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40" yWindow="285" windowWidth="13245" windowHeight="7020" tabRatio="726" firstSheet="17" activeTab="17"/>
  </bookViews>
  <sheets>
    <sheet name="FY14 UFRs" sheetId="7" state="hidden" r:id="rId1"/>
    <sheet name="FY14 Units" sheetId="26" state="hidden" r:id="rId2"/>
    <sheet name="Staff % Analysis" sheetId="27" state="hidden" r:id="rId3"/>
    <sheet name="Service Length" sheetId="28" state="hidden" r:id="rId4"/>
    <sheet name="Salary Allocation" sheetId="36" state="hidden" r:id="rId5"/>
    <sheet name="3a. Tier Calc" sheetId="39" state="hidden" r:id="rId6"/>
    <sheet name="3b. SANE sites" sheetId="53" state="hidden" r:id="rId7"/>
    <sheet name="Summary" sheetId="63" state="hidden" r:id="rId8"/>
    <sheet name="PIVOT TABLES" sheetId="31" state="hidden" r:id="rId9"/>
    <sheet name="PROVIDER STATS" sheetId="48" state="hidden" r:id="rId10"/>
    <sheet name="4c. RPE" sheetId="56" state="hidden" r:id="rId11"/>
    <sheet name="5. UFR Salaries" sheetId="34" state="hidden" r:id="rId12"/>
    <sheet name="Opt2- UFR Salaries" sheetId="42" state="hidden" r:id="rId13"/>
    <sheet name="CAF original" sheetId="62" state="hidden" r:id="rId14"/>
    <sheet name="Rate Calculation" sheetId="54" state="hidden" r:id="rId15"/>
    <sheet name="7. Rate Recommendation 1" sheetId="35" state="hidden" r:id="rId16"/>
    <sheet name="CB .25 FTE rate-4627" sheetId="65" state="hidden" r:id="rId17"/>
    <sheet name="RCC models-3361" sheetId="52" r:id="rId18"/>
    <sheet name="Fiscal Impact ORIGINAL" sheetId="61" state="hidden" r:id="rId19"/>
    <sheet name="Fiscal Impact" sheetId="46" state="hidden" r:id="rId20"/>
    <sheet name="RC Satellite Cntr" sheetId="64" r:id="rId21"/>
    <sheet name="Fall 2018" sheetId="66" r:id="rId22"/>
    <sheet name="FY14 Funding" sheetId="57" state="hidden" r:id="rId23"/>
    <sheet name="FY15 Funding" sheetId="58" state="hidden" r:id="rId24"/>
    <sheet name="FY16 Funding" sheetId="59" state="hidden" r:id="rId25"/>
    <sheet name="Training Add-on" sheetId="51" state="hidden" r:id="rId26"/>
    <sheet name="xxx Other Program Exp" sheetId="49" state="hidden" r:id="rId27"/>
    <sheet name="Women's Center" sheetId="25" state="hidden" r:id="rId28"/>
    <sheet name="A Safe Place" sheetId="23" state="hidden" r:id="rId29"/>
    <sheet name="BARCC" sheetId="8" state="hidden" r:id="rId30"/>
    <sheet name="Eliz. F." sheetId="9" state="hidden" r:id="rId31"/>
    <sheet name="Health Imp." sheetId="10" state="hidden" r:id="rId32"/>
    <sheet name="Ind. House" sheetId="11" state="hidden" r:id="rId33"/>
    <sheet name="Marthas Vineyard CS" sheetId="12" state="hidden" r:id="rId34"/>
    <sheet name="NELCWIT" sheetId="15" state="hidden" r:id="rId35"/>
    <sheet name="New Hope" sheetId="16" state="hidden" r:id="rId36"/>
    <sheet name="Pathways for Change" sheetId="17" state="hidden" r:id="rId37"/>
    <sheet name="South Middlesex" sheetId="18" state="hidden" r:id="rId38"/>
    <sheet name="Wayside Y&amp;F" sheetId="19" state="hidden" r:id="rId39"/>
    <sheet name="YWCA Lawrence" sheetId="20" state="hidden" r:id="rId40"/>
    <sheet name="Center for H&amp;H" sheetId="24" state="hidden" r:id="rId41"/>
    <sheet name="YWCA Western MA" sheetId="21" state="hidden" r:id="rId42"/>
  </sheets>
  <externalReferences>
    <externalReference r:id="rId43"/>
    <externalReference r:id="rId44"/>
    <externalReference r:id="rId45"/>
    <externalReference r:id="rId46"/>
  </externalReferences>
  <definedNames>
    <definedName name="_xlnm._FilterDatabase" localSheetId="5" hidden="1">'3a. Tier Calc'!$A$1:$AG$19</definedName>
    <definedName name="_xlnm._FilterDatabase" localSheetId="6" hidden="1">'3b. SANE sites'!$A$1:$I$18</definedName>
    <definedName name="_xlnm._FilterDatabase" localSheetId="19" hidden="1">'Fiscal Impact'!$A$2:$H$21</definedName>
    <definedName name="_xlnm._FilterDatabase" localSheetId="18" hidden="1">'Fiscal Impact ORIGINAL'!$A$2:$F$21</definedName>
    <definedName name="_xlnm._FilterDatabase" localSheetId="0" hidden="1">'FY14 UFRs'!$A$1:$H$2311</definedName>
    <definedName name="_xlnm._FilterDatabase" localSheetId="1" hidden="1">'FY14 Units'!$A$1:$I$17</definedName>
    <definedName name="_xlnm._FilterDatabase" localSheetId="23" hidden="1">'FY15 Funding'!$A$2:$J$19</definedName>
    <definedName name="_xlnm._FilterDatabase" localSheetId="14" hidden="1">'Rate Calculation'!$H$13:$J$28</definedName>
    <definedName name="_xlnm._FilterDatabase" localSheetId="20" hidden="1">'RC Satellite Cntr'!$H$13:$J$28</definedName>
    <definedName name="asdfasd" localSheetId="16">'[1]Complete UFR List'!#REF!</definedName>
    <definedName name="asdfasd" localSheetId="18">'[1]Complete UFR List'!#REF!</definedName>
    <definedName name="asdfasd" localSheetId="14">'[1]Complete UFR List'!#REF!</definedName>
    <definedName name="asdfasd" localSheetId="20">'[1]Complete UFR List'!#REF!</definedName>
    <definedName name="asdfasd">'[1]Complete UFR List'!#REF!</definedName>
    <definedName name="asdfasdf" localSheetId="18">'[1]Complete UFR List'!#REF!</definedName>
    <definedName name="asdfasdf">'[1]Complete UFR List'!#REF!</definedName>
    <definedName name="Fisc" localSheetId="18">'[1]Complete UFR List'!#REF!</definedName>
    <definedName name="Fisc">'[1]Complete UFR List'!#REF!</definedName>
    <definedName name="jm" localSheetId="6">'[1]Complete UFR List'!#REF!</definedName>
    <definedName name="jm" localSheetId="18">'[1]Complete UFR List'!#REF!</definedName>
    <definedName name="jm" localSheetId="14">'[1]Complete UFR List'!#REF!</definedName>
    <definedName name="jm" localSheetId="20">'[1]Complete UFR List'!#REF!</definedName>
    <definedName name="jm">'[1]Complete UFR List'!#REF!</definedName>
    <definedName name="ListProviders">'[2]List of Programs'!$A$24:$A$29</definedName>
    <definedName name="_xlnm.Print_Area" localSheetId="15">'7. Rate Recommendation 1'!$A$1:$G$121</definedName>
    <definedName name="_xlnm.Print_Area" localSheetId="16">'CB .25 FTE rate-4627'!$F$1:$S$25</definedName>
    <definedName name="_xlnm.Print_Area" localSheetId="21">'Fall 2018'!$BE$4:$BT$25</definedName>
    <definedName name="_xlnm.Print_Area" localSheetId="19">'Fiscal Impact'!$A$1:$AK$41</definedName>
    <definedName name="_xlnm.Print_Area" localSheetId="18">'Fiscal Impact ORIGINAL'!$A$1:$S$22</definedName>
    <definedName name="_xlnm.Print_Area" localSheetId="14">'Rate Calculation'!$A$134:$H$147</definedName>
    <definedName name="_xlnm.Print_Area" localSheetId="20">'RC Satellite Cntr'!$B$135:$H$155</definedName>
    <definedName name="_xlnm.Print_Area" localSheetId="17">'RCC models-3361'!$B$2:$AC$209</definedName>
    <definedName name="_xlnm.Print_Area" localSheetId="3">'Service Length'!$A$1:$G$16</definedName>
    <definedName name="_xlnm.Print_Area" localSheetId="2">'Staff % Analysis'!$A$1:$M$15</definedName>
    <definedName name="_xlnm.Print_Titles" localSheetId="13">'CAF original'!$A:$A</definedName>
    <definedName name="_xlnm.Print_Titles" localSheetId="21">'Fall 2018'!$A:$A</definedName>
    <definedName name="Programs">'[2]List of Programs'!$B$3:$B$19</definedName>
    <definedName name="UFR" localSheetId="5">'[1]Complete UFR List'!#REF!</definedName>
    <definedName name="UFR" localSheetId="6">'[1]Complete UFR List'!#REF!</definedName>
    <definedName name="UFR" localSheetId="18">'[1]Complete UFR List'!#REF!</definedName>
    <definedName name="UFR" localSheetId="12">'[1]Complete UFR List'!#REF!</definedName>
    <definedName name="UFR" localSheetId="14">'[1]Complete UFR List'!#REF!</definedName>
    <definedName name="UFR" localSheetId="20">'[1]Complete UFR List'!#REF!</definedName>
    <definedName name="UFR" localSheetId="17">'[1]Complete UFR List'!#REF!</definedName>
    <definedName name="UFR">'[1]Complete UFR List'!#REF!</definedName>
    <definedName name="UFRS" localSheetId="5">'[1]Complete UFR List'!#REF!</definedName>
    <definedName name="UFRS" localSheetId="6">'[1]Complete UFR List'!#REF!</definedName>
    <definedName name="UFRS" localSheetId="18">'[1]Complete UFR List'!#REF!</definedName>
    <definedName name="UFRS" localSheetId="12">'[1]Complete UFR List'!#REF!</definedName>
    <definedName name="UFRS" localSheetId="14">'[1]Complete UFR List'!#REF!</definedName>
    <definedName name="UFRS" localSheetId="20">'[1]Complete UFR List'!#REF!</definedName>
    <definedName name="UFRS" localSheetId="17">'[1]Complete UFR List'!#REF!</definedName>
    <definedName name="UFRS">'[1]Complete UFR List'!#REF!</definedName>
    <definedName name="UPDATE" localSheetId="18">'[1]Complete UFR List'!#REF!</definedName>
    <definedName name="UPDATE">'[1]Complete UFR List'!#REF!</definedName>
    <definedName name="wefqwerqwe" localSheetId="18">'[1]Complete UFR List'!#REF!</definedName>
    <definedName name="wefqwerqwe">'[1]Complete UFR List'!#REF!</definedName>
  </definedNames>
  <calcPr calcId="145621"/>
  <pivotCaches>
    <pivotCache cacheId="3" r:id="rId47"/>
    <pivotCache cacheId="4" r:id="rId48"/>
    <pivotCache cacheId="5" r:id="rId49"/>
  </pivotCaches>
  <fileRecoveryPr autoRecover="0"/>
</workbook>
</file>

<file path=xl/calcChain.xml><?xml version="1.0" encoding="utf-8"?>
<calcChain xmlns="http://schemas.openxmlformats.org/spreadsheetml/2006/main">
  <c r="E153" i="64" l="1"/>
  <c r="BO21" i="66" l="1"/>
  <c r="BN21" i="66"/>
  <c r="BM21" i="66"/>
  <c r="BL21" i="66"/>
  <c r="BK21" i="66"/>
  <c r="BJ21" i="66"/>
  <c r="BI21" i="66"/>
  <c r="BH21" i="66"/>
  <c r="BQ21" i="66" s="1"/>
  <c r="BQ23" i="66" s="1"/>
  <c r="AB19" i="52" s="1"/>
  <c r="BO20" i="66"/>
  <c r="BN20" i="66"/>
  <c r="BM20" i="66"/>
  <c r="BL20" i="66"/>
  <c r="BK20" i="66"/>
  <c r="BJ20" i="66"/>
  <c r="BI20" i="66"/>
  <c r="BH20" i="66"/>
  <c r="BH17" i="66"/>
  <c r="BQ17" i="66" s="1"/>
  <c r="J20" i="65" l="1"/>
  <c r="K21" i="65" s="1"/>
  <c r="AB25" i="52" l="1"/>
  <c r="E205" i="52" l="1"/>
  <c r="M205" i="52"/>
  <c r="K205" i="52"/>
  <c r="C205" i="52"/>
  <c r="M179" i="52"/>
  <c r="K179" i="52"/>
  <c r="E179" i="52"/>
  <c r="C179" i="52"/>
  <c r="M153" i="52"/>
  <c r="E153" i="52"/>
  <c r="K153" i="52"/>
  <c r="C153" i="52"/>
  <c r="M127" i="52" l="1"/>
  <c r="K127" i="52"/>
  <c r="E127" i="52"/>
  <c r="C127" i="52"/>
  <c r="M101" i="52"/>
  <c r="K101" i="52"/>
  <c r="E101" i="52"/>
  <c r="C101" i="52"/>
  <c r="M75" i="52"/>
  <c r="K75" i="52"/>
  <c r="E75" i="52"/>
  <c r="C75" i="52"/>
  <c r="M49" i="52"/>
  <c r="E49" i="52"/>
  <c r="K49" i="52"/>
  <c r="C49" i="52"/>
  <c r="M23" i="52"/>
  <c r="E23" i="52"/>
  <c r="K23" i="52"/>
  <c r="C23" i="52"/>
  <c r="J18" i="65" l="1"/>
  <c r="J11" i="65"/>
  <c r="K7" i="65"/>
  <c r="J6" i="65"/>
  <c r="K16" i="65" s="1"/>
  <c r="K5" i="65"/>
  <c r="K4" i="65"/>
  <c r="K6" i="65" l="1"/>
  <c r="J9" i="65"/>
  <c r="K15" i="65" s="1"/>
  <c r="K9" i="65"/>
  <c r="K11" i="65" s="1"/>
  <c r="K13" i="65" s="1"/>
  <c r="K17" i="65" s="1"/>
  <c r="K19" i="65" l="1"/>
  <c r="K20" i="65" s="1"/>
  <c r="K22" i="65" s="1"/>
  <c r="K23" i="65" s="1"/>
  <c r="K18" i="65"/>
  <c r="F144" i="64" l="1"/>
  <c r="F153" i="64" s="1"/>
  <c r="D138" i="64"/>
  <c r="D137" i="64"/>
  <c r="D136" i="64"/>
  <c r="F138" i="64" l="1"/>
  <c r="F137" i="64"/>
  <c r="F136" i="64"/>
  <c r="E139" i="64"/>
  <c r="C97" i="64"/>
  <c r="D52" i="64"/>
  <c r="F52" i="64" s="1"/>
  <c r="E52" i="64" s="1"/>
  <c r="E51" i="64" s="1"/>
  <c r="F50" i="64"/>
  <c r="E50" i="64"/>
  <c r="D49" i="64"/>
  <c r="D53" i="64" s="1"/>
  <c r="E47" i="64" s="1"/>
  <c r="D46" i="64"/>
  <c r="D47" i="64" s="1"/>
  <c r="E46" i="64" s="1"/>
  <c r="D45" i="64"/>
  <c r="E45" i="64" s="1"/>
  <c r="D44" i="64"/>
  <c r="D41" i="64"/>
  <c r="D42" i="64" s="1"/>
  <c r="E41" i="64" s="1"/>
  <c r="D39" i="64"/>
  <c r="I29" i="64"/>
  <c r="P8" i="64"/>
  <c r="M8" i="64" s="1"/>
  <c r="P7" i="64"/>
  <c r="P6" i="64"/>
  <c r="P5" i="64"/>
  <c r="P3" i="64"/>
  <c r="P2" i="64"/>
  <c r="G9" i="64" s="1"/>
  <c r="F9" i="64" s="1"/>
  <c r="E9" i="64" s="1"/>
  <c r="D9" i="64" s="1"/>
  <c r="C9" i="64" s="1"/>
  <c r="D36" i="64" l="1"/>
  <c r="D40" i="64"/>
  <c r="E40" i="64" s="1"/>
  <c r="D48" i="64"/>
  <c r="E42" i="64" s="1"/>
  <c r="D43" i="64"/>
  <c r="M3" i="64"/>
  <c r="M6" i="64"/>
  <c r="F139" i="64"/>
  <c r="M4" i="64"/>
  <c r="M5" i="64"/>
  <c r="M7" i="64"/>
  <c r="E39" i="64"/>
  <c r="E44" i="64"/>
  <c r="E48" i="64" s="1"/>
  <c r="E63" i="64" s="1"/>
  <c r="E49" i="64"/>
  <c r="E53" i="64" s="1"/>
  <c r="E64" i="64" s="1"/>
  <c r="E95" i="64" s="1"/>
  <c r="M2" i="64"/>
  <c r="C10" i="64"/>
  <c r="E43" i="64"/>
  <c r="E62" i="64" s="1"/>
  <c r="E83" i="64"/>
  <c r="E73" i="64"/>
  <c r="E74" i="64"/>
  <c r="E84" i="64"/>
  <c r="E85" i="64"/>
  <c r="E75" i="64"/>
  <c r="F49" i="64"/>
  <c r="F146" i="64" l="1"/>
  <c r="E37" i="64"/>
  <c r="D37" i="64"/>
  <c r="E36" i="64" s="1"/>
  <c r="D35" i="64"/>
  <c r="E35" i="64" s="1"/>
  <c r="D31" i="64"/>
  <c r="D34" i="64"/>
  <c r="F140" i="64"/>
  <c r="E105" i="64"/>
  <c r="E117" i="64" s="1"/>
  <c r="E94" i="64"/>
  <c r="E104" i="64" s="1"/>
  <c r="E93" i="64"/>
  <c r="E103" i="64" s="1"/>
  <c r="E115" i="64" s="1"/>
  <c r="D38" i="64" l="1"/>
  <c r="E34" i="64"/>
  <c r="E38" i="64" s="1"/>
  <c r="E61" i="64" s="1"/>
  <c r="E116" i="64"/>
  <c r="D32" i="64"/>
  <c r="E31" i="64" s="1"/>
  <c r="D26" i="64"/>
  <c r="D30" i="64"/>
  <c r="E30" i="64" s="1"/>
  <c r="D29" i="64"/>
  <c r="E130" i="64"/>
  <c r="E129" i="64"/>
  <c r="P15" i="64"/>
  <c r="Q15" i="64" s="1"/>
  <c r="P14" i="64"/>
  <c r="E131" i="64"/>
  <c r="E29" i="64" l="1"/>
  <c r="E33" i="64" s="1"/>
  <c r="E60" i="64" s="1"/>
  <c r="D33" i="64"/>
  <c r="D27" i="64"/>
  <c r="E27" i="64" s="1"/>
  <c r="D24" i="64"/>
  <c r="E26" i="64"/>
  <c r="D25" i="64"/>
  <c r="E25" i="64" s="1"/>
  <c r="D21" i="64"/>
  <c r="E32" i="64"/>
  <c r="E82" i="64"/>
  <c r="E92" i="64" s="1"/>
  <c r="E102" i="64" s="1"/>
  <c r="E114" i="64" s="1"/>
  <c r="E72" i="64"/>
  <c r="Q14" i="64"/>
  <c r="P18" i="64" l="1"/>
  <c r="Q18" i="64" s="1"/>
  <c r="E128" i="64"/>
  <c r="P17" i="64"/>
  <c r="Q17" i="64" s="1"/>
  <c r="P16" i="64"/>
  <c r="Q16" i="64" s="1"/>
  <c r="D20" i="64"/>
  <c r="E20" i="64" s="1"/>
  <c r="E21" i="64"/>
  <c r="D19" i="64"/>
  <c r="D22" i="64"/>
  <c r="E22" i="64" s="1"/>
  <c r="D16" i="64"/>
  <c r="E24" i="64"/>
  <c r="E28" i="64" s="1"/>
  <c r="E59" i="64" s="1"/>
  <c r="D28" i="64"/>
  <c r="E81" i="64"/>
  <c r="E71" i="64"/>
  <c r="E91" i="64" s="1"/>
  <c r="E70" i="64" l="1"/>
  <c r="E90" i="64" s="1"/>
  <c r="E100" i="64" s="1"/>
  <c r="E112" i="64" s="1"/>
  <c r="E80" i="64"/>
  <c r="E101" i="64"/>
  <c r="E113" i="64" s="1"/>
  <c r="D15" i="64"/>
  <c r="E15" i="64" s="1"/>
  <c r="E16" i="64"/>
  <c r="D17" i="64"/>
  <c r="E17" i="64" s="1"/>
  <c r="D14" i="64"/>
  <c r="D23" i="64"/>
  <c r="E19" i="64"/>
  <c r="E23" i="64" s="1"/>
  <c r="E58" i="64" s="1"/>
  <c r="P24" i="64" l="1"/>
  <c r="E126" i="64"/>
  <c r="E14" i="64"/>
  <c r="E18" i="64" s="1"/>
  <c r="E57" i="64" s="1"/>
  <c r="D18" i="64"/>
  <c r="P23" i="64"/>
  <c r="Q23" i="64" s="1"/>
  <c r="P21" i="64"/>
  <c r="P19" i="64"/>
  <c r="Q19" i="64" s="1"/>
  <c r="E127" i="64"/>
  <c r="P22" i="64"/>
  <c r="Q22" i="64" s="1"/>
  <c r="P20" i="64"/>
  <c r="Q20" i="64" s="1"/>
  <c r="E69" i="64"/>
  <c r="E79" i="64"/>
  <c r="E89" i="64" s="1"/>
  <c r="E99" i="64" s="1"/>
  <c r="E111" i="64" s="1"/>
  <c r="E125" i="64" l="1"/>
  <c r="P26" i="64"/>
  <c r="P27" i="64"/>
  <c r="P25" i="64"/>
  <c r="Q25" i="64" s="1"/>
  <c r="E78" i="64"/>
  <c r="E68" i="64"/>
  <c r="E88" i="64"/>
  <c r="E98" i="64" s="1"/>
  <c r="E110" i="64" s="1"/>
  <c r="E124" i="64" l="1"/>
  <c r="E132" i="64" s="1"/>
  <c r="C124" i="64" s="1"/>
  <c r="F124" i="64" s="1"/>
  <c r="F110" i="64"/>
  <c r="G110" i="64" s="1"/>
  <c r="H110" i="64" s="1"/>
  <c r="O28" i="64" s="1"/>
  <c r="E118" i="64"/>
  <c r="P28" i="64"/>
  <c r="P29" i="64" s="1"/>
  <c r="G124" i="64"/>
  <c r="C131" i="64"/>
  <c r="F131" i="64" s="1"/>
  <c r="G131" i="64" s="1"/>
  <c r="C130" i="64"/>
  <c r="F130" i="64" s="1"/>
  <c r="G130" i="64" s="1"/>
  <c r="C128" i="64"/>
  <c r="F128" i="64" s="1"/>
  <c r="G128" i="64" s="1"/>
  <c r="C129" i="64"/>
  <c r="F129" i="64" s="1"/>
  <c r="G129" i="64" s="1"/>
  <c r="C126" i="64"/>
  <c r="F126" i="64" s="1"/>
  <c r="G126" i="64" s="1"/>
  <c r="C127" i="64"/>
  <c r="F127" i="64" s="1"/>
  <c r="G127" i="64" s="1"/>
  <c r="C125" i="64"/>
  <c r="F125" i="64" s="1"/>
  <c r="G125" i="64" s="1"/>
  <c r="F114" i="64" l="1"/>
  <c r="G114" i="64" s="1"/>
  <c r="H114" i="64" s="1"/>
  <c r="F117" i="64"/>
  <c r="G117" i="64" s="1"/>
  <c r="H117" i="64" s="1"/>
  <c r="F112" i="64"/>
  <c r="G112" i="64" s="1"/>
  <c r="H112" i="64" s="1"/>
  <c r="O24" i="64" s="1"/>
  <c r="F115" i="64"/>
  <c r="G115" i="64" s="1"/>
  <c r="H115" i="64" s="1"/>
  <c r="F116" i="64"/>
  <c r="G116" i="64" s="1"/>
  <c r="H116" i="64" s="1"/>
  <c r="F113" i="64"/>
  <c r="G113" i="64" s="1"/>
  <c r="H113" i="64" s="1"/>
  <c r="F111" i="64"/>
  <c r="G111" i="64" s="1"/>
  <c r="H111" i="64" s="1"/>
  <c r="R23" i="64"/>
  <c r="R22" i="64"/>
  <c r="R18" i="64"/>
  <c r="R20" i="64"/>
  <c r="R19" i="64"/>
  <c r="R15" i="64"/>
  <c r="R14" i="64"/>
  <c r="F132" i="64"/>
  <c r="R27" i="64"/>
  <c r="R26" i="64"/>
  <c r="R25" i="64"/>
  <c r="R17" i="64"/>
  <c r="R16" i="64"/>
  <c r="G132" i="64"/>
  <c r="R28" i="64"/>
  <c r="O27" i="64" l="1"/>
  <c r="O25" i="64"/>
  <c r="O26" i="64"/>
  <c r="H118" i="64"/>
  <c r="O18" i="64"/>
  <c r="O16" i="64"/>
  <c r="O17" i="64"/>
  <c r="I111" i="64"/>
  <c r="J111" i="64" s="1"/>
  <c r="K111" i="64" s="1"/>
  <c r="I114" i="64"/>
  <c r="J114" i="64" s="1"/>
  <c r="K114" i="64" s="1"/>
  <c r="O20" i="64"/>
  <c r="O23" i="64"/>
  <c r="O21" i="64"/>
  <c r="O19" i="64"/>
  <c r="O22" i="64"/>
  <c r="O15" i="64"/>
  <c r="O14" i="64"/>
  <c r="M204" i="52"/>
  <c r="N205" i="52" s="1"/>
  <c r="E204" i="52"/>
  <c r="F205" i="52" s="1"/>
  <c r="M178" i="52"/>
  <c r="N179" i="52" s="1"/>
  <c r="E178" i="52"/>
  <c r="F179" i="52" s="1"/>
  <c r="M152" i="52"/>
  <c r="N153" i="52" s="1"/>
  <c r="E152" i="52"/>
  <c r="F153" i="52" s="1"/>
  <c r="M126" i="52"/>
  <c r="N127" i="52" s="1"/>
  <c r="E126" i="52"/>
  <c r="F127" i="52" s="1"/>
  <c r="M100" i="52"/>
  <c r="N101" i="52" s="1"/>
  <c r="E100" i="52"/>
  <c r="F101" i="52" s="1"/>
  <c r="M74" i="52"/>
  <c r="N75" i="52" s="1"/>
  <c r="E74" i="52"/>
  <c r="F75" i="52" s="1"/>
  <c r="M48" i="52"/>
  <c r="N49" i="52" s="1"/>
  <c r="E48" i="52"/>
  <c r="F49" i="52" s="1"/>
  <c r="M22" i="52"/>
  <c r="N23" i="52" s="1"/>
  <c r="E22" i="52"/>
  <c r="F23" i="52" s="1"/>
  <c r="D59" i="52"/>
  <c r="D85" i="52" s="1"/>
  <c r="D111" i="52" s="1"/>
  <c r="D137" i="52" s="1"/>
  <c r="D163" i="52" s="1"/>
  <c r="D189" i="52" s="1"/>
  <c r="D60" i="52"/>
  <c r="D86" i="52" s="1"/>
  <c r="D112" i="52" s="1"/>
  <c r="D138" i="52" s="1"/>
  <c r="D164" i="52" s="1"/>
  <c r="D190" i="52" s="1"/>
  <c r="D61" i="52"/>
  <c r="D87" i="52" s="1"/>
  <c r="D113" i="52" s="1"/>
  <c r="D139" i="52" s="1"/>
  <c r="D165" i="52" s="1"/>
  <c r="D191" i="52" s="1"/>
  <c r="L33" i="52"/>
  <c r="L34" i="52"/>
  <c r="L35" i="52"/>
  <c r="D33" i="52"/>
  <c r="D34" i="52"/>
  <c r="D35" i="52"/>
  <c r="L7" i="52"/>
  <c r="L8" i="52"/>
  <c r="L9" i="52"/>
  <c r="D7" i="52"/>
  <c r="D8" i="52"/>
  <c r="D9" i="52"/>
  <c r="D58" i="52"/>
  <c r="D84" i="52" s="1"/>
  <c r="D110" i="52" s="1"/>
  <c r="D136" i="52" s="1"/>
  <c r="D162" i="52" s="1"/>
  <c r="D188" i="52" s="1"/>
  <c r="D32" i="52"/>
  <c r="L32" i="52"/>
  <c r="L6" i="52"/>
  <c r="D6" i="52"/>
  <c r="I112" i="64" l="1"/>
  <c r="J112" i="64" s="1"/>
  <c r="K112" i="64" s="1"/>
  <c r="H119" i="64"/>
  <c r="H120" i="64" s="1"/>
  <c r="I113" i="64"/>
  <c r="J113" i="64" s="1"/>
  <c r="K113" i="64" s="1"/>
  <c r="I115" i="64"/>
  <c r="J115" i="64" s="1"/>
  <c r="K115" i="64" s="1"/>
  <c r="I110" i="64"/>
  <c r="J110" i="64" s="1"/>
  <c r="K110" i="64" s="1"/>
  <c r="I117" i="64"/>
  <c r="J117" i="64" s="1"/>
  <c r="K117" i="64" s="1"/>
  <c r="I116" i="64"/>
  <c r="J116" i="64" s="1"/>
  <c r="K116" i="64" s="1"/>
  <c r="L59" i="52"/>
  <c r="L85" i="52" s="1"/>
  <c r="L111" i="52" s="1"/>
  <c r="L137" i="52" s="1"/>
  <c r="L163" i="52" s="1"/>
  <c r="L189" i="52" s="1"/>
  <c r="L58" i="52"/>
  <c r="L84" i="52" s="1"/>
  <c r="L110" i="52" s="1"/>
  <c r="L136" i="52" s="1"/>
  <c r="L162" i="52" s="1"/>
  <c r="L188" i="52" s="1"/>
  <c r="L61" i="52"/>
  <c r="L87" i="52" s="1"/>
  <c r="L113" i="52" s="1"/>
  <c r="L139" i="52" s="1"/>
  <c r="L165" i="52" s="1"/>
  <c r="L191" i="52" s="1"/>
  <c r="L60" i="52"/>
  <c r="L86" i="52" s="1"/>
  <c r="L112" i="52" s="1"/>
  <c r="L138" i="52" s="1"/>
  <c r="L164" i="52" s="1"/>
  <c r="L190" i="52" s="1"/>
  <c r="I150" i="54"/>
  <c r="I144" i="54"/>
  <c r="AK20" i="46"/>
  <c r="AA13" i="52" l="1"/>
  <c r="AA11" i="52"/>
  <c r="C87" i="54" l="1"/>
  <c r="C56" i="54"/>
  <c r="M195" i="52" l="1"/>
  <c r="E195" i="52"/>
  <c r="M169" i="52"/>
  <c r="E169" i="52"/>
  <c r="M143" i="52"/>
  <c r="E143" i="52"/>
  <c r="M117" i="52"/>
  <c r="E117" i="52"/>
  <c r="M91" i="52"/>
  <c r="E91" i="52"/>
  <c r="M65" i="52"/>
  <c r="E65" i="52"/>
  <c r="M39" i="52"/>
  <c r="E39" i="52"/>
  <c r="M13" i="52"/>
  <c r="E13" i="52"/>
  <c r="M202" i="52"/>
  <c r="E202" i="52"/>
  <c r="M176" i="52"/>
  <c r="E176" i="52"/>
  <c r="M150" i="52"/>
  <c r="E150" i="52"/>
  <c r="M124" i="52"/>
  <c r="E124" i="52"/>
  <c r="M98" i="52"/>
  <c r="E98" i="52"/>
  <c r="M72" i="52"/>
  <c r="E72" i="52"/>
  <c r="M46" i="52"/>
  <c r="E46" i="52"/>
  <c r="M20" i="52"/>
  <c r="E20" i="52"/>
  <c r="Y20" i="46" l="1"/>
  <c r="D49" i="54"/>
  <c r="D52" i="54"/>
  <c r="D46" i="54"/>
  <c r="D41" i="54" s="1"/>
  <c r="D39" i="54" l="1"/>
  <c r="D42" i="54"/>
  <c r="D36" i="54"/>
  <c r="D47" i="54"/>
  <c r="D44" i="54"/>
  <c r="D34" i="54" l="1"/>
  <c r="D37" i="54"/>
  <c r="D31" i="54"/>
  <c r="D45" i="54"/>
  <c r="D40" i="54"/>
  <c r="D26" i="54" l="1"/>
  <c r="D29" i="54"/>
  <c r="D32" i="54"/>
  <c r="D30" i="54"/>
  <c r="D35" i="54"/>
  <c r="D21" i="54" l="1"/>
  <c r="D24" i="54"/>
  <c r="D27" i="54"/>
  <c r="D25" i="54"/>
  <c r="E25" i="54" s="1"/>
  <c r="E60" i="52"/>
  <c r="M60" i="52" s="1"/>
  <c r="N60" i="52" s="1"/>
  <c r="E86" i="52"/>
  <c r="M86" i="52" s="1"/>
  <c r="N86" i="52" s="1"/>
  <c r="E112" i="52"/>
  <c r="M112" i="52" s="1"/>
  <c r="N112" i="52" s="1"/>
  <c r="E138" i="52"/>
  <c r="M138" i="52" s="1"/>
  <c r="N138" i="52" s="1"/>
  <c r="E163" i="52"/>
  <c r="M163" i="52" s="1"/>
  <c r="E85" i="52"/>
  <c r="M85" i="52" s="1"/>
  <c r="N85" i="52" s="1"/>
  <c r="E111" i="52"/>
  <c r="M111" i="52" s="1"/>
  <c r="E40" i="54"/>
  <c r="E189" i="52"/>
  <c r="M189" i="52" s="1"/>
  <c r="E137" i="52"/>
  <c r="M137" i="52" s="1"/>
  <c r="E35" i="54"/>
  <c r="E30" i="54"/>
  <c r="F50" i="54"/>
  <c r="E50" i="54"/>
  <c r="E59" i="52" l="1"/>
  <c r="M59" i="52" s="1"/>
  <c r="N59" i="52" s="1"/>
  <c r="D19" i="54"/>
  <c r="D22" i="54"/>
  <c r="D16" i="54"/>
  <c r="D15" i="54" s="1"/>
  <c r="E7" i="52" s="1"/>
  <c r="D20" i="54"/>
  <c r="E34" i="52"/>
  <c r="M34" i="52" s="1"/>
  <c r="N34" i="52" s="1"/>
  <c r="N189" i="52"/>
  <c r="N111" i="52"/>
  <c r="N163" i="52"/>
  <c r="N137" i="52"/>
  <c r="F60" i="52"/>
  <c r="E45" i="54"/>
  <c r="F189" i="52"/>
  <c r="F163" i="52"/>
  <c r="F137" i="52"/>
  <c r="F111" i="52"/>
  <c r="F85" i="52"/>
  <c r="F52" i="54"/>
  <c r="F49" i="54"/>
  <c r="F59" i="52" l="1"/>
  <c r="D17" i="54"/>
  <c r="D14" i="54"/>
  <c r="E20" i="54"/>
  <c r="E33" i="52"/>
  <c r="E15" i="54"/>
  <c r="E8" i="52"/>
  <c r="M8" i="52" s="1"/>
  <c r="N8" i="52" s="1"/>
  <c r="F7" i="52"/>
  <c r="M7" i="52"/>
  <c r="N7" i="52" s="1"/>
  <c r="E191" i="52"/>
  <c r="M191" i="52" s="1"/>
  <c r="N191" i="52" s="1"/>
  <c r="E190" i="52"/>
  <c r="M190" i="52" s="1"/>
  <c r="N190" i="52" s="1"/>
  <c r="E188" i="52"/>
  <c r="M188" i="52" s="1"/>
  <c r="E165" i="52"/>
  <c r="M165" i="52" s="1"/>
  <c r="N165" i="52" s="1"/>
  <c r="E164" i="52"/>
  <c r="M164" i="52" s="1"/>
  <c r="N164" i="52" s="1"/>
  <c r="E162" i="52"/>
  <c r="M162" i="52" s="1"/>
  <c r="E139" i="52"/>
  <c r="M139" i="52" s="1"/>
  <c r="N139" i="52" s="1"/>
  <c r="E136" i="52"/>
  <c r="M136" i="52" s="1"/>
  <c r="E113" i="52"/>
  <c r="M113" i="52" s="1"/>
  <c r="N113" i="52" s="1"/>
  <c r="E110" i="52"/>
  <c r="M110" i="52" s="1"/>
  <c r="M33" i="52" l="1"/>
  <c r="N33" i="52" s="1"/>
  <c r="F33" i="52"/>
  <c r="N188" i="52"/>
  <c r="N193" i="52" s="1"/>
  <c r="N195" i="52" s="1"/>
  <c r="N197" i="52" s="1"/>
  <c r="M193" i="52"/>
  <c r="N110" i="52"/>
  <c r="N115" i="52" s="1"/>
  <c r="N117" i="52" s="1"/>
  <c r="N119" i="52" s="1"/>
  <c r="M115" i="52"/>
  <c r="N136" i="52"/>
  <c r="N141" i="52" s="1"/>
  <c r="N143" i="52" s="1"/>
  <c r="N145" i="52" s="1"/>
  <c r="M141" i="52"/>
  <c r="N162" i="52"/>
  <c r="N167" i="52" s="1"/>
  <c r="N169" i="52" s="1"/>
  <c r="N171" i="52" s="1"/>
  <c r="M167" i="52"/>
  <c r="AB20" i="46" l="1"/>
  <c r="B21" i="46" l="1"/>
  <c r="BM24" i="62" l="1"/>
  <c r="BM19" i="62"/>
  <c r="BM26" i="62" l="1"/>
  <c r="AB18" i="52" s="1"/>
  <c r="F144" i="54" l="1"/>
  <c r="AB12" i="52"/>
  <c r="M17" i="52" s="1"/>
  <c r="M43" i="52" s="1"/>
  <c r="M69" i="52" s="1"/>
  <c r="M95" i="52" s="1"/>
  <c r="M121" i="52" s="1"/>
  <c r="AB11" i="52"/>
  <c r="E17" i="52" s="1"/>
  <c r="E43" i="52" s="1"/>
  <c r="E69" i="52" s="1"/>
  <c r="E95" i="52" s="1"/>
  <c r="E121" i="52" s="1"/>
  <c r="E147" i="52" s="1"/>
  <c r="E173" i="52" s="1"/>
  <c r="E199" i="52" s="1"/>
  <c r="F141" i="64"/>
  <c r="F145" i="64" s="1"/>
  <c r="F147" i="64" s="1"/>
  <c r="F148" i="64" s="1"/>
  <c r="AB13" i="52"/>
  <c r="E18" i="52" s="1"/>
  <c r="E44" i="52" s="1"/>
  <c r="E70" i="52" s="1"/>
  <c r="E96" i="52" s="1"/>
  <c r="E122" i="52" s="1"/>
  <c r="E148" i="52" s="1"/>
  <c r="E174" i="52" s="1"/>
  <c r="E200" i="52" s="1"/>
  <c r="AB14" i="52"/>
  <c r="M18" i="52" s="1"/>
  <c r="M44" i="52" s="1"/>
  <c r="M70" i="52" s="1"/>
  <c r="M96" i="52" s="1"/>
  <c r="M122" i="52" s="1"/>
  <c r="C97" i="54"/>
  <c r="C24" i="61"/>
  <c r="F27" i="46"/>
  <c r="F26" i="46"/>
  <c r="E26" i="46"/>
  <c r="F25" i="46"/>
  <c r="E25" i="46"/>
  <c r="M148" i="52" l="1"/>
  <c r="N122" i="52"/>
  <c r="N28" i="64"/>
  <c r="Q28" i="64" s="1"/>
  <c r="N24" i="64"/>
  <c r="N26" i="64"/>
  <c r="Q26" i="64" s="1"/>
  <c r="N27" i="64"/>
  <c r="Q27" i="64" s="1"/>
  <c r="N21" i="64"/>
  <c r="M147" i="52"/>
  <c r="N121" i="52"/>
  <c r="N123" i="52" s="1"/>
  <c r="N124" i="52" s="1"/>
  <c r="N125" i="52" s="1"/>
  <c r="N126" i="52" s="1"/>
  <c r="G27" i="46"/>
  <c r="H27" i="46" s="1"/>
  <c r="H25" i="46"/>
  <c r="G26" i="46"/>
  <c r="H26" i="46" s="1"/>
  <c r="N130" i="52" l="1"/>
  <c r="U11" i="52" s="1"/>
  <c r="N128" i="52"/>
  <c r="M173" i="52"/>
  <c r="N147" i="52"/>
  <c r="Q24" i="64"/>
  <c r="R24" i="64"/>
  <c r="R21" i="64"/>
  <c r="Q21" i="64"/>
  <c r="M174" i="52"/>
  <c r="N148" i="52"/>
  <c r="D138" i="54"/>
  <c r="D137" i="54"/>
  <c r="D136" i="54"/>
  <c r="C52" i="54"/>
  <c r="C51" i="54"/>
  <c r="C49" i="54"/>
  <c r="C47" i="54"/>
  <c r="C46" i="54"/>
  <c r="C44" i="54"/>
  <c r="C42" i="54"/>
  <c r="C41" i="54"/>
  <c r="C39" i="54"/>
  <c r="C37" i="54"/>
  <c r="C36" i="54"/>
  <c r="C34" i="54"/>
  <c r="C32" i="54"/>
  <c r="C31" i="54"/>
  <c r="C29" i="54"/>
  <c r="C27" i="54"/>
  <c r="E27" i="54" s="1"/>
  <c r="C26" i="54"/>
  <c r="E26" i="54" s="1"/>
  <c r="C24" i="54"/>
  <c r="E24" i="54" s="1"/>
  <c r="C22" i="54"/>
  <c r="E22" i="54" s="1"/>
  <c r="C21" i="54"/>
  <c r="E21" i="54" s="1"/>
  <c r="C19" i="54"/>
  <c r="E19" i="54" s="1"/>
  <c r="C17" i="54"/>
  <c r="C16" i="54"/>
  <c r="C14" i="54"/>
  <c r="E87" i="52"/>
  <c r="M87" i="52" s="1"/>
  <c r="N87" i="52" s="1"/>
  <c r="E84" i="52"/>
  <c r="M84" i="52" s="1"/>
  <c r="E61" i="52"/>
  <c r="M61" i="52" s="1"/>
  <c r="N61" i="52" s="1"/>
  <c r="E58" i="52"/>
  <c r="M58" i="52" s="1"/>
  <c r="E35" i="52"/>
  <c r="M35" i="52" s="1"/>
  <c r="N35" i="52" s="1"/>
  <c r="E32" i="52"/>
  <c r="M32" i="52" s="1"/>
  <c r="F190" i="52"/>
  <c r="D23" i="54"/>
  <c r="D28" i="54"/>
  <c r="R29" i="64" l="1"/>
  <c r="Q29" i="64"/>
  <c r="N149" i="52"/>
  <c r="N150" i="52" s="1"/>
  <c r="N151" i="52" s="1"/>
  <c r="N152" i="52" s="1"/>
  <c r="N154" i="52" s="1"/>
  <c r="M200" i="52"/>
  <c r="N200" i="52" s="1"/>
  <c r="N174" i="52"/>
  <c r="M199" i="52"/>
  <c r="N199" i="52" s="1"/>
  <c r="N201" i="52" s="1"/>
  <c r="N202" i="52" s="1"/>
  <c r="N203" i="52" s="1"/>
  <c r="N204" i="52" s="1"/>
  <c r="N173" i="52"/>
  <c r="N175" i="52" s="1"/>
  <c r="N176" i="52" s="1"/>
  <c r="N177" i="52" s="1"/>
  <c r="N178" i="52" s="1"/>
  <c r="M37" i="52"/>
  <c r="N32" i="52"/>
  <c r="N37" i="52" s="1"/>
  <c r="N39" i="52" s="1"/>
  <c r="N41" i="52" s="1"/>
  <c r="N58" i="52"/>
  <c r="N63" i="52" s="1"/>
  <c r="M63" i="52"/>
  <c r="M89" i="52"/>
  <c r="N84" i="52"/>
  <c r="N89" i="52" s="1"/>
  <c r="F188" i="52"/>
  <c r="F165" i="52"/>
  <c r="F191" i="52"/>
  <c r="E167" i="52"/>
  <c r="F164" i="52"/>
  <c r="F162" i="52"/>
  <c r="E193" i="52"/>
  <c r="E23" i="54"/>
  <c r="E28" i="54"/>
  <c r="N208" i="52" l="1"/>
  <c r="U14" i="52" s="1"/>
  <c r="N206" i="52"/>
  <c r="N182" i="52"/>
  <c r="U13" i="52" s="1"/>
  <c r="N180" i="52"/>
  <c r="AI10" i="46"/>
  <c r="N156" i="52"/>
  <c r="U12" i="52" s="1"/>
  <c r="N91" i="52"/>
  <c r="N93" i="52" s="1"/>
  <c r="N70" i="52"/>
  <c r="N69" i="52"/>
  <c r="N96" i="52"/>
  <c r="N95" i="52"/>
  <c r="N65" i="52"/>
  <c r="N67" i="52" s="1"/>
  <c r="N44" i="52"/>
  <c r="N43" i="52"/>
  <c r="F193" i="52"/>
  <c r="F195" i="52" s="1"/>
  <c r="F197" i="52" s="1"/>
  <c r="F167" i="52"/>
  <c r="F169" i="52" s="1"/>
  <c r="F171" i="52" s="1"/>
  <c r="N45" i="52" l="1"/>
  <c r="N46" i="52" s="1"/>
  <c r="N47" i="52" s="1"/>
  <c r="N48" i="52" s="1"/>
  <c r="N50" i="52" s="1"/>
  <c r="N71" i="52"/>
  <c r="N72" i="52" s="1"/>
  <c r="N73" i="52" s="1"/>
  <c r="N74" i="52" s="1"/>
  <c r="N97" i="52"/>
  <c r="D7" i="35"/>
  <c r="D8" i="35"/>
  <c r="D6" i="35"/>
  <c r="N78" i="52" l="1"/>
  <c r="U9" i="52" s="1"/>
  <c r="N76" i="52"/>
  <c r="N52" i="52"/>
  <c r="U8" i="52" s="1"/>
  <c r="N98" i="52"/>
  <c r="N99" i="52" s="1"/>
  <c r="N100" i="52" s="1"/>
  <c r="A46" i="34"/>
  <c r="B37" i="34"/>
  <c r="C37" i="34"/>
  <c r="B38" i="34"/>
  <c r="C38" i="34"/>
  <c r="A38" i="34"/>
  <c r="A37" i="34"/>
  <c r="B26" i="34"/>
  <c r="C26" i="34"/>
  <c r="B27" i="34"/>
  <c r="C27" i="34"/>
  <c r="A27" i="34"/>
  <c r="A26" i="34"/>
  <c r="A24" i="34"/>
  <c r="B24" i="34"/>
  <c r="C24" i="34"/>
  <c r="A25" i="34"/>
  <c r="B25" i="34"/>
  <c r="C25" i="34"/>
  <c r="A19" i="34"/>
  <c r="B19" i="34"/>
  <c r="C19" i="34"/>
  <c r="A20" i="34"/>
  <c r="B20" i="34"/>
  <c r="C20" i="34"/>
  <c r="A21" i="34"/>
  <c r="B21" i="34"/>
  <c r="C21" i="34"/>
  <c r="A22" i="34"/>
  <c r="B22" i="34"/>
  <c r="C22" i="34"/>
  <c r="A23" i="34"/>
  <c r="B23" i="34"/>
  <c r="C23" i="34"/>
  <c r="B18" i="34"/>
  <c r="C18" i="34"/>
  <c r="A18" i="34"/>
  <c r="B8" i="34"/>
  <c r="C8" i="34"/>
  <c r="A8" i="34"/>
  <c r="B6" i="34"/>
  <c r="C6" i="34"/>
  <c r="B7" i="34"/>
  <c r="C7" i="34"/>
  <c r="A7" i="34"/>
  <c r="A6" i="34"/>
  <c r="B5" i="34"/>
  <c r="C5" i="34"/>
  <c r="A5" i="34"/>
  <c r="M23" i="48"/>
  <c r="L19" i="48"/>
  <c r="E36" i="31"/>
  <c r="C46" i="34"/>
  <c r="E35" i="31"/>
  <c r="B46" i="34"/>
  <c r="AI4" i="46" l="1"/>
  <c r="AK4" i="46" s="1"/>
  <c r="N102" i="52"/>
  <c r="N104" i="52"/>
  <c r="U10" i="52" s="1"/>
  <c r="D26" i="34"/>
  <c r="D25" i="34"/>
  <c r="D21" i="34"/>
  <c r="D22" i="57" l="1"/>
  <c r="D8" i="34" l="1"/>
  <c r="B5" i="57" l="1"/>
  <c r="B6" i="57"/>
  <c r="B7" i="57"/>
  <c r="B8" i="57"/>
  <c r="B9" i="57"/>
  <c r="B10" i="57"/>
  <c r="B11" i="57"/>
  <c r="B12" i="57"/>
  <c r="B13" i="57"/>
  <c r="B14" i="57"/>
  <c r="B15" i="57"/>
  <c r="B16" i="57"/>
  <c r="B17" i="57"/>
  <c r="B18" i="57"/>
  <c r="B19" i="57"/>
  <c r="B4" i="57"/>
  <c r="I20" i="59"/>
  <c r="H20" i="59"/>
  <c r="G20" i="59"/>
  <c r="F20" i="59"/>
  <c r="E20" i="59"/>
  <c r="D20" i="59"/>
  <c r="C20" i="59"/>
  <c r="J19" i="59"/>
  <c r="B19" i="59" s="1"/>
  <c r="J18" i="59"/>
  <c r="B18" i="59" s="1"/>
  <c r="B3" i="61" s="1"/>
  <c r="J17" i="59"/>
  <c r="B17" i="59" s="1"/>
  <c r="B14" i="61" s="1"/>
  <c r="J16" i="59"/>
  <c r="B16" i="59" s="1"/>
  <c r="B5" i="61" s="1"/>
  <c r="J15" i="59"/>
  <c r="B15" i="59" s="1"/>
  <c r="J14" i="59"/>
  <c r="B14" i="59" s="1"/>
  <c r="B9" i="61" s="1"/>
  <c r="J13" i="59"/>
  <c r="B13" i="59" s="1"/>
  <c r="B7" i="61" s="1"/>
  <c r="J12" i="59"/>
  <c r="B12" i="59" s="1"/>
  <c r="B15" i="61" s="1"/>
  <c r="J11" i="59"/>
  <c r="B11" i="59" s="1"/>
  <c r="B10" i="61" s="1"/>
  <c r="J10" i="59"/>
  <c r="B10" i="59" s="1"/>
  <c r="B4" i="61" s="1"/>
  <c r="J9" i="59"/>
  <c r="B9" i="59" s="1"/>
  <c r="B12" i="61" s="1"/>
  <c r="J8" i="59"/>
  <c r="B8" i="59" s="1"/>
  <c r="B17" i="61" s="1"/>
  <c r="J7" i="59"/>
  <c r="B7" i="59" s="1"/>
  <c r="B16" i="61" s="1"/>
  <c r="J6" i="59"/>
  <c r="B6" i="59" s="1"/>
  <c r="B6" i="61" s="1"/>
  <c r="J5" i="59"/>
  <c r="B5" i="59" s="1"/>
  <c r="B13" i="61" s="1"/>
  <c r="J4" i="59"/>
  <c r="B4" i="59" s="1"/>
  <c r="B18" i="61" s="1"/>
  <c r="I20" i="58"/>
  <c r="H20" i="58"/>
  <c r="G20" i="58"/>
  <c r="F20" i="58"/>
  <c r="E20" i="58"/>
  <c r="D20" i="58"/>
  <c r="C20" i="58"/>
  <c r="J19" i="58"/>
  <c r="B19" i="58" s="1"/>
  <c r="J18" i="58"/>
  <c r="B18" i="58" s="1"/>
  <c r="J17" i="58"/>
  <c r="B17" i="58" s="1"/>
  <c r="J16" i="58"/>
  <c r="B16" i="58" s="1"/>
  <c r="J15" i="58"/>
  <c r="B15" i="58" s="1"/>
  <c r="J14" i="58"/>
  <c r="B14" i="58" s="1"/>
  <c r="J13" i="58"/>
  <c r="B13" i="58" s="1"/>
  <c r="J12" i="58"/>
  <c r="B12" i="58" s="1"/>
  <c r="J11" i="58"/>
  <c r="B11" i="58" s="1"/>
  <c r="J10" i="58"/>
  <c r="B10" i="58" s="1"/>
  <c r="J9" i="58"/>
  <c r="B9" i="58" s="1"/>
  <c r="J8" i="58"/>
  <c r="B8" i="58" s="1"/>
  <c r="J7" i="58"/>
  <c r="B7" i="58" s="1"/>
  <c r="J6" i="58"/>
  <c r="B6" i="58" s="1"/>
  <c r="J5" i="58"/>
  <c r="B5" i="58" s="1"/>
  <c r="J4" i="58"/>
  <c r="B20" i="57" l="1"/>
  <c r="J20" i="58"/>
  <c r="B20" i="59"/>
  <c r="B8" i="61"/>
  <c r="B11" i="61"/>
  <c r="B4" i="58"/>
  <c r="B20" i="58" s="1"/>
  <c r="J20" i="59"/>
  <c r="P21" i="48"/>
  <c r="Q21" i="48"/>
  <c r="R21" i="48"/>
  <c r="N23" i="48" s="1"/>
  <c r="L21" i="56"/>
  <c r="B21" i="61" l="1"/>
  <c r="M20" i="48"/>
  <c r="M21" i="48" s="1"/>
  <c r="N20" i="48"/>
  <c r="L20" i="48"/>
  <c r="T20" i="48"/>
  <c r="L17" i="48"/>
  <c r="U17" i="48"/>
  <c r="L16" i="48"/>
  <c r="N16" i="48"/>
  <c r="U16" i="48"/>
  <c r="N14" i="48"/>
  <c r="U14" i="48"/>
  <c r="T13" i="48"/>
  <c r="L12" i="48"/>
  <c r="N12" i="48"/>
  <c r="U12" i="48"/>
  <c r="N15" i="48"/>
  <c r="U15" i="48"/>
  <c r="T15" i="48"/>
  <c r="L18" i="48"/>
  <c r="N18" i="48"/>
  <c r="U18" i="48"/>
  <c r="T12" i="48"/>
  <c r="L11" i="48"/>
  <c r="N11" i="48"/>
  <c r="U11" i="48"/>
  <c r="T11" i="48"/>
  <c r="N10" i="48"/>
  <c r="U10" i="48"/>
  <c r="T10" i="48"/>
  <c r="L9" i="48"/>
  <c r="N9" i="48"/>
  <c r="U9" i="48"/>
  <c r="L8" i="48"/>
  <c r="N8" i="48"/>
  <c r="U8" i="48"/>
  <c r="N7" i="48"/>
  <c r="T7" i="48"/>
  <c r="U6" i="48"/>
  <c r="L6" i="48"/>
  <c r="T6" i="48"/>
  <c r="AG20" i="46" l="1"/>
  <c r="D35" i="31"/>
  <c r="D33" i="31"/>
  <c r="I19" i="56" l="1"/>
  <c r="D37" i="31" s="1"/>
  <c r="J18" i="56"/>
  <c r="E17" i="56"/>
  <c r="L17" i="56" s="1"/>
  <c r="D17" i="56"/>
  <c r="U19" i="48" s="1"/>
  <c r="C17" i="56"/>
  <c r="B17" i="56"/>
  <c r="T19" i="48" s="1"/>
  <c r="J16" i="56"/>
  <c r="O17" i="48" s="1"/>
  <c r="E16" i="56"/>
  <c r="N17" i="48" s="1"/>
  <c r="L15" i="56"/>
  <c r="L14" i="56"/>
  <c r="L13" i="56"/>
  <c r="H12" i="56"/>
  <c r="E12" i="56"/>
  <c r="D12" i="56"/>
  <c r="L11" i="56"/>
  <c r="J10" i="56"/>
  <c r="O18" i="48" s="1"/>
  <c r="L9" i="56"/>
  <c r="L8" i="56"/>
  <c r="J7" i="56"/>
  <c r="O9" i="48" s="1"/>
  <c r="L6" i="56"/>
  <c r="C5" i="56"/>
  <c r="L4" i="56"/>
  <c r="N19" i="48" l="1"/>
  <c r="L16" i="56"/>
  <c r="D19" i="56"/>
  <c r="B29" i="34" s="1"/>
  <c r="U13" i="48"/>
  <c r="E19" i="56"/>
  <c r="C29" i="34" s="1"/>
  <c r="N13" i="48"/>
  <c r="L18" i="56"/>
  <c r="O20" i="48"/>
  <c r="O21" i="48" s="1"/>
  <c r="L7" i="56"/>
  <c r="L10" i="56"/>
  <c r="L12" i="56"/>
  <c r="L13" i="48"/>
  <c r="L21" i="48" s="1"/>
  <c r="B19" i="56"/>
  <c r="C19" i="56"/>
  <c r="N6" i="48"/>
  <c r="H19" i="56"/>
  <c r="D34" i="31" s="1"/>
  <c r="L5" i="56"/>
  <c r="J19" i="56"/>
  <c r="D38" i="31" s="1"/>
  <c r="B26" i="31"/>
  <c r="C26" i="31"/>
  <c r="G34" i="31" l="1"/>
  <c r="AA17" i="52" s="1"/>
  <c r="L19" i="56"/>
  <c r="L22" i="56" s="1"/>
  <c r="C10" i="34"/>
  <c r="N21" i="48"/>
  <c r="N24" i="48" s="1"/>
  <c r="D29" i="34"/>
  <c r="E37" i="31"/>
  <c r="E33" i="31"/>
  <c r="D36" i="31"/>
  <c r="E34" i="31"/>
  <c r="E38" i="31"/>
  <c r="B10" i="34"/>
  <c r="D10" i="34" s="1"/>
  <c r="D39" i="31"/>
  <c r="M24" i="48" s="1"/>
  <c r="F200" i="52" l="1"/>
  <c r="F174" i="52"/>
  <c r="F173" i="52"/>
  <c r="F199" i="52"/>
  <c r="E9" i="52"/>
  <c r="M9" i="52" s="1"/>
  <c r="N9" i="52" s="1"/>
  <c r="E6" i="52"/>
  <c r="M6" i="52" s="1"/>
  <c r="M11" i="52" l="1"/>
  <c r="N6" i="52"/>
  <c r="N11" i="52" s="1"/>
  <c r="N13" i="52" s="1"/>
  <c r="N15" i="52" s="1"/>
  <c r="F175" i="52"/>
  <c r="F176" i="52" s="1"/>
  <c r="F177" i="52" s="1"/>
  <c r="F178" i="52" s="1"/>
  <c r="F180" i="52" s="1"/>
  <c r="F201" i="52"/>
  <c r="F202" i="52" s="1"/>
  <c r="F203" i="52" s="1"/>
  <c r="F204" i="52" s="1"/>
  <c r="F206" i="52" s="1"/>
  <c r="E141" i="52"/>
  <c r="E115" i="52"/>
  <c r="E63" i="52"/>
  <c r="E37" i="52"/>
  <c r="E89" i="52"/>
  <c r="I29" i="54"/>
  <c r="E139" i="54"/>
  <c r="F208" i="52" l="1"/>
  <c r="T14" i="52" s="1"/>
  <c r="AI18" i="46"/>
  <c r="AI19" i="46"/>
  <c r="F182" i="52"/>
  <c r="T13" i="52" s="1"/>
  <c r="AI16" i="46"/>
  <c r="AI15" i="46"/>
  <c r="AI17" i="46"/>
  <c r="N18" i="52"/>
  <c r="N17" i="52"/>
  <c r="F95" i="52"/>
  <c r="F147" i="52"/>
  <c r="F69" i="52"/>
  <c r="F43" i="52"/>
  <c r="F121" i="52"/>
  <c r="F148" i="52"/>
  <c r="F122" i="52"/>
  <c r="F70" i="52"/>
  <c r="F44" i="52"/>
  <c r="F96" i="52"/>
  <c r="N19" i="52" l="1"/>
  <c r="N20" i="52" s="1"/>
  <c r="N21" i="52" s="1"/>
  <c r="N22" i="52" s="1"/>
  <c r="N24" i="52" s="1"/>
  <c r="D53" i="54"/>
  <c r="D48" i="54"/>
  <c r="D18" i="54"/>
  <c r="D38" i="54"/>
  <c r="D33" i="54"/>
  <c r="C77" i="54"/>
  <c r="C67" i="54"/>
  <c r="E79" i="54" l="1"/>
  <c r="E80" i="54"/>
  <c r="E70" i="54"/>
  <c r="E69" i="54"/>
  <c r="E72" i="54"/>
  <c r="E82" i="54"/>
  <c r="E75" i="54"/>
  <c r="E85" i="54"/>
  <c r="E84" i="54"/>
  <c r="E74" i="54"/>
  <c r="E71" i="54"/>
  <c r="E81" i="54"/>
  <c r="E78" i="54"/>
  <c r="E68" i="54"/>
  <c r="D43" i="54"/>
  <c r="N26" i="52" l="1"/>
  <c r="U7" i="52" s="1"/>
  <c r="AI3" i="46"/>
  <c r="AK3" i="46" s="1"/>
  <c r="E83" i="54"/>
  <c r="E73" i="54"/>
  <c r="C3" i="54"/>
  <c r="C4" i="54"/>
  <c r="C5" i="54"/>
  <c r="C6" i="54"/>
  <c r="C7" i="54"/>
  <c r="C8" i="54"/>
  <c r="C2" i="54"/>
  <c r="P8" i="54"/>
  <c r="F8" i="54"/>
  <c r="P7" i="54"/>
  <c r="E7" i="54"/>
  <c r="P6" i="54"/>
  <c r="F6" i="54"/>
  <c r="E6" i="54"/>
  <c r="P5" i="54"/>
  <c r="F5" i="54"/>
  <c r="F4" i="54"/>
  <c r="E4" i="54"/>
  <c r="P3" i="54"/>
  <c r="F3" i="54"/>
  <c r="E3" i="54"/>
  <c r="M3" i="54" s="1"/>
  <c r="P2" i="54"/>
  <c r="F2" i="54"/>
  <c r="I15" i="53"/>
  <c r="G15" i="53"/>
  <c r="F15" i="53"/>
  <c r="E15" i="53"/>
  <c r="I16" i="53"/>
  <c r="G16" i="53"/>
  <c r="F16" i="53"/>
  <c r="E16" i="53"/>
  <c r="I14" i="53"/>
  <c r="G14" i="53"/>
  <c r="F14" i="53"/>
  <c r="E14" i="53"/>
  <c r="I8" i="53"/>
  <c r="G8" i="53"/>
  <c r="F8" i="53"/>
  <c r="E8" i="53"/>
  <c r="I13" i="53"/>
  <c r="G13" i="53"/>
  <c r="F13" i="53"/>
  <c r="E13" i="53"/>
  <c r="I9" i="53"/>
  <c r="G9" i="53"/>
  <c r="F9" i="53"/>
  <c r="E9" i="53"/>
  <c r="I11" i="53"/>
  <c r="G11" i="53"/>
  <c r="F11" i="53"/>
  <c r="E11" i="53"/>
  <c r="I7" i="53"/>
  <c r="G7" i="53"/>
  <c r="F7" i="53"/>
  <c r="E7" i="53"/>
  <c r="I10" i="53"/>
  <c r="G10" i="53"/>
  <c r="F10" i="53"/>
  <c r="E10" i="53"/>
  <c r="I12" i="53"/>
  <c r="G12" i="53"/>
  <c r="F12" i="53"/>
  <c r="E12" i="53"/>
  <c r="I6" i="53"/>
  <c r="G6" i="53"/>
  <c r="F6" i="53"/>
  <c r="E6" i="53"/>
  <c r="I4" i="53"/>
  <c r="G4" i="53"/>
  <c r="F4" i="53"/>
  <c r="E4" i="53"/>
  <c r="I5" i="53"/>
  <c r="G5" i="53"/>
  <c r="F5" i="53"/>
  <c r="E5" i="53"/>
  <c r="I3" i="53"/>
  <c r="G3" i="53"/>
  <c r="F3" i="53"/>
  <c r="E3" i="53"/>
  <c r="E21" i="53"/>
  <c r="I2" i="53"/>
  <c r="G2" i="53"/>
  <c r="F2" i="53"/>
  <c r="E2" i="53"/>
  <c r="M4" i="54" l="1"/>
  <c r="M6" i="54"/>
  <c r="C10" i="54"/>
  <c r="C9" i="54"/>
  <c r="E11" i="52"/>
  <c r="F17" i="52" l="1"/>
  <c r="F18" i="52"/>
  <c r="H3" i="42" l="1"/>
  <c r="I3" i="42"/>
  <c r="A95" i="42"/>
  <c r="A94" i="42"/>
  <c r="B82" i="42"/>
  <c r="C82" i="42"/>
  <c r="B83" i="42"/>
  <c r="C83" i="42"/>
  <c r="A83" i="42"/>
  <c r="A82" i="42"/>
  <c r="B60" i="42"/>
  <c r="C60" i="42"/>
  <c r="B61" i="42"/>
  <c r="C61" i="42"/>
  <c r="A61" i="42"/>
  <c r="A60" i="42"/>
  <c r="B55" i="42"/>
  <c r="C55" i="42"/>
  <c r="B56" i="42"/>
  <c r="C56" i="42"/>
  <c r="B57" i="42"/>
  <c r="C57" i="42"/>
  <c r="B58" i="42"/>
  <c r="C58" i="42"/>
  <c r="B59" i="42"/>
  <c r="C59" i="42"/>
  <c r="A56" i="42"/>
  <c r="A57" i="42"/>
  <c r="A58" i="42"/>
  <c r="A59" i="42"/>
  <c r="A55" i="42"/>
  <c r="B22" i="42"/>
  <c r="C22" i="42"/>
  <c r="A22" i="42"/>
  <c r="B21" i="42"/>
  <c r="C21" i="42"/>
  <c r="A21" i="42"/>
  <c r="C20" i="42"/>
  <c r="B20" i="42"/>
  <c r="A20" i="42"/>
  <c r="B19" i="42"/>
  <c r="C19" i="42"/>
  <c r="A19" i="42"/>
  <c r="L105" i="35"/>
  <c r="K89" i="35"/>
  <c r="K105" i="35"/>
  <c r="M105" i="35"/>
  <c r="M89" i="35"/>
  <c r="J89" i="35"/>
  <c r="N105" i="35"/>
  <c r="C95" i="42"/>
  <c r="L89" i="35"/>
  <c r="N89" i="35"/>
  <c r="J105" i="35"/>
  <c r="D22" i="42" l="1"/>
  <c r="B23" i="42"/>
  <c r="E76" i="35" s="1"/>
  <c r="D83" i="42"/>
  <c r="D59" i="42"/>
  <c r="D57" i="42"/>
  <c r="D55" i="42"/>
  <c r="D61" i="42"/>
  <c r="D82" i="42"/>
  <c r="B62" i="42"/>
  <c r="D58" i="42"/>
  <c r="D20" i="42"/>
  <c r="D60" i="42"/>
  <c r="D56" i="42"/>
  <c r="C62" i="42"/>
  <c r="C23" i="42"/>
  <c r="D21" i="42"/>
  <c r="D19" i="42"/>
  <c r="R100" i="35"/>
  <c r="S100" i="35" s="1"/>
  <c r="R99" i="35"/>
  <c r="S99" i="35" s="1"/>
  <c r="R84" i="35"/>
  <c r="S84" i="35" s="1"/>
  <c r="R83" i="35"/>
  <c r="S83" i="35" s="1"/>
  <c r="R82" i="35"/>
  <c r="S82" i="35" s="1"/>
  <c r="R81" i="35"/>
  <c r="S81" i="35" s="1"/>
  <c r="R80" i="35"/>
  <c r="S80" i="35" s="1"/>
  <c r="R78" i="35"/>
  <c r="S78" i="35" s="1"/>
  <c r="R77" i="35"/>
  <c r="S77" i="35" s="1"/>
  <c r="R57" i="35"/>
  <c r="S57" i="35" s="1"/>
  <c r="R56" i="35"/>
  <c r="S56" i="35" s="1"/>
  <c r="R55" i="35"/>
  <c r="S55" i="35" s="1"/>
  <c r="R54" i="35"/>
  <c r="S54" i="35" s="1"/>
  <c r="R32" i="35"/>
  <c r="S32" i="35" s="1"/>
  <c r="D7" i="26"/>
  <c r="D8" i="26"/>
  <c r="D9" i="26"/>
  <c r="D10" i="26"/>
  <c r="D11" i="26"/>
  <c r="D12" i="26"/>
  <c r="D13" i="26"/>
  <c r="D14" i="26"/>
  <c r="D15" i="26"/>
  <c r="D16" i="26"/>
  <c r="D3" i="26"/>
  <c r="D4" i="26"/>
  <c r="D5" i="26"/>
  <c r="D6" i="26"/>
  <c r="D2" i="26"/>
  <c r="J37" i="35"/>
  <c r="J62" i="35"/>
  <c r="L62" i="35"/>
  <c r="N62" i="35"/>
  <c r="N37" i="35"/>
  <c r="M37" i="35"/>
  <c r="K62" i="35"/>
  <c r="L37" i="35"/>
  <c r="K37" i="35"/>
  <c r="M62" i="35"/>
  <c r="D23" i="42" l="1"/>
  <c r="D76" i="35" s="1"/>
  <c r="H2" i="42"/>
  <c r="E77" i="35"/>
  <c r="I2" i="42"/>
  <c r="I4" i="42" s="1"/>
  <c r="I5" i="42" s="1"/>
  <c r="E111" i="35"/>
  <c r="E104" i="35"/>
  <c r="K32" i="35"/>
  <c r="K33" i="35" s="1"/>
  <c r="L32" i="35"/>
  <c r="L33" i="35" s="1"/>
  <c r="E45" i="35"/>
  <c r="E38" i="35"/>
  <c r="B78" i="42"/>
  <c r="B79" i="42" s="1"/>
  <c r="C78" i="42"/>
  <c r="A78" i="42"/>
  <c r="B74" i="42"/>
  <c r="B75" i="42" s="1"/>
  <c r="C74" i="42"/>
  <c r="C75" i="42" s="1"/>
  <c r="A74" i="42"/>
  <c r="B65" i="42"/>
  <c r="C65" i="42"/>
  <c r="B66" i="42"/>
  <c r="C66" i="42"/>
  <c r="A66" i="42"/>
  <c r="A65" i="42"/>
  <c r="B51" i="42"/>
  <c r="C51" i="42"/>
  <c r="A51" i="42"/>
  <c r="B43" i="42"/>
  <c r="C43" i="42"/>
  <c r="B44" i="42"/>
  <c r="C44" i="42"/>
  <c r="B45" i="42"/>
  <c r="C45" i="42"/>
  <c r="B46" i="42"/>
  <c r="C46" i="42"/>
  <c r="B47" i="42"/>
  <c r="C47" i="42"/>
  <c r="B48" i="42"/>
  <c r="C48" i="42"/>
  <c r="B49" i="42"/>
  <c r="C49" i="42"/>
  <c r="B50" i="42"/>
  <c r="C50" i="42"/>
  <c r="A44" i="42"/>
  <c r="A45" i="42"/>
  <c r="A46" i="42"/>
  <c r="A47" i="42"/>
  <c r="A48" i="42"/>
  <c r="A49" i="42"/>
  <c r="A50" i="42"/>
  <c r="A43" i="42"/>
  <c r="B39" i="42"/>
  <c r="C39" i="42"/>
  <c r="A39" i="42"/>
  <c r="B36" i="42"/>
  <c r="C36" i="42"/>
  <c r="B37" i="42"/>
  <c r="C37" i="42"/>
  <c r="B38" i="42"/>
  <c r="C38" i="42"/>
  <c r="A37" i="42"/>
  <c r="A38" i="42"/>
  <c r="A36" i="42"/>
  <c r="B28" i="42"/>
  <c r="C28" i="42"/>
  <c r="A28" i="42"/>
  <c r="B27" i="42"/>
  <c r="C27" i="42"/>
  <c r="A27" i="42"/>
  <c r="B26" i="42"/>
  <c r="C26" i="42"/>
  <c r="A26" i="42"/>
  <c r="B15" i="42"/>
  <c r="C15" i="42"/>
  <c r="A15" i="42"/>
  <c r="B14" i="42"/>
  <c r="C14" i="42"/>
  <c r="A14" i="42"/>
  <c r="B13" i="42"/>
  <c r="C13" i="42"/>
  <c r="A13" i="42"/>
  <c r="B12" i="42"/>
  <c r="C12" i="42"/>
  <c r="A12" i="42"/>
  <c r="B11" i="42"/>
  <c r="C11" i="42"/>
  <c r="A11" i="42"/>
  <c r="B7" i="42"/>
  <c r="C7" i="42"/>
  <c r="A7" i="42"/>
  <c r="B6" i="42"/>
  <c r="C6" i="42"/>
  <c r="A6" i="42"/>
  <c r="B5" i="42"/>
  <c r="C5" i="42"/>
  <c r="A5" i="42"/>
  <c r="C94" i="42"/>
  <c r="L34" i="35" l="1"/>
  <c r="E56" i="35"/>
  <c r="E34" i="35"/>
  <c r="B84" i="42"/>
  <c r="E78" i="35" s="1"/>
  <c r="D78" i="42"/>
  <c r="C84" i="42"/>
  <c r="D74" i="42"/>
  <c r="C79" i="42"/>
  <c r="D79" i="42" s="1"/>
  <c r="D49" i="42"/>
  <c r="D47" i="42"/>
  <c r="D45" i="42"/>
  <c r="D51" i="42"/>
  <c r="B52" i="42"/>
  <c r="D50" i="42"/>
  <c r="D48" i="42"/>
  <c r="D46" i="42"/>
  <c r="D44" i="42"/>
  <c r="C52" i="42"/>
  <c r="D43" i="42"/>
  <c r="C16" i="42"/>
  <c r="B16" i="42"/>
  <c r="D13" i="42"/>
  <c r="D12" i="42"/>
  <c r="D11" i="42"/>
  <c r="D15" i="42"/>
  <c r="D14" i="42"/>
  <c r="E109" i="35" l="1"/>
  <c r="E108" i="35"/>
  <c r="E55" i="35"/>
  <c r="E54" i="35"/>
  <c r="D84" i="42"/>
  <c r="D62" i="42"/>
  <c r="D52" i="42"/>
  <c r="D16" i="42"/>
  <c r="B38" i="26"/>
  <c r="D54" i="35" l="1"/>
  <c r="K81" i="35" l="1"/>
  <c r="K79" i="35"/>
  <c r="K55" i="35"/>
  <c r="V20" i="48"/>
  <c r="M55" i="35" s="1"/>
  <c r="V19" i="48"/>
  <c r="V18" i="48"/>
  <c r="M82" i="35" s="1"/>
  <c r="V17" i="48"/>
  <c r="V16" i="48"/>
  <c r="V15" i="48"/>
  <c r="V14" i="48"/>
  <c r="M57" i="35" s="1"/>
  <c r="V13" i="48"/>
  <c r="V12" i="48"/>
  <c r="V11" i="48"/>
  <c r="V10" i="48"/>
  <c r="V9" i="48"/>
  <c r="M56" i="35" s="1"/>
  <c r="V8" i="48"/>
  <c r="V7" i="48"/>
  <c r="V6" i="48"/>
  <c r="U20" i="48"/>
  <c r="L54" i="35"/>
  <c r="L82" i="35"/>
  <c r="L80" i="35"/>
  <c r="L84" i="35"/>
  <c r="L100" i="35"/>
  <c r="L57" i="35"/>
  <c r="L78" i="35"/>
  <c r="L79" i="35"/>
  <c r="L99" i="35"/>
  <c r="L101" i="35" s="1"/>
  <c r="L81" i="35"/>
  <c r="L56" i="35"/>
  <c r="L77" i="35"/>
  <c r="U7" i="48"/>
  <c r="L83" i="35" s="1"/>
  <c r="K54" i="35"/>
  <c r="T18" i="48"/>
  <c r="T17" i="48"/>
  <c r="T16" i="48"/>
  <c r="K100" i="35"/>
  <c r="T14" i="48"/>
  <c r="S14" i="48" s="1"/>
  <c r="J57" i="35" s="1"/>
  <c r="K78" i="35"/>
  <c r="K99" i="35"/>
  <c r="T9" i="48"/>
  <c r="T8" i="48"/>
  <c r="M83" i="35" l="1"/>
  <c r="G7" i="54"/>
  <c r="M99" i="35"/>
  <c r="M101" i="35" s="1"/>
  <c r="S11" i="48"/>
  <c r="J99" i="35" s="1"/>
  <c r="M100" i="35"/>
  <c r="S15" i="48"/>
  <c r="J100" i="35" s="1"/>
  <c r="M54" i="35"/>
  <c r="M58" i="35" s="1"/>
  <c r="S19" i="48"/>
  <c r="J54" i="35" s="1"/>
  <c r="S6" i="48"/>
  <c r="M32" i="35"/>
  <c r="M33" i="35" s="1"/>
  <c r="M77" i="35"/>
  <c r="G2" i="54"/>
  <c r="M79" i="35"/>
  <c r="S12" i="48"/>
  <c r="G4" i="54"/>
  <c r="M84" i="35"/>
  <c r="G8" i="54"/>
  <c r="M81" i="35"/>
  <c r="S10" i="48"/>
  <c r="G6" i="54"/>
  <c r="M78" i="35"/>
  <c r="S13" i="48"/>
  <c r="G3" i="54"/>
  <c r="M80" i="35"/>
  <c r="G5" i="54"/>
  <c r="K101" i="35"/>
  <c r="K80" i="35"/>
  <c r="S17" i="48"/>
  <c r="E5" i="54"/>
  <c r="M5" i="54" s="1"/>
  <c r="K77" i="35"/>
  <c r="S8" i="48"/>
  <c r="E2" i="54"/>
  <c r="M2" i="54" s="1"/>
  <c r="K82" i="35"/>
  <c r="S18" i="48"/>
  <c r="J82" i="35" s="1"/>
  <c r="K57" i="35"/>
  <c r="K84" i="35"/>
  <c r="S16" i="48"/>
  <c r="E8" i="54"/>
  <c r="M8" i="54" s="1"/>
  <c r="S7" i="48"/>
  <c r="F7" i="54"/>
  <c r="L85" i="35"/>
  <c r="L55" i="35"/>
  <c r="L58" i="35" s="1"/>
  <c r="S20" i="48"/>
  <c r="J55" i="35" s="1"/>
  <c r="K56" i="35"/>
  <c r="S9" i="48"/>
  <c r="J56" i="35" s="1"/>
  <c r="T21" i="48"/>
  <c r="V21" i="48"/>
  <c r="K83" i="35"/>
  <c r="U21" i="48"/>
  <c r="K58" i="35" l="1"/>
  <c r="L59" i="35" s="1"/>
  <c r="F9" i="54"/>
  <c r="M7" i="54"/>
  <c r="M85" i="35"/>
  <c r="G9" i="54"/>
  <c r="D6" i="54"/>
  <c r="J81" i="35"/>
  <c r="D3" i="54"/>
  <c r="J78" i="35"/>
  <c r="D4" i="54"/>
  <c r="J79" i="35"/>
  <c r="S21" i="48"/>
  <c r="J32" i="35"/>
  <c r="K85" i="35"/>
  <c r="L86" i="35" s="1"/>
  <c r="E9" i="54"/>
  <c r="D5" i="54"/>
  <c r="J80" i="35"/>
  <c r="D8" i="54"/>
  <c r="J84" i="35"/>
  <c r="D7" i="54"/>
  <c r="J83" i="35"/>
  <c r="D2" i="54"/>
  <c r="J77" i="35"/>
  <c r="AA7" i="48"/>
  <c r="AA8" i="48"/>
  <c r="AA9" i="48"/>
  <c r="AA10" i="48"/>
  <c r="AA11" i="48"/>
  <c r="AA12" i="48"/>
  <c r="AA13" i="48"/>
  <c r="AA14" i="48"/>
  <c r="AA15" i="48"/>
  <c r="AA16" i="48"/>
  <c r="AA17" i="48"/>
  <c r="AA18" i="48"/>
  <c r="AA19" i="48"/>
  <c r="AA20" i="48"/>
  <c r="AA6" i="48"/>
  <c r="Y7" i="48"/>
  <c r="Y8" i="48"/>
  <c r="Y9" i="48"/>
  <c r="P56" i="35" s="1"/>
  <c r="Y10" i="48"/>
  <c r="Y11" i="48"/>
  <c r="P99" i="35" s="1"/>
  <c r="Y12" i="48"/>
  <c r="Y13" i="48"/>
  <c r="Y14" i="48"/>
  <c r="P57" i="35" s="1"/>
  <c r="Y15" i="48"/>
  <c r="P100" i="35" s="1"/>
  <c r="Y16" i="48"/>
  <c r="Y17" i="48"/>
  <c r="Y18" i="48"/>
  <c r="P82" i="35" s="1"/>
  <c r="Y19" i="48"/>
  <c r="P54" i="35" s="1"/>
  <c r="Y20" i="48"/>
  <c r="P55" i="35" s="1"/>
  <c r="Y6" i="48"/>
  <c r="P32" i="35" s="1"/>
  <c r="X7" i="48"/>
  <c r="X8" i="48"/>
  <c r="X9" i="48"/>
  <c r="O56" i="35" s="1"/>
  <c r="X10" i="48"/>
  <c r="X11" i="48"/>
  <c r="O99" i="35" s="1"/>
  <c r="X12" i="48"/>
  <c r="X13" i="48"/>
  <c r="X14" i="48"/>
  <c r="O57" i="35" s="1"/>
  <c r="X15" i="48"/>
  <c r="O100" i="35" s="1"/>
  <c r="X16" i="48"/>
  <c r="X17" i="48"/>
  <c r="X18" i="48"/>
  <c r="O82" i="35" s="1"/>
  <c r="X19" i="48"/>
  <c r="O54" i="35" s="1"/>
  <c r="X20" i="48"/>
  <c r="O55" i="35" s="1"/>
  <c r="X6" i="48"/>
  <c r="O32" i="35" s="1"/>
  <c r="W7" i="48"/>
  <c r="W8" i="48"/>
  <c r="W9" i="48"/>
  <c r="N56" i="35" s="1"/>
  <c r="W10" i="48"/>
  <c r="W11" i="48"/>
  <c r="N99" i="35" s="1"/>
  <c r="W12" i="48"/>
  <c r="W13" i="48"/>
  <c r="W14" i="48"/>
  <c r="N57" i="35" s="1"/>
  <c r="W15" i="48"/>
  <c r="N100" i="35" s="1"/>
  <c r="W16" i="48"/>
  <c r="W17" i="48"/>
  <c r="W18" i="48"/>
  <c r="N82" i="35" s="1"/>
  <c r="W19" i="48"/>
  <c r="N54" i="35" s="1"/>
  <c r="W20" i="48"/>
  <c r="N55" i="35" s="1"/>
  <c r="W6" i="48"/>
  <c r="N32" i="35" s="1"/>
  <c r="AB7" i="48"/>
  <c r="AB8" i="48"/>
  <c r="AB9" i="48"/>
  <c r="AB10" i="48"/>
  <c r="AB11" i="48"/>
  <c r="AB12" i="48"/>
  <c r="AB13" i="48"/>
  <c r="AB14" i="48"/>
  <c r="AB15" i="48"/>
  <c r="AB16" i="48"/>
  <c r="AB17" i="48"/>
  <c r="AB18" i="48"/>
  <c r="AB19" i="48"/>
  <c r="AB20" i="48"/>
  <c r="AB6" i="48"/>
  <c r="H22" i="48"/>
  <c r="P84" i="35" l="1"/>
  <c r="J8" i="54"/>
  <c r="P79" i="35"/>
  <c r="J4" i="54"/>
  <c r="P77" i="35"/>
  <c r="J2" i="54"/>
  <c r="P81" i="35"/>
  <c r="J6" i="54"/>
  <c r="P83" i="35"/>
  <c r="J7" i="54"/>
  <c r="P80" i="35"/>
  <c r="J5" i="54"/>
  <c r="P78" i="35"/>
  <c r="J3" i="54"/>
  <c r="D9" i="54"/>
  <c r="N80" i="35"/>
  <c r="H5" i="54"/>
  <c r="O84" i="35"/>
  <c r="I8" i="54"/>
  <c r="O77" i="35"/>
  <c r="I2" i="54"/>
  <c r="N84" i="35"/>
  <c r="H8" i="54"/>
  <c r="N77" i="35"/>
  <c r="H2" i="54"/>
  <c r="O83" i="35"/>
  <c r="I7" i="54"/>
  <c r="N83" i="35"/>
  <c r="H7" i="54"/>
  <c r="O81" i="35"/>
  <c r="I6" i="54"/>
  <c r="N78" i="35"/>
  <c r="H3" i="54"/>
  <c r="O79" i="35"/>
  <c r="I4" i="54"/>
  <c r="N79" i="35"/>
  <c r="H4" i="54"/>
  <c r="N81" i="35"/>
  <c r="H6" i="54"/>
  <c r="O80" i="35"/>
  <c r="I5" i="54"/>
  <c r="O78" i="35"/>
  <c r="I3" i="54"/>
  <c r="Z18" i="48"/>
  <c r="Q82" i="35" s="1"/>
  <c r="Z14" i="48"/>
  <c r="Q57" i="35" s="1"/>
  <c r="Z10" i="48"/>
  <c r="Z6" i="48"/>
  <c r="Q32" i="35" s="1"/>
  <c r="Z17" i="48"/>
  <c r="Z13" i="48"/>
  <c r="Z9" i="48"/>
  <c r="Q56" i="35" s="1"/>
  <c r="Z20" i="48"/>
  <c r="Q55" i="35" s="1"/>
  <c r="Z16" i="48"/>
  <c r="Z12" i="48"/>
  <c r="Z8" i="48"/>
  <c r="Z19" i="48"/>
  <c r="Q54" i="35" s="1"/>
  <c r="Z15" i="48"/>
  <c r="Q100" i="35" s="1"/>
  <c r="Z11" i="48"/>
  <c r="Q99" i="35" s="1"/>
  <c r="Z7" i="48"/>
  <c r="Q83" i="35" l="1"/>
  <c r="K7" i="54"/>
  <c r="Q81" i="35"/>
  <c r="K6" i="54"/>
  <c r="Q80" i="35"/>
  <c r="K5" i="54"/>
  <c r="Q84" i="35"/>
  <c r="K8" i="54"/>
  <c r="Q78" i="35"/>
  <c r="K3" i="54"/>
  <c r="Q79" i="35"/>
  <c r="K4" i="54"/>
  <c r="Q77" i="35"/>
  <c r="K2" i="54"/>
  <c r="E82" i="35"/>
  <c r="E60" i="35"/>
  <c r="E12" i="35"/>
  <c r="E89" i="35"/>
  <c r="E67" i="35"/>
  <c r="E19" i="35"/>
  <c r="E59" i="54" l="1"/>
  <c r="E58" i="54"/>
  <c r="AJ2" i="39"/>
  <c r="B88" i="42" l="1"/>
  <c r="B60" i="39"/>
  <c r="C60" i="39"/>
  <c r="E60" i="39"/>
  <c r="F60" i="39"/>
  <c r="H60" i="39"/>
  <c r="I60" i="39"/>
  <c r="K60" i="39"/>
  <c r="L60" i="39"/>
  <c r="N60" i="39"/>
  <c r="O60" i="39"/>
  <c r="Q60" i="39"/>
  <c r="V60" i="39"/>
  <c r="B61" i="39"/>
  <c r="C61" i="39"/>
  <c r="E61" i="39"/>
  <c r="F61" i="39"/>
  <c r="H61" i="39"/>
  <c r="I61" i="39"/>
  <c r="K61" i="39"/>
  <c r="L61" i="39"/>
  <c r="N61" i="39"/>
  <c r="O61" i="39"/>
  <c r="Q61" i="39"/>
  <c r="V61" i="39"/>
  <c r="B62" i="39"/>
  <c r="C62" i="39"/>
  <c r="E62" i="39"/>
  <c r="F62" i="39"/>
  <c r="H62" i="39"/>
  <c r="I62" i="39"/>
  <c r="K62" i="39"/>
  <c r="L62" i="39"/>
  <c r="N62" i="39"/>
  <c r="O62" i="39"/>
  <c r="Q62" i="39"/>
  <c r="V62" i="39"/>
  <c r="B82" i="39"/>
  <c r="C82" i="39"/>
  <c r="E82" i="39"/>
  <c r="F82" i="39"/>
  <c r="H82" i="39"/>
  <c r="I82" i="39"/>
  <c r="K82" i="39"/>
  <c r="L82" i="39"/>
  <c r="N82" i="39"/>
  <c r="O82" i="39"/>
  <c r="Q82" i="39"/>
  <c r="V82" i="39"/>
  <c r="B83" i="39"/>
  <c r="C83" i="39"/>
  <c r="E83" i="39"/>
  <c r="F83" i="39"/>
  <c r="H83" i="39"/>
  <c r="I83" i="39"/>
  <c r="K83" i="39"/>
  <c r="L83" i="39"/>
  <c r="N83" i="39"/>
  <c r="O83" i="39"/>
  <c r="Q83" i="39"/>
  <c r="V83" i="39"/>
  <c r="A61" i="39"/>
  <c r="BX61" i="39" s="1"/>
  <c r="A62" i="39"/>
  <c r="BX62" i="39" s="1"/>
  <c r="A82" i="39"/>
  <c r="BX82" i="39" s="1"/>
  <c r="A83" i="39"/>
  <c r="BX83" i="39" s="1"/>
  <c r="A60" i="39"/>
  <c r="BX60" i="39" s="1"/>
  <c r="B55" i="39"/>
  <c r="C55" i="39"/>
  <c r="E55" i="39"/>
  <c r="F55" i="39"/>
  <c r="H55" i="39"/>
  <c r="I55" i="39"/>
  <c r="K55" i="39"/>
  <c r="L55" i="39"/>
  <c r="N55" i="39"/>
  <c r="O55" i="39"/>
  <c r="Q55" i="39"/>
  <c r="V55" i="39"/>
  <c r="B56" i="39"/>
  <c r="C56" i="39"/>
  <c r="E56" i="39"/>
  <c r="F56" i="39"/>
  <c r="H56" i="39"/>
  <c r="I56" i="39"/>
  <c r="K56" i="39"/>
  <c r="L56" i="39"/>
  <c r="N56" i="39"/>
  <c r="O56" i="39"/>
  <c r="Q56" i="39"/>
  <c r="V56" i="39"/>
  <c r="B57" i="39"/>
  <c r="C57" i="39"/>
  <c r="E57" i="39"/>
  <c r="F57" i="39"/>
  <c r="H57" i="39"/>
  <c r="I57" i="39"/>
  <c r="K57" i="39"/>
  <c r="L57" i="39"/>
  <c r="N57" i="39"/>
  <c r="O57" i="39"/>
  <c r="Q57" i="39"/>
  <c r="V57" i="39"/>
  <c r="B58" i="39"/>
  <c r="C58" i="39"/>
  <c r="E58" i="39"/>
  <c r="F58" i="39"/>
  <c r="H58" i="39"/>
  <c r="I58" i="39"/>
  <c r="K58" i="39"/>
  <c r="L58" i="39"/>
  <c r="N58" i="39"/>
  <c r="O58" i="39"/>
  <c r="Q58" i="39"/>
  <c r="V58" i="39"/>
  <c r="B59" i="39"/>
  <c r="C59" i="39"/>
  <c r="E59" i="39"/>
  <c r="F59" i="39"/>
  <c r="H59" i="39"/>
  <c r="I59" i="39"/>
  <c r="K59" i="39"/>
  <c r="L59" i="39"/>
  <c r="N59" i="39"/>
  <c r="O59" i="39"/>
  <c r="Q59" i="39"/>
  <c r="V59" i="39"/>
  <c r="A56" i="39"/>
  <c r="BX56" i="39" s="1"/>
  <c r="A57" i="39"/>
  <c r="BX57" i="39" s="1"/>
  <c r="A58" i="39"/>
  <c r="BX58" i="39" s="1"/>
  <c r="A59" i="39"/>
  <c r="BX59" i="39" s="1"/>
  <c r="A55" i="39"/>
  <c r="BX55" i="39" s="1"/>
  <c r="B22" i="39"/>
  <c r="C22" i="39"/>
  <c r="E22" i="39"/>
  <c r="F22" i="39"/>
  <c r="H22" i="39"/>
  <c r="I22" i="39"/>
  <c r="K22" i="39"/>
  <c r="L22" i="39"/>
  <c r="N22" i="39"/>
  <c r="O22" i="39"/>
  <c r="Q22" i="39"/>
  <c r="V22" i="39"/>
  <c r="B37" i="39"/>
  <c r="C37" i="39"/>
  <c r="E37" i="39"/>
  <c r="F37" i="39"/>
  <c r="H37" i="39"/>
  <c r="I37" i="39"/>
  <c r="K37" i="39"/>
  <c r="L37" i="39"/>
  <c r="N37" i="39"/>
  <c r="O37" i="39"/>
  <c r="Q37" i="39"/>
  <c r="V37" i="39"/>
  <c r="B38" i="39"/>
  <c r="C38" i="39"/>
  <c r="E38" i="39"/>
  <c r="F38" i="39"/>
  <c r="H38" i="39"/>
  <c r="I38" i="39"/>
  <c r="K38" i="39"/>
  <c r="L38" i="39"/>
  <c r="N38" i="39"/>
  <c r="O38" i="39"/>
  <c r="Q38" i="39"/>
  <c r="V38" i="39"/>
  <c r="B39" i="39"/>
  <c r="C39" i="39"/>
  <c r="E39" i="39"/>
  <c r="F39" i="39"/>
  <c r="H39" i="39"/>
  <c r="I39" i="39"/>
  <c r="K39" i="39"/>
  <c r="L39" i="39"/>
  <c r="N39" i="39"/>
  <c r="O39" i="39"/>
  <c r="Q39" i="39"/>
  <c r="V39" i="39"/>
  <c r="B40" i="39"/>
  <c r="C40" i="39"/>
  <c r="E40" i="39"/>
  <c r="F40" i="39"/>
  <c r="H40" i="39"/>
  <c r="I40" i="39"/>
  <c r="K40" i="39"/>
  <c r="L40" i="39"/>
  <c r="N40" i="39"/>
  <c r="O40" i="39"/>
  <c r="Q40" i="39"/>
  <c r="V40" i="39"/>
  <c r="A37" i="39"/>
  <c r="BX37" i="39" s="1"/>
  <c r="A38" i="39"/>
  <c r="BX38" i="39" s="1"/>
  <c r="A39" i="39"/>
  <c r="BX39" i="39" s="1"/>
  <c r="A40" i="39"/>
  <c r="BX40" i="39" s="1"/>
  <c r="A22" i="39"/>
  <c r="BX22" i="39" s="1"/>
  <c r="AM16" i="39"/>
  <c r="AW16" i="39"/>
  <c r="AY16" i="39"/>
  <c r="AJ16" i="39"/>
  <c r="AQ15" i="39"/>
  <c r="AU15" i="39"/>
  <c r="AW15" i="39"/>
  <c r="AY15" i="39"/>
  <c r="AJ15" i="39"/>
  <c r="AK14" i="39"/>
  <c r="AL14" i="39"/>
  <c r="AM14" i="39"/>
  <c r="AN14" i="39"/>
  <c r="AO14" i="39"/>
  <c r="AP14" i="39"/>
  <c r="AQ14" i="39"/>
  <c r="AR14" i="39"/>
  <c r="AS14" i="39"/>
  <c r="AT14" i="39"/>
  <c r="AU14" i="39"/>
  <c r="AW14" i="39"/>
  <c r="AX14" i="39"/>
  <c r="AY14" i="39"/>
  <c r="AJ14" i="39"/>
  <c r="AU13" i="39"/>
  <c r="AW13" i="39"/>
  <c r="AY13" i="39"/>
  <c r="AJ13" i="39"/>
  <c r="AK12" i="39"/>
  <c r="AL12" i="39"/>
  <c r="AM12" i="39"/>
  <c r="AN12" i="39"/>
  <c r="AO12" i="39"/>
  <c r="AP12" i="39"/>
  <c r="AQ12" i="39"/>
  <c r="AR12" i="39"/>
  <c r="AS12" i="39"/>
  <c r="AT12" i="39"/>
  <c r="AU12" i="39"/>
  <c r="AW12" i="39"/>
  <c r="AX12" i="39"/>
  <c r="AY12" i="39"/>
  <c r="AJ12" i="39"/>
  <c r="AK11" i="39"/>
  <c r="AL11" i="39"/>
  <c r="AM11" i="39"/>
  <c r="AN11" i="39"/>
  <c r="AO11" i="39"/>
  <c r="AP11" i="39"/>
  <c r="AQ11" i="39"/>
  <c r="AR11" i="39"/>
  <c r="AS11" i="39"/>
  <c r="AT11" i="39"/>
  <c r="AU11" i="39"/>
  <c r="AW11" i="39"/>
  <c r="AX11" i="39"/>
  <c r="AY11" i="39"/>
  <c r="AJ11" i="39"/>
  <c r="AK10" i="39"/>
  <c r="AL10" i="39"/>
  <c r="AM10" i="39"/>
  <c r="AN10" i="39"/>
  <c r="AO10" i="39"/>
  <c r="AP10" i="39"/>
  <c r="AQ10" i="39"/>
  <c r="AR10" i="39"/>
  <c r="AS10" i="39"/>
  <c r="AT10" i="39"/>
  <c r="AU10" i="39"/>
  <c r="AW10" i="39"/>
  <c r="AX10" i="39"/>
  <c r="AY10" i="39"/>
  <c r="AJ10" i="39"/>
  <c r="AW9" i="39"/>
  <c r="AX9" i="39"/>
  <c r="AY9" i="39"/>
  <c r="AJ9" i="39"/>
  <c r="AK8" i="39"/>
  <c r="AL8" i="39"/>
  <c r="AM8" i="39"/>
  <c r="AN8" i="39"/>
  <c r="AO8" i="39"/>
  <c r="AP8" i="39"/>
  <c r="AQ8" i="39"/>
  <c r="AR8" i="39"/>
  <c r="AS8" i="39"/>
  <c r="AT8" i="39"/>
  <c r="AU8" i="39"/>
  <c r="AW8" i="39"/>
  <c r="AX8" i="39"/>
  <c r="AY8" i="39"/>
  <c r="AJ8" i="39"/>
  <c r="AJ7" i="39"/>
  <c r="AK6" i="39"/>
  <c r="AL6" i="39"/>
  <c r="AM6" i="39"/>
  <c r="AN6" i="39"/>
  <c r="AO6" i="39"/>
  <c r="AP6" i="39"/>
  <c r="AQ6" i="39"/>
  <c r="AR6" i="39"/>
  <c r="AS6" i="39"/>
  <c r="AT6" i="39"/>
  <c r="AU6" i="39"/>
  <c r="AW6" i="39"/>
  <c r="AX6" i="39"/>
  <c r="AY6" i="39"/>
  <c r="AJ6" i="39"/>
  <c r="AK4" i="39"/>
  <c r="AL4" i="39"/>
  <c r="AM4" i="39"/>
  <c r="AN4" i="39"/>
  <c r="AO4" i="39"/>
  <c r="AP4" i="39"/>
  <c r="AQ4" i="39"/>
  <c r="AR4" i="39"/>
  <c r="AS4" i="39"/>
  <c r="AT4" i="39"/>
  <c r="AU4" i="39"/>
  <c r="AW4" i="39"/>
  <c r="AX4" i="39"/>
  <c r="AY4" i="39"/>
  <c r="AJ4" i="39"/>
  <c r="AK3" i="39"/>
  <c r="AL3" i="39"/>
  <c r="AM3" i="39"/>
  <c r="AN3" i="39"/>
  <c r="AO3" i="39"/>
  <c r="AP3" i="39"/>
  <c r="AQ3" i="39"/>
  <c r="AR3" i="39"/>
  <c r="AS3" i="39"/>
  <c r="AT3" i="39"/>
  <c r="AU3" i="39"/>
  <c r="AW3" i="39"/>
  <c r="AX3" i="39"/>
  <c r="AY3" i="39"/>
  <c r="AJ3" i="39"/>
  <c r="AK2" i="39"/>
  <c r="AL2" i="39"/>
  <c r="AM2" i="39"/>
  <c r="AN2" i="39"/>
  <c r="AO2" i="39"/>
  <c r="AP2" i="39"/>
  <c r="AQ2" i="39"/>
  <c r="AR2" i="39"/>
  <c r="AS2" i="39"/>
  <c r="AT2" i="39"/>
  <c r="AU2" i="39"/>
  <c r="AW2" i="39"/>
  <c r="AX2" i="39"/>
  <c r="AY2" i="39"/>
  <c r="AJ5" i="39"/>
  <c r="AW5" i="39"/>
  <c r="AY5" i="39"/>
  <c r="AQ7" i="39"/>
  <c r="AU7" i="39"/>
  <c r="AW7" i="39"/>
  <c r="AY7" i="39"/>
  <c r="AY1" i="39"/>
  <c r="AK1" i="39"/>
  <c r="AL1" i="39"/>
  <c r="AM1" i="39"/>
  <c r="AN1" i="39"/>
  <c r="AO1" i="39"/>
  <c r="AP1" i="39"/>
  <c r="AQ1" i="39"/>
  <c r="AR1" i="39"/>
  <c r="AS1" i="39"/>
  <c r="AT1" i="39"/>
  <c r="AU1" i="39"/>
  <c r="AV1" i="39"/>
  <c r="AW1" i="39"/>
  <c r="AX1" i="39"/>
  <c r="AJ1" i="39"/>
  <c r="C2" i="27"/>
  <c r="D2" i="27"/>
  <c r="AL16" i="39" s="1"/>
  <c r="F2" i="27"/>
  <c r="AN16" i="39" s="1"/>
  <c r="G2" i="27"/>
  <c r="AO16" i="39" s="1"/>
  <c r="H2" i="27"/>
  <c r="AP16" i="39" s="1"/>
  <c r="I2" i="27"/>
  <c r="AQ16" i="39" s="1"/>
  <c r="J2" i="27"/>
  <c r="AR16" i="39" s="1"/>
  <c r="K2" i="27"/>
  <c r="AS16" i="39" s="1"/>
  <c r="L2" i="27"/>
  <c r="AT16" i="39" s="1"/>
  <c r="M2" i="27"/>
  <c r="AU16" i="39" s="1"/>
  <c r="C5" i="27"/>
  <c r="AK5" i="39" s="1"/>
  <c r="A14" i="36"/>
  <c r="B9" i="34" l="1"/>
  <c r="C9" i="34"/>
  <c r="E100" i="35"/>
  <c r="B89" i="42"/>
  <c r="D7" i="34"/>
  <c r="D6" i="34"/>
  <c r="AK16" i="39"/>
  <c r="D5" i="34"/>
  <c r="C96" i="42"/>
  <c r="C97" i="42" s="1"/>
  <c r="C88" i="42"/>
  <c r="C89" i="42" s="1"/>
  <c r="D65" i="42"/>
  <c r="B67" i="42"/>
  <c r="D66" i="42"/>
  <c r="D39" i="42"/>
  <c r="B40" i="42"/>
  <c r="D38" i="42"/>
  <c r="C67" i="42"/>
  <c r="D37" i="42"/>
  <c r="C40" i="42"/>
  <c r="D36" i="42"/>
  <c r="C29" i="42"/>
  <c r="D27" i="42"/>
  <c r="D28" i="42"/>
  <c r="B29" i="42"/>
  <c r="D26" i="42"/>
  <c r="B8" i="42"/>
  <c r="C8" i="42"/>
  <c r="D5" i="42"/>
  <c r="D6" i="42"/>
  <c r="D7" i="42"/>
  <c r="F34" i="31"/>
  <c r="F35" i="31"/>
  <c r="F36" i="31"/>
  <c r="F37" i="31"/>
  <c r="F38" i="31"/>
  <c r="F33" i="31"/>
  <c r="AA16" i="52" s="1"/>
  <c r="D97" i="42"/>
  <c r="C51" i="34" l="1"/>
  <c r="B3" i="34"/>
  <c r="B11" i="34"/>
  <c r="B12" i="34" s="1"/>
  <c r="B51" i="34"/>
  <c r="D13" i="34"/>
  <c r="C11" i="34"/>
  <c r="C12" i="34" s="1"/>
  <c r="D9" i="34"/>
  <c r="C30" i="42"/>
  <c r="C68" i="42"/>
  <c r="B68" i="42"/>
  <c r="E32" i="35"/>
  <c r="B30" i="42"/>
  <c r="E65" i="35"/>
  <c r="E43" i="35"/>
  <c r="E64" i="35"/>
  <c r="E42" i="35"/>
  <c r="E99" i="35"/>
  <c r="E33" i="35"/>
  <c r="E98" i="35"/>
  <c r="E86" i="35"/>
  <c r="E16" i="35"/>
  <c r="E87" i="35"/>
  <c r="E17" i="35"/>
  <c r="D75" i="42"/>
  <c r="D67" i="42"/>
  <c r="D99" i="35" s="1"/>
  <c r="D40" i="42"/>
  <c r="D29" i="42"/>
  <c r="D8" i="42"/>
  <c r="B56" i="34"/>
  <c r="F39" i="31"/>
  <c r="R4" i="39"/>
  <c r="R5" i="39"/>
  <c r="R6" i="39"/>
  <c r="R40" i="39" s="1"/>
  <c r="R7" i="39"/>
  <c r="R8" i="39"/>
  <c r="R9" i="39"/>
  <c r="R10" i="39"/>
  <c r="R58" i="39" s="1"/>
  <c r="R12" i="39"/>
  <c r="R11" i="39"/>
  <c r="R13" i="39"/>
  <c r="R14" i="39"/>
  <c r="R62" i="39" s="1"/>
  <c r="R15" i="39"/>
  <c r="R16" i="39"/>
  <c r="R2" i="39"/>
  <c r="R3" i="39"/>
  <c r="R37" i="39" s="1"/>
  <c r="U6" i="39"/>
  <c r="U3" i="39"/>
  <c r="U4" i="39"/>
  <c r="U7" i="39"/>
  <c r="U55" i="39" s="1"/>
  <c r="U12" i="39"/>
  <c r="U5" i="39"/>
  <c r="U8" i="39"/>
  <c r="U9" i="39"/>
  <c r="U57" i="39" s="1"/>
  <c r="U11" i="39"/>
  <c r="U10" i="39"/>
  <c r="U13" i="39"/>
  <c r="U14" i="39"/>
  <c r="U62" i="39" s="1"/>
  <c r="U15" i="39"/>
  <c r="U16" i="39"/>
  <c r="U2" i="39"/>
  <c r="P6" i="39"/>
  <c r="P3" i="39"/>
  <c r="P4" i="39"/>
  <c r="P7" i="39"/>
  <c r="P55" i="39" s="1"/>
  <c r="P12" i="39"/>
  <c r="P60" i="39" s="1"/>
  <c r="P5" i="39"/>
  <c r="P8" i="39"/>
  <c r="P9" i="39"/>
  <c r="P11" i="39"/>
  <c r="P59" i="39" s="1"/>
  <c r="P10" i="39"/>
  <c r="P13" i="39"/>
  <c r="P14" i="39"/>
  <c r="P62" i="39" s="1"/>
  <c r="P15" i="39"/>
  <c r="P16" i="39"/>
  <c r="P2" i="39"/>
  <c r="M6" i="39"/>
  <c r="M3" i="39"/>
  <c r="M4" i="39"/>
  <c r="M7" i="39"/>
  <c r="M55" i="39" s="1"/>
  <c r="M12" i="39"/>
  <c r="M5" i="39"/>
  <c r="M39" i="39" s="1"/>
  <c r="M8" i="39"/>
  <c r="M9" i="39"/>
  <c r="M11" i="39"/>
  <c r="M59" i="39" s="1"/>
  <c r="M10" i="39"/>
  <c r="M58" i="39" s="1"/>
  <c r="M13" i="39"/>
  <c r="M14" i="39"/>
  <c r="M15" i="39"/>
  <c r="M16" i="39"/>
  <c r="M83" i="39" s="1"/>
  <c r="M2" i="39"/>
  <c r="J6" i="39"/>
  <c r="J3" i="39"/>
  <c r="J4" i="39"/>
  <c r="J7" i="39"/>
  <c r="J12" i="39"/>
  <c r="J5" i="39"/>
  <c r="J8" i="39"/>
  <c r="J9" i="39"/>
  <c r="J11" i="39"/>
  <c r="J59" i="39" s="1"/>
  <c r="J10" i="39"/>
  <c r="J58" i="39" s="1"/>
  <c r="J13" i="39"/>
  <c r="J61" i="39" s="1"/>
  <c r="J14" i="39"/>
  <c r="J15" i="39"/>
  <c r="J16" i="39"/>
  <c r="J2" i="39"/>
  <c r="J22" i="39" s="1"/>
  <c r="G6" i="39"/>
  <c r="G3" i="39"/>
  <c r="G4" i="39"/>
  <c r="G7" i="39"/>
  <c r="G55" i="39" s="1"/>
  <c r="G12" i="39"/>
  <c r="G5" i="39"/>
  <c r="G8" i="39"/>
  <c r="G9" i="39"/>
  <c r="G57" i="39" s="1"/>
  <c r="G11" i="39"/>
  <c r="G10" i="39"/>
  <c r="G13" i="39"/>
  <c r="G14" i="39"/>
  <c r="G62" i="39" s="1"/>
  <c r="G15" i="39"/>
  <c r="G16" i="39"/>
  <c r="G2" i="39"/>
  <c r="D6" i="39"/>
  <c r="D3" i="39"/>
  <c r="D4" i="39"/>
  <c r="D7" i="39"/>
  <c r="D55" i="39" s="1"/>
  <c r="D12" i="39"/>
  <c r="D60" i="39" s="1"/>
  <c r="D5" i="39"/>
  <c r="D8" i="39"/>
  <c r="D9" i="39"/>
  <c r="D11" i="39"/>
  <c r="D59" i="39" s="1"/>
  <c r="D10" i="39"/>
  <c r="D13" i="39"/>
  <c r="D14" i="39"/>
  <c r="D62" i="39" s="1"/>
  <c r="D15" i="39"/>
  <c r="D16" i="39"/>
  <c r="D2" i="39"/>
  <c r="O17" i="39"/>
  <c r="L17" i="39"/>
  <c r="I17" i="39"/>
  <c r="F17" i="39"/>
  <c r="C17" i="39"/>
  <c r="B17" i="39"/>
  <c r="S16" i="39"/>
  <c r="S15" i="39"/>
  <c r="S14" i="39"/>
  <c r="S13" i="39"/>
  <c r="S10" i="39"/>
  <c r="S11" i="39"/>
  <c r="S9" i="39"/>
  <c r="S8" i="39"/>
  <c r="S5" i="39"/>
  <c r="S12" i="39"/>
  <c r="S7" i="39"/>
  <c r="S4" i="39"/>
  <c r="S3" i="39"/>
  <c r="S6" i="39"/>
  <c r="S2" i="39"/>
  <c r="AD2" i="39" s="1"/>
  <c r="E36" i="35" l="1"/>
  <c r="F42" i="35" s="1"/>
  <c r="E102" i="35"/>
  <c r="F109" i="35" s="1"/>
  <c r="F99" i="35"/>
  <c r="E80" i="35"/>
  <c r="F87" i="35" s="1"/>
  <c r="D32" i="35"/>
  <c r="F32" i="35" s="1"/>
  <c r="D98" i="35"/>
  <c r="F98" i="35" s="1"/>
  <c r="E58" i="35"/>
  <c r="F65" i="35" s="1"/>
  <c r="D82" i="39"/>
  <c r="P82" i="39"/>
  <c r="G38" i="39"/>
  <c r="J39" i="39"/>
  <c r="U38" i="39"/>
  <c r="R39" i="39"/>
  <c r="J38" i="39"/>
  <c r="G39" i="39"/>
  <c r="M62" i="39"/>
  <c r="U39" i="39"/>
  <c r="R83" i="39"/>
  <c r="R38" i="39"/>
  <c r="AG16" i="39"/>
  <c r="AC16" i="39"/>
  <c r="AC83" i="39" s="1"/>
  <c r="Y4" i="39"/>
  <c r="AD16" i="39"/>
  <c r="Z4" i="39"/>
  <c r="X4" i="39"/>
  <c r="AE16" i="39"/>
  <c r="AE83" i="39" s="1"/>
  <c r="AA4" i="39"/>
  <c r="AF16" i="39"/>
  <c r="AB4" i="39"/>
  <c r="W4" i="39"/>
  <c r="P40" i="39"/>
  <c r="AF11" i="39"/>
  <c r="AF59" i="39" s="1"/>
  <c r="AG11" i="39"/>
  <c r="AG59" i="39" s="1"/>
  <c r="AC11" i="39"/>
  <c r="AC59" i="39" s="1"/>
  <c r="AE11" i="39"/>
  <c r="AE59" i="39" s="1"/>
  <c r="AD11" i="39"/>
  <c r="AD59" i="39" s="1"/>
  <c r="AF3" i="39"/>
  <c r="AE3" i="39"/>
  <c r="AA14" i="39"/>
  <c r="W14" i="39"/>
  <c r="W62" i="39" s="1"/>
  <c r="AG3" i="39"/>
  <c r="AC3" i="39"/>
  <c r="AB14" i="39"/>
  <c r="X14" i="39"/>
  <c r="Z14" i="39"/>
  <c r="AD3" i="39"/>
  <c r="Y14" i="39"/>
  <c r="J83" i="39"/>
  <c r="M82" i="39"/>
  <c r="AG12" i="39"/>
  <c r="AC12" i="39"/>
  <c r="AC60" i="39" s="1"/>
  <c r="AA6" i="39"/>
  <c r="W6" i="39"/>
  <c r="AD12" i="39"/>
  <c r="AD60" i="39" s="1"/>
  <c r="AB6" i="39"/>
  <c r="X6" i="39"/>
  <c r="AF12" i="39"/>
  <c r="Z6" i="39"/>
  <c r="AE12" i="39"/>
  <c r="Y6" i="39"/>
  <c r="AE6" i="39"/>
  <c r="Y12" i="39"/>
  <c r="AF6" i="39"/>
  <c r="AF40" i="39" s="1"/>
  <c r="Z12" i="39"/>
  <c r="X12" i="39"/>
  <c r="AC6" i="39"/>
  <c r="AA12" i="39"/>
  <c r="AD6" i="39"/>
  <c r="AD40" i="39" s="1"/>
  <c r="AB12" i="39"/>
  <c r="AG6" i="39"/>
  <c r="AG40" i="39" s="1"/>
  <c r="W12" i="39"/>
  <c r="AB11" i="39"/>
  <c r="X11" i="39"/>
  <c r="Y11" i="39"/>
  <c r="W11" i="39"/>
  <c r="Z11" i="39"/>
  <c r="AA11" i="39"/>
  <c r="AB3" i="39"/>
  <c r="X3" i="39"/>
  <c r="AG15" i="39"/>
  <c r="AG82" i="39" s="1"/>
  <c r="AC15" i="39"/>
  <c r="Y3" i="39"/>
  <c r="W3" i="39"/>
  <c r="Z3" i="39"/>
  <c r="AA3" i="39"/>
  <c r="W5" i="39"/>
  <c r="AG13" i="39"/>
  <c r="AG61" i="39" s="1"/>
  <c r="AG8" i="39"/>
  <c r="AG56" i="39" s="1"/>
  <c r="AC8" i="39"/>
  <c r="AC56" i="39" s="1"/>
  <c r="AA10" i="39"/>
  <c r="AA58" i="39" s="1"/>
  <c r="W10" i="39"/>
  <c r="W58" i="39" s="1"/>
  <c r="AD8" i="39"/>
  <c r="AD56" i="39" s="1"/>
  <c r="AB10" i="39"/>
  <c r="X10" i="39"/>
  <c r="X58" i="39" s="1"/>
  <c r="AE8" i="39"/>
  <c r="AE56" i="39" s="1"/>
  <c r="Y10" i="39"/>
  <c r="AF8" i="39"/>
  <c r="AF56" i="39" s="1"/>
  <c r="Z10" i="39"/>
  <c r="Y16" i="39"/>
  <c r="AF2" i="39"/>
  <c r="AF22" i="39" s="1"/>
  <c r="AF23" i="39" s="1"/>
  <c r="Z16" i="39"/>
  <c r="Z83" i="39" s="1"/>
  <c r="AD22" i="39"/>
  <c r="AD23" i="39" s="1"/>
  <c r="AB16" i="39"/>
  <c r="AB40" i="39" s="1"/>
  <c r="AG2" i="39"/>
  <c r="AG22" i="39" s="1"/>
  <c r="AG23" i="39" s="1"/>
  <c r="W16" i="39"/>
  <c r="X16" i="39"/>
  <c r="AE2" i="39"/>
  <c r="AE22" i="39" s="1"/>
  <c r="AE23" i="39" s="1"/>
  <c r="AC2" i="39"/>
  <c r="AA16" i="39"/>
  <c r="D83" i="39"/>
  <c r="D58" i="39"/>
  <c r="D39" i="39"/>
  <c r="G82" i="39"/>
  <c r="G59" i="39"/>
  <c r="G40" i="39"/>
  <c r="J62" i="39"/>
  <c r="J55" i="39"/>
  <c r="M38" i="39"/>
  <c r="P83" i="39"/>
  <c r="P58" i="39"/>
  <c r="P39" i="39"/>
  <c r="U82" i="39"/>
  <c r="U59" i="39"/>
  <c r="U40" i="39"/>
  <c r="R82" i="39"/>
  <c r="R55" i="39"/>
  <c r="Y8" i="39"/>
  <c r="Z8" i="39"/>
  <c r="AB8" i="39"/>
  <c r="W8" i="39"/>
  <c r="X8" i="39"/>
  <c r="AA8" i="39"/>
  <c r="AG7" i="39"/>
  <c r="AG55" i="39" s="1"/>
  <c r="AC7" i="39"/>
  <c r="AC55" i="39" s="1"/>
  <c r="D40" i="39"/>
  <c r="AE14" i="39"/>
  <c r="AE62" i="39" s="1"/>
  <c r="AA2" i="39"/>
  <c r="W2" i="39"/>
  <c r="AF14" i="39"/>
  <c r="AB2" i="39"/>
  <c r="X2" i="39"/>
  <c r="AG14" i="39"/>
  <c r="AC14" i="39"/>
  <c r="Y2" i="39"/>
  <c r="AD14" i="39"/>
  <c r="AD62" i="39" s="1"/>
  <c r="Z2" i="39"/>
  <c r="AE10" i="39"/>
  <c r="AE58" i="39" s="1"/>
  <c r="AF10" i="39"/>
  <c r="AF58" i="39" s="1"/>
  <c r="AG10" i="39"/>
  <c r="AG58" i="39" s="1"/>
  <c r="AC10" i="39"/>
  <c r="AC58" i="39" s="1"/>
  <c r="AD10" i="39"/>
  <c r="AD58" i="39" s="1"/>
  <c r="M40" i="39"/>
  <c r="AG4" i="39"/>
  <c r="AG38" i="39" s="1"/>
  <c r="AC4" i="39"/>
  <c r="AC38" i="39" s="1"/>
  <c r="AD4" i="39"/>
  <c r="AF4" i="39"/>
  <c r="AF38" i="39" s="1"/>
  <c r="AE4" i="39"/>
  <c r="D38" i="39"/>
  <c r="G83" i="39"/>
  <c r="G58" i="39"/>
  <c r="J82" i="39"/>
  <c r="J40" i="39"/>
  <c r="P38" i="39"/>
  <c r="U83" i="39"/>
  <c r="U58" i="39"/>
  <c r="D57" i="39"/>
  <c r="G22" i="39"/>
  <c r="P57" i="39"/>
  <c r="U22" i="39"/>
  <c r="R61" i="39"/>
  <c r="R57" i="39"/>
  <c r="S56" i="39"/>
  <c r="S61" i="39"/>
  <c r="S55" i="39"/>
  <c r="S62" i="39"/>
  <c r="S39" i="39"/>
  <c r="S58" i="39"/>
  <c r="S83" i="39"/>
  <c r="S38" i="39"/>
  <c r="S40" i="39"/>
  <c r="S82" i="39"/>
  <c r="M37" i="39"/>
  <c r="S22" i="39"/>
  <c r="G61" i="39"/>
  <c r="M60" i="39"/>
  <c r="U61" i="39"/>
  <c r="J56" i="39"/>
  <c r="D22" i="39"/>
  <c r="M57" i="39"/>
  <c r="P22" i="39"/>
  <c r="R59" i="39"/>
  <c r="U56" i="39"/>
  <c r="R22" i="39"/>
  <c r="S37" i="39"/>
  <c r="D37" i="39"/>
  <c r="G60" i="39"/>
  <c r="J57" i="39"/>
  <c r="M22" i="39"/>
  <c r="M61" i="39"/>
  <c r="M56" i="39"/>
  <c r="P37" i="39"/>
  <c r="U60" i="39"/>
  <c r="R60" i="39"/>
  <c r="S57" i="39"/>
  <c r="G56" i="39"/>
  <c r="J37" i="39"/>
  <c r="S60" i="39"/>
  <c r="S59" i="39"/>
  <c r="D61" i="39"/>
  <c r="D56" i="39"/>
  <c r="G37" i="39"/>
  <c r="J60" i="39"/>
  <c r="P61" i="39"/>
  <c r="P56" i="39"/>
  <c r="U37" i="39"/>
  <c r="R56" i="39"/>
  <c r="D89" i="42"/>
  <c r="D68" i="42"/>
  <c r="D30" i="42"/>
  <c r="T13" i="39"/>
  <c r="T9" i="39"/>
  <c r="T5" i="39"/>
  <c r="T10" i="39"/>
  <c r="T58" i="39" s="1"/>
  <c r="T16" i="39"/>
  <c r="T7" i="39"/>
  <c r="T14" i="39"/>
  <c r="T6" i="39"/>
  <c r="T15" i="39"/>
  <c r="T12" i="39"/>
  <c r="T4" i="39"/>
  <c r="T8" i="39"/>
  <c r="T11" i="39"/>
  <c r="T3" i="39"/>
  <c r="T2" i="39"/>
  <c r="S17" i="39"/>
  <c r="R17" i="39"/>
  <c r="C3" i="26"/>
  <c r="C4" i="26"/>
  <c r="C5" i="26"/>
  <c r="C6" i="26"/>
  <c r="C7" i="26"/>
  <c r="C8" i="26"/>
  <c r="C9" i="26"/>
  <c r="C10" i="26"/>
  <c r="C11" i="26"/>
  <c r="C12" i="26"/>
  <c r="C13" i="26"/>
  <c r="C14" i="26"/>
  <c r="C15" i="26"/>
  <c r="C16" i="26"/>
  <c r="C2" i="26"/>
  <c r="F43" i="35" l="1"/>
  <c r="F108" i="35"/>
  <c r="F86" i="35"/>
  <c r="F64" i="35"/>
  <c r="AB38" i="39"/>
  <c r="AB62" i="39"/>
  <c r="X83" i="39"/>
  <c r="X38" i="39"/>
  <c r="Y40" i="39"/>
  <c r="AC82" i="39"/>
  <c r="AC84" i="39" s="1"/>
  <c r="AE38" i="39"/>
  <c r="AG62" i="39"/>
  <c r="AC22" i="39"/>
  <c r="AC23" i="39" s="1"/>
  <c r="AE40" i="39"/>
  <c r="AF60" i="39"/>
  <c r="AG37" i="39"/>
  <c r="AF37" i="39"/>
  <c r="AD83" i="39"/>
  <c r="AE60" i="39"/>
  <c r="AD38" i="39"/>
  <c r="AC62" i="39"/>
  <c r="AF62" i="39"/>
  <c r="AC40" i="39"/>
  <c r="AG60" i="39"/>
  <c r="AD37" i="39"/>
  <c r="AC37" i="39"/>
  <c r="AE37" i="39"/>
  <c r="AF83" i="39"/>
  <c r="AG83" i="39"/>
  <c r="AG84" i="39" s="1"/>
  <c r="X62" i="39"/>
  <c r="Y62" i="39"/>
  <c r="Z62" i="39"/>
  <c r="AA38" i="39"/>
  <c r="Y83" i="39"/>
  <c r="X40" i="39"/>
  <c r="AA62" i="39"/>
  <c r="T40" i="39"/>
  <c r="W38" i="39"/>
  <c r="T82" i="39"/>
  <c r="T83" i="39"/>
  <c r="AA83" i="39"/>
  <c r="W83" i="39"/>
  <c r="W39" i="39"/>
  <c r="Z38" i="39"/>
  <c r="AB58" i="39"/>
  <c r="Z40" i="39"/>
  <c r="X37" i="39"/>
  <c r="Y38" i="39"/>
  <c r="Y58" i="39"/>
  <c r="W40" i="39"/>
  <c r="AA40" i="39"/>
  <c r="AB83" i="39"/>
  <c r="T62" i="39"/>
  <c r="T39" i="39"/>
  <c r="T55" i="39"/>
  <c r="T38" i="39"/>
  <c r="AB59" i="39"/>
  <c r="Y59" i="39"/>
  <c r="AB37" i="39"/>
  <c r="AA59" i="39"/>
  <c r="AA37" i="39"/>
  <c r="T37" i="39"/>
  <c r="T60" i="39"/>
  <c r="T57" i="39"/>
  <c r="AA56" i="39"/>
  <c r="Z59" i="39"/>
  <c r="X59" i="39"/>
  <c r="W60" i="39"/>
  <c r="AB60" i="39"/>
  <c r="W37" i="39"/>
  <c r="Y22" i="39"/>
  <c r="Y23" i="39" s="1"/>
  <c r="Z22" i="39"/>
  <c r="Z23" i="39" s="1"/>
  <c r="W56" i="39"/>
  <c r="X56" i="39"/>
  <c r="T59" i="39"/>
  <c r="Y60" i="39"/>
  <c r="T56" i="39"/>
  <c r="Z60" i="39"/>
  <c r="AA60" i="39"/>
  <c r="X60" i="39"/>
  <c r="Y37" i="39"/>
  <c r="AB22" i="39"/>
  <c r="AB23" i="39" s="1"/>
  <c r="X22" i="39"/>
  <c r="X23" i="39" s="1"/>
  <c r="AB56" i="39"/>
  <c r="AA22" i="39"/>
  <c r="AA23" i="39" s="1"/>
  <c r="T61" i="39"/>
  <c r="T22" i="39"/>
  <c r="W59" i="39"/>
  <c r="Z37" i="39"/>
  <c r="W22" i="39"/>
  <c r="W23" i="39" s="1"/>
  <c r="Y56" i="39"/>
  <c r="Z56" i="39"/>
  <c r="C17" i="26"/>
  <c r="AR37" i="39" l="1"/>
  <c r="AT37" i="39" s="1"/>
  <c r="AS37" i="39"/>
  <c r="BB37" i="39" s="1"/>
  <c r="W41" i="39"/>
  <c r="AR60" i="39"/>
  <c r="AV60" i="39" s="1"/>
  <c r="BK60" i="39" s="1"/>
  <c r="AS60" i="39"/>
  <c r="BA60" i="39" s="1"/>
  <c r="BP60" i="39" s="1"/>
  <c r="AS38" i="39"/>
  <c r="BD38" i="39" s="1"/>
  <c r="BS38" i="39" s="1"/>
  <c r="AR38" i="39"/>
  <c r="AR56" i="39"/>
  <c r="AS56" i="39"/>
  <c r="BA56" i="39" s="1"/>
  <c r="BP56" i="39" s="1"/>
  <c r="AS22" i="39"/>
  <c r="AZ22" i="39" s="1"/>
  <c r="BO22" i="39" s="1"/>
  <c r="BO23" i="39" s="1"/>
  <c r="AR22" i="39"/>
  <c r="AU22" i="39" s="1"/>
  <c r="BJ22" i="39" s="1"/>
  <c r="BJ23" i="39" s="1"/>
  <c r="AR62" i="39"/>
  <c r="AS62" i="39"/>
  <c r="AZ62" i="39" s="1"/>
  <c r="BO62" i="39" s="1"/>
  <c r="AR59" i="39"/>
  <c r="AU59" i="39" s="1"/>
  <c r="AS59" i="39"/>
  <c r="BA59" i="39" s="1"/>
  <c r="BP59" i="39" s="1"/>
  <c r="AR83" i="39"/>
  <c r="AV83" i="39" s="1"/>
  <c r="BK83" i="39" s="1"/>
  <c r="AS83" i="39"/>
  <c r="AS40" i="39"/>
  <c r="AZ40" i="39" s="1"/>
  <c r="BO40" i="39" s="1"/>
  <c r="AR40" i="39"/>
  <c r="AW40" i="39" s="1"/>
  <c r="BL40" i="39" s="1"/>
  <c r="A37" i="36"/>
  <c r="AX59" i="39" l="1"/>
  <c r="BM59" i="39" s="1"/>
  <c r="AV59" i="39"/>
  <c r="BK59" i="39" s="1"/>
  <c r="AW59" i="39"/>
  <c r="BL59" i="39" s="1"/>
  <c r="AT59" i="39"/>
  <c r="BI59" i="39" s="1"/>
  <c r="AV37" i="39"/>
  <c r="BK37" i="39" s="1"/>
  <c r="BC62" i="39"/>
  <c r="BR62" i="39" s="1"/>
  <c r="BF62" i="39"/>
  <c r="BU62" i="39" s="1"/>
  <c r="AY38" i="39"/>
  <c r="BN38" i="39" s="1"/>
  <c r="AB27" i="39"/>
  <c r="BD37" i="39"/>
  <c r="BS37" i="39" s="1"/>
  <c r="AX37" i="39"/>
  <c r="BM37" i="39" s="1"/>
  <c r="BE60" i="39"/>
  <c r="BT60" i="39" s="1"/>
  <c r="AY62" i="39"/>
  <c r="BN62" i="39" s="1"/>
  <c r="BC37" i="39"/>
  <c r="BR37" i="39" s="1"/>
  <c r="BA62" i="39"/>
  <c r="BP62" i="39" s="1"/>
  <c r="AZ56" i="39"/>
  <c r="BO56" i="39" s="1"/>
  <c r="BG37" i="39"/>
  <c r="BV37" i="39" s="1"/>
  <c r="BA37" i="39"/>
  <c r="BP37" i="39" s="1"/>
  <c r="AU37" i="39"/>
  <c r="BJ37" i="39" s="1"/>
  <c r="BE37" i="39"/>
  <c r="BT37" i="39" s="1"/>
  <c r="AZ60" i="39"/>
  <c r="BO60" i="39" s="1"/>
  <c r="AY56" i="39"/>
  <c r="BN56" i="39" s="1"/>
  <c r="AY60" i="39"/>
  <c r="BN60" i="39" s="1"/>
  <c r="BF37" i="39"/>
  <c r="BU37" i="39" s="1"/>
  <c r="AY37" i="39"/>
  <c r="BN37" i="39" s="1"/>
  <c r="AZ37" i="39"/>
  <c r="BO37" i="39" s="1"/>
  <c r="AW37" i="39"/>
  <c r="BL37" i="39" s="1"/>
  <c r="BE40" i="39"/>
  <c r="BT40" i="39" s="1"/>
  <c r="AX22" i="39"/>
  <c r="BM22" i="39" s="1"/>
  <c r="BM23" i="39" s="1"/>
  <c r="BA38" i="39"/>
  <c r="BP38" i="39" s="1"/>
  <c r="AY40" i="39"/>
  <c r="BN40" i="39" s="1"/>
  <c r="AV40" i="39"/>
  <c r="BK40" i="39" s="1"/>
  <c r="AZ38" i="39"/>
  <c r="BO38" i="39" s="1"/>
  <c r="AW83" i="39"/>
  <c r="BL83" i="39" s="1"/>
  <c r="BB60" i="39"/>
  <c r="BQ60" i="39" s="1"/>
  <c r="AV22" i="39"/>
  <c r="BK22" i="39" s="1"/>
  <c r="BK23" i="39" s="1"/>
  <c r="AT40" i="39"/>
  <c r="BI40" i="39" s="1"/>
  <c r="AY59" i="39"/>
  <c r="BN59" i="39" s="1"/>
  <c r="BF60" i="39"/>
  <c r="BU60" i="39" s="1"/>
  <c r="BQ37" i="39"/>
  <c r="BG83" i="39"/>
  <c r="BV83" i="39" s="1"/>
  <c r="BC83" i="39"/>
  <c r="BR83" i="39" s="1"/>
  <c r="AZ83" i="39"/>
  <c r="BO83" i="39" s="1"/>
  <c r="BE83" i="39"/>
  <c r="BT83" i="39" s="1"/>
  <c r="AU62" i="39"/>
  <c r="BJ62" i="39" s="1"/>
  <c r="AW62" i="39"/>
  <c r="BL62" i="39" s="1"/>
  <c r="AX38" i="39"/>
  <c r="BM38" i="39" s="1"/>
  <c r="AW38" i="39"/>
  <c r="BL38" i="39" s="1"/>
  <c r="AU60" i="39"/>
  <c r="BJ60" i="39" s="1"/>
  <c r="AX60" i="39"/>
  <c r="BM60" i="39" s="1"/>
  <c r="AW60" i="39"/>
  <c r="BL60" i="39" s="1"/>
  <c r="BI37" i="39"/>
  <c r="AU83" i="39"/>
  <c r="BJ83" i="39" s="1"/>
  <c r="AX83" i="39"/>
  <c r="BM83" i="39" s="1"/>
  <c r="BJ59" i="39"/>
  <c r="AW22" i="39"/>
  <c r="BL22" i="39" s="1"/>
  <c r="BL23" i="39" s="1"/>
  <c r="BG22" i="39"/>
  <c r="BV22" i="39" s="1"/>
  <c r="BV23" i="39" s="1"/>
  <c r="BF22" i="39"/>
  <c r="BU22" i="39" s="1"/>
  <c r="BU23" i="39" s="1"/>
  <c r="BE22" i="39"/>
  <c r="BT22" i="39" s="1"/>
  <c r="BT23" i="39" s="1"/>
  <c r="AB32" i="39" s="1"/>
  <c r="AF32" i="39" s="1"/>
  <c r="AG32" i="39" s="1"/>
  <c r="BD22" i="39"/>
  <c r="BS22" i="39" s="1"/>
  <c r="BG56" i="39"/>
  <c r="BV56" i="39" s="1"/>
  <c r="BF56" i="39"/>
  <c r="BU56" i="39" s="1"/>
  <c r="BD56" i="39"/>
  <c r="BS56" i="39" s="1"/>
  <c r="BE56" i="39"/>
  <c r="BT56" i="39" s="1"/>
  <c r="BC56" i="39"/>
  <c r="BR56" i="39" s="1"/>
  <c r="BF83" i="39"/>
  <c r="BU83" i="39" s="1"/>
  <c r="AU38" i="39"/>
  <c r="BJ38" i="39" s="1"/>
  <c r="AV38" i="39"/>
  <c r="BK38" i="39" s="1"/>
  <c r="BB40" i="39"/>
  <c r="BQ40" i="39" s="1"/>
  <c r="BD40" i="39"/>
  <c r="BS40" i="39" s="1"/>
  <c r="BF40" i="39"/>
  <c r="BU40" i="39" s="1"/>
  <c r="BG40" i="39"/>
  <c r="BV40" i="39" s="1"/>
  <c r="BD83" i="39"/>
  <c r="BS83" i="39" s="1"/>
  <c r="AT83" i="39"/>
  <c r="BI83" i="39" s="1"/>
  <c r="BG59" i="39"/>
  <c r="BV59" i="39" s="1"/>
  <c r="BE59" i="39"/>
  <c r="BT59" i="39" s="1"/>
  <c r="BD59" i="39"/>
  <c r="BS59" i="39" s="1"/>
  <c r="BY59" i="39" s="1"/>
  <c r="BC59" i="39"/>
  <c r="BR59" i="39" s="1"/>
  <c r="BF59" i="39"/>
  <c r="BU59" i="39" s="1"/>
  <c r="AZ59" i="39"/>
  <c r="BO59" i="39" s="1"/>
  <c r="BB22" i="39"/>
  <c r="BQ22" i="39" s="1"/>
  <c r="BQ23" i="39" s="1"/>
  <c r="BC40" i="39"/>
  <c r="BR40" i="39" s="1"/>
  <c r="AT62" i="39"/>
  <c r="AT22" i="39"/>
  <c r="BI22" i="39" s="1"/>
  <c r="BI23" i="39" s="1"/>
  <c r="AU56" i="39"/>
  <c r="BJ56" i="39" s="1"/>
  <c r="AX56" i="39"/>
  <c r="BM56" i="39" s="1"/>
  <c r="BG38" i="39"/>
  <c r="BV38" i="39" s="1"/>
  <c r="BC38" i="39"/>
  <c r="BR38" i="39" s="1"/>
  <c r="BB38" i="39"/>
  <c r="BQ38" i="39" s="1"/>
  <c r="BF38" i="39"/>
  <c r="BU38" i="39" s="1"/>
  <c r="AT60" i="39"/>
  <c r="BB56" i="39"/>
  <c r="BQ56" i="39" s="1"/>
  <c r="BC22" i="39"/>
  <c r="BR22" i="39" s="1"/>
  <c r="BR23" i="39" s="1"/>
  <c r="AX62" i="39"/>
  <c r="BM62" i="39" s="1"/>
  <c r="BA83" i="39"/>
  <c r="BP83" i="39" s="1"/>
  <c r="BB59" i="39"/>
  <c r="BQ59" i="39" s="1"/>
  <c r="AV56" i="39"/>
  <c r="BK56" i="39" s="1"/>
  <c r="BA22" i="39"/>
  <c r="BP22" i="39" s="1"/>
  <c r="BP23" i="39" s="1"/>
  <c r="AY83" i="39"/>
  <c r="BN83" i="39" s="1"/>
  <c r="AU40" i="39"/>
  <c r="BJ40" i="39" s="1"/>
  <c r="BE38" i="39"/>
  <c r="BT38" i="39" s="1"/>
  <c r="AX40" i="39"/>
  <c r="BM40" i="39" s="1"/>
  <c r="BG62" i="39"/>
  <c r="BV62" i="39" s="1"/>
  <c r="BD62" i="39"/>
  <c r="BS62" i="39" s="1"/>
  <c r="BB62" i="39"/>
  <c r="BQ62" i="39" s="1"/>
  <c r="BE62" i="39"/>
  <c r="BT62" i="39" s="1"/>
  <c r="BA40" i="39"/>
  <c r="BP40" i="39" s="1"/>
  <c r="AY22" i="39"/>
  <c r="BN22" i="39" s="1"/>
  <c r="BN23" i="39" s="1"/>
  <c r="AT56" i="39"/>
  <c r="AV62" i="39"/>
  <c r="BK62" i="39" s="1"/>
  <c r="AT38" i="39"/>
  <c r="BI38" i="39" s="1"/>
  <c r="BB83" i="39"/>
  <c r="BQ83" i="39" s="1"/>
  <c r="BG60" i="39"/>
  <c r="BV60" i="39" s="1"/>
  <c r="BD60" i="39"/>
  <c r="BS60" i="39" s="1"/>
  <c r="BC60" i="39"/>
  <c r="BR60" i="39" s="1"/>
  <c r="AW56" i="39"/>
  <c r="BL56" i="39" s="1"/>
  <c r="A21" i="36"/>
  <c r="B21" i="36"/>
  <c r="A6" i="36"/>
  <c r="A23" i="36" s="1"/>
  <c r="A12" i="36"/>
  <c r="A15" i="36"/>
  <c r="A5" i="36"/>
  <c r="B28" i="27"/>
  <c r="A13" i="36" s="1"/>
  <c r="B26" i="27"/>
  <c r="A11" i="36" s="1"/>
  <c r="A57" i="36" s="1"/>
  <c r="B25" i="27"/>
  <c r="A10" i="36" s="1"/>
  <c r="A56" i="36" s="1"/>
  <c r="B24" i="27"/>
  <c r="A9" i="36" s="1"/>
  <c r="A55" i="36" s="1"/>
  <c r="B23" i="27"/>
  <c r="A8" i="36" s="1"/>
  <c r="A54" i="36" s="1"/>
  <c r="B22" i="27"/>
  <c r="A7" i="36" s="1"/>
  <c r="A53" i="36" s="1"/>
  <c r="A54" i="34"/>
  <c r="A53" i="34"/>
  <c r="A52" i="34"/>
  <c r="A51" i="34"/>
  <c r="C54" i="34"/>
  <c r="BI60" i="39" l="1"/>
  <c r="BI56" i="39"/>
  <c r="BI62" i="39"/>
  <c r="AB28" i="39"/>
  <c r="AB34" i="39"/>
  <c r="AF34" i="39" s="1"/>
  <c r="AG34" i="39" s="1"/>
  <c r="AB33" i="39"/>
  <c r="AF33" i="39" s="1"/>
  <c r="AG33" i="39" s="1"/>
  <c r="BI24" i="39"/>
  <c r="BI25" i="39" s="1"/>
  <c r="AB26" i="39"/>
  <c r="BY22" i="39"/>
  <c r="BY23" i="39" s="1"/>
  <c r="BS23" i="39"/>
  <c r="AB31" i="39" s="1"/>
  <c r="AF31" i="39" s="1"/>
  <c r="AG31" i="39" s="1"/>
  <c r="AB30" i="39"/>
  <c r="AB29" i="39"/>
  <c r="BY37" i="39"/>
  <c r="B40" i="34"/>
  <c r="A29" i="36"/>
  <c r="A43" i="36"/>
  <c r="A58" i="36" s="1"/>
  <c r="A27" i="36"/>
  <c r="A41" i="36"/>
  <c r="A22" i="36"/>
  <c r="A32" i="36"/>
  <c r="A46" i="36"/>
  <c r="A61" i="36" s="1"/>
  <c r="A30" i="36"/>
  <c r="A44" i="36"/>
  <c r="A59" i="36" s="1"/>
  <c r="A26" i="36"/>
  <c r="A40" i="36"/>
  <c r="A24" i="36"/>
  <c r="A38" i="36"/>
  <c r="A31" i="36"/>
  <c r="A45" i="36"/>
  <c r="A60" i="36" s="1"/>
  <c r="A25" i="36"/>
  <c r="A39" i="36"/>
  <c r="A28" i="36"/>
  <c r="A42" i="36"/>
  <c r="B41" i="34"/>
  <c r="D18" i="34"/>
  <c r="D20" i="34"/>
  <c r="D37" i="34"/>
  <c r="D27" i="34"/>
  <c r="D23" i="34"/>
  <c r="C40" i="34"/>
  <c r="B28" i="34"/>
  <c r="D22" i="34"/>
  <c r="D38" i="34"/>
  <c r="C28" i="34"/>
  <c r="B39" i="34"/>
  <c r="B53" i="34" s="1"/>
  <c r="C39" i="34"/>
  <c r="C53" i="34" s="1"/>
  <c r="C41" i="34"/>
  <c r="D24" i="34"/>
  <c r="D19" i="34"/>
  <c r="C31" i="42"/>
  <c r="B30" i="34" l="1"/>
  <c r="B31" i="34" s="1"/>
  <c r="B52" i="34"/>
  <c r="E7" i="35" s="1"/>
  <c r="C52" i="34"/>
  <c r="B16" i="34"/>
  <c r="D32" i="34"/>
  <c r="C30" i="34"/>
  <c r="C31" i="34" s="1"/>
  <c r="D28" i="34"/>
  <c r="B69" i="42"/>
  <c r="C69" i="42"/>
  <c r="C90" i="42"/>
  <c r="B90" i="42"/>
  <c r="AB35" i="39"/>
  <c r="BN24" i="39"/>
  <c r="BN25" i="39" s="1"/>
  <c r="E8" i="35"/>
  <c r="E6" i="35"/>
  <c r="B35" i="34"/>
  <c r="D52" i="34" l="1"/>
  <c r="F138" i="52"/>
  <c r="F34" i="52"/>
  <c r="F86" i="52"/>
  <c r="F112" i="52"/>
  <c r="F8" i="52"/>
  <c r="D77" i="35"/>
  <c r="F77" i="35" s="1"/>
  <c r="D55" i="35"/>
  <c r="F55" i="35" s="1"/>
  <c r="D33" i="35"/>
  <c r="F33" i="35" s="1"/>
  <c r="E10" i="35"/>
  <c r="D51" i="34"/>
  <c r="D53" i="34"/>
  <c r="B55" i="34"/>
  <c r="F87" i="52" l="1"/>
  <c r="F139" i="52"/>
  <c r="F113" i="52"/>
  <c r="F35" i="52"/>
  <c r="F61" i="52"/>
  <c r="F9" i="52"/>
  <c r="D78" i="35"/>
  <c r="F78" i="35" s="1"/>
  <c r="F7" i="35"/>
  <c r="F137" i="54"/>
  <c r="E41" i="54"/>
  <c r="E46" i="54"/>
  <c r="E51" i="54"/>
  <c r="E31" i="54"/>
  <c r="E16" i="54"/>
  <c r="E36" i="54"/>
  <c r="F32" i="52"/>
  <c r="F136" i="52"/>
  <c r="F58" i="52"/>
  <c r="F110" i="52"/>
  <c r="F84" i="52"/>
  <c r="F6" i="52"/>
  <c r="D56" i="35"/>
  <c r="F56" i="35" s="1"/>
  <c r="D100" i="35"/>
  <c r="F100" i="35" s="1"/>
  <c r="F102" i="35" s="1"/>
  <c r="F104" i="35" s="1"/>
  <c r="F106" i="35" s="1"/>
  <c r="F110" i="35" s="1"/>
  <c r="F111" i="35" s="1"/>
  <c r="F112" i="35" s="1"/>
  <c r="D34" i="35"/>
  <c r="F34" i="35" s="1"/>
  <c r="F36" i="35" s="1"/>
  <c r="F38" i="35" s="1"/>
  <c r="F40" i="35" s="1"/>
  <c r="F44" i="35" s="1"/>
  <c r="F45" i="35" s="1"/>
  <c r="F46" i="35" s="1"/>
  <c r="F54" i="35"/>
  <c r="F76" i="35"/>
  <c r="F16" i="35"/>
  <c r="F17" i="35"/>
  <c r="C55" i="34"/>
  <c r="F51" i="34" s="1"/>
  <c r="F141" i="52" l="1"/>
  <c r="F143" i="52" s="1"/>
  <c r="F145" i="52" s="1"/>
  <c r="F149" i="52" s="1"/>
  <c r="F150" i="52" s="1"/>
  <c r="F151" i="52" s="1"/>
  <c r="F11" i="52"/>
  <c r="F13" i="52" s="1"/>
  <c r="F15" i="52" s="1"/>
  <c r="F19" i="52" s="1"/>
  <c r="F20" i="52" s="1"/>
  <c r="F21" i="52" s="1"/>
  <c r="F89" i="52"/>
  <c r="F91" i="52" s="1"/>
  <c r="F93" i="52" s="1"/>
  <c r="F97" i="52" s="1"/>
  <c r="F98" i="52" s="1"/>
  <c r="F99" i="52" s="1"/>
  <c r="F115" i="52"/>
  <c r="F117" i="52" s="1"/>
  <c r="F119" i="52" s="1"/>
  <c r="F123" i="52" s="1"/>
  <c r="F124" i="52" s="1"/>
  <c r="F125" i="52" s="1"/>
  <c r="F8" i="35"/>
  <c r="F138" i="54"/>
  <c r="E47" i="54"/>
  <c r="E52" i="54"/>
  <c r="E32" i="54"/>
  <c r="E17" i="54"/>
  <c r="E42" i="54"/>
  <c r="E37" i="54"/>
  <c r="F6" i="35"/>
  <c r="F136" i="54"/>
  <c r="E34" i="54"/>
  <c r="E14" i="54"/>
  <c r="E39" i="54"/>
  <c r="E29" i="54"/>
  <c r="E44" i="54"/>
  <c r="E49" i="54"/>
  <c r="F37" i="52"/>
  <c r="F39" i="52" s="1"/>
  <c r="F41" i="52" s="1"/>
  <c r="F45" i="52" s="1"/>
  <c r="F46" i="52" s="1"/>
  <c r="F47" i="52" s="1"/>
  <c r="F63" i="52"/>
  <c r="F65" i="52" s="1"/>
  <c r="F67" i="52" s="1"/>
  <c r="F71" i="52" s="1"/>
  <c r="F72" i="52" s="1"/>
  <c r="F73" i="52" s="1"/>
  <c r="F80" i="35"/>
  <c r="F82" i="35" s="1"/>
  <c r="F84" i="35" s="1"/>
  <c r="F88" i="35" s="1"/>
  <c r="F89" i="35" s="1"/>
  <c r="F90" i="35" s="1"/>
  <c r="F58" i="35"/>
  <c r="F60" i="35" s="1"/>
  <c r="F62" i="35" s="1"/>
  <c r="F66" i="35" s="1"/>
  <c r="B20" i="36"/>
  <c r="C56" i="34"/>
  <c r="C57" i="34" s="1"/>
  <c r="E38" i="54" l="1"/>
  <c r="F10" i="35"/>
  <c r="F12" i="35" s="1"/>
  <c r="F14" i="35" s="1"/>
  <c r="F18" i="35" s="1"/>
  <c r="F19" i="35" s="1"/>
  <c r="F20" i="35" s="1"/>
  <c r="E48" i="54"/>
  <c r="E63" i="54" s="1"/>
  <c r="E43" i="54"/>
  <c r="E62" i="54" s="1"/>
  <c r="E33" i="54"/>
  <c r="E60" i="54" s="1"/>
  <c r="F139" i="54"/>
  <c r="E53" i="54"/>
  <c r="E18" i="54"/>
  <c r="E57" i="54" s="1"/>
  <c r="F67" i="35"/>
  <c r="F68" i="35" s="1"/>
  <c r="E93" i="54" l="1"/>
  <c r="E103" i="54" s="1"/>
  <c r="E64" i="54"/>
  <c r="E94" i="54"/>
  <c r="E104" i="54" s="1"/>
  <c r="E90" i="54"/>
  <c r="E61" i="54"/>
  <c r="E92" i="54" s="1"/>
  <c r="E91" i="54"/>
  <c r="E88" i="54"/>
  <c r="F140" i="54"/>
  <c r="F145" i="54" s="1"/>
  <c r="F17" i="26"/>
  <c r="G17" i="26"/>
  <c r="H17" i="26"/>
  <c r="I17" i="26"/>
  <c r="X19" i="52" l="1"/>
  <c r="B23" i="46"/>
  <c r="B76" i="36"/>
  <c r="B70" i="36"/>
  <c r="E116" i="54"/>
  <c r="E130" i="54" s="1"/>
  <c r="E95" i="54"/>
  <c r="E89" i="54"/>
  <c r="N28" i="54"/>
  <c r="N27" i="54"/>
  <c r="N26" i="54"/>
  <c r="N24" i="54"/>
  <c r="N21" i="54"/>
  <c r="K5" i="26"/>
  <c r="AK55" i="39" s="1"/>
  <c r="K9" i="26"/>
  <c r="AK57" i="39" s="1"/>
  <c r="K13" i="26"/>
  <c r="AK60" i="39" s="1"/>
  <c r="K2" i="26"/>
  <c r="AK83" i="39" s="1"/>
  <c r="K6" i="26"/>
  <c r="AK39" i="39" s="1"/>
  <c r="K10" i="26"/>
  <c r="AK56" i="39" s="1"/>
  <c r="K14" i="26"/>
  <c r="AK58" i="39" s="1"/>
  <c r="K4" i="26"/>
  <c r="AK61" i="39" s="1"/>
  <c r="K3" i="26"/>
  <c r="AK22" i="39" s="1"/>
  <c r="AC26" i="39" s="1"/>
  <c r="K7" i="26"/>
  <c r="AK59" i="39" s="1"/>
  <c r="K11" i="26"/>
  <c r="AK40" i="39" s="1"/>
  <c r="K15" i="26"/>
  <c r="AK37" i="39" s="1"/>
  <c r="K8" i="26"/>
  <c r="AK82" i="39" s="1"/>
  <c r="K16" i="26"/>
  <c r="AK38" i="39" s="1"/>
  <c r="AJ10" i="46" l="1"/>
  <c r="AK10" i="46" s="1"/>
  <c r="AJ12" i="46"/>
  <c r="AJ14" i="46"/>
  <c r="AJ16" i="46"/>
  <c r="AK16" i="46" s="1"/>
  <c r="AJ18" i="46"/>
  <c r="AK18" i="46" s="1"/>
  <c r="AJ9" i="46"/>
  <c r="AJ13" i="46"/>
  <c r="AJ15" i="46"/>
  <c r="AK15" i="46" s="1"/>
  <c r="AJ17" i="46"/>
  <c r="AK17" i="46" s="1"/>
  <c r="AJ11" i="46"/>
  <c r="AJ19" i="46"/>
  <c r="AK19" i="46" s="1"/>
  <c r="C20" i="46"/>
  <c r="E105" i="54"/>
  <c r="E117" i="54" s="1"/>
  <c r="E131" i="54" s="1"/>
  <c r="AK84" i="39"/>
  <c r="AC87" i="39" s="1"/>
  <c r="AE87" i="39" s="1"/>
  <c r="AK41" i="39"/>
  <c r="AC44" i="39" s="1"/>
  <c r="AE44" i="39" s="1"/>
  <c r="AE26" i="39"/>
  <c r="AD26" i="39"/>
  <c r="N4" i="27"/>
  <c r="G17" i="28"/>
  <c r="F17" i="28"/>
  <c r="E17" i="28"/>
  <c r="D17" i="28"/>
  <c r="C17" i="28"/>
  <c r="N15" i="27"/>
  <c r="AV4" i="39" s="1"/>
  <c r="N14" i="27"/>
  <c r="AV3" i="39" s="1"/>
  <c r="N13" i="27"/>
  <c r="AV10" i="39" s="1"/>
  <c r="P12" i="27"/>
  <c r="AX13" i="39" s="1"/>
  <c r="L12" i="27"/>
  <c r="AT13" i="39" s="1"/>
  <c r="AF13" i="39" s="1"/>
  <c r="AF61" i="39" s="1"/>
  <c r="J12" i="27"/>
  <c r="AR13" i="39" s="1"/>
  <c r="AD13" i="39" s="1"/>
  <c r="AD61" i="39" s="1"/>
  <c r="I12" i="27"/>
  <c r="AQ13" i="39" s="1"/>
  <c r="AC13" i="39" s="1"/>
  <c r="AC61" i="39" s="1"/>
  <c r="K12" i="27"/>
  <c r="AS13" i="39" s="1"/>
  <c r="AE13" i="39" s="1"/>
  <c r="AE61" i="39" s="1"/>
  <c r="H12" i="27"/>
  <c r="AP13" i="39" s="1"/>
  <c r="AB13" i="39" s="1"/>
  <c r="G12" i="27"/>
  <c r="AO13" i="39" s="1"/>
  <c r="AA13" i="39" s="1"/>
  <c r="AA61" i="39" s="1"/>
  <c r="F12" i="27"/>
  <c r="AN13" i="39" s="1"/>
  <c r="Z13" i="39" s="1"/>
  <c r="E12" i="27"/>
  <c r="AM13" i="39" s="1"/>
  <c r="Y13" i="39" s="1"/>
  <c r="Y61" i="39" s="1"/>
  <c r="D12" i="27"/>
  <c r="C12" i="27"/>
  <c r="N11" i="27"/>
  <c r="AV14" i="39" s="1"/>
  <c r="N10" i="27"/>
  <c r="AV6" i="39" s="1"/>
  <c r="N9" i="27"/>
  <c r="AV8" i="39" s="1"/>
  <c r="N8" i="27"/>
  <c r="AV12" i="39" s="1"/>
  <c r="P7" i="27"/>
  <c r="L7" i="27"/>
  <c r="J7" i="27"/>
  <c r="K7" i="27"/>
  <c r="H7" i="27"/>
  <c r="G7" i="27"/>
  <c r="F7" i="27"/>
  <c r="E7" i="27"/>
  <c r="D7" i="27"/>
  <c r="C7" i="27"/>
  <c r="N6" i="27"/>
  <c r="AV11" i="39" s="1"/>
  <c r="P5" i="27"/>
  <c r="AX5" i="39" s="1"/>
  <c r="M5" i="27"/>
  <c r="AU5" i="39" s="1"/>
  <c r="AG5" i="39" s="1"/>
  <c r="L5" i="27"/>
  <c r="AT5" i="39" s="1"/>
  <c r="AF5" i="39" s="1"/>
  <c r="AF39" i="39" s="1"/>
  <c r="AF41" i="39" s="1"/>
  <c r="J5" i="27"/>
  <c r="AR5" i="39" s="1"/>
  <c r="AD5" i="39" s="1"/>
  <c r="I5" i="27"/>
  <c r="AQ5" i="39" s="1"/>
  <c r="AC5" i="39" s="1"/>
  <c r="K5" i="27"/>
  <c r="AS5" i="39" s="1"/>
  <c r="AE5" i="39" s="1"/>
  <c r="H5" i="27"/>
  <c r="AP5" i="39" s="1"/>
  <c r="AB5" i="39" s="1"/>
  <c r="G5" i="27"/>
  <c r="AO5" i="39" s="1"/>
  <c r="AA5" i="39" s="1"/>
  <c r="F5" i="27"/>
  <c r="AN5" i="39" s="1"/>
  <c r="Z5" i="39" s="1"/>
  <c r="E5" i="27"/>
  <c r="AM5" i="39" s="1"/>
  <c r="Y5" i="39" s="1"/>
  <c r="D5" i="27"/>
  <c r="N3" i="27"/>
  <c r="AV2" i="39" s="1"/>
  <c r="P2" i="27"/>
  <c r="AX16" i="39" s="1"/>
  <c r="E17" i="26"/>
  <c r="K12" i="26" s="1"/>
  <c r="AK62" i="39" s="1"/>
  <c r="B17" i="26"/>
  <c r="C21" i="46" l="1"/>
  <c r="X29" i="46" s="1"/>
  <c r="J15" i="26"/>
  <c r="AJ37" i="39" s="1"/>
  <c r="J10" i="26"/>
  <c r="AJ56" i="39" s="1"/>
  <c r="J6" i="26"/>
  <c r="AJ39" i="39" s="1"/>
  <c r="J2" i="26"/>
  <c r="J8" i="26"/>
  <c r="AJ82" i="39" s="1"/>
  <c r="J4" i="26"/>
  <c r="AJ61" i="39" s="1"/>
  <c r="J11" i="26"/>
  <c r="AJ40" i="39" s="1"/>
  <c r="J3" i="26"/>
  <c r="AJ22" i="39" s="1"/>
  <c r="J14" i="26"/>
  <c r="AJ58" i="39" s="1"/>
  <c r="J9" i="26"/>
  <c r="AJ57" i="39" s="1"/>
  <c r="J5" i="26"/>
  <c r="AJ55" i="39" s="1"/>
  <c r="J13" i="26"/>
  <c r="AJ60" i="39" s="1"/>
  <c r="J16" i="26"/>
  <c r="AJ38" i="39" s="1"/>
  <c r="J7" i="26"/>
  <c r="AJ59" i="39" s="1"/>
  <c r="J12" i="26"/>
  <c r="AJ62" i="39" s="1"/>
  <c r="L6" i="26"/>
  <c r="AL39" i="39" s="1"/>
  <c r="L10" i="26"/>
  <c r="AL56" i="39" s="1"/>
  <c r="L15" i="26"/>
  <c r="AL37" i="39" s="1"/>
  <c r="L8" i="26"/>
  <c r="AL82" i="39" s="1"/>
  <c r="L2" i="26"/>
  <c r="AL83" i="39" s="1"/>
  <c r="L5" i="26"/>
  <c r="AL55" i="39" s="1"/>
  <c r="L14" i="26"/>
  <c r="AL58" i="39" s="1"/>
  <c r="L3" i="26"/>
  <c r="AL22" i="39" s="1"/>
  <c r="AC27" i="39" s="1"/>
  <c r="L7" i="26"/>
  <c r="AL59" i="39" s="1"/>
  <c r="L11" i="26"/>
  <c r="AL40" i="39" s="1"/>
  <c r="L16" i="26"/>
  <c r="AL38" i="39" s="1"/>
  <c r="L4" i="26"/>
  <c r="AL61" i="39" s="1"/>
  <c r="L13" i="26"/>
  <c r="AL60" i="39" s="1"/>
  <c r="L9" i="26"/>
  <c r="AL57" i="39" s="1"/>
  <c r="L12" i="26"/>
  <c r="AL62" i="39" s="1"/>
  <c r="M4" i="26"/>
  <c r="AM61" i="39" s="1"/>
  <c r="M8" i="26"/>
  <c r="AM82" i="39" s="1"/>
  <c r="M13" i="26"/>
  <c r="AM60" i="39" s="1"/>
  <c r="M2" i="26"/>
  <c r="M6" i="26"/>
  <c r="AM39" i="39" s="1"/>
  <c r="M15" i="26"/>
  <c r="AM37" i="39" s="1"/>
  <c r="M3" i="26"/>
  <c r="AM22" i="39" s="1"/>
  <c r="AC28" i="39" s="1"/>
  <c r="M11" i="26"/>
  <c r="AM40" i="39" s="1"/>
  <c r="M5" i="26"/>
  <c r="AM55" i="39" s="1"/>
  <c r="M9" i="26"/>
  <c r="AM57" i="39" s="1"/>
  <c r="M14" i="26"/>
  <c r="AM58" i="39" s="1"/>
  <c r="M10" i="26"/>
  <c r="AM56" i="39" s="1"/>
  <c r="M7" i="26"/>
  <c r="AM59" i="39" s="1"/>
  <c r="M16" i="26"/>
  <c r="AM38" i="39" s="1"/>
  <c r="M12" i="26"/>
  <c r="AM62" i="39" s="1"/>
  <c r="N6" i="26"/>
  <c r="AN39" i="39" s="1"/>
  <c r="N10" i="26"/>
  <c r="AN56" i="39" s="1"/>
  <c r="N15" i="26"/>
  <c r="AN37" i="39" s="1"/>
  <c r="N4" i="26"/>
  <c r="AN61" i="39" s="1"/>
  <c r="N13" i="26"/>
  <c r="AN60" i="39" s="1"/>
  <c r="N5" i="26"/>
  <c r="AN55" i="39" s="1"/>
  <c r="N3" i="26"/>
  <c r="AN22" i="39" s="1"/>
  <c r="AC29" i="39" s="1"/>
  <c r="N7" i="26"/>
  <c r="AN59" i="39" s="1"/>
  <c r="N11" i="26"/>
  <c r="AN40" i="39" s="1"/>
  <c r="N16" i="26"/>
  <c r="AN38" i="39" s="1"/>
  <c r="N8" i="26"/>
  <c r="AN82" i="39" s="1"/>
  <c r="N2" i="26"/>
  <c r="N9" i="26"/>
  <c r="AN57" i="39" s="1"/>
  <c r="N14" i="26"/>
  <c r="AN58" i="39" s="1"/>
  <c r="N12" i="26"/>
  <c r="AN62" i="39" s="1"/>
  <c r="AK63" i="39"/>
  <c r="AC66" i="39" s="1"/>
  <c r="AE66" i="39" s="1"/>
  <c r="AF26" i="39"/>
  <c r="AG26" i="39" s="1"/>
  <c r="BY60" i="39"/>
  <c r="AA39" i="39"/>
  <c r="AA41" i="39" s="1"/>
  <c r="AD39" i="39"/>
  <c r="AN7" i="39"/>
  <c r="Z7" i="39" s="1"/>
  <c r="AN15" i="39"/>
  <c r="Z15" i="39" s="1"/>
  <c r="AR7" i="39"/>
  <c r="AD7" i="39" s="1"/>
  <c r="AD55" i="39" s="1"/>
  <c r="AR15" i="39"/>
  <c r="AD15" i="39" s="1"/>
  <c r="AD82" i="39" s="1"/>
  <c r="AL13" i="39"/>
  <c r="X13" i="39" s="1"/>
  <c r="X61" i="39" s="1"/>
  <c r="AB61" i="39"/>
  <c r="AL5" i="39"/>
  <c r="X5" i="39" s="1"/>
  <c r="AB39" i="39"/>
  <c r="AB41" i="39" s="1"/>
  <c r="AK15" i="39"/>
  <c r="W15" i="39" s="1"/>
  <c r="W82" i="39" s="1"/>
  <c r="W84" i="39" s="1"/>
  <c r="AK7" i="39"/>
  <c r="W7" i="39" s="1"/>
  <c r="AO15" i="39"/>
  <c r="AA15" i="39" s="1"/>
  <c r="AA82" i="39" s="1"/>
  <c r="AA84" i="39" s="1"/>
  <c r="AO7" i="39"/>
  <c r="AA7" i="39" s="1"/>
  <c r="AA55" i="39" s="1"/>
  <c r="AT15" i="39"/>
  <c r="AF15" i="39" s="1"/>
  <c r="AF82" i="39" s="1"/>
  <c r="AF84" i="39" s="1"/>
  <c r="AT7" i="39"/>
  <c r="AF7" i="39" s="1"/>
  <c r="AF55" i="39" s="1"/>
  <c r="L16" i="27"/>
  <c r="Y39" i="39"/>
  <c r="Y41" i="39" s="1"/>
  <c r="AE39" i="39"/>
  <c r="AE41" i="39" s="1"/>
  <c r="AG39" i="39"/>
  <c r="AG41" i="39" s="1"/>
  <c r="AL15" i="39"/>
  <c r="X15" i="39" s="1"/>
  <c r="X82" i="39" s="1"/>
  <c r="X84" i="39" s="1"/>
  <c r="AL7" i="39"/>
  <c r="X7" i="39" s="1"/>
  <c r="X55" i="39" s="1"/>
  <c r="AP15" i="39"/>
  <c r="AB15" i="39" s="1"/>
  <c r="AB82" i="39" s="1"/>
  <c r="AB84" i="39" s="1"/>
  <c r="AP7" i="39"/>
  <c r="AB7" i="39" s="1"/>
  <c r="AX15" i="39"/>
  <c r="AX7" i="39"/>
  <c r="Z55" i="39"/>
  <c r="Z61" i="39"/>
  <c r="AC39" i="39"/>
  <c r="AC41" i="39" s="1"/>
  <c r="AM15" i="39"/>
  <c r="Y15" i="39" s="1"/>
  <c r="Y82" i="39" s="1"/>
  <c r="Y84" i="39" s="1"/>
  <c r="AM7" i="39"/>
  <c r="Y7" i="39" s="1"/>
  <c r="Y55" i="39" s="1"/>
  <c r="AS15" i="39"/>
  <c r="AE15" i="39" s="1"/>
  <c r="AE82" i="39" s="1"/>
  <c r="AE84" i="39" s="1"/>
  <c r="AS7" i="39"/>
  <c r="AE7" i="39" s="1"/>
  <c r="AE55" i="39" s="1"/>
  <c r="AK13" i="39"/>
  <c r="W13" i="39" s="1"/>
  <c r="W61" i="39" s="1"/>
  <c r="AT9" i="39"/>
  <c r="AF9" i="39" s="1"/>
  <c r="G16" i="27"/>
  <c r="J16" i="27"/>
  <c r="AR9" i="39" s="1"/>
  <c r="AD9" i="39" s="1"/>
  <c r="AD57" i="39" s="1"/>
  <c r="BY56" i="39" s="1"/>
  <c r="F16" i="27"/>
  <c r="I16" i="27"/>
  <c r="AQ9" i="39" s="1"/>
  <c r="AC9" i="39" s="1"/>
  <c r="AC57" i="39" s="1"/>
  <c r="AC63" i="39" s="1"/>
  <c r="E16" i="27"/>
  <c r="AM9" i="39" s="1"/>
  <c r="Y9" i="39" s="1"/>
  <c r="Y57" i="39" s="1"/>
  <c r="H16" i="27"/>
  <c r="AP9" i="39" s="1"/>
  <c r="AB9" i="39" s="1"/>
  <c r="AB57" i="39" s="1"/>
  <c r="D16" i="27"/>
  <c r="K16" i="27"/>
  <c r="M16" i="27"/>
  <c r="C16" i="27"/>
  <c r="N5" i="27"/>
  <c r="AV5" i="39" s="1"/>
  <c r="N7" i="27"/>
  <c r="N12" i="27"/>
  <c r="AV13" i="39" s="1"/>
  <c r="N2" i="27"/>
  <c r="AV16" i="39" s="1"/>
  <c r="AL84" i="39" l="1"/>
  <c r="AC88" i="39" s="1"/>
  <c r="AE88" i="39" s="1"/>
  <c r="AJ63" i="39"/>
  <c r="AC70" i="39" s="1"/>
  <c r="AE70" i="39" s="1"/>
  <c r="AO40" i="39"/>
  <c r="AE27" i="39"/>
  <c r="AD27" i="39"/>
  <c r="AL63" i="39"/>
  <c r="AC67" i="39" s="1"/>
  <c r="AE67" i="39" s="1"/>
  <c r="AL41" i="39"/>
  <c r="AC45" i="39" s="1"/>
  <c r="AE45" i="39" s="1"/>
  <c r="AO59" i="39"/>
  <c r="AO61" i="39"/>
  <c r="L17" i="26"/>
  <c r="C54" i="36" s="1"/>
  <c r="AN83" i="39"/>
  <c r="AN84" i="39" s="1"/>
  <c r="AC90" i="39" s="1"/>
  <c r="AE90" i="39" s="1"/>
  <c r="N17" i="26"/>
  <c r="C56" i="36" s="1"/>
  <c r="E56" i="36" s="1"/>
  <c r="AM63" i="39"/>
  <c r="AC68" i="39" s="1"/>
  <c r="AE68" i="39" s="1"/>
  <c r="AE28" i="39"/>
  <c r="AD28" i="39"/>
  <c r="AO38" i="39"/>
  <c r="AO58" i="39"/>
  <c r="AO82" i="39"/>
  <c r="AJ41" i="39"/>
  <c r="AC48" i="39" s="1"/>
  <c r="AE48" i="39" s="1"/>
  <c r="AO37" i="39"/>
  <c r="AO55" i="39"/>
  <c r="AO39" i="39"/>
  <c r="AM83" i="39"/>
  <c r="AM84" i="39" s="1"/>
  <c r="AC89" i="39" s="1"/>
  <c r="AE89" i="39" s="1"/>
  <c r="M17" i="26"/>
  <c r="C55" i="36" s="1"/>
  <c r="E55" i="36" s="1"/>
  <c r="AO57" i="39"/>
  <c r="AO56" i="39"/>
  <c r="AN63" i="39"/>
  <c r="AC69" i="39" s="1"/>
  <c r="AE69" i="39" s="1"/>
  <c r="AE29" i="39"/>
  <c r="AD29" i="39"/>
  <c r="AN41" i="39"/>
  <c r="AC47" i="39" s="1"/>
  <c r="AE47" i="39" s="1"/>
  <c r="AM41" i="39"/>
  <c r="AC46" i="39" s="1"/>
  <c r="AE46" i="39" s="1"/>
  <c r="AO60" i="39"/>
  <c r="AC30" i="39"/>
  <c r="AO22" i="39"/>
  <c r="AJ83" i="39"/>
  <c r="J17" i="26"/>
  <c r="C57" i="36" s="1"/>
  <c r="E57" i="36" s="1"/>
  <c r="AO62" i="39"/>
  <c r="AD63" i="39"/>
  <c r="Y63" i="39"/>
  <c r="BY62" i="39"/>
  <c r="AD84" i="39"/>
  <c r="BY83" i="39" s="1"/>
  <c r="BY38" i="39"/>
  <c r="AD41" i="39"/>
  <c r="BY40" i="39" s="1"/>
  <c r="AC17" i="39"/>
  <c r="AS61" i="39"/>
  <c r="BB61" i="39" s="1"/>
  <c r="BQ61" i="39" s="1"/>
  <c r="AB17" i="39"/>
  <c r="AR61" i="39"/>
  <c r="AW61" i="39" s="1"/>
  <c r="BL61" i="39" s="1"/>
  <c r="AK9" i="39"/>
  <c r="W9" i="39" s="1"/>
  <c r="W57" i="39" s="1"/>
  <c r="AD17" i="39"/>
  <c r="C29" i="27"/>
  <c r="B14" i="36" s="1"/>
  <c r="B31" i="36" s="1"/>
  <c r="C31" i="36" s="1"/>
  <c r="AU9" i="39"/>
  <c r="AG9" i="39" s="1"/>
  <c r="C24" i="27"/>
  <c r="B9" i="36" s="1"/>
  <c r="B26" i="36" s="1"/>
  <c r="C26" i="36" s="1"/>
  <c r="AO9" i="39"/>
  <c r="AA9" i="39" s="1"/>
  <c r="AA57" i="39" s="1"/>
  <c r="AA63" i="39" s="1"/>
  <c r="AB55" i="39"/>
  <c r="AB63" i="39" s="1"/>
  <c r="AV7" i="39"/>
  <c r="AV15" i="39"/>
  <c r="C28" i="27"/>
  <c r="B13" i="36" s="1"/>
  <c r="B30" i="36" s="1"/>
  <c r="C30" i="36" s="1"/>
  <c r="AS9" i="39"/>
  <c r="AE9" i="39" s="1"/>
  <c r="AE57" i="39" s="1"/>
  <c r="AE63" i="39" s="1"/>
  <c r="Y17" i="39"/>
  <c r="X39" i="39"/>
  <c r="X41" i="39" s="1"/>
  <c r="Z39" i="39"/>
  <c r="Z41" i="39" s="1"/>
  <c r="Z82" i="39"/>
  <c r="AL9" i="39"/>
  <c r="X9" i="39" s="1"/>
  <c r="X57" i="39" s="1"/>
  <c r="X63" i="39" s="1"/>
  <c r="C23" i="27"/>
  <c r="B8" i="36" s="1"/>
  <c r="B25" i="36" s="1"/>
  <c r="C25" i="36" s="1"/>
  <c r="AN9" i="39"/>
  <c r="Z9" i="39" s="1"/>
  <c r="N16" i="27"/>
  <c r="AV9" i="39" s="1"/>
  <c r="W55" i="39"/>
  <c r="AF17" i="39"/>
  <c r="AF57" i="39"/>
  <c r="AF63" i="39" s="1"/>
  <c r="C30" i="27"/>
  <c r="B15" i="36" s="1"/>
  <c r="B32" i="36" s="1"/>
  <c r="C32" i="36" s="1"/>
  <c r="C26" i="27"/>
  <c r="B11" i="36" s="1"/>
  <c r="B28" i="36" s="1"/>
  <c r="C28" i="36" s="1"/>
  <c r="C25" i="27"/>
  <c r="B10" i="36" s="1"/>
  <c r="B27" i="36" s="1"/>
  <c r="C27" i="36" s="1"/>
  <c r="C27" i="27"/>
  <c r="B12" i="36" s="1"/>
  <c r="B29" i="36" s="1"/>
  <c r="C29" i="36" s="1"/>
  <c r="C22" i="27"/>
  <c r="B7" i="36" s="1"/>
  <c r="B24" i="36" s="1"/>
  <c r="C24" i="36" s="1"/>
  <c r="C21" i="27"/>
  <c r="B6" i="36" s="1"/>
  <c r="B23" i="36" s="1"/>
  <c r="C23" i="36" s="1"/>
  <c r="C20" i="27"/>
  <c r="K17" i="26"/>
  <c r="AO83" i="39" l="1"/>
  <c r="AO84" i="39" s="1"/>
  <c r="AO87" i="39" s="1"/>
  <c r="AO41" i="39"/>
  <c r="AO63" i="39"/>
  <c r="AF27" i="39"/>
  <c r="AG27" i="39" s="1"/>
  <c r="AJ84" i="39"/>
  <c r="AC91" i="39" s="1"/>
  <c r="AE91" i="39" s="1"/>
  <c r="AE30" i="39"/>
  <c r="AD30" i="39"/>
  <c r="O17" i="26"/>
  <c r="AF29" i="39"/>
  <c r="AG29" i="39" s="1"/>
  <c r="AF28" i="39"/>
  <c r="W63" i="39"/>
  <c r="W64" i="39" s="1"/>
  <c r="AR82" i="39"/>
  <c r="AW82" i="39" s="1"/>
  <c r="BL82" i="39" s="1"/>
  <c r="BL84" i="39" s="1"/>
  <c r="Z84" i="39"/>
  <c r="AZ61" i="39"/>
  <c r="BO61" i="39" s="1"/>
  <c r="AS39" i="39"/>
  <c r="BF39" i="39" s="1"/>
  <c r="BU39" i="39" s="1"/>
  <c r="BU41" i="39" s="1"/>
  <c r="AS82" i="39"/>
  <c r="BB82" i="39" s="1"/>
  <c r="BQ82" i="39" s="1"/>
  <c r="BQ84" i="39" s="1"/>
  <c r="X17" i="39"/>
  <c r="E29" i="36"/>
  <c r="E31" i="36"/>
  <c r="D27" i="36"/>
  <c r="E27" i="36"/>
  <c r="AS55" i="39"/>
  <c r="BB55" i="39" s="1"/>
  <c r="BQ55" i="39" s="1"/>
  <c r="E28" i="36"/>
  <c r="D28" i="36"/>
  <c r="AA17" i="39"/>
  <c r="E25" i="36"/>
  <c r="D25" i="36"/>
  <c r="E26" i="36"/>
  <c r="D26" i="36"/>
  <c r="AR55" i="39"/>
  <c r="E24" i="36"/>
  <c r="D24" i="36"/>
  <c r="E32" i="36"/>
  <c r="W17" i="39"/>
  <c r="E30" i="36"/>
  <c r="AU61" i="39"/>
  <c r="BJ61" i="39" s="1"/>
  <c r="AX61" i="39"/>
  <c r="BM61" i="39" s="1"/>
  <c r="AT61" i="39"/>
  <c r="AV61" i="39"/>
  <c r="BK61" i="39" s="1"/>
  <c r="BG61" i="39"/>
  <c r="BV61" i="39" s="1"/>
  <c r="BD61" i="39"/>
  <c r="BS61" i="39" s="1"/>
  <c r="BE61" i="39"/>
  <c r="BT61" i="39" s="1"/>
  <c r="BC61" i="39"/>
  <c r="BR61" i="39" s="1"/>
  <c r="BF61" i="39"/>
  <c r="BU61" i="39" s="1"/>
  <c r="BA61" i="39"/>
  <c r="BP61" i="39" s="1"/>
  <c r="AY61" i="39"/>
  <c r="BN61" i="39" s="1"/>
  <c r="AR39" i="39"/>
  <c r="Z58" i="39"/>
  <c r="Z57" i="39"/>
  <c r="Z17" i="39"/>
  <c r="AG57" i="39"/>
  <c r="AG63" i="39" s="1"/>
  <c r="AG17" i="39"/>
  <c r="AE17" i="39"/>
  <c r="C31" i="27"/>
  <c r="B16" i="36" s="1"/>
  <c r="B33" i="36" s="1"/>
  <c r="B5" i="36"/>
  <c r="B22" i="36" s="1"/>
  <c r="C22" i="36" s="1"/>
  <c r="C53" i="36"/>
  <c r="E53" i="36" s="1"/>
  <c r="E54" i="36"/>
  <c r="G1941" i="7"/>
  <c r="H1930" i="7"/>
  <c r="H1941" i="7" s="1"/>
  <c r="H1892" i="7"/>
  <c r="H1856" i="7"/>
  <c r="H1853" i="7"/>
  <c r="G1633" i="7"/>
  <c r="H1584" i="7"/>
  <c r="H1548" i="7"/>
  <c r="H1545" i="7"/>
  <c r="H1479" i="7"/>
  <c r="G1479" i="7"/>
  <c r="H1430" i="7"/>
  <c r="H1394" i="7"/>
  <c r="H1391" i="7"/>
  <c r="H1165" i="7"/>
  <c r="H1160" i="7"/>
  <c r="H1122" i="7"/>
  <c r="H1086" i="7"/>
  <c r="H1080" i="7"/>
  <c r="H1083" i="7" s="1"/>
  <c r="H825" i="7"/>
  <c r="H863" i="7" s="1"/>
  <c r="H809" i="7"/>
  <c r="H814" i="7" s="1"/>
  <c r="H777" i="7"/>
  <c r="H778" i="7" s="1"/>
  <c r="H775" i="7"/>
  <c r="H709" i="7"/>
  <c r="G709" i="7"/>
  <c r="H660" i="7"/>
  <c r="H624" i="7"/>
  <c r="H621" i="7"/>
  <c r="H401" i="7"/>
  <c r="G401" i="7"/>
  <c r="H352" i="7"/>
  <c r="H316" i="7"/>
  <c r="H313" i="7"/>
  <c r="H243" i="7"/>
  <c r="H198" i="7"/>
  <c r="H162" i="7"/>
  <c r="H159" i="7"/>
  <c r="H93" i="7"/>
  <c r="G93" i="7"/>
  <c r="H44" i="7"/>
  <c r="H8" i="7"/>
  <c r="H5" i="7"/>
  <c r="H1171" i="7" l="1"/>
  <c r="AF30" i="39"/>
  <c r="AG30" i="39" s="1"/>
  <c r="AO88" i="39"/>
  <c r="AG28" i="39"/>
  <c r="AG35" i="39" s="1"/>
  <c r="AF35" i="39"/>
  <c r="BI61" i="39"/>
  <c r="Z63" i="39"/>
  <c r="BD82" i="39"/>
  <c r="BS82" i="39" s="1"/>
  <c r="BS84" i="39" s="1"/>
  <c r="AB92" i="39" s="1"/>
  <c r="AF92" i="39" s="1"/>
  <c r="AG92" i="39" s="1"/>
  <c r="B46" i="36"/>
  <c r="B61" i="36" s="1"/>
  <c r="F61" i="36" s="1"/>
  <c r="G61" i="36" s="1"/>
  <c r="AT82" i="39"/>
  <c r="BI82" i="39" s="1"/>
  <c r="BI84" i="39" s="1"/>
  <c r="AX82" i="39"/>
  <c r="BM82" i="39" s="1"/>
  <c r="BM84" i="39" s="1"/>
  <c r="AV82" i="39"/>
  <c r="BK82" i="39" s="1"/>
  <c r="BK84" i="39" s="1"/>
  <c r="AY39" i="39"/>
  <c r="BN39" i="39" s="1"/>
  <c r="BN41" i="39" s="1"/>
  <c r="AU82" i="39"/>
  <c r="BJ82" i="39" s="1"/>
  <c r="BJ84" i="39" s="1"/>
  <c r="B38" i="36"/>
  <c r="B39" i="36"/>
  <c r="B54" i="36" s="1"/>
  <c r="D54" i="36" s="1"/>
  <c r="B42" i="36"/>
  <c r="B57" i="36" s="1"/>
  <c r="B45" i="36"/>
  <c r="B60" i="36" s="1"/>
  <c r="F60" i="36" s="1"/>
  <c r="G60" i="36" s="1"/>
  <c r="B40" i="36"/>
  <c r="B55" i="36" s="1"/>
  <c r="D55" i="36" s="1"/>
  <c r="F55" i="36" s="1"/>
  <c r="G55" i="36" s="1"/>
  <c r="BY82" i="39"/>
  <c r="B41" i="36"/>
  <c r="B56" i="36" s="1"/>
  <c r="B43" i="36"/>
  <c r="B58" i="36" s="1"/>
  <c r="F58" i="36" s="1"/>
  <c r="G58" i="36" s="1"/>
  <c r="AZ39" i="39"/>
  <c r="BO39" i="39" s="1"/>
  <c r="BO41" i="39" s="1"/>
  <c r="BG39" i="39"/>
  <c r="BV39" i="39" s="1"/>
  <c r="BB39" i="39"/>
  <c r="BQ39" i="39" s="1"/>
  <c r="BQ41" i="39" s="1"/>
  <c r="BE39" i="39"/>
  <c r="BT39" i="39" s="1"/>
  <c r="AB90" i="39"/>
  <c r="AD90" i="39" s="1"/>
  <c r="AF90" i="39" s="1"/>
  <c r="AY82" i="39"/>
  <c r="BN82" i="39" s="1"/>
  <c r="BE82" i="39"/>
  <c r="BT82" i="39" s="1"/>
  <c r="BD39" i="39"/>
  <c r="BS39" i="39" s="1"/>
  <c r="BS41" i="39" s="1"/>
  <c r="AB49" i="39" s="1"/>
  <c r="AF49" i="39" s="1"/>
  <c r="BC39" i="39"/>
  <c r="BR39" i="39" s="1"/>
  <c r="BR41" i="39" s="1"/>
  <c r="BA39" i="39"/>
  <c r="BP39" i="39" s="1"/>
  <c r="BP41" i="39" s="1"/>
  <c r="BY61" i="39"/>
  <c r="AZ82" i="39"/>
  <c r="BO82" i="39" s="1"/>
  <c r="BO84" i="39" s="1"/>
  <c r="BC82" i="39"/>
  <c r="BR82" i="39" s="1"/>
  <c r="BR84" i="39" s="1"/>
  <c r="BF82" i="39"/>
  <c r="BU82" i="39" s="1"/>
  <c r="BU84" i="39" s="1"/>
  <c r="BA82" i="39"/>
  <c r="BP82" i="39" s="1"/>
  <c r="BP84" i="39" s="1"/>
  <c r="BG82" i="39"/>
  <c r="BV82" i="39" s="1"/>
  <c r="BV84" i="39" s="1"/>
  <c r="AG18" i="39"/>
  <c r="AG19" i="39" s="1"/>
  <c r="AR57" i="39"/>
  <c r="AS57" i="39"/>
  <c r="AR58" i="39"/>
  <c r="AS58" i="39"/>
  <c r="AZ58" i="39" s="1"/>
  <c r="BO58" i="39" s="1"/>
  <c r="D33" i="36"/>
  <c r="AU55" i="39"/>
  <c r="BJ55" i="39" s="1"/>
  <c r="AX55" i="39"/>
  <c r="BM55" i="39" s="1"/>
  <c r="AT55" i="39"/>
  <c r="AV55" i="39"/>
  <c r="BK55" i="39" s="1"/>
  <c r="AX39" i="39"/>
  <c r="BM39" i="39" s="1"/>
  <c r="BM41" i="39" s="1"/>
  <c r="AV39" i="39"/>
  <c r="BK39" i="39" s="1"/>
  <c r="AW39" i="39"/>
  <c r="BL39" i="39" s="1"/>
  <c r="AT39" i="39"/>
  <c r="BI39" i="39" s="1"/>
  <c r="BI41" i="39" s="1"/>
  <c r="AU39" i="39"/>
  <c r="BJ39" i="39" s="1"/>
  <c r="E33" i="36"/>
  <c r="BG55" i="39"/>
  <c r="BV55" i="39" s="1"/>
  <c r="BC55" i="39"/>
  <c r="BR55" i="39" s="1"/>
  <c r="BE55" i="39"/>
  <c r="BT55" i="39" s="1"/>
  <c r="BF55" i="39"/>
  <c r="BU55" i="39" s="1"/>
  <c r="BD55" i="39"/>
  <c r="BS55" i="39" s="1"/>
  <c r="BY55" i="39" s="1"/>
  <c r="AZ55" i="39"/>
  <c r="BO55" i="39" s="1"/>
  <c r="AY55" i="39"/>
  <c r="BN55" i="39" s="1"/>
  <c r="BA55" i="39"/>
  <c r="BP55" i="39" s="1"/>
  <c r="B44" i="36"/>
  <c r="B59" i="36" s="1"/>
  <c r="F59" i="36" s="1"/>
  <c r="G59" i="36" s="1"/>
  <c r="AW55" i="39"/>
  <c r="BL55" i="39" s="1"/>
  <c r="C33" i="36"/>
  <c r="H1440" i="7"/>
  <c r="H1594" i="7"/>
  <c r="H362" i="7"/>
  <c r="H208" i="7"/>
  <c r="H1902" i="7"/>
  <c r="H824" i="7"/>
  <c r="H670" i="7"/>
  <c r="H1132" i="7"/>
  <c r="H54" i="7"/>
  <c r="F54" i="36" l="1"/>
  <c r="G54" i="36" s="1"/>
  <c r="E66" i="36"/>
  <c r="D56" i="36"/>
  <c r="B69" i="36"/>
  <c r="B71" i="36" s="1"/>
  <c r="D57" i="36"/>
  <c r="B75" i="36"/>
  <c r="B77" i="36" s="1"/>
  <c r="BI55" i="39"/>
  <c r="AG49" i="39"/>
  <c r="AG90" i="39"/>
  <c r="BY39" i="39"/>
  <c r="BY41" i="39" s="1"/>
  <c r="AB88" i="39"/>
  <c r="AD88" i="39" s="1"/>
  <c r="AF88" i="39" s="1"/>
  <c r="BT84" i="39"/>
  <c r="AB93" i="39" s="1"/>
  <c r="AF93" i="39" s="1"/>
  <c r="AG93" i="39" s="1"/>
  <c r="BN84" i="39"/>
  <c r="AB87" i="39" s="1"/>
  <c r="AD87" i="39" s="1"/>
  <c r="AF87" i="39" s="1"/>
  <c r="AG87" i="39" s="1"/>
  <c r="BY84" i="39"/>
  <c r="BJ41" i="39"/>
  <c r="AB45" i="39" s="1"/>
  <c r="AD45" i="39" s="1"/>
  <c r="AF45" i="39" s="1"/>
  <c r="BT41" i="39"/>
  <c r="AB50" i="39" s="1"/>
  <c r="AF50" i="39" s="1"/>
  <c r="BL41" i="39"/>
  <c r="AB47" i="39" s="1"/>
  <c r="AD47" i="39" s="1"/>
  <c r="AF47" i="39" s="1"/>
  <c r="BV41" i="39"/>
  <c r="AB51" i="39" s="1"/>
  <c r="AF51" i="39" s="1"/>
  <c r="BK41" i="39"/>
  <c r="AB46" i="39" s="1"/>
  <c r="AD46" i="39" s="1"/>
  <c r="AF46" i="39" s="1"/>
  <c r="AB48" i="39"/>
  <c r="AD48" i="39" s="1"/>
  <c r="AF48" i="39" s="1"/>
  <c r="AB95" i="39"/>
  <c r="AF95" i="39" s="1"/>
  <c r="AG95" i="39" s="1"/>
  <c r="AB94" i="39"/>
  <c r="AF94" i="39" s="1"/>
  <c r="AG94" i="39" s="1"/>
  <c r="AB89" i="39"/>
  <c r="AD89" i="39" s="1"/>
  <c r="AF89" i="39" s="1"/>
  <c r="AB44" i="39"/>
  <c r="AU58" i="39"/>
  <c r="BJ58" i="39" s="1"/>
  <c r="AV58" i="39"/>
  <c r="BK58" i="39" s="1"/>
  <c r="AX58" i="39"/>
  <c r="BM58" i="39" s="1"/>
  <c r="AT58" i="39"/>
  <c r="AW58" i="39"/>
  <c r="BL58" i="39" s="1"/>
  <c r="BG57" i="39"/>
  <c r="BV57" i="39" s="1"/>
  <c r="BD57" i="39"/>
  <c r="BS57" i="39" s="1"/>
  <c r="BC57" i="39"/>
  <c r="BR57" i="39" s="1"/>
  <c r="BB57" i="39"/>
  <c r="BQ57" i="39" s="1"/>
  <c r="AY57" i="39"/>
  <c r="BN57" i="39" s="1"/>
  <c r="BA57" i="39"/>
  <c r="BP57" i="39" s="1"/>
  <c r="BF57" i="39"/>
  <c r="BU57" i="39" s="1"/>
  <c r="BE57" i="39"/>
  <c r="BT57" i="39" s="1"/>
  <c r="AU57" i="39"/>
  <c r="BJ57" i="39" s="1"/>
  <c r="AX57" i="39"/>
  <c r="BM57" i="39" s="1"/>
  <c r="BM63" i="39" s="1"/>
  <c r="AT57" i="39"/>
  <c r="AW57" i="39"/>
  <c r="BL57" i="39" s="1"/>
  <c r="BL63" i="39" s="1"/>
  <c r="AV57" i="39"/>
  <c r="BK57" i="39" s="1"/>
  <c r="BK63" i="39" s="1"/>
  <c r="AB91" i="39"/>
  <c r="AD91" i="39" s="1"/>
  <c r="AF91" i="39" s="1"/>
  <c r="BI85" i="39"/>
  <c r="BI86" i="39" s="1"/>
  <c r="BG58" i="39"/>
  <c r="BV58" i="39" s="1"/>
  <c r="BF58" i="39"/>
  <c r="BU58" i="39" s="1"/>
  <c r="BD58" i="39"/>
  <c r="BS58" i="39" s="1"/>
  <c r="BC58" i="39"/>
  <c r="BR58" i="39" s="1"/>
  <c r="BE58" i="39"/>
  <c r="BT58" i="39" s="1"/>
  <c r="BA58" i="39"/>
  <c r="BP58" i="39" s="1"/>
  <c r="BB58" i="39"/>
  <c r="BQ58" i="39" s="1"/>
  <c r="AY58" i="39"/>
  <c r="BN58" i="39" s="1"/>
  <c r="AZ57" i="39"/>
  <c r="BO57" i="39" s="1"/>
  <c r="BO63" i="39" s="1"/>
  <c r="B53" i="36"/>
  <c r="B47" i="36"/>
  <c r="F93" i="21"/>
  <c r="G82" i="21"/>
  <c r="G93" i="21" s="1"/>
  <c r="G44" i="21"/>
  <c r="G8" i="21"/>
  <c r="G5" i="21"/>
  <c r="G89" i="20"/>
  <c r="G74" i="20"/>
  <c r="G73" i="20"/>
  <c r="G93" i="20" s="1"/>
  <c r="F89" i="20"/>
  <c r="F74" i="20"/>
  <c r="F73" i="20"/>
  <c r="G39" i="20"/>
  <c r="G29" i="20"/>
  <c r="G21" i="20"/>
  <c r="G8" i="20"/>
  <c r="G5" i="20"/>
  <c r="F93" i="19"/>
  <c r="G44" i="19"/>
  <c r="G8" i="19"/>
  <c r="G5" i="19"/>
  <c r="G54" i="19" s="1"/>
  <c r="G93" i="18"/>
  <c r="F93" i="18"/>
  <c r="G44" i="18"/>
  <c r="G8" i="18"/>
  <c r="G5" i="18"/>
  <c r="F93" i="17"/>
  <c r="G93" i="17"/>
  <c r="G44" i="17"/>
  <c r="G8" i="17"/>
  <c r="G5" i="17"/>
  <c r="G54" i="18" l="1"/>
  <c r="G54" i="21"/>
  <c r="F93" i="20"/>
  <c r="G54" i="17"/>
  <c r="G44" i="20"/>
  <c r="F57" i="36"/>
  <c r="G57" i="36" s="1"/>
  <c r="B78" i="36"/>
  <c r="F56" i="36"/>
  <c r="G56" i="36" s="1"/>
  <c r="B72" i="36"/>
  <c r="D53" i="36"/>
  <c r="C122" i="54"/>
  <c r="BJ63" i="39"/>
  <c r="AB67" i="39" s="1"/>
  <c r="AD67" i="39" s="1"/>
  <c r="AF67" i="39" s="1"/>
  <c r="AG67" i="39" s="1"/>
  <c r="BP63" i="39"/>
  <c r="AB68" i="39" s="1"/>
  <c r="AD68" i="39" s="1"/>
  <c r="AF68" i="39" s="1"/>
  <c r="AG68" i="39" s="1"/>
  <c r="BS63" i="39"/>
  <c r="AB71" i="39" s="1"/>
  <c r="AF71" i="39" s="1"/>
  <c r="AG71" i="39" s="1"/>
  <c r="BU63" i="39"/>
  <c r="BN63" i="39"/>
  <c r="BV63" i="39"/>
  <c r="BI57" i="39"/>
  <c r="BR63" i="39"/>
  <c r="AB70" i="39" s="1"/>
  <c r="AD70" i="39" s="1"/>
  <c r="AF70" i="39" s="1"/>
  <c r="AG70" i="39" s="1"/>
  <c r="BI58" i="39"/>
  <c r="BY58" i="39"/>
  <c r="BT63" i="39"/>
  <c r="AB72" i="39" s="1"/>
  <c r="AF72" i="39" s="1"/>
  <c r="AG72" i="39" s="1"/>
  <c r="BQ63" i="39"/>
  <c r="AB69" i="39" s="1"/>
  <c r="AD69" i="39" s="1"/>
  <c r="AF69" i="39" s="1"/>
  <c r="AG69" i="39" s="1"/>
  <c r="AG51" i="39"/>
  <c r="AG50" i="39"/>
  <c r="AG91" i="39"/>
  <c r="AG48" i="39"/>
  <c r="AG89" i="39"/>
  <c r="AG88" i="39"/>
  <c r="AG47" i="39"/>
  <c r="AG46" i="39"/>
  <c r="AG45" i="39"/>
  <c r="BN85" i="39"/>
  <c r="BN86" i="39" s="1"/>
  <c r="BN42" i="39"/>
  <c r="BN43" i="39" s="1"/>
  <c r="AB52" i="39"/>
  <c r="AF52" i="39" s="1"/>
  <c r="BI42" i="39"/>
  <c r="BI43" i="39" s="1"/>
  <c r="BY57" i="39"/>
  <c r="AD44" i="39"/>
  <c r="AF44" i="39" s="1"/>
  <c r="AG44" i="39" s="1"/>
  <c r="AF96" i="39"/>
  <c r="AB96" i="39"/>
  <c r="G54" i="20"/>
  <c r="G87" i="16"/>
  <c r="G82" i="16"/>
  <c r="G44" i="16"/>
  <c r="G8" i="16"/>
  <c r="G2" i="16"/>
  <c r="G5" i="16" s="1"/>
  <c r="G55" i="12"/>
  <c r="G93" i="12" s="1"/>
  <c r="G39" i="12"/>
  <c r="G44" i="12" s="1"/>
  <c r="G7" i="12"/>
  <c r="G8" i="12" s="1"/>
  <c r="G5" i="12"/>
  <c r="G93" i="11"/>
  <c r="F93" i="11"/>
  <c r="G44" i="11"/>
  <c r="G8" i="11"/>
  <c r="G5" i="11"/>
  <c r="G93" i="9"/>
  <c r="F93" i="9"/>
  <c r="G44" i="9"/>
  <c r="G8" i="9"/>
  <c r="G5" i="9"/>
  <c r="G89" i="8"/>
  <c r="G44" i="8"/>
  <c r="G8" i="8"/>
  <c r="G5" i="8"/>
  <c r="G93" i="23"/>
  <c r="F93" i="23"/>
  <c r="G44" i="23"/>
  <c r="G8" i="23"/>
  <c r="G5" i="23"/>
  <c r="G54" i="8" l="1"/>
  <c r="G54" i="11"/>
  <c r="G93" i="16"/>
  <c r="G54" i="12"/>
  <c r="F53" i="36"/>
  <c r="G53" i="36" s="1"/>
  <c r="J53" i="36"/>
  <c r="K53" i="36" s="1"/>
  <c r="J108" i="54" s="1"/>
  <c r="G54" i="23"/>
  <c r="G54" i="9"/>
  <c r="G54" i="16"/>
  <c r="AB73" i="39"/>
  <c r="AF73" i="39" s="1"/>
  <c r="AG73" i="39" s="1"/>
  <c r="BI63" i="39"/>
  <c r="BI64" i="39" s="1"/>
  <c r="AB74" i="39"/>
  <c r="AF74" i="39" s="1"/>
  <c r="AG74" i="39" s="1"/>
  <c r="BI65" i="39"/>
  <c r="BY63" i="39"/>
  <c r="CA84" i="39" s="1"/>
  <c r="BN64" i="39"/>
  <c r="BN65" i="39" s="1"/>
  <c r="AG52" i="39"/>
  <c r="AG96" i="39"/>
  <c r="AB53" i="39"/>
  <c r="AF53" i="39"/>
  <c r="F62" i="36" l="1"/>
  <c r="G62" i="36" s="1"/>
  <c r="AB66" i="39"/>
  <c r="AB75" i="39" s="1"/>
  <c r="AB99" i="39" s="1"/>
  <c r="AG53" i="39"/>
  <c r="F63" i="36" l="1"/>
  <c r="G63" i="36" s="1"/>
  <c r="AD66" i="39"/>
  <c r="AF66" i="39" s="1"/>
  <c r="AG66" i="39" s="1"/>
  <c r="AB100" i="39"/>
  <c r="AF75" i="39" l="1"/>
  <c r="F126" i="52"/>
  <c r="F128" i="52" s="1"/>
  <c r="F100" i="52"/>
  <c r="F102" i="52" s="1"/>
  <c r="F74" i="52"/>
  <c r="F48" i="52"/>
  <c r="F152" i="52"/>
  <c r="F154" i="52" s="1"/>
  <c r="F22" i="52"/>
  <c r="F24" i="52" s="1"/>
  <c r="E47" i="35"/>
  <c r="F47" i="35" s="1"/>
  <c r="E113" i="35"/>
  <c r="F113" i="35" s="1"/>
  <c r="AG75" i="39"/>
  <c r="E91" i="35"/>
  <c r="F91" i="35" s="1"/>
  <c r="F94" i="35" s="1"/>
  <c r="E21" i="35"/>
  <c r="E69" i="35"/>
  <c r="F69" i="35" s="1"/>
  <c r="F52" i="52" l="1"/>
  <c r="T8" i="52" s="1"/>
  <c r="F50" i="52"/>
  <c r="T9" i="52"/>
  <c r="F76" i="52"/>
  <c r="F78" i="52" s="1"/>
  <c r="F104" i="52"/>
  <c r="T10" i="52" s="1"/>
  <c r="AI5" i="46"/>
  <c r="AK5" i="46" s="1"/>
  <c r="F156" i="52"/>
  <c r="T12" i="52" s="1"/>
  <c r="AI14" i="46"/>
  <c r="AK14" i="46" s="1"/>
  <c r="AI12" i="46"/>
  <c r="AK12" i="46" s="1"/>
  <c r="AI9" i="46"/>
  <c r="AK9" i="46" s="1"/>
  <c r="AI13" i="46"/>
  <c r="AK13" i="46" s="1"/>
  <c r="AI11" i="46"/>
  <c r="AK11" i="46" s="1"/>
  <c r="AI8" i="46"/>
  <c r="AK8" i="46" s="1"/>
  <c r="F130" i="52"/>
  <c r="T11" i="52" s="1"/>
  <c r="AI6" i="46"/>
  <c r="AK6" i="46" s="1"/>
  <c r="AI7" i="46"/>
  <c r="AK7" i="46" s="1"/>
  <c r="F116" i="35"/>
  <c r="F114" i="35"/>
  <c r="F50" i="35"/>
  <c r="F48" i="35"/>
  <c r="F21" i="35"/>
  <c r="F72" i="35"/>
  <c r="F70" i="35"/>
  <c r="F92" i="35"/>
  <c r="AK21" i="46" l="1"/>
  <c r="B38" i="46" s="1"/>
  <c r="F118" i="35"/>
  <c r="F24" i="35"/>
  <c r="F22" i="35"/>
  <c r="E102" i="54"/>
  <c r="E114" i="54" s="1"/>
  <c r="E115" i="54"/>
  <c r="E99" i="54"/>
  <c r="E111" i="54" s="1"/>
  <c r="E100" i="54"/>
  <c r="E112" i="54" s="1"/>
  <c r="E98" i="54"/>
  <c r="E110" i="54" s="1"/>
  <c r="E101" i="54"/>
  <c r="E113" i="54" s="1"/>
  <c r="E118" i="54" l="1"/>
  <c r="P18" i="54"/>
  <c r="Q18" i="54" s="1"/>
  <c r="P25" i="54"/>
  <c r="P27" i="54"/>
  <c r="Q27" i="54" s="1"/>
  <c r="E125" i="54"/>
  <c r="P26" i="54"/>
  <c r="Q26" i="54" s="1"/>
  <c r="P19" i="54"/>
  <c r="P20" i="54"/>
  <c r="Q20" i="54" s="1"/>
  <c r="P23" i="54"/>
  <c r="Q23" i="54" s="1"/>
  <c r="E127" i="54"/>
  <c r="P22" i="54"/>
  <c r="Q22" i="54" s="1"/>
  <c r="P21" i="54"/>
  <c r="Q21" i="54" s="1"/>
  <c r="E129" i="54"/>
  <c r="P14" i="54"/>
  <c r="P15" i="54"/>
  <c r="Q15" i="54" s="1"/>
  <c r="P24" i="54"/>
  <c r="E126" i="54"/>
  <c r="P16" i="54"/>
  <c r="E128" i="54"/>
  <c r="P17" i="54"/>
  <c r="Q17" i="54" s="1"/>
  <c r="F117" i="54" l="1"/>
  <c r="G117" i="54" s="1"/>
  <c r="F116" i="54"/>
  <c r="G116" i="54" s="1"/>
  <c r="Q16" i="54"/>
  <c r="Q24" i="54"/>
  <c r="Q14" i="54"/>
  <c r="Q19" i="54"/>
  <c r="Q25" i="54"/>
  <c r="H117" i="54" l="1"/>
  <c r="H116" i="54"/>
  <c r="F110" i="54"/>
  <c r="P28" i="54"/>
  <c r="E124" i="54"/>
  <c r="G110" i="54" l="1"/>
  <c r="H110" i="54" s="1"/>
  <c r="M9" i="61"/>
  <c r="N9" i="61" s="1"/>
  <c r="I9" i="61"/>
  <c r="J9" i="61" s="1"/>
  <c r="E9" i="61"/>
  <c r="F9" i="61" s="1"/>
  <c r="Q6" i="61"/>
  <c r="R6" i="61" s="1"/>
  <c r="M6" i="61"/>
  <c r="N6" i="61" s="1"/>
  <c r="I6" i="61"/>
  <c r="J6" i="61" s="1"/>
  <c r="E6" i="61"/>
  <c r="F6" i="61" s="1"/>
  <c r="E5" i="61"/>
  <c r="F5" i="61" s="1"/>
  <c r="Q5" i="61"/>
  <c r="R5" i="61" s="1"/>
  <c r="M5" i="61"/>
  <c r="N5" i="61" s="1"/>
  <c r="I5" i="61"/>
  <c r="J5" i="61" s="1"/>
  <c r="I10" i="61"/>
  <c r="J10" i="61" s="1"/>
  <c r="E10" i="61"/>
  <c r="F10" i="61" s="1"/>
  <c r="Q10" i="61"/>
  <c r="R10" i="61" s="1"/>
  <c r="M10" i="61"/>
  <c r="N10" i="61" s="1"/>
  <c r="E18" i="61"/>
  <c r="F18" i="61" s="1"/>
  <c r="M18" i="61"/>
  <c r="N18" i="61" s="1"/>
  <c r="Q12" i="61"/>
  <c r="R12" i="61" s="1"/>
  <c r="I12" i="61"/>
  <c r="J12" i="61" s="1"/>
  <c r="Q18" i="61"/>
  <c r="R18" i="61" s="1"/>
  <c r="I18" i="61"/>
  <c r="J18" i="61" s="1"/>
  <c r="M12" i="61"/>
  <c r="N12" i="61" s="1"/>
  <c r="E12" i="61"/>
  <c r="F12" i="61" s="1"/>
  <c r="E132" i="54"/>
  <c r="F113" i="54"/>
  <c r="G113" i="54" s="1"/>
  <c r="F114" i="54"/>
  <c r="G114" i="54" s="1"/>
  <c r="F112" i="54"/>
  <c r="G112" i="54" s="1"/>
  <c r="F111" i="54"/>
  <c r="G111" i="54" s="1"/>
  <c r="P29" i="54"/>
  <c r="F115" i="54"/>
  <c r="G115" i="54" s="1"/>
  <c r="Q28" i="54"/>
  <c r="Q29" i="54" s="1"/>
  <c r="C130" i="54" l="1"/>
  <c r="F130" i="54" s="1"/>
  <c r="G130" i="54" s="1"/>
  <c r="C126" i="54"/>
  <c r="F126" i="54" s="1"/>
  <c r="G126" i="54" s="1"/>
  <c r="R24" i="54" s="1"/>
  <c r="C129" i="54"/>
  <c r="F129" i="54" s="1"/>
  <c r="G129" i="54" s="1"/>
  <c r="C125" i="54"/>
  <c r="F125" i="54" s="1"/>
  <c r="G125" i="54" s="1"/>
  <c r="R27" i="54" s="1"/>
  <c r="C128" i="54"/>
  <c r="F128" i="54" s="1"/>
  <c r="G128" i="54" s="1"/>
  <c r="R17" i="54" s="1"/>
  <c r="C131" i="54"/>
  <c r="F131" i="54" s="1"/>
  <c r="G131" i="54" s="1"/>
  <c r="C127" i="54"/>
  <c r="F127" i="54" s="1"/>
  <c r="G127" i="54" s="1"/>
  <c r="R22" i="54" s="1"/>
  <c r="C124" i="54"/>
  <c r="F124" i="54" s="1"/>
  <c r="G124" i="54" s="1"/>
  <c r="R28" i="54" s="1"/>
  <c r="F26" i="52"/>
  <c r="T7" i="52" s="1"/>
  <c r="H113" i="54"/>
  <c r="H111" i="54"/>
  <c r="H114" i="54"/>
  <c r="H112" i="54"/>
  <c r="H115" i="54"/>
  <c r="O28" i="54"/>
  <c r="AG18" i="46" l="1"/>
  <c r="AH18" i="46" s="1"/>
  <c r="AG15" i="46"/>
  <c r="AG16" i="46"/>
  <c r="AG17" i="46"/>
  <c r="E13" i="61"/>
  <c r="F13" i="61" s="1"/>
  <c r="O20" i="54"/>
  <c r="O27" i="54"/>
  <c r="H118" i="54"/>
  <c r="I112" i="54" s="1"/>
  <c r="J112" i="54" s="1"/>
  <c r="K112" i="54" s="1"/>
  <c r="R18" i="54"/>
  <c r="R23" i="54"/>
  <c r="R25" i="54"/>
  <c r="R16" i="54"/>
  <c r="G132" i="54"/>
  <c r="F132" i="54"/>
  <c r="R19" i="54"/>
  <c r="R21" i="54"/>
  <c r="R20" i="54"/>
  <c r="R26" i="54"/>
  <c r="R14" i="54"/>
  <c r="R15" i="54"/>
  <c r="O23" i="54"/>
  <c r="O25" i="54"/>
  <c r="O15" i="54"/>
  <c r="O26" i="54"/>
  <c r="O16" i="54"/>
  <c r="O24" i="54"/>
  <c r="O21" i="54"/>
  <c r="O22" i="54"/>
  <c r="O19" i="54"/>
  <c r="O18" i="54"/>
  <c r="O17" i="54"/>
  <c r="O14" i="54"/>
  <c r="K20" i="46" l="1"/>
  <c r="AH15" i="46"/>
  <c r="S20" i="46"/>
  <c r="T20" i="46" s="1"/>
  <c r="AH20" i="46" s="1"/>
  <c r="O20" i="46"/>
  <c r="M13" i="61"/>
  <c r="N13" i="61" s="1"/>
  <c r="I13" i="61"/>
  <c r="J13" i="61" s="1"/>
  <c r="Q13" i="61"/>
  <c r="R13" i="61" s="1"/>
  <c r="M16" i="61"/>
  <c r="N16" i="61" s="1"/>
  <c r="I7" i="61"/>
  <c r="J7" i="61" s="1"/>
  <c r="I16" i="61"/>
  <c r="J16" i="61" s="1"/>
  <c r="Q7" i="61"/>
  <c r="R7" i="61" s="1"/>
  <c r="E7" i="61"/>
  <c r="F7" i="61" s="1"/>
  <c r="E16" i="61"/>
  <c r="F16" i="61" s="1"/>
  <c r="Q16" i="61"/>
  <c r="R16" i="61" s="1"/>
  <c r="M7" i="61"/>
  <c r="N7" i="61" s="1"/>
  <c r="M20" i="61"/>
  <c r="I17" i="61"/>
  <c r="J17" i="61" s="1"/>
  <c r="Q15" i="61"/>
  <c r="R15" i="61" s="1"/>
  <c r="E15" i="61"/>
  <c r="F15" i="61" s="1"/>
  <c r="I14" i="61"/>
  <c r="J14" i="61" s="1"/>
  <c r="Q8" i="61"/>
  <c r="R8" i="61" s="1"/>
  <c r="E4" i="61"/>
  <c r="F4" i="61" s="1"/>
  <c r="I3" i="61"/>
  <c r="I20" i="61"/>
  <c r="E17" i="61"/>
  <c r="F17" i="61" s="1"/>
  <c r="E14" i="61"/>
  <c r="F14" i="61" s="1"/>
  <c r="M8" i="61"/>
  <c r="N8" i="61" s="1"/>
  <c r="Q4" i="61"/>
  <c r="R4" i="61" s="1"/>
  <c r="E3" i="61"/>
  <c r="Q17" i="61"/>
  <c r="R17" i="61" s="1"/>
  <c r="M15" i="61"/>
  <c r="N15" i="61" s="1"/>
  <c r="Q14" i="61"/>
  <c r="R14" i="61" s="1"/>
  <c r="I8" i="61"/>
  <c r="J8" i="61" s="1"/>
  <c r="M4" i="61"/>
  <c r="N4" i="61" s="1"/>
  <c r="Q3" i="61"/>
  <c r="Q20" i="61"/>
  <c r="M17" i="61"/>
  <c r="N17" i="61" s="1"/>
  <c r="I15" i="61"/>
  <c r="J15" i="61" s="1"/>
  <c r="M14" i="61"/>
  <c r="N14" i="61" s="1"/>
  <c r="Q9" i="61"/>
  <c r="R9" i="61" s="1"/>
  <c r="E8" i="61"/>
  <c r="F8" i="61" s="1"/>
  <c r="I4" i="61"/>
  <c r="J4" i="61" s="1"/>
  <c r="M3" i="61"/>
  <c r="I19" i="61"/>
  <c r="E11" i="61"/>
  <c r="F11" i="61" s="1"/>
  <c r="E19" i="61"/>
  <c r="Q11" i="61"/>
  <c r="R11" i="61" s="1"/>
  <c r="Q19" i="61"/>
  <c r="M11" i="61"/>
  <c r="N11" i="61" s="1"/>
  <c r="M19" i="61"/>
  <c r="I11" i="61"/>
  <c r="J11" i="61" s="1"/>
  <c r="I114" i="54"/>
  <c r="J114" i="54" s="1"/>
  <c r="K114" i="54" s="1"/>
  <c r="I113" i="54"/>
  <c r="J113" i="54" s="1"/>
  <c r="K113" i="54" s="1"/>
  <c r="I111" i="54"/>
  <c r="J111" i="54" s="1"/>
  <c r="K111" i="54" s="1"/>
  <c r="H119" i="54"/>
  <c r="H120" i="54" s="1"/>
  <c r="I117" i="54"/>
  <c r="J117" i="54" s="1"/>
  <c r="K117" i="54" s="1"/>
  <c r="I116" i="54"/>
  <c r="J116" i="54" s="1"/>
  <c r="K116" i="54" s="1"/>
  <c r="I110" i="54"/>
  <c r="J110" i="54" s="1"/>
  <c r="K110" i="54" s="1"/>
  <c r="I115" i="54"/>
  <c r="J115" i="54" s="1"/>
  <c r="K115" i="54" s="1"/>
  <c r="R29" i="54"/>
  <c r="AA21" i="46" l="1"/>
  <c r="G21" i="46"/>
  <c r="K21" i="46"/>
  <c r="AH17" i="46"/>
  <c r="AH16" i="46"/>
  <c r="N3" i="61"/>
  <c r="M21" i="61"/>
  <c r="N21" i="61" s="1"/>
  <c r="R3" i="61"/>
  <c r="Q21" i="61"/>
  <c r="R21" i="61" s="1"/>
  <c r="E21" i="61"/>
  <c r="F21" i="61" s="1"/>
  <c r="F3" i="61"/>
  <c r="J3" i="61"/>
  <c r="I21" i="61"/>
  <c r="J21" i="61" s="1"/>
  <c r="O21" i="46"/>
  <c r="S21" i="46"/>
  <c r="X21" i="46" l="1"/>
  <c r="Z21" i="46" s="1"/>
  <c r="B31" i="46"/>
  <c r="AG4" i="46"/>
  <c r="AH4" i="46" s="1"/>
  <c r="AG5" i="46"/>
  <c r="AH5" i="46" s="1"/>
  <c r="AG9" i="46"/>
  <c r="AH9" i="46" s="1"/>
  <c r="AG12" i="46"/>
  <c r="AH12" i="46" s="1"/>
  <c r="AG13" i="46"/>
  <c r="AH13" i="46" s="1"/>
  <c r="AG10" i="46"/>
  <c r="AH10" i="46" s="1"/>
  <c r="AG14" i="46"/>
  <c r="AH14" i="46" s="1"/>
  <c r="AG6" i="46"/>
  <c r="AH6" i="46" s="1"/>
  <c r="D21" i="46" l="1"/>
  <c r="AC21" i="46" s="1"/>
  <c r="AG19" i="46"/>
  <c r="AH19" i="46" s="1"/>
  <c r="AG3" i="46"/>
  <c r="AH3" i="46" s="1"/>
  <c r="AG11" i="46"/>
  <c r="AH11" i="46" s="1"/>
  <c r="H21" i="46" l="1"/>
  <c r="B30" i="46"/>
  <c r="B37" i="46" s="1"/>
  <c r="P21" i="46"/>
  <c r="AG7" i="46"/>
  <c r="AH7" i="46" s="1"/>
  <c r="U21" i="46"/>
  <c r="L21" i="46"/>
  <c r="AG8" i="46"/>
  <c r="AH8" i="46" s="1"/>
  <c r="B39" i="46" l="1"/>
  <c r="B40" i="46"/>
  <c r="B32" i="46"/>
  <c r="B33" i="46"/>
</calcChain>
</file>

<file path=xl/comments1.xml><?xml version="1.0" encoding="utf-8"?>
<comments xmlns="http://schemas.openxmlformats.org/spreadsheetml/2006/main">
  <authors>
    <author>Author</author>
  </authors>
  <commentList>
    <comment ref="H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7" authorId="0">
      <text>
        <r>
          <rPr>
            <b/>
            <sz val="8"/>
            <color indexed="81"/>
            <rFont val="Tahoma"/>
            <family val="2"/>
          </rPr>
          <t>See line 33R for direct federal grants.</t>
        </r>
        <r>
          <rPr>
            <sz val="8"/>
            <color indexed="81"/>
            <rFont val="Tahoma"/>
            <family val="2"/>
          </rPr>
          <t xml:space="preserve">
</t>
        </r>
      </text>
    </comment>
    <comment ref="H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29" authorId="0">
      <text>
        <r>
          <rPr>
            <b/>
            <sz val="8"/>
            <color indexed="81"/>
            <rFont val="Tahoma"/>
            <family val="2"/>
          </rPr>
          <t xml:space="preserve">Excludes Medicaid MBHP subcontracts - see 35R.
</t>
        </r>
      </text>
    </comment>
    <comment ref="H30" authorId="0">
      <text>
        <r>
          <rPr>
            <b/>
            <sz val="8"/>
            <color indexed="81"/>
            <rFont val="Tahoma"/>
            <family val="2"/>
          </rPr>
          <t>e.g., VWA, CCJ</t>
        </r>
      </text>
    </comment>
    <comment ref="H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32" authorId="0">
      <text>
        <r>
          <rPr>
            <b/>
            <sz val="8"/>
            <color indexed="81"/>
            <rFont val="Tahoma"/>
            <family val="2"/>
          </rPr>
          <t xml:space="preserve">e.g., town and LED SPED payments
</t>
        </r>
        <r>
          <rPr>
            <sz val="8"/>
            <color indexed="81"/>
            <rFont val="Tahoma"/>
            <family val="2"/>
          </rPr>
          <t xml:space="preserve">
</t>
        </r>
      </text>
    </comment>
    <comment ref="H33" authorId="0">
      <text>
        <r>
          <rPr>
            <b/>
            <sz val="8"/>
            <color indexed="81"/>
            <rFont val="Tahoma"/>
            <family val="2"/>
          </rPr>
          <t>e.g., payments from public agencies in other states</t>
        </r>
        <r>
          <rPr>
            <sz val="8"/>
            <color indexed="81"/>
            <rFont val="Tahoma"/>
            <family val="2"/>
          </rPr>
          <t xml:space="preserve">
</t>
        </r>
      </text>
    </comment>
    <comment ref="H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38" authorId="0">
      <text>
        <r>
          <rPr>
            <b/>
            <sz val="8"/>
            <color indexed="81"/>
            <rFont val="Tahoma"/>
            <family val="2"/>
          </rPr>
          <t xml:space="preserve">e.g., clothing allowances for DSS clients
</t>
        </r>
        <r>
          <rPr>
            <sz val="8"/>
            <color indexed="81"/>
            <rFont val="Tahoma"/>
            <family val="2"/>
          </rPr>
          <t xml:space="preserve">
</t>
        </r>
      </text>
    </comment>
    <comment ref="H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41" authorId="0">
      <text>
        <r>
          <rPr>
            <b/>
            <sz val="8"/>
            <color indexed="81"/>
            <rFont val="Tahoma"/>
            <family val="2"/>
          </rPr>
          <t>As for 39R, but for clients sponsored by other public purchasing agencies (e.g., other states)</t>
        </r>
      </text>
    </comment>
    <comment ref="H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57" authorId="0">
      <text>
        <r>
          <rPr>
            <sz val="8"/>
            <color indexed="81"/>
            <rFont val="Tahoma"/>
            <family val="2"/>
          </rPr>
          <t>Where this line is used, there should be equal offsetting non-reimbusable expense amounts.</t>
        </r>
        <r>
          <rPr>
            <sz val="8"/>
            <color indexed="81"/>
            <rFont val="Tahoma"/>
            <family val="2"/>
          </rPr>
          <t xml:space="preserve">
</t>
        </r>
      </text>
    </comment>
    <comment ref="H158"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H160" authorId="0">
      <text>
        <r>
          <rPr>
            <sz val="8"/>
            <color indexed="81"/>
            <rFont val="Tahoma"/>
            <family val="2"/>
          </rPr>
          <t xml:space="preserve">e.g., PP1 object code grants and nutrition grants where a free standing nutrition program has not been established.
</t>
        </r>
      </text>
    </comment>
    <comment ref="H161" authorId="0">
      <text>
        <r>
          <rPr>
            <sz val="8"/>
            <color indexed="81"/>
            <rFont val="Tahoma"/>
            <family val="2"/>
          </rPr>
          <t xml:space="preserve">See line 33R for direct federal grants.
</t>
        </r>
      </text>
    </comment>
    <comment ref="H176"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183" authorId="0">
      <text>
        <r>
          <rPr>
            <b/>
            <sz val="8"/>
            <color indexed="81"/>
            <rFont val="Tahoma"/>
            <family val="2"/>
          </rPr>
          <t xml:space="preserve">Excludes Medicaid MBHP subcontracts - see 35R.
</t>
        </r>
      </text>
    </comment>
    <comment ref="H184" authorId="0">
      <text>
        <r>
          <rPr>
            <b/>
            <sz val="8"/>
            <color indexed="81"/>
            <rFont val="Tahoma"/>
            <family val="2"/>
          </rPr>
          <t>e.g., VWA, CCJ</t>
        </r>
      </text>
    </comment>
    <comment ref="H189"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190"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191"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192" authorId="0">
      <text>
        <r>
          <rPr>
            <b/>
            <sz val="8"/>
            <color indexed="81"/>
            <rFont val="Tahoma"/>
            <family val="2"/>
          </rPr>
          <t xml:space="preserve">e.g., clothing allowances for DSS clients
</t>
        </r>
        <r>
          <rPr>
            <sz val="8"/>
            <color indexed="81"/>
            <rFont val="Tahoma"/>
            <family val="2"/>
          </rPr>
          <t xml:space="preserve">
</t>
        </r>
      </text>
    </comment>
    <comment ref="H193"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197" authorId="0">
      <text>
        <r>
          <rPr>
            <b/>
            <sz val="8"/>
            <color indexed="81"/>
            <rFont val="Tahoma"/>
            <family val="2"/>
          </rPr>
          <t>e.g., payments from public agencies in other states</t>
        </r>
        <r>
          <rPr>
            <sz val="8"/>
            <color indexed="81"/>
            <rFont val="Tahoma"/>
            <family val="2"/>
          </rPr>
          <t xml:space="preserve">
</t>
        </r>
      </text>
    </comment>
    <comment ref="H249"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256"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298"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300"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301" authorId="0">
      <text>
        <r>
          <rPr>
            <sz val="8"/>
            <color indexed="81"/>
            <rFont val="CG Times"/>
            <family val="1"/>
          </rPr>
          <t>Line 55E= nonreimbursable Admin(M&amp;G) costs allocated from Schedule A Line 55E.</t>
        </r>
      </text>
    </comment>
    <comment ref="H305" authorId="0">
      <text>
        <r>
          <rPr>
            <b/>
            <sz val="8"/>
            <color indexed="81"/>
            <rFont val="Tahoma"/>
            <family val="2"/>
          </rPr>
          <t>Cell will be dimpled if entry does not tie to 54E</t>
        </r>
        <r>
          <rPr>
            <sz val="8"/>
            <color indexed="81"/>
            <rFont val="Tahoma"/>
            <family val="2"/>
          </rPr>
          <t xml:space="preserve">
</t>
        </r>
      </text>
    </comment>
    <comment ref="H307" authorId="0">
      <text>
        <r>
          <rPr>
            <b/>
            <sz val="8"/>
            <color indexed="81"/>
            <rFont val="Tahoma"/>
            <family val="2"/>
          </rPr>
          <t>Eligible amount = 53R - (5R+43R)</t>
        </r>
        <r>
          <rPr>
            <sz val="8"/>
            <color indexed="81"/>
            <rFont val="Tahoma"/>
            <family val="2"/>
          </rPr>
          <t xml:space="preserve">
</t>
        </r>
      </text>
    </comment>
    <comment ref="H308"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309" authorId="0">
      <text>
        <r>
          <rPr>
            <b/>
            <sz val="8"/>
            <color indexed="81"/>
            <rFont val="Tahoma"/>
            <family val="2"/>
          </rPr>
          <t xml:space="preserve">Excess = 9N - (10N + 11N)
</t>
        </r>
        <r>
          <rPr>
            <sz val="8"/>
            <color indexed="81"/>
            <rFont val="Tahoma"/>
            <family val="2"/>
          </rPr>
          <t xml:space="preserve">
</t>
        </r>
      </text>
    </comment>
    <comment ref="H311"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312"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314"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315" authorId="0">
      <text>
        <r>
          <rPr>
            <b/>
            <sz val="8"/>
            <color indexed="81"/>
            <rFont val="Tahoma"/>
            <family val="2"/>
          </rPr>
          <t>See line 33R for direct federal grants.</t>
        </r>
        <r>
          <rPr>
            <sz val="8"/>
            <color indexed="81"/>
            <rFont val="Tahoma"/>
            <family val="2"/>
          </rPr>
          <t xml:space="preserve">
</t>
        </r>
      </text>
    </comment>
    <comment ref="H330"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337" authorId="0">
      <text>
        <r>
          <rPr>
            <b/>
            <sz val="8"/>
            <color indexed="81"/>
            <rFont val="Tahoma"/>
            <family val="2"/>
          </rPr>
          <t xml:space="preserve">Excludes Medicaid MBHP subcontracts - see 35R.
</t>
        </r>
      </text>
    </comment>
    <comment ref="H338" authorId="0">
      <text>
        <r>
          <rPr>
            <b/>
            <sz val="8"/>
            <color indexed="81"/>
            <rFont val="Tahoma"/>
            <family val="2"/>
          </rPr>
          <t>e.g., VWA, CCJ</t>
        </r>
      </text>
    </comment>
    <comment ref="H339"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340" authorId="0">
      <text>
        <r>
          <rPr>
            <b/>
            <sz val="8"/>
            <color indexed="81"/>
            <rFont val="Tahoma"/>
            <family val="2"/>
          </rPr>
          <t xml:space="preserve">e.g., town and LED SPED payments
</t>
        </r>
        <r>
          <rPr>
            <sz val="8"/>
            <color indexed="81"/>
            <rFont val="Tahoma"/>
            <family val="2"/>
          </rPr>
          <t xml:space="preserve">
</t>
        </r>
      </text>
    </comment>
    <comment ref="H341" authorId="0">
      <text>
        <r>
          <rPr>
            <b/>
            <sz val="8"/>
            <color indexed="81"/>
            <rFont val="Tahoma"/>
            <family val="2"/>
          </rPr>
          <t>e.g., payments from public agencies in other states</t>
        </r>
        <r>
          <rPr>
            <sz val="8"/>
            <color indexed="81"/>
            <rFont val="Tahoma"/>
            <family val="2"/>
          </rPr>
          <t xml:space="preserve">
</t>
        </r>
      </text>
    </comment>
    <comment ref="H343"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344"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345"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346" authorId="0">
      <text>
        <r>
          <rPr>
            <b/>
            <sz val="8"/>
            <color indexed="81"/>
            <rFont val="Tahoma"/>
            <family val="2"/>
          </rPr>
          <t xml:space="preserve">e.g., clothing allowances for DSS clients
</t>
        </r>
        <r>
          <rPr>
            <sz val="8"/>
            <color indexed="81"/>
            <rFont val="Tahoma"/>
            <family val="2"/>
          </rPr>
          <t xml:space="preserve">
</t>
        </r>
      </text>
    </comment>
    <comment ref="H347"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348"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349" authorId="0">
      <text>
        <r>
          <rPr>
            <b/>
            <sz val="8"/>
            <color indexed="81"/>
            <rFont val="Tahoma"/>
            <family val="2"/>
          </rPr>
          <t>As for 39R, but for clients sponsored by other public purchasing agencies (e.g., other states)</t>
        </r>
      </text>
    </comment>
    <comment ref="H350"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351"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363"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403"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445"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447"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448" authorId="0">
      <text>
        <r>
          <rPr>
            <sz val="8"/>
            <color indexed="81"/>
            <rFont val="CG Times"/>
            <family val="1"/>
          </rPr>
          <t>Line 55E= nonreimbursable Admin(M&amp;G) costs allocated from Schedule A Line 55E.</t>
        </r>
      </text>
    </comment>
    <comment ref="H452"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459" authorId="0">
      <text>
        <r>
          <rPr>
            <b/>
            <sz val="8"/>
            <color indexed="81"/>
            <rFont val="Tahoma"/>
            <family val="2"/>
          </rPr>
          <t>Cell will be dimpled if entry does not tie to 54E</t>
        </r>
        <r>
          <rPr>
            <sz val="8"/>
            <color indexed="81"/>
            <rFont val="Tahoma"/>
            <family val="2"/>
          </rPr>
          <t xml:space="preserve">
</t>
        </r>
      </text>
    </comment>
    <comment ref="H461" authorId="0">
      <text>
        <r>
          <rPr>
            <b/>
            <sz val="8"/>
            <color indexed="81"/>
            <rFont val="Tahoma"/>
            <family val="2"/>
          </rPr>
          <t>Eligible amount = 53R - (5R+43R)</t>
        </r>
        <r>
          <rPr>
            <sz val="8"/>
            <color indexed="81"/>
            <rFont val="Tahoma"/>
            <family val="2"/>
          </rPr>
          <t xml:space="preserve">
</t>
        </r>
      </text>
    </comment>
    <comment ref="H462"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463" authorId="0">
      <text>
        <r>
          <rPr>
            <b/>
            <sz val="8"/>
            <color indexed="81"/>
            <rFont val="Tahoma"/>
            <family val="2"/>
          </rPr>
          <t xml:space="preserve">Excess = 9N - (10N + 11N)
</t>
        </r>
        <r>
          <rPr>
            <sz val="8"/>
            <color indexed="81"/>
            <rFont val="Tahoma"/>
            <family val="2"/>
          </rPr>
          <t xml:space="preserve">
</t>
        </r>
      </text>
    </comment>
    <comment ref="H465"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466"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468"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469" authorId="0">
      <text>
        <r>
          <rPr>
            <b/>
            <sz val="8"/>
            <color indexed="81"/>
            <rFont val="Tahoma"/>
            <family val="2"/>
          </rPr>
          <t>See line 33R for direct federal grants.</t>
        </r>
        <r>
          <rPr>
            <sz val="8"/>
            <color indexed="81"/>
            <rFont val="Tahoma"/>
            <family val="2"/>
          </rPr>
          <t xml:space="preserve">
</t>
        </r>
      </text>
    </comment>
    <comment ref="H484"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491" authorId="0">
      <text>
        <r>
          <rPr>
            <b/>
            <sz val="8"/>
            <color indexed="81"/>
            <rFont val="Tahoma"/>
            <family val="2"/>
          </rPr>
          <t xml:space="preserve">Excludes Medicaid MBHP subcontracts - see 35R.
</t>
        </r>
      </text>
    </comment>
    <comment ref="H492" authorId="0">
      <text>
        <r>
          <rPr>
            <b/>
            <sz val="8"/>
            <color indexed="81"/>
            <rFont val="Tahoma"/>
            <family val="2"/>
          </rPr>
          <t>e.g., VWA, CCJ</t>
        </r>
      </text>
    </comment>
    <comment ref="H493"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494" authorId="0">
      <text>
        <r>
          <rPr>
            <b/>
            <sz val="8"/>
            <color indexed="81"/>
            <rFont val="Tahoma"/>
            <family val="2"/>
          </rPr>
          <t xml:space="preserve">e.g., town and LED SPED payments
</t>
        </r>
        <r>
          <rPr>
            <sz val="8"/>
            <color indexed="81"/>
            <rFont val="Tahoma"/>
            <family val="2"/>
          </rPr>
          <t xml:space="preserve">
</t>
        </r>
      </text>
    </comment>
    <comment ref="H495" authorId="0">
      <text>
        <r>
          <rPr>
            <b/>
            <sz val="8"/>
            <color indexed="81"/>
            <rFont val="Tahoma"/>
            <family val="2"/>
          </rPr>
          <t>e.g., payments from public agencies in other states</t>
        </r>
        <r>
          <rPr>
            <sz val="8"/>
            <color indexed="81"/>
            <rFont val="Tahoma"/>
            <family val="2"/>
          </rPr>
          <t xml:space="preserve">
</t>
        </r>
      </text>
    </comment>
    <comment ref="H497"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498"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499"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500" authorId="0">
      <text>
        <r>
          <rPr>
            <b/>
            <sz val="8"/>
            <color indexed="81"/>
            <rFont val="Tahoma"/>
            <family val="2"/>
          </rPr>
          <t xml:space="preserve">e.g., clothing allowances for DSS clients
</t>
        </r>
        <r>
          <rPr>
            <sz val="8"/>
            <color indexed="81"/>
            <rFont val="Tahoma"/>
            <family val="2"/>
          </rPr>
          <t xml:space="preserve">
</t>
        </r>
      </text>
    </comment>
    <comment ref="H501"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502"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503" authorId="0">
      <text>
        <r>
          <rPr>
            <b/>
            <sz val="8"/>
            <color indexed="81"/>
            <rFont val="Tahoma"/>
            <family val="2"/>
          </rPr>
          <t>As for 39R, but for clients sponsored by other public purchasing agencies (e.g., other states)</t>
        </r>
      </text>
    </comment>
    <comment ref="H504"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505"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517"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557"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599"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601"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602" authorId="0">
      <text>
        <r>
          <rPr>
            <sz val="8"/>
            <color indexed="81"/>
            <rFont val="CG Times"/>
            <family val="1"/>
          </rPr>
          <t>Line 55E= nonreimbursable Admin(M&amp;G) costs allocated from Schedule A Line 55E.</t>
        </r>
      </text>
    </comment>
    <comment ref="H606"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613" authorId="0">
      <text>
        <r>
          <rPr>
            <b/>
            <sz val="8"/>
            <color indexed="81"/>
            <rFont val="Tahoma"/>
            <family val="2"/>
          </rPr>
          <t>Cell will be dimpled if entry does not tie to 54E</t>
        </r>
        <r>
          <rPr>
            <sz val="8"/>
            <color indexed="81"/>
            <rFont val="Tahoma"/>
            <family val="2"/>
          </rPr>
          <t xml:space="preserve">
</t>
        </r>
      </text>
    </comment>
    <comment ref="H615" authorId="0">
      <text>
        <r>
          <rPr>
            <b/>
            <sz val="8"/>
            <color indexed="81"/>
            <rFont val="Tahoma"/>
            <family val="2"/>
          </rPr>
          <t>Eligible amount = 53R - (5R+43R)</t>
        </r>
        <r>
          <rPr>
            <sz val="8"/>
            <color indexed="81"/>
            <rFont val="Tahoma"/>
            <family val="2"/>
          </rPr>
          <t xml:space="preserve">
</t>
        </r>
      </text>
    </comment>
    <comment ref="H616"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617" authorId="0">
      <text>
        <r>
          <rPr>
            <b/>
            <sz val="8"/>
            <color indexed="81"/>
            <rFont val="Tahoma"/>
            <family val="2"/>
          </rPr>
          <t xml:space="preserve">Excess = 9N - (10N + 11N)
</t>
        </r>
        <r>
          <rPr>
            <sz val="8"/>
            <color indexed="81"/>
            <rFont val="Tahoma"/>
            <family val="2"/>
          </rPr>
          <t xml:space="preserve">
</t>
        </r>
      </text>
    </comment>
    <comment ref="H619"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620"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622"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623" authorId="0">
      <text>
        <r>
          <rPr>
            <b/>
            <sz val="8"/>
            <color indexed="81"/>
            <rFont val="Tahoma"/>
            <family val="2"/>
          </rPr>
          <t>See line 33R for direct federal grants.</t>
        </r>
        <r>
          <rPr>
            <sz val="8"/>
            <color indexed="81"/>
            <rFont val="Tahoma"/>
            <family val="2"/>
          </rPr>
          <t xml:space="preserve">
</t>
        </r>
      </text>
    </comment>
    <comment ref="H638"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645" authorId="0">
      <text>
        <r>
          <rPr>
            <b/>
            <sz val="8"/>
            <color indexed="81"/>
            <rFont val="Tahoma"/>
            <family val="2"/>
          </rPr>
          <t xml:space="preserve">Excludes Medicaid MBHP subcontracts - see 35R.
</t>
        </r>
      </text>
    </comment>
    <comment ref="H646" authorId="0">
      <text>
        <r>
          <rPr>
            <b/>
            <sz val="8"/>
            <color indexed="81"/>
            <rFont val="Tahoma"/>
            <family val="2"/>
          </rPr>
          <t>e.g., VWA, CCJ</t>
        </r>
      </text>
    </comment>
    <comment ref="H647"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648" authorId="0">
      <text>
        <r>
          <rPr>
            <b/>
            <sz val="8"/>
            <color indexed="81"/>
            <rFont val="Tahoma"/>
            <family val="2"/>
          </rPr>
          <t xml:space="preserve">e.g., town and LED SPED payments
</t>
        </r>
        <r>
          <rPr>
            <sz val="8"/>
            <color indexed="81"/>
            <rFont val="Tahoma"/>
            <family val="2"/>
          </rPr>
          <t xml:space="preserve">
</t>
        </r>
      </text>
    </comment>
    <comment ref="H649" authorId="0">
      <text>
        <r>
          <rPr>
            <b/>
            <sz val="8"/>
            <color indexed="81"/>
            <rFont val="Tahoma"/>
            <family val="2"/>
          </rPr>
          <t>e.g., payments from public agencies in other states</t>
        </r>
        <r>
          <rPr>
            <sz val="8"/>
            <color indexed="81"/>
            <rFont val="Tahoma"/>
            <family val="2"/>
          </rPr>
          <t xml:space="preserve">
</t>
        </r>
      </text>
    </comment>
    <comment ref="H651"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652"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653"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654" authorId="0">
      <text>
        <r>
          <rPr>
            <b/>
            <sz val="8"/>
            <color indexed="81"/>
            <rFont val="Tahoma"/>
            <family val="2"/>
          </rPr>
          <t xml:space="preserve">e.g., clothing allowances for DSS clients
</t>
        </r>
        <r>
          <rPr>
            <sz val="8"/>
            <color indexed="81"/>
            <rFont val="Tahoma"/>
            <family val="2"/>
          </rPr>
          <t xml:space="preserve">
</t>
        </r>
      </text>
    </comment>
    <comment ref="H655"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656"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657" authorId="0">
      <text>
        <r>
          <rPr>
            <b/>
            <sz val="8"/>
            <color indexed="81"/>
            <rFont val="Tahoma"/>
            <family val="2"/>
          </rPr>
          <t>As for 39R, but for clients sponsored by other public purchasing agencies (e.g., other states)</t>
        </r>
      </text>
    </comment>
    <comment ref="H658"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659"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671"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711"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753"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755"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756" authorId="0">
      <text>
        <r>
          <rPr>
            <sz val="8"/>
            <color indexed="81"/>
            <rFont val="CG Times"/>
            <family val="1"/>
          </rPr>
          <t>Line 55E= nonreimbursable Admin(M&amp;G) costs allocated from Schedule A Line 55E.</t>
        </r>
      </text>
    </comment>
    <comment ref="H760"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767" authorId="0">
      <text>
        <r>
          <rPr>
            <b/>
            <sz val="8"/>
            <color indexed="81"/>
            <rFont val="Tahoma"/>
            <family val="2"/>
          </rPr>
          <t>Cell will be dimpled if entry does not tie to 54E</t>
        </r>
        <r>
          <rPr>
            <sz val="8"/>
            <color indexed="81"/>
            <rFont val="Tahoma"/>
            <family val="2"/>
          </rPr>
          <t xml:space="preserve">
</t>
        </r>
      </text>
    </comment>
    <comment ref="H769" authorId="0">
      <text>
        <r>
          <rPr>
            <b/>
            <sz val="8"/>
            <color indexed="81"/>
            <rFont val="Tahoma"/>
            <family val="2"/>
          </rPr>
          <t>Eligible amount = 53R - (5R+43R)</t>
        </r>
        <r>
          <rPr>
            <sz val="8"/>
            <color indexed="81"/>
            <rFont val="Tahoma"/>
            <family val="2"/>
          </rPr>
          <t xml:space="preserve">
</t>
        </r>
      </text>
    </comment>
    <comment ref="H770"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771" authorId="0">
      <text>
        <r>
          <rPr>
            <b/>
            <sz val="8"/>
            <color indexed="81"/>
            <rFont val="Tahoma"/>
            <family val="2"/>
          </rPr>
          <t xml:space="preserve">Excess = 9N - (10N + 11N)
</t>
        </r>
        <r>
          <rPr>
            <sz val="8"/>
            <color indexed="81"/>
            <rFont val="Tahoma"/>
            <family val="2"/>
          </rPr>
          <t xml:space="preserve">
</t>
        </r>
      </text>
    </comment>
    <comment ref="H927"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928"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930"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931" authorId="0">
      <text>
        <r>
          <rPr>
            <b/>
            <sz val="8"/>
            <color indexed="81"/>
            <rFont val="Tahoma"/>
            <family val="2"/>
          </rPr>
          <t>See line 33R for direct federal grants.</t>
        </r>
        <r>
          <rPr>
            <sz val="8"/>
            <color indexed="81"/>
            <rFont val="Tahoma"/>
            <family val="2"/>
          </rPr>
          <t xml:space="preserve">
</t>
        </r>
      </text>
    </comment>
    <comment ref="H946"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953" authorId="0">
      <text>
        <r>
          <rPr>
            <b/>
            <sz val="8"/>
            <color indexed="81"/>
            <rFont val="Tahoma"/>
            <family val="2"/>
          </rPr>
          <t xml:space="preserve">Excludes Medicaid MBHP subcontracts - see 35R.
</t>
        </r>
      </text>
    </comment>
    <comment ref="H954" authorId="0">
      <text>
        <r>
          <rPr>
            <b/>
            <sz val="8"/>
            <color indexed="81"/>
            <rFont val="Tahoma"/>
            <family val="2"/>
          </rPr>
          <t>e.g., VWA, CCJ</t>
        </r>
      </text>
    </comment>
    <comment ref="H955"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956" authorId="0">
      <text>
        <r>
          <rPr>
            <b/>
            <sz val="8"/>
            <color indexed="81"/>
            <rFont val="Tahoma"/>
            <family val="2"/>
          </rPr>
          <t xml:space="preserve">e.g., town and LED SPED payments
</t>
        </r>
        <r>
          <rPr>
            <sz val="8"/>
            <color indexed="81"/>
            <rFont val="Tahoma"/>
            <family val="2"/>
          </rPr>
          <t xml:space="preserve">
</t>
        </r>
      </text>
    </comment>
    <comment ref="H957" authorId="0">
      <text>
        <r>
          <rPr>
            <b/>
            <sz val="8"/>
            <color indexed="81"/>
            <rFont val="Tahoma"/>
            <family val="2"/>
          </rPr>
          <t>e.g., payments from public agencies in other states</t>
        </r>
        <r>
          <rPr>
            <sz val="8"/>
            <color indexed="81"/>
            <rFont val="Tahoma"/>
            <family val="2"/>
          </rPr>
          <t xml:space="preserve">
</t>
        </r>
      </text>
    </comment>
    <comment ref="H959"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960"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961"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962" authorId="0">
      <text>
        <r>
          <rPr>
            <b/>
            <sz val="8"/>
            <color indexed="81"/>
            <rFont val="Tahoma"/>
            <family val="2"/>
          </rPr>
          <t xml:space="preserve">e.g., clothing allowances for DSS clients
</t>
        </r>
        <r>
          <rPr>
            <sz val="8"/>
            <color indexed="81"/>
            <rFont val="Tahoma"/>
            <family val="2"/>
          </rPr>
          <t xml:space="preserve">
</t>
        </r>
      </text>
    </comment>
    <comment ref="H963"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964"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965" authorId="0">
      <text>
        <r>
          <rPr>
            <b/>
            <sz val="8"/>
            <color indexed="81"/>
            <rFont val="Tahoma"/>
            <family val="2"/>
          </rPr>
          <t>As for 39R, but for clients sponsored by other public purchasing agencies (e.g., other states)</t>
        </r>
      </text>
    </comment>
    <comment ref="H966"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967"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979"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019"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061"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1063"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1064" authorId="0">
      <text>
        <r>
          <rPr>
            <sz val="8"/>
            <color indexed="81"/>
            <rFont val="CG Times"/>
            <family val="1"/>
          </rPr>
          <t>Line 55E= nonreimbursable Admin(M&amp;G) costs allocated from Schedule A Line 55E.</t>
        </r>
      </text>
    </comment>
    <comment ref="H1068"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1075" authorId="0">
      <text>
        <r>
          <rPr>
            <b/>
            <sz val="8"/>
            <color indexed="81"/>
            <rFont val="Tahoma"/>
            <family val="2"/>
          </rPr>
          <t>Cell will be dimpled if entry does not tie to 54E</t>
        </r>
        <r>
          <rPr>
            <sz val="8"/>
            <color indexed="81"/>
            <rFont val="Tahoma"/>
            <family val="2"/>
          </rPr>
          <t xml:space="preserve">
</t>
        </r>
      </text>
    </comment>
    <comment ref="H1077" authorId="0">
      <text>
        <r>
          <rPr>
            <b/>
            <sz val="8"/>
            <color indexed="81"/>
            <rFont val="Tahoma"/>
            <family val="2"/>
          </rPr>
          <t>Eligible amount = 53R - (5R+43R)</t>
        </r>
        <r>
          <rPr>
            <sz val="8"/>
            <color indexed="81"/>
            <rFont val="Tahoma"/>
            <family val="2"/>
          </rPr>
          <t xml:space="preserve">
</t>
        </r>
      </text>
    </comment>
    <comment ref="H1078"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1079" authorId="0">
      <text>
        <r>
          <rPr>
            <b/>
            <sz val="8"/>
            <color indexed="81"/>
            <rFont val="Tahoma"/>
            <family val="2"/>
          </rPr>
          <t xml:space="preserve">Excess = 9N - (10N + 11N)
</t>
        </r>
        <r>
          <rPr>
            <sz val="8"/>
            <color indexed="81"/>
            <rFont val="Tahoma"/>
            <family val="2"/>
          </rPr>
          <t xml:space="preserve">
</t>
        </r>
      </text>
    </comment>
    <comment ref="H1081" authorId="0">
      <text>
        <r>
          <rPr>
            <sz val="8"/>
            <color indexed="81"/>
            <rFont val="Tahoma"/>
            <family val="2"/>
          </rPr>
          <t>Where this line is used, there should be equal offsetting non-reimbusable expense amounts.</t>
        </r>
        <r>
          <rPr>
            <sz val="8"/>
            <color indexed="81"/>
            <rFont val="Tahoma"/>
            <family val="2"/>
          </rPr>
          <t xml:space="preserve">
</t>
        </r>
      </text>
    </comment>
    <comment ref="H1082"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H1084" authorId="0">
      <text>
        <r>
          <rPr>
            <sz val="8"/>
            <color indexed="81"/>
            <rFont val="Tahoma"/>
            <family val="2"/>
          </rPr>
          <t xml:space="preserve">e.g., PP1 object code grants and nutrition grants where a free standing nutrition program has not been established.
</t>
        </r>
      </text>
    </comment>
    <comment ref="H1085" authorId="0">
      <text>
        <r>
          <rPr>
            <sz val="8"/>
            <color indexed="81"/>
            <rFont val="Tahoma"/>
            <family val="2"/>
          </rPr>
          <t xml:space="preserve">See line 33R for direct federal grants.
</t>
        </r>
      </text>
    </comment>
    <comment ref="H1100"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1107" authorId="0">
      <text>
        <r>
          <rPr>
            <b/>
            <sz val="8"/>
            <color indexed="81"/>
            <rFont val="Tahoma"/>
            <family val="2"/>
          </rPr>
          <t xml:space="preserve">Excludes Medicaid MBHP subcontracts - see 35R.
</t>
        </r>
      </text>
    </comment>
    <comment ref="H1108" authorId="0">
      <text>
        <r>
          <rPr>
            <b/>
            <sz val="8"/>
            <color indexed="81"/>
            <rFont val="Tahoma"/>
            <family val="2"/>
          </rPr>
          <t>e.g., VWA, CCJ</t>
        </r>
      </text>
    </comment>
    <comment ref="H1113"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1114"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1115"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1116" authorId="0">
      <text>
        <r>
          <rPr>
            <b/>
            <sz val="8"/>
            <color indexed="81"/>
            <rFont val="Tahoma"/>
            <family val="2"/>
          </rPr>
          <t xml:space="preserve">e.g., clothing allowances for DSS clients
</t>
        </r>
        <r>
          <rPr>
            <sz val="8"/>
            <color indexed="81"/>
            <rFont val="Tahoma"/>
            <family val="2"/>
          </rPr>
          <t xml:space="preserve">
</t>
        </r>
      </text>
    </comment>
    <comment ref="H1117"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1121" authorId="0">
      <text>
        <r>
          <rPr>
            <b/>
            <sz val="8"/>
            <color indexed="81"/>
            <rFont val="Tahoma"/>
            <family val="2"/>
          </rPr>
          <t>e.g., payments from public agencies in other states</t>
        </r>
        <r>
          <rPr>
            <sz val="8"/>
            <color indexed="81"/>
            <rFont val="Tahoma"/>
            <family val="2"/>
          </rPr>
          <t xml:space="preserve">
</t>
        </r>
      </text>
    </comment>
    <comment ref="H1173"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215"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1222"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1229" authorId="0">
      <text>
        <r>
          <rPr>
            <b/>
            <sz val="8"/>
            <color indexed="81"/>
            <rFont val="Tahoma"/>
            <family val="2"/>
          </rPr>
          <t>Cell will be dimpled if entry does not tie to 54E</t>
        </r>
        <r>
          <rPr>
            <sz val="8"/>
            <color indexed="81"/>
            <rFont val="Tahoma"/>
            <family val="2"/>
          </rPr>
          <t xml:space="preserve">
</t>
        </r>
      </text>
    </comment>
    <comment ref="H1231" authorId="0">
      <text>
        <r>
          <rPr>
            <b/>
            <sz val="8"/>
            <color indexed="81"/>
            <rFont val="Tahoma"/>
            <family val="2"/>
          </rPr>
          <t>Eligible amount = 53R - (5R+43R)</t>
        </r>
        <r>
          <rPr>
            <sz val="8"/>
            <color indexed="81"/>
            <rFont val="Tahoma"/>
            <family val="2"/>
          </rPr>
          <t xml:space="preserve">
</t>
        </r>
      </text>
    </comment>
    <comment ref="H1232"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1233" authorId="0">
      <text>
        <r>
          <rPr>
            <b/>
            <sz val="8"/>
            <color indexed="81"/>
            <rFont val="Tahoma"/>
            <family val="2"/>
          </rPr>
          <t xml:space="preserve">Excess = 9N - (10N + 11N)
</t>
        </r>
        <r>
          <rPr>
            <sz val="8"/>
            <color indexed="81"/>
            <rFont val="Tahoma"/>
            <family val="2"/>
          </rPr>
          <t xml:space="preserve">
</t>
        </r>
      </text>
    </comment>
    <comment ref="H1235"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1236"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1238"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1239" authorId="0">
      <text>
        <r>
          <rPr>
            <b/>
            <sz val="8"/>
            <color indexed="81"/>
            <rFont val="Tahoma"/>
            <family val="2"/>
          </rPr>
          <t>See line 33R for direct federal grants.</t>
        </r>
        <r>
          <rPr>
            <sz val="8"/>
            <color indexed="81"/>
            <rFont val="Tahoma"/>
            <family val="2"/>
          </rPr>
          <t xml:space="preserve">
</t>
        </r>
      </text>
    </comment>
    <comment ref="H1254"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1261" authorId="0">
      <text>
        <r>
          <rPr>
            <b/>
            <sz val="8"/>
            <color indexed="81"/>
            <rFont val="Tahoma"/>
            <family val="2"/>
          </rPr>
          <t xml:space="preserve">Excludes Medicaid MBHP subcontracts - see 35R.
</t>
        </r>
      </text>
    </comment>
    <comment ref="H1262" authorId="0">
      <text>
        <r>
          <rPr>
            <b/>
            <sz val="8"/>
            <color indexed="81"/>
            <rFont val="Tahoma"/>
            <family val="2"/>
          </rPr>
          <t>e.g., VWA, CCJ</t>
        </r>
      </text>
    </comment>
    <comment ref="H1263"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1264" authorId="0">
      <text>
        <r>
          <rPr>
            <b/>
            <sz val="8"/>
            <color indexed="81"/>
            <rFont val="Tahoma"/>
            <family val="2"/>
          </rPr>
          <t xml:space="preserve">e.g., town and LED SPED payments
</t>
        </r>
        <r>
          <rPr>
            <sz val="8"/>
            <color indexed="81"/>
            <rFont val="Tahoma"/>
            <family val="2"/>
          </rPr>
          <t xml:space="preserve">
</t>
        </r>
      </text>
    </comment>
    <comment ref="H1265" authorId="0">
      <text>
        <r>
          <rPr>
            <b/>
            <sz val="8"/>
            <color indexed="81"/>
            <rFont val="Tahoma"/>
            <family val="2"/>
          </rPr>
          <t>e.g., payments from public agencies in other states</t>
        </r>
        <r>
          <rPr>
            <sz val="8"/>
            <color indexed="81"/>
            <rFont val="Tahoma"/>
            <family val="2"/>
          </rPr>
          <t xml:space="preserve">
</t>
        </r>
      </text>
    </comment>
    <comment ref="H1267"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1268"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1269"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1270" authorId="0">
      <text>
        <r>
          <rPr>
            <b/>
            <sz val="8"/>
            <color indexed="81"/>
            <rFont val="Tahoma"/>
            <family val="2"/>
          </rPr>
          <t xml:space="preserve">e.g., clothing allowances for DSS clients
</t>
        </r>
        <r>
          <rPr>
            <sz val="8"/>
            <color indexed="81"/>
            <rFont val="Tahoma"/>
            <family val="2"/>
          </rPr>
          <t xml:space="preserve">
</t>
        </r>
      </text>
    </comment>
    <comment ref="H1271"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1272"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1273" authorId="0">
      <text>
        <r>
          <rPr>
            <b/>
            <sz val="8"/>
            <color indexed="81"/>
            <rFont val="Tahoma"/>
            <family val="2"/>
          </rPr>
          <t>As for 39R, but for clients sponsored by other public purchasing agencies (e.g., other states)</t>
        </r>
      </text>
    </comment>
    <comment ref="H1274"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1275"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1287"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327"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1369"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1371"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1372" authorId="0">
      <text>
        <r>
          <rPr>
            <sz val="8"/>
            <color indexed="81"/>
            <rFont val="CG Times"/>
            <family val="1"/>
          </rPr>
          <t>Line 55E= nonreimbursable Admin(M&amp;G) costs allocated from Schedule A Line 55E.</t>
        </r>
      </text>
    </comment>
    <comment ref="H1376"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1383" authorId="0">
      <text>
        <r>
          <rPr>
            <b/>
            <sz val="8"/>
            <color indexed="81"/>
            <rFont val="Tahoma"/>
            <family val="2"/>
          </rPr>
          <t>Cell will be dimpled if entry does not tie to 54E</t>
        </r>
        <r>
          <rPr>
            <sz val="8"/>
            <color indexed="81"/>
            <rFont val="Tahoma"/>
            <family val="2"/>
          </rPr>
          <t xml:space="preserve">
</t>
        </r>
      </text>
    </comment>
    <comment ref="H1385" authorId="0">
      <text>
        <r>
          <rPr>
            <b/>
            <sz val="8"/>
            <color indexed="81"/>
            <rFont val="Tahoma"/>
            <family val="2"/>
          </rPr>
          <t>Eligible amount = 53R - (5R+43R)</t>
        </r>
        <r>
          <rPr>
            <sz val="8"/>
            <color indexed="81"/>
            <rFont val="Tahoma"/>
            <family val="2"/>
          </rPr>
          <t xml:space="preserve">
</t>
        </r>
      </text>
    </comment>
    <comment ref="H1386"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1387" authorId="0">
      <text>
        <r>
          <rPr>
            <b/>
            <sz val="8"/>
            <color indexed="81"/>
            <rFont val="Tahoma"/>
            <family val="2"/>
          </rPr>
          <t xml:space="preserve">Excess = 9N - (10N + 11N)
</t>
        </r>
        <r>
          <rPr>
            <sz val="8"/>
            <color indexed="81"/>
            <rFont val="Tahoma"/>
            <family val="2"/>
          </rPr>
          <t xml:space="preserve">
</t>
        </r>
      </text>
    </comment>
    <comment ref="H1697" authorId="0">
      <text>
        <r>
          <rPr>
            <sz val="8"/>
            <color indexed="81"/>
            <rFont val="Tahoma"/>
            <family val="2"/>
          </rPr>
          <t>Where this line is used, there should be equal offsetting non-reimbusable expense amounts.</t>
        </r>
        <r>
          <rPr>
            <sz val="8"/>
            <color indexed="81"/>
            <rFont val="Tahoma"/>
            <family val="2"/>
          </rPr>
          <t xml:space="preserve">
</t>
        </r>
      </text>
    </comment>
    <comment ref="H1698"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H1700" authorId="0">
      <text>
        <r>
          <rPr>
            <sz val="8"/>
            <color indexed="81"/>
            <rFont val="Tahoma"/>
            <family val="2"/>
          </rPr>
          <t xml:space="preserve">e.g., PP1 object code grants and nutrition grants where a free standing nutrition program has not been established.
</t>
        </r>
      </text>
    </comment>
    <comment ref="H1701" authorId="0">
      <text>
        <r>
          <rPr>
            <sz val="8"/>
            <color indexed="81"/>
            <rFont val="Tahoma"/>
            <family val="2"/>
          </rPr>
          <t xml:space="preserve">See line 33R for direct federal grants.
</t>
        </r>
      </text>
    </comment>
    <comment ref="H1716"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1723" authorId="0">
      <text>
        <r>
          <rPr>
            <b/>
            <sz val="8"/>
            <color indexed="81"/>
            <rFont val="Tahoma"/>
            <family val="2"/>
          </rPr>
          <t xml:space="preserve">Excludes Medicaid MBHP subcontracts - see 35R.
</t>
        </r>
      </text>
    </comment>
    <comment ref="H1724" authorId="0">
      <text>
        <r>
          <rPr>
            <b/>
            <sz val="8"/>
            <color indexed="81"/>
            <rFont val="Tahoma"/>
            <family val="2"/>
          </rPr>
          <t>e.g., VWA, CCJ</t>
        </r>
      </text>
    </comment>
    <comment ref="H1729"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1730"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1731"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1732" authorId="0">
      <text>
        <r>
          <rPr>
            <b/>
            <sz val="8"/>
            <color indexed="81"/>
            <rFont val="Tahoma"/>
            <family val="2"/>
          </rPr>
          <t xml:space="preserve">e.g., clothing allowances for DSS clients
</t>
        </r>
        <r>
          <rPr>
            <sz val="8"/>
            <color indexed="81"/>
            <rFont val="Tahoma"/>
            <family val="2"/>
          </rPr>
          <t xml:space="preserve">
</t>
        </r>
      </text>
    </comment>
    <comment ref="H1733"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1737" authorId="0">
      <text>
        <r>
          <rPr>
            <b/>
            <sz val="8"/>
            <color indexed="81"/>
            <rFont val="Tahoma"/>
            <family val="2"/>
          </rPr>
          <t>e.g., payments from public agencies in other states</t>
        </r>
        <r>
          <rPr>
            <sz val="8"/>
            <color indexed="81"/>
            <rFont val="Tahoma"/>
            <family val="2"/>
          </rPr>
          <t xml:space="preserve">
</t>
        </r>
      </text>
    </comment>
    <comment ref="H2005" authorId="0">
      <text>
        <r>
          <rPr>
            <sz val="8"/>
            <color indexed="81"/>
            <rFont val="Tahoma"/>
            <family val="2"/>
          </rPr>
          <t>Where this line is used, there should be equal offsetting non-reimbusable expense amounts.</t>
        </r>
        <r>
          <rPr>
            <sz val="8"/>
            <color indexed="81"/>
            <rFont val="Tahoma"/>
            <family val="2"/>
          </rPr>
          <t xml:space="preserve">
</t>
        </r>
      </text>
    </comment>
    <comment ref="H2006"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H2008" authorId="0">
      <text>
        <r>
          <rPr>
            <sz val="8"/>
            <color indexed="81"/>
            <rFont val="Tahoma"/>
            <family val="2"/>
          </rPr>
          <t xml:space="preserve">e.g., PP1 object code grants and nutrition grants where a free standing nutrition program has not been established.
</t>
        </r>
      </text>
    </comment>
    <comment ref="H2009" authorId="0">
      <text>
        <r>
          <rPr>
            <sz val="8"/>
            <color indexed="81"/>
            <rFont val="Tahoma"/>
            <family val="2"/>
          </rPr>
          <t xml:space="preserve">See line 33R for direct federal grants.
</t>
        </r>
      </text>
    </comment>
    <comment ref="H2024"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2031" authorId="0">
      <text>
        <r>
          <rPr>
            <b/>
            <sz val="8"/>
            <color indexed="81"/>
            <rFont val="Tahoma"/>
            <family val="2"/>
          </rPr>
          <t xml:space="preserve">Excludes Medicaid MBHP subcontracts - see 35R.
</t>
        </r>
      </text>
    </comment>
    <comment ref="H2032" authorId="0">
      <text>
        <r>
          <rPr>
            <b/>
            <sz val="8"/>
            <color indexed="81"/>
            <rFont val="Tahoma"/>
            <family val="2"/>
          </rPr>
          <t>e.g., VWA, CCJ</t>
        </r>
      </text>
    </comment>
    <comment ref="H2037"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2038"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2039"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2040" authorId="0">
      <text>
        <r>
          <rPr>
            <b/>
            <sz val="8"/>
            <color indexed="81"/>
            <rFont val="Tahoma"/>
            <family val="2"/>
          </rPr>
          <t xml:space="preserve">e.g., clothing allowances for DSS clients
</t>
        </r>
        <r>
          <rPr>
            <sz val="8"/>
            <color indexed="81"/>
            <rFont val="Tahoma"/>
            <family val="2"/>
          </rPr>
          <t xml:space="preserve">
</t>
        </r>
      </text>
    </comment>
    <comment ref="H2041"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2045" authorId="0">
      <text>
        <r>
          <rPr>
            <b/>
            <sz val="8"/>
            <color indexed="81"/>
            <rFont val="Tahoma"/>
            <family val="2"/>
          </rPr>
          <t>e.g., payments from public agencies in other states</t>
        </r>
        <r>
          <rPr>
            <sz val="8"/>
            <color indexed="81"/>
            <rFont val="Tahoma"/>
            <family val="2"/>
          </rPr>
          <t xml:space="preserve">
</t>
        </r>
      </text>
    </comment>
    <comment ref="H2097"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2139"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2146"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2153" authorId="0">
      <text>
        <r>
          <rPr>
            <b/>
            <sz val="8"/>
            <color indexed="81"/>
            <rFont val="Tahoma"/>
            <family val="2"/>
          </rPr>
          <t>Cell will be dimpled if entry does not tie to 54E</t>
        </r>
        <r>
          <rPr>
            <sz val="8"/>
            <color indexed="81"/>
            <rFont val="Tahoma"/>
            <family val="2"/>
          </rPr>
          <t xml:space="preserve">
</t>
        </r>
      </text>
    </comment>
    <comment ref="H2155" authorId="0">
      <text>
        <r>
          <rPr>
            <b/>
            <sz val="8"/>
            <color indexed="81"/>
            <rFont val="Tahoma"/>
            <family val="2"/>
          </rPr>
          <t>Eligible amount = 53R - (5R+43R)</t>
        </r>
        <r>
          <rPr>
            <sz val="8"/>
            <color indexed="81"/>
            <rFont val="Tahoma"/>
            <family val="2"/>
          </rPr>
          <t xml:space="preserve">
</t>
        </r>
      </text>
    </comment>
    <comment ref="H2156"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2157" authorId="0">
      <text>
        <r>
          <rPr>
            <b/>
            <sz val="8"/>
            <color indexed="81"/>
            <rFont val="Tahoma"/>
            <family val="2"/>
          </rPr>
          <t xml:space="preserve">Excess = 9N - (10N + 11N)
</t>
        </r>
        <r>
          <rPr>
            <sz val="8"/>
            <color indexed="81"/>
            <rFont val="Tahoma"/>
            <family val="2"/>
          </rPr>
          <t xml:space="preserve">
</t>
        </r>
      </text>
    </comment>
    <comment ref="H2159"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2160"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H2162"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H2163" authorId="0">
      <text>
        <r>
          <rPr>
            <b/>
            <sz val="8"/>
            <color indexed="81"/>
            <rFont val="Tahoma"/>
            <family val="2"/>
          </rPr>
          <t>See line 33R for direct federal grants.</t>
        </r>
        <r>
          <rPr>
            <sz val="8"/>
            <color indexed="81"/>
            <rFont val="Tahoma"/>
            <family val="2"/>
          </rPr>
          <t xml:space="preserve">
</t>
        </r>
      </text>
    </comment>
    <comment ref="H2178"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H2185" authorId="0">
      <text>
        <r>
          <rPr>
            <b/>
            <sz val="8"/>
            <color indexed="81"/>
            <rFont val="Tahoma"/>
            <family val="2"/>
          </rPr>
          <t xml:space="preserve">Excludes Medicaid MBHP subcontracts - see 35R.
</t>
        </r>
      </text>
    </comment>
    <comment ref="H2186" authorId="0">
      <text>
        <r>
          <rPr>
            <b/>
            <sz val="8"/>
            <color indexed="81"/>
            <rFont val="Tahoma"/>
            <family val="2"/>
          </rPr>
          <t>e.g., VWA, CCJ</t>
        </r>
      </text>
    </comment>
    <comment ref="H2187"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H2188" authorId="0">
      <text>
        <r>
          <rPr>
            <b/>
            <sz val="8"/>
            <color indexed="81"/>
            <rFont val="Tahoma"/>
            <family val="2"/>
          </rPr>
          <t xml:space="preserve">e.g., town and LED SPED payments
</t>
        </r>
        <r>
          <rPr>
            <sz val="8"/>
            <color indexed="81"/>
            <rFont val="Tahoma"/>
            <family val="2"/>
          </rPr>
          <t xml:space="preserve">
</t>
        </r>
      </text>
    </comment>
    <comment ref="H2189" authorId="0">
      <text>
        <r>
          <rPr>
            <b/>
            <sz val="8"/>
            <color indexed="81"/>
            <rFont val="Tahoma"/>
            <family val="2"/>
          </rPr>
          <t>e.g., payments from public agencies in other states</t>
        </r>
        <r>
          <rPr>
            <sz val="8"/>
            <color indexed="81"/>
            <rFont val="Tahoma"/>
            <family val="2"/>
          </rPr>
          <t xml:space="preserve">
</t>
        </r>
      </text>
    </comment>
    <comment ref="H2191"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H2192"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H2193"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H2194" authorId="0">
      <text>
        <r>
          <rPr>
            <b/>
            <sz val="8"/>
            <color indexed="81"/>
            <rFont val="Tahoma"/>
            <family val="2"/>
          </rPr>
          <t xml:space="preserve">e.g., clothing allowances for DSS clients
</t>
        </r>
        <r>
          <rPr>
            <sz val="8"/>
            <color indexed="81"/>
            <rFont val="Tahoma"/>
            <family val="2"/>
          </rPr>
          <t xml:space="preserve">
</t>
        </r>
      </text>
    </comment>
    <comment ref="H2195"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H2196"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H2197" authorId="0">
      <text>
        <r>
          <rPr>
            <b/>
            <sz val="8"/>
            <color indexed="81"/>
            <rFont val="Tahoma"/>
            <family val="2"/>
          </rPr>
          <t>As for 39R, but for clients sponsored by other public purchasing agencies (e.g., other states)</t>
        </r>
      </text>
    </comment>
    <comment ref="H2198"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H2199"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H2211"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2251"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H2293"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H2295"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H2296" authorId="0">
      <text>
        <r>
          <rPr>
            <sz val="8"/>
            <color indexed="81"/>
            <rFont val="CG Times"/>
            <family val="1"/>
          </rPr>
          <t>Line 55E= nonreimbursable Admin(M&amp;G) costs allocated from Schedule A Line 55E.</t>
        </r>
      </text>
    </comment>
    <comment ref="H2300"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H2307" authorId="0">
      <text>
        <r>
          <rPr>
            <b/>
            <sz val="8"/>
            <color indexed="81"/>
            <rFont val="Tahoma"/>
            <family val="2"/>
          </rPr>
          <t>Cell will be dimpled if entry does not tie to 54E</t>
        </r>
        <r>
          <rPr>
            <sz val="8"/>
            <color indexed="81"/>
            <rFont val="Tahoma"/>
            <family val="2"/>
          </rPr>
          <t xml:space="preserve">
</t>
        </r>
      </text>
    </comment>
    <comment ref="H2309" authorId="0">
      <text>
        <r>
          <rPr>
            <b/>
            <sz val="8"/>
            <color indexed="81"/>
            <rFont val="Tahoma"/>
            <family val="2"/>
          </rPr>
          <t>Eligible amount = 53R - (5R+43R)</t>
        </r>
        <r>
          <rPr>
            <sz val="8"/>
            <color indexed="81"/>
            <rFont val="Tahoma"/>
            <family val="2"/>
          </rPr>
          <t xml:space="preserve">
</t>
        </r>
      </text>
    </comment>
    <comment ref="H2310"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H2311" authorId="0">
      <text>
        <r>
          <rPr>
            <b/>
            <sz val="8"/>
            <color indexed="81"/>
            <rFont val="Tahoma"/>
            <family val="2"/>
          </rPr>
          <t xml:space="preserve">Excess = 9N - (10N + 11N)
</t>
        </r>
        <r>
          <rPr>
            <sz val="8"/>
            <color indexed="81"/>
            <rFont val="Tahoma"/>
            <family val="2"/>
          </rPr>
          <t xml:space="preserve">
</t>
        </r>
      </text>
    </comment>
  </commentList>
</comments>
</file>

<file path=xl/comments10.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G3" authorId="0">
      <text>
        <r>
          <rPr>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G6" authorId="0">
      <text>
        <r>
          <rPr>
            <sz val="8"/>
            <color indexed="81"/>
            <rFont val="Tahoma"/>
            <family val="2"/>
          </rPr>
          <t xml:space="preserve">e.g., PP1 object code grants and nutrition grants where a free standing nutrition program has not been established.
</t>
        </r>
      </text>
    </comment>
    <comment ref="G7" authorId="0">
      <text>
        <r>
          <rPr>
            <sz val="8"/>
            <color indexed="81"/>
            <rFont val="Tahoma"/>
            <family val="2"/>
          </rPr>
          <t xml:space="preserve">See line 33R for direct federal grants.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3" authorId="0">
      <text>
        <r>
          <rPr>
            <b/>
            <sz val="8"/>
            <color indexed="81"/>
            <rFont val="Tahoma"/>
            <family val="2"/>
          </rPr>
          <t>e.g., payments from public agencies in other states</t>
        </r>
        <r>
          <rPr>
            <sz val="8"/>
            <color indexed="81"/>
            <rFont val="Tahoma"/>
            <family val="2"/>
          </rPr>
          <t xml:space="preserve">
</t>
        </r>
      </text>
    </comment>
  </commentList>
</comments>
</file>

<file path=xl/comments12.xml><?xml version="1.0" encoding="utf-8"?>
<comments xmlns="http://schemas.openxmlformats.org/spreadsheetml/2006/main">
  <authors>
    <author>Author</author>
  </authors>
  <commentList>
    <comment ref="G3" authorId="0">
      <text>
        <r>
          <rPr>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G6" authorId="0">
      <text>
        <r>
          <rPr>
            <sz val="8"/>
            <color indexed="81"/>
            <rFont val="Tahoma"/>
            <family val="2"/>
          </rPr>
          <t xml:space="preserve">e.g., PP1 object code grants and nutrition grants where a free standing nutrition program has not been established.
</t>
        </r>
      </text>
    </comment>
    <comment ref="G7" authorId="0">
      <text>
        <r>
          <rPr>
            <sz val="8"/>
            <color indexed="81"/>
            <rFont val="Tahoma"/>
            <family val="2"/>
          </rPr>
          <t xml:space="preserve">See line 33R for direct federal grants.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3" authorId="0">
      <text>
        <r>
          <rPr>
            <b/>
            <sz val="8"/>
            <color indexed="81"/>
            <rFont val="Tahoma"/>
            <family val="2"/>
          </rPr>
          <t>e.g., payments from public agencies in other states</t>
        </r>
        <r>
          <rPr>
            <sz val="8"/>
            <color indexed="81"/>
            <rFont val="Tahoma"/>
            <family val="2"/>
          </rPr>
          <t xml:space="preserve">
</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3.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List>
</comments>
</file>

<file path=xl/comments4.xml><?xml version="1.0" encoding="utf-8"?>
<comments xmlns="http://schemas.openxmlformats.org/spreadsheetml/2006/main">
  <authors>
    <author>Author</author>
  </authors>
  <commentList>
    <comment ref="G3" authorId="0">
      <text>
        <r>
          <rPr>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G6" authorId="0">
      <text>
        <r>
          <rPr>
            <sz val="8"/>
            <color indexed="81"/>
            <rFont val="Tahoma"/>
            <family val="2"/>
          </rPr>
          <t xml:space="preserve">e.g., PP1 object code grants and nutrition grants where a free standing nutrition program has not been established.
</t>
        </r>
      </text>
    </comment>
    <comment ref="G7" authorId="0">
      <text>
        <r>
          <rPr>
            <sz val="8"/>
            <color indexed="81"/>
            <rFont val="Tahoma"/>
            <family val="2"/>
          </rPr>
          <t xml:space="preserve">See line 33R for direct federal grants.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3" authorId="0">
      <text>
        <r>
          <rPr>
            <b/>
            <sz val="8"/>
            <color indexed="81"/>
            <rFont val="Tahoma"/>
            <family val="2"/>
          </rPr>
          <t>e.g., payments from public agencies in other states</t>
        </r>
        <r>
          <rPr>
            <sz val="8"/>
            <color indexed="81"/>
            <rFont val="Tahoma"/>
            <family val="2"/>
          </rPr>
          <t xml:space="preserve">
</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02"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44"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46"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7" authorId="0">
      <text>
        <r>
          <rPr>
            <sz val="8"/>
            <color indexed="81"/>
            <rFont val="CG Times"/>
            <family val="1"/>
          </rPr>
          <t>Line 55E= nonreimbursable Admin(M&amp;G) costs allocated from Schedule A Line 55E.</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6.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7.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G3"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b/>
            <sz val="8"/>
            <color indexed="81"/>
            <rFont val="Tahoma"/>
            <family val="2"/>
          </rPr>
          <t>Where this line is used, there should be equal offsetting non-reimbusable expense amounts.</t>
        </r>
        <r>
          <rPr>
            <sz val="8"/>
            <color indexed="81"/>
            <rFont val="Tahoma"/>
            <family val="2"/>
          </rPr>
          <t xml:space="preserve">
</t>
        </r>
      </text>
    </comment>
    <comment ref="G6" authorId="0">
      <text>
        <r>
          <rPr>
            <b/>
            <sz val="8"/>
            <color indexed="81"/>
            <rFont val="Tahoma"/>
            <family val="2"/>
          </rPr>
          <t>e.g., PP1 object code grants and nutrition grants where a free standing nutrition program has not been established.</t>
        </r>
        <r>
          <rPr>
            <sz val="8"/>
            <color indexed="81"/>
            <rFont val="Tahoma"/>
            <family val="2"/>
          </rPr>
          <t xml:space="preserve">
</t>
        </r>
      </text>
    </comment>
    <comment ref="G7" authorId="0">
      <text>
        <r>
          <rPr>
            <b/>
            <sz val="8"/>
            <color indexed="81"/>
            <rFont val="Tahoma"/>
            <family val="2"/>
          </rPr>
          <t>See line 33R for direct federal grants.</t>
        </r>
        <r>
          <rPr>
            <sz val="8"/>
            <color indexed="81"/>
            <rFont val="Tahoma"/>
            <family val="2"/>
          </rPr>
          <t xml:space="preserve">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1" authorId="0">
      <text>
        <r>
          <rPr>
            <b/>
            <sz val="8"/>
            <color indexed="81"/>
            <rFont val="Tahoma"/>
            <family val="2"/>
          </rPr>
          <t>e.g., POS agency ancillary contracts for transportation and other M04 object code services.</t>
        </r>
        <r>
          <rPr>
            <sz val="8"/>
            <color indexed="81"/>
            <rFont val="Tahoma"/>
            <family val="2"/>
          </rPr>
          <t xml:space="preserve">
</t>
        </r>
      </text>
    </comment>
    <comment ref="G32" authorId="0">
      <text>
        <r>
          <rPr>
            <b/>
            <sz val="8"/>
            <color indexed="81"/>
            <rFont val="Tahoma"/>
            <family val="2"/>
          </rPr>
          <t xml:space="preserve">e.g., town and LED SPED payments
</t>
        </r>
        <r>
          <rPr>
            <sz val="8"/>
            <color indexed="81"/>
            <rFont val="Tahoma"/>
            <family val="2"/>
          </rPr>
          <t xml:space="preserve">
</t>
        </r>
      </text>
    </comment>
    <comment ref="G33" authorId="0">
      <text>
        <r>
          <rPr>
            <b/>
            <sz val="8"/>
            <color indexed="81"/>
            <rFont val="Tahoma"/>
            <family val="2"/>
          </rPr>
          <t>e.g., payments from public agencies in other states</t>
        </r>
        <r>
          <rPr>
            <sz val="8"/>
            <color indexed="81"/>
            <rFont val="Tahoma"/>
            <family val="2"/>
          </rPr>
          <t xml:space="preserve">
</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0" authorId="0">
      <text>
        <r>
          <rPr>
            <b/>
            <sz val="8"/>
            <color indexed="81"/>
            <rFont val="Tahoma"/>
            <family val="2"/>
          </rPr>
          <t xml:space="preserve">Client sliding fee, 3rd Party payments and other offsets specific to individual client charges for clients sponsored by Commonwealth purchasing agencies. </t>
        </r>
        <r>
          <rPr>
            <sz val="8"/>
            <color indexed="81"/>
            <rFont val="Tahoma"/>
            <family val="2"/>
          </rPr>
          <t xml:space="preserve">
</t>
        </r>
      </text>
    </comment>
    <comment ref="G41" authorId="0">
      <text>
        <r>
          <rPr>
            <b/>
            <sz val="8"/>
            <color indexed="81"/>
            <rFont val="Tahoma"/>
            <family val="2"/>
          </rPr>
          <t>As for 39R, but for clients sponsored by other public purchasing agencies (e.g., other states)</t>
        </r>
      </text>
    </comment>
    <comment ref="G42"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t>
        </r>
      </text>
    </comment>
    <comment ref="G43" authorId="0">
      <text>
        <r>
          <rPr>
            <b/>
            <sz val="8"/>
            <color indexed="81"/>
            <rFont val="Tahoma"/>
            <family val="2"/>
          </rPr>
          <t>Note that where a Commonwealth purchasing agency purchases open referral services on a payor of last resort basis, program clients are line 39R MA sponsored clients rather than private clients unless expressly excluded by contract terms.</t>
        </r>
        <r>
          <rPr>
            <sz val="8"/>
            <color indexed="81"/>
            <rFont val="Tahoma"/>
            <family val="2"/>
          </rPr>
          <t xml:space="preserve">
Medicaid clients are not "Private". All Medicaid and MBHP subcontract payments must be spearately reported on 34R and 35R.</t>
        </r>
      </text>
    </comment>
    <comment ref="G5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39" authorId="0">
      <text>
        <r>
          <rPr>
            <sz val="8"/>
            <color indexed="81"/>
            <rFont val="CG Times"/>
            <family val="1"/>
          </rPr>
          <t>Line 54E includes direct (program)  nonreimbursable costs.  Provide detailed breakout on Lines 1N through 7N.</t>
        </r>
        <r>
          <rPr>
            <sz val="8"/>
            <color indexed="81"/>
            <rFont val="Tahoma"/>
            <family val="2"/>
          </rPr>
          <t xml:space="preserve">
</t>
        </r>
      </text>
    </comment>
    <comment ref="G140" authorId="0">
      <text>
        <r>
          <rPr>
            <sz val="8"/>
            <color indexed="81"/>
            <rFont val="CG Times"/>
            <family val="1"/>
          </rPr>
          <t>Line 55E= nonreimbursable Admin(M&amp;G) costs allocated from Schedule A Line 55E.</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comments9.xml><?xml version="1.0" encoding="utf-8"?>
<comments xmlns="http://schemas.openxmlformats.org/spreadsheetml/2006/main">
  <authors>
    <author>Author</author>
  </authors>
  <commentList>
    <comment ref="G3" authorId="0">
      <text>
        <r>
          <rPr>
            <sz val="8"/>
            <color indexed="81"/>
            <rFont val="Tahoma"/>
            <family val="2"/>
          </rPr>
          <t>Where this line is used, there should be equal offsetting non-reimbusable expense amounts.</t>
        </r>
        <r>
          <rPr>
            <sz val="8"/>
            <color indexed="81"/>
            <rFont val="Tahoma"/>
            <family val="2"/>
          </rPr>
          <t xml:space="preserve">
</t>
        </r>
      </text>
    </comment>
    <comment ref="G4" authorId="0">
      <text>
        <r>
          <rPr>
            <sz val="8"/>
            <color indexed="81"/>
            <rFont val="Tahoma"/>
            <family val="2"/>
          </rPr>
          <t>Where this line is used, there should be equal offsetting non-reimbusable expense amounts</t>
        </r>
        <r>
          <rPr>
            <b/>
            <sz val="8"/>
            <color indexed="81"/>
            <rFont val="Tahoma"/>
            <family val="2"/>
          </rPr>
          <t>.</t>
        </r>
        <r>
          <rPr>
            <sz val="8"/>
            <color indexed="81"/>
            <rFont val="Tahoma"/>
            <family val="2"/>
          </rPr>
          <t xml:space="preserve">
</t>
        </r>
      </text>
    </comment>
    <comment ref="G6" authorId="0">
      <text>
        <r>
          <rPr>
            <sz val="8"/>
            <color indexed="81"/>
            <rFont val="Tahoma"/>
            <family val="2"/>
          </rPr>
          <t xml:space="preserve">e.g., PP1 object code grants and nutrition grants where a free standing nutrition program has not been established.
</t>
        </r>
      </text>
    </comment>
    <comment ref="G7" authorId="0">
      <text>
        <r>
          <rPr>
            <sz val="8"/>
            <color indexed="81"/>
            <rFont val="Tahoma"/>
            <family val="2"/>
          </rPr>
          <t xml:space="preserve">See line 33R for direct federal grants.
</t>
        </r>
      </text>
    </comment>
    <comment ref="G22" authorId="0">
      <text>
        <r>
          <rPr>
            <b/>
            <sz val="8"/>
            <color indexed="81"/>
            <rFont val="Tahoma"/>
            <family val="2"/>
          </rPr>
          <t>Report OCCS voucher payments paid through CCRA/voucher management intermediaries here rather than on other lines.</t>
        </r>
        <r>
          <rPr>
            <sz val="8"/>
            <color indexed="81"/>
            <rFont val="Tahoma"/>
            <family val="2"/>
          </rPr>
          <t xml:space="preserve">
</t>
        </r>
      </text>
    </comment>
    <comment ref="G29" authorId="0">
      <text>
        <r>
          <rPr>
            <b/>
            <sz val="8"/>
            <color indexed="81"/>
            <rFont val="Tahoma"/>
            <family val="2"/>
          </rPr>
          <t xml:space="preserve">Excludes Medicaid MBHP subcontracts - see 35R.
</t>
        </r>
      </text>
    </comment>
    <comment ref="G30" authorId="0">
      <text>
        <r>
          <rPr>
            <b/>
            <sz val="8"/>
            <color indexed="81"/>
            <rFont val="Tahoma"/>
            <family val="2"/>
          </rPr>
          <t>e.g., VWA, CCJ</t>
        </r>
      </text>
    </comment>
    <comment ref="G35" authorId="0">
      <text>
        <r>
          <rPr>
            <b/>
            <sz val="8"/>
            <color indexed="81"/>
            <rFont val="Tahoma"/>
            <family val="2"/>
          </rPr>
          <t xml:space="preserve">MA Medicaid/MassHealth payments must be separately reported onlines 34R and 35R and may not be consolidated into 39R, 41R or other lines. </t>
        </r>
        <r>
          <rPr>
            <sz val="8"/>
            <color indexed="81"/>
            <rFont val="Tahoma"/>
            <family val="2"/>
          </rPr>
          <t xml:space="preserve">
</t>
        </r>
      </text>
    </comment>
    <comment ref="G36" authorId="0">
      <text>
        <r>
          <rPr>
            <b/>
            <sz val="8"/>
            <color indexed="81"/>
            <rFont val="Tahoma"/>
            <family val="2"/>
          </rPr>
          <t>Medicaid payments received through the Mass Behavioral Health Partnership or successor entities .</t>
        </r>
        <r>
          <rPr>
            <sz val="8"/>
            <color indexed="81"/>
            <rFont val="Tahoma"/>
            <family val="2"/>
          </rPr>
          <t xml:space="preserve">
Do not separately report these payments in the POS subcontract information section.</t>
        </r>
      </text>
    </comment>
    <comment ref="G37" authorId="0">
      <text>
        <r>
          <rPr>
            <b/>
            <sz val="8"/>
            <color indexed="81"/>
            <rFont val="Tahoma"/>
            <family val="2"/>
          </rPr>
          <t>Use for "private" medicare clients.  Where medicare clients are sponsored by Commonwealth POS agencies under payor f last resort arrangements, use line 39R.</t>
        </r>
        <r>
          <rPr>
            <sz val="8"/>
            <color indexed="81"/>
            <rFont val="Tahoma"/>
            <family val="2"/>
          </rPr>
          <t xml:space="preserve">
</t>
        </r>
      </text>
    </comment>
    <comment ref="G38" authorId="0">
      <text>
        <r>
          <rPr>
            <b/>
            <sz val="8"/>
            <color indexed="81"/>
            <rFont val="Tahoma"/>
            <family val="2"/>
          </rPr>
          <t xml:space="preserve">e.g., clothing allowances for DSS clients
</t>
        </r>
        <r>
          <rPr>
            <sz val="8"/>
            <color indexed="81"/>
            <rFont val="Tahoma"/>
            <family val="2"/>
          </rPr>
          <t xml:space="preserve">
</t>
        </r>
      </text>
    </comment>
    <comment ref="G39" authorId="0">
      <text>
        <r>
          <rPr>
            <b/>
            <sz val="8"/>
            <color indexed="81"/>
            <rFont val="Tahoma"/>
            <family val="2"/>
          </rPr>
          <t>Clent rent payemnts, SSI checks and food stamps, etc. used on a pooled basis to offset costs for all program clients, regardless of payor.  Use 39R and 40R for Sliding fee payments and other offsets specific to individual client charges for publicly sponsored clients.</t>
        </r>
        <r>
          <rPr>
            <sz val="8"/>
            <color indexed="81"/>
            <rFont val="Tahoma"/>
            <family val="2"/>
          </rPr>
          <t xml:space="preserve">
</t>
        </r>
      </text>
    </comment>
    <comment ref="G43" authorId="0">
      <text>
        <r>
          <rPr>
            <b/>
            <sz val="8"/>
            <color indexed="81"/>
            <rFont val="Tahoma"/>
            <family val="2"/>
          </rPr>
          <t>e.g., payments from public agencies in other states</t>
        </r>
        <r>
          <rPr>
            <sz val="8"/>
            <color indexed="81"/>
            <rFont val="Tahoma"/>
            <family val="2"/>
          </rPr>
          <t xml:space="preserve">
</t>
        </r>
      </text>
    </comment>
    <comment ref="G95" authorId="0">
      <text>
        <r>
          <rPr>
            <sz val="8"/>
            <color indexed="81"/>
            <rFont val="CG Times"/>
            <family val="1"/>
          </rPr>
          <t xml:space="preserve"> This schedule should only disclose those costs considered as reimbursable under state &amp; Federal guidelcines. See 808CMR 1.05 and OMB A-122 for guidance regarding nonreimbursable costs.</t>
        </r>
      </text>
    </comment>
    <comment ref="G137" authorId="0">
      <text>
        <r>
          <rPr>
            <b/>
            <sz val="8"/>
            <color indexed="81"/>
            <rFont val="Tahoma"/>
            <family val="2"/>
          </rPr>
          <t>SIMPLE ALLOCATION FORMULA:</t>
        </r>
        <r>
          <rPr>
            <sz val="8"/>
            <color indexed="81"/>
            <rFont val="Tahoma"/>
            <family val="2"/>
          </rPr>
          <t xml:space="preserve">
Where the Cover Page Cost Allocation Method Code "S" has been entered, the entry in this cell is the amount displayed in Section II, Line C of the red area to the right. Where a code of "SMD" has been used, the cell entry will be transferred from Section II, Line G. Where the line 52E allocation amount is made on another basis approved by OSD (see Cover Page Cost Allocation Method comment field and UFR Preparation and Audit Manual), use the Section II, Line H yellow colored cell to directly enter the alternative computation amount for the Admin(M&amp;G) allocation. The amount entered in the yellow cell will then be transferred to the Line 52E cell.</t>
        </r>
      </text>
    </comment>
    <comment ref="G144" authorId="0">
      <text>
        <r>
          <rPr>
            <b/>
            <sz val="8"/>
            <color indexed="81"/>
            <rFont val="Tahoma"/>
            <family val="2"/>
          </rPr>
          <t>If &gt;0, a description musted be entered in the yellow field to the right by overwriting the existing formula producing the "Enter Description Here" message.</t>
        </r>
        <r>
          <rPr>
            <sz val="8"/>
            <color indexed="81"/>
            <rFont val="Tahoma"/>
            <family val="2"/>
          </rPr>
          <t xml:space="preserve">
</t>
        </r>
      </text>
    </comment>
    <comment ref="G151" authorId="0">
      <text>
        <r>
          <rPr>
            <b/>
            <sz val="8"/>
            <color indexed="81"/>
            <rFont val="Tahoma"/>
            <family val="2"/>
          </rPr>
          <t>Cell will be dimpled if entry does not tie to 54E</t>
        </r>
        <r>
          <rPr>
            <sz val="8"/>
            <color indexed="81"/>
            <rFont val="Tahoma"/>
            <family val="2"/>
          </rPr>
          <t xml:space="preserve">
</t>
        </r>
      </text>
    </comment>
    <comment ref="G153" authorId="0">
      <text>
        <r>
          <rPr>
            <b/>
            <sz val="8"/>
            <color indexed="81"/>
            <rFont val="Tahoma"/>
            <family val="2"/>
          </rPr>
          <t>Eligible amount = 53R - (5R+43R)</t>
        </r>
        <r>
          <rPr>
            <sz val="8"/>
            <color indexed="81"/>
            <rFont val="Tahoma"/>
            <family val="2"/>
          </rPr>
          <t xml:space="preserve">
</t>
        </r>
      </text>
    </comment>
    <comment ref="G154" authorId="0">
      <text>
        <r>
          <rPr>
            <b/>
            <sz val="8"/>
            <color indexed="81"/>
            <rFont val="Tahoma"/>
            <family val="2"/>
          </rPr>
          <t xml:space="preserve">Capital Budget Revenue Adjustment: </t>
        </r>
        <r>
          <rPr>
            <sz val="8"/>
            <color indexed="81"/>
            <rFont val="Tahoma"/>
            <family val="2"/>
          </rPr>
          <t xml:space="preserve">
Commonwealth Capital Budget contract revenue amounts are recorded in full on line 2R during the fiscal year in which the purchase is made. However the matching expense for the item is reported through depreciation amounts over the multi-year life of the capital item. As a result, where non-reimbursable costs include Commonwealth capital budget items, a revenue adjustment entry is required for each year in order to document that sufficient eligible offsets exist to cover all non-reimbursable expense amounts. </t>
        </r>
        <r>
          <rPr>
            <sz val="8"/>
            <color indexed="81"/>
            <rFont val="Tahoma"/>
            <family val="2"/>
          </rPr>
          <t xml:space="preserve">
In the initial year, a negative adjustment amount is recorded to reflect the amount of depreciation to be recorded in future years over the life of the asset.
In the second and subsequent years, a positive adjusting entry is made equal to the non-reimbursable depreciation amount being reported that year for the capital budget item.  Note that these adjustment amounts are not carried over to the financial statements, which utilize the unadjusted line 53R amounts. See the UFR Audit &amp; Preparation Manual for further information.</t>
        </r>
      </text>
    </comment>
    <comment ref="G155" authorId="0">
      <text>
        <r>
          <rPr>
            <b/>
            <sz val="8"/>
            <color indexed="81"/>
            <rFont val="Tahoma"/>
            <family val="2"/>
          </rPr>
          <t xml:space="preserve">Excess = 9N - (10N + 11N)
</t>
        </r>
        <r>
          <rPr>
            <sz val="8"/>
            <color indexed="81"/>
            <rFont val="Tahoma"/>
            <family val="2"/>
          </rPr>
          <t xml:space="preserve">
</t>
        </r>
      </text>
    </comment>
  </commentList>
</comments>
</file>

<file path=xl/sharedStrings.xml><?xml version="1.0" encoding="utf-8"?>
<sst xmlns="http://schemas.openxmlformats.org/spreadsheetml/2006/main" count="23720" uniqueCount="932">
  <si>
    <t>N</t>
    <phoneticPr fontId="0" type="noConversion"/>
  </si>
  <si>
    <t>Weighted Avg Salary</t>
    <phoneticPr fontId="0" type="noConversion"/>
  </si>
  <si>
    <t>Median</t>
    <phoneticPr fontId="0" type="noConversion"/>
  </si>
  <si>
    <t>Min</t>
  </si>
  <si>
    <t>Max</t>
  </si>
  <si>
    <t>Std. Dev</t>
  </si>
  <si>
    <t>25th Percentile</t>
  </si>
  <si>
    <t>75th Percentile</t>
  </si>
  <si>
    <t>1S</t>
  </si>
  <si>
    <t>Program Director (UFR Title 102)</t>
  </si>
  <si>
    <t>2S</t>
  </si>
  <si>
    <t>Program Function Manager (UFR Title 101)</t>
  </si>
  <si>
    <t>3S</t>
  </si>
  <si>
    <t>Asst. Program Director (UFR Title 103)</t>
  </si>
  <si>
    <t>4S</t>
  </si>
  <si>
    <t xml:space="preserve">Supervising Professional (UFR Title 104) </t>
  </si>
  <si>
    <t>17S</t>
  </si>
  <si>
    <t>Day Care Director (UFR Title 117)</t>
  </si>
  <si>
    <t>5S</t>
  </si>
  <si>
    <t>Physician &amp; Psychiatrist  (UFR Title 105 &amp; 121)</t>
  </si>
  <si>
    <t>6S</t>
  </si>
  <si>
    <t>Physician Asst. (UFR Title 106)</t>
  </si>
  <si>
    <t>7S</t>
  </si>
  <si>
    <t>N. Midwife, N.P., Psych N.,N.A., R.N.- MA (Title 107)</t>
  </si>
  <si>
    <t>8S</t>
  </si>
  <si>
    <t>R.N. - Non Masters (UFR Title 108)</t>
  </si>
  <si>
    <t>9S</t>
  </si>
  <si>
    <t xml:space="preserve">L.P.N. (UFR Title 109) </t>
  </si>
  <si>
    <t>10S</t>
  </si>
  <si>
    <t>Pharmacist (UFR Title 110)</t>
  </si>
  <si>
    <t>11S</t>
  </si>
  <si>
    <t>Occupational Therapist (UFR Title 111)</t>
  </si>
  <si>
    <t>12S</t>
  </si>
  <si>
    <t>Physical Therapist (UFR Title 112)</t>
  </si>
  <si>
    <t>13S</t>
  </si>
  <si>
    <t>Speech / Lang. Pathol., Audiologist (UFR Title 113)</t>
  </si>
  <si>
    <t>14S</t>
  </si>
  <si>
    <t>Dietician / Nutritionist (UFR Title 114)</t>
  </si>
  <si>
    <t>21S</t>
  </si>
  <si>
    <t>Psychologist - Doctorate (UFR Title 122)</t>
  </si>
  <si>
    <t>22S</t>
  </si>
  <si>
    <t>23S</t>
  </si>
  <si>
    <t>Social Worker - L.I.C.S.W. (UFR Title 124)</t>
  </si>
  <si>
    <t>24S</t>
  </si>
  <si>
    <t>Social Worker - L.C.S.W., L.S.W (UFR Title 125 &amp; 126)</t>
  </si>
  <si>
    <t>25S</t>
  </si>
  <si>
    <t>Licensed Counselor (UFR Title 127)</t>
  </si>
  <si>
    <t>27S</t>
  </si>
  <si>
    <t>Cert. Alch. &amp;/or Drug Abuse Counselor (UFR Title 129)</t>
  </si>
  <si>
    <t>15S</t>
  </si>
  <si>
    <t>Spec. Education Teacher (UFR Title 115)</t>
  </si>
  <si>
    <t>16S</t>
  </si>
  <si>
    <t>Teacher (UFR Title 116)</t>
  </si>
  <si>
    <t>26S</t>
  </si>
  <si>
    <t>Cert. Voc. Rehab. Counselor (UFR Title 128)</t>
  </si>
  <si>
    <t>29S</t>
  </si>
  <si>
    <t>Case Worker / Manager - Masters (UFR Title 131)</t>
  </si>
  <si>
    <t>18S</t>
  </si>
  <si>
    <t>Day Care Lead Teacher (UFR Title 118)</t>
  </si>
  <si>
    <t>19S</t>
  </si>
  <si>
    <t>Day Care Teacher (UFR Title 119)</t>
  </si>
  <si>
    <t>20S</t>
  </si>
  <si>
    <t>Day Care Asst. Teacher / Aide (UFR Title 120)</t>
  </si>
  <si>
    <t>28S</t>
  </si>
  <si>
    <t>Counselor (UFR Title 130)</t>
  </si>
  <si>
    <t>30S</t>
  </si>
  <si>
    <t>Case Worker / Manager (UFR Title 132)</t>
  </si>
  <si>
    <t>31S</t>
  </si>
  <si>
    <t>Direct Care / Prog. Staff Superv. (UFR Title 133)</t>
  </si>
  <si>
    <t>32S</t>
  </si>
  <si>
    <t>Direct Care / Prog. Staff III (UFR Title 134)</t>
  </si>
  <si>
    <t>33S</t>
  </si>
  <si>
    <t>Direct Care / Prog. Staff II (UFR Title 135)</t>
  </si>
  <si>
    <t>34S</t>
  </si>
  <si>
    <t>Direct Care / Prog. Staff I (UFR Title 136)</t>
  </si>
  <si>
    <t>35S</t>
  </si>
  <si>
    <t>Prog. Secretarial / Clerical Staff (UFR Title 137)</t>
  </si>
  <si>
    <t>36S</t>
  </si>
  <si>
    <t>37S</t>
  </si>
  <si>
    <t>Direct Care / Driver Staff (UFR Title 138)</t>
  </si>
  <si>
    <t>38S</t>
  </si>
  <si>
    <t xml:space="preserve">Direct Care Overtime, Shift Differential and Relief </t>
  </si>
  <si>
    <t>Market Modifier</t>
  </si>
  <si>
    <t>Benchmark all UFR costs to market. Caution what state v. private agencies make.</t>
  </si>
  <si>
    <t>Define what the "market" is.</t>
  </si>
  <si>
    <t>Massachusetts Economic Indicators</t>
  </si>
  <si>
    <t>Prepared by Michael Lynch, 781-301-9129</t>
  </si>
  <si>
    <t>FY14</t>
  </si>
  <si>
    <t>FY15</t>
  </si>
  <si>
    <t>FY16</t>
  </si>
  <si>
    <t>FY17</t>
  </si>
  <si>
    <t>FY18</t>
  </si>
  <si>
    <t>FY19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</si>
  <si>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</si>
  <si>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</si>
  <si>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</si>
  <si>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</si>
  <si>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</si>
  <si>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</si>
  <si>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</si>
  <si>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</si>
  <si>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</si>
  <si>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</si>
  <si>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</si>
  <si>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</si>
  <si>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</si>
  <si>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</si>
  <si>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</si>
  <si>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</si>
  <si>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</si>
  <si>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</si>
  <si>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</si>
  <si>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</si>
  <si>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</si>
  <si>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</si>
  <si>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</si>
  <si>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</si>
  <si>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</si>
  <si>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</si>
  <si>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</si>
  <si>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</si>
  <si>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</si>
  <si>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</si>
  <si>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</si>
  <si>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</si>
  <si>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</si>
  <si>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</si>
  <si>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</si>
  <si>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</si>
  <si>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</si>
  <si>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</si>
  <si>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</si>
  <si>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</si>
  <si>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</si>
  <si>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</si>
  <si>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</si>
  <si>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</si>
  <si>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</si>
  <si>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</si>
  <si>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</si>
  <si>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</si>
  <si>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</si>
  <si>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</si>
  <si>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</si>
  <si>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</si>
  <si>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</si>
  <si>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</si>
  <si>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</si>
  <si>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</si>
  <si>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</si>
  <si>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</si>
  <si>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</si>
  <si>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</si>
  <si>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</si>
  <si>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</si>
  <si>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</si>
  <si>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</si>
  <si>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</si>
  <si>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</si>
  <si>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</si>
  <si>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</si>
  <si>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</si>
  <si>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</si>
  <si>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</si>
  <si>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</si>
  <si>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</si>
  <si>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</si>
  <si>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</si>
  <si>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</si>
  <si>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</si>
  <si>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</si>
  <si>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</si>
  <si>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</si>
  <si>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</si>
  <si>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</si>
  <si>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</si>
  <si>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</si>
  <si>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Salary</t>
  </si>
  <si>
    <t>FTE</t>
  </si>
  <si>
    <t>Expense</t>
  </si>
  <si>
    <t>Taxes &amp; Fringe</t>
  </si>
  <si>
    <t>Occupancy</t>
  </si>
  <si>
    <t>Total Reimbursable Exp. Excl. Admin.</t>
  </si>
  <si>
    <t>Total</t>
  </si>
  <si>
    <t>Possible consider experience levels in UFRs</t>
  </si>
  <si>
    <t>Order</t>
  </si>
  <si>
    <t>Type</t>
  </si>
  <si>
    <t>Line Item or Expense</t>
  </si>
  <si>
    <t>ScheduleBExpLineNumber</t>
  </si>
  <si>
    <t>LineDescription</t>
  </si>
  <si>
    <t>Actual</t>
  </si>
  <si>
    <t>Revenue</t>
  </si>
  <si>
    <t>Line Item</t>
  </si>
  <si>
    <t>1R</t>
  </si>
  <si>
    <t>Contrib., Gifts, Leg., Bequests, Spec. Ev.</t>
  </si>
  <si>
    <t>2R</t>
  </si>
  <si>
    <t>Gov. In-Kind/Capital Budget</t>
  </si>
  <si>
    <t>3R</t>
  </si>
  <si>
    <t>Private IN-Kind</t>
  </si>
  <si>
    <t>4R</t>
  </si>
  <si>
    <t>Total Contribution and In-Kind</t>
  </si>
  <si>
    <t>5R</t>
  </si>
  <si>
    <t>Mass Gov. Grant</t>
  </si>
  <si>
    <t>6R</t>
  </si>
  <si>
    <t>Other Grant (exclud. Fed.Direct)</t>
  </si>
  <si>
    <t>7R</t>
  </si>
  <si>
    <t>Total Grants</t>
  </si>
  <si>
    <t>8R</t>
  </si>
  <si>
    <t>Dept. of Mental Health (DMH)</t>
  </si>
  <si>
    <t>9R</t>
  </si>
  <si>
    <t>Dept.of Developmental Services(DDS/DMR)</t>
  </si>
  <si>
    <t>10R</t>
  </si>
  <si>
    <t>Dept. of Public Health (DPH)</t>
  </si>
  <si>
    <t>11R</t>
  </si>
  <si>
    <t>Dept.of Children and Families (DCF/DSS)</t>
  </si>
  <si>
    <t>12R</t>
  </si>
  <si>
    <t>Dept. of Transitional Assist (DTA/WEL)</t>
  </si>
  <si>
    <t>13R</t>
  </si>
  <si>
    <t>Dept. of Youth Services (DYS)</t>
  </si>
  <si>
    <t>14R</t>
  </si>
  <si>
    <t>Health Care Fin &amp; Policy (HCF)-Contract</t>
  </si>
  <si>
    <t>15R</t>
  </si>
  <si>
    <t>Health Care Fin &amp; Policy (HCF)-UCP</t>
  </si>
  <si>
    <t>16R</t>
  </si>
  <si>
    <t>MA. Comm. For the Blind (MCB)</t>
  </si>
  <si>
    <t>17R</t>
  </si>
  <si>
    <t>MA. Comm. for Deaf &amp; H H (MCD)</t>
  </si>
  <si>
    <t>18R</t>
  </si>
  <si>
    <t>MA. Rehabilitation Commission (MRC)</t>
  </si>
  <si>
    <t>19R</t>
  </si>
  <si>
    <t>MA. Off. for Refugees &amp; Immigr.(ORI)</t>
  </si>
  <si>
    <t>20R</t>
  </si>
  <si>
    <t>Dept.of Early Educ. &amp; Care  (EEC)-Contract</t>
  </si>
  <si>
    <t>21R</t>
  </si>
  <si>
    <t>Dept.of Early Educ. &amp; Care (EEC)-Voucher</t>
  </si>
  <si>
    <t>22R</t>
  </si>
  <si>
    <t>Dept of Correction (DOC)</t>
  </si>
  <si>
    <t>23R</t>
  </si>
  <si>
    <t>Dept. of Elementary &amp; Secondary Educ. (DOE)</t>
  </si>
  <si>
    <t>24R</t>
  </si>
  <si>
    <t>Parole Board (PAR)</t>
  </si>
  <si>
    <t>25R</t>
  </si>
  <si>
    <t>Veteran's Services (VET)</t>
  </si>
  <si>
    <t>26R</t>
  </si>
  <si>
    <t>Ex. Off. of Elder Affairs (ELD)</t>
  </si>
  <si>
    <t>27R</t>
  </si>
  <si>
    <t>Div.of Housing &amp; Community Develop(OCD)</t>
  </si>
  <si>
    <t>28R</t>
  </si>
  <si>
    <t>POS Subcontract</t>
  </si>
  <si>
    <t>29R</t>
  </si>
  <si>
    <t>Other Mass. State Agency POS</t>
  </si>
  <si>
    <t>30R</t>
  </si>
  <si>
    <t>Mass State Agency Non - POS</t>
  </si>
  <si>
    <t>31R</t>
  </si>
  <si>
    <t>Mass. Local Govt/Quasi-Govt. Entities</t>
  </si>
  <si>
    <t>32R</t>
  </si>
  <si>
    <t>Non-Mass. State/Local Government</t>
  </si>
  <si>
    <t>33R</t>
  </si>
  <si>
    <t>Direct Federal Grants/Contracts</t>
  </si>
  <si>
    <t>34R</t>
  </si>
  <si>
    <t>Medicaid - Direct Payments</t>
  </si>
  <si>
    <t>35R</t>
  </si>
  <si>
    <t>Medicaid - MBHP Subcontract</t>
  </si>
  <si>
    <t>36R</t>
  </si>
  <si>
    <t>Medicare</t>
  </si>
  <si>
    <t>37R</t>
  </si>
  <si>
    <t>Mass. Govt. Client Stipends</t>
  </si>
  <si>
    <t>38R</t>
  </si>
  <si>
    <t>Client Resources</t>
  </si>
  <si>
    <t>39R</t>
  </si>
  <si>
    <t>Mass. spon.client SF/3rd Pty offsets</t>
  </si>
  <si>
    <t>40R</t>
  </si>
  <si>
    <t>Other Publicly sponsored client offsets</t>
  </si>
  <si>
    <t>41R</t>
  </si>
  <si>
    <t>Private Client Fees (excluding 3rd Pty)</t>
  </si>
  <si>
    <t>42R</t>
  </si>
  <si>
    <t>Private Client 3rd Pty/other offsets</t>
  </si>
  <si>
    <t>43R</t>
  </si>
  <si>
    <t>Total Assistance and Fees</t>
  </si>
  <si>
    <t>44R</t>
  </si>
  <si>
    <t>Federated Fundraising</t>
  </si>
  <si>
    <t>45R</t>
  </si>
  <si>
    <t>Commercial Activities</t>
  </si>
  <si>
    <t>46R</t>
  </si>
  <si>
    <t>Non-Charitable Revenue</t>
  </si>
  <si>
    <t>47R</t>
  </si>
  <si>
    <t>Investment Revenue</t>
  </si>
  <si>
    <t>48R</t>
  </si>
  <si>
    <t>Other Revenue</t>
  </si>
  <si>
    <t>49R</t>
  </si>
  <si>
    <t>Allocated Admin (M&amp;G) Revenue</t>
  </si>
  <si>
    <t>50R</t>
  </si>
  <si>
    <t>Released Net Assets-Program</t>
  </si>
  <si>
    <t>51R</t>
  </si>
  <si>
    <t>Released Net Assets-Equipment</t>
  </si>
  <si>
    <t>52R</t>
  </si>
  <si>
    <t>Released Net Assets-Time</t>
  </si>
  <si>
    <t>53R</t>
  </si>
  <si>
    <t>Total Revenue = 57E</t>
  </si>
  <si>
    <t>Salary Expense</t>
  </si>
  <si>
    <t>Clinician-(formerly Psych.Masters)(UFR Title 123)</t>
  </si>
  <si>
    <t>Maintainence, House/Groundskeeping, Cook 138</t>
  </si>
  <si>
    <t>39S</t>
  </si>
  <si>
    <t>Total Direct Program Staff = 1E</t>
  </si>
  <si>
    <t>1E</t>
  </si>
  <si>
    <t>Total Direct Program Staff = 39S</t>
  </si>
  <si>
    <t>2E</t>
  </si>
  <si>
    <t>Chief Executive Officer</t>
  </si>
  <si>
    <t>3E</t>
  </si>
  <si>
    <t>Chief Financial Officer</t>
  </si>
  <si>
    <t>4E</t>
  </si>
  <si>
    <t>Accting/Clerical Support</t>
  </si>
  <si>
    <t>5E</t>
  </si>
  <si>
    <t>Admin Maint/House-Grndskeeping</t>
  </si>
  <si>
    <t>6E</t>
  </si>
  <si>
    <t>Total Admin Employee</t>
  </si>
  <si>
    <t>7E</t>
  </si>
  <si>
    <t>Commerical products &amp; Svs/Mkting</t>
  </si>
  <si>
    <t>8E</t>
  </si>
  <si>
    <t>Total FTE/Salary/Wages</t>
  </si>
  <si>
    <t>9E</t>
  </si>
  <si>
    <t>Payroll Taxes 150</t>
  </si>
  <si>
    <t>10E</t>
  </si>
  <si>
    <t>Fringe Benefits 151</t>
  </si>
  <si>
    <t>11E</t>
  </si>
  <si>
    <t>Accrual Adjustments</t>
  </si>
  <si>
    <t>12E</t>
  </si>
  <si>
    <t>Total Employee Compensation &amp; Rel. Exp.</t>
  </si>
  <si>
    <t>13E</t>
  </si>
  <si>
    <t>Facility and Prog. Equip.Expenses 301,390</t>
  </si>
  <si>
    <t>14E</t>
  </si>
  <si>
    <t>Facility &amp; Prog. Equip. Depreciation 301</t>
  </si>
  <si>
    <t>15E</t>
  </si>
  <si>
    <t>Facility Operation/Maint./Furn.390</t>
  </si>
  <si>
    <t>16E</t>
  </si>
  <si>
    <t>Facility General Liability Insurance 390</t>
  </si>
  <si>
    <t>17E</t>
  </si>
  <si>
    <t>Total Occupancy</t>
  </si>
  <si>
    <t>18E</t>
  </si>
  <si>
    <t>Direct Care Consultant 201</t>
  </si>
  <si>
    <t>19E</t>
  </si>
  <si>
    <t>Temporary Help 202</t>
  </si>
  <si>
    <t>20E</t>
  </si>
  <si>
    <t>Clients and Caregivers Reimb./Stipends 203</t>
  </si>
  <si>
    <t>21E</t>
  </si>
  <si>
    <t>Subcontracted Direct Care 206</t>
  </si>
  <si>
    <t>22E</t>
  </si>
  <si>
    <t>Staff Training 204</t>
  </si>
  <si>
    <t>23E</t>
  </si>
  <si>
    <t>Staff Mileage / Travel 205</t>
  </si>
  <si>
    <t>24E</t>
  </si>
  <si>
    <t>Meals 207</t>
  </si>
  <si>
    <t>25E</t>
  </si>
  <si>
    <t>Client Transportation 208</t>
  </si>
  <si>
    <t>26E</t>
  </si>
  <si>
    <t>Vehicle Expenses 208</t>
  </si>
  <si>
    <t>27E</t>
  </si>
  <si>
    <t>Vehicle Depreciation 208</t>
  </si>
  <si>
    <t>28E</t>
  </si>
  <si>
    <t>Incidental Medical /Medicine/Pharmacy 209</t>
  </si>
  <si>
    <t>29E</t>
  </si>
  <si>
    <t>Client Personal Allowances 211</t>
  </si>
  <si>
    <t>30E</t>
  </si>
  <si>
    <t>Provision Material Goods/Svs./Benefits 212</t>
  </si>
  <si>
    <t>31E</t>
  </si>
  <si>
    <t>Direct Client Wages 214</t>
  </si>
  <si>
    <t>32E</t>
  </si>
  <si>
    <t>Other Commercial Prod. &amp; Svs. 214</t>
  </si>
  <si>
    <t>33E</t>
  </si>
  <si>
    <t>Program Supplies &amp; Materials 215</t>
  </si>
  <si>
    <t>34E</t>
  </si>
  <si>
    <t>Non Charitable Expenses</t>
  </si>
  <si>
    <t>35E</t>
  </si>
  <si>
    <t>Other Expense</t>
  </si>
  <si>
    <t>36E</t>
  </si>
  <si>
    <t>Total Other Program Expense</t>
  </si>
  <si>
    <t>42E</t>
  </si>
  <si>
    <t>Other Professional Fees &amp; Other Admin. Exp. 410</t>
  </si>
  <si>
    <t>43E</t>
  </si>
  <si>
    <t>Leased Office/Program Office Equip.410,390</t>
  </si>
  <si>
    <t>44E</t>
  </si>
  <si>
    <t>Office Equipment Depreciation 410</t>
  </si>
  <si>
    <t>48E</t>
  </si>
  <si>
    <t>Program Support 216</t>
  </si>
  <si>
    <t>49E</t>
  </si>
  <si>
    <t>Professional Insurance 410</t>
  </si>
  <si>
    <t>50E</t>
  </si>
  <si>
    <t>Working Capital Interest 410</t>
  </si>
  <si>
    <t>51E</t>
  </si>
  <si>
    <t>Total Direct Administrative Expense</t>
  </si>
  <si>
    <t>52E</t>
  </si>
  <si>
    <t>Admin (M&amp;G) Reporting Center Allocation</t>
  </si>
  <si>
    <t>53E</t>
  </si>
  <si>
    <t>Total Reimbursable Expense</t>
  </si>
  <si>
    <t>54E</t>
  </si>
  <si>
    <t>Direct State/Federal Non-Reimbursable Expense</t>
  </si>
  <si>
    <t>55E</t>
  </si>
  <si>
    <t>Allocation of State/Fed Non-Reimbursable Expense</t>
  </si>
  <si>
    <t>56E</t>
  </si>
  <si>
    <t>TOTAL EXPENSE</t>
  </si>
  <si>
    <t>57E</t>
  </si>
  <si>
    <t>TOTAL REVENUE = 53R</t>
  </si>
  <si>
    <t>58E</t>
  </si>
  <si>
    <t>OPERATING RESULTS</t>
  </si>
  <si>
    <t>Non-Reimbursable</t>
  </si>
  <si>
    <t>1N</t>
  </si>
  <si>
    <t>Direct Employee Compensation &amp; Related Exp.</t>
  </si>
  <si>
    <t>2N</t>
  </si>
  <si>
    <t>Direct Occupancy</t>
  </si>
  <si>
    <t>3N</t>
  </si>
  <si>
    <t>Direct Other Program/Operating</t>
  </si>
  <si>
    <t>4N</t>
  </si>
  <si>
    <t>Direct Subcontract Expense</t>
  </si>
  <si>
    <t>5N</t>
  </si>
  <si>
    <t>Direct Administrative Expense</t>
  </si>
  <si>
    <t>6N</t>
  </si>
  <si>
    <t>Direct Other Expense</t>
  </si>
  <si>
    <t>7N</t>
  </si>
  <si>
    <t>Direct Depreciation</t>
  </si>
  <si>
    <t>8N</t>
  </si>
  <si>
    <t>Total Direct Non-Reimbursable (Tie to 54E)</t>
  </si>
  <si>
    <t>9N</t>
  </si>
  <si>
    <t>Total Direct and Allocated Non-Reimb. (54E+55E)</t>
  </si>
  <si>
    <t>10N</t>
  </si>
  <si>
    <t xml:space="preserve">Eligible Non-Reimbursable Exp. Revenue Offsets </t>
  </si>
  <si>
    <t>11N</t>
  </si>
  <si>
    <t>Capital Budget Revenue Adjustment</t>
  </si>
  <si>
    <t>12N</t>
  </si>
  <si>
    <t>Excess of Non-Reimbursable Expense Over Offsets</t>
  </si>
  <si>
    <t>Recommended Average</t>
  </si>
  <si>
    <t>Avg Salary Per FTE</t>
  </si>
  <si>
    <t>Notes</t>
  </si>
  <si>
    <t>Cost</t>
  </si>
  <si>
    <t>XXXXXX</t>
  </si>
  <si>
    <t>Provider</t>
  </si>
  <si>
    <t>Safe Place</t>
  </si>
  <si>
    <t>BARCC</t>
  </si>
  <si>
    <t>Elizabeth Freeman</t>
  </si>
  <si>
    <t>Health Imperatives</t>
  </si>
  <si>
    <t>Independent House</t>
  </si>
  <si>
    <t>Martha's Vineyard</t>
  </si>
  <si>
    <t>NELCWIT</t>
  </si>
  <si>
    <t>New Hope</t>
  </si>
  <si>
    <t>Pathways for Change</t>
  </si>
  <si>
    <t>South Middlesex</t>
  </si>
  <si>
    <t>Wayside</t>
  </si>
  <si>
    <t>YWCA Lawrence</t>
  </si>
  <si>
    <t>YWCA Western MA</t>
  </si>
  <si>
    <t>Center for H&amp;H</t>
  </si>
  <si>
    <t>Women's Center</t>
  </si>
  <si>
    <t>2010 Population</t>
  </si>
  <si>
    <t>Hotline Calls</t>
  </si>
  <si>
    <t>Hotline Hours</t>
  </si>
  <si>
    <t xml:space="preserve">Medical Accompaniment Sessions </t>
  </si>
  <si>
    <t>Medical Accompaniment Hours</t>
  </si>
  <si>
    <t xml:space="preserve">Non-medical Accompaniment Sessions </t>
  </si>
  <si>
    <t>Non-medical Accompaniment Hours</t>
  </si>
  <si>
    <t>Individual Counseling Sessions</t>
  </si>
  <si>
    <t>Individual Counseling Hours</t>
  </si>
  <si>
    <t>Group Counseling Sessions</t>
  </si>
  <si>
    <t>Group Counseling Hours</t>
  </si>
  <si>
    <t>Independence House</t>
  </si>
  <si>
    <t>UMASS</t>
  </si>
  <si>
    <t>Count</t>
  </si>
  <si>
    <t>Response</t>
  </si>
  <si>
    <t>Provider Name</t>
  </si>
  <si>
    <t>Management/ Administration</t>
  </si>
  <si>
    <t>Clinical Supervision</t>
  </si>
  <si>
    <t>Hotline</t>
  </si>
  <si>
    <t>Medical Accompaniment</t>
  </si>
  <si>
    <t>Non-Medical Accompaniment</t>
  </si>
  <si>
    <t>Individual Counseling</t>
  </si>
  <si>
    <t>Collateral Time</t>
  </si>
  <si>
    <t>Group Counseling</t>
  </si>
  <si>
    <t>Prevention Education</t>
  </si>
  <si>
    <t>General Outreach and Training</t>
  </si>
  <si>
    <t>Other</t>
  </si>
  <si>
    <t>%</t>
  </si>
  <si>
    <t>% Reported</t>
  </si>
  <si>
    <t>Difference Divided by # of Values</t>
  </si>
  <si>
    <t>+/- Each Value</t>
  </si>
  <si>
    <t>Average:</t>
  </si>
  <si>
    <t>Admin</t>
  </si>
  <si>
    <t>Supervision</t>
  </si>
  <si>
    <t>Individual Counseling Session</t>
  </si>
  <si>
    <t>Group Counseling Session</t>
  </si>
  <si>
    <t>In-Person Medical Accompaniment Session</t>
  </si>
  <si>
    <t>In-Person Non-Medical Accompaniment</t>
  </si>
  <si>
    <t>Collateral Services</t>
  </si>
  <si>
    <t xml:space="preserve">Martha's Vineyard </t>
  </si>
  <si>
    <t xml:space="preserve">South Middlesex </t>
  </si>
  <si>
    <t>NELCWIT (did not submit)</t>
  </si>
  <si>
    <t>UMASS (exclude)</t>
  </si>
  <si>
    <t>*** Note: NELCWIT did not submit</t>
  </si>
  <si>
    <t>*** Note: UMASS is excluded due to no UFR</t>
  </si>
  <si>
    <t>TOTAL</t>
  </si>
  <si>
    <t>YWCA  Lawrence</t>
  </si>
  <si>
    <t>Row Labels</t>
  </si>
  <si>
    <t>Grand Total</t>
  </si>
  <si>
    <t>(Multiple Items)</t>
  </si>
  <si>
    <t>Sum of FTE</t>
  </si>
  <si>
    <t>Sum of Actual</t>
  </si>
  <si>
    <t>Other Program Expenses</t>
  </si>
  <si>
    <t>Per FTE</t>
  </si>
  <si>
    <t>Median</t>
  </si>
  <si>
    <t>Salary Equivalent</t>
  </si>
  <si>
    <t>Mean</t>
  </si>
  <si>
    <t>Actual $</t>
  </si>
  <si>
    <t>UFR Title</t>
  </si>
  <si>
    <t>MANAGEMENT</t>
  </si>
  <si>
    <t>Weighted Average</t>
  </si>
  <si>
    <t xml:space="preserve">DIRECT </t>
  </si>
  <si>
    <t>SUPPORT</t>
  </si>
  <si>
    <t>-</t>
  </si>
  <si>
    <t>TO BE ADDED TO "OTHER PROGRAM EXPENSES"</t>
  </si>
  <si>
    <t>ACTUAL $</t>
  </si>
  <si>
    <t>CATEGORY</t>
  </si>
  <si>
    <t>QC</t>
  </si>
  <si>
    <t>Training</t>
  </si>
  <si>
    <t>Category</t>
  </si>
  <si>
    <t>1. PERCENTAGE OF TIME</t>
  </si>
  <si>
    <t>2. APPLY PERCENTAGES TO TOTAL SALARY EXPENSES</t>
  </si>
  <si>
    <t>Total Salary Expenses</t>
  </si>
  <si>
    <t>$$</t>
  </si>
  <si>
    <t>4. CALCULATE AVERAGE COST PER MONTH</t>
  </si>
  <si>
    <t>Hours</t>
  </si>
  <si>
    <t>Cost Per Hour</t>
  </si>
  <si>
    <t>Avg Hours / month</t>
  </si>
  <si>
    <t>Avg Cost / Month</t>
  </si>
  <si>
    <t>12 Month Equiv</t>
  </si>
  <si>
    <t>Avg Per Provider</t>
  </si>
  <si>
    <t>Management</t>
  </si>
  <si>
    <t xml:space="preserve">Direct </t>
  </si>
  <si>
    <t>Support</t>
  </si>
  <si>
    <t>Sub-Total Staff</t>
  </si>
  <si>
    <t>SALARY: WEIGHTED AVERAGE</t>
  </si>
  <si>
    <t>WEIGHTED AVERAGE</t>
  </si>
  <si>
    <t>SUBTOTAL SALARY EXPENSES</t>
  </si>
  <si>
    <t>Taxes and Fringe</t>
  </si>
  <si>
    <t xml:space="preserve">Total Staffing Costs </t>
  </si>
  <si>
    <t>Admin. Alloc. (M&amp;G)</t>
  </si>
  <si>
    <t>Personnel Costs</t>
  </si>
  <si>
    <t>Rank</t>
  </si>
  <si>
    <t>Score</t>
  </si>
  <si>
    <t>Cost Per Unit</t>
  </si>
  <si>
    <t>% of total</t>
  </si>
  <si>
    <t>"Tier Designation"</t>
  </si>
  <si>
    <t>TOTAL SCORE</t>
  </si>
  <si>
    <t>TIER 2</t>
  </si>
  <si>
    <t>General Outreach</t>
  </si>
  <si>
    <t>Hotline $</t>
  </si>
  <si>
    <t>Medical Accompaniment $</t>
  </si>
  <si>
    <t>Non-medical Accompaniment $</t>
  </si>
  <si>
    <t>Individual Counseling $</t>
  </si>
  <si>
    <t>Group Counseling Hours $</t>
  </si>
  <si>
    <t>Prevention Education $</t>
  </si>
  <si>
    <t>Collateral Time $</t>
  </si>
  <si>
    <t xml:space="preserve">QC: </t>
  </si>
  <si>
    <t>TIER 3</t>
  </si>
  <si>
    <t>General Outreach/Training $</t>
  </si>
  <si>
    <t>Other $</t>
  </si>
  <si>
    <t>ACTIVITY</t>
  </si>
  <si>
    <t>Sum</t>
  </si>
  <si>
    <t>Tier 2</t>
  </si>
  <si>
    <t>Tier 3</t>
  </si>
  <si>
    <t>TIER</t>
  </si>
  <si>
    <t>ANNUAL EXPENDITURES</t>
  </si>
  <si>
    <t>OPTION 2 - TIERED REIMBURSEMENT RATE</t>
  </si>
  <si>
    <t>Cost / hr</t>
  </si>
  <si>
    <t>Avg hr / mth</t>
  </si>
  <si>
    <t>Avg $ / mth</t>
  </si>
  <si>
    <t>Per Prov</t>
  </si>
  <si>
    <t>Sup %</t>
  </si>
  <si>
    <t>Admin %</t>
  </si>
  <si>
    <t>DC sum</t>
  </si>
  <si>
    <t>Admin Sum</t>
  </si>
  <si>
    <t>Supervision Proportions</t>
  </si>
  <si>
    <t>Admin Proportions</t>
  </si>
  <si>
    <t>3. SPREAD SUPERVISON AND ADMIN</t>
  </si>
  <si>
    <t>Total DPH Expenditures</t>
  </si>
  <si>
    <t>DPH Expenditures - Tier 1</t>
  </si>
  <si>
    <t>TOTAL DPH EXPENDITURES</t>
  </si>
  <si>
    <t>DPH Expenditures - Tier 2</t>
  </si>
  <si>
    <t>DPH Expenditures - Tier 3</t>
  </si>
  <si>
    <t>FY14 Final</t>
  </si>
  <si>
    <t>45001000</t>
  </si>
  <si>
    <t>45001050</t>
  </si>
  <si>
    <t>45001054</t>
  </si>
  <si>
    <t>45001056</t>
  </si>
  <si>
    <t>45100100</t>
  </si>
  <si>
    <t>45100810</t>
  </si>
  <si>
    <t>45100812</t>
  </si>
  <si>
    <t>45131130</t>
  </si>
  <si>
    <t>Block Grant - Federal</t>
  </si>
  <si>
    <t>RPE - Federal</t>
  </si>
  <si>
    <t>SASP - Federal</t>
  </si>
  <si>
    <t>Admin - State</t>
  </si>
  <si>
    <t>SANE - State</t>
  </si>
  <si>
    <t>SANE Telenursing Pilot</t>
  </si>
  <si>
    <t>SDV - State</t>
  </si>
  <si>
    <t>please note - RPE grant changed appropriation numbers in FY14 and we received a one time cut - Block Grant funding replaced some of the lost funding for RCCs</t>
  </si>
  <si>
    <t>Also note - BARCC received money from SANE Telenursing Pilot (this was for M04 scope of work and we have subsequently reprocured as an M04 Service</t>
  </si>
  <si>
    <t>FY15 Final</t>
  </si>
  <si>
    <t>80004611</t>
  </si>
  <si>
    <t>JAG - Federal</t>
  </si>
  <si>
    <t>please note - Block Grant funding was one time higher in FY15 due to a grant timing issue - annual award amount is closer to $131K per year</t>
  </si>
  <si>
    <t>Please note - JAG Federal grant is a one time grant</t>
  </si>
  <si>
    <t>Tier</t>
  </si>
  <si>
    <t>Column Labels</t>
  </si>
  <si>
    <t>Annual Amount per Provider</t>
  </si>
  <si>
    <t>Benchmarks</t>
  </si>
  <si>
    <t>Payroll/Fringe</t>
  </si>
  <si>
    <t>Fringe Benefits</t>
  </si>
  <si>
    <t>Total Salaries</t>
  </si>
  <si>
    <t>Payroll Taxes</t>
  </si>
  <si>
    <t>Fringe %</t>
  </si>
  <si>
    <t>Occupancy Per FTE</t>
  </si>
  <si>
    <t>Payroll %</t>
  </si>
  <si>
    <t>FTEs</t>
  </si>
  <si>
    <t>Other Program Expenses Per FTE</t>
  </si>
  <si>
    <t>MANAGEMENT / PROVIDER</t>
  </si>
  <si>
    <t>DIRECT STAFF / PROVIDER</t>
  </si>
  <si>
    <t>SUPPORT STAFF / PROVIDER</t>
  </si>
  <si>
    <t xml:space="preserve">Provider </t>
  </si>
  <si>
    <t>MGMT FTEs</t>
  </si>
  <si>
    <t>DC FTEs</t>
  </si>
  <si>
    <t>SUPP FTEs</t>
  </si>
  <si>
    <t>Payroll + Fringe</t>
  </si>
  <si>
    <t>Occ Per FTE</t>
  </si>
  <si>
    <t>Other Exp Per FTE</t>
  </si>
  <si>
    <t>All FTEs</t>
  </si>
  <si>
    <t>Monthly Amount Per Provider</t>
  </si>
  <si>
    <t>Annual Amount with CAF</t>
  </si>
  <si>
    <t>% Change</t>
  </si>
  <si>
    <t>RPE Total</t>
  </si>
  <si>
    <t>OTHER PROGRAM EXPENSES</t>
  </si>
  <si>
    <t>Source</t>
  </si>
  <si>
    <t>Benchmark Expenses</t>
  </si>
  <si>
    <t>CAF</t>
  </si>
  <si>
    <t xml:space="preserve">Tier </t>
  </si>
  <si>
    <t>Direct Care</t>
  </si>
  <si>
    <t>UFR TRAINING EXPENSES</t>
  </si>
  <si>
    <t>*** excludes UMASS</t>
  </si>
  <si>
    <t>TIER 1 - BOSTON</t>
  </si>
  <si>
    <t>TIER 4</t>
  </si>
  <si>
    <t>Tier 1 - BOSTON</t>
  </si>
  <si>
    <t>Tier 5 - ISLANDS</t>
  </si>
  <si>
    <t>None</t>
  </si>
  <si>
    <t>DPH Expenditures - Tier 4</t>
  </si>
  <si>
    <t>Tier 3 DC FTEs</t>
  </si>
  <si>
    <t>Tier 4 DC FTEs</t>
  </si>
  <si>
    <t>Tier Designation</t>
  </si>
  <si>
    <t>Average of Hotline Calls</t>
  </si>
  <si>
    <t xml:space="preserve">Average of Medical Accompaniment Sessions </t>
  </si>
  <si>
    <t xml:space="preserve">Average of Non-medical Accompaniment Sessions </t>
  </si>
  <si>
    <t>Average of Individual Counseling Sessions</t>
  </si>
  <si>
    <t>Average of Group Counseling Sessions</t>
  </si>
  <si>
    <t>STAFFING ANALYSIS</t>
  </si>
  <si>
    <t>Med-Acc</t>
  </si>
  <si>
    <t>Non-Med Acc</t>
  </si>
  <si>
    <t>Ind Coun</t>
  </si>
  <si>
    <t>Group Coun</t>
  </si>
  <si>
    <t>OUTPUT ANALYSIS - AVERAGE FY14 UNITS</t>
  </si>
  <si>
    <t>TIER 1</t>
  </si>
  <si>
    <t>Volunteer Hours</t>
  </si>
  <si>
    <t>** did not submit survey</t>
  </si>
  <si>
    <t>n/a **</t>
  </si>
  <si>
    <t>Vol FTE Equiv</t>
  </si>
  <si>
    <t>TIER 4 - ISLANDS</t>
  </si>
  <si>
    <t>Tier 4 - ISLANDS</t>
  </si>
  <si>
    <t># of hospitals</t>
  </si>
  <si>
    <t># of SANE sites</t>
  </si>
  <si>
    <t>population rank</t>
  </si>
  <si>
    <t>SANE site rank</t>
  </si>
  <si>
    <t>Hospitals rank</t>
  </si>
  <si>
    <t>average length of med accomp</t>
  </si>
  <si>
    <t>4.93 hours</t>
  </si>
  <si>
    <t>cost per hour</t>
  </si>
  <si>
    <t>per SANE hospital</t>
  </si>
  <si>
    <t>Population</t>
  </si>
  <si>
    <t>Position Category</t>
  </si>
  <si>
    <t>Staffing Subtotal</t>
  </si>
  <si>
    <t>Admin Allocation</t>
  </si>
  <si>
    <t>Tier Range</t>
  </si>
  <si>
    <t>&gt; 50,000</t>
  </si>
  <si>
    <t>200,000 - 400,000</t>
  </si>
  <si>
    <t>Boston</t>
  </si>
  <si>
    <t xml:space="preserve">CALCULATION: </t>
  </si>
  <si>
    <t>Population &lt; 50K</t>
  </si>
  <si>
    <t>Tier 1</t>
  </si>
  <si>
    <t>Tier 4</t>
  </si>
  <si>
    <t>Tier 5</t>
  </si>
  <si>
    <t>Tier 6</t>
  </si>
  <si>
    <t>Rates with Hotline Taken Out</t>
  </si>
  <si>
    <t>Hotline Costs:</t>
  </si>
  <si>
    <t>New Rate</t>
  </si>
  <si>
    <t>Hotline Subtraction</t>
  </si>
  <si>
    <t>50K - 200K</t>
  </si>
  <si>
    <t>201K - 400K</t>
  </si>
  <si>
    <t>401K - 600K</t>
  </si>
  <si>
    <t>601K - 800K</t>
  </si>
  <si>
    <t>Population 50K - 200K</t>
  </si>
  <si>
    <t>Population 201K - 400K</t>
  </si>
  <si>
    <t>Population 401K - 600K</t>
  </si>
  <si>
    <t>Population 601K - 800K</t>
  </si>
  <si>
    <t>Average Output</t>
  </si>
  <si>
    <t>Extra Program Site Modifier (applies to tiers 3-6 as it is assumed that tiers 1 and 2 will require more than 1 program site due to their size)</t>
  </si>
  <si>
    <t>Tier 3-6 modifier for extra site</t>
  </si>
  <si>
    <t>fringe</t>
  </si>
  <si>
    <t>occupancy</t>
  </si>
  <si>
    <t>other program expenses</t>
  </si>
  <si>
    <t>admin</t>
  </si>
  <si>
    <t># sites required</t>
  </si>
  <si>
    <t xml:space="preserve"> Site  modifier</t>
  </si>
  <si>
    <t>Rate with modifier</t>
  </si>
  <si>
    <t>Monthly Amount</t>
  </si>
  <si>
    <t>Rate (Without Hotline)</t>
  </si>
  <si>
    <t>RPE to be excluded</t>
  </si>
  <si>
    <t>Management (includes UFR title 101, 102, 103, 131, 132, 104)</t>
  </si>
  <si>
    <t>Direct (includes UFR title 130, 120, 117, 119, 138, 136, 135, 134, 133, 127, 125, 126, 124)</t>
  </si>
  <si>
    <t>Support (includes UFR tital 138 and 137)</t>
  </si>
  <si>
    <t>SALARY</t>
  </si>
  <si>
    <t>A SAFE PLACE INC</t>
  </si>
  <si>
    <t>BOSTON AREA RAPE CRISIS CENTER</t>
  </si>
  <si>
    <t>ELIZABETH FREEMAN CTR</t>
  </si>
  <si>
    <t>HEALTH IMPERATIVES, INC</t>
  </si>
  <si>
    <t>INDEPENDENCE HOUSE INC</t>
  </si>
  <si>
    <t>MARTHAS VINEYARD COMMUNITY</t>
  </si>
  <si>
    <t>NEW BEDFORD WOMENS CTR INC</t>
  </si>
  <si>
    <t>NEW ENGLAND LEARNING CENTER</t>
  </si>
  <si>
    <t>NEW HOPE INC</t>
  </si>
  <si>
    <t>PATHWAYS FOR CHANGE, INC</t>
  </si>
  <si>
    <t>SOUTH MIDDLESEX OPPORTUNITY COUNCIL INC</t>
  </si>
  <si>
    <t>THE CENTER FOR HOPE AND HEALING, INC.</t>
  </si>
  <si>
    <t>UNIVERSITY OF MASS</t>
  </si>
  <si>
    <t>WAYSIDE YOUTH &amp; FAMILY</t>
  </si>
  <si>
    <t>YWCA OF GREATER  LAWRENCE</t>
  </si>
  <si>
    <t>YWCA OF WESTERN MASS</t>
  </si>
  <si>
    <t>UPDATED TOTAL</t>
  </si>
  <si>
    <t>UPDATED MEAN</t>
  </si>
  <si>
    <t>Total w/o RPE</t>
  </si>
  <si>
    <t>EXCLUDE RPE</t>
  </si>
  <si>
    <t>Prior Total QC</t>
  </si>
  <si>
    <t>New Total QC</t>
  </si>
  <si>
    <t>45001001</t>
  </si>
  <si>
    <t>Please note - SANE funding on 4510-0810 based on FY17 level to remove one time FY16 funding</t>
  </si>
  <si>
    <t>Please note - JAG Federal funding is a one time grant that has ended.</t>
  </si>
  <si>
    <t>Both 4510-0810 and 4513-1130 had significant increases in FY16.</t>
  </si>
  <si>
    <t>Total minus RPE</t>
  </si>
  <si>
    <t>5. INDIVIDUAL COUNSELING &amp; GROUP COUNSELING UNIT CALCULATION</t>
  </si>
  <si>
    <t>Total Units</t>
  </si>
  <si>
    <t>Cost per Hour</t>
  </si>
  <si>
    <t>Cost per Session</t>
  </si>
  <si>
    <t xml:space="preserve">OPTION 1: SINGLE REIMBURSEMENT RATE </t>
  </si>
  <si>
    <t>Specialized Outreach and Education</t>
  </si>
  <si>
    <t>RATES with SASP Excluded</t>
  </si>
  <si>
    <t>SASP FUNDS</t>
  </si>
  <si>
    <t>Rate w/ Sasp</t>
  </si>
  <si>
    <t>% of Sasp</t>
  </si>
  <si>
    <t>Total Reduction</t>
  </si>
  <si>
    <t>New Rate w/o SASP</t>
  </si>
  <si>
    <t>Total Rate WITH SASP</t>
  </si>
  <si>
    <t>New Rate (W/O SASP)</t>
  </si>
  <si>
    <t>Total minus RPE &amp; SASP</t>
  </si>
  <si>
    <t>Recommended Salary</t>
  </si>
  <si>
    <t>Recommended Salaries</t>
  </si>
  <si>
    <t>IHS Economics Spring 2016 Forecast</t>
  </si>
  <si>
    <t>Spanish Language Hotline</t>
  </si>
  <si>
    <t>Calls</t>
  </si>
  <si>
    <t>Total Cost</t>
  </si>
  <si>
    <t>Population 801K - 1 Million</t>
  </si>
  <si>
    <t>Population 1 Million - 1.5 Million</t>
  </si>
  <si>
    <t>&gt; 1.5 Million</t>
  </si>
  <si>
    <t>Tier 7</t>
  </si>
  <si>
    <t>Tier 8</t>
  </si>
  <si>
    <t>1 Mill - 1.5 Mill</t>
  </si>
  <si>
    <t>801K - 1 Mill</t>
  </si>
  <si>
    <t>&lt; 50K</t>
  </si>
  <si>
    <t>SCENARIO A</t>
  </si>
  <si>
    <t>SCENARIO B</t>
  </si>
  <si>
    <t>Proposed Funding</t>
  </si>
  <si>
    <t>SCENARIO C</t>
  </si>
  <si>
    <t>SCENARIO D</t>
  </si>
  <si>
    <t>Region Population</t>
  </si>
  <si>
    <t>Southern Boston***</t>
  </si>
  <si>
    <t>North Shore**</t>
  </si>
  <si>
    <t>Spanish Hotline</t>
  </si>
  <si>
    <t>FY16 Funding</t>
  </si>
  <si>
    <t xml:space="preserve">BARCC </t>
  </si>
  <si>
    <t>Orig Pop</t>
  </si>
  <si>
    <t>New Pop</t>
  </si>
  <si>
    <t>New Funding</t>
  </si>
  <si>
    <t>Factor</t>
  </si>
  <si>
    <t>01/01/2017 - 12/31/2018</t>
  </si>
  <si>
    <t>OLD ANALYSIS</t>
  </si>
  <si>
    <t>Add-on units provided in FY16</t>
  </si>
  <si>
    <t>.1 FTE Unit Cost</t>
  </si>
  <si>
    <t>Add-On $$</t>
  </si>
  <si>
    <t>FY16 Federal funding with RPE</t>
  </si>
  <si>
    <t>FY16 Federal Funding Without RPE</t>
  </si>
  <si>
    <t>% change to contract</t>
  </si>
  <si>
    <t>Change in Funding</t>
  </si>
  <si>
    <t>Impact if no federal funding without RPE</t>
  </si>
  <si>
    <t>Supervising Professional</t>
  </si>
  <si>
    <t>FY 16 Contract Total</t>
  </si>
  <si>
    <t>Proposed Rates</t>
  </si>
  <si>
    <t>Total Variance</t>
  </si>
  <si>
    <t>Dollar Variance</t>
  </si>
  <si>
    <t>SCENARIO E - Leave Quincy with South Shore and boston as one region but other small adjustments from Scenario D</t>
  </si>
  <si>
    <t>Recommended Below the Line Costs</t>
  </si>
  <si>
    <t>Proposed Funding (NO ADD ON)</t>
  </si>
  <si>
    <t>Proposed Funding (with ADD Ons)</t>
  </si>
  <si>
    <t>Total ADD ON FUNDING AVAILABLE</t>
  </si>
  <si>
    <t xml:space="preserve">Total  </t>
  </si>
  <si>
    <t>Total with CAF</t>
  </si>
  <si>
    <t>FY14 Actuals</t>
  </si>
  <si>
    <t>Salaries</t>
  </si>
  <si>
    <t xml:space="preserve">Management </t>
  </si>
  <si>
    <t>Direct</t>
  </si>
  <si>
    <t>Admin (M&amp;G)</t>
  </si>
  <si>
    <t>Chp 257 Benchmark</t>
  </si>
  <si>
    <t>FY14 Weighted Average % of Personnel (includes DV and RCC staff)</t>
  </si>
  <si>
    <t>n/a</t>
  </si>
  <si>
    <t>Other Program Expenses "standalone"</t>
  </si>
  <si>
    <t>Occupancy "standalone"</t>
  </si>
  <si>
    <t>Annual Amount</t>
  </si>
  <si>
    <t>Program</t>
  </si>
  <si>
    <t>Spend</t>
  </si>
  <si>
    <t>Weighted Avg</t>
  </si>
  <si>
    <t>Community Based</t>
  </si>
  <si>
    <t>Support Staff</t>
  </si>
  <si>
    <t>Supervised Visit</t>
  </si>
  <si>
    <t>Children Who Witness Violence</t>
  </si>
  <si>
    <t>Rape Crisis Centers</t>
  </si>
  <si>
    <t>SALARIES- BY CATEGORY</t>
  </si>
  <si>
    <t>SECURITY ***</t>
  </si>
  <si>
    <t>*** Only applicable to SV</t>
  </si>
  <si>
    <t>EXPENDITURES - BY PROGRAM</t>
  </si>
  <si>
    <t>EXPENDITURES - OVERALL</t>
  </si>
  <si>
    <t>% of Total</t>
  </si>
  <si>
    <t>FOR RECOMMENDATIONS</t>
  </si>
  <si>
    <t>Calculation</t>
  </si>
  <si>
    <t>Recommendation</t>
  </si>
  <si>
    <t>ALL</t>
  </si>
  <si>
    <t>Admin Allocation (M&amp;G)</t>
  </si>
  <si>
    <t>Supervised Visitation</t>
  </si>
  <si>
    <t>Staff Travel / Mileage</t>
  </si>
  <si>
    <t>Program Supplies and Materials</t>
  </si>
  <si>
    <t>Client Transportation</t>
  </si>
  <si>
    <t>Staff Training</t>
  </si>
  <si>
    <t>Community-Based</t>
  </si>
  <si>
    <t>Direct Care Consultants</t>
  </si>
  <si>
    <t>Staff Travel/Mileage</t>
  </si>
  <si>
    <t>Client Personal Allowances</t>
  </si>
  <si>
    <t xml:space="preserve">Program Supplies and Materials </t>
  </si>
  <si>
    <t>Direct Care Consultant</t>
  </si>
  <si>
    <t>Staff Mileage</t>
  </si>
  <si>
    <t>Program Supplies &amp; Materials</t>
  </si>
  <si>
    <t>** Note: Exclusions applied where applicable (e.g. Exclude RPE funding from certain RCC calculations)</t>
  </si>
  <si>
    <t>Dual Agency Monthly Amount</t>
  </si>
  <si>
    <t>Standalone Agency Monthly Amount</t>
  </si>
  <si>
    <t>Tier 1 - Dual Agency</t>
  </si>
  <si>
    <t>Tier 2 - Dual Agency</t>
  </si>
  <si>
    <t>Tier 3 - Dual Agency</t>
  </si>
  <si>
    <t>Tier 4 - Dual Agency</t>
  </si>
  <si>
    <t>Tier 5 - Dual Agency</t>
  </si>
  <si>
    <t>Tier 6 - Dual Agency</t>
  </si>
  <si>
    <t>Tier 7 - Dual Agency</t>
  </si>
  <si>
    <t>Tier 8 - Dual Agency</t>
  </si>
  <si>
    <t>Tier 1 - Standalone Agency</t>
  </si>
  <si>
    <t>Tier  - Standalone Agency</t>
  </si>
  <si>
    <t>Tier 3 - Standalone Agency</t>
  </si>
  <si>
    <t>Tier 4 - Standalone Agency</t>
  </si>
  <si>
    <t>Tier 5 - Standalone Agency</t>
  </si>
  <si>
    <t>Tier 6 - Standalone Agency</t>
  </si>
  <si>
    <t>Tier 7 - Standalone Agency</t>
  </si>
  <si>
    <t>Tier 8 - Standalone Agency</t>
  </si>
  <si>
    <t>Occupancy - Standalone Agency</t>
  </si>
  <si>
    <t xml:space="preserve">Other Program Expenses - Standalone </t>
  </si>
  <si>
    <t>Other Program Expenses - Dual</t>
  </si>
  <si>
    <t>Occupancy - Dual</t>
  </si>
  <si>
    <t>Community Presence Add-On</t>
  </si>
  <si>
    <t>4 Hours of Community Presence</t>
  </si>
  <si>
    <t>Unit</t>
  </si>
  <si>
    <t>POST PH Proposed Funding (NO ADD ON)</t>
  </si>
  <si>
    <t>Base year = FY 14, Prospective: FY18 &amp; FY19</t>
  </si>
  <si>
    <t>CAF (original)</t>
  </si>
  <si>
    <t>RCC - CAPACITY-BASED RATE MODEL</t>
  </si>
  <si>
    <t>RCC - CAPACITY-BASED RATE MODEL - STAND ALONE AGENCY</t>
  </si>
  <si>
    <t>RCC - Recommended Rates</t>
  </si>
  <si>
    <t>MASTER SOURCE TABLE (RCC)</t>
  </si>
  <si>
    <t>Purchaser Recommendation plus original CAF</t>
  </si>
  <si>
    <t>CAF - Rate review</t>
  </si>
  <si>
    <t>Prospective: FY20 &amp; FY21</t>
  </si>
  <si>
    <t>Rate Review CAF</t>
  </si>
  <si>
    <t>Benchmarked to Community Based (includes original CAF)</t>
  </si>
  <si>
    <t>Annual Total</t>
  </si>
  <si>
    <t>Hourly Rate</t>
  </si>
  <si>
    <t>Community-Based Rate  .25 DC FTE rate</t>
  </si>
  <si>
    <t>.25 Direct Care FTE</t>
  </si>
  <si>
    <t>Tier 9</t>
  </si>
  <si>
    <t>Tier 10</t>
  </si>
  <si>
    <t>Tier 11</t>
  </si>
  <si>
    <t>Tier 12</t>
  </si>
  <si>
    <t>Tier 13</t>
  </si>
  <si>
    <r>
      <t xml:space="preserve">Program Expenses </t>
    </r>
    <r>
      <rPr>
        <i/>
        <sz val="9"/>
        <color theme="1"/>
        <rFont val="Calibri"/>
        <family val="2"/>
        <scheme val="minor"/>
      </rPr>
      <t>(Staff Travel/Mileage, Training, Client Personal Allowances, Supplies &amp; materials)</t>
    </r>
  </si>
  <si>
    <t>Monthly Amount per DC FTE</t>
  </si>
  <si>
    <t>PFMLA Trust Contribution</t>
  </si>
  <si>
    <t>Total Annual Cost</t>
  </si>
  <si>
    <t>Effective 7/1/19</t>
  </si>
  <si>
    <t>PFLMA Contribution</t>
  </si>
  <si>
    <t xml:space="preserve"> Total</t>
  </si>
  <si>
    <t>Rape Crisis Spanish Hotline</t>
  </si>
  <si>
    <t>IHS Markit, Fall 2018 Forecast</t>
  </si>
  <si>
    <t>FY20</t>
  </si>
  <si>
    <t>FY21</t>
  </si>
  <si>
    <t>FY22</t>
  </si>
  <si>
    <t>FY23</t>
  </si>
  <si>
    <t>2022Q1</t>
  </si>
  <si>
    <t>2022Q2</t>
  </si>
  <si>
    <t>2022Q3</t>
  </si>
  <si>
    <t>2022Q4</t>
  </si>
  <si>
    <t>2023Q1</t>
  </si>
  <si>
    <t>2023Q2</t>
  </si>
  <si>
    <t>2023Q3</t>
  </si>
  <si>
    <t>2023Q4</t>
  </si>
  <si>
    <t>Rate-to-rate CAF</t>
  </si>
  <si>
    <t>Assumption for Rate Reviews that are to be promulgated July 1, 2019</t>
  </si>
  <si>
    <t>FY19Q4</t>
  </si>
  <si>
    <t>FY20 &amp; FY21</t>
  </si>
  <si>
    <t>Original</t>
  </si>
  <si>
    <t>Rate Review</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</si>
</sst>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5" formatCode="0.0"/>
    <numFmt numFmtId="166" formatCode="_(&quot;$&quot;* #,##0_);_(&quot;$&quot;* \(#,##0\);_(&quot;$&quot;* &quot;-&quot;??_);_(@_)"/>
    <numFmt numFmtId="167" formatCode="#,##0.0"/>
    <numFmt numFmtId="168" formatCode="0.0%"/>
    <numFmt numFmtId="169" formatCode="_(&quot;$&quot;* #,##0.0_);_(&quot;$&quot;* \(#,##0.0\);_(&quot;$&quot;* &quot;-&quot;??_);_(@_)"/>
    <numFmt numFmtId="170" formatCode="_(* #,##0_);_(* \(#,##0\);_(* &quot;-&quot;??_);_(@_)"/>
    <numFmt numFmtId="171" formatCode="0.0000"/>
    <numFmt numFmtId="172" formatCode="_(* #,##0.0_);_(* \(#,##0.0\);_(* &quot;-&quot;??_);_(@_)"/>
    <numFmt numFmtId="173" formatCode="_(* #,##0.000_);_(* \(#,##0.000\);_(* &quot;-&quot;??_);_(@_)"/>
    <numFmt numFmtId="174" formatCode="&quot;$&quot;#,##0"/>
  </numFmts>
  <fonts count="9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i/>
      <sz val="11"/>
      <color theme="1"/>
      <name val="Calibri"/>
      <family val="2"/>
      <scheme val="minor"/>
    </font>
    <font>
      <sz val="11"/>
      <name val="Arial"/>
      <family val="2"/>
    </font>
    <font>
      <b/>
      <sz val="14"/>
      <name val="Arial"/>
      <family val="2"/>
    </font>
    <font>
      <b/>
      <sz val="12"/>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1"/>
      <color theme="1"/>
      <name val="Calibri"/>
      <family val="2"/>
      <scheme val="minor"/>
    </font>
    <font>
      <b/>
      <i/>
      <sz val="11"/>
      <color theme="0"/>
      <name val="Calibri"/>
      <family val="2"/>
      <scheme val="minor"/>
    </font>
    <font>
      <sz val="11"/>
      <color theme="1"/>
      <name val="Calibri"/>
      <family val="2"/>
    </font>
    <font>
      <b/>
      <sz val="18"/>
      <color theme="3"/>
      <name val="Cambria"/>
      <family val="2"/>
      <scheme val="major"/>
    </font>
    <font>
      <sz val="10"/>
      <name val="Verdana"/>
      <family val="2"/>
    </font>
    <font>
      <b/>
      <sz val="11"/>
      <name val="Calibri"/>
      <family val="2"/>
      <scheme val="minor"/>
    </font>
    <font>
      <sz val="10"/>
      <name val="Arial Narrow"/>
      <family val="2"/>
    </font>
    <font>
      <b/>
      <sz val="8"/>
      <color indexed="81"/>
      <name val="Tahoma"/>
      <family val="2"/>
    </font>
    <font>
      <sz val="8"/>
      <color indexed="81"/>
      <name val="Tahoma"/>
      <family val="2"/>
    </font>
    <font>
      <sz val="10"/>
      <name val="Courier"/>
      <family val="3"/>
    </font>
    <font>
      <sz val="8"/>
      <color indexed="81"/>
      <name val="CG Times"/>
      <family val="1"/>
    </font>
    <font>
      <sz val="10"/>
      <name val="Arial"/>
      <family val="2"/>
    </font>
    <font>
      <sz val="11"/>
      <color rgb="FF000000"/>
      <name val="Calibri"/>
      <family val="2"/>
    </font>
    <font>
      <sz val="10"/>
      <color rgb="FF000000"/>
      <name val="Times New Roman"/>
      <family val="1"/>
    </font>
    <font>
      <i/>
      <sz val="11"/>
      <color rgb="FF002060"/>
      <name val="Calibri"/>
      <family val="2"/>
      <scheme val="minor"/>
    </font>
    <font>
      <i/>
      <sz val="10"/>
      <name val="Calibri"/>
      <family val="2"/>
      <scheme val="minor"/>
    </font>
    <font>
      <b/>
      <sz val="14"/>
      <color theme="0"/>
      <name val="Calibri"/>
      <family val="2"/>
      <scheme val="minor"/>
    </font>
    <font>
      <b/>
      <i/>
      <sz val="14"/>
      <color theme="0"/>
      <name val="Calibri"/>
      <family val="2"/>
      <scheme val="minor"/>
    </font>
    <font>
      <i/>
      <sz val="10"/>
      <color theme="1"/>
      <name val="Calibri"/>
      <family val="2"/>
      <scheme val="minor"/>
    </font>
    <font>
      <i/>
      <sz val="9"/>
      <color theme="1"/>
      <name val="Calibri"/>
      <family val="2"/>
      <scheme val="minor"/>
    </font>
    <font>
      <sz val="11"/>
      <name val="Calibri"/>
      <family val="2"/>
      <scheme val="minor"/>
    </font>
    <font>
      <sz val="10"/>
      <name val="Arial"/>
      <family val="2"/>
    </font>
    <font>
      <b/>
      <sz val="11"/>
      <color rgb="FFFF0000"/>
      <name val="Calibri"/>
      <family val="2"/>
      <scheme val="minor"/>
    </font>
    <font>
      <sz val="8"/>
      <color theme="1"/>
      <name val="Arial"/>
      <family val="2"/>
    </font>
    <font>
      <sz val="10"/>
      <color indexed="8"/>
      <name val="Arial"/>
      <family val="2"/>
    </font>
    <font>
      <b/>
      <i/>
      <sz val="10"/>
      <color theme="1"/>
      <name val="Arial"/>
      <family val="2"/>
    </font>
    <font>
      <i/>
      <sz val="10"/>
      <color theme="1"/>
      <name val="Arial"/>
      <family val="2"/>
    </font>
    <font>
      <sz val="9"/>
      <color theme="1"/>
      <name val="Arial"/>
      <family val="2"/>
    </font>
    <font>
      <b/>
      <sz val="9"/>
      <color theme="1"/>
      <name val="Arial"/>
      <family val="2"/>
    </font>
    <font>
      <b/>
      <sz val="10"/>
      <color theme="1"/>
      <name val="Arial"/>
      <family val="2"/>
    </font>
    <font>
      <sz val="10"/>
      <color theme="1"/>
      <name val="Arial"/>
      <family val="2"/>
    </font>
    <font>
      <b/>
      <i/>
      <sz val="8"/>
      <color theme="0"/>
      <name val="Arial"/>
      <family val="2"/>
    </font>
    <font>
      <b/>
      <i/>
      <sz val="8"/>
      <color theme="1"/>
      <name val="Arial"/>
      <family val="2"/>
    </font>
    <font>
      <i/>
      <sz val="8"/>
      <color theme="1"/>
      <name val="Arial"/>
      <family val="2"/>
    </font>
    <font>
      <b/>
      <sz val="8"/>
      <color theme="1"/>
      <name val="Arial"/>
      <family val="2"/>
    </font>
    <font>
      <b/>
      <sz val="11"/>
      <color theme="0"/>
      <name val="Arial"/>
      <family val="2"/>
    </font>
    <font>
      <b/>
      <sz val="14"/>
      <name val="Calibri"/>
      <family val="2"/>
      <scheme val="minor"/>
    </font>
    <font>
      <sz val="9"/>
      <color theme="1"/>
      <name val="Calibri"/>
      <family val="2"/>
      <scheme val="minor"/>
    </font>
    <font>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0"/>
      <color rgb="FFFA7D00"/>
      <name val="Arial"/>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9"/>
      <name val="Microsoft Sans Serif"/>
      <family val="2"/>
    </font>
    <font>
      <sz val="9"/>
      <name val="Microsoft Sans Serif"/>
      <family val="2"/>
      <charset val="204"/>
    </font>
    <font>
      <b/>
      <sz val="11"/>
      <color indexed="63"/>
      <name val="Calibri"/>
      <family val="2"/>
    </font>
    <font>
      <b/>
      <sz val="11"/>
      <color indexed="8"/>
      <name val="Calibri"/>
      <family val="2"/>
    </font>
    <font>
      <sz val="11"/>
      <color indexed="10"/>
      <name val="Calibri"/>
      <family val="2"/>
    </font>
    <font>
      <sz val="8"/>
      <color theme="0"/>
      <name val="Arial"/>
      <family val="2"/>
    </font>
    <font>
      <i/>
      <sz val="11"/>
      <color rgb="FFFF0000"/>
      <name val="Calibri"/>
      <family val="2"/>
      <scheme val="minor"/>
    </font>
    <font>
      <b/>
      <i/>
      <sz val="11"/>
      <color rgb="FFFF0000"/>
      <name val="Calibri"/>
      <family val="2"/>
      <scheme val="minor"/>
    </font>
    <font>
      <sz val="10"/>
      <name val="Arial"/>
    </font>
  </fonts>
  <fills count="95">
    <fill>
      <patternFill patternType="none"/>
    </fill>
    <fill>
      <patternFill patternType="gray125"/>
    </fill>
    <fill>
      <patternFill patternType="solid">
        <fgColor indexed="22"/>
        <bgColor indexed="64"/>
      </patternFill>
    </fill>
    <fill>
      <patternFill patternType="solid">
        <fgColor rgb="FFFFC000"/>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indexed="43"/>
        <bgColor indexed="64"/>
      </patternFill>
    </fill>
    <fill>
      <patternFill patternType="solid">
        <fgColor indexed="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4" tint="0.79998168889431442"/>
        <bgColor theme="4" tint="0.79998168889431442"/>
      </patternFill>
    </fill>
    <fill>
      <patternFill patternType="solid">
        <fgColor theme="3" tint="0.79998168889431442"/>
        <bgColor theme="4"/>
      </patternFill>
    </fill>
    <fill>
      <patternFill patternType="solid">
        <fgColor rgb="FFFFC000"/>
        <bgColor theme="4"/>
      </patternFill>
    </fill>
    <fill>
      <patternFill patternType="solid">
        <fgColor theme="7" tint="0.59999389629810485"/>
        <bgColor indexed="64"/>
      </patternFill>
    </fill>
    <fill>
      <patternFill patternType="solid">
        <fgColor theme="7" tint="0.59999389629810485"/>
        <bgColor theme="4"/>
      </patternFill>
    </fill>
    <fill>
      <patternFill patternType="solid">
        <fgColor theme="3" tint="0.39997558519241921"/>
        <bgColor theme="4"/>
      </patternFill>
    </fill>
    <fill>
      <patternFill patternType="solid">
        <fgColor theme="4" tint="-0.249977111117893"/>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499984740745262"/>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1" tint="0.249977111117893"/>
        <bgColor indexed="64"/>
      </patternFill>
    </fill>
  </fills>
  <borders count="79">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indexed="64"/>
      </right>
      <top style="medium">
        <color indexed="64"/>
      </top>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163">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0" fontId="4" fillId="0" borderId="0"/>
    <xf numFmtId="9" fontId="6" fillId="0" borderId="0" applyFont="0" applyFill="0" applyBorder="0" applyAlignment="0" applyProtection="0"/>
    <xf numFmtId="9" fontId="1" fillId="0" borderId="0" applyFont="0" applyFill="0" applyBorder="0" applyAlignment="0" applyProtection="0"/>
    <xf numFmtId="0" fontId="14" fillId="0" borderId="17"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7" fillId="9" borderId="0" applyNumberFormat="0" applyBorder="0" applyAlignment="0" applyProtection="0"/>
    <xf numFmtId="0" fontId="18" fillId="10" borderId="0" applyNumberFormat="0" applyBorder="0" applyAlignment="0" applyProtection="0"/>
    <xf numFmtId="0" fontId="19" fillId="11" borderId="0" applyNumberFormat="0" applyBorder="0" applyAlignment="0" applyProtection="0"/>
    <xf numFmtId="0" fontId="20" fillId="12" borderId="20" applyNumberFormat="0" applyAlignment="0" applyProtection="0"/>
    <xf numFmtId="0" fontId="21" fillId="13" borderId="21" applyNumberFormat="0" applyAlignment="0" applyProtection="0"/>
    <xf numFmtId="0" fontId="22" fillId="13" borderId="20" applyNumberFormat="0" applyAlignment="0" applyProtection="0"/>
    <xf numFmtId="0" fontId="23" fillId="0" borderId="22" applyNumberFormat="0" applyFill="0" applyAlignment="0" applyProtection="0"/>
    <xf numFmtId="0" fontId="24" fillId="14" borderId="23" applyNumberFormat="0" applyAlignment="0" applyProtection="0"/>
    <xf numFmtId="0" fontId="25" fillId="0" borderId="0" applyNumberFormat="0" applyFill="0" applyBorder="0" applyAlignment="0" applyProtection="0"/>
    <xf numFmtId="0" fontId="1" fillId="15" borderId="24" applyNumberFormat="0" applyFont="0" applyAlignment="0" applyProtection="0"/>
    <xf numFmtId="0" fontId="26" fillId="0" borderId="0" applyNumberFormat="0" applyFill="0" applyBorder="0" applyAlignment="0" applyProtection="0"/>
    <xf numFmtId="0" fontId="2" fillId="0" borderId="25" applyNumberFormat="0" applyFill="0" applyAlignment="0" applyProtection="0"/>
    <xf numFmtId="0" fontId="2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27" fillId="39" borderId="0" applyNumberFormat="0" applyBorder="0" applyAlignment="0" applyProtection="0"/>
    <xf numFmtId="0" fontId="31" fillId="0" borderId="0" applyNumberFormat="0" applyFill="0" applyBorder="0" applyAlignment="0" applyProtection="0"/>
    <xf numFmtId="0" fontId="32" fillId="0" borderId="0"/>
    <xf numFmtId="0" fontId="1" fillId="0" borderId="0"/>
    <xf numFmtId="0" fontId="1" fillId="15" borderId="24" applyNumberFormat="0" applyFont="0" applyAlignment="0" applyProtection="0"/>
    <xf numFmtId="0" fontId="32" fillId="0" borderId="0"/>
    <xf numFmtId="0" fontId="30" fillId="0" borderId="0"/>
    <xf numFmtId="0" fontId="37" fillId="0" borderId="0"/>
    <xf numFmtId="0" fontId="39" fillId="0" borderId="0"/>
    <xf numFmtId="44" fontId="4" fillId="0" borderId="0" applyFont="0" applyFill="0" applyBorder="0" applyAlignment="0" applyProtection="0"/>
    <xf numFmtId="0" fontId="1" fillId="0" borderId="0"/>
    <xf numFmtId="9"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9" fillId="0" borderId="0"/>
    <xf numFmtId="9"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52" fillId="0" borderId="0"/>
    <xf numFmtId="44" fontId="4" fillId="0" borderId="0" applyFont="0" applyFill="0" applyBorder="0" applyAlignment="0" applyProtection="0"/>
    <xf numFmtId="0" fontId="51" fillId="0" borderId="0"/>
    <xf numFmtId="0" fontId="1" fillId="0" borderId="0"/>
    <xf numFmtId="44" fontId="51" fillId="0" borderId="0" applyFont="0" applyFill="0" applyBorder="0" applyAlignment="0" applyProtection="0"/>
    <xf numFmtId="44" fontId="4"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1" fillId="0" borderId="0"/>
    <xf numFmtId="44" fontId="1" fillId="0" borderId="0" applyFont="0" applyFill="0" applyBorder="0" applyAlignment="0" applyProtection="0"/>
    <xf numFmtId="44" fontId="51" fillId="0" borderId="0" applyFont="0" applyFill="0" applyBorder="0" applyAlignment="0" applyProtection="0"/>
    <xf numFmtId="43" fontId="51" fillId="0" borderId="0" applyFont="0" applyFill="0" applyBorder="0" applyAlignment="0" applyProtection="0"/>
    <xf numFmtId="0" fontId="67" fillId="69" borderId="0" applyNumberFormat="0" applyBorder="0" applyAlignment="0" applyProtection="0"/>
    <xf numFmtId="0" fontId="67" fillId="70" borderId="0" applyNumberFormat="0" applyBorder="0" applyAlignment="0" applyProtection="0"/>
    <xf numFmtId="0" fontId="67" fillId="71" borderId="0" applyNumberFormat="0" applyBorder="0" applyAlignment="0" applyProtection="0"/>
    <xf numFmtId="0" fontId="67" fillId="72" borderId="0" applyNumberFormat="0" applyBorder="0" applyAlignment="0" applyProtection="0"/>
    <xf numFmtId="0" fontId="67" fillId="73" borderId="0" applyNumberFormat="0" applyBorder="0" applyAlignment="0" applyProtection="0"/>
    <xf numFmtId="0" fontId="67" fillId="74" borderId="0" applyNumberFormat="0" applyBorder="0" applyAlignment="0" applyProtection="0"/>
    <xf numFmtId="0" fontId="67" fillId="75" borderId="0" applyNumberFormat="0" applyBorder="0" applyAlignment="0" applyProtection="0"/>
    <xf numFmtId="0" fontId="67" fillId="76" borderId="0" applyNumberFormat="0" applyBorder="0" applyAlignment="0" applyProtection="0"/>
    <xf numFmtId="0" fontId="67" fillId="77" borderId="0" applyNumberFormat="0" applyBorder="0" applyAlignment="0" applyProtection="0"/>
    <xf numFmtId="0" fontId="67" fillId="72" borderId="0" applyNumberFormat="0" applyBorder="0" applyAlignment="0" applyProtection="0"/>
    <xf numFmtId="0" fontId="67" fillId="75" borderId="0" applyNumberFormat="0" applyBorder="0" applyAlignment="0" applyProtection="0"/>
    <xf numFmtId="0" fontId="67" fillId="78" borderId="0" applyNumberFormat="0" applyBorder="0" applyAlignment="0" applyProtection="0"/>
    <xf numFmtId="0" fontId="68" fillId="79" borderId="0" applyNumberFormat="0" applyBorder="0" applyAlignment="0" applyProtection="0"/>
    <xf numFmtId="0" fontId="68" fillId="76" borderId="0" applyNumberFormat="0" applyBorder="0" applyAlignment="0" applyProtection="0"/>
    <xf numFmtId="0" fontId="68" fillId="77"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6" borderId="0" applyNumberFormat="0" applyBorder="0" applyAlignment="0" applyProtection="0"/>
    <xf numFmtId="0" fontId="69" fillId="70" borderId="0" applyNumberFormat="0" applyBorder="0" applyAlignment="0" applyProtection="0"/>
    <xf numFmtId="0" fontId="70" fillId="87" borderId="68" applyNumberFormat="0" applyAlignment="0" applyProtection="0"/>
    <xf numFmtId="0" fontId="70" fillId="87" borderId="68" applyNumberFormat="0" applyAlignment="0" applyProtection="0"/>
    <xf numFmtId="0" fontId="70" fillId="87" borderId="68" applyNumberFormat="0" applyAlignment="0" applyProtection="0"/>
    <xf numFmtId="0" fontId="71" fillId="13" borderId="20" applyNumberFormat="0" applyAlignment="0" applyProtection="0"/>
    <xf numFmtId="0" fontId="72" fillId="88" borderId="6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2" fillId="0" borderId="0" applyFont="0" applyFill="0" applyBorder="0" applyAlignment="0" applyProtection="0"/>
    <xf numFmtId="43" fontId="7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4"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4" fillId="0" borderId="0" applyNumberFormat="0" applyFill="0" applyBorder="0" applyAlignment="0" applyProtection="0"/>
    <xf numFmtId="0" fontId="75" fillId="71" borderId="0" applyNumberFormat="0" applyBorder="0" applyAlignment="0" applyProtection="0"/>
    <xf numFmtId="0" fontId="76" fillId="0" borderId="70" applyNumberFormat="0" applyFill="0" applyAlignment="0" applyProtection="0"/>
    <xf numFmtId="0" fontId="77" fillId="0" borderId="71" applyNumberFormat="0" applyFill="0" applyAlignment="0" applyProtection="0"/>
    <xf numFmtId="0" fontId="78" fillId="0" borderId="72" applyNumberFormat="0" applyFill="0" applyAlignment="0" applyProtection="0"/>
    <xf numFmtId="0" fontId="78" fillId="0" borderId="0" applyNumberFormat="0" applyFill="0" applyBorder="0" applyAlignment="0" applyProtection="0"/>
    <xf numFmtId="0" fontId="79" fillId="74" borderId="68" applyNumberFormat="0" applyAlignment="0" applyProtection="0"/>
    <xf numFmtId="0" fontId="79" fillId="74" borderId="68" applyNumberFormat="0" applyAlignment="0" applyProtection="0"/>
    <xf numFmtId="0" fontId="79" fillId="74" borderId="68" applyNumberFormat="0" applyAlignment="0" applyProtection="0"/>
    <xf numFmtId="0" fontId="80" fillId="0" borderId="73" applyNumberFormat="0" applyFill="0" applyAlignment="0" applyProtection="0"/>
    <xf numFmtId="0" fontId="81" fillId="8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90" borderId="74" applyNumberFormat="0" applyFont="0" applyAlignment="0" applyProtection="0"/>
    <xf numFmtId="0" fontId="52" fillId="90" borderId="74" applyNumberFormat="0" applyFont="0" applyAlignment="0" applyProtection="0"/>
    <xf numFmtId="0" fontId="4" fillId="90" borderId="74" applyNumberFormat="0" applyFont="0" applyAlignment="0" applyProtection="0"/>
    <xf numFmtId="0" fontId="84" fillId="87" borderId="75" applyNumberFormat="0" applyAlignment="0" applyProtection="0"/>
    <xf numFmtId="0" fontId="84" fillId="87" borderId="75" applyNumberFormat="0" applyAlignment="0" applyProtection="0"/>
    <xf numFmtId="0" fontId="84" fillId="87" borderId="75" applyNumberFormat="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0" fontId="85" fillId="0" borderId="76" applyNumberFormat="0" applyFill="0" applyAlignment="0" applyProtection="0"/>
    <xf numFmtId="0" fontId="85" fillId="0" borderId="76" applyNumberFormat="0" applyFill="0" applyAlignment="0" applyProtection="0"/>
    <xf numFmtId="0" fontId="85" fillId="0" borderId="76" applyNumberFormat="0" applyFill="0" applyAlignment="0" applyProtection="0"/>
    <xf numFmtId="0" fontId="86" fillId="0" borderId="0" applyNumberFormat="0" applyFill="0" applyBorder="0" applyAlignment="0" applyProtection="0"/>
    <xf numFmtId="0" fontId="90" fillId="0" borderId="0"/>
  </cellStyleXfs>
  <cellXfs count="1013">
    <xf numFmtId="0" fontId="0" fillId="0" borderId="0" xfId="0"/>
    <xf numFmtId="0" fontId="4" fillId="0" borderId="0" xfId="4"/>
    <xf numFmtId="0" fontId="3" fillId="0" borderId="0" xfId="4" applyFont="1"/>
    <xf numFmtId="0" fontId="11" fillId="0" borderId="0" xfId="4" applyFont="1"/>
    <xf numFmtId="0" fontId="12" fillId="0" borderId="0" xfId="4" applyFont="1"/>
    <xf numFmtId="0" fontId="4" fillId="0" borderId="10" xfId="4" applyBorder="1"/>
    <xf numFmtId="0" fontId="4" fillId="0" borderId="0" xfId="4" applyBorder="1" applyAlignment="1">
      <alignment horizontal="right"/>
    </xf>
    <xf numFmtId="0" fontId="4" fillId="0" borderId="0" xfId="4" applyBorder="1"/>
    <xf numFmtId="0" fontId="4" fillId="0" borderId="11" xfId="4" applyBorder="1"/>
    <xf numFmtId="0" fontId="13" fillId="0" borderId="11" xfId="4" applyFont="1" applyBorder="1" applyAlignment="1">
      <alignment horizontal="center"/>
    </xf>
    <xf numFmtId="0" fontId="3" fillId="8" borderId="0" xfId="4" applyFont="1" applyFill="1" applyBorder="1" applyAlignment="1">
      <alignment horizontal="right"/>
    </xf>
    <xf numFmtId="0" fontId="4" fillId="0" borderId="12" xfId="4" applyBorder="1"/>
    <xf numFmtId="0" fontId="4" fillId="0" borderId="13" xfId="4" applyBorder="1"/>
    <xf numFmtId="0" fontId="4" fillId="0" borderId="14" xfId="4" applyBorder="1"/>
    <xf numFmtId="0" fontId="0" fillId="40" borderId="3" xfId="0" applyFill="1" applyBorder="1"/>
    <xf numFmtId="0" fontId="0" fillId="41" borderId="0" xfId="0" applyFill="1"/>
    <xf numFmtId="0" fontId="0" fillId="40" borderId="0" xfId="0" applyFill="1" applyBorder="1"/>
    <xf numFmtId="0" fontId="0" fillId="44" borderId="0" xfId="0" applyFill="1"/>
    <xf numFmtId="0" fontId="0" fillId="0" borderId="0" xfId="0"/>
    <xf numFmtId="0" fontId="2" fillId="43" borderId="28" xfId="0" applyFont="1" applyFill="1" applyBorder="1" applyAlignment="1">
      <alignment horizontal="center" vertical="center" wrapText="1"/>
    </xf>
    <xf numFmtId="0" fontId="24" fillId="42" borderId="28" xfId="0" applyFont="1" applyFill="1" applyBorder="1" applyAlignment="1">
      <alignment horizontal="center" vertical="center" wrapText="1"/>
    </xf>
    <xf numFmtId="0" fontId="0" fillId="0" borderId="28" xfId="0" applyBorder="1" applyAlignment="1">
      <alignment horizontal="center"/>
    </xf>
    <xf numFmtId="0" fontId="0" fillId="40" borderId="0" xfId="0" applyFill="1"/>
    <xf numFmtId="166" fontId="2" fillId="43" borderId="15" xfId="2" applyNumberFormat="1" applyFont="1" applyFill="1" applyBorder="1" applyAlignment="1">
      <alignment horizontal="center" vertical="center" wrapText="1"/>
    </xf>
    <xf numFmtId="0" fontId="0" fillId="44" borderId="0" xfId="0" applyFont="1" applyFill="1" applyAlignment="1">
      <alignment horizontal="center" vertical="center" wrapText="1"/>
    </xf>
    <xf numFmtId="0" fontId="0" fillId="0" borderId="0" xfId="0" applyFont="1" applyAlignment="1">
      <alignment horizontal="center" vertical="center" wrapText="1"/>
    </xf>
    <xf numFmtId="0" fontId="0" fillId="0" borderId="28" xfId="0" applyFont="1" applyBorder="1"/>
    <xf numFmtId="0" fontId="0" fillId="44" borderId="0" xfId="0" applyFont="1" applyFill="1"/>
    <xf numFmtId="0" fontId="0" fillId="0" borderId="0" xfId="0" applyFont="1"/>
    <xf numFmtId="0" fontId="33" fillId="43" borderId="28" xfId="0" applyFont="1" applyFill="1" applyBorder="1" applyAlignment="1">
      <alignment horizontal="center" vertical="center" wrapText="1"/>
    </xf>
    <xf numFmtId="0" fontId="33" fillId="45" borderId="28" xfId="0" applyFont="1" applyFill="1" applyBorder="1" applyAlignment="1">
      <alignment horizontal="center" vertical="center" wrapText="1"/>
    </xf>
    <xf numFmtId="0" fontId="33" fillId="41" borderId="28" xfId="0" applyFont="1" applyFill="1" applyBorder="1" applyAlignment="1">
      <alignment horizontal="center" vertical="center" wrapText="1"/>
    </xf>
    <xf numFmtId="0" fontId="5" fillId="44" borderId="0" xfId="0" applyFont="1" applyFill="1"/>
    <xf numFmtId="37" fontId="34" fillId="46" borderId="13" xfId="2" applyNumberFormat="1" applyFont="1" applyFill="1" applyBorder="1" applyProtection="1">
      <protection locked="0"/>
    </xf>
    <xf numFmtId="37" fontId="34" fillId="47" borderId="13" xfId="2" applyNumberFormat="1" applyFont="1" applyFill="1" applyBorder="1" applyProtection="1"/>
    <xf numFmtId="37" fontId="34" fillId="47" borderId="13" xfId="2" applyNumberFormat="1" applyFont="1" applyFill="1" applyBorder="1"/>
    <xf numFmtId="4" fontId="34" fillId="46" borderId="13" xfId="53" applyNumberFormat="1" applyFont="1" applyFill="1" applyBorder="1" applyProtection="1">
      <protection locked="0"/>
    </xf>
    <xf numFmtId="4" fontId="34" fillId="0" borderId="13" xfId="53" applyNumberFormat="1" applyFont="1" applyFill="1" applyBorder="1" applyAlignment="1" applyProtection="1">
      <alignment horizontal="center"/>
    </xf>
    <xf numFmtId="4" fontId="34" fillId="47" borderId="3" xfId="53" applyNumberFormat="1" applyFont="1" applyFill="1" applyBorder="1"/>
    <xf numFmtId="3" fontId="34" fillId="47" borderId="3" xfId="53" applyNumberFormat="1" applyFont="1" applyFill="1" applyBorder="1"/>
    <xf numFmtId="37" fontId="34" fillId="47" borderId="3" xfId="2" applyNumberFormat="1" applyFont="1" applyFill="1" applyBorder="1"/>
    <xf numFmtId="4" fontId="34" fillId="47" borderId="13" xfId="53" applyNumberFormat="1" applyFont="1" applyFill="1" applyBorder="1"/>
    <xf numFmtId="4" fontId="34" fillId="46" borderId="3" xfId="53" applyNumberFormat="1" applyFont="1" applyFill="1" applyBorder="1" applyProtection="1">
      <protection locked="0"/>
    </xf>
    <xf numFmtId="37" fontId="4" fillId="46" borderId="13" xfId="53" applyNumberFormat="1" applyFont="1" applyFill="1" applyBorder="1" applyAlignment="1" applyProtection="1">
      <protection locked="0"/>
    </xf>
    <xf numFmtId="37" fontId="34" fillId="47" borderId="30" xfId="2" applyNumberFormat="1" applyFont="1" applyFill="1" applyBorder="1" applyAlignment="1"/>
    <xf numFmtId="37" fontId="34" fillId="47" borderId="3" xfId="53" applyNumberFormat="1" applyFont="1" applyFill="1" applyBorder="1" applyAlignment="1"/>
    <xf numFmtId="37" fontId="34" fillId="46" borderId="3" xfId="53" applyNumberFormat="1" applyFont="1" applyFill="1" applyBorder="1" applyAlignment="1" applyProtection="1">
      <protection locked="0"/>
    </xf>
    <xf numFmtId="0" fontId="0" fillId="0" borderId="15" xfId="2" applyNumberFormat="1" applyFont="1" applyBorder="1"/>
    <xf numFmtId="1" fontId="0" fillId="0" borderId="15" xfId="2" applyNumberFormat="1" applyFont="1" applyBorder="1"/>
    <xf numFmtId="2" fontId="0" fillId="0" borderId="15" xfId="2" applyNumberFormat="1" applyFont="1" applyBorder="1"/>
    <xf numFmtId="3" fontId="34" fillId="47" borderId="3" xfId="53" applyNumberFormat="1" applyFont="1" applyFill="1" applyBorder="1"/>
    <xf numFmtId="37" fontId="34" fillId="46" borderId="13" xfId="55" applyNumberFormat="1" applyFont="1" applyFill="1" applyBorder="1" applyProtection="1">
      <protection locked="0"/>
    </xf>
    <xf numFmtId="37" fontId="34" fillId="47" borderId="13" xfId="55" applyNumberFormat="1" applyFont="1" applyFill="1" applyBorder="1"/>
    <xf numFmtId="37" fontId="34" fillId="47" borderId="3" xfId="55" applyNumberFormat="1" applyFont="1" applyFill="1" applyBorder="1"/>
    <xf numFmtId="37" fontId="34" fillId="47" borderId="13" xfId="55" applyNumberFormat="1" applyFont="1" applyFill="1" applyBorder="1" applyProtection="1"/>
    <xf numFmtId="37" fontId="34" fillId="46" borderId="13" xfId="55" applyNumberFormat="1" applyFont="1" applyFill="1" applyBorder="1" applyProtection="1">
      <protection locked="0"/>
    </xf>
    <xf numFmtId="37" fontId="34" fillId="47" borderId="30" xfId="55" applyNumberFormat="1" applyFont="1" applyFill="1" applyBorder="1" applyAlignment="1"/>
    <xf numFmtId="37" fontId="4" fillId="46" borderId="13" xfId="53" applyNumberFormat="1" applyFont="1" applyFill="1" applyBorder="1" applyAlignment="1" applyProtection="1">
      <protection locked="0"/>
    </xf>
    <xf numFmtId="37" fontId="34" fillId="47" borderId="3" xfId="53" applyNumberFormat="1" applyFont="1" applyFill="1" applyBorder="1" applyAlignment="1"/>
    <xf numFmtId="37" fontId="34" fillId="46" borderId="3" xfId="53" applyNumberFormat="1" applyFont="1" applyFill="1" applyBorder="1" applyAlignment="1" applyProtection="1">
      <protection locked="0"/>
    </xf>
    <xf numFmtId="37" fontId="34" fillId="47" borderId="13" xfId="55" applyNumberFormat="1" applyFont="1" applyFill="1" applyBorder="1"/>
    <xf numFmtId="37" fontId="34" fillId="47" borderId="13" xfId="55" applyNumberFormat="1" applyFont="1" applyFill="1" applyBorder="1" applyProtection="1"/>
    <xf numFmtId="37" fontId="34" fillId="46" borderId="13" xfId="55" applyNumberFormat="1" applyFont="1" applyFill="1" applyBorder="1" applyProtection="1">
      <protection locked="0"/>
    </xf>
    <xf numFmtId="4" fontId="34" fillId="47" borderId="3" xfId="53" applyNumberFormat="1" applyFont="1" applyFill="1" applyBorder="1"/>
    <xf numFmtId="4" fontId="34" fillId="46" borderId="13" xfId="53" applyNumberFormat="1" applyFont="1" applyFill="1" applyBorder="1" applyProtection="1">
      <protection locked="0"/>
    </xf>
    <xf numFmtId="4" fontId="34" fillId="0" borderId="13" xfId="53" applyNumberFormat="1" applyFont="1" applyFill="1" applyBorder="1" applyAlignment="1" applyProtection="1">
      <alignment horizontal="center"/>
    </xf>
    <xf numFmtId="4" fontId="34" fillId="47" borderId="13" xfId="53" applyNumberFormat="1" applyFont="1" applyFill="1" applyBorder="1"/>
    <xf numFmtId="4" fontId="34" fillId="47" borderId="3" xfId="53" applyNumberFormat="1" applyFont="1" applyFill="1" applyBorder="1"/>
    <xf numFmtId="4" fontId="34" fillId="46" borderId="3" xfId="53" applyNumberFormat="1" applyFont="1" applyFill="1" applyBorder="1" applyProtection="1">
      <protection locked="0"/>
    </xf>
    <xf numFmtId="3" fontId="34" fillId="47" borderId="3" xfId="53" applyNumberFormat="1" applyFont="1" applyFill="1" applyBorder="1"/>
    <xf numFmtId="37" fontId="34" fillId="47" borderId="13" xfId="55" applyNumberFormat="1" applyFont="1" applyFill="1" applyBorder="1"/>
    <xf numFmtId="37" fontId="34" fillId="47" borderId="13" xfId="55" applyNumberFormat="1" applyFont="1" applyFill="1" applyBorder="1" applyProtection="1"/>
    <xf numFmtId="37" fontId="34" fillId="46" borderId="13" xfId="55" applyNumberFormat="1" applyFont="1" applyFill="1" applyBorder="1" applyProtection="1">
      <protection locked="0"/>
    </xf>
    <xf numFmtId="0" fontId="0" fillId="0" borderId="29" xfId="0" applyFont="1" applyFill="1" applyBorder="1"/>
    <xf numFmtId="0" fontId="0" fillId="0" borderId="28" xfId="0" applyFont="1" applyFill="1" applyBorder="1"/>
    <xf numFmtId="167" fontId="2" fillId="41" borderId="28" xfId="56" applyNumberFormat="1" applyFont="1" applyFill="1" applyBorder="1" applyAlignment="1">
      <alignment horizontal="center" vertical="center"/>
    </xf>
    <xf numFmtId="0" fontId="2" fillId="41" borderId="28" xfId="56" applyFont="1" applyFill="1" applyBorder="1" applyAlignment="1">
      <alignment horizontal="center" vertical="center" wrapText="1"/>
    </xf>
    <xf numFmtId="0" fontId="2" fillId="48" borderId="28" xfId="56" applyFont="1" applyFill="1" applyBorder="1" applyAlignment="1">
      <alignment horizontal="center" vertical="center" wrapText="1"/>
    </xf>
    <xf numFmtId="0" fontId="2" fillId="49" borderId="28" xfId="56" applyFont="1" applyFill="1" applyBorder="1" applyAlignment="1">
      <alignment horizontal="center" vertical="center" wrapText="1"/>
    </xf>
    <xf numFmtId="0" fontId="1" fillId="0" borderId="0" xfId="56" applyFont="1" applyAlignment="1">
      <alignment wrapText="1"/>
    </xf>
    <xf numFmtId="0" fontId="1" fillId="0" borderId="0" xfId="56" applyFont="1"/>
    <xf numFmtId="167" fontId="0" fillId="0" borderId="28" xfId="56" applyNumberFormat="1" applyFont="1" applyFill="1" applyBorder="1"/>
    <xf numFmtId="3" fontId="1" fillId="0" borderId="28" xfId="56" applyNumberFormat="1" applyFont="1" applyFill="1" applyBorder="1" applyAlignment="1">
      <alignment horizontal="center" wrapText="1"/>
    </xf>
    <xf numFmtId="3" fontId="1" fillId="0" borderId="28" xfId="56" applyNumberFormat="1" applyFont="1" applyBorder="1" applyAlignment="1">
      <alignment horizontal="center" wrapText="1"/>
    </xf>
    <xf numFmtId="3" fontId="1" fillId="49" borderId="28" xfId="56" applyNumberFormat="1" applyFont="1" applyFill="1" applyBorder="1" applyAlignment="1">
      <alignment horizontal="center" wrapText="1"/>
    </xf>
    <xf numFmtId="0" fontId="1" fillId="0" borderId="28" xfId="56" applyFont="1" applyBorder="1" applyAlignment="1">
      <alignment horizontal="center" wrapText="1"/>
    </xf>
    <xf numFmtId="1" fontId="1" fillId="49" borderId="28" xfId="56" applyNumberFormat="1" applyFont="1" applyFill="1" applyBorder="1" applyAlignment="1">
      <alignment horizontal="center" wrapText="1"/>
    </xf>
    <xf numFmtId="167" fontId="1" fillId="0" borderId="28" xfId="56" applyNumberFormat="1" applyFont="1" applyFill="1" applyBorder="1"/>
    <xf numFmtId="167" fontId="0" fillId="0" borderId="31" xfId="56" applyNumberFormat="1" applyFont="1" applyFill="1" applyBorder="1"/>
    <xf numFmtId="3" fontId="1" fillId="0" borderId="31" xfId="56" applyNumberFormat="1" applyFont="1" applyFill="1" applyBorder="1" applyAlignment="1">
      <alignment horizontal="center" wrapText="1"/>
    </xf>
    <xf numFmtId="3" fontId="1" fillId="0" borderId="31" xfId="56" applyNumberFormat="1" applyFont="1" applyBorder="1" applyAlignment="1">
      <alignment horizontal="center" wrapText="1"/>
    </xf>
    <xf numFmtId="0" fontId="1" fillId="0" borderId="31" xfId="56" applyFont="1" applyBorder="1" applyAlignment="1">
      <alignment horizontal="center" wrapText="1"/>
    </xf>
    <xf numFmtId="0" fontId="2" fillId="0" borderId="32" xfId="56" applyFont="1" applyBorder="1" applyAlignment="1">
      <alignment horizontal="right"/>
    </xf>
    <xf numFmtId="3" fontId="1" fillId="0" borderId="32" xfId="56" applyNumberFormat="1" applyFont="1" applyFill="1" applyBorder="1" applyAlignment="1">
      <alignment horizontal="center" wrapText="1"/>
    </xf>
    <xf numFmtId="3" fontId="2" fillId="49" borderId="32" xfId="56" applyNumberFormat="1" applyFont="1" applyFill="1" applyBorder="1" applyAlignment="1">
      <alignment horizontal="center" wrapText="1"/>
    </xf>
    <xf numFmtId="0" fontId="0" fillId="41" borderId="28" xfId="0" applyFont="1" applyFill="1" applyBorder="1"/>
    <xf numFmtId="0" fontId="2" fillId="41" borderId="28" xfId="0" applyFont="1" applyFill="1" applyBorder="1" applyAlignment="1">
      <alignment horizontal="center" vertical="center" wrapText="1"/>
    </xf>
    <xf numFmtId="0" fontId="2" fillId="50" borderId="28" xfId="0" applyFont="1" applyFill="1" applyBorder="1" applyAlignment="1">
      <alignment horizontal="center" vertical="center" wrapText="1"/>
    </xf>
    <xf numFmtId="0" fontId="2" fillId="48" borderId="28" xfId="0" applyFont="1" applyFill="1" applyBorder="1" applyAlignment="1">
      <alignment horizontal="center" vertical="center" wrapText="1"/>
    </xf>
    <xf numFmtId="0" fontId="2" fillId="44" borderId="16" xfId="0" quotePrefix="1" applyFont="1" applyFill="1" applyBorder="1" applyAlignment="1">
      <alignment horizontal="center" vertical="center" wrapText="1"/>
    </xf>
    <xf numFmtId="0" fontId="2" fillId="44" borderId="28" xfId="0" quotePrefix="1" applyFont="1" applyFill="1" applyBorder="1" applyAlignment="1">
      <alignment horizontal="center" vertical="center" wrapText="1"/>
    </xf>
    <xf numFmtId="0" fontId="0" fillId="0" borderId="28" xfId="0" applyFont="1" applyFill="1" applyBorder="1" applyAlignment="1">
      <alignment horizontal="center"/>
    </xf>
    <xf numFmtId="1" fontId="0" fillId="0" borderId="28" xfId="0" applyNumberFormat="1" applyFont="1" applyBorder="1" applyAlignment="1">
      <alignment horizontal="center" vertical="center"/>
    </xf>
    <xf numFmtId="165" fontId="0" fillId="44" borderId="0" xfId="0" applyNumberFormat="1" applyFont="1" applyFill="1" applyAlignment="1">
      <alignment horizontal="center" vertical="center"/>
    </xf>
    <xf numFmtId="2" fontId="0" fillId="44" borderId="0" xfId="0" applyNumberFormat="1" applyFont="1" applyFill="1" applyAlignment="1">
      <alignment horizontal="center" vertical="center"/>
    </xf>
    <xf numFmtId="0" fontId="0" fillId="44" borderId="0" xfId="0" applyFont="1" applyFill="1" applyAlignment="1">
      <alignment horizontal="center" vertical="center"/>
    </xf>
    <xf numFmtId="0" fontId="0" fillId="0" borderId="28" xfId="0" applyFont="1" applyBorder="1" applyAlignment="1">
      <alignment wrapText="1"/>
    </xf>
    <xf numFmtId="0" fontId="0" fillId="0" borderId="0" xfId="0" applyFont="1" applyAlignment="1">
      <alignment horizontal="center"/>
    </xf>
    <xf numFmtId="165" fontId="0" fillId="0" borderId="28" xfId="0" applyNumberFormat="1" applyFont="1" applyBorder="1" applyAlignment="1">
      <alignment horizontal="center" vertical="center"/>
    </xf>
    <xf numFmtId="0" fontId="0" fillId="0" borderId="4" xfId="0" applyFont="1" applyBorder="1"/>
    <xf numFmtId="0" fontId="2" fillId="0" borderId="0" xfId="0" applyFont="1" applyFill="1" applyBorder="1" applyAlignment="1">
      <alignment horizontal="right"/>
    </xf>
    <xf numFmtId="2" fontId="2" fillId="0" borderId="0" xfId="0" applyNumberFormat="1" applyFont="1" applyAlignment="1">
      <alignment horizontal="center"/>
    </xf>
    <xf numFmtId="0" fontId="0" fillId="0" borderId="0" xfId="0" applyFont="1" applyBorder="1"/>
    <xf numFmtId="0" fontId="8" fillId="48" borderId="0" xfId="0" applyFont="1" applyFill="1" applyAlignment="1">
      <alignment horizontal="center"/>
    </xf>
    <xf numFmtId="0" fontId="0" fillId="0" borderId="0" xfId="0" applyAlignment="1">
      <alignment horizontal="center"/>
    </xf>
    <xf numFmtId="0" fontId="42" fillId="0" borderId="0" xfId="0" applyFont="1" applyFill="1" applyBorder="1"/>
    <xf numFmtId="0" fontId="5" fillId="0" borderId="0" xfId="0" applyFont="1"/>
    <xf numFmtId="0" fontId="28" fillId="0" borderId="0" xfId="0" applyFont="1"/>
    <xf numFmtId="0" fontId="5" fillId="50" borderId="28" xfId="0" applyFont="1" applyFill="1" applyBorder="1" applyAlignment="1">
      <alignment horizontal="right"/>
    </xf>
    <xf numFmtId="0" fontId="5" fillId="51" borderId="28" xfId="0" applyFont="1" applyFill="1" applyBorder="1" applyAlignment="1">
      <alignment horizontal="right"/>
    </xf>
    <xf numFmtId="0" fontId="2" fillId="52" borderId="28" xfId="0" applyFont="1" applyFill="1" applyBorder="1" applyAlignment="1">
      <alignment horizontal="center" vertical="center" wrapText="1"/>
    </xf>
    <xf numFmtId="0" fontId="5" fillId="52" borderId="28" xfId="0" applyFont="1" applyFill="1" applyBorder="1" applyAlignment="1">
      <alignment horizontal="right"/>
    </xf>
    <xf numFmtId="0" fontId="2" fillId="53" borderId="28" xfId="0" applyFont="1" applyFill="1" applyBorder="1" applyAlignment="1">
      <alignment horizontal="center" vertical="center" wrapText="1"/>
    </xf>
    <xf numFmtId="0" fontId="5" fillId="53" borderId="28" xfId="0" applyFont="1" applyFill="1" applyBorder="1" applyAlignment="1">
      <alignment horizontal="right"/>
    </xf>
    <xf numFmtId="0" fontId="0" fillId="0" borderId="0" xfId="0" pivotButton="1"/>
    <xf numFmtId="0" fontId="0" fillId="0" borderId="0" xfId="0" applyAlignment="1">
      <alignment horizontal="left"/>
    </xf>
    <xf numFmtId="44" fontId="0" fillId="0" borderId="0" xfId="0" applyNumberFormat="1"/>
    <xf numFmtId="166" fontId="0" fillId="0" borderId="0" xfId="0" applyNumberFormat="1"/>
    <xf numFmtId="166" fontId="0" fillId="0" borderId="0" xfId="2" applyNumberFormat="1" applyFont="1"/>
    <xf numFmtId="44" fontId="0" fillId="0" borderId="0" xfId="0" applyNumberFormat="1" applyFont="1"/>
    <xf numFmtId="9" fontId="0" fillId="41" borderId="28" xfId="6" applyFont="1" applyFill="1" applyBorder="1" applyAlignment="1">
      <alignment horizontal="center"/>
    </xf>
    <xf numFmtId="9" fontId="2" fillId="0" borderId="4" xfId="6" applyFont="1" applyBorder="1" applyAlignment="1">
      <alignment horizontal="center"/>
    </xf>
    <xf numFmtId="9" fontId="2" fillId="0" borderId="0" xfId="6" applyFont="1" applyAlignment="1">
      <alignment horizontal="center"/>
    </xf>
    <xf numFmtId="168" fontId="0" fillId="41" borderId="28" xfId="6" applyNumberFormat="1" applyFont="1" applyFill="1" applyBorder="1" applyAlignment="1">
      <alignment horizontal="center"/>
    </xf>
    <xf numFmtId="166" fontId="5" fillId="0" borderId="0" xfId="0" applyNumberFormat="1" applyFont="1"/>
    <xf numFmtId="3" fontId="2" fillId="0" borderId="32" xfId="56" applyNumberFormat="1" applyFont="1" applyFill="1" applyBorder="1" applyAlignment="1">
      <alignment horizontal="center" wrapText="1"/>
    </xf>
    <xf numFmtId="0" fontId="2" fillId="41" borderId="28" xfId="0" applyFont="1" applyFill="1" applyBorder="1" applyAlignment="1">
      <alignment horizontal="center"/>
    </xf>
    <xf numFmtId="1" fontId="0" fillId="0" borderId="28" xfId="0" applyNumberFormat="1" applyBorder="1" applyAlignment="1">
      <alignment horizontal="center"/>
    </xf>
    <xf numFmtId="44" fontId="0" fillId="0" borderId="28" xfId="0" applyNumberFormat="1" applyBorder="1"/>
    <xf numFmtId="0" fontId="0" fillId="0" borderId="0" xfId="0" applyBorder="1"/>
    <xf numFmtId="0" fontId="5" fillId="0" borderId="0" xfId="0" applyFont="1" applyAlignment="1">
      <alignment horizontal="right"/>
    </xf>
    <xf numFmtId="0" fontId="2" fillId="51" borderId="0" xfId="0" applyFont="1" applyFill="1"/>
    <xf numFmtId="0" fontId="28" fillId="41" borderId="0" xfId="0" applyFont="1" applyFill="1"/>
    <xf numFmtId="0" fontId="2" fillId="0" borderId="26" xfId="0" applyFont="1" applyBorder="1"/>
    <xf numFmtId="0" fontId="2" fillId="0" borderId="6" xfId="0" applyFont="1" applyBorder="1" applyAlignment="1">
      <alignment horizontal="center"/>
    </xf>
    <xf numFmtId="0" fontId="2" fillId="0" borderId="7" xfId="0" applyFont="1" applyBorder="1" applyAlignment="1">
      <alignment horizontal="center"/>
    </xf>
    <xf numFmtId="0" fontId="0" fillId="0" borderId="1" xfId="0" applyBorder="1"/>
    <xf numFmtId="2" fontId="0" fillId="0" borderId="0" xfId="0" applyNumberFormat="1" applyBorder="1" applyAlignment="1">
      <alignment horizontal="center"/>
    </xf>
    <xf numFmtId="0" fontId="5" fillId="41" borderId="1" xfId="0" applyFont="1" applyFill="1" applyBorder="1" applyAlignment="1">
      <alignment horizontal="right"/>
    </xf>
    <xf numFmtId="0" fontId="5" fillId="41" borderId="27" xfId="0" applyFont="1" applyFill="1" applyBorder="1" applyAlignment="1">
      <alignment horizontal="right"/>
    </xf>
    <xf numFmtId="166" fontId="0" fillId="0" borderId="0" xfId="2" applyNumberFormat="1" applyFont="1" applyBorder="1"/>
    <xf numFmtId="166" fontId="0" fillId="0" borderId="2" xfId="0" applyNumberFormat="1" applyBorder="1"/>
    <xf numFmtId="2" fontId="2" fillId="41" borderId="0" xfId="0" applyNumberFormat="1" applyFont="1" applyFill="1" applyBorder="1" applyAlignment="1">
      <alignment horizontal="center"/>
    </xf>
    <xf numFmtId="166" fontId="2" fillId="41" borderId="0" xfId="2" applyNumberFormat="1" applyFont="1" applyFill="1" applyBorder="1"/>
    <xf numFmtId="166" fontId="2" fillId="41" borderId="2" xfId="2" applyNumberFormat="1" applyFont="1" applyFill="1" applyBorder="1"/>
    <xf numFmtId="2" fontId="2" fillId="41" borderId="8" xfId="0" applyNumberFormat="1" applyFont="1" applyFill="1" applyBorder="1" applyAlignment="1">
      <alignment horizontal="center"/>
    </xf>
    <xf numFmtId="166" fontId="2" fillId="41" borderId="8" xfId="2" applyNumberFormat="1" applyFont="1" applyFill="1" applyBorder="1"/>
    <xf numFmtId="166" fontId="2" fillId="41" borderId="9" xfId="2" applyNumberFormat="1" applyFont="1" applyFill="1" applyBorder="1"/>
    <xf numFmtId="166" fontId="0" fillId="0" borderId="2" xfId="2" applyNumberFormat="1" applyFont="1" applyBorder="1"/>
    <xf numFmtId="166" fontId="2" fillId="41" borderId="2" xfId="2" applyNumberFormat="1" applyFont="1" applyFill="1" applyBorder="1" applyAlignment="1">
      <alignment horizontal="center"/>
    </xf>
    <xf numFmtId="166" fontId="2" fillId="41" borderId="2" xfId="0" applyNumberFormat="1" applyFont="1" applyFill="1" applyBorder="1" applyAlignment="1">
      <alignment horizontal="center"/>
    </xf>
    <xf numFmtId="0" fontId="2" fillId="41" borderId="26" xfId="0" applyFont="1" applyFill="1" applyBorder="1" applyAlignment="1">
      <alignment horizontal="center"/>
    </xf>
    <xf numFmtId="0" fontId="2" fillId="41" borderId="6" xfId="0" applyFont="1" applyFill="1" applyBorder="1" applyAlignment="1">
      <alignment horizontal="center"/>
    </xf>
    <xf numFmtId="0" fontId="2" fillId="41" borderId="7" xfId="0" applyFont="1" applyFill="1" applyBorder="1" applyAlignment="1">
      <alignment horizontal="center"/>
    </xf>
    <xf numFmtId="0" fontId="0" fillId="41" borderId="27" xfId="0" applyFill="1" applyBorder="1"/>
    <xf numFmtId="0" fontId="0" fillId="41" borderId="8" xfId="0" applyFill="1" applyBorder="1" applyAlignment="1">
      <alignment horizontal="center"/>
    </xf>
    <xf numFmtId="2" fontId="5" fillId="0" borderId="0" xfId="0" applyNumberFormat="1" applyFont="1"/>
    <xf numFmtId="165" fontId="0" fillId="0" borderId="0" xfId="0" applyNumberFormat="1" applyFill="1" applyAlignment="1">
      <alignment horizontal="center"/>
    </xf>
    <xf numFmtId="166" fontId="0" fillId="0" borderId="0" xfId="0" applyNumberFormat="1" applyFill="1"/>
    <xf numFmtId="166" fontId="28" fillId="0" borderId="0" xfId="0" applyNumberFormat="1" applyFont="1"/>
    <xf numFmtId="0" fontId="43" fillId="0" borderId="0" xfId="0" applyFont="1" applyAlignment="1">
      <alignment horizontal="center"/>
    </xf>
    <xf numFmtId="166" fontId="43" fillId="0" borderId="0" xfId="0" applyNumberFormat="1" applyFont="1"/>
    <xf numFmtId="0" fontId="29" fillId="42" borderId="0" xfId="0" applyFont="1" applyFill="1"/>
    <xf numFmtId="0" fontId="5" fillId="48" borderId="26" xfId="0" applyFont="1" applyFill="1" applyBorder="1" applyAlignment="1">
      <alignment horizontal="center"/>
    </xf>
    <xf numFmtId="0" fontId="5" fillId="48" borderId="6" xfId="0" applyFont="1" applyFill="1" applyBorder="1" applyAlignment="1">
      <alignment horizontal="center"/>
    </xf>
    <xf numFmtId="0" fontId="5" fillId="48" borderId="7" xfId="0" applyFont="1" applyFill="1" applyBorder="1" applyAlignment="1">
      <alignment horizontal="center"/>
    </xf>
    <xf numFmtId="0" fontId="28" fillId="48" borderId="1" xfId="0" applyFont="1" applyFill="1" applyBorder="1" applyAlignment="1">
      <alignment horizontal="right"/>
    </xf>
    <xf numFmtId="2" fontId="28" fillId="48" borderId="0" xfId="0" applyNumberFormat="1" applyFont="1" applyFill="1" applyBorder="1" applyAlignment="1">
      <alignment horizontal="center"/>
    </xf>
    <xf numFmtId="166" fontId="28" fillId="48" borderId="2" xfId="2" applyNumberFormat="1" applyFont="1" applyFill="1" applyBorder="1"/>
    <xf numFmtId="0" fontId="28" fillId="48" borderId="27" xfId="0" applyFont="1" applyFill="1" applyBorder="1" applyAlignment="1">
      <alignment horizontal="right"/>
    </xf>
    <xf numFmtId="0" fontId="28" fillId="48" borderId="8" xfId="0" applyFont="1" applyFill="1" applyBorder="1"/>
    <xf numFmtId="0" fontId="0" fillId="48" borderId="0" xfId="0" applyFill="1"/>
    <xf numFmtId="0" fontId="0" fillId="50" borderId="28" xfId="0" applyFill="1" applyBorder="1"/>
    <xf numFmtId="9" fontId="0" fillId="50" borderId="28" xfId="6" applyFont="1" applyFill="1" applyBorder="1" applyAlignment="1">
      <alignment horizontal="center"/>
    </xf>
    <xf numFmtId="0" fontId="0" fillId="48" borderId="28" xfId="0" applyFill="1" applyBorder="1"/>
    <xf numFmtId="9" fontId="0" fillId="48" borderId="28" xfId="6" applyFont="1" applyFill="1" applyBorder="1" applyAlignment="1">
      <alignment horizontal="center"/>
    </xf>
    <xf numFmtId="0" fontId="0" fillId="52" borderId="28" xfId="0" applyFill="1" applyBorder="1"/>
    <xf numFmtId="9" fontId="0" fillId="52" borderId="28" xfId="6" applyFont="1" applyFill="1" applyBorder="1" applyAlignment="1">
      <alignment horizontal="center"/>
    </xf>
    <xf numFmtId="0" fontId="0" fillId="53" borderId="28" xfId="0" applyFill="1" applyBorder="1"/>
    <xf numFmtId="9" fontId="0" fillId="53" borderId="28" xfId="6" applyFont="1" applyFill="1" applyBorder="1" applyAlignment="1">
      <alignment horizontal="center"/>
    </xf>
    <xf numFmtId="0" fontId="2" fillId="48" borderId="0" xfId="0" applyFont="1" applyFill="1"/>
    <xf numFmtId="0" fontId="5" fillId="41" borderId="0" xfId="0" applyFont="1" applyFill="1" applyAlignment="1">
      <alignment horizontal="right"/>
    </xf>
    <xf numFmtId="166" fontId="5" fillId="41" borderId="0" xfId="2" applyNumberFormat="1" applyFont="1" applyFill="1"/>
    <xf numFmtId="44" fontId="28" fillId="0" borderId="0" xfId="0" applyNumberFormat="1" applyFont="1"/>
    <xf numFmtId="166" fontId="0" fillId="0" borderId="28" xfId="2" applyNumberFormat="1" applyFont="1" applyFill="1" applyBorder="1" applyAlignment="1">
      <alignment horizontal="center"/>
    </xf>
    <xf numFmtId="166" fontId="0" fillId="0" borderId="28" xfId="0" applyNumberFormat="1" applyBorder="1" applyAlignment="1">
      <alignment horizontal="center"/>
    </xf>
    <xf numFmtId="1" fontId="0" fillId="0" borderId="28" xfId="1" applyNumberFormat="1" applyFont="1" applyBorder="1" applyAlignment="1">
      <alignment horizontal="center"/>
    </xf>
    <xf numFmtId="0" fontId="28" fillId="0" borderId="0" xfId="0" applyFont="1" applyFill="1" applyBorder="1" applyAlignment="1">
      <alignment horizontal="right"/>
    </xf>
    <xf numFmtId="166" fontId="28" fillId="48" borderId="0" xfId="2" applyNumberFormat="1" applyFont="1" applyFill="1" applyBorder="1"/>
    <xf numFmtId="166" fontId="28" fillId="48" borderId="8" xfId="0" applyNumberFormat="1" applyFont="1" applyFill="1" applyBorder="1"/>
    <xf numFmtId="166" fontId="28" fillId="48" borderId="9" xfId="2" applyNumberFormat="1" applyFont="1" applyFill="1" applyBorder="1"/>
    <xf numFmtId="9" fontId="5" fillId="0" borderId="0" xfId="0" applyNumberFormat="1" applyFont="1"/>
    <xf numFmtId="0" fontId="1" fillId="0" borderId="32" xfId="56" applyFont="1" applyBorder="1" applyAlignment="1">
      <alignment horizontal="center" wrapText="1"/>
    </xf>
    <xf numFmtId="3" fontId="5" fillId="0" borderId="32" xfId="56" applyNumberFormat="1" applyFont="1" applyFill="1" applyBorder="1" applyAlignment="1">
      <alignment horizontal="center" wrapText="1"/>
    </xf>
    <xf numFmtId="166" fontId="1" fillId="0" borderId="28" xfId="2" applyNumberFormat="1" applyFont="1" applyFill="1" applyBorder="1" applyAlignment="1">
      <alignment horizontal="center" wrapText="1"/>
    </xf>
    <xf numFmtId="166" fontId="1" fillId="0" borderId="31" xfId="2" applyNumberFormat="1" applyFont="1" applyFill="1" applyBorder="1" applyAlignment="1">
      <alignment horizontal="center" wrapText="1"/>
    </xf>
    <xf numFmtId="166" fontId="5" fillId="0" borderId="32" xfId="2" applyNumberFormat="1" applyFont="1" applyFill="1" applyBorder="1" applyAlignment="1">
      <alignment horizontal="center" wrapText="1"/>
    </xf>
    <xf numFmtId="44" fontId="1" fillId="0" borderId="28" xfId="56" applyNumberFormat="1" applyFont="1" applyBorder="1" applyAlignment="1">
      <alignment horizontal="center" wrapText="1"/>
    </xf>
    <xf numFmtId="3" fontId="28" fillId="52" borderId="28" xfId="56" applyNumberFormat="1" applyFont="1" applyFill="1" applyBorder="1" applyAlignment="1">
      <alignment horizontal="center" wrapText="1"/>
    </xf>
    <xf numFmtId="3" fontId="1" fillId="52" borderId="32" xfId="56" applyNumberFormat="1" applyFont="1" applyFill="1" applyBorder="1" applyAlignment="1">
      <alignment horizontal="center" wrapText="1"/>
    </xf>
    <xf numFmtId="0" fontId="5" fillId="52" borderId="28" xfId="56" applyFont="1" applyFill="1" applyBorder="1" applyAlignment="1">
      <alignment horizontal="center" vertical="center" wrapText="1"/>
    </xf>
    <xf numFmtId="0" fontId="28" fillId="52" borderId="28" xfId="56" applyFont="1" applyFill="1" applyBorder="1" applyAlignment="1">
      <alignment horizontal="center" wrapText="1"/>
    </xf>
    <xf numFmtId="0" fontId="28" fillId="52" borderId="31" xfId="56" applyFont="1" applyFill="1" applyBorder="1" applyAlignment="1">
      <alignment horizontal="center" wrapText="1"/>
    </xf>
    <xf numFmtId="3" fontId="5" fillId="52" borderId="32" xfId="56" applyNumberFormat="1" applyFont="1" applyFill="1" applyBorder="1" applyAlignment="1">
      <alignment horizontal="center" wrapText="1"/>
    </xf>
    <xf numFmtId="165" fontId="0" fillId="0" borderId="0" xfId="0" applyNumberFormat="1" applyAlignment="1">
      <alignment horizontal="center"/>
    </xf>
    <xf numFmtId="166" fontId="0" fillId="41" borderId="9" xfId="2" applyNumberFormat="1" applyFont="1" applyFill="1" applyBorder="1"/>
    <xf numFmtId="166" fontId="0" fillId="0" borderId="28" xfId="2" applyNumberFormat="1" applyFont="1" applyBorder="1"/>
    <xf numFmtId="0" fontId="5" fillId="0" borderId="28" xfId="0" applyFont="1" applyBorder="1" applyAlignment="1">
      <alignment horizontal="center"/>
    </xf>
    <xf numFmtId="10" fontId="0" fillId="0" borderId="28" xfId="6" applyNumberFormat="1" applyFont="1" applyBorder="1" applyAlignment="1">
      <alignment horizontal="center"/>
    </xf>
    <xf numFmtId="0" fontId="2" fillId="52" borderId="28" xfId="56" applyFont="1" applyFill="1" applyBorder="1" applyAlignment="1">
      <alignment horizontal="center" vertical="center" wrapText="1"/>
    </xf>
    <xf numFmtId="0" fontId="2" fillId="54" borderId="28" xfId="56" applyFont="1" applyFill="1" applyBorder="1" applyAlignment="1">
      <alignment horizontal="center" vertical="center" wrapText="1"/>
    </xf>
    <xf numFmtId="1" fontId="0" fillId="49" borderId="28" xfId="56" applyNumberFormat="1" applyFont="1" applyFill="1" applyBorder="1" applyAlignment="1">
      <alignment horizontal="center" wrapText="1"/>
    </xf>
    <xf numFmtId="1" fontId="1" fillId="0" borderId="0" xfId="56" applyNumberFormat="1" applyFont="1" applyAlignment="1">
      <alignment wrapText="1"/>
    </xf>
    <xf numFmtId="0" fontId="2" fillId="55" borderId="28" xfId="56" applyFont="1" applyFill="1" applyBorder="1" applyAlignment="1">
      <alignment horizontal="center" vertical="center" wrapText="1"/>
    </xf>
    <xf numFmtId="0" fontId="1" fillId="41" borderId="0" xfId="56" applyFont="1" applyFill="1"/>
    <xf numFmtId="0" fontId="1" fillId="41" borderId="0" xfId="56" applyFont="1" applyFill="1" applyAlignment="1">
      <alignment wrapText="1"/>
    </xf>
    <xf numFmtId="0" fontId="28" fillId="41" borderId="0" xfId="56" applyFont="1" applyFill="1" applyAlignment="1">
      <alignment wrapText="1"/>
    </xf>
    <xf numFmtId="0" fontId="0" fillId="41" borderId="0" xfId="0" applyFill="1" applyAlignment="1">
      <alignment horizontal="center"/>
    </xf>
    <xf numFmtId="44" fontId="1" fillId="0" borderId="31" xfId="56" applyNumberFormat="1" applyFont="1" applyBorder="1" applyAlignment="1">
      <alignment horizontal="center" wrapText="1"/>
    </xf>
    <xf numFmtId="0" fontId="2" fillId="43" borderId="28" xfId="56" applyFont="1" applyFill="1" applyBorder="1" applyAlignment="1">
      <alignment horizontal="center" vertical="center" wrapText="1"/>
    </xf>
    <xf numFmtId="0" fontId="2" fillId="45" borderId="28" xfId="56" applyFont="1" applyFill="1" applyBorder="1" applyAlignment="1">
      <alignment horizontal="center" vertical="center" wrapText="1"/>
    </xf>
    <xf numFmtId="165" fontId="1" fillId="41" borderId="0" xfId="56" applyNumberFormat="1" applyFont="1" applyFill="1"/>
    <xf numFmtId="1" fontId="1" fillId="41" borderId="0" xfId="56" applyNumberFormat="1" applyFont="1" applyFill="1"/>
    <xf numFmtId="3" fontId="1" fillId="55" borderId="28" xfId="56" applyNumberFormat="1" applyFont="1" applyFill="1" applyBorder="1" applyAlignment="1">
      <alignment horizontal="center" wrapText="1"/>
    </xf>
    <xf numFmtId="3" fontId="1" fillId="43" borderId="28" xfId="56" applyNumberFormat="1" applyFont="1" applyFill="1" applyBorder="1" applyAlignment="1">
      <alignment horizontal="center" wrapText="1"/>
    </xf>
    <xf numFmtId="3" fontId="1" fillId="45" borderId="28" xfId="56" applyNumberFormat="1" applyFont="1" applyFill="1" applyBorder="1" applyAlignment="1">
      <alignment horizontal="center" wrapText="1"/>
    </xf>
    <xf numFmtId="3" fontId="1" fillId="41" borderId="0" xfId="56" applyNumberFormat="1" applyFont="1" applyFill="1" applyAlignment="1">
      <alignment wrapText="1"/>
    </xf>
    <xf numFmtId="1" fontId="0" fillId="41" borderId="28" xfId="0" applyNumberFormat="1" applyFont="1" applyFill="1" applyBorder="1" applyAlignment="1">
      <alignment horizontal="center" vertical="center"/>
    </xf>
    <xf numFmtId="0" fontId="0" fillId="56" borderId="0" xfId="0" applyFill="1"/>
    <xf numFmtId="166" fontId="1" fillId="55" borderId="28" xfId="2" applyNumberFormat="1" applyFont="1" applyFill="1" applyBorder="1" applyAlignment="1">
      <alignment horizontal="center" wrapText="1"/>
    </xf>
    <xf numFmtId="166" fontId="1" fillId="43" borderId="28" xfId="2" applyNumberFormat="1" applyFont="1" applyFill="1" applyBorder="1" applyAlignment="1">
      <alignment horizontal="center" wrapText="1"/>
    </xf>
    <xf numFmtId="166" fontId="1" fillId="45" borderId="28" xfId="2" applyNumberFormat="1" applyFont="1" applyFill="1" applyBorder="1" applyAlignment="1">
      <alignment horizontal="center" wrapText="1"/>
    </xf>
    <xf numFmtId="166" fontId="1" fillId="49" borderId="28" xfId="2" applyNumberFormat="1" applyFont="1" applyFill="1" applyBorder="1" applyAlignment="1">
      <alignment horizontal="center" wrapText="1"/>
    </xf>
    <xf numFmtId="166" fontId="1" fillId="55" borderId="31" xfId="2" applyNumberFormat="1" applyFont="1" applyFill="1" applyBorder="1" applyAlignment="1">
      <alignment horizontal="center" wrapText="1"/>
    </xf>
    <xf numFmtId="166" fontId="1" fillId="43" borderId="31" xfId="2" applyNumberFormat="1" applyFont="1" applyFill="1" applyBorder="1" applyAlignment="1">
      <alignment horizontal="center" wrapText="1"/>
    </xf>
    <xf numFmtId="166" fontId="1" fillId="45" borderId="31" xfId="2" applyNumberFormat="1" applyFont="1" applyFill="1" applyBorder="1" applyAlignment="1">
      <alignment horizontal="center" wrapText="1"/>
    </xf>
    <xf numFmtId="166" fontId="1" fillId="49" borderId="31" xfId="2" applyNumberFormat="1" applyFont="1" applyFill="1" applyBorder="1" applyAlignment="1">
      <alignment horizontal="center" wrapText="1"/>
    </xf>
    <xf numFmtId="166" fontId="2" fillId="55" borderId="32" xfId="2" applyNumberFormat="1" applyFont="1" applyFill="1" applyBorder="1" applyAlignment="1">
      <alignment horizontal="center" wrapText="1"/>
    </xf>
    <xf numFmtId="166" fontId="2" fillId="43" borderId="32" xfId="2" applyNumberFormat="1" applyFont="1" applyFill="1" applyBorder="1" applyAlignment="1">
      <alignment horizontal="center" wrapText="1"/>
    </xf>
    <xf numFmtId="166" fontId="2" fillId="45" borderId="32" xfId="2" applyNumberFormat="1" applyFont="1" applyFill="1" applyBorder="1" applyAlignment="1">
      <alignment horizontal="center" wrapText="1"/>
    </xf>
    <xf numFmtId="166" fontId="2" fillId="49" borderId="32" xfId="2" applyNumberFormat="1" applyFont="1" applyFill="1" applyBorder="1" applyAlignment="1">
      <alignment horizontal="center" wrapText="1"/>
    </xf>
    <xf numFmtId="166" fontId="1" fillId="41" borderId="0" xfId="56" applyNumberFormat="1" applyFont="1" applyFill="1" applyAlignment="1">
      <alignment wrapText="1"/>
    </xf>
    <xf numFmtId="0" fontId="5" fillId="41" borderId="26" xfId="56" applyFont="1" applyFill="1" applyBorder="1"/>
    <xf numFmtId="0" fontId="1" fillId="41" borderId="6" xfId="56" applyFont="1" applyFill="1" applyBorder="1" applyAlignment="1">
      <alignment wrapText="1"/>
    </xf>
    <xf numFmtId="0" fontId="1" fillId="41" borderId="7" xfId="56" applyFont="1" applyFill="1" applyBorder="1"/>
    <xf numFmtId="167" fontId="1" fillId="0" borderId="37" xfId="56" applyNumberFormat="1" applyFont="1" applyFill="1" applyBorder="1"/>
    <xf numFmtId="0" fontId="1" fillId="41" borderId="2" xfId="56" applyFont="1" applyFill="1" applyBorder="1"/>
    <xf numFmtId="167" fontId="0" fillId="0" borderId="37" xfId="56" applyNumberFormat="1" applyFont="1" applyFill="1" applyBorder="1"/>
    <xf numFmtId="0" fontId="0" fillId="41" borderId="1" xfId="56" applyFont="1" applyFill="1" applyBorder="1"/>
    <xf numFmtId="0" fontId="1" fillId="41" borderId="0" xfId="56" applyFont="1" applyFill="1" applyBorder="1" applyAlignment="1"/>
    <xf numFmtId="0" fontId="1" fillId="41" borderId="0" xfId="56" applyFont="1" applyFill="1" applyBorder="1" applyAlignment="1">
      <alignment wrapText="1"/>
    </xf>
    <xf numFmtId="166" fontId="2" fillId="41" borderId="0" xfId="2" applyNumberFormat="1" applyFont="1" applyFill="1" applyBorder="1" applyAlignment="1">
      <alignment wrapText="1"/>
    </xf>
    <xf numFmtId="166" fontId="1" fillId="41" borderId="0" xfId="56" applyNumberFormat="1" applyFont="1" applyFill="1" applyBorder="1" applyAlignment="1">
      <alignment wrapText="1"/>
    </xf>
    <xf numFmtId="0" fontId="1" fillId="41" borderId="0" xfId="56" applyFont="1" applyFill="1" applyBorder="1" applyAlignment="1">
      <alignment horizontal="center" wrapText="1"/>
    </xf>
    <xf numFmtId="44" fontId="1" fillId="41" borderId="0" xfId="56" applyNumberFormat="1" applyFont="1" applyFill="1" applyBorder="1" applyAlignment="1">
      <alignment wrapText="1"/>
    </xf>
    <xf numFmtId="0" fontId="0" fillId="41" borderId="27" xfId="56" applyFont="1" applyFill="1" applyBorder="1"/>
    <xf numFmtId="0" fontId="1" fillId="41" borderId="8" xfId="56" applyFont="1" applyFill="1" applyBorder="1" applyAlignment="1"/>
    <xf numFmtId="0" fontId="1" fillId="41" borderId="8" xfId="56" applyFont="1" applyFill="1" applyBorder="1" applyAlignment="1">
      <alignment wrapText="1"/>
    </xf>
    <xf numFmtId="0" fontId="1" fillId="41" borderId="9" xfId="56" applyFont="1" applyFill="1" applyBorder="1"/>
    <xf numFmtId="0" fontId="28" fillId="41" borderId="0" xfId="56" applyFont="1" applyFill="1" applyBorder="1" applyAlignment="1">
      <alignment horizontal="right"/>
    </xf>
    <xf numFmtId="0" fontId="2" fillId="41" borderId="8" xfId="56" applyFont="1" applyFill="1" applyBorder="1" applyAlignment="1">
      <alignment horizontal="right" wrapText="1"/>
    </xf>
    <xf numFmtId="0" fontId="2" fillId="41" borderId="28" xfId="56" applyFont="1" applyFill="1" applyBorder="1" applyAlignment="1">
      <alignment horizontal="center" wrapText="1"/>
    </xf>
    <xf numFmtId="166" fontId="2" fillId="41" borderId="8" xfId="56" applyNumberFormat="1" applyFont="1" applyFill="1" applyBorder="1" applyAlignment="1">
      <alignment wrapText="1"/>
    </xf>
    <xf numFmtId="0" fontId="1" fillId="41" borderId="1" xfId="56" applyFont="1" applyFill="1" applyBorder="1"/>
    <xf numFmtId="0" fontId="1" fillId="41" borderId="27" xfId="56" applyFont="1" applyFill="1" applyBorder="1"/>
    <xf numFmtId="166" fontId="2" fillId="41" borderId="8" xfId="2" applyNumberFormat="1" applyFont="1" applyFill="1" applyBorder="1" applyAlignment="1">
      <alignment wrapText="1"/>
    </xf>
    <xf numFmtId="166" fontId="2" fillId="41" borderId="8" xfId="2" applyNumberFormat="1" applyFont="1" applyFill="1" applyBorder="1" applyAlignment="1">
      <alignment horizontal="right" wrapText="1"/>
    </xf>
    <xf numFmtId="0" fontId="5" fillId="41" borderId="1" xfId="56" applyFont="1" applyFill="1" applyBorder="1"/>
    <xf numFmtId="0" fontId="5" fillId="41" borderId="0" xfId="56" applyFont="1" applyFill="1" applyAlignment="1">
      <alignment horizontal="center" wrapText="1"/>
    </xf>
    <xf numFmtId="0" fontId="28" fillId="41" borderId="0" xfId="56" applyFont="1" applyFill="1" applyAlignment="1">
      <alignment horizontal="right" wrapText="1"/>
    </xf>
    <xf numFmtId="166" fontId="28" fillId="0" borderId="0" xfId="2" applyNumberFormat="1" applyFont="1"/>
    <xf numFmtId="0" fontId="28" fillId="51" borderId="27" xfId="0" applyFont="1" applyFill="1" applyBorder="1"/>
    <xf numFmtId="44" fontId="28" fillId="51" borderId="8" xfId="0" applyNumberFormat="1" applyFont="1" applyFill="1" applyBorder="1"/>
    <xf numFmtId="0" fontId="0" fillId="51" borderId="8" xfId="0" applyFill="1" applyBorder="1"/>
    <xf numFmtId="0" fontId="0" fillId="51" borderId="9" xfId="0" applyFill="1" applyBorder="1"/>
    <xf numFmtId="165" fontId="0" fillId="0" borderId="0" xfId="0" applyNumberFormat="1" applyBorder="1" applyAlignment="1">
      <alignment horizontal="center"/>
    </xf>
    <xf numFmtId="0" fontId="0" fillId="0" borderId="0" xfId="0" applyBorder="1" applyAlignment="1">
      <alignment horizontal="center"/>
    </xf>
    <xf numFmtId="0" fontId="0" fillId="41" borderId="0" xfId="0" applyFill="1" applyBorder="1"/>
    <xf numFmtId="0" fontId="2" fillId="41" borderId="0" xfId="0" applyFont="1" applyFill="1" applyBorder="1" applyAlignment="1">
      <alignment horizontal="center"/>
    </xf>
    <xf numFmtId="166" fontId="2" fillId="41" borderId="0" xfId="2" applyNumberFormat="1" applyFont="1" applyFill="1" applyBorder="1" applyAlignment="1">
      <alignment horizontal="center"/>
    </xf>
    <xf numFmtId="0" fontId="0" fillId="41" borderId="1" xfId="0" applyFill="1" applyBorder="1"/>
    <xf numFmtId="166" fontId="2" fillId="41" borderId="8" xfId="2" applyNumberFormat="1" applyFont="1" applyFill="1" applyBorder="1" applyAlignment="1">
      <alignment horizontal="center"/>
    </xf>
    <xf numFmtId="166" fontId="2" fillId="41" borderId="9" xfId="0" applyNumberFormat="1" applyFont="1" applyFill="1" applyBorder="1" applyAlignment="1">
      <alignment horizontal="center"/>
    </xf>
    <xf numFmtId="0" fontId="0" fillId="51" borderId="33" xfId="0" applyFill="1" applyBorder="1"/>
    <xf numFmtId="0" fontId="28" fillId="41" borderId="32" xfId="0" applyFont="1" applyFill="1" applyBorder="1" applyAlignment="1">
      <alignment horizontal="right"/>
    </xf>
    <xf numFmtId="2" fontId="28" fillId="41" borderId="32" xfId="0" applyNumberFormat="1" applyFont="1" applyFill="1" applyBorder="1" applyAlignment="1">
      <alignment horizontal="center"/>
    </xf>
    <xf numFmtId="166" fontId="28" fillId="41" borderId="32" xfId="2" applyNumberFormat="1" applyFont="1" applyFill="1" applyBorder="1" applyAlignment="1">
      <alignment horizontal="center"/>
    </xf>
    <xf numFmtId="166" fontId="28" fillId="41" borderId="32" xfId="0" applyNumberFormat="1" applyFont="1" applyFill="1" applyBorder="1" applyAlignment="1">
      <alignment horizontal="center"/>
    </xf>
    <xf numFmtId="0" fontId="28" fillId="51" borderId="38" xfId="0" applyFont="1" applyFill="1" applyBorder="1"/>
    <xf numFmtId="0" fontId="0" fillId="51" borderId="35" xfId="0" applyFill="1" applyBorder="1"/>
    <xf numFmtId="44" fontId="28" fillId="51" borderId="39" xfId="0" applyNumberFormat="1" applyFont="1" applyFill="1" applyBorder="1"/>
    <xf numFmtId="0" fontId="0" fillId="51" borderId="39" xfId="0" applyFill="1" applyBorder="1"/>
    <xf numFmtId="166" fontId="0" fillId="40" borderId="0" xfId="0" applyNumberFormat="1" applyFill="1" applyBorder="1"/>
    <xf numFmtId="166" fontId="0" fillId="0" borderId="0" xfId="0" applyNumberFormat="1" applyFill="1" applyBorder="1"/>
    <xf numFmtId="0" fontId="28" fillId="0" borderId="0" xfId="0" applyFont="1" applyAlignment="1">
      <alignment horizontal="right"/>
    </xf>
    <xf numFmtId="2" fontId="0" fillId="40" borderId="0" xfId="0" applyNumberFormat="1" applyFill="1" applyBorder="1" applyAlignment="1">
      <alignment horizontal="center"/>
    </xf>
    <xf numFmtId="166" fontId="0" fillId="40" borderId="0" xfId="2" applyNumberFormat="1" applyFont="1" applyFill="1" applyBorder="1"/>
    <xf numFmtId="0" fontId="2" fillId="0" borderId="26"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0" fillId="0" borderId="0" xfId="0" applyFill="1" applyBorder="1"/>
    <xf numFmtId="166" fontId="0" fillId="0" borderId="0" xfId="2" applyNumberFormat="1" applyFont="1" applyFill="1" applyBorder="1"/>
    <xf numFmtId="0" fontId="2" fillId="0" borderId="0" xfId="0" applyFont="1" applyFill="1" applyBorder="1" applyAlignment="1">
      <alignment horizontal="center"/>
    </xf>
    <xf numFmtId="2" fontId="0" fillId="0" borderId="0" xfId="0" applyNumberFormat="1" applyFill="1" applyBorder="1" applyAlignment="1">
      <alignment horizontal="center"/>
    </xf>
    <xf numFmtId="0" fontId="0" fillId="0" borderId="1" xfId="0" applyFill="1" applyBorder="1"/>
    <xf numFmtId="169" fontId="0" fillId="0" borderId="2" xfId="2" applyNumberFormat="1" applyFont="1" applyFill="1" applyBorder="1"/>
    <xf numFmtId="0" fontId="2" fillId="51" borderId="33" xfId="0" applyFont="1" applyFill="1" applyBorder="1"/>
    <xf numFmtId="0" fontId="28" fillId="5" borderId="0" xfId="0" applyFont="1" applyFill="1"/>
    <xf numFmtId="0" fontId="0" fillId="0" borderId="2" xfId="0" applyFill="1" applyBorder="1"/>
    <xf numFmtId="0" fontId="0" fillId="40" borderId="1" xfId="0" applyFill="1" applyBorder="1"/>
    <xf numFmtId="0" fontId="2" fillId="40" borderId="0" xfId="0" applyFont="1" applyFill="1" applyBorder="1" applyAlignment="1">
      <alignment horizontal="center"/>
    </xf>
    <xf numFmtId="0" fontId="0" fillId="40" borderId="2" xfId="0" applyFill="1" applyBorder="1"/>
    <xf numFmtId="166" fontId="0" fillId="40" borderId="36" xfId="2" applyNumberFormat="1" applyFont="1" applyFill="1" applyBorder="1"/>
    <xf numFmtId="2" fontId="0" fillId="40" borderId="36" xfId="0" applyNumberFormat="1" applyFill="1" applyBorder="1" applyAlignment="1">
      <alignment horizontal="center"/>
    </xf>
    <xf numFmtId="166" fontId="0" fillId="40" borderId="35" xfId="2" applyNumberFormat="1" applyFont="1" applyFill="1" applyBorder="1"/>
    <xf numFmtId="0" fontId="5" fillId="40" borderId="0" xfId="0" applyFont="1" applyFill="1" applyBorder="1"/>
    <xf numFmtId="166" fontId="0" fillId="40" borderId="11" xfId="2" applyNumberFormat="1" applyFont="1" applyFill="1" applyBorder="1"/>
    <xf numFmtId="166" fontId="0" fillId="40" borderId="13" xfId="2" applyNumberFormat="1" applyFont="1" applyFill="1" applyBorder="1"/>
    <xf numFmtId="2" fontId="0" fillId="40" borderId="13" xfId="0" applyNumberFormat="1" applyFill="1" applyBorder="1" applyAlignment="1">
      <alignment horizontal="center"/>
    </xf>
    <xf numFmtId="166" fontId="0" fillId="40" borderId="14" xfId="2" applyNumberFormat="1" applyFont="1" applyFill="1" applyBorder="1"/>
    <xf numFmtId="0" fontId="5" fillId="40" borderId="3" xfId="0" applyFont="1" applyFill="1" applyBorder="1"/>
    <xf numFmtId="2" fontId="5" fillId="40" borderId="3" xfId="0" applyNumberFormat="1" applyFont="1" applyFill="1" applyBorder="1" applyAlignment="1">
      <alignment horizontal="center"/>
    </xf>
    <xf numFmtId="166" fontId="5" fillId="40" borderId="3" xfId="2" applyNumberFormat="1" applyFont="1" applyFill="1" applyBorder="1"/>
    <xf numFmtId="10" fontId="28" fillId="40" borderId="0" xfId="0" applyNumberFormat="1" applyFont="1" applyFill="1" applyBorder="1" applyAlignment="1">
      <alignment horizontal="center"/>
    </xf>
    <xf numFmtId="166" fontId="5" fillId="40" borderId="0" xfId="0" applyNumberFormat="1" applyFont="1" applyFill="1" applyBorder="1"/>
    <xf numFmtId="166" fontId="5" fillId="40" borderId="3" xfId="0" applyNumberFormat="1" applyFont="1" applyFill="1" applyBorder="1"/>
    <xf numFmtId="166" fontId="28" fillId="40" borderId="0" xfId="2" applyNumberFormat="1" applyFont="1" applyFill="1" applyBorder="1"/>
    <xf numFmtId="166" fontId="0" fillId="40" borderId="3" xfId="0" applyNumberFormat="1" applyFill="1" applyBorder="1"/>
    <xf numFmtId="0" fontId="0" fillId="40" borderId="5" xfId="0" applyFill="1" applyBorder="1"/>
    <xf numFmtId="166" fontId="0" fillId="40" borderId="5" xfId="0" applyNumberFormat="1" applyFill="1" applyBorder="1"/>
    <xf numFmtId="166" fontId="2" fillId="40" borderId="0" xfId="0" applyNumberFormat="1" applyFont="1" applyFill="1" applyBorder="1"/>
    <xf numFmtId="0" fontId="0" fillId="40" borderId="27" xfId="0" applyFill="1" applyBorder="1"/>
    <xf numFmtId="0" fontId="0" fillId="40" borderId="8" xfId="0" applyFill="1" applyBorder="1"/>
    <xf numFmtId="0" fontId="0" fillId="40" borderId="9" xfId="0" applyFill="1" applyBorder="1"/>
    <xf numFmtId="0" fontId="2" fillId="40" borderId="36" xfId="0" applyFont="1" applyFill="1" applyBorder="1"/>
    <xf numFmtId="0" fontId="2" fillId="40" borderId="0" xfId="0" applyFont="1" applyFill="1" applyBorder="1"/>
    <xf numFmtId="0" fontId="2" fillId="40" borderId="13" xfId="0" applyFont="1" applyFill="1" applyBorder="1"/>
    <xf numFmtId="0" fontId="28" fillId="40" borderId="0" xfId="0" applyFont="1" applyFill="1" applyBorder="1"/>
    <xf numFmtId="0" fontId="28" fillId="40" borderId="5" xfId="0" applyFont="1" applyFill="1" applyBorder="1"/>
    <xf numFmtId="166" fontId="28" fillId="40" borderId="0" xfId="0" applyNumberFormat="1" applyFont="1" applyFill="1" applyBorder="1" applyAlignment="1">
      <alignment horizontal="center"/>
    </xf>
    <xf numFmtId="1" fontId="2" fillId="41" borderId="0" xfId="56" applyNumberFormat="1" applyFont="1" applyFill="1"/>
    <xf numFmtId="3" fontId="1" fillId="0" borderId="0" xfId="56" applyNumberFormat="1" applyFont="1"/>
    <xf numFmtId="0" fontId="28" fillId="41" borderId="28" xfId="56" applyFont="1" applyFill="1" applyBorder="1" applyAlignment="1">
      <alignment horizontal="center"/>
    </xf>
    <xf numFmtId="1" fontId="28" fillId="41" borderId="28" xfId="56" applyNumberFormat="1" applyFont="1" applyFill="1" applyBorder="1" applyAlignment="1">
      <alignment horizontal="center"/>
    </xf>
    <xf numFmtId="0" fontId="1" fillId="41" borderId="28" xfId="56" applyFont="1" applyFill="1" applyBorder="1"/>
    <xf numFmtId="0" fontId="0" fillId="41" borderId="28" xfId="56" applyFont="1" applyFill="1" applyBorder="1" applyAlignment="1">
      <alignment wrapText="1"/>
    </xf>
    <xf numFmtId="1" fontId="2" fillId="41" borderId="28" xfId="56" applyNumberFormat="1" applyFont="1" applyFill="1" applyBorder="1"/>
    <xf numFmtId="1" fontId="1" fillId="41" borderId="0" xfId="56" applyNumberFormat="1" applyFont="1" applyFill="1" applyBorder="1" applyAlignment="1">
      <alignment horizontal="center" wrapText="1"/>
    </xf>
    <xf numFmtId="1" fontId="1" fillId="41" borderId="0" xfId="56" applyNumberFormat="1" applyFont="1" applyFill="1" applyAlignment="1">
      <alignment horizontal="center" wrapText="1"/>
    </xf>
    <xf numFmtId="10" fontId="1" fillId="41" borderId="0" xfId="6" applyNumberFormat="1" applyFont="1" applyFill="1" applyBorder="1" applyAlignment="1">
      <alignment wrapText="1"/>
    </xf>
    <xf numFmtId="166" fontId="1" fillId="41" borderId="0" xfId="6" applyNumberFormat="1" applyFont="1" applyFill="1" applyBorder="1" applyAlignment="1">
      <alignment wrapText="1"/>
    </xf>
    <xf numFmtId="0" fontId="0" fillId="41" borderId="15" xfId="56" applyFont="1" applyFill="1" applyBorder="1" applyAlignment="1">
      <alignment horizontal="center" wrapText="1"/>
    </xf>
    <xf numFmtId="0" fontId="1" fillId="41" borderId="37" xfId="56" applyFont="1" applyFill="1" applyBorder="1"/>
    <xf numFmtId="0" fontId="1" fillId="41" borderId="40" xfId="56" applyFont="1" applyFill="1" applyBorder="1"/>
    <xf numFmtId="2" fontId="1" fillId="41" borderId="1" xfId="56" applyNumberFormat="1" applyFont="1" applyFill="1" applyBorder="1" applyAlignment="1">
      <alignment horizontal="center"/>
    </xf>
    <xf numFmtId="2" fontId="1" fillId="41" borderId="0" xfId="56" applyNumberFormat="1" applyFont="1" applyFill="1" applyBorder="1" applyAlignment="1">
      <alignment horizontal="center"/>
    </xf>
    <xf numFmtId="2" fontId="1" fillId="41" borderId="2" xfId="56" applyNumberFormat="1" applyFont="1" applyFill="1" applyBorder="1" applyAlignment="1">
      <alignment horizontal="center"/>
    </xf>
    <xf numFmtId="2" fontId="1" fillId="41" borderId="27" xfId="56" applyNumberFormat="1" applyFont="1" applyFill="1" applyBorder="1" applyAlignment="1">
      <alignment horizontal="center"/>
    </xf>
    <xf numFmtId="2" fontId="1" fillId="41" borderId="8" xfId="56" applyNumberFormat="1" applyFont="1" applyFill="1" applyBorder="1" applyAlignment="1">
      <alignment horizontal="center"/>
    </xf>
    <xf numFmtId="2" fontId="1" fillId="41" borderId="9" xfId="56" applyNumberFormat="1" applyFont="1" applyFill="1" applyBorder="1" applyAlignment="1">
      <alignment horizontal="center"/>
    </xf>
    <xf numFmtId="0" fontId="1" fillId="41" borderId="0" xfId="56" applyFont="1" applyFill="1" applyBorder="1"/>
    <xf numFmtId="0" fontId="1" fillId="41" borderId="15" xfId="56" applyFont="1" applyFill="1" applyBorder="1"/>
    <xf numFmtId="166" fontId="1" fillId="41" borderId="1" xfId="2" applyNumberFormat="1" applyFont="1" applyFill="1" applyBorder="1" applyAlignment="1">
      <alignment horizontal="center"/>
    </xf>
    <xf numFmtId="166" fontId="1" fillId="41" borderId="0" xfId="2" applyNumberFormat="1" applyFont="1" applyFill="1" applyBorder="1" applyAlignment="1">
      <alignment horizontal="center"/>
    </xf>
    <xf numFmtId="166" fontId="1" fillId="41" borderId="2" xfId="2" applyNumberFormat="1" applyFont="1" applyFill="1" applyBorder="1" applyAlignment="1">
      <alignment horizontal="center"/>
    </xf>
    <xf numFmtId="166" fontId="1" fillId="41" borderId="27" xfId="2" applyNumberFormat="1" applyFont="1" applyFill="1" applyBorder="1" applyAlignment="1">
      <alignment horizontal="center"/>
    </xf>
    <xf numFmtId="166" fontId="1" fillId="41" borderId="8" xfId="2" applyNumberFormat="1" applyFont="1" applyFill="1" applyBorder="1" applyAlignment="1">
      <alignment horizontal="center"/>
    </xf>
    <xf numFmtId="166" fontId="1" fillId="41" borderId="9" xfId="2" applyNumberFormat="1" applyFont="1" applyFill="1" applyBorder="1" applyAlignment="1">
      <alignment horizontal="center"/>
    </xf>
    <xf numFmtId="166" fontId="1" fillId="41" borderId="0" xfId="56" applyNumberFormat="1" applyFont="1" applyFill="1"/>
    <xf numFmtId="166" fontId="1" fillId="41" borderId="0" xfId="2" applyNumberFormat="1" applyFont="1" applyFill="1"/>
    <xf numFmtId="166" fontId="2" fillId="41" borderId="0" xfId="56" applyNumberFormat="1" applyFont="1" applyFill="1"/>
    <xf numFmtId="9" fontId="0" fillId="0" borderId="0" xfId="6" applyFont="1" applyAlignment="1">
      <alignment horizontal="center"/>
    </xf>
    <xf numFmtId="169" fontId="0" fillId="0" borderId="28" xfId="0" applyNumberFormat="1" applyBorder="1"/>
    <xf numFmtId="169" fontId="28" fillId="0" borderId="0" xfId="0" applyNumberFormat="1" applyFont="1"/>
    <xf numFmtId="0" fontId="0" fillId="50" borderId="41" xfId="0" applyFill="1" applyBorder="1"/>
    <xf numFmtId="0" fontId="2" fillId="50" borderId="42" xfId="0" applyFont="1" applyFill="1" applyBorder="1" applyAlignment="1">
      <alignment horizontal="right"/>
    </xf>
    <xf numFmtId="0" fontId="5" fillId="50" borderId="41" xfId="0" applyFont="1" applyFill="1" applyBorder="1" applyAlignment="1">
      <alignment horizontal="right"/>
    </xf>
    <xf numFmtId="166" fontId="5" fillId="50" borderId="43" xfId="0" applyNumberFormat="1" applyFont="1" applyFill="1" applyBorder="1"/>
    <xf numFmtId="0" fontId="0" fillId="41" borderId="41" xfId="0" applyFill="1" applyBorder="1"/>
    <xf numFmtId="0" fontId="5" fillId="41" borderId="41" xfId="0" applyFont="1" applyFill="1" applyBorder="1" applyAlignment="1">
      <alignment horizontal="right"/>
    </xf>
    <xf numFmtId="0" fontId="2" fillId="0" borderId="0" xfId="0" applyFont="1"/>
    <xf numFmtId="0" fontId="2" fillId="57" borderId="47" xfId="0" applyFont="1" applyFill="1" applyBorder="1"/>
    <xf numFmtId="43" fontId="0" fillId="0" borderId="0" xfId="1" applyFont="1"/>
    <xf numFmtId="43" fontId="2" fillId="0" borderId="0" xfId="1" applyFont="1"/>
    <xf numFmtId="0" fontId="2" fillId="57" borderId="48" xfId="0" applyFont="1" applyFill="1" applyBorder="1" applyAlignment="1">
      <alignment horizontal="left"/>
    </xf>
    <xf numFmtId="43" fontId="2" fillId="57" borderId="48" xfId="1" applyFont="1" applyFill="1" applyBorder="1"/>
    <xf numFmtId="0" fontId="2" fillId="57" borderId="0" xfId="0" applyFont="1" applyFill="1" applyBorder="1"/>
    <xf numFmtId="44" fontId="2" fillId="0" borderId="0" xfId="0" applyNumberFormat="1" applyFont="1"/>
    <xf numFmtId="0" fontId="2" fillId="0" borderId="0" xfId="0" applyFont="1" applyFill="1" applyBorder="1" applyAlignment="1">
      <alignment horizontal="left"/>
    </xf>
    <xf numFmtId="0" fontId="0" fillId="0" borderId="47" xfId="0" applyFont="1" applyBorder="1" applyAlignment="1">
      <alignment horizontal="left"/>
    </xf>
    <xf numFmtId="44" fontId="1" fillId="0" borderId="47" xfId="2" applyFont="1" applyBorder="1"/>
    <xf numFmtId="0" fontId="0" fillId="0" borderId="0" xfId="0" applyFont="1" applyBorder="1" applyAlignment="1">
      <alignment horizontal="left"/>
    </xf>
    <xf numFmtId="44" fontId="1" fillId="0" borderId="0" xfId="2" applyFont="1" applyBorder="1"/>
    <xf numFmtId="43" fontId="0" fillId="0" borderId="0" xfId="0" applyNumberFormat="1"/>
    <xf numFmtId="0" fontId="0" fillId="0" borderId="0" xfId="0" applyFont="1" applyAlignment="1">
      <alignment horizontal="left"/>
    </xf>
    <xf numFmtId="166" fontId="0" fillId="0" borderId="0" xfId="0" applyNumberFormat="1" applyFont="1"/>
    <xf numFmtId="44" fontId="0" fillId="41" borderId="0" xfId="0" applyNumberFormat="1" applyFill="1"/>
    <xf numFmtId="44" fontId="0" fillId="40" borderId="0" xfId="2" applyNumberFormat="1" applyFont="1" applyFill="1" applyBorder="1"/>
    <xf numFmtId="0" fontId="2" fillId="0" borderId="0" xfId="0" applyFont="1" applyBorder="1" applyAlignment="1"/>
    <xf numFmtId="0" fontId="2" fillId="0" borderId="10" xfId="0" applyFont="1" applyBorder="1" applyAlignment="1"/>
    <xf numFmtId="168" fontId="28" fillId="40" borderId="5" xfId="0" applyNumberFormat="1" applyFont="1" applyFill="1" applyBorder="1" applyAlignment="1">
      <alignment horizontal="center"/>
    </xf>
    <xf numFmtId="44" fontId="2" fillId="50" borderId="43" xfId="0" applyNumberFormat="1" applyFont="1" applyFill="1" applyBorder="1"/>
    <xf numFmtId="0" fontId="0" fillId="0" borderId="28" xfId="0" pivotButton="1" applyBorder="1" applyAlignment="1">
      <alignment vertical="center"/>
    </xf>
    <xf numFmtId="0" fontId="0" fillId="0" borderId="28" xfId="0" applyBorder="1" applyAlignment="1">
      <alignment horizontal="center" vertical="center"/>
    </xf>
    <xf numFmtId="0" fontId="0" fillId="0" borderId="28" xfId="0" applyBorder="1" applyAlignment="1">
      <alignment horizontal="center" vertical="center" wrapText="1"/>
    </xf>
    <xf numFmtId="0" fontId="28" fillId="50" borderId="0" xfId="0" applyFont="1" applyFill="1" applyAlignment="1">
      <alignment horizontal="right"/>
    </xf>
    <xf numFmtId="0" fontId="28" fillId="50" borderId="0" xfId="0" applyFont="1" applyFill="1"/>
    <xf numFmtId="2" fontId="0" fillId="0" borderId="0" xfId="0" applyNumberFormat="1" applyAlignment="1">
      <alignment horizontal="center"/>
    </xf>
    <xf numFmtId="168" fontId="0" fillId="0" borderId="0" xfId="6" applyNumberFormat="1" applyFont="1" applyAlignment="1">
      <alignment horizontal="center"/>
    </xf>
    <xf numFmtId="0" fontId="33" fillId="58" borderId="28" xfId="0" applyFont="1" applyFill="1" applyBorder="1" applyAlignment="1">
      <alignment horizontal="center" vertical="center" wrapText="1"/>
    </xf>
    <xf numFmtId="0" fontId="33" fillId="59" borderId="28" xfId="0" applyFont="1" applyFill="1" applyBorder="1" applyAlignment="1">
      <alignment horizontal="center" vertical="center" wrapText="1"/>
    </xf>
    <xf numFmtId="0" fontId="0" fillId="0" borderId="28" xfId="0" pivotButton="1" applyBorder="1" applyAlignment="1">
      <alignment horizontal="center" vertical="center" wrapText="1"/>
    </xf>
    <xf numFmtId="165" fontId="0" fillId="0" borderId="28" xfId="0" applyNumberFormat="1" applyBorder="1" applyAlignment="1">
      <alignment horizontal="center" vertical="center"/>
    </xf>
    <xf numFmtId="165" fontId="0" fillId="0" borderId="28" xfId="0" applyNumberFormat="1" applyBorder="1" applyAlignment="1">
      <alignment horizontal="center"/>
    </xf>
    <xf numFmtId="165" fontId="0" fillId="0" borderId="32" xfId="0" applyNumberFormat="1" applyBorder="1" applyAlignment="1">
      <alignment horizontal="center" vertical="center"/>
    </xf>
    <xf numFmtId="0" fontId="2" fillId="56" borderId="0" xfId="0" applyFont="1" applyFill="1"/>
    <xf numFmtId="0" fontId="2" fillId="0" borderId="0" xfId="0" applyFont="1" applyAlignment="1">
      <alignment horizontal="center"/>
    </xf>
    <xf numFmtId="165" fontId="5" fillId="0" borderId="0" xfId="0" applyNumberFormat="1" applyFont="1" applyAlignment="1">
      <alignment horizontal="center"/>
    </xf>
    <xf numFmtId="0" fontId="33" fillId="61" borderId="28" xfId="0" applyFont="1" applyFill="1" applyBorder="1" applyAlignment="1">
      <alignment horizontal="center" vertical="center" wrapText="1"/>
    </xf>
    <xf numFmtId="168" fontId="0" fillId="0" borderId="0" xfId="0" applyNumberFormat="1" applyAlignment="1">
      <alignment horizontal="center"/>
    </xf>
    <xf numFmtId="0" fontId="5" fillId="41" borderId="28" xfId="0" applyFont="1" applyFill="1" applyBorder="1" applyAlignment="1">
      <alignment horizontal="center"/>
    </xf>
    <xf numFmtId="0" fontId="4" fillId="0" borderId="36" xfId="4" applyBorder="1"/>
    <xf numFmtId="166" fontId="28" fillId="40" borderId="0" xfId="0" applyNumberFormat="1" applyFont="1" applyFill="1" applyBorder="1"/>
    <xf numFmtId="166" fontId="2" fillId="60" borderId="49" xfId="0" applyNumberFormat="1" applyFont="1" applyFill="1" applyBorder="1"/>
    <xf numFmtId="166" fontId="0" fillId="0" borderId="28" xfId="2" applyNumberFormat="1" applyFont="1" applyFill="1" applyBorder="1"/>
    <xf numFmtId="0" fontId="0" fillId="41" borderId="28" xfId="56" applyFont="1" applyFill="1" applyBorder="1" applyAlignment="1">
      <alignment horizontal="center"/>
    </xf>
    <xf numFmtId="166" fontId="1" fillId="41" borderId="28" xfId="56" applyNumberFormat="1" applyFont="1" applyFill="1" applyBorder="1" applyAlignment="1">
      <alignment horizontal="left"/>
    </xf>
    <xf numFmtId="166" fontId="1" fillId="41" borderId="28" xfId="56" applyNumberFormat="1" applyFont="1" applyFill="1" applyBorder="1"/>
    <xf numFmtId="166" fontId="5" fillId="41" borderId="0" xfId="56" applyNumberFormat="1" applyFont="1" applyFill="1"/>
    <xf numFmtId="166" fontId="2" fillId="0" borderId="0" xfId="0" applyNumberFormat="1" applyFont="1"/>
    <xf numFmtId="0" fontId="2" fillId="41" borderId="28" xfId="0" applyFont="1" applyFill="1" applyBorder="1" applyAlignment="1">
      <alignment horizontal="center"/>
    </xf>
    <xf numFmtId="0" fontId="8" fillId="0" borderId="0" xfId="0" applyFont="1" applyFill="1" applyAlignment="1">
      <alignment horizontal="center"/>
    </xf>
    <xf numFmtId="0" fontId="28" fillId="40" borderId="42" xfId="0" applyFont="1" applyFill="1" applyBorder="1"/>
    <xf numFmtId="0" fontId="28" fillId="40" borderId="6" xfId="0" applyFont="1" applyFill="1" applyBorder="1"/>
    <xf numFmtId="166" fontId="1" fillId="41" borderId="26" xfId="2" applyNumberFormat="1" applyFont="1" applyFill="1" applyBorder="1" applyAlignment="1">
      <alignment horizontal="center"/>
    </xf>
    <xf numFmtId="166" fontId="1" fillId="41" borderId="6" xfId="2" applyNumberFormat="1" applyFont="1" applyFill="1" applyBorder="1" applyAlignment="1">
      <alignment horizontal="center"/>
    </xf>
    <xf numFmtId="166" fontId="1" fillId="41" borderId="7" xfId="2" applyNumberFormat="1" applyFont="1" applyFill="1" applyBorder="1" applyAlignment="1">
      <alignment horizontal="center"/>
    </xf>
    <xf numFmtId="0" fontId="0" fillId="41" borderId="0" xfId="0" applyFill="1" applyBorder="1" applyAlignment="1">
      <alignment horizontal="center"/>
    </xf>
    <xf numFmtId="0" fontId="28" fillId="41" borderId="0" xfId="56" applyFont="1" applyFill="1" applyBorder="1" applyAlignment="1">
      <alignment horizontal="right" wrapText="1"/>
    </xf>
    <xf numFmtId="0" fontId="28" fillId="41" borderId="0" xfId="56" applyFont="1" applyFill="1" applyBorder="1" applyAlignment="1">
      <alignment wrapText="1"/>
    </xf>
    <xf numFmtId="166" fontId="1" fillId="41" borderId="0" xfId="56" applyNumberFormat="1" applyFont="1" applyFill="1" applyBorder="1"/>
    <xf numFmtId="166" fontId="1" fillId="41" borderId="0" xfId="56" applyNumberFormat="1" applyFont="1" applyFill="1" applyBorder="1" applyAlignment="1">
      <alignment horizontal="left"/>
    </xf>
    <xf numFmtId="166" fontId="1" fillId="41" borderId="13" xfId="56" applyNumberFormat="1" applyFont="1" applyFill="1" applyBorder="1" applyAlignment="1">
      <alignment horizontal="left"/>
    </xf>
    <xf numFmtId="166" fontId="1" fillId="41" borderId="13" xfId="56" applyNumberFormat="1" applyFont="1" applyFill="1" applyBorder="1"/>
    <xf numFmtId="0" fontId="5" fillId="41" borderId="0" xfId="0" applyFont="1" applyFill="1"/>
    <xf numFmtId="0" fontId="1" fillId="41" borderId="8" xfId="56" applyFont="1" applyFill="1" applyBorder="1"/>
    <xf numFmtId="0" fontId="0" fillId="0" borderId="1" xfId="0" applyFont="1" applyBorder="1"/>
    <xf numFmtId="166" fontId="0" fillId="0" borderId="2" xfId="2" applyNumberFormat="1" applyFont="1" applyBorder="1" applyAlignment="1">
      <alignment horizontal="center"/>
    </xf>
    <xf numFmtId="0" fontId="0" fillId="0" borderId="27" xfId="0" applyFill="1" applyBorder="1"/>
    <xf numFmtId="0" fontId="0" fillId="0" borderId="8" xfId="0" applyFill="1" applyBorder="1"/>
    <xf numFmtId="169" fontId="0" fillId="0" borderId="9" xfId="2" applyNumberFormat="1" applyFont="1" applyFill="1" applyBorder="1"/>
    <xf numFmtId="165" fontId="0" fillId="41" borderId="0" xfId="0" applyNumberFormat="1" applyFill="1" applyBorder="1" applyAlignment="1">
      <alignment horizontal="center"/>
    </xf>
    <xf numFmtId="166" fontId="0" fillId="41" borderId="0" xfId="2" applyNumberFormat="1" applyFont="1" applyFill="1" applyBorder="1"/>
    <xf numFmtId="168" fontId="0" fillId="41" borderId="0" xfId="6" applyNumberFormat="1" applyFont="1" applyFill="1" applyBorder="1" applyAlignment="1">
      <alignment horizontal="center"/>
    </xf>
    <xf numFmtId="166" fontId="5" fillId="41" borderId="43" xfId="0" applyNumberFormat="1" applyFont="1" applyFill="1" applyBorder="1"/>
    <xf numFmtId="2" fontId="28" fillId="0" borderId="0" xfId="0" applyNumberFormat="1" applyFont="1"/>
    <xf numFmtId="3" fontId="0" fillId="0" borderId="0" xfId="0" applyNumberFormat="1" applyAlignment="1">
      <alignment horizontal="left"/>
    </xf>
    <xf numFmtId="1" fontId="0" fillId="0" borderId="0" xfId="0" applyNumberFormat="1" applyAlignment="1">
      <alignment horizontal="center"/>
    </xf>
    <xf numFmtId="0" fontId="0" fillId="0" borderId="0" xfId="0" pivotButton="1" applyAlignment="1">
      <alignment horizontal="center" vertical="center"/>
    </xf>
    <xf numFmtId="0" fontId="0" fillId="0" borderId="0" xfId="0" applyAlignment="1">
      <alignment horizontal="center" vertical="center" wrapText="1"/>
    </xf>
    <xf numFmtId="3" fontId="2" fillId="0" borderId="0" xfId="0" applyNumberFormat="1" applyFont="1" applyAlignment="1">
      <alignment horizontal="right"/>
    </xf>
    <xf numFmtId="0" fontId="0" fillId="40" borderId="28" xfId="0" applyFill="1" applyBorder="1"/>
    <xf numFmtId="165" fontId="0" fillId="40" borderId="28" xfId="0" applyNumberFormat="1" applyFill="1" applyBorder="1" applyAlignment="1">
      <alignment horizontal="center"/>
    </xf>
    <xf numFmtId="166" fontId="0" fillId="40" borderId="28" xfId="2" applyNumberFormat="1" applyFont="1" applyFill="1" applyBorder="1" applyAlignment="1">
      <alignment horizontal="center"/>
    </xf>
    <xf numFmtId="0" fontId="5" fillId="53" borderId="28" xfId="0" applyFont="1" applyFill="1" applyBorder="1" applyAlignment="1">
      <alignment horizontal="center"/>
    </xf>
    <xf numFmtId="9" fontId="0" fillId="40" borderId="28" xfId="6" applyFont="1" applyFill="1" applyBorder="1" applyAlignment="1">
      <alignment horizontal="center"/>
    </xf>
    <xf numFmtId="0" fontId="0" fillId="40" borderId="28" xfId="0" applyNumberFormat="1" applyFill="1" applyBorder="1" applyAlignment="1">
      <alignment horizontal="center"/>
    </xf>
    <xf numFmtId="166" fontId="0" fillId="40" borderId="28" xfId="2" applyNumberFormat="1" applyFont="1" applyFill="1" applyBorder="1"/>
    <xf numFmtId="168" fontId="0" fillId="40" borderId="28" xfId="6" applyNumberFormat="1" applyFont="1" applyFill="1" applyBorder="1" applyAlignment="1">
      <alignment horizontal="center"/>
    </xf>
    <xf numFmtId="0" fontId="0" fillId="40" borderId="28" xfId="0" applyFill="1" applyBorder="1" applyAlignment="1">
      <alignment horizontal="center"/>
    </xf>
    <xf numFmtId="0" fontId="2" fillId="53" borderId="28" xfId="0" applyFont="1" applyFill="1" applyBorder="1" applyAlignment="1">
      <alignment horizontal="center"/>
    </xf>
    <xf numFmtId="165" fontId="2" fillId="53" borderId="28" xfId="0" applyNumberFormat="1" applyFont="1" applyFill="1" applyBorder="1" applyAlignment="1">
      <alignment horizontal="center"/>
    </xf>
    <xf numFmtId="166" fontId="2" fillId="53" borderId="28" xfId="2" applyNumberFormat="1" applyFont="1" applyFill="1" applyBorder="1" applyAlignment="1">
      <alignment horizontal="center"/>
    </xf>
    <xf numFmtId="1" fontId="0" fillId="40" borderId="28" xfId="0" applyNumberFormat="1" applyFill="1" applyBorder="1" applyAlignment="1">
      <alignment horizontal="center"/>
    </xf>
    <xf numFmtId="0" fontId="5" fillId="7" borderId="28" xfId="0" applyFont="1" applyFill="1" applyBorder="1" applyAlignment="1">
      <alignment horizontal="center"/>
    </xf>
    <xf numFmtId="0" fontId="46" fillId="41" borderId="0" xfId="0" applyFont="1" applyFill="1"/>
    <xf numFmtId="168" fontId="2" fillId="0" borderId="0" xfId="6" applyNumberFormat="1" applyFont="1" applyAlignment="1">
      <alignment horizontal="center"/>
    </xf>
    <xf numFmtId="164" fontId="1" fillId="41" borderId="0" xfId="56" applyNumberFormat="1" applyFont="1" applyFill="1" applyBorder="1" applyAlignment="1">
      <alignment horizontal="center"/>
    </xf>
    <xf numFmtId="0" fontId="5" fillId="51" borderId="28" xfId="0" applyFont="1" applyFill="1" applyBorder="1" applyAlignment="1">
      <alignment horizontal="center"/>
    </xf>
    <xf numFmtId="2" fontId="5" fillId="41" borderId="0" xfId="0" applyNumberFormat="1" applyFont="1" applyFill="1" applyAlignment="1">
      <alignment horizontal="center"/>
    </xf>
    <xf numFmtId="1" fontId="5" fillId="41" borderId="0" xfId="0" applyNumberFormat="1" applyFont="1" applyFill="1" applyAlignment="1">
      <alignment horizontal="center"/>
    </xf>
    <xf numFmtId="0" fontId="1" fillId="0" borderId="28" xfId="56" applyFont="1" applyFill="1" applyBorder="1" applyAlignment="1">
      <alignment horizontal="center" wrapText="1"/>
    </xf>
    <xf numFmtId="0" fontId="0" fillId="41" borderId="0" xfId="56" applyFont="1" applyFill="1" applyBorder="1" applyAlignment="1">
      <alignment wrapText="1"/>
    </xf>
    <xf numFmtId="0" fontId="0" fillId="0" borderId="0" xfId="0" applyFill="1"/>
    <xf numFmtId="0" fontId="0" fillId="0" borderId="28" xfId="0" applyFill="1" applyBorder="1"/>
    <xf numFmtId="165" fontId="0" fillId="0" borderId="28" xfId="0" applyNumberFormat="1" applyFill="1" applyBorder="1" applyAlignment="1">
      <alignment horizontal="center"/>
    </xf>
    <xf numFmtId="168" fontId="0" fillId="0" borderId="28" xfId="6" applyNumberFormat="1" applyFont="1" applyFill="1" applyBorder="1" applyAlignment="1">
      <alignment horizontal="center"/>
    </xf>
    <xf numFmtId="0" fontId="0" fillId="0" borderId="28" xfId="0" applyNumberFormat="1" applyFill="1" applyBorder="1" applyAlignment="1">
      <alignment horizontal="center"/>
    </xf>
    <xf numFmtId="2" fontId="5" fillId="0" borderId="0" xfId="0" applyNumberFormat="1" applyFont="1" applyFill="1" applyAlignment="1">
      <alignment horizontal="center"/>
    </xf>
    <xf numFmtId="0" fontId="5" fillId="48" borderId="28" xfId="0" applyFont="1" applyFill="1" applyBorder="1" applyAlignment="1">
      <alignment horizontal="center"/>
    </xf>
    <xf numFmtId="0" fontId="5" fillId="60" borderId="28" xfId="0" applyFont="1" applyFill="1" applyBorder="1" applyAlignment="1">
      <alignment horizontal="center"/>
    </xf>
    <xf numFmtId="170" fontId="0" fillId="0" borderId="28" xfId="1" applyNumberFormat="1" applyFont="1" applyFill="1" applyBorder="1" applyAlignment="1">
      <alignment horizontal="center"/>
    </xf>
    <xf numFmtId="44" fontId="0" fillId="0" borderId="28" xfId="2" applyFont="1" applyFill="1" applyBorder="1"/>
    <xf numFmtId="44" fontId="0" fillId="0" borderId="0" xfId="0" applyNumberFormat="1" applyFill="1"/>
    <xf numFmtId="170" fontId="5" fillId="0" borderId="0" xfId="1" applyNumberFormat="1" applyFont="1" applyFill="1"/>
    <xf numFmtId="170" fontId="28" fillId="0" borderId="0" xfId="1" applyNumberFormat="1" applyFont="1" applyFill="1"/>
    <xf numFmtId="170" fontId="0" fillId="0" borderId="0" xfId="0" applyNumberFormat="1" applyFill="1"/>
    <xf numFmtId="44" fontId="0" fillId="0" borderId="0" xfId="2" applyFont="1" applyFill="1"/>
    <xf numFmtId="0" fontId="2" fillId="0" borderId="0" xfId="0" applyFont="1" applyFill="1"/>
    <xf numFmtId="0" fontId="5" fillId="0" borderId="0" xfId="0" applyFont="1" applyFill="1"/>
    <xf numFmtId="0" fontId="0" fillId="0" borderId="0" xfId="0" applyFill="1" applyAlignment="1">
      <alignment horizontal="center"/>
    </xf>
    <xf numFmtId="44" fontId="28" fillId="0" borderId="0" xfId="0" applyNumberFormat="1" applyFont="1" applyFill="1"/>
    <xf numFmtId="167" fontId="0" fillId="56" borderId="28" xfId="56" applyNumberFormat="1" applyFont="1" applyFill="1" applyBorder="1"/>
    <xf numFmtId="3" fontId="1" fillId="56" borderId="28" xfId="56" applyNumberFormat="1" applyFont="1" applyFill="1" applyBorder="1" applyAlignment="1">
      <alignment horizontal="center" wrapText="1"/>
    </xf>
    <xf numFmtId="167" fontId="1" fillId="56" borderId="28" xfId="56" applyNumberFormat="1" applyFont="1" applyFill="1" applyBorder="1"/>
    <xf numFmtId="0" fontId="0" fillId="0" borderId="28" xfId="0" applyFill="1" applyBorder="1" applyAlignment="1">
      <alignment horizontal="center"/>
    </xf>
    <xf numFmtId="166" fontId="0" fillId="0" borderId="28" xfId="0" applyNumberFormat="1" applyFill="1" applyBorder="1"/>
    <xf numFmtId="0" fontId="0" fillId="41" borderId="12" xfId="0" applyFill="1" applyBorder="1" applyAlignment="1">
      <alignment vertical="center"/>
    </xf>
    <xf numFmtId="0" fontId="0" fillId="41" borderId="13" xfId="0" applyFill="1" applyBorder="1"/>
    <xf numFmtId="2" fontId="5" fillId="41" borderId="13" xfId="0" applyNumberFormat="1" applyFont="1" applyFill="1" applyBorder="1" applyAlignment="1">
      <alignment horizontal="center"/>
    </xf>
    <xf numFmtId="0" fontId="0" fillId="0" borderId="36" xfId="0" applyFill="1" applyBorder="1"/>
    <xf numFmtId="0" fontId="0" fillId="41" borderId="52" xfId="0" applyFill="1" applyBorder="1" applyAlignment="1">
      <alignment vertical="center"/>
    </xf>
    <xf numFmtId="0" fontId="0" fillId="41" borderId="8" xfId="0" applyFill="1" applyBorder="1"/>
    <xf numFmtId="2" fontId="5" fillId="41" borderId="8" xfId="0" applyNumberFormat="1" applyFont="1" applyFill="1" applyBorder="1" applyAlignment="1">
      <alignment horizontal="center"/>
    </xf>
    <xf numFmtId="0" fontId="0" fillId="0" borderId="6" xfId="0" applyFill="1" applyBorder="1"/>
    <xf numFmtId="0" fontId="28" fillId="41" borderId="8" xfId="0" applyFont="1" applyFill="1" applyBorder="1"/>
    <xf numFmtId="0" fontId="46" fillId="41" borderId="8" xfId="0" applyFont="1" applyFill="1" applyBorder="1" applyAlignment="1">
      <alignment horizontal="right"/>
    </xf>
    <xf numFmtId="0" fontId="46" fillId="41" borderId="13" xfId="0" applyFont="1" applyFill="1" applyBorder="1" applyAlignment="1">
      <alignment horizontal="right"/>
    </xf>
    <xf numFmtId="0" fontId="28" fillId="48" borderId="0" xfId="0" applyFont="1" applyFill="1" applyBorder="1"/>
    <xf numFmtId="10" fontId="28" fillId="48" borderId="0" xfId="0" applyNumberFormat="1" applyFont="1" applyFill="1"/>
    <xf numFmtId="9" fontId="28" fillId="48" borderId="0" xfId="0" applyNumberFormat="1" applyFont="1" applyFill="1"/>
    <xf numFmtId="10" fontId="0" fillId="48" borderId="0" xfId="0" applyNumberFormat="1" applyFill="1"/>
    <xf numFmtId="166" fontId="0" fillId="0" borderId="11" xfId="0" applyNumberFormat="1" applyFill="1" applyBorder="1"/>
    <xf numFmtId="166" fontId="5" fillId="41" borderId="51" xfId="2" applyNumberFormat="1" applyFont="1" applyFill="1" applyBorder="1" applyAlignment="1">
      <alignment horizontal="center"/>
    </xf>
    <xf numFmtId="166" fontId="5" fillId="41" borderId="14" xfId="2" applyNumberFormat="1" applyFont="1" applyFill="1" applyBorder="1" applyAlignment="1">
      <alignment horizontal="center"/>
    </xf>
    <xf numFmtId="166" fontId="28" fillId="0" borderId="0" xfId="0" applyNumberFormat="1" applyFont="1" applyFill="1"/>
    <xf numFmtId="0" fontId="5" fillId="48" borderId="0" xfId="0" applyFont="1" applyFill="1" applyBorder="1"/>
    <xf numFmtId="166" fontId="0" fillId="48" borderId="0" xfId="0" applyNumberFormat="1" applyFill="1"/>
    <xf numFmtId="0" fontId="2" fillId="0" borderId="1" xfId="0" applyFont="1" applyFill="1" applyBorder="1"/>
    <xf numFmtId="0" fontId="2" fillId="0" borderId="27" xfId="0" applyFont="1" applyFill="1" applyBorder="1"/>
    <xf numFmtId="0" fontId="2" fillId="0" borderId="0" xfId="0" applyFont="1" applyFill="1" applyBorder="1"/>
    <xf numFmtId="0" fontId="0" fillId="0" borderId="0" xfId="0" applyFill="1" applyAlignment="1">
      <alignment horizontal="right"/>
    </xf>
    <xf numFmtId="9" fontId="0" fillId="0" borderId="0" xfId="6" applyFont="1" applyFill="1" applyAlignment="1">
      <alignment horizontal="center"/>
    </xf>
    <xf numFmtId="166" fontId="2" fillId="0" borderId="0" xfId="0" applyNumberFormat="1" applyFont="1" applyFill="1"/>
    <xf numFmtId="170" fontId="2" fillId="0" borderId="0" xfId="1" applyNumberFormat="1" applyFont="1" applyFill="1"/>
    <xf numFmtId="0" fontId="5" fillId="40" borderId="8" xfId="0" applyFont="1" applyFill="1" applyBorder="1"/>
    <xf numFmtId="0" fontId="0" fillId="40" borderId="6" xfId="0" applyFill="1" applyBorder="1"/>
    <xf numFmtId="0" fontId="28" fillId="0" borderId="1" xfId="0" applyFont="1" applyBorder="1" applyAlignment="1">
      <alignment horizontal="right"/>
    </xf>
    <xf numFmtId="0" fontId="0" fillId="0" borderId="28" xfId="0" applyBorder="1"/>
    <xf numFmtId="0" fontId="0" fillId="0" borderId="28" xfId="0" applyBorder="1" applyAlignment="1">
      <alignment horizontal="center" wrapText="1"/>
    </xf>
    <xf numFmtId="0" fontId="2" fillId="48" borderId="28" xfId="0" applyFont="1" applyFill="1" applyBorder="1"/>
    <xf numFmtId="0" fontId="0" fillId="0" borderId="28" xfId="0" applyBorder="1" applyAlignment="1">
      <alignment horizontal="left"/>
    </xf>
    <xf numFmtId="44" fontId="0" fillId="0" borderId="28" xfId="2" applyFont="1" applyBorder="1"/>
    <xf numFmtId="2" fontId="28" fillId="0" borderId="0" xfId="0" applyNumberFormat="1" applyFont="1" applyBorder="1" applyAlignment="1">
      <alignment horizontal="center"/>
    </xf>
    <xf numFmtId="166" fontId="28" fillId="0" borderId="0" xfId="2" applyNumberFormat="1" applyFont="1" applyBorder="1"/>
    <xf numFmtId="166" fontId="28" fillId="0" borderId="2" xfId="0" applyNumberFormat="1" applyFont="1" applyBorder="1"/>
    <xf numFmtId="166" fontId="2" fillId="41" borderId="9" xfId="2" applyNumberFormat="1" applyFont="1" applyFill="1" applyBorder="1" applyAlignment="1">
      <alignment horizontal="center"/>
    </xf>
    <xf numFmtId="2" fontId="28" fillId="0" borderId="0" xfId="0" applyNumberFormat="1" applyFont="1" applyAlignment="1">
      <alignment horizontal="center"/>
    </xf>
    <xf numFmtId="166" fontId="0" fillId="0" borderId="28" xfId="0" applyNumberFormat="1" applyBorder="1"/>
    <xf numFmtId="10" fontId="28" fillId="0" borderId="0" xfId="0" applyNumberFormat="1" applyFont="1" applyAlignment="1">
      <alignment horizontal="center"/>
    </xf>
    <xf numFmtId="0" fontId="5" fillId="40" borderId="0" xfId="0" applyFont="1" applyFill="1" applyAlignment="1">
      <alignment horizontal="center"/>
    </xf>
    <xf numFmtId="0" fontId="28" fillId="40" borderId="0" xfId="0" applyFont="1" applyFill="1" applyAlignment="1">
      <alignment horizontal="center"/>
    </xf>
    <xf numFmtId="0" fontId="33" fillId="62" borderId="28" xfId="0" applyFont="1" applyFill="1" applyBorder="1" applyAlignment="1">
      <alignment horizontal="center" vertical="center" wrapText="1"/>
    </xf>
    <xf numFmtId="166" fontId="5" fillId="41" borderId="0" xfId="0" applyNumberFormat="1" applyFont="1" applyFill="1"/>
    <xf numFmtId="44" fontId="0" fillId="8" borderId="28" xfId="0" applyNumberFormat="1" applyFill="1" applyBorder="1"/>
    <xf numFmtId="165" fontId="0" fillId="0" borderId="0" xfId="0" applyNumberFormat="1"/>
    <xf numFmtId="0" fontId="0" fillId="0" borderId="28" xfId="0" applyFill="1" applyBorder="1" applyAlignment="1">
      <alignment horizontal="left"/>
    </xf>
    <xf numFmtId="166" fontId="2" fillId="0" borderId="0" xfId="2" applyNumberFormat="1" applyFont="1"/>
    <xf numFmtId="44" fontId="2" fillId="48" borderId="0" xfId="0" applyNumberFormat="1" applyFont="1" applyFill="1"/>
    <xf numFmtId="0" fontId="0" fillId="5" borderId="0" xfId="0" applyFill="1"/>
    <xf numFmtId="0" fontId="0" fillId="0" borderId="30" xfId="0" applyFont="1" applyBorder="1" applyAlignment="1">
      <alignment horizontal="left"/>
    </xf>
    <xf numFmtId="0" fontId="0" fillId="0" borderId="30" xfId="0" applyBorder="1" applyAlignment="1">
      <alignment horizontal="center"/>
    </xf>
    <xf numFmtId="166" fontId="0" fillId="0" borderId="30" xfId="0" applyNumberFormat="1" applyFont="1" applyBorder="1"/>
    <xf numFmtId="2" fontId="0" fillId="0" borderId="30" xfId="0" applyNumberFormat="1" applyBorder="1" applyAlignment="1">
      <alignment horizontal="center"/>
    </xf>
    <xf numFmtId="165" fontId="0" fillId="0" borderId="30" xfId="0" applyNumberFormat="1" applyBorder="1" applyAlignment="1">
      <alignment horizontal="center"/>
    </xf>
    <xf numFmtId="166" fontId="0" fillId="0" borderId="30" xfId="0" applyNumberFormat="1" applyBorder="1"/>
    <xf numFmtId="168" fontId="0" fillId="0" borderId="30" xfId="6" applyNumberFormat="1" applyFont="1" applyBorder="1" applyAlignment="1">
      <alignment horizontal="center"/>
    </xf>
    <xf numFmtId="168" fontId="0" fillId="0" borderId="30" xfId="0" applyNumberFormat="1" applyBorder="1" applyAlignment="1">
      <alignment horizontal="center"/>
    </xf>
    <xf numFmtId="0" fontId="47" fillId="5" borderId="0" xfId="0" applyFont="1" applyFill="1" applyAlignment="1">
      <alignment horizontal="right"/>
    </xf>
    <xf numFmtId="3" fontId="1" fillId="40" borderId="28" xfId="56" applyNumberFormat="1" applyFont="1" applyFill="1" applyBorder="1" applyAlignment="1">
      <alignment horizontal="center" wrapText="1"/>
    </xf>
    <xf numFmtId="44" fontId="2" fillId="0" borderId="0" xfId="2" applyFont="1"/>
    <xf numFmtId="43" fontId="2" fillId="57" borderId="48" xfId="0" applyNumberFormat="1" applyFont="1" applyFill="1" applyBorder="1" applyAlignment="1">
      <alignment horizontal="left"/>
    </xf>
    <xf numFmtId="44" fontId="0" fillId="60" borderId="47" xfId="0" applyNumberFormat="1" applyFont="1" applyFill="1" applyBorder="1" applyAlignment="1">
      <alignment horizontal="left"/>
    </xf>
    <xf numFmtId="44" fontId="2" fillId="60" borderId="0" xfId="0" applyNumberFormat="1" applyFont="1" applyFill="1"/>
    <xf numFmtId="43" fontId="0" fillId="60" borderId="0" xfId="0" applyNumberFormat="1" applyFill="1" applyAlignment="1">
      <alignment horizontal="left"/>
    </xf>
    <xf numFmtId="0" fontId="2" fillId="0" borderId="34" xfId="0" applyFont="1" applyBorder="1" applyAlignment="1">
      <alignment horizontal="right"/>
    </xf>
    <xf numFmtId="166" fontId="0" fillId="0" borderId="35" xfId="0" applyNumberFormat="1" applyBorder="1"/>
    <xf numFmtId="0" fontId="2" fillId="0" borderId="10" xfId="0" applyFont="1" applyBorder="1" applyAlignment="1">
      <alignment horizontal="right"/>
    </xf>
    <xf numFmtId="3" fontId="0" fillId="0" borderId="11" xfId="0" applyNumberFormat="1" applyBorder="1"/>
    <xf numFmtId="0" fontId="2" fillId="56" borderId="10" xfId="0" applyFont="1" applyFill="1" applyBorder="1" applyAlignment="1">
      <alignment horizontal="right"/>
    </xf>
    <xf numFmtId="44" fontId="2" fillId="56" borderId="11" xfId="0" applyNumberFormat="1" applyFont="1" applyFill="1" applyBorder="1"/>
    <xf numFmtId="0" fontId="2" fillId="56" borderId="12" xfId="0" applyFont="1" applyFill="1" applyBorder="1" applyAlignment="1">
      <alignment horizontal="right"/>
    </xf>
    <xf numFmtId="44" fontId="2" fillId="56" borderId="14" xfId="0" applyNumberFormat="1" applyFont="1" applyFill="1" applyBorder="1"/>
    <xf numFmtId="4" fontId="0" fillId="0" borderId="28" xfId="0" applyNumberFormat="1" applyFont="1" applyBorder="1"/>
    <xf numFmtId="0" fontId="0" fillId="0" borderId="33" xfId="0" applyBorder="1" applyAlignment="1">
      <alignment horizontal="center" vertical="center" wrapText="1"/>
    </xf>
    <xf numFmtId="0" fontId="2" fillId="41" borderId="1" xfId="0" applyFont="1" applyFill="1" applyBorder="1" applyAlignment="1">
      <alignment horizontal="center"/>
    </xf>
    <xf numFmtId="0" fontId="2" fillId="41" borderId="2" xfId="0" applyFont="1" applyFill="1" applyBorder="1" applyAlignment="1">
      <alignment horizontal="center"/>
    </xf>
    <xf numFmtId="166" fontId="0" fillId="0" borderId="36" xfId="2" applyNumberFormat="1" applyFont="1" applyFill="1" applyBorder="1"/>
    <xf numFmtId="166" fontId="46" fillId="41" borderId="8" xfId="0" applyNumberFormat="1" applyFont="1" applyFill="1" applyBorder="1" applyAlignment="1">
      <alignment horizontal="right"/>
    </xf>
    <xf numFmtId="44" fontId="0" fillId="0" borderId="0" xfId="0" applyNumberFormat="1" applyFill="1" applyBorder="1"/>
    <xf numFmtId="166" fontId="0" fillId="0" borderId="8" xfId="0" applyNumberFormat="1" applyFill="1" applyBorder="1"/>
    <xf numFmtId="44" fontId="0" fillId="0" borderId="8" xfId="0" applyNumberFormat="1" applyFill="1" applyBorder="1"/>
    <xf numFmtId="166" fontId="0" fillId="0" borderId="28" xfId="0" applyNumberFormat="1" applyFill="1" applyBorder="1" applyAlignment="1">
      <alignment horizontal="center"/>
    </xf>
    <xf numFmtId="166" fontId="28" fillId="48" borderId="8" xfId="2" applyNumberFormat="1" applyFont="1" applyFill="1" applyBorder="1"/>
    <xf numFmtId="0" fontId="2" fillId="41" borderId="0" xfId="0" applyFont="1" applyFill="1"/>
    <xf numFmtId="0" fontId="5" fillId="3" borderId="0" xfId="0" applyFont="1" applyFill="1" applyBorder="1"/>
    <xf numFmtId="0" fontId="2" fillId="3" borderId="0" xfId="0" applyFont="1" applyFill="1"/>
    <xf numFmtId="0" fontId="5" fillId="60" borderId="41" xfId="0" applyFont="1" applyFill="1" applyBorder="1"/>
    <xf numFmtId="0" fontId="0" fillId="60" borderId="42" xfId="0" applyFill="1" applyBorder="1"/>
    <xf numFmtId="10" fontId="28" fillId="60" borderId="42" xfId="0" applyNumberFormat="1" applyFont="1" applyFill="1" applyBorder="1" applyAlignment="1">
      <alignment horizontal="center"/>
    </xf>
    <xf numFmtId="166" fontId="2" fillId="60" borderId="43" xfId="0" applyNumberFormat="1" applyFont="1" applyFill="1" applyBorder="1"/>
    <xf numFmtId="166" fontId="2" fillId="49" borderId="49" xfId="0" applyNumberFormat="1" applyFont="1" applyFill="1" applyBorder="1"/>
    <xf numFmtId="166" fontId="2" fillId="40" borderId="8" xfId="0" applyNumberFormat="1" applyFont="1" applyFill="1" applyBorder="1"/>
    <xf numFmtId="0" fontId="28" fillId="40" borderId="28" xfId="0" applyFont="1" applyFill="1" applyBorder="1"/>
    <xf numFmtId="0" fontId="0" fillId="0" borderId="32" xfId="0" applyFill="1" applyBorder="1" applyAlignment="1">
      <alignment horizontal="center" vertical="center" wrapText="1"/>
    </xf>
    <xf numFmtId="0" fontId="4" fillId="0" borderId="34" xfId="4" applyBorder="1"/>
    <xf numFmtId="0" fontId="4" fillId="0" borderId="35" xfId="4" applyBorder="1"/>
    <xf numFmtId="164" fontId="4" fillId="0" borderId="11" xfId="4" applyNumberFormat="1" applyBorder="1" applyAlignment="1">
      <alignment horizontal="center"/>
    </xf>
    <xf numFmtId="0" fontId="4" fillId="0" borderId="11" xfId="4" applyBorder="1" applyAlignment="1">
      <alignment horizontal="center"/>
    </xf>
    <xf numFmtId="10" fontId="3" fillId="8" borderId="11" xfId="70" applyNumberFormat="1" applyFont="1" applyFill="1" applyBorder="1" applyAlignment="1">
      <alignment horizontal="center"/>
    </xf>
    <xf numFmtId="166" fontId="2" fillId="64" borderId="0" xfId="0" applyNumberFormat="1" applyFont="1" applyFill="1"/>
    <xf numFmtId="44" fontId="28" fillId="0" borderId="0" xfId="0" applyNumberFormat="1" applyFont="1" applyFill="1" applyBorder="1"/>
    <xf numFmtId="0" fontId="5" fillId="51" borderId="28" xfId="0" applyFont="1" applyFill="1" applyBorder="1" applyAlignment="1">
      <alignment horizontal="center" vertical="center"/>
    </xf>
    <xf numFmtId="0" fontId="0" fillId="0" borderId="29" xfId="0" applyFill="1" applyBorder="1" applyAlignment="1">
      <alignment horizontal="center" vertical="center" wrapText="1"/>
    </xf>
    <xf numFmtId="0" fontId="28" fillId="41" borderId="26" xfId="0" applyFont="1" applyFill="1" applyBorder="1" applyAlignment="1">
      <alignment horizontal="center"/>
    </xf>
    <xf numFmtId="0" fontId="28" fillId="41" borderId="6" xfId="0" applyFont="1" applyFill="1" applyBorder="1" applyAlignment="1">
      <alignment horizontal="center"/>
    </xf>
    <xf numFmtId="0" fontId="28" fillId="41" borderId="7" xfId="0" applyFont="1" applyFill="1" applyBorder="1" applyAlignment="1">
      <alignment horizontal="center"/>
    </xf>
    <xf numFmtId="0" fontId="0" fillId="40" borderId="26" xfId="0" applyFill="1" applyBorder="1"/>
    <xf numFmtId="0" fontId="5" fillId="40" borderId="6" xfId="0" applyFont="1" applyFill="1" applyBorder="1"/>
    <xf numFmtId="0" fontId="0" fillId="40" borderId="42" xfId="0" applyFill="1" applyBorder="1"/>
    <xf numFmtId="0" fontId="28" fillId="40" borderId="8" xfId="0" applyFont="1" applyFill="1" applyBorder="1"/>
    <xf numFmtId="0" fontId="5" fillId="40" borderId="42" xfId="0" applyFont="1" applyFill="1" applyBorder="1"/>
    <xf numFmtId="0" fontId="0" fillId="40" borderId="45" xfId="0" applyFill="1" applyBorder="1"/>
    <xf numFmtId="166" fontId="0" fillId="0" borderId="2" xfId="0" applyNumberFormat="1" applyFill="1" applyBorder="1"/>
    <xf numFmtId="166" fontId="0" fillId="0" borderId="9" xfId="0" applyNumberFormat="1" applyFill="1" applyBorder="1"/>
    <xf numFmtId="166" fontId="0" fillId="48" borderId="0" xfId="0" applyNumberFormat="1" applyFill="1" applyBorder="1"/>
    <xf numFmtId="0" fontId="2" fillId="53" borderId="32" xfId="56" applyFont="1" applyFill="1" applyBorder="1" applyAlignment="1">
      <alignment horizontal="center" vertical="center" wrapText="1"/>
    </xf>
    <xf numFmtId="167" fontId="24" fillId="63" borderId="32" xfId="56" applyNumberFormat="1" applyFont="1" applyFill="1" applyBorder="1" applyAlignment="1">
      <alignment horizontal="center" vertical="center"/>
    </xf>
    <xf numFmtId="0" fontId="33" fillId="60" borderId="32" xfId="56" applyFont="1" applyFill="1" applyBorder="1" applyAlignment="1">
      <alignment horizontal="center" vertical="center" wrapText="1"/>
    </xf>
    <xf numFmtId="166" fontId="0" fillId="65" borderId="28" xfId="0" applyNumberFormat="1" applyFill="1" applyBorder="1"/>
    <xf numFmtId="166" fontId="0" fillId="65" borderId="31" xfId="0" applyNumberFormat="1" applyFill="1" applyBorder="1"/>
    <xf numFmtId="0" fontId="33" fillId="52" borderId="32" xfId="56" applyFont="1" applyFill="1" applyBorder="1" applyAlignment="1">
      <alignment horizontal="center" vertical="center" wrapText="1"/>
    </xf>
    <xf numFmtId="0" fontId="28" fillId="64" borderId="0" xfId="0" applyFont="1" applyFill="1" applyAlignment="1">
      <alignment horizontal="right"/>
    </xf>
    <xf numFmtId="0" fontId="24" fillId="63" borderId="12" xfId="56" applyFont="1" applyFill="1" applyBorder="1" applyAlignment="1">
      <alignment horizontal="center" vertical="center" wrapText="1"/>
    </xf>
    <xf numFmtId="3" fontId="1" fillId="40" borderId="37" xfId="56" applyNumberFormat="1" applyFont="1" applyFill="1" applyBorder="1" applyAlignment="1">
      <alignment horizontal="center" wrapText="1"/>
    </xf>
    <xf numFmtId="9" fontId="25" fillId="65" borderId="40" xfId="6" applyFont="1" applyFill="1" applyBorder="1" applyAlignment="1">
      <alignment horizontal="center"/>
    </xf>
    <xf numFmtId="9" fontId="48" fillId="65" borderId="40" xfId="6" applyFont="1" applyFill="1" applyBorder="1" applyAlignment="1">
      <alignment horizontal="center"/>
    </xf>
    <xf numFmtId="9" fontId="1" fillId="65" borderId="40" xfId="6" applyFont="1" applyFill="1" applyBorder="1" applyAlignment="1">
      <alignment horizontal="center"/>
    </xf>
    <xf numFmtId="9" fontId="0" fillId="65" borderId="40" xfId="6" applyFont="1" applyFill="1" applyBorder="1" applyAlignment="1">
      <alignment horizontal="center"/>
    </xf>
    <xf numFmtId="0" fontId="33" fillId="60" borderId="37" xfId="56" applyFont="1" applyFill="1" applyBorder="1" applyAlignment="1">
      <alignment horizontal="center" vertical="center" wrapText="1"/>
    </xf>
    <xf numFmtId="0" fontId="33" fillId="60" borderId="54" xfId="56" applyFont="1" applyFill="1" applyBorder="1" applyAlignment="1">
      <alignment horizontal="center" vertical="center" wrapText="1"/>
    </xf>
    <xf numFmtId="0" fontId="33" fillId="52" borderId="37" xfId="56" applyFont="1" applyFill="1" applyBorder="1" applyAlignment="1">
      <alignment horizontal="center" vertical="center" wrapText="1"/>
    </xf>
    <xf numFmtId="0" fontId="33" fillId="52" borderId="54" xfId="56" applyFont="1" applyFill="1" applyBorder="1" applyAlignment="1">
      <alignment horizontal="center" vertical="center" wrapText="1"/>
    </xf>
    <xf numFmtId="3" fontId="1" fillId="40" borderId="60" xfId="56" applyNumberFormat="1" applyFont="1" applyFill="1" applyBorder="1" applyAlignment="1">
      <alignment horizontal="center" wrapText="1"/>
    </xf>
    <xf numFmtId="9" fontId="48" fillId="65" borderId="59" xfId="6" applyFont="1" applyFill="1" applyBorder="1" applyAlignment="1">
      <alignment horizontal="center"/>
    </xf>
    <xf numFmtId="167" fontId="0" fillId="40" borderId="28" xfId="56" applyNumberFormat="1" applyFont="1" applyFill="1" applyBorder="1"/>
    <xf numFmtId="166" fontId="0" fillId="40" borderId="15" xfId="2" applyNumberFormat="1" applyFont="1" applyFill="1" applyBorder="1"/>
    <xf numFmtId="167" fontId="1" fillId="40" borderId="28" xfId="56" applyNumberFormat="1" applyFont="1" applyFill="1" applyBorder="1"/>
    <xf numFmtId="166" fontId="0" fillId="40" borderId="15" xfId="2" applyNumberFormat="1" applyFont="1" applyFill="1" applyBorder="1" applyAlignment="1">
      <alignment horizontal="center"/>
    </xf>
    <xf numFmtId="0" fontId="0" fillId="40" borderId="31" xfId="0" applyFill="1" applyBorder="1"/>
    <xf numFmtId="0" fontId="0" fillId="40" borderId="58" xfId="0" applyFill="1" applyBorder="1" applyAlignment="1">
      <alignment horizontal="center"/>
    </xf>
    <xf numFmtId="0" fontId="0" fillId="40" borderId="60" xfId="0" applyFill="1" applyBorder="1" applyAlignment="1">
      <alignment horizontal="center"/>
    </xf>
    <xf numFmtId="0" fontId="0" fillId="40" borderId="31" xfId="0" applyFill="1" applyBorder="1" applyAlignment="1">
      <alignment horizontal="center"/>
    </xf>
    <xf numFmtId="3" fontId="0" fillId="41" borderId="0" xfId="0" applyNumberFormat="1" applyFill="1" applyAlignment="1">
      <alignment horizontal="center"/>
    </xf>
    <xf numFmtId="168" fontId="2" fillId="41" borderId="0" xfId="6" applyNumberFormat="1" applyFont="1" applyFill="1" applyAlignment="1">
      <alignment horizontal="center"/>
    </xf>
    <xf numFmtId="3" fontId="0" fillId="41" borderId="0" xfId="0" applyNumberFormat="1" applyFill="1"/>
    <xf numFmtId="170" fontId="0" fillId="41" borderId="0" xfId="1" applyNumberFormat="1" applyFont="1" applyFill="1"/>
    <xf numFmtId="0" fontId="0" fillId="41" borderId="0" xfId="0" applyFill="1" applyAlignment="1">
      <alignment horizontal="left"/>
    </xf>
    <xf numFmtId="0" fontId="2" fillId="48" borderId="55" xfId="56" applyFont="1" applyFill="1" applyBorder="1" applyAlignment="1">
      <alignment horizontal="center" vertical="center" wrapText="1"/>
    </xf>
    <xf numFmtId="0" fontId="2" fillId="48" borderId="53" xfId="56" applyFont="1" applyFill="1" applyBorder="1" applyAlignment="1">
      <alignment horizontal="center" vertical="center" wrapText="1"/>
    </xf>
    <xf numFmtId="0" fontId="2" fillId="48" borderId="56" xfId="56" applyFont="1" applyFill="1" applyBorder="1" applyAlignment="1">
      <alignment horizontal="center" vertical="center" wrapText="1"/>
    </xf>
    <xf numFmtId="0" fontId="2" fillId="53" borderId="37" xfId="56" applyFont="1" applyFill="1" applyBorder="1" applyAlignment="1">
      <alignment horizontal="center" vertical="center" wrapText="1"/>
    </xf>
    <xf numFmtId="0" fontId="2" fillId="53" borderId="54" xfId="56" applyFont="1" applyFill="1" applyBorder="1" applyAlignment="1">
      <alignment horizontal="center" vertical="center" wrapText="1"/>
    </xf>
    <xf numFmtId="0" fontId="0" fillId="63" borderId="15" xfId="0" applyFill="1" applyBorder="1"/>
    <xf numFmtId="0" fontId="0" fillId="63" borderId="16" xfId="0" applyFill="1" applyBorder="1"/>
    <xf numFmtId="0" fontId="0" fillId="65" borderId="31" xfId="0" applyFill="1" applyBorder="1" applyAlignment="1">
      <alignment horizontal="center"/>
    </xf>
    <xf numFmtId="0" fontId="0" fillId="65" borderId="59" xfId="0" applyFill="1" applyBorder="1" applyAlignment="1">
      <alignment horizontal="center"/>
    </xf>
    <xf numFmtId="0" fontId="0" fillId="41" borderId="28" xfId="0" applyFill="1" applyBorder="1" applyAlignment="1">
      <alignment horizontal="right"/>
    </xf>
    <xf numFmtId="166" fontId="0" fillId="41" borderId="28" xfId="2" applyNumberFormat="1" applyFont="1" applyFill="1" applyBorder="1" applyAlignment="1">
      <alignment horizontal="left"/>
    </xf>
    <xf numFmtId="166" fontId="0" fillId="41" borderId="32" xfId="2" applyNumberFormat="1" applyFont="1" applyFill="1" applyBorder="1" applyAlignment="1">
      <alignment horizontal="left"/>
    </xf>
    <xf numFmtId="0" fontId="0" fillId="41" borderId="28" xfId="0" applyFill="1" applyBorder="1" applyAlignment="1">
      <alignment horizontal="center"/>
    </xf>
    <xf numFmtId="3" fontId="0" fillId="41" borderId="28" xfId="0" applyNumberFormat="1" applyFill="1" applyBorder="1"/>
    <xf numFmtId="3" fontId="0" fillId="41" borderId="15" xfId="0" applyNumberFormat="1" applyFill="1" applyBorder="1"/>
    <xf numFmtId="44" fontId="0" fillId="41" borderId="28" xfId="2" applyFont="1" applyFill="1" applyBorder="1"/>
    <xf numFmtId="166" fontId="0" fillId="40" borderId="58" xfId="0" applyNumberFormat="1" applyFill="1" applyBorder="1" applyAlignment="1">
      <alignment horizontal="center"/>
    </xf>
    <xf numFmtId="0" fontId="4" fillId="4" borderId="0" xfId="4" applyFont="1" applyFill="1"/>
    <xf numFmtId="0" fontId="10" fillId="5" borderId="0" xfId="4" applyFont="1" applyFill="1"/>
    <xf numFmtId="0" fontId="10" fillId="6" borderId="0" xfId="4" applyFont="1" applyFill="1"/>
    <xf numFmtId="0" fontId="10" fillId="7" borderId="0" xfId="4" applyFont="1" applyFill="1"/>
    <xf numFmtId="14" fontId="3" fillId="0" borderId="0" xfId="4" applyNumberFormat="1" applyFont="1"/>
    <xf numFmtId="164" fontId="4" fillId="0" borderId="0" xfId="4" applyNumberFormat="1"/>
    <xf numFmtId="2" fontId="4" fillId="0" borderId="0" xfId="4" applyNumberFormat="1"/>
    <xf numFmtId="14" fontId="3" fillId="0" borderId="0" xfId="4" applyNumberFormat="1" applyFont="1" applyBorder="1"/>
    <xf numFmtId="0" fontId="3" fillId="0" borderId="0" xfId="4" applyFont="1" applyBorder="1"/>
    <xf numFmtId="0" fontId="4" fillId="66" borderId="0" xfId="4" applyFill="1"/>
    <xf numFmtId="0" fontId="4" fillId="54" borderId="0" xfId="4" applyFill="1"/>
    <xf numFmtId="0" fontId="4" fillId="0" borderId="41" xfId="4" applyBorder="1"/>
    <xf numFmtId="0" fontId="4" fillId="0" borderId="42" xfId="4" applyBorder="1"/>
    <xf numFmtId="0" fontId="4" fillId="0" borderId="43" xfId="4" applyBorder="1"/>
    <xf numFmtId="164" fontId="4" fillId="0" borderId="0" xfId="4" applyNumberFormat="1" applyBorder="1" applyAlignment="1">
      <alignment horizontal="center"/>
    </xf>
    <xf numFmtId="0" fontId="5" fillId="52" borderId="0" xfId="0" applyFont="1" applyFill="1"/>
    <xf numFmtId="166" fontId="5" fillId="52" borderId="0" xfId="2" applyNumberFormat="1" applyFont="1" applyFill="1"/>
    <xf numFmtId="44" fontId="0" fillId="64" borderId="0" xfId="2" applyFont="1" applyFill="1"/>
    <xf numFmtId="167" fontId="24" fillId="63" borderId="12" xfId="56" applyNumberFormat="1" applyFont="1" applyFill="1" applyBorder="1" applyAlignment="1">
      <alignment horizontal="center" vertical="center" wrapText="1"/>
    </xf>
    <xf numFmtId="3" fontId="0" fillId="40" borderId="15" xfId="56" applyNumberFormat="1" applyFont="1" applyFill="1" applyBorder="1" applyAlignment="1">
      <alignment horizontal="center"/>
    </xf>
    <xf numFmtId="0" fontId="0" fillId="63" borderId="3" xfId="0" applyFill="1" applyBorder="1" applyAlignment="1">
      <alignment horizontal="center"/>
    </xf>
    <xf numFmtId="0" fontId="0" fillId="41" borderId="32" xfId="0" applyFill="1" applyBorder="1" applyAlignment="1">
      <alignment horizontal="center"/>
    </xf>
    <xf numFmtId="164" fontId="0" fillId="0" borderId="0" xfId="0" applyNumberFormat="1" applyFill="1" applyBorder="1" applyAlignment="1">
      <alignment horizontal="center"/>
    </xf>
    <xf numFmtId="0" fontId="2" fillId="41" borderId="28" xfId="0" applyFont="1" applyFill="1" applyBorder="1" applyAlignment="1">
      <alignment horizontal="right"/>
    </xf>
    <xf numFmtId="3" fontId="0" fillId="40" borderId="31" xfId="56" applyNumberFormat="1" applyFont="1" applyFill="1" applyBorder="1" applyAlignment="1">
      <alignment horizontal="center"/>
    </xf>
    <xf numFmtId="3" fontId="0" fillId="0" borderId="15" xfId="56" applyNumberFormat="1" applyFont="1" applyFill="1" applyBorder="1" applyAlignment="1">
      <alignment horizontal="center"/>
    </xf>
    <xf numFmtId="3" fontId="1" fillId="0" borderId="15" xfId="56" applyNumberFormat="1" applyFont="1" applyFill="1" applyBorder="1" applyAlignment="1">
      <alignment horizontal="center"/>
    </xf>
    <xf numFmtId="3" fontId="0" fillId="0" borderId="58" xfId="0" applyNumberFormat="1" applyFill="1" applyBorder="1" applyAlignment="1">
      <alignment horizontal="center"/>
    </xf>
    <xf numFmtId="166" fontId="0" fillId="41" borderId="28" xfId="2" applyNumberFormat="1" applyFont="1" applyFill="1" applyBorder="1" applyAlignment="1">
      <alignment horizontal="center"/>
    </xf>
    <xf numFmtId="0" fontId="50" fillId="50" borderId="0" xfId="0" applyFont="1" applyFill="1"/>
    <xf numFmtId="8" fontId="2" fillId="53" borderId="12" xfId="56" applyNumberFormat="1" applyFont="1" applyFill="1" applyBorder="1" applyAlignment="1">
      <alignment horizontal="center" vertical="center" wrapText="1"/>
    </xf>
    <xf numFmtId="8" fontId="5" fillId="41" borderId="0" xfId="0" applyNumberFormat="1" applyFont="1" applyFill="1"/>
    <xf numFmtId="8" fontId="0" fillId="41" borderId="0" xfId="0" applyNumberFormat="1" applyFill="1"/>
    <xf numFmtId="8" fontId="0" fillId="41" borderId="0" xfId="0" applyNumberFormat="1" applyFill="1" applyAlignment="1">
      <alignment horizontal="left"/>
    </xf>
    <xf numFmtId="9" fontId="0" fillId="41" borderId="0" xfId="6" applyFont="1" applyFill="1"/>
    <xf numFmtId="166" fontId="0" fillId="65" borderId="15" xfId="0" applyNumberFormat="1" applyFill="1" applyBorder="1"/>
    <xf numFmtId="166" fontId="25" fillId="65" borderId="15" xfId="0" applyNumberFormat="1" applyFont="1" applyFill="1" applyBorder="1"/>
    <xf numFmtId="166" fontId="0" fillId="41" borderId="0" xfId="0" applyNumberFormat="1" applyFill="1"/>
    <xf numFmtId="166" fontId="25" fillId="41" borderId="0" xfId="0" applyNumberFormat="1" applyFont="1" applyFill="1"/>
    <xf numFmtId="9" fontId="25" fillId="41" borderId="0" xfId="6" applyFont="1" applyFill="1"/>
    <xf numFmtId="0" fontId="0" fillId="0" borderId="33" xfId="0" applyFill="1" applyBorder="1" applyAlignment="1">
      <alignment vertical="center"/>
    </xf>
    <xf numFmtId="0" fontId="0" fillId="0" borderId="29" xfId="0" applyFill="1" applyBorder="1" applyAlignment="1">
      <alignment vertical="center"/>
    </xf>
    <xf numFmtId="0" fontId="0" fillId="0" borderId="32" xfId="0" applyFill="1" applyBorder="1" applyAlignment="1">
      <alignment vertical="center"/>
    </xf>
    <xf numFmtId="0" fontId="0" fillId="0" borderId="57" xfId="0" applyFill="1" applyBorder="1" applyAlignment="1">
      <alignment vertical="center"/>
    </xf>
    <xf numFmtId="2" fontId="0" fillId="41" borderId="0" xfId="0" applyNumberFormat="1" applyFill="1"/>
    <xf numFmtId="0" fontId="0" fillId="41" borderId="0" xfId="0" applyFill="1" applyAlignment="1">
      <alignment horizontal="center"/>
    </xf>
    <xf numFmtId="2" fontId="0" fillId="0" borderId="0" xfId="0" applyNumberFormat="1" applyFill="1" applyBorder="1" applyAlignment="1">
      <alignment horizontal="center"/>
    </xf>
    <xf numFmtId="166" fontId="28" fillId="40" borderId="0" xfId="0" applyNumberFormat="1" applyFont="1" applyFill="1" applyBorder="1" applyAlignment="1">
      <alignment horizontal="center"/>
    </xf>
    <xf numFmtId="0" fontId="53" fillId="41" borderId="28" xfId="75" applyFont="1" applyFill="1" applyBorder="1"/>
    <xf numFmtId="166" fontId="54" fillId="40" borderId="62" xfId="75" applyNumberFormat="1" applyFont="1" applyFill="1" applyBorder="1" applyAlignment="1">
      <alignment horizontal="center"/>
    </xf>
    <xf numFmtId="166" fontId="54" fillId="40" borderId="61" xfId="75" applyNumberFormat="1" applyFont="1" applyFill="1" applyBorder="1" applyAlignment="1">
      <alignment horizontal="center"/>
    </xf>
    <xf numFmtId="0" fontId="53" fillId="41" borderId="28" xfId="75" applyFont="1" applyFill="1" applyBorder="1"/>
    <xf numFmtId="166" fontId="54" fillId="40" borderId="61" xfId="75" applyNumberFormat="1" applyFont="1" applyFill="1" applyBorder="1" applyAlignment="1">
      <alignment horizontal="center"/>
    </xf>
    <xf numFmtId="10" fontId="53" fillId="40" borderId="63" xfId="79" applyNumberFormat="1" applyFont="1" applyFill="1" applyBorder="1" applyAlignment="1">
      <alignment horizontal="center"/>
    </xf>
    <xf numFmtId="10" fontId="2" fillId="41" borderId="0" xfId="6" applyNumberFormat="1" applyFont="1" applyFill="1" applyAlignment="1">
      <alignment horizontal="center"/>
    </xf>
    <xf numFmtId="0" fontId="2" fillId="56" borderId="32" xfId="56" applyFont="1" applyFill="1" applyBorder="1" applyAlignment="1">
      <alignment horizontal="center" vertical="center" wrapText="1"/>
    </xf>
    <xf numFmtId="8" fontId="2" fillId="56" borderId="12" xfId="56" applyNumberFormat="1" applyFont="1" applyFill="1" applyBorder="1" applyAlignment="1">
      <alignment horizontal="center" vertical="center" wrapText="1"/>
    </xf>
    <xf numFmtId="0" fontId="2" fillId="56" borderId="54" xfId="56"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6" xfId="0" applyFill="1" applyBorder="1" applyAlignment="1">
      <alignment vertical="center"/>
    </xf>
    <xf numFmtId="0" fontId="0" fillId="0" borderId="0" xfId="0" applyFill="1" applyBorder="1" applyAlignment="1">
      <alignment vertical="center"/>
    </xf>
    <xf numFmtId="166" fontId="0" fillId="0" borderId="36" xfId="2" applyNumberFormat="1" applyFont="1" applyFill="1" applyBorder="1" applyAlignment="1">
      <alignment vertical="center"/>
    </xf>
    <xf numFmtId="164" fontId="0" fillId="0" borderId="36" xfId="0" applyNumberFormat="1" applyFill="1" applyBorder="1" applyAlignment="1">
      <alignment horizontal="center" vertical="center"/>
    </xf>
    <xf numFmtId="166" fontId="0" fillId="0" borderId="35" xfId="0" applyNumberFormat="1" applyFill="1" applyBorder="1" applyAlignment="1">
      <alignment vertical="center"/>
    </xf>
    <xf numFmtId="2" fontId="0" fillId="41" borderId="0" xfId="0" applyNumberFormat="1" applyFill="1" applyAlignment="1">
      <alignment horizontal="center"/>
    </xf>
    <xf numFmtId="6" fontId="0" fillId="65" borderId="15" xfId="0" applyNumberFormat="1" applyFill="1" applyBorder="1"/>
    <xf numFmtId="6" fontId="0" fillId="65" borderId="58" xfId="0" applyNumberFormat="1" applyFill="1" applyBorder="1"/>
    <xf numFmtId="0" fontId="5" fillId="51" borderId="0" xfId="0" applyFont="1" applyFill="1" applyBorder="1"/>
    <xf numFmtId="0" fontId="0" fillId="51" borderId="0" xfId="0" applyFill="1"/>
    <xf numFmtId="0" fontId="0" fillId="40" borderId="64" xfId="0" applyFill="1" applyBorder="1"/>
    <xf numFmtId="0" fontId="0" fillId="41" borderId="42" xfId="0" applyFill="1" applyBorder="1"/>
    <xf numFmtId="0" fontId="2" fillId="56" borderId="50" xfId="56" applyFont="1" applyFill="1" applyBorder="1" applyAlignment="1">
      <alignment horizontal="center" vertical="center" wrapText="1"/>
    </xf>
    <xf numFmtId="0" fontId="55" fillId="40" borderId="55" xfId="0" applyFont="1" applyFill="1" applyBorder="1"/>
    <xf numFmtId="0" fontId="56" fillId="40" borderId="53" xfId="0" applyFont="1" applyFill="1" applyBorder="1" applyAlignment="1">
      <alignment horizontal="center"/>
    </xf>
    <xf numFmtId="0" fontId="56" fillId="40" borderId="46" xfId="0" applyFont="1" applyFill="1" applyBorder="1" applyAlignment="1">
      <alignment horizontal="center"/>
    </xf>
    <xf numFmtId="0" fontId="57" fillId="40" borderId="65" xfId="0" applyFont="1" applyFill="1" applyBorder="1" applyAlignment="1">
      <alignment horizontal="center"/>
    </xf>
    <xf numFmtId="0" fontId="0" fillId="40" borderId="29" xfId="0" applyFont="1" applyFill="1" applyBorder="1"/>
    <xf numFmtId="0" fontId="0" fillId="40" borderId="2" xfId="0" applyFont="1" applyFill="1" applyBorder="1"/>
    <xf numFmtId="0" fontId="58" fillId="40" borderId="65" xfId="0" applyFont="1" applyFill="1" applyBorder="1"/>
    <xf numFmtId="166" fontId="58" fillId="40" borderId="29" xfId="77" applyNumberFormat="1" applyFont="1" applyFill="1" applyBorder="1"/>
    <xf numFmtId="166" fontId="58" fillId="40" borderId="29" xfId="0" applyNumberFormat="1" applyFont="1" applyFill="1" applyBorder="1"/>
    <xf numFmtId="0" fontId="58" fillId="40" borderId="2" xfId="0" applyFont="1" applyFill="1" applyBorder="1"/>
    <xf numFmtId="0" fontId="58" fillId="40" borderId="29" xfId="0" applyFont="1" applyFill="1" applyBorder="1"/>
    <xf numFmtId="168" fontId="58" fillId="40" borderId="29" xfId="0" applyNumberFormat="1" applyFont="1" applyFill="1" applyBorder="1"/>
    <xf numFmtId="10" fontId="58" fillId="40" borderId="29" xfId="0" applyNumberFormat="1" applyFont="1" applyFill="1" applyBorder="1"/>
    <xf numFmtId="10" fontId="58" fillId="40" borderId="29" xfId="79" applyNumberFormat="1" applyFont="1" applyFill="1" applyBorder="1"/>
    <xf numFmtId="0" fontId="58" fillId="40" borderId="66" xfId="0" applyFont="1" applyFill="1" applyBorder="1"/>
    <xf numFmtId="10" fontId="58" fillId="40" borderId="67" xfId="0" applyNumberFormat="1" applyFont="1" applyFill="1" applyBorder="1"/>
    <xf numFmtId="0" fontId="58" fillId="40" borderId="9" xfId="0" applyFont="1" applyFill="1" applyBorder="1"/>
    <xf numFmtId="166" fontId="58" fillId="40" borderId="29" xfId="77" applyNumberFormat="1" applyFont="1" applyFill="1" applyBorder="1" applyAlignment="1">
      <alignment horizontal="center"/>
    </xf>
    <xf numFmtId="9" fontId="0" fillId="0" borderId="0" xfId="6" applyFont="1"/>
    <xf numFmtId="166" fontId="0" fillId="41" borderId="0" xfId="0" applyNumberFormat="1" applyFill="1" applyAlignment="1">
      <alignment horizontal="center"/>
    </xf>
    <xf numFmtId="44" fontId="0" fillId="41" borderId="0" xfId="2" applyFont="1" applyFill="1" applyAlignment="1">
      <alignment horizontal="center"/>
    </xf>
    <xf numFmtId="0" fontId="51" fillId="0" borderId="0" xfId="75"/>
    <xf numFmtId="0" fontId="60" fillId="51" borderId="28" xfId="75" applyFont="1" applyFill="1" applyBorder="1" applyAlignment="1">
      <alignment horizontal="center"/>
    </xf>
    <xf numFmtId="166" fontId="61" fillId="0" borderId="28" xfId="77" applyNumberFormat="1" applyFont="1" applyBorder="1" applyAlignment="1">
      <alignment horizontal="center"/>
    </xf>
    <xf numFmtId="0" fontId="62" fillId="51" borderId="28" xfId="75" applyFont="1" applyFill="1" applyBorder="1" applyAlignment="1">
      <alignment horizontal="center"/>
    </xf>
    <xf numFmtId="0" fontId="51" fillId="0" borderId="0" xfId="75" applyAlignment="1">
      <alignment horizontal="center"/>
    </xf>
    <xf numFmtId="166" fontId="0" fillId="0" borderId="0" xfId="77" applyNumberFormat="1" applyFont="1"/>
    <xf numFmtId="1" fontId="51" fillId="0" borderId="0" xfId="75" applyNumberFormat="1"/>
    <xf numFmtId="0" fontId="51" fillId="0" borderId="0" xfId="75" applyFont="1"/>
    <xf numFmtId="0" fontId="51" fillId="68" borderId="28" xfId="75" applyFont="1" applyFill="1" applyBorder="1"/>
    <xf numFmtId="0" fontId="51" fillId="40" borderId="28" xfId="75" applyFont="1" applyFill="1" applyBorder="1"/>
    <xf numFmtId="0" fontId="51" fillId="0" borderId="28" xfId="75" applyFont="1" applyBorder="1"/>
    <xf numFmtId="2" fontId="51" fillId="0" borderId="28" xfId="75" applyNumberFormat="1" applyFont="1" applyBorder="1" applyAlignment="1">
      <alignment horizontal="center"/>
    </xf>
    <xf numFmtId="0" fontId="51" fillId="0" borderId="28" xfId="75" applyFont="1" applyFill="1" applyBorder="1"/>
    <xf numFmtId="166" fontId="51" fillId="0" borderId="28" xfId="77" applyNumberFormat="1" applyFont="1" applyBorder="1" applyAlignment="1">
      <alignment horizontal="left" indent="2"/>
    </xf>
    <xf numFmtId="166" fontId="51" fillId="68" borderId="28" xfId="77" applyNumberFormat="1" applyFont="1" applyFill="1" applyBorder="1"/>
    <xf numFmtId="166" fontId="51" fillId="0" borderId="28" xfId="77" applyNumberFormat="1" applyFont="1" applyBorder="1"/>
    <xf numFmtId="168" fontId="51" fillId="0" borderId="28" xfId="79" applyNumberFormat="1" applyFont="1" applyBorder="1" applyAlignment="1">
      <alignment horizontal="center"/>
    </xf>
    <xf numFmtId="166" fontId="51" fillId="0" borderId="28" xfId="77" applyNumberFormat="1" applyFont="1" applyFill="1" applyBorder="1"/>
    <xf numFmtId="168" fontId="51" fillId="0" borderId="28" xfId="79" applyNumberFormat="1" applyFont="1" applyFill="1" applyBorder="1" applyAlignment="1">
      <alignment horizontal="center"/>
    </xf>
    <xf numFmtId="0" fontId="61" fillId="0" borderId="0" xfId="75" applyFont="1"/>
    <xf numFmtId="0" fontId="60" fillId="51" borderId="15" xfId="75" applyFont="1" applyFill="1" applyBorder="1" applyAlignment="1">
      <alignment horizontal="center"/>
    </xf>
    <xf numFmtId="166" fontId="51" fillId="68" borderId="15" xfId="77" applyNumberFormat="1" applyFont="1" applyFill="1" applyBorder="1"/>
    <xf numFmtId="166" fontId="51" fillId="0" borderId="15" xfId="77" applyNumberFormat="1" applyFont="1" applyBorder="1"/>
    <xf numFmtId="0" fontId="51" fillId="0" borderId="0" xfId="75" applyFont="1" applyFill="1"/>
    <xf numFmtId="0" fontId="51" fillId="0" borderId="0" xfId="75" applyFont="1" applyFill="1" applyBorder="1"/>
    <xf numFmtId="0" fontId="60" fillId="0" borderId="0" xfId="75" applyFont="1" applyFill="1" applyBorder="1" applyAlignment="1">
      <alignment horizontal="center"/>
    </xf>
    <xf numFmtId="168" fontId="51" fillId="0" borderId="0" xfId="79" applyNumberFormat="1" applyFont="1" applyFill="1" applyBorder="1" applyAlignment="1">
      <alignment horizontal="center"/>
    </xf>
    <xf numFmtId="0" fontId="60" fillId="0" borderId="10" xfId="75" applyFont="1" applyFill="1" applyBorder="1" applyAlignment="1">
      <alignment horizontal="center"/>
    </xf>
    <xf numFmtId="0" fontId="51" fillId="0" borderId="0" xfId="75" applyBorder="1"/>
    <xf numFmtId="0" fontId="61" fillId="0" borderId="34" xfId="75" applyFont="1" applyFill="1" applyBorder="1"/>
    <xf numFmtId="0" fontId="59" fillId="0" borderId="0" xfId="75" applyFont="1" applyFill="1" applyBorder="1" applyAlignment="1">
      <alignment horizontal="center"/>
    </xf>
    <xf numFmtId="0" fontId="51" fillId="0" borderId="28" xfId="75" applyFont="1" applyBorder="1" applyAlignment="1">
      <alignment horizontal="center"/>
    </xf>
    <xf numFmtId="168" fontId="51" fillId="0" borderId="28" xfId="75" applyNumberFormat="1" applyFont="1" applyBorder="1" applyAlignment="1">
      <alignment horizontal="center"/>
    </xf>
    <xf numFmtId="9" fontId="51" fillId="0" borderId="28" xfId="79" applyFont="1" applyBorder="1" applyAlignment="1">
      <alignment horizontal="center"/>
    </xf>
    <xf numFmtId="166" fontId="51" fillId="0" borderId="28" xfId="75" applyNumberFormat="1" applyFont="1" applyBorder="1"/>
    <xf numFmtId="44" fontId="51" fillId="0" borderId="28" xfId="75" applyNumberFormat="1" applyFont="1" applyBorder="1"/>
    <xf numFmtId="166" fontId="51" fillId="0" borderId="28" xfId="77" applyNumberFormat="1" applyFont="1" applyBorder="1" applyAlignment="1">
      <alignment horizontal="left"/>
    </xf>
    <xf numFmtId="166" fontId="51" fillId="0" borderId="28" xfId="77" applyNumberFormat="1" applyFont="1" applyBorder="1" applyAlignment="1">
      <alignment horizontal="center"/>
    </xf>
    <xf numFmtId="166" fontId="0" fillId="8" borderId="28" xfId="2" applyNumberFormat="1" applyFont="1" applyFill="1" applyBorder="1"/>
    <xf numFmtId="166" fontId="0" fillId="41" borderId="0" xfId="2" applyNumberFormat="1" applyFont="1" applyFill="1"/>
    <xf numFmtId="166" fontId="0" fillId="41" borderId="30" xfId="0" applyNumberFormat="1" applyFill="1" applyBorder="1"/>
    <xf numFmtId="9" fontId="0" fillId="0" borderId="0" xfId="0" applyNumberFormat="1" applyFill="1"/>
    <xf numFmtId="10" fontId="0" fillId="0" borderId="0" xfId="0" applyNumberFormat="1" applyFill="1"/>
    <xf numFmtId="0" fontId="53" fillId="8" borderId="28" xfId="75" applyFont="1" applyFill="1" applyBorder="1"/>
    <xf numFmtId="166" fontId="54" fillId="8" borderId="62" xfId="75" applyNumberFormat="1" applyFont="1" applyFill="1" applyBorder="1" applyAlignment="1">
      <alignment horizontal="center"/>
    </xf>
    <xf numFmtId="166" fontId="54" fillId="8" borderId="61" xfId="75" applyNumberFormat="1" applyFont="1" applyFill="1" applyBorder="1" applyAlignment="1">
      <alignment horizontal="center"/>
    </xf>
    <xf numFmtId="10" fontId="53" fillId="8" borderId="63" xfId="79" applyNumberFormat="1" applyFont="1" applyFill="1" applyBorder="1" applyAlignment="1">
      <alignment horizontal="center"/>
    </xf>
    <xf numFmtId="0" fontId="28" fillId="0" borderId="28" xfId="0" applyFont="1" applyFill="1" applyBorder="1" applyAlignment="1">
      <alignment horizontal="center"/>
    </xf>
    <xf numFmtId="2" fontId="28" fillId="0" borderId="28" xfId="0" applyNumberFormat="1" applyFont="1" applyFill="1" applyBorder="1" applyAlignment="1">
      <alignment horizontal="center"/>
    </xf>
    <xf numFmtId="166" fontId="58" fillId="0" borderId="29" xfId="0" applyNumberFormat="1" applyFont="1" applyFill="1" applyBorder="1"/>
    <xf numFmtId="2" fontId="48" fillId="40" borderId="13" xfId="0" applyNumberFormat="1" applyFont="1" applyFill="1" applyBorder="1" applyAlignment="1">
      <alignment horizontal="center"/>
    </xf>
    <xf numFmtId="10" fontId="0" fillId="41" borderId="0" xfId="6" applyNumberFormat="1" applyFont="1" applyFill="1"/>
    <xf numFmtId="37" fontId="0" fillId="0" borderId="36" xfId="2" applyNumberFormat="1" applyFont="1" applyFill="1" applyBorder="1" applyAlignment="1">
      <alignment vertical="center"/>
    </xf>
    <xf numFmtId="10" fontId="0" fillId="0" borderId="0" xfId="6" applyNumberFormat="1" applyFont="1" applyFill="1"/>
    <xf numFmtId="44" fontId="2" fillId="8" borderId="0" xfId="0" applyNumberFormat="1" applyFont="1" applyFill="1"/>
    <xf numFmtId="0" fontId="44" fillId="0" borderId="0" xfId="86" applyFont="1" applyFill="1" applyBorder="1" applyAlignment="1">
      <alignment horizontal="center"/>
    </xf>
    <xf numFmtId="0" fontId="1" fillId="0" borderId="26" xfId="86" applyFont="1" applyFill="1" applyBorder="1"/>
    <xf numFmtId="0" fontId="5" fillId="0" borderId="6" xfId="86" applyFont="1" applyFill="1" applyBorder="1" applyAlignment="1"/>
    <xf numFmtId="0" fontId="1" fillId="0" borderId="7" xfId="86" applyFill="1" applyBorder="1"/>
    <xf numFmtId="0" fontId="1" fillId="0" borderId="0" xfId="86" applyFill="1" applyBorder="1"/>
    <xf numFmtId="0" fontId="1" fillId="0" borderId="1" xfId="86" applyFill="1" applyBorder="1"/>
    <xf numFmtId="0" fontId="1" fillId="0" borderId="13" xfId="86" applyFill="1" applyBorder="1"/>
    <xf numFmtId="0" fontId="2" fillId="0" borderId="13" xfId="86" applyFont="1" applyFill="1" applyBorder="1" applyAlignment="1">
      <alignment horizontal="center"/>
    </xf>
    <xf numFmtId="0" fontId="1" fillId="0" borderId="2" xfId="86" applyFill="1" applyBorder="1"/>
    <xf numFmtId="0" fontId="1" fillId="0" borderId="0" xfId="76" applyFont="1" applyFill="1" applyBorder="1" applyAlignment="1">
      <alignment horizontal="center"/>
    </xf>
    <xf numFmtId="0" fontId="2" fillId="0" borderId="0" xfId="86" applyFont="1" applyFill="1" applyBorder="1"/>
    <xf numFmtId="166" fontId="1" fillId="0" borderId="0" xfId="87" applyNumberFormat="1" applyFont="1" applyFill="1" applyBorder="1"/>
    <xf numFmtId="171" fontId="1" fillId="0" borderId="0" xfId="86" applyNumberFormat="1" applyFont="1" applyFill="1" applyBorder="1" applyAlignment="1">
      <alignment horizontal="center"/>
    </xf>
    <xf numFmtId="0" fontId="65" fillId="0" borderId="2" xfId="86" applyFont="1" applyFill="1" applyBorder="1" applyAlignment="1">
      <alignment horizontal="right"/>
    </xf>
    <xf numFmtId="166" fontId="1" fillId="0" borderId="0" xfId="88" applyNumberFormat="1" applyFont="1" applyFill="1" applyBorder="1" applyAlignment="1">
      <alignment horizontal="center"/>
    </xf>
    <xf numFmtId="2" fontId="1" fillId="0" borderId="0" xfId="86" applyNumberFormat="1" applyFont="1" applyFill="1" applyBorder="1" applyAlignment="1">
      <alignment horizontal="center"/>
    </xf>
    <xf numFmtId="166" fontId="0" fillId="0" borderId="0" xfId="87" applyNumberFormat="1" applyFont="1" applyFill="1" applyBorder="1"/>
    <xf numFmtId="2" fontId="1" fillId="0" borderId="0" xfId="86" applyNumberFormat="1" applyFill="1" applyBorder="1" applyAlignment="1">
      <alignment horizontal="center"/>
    </xf>
    <xf numFmtId="0" fontId="5" fillId="0" borderId="3" xfId="86" applyFont="1" applyFill="1" applyBorder="1"/>
    <xf numFmtId="164" fontId="5" fillId="0" borderId="3" xfId="86" applyNumberFormat="1" applyFont="1" applyFill="1" applyBorder="1" applyAlignment="1">
      <alignment horizontal="center"/>
    </xf>
    <xf numFmtId="166" fontId="5" fillId="0" borderId="3" xfId="87" applyNumberFormat="1" applyFont="1" applyFill="1" applyBorder="1"/>
    <xf numFmtId="172" fontId="0" fillId="0" borderId="0" xfId="89" applyNumberFormat="1" applyFont="1"/>
    <xf numFmtId="0" fontId="28" fillId="0" borderId="0" xfId="86" applyFont="1" applyFill="1" applyBorder="1"/>
    <xf numFmtId="10" fontId="28" fillId="0" borderId="0" xfId="86" applyNumberFormat="1" applyFont="1" applyFill="1" applyBorder="1" applyAlignment="1">
      <alignment horizontal="center"/>
    </xf>
    <xf numFmtId="166" fontId="5" fillId="0" borderId="0" xfId="86" applyNumberFormat="1" applyFont="1" applyFill="1" applyBorder="1"/>
    <xf numFmtId="10" fontId="0" fillId="0" borderId="0" xfId="79" applyNumberFormat="1" applyFont="1"/>
    <xf numFmtId="166" fontId="1" fillId="0" borderId="0" xfId="86" applyNumberFormat="1" applyFill="1" applyBorder="1"/>
    <xf numFmtId="43" fontId="0" fillId="0" borderId="0" xfId="89" applyFont="1"/>
    <xf numFmtId="0" fontId="1" fillId="0" borderId="3" xfId="86" applyFill="1" applyBorder="1"/>
    <xf numFmtId="166" fontId="5" fillId="0" borderId="3" xfId="86" applyNumberFormat="1" applyFont="1" applyFill="1" applyBorder="1"/>
    <xf numFmtId="166" fontId="28" fillId="0" borderId="0" xfId="86" applyNumberFormat="1" applyFont="1" applyFill="1" applyBorder="1" applyAlignment="1">
      <alignment horizontal="center"/>
    </xf>
    <xf numFmtId="166" fontId="28" fillId="0" borderId="0" xfId="87" applyNumberFormat="1" applyFont="1" applyFill="1" applyBorder="1"/>
    <xf numFmtId="173" fontId="0" fillId="0" borderId="0" xfId="89" applyNumberFormat="1" applyFont="1"/>
    <xf numFmtId="173" fontId="51" fillId="0" borderId="0" xfId="75" applyNumberFormat="1"/>
    <xf numFmtId="166" fontId="1" fillId="0" borderId="3" xfId="86" applyNumberFormat="1" applyFill="1" applyBorder="1"/>
    <xf numFmtId="0" fontId="2" fillId="0" borderId="0" xfId="76" applyFont="1" applyFill="1" applyBorder="1" applyAlignment="1">
      <alignment horizontal="center"/>
    </xf>
    <xf numFmtId="2" fontId="1" fillId="0" borderId="0" xfId="76" applyNumberFormat="1" applyFill="1" applyBorder="1" applyAlignment="1">
      <alignment horizontal="center"/>
    </xf>
    <xf numFmtId="174" fontId="2" fillId="0" borderId="0" xfId="88" applyNumberFormat="1" applyFont="1" applyFill="1" applyBorder="1" applyAlignment="1">
      <alignment horizontal="center"/>
    </xf>
    <xf numFmtId="10" fontId="0" fillId="0" borderId="0" xfId="79" applyNumberFormat="1" applyFont="1" applyFill="1" applyBorder="1"/>
    <xf numFmtId="0" fontId="51" fillId="0" borderId="0" xfId="75" applyFill="1" applyBorder="1"/>
    <xf numFmtId="0" fontId="28" fillId="0" borderId="5" xfId="86" applyFont="1" applyFill="1" applyBorder="1"/>
    <xf numFmtId="0" fontId="1" fillId="0" borderId="5" xfId="86" applyFill="1" applyBorder="1"/>
    <xf numFmtId="168" fontId="28" fillId="0" borderId="5" xfId="86" applyNumberFormat="1" applyFont="1" applyFill="1" applyBorder="1" applyAlignment="1">
      <alignment horizontal="center"/>
    </xf>
    <xf numFmtId="166" fontId="1" fillId="0" borderId="5" xfId="86" applyNumberFormat="1" applyFill="1" applyBorder="1"/>
    <xf numFmtId="166" fontId="28" fillId="0" borderId="0" xfId="86" applyNumberFormat="1" applyFont="1" applyFill="1" applyBorder="1"/>
    <xf numFmtId="0" fontId="5" fillId="0" borderId="0" xfId="86" applyFont="1" applyFill="1" applyBorder="1"/>
    <xf numFmtId="166" fontId="2" fillId="0" borderId="49" xfId="86" applyNumberFormat="1" applyFont="1" applyFill="1" applyBorder="1"/>
    <xf numFmtId="0" fontId="1" fillId="0" borderId="27" xfId="86" applyFill="1" applyBorder="1"/>
    <xf numFmtId="0" fontId="5" fillId="0" borderId="8" xfId="86" applyFont="1" applyFill="1" applyBorder="1"/>
    <xf numFmtId="0" fontId="1" fillId="0" borderId="8" xfId="86" applyFill="1" applyBorder="1"/>
    <xf numFmtId="166" fontId="2" fillId="0" borderId="8" xfId="86" applyNumberFormat="1" applyFont="1" applyFill="1" applyBorder="1"/>
    <xf numFmtId="0" fontId="1" fillId="0" borderId="9" xfId="86" applyFill="1" applyBorder="1"/>
    <xf numFmtId="0" fontId="62" fillId="0" borderId="0" xfId="75" applyFont="1"/>
    <xf numFmtId="2" fontId="2" fillId="0" borderId="0" xfId="76" applyNumberFormat="1" applyFont="1" applyFill="1" applyBorder="1" applyAlignment="1">
      <alignment horizontal="center"/>
    </xf>
    <xf numFmtId="164" fontId="58" fillId="0" borderId="0" xfId="75" applyNumberFormat="1" applyFont="1"/>
    <xf numFmtId="164" fontId="66" fillId="0" borderId="0" xfId="76" applyNumberFormat="1" applyFont="1" applyFill="1" applyBorder="1" applyAlignment="1">
      <alignment horizontal="center"/>
    </xf>
    <xf numFmtId="0" fontId="2" fillId="52" borderId="26" xfId="86" applyFont="1" applyFill="1" applyBorder="1" applyAlignment="1">
      <alignment horizontal="center" vertical="center"/>
    </xf>
    <xf numFmtId="0" fontId="2" fillId="40" borderId="44" xfId="86" applyFont="1" applyFill="1" applyBorder="1" applyAlignment="1">
      <alignment horizontal="center"/>
    </xf>
    <xf numFmtId="0" fontId="2" fillId="40" borderId="77" xfId="86" applyFont="1" applyFill="1" applyBorder="1" applyAlignment="1">
      <alignment horizontal="center"/>
    </xf>
    <xf numFmtId="0" fontId="2" fillId="40" borderId="78" xfId="86" applyFont="1" applyFill="1" applyBorder="1" applyAlignment="1">
      <alignment horizontal="center"/>
    </xf>
    <xf numFmtId="0" fontId="24" fillId="0" borderId="0" xfId="86" applyFont="1" applyFill="1" applyBorder="1" applyAlignment="1">
      <alignment horizontal="center" vertical="center"/>
    </xf>
    <xf numFmtId="0" fontId="63" fillId="0" borderId="0" xfId="75" applyFont="1" applyFill="1" applyBorder="1" applyAlignment="1">
      <alignment horizontal="center" vertical="center"/>
    </xf>
    <xf numFmtId="0" fontId="24" fillId="0" borderId="0" xfId="86" applyFont="1" applyFill="1" applyBorder="1" applyAlignment="1">
      <alignment horizontal="center"/>
    </xf>
    <xf numFmtId="166" fontId="87" fillId="0" borderId="0" xfId="75" applyNumberFormat="1" applyFont="1" applyFill="1" applyBorder="1"/>
    <xf numFmtId="0" fontId="87" fillId="0" borderId="0" xfId="75" applyFont="1" applyFill="1" applyBorder="1"/>
    <xf numFmtId="0" fontId="88" fillId="0" borderId="30" xfId="86" applyFont="1" applyFill="1" applyBorder="1"/>
    <xf numFmtId="10" fontId="88" fillId="0" borderId="30" xfId="86" applyNumberFormat="1" applyFont="1" applyFill="1" applyBorder="1" applyAlignment="1">
      <alignment horizontal="center"/>
    </xf>
    <xf numFmtId="166" fontId="88" fillId="0" borderId="30" xfId="86" applyNumberFormat="1" applyFont="1" applyFill="1" applyBorder="1"/>
    <xf numFmtId="0" fontId="12" fillId="40" borderId="66" xfId="0" applyFont="1" applyFill="1" applyBorder="1"/>
    <xf numFmtId="10" fontId="12" fillId="40" borderId="67" xfId="0" applyNumberFormat="1" applyFont="1" applyFill="1" applyBorder="1"/>
    <xf numFmtId="0" fontId="12" fillId="40" borderId="9" xfId="0" applyFont="1" applyFill="1" applyBorder="1"/>
    <xf numFmtId="0" fontId="89" fillId="40" borderId="0" xfId="0" applyFont="1" applyFill="1" applyBorder="1"/>
    <xf numFmtId="0" fontId="25" fillId="40" borderId="0" xfId="0" applyFont="1" applyFill="1" applyBorder="1"/>
    <xf numFmtId="10" fontId="88" fillId="40" borderId="0" xfId="0" applyNumberFormat="1" applyFont="1" applyFill="1" applyBorder="1" applyAlignment="1">
      <alignment horizontal="center"/>
    </xf>
    <xf numFmtId="166" fontId="50" fillId="40" borderId="0" xfId="0" applyNumberFormat="1" applyFont="1" applyFill="1" applyBorder="1"/>
    <xf numFmtId="0" fontId="25" fillId="40" borderId="2" xfId="0" applyFont="1" applyFill="1" applyBorder="1"/>
    <xf numFmtId="0" fontId="25" fillId="41" borderId="0" xfId="0" applyFont="1" applyFill="1" applyAlignment="1">
      <alignment horizontal="center"/>
    </xf>
    <xf numFmtId="0" fontId="25" fillId="40" borderId="1" xfId="0" applyFont="1" applyFill="1" applyBorder="1"/>
    <xf numFmtId="166" fontId="25" fillId="40" borderId="0" xfId="0" applyNumberFormat="1" applyFont="1" applyFill="1" applyBorder="1"/>
    <xf numFmtId="10" fontId="25" fillId="40" borderId="0" xfId="0" applyNumberFormat="1" applyFont="1" applyFill="1" applyBorder="1" applyAlignment="1">
      <alignment horizontal="center"/>
    </xf>
    <xf numFmtId="44" fontId="2" fillId="49" borderId="49" xfId="0" applyNumberFormat="1" applyFont="1" applyFill="1" applyBorder="1"/>
    <xf numFmtId="0" fontId="0" fillId="40" borderId="1" xfId="0" applyFont="1" applyFill="1" applyBorder="1"/>
    <xf numFmtId="0" fontId="0" fillId="41" borderId="0" xfId="0" applyFont="1" applyFill="1" applyAlignment="1">
      <alignment horizontal="center"/>
    </xf>
    <xf numFmtId="0" fontId="0" fillId="41" borderId="0" xfId="0" applyFont="1" applyFill="1"/>
    <xf numFmtId="0" fontId="25" fillId="40" borderId="8" xfId="0" applyFont="1" applyFill="1" applyBorder="1"/>
    <xf numFmtId="0" fontId="25" fillId="41" borderId="0" xfId="0" applyFont="1" applyFill="1"/>
    <xf numFmtId="0" fontId="89" fillId="0" borderId="0" xfId="0" applyFont="1" applyFill="1"/>
    <xf numFmtId="166" fontId="25" fillId="0" borderId="0" xfId="0" applyNumberFormat="1" applyFont="1" applyFill="1"/>
    <xf numFmtId="0" fontId="7" fillId="2" borderId="6" xfId="1162" applyFont="1" applyFill="1" applyBorder="1"/>
    <xf numFmtId="0" fontId="8" fillId="2" borderId="7" xfId="1162" applyFont="1" applyFill="1" applyBorder="1"/>
    <xf numFmtId="0" fontId="90" fillId="0" borderId="0" xfId="1162"/>
    <xf numFmtId="0" fontId="8" fillId="2" borderId="0" xfId="1162" applyFont="1" applyFill="1" applyBorder="1"/>
    <xf numFmtId="0" fontId="3" fillId="2" borderId="2" xfId="1162" applyFont="1" applyFill="1" applyBorder="1"/>
    <xf numFmtId="0" fontId="9" fillId="2" borderId="8" xfId="1162" applyFont="1" applyFill="1" applyBorder="1"/>
    <xf numFmtId="0" fontId="3" fillId="2" borderId="9" xfId="1162" applyFont="1" applyFill="1" applyBorder="1"/>
    <xf numFmtId="0" fontId="3" fillId="0" borderId="0" xfId="1162" applyFont="1"/>
    <xf numFmtId="0" fontId="10" fillId="7" borderId="0" xfId="976" applyFont="1" applyFill="1"/>
    <xf numFmtId="0" fontId="10" fillId="91" borderId="0" xfId="976" applyFont="1" applyFill="1"/>
    <xf numFmtId="0" fontId="10" fillId="92" borderId="0" xfId="976" applyFont="1" applyFill="1"/>
    <xf numFmtId="0" fontId="10" fillId="93" borderId="0" xfId="976" applyFont="1" applyFill="1"/>
    <xf numFmtId="0" fontId="10" fillId="94" borderId="0" xfId="976" applyFont="1" applyFill="1"/>
    <xf numFmtId="14" fontId="3" fillId="0" borderId="0" xfId="1162" applyNumberFormat="1" applyFont="1"/>
    <xf numFmtId="164" fontId="90" fillId="0" borderId="0" xfId="1162" applyNumberFormat="1"/>
    <xf numFmtId="164" fontId="90" fillId="0" borderId="0" xfId="1162" applyNumberFormat="1" applyAlignment="1">
      <alignment horizontal="left"/>
    </xf>
    <xf numFmtId="14" fontId="3" fillId="0" borderId="0" xfId="1162" applyNumberFormat="1" applyFont="1" applyAlignment="1">
      <alignment horizontal="right"/>
    </xf>
    <xf numFmtId="166" fontId="0" fillId="0" borderId="0" xfId="2" applyNumberFormat="1" applyFont="1" applyFill="1"/>
    <xf numFmtId="0" fontId="2" fillId="60" borderId="15" xfId="0" applyFont="1" applyFill="1" applyBorder="1" applyAlignment="1">
      <alignment horizontal="center"/>
    </xf>
    <xf numFmtId="0" fontId="2" fillId="60" borderId="16" xfId="0" applyFont="1" applyFill="1" applyBorder="1" applyAlignment="1">
      <alignment horizontal="center"/>
    </xf>
    <xf numFmtId="0" fontId="0" fillId="49" borderId="0" xfId="0" applyFill="1" applyAlignment="1">
      <alignment horizontal="center"/>
    </xf>
    <xf numFmtId="0" fontId="0" fillId="41" borderId="44" xfId="56" applyFont="1" applyFill="1" applyBorder="1" applyAlignment="1">
      <alignment horizontal="center"/>
    </xf>
    <xf numFmtId="0" fontId="1" fillId="41" borderId="45" xfId="56" applyFont="1" applyFill="1" applyBorder="1" applyAlignment="1">
      <alignment horizontal="center"/>
    </xf>
    <xf numFmtId="0" fontId="1" fillId="41" borderId="46" xfId="56" applyFont="1" applyFill="1" applyBorder="1" applyAlignment="1">
      <alignment horizontal="center"/>
    </xf>
    <xf numFmtId="0" fontId="1" fillId="41" borderId="0" xfId="56" applyFont="1" applyFill="1" applyBorder="1" applyAlignment="1">
      <alignment horizontal="center"/>
    </xf>
    <xf numFmtId="0" fontId="0" fillId="41" borderId="0" xfId="56" applyFont="1" applyFill="1" applyBorder="1" applyAlignment="1">
      <alignment horizontal="center"/>
    </xf>
    <xf numFmtId="0" fontId="60" fillId="54" borderId="15" xfId="75" applyFont="1" applyFill="1" applyBorder="1" applyAlignment="1">
      <alignment horizontal="center"/>
    </xf>
    <xf numFmtId="0" fontId="60" fillId="54" borderId="3" xfId="75" applyFont="1" applyFill="1" applyBorder="1" applyAlignment="1">
      <alignment horizontal="center"/>
    </xf>
    <xf numFmtId="0" fontId="60" fillId="54" borderId="16" xfId="75" applyFont="1" applyFill="1" applyBorder="1" applyAlignment="1">
      <alignment horizontal="center"/>
    </xf>
    <xf numFmtId="0" fontId="60" fillId="5" borderId="15" xfId="75" applyFont="1" applyFill="1" applyBorder="1" applyAlignment="1">
      <alignment horizontal="center"/>
    </xf>
    <xf numFmtId="0" fontId="60" fillId="5" borderId="3" xfId="75" applyFont="1" applyFill="1" applyBorder="1" applyAlignment="1">
      <alignment horizontal="center"/>
    </xf>
    <xf numFmtId="0" fontId="60" fillId="5" borderId="16" xfId="75" applyFont="1" applyFill="1" applyBorder="1" applyAlignment="1">
      <alignment horizontal="center"/>
    </xf>
    <xf numFmtId="0" fontId="59" fillId="67" borderId="15" xfId="75" applyFont="1" applyFill="1" applyBorder="1" applyAlignment="1">
      <alignment horizontal="center"/>
    </xf>
    <xf numFmtId="0" fontId="59" fillId="67" borderId="3" xfId="75" applyFont="1" applyFill="1" applyBorder="1" applyAlignment="1">
      <alignment horizontal="center"/>
    </xf>
    <xf numFmtId="0" fontId="0" fillId="0" borderId="28" xfId="0" applyBorder="1" applyAlignment="1">
      <alignment horizontal="center" wrapText="1"/>
    </xf>
    <xf numFmtId="0" fontId="44" fillId="42" borderId="15" xfId="0" applyFont="1" applyFill="1" applyBorder="1" applyAlignment="1">
      <alignment horizontal="center"/>
    </xf>
    <xf numFmtId="0" fontId="44" fillId="42" borderId="3" xfId="0" applyFont="1" applyFill="1" applyBorder="1" applyAlignment="1">
      <alignment horizontal="center"/>
    </xf>
    <xf numFmtId="0" fontId="44" fillId="42" borderId="16" xfId="0" applyFont="1" applyFill="1" applyBorder="1" applyAlignment="1">
      <alignment horizontal="center"/>
    </xf>
    <xf numFmtId="0" fontId="2" fillId="0" borderId="28" xfId="0" applyFont="1" applyBorder="1" applyAlignment="1">
      <alignment horizontal="center"/>
    </xf>
    <xf numFmtId="0" fontId="7" fillId="2" borderId="6" xfId="4" applyFont="1" applyFill="1" applyBorder="1" applyAlignment="1">
      <alignment horizontal="left"/>
    </xf>
    <xf numFmtId="0" fontId="7" fillId="2" borderId="7" xfId="4" applyFont="1" applyFill="1" applyBorder="1" applyAlignment="1">
      <alignment horizontal="left"/>
    </xf>
    <xf numFmtId="0" fontId="8" fillId="2" borderId="0" xfId="4" applyFont="1" applyFill="1" applyBorder="1" applyAlignment="1">
      <alignment horizontal="left"/>
    </xf>
    <xf numFmtId="0" fontId="8" fillId="2" borderId="2" xfId="4" applyFont="1" applyFill="1" applyBorder="1" applyAlignment="1">
      <alignment horizontal="left"/>
    </xf>
    <xf numFmtId="0" fontId="9" fillId="2" borderId="8" xfId="4" applyFont="1" applyFill="1" applyBorder="1" applyAlignment="1">
      <alignment horizontal="left"/>
    </xf>
    <xf numFmtId="0" fontId="9" fillId="2" borderId="9" xfId="4" applyFont="1" applyFill="1" applyBorder="1" applyAlignment="1">
      <alignment horizontal="left"/>
    </xf>
    <xf numFmtId="0" fontId="5" fillId="48" borderId="41" xfId="0" applyFont="1" applyFill="1" applyBorder="1" applyAlignment="1">
      <alignment horizontal="center"/>
    </xf>
    <xf numFmtId="0" fontId="5" fillId="48" borderId="42" xfId="0" applyFont="1" applyFill="1" applyBorder="1" applyAlignment="1">
      <alignment horizontal="center"/>
    </xf>
    <xf numFmtId="0" fontId="5" fillId="48" borderId="43" xfId="0" applyFont="1" applyFill="1" applyBorder="1" applyAlignment="1">
      <alignment horizontal="center"/>
    </xf>
    <xf numFmtId="0" fontId="45" fillId="42" borderId="26" xfId="0" applyFont="1" applyFill="1" applyBorder="1" applyAlignment="1">
      <alignment horizontal="center"/>
    </xf>
    <xf numFmtId="0" fontId="45" fillId="42" borderId="6" xfId="0" applyFont="1" applyFill="1" applyBorder="1" applyAlignment="1">
      <alignment horizontal="center"/>
    </xf>
    <xf numFmtId="0" fontId="45" fillId="42" borderId="7" xfId="0" applyFont="1" applyFill="1" applyBorder="1" applyAlignment="1">
      <alignment horizontal="center"/>
    </xf>
    <xf numFmtId="0" fontId="64" fillId="52" borderId="41" xfId="86" applyFont="1" applyFill="1" applyBorder="1" applyAlignment="1">
      <alignment horizontal="center"/>
    </xf>
    <xf numFmtId="0" fontId="64" fillId="52" borderId="42" xfId="86" applyFont="1" applyFill="1" applyBorder="1" applyAlignment="1">
      <alignment horizontal="center"/>
    </xf>
    <xf numFmtId="0" fontId="64" fillId="52" borderId="43" xfId="86" applyFont="1" applyFill="1" applyBorder="1" applyAlignment="1">
      <alignment horizontal="center"/>
    </xf>
    <xf numFmtId="0" fontId="5" fillId="0" borderId="6" xfId="86" applyFont="1" applyFill="1" applyBorder="1" applyAlignment="1">
      <alignment horizontal="center"/>
    </xf>
    <xf numFmtId="0" fontId="51" fillId="0" borderId="0" xfId="75" applyAlignment="1">
      <alignment horizontal="left" wrapText="1"/>
    </xf>
    <xf numFmtId="0" fontId="28" fillId="0" borderId="13" xfId="86" applyFont="1" applyFill="1" applyBorder="1" applyAlignment="1">
      <alignment horizontal="left" wrapText="1"/>
    </xf>
    <xf numFmtId="0" fontId="63" fillId="63" borderId="41" xfId="0" applyFont="1" applyFill="1" applyBorder="1" applyAlignment="1">
      <alignment horizontal="center"/>
    </xf>
    <xf numFmtId="0" fontId="63" fillId="63" borderId="42" xfId="0" applyFont="1" applyFill="1" applyBorder="1" applyAlignment="1">
      <alignment horizontal="center"/>
    </xf>
    <xf numFmtId="0" fontId="63" fillId="63" borderId="43" xfId="0" applyFont="1" applyFill="1" applyBorder="1" applyAlignment="1">
      <alignment horizontal="center"/>
    </xf>
    <xf numFmtId="0" fontId="24" fillId="42" borderId="41" xfId="0" applyFont="1" applyFill="1" applyBorder="1" applyAlignment="1">
      <alignment horizontal="center" vertical="center"/>
    </xf>
    <xf numFmtId="0" fontId="24" fillId="42" borderId="43" xfId="0" applyFont="1" applyFill="1" applyBorder="1" applyAlignment="1">
      <alignment horizontal="center" vertical="center"/>
    </xf>
    <xf numFmtId="0" fontId="45" fillId="42" borderId="41" xfId="0" applyFont="1" applyFill="1" applyBorder="1" applyAlignment="1">
      <alignment horizontal="center"/>
    </xf>
    <xf numFmtId="0" fontId="45" fillId="42" borderId="42" xfId="0" applyFont="1" applyFill="1" applyBorder="1" applyAlignment="1">
      <alignment horizontal="center"/>
    </xf>
    <xf numFmtId="0" fontId="45" fillId="42" borderId="43" xfId="0" applyFont="1" applyFill="1" applyBorder="1" applyAlignment="1">
      <alignment horizontal="center"/>
    </xf>
    <xf numFmtId="0" fontId="24" fillId="42" borderId="42" xfId="0" applyFont="1" applyFill="1" applyBorder="1" applyAlignment="1">
      <alignment horizontal="center" vertical="center"/>
    </xf>
    <xf numFmtId="0" fontId="2" fillId="0" borderId="28" xfId="0" applyFont="1" applyFill="1" applyBorder="1" applyAlignment="1">
      <alignment horizontal="center" vertical="center" wrapText="1"/>
    </xf>
    <xf numFmtId="0" fontId="33" fillId="48" borderId="42" xfId="0" applyFont="1" applyFill="1" applyBorder="1" applyAlignment="1">
      <alignment horizontal="center"/>
    </xf>
    <xf numFmtId="0" fontId="33" fillId="48" borderId="43" xfId="0" applyFont="1" applyFill="1" applyBorder="1" applyAlignment="1">
      <alignment horizontal="center"/>
    </xf>
    <xf numFmtId="0" fontId="33" fillId="60" borderId="41" xfId="0" applyFont="1" applyFill="1" applyBorder="1" applyAlignment="1">
      <alignment horizontal="center"/>
    </xf>
    <xf numFmtId="0" fontId="33" fillId="60" borderId="42" xfId="0" applyFont="1" applyFill="1" applyBorder="1" applyAlignment="1">
      <alignment horizontal="center"/>
    </xf>
    <xf numFmtId="0" fontId="33" fillId="60" borderId="43" xfId="0" applyFont="1" applyFill="1" applyBorder="1" applyAlignment="1">
      <alignment horizontal="center"/>
    </xf>
    <xf numFmtId="0" fontId="33" fillId="52" borderId="41" xfId="0" applyFont="1" applyFill="1" applyBorder="1" applyAlignment="1">
      <alignment horizontal="center"/>
    </xf>
    <xf numFmtId="0" fontId="33" fillId="52" borderId="42" xfId="0" applyFont="1" applyFill="1" applyBorder="1" applyAlignment="1">
      <alignment horizontal="center"/>
    </xf>
    <xf numFmtId="0" fontId="33" fillId="52" borderId="43" xfId="0" applyFont="1" applyFill="1" applyBorder="1" applyAlignment="1">
      <alignment horizontal="center"/>
    </xf>
    <xf numFmtId="0" fontId="33" fillId="53" borderId="41" xfId="0" applyFont="1" applyFill="1" applyBorder="1" applyAlignment="1">
      <alignment horizontal="center"/>
    </xf>
    <xf numFmtId="0" fontId="33" fillId="53" borderId="42" xfId="0" applyFont="1" applyFill="1" applyBorder="1" applyAlignment="1">
      <alignment horizontal="center"/>
    </xf>
    <xf numFmtId="0" fontId="33" fillId="53" borderId="43" xfId="0" applyFont="1" applyFill="1" applyBorder="1" applyAlignment="1">
      <alignment horizontal="center"/>
    </xf>
    <xf numFmtId="0" fontId="33" fillId="56" borderId="41" xfId="0" applyFont="1" applyFill="1" applyBorder="1" applyAlignment="1">
      <alignment horizontal="center" vertical="center" wrapText="1"/>
    </xf>
    <xf numFmtId="0" fontId="33" fillId="56" borderId="42" xfId="0" applyFont="1" applyFill="1" applyBorder="1" applyAlignment="1">
      <alignment horizontal="center" vertical="center" wrapText="1"/>
    </xf>
    <xf numFmtId="0" fontId="33" fillId="56" borderId="43" xfId="0" applyFont="1" applyFill="1" applyBorder="1" applyAlignment="1">
      <alignment horizontal="center" vertical="center" wrapText="1"/>
    </xf>
    <xf numFmtId="0" fontId="33" fillId="60" borderId="41" xfId="0" applyFont="1" applyFill="1" applyBorder="1" applyAlignment="1">
      <alignment horizontal="center" vertical="center"/>
    </xf>
    <xf numFmtId="0" fontId="33" fillId="60" borderId="42" xfId="0" applyFont="1" applyFill="1" applyBorder="1" applyAlignment="1">
      <alignment horizontal="center" vertical="center"/>
    </xf>
    <xf numFmtId="0" fontId="33" fillId="60" borderId="43" xfId="0" applyFont="1" applyFill="1" applyBorder="1" applyAlignment="1">
      <alignment horizontal="center" vertical="center"/>
    </xf>
    <xf numFmtId="0" fontId="33" fillId="52" borderId="41" xfId="0" applyFont="1" applyFill="1" applyBorder="1" applyAlignment="1">
      <alignment horizontal="center" vertical="center"/>
    </xf>
    <xf numFmtId="0" fontId="33" fillId="52" borderId="42" xfId="0" applyFont="1" applyFill="1" applyBorder="1" applyAlignment="1">
      <alignment horizontal="center" vertical="center"/>
    </xf>
    <xf numFmtId="0" fontId="33" fillId="52" borderId="43" xfId="0" applyFont="1" applyFill="1" applyBorder="1" applyAlignment="1">
      <alignment horizontal="center" vertical="center"/>
    </xf>
    <xf numFmtId="0" fontId="33" fillId="53" borderId="41" xfId="0" applyFont="1" applyFill="1" applyBorder="1" applyAlignment="1">
      <alignment horizontal="center" vertical="center"/>
    </xf>
    <xf numFmtId="0" fontId="33" fillId="53" borderId="42" xfId="0" applyFont="1" applyFill="1" applyBorder="1" applyAlignment="1">
      <alignment horizontal="center" vertical="center"/>
    </xf>
    <xf numFmtId="0" fontId="33" fillId="53" borderId="43" xfId="0" applyFont="1" applyFill="1" applyBorder="1" applyAlignment="1">
      <alignment horizontal="center" vertical="center"/>
    </xf>
    <xf numFmtId="0" fontId="33" fillId="48" borderId="42" xfId="0" applyFont="1" applyFill="1" applyBorder="1" applyAlignment="1">
      <alignment horizontal="center" vertical="center"/>
    </xf>
    <xf numFmtId="0" fontId="33" fillId="48" borderId="43" xfId="0" applyFont="1" applyFill="1" applyBorder="1" applyAlignment="1">
      <alignment horizontal="center" vertical="center"/>
    </xf>
  </cellXfs>
  <cellStyles count="1163">
    <cellStyle name="20% - Accent1" xfId="24" builtinId="30" customBuiltin="1"/>
    <cellStyle name="20% - Accent1 2" xfId="90"/>
    <cellStyle name="20% - Accent2" xfId="28" builtinId="34" customBuiltin="1"/>
    <cellStyle name="20% - Accent2 2" xfId="91"/>
    <cellStyle name="20% - Accent3" xfId="32" builtinId="38" customBuiltin="1"/>
    <cellStyle name="20% - Accent3 2" xfId="92"/>
    <cellStyle name="20% - Accent4" xfId="36" builtinId="42" customBuiltin="1"/>
    <cellStyle name="20% - Accent4 2" xfId="93"/>
    <cellStyle name="20% - Accent5" xfId="40" builtinId="46" customBuiltin="1"/>
    <cellStyle name="20% - Accent5 2" xfId="94"/>
    <cellStyle name="20% - Accent6" xfId="44" builtinId="50" customBuiltin="1"/>
    <cellStyle name="20% - Accent6 2" xfId="95"/>
    <cellStyle name="40% - Accent1" xfId="25" builtinId="31" customBuiltin="1"/>
    <cellStyle name="40% - Accent1 2" xfId="96"/>
    <cellStyle name="40% - Accent2" xfId="29" builtinId="35" customBuiltin="1"/>
    <cellStyle name="40% - Accent2 2" xfId="97"/>
    <cellStyle name="40% - Accent3" xfId="33" builtinId="39" customBuiltin="1"/>
    <cellStyle name="40% - Accent3 2" xfId="98"/>
    <cellStyle name="40% - Accent4" xfId="37" builtinId="43" customBuiltin="1"/>
    <cellStyle name="40% - Accent4 2" xfId="99"/>
    <cellStyle name="40% - Accent5" xfId="41" builtinId="47" customBuiltin="1"/>
    <cellStyle name="40% - Accent5 2" xfId="100"/>
    <cellStyle name="40% - Accent6" xfId="45" builtinId="51" customBuiltin="1"/>
    <cellStyle name="40% - Accent6 2" xfId="101"/>
    <cellStyle name="60% - Accent1" xfId="26" builtinId="32" customBuiltin="1"/>
    <cellStyle name="60% - Accent1 2" xfId="102"/>
    <cellStyle name="60% - Accent2" xfId="30" builtinId="36" customBuiltin="1"/>
    <cellStyle name="60% - Accent2 2" xfId="103"/>
    <cellStyle name="60% - Accent3" xfId="34" builtinId="40" customBuiltin="1"/>
    <cellStyle name="60% - Accent3 2" xfId="104"/>
    <cellStyle name="60% - Accent4" xfId="38" builtinId="44" customBuiltin="1"/>
    <cellStyle name="60% - Accent4 2" xfId="105"/>
    <cellStyle name="60% - Accent5" xfId="42" builtinId="48" customBuiltin="1"/>
    <cellStyle name="60% - Accent5 2" xfId="106"/>
    <cellStyle name="60% - Accent6" xfId="46" builtinId="52" customBuiltin="1"/>
    <cellStyle name="60% - Accent6 2" xfId="107"/>
    <cellStyle name="Accent1" xfId="23" builtinId="29" customBuiltin="1"/>
    <cellStyle name="Accent1 2" xfId="108"/>
    <cellStyle name="Accent2" xfId="27" builtinId="33" customBuiltin="1"/>
    <cellStyle name="Accent2 2" xfId="109"/>
    <cellStyle name="Accent3" xfId="31" builtinId="37" customBuiltin="1"/>
    <cellStyle name="Accent3 2" xfId="110"/>
    <cellStyle name="Accent4" xfId="35" builtinId="41" customBuiltin="1"/>
    <cellStyle name="Accent4 2" xfId="111"/>
    <cellStyle name="Accent5" xfId="39" builtinId="45" customBuiltin="1"/>
    <cellStyle name="Accent5 2" xfId="112"/>
    <cellStyle name="Accent6" xfId="43" builtinId="49" customBuiltin="1"/>
    <cellStyle name="Accent6 2" xfId="113"/>
    <cellStyle name="Bad" xfId="12" builtinId="27" customBuiltin="1"/>
    <cellStyle name="Bad 2" xfId="114"/>
    <cellStyle name="Calculation" xfId="16" builtinId="22" customBuiltin="1"/>
    <cellStyle name="Calculation 2" xfId="115"/>
    <cellStyle name="Calculation 2 2" xfId="116"/>
    <cellStyle name="Calculation 2 3" xfId="117"/>
    <cellStyle name="Calculation 3" xfId="118"/>
    <cellStyle name="Check Cell" xfId="18" builtinId="23" customBuiltin="1"/>
    <cellStyle name="Check Cell 2" xfId="119"/>
    <cellStyle name="Comma" xfId="1" builtinId="3"/>
    <cellStyle name="Comma 10" xfId="120"/>
    <cellStyle name="Comma 10 2" xfId="121"/>
    <cellStyle name="Comma 10 2 2" xfId="122"/>
    <cellStyle name="Comma 10 3" xfId="123"/>
    <cellStyle name="Comma 11" xfId="89"/>
    <cellStyle name="Comma 2" xfId="124"/>
    <cellStyle name="Comma 2 2" xfId="125"/>
    <cellStyle name="Comma 2 3" xfId="126"/>
    <cellStyle name="Comma 3" xfId="127"/>
    <cellStyle name="Comma 3 2" xfId="128"/>
    <cellStyle name="Comma 3 2 2" xfId="129"/>
    <cellStyle name="Comma 3 2 2 2" xfId="130"/>
    <cellStyle name="Comma 3 2 2 2 2" xfId="131"/>
    <cellStyle name="Comma 3 2 2 2 2 2" xfId="132"/>
    <cellStyle name="Comma 3 2 2 2 3" xfId="133"/>
    <cellStyle name="Comma 3 2 2 3" xfId="134"/>
    <cellStyle name="Comma 3 2 2 3 2" xfId="135"/>
    <cellStyle name="Comma 3 2 2 4" xfId="136"/>
    <cellStyle name="Comma 3 2 3" xfId="137"/>
    <cellStyle name="Comma 3 2 4" xfId="138"/>
    <cellStyle name="Comma 3 2 4 2" xfId="139"/>
    <cellStyle name="Comma 3 2 4 2 2" xfId="140"/>
    <cellStyle name="Comma 3 2 4 3" xfId="141"/>
    <cellStyle name="Comma 3 2 5" xfId="142"/>
    <cellStyle name="Comma 3 2 5 2" xfId="143"/>
    <cellStyle name="Comma 3 2 6" xfId="144"/>
    <cellStyle name="Comma 3 3" xfId="145"/>
    <cellStyle name="Comma 3 3 2" xfId="146"/>
    <cellStyle name="Comma 3 3 2 2" xfId="147"/>
    <cellStyle name="Comma 3 3 2 2 2" xfId="148"/>
    <cellStyle name="Comma 3 3 2 3" xfId="149"/>
    <cellStyle name="Comma 3 3 3" xfId="150"/>
    <cellStyle name="Comma 3 3 3 2" xfId="151"/>
    <cellStyle name="Comma 3 3 4" xfId="152"/>
    <cellStyle name="Comma 3 4" xfId="153"/>
    <cellStyle name="Comma 3 4 2" xfId="154"/>
    <cellStyle name="Comma 3 4 2 2" xfId="155"/>
    <cellStyle name="Comma 3 4 2 2 2" xfId="156"/>
    <cellStyle name="Comma 3 4 2 3" xfId="157"/>
    <cellStyle name="Comma 3 4 3" xfId="158"/>
    <cellStyle name="Comma 3 4 3 2" xfId="159"/>
    <cellStyle name="Comma 3 4 4" xfId="160"/>
    <cellStyle name="Comma 3 5" xfId="161"/>
    <cellStyle name="Comma 3 5 2" xfId="162"/>
    <cellStyle name="Comma 3 5 2 2" xfId="163"/>
    <cellStyle name="Comma 3 5 2 2 2" xfId="164"/>
    <cellStyle name="Comma 3 5 2 3" xfId="165"/>
    <cellStyle name="Comma 3 5 3" xfId="166"/>
    <cellStyle name="Comma 3 5 3 2" xfId="167"/>
    <cellStyle name="Comma 3 5 4" xfId="168"/>
    <cellStyle name="Comma 4" xfId="169"/>
    <cellStyle name="Comma 4 2" xfId="170"/>
    <cellStyle name="Comma 5" xfId="171"/>
    <cellStyle name="Comma 6" xfId="172"/>
    <cellStyle name="Comma 6 2" xfId="173"/>
    <cellStyle name="Comma 6 3" xfId="174"/>
    <cellStyle name="Comma 6 3 2" xfId="175"/>
    <cellStyle name="Comma 6 3 2 2" xfId="176"/>
    <cellStyle name="Comma 6 3 2 2 2" xfId="177"/>
    <cellStyle name="Comma 6 3 2 3" xfId="178"/>
    <cellStyle name="Comma 6 3 3" xfId="179"/>
    <cellStyle name="Comma 6 3 3 2" xfId="180"/>
    <cellStyle name="Comma 6 3 4" xfId="181"/>
    <cellStyle name="Comma 7" xfId="182"/>
    <cellStyle name="Comma 7 2" xfId="183"/>
    <cellStyle name="Comma 7 3" xfId="184"/>
    <cellStyle name="Comma 7 3 2" xfId="185"/>
    <cellStyle name="Comma 7 3 2 2" xfId="186"/>
    <cellStyle name="Comma 7 3 3" xfId="187"/>
    <cellStyle name="Comma 7 4" xfId="188"/>
    <cellStyle name="Comma 7 4 2" xfId="189"/>
    <cellStyle name="Comma 7 5" xfId="190"/>
    <cellStyle name="Comma 8" xfId="191"/>
    <cellStyle name="Comma 8 2" xfId="192"/>
    <cellStyle name="Comma 8 2 2" xfId="193"/>
    <cellStyle name="Comma 8 2 2 2" xfId="194"/>
    <cellStyle name="Comma 8 2 3" xfId="195"/>
    <cellStyle name="Comma 8 3" xfId="196"/>
    <cellStyle name="Comma 8 3 2" xfId="197"/>
    <cellStyle name="Comma 8 4" xfId="198"/>
    <cellStyle name="Comma 9" xfId="199"/>
    <cellStyle name="Comma 9 2" xfId="200"/>
    <cellStyle name="Comma 9 2 2" xfId="201"/>
    <cellStyle name="Comma 9 2 2 2" xfId="202"/>
    <cellStyle name="Comma 9 2 3" xfId="203"/>
    <cellStyle name="Comma 9 3" xfId="204"/>
    <cellStyle name="Comma 9 3 2" xfId="205"/>
    <cellStyle name="Comma 9 4" xfId="206"/>
    <cellStyle name="Currency" xfId="2" builtinId="4"/>
    <cellStyle name="Currency 10" xfId="207"/>
    <cellStyle name="Currency 10 2" xfId="208"/>
    <cellStyle name="Currency 10 2 2" xfId="209"/>
    <cellStyle name="Currency 10 3" xfId="210"/>
    <cellStyle name="Currency 11" xfId="211"/>
    <cellStyle name="Currency 11 2" xfId="212"/>
    <cellStyle name="Currency 11 2 2" xfId="213"/>
    <cellStyle name="Currency 11 3" xfId="214"/>
    <cellStyle name="Currency 12" xfId="215"/>
    <cellStyle name="Currency 12 2" xfId="216"/>
    <cellStyle name="Currency 13" xfId="217"/>
    <cellStyle name="Currency 14" xfId="218"/>
    <cellStyle name="Currency 15" xfId="219"/>
    <cellStyle name="Currency 16" xfId="88"/>
    <cellStyle name="Currency 2" xfId="55"/>
    <cellStyle name="Currency 2 2" xfId="220"/>
    <cellStyle name="Currency 2 2 2" xfId="221"/>
    <cellStyle name="Currency 2 3" xfId="222"/>
    <cellStyle name="Currency 2 3 2" xfId="223"/>
    <cellStyle name="Currency 2 3 2 2" xfId="224"/>
    <cellStyle name="Currency 2 3 2 2 2" xfId="225"/>
    <cellStyle name="Currency 2 3 2 2 2 2" xfId="226"/>
    <cellStyle name="Currency 2 3 2 2 3" xfId="227"/>
    <cellStyle name="Currency 2 3 2 3" xfId="228"/>
    <cellStyle name="Currency 2 3 2 3 2" xfId="229"/>
    <cellStyle name="Currency 2 3 2 4" xfId="230"/>
    <cellStyle name="Currency 2 3 3" xfId="231"/>
    <cellStyle name="Currency 2 3 4" xfId="232"/>
    <cellStyle name="Currency 2 3 4 2" xfId="233"/>
    <cellStyle name="Currency 2 3 4 2 2" xfId="234"/>
    <cellStyle name="Currency 2 3 4 3" xfId="235"/>
    <cellStyle name="Currency 2 3 5" xfId="236"/>
    <cellStyle name="Currency 2 3 5 2" xfId="237"/>
    <cellStyle name="Currency 2 3 6" xfId="238"/>
    <cellStyle name="Currency 2 4" xfId="239"/>
    <cellStyle name="Currency 2 4 2" xfId="240"/>
    <cellStyle name="Currency 2 4 2 2" xfId="241"/>
    <cellStyle name="Currency 2 4 2 2 2" xfId="242"/>
    <cellStyle name="Currency 2 4 2 3" xfId="243"/>
    <cellStyle name="Currency 2 4 3" xfId="244"/>
    <cellStyle name="Currency 2 4 3 2" xfId="245"/>
    <cellStyle name="Currency 2 4 4" xfId="246"/>
    <cellStyle name="Currency 2 5" xfId="247"/>
    <cellStyle name="Currency 2 5 2" xfId="248"/>
    <cellStyle name="Currency 2 5 2 2" xfId="249"/>
    <cellStyle name="Currency 2 5 2 2 2" xfId="250"/>
    <cellStyle name="Currency 2 5 2 3" xfId="251"/>
    <cellStyle name="Currency 2 5 3" xfId="252"/>
    <cellStyle name="Currency 2 5 3 2" xfId="253"/>
    <cellStyle name="Currency 2 5 4" xfId="254"/>
    <cellStyle name="Currency 2 6" xfId="255"/>
    <cellStyle name="Currency 2 6 2" xfId="256"/>
    <cellStyle name="Currency 2 6 2 2" xfId="257"/>
    <cellStyle name="Currency 2 6 2 2 2" xfId="258"/>
    <cellStyle name="Currency 2 6 2 3" xfId="259"/>
    <cellStyle name="Currency 2 6 3" xfId="260"/>
    <cellStyle name="Currency 2 6 3 2" xfId="261"/>
    <cellStyle name="Currency 2 6 4" xfId="262"/>
    <cellStyle name="Currency 3" xfId="71"/>
    <cellStyle name="Currency 3 2" xfId="263"/>
    <cellStyle name="Currency 3 2 2" xfId="264"/>
    <cellStyle name="Currency 3 2 2 2" xfId="265"/>
    <cellStyle name="Currency 3 2 2 2 2" xfId="266"/>
    <cellStyle name="Currency 3 2 2 2 2 2" xfId="267"/>
    <cellStyle name="Currency 3 2 2 2 3" xfId="268"/>
    <cellStyle name="Currency 3 2 2 3" xfId="269"/>
    <cellStyle name="Currency 3 2 2 3 2" xfId="270"/>
    <cellStyle name="Currency 3 2 2 4" xfId="271"/>
    <cellStyle name="Currency 3 2 3" xfId="272"/>
    <cellStyle name="Currency 3 2 4" xfId="273"/>
    <cellStyle name="Currency 3 2 4 2" xfId="274"/>
    <cellStyle name="Currency 3 2 4 2 2" xfId="275"/>
    <cellStyle name="Currency 3 2 4 3" xfId="276"/>
    <cellStyle name="Currency 3 2 5" xfId="277"/>
    <cellStyle name="Currency 3 2 5 2" xfId="278"/>
    <cellStyle name="Currency 3 2 6" xfId="279"/>
    <cellStyle name="Currency 3 3" xfId="280"/>
    <cellStyle name="Currency 3 3 2" xfId="281"/>
    <cellStyle name="Currency 3 3 2 2" xfId="282"/>
    <cellStyle name="Currency 3 3 2 2 2" xfId="283"/>
    <cellStyle name="Currency 3 3 2 3" xfId="284"/>
    <cellStyle name="Currency 3 3 3" xfId="285"/>
    <cellStyle name="Currency 3 3 3 2" xfId="286"/>
    <cellStyle name="Currency 3 3 4" xfId="287"/>
    <cellStyle name="Currency 3 4" xfId="288"/>
    <cellStyle name="Currency 3 4 2" xfId="289"/>
    <cellStyle name="Currency 3 4 2 2" xfId="290"/>
    <cellStyle name="Currency 3 4 2 2 2" xfId="291"/>
    <cellStyle name="Currency 3 4 2 3" xfId="292"/>
    <cellStyle name="Currency 3 4 3" xfId="293"/>
    <cellStyle name="Currency 3 4 3 2" xfId="294"/>
    <cellStyle name="Currency 3 4 4" xfId="295"/>
    <cellStyle name="Currency 3 5" xfId="296"/>
    <cellStyle name="Currency 3 5 2" xfId="297"/>
    <cellStyle name="Currency 3 5 2 2" xfId="298"/>
    <cellStyle name="Currency 3 5 2 2 2" xfId="299"/>
    <cellStyle name="Currency 3 5 2 3" xfId="300"/>
    <cellStyle name="Currency 3 5 3" xfId="301"/>
    <cellStyle name="Currency 3 5 3 2" xfId="302"/>
    <cellStyle name="Currency 3 5 4" xfId="303"/>
    <cellStyle name="Currency 3 6" xfId="87"/>
    <cellStyle name="Currency 3 7" xfId="304"/>
    <cellStyle name="Currency 3 8" xfId="305"/>
    <cellStyle name="Currency 4" xfId="77"/>
    <cellStyle name="Currency 4 10" xfId="306"/>
    <cellStyle name="Currency 4 11" xfId="307"/>
    <cellStyle name="Currency 4 2" xfId="308"/>
    <cellStyle name="Currency 4 2 2" xfId="309"/>
    <cellStyle name="Currency 4 2 2 2" xfId="310"/>
    <cellStyle name="Currency 4 2 2 2 2" xfId="311"/>
    <cellStyle name="Currency 4 2 2 2 2 2" xfId="312"/>
    <cellStyle name="Currency 4 2 2 2 3" xfId="313"/>
    <cellStyle name="Currency 4 2 2 3" xfId="314"/>
    <cellStyle name="Currency 4 2 2 3 2" xfId="315"/>
    <cellStyle name="Currency 4 2 2 4" xfId="316"/>
    <cellStyle name="Currency 4 2 3" xfId="317"/>
    <cellStyle name="Currency 4 2 4" xfId="318"/>
    <cellStyle name="Currency 4 2 4 2" xfId="319"/>
    <cellStyle name="Currency 4 2 4 2 2" xfId="320"/>
    <cellStyle name="Currency 4 2 4 2 2 2" xfId="321"/>
    <cellStyle name="Currency 4 2 4 2 3" xfId="322"/>
    <cellStyle name="Currency 4 2 4 3" xfId="323"/>
    <cellStyle name="Currency 4 2 4 3 2" xfId="324"/>
    <cellStyle name="Currency 4 2 4 4" xfId="325"/>
    <cellStyle name="Currency 4 2 5" xfId="326"/>
    <cellStyle name="Currency 4 2 5 2" xfId="327"/>
    <cellStyle name="Currency 4 2 5 2 2" xfId="328"/>
    <cellStyle name="Currency 4 2 5 3" xfId="329"/>
    <cellStyle name="Currency 4 2 6" xfId="330"/>
    <cellStyle name="Currency 4 2 6 2" xfId="331"/>
    <cellStyle name="Currency 4 2 7" xfId="332"/>
    <cellStyle name="Currency 4 3" xfId="333"/>
    <cellStyle name="Currency 4 3 2" xfId="334"/>
    <cellStyle name="Currency 4 3 2 2" xfId="335"/>
    <cellStyle name="Currency 4 3 2 2 2" xfId="336"/>
    <cellStyle name="Currency 4 3 2 2 2 2" xfId="337"/>
    <cellStyle name="Currency 4 3 2 2 3" xfId="338"/>
    <cellStyle name="Currency 4 3 2 3" xfId="339"/>
    <cellStyle name="Currency 4 3 2 3 2" xfId="340"/>
    <cellStyle name="Currency 4 3 2 4" xfId="341"/>
    <cellStyle name="Currency 4 3 3" xfId="342"/>
    <cellStyle name="Currency 4 3 3 2" xfId="343"/>
    <cellStyle name="Currency 4 3 3 2 2" xfId="344"/>
    <cellStyle name="Currency 4 3 3 3" xfId="345"/>
    <cellStyle name="Currency 4 3 4" xfId="346"/>
    <cellStyle name="Currency 4 3 4 2" xfId="347"/>
    <cellStyle name="Currency 4 3 5" xfId="348"/>
    <cellStyle name="Currency 4 4" xfId="349"/>
    <cellStyle name="Currency 4 4 2" xfId="350"/>
    <cellStyle name="Currency 4 4 2 2" xfId="351"/>
    <cellStyle name="Currency 4 4 2 2 2" xfId="352"/>
    <cellStyle name="Currency 4 4 2 2 2 2" xfId="353"/>
    <cellStyle name="Currency 4 4 2 2 3" xfId="354"/>
    <cellStyle name="Currency 4 4 2 3" xfId="355"/>
    <cellStyle name="Currency 4 4 2 3 2" xfId="356"/>
    <cellStyle name="Currency 4 4 2 4" xfId="357"/>
    <cellStyle name="Currency 4 4 3" xfId="358"/>
    <cellStyle name="Currency 4 4 3 2" xfId="359"/>
    <cellStyle name="Currency 4 4 3 2 2" xfId="360"/>
    <cellStyle name="Currency 4 4 3 3" xfId="361"/>
    <cellStyle name="Currency 4 4 4" xfId="362"/>
    <cellStyle name="Currency 4 4 4 2" xfId="363"/>
    <cellStyle name="Currency 4 4 5" xfId="364"/>
    <cellStyle name="Currency 4 5" xfId="365"/>
    <cellStyle name="Currency 4 5 2" xfId="366"/>
    <cellStyle name="Currency 4 5 2 2" xfId="367"/>
    <cellStyle name="Currency 4 5 2 2 2" xfId="368"/>
    <cellStyle name="Currency 4 5 2 3" xfId="369"/>
    <cellStyle name="Currency 4 5 3" xfId="370"/>
    <cellStyle name="Currency 4 5 3 2" xfId="371"/>
    <cellStyle name="Currency 4 5 4" xfId="372"/>
    <cellStyle name="Currency 4 6" xfId="373"/>
    <cellStyle name="Currency 4 6 2" xfId="374"/>
    <cellStyle name="Currency 4 6 2 2" xfId="375"/>
    <cellStyle name="Currency 4 6 2 2 2" xfId="376"/>
    <cellStyle name="Currency 4 6 2 3" xfId="377"/>
    <cellStyle name="Currency 4 6 3" xfId="378"/>
    <cellStyle name="Currency 4 6 3 2" xfId="379"/>
    <cellStyle name="Currency 4 6 4" xfId="380"/>
    <cellStyle name="Currency 4 7" xfId="381"/>
    <cellStyle name="Currency 4 7 2" xfId="382"/>
    <cellStyle name="Currency 4 7 2 2" xfId="383"/>
    <cellStyle name="Currency 4 7 2 2 2" xfId="384"/>
    <cellStyle name="Currency 4 7 2 3" xfId="385"/>
    <cellStyle name="Currency 4 7 3" xfId="386"/>
    <cellStyle name="Currency 4 7 3 2" xfId="387"/>
    <cellStyle name="Currency 4 7 4" xfId="388"/>
    <cellStyle name="Currency 4 8" xfId="389"/>
    <cellStyle name="Currency 4 8 2" xfId="390"/>
    <cellStyle name="Currency 4 8 2 2" xfId="391"/>
    <cellStyle name="Currency 4 8 3" xfId="392"/>
    <cellStyle name="Currency 4 9" xfId="393"/>
    <cellStyle name="Currency 4 9 2" xfId="394"/>
    <cellStyle name="Currency 46" xfId="72"/>
    <cellStyle name="Currency 47" xfId="74"/>
    <cellStyle name="Currency 49" xfId="78"/>
    <cellStyle name="Currency 5" xfId="395"/>
    <cellStyle name="Currency 6" xfId="396"/>
    <cellStyle name="Currency 6 2" xfId="397"/>
    <cellStyle name="Currency 6 2 2" xfId="398"/>
    <cellStyle name="Currency 6 2 2 2" xfId="399"/>
    <cellStyle name="Currency 6 2 3" xfId="400"/>
    <cellStyle name="Currency 6 3" xfId="401"/>
    <cellStyle name="Currency 6 3 2" xfId="402"/>
    <cellStyle name="Currency 6 4" xfId="403"/>
    <cellStyle name="Currency 7" xfId="404"/>
    <cellStyle name="Currency 7 2" xfId="405"/>
    <cellStyle name="Currency 7 2 2" xfId="406"/>
    <cellStyle name="Currency 7 2 2 2" xfId="407"/>
    <cellStyle name="Currency 7 2 3" xfId="408"/>
    <cellStyle name="Currency 7 3" xfId="409"/>
    <cellStyle name="Currency 7 3 2" xfId="410"/>
    <cellStyle name="Currency 7 4" xfId="411"/>
    <cellStyle name="Currency 8" xfId="412"/>
    <cellStyle name="Currency 8 2" xfId="413"/>
    <cellStyle name="Currency 8 2 2" xfId="414"/>
    <cellStyle name="Currency 8 3" xfId="415"/>
    <cellStyle name="Currency 9" xfId="416"/>
    <cellStyle name="Currency 9 2" xfId="417"/>
    <cellStyle name="Currency 9 2 2" xfId="418"/>
    <cellStyle name="Currency 9 3" xfId="419"/>
    <cellStyle name="Explanatory Text" xfId="21" builtinId="53" customBuiltin="1"/>
    <cellStyle name="Explanatory Text 2" xfId="420"/>
    <cellStyle name="Good" xfId="11" builtinId="26" customBuiltin="1"/>
    <cellStyle name="Good 2" xfId="421"/>
    <cellStyle name="Heading 1" xfId="7" builtinId="16" customBuiltin="1"/>
    <cellStyle name="Heading 1 2" xfId="422"/>
    <cellStyle name="Heading 2" xfId="8" builtinId="17" customBuiltin="1"/>
    <cellStyle name="Heading 2 2" xfId="423"/>
    <cellStyle name="Heading 3" xfId="9" builtinId="18" customBuiltin="1"/>
    <cellStyle name="Heading 3 2" xfId="424"/>
    <cellStyle name="Heading 4" xfId="10" builtinId="19" customBuiltin="1"/>
    <cellStyle name="Heading 4 2" xfId="425"/>
    <cellStyle name="Input" xfId="14" builtinId="20" customBuiltin="1"/>
    <cellStyle name="Input 2" xfId="426"/>
    <cellStyle name="Input 2 2" xfId="427"/>
    <cellStyle name="Input 2 3" xfId="428"/>
    <cellStyle name="Linked Cell" xfId="17" builtinId="24" customBuiltin="1"/>
    <cellStyle name="Linked Cell 2" xfId="429"/>
    <cellStyle name="Neutral" xfId="13" builtinId="28" customBuiltin="1"/>
    <cellStyle name="Neutral 2" xfId="430"/>
    <cellStyle name="Normal" xfId="0" builtinId="0"/>
    <cellStyle name="Normal 10" xfId="431"/>
    <cellStyle name="Normal 10 2" xfId="432"/>
    <cellStyle name="Normal 10 2 2" xfId="433"/>
    <cellStyle name="Normal 10 2 2 2" xfId="434"/>
    <cellStyle name="Normal 10 2 2 2 2" xfId="435"/>
    <cellStyle name="Normal 10 2 2 3" xfId="436"/>
    <cellStyle name="Normal 10 2 3" xfId="437"/>
    <cellStyle name="Normal 10 2 3 2" xfId="438"/>
    <cellStyle name="Normal 10 2 4" xfId="439"/>
    <cellStyle name="Normal 10 3" xfId="440"/>
    <cellStyle name="Normal 10 4" xfId="441"/>
    <cellStyle name="Normal 10 4 2" xfId="442"/>
    <cellStyle name="Normal 10 4 2 2" xfId="443"/>
    <cellStyle name="Normal 10 4 3" xfId="444"/>
    <cellStyle name="Normal 10 5" xfId="445"/>
    <cellStyle name="Normal 10 5 2" xfId="446"/>
    <cellStyle name="Normal 10 6" xfId="447"/>
    <cellStyle name="Normal 11" xfId="56"/>
    <cellStyle name="Normal 12" xfId="448"/>
    <cellStyle name="Normal 12 2" xfId="449"/>
    <cellStyle name="Normal 12 2 2" xfId="450"/>
    <cellStyle name="Normal 12 2 2 2" xfId="451"/>
    <cellStyle name="Normal 12 2 3" xfId="452"/>
    <cellStyle name="Normal 12 3" xfId="453"/>
    <cellStyle name="Normal 12 3 2" xfId="454"/>
    <cellStyle name="Normal 12 4" xfId="455"/>
    <cellStyle name="Normal 13" xfId="456"/>
    <cellStyle name="Normal 13 2" xfId="457"/>
    <cellStyle name="Normal 13 2 2" xfId="458"/>
    <cellStyle name="Normal 13 2 2 2" xfId="459"/>
    <cellStyle name="Normal 13 2 3" xfId="460"/>
    <cellStyle name="Normal 13 3" xfId="461"/>
    <cellStyle name="Normal 13 3 2" xfId="462"/>
    <cellStyle name="Normal 13 4" xfId="463"/>
    <cellStyle name="Normal 14" xfId="60"/>
    <cellStyle name="Normal 15" xfId="62"/>
    <cellStyle name="Normal 15 2" xfId="464"/>
    <cellStyle name="Normal 15 2 2" xfId="465"/>
    <cellStyle name="Normal 15 2 2 2" xfId="466"/>
    <cellStyle name="Normal 15 2 3" xfId="467"/>
    <cellStyle name="Normal 15 3" xfId="468"/>
    <cellStyle name="Normal 15 3 2" xfId="469"/>
    <cellStyle name="Normal 15 4" xfId="470"/>
    <cellStyle name="Normal 16" xfId="61"/>
    <cellStyle name="Normal 16 2" xfId="471"/>
    <cellStyle name="Normal 16 2 2" xfId="472"/>
    <cellStyle name="Normal 16 3" xfId="473"/>
    <cellStyle name="Normal 17" xfId="63"/>
    <cellStyle name="Normal 17 2" xfId="474"/>
    <cellStyle name="Normal 17 2 2" xfId="475"/>
    <cellStyle name="Normal 17 3" xfId="476"/>
    <cellStyle name="Normal 18" xfId="64"/>
    <cellStyle name="Normal 18 2" xfId="477"/>
    <cellStyle name="Normal 18 2 2" xfId="478"/>
    <cellStyle name="Normal 18 3" xfId="479"/>
    <cellStyle name="Normal 19" xfId="65"/>
    <cellStyle name="Normal 19 2" xfId="480"/>
    <cellStyle name="Normal 19 2 2" xfId="481"/>
    <cellStyle name="Normal 19 3" xfId="482"/>
    <cellStyle name="Normal 2" xfId="3"/>
    <cellStyle name="Normal 2 2" xfId="49"/>
    <cellStyle name="Normal 2 2 2" xfId="81"/>
    <cellStyle name="Normal 2 2 3" xfId="483"/>
    <cellStyle name="Normal 2 3" xfId="48"/>
    <cellStyle name="Normal 2 3 2" xfId="484"/>
    <cellStyle name="Normal 2 3 2 2" xfId="485"/>
    <cellStyle name="Normal 2 3 2 2 2" xfId="486"/>
    <cellStyle name="Normal 2 3 2 2 2 2" xfId="487"/>
    <cellStyle name="Normal 2 3 2 2 2 2 2" xfId="488"/>
    <cellStyle name="Normal 2 3 2 2 2 3" xfId="489"/>
    <cellStyle name="Normal 2 3 2 2 3" xfId="490"/>
    <cellStyle name="Normal 2 3 2 2 3 2" xfId="491"/>
    <cellStyle name="Normal 2 3 2 2 4" xfId="492"/>
    <cellStyle name="Normal 2 3 2 3" xfId="493"/>
    <cellStyle name="Normal 2 3 2 3 2" xfId="494"/>
    <cellStyle name="Normal 2 3 2 3 2 2" xfId="495"/>
    <cellStyle name="Normal 2 3 2 3 3" xfId="496"/>
    <cellStyle name="Normal 2 3 2 4" xfId="497"/>
    <cellStyle name="Normal 2 3 2 4 2" xfId="498"/>
    <cellStyle name="Normal 2 3 2 5" xfId="499"/>
    <cellStyle name="Normal 2 3 3" xfId="500"/>
    <cellStyle name="Normal 2 3 3 2" xfId="501"/>
    <cellStyle name="Normal 2 3 3 2 2" xfId="502"/>
    <cellStyle name="Normal 2 3 3 2 2 2" xfId="503"/>
    <cellStyle name="Normal 2 3 3 2 3" xfId="504"/>
    <cellStyle name="Normal 2 3 3 3" xfId="505"/>
    <cellStyle name="Normal 2 3 3 3 2" xfId="506"/>
    <cellStyle name="Normal 2 3 3 4" xfId="507"/>
    <cellStyle name="Normal 2 3 4" xfId="508"/>
    <cellStyle name="Normal 2 3 4 2" xfId="509"/>
    <cellStyle name="Normal 2 3 4 2 2" xfId="510"/>
    <cellStyle name="Normal 2 3 4 2 2 2" xfId="511"/>
    <cellStyle name="Normal 2 3 4 2 3" xfId="512"/>
    <cellStyle name="Normal 2 3 4 3" xfId="513"/>
    <cellStyle name="Normal 2 3 4 3 2" xfId="514"/>
    <cellStyle name="Normal 2 3 4 4" xfId="515"/>
    <cellStyle name="Normal 2 3 5" xfId="516"/>
    <cellStyle name="Normal 2 3 5 2" xfId="517"/>
    <cellStyle name="Normal 2 3 5 2 2" xfId="518"/>
    <cellStyle name="Normal 2 3 5 3" xfId="519"/>
    <cellStyle name="Normal 2 3 6" xfId="520"/>
    <cellStyle name="Normal 2 3 6 2" xfId="521"/>
    <cellStyle name="Normal 2 3 7" xfId="522"/>
    <cellStyle name="Normal 2 4" xfId="73"/>
    <cellStyle name="Normal 2 5" xfId="523"/>
    <cellStyle name="Normal 2 5 2" xfId="524"/>
    <cellStyle name="Normal 2 5 2 2" xfId="525"/>
    <cellStyle name="Normal 2 5 2 2 2" xfId="526"/>
    <cellStyle name="Normal 2 5 2 3" xfId="527"/>
    <cellStyle name="Normal 2 5 3" xfId="528"/>
    <cellStyle name="Normal 2 5 3 2" xfId="529"/>
    <cellStyle name="Normal 2 5 4" xfId="530"/>
    <cellStyle name="Normal 2 6" xfId="531"/>
    <cellStyle name="Normal 2_Current Payroll" xfId="532"/>
    <cellStyle name="Normal 20" xfId="66"/>
    <cellStyle name="Normal 20 2" xfId="533"/>
    <cellStyle name="Normal 20 2 2" xfId="534"/>
    <cellStyle name="Normal 20 3" xfId="535"/>
    <cellStyle name="Normal 21" xfId="67"/>
    <cellStyle name="Normal 21 2" xfId="536"/>
    <cellStyle name="Normal 21 2 2" xfId="537"/>
    <cellStyle name="Normal 21 3" xfId="538"/>
    <cellStyle name="Normal 22" xfId="68"/>
    <cellStyle name="Normal 22 2" xfId="539"/>
    <cellStyle name="Normal 22 2 2" xfId="540"/>
    <cellStyle name="Normal 22 3" xfId="541"/>
    <cellStyle name="Normal 23" xfId="542"/>
    <cellStyle name="Normal 23 2" xfId="543"/>
    <cellStyle name="Normal 23 2 2" xfId="544"/>
    <cellStyle name="Normal 23 3" xfId="545"/>
    <cellStyle name="Normal 24" xfId="546"/>
    <cellStyle name="Normal 24 2" xfId="547"/>
    <cellStyle name="Normal 24 2 2" xfId="548"/>
    <cellStyle name="Normal 24 3" xfId="549"/>
    <cellStyle name="Normal 25" xfId="550"/>
    <cellStyle name="Normal 25 2" xfId="551"/>
    <cellStyle name="Normal 25 2 2" xfId="552"/>
    <cellStyle name="Normal 25 3" xfId="553"/>
    <cellStyle name="Normal 26" xfId="554"/>
    <cellStyle name="Normal 26 2" xfId="555"/>
    <cellStyle name="Normal 26 2 2" xfId="556"/>
    <cellStyle name="Normal 26 3" xfId="557"/>
    <cellStyle name="Normal 27" xfId="558"/>
    <cellStyle name="Normal 27 2" xfId="559"/>
    <cellStyle name="Normal 27 2 2" xfId="560"/>
    <cellStyle name="Normal 27 3" xfId="561"/>
    <cellStyle name="Normal 28" xfId="562"/>
    <cellStyle name="Normal 28 2" xfId="563"/>
    <cellStyle name="Normal 28 2 2" xfId="564"/>
    <cellStyle name="Normal 28 3" xfId="565"/>
    <cellStyle name="Normal 29" xfId="566"/>
    <cellStyle name="Normal 29 2" xfId="567"/>
    <cellStyle name="Normal 29 2 2" xfId="568"/>
    <cellStyle name="Normal 29 3" xfId="569"/>
    <cellStyle name="Normal 3" xfId="51"/>
    <cellStyle name="Normal 3 10" xfId="570"/>
    <cellStyle name="Normal 3 11" xfId="571"/>
    <cellStyle name="Normal 3 12" xfId="572"/>
    <cellStyle name="Normal 3 2" xfId="76"/>
    <cellStyle name="Normal 3 2 2" xfId="573"/>
    <cellStyle name="Normal 3 2 2 2" xfId="574"/>
    <cellStyle name="Normal 3 2 2 2 2" xfId="575"/>
    <cellStyle name="Normal 3 2 2 2 2 2" xfId="576"/>
    <cellStyle name="Normal 3 2 2 2 2 2 2" xfId="577"/>
    <cellStyle name="Normal 3 2 2 2 2 3" xfId="578"/>
    <cellStyle name="Normal 3 2 2 2 3" xfId="579"/>
    <cellStyle name="Normal 3 2 2 2 3 2" xfId="580"/>
    <cellStyle name="Normal 3 2 2 2 4" xfId="581"/>
    <cellStyle name="Normal 3 2 2 3" xfId="582"/>
    <cellStyle name="Normal 3 2 2 3 2" xfId="583"/>
    <cellStyle name="Normal 3 2 2 3 2 2" xfId="584"/>
    <cellStyle name="Normal 3 2 2 3 3" xfId="585"/>
    <cellStyle name="Normal 3 2 2 4" xfId="586"/>
    <cellStyle name="Normal 3 2 2 4 2" xfId="587"/>
    <cellStyle name="Normal 3 2 2 5" xfId="588"/>
    <cellStyle name="Normal 3 2 3" xfId="589"/>
    <cellStyle name="Normal 3 2 3 2" xfId="590"/>
    <cellStyle name="Normal 3 2 3 2 2" xfId="591"/>
    <cellStyle name="Normal 3 2 3 2 2 2" xfId="592"/>
    <cellStyle name="Normal 3 2 3 2 3" xfId="593"/>
    <cellStyle name="Normal 3 2 3 3" xfId="594"/>
    <cellStyle name="Normal 3 2 3 3 2" xfId="595"/>
    <cellStyle name="Normal 3 2 3 4" xfId="596"/>
    <cellStyle name="Normal 3 2 4" xfId="597"/>
    <cellStyle name="Normal 3 2 4 2" xfId="598"/>
    <cellStyle name="Normal 3 2 4 2 2" xfId="599"/>
    <cellStyle name="Normal 3 2 4 2 2 2" xfId="600"/>
    <cellStyle name="Normal 3 2 4 2 3" xfId="601"/>
    <cellStyle name="Normal 3 2 4 3" xfId="602"/>
    <cellStyle name="Normal 3 2 4 3 2" xfId="603"/>
    <cellStyle name="Normal 3 2 4 4" xfId="604"/>
    <cellStyle name="Normal 3 2 5" xfId="605"/>
    <cellStyle name="Normal 3 2 5 2" xfId="606"/>
    <cellStyle name="Normal 3 2 5 2 2" xfId="607"/>
    <cellStyle name="Normal 3 2 5 2 2 2" xfId="608"/>
    <cellStyle name="Normal 3 2 5 2 3" xfId="609"/>
    <cellStyle name="Normal 3 2 5 3" xfId="610"/>
    <cellStyle name="Normal 3 2 5 3 2" xfId="611"/>
    <cellStyle name="Normal 3 2 5 4" xfId="612"/>
    <cellStyle name="Normal 3 3" xfId="613"/>
    <cellStyle name="Normal 3 3 2" xfId="614"/>
    <cellStyle name="Normal 3 3 2 2" xfId="615"/>
    <cellStyle name="Normal 3 3 2 2 2" xfId="616"/>
    <cellStyle name="Normal 3 3 2 2 2 2" xfId="617"/>
    <cellStyle name="Normal 3 3 2 2 3" xfId="618"/>
    <cellStyle name="Normal 3 3 2 3" xfId="619"/>
    <cellStyle name="Normal 3 3 2 3 2" xfId="620"/>
    <cellStyle name="Normal 3 3 2 4" xfId="621"/>
    <cellStyle name="Normal 3 3 3" xfId="622"/>
    <cellStyle name="Normal 3 3 3 2" xfId="623"/>
    <cellStyle name="Normal 3 3 3 2 2" xfId="624"/>
    <cellStyle name="Normal 3 3 3 3" xfId="625"/>
    <cellStyle name="Normal 3 3 4" xfId="626"/>
    <cellStyle name="Normal 3 3 4 2" xfId="627"/>
    <cellStyle name="Normal 3 3 5" xfId="628"/>
    <cellStyle name="Normal 3 4" xfId="629"/>
    <cellStyle name="Normal 3 4 2" xfId="630"/>
    <cellStyle name="Normal 3 4 2 2" xfId="631"/>
    <cellStyle name="Normal 3 4 2 2 2" xfId="632"/>
    <cellStyle name="Normal 3 4 2 3" xfId="633"/>
    <cellStyle name="Normal 3 4 3" xfId="634"/>
    <cellStyle name="Normal 3 4 3 2" xfId="635"/>
    <cellStyle name="Normal 3 4 4" xfId="636"/>
    <cellStyle name="Normal 3 5" xfId="637"/>
    <cellStyle name="Normal 3 5 2" xfId="638"/>
    <cellStyle name="Normal 3 5 2 2" xfId="639"/>
    <cellStyle name="Normal 3 5 2 2 2" xfId="640"/>
    <cellStyle name="Normal 3 5 2 3" xfId="641"/>
    <cellStyle name="Normal 3 5 3" xfId="642"/>
    <cellStyle name="Normal 3 5 3 2" xfId="643"/>
    <cellStyle name="Normal 3 5 4" xfId="644"/>
    <cellStyle name="Normal 3 6" xfId="645"/>
    <cellStyle name="Normal 3 6 2" xfId="646"/>
    <cellStyle name="Normal 3 6 2 2" xfId="647"/>
    <cellStyle name="Normal 3 6 2 2 2" xfId="648"/>
    <cellStyle name="Normal 3 6 2 3" xfId="649"/>
    <cellStyle name="Normal 3 6 3" xfId="650"/>
    <cellStyle name="Normal 3 6 3 2" xfId="651"/>
    <cellStyle name="Normal 3 6 4" xfId="652"/>
    <cellStyle name="Normal 3 7" xfId="653"/>
    <cellStyle name="Normal 3 8" xfId="654"/>
    <cellStyle name="Normal 3 9" xfId="86"/>
    <cellStyle name="Normal 3_Current Payroll" xfId="655"/>
    <cellStyle name="Normal 30" xfId="656"/>
    <cellStyle name="Normal 30 2" xfId="657"/>
    <cellStyle name="Normal 30 2 2" xfId="658"/>
    <cellStyle name="Normal 30 3" xfId="659"/>
    <cellStyle name="Normal 31" xfId="660"/>
    <cellStyle name="Normal 31 2" xfId="661"/>
    <cellStyle name="Normal 31 2 2" xfId="662"/>
    <cellStyle name="Normal 31 3" xfId="663"/>
    <cellStyle name="Normal 32" xfId="664"/>
    <cellStyle name="Normal 32 2" xfId="665"/>
    <cellStyle name="Normal 32 2 2" xfId="666"/>
    <cellStyle name="Normal 32 3" xfId="667"/>
    <cellStyle name="Normal 33" xfId="668"/>
    <cellStyle name="Normal 33 2" xfId="669"/>
    <cellStyle name="Normal 33 2 2" xfId="670"/>
    <cellStyle name="Normal 33 3" xfId="671"/>
    <cellStyle name="Normal 34" xfId="672"/>
    <cellStyle name="Normal 34 2" xfId="673"/>
    <cellStyle name="Normal 35" xfId="674"/>
    <cellStyle name="Normal 36" xfId="675"/>
    <cellStyle name="Normal 37" xfId="676"/>
    <cellStyle name="Normal 38" xfId="677"/>
    <cellStyle name="Normal 39" xfId="1162"/>
    <cellStyle name="Normal 4" xfId="4"/>
    <cellStyle name="Normal 4 10" xfId="678"/>
    <cellStyle name="Normal 4 11" xfId="679"/>
    <cellStyle name="Normal 4 2" xfId="84"/>
    <cellStyle name="Normal 4 2 2" xfId="680"/>
    <cellStyle name="Normal 4 2 2 2" xfId="681"/>
    <cellStyle name="Normal 4 2 2 2 2" xfId="682"/>
    <cellStyle name="Normal 4 2 2 2 2 2" xfId="683"/>
    <cellStyle name="Normal 4 2 2 2 2 2 2" xfId="684"/>
    <cellStyle name="Normal 4 2 2 2 2 3" xfId="685"/>
    <cellStyle name="Normal 4 2 2 2 3" xfId="686"/>
    <cellStyle name="Normal 4 2 2 2 3 2" xfId="687"/>
    <cellStyle name="Normal 4 2 2 2 4" xfId="688"/>
    <cellStyle name="Normal 4 2 2 3" xfId="689"/>
    <cellStyle name="Normal 4 2 2 3 2" xfId="690"/>
    <cellStyle name="Normal 4 2 2 3 2 2" xfId="691"/>
    <cellStyle name="Normal 4 2 2 3 3" xfId="692"/>
    <cellStyle name="Normal 4 2 2 4" xfId="693"/>
    <cellStyle name="Normal 4 2 2 4 2" xfId="694"/>
    <cellStyle name="Normal 4 2 2 5" xfId="695"/>
    <cellStyle name="Normal 4 2 3" xfId="696"/>
    <cellStyle name="Normal 4 2 3 2" xfId="697"/>
    <cellStyle name="Normal 4 2 3 2 2" xfId="698"/>
    <cellStyle name="Normal 4 2 3 2 2 2" xfId="699"/>
    <cellStyle name="Normal 4 2 3 2 3" xfId="700"/>
    <cellStyle name="Normal 4 2 3 3" xfId="701"/>
    <cellStyle name="Normal 4 2 3 3 2" xfId="702"/>
    <cellStyle name="Normal 4 2 3 4" xfId="703"/>
    <cellStyle name="Normal 4 2 4" xfId="704"/>
    <cellStyle name="Normal 4 2 4 2" xfId="705"/>
    <cellStyle name="Normal 4 2 4 2 2" xfId="706"/>
    <cellStyle name="Normal 4 2 4 2 2 2" xfId="707"/>
    <cellStyle name="Normal 4 2 4 2 3" xfId="708"/>
    <cellStyle name="Normal 4 2 4 3" xfId="709"/>
    <cellStyle name="Normal 4 2 4 3 2" xfId="710"/>
    <cellStyle name="Normal 4 2 4 4" xfId="711"/>
    <cellStyle name="Normal 4 2 5" xfId="712"/>
    <cellStyle name="Normal 4 2 5 2" xfId="713"/>
    <cellStyle name="Normal 4 2 5 2 2" xfId="714"/>
    <cellStyle name="Normal 4 2 5 2 2 2" xfId="715"/>
    <cellStyle name="Normal 4 2 5 2 3" xfId="716"/>
    <cellStyle name="Normal 4 2 5 3" xfId="717"/>
    <cellStyle name="Normal 4 2 5 3 2" xfId="718"/>
    <cellStyle name="Normal 4 2 5 4" xfId="719"/>
    <cellStyle name="Normal 4 2 6" xfId="720"/>
    <cellStyle name="Normal 4 2 6 2" xfId="721"/>
    <cellStyle name="Normal 4 2 6 2 2" xfId="722"/>
    <cellStyle name="Normal 4 2 6 3" xfId="723"/>
    <cellStyle name="Normal 4 2 7" xfId="724"/>
    <cellStyle name="Normal 4 2 7 2" xfId="725"/>
    <cellStyle name="Normal 4 2 8" xfId="726"/>
    <cellStyle name="Normal 4 3" xfId="83"/>
    <cellStyle name="Normal 4 3 2" xfId="727"/>
    <cellStyle name="Normal 4 3 2 2" xfId="728"/>
    <cellStyle name="Normal 4 3 2 2 2" xfId="729"/>
    <cellStyle name="Normal 4 3 2 2 2 2" xfId="730"/>
    <cellStyle name="Normal 4 3 2 2 3" xfId="731"/>
    <cellStyle name="Normal 4 3 2 3" xfId="732"/>
    <cellStyle name="Normal 4 3 2 3 2" xfId="733"/>
    <cellStyle name="Normal 4 3 2 4" xfId="734"/>
    <cellStyle name="Normal 4 3 3" xfId="735"/>
    <cellStyle name="Normal 4 3 3 2" xfId="736"/>
    <cellStyle name="Normal 4 3 3 2 2" xfId="737"/>
    <cellStyle name="Normal 4 3 3 2 2 2" xfId="738"/>
    <cellStyle name="Normal 4 3 3 2 3" xfId="739"/>
    <cellStyle name="Normal 4 3 3 3" xfId="740"/>
    <cellStyle name="Normal 4 3 3 3 2" xfId="741"/>
    <cellStyle name="Normal 4 3 3 4" xfId="742"/>
    <cellStyle name="Normal 4 3 4" xfId="743"/>
    <cellStyle name="Normal 4 3 4 2" xfId="744"/>
    <cellStyle name="Normal 4 3 4 2 2" xfId="745"/>
    <cellStyle name="Normal 4 3 4 3" xfId="746"/>
    <cellStyle name="Normal 4 3 5" xfId="747"/>
    <cellStyle name="Normal 4 3 5 2" xfId="748"/>
    <cellStyle name="Normal 4 3 6" xfId="749"/>
    <cellStyle name="Normal 4 4" xfId="750"/>
    <cellStyle name="Normal 4 4 2" xfId="751"/>
    <cellStyle name="Normal 4 4 2 2" xfId="752"/>
    <cellStyle name="Normal 4 4 2 2 2" xfId="753"/>
    <cellStyle name="Normal 4 4 2 2 2 2" xfId="754"/>
    <cellStyle name="Normal 4 4 2 2 3" xfId="755"/>
    <cellStyle name="Normal 4 4 2 3" xfId="756"/>
    <cellStyle name="Normal 4 4 2 3 2" xfId="757"/>
    <cellStyle name="Normal 4 4 2 4" xfId="758"/>
    <cellStyle name="Normal 4 4 3" xfId="759"/>
    <cellStyle name="Normal 4 4 3 2" xfId="760"/>
    <cellStyle name="Normal 4 4 3 2 2" xfId="761"/>
    <cellStyle name="Normal 4 4 3 3" xfId="762"/>
    <cellStyle name="Normal 4 4 4" xfId="763"/>
    <cellStyle name="Normal 4 4 4 2" xfId="764"/>
    <cellStyle name="Normal 4 4 5" xfId="765"/>
    <cellStyle name="Normal 4 5" xfId="766"/>
    <cellStyle name="Normal 4 5 2" xfId="767"/>
    <cellStyle name="Normal 4 5 2 2" xfId="768"/>
    <cellStyle name="Normal 4 5 2 2 2" xfId="769"/>
    <cellStyle name="Normal 4 5 2 2 2 2" xfId="770"/>
    <cellStyle name="Normal 4 5 2 2 3" xfId="771"/>
    <cellStyle name="Normal 4 5 2 3" xfId="772"/>
    <cellStyle name="Normal 4 5 2 3 2" xfId="773"/>
    <cellStyle name="Normal 4 5 2 4" xfId="774"/>
    <cellStyle name="Normal 4 5 3" xfId="775"/>
    <cellStyle name="Normal 4 5 3 2" xfId="776"/>
    <cellStyle name="Normal 4 5 3 2 2" xfId="777"/>
    <cellStyle name="Normal 4 5 3 3" xfId="778"/>
    <cellStyle name="Normal 4 5 4" xfId="779"/>
    <cellStyle name="Normal 4 5 4 2" xfId="780"/>
    <cellStyle name="Normal 4 5 5" xfId="781"/>
    <cellStyle name="Normal 4 6" xfId="782"/>
    <cellStyle name="Normal 4 7" xfId="783"/>
    <cellStyle name="Normal 4 7 2" xfId="784"/>
    <cellStyle name="Normal 4 7 2 2" xfId="785"/>
    <cellStyle name="Normal 4 7 2 2 2" xfId="786"/>
    <cellStyle name="Normal 4 7 2 3" xfId="787"/>
    <cellStyle name="Normal 4 7 3" xfId="788"/>
    <cellStyle name="Normal 4 7 3 2" xfId="789"/>
    <cellStyle name="Normal 4 7 4" xfId="790"/>
    <cellStyle name="Normal 4 8" xfId="791"/>
    <cellStyle name="Normal 4 8 2" xfId="792"/>
    <cellStyle name="Normal 4 8 2 2" xfId="793"/>
    <cellStyle name="Normal 4 8 3" xfId="794"/>
    <cellStyle name="Normal 4 9" xfId="795"/>
    <cellStyle name="Normal 4 9 2" xfId="796"/>
    <cellStyle name="Normal 4_Current Payroll" xfId="797"/>
    <cellStyle name="Normal 5" xfId="52"/>
    <cellStyle name="Normal 5 10" xfId="798"/>
    <cellStyle name="Normal 5 10 2" xfId="799"/>
    <cellStyle name="Normal 5 11" xfId="800"/>
    <cellStyle name="Normal 5 12" xfId="801"/>
    <cellStyle name="Normal 5 13" xfId="802"/>
    <cellStyle name="Normal 5 2" xfId="59"/>
    <cellStyle name="Normal 5 2 2" xfId="803"/>
    <cellStyle name="Normal 5 2 2 2" xfId="804"/>
    <cellStyle name="Normal 5 2 2 2 2" xfId="805"/>
    <cellStyle name="Normal 5 2 2 2 2 2" xfId="806"/>
    <cellStyle name="Normal 5 2 2 2 2 2 2" xfId="807"/>
    <cellStyle name="Normal 5 2 2 2 2 3" xfId="808"/>
    <cellStyle name="Normal 5 2 2 2 3" xfId="809"/>
    <cellStyle name="Normal 5 2 2 2 3 2" xfId="810"/>
    <cellStyle name="Normal 5 2 2 2 4" xfId="811"/>
    <cellStyle name="Normal 5 2 2 3" xfId="812"/>
    <cellStyle name="Normal 5 2 2 3 2" xfId="813"/>
    <cellStyle name="Normal 5 2 2 3 2 2" xfId="814"/>
    <cellStyle name="Normal 5 2 2 3 3" xfId="815"/>
    <cellStyle name="Normal 5 2 2 4" xfId="816"/>
    <cellStyle name="Normal 5 2 2 4 2" xfId="817"/>
    <cellStyle name="Normal 5 2 2 5" xfId="818"/>
    <cellStyle name="Normal 5 2 3" xfId="819"/>
    <cellStyle name="Normal 5 2 3 2" xfId="820"/>
    <cellStyle name="Normal 5 2 3 2 2" xfId="821"/>
    <cellStyle name="Normal 5 2 3 2 2 2" xfId="822"/>
    <cellStyle name="Normal 5 2 3 2 3" xfId="823"/>
    <cellStyle name="Normal 5 2 3 3" xfId="824"/>
    <cellStyle name="Normal 5 2 3 3 2" xfId="825"/>
    <cellStyle name="Normal 5 2 3 4" xfId="826"/>
    <cellStyle name="Normal 5 2 4" xfId="827"/>
    <cellStyle name="Normal 5 2 4 2" xfId="828"/>
    <cellStyle name="Normal 5 2 4 2 2" xfId="829"/>
    <cellStyle name="Normal 5 2 4 2 2 2" xfId="830"/>
    <cellStyle name="Normal 5 2 4 2 3" xfId="831"/>
    <cellStyle name="Normal 5 2 4 3" xfId="832"/>
    <cellStyle name="Normal 5 2 4 3 2" xfId="833"/>
    <cellStyle name="Normal 5 2 4 4" xfId="834"/>
    <cellStyle name="Normal 5 2 5" xfId="835"/>
    <cellStyle name="Normal 5 2 5 2" xfId="836"/>
    <cellStyle name="Normal 5 2 5 2 2" xfId="837"/>
    <cellStyle name="Normal 5 2 5 2 2 2" xfId="838"/>
    <cellStyle name="Normal 5 2 5 2 3" xfId="839"/>
    <cellStyle name="Normal 5 2 5 3" xfId="840"/>
    <cellStyle name="Normal 5 2 5 3 2" xfId="841"/>
    <cellStyle name="Normal 5 2 5 4" xfId="842"/>
    <cellStyle name="Normal 5 2 6" xfId="843"/>
    <cellStyle name="Normal 5 2 6 2" xfId="844"/>
    <cellStyle name="Normal 5 2 6 2 2" xfId="845"/>
    <cellStyle name="Normal 5 2 6 3" xfId="846"/>
    <cellStyle name="Normal 5 2 7" xfId="847"/>
    <cellStyle name="Normal 5 2 7 2" xfId="848"/>
    <cellStyle name="Normal 5 2 8" xfId="849"/>
    <cellStyle name="Normal 5 3" xfId="850"/>
    <cellStyle name="Normal 5 3 2" xfId="851"/>
    <cellStyle name="Normal 5 3 2 2" xfId="852"/>
    <cellStyle name="Normal 5 3 2 2 2" xfId="853"/>
    <cellStyle name="Normal 5 3 2 2 2 2" xfId="854"/>
    <cellStyle name="Normal 5 3 2 2 3" xfId="855"/>
    <cellStyle name="Normal 5 3 2 3" xfId="856"/>
    <cellStyle name="Normal 5 3 2 3 2" xfId="857"/>
    <cellStyle name="Normal 5 3 2 4" xfId="858"/>
    <cellStyle name="Normal 5 3 3" xfId="859"/>
    <cellStyle name="Normal 5 3 3 2" xfId="860"/>
    <cellStyle name="Normal 5 3 3 2 2" xfId="861"/>
    <cellStyle name="Normal 5 3 3 2 2 2" xfId="862"/>
    <cellStyle name="Normal 5 3 3 2 3" xfId="863"/>
    <cellStyle name="Normal 5 3 3 3" xfId="864"/>
    <cellStyle name="Normal 5 3 3 3 2" xfId="865"/>
    <cellStyle name="Normal 5 3 3 4" xfId="866"/>
    <cellStyle name="Normal 5 3 4" xfId="867"/>
    <cellStyle name="Normal 5 3 4 2" xfId="868"/>
    <cellStyle name="Normal 5 3 4 2 2" xfId="869"/>
    <cellStyle name="Normal 5 3 4 3" xfId="870"/>
    <cellStyle name="Normal 5 3 5" xfId="871"/>
    <cellStyle name="Normal 5 3 5 2" xfId="872"/>
    <cellStyle name="Normal 5 3 6" xfId="873"/>
    <cellStyle name="Normal 5 4" xfId="874"/>
    <cellStyle name="Normal 5 4 2" xfId="875"/>
    <cellStyle name="Normal 5 4 2 2" xfId="876"/>
    <cellStyle name="Normal 5 4 2 2 2" xfId="877"/>
    <cellStyle name="Normal 5 4 2 2 2 2" xfId="878"/>
    <cellStyle name="Normal 5 4 2 2 3" xfId="879"/>
    <cellStyle name="Normal 5 4 2 3" xfId="880"/>
    <cellStyle name="Normal 5 4 2 3 2" xfId="881"/>
    <cellStyle name="Normal 5 4 2 4" xfId="882"/>
    <cellStyle name="Normal 5 4 3" xfId="883"/>
    <cellStyle name="Normal 5 4 3 2" xfId="884"/>
    <cellStyle name="Normal 5 4 3 2 2" xfId="885"/>
    <cellStyle name="Normal 5 4 3 3" xfId="886"/>
    <cellStyle name="Normal 5 4 4" xfId="887"/>
    <cellStyle name="Normal 5 4 4 2" xfId="888"/>
    <cellStyle name="Normal 5 4 5" xfId="889"/>
    <cellStyle name="Normal 5 5" xfId="890"/>
    <cellStyle name="Normal 5 5 2" xfId="891"/>
    <cellStyle name="Normal 5 5 2 2" xfId="892"/>
    <cellStyle name="Normal 5 5 2 2 2" xfId="893"/>
    <cellStyle name="Normal 5 5 2 2 2 2" xfId="894"/>
    <cellStyle name="Normal 5 5 2 2 3" xfId="895"/>
    <cellStyle name="Normal 5 5 2 3" xfId="896"/>
    <cellStyle name="Normal 5 5 2 3 2" xfId="897"/>
    <cellStyle name="Normal 5 5 2 4" xfId="898"/>
    <cellStyle name="Normal 5 5 3" xfId="899"/>
    <cellStyle name="Normal 5 5 3 2" xfId="900"/>
    <cellStyle name="Normal 5 5 3 2 2" xfId="901"/>
    <cellStyle name="Normal 5 5 3 3" xfId="902"/>
    <cellStyle name="Normal 5 5 4" xfId="903"/>
    <cellStyle name="Normal 5 5 4 2" xfId="904"/>
    <cellStyle name="Normal 5 5 5" xfId="905"/>
    <cellStyle name="Normal 5 6" xfId="906"/>
    <cellStyle name="Normal 5 6 2" xfId="907"/>
    <cellStyle name="Normal 5 6 2 2" xfId="908"/>
    <cellStyle name="Normal 5 6 2 2 2" xfId="909"/>
    <cellStyle name="Normal 5 6 2 3" xfId="910"/>
    <cellStyle name="Normal 5 6 3" xfId="911"/>
    <cellStyle name="Normal 5 6 3 2" xfId="912"/>
    <cellStyle name="Normal 5 6 4" xfId="913"/>
    <cellStyle name="Normal 5 7" xfId="914"/>
    <cellStyle name="Normal 5 8" xfId="915"/>
    <cellStyle name="Normal 5 8 2" xfId="916"/>
    <cellStyle name="Normal 5 8 2 2" xfId="917"/>
    <cellStyle name="Normal 5 8 2 2 2" xfId="918"/>
    <cellStyle name="Normal 5 8 2 3" xfId="919"/>
    <cellStyle name="Normal 5 8 3" xfId="920"/>
    <cellStyle name="Normal 5 8 3 2" xfId="921"/>
    <cellStyle name="Normal 5 8 4" xfId="922"/>
    <cellStyle name="Normal 5 9" xfId="923"/>
    <cellStyle name="Normal 5 9 2" xfId="924"/>
    <cellStyle name="Normal 5 9 2 2" xfId="925"/>
    <cellStyle name="Normal 5 9 3" xfId="926"/>
    <cellStyle name="Normal 5_Current Payroll" xfId="927"/>
    <cellStyle name="Normal 6" xfId="54"/>
    <cellStyle name="Normal 6 10" xfId="928"/>
    <cellStyle name="Normal 6 2" xfId="58"/>
    <cellStyle name="Normal 6 2 2" xfId="929"/>
    <cellStyle name="Normal 6 2 2 2" xfId="930"/>
    <cellStyle name="Normal 6 2 2 2 2" xfId="931"/>
    <cellStyle name="Normal 6 2 2 2 2 2" xfId="932"/>
    <cellStyle name="Normal 6 2 2 2 2 2 2" xfId="933"/>
    <cellStyle name="Normal 6 2 2 2 2 3" xfId="934"/>
    <cellStyle name="Normal 6 2 2 2 3" xfId="935"/>
    <cellStyle name="Normal 6 2 2 2 3 2" xfId="936"/>
    <cellStyle name="Normal 6 2 2 2 4" xfId="937"/>
    <cellStyle name="Normal 6 2 2 3" xfId="938"/>
    <cellStyle name="Normal 6 2 2 3 2" xfId="939"/>
    <cellStyle name="Normal 6 2 2 3 2 2" xfId="940"/>
    <cellStyle name="Normal 6 2 2 3 3" xfId="941"/>
    <cellStyle name="Normal 6 2 2 4" xfId="942"/>
    <cellStyle name="Normal 6 2 2 4 2" xfId="943"/>
    <cellStyle name="Normal 6 2 2 5" xfId="944"/>
    <cellStyle name="Normal 6 2 3" xfId="945"/>
    <cellStyle name="Normal 6 2 3 2" xfId="946"/>
    <cellStyle name="Normal 6 2 3 2 2" xfId="947"/>
    <cellStyle name="Normal 6 2 3 2 2 2" xfId="948"/>
    <cellStyle name="Normal 6 2 3 2 3" xfId="949"/>
    <cellStyle name="Normal 6 2 3 3" xfId="950"/>
    <cellStyle name="Normal 6 2 3 3 2" xfId="951"/>
    <cellStyle name="Normal 6 2 3 4" xfId="952"/>
    <cellStyle name="Normal 6 2 4" xfId="953"/>
    <cellStyle name="Normal 6 2 4 2" xfId="954"/>
    <cellStyle name="Normal 6 2 4 2 2" xfId="955"/>
    <cellStyle name="Normal 6 2 4 2 2 2" xfId="956"/>
    <cellStyle name="Normal 6 2 4 2 3" xfId="957"/>
    <cellStyle name="Normal 6 2 4 3" xfId="958"/>
    <cellStyle name="Normal 6 2 4 3 2" xfId="959"/>
    <cellStyle name="Normal 6 2 4 4" xfId="960"/>
    <cellStyle name="Normal 6 2 5" xfId="961"/>
    <cellStyle name="Normal 6 2 5 2" xfId="962"/>
    <cellStyle name="Normal 6 2 5 2 2" xfId="963"/>
    <cellStyle name="Normal 6 2 5 2 2 2" xfId="964"/>
    <cellStyle name="Normal 6 2 5 2 3" xfId="965"/>
    <cellStyle name="Normal 6 2 5 3" xfId="966"/>
    <cellStyle name="Normal 6 2 5 3 2" xfId="967"/>
    <cellStyle name="Normal 6 2 5 4" xfId="968"/>
    <cellStyle name="Normal 6 2 6" xfId="969"/>
    <cellStyle name="Normal 6 2 6 2" xfId="970"/>
    <cellStyle name="Normal 6 2 6 2 2" xfId="971"/>
    <cellStyle name="Normal 6 2 6 3" xfId="972"/>
    <cellStyle name="Normal 6 2 7" xfId="973"/>
    <cellStyle name="Normal 6 2 7 2" xfId="974"/>
    <cellStyle name="Normal 6 2 8" xfId="975"/>
    <cellStyle name="Normal 6 2 9" xfId="976"/>
    <cellStyle name="Normal 6 3" xfId="82"/>
    <cellStyle name="Normal 6 3 2" xfId="977"/>
    <cellStyle name="Normal 6 3 2 2" xfId="978"/>
    <cellStyle name="Normal 6 3 2 2 2" xfId="979"/>
    <cellStyle name="Normal 6 3 2 2 2 2" xfId="980"/>
    <cellStyle name="Normal 6 3 2 2 3" xfId="981"/>
    <cellStyle name="Normal 6 3 2 3" xfId="982"/>
    <cellStyle name="Normal 6 3 2 3 2" xfId="983"/>
    <cellStyle name="Normal 6 3 2 4" xfId="984"/>
    <cellStyle name="Normal 6 3 3" xfId="985"/>
    <cellStyle name="Normal 6 3 3 2" xfId="986"/>
    <cellStyle name="Normal 6 3 3 2 2" xfId="987"/>
    <cellStyle name="Normal 6 3 3 2 2 2" xfId="988"/>
    <cellStyle name="Normal 6 3 3 2 3" xfId="989"/>
    <cellStyle name="Normal 6 3 3 3" xfId="990"/>
    <cellStyle name="Normal 6 3 3 3 2" xfId="991"/>
    <cellStyle name="Normal 6 3 3 4" xfId="992"/>
    <cellStyle name="Normal 6 4" xfId="993"/>
    <cellStyle name="Normal 6 4 2" xfId="994"/>
    <cellStyle name="Normal 6 4 2 2" xfId="995"/>
    <cellStyle name="Normal 6 4 2 2 2" xfId="996"/>
    <cellStyle name="Normal 6 4 2 2 2 2" xfId="997"/>
    <cellStyle name="Normal 6 4 2 2 3" xfId="998"/>
    <cellStyle name="Normal 6 4 2 3" xfId="999"/>
    <cellStyle name="Normal 6 4 2 3 2" xfId="1000"/>
    <cellStyle name="Normal 6 4 2 4" xfId="1001"/>
    <cellStyle name="Normal 6 5" xfId="1002"/>
    <cellStyle name="Normal 6 5 2" xfId="1003"/>
    <cellStyle name="Normal 6 5 2 2" xfId="1004"/>
    <cellStyle name="Normal 6 5 2 2 2" xfId="1005"/>
    <cellStyle name="Normal 6 5 2 3" xfId="1006"/>
    <cellStyle name="Normal 6 5 3" xfId="1007"/>
    <cellStyle name="Normal 6 5 3 2" xfId="1008"/>
    <cellStyle name="Normal 6 5 4" xfId="1009"/>
    <cellStyle name="Normal 6 6" xfId="1010"/>
    <cellStyle name="Normal 6 6 2" xfId="1011"/>
    <cellStyle name="Normal 6 6 2 2" xfId="1012"/>
    <cellStyle name="Normal 6 6 2 2 2" xfId="1013"/>
    <cellStyle name="Normal 6 6 2 3" xfId="1014"/>
    <cellStyle name="Normal 6 6 3" xfId="1015"/>
    <cellStyle name="Normal 6 6 3 2" xfId="1016"/>
    <cellStyle name="Normal 6 6 4" xfId="1017"/>
    <cellStyle name="Normal 6 7" xfId="1018"/>
    <cellStyle name="Normal 6 7 2" xfId="1019"/>
    <cellStyle name="Normal 6 7 2 2" xfId="1020"/>
    <cellStyle name="Normal 6 7 3" xfId="1021"/>
    <cellStyle name="Normal 6 8" xfId="1022"/>
    <cellStyle name="Normal 6 8 2" xfId="1023"/>
    <cellStyle name="Normal 6 9" xfId="1024"/>
    <cellStyle name="Normal 6_Current Payroll" xfId="1025"/>
    <cellStyle name="Normal 7" xfId="69"/>
    <cellStyle name="Normal 7 2" xfId="85"/>
    <cellStyle name="Normal 7 2 2" xfId="1026"/>
    <cellStyle name="Normal 7 2 2 2" xfId="1027"/>
    <cellStyle name="Normal 7 2 2 2 2" xfId="1028"/>
    <cellStyle name="Normal 7 2 2 2 2 2" xfId="1029"/>
    <cellStyle name="Normal 7 2 2 2 3" xfId="1030"/>
    <cellStyle name="Normal 7 2 2 3" xfId="1031"/>
    <cellStyle name="Normal 7 2 2 3 2" xfId="1032"/>
    <cellStyle name="Normal 7 2 2 4" xfId="1033"/>
    <cellStyle name="Normal 7 2 3" xfId="1034"/>
    <cellStyle name="Normal 7 2 3 2" xfId="1035"/>
    <cellStyle name="Normal 7 2 3 2 2" xfId="1036"/>
    <cellStyle name="Normal 7 2 3 2 2 2" xfId="1037"/>
    <cellStyle name="Normal 7 2 3 2 3" xfId="1038"/>
    <cellStyle name="Normal 7 2 3 3" xfId="1039"/>
    <cellStyle name="Normal 7 2 3 3 2" xfId="1040"/>
    <cellStyle name="Normal 7 2 3 4" xfId="1041"/>
    <cellStyle name="Normal 7 3" xfId="1042"/>
    <cellStyle name="Normal 7 3 2" xfId="1043"/>
    <cellStyle name="Normal 7 3 2 2" xfId="1044"/>
    <cellStyle name="Normal 7 3 2 2 2" xfId="1045"/>
    <cellStyle name="Normal 7 3 2 2 2 2" xfId="1046"/>
    <cellStyle name="Normal 7 3 2 2 3" xfId="1047"/>
    <cellStyle name="Normal 7 3 2 3" xfId="1048"/>
    <cellStyle name="Normal 7 3 2 3 2" xfId="1049"/>
    <cellStyle name="Normal 7 3 2 4" xfId="1050"/>
    <cellStyle name="Normal 7 4" xfId="1051"/>
    <cellStyle name="Normal 7 4 2" xfId="1052"/>
    <cellStyle name="Normal 7 4 2 2" xfId="1053"/>
    <cellStyle name="Normal 7 4 2 2 2" xfId="1054"/>
    <cellStyle name="Normal 7 4 2 3" xfId="1055"/>
    <cellStyle name="Normal 7 4 3" xfId="1056"/>
    <cellStyle name="Normal 7 4 3 2" xfId="1057"/>
    <cellStyle name="Normal 7 4 4" xfId="1058"/>
    <cellStyle name="Normal 7 5" xfId="1059"/>
    <cellStyle name="Normal 7 5 2" xfId="1060"/>
    <cellStyle name="Normal 7 5 2 2" xfId="1061"/>
    <cellStyle name="Normal 7 5 2 2 2" xfId="1062"/>
    <cellStyle name="Normal 7 5 2 3" xfId="1063"/>
    <cellStyle name="Normal 7 5 3" xfId="1064"/>
    <cellStyle name="Normal 7 5 3 2" xfId="1065"/>
    <cellStyle name="Normal 7 5 4" xfId="1066"/>
    <cellStyle name="Normal 7 6" xfId="1067"/>
    <cellStyle name="Normal 8" xfId="75"/>
    <cellStyle name="Normal 8 2" xfId="1068"/>
    <cellStyle name="Normal 8 2 2" xfId="1069"/>
    <cellStyle name="Normal 8 2 2 2" xfId="1070"/>
    <cellStyle name="Normal 8 2 2 2 2" xfId="1071"/>
    <cellStyle name="Normal 8 2 2 2 2 2" xfId="1072"/>
    <cellStyle name="Normal 8 2 2 2 3" xfId="1073"/>
    <cellStyle name="Normal 8 2 2 3" xfId="1074"/>
    <cellStyle name="Normal 8 2 2 3 2" xfId="1075"/>
    <cellStyle name="Normal 8 2 2 4" xfId="1076"/>
    <cellStyle name="Normal 8 2 3" xfId="1077"/>
    <cellStyle name="Normal 8 2 3 2" xfId="1078"/>
    <cellStyle name="Normal 8 2 3 2 2" xfId="1079"/>
    <cellStyle name="Normal 8 2 3 2 2 2" xfId="1080"/>
    <cellStyle name="Normal 8 2 3 2 3" xfId="1081"/>
    <cellStyle name="Normal 8 2 3 3" xfId="1082"/>
    <cellStyle name="Normal 8 2 3 3 2" xfId="1083"/>
    <cellStyle name="Normal 8 2 3 4" xfId="1084"/>
    <cellStyle name="Normal 8 2 4" xfId="1085"/>
    <cellStyle name="Normal 8 2 4 2" xfId="1086"/>
    <cellStyle name="Normal 8 2 4 2 2" xfId="1087"/>
    <cellStyle name="Normal 8 2 4 3" xfId="1088"/>
    <cellStyle name="Normal 8 2 5" xfId="1089"/>
    <cellStyle name="Normal 8 2 5 2" xfId="1090"/>
    <cellStyle name="Normal 8 2 6" xfId="1091"/>
    <cellStyle name="Normal 8 3" xfId="1092"/>
    <cellStyle name="Normal 8 3 2" xfId="1093"/>
    <cellStyle name="Normal 8 3 2 2" xfId="1094"/>
    <cellStyle name="Normal 8 3 2 2 2" xfId="1095"/>
    <cellStyle name="Normal 8 3 2 2 2 2" xfId="1096"/>
    <cellStyle name="Normal 8 3 2 2 3" xfId="1097"/>
    <cellStyle name="Normal 8 3 2 3" xfId="1098"/>
    <cellStyle name="Normal 8 3 2 3 2" xfId="1099"/>
    <cellStyle name="Normal 8 3 2 4" xfId="1100"/>
    <cellStyle name="Normal 8 3 3" xfId="1101"/>
    <cellStyle name="Normal 8 3 3 2" xfId="1102"/>
    <cellStyle name="Normal 8 3 3 2 2" xfId="1103"/>
    <cellStyle name="Normal 8 3 3 3" xfId="1104"/>
    <cellStyle name="Normal 8 3 4" xfId="1105"/>
    <cellStyle name="Normal 8 3 4 2" xfId="1106"/>
    <cellStyle name="Normal 8 3 5" xfId="1107"/>
    <cellStyle name="Normal 8 4" xfId="1108"/>
    <cellStyle name="Normal 8 4 2" xfId="1109"/>
    <cellStyle name="Normal 8 4 2 2" xfId="1110"/>
    <cellStyle name="Normal 8 4 2 2 2" xfId="1111"/>
    <cellStyle name="Normal 8 4 2 3" xfId="1112"/>
    <cellStyle name="Normal 8 4 3" xfId="1113"/>
    <cellStyle name="Normal 8 4 3 2" xfId="1114"/>
    <cellStyle name="Normal 8 4 4" xfId="1115"/>
    <cellStyle name="Normal 8 5" xfId="1116"/>
    <cellStyle name="Normal 8 5 2" xfId="1117"/>
    <cellStyle name="Normal 8 5 2 2" xfId="1118"/>
    <cellStyle name="Normal 8 5 2 2 2" xfId="1119"/>
    <cellStyle name="Normal 8 5 2 3" xfId="1120"/>
    <cellStyle name="Normal 8 5 3" xfId="1121"/>
    <cellStyle name="Normal 8 5 3 2" xfId="1122"/>
    <cellStyle name="Normal 8 5 4" xfId="1123"/>
    <cellStyle name="Normal 8 6" xfId="1124"/>
    <cellStyle name="Normal 8 6 2" xfId="1125"/>
    <cellStyle name="Normal 8 6 2 2" xfId="1126"/>
    <cellStyle name="Normal 8 6 3" xfId="1127"/>
    <cellStyle name="Normal 8 7" xfId="1128"/>
    <cellStyle name="Normal 8 7 2" xfId="1129"/>
    <cellStyle name="Normal 8 8" xfId="1130"/>
    <cellStyle name="Normal 8_HH" xfId="1131"/>
    <cellStyle name="Normal 9" xfId="1132"/>
    <cellStyle name="Normal 9 2" xfId="1133"/>
    <cellStyle name="Normal 9 3" xfId="1134"/>
    <cellStyle name="Normal 9 3 2" xfId="1135"/>
    <cellStyle name="Normal 9 3 2 2" xfId="1136"/>
    <cellStyle name="Normal 9 3 3" xfId="1137"/>
    <cellStyle name="Normal 9 4" xfId="1138"/>
    <cellStyle name="Normal 9 4 2" xfId="1139"/>
    <cellStyle name="Normal 9 5" xfId="1140"/>
    <cellStyle name="Normal_UA&amp;B" xfId="53"/>
    <cellStyle name="Note" xfId="20" builtinId="10" customBuiltin="1"/>
    <cellStyle name="Note 2" xfId="50"/>
    <cellStyle name="Note 2 2" xfId="1141"/>
    <cellStyle name="Note 2 3" xfId="1142"/>
    <cellStyle name="Note 2 4" xfId="1143"/>
    <cellStyle name="Output" xfId="15" builtinId="21" customBuiltin="1"/>
    <cellStyle name="Output 2" xfId="1144"/>
    <cellStyle name="Output 2 2" xfId="1145"/>
    <cellStyle name="Output 2 3" xfId="1146"/>
    <cellStyle name="Percent" xfId="6" builtinId="5"/>
    <cellStyle name="Percent 2" xfId="5"/>
    <cellStyle name="Percent 2 2" xfId="57"/>
    <cellStyle name="Percent 3" xfId="70"/>
    <cellStyle name="Percent 3 2" xfId="80"/>
    <cellStyle name="Percent 4" xfId="79"/>
    <cellStyle name="Percent 4 2" xfId="1147"/>
    <cellStyle name="Percent 4 3" xfId="1148"/>
    <cellStyle name="Percent 4 3 2" xfId="1149"/>
    <cellStyle name="Percent 4 3 2 2" xfId="1150"/>
    <cellStyle name="Percent 4 3 3" xfId="1151"/>
    <cellStyle name="Percent 4 4" xfId="1152"/>
    <cellStyle name="Percent 4 4 2" xfId="1153"/>
    <cellStyle name="Percent 4 5" xfId="1154"/>
    <cellStyle name="Percent 5" xfId="1155"/>
    <cellStyle name="Percent 6" xfId="1156"/>
    <cellStyle name="Percent 7" xfId="1157"/>
    <cellStyle name="Title 2" xfId="47"/>
    <cellStyle name="Total" xfId="22" builtinId="25" customBuiltin="1"/>
    <cellStyle name="Total 2" xfId="1158"/>
    <cellStyle name="Total 2 2" xfId="1159"/>
    <cellStyle name="Total 2 3" xfId="1160"/>
    <cellStyle name="Warning Text" xfId="19" builtinId="11" customBuiltin="1"/>
    <cellStyle name="Warning Text 2" xfId="1161"/>
  </cellStyles>
  <dxfs count="254">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numFmt numFmtId="166" formatCode="_(&quot;$&quot;* #,##0_);_(&quot;$&quot;* \(#,##0\);_(&quot;$&quot;* &quot;-&quot;??_);_(@_)"/>
    </dxf>
    <dxf>
      <numFmt numFmtId="166" formatCode="_(&quot;$&quot;* #,##0_);_(&quot;$&quot;* \(#,##0\);_(&quot;$&quot;* &quot;-&quot;??_);_(@_)"/>
    </dxf>
    <dxf>
      <numFmt numFmtId="165" formatCode="0.0"/>
    </dxf>
    <dxf>
      <alignment vertical="center" readingOrder="0"/>
    </dxf>
    <dxf>
      <alignment horizontal="center" readingOrder="0"/>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font>
        <b/>
      </font>
    </dxf>
    <dxf>
      <alignment horizontal="right" readingOrder="0"/>
    </dxf>
    <dxf>
      <alignment vertical="center" readingOrder="0"/>
    </dxf>
    <dxf>
      <alignment vertical="center" readingOrder="0"/>
    </dxf>
    <dxf>
      <alignment horizontal="center" readingOrder="0"/>
    </dxf>
    <dxf>
      <alignment horizontal="center" readingOrder="0"/>
    </dxf>
    <dxf>
      <alignment wrapText="1" readingOrder="0"/>
    </dxf>
    <dxf>
      <numFmt numFmtId="1" formatCode="0"/>
    </dxf>
    <dxf>
      <numFmt numFmtId="1" formatCode="0"/>
    </dxf>
    <dxf>
      <alignment horizontal="center" readingOrder="0"/>
    </dxf>
    <dxf>
      <alignment horizontal="center" readingOrder="0"/>
    </dxf>
    <dxf>
      <numFmt numFmtId="170" formatCode="_(* #,##0_);_(* \(#,##0\);_(* &quot;-&quot;??_);_(@_)"/>
    </dxf>
    <dxf>
      <alignment horizontal="center" readingOrder="0"/>
    </dxf>
    <dxf>
      <numFmt numFmtId="2" formatCode="0.00"/>
    </dxf>
    <dxf>
      <alignment horizontal="center" readingOrder="0"/>
    </dxf>
    <dxf>
      <alignment wrapText="1"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alignment vertical="center" readingOrder="0"/>
    </dxf>
    <dxf>
      <alignment vertical="center" readingOrder="0"/>
    </dxf>
    <dxf>
      <alignment vertical="center" readingOrder="0"/>
    </dxf>
    <dxf>
      <alignment wrapText="1" readingOrder="0"/>
    </dxf>
    <dxf>
      <alignment horizontal="center" readingOrder="0"/>
    </dxf>
    <dxf>
      <numFmt numFmtId="166" formatCode="_(&quot;$&quot;* #,##0_);_(&quot;$&quot;* \(#,##0\);_(&quot;$&quot;* &quot;-&quot;??_);_(@_)"/>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readingOrder="0"/>
    </dxf>
    <dxf>
      <alignment horizontal="center" readingOrder="0"/>
    </dxf>
    <dxf>
      <numFmt numFmtId="165" formatCode="0.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numFmt numFmtId="165" formatCode="0.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0.0"/>
    </dxf>
    <dxf>
      <alignment horizontal="center" readingOrder="0"/>
    </dxf>
    <dxf>
      <numFmt numFmtId="2" formatCode="0.00"/>
    </dxf>
    <dxf>
      <numFmt numFmtId="166" formatCode="_(&quot;$&quot;* #,##0_);_(&quot;$&quot;* \(#,##0\);_(&quot;$&quot;* &quot;-&quot;??_);_(@_)"/>
    </dxf>
    <dxf>
      <numFmt numFmtId="166" formatCode="_(&quot;$&quot;* #,##0_);_(&quot;$&quot;* \(#,##0\);_(&quot;$&quot;* &quot;-&quot;??_);_(@_)"/>
    </dxf>
    <dxf>
      <numFmt numFmtId="166" formatCode="_(&quot;$&quot;* #,##0_);_(&quot;$&quot;* \(#,##0\);_(&quot;$&quot;* &quot;-&quot;??_);_(@_)"/>
    </dxf>
    <dxf>
      <alignment horizontal="center" readingOrder="0"/>
    </dxf>
    <dxf>
      <numFmt numFmtId="2" formatCode="0.00"/>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gray0625"/>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pivotCacheDefinition" Target="pivotCache/pivotCacheDefinition1.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pivotCacheDefinition" Target="pivotCache/pivotCacheDefinition2.xml"/><Relationship Id="rId8" Type="http://schemas.openxmlformats.org/officeDocument/2006/relationships/worksheet" Target="worksheets/sheet8.xml"/><Relationship Id="rId5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HS-FP-BOS-081\File_Services\Common\Administrative%20Services-POS%20Policy%20Office\Rate%20Setting\Rate%20Projects\DPH%20-%20Sexual%20&amp;%20Domestic%20Violence%20Prevention-CMR%20429\1.%20July%202019%20Rate%20Review\3.%20Proposal%20Hearing%20Signoff\Website\shanonn%203.%20F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S-FP-BOS-081\File_Services\Common\Administrative%20Services-POS%20Policy%20Office\Rate%20Setting\Rate%20Projects\DPH%20-%20Sexual%20&amp;%20Domestic%20Violence%20Prevention-CMR%20429\1.%20July%202019%20Rate%20Review\3.%20Proposal%20Hearing%20Signoff\Website\Archive\2.%20RCC.%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UFRs"/>
      <sheetName val="Summary"/>
      <sheetName val="Community Based"/>
      <sheetName val="CB2"/>
      <sheetName val="Supervised Visit"/>
      <sheetName val="SV2"/>
      <sheetName val="CWWV"/>
      <sheetName val="Rape Crisis Centers"/>
      <sheetName val="CWWV2"/>
      <sheetName val="TOTAL"/>
      <sheetName val="CAF"/>
      <sheetName val="CB - Rate Recommendation"/>
      <sheetName val="CB - Fiscal Impact"/>
      <sheetName val="3425"/>
      <sheetName val="CWV Rate Recommendation"/>
      <sheetName val="CWV Fiscal Impact"/>
      <sheetName val="FTE Model"/>
    </sheetNames>
    <sheetDataSet>
      <sheetData sheetId="0"/>
      <sheetData sheetId="1">
        <row r="50">
          <cell r="C50">
            <v>0.21120948717799651</v>
          </cell>
        </row>
        <row r="51">
          <cell r="D51">
            <v>0.12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4 UFRs"/>
      <sheetName val="FY14 Units"/>
      <sheetName val="Staff % Analysis"/>
      <sheetName val="Service Length"/>
      <sheetName val="Salary Allocation"/>
      <sheetName val="3a. Tier Calc"/>
      <sheetName val="3b. SANE sites"/>
      <sheetName val="Summary"/>
      <sheetName val="PIVOT TABLES"/>
      <sheetName val="PROVIDER STATS"/>
      <sheetName val="4c. RPE"/>
      <sheetName val="5. UFR Salaries"/>
      <sheetName val="Opt2- UFR Salaries"/>
      <sheetName val="CAF"/>
      <sheetName val="Rate Calculation"/>
      <sheetName val="7. Rate Recommendation 1"/>
      <sheetName val="Rate Recommendation"/>
      <sheetName val="Fiscal Impact ORIGINAL"/>
      <sheetName val="Fiscal Impact"/>
      <sheetName val="FY14 Funding"/>
      <sheetName val="FY15 Funding"/>
      <sheetName val="FY16 Funding"/>
      <sheetName val="Training Add-on"/>
      <sheetName val="xxx Other Program Exp"/>
      <sheetName val="Women's Center"/>
      <sheetName val="A Safe Place"/>
      <sheetName val="BARCC"/>
      <sheetName val="Eliz. F."/>
      <sheetName val="Health Imp."/>
      <sheetName val="Ind. House"/>
      <sheetName val="Marthas Vineyard CS"/>
      <sheetName val="NELCWIT"/>
      <sheetName val="New Hope"/>
      <sheetName val="Pathways for Change"/>
      <sheetName val="South Middlesex"/>
      <sheetName val="Wayside Y&amp;F"/>
      <sheetName val="YWCA Lawrence"/>
      <sheetName val="Center for H&amp;H"/>
      <sheetName val="YWCA Western MA"/>
    </sheetNames>
    <sheetDataSet>
      <sheetData sheetId="0"/>
      <sheetData sheetId="1">
        <row r="1">
          <cell r="A1" t="str">
            <v>Provider</v>
          </cell>
        </row>
      </sheetData>
      <sheetData sheetId="2"/>
      <sheetData sheetId="3"/>
      <sheetData sheetId="4">
        <row r="53">
          <cell r="B53">
            <v>565946.37364794489</v>
          </cell>
        </row>
      </sheetData>
      <sheetData sheetId="5"/>
      <sheetData sheetId="6"/>
      <sheetData sheetId="7"/>
      <sheetData sheetId="8">
        <row r="37">
          <cell r="E37">
            <v>8064.9437055841763</v>
          </cell>
        </row>
      </sheetData>
      <sheetData sheetId="9">
        <row r="7">
          <cell r="S7">
            <v>1.97</v>
          </cell>
        </row>
      </sheetData>
      <sheetData sheetId="10"/>
      <sheetData sheetId="11"/>
      <sheetData sheetId="12"/>
      <sheetData sheetId="13">
        <row r="26">
          <cell r="BM26">
            <v>4.2661787365176985E-2</v>
          </cell>
        </row>
      </sheetData>
      <sheetData sheetId="14"/>
      <sheetData sheetId="15"/>
      <sheetData sheetId="16">
        <row r="5">
          <cell r="X5">
            <v>59445.949894732272</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externalLinkPath" Target="/Users/jkostecki/Desktop/DPH%20RCC%20Rate%20Development%20Workbook%20DRAFT%202.12.16.xlsx" TargetMode="External"/></Relationships>
</file>

<file path=xl/pivotCache/_rels/pivotCacheDefinition2.xml.rels><?xml version="1.0" encoding="UTF-8" standalone="yes"?>
<Relationships xmlns="http://schemas.openxmlformats.org/package/2006/relationships"><Relationship Id="rId1" Type="http://schemas.openxmlformats.org/officeDocument/2006/relationships/externalLinkPath" Target="/Users/jkostecki/Desktop/DPH%20RCC%20Rate%20Development%20Workbook%20DRAFT%202.18.16.xlsx" TargetMode="External"/></Relationships>
</file>

<file path=xl/pivotCache/_rels/pivotCacheDefinition3.xml.rels><?xml version="1.0" encoding="UTF-8" standalone="yes"?>
<Relationships xmlns="http://schemas.openxmlformats.org/package/2006/relationships"><Relationship Id="rId1" Type="http://schemas.openxmlformats.org/officeDocument/2006/relationships/externalLinkPath" Target="/Users/jkostecki/Desktop/RCC%20rates/Minus%20RPE/DPH%20RCC%20Rate%20Workbook%20UPDATED%203.21.16.xlsx" TargetMode="External"/></Relationships>
</file>

<file path=xl/pivotCache/pivotCacheDefinition1.xml><?xml version="1.0" encoding="utf-8"?>
<pivotCacheDefinition xmlns="http://schemas.openxmlformats.org/spreadsheetml/2006/main" xmlns:r="http://schemas.openxmlformats.org/officeDocument/2006/relationships" invalid="1" refreshedBy="Author" refreshedDate="42412.395693287035" createdVersion="5" refreshedVersion="5" minRefreshableVersion="3" recordCount="2310">
  <cacheSource type="worksheet">
    <worksheetSource ref="A1:H2311" sheet="1. FY14 UFR Expenses" r:id="rId1"/>
  </cacheSource>
  <cacheFields count="8">
    <cacheField name="Order" numFmtId="0">
      <sharedItems containsSemiMixedTypes="0" containsString="0" containsNumber="1" containsInteger="1" minValue="1" maxValue="2310"/>
    </cacheField>
    <cacheField name="Provider" numFmtId="0">
      <sharedItems count="15">
        <s v="Safe Place"/>
        <s v="BARCC"/>
        <s v="Elizabeth Freeman"/>
        <s v="Health Imperatives"/>
        <s v="Independent House"/>
        <s v="Martha's Vineyard"/>
        <s v="NELCWIT"/>
        <s v="New Hope"/>
        <s v="Pathways for Change"/>
        <s v="South Middlesex"/>
        <s v="Wayside"/>
        <s v="YWCA Lawrence"/>
        <s v="YWCA Western MA"/>
        <s v="Center for H&amp;H"/>
        <s v="Women's Center"/>
      </sharedItems>
    </cacheField>
    <cacheField name="Type" numFmtId="0">
      <sharedItems count="4">
        <s v="Revenue"/>
        <s v="Salary Expense"/>
        <s v="Expense"/>
        <s v="Non-Reimbursable"/>
      </sharedItems>
    </cacheField>
    <cacheField name="Line Item or Expense" numFmtId="0">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0">
      <sharedItems containsBlank="1" containsMixedTypes="1" containsNumber="1" minValue="0" maxValue="12.59"/>
    </cacheField>
    <cacheField name="Actual" numFmtId="0">
      <sharedItems containsString="0" containsBlank="1" containsNumber="1" minValue="-216475" maxValue="1705543.6035364091" count="557">
        <n v="28738"/>
        <m/>
        <n v="0"/>
        <n v="47793"/>
        <n v="10000"/>
        <n v="57793"/>
        <n v="86531"/>
        <n v="33177"/>
        <n v="7884"/>
        <n v="5794"/>
        <n v="7938"/>
        <n v="2715"/>
        <n v="57508"/>
        <n v="4787"/>
        <n v="2208"/>
        <n v="261"/>
        <n v="64764"/>
        <n v="7600"/>
        <n v="1590"/>
        <n v="990"/>
        <n v="10180"/>
        <n v="988"/>
        <n v="1905"/>
        <n v="272"/>
        <n v="2533"/>
        <n v="5698"/>
        <n v="11410"/>
        <n v="933"/>
        <n v="12343"/>
        <n v="30520.65033503855"/>
        <n v="123505.65033503855"/>
        <n v="-36974.650335038546"/>
        <n v="-28738"/>
        <n v="48327"/>
        <n v="481200"/>
        <n v="529527"/>
        <n v="842218"/>
        <n v="2432"/>
        <n v="844650"/>
        <n v="166070"/>
        <n v="7070"/>
        <n v="1547317"/>
        <n v="208356"/>
        <n v="109751"/>
        <n v="33366"/>
        <n v="24093"/>
        <n v="17103"/>
        <n v="74955"/>
        <n v="114458"/>
        <n v="54714"/>
        <n v="636796"/>
        <n v="56190"/>
        <n v="104981"/>
        <n v="797967"/>
        <n v="7508"/>
        <n v="80680"/>
        <n v="88188"/>
        <n v="96533"/>
        <n v="5621"/>
        <n v="7266"/>
        <n v="14457"/>
        <n v="123877"/>
        <n v="86926"/>
        <n v="2256"/>
        <n v="1728"/>
        <n v="90910"/>
        <n v="118409.60353640918"/>
        <n v="1219351.6035364091"/>
        <n v="484176"/>
        <n v="2016"/>
        <n v="1705543.6035364091"/>
        <n v="-158226.60353640909"/>
        <n v="460668"/>
        <n v="20532"/>
        <n v="121"/>
        <n v="371"/>
        <n v="2484"/>
        <n v="486192"/>
        <n v="702667"/>
        <n v="-216475"/>
        <n v="8140"/>
        <n v="11928"/>
        <n v="20068"/>
        <n v="232078"/>
        <n v="35000"/>
        <n v="8773"/>
        <n v="1423"/>
        <n v="277274"/>
        <n v="41150"/>
        <n v="338492"/>
        <n v="20526"/>
        <n v="1284"/>
        <n v="27350"/>
        <n v="21028"/>
        <n v="107697"/>
        <n v="9254"/>
        <n v="9854"/>
        <n v="196993"/>
        <n v="19456"/>
        <n v="20791"/>
        <n v="237240"/>
        <n v="8288"/>
        <n v="1386"/>
        <n v="5582"/>
        <n v="1086"/>
        <n v="16342"/>
        <n v="868"/>
        <n v="8935"/>
        <n v="215"/>
        <n v="3598"/>
        <n v="9"/>
        <n v="3196"/>
        <n v="4544"/>
        <n v="21365"/>
        <n v="5930"/>
        <n v="49339.372447077963"/>
        <n v="330216.37244707794"/>
        <n v="8275.6275529220584"/>
        <n v="61218"/>
        <n v="-61218"/>
        <n v="9069"/>
        <n v="32760"/>
        <n v="41829"/>
        <n v="17146"/>
        <n v="327101"/>
        <n v="62"/>
        <n v="9002"/>
        <n v="40"/>
        <n v="336205"/>
        <n v="3141"/>
        <n v="2850"/>
        <n v="401171"/>
        <n v="52876"/>
        <n v="931"/>
        <n v="14917"/>
        <n v="25221"/>
        <n v="26899"/>
        <n v="4342"/>
        <n v="33412"/>
        <n v="158598"/>
        <n v="17446"/>
        <n v="23776"/>
        <n v="199820"/>
        <n v="28289"/>
        <n v="21934"/>
        <n v="365"/>
        <n v="50588"/>
        <n v="2950"/>
        <n v="643"/>
        <n v="2429"/>
        <n v="425"/>
        <n v="68"/>
        <n v="4290"/>
        <n v="10805"/>
        <n v="6574"/>
        <n v="1860"/>
        <n v="8434"/>
        <n v="42553.403897203141"/>
        <n v="312200.40389720316"/>
        <n v="33147"/>
        <n v="345347.40389720316"/>
        <n v="55823.596102796844"/>
        <n v="387"/>
        <n v="64966"/>
        <n v="-31819"/>
        <n v="13657"/>
        <n v="200591"/>
        <n v="1878"/>
        <n v="202469"/>
        <n v="216126"/>
        <n v="23670"/>
        <n v="13540"/>
        <n v="81816"/>
        <n v="119026"/>
        <n v="16658"/>
        <n v="7221"/>
        <n v="941"/>
        <n v="9110"/>
        <n v="33930"/>
        <n v="152956"/>
        <n v="17256"/>
        <n v="11665"/>
        <n v="-5591"/>
        <n v="176286"/>
        <n v="3003"/>
        <n v="9740"/>
        <n v="2018"/>
        <n v="15148"/>
        <n v="18490"/>
        <n v="1374"/>
        <n v="4174"/>
        <n v="1782"/>
        <n v="25820"/>
        <n v="9406"/>
        <n v="548"/>
        <n v="2574"/>
        <n v="12528"/>
        <n v="11861.04189356236"/>
        <n v="241643.04189356236"/>
        <n v="255300.04189356236"/>
        <n v="-39174.04189356236"/>
        <n v="100"/>
        <n v="54938"/>
        <n v="255650"/>
        <n v="1551"/>
        <n v="257201"/>
        <n v="750"/>
        <n v="312989"/>
        <n v="44808"/>
        <n v="9360"/>
        <n v="64535"/>
        <n v="118703"/>
        <n v="8732"/>
        <n v="17686"/>
        <n v="145121"/>
        <n v="1803"/>
        <n v="2883"/>
        <n v="42822"/>
        <n v="437"/>
        <n v="47945"/>
        <n v="24"/>
        <n v="1117"/>
        <n v="5062"/>
        <n v="241"/>
        <n v="12573"/>
        <n v="1205"/>
        <n v="2468"/>
        <n v="22690"/>
        <n v="7014"/>
        <n v="335"/>
        <n v="7349"/>
        <n v="36403.93095327256"/>
        <n v="259508.93095327256"/>
        <n v="1901"/>
        <n v="261409.93095327256"/>
        <n v="51579.06904672744"/>
        <n v="55788"/>
        <n v="-55788"/>
        <n v="177567"/>
        <n v="3737"/>
        <n v="4362"/>
        <n v="76166"/>
        <n v="4826"/>
        <n v="2844"/>
        <n v="1174"/>
        <n v="93109"/>
        <n v="3761"/>
        <n v="96870"/>
        <n v="9294"/>
        <n v="14483"/>
        <n v="120647"/>
        <n v="31"/>
        <n v="2394"/>
        <n v="6829"/>
        <n v="1722"/>
        <n v="10976"/>
        <n v="1597"/>
        <n v="1348"/>
        <n v="360"/>
        <n v="485"/>
        <n v="3755"/>
        <n v="7545"/>
        <n v="16752"/>
        <n v="-300"/>
        <n v="1844"/>
        <n v="18296"/>
        <n v="22092"/>
        <n v="179556"/>
        <n v="-1989"/>
        <n v="37117"/>
        <n v="12033"/>
        <n v="198725"/>
        <n v="1771"/>
        <n v="200496"/>
        <n v="257"/>
        <n v="694"/>
        <n v="7495"/>
        <n v="258092"/>
        <n v="17998"/>
        <n v="10514"/>
        <n v="42177"/>
        <n v="25290"/>
        <n v="26809"/>
        <n v="3580"/>
        <n v="126368"/>
        <n v="11956"/>
        <n v="11388"/>
        <n v="149712"/>
        <n v="3138"/>
        <n v="961"/>
        <n v="2922"/>
        <n v="337"/>
        <n v="7358"/>
        <n v="2011"/>
        <n v="20"/>
        <n v="767"/>
        <n v="3133"/>
        <n v="1360"/>
        <n v="54"/>
        <n v="3411"/>
        <n v="712"/>
        <n v="5537"/>
        <n v="31860.32037085935"/>
        <n v="197600.32037085935"/>
        <n v="32878"/>
        <n v="230478.32037085935"/>
        <n v="27613.67962914065"/>
        <n v="32856"/>
        <n v="22"/>
        <n v="57596"/>
        <n v="-24718"/>
        <n v="1489"/>
        <n v="127920"/>
        <n v="129409"/>
        <n v="10001"/>
        <n v="491994"/>
        <n v="181452"/>
        <n v="1300"/>
        <n v="674746"/>
        <n v="39597"/>
        <n v="21422"/>
        <n v="875175"/>
        <n v="141742"/>
        <n v="16849"/>
        <n v="182162"/>
        <n v="19964"/>
        <n v="360717"/>
        <n v="43420"/>
        <n v="404137"/>
        <n v="32527"/>
        <n v="42607"/>
        <n v="-1606"/>
        <n v="477665"/>
        <n v="11727"/>
        <n v="13784"/>
        <n v="63048"/>
        <n v="6944"/>
        <n v="95503"/>
        <n v="10914"/>
        <n v="20948"/>
        <n v="7170"/>
        <n v="2041"/>
        <n v="19325"/>
        <n v="60398"/>
        <n v="23475"/>
        <n v="96700.582007957026"/>
        <n v="753741.58200795704"/>
        <n v="128843"/>
        <n v="882584.58200795704"/>
        <n v="-7409.5820079570403"/>
        <n v="119970"/>
        <n v="7950"/>
        <n v="923"/>
        <n v="200429"/>
        <n v="-71586"/>
        <n v="184214"/>
        <n v="840"/>
        <n v="185054"/>
        <n v="20472"/>
        <n v="422"/>
        <n v="12048"/>
        <n v="22769"/>
        <n v="41987"/>
        <n v="5167"/>
        <n v="4001"/>
        <n v="106866"/>
        <n v="12824"/>
        <n v="21373"/>
        <n v="141063"/>
        <n v="600"/>
        <n v="9300"/>
        <n v="1000"/>
        <n v="10900"/>
        <n v="800"/>
        <n v="2000"/>
        <n v="1500"/>
        <n v="1200"/>
        <n v="5000"/>
        <n v="2704"/>
        <n v="13204"/>
        <n v="5848"/>
        <n v="19027"/>
        <n v="190042"/>
        <n v="-4988"/>
        <n v="74"/>
        <n v="200740"/>
        <n v="1912"/>
        <n v="202652"/>
        <n v="787"/>
        <n v="203513"/>
        <n v="44747"/>
        <n v="1556"/>
        <n v="26808"/>
        <n v="16643"/>
        <n v="14125"/>
        <n v="103879"/>
        <n v="1699"/>
        <n v="105578"/>
        <n v="9057"/>
        <n v="13271"/>
        <n v="127906"/>
        <n v="15827"/>
        <n v="4200"/>
        <n v="6008"/>
        <n v="26035"/>
        <n v="660"/>
        <n v="1246"/>
        <n v="1130"/>
        <n v="774"/>
        <n v="806"/>
        <n v="4616"/>
        <n v="5254"/>
        <n v="700"/>
        <n v="5954"/>
        <n v="23802"/>
        <n v="188313"/>
        <n v="305"/>
        <n v="556"/>
        <n v="189174"/>
        <n v="14339"/>
        <n v="861"/>
        <n v="222342"/>
        <n v="13763"/>
        <n v="9612"/>
        <n v="12071"/>
        <n v="257788"/>
        <n v="14605"/>
        <n v="12501"/>
        <n v="72483"/>
        <n v="18335"/>
        <n v="3914"/>
        <n v="5636"/>
        <n v="6097"/>
        <n v="133571"/>
        <n v="11842"/>
        <n v="24979"/>
        <n v="170392"/>
        <n v="4820"/>
        <n v="12562"/>
        <n v="1713"/>
        <n v="19095"/>
        <n v="225"/>
        <n v="12842"/>
        <n v="30811"/>
        <n v="1985"/>
        <n v="2312"/>
        <n v="48175"/>
        <n v="3231"/>
        <n v="34608.596699876907"/>
        <n v="275501.59669987689"/>
        <n v="-17713.596699876885"/>
        <n v="295913"/>
        <n v="6173.9"/>
        <n v="7318.48"/>
        <n v="1579.49"/>
        <n v="95994"/>
        <n v="26907.119999999999"/>
        <n v="3071.56"/>
        <n v="3693.17"/>
        <n v="144737.72"/>
        <n v="13233"/>
        <n v="25900"/>
        <n v="952"/>
        <n v="184822.72"/>
        <n v="1956"/>
        <n v="5053"/>
        <n v="3304"/>
        <n v="407"/>
        <n v="10720"/>
        <n v="116"/>
        <n v="2376"/>
        <n v="136"/>
        <n v="172"/>
        <n v="1226"/>
        <n v="4142"/>
        <n v="125"/>
        <n v="70"/>
        <n v="7977"/>
        <n v="8172"/>
        <n v="47543.767914603312"/>
        <n v="255400.48791460332"/>
        <n v="40512.51208539668"/>
        <n v="3874"/>
        <n v="237116"/>
        <n v="3962"/>
        <n v="3993"/>
        <n v="2512"/>
        <n v="32000"/>
        <n v="279583"/>
        <n v="1043"/>
        <n v="284500"/>
        <n v="40000"/>
        <n v="73835"/>
        <n v="113835"/>
        <n v="63000"/>
        <n v="176835"/>
        <n v="17916"/>
        <n v="5883"/>
        <n v="200634"/>
        <n v="15000"/>
        <n v="34388"/>
        <n v="838"/>
        <n v="2836"/>
        <n v="3020"/>
        <n v="41082"/>
        <n v="7716"/>
        <n v="6315"/>
        <n v="14031"/>
        <n v="67226.282751363309"/>
        <n v="337973.28275136329"/>
        <n v="-53473.282751363295"/>
        <n v="4917"/>
        <n v="-4917"/>
        <n v="384457"/>
        <n v="2880.79"/>
        <n v="9065"/>
        <n v="3168.75"/>
        <n v="399571.54"/>
        <n v="400000"/>
        <n v="25880.51"/>
        <n v="1223.1500000000001"/>
        <n v="18855.080000000002"/>
        <n v="58521.94"/>
        <n v="40842.39"/>
        <n v="35108.44"/>
        <n v="6490.49"/>
        <n v="40669.53"/>
        <n v="227591.53"/>
        <n v="29134"/>
        <n v="142.88"/>
        <n v="29276.880000000001"/>
        <n v="256868.41"/>
        <n v="22370.66"/>
        <n v="11894"/>
        <n v="1092.1900000000005"/>
        <n v="292225.26"/>
        <n v="18471"/>
        <n v="2628"/>
        <n v="720"/>
        <n v="21819"/>
        <n v="6561"/>
        <n v="1183"/>
        <n v="3662"/>
        <n v="308"/>
        <n v="323"/>
        <n v="582"/>
        <n v="5850"/>
        <n v="18469"/>
        <n v="713"/>
        <n v="8959"/>
        <n v="168"/>
        <n v="9840"/>
        <n v="56730.911365093642"/>
        <n v="399084.17136509367"/>
        <n v="400571.54"/>
        <n v="1487.3686349063064"/>
        <n v="-100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invalid="1" refreshedBy="Author" refreshedDate="42419.354273958335" createdVersion="5" refreshedVersion="5" minRefreshableVersion="3" recordCount="15">
  <cacheSource type="worksheet">
    <worksheetSource ref="A1:N16" sheet="2a. FY14 Units" r:id="rId1"/>
  </cacheSource>
  <cacheFields count="14">
    <cacheField name="Provider" numFmtId="167">
      <sharedItems/>
    </cacheField>
    <cacheField name="2010 Population" numFmtId="3">
      <sharedItems containsSemiMixedTypes="0" containsString="0" containsNumber="1" containsInteger="1" minValue="10172" maxValue="1672859"/>
    </cacheField>
    <cacheField name="Personnel Costs" numFmtId="3">
      <sharedItems containsSemiMixedTypes="0" containsString="0" containsNumber="1" minValue="57508" maxValue="636796"/>
    </cacheField>
    <cacheField name="Tier Designation" numFmtId="3">
      <sharedItems containsSemiMixedTypes="0" containsString="0" containsNumber="1" containsInteger="1" minValue="1" maxValue="4" count="4">
        <n v="4"/>
        <n v="1"/>
        <n v="3"/>
        <n v="2"/>
      </sharedItems>
    </cacheField>
    <cacheField name="Hotline Calls" numFmtId="3">
      <sharedItems containsSemiMixedTypes="0" containsString="0" containsNumber="1" containsInteger="1" minValue="65" maxValue="4120"/>
    </cacheField>
    <cacheField name="Medical Accompaniment Sessions " numFmtId="0">
      <sharedItems containsSemiMixedTypes="0" containsString="0" containsNumber="1" containsInteger="1" minValue="2" maxValue="370"/>
    </cacheField>
    <cacheField name="Non-medical Accompaniment Sessions " numFmtId="0">
      <sharedItems containsSemiMixedTypes="0" containsString="0" containsNumber="1" minValue="0" maxValue="1687"/>
    </cacheField>
    <cacheField name="Individual Counseling Sessions" numFmtId="0">
      <sharedItems containsSemiMixedTypes="0" containsString="0" containsNumber="1" containsInteger="1" minValue="106" maxValue="2202"/>
    </cacheField>
    <cacheField name="Group Counseling Sessions" numFmtId="0">
      <sharedItems containsSemiMixedTypes="0" containsString="0" containsNumber="1" containsInteger="1" minValue="0" maxValue="216"/>
    </cacheField>
    <cacheField name="Group Counseling Hours" numFmtId="1">
      <sharedItems containsSemiMixedTypes="0" containsString="0" containsNumber="1" minValue="0" maxValue="446.40000000000003"/>
    </cacheField>
    <cacheField name="Hotline Hours" numFmtId="3">
      <sharedItems containsSemiMixedTypes="0" containsString="0" containsNumber="1" minValue="24.297619047619044" maxValue="1540.0952380952378"/>
    </cacheField>
    <cacheField name="Medical Accompaniment Hours" numFmtId="1">
      <sharedItems containsSemiMixedTypes="0" containsString="0" containsNumber="1" minValue="9.8666666666666671" maxValue="1825.3333333333335"/>
    </cacheField>
    <cacheField name="Non-medical Accompaniment Hours" numFmtId="1">
      <sharedItems containsSemiMixedTypes="0" containsString="0" containsNumber="1" minValue="0" maxValue="6129.4333333333334"/>
    </cacheField>
    <cacheField name="Individual Counseling Hours" numFmtId="1">
      <sharedItems containsSemiMixedTypes="0" containsString="0" containsNumber="1" minValue="134.26666666666665" maxValue="2789.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invalid="1" refreshedBy="Author" refreshedDate="42444.706928240739" createdVersion="5" refreshedVersion="5" minRefreshableVersion="3" recordCount="2310">
  <cacheSource type="worksheet">
    <worksheetSource ref="A1:H2311" sheet="1. FY14 UFR Expenses" r:id="rId1"/>
  </cacheSource>
  <cacheFields count="8">
    <cacheField name="Order" numFmtId="0">
      <sharedItems containsSemiMixedTypes="0" containsString="0" containsNumber="1" containsInteger="1" minValue="1" maxValue="2310"/>
    </cacheField>
    <cacheField name="Provider" numFmtId="0">
      <sharedItems count="15">
        <s v="Safe Place"/>
        <s v="BARCC"/>
        <s v="Elizabeth Freeman"/>
        <s v="Health Imperatives"/>
        <s v="Independent House"/>
        <s v="Martha's Vineyard"/>
        <s v="NELCWIT"/>
        <s v="New Hope"/>
        <s v="Pathways for Change"/>
        <s v="South Middlesex"/>
        <s v="Wayside"/>
        <s v="YWCA Lawrence"/>
        <s v="YWCA Western MA"/>
        <s v="Center for H&amp;H"/>
        <s v="Women's Center"/>
      </sharedItems>
    </cacheField>
    <cacheField name="Type" numFmtId="0">
      <sharedItems count="4">
        <s v="Revenue"/>
        <s v="Salary Expense"/>
        <s v="Expense"/>
        <s v="Non-Reimbursable"/>
      </sharedItems>
    </cacheField>
    <cacheField name="Line Item or Expense" numFmtId="0">
      <sharedItems/>
    </cacheField>
    <cacheField name="ScheduleBExpLineNumber" numFmtId="0">
      <sharedItems count="154">
        <s v="1R"/>
        <s v="2R"/>
        <s v="3R"/>
        <s v="4R"/>
        <s v="5R"/>
        <s v="6R"/>
        <s v="7R"/>
        <s v="8R"/>
        <s v="9R"/>
        <s v="10R"/>
        <s v="11R"/>
        <s v="12R"/>
        <s v="13R"/>
        <s v="14R"/>
        <s v="15R"/>
        <s v="16R"/>
        <s v="17R"/>
        <s v="18R"/>
        <s v="19R"/>
        <s v="20R"/>
        <s v="21R"/>
        <s v="22R"/>
        <s v="23R"/>
        <s v="24R"/>
        <s v="25R"/>
        <s v="26R"/>
        <s v="27R"/>
        <s v="28R"/>
        <s v="29R"/>
        <s v="30R"/>
        <s v="31R"/>
        <s v="32R"/>
        <s v="33R"/>
        <s v="34R"/>
        <s v="35R"/>
        <s v="36R"/>
        <s v="37R"/>
        <s v="38R"/>
        <s v="39R"/>
        <s v="40R"/>
        <s v="41R"/>
        <s v="42R"/>
        <s v="43R"/>
        <s v="44R"/>
        <s v="45R"/>
        <s v="46R"/>
        <s v="47R"/>
        <s v="48R"/>
        <s v="49R"/>
        <s v="50R"/>
        <s v="51R"/>
        <s v="52R"/>
        <s v="53R"/>
        <s v="1S"/>
        <s v="2S"/>
        <s v="3S"/>
        <s v="4S"/>
        <s v="5S"/>
        <s v="6S"/>
        <s v="7S"/>
        <s v="8S"/>
        <s v="9S"/>
        <s v="10S"/>
        <s v="11S"/>
        <s v="12S"/>
        <s v="13S"/>
        <s v="14S"/>
        <s v="15S"/>
        <s v="16S"/>
        <s v="17S"/>
        <s v="18S"/>
        <s v="19S"/>
        <s v="20S"/>
        <s v="21S"/>
        <s v="22S"/>
        <s v="23S"/>
        <s v="24S"/>
        <s v="25S"/>
        <s v="26S"/>
        <s v="27S"/>
        <s v="28S"/>
        <s v="29S"/>
        <s v="30S"/>
        <s v="31S"/>
        <s v="32S"/>
        <s v="33S"/>
        <s v="34S"/>
        <s v="35S"/>
        <s v="36S"/>
        <s v="37S"/>
        <s v="38S"/>
        <s v="39S"/>
        <s v="1E"/>
        <s v="2E"/>
        <s v="3E"/>
        <s v="4E"/>
        <s v="5E"/>
        <s v="6E"/>
        <s v="7E"/>
        <s v="8E"/>
        <s v="9E"/>
        <s v="10E"/>
        <s v="11E"/>
        <s v="12E"/>
        <s v="13E"/>
        <s v="14E"/>
        <s v="15E"/>
        <s v="16E"/>
        <s v="17E"/>
        <s v="18E"/>
        <s v="19E"/>
        <s v="20E"/>
        <s v="21E"/>
        <s v="22E"/>
        <s v="23E"/>
        <s v="24E"/>
        <s v="25E"/>
        <s v="26E"/>
        <s v="27E"/>
        <s v="28E"/>
        <s v="29E"/>
        <s v="30E"/>
        <s v="31E"/>
        <s v="32E"/>
        <s v="33E"/>
        <s v="34E"/>
        <s v="35E"/>
        <s v="36E"/>
        <s v="42E"/>
        <s v="43E"/>
        <s v="44E"/>
        <s v="48E"/>
        <s v="49E"/>
        <s v="50E"/>
        <s v="51E"/>
        <s v="52E"/>
        <s v="53E"/>
        <s v="54E"/>
        <s v="55E"/>
        <s v="56E"/>
        <s v="57E"/>
        <s v="58E"/>
        <s v="1N"/>
        <s v="2N"/>
        <s v="3N"/>
        <s v="4N"/>
        <s v="5N"/>
        <s v="6N"/>
        <s v="7N"/>
        <s v="8N"/>
        <s v="9N"/>
        <s v="10N"/>
        <s v="11N"/>
        <s v="12N"/>
      </sharedItems>
    </cacheField>
    <cacheField name="LineDescription" numFmtId="0">
      <sharedItems count="154">
        <s v="Contrib., Gifts, Leg., Bequests, Spec. Ev."/>
        <s v="Gov. In-Kind/Capital Budget"/>
        <s v="Private IN-Kind"/>
        <s v="Total Contribution and In-Kind"/>
        <s v="Mass Gov. Grant"/>
        <s v="Other Grant (exclud. Fed.Direct)"/>
        <s v="Total Grants"/>
        <s v="Dept. of Mental Health (DMH)"/>
        <s v="Dept.of Developmental Services(DDS/DMR)"/>
        <s v="Dept. of Public Health (DPH)"/>
        <s v="Dept.of Children and Families (DCF/DSS)"/>
        <s v="Dept. of Transitional Assist (DTA/WEL)"/>
        <s v="Dept. of Youth Services (DYS)"/>
        <s v="Health Care Fin &amp; Policy (HCF)-Contract"/>
        <s v="Health Care Fin &amp; Policy (HCF)-UCP"/>
        <s v="MA. Comm. For the Blind (MCB)"/>
        <s v="MA. Comm. for Deaf &amp; H H (MCD)"/>
        <s v="MA. Rehabilitation Commission (MRC)"/>
        <s v="MA. Off. for Refugees &amp; Immigr.(ORI)"/>
        <s v="Dept.of Early Educ. &amp; Care  (EEC)-Contract"/>
        <s v="Dept.of Early Educ. &amp; Care (EEC)-Voucher"/>
        <s v="Dept of Correction (DOC)"/>
        <s v="Dept. of Elementary &amp; Secondary Educ. (DOE)"/>
        <s v="Parole Board (PAR)"/>
        <s v="Veteran's Services (VET)"/>
        <s v="Ex. Off. of Elder Affairs (ELD)"/>
        <s v="Div.of Housing &amp; Community Develop(OCD)"/>
        <s v="POS Subcontract"/>
        <s v="Other Mass. State Agency POS"/>
        <s v="Mass State Agency Non - POS"/>
        <s v="Mass. Local Govt/Quasi-Govt. Entities"/>
        <s v="Non-Mass. State/Local Government"/>
        <s v="Direct Federal Grants/Contracts"/>
        <s v="Medicaid - Direct Payments"/>
        <s v="Medicaid - MBHP Subcontract"/>
        <s v="Medicare"/>
        <s v="Mass. Govt. Client Stipends"/>
        <s v="Client Resources"/>
        <s v="Mass. spon.client SF/3rd Pty offsets"/>
        <s v="Other Publicly sponsored client offsets"/>
        <s v="Private Client Fees (excluding 3rd Pty)"/>
        <s v="Private Client 3rd Pty/other offsets"/>
        <s v="Total Assistance and Fees"/>
        <s v="Federated Fundraising"/>
        <s v="Commercial Activities"/>
        <s v="Non-Charitable Revenue"/>
        <s v="Investment Revenue"/>
        <s v="Other Revenue"/>
        <s v="Allocated Admin (M&amp;G) Revenue"/>
        <s v="Released Net Assets-Program"/>
        <s v="Released Net Assets-Equipment"/>
        <s v="Released Net Assets-Time"/>
        <s v="Total Revenue = 57E"/>
        <s v="Program Director (UFR Title 102)"/>
        <s v="Program Function Manager (UFR Title 101)"/>
        <s v="Asst. Program Director (UFR Title 103)"/>
        <s v="Supervising Professional (UFR Title 104) "/>
        <s v="Physician &amp; Psychiatrist  (UFR Title 105 &amp; 121)"/>
        <s v="Physician Asst. (UFR Title 106)"/>
        <s v="N. Midwife, N.P., Psych N.,N.A., R.N.- MA (Title 107)"/>
        <s v="R.N. - Non Masters (UFR Title 108)"/>
        <s v="L.P.N. (UFR Title 109) "/>
        <s v="Pharmacist (UFR Title 110)"/>
        <s v="Occupational Therapist (UFR Title 111)"/>
        <s v="Physical Therapist (UFR Title 112)"/>
        <s v="Speech / Lang. Pathol., Audiologist (UFR Title 113)"/>
        <s v="Dietician / Nutritionist (UFR Title 114)"/>
        <s v="Spec. Education Teacher (UFR Title 115)"/>
        <s v="Teacher (UFR Title 116)"/>
        <s v="Day Care Director (UFR Title 117)"/>
        <s v="Day Care Lead Teacher (UFR Title 118)"/>
        <s v="Day Care Teacher (UFR Title 119)"/>
        <s v="Day Care Asst. Teacher / Aide (UFR Title 120)"/>
        <s v="Psychologist - Doctorate (UFR Title 122)"/>
        <s v="Clinician-(formerly Psych.Masters)(UFR Title 123)"/>
        <s v="Social Worker - L.I.C.S.W. (UFR Title 124)"/>
        <s v="Social Worker - L.C.S.W., L.S.W (UFR Title 125 &amp; 126)"/>
        <s v="Licensed Counselor (UFR Title 127)"/>
        <s v="Cert. Voc. Rehab. Counselor (UFR Title 128)"/>
        <s v="Cert. Alch. &amp;/or Drug Abuse Counselor (UFR Title 129)"/>
        <s v="Counselor (UFR Title 130)"/>
        <s v="Case Worker / Manager - Masters (UFR Title 131)"/>
        <s v="Case Worker / Manager (UFR Title 132)"/>
        <s v="Direct Care / Prog. Staff Superv. (UFR Title 133)"/>
        <s v="Direct Care / Prog. Staff III (UFR Title 134)"/>
        <s v="Direct Care / Prog. Staff II (UFR Title 135)"/>
        <s v="Direct Care / Prog. Staff I (UFR Title 136)"/>
        <s v="Prog. Secretarial / Clerical Staff (UFR Title 137)"/>
        <s v="Maintainence, House/Groundskeeping, Cook 138"/>
        <s v="Direct Care / Driver Staff (UFR Title 138)"/>
        <s v="Direct Care Overtime, Shift Differential and Relief "/>
        <s v="Total Direct Program Staff = 1E"/>
        <s v="Total Direct Program Staff = 39S"/>
        <s v="Chief Executive Officer"/>
        <s v="Chief Financial Officer"/>
        <s v="Accting/Clerical Support"/>
        <s v="Admin Maint/House-Grndskeeping"/>
        <s v="Total Admin Employee"/>
        <s v="Commerical products &amp; Svs/Mkting"/>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Temporary Help 202"/>
        <s v="Clients and Caregivers Reimb./Stipends 203"/>
        <s v="Subcontracted Direct Care 206"/>
        <s v="Staff Training 204"/>
        <s v="Staff Mileage / Travel 205"/>
        <s v="Meals 207"/>
        <s v="Client Transportation 208"/>
        <s v="Vehicle Expenses 208"/>
        <s v="Vehicle Depreciation 208"/>
        <s v="Incidental Medical /Medicine/Pharmacy 209"/>
        <s v="Client Personal Allowances 211"/>
        <s v="Provision Material Goods/Svs./Benefits 212"/>
        <s v="Direct Client Wages 214"/>
        <s v="Other Commercial Prod. &amp; Svs. 214"/>
        <s v="Program Supplies &amp; Materials 215"/>
        <s v="Non Charitable Expenses"/>
        <s v="Other Expense"/>
        <s v="Total Other Program Expense"/>
        <s v="Other Professional Fees &amp; Other Admin. Exp. 410"/>
        <s v="Leased Office/Program Office Equip.410,390"/>
        <s v="Office Equipment Depreciation 410"/>
        <s v="Program Support 216"/>
        <s v="Professional Insurance 410"/>
        <s v="Working Capital Interest 410"/>
        <s v="Total Direct Administrative Expense"/>
        <s v="Admin (M&amp;G) Reporting Center Allocation"/>
        <s v="Total Reimbursable Expense"/>
        <s v="Direct State/Federal Non-Reimbursable Expense"/>
        <s v="Allocation of State/Fed Non-Reimbursable Expense"/>
        <s v="TOTAL EXPENSE"/>
        <s v="TOTAL REVENUE = 53R"/>
        <s v="OPERATING RESULTS"/>
        <s v="Direct Employee Compensation &amp; Related Exp."/>
        <s v="Direct Occupancy"/>
        <s v="Direct Other Program/Operating"/>
        <s v="Direct Subcontract Expense"/>
        <s v="Direct Administrative Expense"/>
        <s v="Direct Other Expense"/>
        <s v="Direct Depreciation"/>
        <s v="Total Direct Non-Reimbursable (Tie to 54E)"/>
        <s v="Total Direct and Allocated Non-Reimb. (54E+55E)"/>
        <s v="Eligible Non-Reimbursable Exp. Revenue Offsets "/>
        <s v="Capital Budget Revenue Adjustment"/>
        <s v="Excess of Non-Reimbursable Expense Over Offsets"/>
      </sharedItems>
    </cacheField>
    <cacheField name="FTE" numFmtId="0">
      <sharedItems containsBlank="1" containsMixedTypes="1" containsNumber="1" minValue="0" maxValue="12.59"/>
    </cacheField>
    <cacheField name="Actual" numFmtId="0">
      <sharedItems containsString="0" containsBlank="1" containsNumber="1" minValue="-216475" maxValue="1705543.6035364091" count="566">
        <n v="28738"/>
        <m/>
        <n v="0"/>
        <n v="47793"/>
        <n v="10000"/>
        <n v="57793"/>
        <n v="86531"/>
        <n v="33177"/>
        <n v="7884"/>
        <n v="5794"/>
        <n v="7938"/>
        <n v="2715"/>
        <n v="57508"/>
        <n v="4787"/>
        <n v="2208"/>
        <n v="261"/>
        <n v="64764"/>
        <n v="7600"/>
        <n v="1590"/>
        <n v="990"/>
        <n v="10180"/>
        <n v="988"/>
        <n v="1905"/>
        <n v="272"/>
        <n v="2533"/>
        <n v="5698"/>
        <n v="11410"/>
        <n v="933"/>
        <n v="12343"/>
        <n v="30520.65033503855"/>
        <n v="123505.65033503855"/>
        <n v="-36974.650335038546"/>
        <n v="-28738"/>
        <n v="48327"/>
        <n v="481200"/>
        <n v="529527"/>
        <n v="842218"/>
        <n v="2432"/>
        <n v="844650"/>
        <n v="166070"/>
        <n v="7070"/>
        <n v="1547317"/>
        <n v="208356"/>
        <n v="109751"/>
        <n v="33366"/>
        <n v="24093"/>
        <n v="17103"/>
        <n v="74955"/>
        <n v="114458"/>
        <n v="54714"/>
        <n v="636796"/>
        <n v="56190"/>
        <n v="104981"/>
        <n v="797967"/>
        <n v="7508"/>
        <n v="80680"/>
        <n v="88188"/>
        <n v="96533"/>
        <n v="5621"/>
        <n v="7266"/>
        <n v="14457"/>
        <n v="123877"/>
        <n v="86926"/>
        <n v="2256"/>
        <n v="1728"/>
        <n v="90910"/>
        <n v="118409.60353640918"/>
        <n v="1219351.6035364091"/>
        <n v="484176"/>
        <n v="2016"/>
        <n v="1705543.6035364091"/>
        <n v="-158226.60353640909"/>
        <n v="460668"/>
        <n v="20532"/>
        <n v="121"/>
        <n v="371"/>
        <n v="2484"/>
        <n v="486192"/>
        <n v="702667"/>
        <n v="-216475"/>
        <n v="8140"/>
        <n v="11928"/>
        <n v="20068"/>
        <n v="232078"/>
        <n v="35000"/>
        <n v="8773"/>
        <n v="1423"/>
        <n v="277274"/>
        <n v="41150"/>
        <n v="338492"/>
        <n v="20526"/>
        <n v="1284"/>
        <n v="27350"/>
        <n v="21028"/>
        <n v="107697"/>
        <n v="9254"/>
        <n v="9854"/>
        <n v="196993"/>
        <n v="19456"/>
        <n v="20791"/>
        <n v="237240"/>
        <n v="8288"/>
        <n v="1386"/>
        <n v="5582"/>
        <n v="1086"/>
        <n v="16342"/>
        <n v="868"/>
        <n v="8935"/>
        <n v="215"/>
        <n v="3598"/>
        <n v="9"/>
        <n v="3196"/>
        <n v="4544"/>
        <n v="21365"/>
        <n v="5930"/>
        <n v="49339.372447077963"/>
        <n v="330216.37244707794"/>
        <n v="8275.6275529220584"/>
        <n v="61218"/>
        <n v="-61218"/>
        <n v="9069"/>
        <n v="32760"/>
        <n v="41829"/>
        <n v="17146"/>
        <n v="327101"/>
        <n v="62"/>
        <n v="9002"/>
        <n v="40"/>
        <n v="336205"/>
        <n v="3141"/>
        <n v="2850"/>
        <n v="401171"/>
        <n v="52876"/>
        <n v="931"/>
        <n v="14917"/>
        <n v="25221"/>
        <n v="26899"/>
        <n v="4342"/>
        <n v="33412"/>
        <n v="158598"/>
        <n v="17446"/>
        <n v="23776"/>
        <n v="199820"/>
        <n v="28289"/>
        <n v="21934"/>
        <n v="365"/>
        <n v="50588"/>
        <n v="2950"/>
        <n v="643"/>
        <n v="2429"/>
        <n v="425"/>
        <n v="68"/>
        <n v="4290"/>
        <n v="10805"/>
        <n v="6574"/>
        <n v="1860"/>
        <n v="8434"/>
        <n v="42553.403897203141"/>
        <n v="312200.40389720316"/>
        <n v="33147"/>
        <n v="345347.40389720316"/>
        <n v="55823.596102796844"/>
        <n v="387"/>
        <n v="64966"/>
        <n v="-31819"/>
        <n v="13657"/>
        <n v="200591"/>
        <n v="1878"/>
        <n v="202469"/>
        <n v="216126"/>
        <n v="23670"/>
        <n v="13540"/>
        <n v="81816"/>
        <n v="119026"/>
        <n v="16658"/>
        <n v="7221"/>
        <n v="941"/>
        <n v="9110"/>
        <n v="33930"/>
        <n v="152956"/>
        <n v="17256"/>
        <n v="11665"/>
        <n v="-5591"/>
        <n v="176286"/>
        <n v="3003"/>
        <n v="9740"/>
        <n v="2018"/>
        <n v="15148"/>
        <n v="18490"/>
        <n v="1374"/>
        <n v="4174"/>
        <n v="1782"/>
        <n v="25820"/>
        <n v="9406"/>
        <n v="548"/>
        <n v="2574"/>
        <n v="12528"/>
        <n v="11861.04189356236"/>
        <n v="241643.04189356236"/>
        <n v="255300.04189356236"/>
        <n v="-39174.04189356236"/>
        <n v="100"/>
        <n v="54938"/>
        <n v="255650"/>
        <n v="1551"/>
        <n v="257201"/>
        <n v="750"/>
        <n v="312989"/>
        <n v="44808"/>
        <n v="9360"/>
        <n v="64535"/>
        <n v="118703"/>
        <n v="8732"/>
        <n v="17686"/>
        <n v="145121"/>
        <n v="1803"/>
        <n v="2883"/>
        <n v="42822"/>
        <n v="437"/>
        <n v="47945"/>
        <n v="24"/>
        <n v="1117"/>
        <n v="5062"/>
        <n v="241"/>
        <n v="12573"/>
        <n v="1205"/>
        <n v="2468"/>
        <n v="22690"/>
        <n v="7014"/>
        <n v="335"/>
        <n v="7349"/>
        <n v="36403.93095327256"/>
        <n v="259508.93095327256"/>
        <n v="1901"/>
        <n v="261409.93095327256"/>
        <n v="51579.06904672744"/>
        <n v="55788"/>
        <n v="-55788"/>
        <n v="177567"/>
        <n v="3737"/>
        <n v="4362"/>
        <n v="76166"/>
        <n v="4826"/>
        <n v="2844"/>
        <n v="1174"/>
        <n v="93109"/>
        <n v="3761"/>
        <n v="96870"/>
        <n v="9294"/>
        <n v="14483"/>
        <n v="120647"/>
        <n v="31"/>
        <n v="2394"/>
        <n v="6829"/>
        <n v="1722"/>
        <n v="10976"/>
        <n v="1597"/>
        <n v="1348"/>
        <n v="360"/>
        <n v="485"/>
        <n v="3755"/>
        <n v="7545"/>
        <n v="16752"/>
        <n v="-300"/>
        <n v="1844"/>
        <n v="18296"/>
        <n v="22092"/>
        <n v="179556"/>
        <n v="-1989"/>
        <n v="37117"/>
        <n v="12033"/>
        <n v="198725"/>
        <n v="1771"/>
        <n v="200496"/>
        <n v="257"/>
        <n v="694"/>
        <n v="7495"/>
        <n v="258092"/>
        <n v="17998"/>
        <n v="10514"/>
        <n v="42177"/>
        <n v="25290"/>
        <n v="26809"/>
        <n v="3580"/>
        <n v="126368"/>
        <n v="11956"/>
        <n v="11388"/>
        <n v="149712"/>
        <n v="3138"/>
        <n v="961"/>
        <n v="2922"/>
        <n v="337"/>
        <n v="7358"/>
        <n v="2011"/>
        <n v="20"/>
        <n v="767"/>
        <n v="3133"/>
        <n v="1360"/>
        <n v="54"/>
        <n v="3411"/>
        <n v="712"/>
        <n v="5537"/>
        <n v="31860.32037085935"/>
        <n v="197600.32037085935"/>
        <n v="32878"/>
        <n v="230478.32037085935"/>
        <n v="27613.67962914065"/>
        <n v="32856"/>
        <n v="22"/>
        <n v="57596"/>
        <n v="-24718"/>
        <n v="1489"/>
        <n v="127920"/>
        <n v="129409"/>
        <n v="10001"/>
        <n v="491994"/>
        <n v="181452"/>
        <n v="1300"/>
        <n v="674746"/>
        <n v="39597"/>
        <n v="21422"/>
        <n v="875175"/>
        <n v="141742"/>
        <n v="16849"/>
        <n v="182162"/>
        <n v="19964"/>
        <n v="360717"/>
        <n v="43420"/>
        <n v="404137"/>
        <n v="32527"/>
        <n v="42607"/>
        <n v="-1606"/>
        <n v="477665"/>
        <n v="11727"/>
        <n v="13784"/>
        <n v="63048"/>
        <n v="6944"/>
        <n v="95503"/>
        <n v="10914"/>
        <n v="20948"/>
        <n v="7170"/>
        <n v="2041"/>
        <n v="19325"/>
        <n v="60398"/>
        <n v="23475"/>
        <n v="96700.582007957026"/>
        <n v="753741.58200795704"/>
        <n v="128843"/>
        <n v="882584.58200795704"/>
        <n v="-7409.5820079570403"/>
        <n v="119970"/>
        <n v="7950"/>
        <n v="923"/>
        <n v="200429"/>
        <n v="-71586"/>
        <n v="184214"/>
        <n v="840"/>
        <n v="185054"/>
        <n v="20472"/>
        <n v="422"/>
        <n v="12048"/>
        <n v="22769"/>
        <n v="41987"/>
        <n v="5167"/>
        <n v="4001"/>
        <n v="106866"/>
        <n v="12824"/>
        <n v="21373"/>
        <n v="141063"/>
        <n v="600"/>
        <n v="9300"/>
        <n v="1000"/>
        <n v="10900"/>
        <n v="800"/>
        <n v="2000"/>
        <n v="1500"/>
        <n v="1200"/>
        <n v="5000"/>
        <n v="2704"/>
        <n v="13204"/>
        <n v="5848"/>
        <n v="19027"/>
        <n v="190042"/>
        <n v="-4988"/>
        <n v="74"/>
        <n v="200740"/>
        <n v="1912"/>
        <n v="202652"/>
        <n v="787"/>
        <n v="203513"/>
        <n v="44747"/>
        <n v="1556"/>
        <n v="26808"/>
        <n v="16643"/>
        <n v="14125"/>
        <n v="103879"/>
        <n v="1699"/>
        <n v="105578"/>
        <n v="9057"/>
        <n v="13271"/>
        <n v="127906"/>
        <n v="15827"/>
        <n v="4200"/>
        <n v="6008"/>
        <n v="26035"/>
        <n v="660"/>
        <n v="1246"/>
        <n v="1130"/>
        <n v="774"/>
        <n v="806"/>
        <n v="4616"/>
        <n v="5254"/>
        <n v="700"/>
        <n v="5954"/>
        <n v="23802"/>
        <n v="188313"/>
        <n v="305"/>
        <n v="556"/>
        <n v="189174"/>
        <n v="14339"/>
        <n v="861"/>
        <n v="29618"/>
        <n v="7068"/>
        <n v="36686"/>
        <n v="537448"/>
        <n v="4752"/>
        <n v="578886"/>
        <n v="56401"/>
        <n v="63727"/>
        <n v="263"/>
        <n v="115093"/>
        <n v="14424"/>
        <n v="780"/>
        <n v="30010"/>
        <n v="14981"/>
        <n v="295679"/>
        <n v="25783"/>
        <n v="52951"/>
        <n v="374413"/>
        <n v="20321"/>
        <n v="1204"/>
        <n v="26414"/>
        <n v="469"/>
        <n v="48408"/>
        <n v="2655"/>
        <n v="50"/>
        <n v="2046"/>
        <n v="4647"/>
        <n v="404"/>
        <n v="17123"/>
        <n v="5290"/>
        <n v="32215"/>
        <n v="11916"/>
        <n v="307"/>
        <n v="12223"/>
        <n v="76047.634373626774"/>
        <n v="543306.63437362679"/>
        <n v="35579.365626373212"/>
        <n v="11820"/>
        <n v="-11820"/>
        <n v="295913"/>
        <n v="6173.9"/>
        <n v="7318.48"/>
        <n v="1579.49"/>
        <n v="95994"/>
        <n v="26907.119999999999"/>
        <n v="3071.56"/>
        <n v="3693.17"/>
        <n v="144737.72"/>
        <n v="13233"/>
        <n v="25900"/>
        <n v="952"/>
        <n v="184822.72"/>
        <n v="1956"/>
        <n v="5053"/>
        <n v="3304"/>
        <n v="407"/>
        <n v="10720"/>
        <n v="116"/>
        <n v="2376"/>
        <n v="136"/>
        <n v="172"/>
        <n v="1226"/>
        <n v="4142"/>
        <n v="125"/>
        <n v="70"/>
        <n v="7977"/>
        <n v="8172"/>
        <n v="47543.767914603312"/>
        <n v="255400.48791460332"/>
        <n v="40512.51208539668"/>
        <n v="3874"/>
        <n v="237116"/>
        <n v="3962"/>
        <n v="3993"/>
        <n v="2512"/>
        <n v="32000"/>
        <n v="279583"/>
        <n v="1043"/>
        <n v="284500"/>
        <n v="40000"/>
        <n v="73835"/>
        <n v="113835"/>
        <n v="63000"/>
        <n v="176835"/>
        <n v="17916"/>
        <n v="5883"/>
        <n v="200634"/>
        <n v="15000"/>
        <n v="34388"/>
        <n v="838"/>
        <n v="2836"/>
        <n v="3020"/>
        <n v="41082"/>
        <n v="7716"/>
        <n v="6315"/>
        <n v="14031"/>
        <n v="67226.282751363309"/>
        <n v="337973.28275136329"/>
        <n v="-53473.282751363295"/>
        <n v="4917"/>
        <n v="-4917"/>
        <n v="384457"/>
        <n v="2880.79"/>
        <n v="9065"/>
        <n v="3168.75"/>
        <n v="399571.54"/>
        <n v="400000"/>
        <n v="25880.51"/>
        <n v="1223.1500000000001"/>
        <n v="18855.080000000002"/>
        <n v="58521.94"/>
        <n v="40842.39"/>
        <n v="35108.44"/>
        <n v="6490.49"/>
        <n v="40669.53"/>
        <n v="227591.53"/>
        <n v="29134"/>
        <n v="142.88"/>
        <n v="29276.880000000001"/>
        <n v="256868.41"/>
        <n v="22370.66"/>
        <n v="11894"/>
        <n v="1092.1900000000005"/>
        <n v="292225.26"/>
        <n v="18471"/>
        <n v="2628"/>
        <n v="720"/>
        <n v="21819"/>
        <n v="6561"/>
        <n v="1183"/>
        <n v="3662"/>
        <n v="308"/>
        <n v="323"/>
        <n v="582"/>
        <n v="5850"/>
        <n v="18469"/>
        <n v="713"/>
        <n v="8959"/>
        <n v="168"/>
        <n v="9840"/>
        <n v="56730.911365093642"/>
        <n v="399084.17136509367"/>
        <n v="400571.54"/>
        <n v="1487.3686349063064"/>
        <n v="-1000"/>
      </sharedItems>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3"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5:C61" firstHeaderRow="0" firstDataRow="1" firstDataCol="1" rowPageCount="1" colPageCount="1"/>
  <pivotFields count="8">
    <pivotField showAll="0"/>
    <pivotField axis="axisRow"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x="62"/>
        <item h="1" x="102"/>
        <item h="1" x="152"/>
        <item h="1" x="10"/>
        <item x="63"/>
        <item h="1" x="103"/>
        <item h="1" x="153"/>
        <item h="1" x="11"/>
        <item x="64"/>
        <item h="1" x="104"/>
        <item h="1" x="12"/>
        <item x="65"/>
        <item h="1" x="105"/>
        <item h="1" x="13"/>
        <item x="66"/>
        <item h="1" x="106"/>
        <item h="1" x="14"/>
        <item x="67"/>
        <item h="1" x="107"/>
        <item h="1" x="15"/>
        <item x="68"/>
        <item h="1" x="108"/>
        <item h="1" x="16"/>
        <item x="69"/>
        <item h="1" x="109"/>
        <item h="1" x="17"/>
        <item x="70"/>
        <item h="1" x="110"/>
        <item h="1" x="18"/>
        <item x="71"/>
        <item h="1" x="92"/>
        <item h="1" x="142"/>
        <item h="1" x="0"/>
        <item x="53"/>
        <item h="1" x="111"/>
        <item h="1" x="19"/>
        <item x="72"/>
        <item h="1" x="112"/>
        <item h="1" x="20"/>
        <item x="73"/>
        <item h="1" x="113"/>
        <item h="1" x="21"/>
        <item x="74"/>
        <item h="1" x="114"/>
        <item h="1" x="22"/>
        <item x="75"/>
        <item h="1" x="115"/>
        <item h="1" x="23"/>
        <item x="76"/>
        <item h="1" x="116"/>
        <item h="1" x="24"/>
        <item x="77"/>
        <item h="1" x="117"/>
        <item h="1" x="25"/>
        <item x="78"/>
        <item h="1" x="118"/>
        <item h="1" x="26"/>
        <item x="79"/>
        <item h="1" x="119"/>
        <item h="1" x="27"/>
        <item x="80"/>
        <item h="1" x="120"/>
        <item h="1" x="28"/>
        <item x="81"/>
        <item h="1" x="93"/>
        <item h="1" x="143"/>
        <item h="1" x="1"/>
        <item x="54"/>
        <item h="1" x="121"/>
        <item h="1" x="29"/>
        <item x="82"/>
        <item h="1" x="122"/>
        <item h="1" x="30"/>
        <item x="83"/>
        <item h="1" x="123"/>
        <item h="1" x="31"/>
        <item x="84"/>
        <item h="1" x="124"/>
        <item h="1" x="32"/>
        <item x="85"/>
        <item h="1" x="125"/>
        <item h="1" x="33"/>
        <item x="86"/>
        <item h="1" x="126"/>
        <item h="1" x="34"/>
        <item x="87"/>
        <item h="1" x="127"/>
        <item h="1" x="35"/>
        <item x="88"/>
        <item h="1" x="36"/>
        <item x="89"/>
        <item h="1" x="37"/>
        <item h="1" x="90"/>
        <item h="1" x="38"/>
        <item h="1"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x="57"/>
        <item h="1" x="97"/>
        <item h="1" x="147"/>
        <item h="1" x="5"/>
        <item x="58"/>
        <item h="1" x="98"/>
        <item h="1" x="148"/>
        <item h="1" x="6"/>
        <item x="59"/>
        <item h="1" x="99"/>
        <item h="1" x="149"/>
        <item h="1" x="7"/>
        <item x="60"/>
        <item h="1" x="100"/>
        <item h="1" x="150"/>
        <item h="1" x="8"/>
        <item x="61"/>
        <item t="default"/>
      </items>
    </pivotField>
    <pivotField showAll="0"/>
    <pivotField dataField="1" showAll="0"/>
    <pivotField dataField="1" showAll="0"/>
  </pivotFields>
  <rowFields count="1">
    <field x="1"/>
  </rowFields>
  <rowItems count="16">
    <i>
      <x/>
    </i>
    <i>
      <x v="1"/>
    </i>
    <i>
      <x v="2"/>
    </i>
    <i>
      <x v="3"/>
    </i>
    <i>
      <x v="4"/>
    </i>
    <i>
      <x v="5"/>
    </i>
    <i>
      <x v="6"/>
    </i>
    <i>
      <x v="7"/>
    </i>
    <i>
      <x v="8"/>
    </i>
    <i>
      <x v="9"/>
    </i>
    <i>
      <x v="10"/>
    </i>
    <i>
      <x v="11"/>
    </i>
    <i>
      <x v="12"/>
    </i>
    <i>
      <x v="13"/>
    </i>
    <i>
      <x v="14"/>
    </i>
    <i t="grand">
      <x/>
    </i>
  </rowItems>
  <colFields count="1">
    <field x="-2"/>
  </colFields>
  <colItems count="2">
    <i>
      <x/>
    </i>
    <i i="1">
      <x v="1"/>
    </i>
  </colItems>
  <pageFields count="1">
    <pageField fld="4" hier="-1"/>
  </pageFields>
  <dataFields count="2">
    <dataField name="Sum of Actual" fld="7" baseField="1" baseItem="0" numFmtId="166"/>
    <dataField name="Sum of FTE" fld="6" baseField="1" baseItem="0" numFmtId="165"/>
  </dataFields>
  <formats count="4">
    <format dxfId="157">
      <pivotArea outline="0" collapsedLevelsAreSubtotals="1" fieldPosition="0">
        <references count="1">
          <reference field="4294967294" count="1" selected="0">
            <x v="0"/>
          </reference>
        </references>
      </pivotArea>
    </format>
    <format dxfId="156">
      <pivotArea outline="0" collapsedLevelsAreSubtotals="1" fieldPosition="0">
        <references count="1">
          <reference field="4294967294" count="1" selected="0">
            <x v="1"/>
          </reference>
        </references>
      </pivotArea>
    </format>
    <format dxfId="155">
      <pivotArea outline="0" collapsedLevelsAreSubtotals="1" fieldPosition="0">
        <references count="1">
          <reference field="4294967294" count="1" selected="0">
            <x v="1"/>
          </reference>
        </references>
      </pivotArea>
    </format>
    <format dxfId="154">
      <pivotArea outline="0" collapsedLevelsAreSubtotals="1" fieldPosition="0">
        <references count="1">
          <reference field="4294967294" count="1" selected="0">
            <x v="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2"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B21" firstHeaderRow="1" firstDataRow="1" firstDataCol="1" rowPageCount="1" colPageCount="1"/>
  <pivotFields count="8">
    <pivotField showAll="0"/>
    <pivotField axis="axisRow"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h="1" x="53"/>
        <item h="1" x="111"/>
        <item h="1" x="19"/>
        <item h="1" x="72"/>
        <item h="1" x="112"/>
        <item h="1" x="20"/>
        <item h="1" x="73"/>
        <item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h="1"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showAll="0"/>
    <pivotField showAll="0"/>
    <pivotField dataField="1" showAll="0"/>
  </pivotFields>
  <rowFields count="1">
    <field x="1"/>
  </rowFields>
  <rowItems count="16">
    <i>
      <x/>
    </i>
    <i>
      <x v="1"/>
    </i>
    <i>
      <x v="2"/>
    </i>
    <i>
      <x v="3"/>
    </i>
    <i>
      <x v="4"/>
    </i>
    <i>
      <x v="5"/>
    </i>
    <i>
      <x v="6"/>
    </i>
    <i>
      <x v="7"/>
    </i>
    <i>
      <x v="8"/>
    </i>
    <i>
      <x v="9"/>
    </i>
    <i>
      <x v="10"/>
    </i>
    <i>
      <x v="11"/>
    </i>
    <i>
      <x v="12"/>
    </i>
    <i>
      <x v="13"/>
    </i>
    <i>
      <x v="14"/>
    </i>
    <i t="grand">
      <x/>
    </i>
  </rowItems>
  <colItems count="1">
    <i/>
  </colItems>
  <pageFields count="1">
    <pageField fld="4" hier="-1"/>
  </pageFields>
  <dataFields count="1">
    <dataField name="Sum of Actual" fld="7" baseField="1" baseItem="0" numFmtId="166"/>
  </dataFields>
  <formats count="1">
    <format dxfId="93">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B24" firstHeaderRow="1" firstDataRow="1" firstDataCol="1" rowPageCount="1" colPageCount="1"/>
  <pivotFields count="8">
    <pivotField showAll="0"/>
    <pivotField showAll="0"/>
    <pivotField showAll="0"/>
    <pivotField showAll="0"/>
    <pivotField axis="axisPage" multipleItemSelectionAllowed="1" showAll="0">
      <items count="155">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x="109"/>
        <item h="1" x="17"/>
        <item h="1" x="70"/>
        <item x="110"/>
        <item h="1" x="18"/>
        <item h="1" x="71"/>
        <item h="1" x="92"/>
        <item h="1" x="142"/>
        <item h="1" x="0"/>
        <item h="1" x="53"/>
        <item x="111"/>
        <item h="1" x="19"/>
        <item h="1" x="72"/>
        <item x="112"/>
        <item h="1" x="20"/>
        <item h="1" x="73"/>
        <item x="113"/>
        <item h="1" x="21"/>
        <item h="1" x="74"/>
        <item x="114"/>
        <item h="1" x="22"/>
        <item h="1" x="75"/>
        <item x="115"/>
        <item h="1" x="23"/>
        <item h="1" x="76"/>
        <item x="116"/>
        <item h="1" x="24"/>
        <item h="1" x="77"/>
        <item x="117"/>
        <item h="1" x="25"/>
        <item h="1" x="78"/>
        <item x="118"/>
        <item h="1" x="26"/>
        <item h="1" x="79"/>
        <item x="119"/>
        <item h="1" x="27"/>
        <item h="1" x="80"/>
        <item x="120"/>
        <item h="1" x="28"/>
        <item h="1" x="81"/>
        <item h="1" x="93"/>
        <item h="1" x="143"/>
        <item h="1" x="1"/>
        <item h="1" x="54"/>
        <item x="121"/>
        <item h="1" x="29"/>
        <item h="1" x="82"/>
        <item x="122"/>
        <item h="1" x="30"/>
        <item h="1" x="83"/>
        <item x="123"/>
        <item h="1" x="31"/>
        <item h="1" x="84"/>
        <item x="124"/>
        <item h="1" x="32"/>
        <item h="1" x="85"/>
        <item x="125"/>
        <item h="1" x="33"/>
        <item h="1" x="86"/>
        <item x="126"/>
        <item h="1" x="34"/>
        <item h="1" x="87"/>
        <item h="1"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showAll="0"/>
    <pivotField dataField="1" showAll="0"/>
  </pivotFields>
  <rowFields count="1">
    <field x="5"/>
  </rowFields>
  <rowItems count="19">
    <i>
      <x v="14"/>
    </i>
    <i>
      <x v="16"/>
    </i>
    <i>
      <x v="17"/>
    </i>
    <i>
      <x v="44"/>
    </i>
    <i>
      <x v="46"/>
    </i>
    <i>
      <x v="68"/>
    </i>
    <i>
      <x v="83"/>
    </i>
    <i>
      <x v="88"/>
    </i>
    <i>
      <x v="94"/>
    </i>
    <i>
      <x v="95"/>
    </i>
    <i>
      <x v="115"/>
    </i>
    <i>
      <x v="117"/>
    </i>
    <i>
      <x v="127"/>
    </i>
    <i>
      <x v="128"/>
    </i>
    <i>
      <x v="129"/>
    </i>
    <i>
      <x v="132"/>
    </i>
    <i>
      <x v="150"/>
    </i>
    <i>
      <x v="151"/>
    </i>
    <i t="grand">
      <x/>
    </i>
  </rowItems>
  <colItems count="1">
    <i/>
  </colItems>
  <pageFields count="1">
    <pageField fld="4" hier="-1"/>
  </pageFields>
  <dataFields count="1">
    <dataField name="Sum of Actual" fld="7" baseField="5" baseItem="0" numFmtId="166"/>
  </dataFields>
  <formats count="1">
    <format dxfId="92">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5"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2:B39" firstHeaderRow="1" firstDataRow="1" firstDataCol="1" rowPageCount="1" colPageCount="1"/>
  <pivotFields count="8">
    <pivotField showAll="0"/>
    <pivotField showAll="0"/>
    <pivotField showAll="0"/>
    <pivotField showAll="0"/>
    <pivotField axis="axisPage" multipleItemSelectionAllowed="1" showAll="0">
      <items count="155">
        <item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x="108"/>
        <item h="1" x="16"/>
        <item h="1" x="69"/>
        <item h="1" x="109"/>
        <item h="1" x="17"/>
        <item h="1" x="70"/>
        <item h="1" x="110"/>
        <item h="1" x="18"/>
        <item h="1" x="71"/>
        <item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x="100"/>
        <item h="1" x="150"/>
        <item h="1"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showAll="0"/>
    <pivotField dataField="1" showAll="0"/>
  </pivotFields>
  <rowFields count="1">
    <field x="5"/>
  </rowFields>
  <rowItems count="7">
    <i>
      <x v="2"/>
    </i>
    <i>
      <x v="64"/>
    </i>
    <i>
      <x v="102"/>
    </i>
    <i>
      <x v="140"/>
    </i>
    <i>
      <x v="145"/>
    </i>
    <i>
      <x v="146"/>
    </i>
    <i t="grand">
      <x/>
    </i>
  </rowItems>
  <colItems count="1">
    <i/>
  </colItems>
  <pageFields count="1">
    <pageField fld="4" hier="-1"/>
  </pageFields>
  <dataFields count="1">
    <dataField name="Sum of Actual" fld="7" baseField="5" baseItem="64" numFmtId="166"/>
  </dataFields>
  <formats count="1">
    <format dxfId="158">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6:C25" firstHeaderRow="0" firstDataRow="1" firstDataCol="1" rowPageCount="3" colPageCount="1"/>
  <pivotFields count="8">
    <pivotField showAll="0"/>
    <pivotField showAll="0">
      <items count="16">
        <item x="1"/>
        <item x="13"/>
        <item x="2"/>
        <item x="3"/>
        <item x="4"/>
        <item x="5"/>
        <item x="6"/>
        <item x="7"/>
        <item x="8"/>
        <item x="0"/>
        <item x="9"/>
        <item x="10"/>
        <item x="14"/>
        <item x="11"/>
        <item x="12"/>
        <item t="default"/>
      </items>
    </pivotField>
    <pivotField axis="axisPage" multipleItemSelectionAllowed="1" showAll="0">
      <items count="5">
        <item h="1" x="2"/>
        <item h="1" x="3"/>
        <item h="1" x="0"/>
        <item x="1"/>
        <item t="default"/>
      </items>
    </pivotField>
    <pivotField showAll="0"/>
    <pivotField axis="axisPage" multipleItemSelectionAllowed="1" showAll="0">
      <items count="155">
        <item h="1" x="101"/>
        <item h="1" x="151"/>
        <item h="1" x="9"/>
        <item x="62"/>
        <item h="1" x="102"/>
        <item h="1" x="152"/>
        <item h="1" x="10"/>
        <item x="63"/>
        <item h="1" x="103"/>
        <item h="1" x="153"/>
        <item h="1" x="11"/>
        <item x="64"/>
        <item h="1" x="104"/>
        <item h="1" x="12"/>
        <item x="65"/>
        <item h="1" x="105"/>
        <item h="1" x="13"/>
        <item x="66"/>
        <item h="1" x="106"/>
        <item h="1" x="14"/>
        <item x="67"/>
        <item h="1" x="107"/>
        <item h="1" x="15"/>
        <item x="68"/>
        <item h="1" x="108"/>
        <item h="1" x="16"/>
        <item x="69"/>
        <item h="1" x="109"/>
        <item h="1" x="17"/>
        <item x="70"/>
        <item h="1" x="110"/>
        <item h="1" x="18"/>
        <item x="71"/>
        <item h="1" x="92"/>
        <item h="1" x="142"/>
        <item h="1" x="0"/>
        <item x="53"/>
        <item h="1" x="111"/>
        <item h="1" x="19"/>
        <item x="72"/>
        <item h="1" x="112"/>
        <item h="1" x="20"/>
        <item x="73"/>
        <item h="1" x="113"/>
        <item h="1" x="21"/>
        <item x="74"/>
        <item h="1" x="114"/>
        <item h="1" x="22"/>
        <item x="75"/>
        <item h="1" x="115"/>
        <item h="1" x="23"/>
        <item x="76"/>
        <item h="1" x="116"/>
        <item h="1" x="24"/>
        <item x="77"/>
        <item h="1" x="117"/>
        <item h="1" x="25"/>
        <item x="78"/>
        <item h="1" x="118"/>
        <item h="1" x="26"/>
        <item x="79"/>
        <item h="1" x="119"/>
        <item h="1" x="27"/>
        <item x="80"/>
        <item h="1" x="120"/>
        <item h="1" x="28"/>
        <item x="81"/>
        <item h="1" x="93"/>
        <item h="1" x="143"/>
        <item h="1" x="1"/>
        <item x="54"/>
        <item h="1" x="121"/>
        <item h="1" x="29"/>
        <item x="82"/>
        <item h="1" x="122"/>
        <item h="1" x="30"/>
        <item x="83"/>
        <item h="1" x="123"/>
        <item h="1" x="31"/>
        <item x="84"/>
        <item h="1" x="124"/>
        <item h="1" x="32"/>
        <item x="85"/>
        <item h="1" x="125"/>
        <item h="1" x="33"/>
        <item x="86"/>
        <item h="1" x="126"/>
        <item h="1" x="34"/>
        <item x="87"/>
        <item h="1" x="127"/>
        <item h="1" x="35"/>
        <item x="88"/>
        <item h="1" x="36"/>
        <item x="89"/>
        <item h="1" x="37"/>
        <item x="90"/>
        <item h="1" x="38"/>
        <item h="1"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x="57"/>
        <item h="1" x="97"/>
        <item h="1" x="147"/>
        <item h="1" x="5"/>
        <item x="58"/>
        <item h="1" x="98"/>
        <item h="1" x="148"/>
        <item h="1" x="6"/>
        <item x="59"/>
        <item h="1" x="99"/>
        <item h="1" x="149"/>
        <item h="1" x="7"/>
        <item x="60"/>
        <item h="1" x="100"/>
        <item h="1" x="150"/>
        <item h="1" x="8"/>
        <item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axis="axisPage" dataField="1" multipleItemSelectionAllowed="1" showAll="0">
      <items count="567">
        <item x="79"/>
        <item x="71"/>
        <item x="354"/>
        <item x="119"/>
        <item x="237"/>
        <item x="519"/>
        <item x="200"/>
        <item x="31"/>
        <item x="164"/>
        <item x="32"/>
        <item x="310"/>
        <item x="459"/>
        <item x="349"/>
        <item x="182"/>
        <item x="383"/>
        <item x="521"/>
        <item x="268"/>
        <item x="331"/>
        <item x="565"/>
        <item x="263"/>
        <item h="1" x="2"/>
        <item x="110"/>
        <item x="294"/>
        <item x="308"/>
        <item x="220"/>
        <item x="251"/>
        <item x="127"/>
        <item x="445"/>
        <item x="298"/>
        <item x="125"/>
        <item x="151"/>
        <item x="485"/>
        <item x="384"/>
        <item x="201"/>
        <item x="478"/>
        <item x="74"/>
        <item x="484"/>
        <item x="480"/>
        <item x="538"/>
        <item x="559"/>
        <item x="481"/>
        <item x="108"/>
        <item x="223"/>
        <item x="274"/>
        <item x="15"/>
        <item x="429"/>
        <item x="23"/>
        <item x="416"/>
        <item x="453"/>
        <item x="552"/>
        <item x="553"/>
        <item x="229"/>
        <item x="291"/>
        <item x="258"/>
        <item x="145"/>
        <item x="75"/>
        <item x="162"/>
        <item x="448"/>
        <item x="476"/>
        <item x="359"/>
        <item x="150"/>
        <item x="218"/>
        <item x="442"/>
        <item x="259"/>
        <item x="194"/>
        <item x="417"/>
        <item x="554"/>
        <item x="369"/>
        <item x="148"/>
        <item x="405"/>
        <item x="275"/>
        <item x="412"/>
        <item x="300"/>
        <item x="557"/>
        <item x="547"/>
        <item x="206"/>
        <item x="295"/>
        <item x="408"/>
        <item x="432"/>
        <item x="388"/>
        <item x="373"/>
        <item x="409"/>
        <item x="510"/>
        <item x="356"/>
        <item x="420"/>
        <item x="106"/>
        <item x="352"/>
        <item x="133"/>
        <item x="27"/>
        <item x="176"/>
        <item x="471"/>
        <item x="289"/>
        <item x="21"/>
        <item x="19"/>
        <item x="371"/>
        <item x="498"/>
        <item x="104"/>
        <item x="543"/>
        <item x="221"/>
        <item x="407"/>
        <item x="244"/>
        <item x="550"/>
        <item x="376"/>
        <item x="440"/>
        <item x="225"/>
        <item x="529"/>
        <item x="482"/>
        <item x="406"/>
        <item x="91"/>
        <item x="317"/>
        <item x="257"/>
        <item x="297"/>
        <item x="189"/>
        <item x="102"/>
        <item x="86"/>
        <item x="564"/>
        <item x="311"/>
        <item x="375"/>
        <item x="204"/>
        <item x="391"/>
        <item x="463"/>
        <item x="18"/>
        <item x="256"/>
        <item x="396"/>
        <item x="254"/>
        <item x="64"/>
        <item x="272"/>
        <item x="191"/>
        <item x="215"/>
        <item x="264"/>
        <item x="155"/>
        <item x="167"/>
        <item x="233"/>
        <item x="22"/>
        <item x="386"/>
        <item x="473"/>
        <item x="374"/>
        <item x="293"/>
        <item x="69"/>
        <item x="186"/>
        <item x="341"/>
        <item x="446"/>
        <item x="14"/>
        <item x="63"/>
        <item x="479"/>
        <item x="252"/>
        <item x="149"/>
        <item x="37"/>
        <item x="226"/>
        <item x="76"/>
        <item x="495"/>
        <item x="24"/>
        <item x="195"/>
        <item x="546"/>
        <item x="444"/>
        <item x="378"/>
        <item x="11"/>
        <item x="511"/>
        <item x="243"/>
        <item x="130"/>
        <item x="523"/>
        <item x="216"/>
        <item x="290"/>
        <item x="147"/>
        <item x="184"/>
        <item x="512"/>
        <item x="466"/>
        <item x="296"/>
        <item x="288"/>
        <item x="129"/>
        <item x="525"/>
        <item x="111"/>
        <item x="475"/>
        <item x="299"/>
        <item x="283"/>
        <item x="109"/>
        <item x="551"/>
        <item x="467"/>
        <item x="239"/>
        <item x="260"/>
        <item x="246"/>
        <item x="491"/>
        <item x="493"/>
        <item x="494"/>
        <item x="364"/>
        <item x="483"/>
        <item x="190"/>
        <item x="402"/>
        <item x="152"/>
        <item x="137"/>
        <item x="240"/>
        <item x="112"/>
        <item x="410"/>
        <item x="447"/>
        <item x="425"/>
        <item x="13"/>
        <item x="242"/>
        <item x="520"/>
        <item x="377"/>
        <item x="474"/>
        <item x="222"/>
        <item x="363"/>
        <item x="411"/>
        <item x="450"/>
        <item x="301"/>
        <item x="103"/>
        <item x="58"/>
        <item x="25"/>
        <item x="9"/>
        <item x="380"/>
        <item x="555"/>
        <item x="506"/>
        <item x="114"/>
        <item x="413"/>
        <item x="403"/>
        <item x="461"/>
        <item x="515"/>
        <item x="534"/>
        <item x="549"/>
        <item x="154"/>
        <item x="253"/>
        <item x="336"/>
        <item x="228"/>
        <item x="422"/>
        <item x="40"/>
        <item x="340"/>
        <item x="175"/>
        <item x="59"/>
        <item x="462"/>
        <item x="230"/>
        <item x="292"/>
        <item x="276"/>
        <item x="54"/>
        <item x="261"/>
        <item x="17"/>
        <item x="514"/>
        <item x="8"/>
        <item x="10"/>
        <item x="351"/>
        <item x="486"/>
        <item x="80"/>
        <item x="487"/>
        <item x="117"/>
        <item x="101"/>
        <item x="156"/>
        <item x="212"/>
        <item x="85"/>
        <item x="107"/>
        <item x="558"/>
        <item x="126"/>
        <item x="398"/>
        <item x="524"/>
        <item x="120"/>
        <item x="177"/>
        <item x="95"/>
        <item x="248"/>
        <item x="370"/>
        <item x="209"/>
        <item x="193"/>
        <item x="185"/>
        <item x="560"/>
        <item x="96"/>
        <item x="4"/>
        <item x="314"/>
        <item x="20"/>
        <item x="279"/>
        <item x="477"/>
        <item x="153"/>
        <item x="372"/>
        <item x="338"/>
        <item x="255"/>
        <item x="286"/>
        <item x="26"/>
        <item x="181"/>
        <item x="333"/>
        <item x="458"/>
        <item x="197"/>
        <item x="542"/>
        <item x="452"/>
        <item x="81"/>
        <item x="285"/>
        <item x="270"/>
        <item x="360"/>
        <item x="454"/>
        <item x="28"/>
        <item x="196"/>
        <item x="224"/>
        <item x="366"/>
        <item x="379"/>
        <item x="469"/>
        <item x="399"/>
        <item x="171"/>
        <item x="165"/>
        <item x="334"/>
        <item x="516"/>
        <item x="394"/>
        <item x="419"/>
        <item x="431"/>
        <item x="60"/>
        <item x="249"/>
        <item x="134"/>
        <item x="434"/>
        <item x="508"/>
        <item x="187"/>
        <item x="401"/>
        <item x="105"/>
        <item x="393"/>
        <item x="174"/>
        <item x="262"/>
        <item x="323"/>
        <item x="46"/>
        <item x="449"/>
        <item x="123"/>
        <item x="180"/>
        <item x="140"/>
        <item x="213"/>
        <item x="505"/>
        <item x="278"/>
        <item x="265"/>
        <item x="556"/>
        <item x="545"/>
        <item x="188"/>
        <item x="530"/>
        <item x="381"/>
        <item x="342"/>
        <item x="98"/>
        <item x="325"/>
        <item x="82"/>
        <item x="439"/>
        <item x="358"/>
        <item x="90"/>
        <item x="73"/>
        <item x="99"/>
        <item x="339"/>
        <item x="93"/>
        <item x="113"/>
        <item x="367"/>
        <item x="320"/>
        <item x="548"/>
        <item x="144"/>
        <item x="266"/>
        <item x="541"/>
        <item x="227"/>
        <item x="361"/>
        <item x="344"/>
        <item x="170"/>
        <item x="141"/>
        <item x="414"/>
        <item x="45"/>
        <item x="135"/>
        <item x="281"/>
        <item x="436"/>
        <item x="192"/>
        <item x="528"/>
        <item x="470"/>
        <item x="404"/>
        <item x="441"/>
        <item x="392"/>
        <item x="282"/>
        <item x="136"/>
        <item x="465"/>
        <item x="92"/>
        <item x="306"/>
        <item x="143"/>
        <item x="0"/>
        <item x="537"/>
        <item x="539"/>
        <item x="421"/>
        <item x="433"/>
        <item x="29"/>
        <item x="302"/>
        <item x="496"/>
        <item x="451"/>
        <item x="329"/>
        <item x="121"/>
        <item x="307"/>
        <item x="304"/>
        <item x="159"/>
        <item x="7"/>
        <item x="44"/>
        <item x="138"/>
        <item x="178"/>
        <item x="509"/>
        <item x="84"/>
        <item x="533"/>
        <item x="457"/>
        <item x="231"/>
        <item x="423"/>
        <item x="269"/>
        <item x="319"/>
        <item x="500"/>
        <item x="490"/>
        <item x="535"/>
        <item x="532"/>
        <item x="513"/>
        <item x="88"/>
        <item x="122"/>
        <item x="362"/>
        <item x="280"/>
        <item x="157"/>
        <item x="330"/>
        <item x="217"/>
        <item x="327"/>
        <item x="390"/>
        <item x="208"/>
        <item x="488"/>
        <item x="3"/>
        <item x="219"/>
        <item x="33"/>
        <item x="443"/>
        <item x="115"/>
        <item x="146"/>
        <item x="235"/>
        <item x="132"/>
        <item x="437"/>
        <item x="49"/>
        <item x="202"/>
        <item x="236"/>
        <item x="161"/>
        <item x="51"/>
        <item x="427"/>
        <item x="561"/>
        <item x="12"/>
        <item x="309"/>
        <item x="5"/>
        <item x="531"/>
        <item x="343"/>
        <item x="118"/>
        <item x="503"/>
        <item x="335"/>
        <item x="428"/>
        <item x="210"/>
        <item x="16"/>
        <item x="163"/>
        <item x="517"/>
        <item x="501"/>
        <item x="47"/>
        <item x="455"/>
        <item x="241"/>
        <item x="55"/>
        <item x="172"/>
        <item x="6"/>
        <item x="62"/>
        <item x="56"/>
        <item x="65"/>
        <item x="245"/>
        <item x="337"/>
        <item x="464"/>
        <item x="57"/>
        <item x="345"/>
        <item x="247"/>
        <item x="395"/>
        <item x="52"/>
        <item x="397"/>
        <item x="365"/>
        <item x="94"/>
        <item x="43"/>
        <item x="502"/>
        <item x="48"/>
        <item x="430"/>
        <item x="66"/>
        <item x="211"/>
        <item x="173"/>
        <item x="350"/>
        <item x="250"/>
        <item x="30"/>
        <item x="61"/>
        <item x="284"/>
        <item x="400"/>
        <item x="312"/>
        <item x="347"/>
        <item x="313"/>
        <item x="368"/>
        <item x="322"/>
        <item x="468"/>
        <item x="214"/>
        <item x="287"/>
        <item x="179"/>
        <item x="139"/>
        <item x="39"/>
        <item x="183"/>
        <item x="504"/>
        <item x="238"/>
        <item x="267"/>
        <item x="316"/>
        <item x="324"/>
        <item x="355"/>
        <item x="472"/>
        <item x="357"/>
        <item x="415"/>
        <item x="418"/>
        <item x="382"/>
        <item x="97"/>
        <item x="303"/>
        <item x="271"/>
        <item x="142"/>
        <item x="353"/>
        <item x="273"/>
        <item x="166"/>
        <item x="507"/>
        <item x="385"/>
        <item x="168"/>
        <item x="387"/>
        <item x="389"/>
        <item x="42"/>
        <item x="169"/>
        <item x="536"/>
        <item x="305"/>
        <item x="83"/>
        <item x="492"/>
        <item x="100"/>
        <item x="198"/>
        <item x="199"/>
        <item x="489"/>
        <item x="203"/>
        <item x="540"/>
        <item x="205"/>
        <item x="277"/>
        <item x="232"/>
        <item x="234"/>
        <item x="87"/>
        <item x="497"/>
        <item x="499"/>
        <item x="544"/>
        <item x="435"/>
        <item x="460"/>
        <item x="158"/>
        <item x="207"/>
        <item x="124"/>
        <item x="116"/>
        <item x="128"/>
        <item x="518"/>
        <item x="89"/>
        <item x="160"/>
        <item x="326"/>
        <item x="438"/>
        <item x="522"/>
        <item x="562"/>
        <item x="526"/>
        <item x="527"/>
        <item x="563"/>
        <item x="131"/>
        <item x="328"/>
        <item x="72"/>
        <item x="332"/>
        <item x="34"/>
        <item x="68"/>
        <item x="77"/>
        <item x="315"/>
        <item x="35"/>
        <item x="424"/>
        <item x="456"/>
        <item x="426"/>
        <item x="50"/>
        <item x="318"/>
        <item x="78"/>
        <item x="346"/>
        <item x="53"/>
        <item x="36"/>
        <item x="38"/>
        <item x="321"/>
        <item x="348"/>
        <item x="67"/>
        <item x="41"/>
        <item x="70"/>
        <item h="1" x="1"/>
        <item t="default"/>
      </items>
    </pivotField>
  </pivotFields>
  <rowFields count="1">
    <field x="5"/>
  </rowFields>
  <rowItems count="19">
    <i>
      <x v="6"/>
    </i>
    <i>
      <x v="8"/>
    </i>
    <i>
      <x v="9"/>
    </i>
    <i>
      <x v="22"/>
    </i>
    <i>
      <x v="23"/>
    </i>
    <i>
      <x v="40"/>
    </i>
    <i>
      <x v="41"/>
    </i>
    <i>
      <x v="42"/>
    </i>
    <i>
      <x v="43"/>
    </i>
    <i>
      <x v="45"/>
    </i>
    <i>
      <x v="72"/>
    </i>
    <i>
      <x v="77"/>
    </i>
    <i>
      <x v="112"/>
    </i>
    <i>
      <x v="113"/>
    </i>
    <i>
      <x v="114"/>
    </i>
    <i>
      <x v="123"/>
    </i>
    <i>
      <x v="124"/>
    </i>
    <i>
      <x v="130"/>
    </i>
    <i t="grand">
      <x/>
    </i>
  </rowItems>
  <colFields count="1">
    <field x="-2"/>
  </colFields>
  <colItems count="2">
    <i>
      <x/>
    </i>
    <i i="1">
      <x v="1"/>
    </i>
  </colItems>
  <pageFields count="3">
    <pageField fld="2" hier="-1"/>
    <pageField fld="4" hier="-1"/>
    <pageField fld="7" hier="-1"/>
  </pageFields>
  <dataFields count="2">
    <dataField name="Sum of FTE" fld="6" baseField="1" baseItem="0" numFmtId="2"/>
    <dataField name="Sum of Actual" fld="7" baseField="1" baseItem="0" numFmtId="166"/>
  </dataFields>
  <formats count="3">
    <format dxfId="161">
      <pivotArea outline="0" collapsedLevelsAreSubtotals="1" fieldPosition="0">
        <references count="1">
          <reference field="4294967294" count="1" selected="0">
            <x v="0"/>
          </reference>
        </references>
      </pivotArea>
    </format>
    <format dxfId="160">
      <pivotArea outline="0" collapsedLevelsAreSubtotals="1" fieldPosition="0">
        <references count="1">
          <reference field="4294967294" count="1" selected="0">
            <x v="0"/>
          </reference>
        </references>
      </pivotArea>
    </format>
    <format dxfId="159">
      <pivotArea outline="0" collapsedLevelsAreSubtotals="1" fieldPosition="0">
        <references count="1">
          <reference field="4294967294" count="1" selected="0">
            <x v="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51:Q59" firstHeaderRow="1" firstDataRow="2" firstDataCol="1" rowPageCount="1" colPageCount="1"/>
  <pivotFields count="8">
    <pivotField showAll="0"/>
    <pivotField axis="axisCol"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x="81"/>
        <item h="1" x="93"/>
        <item h="1" x="143"/>
        <item h="1" x="1"/>
        <item x="54"/>
        <item h="1" x="121"/>
        <item h="1" x="29"/>
        <item x="82"/>
        <item h="1" x="122"/>
        <item h="1" x="30"/>
        <item h="1" x="83"/>
        <item h="1" x="123"/>
        <item h="1" x="31"/>
        <item h="1" x="84"/>
        <item h="1" x="124"/>
        <item h="1" x="32"/>
        <item h="1" x="85"/>
        <item h="1" x="125"/>
        <item h="1" x="33"/>
        <item h="1" x="86"/>
        <item h="1" x="126"/>
        <item h="1" x="34"/>
        <item h="1" x="87"/>
        <item h="1" x="127"/>
        <item h="1" x="35"/>
        <item h="1" x="88"/>
        <item h="1" x="36"/>
        <item h="1" x="89"/>
        <item h="1" x="37"/>
        <item h="1" x="90"/>
        <item h="1" x="38"/>
        <item h="1" x="91"/>
        <item h="1" x="94"/>
        <item h="1" x="144"/>
        <item h="1" x="2"/>
        <item x="55"/>
        <item h="1" x="39"/>
        <item h="1" x="40"/>
        <item h="1" x="128"/>
        <item h="1" x="41"/>
        <item h="1" x="129"/>
        <item h="1" x="42"/>
        <item h="1" x="130"/>
        <item h="1" x="43"/>
        <item h="1" x="44"/>
        <item h="1" x="45"/>
        <item h="1" x="46"/>
        <item h="1" x="131"/>
        <item h="1" x="47"/>
        <item h="1" x="132"/>
        <item h="1" x="48"/>
        <item h="1" x="95"/>
        <item h="1" x="145"/>
        <item h="1" x="3"/>
        <item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showAll="0"/>
  </pivotFields>
  <rowFields count="1">
    <field x="5"/>
  </rowFields>
  <rowItems count="7">
    <i>
      <x v="6"/>
    </i>
    <i>
      <x v="8"/>
    </i>
    <i>
      <x v="9"/>
    </i>
    <i>
      <x v="113"/>
    </i>
    <i>
      <x v="114"/>
    </i>
    <i>
      <x v="130"/>
    </i>
    <i t="grand">
      <x/>
    </i>
  </rowItems>
  <colFields count="1">
    <field x="1"/>
  </colFields>
  <colItems count="16">
    <i>
      <x/>
    </i>
    <i>
      <x v="1"/>
    </i>
    <i>
      <x v="2"/>
    </i>
    <i>
      <x v="3"/>
    </i>
    <i>
      <x v="4"/>
    </i>
    <i>
      <x v="5"/>
    </i>
    <i>
      <x v="6"/>
    </i>
    <i>
      <x v="7"/>
    </i>
    <i>
      <x v="8"/>
    </i>
    <i>
      <x v="9"/>
    </i>
    <i>
      <x v="10"/>
    </i>
    <i>
      <x v="11"/>
    </i>
    <i>
      <x v="12"/>
    </i>
    <i>
      <x v="13"/>
    </i>
    <i>
      <x v="14"/>
    </i>
    <i t="grand">
      <x/>
    </i>
  </colItems>
  <pageFields count="1">
    <pageField fld="4" hier="-1"/>
  </pageFields>
  <dataFields count="1">
    <dataField name="Sum of FTE" fld="6" baseField="1" baseItem="4" numFmtId="165"/>
  </dataFields>
  <formats count="19">
    <format dxfId="112">
      <pivotArea field="5" type="button" dataOnly="0" labelOnly="1" outline="0" axis="axisRow" fieldPosition="0"/>
    </format>
    <format dxfId="111">
      <pivotArea dataOnly="0" labelOnly="1" fieldPosition="0">
        <references count="1">
          <reference field="1" count="0"/>
        </references>
      </pivotArea>
    </format>
    <format dxfId="110">
      <pivotArea dataOnly="0" labelOnly="1" grandCol="1" outline="0" fieldPosition="0"/>
    </format>
    <format dxfId="109">
      <pivotArea field="5" type="button" dataOnly="0" labelOnly="1" outline="0" axis="axisRow" fieldPosition="0"/>
    </format>
    <format dxfId="108">
      <pivotArea dataOnly="0" labelOnly="1" fieldPosition="0">
        <references count="1">
          <reference field="1" count="0"/>
        </references>
      </pivotArea>
    </format>
    <format dxfId="107">
      <pivotArea dataOnly="0" labelOnly="1" grandCol="1" outline="0" fieldPosition="0"/>
    </format>
    <format dxfId="106">
      <pivotArea field="5" type="button" dataOnly="0" labelOnly="1" outline="0" axis="axisRow" fieldPosition="0"/>
    </format>
    <format dxfId="105">
      <pivotArea dataOnly="0" labelOnly="1" fieldPosition="0">
        <references count="1">
          <reference field="1" count="0"/>
        </references>
      </pivotArea>
    </format>
    <format dxfId="104">
      <pivotArea dataOnly="0" labelOnly="1" grandCol="1" outline="0" fieldPosition="0"/>
    </format>
    <format dxfId="103">
      <pivotArea field="5" type="button" dataOnly="0" labelOnly="1" outline="0" axis="axisRow" fieldPosition="0"/>
    </format>
    <format dxfId="102">
      <pivotArea dataOnly="0" labelOnly="1" fieldPosition="0">
        <references count="1">
          <reference field="1" count="0"/>
        </references>
      </pivotArea>
    </format>
    <format dxfId="101">
      <pivotArea dataOnly="0" labelOnly="1" grandCol="1" outline="0" fieldPosition="0"/>
    </format>
    <format dxfId="100">
      <pivotArea field="5" type="button" dataOnly="0" labelOnly="1" outline="0" axis="axisRow" fieldPosition="0"/>
    </format>
    <format dxfId="99">
      <pivotArea dataOnly="0" labelOnly="1" fieldPosition="0">
        <references count="1">
          <reference field="1" count="0"/>
        </references>
      </pivotArea>
    </format>
    <format dxfId="98">
      <pivotArea dataOnly="0" labelOnly="1" grandCol="1" outline="0" fieldPosition="0"/>
    </format>
    <format dxfId="97">
      <pivotArea outline="0" collapsedLevelsAreSubtotals="1" fieldPosition="0"/>
    </format>
    <format dxfId="96">
      <pivotArea outline="0" collapsedLevelsAreSubtotals="1" fieldPosition="0"/>
    </format>
    <format dxfId="95">
      <pivotArea outline="0" collapsedLevelsAreSubtotals="1" fieldPosition="0"/>
    </format>
    <format dxfId="94">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6"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21:F126" firstHeaderRow="0" firstDataRow="1" firstDataCol="1"/>
  <pivotFields count="14">
    <pivotField showAll="0"/>
    <pivotField numFmtId="3" showAll="0"/>
    <pivotField numFmtId="3" showAll="0"/>
    <pivotField axis="axisRow" numFmtId="3" showAll="0">
      <items count="5">
        <item x="1"/>
        <item x="3"/>
        <item x="2"/>
        <item x="0"/>
        <item t="default"/>
      </items>
    </pivotField>
    <pivotField dataField="1" numFmtId="3" showAll="0"/>
    <pivotField dataField="1" showAll="0"/>
    <pivotField dataField="1" showAll="0"/>
    <pivotField dataField="1" showAll="0"/>
    <pivotField dataField="1" showAll="0"/>
    <pivotField numFmtId="1" showAll="0"/>
    <pivotField numFmtId="3" showAll="0"/>
    <pivotField numFmtId="1" showAll="0"/>
    <pivotField numFmtId="1" showAll="0"/>
    <pivotField numFmtId="1" showAll="0"/>
  </pivotFields>
  <rowFields count="1">
    <field x="3"/>
  </rowFields>
  <rowItems count="5">
    <i>
      <x/>
    </i>
    <i>
      <x v="1"/>
    </i>
    <i>
      <x v="2"/>
    </i>
    <i>
      <x v="3"/>
    </i>
    <i t="grand">
      <x/>
    </i>
  </rowItems>
  <colFields count="1">
    <field x="-2"/>
  </colFields>
  <colItems count="5">
    <i>
      <x/>
    </i>
    <i i="1">
      <x v="1"/>
    </i>
    <i i="2">
      <x v="2"/>
    </i>
    <i i="3">
      <x v="3"/>
    </i>
    <i i="4">
      <x v="4"/>
    </i>
  </colItems>
  <dataFields count="5">
    <dataField name="Average of Hotline Calls" fld="4" subtotal="average" baseField="3" baseItem="0"/>
    <dataField name="Average of Medical Accompaniment Sessions " fld="5" subtotal="average" baseField="3" baseItem="0"/>
    <dataField name="Average of Non-medical Accompaniment Sessions " fld="6" subtotal="average" baseField="3" baseItem="0"/>
    <dataField name="Average of Individual Counseling Sessions" fld="7" subtotal="average" baseField="3" baseItem="0"/>
    <dataField name="Average of Group Counseling Sessions" fld="8" subtotal="average" baseField="3" baseItem="0"/>
  </dataFields>
  <formats count="12">
    <format dxfId="124">
      <pivotArea collapsedLevelsAreSubtotals="1" fieldPosition="0">
        <references count="1">
          <reference field="3" count="0"/>
        </references>
      </pivotArea>
    </format>
    <format dxfId="123">
      <pivotArea collapsedLevelsAreSubtotals="1" fieldPosition="0">
        <references count="1">
          <reference field="3" count="0"/>
        </references>
      </pivotArea>
    </format>
    <format dxfId="122">
      <pivotArea grandRow="1" outline="0" collapsedLevelsAreSubtotals="1" fieldPosition="0"/>
    </format>
    <format dxfId="121">
      <pivotArea grandRow="1" outline="0" collapsedLevelsAreSubtotals="1" fieldPosition="0"/>
    </format>
    <format dxfId="120">
      <pivotArea collapsedLevelsAreSubtotals="1" fieldPosition="0">
        <references count="1">
          <reference field="3" count="0"/>
        </references>
      </pivotArea>
    </format>
    <format dxfId="119">
      <pivotArea dataOnly="0" labelOnly="1" outline="0" fieldPosition="0">
        <references count="1">
          <reference field="4294967294" count="5">
            <x v="0"/>
            <x v="1"/>
            <x v="2"/>
            <x v="3"/>
            <x v="4"/>
          </reference>
        </references>
      </pivotArea>
    </format>
    <format dxfId="118">
      <pivotArea field="3" type="button" dataOnly="0" labelOnly="1" outline="0" axis="axisRow" fieldPosition="0"/>
    </format>
    <format dxfId="117">
      <pivotArea dataOnly="0" labelOnly="1" outline="0" fieldPosition="0">
        <references count="1">
          <reference field="4294967294" count="5">
            <x v="0"/>
            <x v="1"/>
            <x v="2"/>
            <x v="3"/>
            <x v="4"/>
          </reference>
        </references>
      </pivotArea>
    </format>
    <format dxfId="116">
      <pivotArea field="3" type="button" dataOnly="0" labelOnly="1" outline="0" axis="axisRow" fieldPosition="0"/>
    </format>
    <format dxfId="115">
      <pivotArea dataOnly="0" labelOnly="1" outline="0" fieldPosition="0">
        <references count="1">
          <reference field="4294967294" count="5">
            <x v="0"/>
            <x v="1"/>
            <x v="2"/>
            <x v="3"/>
            <x v="4"/>
          </reference>
        </references>
      </pivotArea>
    </format>
    <format dxfId="114">
      <pivotArea dataOnly="0" labelOnly="1" fieldPosition="0">
        <references count="1">
          <reference field="3" count="0"/>
        </references>
      </pivotArea>
    </format>
    <format dxfId="113">
      <pivotArea dataOnly="0" labelOnly="1" fieldPosition="0">
        <references count="1">
          <reference field="3"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3"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28:B44" firstHeaderRow="1" firstDataRow="1" firstDataCol="1" rowPageCount="1" colPageCount="1"/>
  <pivotFields count="8">
    <pivotField showAll="0"/>
    <pivotField axis="axisRow"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h="1" x="127"/>
        <item h="1" x="35"/>
        <item h="1" x="88"/>
        <item h="1" x="36"/>
        <item h="1" x="89"/>
        <item h="1" x="37"/>
        <item h="1" x="90"/>
        <item h="1" x="38"/>
        <item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showAll="0"/>
    <pivotField dataField="1" showAll="0"/>
    <pivotField showAll="0"/>
  </pivotFields>
  <rowFields count="1">
    <field x="1"/>
  </rowFields>
  <rowItems count="16">
    <i>
      <x/>
    </i>
    <i>
      <x v="1"/>
    </i>
    <i>
      <x v="2"/>
    </i>
    <i>
      <x v="3"/>
    </i>
    <i>
      <x v="4"/>
    </i>
    <i>
      <x v="5"/>
    </i>
    <i>
      <x v="6"/>
    </i>
    <i>
      <x v="7"/>
    </i>
    <i>
      <x v="8"/>
    </i>
    <i>
      <x v="9"/>
    </i>
    <i>
      <x v="10"/>
    </i>
    <i>
      <x v="11"/>
    </i>
    <i>
      <x v="12"/>
    </i>
    <i>
      <x v="13"/>
    </i>
    <i>
      <x v="14"/>
    </i>
    <i t="grand">
      <x/>
    </i>
  </rowItems>
  <colItems count="1">
    <i/>
  </colItems>
  <pageFields count="1">
    <pageField fld="4" hier="-1"/>
  </pageFields>
  <dataFields count="1">
    <dataField name="Sum of FTE" fld="6" baseField="1" baseItem="4" numFmtId="2"/>
  </dataFields>
  <formats count="2">
    <format dxfId="126">
      <pivotArea outline="0" collapsedLevelsAreSubtotals="1" fieldPosition="0"/>
    </format>
    <format dxfId="125">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2"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H21" firstHeaderRow="1" firstDataRow="2" firstDataCol="1"/>
  <pivotFields count="8">
    <pivotField showAll="0"/>
    <pivotField axis="axisRow" showAll="0">
      <items count="16">
        <item x="1"/>
        <item x="13"/>
        <item x="2"/>
        <item x="3"/>
        <item x="4"/>
        <item x="5"/>
        <item x="6"/>
        <item x="7"/>
        <item x="8"/>
        <item x="0"/>
        <item x="9"/>
        <item x="10"/>
        <item x="14"/>
        <item x="11"/>
        <item x="12"/>
        <item t="default"/>
      </items>
    </pivotField>
    <pivotField showAll="0"/>
    <pivotField showAll="0"/>
    <pivotField axis="axisCol" multipleItemSelectionAllowed="1" showAll="0">
      <items count="155">
        <item n="Fringe Benefits"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n="Occupancy" x="108"/>
        <item h="1" x="16"/>
        <item h="1" x="69"/>
        <item h="1" x="109"/>
        <item h="1" x="17"/>
        <item h="1" x="70"/>
        <item h="1" x="110"/>
        <item h="1" x="18"/>
        <item h="1" x="71"/>
        <item n="Total Salaries"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h="1" x="87"/>
        <item n="Other Program Expenses" x="127"/>
        <item h="1" x="35"/>
        <item h="1"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n="Admin"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n="Payroll Taxes" x="100"/>
        <item h="1" x="150"/>
        <item h="1" x="8"/>
        <item h="1" x="61"/>
        <item t="default"/>
      </items>
    </pivotField>
    <pivotField showAll="0"/>
    <pivotField showAll="0"/>
    <pivotField dataField="1" showAll="0"/>
  </pivotFields>
  <rowFields count="1">
    <field x="1"/>
  </rowFields>
  <rowItems count="16">
    <i>
      <x/>
    </i>
    <i>
      <x v="1"/>
    </i>
    <i>
      <x v="2"/>
    </i>
    <i>
      <x v="3"/>
    </i>
    <i>
      <x v="4"/>
    </i>
    <i>
      <x v="5"/>
    </i>
    <i>
      <x v="6"/>
    </i>
    <i>
      <x v="7"/>
    </i>
    <i>
      <x v="8"/>
    </i>
    <i>
      <x v="9"/>
    </i>
    <i>
      <x v="10"/>
    </i>
    <i>
      <x v="11"/>
    </i>
    <i>
      <x v="12"/>
    </i>
    <i>
      <x v="13"/>
    </i>
    <i>
      <x v="14"/>
    </i>
    <i t="grand">
      <x/>
    </i>
  </rowItems>
  <colFields count="1">
    <field x="4"/>
  </colFields>
  <colItems count="7">
    <i>
      <x/>
    </i>
    <i>
      <x v="24"/>
    </i>
    <i>
      <x v="33"/>
    </i>
    <i>
      <x v="89"/>
    </i>
    <i>
      <x v="125"/>
    </i>
    <i>
      <x v="150"/>
    </i>
    <i t="grand">
      <x/>
    </i>
  </colItems>
  <dataFields count="1">
    <dataField name="Sum of Actual" fld="7" baseField="1" baseItem="0" numFmtId="166"/>
  </dataFields>
  <formats count="12">
    <format dxfId="138">
      <pivotArea outline="0" collapsedLevelsAreSubtotals="1" fieldPosition="0"/>
    </format>
    <format dxfId="137">
      <pivotArea dataOnly="0" labelOnly="1" fieldPosition="0">
        <references count="1">
          <reference field="4" count="0"/>
        </references>
      </pivotArea>
    </format>
    <format dxfId="136">
      <pivotArea dataOnly="0" labelOnly="1" fieldPosition="0">
        <references count="1">
          <reference field="4" count="1">
            <x v="89"/>
          </reference>
        </references>
      </pivotArea>
    </format>
    <format dxfId="135">
      <pivotArea field="1" type="button" dataOnly="0" labelOnly="1" outline="0" axis="axisRow" fieldPosition="0"/>
    </format>
    <format dxfId="134">
      <pivotArea dataOnly="0" labelOnly="1" fieldPosition="0">
        <references count="1">
          <reference field="4" count="0"/>
        </references>
      </pivotArea>
    </format>
    <format dxfId="133">
      <pivotArea dataOnly="0" labelOnly="1" grandCol="1" outline="0" fieldPosition="0"/>
    </format>
    <format dxfId="132">
      <pivotArea dataOnly="0" labelOnly="1" fieldPosition="0">
        <references count="1">
          <reference field="4" count="1">
            <x v="150"/>
          </reference>
        </references>
      </pivotArea>
    </format>
    <format dxfId="131">
      <pivotArea field="1" type="button" dataOnly="0" labelOnly="1" outline="0" axis="axisRow" fieldPosition="0"/>
    </format>
    <format dxfId="130">
      <pivotArea dataOnly="0" labelOnly="1" fieldPosition="0">
        <references count="1">
          <reference field="4" count="0"/>
        </references>
      </pivotArea>
    </format>
    <format dxfId="129">
      <pivotArea dataOnly="0" labelOnly="1" grandCol="1" outline="0" fieldPosition="0"/>
    </format>
    <format dxfId="128">
      <pivotArea dataOnly="0" labelOnly="1" fieldPosition="0">
        <references count="1">
          <reference field="4" count="1">
            <x v="0"/>
          </reference>
        </references>
      </pivotArea>
    </format>
    <format dxfId="127">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5"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06:Q110" firstHeaderRow="1" firstDataRow="2" firstDataCol="1" rowPageCount="1" colPageCount="1"/>
  <pivotFields count="8">
    <pivotField showAll="0"/>
    <pivotField axis="axisCol"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h="1" x="62"/>
        <item h="1" x="102"/>
        <item h="1" x="152"/>
        <item h="1" x="10"/>
        <item h="1" x="63"/>
        <item h="1" x="103"/>
        <item h="1" x="153"/>
        <item h="1" x="11"/>
        <item h="1" x="64"/>
        <item h="1" x="104"/>
        <item h="1" x="12"/>
        <item h="1" x="65"/>
        <item h="1" x="105"/>
        <item h="1" x="13"/>
        <item h="1" x="66"/>
        <item h="1" x="106"/>
        <item h="1" x="14"/>
        <item h="1" x="67"/>
        <item h="1" x="107"/>
        <item h="1" x="15"/>
        <item h="1" x="68"/>
        <item h="1" x="108"/>
        <item h="1" x="16"/>
        <item h="1" x="69"/>
        <item h="1" x="109"/>
        <item h="1" x="17"/>
        <item h="1" x="70"/>
        <item h="1" x="110"/>
        <item h="1" x="18"/>
        <item h="1" x="71"/>
        <item h="1" x="92"/>
        <item h="1" x="142"/>
        <item h="1" x="0"/>
        <item h="1" x="53"/>
        <item h="1" x="111"/>
        <item h="1" x="19"/>
        <item h="1" x="72"/>
        <item h="1" x="112"/>
        <item h="1" x="20"/>
        <item h="1" x="73"/>
        <item h="1" x="113"/>
        <item h="1" x="21"/>
        <item h="1" x="74"/>
        <item h="1" x="114"/>
        <item h="1" x="22"/>
        <item h="1" x="75"/>
        <item h="1" x="115"/>
        <item h="1" x="23"/>
        <item h="1" x="76"/>
        <item h="1" x="116"/>
        <item h="1" x="24"/>
        <item h="1" x="77"/>
        <item h="1" x="117"/>
        <item h="1" x="25"/>
        <item h="1" x="78"/>
        <item h="1" x="118"/>
        <item h="1" x="26"/>
        <item h="1" x="79"/>
        <item h="1" x="119"/>
        <item h="1" x="27"/>
        <item h="1" x="80"/>
        <item h="1" x="120"/>
        <item h="1" x="28"/>
        <item h="1" x="81"/>
        <item h="1" x="93"/>
        <item h="1" x="143"/>
        <item h="1" x="1"/>
        <item h="1" x="54"/>
        <item h="1" x="121"/>
        <item h="1" x="29"/>
        <item h="1" x="82"/>
        <item h="1" x="122"/>
        <item h="1" x="30"/>
        <item h="1" x="83"/>
        <item h="1" x="123"/>
        <item h="1" x="31"/>
        <item h="1" x="84"/>
        <item h="1" x="124"/>
        <item h="1" x="32"/>
        <item h="1" x="85"/>
        <item h="1" x="125"/>
        <item h="1" x="33"/>
        <item h="1" x="86"/>
        <item h="1" x="126"/>
        <item h="1" x="34"/>
        <item x="87"/>
        <item h="1" x="127"/>
        <item h="1" x="35"/>
        <item x="88"/>
        <item h="1" x="36"/>
        <item h="1"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h="1" x="57"/>
        <item h="1" x="97"/>
        <item h="1" x="147"/>
        <item h="1" x="5"/>
        <item h="1" x="58"/>
        <item h="1" x="98"/>
        <item h="1" x="148"/>
        <item h="1" x="6"/>
        <item h="1" x="59"/>
        <item h="1" x="99"/>
        <item h="1" x="149"/>
        <item h="1" x="7"/>
        <item h="1" x="60"/>
        <item h="1" x="100"/>
        <item h="1" x="150"/>
        <item h="1" x="8"/>
        <item h="1"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showAll="0"/>
  </pivotFields>
  <rowFields count="1">
    <field x="5"/>
  </rowFields>
  <rowItems count="3">
    <i>
      <x v="77"/>
    </i>
    <i>
      <x v="112"/>
    </i>
    <i t="grand">
      <x/>
    </i>
  </rowItems>
  <colFields count="1">
    <field x="1"/>
  </colFields>
  <colItems count="16">
    <i>
      <x/>
    </i>
    <i>
      <x v="1"/>
    </i>
    <i>
      <x v="2"/>
    </i>
    <i>
      <x v="3"/>
    </i>
    <i>
      <x v="4"/>
    </i>
    <i>
      <x v="5"/>
    </i>
    <i>
      <x v="6"/>
    </i>
    <i>
      <x v="7"/>
    </i>
    <i>
      <x v="8"/>
    </i>
    <i>
      <x v="9"/>
    </i>
    <i>
      <x v="10"/>
    </i>
    <i>
      <x v="11"/>
    </i>
    <i>
      <x v="12"/>
    </i>
    <i>
      <x v="13"/>
    </i>
    <i>
      <x v="14"/>
    </i>
    <i t="grand">
      <x/>
    </i>
  </colItems>
  <pageFields count="1">
    <pageField fld="4" hier="-1"/>
  </pageFields>
  <dataFields count="1">
    <dataField name="Sum of FTE" fld="6" baseField="5" baseItem="0" numFmtId="165"/>
  </dataFields>
  <formats count="4">
    <format dxfId="142">
      <pivotArea outline="0" collapsedLevelsAreSubtotals="1" fieldPosition="0"/>
    </format>
    <format dxfId="141">
      <pivotArea outline="0" collapsedLevelsAreSubtotals="1" fieldPosition="0"/>
    </format>
    <format dxfId="140">
      <pivotArea outline="0" collapsedLevelsAreSubtotals="1" fieldPosition="0"/>
    </format>
    <format dxfId="139">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4"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66:Q97" firstHeaderRow="1" firstDataRow="2" firstDataCol="1" rowPageCount="1" colPageCount="1"/>
  <pivotFields count="8">
    <pivotField showAll="0"/>
    <pivotField axis="axisCol" showAll="0">
      <items count="16">
        <item x="1"/>
        <item x="13"/>
        <item x="2"/>
        <item x="3"/>
        <item x="4"/>
        <item x="5"/>
        <item x="6"/>
        <item x="7"/>
        <item x="8"/>
        <item x="0"/>
        <item x="9"/>
        <item x="10"/>
        <item x="14"/>
        <item x="11"/>
        <item x="12"/>
        <item t="default"/>
      </items>
    </pivotField>
    <pivotField showAll="0"/>
    <pivotField showAll="0"/>
    <pivotField axis="axisPage" multipleItemSelectionAllowed="1" showAll="0">
      <items count="155">
        <item h="1" x="101"/>
        <item h="1" x="151"/>
        <item h="1" x="9"/>
        <item x="62"/>
        <item h="1" x="102"/>
        <item h="1" x="152"/>
        <item h="1" x="10"/>
        <item x="63"/>
        <item h="1" x="103"/>
        <item h="1" x="153"/>
        <item h="1" x="11"/>
        <item x="64"/>
        <item h="1" x="104"/>
        <item h="1" x="12"/>
        <item x="65"/>
        <item h="1" x="105"/>
        <item h="1" x="13"/>
        <item x="66"/>
        <item h="1" x="106"/>
        <item h="1" x="14"/>
        <item x="67"/>
        <item h="1" x="107"/>
        <item h="1" x="15"/>
        <item x="68"/>
        <item h="1" x="108"/>
        <item h="1" x="16"/>
        <item x="69"/>
        <item h="1" x="109"/>
        <item h="1" x="17"/>
        <item x="70"/>
        <item h="1" x="110"/>
        <item h="1" x="18"/>
        <item x="71"/>
        <item h="1" x="92"/>
        <item h="1" x="142"/>
        <item h="1" x="0"/>
        <item h="1" x="53"/>
        <item h="1" x="111"/>
        <item h="1" x="19"/>
        <item x="72"/>
        <item h="1" x="112"/>
        <item h="1" x="20"/>
        <item x="73"/>
        <item h="1" x="113"/>
        <item h="1" x="21"/>
        <item x="74"/>
        <item h="1" x="114"/>
        <item h="1" x="22"/>
        <item x="75"/>
        <item h="1" x="115"/>
        <item h="1" x="23"/>
        <item x="76"/>
        <item h="1" x="116"/>
        <item h="1" x="24"/>
        <item x="77"/>
        <item h="1" x="117"/>
        <item h="1" x="25"/>
        <item x="78"/>
        <item h="1" x="118"/>
        <item h="1" x="26"/>
        <item x="79"/>
        <item h="1" x="119"/>
        <item h="1" x="27"/>
        <item x="80"/>
        <item h="1" x="120"/>
        <item h="1" x="28"/>
        <item h="1" x="81"/>
        <item h="1" x="93"/>
        <item h="1" x="143"/>
        <item h="1" x="1"/>
        <item h="1" x="54"/>
        <item h="1" x="121"/>
        <item h="1" x="29"/>
        <item h="1" x="82"/>
        <item h="1" x="122"/>
        <item h="1" x="30"/>
        <item x="83"/>
        <item h="1" x="123"/>
        <item h="1" x="31"/>
        <item x="84"/>
        <item h="1" x="124"/>
        <item h="1" x="32"/>
        <item x="85"/>
        <item h="1" x="125"/>
        <item h="1" x="33"/>
        <item x="86"/>
        <item h="1" x="126"/>
        <item h="1" x="34"/>
        <item h="1" x="87"/>
        <item h="1" x="127"/>
        <item h="1" x="35"/>
        <item h="1" x="88"/>
        <item h="1" x="36"/>
        <item x="89"/>
        <item h="1" x="37"/>
        <item h="1" x="90"/>
        <item h="1" x="38"/>
        <item h="1" x="91"/>
        <item h="1" x="94"/>
        <item h="1" x="144"/>
        <item h="1" x="2"/>
        <item h="1" x="55"/>
        <item h="1" x="39"/>
        <item h="1" x="40"/>
        <item h="1" x="128"/>
        <item h="1" x="41"/>
        <item h="1" x="129"/>
        <item h="1" x="42"/>
        <item h="1" x="130"/>
        <item h="1" x="43"/>
        <item h="1" x="44"/>
        <item h="1" x="45"/>
        <item h="1" x="46"/>
        <item h="1" x="131"/>
        <item h="1" x="47"/>
        <item h="1" x="132"/>
        <item h="1" x="48"/>
        <item h="1" x="95"/>
        <item h="1" x="145"/>
        <item h="1" x="3"/>
        <item h="1" x="56"/>
        <item h="1" x="133"/>
        <item h="1" x="49"/>
        <item h="1" x="134"/>
        <item h="1" x="50"/>
        <item h="1" x="135"/>
        <item h="1" x="51"/>
        <item h="1" x="136"/>
        <item h="1" x="52"/>
        <item h="1" x="137"/>
        <item h="1" x="138"/>
        <item h="1" x="139"/>
        <item h="1" x="140"/>
        <item h="1" x="141"/>
        <item h="1" x="96"/>
        <item h="1" x="146"/>
        <item h="1" x="4"/>
        <item x="57"/>
        <item h="1" x="97"/>
        <item h="1" x="147"/>
        <item h="1" x="5"/>
        <item x="58"/>
        <item h="1" x="98"/>
        <item h="1" x="148"/>
        <item h="1" x="6"/>
        <item x="59"/>
        <item h="1" x="99"/>
        <item h="1" x="149"/>
        <item h="1" x="7"/>
        <item x="60"/>
        <item h="1" x="100"/>
        <item h="1" x="150"/>
        <item h="1" x="8"/>
        <item x="61"/>
        <item t="default"/>
      </items>
    </pivotField>
    <pivotField axis="axisRow" showAll="0">
      <items count="155">
        <item x="102"/>
        <item x="95"/>
        <item x="135"/>
        <item x="96"/>
        <item x="48"/>
        <item x="138"/>
        <item x="55"/>
        <item x="152"/>
        <item x="81"/>
        <item x="82"/>
        <item x="79"/>
        <item x="78"/>
        <item x="93"/>
        <item x="94"/>
        <item x="120"/>
        <item x="37"/>
        <item x="116"/>
        <item x="111"/>
        <item x="74"/>
        <item x="44"/>
        <item x="98"/>
        <item x="0"/>
        <item x="80"/>
        <item x="72"/>
        <item x="69"/>
        <item x="70"/>
        <item x="71"/>
        <item x="21"/>
        <item x="22"/>
        <item x="7"/>
        <item x="9"/>
        <item x="11"/>
        <item x="12"/>
        <item x="10"/>
        <item x="8"/>
        <item x="19"/>
        <item x="20"/>
        <item x="66"/>
        <item x="146"/>
        <item x="89"/>
        <item x="86"/>
        <item x="85"/>
        <item x="84"/>
        <item x="83"/>
        <item x="109"/>
        <item x="90"/>
        <item x="122"/>
        <item x="148"/>
        <item x="142"/>
        <item x="32"/>
        <item x="143"/>
        <item x="147"/>
        <item x="144"/>
        <item x="137"/>
        <item x="145"/>
        <item x="26"/>
        <item x="151"/>
        <item x="25"/>
        <item x="153"/>
        <item x="105"/>
        <item x="104"/>
        <item x="107"/>
        <item x="106"/>
        <item x="43"/>
        <item x="101"/>
        <item x="1"/>
        <item x="13"/>
        <item x="14"/>
        <item x="119"/>
        <item x="46"/>
        <item x="61"/>
        <item x="129"/>
        <item x="77"/>
        <item x="16"/>
        <item x="15"/>
        <item x="18"/>
        <item x="17"/>
        <item x="88"/>
        <item x="4"/>
        <item x="29"/>
        <item x="36"/>
        <item x="30"/>
        <item x="38"/>
        <item x="115"/>
        <item x="33"/>
        <item x="34"/>
        <item x="35"/>
        <item x="59"/>
        <item x="125"/>
        <item x="45"/>
        <item x="31"/>
        <item x="63"/>
        <item x="130"/>
        <item x="141"/>
        <item x="123"/>
        <item x="126"/>
        <item x="5"/>
        <item x="28"/>
        <item x="128"/>
        <item x="39"/>
        <item x="47"/>
        <item x="23"/>
        <item x="100"/>
        <item x="62"/>
        <item x="64"/>
        <item x="57"/>
        <item x="58"/>
        <item x="27"/>
        <item x="41"/>
        <item x="40"/>
        <item x="2"/>
        <item x="132"/>
        <item x="87"/>
        <item x="53"/>
        <item x="54"/>
        <item x="124"/>
        <item x="131"/>
        <item x="121"/>
        <item x="73"/>
        <item x="60"/>
        <item x="50"/>
        <item x="49"/>
        <item x="51"/>
        <item x="76"/>
        <item x="75"/>
        <item x="67"/>
        <item x="65"/>
        <item x="114"/>
        <item x="113"/>
        <item x="112"/>
        <item x="56"/>
        <item x="68"/>
        <item x="110"/>
        <item x="97"/>
        <item x="42"/>
        <item x="3"/>
        <item x="134"/>
        <item x="150"/>
        <item x="149"/>
        <item x="91"/>
        <item x="92"/>
        <item x="103"/>
        <item x="139"/>
        <item x="99"/>
        <item x="6"/>
        <item x="108"/>
        <item x="127"/>
        <item x="136"/>
        <item x="140"/>
        <item x="52"/>
        <item x="118"/>
        <item x="117"/>
        <item x="24"/>
        <item x="133"/>
        <item t="default"/>
      </items>
    </pivotField>
    <pivotField dataField="1" showAll="0"/>
    <pivotField showAll="0"/>
  </pivotFields>
  <rowFields count="1">
    <field x="5"/>
  </rowFields>
  <rowItems count="30">
    <i>
      <x v="10"/>
    </i>
    <i>
      <x v="11"/>
    </i>
    <i>
      <x v="18"/>
    </i>
    <i>
      <x v="22"/>
    </i>
    <i>
      <x v="23"/>
    </i>
    <i>
      <x v="24"/>
    </i>
    <i>
      <x v="25"/>
    </i>
    <i>
      <x v="26"/>
    </i>
    <i>
      <x v="37"/>
    </i>
    <i>
      <x v="39"/>
    </i>
    <i>
      <x v="40"/>
    </i>
    <i>
      <x v="41"/>
    </i>
    <i>
      <x v="42"/>
    </i>
    <i>
      <x v="43"/>
    </i>
    <i>
      <x v="70"/>
    </i>
    <i>
      <x v="72"/>
    </i>
    <i>
      <x v="87"/>
    </i>
    <i>
      <x v="91"/>
    </i>
    <i>
      <x v="103"/>
    </i>
    <i>
      <x v="104"/>
    </i>
    <i>
      <x v="105"/>
    </i>
    <i>
      <x v="106"/>
    </i>
    <i>
      <x v="118"/>
    </i>
    <i>
      <x v="119"/>
    </i>
    <i>
      <x v="123"/>
    </i>
    <i>
      <x v="124"/>
    </i>
    <i>
      <x v="125"/>
    </i>
    <i>
      <x v="126"/>
    </i>
    <i>
      <x v="131"/>
    </i>
    <i t="grand">
      <x/>
    </i>
  </rowItems>
  <colFields count="1">
    <field x="1"/>
  </colFields>
  <colItems count="16">
    <i>
      <x/>
    </i>
    <i>
      <x v="1"/>
    </i>
    <i>
      <x v="2"/>
    </i>
    <i>
      <x v="3"/>
    </i>
    <i>
      <x v="4"/>
    </i>
    <i>
      <x v="5"/>
    </i>
    <i>
      <x v="6"/>
    </i>
    <i>
      <x v="7"/>
    </i>
    <i>
      <x v="8"/>
    </i>
    <i>
      <x v="9"/>
    </i>
    <i>
      <x v="10"/>
    </i>
    <i>
      <x v="11"/>
    </i>
    <i>
      <x v="12"/>
    </i>
    <i>
      <x v="13"/>
    </i>
    <i>
      <x v="14"/>
    </i>
    <i t="grand">
      <x/>
    </i>
  </colItems>
  <pageFields count="1">
    <pageField fld="4" hier="-1"/>
  </pageFields>
  <dataFields count="1">
    <dataField name="Sum of FTE" fld="6" baseField="5" baseItem="0" numFmtId="165"/>
  </dataFields>
  <formats count="11">
    <format dxfId="153">
      <pivotArea outline="0" collapsedLevelsAreSubtotals="1" fieldPosition="0"/>
    </format>
    <format dxfId="152">
      <pivotArea outline="0" collapsedLevelsAreSubtotals="1" fieldPosition="0"/>
    </format>
    <format dxfId="151">
      <pivotArea outline="0" collapsedLevelsAreSubtotals="1" fieldPosition="0"/>
    </format>
    <format dxfId="150">
      <pivotArea dataOnly="0" labelOnly="1" fieldPosition="0">
        <references count="1">
          <reference field="1" count="0"/>
        </references>
      </pivotArea>
    </format>
    <format dxfId="149">
      <pivotArea dataOnly="0" labelOnly="1" grandCol="1" outline="0" fieldPosition="0"/>
    </format>
    <format dxfId="148">
      <pivotArea dataOnly="0" labelOnly="1" fieldPosition="0">
        <references count="1">
          <reference field="1" count="0"/>
        </references>
      </pivotArea>
    </format>
    <format dxfId="147">
      <pivotArea dataOnly="0" labelOnly="1" grandCol="1" outline="0" fieldPosition="0"/>
    </format>
    <format dxfId="146">
      <pivotArea dataOnly="0" labelOnly="1" fieldPosition="0">
        <references count="1">
          <reference field="1" count="0"/>
        </references>
      </pivotArea>
    </format>
    <format dxfId="145">
      <pivotArea dataOnly="0" labelOnly="1" grandCol="1" outline="0" fieldPosition="0"/>
    </format>
    <format dxfId="144">
      <pivotArea dataOnly="0" labelOnly="1" fieldPosition="0">
        <references count="1">
          <reference field="1" count="0"/>
        </references>
      </pivotArea>
    </format>
    <format dxfId="143">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6.xml"/><Relationship Id="rId7" Type="http://schemas.openxmlformats.org/officeDocument/2006/relationships/printerSettings" Target="../printerSettings/printerSettings9.bin"/><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pivotTable" Target="../pivotTables/pivotTable9.xml"/><Relationship Id="rId5" Type="http://schemas.openxmlformats.org/officeDocument/2006/relationships/pivotTable" Target="../pivotTables/pivotTable8.xml"/><Relationship Id="rId4"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27.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9" tint="0.39997558519241921"/>
  </sheetPr>
  <dimension ref="A1:AT2311"/>
  <sheetViews>
    <sheetView zoomScale="80" zoomScaleNormal="80" workbookViewId="0">
      <pane ySplit="1" topLeftCell="A2303" activePane="bottomLeft" state="frozen"/>
      <selection activeCell="F2307" sqref="F2307"/>
      <selection pane="bottomLeft" activeCell="F2307" sqref="F2307"/>
    </sheetView>
  </sheetViews>
  <sheetFormatPr defaultColWidth="9.140625" defaultRowHeight="15"/>
  <cols>
    <col min="1" max="1" width="9.140625" style="28"/>
    <col min="2" max="2" width="37.85546875" style="28" customWidth="1"/>
    <col min="3" max="3" width="27.7109375" style="28" customWidth="1"/>
    <col min="4" max="4" width="19.7109375" style="28" bestFit="1" customWidth="1"/>
    <col min="5" max="5" width="10.7109375" style="28" customWidth="1"/>
    <col min="6" max="6" width="51.42578125" style="28" customWidth="1"/>
    <col min="7" max="7" width="9.140625" style="28"/>
    <col min="8" max="8" width="17.7109375" style="28" customWidth="1"/>
    <col min="9" max="46" width="9.140625" style="27"/>
    <col min="47" max="16384" width="9.140625" style="28"/>
  </cols>
  <sheetData>
    <row r="1" spans="1:46" s="25" customFormat="1" ht="45">
      <c r="A1" s="20" t="s">
        <v>185</v>
      </c>
      <c r="B1" s="20" t="s">
        <v>434</v>
      </c>
      <c r="C1" s="20" t="s">
        <v>186</v>
      </c>
      <c r="D1" s="20" t="s">
        <v>187</v>
      </c>
      <c r="E1" s="19" t="s">
        <v>188</v>
      </c>
      <c r="F1" s="19" t="s">
        <v>189</v>
      </c>
      <c r="G1" s="19" t="s">
        <v>178</v>
      </c>
      <c r="H1" s="23" t="s">
        <v>190</v>
      </c>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row>
    <row r="2" spans="1:46">
      <c r="A2" s="26">
        <v>1</v>
      </c>
      <c r="B2" s="26" t="s">
        <v>435</v>
      </c>
      <c r="C2" s="26" t="s">
        <v>191</v>
      </c>
      <c r="D2" s="26" t="s">
        <v>192</v>
      </c>
      <c r="E2" s="26" t="s">
        <v>193</v>
      </c>
      <c r="F2" s="26" t="s">
        <v>194</v>
      </c>
      <c r="G2" s="26"/>
      <c r="H2" s="33">
        <v>28738</v>
      </c>
    </row>
    <row r="3" spans="1:46">
      <c r="A3" s="26">
        <v>2</v>
      </c>
      <c r="B3" s="26" t="s">
        <v>435</v>
      </c>
      <c r="C3" s="26" t="s">
        <v>191</v>
      </c>
      <c r="D3" s="26" t="s">
        <v>192</v>
      </c>
      <c r="E3" s="26" t="s">
        <v>195</v>
      </c>
      <c r="F3" s="26" t="s">
        <v>196</v>
      </c>
      <c r="G3" s="26"/>
      <c r="H3" s="33"/>
    </row>
    <row r="4" spans="1:46">
      <c r="A4" s="26">
        <v>3</v>
      </c>
      <c r="B4" s="26" t="s">
        <v>435</v>
      </c>
      <c r="C4" s="26" t="s">
        <v>191</v>
      </c>
      <c r="D4" s="26" t="s">
        <v>192</v>
      </c>
      <c r="E4" s="26" t="s">
        <v>197</v>
      </c>
      <c r="F4" s="26" t="s">
        <v>198</v>
      </c>
      <c r="G4" s="26"/>
      <c r="H4" s="33"/>
    </row>
    <row r="5" spans="1:46">
      <c r="A5" s="26">
        <v>4</v>
      </c>
      <c r="B5" s="26" t="s">
        <v>435</v>
      </c>
      <c r="C5" s="26" t="s">
        <v>191</v>
      </c>
      <c r="D5" s="26" t="s">
        <v>183</v>
      </c>
      <c r="E5" s="26" t="s">
        <v>199</v>
      </c>
      <c r="F5" s="26" t="s">
        <v>200</v>
      </c>
      <c r="G5" s="26"/>
      <c r="H5" s="34">
        <f>SUM(H2:H4)</f>
        <v>28738</v>
      </c>
    </row>
    <row r="6" spans="1:46">
      <c r="A6" s="26">
        <v>5</v>
      </c>
      <c r="B6" s="26" t="s">
        <v>435</v>
      </c>
      <c r="C6" s="26" t="s">
        <v>191</v>
      </c>
      <c r="D6" s="26" t="s">
        <v>192</v>
      </c>
      <c r="E6" s="26" t="s">
        <v>201</v>
      </c>
      <c r="F6" s="26" t="s">
        <v>202</v>
      </c>
      <c r="G6" s="26"/>
      <c r="H6" s="33"/>
    </row>
    <row r="7" spans="1:46">
      <c r="A7" s="26">
        <v>6</v>
      </c>
      <c r="B7" s="26" t="s">
        <v>435</v>
      </c>
      <c r="C7" s="26" t="s">
        <v>191</v>
      </c>
      <c r="D7" s="26" t="s">
        <v>192</v>
      </c>
      <c r="E7" s="26" t="s">
        <v>203</v>
      </c>
      <c r="F7" s="26" t="s">
        <v>204</v>
      </c>
      <c r="G7" s="26"/>
      <c r="H7" s="33"/>
    </row>
    <row r="8" spans="1:46">
      <c r="A8" s="26">
        <v>7</v>
      </c>
      <c r="B8" s="26" t="s">
        <v>435</v>
      </c>
      <c r="C8" s="26" t="s">
        <v>191</v>
      </c>
      <c r="D8" s="26" t="s">
        <v>183</v>
      </c>
      <c r="E8" s="26" t="s">
        <v>205</v>
      </c>
      <c r="F8" s="26" t="s">
        <v>206</v>
      </c>
      <c r="G8" s="26"/>
      <c r="H8" s="34">
        <f>SUM(H6:H7)</f>
        <v>0</v>
      </c>
    </row>
    <row r="9" spans="1:46">
      <c r="A9" s="26">
        <v>8</v>
      </c>
      <c r="B9" s="26" t="s">
        <v>435</v>
      </c>
      <c r="C9" s="26" t="s">
        <v>191</v>
      </c>
      <c r="D9" s="26" t="s">
        <v>192</v>
      </c>
      <c r="E9" s="26" t="s">
        <v>207</v>
      </c>
      <c r="F9" s="26" t="s">
        <v>208</v>
      </c>
      <c r="G9" s="26"/>
      <c r="H9" s="33"/>
    </row>
    <row r="10" spans="1:46">
      <c r="A10" s="26">
        <v>9</v>
      </c>
      <c r="B10" s="26" t="s">
        <v>435</v>
      </c>
      <c r="C10" s="26" t="s">
        <v>191</v>
      </c>
      <c r="D10" s="26" t="s">
        <v>192</v>
      </c>
      <c r="E10" s="26" t="s">
        <v>209</v>
      </c>
      <c r="F10" s="26" t="s">
        <v>210</v>
      </c>
      <c r="G10" s="26"/>
      <c r="H10" s="33"/>
    </row>
    <row r="11" spans="1:46">
      <c r="A11" s="26">
        <v>10</v>
      </c>
      <c r="B11" s="26" t="s">
        <v>435</v>
      </c>
      <c r="C11" s="26" t="s">
        <v>191</v>
      </c>
      <c r="D11" s="26" t="s">
        <v>192</v>
      </c>
      <c r="E11" s="26" t="s">
        <v>211</v>
      </c>
      <c r="F11" s="26" t="s">
        <v>212</v>
      </c>
      <c r="G11" s="26"/>
      <c r="H11" s="33">
        <v>47793</v>
      </c>
    </row>
    <row r="12" spans="1:46">
      <c r="A12" s="26">
        <v>11</v>
      </c>
      <c r="B12" s="26" t="s">
        <v>435</v>
      </c>
      <c r="C12" s="26" t="s">
        <v>191</v>
      </c>
      <c r="D12" s="26" t="s">
        <v>192</v>
      </c>
      <c r="E12" s="26" t="s">
        <v>213</v>
      </c>
      <c r="F12" s="26" t="s">
        <v>214</v>
      </c>
      <c r="G12" s="26"/>
      <c r="H12" s="33"/>
    </row>
    <row r="13" spans="1:46">
      <c r="A13" s="26">
        <v>12</v>
      </c>
      <c r="B13" s="26" t="s">
        <v>435</v>
      </c>
      <c r="C13" s="26" t="s">
        <v>191</v>
      </c>
      <c r="D13" s="26" t="s">
        <v>192</v>
      </c>
      <c r="E13" s="26" t="s">
        <v>215</v>
      </c>
      <c r="F13" s="26" t="s">
        <v>216</v>
      </c>
      <c r="G13" s="26"/>
      <c r="H13" s="33"/>
    </row>
    <row r="14" spans="1:46">
      <c r="A14" s="26">
        <v>13</v>
      </c>
      <c r="B14" s="26" t="s">
        <v>435</v>
      </c>
      <c r="C14" s="26" t="s">
        <v>191</v>
      </c>
      <c r="D14" s="26" t="s">
        <v>192</v>
      </c>
      <c r="E14" s="26" t="s">
        <v>217</v>
      </c>
      <c r="F14" s="26" t="s">
        <v>218</v>
      </c>
      <c r="G14" s="26"/>
      <c r="H14" s="33"/>
    </row>
    <row r="15" spans="1:46">
      <c r="A15" s="26">
        <v>14</v>
      </c>
      <c r="B15" s="26" t="s">
        <v>435</v>
      </c>
      <c r="C15" s="26" t="s">
        <v>191</v>
      </c>
      <c r="D15" s="26" t="s">
        <v>192</v>
      </c>
      <c r="E15" s="26" t="s">
        <v>219</v>
      </c>
      <c r="F15" s="26" t="s">
        <v>220</v>
      </c>
      <c r="G15" s="26"/>
      <c r="H15" s="33"/>
    </row>
    <row r="16" spans="1:46">
      <c r="A16" s="26">
        <v>15</v>
      </c>
      <c r="B16" s="26" t="s">
        <v>435</v>
      </c>
      <c r="C16" s="26" t="s">
        <v>191</v>
      </c>
      <c r="D16" s="26" t="s">
        <v>192</v>
      </c>
      <c r="E16" s="26" t="s">
        <v>221</v>
      </c>
      <c r="F16" s="26" t="s">
        <v>222</v>
      </c>
      <c r="G16" s="26"/>
      <c r="H16" s="33"/>
    </row>
    <row r="17" spans="1:8">
      <c r="A17" s="26">
        <v>16</v>
      </c>
      <c r="B17" s="26" t="s">
        <v>435</v>
      </c>
      <c r="C17" s="26" t="s">
        <v>191</v>
      </c>
      <c r="D17" s="26" t="s">
        <v>192</v>
      </c>
      <c r="E17" s="26" t="s">
        <v>223</v>
      </c>
      <c r="F17" s="26" t="s">
        <v>224</v>
      </c>
      <c r="G17" s="26"/>
      <c r="H17" s="33"/>
    </row>
    <row r="18" spans="1:8">
      <c r="A18" s="26">
        <v>17</v>
      </c>
      <c r="B18" s="26" t="s">
        <v>435</v>
      </c>
      <c r="C18" s="26" t="s">
        <v>191</v>
      </c>
      <c r="D18" s="26" t="s">
        <v>192</v>
      </c>
      <c r="E18" s="26" t="s">
        <v>225</v>
      </c>
      <c r="F18" s="26" t="s">
        <v>226</v>
      </c>
      <c r="G18" s="26"/>
      <c r="H18" s="33"/>
    </row>
    <row r="19" spans="1:8">
      <c r="A19" s="26">
        <v>18</v>
      </c>
      <c r="B19" s="26" t="s">
        <v>435</v>
      </c>
      <c r="C19" s="26" t="s">
        <v>191</v>
      </c>
      <c r="D19" s="26" t="s">
        <v>192</v>
      </c>
      <c r="E19" s="26" t="s">
        <v>227</v>
      </c>
      <c r="F19" s="26" t="s">
        <v>228</v>
      </c>
      <c r="G19" s="26"/>
      <c r="H19" s="33"/>
    </row>
    <row r="20" spans="1:8">
      <c r="A20" s="26">
        <v>19</v>
      </c>
      <c r="B20" s="26" t="s">
        <v>435</v>
      </c>
      <c r="C20" s="26" t="s">
        <v>191</v>
      </c>
      <c r="D20" s="26" t="s">
        <v>192</v>
      </c>
      <c r="E20" s="26" t="s">
        <v>229</v>
      </c>
      <c r="F20" s="26" t="s">
        <v>230</v>
      </c>
      <c r="G20" s="26"/>
      <c r="H20" s="33"/>
    </row>
    <row r="21" spans="1:8">
      <c r="A21" s="26">
        <v>20</v>
      </c>
      <c r="B21" s="26" t="s">
        <v>435</v>
      </c>
      <c r="C21" s="26" t="s">
        <v>191</v>
      </c>
      <c r="D21" s="26" t="s">
        <v>192</v>
      </c>
      <c r="E21" s="26" t="s">
        <v>231</v>
      </c>
      <c r="F21" s="26" t="s">
        <v>232</v>
      </c>
      <c r="G21" s="26"/>
      <c r="H21" s="33"/>
    </row>
    <row r="22" spans="1:8">
      <c r="A22" s="26">
        <v>21</v>
      </c>
      <c r="B22" s="26" t="s">
        <v>435</v>
      </c>
      <c r="C22" s="26" t="s">
        <v>191</v>
      </c>
      <c r="D22" s="26" t="s">
        <v>192</v>
      </c>
      <c r="E22" s="26" t="s">
        <v>233</v>
      </c>
      <c r="F22" s="26" t="s">
        <v>234</v>
      </c>
      <c r="G22" s="26"/>
      <c r="H22" s="33"/>
    </row>
    <row r="23" spans="1:8">
      <c r="A23" s="26">
        <v>22</v>
      </c>
      <c r="B23" s="26" t="s">
        <v>435</v>
      </c>
      <c r="C23" s="26" t="s">
        <v>191</v>
      </c>
      <c r="D23" s="26" t="s">
        <v>192</v>
      </c>
      <c r="E23" s="26" t="s">
        <v>235</v>
      </c>
      <c r="F23" s="26" t="s">
        <v>236</v>
      </c>
      <c r="G23" s="26"/>
      <c r="H23" s="33"/>
    </row>
    <row r="24" spans="1:8">
      <c r="A24" s="26">
        <v>23</v>
      </c>
      <c r="B24" s="26" t="s">
        <v>435</v>
      </c>
      <c r="C24" s="26" t="s">
        <v>191</v>
      </c>
      <c r="D24" s="26" t="s">
        <v>192</v>
      </c>
      <c r="E24" s="26" t="s">
        <v>237</v>
      </c>
      <c r="F24" s="26" t="s">
        <v>238</v>
      </c>
      <c r="G24" s="26"/>
      <c r="H24" s="33"/>
    </row>
    <row r="25" spans="1:8">
      <c r="A25" s="26">
        <v>24</v>
      </c>
      <c r="B25" s="26" t="s">
        <v>435</v>
      </c>
      <c r="C25" s="26" t="s">
        <v>191</v>
      </c>
      <c r="D25" s="26" t="s">
        <v>192</v>
      </c>
      <c r="E25" s="26" t="s">
        <v>239</v>
      </c>
      <c r="F25" s="26" t="s">
        <v>240</v>
      </c>
      <c r="G25" s="26"/>
      <c r="H25" s="33"/>
    </row>
    <row r="26" spans="1:8">
      <c r="A26" s="26">
        <v>25</v>
      </c>
      <c r="B26" s="26" t="s">
        <v>435</v>
      </c>
      <c r="C26" s="26" t="s">
        <v>191</v>
      </c>
      <c r="D26" s="26" t="s">
        <v>192</v>
      </c>
      <c r="E26" s="26" t="s">
        <v>241</v>
      </c>
      <c r="F26" s="26" t="s">
        <v>242</v>
      </c>
      <c r="G26" s="26"/>
      <c r="H26" s="33"/>
    </row>
    <row r="27" spans="1:8">
      <c r="A27" s="26">
        <v>26</v>
      </c>
      <c r="B27" s="26" t="s">
        <v>435</v>
      </c>
      <c r="C27" s="26" t="s">
        <v>191</v>
      </c>
      <c r="D27" s="26" t="s">
        <v>192</v>
      </c>
      <c r="E27" s="26" t="s">
        <v>243</v>
      </c>
      <c r="F27" s="26" t="s">
        <v>244</v>
      </c>
      <c r="G27" s="26"/>
      <c r="H27" s="33"/>
    </row>
    <row r="28" spans="1:8">
      <c r="A28" s="26">
        <v>27</v>
      </c>
      <c r="B28" s="26" t="s">
        <v>435</v>
      </c>
      <c r="C28" s="26" t="s">
        <v>191</v>
      </c>
      <c r="D28" s="26" t="s">
        <v>192</v>
      </c>
      <c r="E28" s="26" t="s">
        <v>245</v>
      </c>
      <c r="F28" s="26" t="s">
        <v>246</v>
      </c>
      <c r="G28" s="26"/>
      <c r="H28" s="33"/>
    </row>
    <row r="29" spans="1:8">
      <c r="A29" s="26">
        <v>28</v>
      </c>
      <c r="B29" s="26" t="s">
        <v>435</v>
      </c>
      <c r="C29" s="26" t="s">
        <v>191</v>
      </c>
      <c r="D29" s="26" t="s">
        <v>192</v>
      </c>
      <c r="E29" s="26" t="s">
        <v>247</v>
      </c>
      <c r="F29" s="26" t="s">
        <v>248</v>
      </c>
      <c r="G29" s="26"/>
      <c r="H29" s="33"/>
    </row>
    <row r="30" spans="1:8">
      <c r="A30" s="26">
        <v>29</v>
      </c>
      <c r="B30" s="26" t="s">
        <v>435</v>
      </c>
      <c r="C30" s="26" t="s">
        <v>191</v>
      </c>
      <c r="D30" s="26" t="s">
        <v>192</v>
      </c>
      <c r="E30" s="26" t="s">
        <v>249</v>
      </c>
      <c r="F30" s="26" t="s">
        <v>250</v>
      </c>
      <c r="G30" s="26"/>
      <c r="H30" s="33"/>
    </row>
    <row r="31" spans="1:8">
      <c r="A31" s="26">
        <v>30</v>
      </c>
      <c r="B31" s="26" t="s">
        <v>435</v>
      </c>
      <c r="C31" s="26" t="s">
        <v>191</v>
      </c>
      <c r="D31" s="26" t="s">
        <v>192</v>
      </c>
      <c r="E31" s="26" t="s">
        <v>251</v>
      </c>
      <c r="F31" s="26" t="s">
        <v>252</v>
      </c>
      <c r="G31" s="26"/>
      <c r="H31" s="33"/>
    </row>
    <row r="32" spans="1:8">
      <c r="A32" s="26">
        <v>31</v>
      </c>
      <c r="B32" s="26" t="s">
        <v>435</v>
      </c>
      <c r="C32" s="26" t="s">
        <v>191</v>
      </c>
      <c r="D32" s="26" t="s">
        <v>192</v>
      </c>
      <c r="E32" s="26" t="s">
        <v>253</v>
      </c>
      <c r="F32" s="26" t="s">
        <v>254</v>
      </c>
      <c r="G32" s="26"/>
      <c r="H32" s="33">
        <v>10000</v>
      </c>
    </row>
    <row r="33" spans="1:8">
      <c r="A33" s="26">
        <v>32</v>
      </c>
      <c r="B33" s="26" t="s">
        <v>435</v>
      </c>
      <c r="C33" s="26" t="s">
        <v>191</v>
      </c>
      <c r="D33" s="26" t="s">
        <v>192</v>
      </c>
      <c r="E33" s="26" t="s">
        <v>255</v>
      </c>
      <c r="F33" s="26" t="s">
        <v>256</v>
      </c>
      <c r="G33" s="26"/>
      <c r="H33" s="33"/>
    </row>
    <row r="34" spans="1:8">
      <c r="A34" s="26">
        <v>33</v>
      </c>
      <c r="B34" s="26" t="s">
        <v>435</v>
      </c>
      <c r="C34" s="26" t="s">
        <v>191</v>
      </c>
      <c r="D34" s="26" t="s">
        <v>192</v>
      </c>
      <c r="E34" s="26" t="s">
        <v>257</v>
      </c>
      <c r="F34" s="26" t="s">
        <v>258</v>
      </c>
      <c r="G34" s="26"/>
      <c r="H34" s="33"/>
    </row>
    <row r="35" spans="1:8">
      <c r="A35" s="26">
        <v>34</v>
      </c>
      <c r="B35" s="26" t="s">
        <v>435</v>
      </c>
      <c r="C35" s="26" t="s">
        <v>191</v>
      </c>
      <c r="D35" s="26" t="s">
        <v>192</v>
      </c>
      <c r="E35" s="26" t="s">
        <v>259</v>
      </c>
      <c r="F35" s="26" t="s">
        <v>260</v>
      </c>
      <c r="G35" s="26"/>
      <c r="H35" s="33"/>
    </row>
    <row r="36" spans="1:8">
      <c r="A36" s="26">
        <v>35</v>
      </c>
      <c r="B36" s="26" t="s">
        <v>435</v>
      </c>
      <c r="C36" s="26" t="s">
        <v>191</v>
      </c>
      <c r="D36" s="26" t="s">
        <v>192</v>
      </c>
      <c r="E36" s="26" t="s">
        <v>261</v>
      </c>
      <c r="F36" s="26" t="s">
        <v>262</v>
      </c>
      <c r="G36" s="26"/>
      <c r="H36" s="33"/>
    </row>
    <row r="37" spans="1:8">
      <c r="A37" s="26">
        <v>36</v>
      </c>
      <c r="B37" s="26" t="s">
        <v>435</v>
      </c>
      <c r="C37" s="26" t="s">
        <v>191</v>
      </c>
      <c r="D37" s="26" t="s">
        <v>192</v>
      </c>
      <c r="E37" s="26" t="s">
        <v>263</v>
      </c>
      <c r="F37" s="26" t="s">
        <v>264</v>
      </c>
      <c r="G37" s="26"/>
      <c r="H37" s="33"/>
    </row>
    <row r="38" spans="1:8">
      <c r="A38" s="26">
        <v>37</v>
      </c>
      <c r="B38" s="26" t="s">
        <v>435</v>
      </c>
      <c r="C38" s="26" t="s">
        <v>191</v>
      </c>
      <c r="D38" s="26" t="s">
        <v>192</v>
      </c>
      <c r="E38" s="26" t="s">
        <v>265</v>
      </c>
      <c r="F38" s="26" t="s">
        <v>266</v>
      </c>
      <c r="G38" s="26"/>
      <c r="H38" s="33"/>
    </row>
    <row r="39" spans="1:8">
      <c r="A39" s="26">
        <v>38</v>
      </c>
      <c r="B39" s="26" t="s">
        <v>435</v>
      </c>
      <c r="C39" s="26" t="s">
        <v>191</v>
      </c>
      <c r="D39" s="26" t="s">
        <v>192</v>
      </c>
      <c r="E39" s="26" t="s">
        <v>267</v>
      </c>
      <c r="F39" s="26" t="s">
        <v>268</v>
      </c>
      <c r="G39" s="26"/>
      <c r="H39" s="33"/>
    </row>
    <row r="40" spans="1:8">
      <c r="A40" s="26">
        <v>39</v>
      </c>
      <c r="B40" s="26" t="s">
        <v>435</v>
      </c>
      <c r="C40" s="26" t="s">
        <v>191</v>
      </c>
      <c r="D40" s="26" t="s">
        <v>192</v>
      </c>
      <c r="E40" s="26" t="s">
        <v>269</v>
      </c>
      <c r="F40" s="26" t="s">
        <v>270</v>
      </c>
      <c r="G40" s="26"/>
      <c r="H40" s="33"/>
    </row>
    <row r="41" spans="1:8">
      <c r="A41" s="26">
        <v>40</v>
      </c>
      <c r="B41" s="26" t="s">
        <v>435</v>
      </c>
      <c r="C41" s="26" t="s">
        <v>191</v>
      </c>
      <c r="D41" s="26" t="s">
        <v>192</v>
      </c>
      <c r="E41" s="26" t="s">
        <v>271</v>
      </c>
      <c r="F41" s="26" t="s">
        <v>272</v>
      </c>
      <c r="G41" s="26"/>
      <c r="H41" s="33"/>
    </row>
    <row r="42" spans="1:8">
      <c r="A42" s="26">
        <v>41</v>
      </c>
      <c r="B42" s="26" t="s">
        <v>435</v>
      </c>
      <c r="C42" s="26" t="s">
        <v>191</v>
      </c>
      <c r="D42" s="26" t="s">
        <v>192</v>
      </c>
      <c r="E42" s="26" t="s">
        <v>273</v>
      </c>
      <c r="F42" s="26" t="s">
        <v>274</v>
      </c>
      <c r="G42" s="26"/>
      <c r="H42" s="33"/>
    </row>
    <row r="43" spans="1:8">
      <c r="A43" s="26">
        <v>42</v>
      </c>
      <c r="B43" s="26" t="s">
        <v>435</v>
      </c>
      <c r="C43" s="26" t="s">
        <v>191</v>
      </c>
      <c r="D43" s="26" t="s">
        <v>192</v>
      </c>
      <c r="E43" s="26" t="s">
        <v>275</v>
      </c>
      <c r="F43" s="26" t="s">
        <v>276</v>
      </c>
      <c r="G43" s="26"/>
      <c r="H43" s="33"/>
    </row>
    <row r="44" spans="1:8">
      <c r="A44" s="26">
        <v>43</v>
      </c>
      <c r="B44" s="26" t="s">
        <v>435</v>
      </c>
      <c r="C44" s="26" t="s">
        <v>191</v>
      </c>
      <c r="D44" s="26" t="s">
        <v>183</v>
      </c>
      <c r="E44" s="26" t="s">
        <v>277</v>
      </c>
      <c r="F44" s="26" t="s">
        <v>278</v>
      </c>
      <c r="G44" s="26"/>
      <c r="H44" s="35">
        <f>SUM(H9:H43)</f>
        <v>57793</v>
      </c>
    </row>
    <row r="45" spans="1:8">
      <c r="A45" s="26">
        <v>44</v>
      </c>
      <c r="B45" s="26" t="s">
        <v>435</v>
      </c>
      <c r="C45" s="26" t="s">
        <v>191</v>
      </c>
      <c r="D45" s="26" t="s">
        <v>192</v>
      </c>
      <c r="E45" s="26" t="s">
        <v>279</v>
      </c>
      <c r="F45" s="26" t="s">
        <v>280</v>
      </c>
      <c r="G45" s="26"/>
      <c r="H45" s="33"/>
    </row>
    <row r="46" spans="1:8">
      <c r="A46" s="26">
        <v>45</v>
      </c>
      <c r="B46" s="26" t="s">
        <v>435</v>
      </c>
      <c r="C46" s="26" t="s">
        <v>191</v>
      </c>
      <c r="D46" s="26" t="s">
        <v>192</v>
      </c>
      <c r="E46" s="26" t="s">
        <v>281</v>
      </c>
      <c r="F46" s="26" t="s">
        <v>282</v>
      </c>
      <c r="G46" s="26"/>
      <c r="H46" s="33"/>
    </row>
    <row r="47" spans="1:8">
      <c r="A47" s="26">
        <v>46</v>
      </c>
      <c r="B47" s="26" t="s">
        <v>435</v>
      </c>
      <c r="C47" s="26" t="s">
        <v>191</v>
      </c>
      <c r="D47" s="26" t="s">
        <v>192</v>
      </c>
      <c r="E47" s="26" t="s">
        <v>283</v>
      </c>
      <c r="F47" s="26" t="s">
        <v>284</v>
      </c>
      <c r="G47" s="26"/>
      <c r="H47" s="33"/>
    </row>
    <row r="48" spans="1:8">
      <c r="A48" s="26">
        <v>47</v>
      </c>
      <c r="B48" s="26" t="s">
        <v>435</v>
      </c>
      <c r="C48" s="26" t="s">
        <v>191</v>
      </c>
      <c r="D48" s="26" t="s">
        <v>192</v>
      </c>
      <c r="E48" s="26" t="s">
        <v>285</v>
      </c>
      <c r="F48" s="26" t="s">
        <v>286</v>
      </c>
      <c r="G48" s="26"/>
      <c r="H48" s="33"/>
    </row>
    <row r="49" spans="1:8">
      <c r="A49" s="26">
        <v>48</v>
      </c>
      <c r="B49" s="26" t="s">
        <v>435</v>
      </c>
      <c r="C49" s="26" t="s">
        <v>191</v>
      </c>
      <c r="D49" s="26" t="s">
        <v>192</v>
      </c>
      <c r="E49" s="26" t="s">
        <v>287</v>
      </c>
      <c r="F49" s="26" t="s">
        <v>288</v>
      </c>
      <c r="G49" s="26"/>
      <c r="H49" s="33"/>
    </row>
    <row r="50" spans="1:8">
      <c r="A50" s="26">
        <v>49</v>
      </c>
      <c r="B50" s="26" t="s">
        <v>435</v>
      </c>
      <c r="C50" s="26" t="s">
        <v>191</v>
      </c>
      <c r="D50" s="26" t="s">
        <v>192</v>
      </c>
      <c r="E50" s="26" t="s">
        <v>289</v>
      </c>
      <c r="F50" s="26" t="s">
        <v>290</v>
      </c>
      <c r="G50" s="26"/>
      <c r="H50" s="33"/>
    </row>
    <row r="51" spans="1:8">
      <c r="A51" s="26">
        <v>50</v>
      </c>
      <c r="B51" s="26" t="s">
        <v>435</v>
      </c>
      <c r="C51" s="26" t="s">
        <v>191</v>
      </c>
      <c r="D51" s="26" t="s">
        <v>192</v>
      </c>
      <c r="E51" s="26" t="s">
        <v>291</v>
      </c>
      <c r="F51" s="26" t="s">
        <v>292</v>
      </c>
      <c r="G51" s="26"/>
      <c r="H51" s="33"/>
    </row>
    <row r="52" spans="1:8">
      <c r="A52" s="26">
        <v>51</v>
      </c>
      <c r="B52" s="26" t="s">
        <v>435</v>
      </c>
      <c r="C52" s="26" t="s">
        <v>191</v>
      </c>
      <c r="D52" s="26" t="s">
        <v>192</v>
      </c>
      <c r="E52" s="26" t="s">
        <v>293</v>
      </c>
      <c r="F52" s="26" t="s">
        <v>294</v>
      </c>
      <c r="G52" s="26"/>
      <c r="H52" s="33"/>
    </row>
    <row r="53" spans="1:8">
      <c r="A53" s="26">
        <v>52</v>
      </c>
      <c r="B53" s="26" t="s">
        <v>435</v>
      </c>
      <c r="C53" s="26" t="s">
        <v>191</v>
      </c>
      <c r="D53" s="26" t="s">
        <v>192</v>
      </c>
      <c r="E53" s="26" t="s">
        <v>295</v>
      </c>
      <c r="F53" s="26" t="s">
        <v>296</v>
      </c>
      <c r="G53" s="26"/>
      <c r="H53" s="33"/>
    </row>
    <row r="54" spans="1:8">
      <c r="A54" s="26">
        <v>53</v>
      </c>
      <c r="B54" s="26" t="s">
        <v>435</v>
      </c>
      <c r="C54" s="26" t="s">
        <v>191</v>
      </c>
      <c r="D54" s="26" t="s">
        <v>183</v>
      </c>
      <c r="E54" s="26" t="s">
        <v>297</v>
      </c>
      <c r="F54" s="26" t="s">
        <v>298</v>
      </c>
      <c r="G54" s="26"/>
      <c r="H54" s="35">
        <f>SUM(H5,H8,,H44,H45:H53)</f>
        <v>86531</v>
      </c>
    </row>
    <row r="55" spans="1:8">
      <c r="A55" s="26">
        <v>54</v>
      </c>
      <c r="B55" s="26" t="s">
        <v>435</v>
      </c>
      <c r="C55" s="26" t="s">
        <v>299</v>
      </c>
      <c r="D55" s="26" t="s">
        <v>192</v>
      </c>
      <c r="E55" s="26" t="s">
        <v>8</v>
      </c>
      <c r="F55" s="26" t="s">
        <v>9</v>
      </c>
      <c r="G55" s="64">
        <v>0.66</v>
      </c>
      <c r="H55" s="33">
        <v>33177</v>
      </c>
    </row>
    <row r="56" spans="1:8">
      <c r="A56" s="26">
        <v>55</v>
      </c>
      <c r="B56" s="26" t="s">
        <v>435</v>
      </c>
      <c r="C56" s="26" t="s">
        <v>299</v>
      </c>
      <c r="D56" s="26" t="s">
        <v>192</v>
      </c>
      <c r="E56" s="26" t="s">
        <v>10</v>
      </c>
      <c r="F56" s="26" t="s">
        <v>11</v>
      </c>
      <c r="G56" s="64">
        <v>0.13</v>
      </c>
      <c r="H56" s="33">
        <v>7884</v>
      </c>
    </row>
    <row r="57" spans="1:8">
      <c r="A57" s="26">
        <v>56</v>
      </c>
      <c r="B57" s="26" t="s">
        <v>435</v>
      </c>
      <c r="C57" s="26" t="s">
        <v>299</v>
      </c>
      <c r="D57" s="26" t="s">
        <v>192</v>
      </c>
      <c r="E57" s="26" t="s">
        <v>12</v>
      </c>
      <c r="F57" s="26" t="s">
        <v>13</v>
      </c>
      <c r="G57" s="64"/>
      <c r="H57" s="33"/>
    </row>
    <row r="58" spans="1:8">
      <c r="A58" s="26">
        <v>57</v>
      </c>
      <c r="B58" s="26" t="s">
        <v>435</v>
      </c>
      <c r="C58" s="26" t="s">
        <v>299</v>
      </c>
      <c r="D58" s="26" t="s">
        <v>192</v>
      </c>
      <c r="E58" s="26" t="s">
        <v>14</v>
      </c>
      <c r="F58" s="26" t="s">
        <v>15</v>
      </c>
      <c r="G58" s="64">
        <v>7.0000000000000007E-2</v>
      </c>
      <c r="H58" s="33">
        <v>5794</v>
      </c>
    </row>
    <row r="59" spans="1:8">
      <c r="A59" s="26">
        <v>58</v>
      </c>
      <c r="B59" s="26" t="s">
        <v>435</v>
      </c>
      <c r="C59" s="26" t="s">
        <v>299</v>
      </c>
      <c r="D59" s="26" t="s">
        <v>192</v>
      </c>
      <c r="E59" s="26" t="s">
        <v>18</v>
      </c>
      <c r="F59" s="26" t="s">
        <v>19</v>
      </c>
      <c r="G59" s="64"/>
      <c r="H59" s="33"/>
    </row>
    <row r="60" spans="1:8">
      <c r="A60" s="26">
        <v>59</v>
      </c>
      <c r="B60" s="26" t="s">
        <v>435</v>
      </c>
      <c r="C60" s="26" t="s">
        <v>299</v>
      </c>
      <c r="D60" s="26" t="s">
        <v>192</v>
      </c>
      <c r="E60" s="26" t="s">
        <v>20</v>
      </c>
      <c r="F60" s="26" t="s">
        <v>21</v>
      </c>
      <c r="G60" s="64"/>
      <c r="H60" s="33"/>
    </row>
    <row r="61" spans="1:8">
      <c r="A61" s="26">
        <v>60</v>
      </c>
      <c r="B61" s="26" t="s">
        <v>435</v>
      </c>
      <c r="C61" s="26" t="s">
        <v>299</v>
      </c>
      <c r="D61" s="26" t="s">
        <v>192</v>
      </c>
      <c r="E61" s="26" t="s">
        <v>22</v>
      </c>
      <c r="F61" s="26" t="s">
        <v>23</v>
      </c>
      <c r="G61" s="64"/>
      <c r="H61" s="33"/>
    </row>
    <row r="62" spans="1:8">
      <c r="A62" s="26">
        <v>61</v>
      </c>
      <c r="B62" s="26" t="s">
        <v>435</v>
      </c>
      <c r="C62" s="26" t="s">
        <v>299</v>
      </c>
      <c r="D62" s="26" t="s">
        <v>192</v>
      </c>
      <c r="E62" s="26" t="s">
        <v>24</v>
      </c>
      <c r="F62" s="26" t="s">
        <v>25</v>
      </c>
      <c r="G62" s="64"/>
      <c r="H62" s="33"/>
    </row>
    <row r="63" spans="1:8">
      <c r="A63" s="26">
        <v>62</v>
      </c>
      <c r="B63" s="26" t="s">
        <v>435</v>
      </c>
      <c r="C63" s="26" t="s">
        <v>299</v>
      </c>
      <c r="D63" s="26" t="s">
        <v>192</v>
      </c>
      <c r="E63" s="26" t="s">
        <v>26</v>
      </c>
      <c r="F63" s="26" t="s">
        <v>27</v>
      </c>
      <c r="G63" s="64"/>
      <c r="H63" s="33"/>
    </row>
    <row r="64" spans="1:8">
      <c r="A64" s="26">
        <v>63</v>
      </c>
      <c r="B64" s="26" t="s">
        <v>435</v>
      </c>
      <c r="C64" s="26" t="s">
        <v>299</v>
      </c>
      <c r="D64" s="26" t="s">
        <v>192</v>
      </c>
      <c r="E64" s="26" t="s">
        <v>28</v>
      </c>
      <c r="F64" s="26" t="s">
        <v>29</v>
      </c>
      <c r="G64" s="64"/>
      <c r="H64" s="33"/>
    </row>
    <row r="65" spans="1:8">
      <c r="A65" s="26">
        <v>64</v>
      </c>
      <c r="B65" s="26" t="s">
        <v>435</v>
      </c>
      <c r="C65" s="26" t="s">
        <v>299</v>
      </c>
      <c r="D65" s="26" t="s">
        <v>192</v>
      </c>
      <c r="E65" s="26" t="s">
        <v>30</v>
      </c>
      <c r="F65" s="26" t="s">
        <v>31</v>
      </c>
      <c r="G65" s="64"/>
      <c r="H65" s="33"/>
    </row>
    <row r="66" spans="1:8">
      <c r="A66" s="26">
        <v>65</v>
      </c>
      <c r="B66" s="26" t="s">
        <v>435</v>
      </c>
      <c r="C66" s="26" t="s">
        <v>299</v>
      </c>
      <c r="D66" s="26" t="s">
        <v>192</v>
      </c>
      <c r="E66" s="26" t="s">
        <v>32</v>
      </c>
      <c r="F66" s="26" t="s">
        <v>33</v>
      </c>
      <c r="G66" s="64"/>
      <c r="H66" s="33"/>
    </row>
    <row r="67" spans="1:8">
      <c r="A67" s="26">
        <v>66</v>
      </c>
      <c r="B67" s="26" t="s">
        <v>435</v>
      </c>
      <c r="C67" s="26" t="s">
        <v>299</v>
      </c>
      <c r="D67" s="26" t="s">
        <v>192</v>
      </c>
      <c r="E67" s="26" t="s">
        <v>34</v>
      </c>
      <c r="F67" s="26" t="s">
        <v>35</v>
      </c>
      <c r="G67" s="64"/>
      <c r="H67" s="33"/>
    </row>
    <row r="68" spans="1:8">
      <c r="A68" s="26">
        <v>67</v>
      </c>
      <c r="B68" s="26" t="s">
        <v>435</v>
      </c>
      <c r="C68" s="26" t="s">
        <v>299</v>
      </c>
      <c r="D68" s="26" t="s">
        <v>192</v>
      </c>
      <c r="E68" s="26" t="s">
        <v>36</v>
      </c>
      <c r="F68" s="26" t="s">
        <v>37</v>
      </c>
      <c r="G68" s="64"/>
      <c r="H68" s="33"/>
    </row>
    <row r="69" spans="1:8">
      <c r="A69" s="26">
        <v>68</v>
      </c>
      <c r="B69" s="26" t="s">
        <v>435</v>
      </c>
      <c r="C69" s="26" t="s">
        <v>299</v>
      </c>
      <c r="D69" s="26" t="s">
        <v>192</v>
      </c>
      <c r="E69" s="26" t="s">
        <v>49</v>
      </c>
      <c r="F69" s="26" t="s">
        <v>50</v>
      </c>
      <c r="G69" s="64"/>
      <c r="H69" s="33"/>
    </row>
    <row r="70" spans="1:8">
      <c r="A70" s="26">
        <v>69</v>
      </c>
      <c r="B70" s="26" t="s">
        <v>435</v>
      </c>
      <c r="C70" s="26" t="s">
        <v>299</v>
      </c>
      <c r="D70" s="26" t="s">
        <v>192</v>
      </c>
      <c r="E70" s="26" t="s">
        <v>51</v>
      </c>
      <c r="F70" s="26" t="s">
        <v>52</v>
      </c>
      <c r="G70" s="64"/>
      <c r="H70" s="33"/>
    </row>
    <row r="71" spans="1:8">
      <c r="A71" s="26">
        <v>70</v>
      </c>
      <c r="B71" s="26" t="s">
        <v>435</v>
      </c>
      <c r="C71" s="26" t="s">
        <v>299</v>
      </c>
      <c r="D71" s="26" t="s">
        <v>192</v>
      </c>
      <c r="E71" s="26" t="s">
        <v>16</v>
      </c>
      <c r="F71" s="26" t="s">
        <v>17</v>
      </c>
      <c r="G71" s="64"/>
      <c r="H71" s="33"/>
    </row>
    <row r="72" spans="1:8">
      <c r="A72" s="26">
        <v>71</v>
      </c>
      <c r="B72" s="26" t="s">
        <v>435</v>
      </c>
      <c r="C72" s="26" t="s">
        <v>299</v>
      </c>
      <c r="D72" s="26" t="s">
        <v>192</v>
      </c>
      <c r="E72" s="26" t="s">
        <v>57</v>
      </c>
      <c r="F72" s="26" t="s">
        <v>58</v>
      </c>
      <c r="G72" s="64"/>
      <c r="H72" s="33"/>
    </row>
    <row r="73" spans="1:8">
      <c r="A73" s="26">
        <v>72</v>
      </c>
      <c r="B73" s="26" t="s">
        <v>435</v>
      </c>
      <c r="C73" s="26" t="s">
        <v>299</v>
      </c>
      <c r="D73" s="26" t="s">
        <v>192</v>
      </c>
      <c r="E73" s="26" t="s">
        <v>59</v>
      </c>
      <c r="F73" s="26" t="s">
        <v>60</v>
      </c>
      <c r="G73" s="64"/>
      <c r="H73" s="33"/>
    </row>
    <row r="74" spans="1:8">
      <c r="A74" s="26">
        <v>73</v>
      </c>
      <c r="B74" s="26" t="s">
        <v>435</v>
      </c>
      <c r="C74" s="26" t="s">
        <v>299</v>
      </c>
      <c r="D74" s="26" t="s">
        <v>192</v>
      </c>
      <c r="E74" s="26" t="s">
        <v>61</v>
      </c>
      <c r="F74" s="26" t="s">
        <v>62</v>
      </c>
      <c r="G74" s="64"/>
      <c r="H74" s="33"/>
    </row>
    <row r="75" spans="1:8">
      <c r="A75" s="26">
        <v>74</v>
      </c>
      <c r="B75" s="26" t="s">
        <v>435</v>
      </c>
      <c r="C75" s="26" t="s">
        <v>299</v>
      </c>
      <c r="D75" s="26" t="s">
        <v>192</v>
      </c>
      <c r="E75" s="26" t="s">
        <v>38</v>
      </c>
      <c r="F75" s="26" t="s">
        <v>39</v>
      </c>
      <c r="G75" s="64"/>
      <c r="H75" s="33"/>
    </row>
    <row r="76" spans="1:8">
      <c r="A76" s="26">
        <v>75</v>
      </c>
      <c r="B76" s="26" t="s">
        <v>435</v>
      </c>
      <c r="C76" s="26" t="s">
        <v>299</v>
      </c>
      <c r="D76" s="26" t="s">
        <v>192</v>
      </c>
      <c r="E76" s="26" t="s">
        <v>40</v>
      </c>
      <c r="F76" s="26" t="s">
        <v>300</v>
      </c>
      <c r="G76" s="64"/>
      <c r="H76" s="33"/>
    </row>
    <row r="77" spans="1:8">
      <c r="A77" s="26">
        <v>76</v>
      </c>
      <c r="B77" s="26" t="s">
        <v>435</v>
      </c>
      <c r="C77" s="26" t="s">
        <v>299</v>
      </c>
      <c r="D77" s="26" t="s">
        <v>192</v>
      </c>
      <c r="E77" s="26" t="s">
        <v>41</v>
      </c>
      <c r="F77" s="26" t="s">
        <v>42</v>
      </c>
      <c r="G77" s="64"/>
      <c r="H77" s="33"/>
    </row>
    <row r="78" spans="1:8">
      <c r="A78" s="26">
        <v>77</v>
      </c>
      <c r="B78" s="26" t="s">
        <v>435</v>
      </c>
      <c r="C78" s="26" t="s">
        <v>299</v>
      </c>
      <c r="D78" s="26" t="s">
        <v>192</v>
      </c>
      <c r="E78" s="26" t="s">
        <v>43</v>
      </c>
      <c r="F78" s="26" t="s">
        <v>44</v>
      </c>
      <c r="G78" s="64"/>
      <c r="H78" s="33"/>
    </row>
    <row r="79" spans="1:8">
      <c r="A79" s="26">
        <v>78</v>
      </c>
      <c r="B79" s="26" t="s">
        <v>435</v>
      </c>
      <c r="C79" s="26" t="s">
        <v>299</v>
      </c>
      <c r="D79" s="26" t="s">
        <v>192</v>
      </c>
      <c r="E79" s="26" t="s">
        <v>45</v>
      </c>
      <c r="F79" s="26" t="s">
        <v>46</v>
      </c>
      <c r="G79" s="64"/>
      <c r="H79" s="33"/>
    </row>
    <row r="80" spans="1:8">
      <c r="A80" s="26">
        <v>79</v>
      </c>
      <c r="B80" s="26" t="s">
        <v>435</v>
      </c>
      <c r="C80" s="26" t="s">
        <v>299</v>
      </c>
      <c r="D80" s="26" t="s">
        <v>192</v>
      </c>
      <c r="E80" s="26" t="s">
        <v>53</v>
      </c>
      <c r="F80" s="26" t="s">
        <v>54</v>
      </c>
      <c r="G80" s="64"/>
      <c r="H80" s="33"/>
    </row>
    <row r="81" spans="1:8">
      <c r="A81" s="26">
        <v>80</v>
      </c>
      <c r="B81" s="26" t="s">
        <v>435</v>
      </c>
      <c r="C81" s="26" t="s">
        <v>299</v>
      </c>
      <c r="D81" s="26" t="s">
        <v>192</v>
      </c>
      <c r="E81" s="26" t="s">
        <v>47</v>
      </c>
      <c r="F81" s="26" t="s">
        <v>48</v>
      </c>
      <c r="G81" s="64"/>
      <c r="H81" s="33"/>
    </row>
    <row r="82" spans="1:8">
      <c r="A82" s="26">
        <v>81</v>
      </c>
      <c r="B82" s="26" t="s">
        <v>435</v>
      </c>
      <c r="C82" s="26" t="s">
        <v>299</v>
      </c>
      <c r="D82" s="26" t="s">
        <v>192</v>
      </c>
      <c r="E82" s="26" t="s">
        <v>63</v>
      </c>
      <c r="F82" s="26" t="s">
        <v>64</v>
      </c>
      <c r="G82" s="64">
        <v>0.04</v>
      </c>
      <c r="H82" s="33">
        <v>7938</v>
      </c>
    </row>
    <row r="83" spans="1:8">
      <c r="A83" s="26">
        <v>82</v>
      </c>
      <c r="B83" s="26" t="s">
        <v>435</v>
      </c>
      <c r="C83" s="26" t="s">
        <v>299</v>
      </c>
      <c r="D83" s="26" t="s">
        <v>192</v>
      </c>
      <c r="E83" s="26" t="s">
        <v>55</v>
      </c>
      <c r="F83" s="26" t="s">
        <v>56</v>
      </c>
      <c r="G83" s="64"/>
      <c r="H83" s="33"/>
    </row>
    <row r="84" spans="1:8">
      <c r="A84" s="26">
        <v>83</v>
      </c>
      <c r="B84" s="26" t="s">
        <v>435</v>
      </c>
      <c r="C84" s="26" t="s">
        <v>299</v>
      </c>
      <c r="D84" s="26" t="s">
        <v>192</v>
      </c>
      <c r="E84" s="26" t="s">
        <v>65</v>
      </c>
      <c r="F84" s="26" t="s">
        <v>66</v>
      </c>
      <c r="G84" s="64"/>
      <c r="H84" s="33"/>
    </row>
    <row r="85" spans="1:8">
      <c r="A85" s="26">
        <v>84</v>
      </c>
      <c r="B85" s="26" t="s">
        <v>435</v>
      </c>
      <c r="C85" s="26" t="s">
        <v>299</v>
      </c>
      <c r="D85" s="26" t="s">
        <v>192</v>
      </c>
      <c r="E85" s="26" t="s">
        <v>67</v>
      </c>
      <c r="F85" s="26" t="s">
        <v>68</v>
      </c>
      <c r="G85" s="64"/>
      <c r="H85" s="33"/>
    </row>
    <row r="86" spans="1:8">
      <c r="A86" s="26">
        <v>85</v>
      </c>
      <c r="B86" s="26" t="s">
        <v>435</v>
      </c>
      <c r="C86" s="26" t="s">
        <v>299</v>
      </c>
      <c r="D86" s="26" t="s">
        <v>192</v>
      </c>
      <c r="E86" s="26" t="s">
        <v>69</v>
      </c>
      <c r="F86" s="26" t="s">
        <v>70</v>
      </c>
      <c r="G86" s="64"/>
      <c r="H86" s="33"/>
    </row>
    <row r="87" spans="1:8">
      <c r="A87" s="26">
        <v>86</v>
      </c>
      <c r="B87" s="26" t="s">
        <v>435</v>
      </c>
      <c r="C87" s="26" t="s">
        <v>299</v>
      </c>
      <c r="D87" s="26" t="s">
        <v>192</v>
      </c>
      <c r="E87" s="26" t="s">
        <v>71</v>
      </c>
      <c r="F87" s="26" t="s">
        <v>72</v>
      </c>
      <c r="G87" s="64">
        <v>0.08</v>
      </c>
      <c r="H87" s="33">
        <v>2715</v>
      </c>
    </row>
    <row r="88" spans="1:8">
      <c r="A88" s="26">
        <v>87</v>
      </c>
      <c r="B88" s="26" t="s">
        <v>435</v>
      </c>
      <c r="C88" s="26" t="s">
        <v>299</v>
      </c>
      <c r="D88" s="26" t="s">
        <v>192</v>
      </c>
      <c r="E88" s="26" t="s">
        <v>73</v>
      </c>
      <c r="F88" s="26" t="s">
        <v>74</v>
      </c>
      <c r="G88" s="64"/>
      <c r="H88" s="33"/>
    </row>
    <row r="89" spans="1:8">
      <c r="A89" s="26">
        <v>88</v>
      </c>
      <c r="B89" s="26" t="s">
        <v>435</v>
      </c>
      <c r="C89" s="26" t="s">
        <v>299</v>
      </c>
      <c r="D89" s="26" t="s">
        <v>192</v>
      </c>
      <c r="E89" s="26" t="s">
        <v>75</v>
      </c>
      <c r="F89" s="26" t="s">
        <v>76</v>
      </c>
      <c r="G89" s="64"/>
      <c r="H89" s="33"/>
    </row>
    <row r="90" spans="1:8">
      <c r="A90" s="26">
        <v>89</v>
      </c>
      <c r="B90" s="26" t="s">
        <v>435</v>
      </c>
      <c r="C90" s="26" t="s">
        <v>299</v>
      </c>
      <c r="D90" s="26" t="s">
        <v>192</v>
      </c>
      <c r="E90" s="26" t="s">
        <v>77</v>
      </c>
      <c r="F90" s="26" t="s">
        <v>301</v>
      </c>
      <c r="G90" s="64"/>
      <c r="H90" s="33"/>
    </row>
    <row r="91" spans="1:8">
      <c r="A91" s="26">
        <v>90</v>
      </c>
      <c r="B91" s="26" t="s">
        <v>435</v>
      </c>
      <c r="C91" s="26" t="s">
        <v>299</v>
      </c>
      <c r="D91" s="26" t="s">
        <v>192</v>
      </c>
      <c r="E91" s="26" t="s">
        <v>78</v>
      </c>
      <c r="F91" s="26" t="s">
        <v>79</v>
      </c>
      <c r="G91" s="64"/>
      <c r="H91" s="33"/>
    </row>
    <row r="92" spans="1:8">
      <c r="A92" s="26">
        <v>91</v>
      </c>
      <c r="B92" s="26" t="s">
        <v>435</v>
      </c>
      <c r="C92" s="26" t="s">
        <v>299</v>
      </c>
      <c r="D92" s="26" t="s">
        <v>192</v>
      </c>
      <c r="E92" s="26" t="s">
        <v>80</v>
      </c>
      <c r="F92" s="26" t="s">
        <v>81</v>
      </c>
      <c r="G92" s="65"/>
      <c r="H92" s="33"/>
    </row>
    <row r="93" spans="1:8">
      <c r="A93" s="26">
        <v>92</v>
      </c>
      <c r="B93" s="26" t="s">
        <v>435</v>
      </c>
      <c r="C93" s="26" t="s">
        <v>299</v>
      </c>
      <c r="D93" s="26" t="s">
        <v>183</v>
      </c>
      <c r="E93" s="26" t="s">
        <v>302</v>
      </c>
      <c r="F93" s="26" t="s">
        <v>303</v>
      </c>
      <c r="G93" s="67">
        <f>SUM(G55:G91)</f>
        <v>0.98000000000000009</v>
      </c>
      <c r="H93" s="69">
        <f>SUM(H55:H92)</f>
        <v>57508</v>
      </c>
    </row>
    <row r="94" spans="1:8">
      <c r="A94" s="26">
        <v>93</v>
      </c>
      <c r="B94" s="26" t="s">
        <v>435</v>
      </c>
      <c r="C94" s="26" t="s">
        <v>179</v>
      </c>
      <c r="D94" s="26" t="s">
        <v>183</v>
      </c>
      <c r="E94" s="26" t="s">
        <v>304</v>
      </c>
      <c r="F94" s="26" t="s">
        <v>305</v>
      </c>
      <c r="G94" s="26">
        <v>0.98000000000000009</v>
      </c>
      <c r="H94" s="49">
        <v>57508</v>
      </c>
    </row>
    <row r="95" spans="1:8">
      <c r="A95" s="26">
        <v>94</v>
      </c>
      <c r="B95" s="26" t="s">
        <v>435</v>
      </c>
      <c r="C95" s="26" t="s">
        <v>179</v>
      </c>
      <c r="D95" s="26" t="s">
        <v>192</v>
      </c>
      <c r="E95" s="26" t="s">
        <v>306</v>
      </c>
      <c r="F95" s="26" t="s">
        <v>307</v>
      </c>
      <c r="G95" s="26"/>
      <c r="H95" s="49"/>
    </row>
    <row r="96" spans="1:8">
      <c r="A96" s="26">
        <v>95</v>
      </c>
      <c r="B96" s="26" t="s">
        <v>435</v>
      </c>
      <c r="C96" s="26" t="s">
        <v>179</v>
      </c>
      <c r="D96" s="26" t="s">
        <v>192</v>
      </c>
      <c r="E96" s="26" t="s">
        <v>308</v>
      </c>
      <c r="F96" s="26" t="s">
        <v>309</v>
      </c>
      <c r="G96" s="26"/>
      <c r="H96" s="49"/>
    </row>
    <row r="97" spans="1:8">
      <c r="A97" s="26">
        <v>96</v>
      </c>
      <c r="B97" s="26" t="s">
        <v>435</v>
      </c>
      <c r="C97" s="26" t="s">
        <v>179</v>
      </c>
      <c r="D97" s="26" t="s">
        <v>192</v>
      </c>
      <c r="E97" s="26" t="s">
        <v>310</v>
      </c>
      <c r="F97" s="26" t="s">
        <v>311</v>
      </c>
      <c r="G97" s="26"/>
      <c r="H97" s="49"/>
    </row>
    <row r="98" spans="1:8">
      <c r="A98" s="26">
        <v>97</v>
      </c>
      <c r="B98" s="26" t="s">
        <v>435</v>
      </c>
      <c r="C98" s="26" t="s">
        <v>179</v>
      </c>
      <c r="D98" s="26" t="s">
        <v>192</v>
      </c>
      <c r="E98" s="26" t="s">
        <v>312</v>
      </c>
      <c r="F98" s="26" t="s">
        <v>313</v>
      </c>
      <c r="G98" s="26"/>
      <c r="H98" s="49"/>
    </row>
    <row r="99" spans="1:8">
      <c r="A99" s="26">
        <v>98</v>
      </c>
      <c r="B99" s="26" t="s">
        <v>435</v>
      </c>
      <c r="C99" s="26" t="s">
        <v>179</v>
      </c>
      <c r="D99" s="26" t="s">
        <v>183</v>
      </c>
      <c r="E99" s="26" t="s">
        <v>314</v>
      </c>
      <c r="F99" s="26" t="s">
        <v>315</v>
      </c>
      <c r="G99" s="26">
        <v>0</v>
      </c>
      <c r="H99" s="49">
        <v>0</v>
      </c>
    </row>
    <row r="100" spans="1:8">
      <c r="A100" s="26">
        <v>99</v>
      </c>
      <c r="B100" s="26" t="s">
        <v>435</v>
      </c>
      <c r="C100" s="26" t="s">
        <v>179</v>
      </c>
      <c r="D100" s="26" t="s">
        <v>192</v>
      </c>
      <c r="E100" s="26" t="s">
        <v>316</v>
      </c>
      <c r="F100" s="26" t="s">
        <v>317</v>
      </c>
      <c r="G100" s="26"/>
      <c r="H100" s="49"/>
    </row>
    <row r="101" spans="1:8">
      <c r="A101" s="26">
        <v>100</v>
      </c>
      <c r="B101" s="26" t="s">
        <v>435</v>
      </c>
      <c r="C101" s="26" t="s">
        <v>179</v>
      </c>
      <c r="D101" s="26" t="s">
        <v>183</v>
      </c>
      <c r="E101" s="26" t="s">
        <v>318</v>
      </c>
      <c r="F101" s="26" t="s">
        <v>319</v>
      </c>
      <c r="G101" s="26">
        <v>0.98000000000000009</v>
      </c>
      <c r="H101" s="49">
        <v>57508</v>
      </c>
    </row>
    <row r="102" spans="1:8">
      <c r="A102" s="26">
        <v>101</v>
      </c>
      <c r="B102" s="26" t="s">
        <v>435</v>
      </c>
      <c r="C102" s="26" t="s">
        <v>179</v>
      </c>
      <c r="D102" s="26" t="s">
        <v>192</v>
      </c>
      <c r="E102" s="26" t="s">
        <v>320</v>
      </c>
      <c r="F102" s="26" t="s">
        <v>321</v>
      </c>
      <c r="G102" s="26"/>
      <c r="H102" s="49">
        <v>4787</v>
      </c>
    </row>
    <row r="103" spans="1:8">
      <c r="A103" s="26">
        <v>102</v>
      </c>
      <c r="B103" s="26" t="s">
        <v>435</v>
      </c>
      <c r="C103" s="26" t="s">
        <v>179</v>
      </c>
      <c r="D103" s="26" t="s">
        <v>192</v>
      </c>
      <c r="E103" s="26" t="s">
        <v>322</v>
      </c>
      <c r="F103" s="26" t="s">
        <v>323</v>
      </c>
      <c r="G103" s="26"/>
      <c r="H103" s="49">
        <v>2208</v>
      </c>
    </row>
    <row r="104" spans="1:8">
      <c r="A104" s="26">
        <v>103</v>
      </c>
      <c r="B104" s="26" t="s">
        <v>435</v>
      </c>
      <c r="C104" s="26" t="s">
        <v>179</v>
      </c>
      <c r="D104" s="26" t="s">
        <v>192</v>
      </c>
      <c r="E104" s="26" t="s">
        <v>324</v>
      </c>
      <c r="F104" s="26" t="s">
        <v>325</v>
      </c>
      <c r="G104" s="26"/>
      <c r="H104" s="49">
        <v>261</v>
      </c>
    </row>
    <row r="105" spans="1:8">
      <c r="A105" s="26">
        <v>104</v>
      </c>
      <c r="B105" s="26" t="s">
        <v>435</v>
      </c>
      <c r="C105" s="26" t="s">
        <v>179</v>
      </c>
      <c r="D105" s="26" t="s">
        <v>183</v>
      </c>
      <c r="E105" s="26" t="s">
        <v>326</v>
      </c>
      <c r="F105" s="26" t="s">
        <v>327</v>
      </c>
      <c r="G105" s="26"/>
      <c r="H105" s="49">
        <v>64764</v>
      </c>
    </row>
    <row r="106" spans="1:8">
      <c r="A106" s="26">
        <v>105</v>
      </c>
      <c r="B106" s="26" t="s">
        <v>435</v>
      </c>
      <c r="C106" s="26" t="s">
        <v>179</v>
      </c>
      <c r="D106" s="26" t="s">
        <v>192</v>
      </c>
      <c r="E106" s="26" t="s">
        <v>328</v>
      </c>
      <c r="F106" s="26" t="s">
        <v>329</v>
      </c>
      <c r="G106" s="26"/>
      <c r="H106" s="49">
        <v>7600</v>
      </c>
    </row>
    <row r="107" spans="1:8">
      <c r="A107" s="26">
        <v>106</v>
      </c>
      <c r="B107" s="26" t="s">
        <v>435</v>
      </c>
      <c r="C107" s="26" t="s">
        <v>179</v>
      </c>
      <c r="D107" s="26" t="s">
        <v>192</v>
      </c>
      <c r="E107" s="26" t="s">
        <v>330</v>
      </c>
      <c r="F107" s="26" t="s">
        <v>331</v>
      </c>
      <c r="G107" s="26"/>
      <c r="H107" s="49"/>
    </row>
    <row r="108" spans="1:8">
      <c r="A108" s="26">
        <v>107</v>
      </c>
      <c r="B108" s="26" t="s">
        <v>435</v>
      </c>
      <c r="C108" s="26" t="s">
        <v>179</v>
      </c>
      <c r="D108" s="26" t="s">
        <v>192</v>
      </c>
      <c r="E108" s="26" t="s">
        <v>332</v>
      </c>
      <c r="F108" s="26" t="s">
        <v>333</v>
      </c>
      <c r="G108" s="26"/>
      <c r="H108" s="49">
        <v>1590</v>
      </c>
    </row>
    <row r="109" spans="1:8">
      <c r="A109" s="26">
        <v>108</v>
      </c>
      <c r="B109" s="26" t="s">
        <v>435</v>
      </c>
      <c r="C109" s="26" t="s">
        <v>179</v>
      </c>
      <c r="D109" s="26" t="s">
        <v>192</v>
      </c>
      <c r="E109" s="26" t="s">
        <v>334</v>
      </c>
      <c r="F109" s="26" t="s">
        <v>335</v>
      </c>
      <c r="G109" s="26"/>
      <c r="H109" s="49">
        <v>990</v>
      </c>
    </row>
    <row r="110" spans="1:8">
      <c r="A110" s="26">
        <v>109</v>
      </c>
      <c r="B110" s="26" t="s">
        <v>435</v>
      </c>
      <c r="C110" s="26" t="s">
        <v>179</v>
      </c>
      <c r="D110" s="26" t="s">
        <v>183</v>
      </c>
      <c r="E110" s="26" t="s">
        <v>336</v>
      </c>
      <c r="F110" s="26" t="s">
        <v>337</v>
      </c>
      <c r="G110" s="26"/>
      <c r="H110" s="49">
        <v>10180</v>
      </c>
    </row>
    <row r="111" spans="1:8">
      <c r="A111" s="26">
        <v>110</v>
      </c>
      <c r="B111" s="26" t="s">
        <v>435</v>
      </c>
      <c r="C111" s="26" t="s">
        <v>179</v>
      </c>
      <c r="D111" s="26" t="s">
        <v>192</v>
      </c>
      <c r="E111" s="26" t="s">
        <v>338</v>
      </c>
      <c r="F111" s="26" t="s">
        <v>339</v>
      </c>
      <c r="G111" s="26"/>
      <c r="H111" s="49"/>
    </row>
    <row r="112" spans="1:8">
      <c r="A112" s="26">
        <v>111</v>
      </c>
      <c r="B112" s="26" t="s">
        <v>435</v>
      </c>
      <c r="C112" s="26" t="s">
        <v>179</v>
      </c>
      <c r="D112" s="26" t="s">
        <v>192</v>
      </c>
      <c r="E112" s="26" t="s">
        <v>340</v>
      </c>
      <c r="F112" s="26" t="s">
        <v>341</v>
      </c>
      <c r="G112" s="26"/>
      <c r="H112" s="49"/>
    </row>
    <row r="113" spans="1:8">
      <c r="A113" s="26">
        <v>112</v>
      </c>
      <c r="B113" s="26" t="s">
        <v>435</v>
      </c>
      <c r="C113" s="26" t="s">
        <v>179</v>
      </c>
      <c r="D113" s="26" t="s">
        <v>192</v>
      </c>
      <c r="E113" s="26" t="s">
        <v>342</v>
      </c>
      <c r="F113" s="26" t="s">
        <v>343</v>
      </c>
      <c r="G113" s="26"/>
      <c r="H113" s="49"/>
    </row>
    <row r="114" spans="1:8">
      <c r="A114" s="26">
        <v>113</v>
      </c>
      <c r="B114" s="26" t="s">
        <v>435</v>
      </c>
      <c r="C114" s="26" t="s">
        <v>179</v>
      </c>
      <c r="D114" s="26" t="s">
        <v>192</v>
      </c>
      <c r="E114" s="26" t="s">
        <v>344</v>
      </c>
      <c r="F114" s="26" t="s">
        <v>345</v>
      </c>
      <c r="G114" s="26"/>
      <c r="H114" s="49"/>
    </row>
    <row r="115" spans="1:8">
      <c r="A115" s="26">
        <v>114</v>
      </c>
      <c r="B115" s="26" t="s">
        <v>435</v>
      </c>
      <c r="C115" s="26" t="s">
        <v>179</v>
      </c>
      <c r="D115" s="26" t="s">
        <v>192</v>
      </c>
      <c r="E115" s="26" t="s">
        <v>346</v>
      </c>
      <c r="F115" s="26" t="s">
        <v>347</v>
      </c>
      <c r="G115" s="26"/>
      <c r="H115" s="49">
        <v>988</v>
      </c>
    </row>
    <row r="116" spans="1:8">
      <c r="A116" s="26">
        <v>115</v>
      </c>
      <c r="B116" s="26" t="s">
        <v>435</v>
      </c>
      <c r="C116" s="26" t="s">
        <v>179</v>
      </c>
      <c r="D116" s="26" t="s">
        <v>192</v>
      </c>
      <c r="E116" s="26" t="s">
        <v>348</v>
      </c>
      <c r="F116" s="26" t="s">
        <v>349</v>
      </c>
      <c r="G116" s="26"/>
      <c r="H116" s="49">
        <v>1905</v>
      </c>
    </row>
    <row r="117" spans="1:8">
      <c r="A117" s="26">
        <v>116</v>
      </c>
      <c r="B117" s="26" t="s">
        <v>435</v>
      </c>
      <c r="C117" s="26" t="s">
        <v>179</v>
      </c>
      <c r="D117" s="26" t="s">
        <v>192</v>
      </c>
      <c r="E117" s="26" t="s">
        <v>350</v>
      </c>
      <c r="F117" s="26" t="s">
        <v>351</v>
      </c>
      <c r="G117" s="26"/>
      <c r="H117" s="49"/>
    </row>
    <row r="118" spans="1:8">
      <c r="A118" s="26">
        <v>117</v>
      </c>
      <c r="B118" s="26" t="s">
        <v>435</v>
      </c>
      <c r="C118" s="26" t="s">
        <v>179</v>
      </c>
      <c r="D118" s="26" t="s">
        <v>192</v>
      </c>
      <c r="E118" s="26" t="s">
        <v>352</v>
      </c>
      <c r="F118" s="26" t="s">
        <v>353</v>
      </c>
      <c r="G118" s="26"/>
      <c r="H118" s="49"/>
    </row>
    <row r="119" spans="1:8">
      <c r="A119" s="26">
        <v>118</v>
      </c>
      <c r="B119" s="26" t="s">
        <v>435</v>
      </c>
      <c r="C119" s="26" t="s">
        <v>179</v>
      </c>
      <c r="D119" s="26" t="s">
        <v>192</v>
      </c>
      <c r="E119" s="26" t="s">
        <v>354</v>
      </c>
      <c r="F119" s="26" t="s">
        <v>355</v>
      </c>
      <c r="G119" s="26"/>
      <c r="H119" s="49"/>
    </row>
    <row r="120" spans="1:8">
      <c r="A120" s="26">
        <v>119</v>
      </c>
      <c r="B120" s="26" t="s">
        <v>435</v>
      </c>
      <c r="C120" s="26" t="s">
        <v>179</v>
      </c>
      <c r="D120" s="26" t="s">
        <v>192</v>
      </c>
      <c r="E120" s="26" t="s">
        <v>356</v>
      </c>
      <c r="F120" s="26" t="s">
        <v>357</v>
      </c>
      <c r="G120" s="26"/>
      <c r="H120" s="49"/>
    </row>
    <row r="121" spans="1:8">
      <c r="A121" s="26">
        <v>120</v>
      </c>
      <c r="B121" s="26" t="s">
        <v>435</v>
      </c>
      <c r="C121" s="26" t="s">
        <v>179</v>
      </c>
      <c r="D121" s="26" t="s">
        <v>192</v>
      </c>
      <c r="E121" s="26" t="s">
        <v>358</v>
      </c>
      <c r="F121" s="26" t="s">
        <v>359</v>
      </c>
      <c r="G121" s="26"/>
      <c r="H121" s="49"/>
    </row>
    <row r="122" spans="1:8">
      <c r="A122" s="26">
        <v>121</v>
      </c>
      <c r="B122" s="26" t="s">
        <v>435</v>
      </c>
      <c r="C122" s="26" t="s">
        <v>179</v>
      </c>
      <c r="D122" s="26" t="s">
        <v>192</v>
      </c>
      <c r="E122" s="26" t="s">
        <v>360</v>
      </c>
      <c r="F122" s="26" t="s">
        <v>361</v>
      </c>
      <c r="G122" s="26"/>
      <c r="H122" s="49">
        <v>272</v>
      </c>
    </row>
    <row r="123" spans="1:8">
      <c r="A123" s="26">
        <v>122</v>
      </c>
      <c r="B123" s="26" t="s">
        <v>435</v>
      </c>
      <c r="C123" s="26" t="s">
        <v>179</v>
      </c>
      <c r="D123" s="26" t="s">
        <v>192</v>
      </c>
      <c r="E123" s="26" t="s">
        <v>362</v>
      </c>
      <c r="F123" s="26" t="s">
        <v>363</v>
      </c>
      <c r="G123" s="26"/>
      <c r="H123" s="49"/>
    </row>
    <row r="124" spans="1:8">
      <c r="A124" s="26">
        <v>123</v>
      </c>
      <c r="B124" s="26" t="s">
        <v>435</v>
      </c>
      <c r="C124" s="26" t="s">
        <v>179</v>
      </c>
      <c r="D124" s="26" t="s">
        <v>192</v>
      </c>
      <c r="E124" s="26" t="s">
        <v>364</v>
      </c>
      <c r="F124" s="26" t="s">
        <v>365</v>
      </c>
      <c r="G124" s="26"/>
      <c r="H124" s="49"/>
    </row>
    <row r="125" spans="1:8">
      <c r="A125" s="26">
        <v>124</v>
      </c>
      <c r="B125" s="26" t="s">
        <v>435</v>
      </c>
      <c r="C125" s="26" t="s">
        <v>179</v>
      </c>
      <c r="D125" s="26" t="s">
        <v>192</v>
      </c>
      <c r="E125" s="26" t="s">
        <v>366</v>
      </c>
      <c r="F125" s="26" t="s">
        <v>367</v>
      </c>
      <c r="G125" s="26"/>
      <c r="H125" s="49"/>
    </row>
    <row r="126" spans="1:8">
      <c r="A126" s="26">
        <v>125</v>
      </c>
      <c r="B126" s="26" t="s">
        <v>435</v>
      </c>
      <c r="C126" s="26" t="s">
        <v>179</v>
      </c>
      <c r="D126" s="26" t="s">
        <v>192</v>
      </c>
      <c r="E126" s="26" t="s">
        <v>368</v>
      </c>
      <c r="F126" s="26" t="s">
        <v>369</v>
      </c>
      <c r="G126" s="26"/>
      <c r="H126" s="49">
        <v>2533</v>
      </c>
    </row>
    <row r="127" spans="1:8">
      <c r="A127" s="26">
        <v>126</v>
      </c>
      <c r="B127" s="26" t="s">
        <v>435</v>
      </c>
      <c r="C127" s="26" t="s">
        <v>179</v>
      </c>
      <c r="D127" s="26" t="s">
        <v>192</v>
      </c>
      <c r="E127" s="26" t="s">
        <v>370</v>
      </c>
      <c r="F127" s="26" t="s">
        <v>371</v>
      </c>
      <c r="G127" s="26"/>
      <c r="H127" s="49"/>
    </row>
    <row r="128" spans="1:8">
      <c r="A128" s="26">
        <v>127</v>
      </c>
      <c r="B128" s="26" t="s">
        <v>435</v>
      </c>
      <c r="C128" s="26" t="s">
        <v>179</v>
      </c>
      <c r="D128" s="26" t="s">
        <v>192</v>
      </c>
      <c r="E128" s="26" t="s">
        <v>372</v>
      </c>
      <c r="F128" s="26" t="s">
        <v>373</v>
      </c>
      <c r="G128" s="26"/>
      <c r="H128" s="49"/>
    </row>
    <row r="129" spans="1:8">
      <c r="A129" s="26">
        <v>128</v>
      </c>
      <c r="B129" s="26" t="s">
        <v>435</v>
      </c>
      <c r="C129" s="26" t="s">
        <v>179</v>
      </c>
      <c r="D129" s="26" t="s">
        <v>183</v>
      </c>
      <c r="E129" s="26" t="s">
        <v>374</v>
      </c>
      <c r="F129" s="26" t="s">
        <v>375</v>
      </c>
      <c r="G129" s="26"/>
      <c r="H129" s="49">
        <v>5698</v>
      </c>
    </row>
    <row r="130" spans="1:8">
      <c r="A130" s="26">
        <v>129</v>
      </c>
      <c r="B130" s="26" t="s">
        <v>435</v>
      </c>
      <c r="C130" s="26" t="s">
        <v>179</v>
      </c>
      <c r="D130" s="26" t="s">
        <v>192</v>
      </c>
      <c r="E130" s="26" t="s">
        <v>376</v>
      </c>
      <c r="F130" s="26" t="s">
        <v>377</v>
      </c>
      <c r="G130" s="26"/>
      <c r="H130" s="49">
        <v>11410</v>
      </c>
    </row>
    <row r="131" spans="1:8">
      <c r="A131" s="26">
        <v>130</v>
      </c>
      <c r="B131" s="26" t="s">
        <v>435</v>
      </c>
      <c r="C131" s="26" t="s">
        <v>179</v>
      </c>
      <c r="D131" s="26" t="s">
        <v>192</v>
      </c>
      <c r="E131" s="26" t="s">
        <v>378</v>
      </c>
      <c r="F131" s="26" t="s">
        <v>379</v>
      </c>
      <c r="G131" s="26"/>
      <c r="H131" s="49"/>
    </row>
    <row r="132" spans="1:8">
      <c r="A132" s="26">
        <v>131</v>
      </c>
      <c r="B132" s="26" t="s">
        <v>435</v>
      </c>
      <c r="C132" s="26" t="s">
        <v>179</v>
      </c>
      <c r="D132" s="26" t="s">
        <v>192</v>
      </c>
      <c r="E132" s="26" t="s">
        <v>380</v>
      </c>
      <c r="F132" s="26" t="s">
        <v>381</v>
      </c>
      <c r="G132" s="26"/>
      <c r="H132" s="49">
        <v>933</v>
      </c>
    </row>
    <row r="133" spans="1:8">
      <c r="A133" s="26">
        <v>132</v>
      </c>
      <c r="B133" s="26" t="s">
        <v>435</v>
      </c>
      <c r="C133" s="26" t="s">
        <v>179</v>
      </c>
      <c r="D133" s="26" t="s">
        <v>192</v>
      </c>
      <c r="E133" s="26" t="s">
        <v>382</v>
      </c>
      <c r="F133" s="26" t="s">
        <v>383</v>
      </c>
      <c r="G133" s="26"/>
      <c r="H133" s="49"/>
    </row>
    <row r="134" spans="1:8">
      <c r="A134" s="26">
        <v>133</v>
      </c>
      <c r="B134" s="26" t="s">
        <v>435</v>
      </c>
      <c r="C134" s="26" t="s">
        <v>179</v>
      </c>
      <c r="D134" s="26" t="s">
        <v>192</v>
      </c>
      <c r="E134" s="26" t="s">
        <v>384</v>
      </c>
      <c r="F134" s="26" t="s">
        <v>385</v>
      </c>
      <c r="G134" s="26"/>
      <c r="H134" s="49"/>
    </row>
    <row r="135" spans="1:8">
      <c r="A135" s="26">
        <v>134</v>
      </c>
      <c r="B135" s="26" t="s">
        <v>435</v>
      </c>
      <c r="C135" s="26" t="s">
        <v>179</v>
      </c>
      <c r="D135" s="26" t="s">
        <v>192</v>
      </c>
      <c r="E135" s="26" t="s">
        <v>386</v>
      </c>
      <c r="F135" s="26" t="s">
        <v>387</v>
      </c>
      <c r="G135" s="26"/>
      <c r="H135" s="49"/>
    </row>
    <row r="136" spans="1:8">
      <c r="A136" s="26">
        <v>135</v>
      </c>
      <c r="B136" s="26" t="s">
        <v>435</v>
      </c>
      <c r="C136" s="26" t="s">
        <v>179</v>
      </c>
      <c r="D136" s="26" t="s">
        <v>183</v>
      </c>
      <c r="E136" s="26" t="s">
        <v>388</v>
      </c>
      <c r="F136" s="26" t="s">
        <v>389</v>
      </c>
      <c r="G136" s="26"/>
      <c r="H136" s="49">
        <v>12343</v>
      </c>
    </row>
    <row r="137" spans="1:8">
      <c r="A137" s="26">
        <v>136</v>
      </c>
      <c r="B137" s="26" t="s">
        <v>435</v>
      </c>
      <c r="C137" s="26" t="s">
        <v>179</v>
      </c>
      <c r="D137" s="26" t="s">
        <v>192</v>
      </c>
      <c r="E137" s="26" t="s">
        <v>390</v>
      </c>
      <c r="F137" s="26" t="s">
        <v>391</v>
      </c>
      <c r="G137" s="26"/>
      <c r="H137" s="49">
        <v>30520.65033503855</v>
      </c>
    </row>
    <row r="138" spans="1:8">
      <c r="A138" s="26">
        <v>137</v>
      </c>
      <c r="B138" s="26" t="s">
        <v>435</v>
      </c>
      <c r="C138" s="26" t="s">
        <v>179</v>
      </c>
      <c r="D138" s="26" t="s">
        <v>183</v>
      </c>
      <c r="E138" s="26" t="s">
        <v>392</v>
      </c>
      <c r="F138" s="26" t="s">
        <v>393</v>
      </c>
      <c r="G138" s="26"/>
      <c r="H138" s="49">
        <v>123505.65033503855</v>
      </c>
    </row>
    <row r="139" spans="1:8">
      <c r="A139" s="26">
        <v>138</v>
      </c>
      <c r="B139" s="26" t="s">
        <v>435</v>
      </c>
      <c r="C139" s="26" t="s">
        <v>179</v>
      </c>
      <c r="D139" s="26" t="s">
        <v>192</v>
      </c>
      <c r="E139" s="26" t="s">
        <v>394</v>
      </c>
      <c r="F139" s="26" t="s">
        <v>395</v>
      </c>
      <c r="G139" s="26"/>
      <c r="H139" s="49"/>
    </row>
    <row r="140" spans="1:8">
      <c r="A140" s="26">
        <v>139</v>
      </c>
      <c r="B140" s="26" t="s">
        <v>435</v>
      </c>
      <c r="C140" s="26" t="s">
        <v>179</v>
      </c>
      <c r="D140" s="26" t="s">
        <v>192</v>
      </c>
      <c r="E140" s="26" t="s">
        <v>396</v>
      </c>
      <c r="F140" s="26" t="s">
        <v>397</v>
      </c>
      <c r="G140" s="26"/>
      <c r="H140" s="49"/>
    </row>
    <row r="141" spans="1:8">
      <c r="A141" s="26">
        <v>140</v>
      </c>
      <c r="B141" s="26" t="s">
        <v>435</v>
      </c>
      <c r="C141" s="26" t="s">
        <v>179</v>
      </c>
      <c r="D141" s="26" t="s">
        <v>183</v>
      </c>
      <c r="E141" s="26" t="s">
        <v>398</v>
      </c>
      <c r="F141" s="26" t="s">
        <v>399</v>
      </c>
      <c r="G141" s="26"/>
      <c r="H141" s="49">
        <v>123505.65033503855</v>
      </c>
    </row>
    <row r="142" spans="1:8">
      <c r="A142" s="26">
        <v>141</v>
      </c>
      <c r="B142" s="26" t="s">
        <v>435</v>
      </c>
      <c r="C142" s="26" t="s">
        <v>179</v>
      </c>
      <c r="D142" s="26" t="s">
        <v>183</v>
      </c>
      <c r="E142" s="26" t="s">
        <v>400</v>
      </c>
      <c r="F142" s="26" t="s">
        <v>401</v>
      </c>
      <c r="G142" s="26"/>
      <c r="H142" s="49">
        <v>86531</v>
      </c>
    </row>
    <row r="143" spans="1:8">
      <c r="A143" s="26">
        <v>142</v>
      </c>
      <c r="B143" s="26" t="s">
        <v>435</v>
      </c>
      <c r="C143" s="26" t="s">
        <v>179</v>
      </c>
      <c r="D143" s="26" t="s">
        <v>192</v>
      </c>
      <c r="E143" s="26" t="s">
        <v>402</v>
      </c>
      <c r="F143" s="26" t="s">
        <v>403</v>
      </c>
      <c r="G143" s="26"/>
      <c r="H143" s="49">
        <v>-36974.650335038546</v>
      </c>
    </row>
    <row r="144" spans="1:8">
      <c r="A144" s="26">
        <v>143</v>
      </c>
      <c r="B144" s="26" t="s">
        <v>435</v>
      </c>
      <c r="C144" s="26" t="s">
        <v>404</v>
      </c>
      <c r="D144" s="26" t="s">
        <v>192</v>
      </c>
      <c r="E144" s="26" t="s">
        <v>405</v>
      </c>
      <c r="F144" s="26" t="s">
        <v>406</v>
      </c>
      <c r="G144" s="26"/>
      <c r="H144" s="47"/>
    </row>
    <row r="145" spans="1:8">
      <c r="A145" s="26">
        <v>144</v>
      </c>
      <c r="B145" s="26" t="s">
        <v>435</v>
      </c>
      <c r="C145" s="26" t="s">
        <v>404</v>
      </c>
      <c r="D145" s="26" t="s">
        <v>192</v>
      </c>
      <c r="E145" s="26" t="s">
        <v>407</v>
      </c>
      <c r="F145" s="26" t="s">
        <v>408</v>
      </c>
      <c r="G145" s="26"/>
      <c r="H145" s="47"/>
    </row>
    <row r="146" spans="1:8">
      <c r="A146" s="26">
        <v>145</v>
      </c>
      <c r="B146" s="26" t="s">
        <v>435</v>
      </c>
      <c r="C146" s="26" t="s">
        <v>404</v>
      </c>
      <c r="D146" s="26" t="s">
        <v>192</v>
      </c>
      <c r="E146" s="26" t="s">
        <v>409</v>
      </c>
      <c r="F146" s="26" t="s">
        <v>410</v>
      </c>
      <c r="G146" s="26"/>
      <c r="H146" s="47"/>
    </row>
    <row r="147" spans="1:8">
      <c r="A147" s="26">
        <v>146</v>
      </c>
      <c r="B147" s="26" t="s">
        <v>435</v>
      </c>
      <c r="C147" s="26" t="s">
        <v>404</v>
      </c>
      <c r="D147" s="26" t="s">
        <v>192</v>
      </c>
      <c r="E147" s="26" t="s">
        <v>411</v>
      </c>
      <c r="F147" s="26" t="s">
        <v>412</v>
      </c>
      <c r="G147" s="26"/>
      <c r="H147" s="47"/>
    </row>
    <row r="148" spans="1:8">
      <c r="A148" s="26">
        <v>147</v>
      </c>
      <c r="B148" s="26" t="s">
        <v>435</v>
      </c>
      <c r="C148" s="26" t="s">
        <v>404</v>
      </c>
      <c r="D148" s="26" t="s">
        <v>192</v>
      </c>
      <c r="E148" s="26" t="s">
        <v>413</v>
      </c>
      <c r="F148" s="26" t="s">
        <v>414</v>
      </c>
      <c r="G148" s="26"/>
      <c r="H148" s="47"/>
    </row>
    <row r="149" spans="1:8">
      <c r="A149" s="26">
        <v>148</v>
      </c>
      <c r="B149" s="26" t="s">
        <v>435</v>
      </c>
      <c r="C149" s="26" t="s">
        <v>404</v>
      </c>
      <c r="D149" s="26" t="s">
        <v>192</v>
      </c>
      <c r="E149" s="26" t="s">
        <v>415</v>
      </c>
      <c r="F149" s="26" t="s">
        <v>416</v>
      </c>
      <c r="G149" s="26"/>
      <c r="H149" s="47"/>
    </row>
    <row r="150" spans="1:8">
      <c r="A150" s="26">
        <v>149</v>
      </c>
      <c r="B150" s="26" t="s">
        <v>435</v>
      </c>
      <c r="C150" s="26" t="s">
        <v>404</v>
      </c>
      <c r="D150" s="26" t="s">
        <v>192</v>
      </c>
      <c r="E150" s="26" t="s">
        <v>417</v>
      </c>
      <c r="F150" s="26" t="s">
        <v>418</v>
      </c>
      <c r="G150" s="26"/>
      <c r="H150" s="47"/>
    </row>
    <row r="151" spans="1:8">
      <c r="A151" s="26">
        <v>150</v>
      </c>
      <c r="B151" s="26" t="s">
        <v>435</v>
      </c>
      <c r="C151" s="26" t="s">
        <v>404</v>
      </c>
      <c r="D151" s="26" t="s">
        <v>183</v>
      </c>
      <c r="E151" s="26" t="s">
        <v>419</v>
      </c>
      <c r="F151" s="26" t="s">
        <v>420</v>
      </c>
      <c r="G151" s="26"/>
      <c r="H151" s="47">
        <v>0</v>
      </c>
    </row>
    <row r="152" spans="1:8">
      <c r="A152" s="26">
        <v>151</v>
      </c>
      <c r="B152" s="26" t="s">
        <v>435</v>
      </c>
      <c r="C152" s="26" t="s">
        <v>404</v>
      </c>
      <c r="D152" s="26" t="s">
        <v>183</v>
      </c>
      <c r="E152" s="26" t="s">
        <v>421</v>
      </c>
      <c r="F152" s="26" t="s">
        <v>422</v>
      </c>
      <c r="G152" s="26"/>
      <c r="H152" s="47">
        <v>0</v>
      </c>
    </row>
    <row r="153" spans="1:8">
      <c r="A153" s="26">
        <v>152</v>
      </c>
      <c r="B153" s="26" t="s">
        <v>435</v>
      </c>
      <c r="C153" s="26" t="s">
        <v>404</v>
      </c>
      <c r="D153" s="26" t="s">
        <v>192</v>
      </c>
      <c r="E153" s="26" t="s">
        <v>423</v>
      </c>
      <c r="F153" s="26" t="s">
        <v>424</v>
      </c>
      <c r="G153" s="26"/>
      <c r="H153" s="47">
        <v>28738</v>
      </c>
    </row>
    <row r="154" spans="1:8">
      <c r="A154" s="26">
        <v>153</v>
      </c>
      <c r="B154" s="26" t="s">
        <v>435</v>
      </c>
      <c r="C154" s="26" t="s">
        <v>404</v>
      </c>
      <c r="D154" s="26" t="s">
        <v>192</v>
      </c>
      <c r="E154" s="26" t="s">
        <v>425</v>
      </c>
      <c r="F154" s="26" t="s">
        <v>426</v>
      </c>
      <c r="G154" s="26"/>
      <c r="H154" s="47"/>
    </row>
    <row r="155" spans="1:8">
      <c r="A155" s="26">
        <v>154</v>
      </c>
      <c r="B155" s="26" t="s">
        <v>435</v>
      </c>
      <c r="C155" s="26" t="s">
        <v>404</v>
      </c>
      <c r="D155" s="26" t="s">
        <v>192</v>
      </c>
      <c r="E155" s="26" t="s">
        <v>427</v>
      </c>
      <c r="F155" s="26" t="s">
        <v>428</v>
      </c>
      <c r="G155" s="26"/>
      <c r="H155" s="47">
        <v>-28738</v>
      </c>
    </row>
    <row r="156" spans="1:8" s="27" customFormat="1">
      <c r="A156" s="26">
        <v>155</v>
      </c>
      <c r="B156" s="26" t="s">
        <v>436</v>
      </c>
      <c r="C156" s="26" t="s">
        <v>191</v>
      </c>
      <c r="D156" s="26" t="s">
        <v>192</v>
      </c>
      <c r="E156" s="26" t="s">
        <v>193</v>
      </c>
      <c r="F156" s="26" t="s">
        <v>194</v>
      </c>
      <c r="G156" s="26"/>
      <c r="H156" s="33">
        <v>48327</v>
      </c>
    </row>
    <row r="157" spans="1:8" s="27" customFormat="1">
      <c r="A157" s="26">
        <v>156</v>
      </c>
      <c r="B157" s="26" t="s">
        <v>436</v>
      </c>
      <c r="C157" s="26" t="s">
        <v>191</v>
      </c>
      <c r="D157" s="26" t="s">
        <v>192</v>
      </c>
      <c r="E157" s="26" t="s">
        <v>195</v>
      </c>
      <c r="F157" s="26" t="s">
        <v>196</v>
      </c>
      <c r="G157" s="26"/>
      <c r="H157" s="33"/>
    </row>
    <row r="158" spans="1:8" s="27" customFormat="1">
      <c r="A158" s="26">
        <v>157</v>
      </c>
      <c r="B158" s="26" t="s">
        <v>436</v>
      </c>
      <c r="C158" s="26" t="s">
        <v>191</v>
      </c>
      <c r="D158" s="26" t="s">
        <v>192</v>
      </c>
      <c r="E158" s="26" t="s">
        <v>197</v>
      </c>
      <c r="F158" s="26" t="s">
        <v>198</v>
      </c>
      <c r="G158" s="26"/>
      <c r="H158" s="33">
        <v>481200</v>
      </c>
    </row>
    <row r="159" spans="1:8" s="27" customFormat="1">
      <c r="A159" s="26">
        <v>158</v>
      </c>
      <c r="B159" s="26" t="s">
        <v>436</v>
      </c>
      <c r="C159" s="26" t="s">
        <v>191</v>
      </c>
      <c r="D159" s="26" t="s">
        <v>183</v>
      </c>
      <c r="E159" s="26" t="s">
        <v>199</v>
      </c>
      <c r="F159" s="26" t="s">
        <v>200</v>
      </c>
      <c r="G159" s="26"/>
      <c r="H159" s="34">
        <f>SUM(H156:H158)</f>
        <v>529527</v>
      </c>
    </row>
    <row r="160" spans="1:8" s="27" customFormat="1">
      <c r="A160" s="26">
        <v>159</v>
      </c>
      <c r="B160" s="26" t="s">
        <v>436</v>
      </c>
      <c r="C160" s="26" t="s">
        <v>191</v>
      </c>
      <c r="D160" s="26" t="s">
        <v>192</v>
      </c>
      <c r="E160" s="26" t="s">
        <v>201</v>
      </c>
      <c r="F160" s="26" t="s">
        <v>202</v>
      </c>
      <c r="G160" s="26"/>
      <c r="H160" s="33"/>
    </row>
    <row r="161" spans="1:8" s="27" customFormat="1">
      <c r="A161" s="26">
        <v>160</v>
      </c>
      <c r="B161" s="26" t="s">
        <v>436</v>
      </c>
      <c r="C161" s="26" t="s">
        <v>191</v>
      </c>
      <c r="D161" s="26" t="s">
        <v>192</v>
      </c>
      <c r="E161" s="26" t="s">
        <v>203</v>
      </c>
      <c r="F161" s="26" t="s">
        <v>204</v>
      </c>
      <c r="G161" s="26"/>
      <c r="H161" s="33"/>
    </row>
    <row r="162" spans="1:8" s="27" customFormat="1">
      <c r="A162" s="26">
        <v>161</v>
      </c>
      <c r="B162" s="26" t="s">
        <v>436</v>
      </c>
      <c r="C162" s="26" t="s">
        <v>191</v>
      </c>
      <c r="D162" s="26" t="s">
        <v>183</v>
      </c>
      <c r="E162" s="26" t="s">
        <v>205</v>
      </c>
      <c r="F162" s="26" t="s">
        <v>206</v>
      </c>
      <c r="G162" s="26"/>
      <c r="H162" s="34">
        <f>SUM(H160:H161)</f>
        <v>0</v>
      </c>
    </row>
    <row r="163" spans="1:8" s="27" customFormat="1">
      <c r="A163" s="26">
        <v>162</v>
      </c>
      <c r="B163" s="26" t="s">
        <v>436</v>
      </c>
      <c r="C163" s="26" t="s">
        <v>191</v>
      </c>
      <c r="D163" s="26" t="s">
        <v>192</v>
      </c>
      <c r="E163" s="26" t="s">
        <v>207</v>
      </c>
      <c r="F163" s="26" t="s">
        <v>208</v>
      </c>
      <c r="G163" s="26"/>
      <c r="H163" s="33"/>
    </row>
    <row r="164" spans="1:8" s="27" customFormat="1">
      <c r="A164" s="26">
        <v>163</v>
      </c>
      <c r="B164" s="26" t="s">
        <v>436</v>
      </c>
      <c r="C164" s="26" t="s">
        <v>191</v>
      </c>
      <c r="D164" s="26" t="s">
        <v>192</v>
      </c>
      <c r="E164" s="26" t="s">
        <v>209</v>
      </c>
      <c r="F164" s="26" t="s">
        <v>210</v>
      </c>
      <c r="G164" s="26"/>
      <c r="H164" s="33"/>
    </row>
    <row r="165" spans="1:8" s="27" customFormat="1">
      <c r="A165" s="26">
        <v>164</v>
      </c>
      <c r="B165" s="26" t="s">
        <v>436</v>
      </c>
      <c r="C165" s="26" t="s">
        <v>191</v>
      </c>
      <c r="D165" s="26" t="s">
        <v>192</v>
      </c>
      <c r="E165" s="26" t="s">
        <v>211</v>
      </c>
      <c r="F165" s="26" t="s">
        <v>212</v>
      </c>
      <c r="G165" s="26"/>
      <c r="H165" s="33">
        <v>842218</v>
      </c>
    </row>
    <row r="166" spans="1:8" s="27" customFormat="1">
      <c r="A166" s="26">
        <v>165</v>
      </c>
      <c r="B166" s="26" t="s">
        <v>436</v>
      </c>
      <c r="C166" s="26" t="s">
        <v>191</v>
      </c>
      <c r="D166" s="26" t="s">
        <v>192</v>
      </c>
      <c r="E166" s="26" t="s">
        <v>213</v>
      </c>
      <c r="F166" s="26" t="s">
        <v>214</v>
      </c>
      <c r="G166" s="26"/>
      <c r="H166" s="33"/>
    </row>
    <row r="167" spans="1:8" s="27" customFormat="1">
      <c r="A167" s="26">
        <v>166</v>
      </c>
      <c r="B167" s="26" t="s">
        <v>436</v>
      </c>
      <c r="C167" s="26" t="s">
        <v>191</v>
      </c>
      <c r="D167" s="26" t="s">
        <v>192</v>
      </c>
      <c r="E167" s="26" t="s">
        <v>215</v>
      </c>
      <c r="F167" s="26" t="s">
        <v>216</v>
      </c>
      <c r="G167" s="26"/>
      <c r="H167" s="33"/>
    </row>
    <row r="168" spans="1:8" s="27" customFormat="1">
      <c r="A168" s="26">
        <v>167</v>
      </c>
      <c r="B168" s="26" t="s">
        <v>436</v>
      </c>
      <c r="C168" s="26" t="s">
        <v>191</v>
      </c>
      <c r="D168" s="26" t="s">
        <v>192</v>
      </c>
      <c r="E168" s="26" t="s">
        <v>217</v>
      </c>
      <c r="F168" s="26" t="s">
        <v>218</v>
      </c>
      <c r="G168" s="26"/>
      <c r="H168" s="33"/>
    </row>
    <row r="169" spans="1:8" s="27" customFormat="1">
      <c r="A169" s="26">
        <v>168</v>
      </c>
      <c r="B169" s="26" t="s">
        <v>436</v>
      </c>
      <c r="C169" s="26" t="s">
        <v>191</v>
      </c>
      <c r="D169" s="26" t="s">
        <v>192</v>
      </c>
      <c r="E169" s="26" t="s">
        <v>219</v>
      </c>
      <c r="F169" s="26" t="s">
        <v>220</v>
      </c>
      <c r="G169" s="26"/>
      <c r="H169" s="33"/>
    </row>
    <row r="170" spans="1:8" s="27" customFormat="1">
      <c r="A170" s="26">
        <v>169</v>
      </c>
      <c r="B170" s="26" t="s">
        <v>436</v>
      </c>
      <c r="C170" s="26" t="s">
        <v>191</v>
      </c>
      <c r="D170" s="26" t="s">
        <v>192</v>
      </c>
      <c r="E170" s="26" t="s">
        <v>221</v>
      </c>
      <c r="F170" s="26" t="s">
        <v>222</v>
      </c>
      <c r="G170" s="26"/>
      <c r="H170" s="33"/>
    </row>
    <row r="171" spans="1:8" s="27" customFormat="1">
      <c r="A171" s="26">
        <v>170</v>
      </c>
      <c r="B171" s="26" t="s">
        <v>436</v>
      </c>
      <c r="C171" s="26" t="s">
        <v>191</v>
      </c>
      <c r="D171" s="26" t="s">
        <v>192</v>
      </c>
      <c r="E171" s="26" t="s">
        <v>223</v>
      </c>
      <c r="F171" s="26" t="s">
        <v>224</v>
      </c>
      <c r="G171" s="26"/>
      <c r="H171" s="33"/>
    </row>
    <row r="172" spans="1:8" s="27" customFormat="1">
      <c r="A172" s="26">
        <v>171</v>
      </c>
      <c r="B172" s="26" t="s">
        <v>436</v>
      </c>
      <c r="C172" s="26" t="s">
        <v>191</v>
      </c>
      <c r="D172" s="26" t="s">
        <v>192</v>
      </c>
      <c r="E172" s="26" t="s">
        <v>225</v>
      </c>
      <c r="F172" s="26" t="s">
        <v>226</v>
      </c>
      <c r="G172" s="26"/>
      <c r="H172" s="33"/>
    </row>
    <row r="173" spans="1:8" s="27" customFormat="1">
      <c r="A173" s="26">
        <v>172</v>
      </c>
      <c r="B173" s="26" t="s">
        <v>436</v>
      </c>
      <c r="C173" s="26" t="s">
        <v>191</v>
      </c>
      <c r="D173" s="26" t="s">
        <v>192</v>
      </c>
      <c r="E173" s="26" t="s">
        <v>227</v>
      </c>
      <c r="F173" s="26" t="s">
        <v>228</v>
      </c>
      <c r="G173" s="26"/>
      <c r="H173" s="33"/>
    </row>
    <row r="174" spans="1:8" s="27" customFormat="1">
      <c r="A174" s="26">
        <v>173</v>
      </c>
      <c r="B174" s="26" t="s">
        <v>436</v>
      </c>
      <c r="C174" s="26" t="s">
        <v>191</v>
      </c>
      <c r="D174" s="26" t="s">
        <v>192</v>
      </c>
      <c r="E174" s="26" t="s">
        <v>229</v>
      </c>
      <c r="F174" s="26" t="s">
        <v>230</v>
      </c>
      <c r="G174" s="26"/>
      <c r="H174" s="33"/>
    </row>
    <row r="175" spans="1:8" s="27" customFormat="1">
      <c r="A175" s="26">
        <v>174</v>
      </c>
      <c r="B175" s="26" t="s">
        <v>436</v>
      </c>
      <c r="C175" s="26" t="s">
        <v>191</v>
      </c>
      <c r="D175" s="26" t="s">
        <v>192</v>
      </c>
      <c r="E175" s="26" t="s">
        <v>231</v>
      </c>
      <c r="F175" s="26" t="s">
        <v>232</v>
      </c>
      <c r="G175" s="26"/>
      <c r="H175" s="33"/>
    </row>
    <row r="176" spans="1:8" s="27" customFormat="1">
      <c r="A176" s="26">
        <v>175</v>
      </c>
      <c r="B176" s="26" t="s">
        <v>436</v>
      </c>
      <c r="C176" s="26" t="s">
        <v>191</v>
      </c>
      <c r="D176" s="26" t="s">
        <v>192</v>
      </c>
      <c r="E176" s="26" t="s">
        <v>233</v>
      </c>
      <c r="F176" s="26" t="s">
        <v>234</v>
      </c>
      <c r="G176" s="26"/>
      <c r="H176" s="33"/>
    </row>
    <row r="177" spans="1:8" s="27" customFormat="1">
      <c r="A177" s="26">
        <v>176</v>
      </c>
      <c r="B177" s="26" t="s">
        <v>436</v>
      </c>
      <c r="C177" s="26" t="s">
        <v>191</v>
      </c>
      <c r="D177" s="26" t="s">
        <v>192</v>
      </c>
      <c r="E177" s="26" t="s">
        <v>235</v>
      </c>
      <c r="F177" s="26" t="s">
        <v>236</v>
      </c>
      <c r="G177" s="26"/>
      <c r="H177" s="33"/>
    </row>
    <row r="178" spans="1:8" s="27" customFormat="1">
      <c r="A178" s="26">
        <v>177</v>
      </c>
      <c r="B178" s="26" t="s">
        <v>436</v>
      </c>
      <c r="C178" s="26" t="s">
        <v>191</v>
      </c>
      <c r="D178" s="26" t="s">
        <v>192</v>
      </c>
      <c r="E178" s="26" t="s">
        <v>237</v>
      </c>
      <c r="F178" s="26" t="s">
        <v>238</v>
      </c>
      <c r="G178" s="26"/>
      <c r="H178" s="33"/>
    </row>
    <row r="179" spans="1:8" s="27" customFormat="1">
      <c r="A179" s="26">
        <v>178</v>
      </c>
      <c r="B179" s="26" t="s">
        <v>436</v>
      </c>
      <c r="C179" s="26" t="s">
        <v>191</v>
      </c>
      <c r="D179" s="26" t="s">
        <v>192</v>
      </c>
      <c r="E179" s="26" t="s">
        <v>239</v>
      </c>
      <c r="F179" s="26" t="s">
        <v>240</v>
      </c>
      <c r="G179" s="26"/>
      <c r="H179" s="33"/>
    </row>
    <row r="180" spans="1:8" s="27" customFormat="1">
      <c r="A180" s="26">
        <v>179</v>
      </c>
      <c r="B180" s="26" t="s">
        <v>436</v>
      </c>
      <c r="C180" s="26" t="s">
        <v>191</v>
      </c>
      <c r="D180" s="26" t="s">
        <v>192</v>
      </c>
      <c r="E180" s="26" t="s">
        <v>241</v>
      </c>
      <c r="F180" s="26" t="s">
        <v>242</v>
      </c>
      <c r="G180" s="26"/>
      <c r="H180" s="33"/>
    </row>
    <row r="181" spans="1:8" s="27" customFormat="1">
      <c r="A181" s="26">
        <v>180</v>
      </c>
      <c r="B181" s="26" t="s">
        <v>436</v>
      </c>
      <c r="C181" s="26" t="s">
        <v>191</v>
      </c>
      <c r="D181" s="26" t="s">
        <v>192</v>
      </c>
      <c r="E181" s="26" t="s">
        <v>243</v>
      </c>
      <c r="F181" s="26" t="s">
        <v>244</v>
      </c>
      <c r="G181" s="26"/>
      <c r="H181" s="33"/>
    </row>
    <row r="182" spans="1:8" s="27" customFormat="1">
      <c r="A182" s="26">
        <v>181</v>
      </c>
      <c r="B182" s="26" t="s">
        <v>436</v>
      </c>
      <c r="C182" s="26" t="s">
        <v>191</v>
      </c>
      <c r="D182" s="26" t="s">
        <v>192</v>
      </c>
      <c r="E182" s="26" t="s">
        <v>245</v>
      </c>
      <c r="F182" s="26" t="s">
        <v>246</v>
      </c>
      <c r="G182" s="26"/>
      <c r="H182" s="33"/>
    </row>
    <row r="183" spans="1:8" s="27" customFormat="1">
      <c r="A183" s="26">
        <v>182</v>
      </c>
      <c r="B183" s="26" t="s">
        <v>436</v>
      </c>
      <c r="C183" s="26" t="s">
        <v>191</v>
      </c>
      <c r="D183" s="26" t="s">
        <v>192</v>
      </c>
      <c r="E183" s="26" t="s">
        <v>247</v>
      </c>
      <c r="F183" s="26" t="s">
        <v>248</v>
      </c>
      <c r="G183" s="26"/>
      <c r="H183" s="33"/>
    </row>
    <row r="184" spans="1:8" s="27" customFormat="1">
      <c r="A184" s="26">
        <v>183</v>
      </c>
      <c r="B184" s="26" t="s">
        <v>436</v>
      </c>
      <c r="C184" s="26" t="s">
        <v>191</v>
      </c>
      <c r="D184" s="26" t="s">
        <v>192</v>
      </c>
      <c r="E184" s="26" t="s">
        <v>249</v>
      </c>
      <c r="F184" s="26" t="s">
        <v>250</v>
      </c>
      <c r="G184" s="26"/>
      <c r="H184" s="33">
        <v>2432</v>
      </c>
    </row>
    <row r="185" spans="1:8" s="27" customFormat="1">
      <c r="A185" s="26">
        <v>184</v>
      </c>
      <c r="B185" s="26" t="s">
        <v>436</v>
      </c>
      <c r="C185" s="26" t="s">
        <v>191</v>
      </c>
      <c r="D185" s="26" t="s">
        <v>192</v>
      </c>
      <c r="E185" s="26" t="s">
        <v>251</v>
      </c>
      <c r="F185" s="26" t="s">
        <v>252</v>
      </c>
      <c r="G185" s="26"/>
      <c r="H185" s="33"/>
    </row>
    <row r="186" spans="1:8" s="27" customFormat="1">
      <c r="A186" s="26">
        <v>185</v>
      </c>
      <c r="B186" s="26" t="s">
        <v>436</v>
      </c>
      <c r="C186" s="26" t="s">
        <v>191</v>
      </c>
      <c r="D186" s="26" t="s">
        <v>192</v>
      </c>
      <c r="E186" s="26" t="s">
        <v>253</v>
      </c>
      <c r="F186" s="26" t="s">
        <v>254</v>
      </c>
      <c r="G186" s="26"/>
      <c r="H186" s="33"/>
    </row>
    <row r="187" spans="1:8" s="27" customFormat="1">
      <c r="A187" s="26">
        <v>186</v>
      </c>
      <c r="B187" s="26" t="s">
        <v>436</v>
      </c>
      <c r="C187" s="26" t="s">
        <v>191</v>
      </c>
      <c r="D187" s="26" t="s">
        <v>192</v>
      </c>
      <c r="E187" s="26" t="s">
        <v>255</v>
      </c>
      <c r="F187" s="26" t="s">
        <v>256</v>
      </c>
      <c r="G187" s="26"/>
      <c r="H187" s="33"/>
    </row>
    <row r="188" spans="1:8" s="27" customFormat="1">
      <c r="A188" s="26">
        <v>187</v>
      </c>
      <c r="B188" s="26" t="s">
        <v>436</v>
      </c>
      <c r="C188" s="26" t="s">
        <v>191</v>
      </c>
      <c r="D188" s="26" t="s">
        <v>192</v>
      </c>
      <c r="E188" s="26" t="s">
        <v>257</v>
      </c>
      <c r="F188" s="26" t="s">
        <v>258</v>
      </c>
      <c r="G188" s="26"/>
      <c r="H188" s="33"/>
    </row>
    <row r="189" spans="1:8" s="27" customFormat="1">
      <c r="A189" s="26">
        <v>188</v>
      </c>
      <c r="B189" s="26" t="s">
        <v>436</v>
      </c>
      <c r="C189" s="26" t="s">
        <v>191</v>
      </c>
      <c r="D189" s="26" t="s">
        <v>192</v>
      </c>
      <c r="E189" s="26" t="s">
        <v>259</v>
      </c>
      <c r="F189" s="26" t="s">
        <v>260</v>
      </c>
      <c r="G189" s="26"/>
      <c r="H189" s="33"/>
    </row>
    <row r="190" spans="1:8" s="27" customFormat="1">
      <c r="A190" s="26">
        <v>189</v>
      </c>
      <c r="B190" s="26" t="s">
        <v>436</v>
      </c>
      <c r="C190" s="26" t="s">
        <v>191</v>
      </c>
      <c r="D190" s="26" t="s">
        <v>192</v>
      </c>
      <c r="E190" s="26" t="s">
        <v>261</v>
      </c>
      <c r="F190" s="26" t="s">
        <v>262</v>
      </c>
      <c r="G190" s="26"/>
      <c r="H190" s="33"/>
    </row>
    <row r="191" spans="1:8" s="27" customFormat="1">
      <c r="A191" s="26">
        <v>190</v>
      </c>
      <c r="B191" s="26" t="s">
        <v>436</v>
      </c>
      <c r="C191" s="26" t="s">
        <v>191</v>
      </c>
      <c r="D191" s="26" t="s">
        <v>192</v>
      </c>
      <c r="E191" s="26" t="s">
        <v>263</v>
      </c>
      <c r="F191" s="26" t="s">
        <v>264</v>
      </c>
      <c r="G191" s="26"/>
      <c r="H191" s="33"/>
    </row>
    <row r="192" spans="1:8" s="27" customFormat="1">
      <c r="A192" s="26">
        <v>191</v>
      </c>
      <c r="B192" s="26" t="s">
        <v>436</v>
      </c>
      <c r="C192" s="26" t="s">
        <v>191</v>
      </c>
      <c r="D192" s="26" t="s">
        <v>192</v>
      </c>
      <c r="E192" s="26" t="s">
        <v>265</v>
      </c>
      <c r="F192" s="26" t="s">
        <v>266</v>
      </c>
      <c r="G192" s="26"/>
      <c r="H192" s="33"/>
    </row>
    <row r="193" spans="1:8" s="27" customFormat="1">
      <c r="A193" s="26">
        <v>192</v>
      </c>
      <c r="B193" s="26" t="s">
        <v>436</v>
      </c>
      <c r="C193" s="26" t="s">
        <v>191</v>
      </c>
      <c r="D193" s="26" t="s">
        <v>192</v>
      </c>
      <c r="E193" s="26" t="s">
        <v>267</v>
      </c>
      <c r="F193" s="26" t="s">
        <v>268</v>
      </c>
      <c r="G193" s="26"/>
      <c r="H193" s="33"/>
    </row>
    <row r="194" spans="1:8" s="27" customFormat="1">
      <c r="A194" s="26">
        <v>193</v>
      </c>
      <c r="B194" s="26" t="s">
        <v>436</v>
      </c>
      <c r="C194" s="26" t="s">
        <v>191</v>
      </c>
      <c r="D194" s="26" t="s">
        <v>192</v>
      </c>
      <c r="E194" s="26" t="s">
        <v>269</v>
      </c>
      <c r="F194" s="26" t="s">
        <v>270</v>
      </c>
      <c r="G194" s="26"/>
      <c r="H194" s="33"/>
    </row>
    <row r="195" spans="1:8" s="27" customFormat="1">
      <c r="A195" s="26">
        <v>194</v>
      </c>
      <c r="B195" s="26" t="s">
        <v>436</v>
      </c>
      <c r="C195" s="26" t="s">
        <v>191</v>
      </c>
      <c r="D195" s="26" t="s">
        <v>192</v>
      </c>
      <c r="E195" s="26" t="s">
        <v>271</v>
      </c>
      <c r="F195" s="26" t="s">
        <v>272</v>
      </c>
      <c r="G195" s="26"/>
      <c r="H195" s="33"/>
    </row>
    <row r="196" spans="1:8" s="27" customFormat="1">
      <c r="A196" s="26">
        <v>195</v>
      </c>
      <c r="B196" s="26" t="s">
        <v>436</v>
      </c>
      <c r="C196" s="26" t="s">
        <v>191</v>
      </c>
      <c r="D196" s="26" t="s">
        <v>192</v>
      </c>
      <c r="E196" s="26" t="s">
        <v>273</v>
      </c>
      <c r="F196" s="26" t="s">
        <v>274</v>
      </c>
      <c r="G196" s="26"/>
      <c r="H196" s="33"/>
    </row>
    <row r="197" spans="1:8" s="27" customFormat="1">
      <c r="A197" s="26">
        <v>196</v>
      </c>
      <c r="B197" s="26" t="s">
        <v>436</v>
      </c>
      <c r="C197" s="26" t="s">
        <v>191</v>
      </c>
      <c r="D197" s="26" t="s">
        <v>192</v>
      </c>
      <c r="E197" s="26" t="s">
        <v>275</v>
      </c>
      <c r="F197" s="26" t="s">
        <v>276</v>
      </c>
      <c r="G197" s="26"/>
      <c r="H197" s="33"/>
    </row>
    <row r="198" spans="1:8" s="27" customFormat="1">
      <c r="A198" s="26">
        <v>197</v>
      </c>
      <c r="B198" s="26" t="s">
        <v>436</v>
      </c>
      <c r="C198" s="26" t="s">
        <v>191</v>
      </c>
      <c r="D198" s="26" t="s">
        <v>183</v>
      </c>
      <c r="E198" s="26" t="s">
        <v>277</v>
      </c>
      <c r="F198" s="26" t="s">
        <v>278</v>
      </c>
      <c r="G198" s="26"/>
      <c r="H198" s="35">
        <f>SUM(H163:H197)</f>
        <v>844650</v>
      </c>
    </row>
    <row r="199" spans="1:8" s="27" customFormat="1">
      <c r="A199" s="26">
        <v>198</v>
      </c>
      <c r="B199" s="26" t="s">
        <v>436</v>
      </c>
      <c r="C199" s="26" t="s">
        <v>191</v>
      </c>
      <c r="D199" s="26" t="s">
        <v>192</v>
      </c>
      <c r="E199" s="26" t="s">
        <v>279</v>
      </c>
      <c r="F199" s="26" t="s">
        <v>280</v>
      </c>
      <c r="G199" s="26"/>
      <c r="H199" s="33"/>
    </row>
    <row r="200" spans="1:8" s="27" customFormat="1">
      <c r="A200" s="26">
        <v>199</v>
      </c>
      <c r="B200" s="26" t="s">
        <v>436</v>
      </c>
      <c r="C200" s="26" t="s">
        <v>191</v>
      </c>
      <c r="D200" s="26" t="s">
        <v>192</v>
      </c>
      <c r="E200" s="26" t="s">
        <v>281</v>
      </c>
      <c r="F200" s="26" t="s">
        <v>282</v>
      </c>
      <c r="G200" s="26"/>
      <c r="H200" s="33"/>
    </row>
    <row r="201" spans="1:8" s="27" customFormat="1">
      <c r="A201" s="26">
        <v>200</v>
      </c>
      <c r="B201" s="26" t="s">
        <v>436</v>
      </c>
      <c r="C201" s="26" t="s">
        <v>191</v>
      </c>
      <c r="D201" s="26" t="s">
        <v>192</v>
      </c>
      <c r="E201" s="26" t="s">
        <v>283</v>
      </c>
      <c r="F201" s="26" t="s">
        <v>284</v>
      </c>
      <c r="G201" s="26"/>
      <c r="H201" s="33"/>
    </row>
    <row r="202" spans="1:8" s="27" customFormat="1">
      <c r="A202" s="26">
        <v>201</v>
      </c>
      <c r="B202" s="26" t="s">
        <v>436</v>
      </c>
      <c r="C202" s="26" t="s">
        <v>191</v>
      </c>
      <c r="D202" s="26" t="s">
        <v>192</v>
      </c>
      <c r="E202" s="26" t="s">
        <v>285</v>
      </c>
      <c r="F202" s="26" t="s">
        <v>286</v>
      </c>
      <c r="G202" s="26"/>
      <c r="H202" s="33"/>
    </row>
    <row r="203" spans="1:8" s="27" customFormat="1">
      <c r="A203" s="26">
        <v>202</v>
      </c>
      <c r="B203" s="26" t="s">
        <v>436</v>
      </c>
      <c r="C203" s="26" t="s">
        <v>191</v>
      </c>
      <c r="D203" s="26" t="s">
        <v>192</v>
      </c>
      <c r="E203" s="26" t="s">
        <v>287</v>
      </c>
      <c r="F203" s="26" t="s">
        <v>288</v>
      </c>
      <c r="G203" s="26"/>
      <c r="H203" s="33"/>
    </row>
    <row r="204" spans="1:8" s="27" customFormat="1">
      <c r="A204" s="26">
        <v>203</v>
      </c>
      <c r="B204" s="26" t="s">
        <v>436</v>
      </c>
      <c r="C204" s="26" t="s">
        <v>191</v>
      </c>
      <c r="D204" s="26" t="s">
        <v>192</v>
      </c>
      <c r="E204" s="26" t="s">
        <v>289</v>
      </c>
      <c r="F204" s="26" t="s">
        <v>290</v>
      </c>
      <c r="G204" s="26"/>
      <c r="H204" s="33"/>
    </row>
    <row r="205" spans="1:8" s="27" customFormat="1">
      <c r="A205" s="26">
        <v>204</v>
      </c>
      <c r="B205" s="26" t="s">
        <v>436</v>
      </c>
      <c r="C205" s="26" t="s">
        <v>191</v>
      </c>
      <c r="D205" s="26" t="s">
        <v>192</v>
      </c>
      <c r="E205" s="26" t="s">
        <v>291</v>
      </c>
      <c r="F205" s="26" t="s">
        <v>292</v>
      </c>
      <c r="G205" s="26"/>
      <c r="H205" s="33">
        <v>166070</v>
      </c>
    </row>
    <row r="206" spans="1:8" s="27" customFormat="1">
      <c r="A206" s="26">
        <v>205</v>
      </c>
      <c r="B206" s="26" t="s">
        <v>436</v>
      </c>
      <c r="C206" s="26" t="s">
        <v>191</v>
      </c>
      <c r="D206" s="26" t="s">
        <v>192</v>
      </c>
      <c r="E206" s="26" t="s">
        <v>293</v>
      </c>
      <c r="F206" s="26" t="s">
        <v>294</v>
      </c>
      <c r="G206" s="26"/>
      <c r="H206" s="33">
        <v>7070</v>
      </c>
    </row>
    <row r="207" spans="1:8" s="27" customFormat="1">
      <c r="A207" s="26">
        <v>206</v>
      </c>
      <c r="B207" s="26" t="s">
        <v>436</v>
      </c>
      <c r="C207" s="26" t="s">
        <v>191</v>
      </c>
      <c r="D207" s="26" t="s">
        <v>192</v>
      </c>
      <c r="E207" s="26" t="s">
        <v>295</v>
      </c>
      <c r="F207" s="26" t="s">
        <v>296</v>
      </c>
      <c r="G207" s="26"/>
      <c r="H207" s="33"/>
    </row>
    <row r="208" spans="1:8" s="27" customFormat="1">
      <c r="A208" s="26">
        <v>207</v>
      </c>
      <c r="B208" s="26" t="s">
        <v>436</v>
      </c>
      <c r="C208" s="26" t="s">
        <v>191</v>
      </c>
      <c r="D208" s="26" t="s">
        <v>183</v>
      </c>
      <c r="E208" s="26" t="s">
        <v>297</v>
      </c>
      <c r="F208" s="26" t="s">
        <v>298</v>
      </c>
      <c r="G208" s="26"/>
      <c r="H208" s="35">
        <f>SUM(H159,H162,,H198,H199:H207)</f>
        <v>1547317</v>
      </c>
    </row>
    <row r="209" spans="1:8" s="27" customFormat="1">
      <c r="A209" s="26">
        <v>208</v>
      </c>
      <c r="B209" s="26" t="s">
        <v>436</v>
      </c>
      <c r="C209" s="26" t="s">
        <v>299</v>
      </c>
      <c r="D209" s="26" t="s">
        <v>192</v>
      </c>
      <c r="E209" s="26" t="s">
        <v>8</v>
      </c>
      <c r="F209" s="26" t="s">
        <v>9</v>
      </c>
      <c r="G209" s="64">
        <v>2.71</v>
      </c>
      <c r="H209" s="33">
        <v>208356</v>
      </c>
    </row>
    <row r="210" spans="1:8" s="27" customFormat="1">
      <c r="A210" s="26">
        <v>209</v>
      </c>
      <c r="B210" s="26" t="s">
        <v>436</v>
      </c>
      <c r="C210" s="26" t="s">
        <v>299</v>
      </c>
      <c r="D210" s="26" t="s">
        <v>192</v>
      </c>
      <c r="E210" s="26" t="s">
        <v>10</v>
      </c>
      <c r="F210" s="26" t="s">
        <v>11</v>
      </c>
      <c r="G210" s="64"/>
      <c r="H210" s="33"/>
    </row>
    <row r="211" spans="1:8" s="27" customFormat="1">
      <c r="A211" s="26">
        <v>210</v>
      </c>
      <c r="B211" s="26" t="s">
        <v>436</v>
      </c>
      <c r="C211" s="26" t="s">
        <v>299</v>
      </c>
      <c r="D211" s="26" t="s">
        <v>192</v>
      </c>
      <c r="E211" s="26" t="s">
        <v>12</v>
      </c>
      <c r="F211" s="26" t="s">
        <v>13</v>
      </c>
      <c r="G211" s="64">
        <v>1.83</v>
      </c>
      <c r="H211" s="33">
        <v>109751</v>
      </c>
    </row>
    <row r="212" spans="1:8" s="27" customFormat="1">
      <c r="A212" s="26">
        <v>211</v>
      </c>
      <c r="B212" s="26" t="s">
        <v>436</v>
      </c>
      <c r="C212" s="26" t="s">
        <v>299</v>
      </c>
      <c r="D212" s="26" t="s">
        <v>192</v>
      </c>
      <c r="E212" s="26" t="s">
        <v>14</v>
      </c>
      <c r="F212" s="26" t="s">
        <v>15</v>
      </c>
      <c r="G212" s="64"/>
      <c r="H212" s="33"/>
    </row>
    <row r="213" spans="1:8" s="27" customFormat="1">
      <c r="A213" s="26">
        <v>212</v>
      </c>
      <c r="B213" s="26" t="s">
        <v>436</v>
      </c>
      <c r="C213" s="26" t="s">
        <v>299</v>
      </c>
      <c r="D213" s="26" t="s">
        <v>192</v>
      </c>
      <c r="E213" s="26" t="s">
        <v>18</v>
      </c>
      <c r="F213" s="26" t="s">
        <v>19</v>
      </c>
      <c r="G213" s="64"/>
      <c r="H213" s="33"/>
    </row>
    <row r="214" spans="1:8" s="27" customFormat="1">
      <c r="A214" s="26">
        <v>213</v>
      </c>
      <c r="B214" s="26" t="s">
        <v>436</v>
      </c>
      <c r="C214" s="26" t="s">
        <v>299</v>
      </c>
      <c r="D214" s="26" t="s">
        <v>192</v>
      </c>
      <c r="E214" s="26" t="s">
        <v>20</v>
      </c>
      <c r="F214" s="26" t="s">
        <v>21</v>
      </c>
      <c r="G214" s="64"/>
      <c r="H214" s="33"/>
    </row>
    <row r="215" spans="1:8" s="27" customFormat="1">
      <c r="A215" s="26">
        <v>214</v>
      </c>
      <c r="B215" s="26" t="s">
        <v>436</v>
      </c>
      <c r="C215" s="26" t="s">
        <v>299</v>
      </c>
      <c r="D215" s="26" t="s">
        <v>192</v>
      </c>
      <c r="E215" s="26" t="s">
        <v>22</v>
      </c>
      <c r="F215" s="26" t="s">
        <v>23</v>
      </c>
      <c r="G215" s="64"/>
      <c r="H215" s="33"/>
    </row>
    <row r="216" spans="1:8" s="27" customFormat="1">
      <c r="A216" s="26">
        <v>215</v>
      </c>
      <c r="B216" s="26" t="s">
        <v>436</v>
      </c>
      <c r="C216" s="26" t="s">
        <v>299</v>
      </c>
      <c r="D216" s="26" t="s">
        <v>192</v>
      </c>
      <c r="E216" s="26" t="s">
        <v>24</v>
      </c>
      <c r="F216" s="26" t="s">
        <v>25</v>
      </c>
      <c r="G216" s="64"/>
      <c r="H216" s="33"/>
    </row>
    <row r="217" spans="1:8" s="27" customFormat="1">
      <c r="A217" s="26">
        <v>216</v>
      </c>
      <c r="B217" s="26" t="s">
        <v>436</v>
      </c>
      <c r="C217" s="26" t="s">
        <v>299</v>
      </c>
      <c r="D217" s="26" t="s">
        <v>192</v>
      </c>
      <c r="E217" s="26" t="s">
        <v>26</v>
      </c>
      <c r="F217" s="26" t="s">
        <v>27</v>
      </c>
      <c r="G217" s="64"/>
      <c r="H217" s="33"/>
    </row>
    <row r="218" spans="1:8" s="27" customFormat="1">
      <c r="A218" s="26">
        <v>217</v>
      </c>
      <c r="B218" s="26" t="s">
        <v>436</v>
      </c>
      <c r="C218" s="26" t="s">
        <v>299</v>
      </c>
      <c r="D218" s="26" t="s">
        <v>192</v>
      </c>
      <c r="E218" s="26" t="s">
        <v>28</v>
      </c>
      <c r="F218" s="26" t="s">
        <v>29</v>
      </c>
      <c r="G218" s="64"/>
      <c r="H218" s="33"/>
    </row>
    <row r="219" spans="1:8" s="27" customFormat="1">
      <c r="A219" s="26">
        <v>218</v>
      </c>
      <c r="B219" s="26" t="s">
        <v>436</v>
      </c>
      <c r="C219" s="26" t="s">
        <v>299</v>
      </c>
      <c r="D219" s="26" t="s">
        <v>192</v>
      </c>
      <c r="E219" s="26" t="s">
        <v>30</v>
      </c>
      <c r="F219" s="26" t="s">
        <v>31</v>
      </c>
      <c r="G219" s="64"/>
      <c r="H219" s="33"/>
    </row>
    <row r="220" spans="1:8" s="27" customFormat="1">
      <c r="A220" s="26">
        <v>219</v>
      </c>
      <c r="B220" s="26" t="s">
        <v>436</v>
      </c>
      <c r="C220" s="26" t="s">
        <v>299</v>
      </c>
      <c r="D220" s="26" t="s">
        <v>192</v>
      </c>
      <c r="E220" s="26" t="s">
        <v>32</v>
      </c>
      <c r="F220" s="26" t="s">
        <v>33</v>
      </c>
      <c r="G220" s="64"/>
      <c r="H220" s="33"/>
    </row>
    <row r="221" spans="1:8" s="27" customFormat="1">
      <c r="A221" s="26">
        <v>220</v>
      </c>
      <c r="B221" s="26" t="s">
        <v>436</v>
      </c>
      <c r="C221" s="26" t="s">
        <v>299</v>
      </c>
      <c r="D221" s="26" t="s">
        <v>192</v>
      </c>
      <c r="E221" s="26" t="s">
        <v>34</v>
      </c>
      <c r="F221" s="26" t="s">
        <v>35</v>
      </c>
      <c r="G221" s="64"/>
      <c r="H221" s="33"/>
    </row>
    <row r="222" spans="1:8" s="27" customFormat="1">
      <c r="A222" s="26">
        <v>221</v>
      </c>
      <c r="B222" s="26" t="s">
        <v>436</v>
      </c>
      <c r="C222" s="26" t="s">
        <v>299</v>
      </c>
      <c r="D222" s="26" t="s">
        <v>192</v>
      </c>
      <c r="E222" s="26" t="s">
        <v>36</v>
      </c>
      <c r="F222" s="26" t="s">
        <v>37</v>
      </c>
      <c r="G222" s="64"/>
      <c r="H222" s="33"/>
    </row>
    <row r="223" spans="1:8" s="27" customFormat="1">
      <c r="A223" s="26">
        <v>222</v>
      </c>
      <c r="B223" s="26" t="s">
        <v>436</v>
      </c>
      <c r="C223" s="26" t="s">
        <v>299</v>
      </c>
      <c r="D223" s="26" t="s">
        <v>192</v>
      </c>
      <c r="E223" s="26" t="s">
        <v>49</v>
      </c>
      <c r="F223" s="26" t="s">
        <v>50</v>
      </c>
      <c r="G223" s="64"/>
      <c r="H223" s="33"/>
    </row>
    <row r="224" spans="1:8" s="27" customFormat="1">
      <c r="A224" s="26">
        <v>223</v>
      </c>
      <c r="B224" s="26" t="s">
        <v>436</v>
      </c>
      <c r="C224" s="26" t="s">
        <v>299</v>
      </c>
      <c r="D224" s="26" t="s">
        <v>192</v>
      </c>
      <c r="E224" s="26" t="s">
        <v>51</v>
      </c>
      <c r="F224" s="26" t="s">
        <v>52</v>
      </c>
      <c r="G224" s="64"/>
      <c r="H224" s="33"/>
    </row>
    <row r="225" spans="1:8" s="27" customFormat="1">
      <c r="A225" s="26">
        <v>224</v>
      </c>
      <c r="B225" s="26" t="s">
        <v>436</v>
      </c>
      <c r="C225" s="26" t="s">
        <v>299</v>
      </c>
      <c r="D225" s="26" t="s">
        <v>192</v>
      </c>
      <c r="E225" s="26" t="s">
        <v>16</v>
      </c>
      <c r="F225" s="26" t="s">
        <v>17</v>
      </c>
      <c r="G225" s="64"/>
      <c r="H225" s="33"/>
    </row>
    <row r="226" spans="1:8" s="27" customFormat="1">
      <c r="A226" s="26">
        <v>225</v>
      </c>
      <c r="B226" s="26" t="s">
        <v>436</v>
      </c>
      <c r="C226" s="26" t="s">
        <v>299</v>
      </c>
      <c r="D226" s="26" t="s">
        <v>192</v>
      </c>
      <c r="E226" s="26" t="s">
        <v>57</v>
      </c>
      <c r="F226" s="26" t="s">
        <v>58</v>
      </c>
      <c r="G226" s="64"/>
      <c r="H226" s="33"/>
    </row>
    <row r="227" spans="1:8" s="27" customFormat="1">
      <c r="A227" s="26">
        <v>226</v>
      </c>
      <c r="B227" s="26" t="s">
        <v>436</v>
      </c>
      <c r="C227" s="26" t="s">
        <v>299</v>
      </c>
      <c r="D227" s="26" t="s">
        <v>192</v>
      </c>
      <c r="E227" s="26" t="s">
        <v>59</v>
      </c>
      <c r="F227" s="26" t="s">
        <v>60</v>
      </c>
      <c r="G227" s="64"/>
      <c r="H227" s="33"/>
    </row>
    <row r="228" spans="1:8" s="27" customFormat="1">
      <c r="A228" s="26">
        <v>227</v>
      </c>
      <c r="B228" s="26" t="s">
        <v>436</v>
      </c>
      <c r="C228" s="26" t="s">
        <v>299</v>
      </c>
      <c r="D228" s="26" t="s">
        <v>192</v>
      </c>
      <c r="E228" s="26" t="s">
        <v>61</v>
      </c>
      <c r="F228" s="26" t="s">
        <v>62</v>
      </c>
      <c r="G228" s="64"/>
      <c r="H228" s="33"/>
    </row>
    <row r="229" spans="1:8" s="27" customFormat="1">
      <c r="A229" s="26">
        <v>228</v>
      </c>
      <c r="B229" s="26" t="s">
        <v>436</v>
      </c>
      <c r="C229" s="26" t="s">
        <v>299</v>
      </c>
      <c r="D229" s="26" t="s">
        <v>192</v>
      </c>
      <c r="E229" s="26" t="s">
        <v>38</v>
      </c>
      <c r="F229" s="26" t="s">
        <v>39</v>
      </c>
      <c r="G229" s="64"/>
      <c r="H229" s="33"/>
    </row>
    <row r="230" spans="1:8" s="27" customFormat="1">
      <c r="A230" s="26">
        <v>229</v>
      </c>
      <c r="B230" s="26" t="s">
        <v>436</v>
      </c>
      <c r="C230" s="26" t="s">
        <v>299</v>
      </c>
      <c r="D230" s="26" t="s">
        <v>192</v>
      </c>
      <c r="E230" s="26" t="s">
        <v>40</v>
      </c>
      <c r="F230" s="26" t="s">
        <v>300</v>
      </c>
      <c r="G230" s="64"/>
      <c r="H230" s="33"/>
    </row>
    <row r="231" spans="1:8" s="27" customFormat="1">
      <c r="A231" s="26">
        <v>230</v>
      </c>
      <c r="B231" s="26" t="s">
        <v>436</v>
      </c>
      <c r="C231" s="26" t="s">
        <v>299</v>
      </c>
      <c r="D231" s="26" t="s">
        <v>192</v>
      </c>
      <c r="E231" s="26" t="s">
        <v>41</v>
      </c>
      <c r="F231" s="26" t="s">
        <v>42</v>
      </c>
      <c r="G231" s="64"/>
      <c r="H231" s="33"/>
    </row>
    <row r="232" spans="1:8" s="27" customFormat="1">
      <c r="A232" s="26">
        <v>231</v>
      </c>
      <c r="B232" s="26" t="s">
        <v>436</v>
      </c>
      <c r="C232" s="26" t="s">
        <v>299</v>
      </c>
      <c r="D232" s="26" t="s">
        <v>192</v>
      </c>
      <c r="E232" s="26" t="s">
        <v>43</v>
      </c>
      <c r="F232" s="26" t="s">
        <v>44</v>
      </c>
      <c r="G232" s="64">
        <v>0.74</v>
      </c>
      <c r="H232" s="33">
        <v>33366</v>
      </c>
    </row>
    <row r="233" spans="1:8" s="27" customFormat="1">
      <c r="A233" s="26">
        <v>232</v>
      </c>
      <c r="B233" s="26" t="s">
        <v>436</v>
      </c>
      <c r="C233" s="26" t="s">
        <v>299</v>
      </c>
      <c r="D233" s="26" t="s">
        <v>192</v>
      </c>
      <c r="E233" s="26" t="s">
        <v>45</v>
      </c>
      <c r="F233" s="26" t="s">
        <v>46</v>
      </c>
      <c r="G233" s="64">
        <v>0.56999999999999995</v>
      </c>
      <c r="H233" s="33">
        <v>24093</v>
      </c>
    </row>
    <row r="234" spans="1:8" s="27" customFormat="1">
      <c r="A234" s="26">
        <v>233</v>
      </c>
      <c r="B234" s="26" t="s">
        <v>436</v>
      </c>
      <c r="C234" s="26" t="s">
        <v>299</v>
      </c>
      <c r="D234" s="26" t="s">
        <v>192</v>
      </c>
      <c r="E234" s="26" t="s">
        <v>53</v>
      </c>
      <c r="F234" s="26" t="s">
        <v>54</v>
      </c>
      <c r="G234" s="64"/>
      <c r="H234" s="33"/>
    </row>
    <row r="235" spans="1:8" s="27" customFormat="1">
      <c r="A235" s="26">
        <v>234</v>
      </c>
      <c r="B235" s="26" t="s">
        <v>436</v>
      </c>
      <c r="C235" s="26" t="s">
        <v>299</v>
      </c>
      <c r="D235" s="26" t="s">
        <v>192</v>
      </c>
      <c r="E235" s="26" t="s">
        <v>47</v>
      </c>
      <c r="F235" s="26" t="s">
        <v>48</v>
      </c>
      <c r="G235" s="64"/>
      <c r="H235" s="33"/>
    </row>
    <row r="236" spans="1:8" s="27" customFormat="1">
      <c r="A236" s="26">
        <v>235</v>
      </c>
      <c r="B236" s="26" t="s">
        <v>436</v>
      </c>
      <c r="C236" s="26" t="s">
        <v>299</v>
      </c>
      <c r="D236" s="26" t="s">
        <v>192</v>
      </c>
      <c r="E236" s="26" t="s">
        <v>63</v>
      </c>
      <c r="F236" s="26" t="s">
        <v>64</v>
      </c>
      <c r="G236" s="64"/>
      <c r="H236" s="33"/>
    </row>
    <row r="237" spans="1:8" s="27" customFormat="1">
      <c r="A237" s="26">
        <v>236</v>
      </c>
      <c r="B237" s="26" t="s">
        <v>436</v>
      </c>
      <c r="C237" s="26" t="s">
        <v>299</v>
      </c>
      <c r="D237" s="26" t="s">
        <v>192</v>
      </c>
      <c r="E237" s="26" t="s">
        <v>55</v>
      </c>
      <c r="F237" s="26" t="s">
        <v>56</v>
      </c>
      <c r="G237" s="64">
        <v>0.4</v>
      </c>
      <c r="H237" s="33">
        <v>17103</v>
      </c>
    </row>
    <row r="238" spans="1:8" s="27" customFormat="1">
      <c r="A238" s="26">
        <v>237</v>
      </c>
      <c r="B238" s="26" t="s">
        <v>436</v>
      </c>
      <c r="C238" s="26" t="s">
        <v>299</v>
      </c>
      <c r="D238" s="26" t="s">
        <v>192</v>
      </c>
      <c r="E238" s="26" t="s">
        <v>65</v>
      </c>
      <c r="F238" s="26" t="s">
        <v>66</v>
      </c>
      <c r="G238" s="64"/>
      <c r="H238" s="33"/>
    </row>
    <row r="239" spans="1:8" s="27" customFormat="1">
      <c r="A239" s="26">
        <v>238</v>
      </c>
      <c r="B239" s="26" t="s">
        <v>436</v>
      </c>
      <c r="C239" s="26" t="s">
        <v>299</v>
      </c>
      <c r="D239" s="26" t="s">
        <v>192</v>
      </c>
      <c r="E239" s="26" t="s">
        <v>67</v>
      </c>
      <c r="F239" s="26" t="s">
        <v>68</v>
      </c>
      <c r="G239" s="64"/>
      <c r="H239" s="33"/>
    </row>
    <row r="240" spans="1:8" s="27" customFormat="1">
      <c r="A240" s="26">
        <v>239</v>
      </c>
      <c r="B240" s="26" t="s">
        <v>436</v>
      </c>
      <c r="C240" s="26" t="s">
        <v>299</v>
      </c>
      <c r="D240" s="26" t="s">
        <v>192</v>
      </c>
      <c r="E240" s="26" t="s">
        <v>69</v>
      </c>
      <c r="F240" s="26" t="s">
        <v>70</v>
      </c>
      <c r="G240" s="64">
        <v>1.73</v>
      </c>
      <c r="H240" s="33">
        <v>74955</v>
      </c>
    </row>
    <row r="241" spans="1:8" s="27" customFormat="1">
      <c r="A241" s="26">
        <v>240</v>
      </c>
      <c r="B241" s="26" t="s">
        <v>436</v>
      </c>
      <c r="C241" s="26" t="s">
        <v>299</v>
      </c>
      <c r="D241" s="26" t="s">
        <v>192</v>
      </c>
      <c r="E241" s="26" t="s">
        <v>71</v>
      </c>
      <c r="F241" s="26" t="s">
        <v>72</v>
      </c>
      <c r="G241" s="64">
        <v>3.11</v>
      </c>
      <c r="H241" s="33">
        <v>114458</v>
      </c>
    </row>
    <row r="242" spans="1:8" s="27" customFormat="1">
      <c r="A242" s="26">
        <v>241</v>
      </c>
      <c r="B242" s="26" t="s">
        <v>436</v>
      </c>
      <c r="C242" s="26" t="s">
        <v>299</v>
      </c>
      <c r="D242" s="26" t="s">
        <v>192</v>
      </c>
      <c r="E242" s="26" t="s">
        <v>73</v>
      </c>
      <c r="F242" s="26" t="s">
        <v>74</v>
      </c>
      <c r="G242" s="64"/>
      <c r="H242" s="33"/>
    </row>
    <row r="243" spans="1:8" s="27" customFormat="1">
      <c r="A243" s="26">
        <v>242</v>
      </c>
      <c r="B243" s="26" t="s">
        <v>436</v>
      </c>
      <c r="C243" s="26" t="s">
        <v>299</v>
      </c>
      <c r="D243" s="26" t="s">
        <v>192</v>
      </c>
      <c r="E243" s="26" t="s">
        <v>75</v>
      </c>
      <c r="F243" s="26" t="s">
        <v>76</v>
      </c>
      <c r="G243" s="64">
        <v>1.5</v>
      </c>
      <c r="H243" s="33">
        <f>80305-25591</f>
        <v>54714</v>
      </c>
    </row>
    <row r="244" spans="1:8" s="27" customFormat="1">
      <c r="A244" s="26">
        <v>243</v>
      </c>
      <c r="B244" s="26" t="s">
        <v>436</v>
      </c>
      <c r="C244" s="26" t="s">
        <v>299</v>
      </c>
      <c r="D244" s="26" t="s">
        <v>192</v>
      </c>
      <c r="E244" s="26" t="s">
        <v>77</v>
      </c>
      <c r="F244" s="26" t="s">
        <v>301</v>
      </c>
      <c r="G244" s="64"/>
      <c r="H244" s="33"/>
    </row>
    <row r="245" spans="1:8" s="27" customFormat="1">
      <c r="A245" s="26">
        <v>244</v>
      </c>
      <c r="B245" s="26" t="s">
        <v>436</v>
      </c>
      <c r="C245" s="26" t="s">
        <v>299</v>
      </c>
      <c r="D245" s="26" t="s">
        <v>192</v>
      </c>
      <c r="E245" s="26" t="s">
        <v>78</v>
      </c>
      <c r="F245" s="26" t="s">
        <v>79</v>
      </c>
      <c r="G245" s="64"/>
      <c r="H245" s="33"/>
    </row>
    <row r="246" spans="1:8" s="27" customFormat="1">
      <c r="A246" s="26">
        <v>245</v>
      </c>
      <c r="B246" s="26" t="s">
        <v>436</v>
      </c>
      <c r="C246" s="26" t="s">
        <v>299</v>
      </c>
      <c r="D246" s="26" t="s">
        <v>192</v>
      </c>
      <c r="E246" s="26" t="s">
        <v>80</v>
      </c>
      <c r="F246" s="26" t="s">
        <v>81</v>
      </c>
      <c r="G246" s="65"/>
      <c r="H246" s="33"/>
    </row>
    <row r="247" spans="1:8" s="27" customFormat="1">
      <c r="A247" s="26">
        <v>246</v>
      </c>
      <c r="B247" s="26" t="s">
        <v>436</v>
      </c>
      <c r="C247" s="26" t="s">
        <v>299</v>
      </c>
      <c r="D247" s="26" t="s">
        <v>183</v>
      </c>
      <c r="E247" s="26" t="s">
        <v>302</v>
      </c>
      <c r="F247" s="26" t="s">
        <v>303</v>
      </c>
      <c r="G247" s="67">
        <v>12.59</v>
      </c>
      <c r="H247" s="69">
        <v>636796</v>
      </c>
    </row>
    <row r="248" spans="1:8" s="27" customFormat="1">
      <c r="A248" s="26">
        <v>247</v>
      </c>
      <c r="B248" s="26" t="s">
        <v>436</v>
      </c>
      <c r="C248" s="26" t="s">
        <v>179</v>
      </c>
      <c r="D248" s="26" t="s">
        <v>183</v>
      </c>
      <c r="E248" s="26" t="s">
        <v>304</v>
      </c>
      <c r="F248" s="26" t="s">
        <v>305</v>
      </c>
      <c r="G248" s="66">
        <v>12.59</v>
      </c>
      <c r="H248" s="35">
        <v>636796</v>
      </c>
    </row>
    <row r="249" spans="1:8" s="27" customFormat="1">
      <c r="A249" s="26">
        <v>248</v>
      </c>
      <c r="B249" s="26" t="s">
        <v>436</v>
      </c>
      <c r="C249" s="26" t="s">
        <v>179</v>
      </c>
      <c r="D249" s="26" t="s">
        <v>192</v>
      </c>
      <c r="E249" s="26" t="s">
        <v>306</v>
      </c>
      <c r="F249" s="26" t="s">
        <v>307</v>
      </c>
      <c r="G249" s="68"/>
      <c r="H249" s="33"/>
    </row>
    <row r="250" spans="1:8" s="27" customFormat="1">
      <c r="A250" s="26">
        <v>249</v>
      </c>
      <c r="B250" s="26" t="s">
        <v>436</v>
      </c>
      <c r="C250" s="26" t="s">
        <v>179</v>
      </c>
      <c r="D250" s="26" t="s">
        <v>192</v>
      </c>
      <c r="E250" s="26" t="s">
        <v>308</v>
      </c>
      <c r="F250" s="26" t="s">
        <v>309</v>
      </c>
      <c r="G250" s="68"/>
      <c r="H250" s="33"/>
    </row>
    <row r="251" spans="1:8" s="27" customFormat="1">
      <c r="A251" s="26">
        <v>250</v>
      </c>
      <c r="B251" s="26" t="s">
        <v>436</v>
      </c>
      <c r="C251" s="26" t="s">
        <v>179</v>
      </c>
      <c r="D251" s="26" t="s">
        <v>192</v>
      </c>
      <c r="E251" s="26" t="s">
        <v>310</v>
      </c>
      <c r="F251" s="26" t="s">
        <v>311</v>
      </c>
      <c r="G251" s="68"/>
      <c r="H251" s="33"/>
    </row>
    <row r="252" spans="1:8" s="27" customFormat="1">
      <c r="A252" s="26">
        <v>251</v>
      </c>
      <c r="B252" s="26" t="s">
        <v>436</v>
      </c>
      <c r="C252" s="26" t="s">
        <v>179</v>
      </c>
      <c r="D252" s="26" t="s">
        <v>192</v>
      </c>
      <c r="E252" s="26" t="s">
        <v>312</v>
      </c>
      <c r="F252" s="26" t="s">
        <v>313</v>
      </c>
      <c r="G252" s="68"/>
      <c r="H252" s="33"/>
    </row>
    <row r="253" spans="1:8" s="27" customFormat="1">
      <c r="A253" s="26">
        <v>252</v>
      </c>
      <c r="B253" s="26" t="s">
        <v>436</v>
      </c>
      <c r="C253" s="26" t="s">
        <v>179</v>
      </c>
      <c r="D253" s="26" t="s">
        <v>183</v>
      </c>
      <c r="E253" s="26" t="s">
        <v>314</v>
      </c>
      <c r="F253" s="26" t="s">
        <v>315</v>
      </c>
      <c r="G253" s="67">
        <v>0</v>
      </c>
      <c r="H253" s="35">
        <v>0</v>
      </c>
    </row>
    <row r="254" spans="1:8" s="27" customFormat="1">
      <c r="A254" s="26">
        <v>253</v>
      </c>
      <c r="B254" s="26" t="s">
        <v>436</v>
      </c>
      <c r="C254" s="26" t="s">
        <v>179</v>
      </c>
      <c r="D254" s="26" t="s">
        <v>192</v>
      </c>
      <c r="E254" s="26" t="s">
        <v>316</v>
      </c>
      <c r="F254" s="26" t="s">
        <v>317</v>
      </c>
      <c r="G254" s="68"/>
      <c r="H254" s="33"/>
    </row>
    <row r="255" spans="1:8" s="27" customFormat="1">
      <c r="A255" s="26">
        <v>254</v>
      </c>
      <c r="B255" s="26" t="s">
        <v>436</v>
      </c>
      <c r="C255" s="26" t="s">
        <v>179</v>
      </c>
      <c r="D255" s="26" t="s">
        <v>183</v>
      </c>
      <c r="E255" s="26" t="s">
        <v>318</v>
      </c>
      <c r="F255" s="26" t="s">
        <v>319</v>
      </c>
      <c r="G255" s="67">
        <v>12.59</v>
      </c>
      <c r="H255" s="35">
        <v>636796</v>
      </c>
    </row>
    <row r="256" spans="1:8" s="27" customFormat="1">
      <c r="A256" s="26">
        <v>255</v>
      </c>
      <c r="B256" s="26" t="s">
        <v>436</v>
      </c>
      <c r="C256" s="26" t="s">
        <v>179</v>
      </c>
      <c r="D256" s="26" t="s">
        <v>192</v>
      </c>
      <c r="E256" s="26" t="s">
        <v>320</v>
      </c>
      <c r="F256" s="26" t="s">
        <v>321</v>
      </c>
      <c r="G256" s="26"/>
      <c r="H256" s="33">
        <v>56190</v>
      </c>
    </row>
    <row r="257" spans="1:8" s="27" customFormat="1">
      <c r="A257" s="26">
        <v>256</v>
      </c>
      <c r="B257" s="26" t="s">
        <v>436</v>
      </c>
      <c r="C257" s="26" t="s">
        <v>179</v>
      </c>
      <c r="D257" s="26" t="s">
        <v>192</v>
      </c>
      <c r="E257" s="26" t="s">
        <v>322</v>
      </c>
      <c r="F257" s="26" t="s">
        <v>323</v>
      </c>
      <c r="G257" s="26"/>
      <c r="H257" s="33">
        <v>104981</v>
      </c>
    </row>
    <row r="258" spans="1:8" s="27" customFormat="1">
      <c r="A258" s="26">
        <v>257</v>
      </c>
      <c r="B258" s="26" t="s">
        <v>436</v>
      </c>
      <c r="C258" s="26" t="s">
        <v>179</v>
      </c>
      <c r="D258" s="26" t="s">
        <v>192</v>
      </c>
      <c r="E258" s="26" t="s">
        <v>324</v>
      </c>
      <c r="F258" s="26" t="s">
        <v>325</v>
      </c>
      <c r="G258" s="26"/>
      <c r="H258" s="33"/>
    </row>
    <row r="259" spans="1:8" s="27" customFormat="1">
      <c r="A259" s="26">
        <v>258</v>
      </c>
      <c r="B259" s="26" t="s">
        <v>436</v>
      </c>
      <c r="C259" s="26" t="s">
        <v>179</v>
      </c>
      <c r="D259" s="26" t="s">
        <v>183</v>
      </c>
      <c r="E259" s="26" t="s">
        <v>326</v>
      </c>
      <c r="F259" s="26" t="s">
        <v>327</v>
      </c>
      <c r="G259" s="26"/>
      <c r="H259" s="33">
        <v>797967</v>
      </c>
    </row>
    <row r="260" spans="1:8" s="27" customFormat="1">
      <c r="A260" s="26">
        <v>259</v>
      </c>
      <c r="B260" s="26" t="s">
        <v>436</v>
      </c>
      <c r="C260" s="26" t="s">
        <v>179</v>
      </c>
      <c r="D260" s="26" t="s">
        <v>192</v>
      </c>
      <c r="E260" s="26" t="s">
        <v>328</v>
      </c>
      <c r="F260" s="26" t="s">
        <v>329</v>
      </c>
      <c r="G260" s="26"/>
      <c r="H260" s="35"/>
    </row>
    <row r="261" spans="1:8" s="27" customFormat="1">
      <c r="A261" s="26">
        <v>260</v>
      </c>
      <c r="B261" s="26" t="s">
        <v>436</v>
      </c>
      <c r="C261" s="26" t="s">
        <v>179</v>
      </c>
      <c r="D261" s="26" t="s">
        <v>192</v>
      </c>
      <c r="E261" s="26" t="s">
        <v>330</v>
      </c>
      <c r="F261" s="26" t="s">
        <v>331</v>
      </c>
      <c r="G261" s="26"/>
      <c r="H261" s="33">
        <v>7508</v>
      </c>
    </row>
    <row r="262" spans="1:8" s="27" customFormat="1">
      <c r="A262" s="26">
        <v>261</v>
      </c>
      <c r="B262" s="26" t="s">
        <v>436</v>
      </c>
      <c r="C262" s="26" t="s">
        <v>179</v>
      </c>
      <c r="D262" s="26" t="s">
        <v>192</v>
      </c>
      <c r="E262" s="26" t="s">
        <v>332</v>
      </c>
      <c r="F262" s="26" t="s">
        <v>333</v>
      </c>
      <c r="G262" s="26"/>
      <c r="H262" s="35">
        <v>80680</v>
      </c>
    </row>
    <row r="263" spans="1:8" s="27" customFormat="1">
      <c r="A263" s="26">
        <v>262</v>
      </c>
      <c r="B263" s="26" t="s">
        <v>436</v>
      </c>
      <c r="C263" s="26" t="s">
        <v>179</v>
      </c>
      <c r="D263" s="26" t="s">
        <v>192</v>
      </c>
      <c r="E263" s="26" t="s">
        <v>334</v>
      </c>
      <c r="F263" s="26" t="s">
        <v>335</v>
      </c>
      <c r="G263" s="26"/>
      <c r="H263" s="33"/>
    </row>
    <row r="264" spans="1:8" s="27" customFormat="1">
      <c r="A264" s="26">
        <v>263</v>
      </c>
      <c r="B264" s="26" t="s">
        <v>436</v>
      </c>
      <c r="C264" s="26" t="s">
        <v>179</v>
      </c>
      <c r="D264" s="26" t="s">
        <v>183</v>
      </c>
      <c r="E264" s="26" t="s">
        <v>336</v>
      </c>
      <c r="F264" s="26" t="s">
        <v>337</v>
      </c>
      <c r="G264" s="26"/>
      <c r="H264" s="33">
        <v>88188</v>
      </c>
    </row>
    <row r="265" spans="1:8" s="27" customFormat="1">
      <c r="A265" s="26">
        <v>264</v>
      </c>
      <c r="B265" s="26" t="s">
        <v>436</v>
      </c>
      <c r="C265" s="26" t="s">
        <v>179</v>
      </c>
      <c r="D265" s="26" t="s">
        <v>192</v>
      </c>
      <c r="E265" s="26" t="s">
        <v>338</v>
      </c>
      <c r="F265" s="26" t="s">
        <v>339</v>
      </c>
      <c r="G265" s="26"/>
      <c r="H265" s="33">
        <v>96533</v>
      </c>
    </row>
    <row r="266" spans="1:8" s="27" customFormat="1">
      <c r="A266" s="26">
        <v>265</v>
      </c>
      <c r="B266" s="26" t="s">
        <v>436</v>
      </c>
      <c r="C266" s="26" t="s">
        <v>179</v>
      </c>
      <c r="D266" s="26" t="s">
        <v>192</v>
      </c>
      <c r="E266" s="26" t="s">
        <v>340</v>
      </c>
      <c r="F266" s="26" t="s">
        <v>341</v>
      </c>
      <c r="G266" s="26"/>
      <c r="H266" s="40"/>
    </row>
    <row r="267" spans="1:8" s="27" customFormat="1">
      <c r="A267" s="26">
        <v>266</v>
      </c>
      <c r="B267" s="26" t="s">
        <v>436</v>
      </c>
      <c r="C267" s="26" t="s">
        <v>179</v>
      </c>
      <c r="D267" s="26" t="s">
        <v>192</v>
      </c>
      <c r="E267" s="26" t="s">
        <v>342</v>
      </c>
      <c r="F267" s="26" t="s">
        <v>343</v>
      </c>
      <c r="G267" s="26"/>
      <c r="H267" s="33"/>
    </row>
    <row r="268" spans="1:8" s="27" customFormat="1">
      <c r="A268" s="26">
        <v>267</v>
      </c>
      <c r="B268" s="26" t="s">
        <v>436</v>
      </c>
      <c r="C268" s="26" t="s">
        <v>179</v>
      </c>
      <c r="D268" s="26" t="s">
        <v>192</v>
      </c>
      <c r="E268" s="26" t="s">
        <v>344</v>
      </c>
      <c r="F268" s="26" t="s">
        <v>345</v>
      </c>
      <c r="G268" s="26"/>
      <c r="H268" s="33"/>
    </row>
    <row r="269" spans="1:8" s="27" customFormat="1">
      <c r="A269" s="26">
        <v>268</v>
      </c>
      <c r="B269" s="26" t="s">
        <v>436</v>
      </c>
      <c r="C269" s="26" t="s">
        <v>179</v>
      </c>
      <c r="D269" s="26" t="s">
        <v>192</v>
      </c>
      <c r="E269" s="26" t="s">
        <v>346</v>
      </c>
      <c r="F269" s="26" t="s">
        <v>347</v>
      </c>
      <c r="G269" s="26"/>
      <c r="H269" s="33">
        <v>5621</v>
      </c>
    </row>
    <row r="270" spans="1:8" s="27" customFormat="1">
      <c r="A270" s="26">
        <v>269</v>
      </c>
      <c r="B270" s="26" t="s">
        <v>436</v>
      </c>
      <c r="C270" s="26" t="s">
        <v>179</v>
      </c>
      <c r="D270" s="26" t="s">
        <v>192</v>
      </c>
      <c r="E270" s="26" t="s">
        <v>348</v>
      </c>
      <c r="F270" s="26" t="s">
        <v>349</v>
      </c>
      <c r="G270" s="26"/>
      <c r="H270" s="33">
        <v>7266</v>
      </c>
    </row>
    <row r="271" spans="1:8" s="27" customFormat="1">
      <c r="A271" s="26">
        <v>270</v>
      </c>
      <c r="B271" s="26" t="s">
        <v>436</v>
      </c>
      <c r="C271" s="26" t="s">
        <v>179</v>
      </c>
      <c r="D271" s="26" t="s">
        <v>192</v>
      </c>
      <c r="E271" s="26" t="s">
        <v>350</v>
      </c>
      <c r="F271" s="26" t="s">
        <v>351</v>
      </c>
      <c r="G271" s="26"/>
      <c r="H271" s="35"/>
    </row>
    <row r="272" spans="1:8" s="27" customFormat="1">
      <c r="A272" s="26">
        <v>271</v>
      </c>
      <c r="B272" s="26" t="s">
        <v>436</v>
      </c>
      <c r="C272" s="26" t="s">
        <v>179</v>
      </c>
      <c r="D272" s="26" t="s">
        <v>192</v>
      </c>
      <c r="E272" s="26" t="s">
        <v>352</v>
      </c>
      <c r="F272" s="26" t="s">
        <v>353</v>
      </c>
      <c r="G272" s="26"/>
      <c r="H272" s="33"/>
    </row>
    <row r="273" spans="1:8" s="27" customFormat="1">
      <c r="A273" s="26">
        <v>272</v>
      </c>
      <c r="B273" s="26" t="s">
        <v>436</v>
      </c>
      <c r="C273" s="26" t="s">
        <v>179</v>
      </c>
      <c r="D273" s="26" t="s">
        <v>192</v>
      </c>
      <c r="E273" s="26" t="s">
        <v>354</v>
      </c>
      <c r="F273" s="26" t="s">
        <v>355</v>
      </c>
      <c r="G273" s="26"/>
      <c r="H273" s="33"/>
    </row>
    <row r="274" spans="1:8" s="27" customFormat="1">
      <c r="A274" s="26">
        <v>273</v>
      </c>
      <c r="B274" s="26" t="s">
        <v>436</v>
      </c>
      <c r="C274" s="26" t="s">
        <v>179</v>
      </c>
      <c r="D274" s="26" t="s">
        <v>192</v>
      </c>
      <c r="E274" s="26" t="s">
        <v>356</v>
      </c>
      <c r="F274" s="26" t="s">
        <v>357</v>
      </c>
      <c r="G274" s="26"/>
      <c r="H274" s="33"/>
    </row>
    <row r="275" spans="1:8" s="27" customFormat="1">
      <c r="A275" s="26">
        <v>274</v>
      </c>
      <c r="B275" s="26" t="s">
        <v>436</v>
      </c>
      <c r="C275" s="26" t="s">
        <v>179</v>
      </c>
      <c r="D275" s="26" t="s">
        <v>192</v>
      </c>
      <c r="E275" s="26" t="s">
        <v>358</v>
      </c>
      <c r="F275" s="26" t="s">
        <v>359</v>
      </c>
      <c r="G275" s="26"/>
      <c r="H275" s="33"/>
    </row>
    <row r="276" spans="1:8" s="27" customFormat="1">
      <c r="A276" s="26">
        <v>275</v>
      </c>
      <c r="B276" s="26" t="s">
        <v>436</v>
      </c>
      <c r="C276" s="26" t="s">
        <v>179</v>
      </c>
      <c r="D276" s="26" t="s">
        <v>192</v>
      </c>
      <c r="E276" s="26" t="s">
        <v>360</v>
      </c>
      <c r="F276" s="26" t="s">
        <v>361</v>
      </c>
      <c r="G276" s="26"/>
      <c r="H276" s="33"/>
    </row>
    <row r="277" spans="1:8" s="27" customFormat="1">
      <c r="A277" s="26">
        <v>276</v>
      </c>
      <c r="B277" s="26" t="s">
        <v>436</v>
      </c>
      <c r="C277" s="26" t="s">
        <v>179</v>
      </c>
      <c r="D277" s="26" t="s">
        <v>192</v>
      </c>
      <c r="E277" s="26" t="s">
        <v>362</v>
      </c>
      <c r="F277" s="26" t="s">
        <v>363</v>
      </c>
      <c r="G277" s="26"/>
      <c r="H277" s="33"/>
    </row>
    <row r="278" spans="1:8" s="27" customFormat="1">
      <c r="A278" s="26">
        <v>277</v>
      </c>
      <c r="B278" s="26" t="s">
        <v>436</v>
      </c>
      <c r="C278" s="26" t="s">
        <v>179</v>
      </c>
      <c r="D278" s="26" t="s">
        <v>192</v>
      </c>
      <c r="E278" s="26" t="s">
        <v>364</v>
      </c>
      <c r="F278" s="26" t="s">
        <v>365</v>
      </c>
      <c r="G278" s="26"/>
      <c r="H278" s="33"/>
    </row>
    <row r="279" spans="1:8" s="27" customFormat="1">
      <c r="A279" s="26">
        <v>278</v>
      </c>
      <c r="B279" s="26" t="s">
        <v>436</v>
      </c>
      <c r="C279" s="26" t="s">
        <v>179</v>
      </c>
      <c r="D279" s="26" t="s">
        <v>192</v>
      </c>
      <c r="E279" s="26" t="s">
        <v>366</v>
      </c>
      <c r="F279" s="26" t="s">
        <v>367</v>
      </c>
      <c r="G279" s="26"/>
      <c r="H279" s="33"/>
    </row>
    <row r="280" spans="1:8" s="27" customFormat="1">
      <c r="A280" s="26">
        <v>279</v>
      </c>
      <c r="B280" s="26" t="s">
        <v>436</v>
      </c>
      <c r="C280" s="26" t="s">
        <v>179</v>
      </c>
      <c r="D280" s="26" t="s">
        <v>192</v>
      </c>
      <c r="E280" s="26" t="s">
        <v>368</v>
      </c>
      <c r="F280" s="26" t="s">
        <v>369</v>
      </c>
      <c r="G280" s="26"/>
      <c r="H280" s="33">
        <v>14457</v>
      </c>
    </row>
    <row r="281" spans="1:8" s="27" customFormat="1">
      <c r="A281" s="26">
        <v>280</v>
      </c>
      <c r="B281" s="26" t="s">
        <v>436</v>
      </c>
      <c r="C281" s="26" t="s">
        <v>179</v>
      </c>
      <c r="D281" s="26" t="s">
        <v>192</v>
      </c>
      <c r="E281" s="26" t="s">
        <v>370</v>
      </c>
      <c r="F281" s="26" t="s">
        <v>371</v>
      </c>
      <c r="G281" s="26"/>
      <c r="H281" s="33"/>
    </row>
    <row r="282" spans="1:8" s="27" customFormat="1">
      <c r="A282" s="26">
        <v>281</v>
      </c>
      <c r="B282" s="26" t="s">
        <v>436</v>
      </c>
      <c r="C282" s="26" t="s">
        <v>179</v>
      </c>
      <c r="D282" s="26" t="s">
        <v>192</v>
      </c>
      <c r="E282" s="26" t="s">
        <v>372</v>
      </c>
      <c r="F282" s="26" t="s">
        <v>373</v>
      </c>
      <c r="G282" s="26"/>
      <c r="H282" s="33"/>
    </row>
    <row r="283" spans="1:8" s="27" customFormat="1">
      <c r="A283" s="26">
        <v>282</v>
      </c>
      <c r="B283" s="26" t="s">
        <v>436</v>
      </c>
      <c r="C283" s="26" t="s">
        <v>179</v>
      </c>
      <c r="D283" s="26" t="s">
        <v>183</v>
      </c>
      <c r="E283" s="26" t="s">
        <v>374</v>
      </c>
      <c r="F283" s="26" t="s">
        <v>375</v>
      </c>
      <c r="G283" s="26"/>
      <c r="H283" s="33">
        <v>123877</v>
      </c>
    </row>
    <row r="284" spans="1:8" s="27" customFormat="1">
      <c r="A284" s="26">
        <v>283</v>
      </c>
      <c r="B284" s="26" t="s">
        <v>436</v>
      </c>
      <c r="C284" s="26" t="s">
        <v>179</v>
      </c>
      <c r="D284" s="26" t="s">
        <v>192</v>
      </c>
      <c r="E284" s="26" t="s">
        <v>376</v>
      </c>
      <c r="F284" s="26" t="s">
        <v>377</v>
      </c>
      <c r="G284" s="26"/>
      <c r="H284" s="33">
        <v>86926</v>
      </c>
    </row>
    <row r="285" spans="1:8" s="27" customFormat="1">
      <c r="A285" s="26">
        <v>284</v>
      </c>
      <c r="B285" s="26" t="s">
        <v>436</v>
      </c>
      <c r="C285" s="26" t="s">
        <v>179</v>
      </c>
      <c r="D285" s="26" t="s">
        <v>192</v>
      </c>
      <c r="E285" s="26" t="s">
        <v>378</v>
      </c>
      <c r="F285" s="26" t="s">
        <v>379</v>
      </c>
      <c r="G285" s="26"/>
      <c r="H285" s="33">
        <v>2256</v>
      </c>
    </row>
    <row r="286" spans="1:8" s="27" customFormat="1">
      <c r="A286" s="26">
        <v>285</v>
      </c>
      <c r="B286" s="26" t="s">
        <v>436</v>
      </c>
      <c r="C286" s="26" t="s">
        <v>179</v>
      </c>
      <c r="D286" s="26" t="s">
        <v>192</v>
      </c>
      <c r="E286" s="26" t="s">
        <v>380</v>
      </c>
      <c r="F286" s="26" t="s">
        <v>381</v>
      </c>
      <c r="G286" s="26"/>
      <c r="H286" s="33"/>
    </row>
    <row r="287" spans="1:8" s="27" customFormat="1">
      <c r="A287" s="26">
        <v>286</v>
      </c>
      <c r="B287" s="26" t="s">
        <v>436</v>
      </c>
      <c r="C287" s="26" t="s">
        <v>179</v>
      </c>
      <c r="D287" s="26" t="s">
        <v>192</v>
      </c>
      <c r="E287" s="26" t="s">
        <v>382</v>
      </c>
      <c r="F287" s="26" t="s">
        <v>383</v>
      </c>
      <c r="G287" s="26"/>
      <c r="H287" s="33"/>
    </row>
    <row r="288" spans="1:8" s="27" customFormat="1">
      <c r="A288" s="26">
        <v>287</v>
      </c>
      <c r="B288" s="26" t="s">
        <v>436</v>
      </c>
      <c r="C288" s="26" t="s">
        <v>179</v>
      </c>
      <c r="D288" s="26" t="s">
        <v>192</v>
      </c>
      <c r="E288" s="26" t="s">
        <v>384</v>
      </c>
      <c r="F288" s="26" t="s">
        <v>385</v>
      </c>
      <c r="G288" s="26"/>
      <c r="H288" s="33">
        <v>1728</v>
      </c>
    </row>
    <row r="289" spans="1:8" s="27" customFormat="1">
      <c r="A289" s="26">
        <v>288</v>
      </c>
      <c r="B289" s="26" t="s">
        <v>436</v>
      </c>
      <c r="C289" s="26" t="s">
        <v>179</v>
      </c>
      <c r="D289" s="26" t="s">
        <v>192</v>
      </c>
      <c r="E289" s="26" t="s">
        <v>386</v>
      </c>
      <c r="F289" s="26" t="s">
        <v>387</v>
      </c>
      <c r="G289" s="26"/>
      <c r="H289" s="33"/>
    </row>
    <row r="290" spans="1:8" s="27" customFormat="1">
      <c r="A290" s="26">
        <v>289</v>
      </c>
      <c r="B290" s="26" t="s">
        <v>436</v>
      </c>
      <c r="C290" s="26" t="s">
        <v>179</v>
      </c>
      <c r="D290" s="26" t="s">
        <v>183</v>
      </c>
      <c r="E290" s="26" t="s">
        <v>388</v>
      </c>
      <c r="F290" s="26" t="s">
        <v>389</v>
      </c>
      <c r="G290" s="26"/>
      <c r="H290" s="35">
        <v>90910</v>
      </c>
    </row>
    <row r="291" spans="1:8" s="27" customFormat="1">
      <c r="A291" s="26">
        <v>290</v>
      </c>
      <c r="B291" s="26" t="s">
        <v>436</v>
      </c>
      <c r="C291" s="26" t="s">
        <v>179</v>
      </c>
      <c r="D291" s="26" t="s">
        <v>192</v>
      </c>
      <c r="E291" s="26" t="s">
        <v>390</v>
      </c>
      <c r="F291" s="26" t="s">
        <v>391</v>
      </c>
      <c r="G291" s="26"/>
      <c r="H291" s="33">
        <v>118409.60353640918</v>
      </c>
    </row>
    <row r="292" spans="1:8" s="27" customFormat="1">
      <c r="A292" s="26">
        <v>291</v>
      </c>
      <c r="B292" s="26" t="s">
        <v>436</v>
      </c>
      <c r="C292" s="26" t="s">
        <v>179</v>
      </c>
      <c r="D292" s="26" t="s">
        <v>183</v>
      </c>
      <c r="E292" s="26" t="s">
        <v>392</v>
      </c>
      <c r="F292" s="26" t="s">
        <v>393</v>
      </c>
      <c r="G292" s="26"/>
      <c r="H292" s="33">
        <v>1219351.6035364091</v>
      </c>
    </row>
    <row r="293" spans="1:8" s="27" customFormat="1">
      <c r="A293" s="26">
        <v>292</v>
      </c>
      <c r="B293" s="26" t="s">
        <v>436</v>
      </c>
      <c r="C293" s="26" t="s">
        <v>179</v>
      </c>
      <c r="D293" s="26" t="s">
        <v>192</v>
      </c>
      <c r="E293" s="26" t="s">
        <v>394</v>
      </c>
      <c r="F293" s="26" t="s">
        <v>395</v>
      </c>
      <c r="G293" s="26"/>
      <c r="H293" s="33">
        <v>484176</v>
      </c>
    </row>
    <row r="294" spans="1:8" s="27" customFormat="1">
      <c r="A294" s="26">
        <v>293</v>
      </c>
      <c r="B294" s="26" t="s">
        <v>436</v>
      </c>
      <c r="C294" s="26" t="s">
        <v>179</v>
      </c>
      <c r="D294" s="26" t="s">
        <v>192</v>
      </c>
      <c r="E294" s="26" t="s">
        <v>396</v>
      </c>
      <c r="F294" s="26" t="s">
        <v>397</v>
      </c>
      <c r="G294" s="26"/>
      <c r="H294" s="33">
        <v>2016</v>
      </c>
    </row>
    <row r="295" spans="1:8" s="27" customFormat="1">
      <c r="A295" s="26">
        <v>294</v>
      </c>
      <c r="B295" s="26" t="s">
        <v>436</v>
      </c>
      <c r="C295" s="26" t="s">
        <v>179</v>
      </c>
      <c r="D295" s="26" t="s">
        <v>183</v>
      </c>
      <c r="E295" s="26" t="s">
        <v>398</v>
      </c>
      <c r="F295" s="26" t="s">
        <v>399</v>
      </c>
      <c r="G295" s="26"/>
      <c r="H295" s="33">
        <v>1705543.6035364091</v>
      </c>
    </row>
    <row r="296" spans="1:8" s="27" customFormat="1">
      <c r="A296" s="26">
        <v>295</v>
      </c>
      <c r="B296" s="26" t="s">
        <v>436</v>
      </c>
      <c r="C296" s="26" t="s">
        <v>179</v>
      </c>
      <c r="D296" s="26" t="s">
        <v>183</v>
      </c>
      <c r="E296" s="26" t="s">
        <v>400</v>
      </c>
      <c r="F296" s="26" t="s">
        <v>401</v>
      </c>
      <c r="G296" s="26"/>
      <c r="H296" s="33">
        <v>1547317</v>
      </c>
    </row>
    <row r="297" spans="1:8" s="27" customFormat="1">
      <c r="A297" s="26">
        <v>296</v>
      </c>
      <c r="B297" s="26" t="s">
        <v>436</v>
      </c>
      <c r="C297" s="26" t="s">
        <v>179</v>
      </c>
      <c r="D297" s="26" t="s">
        <v>192</v>
      </c>
      <c r="E297" s="26" t="s">
        <v>402</v>
      </c>
      <c r="F297" s="26" t="s">
        <v>403</v>
      </c>
      <c r="G297" s="26"/>
      <c r="H297" s="35">
        <v>-158226.60353640909</v>
      </c>
    </row>
    <row r="298" spans="1:8" s="27" customFormat="1">
      <c r="A298" s="26">
        <v>297</v>
      </c>
      <c r="B298" s="26" t="s">
        <v>436</v>
      </c>
      <c r="C298" s="26" t="s">
        <v>404</v>
      </c>
      <c r="D298" s="26" t="s">
        <v>192</v>
      </c>
      <c r="E298" s="26" t="s">
        <v>405</v>
      </c>
      <c r="F298" s="26" t="s">
        <v>406</v>
      </c>
      <c r="G298" s="26"/>
      <c r="H298" s="34">
        <v>460668</v>
      </c>
    </row>
    <row r="299" spans="1:8" s="27" customFormat="1">
      <c r="A299" s="26">
        <v>298</v>
      </c>
      <c r="B299" s="26" t="s">
        <v>436</v>
      </c>
      <c r="C299" s="26" t="s">
        <v>404</v>
      </c>
      <c r="D299" s="26" t="s">
        <v>192</v>
      </c>
      <c r="E299" s="26" t="s">
        <v>407</v>
      </c>
      <c r="F299" s="26" t="s">
        <v>408</v>
      </c>
      <c r="G299" s="26"/>
      <c r="H299" s="35">
        <v>20532</v>
      </c>
    </row>
    <row r="300" spans="1:8" s="27" customFormat="1">
      <c r="A300" s="26">
        <v>299</v>
      </c>
      <c r="B300" s="26" t="s">
        <v>436</v>
      </c>
      <c r="C300" s="26" t="s">
        <v>404</v>
      </c>
      <c r="D300" s="26" t="s">
        <v>192</v>
      </c>
      <c r="E300" s="26" t="s">
        <v>409</v>
      </c>
      <c r="F300" s="26" t="s">
        <v>410</v>
      </c>
      <c r="G300" s="26"/>
      <c r="H300" s="33"/>
    </row>
    <row r="301" spans="1:8" s="27" customFormat="1">
      <c r="A301" s="26">
        <v>300</v>
      </c>
      <c r="B301" s="26" t="s">
        <v>436</v>
      </c>
      <c r="C301" s="26" t="s">
        <v>404</v>
      </c>
      <c r="D301" s="26" t="s">
        <v>192</v>
      </c>
      <c r="E301" s="26" t="s">
        <v>411</v>
      </c>
      <c r="F301" s="26" t="s">
        <v>412</v>
      </c>
      <c r="G301" s="26"/>
      <c r="H301" s="33"/>
    </row>
    <row r="302" spans="1:8" s="27" customFormat="1">
      <c r="A302" s="26">
        <v>301</v>
      </c>
      <c r="B302" s="26" t="s">
        <v>436</v>
      </c>
      <c r="C302" s="26" t="s">
        <v>404</v>
      </c>
      <c r="D302" s="26" t="s">
        <v>192</v>
      </c>
      <c r="E302" s="26" t="s">
        <v>413</v>
      </c>
      <c r="F302" s="26" t="s">
        <v>414</v>
      </c>
      <c r="G302" s="26"/>
      <c r="H302" s="35">
        <v>121</v>
      </c>
    </row>
    <row r="303" spans="1:8" s="27" customFormat="1">
      <c r="A303" s="26">
        <v>302</v>
      </c>
      <c r="B303" s="26" t="s">
        <v>436</v>
      </c>
      <c r="C303" s="26" t="s">
        <v>404</v>
      </c>
      <c r="D303" s="26" t="s">
        <v>192</v>
      </c>
      <c r="E303" s="26" t="s">
        <v>415</v>
      </c>
      <c r="F303" s="26" t="s">
        <v>416</v>
      </c>
      <c r="G303" s="26"/>
      <c r="H303" s="35">
        <v>371</v>
      </c>
    </row>
    <row r="304" spans="1:8" s="27" customFormat="1">
      <c r="A304" s="26">
        <v>303</v>
      </c>
      <c r="B304" s="26" t="s">
        <v>436</v>
      </c>
      <c r="C304" s="26" t="s">
        <v>404</v>
      </c>
      <c r="D304" s="26" t="s">
        <v>192</v>
      </c>
      <c r="E304" s="26" t="s">
        <v>417</v>
      </c>
      <c r="F304" s="26" t="s">
        <v>418</v>
      </c>
      <c r="G304" s="26"/>
      <c r="H304" s="35">
        <v>2484</v>
      </c>
    </row>
    <row r="305" spans="1:8" s="27" customFormat="1" ht="15.75" thickBot="1">
      <c r="A305" s="26">
        <v>304</v>
      </c>
      <c r="B305" s="26" t="s">
        <v>436</v>
      </c>
      <c r="C305" s="26" t="s">
        <v>404</v>
      </c>
      <c r="D305" s="26" t="s">
        <v>183</v>
      </c>
      <c r="E305" s="26" t="s">
        <v>419</v>
      </c>
      <c r="F305" s="26" t="s">
        <v>420</v>
      </c>
      <c r="G305" s="26"/>
      <c r="H305" s="44">
        <v>484176</v>
      </c>
    </row>
    <row r="306" spans="1:8" s="27" customFormat="1" ht="16.5" thickTop="1" thickBot="1">
      <c r="A306" s="26">
        <v>305</v>
      </c>
      <c r="B306" s="26" t="s">
        <v>436</v>
      </c>
      <c r="C306" s="26" t="s">
        <v>404</v>
      </c>
      <c r="D306" s="26" t="s">
        <v>183</v>
      </c>
      <c r="E306" s="26" t="s">
        <v>421</v>
      </c>
      <c r="F306" s="26" t="s">
        <v>422</v>
      </c>
      <c r="G306" s="26"/>
      <c r="H306" s="44">
        <v>486192</v>
      </c>
    </row>
    <row r="307" spans="1:8" s="27" customFormat="1" ht="15.75" thickTop="1">
      <c r="A307" s="26">
        <v>306</v>
      </c>
      <c r="B307" s="26" t="s">
        <v>436</v>
      </c>
      <c r="C307" s="26" t="s">
        <v>404</v>
      </c>
      <c r="D307" s="26" t="s">
        <v>192</v>
      </c>
      <c r="E307" s="26" t="s">
        <v>423</v>
      </c>
      <c r="F307" s="26" t="s">
        <v>424</v>
      </c>
      <c r="G307" s="26"/>
      <c r="H307" s="58">
        <v>702667</v>
      </c>
    </row>
    <row r="308" spans="1:8" s="27" customFormat="1">
      <c r="A308" s="26">
        <v>307</v>
      </c>
      <c r="B308" s="26" t="s">
        <v>436</v>
      </c>
      <c r="C308" s="26" t="s">
        <v>404</v>
      </c>
      <c r="D308" s="26" t="s">
        <v>192</v>
      </c>
      <c r="E308" s="26" t="s">
        <v>425</v>
      </c>
      <c r="F308" s="26" t="s">
        <v>426</v>
      </c>
      <c r="G308" s="26"/>
      <c r="H308" s="59"/>
    </row>
    <row r="309" spans="1:8" s="27" customFormat="1">
      <c r="A309" s="26">
        <v>308</v>
      </c>
      <c r="B309" s="26" t="s">
        <v>436</v>
      </c>
      <c r="C309" s="26" t="s">
        <v>404</v>
      </c>
      <c r="D309" s="26" t="s">
        <v>192</v>
      </c>
      <c r="E309" s="26" t="s">
        <v>427</v>
      </c>
      <c r="F309" s="26" t="s">
        <v>428</v>
      </c>
      <c r="G309" s="26"/>
      <c r="H309" s="58">
        <v>-216475</v>
      </c>
    </row>
    <row r="310" spans="1:8" s="27" customFormat="1">
      <c r="A310" s="26">
        <v>309</v>
      </c>
      <c r="B310" s="26" t="s">
        <v>437</v>
      </c>
      <c r="C310" s="26" t="s">
        <v>191</v>
      </c>
      <c r="D310" s="26" t="s">
        <v>192</v>
      </c>
      <c r="E310" s="26" t="s">
        <v>193</v>
      </c>
      <c r="F310" s="26" t="s">
        <v>194</v>
      </c>
      <c r="G310" s="26"/>
      <c r="H310" s="33">
        <v>8140</v>
      </c>
    </row>
    <row r="311" spans="1:8" s="27" customFormat="1">
      <c r="A311" s="26">
        <v>310</v>
      </c>
      <c r="B311" s="26" t="s">
        <v>437</v>
      </c>
      <c r="C311" s="26" t="s">
        <v>191</v>
      </c>
      <c r="D311" s="26" t="s">
        <v>192</v>
      </c>
      <c r="E311" s="26" t="s">
        <v>195</v>
      </c>
      <c r="F311" s="26" t="s">
        <v>196</v>
      </c>
      <c r="G311" s="26"/>
      <c r="H311" s="33"/>
    </row>
    <row r="312" spans="1:8" s="27" customFormat="1">
      <c r="A312" s="26">
        <v>311</v>
      </c>
      <c r="B312" s="26" t="s">
        <v>437</v>
      </c>
      <c r="C312" s="26" t="s">
        <v>191</v>
      </c>
      <c r="D312" s="26" t="s">
        <v>192</v>
      </c>
      <c r="E312" s="26" t="s">
        <v>197</v>
      </c>
      <c r="F312" s="26" t="s">
        <v>198</v>
      </c>
      <c r="G312" s="26"/>
      <c r="H312" s="33">
        <v>11928</v>
      </c>
    </row>
    <row r="313" spans="1:8" s="27" customFormat="1">
      <c r="A313" s="26">
        <v>312</v>
      </c>
      <c r="B313" s="26" t="s">
        <v>437</v>
      </c>
      <c r="C313" s="26" t="s">
        <v>191</v>
      </c>
      <c r="D313" s="26" t="s">
        <v>183</v>
      </c>
      <c r="E313" s="26" t="s">
        <v>199</v>
      </c>
      <c r="F313" s="26" t="s">
        <v>200</v>
      </c>
      <c r="G313" s="26"/>
      <c r="H313" s="34">
        <f>SUM(H310:H312)</f>
        <v>20068</v>
      </c>
    </row>
    <row r="314" spans="1:8" s="27" customFormat="1">
      <c r="A314" s="26">
        <v>313</v>
      </c>
      <c r="B314" s="26" t="s">
        <v>437</v>
      </c>
      <c r="C314" s="26" t="s">
        <v>191</v>
      </c>
      <c r="D314" s="26" t="s">
        <v>192</v>
      </c>
      <c r="E314" s="26" t="s">
        <v>201</v>
      </c>
      <c r="F314" s="26" t="s">
        <v>202</v>
      </c>
      <c r="G314" s="26"/>
      <c r="H314" s="33"/>
    </row>
    <row r="315" spans="1:8" s="27" customFormat="1">
      <c r="A315" s="26">
        <v>314</v>
      </c>
      <c r="B315" s="26" t="s">
        <v>437</v>
      </c>
      <c r="C315" s="26" t="s">
        <v>191</v>
      </c>
      <c r="D315" s="26" t="s">
        <v>192</v>
      </c>
      <c r="E315" s="26" t="s">
        <v>203</v>
      </c>
      <c r="F315" s="26" t="s">
        <v>204</v>
      </c>
      <c r="G315" s="26"/>
      <c r="H315" s="33"/>
    </row>
    <row r="316" spans="1:8" s="27" customFormat="1">
      <c r="A316" s="26">
        <v>315</v>
      </c>
      <c r="B316" s="26" t="s">
        <v>437</v>
      </c>
      <c r="C316" s="26" t="s">
        <v>191</v>
      </c>
      <c r="D316" s="26" t="s">
        <v>183</v>
      </c>
      <c r="E316" s="26" t="s">
        <v>205</v>
      </c>
      <c r="F316" s="26" t="s">
        <v>206</v>
      </c>
      <c r="G316" s="26"/>
      <c r="H316" s="34">
        <f>SUM(H314:H315)</f>
        <v>0</v>
      </c>
    </row>
    <row r="317" spans="1:8" s="27" customFormat="1">
      <c r="A317" s="26">
        <v>316</v>
      </c>
      <c r="B317" s="26" t="s">
        <v>437</v>
      </c>
      <c r="C317" s="26" t="s">
        <v>191</v>
      </c>
      <c r="D317" s="26" t="s">
        <v>192</v>
      </c>
      <c r="E317" s="26" t="s">
        <v>207</v>
      </c>
      <c r="F317" s="26" t="s">
        <v>208</v>
      </c>
      <c r="G317" s="26"/>
      <c r="H317" s="33"/>
    </row>
    <row r="318" spans="1:8" s="27" customFormat="1">
      <c r="A318" s="26">
        <v>317</v>
      </c>
      <c r="B318" s="26" t="s">
        <v>437</v>
      </c>
      <c r="C318" s="26" t="s">
        <v>191</v>
      </c>
      <c r="D318" s="26" t="s">
        <v>192</v>
      </c>
      <c r="E318" s="26" t="s">
        <v>209</v>
      </c>
      <c r="F318" s="26" t="s">
        <v>210</v>
      </c>
      <c r="G318" s="26"/>
      <c r="H318" s="33"/>
    </row>
    <row r="319" spans="1:8" s="27" customFormat="1">
      <c r="A319" s="26">
        <v>318</v>
      </c>
      <c r="B319" s="26" t="s">
        <v>437</v>
      </c>
      <c r="C319" s="26" t="s">
        <v>191</v>
      </c>
      <c r="D319" s="26" t="s">
        <v>192</v>
      </c>
      <c r="E319" s="26" t="s">
        <v>211</v>
      </c>
      <c r="F319" s="26" t="s">
        <v>212</v>
      </c>
      <c r="G319" s="26"/>
      <c r="H319" s="33">
        <v>232078</v>
      </c>
    </row>
    <row r="320" spans="1:8" s="27" customFormat="1">
      <c r="A320" s="26">
        <v>319</v>
      </c>
      <c r="B320" s="26" t="s">
        <v>437</v>
      </c>
      <c r="C320" s="26" t="s">
        <v>191</v>
      </c>
      <c r="D320" s="26" t="s">
        <v>192</v>
      </c>
      <c r="E320" s="26" t="s">
        <v>213</v>
      </c>
      <c r="F320" s="26" t="s">
        <v>214</v>
      </c>
      <c r="G320" s="26"/>
      <c r="H320" s="33"/>
    </row>
    <row r="321" spans="1:8" s="27" customFormat="1">
      <c r="A321" s="26">
        <v>320</v>
      </c>
      <c r="B321" s="26" t="s">
        <v>437</v>
      </c>
      <c r="C321" s="26" t="s">
        <v>191</v>
      </c>
      <c r="D321" s="26" t="s">
        <v>192</v>
      </c>
      <c r="E321" s="26" t="s">
        <v>215</v>
      </c>
      <c r="F321" s="26" t="s">
        <v>216</v>
      </c>
      <c r="G321" s="26"/>
      <c r="H321" s="33"/>
    </row>
    <row r="322" spans="1:8" s="27" customFormat="1">
      <c r="A322" s="26">
        <v>321</v>
      </c>
      <c r="B322" s="26" t="s">
        <v>437</v>
      </c>
      <c r="C322" s="26" t="s">
        <v>191</v>
      </c>
      <c r="D322" s="26" t="s">
        <v>192</v>
      </c>
      <c r="E322" s="26" t="s">
        <v>217</v>
      </c>
      <c r="F322" s="26" t="s">
        <v>218</v>
      </c>
      <c r="G322" s="26"/>
      <c r="H322" s="33"/>
    </row>
    <row r="323" spans="1:8" s="27" customFormat="1">
      <c r="A323" s="26">
        <v>322</v>
      </c>
      <c r="B323" s="26" t="s">
        <v>437</v>
      </c>
      <c r="C323" s="26" t="s">
        <v>191</v>
      </c>
      <c r="D323" s="26" t="s">
        <v>192</v>
      </c>
      <c r="E323" s="26" t="s">
        <v>219</v>
      </c>
      <c r="F323" s="26" t="s">
        <v>220</v>
      </c>
      <c r="G323" s="26"/>
      <c r="H323" s="33"/>
    </row>
    <row r="324" spans="1:8" s="27" customFormat="1">
      <c r="A324" s="26">
        <v>323</v>
      </c>
      <c r="B324" s="26" t="s">
        <v>437</v>
      </c>
      <c r="C324" s="26" t="s">
        <v>191</v>
      </c>
      <c r="D324" s="26" t="s">
        <v>192</v>
      </c>
      <c r="E324" s="26" t="s">
        <v>221</v>
      </c>
      <c r="F324" s="26" t="s">
        <v>222</v>
      </c>
      <c r="G324" s="26"/>
      <c r="H324" s="33"/>
    </row>
    <row r="325" spans="1:8" s="27" customFormat="1">
      <c r="A325" s="26">
        <v>324</v>
      </c>
      <c r="B325" s="26" t="s">
        <v>437</v>
      </c>
      <c r="C325" s="26" t="s">
        <v>191</v>
      </c>
      <c r="D325" s="26" t="s">
        <v>192</v>
      </c>
      <c r="E325" s="26" t="s">
        <v>223</v>
      </c>
      <c r="F325" s="26" t="s">
        <v>224</v>
      </c>
      <c r="G325" s="26"/>
      <c r="H325" s="33"/>
    </row>
    <row r="326" spans="1:8" s="27" customFormat="1">
      <c r="A326" s="26">
        <v>325</v>
      </c>
      <c r="B326" s="26" t="s">
        <v>437</v>
      </c>
      <c r="C326" s="26" t="s">
        <v>191</v>
      </c>
      <c r="D326" s="26" t="s">
        <v>192</v>
      </c>
      <c r="E326" s="26" t="s">
        <v>225</v>
      </c>
      <c r="F326" s="26" t="s">
        <v>226</v>
      </c>
      <c r="G326" s="26"/>
      <c r="H326" s="33"/>
    </row>
    <row r="327" spans="1:8" s="27" customFormat="1">
      <c r="A327" s="26">
        <v>326</v>
      </c>
      <c r="B327" s="26" t="s">
        <v>437</v>
      </c>
      <c r="C327" s="26" t="s">
        <v>191</v>
      </c>
      <c r="D327" s="26" t="s">
        <v>192</v>
      </c>
      <c r="E327" s="26" t="s">
        <v>227</v>
      </c>
      <c r="F327" s="26" t="s">
        <v>228</v>
      </c>
      <c r="G327" s="26"/>
      <c r="H327" s="33"/>
    </row>
    <row r="328" spans="1:8" s="27" customFormat="1">
      <c r="A328" s="26">
        <v>327</v>
      </c>
      <c r="B328" s="26" t="s">
        <v>437</v>
      </c>
      <c r="C328" s="26" t="s">
        <v>191</v>
      </c>
      <c r="D328" s="26" t="s">
        <v>192</v>
      </c>
      <c r="E328" s="26" t="s">
        <v>229</v>
      </c>
      <c r="F328" s="26" t="s">
        <v>230</v>
      </c>
      <c r="G328" s="26"/>
      <c r="H328" s="33"/>
    </row>
    <row r="329" spans="1:8" s="27" customFormat="1">
      <c r="A329" s="26">
        <v>328</v>
      </c>
      <c r="B329" s="26" t="s">
        <v>437</v>
      </c>
      <c r="C329" s="26" t="s">
        <v>191</v>
      </c>
      <c r="D329" s="26" t="s">
        <v>192</v>
      </c>
      <c r="E329" s="26" t="s">
        <v>231</v>
      </c>
      <c r="F329" s="26" t="s">
        <v>232</v>
      </c>
      <c r="G329" s="26"/>
      <c r="H329" s="33"/>
    </row>
    <row r="330" spans="1:8" s="27" customFormat="1">
      <c r="A330" s="26">
        <v>329</v>
      </c>
      <c r="B330" s="26" t="s">
        <v>437</v>
      </c>
      <c r="C330" s="26" t="s">
        <v>191</v>
      </c>
      <c r="D330" s="26" t="s">
        <v>192</v>
      </c>
      <c r="E330" s="26" t="s">
        <v>233</v>
      </c>
      <c r="F330" s="26" t="s">
        <v>234</v>
      </c>
      <c r="G330" s="26"/>
      <c r="H330" s="33"/>
    </row>
    <row r="331" spans="1:8" s="27" customFormat="1">
      <c r="A331" s="26">
        <v>330</v>
      </c>
      <c r="B331" s="26" t="s">
        <v>437</v>
      </c>
      <c r="C331" s="26" t="s">
        <v>191</v>
      </c>
      <c r="D331" s="26" t="s">
        <v>192</v>
      </c>
      <c r="E331" s="26" t="s">
        <v>235</v>
      </c>
      <c r="F331" s="26" t="s">
        <v>236</v>
      </c>
      <c r="G331" s="26"/>
      <c r="H331" s="33"/>
    </row>
    <row r="332" spans="1:8" s="27" customFormat="1">
      <c r="A332" s="26">
        <v>331</v>
      </c>
      <c r="B332" s="26" t="s">
        <v>437</v>
      </c>
      <c r="C332" s="26" t="s">
        <v>191</v>
      </c>
      <c r="D332" s="26" t="s">
        <v>192</v>
      </c>
      <c r="E332" s="26" t="s">
        <v>237</v>
      </c>
      <c r="F332" s="26" t="s">
        <v>238</v>
      </c>
      <c r="G332" s="26"/>
      <c r="H332" s="33"/>
    </row>
    <row r="333" spans="1:8" s="27" customFormat="1">
      <c r="A333" s="26">
        <v>332</v>
      </c>
      <c r="B333" s="26" t="s">
        <v>437</v>
      </c>
      <c r="C333" s="26" t="s">
        <v>191</v>
      </c>
      <c r="D333" s="26" t="s">
        <v>192</v>
      </c>
      <c r="E333" s="26" t="s">
        <v>239</v>
      </c>
      <c r="F333" s="26" t="s">
        <v>240</v>
      </c>
      <c r="G333" s="26"/>
      <c r="H333" s="33"/>
    </row>
    <row r="334" spans="1:8" s="27" customFormat="1">
      <c r="A334" s="26">
        <v>333</v>
      </c>
      <c r="B334" s="26" t="s">
        <v>437</v>
      </c>
      <c r="C334" s="26" t="s">
        <v>191</v>
      </c>
      <c r="D334" s="26" t="s">
        <v>192</v>
      </c>
      <c r="E334" s="26" t="s">
        <v>241</v>
      </c>
      <c r="F334" s="26" t="s">
        <v>242</v>
      </c>
      <c r="G334" s="26"/>
      <c r="H334" s="33"/>
    </row>
    <row r="335" spans="1:8" s="27" customFormat="1">
      <c r="A335" s="26">
        <v>334</v>
      </c>
      <c r="B335" s="26" t="s">
        <v>437</v>
      </c>
      <c r="C335" s="26" t="s">
        <v>191</v>
      </c>
      <c r="D335" s="26" t="s">
        <v>192</v>
      </c>
      <c r="E335" s="26" t="s">
        <v>243</v>
      </c>
      <c r="F335" s="26" t="s">
        <v>244</v>
      </c>
      <c r="G335" s="26"/>
      <c r="H335" s="33"/>
    </row>
    <row r="336" spans="1:8" s="27" customFormat="1">
      <c r="A336" s="26">
        <v>335</v>
      </c>
      <c r="B336" s="26" t="s">
        <v>437</v>
      </c>
      <c r="C336" s="26" t="s">
        <v>191</v>
      </c>
      <c r="D336" s="26" t="s">
        <v>192</v>
      </c>
      <c r="E336" s="26" t="s">
        <v>245</v>
      </c>
      <c r="F336" s="26" t="s">
        <v>246</v>
      </c>
      <c r="G336" s="26"/>
      <c r="H336" s="33"/>
    </row>
    <row r="337" spans="1:8" s="27" customFormat="1">
      <c r="A337" s="26">
        <v>336</v>
      </c>
      <c r="B337" s="26" t="s">
        <v>437</v>
      </c>
      <c r="C337" s="26" t="s">
        <v>191</v>
      </c>
      <c r="D337" s="26" t="s">
        <v>192</v>
      </c>
      <c r="E337" s="26" t="s">
        <v>247</v>
      </c>
      <c r="F337" s="26" t="s">
        <v>248</v>
      </c>
      <c r="G337" s="26"/>
      <c r="H337" s="33">
        <v>35000</v>
      </c>
    </row>
    <row r="338" spans="1:8" s="27" customFormat="1">
      <c r="A338" s="26">
        <v>337</v>
      </c>
      <c r="B338" s="26" t="s">
        <v>437</v>
      </c>
      <c r="C338" s="26" t="s">
        <v>191</v>
      </c>
      <c r="D338" s="26" t="s">
        <v>192</v>
      </c>
      <c r="E338" s="26" t="s">
        <v>249</v>
      </c>
      <c r="F338" s="26" t="s">
        <v>250</v>
      </c>
      <c r="G338" s="26"/>
      <c r="H338" s="33">
        <v>8773</v>
      </c>
    </row>
    <row r="339" spans="1:8" s="27" customFormat="1">
      <c r="A339" s="26">
        <v>338</v>
      </c>
      <c r="B339" s="26" t="s">
        <v>437</v>
      </c>
      <c r="C339" s="26" t="s">
        <v>191</v>
      </c>
      <c r="D339" s="26" t="s">
        <v>192</v>
      </c>
      <c r="E339" s="26" t="s">
        <v>251</v>
      </c>
      <c r="F339" s="26" t="s">
        <v>252</v>
      </c>
      <c r="G339" s="26"/>
      <c r="H339" s="33"/>
    </row>
    <row r="340" spans="1:8" s="27" customFormat="1">
      <c r="A340" s="26">
        <v>339</v>
      </c>
      <c r="B340" s="26" t="s">
        <v>437</v>
      </c>
      <c r="C340" s="26" t="s">
        <v>191</v>
      </c>
      <c r="D340" s="26" t="s">
        <v>192</v>
      </c>
      <c r="E340" s="26" t="s">
        <v>253</v>
      </c>
      <c r="F340" s="26" t="s">
        <v>254</v>
      </c>
      <c r="G340" s="26"/>
      <c r="H340" s="33">
        <v>1423</v>
      </c>
    </row>
    <row r="341" spans="1:8" s="27" customFormat="1">
      <c r="A341" s="26">
        <v>340</v>
      </c>
      <c r="B341" s="26" t="s">
        <v>437</v>
      </c>
      <c r="C341" s="26" t="s">
        <v>191</v>
      </c>
      <c r="D341" s="26" t="s">
        <v>192</v>
      </c>
      <c r="E341" s="26" t="s">
        <v>255</v>
      </c>
      <c r="F341" s="26" t="s">
        <v>256</v>
      </c>
      <c r="G341" s="26"/>
      <c r="H341" s="33"/>
    </row>
    <row r="342" spans="1:8" s="27" customFormat="1">
      <c r="A342" s="26">
        <v>341</v>
      </c>
      <c r="B342" s="26" t="s">
        <v>437</v>
      </c>
      <c r="C342" s="26" t="s">
        <v>191</v>
      </c>
      <c r="D342" s="26" t="s">
        <v>192</v>
      </c>
      <c r="E342" s="26" t="s">
        <v>257</v>
      </c>
      <c r="F342" s="26" t="s">
        <v>258</v>
      </c>
      <c r="G342" s="26"/>
      <c r="H342" s="33"/>
    </row>
    <row r="343" spans="1:8" s="27" customFormat="1">
      <c r="A343" s="26">
        <v>342</v>
      </c>
      <c r="B343" s="26" t="s">
        <v>437</v>
      </c>
      <c r="C343" s="26" t="s">
        <v>191</v>
      </c>
      <c r="D343" s="26" t="s">
        <v>192</v>
      </c>
      <c r="E343" s="26" t="s">
        <v>259</v>
      </c>
      <c r="F343" s="26" t="s">
        <v>260</v>
      </c>
      <c r="G343" s="26"/>
      <c r="H343" s="33"/>
    </row>
    <row r="344" spans="1:8" s="27" customFormat="1">
      <c r="A344" s="26">
        <v>343</v>
      </c>
      <c r="B344" s="26" t="s">
        <v>437</v>
      </c>
      <c r="C344" s="26" t="s">
        <v>191</v>
      </c>
      <c r="D344" s="26" t="s">
        <v>192</v>
      </c>
      <c r="E344" s="26" t="s">
        <v>261</v>
      </c>
      <c r="F344" s="26" t="s">
        <v>262</v>
      </c>
      <c r="G344" s="26"/>
      <c r="H344" s="33"/>
    </row>
    <row r="345" spans="1:8" s="27" customFormat="1">
      <c r="A345" s="26">
        <v>344</v>
      </c>
      <c r="B345" s="26" t="s">
        <v>437</v>
      </c>
      <c r="C345" s="26" t="s">
        <v>191</v>
      </c>
      <c r="D345" s="26" t="s">
        <v>192</v>
      </c>
      <c r="E345" s="26" t="s">
        <v>263</v>
      </c>
      <c r="F345" s="26" t="s">
        <v>264</v>
      </c>
      <c r="G345" s="26"/>
      <c r="H345" s="33"/>
    </row>
    <row r="346" spans="1:8" s="27" customFormat="1">
      <c r="A346" s="26">
        <v>345</v>
      </c>
      <c r="B346" s="26" t="s">
        <v>437</v>
      </c>
      <c r="C346" s="26" t="s">
        <v>191</v>
      </c>
      <c r="D346" s="26" t="s">
        <v>192</v>
      </c>
      <c r="E346" s="26" t="s">
        <v>265</v>
      </c>
      <c r="F346" s="26" t="s">
        <v>266</v>
      </c>
      <c r="G346" s="26"/>
      <c r="H346" s="33"/>
    </row>
    <row r="347" spans="1:8" s="27" customFormat="1">
      <c r="A347" s="26">
        <v>346</v>
      </c>
      <c r="B347" s="26" t="s">
        <v>437</v>
      </c>
      <c r="C347" s="26" t="s">
        <v>191</v>
      </c>
      <c r="D347" s="26" t="s">
        <v>192</v>
      </c>
      <c r="E347" s="26" t="s">
        <v>267</v>
      </c>
      <c r="F347" s="26" t="s">
        <v>268</v>
      </c>
      <c r="G347" s="26"/>
      <c r="H347" s="33"/>
    </row>
    <row r="348" spans="1:8" s="27" customFormat="1">
      <c r="A348" s="26">
        <v>347</v>
      </c>
      <c r="B348" s="26" t="s">
        <v>437</v>
      </c>
      <c r="C348" s="26" t="s">
        <v>191</v>
      </c>
      <c r="D348" s="26" t="s">
        <v>192</v>
      </c>
      <c r="E348" s="26" t="s">
        <v>269</v>
      </c>
      <c r="F348" s="26" t="s">
        <v>270</v>
      </c>
      <c r="G348" s="26"/>
      <c r="H348" s="33"/>
    </row>
    <row r="349" spans="1:8" s="27" customFormat="1">
      <c r="A349" s="26">
        <v>348</v>
      </c>
      <c r="B349" s="26" t="s">
        <v>437</v>
      </c>
      <c r="C349" s="26" t="s">
        <v>191</v>
      </c>
      <c r="D349" s="26" t="s">
        <v>192</v>
      </c>
      <c r="E349" s="26" t="s">
        <v>271</v>
      </c>
      <c r="F349" s="26" t="s">
        <v>272</v>
      </c>
      <c r="G349" s="26"/>
      <c r="H349" s="33"/>
    </row>
    <row r="350" spans="1:8" s="27" customFormat="1">
      <c r="A350" s="26">
        <v>349</v>
      </c>
      <c r="B350" s="26" t="s">
        <v>437</v>
      </c>
      <c r="C350" s="26" t="s">
        <v>191</v>
      </c>
      <c r="D350" s="26" t="s">
        <v>192</v>
      </c>
      <c r="E350" s="26" t="s">
        <v>273</v>
      </c>
      <c r="F350" s="26" t="s">
        <v>274</v>
      </c>
      <c r="G350" s="26"/>
      <c r="H350" s="33"/>
    </row>
    <row r="351" spans="1:8" s="27" customFormat="1">
      <c r="A351" s="26">
        <v>350</v>
      </c>
      <c r="B351" s="26" t="s">
        <v>437</v>
      </c>
      <c r="C351" s="26" t="s">
        <v>191</v>
      </c>
      <c r="D351" s="26" t="s">
        <v>192</v>
      </c>
      <c r="E351" s="26" t="s">
        <v>275</v>
      </c>
      <c r="F351" s="26" t="s">
        <v>276</v>
      </c>
      <c r="G351" s="26"/>
      <c r="H351" s="33"/>
    </row>
    <row r="352" spans="1:8" s="27" customFormat="1">
      <c r="A352" s="26">
        <v>351</v>
      </c>
      <c r="B352" s="26" t="s">
        <v>437</v>
      </c>
      <c r="C352" s="26" t="s">
        <v>191</v>
      </c>
      <c r="D352" s="26" t="s">
        <v>183</v>
      </c>
      <c r="E352" s="26" t="s">
        <v>277</v>
      </c>
      <c r="F352" s="26" t="s">
        <v>278</v>
      </c>
      <c r="G352" s="26"/>
      <c r="H352" s="35">
        <f>SUM(H317:H351)</f>
        <v>277274</v>
      </c>
    </row>
    <row r="353" spans="1:8" s="27" customFormat="1">
      <c r="A353" s="26">
        <v>352</v>
      </c>
      <c r="B353" s="26" t="s">
        <v>437</v>
      </c>
      <c r="C353" s="26" t="s">
        <v>191</v>
      </c>
      <c r="D353" s="26" t="s">
        <v>192</v>
      </c>
      <c r="E353" s="26" t="s">
        <v>279</v>
      </c>
      <c r="F353" s="26" t="s">
        <v>280</v>
      </c>
      <c r="G353" s="26"/>
      <c r="H353" s="33">
        <v>41150</v>
      </c>
    </row>
    <row r="354" spans="1:8" s="27" customFormat="1">
      <c r="A354" s="26">
        <v>353</v>
      </c>
      <c r="B354" s="26" t="s">
        <v>437</v>
      </c>
      <c r="C354" s="26" t="s">
        <v>191</v>
      </c>
      <c r="D354" s="26" t="s">
        <v>192</v>
      </c>
      <c r="E354" s="26" t="s">
        <v>281</v>
      </c>
      <c r="F354" s="26" t="s">
        <v>282</v>
      </c>
      <c r="G354" s="26"/>
      <c r="H354" s="33"/>
    </row>
    <row r="355" spans="1:8" s="27" customFormat="1">
      <c r="A355" s="26">
        <v>354</v>
      </c>
      <c r="B355" s="26" t="s">
        <v>437</v>
      </c>
      <c r="C355" s="26" t="s">
        <v>191</v>
      </c>
      <c r="D355" s="26" t="s">
        <v>192</v>
      </c>
      <c r="E355" s="26" t="s">
        <v>283</v>
      </c>
      <c r="F355" s="26" t="s">
        <v>284</v>
      </c>
      <c r="G355" s="26"/>
      <c r="H355" s="33"/>
    </row>
    <row r="356" spans="1:8" s="27" customFormat="1">
      <c r="A356" s="26">
        <v>355</v>
      </c>
      <c r="B356" s="26" t="s">
        <v>437</v>
      </c>
      <c r="C356" s="26" t="s">
        <v>191</v>
      </c>
      <c r="D356" s="26" t="s">
        <v>192</v>
      </c>
      <c r="E356" s="26" t="s">
        <v>285</v>
      </c>
      <c r="F356" s="26" t="s">
        <v>286</v>
      </c>
      <c r="G356" s="26"/>
      <c r="H356" s="33"/>
    </row>
    <row r="357" spans="1:8" s="27" customFormat="1">
      <c r="A357" s="26">
        <v>356</v>
      </c>
      <c r="B357" s="26" t="s">
        <v>437</v>
      </c>
      <c r="C357" s="26" t="s">
        <v>191</v>
      </c>
      <c r="D357" s="26" t="s">
        <v>192</v>
      </c>
      <c r="E357" s="26" t="s">
        <v>287</v>
      </c>
      <c r="F357" s="26" t="s">
        <v>288</v>
      </c>
      <c r="G357" s="26"/>
      <c r="H357" s="33"/>
    </row>
    <row r="358" spans="1:8" s="27" customFormat="1">
      <c r="A358" s="26">
        <v>357</v>
      </c>
      <c r="B358" s="26" t="s">
        <v>437</v>
      </c>
      <c r="C358" s="26" t="s">
        <v>191</v>
      </c>
      <c r="D358" s="26" t="s">
        <v>192</v>
      </c>
      <c r="E358" s="26" t="s">
        <v>289</v>
      </c>
      <c r="F358" s="26" t="s">
        <v>290</v>
      </c>
      <c r="G358" s="26"/>
      <c r="H358" s="33"/>
    </row>
    <row r="359" spans="1:8" s="27" customFormat="1">
      <c r="A359" s="26">
        <v>358</v>
      </c>
      <c r="B359" s="26" t="s">
        <v>437</v>
      </c>
      <c r="C359" s="26" t="s">
        <v>191</v>
      </c>
      <c r="D359" s="26" t="s">
        <v>192</v>
      </c>
      <c r="E359" s="26" t="s">
        <v>291</v>
      </c>
      <c r="F359" s="26" t="s">
        <v>292</v>
      </c>
      <c r="G359" s="26"/>
      <c r="H359" s="33"/>
    </row>
    <row r="360" spans="1:8" s="27" customFormat="1">
      <c r="A360" s="26">
        <v>359</v>
      </c>
      <c r="B360" s="26" t="s">
        <v>437</v>
      </c>
      <c r="C360" s="26" t="s">
        <v>191</v>
      </c>
      <c r="D360" s="26" t="s">
        <v>192</v>
      </c>
      <c r="E360" s="26" t="s">
        <v>293</v>
      </c>
      <c r="F360" s="26" t="s">
        <v>294</v>
      </c>
      <c r="G360" s="26"/>
      <c r="H360" s="33"/>
    </row>
    <row r="361" spans="1:8" s="27" customFormat="1">
      <c r="A361" s="26">
        <v>360</v>
      </c>
      <c r="B361" s="26" t="s">
        <v>437</v>
      </c>
      <c r="C361" s="26" t="s">
        <v>191</v>
      </c>
      <c r="D361" s="26" t="s">
        <v>192</v>
      </c>
      <c r="E361" s="26" t="s">
        <v>295</v>
      </c>
      <c r="F361" s="26" t="s">
        <v>296</v>
      </c>
      <c r="G361" s="26"/>
      <c r="H361" s="33"/>
    </row>
    <row r="362" spans="1:8" s="27" customFormat="1">
      <c r="A362" s="26">
        <v>361</v>
      </c>
      <c r="B362" s="26" t="s">
        <v>437</v>
      </c>
      <c r="C362" s="26" t="s">
        <v>191</v>
      </c>
      <c r="D362" s="26" t="s">
        <v>183</v>
      </c>
      <c r="E362" s="26" t="s">
        <v>297</v>
      </c>
      <c r="F362" s="26" t="s">
        <v>298</v>
      </c>
      <c r="G362" s="26"/>
      <c r="H362" s="35">
        <f>SUM(H313,H316,,H352,H353:H361)</f>
        <v>338492</v>
      </c>
    </row>
    <row r="363" spans="1:8" s="27" customFormat="1">
      <c r="A363" s="26">
        <v>362</v>
      </c>
      <c r="B363" s="26" t="s">
        <v>437</v>
      </c>
      <c r="C363" s="26" t="s">
        <v>299</v>
      </c>
      <c r="D363" s="26" t="s">
        <v>192</v>
      </c>
      <c r="E363" s="26" t="s">
        <v>8</v>
      </c>
      <c r="F363" s="26" t="s">
        <v>9</v>
      </c>
      <c r="G363" s="64"/>
      <c r="H363" s="33"/>
    </row>
    <row r="364" spans="1:8" s="27" customFormat="1">
      <c r="A364" s="26">
        <v>363</v>
      </c>
      <c r="B364" s="26" t="s">
        <v>437</v>
      </c>
      <c r="C364" s="26" t="s">
        <v>299</v>
      </c>
      <c r="D364" s="26" t="s">
        <v>192</v>
      </c>
      <c r="E364" s="26" t="s">
        <v>10</v>
      </c>
      <c r="F364" s="26" t="s">
        <v>11</v>
      </c>
      <c r="G364" s="64">
        <v>0.33</v>
      </c>
      <c r="H364" s="33">
        <v>20526</v>
      </c>
    </row>
    <row r="365" spans="1:8" s="27" customFormat="1">
      <c r="A365" s="26">
        <v>364</v>
      </c>
      <c r="B365" s="26" t="s">
        <v>437</v>
      </c>
      <c r="C365" s="26" t="s">
        <v>299</v>
      </c>
      <c r="D365" s="26" t="s">
        <v>192</v>
      </c>
      <c r="E365" s="26" t="s">
        <v>12</v>
      </c>
      <c r="F365" s="26" t="s">
        <v>13</v>
      </c>
      <c r="G365" s="64"/>
      <c r="H365" s="33"/>
    </row>
    <row r="366" spans="1:8" s="27" customFormat="1">
      <c r="A366" s="26">
        <v>365</v>
      </c>
      <c r="B366" s="26" t="s">
        <v>437</v>
      </c>
      <c r="C366" s="26" t="s">
        <v>299</v>
      </c>
      <c r="D366" s="26" t="s">
        <v>192</v>
      </c>
      <c r="E366" s="26" t="s">
        <v>14</v>
      </c>
      <c r="F366" s="26" t="s">
        <v>15</v>
      </c>
      <c r="G366" s="64">
        <v>0.02</v>
      </c>
      <c r="H366" s="33">
        <v>1284</v>
      </c>
    </row>
    <row r="367" spans="1:8" s="27" customFormat="1">
      <c r="A367" s="26">
        <v>366</v>
      </c>
      <c r="B367" s="26" t="s">
        <v>437</v>
      </c>
      <c r="C367" s="26" t="s">
        <v>299</v>
      </c>
      <c r="D367" s="26" t="s">
        <v>192</v>
      </c>
      <c r="E367" s="26" t="s">
        <v>18</v>
      </c>
      <c r="F367" s="26" t="s">
        <v>19</v>
      </c>
      <c r="G367" s="64"/>
      <c r="H367" s="33"/>
    </row>
    <row r="368" spans="1:8" s="27" customFormat="1">
      <c r="A368" s="26">
        <v>367</v>
      </c>
      <c r="B368" s="26" t="s">
        <v>437</v>
      </c>
      <c r="C368" s="26" t="s">
        <v>299</v>
      </c>
      <c r="D368" s="26" t="s">
        <v>192</v>
      </c>
      <c r="E368" s="26" t="s">
        <v>20</v>
      </c>
      <c r="F368" s="26" t="s">
        <v>21</v>
      </c>
      <c r="G368" s="64"/>
      <c r="H368" s="33"/>
    </row>
    <row r="369" spans="1:8" s="27" customFormat="1">
      <c r="A369" s="26">
        <v>368</v>
      </c>
      <c r="B369" s="26" t="s">
        <v>437</v>
      </c>
      <c r="C369" s="26" t="s">
        <v>299</v>
      </c>
      <c r="D369" s="26" t="s">
        <v>192</v>
      </c>
      <c r="E369" s="26" t="s">
        <v>22</v>
      </c>
      <c r="F369" s="26" t="s">
        <v>23</v>
      </c>
      <c r="G369" s="64"/>
      <c r="H369" s="33"/>
    </row>
    <row r="370" spans="1:8" s="27" customFormat="1">
      <c r="A370" s="26">
        <v>369</v>
      </c>
      <c r="B370" s="26" t="s">
        <v>437</v>
      </c>
      <c r="C370" s="26" t="s">
        <v>299</v>
      </c>
      <c r="D370" s="26" t="s">
        <v>192</v>
      </c>
      <c r="E370" s="26" t="s">
        <v>24</v>
      </c>
      <c r="F370" s="26" t="s">
        <v>25</v>
      </c>
      <c r="G370" s="64"/>
      <c r="H370" s="33"/>
    </row>
    <row r="371" spans="1:8" s="27" customFormat="1">
      <c r="A371" s="26">
        <v>370</v>
      </c>
      <c r="B371" s="26" t="s">
        <v>437</v>
      </c>
      <c r="C371" s="26" t="s">
        <v>299</v>
      </c>
      <c r="D371" s="26" t="s">
        <v>192</v>
      </c>
      <c r="E371" s="26" t="s">
        <v>26</v>
      </c>
      <c r="F371" s="26" t="s">
        <v>27</v>
      </c>
      <c r="G371" s="64"/>
      <c r="H371" s="33"/>
    </row>
    <row r="372" spans="1:8" s="27" customFormat="1">
      <c r="A372" s="26">
        <v>371</v>
      </c>
      <c r="B372" s="26" t="s">
        <v>437</v>
      </c>
      <c r="C372" s="26" t="s">
        <v>299</v>
      </c>
      <c r="D372" s="26" t="s">
        <v>192</v>
      </c>
      <c r="E372" s="26" t="s">
        <v>28</v>
      </c>
      <c r="F372" s="26" t="s">
        <v>29</v>
      </c>
      <c r="G372" s="64"/>
      <c r="H372" s="33"/>
    </row>
    <row r="373" spans="1:8" s="27" customFormat="1">
      <c r="A373" s="26">
        <v>372</v>
      </c>
      <c r="B373" s="26" t="s">
        <v>437</v>
      </c>
      <c r="C373" s="26" t="s">
        <v>299</v>
      </c>
      <c r="D373" s="26" t="s">
        <v>192</v>
      </c>
      <c r="E373" s="26" t="s">
        <v>30</v>
      </c>
      <c r="F373" s="26" t="s">
        <v>31</v>
      </c>
      <c r="G373" s="64"/>
      <c r="H373" s="33"/>
    </row>
    <row r="374" spans="1:8" s="27" customFormat="1">
      <c r="A374" s="26">
        <v>373</v>
      </c>
      <c r="B374" s="26" t="s">
        <v>437</v>
      </c>
      <c r="C374" s="26" t="s">
        <v>299</v>
      </c>
      <c r="D374" s="26" t="s">
        <v>192</v>
      </c>
      <c r="E374" s="26" t="s">
        <v>32</v>
      </c>
      <c r="F374" s="26" t="s">
        <v>33</v>
      </c>
      <c r="G374" s="64"/>
      <c r="H374" s="33"/>
    </row>
    <row r="375" spans="1:8" s="27" customFormat="1">
      <c r="A375" s="26">
        <v>374</v>
      </c>
      <c r="B375" s="26" t="s">
        <v>437</v>
      </c>
      <c r="C375" s="26" t="s">
        <v>299</v>
      </c>
      <c r="D375" s="26" t="s">
        <v>192</v>
      </c>
      <c r="E375" s="26" t="s">
        <v>34</v>
      </c>
      <c r="F375" s="26" t="s">
        <v>35</v>
      </c>
      <c r="G375" s="64"/>
      <c r="H375" s="33"/>
    </row>
    <row r="376" spans="1:8" s="27" customFormat="1">
      <c r="A376" s="26">
        <v>375</v>
      </c>
      <c r="B376" s="26" t="s">
        <v>437</v>
      </c>
      <c r="C376" s="26" t="s">
        <v>299</v>
      </c>
      <c r="D376" s="26" t="s">
        <v>192</v>
      </c>
      <c r="E376" s="26" t="s">
        <v>36</v>
      </c>
      <c r="F376" s="26" t="s">
        <v>37</v>
      </c>
      <c r="G376" s="64"/>
      <c r="H376" s="33"/>
    </row>
    <row r="377" spans="1:8" s="27" customFormat="1">
      <c r="A377" s="26">
        <v>376</v>
      </c>
      <c r="B377" s="26" t="s">
        <v>437</v>
      </c>
      <c r="C377" s="26" t="s">
        <v>299</v>
      </c>
      <c r="D377" s="26" t="s">
        <v>192</v>
      </c>
      <c r="E377" s="26" t="s">
        <v>49</v>
      </c>
      <c r="F377" s="26" t="s">
        <v>50</v>
      </c>
      <c r="G377" s="64"/>
      <c r="H377" s="33"/>
    </row>
    <row r="378" spans="1:8" s="27" customFormat="1">
      <c r="A378" s="26">
        <v>377</v>
      </c>
      <c r="B378" s="26" t="s">
        <v>437</v>
      </c>
      <c r="C378" s="26" t="s">
        <v>299</v>
      </c>
      <c r="D378" s="26" t="s">
        <v>192</v>
      </c>
      <c r="E378" s="26" t="s">
        <v>51</v>
      </c>
      <c r="F378" s="26" t="s">
        <v>52</v>
      </c>
      <c r="G378" s="64"/>
      <c r="H378" s="33"/>
    </row>
    <row r="379" spans="1:8" s="27" customFormat="1">
      <c r="A379" s="26">
        <v>378</v>
      </c>
      <c r="B379" s="26" t="s">
        <v>437</v>
      </c>
      <c r="C379" s="26" t="s">
        <v>299</v>
      </c>
      <c r="D379" s="26" t="s">
        <v>192</v>
      </c>
      <c r="E379" s="26" t="s">
        <v>16</v>
      </c>
      <c r="F379" s="26" t="s">
        <v>17</v>
      </c>
      <c r="G379" s="64"/>
      <c r="H379" s="33"/>
    </row>
    <row r="380" spans="1:8" s="27" customFormat="1">
      <c r="A380" s="26">
        <v>379</v>
      </c>
      <c r="B380" s="26" t="s">
        <v>437</v>
      </c>
      <c r="C380" s="26" t="s">
        <v>299</v>
      </c>
      <c r="D380" s="26" t="s">
        <v>192</v>
      </c>
      <c r="E380" s="26" t="s">
        <v>57</v>
      </c>
      <c r="F380" s="26" t="s">
        <v>58</v>
      </c>
      <c r="G380" s="64"/>
      <c r="H380" s="33"/>
    </row>
    <row r="381" spans="1:8" s="27" customFormat="1">
      <c r="A381" s="26">
        <v>380</v>
      </c>
      <c r="B381" s="26" t="s">
        <v>437</v>
      </c>
      <c r="C381" s="26" t="s">
        <v>299</v>
      </c>
      <c r="D381" s="26" t="s">
        <v>192</v>
      </c>
      <c r="E381" s="26" t="s">
        <v>59</v>
      </c>
      <c r="F381" s="26" t="s">
        <v>60</v>
      </c>
      <c r="G381" s="64"/>
      <c r="H381" s="33"/>
    </row>
    <row r="382" spans="1:8" s="27" customFormat="1">
      <c r="A382" s="26">
        <v>381</v>
      </c>
      <c r="B382" s="26" t="s">
        <v>437</v>
      </c>
      <c r="C382" s="26" t="s">
        <v>299</v>
      </c>
      <c r="D382" s="26" t="s">
        <v>192</v>
      </c>
      <c r="E382" s="26" t="s">
        <v>61</v>
      </c>
      <c r="F382" s="26" t="s">
        <v>62</v>
      </c>
      <c r="G382" s="64"/>
      <c r="H382" s="33"/>
    </row>
    <row r="383" spans="1:8" s="27" customFormat="1">
      <c r="A383" s="26">
        <v>382</v>
      </c>
      <c r="B383" s="26" t="s">
        <v>437</v>
      </c>
      <c r="C383" s="26" t="s">
        <v>299</v>
      </c>
      <c r="D383" s="26" t="s">
        <v>192</v>
      </c>
      <c r="E383" s="26" t="s">
        <v>38</v>
      </c>
      <c r="F383" s="26" t="s">
        <v>39</v>
      </c>
      <c r="G383" s="64"/>
      <c r="H383" s="33"/>
    </row>
    <row r="384" spans="1:8" s="27" customFormat="1">
      <c r="A384" s="26">
        <v>383</v>
      </c>
      <c r="B384" s="26" t="s">
        <v>437</v>
      </c>
      <c r="C384" s="26" t="s">
        <v>299</v>
      </c>
      <c r="D384" s="26" t="s">
        <v>192</v>
      </c>
      <c r="E384" s="26" t="s">
        <v>40</v>
      </c>
      <c r="F384" s="26" t="s">
        <v>300</v>
      </c>
      <c r="G384" s="64"/>
      <c r="H384" s="33"/>
    </row>
    <row r="385" spans="1:8" s="27" customFormat="1">
      <c r="A385" s="26">
        <v>384</v>
      </c>
      <c r="B385" s="26" t="s">
        <v>437</v>
      </c>
      <c r="C385" s="26" t="s">
        <v>299</v>
      </c>
      <c r="D385" s="26" t="s">
        <v>192</v>
      </c>
      <c r="E385" s="26" t="s">
        <v>41</v>
      </c>
      <c r="F385" s="26" t="s">
        <v>42</v>
      </c>
      <c r="G385" s="64">
        <v>0.64</v>
      </c>
      <c r="H385" s="33">
        <v>27350</v>
      </c>
    </row>
    <row r="386" spans="1:8" s="27" customFormat="1">
      <c r="A386" s="26">
        <v>385</v>
      </c>
      <c r="B386" s="26" t="s">
        <v>437</v>
      </c>
      <c r="C386" s="26" t="s">
        <v>299</v>
      </c>
      <c r="D386" s="26" t="s">
        <v>192</v>
      </c>
      <c r="E386" s="26" t="s">
        <v>43</v>
      </c>
      <c r="F386" s="26" t="s">
        <v>44</v>
      </c>
      <c r="G386" s="64"/>
      <c r="H386" s="33"/>
    </row>
    <row r="387" spans="1:8" s="27" customFormat="1">
      <c r="A387" s="26">
        <v>386</v>
      </c>
      <c r="B387" s="26" t="s">
        <v>437</v>
      </c>
      <c r="C387" s="26" t="s">
        <v>299</v>
      </c>
      <c r="D387" s="26" t="s">
        <v>192</v>
      </c>
      <c r="E387" s="26" t="s">
        <v>45</v>
      </c>
      <c r="F387" s="26" t="s">
        <v>46</v>
      </c>
      <c r="G387" s="64"/>
      <c r="H387" s="33"/>
    </row>
    <row r="388" spans="1:8" s="27" customFormat="1">
      <c r="A388" s="26">
        <v>387</v>
      </c>
      <c r="B388" s="26" t="s">
        <v>437</v>
      </c>
      <c r="C388" s="26" t="s">
        <v>299</v>
      </c>
      <c r="D388" s="26" t="s">
        <v>192</v>
      </c>
      <c r="E388" s="26" t="s">
        <v>53</v>
      </c>
      <c r="F388" s="26" t="s">
        <v>54</v>
      </c>
      <c r="G388" s="64"/>
      <c r="H388" s="33"/>
    </row>
    <row r="389" spans="1:8" s="27" customFormat="1">
      <c r="A389" s="26">
        <v>388</v>
      </c>
      <c r="B389" s="26" t="s">
        <v>437</v>
      </c>
      <c r="C389" s="26" t="s">
        <v>299</v>
      </c>
      <c r="D389" s="26" t="s">
        <v>192</v>
      </c>
      <c r="E389" s="26" t="s">
        <v>47</v>
      </c>
      <c r="F389" s="26" t="s">
        <v>48</v>
      </c>
      <c r="G389" s="64"/>
      <c r="H389" s="33"/>
    </row>
    <row r="390" spans="1:8" s="27" customFormat="1">
      <c r="A390" s="26">
        <v>389</v>
      </c>
      <c r="B390" s="26" t="s">
        <v>437</v>
      </c>
      <c r="C390" s="26" t="s">
        <v>299</v>
      </c>
      <c r="D390" s="26" t="s">
        <v>192</v>
      </c>
      <c r="E390" s="26" t="s">
        <v>63</v>
      </c>
      <c r="F390" s="26" t="s">
        <v>64</v>
      </c>
      <c r="G390" s="64">
        <v>0.5</v>
      </c>
      <c r="H390" s="33">
        <v>21028</v>
      </c>
    </row>
    <row r="391" spans="1:8" s="27" customFormat="1">
      <c r="A391" s="26">
        <v>390</v>
      </c>
      <c r="B391" s="26" t="s">
        <v>437</v>
      </c>
      <c r="C391" s="26" t="s">
        <v>299</v>
      </c>
      <c r="D391" s="26" t="s">
        <v>192</v>
      </c>
      <c r="E391" s="26" t="s">
        <v>55</v>
      </c>
      <c r="F391" s="26" t="s">
        <v>56</v>
      </c>
      <c r="G391" s="64"/>
      <c r="H391" s="33"/>
    </row>
    <row r="392" spans="1:8" s="27" customFormat="1">
      <c r="A392" s="26">
        <v>391</v>
      </c>
      <c r="B392" s="26" t="s">
        <v>437</v>
      </c>
      <c r="C392" s="26" t="s">
        <v>299</v>
      </c>
      <c r="D392" s="26" t="s">
        <v>192</v>
      </c>
      <c r="E392" s="26" t="s">
        <v>65</v>
      </c>
      <c r="F392" s="26" t="s">
        <v>66</v>
      </c>
      <c r="G392" s="64"/>
      <c r="H392" s="33"/>
    </row>
    <row r="393" spans="1:8" s="27" customFormat="1">
      <c r="A393" s="26">
        <v>392</v>
      </c>
      <c r="B393" s="26" t="s">
        <v>437</v>
      </c>
      <c r="C393" s="26" t="s">
        <v>299</v>
      </c>
      <c r="D393" s="26" t="s">
        <v>192</v>
      </c>
      <c r="E393" s="26" t="s">
        <v>67</v>
      </c>
      <c r="F393" s="26" t="s">
        <v>68</v>
      </c>
      <c r="G393" s="64"/>
      <c r="H393" s="33"/>
    </row>
    <row r="394" spans="1:8" s="27" customFormat="1">
      <c r="A394" s="26">
        <v>393</v>
      </c>
      <c r="B394" s="26" t="s">
        <v>437</v>
      </c>
      <c r="C394" s="26" t="s">
        <v>299</v>
      </c>
      <c r="D394" s="26" t="s">
        <v>192</v>
      </c>
      <c r="E394" s="26" t="s">
        <v>69</v>
      </c>
      <c r="F394" s="26" t="s">
        <v>70</v>
      </c>
      <c r="G394" s="64"/>
      <c r="H394" s="33"/>
    </row>
    <row r="395" spans="1:8" s="27" customFormat="1">
      <c r="A395" s="26">
        <v>394</v>
      </c>
      <c r="B395" s="26" t="s">
        <v>437</v>
      </c>
      <c r="C395" s="26" t="s">
        <v>299</v>
      </c>
      <c r="D395" s="26" t="s">
        <v>192</v>
      </c>
      <c r="E395" s="26" t="s">
        <v>71</v>
      </c>
      <c r="F395" s="26" t="s">
        <v>72</v>
      </c>
      <c r="G395" s="64">
        <v>2.76</v>
      </c>
      <c r="H395" s="33">
        <v>107697</v>
      </c>
    </row>
    <row r="396" spans="1:8" s="27" customFormat="1">
      <c r="A396" s="26">
        <v>395</v>
      </c>
      <c r="B396" s="26" t="s">
        <v>437</v>
      </c>
      <c r="C396" s="26" t="s">
        <v>299</v>
      </c>
      <c r="D396" s="26" t="s">
        <v>192</v>
      </c>
      <c r="E396" s="26" t="s">
        <v>73</v>
      </c>
      <c r="F396" s="26" t="s">
        <v>74</v>
      </c>
      <c r="G396" s="64"/>
      <c r="H396" s="33"/>
    </row>
    <row r="397" spans="1:8" s="27" customFormat="1">
      <c r="A397" s="26">
        <v>396</v>
      </c>
      <c r="B397" s="26" t="s">
        <v>437</v>
      </c>
      <c r="C397" s="26" t="s">
        <v>299</v>
      </c>
      <c r="D397" s="26" t="s">
        <v>192</v>
      </c>
      <c r="E397" s="26" t="s">
        <v>75</v>
      </c>
      <c r="F397" s="26" t="s">
        <v>76</v>
      </c>
      <c r="G397" s="64">
        <v>0.27</v>
      </c>
      <c r="H397" s="33">
        <v>9254</v>
      </c>
    </row>
    <row r="398" spans="1:8" s="27" customFormat="1">
      <c r="A398" s="26">
        <v>397</v>
      </c>
      <c r="B398" s="26" t="s">
        <v>437</v>
      </c>
      <c r="C398" s="26" t="s">
        <v>299</v>
      </c>
      <c r="D398" s="26" t="s">
        <v>192</v>
      </c>
      <c r="E398" s="26" t="s">
        <v>77</v>
      </c>
      <c r="F398" s="26" t="s">
        <v>301</v>
      </c>
      <c r="G398" s="64"/>
      <c r="H398" s="33"/>
    </row>
    <row r="399" spans="1:8" s="27" customFormat="1">
      <c r="A399" s="26">
        <v>398</v>
      </c>
      <c r="B399" s="26" t="s">
        <v>437</v>
      </c>
      <c r="C399" s="26" t="s">
        <v>299</v>
      </c>
      <c r="D399" s="26" t="s">
        <v>192</v>
      </c>
      <c r="E399" s="26" t="s">
        <v>78</v>
      </c>
      <c r="F399" s="26" t="s">
        <v>79</v>
      </c>
      <c r="G399" s="64"/>
      <c r="H399" s="33"/>
    </row>
    <row r="400" spans="1:8" s="27" customFormat="1">
      <c r="A400" s="26">
        <v>399</v>
      </c>
      <c r="B400" s="26" t="s">
        <v>437</v>
      </c>
      <c r="C400" s="26" t="s">
        <v>299</v>
      </c>
      <c r="D400" s="26" t="s">
        <v>192</v>
      </c>
      <c r="E400" s="26" t="s">
        <v>80</v>
      </c>
      <c r="F400" s="26" t="s">
        <v>81</v>
      </c>
      <c r="G400" s="65"/>
      <c r="H400" s="33">
        <v>9854</v>
      </c>
    </row>
    <row r="401" spans="1:8" s="27" customFormat="1">
      <c r="A401" s="26">
        <v>400</v>
      </c>
      <c r="B401" s="26" t="s">
        <v>437</v>
      </c>
      <c r="C401" s="26" t="s">
        <v>299</v>
      </c>
      <c r="D401" s="26" t="s">
        <v>183</v>
      </c>
      <c r="E401" s="26" t="s">
        <v>302</v>
      </c>
      <c r="F401" s="26" t="s">
        <v>303</v>
      </c>
      <c r="G401" s="67">
        <f>SUM(G363:G399)</f>
        <v>4.5199999999999996</v>
      </c>
      <c r="H401" s="69">
        <f>SUM(H363:H400)</f>
        <v>196993</v>
      </c>
    </row>
    <row r="402" spans="1:8" s="27" customFormat="1">
      <c r="A402" s="26">
        <v>401</v>
      </c>
      <c r="B402" s="26" t="s">
        <v>437</v>
      </c>
      <c r="C402" s="26" t="s">
        <v>179</v>
      </c>
      <c r="D402" s="26" t="s">
        <v>183</v>
      </c>
      <c r="E402" s="26" t="s">
        <v>304</v>
      </c>
      <c r="F402" s="26" t="s">
        <v>305</v>
      </c>
      <c r="G402" s="66">
        <v>4.5199999999999996</v>
      </c>
      <c r="H402" s="35">
        <v>196993</v>
      </c>
    </row>
    <row r="403" spans="1:8">
      <c r="A403" s="26">
        <v>402</v>
      </c>
      <c r="B403" s="26" t="s">
        <v>437</v>
      </c>
      <c r="C403" s="26" t="s">
        <v>179</v>
      </c>
      <c r="D403" s="26" t="s">
        <v>192</v>
      </c>
      <c r="E403" s="26" t="s">
        <v>306</v>
      </c>
      <c r="F403" s="26" t="s">
        <v>307</v>
      </c>
      <c r="G403" s="68"/>
      <c r="H403" s="33"/>
    </row>
    <row r="404" spans="1:8">
      <c r="A404" s="26">
        <v>403</v>
      </c>
      <c r="B404" s="26" t="s">
        <v>437</v>
      </c>
      <c r="C404" s="26" t="s">
        <v>179</v>
      </c>
      <c r="D404" s="26" t="s">
        <v>192</v>
      </c>
      <c r="E404" s="26" t="s">
        <v>308</v>
      </c>
      <c r="F404" s="26" t="s">
        <v>309</v>
      </c>
      <c r="G404" s="68"/>
      <c r="H404" s="33"/>
    </row>
    <row r="405" spans="1:8">
      <c r="A405" s="26">
        <v>404</v>
      </c>
      <c r="B405" s="26" t="s">
        <v>437</v>
      </c>
      <c r="C405" s="26" t="s">
        <v>179</v>
      </c>
      <c r="D405" s="26" t="s">
        <v>192</v>
      </c>
      <c r="E405" s="26" t="s">
        <v>310</v>
      </c>
      <c r="F405" s="26" t="s">
        <v>311</v>
      </c>
      <c r="G405" s="68"/>
      <c r="H405" s="33"/>
    </row>
    <row r="406" spans="1:8">
      <c r="A406" s="26">
        <v>405</v>
      </c>
      <c r="B406" s="26" t="s">
        <v>437</v>
      </c>
      <c r="C406" s="26" t="s">
        <v>179</v>
      </c>
      <c r="D406" s="26" t="s">
        <v>192</v>
      </c>
      <c r="E406" s="26" t="s">
        <v>312</v>
      </c>
      <c r="F406" s="26" t="s">
        <v>313</v>
      </c>
      <c r="G406" s="68"/>
      <c r="H406" s="33"/>
    </row>
    <row r="407" spans="1:8">
      <c r="A407" s="26">
        <v>406</v>
      </c>
      <c r="B407" s="26" t="s">
        <v>437</v>
      </c>
      <c r="C407" s="26" t="s">
        <v>179</v>
      </c>
      <c r="D407" s="26" t="s">
        <v>183</v>
      </c>
      <c r="E407" s="26" t="s">
        <v>314</v>
      </c>
      <c r="F407" s="26" t="s">
        <v>315</v>
      </c>
      <c r="G407" s="67">
        <v>0</v>
      </c>
      <c r="H407" s="35">
        <v>0</v>
      </c>
    </row>
    <row r="408" spans="1:8">
      <c r="A408" s="26">
        <v>407</v>
      </c>
      <c r="B408" s="26" t="s">
        <v>437</v>
      </c>
      <c r="C408" s="26" t="s">
        <v>179</v>
      </c>
      <c r="D408" s="26" t="s">
        <v>192</v>
      </c>
      <c r="E408" s="26" t="s">
        <v>316</v>
      </c>
      <c r="F408" s="26" t="s">
        <v>317</v>
      </c>
      <c r="G408" s="68"/>
      <c r="H408" s="33"/>
    </row>
    <row r="409" spans="1:8">
      <c r="A409" s="26">
        <v>408</v>
      </c>
      <c r="B409" s="26" t="s">
        <v>437</v>
      </c>
      <c r="C409" s="26" t="s">
        <v>179</v>
      </c>
      <c r="D409" s="26" t="s">
        <v>183</v>
      </c>
      <c r="E409" s="26" t="s">
        <v>318</v>
      </c>
      <c r="F409" s="26" t="s">
        <v>319</v>
      </c>
      <c r="G409" s="67">
        <v>4.5199999999999996</v>
      </c>
      <c r="H409" s="35">
        <v>196993</v>
      </c>
    </row>
    <row r="410" spans="1:8">
      <c r="A410" s="26">
        <v>409</v>
      </c>
      <c r="B410" s="26" t="s">
        <v>437</v>
      </c>
      <c r="C410" s="26" t="s">
        <v>179</v>
      </c>
      <c r="D410" s="26" t="s">
        <v>192</v>
      </c>
      <c r="E410" s="26" t="s">
        <v>320</v>
      </c>
      <c r="F410" s="26" t="s">
        <v>321</v>
      </c>
      <c r="G410" s="26"/>
      <c r="H410" s="33">
        <v>19456</v>
      </c>
    </row>
    <row r="411" spans="1:8">
      <c r="A411" s="26">
        <v>410</v>
      </c>
      <c r="B411" s="26" t="s">
        <v>437</v>
      </c>
      <c r="C411" s="26" t="s">
        <v>179</v>
      </c>
      <c r="D411" s="26" t="s">
        <v>192</v>
      </c>
      <c r="E411" s="26" t="s">
        <v>322</v>
      </c>
      <c r="F411" s="26" t="s">
        <v>323</v>
      </c>
      <c r="G411" s="26"/>
      <c r="H411" s="33">
        <v>20791</v>
      </c>
    </row>
    <row r="412" spans="1:8">
      <c r="A412" s="26">
        <v>411</v>
      </c>
      <c r="B412" s="26" t="s">
        <v>437</v>
      </c>
      <c r="C412" s="26" t="s">
        <v>179</v>
      </c>
      <c r="D412" s="26" t="s">
        <v>192</v>
      </c>
      <c r="E412" s="26" t="s">
        <v>324</v>
      </c>
      <c r="F412" s="26" t="s">
        <v>325</v>
      </c>
      <c r="G412" s="26"/>
      <c r="H412" s="33"/>
    </row>
    <row r="413" spans="1:8">
      <c r="A413" s="26">
        <v>412</v>
      </c>
      <c r="B413" s="26" t="s">
        <v>437</v>
      </c>
      <c r="C413" s="26" t="s">
        <v>179</v>
      </c>
      <c r="D413" s="26" t="s">
        <v>183</v>
      </c>
      <c r="E413" s="26" t="s">
        <v>326</v>
      </c>
      <c r="F413" s="26" t="s">
        <v>327</v>
      </c>
      <c r="G413" s="26"/>
      <c r="H413" s="40">
        <v>237240</v>
      </c>
    </row>
    <row r="414" spans="1:8">
      <c r="A414" s="26">
        <v>413</v>
      </c>
      <c r="B414" s="26" t="s">
        <v>437</v>
      </c>
      <c r="C414" s="26" t="s">
        <v>179</v>
      </c>
      <c r="D414" s="26" t="s">
        <v>192</v>
      </c>
      <c r="E414" s="26" t="s">
        <v>328</v>
      </c>
      <c r="F414" s="26" t="s">
        <v>329</v>
      </c>
      <c r="G414" s="26"/>
      <c r="H414" s="33">
        <v>8288</v>
      </c>
    </row>
    <row r="415" spans="1:8">
      <c r="A415" s="26">
        <v>414</v>
      </c>
      <c r="B415" s="26" t="s">
        <v>437</v>
      </c>
      <c r="C415" s="26" t="s">
        <v>179</v>
      </c>
      <c r="D415" s="26" t="s">
        <v>192</v>
      </c>
      <c r="E415" s="26" t="s">
        <v>330</v>
      </c>
      <c r="F415" s="26" t="s">
        <v>331</v>
      </c>
      <c r="G415" s="26"/>
      <c r="H415" s="33">
        <v>1386</v>
      </c>
    </row>
    <row r="416" spans="1:8">
      <c r="A416" s="26">
        <v>415</v>
      </c>
      <c r="B416" s="26" t="s">
        <v>437</v>
      </c>
      <c r="C416" s="26" t="s">
        <v>179</v>
      </c>
      <c r="D416" s="26" t="s">
        <v>192</v>
      </c>
      <c r="E416" s="26" t="s">
        <v>332</v>
      </c>
      <c r="F416" s="26" t="s">
        <v>333</v>
      </c>
      <c r="G416" s="26"/>
      <c r="H416" s="33">
        <v>5582</v>
      </c>
    </row>
    <row r="417" spans="1:8">
      <c r="A417" s="26">
        <v>416</v>
      </c>
      <c r="B417" s="26" t="s">
        <v>437</v>
      </c>
      <c r="C417" s="26" t="s">
        <v>179</v>
      </c>
      <c r="D417" s="26" t="s">
        <v>192</v>
      </c>
      <c r="E417" s="26" t="s">
        <v>334</v>
      </c>
      <c r="F417" s="26" t="s">
        <v>335</v>
      </c>
      <c r="G417" s="26"/>
      <c r="H417" s="33">
        <v>1086</v>
      </c>
    </row>
    <row r="418" spans="1:8">
      <c r="A418" s="26">
        <v>417</v>
      </c>
      <c r="B418" s="26" t="s">
        <v>437</v>
      </c>
      <c r="C418" s="26" t="s">
        <v>179</v>
      </c>
      <c r="D418" s="26" t="s">
        <v>183</v>
      </c>
      <c r="E418" s="26" t="s">
        <v>336</v>
      </c>
      <c r="F418" s="26" t="s">
        <v>337</v>
      </c>
      <c r="G418" s="26"/>
      <c r="H418" s="35">
        <v>16342</v>
      </c>
    </row>
    <row r="419" spans="1:8">
      <c r="A419" s="26">
        <v>418</v>
      </c>
      <c r="B419" s="26" t="s">
        <v>437</v>
      </c>
      <c r="C419" s="26" t="s">
        <v>179</v>
      </c>
      <c r="D419" s="26" t="s">
        <v>192</v>
      </c>
      <c r="E419" s="26" t="s">
        <v>338</v>
      </c>
      <c r="F419" s="26" t="s">
        <v>339</v>
      </c>
      <c r="G419" s="26"/>
      <c r="H419" s="33">
        <v>868</v>
      </c>
    </row>
    <row r="420" spans="1:8">
      <c r="A420" s="26">
        <v>419</v>
      </c>
      <c r="B420" s="26" t="s">
        <v>437</v>
      </c>
      <c r="C420" s="26" t="s">
        <v>179</v>
      </c>
      <c r="D420" s="26" t="s">
        <v>192</v>
      </c>
      <c r="E420" s="26" t="s">
        <v>340</v>
      </c>
      <c r="F420" s="26" t="s">
        <v>341</v>
      </c>
      <c r="G420" s="26"/>
      <c r="H420" s="33">
        <v>8935</v>
      </c>
    </row>
    <row r="421" spans="1:8">
      <c r="A421" s="26">
        <v>420</v>
      </c>
      <c r="B421" s="26" t="s">
        <v>437</v>
      </c>
      <c r="C421" s="26" t="s">
        <v>179</v>
      </c>
      <c r="D421" s="26" t="s">
        <v>192</v>
      </c>
      <c r="E421" s="26" t="s">
        <v>342</v>
      </c>
      <c r="F421" s="26" t="s">
        <v>343</v>
      </c>
      <c r="G421" s="26"/>
      <c r="H421" s="33"/>
    </row>
    <row r="422" spans="1:8">
      <c r="A422" s="26">
        <v>421</v>
      </c>
      <c r="B422" s="26" t="s">
        <v>437</v>
      </c>
      <c r="C422" s="26" t="s">
        <v>179</v>
      </c>
      <c r="D422" s="26" t="s">
        <v>192</v>
      </c>
      <c r="E422" s="26" t="s">
        <v>344</v>
      </c>
      <c r="F422" s="26" t="s">
        <v>345</v>
      </c>
      <c r="G422" s="26"/>
      <c r="H422" s="33"/>
    </row>
    <row r="423" spans="1:8">
      <c r="A423" s="26">
        <v>422</v>
      </c>
      <c r="B423" s="26" t="s">
        <v>437</v>
      </c>
      <c r="C423" s="26" t="s">
        <v>179</v>
      </c>
      <c r="D423" s="26" t="s">
        <v>192</v>
      </c>
      <c r="E423" s="26" t="s">
        <v>346</v>
      </c>
      <c r="F423" s="26" t="s">
        <v>347</v>
      </c>
      <c r="G423" s="26"/>
      <c r="H423" s="33">
        <v>215</v>
      </c>
    </row>
    <row r="424" spans="1:8">
      <c r="A424" s="26">
        <v>423</v>
      </c>
      <c r="B424" s="26" t="s">
        <v>437</v>
      </c>
      <c r="C424" s="26" t="s">
        <v>179</v>
      </c>
      <c r="D424" s="26" t="s">
        <v>192</v>
      </c>
      <c r="E424" s="26" t="s">
        <v>348</v>
      </c>
      <c r="F424" s="26" t="s">
        <v>349</v>
      </c>
      <c r="G424" s="26"/>
      <c r="H424" s="33">
        <v>3598</v>
      </c>
    </row>
    <row r="425" spans="1:8">
      <c r="A425" s="26">
        <v>424</v>
      </c>
      <c r="B425" s="26" t="s">
        <v>437</v>
      </c>
      <c r="C425" s="26" t="s">
        <v>179</v>
      </c>
      <c r="D425" s="26" t="s">
        <v>192</v>
      </c>
      <c r="E425" s="26" t="s">
        <v>350</v>
      </c>
      <c r="F425" s="26" t="s">
        <v>351</v>
      </c>
      <c r="G425" s="26"/>
      <c r="H425" s="33"/>
    </row>
    <row r="426" spans="1:8">
      <c r="A426" s="26">
        <v>425</v>
      </c>
      <c r="B426" s="26" t="s">
        <v>437</v>
      </c>
      <c r="C426" s="26" t="s">
        <v>179</v>
      </c>
      <c r="D426" s="26" t="s">
        <v>192</v>
      </c>
      <c r="E426" s="26" t="s">
        <v>352</v>
      </c>
      <c r="F426" s="26" t="s">
        <v>353</v>
      </c>
      <c r="G426" s="26"/>
      <c r="H426" s="33">
        <v>9</v>
      </c>
    </row>
    <row r="427" spans="1:8">
      <c r="A427" s="26">
        <v>426</v>
      </c>
      <c r="B427" s="26" t="s">
        <v>437</v>
      </c>
      <c r="C427" s="26" t="s">
        <v>179</v>
      </c>
      <c r="D427" s="26" t="s">
        <v>192</v>
      </c>
      <c r="E427" s="26" t="s">
        <v>354</v>
      </c>
      <c r="F427" s="26" t="s">
        <v>355</v>
      </c>
      <c r="G427" s="26"/>
      <c r="H427" s="33"/>
    </row>
    <row r="428" spans="1:8">
      <c r="A428" s="26">
        <v>427</v>
      </c>
      <c r="B428" s="26" t="s">
        <v>437</v>
      </c>
      <c r="C428" s="26" t="s">
        <v>179</v>
      </c>
      <c r="D428" s="26" t="s">
        <v>192</v>
      </c>
      <c r="E428" s="26" t="s">
        <v>356</v>
      </c>
      <c r="F428" s="26" t="s">
        <v>357</v>
      </c>
      <c r="G428" s="26"/>
      <c r="H428" s="33"/>
    </row>
    <row r="429" spans="1:8">
      <c r="A429" s="26">
        <v>428</v>
      </c>
      <c r="B429" s="26" t="s">
        <v>437</v>
      </c>
      <c r="C429" s="26" t="s">
        <v>179</v>
      </c>
      <c r="D429" s="26" t="s">
        <v>192</v>
      </c>
      <c r="E429" s="26" t="s">
        <v>358</v>
      </c>
      <c r="F429" s="26" t="s">
        <v>359</v>
      </c>
      <c r="G429" s="26"/>
      <c r="H429" s="33"/>
    </row>
    <row r="430" spans="1:8">
      <c r="A430" s="26">
        <v>429</v>
      </c>
      <c r="B430" s="26" t="s">
        <v>437</v>
      </c>
      <c r="C430" s="26" t="s">
        <v>179</v>
      </c>
      <c r="D430" s="26" t="s">
        <v>192</v>
      </c>
      <c r="E430" s="26" t="s">
        <v>360</v>
      </c>
      <c r="F430" s="26" t="s">
        <v>361</v>
      </c>
      <c r="G430" s="26"/>
      <c r="H430" s="33"/>
    </row>
    <row r="431" spans="1:8">
      <c r="A431" s="26">
        <v>430</v>
      </c>
      <c r="B431" s="26" t="s">
        <v>437</v>
      </c>
      <c r="C431" s="26" t="s">
        <v>179</v>
      </c>
      <c r="D431" s="26" t="s">
        <v>192</v>
      </c>
      <c r="E431" s="26" t="s">
        <v>362</v>
      </c>
      <c r="F431" s="26" t="s">
        <v>363</v>
      </c>
      <c r="G431" s="26"/>
      <c r="H431" s="33">
        <v>3196</v>
      </c>
    </row>
    <row r="432" spans="1:8">
      <c r="A432" s="26">
        <v>431</v>
      </c>
      <c r="B432" s="26" t="s">
        <v>437</v>
      </c>
      <c r="C432" s="26" t="s">
        <v>179</v>
      </c>
      <c r="D432" s="26" t="s">
        <v>192</v>
      </c>
      <c r="E432" s="26" t="s">
        <v>364</v>
      </c>
      <c r="F432" s="26" t="s">
        <v>365</v>
      </c>
      <c r="G432" s="26"/>
      <c r="H432" s="33"/>
    </row>
    <row r="433" spans="1:8">
      <c r="A433" s="26">
        <v>432</v>
      </c>
      <c r="B433" s="26" t="s">
        <v>437</v>
      </c>
      <c r="C433" s="26" t="s">
        <v>179</v>
      </c>
      <c r="D433" s="26" t="s">
        <v>192</v>
      </c>
      <c r="E433" s="26" t="s">
        <v>366</v>
      </c>
      <c r="F433" s="26" t="s">
        <v>367</v>
      </c>
      <c r="G433" s="26"/>
      <c r="H433" s="33"/>
    </row>
    <row r="434" spans="1:8">
      <c r="A434" s="26">
        <v>433</v>
      </c>
      <c r="B434" s="26" t="s">
        <v>437</v>
      </c>
      <c r="C434" s="26" t="s">
        <v>179</v>
      </c>
      <c r="D434" s="26" t="s">
        <v>192</v>
      </c>
      <c r="E434" s="26" t="s">
        <v>368</v>
      </c>
      <c r="F434" s="26" t="s">
        <v>369</v>
      </c>
      <c r="G434" s="26"/>
      <c r="H434" s="33">
        <v>4544</v>
      </c>
    </row>
    <row r="435" spans="1:8">
      <c r="A435" s="26">
        <v>434</v>
      </c>
      <c r="B435" s="26" t="s">
        <v>437</v>
      </c>
      <c r="C435" s="26" t="s">
        <v>179</v>
      </c>
      <c r="D435" s="26" t="s">
        <v>192</v>
      </c>
      <c r="E435" s="26" t="s">
        <v>370</v>
      </c>
      <c r="F435" s="26" t="s">
        <v>371</v>
      </c>
      <c r="G435" s="26"/>
      <c r="H435" s="33"/>
    </row>
    <row r="436" spans="1:8">
      <c r="A436" s="26">
        <v>435</v>
      </c>
      <c r="B436" s="26" t="s">
        <v>437</v>
      </c>
      <c r="C436" s="26" t="s">
        <v>179</v>
      </c>
      <c r="D436" s="26" t="s">
        <v>192</v>
      </c>
      <c r="E436" s="26" t="s">
        <v>372</v>
      </c>
      <c r="F436" s="26" t="s">
        <v>373</v>
      </c>
      <c r="G436" s="26"/>
      <c r="H436" s="33"/>
    </row>
    <row r="437" spans="1:8">
      <c r="A437" s="26">
        <v>436</v>
      </c>
      <c r="B437" s="26" t="s">
        <v>437</v>
      </c>
      <c r="C437" s="26" t="s">
        <v>179</v>
      </c>
      <c r="D437" s="26" t="s">
        <v>183</v>
      </c>
      <c r="E437" s="26" t="s">
        <v>374</v>
      </c>
      <c r="F437" s="26" t="s">
        <v>375</v>
      </c>
      <c r="G437" s="26"/>
      <c r="H437" s="35">
        <v>21365</v>
      </c>
    </row>
    <row r="438" spans="1:8">
      <c r="A438" s="26">
        <v>437</v>
      </c>
      <c r="B438" s="26" t="s">
        <v>437</v>
      </c>
      <c r="C438" s="26" t="s">
        <v>179</v>
      </c>
      <c r="D438" s="26" t="s">
        <v>192</v>
      </c>
      <c r="E438" s="26" t="s">
        <v>376</v>
      </c>
      <c r="F438" s="26" t="s">
        <v>377</v>
      </c>
      <c r="G438" s="26"/>
      <c r="H438" s="33"/>
    </row>
    <row r="439" spans="1:8">
      <c r="A439" s="26">
        <v>438</v>
      </c>
      <c r="B439" s="26" t="s">
        <v>437</v>
      </c>
      <c r="C439" s="26" t="s">
        <v>179</v>
      </c>
      <c r="D439" s="26" t="s">
        <v>192</v>
      </c>
      <c r="E439" s="26" t="s">
        <v>378</v>
      </c>
      <c r="F439" s="26" t="s">
        <v>379</v>
      </c>
      <c r="G439" s="26"/>
      <c r="H439" s="33"/>
    </row>
    <row r="440" spans="1:8">
      <c r="A440" s="26">
        <v>439</v>
      </c>
      <c r="B440" s="26" t="s">
        <v>437</v>
      </c>
      <c r="C440" s="26" t="s">
        <v>179</v>
      </c>
      <c r="D440" s="26" t="s">
        <v>192</v>
      </c>
      <c r="E440" s="26" t="s">
        <v>380</v>
      </c>
      <c r="F440" s="26" t="s">
        <v>381</v>
      </c>
      <c r="G440" s="26"/>
      <c r="H440" s="33"/>
    </row>
    <row r="441" spans="1:8">
      <c r="A441" s="26">
        <v>440</v>
      </c>
      <c r="B441" s="26" t="s">
        <v>437</v>
      </c>
      <c r="C441" s="26" t="s">
        <v>179</v>
      </c>
      <c r="D441" s="26" t="s">
        <v>192</v>
      </c>
      <c r="E441" s="26" t="s">
        <v>382</v>
      </c>
      <c r="F441" s="26" t="s">
        <v>383</v>
      </c>
      <c r="G441" s="26"/>
      <c r="H441" s="33">
        <v>5930</v>
      </c>
    </row>
    <row r="442" spans="1:8">
      <c r="A442" s="26">
        <v>441</v>
      </c>
      <c r="B442" s="26" t="s">
        <v>437</v>
      </c>
      <c r="C442" s="26" t="s">
        <v>179</v>
      </c>
      <c r="D442" s="26" t="s">
        <v>192</v>
      </c>
      <c r="E442" s="26" t="s">
        <v>384</v>
      </c>
      <c r="F442" s="26" t="s">
        <v>385</v>
      </c>
      <c r="G442" s="26"/>
      <c r="H442" s="33"/>
    </row>
    <row r="443" spans="1:8">
      <c r="A443" s="26">
        <v>442</v>
      </c>
      <c r="B443" s="26" t="s">
        <v>437</v>
      </c>
      <c r="C443" s="26" t="s">
        <v>179</v>
      </c>
      <c r="D443" s="26" t="s">
        <v>192</v>
      </c>
      <c r="E443" s="26" t="s">
        <v>386</v>
      </c>
      <c r="F443" s="26" t="s">
        <v>387</v>
      </c>
      <c r="G443" s="26"/>
      <c r="H443" s="33"/>
    </row>
    <row r="444" spans="1:8">
      <c r="A444" s="26">
        <v>443</v>
      </c>
      <c r="B444" s="26" t="s">
        <v>437</v>
      </c>
      <c r="C444" s="26" t="s">
        <v>179</v>
      </c>
      <c r="D444" s="26" t="s">
        <v>183</v>
      </c>
      <c r="E444" s="26" t="s">
        <v>388</v>
      </c>
      <c r="F444" s="26" t="s">
        <v>389</v>
      </c>
      <c r="G444" s="26"/>
      <c r="H444" s="35">
        <v>5930</v>
      </c>
    </row>
    <row r="445" spans="1:8">
      <c r="A445" s="26">
        <v>444</v>
      </c>
      <c r="B445" s="26" t="s">
        <v>437</v>
      </c>
      <c r="C445" s="26" t="s">
        <v>179</v>
      </c>
      <c r="D445" s="26" t="s">
        <v>192</v>
      </c>
      <c r="E445" s="26" t="s">
        <v>390</v>
      </c>
      <c r="F445" s="26" t="s">
        <v>391</v>
      </c>
      <c r="G445" s="26"/>
      <c r="H445" s="34">
        <v>49339.372447077963</v>
      </c>
    </row>
    <row r="446" spans="1:8">
      <c r="A446" s="26">
        <v>445</v>
      </c>
      <c r="B446" s="26" t="s">
        <v>437</v>
      </c>
      <c r="C446" s="26" t="s">
        <v>179</v>
      </c>
      <c r="D446" s="26" t="s">
        <v>183</v>
      </c>
      <c r="E446" s="26" t="s">
        <v>392</v>
      </c>
      <c r="F446" s="26" t="s">
        <v>393</v>
      </c>
      <c r="G446" s="26"/>
      <c r="H446" s="35">
        <v>330216.37244707794</v>
      </c>
    </row>
    <row r="447" spans="1:8">
      <c r="A447" s="26">
        <v>446</v>
      </c>
      <c r="B447" s="26" t="s">
        <v>437</v>
      </c>
      <c r="C447" s="26" t="s">
        <v>179</v>
      </c>
      <c r="D447" s="26" t="s">
        <v>192</v>
      </c>
      <c r="E447" s="26" t="s">
        <v>394</v>
      </c>
      <c r="F447" s="26" t="s">
        <v>395</v>
      </c>
      <c r="G447" s="26"/>
      <c r="H447" s="33"/>
    </row>
    <row r="448" spans="1:8">
      <c r="A448" s="26">
        <v>447</v>
      </c>
      <c r="B448" s="26" t="s">
        <v>437</v>
      </c>
      <c r="C448" s="26" t="s">
        <v>179</v>
      </c>
      <c r="D448" s="26" t="s">
        <v>192</v>
      </c>
      <c r="E448" s="26" t="s">
        <v>396</v>
      </c>
      <c r="F448" s="26" t="s">
        <v>397</v>
      </c>
      <c r="G448" s="26"/>
      <c r="H448" s="33"/>
    </row>
    <row r="449" spans="1:8">
      <c r="A449" s="26">
        <v>448</v>
      </c>
      <c r="B449" s="26" t="s">
        <v>437</v>
      </c>
      <c r="C449" s="26" t="s">
        <v>179</v>
      </c>
      <c r="D449" s="26" t="s">
        <v>183</v>
      </c>
      <c r="E449" s="26" t="s">
        <v>398</v>
      </c>
      <c r="F449" s="26" t="s">
        <v>399</v>
      </c>
      <c r="G449" s="26"/>
      <c r="H449" s="35">
        <v>330216.37244707794</v>
      </c>
    </row>
    <row r="450" spans="1:8">
      <c r="A450" s="26">
        <v>449</v>
      </c>
      <c r="B450" s="26" t="s">
        <v>437</v>
      </c>
      <c r="C450" s="26" t="s">
        <v>179</v>
      </c>
      <c r="D450" s="26" t="s">
        <v>183</v>
      </c>
      <c r="E450" s="26" t="s">
        <v>400</v>
      </c>
      <c r="F450" s="26" t="s">
        <v>401</v>
      </c>
      <c r="G450" s="26"/>
      <c r="H450" s="35">
        <v>338492</v>
      </c>
    </row>
    <row r="451" spans="1:8">
      <c r="A451" s="26">
        <v>450</v>
      </c>
      <c r="B451" s="26" t="s">
        <v>437</v>
      </c>
      <c r="C451" s="26" t="s">
        <v>179</v>
      </c>
      <c r="D451" s="26" t="s">
        <v>192</v>
      </c>
      <c r="E451" s="26" t="s">
        <v>402</v>
      </c>
      <c r="F451" s="26" t="s">
        <v>403</v>
      </c>
      <c r="G451" s="26"/>
      <c r="H451" s="35">
        <v>8275.6275529220584</v>
      </c>
    </row>
    <row r="452" spans="1:8">
      <c r="A452" s="26">
        <v>451</v>
      </c>
      <c r="B452" s="26" t="s">
        <v>437</v>
      </c>
      <c r="C452" s="26" t="s">
        <v>404</v>
      </c>
      <c r="D452" s="26" t="s">
        <v>192</v>
      </c>
      <c r="E452" s="26" t="s">
        <v>405</v>
      </c>
      <c r="F452" s="26" t="s">
        <v>406</v>
      </c>
      <c r="G452" s="26"/>
      <c r="H452" s="57"/>
    </row>
    <row r="453" spans="1:8">
      <c r="A453" s="26">
        <v>452</v>
      </c>
      <c r="B453" s="26" t="s">
        <v>437</v>
      </c>
      <c r="C453" s="26" t="s">
        <v>404</v>
      </c>
      <c r="D453" s="26" t="s">
        <v>192</v>
      </c>
      <c r="E453" s="26" t="s">
        <v>407</v>
      </c>
      <c r="F453" s="26" t="s">
        <v>408</v>
      </c>
      <c r="G453" s="26"/>
      <c r="H453" s="57"/>
    </row>
    <row r="454" spans="1:8">
      <c r="A454" s="26">
        <v>453</v>
      </c>
      <c r="B454" s="26" t="s">
        <v>437</v>
      </c>
      <c r="C454" s="26" t="s">
        <v>404</v>
      </c>
      <c r="D454" s="26" t="s">
        <v>192</v>
      </c>
      <c r="E454" s="26" t="s">
        <v>409</v>
      </c>
      <c r="F454" s="26" t="s">
        <v>410</v>
      </c>
      <c r="G454" s="26"/>
      <c r="H454" s="57"/>
    </row>
    <row r="455" spans="1:8">
      <c r="A455" s="26">
        <v>454</v>
      </c>
      <c r="B455" s="26" t="s">
        <v>437</v>
      </c>
      <c r="C455" s="26" t="s">
        <v>404</v>
      </c>
      <c r="D455" s="26" t="s">
        <v>192</v>
      </c>
      <c r="E455" s="26" t="s">
        <v>411</v>
      </c>
      <c r="F455" s="26" t="s">
        <v>412</v>
      </c>
      <c r="G455" s="26"/>
      <c r="H455" s="57"/>
    </row>
    <row r="456" spans="1:8">
      <c r="A456" s="26">
        <v>455</v>
      </c>
      <c r="B456" s="26" t="s">
        <v>437</v>
      </c>
      <c r="C456" s="26" t="s">
        <v>404</v>
      </c>
      <c r="D456" s="26" t="s">
        <v>192</v>
      </c>
      <c r="E456" s="26" t="s">
        <v>413</v>
      </c>
      <c r="F456" s="26" t="s">
        <v>414</v>
      </c>
      <c r="G456" s="26"/>
      <c r="H456" s="57"/>
    </row>
    <row r="457" spans="1:8">
      <c r="A457" s="26">
        <v>456</v>
      </c>
      <c r="B457" s="26" t="s">
        <v>437</v>
      </c>
      <c r="C457" s="26" t="s">
        <v>404</v>
      </c>
      <c r="D457" s="26" t="s">
        <v>192</v>
      </c>
      <c r="E457" s="26" t="s">
        <v>415</v>
      </c>
      <c r="F457" s="26" t="s">
        <v>416</v>
      </c>
      <c r="G457" s="26"/>
      <c r="H457" s="57"/>
    </row>
    <row r="458" spans="1:8">
      <c r="A458" s="26">
        <v>457</v>
      </c>
      <c r="B458" s="26" t="s">
        <v>437</v>
      </c>
      <c r="C458" s="26" t="s">
        <v>404</v>
      </c>
      <c r="D458" s="26" t="s">
        <v>192</v>
      </c>
      <c r="E458" s="26" t="s">
        <v>417</v>
      </c>
      <c r="F458" s="26" t="s">
        <v>418</v>
      </c>
      <c r="G458" s="26"/>
      <c r="H458" s="57"/>
    </row>
    <row r="459" spans="1:8" ht="15.75" thickBot="1">
      <c r="A459" s="26">
        <v>458</v>
      </c>
      <c r="B459" s="26" t="s">
        <v>437</v>
      </c>
      <c r="C459" s="26" t="s">
        <v>404</v>
      </c>
      <c r="D459" s="26" t="s">
        <v>183</v>
      </c>
      <c r="E459" s="26" t="s">
        <v>419</v>
      </c>
      <c r="F459" s="26" t="s">
        <v>420</v>
      </c>
      <c r="G459" s="26"/>
      <c r="H459" s="44">
        <v>0</v>
      </c>
    </row>
    <row r="460" spans="1:8" ht="16.5" thickTop="1" thickBot="1">
      <c r="A460" s="26">
        <v>459</v>
      </c>
      <c r="B460" s="26" t="s">
        <v>437</v>
      </c>
      <c r="C460" s="26" t="s">
        <v>404</v>
      </c>
      <c r="D460" s="26" t="s">
        <v>183</v>
      </c>
      <c r="E460" s="26" t="s">
        <v>421</v>
      </c>
      <c r="F460" s="26" t="s">
        <v>422</v>
      </c>
      <c r="G460" s="26"/>
      <c r="H460" s="44">
        <v>0</v>
      </c>
    </row>
    <row r="461" spans="1:8" ht="15.75" thickTop="1">
      <c r="A461" s="26">
        <v>460</v>
      </c>
      <c r="B461" s="26" t="s">
        <v>437</v>
      </c>
      <c r="C461" s="26" t="s">
        <v>404</v>
      </c>
      <c r="D461" s="26" t="s">
        <v>192</v>
      </c>
      <c r="E461" s="26" t="s">
        <v>423</v>
      </c>
      <c r="F461" s="26" t="s">
        <v>424</v>
      </c>
      <c r="G461" s="26"/>
      <c r="H461" s="58">
        <v>61218</v>
      </c>
    </row>
    <row r="462" spans="1:8">
      <c r="A462" s="26">
        <v>461</v>
      </c>
      <c r="B462" s="26" t="s">
        <v>437</v>
      </c>
      <c r="C462" s="26" t="s">
        <v>404</v>
      </c>
      <c r="D462" s="26" t="s">
        <v>192</v>
      </c>
      <c r="E462" s="26" t="s">
        <v>425</v>
      </c>
      <c r="F462" s="26" t="s">
        <v>426</v>
      </c>
      <c r="G462" s="26"/>
      <c r="H462" s="59"/>
    </row>
    <row r="463" spans="1:8">
      <c r="A463" s="26">
        <v>462</v>
      </c>
      <c r="B463" s="26" t="s">
        <v>437</v>
      </c>
      <c r="C463" s="26" t="s">
        <v>404</v>
      </c>
      <c r="D463" s="26" t="s">
        <v>192</v>
      </c>
      <c r="E463" s="26" t="s">
        <v>427</v>
      </c>
      <c r="F463" s="26" t="s">
        <v>428</v>
      </c>
      <c r="G463" s="26"/>
      <c r="H463" s="58">
        <v>-61218</v>
      </c>
    </row>
    <row r="464" spans="1:8">
      <c r="A464" s="26">
        <v>463</v>
      </c>
      <c r="B464" s="74" t="s">
        <v>438</v>
      </c>
      <c r="C464" s="26" t="s">
        <v>191</v>
      </c>
      <c r="D464" s="26" t="s">
        <v>192</v>
      </c>
      <c r="E464" s="26" t="s">
        <v>193</v>
      </c>
      <c r="F464" s="26" t="s">
        <v>194</v>
      </c>
      <c r="G464" s="26"/>
      <c r="H464" s="33">
        <v>9069</v>
      </c>
    </row>
    <row r="465" spans="1:8">
      <c r="A465" s="26">
        <v>464</v>
      </c>
      <c r="B465" s="74" t="s">
        <v>438</v>
      </c>
      <c r="C465" s="26" t="s">
        <v>191</v>
      </c>
      <c r="D465" s="26" t="s">
        <v>192</v>
      </c>
      <c r="E465" s="26" t="s">
        <v>195</v>
      </c>
      <c r="F465" s="26" t="s">
        <v>196</v>
      </c>
      <c r="G465" s="26"/>
      <c r="H465" s="33">
        <v>0</v>
      </c>
    </row>
    <row r="466" spans="1:8">
      <c r="A466" s="26">
        <v>465</v>
      </c>
      <c r="B466" s="74" t="s">
        <v>438</v>
      </c>
      <c r="C466" s="26" t="s">
        <v>191</v>
      </c>
      <c r="D466" s="26" t="s">
        <v>192</v>
      </c>
      <c r="E466" s="26" t="s">
        <v>197</v>
      </c>
      <c r="F466" s="26" t="s">
        <v>198</v>
      </c>
      <c r="G466" s="26"/>
      <c r="H466" s="33">
        <v>32760</v>
      </c>
    </row>
    <row r="467" spans="1:8">
      <c r="A467" s="26">
        <v>466</v>
      </c>
      <c r="B467" s="74" t="s">
        <v>438</v>
      </c>
      <c r="C467" s="26" t="s">
        <v>191</v>
      </c>
      <c r="D467" s="26" t="s">
        <v>183</v>
      </c>
      <c r="E467" s="26" t="s">
        <v>199</v>
      </c>
      <c r="F467" s="26" t="s">
        <v>200</v>
      </c>
      <c r="G467" s="26"/>
      <c r="H467" s="34">
        <v>41829</v>
      </c>
    </row>
    <row r="468" spans="1:8">
      <c r="A468" s="26">
        <v>467</v>
      </c>
      <c r="B468" s="74" t="s">
        <v>438</v>
      </c>
      <c r="C468" s="26" t="s">
        <v>191</v>
      </c>
      <c r="D468" s="26" t="s">
        <v>192</v>
      </c>
      <c r="E468" s="26" t="s">
        <v>201</v>
      </c>
      <c r="F468" s="26" t="s">
        <v>202</v>
      </c>
      <c r="G468" s="26"/>
      <c r="H468" s="33">
        <v>0</v>
      </c>
    </row>
    <row r="469" spans="1:8">
      <c r="A469" s="26">
        <v>468</v>
      </c>
      <c r="B469" s="74" t="s">
        <v>438</v>
      </c>
      <c r="C469" s="26" t="s">
        <v>191</v>
      </c>
      <c r="D469" s="26" t="s">
        <v>192</v>
      </c>
      <c r="E469" s="26" t="s">
        <v>203</v>
      </c>
      <c r="F469" s="26" t="s">
        <v>204</v>
      </c>
      <c r="G469" s="26"/>
      <c r="H469" s="33">
        <v>17146</v>
      </c>
    </row>
    <row r="470" spans="1:8">
      <c r="A470" s="26">
        <v>469</v>
      </c>
      <c r="B470" s="74" t="s">
        <v>438</v>
      </c>
      <c r="C470" s="26" t="s">
        <v>191</v>
      </c>
      <c r="D470" s="26" t="s">
        <v>183</v>
      </c>
      <c r="E470" s="26" t="s">
        <v>205</v>
      </c>
      <c r="F470" s="26" t="s">
        <v>206</v>
      </c>
      <c r="G470" s="26"/>
      <c r="H470" s="34">
        <v>17146</v>
      </c>
    </row>
    <row r="471" spans="1:8">
      <c r="A471" s="26">
        <v>470</v>
      </c>
      <c r="B471" s="74" t="s">
        <v>438</v>
      </c>
      <c r="C471" s="26" t="s">
        <v>191</v>
      </c>
      <c r="D471" s="26" t="s">
        <v>192</v>
      </c>
      <c r="E471" s="26" t="s">
        <v>207</v>
      </c>
      <c r="F471" s="26" t="s">
        <v>208</v>
      </c>
      <c r="G471" s="26"/>
      <c r="H471" s="33">
        <v>0</v>
      </c>
    </row>
    <row r="472" spans="1:8">
      <c r="A472" s="26">
        <v>471</v>
      </c>
      <c r="B472" s="74" t="s">
        <v>438</v>
      </c>
      <c r="C472" s="26" t="s">
        <v>191</v>
      </c>
      <c r="D472" s="26" t="s">
        <v>192</v>
      </c>
      <c r="E472" s="26" t="s">
        <v>209</v>
      </c>
      <c r="F472" s="26" t="s">
        <v>210</v>
      </c>
      <c r="G472" s="26"/>
      <c r="H472" s="33">
        <v>0</v>
      </c>
    </row>
    <row r="473" spans="1:8">
      <c r="A473" s="26">
        <v>472</v>
      </c>
      <c r="B473" s="74" t="s">
        <v>438</v>
      </c>
      <c r="C473" s="26" t="s">
        <v>191</v>
      </c>
      <c r="D473" s="26" t="s">
        <v>192</v>
      </c>
      <c r="E473" s="26" t="s">
        <v>211</v>
      </c>
      <c r="F473" s="26" t="s">
        <v>212</v>
      </c>
      <c r="G473" s="26"/>
      <c r="H473" s="33">
        <v>327101</v>
      </c>
    </row>
    <row r="474" spans="1:8">
      <c r="A474" s="26">
        <v>473</v>
      </c>
      <c r="B474" s="74" t="s">
        <v>438</v>
      </c>
      <c r="C474" s="26" t="s">
        <v>191</v>
      </c>
      <c r="D474" s="26" t="s">
        <v>192</v>
      </c>
      <c r="E474" s="26" t="s">
        <v>213</v>
      </c>
      <c r="F474" s="26" t="s">
        <v>214</v>
      </c>
      <c r="G474" s="26"/>
      <c r="H474" s="33">
        <v>0</v>
      </c>
    </row>
    <row r="475" spans="1:8">
      <c r="A475" s="26">
        <v>474</v>
      </c>
      <c r="B475" s="74" t="s">
        <v>438</v>
      </c>
      <c r="C475" s="26" t="s">
        <v>191</v>
      </c>
      <c r="D475" s="26" t="s">
        <v>192</v>
      </c>
      <c r="E475" s="26" t="s">
        <v>215</v>
      </c>
      <c r="F475" s="26" t="s">
        <v>216</v>
      </c>
      <c r="G475" s="26"/>
      <c r="H475" s="33">
        <v>0</v>
      </c>
    </row>
    <row r="476" spans="1:8">
      <c r="A476" s="26">
        <v>475</v>
      </c>
      <c r="B476" s="74" t="s">
        <v>438</v>
      </c>
      <c r="C476" s="26" t="s">
        <v>191</v>
      </c>
      <c r="D476" s="26" t="s">
        <v>192</v>
      </c>
      <c r="E476" s="26" t="s">
        <v>217</v>
      </c>
      <c r="F476" s="26" t="s">
        <v>218</v>
      </c>
      <c r="G476" s="26"/>
      <c r="H476" s="33">
        <v>0</v>
      </c>
    </row>
    <row r="477" spans="1:8">
      <c r="A477" s="26">
        <v>476</v>
      </c>
      <c r="B477" s="74" t="s">
        <v>438</v>
      </c>
      <c r="C477" s="26" t="s">
        <v>191</v>
      </c>
      <c r="D477" s="26" t="s">
        <v>192</v>
      </c>
      <c r="E477" s="26" t="s">
        <v>219</v>
      </c>
      <c r="F477" s="26" t="s">
        <v>220</v>
      </c>
      <c r="G477" s="26"/>
      <c r="H477" s="33">
        <v>0</v>
      </c>
    </row>
    <row r="478" spans="1:8">
      <c r="A478" s="26">
        <v>477</v>
      </c>
      <c r="B478" s="74" t="s">
        <v>438</v>
      </c>
      <c r="C478" s="26" t="s">
        <v>191</v>
      </c>
      <c r="D478" s="26" t="s">
        <v>192</v>
      </c>
      <c r="E478" s="26" t="s">
        <v>221</v>
      </c>
      <c r="F478" s="26" t="s">
        <v>222</v>
      </c>
      <c r="G478" s="26"/>
      <c r="H478" s="33">
        <v>0</v>
      </c>
    </row>
    <row r="479" spans="1:8">
      <c r="A479" s="26">
        <v>478</v>
      </c>
      <c r="B479" s="74" t="s">
        <v>438</v>
      </c>
      <c r="C479" s="26" t="s">
        <v>191</v>
      </c>
      <c r="D479" s="26" t="s">
        <v>192</v>
      </c>
      <c r="E479" s="26" t="s">
        <v>223</v>
      </c>
      <c r="F479" s="26" t="s">
        <v>224</v>
      </c>
      <c r="G479" s="26"/>
      <c r="H479" s="33">
        <v>0</v>
      </c>
    </row>
    <row r="480" spans="1:8">
      <c r="A480" s="26">
        <v>479</v>
      </c>
      <c r="B480" s="74" t="s">
        <v>438</v>
      </c>
      <c r="C480" s="26" t="s">
        <v>191</v>
      </c>
      <c r="D480" s="26" t="s">
        <v>192</v>
      </c>
      <c r="E480" s="26" t="s">
        <v>225</v>
      </c>
      <c r="F480" s="26" t="s">
        <v>226</v>
      </c>
      <c r="G480" s="26"/>
      <c r="H480" s="33">
        <v>0</v>
      </c>
    </row>
    <row r="481" spans="1:8">
      <c r="A481" s="26">
        <v>480</v>
      </c>
      <c r="B481" s="74" t="s">
        <v>438</v>
      </c>
      <c r="C481" s="26" t="s">
        <v>191</v>
      </c>
      <c r="D481" s="26" t="s">
        <v>192</v>
      </c>
      <c r="E481" s="26" t="s">
        <v>227</v>
      </c>
      <c r="F481" s="26" t="s">
        <v>228</v>
      </c>
      <c r="G481" s="26"/>
      <c r="H481" s="33">
        <v>0</v>
      </c>
    </row>
    <row r="482" spans="1:8">
      <c r="A482" s="26">
        <v>481</v>
      </c>
      <c r="B482" s="74" t="s">
        <v>438</v>
      </c>
      <c r="C482" s="26" t="s">
        <v>191</v>
      </c>
      <c r="D482" s="26" t="s">
        <v>192</v>
      </c>
      <c r="E482" s="26" t="s">
        <v>229</v>
      </c>
      <c r="F482" s="26" t="s">
        <v>230</v>
      </c>
      <c r="G482" s="26"/>
      <c r="H482" s="33">
        <v>0</v>
      </c>
    </row>
    <row r="483" spans="1:8">
      <c r="A483" s="26">
        <v>482</v>
      </c>
      <c r="B483" s="74" t="s">
        <v>438</v>
      </c>
      <c r="C483" s="26" t="s">
        <v>191</v>
      </c>
      <c r="D483" s="26" t="s">
        <v>192</v>
      </c>
      <c r="E483" s="26" t="s">
        <v>231</v>
      </c>
      <c r="F483" s="26" t="s">
        <v>232</v>
      </c>
      <c r="G483" s="26"/>
      <c r="H483" s="33">
        <v>0</v>
      </c>
    </row>
    <row r="484" spans="1:8">
      <c r="A484" s="26">
        <v>483</v>
      </c>
      <c r="B484" s="74" t="s">
        <v>438</v>
      </c>
      <c r="C484" s="26" t="s">
        <v>191</v>
      </c>
      <c r="D484" s="26" t="s">
        <v>192</v>
      </c>
      <c r="E484" s="26" t="s">
        <v>233</v>
      </c>
      <c r="F484" s="26" t="s">
        <v>234</v>
      </c>
      <c r="G484" s="26"/>
      <c r="H484" s="33">
        <v>0</v>
      </c>
    </row>
    <row r="485" spans="1:8">
      <c r="A485" s="26">
        <v>484</v>
      </c>
      <c r="B485" s="74" t="s">
        <v>438</v>
      </c>
      <c r="C485" s="26" t="s">
        <v>191</v>
      </c>
      <c r="D485" s="26" t="s">
        <v>192</v>
      </c>
      <c r="E485" s="26" t="s">
        <v>235</v>
      </c>
      <c r="F485" s="26" t="s">
        <v>236</v>
      </c>
      <c r="G485" s="26"/>
      <c r="H485" s="33">
        <v>0</v>
      </c>
    </row>
    <row r="486" spans="1:8">
      <c r="A486" s="26">
        <v>485</v>
      </c>
      <c r="B486" s="74" t="s">
        <v>438</v>
      </c>
      <c r="C486" s="26" t="s">
        <v>191</v>
      </c>
      <c r="D486" s="26" t="s">
        <v>192</v>
      </c>
      <c r="E486" s="26" t="s">
        <v>237</v>
      </c>
      <c r="F486" s="26" t="s">
        <v>238</v>
      </c>
      <c r="G486" s="26"/>
      <c r="H486" s="33">
        <v>0</v>
      </c>
    </row>
    <row r="487" spans="1:8">
      <c r="A487" s="26">
        <v>486</v>
      </c>
      <c r="B487" s="74" t="s">
        <v>438</v>
      </c>
      <c r="C487" s="26" t="s">
        <v>191</v>
      </c>
      <c r="D487" s="26" t="s">
        <v>192</v>
      </c>
      <c r="E487" s="26" t="s">
        <v>239</v>
      </c>
      <c r="F487" s="26" t="s">
        <v>240</v>
      </c>
      <c r="G487" s="26"/>
      <c r="H487" s="33">
        <v>0</v>
      </c>
    </row>
    <row r="488" spans="1:8">
      <c r="A488" s="26">
        <v>487</v>
      </c>
      <c r="B488" s="74" t="s">
        <v>438</v>
      </c>
      <c r="C488" s="26" t="s">
        <v>191</v>
      </c>
      <c r="D488" s="26" t="s">
        <v>192</v>
      </c>
      <c r="E488" s="26" t="s">
        <v>241</v>
      </c>
      <c r="F488" s="26" t="s">
        <v>242</v>
      </c>
      <c r="G488" s="26"/>
      <c r="H488" s="33">
        <v>0</v>
      </c>
    </row>
    <row r="489" spans="1:8">
      <c r="A489" s="26">
        <v>488</v>
      </c>
      <c r="B489" s="74" t="s">
        <v>438</v>
      </c>
      <c r="C489" s="26" t="s">
        <v>191</v>
      </c>
      <c r="D489" s="26" t="s">
        <v>192</v>
      </c>
      <c r="E489" s="26" t="s">
        <v>243</v>
      </c>
      <c r="F489" s="26" t="s">
        <v>244</v>
      </c>
      <c r="G489" s="26"/>
      <c r="H489" s="33">
        <v>0</v>
      </c>
    </row>
    <row r="490" spans="1:8">
      <c r="A490" s="26">
        <v>489</v>
      </c>
      <c r="B490" s="74" t="s">
        <v>438</v>
      </c>
      <c r="C490" s="26" t="s">
        <v>191</v>
      </c>
      <c r="D490" s="26" t="s">
        <v>192</v>
      </c>
      <c r="E490" s="26" t="s">
        <v>245</v>
      </c>
      <c r="F490" s="26" t="s">
        <v>246</v>
      </c>
      <c r="G490" s="26"/>
      <c r="H490" s="33">
        <v>0</v>
      </c>
    </row>
    <row r="491" spans="1:8">
      <c r="A491" s="26">
        <v>490</v>
      </c>
      <c r="B491" s="74" t="s">
        <v>438</v>
      </c>
      <c r="C491" s="26" t="s">
        <v>191</v>
      </c>
      <c r="D491" s="26" t="s">
        <v>192</v>
      </c>
      <c r="E491" s="26" t="s">
        <v>247</v>
      </c>
      <c r="F491" s="26" t="s">
        <v>248</v>
      </c>
      <c r="G491" s="26"/>
      <c r="H491" s="33">
        <v>0</v>
      </c>
    </row>
    <row r="492" spans="1:8">
      <c r="A492" s="26">
        <v>491</v>
      </c>
      <c r="B492" s="74" t="s">
        <v>438</v>
      </c>
      <c r="C492" s="26" t="s">
        <v>191</v>
      </c>
      <c r="D492" s="26" t="s">
        <v>192</v>
      </c>
      <c r="E492" s="26" t="s">
        <v>249</v>
      </c>
      <c r="F492" s="26" t="s">
        <v>250</v>
      </c>
      <c r="G492" s="26"/>
      <c r="H492" s="33">
        <v>62</v>
      </c>
    </row>
    <row r="493" spans="1:8">
      <c r="A493" s="26">
        <v>492</v>
      </c>
      <c r="B493" s="74" t="s">
        <v>438</v>
      </c>
      <c r="C493" s="26" t="s">
        <v>191</v>
      </c>
      <c r="D493" s="26" t="s">
        <v>192</v>
      </c>
      <c r="E493" s="26" t="s">
        <v>251</v>
      </c>
      <c r="F493" s="26" t="s">
        <v>252</v>
      </c>
      <c r="G493" s="26"/>
      <c r="H493" s="33">
        <v>0</v>
      </c>
    </row>
    <row r="494" spans="1:8">
      <c r="A494" s="26">
        <v>493</v>
      </c>
      <c r="B494" s="74" t="s">
        <v>438</v>
      </c>
      <c r="C494" s="26" t="s">
        <v>191</v>
      </c>
      <c r="D494" s="26" t="s">
        <v>192</v>
      </c>
      <c r="E494" s="26" t="s">
        <v>253</v>
      </c>
      <c r="F494" s="26" t="s">
        <v>254</v>
      </c>
      <c r="G494" s="26"/>
      <c r="H494" s="33">
        <v>9002</v>
      </c>
    </row>
    <row r="495" spans="1:8">
      <c r="A495" s="26">
        <v>494</v>
      </c>
      <c r="B495" s="74" t="s">
        <v>438</v>
      </c>
      <c r="C495" s="26" t="s">
        <v>191</v>
      </c>
      <c r="D495" s="26" t="s">
        <v>192</v>
      </c>
      <c r="E495" s="26" t="s">
        <v>255</v>
      </c>
      <c r="F495" s="26" t="s">
        <v>256</v>
      </c>
      <c r="G495" s="26"/>
      <c r="H495" s="33">
        <v>0</v>
      </c>
    </row>
    <row r="496" spans="1:8">
      <c r="A496" s="26">
        <v>495</v>
      </c>
      <c r="B496" s="74" t="s">
        <v>438</v>
      </c>
      <c r="C496" s="26" t="s">
        <v>191</v>
      </c>
      <c r="D496" s="26" t="s">
        <v>192</v>
      </c>
      <c r="E496" s="26" t="s">
        <v>257</v>
      </c>
      <c r="F496" s="26" t="s">
        <v>258</v>
      </c>
      <c r="G496" s="26"/>
      <c r="H496" s="33">
        <v>0</v>
      </c>
    </row>
    <row r="497" spans="1:8">
      <c r="A497" s="26">
        <v>496</v>
      </c>
      <c r="B497" s="74" t="s">
        <v>438</v>
      </c>
      <c r="C497" s="26" t="s">
        <v>191</v>
      </c>
      <c r="D497" s="26" t="s">
        <v>192</v>
      </c>
      <c r="E497" s="26" t="s">
        <v>259</v>
      </c>
      <c r="F497" s="26" t="s">
        <v>260</v>
      </c>
      <c r="G497" s="26"/>
      <c r="H497" s="33">
        <v>0</v>
      </c>
    </row>
    <row r="498" spans="1:8">
      <c r="A498" s="26">
        <v>497</v>
      </c>
      <c r="B498" s="74" t="s">
        <v>438</v>
      </c>
      <c r="C498" s="26" t="s">
        <v>191</v>
      </c>
      <c r="D498" s="26" t="s">
        <v>192</v>
      </c>
      <c r="E498" s="26" t="s">
        <v>261</v>
      </c>
      <c r="F498" s="26" t="s">
        <v>262</v>
      </c>
      <c r="G498" s="26"/>
      <c r="H498" s="33">
        <v>0</v>
      </c>
    </row>
    <row r="499" spans="1:8">
      <c r="A499" s="26">
        <v>498</v>
      </c>
      <c r="B499" s="74" t="s">
        <v>438</v>
      </c>
      <c r="C499" s="26" t="s">
        <v>191</v>
      </c>
      <c r="D499" s="26" t="s">
        <v>192</v>
      </c>
      <c r="E499" s="26" t="s">
        <v>263</v>
      </c>
      <c r="F499" s="26" t="s">
        <v>264</v>
      </c>
      <c r="G499" s="26"/>
      <c r="H499" s="33">
        <v>0</v>
      </c>
    </row>
    <row r="500" spans="1:8">
      <c r="A500" s="26">
        <v>499</v>
      </c>
      <c r="B500" s="74" t="s">
        <v>438</v>
      </c>
      <c r="C500" s="26" t="s">
        <v>191</v>
      </c>
      <c r="D500" s="26" t="s">
        <v>192</v>
      </c>
      <c r="E500" s="26" t="s">
        <v>265</v>
      </c>
      <c r="F500" s="26" t="s">
        <v>266</v>
      </c>
      <c r="G500" s="26"/>
      <c r="H500" s="33">
        <v>0</v>
      </c>
    </row>
    <row r="501" spans="1:8">
      <c r="A501" s="26">
        <v>500</v>
      </c>
      <c r="B501" s="74" t="s">
        <v>438</v>
      </c>
      <c r="C501" s="26" t="s">
        <v>191</v>
      </c>
      <c r="D501" s="26" t="s">
        <v>192</v>
      </c>
      <c r="E501" s="26" t="s">
        <v>267</v>
      </c>
      <c r="F501" s="26" t="s">
        <v>268</v>
      </c>
      <c r="G501" s="26"/>
      <c r="H501" s="33">
        <v>0</v>
      </c>
    </row>
    <row r="502" spans="1:8">
      <c r="A502" s="26">
        <v>501</v>
      </c>
      <c r="B502" s="74" t="s">
        <v>438</v>
      </c>
      <c r="C502" s="26" t="s">
        <v>191</v>
      </c>
      <c r="D502" s="26" t="s">
        <v>192</v>
      </c>
      <c r="E502" s="26" t="s">
        <v>269</v>
      </c>
      <c r="F502" s="26" t="s">
        <v>270</v>
      </c>
      <c r="G502" s="26"/>
      <c r="H502" s="33">
        <v>0</v>
      </c>
    </row>
    <row r="503" spans="1:8">
      <c r="A503" s="26">
        <v>502</v>
      </c>
      <c r="B503" s="74" t="s">
        <v>438</v>
      </c>
      <c r="C503" s="26" t="s">
        <v>191</v>
      </c>
      <c r="D503" s="26" t="s">
        <v>192</v>
      </c>
      <c r="E503" s="26" t="s">
        <v>271</v>
      </c>
      <c r="F503" s="26" t="s">
        <v>272</v>
      </c>
      <c r="G503" s="26"/>
      <c r="H503" s="33">
        <v>0</v>
      </c>
    </row>
    <row r="504" spans="1:8">
      <c r="A504" s="26">
        <v>503</v>
      </c>
      <c r="B504" s="74" t="s">
        <v>438</v>
      </c>
      <c r="C504" s="26" t="s">
        <v>191</v>
      </c>
      <c r="D504" s="26" t="s">
        <v>192</v>
      </c>
      <c r="E504" s="26" t="s">
        <v>273</v>
      </c>
      <c r="F504" s="26" t="s">
        <v>274</v>
      </c>
      <c r="G504" s="26"/>
      <c r="H504" s="33">
        <v>0</v>
      </c>
    </row>
    <row r="505" spans="1:8">
      <c r="A505" s="26">
        <v>504</v>
      </c>
      <c r="B505" s="74" t="s">
        <v>438</v>
      </c>
      <c r="C505" s="26" t="s">
        <v>191</v>
      </c>
      <c r="D505" s="26" t="s">
        <v>192</v>
      </c>
      <c r="E505" s="26" t="s">
        <v>275</v>
      </c>
      <c r="F505" s="26" t="s">
        <v>276</v>
      </c>
      <c r="G505" s="26"/>
      <c r="H505" s="33">
        <v>40</v>
      </c>
    </row>
    <row r="506" spans="1:8">
      <c r="A506" s="26">
        <v>505</v>
      </c>
      <c r="B506" s="74" t="s">
        <v>438</v>
      </c>
      <c r="C506" s="26" t="s">
        <v>191</v>
      </c>
      <c r="D506" s="26" t="s">
        <v>183</v>
      </c>
      <c r="E506" s="26" t="s">
        <v>277</v>
      </c>
      <c r="F506" s="26" t="s">
        <v>278</v>
      </c>
      <c r="G506" s="26"/>
      <c r="H506" s="35">
        <v>336205</v>
      </c>
    </row>
    <row r="507" spans="1:8">
      <c r="A507" s="26">
        <v>506</v>
      </c>
      <c r="B507" s="74" t="s">
        <v>438</v>
      </c>
      <c r="C507" s="26" t="s">
        <v>191</v>
      </c>
      <c r="D507" s="26" t="s">
        <v>192</v>
      </c>
      <c r="E507" s="26" t="s">
        <v>279</v>
      </c>
      <c r="F507" s="26" t="s">
        <v>280</v>
      </c>
      <c r="G507" s="26"/>
      <c r="H507" s="33">
        <v>3141</v>
      </c>
    </row>
    <row r="508" spans="1:8">
      <c r="A508" s="26">
        <v>507</v>
      </c>
      <c r="B508" s="74" t="s">
        <v>438</v>
      </c>
      <c r="C508" s="26" t="s">
        <v>191</v>
      </c>
      <c r="D508" s="26" t="s">
        <v>192</v>
      </c>
      <c r="E508" s="26" t="s">
        <v>281</v>
      </c>
      <c r="F508" s="26" t="s">
        <v>282</v>
      </c>
      <c r="G508" s="26"/>
      <c r="H508" s="33">
        <v>0</v>
      </c>
    </row>
    <row r="509" spans="1:8">
      <c r="A509" s="26">
        <v>508</v>
      </c>
      <c r="B509" s="74" t="s">
        <v>438</v>
      </c>
      <c r="C509" s="26" t="s">
        <v>191</v>
      </c>
      <c r="D509" s="26" t="s">
        <v>192</v>
      </c>
      <c r="E509" s="26" t="s">
        <v>283</v>
      </c>
      <c r="F509" s="26" t="s">
        <v>284</v>
      </c>
      <c r="G509" s="26"/>
      <c r="H509" s="33">
        <v>0</v>
      </c>
    </row>
    <row r="510" spans="1:8">
      <c r="A510" s="26">
        <v>509</v>
      </c>
      <c r="B510" s="74" t="s">
        <v>438</v>
      </c>
      <c r="C510" s="26" t="s">
        <v>191</v>
      </c>
      <c r="D510" s="26" t="s">
        <v>192</v>
      </c>
      <c r="E510" s="26" t="s">
        <v>285</v>
      </c>
      <c r="F510" s="26" t="s">
        <v>286</v>
      </c>
      <c r="G510" s="26"/>
      <c r="H510" s="33">
        <v>0</v>
      </c>
    </row>
    <row r="511" spans="1:8">
      <c r="A511" s="26">
        <v>510</v>
      </c>
      <c r="B511" s="74" t="s">
        <v>438</v>
      </c>
      <c r="C511" s="26" t="s">
        <v>191</v>
      </c>
      <c r="D511" s="26" t="s">
        <v>192</v>
      </c>
      <c r="E511" s="26" t="s">
        <v>287</v>
      </c>
      <c r="F511" s="26" t="s">
        <v>288</v>
      </c>
      <c r="G511" s="26"/>
      <c r="H511" s="33">
        <v>2850</v>
      </c>
    </row>
    <row r="512" spans="1:8">
      <c r="A512" s="26">
        <v>511</v>
      </c>
      <c r="B512" s="74" t="s">
        <v>438</v>
      </c>
      <c r="C512" s="26" t="s">
        <v>191</v>
      </c>
      <c r="D512" s="26" t="s">
        <v>192</v>
      </c>
      <c r="E512" s="26" t="s">
        <v>289</v>
      </c>
      <c r="F512" s="26" t="s">
        <v>290</v>
      </c>
      <c r="G512" s="26"/>
      <c r="H512" s="33">
        <v>0</v>
      </c>
    </row>
    <row r="513" spans="1:8">
      <c r="A513" s="26">
        <v>512</v>
      </c>
      <c r="B513" s="74" t="s">
        <v>438</v>
      </c>
      <c r="C513" s="26" t="s">
        <v>191</v>
      </c>
      <c r="D513" s="26" t="s">
        <v>192</v>
      </c>
      <c r="E513" s="26" t="s">
        <v>291</v>
      </c>
      <c r="F513" s="26" t="s">
        <v>292</v>
      </c>
      <c r="G513" s="26"/>
      <c r="H513" s="33">
        <v>0</v>
      </c>
    </row>
    <row r="514" spans="1:8">
      <c r="A514" s="26">
        <v>513</v>
      </c>
      <c r="B514" s="74" t="s">
        <v>438</v>
      </c>
      <c r="C514" s="26" t="s">
        <v>191</v>
      </c>
      <c r="D514" s="26" t="s">
        <v>192</v>
      </c>
      <c r="E514" s="26" t="s">
        <v>293</v>
      </c>
      <c r="F514" s="26" t="s">
        <v>294</v>
      </c>
      <c r="G514" s="26"/>
      <c r="H514" s="33">
        <v>0</v>
      </c>
    </row>
    <row r="515" spans="1:8">
      <c r="A515" s="26">
        <v>514</v>
      </c>
      <c r="B515" s="74" t="s">
        <v>438</v>
      </c>
      <c r="C515" s="26" t="s">
        <v>191</v>
      </c>
      <c r="D515" s="26" t="s">
        <v>192</v>
      </c>
      <c r="E515" s="26" t="s">
        <v>295</v>
      </c>
      <c r="F515" s="26" t="s">
        <v>296</v>
      </c>
      <c r="G515" s="26"/>
      <c r="H515" s="33">
        <v>0</v>
      </c>
    </row>
    <row r="516" spans="1:8">
      <c r="A516" s="26">
        <v>515</v>
      </c>
      <c r="B516" s="74" t="s">
        <v>438</v>
      </c>
      <c r="C516" s="26" t="s">
        <v>191</v>
      </c>
      <c r="D516" s="26" t="s">
        <v>183</v>
      </c>
      <c r="E516" s="26" t="s">
        <v>297</v>
      </c>
      <c r="F516" s="26" t="s">
        <v>298</v>
      </c>
      <c r="G516" s="26"/>
      <c r="H516" s="35">
        <v>401171</v>
      </c>
    </row>
    <row r="517" spans="1:8">
      <c r="A517" s="26">
        <v>516</v>
      </c>
      <c r="B517" s="74" t="s">
        <v>438</v>
      </c>
      <c r="C517" s="26" t="s">
        <v>299</v>
      </c>
      <c r="D517" s="26" t="s">
        <v>192</v>
      </c>
      <c r="E517" s="26" t="s">
        <v>8</v>
      </c>
      <c r="F517" s="26" t="s">
        <v>9</v>
      </c>
      <c r="G517" s="64">
        <v>0.86</v>
      </c>
      <c r="H517" s="33">
        <v>52876</v>
      </c>
    </row>
    <row r="518" spans="1:8">
      <c r="A518" s="26">
        <v>517</v>
      </c>
      <c r="B518" s="74" t="s">
        <v>438</v>
      </c>
      <c r="C518" s="26" t="s">
        <v>299</v>
      </c>
      <c r="D518" s="26" t="s">
        <v>192</v>
      </c>
      <c r="E518" s="26" t="s">
        <v>10</v>
      </c>
      <c r="F518" s="26" t="s">
        <v>11</v>
      </c>
      <c r="G518" s="64">
        <v>0.01</v>
      </c>
      <c r="H518" s="33">
        <v>931</v>
      </c>
    </row>
    <row r="519" spans="1:8">
      <c r="A519" s="26">
        <v>518</v>
      </c>
      <c r="B519" s="74" t="s">
        <v>438</v>
      </c>
      <c r="C519" s="26" t="s">
        <v>299</v>
      </c>
      <c r="D519" s="26" t="s">
        <v>192</v>
      </c>
      <c r="E519" s="26" t="s">
        <v>12</v>
      </c>
      <c r="F519" s="26" t="s">
        <v>13</v>
      </c>
      <c r="G519" s="64">
        <v>0.28000000000000003</v>
      </c>
      <c r="H519" s="33">
        <v>14917</v>
      </c>
    </row>
    <row r="520" spans="1:8">
      <c r="A520" s="26">
        <v>519</v>
      </c>
      <c r="B520" s="74" t="s">
        <v>438</v>
      </c>
      <c r="C520" s="26" t="s">
        <v>299</v>
      </c>
      <c r="D520" s="26" t="s">
        <v>192</v>
      </c>
      <c r="E520" s="26" t="s">
        <v>14</v>
      </c>
      <c r="F520" s="26" t="s">
        <v>15</v>
      </c>
      <c r="G520" s="64"/>
      <c r="H520" s="33"/>
    </row>
    <row r="521" spans="1:8">
      <c r="A521" s="26">
        <v>520</v>
      </c>
      <c r="B521" s="74" t="s">
        <v>438</v>
      </c>
      <c r="C521" s="26" t="s">
        <v>299</v>
      </c>
      <c r="D521" s="26" t="s">
        <v>192</v>
      </c>
      <c r="E521" s="26" t="s">
        <v>18</v>
      </c>
      <c r="F521" s="26" t="s">
        <v>19</v>
      </c>
      <c r="G521" s="64"/>
      <c r="H521" s="33"/>
    </row>
    <row r="522" spans="1:8">
      <c r="A522" s="26">
        <v>521</v>
      </c>
      <c r="B522" s="74" t="s">
        <v>438</v>
      </c>
      <c r="C522" s="26" t="s">
        <v>299</v>
      </c>
      <c r="D522" s="26" t="s">
        <v>192</v>
      </c>
      <c r="E522" s="26" t="s">
        <v>20</v>
      </c>
      <c r="F522" s="26" t="s">
        <v>21</v>
      </c>
      <c r="G522" s="64"/>
      <c r="H522" s="33"/>
    </row>
    <row r="523" spans="1:8">
      <c r="A523" s="26">
        <v>522</v>
      </c>
      <c r="B523" s="74" t="s">
        <v>438</v>
      </c>
      <c r="C523" s="26" t="s">
        <v>299</v>
      </c>
      <c r="D523" s="26" t="s">
        <v>192</v>
      </c>
      <c r="E523" s="26" t="s">
        <v>22</v>
      </c>
      <c r="F523" s="26" t="s">
        <v>23</v>
      </c>
      <c r="G523" s="64"/>
      <c r="H523" s="33"/>
    </row>
    <row r="524" spans="1:8">
      <c r="A524" s="26">
        <v>523</v>
      </c>
      <c r="B524" s="74" t="s">
        <v>438</v>
      </c>
      <c r="C524" s="26" t="s">
        <v>299</v>
      </c>
      <c r="D524" s="26" t="s">
        <v>192</v>
      </c>
      <c r="E524" s="26" t="s">
        <v>24</v>
      </c>
      <c r="F524" s="26" t="s">
        <v>25</v>
      </c>
      <c r="G524" s="64"/>
      <c r="H524" s="33"/>
    </row>
    <row r="525" spans="1:8">
      <c r="A525" s="26">
        <v>524</v>
      </c>
      <c r="B525" s="74" t="s">
        <v>438</v>
      </c>
      <c r="C525" s="26" t="s">
        <v>299</v>
      </c>
      <c r="D525" s="26" t="s">
        <v>192</v>
      </c>
      <c r="E525" s="26" t="s">
        <v>26</v>
      </c>
      <c r="F525" s="26" t="s">
        <v>27</v>
      </c>
      <c r="G525" s="64"/>
      <c r="H525" s="33"/>
    </row>
    <row r="526" spans="1:8">
      <c r="A526" s="26">
        <v>525</v>
      </c>
      <c r="B526" s="74" t="s">
        <v>438</v>
      </c>
      <c r="C526" s="26" t="s">
        <v>299</v>
      </c>
      <c r="D526" s="26" t="s">
        <v>192</v>
      </c>
      <c r="E526" s="26" t="s">
        <v>28</v>
      </c>
      <c r="F526" s="26" t="s">
        <v>29</v>
      </c>
      <c r="G526" s="64"/>
      <c r="H526" s="33"/>
    </row>
    <row r="527" spans="1:8">
      <c r="A527" s="26">
        <v>526</v>
      </c>
      <c r="B527" s="74" t="s">
        <v>438</v>
      </c>
      <c r="C527" s="26" t="s">
        <v>299</v>
      </c>
      <c r="D527" s="26" t="s">
        <v>192</v>
      </c>
      <c r="E527" s="26" t="s">
        <v>30</v>
      </c>
      <c r="F527" s="26" t="s">
        <v>31</v>
      </c>
      <c r="G527" s="64"/>
      <c r="H527" s="33"/>
    </row>
    <row r="528" spans="1:8">
      <c r="A528" s="26">
        <v>527</v>
      </c>
      <c r="B528" s="74" t="s">
        <v>438</v>
      </c>
      <c r="C528" s="26" t="s">
        <v>299</v>
      </c>
      <c r="D528" s="26" t="s">
        <v>192</v>
      </c>
      <c r="E528" s="26" t="s">
        <v>32</v>
      </c>
      <c r="F528" s="26" t="s">
        <v>33</v>
      </c>
      <c r="G528" s="64"/>
      <c r="H528" s="33"/>
    </row>
    <row r="529" spans="1:8">
      <c r="A529" s="26">
        <v>528</v>
      </c>
      <c r="B529" s="74" t="s">
        <v>438</v>
      </c>
      <c r="C529" s="26" t="s">
        <v>299</v>
      </c>
      <c r="D529" s="26" t="s">
        <v>192</v>
      </c>
      <c r="E529" s="26" t="s">
        <v>34</v>
      </c>
      <c r="F529" s="26" t="s">
        <v>35</v>
      </c>
      <c r="G529" s="64"/>
      <c r="H529" s="33"/>
    </row>
    <row r="530" spans="1:8">
      <c r="A530" s="26">
        <v>529</v>
      </c>
      <c r="B530" s="74" t="s">
        <v>438</v>
      </c>
      <c r="C530" s="26" t="s">
        <v>299</v>
      </c>
      <c r="D530" s="26" t="s">
        <v>192</v>
      </c>
      <c r="E530" s="26" t="s">
        <v>36</v>
      </c>
      <c r="F530" s="26" t="s">
        <v>37</v>
      </c>
      <c r="G530" s="64"/>
      <c r="H530" s="33"/>
    </row>
    <row r="531" spans="1:8">
      <c r="A531" s="26">
        <v>530</v>
      </c>
      <c r="B531" s="74" t="s">
        <v>438</v>
      </c>
      <c r="C531" s="26" t="s">
        <v>299</v>
      </c>
      <c r="D531" s="26" t="s">
        <v>192</v>
      </c>
      <c r="E531" s="26" t="s">
        <v>49</v>
      </c>
      <c r="F531" s="26" t="s">
        <v>50</v>
      </c>
      <c r="G531" s="64"/>
      <c r="H531" s="33"/>
    </row>
    <row r="532" spans="1:8">
      <c r="A532" s="26">
        <v>531</v>
      </c>
      <c r="B532" s="74" t="s">
        <v>438</v>
      </c>
      <c r="C532" s="26" t="s">
        <v>299</v>
      </c>
      <c r="D532" s="26" t="s">
        <v>192</v>
      </c>
      <c r="E532" s="26" t="s">
        <v>51</v>
      </c>
      <c r="F532" s="26" t="s">
        <v>52</v>
      </c>
      <c r="G532" s="64"/>
      <c r="H532" s="33"/>
    </row>
    <row r="533" spans="1:8">
      <c r="A533" s="26">
        <v>532</v>
      </c>
      <c r="B533" s="74" t="s">
        <v>438</v>
      </c>
      <c r="C533" s="26" t="s">
        <v>299</v>
      </c>
      <c r="D533" s="26" t="s">
        <v>192</v>
      </c>
      <c r="E533" s="26" t="s">
        <v>16</v>
      </c>
      <c r="F533" s="26" t="s">
        <v>17</v>
      </c>
      <c r="G533" s="64"/>
      <c r="H533" s="33"/>
    </row>
    <row r="534" spans="1:8">
      <c r="A534" s="26">
        <v>533</v>
      </c>
      <c r="B534" s="74" t="s">
        <v>438</v>
      </c>
      <c r="C534" s="26" t="s">
        <v>299</v>
      </c>
      <c r="D534" s="26" t="s">
        <v>192</v>
      </c>
      <c r="E534" s="26" t="s">
        <v>57</v>
      </c>
      <c r="F534" s="26" t="s">
        <v>58</v>
      </c>
      <c r="G534" s="64"/>
      <c r="H534" s="33"/>
    </row>
    <row r="535" spans="1:8">
      <c r="A535" s="26">
        <v>534</v>
      </c>
      <c r="B535" s="74" t="s">
        <v>438</v>
      </c>
      <c r="C535" s="26" t="s">
        <v>299</v>
      </c>
      <c r="D535" s="26" t="s">
        <v>192</v>
      </c>
      <c r="E535" s="26" t="s">
        <v>59</v>
      </c>
      <c r="F535" s="26" t="s">
        <v>60</v>
      </c>
      <c r="G535" s="64"/>
      <c r="H535" s="33"/>
    </row>
    <row r="536" spans="1:8">
      <c r="A536" s="26">
        <v>535</v>
      </c>
      <c r="B536" s="74" t="s">
        <v>438</v>
      </c>
      <c r="C536" s="26" t="s">
        <v>299</v>
      </c>
      <c r="D536" s="26" t="s">
        <v>192</v>
      </c>
      <c r="E536" s="26" t="s">
        <v>61</v>
      </c>
      <c r="F536" s="26" t="s">
        <v>62</v>
      </c>
      <c r="G536" s="64"/>
      <c r="H536" s="33"/>
    </row>
    <row r="537" spans="1:8">
      <c r="A537" s="26">
        <v>536</v>
      </c>
      <c r="B537" s="74" t="s">
        <v>438</v>
      </c>
      <c r="C537" s="26" t="s">
        <v>299</v>
      </c>
      <c r="D537" s="26" t="s">
        <v>192</v>
      </c>
      <c r="E537" s="26" t="s">
        <v>38</v>
      </c>
      <c r="F537" s="26" t="s">
        <v>39</v>
      </c>
      <c r="G537" s="64"/>
      <c r="H537" s="33"/>
    </row>
    <row r="538" spans="1:8">
      <c r="A538" s="26">
        <v>537</v>
      </c>
      <c r="B538" s="74" t="s">
        <v>438</v>
      </c>
      <c r="C538" s="26" t="s">
        <v>299</v>
      </c>
      <c r="D538" s="26" t="s">
        <v>192</v>
      </c>
      <c r="E538" s="26" t="s">
        <v>40</v>
      </c>
      <c r="F538" s="26" t="s">
        <v>300</v>
      </c>
      <c r="G538" s="64"/>
      <c r="H538" s="33"/>
    </row>
    <row r="539" spans="1:8">
      <c r="A539" s="26">
        <v>538</v>
      </c>
      <c r="B539" s="74" t="s">
        <v>438</v>
      </c>
      <c r="C539" s="26" t="s">
        <v>299</v>
      </c>
      <c r="D539" s="26" t="s">
        <v>192</v>
      </c>
      <c r="E539" s="26" t="s">
        <v>41</v>
      </c>
      <c r="F539" s="26" t="s">
        <v>42</v>
      </c>
      <c r="G539" s="64">
        <v>0.59</v>
      </c>
      <c r="H539" s="33">
        <v>25221</v>
      </c>
    </row>
    <row r="540" spans="1:8">
      <c r="A540" s="26">
        <v>539</v>
      </c>
      <c r="B540" s="74" t="s">
        <v>438</v>
      </c>
      <c r="C540" s="26" t="s">
        <v>299</v>
      </c>
      <c r="D540" s="26" t="s">
        <v>192</v>
      </c>
      <c r="E540" s="26" t="s">
        <v>43</v>
      </c>
      <c r="F540" s="26" t="s">
        <v>44</v>
      </c>
      <c r="G540" s="64"/>
      <c r="H540" s="33"/>
    </row>
    <row r="541" spans="1:8">
      <c r="A541" s="26">
        <v>540</v>
      </c>
      <c r="B541" s="74" t="s">
        <v>438</v>
      </c>
      <c r="C541" s="26" t="s">
        <v>299</v>
      </c>
      <c r="D541" s="26" t="s">
        <v>192</v>
      </c>
      <c r="E541" s="26" t="s">
        <v>45</v>
      </c>
      <c r="F541" s="26" t="s">
        <v>46</v>
      </c>
      <c r="G541" s="64"/>
      <c r="H541" s="33"/>
    </row>
    <row r="542" spans="1:8">
      <c r="A542" s="26">
        <v>541</v>
      </c>
      <c r="B542" s="74" t="s">
        <v>438</v>
      </c>
      <c r="C542" s="26" t="s">
        <v>299</v>
      </c>
      <c r="D542" s="26" t="s">
        <v>192</v>
      </c>
      <c r="E542" s="26" t="s">
        <v>53</v>
      </c>
      <c r="F542" s="26" t="s">
        <v>54</v>
      </c>
      <c r="G542" s="64"/>
      <c r="H542" s="33"/>
    </row>
    <row r="543" spans="1:8">
      <c r="A543" s="26">
        <v>542</v>
      </c>
      <c r="B543" s="74" t="s">
        <v>438</v>
      </c>
      <c r="C543" s="26" t="s">
        <v>299</v>
      </c>
      <c r="D543" s="26" t="s">
        <v>192</v>
      </c>
      <c r="E543" s="26" t="s">
        <v>47</v>
      </c>
      <c r="F543" s="26" t="s">
        <v>48</v>
      </c>
      <c r="G543" s="64"/>
      <c r="H543" s="33"/>
    </row>
    <row r="544" spans="1:8">
      <c r="A544" s="26">
        <v>543</v>
      </c>
      <c r="B544" s="74" t="s">
        <v>438</v>
      </c>
      <c r="C544" s="26" t="s">
        <v>299</v>
      </c>
      <c r="D544" s="26" t="s">
        <v>192</v>
      </c>
      <c r="E544" s="26" t="s">
        <v>63</v>
      </c>
      <c r="F544" s="26" t="s">
        <v>64</v>
      </c>
      <c r="G544" s="64"/>
      <c r="H544" s="33"/>
    </row>
    <row r="545" spans="1:8">
      <c r="A545" s="26">
        <v>544</v>
      </c>
      <c r="B545" s="74" t="s">
        <v>438</v>
      </c>
      <c r="C545" s="26" t="s">
        <v>299</v>
      </c>
      <c r="D545" s="26" t="s">
        <v>192</v>
      </c>
      <c r="E545" s="26" t="s">
        <v>55</v>
      </c>
      <c r="F545" s="26" t="s">
        <v>56</v>
      </c>
      <c r="G545" s="64"/>
      <c r="H545" s="33"/>
    </row>
    <row r="546" spans="1:8">
      <c r="A546" s="26">
        <v>545</v>
      </c>
      <c r="B546" s="74" t="s">
        <v>438</v>
      </c>
      <c r="C546" s="26" t="s">
        <v>299</v>
      </c>
      <c r="D546" s="26" t="s">
        <v>192</v>
      </c>
      <c r="E546" s="26" t="s">
        <v>65</v>
      </c>
      <c r="F546" s="26" t="s">
        <v>66</v>
      </c>
      <c r="G546" s="64"/>
      <c r="H546" s="33"/>
    </row>
    <row r="547" spans="1:8">
      <c r="A547" s="26">
        <v>546</v>
      </c>
      <c r="B547" s="74" t="s">
        <v>438</v>
      </c>
      <c r="C547" s="26" t="s">
        <v>299</v>
      </c>
      <c r="D547" s="26" t="s">
        <v>192</v>
      </c>
      <c r="E547" s="26" t="s">
        <v>67</v>
      </c>
      <c r="F547" s="26" t="s">
        <v>68</v>
      </c>
      <c r="G547" s="64">
        <v>0.47</v>
      </c>
      <c r="H547" s="33">
        <v>26899</v>
      </c>
    </row>
    <row r="548" spans="1:8">
      <c r="A548" s="26">
        <v>547</v>
      </c>
      <c r="B548" s="74" t="s">
        <v>438</v>
      </c>
      <c r="C548" s="26" t="s">
        <v>299</v>
      </c>
      <c r="D548" s="26" t="s">
        <v>192</v>
      </c>
      <c r="E548" s="26" t="s">
        <v>69</v>
      </c>
      <c r="F548" s="26" t="s">
        <v>70</v>
      </c>
      <c r="G548" s="64">
        <v>0.2</v>
      </c>
      <c r="H548" s="33">
        <v>4342</v>
      </c>
    </row>
    <row r="549" spans="1:8">
      <c r="A549" s="26">
        <v>548</v>
      </c>
      <c r="B549" s="74" t="s">
        <v>438</v>
      </c>
      <c r="C549" s="26" t="s">
        <v>299</v>
      </c>
      <c r="D549" s="26" t="s">
        <v>192</v>
      </c>
      <c r="E549" s="26" t="s">
        <v>71</v>
      </c>
      <c r="F549" s="26" t="s">
        <v>72</v>
      </c>
      <c r="G549" s="64">
        <v>0.82</v>
      </c>
      <c r="H549" s="33">
        <v>33412</v>
      </c>
    </row>
    <row r="550" spans="1:8">
      <c r="A550" s="26">
        <v>549</v>
      </c>
      <c r="B550" s="74" t="s">
        <v>438</v>
      </c>
      <c r="C550" s="26" t="s">
        <v>299</v>
      </c>
      <c r="D550" s="26" t="s">
        <v>192</v>
      </c>
      <c r="E550" s="26" t="s">
        <v>73</v>
      </c>
      <c r="F550" s="26" t="s">
        <v>74</v>
      </c>
      <c r="G550" s="64"/>
      <c r="H550" s="33"/>
    </row>
    <row r="551" spans="1:8">
      <c r="A551" s="26">
        <v>550</v>
      </c>
      <c r="B551" s="74" t="s">
        <v>438</v>
      </c>
      <c r="C551" s="26" t="s">
        <v>299</v>
      </c>
      <c r="D551" s="26" t="s">
        <v>192</v>
      </c>
      <c r="E551" s="26" t="s">
        <v>75</v>
      </c>
      <c r="F551" s="26" t="s">
        <v>76</v>
      </c>
      <c r="G551" s="64"/>
      <c r="H551" s="33"/>
    </row>
    <row r="552" spans="1:8">
      <c r="A552" s="26">
        <v>551</v>
      </c>
      <c r="B552" s="74" t="s">
        <v>438</v>
      </c>
      <c r="C552" s="26" t="s">
        <v>299</v>
      </c>
      <c r="D552" s="26" t="s">
        <v>192</v>
      </c>
      <c r="E552" s="26" t="s">
        <v>77</v>
      </c>
      <c r="F552" s="26" t="s">
        <v>301</v>
      </c>
      <c r="G552" s="64"/>
      <c r="H552" s="33"/>
    </row>
    <row r="553" spans="1:8">
      <c r="A553" s="26">
        <v>552</v>
      </c>
      <c r="B553" s="74" t="s">
        <v>438</v>
      </c>
      <c r="C553" s="26" t="s">
        <v>299</v>
      </c>
      <c r="D553" s="26" t="s">
        <v>192</v>
      </c>
      <c r="E553" s="26" t="s">
        <v>78</v>
      </c>
      <c r="F553" s="26" t="s">
        <v>79</v>
      </c>
      <c r="G553" s="64"/>
      <c r="H553" s="33"/>
    </row>
    <row r="554" spans="1:8">
      <c r="A554" s="26">
        <v>553</v>
      </c>
      <c r="B554" s="74" t="s">
        <v>438</v>
      </c>
      <c r="C554" s="26" t="s">
        <v>299</v>
      </c>
      <c r="D554" s="26" t="s">
        <v>192</v>
      </c>
      <c r="E554" s="26" t="s">
        <v>80</v>
      </c>
      <c r="F554" s="26" t="s">
        <v>81</v>
      </c>
      <c r="G554" s="65"/>
      <c r="H554" s="33"/>
    </row>
    <row r="555" spans="1:8">
      <c r="A555" s="26">
        <v>554</v>
      </c>
      <c r="B555" s="74" t="s">
        <v>438</v>
      </c>
      <c r="C555" s="26" t="s">
        <v>299</v>
      </c>
      <c r="D555" s="26" t="s">
        <v>183</v>
      </c>
      <c r="E555" s="26" t="s">
        <v>302</v>
      </c>
      <c r="F555" s="26" t="s">
        <v>303</v>
      </c>
      <c r="G555" s="67">
        <v>3.23</v>
      </c>
      <c r="H555" s="69">
        <v>158598</v>
      </c>
    </row>
    <row r="556" spans="1:8">
      <c r="A556" s="26">
        <v>555</v>
      </c>
      <c r="B556" s="74" t="s">
        <v>438</v>
      </c>
      <c r="C556" s="26" t="s">
        <v>179</v>
      </c>
      <c r="D556" s="26" t="s">
        <v>183</v>
      </c>
      <c r="E556" s="26" t="s">
        <v>304</v>
      </c>
      <c r="F556" s="26" t="s">
        <v>305</v>
      </c>
      <c r="G556" s="66">
        <v>3.23</v>
      </c>
      <c r="H556" s="35">
        <v>158598</v>
      </c>
    </row>
    <row r="557" spans="1:8">
      <c r="A557" s="26">
        <v>556</v>
      </c>
      <c r="B557" s="74" t="s">
        <v>438</v>
      </c>
      <c r="C557" s="26" t="s">
        <v>179</v>
      </c>
      <c r="D557" s="26" t="s">
        <v>192</v>
      </c>
      <c r="E557" s="26" t="s">
        <v>306</v>
      </c>
      <c r="F557" s="26" t="s">
        <v>307</v>
      </c>
      <c r="G557" s="68"/>
      <c r="H557" s="33">
        <v>0</v>
      </c>
    </row>
    <row r="558" spans="1:8">
      <c r="A558" s="26">
        <v>557</v>
      </c>
      <c r="B558" s="74" t="s">
        <v>438</v>
      </c>
      <c r="C558" s="26" t="s">
        <v>179</v>
      </c>
      <c r="D558" s="26" t="s">
        <v>192</v>
      </c>
      <c r="E558" s="26" t="s">
        <v>308</v>
      </c>
      <c r="F558" s="26" t="s">
        <v>309</v>
      </c>
      <c r="G558" s="68"/>
      <c r="H558" s="33">
        <v>0</v>
      </c>
    </row>
    <row r="559" spans="1:8">
      <c r="A559" s="26">
        <v>558</v>
      </c>
      <c r="B559" s="74" t="s">
        <v>438</v>
      </c>
      <c r="C559" s="26" t="s">
        <v>179</v>
      </c>
      <c r="D559" s="26" t="s">
        <v>192</v>
      </c>
      <c r="E559" s="26" t="s">
        <v>310</v>
      </c>
      <c r="F559" s="26" t="s">
        <v>311</v>
      </c>
      <c r="G559" s="68"/>
      <c r="H559" s="33">
        <v>0</v>
      </c>
    </row>
    <row r="560" spans="1:8">
      <c r="A560" s="26">
        <v>559</v>
      </c>
      <c r="B560" s="74" t="s">
        <v>438</v>
      </c>
      <c r="C560" s="26" t="s">
        <v>179</v>
      </c>
      <c r="D560" s="26" t="s">
        <v>192</v>
      </c>
      <c r="E560" s="26" t="s">
        <v>312</v>
      </c>
      <c r="F560" s="26" t="s">
        <v>313</v>
      </c>
      <c r="G560" s="68"/>
      <c r="H560" s="33">
        <v>0</v>
      </c>
    </row>
    <row r="561" spans="1:8">
      <c r="A561" s="26">
        <v>560</v>
      </c>
      <c r="B561" s="74" t="s">
        <v>438</v>
      </c>
      <c r="C561" s="26" t="s">
        <v>179</v>
      </c>
      <c r="D561" s="26" t="s">
        <v>183</v>
      </c>
      <c r="E561" s="26" t="s">
        <v>314</v>
      </c>
      <c r="F561" s="26" t="s">
        <v>315</v>
      </c>
      <c r="G561" s="67">
        <v>0</v>
      </c>
      <c r="H561" s="35">
        <v>0</v>
      </c>
    </row>
    <row r="562" spans="1:8">
      <c r="A562" s="26">
        <v>561</v>
      </c>
      <c r="B562" s="74" t="s">
        <v>438</v>
      </c>
      <c r="C562" s="26" t="s">
        <v>179</v>
      </c>
      <c r="D562" s="26" t="s">
        <v>192</v>
      </c>
      <c r="E562" s="26" t="s">
        <v>316</v>
      </c>
      <c r="F562" s="26" t="s">
        <v>317</v>
      </c>
      <c r="G562" s="68"/>
      <c r="H562" s="33">
        <v>0</v>
      </c>
    </row>
    <row r="563" spans="1:8">
      <c r="A563" s="26">
        <v>562</v>
      </c>
      <c r="B563" s="74" t="s">
        <v>438</v>
      </c>
      <c r="C563" s="26" t="s">
        <v>179</v>
      </c>
      <c r="D563" s="26" t="s">
        <v>183</v>
      </c>
      <c r="E563" s="26" t="s">
        <v>318</v>
      </c>
      <c r="F563" s="26" t="s">
        <v>319</v>
      </c>
      <c r="G563" s="67">
        <v>3.23</v>
      </c>
      <c r="H563" s="35">
        <v>158598</v>
      </c>
    </row>
    <row r="564" spans="1:8">
      <c r="A564" s="26">
        <v>563</v>
      </c>
      <c r="B564" s="74" t="s">
        <v>438</v>
      </c>
      <c r="C564" s="26" t="s">
        <v>179</v>
      </c>
      <c r="D564" s="26" t="s">
        <v>192</v>
      </c>
      <c r="E564" s="26" t="s">
        <v>320</v>
      </c>
      <c r="F564" s="26" t="s">
        <v>321</v>
      </c>
      <c r="G564" s="26"/>
      <c r="H564" s="33">
        <v>17446</v>
      </c>
    </row>
    <row r="565" spans="1:8">
      <c r="A565" s="26">
        <v>564</v>
      </c>
      <c r="B565" s="74" t="s">
        <v>438</v>
      </c>
      <c r="C565" s="26" t="s">
        <v>179</v>
      </c>
      <c r="D565" s="26" t="s">
        <v>192</v>
      </c>
      <c r="E565" s="26" t="s">
        <v>322</v>
      </c>
      <c r="F565" s="26" t="s">
        <v>323</v>
      </c>
      <c r="G565" s="26"/>
      <c r="H565" s="33">
        <v>23776</v>
      </c>
    </row>
    <row r="566" spans="1:8">
      <c r="A566" s="26">
        <v>565</v>
      </c>
      <c r="B566" s="74" t="s">
        <v>438</v>
      </c>
      <c r="C566" s="26" t="s">
        <v>179</v>
      </c>
      <c r="D566" s="26" t="s">
        <v>192</v>
      </c>
      <c r="E566" s="26" t="s">
        <v>324</v>
      </c>
      <c r="F566" s="26" t="s">
        <v>325</v>
      </c>
      <c r="G566" s="26"/>
      <c r="H566" s="33"/>
    </row>
    <row r="567" spans="1:8">
      <c r="A567" s="26">
        <v>566</v>
      </c>
      <c r="B567" s="74" t="s">
        <v>438</v>
      </c>
      <c r="C567" s="26" t="s">
        <v>179</v>
      </c>
      <c r="D567" s="26" t="s">
        <v>183</v>
      </c>
      <c r="E567" s="26" t="s">
        <v>326</v>
      </c>
      <c r="F567" s="26" t="s">
        <v>327</v>
      </c>
      <c r="G567" s="26"/>
      <c r="H567" s="40">
        <v>199820</v>
      </c>
    </row>
    <row r="568" spans="1:8">
      <c r="A568" s="26">
        <v>567</v>
      </c>
      <c r="B568" s="74" t="s">
        <v>438</v>
      </c>
      <c r="C568" s="26" t="s">
        <v>179</v>
      </c>
      <c r="D568" s="26" t="s">
        <v>192</v>
      </c>
      <c r="E568" s="26" t="s">
        <v>328</v>
      </c>
      <c r="F568" s="26" t="s">
        <v>329</v>
      </c>
      <c r="G568" s="26"/>
      <c r="H568" s="33">
        <v>28289</v>
      </c>
    </row>
    <row r="569" spans="1:8">
      <c r="A569" s="26">
        <v>568</v>
      </c>
      <c r="B569" s="74" t="s">
        <v>438</v>
      </c>
      <c r="C569" s="26" t="s">
        <v>179</v>
      </c>
      <c r="D569" s="26" t="s">
        <v>192</v>
      </c>
      <c r="E569" s="26" t="s">
        <v>330</v>
      </c>
      <c r="F569" s="26" t="s">
        <v>331</v>
      </c>
      <c r="G569" s="26"/>
      <c r="H569" s="33">
        <v>0</v>
      </c>
    </row>
    <row r="570" spans="1:8">
      <c r="A570" s="26">
        <v>569</v>
      </c>
      <c r="B570" s="74" t="s">
        <v>438</v>
      </c>
      <c r="C570" s="26" t="s">
        <v>179</v>
      </c>
      <c r="D570" s="26" t="s">
        <v>192</v>
      </c>
      <c r="E570" s="26" t="s">
        <v>332</v>
      </c>
      <c r="F570" s="26" t="s">
        <v>333</v>
      </c>
      <c r="G570" s="26"/>
      <c r="H570" s="33">
        <v>21934</v>
      </c>
    </row>
    <row r="571" spans="1:8">
      <c r="A571" s="26">
        <v>570</v>
      </c>
      <c r="B571" s="74" t="s">
        <v>438</v>
      </c>
      <c r="C571" s="26" t="s">
        <v>179</v>
      </c>
      <c r="D571" s="26" t="s">
        <v>192</v>
      </c>
      <c r="E571" s="26" t="s">
        <v>334</v>
      </c>
      <c r="F571" s="26" t="s">
        <v>335</v>
      </c>
      <c r="G571" s="26"/>
      <c r="H571" s="33">
        <v>365</v>
      </c>
    </row>
    <row r="572" spans="1:8">
      <c r="A572" s="26">
        <v>571</v>
      </c>
      <c r="B572" s="74" t="s">
        <v>438</v>
      </c>
      <c r="C572" s="26" t="s">
        <v>179</v>
      </c>
      <c r="D572" s="26" t="s">
        <v>183</v>
      </c>
      <c r="E572" s="26" t="s">
        <v>336</v>
      </c>
      <c r="F572" s="26" t="s">
        <v>337</v>
      </c>
      <c r="G572" s="26"/>
      <c r="H572" s="35">
        <v>50588</v>
      </c>
    </row>
    <row r="573" spans="1:8">
      <c r="A573" s="26">
        <v>572</v>
      </c>
      <c r="B573" s="74" t="s">
        <v>438</v>
      </c>
      <c r="C573" s="26" t="s">
        <v>179</v>
      </c>
      <c r="D573" s="26" t="s">
        <v>192</v>
      </c>
      <c r="E573" s="26" t="s">
        <v>338</v>
      </c>
      <c r="F573" s="26" t="s">
        <v>339</v>
      </c>
      <c r="G573" s="26"/>
      <c r="H573" s="33">
        <v>2950</v>
      </c>
    </row>
    <row r="574" spans="1:8">
      <c r="A574" s="26">
        <v>573</v>
      </c>
      <c r="B574" s="74" t="s">
        <v>438</v>
      </c>
      <c r="C574" s="26" t="s">
        <v>179</v>
      </c>
      <c r="D574" s="26" t="s">
        <v>192</v>
      </c>
      <c r="E574" s="26" t="s">
        <v>340</v>
      </c>
      <c r="F574" s="26" t="s">
        <v>341</v>
      </c>
      <c r="G574" s="26"/>
      <c r="H574" s="33">
        <v>0</v>
      </c>
    </row>
    <row r="575" spans="1:8">
      <c r="A575" s="26">
        <v>574</v>
      </c>
      <c r="B575" s="74" t="s">
        <v>438</v>
      </c>
      <c r="C575" s="26" t="s">
        <v>179</v>
      </c>
      <c r="D575" s="26" t="s">
        <v>192</v>
      </c>
      <c r="E575" s="26" t="s">
        <v>342</v>
      </c>
      <c r="F575" s="26" t="s">
        <v>343</v>
      </c>
      <c r="G575" s="26"/>
      <c r="H575" s="33">
        <v>0</v>
      </c>
    </row>
    <row r="576" spans="1:8">
      <c r="A576" s="26">
        <v>575</v>
      </c>
      <c r="B576" s="74" t="s">
        <v>438</v>
      </c>
      <c r="C576" s="26" t="s">
        <v>179</v>
      </c>
      <c r="D576" s="26" t="s">
        <v>192</v>
      </c>
      <c r="E576" s="26" t="s">
        <v>344</v>
      </c>
      <c r="F576" s="26" t="s">
        <v>345</v>
      </c>
      <c r="G576" s="26"/>
      <c r="H576" s="33">
        <v>0</v>
      </c>
    </row>
    <row r="577" spans="1:8">
      <c r="A577" s="26">
        <v>576</v>
      </c>
      <c r="B577" s="74" t="s">
        <v>438</v>
      </c>
      <c r="C577" s="26" t="s">
        <v>179</v>
      </c>
      <c r="D577" s="26" t="s">
        <v>192</v>
      </c>
      <c r="E577" s="26" t="s">
        <v>346</v>
      </c>
      <c r="F577" s="26" t="s">
        <v>347</v>
      </c>
      <c r="G577" s="26"/>
      <c r="H577" s="33">
        <v>643</v>
      </c>
    </row>
    <row r="578" spans="1:8">
      <c r="A578" s="26">
        <v>577</v>
      </c>
      <c r="B578" s="74" t="s">
        <v>438</v>
      </c>
      <c r="C578" s="26" t="s">
        <v>179</v>
      </c>
      <c r="D578" s="26" t="s">
        <v>192</v>
      </c>
      <c r="E578" s="26" t="s">
        <v>348</v>
      </c>
      <c r="F578" s="26" t="s">
        <v>349</v>
      </c>
      <c r="G578" s="26"/>
      <c r="H578" s="33">
        <v>2429</v>
      </c>
    </row>
    <row r="579" spans="1:8">
      <c r="A579" s="26">
        <v>578</v>
      </c>
      <c r="B579" s="74" t="s">
        <v>438</v>
      </c>
      <c r="C579" s="26" t="s">
        <v>179</v>
      </c>
      <c r="D579" s="26" t="s">
        <v>192</v>
      </c>
      <c r="E579" s="26" t="s">
        <v>350</v>
      </c>
      <c r="F579" s="26" t="s">
        <v>351</v>
      </c>
      <c r="G579" s="26"/>
      <c r="H579" s="33">
        <v>425</v>
      </c>
    </row>
    <row r="580" spans="1:8">
      <c r="A580" s="26">
        <v>579</v>
      </c>
      <c r="B580" s="74" t="s">
        <v>438</v>
      </c>
      <c r="C580" s="26" t="s">
        <v>179</v>
      </c>
      <c r="D580" s="26" t="s">
        <v>192</v>
      </c>
      <c r="E580" s="26" t="s">
        <v>352</v>
      </c>
      <c r="F580" s="26" t="s">
        <v>353</v>
      </c>
      <c r="G580" s="26"/>
      <c r="H580" s="33">
        <v>68</v>
      </c>
    </row>
    <row r="581" spans="1:8">
      <c r="A581" s="26">
        <v>580</v>
      </c>
      <c r="B581" s="74" t="s">
        <v>438</v>
      </c>
      <c r="C581" s="26" t="s">
        <v>179</v>
      </c>
      <c r="D581" s="26" t="s">
        <v>192</v>
      </c>
      <c r="E581" s="26" t="s">
        <v>354</v>
      </c>
      <c r="F581" s="26" t="s">
        <v>355</v>
      </c>
      <c r="G581" s="26"/>
      <c r="H581" s="33">
        <v>0</v>
      </c>
    </row>
    <row r="582" spans="1:8">
      <c r="A582" s="26">
        <v>581</v>
      </c>
      <c r="B582" s="74" t="s">
        <v>438</v>
      </c>
      <c r="C582" s="26" t="s">
        <v>179</v>
      </c>
      <c r="D582" s="26" t="s">
        <v>192</v>
      </c>
      <c r="E582" s="26" t="s">
        <v>356</v>
      </c>
      <c r="F582" s="26" t="s">
        <v>357</v>
      </c>
      <c r="G582" s="26"/>
      <c r="H582" s="33">
        <v>0</v>
      </c>
    </row>
    <row r="583" spans="1:8">
      <c r="A583" s="26">
        <v>582</v>
      </c>
      <c r="B583" s="74" t="s">
        <v>438</v>
      </c>
      <c r="C583" s="26" t="s">
        <v>179</v>
      </c>
      <c r="D583" s="26" t="s">
        <v>192</v>
      </c>
      <c r="E583" s="26" t="s">
        <v>358</v>
      </c>
      <c r="F583" s="26" t="s">
        <v>359</v>
      </c>
      <c r="G583" s="26"/>
      <c r="H583" s="33">
        <v>0</v>
      </c>
    </row>
    <row r="584" spans="1:8">
      <c r="A584" s="26">
        <v>583</v>
      </c>
      <c r="B584" s="74" t="s">
        <v>438</v>
      </c>
      <c r="C584" s="26" t="s">
        <v>179</v>
      </c>
      <c r="D584" s="26" t="s">
        <v>192</v>
      </c>
      <c r="E584" s="26" t="s">
        <v>360</v>
      </c>
      <c r="F584" s="26" t="s">
        <v>361</v>
      </c>
      <c r="G584" s="26"/>
      <c r="H584" s="33">
        <v>0</v>
      </c>
    </row>
    <row r="585" spans="1:8">
      <c r="A585" s="26">
        <v>584</v>
      </c>
      <c r="B585" s="74" t="s">
        <v>438</v>
      </c>
      <c r="C585" s="26" t="s">
        <v>179</v>
      </c>
      <c r="D585" s="26" t="s">
        <v>192</v>
      </c>
      <c r="E585" s="26" t="s">
        <v>362</v>
      </c>
      <c r="F585" s="26" t="s">
        <v>363</v>
      </c>
      <c r="G585" s="26"/>
      <c r="H585" s="33">
        <v>0</v>
      </c>
    </row>
    <row r="586" spans="1:8">
      <c r="A586" s="26">
        <v>585</v>
      </c>
      <c r="B586" s="74" t="s">
        <v>438</v>
      </c>
      <c r="C586" s="26" t="s">
        <v>179</v>
      </c>
      <c r="D586" s="26" t="s">
        <v>192</v>
      </c>
      <c r="E586" s="26" t="s">
        <v>364</v>
      </c>
      <c r="F586" s="26" t="s">
        <v>365</v>
      </c>
      <c r="G586" s="26"/>
      <c r="H586" s="33">
        <v>0</v>
      </c>
    </row>
    <row r="587" spans="1:8">
      <c r="A587" s="26">
        <v>586</v>
      </c>
      <c r="B587" s="74" t="s">
        <v>438</v>
      </c>
      <c r="C587" s="26" t="s">
        <v>179</v>
      </c>
      <c r="D587" s="26" t="s">
        <v>192</v>
      </c>
      <c r="E587" s="26" t="s">
        <v>366</v>
      </c>
      <c r="F587" s="26" t="s">
        <v>367</v>
      </c>
      <c r="G587" s="26"/>
      <c r="H587" s="33">
        <v>0</v>
      </c>
    </row>
    <row r="588" spans="1:8">
      <c r="A588" s="26">
        <v>587</v>
      </c>
      <c r="B588" s="74" t="s">
        <v>438</v>
      </c>
      <c r="C588" s="26" t="s">
        <v>179</v>
      </c>
      <c r="D588" s="26" t="s">
        <v>192</v>
      </c>
      <c r="E588" s="26" t="s">
        <v>368</v>
      </c>
      <c r="F588" s="26" t="s">
        <v>369</v>
      </c>
      <c r="G588" s="26"/>
      <c r="H588" s="33">
        <v>4290</v>
      </c>
    </row>
    <row r="589" spans="1:8">
      <c r="A589" s="26">
        <v>588</v>
      </c>
      <c r="B589" s="74" t="s">
        <v>438</v>
      </c>
      <c r="C589" s="26" t="s">
        <v>179</v>
      </c>
      <c r="D589" s="26" t="s">
        <v>192</v>
      </c>
      <c r="E589" s="26" t="s">
        <v>370</v>
      </c>
      <c r="F589" s="26" t="s">
        <v>371</v>
      </c>
      <c r="G589" s="26"/>
      <c r="H589" s="33">
        <v>0</v>
      </c>
    </row>
    <row r="590" spans="1:8">
      <c r="A590" s="26">
        <v>589</v>
      </c>
      <c r="B590" s="74" t="s">
        <v>438</v>
      </c>
      <c r="C590" s="26" t="s">
        <v>179</v>
      </c>
      <c r="D590" s="26" t="s">
        <v>192</v>
      </c>
      <c r="E590" s="26" t="s">
        <v>372</v>
      </c>
      <c r="F590" s="26" t="s">
        <v>373</v>
      </c>
      <c r="G590" s="26"/>
      <c r="H590" s="33">
        <v>0</v>
      </c>
    </row>
    <row r="591" spans="1:8">
      <c r="A591" s="26">
        <v>590</v>
      </c>
      <c r="B591" s="74" t="s">
        <v>438</v>
      </c>
      <c r="C591" s="26" t="s">
        <v>179</v>
      </c>
      <c r="D591" s="26" t="s">
        <v>183</v>
      </c>
      <c r="E591" s="26" t="s">
        <v>374</v>
      </c>
      <c r="F591" s="26" t="s">
        <v>375</v>
      </c>
      <c r="G591" s="26"/>
      <c r="H591" s="35">
        <v>10805</v>
      </c>
    </row>
    <row r="592" spans="1:8">
      <c r="A592" s="26">
        <v>591</v>
      </c>
      <c r="B592" s="74" t="s">
        <v>438</v>
      </c>
      <c r="C592" s="26" t="s">
        <v>179</v>
      </c>
      <c r="D592" s="26" t="s">
        <v>192</v>
      </c>
      <c r="E592" s="26" t="s">
        <v>376</v>
      </c>
      <c r="F592" s="26" t="s">
        <v>377</v>
      </c>
      <c r="G592" s="26"/>
      <c r="H592" s="33">
        <v>0</v>
      </c>
    </row>
    <row r="593" spans="1:8">
      <c r="A593" s="26">
        <v>592</v>
      </c>
      <c r="B593" s="74" t="s">
        <v>438</v>
      </c>
      <c r="C593" s="26" t="s">
        <v>179</v>
      </c>
      <c r="D593" s="26" t="s">
        <v>192</v>
      </c>
      <c r="E593" s="26" t="s">
        <v>378</v>
      </c>
      <c r="F593" s="26" t="s">
        <v>379</v>
      </c>
      <c r="G593" s="26"/>
      <c r="H593" s="33">
        <v>0</v>
      </c>
    </row>
    <row r="594" spans="1:8">
      <c r="A594" s="26">
        <v>593</v>
      </c>
      <c r="B594" s="74" t="s">
        <v>438</v>
      </c>
      <c r="C594" s="26" t="s">
        <v>179</v>
      </c>
      <c r="D594" s="26" t="s">
        <v>192</v>
      </c>
      <c r="E594" s="26" t="s">
        <v>380</v>
      </c>
      <c r="F594" s="26" t="s">
        <v>381</v>
      </c>
      <c r="G594" s="26"/>
      <c r="H594" s="33">
        <v>0</v>
      </c>
    </row>
    <row r="595" spans="1:8">
      <c r="A595" s="26">
        <v>594</v>
      </c>
      <c r="B595" s="74" t="s">
        <v>438</v>
      </c>
      <c r="C595" s="26" t="s">
        <v>179</v>
      </c>
      <c r="D595" s="26" t="s">
        <v>192</v>
      </c>
      <c r="E595" s="26" t="s">
        <v>382</v>
      </c>
      <c r="F595" s="26" t="s">
        <v>383</v>
      </c>
      <c r="G595" s="26"/>
      <c r="H595" s="33">
        <v>6574</v>
      </c>
    </row>
    <row r="596" spans="1:8">
      <c r="A596" s="26">
        <v>595</v>
      </c>
      <c r="B596" s="74" t="s">
        <v>438</v>
      </c>
      <c r="C596" s="26" t="s">
        <v>179</v>
      </c>
      <c r="D596" s="26" t="s">
        <v>192</v>
      </c>
      <c r="E596" s="26" t="s">
        <v>384</v>
      </c>
      <c r="F596" s="26" t="s">
        <v>385</v>
      </c>
      <c r="G596" s="26"/>
      <c r="H596" s="33">
        <v>1860</v>
      </c>
    </row>
    <row r="597" spans="1:8">
      <c r="A597" s="26">
        <v>596</v>
      </c>
      <c r="B597" s="74" t="s">
        <v>438</v>
      </c>
      <c r="C597" s="26" t="s">
        <v>179</v>
      </c>
      <c r="D597" s="26" t="s">
        <v>192</v>
      </c>
      <c r="E597" s="26" t="s">
        <v>386</v>
      </c>
      <c r="F597" s="26" t="s">
        <v>387</v>
      </c>
      <c r="G597" s="26"/>
      <c r="H597" s="33">
        <v>0</v>
      </c>
    </row>
    <row r="598" spans="1:8">
      <c r="A598" s="26">
        <v>597</v>
      </c>
      <c r="B598" s="74" t="s">
        <v>438</v>
      </c>
      <c r="C598" s="26" t="s">
        <v>179</v>
      </c>
      <c r="D598" s="26" t="s">
        <v>183</v>
      </c>
      <c r="E598" s="26" t="s">
        <v>388</v>
      </c>
      <c r="F598" s="26" t="s">
        <v>389</v>
      </c>
      <c r="G598" s="26"/>
      <c r="H598" s="35">
        <v>8434</v>
      </c>
    </row>
    <row r="599" spans="1:8">
      <c r="A599" s="26">
        <v>598</v>
      </c>
      <c r="B599" s="74" t="s">
        <v>438</v>
      </c>
      <c r="C599" s="26" t="s">
        <v>179</v>
      </c>
      <c r="D599" s="26" t="s">
        <v>192</v>
      </c>
      <c r="E599" s="26" t="s">
        <v>390</v>
      </c>
      <c r="F599" s="26" t="s">
        <v>391</v>
      </c>
      <c r="G599" s="26"/>
      <c r="H599" s="34">
        <v>42553.403897203141</v>
      </c>
    </row>
    <row r="600" spans="1:8">
      <c r="A600" s="26">
        <v>599</v>
      </c>
      <c r="B600" s="74" t="s">
        <v>438</v>
      </c>
      <c r="C600" s="26" t="s">
        <v>179</v>
      </c>
      <c r="D600" s="26" t="s">
        <v>183</v>
      </c>
      <c r="E600" s="26" t="s">
        <v>392</v>
      </c>
      <c r="F600" s="26" t="s">
        <v>393</v>
      </c>
      <c r="G600" s="26"/>
      <c r="H600" s="35">
        <v>312200.40389720316</v>
      </c>
    </row>
    <row r="601" spans="1:8">
      <c r="A601" s="26">
        <v>600</v>
      </c>
      <c r="B601" s="74" t="s">
        <v>438</v>
      </c>
      <c r="C601" s="26" t="s">
        <v>179</v>
      </c>
      <c r="D601" s="26" t="s">
        <v>192</v>
      </c>
      <c r="E601" s="26" t="s">
        <v>394</v>
      </c>
      <c r="F601" s="26" t="s">
        <v>395</v>
      </c>
      <c r="G601" s="26"/>
      <c r="H601" s="33">
        <v>33147</v>
      </c>
    </row>
    <row r="602" spans="1:8">
      <c r="A602" s="26">
        <v>601</v>
      </c>
      <c r="B602" s="74" t="s">
        <v>438</v>
      </c>
      <c r="C602" s="26" t="s">
        <v>179</v>
      </c>
      <c r="D602" s="26" t="s">
        <v>192</v>
      </c>
      <c r="E602" s="26" t="s">
        <v>396</v>
      </c>
      <c r="F602" s="26" t="s">
        <v>397</v>
      </c>
      <c r="G602" s="26"/>
      <c r="H602" s="33">
        <v>0</v>
      </c>
    </row>
    <row r="603" spans="1:8">
      <c r="A603" s="26">
        <v>602</v>
      </c>
      <c r="B603" s="74" t="s">
        <v>438</v>
      </c>
      <c r="C603" s="26" t="s">
        <v>179</v>
      </c>
      <c r="D603" s="26" t="s">
        <v>183</v>
      </c>
      <c r="E603" s="26" t="s">
        <v>398</v>
      </c>
      <c r="F603" s="26" t="s">
        <v>399</v>
      </c>
      <c r="G603" s="26"/>
      <c r="H603" s="35">
        <v>345347.40389720316</v>
      </c>
    </row>
    <row r="604" spans="1:8">
      <c r="A604" s="26">
        <v>603</v>
      </c>
      <c r="B604" s="74" t="s">
        <v>438</v>
      </c>
      <c r="C604" s="26" t="s">
        <v>179</v>
      </c>
      <c r="D604" s="26" t="s">
        <v>183</v>
      </c>
      <c r="E604" s="26" t="s">
        <v>400</v>
      </c>
      <c r="F604" s="26" t="s">
        <v>401</v>
      </c>
      <c r="G604" s="26"/>
      <c r="H604" s="35">
        <v>401171</v>
      </c>
    </row>
    <row r="605" spans="1:8">
      <c r="A605" s="26">
        <v>604</v>
      </c>
      <c r="B605" s="74" t="s">
        <v>438</v>
      </c>
      <c r="C605" s="26" t="s">
        <v>179</v>
      </c>
      <c r="D605" s="26" t="s">
        <v>192</v>
      </c>
      <c r="E605" s="26" t="s">
        <v>402</v>
      </c>
      <c r="F605" s="26" t="s">
        <v>403</v>
      </c>
      <c r="G605" s="26"/>
      <c r="H605" s="35">
        <v>55823.596102796844</v>
      </c>
    </row>
    <row r="606" spans="1:8">
      <c r="A606" s="26">
        <v>605</v>
      </c>
      <c r="B606" s="74" t="s">
        <v>438</v>
      </c>
      <c r="C606" s="26" t="s">
        <v>404</v>
      </c>
      <c r="D606" s="26" t="s">
        <v>192</v>
      </c>
      <c r="E606" s="26" t="s">
        <v>405</v>
      </c>
      <c r="F606" s="26" t="s">
        <v>406</v>
      </c>
      <c r="G606" s="26"/>
      <c r="H606" s="57">
        <v>32760</v>
      </c>
    </row>
    <row r="607" spans="1:8">
      <c r="A607" s="26">
        <v>606</v>
      </c>
      <c r="B607" s="74" t="s">
        <v>438</v>
      </c>
      <c r="C607" s="26" t="s">
        <v>404</v>
      </c>
      <c r="D607" s="26" t="s">
        <v>192</v>
      </c>
      <c r="E607" s="26" t="s">
        <v>407</v>
      </c>
      <c r="F607" s="26" t="s">
        <v>408</v>
      </c>
      <c r="G607" s="26"/>
      <c r="H607" s="57">
        <v>0</v>
      </c>
    </row>
    <row r="608" spans="1:8">
      <c r="A608" s="26">
        <v>607</v>
      </c>
      <c r="B608" s="74" t="s">
        <v>438</v>
      </c>
      <c r="C608" s="26" t="s">
        <v>404</v>
      </c>
      <c r="D608" s="26" t="s">
        <v>192</v>
      </c>
      <c r="E608" s="26" t="s">
        <v>409</v>
      </c>
      <c r="F608" s="26" t="s">
        <v>410</v>
      </c>
      <c r="G608" s="26"/>
      <c r="H608" s="57">
        <v>0</v>
      </c>
    </row>
    <row r="609" spans="1:8">
      <c r="A609" s="26">
        <v>608</v>
      </c>
      <c r="B609" s="74" t="s">
        <v>438</v>
      </c>
      <c r="C609" s="26" t="s">
        <v>404</v>
      </c>
      <c r="D609" s="26" t="s">
        <v>192</v>
      </c>
      <c r="E609" s="26" t="s">
        <v>411</v>
      </c>
      <c r="F609" s="26" t="s">
        <v>412</v>
      </c>
      <c r="G609" s="26"/>
      <c r="H609" s="57">
        <v>0</v>
      </c>
    </row>
    <row r="610" spans="1:8">
      <c r="A610" s="26">
        <v>609</v>
      </c>
      <c r="B610" s="74" t="s">
        <v>438</v>
      </c>
      <c r="C610" s="26" t="s">
        <v>404</v>
      </c>
      <c r="D610" s="26" t="s">
        <v>192</v>
      </c>
      <c r="E610" s="26" t="s">
        <v>413</v>
      </c>
      <c r="F610" s="26" t="s">
        <v>414</v>
      </c>
      <c r="G610" s="26"/>
      <c r="H610" s="57">
        <v>0</v>
      </c>
    </row>
    <row r="611" spans="1:8">
      <c r="A611" s="26">
        <v>610</v>
      </c>
      <c r="B611" s="74" t="s">
        <v>438</v>
      </c>
      <c r="C611" s="26" t="s">
        <v>404</v>
      </c>
      <c r="D611" s="26" t="s">
        <v>192</v>
      </c>
      <c r="E611" s="26" t="s">
        <v>415</v>
      </c>
      <c r="F611" s="26" t="s">
        <v>416</v>
      </c>
      <c r="G611" s="26"/>
      <c r="H611" s="57">
        <v>387</v>
      </c>
    </row>
    <row r="612" spans="1:8">
      <c r="A612" s="26">
        <v>611</v>
      </c>
      <c r="B612" s="74" t="s">
        <v>438</v>
      </c>
      <c r="C612" s="26" t="s">
        <v>404</v>
      </c>
      <c r="D612" s="26" t="s">
        <v>192</v>
      </c>
      <c r="E612" s="26" t="s">
        <v>417</v>
      </c>
      <c r="F612" s="26" t="s">
        <v>418</v>
      </c>
      <c r="G612" s="26"/>
      <c r="H612" s="57">
        <v>0</v>
      </c>
    </row>
    <row r="613" spans="1:8" ht="15.75" thickBot="1">
      <c r="A613" s="26">
        <v>612</v>
      </c>
      <c r="B613" s="74" t="s">
        <v>438</v>
      </c>
      <c r="C613" s="26" t="s">
        <v>404</v>
      </c>
      <c r="D613" s="26" t="s">
        <v>183</v>
      </c>
      <c r="E613" s="26" t="s">
        <v>419</v>
      </c>
      <c r="F613" s="26" t="s">
        <v>420</v>
      </c>
      <c r="G613" s="26"/>
      <c r="H613" s="44">
        <v>33147</v>
      </c>
    </row>
    <row r="614" spans="1:8" ht="16.5" thickTop="1" thickBot="1">
      <c r="A614" s="26">
        <v>613</v>
      </c>
      <c r="B614" s="74" t="s">
        <v>438</v>
      </c>
      <c r="C614" s="26" t="s">
        <v>404</v>
      </c>
      <c r="D614" s="26" t="s">
        <v>183</v>
      </c>
      <c r="E614" s="26" t="s">
        <v>421</v>
      </c>
      <c r="F614" s="26" t="s">
        <v>422</v>
      </c>
      <c r="G614" s="26"/>
      <c r="H614" s="44">
        <v>33147</v>
      </c>
    </row>
    <row r="615" spans="1:8" ht="15.75" thickTop="1">
      <c r="A615" s="26">
        <v>614</v>
      </c>
      <c r="B615" s="74" t="s">
        <v>438</v>
      </c>
      <c r="C615" s="26" t="s">
        <v>404</v>
      </c>
      <c r="D615" s="26" t="s">
        <v>192</v>
      </c>
      <c r="E615" s="26" t="s">
        <v>423</v>
      </c>
      <c r="F615" s="26" t="s">
        <v>424</v>
      </c>
      <c r="G615" s="26"/>
      <c r="H615" s="58">
        <v>64966</v>
      </c>
    </row>
    <row r="616" spans="1:8">
      <c r="A616" s="26">
        <v>615</v>
      </c>
      <c r="B616" s="74" t="s">
        <v>438</v>
      </c>
      <c r="C616" s="26" t="s">
        <v>404</v>
      </c>
      <c r="D616" s="26" t="s">
        <v>192</v>
      </c>
      <c r="E616" s="26" t="s">
        <v>425</v>
      </c>
      <c r="F616" s="26" t="s">
        <v>426</v>
      </c>
      <c r="G616" s="26"/>
      <c r="H616" s="59">
        <v>0</v>
      </c>
    </row>
    <row r="617" spans="1:8">
      <c r="A617" s="26">
        <v>616</v>
      </c>
      <c r="B617" s="74" t="s">
        <v>438</v>
      </c>
      <c r="C617" s="26" t="s">
        <v>404</v>
      </c>
      <c r="D617" s="26" t="s">
        <v>192</v>
      </c>
      <c r="E617" s="26" t="s">
        <v>427</v>
      </c>
      <c r="F617" s="26" t="s">
        <v>428</v>
      </c>
      <c r="G617" s="26"/>
      <c r="H617" s="58">
        <v>-31819</v>
      </c>
    </row>
    <row r="618" spans="1:8">
      <c r="A618" s="26">
        <v>617</v>
      </c>
      <c r="B618" s="74" t="s">
        <v>439</v>
      </c>
      <c r="C618" s="26" t="s">
        <v>191</v>
      </c>
      <c r="D618" s="26" t="s">
        <v>192</v>
      </c>
      <c r="E618" s="26" t="s">
        <v>193</v>
      </c>
      <c r="F618" s="26" t="s">
        <v>194</v>
      </c>
      <c r="G618" s="26"/>
      <c r="H618" s="33"/>
    </row>
    <row r="619" spans="1:8">
      <c r="A619" s="26">
        <v>618</v>
      </c>
      <c r="B619" s="74" t="s">
        <v>439</v>
      </c>
      <c r="C619" s="26" t="s">
        <v>191</v>
      </c>
      <c r="D619" s="26" t="s">
        <v>192</v>
      </c>
      <c r="E619" s="26" t="s">
        <v>195</v>
      </c>
      <c r="F619" s="26" t="s">
        <v>196</v>
      </c>
      <c r="G619" s="26"/>
      <c r="H619" s="33"/>
    </row>
    <row r="620" spans="1:8">
      <c r="A620" s="26">
        <v>619</v>
      </c>
      <c r="B620" s="74" t="s">
        <v>439</v>
      </c>
      <c r="C620" s="26" t="s">
        <v>191</v>
      </c>
      <c r="D620" s="26" t="s">
        <v>192</v>
      </c>
      <c r="E620" s="26" t="s">
        <v>197</v>
      </c>
      <c r="F620" s="26" t="s">
        <v>198</v>
      </c>
      <c r="G620" s="26"/>
      <c r="H620" s="33">
        <v>13657</v>
      </c>
    </row>
    <row r="621" spans="1:8">
      <c r="A621" s="26">
        <v>620</v>
      </c>
      <c r="B621" s="74" t="s">
        <v>439</v>
      </c>
      <c r="C621" s="26" t="s">
        <v>191</v>
      </c>
      <c r="D621" s="26" t="s">
        <v>183</v>
      </c>
      <c r="E621" s="26" t="s">
        <v>199</v>
      </c>
      <c r="F621" s="26" t="s">
        <v>200</v>
      </c>
      <c r="G621" s="26"/>
      <c r="H621" s="34">
        <f>SUM(H618:H620)</f>
        <v>13657</v>
      </c>
    </row>
    <row r="622" spans="1:8">
      <c r="A622" s="26">
        <v>621</v>
      </c>
      <c r="B622" s="74" t="s">
        <v>439</v>
      </c>
      <c r="C622" s="26" t="s">
        <v>191</v>
      </c>
      <c r="D622" s="26" t="s">
        <v>192</v>
      </c>
      <c r="E622" s="26" t="s">
        <v>201</v>
      </c>
      <c r="F622" s="26" t="s">
        <v>202</v>
      </c>
      <c r="G622" s="26"/>
      <c r="H622" s="33"/>
    </row>
    <row r="623" spans="1:8">
      <c r="A623" s="26">
        <v>622</v>
      </c>
      <c r="B623" s="74" t="s">
        <v>439</v>
      </c>
      <c r="C623" s="26" t="s">
        <v>191</v>
      </c>
      <c r="D623" s="26" t="s">
        <v>192</v>
      </c>
      <c r="E623" s="26" t="s">
        <v>203</v>
      </c>
      <c r="F623" s="26" t="s">
        <v>204</v>
      </c>
      <c r="G623" s="26"/>
      <c r="H623" s="33"/>
    </row>
    <row r="624" spans="1:8">
      <c r="A624" s="26">
        <v>623</v>
      </c>
      <c r="B624" s="74" t="s">
        <v>439</v>
      </c>
      <c r="C624" s="26" t="s">
        <v>191</v>
      </c>
      <c r="D624" s="26" t="s">
        <v>183</v>
      </c>
      <c r="E624" s="26" t="s">
        <v>205</v>
      </c>
      <c r="F624" s="26" t="s">
        <v>206</v>
      </c>
      <c r="G624" s="26"/>
      <c r="H624" s="34">
        <f>SUM(H622:H623)</f>
        <v>0</v>
      </c>
    </row>
    <row r="625" spans="1:8">
      <c r="A625" s="26">
        <v>624</v>
      </c>
      <c r="B625" s="74" t="s">
        <v>439</v>
      </c>
      <c r="C625" s="26" t="s">
        <v>191</v>
      </c>
      <c r="D625" s="26" t="s">
        <v>192</v>
      </c>
      <c r="E625" s="26" t="s">
        <v>207</v>
      </c>
      <c r="F625" s="26" t="s">
        <v>208</v>
      </c>
      <c r="G625" s="26"/>
      <c r="H625" s="33"/>
    </row>
    <row r="626" spans="1:8">
      <c r="A626" s="26">
        <v>625</v>
      </c>
      <c r="B626" s="74" t="s">
        <v>439</v>
      </c>
      <c r="C626" s="26" t="s">
        <v>191</v>
      </c>
      <c r="D626" s="26" t="s">
        <v>192</v>
      </c>
      <c r="E626" s="26" t="s">
        <v>209</v>
      </c>
      <c r="F626" s="26" t="s">
        <v>210</v>
      </c>
      <c r="G626" s="26"/>
      <c r="H626" s="33"/>
    </row>
    <row r="627" spans="1:8">
      <c r="A627" s="26">
        <v>626</v>
      </c>
      <c r="B627" s="74" t="s">
        <v>439</v>
      </c>
      <c r="C627" s="26" t="s">
        <v>191</v>
      </c>
      <c r="D627" s="26" t="s">
        <v>192</v>
      </c>
      <c r="E627" s="26" t="s">
        <v>211</v>
      </c>
      <c r="F627" s="26" t="s">
        <v>212</v>
      </c>
      <c r="G627" s="26"/>
      <c r="H627" s="33">
        <v>200591</v>
      </c>
    </row>
    <row r="628" spans="1:8">
      <c r="A628" s="26">
        <v>627</v>
      </c>
      <c r="B628" s="74" t="s">
        <v>439</v>
      </c>
      <c r="C628" s="26" t="s">
        <v>191</v>
      </c>
      <c r="D628" s="26" t="s">
        <v>192</v>
      </c>
      <c r="E628" s="26" t="s">
        <v>213</v>
      </c>
      <c r="F628" s="26" t="s">
        <v>214</v>
      </c>
      <c r="G628" s="26"/>
      <c r="H628" s="33"/>
    </row>
    <row r="629" spans="1:8">
      <c r="A629" s="26">
        <v>628</v>
      </c>
      <c r="B629" s="74" t="s">
        <v>439</v>
      </c>
      <c r="C629" s="26" t="s">
        <v>191</v>
      </c>
      <c r="D629" s="26" t="s">
        <v>192</v>
      </c>
      <c r="E629" s="26" t="s">
        <v>215</v>
      </c>
      <c r="F629" s="26" t="s">
        <v>216</v>
      </c>
      <c r="G629" s="26"/>
      <c r="H629" s="33"/>
    </row>
    <row r="630" spans="1:8">
      <c r="A630" s="26">
        <v>629</v>
      </c>
      <c r="B630" s="74" t="s">
        <v>439</v>
      </c>
      <c r="C630" s="26" t="s">
        <v>191</v>
      </c>
      <c r="D630" s="26" t="s">
        <v>192</v>
      </c>
      <c r="E630" s="26" t="s">
        <v>217</v>
      </c>
      <c r="F630" s="26" t="s">
        <v>218</v>
      </c>
      <c r="G630" s="26"/>
      <c r="H630" s="33"/>
    </row>
    <row r="631" spans="1:8">
      <c r="A631" s="26">
        <v>630</v>
      </c>
      <c r="B631" s="74" t="s">
        <v>439</v>
      </c>
      <c r="C631" s="26" t="s">
        <v>191</v>
      </c>
      <c r="D631" s="26" t="s">
        <v>192</v>
      </c>
      <c r="E631" s="26" t="s">
        <v>219</v>
      </c>
      <c r="F631" s="26" t="s">
        <v>220</v>
      </c>
      <c r="G631" s="26"/>
      <c r="H631" s="33"/>
    </row>
    <row r="632" spans="1:8">
      <c r="A632" s="26">
        <v>631</v>
      </c>
      <c r="B632" s="74" t="s">
        <v>439</v>
      </c>
      <c r="C632" s="26" t="s">
        <v>191</v>
      </c>
      <c r="D632" s="26" t="s">
        <v>192</v>
      </c>
      <c r="E632" s="26" t="s">
        <v>221</v>
      </c>
      <c r="F632" s="26" t="s">
        <v>222</v>
      </c>
      <c r="G632" s="26"/>
      <c r="H632" s="33"/>
    </row>
    <row r="633" spans="1:8">
      <c r="A633" s="26">
        <v>632</v>
      </c>
      <c r="B633" s="74" t="s">
        <v>439</v>
      </c>
      <c r="C633" s="26" t="s">
        <v>191</v>
      </c>
      <c r="D633" s="26" t="s">
        <v>192</v>
      </c>
      <c r="E633" s="26" t="s">
        <v>223</v>
      </c>
      <c r="F633" s="26" t="s">
        <v>224</v>
      </c>
      <c r="G633" s="26"/>
      <c r="H633" s="33"/>
    </row>
    <row r="634" spans="1:8">
      <c r="A634" s="26">
        <v>633</v>
      </c>
      <c r="B634" s="74" t="s">
        <v>439</v>
      </c>
      <c r="C634" s="26" t="s">
        <v>191</v>
      </c>
      <c r="D634" s="26" t="s">
        <v>192</v>
      </c>
      <c r="E634" s="26" t="s">
        <v>225</v>
      </c>
      <c r="F634" s="26" t="s">
        <v>226</v>
      </c>
      <c r="G634" s="26"/>
      <c r="H634" s="33"/>
    </row>
    <row r="635" spans="1:8">
      <c r="A635" s="26">
        <v>634</v>
      </c>
      <c r="B635" s="74" t="s">
        <v>439</v>
      </c>
      <c r="C635" s="26" t="s">
        <v>191</v>
      </c>
      <c r="D635" s="26" t="s">
        <v>192</v>
      </c>
      <c r="E635" s="26" t="s">
        <v>227</v>
      </c>
      <c r="F635" s="26" t="s">
        <v>228</v>
      </c>
      <c r="G635" s="26"/>
      <c r="H635" s="33"/>
    </row>
    <row r="636" spans="1:8">
      <c r="A636" s="26">
        <v>635</v>
      </c>
      <c r="B636" s="74" t="s">
        <v>439</v>
      </c>
      <c r="C636" s="26" t="s">
        <v>191</v>
      </c>
      <c r="D636" s="26" t="s">
        <v>192</v>
      </c>
      <c r="E636" s="26" t="s">
        <v>229</v>
      </c>
      <c r="F636" s="26" t="s">
        <v>230</v>
      </c>
      <c r="G636" s="26"/>
      <c r="H636" s="33"/>
    </row>
    <row r="637" spans="1:8">
      <c r="A637" s="26">
        <v>636</v>
      </c>
      <c r="B637" s="74" t="s">
        <v>439</v>
      </c>
      <c r="C637" s="26" t="s">
        <v>191</v>
      </c>
      <c r="D637" s="26" t="s">
        <v>192</v>
      </c>
      <c r="E637" s="26" t="s">
        <v>231</v>
      </c>
      <c r="F637" s="26" t="s">
        <v>232</v>
      </c>
      <c r="G637" s="26"/>
      <c r="H637" s="33"/>
    </row>
    <row r="638" spans="1:8">
      <c r="A638" s="26">
        <v>637</v>
      </c>
      <c r="B638" s="74" t="s">
        <v>439</v>
      </c>
      <c r="C638" s="26" t="s">
        <v>191</v>
      </c>
      <c r="D638" s="26" t="s">
        <v>192</v>
      </c>
      <c r="E638" s="26" t="s">
        <v>233</v>
      </c>
      <c r="F638" s="26" t="s">
        <v>234</v>
      </c>
      <c r="G638" s="26"/>
      <c r="H638" s="33"/>
    </row>
    <row r="639" spans="1:8">
      <c r="A639" s="26">
        <v>638</v>
      </c>
      <c r="B639" s="74" t="s">
        <v>439</v>
      </c>
      <c r="C639" s="26" t="s">
        <v>191</v>
      </c>
      <c r="D639" s="26" t="s">
        <v>192</v>
      </c>
      <c r="E639" s="26" t="s">
        <v>235</v>
      </c>
      <c r="F639" s="26" t="s">
        <v>236</v>
      </c>
      <c r="G639" s="26"/>
      <c r="H639" s="33"/>
    </row>
    <row r="640" spans="1:8">
      <c r="A640" s="26">
        <v>639</v>
      </c>
      <c r="B640" s="74" t="s">
        <v>439</v>
      </c>
      <c r="C640" s="26" t="s">
        <v>191</v>
      </c>
      <c r="D640" s="26" t="s">
        <v>192</v>
      </c>
      <c r="E640" s="26" t="s">
        <v>237</v>
      </c>
      <c r="F640" s="26" t="s">
        <v>238</v>
      </c>
      <c r="G640" s="26"/>
      <c r="H640" s="33"/>
    </row>
    <row r="641" spans="1:8">
      <c r="A641" s="26">
        <v>640</v>
      </c>
      <c r="B641" s="74" t="s">
        <v>439</v>
      </c>
      <c r="C641" s="26" t="s">
        <v>191</v>
      </c>
      <c r="D641" s="26" t="s">
        <v>192</v>
      </c>
      <c r="E641" s="26" t="s">
        <v>239</v>
      </c>
      <c r="F641" s="26" t="s">
        <v>240</v>
      </c>
      <c r="G641" s="26"/>
      <c r="H641" s="33"/>
    </row>
    <row r="642" spans="1:8">
      <c r="A642" s="26">
        <v>641</v>
      </c>
      <c r="B642" s="74" t="s">
        <v>439</v>
      </c>
      <c r="C642" s="26" t="s">
        <v>191</v>
      </c>
      <c r="D642" s="26" t="s">
        <v>192</v>
      </c>
      <c r="E642" s="26" t="s">
        <v>241</v>
      </c>
      <c r="F642" s="26" t="s">
        <v>242</v>
      </c>
      <c r="G642" s="26"/>
      <c r="H642" s="33"/>
    </row>
    <row r="643" spans="1:8">
      <c r="A643" s="26">
        <v>642</v>
      </c>
      <c r="B643" s="74" t="s">
        <v>439</v>
      </c>
      <c r="C643" s="26" t="s">
        <v>191</v>
      </c>
      <c r="D643" s="26" t="s">
        <v>192</v>
      </c>
      <c r="E643" s="26" t="s">
        <v>243</v>
      </c>
      <c r="F643" s="26" t="s">
        <v>244</v>
      </c>
      <c r="G643" s="26"/>
      <c r="H643" s="33"/>
    </row>
    <row r="644" spans="1:8">
      <c r="A644" s="26">
        <v>643</v>
      </c>
      <c r="B644" s="74" t="s">
        <v>439</v>
      </c>
      <c r="C644" s="26" t="s">
        <v>191</v>
      </c>
      <c r="D644" s="26" t="s">
        <v>192</v>
      </c>
      <c r="E644" s="26" t="s">
        <v>245</v>
      </c>
      <c r="F644" s="26" t="s">
        <v>246</v>
      </c>
      <c r="G644" s="26"/>
      <c r="H644" s="33"/>
    </row>
    <row r="645" spans="1:8">
      <c r="A645" s="26">
        <v>644</v>
      </c>
      <c r="B645" s="74" t="s">
        <v>439</v>
      </c>
      <c r="C645" s="26" t="s">
        <v>191</v>
      </c>
      <c r="D645" s="26" t="s">
        <v>192</v>
      </c>
      <c r="E645" s="26" t="s">
        <v>247</v>
      </c>
      <c r="F645" s="26" t="s">
        <v>248</v>
      </c>
      <c r="G645" s="26"/>
      <c r="H645" s="33"/>
    </row>
    <row r="646" spans="1:8">
      <c r="A646" s="26">
        <v>645</v>
      </c>
      <c r="B646" s="74" t="s">
        <v>439</v>
      </c>
      <c r="C646" s="26" t="s">
        <v>191</v>
      </c>
      <c r="D646" s="26" t="s">
        <v>192</v>
      </c>
      <c r="E646" s="26" t="s">
        <v>249</v>
      </c>
      <c r="F646" s="26" t="s">
        <v>250</v>
      </c>
      <c r="G646" s="26"/>
      <c r="H646" s="33">
        <v>1878</v>
      </c>
    </row>
    <row r="647" spans="1:8">
      <c r="A647" s="26">
        <v>646</v>
      </c>
      <c r="B647" s="74" t="s">
        <v>439</v>
      </c>
      <c r="C647" s="26" t="s">
        <v>191</v>
      </c>
      <c r="D647" s="26" t="s">
        <v>192</v>
      </c>
      <c r="E647" s="26" t="s">
        <v>251</v>
      </c>
      <c r="F647" s="26" t="s">
        <v>252</v>
      </c>
      <c r="G647" s="26"/>
      <c r="H647" s="33"/>
    </row>
    <row r="648" spans="1:8">
      <c r="A648" s="26">
        <v>647</v>
      </c>
      <c r="B648" s="74" t="s">
        <v>439</v>
      </c>
      <c r="C648" s="26" t="s">
        <v>191</v>
      </c>
      <c r="D648" s="26" t="s">
        <v>192</v>
      </c>
      <c r="E648" s="26" t="s">
        <v>253</v>
      </c>
      <c r="F648" s="26" t="s">
        <v>254</v>
      </c>
      <c r="G648" s="26"/>
      <c r="H648" s="33"/>
    </row>
    <row r="649" spans="1:8">
      <c r="A649" s="26">
        <v>648</v>
      </c>
      <c r="B649" s="74" t="s">
        <v>439</v>
      </c>
      <c r="C649" s="26" t="s">
        <v>191</v>
      </c>
      <c r="D649" s="26" t="s">
        <v>192</v>
      </c>
      <c r="E649" s="26" t="s">
        <v>255</v>
      </c>
      <c r="F649" s="26" t="s">
        <v>256</v>
      </c>
      <c r="G649" s="26"/>
      <c r="H649" s="33"/>
    </row>
    <row r="650" spans="1:8">
      <c r="A650" s="26">
        <v>649</v>
      </c>
      <c r="B650" s="74" t="s">
        <v>439</v>
      </c>
      <c r="C650" s="26" t="s">
        <v>191</v>
      </c>
      <c r="D650" s="26" t="s">
        <v>192</v>
      </c>
      <c r="E650" s="26" t="s">
        <v>257</v>
      </c>
      <c r="F650" s="26" t="s">
        <v>258</v>
      </c>
      <c r="G650" s="26"/>
      <c r="H650" s="33"/>
    </row>
    <row r="651" spans="1:8">
      <c r="A651" s="26">
        <v>650</v>
      </c>
      <c r="B651" s="74" t="s">
        <v>439</v>
      </c>
      <c r="C651" s="26" t="s">
        <v>191</v>
      </c>
      <c r="D651" s="26" t="s">
        <v>192</v>
      </c>
      <c r="E651" s="26" t="s">
        <v>259</v>
      </c>
      <c r="F651" s="26" t="s">
        <v>260</v>
      </c>
      <c r="G651" s="26"/>
      <c r="H651" s="33"/>
    </row>
    <row r="652" spans="1:8">
      <c r="A652" s="26">
        <v>651</v>
      </c>
      <c r="B652" s="74" t="s">
        <v>439</v>
      </c>
      <c r="C652" s="26" t="s">
        <v>191</v>
      </c>
      <c r="D652" s="26" t="s">
        <v>192</v>
      </c>
      <c r="E652" s="26" t="s">
        <v>261</v>
      </c>
      <c r="F652" s="26" t="s">
        <v>262</v>
      </c>
      <c r="G652" s="26"/>
      <c r="H652" s="33"/>
    </row>
    <row r="653" spans="1:8">
      <c r="A653" s="26">
        <v>652</v>
      </c>
      <c r="B653" s="74" t="s">
        <v>439</v>
      </c>
      <c r="C653" s="26" t="s">
        <v>191</v>
      </c>
      <c r="D653" s="26" t="s">
        <v>192</v>
      </c>
      <c r="E653" s="26" t="s">
        <v>263</v>
      </c>
      <c r="F653" s="26" t="s">
        <v>264</v>
      </c>
      <c r="G653" s="26"/>
      <c r="H653" s="33"/>
    </row>
    <row r="654" spans="1:8">
      <c r="A654" s="26">
        <v>653</v>
      </c>
      <c r="B654" s="74" t="s">
        <v>439</v>
      </c>
      <c r="C654" s="26" t="s">
        <v>191</v>
      </c>
      <c r="D654" s="26" t="s">
        <v>192</v>
      </c>
      <c r="E654" s="26" t="s">
        <v>265</v>
      </c>
      <c r="F654" s="26" t="s">
        <v>266</v>
      </c>
      <c r="G654" s="26"/>
      <c r="H654" s="33"/>
    </row>
    <row r="655" spans="1:8">
      <c r="A655" s="26">
        <v>654</v>
      </c>
      <c r="B655" s="74" t="s">
        <v>439</v>
      </c>
      <c r="C655" s="26" t="s">
        <v>191</v>
      </c>
      <c r="D655" s="26" t="s">
        <v>192</v>
      </c>
      <c r="E655" s="26" t="s">
        <v>267</v>
      </c>
      <c r="F655" s="26" t="s">
        <v>268</v>
      </c>
      <c r="G655" s="26"/>
      <c r="H655" s="33"/>
    </row>
    <row r="656" spans="1:8">
      <c r="A656" s="26">
        <v>655</v>
      </c>
      <c r="B656" s="74" t="s">
        <v>439</v>
      </c>
      <c r="C656" s="26" t="s">
        <v>191</v>
      </c>
      <c r="D656" s="26" t="s">
        <v>192</v>
      </c>
      <c r="E656" s="26" t="s">
        <v>269</v>
      </c>
      <c r="F656" s="26" t="s">
        <v>270</v>
      </c>
      <c r="G656" s="26"/>
      <c r="H656" s="33"/>
    </row>
    <row r="657" spans="1:8">
      <c r="A657" s="26">
        <v>656</v>
      </c>
      <c r="B657" s="74" t="s">
        <v>439</v>
      </c>
      <c r="C657" s="26" t="s">
        <v>191</v>
      </c>
      <c r="D657" s="26" t="s">
        <v>192</v>
      </c>
      <c r="E657" s="26" t="s">
        <v>271</v>
      </c>
      <c r="F657" s="26" t="s">
        <v>272</v>
      </c>
      <c r="G657" s="26"/>
      <c r="H657" s="33"/>
    </row>
    <row r="658" spans="1:8">
      <c r="A658" s="26">
        <v>657</v>
      </c>
      <c r="B658" s="74" t="s">
        <v>439</v>
      </c>
      <c r="C658" s="26" t="s">
        <v>191</v>
      </c>
      <c r="D658" s="26" t="s">
        <v>192</v>
      </c>
      <c r="E658" s="26" t="s">
        <v>273</v>
      </c>
      <c r="F658" s="26" t="s">
        <v>274</v>
      </c>
      <c r="G658" s="26"/>
      <c r="H658" s="33"/>
    </row>
    <row r="659" spans="1:8">
      <c r="A659" s="26">
        <v>658</v>
      </c>
      <c r="B659" s="74" t="s">
        <v>439</v>
      </c>
      <c r="C659" s="26" t="s">
        <v>191</v>
      </c>
      <c r="D659" s="26" t="s">
        <v>192</v>
      </c>
      <c r="E659" s="26" t="s">
        <v>275</v>
      </c>
      <c r="F659" s="26" t="s">
        <v>276</v>
      </c>
      <c r="G659" s="26"/>
      <c r="H659" s="33"/>
    </row>
    <row r="660" spans="1:8">
      <c r="A660" s="26">
        <v>659</v>
      </c>
      <c r="B660" s="74" t="s">
        <v>439</v>
      </c>
      <c r="C660" s="26" t="s">
        <v>191</v>
      </c>
      <c r="D660" s="26" t="s">
        <v>183</v>
      </c>
      <c r="E660" s="26" t="s">
        <v>277</v>
      </c>
      <c r="F660" s="26" t="s">
        <v>278</v>
      </c>
      <c r="G660" s="26"/>
      <c r="H660" s="35">
        <f>SUM(H625:H659)</f>
        <v>202469</v>
      </c>
    </row>
    <row r="661" spans="1:8">
      <c r="A661" s="26">
        <v>660</v>
      </c>
      <c r="B661" s="74" t="s">
        <v>439</v>
      </c>
      <c r="C661" s="26" t="s">
        <v>191</v>
      </c>
      <c r="D661" s="26" t="s">
        <v>192</v>
      </c>
      <c r="E661" s="26" t="s">
        <v>279</v>
      </c>
      <c r="F661" s="26" t="s">
        <v>280</v>
      </c>
      <c r="G661" s="26"/>
      <c r="H661" s="33"/>
    </row>
    <row r="662" spans="1:8">
      <c r="A662" s="26">
        <v>661</v>
      </c>
      <c r="B662" s="74" t="s">
        <v>439</v>
      </c>
      <c r="C662" s="26" t="s">
        <v>191</v>
      </c>
      <c r="D662" s="26" t="s">
        <v>192</v>
      </c>
      <c r="E662" s="26" t="s">
        <v>281</v>
      </c>
      <c r="F662" s="26" t="s">
        <v>282</v>
      </c>
      <c r="G662" s="26"/>
      <c r="H662" s="33"/>
    </row>
    <row r="663" spans="1:8">
      <c r="A663" s="26">
        <v>662</v>
      </c>
      <c r="B663" s="74" t="s">
        <v>439</v>
      </c>
      <c r="C663" s="26" t="s">
        <v>191</v>
      </c>
      <c r="D663" s="26" t="s">
        <v>192</v>
      </c>
      <c r="E663" s="26" t="s">
        <v>283</v>
      </c>
      <c r="F663" s="26" t="s">
        <v>284</v>
      </c>
      <c r="G663" s="26"/>
      <c r="H663" s="33"/>
    </row>
    <row r="664" spans="1:8">
      <c r="A664" s="26">
        <v>663</v>
      </c>
      <c r="B664" s="74" t="s">
        <v>439</v>
      </c>
      <c r="C664" s="26" t="s">
        <v>191</v>
      </c>
      <c r="D664" s="26" t="s">
        <v>192</v>
      </c>
      <c r="E664" s="26" t="s">
        <v>285</v>
      </c>
      <c r="F664" s="26" t="s">
        <v>286</v>
      </c>
      <c r="G664" s="26"/>
      <c r="H664" s="33"/>
    </row>
    <row r="665" spans="1:8">
      <c r="A665" s="26">
        <v>664</v>
      </c>
      <c r="B665" s="74" t="s">
        <v>439</v>
      </c>
      <c r="C665" s="26" t="s">
        <v>191</v>
      </c>
      <c r="D665" s="26" t="s">
        <v>192</v>
      </c>
      <c r="E665" s="26" t="s">
        <v>287</v>
      </c>
      <c r="F665" s="26" t="s">
        <v>288</v>
      </c>
      <c r="G665" s="26"/>
      <c r="H665" s="33"/>
    </row>
    <row r="666" spans="1:8">
      <c r="A666" s="26">
        <v>665</v>
      </c>
      <c r="B666" s="74" t="s">
        <v>439</v>
      </c>
      <c r="C666" s="26" t="s">
        <v>191</v>
      </c>
      <c r="D666" s="26" t="s">
        <v>192</v>
      </c>
      <c r="E666" s="26" t="s">
        <v>289</v>
      </c>
      <c r="F666" s="26" t="s">
        <v>290</v>
      </c>
      <c r="G666" s="26"/>
      <c r="H666" s="33"/>
    </row>
    <row r="667" spans="1:8">
      <c r="A667" s="26">
        <v>666</v>
      </c>
      <c r="B667" s="74" t="s">
        <v>439</v>
      </c>
      <c r="C667" s="26" t="s">
        <v>191</v>
      </c>
      <c r="D667" s="26" t="s">
        <v>192</v>
      </c>
      <c r="E667" s="26" t="s">
        <v>291</v>
      </c>
      <c r="F667" s="26" t="s">
        <v>292</v>
      </c>
      <c r="G667" s="26"/>
      <c r="H667" s="33"/>
    </row>
    <row r="668" spans="1:8">
      <c r="A668" s="26">
        <v>667</v>
      </c>
      <c r="B668" s="74" t="s">
        <v>439</v>
      </c>
      <c r="C668" s="26" t="s">
        <v>191</v>
      </c>
      <c r="D668" s="26" t="s">
        <v>192</v>
      </c>
      <c r="E668" s="26" t="s">
        <v>293</v>
      </c>
      <c r="F668" s="26" t="s">
        <v>294</v>
      </c>
      <c r="G668" s="26"/>
      <c r="H668" s="33"/>
    </row>
    <row r="669" spans="1:8">
      <c r="A669" s="26">
        <v>668</v>
      </c>
      <c r="B669" s="74" t="s">
        <v>439</v>
      </c>
      <c r="C669" s="26" t="s">
        <v>191</v>
      </c>
      <c r="D669" s="26" t="s">
        <v>192</v>
      </c>
      <c r="E669" s="26" t="s">
        <v>295</v>
      </c>
      <c r="F669" s="26" t="s">
        <v>296</v>
      </c>
      <c r="G669" s="26"/>
      <c r="H669" s="33"/>
    </row>
    <row r="670" spans="1:8">
      <c r="A670" s="26">
        <v>669</v>
      </c>
      <c r="B670" s="74" t="s">
        <v>439</v>
      </c>
      <c r="C670" s="26" t="s">
        <v>191</v>
      </c>
      <c r="D670" s="26" t="s">
        <v>183</v>
      </c>
      <c r="E670" s="26" t="s">
        <v>297</v>
      </c>
      <c r="F670" s="26" t="s">
        <v>298</v>
      </c>
      <c r="G670" s="26"/>
      <c r="H670" s="35">
        <f>SUM(H621,H624,,H660,H661:H669)</f>
        <v>216126</v>
      </c>
    </row>
    <row r="671" spans="1:8">
      <c r="A671" s="26">
        <v>670</v>
      </c>
      <c r="B671" s="74" t="s">
        <v>439</v>
      </c>
      <c r="C671" s="26" t="s">
        <v>299</v>
      </c>
      <c r="D671" s="26" t="s">
        <v>192</v>
      </c>
      <c r="E671" s="26" t="s">
        <v>8</v>
      </c>
      <c r="F671" s="26" t="s">
        <v>9</v>
      </c>
      <c r="G671" s="64">
        <v>0.41</v>
      </c>
      <c r="H671" s="33">
        <v>23670</v>
      </c>
    </row>
    <row r="672" spans="1:8">
      <c r="A672" s="26">
        <v>671</v>
      </c>
      <c r="B672" s="74" t="s">
        <v>439</v>
      </c>
      <c r="C672" s="26" t="s">
        <v>299</v>
      </c>
      <c r="D672" s="26" t="s">
        <v>192</v>
      </c>
      <c r="E672" s="26" t="s">
        <v>10</v>
      </c>
      <c r="F672" s="26" t="s">
        <v>11</v>
      </c>
      <c r="G672" s="64">
        <v>0.45</v>
      </c>
      <c r="H672" s="33">
        <v>13540</v>
      </c>
    </row>
    <row r="673" spans="1:8">
      <c r="A673" s="26">
        <v>672</v>
      </c>
      <c r="B673" s="74" t="s">
        <v>439</v>
      </c>
      <c r="C673" s="26" t="s">
        <v>299</v>
      </c>
      <c r="D673" s="26" t="s">
        <v>192</v>
      </c>
      <c r="E673" s="26" t="s">
        <v>12</v>
      </c>
      <c r="F673" s="26" t="s">
        <v>13</v>
      </c>
      <c r="G673" s="64"/>
      <c r="H673" s="33"/>
    </row>
    <row r="674" spans="1:8">
      <c r="A674" s="26">
        <v>673</v>
      </c>
      <c r="B674" s="74" t="s">
        <v>439</v>
      </c>
      <c r="C674" s="26" t="s">
        <v>299</v>
      </c>
      <c r="D674" s="26" t="s">
        <v>192</v>
      </c>
      <c r="E674" s="26" t="s">
        <v>14</v>
      </c>
      <c r="F674" s="26" t="s">
        <v>15</v>
      </c>
      <c r="G674" s="64"/>
      <c r="H674" s="33"/>
    </row>
    <row r="675" spans="1:8">
      <c r="A675" s="26">
        <v>674</v>
      </c>
      <c r="B675" s="74" t="s">
        <v>439</v>
      </c>
      <c r="C675" s="26" t="s">
        <v>299</v>
      </c>
      <c r="D675" s="26" t="s">
        <v>192</v>
      </c>
      <c r="E675" s="26" t="s">
        <v>18</v>
      </c>
      <c r="F675" s="26" t="s">
        <v>19</v>
      </c>
      <c r="G675" s="64"/>
      <c r="H675" s="33"/>
    </row>
    <row r="676" spans="1:8">
      <c r="A676" s="26">
        <v>675</v>
      </c>
      <c r="B676" s="74" t="s">
        <v>439</v>
      </c>
      <c r="C676" s="26" t="s">
        <v>299</v>
      </c>
      <c r="D676" s="26" t="s">
        <v>192</v>
      </c>
      <c r="E676" s="26" t="s">
        <v>20</v>
      </c>
      <c r="F676" s="26" t="s">
        <v>21</v>
      </c>
      <c r="G676" s="64"/>
      <c r="H676" s="33"/>
    </row>
    <row r="677" spans="1:8">
      <c r="A677" s="26">
        <v>676</v>
      </c>
      <c r="B677" s="74" t="s">
        <v>439</v>
      </c>
      <c r="C677" s="26" t="s">
        <v>299</v>
      </c>
      <c r="D677" s="26" t="s">
        <v>192</v>
      </c>
      <c r="E677" s="26" t="s">
        <v>22</v>
      </c>
      <c r="F677" s="26" t="s">
        <v>23</v>
      </c>
      <c r="G677" s="64"/>
      <c r="H677" s="33"/>
    </row>
    <row r="678" spans="1:8">
      <c r="A678" s="26">
        <v>677</v>
      </c>
      <c r="B678" s="74" t="s">
        <v>439</v>
      </c>
      <c r="C678" s="26" t="s">
        <v>299</v>
      </c>
      <c r="D678" s="26" t="s">
        <v>192</v>
      </c>
      <c r="E678" s="26" t="s">
        <v>24</v>
      </c>
      <c r="F678" s="26" t="s">
        <v>25</v>
      </c>
      <c r="G678" s="64"/>
      <c r="H678" s="33"/>
    </row>
    <row r="679" spans="1:8">
      <c r="A679" s="26">
        <v>678</v>
      </c>
      <c r="B679" s="74" t="s">
        <v>439</v>
      </c>
      <c r="C679" s="26" t="s">
        <v>299</v>
      </c>
      <c r="D679" s="26" t="s">
        <v>192</v>
      </c>
      <c r="E679" s="26" t="s">
        <v>26</v>
      </c>
      <c r="F679" s="26" t="s">
        <v>27</v>
      </c>
      <c r="G679" s="64"/>
      <c r="H679" s="33"/>
    </row>
    <row r="680" spans="1:8">
      <c r="A680" s="26">
        <v>679</v>
      </c>
      <c r="B680" s="74" t="s">
        <v>439</v>
      </c>
      <c r="C680" s="26" t="s">
        <v>299</v>
      </c>
      <c r="D680" s="26" t="s">
        <v>192</v>
      </c>
      <c r="E680" s="26" t="s">
        <v>28</v>
      </c>
      <c r="F680" s="26" t="s">
        <v>29</v>
      </c>
      <c r="G680" s="64"/>
      <c r="H680" s="33"/>
    </row>
    <row r="681" spans="1:8">
      <c r="A681" s="26">
        <v>680</v>
      </c>
      <c r="B681" s="74" t="s">
        <v>439</v>
      </c>
      <c r="C681" s="26" t="s">
        <v>299</v>
      </c>
      <c r="D681" s="26" t="s">
        <v>192</v>
      </c>
      <c r="E681" s="26" t="s">
        <v>30</v>
      </c>
      <c r="F681" s="26" t="s">
        <v>31</v>
      </c>
      <c r="G681" s="64"/>
      <c r="H681" s="33"/>
    </row>
    <row r="682" spans="1:8">
      <c r="A682" s="26">
        <v>681</v>
      </c>
      <c r="B682" s="74" t="s">
        <v>439</v>
      </c>
      <c r="C682" s="26" t="s">
        <v>299</v>
      </c>
      <c r="D682" s="26" t="s">
        <v>192</v>
      </c>
      <c r="E682" s="26" t="s">
        <v>32</v>
      </c>
      <c r="F682" s="26" t="s">
        <v>33</v>
      </c>
      <c r="G682" s="64"/>
      <c r="H682" s="33"/>
    </row>
    <row r="683" spans="1:8">
      <c r="A683" s="26">
        <v>682</v>
      </c>
      <c r="B683" s="74" t="s">
        <v>439</v>
      </c>
      <c r="C683" s="26" t="s">
        <v>299</v>
      </c>
      <c r="D683" s="26" t="s">
        <v>192</v>
      </c>
      <c r="E683" s="26" t="s">
        <v>34</v>
      </c>
      <c r="F683" s="26" t="s">
        <v>35</v>
      </c>
      <c r="G683" s="64"/>
      <c r="H683" s="33"/>
    </row>
    <row r="684" spans="1:8">
      <c r="A684" s="26">
        <v>683</v>
      </c>
      <c r="B684" s="74" t="s">
        <v>439</v>
      </c>
      <c r="C684" s="26" t="s">
        <v>299</v>
      </c>
      <c r="D684" s="26" t="s">
        <v>192</v>
      </c>
      <c r="E684" s="26" t="s">
        <v>36</v>
      </c>
      <c r="F684" s="26" t="s">
        <v>37</v>
      </c>
      <c r="G684" s="64"/>
      <c r="H684" s="33"/>
    </row>
    <row r="685" spans="1:8">
      <c r="A685" s="26">
        <v>684</v>
      </c>
      <c r="B685" s="74" t="s">
        <v>439</v>
      </c>
      <c r="C685" s="26" t="s">
        <v>299</v>
      </c>
      <c r="D685" s="26" t="s">
        <v>192</v>
      </c>
      <c r="E685" s="26" t="s">
        <v>49</v>
      </c>
      <c r="F685" s="26" t="s">
        <v>50</v>
      </c>
      <c r="G685" s="64"/>
      <c r="H685" s="33"/>
    </row>
    <row r="686" spans="1:8">
      <c r="A686" s="26">
        <v>685</v>
      </c>
      <c r="B686" s="74" t="s">
        <v>439</v>
      </c>
      <c r="C686" s="26" t="s">
        <v>299</v>
      </c>
      <c r="D686" s="26" t="s">
        <v>192</v>
      </c>
      <c r="E686" s="26" t="s">
        <v>51</v>
      </c>
      <c r="F686" s="26" t="s">
        <v>52</v>
      </c>
      <c r="G686" s="64"/>
      <c r="H686" s="33"/>
    </row>
    <row r="687" spans="1:8">
      <c r="A687" s="26">
        <v>686</v>
      </c>
      <c r="B687" s="74" t="s">
        <v>439</v>
      </c>
      <c r="C687" s="26" t="s">
        <v>299</v>
      </c>
      <c r="D687" s="26" t="s">
        <v>192</v>
      </c>
      <c r="E687" s="26" t="s">
        <v>16</v>
      </c>
      <c r="F687" s="26" t="s">
        <v>17</v>
      </c>
      <c r="G687" s="64"/>
      <c r="H687" s="33"/>
    </row>
    <row r="688" spans="1:8">
      <c r="A688" s="26">
        <v>687</v>
      </c>
      <c r="B688" s="74" t="s">
        <v>439</v>
      </c>
      <c r="C688" s="26" t="s">
        <v>299</v>
      </c>
      <c r="D688" s="26" t="s">
        <v>192</v>
      </c>
      <c r="E688" s="26" t="s">
        <v>57</v>
      </c>
      <c r="F688" s="26" t="s">
        <v>58</v>
      </c>
      <c r="G688" s="64"/>
      <c r="H688" s="33"/>
    </row>
    <row r="689" spans="1:8">
      <c r="A689" s="26">
        <v>688</v>
      </c>
      <c r="B689" s="74" t="s">
        <v>439</v>
      </c>
      <c r="C689" s="26" t="s">
        <v>299</v>
      </c>
      <c r="D689" s="26" t="s">
        <v>192</v>
      </c>
      <c r="E689" s="26" t="s">
        <v>59</v>
      </c>
      <c r="F689" s="26" t="s">
        <v>60</v>
      </c>
      <c r="G689" s="64"/>
      <c r="H689" s="33"/>
    </row>
    <row r="690" spans="1:8">
      <c r="A690" s="26">
        <v>689</v>
      </c>
      <c r="B690" s="74" t="s">
        <v>439</v>
      </c>
      <c r="C690" s="26" t="s">
        <v>299</v>
      </c>
      <c r="D690" s="26" t="s">
        <v>192</v>
      </c>
      <c r="E690" s="26" t="s">
        <v>61</v>
      </c>
      <c r="F690" s="26" t="s">
        <v>62</v>
      </c>
      <c r="G690" s="64"/>
      <c r="H690" s="33"/>
    </row>
    <row r="691" spans="1:8">
      <c r="A691" s="26">
        <v>690</v>
      </c>
      <c r="B691" s="74" t="s">
        <v>439</v>
      </c>
      <c r="C691" s="26" t="s">
        <v>299</v>
      </c>
      <c r="D691" s="26" t="s">
        <v>192</v>
      </c>
      <c r="E691" s="26" t="s">
        <v>38</v>
      </c>
      <c r="F691" s="26" t="s">
        <v>39</v>
      </c>
      <c r="G691" s="64"/>
      <c r="H691" s="33"/>
    </row>
    <row r="692" spans="1:8">
      <c r="A692" s="26">
        <v>691</v>
      </c>
      <c r="B692" s="74" t="s">
        <v>439</v>
      </c>
      <c r="C692" s="26" t="s">
        <v>299</v>
      </c>
      <c r="D692" s="26" t="s">
        <v>192</v>
      </c>
      <c r="E692" s="26" t="s">
        <v>40</v>
      </c>
      <c r="F692" s="26" t="s">
        <v>300</v>
      </c>
      <c r="G692" s="64"/>
      <c r="H692" s="33"/>
    </row>
    <row r="693" spans="1:8">
      <c r="A693" s="26">
        <v>692</v>
      </c>
      <c r="B693" s="74" t="s">
        <v>439</v>
      </c>
      <c r="C693" s="26" t="s">
        <v>299</v>
      </c>
      <c r="D693" s="26" t="s">
        <v>192</v>
      </c>
      <c r="E693" s="26" t="s">
        <v>41</v>
      </c>
      <c r="F693" s="26" t="s">
        <v>42</v>
      </c>
      <c r="G693" s="64"/>
      <c r="H693" s="33"/>
    </row>
    <row r="694" spans="1:8">
      <c r="A694" s="26">
        <v>693</v>
      </c>
      <c r="B694" s="74" t="s">
        <v>439</v>
      </c>
      <c r="C694" s="26" t="s">
        <v>299</v>
      </c>
      <c r="D694" s="26" t="s">
        <v>192</v>
      </c>
      <c r="E694" s="26" t="s">
        <v>43</v>
      </c>
      <c r="F694" s="26" t="s">
        <v>44</v>
      </c>
      <c r="G694" s="64"/>
      <c r="H694" s="33"/>
    </row>
    <row r="695" spans="1:8">
      <c r="A695" s="26">
        <v>694</v>
      </c>
      <c r="B695" s="74" t="s">
        <v>439</v>
      </c>
      <c r="C695" s="26" t="s">
        <v>299</v>
      </c>
      <c r="D695" s="26" t="s">
        <v>192</v>
      </c>
      <c r="E695" s="26" t="s">
        <v>45</v>
      </c>
      <c r="F695" s="26" t="s">
        <v>46</v>
      </c>
      <c r="G695" s="64"/>
      <c r="H695" s="33"/>
    </row>
    <row r="696" spans="1:8">
      <c r="A696" s="26">
        <v>695</v>
      </c>
      <c r="B696" s="74" t="s">
        <v>439</v>
      </c>
      <c r="C696" s="26" t="s">
        <v>299</v>
      </c>
      <c r="D696" s="26" t="s">
        <v>192</v>
      </c>
      <c r="E696" s="26" t="s">
        <v>53</v>
      </c>
      <c r="F696" s="26" t="s">
        <v>54</v>
      </c>
      <c r="G696" s="64"/>
      <c r="H696" s="33"/>
    </row>
    <row r="697" spans="1:8">
      <c r="A697" s="26">
        <v>696</v>
      </c>
      <c r="B697" s="74" t="s">
        <v>439</v>
      </c>
      <c r="C697" s="26" t="s">
        <v>299</v>
      </c>
      <c r="D697" s="26" t="s">
        <v>192</v>
      </c>
      <c r="E697" s="26" t="s">
        <v>47</v>
      </c>
      <c r="F697" s="26" t="s">
        <v>48</v>
      </c>
      <c r="G697" s="64"/>
      <c r="H697" s="33"/>
    </row>
    <row r="698" spans="1:8">
      <c r="A698" s="26">
        <v>697</v>
      </c>
      <c r="B698" s="74" t="s">
        <v>439</v>
      </c>
      <c r="C698" s="26" t="s">
        <v>299</v>
      </c>
      <c r="D698" s="26" t="s">
        <v>192</v>
      </c>
      <c r="E698" s="26" t="s">
        <v>63</v>
      </c>
      <c r="F698" s="26" t="s">
        <v>64</v>
      </c>
      <c r="G698" s="64"/>
      <c r="H698" s="33"/>
    </row>
    <row r="699" spans="1:8">
      <c r="A699" s="26">
        <v>698</v>
      </c>
      <c r="B699" s="74" t="s">
        <v>439</v>
      </c>
      <c r="C699" s="26" t="s">
        <v>299</v>
      </c>
      <c r="D699" s="26" t="s">
        <v>192</v>
      </c>
      <c r="E699" s="26" t="s">
        <v>55</v>
      </c>
      <c r="F699" s="26" t="s">
        <v>56</v>
      </c>
      <c r="G699" s="64"/>
      <c r="H699" s="33"/>
    </row>
    <row r="700" spans="1:8">
      <c r="A700" s="26">
        <v>699</v>
      </c>
      <c r="B700" s="74" t="s">
        <v>439</v>
      </c>
      <c r="C700" s="26" t="s">
        <v>299</v>
      </c>
      <c r="D700" s="26" t="s">
        <v>192</v>
      </c>
      <c r="E700" s="26" t="s">
        <v>65</v>
      </c>
      <c r="F700" s="26" t="s">
        <v>66</v>
      </c>
      <c r="G700" s="64"/>
      <c r="H700" s="33"/>
    </row>
    <row r="701" spans="1:8">
      <c r="A701" s="26">
        <v>700</v>
      </c>
      <c r="B701" s="74" t="s">
        <v>439</v>
      </c>
      <c r="C701" s="26" t="s">
        <v>299</v>
      </c>
      <c r="D701" s="26" t="s">
        <v>192</v>
      </c>
      <c r="E701" s="26" t="s">
        <v>67</v>
      </c>
      <c r="F701" s="26" t="s">
        <v>68</v>
      </c>
      <c r="G701" s="64"/>
      <c r="H701" s="33"/>
    </row>
    <row r="702" spans="1:8">
      <c r="A702" s="26">
        <v>701</v>
      </c>
      <c r="B702" s="74" t="s">
        <v>439</v>
      </c>
      <c r="C702" s="26" t="s">
        <v>299</v>
      </c>
      <c r="D702" s="26" t="s">
        <v>192</v>
      </c>
      <c r="E702" s="26" t="s">
        <v>69</v>
      </c>
      <c r="F702" s="26" t="s">
        <v>70</v>
      </c>
      <c r="G702" s="64"/>
      <c r="H702" s="33"/>
    </row>
    <row r="703" spans="1:8">
      <c r="A703" s="26">
        <v>702</v>
      </c>
      <c r="B703" s="74" t="s">
        <v>439</v>
      </c>
      <c r="C703" s="26" t="s">
        <v>299</v>
      </c>
      <c r="D703" s="26" t="s">
        <v>192</v>
      </c>
      <c r="E703" s="26" t="s">
        <v>71</v>
      </c>
      <c r="F703" s="26" t="s">
        <v>72</v>
      </c>
      <c r="G703" s="64">
        <v>1.5</v>
      </c>
      <c r="H703" s="33">
        <v>81816</v>
      </c>
    </row>
    <row r="704" spans="1:8">
      <c r="A704" s="26">
        <v>703</v>
      </c>
      <c r="B704" s="74" t="s">
        <v>439</v>
      </c>
      <c r="C704" s="26" t="s">
        <v>299</v>
      </c>
      <c r="D704" s="26" t="s">
        <v>192</v>
      </c>
      <c r="E704" s="26" t="s">
        <v>73</v>
      </c>
      <c r="F704" s="26" t="s">
        <v>74</v>
      </c>
      <c r="G704" s="64"/>
      <c r="H704" s="33"/>
    </row>
    <row r="705" spans="1:8">
      <c r="A705" s="26">
        <v>704</v>
      </c>
      <c r="B705" s="74" t="s">
        <v>439</v>
      </c>
      <c r="C705" s="26" t="s">
        <v>299</v>
      </c>
      <c r="D705" s="26" t="s">
        <v>192</v>
      </c>
      <c r="E705" s="26" t="s">
        <v>75</v>
      </c>
      <c r="F705" s="26" t="s">
        <v>76</v>
      </c>
      <c r="G705" s="64"/>
      <c r="H705" s="33"/>
    </row>
    <row r="706" spans="1:8">
      <c r="A706" s="26">
        <v>705</v>
      </c>
      <c r="B706" s="74" t="s">
        <v>439</v>
      </c>
      <c r="C706" s="26" t="s">
        <v>299</v>
      </c>
      <c r="D706" s="26" t="s">
        <v>192</v>
      </c>
      <c r="E706" s="26" t="s">
        <v>77</v>
      </c>
      <c r="F706" s="26" t="s">
        <v>301</v>
      </c>
      <c r="G706" s="64"/>
      <c r="H706" s="33"/>
    </row>
    <row r="707" spans="1:8">
      <c r="A707" s="26">
        <v>706</v>
      </c>
      <c r="B707" s="74" t="s">
        <v>439</v>
      </c>
      <c r="C707" s="26" t="s">
        <v>299</v>
      </c>
      <c r="D707" s="26" t="s">
        <v>192</v>
      </c>
      <c r="E707" s="26" t="s">
        <v>78</v>
      </c>
      <c r="F707" s="26" t="s">
        <v>79</v>
      </c>
      <c r="G707" s="64"/>
      <c r="H707" s="33"/>
    </row>
    <row r="708" spans="1:8">
      <c r="A708" s="26">
        <v>707</v>
      </c>
      <c r="B708" s="74" t="s">
        <v>439</v>
      </c>
      <c r="C708" s="26" t="s">
        <v>299</v>
      </c>
      <c r="D708" s="26" t="s">
        <v>192</v>
      </c>
      <c r="E708" s="26" t="s">
        <v>80</v>
      </c>
      <c r="F708" s="26" t="s">
        <v>81</v>
      </c>
      <c r="G708" s="65"/>
      <c r="H708" s="33"/>
    </row>
    <row r="709" spans="1:8">
      <c r="A709" s="26">
        <v>708</v>
      </c>
      <c r="B709" s="74" t="s">
        <v>439</v>
      </c>
      <c r="C709" s="26" t="s">
        <v>299</v>
      </c>
      <c r="D709" s="26" t="s">
        <v>183</v>
      </c>
      <c r="E709" s="26" t="s">
        <v>302</v>
      </c>
      <c r="F709" s="26" t="s">
        <v>303</v>
      </c>
      <c r="G709" s="67">
        <f>SUM(G671:G707)</f>
        <v>2.36</v>
      </c>
      <c r="H709" s="69">
        <f>SUM(H671:H708)</f>
        <v>119026</v>
      </c>
    </row>
    <row r="710" spans="1:8">
      <c r="A710" s="26">
        <v>709</v>
      </c>
      <c r="B710" s="74" t="s">
        <v>439</v>
      </c>
      <c r="C710" s="26" t="s">
        <v>179</v>
      </c>
      <c r="D710" s="26" t="s">
        <v>183</v>
      </c>
      <c r="E710" s="26" t="s">
        <v>304</v>
      </c>
      <c r="F710" s="26" t="s">
        <v>305</v>
      </c>
      <c r="G710" s="66">
        <v>2.36</v>
      </c>
      <c r="H710" s="35">
        <v>119026</v>
      </c>
    </row>
    <row r="711" spans="1:8">
      <c r="A711" s="26">
        <v>710</v>
      </c>
      <c r="B711" s="74" t="s">
        <v>439</v>
      </c>
      <c r="C711" s="26" t="s">
        <v>179</v>
      </c>
      <c r="D711" s="26" t="s">
        <v>192</v>
      </c>
      <c r="E711" s="26" t="s">
        <v>306</v>
      </c>
      <c r="F711" s="26" t="s">
        <v>307</v>
      </c>
      <c r="G711" s="68">
        <v>0.18</v>
      </c>
      <c r="H711" s="33">
        <v>16658</v>
      </c>
    </row>
    <row r="712" spans="1:8">
      <c r="A712" s="26">
        <v>711</v>
      </c>
      <c r="B712" s="74" t="s">
        <v>439</v>
      </c>
      <c r="C712" s="26" t="s">
        <v>179</v>
      </c>
      <c r="D712" s="26" t="s">
        <v>192</v>
      </c>
      <c r="E712" s="26" t="s">
        <v>308</v>
      </c>
      <c r="F712" s="26" t="s">
        <v>309</v>
      </c>
      <c r="G712" s="68">
        <v>0.15</v>
      </c>
      <c r="H712" s="33">
        <v>7221</v>
      </c>
    </row>
    <row r="713" spans="1:8">
      <c r="A713" s="26">
        <v>712</v>
      </c>
      <c r="B713" s="74" t="s">
        <v>439</v>
      </c>
      <c r="C713" s="26" t="s">
        <v>179</v>
      </c>
      <c r="D713" s="26" t="s">
        <v>192</v>
      </c>
      <c r="E713" s="26" t="s">
        <v>310</v>
      </c>
      <c r="F713" s="26" t="s">
        <v>311</v>
      </c>
      <c r="G713" s="68">
        <v>0.11</v>
      </c>
      <c r="H713" s="33">
        <v>941</v>
      </c>
    </row>
    <row r="714" spans="1:8">
      <c r="A714" s="26">
        <v>713</v>
      </c>
      <c r="B714" s="74" t="s">
        <v>439</v>
      </c>
      <c r="C714" s="26" t="s">
        <v>179</v>
      </c>
      <c r="D714" s="26" t="s">
        <v>192</v>
      </c>
      <c r="E714" s="26" t="s">
        <v>312</v>
      </c>
      <c r="F714" s="26" t="s">
        <v>313</v>
      </c>
      <c r="G714" s="68">
        <v>0.17</v>
      </c>
      <c r="H714" s="33">
        <v>9110</v>
      </c>
    </row>
    <row r="715" spans="1:8">
      <c r="A715" s="26">
        <v>714</v>
      </c>
      <c r="B715" s="74" t="s">
        <v>439</v>
      </c>
      <c r="C715" s="26" t="s">
        <v>179</v>
      </c>
      <c r="D715" s="26" t="s">
        <v>183</v>
      </c>
      <c r="E715" s="26" t="s">
        <v>314</v>
      </c>
      <c r="F715" s="26" t="s">
        <v>315</v>
      </c>
      <c r="G715" s="67">
        <v>0.61</v>
      </c>
      <c r="H715" s="35">
        <v>33930</v>
      </c>
    </row>
    <row r="716" spans="1:8">
      <c r="A716" s="26">
        <v>715</v>
      </c>
      <c r="B716" s="74" t="s">
        <v>439</v>
      </c>
      <c r="C716" s="26" t="s">
        <v>179</v>
      </c>
      <c r="D716" s="26" t="s">
        <v>192</v>
      </c>
      <c r="E716" s="26" t="s">
        <v>316</v>
      </c>
      <c r="F716" s="26" t="s">
        <v>317</v>
      </c>
      <c r="G716" s="68"/>
      <c r="H716" s="33"/>
    </row>
    <row r="717" spans="1:8">
      <c r="A717" s="26">
        <v>716</v>
      </c>
      <c r="B717" s="74" t="s">
        <v>439</v>
      </c>
      <c r="C717" s="26" t="s">
        <v>179</v>
      </c>
      <c r="D717" s="26" t="s">
        <v>183</v>
      </c>
      <c r="E717" s="26" t="s">
        <v>318</v>
      </c>
      <c r="F717" s="26" t="s">
        <v>319</v>
      </c>
      <c r="G717" s="67">
        <v>2.9699999999999998</v>
      </c>
      <c r="H717" s="35">
        <v>152956</v>
      </c>
    </row>
    <row r="718" spans="1:8">
      <c r="A718" s="26">
        <v>717</v>
      </c>
      <c r="B718" s="74" t="s">
        <v>439</v>
      </c>
      <c r="C718" s="26" t="s">
        <v>179</v>
      </c>
      <c r="D718" s="26" t="s">
        <v>192</v>
      </c>
      <c r="E718" s="26" t="s">
        <v>320</v>
      </c>
      <c r="F718" s="26" t="s">
        <v>321</v>
      </c>
      <c r="G718" s="26"/>
      <c r="H718" s="33">
        <v>17256</v>
      </c>
    </row>
    <row r="719" spans="1:8">
      <c r="A719" s="26">
        <v>718</v>
      </c>
      <c r="B719" s="74" t="s">
        <v>439</v>
      </c>
      <c r="C719" s="26" t="s">
        <v>179</v>
      </c>
      <c r="D719" s="26" t="s">
        <v>192</v>
      </c>
      <c r="E719" s="26" t="s">
        <v>322</v>
      </c>
      <c r="F719" s="26" t="s">
        <v>323</v>
      </c>
      <c r="G719" s="26"/>
      <c r="H719" s="33">
        <v>11665</v>
      </c>
    </row>
    <row r="720" spans="1:8">
      <c r="A720" s="26">
        <v>719</v>
      </c>
      <c r="B720" s="74" t="s">
        <v>439</v>
      </c>
      <c r="C720" s="26" t="s">
        <v>179</v>
      </c>
      <c r="D720" s="26" t="s">
        <v>192</v>
      </c>
      <c r="E720" s="26" t="s">
        <v>324</v>
      </c>
      <c r="F720" s="26" t="s">
        <v>325</v>
      </c>
      <c r="G720" s="26"/>
      <c r="H720" s="33">
        <v>-5591</v>
      </c>
    </row>
    <row r="721" spans="1:8">
      <c r="A721" s="26">
        <v>720</v>
      </c>
      <c r="B721" s="74" t="s">
        <v>439</v>
      </c>
      <c r="C721" s="26" t="s">
        <v>179</v>
      </c>
      <c r="D721" s="26" t="s">
        <v>183</v>
      </c>
      <c r="E721" s="26" t="s">
        <v>326</v>
      </c>
      <c r="F721" s="26" t="s">
        <v>327</v>
      </c>
      <c r="G721" s="26"/>
      <c r="H721" s="40">
        <v>176286</v>
      </c>
    </row>
    <row r="722" spans="1:8">
      <c r="A722" s="26">
        <v>721</v>
      </c>
      <c r="B722" s="74" t="s">
        <v>439</v>
      </c>
      <c r="C722" s="26" t="s">
        <v>179</v>
      </c>
      <c r="D722" s="26" t="s">
        <v>192</v>
      </c>
      <c r="E722" s="26" t="s">
        <v>328</v>
      </c>
      <c r="F722" s="26" t="s">
        <v>329</v>
      </c>
      <c r="G722" s="26"/>
      <c r="H722" s="33">
        <v>387</v>
      </c>
    </row>
    <row r="723" spans="1:8">
      <c r="A723" s="26">
        <v>722</v>
      </c>
      <c r="B723" s="74" t="s">
        <v>439</v>
      </c>
      <c r="C723" s="26" t="s">
        <v>179</v>
      </c>
      <c r="D723" s="26" t="s">
        <v>192</v>
      </c>
      <c r="E723" s="26" t="s">
        <v>330</v>
      </c>
      <c r="F723" s="26" t="s">
        <v>331</v>
      </c>
      <c r="G723" s="26"/>
      <c r="H723" s="33">
        <v>3003</v>
      </c>
    </row>
    <row r="724" spans="1:8">
      <c r="A724" s="26">
        <v>723</v>
      </c>
      <c r="B724" s="74" t="s">
        <v>439</v>
      </c>
      <c r="C724" s="26" t="s">
        <v>179</v>
      </c>
      <c r="D724" s="26" t="s">
        <v>192</v>
      </c>
      <c r="E724" s="26" t="s">
        <v>332</v>
      </c>
      <c r="F724" s="26" t="s">
        <v>333</v>
      </c>
      <c r="G724" s="26"/>
      <c r="H724" s="33">
        <v>9740</v>
      </c>
    </row>
    <row r="725" spans="1:8">
      <c r="A725" s="26">
        <v>724</v>
      </c>
      <c r="B725" s="74" t="s">
        <v>439</v>
      </c>
      <c r="C725" s="26" t="s">
        <v>179</v>
      </c>
      <c r="D725" s="26" t="s">
        <v>192</v>
      </c>
      <c r="E725" s="26" t="s">
        <v>334</v>
      </c>
      <c r="F725" s="26" t="s">
        <v>335</v>
      </c>
      <c r="G725" s="26"/>
      <c r="H725" s="33">
        <v>2018</v>
      </c>
    </row>
    <row r="726" spans="1:8">
      <c r="A726" s="26">
        <v>725</v>
      </c>
      <c r="B726" s="74" t="s">
        <v>439</v>
      </c>
      <c r="C726" s="26" t="s">
        <v>179</v>
      </c>
      <c r="D726" s="26" t="s">
        <v>183</v>
      </c>
      <c r="E726" s="26" t="s">
        <v>336</v>
      </c>
      <c r="F726" s="26" t="s">
        <v>337</v>
      </c>
      <c r="G726" s="26"/>
      <c r="H726" s="35">
        <v>15148</v>
      </c>
    </row>
    <row r="727" spans="1:8">
      <c r="A727" s="26">
        <v>726</v>
      </c>
      <c r="B727" s="74" t="s">
        <v>439</v>
      </c>
      <c r="C727" s="26" t="s">
        <v>179</v>
      </c>
      <c r="D727" s="26" t="s">
        <v>192</v>
      </c>
      <c r="E727" s="26" t="s">
        <v>338</v>
      </c>
      <c r="F727" s="26" t="s">
        <v>339</v>
      </c>
      <c r="G727" s="26"/>
      <c r="H727" s="33">
        <v>0</v>
      </c>
    </row>
    <row r="728" spans="1:8">
      <c r="A728" s="26">
        <v>727</v>
      </c>
      <c r="B728" s="74" t="s">
        <v>439</v>
      </c>
      <c r="C728" s="26" t="s">
        <v>179</v>
      </c>
      <c r="D728" s="26" t="s">
        <v>192</v>
      </c>
      <c r="E728" s="26" t="s">
        <v>340</v>
      </c>
      <c r="F728" s="26" t="s">
        <v>341</v>
      </c>
      <c r="G728" s="26"/>
      <c r="H728" s="33"/>
    </row>
    <row r="729" spans="1:8">
      <c r="A729" s="26">
        <v>728</v>
      </c>
      <c r="B729" s="74" t="s">
        <v>439</v>
      </c>
      <c r="C729" s="26" t="s">
        <v>179</v>
      </c>
      <c r="D729" s="26" t="s">
        <v>192</v>
      </c>
      <c r="E729" s="26" t="s">
        <v>342</v>
      </c>
      <c r="F729" s="26" t="s">
        <v>343</v>
      </c>
      <c r="G729" s="26"/>
      <c r="H729" s="33">
        <v>18490</v>
      </c>
    </row>
    <row r="730" spans="1:8">
      <c r="A730" s="26">
        <v>729</v>
      </c>
      <c r="B730" s="74" t="s">
        <v>439</v>
      </c>
      <c r="C730" s="26" t="s">
        <v>179</v>
      </c>
      <c r="D730" s="26" t="s">
        <v>192</v>
      </c>
      <c r="E730" s="26" t="s">
        <v>344</v>
      </c>
      <c r="F730" s="26" t="s">
        <v>345</v>
      </c>
      <c r="G730" s="26"/>
      <c r="H730" s="33"/>
    </row>
    <row r="731" spans="1:8">
      <c r="A731" s="26">
        <v>730</v>
      </c>
      <c r="B731" s="74" t="s">
        <v>439</v>
      </c>
      <c r="C731" s="26" t="s">
        <v>179</v>
      </c>
      <c r="D731" s="26" t="s">
        <v>192</v>
      </c>
      <c r="E731" s="26" t="s">
        <v>346</v>
      </c>
      <c r="F731" s="26" t="s">
        <v>347</v>
      </c>
      <c r="G731" s="26"/>
      <c r="H731" s="33">
        <v>1374</v>
      </c>
    </row>
    <row r="732" spans="1:8">
      <c r="A732" s="26">
        <v>731</v>
      </c>
      <c r="B732" s="74" t="s">
        <v>439</v>
      </c>
      <c r="C732" s="26" t="s">
        <v>179</v>
      </c>
      <c r="D732" s="26" t="s">
        <v>192</v>
      </c>
      <c r="E732" s="26" t="s">
        <v>348</v>
      </c>
      <c r="F732" s="26" t="s">
        <v>349</v>
      </c>
      <c r="G732" s="26"/>
      <c r="H732" s="33">
        <v>4174</v>
      </c>
    </row>
    <row r="733" spans="1:8">
      <c r="A733" s="26">
        <v>732</v>
      </c>
      <c r="B733" s="74" t="s">
        <v>439</v>
      </c>
      <c r="C733" s="26" t="s">
        <v>179</v>
      </c>
      <c r="D733" s="26" t="s">
        <v>192</v>
      </c>
      <c r="E733" s="26" t="s">
        <v>350</v>
      </c>
      <c r="F733" s="26" t="s">
        <v>351</v>
      </c>
      <c r="G733" s="26"/>
      <c r="H733" s="33"/>
    </row>
    <row r="734" spans="1:8">
      <c r="A734" s="26">
        <v>733</v>
      </c>
      <c r="B734" s="74" t="s">
        <v>439</v>
      </c>
      <c r="C734" s="26" t="s">
        <v>179</v>
      </c>
      <c r="D734" s="26" t="s">
        <v>192</v>
      </c>
      <c r="E734" s="26" t="s">
        <v>352</v>
      </c>
      <c r="F734" s="26" t="s">
        <v>353</v>
      </c>
      <c r="G734" s="26"/>
      <c r="H734" s="33"/>
    </row>
    <row r="735" spans="1:8">
      <c r="A735" s="26">
        <v>734</v>
      </c>
      <c r="B735" s="74" t="s">
        <v>439</v>
      </c>
      <c r="C735" s="26" t="s">
        <v>179</v>
      </c>
      <c r="D735" s="26" t="s">
        <v>192</v>
      </c>
      <c r="E735" s="26" t="s">
        <v>354</v>
      </c>
      <c r="F735" s="26" t="s">
        <v>355</v>
      </c>
      <c r="G735" s="26"/>
      <c r="H735" s="33"/>
    </row>
    <row r="736" spans="1:8">
      <c r="A736" s="26">
        <v>735</v>
      </c>
      <c r="B736" s="74" t="s">
        <v>439</v>
      </c>
      <c r="C736" s="26" t="s">
        <v>179</v>
      </c>
      <c r="D736" s="26" t="s">
        <v>192</v>
      </c>
      <c r="E736" s="26" t="s">
        <v>356</v>
      </c>
      <c r="F736" s="26" t="s">
        <v>357</v>
      </c>
      <c r="G736" s="26"/>
      <c r="H736" s="33"/>
    </row>
    <row r="737" spans="1:8">
      <c r="A737" s="26">
        <v>736</v>
      </c>
      <c r="B737" s="74" t="s">
        <v>439</v>
      </c>
      <c r="C737" s="26" t="s">
        <v>179</v>
      </c>
      <c r="D737" s="26" t="s">
        <v>192</v>
      </c>
      <c r="E737" s="26" t="s">
        <v>358</v>
      </c>
      <c r="F737" s="26" t="s">
        <v>359</v>
      </c>
      <c r="G737" s="26"/>
      <c r="H737" s="33"/>
    </row>
    <row r="738" spans="1:8">
      <c r="A738" s="26">
        <v>737</v>
      </c>
      <c r="B738" s="74" t="s">
        <v>439</v>
      </c>
      <c r="C738" s="26" t="s">
        <v>179</v>
      </c>
      <c r="D738" s="26" t="s">
        <v>192</v>
      </c>
      <c r="E738" s="26" t="s">
        <v>360</v>
      </c>
      <c r="F738" s="26" t="s">
        <v>361</v>
      </c>
      <c r="G738" s="26"/>
      <c r="H738" s="33"/>
    </row>
    <row r="739" spans="1:8">
      <c r="A739" s="26">
        <v>738</v>
      </c>
      <c r="B739" s="74" t="s">
        <v>439</v>
      </c>
      <c r="C739" s="26" t="s">
        <v>179</v>
      </c>
      <c r="D739" s="26" t="s">
        <v>192</v>
      </c>
      <c r="E739" s="26" t="s">
        <v>362</v>
      </c>
      <c r="F739" s="26" t="s">
        <v>363</v>
      </c>
      <c r="G739" s="26"/>
      <c r="H739" s="33"/>
    </row>
    <row r="740" spans="1:8">
      <c r="A740" s="26">
        <v>739</v>
      </c>
      <c r="B740" s="74" t="s">
        <v>439</v>
      </c>
      <c r="C740" s="26" t="s">
        <v>179</v>
      </c>
      <c r="D740" s="26" t="s">
        <v>192</v>
      </c>
      <c r="E740" s="26" t="s">
        <v>364</v>
      </c>
      <c r="F740" s="26" t="s">
        <v>365</v>
      </c>
      <c r="G740" s="26"/>
      <c r="H740" s="33"/>
    </row>
    <row r="741" spans="1:8">
      <c r="A741" s="26">
        <v>740</v>
      </c>
      <c r="B741" s="74" t="s">
        <v>439</v>
      </c>
      <c r="C741" s="26" t="s">
        <v>179</v>
      </c>
      <c r="D741" s="26" t="s">
        <v>192</v>
      </c>
      <c r="E741" s="26" t="s">
        <v>366</v>
      </c>
      <c r="F741" s="26" t="s">
        <v>367</v>
      </c>
      <c r="G741" s="26"/>
      <c r="H741" s="33"/>
    </row>
    <row r="742" spans="1:8">
      <c r="A742" s="26">
        <v>741</v>
      </c>
      <c r="B742" s="74" t="s">
        <v>439</v>
      </c>
      <c r="C742" s="26" t="s">
        <v>179</v>
      </c>
      <c r="D742" s="26" t="s">
        <v>192</v>
      </c>
      <c r="E742" s="26" t="s">
        <v>368</v>
      </c>
      <c r="F742" s="26" t="s">
        <v>369</v>
      </c>
      <c r="G742" s="26"/>
      <c r="H742" s="33">
        <v>1782</v>
      </c>
    </row>
    <row r="743" spans="1:8">
      <c r="A743" s="26">
        <v>742</v>
      </c>
      <c r="B743" s="74" t="s">
        <v>439</v>
      </c>
      <c r="C743" s="26" t="s">
        <v>179</v>
      </c>
      <c r="D743" s="26" t="s">
        <v>192</v>
      </c>
      <c r="E743" s="26" t="s">
        <v>370</v>
      </c>
      <c r="F743" s="26" t="s">
        <v>371</v>
      </c>
      <c r="G743" s="26"/>
      <c r="H743" s="33"/>
    </row>
    <row r="744" spans="1:8">
      <c r="A744" s="26">
        <v>743</v>
      </c>
      <c r="B744" s="74" t="s">
        <v>439</v>
      </c>
      <c r="C744" s="26" t="s">
        <v>179</v>
      </c>
      <c r="D744" s="26" t="s">
        <v>192</v>
      </c>
      <c r="E744" s="26" t="s">
        <v>372</v>
      </c>
      <c r="F744" s="26" t="s">
        <v>373</v>
      </c>
      <c r="G744" s="26"/>
      <c r="H744" s="33"/>
    </row>
    <row r="745" spans="1:8">
      <c r="A745" s="26">
        <v>744</v>
      </c>
      <c r="B745" s="74" t="s">
        <v>439</v>
      </c>
      <c r="C745" s="26" t="s">
        <v>179</v>
      </c>
      <c r="D745" s="26" t="s">
        <v>183</v>
      </c>
      <c r="E745" s="26" t="s">
        <v>374</v>
      </c>
      <c r="F745" s="26" t="s">
        <v>375</v>
      </c>
      <c r="G745" s="26"/>
      <c r="H745" s="35">
        <v>25820</v>
      </c>
    </row>
    <row r="746" spans="1:8">
      <c r="A746" s="26">
        <v>745</v>
      </c>
      <c r="B746" s="74" t="s">
        <v>439</v>
      </c>
      <c r="C746" s="26" t="s">
        <v>179</v>
      </c>
      <c r="D746" s="26" t="s">
        <v>192</v>
      </c>
      <c r="E746" s="26" t="s">
        <v>376</v>
      </c>
      <c r="F746" s="26" t="s">
        <v>377</v>
      </c>
      <c r="G746" s="26"/>
      <c r="H746" s="33">
        <v>9406</v>
      </c>
    </row>
    <row r="747" spans="1:8">
      <c r="A747" s="26">
        <v>746</v>
      </c>
      <c r="B747" s="74" t="s">
        <v>439</v>
      </c>
      <c r="C747" s="26" t="s">
        <v>179</v>
      </c>
      <c r="D747" s="26" t="s">
        <v>192</v>
      </c>
      <c r="E747" s="26" t="s">
        <v>378</v>
      </c>
      <c r="F747" s="26" t="s">
        <v>379</v>
      </c>
      <c r="G747" s="26"/>
      <c r="H747" s="33"/>
    </row>
    <row r="748" spans="1:8">
      <c r="A748" s="26">
        <v>747</v>
      </c>
      <c r="B748" s="74" t="s">
        <v>439</v>
      </c>
      <c r="C748" s="26" t="s">
        <v>179</v>
      </c>
      <c r="D748" s="26" t="s">
        <v>192</v>
      </c>
      <c r="E748" s="26" t="s">
        <v>380</v>
      </c>
      <c r="F748" s="26" t="s">
        <v>381</v>
      </c>
      <c r="G748" s="26"/>
      <c r="H748" s="33">
        <v>548</v>
      </c>
    </row>
    <row r="749" spans="1:8">
      <c r="A749" s="26">
        <v>748</v>
      </c>
      <c r="B749" s="74" t="s">
        <v>439</v>
      </c>
      <c r="C749" s="26" t="s">
        <v>179</v>
      </c>
      <c r="D749" s="26" t="s">
        <v>192</v>
      </c>
      <c r="E749" s="26" t="s">
        <v>382</v>
      </c>
      <c r="F749" s="26" t="s">
        <v>383</v>
      </c>
      <c r="G749" s="26"/>
      <c r="H749" s="33"/>
    </row>
    <row r="750" spans="1:8">
      <c r="A750" s="26">
        <v>749</v>
      </c>
      <c r="B750" s="74" t="s">
        <v>439</v>
      </c>
      <c r="C750" s="26" t="s">
        <v>179</v>
      </c>
      <c r="D750" s="26" t="s">
        <v>192</v>
      </c>
      <c r="E750" s="26" t="s">
        <v>384</v>
      </c>
      <c r="F750" s="26" t="s">
        <v>385</v>
      </c>
      <c r="G750" s="26"/>
      <c r="H750" s="33">
        <v>2574</v>
      </c>
    </row>
    <row r="751" spans="1:8">
      <c r="A751" s="26">
        <v>750</v>
      </c>
      <c r="B751" s="74" t="s">
        <v>439</v>
      </c>
      <c r="C751" s="26" t="s">
        <v>179</v>
      </c>
      <c r="D751" s="26" t="s">
        <v>192</v>
      </c>
      <c r="E751" s="26" t="s">
        <v>386</v>
      </c>
      <c r="F751" s="26" t="s">
        <v>387</v>
      </c>
      <c r="G751" s="26"/>
      <c r="H751" s="33"/>
    </row>
    <row r="752" spans="1:8">
      <c r="A752" s="26">
        <v>751</v>
      </c>
      <c r="B752" s="74" t="s">
        <v>439</v>
      </c>
      <c r="C752" s="26" t="s">
        <v>179</v>
      </c>
      <c r="D752" s="26" t="s">
        <v>183</v>
      </c>
      <c r="E752" s="26" t="s">
        <v>388</v>
      </c>
      <c r="F752" s="26" t="s">
        <v>389</v>
      </c>
      <c r="G752" s="26"/>
      <c r="H752" s="35">
        <v>12528</v>
      </c>
    </row>
    <row r="753" spans="1:8">
      <c r="A753" s="26">
        <v>752</v>
      </c>
      <c r="B753" s="74" t="s">
        <v>439</v>
      </c>
      <c r="C753" s="26" t="s">
        <v>179</v>
      </c>
      <c r="D753" s="26" t="s">
        <v>192</v>
      </c>
      <c r="E753" s="26" t="s">
        <v>390</v>
      </c>
      <c r="F753" s="26" t="s">
        <v>391</v>
      </c>
      <c r="G753" s="26"/>
      <c r="H753" s="34">
        <v>11861.04189356236</v>
      </c>
    </row>
    <row r="754" spans="1:8">
      <c r="A754" s="26">
        <v>753</v>
      </c>
      <c r="B754" s="74" t="s">
        <v>439</v>
      </c>
      <c r="C754" s="26" t="s">
        <v>179</v>
      </c>
      <c r="D754" s="26" t="s">
        <v>183</v>
      </c>
      <c r="E754" s="26" t="s">
        <v>392</v>
      </c>
      <c r="F754" s="26" t="s">
        <v>393</v>
      </c>
      <c r="G754" s="26"/>
      <c r="H754" s="35">
        <v>241643.04189356236</v>
      </c>
    </row>
    <row r="755" spans="1:8">
      <c r="A755" s="26">
        <v>754</v>
      </c>
      <c r="B755" s="74" t="s">
        <v>439</v>
      </c>
      <c r="C755" s="26" t="s">
        <v>179</v>
      </c>
      <c r="D755" s="26" t="s">
        <v>192</v>
      </c>
      <c r="E755" s="26" t="s">
        <v>394</v>
      </c>
      <c r="F755" s="26" t="s">
        <v>395</v>
      </c>
      <c r="G755" s="26"/>
      <c r="H755" s="33">
        <v>13657</v>
      </c>
    </row>
    <row r="756" spans="1:8">
      <c r="A756" s="26">
        <v>755</v>
      </c>
      <c r="B756" s="74" t="s">
        <v>439</v>
      </c>
      <c r="C756" s="26" t="s">
        <v>179</v>
      </c>
      <c r="D756" s="26" t="s">
        <v>192</v>
      </c>
      <c r="E756" s="26" t="s">
        <v>396</v>
      </c>
      <c r="F756" s="26" t="s">
        <v>397</v>
      </c>
      <c r="G756" s="26"/>
      <c r="H756" s="33"/>
    </row>
    <row r="757" spans="1:8">
      <c r="A757" s="26">
        <v>756</v>
      </c>
      <c r="B757" s="74" t="s">
        <v>439</v>
      </c>
      <c r="C757" s="26" t="s">
        <v>179</v>
      </c>
      <c r="D757" s="26" t="s">
        <v>183</v>
      </c>
      <c r="E757" s="26" t="s">
        <v>398</v>
      </c>
      <c r="F757" s="26" t="s">
        <v>399</v>
      </c>
      <c r="G757" s="26"/>
      <c r="H757" s="35">
        <v>255300.04189356236</v>
      </c>
    </row>
    <row r="758" spans="1:8">
      <c r="A758" s="26">
        <v>757</v>
      </c>
      <c r="B758" s="74" t="s">
        <v>439</v>
      </c>
      <c r="C758" s="26" t="s">
        <v>179</v>
      </c>
      <c r="D758" s="26" t="s">
        <v>183</v>
      </c>
      <c r="E758" s="26" t="s">
        <v>400</v>
      </c>
      <c r="F758" s="26" t="s">
        <v>401</v>
      </c>
      <c r="G758" s="26"/>
      <c r="H758" s="35">
        <v>216126</v>
      </c>
    </row>
    <row r="759" spans="1:8">
      <c r="A759" s="26">
        <v>758</v>
      </c>
      <c r="B759" s="74" t="s">
        <v>439</v>
      </c>
      <c r="C759" s="26" t="s">
        <v>179</v>
      </c>
      <c r="D759" s="26" t="s">
        <v>192</v>
      </c>
      <c r="E759" s="26" t="s">
        <v>402</v>
      </c>
      <c r="F759" s="26" t="s">
        <v>403</v>
      </c>
      <c r="G759" s="26"/>
      <c r="H759" s="35">
        <v>-39174.04189356236</v>
      </c>
    </row>
    <row r="760" spans="1:8">
      <c r="A760" s="26">
        <v>759</v>
      </c>
      <c r="B760" s="74" t="s">
        <v>439</v>
      </c>
      <c r="C760" s="26" t="s">
        <v>404</v>
      </c>
      <c r="D760" s="26" t="s">
        <v>192</v>
      </c>
      <c r="E760" s="26" t="s">
        <v>405</v>
      </c>
      <c r="F760" s="26" t="s">
        <v>406</v>
      </c>
      <c r="G760" s="26"/>
      <c r="H760" s="57"/>
    </row>
    <row r="761" spans="1:8">
      <c r="A761" s="26">
        <v>760</v>
      </c>
      <c r="B761" s="74" t="s">
        <v>439</v>
      </c>
      <c r="C761" s="26" t="s">
        <v>404</v>
      </c>
      <c r="D761" s="26" t="s">
        <v>192</v>
      </c>
      <c r="E761" s="26" t="s">
        <v>407</v>
      </c>
      <c r="F761" s="26" t="s">
        <v>408</v>
      </c>
      <c r="G761" s="26"/>
      <c r="H761" s="57"/>
    </row>
    <row r="762" spans="1:8">
      <c r="A762" s="26">
        <v>761</v>
      </c>
      <c r="B762" s="74" t="s">
        <v>439</v>
      </c>
      <c r="C762" s="26" t="s">
        <v>404</v>
      </c>
      <c r="D762" s="26" t="s">
        <v>192</v>
      </c>
      <c r="E762" s="26" t="s">
        <v>409</v>
      </c>
      <c r="F762" s="26" t="s">
        <v>410</v>
      </c>
      <c r="G762" s="26"/>
      <c r="H762" s="57"/>
    </row>
    <row r="763" spans="1:8">
      <c r="A763" s="26">
        <v>762</v>
      </c>
      <c r="B763" s="74" t="s">
        <v>439</v>
      </c>
      <c r="C763" s="26" t="s">
        <v>404</v>
      </c>
      <c r="D763" s="26" t="s">
        <v>192</v>
      </c>
      <c r="E763" s="26" t="s">
        <v>411</v>
      </c>
      <c r="F763" s="26" t="s">
        <v>412</v>
      </c>
      <c r="G763" s="26"/>
      <c r="H763" s="57"/>
    </row>
    <row r="764" spans="1:8">
      <c r="A764" s="26">
        <v>763</v>
      </c>
      <c r="B764" s="74" t="s">
        <v>439</v>
      </c>
      <c r="C764" s="26" t="s">
        <v>404</v>
      </c>
      <c r="D764" s="26" t="s">
        <v>192</v>
      </c>
      <c r="E764" s="26" t="s">
        <v>413</v>
      </c>
      <c r="F764" s="26" t="s">
        <v>414</v>
      </c>
      <c r="G764" s="26"/>
      <c r="H764" s="57"/>
    </row>
    <row r="765" spans="1:8">
      <c r="A765" s="26">
        <v>764</v>
      </c>
      <c r="B765" s="74" t="s">
        <v>439</v>
      </c>
      <c r="C765" s="26" t="s">
        <v>404</v>
      </c>
      <c r="D765" s="26" t="s">
        <v>192</v>
      </c>
      <c r="E765" s="26" t="s">
        <v>415</v>
      </c>
      <c r="F765" s="26" t="s">
        <v>416</v>
      </c>
      <c r="G765" s="26"/>
      <c r="H765" s="57">
        <v>13657</v>
      </c>
    </row>
    <row r="766" spans="1:8">
      <c r="A766" s="26">
        <v>765</v>
      </c>
      <c r="B766" s="74" t="s">
        <v>439</v>
      </c>
      <c r="C766" s="26" t="s">
        <v>404</v>
      </c>
      <c r="D766" s="26" t="s">
        <v>192</v>
      </c>
      <c r="E766" s="26" t="s">
        <v>417</v>
      </c>
      <c r="F766" s="26" t="s">
        <v>418</v>
      </c>
      <c r="G766" s="26"/>
      <c r="H766" s="57"/>
    </row>
    <row r="767" spans="1:8" ht="15.75" thickBot="1">
      <c r="A767" s="26">
        <v>766</v>
      </c>
      <c r="B767" s="74" t="s">
        <v>439</v>
      </c>
      <c r="C767" s="26" t="s">
        <v>404</v>
      </c>
      <c r="D767" s="26" t="s">
        <v>183</v>
      </c>
      <c r="E767" s="26" t="s">
        <v>419</v>
      </c>
      <c r="F767" s="26" t="s">
        <v>420</v>
      </c>
      <c r="G767" s="26"/>
      <c r="H767" s="44">
        <v>13657</v>
      </c>
    </row>
    <row r="768" spans="1:8" ht="16.5" thickTop="1" thickBot="1">
      <c r="A768" s="26">
        <v>767</v>
      </c>
      <c r="B768" s="74" t="s">
        <v>439</v>
      </c>
      <c r="C768" s="26" t="s">
        <v>404</v>
      </c>
      <c r="D768" s="26" t="s">
        <v>183</v>
      </c>
      <c r="E768" s="26" t="s">
        <v>421</v>
      </c>
      <c r="F768" s="26" t="s">
        <v>422</v>
      </c>
      <c r="G768" s="26"/>
      <c r="H768" s="44">
        <v>13657</v>
      </c>
    </row>
    <row r="769" spans="1:8" ht="15.75" thickTop="1">
      <c r="A769" s="26">
        <v>768</v>
      </c>
      <c r="B769" s="74" t="s">
        <v>439</v>
      </c>
      <c r="C769" s="26" t="s">
        <v>404</v>
      </c>
      <c r="D769" s="26" t="s">
        <v>192</v>
      </c>
      <c r="E769" s="26" t="s">
        <v>423</v>
      </c>
      <c r="F769" s="26" t="s">
        <v>424</v>
      </c>
      <c r="G769" s="26"/>
      <c r="H769" s="58">
        <v>13657</v>
      </c>
    </row>
    <row r="770" spans="1:8">
      <c r="A770" s="26">
        <v>769</v>
      </c>
      <c r="B770" s="74" t="s">
        <v>439</v>
      </c>
      <c r="C770" s="26" t="s">
        <v>404</v>
      </c>
      <c r="D770" s="26" t="s">
        <v>192</v>
      </c>
      <c r="E770" s="26" t="s">
        <v>425</v>
      </c>
      <c r="F770" s="26" t="s">
        <v>426</v>
      </c>
      <c r="G770" s="26"/>
      <c r="H770" s="59"/>
    </row>
    <row r="771" spans="1:8">
      <c r="A771" s="26">
        <v>770</v>
      </c>
      <c r="B771" s="74" t="s">
        <v>439</v>
      </c>
      <c r="C771" s="26" t="s">
        <v>404</v>
      </c>
      <c r="D771" s="26" t="s">
        <v>192</v>
      </c>
      <c r="E771" s="26" t="s">
        <v>427</v>
      </c>
      <c r="F771" s="26" t="s">
        <v>428</v>
      </c>
      <c r="G771" s="26"/>
      <c r="H771" s="58">
        <v>0</v>
      </c>
    </row>
    <row r="772" spans="1:8">
      <c r="A772" s="26">
        <v>771</v>
      </c>
      <c r="B772" s="74" t="s">
        <v>440</v>
      </c>
      <c r="C772" s="26" t="s">
        <v>191</v>
      </c>
      <c r="D772" s="26" t="s">
        <v>192</v>
      </c>
      <c r="E772" s="26" t="s">
        <v>193</v>
      </c>
      <c r="F772" s="26" t="s">
        <v>194</v>
      </c>
      <c r="G772" s="26"/>
      <c r="H772" s="33">
        <v>100</v>
      </c>
    </row>
    <row r="773" spans="1:8">
      <c r="A773" s="26">
        <v>772</v>
      </c>
      <c r="B773" s="74" t="s">
        <v>440</v>
      </c>
      <c r="C773" s="26" t="s">
        <v>191</v>
      </c>
      <c r="D773" s="26" t="s">
        <v>192</v>
      </c>
      <c r="E773" s="26" t="s">
        <v>195</v>
      </c>
      <c r="F773" s="26" t="s">
        <v>196</v>
      </c>
      <c r="G773" s="26"/>
      <c r="H773" s="33"/>
    </row>
    <row r="774" spans="1:8">
      <c r="A774" s="26">
        <v>773</v>
      </c>
      <c r="B774" s="74" t="s">
        <v>440</v>
      </c>
      <c r="C774" s="26" t="s">
        <v>191</v>
      </c>
      <c r="D774" s="26" t="s">
        <v>192</v>
      </c>
      <c r="E774" s="26" t="s">
        <v>197</v>
      </c>
      <c r="F774" s="26" t="s">
        <v>198</v>
      </c>
      <c r="G774" s="26"/>
      <c r="H774" s="33"/>
    </row>
    <row r="775" spans="1:8">
      <c r="A775" s="26">
        <v>774</v>
      </c>
      <c r="B775" s="74" t="s">
        <v>440</v>
      </c>
      <c r="C775" s="26" t="s">
        <v>191</v>
      </c>
      <c r="D775" s="26" t="s">
        <v>183</v>
      </c>
      <c r="E775" s="26" t="s">
        <v>199</v>
      </c>
      <c r="F775" s="26" t="s">
        <v>200</v>
      </c>
      <c r="G775" s="26"/>
      <c r="H775" s="34">
        <f>SUM(H772:H774)</f>
        <v>100</v>
      </c>
    </row>
    <row r="776" spans="1:8">
      <c r="A776" s="26">
        <v>775</v>
      </c>
      <c r="B776" s="74" t="s">
        <v>440</v>
      </c>
      <c r="C776" s="26" t="s">
        <v>191</v>
      </c>
      <c r="D776" s="26" t="s">
        <v>192</v>
      </c>
      <c r="E776" s="26" t="s">
        <v>201</v>
      </c>
      <c r="F776" s="26" t="s">
        <v>202</v>
      </c>
      <c r="G776" s="26"/>
      <c r="H776" s="33"/>
    </row>
    <row r="777" spans="1:8">
      <c r="A777" s="26">
        <v>776</v>
      </c>
      <c r="B777" s="74" t="s">
        <v>440</v>
      </c>
      <c r="C777" s="26" t="s">
        <v>191</v>
      </c>
      <c r="D777" s="26" t="s">
        <v>192</v>
      </c>
      <c r="E777" s="26" t="s">
        <v>203</v>
      </c>
      <c r="F777" s="26" t="s">
        <v>204</v>
      </c>
      <c r="G777" s="26"/>
      <c r="H777" s="33">
        <f>54945-7</f>
        <v>54938</v>
      </c>
    </row>
    <row r="778" spans="1:8">
      <c r="A778" s="26">
        <v>777</v>
      </c>
      <c r="B778" s="74" t="s">
        <v>440</v>
      </c>
      <c r="C778" s="26" t="s">
        <v>191</v>
      </c>
      <c r="D778" s="26" t="s">
        <v>183</v>
      </c>
      <c r="E778" s="26" t="s">
        <v>205</v>
      </c>
      <c r="F778" s="26" t="s">
        <v>206</v>
      </c>
      <c r="G778" s="26"/>
      <c r="H778" s="34">
        <f>SUM(H776:H777)</f>
        <v>54938</v>
      </c>
    </row>
    <row r="779" spans="1:8">
      <c r="A779" s="26">
        <v>778</v>
      </c>
      <c r="B779" s="74" t="s">
        <v>440</v>
      </c>
      <c r="C779" s="26" t="s">
        <v>191</v>
      </c>
      <c r="D779" s="26" t="s">
        <v>192</v>
      </c>
      <c r="E779" s="26" t="s">
        <v>207</v>
      </c>
      <c r="F779" s="26" t="s">
        <v>208</v>
      </c>
      <c r="G779" s="26"/>
      <c r="H779" s="33">
        <v>255650</v>
      </c>
    </row>
    <row r="780" spans="1:8">
      <c r="A780" s="26">
        <v>779</v>
      </c>
      <c r="B780" s="74" t="s">
        <v>440</v>
      </c>
      <c r="C780" s="26" t="s">
        <v>191</v>
      </c>
      <c r="D780" s="26" t="s">
        <v>192</v>
      </c>
      <c r="E780" s="26" t="s">
        <v>209</v>
      </c>
      <c r="F780" s="26" t="s">
        <v>210</v>
      </c>
      <c r="G780" s="26"/>
      <c r="H780" s="33"/>
    </row>
    <row r="781" spans="1:8">
      <c r="A781" s="26">
        <v>780</v>
      </c>
      <c r="B781" s="74" t="s">
        <v>440</v>
      </c>
      <c r="C781" s="26" t="s">
        <v>191</v>
      </c>
      <c r="D781" s="26" t="s">
        <v>192</v>
      </c>
      <c r="E781" s="26" t="s">
        <v>211</v>
      </c>
      <c r="F781" s="26" t="s">
        <v>212</v>
      </c>
      <c r="G781" s="26"/>
      <c r="H781" s="33"/>
    </row>
    <row r="782" spans="1:8">
      <c r="A782" s="26">
        <v>781</v>
      </c>
      <c r="B782" s="74" t="s">
        <v>440</v>
      </c>
      <c r="C782" s="26" t="s">
        <v>191</v>
      </c>
      <c r="D782" s="26" t="s">
        <v>192</v>
      </c>
      <c r="E782" s="26" t="s">
        <v>213</v>
      </c>
      <c r="F782" s="26" t="s">
        <v>214</v>
      </c>
      <c r="G782" s="26"/>
      <c r="H782" s="33"/>
    </row>
    <row r="783" spans="1:8">
      <c r="A783" s="26">
        <v>782</v>
      </c>
      <c r="B783" s="74" t="s">
        <v>440</v>
      </c>
      <c r="C783" s="26" t="s">
        <v>191</v>
      </c>
      <c r="D783" s="26" t="s">
        <v>192</v>
      </c>
      <c r="E783" s="26" t="s">
        <v>215</v>
      </c>
      <c r="F783" s="26" t="s">
        <v>216</v>
      </c>
      <c r="G783" s="26"/>
      <c r="H783" s="33"/>
    </row>
    <row r="784" spans="1:8">
      <c r="A784" s="26">
        <v>783</v>
      </c>
      <c r="B784" s="74" t="s">
        <v>440</v>
      </c>
      <c r="C784" s="26" t="s">
        <v>191</v>
      </c>
      <c r="D784" s="26" t="s">
        <v>192</v>
      </c>
      <c r="E784" s="26" t="s">
        <v>217</v>
      </c>
      <c r="F784" s="26" t="s">
        <v>218</v>
      </c>
      <c r="G784" s="26"/>
      <c r="H784" s="33"/>
    </row>
    <row r="785" spans="1:8">
      <c r="A785" s="26">
        <v>784</v>
      </c>
      <c r="B785" s="74" t="s">
        <v>440</v>
      </c>
      <c r="C785" s="26" t="s">
        <v>191</v>
      </c>
      <c r="D785" s="26" t="s">
        <v>192</v>
      </c>
      <c r="E785" s="26" t="s">
        <v>219</v>
      </c>
      <c r="F785" s="26" t="s">
        <v>220</v>
      </c>
      <c r="G785" s="26"/>
      <c r="H785" s="33"/>
    </row>
    <row r="786" spans="1:8">
      <c r="A786" s="26">
        <v>785</v>
      </c>
      <c r="B786" s="74" t="s">
        <v>440</v>
      </c>
      <c r="C786" s="26" t="s">
        <v>191</v>
      </c>
      <c r="D786" s="26" t="s">
        <v>192</v>
      </c>
      <c r="E786" s="26" t="s">
        <v>221</v>
      </c>
      <c r="F786" s="26" t="s">
        <v>222</v>
      </c>
      <c r="G786" s="26"/>
      <c r="H786" s="33"/>
    </row>
    <row r="787" spans="1:8">
      <c r="A787" s="26">
        <v>786</v>
      </c>
      <c r="B787" s="74" t="s">
        <v>440</v>
      </c>
      <c r="C787" s="26" t="s">
        <v>191</v>
      </c>
      <c r="D787" s="26" t="s">
        <v>192</v>
      </c>
      <c r="E787" s="26" t="s">
        <v>223</v>
      </c>
      <c r="F787" s="26" t="s">
        <v>224</v>
      </c>
      <c r="G787" s="26"/>
      <c r="H787" s="33"/>
    </row>
    <row r="788" spans="1:8">
      <c r="A788" s="26">
        <v>787</v>
      </c>
      <c r="B788" s="74" t="s">
        <v>440</v>
      </c>
      <c r="C788" s="26" t="s">
        <v>191</v>
      </c>
      <c r="D788" s="26" t="s">
        <v>192</v>
      </c>
      <c r="E788" s="26" t="s">
        <v>225</v>
      </c>
      <c r="F788" s="26" t="s">
        <v>226</v>
      </c>
      <c r="G788" s="26"/>
      <c r="H788" s="33"/>
    </row>
    <row r="789" spans="1:8">
      <c r="A789" s="26">
        <v>788</v>
      </c>
      <c r="B789" s="74" t="s">
        <v>440</v>
      </c>
      <c r="C789" s="26" t="s">
        <v>191</v>
      </c>
      <c r="D789" s="26" t="s">
        <v>192</v>
      </c>
      <c r="E789" s="26" t="s">
        <v>227</v>
      </c>
      <c r="F789" s="26" t="s">
        <v>228</v>
      </c>
      <c r="G789" s="26"/>
      <c r="H789" s="33"/>
    </row>
    <row r="790" spans="1:8">
      <c r="A790" s="26">
        <v>789</v>
      </c>
      <c r="B790" s="74" t="s">
        <v>440</v>
      </c>
      <c r="C790" s="26" t="s">
        <v>191</v>
      </c>
      <c r="D790" s="26" t="s">
        <v>192</v>
      </c>
      <c r="E790" s="26" t="s">
        <v>229</v>
      </c>
      <c r="F790" s="26" t="s">
        <v>230</v>
      </c>
      <c r="G790" s="26"/>
      <c r="H790" s="33"/>
    </row>
    <row r="791" spans="1:8">
      <c r="A791" s="26">
        <v>790</v>
      </c>
      <c r="B791" s="74" t="s">
        <v>440</v>
      </c>
      <c r="C791" s="26" t="s">
        <v>191</v>
      </c>
      <c r="D791" s="26" t="s">
        <v>192</v>
      </c>
      <c r="E791" s="26" t="s">
        <v>231</v>
      </c>
      <c r="F791" s="26" t="s">
        <v>232</v>
      </c>
      <c r="G791" s="26"/>
      <c r="H791" s="33"/>
    </row>
    <row r="792" spans="1:8">
      <c r="A792" s="26">
        <v>791</v>
      </c>
      <c r="B792" s="74" t="s">
        <v>440</v>
      </c>
      <c r="C792" s="26" t="s">
        <v>191</v>
      </c>
      <c r="D792" s="26" t="s">
        <v>192</v>
      </c>
      <c r="E792" s="26" t="s">
        <v>233</v>
      </c>
      <c r="F792" s="26" t="s">
        <v>234</v>
      </c>
      <c r="G792" s="26"/>
      <c r="H792" s="33"/>
    </row>
    <row r="793" spans="1:8">
      <c r="A793" s="26">
        <v>792</v>
      </c>
      <c r="B793" s="74" t="s">
        <v>440</v>
      </c>
      <c r="C793" s="26" t="s">
        <v>191</v>
      </c>
      <c r="D793" s="26" t="s">
        <v>192</v>
      </c>
      <c r="E793" s="26" t="s">
        <v>235</v>
      </c>
      <c r="F793" s="26" t="s">
        <v>236</v>
      </c>
      <c r="G793" s="26"/>
      <c r="H793" s="33"/>
    </row>
    <row r="794" spans="1:8">
      <c r="A794" s="26">
        <v>793</v>
      </c>
      <c r="B794" s="74" t="s">
        <v>440</v>
      </c>
      <c r="C794" s="26" t="s">
        <v>191</v>
      </c>
      <c r="D794" s="26" t="s">
        <v>192</v>
      </c>
      <c r="E794" s="26" t="s">
        <v>237</v>
      </c>
      <c r="F794" s="26" t="s">
        <v>238</v>
      </c>
      <c r="G794" s="26"/>
      <c r="H794" s="33"/>
    </row>
    <row r="795" spans="1:8">
      <c r="A795" s="26">
        <v>794</v>
      </c>
      <c r="B795" s="74" t="s">
        <v>440</v>
      </c>
      <c r="C795" s="26" t="s">
        <v>191</v>
      </c>
      <c r="D795" s="26" t="s">
        <v>192</v>
      </c>
      <c r="E795" s="26" t="s">
        <v>239</v>
      </c>
      <c r="F795" s="26" t="s">
        <v>240</v>
      </c>
      <c r="G795" s="26"/>
      <c r="H795" s="33"/>
    </row>
    <row r="796" spans="1:8">
      <c r="A796" s="26">
        <v>795</v>
      </c>
      <c r="B796" s="74" t="s">
        <v>440</v>
      </c>
      <c r="C796" s="26" t="s">
        <v>191</v>
      </c>
      <c r="D796" s="26" t="s">
        <v>192</v>
      </c>
      <c r="E796" s="26" t="s">
        <v>241</v>
      </c>
      <c r="F796" s="26" t="s">
        <v>242</v>
      </c>
      <c r="G796" s="26"/>
      <c r="H796" s="33"/>
    </row>
    <row r="797" spans="1:8">
      <c r="A797" s="26">
        <v>796</v>
      </c>
      <c r="B797" s="74" t="s">
        <v>440</v>
      </c>
      <c r="C797" s="26" t="s">
        <v>191</v>
      </c>
      <c r="D797" s="26" t="s">
        <v>192</v>
      </c>
      <c r="E797" s="26" t="s">
        <v>243</v>
      </c>
      <c r="F797" s="26" t="s">
        <v>244</v>
      </c>
      <c r="G797" s="26"/>
      <c r="H797" s="33"/>
    </row>
    <row r="798" spans="1:8">
      <c r="A798" s="26">
        <v>797</v>
      </c>
      <c r="B798" s="74" t="s">
        <v>440</v>
      </c>
      <c r="C798" s="26" t="s">
        <v>191</v>
      </c>
      <c r="D798" s="26" t="s">
        <v>192</v>
      </c>
      <c r="E798" s="26" t="s">
        <v>245</v>
      </c>
      <c r="F798" s="26" t="s">
        <v>246</v>
      </c>
      <c r="G798" s="26"/>
      <c r="H798" s="33"/>
    </row>
    <row r="799" spans="1:8">
      <c r="A799" s="26">
        <v>798</v>
      </c>
      <c r="B799" s="74" t="s">
        <v>440</v>
      </c>
      <c r="C799" s="26" t="s">
        <v>191</v>
      </c>
      <c r="D799" s="26" t="s">
        <v>192</v>
      </c>
      <c r="E799" s="26" t="s">
        <v>247</v>
      </c>
      <c r="F799" s="26" t="s">
        <v>248</v>
      </c>
      <c r="G799" s="26"/>
      <c r="H799" s="33"/>
    </row>
    <row r="800" spans="1:8">
      <c r="A800" s="26">
        <v>799</v>
      </c>
      <c r="B800" s="74" t="s">
        <v>440</v>
      </c>
      <c r="C800" s="26" t="s">
        <v>191</v>
      </c>
      <c r="D800" s="26" t="s">
        <v>192</v>
      </c>
      <c r="E800" s="26" t="s">
        <v>249</v>
      </c>
      <c r="F800" s="26" t="s">
        <v>250</v>
      </c>
      <c r="G800" s="26"/>
      <c r="H800" s="33"/>
    </row>
    <row r="801" spans="1:8">
      <c r="A801" s="26">
        <v>800</v>
      </c>
      <c r="B801" s="74" t="s">
        <v>440</v>
      </c>
      <c r="C801" s="26" t="s">
        <v>191</v>
      </c>
      <c r="D801" s="26" t="s">
        <v>192</v>
      </c>
      <c r="E801" s="26" t="s">
        <v>251</v>
      </c>
      <c r="F801" s="26" t="s">
        <v>252</v>
      </c>
      <c r="G801" s="26"/>
      <c r="H801" s="33"/>
    </row>
    <row r="802" spans="1:8">
      <c r="A802" s="26">
        <v>801</v>
      </c>
      <c r="B802" s="74" t="s">
        <v>440</v>
      </c>
      <c r="C802" s="26" t="s">
        <v>191</v>
      </c>
      <c r="D802" s="26" t="s">
        <v>192</v>
      </c>
      <c r="E802" s="26" t="s">
        <v>253</v>
      </c>
      <c r="F802" s="26" t="s">
        <v>254</v>
      </c>
      <c r="G802" s="26"/>
      <c r="H802" s="33"/>
    </row>
    <row r="803" spans="1:8">
      <c r="A803" s="26">
        <v>802</v>
      </c>
      <c r="B803" s="74" t="s">
        <v>440</v>
      </c>
      <c r="C803" s="26" t="s">
        <v>191</v>
      </c>
      <c r="D803" s="26" t="s">
        <v>192</v>
      </c>
      <c r="E803" s="26" t="s">
        <v>255</v>
      </c>
      <c r="F803" s="26" t="s">
        <v>256</v>
      </c>
      <c r="G803" s="26"/>
      <c r="H803" s="33"/>
    </row>
    <row r="804" spans="1:8">
      <c r="A804" s="26">
        <v>803</v>
      </c>
      <c r="B804" s="74" t="s">
        <v>440</v>
      </c>
      <c r="C804" s="26" t="s">
        <v>191</v>
      </c>
      <c r="D804" s="26" t="s">
        <v>192</v>
      </c>
      <c r="E804" s="26" t="s">
        <v>257</v>
      </c>
      <c r="F804" s="26" t="s">
        <v>258</v>
      </c>
      <c r="G804" s="26"/>
      <c r="H804" s="33"/>
    </row>
    <row r="805" spans="1:8">
      <c r="A805" s="26">
        <v>804</v>
      </c>
      <c r="B805" s="74" t="s">
        <v>440</v>
      </c>
      <c r="C805" s="26" t="s">
        <v>191</v>
      </c>
      <c r="D805" s="26" t="s">
        <v>192</v>
      </c>
      <c r="E805" s="26" t="s">
        <v>259</v>
      </c>
      <c r="F805" s="26" t="s">
        <v>260</v>
      </c>
      <c r="G805" s="26"/>
      <c r="H805" s="33"/>
    </row>
    <row r="806" spans="1:8">
      <c r="A806" s="26">
        <v>805</v>
      </c>
      <c r="B806" s="74" t="s">
        <v>440</v>
      </c>
      <c r="C806" s="26" t="s">
        <v>191</v>
      </c>
      <c r="D806" s="26" t="s">
        <v>192</v>
      </c>
      <c r="E806" s="26" t="s">
        <v>261</v>
      </c>
      <c r="F806" s="26" t="s">
        <v>262</v>
      </c>
      <c r="G806" s="26"/>
      <c r="H806" s="33"/>
    </row>
    <row r="807" spans="1:8">
      <c r="A807" s="26">
        <v>806</v>
      </c>
      <c r="B807" s="74" t="s">
        <v>440</v>
      </c>
      <c r="C807" s="26" t="s">
        <v>191</v>
      </c>
      <c r="D807" s="26" t="s">
        <v>192</v>
      </c>
      <c r="E807" s="26" t="s">
        <v>263</v>
      </c>
      <c r="F807" s="26" t="s">
        <v>264</v>
      </c>
      <c r="G807" s="26"/>
      <c r="H807" s="33"/>
    </row>
    <row r="808" spans="1:8">
      <c r="A808" s="26">
        <v>807</v>
      </c>
      <c r="B808" s="74" t="s">
        <v>440</v>
      </c>
      <c r="C808" s="26" t="s">
        <v>191</v>
      </c>
      <c r="D808" s="26" t="s">
        <v>192</v>
      </c>
      <c r="E808" s="26" t="s">
        <v>265</v>
      </c>
      <c r="F808" s="26" t="s">
        <v>266</v>
      </c>
      <c r="G808" s="26"/>
      <c r="H808" s="33"/>
    </row>
    <row r="809" spans="1:8">
      <c r="A809" s="26">
        <v>808</v>
      </c>
      <c r="B809" s="74" t="s">
        <v>440</v>
      </c>
      <c r="C809" s="26" t="s">
        <v>191</v>
      </c>
      <c r="D809" s="26" t="s">
        <v>192</v>
      </c>
      <c r="E809" s="26" t="s">
        <v>267</v>
      </c>
      <c r="F809" s="26" t="s">
        <v>268</v>
      </c>
      <c r="G809" s="26"/>
      <c r="H809" s="33">
        <f>1544+7</f>
        <v>1551</v>
      </c>
    </row>
    <row r="810" spans="1:8">
      <c r="A810" s="26">
        <v>809</v>
      </c>
      <c r="B810" s="74" t="s">
        <v>440</v>
      </c>
      <c r="C810" s="26" t="s">
        <v>191</v>
      </c>
      <c r="D810" s="26" t="s">
        <v>192</v>
      </c>
      <c r="E810" s="26" t="s">
        <v>269</v>
      </c>
      <c r="F810" s="26" t="s">
        <v>270</v>
      </c>
      <c r="G810" s="26"/>
      <c r="H810" s="33"/>
    </row>
    <row r="811" spans="1:8">
      <c r="A811" s="26">
        <v>810</v>
      </c>
      <c r="B811" s="74" t="s">
        <v>440</v>
      </c>
      <c r="C811" s="26" t="s">
        <v>191</v>
      </c>
      <c r="D811" s="26" t="s">
        <v>192</v>
      </c>
      <c r="E811" s="26" t="s">
        <v>271</v>
      </c>
      <c r="F811" s="26" t="s">
        <v>272</v>
      </c>
      <c r="G811" s="26"/>
      <c r="H811" s="33"/>
    </row>
    <row r="812" spans="1:8">
      <c r="A812" s="26">
        <v>811</v>
      </c>
      <c r="B812" s="74" t="s">
        <v>440</v>
      </c>
      <c r="C812" s="26" t="s">
        <v>191</v>
      </c>
      <c r="D812" s="26" t="s">
        <v>192</v>
      </c>
      <c r="E812" s="26" t="s">
        <v>273</v>
      </c>
      <c r="F812" s="26" t="s">
        <v>274</v>
      </c>
      <c r="G812" s="26"/>
      <c r="H812" s="33"/>
    </row>
    <row r="813" spans="1:8">
      <c r="A813" s="26">
        <v>812</v>
      </c>
      <c r="B813" s="74" t="s">
        <v>440</v>
      </c>
      <c r="C813" s="26" t="s">
        <v>191</v>
      </c>
      <c r="D813" s="26" t="s">
        <v>192</v>
      </c>
      <c r="E813" s="26" t="s">
        <v>275</v>
      </c>
      <c r="F813" s="26" t="s">
        <v>276</v>
      </c>
      <c r="G813" s="26"/>
      <c r="H813" s="33"/>
    </row>
    <row r="814" spans="1:8">
      <c r="A814" s="26">
        <v>813</v>
      </c>
      <c r="B814" s="74" t="s">
        <v>440</v>
      </c>
      <c r="C814" s="26" t="s">
        <v>191</v>
      </c>
      <c r="D814" s="26" t="s">
        <v>183</v>
      </c>
      <c r="E814" s="26" t="s">
        <v>277</v>
      </c>
      <c r="F814" s="26" t="s">
        <v>278</v>
      </c>
      <c r="G814" s="26"/>
      <c r="H814" s="35">
        <f>SUM(H779:H813)</f>
        <v>257201</v>
      </c>
    </row>
    <row r="815" spans="1:8">
      <c r="A815" s="26">
        <v>814</v>
      </c>
      <c r="B815" s="74" t="s">
        <v>440</v>
      </c>
      <c r="C815" s="26" t="s">
        <v>191</v>
      </c>
      <c r="D815" s="26" t="s">
        <v>192</v>
      </c>
      <c r="E815" s="26" t="s">
        <v>279</v>
      </c>
      <c r="F815" s="26" t="s">
        <v>280</v>
      </c>
      <c r="G815" s="26"/>
      <c r="H815" s="33"/>
    </row>
    <row r="816" spans="1:8">
      <c r="A816" s="26">
        <v>815</v>
      </c>
      <c r="B816" s="74" t="s">
        <v>440</v>
      </c>
      <c r="C816" s="26" t="s">
        <v>191</v>
      </c>
      <c r="D816" s="26" t="s">
        <v>192</v>
      </c>
      <c r="E816" s="26" t="s">
        <v>281</v>
      </c>
      <c r="F816" s="26" t="s">
        <v>282</v>
      </c>
      <c r="G816" s="26"/>
      <c r="H816" s="33"/>
    </row>
    <row r="817" spans="1:8">
      <c r="A817" s="26">
        <v>816</v>
      </c>
      <c r="B817" s="74" t="s">
        <v>440</v>
      </c>
      <c r="C817" s="26" t="s">
        <v>191</v>
      </c>
      <c r="D817" s="26" t="s">
        <v>192</v>
      </c>
      <c r="E817" s="26" t="s">
        <v>283</v>
      </c>
      <c r="F817" s="26" t="s">
        <v>284</v>
      </c>
      <c r="G817" s="26"/>
      <c r="H817" s="33"/>
    </row>
    <row r="818" spans="1:8">
      <c r="A818" s="26">
        <v>817</v>
      </c>
      <c r="B818" s="74" t="s">
        <v>440</v>
      </c>
      <c r="C818" s="26" t="s">
        <v>191</v>
      </c>
      <c r="D818" s="26" t="s">
        <v>192</v>
      </c>
      <c r="E818" s="26" t="s">
        <v>285</v>
      </c>
      <c r="F818" s="26" t="s">
        <v>286</v>
      </c>
      <c r="G818" s="26"/>
      <c r="H818" s="33"/>
    </row>
    <row r="819" spans="1:8">
      <c r="A819" s="26">
        <v>818</v>
      </c>
      <c r="B819" s="74" t="s">
        <v>440</v>
      </c>
      <c r="C819" s="26" t="s">
        <v>191</v>
      </c>
      <c r="D819" s="26" t="s">
        <v>192</v>
      </c>
      <c r="E819" s="26" t="s">
        <v>287</v>
      </c>
      <c r="F819" s="26" t="s">
        <v>288</v>
      </c>
      <c r="G819" s="26"/>
      <c r="H819" s="33"/>
    </row>
    <row r="820" spans="1:8">
      <c r="A820" s="26">
        <v>819</v>
      </c>
      <c r="B820" s="74" t="s">
        <v>440</v>
      </c>
      <c r="C820" s="26" t="s">
        <v>191</v>
      </c>
      <c r="D820" s="26" t="s">
        <v>192</v>
      </c>
      <c r="E820" s="26" t="s">
        <v>289</v>
      </c>
      <c r="F820" s="26" t="s">
        <v>290</v>
      </c>
      <c r="G820" s="26"/>
      <c r="H820" s="33"/>
    </row>
    <row r="821" spans="1:8">
      <c r="A821" s="26">
        <v>820</v>
      </c>
      <c r="B821" s="74" t="s">
        <v>440</v>
      </c>
      <c r="C821" s="26" t="s">
        <v>191</v>
      </c>
      <c r="D821" s="26" t="s">
        <v>192</v>
      </c>
      <c r="E821" s="26" t="s">
        <v>291</v>
      </c>
      <c r="F821" s="26" t="s">
        <v>292</v>
      </c>
      <c r="G821" s="26"/>
      <c r="H821" s="33">
        <v>750</v>
      </c>
    </row>
    <row r="822" spans="1:8">
      <c r="A822" s="26">
        <v>821</v>
      </c>
      <c r="B822" s="74" t="s">
        <v>440</v>
      </c>
      <c r="C822" s="26" t="s">
        <v>191</v>
      </c>
      <c r="D822" s="26" t="s">
        <v>192</v>
      </c>
      <c r="E822" s="26" t="s">
        <v>293</v>
      </c>
      <c r="F822" s="26" t="s">
        <v>294</v>
      </c>
      <c r="G822" s="26"/>
      <c r="H822" s="33"/>
    </row>
    <row r="823" spans="1:8">
      <c r="A823" s="26">
        <v>822</v>
      </c>
      <c r="B823" s="74" t="s">
        <v>440</v>
      </c>
      <c r="C823" s="26" t="s">
        <v>191</v>
      </c>
      <c r="D823" s="26" t="s">
        <v>192</v>
      </c>
      <c r="E823" s="26" t="s">
        <v>295</v>
      </c>
      <c r="F823" s="26" t="s">
        <v>296</v>
      </c>
      <c r="G823" s="26"/>
      <c r="H823" s="33"/>
    </row>
    <row r="824" spans="1:8">
      <c r="A824" s="26">
        <v>823</v>
      </c>
      <c r="B824" s="74" t="s">
        <v>440</v>
      </c>
      <c r="C824" s="26" t="s">
        <v>191</v>
      </c>
      <c r="D824" s="26" t="s">
        <v>183</v>
      </c>
      <c r="E824" s="26" t="s">
        <v>297</v>
      </c>
      <c r="F824" s="26" t="s">
        <v>298</v>
      </c>
      <c r="G824" s="26"/>
      <c r="H824" s="35">
        <f>SUM(H775,H778,,H814,H815:H823)</f>
        <v>312989</v>
      </c>
    </row>
    <row r="825" spans="1:8">
      <c r="A825" s="26">
        <v>824</v>
      </c>
      <c r="B825" s="74" t="s">
        <v>440</v>
      </c>
      <c r="C825" s="26" t="s">
        <v>299</v>
      </c>
      <c r="D825" s="26" t="s">
        <v>192</v>
      </c>
      <c r="E825" s="26" t="s">
        <v>8</v>
      </c>
      <c r="F825" s="26" t="s">
        <v>9</v>
      </c>
      <c r="G825" s="64">
        <v>1</v>
      </c>
      <c r="H825" s="33">
        <f>21460+23348</f>
        <v>44808</v>
      </c>
    </row>
    <row r="826" spans="1:8">
      <c r="A826" s="26">
        <v>825</v>
      </c>
      <c r="B826" s="74" t="s">
        <v>440</v>
      </c>
      <c r="C826" s="26" t="s">
        <v>299</v>
      </c>
      <c r="D826" s="26" t="s">
        <v>192</v>
      </c>
      <c r="E826" s="26" t="s">
        <v>10</v>
      </c>
      <c r="F826" s="26" t="s">
        <v>11</v>
      </c>
      <c r="G826" s="64">
        <v>0.12</v>
      </c>
      <c r="H826" s="33">
        <v>9360</v>
      </c>
    </row>
    <row r="827" spans="1:8">
      <c r="A827" s="26">
        <v>826</v>
      </c>
      <c r="B827" s="74" t="s">
        <v>440</v>
      </c>
      <c r="C827" s="26" t="s">
        <v>299</v>
      </c>
      <c r="D827" s="26" t="s">
        <v>192</v>
      </c>
      <c r="E827" s="26" t="s">
        <v>12</v>
      </c>
      <c r="F827" s="26" t="s">
        <v>13</v>
      </c>
      <c r="G827" s="64"/>
      <c r="H827" s="33"/>
    </row>
    <row r="828" spans="1:8">
      <c r="A828" s="26">
        <v>827</v>
      </c>
      <c r="B828" s="74" t="s">
        <v>440</v>
      </c>
      <c r="C828" s="26" t="s">
        <v>299</v>
      </c>
      <c r="D828" s="26" t="s">
        <v>192</v>
      </c>
      <c r="E828" s="26" t="s">
        <v>14</v>
      </c>
      <c r="F828" s="26" t="s">
        <v>15</v>
      </c>
      <c r="G828" s="64"/>
      <c r="H828" s="33"/>
    </row>
    <row r="829" spans="1:8">
      <c r="A829" s="26">
        <v>828</v>
      </c>
      <c r="B829" s="74" t="s">
        <v>440</v>
      </c>
      <c r="C829" s="26" t="s">
        <v>299</v>
      </c>
      <c r="D829" s="26" t="s">
        <v>192</v>
      </c>
      <c r="E829" s="26" t="s">
        <v>18</v>
      </c>
      <c r="F829" s="26" t="s">
        <v>19</v>
      </c>
      <c r="G829" s="64"/>
      <c r="H829" s="33"/>
    </row>
    <row r="830" spans="1:8">
      <c r="A830" s="26">
        <v>829</v>
      </c>
      <c r="B830" s="74" t="s">
        <v>440</v>
      </c>
      <c r="C830" s="26" t="s">
        <v>299</v>
      </c>
      <c r="D830" s="26" t="s">
        <v>192</v>
      </c>
      <c r="E830" s="26" t="s">
        <v>20</v>
      </c>
      <c r="F830" s="26" t="s">
        <v>21</v>
      </c>
      <c r="G830" s="64"/>
      <c r="H830" s="33"/>
    </row>
    <row r="831" spans="1:8">
      <c r="A831" s="26">
        <v>830</v>
      </c>
      <c r="B831" s="74" t="s">
        <v>440</v>
      </c>
      <c r="C831" s="26" t="s">
        <v>299</v>
      </c>
      <c r="D831" s="26" t="s">
        <v>192</v>
      </c>
      <c r="E831" s="26" t="s">
        <v>22</v>
      </c>
      <c r="F831" s="26" t="s">
        <v>23</v>
      </c>
      <c r="G831" s="64"/>
      <c r="H831" s="33"/>
    </row>
    <row r="832" spans="1:8">
      <c r="A832" s="26">
        <v>831</v>
      </c>
      <c r="B832" s="74" t="s">
        <v>440</v>
      </c>
      <c r="C832" s="26" t="s">
        <v>299</v>
      </c>
      <c r="D832" s="26" t="s">
        <v>192</v>
      </c>
      <c r="E832" s="26" t="s">
        <v>24</v>
      </c>
      <c r="F832" s="26" t="s">
        <v>25</v>
      </c>
      <c r="G832" s="64"/>
      <c r="H832" s="33"/>
    </row>
    <row r="833" spans="1:8">
      <c r="A833" s="26">
        <v>832</v>
      </c>
      <c r="B833" s="74" t="s">
        <v>440</v>
      </c>
      <c r="C833" s="26" t="s">
        <v>299</v>
      </c>
      <c r="D833" s="26" t="s">
        <v>192</v>
      </c>
      <c r="E833" s="26" t="s">
        <v>26</v>
      </c>
      <c r="F833" s="26" t="s">
        <v>27</v>
      </c>
      <c r="G833" s="64"/>
      <c r="H833" s="33"/>
    </row>
    <row r="834" spans="1:8">
      <c r="A834" s="26">
        <v>833</v>
      </c>
      <c r="B834" s="74" t="s">
        <v>440</v>
      </c>
      <c r="C834" s="26" t="s">
        <v>299</v>
      </c>
      <c r="D834" s="26" t="s">
        <v>192</v>
      </c>
      <c r="E834" s="26" t="s">
        <v>28</v>
      </c>
      <c r="F834" s="26" t="s">
        <v>29</v>
      </c>
      <c r="G834" s="64"/>
      <c r="H834" s="33"/>
    </row>
    <row r="835" spans="1:8">
      <c r="A835" s="26">
        <v>834</v>
      </c>
      <c r="B835" s="74" t="s">
        <v>440</v>
      </c>
      <c r="C835" s="26" t="s">
        <v>299</v>
      </c>
      <c r="D835" s="26" t="s">
        <v>192</v>
      </c>
      <c r="E835" s="26" t="s">
        <v>30</v>
      </c>
      <c r="F835" s="26" t="s">
        <v>31</v>
      </c>
      <c r="G835" s="64"/>
      <c r="H835" s="33"/>
    </row>
    <row r="836" spans="1:8">
      <c r="A836" s="26">
        <v>835</v>
      </c>
      <c r="B836" s="74" t="s">
        <v>440</v>
      </c>
      <c r="C836" s="26" t="s">
        <v>299</v>
      </c>
      <c r="D836" s="26" t="s">
        <v>192</v>
      </c>
      <c r="E836" s="26" t="s">
        <v>32</v>
      </c>
      <c r="F836" s="26" t="s">
        <v>33</v>
      </c>
      <c r="G836" s="64"/>
      <c r="H836" s="33"/>
    </row>
    <row r="837" spans="1:8">
      <c r="A837" s="26">
        <v>836</v>
      </c>
      <c r="B837" s="74" t="s">
        <v>440</v>
      </c>
      <c r="C837" s="26" t="s">
        <v>299</v>
      </c>
      <c r="D837" s="26" t="s">
        <v>192</v>
      </c>
      <c r="E837" s="26" t="s">
        <v>34</v>
      </c>
      <c r="F837" s="26" t="s">
        <v>35</v>
      </c>
      <c r="G837" s="64"/>
      <c r="H837" s="33"/>
    </row>
    <row r="838" spans="1:8">
      <c r="A838" s="26">
        <v>837</v>
      </c>
      <c r="B838" s="74" t="s">
        <v>440</v>
      </c>
      <c r="C838" s="26" t="s">
        <v>299</v>
      </c>
      <c r="D838" s="26" t="s">
        <v>192</v>
      </c>
      <c r="E838" s="26" t="s">
        <v>36</v>
      </c>
      <c r="F838" s="26" t="s">
        <v>37</v>
      </c>
      <c r="G838" s="64"/>
      <c r="H838" s="33"/>
    </row>
    <row r="839" spans="1:8">
      <c r="A839" s="26">
        <v>838</v>
      </c>
      <c r="B839" s="74" t="s">
        <v>440</v>
      </c>
      <c r="C839" s="26" t="s">
        <v>299</v>
      </c>
      <c r="D839" s="26" t="s">
        <v>192</v>
      </c>
      <c r="E839" s="26" t="s">
        <v>49</v>
      </c>
      <c r="F839" s="26" t="s">
        <v>50</v>
      </c>
      <c r="G839" s="64"/>
      <c r="H839" s="33"/>
    </row>
    <row r="840" spans="1:8">
      <c r="A840" s="26">
        <v>839</v>
      </c>
      <c r="B840" s="74" t="s">
        <v>440</v>
      </c>
      <c r="C840" s="26" t="s">
        <v>299</v>
      </c>
      <c r="D840" s="26" t="s">
        <v>192</v>
      </c>
      <c r="E840" s="26" t="s">
        <v>51</v>
      </c>
      <c r="F840" s="26" t="s">
        <v>52</v>
      </c>
      <c r="G840" s="64"/>
      <c r="H840" s="33"/>
    </row>
    <row r="841" spans="1:8">
      <c r="A841" s="26">
        <v>840</v>
      </c>
      <c r="B841" s="74" t="s">
        <v>440</v>
      </c>
      <c r="C841" s="26" t="s">
        <v>299</v>
      </c>
      <c r="D841" s="26" t="s">
        <v>192</v>
      </c>
      <c r="E841" s="26" t="s">
        <v>16</v>
      </c>
      <c r="F841" s="26" t="s">
        <v>17</v>
      </c>
      <c r="G841" s="64"/>
      <c r="H841" s="33"/>
    </row>
    <row r="842" spans="1:8">
      <c r="A842" s="26">
        <v>841</v>
      </c>
      <c r="B842" s="74" t="s">
        <v>440</v>
      </c>
      <c r="C842" s="26" t="s">
        <v>299</v>
      </c>
      <c r="D842" s="26" t="s">
        <v>192</v>
      </c>
      <c r="E842" s="26" t="s">
        <v>57</v>
      </c>
      <c r="F842" s="26" t="s">
        <v>58</v>
      </c>
      <c r="G842" s="64"/>
      <c r="H842" s="33"/>
    </row>
    <row r="843" spans="1:8">
      <c r="A843" s="26">
        <v>842</v>
      </c>
      <c r="B843" s="74" t="s">
        <v>440</v>
      </c>
      <c r="C843" s="26" t="s">
        <v>299</v>
      </c>
      <c r="D843" s="26" t="s">
        <v>192</v>
      </c>
      <c r="E843" s="26" t="s">
        <v>59</v>
      </c>
      <c r="F843" s="26" t="s">
        <v>60</v>
      </c>
      <c r="G843" s="64"/>
      <c r="H843" s="33"/>
    </row>
    <row r="844" spans="1:8">
      <c r="A844" s="26">
        <v>843</v>
      </c>
      <c r="B844" s="74" t="s">
        <v>440</v>
      </c>
      <c r="C844" s="26" t="s">
        <v>299</v>
      </c>
      <c r="D844" s="26" t="s">
        <v>192</v>
      </c>
      <c r="E844" s="26" t="s">
        <v>61</v>
      </c>
      <c r="F844" s="26" t="s">
        <v>62</v>
      </c>
      <c r="G844" s="64"/>
      <c r="H844" s="33"/>
    </row>
    <row r="845" spans="1:8">
      <c r="A845" s="26">
        <v>844</v>
      </c>
      <c r="B845" s="74" t="s">
        <v>440</v>
      </c>
      <c r="C845" s="26" t="s">
        <v>299</v>
      </c>
      <c r="D845" s="26" t="s">
        <v>192</v>
      </c>
      <c r="E845" s="26" t="s">
        <v>38</v>
      </c>
      <c r="F845" s="26" t="s">
        <v>39</v>
      </c>
      <c r="G845" s="64"/>
      <c r="H845" s="33"/>
    </row>
    <row r="846" spans="1:8">
      <c r="A846" s="26">
        <v>845</v>
      </c>
      <c r="B846" s="74" t="s">
        <v>440</v>
      </c>
      <c r="C846" s="26" t="s">
        <v>299</v>
      </c>
      <c r="D846" s="26" t="s">
        <v>192</v>
      </c>
      <c r="E846" s="26" t="s">
        <v>40</v>
      </c>
      <c r="F846" s="26" t="s">
        <v>300</v>
      </c>
      <c r="G846" s="64"/>
      <c r="H846" s="33"/>
    </row>
    <row r="847" spans="1:8">
      <c r="A847" s="26">
        <v>846</v>
      </c>
      <c r="B847" s="74" t="s">
        <v>440</v>
      </c>
      <c r="C847" s="26" t="s">
        <v>299</v>
      </c>
      <c r="D847" s="26" t="s">
        <v>192</v>
      </c>
      <c r="E847" s="26" t="s">
        <v>41</v>
      </c>
      <c r="F847" s="26" t="s">
        <v>42</v>
      </c>
      <c r="G847" s="64"/>
      <c r="H847" s="33"/>
    </row>
    <row r="848" spans="1:8">
      <c r="A848" s="26">
        <v>847</v>
      </c>
      <c r="B848" s="74" t="s">
        <v>440</v>
      </c>
      <c r="C848" s="26" t="s">
        <v>299</v>
      </c>
      <c r="D848" s="26" t="s">
        <v>192</v>
      </c>
      <c r="E848" s="26" t="s">
        <v>43</v>
      </c>
      <c r="F848" s="26" t="s">
        <v>44</v>
      </c>
      <c r="G848" s="64"/>
      <c r="H848" s="33"/>
    </row>
    <row r="849" spans="1:8">
      <c r="A849" s="26">
        <v>848</v>
      </c>
      <c r="B849" s="74" t="s">
        <v>440</v>
      </c>
      <c r="C849" s="26" t="s">
        <v>299</v>
      </c>
      <c r="D849" s="26" t="s">
        <v>192</v>
      </c>
      <c r="E849" s="26" t="s">
        <v>45</v>
      </c>
      <c r="F849" s="26" t="s">
        <v>46</v>
      </c>
      <c r="G849" s="64"/>
      <c r="H849" s="33"/>
    </row>
    <row r="850" spans="1:8">
      <c r="A850" s="26">
        <v>849</v>
      </c>
      <c r="B850" s="74" t="s">
        <v>440</v>
      </c>
      <c r="C850" s="26" t="s">
        <v>299</v>
      </c>
      <c r="D850" s="26" t="s">
        <v>192</v>
      </c>
      <c r="E850" s="26" t="s">
        <v>53</v>
      </c>
      <c r="F850" s="26" t="s">
        <v>54</v>
      </c>
      <c r="G850" s="64"/>
      <c r="H850" s="33"/>
    </row>
    <row r="851" spans="1:8">
      <c r="A851" s="26">
        <v>850</v>
      </c>
      <c r="B851" s="74" t="s">
        <v>440</v>
      </c>
      <c r="C851" s="26" t="s">
        <v>299</v>
      </c>
      <c r="D851" s="26" t="s">
        <v>192</v>
      </c>
      <c r="E851" s="26" t="s">
        <v>47</v>
      </c>
      <c r="F851" s="26" t="s">
        <v>48</v>
      </c>
      <c r="G851" s="64"/>
      <c r="H851" s="33"/>
    </row>
    <row r="852" spans="1:8">
      <c r="A852" s="26">
        <v>851</v>
      </c>
      <c r="B852" s="74" t="s">
        <v>440</v>
      </c>
      <c r="C852" s="26" t="s">
        <v>299</v>
      </c>
      <c r="D852" s="26" t="s">
        <v>192</v>
      </c>
      <c r="E852" s="26" t="s">
        <v>63</v>
      </c>
      <c r="F852" s="26" t="s">
        <v>64</v>
      </c>
      <c r="G852" s="64"/>
      <c r="H852" s="33"/>
    </row>
    <row r="853" spans="1:8">
      <c r="A853" s="26">
        <v>852</v>
      </c>
      <c r="B853" s="74" t="s">
        <v>440</v>
      </c>
      <c r="C853" s="26" t="s">
        <v>299</v>
      </c>
      <c r="D853" s="26" t="s">
        <v>192</v>
      </c>
      <c r="E853" s="26" t="s">
        <v>55</v>
      </c>
      <c r="F853" s="26" t="s">
        <v>56</v>
      </c>
      <c r="G853" s="64"/>
      <c r="H853" s="33"/>
    </row>
    <row r="854" spans="1:8">
      <c r="A854" s="26">
        <v>853</v>
      </c>
      <c r="B854" s="74" t="s">
        <v>440</v>
      </c>
      <c r="C854" s="26" t="s">
        <v>299</v>
      </c>
      <c r="D854" s="26" t="s">
        <v>192</v>
      </c>
      <c r="E854" s="26" t="s">
        <v>65</v>
      </c>
      <c r="F854" s="26" t="s">
        <v>66</v>
      </c>
      <c r="G854" s="64"/>
      <c r="H854" s="33"/>
    </row>
    <row r="855" spans="1:8">
      <c r="A855" s="26">
        <v>854</v>
      </c>
      <c r="B855" s="74" t="s">
        <v>440</v>
      </c>
      <c r="C855" s="26" t="s">
        <v>299</v>
      </c>
      <c r="D855" s="26" t="s">
        <v>192</v>
      </c>
      <c r="E855" s="26" t="s">
        <v>67</v>
      </c>
      <c r="F855" s="26" t="s">
        <v>68</v>
      </c>
      <c r="G855" s="64"/>
      <c r="H855" s="33"/>
    </row>
    <row r="856" spans="1:8">
      <c r="A856" s="26">
        <v>855</v>
      </c>
      <c r="B856" s="74" t="s">
        <v>440</v>
      </c>
      <c r="C856" s="26" t="s">
        <v>299</v>
      </c>
      <c r="D856" s="26" t="s">
        <v>192</v>
      </c>
      <c r="E856" s="26" t="s">
        <v>69</v>
      </c>
      <c r="F856" s="26" t="s">
        <v>70</v>
      </c>
      <c r="G856" s="64"/>
      <c r="H856" s="33"/>
    </row>
    <row r="857" spans="1:8">
      <c r="A857" s="26">
        <v>856</v>
      </c>
      <c r="B857" s="74" t="s">
        <v>440</v>
      </c>
      <c r="C857" s="26" t="s">
        <v>299</v>
      </c>
      <c r="D857" s="26" t="s">
        <v>192</v>
      </c>
      <c r="E857" s="26" t="s">
        <v>71</v>
      </c>
      <c r="F857" s="26" t="s">
        <v>72</v>
      </c>
      <c r="G857" s="64">
        <v>1.9</v>
      </c>
      <c r="H857" s="33">
        <v>64535</v>
      </c>
    </row>
    <row r="858" spans="1:8">
      <c r="A858" s="26">
        <v>857</v>
      </c>
      <c r="B858" s="74" t="s">
        <v>440</v>
      </c>
      <c r="C858" s="26" t="s">
        <v>299</v>
      </c>
      <c r="D858" s="26" t="s">
        <v>192</v>
      </c>
      <c r="E858" s="26" t="s">
        <v>73</v>
      </c>
      <c r="F858" s="26" t="s">
        <v>74</v>
      </c>
      <c r="G858" s="64"/>
      <c r="H858" s="33"/>
    </row>
    <row r="859" spans="1:8">
      <c r="A859" s="26">
        <v>858</v>
      </c>
      <c r="B859" s="74" t="s">
        <v>440</v>
      </c>
      <c r="C859" s="26" t="s">
        <v>299</v>
      </c>
      <c r="D859" s="26" t="s">
        <v>192</v>
      </c>
      <c r="E859" s="26" t="s">
        <v>75</v>
      </c>
      <c r="F859" s="26" t="s">
        <v>76</v>
      </c>
      <c r="G859" s="64"/>
      <c r="H859" s="33"/>
    </row>
    <row r="860" spans="1:8">
      <c r="A860" s="26">
        <v>859</v>
      </c>
      <c r="B860" s="74" t="s">
        <v>440</v>
      </c>
      <c r="C860" s="26" t="s">
        <v>299</v>
      </c>
      <c r="D860" s="26" t="s">
        <v>192</v>
      </c>
      <c r="E860" s="26" t="s">
        <v>77</v>
      </c>
      <c r="F860" s="26" t="s">
        <v>301</v>
      </c>
      <c r="G860" s="64"/>
      <c r="H860" s="33"/>
    </row>
    <row r="861" spans="1:8">
      <c r="A861" s="26">
        <v>860</v>
      </c>
      <c r="B861" s="74" t="s">
        <v>440</v>
      </c>
      <c r="C861" s="26" t="s">
        <v>299</v>
      </c>
      <c r="D861" s="26" t="s">
        <v>192</v>
      </c>
      <c r="E861" s="26" t="s">
        <v>78</v>
      </c>
      <c r="F861" s="26" t="s">
        <v>79</v>
      </c>
      <c r="G861" s="64"/>
      <c r="H861" s="33"/>
    </row>
    <row r="862" spans="1:8">
      <c r="A862" s="26">
        <v>861</v>
      </c>
      <c r="B862" s="74" t="s">
        <v>440</v>
      </c>
      <c r="C862" s="26" t="s">
        <v>299</v>
      </c>
      <c r="D862" s="26" t="s">
        <v>192</v>
      </c>
      <c r="E862" s="26" t="s">
        <v>80</v>
      </c>
      <c r="F862" s="26" t="s">
        <v>81</v>
      </c>
      <c r="G862" s="65"/>
      <c r="H862" s="33"/>
    </row>
    <row r="863" spans="1:8">
      <c r="A863" s="26">
        <v>862</v>
      </c>
      <c r="B863" s="74" t="s">
        <v>440</v>
      </c>
      <c r="C863" s="26" t="s">
        <v>299</v>
      </c>
      <c r="D863" s="26" t="s">
        <v>183</v>
      </c>
      <c r="E863" s="26" t="s">
        <v>302</v>
      </c>
      <c r="F863" s="26" t="s">
        <v>303</v>
      </c>
      <c r="G863" s="67">
        <v>3.02</v>
      </c>
      <c r="H863" s="69">
        <f>SUM(H825:H862)</f>
        <v>118703</v>
      </c>
    </row>
    <row r="864" spans="1:8">
      <c r="A864" s="26">
        <v>863</v>
      </c>
      <c r="B864" s="74" t="s">
        <v>440</v>
      </c>
      <c r="C864" s="26" t="s">
        <v>179</v>
      </c>
      <c r="D864" s="26" t="s">
        <v>183</v>
      </c>
      <c r="E864" s="26" t="s">
        <v>304</v>
      </c>
      <c r="F864" s="26" t="s">
        <v>305</v>
      </c>
      <c r="G864" s="66">
        <v>3.02</v>
      </c>
      <c r="H864" s="35">
        <v>118703</v>
      </c>
    </row>
    <row r="865" spans="1:8">
      <c r="A865" s="26">
        <v>864</v>
      </c>
      <c r="B865" s="74" t="s">
        <v>440</v>
      </c>
      <c r="C865" s="26" t="s">
        <v>179</v>
      </c>
      <c r="D865" s="26" t="s">
        <v>192</v>
      </c>
      <c r="E865" s="26" t="s">
        <v>306</v>
      </c>
      <c r="F865" s="26" t="s">
        <v>307</v>
      </c>
      <c r="G865" s="68"/>
      <c r="H865" s="33"/>
    </row>
    <row r="866" spans="1:8">
      <c r="A866" s="26">
        <v>865</v>
      </c>
      <c r="B866" s="74" t="s">
        <v>440</v>
      </c>
      <c r="C866" s="26" t="s">
        <v>179</v>
      </c>
      <c r="D866" s="26" t="s">
        <v>192</v>
      </c>
      <c r="E866" s="26" t="s">
        <v>308</v>
      </c>
      <c r="F866" s="26" t="s">
        <v>309</v>
      </c>
      <c r="G866" s="68"/>
      <c r="H866" s="33"/>
    </row>
    <row r="867" spans="1:8">
      <c r="A867" s="26">
        <v>866</v>
      </c>
      <c r="B867" s="74" t="s">
        <v>440</v>
      </c>
      <c r="C867" s="26" t="s">
        <v>179</v>
      </c>
      <c r="D867" s="26" t="s">
        <v>192</v>
      </c>
      <c r="E867" s="26" t="s">
        <v>310</v>
      </c>
      <c r="F867" s="26" t="s">
        <v>311</v>
      </c>
      <c r="G867" s="68"/>
      <c r="H867" s="33"/>
    </row>
    <row r="868" spans="1:8">
      <c r="A868" s="26">
        <v>867</v>
      </c>
      <c r="B868" s="74" t="s">
        <v>440</v>
      </c>
      <c r="C868" s="26" t="s">
        <v>179</v>
      </c>
      <c r="D868" s="26" t="s">
        <v>192</v>
      </c>
      <c r="E868" s="26" t="s">
        <v>312</v>
      </c>
      <c r="F868" s="26" t="s">
        <v>313</v>
      </c>
      <c r="G868" s="68"/>
      <c r="H868" s="33"/>
    </row>
    <row r="869" spans="1:8">
      <c r="A869" s="26">
        <v>868</v>
      </c>
      <c r="B869" s="74" t="s">
        <v>440</v>
      </c>
      <c r="C869" s="26" t="s">
        <v>179</v>
      </c>
      <c r="D869" s="26" t="s">
        <v>183</v>
      </c>
      <c r="E869" s="26" t="s">
        <v>314</v>
      </c>
      <c r="F869" s="26" t="s">
        <v>315</v>
      </c>
      <c r="G869" s="67">
        <v>0</v>
      </c>
      <c r="H869" s="35">
        <v>0</v>
      </c>
    </row>
    <row r="870" spans="1:8">
      <c r="A870" s="26">
        <v>869</v>
      </c>
      <c r="B870" s="74" t="s">
        <v>440</v>
      </c>
      <c r="C870" s="26" t="s">
        <v>179</v>
      </c>
      <c r="D870" s="26" t="s">
        <v>192</v>
      </c>
      <c r="E870" s="26" t="s">
        <v>316</v>
      </c>
      <c r="F870" s="26" t="s">
        <v>317</v>
      </c>
      <c r="G870" s="68"/>
      <c r="H870" s="33"/>
    </row>
    <row r="871" spans="1:8">
      <c r="A871" s="26">
        <v>870</v>
      </c>
      <c r="B871" s="74" t="s">
        <v>440</v>
      </c>
      <c r="C871" s="26" t="s">
        <v>179</v>
      </c>
      <c r="D871" s="26" t="s">
        <v>183</v>
      </c>
      <c r="E871" s="26" t="s">
        <v>318</v>
      </c>
      <c r="F871" s="26" t="s">
        <v>319</v>
      </c>
      <c r="G871" s="67">
        <v>3.02</v>
      </c>
      <c r="H871" s="35">
        <v>118703</v>
      </c>
    </row>
    <row r="872" spans="1:8">
      <c r="A872" s="26">
        <v>871</v>
      </c>
      <c r="B872" s="74" t="s">
        <v>440</v>
      </c>
      <c r="C872" s="26" t="s">
        <v>179</v>
      </c>
      <c r="D872" s="26" t="s">
        <v>192</v>
      </c>
      <c r="E872" s="26" t="s">
        <v>320</v>
      </c>
      <c r="F872" s="26" t="s">
        <v>321</v>
      </c>
      <c r="G872" s="26"/>
      <c r="H872" s="33">
        <v>8732</v>
      </c>
    </row>
    <row r="873" spans="1:8">
      <c r="A873" s="26">
        <v>872</v>
      </c>
      <c r="B873" s="74" t="s">
        <v>440</v>
      </c>
      <c r="C873" s="26" t="s">
        <v>179</v>
      </c>
      <c r="D873" s="26" t="s">
        <v>192</v>
      </c>
      <c r="E873" s="26" t="s">
        <v>322</v>
      </c>
      <c r="F873" s="26" t="s">
        <v>323</v>
      </c>
      <c r="G873" s="26"/>
      <c r="H873" s="33">
        <v>17686</v>
      </c>
    </row>
    <row r="874" spans="1:8">
      <c r="A874" s="26">
        <v>873</v>
      </c>
      <c r="B874" s="74" t="s">
        <v>440</v>
      </c>
      <c r="C874" s="26" t="s">
        <v>179</v>
      </c>
      <c r="D874" s="26" t="s">
        <v>192</v>
      </c>
      <c r="E874" s="26" t="s">
        <v>324</v>
      </c>
      <c r="F874" s="26" t="s">
        <v>325</v>
      </c>
      <c r="G874" s="26"/>
      <c r="H874" s="33"/>
    </row>
    <row r="875" spans="1:8">
      <c r="A875" s="26">
        <v>874</v>
      </c>
      <c r="B875" s="74" t="s">
        <v>440</v>
      </c>
      <c r="C875" s="26" t="s">
        <v>179</v>
      </c>
      <c r="D875" s="26" t="s">
        <v>183</v>
      </c>
      <c r="E875" s="26" t="s">
        <v>326</v>
      </c>
      <c r="F875" s="26" t="s">
        <v>327</v>
      </c>
      <c r="G875" s="26"/>
      <c r="H875" s="40">
        <v>145121</v>
      </c>
    </row>
    <row r="876" spans="1:8">
      <c r="A876" s="26">
        <v>875</v>
      </c>
      <c r="B876" s="74" t="s">
        <v>440</v>
      </c>
      <c r="C876" s="26" t="s">
        <v>179</v>
      </c>
      <c r="D876" s="26" t="s">
        <v>192</v>
      </c>
      <c r="E876" s="26" t="s">
        <v>328</v>
      </c>
      <c r="F876" s="26" t="s">
        <v>329</v>
      </c>
      <c r="G876" s="26"/>
      <c r="H876" s="33">
        <v>1803</v>
      </c>
    </row>
    <row r="877" spans="1:8">
      <c r="A877" s="26">
        <v>876</v>
      </c>
      <c r="B877" s="74" t="s">
        <v>440</v>
      </c>
      <c r="C877" s="26" t="s">
        <v>179</v>
      </c>
      <c r="D877" s="26" t="s">
        <v>192</v>
      </c>
      <c r="E877" s="26" t="s">
        <v>330</v>
      </c>
      <c r="F877" s="26" t="s">
        <v>331</v>
      </c>
      <c r="G877" s="26"/>
      <c r="H877" s="33">
        <v>2883</v>
      </c>
    </row>
    <row r="878" spans="1:8">
      <c r="A878" s="26">
        <v>877</v>
      </c>
      <c r="B878" s="74" t="s">
        <v>440</v>
      </c>
      <c r="C878" s="26" t="s">
        <v>179</v>
      </c>
      <c r="D878" s="26" t="s">
        <v>192</v>
      </c>
      <c r="E878" s="26" t="s">
        <v>332</v>
      </c>
      <c r="F878" s="26" t="s">
        <v>333</v>
      </c>
      <c r="G878" s="26"/>
      <c r="H878" s="33">
        <v>42822</v>
      </c>
    </row>
    <row r="879" spans="1:8">
      <c r="A879" s="26">
        <v>878</v>
      </c>
      <c r="B879" s="74" t="s">
        <v>440</v>
      </c>
      <c r="C879" s="26" t="s">
        <v>179</v>
      </c>
      <c r="D879" s="26" t="s">
        <v>192</v>
      </c>
      <c r="E879" s="26" t="s">
        <v>334</v>
      </c>
      <c r="F879" s="26" t="s">
        <v>335</v>
      </c>
      <c r="G879" s="26"/>
      <c r="H879" s="33">
        <v>437</v>
      </c>
    </row>
    <row r="880" spans="1:8">
      <c r="A880" s="26">
        <v>879</v>
      </c>
      <c r="B880" s="74" t="s">
        <v>440</v>
      </c>
      <c r="C880" s="26" t="s">
        <v>179</v>
      </c>
      <c r="D880" s="26" t="s">
        <v>183</v>
      </c>
      <c r="E880" s="26" t="s">
        <v>336</v>
      </c>
      <c r="F880" s="26" t="s">
        <v>337</v>
      </c>
      <c r="G880" s="26"/>
      <c r="H880" s="35">
        <v>47945</v>
      </c>
    </row>
    <row r="881" spans="1:8">
      <c r="A881" s="26">
        <v>880</v>
      </c>
      <c r="B881" s="74" t="s">
        <v>440</v>
      </c>
      <c r="C881" s="26" t="s">
        <v>179</v>
      </c>
      <c r="D881" s="26" t="s">
        <v>192</v>
      </c>
      <c r="E881" s="26" t="s">
        <v>338</v>
      </c>
      <c r="F881" s="26" t="s">
        <v>339</v>
      </c>
      <c r="G881" s="26"/>
      <c r="H881" s="33"/>
    </row>
    <row r="882" spans="1:8">
      <c r="A882" s="26">
        <v>881</v>
      </c>
      <c r="B882" s="74" t="s">
        <v>440</v>
      </c>
      <c r="C882" s="26" t="s">
        <v>179</v>
      </c>
      <c r="D882" s="26" t="s">
        <v>192</v>
      </c>
      <c r="E882" s="26" t="s">
        <v>340</v>
      </c>
      <c r="F882" s="26" t="s">
        <v>341</v>
      </c>
      <c r="G882" s="26"/>
      <c r="H882" s="33"/>
    </row>
    <row r="883" spans="1:8">
      <c r="A883" s="26">
        <v>882</v>
      </c>
      <c r="B883" s="74" t="s">
        <v>440</v>
      </c>
      <c r="C883" s="26" t="s">
        <v>179</v>
      </c>
      <c r="D883" s="26" t="s">
        <v>192</v>
      </c>
      <c r="E883" s="26" t="s">
        <v>342</v>
      </c>
      <c r="F883" s="26" t="s">
        <v>343</v>
      </c>
      <c r="G883" s="26"/>
      <c r="H883" s="33"/>
    </row>
    <row r="884" spans="1:8">
      <c r="A884" s="26">
        <v>883</v>
      </c>
      <c r="B884" s="74" t="s">
        <v>440</v>
      </c>
      <c r="C884" s="26" t="s">
        <v>179</v>
      </c>
      <c r="D884" s="26" t="s">
        <v>192</v>
      </c>
      <c r="E884" s="26" t="s">
        <v>344</v>
      </c>
      <c r="F884" s="26" t="s">
        <v>345</v>
      </c>
      <c r="G884" s="26"/>
      <c r="H884" s="33"/>
    </row>
    <row r="885" spans="1:8">
      <c r="A885" s="26">
        <v>884</v>
      </c>
      <c r="B885" s="74" t="s">
        <v>440</v>
      </c>
      <c r="C885" s="26" t="s">
        <v>179</v>
      </c>
      <c r="D885" s="26" t="s">
        <v>192</v>
      </c>
      <c r="E885" s="26" t="s">
        <v>346</v>
      </c>
      <c r="F885" s="26" t="s">
        <v>347</v>
      </c>
      <c r="G885" s="26"/>
      <c r="H885" s="33">
        <v>24</v>
      </c>
    </row>
    <row r="886" spans="1:8">
      <c r="A886" s="26">
        <v>885</v>
      </c>
      <c r="B886" s="74" t="s">
        <v>440</v>
      </c>
      <c r="C886" s="26" t="s">
        <v>179</v>
      </c>
      <c r="D886" s="26" t="s">
        <v>192</v>
      </c>
      <c r="E886" s="26" t="s">
        <v>348</v>
      </c>
      <c r="F886" s="26" t="s">
        <v>349</v>
      </c>
      <c r="G886" s="26"/>
      <c r="H886" s="33">
        <v>1117</v>
      </c>
    </row>
    <row r="887" spans="1:8">
      <c r="A887" s="26">
        <v>886</v>
      </c>
      <c r="B887" s="74" t="s">
        <v>440</v>
      </c>
      <c r="C887" s="26" t="s">
        <v>179</v>
      </c>
      <c r="D887" s="26" t="s">
        <v>192</v>
      </c>
      <c r="E887" s="26" t="s">
        <v>350</v>
      </c>
      <c r="F887" s="26" t="s">
        <v>351</v>
      </c>
      <c r="G887" s="26"/>
      <c r="H887" s="33">
        <v>5062</v>
      </c>
    </row>
    <row r="888" spans="1:8">
      <c r="A888" s="26">
        <v>887</v>
      </c>
      <c r="B888" s="74" t="s">
        <v>440</v>
      </c>
      <c r="C888" s="26" t="s">
        <v>179</v>
      </c>
      <c r="D888" s="26" t="s">
        <v>192</v>
      </c>
      <c r="E888" s="26" t="s">
        <v>352</v>
      </c>
      <c r="F888" s="26" t="s">
        <v>353</v>
      </c>
      <c r="G888" s="26"/>
      <c r="H888" s="33">
        <v>241</v>
      </c>
    </row>
    <row r="889" spans="1:8">
      <c r="A889" s="26">
        <v>888</v>
      </c>
      <c r="B889" s="74" t="s">
        <v>440</v>
      </c>
      <c r="C889" s="26" t="s">
        <v>179</v>
      </c>
      <c r="D889" s="26" t="s">
        <v>192</v>
      </c>
      <c r="E889" s="26" t="s">
        <v>354</v>
      </c>
      <c r="F889" s="26" t="s">
        <v>355</v>
      </c>
      <c r="G889" s="26"/>
      <c r="H889" s="33">
        <v>12573</v>
      </c>
    </row>
    <row r="890" spans="1:8">
      <c r="A890" s="26">
        <v>889</v>
      </c>
      <c r="B890" s="74" t="s">
        <v>440</v>
      </c>
      <c r="C890" s="26" t="s">
        <v>179</v>
      </c>
      <c r="D890" s="26" t="s">
        <v>192</v>
      </c>
      <c r="E890" s="26" t="s">
        <v>356</v>
      </c>
      <c r="F890" s="26" t="s">
        <v>357</v>
      </c>
      <c r="G890" s="26"/>
      <c r="H890" s="33"/>
    </row>
    <row r="891" spans="1:8">
      <c r="A891" s="26">
        <v>890</v>
      </c>
      <c r="B891" s="74" t="s">
        <v>440</v>
      </c>
      <c r="C891" s="26" t="s">
        <v>179</v>
      </c>
      <c r="D891" s="26" t="s">
        <v>192</v>
      </c>
      <c r="E891" s="26" t="s">
        <v>358</v>
      </c>
      <c r="F891" s="26" t="s">
        <v>359</v>
      </c>
      <c r="G891" s="26"/>
      <c r="H891" s="33"/>
    </row>
    <row r="892" spans="1:8">
      <c r="A892" s="26">
        <v>891</v>
      </c>
      <c r="B892" s="74" t="s">
        <v>440</v>
      </c>
      <c r="C892" s="26" t="s">
        <v>179</v>
      </c>
      <c r="D892" s="26" t="s">
        <v>192</v>
      </c>
      <c r="E892" s="26" t="s">
        <v>360</v>
      </c>
      <c r="F892" s="26" t="s">
        <v>361</v>
      </c>
      <c r="G892" s="26"/>
      <c r="H892" s="33"/>
    </row>
    <row r="893" spans="1:8">
      <c r="A893" s="26">
        <v>892</v>
      </c>
      <c r="B893" s="74" t="s">
        <v>440</v>
      </c>
      <c r="C893" s="26" t="s">
        <v>179</v>
      </c>
      <c r="D893" s="26" t="s">
        <v>192</v>
      </c>
      <c r="E893" s="26" t="s">
        <v>362</v>
      </c>
      <c r="F893" s="26" t="s">
        <v>363</v>
      </c>
      <c r="G893" s="26"/>
      <c r="H893" s="33">
        <v>1205</v>
      </c>
    </row>
    <row r="894" spans="1:8">
      <c r="A894" s="26">
        <v>893</v>
      </c>
      <c r="B894" s="74" t="s">
        <v>440</v>
      </c>
      <c r="C894" s="26" t="s">
        <v>179</v>
      </c>
      <c r="D894" s="26" t="s">
        <v>192</v>
      </c>
      <c r="E894" s="26" t="s">
        <v>364</v>
      </c>
      <c r="F894" s="26" t="s">
        <v>365</v>
      </c>
      <c r="G894" s="26"/>
      <c r="H894" s="33"/>
    </row>
    <row r="895" spans="1:8">
      <c r="A895" s="26">
        <v>894</v>
      </c>
      <c r="B895" s="74" t="s">
        <v>440</v>
      </c>
      <c r="C895" s="26" t="s">
        <v>179</v>
      </c>
      <c r="D895" s="26" t="s">
        <v>192</v>
      </c>
      <c r="E895" s="26" t="s">
        <v>366</v>
      </c>
      <c r="F895" s="26" t="s">
        <v>367</v>
      </c>
      <c r="G895" s="26"/>
      <c r="H895" s="33"/>
    </row>
    <row r="896" spans="1:8">
      <c r="A896" s="26">
        <v>895</v>
      </c>
      <c r="B896" s="74" t="s">
        <v>440</v>
      </c>
      <c r="C896" s="26" t="s">
        <v>179</v>
      </c>
      <c r="D896" s="26" t="s">
        <v>192</v>
      </c>
      <c r="E896" s="26" t="s">
        <v>368</v>
      </c>
      <c r="F896" s="26" t="s">
        <v>369</v>
      </c>
      <c r="G896" s="26"/>
      <c r="H896" s="33">
        <v>2468</v>
      </c>
    </row>
    <row r="897" spans="1:8">
      <c r="A897" s="26">
        <v>896</v>
      </c>
      <c r="B897" s="74" t="s">
        <v>440</v>
      </c>
      <c r="C897" s="26" t="s">
        <v>179</v>
      </c>
      <c r="D897" s="26" t="s">
        <v>192</v>
      </c>
      <c r="E897" s="26" t="s">
        <v>370</v>
      </c>
      <c r="F897" s="26" t="s">
        <v>371</v>
      </c>
      <c r="G897" s="26"/>
      <c r="H897" s="33"/>
    </row>
    <row r="898" spans="1:8">
      <c r="A898" s="26">
        <v>897</v>
      </c>
      <c r="B898" s="74" t="s">
        <v>440</v>
      </c>
      <c r="C898" s="26" t="s">
        <v>179</v>
      </c>
      <c r="D898" s="26" t="s">
        <v>192</v>
      </c>
      <c r="E898" s="26" t="s">
        <v>372</v>
      </c>
      <c r="F898" s="26" t="s">
        <v>373</v>
      </c>
      <c r="G898" s="26"/>
      <c r="H898" s="33"/>
    </row>
    <row r="899" spans="1:8">
      <c r="A899" s="26">
        <v>898</v>
      </c>
      <c r="B899" s="74" t="s">
        <v>440</v>
      </c>
      <c r="C899" s="26" t="s">
        <v>179</v>
      </c>
      <c r="D899" s="26" t="s">
        <v>183</v>
      </c>
      <c r="E899" s="26" t="s">
        <v>374</v>
      </c>
      <c r="F899" s="26" t="s">
        <v>375</v>
      </c>
      <c r="G899" s="26"/>
      <c r="H899" s="35">
        <v>22690</v>
      </c>
    </row>
    <row r="900" spans="1:8">
      <c r="A900" s="26">
        <v>899</v>
      </c>
      <c r="B900" s="74" t="s">
        <v>440</v>
      </c>
      <c r="C900" s="26" t="s">
        <v>179</v>
      </c>
      <c r="D900" s="26" t="s">
        <v>192</v>
      </c>
      <c r="E900" s="26" t="s">
        <v>376</v>
      </c>
      <c r="F900" s="26" t="s">
        <v>377</v>
      </c>
      <c r="G900" s="26"/>
      <c r="H900" s="33"/>
    </row>
    <row r="901" spans="1:8">
      <c r="A901" s="26">
        <v>900</v>
      </c>
      <c r="B901" s="74" t="s">
        <v>440</v>
      </c>
      <c r="C901" s="26" t="s">
        <v>179</v>
      </c>
      <c r="D901" s="26" t="s">
        <v>192</v>
      </c>
      <c r="E901" s="26" t="s">
        <v>378</v>
      </c>
      <c r="F901" s="26" t="s">
        <v>379</v>
      </c>
      <c r="G901" s="26"/>
      <c r="H901" s="33"/>
    </row>
    <row r="902" spans="1:8">
      <c r="A902" s="26">
        <v>901</v>
      </c>
      <c r="B902" s="74" t="s">
        <v>440</v>
      </c>
      <c r="C902" s="26" t="s">
        <v>179</v>
      </c>
      <c r="D902" s="26" t="s">
        <v>192</v>
      </c>
      <c r="E902" s="26" t="s">
        <v>380</v>
      </c>
      <c r="F902" s="26" t="s">
        <v>381</v>
      </c>
      <c r="G902" s="26"/>
      <c r="H902" s="33"/>
    </row>
    <row r="903" spans="1:8">
      <c r="A903" s="26">
        <v>902</v>
      </c>
      <c r="B903" s="74" t="s">
        <v>440</v>
      </c>
      <c r="C903" s="26" t="s">
        <v>179</v>
      </c>
      <c r="D903" s="26" t="s">
        <v>192</v>
      </c>
      <c r="E903" s="26" t="s">
        <v>382</v>
      </c>
      <c r="F903" s="26" t="s">
        <v>383</v>
      </c>
      <c r="G903" s="26"/>
      <c r="H903" s="33">
        <v>7014</v>
      </c>
    </row>
    <row r="904" spans="1:8">
      <c r="A904" s="26">
        <v>903</v>
      </c>
      <c r="B904" s="74" t="s">
        <v>440</v>
      </c>
      <c r="C904" s="26" t="s">
        <v>179</v>
      </c>
      <c r="D904" s="26" t="s">
        <v>192</v>
      </c>
      <c r="E904" s="26" t="s">
        <v>384</v>
      </c>
      <c r="F904" s="26" t="s">
        <v>385</v>
      </c>
      <c r="G904" s="26"/>
      <c r="H904" s="33">
        <v>335</v>
      </c>
    </row>
    <row r="905" spans="1:8">
      <c r="A905" s="26">
        <v>904</v>
      </c>
      <c r="B905" s="74" t="s">
        <v>440</v>
      </c>
      <c r="C905" s="26" t="s">
        <v>179</v>
      </c>
      <c r="D905" s="26" t="s">
        <v>192</v>
      </c>
      <c r="E905" s="26" t="s">
        <v>386</v>
      </c>
      <c r="F905" s="26" t="s">
        <v>387</v>
      </c>
      <c r="G905" s="26"/>
      <c r="H905" s="33"/>
    </row>
    <row r="906" spans="1:8">
      <c r="A906" s="26">
        <v>905</v>
      </c>
      <c r="B906" s="74" t="s">
        <v>440</v>
      </c>
      <c r="C906" s="26" t="s">
        <v>179</v>
      </c>
      <c r="D906" s="26" t="s">
        <v>183</v>
      </c>
      <c r="E906" s="26" t="s">
        <v>388</v>
      </c>
      <c r="F906" s="26" t="s">
        <v>389</v>
      </c>
      <c r="G906" s="26"/>
      <c r="H906" s="35">
        <v>7349</v>
      </c>
    </row>
    <row r="907" spans="1:8">
      <c r="A907" s="26">
        <v>906</v>
      </c>
      <c r="B907" s="74" t="s">
        <v>440</v>
      </c>
      <c r="C907" s="26" t="s">
        <v>179</v>
      </c>
      <c r="D907" s="26" t="s">
        <v>192</v>
      </c>
      <c r="E907" s="26" t="s">
        <v>390</v>
      </c>
      <c r="F907" s="26" t="s">
        <v>391</v>
      </c>
      <c r="G907" s="26"/>
      <c r="H907" s="34">
        <v>36403.93095327256</v>
      </c>
    </row>
    <row r="908" spans="1:8">
      <c r="A908" s="26">
        <v>907</v>
      </c>
      <c r="B908" s="74" t="s">
        <v>440</v>
      </c>
      <c r="C908" s="26" t="s">
        <v>179</v>
      </c>
      <c r="D908" s="26" t="s">
        <v>183</v>
      </c>
      <c r="E908" s="26" t="s">
        <v>392</v>
      </c>
      <c r="F908" s="26" t="s">
        <v>393</v>
      </c>
      <c r="G908" s="26"/>
      <c r="H908" s="35">
        <v>259508.93095327256</v>
      </c>
    </row>
    <row r="909" spans="1:8">
      <c r="A909" s="26">
        <v>908</v>
      </c>
      <c r="B909" s="74" t="s">
        <v>440</v>
      </c>
      <c r="C909" s="26" t="s">
        <v>179</v>
      </c>
      <c r="D909" s="26" t="s">
        <v>192</v>
      </c>
      <c r="E909" s="26" t="s">
        <v>394</v>
      </c>
      <c r="F909" s="26" t="s">
        <v>395</v>
      </c>
      <c r="G909" s="26"/>
      <c r="H909" s="33">
        <v>1901</v>
      </c>
    </row>
    <row r="910" spans="1:8">
      <c r="A910" s="26">
        <v>909</v>
      </c>
      <c r="B910" s="74" t="s">
        <v>440</v>
      </c>
      <c r="C910" s="26" t="s">
        <v>179</v>
      </c>
      <c r="D910" s="26" t="s">
        <v>192</v>
      </c>
      <c r="E910" s="26" t="s">
        <v>396</v>
      </c>
      <c r="F910" s="26" t="s">
        <v>397</v>
      </c>
      <c r="G910" s="26"/>
      <c r="H910" s="33"/>
    </row>
    <row r="911" spans="1:8">
      <c r="A911" s="26">
        <v>910</v>
      </c>
      <c r="B911" s="74" t="s">
        <v>440</v>
      </c>
      <c r="C911" s="26" t="s">
        <v>179</v>
      </c>
      <c r="D911" s="26" t="s">
        <v>183</v>
      </c>
      <c r="E911" s="26" t="s">
        <v>398</v>
      </c>
      <c r="F911" s="26" t="s">
        <v>399</v>
      </c>
      <c r="G911" s="26"/>
      <c r="H911" s="35">
        <v>261409.93095327256</v>
      </c>
    </row>
    <row r="912" spans="1:8">
      <c r="A912" s="26">
        <v>911</v>
      </c>
      <c r="B912" s="74" t="s">
        <v>440</v>
      </c>
      <c r="C912" s="26" t="s">
        <v>179</v>
      </c>
      <c r="D912" s="26" t="s">
        <v>183</v>
      </c>
      <c r="E912" s="26" t="s">
        <v>400</v>
      </c>
      <c r="F912" s="26" t="s">
        <v>401</v>
      </c>
      <c r="G912" s="26"/>
      <c r="H912" s="35">
        <v>312989</v>
      </c>
    </row>
    <row r="913" spans="1:8">
      <c r="A913" s="26">
        <v>912</v>
      </c>
      <c r="B913" s="74" t="s">
        <v>440</v>
      </c>
      <c r="C913" s="26" t="s">
        <v>179</v>
      </c>
      <c r="D913" s="26" t="s">
        <v>192</v>
      </c>
      <c r="E913" s="26" t="s">
        <v>402</v>
      </c>
      <c r="F913" s="26" t="s">
        <v>403</v>
      </c>
      <c r="G913" s="26"/>
      <c r="H913" s="35">
        <v>51579.06904672744</v>
      </c>
    </row>
    <row r="914" spans="1:8">
      <c r="A914" s="26">
        <v>913</v>
      </c>
      <c r="B914" s="74" t="s">
        <v>440</v>
      </c>
      <c r="C914" s="26" t="s">
        <v>404</v>
      </c>
      <c r="D914" s="26" t="s">
        <v>192</v>
      </c>
      <c r="E914" s="26" t="s">
        <v>405</v>
      </c>
      <c r="F914" s="26" t="s">
        <v>406</v>
      </c>
      <c r="G914" s="26"/>
      <c r="H914" s="57"/>
    </row>
    <row r="915" spans="1:8">
      <c r="A915" s="26">
        <v>914</v>
      </c>
      <c r="B915" s="74" t="s">
        <v>440</v>
      </c>
      <c r="C915" s="26" t="s">
        <v>404</v>
      </c>
      <c r="D915" s="26" t="s">
        <v>192</v>
      </c>
      <c r="E915" s="26" t="s">
        <v>407</v>
      </c>
      <c r="F915" s="26" t="s">
        <v>408</v>
      </c>
      <c r="G915" s="26"/>
      <c r="H915" s="57"/>
    </row>
    <row r="916" spans="1:8">
      <c r="A916" s="26">
        <v>915</v>
      </c>
      <c r="B916" s="74" t="s">
        <v>440</v>
      </c>
      <c r="C916" s="26" t="s">
        <v>404</v>
      </c>
      <c r="D916" s="26" t="s">
        <v>192</v>
      </c>
      <c r="E916" s="26" t="s">
        <v>409</v>
      </c>
      <c r="F916" s="26" t="s">
        <v>410</v>
      </c>
      <c r="G916" s="26"/>
      <c r="H916" s="57"/>
    </row>
    <row r="917" spans="1:8">
      <c r="A917" s="26">
        <v>916</v>
      </c>
      <c r="B917" s="74" t="s">
        <v>440</v>
      </c>
      <c r="C917" s="26" t="s">
        <v>404</v>
      </c>
      <c r="D917" s="26" t="s">
        <v>192</v>
      </c>
      <c r="E917" s="26" t="s">
        <v>411</v>
      </c>
      <c r="F917" s="26" t="s">
        <v>412</v>
      </c>
      <c r="G917" s="26"/>
      <c r="H917" s="57"/>
    </row>
    <row r="918" spans="1:8">
      <c r="A918" s="26">
        <v>917</v>
      </c>
      <c r="B918" s="74" t="s">
        <v>440</v>
      </c>
      <c r="C918" s="26" t="s">
        <v>404</v>
      </c>
      <c r="D918" s="26" t="s">
        <v>192</v>
      </c>
      <c r="E918" s="26" t="s">
        <v>413</v>
      </c>
      <c r="F918" s="26" t="s">
        <v>414</v>
      </c>
      <c r="G918" s="26"/>
      <c r="H918" s="57"/>
    </row>
    <row r="919" spans="1:8">
      <c r="A919" s="26">
        <v>918</v>
      </c>
      <c r="B919" s="74" t="s">
        <v>440</v>
      </c>
      <c r="C919" s="26" t="s">
        <v>404</v>
      </c>
      <c r="D919" s="26" t="s">
        <v>192</v>
      </c>
      <c r="E919" s="26" t="s">
        <v>415</v>
      </c>
      <c r="F919" s="26" t="s">
        <v>416</v>
      </c>
      <c r="G919" s="26"/>
      <c r="H919" s="57"/>
    </row>
    <row r="920" spans="1:8">
      <c r="A920" s="26">
        <v>919</v>
      </c>
      <c r="B920" s="74" t="s">
        <v>440</v>
      </c>
      <c r="C920" s="26" t="s">
        <v>404</v>
      </c>
      <c r="D920" s="26" t="s">
        <v>192</v>
      </c>
      <c r="E920" s="26" t="s">
        <v>417</v>
      </c>
      <c r="F920" s="26" t="s">
        <v>418</v>
      </c>
      <c r="G920" s="26"/>
      <c r="H920" s="57">
        <v>1901</v>
      </c>
    </row>
    <row r="921" spans="1:8" ht="15.75" thickBot="1">
      <c r="A921" s="26">
        <v>920</v>
      </c>
      <c r="B921" s="74" t="s">
        <v>440</v>
      </c>
      <c r="C921" s="26" t="s">
        <v>404</v>
      </c>
      <c r="D921" s="26" t="s">
        <v>183</v>
      </c>
      <c r="E921" s="26" t="s">
        <v>419</v>
      </c>
      <c r="F921" s="26" t="s">
        <v>420</v>
      </c>
      <c r="G921" s="26"/>
      <c r="H921" s="44">
        <v>1901</v>
      </c>
    </row>
    <row r="922" spans="1:8" ht="16.5" thickTop="1" thickBot="1">
      <c r="A922" s="26">
        <v>921</v>
      </c>
      <c r="B922" s="74" t="s">
        <v>440</v>
      </c>
      <c r="C922" s="26" t="s">
        <v>404</v>
      </c>
      <c r="D922" s="26" t="s">
        <v>183</v>
      </c>
      <c r="E922" s="26" t="s">
        <v>421</v>
      </c>
      <c r="F922" s="26" t="s">
        <v>422</v>
      </c>
      <c r="G922" s="26"/>
      <c r="H922" s="44">
        <v>1901</v>
      </c>
    </row>
    <row r="923" spans="1:8" ht="15.75" thickTop="1">
      <c r="A923" s="26">
        <v>922</v>
      </c>
      <c r="B923" s="74" t="s">
        <v>440</v>
      </c>
      <c r="C923" s="26" t="s">
        <v>404</v>
      </c>
      <c r="D923" s="26" t="s">
        <v>192</v>
      </c>
      <c r="E923" s="26" t="s">
        <v>423</v>
      </c>
      <c r="F923" s="26" t="s">
        <v>424</v>
      </c>
      <c r="G923" s="26"/>
      <c r="H923" s="58">
        <v>55788</v>
      </c>
    </row>
    <row r="924" spans="1:8">
      <c r="A924" s="26">
        <v>923</v>
      </c>
      <c r="B924" s="74" t="s">
        <v>440</v>
      </c>
      <c r="C924" s="26" t="s">
        <v>404</v>
      </c>
      <c r="D924" s="26" t="s">
        <v>192</v>
      </c>
      <c r="E924" s="26" t="s">
        <v>425</v>
      </c>
      <c r="F924" s="26" t="s">
        <v>426</v>
      </c>
      <c r="G924" s="26"/>
      <c r="H924" s="59">
        <v>1901</v>
      </c>
    </row>
    <row r="925" spans="1:8">
      <c r="A925" s="26">
        <v>924</v>
      </c>
      <c r="B925" s="74" t="s">
        <v>440</v>
      </c>
      <c r="C925" s="26" t="s">
        <v>404</v>
      </c>
      <c r="D925" s="26" t="s">
        <v>192</v>
      </c>
      <c r="E925" s="26" t="s">
        <v>427</v>
      </c>
      <c r="F925" s="26" t="s">
        <v>428</v>
      </c>
      <c r="G925" s="26"/>
      <c r="H925" s="58">
        <v>-55788</v>
      </c>
    </row>
    <row r="926" spans="1:8">
      <c r="A926" s="26">
        <v>925</v>
      </c>
      <c r="B926" s="73" t="s">
        <v>441</v>
      </c>
      <c r="C926" s="26" t="s">
        <v>191</v>
      </c>
      <c r="D926" s="26" t="s">
        <v>192</v>
      </c>
      <c r="E926" s="26" t="s">
        <v>193</v>
      </c>
      <c r="F926" s="26" t="s">
        <v>194</v>
      </c>
      <c r="G926" s="26"/>
      <c r="H926" s="72"/>
    </row>
    <row r="927" spans="1:8">
      <c r="A927" s="26">
        <v>926</v>
      </c>
      <c r="B927" s="74" t="s">
        <v>441</v>
      </c>
      <c r="C927" s="26" t="s">
        <v>191</v>
      </c>
      <c r="D927" s="26" t="s">
        <v>192</v>
      </c>
      <c r="E927" s="26" t="s">
        <v>195</v>
      </c>
      <c r="F927" s="26" t="s">
        <v>196</v>
      </c>
      <c r="G927" s="26"/>
      <c r="H927" s="72"/>
    </row>
    <row r="928" spans="1:8">
      <c r="A928" s="26">
        <v>927</v>
      </c>
      <c r="B928" s="74" t="s">
        <v>441</v>
      </c>
      <c r="C928" s="26" t="s">
        <v>191</v>
      </c>
      <c r="D928" s="26" t="s">
        <v>192</v>
      </c>
      <c r="E928" s="26" t="s">
        <v>197</v>
      </c>
      <c r="F928" s="26" t="s">
        <v>198</v>
      </c>
      <c r="G928" s="26"/>
      <c r="H928" s="72"/>
    </row>
    <row r="929" spans="1:8">
      <c r="A929" s="26">
        <v>928</v>
      </c>
      <c r="B929" s="74" t="s">
        <v>441</v>
      </c>
      <c r="C929" s="26" t="s">
        <v>191</v>
      </c>
      <c r="D929" s="26" t="s">
        <v>183</v>
      </c>
      <c r="E929" s="26" t="s">
        <v>199</v>
      </c>
      <c r="F929" s="26" t="s">
        <v>200</v>
      </c>
      <c r="G929" s="26"/>
      <c r="H929" s="71">
        <v>0</v>
      </c>
    </row>
    <row r="930" spans="1:8">
      <c r="A930" s="26">
        <v>929</v>
      </c>
      <c r="B930" s="74" t="s">
        <v>441</v>
      </c>
      <c r="C930" s="26" t="s">
        <v>191</v>
      </c>
      <c r="D930" s="26" t="s">
        <v>192</v>
      </c>
      <c r="E930" s="26" t="s">
        <v>201</v>
      </c>
      <c r="F930" s="26" t="s">
        <v>202</v>
      </c>
      <c r="G930" s="26"/>
      <c r="H930" s="72"/>
    </row>
    <row r="931" spans="1:8">
      <c r="A931" s="26">
        <v>930</v>
      </c>
      <c r="B931" s="74" t="s">
        <v>441</v>
      </c>
      <c r="C931" s="26" t="s">
        <v>191</v>
      </c>
      <c r="D931" s="26" t="s">
        <v>192</v>
      </c>
      <c r="E931" s="26" t="s">
        <v>203</v>
      </c>
      <c r="F931" s="26" t="s">
        <v>204</v>
      </c>
      <c r="G931" s="26"/>
      <c r="H931" s="72"/>
    </row>
    <row r="932" spans="1:8">
      <c r="A932" s="26">
        <v>931</v>
      </c>
      <c r="B932" s="74" t="s">
        <v>441</v>
      </c>
      <c r="C932" s="26" t="s">
        <v>191</v>
      </c>
      <c r="D932" s="26" t="s">
        <v>183</v>
      </c>
      <c r="E932" s="26" t="s">
        <v>205</v>
      </c>
      <c r="F932" s="26" t="s">
        <v>206</v>
      </c>
      <c r="G932" s="26"/>
      <c r="H932" s="71">
        <v>0</v>
      </c>
    </row>
    <row r="933" spans="1:8">
      <c r="A933" s="26">
        <v>932</v>
      </c>
      <c r="B933" s="74" t="s">
        <v>441</v>
      </c>
      <c r="C933" s="26" t="s">
        <v>191</v>
      </c>
      <c r="D933" s="26" t="s">
        <v>192</v>
      </c>
      <c r="E933" s="26" t="s">
        <v>207</v>
      </c>
      <c r="F933" s="26" t="s">
        <v>208</v>
      </c>
      <c r="G933" s="26"/>
      <c r="H933" s="72"/>
    </row>
    <row r="934" spans="1:8">
      <c r="A934" s="26">
        <v>933</v>
      </c>
      <c r="B934" s="74" t="s">
        <v>441</v>
      </c>
      <c r="C934" s="26" t="s">
        <v>191</v>
      </c>
      <c r="D934" s="26" t="s">
        <v>192</v>
      </c>
      <c r="E934" s="26" t="s">
        <v>209</v>
      </c>
      <c r="F934" s="26" t="s">
        <v>210</v>
      </c>
      <c r="G934" s="26"/>
      <c r="H934" s="72"/>
    </row>
    <row r="935" spans="1:8">
      <c r="A935" s="26">
        <v>934</v>
      </c>
      <c r="B935" s="74" t="s">
        <v>441</v>
      </c>
      <c r="C935" s="26" t="s">
        <v>191</v>
      </c>
      <c r="D935" s="26" t="s">
        <v>192</v>
      </c>
      <c r="E935" s="26" t="s">
        <v>211</v>
      </c>
      <c r="F935" s="26" t="s">
        <v>212</v>
      </c>
      <c r="G935" s="26"/>
      <c r="H935" s="72">
        <v>177567</v>
      </c>
    </row>
    <row r="936" spans="1:8">
      <c r="A936" s="26">
        <v>935</v>
      </c>
      <c r="B936" s="74" t="s">
        <v>441</v>
      </c>
      <c r="C936" s="26" t="s">
        <v>191</v>
      </c>
      <c r="D936" s="26" t="s">
        <v>192</v>
      </c>
      <c r="E936" s="26" t="s">
        <v>213</v>
      </c>
      <c r="F936" s="26" t="s">
        <v>214</v>
      </c>
      <c r="G936" s="26"/>
      <c r="H936" s="72"/>
    </row>
    <row r="937" spans="1:8">
      <c r="A937" s="26">
        <v>936</v>
      </c>
      <c r="B937" s="74" t="s">
        <v>441</v>
      </c>
      <c r="C937" s="26" t="s">
        <v>191</v>
      </c>
      <c r="D937" s="26" t="s">
        <v>192</v>
      </c>
      <c r="E937" s="26" t="s">
        <v>215</v>
      </c>
      <c r="F937" s="26" t="s">
        <v>216</v>
      </c>
      <c r="G937" s="26"/>
      <c r="H937" s="72"/>
    </row>
    <row r="938" spans="1:8">
      <c r="A938" s="26">
        <v>937</v>
      </c>
      <c r="B938" s="74" t="s">
        <v>441</v>
      </c>
      <c r="C938" s="26" t="s">
        <v>191</v>
      </c>
      <c r="D938" s="26" t="s">
        <v>192</v>
      </c>
      <c r="E938" s="26" t="s">
        <v>217</v>
      </c>
      <c r="F938" s="26" t="s">
        <v>218</v>
      </c>
      <c r="G938" s="26"/>
      <c r="H938" s="72"/>
    </row>
    <row r="939" spans="1:8">
      <c r="A939" s="26">
        <v>938</v>
      </c>
      <c r="B939" s="74" t="s">
        <v>441</v>
      </c>
      <c r="C939" s="26" t="s">
        <v>191</v>
      </c>
      <c r="D939" s="26" t="s">
        <v>192</v>
      </c>
      <c r="E939" s="26" t="s">
        <v>219</v>
      </c>
      <c r="F939" s="26" t="s">
        <v>220</v>
      </c>
      <c r="G939" s="26"/>
      <c r="H939" s="72"/>
    </row>
    <row r="940" spans="1:8">
      <c r="A940" s="26">
        <v>939</v>
      </c>
      <c r="B940" s="74" t="s">
        <v>441</v>
      </c>
      <c r="C940" s="26" t="s">
        <v>191</v>
      </c>
      <c r="D940" s="26" t="s">
        <v>192</v>
      </c>
      <c r="E940" s="26" t="s">
        <v>221</v>
      </c>
      <c r="F940" s="26" t="s">
        <v>222</v>
      </c>
      <c r="G940" s="26"/>
      <c r="H940" s="72"/>
    </row>
    <row r="941" spans="1:8">
      <c r="A941" s="26">
        <v>940</v>
      </c>
      <c r="B941" s="74" t="s">
        <v>441</v>
      </c>
      <c r="C941" s="26" t="s">
        <v>191</v>
      </c>
      <c r="D941" s="26" t="s">
        <v>192</v>
      </c>
      <c r="E941" s="26" t="s">
        <v>223</v>
      </c>
      <c r="F941" s="26" t="s">
        <v>224</v>
      </c>
      <c r="G941" s="26"/>
      <c r="H941" s="72"/>
    </row>
    <row r="942" spans="1:8">
      <c r="A942" s="26">
        <v>941</v>
      </c>
      <c r="B942" s="74" t="s">
        <v>441</v>
      </c>
      <c r="C942" s="26" t="s">
        <v>191</v>
      </c>
      <c r="D942" s="26" t="s">
        <v>192</v>
      </c>
      <c r="E942" s="26" t="s">
        <v>225</v>
      </c>
      <c r="F942" s="26" t="s">
        <v>226</v>
      </c>
      <c r="G942" s="26"/>
      <c r="H942" s="72"/>
    </row>
    <row r="943" spans="1:8">
      <c r="A943" s="26">
        <v>942</v>
      </c>
      <c r="B943" s="74" t="s">
        <v>441</v>
      </c>
      <c r="C943" s="26" t="s">
        <v>191</v>
      </c>
      <c r="D943" s="26" t="s">
        <v>192</v>
      </c>
      <c r="E943" s="26" t="s">
        <v>227</v>
      </c>
      <c r="F943" s="26" t="s">
        <v>228</v>
      </c>
      <c r="G943" s="26"/>
      <c r="H943" s="72"/>
    </row>
    <row r="944" spans="1:8">
      <c r="A944" s="26">
        <v>943</v>
      </c>
      <c r="B944" s="74" t="s">
        <v>441</v>
      </c>
      <c r="C944" s="26" t="s">
        <v>191</v>
      </c>
      <c r="D944" s="26" t="s">
        <v>192</v>
      </c>
      <c r="E944" s="26" t="s">
        <v>229</v>
      </c>
      <c r="F944" s="26" t="s">
        <v>230</v>
      </c>
      <c r="G944" s="26"/>
      <c r="H944" s="72"/>
    </row>
    <row r="945" spans="1:8">
      <c r="A945" s="26">
        <v>944</v>
      </c>
      <c r="B945" s="74" t="s">
        <v>441</v>
      </c>
      <c r="C945" s="26" t="s">
        <v>191</v>
      </c>
      <c r="D945" s="26" t="s">
        <v>192</v>
      </c>
      <c r="E945" s="26" t="s">
        <v>231</v>
      </c>
      <c r="F945" s="26" t="s">
        <v>232</v>
      </c>
      <c r="G945" s="26"/>
      <c r="H945" s="72"/>
    </row>
    <row r="946" spans="1:8">
      <c r="A946" s="26">
        <v>945</v>
      </c>
      <c r="B946" s="74" t="s">
        <v>441</v>
      </c>
      <c r="C946" s="26" t="s">
        <v>191</v>
      </c>
      <c r="D946" s="26" t="s">
        <v>192</v>
      </c>
      <c r="E946" s="26" t="s">
        <v>233</v>
      </c>
      <c r="F946" s="26" t="s">
        <v>234</v>
      </c>
      <c r="G946" s="26"/>
      <c r="H946" s="72"/>
    </row>
    <row r="947" spans="1:8">
      <c r="A947" s="26">
        <v>946</v>
      </c>
      <c r="B947" s="74" t="s">
        <v>441</v>
      </c>
      <c r="C947" s="26" t="s">
        <v>191</v>
      </c>
      <c r="D947" s="26" t="s">
        <v>192</v>
      </c>
      <c r="E947" s="26" t="s">
        <v>235</v>
      </c>
      <c r="F947" s="26" t="s">
        <v>236</v>
      </c>
      <c r="G947" s="26"/>
      <c r="H947" s="72"/>
    </row>
    <row r="948" spans="1:8">
      <c r="A948" s="26">
        <v>947</v>
      </c>
      <c r="B948" s="74" t="s">
        <v>441</v>
      </c>
      <c r="C948" s="26" t="s">
        <v>191</v>
      </c>
      <c r="D948" s="26" t="s">
        <v>192</v>
      </c>
      <c r="E948" s="26" t="s">
        <v>237</v>
      </c>
      <c r="F948" s="26" t="s">
        <v>238</v>
      </c>
      <c r="G948" s="26"/>
      <c r="H948" s="72"/>
    </row>
    <row r="949" spans="1:8">
      <c r="A949" s="26">
        <v>948</v>
      </c>
      <c r="B949" s="74" t="s">
        <v>441</v>
      </c>
      <c r="C949" s="26" t="s">
        <v>191</v>
      </c>
      <c r="D949" s="26" t="s">
        <v>192</v>
      </c>
      <c r="E949" s="26" t="s">
        <v>239</v>
      </c>
      <c r="F949" s="26" t="s">
        <v>240</v>
      </c>
      <c r="G949" s="26"/>
      <c r="H949" s="72"/>
    </row>
    <row r="950" spans="1:8">
      <c r="A950" s="26">
        <v>949</v>
      </c>
      <c r="B950" s="74" t="s">
        <v>441</v>
      </c>
      <c r="C950" s="26" t="s">
        <v>191</v>
      </c>
      <c r="D950" s="26" t="s">
        <v>192</v>
      </c>
      <c r="E950" s="26" t="s">
        <v>241</v>
      </c>
      <c r="F950" s="26" t="s">
        <v>242</v>
      </c>
      <c r="G950" s="26"/>
      <c r="H950" s="72"/>
    </row>
    <row r="951" spans="1:8">
      <c r="A951" s="26">
        <v>950</v>
      </c>
      <c r="B951" s="74" t="s">
        <v>441</v>
      </c>
      <c r="C951" s="26" t="s">
        <v>191</v>
      </c>
      <c r="D951" s="26" t="s">
        <v>192</v>
      </c>
      <c r="E951" s="26" t="s">
        <v>243</v>
      </c>
      <c r="F951" s="26" t="s">
        <v>244</v>
      </c>
      <c r="G951" s="26"/>
      <c r="H951" s="72"/>
    </row>
    <row r="952" spans="1:8">
      <c r="A952" s="26">
        <v>951</v>
      </c>
      <c r="B952" s="74" t="s">
        <v>441</v>
      </c>
      <c r="C952" s="26" t="s">
        <v>191</v>
      </c>
      <c r="D952" s="26" t="s">
        <v>192</v>
      </c>
      <c r="E952" s="26" t="s">
        <v>245</v>
      </c>
      <c r="F952" s="26" t="s">
        <v>246</v>
      </c>
      <c r="G952" s="26"/>
      <c r="H952" s="72"/>
    </row>
    <row r="953" spans="1:8">
      <c r="A953" s="26">
        <v>952</v>
      </c>
      <c r="B953" s="74" t="s">
        <v>441</v>
      </c>
      <c r="C953" s="26" t="s">
        <v>191</v>
      </c>
      <c r="D953" s="26" t="s">
        <v>192</v>
      </c>
      <c r="E953" s="26" t="s">
        <v>247</v>
      </c>
      <c r="F953" s="26" t="s">
        <v>248</v>
      </c>
      <c r="G953" s="26"/>
      <c r="H953" s="72"/>
    </row>
    <row r="954" spans="1:8">
      <c r="A954" s="26">
        <v>953</v>
      </c>
      <c r="B954" s="74" t="s">
        <v>441</v>
      </c>
      <c r="C954" s="26" t="s">
        <v>191</v>
      </c>
      <c r="D954" s="26" t="s">
        <v>192</v>
      </c>
      <c r="E954" s="26" t="s">
        <v>249</v>
      </c>
      <c r="F954" s="26" t="s">
        <v>250</v>
      </c>
      <c r="G954" s="26"/>
      <c r="H954" s="72"/>
    </row>
    <row r="955" spans="1:8">
      <c r="A955" s="26">
        <v>954</v>
      </c>
      <c r="B955" s="74" t="s">
        <v>441</v>
      </c>
      <c r="C955" s="26" t="s">
        <v>191</v>
      </c>
      <c r="D955" s="26" t="s">
        <v>192</v>
      </c>
      <c r="E955" s="26" t="s">
        <v>251</v>
      </c>
      <c r="F955" s="26" t="s">
        <v>252</v>
      </c>
      <c r="G955" s="26"/>
      <c r="H955" s="72"/>
    </row>
    <row r="956" spans="1:8">
      <c r="A956" s="26">
        <v>955</v>
      </c>
      <c r="B956" s="74" t="s">
        <v>441</v>
      </c>
      <c r="C956" s="26" t="s">
        <v>191</v>
      </c>
      <c r="D956" s="26" t="s">
        <v>192</v>
      </c>
      <c r="E956" s="26" t="s">
        <v>253</v>
      </c>
      <c r="F956" s="26" t="s">
        <v>254</v>
      </c>
      <c r="G956" s="26"/>
      <c r="H956" s="72"/>
    </row>
    <row r="957" spans="1:8">
      <c r="A957" s="26">
        <v>956</v>
      </c>
      <c r="B957" s="74" t="s">
        <v>441</v>
      </c>
      <c r="C957" s="26" t="s">
        <v>191</v>
      </c>
      <c r="D957" s="26" t="s">
        <v>192</v>
      </c>
      <c r="E957" s="26" t="s">
        <v>255</v>
      </c>
      <c r="F957" s="26" t="s">
        <v>256</v>
      </c>
      <c r="G957" s="26"/>
      <c r="H957" s="72"/>
    </row>
    <row r="958" spans="1:8">
      <c r="A958" s="26">
        <v>957</v>
      </c>
      <c r="B958" s="74" t="s">
        <v>441</v>
      </c>
      <c r="C958" s="26" t="s">
        <v>191</v>
      </c>
      <c r="D958" s="26" t="s">
        <v>192</v>
      </c>
      <c r="E958" s="26" t="s">
        <v>257</v>
      </c>
      <c r="F958" s="26" t="s">
        <v>258</v>
      </c>
      <c r="G958" s="26"/>
      <c r="H958" s="72"/>
    </row>
    <row r="959" spans="1:8">
      <c r="A959" s="26">
        <v>958</v>
      </c>
      <c r="B959" s="74" t="s">
        <v>441</v>
      </c>
      <c r="C959" s="26" t="s">
        <v>191</v>
      </c>
      <c r="D959" s="26" t="s">
        <v>192</v>
      </c>
      <c r="E959" s="26" t="s">
        <v>259</v>
      </c>
      <c r="F959" s="26" t="s">
        <v>260</v>
      </c>
      <c r="G959" s="26"/>
      <c r="H959" s="72"/>
    </row>
    <row r="960" spans="1:8">
      <c r="A960" s="26">
        <v>959</v>
      </c>
      <c r="B960" s="74" t="s">
        <v>441</v>
      </c>
      <c r="C960" s="26" t="s">
        <v>191</v>
      </c>
      <c r="D960" s="26" t="s">
        <v>192</v>
      </c>
      <c r="E960" s="26" t="s">
        <v>261</v>
      </c>
      <c r="F960" s="26" t="s">
        <v>262</v>
      </c>
      <c r="G960" s="26"/>
      <c r="H960" s="72"/>
    </row>
    <row r="961" spans="1:8">
      <c r="A961" s="26">
        <v>960</v>
      </c>
      <c r="B961" s="74" t="s">
        <v>441</v>
      </c>
      <c r="C961" s="26" t="s">
        <v>191</v>
      </c>
      <c r="D961" s="26" t="s">
        <v>192</v>
      </c>
      <c r="E961" s="26" t="s">
        <v>263</v>
      </c>
      <c r="F961" s="26" t="s">
        <v>264</v>
      </c>
      <c r="G961" s="26"/>
      <c r="H961" s="72"/>
    </row>
    <row r="962" spans="1:8">
      <c r="A962" s="26">
        <v>961</v>
      </c>
      <c r="B962" s="74" t="s">
        <v>441</v>
      </c>
      <c r="C962" s="26" t="s">
        <v>191</v>
      </c>
      <c r="D962" s="26" t="s">
        <v>192</v>
      </c>
      <c r="E962" s="26" t="s">
        <v>265</v>
      </c>
      <c r="F962" s="26" t="s">
        <v>266</v>
      </c>
      <c r="G962" s="26"/>
      <c r="H962" s="72"/>
    </row>
    <row r="963" spans="1:8">
      <c r="A963" s="26">
        <v>962</v>
      </c>
      <c r="B963" s="74" t="s">
        <v>441</v>
      </c>
      <c r="C963" s="26" t="s">
        <v>191</v>
      </c>
      <c r="D963" s="26" t="s">
        <v>192</v>
      </c>
      <c r="E963" s="26" t="s">
        <v>267</v>
      </c>
      <c r="F963" s="26" t="s">
        <v>268</v>
      </c>
      <c r="G963" s="26"/>
      <c r="H963" s="72"/>
    </row>
    <row r="964" spans="1:8">
      <c r="A964" s="26">
        <v>963</v>
      </c>
      <c r="B964" s="74" t="s">
        <v>441</v>
      </c>
      <c r="C964" s="26" t="s">
        <v>191</v>
      </c>
      <c r="D964" s="26" t="s">
        <v>192</v>
      </c>
      <c r="E964" s="26" t="s">
        <v>269</v>
      </c>
      <c r="F964" s="26" t="s">
        <v>270</v>
      </c>
      <c r="G964" s="26"/>
      <c r="H964" s="72"/>
    </row>
    <row r="965" spans="1:8">
      <c r="A965" s="26">
        <v>964</v>
      </c>
      <c r="B965" s="74" t="s">
        <v>441</v>
      </c>
      <c r="C965" s="26" t="s">
        <v>191</v>
      </c>
      <c r="D965" s="26" t="s">
        <v>192</v>
      </c>
      <c r="E965" s="26" t="s">
        <v>271</v>
      </c>
      <c r="F965" s="26" t="s">
        <v>272</v>
      </c>
      <c r="G965" s="26"/>
      <c r="H965" s="72"/>
    </row>
    <row r="966" spans="1:8">
      <c r="A966" s="26">
        <v>965</v>
      </c>
      <c r="B966" s="74" t="s">
        <v>441</v>
      </c>
      <c r="C966" s="26" t="s">
        <v>191</v>
      </c>
      <c r="D966" s="26" t="s">
        <v>192</v>
      </c>
      <c r="E966" s="26" t="s">
        <v>273</v>
      </c>
      <c r="F966" s="26" t="s">
        <v>274</v>
      </c>
      <c r="G966" s="26"/>
      <c r="H966" s="72"/>
    </row>
    <row r="967" spans="1:8">
      <c r="A967" s="26">
        <v>966</v>
      </c>
      <c r="B967" s="74" t="s">
        <v>441</v>
      </c>
      <c r="C967" s="26" t="s">
        <v>191</v>
      </c>
      <c r="D967" s="26" t="s">
        <v>192</v>
      </c>
      <c r="E967" s="26" t="s">
        <v>275</v>
      </c>
      <c r="F967" s="26" t="s">
        <v>276</v>
      </c>
      <c r="G967" s="26"/>
      <c r="H967" s="72"/>
    </row>
    <row r="968" spans="1:8">
      <c r="A968" s="26">
        <v>967</v>
      </c>
      <c r="B968" s="74" t="s">
        <v>441</v>
      </c>
      <c r="C968" s="26" t="s">
        <v>191</v>
      </c>
      <c r="D968" s="26" t="s">
        <v>183</v>
      </c>
      <c r="E968" s="26" t="s">
        <v>277</v>
      </c>
      <c r="F968" s="26" t="s">
        <v>278</v>
      </c>
      <c r="G968" s="26"/>
      <c r="H968" s="70">
        <v>177567</v>
      </c>
    </row>
    <row r="969" spans="1:8">
      <c r="A969" s="26">
        <v>968</v>
      </c>
      <c r="B969" s="74" t="s">
        <v>441</v>
      </c>
      <c r="C969" s="26" t="s">
        <v>191</v>
      </c>
      <c r="D969" s="26" t="s">
        <v>192</v>
      </c>
      <c r="E969" s="26" t="s">
        <v>279</v>
      </c>
      <c r="F969" s="26" t="s">
        <v>280</v>
      </c>
      <c r="G969" s="26"/>
      <c r="H969" s="72"/>
    </row>
    <row r="970" spans="1:8">
      <c r="A970" s="26">
        <v>969</v>
      </c>
      <c r="B970" s="74" t="s">
        <v>441</v>
      </c>
      <c r="C970" s="26" t="s">
        <v>191</v>
      </c>
      <c r="D970" s="26" t="s">
        <v>192</v>
      </c>
      <c r="E970" s="26" t="s">
        <v>281</v>
      </c>
      <c r="F970" s="26" t="s">
        <v>282</v>
      </c>
      <c r="G970" s="26"/>
      <c r="H970" s="72"/>
    </row>
    <row r="971" spans="1:8">
      <c r="A971" s="26">
        <v>970</v>
      </c>
      <c r="B971" s="74" t="s">
        <v>441</v>
      </c>
      <c r="C971" s="26" t="s">
        <v>191</v>
      </c>
      <c r="D971" s="26" t="s">
        <v>192</v>
      </c>
      <c r="E971" s="26" t="s">
        <v>283</v>
      </c>
      <c r="F971" s="26" t="s">
        <v>284</v>
      </c>
      <c r="G971" s="26"/>
      <c r="H971" s="72"/>
    </row>
    <row r="972" spans="1:8">
      <c r="A972" s="26">
        <v>971</v>
      </c>
      <c r="B972" s="74" t="s">
        <v>441</v>
      </c>
      <c r="C972" s="26" t="s">
        <v>191</v>
      </c>
      <c r="D972" s="26" t="s">
        <v>192</v>
      </c>
      <c r="E972" s="26" t="s">
        <v>285</v>
      </c>
      <c r="F972" s="26" t="s">
        <v>286</v>
      </c>
      <c r="G972" s="26"/>
      <c r="H972" s="72"/>
    </row>
    <row r="973" spans="1:8">
      <c r="A973" s="26">
        <v>972</v>
      </c>
      <c r="B973" s="74" t="s">
        <v>441</v>
      </c>
      <c r="C973" s="26" t="s">
        <v>191</v>
      </c>
      <c r="D973" s="26" t="s">
        <v>192</v>
      </c>
      <c r="E973" s="26" t="s">
        <v>287</v>
      </c>
      <c r="F973" s="26" t="s">
        <v>288</v>
      </c>
      <c r="G973" s="26"/>
      <c r="H973" s="72"/>
    </row>
    <row r="974" spans="1:8">
      <c r="A974" s="26">
        <v>973</v>
      </c>
      <c r="B974" s="74" t="s">
        <v>441</v>
      </c>
      <c r="C974" s="26" t="s">
        <v>191</v>
      </c>
      <c r="D974" s="26" t="s">
        <v>192</v>
      </c>
      <c r="E974" s="26" t="s">
        <v>289</v>
      </c>
      <c r="F974" s="26" t="s">
        <v>290</v>
      </c>
      <c r="G974" s="26"/>
      <c r="H974" s="72"/>
    </row>
    <row r="975" spans="1:8">
      <c r="A975" s="26">
        <v>974</v>
      </c>
      <c r="B975" s="74" t="s">
        <v>441</v>
      </c>
      <c r="C975" s="26" t="s">
        <v>191</v>
      </c>
      <c r="D975" s="26" t="s">
        <v>192</v>
      </c>
      <c r="E975" s="26" t="s">
        <v>291</v>
      </c>
      <c r="F975" s="26" t="s">
        <v>292</v>
      </c>
      <c r="G975" s="26"/>
      <c r="H975" s="72"/>
    </row>
    <row r="976" spans="1:8">
      <c r="A976" s="26">
        <v>975</v>
      </c>
      <c r="B976" s="74" t="s">
        <v>441</v>
      </c>
      <c r="C976" s="26" t="s">
        <v>191</v>
      </c>
      <c r="D976" s="26" t="s">
        <v>192</v>
      </c>
      <c r="E976" s="26" t="s">
        <v>293</v>
      </c>
      <c r="F976" s="26" t="s">
        <v>294</v>
      </c>
      <c r="G976" s="26"/>
      <c r="H976" s="72"/>
    </row>
    <row r="977" spans="1:8">
      <c r="A977" s="26">
        <v>976</v>
      </c>
      <c r="B977" s="74" t="s">
        <v>441</v>
      </c>
      <c r="C977" s="26" t="s">
        <v>191</v>
      </c>
      <c r="D977" s="26" t="s">
        <v>192</v>
      </c>
      <c r="E977" s="26" t="s">
        <v>295</v>
      </c>
      <c r="F977" s="26" t="s">
        <v>296</v>
      </c>
      <c r="G977" s="26"/>
      <c r="H977" s="72"/>
    </row>
    <row r="978" spans="1:8">
      <c r="A978" s="26">
        <v>977</v>
      </c>
      <c r="B978" s="74" t="s">
        <v>441</v>
      </c>
      <c r="C978" s="26" t="s">
        <v>191</v>
      </c>
      <c r="D978" s="26" t="s">
        <v>183</v>
      </c>
      <c r="E978" s="26" t="s">
        <v>297</v>
      </c>
      <c r="F978" s="26" t="s">
        <v>298</v>
      </c>
      <c r="G978" s="26"/>
      <c r="H978" s="70">
        <v>177567</v>
      </c>
    </row>
    <row r="979" spans="1:8">
      <c r="A979" s="26">
        <v>978</v>
      </c>
      <c r="B979" s="74" t="s">
        <v>441</v>
      </c>
      <c r="C979" s="26" t="s">
        <v>299</v>
      </c>
      <c r="D979" s="26" t="s">
        <v>192</v>
      </c>
      <c r="E979" s="26" t="s">
        <v>8</v>
      </c>
      <c r="F979" s="26" t="s">
        <v>9</v>
      </c>
      <c r="G979" s="64"/>
      <c r="H979" s="72"/>
    </row>
    <row r="980" spans="1:8">
      <c r="A980" s="26">
        <v>979</v>
      </c>
      <c r="B980" s="74" t="s">
        <v>441</v>
      </c>
      <c r="C980" s="26" t="s">
        <v>299</v>
      </c>
      <c r="D980" s="26" t="s">
        <v>192</v>
      </c>
      <c r="E980" s="26" t="s">
        <v>10</v>
      </c>
      <c r="F980" s="26" t="s">
        <v>11</v>
      </c>
      <c r="G980" s="64">
        <v>0.1</v>
      </c>
      <c r="H980" s="72">
        <v>3737</v>
      </c>
    </row>
    <row r="981" spans="1:8">
      <c r="A981" s="26">
        <v>980</v>
      </c>
      <c r="B981" s="74" t="s">
        <v>441</v>
      </c>
      <c r="C981" s="26" t="s">
        <v>299</v>
      </c>
      <c r="D981" s="26" t="s">
        <v>192</v>
      </c>
      <c r="E981" s="26" t="s">
        <v>12</v>
      </c>
      <c r="F981" s="26" t="s">
        <v>13</v>
      </c>
      <c r="G981" s="64"/>
      <c r="H981" s="72"/>
    </row>
    <row r="982" spans="1:8">
      <c r="A982" s="26">
        <v>981</v>
      </c>
      <c r="B982" s="74" t="s">
        <v>441</v>
      </c>
      <c r="C982" s="26" t="s">
        <v>299</v>
      </c>
      <c r="D982" s="26" t="s">
        <v>192</v>
      </c>
      <c r="E982" s="26" t="s">
        <v>14</v>
      </c>
      <c r="F982" s="26" t="s">
        <v>15</v>
      </c>
      <c r="G982" s="64">
        <v>0.12</v>
      </c>
      <c r="H982" s="72">
        <v>4362</v>
      </c>
    </row>
    <row r="983" spans="1:8">
      <c r="A983" s="26">
        <v>982</v>
      </c>
      <c r="B983" s="74" t="s">
        <v>441</v>
      </c>
      <c r="C983" s="26" t="s">
        <v>299</v>
      </c>
      <c r="D983" s="26" t="s">
        <v>192</v>
      </c>
      <c r="E983" s="26" t="s">
        <v>18</v>
      </c>
      <c r="F983" s="26" t="s">
        <v>19</v>
      </c>
      <c r="G983" s="64"/>
      <c r="H983" s="72"/>
    </row>
    <row r="984" spans="1:8">
      <c r="A984" s="26">
        <v>983</v>
      </c>
      <c r="B984" s="74" t="s">
        <v>441</v>
      </c>
      <c r="C984" s="26" t="s">
        <v>299</v>
      </c>
      <c r="D984" s="26" t="s">
        <v>192</v>
      </c>
      <c r="E984" s="26" t="s">
        <v>20</v>
      </c>
      <c r="F984" s="26" t="s">
        <v>21</v>
      </c>
      <c r="G984" s="64"/>
      <c r="H984" s="72"/>
    </row>
    <row r="985" spans="1:8">
      <c r="A985" s="26">
        <v>984</v>
      </c>
      <c r="B985" s="74" t="s">
        <v>441</v>
      </c>
      <c r="C985" s="26" t="s">
        <v>299</v>
      </c>
      <c r="D985" s="26" t="s">
        <v>192</v>
      </c>
      <c r="E985" s="26" t="s">
        <v>22</v>
      </c>
      <c r="F985" s="26" t="s">
        <v>23</v>
      </c>
      <c r="G985" s="64"/>
      <c r="H985" s="72"/>
    </row>
    <row r="986" spans="1:8">
      <c r="A986" s="26">
        <v>985</v>
      </c>
      <c r="B986" s="74" t="s">
        <v>441</v>
      </c>
      <c r="C986" s="26" t="s">
        <v>299</v>
      </c>
      <c r="D986" s="26" t="s">
        <v>192</v>
      </c>
      <c r="E986" s="26" t="s">
        <v>24</v>
      </c>
      <c r="F986" s="26" t="s">
        <v>25</v>
      </c>
      <c r="G986" s="64"/>
      <c r="H986" s="72"/>
    </row>
    <row r="987" spans="1:8">
      <c r="A987" s="26">
        <v>986</v>
      </c>
      <c r="B987" s="74" t="s">
        <v>441</v>
      </c>
      <c r="C987" s="26" t="s">
        <v>299</v>
      </c>
      <c r="D987" s="26" t="s">
        <v>192</v>
      </c>
      <c r="E987" s="26" t="s">
        <v>26</v>
      </c>
      <c r="F987" s="26" t="s">
        <v>27</v>
      </c>
      <c r="G987" s="64"/>
      <c r="H987" s="72"/>
    </row>
    <row r="988" spans="1:8">
      <c r="A988" s="26">
        <v>987</v>
      </c>
      <c r="B988" s="74" t="s">
        <v>441</v>
      </c>
      <c r="C988" s="26" t="s">
        <v>299</v>
      </c>
      <c r="D988" s="26" t="s">
        <v>192</v>
      </c>
      <c r="E988" s="26" t="s">
        <v>28</v>
      </c>
      <c r="F988" s="26" t="s">
        <v>29</v>
      </c>
      <c r="G988" s="64"/>
      <c r="H988" s="72"/>
    </row>
    <row r="989" spans="1:8">
      <c r="A989" s="26">
        <v>988</v>
      </c>
      <c r="B989" s="74" t="s">
        <v>441</v>
      </c>
      <c r="C989" s="26" t="s">
        <v>299</v>
      </c>
      <c r="D989" s="26" t="s">
        <v>192</v>
      </c>
      <c r="E989" s="26" t="s">
        <v>30</v>
      </c>
      <c r="F989" s="26" t="s">
        <v>31</v>
      </c>
      <c r="G989" s="64"/>
      <c r="H989" s="72"/>
    </row>
    <row r="990" spans="1:8">
      <c r="A990" s="26">
        <v>989</v>
      </c>
      <c r="B990" s="74" t="s">
        <v>441</v>
      </c>
      <c r="C990" s="26" t="s">
        <v>299</v>
      </c>
      <c r="D990" s="26" t="s">
        <v>192</v>
      </c>
      <c r="E990" s="26" t="s">
        <v>32</v>
      </c>
      <c r="F990" s="26" t="s">
        <v>33</v>
      </c>
      <c r="G990" s="64"/>
      <c r="H990" s="72"/>
    </row>
    <row r="991" spans="1:8">
      <c r="A991" s="26">
        <v>990</v>
      </c>
      <c r="B991" s="74" t="s">
        <v>441</v>
      </c>
      <c r="C991" s="26" t="s">
        <v>299</v>
      </c>
      <c r="D991" s="26" t="s">
        <v>192</v>
      </c>
      <c r="E991" s="26" t="s">
        <v>34</v>
      </c>
      <c r="F991" s="26" t="s">
        <v>35</v>
      </c>
      <c r="G991" s="64"/>
      <c r="H991" s="72"/>
    </row>
    <row r="992" spans="1:8">
      <c r="A992" s="26">
        <v>991</v>
      </c>
      <c r="B992" s="74" t="s">
        <v>441</v>
      </c>
      <c r="C992" s="26" t="s">
        <v>299</v>
      </c>
      <c r="D992" s="26" t="s">
        <v>192</v>
      </c>
      <c r="E992" s="26" t="s">
        <v>36</v>
      </c>
      <c r="F992" s="26" t="s">
        <v>37</v>
      </c>
      <c r="G992" s="64"/>
      <c r="H992" s="72"/>
    </row>
    <row r="993" spans="1:8">
      <c r="A993" s="26">
        <v>992</v>
      </c>
      <c r="B993" s="74" t="s">
        <v>441</v>
      </c>
      <c r="C993" s="26" t="s">
        <v>299</v>
      </c>
      <c r="D993" s="26" t="s">
        <v>192</v>
      </c>
      <c r="E993" s="26" t="s">
        <v>49</v>
      </c>
      <c r="F993" s="26" t="s">
        <v>50</v>
      </c>
      <c r="G993" s="64"/>
      <c r="H993" s="72"/>
    </row>
    <row r="994" spans="1:8">
      <c r="A994" s="26">
        <v>993</v>
      </c>
      <c r="B994" s="74" t="s">
        <v>441</v>
      </c>
      <c r="C994" s="26" t="s">
        <v>299</v>
      </c>
      <c r="D994" s="26" t="s">
        <v>192</v>
      </c>
      <c r="E994" s="26" t="s">
        <v>51</v>
      </c>
      <c r="F994" s="26" t="s">
        <v>52</v>
      </c>
      <c r="G994" s="64"/>
      <c r="H994" s="72"/>
    </row>
    <row r="995" spans="1:8">
      <c r="A995" s="26">
        <v>994</v>
      </c>
      <c r="B995" s="74" t="s">
        <v>441</v>
      </c>
      <c r="C995" s="26" t="s">
        <v>299</v>
      </c>
      <c r="D995" s="26" t="s">
        <v>192</v>
      </c>
      <c r="E995" s="26" t="s">
        <v>16</v>
      </c>
      <c r="F995" s="26" t="s">
        <v>17</v>
      </c>
      <c r="G995" s="64"/>
      <c r="H995" s="72"/>
    </row>
    <row r="996" spans="1:8">
      <c r="A996" s="26">
        <v>995</v>
      </c>
      <c r="B996" s="74" t="s">
        <v>441</v>
      </c>
      <c r="C996" s="26" t="s">
        <v>299</v>
      </c>
      <c r="D996" s="26" t="s">
        <v>192</v>
      </c>
      <c r="E996" s="26" t="s">
        <v>57</v>
      </c>
      <c r="F996" s="26" t="s">
        <v>58</v>
      </c>
      <c r="G996" s="64"/>
      <c r="H996" s="72"/>
    </row>
    <row r="997" spans="1:8">
      <c r="A997" s="26">
        <v>996</v>
      </c>
      <c r="B997" s="74" t="s">
        <v>441</v>
      </c>
      <c r="C997" s="26" t="s">
        <v>299</v>
      </c>
      <c r="D997" s="26" t="s">
        <v>192</v>
      </c>
      <c r="E997" s="26" t="s">
        <v>59</v>
      </c>
      <c r="F997" s="26" t="s">
        <v>60</v>
      </c>
      <c r="G997" s="64"/>
      <c r="H997" s="72"/>
    </row>
    <row r="998" spans="1:8">
      <c r="A998" s="26">
        <v>997</v>
      </c>
      <c r="B998" s="74" t="s">
        <v>441</v>
      </c>
      <c r="C998" s="26" t="s">
        <v>299</v>
      </c>
      <c r="D998" s="26" t="s">
        <v>192</v>
      </c>
      <c r="E998" s="26" t="s">
        <v>61</v>
      </c>
      <c r="F998" s="26" t="s">
        <v>62</v>
      </c>
      <c r="G998" s="64"/>
      <c r="H998" s="72"/>
    </row>
    <row r="999" spans="1:8">
      <c r="A999" s="26">
        <v>998</v>
      </c>
      <c r="B999" s="74" t="s">
        <v>441</v>
      </c>
      <c r="C999" s="26" t="s">
        <v>299</v>
      </c>
      <c r="D999" s="26" t="s">
        <v>192</v>
      </c>
      <c r="E999" s="26" t="s">
        <v>38</v>
      </c>
      <c r="F999" s="26" t="s">
        <v>39</v>
      </c>
      <c r="G999" s="64"/>
      <c r="H999" s="72"/>
    </row>
    <row r="1000" spans="1:8">
      <c r="A1000" s="26">
        <v>999</v>
      </c>
      <c r="B1000" s="74" t="s">
        <v>441</v>
      </c>
      <c r="C1000" s="26" t="s">
        <v>299</v>
      </c>
      <c r="D1000" s="26" t="s">
        <v>192</v>
      </c>
      <c r="E1000" s="26" t="s">
        <v>40</v>
      </c>
      <c r="F1000" s="26" t="s">
        <v>300</v>
      </c>
      <c r="G1000" s="64"/>
      <c r="H1000" s="72"/>
    </row>
    <row r="1001" spans="1:8">
      <c r="A1001" s="26">
        <v>1000</v>
      </c>
      <c r="B1001" s="74" t="s">
        <v>441</v>
      </c>
      <c r="C1001" s="26" t="s">
        <v>299</v>
      </c>
      <c r="D1001" s="26" t="s">
        <v>192</v>
      </c>
      <c r="E1001" s="26" t="s">
        <v>41</v>
      </c>
      <c r="F1001" s="26" t="s">
        <v>42</v>
      </c>
      <c r="G1001" s="64"/>
      <c r="H1001" s="72"/>
    </row>
    <row r="1002" spans="1:8">
      <c r="A1002" s="26">
        <v>1001</v>
      </c>
      <c r="B1002" s="74" t="s">
        <v>441</v>
      </c>
      <c r="C1002" s="26" t="s">
        <v>299</v>
      </c>
      <c r="D1002" s="26" t="s">
        <v>192</v>
      </c>
      <c r="E1002" s="26" t="s">
        <v>43</v>
      </c>
      <c r="F1002" s="26" t="s">
        <v>44</v>
      </c>
      <c r="G1002" s="64"/>
      <c r="H1002" s="72"/>
    </row>
    <row r="1003" spans="1:8">
      <c r="A1003" s="26">
        <v>1002</v>
      </c>
      <c r="B1003" s="74" t="s">
        <v>441</v>
      </c>
      <c r="C1003" s="26" t="s">
        <v>299</v>
      </c>
      <c r="D1003" s="26" t="s">
        <v>192</v>
      </c>
      <c r="E1003" s="26" t="s">
        <v>45</v>
      </c>
      <c r="F1003" s="26" t="s">
        <v>46</v>
      </c>
      <c r="G1003" s="64"/>
      <c r="H1003" s="72"/>
    </row>
    <row r="1004" spans="1:8">
      <c r="A1004" s="26">
        <v>1003</v>
      </c>
      <c r="B1004" s="74" t="s">
        <v>441</v>
      </c>
      <c r="C1004" s="26" t="s">
        <v>299</v>
      </c>
      <c r="D1004" s="26" t="s">
        <v>192</v>
      </c>
      <c r="E1004" s="26" t="s">
        <v>53</v>
      </c>
      <c r="F1004" s="26" t="s">
        <v>54</v>
      </c>
      <c r="G1004" s="64"/>
      <c r="H1004" s="72"/>
    </row>
    <row r="1005" spans="1:8">
      <c r="A1005" s="26">
        <v>1004</v>
      </c>
      <c r="B1005" s="74" t="s">
        <v>441</v>
      </c>
      <c r="C1005" s="26" t="s">
        <v>299</v>
      </c>
      <c r="D1005" s="26" t="s">
        <v>192</v>
      </c>
      <c r="E1005" s="26" t="s">
        <v>47</v>
      </c>
      <c r="F1005" s="26" t="s">
        <v>48</v>
      </c>
      <c r="G1005" s="64"/>
      <c r="H1005" s="72"/>
    </row>
    <row r="1006" spans="1:8">
      <c r="A1006" s="26">
        <v>1005</v>
      </c>
      <c r="B1006" s="74" t="s">
        <v>441</v>
      </c>
      <c r="C1006" s="26" t="s">
        <v>299</v>
      </c>
      <c r="D1006" s="26" t="s">
        <v>192</v>
      </c>
      <c r="E1006" s="26" t="s">
        <v>63</v>
      </c>
      <c r="F1006" s="26" t="s">
        <v>64</v>
      </c>
      <c r="G1006" s="64">
        <v>2.5</v>
      </c>
      <c r="H1006" s="72">
        <v>76166</v>
      </c>
    </row>
    <row r="1007" spans="1:8">
      <c r="A1007" s="26">
        <v>1006</v>
      </c>
      <c r="B1007" s="74" t="s">
        <v>441</v>
      </c>
      <c r="C1007" s="26" t="s">
        <v>299</v>
      </c>
      <c r="D1007" s="26" t="s">
        <v>192</v>
      </c>
      <c r="E1007" s="26" t="s">
        <v>55</v>
      </c>
      <c r="F1007" s="26" t="s">
        <v>56</v>
      </c>
      <c r="G1007" s="64"/>
      <c r="H1007" s="72"/>
    </row>
    <row r="1008" spans="1:8">
      <c r="A1008" s="26">
        <v>1007</v>
      </c>
      <c r="B1008" s="74" t="s">
        <v>441</v>
      </c>
      <c r="C1008" s="26" t="s">
        <v>299</v>
      </c>
      <c r="D1008" s="26" t="s">
        <v>192</v>
      </c>
      <c r="E1008" s="26" t="s">
        <v>65</v>
      </c>
      <c r="F1008" s="26" t="s">
        <v>66</v>
      </c>
      <c r="G1008" s="64"/>
      <c r="H1008" s="72"/>
    </row>
    <row r="1009" spans="1:8">
      <c r="A1009" s="26">
        <v>1008</v>
      </c>
      <c r="B1009" s="74" t="s">
        <v>441</v>
      </c>
      <c r="C1009" s="26" t="s">
        <v>299</v>
      </c>
      <c r="D1009" s="26" t="s">
        <v>192</v>
      </c>
      <c r="E1009" s="26" t="s">
        <v>67</v>
      </c>
      <c r="F1009" s="26" t="s">
        <v>68</v>
      </c>
      <c r="G1009" s="64"/>
      <c r="H1009" s="72"/>
    </row>
    <row r="1010" spans="1:8">
      <c r="A1010" s="26">
        <v>1009</v>
      </c>
      <c r="B1010" s="74" t="s">
        <v>441</v>
      </c>
      <c r="C1010" s="26" t="s">
        <v>299</v>
      </c>
      <c r="D1010" s="26" t="s">
        <v>192</v>
      </c>
      <c r="E1010" s="26" t="s">
        <v>69</v>
      </c>
      <c r="F1010" s="26" t="s">
        <v>70</v>
      </c>
      <c r="G1010" s="64"/>
      <c r="H1010" s="72"/>
    </row>
    <row r="1011" spans="1:8">
      <c r="A1011" s="26">
        <v>1010</v>
      </c>
      <c r="B1011" s="74" t="s">
        <v>441</v>
      </c>
      <c r="C1011" s="26" t="s">
        <v>299</v>
      </c>
      <c r="D1011" s="26" t="s">
        <v>192</v>
      </c>
      <c r="E1011" s="26" t="s">
        <v>71</v>
      </c>
      <c r="F1011" s="26" t="s">
        <v>72</v>
      </c>
      <c r="G1011" s="64"/>
      <c r="H1011" s="72"/>
    </row>
    <row r="1012" spans="1:8">
      <c r="A1012" s="26">
        <v>1011</v>
      </c>
      <c r="B1012" s="74" t="s">
        <v>441</v>
      </c>
      <c r="C1012" s="26" t="s">
        <v>299</v>
      </c>
      <c r="D1012" s="26" t="s">
        <v>192</v>
      </c>
      <c r="E1012" s="26" t="s">
        <v>73</v>
      </c>
      <c r="F1012" s="26" t="s">
        <v>74</v>
      </c>
      <c r="G1012" s="64"/>
      <c r="H1012" s="72"/>
    </row>
    <row r="1013" spans="1:8">
      <c r="A1013" s="26">
        <v>1012</v>
      </c>
      <c r="B1013" s="74" t="s">
        <v>441</v>
      </c>
      <c r="C1013" s="26" t="s">
        <v>299</v>
      </c>
      <c r="D1013" s="26" t="s">
        <v>192</v>
      </c>
      <c r="E1013" s="26" t="s">
        <v>75</v>
      </c>
      <c r="F1013" s="26" t="s">
        <v>76</v>
      </c>
      <c r="G1013" s="64">
        <v>0.16</v>
      </c>
      <c r="H1013" s="72">
        <v>4826</v>
      </c>
    </row>
    <row r="1014" spans="1:8">
      <c r="A1014" s="26">
        <v>1013</v>
      </c>
      <c r="B1014" s="74" t="s">
        <v>441</v>
      </c>
      <c r="C1014" s="26" t="s">
        <v>299</v>
      </c>
      <c r="D1014" s="26" t="s">
        <v>192</v>
      </c>
      <c r="E1014" s="26" t="s">
        <v>77</v>
      </c>
      <c r="F1014" s="26" t="s">
        <v>301</v>
      </c>
      <c r="G1014" s="64">
        <v>0.11</v>
      </c>
      <c r="H1014" s="72">
        <v>2844</v>
      </c>
    </row>
    <row r="1015" spans="1:8">
      <c r="A1015" s="26">
        <v>1014</v>
      </c>
      <c r="B1015" s="74" t="s">
        <v>441</v>
      </c>
      <c r="C1015" s="26" t="s">
        <v>299</v>
      </c>
      <c r="D1015" s="26" t="s">
        <v>192</v>
      </c>
      <c r="E1015" s="26" t="s">
        <v>78</v>
      </c>
      <c r="F1015" s="26" t="s">
        <v>79</v>
      </c>
      <c r="G1015" s="64"/>
      <c r="H1015" s="72"/>
    </row>
    <row r="1016" spans="1:8">
      <c r="A1016" s="26">
        <v>1015</v>
      </c>
      <c r="B1016" s="74" t="s">
        <v>441</v>
      </c>
      <c r="C1016" s="26" t="s">
        <v>299</v>
      </c>
      <c r="D1016" s="26" t="s">
        <v>192</v>
      </c>
      <c r="E1016" s="26" t="s">
        <v>80</v>
      </c>
      <c r="F1016" s="26" t="s">
        <v>81</v>
      </c>
      <c r="G1016" s="65"/>
      <c r="H1016" s="72">
        <v>1174</v>
      </c>
    </row>
    <row r="1017" spans="1:8">
      <c r="A1017" s="26">
        <v>1016</v>
      </c>
      <c r="B1017" s="74" t="s">
        <v>441</v>
      </c>
      <c r="C1017" s="26" t="s">
        <v>299</v>
      </c>
      <c r="D1017" s="26" t="s">
        <v>183</v>
      </c>
      <c r="E1017" s="26" t="s">
        <v>302</v>
      </c>
      <c r="F1017" s="26" t="s">
        <v>303</v>
      </c>
      <c r="G1017" s="67">
        <v>2.99</v>
      </c>
      <c r="H1017" s="69">
        <v>93109</v>
      </c>
    </row>
    <row r="1018" spans="1:8">
      <c r="A1018" s="26">
        <v>1017</v>
      </c>
      <c r="B1018" s="74" t="s">
        <v>441</v>
      </c>
      <c r="C1018" s="26" t="s">
        <v>179</v>
      </c>
      <c r="D1018" s="26" t="s">
        <v>183</v>
      </c>
      <c r="E1018" s="26" t="s">
        <v>304</v>
      </c>
      <c r="F1018" s="26" t="s">
        <v>305</v>
      </c>
      <c r="G1018" s="66">
        <v>2.99</v>
      </c>
      <c r="H1018" s="70">
        <v>93109</v>
      </c>
    </row>
    <row r="1019" spans="1:8">
      <c r="A1019" s="26">
        <v>1018</v>
      </c>
      <c r="B1019" s="74" t="s">
        <v>441</v>
      </c>
      <c r="C1019" s="26" t="s">
        <v>179</v>
      </c>
      <c r="D1019" s="26" t="s">
        <v>192</v>
      </c>
      <c r="E1019" s="26" t="s">
        <v>306</v>
      </c>
      <c r="F1019" s="26" t="s">
        <v>307</v>
      </c>
      <c r="G1019" s="68">
        <v>0.05</v>
      </c>
      <c r="H1019" s="72">
        <v>3761</v>
      </c>
    </row>
    <row r="1020" spans="1:8">
      <c r="A1020" s="26">
        <v>1019</v>
      </c>
      <c r="B1020" s="74" t="s">
        <v>441</v>
      </c>
      <c r="C1020" s="26" t="s">
        <v>179</v>
      </c>
      <c r="D1020" s="26" t="s">
        <v>192</v>
      </c>
      <c r="E1020" s="26" t="s">
        <v>308</v>
      </c>
      <c r="F1020" s="26" t="s">
        <v>309</v>
      </c>
      <c r="G1020" s="68"/>
      <c r="H1020" s="72"/>
    </row>
    <row r="1021" spans="1:8">
      <c r="A1021" s="26">
        <v>1020</v>
      </c>
      <c r="B1021" s="74" t="s">
        <v>441</v>
      </c>
      <c r="C1021" s="26" t="s">
        <v>179</v>
      </c>
      <c r="D1021" s="26" t="s">
        <v>192</v>
      </c>
      <c r="E1021" s="26" t="s">
        <v>310</v>
      </c>
      <c r="F1021" s="26" t="s">
        <v>311</v>
      </c>
      <c r="G1021" s="68"/>
      <c r="H1021" s="72"/>
    </row>
    <row r="1022" spans="1:8">
      <c r="A1022" s="26">
        <v>1021</v>
      </c>
      <c r="B1022" s="74" t="s">
        <v>441</v>
      </c>
      <c r="C1022" s="26" t="s">
        <v>179</v>
      </c>
      <c r="D1022" s="26" t="s">
        <v>192</v>
      </c>
      <c r="E1022" s="26" t="s">
        <v>312</v>
      </c>
      <c r="F1022" s="26" t="s">
        <v>313</v>
      </c>
      <c r="G1022" s="68"/>
      <c r="H1022" s="72"/>
    </row>
    <row r="1023" spans="1:8">
      <c r="A1023" s="26">
        <v>1022</v>
      </c>
      <c r="B1023" s="74" t="s">
        <v>441</v>
      </c>
      <c r="C1023" s="26" t="s">
        <v>179</v>
      </c>
      <c r="D1023" s="26" t="s">
        <v>183</v>
      </c>
      <c r="E1023" s="26" t="s">
        <v>314</v>
      </c>
      <c r="F1023" s="26" t="s">
        <v>315</v>
      </c>
      <c r="G1023" s="67">
        <v>0.05</v>
      </c>
      <c r="H1023" s="70">
        <v>3761</v>
      </c>
    </row>
    <row r="1024" spans="1:8">
      <c r="A1024" s="26">
        <v>1023</v>
      </c>
      <c r="B1024" s="74" t="s">
        <v>441</v>
      </c>
      <c r="C1024" s="26" t="s">
        <v>179</v>
      </c>
      <c r="D1024" s="26" t="s">
        <v>192</v>
      </c>
      <c r="E1024" s="26" t="s">
        <v>316</v>
      </c>
      <c r="F1024" s="26" t="s">
        <v>317</v>
      </c>
      <c r="G1024" s="68"/>
      <c r="H1024" s="72"/>
    </row>
    <row r="1025" spans="1:8">
      <c r="A1025" s="26">
        <v>1024</v>
      </c>
      <c r="B1025" s="74" t="s">
        <v>441</v>
      </c>
      <c r="C1025" s="26" t="s">
        <v>179</v>
      </c>
      <c r="D1025" s="26" t="s">
        <v>183</v>
      </c>
      <c r="E1025" s="26" t="s">
        <v>318</v>
      </c>
      <c r="F1025" s="26" t="s">
        <v>319</v>
      </c>
      <c r="G1025" s="67">
        <v>3.04</v>
      </c>
      <c r="H1025" s="70">
        <v>96870</v>
      </c>
    </row>
    <row r="1026" spans="1:8">
      <c r="A1026" s="26">
        <v>1025</v>
      </c>
      <c r="B1026" s="74" t="s">
        <v>441</v>
      </c>
      <c r="C1026" s="26" t="s">
        <v>179</v>
      </c>
      <c r="D1026" s="26" t="s">
        <v>192</v>
      </c>
      <c r="E1026" s="26" t="s">
        <v>320</v>
      </c>
      <c r="F1026" s="26" t="s">
        <v>321</v>
      </c>
      <c r="G1026" s="26"/>
      <c r="H1026" s="72">
        <v>9294</v>
      </c>
    </row>
    <row r="1027" spans="1:8">
      <c r="A1027" s="26">
        <v>1026</v>
      </c>
      <c r="B1027" s="74" t="s">
        <v>441</v>
      </c>
      <c r="C1027" s="26" t="s">
        <v>179</v>
      </c>
      <c r="D1027" s="26" t="s">
        <v>192</v>
      </c>
      <c r="E1027" s="26" t="s">
        <v>322</v>
      </c>
      <c r="F1027" s="26" t="s">
        <v>323</v>
      </c>
      <c r="G1027" s="26"/>
      <c r="H1027" s="72">
        <v>14483</v>
      </c>
    </row>
    <row r="1028" spans="1:8">
      <c r="A1028" s="26">
        <v>1027</v>
      </c>
      <c r="B1028" s="74" t="s">
        <v>441</v>
      </c>
      <c r="C1028" s="26" t="s">
        <v>179</v>
      </c>
      <c r="D1028" s="26" t="s">
        <v>192</v>
      </c>
      <c r="E1028" s="26" t="s">
        <v>324</v>
      </c>
      <c r="F1028" s="26" t="s">
        <v>325</v>
      </c>
      <c r="G1028" s="26"/>
      <c r="H1028" s="72"/>
    </row>
    <row r="1029" spans="1:8">
      <c r="A1029" s="26">
        <v>1028</v>
      </c>
      <c r="B1029" s="74" t="s">
        <v>441</v>
      </c>
      <c r="C1029" s="26" t="s">
        <v>179</v>
      </c>
      <c r="D1029" s="26" t="s">
        <v>183</v>
      </c>
      <c r="E1029" s="26" t="s">
        <v>326</v>
      </c>
      <c r="F1029" s="26" t="s">
        <v>327</v>
      </c>
      <c r="G1029" s="26"/>
      <c r="H1029" s="53">
        <v>120647</v>
      </c>
    </row>
    <row r="1030" spans="1:8">
      <c r="A1030" s="26">
        <v>1029</v>
      </c>
      <c r="B1030" s="74" t="s">
        <v>441</v>
      </c>
      <c r="C1030" s="26" t="s">
        <v>179</v>
      </c>
      <c r="D1030" s="26" t="s">
        <v>192</v>
      </c>
      <c r="E1030" s="26" t="s">
        <v>328</v>
      </c>
      <c r="F1030" s="26" t="s">
        <v>329</v>
      </c>
      <c r="G1030" s="26"/>
      <c r="H1030" s="72">
        <v>31</v>
      </c>
    </row>
    <row r="1031" spans="1:8">
      <c r="A1031" s="26">
        <v>1030</v>
      </c>
      <c r="B1031" s="74" t="s">
        <v>441</v>
      </c>
      <c r="C1031" s="26" t="s">
        <v>179</v>
      </c>
      <c r="D1031" s="26" t="s">
        <v>192</v>
      </c>
      <c r="E1031" s="26" t="s">
        <v>330</v>
      </c>
      <c r="F1031" s="26" t="s">
        <v>331</v>
      </c>
      <c r="G1031" s="26"/>
      <c r="H1031" s="72">
        <v>2394</v>
      </c>
    </row>
    <row r="1032" spans="1:8">
      <c r="A1032" s="26">
        <v>1031</v>
      </c>
      <c r="B1032" s="74" t="s">
        <v>441</v>
      </c>
      <c r="C1032" s="26" t="s">
        <v>179</v>
      </c>
      <c r="D1032" s="26" t="s">
        <v>192</v>
      </c>
      <c r="E1032" s="26" t="s">
        <v>332</v>
      </c>
      <c r="F1032" s="26" t="s">
        <v>333</v>
      </c>
      <c r="G1032" s="26"/>
      <c r="H1032" s="72">
        <v>6829</v>
      </c>
    </row>
    <row r="1033" spans="1:8">
      <c r="A1033" s="26">
        <v>1032</v>
      </c>
      <c r="B1033" s="74" t="s">
        <v>441</v>
      </c>
      <c r="C1033" s="26" t="s">
        <v>179</v>
      </c>
      <c r="D1033" s="26" t="s">
        <v>192</v>
      </c>
      <c r="E1033" s="26" t="s">
        <v>334</v>
      </c>
      <c r="F1033" s="26" t="s">
        <v>335</v>
      </c>
      <c r="G1033" s="26"/>
      <c r="H1033" s="72">
        <v>1722</v>
      </c>
    </row>
    <row r="1034" spans="1:8">
      <c r="A1034" s="26">
        <v>1033</v>
      </c>
      <c r="B1034" s="74" t="s">
        <v>441</v>
      </c>
      <c r="C1034" s="26" t="s">
        <v>179</v>
      </c>
      <c r="D1034" s="26" t="s">
        <v>183</v>
      </c>
      <c r="E1034" s="26" t="s">
        <v>336</v>
      </c>
      <c r="F1034" s="26" t="s">
        <v>337</v>
      </c>
      <c r="G1034" s="26"/>
      <c r="H1034" s="70">
        <v>10976</v>
      </c>
    </row>
    <row r="1035" spans="1:8">
      <c r="A1035" s="26">
        <v>1034</v>
      </c>
      <c r="B1035" s="74" t="s">
        <v>441</v>
      </c>
      <c r="C1035" s="26" t="s">
        <v>179</v>
      </c>
      <c r="D1035" s="26" t="s">
        <v>192</v>
      </c>
      <c r="E1035" s="26" t="s">
        <v>338</v>
      </c>
      <c r="F1035" s="26" t="s">
        <v>339</v>
      </c>
      <c r="G1035" s="26"/>
      <c r="H1035" s="72"/>
    </row>
    <row r="1036" spans="1:8">
      <c r="A1036" s="26">
        <v>1035</v>
      </c>
      <c r="B1036" s="74" t="s">
        <v>441</v>
      </c>
      <c r="C1036" s="26" t="s">
        <v>179</v>
      </c>
      <c r="D1036" s="26" t="s">
        <v>192</v>
      </c>
      <c r="E1036" s="26" t="s">
        <v>340</v>
      </c>
      <c r="F1036" s="26" t="s">
        <v>341</v>
      </c>
      <c r="G1036" s="26"/>
      <c r="H1036" s="72"/>
    </row>
    <row r="1037" spans="1:8">
      <c r="A1037" s="26">
        <v>1036</v>
      </c>
      <c r="B1037" s="74" t="s">
        <v>441</v>
      </c>
      <c r="C1037" s="26" t="s">
        <v>179</v>
      </c>
      <c r="D1037" s="26" t="s">
        <v>192</v>
      </c>
      <c r="E1037" s="26" t="s">
        <v>342</v>
      </c>
      <c r="F1037" s="26" t="s">
        <v>343</v>
      </c>
      <c r="G1037" s="26"/>
      <c r="H1037" s="72"/>
    </row>
    <row r="1038" spans="1:8">
      <c r="A1038" s="26">
        <v>1037</v>
      </c>
      <c r="B1038" s="74" t="s">
        <v>441</v>
      </c>
      <c r="C1038" s="26" t="s">
        <v>179</v>
      </c>
      <c r="D1038" s="26" t="s">
        <v>192</v>
      </c>
      <c r="E1038" s="26" t="s">
        <v>344</v>
      </c>
      <c r="F1038" s="26" t="s">
        <v>345</v>
      </c>
      <c r="G1038" s="26"/>
      <c r="H1038" s="72"/>
    </row>
    <row r="1039" spans="1:8">
      <c r="A1039" s="26">
        <v>1038</v>
      </c>
      <c r="B1039" s="74" t="s">
        <v>441</v>
      </c>
      <c r="C1039" s="26" t="s">
        <v>179</v>
      </c>
      <c r="D1039" s="26" t="s">
        <v>192</v>
      </c>
      <c r="E1039" s="26" t="s">
        <v>346</v>
      </c>
      <c r="F1039" s="26" t="s">
        <v>347</v>
      </c>
      <c r="G1039" s="26"/>
      <c r="H1039" s="72">
        <v>1597</v>
      </c>
    </row>
    <row r="1040" spans="1:8">
      <c r="A1040" s="26">
        <v>1039</v>
      </c>
      <c r="B1040" s="74" t="s">
        <v>441</v>
      </c>
      <c r="C1040" s="26" t="s">
        <v>179</v>
      </c>
      <c r="D1040" s="26" t="s">
        <v>192</v>
      </c>
      <c r="E1040" s="26" t="s">
        <v>348</v>
      </c>
      <c r="F1040" s="26" t="s">
        <v>349</v>
      </c>
      <c r="G1040" s="26"/>
      <c r="H1040" s="72">
        <v>1348</v>
      </c>
    </row>
    <row r="1041" spans="1:8">
      <c r="A1041" s="26">
        <v>1040</v>
      </c>
      <c r="B1041" s="74" t="s">
        <v>441</v>
      </c>
      <c r="C1041" s="26" t="s">
        <v>179</v>
      </c>
      <c r="D1041" s="26" t="s">
        <v>192</v>
      </c>
      <c r="E1041" s="26" t="s">
        <v>350</v>
      </c>
      <c r="F1041" s="26" t="s">
        <v>351</v>
      </c>
      <c r="G1041" s="26"/>
      <c r="H1041" s="72"/>
    </row>
    <row r="1042" spans="1:8">
      <c r="A1042" s="26">
        <v>1041</v>
      </c>
      <c r="B1042" s="74" t="s">
        <v>441</v>
      </c>
      <c r="C1042" s="26" t="s">
        <v>179</v>
      </c>
      <c r="D1042" s="26" t="s">
        <v>192</v>
      </c>
      <c r="E1042" s="26" t="s">
        <v>352</v>
      </c>
      <c r="F1042" s="26" t="s">
        <v>353</v>
      </c>
      <c r="G1042" s="26"/>
      <c r="H1042" s="72">
        <v>360</v>
      </c>
    </row>
    <row r="1043" spans="1:8">
      <c r="A1043" s="26">
        <v>1042</v>
      </c>
      <c r="B1043" s="74" t="s">
        <v>441</v>
      </c>
      <c r="C1043" s="26" t="s">
        <v>179</v>
      </c>
      <c r="D1043" s="26" t="s">
        <v>192</v>
      </c>
      <c r="E1043" s="26" t="s">
        <v>354</v>
      </c>
      <c r="F1043" s="26" t="s">
        <v>355</v>
      </c>
      <c r="G1043" s="26"/>
      <c r="H1043" s="72"/>
    </row>
    <row r="1044" spans="1:8">
      <c r="A1044" s="26">
        <v>1043</v>
      </c>
      <c r="B1044" s="74" t="s">
        <v>441</v>
      </c>
      <c r="C1044" s="26" t="s">
        <v>179</v>
      </c>
      <c r="D1044" s="26" t="s">
        <v>192</v>
      </c>
      <c r="E1044" s="26" t="s">
        <v>356</v>
      </c>
      <c r="F1044" s="26" t="s">
        <v>357</v>
      </c>
      <c r="G1044" s="26"/>
      <c r="H1044" s="72"/>
    </row>
    <row r="1045" spans="1:8">
      <c r="A1045" s="26">
        <v>1044</v>
      </c>
      <c r="B1045" s="74" t="s">
        <v>441</v>
      </c>
      <c r="C1045" s="26" t="s">
        <v>179</v>
      </c>
      <c r="D1045" s="26" t="s">
        <v>192</v>
      </c>
      <c r="E1045" s="26" t="s">
        <v>358</v>
      </c>
      <c r="F1045" s="26" t="s">
        <v>359</v>
      </c>
      <c r="G1045" s="26"/>
      <c r="H1045" s="72"/>
    </row>
    <row r="1046" spans="1:8">
      <c r="A1046" s="26">
        <v>1045</v>
      </c>
      <c r="B1046" s="74" t="s">
        <v>441</v>
      </c>
      <c r="C1046" s="26" t="s">
        <v>179</v>
      </c>
      <c r="D1046" s="26" t="s">
        <v>192</v>
      </c>
      <c r="E1046" s="26" t="s">
        <v>360</v>
      </c>
      <c r="F1046" s="26" t="s">
        <v>361</v>
      </c>
      <c r="G1046" s="26"/>
      <c r="H1046" s="72"/>
    </row>
    <row r="1047" spans="1:8">
      <c r="A1047" s="26">
        <v>1046</v>
      </c>
      <c r="B1047" s="74" t="s">
        <v>441</v>
      </c>
      <c r="C1047" s="26" t="s">
        <v>179</v>
      </c>
      <c r="D1047" s="26" t="s">
        <v>192</v>
      </c>
      <c r="E1047" s="26" t="s">
        <v>362</v>
      </c>
      <c r="F1047" s="26" t="s">
        <v>363</v>
      </c>
      <c r="G1047" s="26"/>
      <c r="H1047" s="72"/>
    </row>
    <row r="1048" spans="1:8">
      <c r="A1048" s="26">
        <v>1047</v>
      </c>
      <c r="B1048" s="74" t="s">
        <v>441</v>
      </c>
      <c r="C1048" s="26" t="s">
        <v>179</v>
      </c>
      <c r="D1048" s="26" t="s">
        <v>192</v>
      </c>
      <c r="E1048" s="26" t="s">
        <v>364</v>
      </c>
      <c r="F1048" s="26" t="s">
        <v>365</v>
      </c>
      <c r="G1048" s="26"/>
      <c r="H1048" s="72"/>
    </row>
    <row r="1049" spans="1:8">
      <c r="A1049" s="26">
        <v>1048</v>
      </c>
      <c r="B1049" s="74" t="s">
        <v>441</v>
      </c>
      <c r="C1049" s="26" t="s">
        <v>179</v>
      </c>
      <c r="D1049" s="26" t="s">
        <v>192</v>
      </c>
      <c r="E1049" s="26" t="s">
        <v>366</v>
      </c>
      <c r="F1049" s="26" t="s">
        <v>367</v>
      </c>
      <c r="G1049" s="26"/>
      <c r="H1049" s="72"/>
    </row>
    <row r="1050" spans="1:8">
      <c r="A1050" s="26">
        <v>1049</v>
      </c>
      <c r="B1050" s="74" t="s">
        <v>441</v>
      </c>
      <c r="C1050" s="26" t="s">
        <v>179</v>
      </c>
      <c r="D1050" s="26" t="s">
        <v>192</v>
      </c>
      <c r="E1050" s="26" t="s">
        <v>368</v>
      </c>
      <c r="F1050" s="26" t="s">
        <v>369</v>
      </c>
      <c r="G1050" s="26"/>
      <c r="H1050" s="72">
        <v>485</v>
      </c>
    </row>
    <row r="1051" spans="1:8">
      <c r="A1051" s="26">
        <v>1050</v>
      </c>
      <c r="B1051" s="74" t="s">
        <v>441</v>
      </c>
      <c r="C1051" s="26" t="s">
        <v>179</v>
      </c>
      <c r="D1051" s="26" t="s">
        <v>192</v>
      </c>
      <c r="E1051" s="26" t="s">
        <v>370</v>
      </c>
      <c r="F1051" s="26" t="s">
        <v>371</v>
      </c>
      <c r="G1051" s="26"/>
      <c r="H1051" s="72"/>
    </row>
    <row r="1052" spans="1:8">
      <c r="A1052" s="26">
        <v>1051</v>
      </c>
      <c r="B1052" s="74" t="s">
        <v>441</v>
      </c>
      <c r="C1052" s="26" t="s">
        <v>179</v>
      </c>
      <c r="D1052" s="26" t="s">
        <v>192</v>
      </c>
      <c r="E1052" s="26" t="s">
        <v>372</v>
      </c>
      <c r="F1052" s="26" t="s">
        <v>373</v>
      </c>
      <c r="G1052" s="26"/>
      <c r="H1052" s="72">
        <v>3755</v>
      </c>
    </row>
    <row r="1053" spans="1:8">
      <c r="A1053" s="26">
        <v>1052</v>
      </c>
      <c r="B1053" s="74" t="s">
        <v>441</v>
      </c>
      <c r="C1053" s="26" t="s">
        <v>179</v>
      </c>
      <c r="D1053" s="26" t="s">
        <v>183</v>
      </c>
      <c r="E1053" s="26" t="s">
        <v>374</v>
      </c>
      <c r="F1053" s="26" t="s">
        <v>375</v>
      </c>
      <c r="G1053" s="26"/>
      <c r="H1053" s="70">
        <v>7545</v>
      </c>
    </row>
    <row r="1054" spans="1:8">
      <c r="A1054" s="26">
        <v>1053</v>
      </c>
      <c r="B1054" s="74" t="s">
        <v>441</v>
      </c>
      <c r="C1054" s="26" t="s">
        <v>179</v>
      </c>
      <c r="D1054" s="26" t="s">
        <v>192</v>
      </c>
      <c r="E1054" s="26" t="s">
        <v>376</v>
      </c>
      <c r="F1054" s="26" t="s">
        <v>377</v>
      </c>
      <c r="G1054" s="26"/>
      <c r="H1054" s="72">
        <v>16752</v>
      </c>
    </row>
    <row r="1055" spans="1:8">
      <c r="A1055" s="26">
        <v>1054</v>
      </c>
      <c r="B1055" s="74" t="s">
        <v>441</v>
      </c>
      <c r="C1055" s="26" t="s">
        <v>179</v>
      </c>
      <c r="D1055" s="26" t="s">
        <v>192</v>
      </c>
      <c r="E1055" s="26" t="s">
        <v>378</v>
      </c>
      <c r="F1055" s="26" t="s">
        <v>379</v>
      </c>
      <c r="G1055" s="26"/>
      <c r="H1055" s="72"/>
    </row>
    <row r="1056" spans="1:8">
      <c r="A1056" s="26">
        <v>1055</v>
      </c>
      <c r="B1056" s="74" t="s">
        <v>441</v>
      </c>
      <c r="C1056" s="26" t="s">
        <v>179</v>
      </c>
      <c r="D1056" s="26" t="s">
        <v>192</v>
      </c>
      <c r="E1056" s="26" t="s">
        <v>380</v>
      </c>
      <c r="F1056" s="26" t="s">
        <v>381</v>
      </c>
      <c r="G1056" s="26"/>
      <c r="H1056" s="72"/>
    </row>
    <row r="1057" spans="1:8">
      <c r="A1057" s="26">
        <v>1056</v>
      </c>
      <c r="B1057" s="74" t="s">
        <v>441</v>
      </c>
      <c r="C1057" s="26" t="s">
        <v>179</v>
      </c>
      <c r="D1057" s="26" t="s">
        <v>192</v>
      </c>
      <c r="E1057" s="26" t="s">
        <v>382</v>
      </c>
      <c r="F1057" s="26" t="s">
        <v>383</v>
      </c>
      <c r="G1057" s="26"/>
      <c r="H1057" s="72">
        <v>-300</v>
      </c>
    </row>
    <row r="1058" spans="1:8">
      <c r="A1058" s="26">
        <v>1057</v>
      </c>
      <c r="B1058" s="74" t="s">
        <v>441</v>
      </c>
      <c r="C1058" s="26" t="s">
        <v>179</v>
      </c>
      <c r="D1058" s="26" t="s">
        <v>192</v>
      </c>
      <c r="E1058" s="26" t="s">
        <v>384</v>
      </c>
      <c r="F1058" s="26" t="s">
        <v>385</v>
      </c>
      <c r="G1058" s="26"/>
      <c r="H1058" s="72"/>
    </row>
    <row r="1059" spans="1:8">
      <c r="A1059" s="26">
        <v>1058</v>
      </c>
      <c r="B1059" s="74" t="s">
        <v>441</v>
      </c>
      <c r="C1059" s="26" t="s">
        <v>179</v>
      </c>
      <c r="D1059" s="26" t="s">
        <v>192</v>
      </c>
      <c r="E1059" s="26" t="s">
        <v>386</v>
      </c>
      <c r="F1059" s="26" t="s">
        <v>387</v>
      </c>
      <c r="G1059" s="26"/>
      <c r="H1059" s="72">
        <v>1844</v>
      </c>
    </row>
    <row r="1060" spans="1:8">
      <c r="A1060" s="26">
        <v>1059</v>
      </c>
      <c r="B1060" s="74" t="s">
        <v>441</v>
      </c>
      <c r="C1060" s="26" t="s">
        <v>179</v>
      </c>
      <c r="D1060" s="26" t="s">
        <v>183</v>
      </c>
      <c r="E1060" s="26" t="s">
        <v>388</v>
      </c>
      <c r="F1060" s="26" t="s">
        <v>389</v>
      </c>
      <c r="G1060" s="26"/>
      <c r="H1060" s="70">
        <v>18296</v>
      </c>
    </row>
    <row r="1061" spans="1:8">
      <c r="A1061" s="26">
        <v>1060</v>
      </c>
      <c r="B1061" s="74" t="s">
        <v>441</v>
      </c>
      <c r="C1061" s="26" t="s">
        <v>179</v>
      </c>
      <c r="D1061" s="26" t="s">
        <v>192</v>
      </c>
      <c r="E1061" s="26" t="s">
        <v>390</v>
      </c>
      <c r="F1061" s="26" t="s">
        <v>391</v>
      </c>
      <c r="G1061" s="26"/>
      <c r="H1061" s="71">
        <v>22092</v>
      </c>
    </row>
    <row r="1062" spans="1:8">
      <c r="A1062" s="26">
        <v>1061</v>
      </c>
      <c r="B1062" s="74" t="s">
        <v>441</v>
      </c>
      <c r="C1062" s="26" t="s">
        <v>179</v>
      </c>
      <c r="D1062" s="26" t="s">
        <v>183</v>
      </c>
      <c r="E1062" s="26" t="s">
        <v>392</v>
      </c>
      <c r="F1062" s="26" t="s">
        <v>393</v>
      </c>
      <c r="G1062" s="26"/>
      <c r="H1062" s="70">
        <v>179556</v>
      </c>
    </row>
    <row r="1063" spans="1:8">
      <c r="A1063" s="26">
        <v>1062</v>
      </c>
      <c r="B1063" s="74" t="s">
        <v>441</v>
      </c>
      <c r="C1063" s="26" t="s">
        <v>179</v>
      </c>
      <c r="D1063" s="26" t="s">
        <v>192</v>
      </c>
      <c r="E1063" s="26" t="s">
        <v>394</v>
      </c>
      <c r="F1063" s="26" t="s">
        <v>395</v>
      </c>
      <c r="G1063" s="26"/>
      <c r="H1063" s="72"/>
    </row>
    <row r="1064" spans="1:8">
      <c r="A1064" s="26">
        <v>1063</v>
      </c>
      <c r="B1064" s="74" t="s">
        <v>441</v>
      </c>
      <c r="C1064" s="26" t="s">
        <v>179</v>
      </c>
      <c r="D1064" s="26" t="s">
        <v>192</v>
      </c>
      <c r="E1064" s="26" t="s">
        <v>396</v>
      </c>
      <c r="F1064" s="26" t="s">
        <v>397</v>
      </c>
      <c r="G1064" s="26"/>
      <c r="H1064" s="72"/>
    </row>
    <row r="1065" spans="1:8">
      <c r="A1065" s="26">
        <v>1064</v>
      </c>
      <c r="B1065" s="74" t="s">
        <v>441</v>
      </c>
      <c r="C1065" s="26" t="s">
        <v>179</v>
      </c>
      <c r="D1065" s="26" t="s">
        <v>183</v>
      </c>
      <c r="E1065" s="26" t="s">
        <v>398</v>
      </c>
      <c r="F1065" s="26" t="s">
        <v>399</v>
      </c>
      <c r="G1065" s="26"/>
      <c r="H1065" s="70">
        <v>179556</v>
      </c>
    </row>
    <row r="1066" spans="1:8">
      <c r="A1066" s="26">
        <v>1065</v>
      </c>
      <c r="B1066" s="74" t="s">
        <v>441</v>
      </c>
      <c r="C1066" s="26" t="s">
        <v>179</v>
      </c>
      <c r="D1066" s="26" t="s">
        <v>183</v>
      </c>
      <c r="E1066" s="26" t="s">
        <v>400</v>
      </c>
      <c r="F1066" s="26" t="s">
        <v>401</v>
      </c>
      <c r="G1066" s="26"/>
      <c r="H1066" s="70">
        <v>177567</v>
      </c>
    </row>
    <row r="1067" spans="1:8">
      <c r="A1067" s="26">
        <v>1066</v>
      </c>
      <c r="B1067" s="74" t="s">
        <v>441</v>
      </c>
      <c r="C1067" s="26" t="s">
        <v>179</v>
      </c>
      <c r="D1067" s="26" t="s">
        <v>192</v>
      </c>
      <c r="E1067" s="26" t="s">
        <v>402</v>
      </c>
      <c r="F1067" s="26" t="s">
        <v>403</v>
      </c>
      <c r="G1067" s="26"/>
      <c r="H1067" s="70">
        <v>-1989</v>
      </c>
    </row>
    <row r="1068" spans="1:8">
      <c r="A1068" s="26">
        <v>1067</v>
      </c>
      <c r="B1068" s="74" t="s">
        <v>441</v>
      </c>
      <c r="C1068" s="26" t="s">
        <v>404</v>
      </c>
      <c r="D1068" s="26" t="s">
        <v>192</v>
      </c>
      <c r="E1068" s="26" t="s">
        <v>405</v>
      </c>
      <c r="F1068" s="26" t="s">
        <v>406</v>
      </c>
      <c r="G1068" s="26"/>
      <c r="H1068" s="57"/>
    </row>
    <row r="1069" spans="1:8">
      <c r="A1069" s="26">
        <v>1068</v>
      </c>
      <c r="B1069" s="74" t="s">
        <v>441</v>
      </c>
      <c r="C1069" s="26" t="s">
        <v>404</v>
      </c>
      <c r="D1069" s="26" t="s">
        <v>192</v>
      </c>
      <c r="E1069" s="26" t="s">
        <v>407</v>
      </c>
      <c r="F1069" s="26" t="s">
        <v>408</v>
      </c>
      <c r="G1069" s="26"/>
      <c r="H1069" s="57"/>
    </row>
    <row r="1070" spans="1:8">
      <c r="A1070" s="26">
        <v>1069</v>
      </c>
      <c r="B1070" s="74" t="s">
        <v>441</v>
      </c>
      <c r="C1070" s="26" t="s">
        <v>404</v>
      </c>
      <c r="D1070" s="26" t="s">
        <v>192</v>
      </c>
      <c r="E1070" s="26" t="s">
        <v>409</v>
      </c>
      <c r="F1070" s="26" t="s">
        <v>410</v>
      </c>
      <c r="G1070" s="26"/>
      <c r="H1070" s="57"/>
    </row>
    <row r="1071" spans="1:8">
      <c r="A1071" s="26">
        <v>1070</v>
      </c>
      <c r="B1071" s="74" t="s">
        <v>441</v>
      </c>
      <c r="C1071" s="26" t="s">
        <v>404</v>
      </c>
      <c r="D1071" s="26" t="s">
        <v>192</v>
      </c>
      <c r="E1071" s="26" t="s">
        <v>411</v>
      </c>
      <c r="F1071" s="26" t="s">
        <v>412</v>
      </c>
      <c r="G1071" s="26"/>
      <c r="H1071" s="57"/>
    </row>
    <row r="1072" spans="1:8">
      <c r="A1072" s="26">
        <v>1071</v>
      </c>
      <c r="B1072" s="74" t="s">
        <v>441</v>
      </c>
      <c r="C1072" s="26" t="s">
        <v>404</v>
      </c>
      <c r="D1072" s="26" t="s">
        <v>192</v>
      </c>
      <c r="E1072" s="26" t="s">
        <v>413</v>
      </c>
      <c r="F1072" s="26" t="s">
        <v>414</v>
      </c>
      <c r="G1072" s="26"/>
      <c r="H1072" s="57"/>
    </row>
    <row r="1073" spans="1:8">
      <c r="A1073" s="26">
        <v>1072</v>
      </c>
      <c r="B1073" s="74" t="s">
        <v>441</v>
      </c>
      <c r="C1073" s="26" t="s">
        <v>404</v>
      </c>
      <c r="D1073" s="26" t="s">
        <v>192</v>
      </c>
      <c r="E1073" s="26" t="s">
        <v>415</v>
      </c>
      <c r="F1073" s="26" t="s">
        <v>416</v>
      </c>
      <c r="G1073" s="26"/>
      <c r="H1073" s="57"/>
    </row>
    <row r="1074" spans="1:8">
      <c r="A1074" s="26">
        <v>1073</v>
      </c>
      <c r="B1074" s="74" t="s">
        <v>441</v>
      </c>
      <c r="C1074" s="26" t="s">
        <v>404</v>
      </c>
      <c r="D1074" s="26" t="s">
        <v>192</v>
      </c>
      <c r="E1074" s="26" t="s">
        <v>417</v>
      </c>
      <c r="F1074" s="26" t="s">
        <v>418</v>
      </c>
      <c r="G1074" s="26"/>
      <c r="H1074" s="57"/>
    </row>
    <row r="1075" spans="1:8" ht="15.75" thickBot="1">
      <c r="A1075" s="26">
        <v>1074</v>
      </c>
      <c r="B1075" s="74" t="s">
        <v>441</v>
      </c>
      <c r="C1075" s="26" t="s">
        <v>404</v>
      </c>
      <c r="D1075" s="26" t="s">
        <v>183</v>
      </c>
      <c r="E1075" s="26" t="s">
        <v>419</v>
      </c>
      <c r="F1075" s="26" t="s">
        <v>420</v>
      </c>
      <c r="G1075" s="26"/>
      <c r="H1075" s="56">
        <v>0</v>
      </c>
    </row>
    <row r="1076" spans="1:8" ht="16.5" thickTop="1" thickBot="1">
      <c r="A1076" s="26">
        <v>1075</v>
      </c>
      <c r="B1076" s="74" t="s">
        <v>441</v>
      </c>
      <c r="C1076" s="26" t="s">
        <v>404</v>
      </c>
      <c r="D1076" s="26" t="s">
        <v>183</v>
      </c>
      <c r="E1076" s="26" t="s">
        <v>421</v>
      </c>
      <c r="F1076" s="26" t="s">
        <v>422</v>
      </c>
      <c r="G1076" s="26"/>
      <c r="H1076" s="56">
        <v>0</v>
      </c>
    </row>
    <row r="1077" spans="1:8" ht="15.75" thickTop="1">
      <c r="A1077" s="26">
        <v>1076</v>
      </c>
      <c r="B1077" s="74" t="s">
        <v>441</v>
      </c>
      <c r="C1077" s="26" t="s">
        <v>404</v>
      </c>
      <c r="D1077" s="26" t="s">
        <v>192</v>
      </c>
      <c r="E1077" s="26" t="s">
        <v>423</v>
      </c>
      <c r="F1077" s="26" t="s">
        <v>424</v>
      </c>
      <c r="G1077" s="26"/>
      <c r="H1077" s="58">
        <v>0</v>
      </c>
    </row>
    <row r="1078" spans="1:8">
      <c r="A1078" s="26">
        <v>1077</v>
      </c>
      <c r="B1078" s="74" t="s">
        <v>441</v>
      </c>
      <c r="C1078" s="26" t="s">
        <v>404</v>
      </c>
      <c r="D1078" s="26" t="s">
        <v>192</v>
      </c>
      <c r="E1078" s="26" t="s">
        <v>425</v>
      </c>
      <c r="F1078" s="26" t="s">
        <v>426</v>
      </c>
      <c r="G1078" s="26"/>
      <c r="H1078" s="59"/>
    </row>
    <row r="1079" spans="1:8">
      <c r="A1079" s="26">
        <v>1078</v>
      </c>
      <c r="B1079" s="74" t="s">
        <v>441</v>
      </c>
      <c r="C1079" s="26" t="s">
        <v>404</v>
      </c>
      <c r="D1079" s="26" t="s">
        <v>192</v>
      </c>
      <c r="E1079" s="26" t="s">
        <v>427</v>
      </c>
      <c r="F1079" s="26" t="s">
        <v>428</v>
      </c>
      <c r="G1079" s="26"/>
      <c r="H1079" s="58">
        <v>0</v>
      </c>
    </row>
    <row r="1080" spans="1:8">
      <c r="A1080" s="26">
        <v>1079</v>
      </c>
      <c r="B1080" s="74" t="s">
        <v>442</v>
      </c>
      <c r="C1080" s="26" t="s">
        <v>191</v>
      </c>
      <c r="D1080" s="26" t="s">
        <v>192</v>
      </c>
      <c r="E1080" s="26" t="s">
        <v>193</v>
      </c>
      <c r="F1080" s="26" t="s">
        <v>194</v>
      </c>
      <c r="G1080" s="26"/>
      <c r="H1080" s="72">
        <f>4241+20+32856</f>
        <v>37117</v>
      </c>
    </row>
    <row r="1081" spans="1:8">
      <c r="A1081" s="26">
        <v>1080</v>
      </c>
      <c r="B1081" s="74" t="s">
        <v>442</v>
      </c>
      <c r="C1081" s="26" t="s">
        <v>191</v>
      </c>
      <c r="D1081" s="26" t="s">
        <v>192</v>
      </c>
      <c r="E1081" s="26" t="s">
        <v>195</v>
      </c>
      <c r="F1081" s="26" t="s">
        <v>196</v>
      </c>
      <c r="G1081" s="26"/>
      <c r="H1081" s="72"/>
    </row>
    <row r="1082" spans="1:8">
      <c r="A1082" s="26">
        <v>1081</v>
      </c>
      <c r="B1082" s="74" t="s">
        <v>442</v>
      </c>
      <c r="C1082" s="26" t="s">
        <v>191</v>
      </c>
      <c r="D1082" s="26" t="s">
        <v>192</v>
      </c>
      <c r="E1082" s="26" t="s">
        <v>197</v>
      </c>
      <c r="F1082" s="26" t="s">
        <v>198</v>
      </c>
      <c r="G1082" s="26"/>
      <c r="H1082" s="72"/>
    </row>
    <row r="1083" spans="1:8">
      <c r="A1083" s="26">
        <v>1082</v>
      </c>
      <c r="B1083" s="74" t="s">
        <v>442</v>
      </c>
      <c r="C1083" s="26" t="s">
        <v>191</v>
      </c>
      <c r="D1083" s="26" t="s">
        <v>183</v>
      </c>
      <c r="E1083" s="26" t="s">
        <v>199</v>
      </c>
      <c r="F1083" s="26" t="s">
        <v>200</v>
      </c>
      <c r="G1083" s="26"/>
      <c r="H1083" s="71">
        <f>SUM(H1080:H1082)</f>
        <v>37117</v>
      </c>
    </row>
    <row r="1084" spans="1:8">
      <c r="A1084" s="26">
        <v>1083</v>
      </c>
      <c r="B1084" s="74" t="s">
        <v>442</v>
      </c>
      <c r="C1084" s="26" t="s">
        <v>191</v>
      </c>
      <c r="D1084" s="26" t="s">
        <v>192</v>
      </c>
      <c r="E1084" s="26" t="s">
        <v>201</v>
      </c>
      <c r="F1084" s="26" t="s">
        <v>202</v>
      </c>
      <c r="G1084" s="26"/>
      <c r="H1084" s="72"/>
    </row>
    <row r="1085" spans="1:8">
      <c r="A1085" s="26">
        <v>1084</v>
      </c>
      <c r="B1085" s="74" t="s">
        <v>442</v>
      </c>
      <c r="C1085" s="26" t="s">
        <v>191</v>
      </c>
      <c r="D1085" s="26" t="s">
        <v>192</v>
      </c>
      <c r="E1085" s="26" t="s">
        <v>203</v>
      </c>
      <c r="F1085" s="26" t="s">
        <v>204</v>
      </c>
      <c r="G1085" s="26"/>
      <c r="H1085" s="72">
        <v>12033</v>
      </c>
    </row>
    <row r="1086" spans="1:8">
      <c r="A1086" s="26">
        <v>1085</v>
      </c>
      <c r="B1086" s="74" t="s">
        <v>442</v>
      </c>
      <c r="C1086" s="26" t="s">
        <v>191</v>
      </c>
      <c r="D1086" s="26" t="s">
        <v>183</v>
      </c>
      <c r="E1086" s="26" t="s">
        <v>205</v>
      </c>
      <c r="F1086" s="26" t="s">
        <v>206</v>
      </c>
      <c r="G1086" s="26"/>
      <c r="H1086" s="71">
        <f>SUM(H1084:H1085)</f>
        <v>12033</v>
      </c>
    </row>
    <row r="1087" spans="1:8">
      <c r="A1087" s="26">
        <v>1086</v>
      </c>
      <c r="B1087" s="74" t="s">
        <v>442</v>
      </c>
      <c r="C1087" s="26" t="s">
        <v>191</v>
      </c>
      <c r="D1087" s="26" t="s">
        <v>192</v>
      </c>
      <c r="E1087" s="26" t="s">
        <v>207</v>
      </c>
      <c r="F1087" s="26" t="s">
        <v>208</v>
      </c>
      <c r="G1087" s="26"/>
      <c r="H1087" s="72"/>
    </row>
    <row r="1088" spans="1:8">
      <c r="A1088" s="26">
        <v>1087</v>
      </c>
      <c r="B1088" s="74" t="s">
        <v>442</v>
      </c>
      <c r="C1088" s="26" t="s">
        <v>191</v>
      </c>
      <c r="D1088" s="26" t="s">
        <v>192</v>
      </c>
      <c r="E1088" s="26" t="s">
        <v>209</v>
      </c>
      <c r="F1088" s="26" t="s">
        <v>210</v>
      </c>
      <c r="G1088" s="26"/>
      <c r="H1088" s="72"/>
    </row>
    <row r="1089" spans="1:8">
      <c r="A1089" s="26">
        <v>1088</v>
      </c>
      <c r="B1089" s="74" t="s">
        <v>442</v>
      </c>
      <c r="C1089" s="26" t="s">
        <v>191</v>
      </c>
      <c r="D1089" s="26" t="s">
        <v>192</v>
      </c>
      <c r="E1089" s="26" t="s">
        <v>211</v>
      </c>
      <c r="F1089" s="26" t="s">
        <v>212</v>
      </c>
      <c r="G1089" s="26"/>
      <c r="H1089" s="72">
        <v>198725</v>
      </c>
    </row>
    <row r="1090" spans="1:8">
      <c r="A1090" s="26">
        <v>1089</v>
      </c>
      <c r="B1090" s="74" t="s">
        <v>442</v>
      </c>
      <c r="C1090" s="26" t="s">
        <v>191</v>
      </c>
      <c r="D1090" s="26" t="s">
        <v>192</v>
      </c>
      <c r="E1090" s="26" t="s">
        <v>213</v>
      </c>
      <c r="F1090" s="26" t="s">
        <v>214</v>
      </c>
      <c r="G1090" s="26"/>
      <c r="H1090" s="72"/>
    </row>
    <row r="1091" spans="1:8">
      <c r="A1091" s="26">
        <v>1090</v>
      </c>
      <c r="B1091" s="74" t="s">
        <v>442</v>
      </c>
      <c r="C1091" s="26" t="s">
        <v>191</v>
      </c>
      <c r="D1091" s="26" t="s">
        <v>192</v>
      </c>
      <c r="E1091" s="26" t="s">
        <v>215</v>
      </c>
      <c r="F1091" s="26" t="s">
        <v>216</v>
      </c>
      <c r="G1091" s="26"/>
      <c r="H1091" s="72"/>
    </row>
    <row r="1092" spans="1:8">
      <c r="A1092" s="26">
        <v>1091</v>
      </c>
      <c r="B1092" s="74" t="s">
        <v>442</v>
      </c>
      <c r="C1092" s="26" t="s">
        <v>191</v>
      </c>
      <c r="D1092" s="26" t="s">
        <v>192</v>
      </c>
      <c r="E1092" s="26" t="s">
        <v>217</v>
      </c>
      <c r="F1092" s="26" t="s">
        <v>218</v>
      </c>
      <c r="G1092" s="26"/>
      <c r="H1092" s="72"/>
    </row>
    <row r="1093" spans="1:8">
      <c r="A1093" s="26">
        <v>1092</v>
      </c>
      <c r="B1093" s="74" t="s">
        <v>442</v>
      </c>
      <c r="C1093" s="26" t="s">
        <v>191</v>
      </c>
      <c r="D1093" s="26" t="s">
        <v>192</v>
      </c>
      <c r="E1093" s="26" t="s">
        <v>219</v>
      </c>
      <c r="F1093" s="26" t="s">
        <v>220</v>
      </c>
      <c r="G1093" s="26"/>
      <c r="H1093" s="72"/>
    </row>
    <row r="1094" spans="1:8">
      <c r="A1094" s="26">
        <v>1093</v>
      </c>
      <c r="B1094" s="74" t="s">
        <v>442</v>
      </c>
      <c r="C1094" s="26" t="s">
        <v>191</v>
      </c>
      <c r="D1094" s="26" t="s">
        <v>192</v>
      </c>
      <c r="E1094" s="26" t="s">
        <v>221</v>
      </c>
      <c r="F1094" s="26" t="s">
        <v>222</v>
      </c>
      <c r="G1094" s="26"/>
      <c r="H1094" s="72"/>
    </row>
    <row r="1095" spans="1:8">
      <c r="A1095" s="26">
        <v>1094</v>
      </c>
      <c r="B1095" s="74" t="s">
        <v>442</v>
      </c>
      <c r="C1095" s="26" t="s">
        <v>191</v>
      </c>
      <c r="D1095" s="26" t="s">
        <v>192</v>
      </c>
      <c r="E1095" s="26" t="s">
        <v>223</v>
      </c>
      <c r="F1095" s="26" t="s">
        <v>224</v>
      </c>
      <c r="G1095" s="26"/>
      <c r="H1095" s="72"/>
    </row>
    <row r="1096" spans="1:8">
      <c r="A1096" s="26">
        <v>1095</v>
      </c>
      <c r="B1096" s="74" t="s">
        <v>442</v>
      </c>
      <c r="C1096" s="26" t="s">
        <v>191</v>
      </c>
      <c r="D1096" s="26" t="s">
        <v>192</v>
      </c>
      <c r="E1096" s="26" t="s">
        <v>225</v>
      </c>
      <c r="F1096" s="26" t="s">
        <v>226</v>
      </c>
      <c r="G1096" s="26"/>
      <c r="H1096" s="72"/>
    </row>
    <row r="1097" spans="1:8">
      <c r="A1097" s="26">
        <v>1096</v>
      </c>
      <c r="B1097" s="74" t="s">
        <v>442</v>
      </c>
      <c r="C1097" s="26" t="s">
        <v>191</v>
      </c>
      <c r="D1097" s="26" t="s">
        <v>192</v>
      </c>
      <c r="E1097" s="26" t="s">
        <v>227</v>
      </c>
      <c r="F1097" s="26" t="s">
        <v>228</v>
      </c>
      <c r="G1097" s="26"/>
      <c r="H1097" s="72"/>
    </row>
    <row r="1098" spans="1:8">
      <c r="A1098" s="26">
        <v>1097</v>
      </c>
      <c r="B1098" s="74" t="s">
        <v>442</v>
      </c>
      <c r="C1098" s="26" t="s">
        <v>191</v>
      </c>
      <c r="D1098" s="26" t="s">
        <v>192</v>
      </c>
      <c r="E1098" s="26" t="s">
        <v>229</v>
      </c>
      <c r="F1098" s="26" t="s">
        <v>230</v>
      </c>
      <c r="G1098" s="26"/>
      <c r="H1098" s="72"/>
    </row>
    <row r="1099" spans="1:8">
      <c r="A1099" s="26">
        <v>1098</v>
      </c>
      <c r="B1099" s="74" t="s">
        <v>442</v>
      </c>
      <c r="C1099" s="26" t="s">
        <v>191</v>
      </c>
      <c r="D1099" s="26" t="s">
        <v>192</v>
      </c>
      <c r="E1099" s="26" t="s">
        <v>231</v>
      </c>
      <c r="F1099" s="26" t="s">
        <v>232</v>
      </c>
      <c r="G1099" s="26"/>
      <c r="H1099" s="72"/>
    </row>
    <row r="1100" spans="1:8">
      <c r="A1100" s="26">
        <v>1099</v>
      </c>
      <c r="B1100" s="74" t="s">
        <v>442</v>
      </c>
      <c r="C1100" s="26" t="s">
        <v>191</v>
      </c>
      <c r="D1100" s="26" t="s">
        <v>192</v>
      </c>
      <c r="E1100" s="26" t="s">
        <v>233</v>
      </c>
      <c r="F1100" s="26" t="s">
        <v>234</v>
      </c>
      <c r="G1100" s="26"/>
      <c r="H1100" s="72"/>
    </row>
    <row r="1101" spans="1:8">
      <c r="A1101" s="26">
        <v>1100</v>
      </c>
      <c r="B1101" s="74" t="s">
        <v>442</v>
      </c>
      <c r="C1101" s="26" t="s">
        <v>191</v>
      </c>
      <c r="D1101" s="26" t="s">
        <v>192</v>
      </c>
      <c r="E1101" s="26" t="s">
        <v>235</v>
      </c>
      <c r="F1101" s="26" t="s">
        <v>236</v>
      </c>
      <c r="G1101" s="26"/>
      <c r="H1101" s="72"/>
    </row>
    <row r="1102" spans="1:8">
      <c r="A1102" s="26">
        <v>1101</v>
      </c>
      <c r="B1102" s="74" t="s">
        <v>442</v>
      </c>
      <c r="C1102" s="26" t="s">
        <v>191</v>
      </c>
      <c r="D1102" s="26" t="s">
        <v>192</v>
      </c>
      <c r="E1102" s="26" t="s">
        <v>237</v>
      </c>
      <c r="F1102" s="26" t="s">
        <v>238</v>
      </c>
      <c r="G1102" s="26"/>
      <c r="H1102" s="72"/>
    </row>
    <row r="1103" spans="1:8">
      <c r="A1103" s="26">
        <v>1102</v>
      </c>
      <c r="B1103" s="74" t="s">
        <v>442</v>
      </c>
      <c r="C1103" s="26" t="s">
        <v>191</v>
      </c>
      <c r="D1103" s="26" t="s">
        <v>192</v>
      </c>
      <c r="E1103" s="26" t="s">
        <v>239</v>
      </c>
      <c r="F1103" s="26" t="s">
        <v>240</v>
      </c>
      <c r="G1103" s="26"/>
      <c r="H1103" s="72"/>
    </row>
    <row r="1104" spans="1:8">
      <c r="A1104" s="26">
        <v>1103</v>
      </c>
      <c r="B1104" s="74" t="s">
        <v>442</v>
      </c>
      <c r="C1104" s="26" t="s">
        <v>191</v>
      </c>
      <c r="D1104" s="26" t="s">
        <v>192</v>
      </c>
      <c r="E1104" s="26" t="s">
        <v>241</v>
      </c>
      <c r="F1104" s="26" t="s">
        <v>242</v>
      </c>
      <c r="G1104" s="26"/>
      <c r="H1104" s="72"/>
    </row>
    <row r="1105" spans="1:8">
      <c r="A1105" s="26">
        <v>1104</v>
      </c>
      <c r="B1105" s="74" t="s">
        <v>442</v>
      </c>
      <c r="C1105" s="26" t="s">
        <v>191</v>
      </c>
      <c r="D1105" s="26" t="s">
        <v>192</v>
      </c>
      <c r="E1105" s="26" t="s">
        <v>243</v>
      </c>
      <c r="F1105" s="26" t="s">
        <v>244</v>
      </c>
      <c r="G1105" s="26"/>
      <c r="H1105" s="72"/>
    </row>
    <row r="1106" spans="1:8">
      <c r="A1106" s="26">
        <v>1105</v>
      </c>
      <c r="B1106" s="74" t="s">
        <v>442</v>
      </c>
      <c r="C1106" s="26" t="s">
        <v>191</v>
      </c>
      <c r="D1106" s="26" t="s">
        <v>192</v>
      </c>
      <c r="E1106" s="26" t="s">
        <v>245</v>
      </c>
      <c r="F1106" s="26" t="s">
        <v>246</v>
      </c>
      <c r="G1106" s="26"/>
      <c r="H1106" s="72"/>
    </row>
    <row r="1107" spans="1:8">
      <c r="A1107" s="26">
        <v>1106</v>
      </c>
      <c r="B1107" s="74" t="s">
        <v>442</v>
      </c>
      <c r="C1107" s="26" t="s">
        <v>191</v>
      </c>
      <c r="D1107" s="26" t="s">
        <v>192</v>
      </c>
      <c r="E1107" s="26" t="s">
        <v>247</v>
      </c>
      <c r="F1107" s="26" t="s">
        <v>248</v>
      </c>
      <c r="G1107" s="26"/>
      <c r="H1107" s="72"/>
    </row>
    <row r="1108" spans="1:8">
      <c r="A1108" s="26">
        <v>1107</v>
      </c>
      <c r="B1108" s="74" t="s">
        <v>442</v>
      </c>
      <c r="C1108" s="26" t="s">
        <v>191</v>
      </c>
      <c r="D1108" s="26" t="s">
        <v>192</v>
      </c>
      <c r="E1108" s="26" t="s">
        <v>249</v>
      </c>
      <c r="F1108" s="26" t="s">
        <v>250</v>
      </c>
      <c r="G1108" s="26"/>
      <c r="H1108" s="72">
        <v>1771</v>
      </c>
    </row>
    <row r="1109" spans="1:8">
      <c r="A1109" s="26">
        <v>1108</v>
      </c>
      <c r="B1109" s="74" t="s">
        <v>442</v>
      </c>
      <c r="C1109" s="26" t="s">
        <v>191</v>
      </c>
      <c r="D1109" s="26" t="s">
        <v>192</v>
      </c>
      <c r="E1109" s="26" t="s">
        <v>251</v>
      </c>
      <c r="F1109" s="26" t="s">
        <v>252</v>
      </c>
      <c r="G1109" s="26"/>
      <c r="H1109" s="72"/>
    </row>
    <row r="1110" spans="1:8">
      <c r="A1110" s="26">
        <v>1109</v>
      </c>
      <c r="B1110" s="74" t="s">
        <v>442</v>
      </c>
      <c r="C1110" s="26" t="s">
        <v>191</v>
      </c>
      <c r="D1110" s="26" t="s">
        <v>192</v>
      </c>
      <c r="E1110" s="26" t="s">
        <v>253</v>
      </c>
      <c r="F1110" s="26" t="s">
        <v>254</v>
      </c>
      <c r="G1110" s="26"/>
      <c r="H1110" s="72"/>
    </row>
    <row r="1111" spans="1:8">
      <c r="A1111" s="26">
        <v>1110</v>
      </c>
      <c r="B1111" s="74" t="s">
        <v>442</v>
      </c>
      <c r="C1111" s="26" t="s">
        <v>191</v>
      </c>
      <c r="D1111" s="26" t="s">
        <v>192</v>
      </c>
      <c r="E1111" s="26" t="s">
        <v>255</v>
      </c>
      <c r="F1111" s="26" t="s">
        <v>256</v>
      </c>
      <c r="G1111" s="26"/>
      <c r="H1111" s="72"/>
    </row>
    <row r="1112" spans="1:8">
      <c r="A1112" s="26">
        <v>1111</v>
      </c>
      <c r="B1112" s="74" t="s">
        <v>442</v>
      </c>
      <c r="C1112" s="26" t="s">
        <v>191</v>
      </c>
      <c r="D1112" s="26" t="s">
        <v>192</v>
      </c>
      <c r="E1112" s="26" t="s">
        <v>257</v>
      </c>
      <c r="F1112" s="26" t="s">
        <v>258</v>
      </c>
      <c r="G1112" s="26"/>
      <c r="H1112" s="72"/>
    </row>
    <row r="1113" spans="1:8">
      <c r="A1113" s="26">
        <v>1112</v>
      </c>
      <c r="B1113" s="74" t="s">
        <v>442</v>
      </c>
      <c r="C1113" s="26" t="s">
        <v>191</v>
      </c>
      <c r="D1113" s="26" t="s">
        <v>192</v>
      </c>
      <c r="E1113" s="26" t="s">
        <v>259</v>
      </c>
      <c r="F1113" s="26" t="s">
        <v>260</v>
      </c>
      <c r="G1113" s="26"/>
      <c r="H1113" s="72"/>
    </row>
    <row r="1114" spans="1:8">
      <c r="A1114" s="26">
        <v>1113</v>
      </c>
      <c r="B1114" s="74" t="s">
        <v>442</v>
      </c>
      <c r="C1114" s="26" t="s">
        <v>191</v>
      </c>
      <c r="D1114" s="26" t="s">
        <v>192</v>
      </c>
      <c r="E1114" s="26" t="s">
        <v>261</v>
      </c>
      <c r="F1114" s="26" t="s">
        <v>262</v>
      </c>
      <c r="G1114" s="26"/>
      <c r="H1114" s="72"/>
    </row>
    <row r="1115" spans="1:8">
      <c r="A1115" s="26">
        <v>1114</v>
      </c>
      <c r="B1115" s="74" t="s">
        <v>442</v>
      </c>
      <c r="C1115" s="26" t="s">
        <v>191</v>
      </c>
      <c r="D1115" s="26" t="s">
        <v>192</v>
      </c>
      <c r="E1115" s="26" t="s">
        <v>263</v>
      </c>
      <c r="F1115" s="26" t="s">
        <v>264</v>
      </c>
      <c r="G1115" s="26"/>
      <c r="H1115" s="72"/>
    </row>
    <row r="1116" spans="1:8">
      <c r="A1116" s="26">
        <v>1115</v>
      </c>
      <c r="B1116" s="74" t="s">
        <v>442</v>
      </c>
      <c r="C1116" s="26" t="s">
        <v>191</v>
      </c>
      <c r="D1116" s="26" t="s">
        <v>192</v>
      </c>
      <c r="E1116" s="26" t="s">
        <v>265</v>
      </c>
      <c r="F1116" s="26" t="s">
        <v>266</v>
      </c>
      <c r="G1116" s="26"/>
      <c r="H1116" s="72"/>
    </row>
    <row r="1117" spans="1:8">
      <c r="A1117" s="26">
        <v>1116</v>
      </c>
      <c r="B1117" s="74" t="s">
        <v>442</v>
      </c>
      <c r="C1117" s="26" t="s">
        <v>191</v>
      </c>
      <c r="D1117" s="26" t="s">
        <v>192</v>
      </c>
      <c r="E1117" s="26" t="s">
        <v>267</v>
      </c>
      <c r="F1117" s="26" t="s">
        <v>268</v>
      </c>
      <c r="G1117" s="26"/>
      <c r="H1117" s="72"/>
    </row>
    <row r="1118" spans="1:8">
      <c r="A1118" s="26">
        <v>1117</v>
      </c>
      <c r="B1118" s="74" t="s">
        <v>442</v>
      </c>
      <c r="C1118" s="26" t="s">
        <v>191</v>
      </c>
      <c r="D1118" s="26" t="s">
        <v>192</v>
      </c>
      <c r="E1118" s="26" t="s">
        <v>269</v>
      </c>
      <c r="F1118" s="26" t="s">
        <v>270</v>
      </c>
      <c r="G1118" s="26"/>
      <c r="H1118" s="72"/>
    </row>
    <row r="1119" spans="1:8">
      <c r="A1119" s="26">
        <v>1118</v>
      </c>
      <c r="B1119" s="74" t="s">
        <v>442</v>
      </c>
      <c r="C1119" s="26" t="s">
        <v>191</v>
      </c>
      <c r="D1119" s="26" t="s">
        <v>192</v>
      </c>
      <c r="E1119" s="26" t="s">
        <v>271</v>
      </c>
      <c r="F1119" s="26" t="s">
        <v>272</v>
      </c>
      <c r="G1119" s="26"/>
      <c r="H1119" s="72"/>
    </row>
    <row r="1120" spans="1:8">
      <c r="A1120" s="26">
        <v>1119</v>
      </c>
      <c r="B1120" s="74" t="s">
        <v>442</v>
      </c>
      <c r="C1120" s="26" t="s">
        <v>191</v>
      </c>
      <c r="D1120" s="26" t="s">
        <v>192</v>
      </c>
      <c r="E1120" s="26" t="s">
        <v>273</v>
      </c>
      <c r="F1120" s="26" t="s">
        <v>274</v>
      </c>
      <c r="G1120" s="26"/>
      <c r="H1120" s="72"/>
    </row>
    <row r="1121" spans="1:8">
      <c r="A1121" s="26">
        <v>1120</v>
      </c>
      <c r="B1121" s="74" t="s">
        <v>442</v>
      </c>
      <c r="C1121" s="26" t="s">
        <v>191</v>
      </c>
      <c r="D1121" s="26" t="s">
        <v>192</v>
      </c>
      <c r="E1121" s="26" t="s">
        <v>275</v>
      </c>
      <c r="F1121" s="26" t="s">
        <v>276</v>
      </c>
      <c r="G1121" s="26"/>
      <c r="H1121" s="72"/>
    </row>
    <row r="1122" spans="1:8">
      <c r="A1122" s="26">
        <v>1121</v>
      </c>
      <c r="B1122" s="74" t="s">
        <v>442</v>
      </c>
      <c r="C1122" s="26" t="s">
        <v>191</v>
      </c>
      <c r="D1122" s="26" t="s">
        <v>183</v>
      </c>
      <c r="E1122" s="26" t="s">
        <v>277</v>
      </c>
      <c r="F1122" s="26" t="s">
        <v>278</v>
      </c>
      <c r="G1122" s="26"/>
      <c r="H1122" s="70">
        <f>SUM(H1087:H1121)</f>
        <v>200496</v>
      </c>
    </row>
    <row r="1123" spans="1:8">
      <c r="A1123" s="26">
        <v>1122</v>
      </c>
      <c r="B1123" s="74" t="s">
        <v>442</v>
      </c>
      <c r="C1123" s="26" t="s">
        <v>191</v>
      </c>
      <c r="D1123" s="26" t="s">
        <v>192</v>
      </c>
      <c r="E1123" s="26" t="s">
        <v>279</v>
      </c>
      <c r="F1123" s="26" t="s">
        <v>280</v>
      </c>
      <c r="G1123" s="26"/>
      <c r="H1123" s="72">
        <v>257</v>
      </c>
    </row>
    <row r="1124" spans="1:8">
      <c r="A1124" s="26">
        <v>1123</v>
      </c>
      <c r="B1124" s="74" t="s">
        <v>442</v>
      </c>
      <c r="C1124" s="26" t="s">
        <v>191</v>
      </c>
      <c r="D1124" s="26" t="s">
        <v>192</v>
      </c>
      <c r="E1124" s="26" t="s">
        <v>281</v>
      </c>
      <c r="F1124" s="26" t="s">
        <v>282</v>
      </c>
      <c r="G1124" s="26"/>
      <c r="H1124" s="72"/>
    </row>
    <row r="1125" spans="1:8">
      <c r="A1125" s="26">
        <v>1124</v>
      </c>
      <c r="B1125" s="74" t="s">
        <v>442</v>
      </c>
      <c r="C1125" s="26" t="s">
        <v>191</v>
      </c>
      <c r="D1125" s="26" t="s">
        <v>192</v>
      </c>
      <c r="E1125" s="26" t="s">
        <v>283</v>
      </c>
      <c r="F1125" s="26" t="s">
        <v>284</v>
      </c>
      <c r="G1125" s="26"/>
      <c r="H1125" s="72"/>
    </row>
    <row r="1126" spans="1:8">
      <c r="A1126" s="26">
        <v>1125</v>
      </c>
      <c r="B1126" s="74" t="s">
        <v>442</v>
      </c>
      <c r="C1126" s="26" t="s">
        <v>191</v>
      </c>
      <c r="D1126" s="26" t="s">
        <v>192</v>
      </c>
      <c r="E1126" s="26" t="s">
        <v>285</v>
      </c>
      <c r="F1126" s="26" t="s">
        <v>286</v>
      </c>
      <c r="G1126" s="26"/>
      <c r="H1126" s="72"/>
    </row>
    <row r="1127" spans="1:8">
      <c r="A1127" s="26">
        <v>1126</v>
      </c>
      <c r="B1127" s="74" t="s">
        <v>442</v>
      </c>
      <c r="C1127" s="26" t="s">
        <v>191</v>
      </c>
      <c r="D1127" s="26" t="s">
        <v>192</v>
      </c>
      <c r="E1127" s="26" t="s">
        <v>287</v>
      </c>
      <c r="F1127" s="26" t="s">
        <v>288</v>
      </c>
      <c r="G1127" s="26"/>
      <c r="H1127" s="72"/>
    </row>
    <row r="1128" spans="1:8">
      <c r="A1128" s="26">
        <v>1127</v>
      </c>
      <c r="B1128" s="74" t="s">
        <v>442</v>
      </c>
      <c r="C1128" s="26" t="s">
        <v>191</v>
      </c>
      <c r="D1128" s="26" t="s">
        <v>192</v>
      </c>
      <c r="E1128" s="26" t="s">
        <v>289</v>
      </c>
      <c r="F1128" s="26" t="s">
        <v>290</v>
      </c>
      <c r="G1128" s="26"/>
      <c r="H1128" s="72"/>
    </row>
    <row r="1129" spans="1:8">
      <c r="A1129" s="26">
        <v>1128</v>
      </c>
      <c r="B1129" s="74" t="s">
        <v>442</v>
      </c>
      <c r="C1129" s="26" t="s">
        <v>191</v>
      </c>
      <c r="D1129" s="26" t="s">
        <v>192</v>
      </c>
      <c r="E1129" s="26" t="s">
        <v>291</v>
      </c>
      <c r="F1129" s="26" t="s">
        <v>292</v>
      </c>
      <c r="G1129" s="26"/>
      <c r="H1129" s="72">
        <v>694</v>
      </c>
    </row>
    <row r="1130" spans="1:8">
      <c r="A1130" s="26">
        <v>1129</v>
      </c>
      <c r="B1130" s="74" t="s">
        <v>442</v>
      </c>
      <c r="C1130" s="26" t="s">
        <v>191</v>
      </c>
      <c r="D1130" s="26" t="s">
        <v>192</v>
      </c>
      <c r="E1130" s="26" t="s">
        <v>293</v>
      </c>
      <c r="F1130" s="26" t="s">
        <v>294</v>
      </c>
      <c r="G1130" s="26"/>
      <c r="H1130" s="72"/>
    </row>
    <row r="1131" spans="1:8">
      <c r="A1131" s="26">
        <v>1130</v>
      </c>
      <c r="B1131" s="74" t="s">
        <v>442</v>
      </c>
      <c r="C1131" s="26" t="s">
        <v>191</v>
      </c>
      <c r="D1131" s="26" t="s">
        <v>192</v>
      </c>
      <c r="E1131" s="26" t="s">
        <v>295</v>
      </c>
      <c r="F1131" s="26" t="s">
        <v>296</v>
      </c>
      <c r="G1131" s="26"/>
      <c r="H1131" s="72">
        <v>7495</v>
      </c>
    </row>
    <row r="1132" spans="1:8">
      <c r="A1132" s="26">
        <v>1131</v>
      </c>
      <c r="B1132" s="74" t="s">
        <v>442</v>
      </c>
      <c r="C1132" s="26" t="s">
        <v>191</v>
      </c>
      <c r="D1132" s="26" t="s">
        <v>183</v>
      </c>
      <c r="E1132" s="26" t="s">
        <v>297</v>
      </c>
      <c r="F1132" s="26" t="s">
        <v>298</v>
      </c>
      <c r="G1132" s="26"/>
      <c r="H1132" s="70">
        <f>SUM(H1083,H1086,,H1122,H1123:H1131)</f>
        <v>258092</v>
      </c>
    </row>
    <row r="1133" spans="1:8">
      <c r="A1133" s="26">
        <v>1132</v>
      </c>
      <c r="B1133" s="74" t="s">
        <v>442</v>
      </c>
      <c r="C1133" s="26" t="s">
        <v>299</v>
      </c>
      <c r="D1133" s="26" t="s">
        <v>192</v>
      </c>
      <c r="E1133" s="26" t="s">
        <v>8</v>
      </c>
      <c r="F1133" s="26" t="s">
        <v>9</v>
      </c>
      <c r="G1133" s="64">
        <v>0.38704543988301326</v>
      </c>
      <c r="H1133" s="72">
        <v>17998</v>
      </c>
    </row>
    <row r="1134" spans="1:8">
      <c r="A1134" s="26">
        <v>1133</v>
      </c>
      <c r="B1134" s="74" t="s">
        <v>442</v>
      </c>
      <c r="C1134" s="26" t="s">
        <v>299</v>
      </c>
      <c r="D1134" s="26" t="s">
        <v>192</v>
      </c>
      <c r="E1134" s="26" t="s">
        <v>10</v>
      </c>
      <c r="F1134" s="26" t="s">
        <v>11</v>
      </c>
      <c r="G1134" s="64">
        <v>0.17167676305863527</v>
      </c>
      <c r="H1134" s="72">
        <v>10514</v>
      </c>
    </row>
    <row r="1135" spans="1:8">
      <c r="A1135" s="26">
        <v>1134</v>
      </c>
      <c r="B1135" s="74" t="s">
        <v>442</v>
      </c>
      <c r="C1135" s="26" t="s">
        <v>299</v>
      </c>
      <c r="D1135" s="26" t="s">
        <v>192</v>
      </c>
      <c r="E1135" s="26" t="s">
        <v>12</v>
      </c>
      <c r="F1135" s="26" t="s">
        <v>13</v>
      </c>
      <c r="G1135" s="64"/>
      <c r="H1135" s="72"/>
    </row>
    <row r="1136" spans="1:8">
      <c r="A1136" s="26">
        <v>1135</v>
      </c>
      <c r="B1136" s="74" t="s">
        <v>442</v>
      </c>
      <c r="C1136" s="26" t="s">
        <v>299</v>
      </c>
      <c r="D1136" s="26" t="s">
        <v>192</v>
      </c>
      <c r="E1136" s="26" t="s">
        <v>14</v>
      </c>
      <c r="F1136" s="26" t="s">
        <v>15</v>
      </c>
      <c r="G1136" s="64"/>
      <c r="H1136" s="72"/>
    </row>
    <row r="1137" spans="1:8">
      <c r="A1137" s="26">
        <v>1136</v>
      </c>
      <c r="B1137" s="74" t="s">
        <v>442</v>
      </c>
      <c r="C1137" s="26" t="s">
        <v>299</v>
      </c>
      <c r="D1137" s="26" t="s">
        <v>192</v>
      </c>
      <c r="E1137" s="26" t="s">
        <v>18</v>
      </c>
      <c r="F1137" s="26" t="s">
        <v>19</v>
      </c>
      <c r="G1137" s="64"/>
      <c r="H1137" s="72"/>
    </row>
    <row r="1138" spans="1:8">
      <c r="A1138" s="26">
        <v>1137</v>
      </c>
      <c r="B1138" s="74" t="s">
        <v>442</v>
      </c>
      <c r="C1138" s="26" t="s">
        <v>299</v>
      </c>
      <c r="D1138" s="26" t="s">
        <v>192</v>
      </c>
      <c r="E1138" s="26" t="s">
        <v>20</v>
      </c>
      <c r="F1138" s="26" t="s">
        <v>21</v>
      </c>
      <c r="G1138" s="64"/>
      <c r="H1138" s="72"/>
    </row>
    <row r="1139" spans="1:8">
      <c r="A1139" s="26">
        <v>1138</v>
      </c>
      <c r="B1139" s="74" t="s">
        <v>442</v>
      </c>
      <c r="C1139" s="26" t="s">
        <v>299</v>
      </c>
      <c r="D1139" s="26" t="s">
        <v>192</v>
      </c>
      <c r="E1139" s="26" t="s">
        <v>22</v>
      </c>
      <c r="F1139" s="26" t="s">
        <v>23</v>
      </c>
      <c r="G1139" s="64"/>
      <c r="H1139" s="72"/>
    </row>
    <row r="1140" spans="1:8">
      <c r="A1140" s="26">
        <v>1139</v>
      </c>
      <c r="B1140" s="74" t="s">
        <v>442</v>
      </c>
      <c r="C1140" s="26" t="s">
        <v>299</v>
      </c>
      <c r="D1140" s="26" t="s">
        <v>192</v>
      </c>
      <c r="E1140" s="26" t="s">
        <v>24</v>
      </c>
      <c r="F1140" s="26" t="s">
        <v>25</v>
      </c>
      <c r="G1140" s="64"/>
      <c r="H1140" s="72"/>
    </row>
    <row r="1141" spans="1:8">
      <c r="A1141" s="26">
        <v>1140</v>
      </c>
      <c r="B1141" s="74" t="s">
        <v>442</v>
      </c>
      <c r="C1141" s="26" t="s">
        <v>299</v>
      </c>
      <c r="D1141" s="26" t="s">
        <v>192</v>
      </c>
      <c r="E1141" s="26" t="s">
        <v>26</v>
      </c>
      <c r="F1141" s="26" t="s">
        <v>27</v>
      </c>
      <c r="G1141" s="64"/>
      <c r="H1141" s="72"/>
    </row>
    <row r="1142" spans="1:8">
      <c r="A1142" s="26">
        <v>1141</v>
      </c>
      <c r="B1142" s="74" t="s">
        <v>442</v>
      </c>
      <c r="C1142" s="26" t="s">
        <v>299</v>
      </c>
      <c r="D1142" s="26" t="s">
        <v>192</v>
      </c>
      <c r="E1142" s="26" t="s">
        <v>28</v>
      </c>
      <c r="F1142" s="26" t="s">
        <v>29</v>
      </c>
      <c r="G1142" s="64"/>
      <c r="H1142" s="72"/>
    </row>
    <row r="1143" spans="1:8">
      <c r="A1143" s="26">
        <v>1142</v>
      </c>
      <c r="B1143" s="74" t="s">
        <v>442</v>
      </c>
      <c r="C1143" s="26" t="s">
        <v>299</v>
      </c>
      <c r="D1143" s="26" t="s">
        <v>192</v>
      </c>
      <c r="E1143" s="26" t="s">
        <v>30</v>
      </c>
      <c r="F1143" s="26" t="s">
        <v>31</v>
      </c>
      <c r="G1143" s="64"/>
      <c r="H1143" s="72"/>
    </row>
    <row r="1144" spans="1:8">
      <c r="A1144" s="26">
        <v>1143</v>
      </c>
      <c r="B1144" s="74" t="s">
        <v>442</v>
      </c>
      <c r="C1144" s="26" t="s">
        <v>299</v>
      </c>
      <c r="D1144" s="26" t="s">
        <v>192</v>
      </c>
      <c r="E1144" s="26" t="s">
        <v>32</v>
      </c>
      <c r="F1144" s="26" t="s">
        <v>33</v>
      </c>
      <c r="G1144" s="64"/>
      <c r="H1144" s="72"/>
    </row>
    <row r="1145" spans="1:8">
      <c r="A1145" s="26">
        <v>1144</v>
      </c>
      <c r="B1145" s="74" t="s">
        <v>442</v>
      </c>
      <c r="C1145" s="26" t="s">
        <v>299</v>
      </c>
      <c r="D1145" s="26" t="s">
        <v>192</v>
      </c>
      <c r="E1145" s="26" t="s">
        <v>34</v>
      </c>
      <c r="F1145" s="26" t="s">
        <v>35</v>
      </c>
      <c r="G1145" s="64"/>
      <c r="H1145" s="72"/>
    </row>
    <row r="1146" spans="1:8">
      <c r="A1146" s="26">
        <v>1145</v>
      </c>
      <c r="B1146" s="74" t="s">
        <v>442</v>
      </c>
      <c r="C1146" s="26" t="s">
        <v>299</v>
      </c>
      <c r="D1146" s="26" t="s">
        <v>192</v>
      </c>
      <c r="E1146" s="26" t="s">
        <v>36</v>
      </c>
      <c r="F1146" s="26" t="s">
        <v>37</v>
      </c>
      <c r="G1146" s="64"/>
      <c r="H1146" s="72"/>
    </row>
    <row r="1147" spans="1:8">
      <c r="A1147" s="26">
        <v>1146</v>
      </c>
      <c r="B1147" s="74" t="s">
        <v>442</v>
      </c>
      <c r="C1147" s="26" t="s">
        <v>299</v>
      </c>
      <c r="D1147" s="26" t="s">
        <v>192</v>
      </c>
      <c r="E1147" s="26" t="s">
        <v>49</v>
      </c>
      <c r="F1147" s="26" t="s">
        <v>50</v>
      </c>
      <c r="G1147" s="64"/>
      <c r="H1147" s="72"/>
    </row>
    <row r="1148" spans="1:8">
      <c r="A1148" s="26">
        <v>1147</v>
      </c>
      <c r="B1148" s="74" t="s">
        <v>442</v>
      </c>
      <c r="C1148" s="26" t="s">
        <v>299</v>
      </c>
      <c r="D1148" s="26" t="s">
        <v>192</v>
      </c>
      <c r="E1148" s="26" t="s">
        <v>51</v>
      </c>
      <c r="F1148" s="26" t="s">
        <v>52</v>
      </c>
      <c r="G1148" s="64"/>
      <c r="H1148" s="72"/>
    </row>
    <row r="1149" spans="1:8">
      <c r="A1149" s="26">
        <v>1148</v>
      </c>
      <c r="B1149" s="74" t="s">
        <v>442</v>
      </c>
      <c r="C1149" s="26" t="s">
        <v>299</v>
      </c>
      <c r="D1149" s="26" t="s">
        <v>192</v>
      </c>
      <c r="E1149" s="26" t="s">
        <v>16</v>
      </c>
      <c r="F1149" s="26" t="s">
        <v>17</v>
      </c>
      <c r="G1149" s="64"/>
      <c r="H1149" s="72"/>
    </row>
    <row r="1150" spans="1:8">
      <c r="A1150" s="26">
        <v>1149</v>
      </c>
      <c r="B1150" s="74" t="s">
        <v>442</v>
      </c>
      <c r="C1150" s="26" t="s">
        <v>299</v>
      </c>
      <c r="D1150" s="26" t="s">
        <v>192</v>
      </c>
      <c r="E1150" s="26" t="s">
        <v>57</v>
      </c>
      <c r="F1150" s="26" t="s">
        <v>58</v>
      </c>
      <c r="G1150" s="64"/>
      <c r="H1150" s="72"/>
    </row>
    <row r="1151" spans="1:8">
      <c r="A1151" s="26">
        <v>1150</v>
      </c>
      <c r="B1151" s="74" t="s">
        <v>442</v>
      </c>
      <c r="C1151" s="26" t="s">
        <v>299</v>
      </c>
      <c r="D1151" s="26" t="s">
        <v>192</v>
      </c>
      <c r="E1151" s="26" t="s">
        <v>59</v>
      </c>
      <c r="F1151" s="26" t="s">
        <v>60</v>
      </c>
      <c r="G1151" s="64"/>
      <c r="H1151" s="72"/>
    </row>
    <row r="1152" spans="1:8">
      <c r="A1152" s="26">
        <v>1151</v>
      </c>
      <c r="B1152" s="74" t="s">
        <v>442</v>
      </c>
      <c r="C1152" s="26" t="s">
        <v>299</v>
      </c>
      <c r="D1152" s="26" t="s">
        <v>192</v>
      </c>
      <c r="E1152" s="26" t="s">
        <v>61</v>
      </c>
      <c r="F1152" s="26" t="s">
        <v>62</v>
      </c>
      <c r="G1152" s="64"/>
      <c r="H1152" s="72"/>
    </row>
    <row r="1153" spans="1:8">
      <c r="A1153" s="26">
        <v>1152</v>
      </c>
      <c r="B1153" s="74" t="s">
        <v>442</v>
      </c>
      <c r="C1153" s="26" t="s">
        <v>299</v>
      </c>
      <c r="D1153" s="26" t="s">
        <v>192</v>
      </c>
      <c r="E1153" s="26" t="s">
        <v>38</v>
      </c>
      <c r="F1153" s="26" t="s">
        <v>39</v>
      </c>
      <c r="G1153" s="64"/>
      <c r="H1153" s="72"/>
    </row>
    <row r="1154" spans="1:8">
      <c r="A1154" s="26">
        <v>1153</v>
      </c>
      <c r="B1154" s="74" t="s">
        <v>442</v>
      </c>
      <c r="C1154" s="26" t="s">
        <v>299</v>
      </c>
      <c r="D1154" s="26" t="s">
        <v>192</v>
      </c>
      <c r="E1154" s="26" t="s">
        <v>40</v>
      </c>
      <c r="F1154" s="26" t="s">
        <v>300</v>
      </c>
      <c r="G1154" s="64"/>
      <c r="H1154" s="72"/>
    </row>
    <row r="1155" spans="1:8">
      <c r="A1155" s="26">
        <v>1154</v>
      </c>
      <c r="B1155" s="74" t="s">
        <v>442</v>
      </c>
      <c r="C1155" s="26" t="s">
        <v>299</v>
      </c>
      <c r="D1155" s="26" t="s">
        <v>192</v>
      </c>
      <c r="E1155" s="26" t="s">
        <v>41</v>
      </c>
      <c r="F1155" s="26" t="s">
        <v>42</v>
      </c>
      <c r="G1155" s="64"/>
      <c r="H1155" s="72"/>
    </row>
    <row r="1156" spans="1:8">
      <c r="A1156" s="26">
        <v>1155</v>
      </c>
      <c r="B1156" s="74" t="s">
        <v>442</v>
      </c>
      <c r="C1156" s="26" t="s">
        <v>299</v>
      </c>
      <c r="D1156" s="26" t="s">
        <v>192</v>
      </c>
      <c r="E1156" s="26" t="s">
        <v>43</v>
      </c>
      <c r="F1156" s="26" t="s">
        <v>44</v>
      </c>
      <c r="G1156" s="64"/>
      <c r="H1156" s="72"/>
    </row>
    <row r="1157" spans="1:8">
      <c r="A1157" s="26">
        <v>1156</v>
      </c>
      <c r="B1157" s="74" t="s">
        <v>442</v>
      </c>
      <c r="C1157" s="26" t="s">
        <v>299</v>
      </c>
      <c r="D1157" s="26" t="s">
        <v>192</v>
      </c>
      <c r="E1157" s="26" t="s">
        <v>45</v>
      </c>
      <c r="F1157" s="26" t="s">
        <v>46</v>
      </c>
      <c r="G1157" s="64"/>
      <c r="H1157" s="72"/>
    </row>
    <row r="1158" spans="1:8">
      <c r="A1158" s="26">
        <v>1157</v>
      </c>
      <c r="B1158" s="74" t="s">
        <v>442</v>
      </c>
      <c r="C1158" s="26" t="s">
        <v>299</v>
      </c>
      <c r="D1158" s="26" t="s">
        <v>192</v>
      </c>
      <c r="E1158" s="26" t="s">
        <v>53</v>
      </c>
      <c r="F1158" s="26" t="s">
        <v>54</v>
      </c>
      <c r="G1158" s="64"/>
      <c r="H1158" s="72"/>
    </row>
    <row r="1159" spans="1:8">
      <c r="A1159" s="26">
        <v>1158</v>
      </c>
      <c r="B1159" s="74" t="s">
        <v>442</v>
      </c>
      <c r="C1159" s="26" t="s">
        <v>299</v>
      </c>
      <c r="D1159" s="26" t="s">
        <v>192</v>
      </c>
      <c r="E1159" s="26" t="s">
        <v>47</v>
      </c>
      <c r="F1159" s="26" t="s">
        <v>48</v>
      </c>
      <c r="G1159" s="64"/>
      <c r="H1159" s="72"/>
    </row>
    <row r="1160" spans="1:8">
      <c r="A1160" s="26">
        <v>1159</v>
      </c>
      <c r="B1160" s="74" t="s">
        <v>442</v>
      </c>
      <c r="C1160" s="26" t="s">
        <v>299</v>
      </c>
      <c r="D1160" s="26" t="s">
        <v>192</v>
      </c>
      <c r="E1160" s="26" t="s">
        <v>63</v>
      </c>
      <c r="F1160" s="26" t="s">
        <v>64</v>
      </c>
      <c r="G1160" s="64">
        <v>1.2975462387556453</v>
      </c>
      <c r="H1160" s="72">
        <f>37533+4644</f>
        <v>42177</v>
      </c>
    </row>
    <row r="1161" spans="1:8">
      <c r="A1161" s="26">
        <v>1160</v>
      </c>
      <c r="B1161" s="74" t="s">
        <v>442</v>
      </c>
      <c r="C1161" s="26" t="s">
        <v>299</v>
      </c>
      <c r="D1161" s="26" t="s">
        <v>192</v>
      </c>
      <c r="E1161" s="26" t="s">
        <v>55</v>
      </c>
      <c r="F1161" s="26" t="s">
        <v>56</v>
      </c>
      <c r="G1161" s="64"/>
      <c r="H1161" s="72"/>
    </row>
    <row r="1162" spans="1:8">
      <c r="A1162" s="26">
        <v>1161</v>
      </c>
      <c r="B1162" s="74" t="s">
        <v>442</v>
      </c>
      <c r="C1162" s="26" t="s">
        <v>299</v>
      </c>
      <c r="D1162" s="26" t="s">
        <v>192</v>
      </c>
      <c r="E1162" s="26" t="s">
        <v>65</v>
      </c>
      <c r="F1162" s="26" t="s">
        <v>66</v>
      </c>
      <c r="G1162" s="64"/>
      <c r="H1162" s="72"/>
    </row>
    <row r="1163" spans="1:8">
      <c r="A1163" s="26">
        <v>1162</v>
      </c>
      <c r="B1163" s="74" t="s">
        <v>442</v>
      </c>
      <c r="C1163" s="26" t="s">
        <v>299</v>
      </c>
      <c r="D1163" s="26" t="s">
        <v>192</v>
      </c>
      <c r="E1163" s="26" t="s">
        <v>67</v>
      </c>
      <c r="F1163" s="26" t="s">
        <v>68</v>
      </c>
      <c r="G1163" s="64"/>
      <c r="H1163" s="72"/>
    </row>
    <row r="1164" spans="1:8">
      <c r="A1164" s="26">
        <v>1163</v>
      </c>
      <c r="B1164" s="74" t="s">
        <v>442</v>
      </c>
      <c r="C1164" s="26" t="s">
        <v>299</v>
      </c>
      <c r="D1164" s="26" t="s">
        <v>192</v>
      </c>
      <c r="E1164" s="26" t="s">
        <v>69</v>
      </c>
      <c r="F1164" s="26" t="s">
        <v>70</v>
      </c>
      <c r="G1164" s="64">
        <v>0.85</v>
      </c>
      <c r="H1164" s="72">
        <v>25290</v>
      </c>
    </row>
    <row r="1165" spans="1:8">
      <c r="A1165" s="26">
        <v>1164</v>
      </c>
      <c r="B1165" s="74" t="s">
        <v>442</v>
      </c>
      <c r="C1165" s="26" t="s">
        <v>299</v>
      </c>
      <c r="D1165" s="26" t="s">
        <v>192</v>
      </c>
      <c r="E1165" s="26" t="s">
        <v>71</v>
      </c>
      <c r="F1165" s="26" t="s">
        <v>72</v>
      </c>
      <c r="G1165" s="64">
        <v>0.98201465201465199</v>
      </c>
      <c r="H1165" s="72">
        <f>3079+10952+12778</f>
        <v>26809</v>
      </c>
    </row>
    <row r="1166" spans="1:8">
      <c r="A1166" s="26">
        <v>1165</v>
      </c>
      <c r="B1166" s="74" t="s">
        <v>442</v>
      </c>
      <c r="C1166" s="26" t="s">
        <v>299</v>
      </c>
      <c r="D1166" s="26" t="s">
        <v>192</v>
      </c>
      <c r="E1166" s="26" t="s">
        <v>73</v>
      </c>
      <c r="F1166" s="26" t="s">
        <v>74</v>
      </c>
      <c r="G1166" s="64"/>
      <c r="H1166" s="72"/>
    </row>
    <row r="1167" spans="1:8">
      <c r="A1167" s="26">
        <v>1166</v>
      </c>
      <c r="B1167" s="74" t="s">
        <v>442</v>
      </c>
      <c r="C1167" s="26" t="s">
        <v>299</v>
      </c>
      <c r="D1167" s="26" t="s">
        <v>192</v>
      </c>
      <c r="E1167" s="26" t="s">
        <v>75</v>
      </c>
      <c r="F1167" s="26" t="s">
        <v>76</v>
      </c>
      <c r="G1167" s="64">
        <v>0.13113553113553114</v>
      </c>
      <c r="H1167" s="72">
        <v>3580</v>
      </c>
    </row>
    <row r="1168" spans="1:8">
      <c r="A1168" s="26">
        <v>1167</v>
      </c>
      <c r="B1168" s="74" t="s">
        <v>442</v>
      </c>
      <c r="C1168" s="26" t="s">
        <v>299</v>
      </c>
      <c r="D1168" s="26" t="s">
        <v>192</v>
      </c>
      <c r="E1168" s="26" t="s">
        <v>77</v>
      </c>
      <c r="F1168" s="26" t="s">
        <v>301</v>
      </c>
      <c r="G1168" s="64"/>
      <c r="H1168" s="72"/>
    </row>
    <row r="1169" spans="1:8">
      <c r="A1169" s="26">
        <v>1168</v>
      </c>
      <c r="B1169" s="74" t="s">
        <v>442</v>
      </c>
      <c r="C1169" s="26" t="s">
        <v>299</v>
      </c>
      <c r="D1169" s="26" t="s">
        <v>192</v>
      </c>
      <c r="E1169" s="26" t="s">
        <v>78</v>
      </c>
      <c r="F1169" s="26" t="s">
        <v>79</v>
      </c>
      <c r="G1169" s="64"/>
      <c r="H1169" s="72"/>
    </row>
    <row r="1170" spans="1:8">
      <c r="A1170" s="26">
        <v>1169</v>
      </c>
      <c r="B1170" s="74" t="s">
        <v>442</v>
      </c>
      <c r="C1170" s="26" t="s">
        <v>299</v>
      </c>
      <c r="D1170" s="26" t="s">
        <v>192</v>
      </c>
      <c r="E1170" s="26" t="s">
        <v>80</v>
      </c>
      <c r="F1170" s="26" t="s">
        <v>81</v>
      </c>
      <c r="G1170" s="65"/>
      <c r="H1170" s="72"/>
    </row>
    <row r="1171" spans="1:8">
      <c r="A1171" s="26">
        <v>1170</v>
      </c>
      <c r="B1171" s="74" t="s">
        <v>442</v>
      </c>
      <c r="C1171" s="26" t="s">
        <v>299</v>
      </c>
      <c r="D1171" s="26" t="s">
        <v>183</v>
      </c>
      <c r="E1171" s="26" t="s">
        <v>302</v>
      </c>
      <c r="F1171" s="26" t="s">
        <v>303</v>
      </c>
      <c r="G1171" s="67">
        <v>3.8194186248474771</v>
      </c>
      <c r="H1171" s="69">
        <f>SUM(H1133:H1170)</f>
        <v>126368</v>
      </c>
    </row>
    <row r="1172" spans="1:8">
      <c r="A1172" s="26">
        <v>1171</v>
      </c>
      <c r="B1172" s="74" t="s">
        <v>442</v>
      </c>
      <c r="C1172" s="26" t="s">
        <v>179</v>
      </c>
      <c r="D1172" s="26" t="s">
        <v>183</v>
      </c>
      <c r="E1172" s="26" t="s">
        <v>304</v>
      </c>
      <c r="F1172" s="26" t="s">
        <v>305</v>
      </c>
      <c r="G1172" s="66">
        <v>3.8194186248474771</v>
      </c>
      <c r="H1172" s="35">
        <v>126368</v>
      </c>
    </row>
    <row r="1173" spans="1:8">
      <c r="A1173" s="26">
        <v>1172</v>
      </c>
      <c r="B1173" s="74" t="s">
        <v>442</v>
      </c>
      <c r="C1173" s="26" t="s">
        <v>179</v>
      </c>
      <c r="D1173" s="26" t="s">
        <v>192</v>
      </c>
      <c r="E1173" s="26" t="s">
        <v>306</v>
      </c>
      <c r="F1173" s="26" t="s">
        <v>307</v>
      </c>
      <c r="G1173" s="68"/>
      <c r="H1173" s="33"/>
    </row>
    <row r="1174" spans="1:8">
      <c r="A1174" s="26">
        <v>1173</v>
      </c>
      <c r="B1174" s="74" t="s">
        <v>442</v>
      </c>
      <c r="C1174" s="26" t="s">
        <v>179</v>
      </c>
      <c r="D1174" s="26" t="s">
        <v>192</v>
      </c>
      <c r="E1174" s="26" t="s">
        <v>308</v>
      </c>
      <c r="F1174" s="26" t="s">
        <v>309</v>
      </c>
      <c r="G1174" s="68"/>
      <c r="H1174" s="33"/>
    </row>
    <row r="1175" spans="1:8">
      <c r="A1175" s="26">
        <v>1174</v>
      </c>
      <c r="B1175" s="74" t="s">
        <v>442</v>
      </c>
      <c r="C1175" s="26" t="s">
        <v>179</v>
      </c>
      <c r="D1175" s="26" t="s">
        <v>192</v>
      </c>
      <c r="E1175" s="26" t="s">
        <v>310</v>
      </c>
      <c r="F1175" s="26" t="s">
        <v>311</v>
      </c>
      <c r="G1175" s="68"/>
      <c r="H1175" s="33"/>
    </row>
    <row r="1176" spans="1:8">
      <c r="A1176" s="26">
        <v>1175</v>
      </c>
      <c r="B1176" s="74" t="s">
        <v>442</v>
      </c>
      <c r="C1176" s="26" t="s">
        <v>179</v>
      </c>
      <c r="D1176" s="26" t="s">
        <v>192</v>
      </c>
      <c r="E1176" s="26" t="s">
        <v>312</v>
      </c>
      <c r="F1176" s="26" t="s">
        <v>313</v>
      </c>
      <c r="G1176" s="68"/>
      <c r="H1176" s="33"/>
    </row>
    <row r="1177" spans="1:8">
      <c r="A1177" s="26">
        <v>1176</v>
      </c>
      <c r="B1177" s="74" t="s">
        <v>442</v>
      </c>
      <c r="C1177" s="26" t="s">
        <v>179</v>
      </c>
      <c r="D1177" s="26" t="s">
        <v>183</v>
      </c>
      <c r="E1177" s="26" t="s">
        <v>314</v>
      </c>
      <c r="F1177" s="26" t="s">
        <v>315</v>
      </c>
      <c r="G1177" s="67">
        <v>0</v>
      </c>
      <c r="H1177" s="35">
        <v>0</v>
      </c>
    </row>
    <row r="1178" spans="1:8">
      <c r="A1178" s="26">
        <v>1177</v>
      </c>
      <c r="B1178" s="74" t="s">
        <v>442</v>
      </c>
      <c r="C1178" s="26" t="s">
        <v>179</v>
      </c>
      <c r="D1178" s="26" t="s">
        <v>192</v>
      </c>
      <c r="E1178" s="26" t="s">
        <v>316</v>
      </c>
      <c r="F1178" s="26" t="s">
        <v>317</v>
      </c>
      <c r="G1178" s="68"/>
      <c r="H1178" s="33"/>
    </row>
    <row r="1179" spans="1:8">
      <c r="A1179" s="26">
        <v>1178</v>
      </c>
      <c r="B1179" s="74" t="s">
        <v>442</v>
      </c>
      <c r="C1179" s="26" t="s">
        <v>179</v>
      </c>
      <c r="D1179" s="26" t="s">
        <v>183</v>
      </c>
      <c r="E1179" s="26" t="s">
        <v>318</v>
      </c>
      <c r="F1179" s="26" t="s">
        <v>319</v>
      </c>
      <c r="G1179" s="67">
        <v>3.8194186248474771</v>
      </c>
      <c r="H1179" s="35">
        <v>126368</v>
      </c>
    </row>
    <row r="1180" spans="1:8">
      <c r="A1180" s="26">
        <v>1179</v>
      </c>
      <c r="B1180" s="74" t="s">
        <v>442</v>
      </c>
      <c r="C1180" s="26" t="s">
        <v>179</v>
      </c>
      <c r="D1180" s="26" t="s">
        <v>192</v>
      </c>
      <c r="E1180" s="26" t="s">
        <v>320</v>
      </c>
      <c r="F1180" s="26" t="s">
        <v>321</v>
      </c>
      <c r="G1180" s="26"/>
      <c r="H1180" s="33">
        <v>11956</v>
      </c>
    </row>
    <row r="1181" spans="1:8">
      <c r="A1181" s="26">
        <v>1180</v>
      </c>
      <c r="B1181" s="74" t="s">
        <v>442</v>
      </c>
      <c r="C1181" s="26" t="s">
        <v>179</v>
      </c>
      <c r="D1181" s="26" t="s">
        <v>192</v>
      </c>
      <c r="E1181" s="26" t="s">
        <v>322</v>
      </c>
      <c r="F1181" s="26" t="s">
        <v>323</v>
      </c>
      <c r="G1181" s="26"/>
      <c r="H1181" s="33">
        <v>11388</v>
      </c>
    </row>
    <row r="1182" spans="1:8">
      <c r="A1182" s="26">
        <v>1181</v>
      </c>
      <c r="B1182" s="74" t="s">
        <v>442</v>
      </c>
      <c r="C1182" s="26" t="s">
        <v>179</v>
      </c>
      <c r="D1182" s="26" t="s">
        <v>192</v>
      </c>
      <c r="E1182" s="26" t="s">
        <v>324</v>
      </c>
      <c r="F1182" s="26" t="s">
        <v>325</v>
      </c>
      <c r="G1182" s="26"/>
      <c r="H1182" s="33"/>
    </row>
    <row r="1183" spans="1:8">
      <c r="A1183" s="26">
        <v>1182</v>
      </c>
      <c r="B1183" s="74" t="s">
        <v>442</v>
      </c>
      <c r="C1183" s="26" t="s">
        <v>179</v>
      </c>
      <c r="D1183" s="26" t="s">
        <v>183</v>
      </c>
      <c r="E1183" s="26" t="s">
        <v>326</v>
      </c>
      <c r="F1183" s="26" t="s">
        <v>327</v>
      </c>
      <c r="G1183" s="26"/>
      <c r="H1183" s="40">
        <v>149712</v>
      </c>
    </row>
    <row r="1184" spans="1:8">
      <c r="A1184" s="26">
        <v>1183</v>
      </c>
      <c r="B1184" s="74" t="s">
        <v>442</v>
      </c>
      <c r="C1184" s="26" t="s">
        <v>179</v>
      </c>
      <c r="D1184" s="26" t="s">
        <v>192</v>
      </c>
      <c r="E1184" s="26" t="s">
        <v>328</v>
      </c>
      <c r="F1184" s="26" t="s">
        <v>329</v>
      </c>
      <c r="G1184" s="26"/>
      <c r="H1184" s="33">
        <v>3138</v>
      </c>
    </row>
    <row r="1185" spans="1:8">
      <c r="A1185" s="26">
        <v>1184</v>
      </c>
      <c r="B1185" s="74" t="s">
        <v>442</v>
      </c>
      <c r="C1185" s="26" t="s">
        <v>179</v>
      </c>
      <c r="D1185" s="26" t="s">
        <v>192</v>
      </c>
      <c r="E1185" s="26" t="s">
        <v>330</v>
      </c>
      <c r="F1185" s="26" t="s">
        <v>331</v>
      </c>
      <c r="G1185" s="26"/>
      <c r="H1185" s="33">
        <v>961</v>
      </c>
    </row>
    <row r="1186" spans="1:8">
      <c r="A1186" s="26">
        <v>1185</v>
      </c>
      <c r="B1186" s="74" t="s">
        <v>442</v>
      </c>
      <c r="C1186" s="26" t="s">
        <v>179</v>
      </c>
      <c r="D1186" s="26" t="s">
        <v>192</v>
      </c>
      <c r="E1186" s="26" t="s">
        <v>332</v>
      </c>
      <c r="F1186" s="26" t="s">
        <v>333</v>
      </c>
      <c r="G1186" s="26"/>
      <c r="H1186" s="33">
        <v>2922</v>
      </c>
    </row>
    <row r="1187" spans="1:8">
      <c r="A1187" s="26">
        <v>1186</v>
      </c>
      <c r="B1187" s="74" t="s">
        <v>442</v>
      </c>
      <c r="C1187" s="26" t="s">
        <v>179</v>
      </c>
      <c r="D1187" s="26" t="s">
        <v>192</v>
      </c>
      <c r="E1187" s="26" t="s">
        <v>334</v>
      </c>
      <c r="F1187" s="26" t="s">
        <v>335</v>
      </c>
      <c r="G1187" s="26"/>
      <c r="H1187" s="33">
        <v>337</v>
      </c>
    </row>
    <row r="1188" spans="1:8">
      <c r="A1188" s="26">
        <v>1187</v>
      </c>
      <c r="B1188" s="74" t="s">
        <v>442</v>
      </c>
      <c r="C1188" s="26" t="s">
        <v>179</v>
      </c>
      <c r="D1188" s="26" t="s">
        <v>183</v>
      </c>
      <c r="E1188" s="26" t="s">
        <v>336</v>
      </c>
      <c r="F1188" s="26" t="s">
        <v>337</v>
      </c>
      <c r="G1188" s="26"/>
      <c r="H1188" s="35">
        <v>7358</v>
      </c>
    </row>
    <row r="1189" spans="1:8">
      <c r="A1189" s="26">
        <v>1188</v>
      </c>
      <c r="B1189" s="74" t="s">
        <v>442</v>
      </c>
      <c r="C1189" s="26" t="s">
        <v>179</v>
      </c>
      <c r="D1189" s="26" t="s">
        <v>192</v>
      </c>
      <c r="E1189" s="26" t="s">
        <v>338</v>
      </c>
      <c r="F1189" s="26" t="s">
        <v>339</v>
      </c>
      <c r="G1189" s="26"/>
      <c r="H1189" s="33"/>
    </row>
    <row r="1190" spans="1:8">
      <c r="A1190" s="26">
        <v>1189</v>
      </c>
      <c r="B1190" s="74" t="s">
        <v>442</v>
      </c>
      <c r="C1190" s="26" t="s">
        <v>179</v>
      </c>
      <c r="D1190" s="26" t="s">
        <v>192</v>
      </c>
      <c r="E1190" s="26" t="s">
        <v>340</v>
      </c>
      <c r="F1190" s="26" t="s">
        <v>341</v>
      </c>
      <c r="G1190" s="26"/>
      <c r="H1190" s="33"/>
    </row>
    <row r="1191" spans="1:8">
      <c r="A1191" s="26">
        <v>1190</v>
      </c>
      <c r="B1191" s="74" t="s">
        <v>442</v>
      </c>
      <c r="C1191" s="26" t="s">
        <v>179</v>
      </c>
      <c r="D1191" s="26" t="s">
        <v>192</v>
      </c>
      <c r="E1191" s="26" t="s">
        <v>342</v>
      </c>
      <c r="F1191" s="26" t="s">
        <v>343</v>
      </c>
      <c r="G1191" s="26"/>
      <c r="H1191" s="33"/>
    </row>
    <row r="1192" spans="1:8">
      <c r="A1192" s="26">
        <v>1191</v>
      </c>
      <c r="B1192" s="74" t="s">
        <v>442</v>
      </c>
      <c r="C1192" s="26" t="s">
        <v>179</v>
      </c>
      <c r="D1192" s="26" t="s">
        <v>192</v>
      </c>
      <c r="E1192" s="26" t="s">
        <v>344</v>
      </c>
      <c r="F1192" s="26" t="s">
        <v>345</v>
      </c>
      <c r="G1192" s="26"/>
      <c r="H1192" s="33"/>
    </row>
    <row r="1193" spans="1:8">
      <c r="A1193" s="26">
        <v>1192</v>
      </c>
      <c r="B1193" s="74" t="s">
        <v>442</v>
      </c>
      <c r="C1193" s="26" t="s">
        <v>179</v>
      </c>
      <c r="D1193" s="26" t="s">
        <v>192</v>
      </c>
      <c r="E1193" s="26" t="s">
        <v>346</v>
      </c>
      <c r="F1193" s="26" t="s">
        <v>347</v>
      </c>
      <c r="G1193" s="26"/>
      <c r="H1193" s="33">
        <v>335</v>
      </c>
    </row>
    <row r="1194" spans="1:8">
      <c r="A1194" s="26">
        <v>1193</v>
      </c>
      <c r="B1194" s="74" t="s">
        <v>442</v>
      </c>
      <c r="C1194" s="26" t="s">
        <v>179</v>
      </c>
      <c r="D1194" s="26" t="s">
        <v>192</v>
      </c>
      <c r="E1194" s="26" t="s">
        <v>348</v>
      </c>
      <c r="F1194" s="26" t="s">
        <v>349</v>
      </c>
      <c r="G1194" s="26"/>
      <c r="H1194" s="33">
        <v>2011</v>
      </c>
    </row>
    <row r="1195" spans="1:8">
      <c r="A1195" s="26">
        <v>1194</v>
      </c>
      <c r="B1195" s="74" t="s">
        <v>442</v>
      </c>
      <c r="C1195" s="26" t="s">
        <v>179</v>
      </c>
      <c r="D1195" s="26" t="s">
        <v>192</v>
      </c>
      <c r="E1195" s="26" t="s">
        <v>350</v>
      </c>
      <c r="F1195" s="26" t="s">
        <v>351</v>
      </c>
      <c r="G1195" s="26"/>
      <c r="H1195" s="33"/>
    </row>
    <row r="1196" spans="1:8">
      <c r="A1196" s="26">
        <v>1195</v>
      </c>
      <c r="B1196" s="74" t="s">
        <v>442</v>
      </c>
      <c r="C1196" s="26" t="s">
        <v>179</v>
      </c>
      <c r="D1196" s="26" t="s">
        <v>192</v>
      </c>
      <c r="E1196" s="26" t="s">
        <v>352</v>
      </c>
      <c r="F1196" s="26" t="s">
        <v>353</v>
      </c>
      <c r="G1196" s="26"/>
      <c r="H1196" s="33"/>
    </row>
    <row r="1197" spans="1:8">
      <c r="A1197" s="26">
        <v>1196</v>
      </c>
      <c r="B1197" s="74" t="s">
        <v>442</v>
      </c>
      <c r="C1197" s="26" t="s">
        <v>179</v>
      </c>
      <c r="D1197" s="26" t="s">
        <v>192</v>
      </c>
      <c r="E1197" s="26" t="s">
        <v>354</v>
      </c>
      <c r="F1197" s="26" t="s">
        <v>355</v>
      </c>
      <c r="G1197" s="26"/>
      <c r="H1197" s="33"/>
    </row>
    <row r="1198" spans="1:8">
      <c r="A1198" s="26">
        <v>1197</v>
      </c>
      <c r="B1198" s="74" t="s">
        <v>442</v>
      </c>
      <c r="C1198" s="26" t="s">
        <v>179</v>
      </c>
      <c r="D1198" s="26" t="s">
        <v>192</v>
      </c>
      <c r="E1198" s="26" t="s">
        <v>356</v>
      </c>
      <c r="F1198" s="26" t="s">
        <v>357</v>
      </c>
      <c r="G1198" s="26"/>
      <c r="H1198" s="33"/>
    </row>
    <row r="1199" spans="1:8">
      <c r="A1199" s="26">
        <v>1198</v>
      </c>
      <c r="B1199" s="74" t="s">
        <v>442</v>
      </c>
      <c r="C1199" s="26" t="s">
        <v>179</v>
      </c>
      <c r="D1199" s="26" t="s">
        <v>192</v>
      </c>
      <c r="E1199" s="26" t="s">
        <v>358</v>
      </c>
      <c r="F1199" s="26" t="s">
        <v>359</v>
      </c>
      <c r="G1199" s="26"/>
      <c r="H1199" s="33"/>
    </row>
    <row r="1200" spans="1:8">
      <c r="A1200" s="26">
        <v>1199</v>
      </c>
      <c r="B1200" s="74" t="s">
        <v>442</v>
      </c>
      <c r="C1200" s="26" t="s">
        <v>179</v>
      </c>
      <c r="D1200" s="26" t="s">
        <v>192</v>
      </c>
      <c r="E1200" s="26" t="s">
        <v>360</v>
      </c>
      <c r="F1200" s="26" t="s">
        <v>361</v>
      </c>
      <c r="G1200" s="26"/>
      <c r="H1200" s="33">
        <v>20</v>
      </c>
    </row>
    <row r="1201" spans="1:8">
      <c r="A1201" s="26">
        <v>1200</v>
      </c>
      <c r="B1201" s="74" t="s">
        <v>442</v>
      </c>
      <c r="C1201" s="26" t="s">
        <v>179</v>
      </c>
      <c r="D1201" s="26" t="s">
        <v>192</v>
      </c>
      <c r="E1201" s="26" t="s">
        <v>362</v>
      </c>
      <c r="F1201" s="26" t="s">
        <v>363</v>
      </c>
      <c r="G1201" s="26"/>
      <c r="H1201" s="33"/>
    </row>
    <row r="1202" spans="1:8">
      <c r="A1202" s="26">
        <v>1201</v>
      </c>
      <c r="B1202" s="74" t="s">
        <v>442</v>
      </c>
      <c r="C1202" s="26" t="s">
        <v>179</v>
      </c>
      <c r="D1202" s="26" t="s">
        <v>192</v>
      </c>
      <c r="E1202" s="26" t="s">
        <v>364</v>
      </c>
      <c r="F1202" s="26" t="s">
        <v>365</v>
      </c>
      <c r="G1202" s="26"/>
      <c r="H1202" s="33"/>
    </row>
    <row r="1203" spans="1:8">
      <c r="A1203" s="26">
        <v>1202</v>
      </c>
      <c r="B1203" s="74" t="s">
        <v>442</v>
      </c>
      <c r="C1203" s="26" t="s">
        <v>179</v>
      </c>
      <c r="D1203" s="26" t="s">
        <v>192</v>
      </c>
      <c r="E1203" s="26" t="s">
        <v>366</v>
      </c>
      <c r="F1203" s="26" t="s">
        <v>367</v>
      </c>
      <c r="G1203" s="26"/>
      <c r="H1203" s="33"/>
    </row>
    <row r="1204" spans="1:8">
      <c r="A1204" s="26">
        <v>1203</v>
      </c>
      <c r="B1204" s="74" t="s">
        <v>442</v>
      </c>
      <c r="C1204" s="26" t="s">
        <v>179</v>
      </c>
      <c r="D1204" s="26" t="s">
        <v>192</v>
      </c>
      <c r="E1204" s="26" t="s">
        <v>368</v>
      </c>
      <c r="F1204" s="26" t="s">
        <v>369</v>
      </c>
      <c r="G1204" s="26"/>
      <c r="H1204" s="33">
        <v>767</v>
      </c>
    </row>
    <row r="1205" spans="1:8">
      <c r="A1205" s="26">
        <v>1204</v>
      </c>
      <c r="B1205" s="74" t="s">
        <v>442</v>
      </c>
      <c r="C1205" s="26" t="s">
        <v>179</v>
      </c>
      <c r="D1205" s="26" t="s">
        <v>192</v>
      </c>
      <c r="E1205" s="26" t="s">
        <v>370</v>
      </c>
      <c r="F1205" s="26" t="s">
        <v>371</v>
      </c>
      <c r="G1205" s="26"/>
      <c r="H1205" s="33"/>
    </row>
    <row r="1206" spans="1:8">
      <c r="A1206" s="26">
        <v>1205</v>
      </c>
      <c r="B1206" s="74" t="s">
        <v>442</v>
      </c>
      <c r="C1206" s="26" t="s">
        <v>179</v>
      </c>
      <c r="D1206" s="26" t="s">
        <v>192</v>
      </c>
      <c r="E1206" s="26" t="s">
        <v>372</v>
      </c>
      <c r="F1206" s="26" t="s">
        <v>373</v>
      </c>
      <c r="G1206" s="26"/>
      <c r="H1206" s="33"/>
    </row>
    <row r="1207" spans="1:8">
      <c r="A1207" s="26">
        <v>1206</v>
      </c>
      <c r="B1207" s="74" t="s">
        <v>442</v>
      </c>
      <c r="C1207" s="26" t="s">
        <v>179</v>
      </c>
      <c r="D1207" s="26" t="s">
        <v>183</v>
      </c>
      <c r="E1207" s="26" t="s">
        <v>374</v>
      </c>
      <c r="F1207" s="26" t="s">
        <v>375</v>
      </c>
      <c r="G1207" s="26"/>
      <c r="H1207" s="35">
        <v>3133</v>
      </c>
    </row>
    <row r="1208" spans="1:8">
      <c r="A1208" s="26">
        <v>1207</v>
      </c>
      <c r="B1208" s="74" t="s">
        <v>442</v>
      </c>
      <c r="C1208" s="26" t="s">
        <v>179</v>
      </c>
      <c r="D1208" s="26" t="s">
        <v>192</v>
      </c>
      <c r="E1208" s="26" t="s">
        <v>376</v>
      </c>
      <c r="F1208" s="26" t="s">
        <v>377</v>
      </c>
      <c r="G1208" s="26"/>
      <c r="H1208" s="33"/>
    </row>
    <row r="1209" spans="1:8">
      <c r="A1209" s="26">
        <v>1208</v>
      </c>
      <c r="B1209" s="74" t="s">
        <v>442</v>
      </c>
      <c r="C1209" s="26" t="s">
        <v>179</v>
      </c>
      <c r="D1209" s="26" t="s">
        <v>192</v>
      </c>
      <c r="E1209" s="26" t="s">
        <v>378</v>
      </c>
      <c r="F1209" s="26" t="s">
        <v>379</v>
      </c>
      <c r="G1209" s="26"/>
      <c r="H1209" s="33">
        <v>1360</v>
      </c>
    </row>
    <row r="1210" spans="1:8">
      <c r="A1210" s="26">
        <v>1209</v>
      </c>
      <c r="B1210" s="74" t="s">
        <v>442</v>
      </c>
      <c r="C1210" s="26" t="s">
        <v>179</v>
      </c>
      <c r="D1210" s="26" t="s">
        <v>192</v>
      </c>
      <c r="E1210" s="26" t="s">
        <v>380</v>
      </c>
      <c r="F1210" s="26" t="s">
        <v>381</v>
      </c>
      <c r="G1210" s="26"/>
      <c r="H1210" s="33">
        <v>54</v>
      </c>
    </row>
    <row r="1211" spans="1:8">
      <c r="A1211" s="26">
        <v>1210</v>
      </c>
      <c r="B1211" s="74" t="s">
        <v>442</v>
      </c>
      <c r="C1211" s="26" t="s">
        <v>179</v>
      </c>
      <c r="D1211" s="26" t="s">
        <v>192</v>
      </c>
      <c r="E1211" s="26" t="s">
        <v>382</v>
      </c>
      <c r="F1211" s="26" t="s">
        <v>383</v>
      </c>
      <c r="G1211" s="26"/>
      <c r="H1211" s="33">
        <v>3411</v>
      </c>
    </row>
    <row r="1212" spans="1:8">
      <c r="A1212" s="26">
        <v>1211</v>
      </c>
      <c r="B1212" s="74" t="s">
        <v>442</v>
      </c>
      <c r="C1212" s="26" t="s">
        <v>179</v>
      </c>
      <c r="D1212" s="26" t="s">
        <v>192</v>
      </c>
      <c r="E1212" s="26" t="s">
        <v>384</v>
      </c>
      <c r="F1212" s="26" t="s">
        <v>385</v>
      </c>
      <c r="G1212" s="26"/>
      <c r="H1212" s="33">
        <v>712</v>
      </c>
    </row>
    <row r="1213" spans="1:8">
      <c r="A1213" s="26">
        <v>1212</v>
      </c>
      <c r="B1213" s="74" t="s">
        <v>442</v>
      </c>
      <c r="C1213" s="26" t="s">
        <v>179</v>
      </c>
      <c r="D1213" s="26" t="s">
        <v>192</v>
      </c>
      <c r="E1213" s="26" t="s">
        <v>386</v>
      </c>
      <c r="F1213" s="26" t="s">
        <v>387</v>
      </c>
      <c r="G1213" s="26"/>
      <c r="H1213" s="33"/>
    </row>
    <row r="1214" spans="1:8">
      <c r="A1214" s="26">
        <v>1213</v>
      </c>
      <c r="B1214" s="74" t="s">
        <v>442</v>
      </c>
      <c r="C1214" s="26" t="s">
        <v>179</v>
      </c>
      <c r="D1214" s="26" t="s">
        <v>183</v>
      </c>
      <c r="E1214" s="26" t="s">
        <v>388</v>
      </c>
      <c r="F1214" s="26" t="s">
        <v>389</v>
      </c>
      <c r="G1214" s="26"/>
      <c r="H1214" s="35">
        <v>5537</v>
      </c>
    </row>
    <row r="1215" spans="1:8">
      <c r="A1215" s="26">
        <v>1214</v>
      </c>
      <c r="B1215" s="74" t="s">
        <v>442</v>
      </c>
      <c r="C1215" s="26" t="s">
        <v>179</v>
      </c>
      <c r="D1215" s="26" t="s">
        <v>192</v>
      </c>
      <c r="E1215" s="26" t="s">
        <v>390</v>
      </c>
      <c r="F1215" s="26" t="s">
        <v>391</v>
      </c>
      <c r="G1215" s="26"/>
      <c r="H1215" s="34">
        <v>31860.32037085935</v>
      </c>
    </row>
    <row r="1216" spans="1:8">
      <c r="A1216" s="26">
        <v>1215</v>
      </c>
      <c r="B1216" s="74" t="s">
        <v>442</v>
      </c>
      <c r="C1216" s="26" t="s">
        <v>179</v>
      </c>
      <c r="D1216" s="26" t="s">
        <v>183</v>
      </c>
      <c r="E1216" s="26" t="s">
        <v>392</v>
      </c>
      <c r="F1216" s="26" t="s">
        <v>393</v>
      </c>
      <c r="G1216" s="26"/>
      <c r="H1216" s="35">
        <v>197600.32037085935</v>
      </c>
    </row>
    <row r="1217" spans="1:8">
      <c r="A1217" s="26">
        <v>1216</v>
      </c>
      <c r="B1217" s="74" t="s">
        <v>442</v>
      </c>
      <c r="C1217" s="26" t="s">
        <v>179</v>
      </c>
      <c r="D1217" s="26" t="s">
        <v>192</v>
      </c>
      <c r="E1217" s="26" t="s">
        <v>394</v>
      </c>
      <c r="F1217" s="26" t="s">
        <v>395</v>
      </c>
      <c r="G1217" s="26"/>
      <c r="H1217" s="33">
        <v>32878</v>
      </c>
    </row>
    <row r="1218" spans="1:8">
      <c r="A1218" s="26">
        <v>1217</v>
      </c>
      <c r="B1218" s="74" t="s">
        <v>442</v>
      </c>
      <c r="C1218" s="26" t="s">
        <v>179</v>
      </c>
      <c r="D1218" s="26" t="s">
        <v>192</v>
      </c>
      <c r="E1218" s="26" t="s">
        <v>396</v>
      </c>
      <c r="F1218" s="26" t="s">
        <v>397</v>
      </c>
      <c r="G1218" s="26"/>
      <c r="H1218" s="33"/>
    </row>
    <row r="1219" spans="1:8">
      <c r="A1219" s="26">
        <v>1218</v>
      </c>
      <c r="B1219" s="74" t="s">
        <v>442</v>
      </c>
      <c r="C1219" s="26" t="s">
        <v>179</v>
      </c>
      <c r="D1219" s="26" t="s">
        <v>183</v>
      </c>
      <c r="E1219" s="26" t="s">
        <v>398</v>
      </c>
      <c r="F1219" s="26" t="s">
        <v>399</v>
      </c>
      <c r="G1219" s="26"/>
      <c r="H1219" s="35">
        <v>230478.32037085935</v>
      </c>
    </row>
    <row r="1220" spans="1:8">
      <c r="A1220" s="26">
        <v>1219</v>
      </c>
      <c r="B1220" s="74" t="s">
        <v>442</v>
      </c>
      <c r="C1220" s="26" t="s">
        <v>179</v>
      </c>
      <c r="D1220" s="26" t="s">
        <v>183</v>
      </c>
      <c r="E1220" s="26" t="s">
        <v>400</v>
      </c>
      <c r="F1220" s="26" t="s">
        <v>401</v>
      </c>
      <c r="G1220" s="26"/>
      <c r="H1220" s="35">
        <v>258092</v>
      </c>
    </row>
    <row r="1221" spans="1:8">
      <c r="A1221" s="26">
        <v>1220</v>
      </c>
      <c r="B1221" s="74" t="s">
        <v>442</v>
      </c>
      <c r="C1221" s="26" t="s">
        <v>179</v>
      </c>
      <c r="D1221" s="26" t="s">
        <v>192</v>
      </c>
      <c r="E1221" s="26" t="s">
        <v>402</v>
      </c>
      <c r="F1221" s="26" t="s">
        <v>403</v>
      </c>
      <c r="G1221" s="26"/>
      <c r="H1221" s="35">
        <v>27613.67962914065</v>
      </c>
    </row>
    <row r="1222" spans="1:8">
      <c r="A1222" s="26">
        <v>1221</v>
      </c>
      <c r="B1222" s="74" t="s">
        <v>442</v>
      </c>
      <c r="C1222" s="26" t="s">
        <v>404</v>
      </c>
      <c r="D1222" s="26" t="s">
        <v>192</v>
      </c>
      <c r="E1222" s="26" t="s">
        <v>405</v>
      </c>
      <c r="F1222" s="26" t="s">
        <v>406</v>
      </c>
      <c r="G1222" s="26"/>
      <c r="H1222" s="57"/>
    </row>
    <row r="1223" spans="1:8">
      <c r="A1223" s="26">
        <v>1222</v>
      </c>
      <c r="B1223" s="74" t="s">
        <v>442</v>
      </c>
      <c r="C1223" s="26" t="s">
        <v>404</v>
      </c>
      <c r="D1223" s="26" t="s">
        <v>192</v>
      </c>
      <c r="E1223" s="26" t="s">
        <v>407</v>
      </c>
      <c r="F1223" s="26" t="s">
        <v>408</v>
      </c>
      <c r="G1223" s="26"/>
      <c r="H1223" s="57"/>
    </row>
    <row r="1224" spans="1:8">
      <c r="A1224" s="26">
        <v>1223</v>
      </c>
      <c r="B1224" s="74" t="s">
        <v>442</v>
      </c>
      <c r="C1224" s="26" t="s">
        <v>404</v>
      </c>
      <c r="D1224" s="26" t="s">
        <v>192</v>
      </c>
      <c r="E1224" s="26" t="s">
        <v>409</v>
      </c>
      <c r="F1224" s="26" t="s">
        <v>410</v>
      </c>
      <c r="G1224" s="26"/>
      <c r="H1224" s="57">
        <v>32856</v>
      </c>
    </row>
    <row r="1225" spans="1:8">
      <c r="A1225" s="26">
        <v>1224</v>
      </c>
      <c r="B1225" s="74" t="s">
        <v>442</v>
      </c>
      <c r="C1225" s="26" t="s">
        <v>404</v>
      </c>
      <c r="D1225" s="26" t="s">
        <v>192</v>
      </c>
      <c r="E1225" s="26" t="s">
        <v>411</v>
      </c>
      <c r="F1225" s="26" t="s">
        <v>412</v>
      </c>
      <c r="G1225" s="26"/>
      <c r="H1225" s="57"/>
    </row>
    <row r="1226" spans="1:8">
      <c r="A1226" s="26">
        <v>1225</v>
      </c>
      <c r="B1226" s="74" t="s">
        <v>442</v>
      </c>
      <c r="C1226" s="26" t="s">
        <v>404</v>
      </c>
      <c r="D1226" s="26" t="s">
        <v>192</v>
      </c>
      <c r="E1226" s="26" t="s">
        <v>413</v>
      </c>
      <c r="F1226" s="26" t="s">
        <v>414</v>
      </c>
      <c r="G1226" s="26"/>
      <c r="H1226" s="57"/>
    </row>
    <row r="1227" spans="1:8">
      <c r="A1227" s="26">
        <v>1226</v>
      </c>
      <c r="B1227" s="74" t="s">
        <v>442</v>
      </c>
      <c r="C1227" s="26" t="s">
        <v>404</v>
      </c>
      <c r="D1227" s="26" t="s">
        <v>192</v>
      </c>
      <c r="E1227" s="26" t="s">
        <v>415</v>
      </c>
      <c r="F1227" s="26" t="s">
        <v>416</v>
      </c>
      <c r="G1227" s="26"/>
      <c r="H1227" s="57"/>
    </row>
    <row r="1228" spans="1:8">
      <c r="A1228" s="26">
        <v>1227</v>
      </c>
      <c r="B1228" s="74" t="s">
        <v>442</v>
      </c>
      <c r="C1228" s="26" t="s">
        <v>404</v>
      </c>
      <c r="D1228" s="26" t="s">
        <v>192</v>
      </c>
      <c r="E1228" s="26" t="s">
        <v>417</v>
      </c>
      <c r="F1228" s="26" t="s">
        <v>418</v>
      </c>
      <c r="G1228" s="26"/>
      <c r="H1228" s="57">
        <v>22</v>
      </c>
    </row>
    <row r="1229" spans="1:8" ht="15.75" thickBot="1">
      <c r="A1229" s="26">
        <v>1228</v>
      </c>
      <c r="B1229" s="74" t="s">
        <v>442</v>
      </c>
      <c r="C1229" s="26" t="s">
        <v>404</v>
      </c>
      <c r="D1229" s="26" t="s">
        <v>183</v>
      </c>
      <c r="E1229" s="26" t="s">
        <v>419</v>
      </c>
      <c r="F1229" s="26" t="s">
        <v>420</v>
      </c>
      <c r="G1229" s="26"/>
      <c r="H1229" s="44">
        <v>32878</v>
      </c>
    </row>
    <row r="1230" spans="1:8" ht="16.5" thickTop="1" thickBot="1">
      <c r="A1230" s="26">
        <v>1229</v>
      </c>
      <c r="B1230" s="74" t="s">
        <v>442</v>
      </c>
      <c r="C1230" s="26" t="s">
        <v>404</v>
      </c>
      <c r="D1230" s="26" t="s">
        <v>183</v>
      </c>
      <c r="E1230" s="26" t="s">
        <v>421</v>
      </c>
      <c r="F1230" s="26" t="s">
        <v>422</v>
      </c>
      <c r="G1230" s="26"/>
      <c r="H1230" s="44">
        <v>32878</v>
      </c>
    </row>
    <row r="1231" spans="1:8" ht="15.75" thickTop="1">
      <c r="A1231" s="26">
        <v>1230</v>
      </c>
      <c r="B1231" s="74" t="s">
        <v>442</v>
      </c>
      <c r="C1231" s="26" t="s">
        <v>404</v>
      </c>
      <c r="D1231" s="26" t="s">
        <v>192</v>
      </c>
      <c r="E1231" s="26" t="s">
        <v>423</v>
      </c>
      <c r="F1231" s="26" t="s">
        <v>424</v>
      </c>
      <c r="G1231" s="26"/>
      <c r="H1231" s="58">
        <v>57596</v>
      </c>
    </row>
    <row r="1232" spans="1:8">
      <c r="A1232" s="26">
        <v>1231</v>
      </c>
      <c r="B1232" s="74" t="s">
        <v>442</v>
      </c>
      <c r="C1232" s="26" t="s">
        <v>404</v>
      </c>
      <c r="D1232" s="26" t="s">
        <v>192</v>
      </c>
      <c r="E1232" s="26" t="s">
        <v>425</v>
      </c>
      <c r="F1232" s="26" t="s">
        <v>426</v>
      </c>
      <c r="G1232" s="26"/>
      <c r="H1232" s="59"/>
    </row>
    <row r="1233" spans="1:8">
      <c r="A1233" s="26">
        <v>1232</v>
      </c>
      <c r="B1233" s="74" t="s">
        <v>442</v>
      </c>
      <c r="C1233" s="26" t="s">
        <v>404</v>
      </c>
      <c r="D1233" s="26" t="s">
        <v>192</v>
      </c>
      <c r="E1233" s="26" t="s">
        <v>427</v>
      </c>
      <c r="F1233" s="26" t="s">
        <v>428</v>
      </c>
      <c r="G1233" s="26"/>
      <c r="H1233" s="58">
        <v>-24718</v>
      </c>
    </row>
    <row r="1234" spans="1:8">
      <c r="A1234" s="26">
        <v>1233</v>
      </c>
      <c r="B1234" s="74" t="s">
        <v>443</v>
      </c>
      <c r="C1234" s="26" t="s">
        <v>191</v>
      </c>
      <c r="D1234" s="26" t="s">
        <v>192</v>
      </c>
      <c r="E1234" s="26" t="s">
        <v>193</v>
      </c>
      <c r="F1234" s="26" t="s">
        <v>194</v>
      </c>
      <c r="G1234" s="26"/>
      <c r="H1234" s="72">
        <v>1489</v>
      </c>
    </row>
    <row r="1235" spans="1:8">
      <c r="A1235" s="26">
        <v>1234</v>
      </c>
      <c r="B1235" s="74" t="s">
        <v>443</v>
      </c>
      <c r="C1235" s="26" t="s">
        <v>191</v>
      </c>
      <c r="D1235" s="26" t="s">
        <v>192</v>
      </c>
      <c r="E1235" s="26" t="s">
        <v>195</v>
      </c>
      <c r="F1235" s="26" t="s">
        <v>196</v>
      </c>
      <c r="G1235" s="26"/>
      <c r="H1235" s="72"/>
    </row>
    <row r="1236" spans="1:8">
      <c r="A1236" s="26">
        <v>1235</v>
      </c>
      <c r="B1236" s="74" t="s">
        <v>443</v>
      </c>
      <c r="C1236" s="26" t="s">
        <v>191</v>
      </c>
      <c r="D1236" s="26" t="s">
        <v>192</v>
      </c>
      <c r="E1236" s="26" t="s">
        <v>197</v>
      </c>
      <c r="F1236" s="26" t="s">
        <v>198</v>
      </c>
      <c r="G1236" s="26"/>
      <c r="H1236" s="72">
        <v>127920</v>
      </c>
    </row>
    <row r="1237" spans="1:8">
      <c r="A1237" s="26">
        <v>1236</v>
      </c>
      <c r="B1237" s="74" t="s">
        <v>443</v>
      </c>
      <c r="C1237" s="26" t="s">
        <v>191</v>
      </c>
      <c r="D1237" s="26" t="s">
        <v>183</v>
      </c>
      <c r="E1237" s="26" t="s">
        <v>199</v>
      </c>
      <c r="F1237" s="26" t="s">
        <v>200</v>
      </c>
      <c r="G1237" s="26"/>
      <c r="H1237" s="71">
        <v>129409</v>
      </c>
    </row>
    <row r="1238" spans="1:8">
      <c r="A1238" s="26">
        <v>1237</v>
      </c>
      <c r="B1238" s="74" t="s">
        <v>443</v>
      </c>
      <c r="C1238" s="26" t="s">
        <v>191</v>
      </c>
      <c r="D1238" s="26" t="s">
        <v>192</v>
      </c>
      <c r="E1238" s="26" t="s">
        <v>201</v>
      </c>
      <c r="F1238" s="26" t="s">
        <v>202</v>
      </c>
      <c r="G1238" s="26"/>
      <c r="H1238" s="72"/>
    </row>
    <row r="1239" spans="1:8">
      <c r="A1239" s="26">
        <v>1238</v>
      </c>
      <c r="B1239" s="74" t="s">
        <v>443</v>
      </c>
      <c r="C1239" s="26" t="s">
        <v>191</v>
      </c>
      <c r="D1239" s="26" t="s">
        <v>192</v>
      </c>
      <c r="E1239" s="26" t="s">
        <v>203</v>
      </c>
      <c r="F1239" s="26" t="s">
        <v>204</v>
      </c>
      <c r="G1239" s="26"/>
      <c r="H1239" s="72">
        <v>10001</v>
      </c>
    </row>
    <row r="1240" spans="1:8">
      <c r="A1240" s="26">
        <v>1239</v>
      </c>
      <c r="B1240" s="74" t="s">
        <v>443</v>
      </c>
      <c r="C1240" s="26" t="s">
        <v>191</v>
      </c>
      <c r="D1240" s="26" t="s">
        <v>183</v>
      </c>
      <c r="E1240" s="26" t="s">
        <v>205</v>
      </c>
      <c r="F1240" s="26" t="s">
        <v>206</v>
      </c>
      <c r="G1240" s="26"/>
      <c r="H1240" s="71">
        <v>10001</v>
      </c>
    </row>
    <row r="1241" spans="1:8">
      <c r="A1241" s="26">
        <v>1240</v>
      </c>
      <c r="B1241" s="74" t="s">
        <v>443</v>
      </c>
      <c r="C1241" s="26" t="s">
        <v>191</v>
      </c>
      <c r="D1241" s="26" t="s">
        <v>192</v>
      </c>
      <c r="E1241" s="26" t="s">
        <v>207</v>
      </c>
      <c r="F1241" s="26" t="s">
        <v>208</v>
      </c>
      <c r="G1241" s="26"/>
      <c r="H1241" s="72"/>
    </row>
    <row r="1242" spans="1:8">
      <c r="A1242" s="26">
        <v>1241</v>
      </c>
      <c r="B1242" s="74" t="s">
        <v>443</v>
      </c>
      <c r="C1242" s="26" t="s">
        <v>191</v>
      </c>
      <c r="D1242" s="26" t="s">
        <v>192</v>
      </c>
      <c r="E1242" s="26" t="s">
        <v>209</v>
      </c>
      <c r="F1242" s="26" t="s">
        <v>210</v>
      </c>
      <c r="G1242" s="26"/>
      <c r="H1242" s="72"/>
    </row>
    <row r="1243" spans="1:8">
      <c r="A1243" s="26">
        <v>1242</v>
      </c>
      <c r="B1243" s="74" t="s">
        <v>443</v>
      </c>
      <c r="C1243" s="26" t="s">
        <v>191</v>
      </c>
      <c r="D1243" s="26" t="s">
        <v>192</v>
      </c>
      <c r="E1243" s="26" t="s">
        <v>211</v>
      </c>
      <c r="F1243" s="26" t="s">
        <v>212</v>
      </c>
      <c r="G1243" s="26"/>
      <c r="H1243" s="72">
        <v>491994</v>
      </c>
    </row>
    <row r="1244" spans="1:8">
      <c r="A1244" s="26">
        <v>1243</v>
      </c>
      <c r="B1244" s="74" t="s">
        <v>443</v>
      </c>
      <c r="C1244" s="26" t="s">
        <v>191</v>
      </c>
      <c r="D1244" s="26" t="s">
        <v>192</v>
      </c>
      <c r="E1244" s="26" t="s">
        <v>213</v>
      </c>
      <c r="F1244" s="26" t="s">
        <v>214</v>
      </c>
      <c r="G1244" s="26"/>
      <c r="H1244" s="72"/>
    </row>
    <row r="1245" spans="1:8">
      <c r="A1245" s="26">
        <v>1244</v>
      </c>
      <c r="B1245" s="74" t="s">
        <v>443</v>
      </c>
      <c r="C1245" s="26" t="s">
        <v>191</v>
      </c>
      <c r="D1245" s="26" t="s">
        <v>192</v>
      </c>
      <c r="E1245" s="26" t="s">
        <v>215</v>
      </c>
      <c r="F1245" s="26" t="s">
        <v>216</v>
      </c>
      <c r="G1245" s="26"/>
      <c r="H1245" s="72"/>
    </row>
    <row r="1246" spans="1:8">
      <c r="A1246" s="26">
        <v>1245</v>
      </c>
      <c r="B1246" s="74" t="s">
        <v>443</v>
      </c>
      <c r="C1246" s="26" t="s">
        <v>191</v>
      </c>
      <c r="D1246" s="26" t="s">
        <v>192</v>
      </c>
      <c r="E1246" s="26" t="s">
        <v>217</v>
      </c>
      <c r="F1246" s="26" t="s">
        <v>218</v>
      </c>
      <c r="G1246" s="26"/>
      <c r="H1246" s="72"/>
    </row>
    <row r="1247" spans="1:8">
      <c r="A1247" s="26">
        <v>1246</v>
      </c>
      <c r="B1247" s="74" t="s">
        <v>443</v>
      </c>
      <c r="C1247" s="26" t="s">
        <v>191</v>
      </c>
      <c r="D1247" s="26" t="s">
        <v>192</v>
      </c>
      <c r="E1247" s="26" t="s">
        <v>219</v>
      </c>
      <c r="F1247" s="26" t="s">
        <v>220</v>
      </c>
      <c r="G1247" s="26"/>
      <c r="H1247" s="72"/>
    </row>
    <row r="1248" spans="1:8">
      <c r="A1248" s="26">
        <v>1247</v>
      </c>
      <c r="B1248" s="74" t="s">
        <v>443</v>
      </c>
      <c r="C1248" s="26" t="s">
        <v>191</v>
      </c>
      <c r="D1248" s="26" t="s">
        <v>192</v>
      </c>
      <c r="E1248" s="26" t="s">
        <v>221</v>
      </c>
      <c r="F1248" s="26" t="s">
        <v>222</v>
      </c>
      <c r="G1248" s="26"/>
      <c r="H1248" s="72"/>
    </row>
    <row r="1249" spans="1:8">
      <c r="A1249" s="26">
        <v>1248</v>
      </c>
      <c r="B1249" s="74" t="s">
        <v>443</v>
      </c>
      <c r="C1249" s="26" t="s">
        <v>191</v>
      </c>
      <c r="D1249" s="26" t="s">
        <v>192</v>
      </c>
      <c r="E1249" s="26" t="s">
        <v>223</v>
      </c>
      <c r="F1249" s="26" t="s">
        <v>224</v>
      </c>
      <c r="G1249" s="26"/>
      <c r="H1249" s="72"/>
    </row>
    <row r="1250" spans="1:8">
      <c r="A1250" s="26">
        <v>1249</v>
      </c>
      <c r="B1250" s="74" t="s">
        <v>443</v>
      </c>
      <c r="C1250" s="26" t="s">
        <v>191</v>
      </c>
      <c r="D1250" s="26" t="s">
        <v>192</v>
      </c>
      <c r="E1250" s="26" t="s">
        <v>225</v>
      </c>
      <c r="F1250" s="26" t="s">
        <v>226</v>
      </c>
      <c r="G1250" s="26"/>
      <c r="H1250" s="72"/>
    </row>
    <row r="1251" spans="1:8">
      <c r="A1251" s="26">
        <v>1250</v>
      </c>
      <c r="B1251" s="74" t="s">
        <v>443</v>
      </c>
      <c r="C1251" s="26" t="s">
        <v>191</v>
      </c>
      <c r="D1251" s="26" t="s">
        <v>192</v>
      </c>
      <c r="E1251" s="26" t="s">
        <v>227</v>
      </c>
      <c r="F1251" s="26" t="s">
        <v>228</v>
      </c>
      <c r="G1251" s="26"/>
      <c r="H1251" s="72"/>
    </row>
    <row r="1252" spans="1:8">
      <c r="A1252" s="26">
        <v>1251</v>
      </c>
      <c r="B1252" s="74" t="s">
        <v>443</v>
      </c>
      <c r="C1252" s="26" t="s">
        <v>191</v>
      </c>
      <c r="D1252" s="26" t="s">
        <v>192</v>
      </c>
      <c r="E1252" s="26" t="s">
        <v>229</v>
      </c>
      <c r="F1252" s="26" t="s">
        <v>230</v>
      </c>
      <c r="G1252" s="26"/>
      <c r="H1252" s="72"/>
    </row>
    <row r="1253" spans="1:8">
      <c r="A1253" s="26">
        <v>1252</v>
      </c>
      <c r="B1253" s="74" t="s">
        <v>443</v>
      </c>
      <c r="C1253" s="26" t="s">
        <v>191</v>
      </c>
      <c r="D1253" s="26" t="s">
        <v>192</v>
      </c>
      <c r="E1253" s="26" t="s">
        <v>231</v>
      </c>
      <c r="F1253" s="26" t="s">
        <v>232</v>
      </c>
      <c r="G1253" s="26"/>
      <c r="H1253" s="72"/>
    </row>
    <row r="1254" spans="1:8">
      <c r="A1254" s="26">
        <v>1253</v>
      </c>
      <c r="B1254" s="74" t="s">
        <v>443</v>
      </c>
      <c r="C1254" s="26" t="s">
        <v>191</v>
      </c>
      <c r="D1254" s="26" t="s">
        <v>192</v>
      </c>
      <c r="E1254" s="26" t="s">
        <v>233</v>
      </c>
      <c r="F1254" s="26" t="s">
        <v>234</v>
      </c>
      <c r="G1254" s="26"/>
      <c r="H1254" s="72"/>
    </row>
    <row r="1255" spans="1:8">
      <c r="A1255" s="26">
        <v>1254</v>
      </c>
      <c r="B1255" s="74" t="s">
        <v>443</v>
      </c>
      <c r="C1255" s="26" t="s">
        <v>191</v>
      </c>
      <c r="D1255" s="26" t="s">
        <v>192</v>
      </c>
      <c r="E1255" s="26" t="s">
        <v>235</v>
      </c>
      <c r="F1255" s="26" t="s">
        <v>236</v>
      </c>
      <c r="G1255" s="26"/>
      <c r="H1255" s="72"/>
    </row>
    <row r="1256" spans="1:8">
      <c r="A1256" s="26">
        <v>1255</v>
      </c>
      <c r="B1256" s="74" t="s">
        <v>443</v>
      </c>
      <c r="C1256" s="26" t="s">
        <v>191</v>
      </c>
      <c r="D1256" s="26" t="s">
        <v>192</v>
      </c>
      <c r="E1256" s="26" t="s">
        <v>237</v>
      </c>
      <c r="F1256" s="26" t="s">
        <v>238</v>
      </c>
      <c r="G1256" s="26"/>
      <c r="H1256" s="72"/>
    </row>
    <row r="1257" spans="1:8">
      <c r="A1257" s="26">
        <v>1256</v>
      </c>
      <c r="B1257" s="74" t="s">
        <v>443</v>
      </c>
      <c r="C1257" s="26" t="s">
        <v>191</v>
      </c>
      <c r="D1257" s="26" t="s">
        <v>192</v>
      </c>
      <c r="E1257" s="26" t="s">
        <v>239</v>
      </c>
      <c r="F1257" s="26" t="s">
        <v>240</v>
      </c>
      <c r="G1257" s="26"/>
      <c r="H1257" s="72"/>
    </row>
    <row r="1258" spans="1:8">
      <c r="A1258" s="26">
        <v>1257</v>
      </c>
      <c r="B1258" s="74" t="s">
        <v>443</v>
      </c>
      <c r="C1258" s="26" t="s">
        <v>191</v>
      </c>
      <c r="D1258" s="26" t="s">
        <v>192</v>
      </c>
      <c r="E1258" s="26" t="s">
        <v>241</v>
      </c>
      <c r="F1258" s="26" t="s">
        <v>242</v>
      </c>
      <c r="G1258" s="26"/>
      <c r="H1258" s="72"/>
    </row>
    <row r="1259" spans="1:8">
      <c r="A1259" s="26">
        <v>1258</v>
      </c>
      <c r="B1259" s="74" t="s">
        <v>443</v>
      </c>
      <c r="C1259" s="26" t="s">
        <v>191</v>
      </c>
      <c r="D1259" s="26" t="s">
        <v>192</v>
      </c>
      <c r="E1259" s="26" t="s">
        <v>243</v>
      </c>
      <c r="F1259" s="26" t="s">
        <v>244</v>
      </c>
      <c r="G1259" s="26"/>
      <c r="H1259" s="72"/>
    </row>
    <row r="1260" spans="1:8">
      <c r="A1260" s="26">
        <v>1259</v>
      </c>
      <c r="B1260" s="74" t="s">
        <v>443</v>
      </c>
      <c r="C1260" s="26" t="s">
        <v>191</v>
      </c>
      <c r="D1260" s="26" t="s">
        <v>192</v>
      </c>
      <c r="E1260" s="26" t="s">
        <v>245</v>
      </c>
      <c r="F1260" s="26" t="s">
        <v>246</v>
      </c>
      <c r="G1260" s="26"/>
      <c r="H1260" s="72"/>
    </row>
    <row r="1261" spans="1:8">
      <c r="A1261" s="26">
        <v>1260</v>
      </c>
      <c r="B1261" s="74" t="s">
        <v>443</v>
      </c>
      <c r="C1261" s="26" t="s">
        <v>191</v>
      </c>
      <c r="D1261" s="26" t="s">
        <v>192</v>
      </c>
      <c r="E1261" s="26" t="s">
        <v>247</v>
      </c>
      <c r="F1261" s="26" t="s">
        <v>248</v>
      </c>
      <c r="G1261" s="26"/>
      <c r="H1261" s="72"/>
    </row>
    <row r="1262" spans="1:8">
      <c r="A1262" s="26">
        <v>1261</v>
      </c>
      <c r="B1262" s="74" t="s">
        <v>443</v>
      </c>
      <c r="C1262" s="26" t="s">
        <v>191</v>
      </c>
      <c r="D1262" s="26" t="s">
        <v>192</v>
      </c>
      <c r="E1262" s="26" t="s">
        <v>249</v>
      </c>
      <c r="F1262" s="26" t="s">
        <v>250</v>
      </c>
      <c r="G1262" s="26"/>
      <c r="H1262" s="72">
        <v>181452</v>
      </c>
    </row>
    <row r="1263" spans="1:8">
      <c r="A1263" s="26">
        <v>1262</v>
      </c>
      <c r="B1263" s="74" t="s">
        <v>443</v>
      </c>
      <c r="C1263" s="26" t="s">
        <v>191</v>
      </c>
      <c r="D1263" s="26" t="s">
        <v>192</v>
      </c>
      <c r="E1263" s="26" t="s">
        <v>251</v>
      </c>
      <c r="F1263" s="26" t="s">
        <v>252</v>
      </c>
      <c r="G1263" s="26"/>
      <c r="H1263" s="72"/>
    </row>
    <row r="1264" spans="1:8">
      <c r="A1264" s="26">
        <v>1263</v>
      </c>
      <c r="B1264" s="74" t="s">
        <v>443</v>
      </c>
      <c r="C1264" s="26" t="s">
        <v>191</v>
      </c>
      <c r="D1264" s="26" t="s">
        <v>192</v>
      </c>
      <c r="E1264" s="26" t="s">
        <v>253</v>
      </c>
      <c r="F1264" s="26" t="s">
        <v>254</v>
      </c>
      <c r="G1264" s="26"/>
      <c r="H1264" s="72"/>
    </row>
    <row r="1265" spans="1:8">
      <c r="A1265" s="26">
        <v>1264</v>
      </c>
      <c r="B1265" s="74" t="s">
        <v>443</v>
      </c>
      <c r="C1265" s="26" t="s">
        <v>191</v>
      </c>
      <c r="D1265" s="26" t="s">
        <v>192</v>
      </c>
      <c r="E1265" s="26" t="s">
        <v>255</v>
      </c>
      <c r="F1265" s="26" t="s">
        <v>256</v>
      </c>
      <c r="G1265" s="26"/>
      <c r="H1265" s="72"/>
    </row>
    <row r="1266" spans="1:8">
      <c r="A1266" s="26">
        <v>1265</v>
      </c>
      <c r="B1266" s="74" t="s">
        <v>443</v>
      </c>
      <c r="C1266" s="26" t="s">
        <v>191</v>
      </c>
      <c r="D1266" s="26" t="s">
        <v>192</v>
      </c>
      <c r="E1266" s="26" t="s">
        <v>257</v>
      </c>
      <c r="F1266" s="26" t="s">
        <v>258</v>
      </c>
      <c r="G1266" s="26"/>
      <c r="H1266" s="72"/>
    </row>
    <row r="1267" spans="1:8">
      <c r="A1267" s="26">
        <v>1266</v>
      </c>
      <c r="B1267" s="74" t="s">
        <v>443</v>
      </c>
      <c r="C1267" s="26" t="s">
        <v>191</v>
      </c>
      <c r="D1267" s="26" t="s">
        <v>192</v>
      </c>
      <c r="E1267" s="26" t="s">
        <v>259</v>
      </c>
      <c r="F1267" s="26" t="s">
        <v>260</v>
      </c>
      <c r="G1267" s="26"/>
      <c r="H1267" s="72"/>
    </row>
    <row r="1268" spans="1:8">
      <c r="A1268" s="26">
        <v>1267</v>
      </c>
      <c r="B1268" s="74" t="s">
        <v>443</v>
      </c>
      <c r="C1268" s="26" t="s">
        <v>191</v>
      </c>
      <c r="D1268" s="26" t="s">
        <v>192</v>
      </c>
      <c r="E1268" s="26" t="s">
        <v>261</v>
      </c>
      <c r="F1268" s="26" t="s">
        <v>262</v>
      </c>
      <c r="G1268" s="26"/>
      <c r="H1268" s="72"/>
    </row>
    <row r="1269" spans="1:8">
      <c r="A1269" s="26">
        <v>1268</v>
      </c>
      <c r="B1269" s="74" t="s">
        <v>443</v>
      </c>
      <c r="C1269" s="26" t="s">
        <v>191</v>
      </c>
      <c r="D1269" s="26" t="s">
        <v>192</v>
      </c>
      <c r="E1269" s="26" t="s">
        <v>263</v>
      </c>
      <c r="F1269" s="26" t="s">
        <v>264</v>
      </c>
      <c r="G1269" s="26"/>
      <c r="H1269" s="72"/>
    </row>
    <row r="1270" spans="1:8">
      <c r="A1270" s="26">
        <v>1269</v>
      </c>
      <c r="B1270" s="74" t="s">
        <v>443</v>
      </c>
      <c r="C1270" s="26" t="s">
        <v>191</v>
      </c>
      <c r="D1270" s="26" t="s">
        <v>192</v>
      </c>
      <c r="E1270" s="26" t="s">
        <v>265</v>
      </c>
      <c r="F1270" s="26" t="s">
        <v>266</v>
      </c>
      <c r="G1270" s="26"/>
      <c r="H1270" s="72"/>
    </row>
    <row r="1271" spans="1:8">
      <c r="A1271" s="26">
        <v>1270</v>
      </c>
      <c r="B1271" s="74" t="s">
        <v>443</v>
      </c>
      <c r="C1271" s="26" t="s">
        <v>191</v>
      </c>
      <c r="D1271" s="26" t="s">
        <v>192</v>
      </c>
      <c r="E1271" s="26" t="s">
        <v>267</v>
      </c>
      <c r="F1271" s="26" t="s">
        <v>268</v>
      </c>
      <c r="G1271" s="26"/>
      <c r="H1271" s="72"/>
    </row>
    <row r="1272" spans="1:8">
      <c r="A1272" s="26">
        <v>1271</v>
      </c>
      <c r="B1272" s="74" t="s">
        <v>443</v>
      </c>
      <c r="C1272" s="26" t="s">
        <v>191</v>
      </c>
      <c r="D1272" s="26" t="s">
        <v>192</v>
      </c>
      <c r="E1272" s="26" t="s">
        <v>269</v>
      </c>
      <c r="F1272" s="26" t="s">
        <v>270</v>
      </c>
      <c r="G1272" s="26"/>
      <c r="H1272" s="72"/>
    </row>
    <row r="1273" spans="1:8">
      <c r="A1273" s="26">
        <v>1272</v>
      </c>
      <c r="B1273" s="74" t="s">
        <v>443</v>
      </c>
      <c r="C1273" s="26" t="s">
        <v>191</v>
      </c>
      <c r="D1273" s="26" t="s">
        <v>192</v>
      </c>
      <c r="E1273" s="26" t="s">
        <v>271</v>
      </c>
      <c r="F1273" s="26" t="s">
        <v>272</v>
      </c>
      <c r="G1273" s="26"/>
      <c r="H1273" s="72"/>
    </row>
    <row r="1274" spans="1:8">
      <c r="A1274" s="26">
        <v>1273</v>
      </c>
      <c r="B1274" s="74" t="s">
        <v>443</v>
      </c>
      <c r="C1274" s="26" t="s">
        <v>191</v>
      </c>
      <c r="D1274" s="26" t="s">
        <v>192</v>
      </c>
      <c r="E1274" s="26" t="s">
        <v>273</v>
      </c>
      <c r="F1274" s="26" t="s">
        <v>274</v>
      </c>
      <c r="G1274" s="26"/>
      <c r="H1274" s="72">
        <v>1300</v>
      </c>
    </row>
    <row r="1275" spans="1:8">
      <c r="A1275" s="26">
        <v>1274</v>
      </c>
      <c r="B1275" s="74" t="s">
        <v>443</v>
      </c>
      <c r="C1275" s="26" t="s">
        <v>191</v>
      </c>
      <c r="D1275" s="26" t="s">
        <v>192</v>
      </c>
      <c r="E1275" s="26" t="s">
        <v>275</v>
      </c>
      <c r="F1275" s="26" t="s">
        <v>276</v>
      </c>
      <c r="G1275" s="26"/>
      <c r="H1275" s="72"/>
    </row>
    <row r="1276" spans="1:8">
      <c r="A1276" s="26">
        <v>1275</v>
      </c>
      <c r="B1276" s="74" t="s">
        <v>443</v>
      </c>
      <c r="C1276" s="26" t="s">
        <v>191</v>
      </c>
      <c r="D1276" s="26" t="s">
        <v>183</v>
      </c>
      <c r="E1276" s="26" t="s">
        <v>277</v>
      </c>
      <c r="F1276" s="26" t="s">
        <v>278</v>
      </c>
      <c r="G1276" s="26"/>
      <c r="H1276" s="70">
        <v>674746</v>
      </c>
    </row>
    <row r="1277" spans="1:8">
      <c r="A1277" s="26">
        <v>1276</v>
      </c>
      <c r="B1277" s="74" t="s">
        <v>443</v>
      </c>
      <c r="C1277" s="26" t="s">
        <v>191</v>
      </c>
      <c r="D1277" s="26" t="s">
        <v>192</v>
      </c>
      <c r="E1277" s="26" t="s">
        <v>279</v>
      </c>
      <c r="F1277" s="26" t="s">
        <v>280</v>
      </c>
      <c r="G1277" s="26"/>
      <c r="H1277" s="72">
        <v>39597</v>
      </c>
    </row>
    <row r="1278" spans="1:8">
      <c r="A1278" s="26">
        <v>1277</v>
      </c>
      <c r="B1278" s="74" t="s">
        <v>443</v>
      </c>
      <c r="C1278" s="26" t="s">
        <v>191</v>
      </c>
      <c r="D1278" s="26" t="s">
        <v>192</v>
      </c>
      <c r="E1278" s="26" t="s">
        <v>281</v>
      </c>
      <c r="F1278" s="26" t="s">
        <v>282</v>
      </c>
      <c r="G1278" s="26"/>
      <c r="H1278" s="72"/>
    </row>
    <row r="1279" spans="1:8">
      <c r="A1279" s="26">
        <v>1278</v>
      </c>
      <c r="B1279" s="74" t="s">
        <v>443</v>
      </c>
      <c r="C1279" s="26" t="s">
        <v>191</v>
      </c>
      <c r="D1279" s="26" t="s">
        <v>192</v>
      </c>
      <c r="E1279" s="26" t="s">
        <v>283</v>
      </c>
      <c r="F1279" s="26" t="s">
        <v>284</v>
      </c>
      <c r="G1279" s="26"/>
      <c r="H1279" s="72"/>
    </row>
    <row r="1280" spans="1:8">
      <c r="A1280" s="26">
        <v>1279</v>
      </c>
      <c r="B1280" s="74" t="s">
        <v>443</v>
      </c>
      <c r="C1280" s="26" t="s">
        <v>191</v>
      </c>
      <c r="D1280" s="26" t="s">
        <v>192</v>
      </c>
      <c r="E1280" s="26" t="s">
        <v>285</v>
      </c>
      <c r="F1280" s="26" t="s">
        <v>286</v>
      </c>
      <c r="G1280" s="26"/>
      <c r="H1280" s="72"/>
    </row>
    <row r="1281" spans="1:8">
      <c r="A1281" s="26">
        <v>1280</v>
      </c>
      <c r="B1281" s="74" t="s">
        <v>443</v>
      </c>
      <c r="C1281" s="26" t="s">
        <v>191</v>
      </c>
      <c r="D1281" s="26" t="s">
        <v>192</v>
      </c>
      <c r="E1281" s="26" t="s">
        <v>287</v>
      </c>
      <c r="F1281" s="26" t="s">
        <v>288</v>
      </c>
      <c r="G1281" s="26"/>
      <c r="H1281" s="72"/>
    </row>
    <row r="1282" spans="1:8">
      <c r="A1282" s="26">
        <v>1281</v>
      </c>
      <c r="B1282" s="74" t="s">
        <v>443</v>
      </c>
      <c r="C1282" s="26" t="s">
        <v>191</v>
      </c>
      <c r="D1282" s="26" t="s">
        <v>192</v>
      </c>
      <c r="E1282" s="26" t="s">
        <v>289</v>
      </c>
      <c r="F1282" s="26" t="s">
        <v>290</v>
      </c>
      <c r="G1282" s="26"/>
      <c r="H1282" s="72"/>
    </row>
    <row r="1283" spans="1:8">
      <c r="A1283" s="26">
        <v>1282</v>
      </c>
      <c r="B1283" s="74" t="s">
        <v>443</v>
      </c>
      <c r="C1283" s="26" t="s">
        <v>191</v>
      </c>
      <c r="D1283" s="26" t="s">
        <v>192</v>
      </c>
      <c r="E1283" s="26" t="s">
        <v>291</v>
      </c>
      <c r="F1283" s="26" t="s">
        <v>292</v>
      </c>
      <c r="G1283" s="26"/>
      <c r="H1283" s="72">
        <v>21422</v>
      </c>
    </row>
    <row r="1284" spans="1:8">
      <c r="A1284" s="26">
        <v>1283</v>
      </c>
      <c r="B1284" s="74" t="s">
        <v>443</v>
      </c>
      <c r="C1284" s="26" t="s">
        <v>191</v>
      </c>
      <c r="D1284" s="26" t="s">
        <v>192</v>
      </c>
      <c r="E1284" s="26" t="s">
        <v>293</v>
      </c>
      <c r="F1284" s="26" t="s">
        <v>294</v>
      </c>
      <c r="G1284" s="26"/>
      <c r="H1284" s="72"/>
    </row>
    <row r="1285" spans="1:8">
      <c r="A1285" s="26">
        <v>1284</v>
      </c>
      <c r="B1285" s="74" t="s">
        <v>443</v>
      </c>
      <c r="C1285" s="26" t="s">
        <v>191</v>
      </c>
      <c r="D1285" s="26" t="s">
        <v>192</v>
      </c>
      <c r="E1285" s="26" t="s">
        <v>295</v>
      </c>
      <c r="F1285" s="26" t="s">
        <v>296</v>
      </c>
      <c r="G1285" s="26"/>
      <c r="H1285" s="72"/>
    </row>
    <row r="1286" spans="1:8">
      <c r="A1286" s="26">
        <v>1285</v>
      </c>
      <c r="B1286" s="74" t="s">
        <v>443</v>
      </c>
      <c r="C1286" s="26" t="s">
        <v>191</v>
      </c>
      <c r="D1286" s="26" t="s">
        <v>183</v>
      </c>
      <c r="E1286" s="26" t="s">
        <v>297</v>
      </c>
      <c r="F1286" s="26" t="s">
        <v>298</v>
      </c>
      <c r="G1286" s="26"/>
      <c r="H1286" s="70">
        <v>875175</v>
      </c>
    </row>
    <row r="1287" spans="1:8">
      <c r="A1287" s="26">
        <v>1286</v>
      </c>
      <c r="B1287" s="74" t="s">
        <v>443</v>
      </c>
      <c r="C1287" s="26" t="s">
        <v>299</v>
      </c>
      <c r="D1287" s="26" t="s">
        <v>192</v>
      </c>
      <c r="E1287" s="26" t="s">
        <v>8</v>
      </c>
      <c r="F1287" s="26" t="s">
        <v>9</v>
      </c>
      <c r="G1287" s="64">
        <v>1.95</v>
      </c>
      <c r="H1287" s="72">
        <v>141742</v>
      </c>
    </row>
    <row r="1288" spans="1:8">
      <c r="A1288" s="26">
        <v>1287</v>
      </c>
      <c r="B1288" s="74" t="s">
        <v>443</v>
      </c>
      <c r="C1288" s="26" t="s">
        <v>299</v>
      </c>
      <c r="D1288" s="26" t="s">
        <v>192</v>
      </c>
      <c r="E1288" s="26" t="s">
        <v>10</v>
      </c>
      <c r="F1288" s="26" t="s">
        <v>11</v>
      </c>
      <c r="G1288" s="64"/>
      <c r="H1288" s="72"/>
    </row>
    <row r="1289" spans="1:8">
      <c r="A1289" s="26">
        <v>1288</v>
      </c>
      <c r="B1289" s="74" t="s">
        <v>443</v>
      </c>
      <c r="C1289" s="26" t="s">
        <v>299</v>
      </c>
      <c r="D1289" s="26" t="s">
        <v>192</v>
      </c>
      <c r="E1289" s="26" t="s">
        <v>12</v>
      </c>
      <c r="F1289" s="26" t="s">
        <v>13</v>
      </c>
      <c r="G1289" s="64">
        <v>0.5</v>
      </c>
      <c r="H1289" s="72">
        <v>16849</v>
      </c>
    </row>
    <row r="1290" spans="1:8">
      <c r="A1290" s="26">
        <v>1289</v>
      </c>
      <c r="B1290" s="74" t="s">
        <v>443</v>
      </c>
      <c r="C1290" s="26" t="s">
        <v>299</v>
      </c>
      <c r="D1290" s="26" t="s">
        <v>192</v>
      </c>
      <c r="E1290" s="26" t="s">
        <v>14</v>
      </c>
      <c r="F1290" s="26" t="s">
        <v>15</v>
      </c>
      <c r="G1290" s="64"/>
      <c r="H1290" s="72"/>
    </row>
    <row r="1291" spans="1:8">
      <c r="A1291" s="26">
        <v>1290</v>
      </c>
      <c r="B1291" s="74" t="s">
        <v>443</v>
      </c>
      <c r="C1291" s="26" t="s">
        <v>299</v>
      </c>
      <c r="D1291" s="26" t="s">
        <v>192</v>
      </c>
      <c r="E1291" s="26" t="s">
        <v>18</v>
      </c>
      <c r="F1291" s="26" t="s">
        <v>19</v>
      </c>
      <c r="G1291" s="64"/>
      <c r="H1291" s="72"/>
    </row>
    <row r="1292" spans="1:8">
      <c r="A1292" s="26">
        <v>1291</v>
      </c>
      <c r="B1292" s="74" t="s">
        <v>443</v>
      </c>
      <c r="C1292" s="26" t="s">
        <v>299</v>
      </c>
      <c r="D1292" s="26" t="s">
        <v>192</v>
      </c>
      <c r="E1292" s="26" t="s">
        <v>20</v>
      </c>
      <c r="F1292" s="26" t="s">
        <v>21</v>
      </c>
      <c r="G1292" s="64"/>
      <c r="H1292" s="72"/>
    </row>
    <row r="1293" spans="1:8">
      <c r="A1293" s="26">
        <v>1292</v>
      </c>
      <c r="B1293" s="74" t="s">
        <v>443</v>
      </c>
      <c r="C1293" s="26" t="s">
        <v>299</v>
      </c>
      <c r="D1293" s="26" t="s">
        <v>192</v>
      </c>
      <c r="E1293" s="26" t="s">
        <v>22</v>
      </c>
      <c r="F1293" s="26" t="s">
        <v>23</v>
      </c>
      <c r="G1293" s="64"/>
      <c r="H1293" s="72"/>
    </row>
    <row r="1294" spans="1:8">
      <c r="A1294" s="26">
        <v>1293</v>
      </c>
      <c r="B1294" s="74" t="s">
        <v>443</v>
      </c>
      <c r="C1294" s="26" t="s">
        <v>299</v>
      </c>
      <c r="D1294" s="26" t="s">
        <v>192</v>
      </c>
      <c r="E1294" s="26" t="s">
        <v>24</v>
      </c>
      <c r="F1294" s="26" t="s">
        <v>25</v>
      </c>
      <c r="G1294" s="64"/>
      <c r="H1294" s="72"/>
    </row>
    <row r="1295" spans="1:8">
      <c r="A1295" s="26">
        <v>1294</v>
      </c>
      <c r="B1295" s="74" t="s">
        <v>443</v>
      </c>
      <c r="C1295" s="26" t="s">
        <v>299</v>
      </c>
      <c r="D1295" s="26" t="s">
        <v>192</v>
      </c>
      <c r="E1295" s="26" t="s">
        <v>26</v>
      </c>
      <c r="F1295" s="26" t="s">
        <v>27</v>
      </c>
      <c r="G1295" s="64"/>
      <c r="H1295" s="72"/>
    </row>
    <row r="1296" spans="1:8">
      <c r="A1296" s="26">
        <v>1295</v>
      </c>
      <c r="B1296" s="74" t="s">
        <v>443</v>
      </c>
      <c r="C1296" s="26" t="s">
        <v>299</v>
      </c>
      <c r="D1296" s="26" t="s">
        <v>192</v>
      </c>
      <c r="E1296" s="26" t="s">
        <v>28</v>
      </c>
      <c r="F1296" s="26" t="s">
        <v>29</v>
      </c>
      <c r="G1296" s="64"/>
      <c r="H1296" s="72"/>
    </row>
    <row r="1297" spans="1:8">
      <c r="A1297" s="26">
        <v>1296</v>
      </c>
      <c r="B1297" s="74" t="s">
        <v>443</v>
      </c>
      <c r="C1297" s="26" t="s">
        <v>299</v>
      </c>
      <c r="D1297" s="26" t="s">
        <v>192</v>
      </c>
      <c r="E1297" s="26" t="s">
        <v>30</v>
      </c>
      <c r="F1297" s="26" t="s">
        <v>31</v>
      </c>
      <c r="G1297" s="64"/>
      <c r="H1297" s="72"/>
    </row>
    <row r="1298" spans="1:8">
      <c r="A1298" s="26">
        <v>1297</v>
      </c>
      <c r="B1298" s="74" t="s">
        <v>443</v>
      </c>
      <c r="C1298" s="26" t="s">
        <v>299</v>
      </c>
      <c r="D1298" s="26" t="s">
        <v>192</v>
      </c>
      <c r="E1298" s="26" t="s">
        <v>32</v>
      </c>
      <c r="F1298" s="26" t="s">
        <v>33</v>
      </c>
      <c r="G1298" s="64"/>
      <c r="H1298" s="72"/>
    </row>
    <row r="1299" spans="1:8">
      <c r="A1299" s="26">
        <v>1298</v>
      </c>
      <c r="B1299" s="74" t="s">
        <v>443</v>
      </c>
      <c r="C1299" s="26" t="s">
        <v>299</v>
      </c>
      <c r="D1299" s="26" t="s">
        <v>192</v>
      </c>
      <c r="E1299" s="26" t="s">
        <v>34</v>
      </c>
      <c r="F1299" s="26" t="s">
        <v>35</v>
      </c>
      <c r="G1299" s="64"/>
      <c r="H1299" s="72"/>
    </row>
    <row r="1300" spans="1:8">
      <c r="A1300" s="26">
        <v>1299</v>
      </c>
      <c r="B1300" s="74" t="s">
        <v>443</v>
      </c>
      <c r="C1300" s="26" t="s">
        <v>299</v>
      </c>
      <c r="D1300" s="26" t="s">
        <v>192</v>
      </c>
      <c r="E1300" s="26" t="s">
        <v>36</v>
      </c>
      <c r="F1300" s="26" t="s">
        <v>37</v>
      </c>
      <c r="G1300" s="64"/>
      <c r="H1300" s="72"/>
    </row>
    <row r="1301" spans="1:8">
      <c r="A1301" s="26">
        <v>1300</v>
      </c>
      <c r="B1301" s="74" t="s">
        <v>443</v>
      </c>
      <c r="C1301" s="26" t="s">
        <v>299</v>
      </c>
      <c r="D1301" s="26" t="s">
        <v>192</v>
      </c>
      <c r="E1301" s="26" t="s">
        <v>49</v>
      </c>
      <c r="F1301" s="26" t="s">
        <v>50</v>
      </c>
      <c r="G1301" s="64"/>
      <c r="H1301" s="72"/>
    </row>
    <row r="1302" spans="1:8">
      <c r="A1302" s="26">
        <v>1301</v>
      </c>
      <c r="B1302" s="74" t="s">
        <v>443</v>
      </c>
      <c r="C1302" s="26" t="s">
        <v>299</v>
      </c>
      <c r="D1302" s="26" t="s">
        <v>192</v>
      </c>
      <c r="E1302" s="26" t="s">
        <v>51</v>
      </c>
      <c r="F1302" s="26" t="s">
        <v>52</v>
      </c>
      <c r="G1302" s="64"/>
      <c r="H1302" s="72"/>
    </row>
    <row r="1303" spans="1:8">
      <c r="A1303" s="26">
        <v>1302</v>
      </c>
      <c r="B1303" s="74" t="s">
        <v>443</v>
      </c>
      <c r="C1303" s="26" t="s">
        <v>299</v>
      </c>
      <c r="D1303" s="26" t="s">
        <v>192</v>
      </c>
      <c r="E1303" s="26" t="s">
        <v>16</v>
      </c>
      <c r="F1303" s="26" t="s">
        <v>17</v>
      </c>
      <c r="G1303" s="64"/>
      <c r="H1303" s="72"/>
    </row>
    <row r="1304" spans="1:8">
      <c r="A1304" s="26">
        <v>1303</v>
      </c>
      <c r="B1304" s="74" t="s">
        <v>443</v>
      </c>
      <c r="C1304" s="26" t="s">
        <v>299</v>
      </c>
      <c r="D1304" s="26" t="s">
        <v>192</v>
      </c>
      <c r="E1304" s="26" t="s">
        <v>57</v>
      </c>
      <c r="F1304" s="26" t="s">
        <v>58</v>
      </c>
      <c r="G1304" s="64"/>
      <c r="H1304" s="72"/>
    </row>
    <row r="1305" spans="1:8">
      <c r="A1305" s="26">
        <v>1304</v>
      </c>
      <c r="B1305" s="74" t="s">
        <v>443</v>
      </c>
      <c r="C1305" s="26" t="s">
        <v>299</v>
      </c>
      <c r="D1305" s="26" t="s">
        <v>192</v>
      </c>
      <c r="E1305" s="26" t="s">
        <v>59</v>
      </c>
      <c r="F1305" s="26" t="s">
        <v>60</v>
      </c>
      <c r="G1305" s="64"/>
      <c r="H1305" s="72"/>
    </row>
    <row r="1306" spans="1:8">
      <c r="A1306" s="26">
        <v>1305</v>
      </c>
      <c r="B1306" s="74" t="s">
        <v>443</v>
      </c>
      <c r="C1306" s="26" t="s">
        <v>299</v>
      </c>
      <c r="D1306" s="26" t="s">
        <v>192</v>
      </c>
      <c r="E1306" s="26" t="s">
        <v>61</v>
      </c>
      <c r="F1306" s="26" t="s">
        <v>62</v>
      </c>
      <c r="G1306" s="64"/>
      <c r="H1306" s="72"/>
    </row>
    <row r="1307" spans="1:8">
      <c r="A1307" s="26">
        <v>1306</v>
      </c>
      <c r="B1307" s="74" t="s">
        <v>443</v>
      </c>
      <c r="C1307" s="26" t="s">
        <v>299</v>
      </c>
      <c r="D1307" s="26" t="s">
        <v>192</v>
      </c>
      <c r="E1307" s="26" t="s">
        <v>38</v>
      </c>
      <c r="F1307" s="26" t="s">
        <v>39</v>
      </c>
      <c r="G1307" s="64"/>
      <c r="H1307" s="72"/>
    </row>
    <row r="1308" spans="1:8">
      <c r="A1308" s="26">
        <v>1307</v>
      </c>
      <c r="B1308" s="74" t="s">
        <v>443</v>
      </c>
      <c r="C1308" s="26" t="s">
        <v>299</v>
      </c>
      <c r="D1308" s="26" t="s">
        <v>192</v>
      </c>
      <c r="E1308" s="26" t="s">
        <v>40</v>
      </c>
      <c r="F1308" s="26" t="s">
        <v>300</v>
      </c>
      <c r="G1308" s="64"/>
      <c r="H1308" s="72"/>
    </row>
    <row r="1309" spans="1:8">
      <c r="A1309" s="26">
        <v>1308</v>
      </c>
      <c r="B1309" s="74" t="s">
        <v>443</v>
      </c>
      <c r="C1309" s="26" t="s">
        <v>299</v>
      </c>
      <c r="D1309" s="26" t="s">
        <v>192</v>
      </c>
      <c r="E1309" s="26" t="s">
        <v>41</v>
      </c>
      <c r="F1309" s="26" t="s">
        <v>42</v>
      </c>
      <c r="G1309" s="64"/>
      <c r="H1309" s="72"/>
    </row>
    <row r="1310" spans="1:8">
      <c r="A1310" s="26">
        <v>1309</v>
      </c>
      <c r="B1310" s="74" t="s">
        <v>443</v>
      </c>
      <c r="C1310" s="26" t="s">
        <v>299</v>
      </c>
      <c r="D1310" s="26" t="s">
        <v>192</v>
      </c>
      <c r="E1310" s="26" t="s">
        <v>43</v>
      </c>
      <c r="F1310" s="26" t="s">
        <v>44</v>
      </c>
      <c r="G1310" s="64"/>
      <c r="H1310" s="72"/>
    </row>
    <row r="1311" spans="1:8">
      <c r="A1311" s="26">
        <v>1310</v>
      </c>
      <c r="B1311" s="74" t="s">
        <v>443</v>
      </c>
      <c r="C1311" s="26" t="s">
        <v>299</v>
      </c>
      <c r="D1311" s="26" t="s">
        <v>192</v>
      </c>
      <c r="E1311" s="26" t="s">
        <v>45</v>
      </c>
      <c r="F1311" s="26" t="s">
        <v>46</v>
      </c>
      <c r="G1311" s="64"/>
      <c r="H1311" s="72"/>
    </row>
    <row r="1312" spans="1:8">
      <c r="A1312" s="26">
        <v>1311</v>
      </c>
      <c r="B1312" s="74" t="s">
        <v>443</v>
      </c>
      <c r="C1312" s="26" t="s">
        <v>299</v>
      </c>
      <c r="D1312" s="26" t="s">
        <v>192</v>
      </c>
      <c r="E1312" s="26" t="s">
        <v>53</v>
      </c>
      <c r="F1312" s="26" t="s">
        <v>54</v>
      </c>
      <c r="G1312" s="64"/>
      <c r="H1312" s="72"/>
    </row>
    <row r="1313" spans="1:8">
      <c r="A1313" s="26">
        <v>1312</v>
      </c>
      <c r="B1313" s="74" t="s">
        <v>443</v>
      </c>
      <c r="C1313" s="26" t="s">
        <v>299</v>
      </c>
      <c r="D1313" s="26" t="s">
        <v>192</v>
      </c>
      <c r="E1313" s="26" t="s">
        <v>47</v>
      </c>
      <c r="F1313" s="26" t="s">
        <v>48</v>
      </c>
      <c r="G1313" s="64"/>
      <c r="H1313" s="72"/>
    </row>
    <row r="1314" spans="1:8">
      <c r="A1314" s="26">
        <v>1313</v>
      </c>
      <c r="B1314" s="74" t="s">
        <v>443</v>
      </c>
      <c r="C1314" s="26" t="s">
        <v>299</v>
      </c>
      <c r="D1314" s="26" t="s">
        <v>192</v>
      </c>
      <c r="E1314" s="26" t="s">
        <v>63</v>
      </c>
      <c r="F1314" s="26" t="s">
        <v>64</v>
      </c>
      <c r="G1314" s="64">
        <v>5.4</v>
      </c>
      <c r="H1314" s="72">
        <v>182162</v>
      </c>
    </row>
    <row r="1315" spans="1:8">
      <c r="A1315" s="26">
        <v>1314</v>
      </c>
      <c r="B1315" s="74" t="s">
        <v>443</v>
      </c>
      <c r="C1315" s="26" t="s">
        <v>299</v>
      </c>
      <c r="D1315" s="26" t="s">
        <v>192</v>
      </c>
      <c r="E1315" s="26" t="s">
        <v>55</v>
      </c>
      <c r="F1315" s="26" t="s">
        <v>56</v>
      </c>
      <c r="G1315" s="64"/>
      <c r="H1315" s="72"/>
    </row>
    <row r="1316" spans="1:8">
      <c r="A1316" s="26">
        <v>1315</v>
      </c>
      <c r="B1316" s="74" t="s">
        <v>443</v>
      </c>
      <c r="C1316" s="26" t="s">
        <v>299</v>
      </c>
      <c r="D1316" s="26" t="s">
        <v>192</v>
      </c>
      <c r="E1316" s="26" t="s">
        <v>65</v>
      </c>
      <c r="F1316" s="26" t="s">
        <v>66</v>
      </c>
      <c r="G1316" s="64"/>
      <c r="H1316" s="72"/>
    </row>
    <row r="1317" spans="1:8">
      <c r="A1317" s="26">
        <v>1316</v>
      </c>
      <c r="B1317" s="74" t="s">
        <v>443</v>
      </c>
      <c r="C1317" s="26" t="s">
        <v>299</v>
      </c>
      <c r="D1317" s="26" t="s">
        <v>192</v>
      </c>
      <c r="E1317" s="26" t="s">
        <v>67</v>
      </c>
      <c r="F1317" s="26" t="s">
        <v>68</v>
      </c>
      <c r="G1317" s="64">
        <v>0.4</v>
      </c>
      <c r="H1317" s="72">
        <v>19964</v>
      </c>
    </row>
    <row r="1318" spans="1:8">
      <c r="A1318" s="26">
        <v>1317</v>
      </c>
      <c r="B1318" s="74" t="s">
        <v>443</v>
      </c>
      <c r="C1318" s="26" t="s">
        <v>299</v>
      </c>
      <c r="D1318" s="26" t="s">
        <v>192</v>
      </c>
      <c r="E1318" s="26" t="s">
        <v>69</v>
      </c>
      <c r="F1318" s="26" t="s">
        <v>70</v>
      </c>
      <c r="G1318" s="64"/>
      <c r="H1318" s="72"/>
    </row>
    <row r="1319" spans="1:8">
      <c r="A1319" s="26">
        <v>1318</v>
      </c>
      <c r="B1319" s="74" t="s">
        <v>443</v>
      </c>
      <c r="C1319" s="26" t="s">
        <v>299</v>
      </c>
      <c r="D1319" s="26" t="s">
        <v>192</v>
      </c>
      <c r="E1319" s="26" t="s">
        <v>71</v>
      </c>
      <c r="F1319" s="26" t="s">
        <v>72</v>
      </c>
      <c r="G1319" s="64"/>
      <c r="H1319" s="72"/>
    </row>
    <row r="1320" spans="1:8">
      <c r="A1320" s="26">
        <v>1319</v>
      </c>
      <c r="B1320" s="74" t="s">
        <v>443</v>
      </c>
      <c r="C1320" s="26" t="s">
        <v>299</v>
      </c>
      <c r="D1320" s="26" t="s">
        <v>192</v>
      </c>
      <c r="E1320" s="26" t="s">
        <v>73</v>
      </c>
      <c r="F1320" s="26" t="s">
        <v>74</v>
      </c>
      <c r="G1320" s="64"/>
      <c r="H1320" s="72"/>
    </row>
    <row r="1321" spans="1:8">
      <c r="A1321" s="26">
        <v>1320</v>
      </c>
      <c r="B1321" s="74" t="s">
        <v>443</v>
      </c>
      <c r="C1321" s="26" t="s">
        <v>299</v>
      </c>
      <c r="D1321" s="26" t="s">
        <v>192</v>
      </c>
      <c r="E1321" s="26" t="s">
        <v>75</v>
      </c>
      <c r="F1321" s="26" t="s">
        <v>76</v>
      </c>
      <c r="G1321" s="64"/>
      <c r="H1321" s="72"/>
    </row>
    <row r="1322" spans="1:8">
      <c r="A1322" s="26">
        <v>1321</v>
      </c>
      <c r="B1322" s="74" t="s">
        <v>443</v>
      </c>
      <c r="C1322" s="26" t="s">
        <v>299</v>
      </c>
      <c r="D1322" s="26" t="s">
        <v>192</v>
      </c>
      <c r="E1322" s="26" t="s">
        <v>77</v>
      </c>
      <c r="F1322" s="26" t="s">
        <v>301</v>
      </c>
      <c r="G1322" s="64"/>
      <c r="H1322" s="72"/>
    </row>
    <row r="1323" spans="1:8">
      <c r="A1323" s="26">
        <v>1322</v>
      </c>
      <c r="B1323" s="74" t="s">
        <v>443</v>
      </c>
      <c r="C1323" s="26" t="s">
        <v>299</v>
      </c>
      <c r="D1323" s="26" t="s">
        <v>192</v>
      </c>
      <c r="E1323" s="26" t="s">
        <v>78</v>
      </c>
      <c r="F1323" s="26" t="s">
        <v>79</v>
      </c>
      <c r="G1323" s="64"/>
      <c r="H1323" s="72"/>
    </row>
    <row r="1324" spans="1:8">
      <c r="A1324" s="26">
        <v>1323</v>
      </c>
      <c r="B1324" s="74" t="s">
        <v>443</v>
      </c>
      <c r="C1324" s="26" t="s">
        <v>299</v>
      </c>
      <c r="D1324" s="26" t="s">
        <v>192</v>
      </c>
      <c r="E1324" s="26" t="s">
        <v>80</v>
      </c>
      <c r="F1324" s="26" t="s">
        <v>81</v>
      </c>
      <c r="G1324" s="65"/>
      <c r="H1324" s="72"/>
    </row>
    <row r="1325" spans="1:8">
      <c r="A1325" s="26">
        <v>1324</v>
      </c>
      <c r="B1325" s="74" t="s">
        <v>443</v>
      </c>
      <c r="C1325" s="26" t="s">
        <v>299</v>
      </c>
      <c r="D1325" s="26" t="s">
        <v>183</v>
      </c>
      <c r="E1325" s="26" t="s">
        <v>302</v>
      </c>
      <c r="F1325" s="26" t="s">
        <v>303</v>
      </c>
      <c r="G1325" s="67">
        <v>8.25</v>
      </c>
      <c r="H1325" s="69">
        <v>360717</v>
      </c>
    </row>
    <row r="1326" spans="1:8">
      <c r="A1326" s="26">
        <v>1325</v>
      </c>
      <c r="B1326" s="74" t="s">
        <v>443</v>
      </c>
      <c r="C1326" s="26" t="s">
        <v>179</v>
      </c>
      <c r="D1326" s="26" t="s">
        <v>183</v>
      </c>
      <c r="E1326" s="26" t="s">
        <v>304</v>
      </c>
      <c r="F1326" s="26" t="s">
        <v>305</v>
      </c>
      <c r="G1326" s="66">
        <v>8.25</v>
      </c>
      <c r="H1326" s="35">
        <v>360717</v>
      </c>
    </row>
    <row r="1327" spans="1:8">
      <c r="A1327" s="26">
        <v>1326</v>
      </c>
      <c r="B1327" s="74" t="s">
        <v>443</v>
      </c>
      <c r="C1327" s="26" t="s">
        <v>179</v>
      </c>
      <c r="D1327" s="26" t="s">
        <v>192</v>
      </c>
      <c r="E1327" s="26" t="s">
        <v>306</v>
      </c>
      <c r="F1327" s="26" t="s">
        <v>307</v>
      </c>
      <c r="G1327" s="68">
        <v>0.5</v>
      </c>
      <c r="H1327" s="33">
        <v>43420</v>
      </c>
    </row>
    <row r="1328" spans="1:8">
      <c r="A1328" s="26">
        <v>1327</v>
      </c>
      <c r="B1328" s="74" t="s">
        <v>443</v>
      </c>
      <c r="C1328" s="26" t="s">
        <v>179</v>
      </c>
      <c r="D1328" s="26" t="s">
        <v>192</v>
      </c>
      <c r="E1328" s="26" t="s">
        <v>308</v>
      </c>
      <c r="F1328" s="26" t="s">
        <v>309</v>
      </c>
      <c r="G1328" s="68"/>
      <c r="H1328" s="33"/>
    </row>
    <row r="1329" spans="1:8">
      <c r="A1329" s="26">
        <v>1328</v>
      </c>
      <c r="B1329" s="74" t="s">
        <v>443</v>
      </c>
      <c r="C1329" s="26" t="s">
        <v>179</v>
      </c>
      <c r="D1329" s="26" t="s">
        <v>192</v>
      </c>
      <c r="E1329" s="26" t="s">
        <v>310</v>
      </c>
      <c r="F1329" s="26" t="s">
        <v>311</v>
      </c>
      <c r="G1329" s="68"/>
      <c r="H1329" s="33"/>
    </row>
    <row r="1330" spans="1:8">
      <c r="A1330" s="26">
        <v>1329</v>
      </c>
      <c r="B1330" s="74" t="s">
        <v>443</v>
      </c>
      <c r="C1330" s="26" t="s">
        <v>179</v>
      </c>
      <c r="D1330" s="26" t="s">
        <v>192</v>
      </c>
      <c r="E1330" s="26" t="s">
        <v>312</v>
      </c>
      <c r="F1330" s="26" t="s">
        <v>313</v>
      </c>
      <c r="G1330" s="68"/>
      <c r="H1330" s="33"/>
    </row>
    <row r="1331" spans="1:8">
      <c r="A1331" s="26">
        <v>1330</v>
      </c>
      <c r="B1331" s="74" t="s">
        <v>443</v>
      </c>
      <c r="C1331" s="26" t="s">
        <v>179</v>
      </c>
      <c r="D1331" s="26" t="s">
        <v>183</v>
      </c>
      <c r="E1331" s="26" t="s">
        <v>314</v>
      </c>
      <c r="F1331" s="26" t="s">
        <v>315</v>
      </c>
      <c r="G1331" s="67">
        <v>0.5</v>
      </c>
      <c r="H1331" s="35">
        <v>43420</v>
      </c>
    </row>
    <row r="1332" spans="1:8">
      <c r="A1332" s="26">
        <v>1331</v>
      </c>
      <c r="B1332" s="74" t="s">
        <v>443</v>
      </c>
      <c r="C1332" s="26" t="s">
        <v>179</v>
      </c>
      <c r="D1332" s="26" t="s">
        <v>192</v>
      </c>
      <c r="E1332" s="26" t="s">
        <v>316</v>
      </c>
      <c r="F1332" s="26" t="s">
        <v>317</v>
      </c>
      <c r="G1332" s="68"/>
      <c r="H1332" s="33"/>
    </row>
    <row r="1333" spans="1:8">
      <c r="A1333" s="26">
        <v>1332</v>
      </c>
      <c r="B1333" s="74" t="s">
        <v>443</v>
      </c>
      <c r="C1333" s="26" t="s">
        <v>179</v>
      </c>
      <c r="D1333" s="26" t="s">
        <v>183</v>
      </c>
      <c r="E1333" s="26" t="s">
        <v>318</v>
      </c>
      <c r="F1333" s="26" t="s">
        <v>319</v>
      </c>
      <c r="G1333" s="67">
        <v>8.75</v>
      </c>
      <c r="H1333" s="35">
        <v>404137</v>
      </c>
    </row>
    <row r="1334" spans="1:8">
      <c r="A1334" s="26">
        <v>1333</v>
      </c>
      <c r="B1334" s="74" t="s">
        <v>443</v>
      </c>
      <c r="C1334" s="26" t="s">
        <v>179</v>
      </c>
      <c r="D1334" s="26" t="s">
        <v>192</v>
      </c>
      <c r="E1334" s="26" t="s">
        <v>320</v>
      </c>
      <c r="F1334" s="26" t="s">
        <v>321</v>
      </c>
      <c r="G1334" s="26"/>
      <c r="H1334" s="33">
        <v>32527</v>
      </c>
    </row>
    <row r="1335" spans="1:8">
      <c r="A1335" s="26">
        <v>1334</v>
      </c>
      <c r="B1335" s="74" t="s">
        <v>443</v>
      </c>
      <c r="C1335" s="26" t="s">
        <v>179</v>
      </c>
      <c r="D1335" s="26" t="s">
        <v>192</v>
      </c>
      <c r="E1335" s="26" t="s">
        <v>322</v>
      </c>
      <c r="F1335" s="26" t="s">
        <v>323</v>
      </c>
      <c r="G1335" s="26"/>
      <c r="H1335" s="33">
        <v>42607</v>
      </c>
    </row>
    <row r="1336" spans="1:8">
      <c r="A1336" s="26">
        <v>1335</v>
      </c>
      <c r="B1336" s="74" t="s">
        <v>443</v>
      </c>
      <c r="C1336" s="26" t="s">
        <v>179</v>
      </c>
      <c r="D1336" s="26" t="s">
        <v>192</v>
      </c>
      <c r="E1336" s="26" t="s">
        <v>324</v>
      </c>
      <c r="F1336" s="26" t="s">
        <v>325</v>
      </c>
      <c r="G1336" s="26"/>
      <c r="H1336" s="33">
        <v>-1606</v>
      </c>
    </row>
    <row r="1337" spans="1:8">
      <c r="A1337" s="26">
        <v>1336</v>
      </c>
      <c r="B1337" s="74" t="s">
        <v>443</v>
      </c>
      <c r="C1337" s="26" t="s">
        <v>179</v>
      </c>
      <c r="D1337" s="26" t="s">
        <v>183</v>
      </c>
      <c r="E1337" s="26" t="s">
        <v>326</v>
      </c>
      <c r="F1337" s="26" t="s">
        <v>327</v>
      </c>
      <c r="G1337" s="26"/>
      <c r="H1337" s="40">
        <v>477665</v>
      </c>
    </row>
    <row r="1338" spans="1:8">
      <c r="A1338" s="26">
        <v>1337</v>
      </c>
      <c r="B1338" s="74" t="s">
        <v>443</v>
      </c>
      <c r="C1338" s="26" t="s">
        <v>179</v>
      </c>
      <c r="D1338" s="26" t="s">
        <v>192</v>
      </c>
      <c r="E1338" s="26" t="s">
        <v>328</v>
      </c>
      <c r="F1338" s="26" t="s">
        <v>329</v>
      </c>
      <c r="G1338" s="26"/>
      <c r="H1338" s="33">
        <v>11727</v>
      </c>
    </row>
    <row r="1339" spans="1:8">
      <c r="A1339" s="26">
        <v>1338</v>
      </c>
      <c r="B1339" s="74" t="s">
        <v>443</v>
      </c>
      <c r="C1339" s="26" t="s">
        <v>179</v>
      </c>
      <c r="D1339" s="26" t="s">
        <v>192</v>
      </c>
      <c r="E1339" s="26" t="s">
        <v>330</v>
      </c>
      <c r="F1339" s="26" t="s">
        <v>331</v>
      </c>
      <c r="G1339" s="26"/>
      <c r="H1339" s="33">
        <v>13784</v>
      </c>
    </row>
    <row r="1340" spans="1:8">
      <c r="A1340" s="26">
        <v>1339</v>
      </c>
      <c r="B1340" s="74" t="s">
        <v>443</v>
      </c>
      <c r="C1340" s="26" t="s">
        <v>179</v>
      </c>
      <c r="D1340" s="26" t="s">
        <v>192</v>
      </c>
      <c r="E1340" s="26" t="s">
        <v>332</v>
      </c>
      <c r="F1340" s="26" t="s">
        <v>333</v>
      </c>
      <c r="G1340" s="26"/>
      <c r="H1340" s="33">
        <v>63048</v>
      </c>
    </row>
    <row r="1341" spans="1:8">
      <c r="A1341" s="26">
        <v>1340</v>
      </c>
      <c r="B1341" s="74" t="s">
        <v>443</v>
      </c>
      <c r="C1341" s="26" t="s">
        <v>179</v>
      </c>
      <c r="D1341" s="26" t="s">
        <v>192</v>
      </c>
      <c r="E1341" s="26" t="s">
        <v>334</v>
      </c>
      <c r="F1341" s="26" t="s">
        <v>335</v>
      </c>
      <c r="G1341" s="26"/>
      <c r="H1341" s="33">
        <v>6944</v>
      </c>
    </row>
    <row r="1342" spans="1:8">
      <c r="A1342" s="26">
        <v>1341</v>
      </c>
      <c r="B1342" s="74" t="s">
        <v>443</v>
      </c>
      <c r="C1342" s="26" t="s">
        <v>179</v>
      </c>
      <c r="D1342" s="26" t="s">
        <v>183</v>
      </c>
      <c r="E1342" s="26" t="s">
        <v>336</v>
      </c>
      <c r="F1342" s="26" t="s">
        <v>337</v>
      </c>
      <c r="G1342" s="26"/>
      <c r="H1342" s="35">
        <v>95503</v>
      </c>
    </row>
    <row r="1343" spans="1:8">
      <c r="A1343" s="26">
        <v>1342</v>
      </c>
      <c r="B1343" s="74" t="s">
        <v>443</v>
      </c>
      <c r="C1343" s="26" t="s">
        <v>179</v>
      </c>
      <c r="D1343" s="26" t="s">
        <v>192</v>
      </c>
      <c r="E1343" s="26" t="s">
        <v>338</v>
      </c>
      <c r="F1343" s="26" t="s">
        <v>339</v>
      </c>
      <c r="G1343" s="26"/>
      <c r="H1343" s="33">
        <v>10914</v>
      </c>
    </row>
    <row r="1344" spans="1:8">
      <c r="A1344" s="26">
        <v>1343</v>
      </c>
      <c r="B1344" s="74" t="s">
        <v>443</v>
      </c>
      <c r="C1344" s="26" t="s">
        <v>179</v>
      </c>
      <c r="D1344" s="26" t="s">
        <v>192</v>
      </c>
      <c r="E1344" s="26" t="s">
        <v>340</v>
      </c>
      <c r="F1344" s="26" t="s">
        <v>341</v>
      </c>
      <c r="G1344" s="26"/>
      <c r="H1344" s="33"/>
    </row>
    <row r="1345" spans="1:8">
      <c r="A1345" s="26">
        <v>1344</v>
      </c>
      <c r="B1345" s="74" t="s">
        <v>443</v>
      </c>
      <c r="C1345" s="26" t="s">
        <v>179</v>
      </c>
      <c r="D1345" s="26" t="s">
        <v>192</v>
      </c>
      <c r="E1345" s="26" t="s">
        <v>342</v>
      </c>
      <c r="F1345" s="26" t="s">
        <v>343</v>
      </c>
      <c r="G1345" s="26"/>
      <c r="H1345" s="33"/>
    </row>
    <row r="1346" spans="1:8">
      <c r="A1346" s="26">
        <v>1345</v>
      </c>
      <c r="B1346" s="74" t="s">
        <v>443</v>
      </c>
      <c r="C1346" s="26" t="s">
        <v>179</v>
      </c>
      <c r="D1346" s="26" t="s">
        <v>192</v>
      </c>
      <c r="E1346" s="26" t="s">
        <v>344</v>
      </c>
      <c r="F1346" s="26" t="s">
        <v>345</v>
      </c>
      <c r="G1346" s="26"/>
      <c r="H1346" s="33"/>
    </row>
    <row r="1347" spans="1:8">
      <c r="A1347" s="26">
        <v>1346</v>
      </c>
      <c r="B1347" s="74" t="s">
        <v>443</v>
      </c>
      <c r="C1347" s="26" t="s">
        <v>179</v>
      </c>
      <c r="D1347" s="26" t="s">
        <v>192</v>
      </c>
      <c r="E1347" s="26" t="s">
        <v>346</v>
      </c>
      <c r="F1347" s="26" t="s">
        <v>347</v>
      </c>
      <c r="G1347" s="26"/>
      <c r="H1347" s="33">
        <v>20948</v>
      </c>
    </row>
    <row r="1348" spans="1:8">
      <c r="A1348" s="26">
        <v>1347</v>
      </c>
      <c r="B1348" s="74" t="s">
        <v>443</v>
      </c>
      <c r="C1348" s="26" t="s">
        <v>179</v>
      </c>
      <c r="D1348" s="26" t="s">
        <v>192</v>
      </c>
      <c r="E1348" s="26" t="s">
        <v>348</v>
      </c>
      <c r="F1348" s="26" t="s">
        <v>349</v>
      </c>
      <c r="G1348" s="26"/>
      <c r="H1348" s="33">
        <v>7170</v>
      </c>
    </row>
    <row r="1349" spans="1:8">
      <c r="A1349" s="26">
        <v>1348</v>
      </c>
      <c r="B1349" s="74" t="s">
        <v>443</v>
      </c>
      <c r="C1349" s="26" t="s">
        <v>179</v>
      </c>
      <c r="D1349" s="26" t="s">
        <v>192</v>
      </c>
      <c r="E1349" s="26" t="s">
        <v>350</v>
      </c>
      <c r="F1349" s="26" t="s">
        <v>351</v>
      </c>
      <c r="G1349" s="26"/>
      <c r="H1349" s="33"/>
    </row>
    <row r="1350" spans="1:8">
      <c r="A1350" s="26">
        <v>1349</v>
      </c>
      <c r="B1350" s="74" t="s">
        <v>443</v>
      </c>
      <c r="C1350" s="26" t="s">
        <v>179</v>
      </c>
      <c r="D1350" s="26" t="s">
        <v>192</v>
      </c>
      <c r="E1350" s="26" t="s">
        <v>352</v>
      </c>
      <c r="F1350" s="26" t="s">
        <v>353</v>
      </c>
      <c r="G1350" s="26"/>
      <c r="H1350" s="33">
        <v>2041</v>
      </c>
    </row>
    <row r="1351" spans="1:8">
      <c r="A1351" s="26">
        <v>1350</v>
      </c>
      <c r="B1351" s="74" t="s">
        <v>443</v>
      </c>
      <c r="C1351" s="26" t="s">
        <v>179</v>
      </c>
      <c r="D1351" s="26" t="s">
        <v>192</v>
      </c>
      <c r="E1351" s="26" t="s">
        <v>354</v>
      </c>
      <c r="F1351" s="26" t="s">
        <v>355</v>
      </c>
      <c r="G1351" s="26"/>
      <c r="H1351" s="33"/>
    </row>
    <row r="1352" spans="1:8">
      <c r="A1352" s="26">
        <v>1351</v>
      </c>
      <c r="B1352" s="74" t="s">
        <v>443</v>
      </c>
      <c r="C1352" s="26" t="s">
        <v>179</v>
      </c>
      <c r="D1352" s="26" t="s">
        <v>192</v>
      </c>
      <c r="E1352" s="26" t="s">
        <v>356</v>
      </c>
      <c r="F1352" s="26" t="s">
        <v>357</v>
      </c>
      <c r="G1352" s="26"/>
      <c r="H1352" s="33"/>
    </row>
    <row r="1353" spans="1:8">
      <c r="A1353" s="26">
        <v>1352</v>
      </c>
      <c r="B1353" s="74" t="s">
        <v>443</v>
      </c>
      <c r="C1353" s="26" t="s">
        <v>179</v>
      </c>
      <c r="D1353" s="26" t="s">
        <v>192</v>
      </c>
      <c r="E1353" s="26" t="s">
        <v>358</v>
      </c>
      <c r="F1353" s="26" t="s">
        <v>359</v>
      </c>
      <c r="G1353" s="26"/>
      <c r="H1353" s="33"/>
    </row>
    <row r="1354" spans="1:8">
      <c r="A1354" s="26">
        <v>1353</v>
      </c>
      <c r="B1354" s="74" t="s">
        <v>443</v>
      </c>
      <c r="C1354" s="26" t="s">
        <v>179</v>
      </c>
      <c r="D1354" s="26" t="s">
        <v>192</v>
      </c>
      <c r="E1354" s="26" t="s">
        <v>360</v>
      </c>
      <c r="F1354" s="26" t="s">
        <v>361</v>
      </c>
      <c r="G1354" s="26"/>
      <c r="H1354" s="33"/>
    </row>
    <row r="1355" spans="1:8">
      <c r="A1355" s="26">
        <v>1354</v>
      </c>
      <c r="B1355" s="74" t="s">
        <v>443</v>
      </c>
      <c r="C1355" s="26" t="s">
        <v>179</v>
      </c>
      <c r="D1355" s="26" t="s">
        <v>192</v>
      </c>
      <c r="E1355" s="26" t="s">
        <v>362</v>
      </c>
      <c r="F1355" s="26" t="s">
        <v>363</v>
      </c>
      <c r="G1355" s="26"/>
      <c r="H1355" s="33"/>
    </row>
    <row r="1356" spans="1:8">
      <c r="A1356" s="26">
        <v>1355</v>
      </c>
      <c r="B1356" s="74" t="s">
        <v>443</v>
      </c>
      <c r="C1356" s="26" t="s">
        <v>179</v>
      </c>
      <c r="D1356" s="26" t="s">
        <v>192</v>
      </c>
      <c r="E1356" s="26" t="s">
        <v>364</v>
      </c>
      <c r="F1356" s="26" t="s">
        <v>365</v>
      </c>
      <c r="G1356" s="26"/>
      <c r="H1356" s="33"/>
    </row>
    <row r="1357" spans="1:8">
      <c r="A1357" s="26">
        <v>1356</v>
      </c>
      <c r="B1357" s="74" t="s">
        <v>443</v>
      </c>
      <c r="C1357" s="26" t="s">
        <v>179</v>
      </c>
      <c r="D1357" s="26" t="s">
        <v>192</v>
      </c>
      <c r="E1357" s="26" t="s">
        <v>366</v>
      </c>
      <c r="F1357" s="26" t="s">
        <v>367</v>
      </c>
      <c r="G1357" s="26"/>
      <c r="H1357" s="33"/>
    </row>
    <row r="1358" spans="1:8">
      <c r="A1358" s="26">
        <v>1357</v>
      </c>
      <c r="B1358" s="74" t="s">
        <v>443</v>
      </c>
      <c r="C1358" s="26" t="s">
        <v>179</v>
      </c>
      <c r="D1358" s="26" t="s">
        <v>192</v>
      </c>
      <c r="E1358" s="26" t="s">
        <v>368</v>
      </c>
      <c r="F1358" s="26" t="s">
        <v>369</v>
      </c>
      <c r="G1358" s="26"/>
      <c r="H1358" s="33">
        <v>19325</v>
      </c>
    </row>
    <row r="1359" spans="1:8">
      <c r="A1359" s="26">
        <v>1358</v>
      </c>
      <c r="B1359" s="74" t="s">
        <v>443</v>
      </c>
      <c r="C1359" s="26" t="s">
        <v>179</v>
      </c>
      <c r="D1359" s="26" t="s">
        <v>192</v>
      </c>
      <c r="E1359" s="26" t="s">
        <v>370</v>
      </c>
      <c r="F1359" s="26" t="s">
        <v>371</v>
      </c>
      <c r="G1359" s="26"/>
      <c r="H1359" s="33"/>
    </row>
    <row r="1360" spans="1:8">
      <c r="A1360" s="26">
        <v>1359</v>
      </c>
      <c r="B1360" s="74" t="s">
        <v>443</v>
      </c>
      <c r="C1360" s="26" t="s">
        <v>179</v>
      </c>
      <c r="D1360" s="26" t="s">
        <v>192</v>
      </c>
      <c r="E1360" s="26" t="s">
        <v>372</v>
      </c>
      <c r="F1360" s="26" t="s">
        <v>373</v>
      </c>
      <c r="G1360" s="26"/>
      <c r="H1360" s="33"/>
    </row>
    <row r="1361" spans="1:8">
      <c r="A1361" s="26">
        <v>1360</v>
      </c>
      <c r="B1361" s="74" t="s">
        <v>443</v>
      </c>
      <c r="C1361" s="26" t="s">
        <v>179</v>
      </c>
      <c r="D1361" s="26" t="s">
        <v>183</v>
      </c>
      <c r="E1361" s="26" t="s">
        <v>374</v>
      </c>
      <c r="F1361" s="26" t="s">
        <v>375</v>
      </c>
      <c r="G1361" s="26"/>
      <c r="H1361" s="35">
        <v>60398</v>
      </c>
    </row>
    <row r="1362" spans="1:8">
      <c r="A1362" s="26">
        <v>1361</v>
      </c>
      <c r="B1362" s="74" t="s">
        <v>443</v>
      </c>
      <c r="C1362" s="26" t="s">
        <v>179</v>
      </c>
      <c r="D1362" s="26" t="s">
        <v>192</v>
      </c>
      <c r="E1362" s="26" t="s">
        <v>376</v>
      </c>
      <c r="F1362" s="26" t="s">
        <v>377</v>
      </c>
      <c r="G1362" s="26"/>
      <c r="H1362" s="33"/>
    </row>
    <row r="1363" spans="1:8">
      <c r="A1363" s="26">
        <v>1362</v>
      </c>
      <c r="B1363" s="74" t="s">
        <v>443</v>
      </c>
      <c r="C1363" s="26" t="s">
        <v>179</v>
      </c>
      <c r="D1363" s="26" t="s">
        <v>192</v>
      </c>
      <c r="E1363" s="26" t="s">
        <v>378</v>
      </c>
      <c r="F1363" s="26" t="s">
        <v>379</v>
      </c>
      <c r="G1363" s="26"/>
      <c r="H1363" s="33"/>
    </row>
    <row r="1364" spans="1:8">
      <c r="A1364" s="26">
        <v>1363</v>
      </c>
      <c r="B1364" s="74" t="s">
        <v>443</v>
      </c>
      <c r="C1364" s="26" t="s">
        <v>179</v>
      </c>
      <c r="D1364" s="26" t="s">
        <v>192</v>
      </c>
      <c r="E1364" s="26" t="s">
        <v>380</v>
      </c>
      <c r="F1364" s="26" t="s">
        <v>381</v>
      </c>
      <c r="G1364" s="26"/>
      <c r="H1364" s="33"/>
    </row>
    <row r="1365" spans="1:8">
      <c r="A1365" s="26">
        <v>1364</v>
      </c>
      <c r="B1365" s="74" t="s">
        <v>443</v>
      </c>
      <c r="C1365" s="26" t="s">
        <v>179</v>
      </c>
      <c r="D1365" s="26" t="s">
        <v>192</v>
      </c>
      <c r="E1365" s="26" t="s">
        <v>382</v>
      </c>
      <c r="F1365" s="26" t="s">
        <v>383</v>
      </c>
      <c r="G1365" s="26"/>
      <c r="H1365" s="33">
        <v>23475</v>
      </c>
    </row>
    <row r="1366" spans="1:8">
      <c r="A1366" s="26">
        <v>1365</v>
      </c>
      <c r="B1366" s="74" t="s">
        <v>443</v>
      </c>
      <c r="C1366" s="26" t="s">
        <v>179</v>
      </c>
      <c r="D1366" s="26" t="s">
        <v>192</v>
      </c>
      <c r="E1366" s="26" t="s">
        <v>384</v>
      </c>
      <c r="F1366" s="26" t="s">
        <v>385</v>
      </c>
      <c r="G1366" s="26"/>
      <c r="H1366" s="33"/>
    </row>
    <row r="1367" spans="1:8">
      <c r="A1367" s="26">
        <v>1366</v>
      </c>
      <c r="B1367" s="74" t="s">
        <v>443</v>
      </c>
      <c r="C1367" s="26" t="s">
        <v>179</v>
      </c>
      <c r="D1367" s="26" t="s">
        <v>192</v>
      </c>
      <c r="E1367" s="26" t="s">
        <v>386</v>
      </c>
      <c r="F1367" s="26" t="s">
        <v>387</v>
      </c>
      <c r="G1367" s="26"/>
      <c r="H1367" s="33"/>
    </row>
    <row r="1368" spans="1:8">
      <c r="A1368" s="26">
        <v>1367</v>
      </c>
      <c r="B1368" s="74" t="s">
        <v>443</v>
      </c>
      <c r="C1368" s="26" t="s">
        <v>179</v>
      </c>
      <c r="D1368" s="26" t="s">
        <v>183</v>
      </c>
      <c r="E1368" s="26" t="s">
        <v>388</v>
      </c>
      <c r="F1368" s="26" t="s">
        <v>389</v>
      </c>
      <c r="G1368" s="26"/>
      <c r="H1368" s="35">
        <v>23475</v>
      </c>
    </row>
    <row r="1369" spans="1:8">
      <c r="A1369" s="26">
        <v>1368</v>
      </c>
      <c r="B1369" s="74" t="s">
        <v>443</v>
      </c>
      <c r="C1369" s="26" t="s">
        <v>179</v>
      </c>
      <c r="D1369" s="26" t="s">
        <v>192</v>
      </c>
      <c r="E1369" s="26" t="s">
        <v>390</v>
      </c>
      <c r="F1369" s="26" t="s">
        <v>391</v>
      </c>
      <c r="G1369" s="26"/>
      <c r="H1369" s="34">
        <v>96700.582007957026</v>
      </c>
    </row>
    <row r="1370" spans="1:8">
      <c r="A1370" s="26">
        <v>1369</v>
      </c>
      <c r="B1370" s="74" t="s">
        <v>443</v>
      </c>
      <c r="C1370" s="26" t="s">
        <v>179</v>
      </c>
      <c r="D1370" s="26" t="s">
        <v>183</v>
      </c>
      <c r="E1370" s="26" t="s">
        <v>392</v>
      </c>
      <c r="F1370" s="26" t="s">
        <v>393</v>
      </c>
      <c r="G1370" s="26"/>
      <c r="H1370" s="35">
        <v>753741.58200795704</v>
      </c>
    </row>
    <row r="1371" spans="1:8">
      <c r="A1371" s="26">
        <v>1370</v>
      </c>
      <c r="B1371" s="74" t="s">
        <v>443</v>
      </c>
      <c r="C1371" s="26" t="s">
        <v>179</v>
      </c>
      <c r="D1371" s="26" t="s">
        <v>192</v>
      </c>
      <c r="E1371" s="26" t="s">
        <v>394</v>
      </c>
      <c r="F1371" s="26" t="s">
        <v>395</v>
      </c>
      <c r="G1371" s="26"/>
      <c r="H1371" s="33">
        <v>128843</v>
      </c>
    </row>
    <row r="1372" spans="1:8">
      <c r="A1372" s="26">
        <v>1371</v>
      </c>
      <c r="B1372" s="74" t="s">
        <v>443</v>
      </c>
      <c r="C1372" s="26" t="s">
        <v>179</v>
      </c>
      <c r="D1372" s="26" t="s">
        <v>192</v>
      </c>
      <c r="E1372" s="26" t="s">
        <v>396</v>
      </c>
      <c r="F1372" s="26" t="s">
        <v>397</v>
      </c>
      <c r="G1372" s="26"/>
      <c r="H1372" s="33"/>
    </row>
    <row r="1373" spans="1:8">
      <c r="A1373" s="26">
        <v>1372</v>
      </c>
      <c r="B1373" s="74" t="s">
        <v>443</v>
      </c>
      <c r="C1373" s="26" t="s">
        <v>179</v>
      </c>
      <c r="D1373" s="26" t="s">
        <v>183</v>
      </c>
      <c r="E1373" s="26" t="s">
        <v>398</v>
      </c>
      <c r="F1373" s="26" t="s">
        <v>399</v>
      </c>
      <c r="G1373" s="26"/>
      <c r="H1373" s="35">
        <v>882584.58200795704</v>
      </c>
    </row>
    <row r="1374" spans="1:8">
      <c r="A1374" s="26">
        <v>1373</v>
      </c>
      <c r="B1374" s="74" t="s">
        <v>443</v>
      </c>
      <c r="C1374" s="26" t="s">
        <v>179</v>
      </c>
      <c r="D1374" s="26" t="s">
        <v>183</v>
      </c>
      <c r="E1374" s="26" t="s">
        <v>400</v>
      </c>
      <c r="F1374" s="26" t="s">
        <v>401</v>
      </c>
      <c r="G1374" s="26"/>
      <c r="H1374" s="35">
        <v>875175</v>
      </c>
    </row>
    <row r="1375" spans="1:8">
      <c r="A1375" s="26">
        <v>1374</v>
      </c>
      <c r="B1375" s="74" t="s">
        <v>443</v>
      </c>
      <c r="C1375" s="26" t="s">
        <v>179</v>
      </c>
      <c r="D1375" s="26" t="s">
        <v>192</v>
      </c>
      <c r="E1375" s="26" t="s">
        <v>402</v>
      </c>
      <c r="F1375" s="26" t="s">
        <v>403</v>
      </c>
      <c r="G1375" s="26"/>
      <c r="H1375" s="35">
        <v>-7409.5820079570403</v>
      </c>
    </row>
    <row r="1376" spans="1:8">
      <c r="A1376" s="26">
        <v>1375</v>
      </c>
      <c r="B1376" s="74" t="s">
        <v>443</v>
      </c>
      <c r="C1376" s="26" t="s">
        <v>404</v>
      </c>
      <c r="D1376" s="26" t="s">
        <v>192</v>
      </c>
      <c r="E1376" s="26" t="s">
        <v>405</v>
      </c>
      <c r="F1376" s="26" t="s">
        <v>406</v>
      </c>
      <c r="G1376" s="26"/>
      <c r="H1376" s="57">
        <v>119970</v>
      </c>
    </row>
    <row r="1377" spans="1:8">
      <c r="A1377" s="26">
        <v>1376</v>
      </c>
      <c r="B1377" s="74" t="s">
        <v>443</v>
      </c>
      <c r="C1377" s="26" t="s">
        <v>404</v>
      </c>
      <c r="D1377" s="26" t="s">
        <v>192</v>
      </c>
      <c r="E1377" s="26" t="s">
        <v>407</v>
      </c>
      <c r="F1377" s="26" t="s">
        <v>408</v>
      </c>
      <c r="G1377" s="26"/>
      <c r="H1377" s="57">
        <v>7950</v>
      </c>
    </row>
    <row r="1378" spans="1:8">
      <c r="A1378" s="26">
        <v>1377</v>
      </c>
      <c r="B1378" s="74" t="s">
        <v>443</v>
      </c>
      <c r="C1378" s="26" t="s">
        <v>404</v>
      </c>
      <c r="D1378" s="26" t="s">
        <v>192</v>
      </c>
      <c r="E1378" s="26" t="s">
        <v>409</v>
      </c>
      <c r="F1378" s="26" t="s">
        <v>410</v>
      </c>
      <c r="G1378" s="26"/>
      <c r="H1378" s="57"/>
    </row>
    <row r="1379" spans="1:8">
      <c r="A1379" s="26">
        <v>1378</v>
      </c>
      <c r="B1379" s="74" t="s">
        <v>443</v>
      </c>
      <c r="C1379" s="26" t="s">
        <v>404</v>
      </c>
      <c r="D1379" s="26" t="s">
        <v>192</v>
      </c>
      <c r="E1379" s="26" t="s">
        <v>411</v>
      </c>
      <c r="F1379" s="26" t="s">
        <v>412</v>
      </c>
      <c r="G1379" s="26"/>
      <c r="H1379" s="57"/>
    </row>
    <row r="1380" spans="1:8">
      <c r="A1380" s="26">
        <v>1379</v>
      </c>
      <c r="B1380" s="74" t="s">
        <v>443</v>
      </c>
      <c r="C1380" s="26" t="s">
        <v>404</v>
      </c>
      <c r="D1380" s="26" t="s">
        <v>192</v>
      </c>
      <c r="E1380" s="26" t="s">
        <v>413</v>
      </c>
      <c r="F1380" s="26" t="s">
        <v>414</v>
      </c>
      <c r="G1380" s="26"/>
      <c r="H1380" s="57"/>
    </row>
    <row r="1381" spans="1:8">
      <c r="A1381" s="26">
        <v>1380</v>
      </c>
      <c r="B1381" s="74" t="s">
        <v>443</v>
      </c>
      <c r="C1381" s="26" t="s">
        <v>404</v>
      </c>
      <c r="D1381" s="26" t="s">
        <v>192</v>
      </c>
      <c r="E1381" s="26" t="s">
        <v>415</v>
      </c>
      <c r="F1381" s="26" t="s">
        <v>416</v>
      </c>
      <c r="G1381" s="26"/>
      <c r="H1381" s="57"/>
    </row>
    <row r="1382" spans="1:8">
      <c r="A1382" s="26">
        <v>1381</v>
      </c>
      <c r="B1382" s="74" t="s">
        <v>443</v>
      </c>
      <c r="C1382" s="26" t="s">
        <v>404</v>
      </c>
      <c r="D1382" s="26" t="s">
        <v>192</v>
      </c>
      <c r="E1382" s="26" t="s">
        <v>417</v>
      </c>
      <c r="F1382" s="26" t="s">
        <v>418</v>
      </c>
      <c r="G1382" s="26"/>
      <c r="H1382" s="57">
        <v>923</v>
      </c>
    </row>
    <row r="1383" spans="1:8" ht="15.75" thickBot="1">
      <c r="A1383" s="26">
        <v>1382</v>
      </c>
      <c r="B1383" s="74" t="s">
        <v>443</v>
      </c>
      <c r="C1383" s="26" t="s">
        <v>404</v>
      </c>
      <c r="D1383" s="26" t="s">
        <v>183</v>
      </c>
      <c r="E1383" s="26" t="s">
        <v>419</v>
      </c>
      <c r="F1383" s="26" t="s">
        <v>420</v>
      </c>
      <c r="G1383" s="26"/>
      <c r="H1383" s="56">
        <v>128843</v>
      </c>
    </row>
    <row r="1384" spans="1:8" ht="16.5" thickTop="1" thickBot="1">
      <c r="A1384" s="26">
        <v>1383</v>
      </c>
      <c r="B1384" s="74" t="s">
        <v>443</v>
      </c>
      <c r="C1384" s="26" t="s">
        <v>404</v>
      </c>
      <c r="D1384" s="26" t="s">
        <v>183</v>
      </c>
      <c r="E1384" s="26" t="s">
        <v>421</v>
      </c>
      <c r="F1384" s="26" t="s">
        <v>422</v>
      </c>
      <c r="G1384" s="26"/>
      <c r="H1384" s="56">
        <v>128843</v>
      </c>
    </row>
    <row r="1385" spans="1:8" ht="15.75" thickTop="1">
      <c r="A1385" s="26">
        <v>1384</v>
      </c>
      <c r="B1385" s="74" t="s">
        <v>443</v>
      </c>
      <c r="C1385" s="26" t="s">
        <v>404</v>
      </c>
      <c r="D1385" s="26" t="s">
        <v>192</v>
      </c>
      <c r="E1385" s="26" t="s">
        <v>423</v>
      </c>
      <c r="F1385" s="26" t="s">
        <v>424</v>
      </c>
      <c r="G1385" s="26"/>
      <c r="H1385" s="58">
        <v>200429</v>
      </c>
    </row>
    <row r="1386" spans="1:8">
      <c r="A1386" s="26">
        <v>1385</v>
      </c>
      <c r="B1386" s="74" t="s">
        <v>443</v>
      </c>
      <c r="C1386" s="26" t="s">
        <v>404</v>
      </c>
      <c r="D1386" s="26" t="s">
        <v>192</v>
      </c>
      <c r="E1386" s="26" t="s">
        <v>425</v>
      </c>
      <c r="F1386" s="26" t="s">
        <v>426</v>
      </c>
      <c r="G1386" s="26"/>
      <c r="H1386" s="59"/>
    </row>
    <row r="1387" spans="1:8">
      <c r="A1387" s="26">
        <v>1386</v>
      </c>
      <c r="B1387" s="74" t="s">
        <v>443</v>
      </c>
      <c r="C1387" s="26" t="s">
        <v>404</v>
      </c>
      <c r="D1387" s="26" t="s">
        <v>192</v>
      </c>
      <c r="E1387" s="26" t="s">
        <v>427</v>
      </c>
      <c r="F1387" s="26" t="s">
        <v>428</v>
      </c>
      <c r="G1387" s="26"/>
      <c r="H1387" s="58">
        <v>-71586</v>
      </c>
    </row>
    <row r="1388" spans="1:8">
      <c r="A1388" s="26">
        <v>1387</v>
      </c>
      <c r="B1388" s="74" t="s">
        <v>444</v>
      </c>
      <c r="C1388" s="26" t="s">
        <v>191</v>
      </c>
      <c r="D1388" s="26" t="s">
        <v>192</v>
      </c>
      <c r="E1388" s="26" t="s">
        <v>193</v>
      </c>
      <c r="F1388" s="26" t="s">
        <v>194</v>
      </c>
      <c r="G1388" s="26"/>
      <c r="H1388" s="72"/>
    </row>
    <row r="1389" spans="1:8">
      <c r="A1389" s="26">
        <v>1388</v>
      </c>
      <c r="B1389" s="74" t="s">
        <v>444</v>
      </c>
      <c r="C1389" s="26" t="s">
        <v>191</v>
      </c>
      <c r="D1389" s="26" t="s">
        <v>192</v>
      </c>
      <c r="E1389" s="26" t="s">
        <v>195</v>
      </c>
      <c r="F1389" s="26" t="s">
        <v>196</v>
      </c>
      <c r="G1389" s="26"/>
      <c r="H1389" s="72"/>
    </row>
    <row r="1390" spans="1:8">
      <c r="A1390" s="26">
        <v>1389</v>
      </c>
      <c r="B1390" s="74" t="s">
        <v>444</v>
      </c>
      <c r="C1390" s="26" t="s">
        <v>191</v>
      </c>
      <c r="D1390" s="26" t="s">
        <v>192</v>
      </c>
      <c r="E1390" s="26" t="s">
        <v>197</v>
      </c>
      <c r="F1390" s="26" t="s">
        <v>198</v>
      </c>
      <c r="G1390" s="26"/>
      <c r="H1390" s="72"/>
    </row>
    <row r="1391" spans="1:8">
      <c r="A1391" s="26">
        <v>1390</v>
      </c>
      <c r="B1391" s="74" t="s">
        <v>444</v>
      </c>
      <c r="C1391" s="26" t="s">
        <v>191</v>
      </c>
      <c r="D1391" s="26" t="s">
        <v>183</v>
      </c>
      <c r="E1391" s="26" t="s">
        <v>199</v>
      </c>
      <c r="F1391" s="26" t="s">
        <v>200</v>
      </c>
      <c r="G1391" s="26"/>
      <c r="H1391" s="71">
        <f>SUM(H1388:H1390)</f>
        <v>0</v>
      </c>
    </row>
    <row r="1392" spans="1:8">
      <c r="A1392" s="26">
        <v>1391</v>
      </c>
      <c r="B1392" s="74" t="s">
        <v>444</v>
      </c>
      <c r="C1392" s="26" t="s">
        <v>191</v>
      </c>
      <c r="D1392" s="26" t="s">
        <v>192</v>
      </c>
      <c r="E1392" s="26" t="s">
        <v>201</v>
      </c>
      <c r="F1392" s="26" t="s">
        <v>202</v>
      </c>
      <c r="G1392" s="26"/>
      <c r="H1392" s="72"/>
    </row>
    <row r="1393" spans="1:8">
      <c r="A1393" s="26">
        <v>1392</v>
      </c>
      <c r="B1393" s="74" t="s">
        <v>444</v>
      </c>
      <c r="C1393" s="26" t="s">
        <v>191</v>
      </c>
      <c r="D1393" s="26" t="s">
        <v>192</v>
      </c>
      <c r="E1393" s="26" t="s">
        <v>203</v>
      </c>
      <c r="F1393" s="26" t="s">
        <v>204</v>
      </c>
      <c r="G1393" s="26"/>
      <c r="H1393" s="72"/>
    </row>
    <row r="1394" spans="1:8">
      <c r="A1394" s="26">
        <v>1393</v>
      </c>
      <c r="B1394" s="74" t="s">
        <v>444</v>
      </c>
      <c r="C1394" s="26" t="s">
        <v>191</v>
      </c>
      <c r="D1394" s="26" t="s">
        <v>183</v>
      </c>
      <c r="E1394" s="26" t="s">
        <v>205</v>
      </c>
      <c r="F1394" s="26" t="s">
        <v>206</v>
      </c>
      <c r="G1394" s="26"/>
      <c r="H1394" s="71">
        <f>SUM(H1392:H1393)</f>
        <v>0</v>
      </c>
    </row>
    <row r="1395" spans="1:8">
      <c r="A1395" s="26">
        <v>1394</v>
      </c>
      <c r="B1395" s="74" t="s">
        <v>444</v>
      </c>
      <c r="C1395" s="26" t="s">
        <v>191</v>
      </c>
      <c r="D1395" s="26" t="s">
        <v>192</v>
      </c>
      <c r="E1395" s="26" t="s">
        <v>207</v>
      </c>
      <c r="F1395" s="26" t="s">
        <v>208</v>
      </c>
      <c r="G1395" s="26"/>
      <c r="H1395" s="72"/>
    </row>
    <row r="1396" spans="1:8">
      <c r="A1396" s="26">
        <v>1395</v>
      </c>
      <c r="B1396" s="74" t="s">
        <v>444</v>
      </c>
      <c r="C1396" s="26" t="s">
        <v>191</v>
      </c>
      <c r="D1396" s="26" t="s">
        <v>192</v>
      </c>
      <c r="E1396" s="26" t="s">
        <v>209</v>
      </c>
      <c r="F1396" s="26" t="s">
        <v>210</v>
      </c>
      <c r="G1396" s="26"/>
      <c r="H1396" s="72"/>
    </row>
    <row r="1397" spans="1:8">
      <c r="A1397" s="26">
        <v>1396</v>
      </c>
      <c r="B1397" s="74" t="s">
        <v>444</v>
      </c>
      <c r="C1397" s="26" t="s">
        <v>191</v>
      </c>
      <c r="D1397" s="26" t="s">
        <v>192</v>
      </c>
      <c r="E1397" s="26" t="s">
        <v>211</v>
      </c>
      <c r="F1397" s="26" t="s">
        <v>212</v>
      </c>
      <c r="G1397" s="26"/>
      <c r="H1397" s="72">
        <v>184214</v>
      </c>
    </row>
    <row r="1398" spans="1:8">
      <c r="A1398" s="26">
        <v>1397</v>
      </c>
      <c r="B1398" s="74" t="s">
        <v>444</v>
      </c>
      <c r="C1398" s="26" t="s">
        <v>191</v>
      </c>
      <c r="D1398" s="26" t="s">
        <v>192</v>
      </c>
      <c r="E1398" s="26" t="s">
        <v>213</v>
      </c>
      <c r="F1398" s="26" t="s">
        <v>214</v>
      </c>
      <c r="G1398" s="26"/>
      <c r="H1398" s="72"/>
    </row>
    <row r="1399" spans="1:8">
      <c r="A1399" s="26">
        <v>1398</v>
      </c>
      <c r="B1399" s="74" t="s">
        <v>444</v>
      </c>
      <c r="C1399" s="26" t="s">
        <v>191</v>
      </c>
      <c r="D1399" s="26" t="s">
        <v>192</v>
      </c>
      <c r="E1399" s="26" t="s">
        <v>215</v>
      </c>
      <c r="F1399" s="26" t="s">
        <v>216</v>
      </c>
      <c r="G1399" s="26"/>
      <c r="H1399" s="72"/>
    </row>
    <row r="1400" spans="1:8">
      <c r="A1400" s="26">
        <v>1399</v>
      </c>
      <c r="B1400" s="74" t="s">
        <v>444</v>
      </c>
      <c r="C1400" s="26" t="s">
        <v>191</v>
      </c>
      <c r="D1400" s="26" t="s">
        <v>192</v>
      </c>
      <c r="E1400" s="26" t="s">
        <v>217</v>
      </c>
      <c r="F1400" s="26" t="s">
        <v>218</v>
      </c>
      <c r="G1400" s="26"/>
      <c r="H1400" s="72"/>
    </row>
    <row r="1401" spans="1:8">
      <c r="A1401" s="26">
        <v>1400</v>
      </c>
      <c r="B1401" s="74" t="s">
        <v>444</v>
      </c>
      <c r="C1401" s="26" t="s">
        <v>191</v>
      </c>
      <c r="D1401" s="26" t="s">
        <v>192</v>
      </c>
      <c r="E1401" s="26" t="s">
        <v>219</v>
      </c>
      <c r="F1401" s="26" t="s">
        <v>220</v>
      </c>
      <c r="G1401" s="26"/>
      <c r="H1401" s="72"/>
    </row>
    <row r="1402" spans="1:8">
      <c r="A1402" s="26">
        <v>1401</v>
      </c>
      <c r="B1402" s="74" t="s">
        <v>444</v>
      </c>
      <c r="C1402" s="26" t="s">
        <v>191</v>
      </c>
      <c r="D1402" s="26" t="s">
        <v>192</v>
      </c>
      <c r="E1402" s="26" t="s">
        <v>221</v>
      </c>
      <c r="F1402" s="26" t="s">
        <v>222</v>
      </c>
      <c r="G1402" s="26"/>
      <c r="H1402" s="72"/>
    </row>
    <row r="1403" spans="1:8">
      <c r="A1403" s="26">
        <v>1402</v>
      </c>
      <c r="B1403" s="74" t="s">
        <v>444</v>
      </c>
      <c r="C1403" s="26" t="s">
        <v>191</v>
      </c>
      <c r="D1403" s="26" t="s">
        <v>192</v>
      </c>
      <c r="E1403" s="26" t="s">
        <v>223</v>
      </c>
      <c r="F1403" s="26" t="s">
        <v>224</v>
      </c>
      <c r="G1403" s="26"/>
      <c r="H1403" s="72"/>
    </row>
    <row r="1404" spans="1:8">
      <c r="A1404" s="26">
        <v>1403</v>
      </c>
      <c r="B1404" s="74" t="s">
        <v>444</v>
      </c>
      <c r="C1404" s="26" t="s">
        <v>191</v>
      </c>
      <c r="D1404" s="26" t="s">
        <v>192</v>
      </c>
      <c r="E1404" s="26" t="s">
        <v>225</v>
      </c>
      <c r="F1404" s="26" t="s">
        <v>226</v>
      </c>
      <c r="G1404" s="26"/>
      <c r="H1404" s="72"/>
    </row>
    <row r="1405" spans="1:8">
      <c r="A1405" s="26">
        <v>1404</v>
      </c>
      <c r="B1405" s="74" t="s">
        <v>444</v>
      </c>
      <c r="C1405" s="26" t="s">
        <v>191</v>
      </c>
      <c r="D1405" s="26" t="s">
        <v>192</v>
      </c>
      <c r="E1405" s="26" t="s">
        <v>227</v>
      </c>
      <c r="F1405" s="26" t="s">
        <v>228</v>
      </c>
      <c r="G1405" s="26"/>
      <c r="H1405" s="72"/>
    </row>
    <row r="1406" spans="1:8">
      <c r="A1406" s="26">
        <v>1405</v>
      </c>
      <c r="B1406" s="74" t="s">
        <v>444</v>
      </c>
      <c r="C1406" s="26" t="s">
        <v>191</v>
      </c>
      <c r="D1406" s="26" t="s">
        <v>192</v>
      </c>
      <c r="E1406" s="26" t="s">
        <v>229</v>
      </c>
      <c r="F1406" s="26" t="s">
        <v>230</v>
      </c>
      <c r="G1406" s="26"/>
      <c r="H1406" s="72"/>
    </row>
    <row r="1407" spans="1:8">
      <c r="A1407" s="26">
        <v>1406</v>
      </c>
      <c r="B1407" s="74" t="s">
        <v>444</v>
      </c>
      <c r="C1407" s="26" t="s">
        <v>191</v>
      </c>
      <c r="D1407" s="26" t="s">
        <v>192</v>
      </c>
      <c r="E1407" s="26" t="s">
        <v>231</v>
      </c>
      <c r="F1407" s="26" t="s">
        <v>232</v>
      </c>
      <c r="G1407" s="26"/>
      <c r="H1407" s="72"/>
    </row>
    <row r="1408" spans="1:8">
      <c r="A1408" s="26">
        <v>1407</v>
      </c>
      <c r="B1408" s="74" t="s">
        <v>444</v>
      </c>
      <c r="C1408" s="26" t="s">
        <v>191</v>
      </c>
      <c r="D1408" s="26" t="s">
        <v>192</v>
      </c>
      <c r="E1408" s="26" t="s">
        <v>233</v>
      </c>
      <c r="F1408" s="26" t="s">
        <v>234</v>
      </c>
      <c r="G1408" s="26"/>
      <c r="H1408" s="72"/>
    </row>
    <row r="1409" spans="1:8">
      <c r="A1409" s="26">
        <v>1408</v>
      </c>
      <c r="B1409" s="74" t="s">
        <v>444</v>
      </c>
      <c r="C1409" s="26" t="s">
        <v>191</v>
      </c>
      <c r="D1409" s="26" t="s">
        <v>192</v>
      </c>
      <c r="E1409" s="26" t="s">
        <v>235</v>
      </c>
      <c r="F1409" s="26" t="s">
        <v>236</v>
      </c>
      <c r="G1409" s="26"/>
      <c r="H1409" s="72"/>
    </row>
    <row r="1410" spans="1:8">
      <c r="A1410" s="26">
        <v>1409</v>
      </c>
      <c r="B1410" s="74" t="s">
        <v>444</v>
      </c>
      <c r="C1410" s="26" t="s">
        <v>191</v>
      </c>
      <c r="D1410" s="26" t="s">
        <v>192</v>
      </c>
      <c r="E1410" s="26" t="s">
        <v>237</v>
      </c>
      <c r="F1410" s="26" t="s">
        <v>238</v>
      </c>
      <c r="G1410" s="26"/>
      <c r="H1410" s="72"/>
    </row>
    <row r="1411" spans="1:8">
      <c r="A1411" s="26">
        <v>1410</v>
      </c>
      <c r="B1411" s="74" t="s">
        <v>444</v>
      </c>
      <c r="C1411" s="26" t="s">
        <v>191</v>
      </c>
      <c r="D1411" s="26" t="s">
        <v>192</v>
      </c>
      <c r="E1411" s="26" t="s">
        <v>239</v>
      </c>
      <c r="F1411" s="26" t="s">
        <v>240</v>
      </c>
      <c r="G1411" s="26"/>
      <c r="H1411" s="72"/>
    </row>
    <row r="1412" spans="1:8">
      <c r="A1412" s="26">
        <v>1411</v>
      </c>
      <c r="B1412" s="74" t="s">
        <v>444</v>
      </c>
      <c r="C1412" s="26" t="s">
        <v>191</v>
      </c>
      <c r="D1412" s="26" t="s">
        <v>192</v>
      </c>
      <c r="E1412" s="26" t="s">
        <v>241</v>
      </c>
      <c r="F1412" s="26" t="s">
        <v>242</v>
      </c>
      <c r="G1412" s="26"/>
      <c r="H1412" s="72"/>
    </row>
    <row r="1413" spans="1:8">
      <c r="A1413" s="26">
        <v>1412</v>
      </c>
      <c r="B1413" s="74" t="s">
        <v>444</v>
      </c>
      <c r="C1413" s="26" t="s">
        <v>191</v>
      </c>
      <c r="D1413" s="26" t="s">
        <v>192</v>
      </c>
      <c r="E1413" s="26" t="s">
        <v>243</v>
      </c>
      <c r="F1413" s="26" t="s">
        <v>244</v>
      </c>
      <c r="G1413" s="26"/>
      <c r="H1413" s="72"/>
    </row>
    <row r="1414" spans="1:8">
      <c r="A1414" s="26">
        <v>1413</v>
      </c>
      <c r="B1414" s="74" t="s">
        <v>444</v>
      </c>
      <c r="C1414" s="26" t="s">
        <v>191</v>
      </c>
      <c r="D1414" s="26" t="s">
        <v>192</v>
      </c>
      <c r="E1414" s="26" t="s">
        <v>245</v>
      </c>
      <c r="F1414" s="26" t="s">
        <v>246</v>
      </c>
      <c r="G1414" s="26"/>
      <c r="H1414" s="72"/>
    </row>
    <row r="1415" spans="1:8">
      <c r="A1415" s="26">
        <v>1414</v>
      </c>
      <c r="B1415" s="74" t="s">
        <v>444</v>
      </c>
      <c r="C1415" s="26" t="s">
        <v>191</v>
      </c>
      <c r="D1415" s="26" t="s">
        <v>192</v>
      </c>
      <c r="E1415" s="26" t="s">
        <v>247</v>
      </c>
      <c r="F1415" s="26" t="s">
        <v>248</v>
      </c>
      <c r="G1415" s="26"/>
      <c r="H1415" s="72"/>
    </row>
    <row r="1416" spans="1:8">
      <c r="A1416" s="26">
        <v>1415</v>
      </c>
      <c r="B1416" s="74" t="s">
        <v>444</v>
      </c>
      <c r="C1416" s="26" t="s">
        <v>191</v>
      </c>
      <c r="D1416" s="26" t="s">
        <v>192</v>
      </c>
      <c r="E1416" s="26" t="s">
        <v>249</v>
      </c>
      <c r="F1416" s="26" t="s">
        <v>250</v>
      </c>
      <c r="G1416" s="26"/>
      <c r="H1416" s="72">
        <v>840</v>
      </c>
    </row>
    <row r="1417" spans="1:8">
      <c r="A1417" s="26">
        <v>1416</v>
      </c>
      <c r="B1417" s="74" t="s">
        <v>444</v>
      </c>
      <c r="C1417" s="26" t="s">
        <v>191</v>
      </c>
      <c r="D1417" s="26" t="s">
        <v>192</v>
      </c>
      <c r="E1417" s="26" t="s">
        <v>251</v>
      </c>
      <c r="F1417" s="26" t="s">
        <v>252</v>
      </c>
      <c r="G1417" s="26"/>
      <c r="H1417" s="72"/>
    </row>
    <row r="1418" spans="1:8">
      <c r="A1418" s="26">
        <v>1417</v>
      </c>
      <c r="B1418" s="74" t="s">
        <v>444</v>
      </c>
      <c r="C1418" s="26" t="s">
        <v>191</v>
      </c>
      <c r="D1418" s="26" t="s">
        <v>192</v>
      </c>
      <c r="E1418" s="26" t="s">
        <v>253</v>
      </c>
      <c r="F1418" s="26" t="s">
        <v>254</v>
      </c>
      <c r="G1418" s="26"/>
      <c r="H1418" s="72"/>
    </row>
    <row r="1419" spans="1:8">
      <c r="A1419" s="26">
        <v>1418</v>
      </c>
      <c r="B1419" s="74" t="s">
        <v>444</v>
      </c>
      <c r="C1419" s="26" t="s">
        <v>191</v>
      </c>
      <c r="D1419" s="26" t="s">
        <v>192</v>
      </c>
      <c r="E1419" s="26" t="s">
        <v>255</v>
      </c>
      <c r="F1419" s="26" t="s">
        <v>256</v>
      </c>
      <c r="G1419" s="26"/>
      <c r="H1419" s="72"/>
    </row>
    <row r="1420" spans="1:8">
      <c r="A1420" s="26">
        <v>1419</v>
      </c>
      <c r="B1420" s="74" t="s">
        <v>444</v>
      </c>
      <c r="C1420" s="26" t="s">
        <v>191</v>
      </c>
      <c r="D1420" s="26" t="s">
        <v>192</v>
      </c>
      <c r="E1420" s="26" t="s">
        <v>257</v>
      </c>
      <c r="F1420" s="26" t="s">
        <v>258</v>
      </c>
      <c r="G1420" s="26"/>
      <c r="H1420" s="72"/>
    </row>
    <row r="1421" spans="1:8">
      <c r="A1421" s="26">
        <v>1420</v>
      </c>
      <c r="B1421" s="74" t="s">
        <v>444</v>
      </c>
      <c r="C1421" s="26" t="s">
        <v>191</v>
      </c>
      <c r="D1421" s="26" t="s">
        <v>192</v>
      </c>
      <c r="E1421" s="26" t="s">
        <v>259</v>
      </c>
      <c r="F1421" s="26" t="s">
        <v>260</v>
      </c>
      <c r="G1421" s="26"/>
      <c r="H1421" s="72"/>
    </row>
    <row r="1422" spans="1:8">
      <c r="A1422" s="26">
        <v>1421</v>
      </c>
      <c r="B1422" s="74" t="s">
        <v>444</v>
      </c>
      <c r="C1422" s="26" t="s">
        <v>191</v>
      </c>
      <c r="D1422" s="26" t="s">
        <v>192</v>
      </c>
      <c r="E1422" s="26" t="s">
        <v>261</v>
      </c>
      <c r="F1422" s="26" t="s">
        <v>262</v>
      </c>
      <c r="G1422" s="26"/>
      <c r="H1422" s="72"/>
    </row>
    <row r="1423" spans="1:8">
      <c r="A1423" s="26">
        <v>1422</v>
      </c>
      <c r="B1423" s="74" t="s">
        <v>444</v>
      </c>
      <c r="C1423" s="26" t="s">
        <v>191</v>
      </c>
      <c r="D1423" s="26" t="s">
        <v>192</v>
      </c>
      <c r="E1423" s="26" t="s">
        <v>263</v>
      </c>
      <c r="F1423" s="26" t="s">
        <v>264</v>
      </c>
      <c r="G1423" s="26"/>
      <c r="H1423" s="72"/>
    </row>
    <row r="1424" spans="1:8">
      <c r="A1424" s="26">
        <v>1423</v>
      </c>
      <c r="B1424" s="74" t="s">
        <v>444</v>
      </c>
      <c r="C1424" s="26" t="s">
        <v>191</v>
      </c>
      <c r="D1424" s="26" t="s">
        <v>192</v>
      </c>
      <c r="E1424" s="26" t="s">
        <v>265</v>
      </c>
      <c r="F1424" s="26" t="s">
        <v>266</v>
      </c>
      <c r="G1424" s="26"/>
      <c r="H1424" s="72"/>
    </row>
    <row r="1425" spans="1:8">
      <c r="A1425" s="26">
        <v>1424</v>
      </c>
      <c r="B1425" s="74" t="s">
        <v>444</v>
      </c>
      <c r="C1425" s="26" t="s">
        <v>191</v>
      </c>
      <c r="D1425" s="26" t="s">
        <v>192</v>
      </c>
      <c r="E1425" s="26" t="s">
        <v>267</v>
      </c>
      <c r="F1425" s="26" t="s">
        <v>268</v>
      </c>
      <c r="G1425" s="26"/>
      <c r="H1425" s="72"/>
    </row>
    <row r="1426" spans="1:8">
      <c r="A1426" s="26">
        <v>1425</v>
      </c>
      <c r="B1426" s="74" t="s">
        <v>444</v>
      </c>
      <c r="C1426" s="26" t="s">
        <v>191</v>
      </c>
      <c r="D1426" s="26" t="s">
        <v>192</v>
      </c>
      <c r="E1426" s="26" t="s">
        <v>269</v>
      </c>
      <c r="F1426" s="26" t="s">
        <v>270</v>
      </c>
      <c r="G1426" s="26"/>
      <c r="H1426" s="72"/>
    </row>
    <row r="1427" spans="1:8">
      <c r="A1427" s="26">
        <v>1426</v>
      </c>
      <c r="B1427" s="74" t="s">
        <v>444</v>
      </c>
      <c r="C1427" s="26" t="s">
        <v>191</v>
      </c>
      <c r="D1427" s="26" t="s">
        <v>192</v>
      </c>
      <c r="E1427" s="26" t="s">
        <v>271</v>
      </c>
      <c r="F1427" s="26" t="s">
        <v>272</v>
      </c>
      <c r="G1427" s="26"/>
      <c r="H1427" s="72"/>
    </row>
    <row r="1428" spans="1:8">
      <c r="A1428" s="26">
        <v>1427</v>
      </c>
      <c r="B1428" s="74" t="s">
        <v>444</v>
      </c>
      <c r="C1428" s="26" t="s">
        <v>191</v>
      </c>
      <c r="D1428" s="26" t="s">
        <v>192</v>
      </c>
      <c r="E1428" s="26" t="s">
        <v>273</v>
      </c>
      <c r="F1428" s="26" t="s">
        <v>274</v>
      </c>
      <c r="G1428" s="26"/>
      <c r="H1428" s="72"/>
    </row>
    <row r="1429" spans="1:8">
      <c r="A1429" s="26">
        <v>1428</v>
      </c>
      <c r="B1429" s="74" t="s">
        <v>444</v>
      </c>
      <c r="C1429" s="26" t="s">
        <v>191</v>
      </c>
      <c r="D1429" s="26" t="s">
        <v>192</v>
      </c>
      <c r="E1429" s="26" t="s">
        <v>275</v>
      </c>
      <c r="F1429" s="26" t="s">
        <v>276</v>
      </c>
      <c r="G1429" s="26"/>
      <c r="H1429" s="72"/>
    </row>
    <row r="1430" spans="1:8">
      <c r="A1430" s="26">
        <v>1429</v>
      </c>
      <c r="B1430" s="74" t="s">
        <v>444</v>
      </c>
      <c r="C1430" s="26" t="s">
        <v>191</v>
      </c>
      <c r="D1430" s="26" t="s">
        <v>183</v>
      </c>
      <c r="E1430" s="26" t="s">
        <v>277</v>
      </c>
      <c r="F1430" s="26" t="s">
        <v>278</v>
      </c>
      <c r="G1430" s="26"/>
      <c r="H1430" s="70">
        <f>SUM(H1395:H1429)</f>
        <v>185054</v>
      </c>
    </row>
    <row r="1431" spans="1:8">
      <c r="A1431" s="26">
        <v>1430</v>
      </c>
      <c r="B1431" s="74" t="s">
        <v>444</v>
      </c>
      <c r="C1431" s="26" t="s">
        <v>191</v>
      </c>
      <c r="D1431" s="26" t="s">
        <v>192</v>
      </c>
      <c r="E1431" s="26" t="s">
        <v>279</v>
      </c>
      <c r="F1431" s="26" t="s">
        <v>280</v>
      </c>
      <c r="G1431" s="26"/>
      <c r="H1431" s="72"/>
    </row>
    <row r="1432" spans="1:8">
      <c r="A1432" s="26">
        <v>1431</v>
      </c>
      <c r="B1432" s="74" t="s">
        <v>444</v>
      </c>
      <c r="C1432" s="26" t="s">
        <v>191</v>
      </c>
      <c r="D1432" s="26" t="s">
        <v>192</v>
      </c>
      <c r="E1432" s="26" t="s">
        <v>281</v>
      </c>
      <c r="F1432" s="26" t="s">
        <v>282</v>
      </c>
      <c r="G1432" s="26"/>
      <c r="H1432" s="72"/>
    </row>
    <row r="1433" spans="1:8">
      <c r="A1433" s="26">
        <v>1432</v>
      </c>
      <c r="B1433" s="74" t="s">
        <v>444</v>
      </c>
      <c r="C1433" s="26" t="s">
        <v>191</v>
      </c>
      <c r="D1433" s="26" t="s">
        <v>192</v>
      </c>
      <c r="E1433" s="26" t="s">
        <v>283</v>
      </c>
      <c r="F1433" s="26" t="s">
        <v>284</v>
      </c>
      <c r="G1433" s="26"/>
      <c r="H1433" s="72"/>
    </row>
    <row r="1434" spans="1:8">
      <c r="A1434" s="26">
        <v>1433</v>
      </c>
      <c r="B1434" s="74" t="s">
        <v>444</v>
      </c>
      <c r="C1434" s="26" t="s">
        <v>191</v>
      </c>
      <c r="D1434" s="26" t="s">
        <v>192</v>
      </c>
      <c r="E1434" s="26" t="s">
        <v>285</v>
      </c>
      <c r="F1434" s="26" t="s">
        <v>286</v>
      </c>
      <c r="G1434" s="26"/>
      <c r="H1434" s="72"/>
    </row>
    <row r="1435" spans="1:8">
      <c r="A1435" s="26">
        <v>1434</v>
      </c>
      <c r="B1435" s="74" t="s">
        <v>444</v>
      </c>
      <c r="C1435" s="26" t="s">
        <v>191</v>
      </c>
      <c r="D1435" s="26" t="s">
        <v>192</v>
      </c>
      <c r="E1435" s="26" t="s">
        <v>287</v>
      </c>
      <c r="F1435" s="26" t="s">
        <v>288</v>
      </c>
      <c r="G1435" s="26"/>
      <c r="H1435" s="72"/>
    </row>
    <row r="1436" spans="1:8">
      <c r="A1436" s="26">
        <v>1435</v>
      </c>
      <c r="B1436" s="74" t="s">
        <v>444</v>
      </c>
      <c r="C1436" s="26" t="s">
        <v>191</v>
      </c>
      <c r="D1436" s="26" t="s">
        <v>192</v>
      </c>
      <c r="E1436" s="26" t="s">
        <v>289</v>
      </c>
      <c r="F1436" s="26" t="s">
        <v>290</v>
      </c>
      <c r="G1436" s="26"/>
      <c r="H1436" s="72"/>
    </row>
    <row r="1437" spans="1:8">
      <c r="A1437" s="26">
        <v>1436</v>
      </c>
      <c r="B1437" s="74" t="s">
        <v>444</v>
      </c>
      <c r="C1437" s="26" t="s">
        <v>191</v>
      </c>
      <c r="D1437" s="26" t="s">
        <v>192</v>
      </c>
      <c r="E1437" s="26" t="s">
        <v>291</v>
      </c>
      <c r="F1437" s="26" t="s">
        <v>292</v>
      </c>
      <c r="G1437" s="26"/>
      <c r="H1437" s="72"/>
    </row>
    <row r="1438" spans="1:8">
      <c r="A1438" s="26">
        <v>1437</v>
      </c>
      <c r="B1438" s="74" t="s">
        <v>444</v>
      </c>
      <c r="C1438" s="26" t="s">
        <v>191</v>
      </c>
      <c r="D1438" s="26" t="s">
        <v>192</v>
      </c>
      <c r="E1438" s="26" t="s">
        <v>293</v>
      </c>
      <c r="F1438" s="26" t="s">
        <v>294</v>
      </c>
      <c r="G1438" s="26"/>
      <c r="H1438" s="72"/>
    </row>
    <row r="1439" spans="1:8">
      <c r="A1439" s="26">
        <v>1438</v>
      </c>
      <c r="B1439" s="74" t="s">
        <v>444</v>
      </c>
      <c r="C1439" s="26" t="s">
        <v>191</v>
      </c>
      <c r="D1439" s="26" t="s">
        <v>192</v>
      </c>
      <c r="E1439" s="26" t="s">
        <v>295</v>
      </c>
      <c r="F1439" s="26" t="s">
        <v>296</v>
      </c>
      <c r="G1439" s="26"/>
      <c r="H1439" s="72"/>
    </row>
    <row r="1440" spans="1:8">
      <c r="A1440" s="26">
        <v>1439</v>
      </c>
      <c r="B1440" s="74" t="s">
        <v>444</v>
      </c>
      <c r="C1440" s="26" t="s">
        <v>191</v>
      </c>
      <c r="D1440" s="26" t="s">
        <v>183</v>
      </c>
      <c r="E1440" s="26" t="s">
        <v>297</v>
      </c>
      <c r="F1440" s="26" t="s">
        <v>298</v>
      </c>
      <c r="G1440" s="26"/>
      <c r="H1440" s="70">
        <f>SUM(H1391,H1394,,H1430,H1431:H1439)</f>
        <v>185054</v>
      </c>
    </row>
    <row r="1441" spans="1:8">
      <c r="A1441" s="26">
        <v>1440</v>
      </c>
      <c r="B1441" s="74" t="s">
        <v>444</v>
      </c>
      <c r="C1441" s="26" t="s">
        <v>299</v>
      </c>
      <c r="D1441" s="26" t="s">
        <v>192</v>
      </c>
      <c r="E1441" s="26" t="s">
        <v>8</v>
      </c>
      <c r="F1441" s="26" t="s">
        <v>9</v>
      </c>
      <c r="G1441" s="64">
        <v>0.32</v>
      </c>
      <c r="H1441" s="72">
        <v>20472</v>
      </c>
    </row>
    <row r="1442" spans="1:8">
      <c r="A1442" s="26">
        <v>1441</v>
      </c>
      <c r="B1442" s="74" t="s">
        <v>444</v>
      </c>
      <c r="C1442" s="26" t="s">
        <v>299</v>
      </c>
      <c r="D1442" s="26" t="s">
        <v>192</v>
      </c>
      <c r="E1442" s="26" t="s">
        <v>10</v>
      </c>
      <c r="F1442" s="26" t="s">
        <v>11</v>
      </c>
      <c r="G1442" s="64"/>
      <c r="H1442" s="72"/>
    </row>
    <row r="1443" spans="1:8">
      <c r="A1443" s="26">
        <v>1442</v>
      </c>
      <c r="B1443" s="74" t="s">
        <v>444</v>
      </c>
      <c r="C1443" s="26" t="s">
        <v>299</v>
      </c>
      <c r="D1443" s="26" t="s">
        <v>192</v>
      </c>
      <c r="E1443" s="26" t="s">
        <v>12</v>
      </c>
      <c r="F1443" s="26" t="s">
        <v>13</v>
      </c>
      <c r="G1443" s="64"/>
      <c r="H1443" s="72"/>
    </row>
    <row r="1444" spans="1:8">
      <c r="A1444" s="26">
        <v>1443</v>
      </c>
      <c r="B1444" s="74" t="s">
        <v>444</v>
      </c>
      <c r="C1444" s="26" t="s">
        <v>299</v>
      </c>
      <c r="D1444" s="26" t="s">
        <v>192</v>
      </c>
      <c r="E1444" s="26" t="s">
        <v>14</v>
      </c>
      <c r="F1444" s="26" t="s">
        <v>15</v>
      </c>
      <c r="G1444" s="64"/>
      <c r="H1444" s="72"/>
    </row>
    <row r="1445" spans="1:8">
      <c r="A1445" s="26">
        <v>1444</v>
      </c>
      <c r="B1445" s="74" t="s">
        <v>444</v>
      </c>
      <c r="C1445" s="26" t="s">
        <v>299</v>
      </c>
      <c r="D1445" s="26" t="s">
        <v>192</v>
      </c>
      <c r="E1445" s="26" t="s">
        <v>18</v>
      </c>
      <c r="F1445" s="26" t="s">
        <v>19</v>
      </c>
      <c r="G1445" s="64"/>
      <c r="H1445" s="72"/>
    </row>
    <row r="1446" spans="1:8">
      <c r="A1446" s="26">
        <v>1445</v>
      </c>
      <c r="B1446" s="74" t="s">
        <v>444</v>
      </c>
      <c r="C1446" s="26" t="s">
        <v>299</v>
      </c>
      <c r="D1446" s="26" t="s">
        <v>192</v>
      </c>
      <c r="E1446" s="26" t="s">
        <v>20</v>
      </c>
      <c r="F1446" s="26" t="s">
        <v>21</v>
      </c>
      <c r="G1446" s="64"/>
      <c r="H1446" s="72"/>
    </row>
    <row r="1447" spans="1:8">
      <c r="A1447" s="26">
        <v>1446</v>
      </c>
      <c r="B1447" s="74" t="s">
        <v>444</v>
      </c>
      <c r="C1447" s="26" t="s">
        <v>299</v>
      </c>
      <c r="D1447" s="26" t="s">
        <v>192</v>
      </c>
      <c r="E1447" s="26" t="s">
        <v>22</v>
      </c>
      <c r="F1447" s="26" t="s">
        <v>23</v>
      </c>
      <c r="G1447" s="64"/>
      <c r="H1447" s="72"/>
    </row>
    <row r="1448" spans="1:8">
      <c r="A1448" s="26">
        <v>1447</v>
      </c>
      <c r="B1448" s="74" t="s">
        <v>444</v>
      </c>
      <c r="C1448" s="26" t="s">
        <v>299</v>
      </c>
      <c r="D1448" s="26" t="s">
        <v>192</v>
      </c>
      <c r="E1448" s="26" t="s">
        <v>24</v>
      </c>
      <c r="F1448" s="26" t="s">
        <v>25</v>
      </c>
      <c r="G1448" s="64"/>
      <c r="H1448" s="72"/>
    </row>
    <row r="1449" spans="1:8">
      <c r="A1449" s="26">
        <v>1448</v>
      </c>
      <c r="B1449" s="74" t="s">
        <v>444</v>
      </c>
      <c r="C1449" s="26" t="s">
        <v>299</v>
      </c>
      <c r="D1449" s="26" t="s">
        <v>192</v>
      </c>
      <c r="E1449" s="26" t="s">
        <v>26</v>
      </c>
      <c r="F1449" s="26" t="s">
        <v>27</v>
      </c>
      <c r="G1449" s="64"/>
      <c r="H1449" s="72"/>
    </row>
    <row r="1450" spans="1:8">
      <c r="A1450" s="26">
        <v>1449</v>
      </c>
      <c r="B1450" s="74" t="s">
        <v>444</v>
      </c>
      <c r="C1450" s="26" t="s">
        <v>299</v>
      </c>
      <c r="D1450" s="26" t="s">
        <v>192</v>
      </c>
      <c r="E1450" s="26" t="s">
        <v>28</v>
      </c>
      <c r="F1450" s="26" t="s">
        <v>29</v>
      </c>
      <c r="G1450" s="64"/>
      <c r="H1450" s="72"/>
    </row>
    <row r="1451" spans="1:8">
      <c r="A1451" s="26">
        <v>1450</v>
      </c>
      <c r="B1451" s="74" t="s">
        <v>444</v>
      </c>
      <c r="C1451" s="26" t="s">
        <v>299</v>
      </c>
      <c r="D1451" s="26" t="s">
        <v>192</v>
      </c>
      <c r="E1451" s="26" t="s">
        <v>30</v>
      </c>
      <c r="F1451" s="26" t="s">
        <v>31</v>
      </c>
      <c r="G1451" s="64"/>
      <c r="H1451" s="72"/>
    </row>
    <row r="1452" spans="1:8">
      <c r="A1452" s="26">
        <v>1451</v>
      </c>
      <c r="B1452" s="74" t="s">
        <v>444</v>
      </c>
      <c r="C1452" s="26" t="s">
        <v>299</v>
      </c>
      <c r="D1452" s="26" t="s">
        <v>192</v>
      </c>
      <c r="E1452" s="26" t="s">
        <v>32</v>
      </c>
      <c r="F1452" s="26" t="s">
        <v>33</v>
      </c>
      <c r="G1452" s="64"/>
      <c r="H1452" s="72"/>
    </row>
    <row r="1453" spans="1:8">
      <c r="A1453" s="26">
        <v>1452</v>
      </c>
      <c r="B1453" s="74" t="s">
        <v>444</v>
      </c>
      <c r="C1453" s="26" t="s">
        <v>299</v>
      </c>
      <c r="D1453" s="26" t="s">
        <v>192</v>
      </c>
      <c r="E1453" s="26" t="s">
        <v>34</v>
      </c>
      <c r="F1453" s="26" t="s">
        <v>35</v>
      </c>
      <c r="G1453" s="64"/>
      <c r="H1453" s="72"/>
    </row>
    <row r="1454" spans="1:8">
      <c r="A1454" s="26">
        <v>1453</v>
      </c>
      <c r="B1454" s="74" t="s">
        <v>444</v>
      </c>
      <c r="C1454" s="26" t="s">
        <v>299</v>
      </c>
      <c r="D1454" s="26" t="s">
        <v>192</v>
      </c>
      <c r="E1454" s="26" t="s">
        <v>36</v>
      </c>
      <c r="F1454" s="26" t="s">
        <v>37</v>
      </c>
      <c r="G1454" s="64"/>
      <c r="H1454" s="72"/>
    </row>
    <row r="1455" spans="1:8">
      <c r="A1455" s="26">
        <v>1454</v>
      </c>
      <c r="B1455" s="74" t="s">
        <v>444</v>
      </c>
      <c r="C1455" s="26" t="s">
        <v>299</v>
      </c>
      <c r="D1455" s="26" t="s">
        <v>192</v>
      </c>
      <c r="E1455" s="26" t="s">
        <v>49</v>
      </c>
      <c r="F1455" s="26" t="s">
        <v>50</v>
      </c>
      <c r="G1455" s="64"/>
      <c r="H1455" s="72"/>
    </row>
    <row r="1456" spans="1:8">
      <c r="A1456" s="26">
        <v>1455</v>
      </c>
      <c r="B1456" s="74" t="s">
        <v>444</v>
      </c>
      <c r="C1456" s="26" t="s">
        <v>299</v>
      </c>
      <c r="D1456" s="26" t="s">
        <v>192</v>
      </c>
      <c r="E1456" s="26" t="s">
        <v>51</v>
      </c>
      <c r="F1456" s="26" t="s">
        <v>52</v>
      </c>
      <c r="G1456" s="64"/>
      <c r="H1456" s="72"/>
    </row>
    <row r="1457" spans="1:8">
      <c r="A1457" s="26">
        <v>1456</v>
      </c>
      <c r="B1457" s="74" t="s">
        <v>444</v>
      </c>
      <c r="C1457" s="26" t="s">
        <v>299</v>
      </c>
      <c r="D1457" s="26" t="s">
        <v>192</v>
      </c>
      <c r="E1457" s="26" t="s">
        <v>16</v>
      </c>
      <c r="F1457" s="26" t="s">
        <v>17</v>
      </c>
      <c r="G1457" s="64"/>
      <c r="H1457" s="72"/>
    </row>
    <row r="1458" spans="1:8">
      <c r="A1458" s="26">
        <v>1457</v>
      </c>
      <c r="B1458" s="74" t="s">
        <v>444</v>
      </c>
      <c r="C1458" s="26" t="s">
        <v>299</v>
      </c>
      <c r="D1458" s="26" t="s">
        <v>192</v>
      </c>
      <c r="E1458" s="26" t="s">
        <v>57</v>
      </c>
      <c r="F1458" s="26" t="s">
        <v>58</v>
      </c>
      <c r="G1458" s="64"/>
      <c r="H1458" s="72"/>
    </row>
    <row r="1459" spans="1:8">
      <c r="A1459" s="26">
        <v>1458</v>
      </c>
      <c r="B1459" s="74" t="s">
        <v>444</v>
      </c>
      <c r="C1459" s="26" t="s">
        <v>299</v>
      </c>
      <c r="D1459" s="26" t="s">
        <v>192</v>
      </c>
      <c r="E1459" s="26" t="s">
        <v>59</v>
      </c>
      <c r="F1459" s="26" t="s">
        <v>60</v>
      </c>
      <c r="G1459" s="64"/>
      <c r="H1459" s="72"/>
    </row>
    <row r="1460" spans="1:8">
      <c r="A1460" s="26">
        <v>1459</v>
      </c>
      <c r="B1460" s="74" t="s">
        <v>444</v>
      </c>
      <c r="C1460" s="26" t="s">
        <v>299</v>
      </c>
      <c r="D1460" s="26" t="s">
        <v>192</v>
      </c>
      <c r="E1460" s="26" t="s">
        <v>61</v>
      </c>
      <c r="F1460" s="26" t="s">
        <v>62</v>
      </c>
      <c r="G1460" s="64"/>
      <c r="H1460" s="72"/>
    </row>
    <row r="1461" spans="1:8">
      <c r="A1461" s="26">
        <v>1460</v>
      </c>
      <c r="B1461" s="74" t="s">
        <v>444</v>
      </c>
      <c r="C1461" s="26" t="s">
        <v>299</v>
      </c>
      <c r="D1461" s="26" t="s">
        <v>192</v>
      </c>
      <c r="E1461" s="26" t="s">
        <v>38</v>
      </c>
      <c r="F1461" s="26" t="s">
        <v>39</v>
      </c>
      <c r="G1461" s="64"/>
      <c r="H1461" s="72"/>
    </row>
    <row r="1462" spans="1:8">
      <c r="A1462" s="26">
        <v>1461</v>
      </c>
      <c r="B1462" s="74" t="s">
        <v>444</v>
      </c>
      <c r="C1462" s="26" t="s">
        <v>299</v>
      </c>
      <c r="D1462" s="26" t="s">
        <v>192</v>
      </c>
      <c r="E1462" s="26" t="s">
        <v>40</v>
      </c>
      <c r="F1462" s="26" t="s">
        <v>300</v>
      </c>
      <c r="G1462" s="64"/>
      <c r="H1462" s="72"/>
    </row>
    <row r="1463" spans="1:8">
      <c r="A1463" s="26">
        <v>1462</v>
      </c>
      <c r="B1463" s="74" t="s">
        <v>444</v>
      </c>
      <c r="C1463" s="26" t="s">
        <v>299</v>
      </c>
      <c r="D1463" s="26" t="s">
        <v>192</v>
      </c>
      <c r="E1463" s="26" t="s">
        <v>41</v>
      </c>
      <c r="F1463" s="26" t="s">
        <v>42</v>
      </c>
      <c r="G1463" s="64"/>
      <c r="H1463" s="72"/>
    </row>
    <row r="1464" spans="1:8">
      <c r="A1464" s="26">
        <v>1463</v>
      </c>
      <c r="B1464" s="74" t="s">
        <v>444</v>
      </c>
      <c r="C1464" s="26" t="s">
        <v>299</v>
      </c>
      <c r="D1464" s="26" t="s">
        <v>192</v>
      </c>
      <c r="E1464" s="26" t="s">
        <v>43</v>
      </c>
      <c r="F1464" s="26" t="s">
        <v>44</v>
      </c>
      <c r="G1464" s="64"/>
      <c r="H1464" s="72"/>
    </row>
    <row r="1465" spans="1:8">
      <c r="A1465" s="26">
        <v>1464</v>
      </c>
      <c r="B1465" s="74" t="s">
        <v>444</v>
      </c>
      <c r="C1465" s="26" t="s">
        <v>299</v>
      </c>
      <c r="D1465" s="26" t="s">
        <v>192</v>
      </c>
      <c r="E1465" s="26" t="s">
        <v>45</v>
      </c>
      <c r="F1465" s="26" t="s">
        <v>46</v>
      </c>
      <c r="G1465" s="64"/>
      <c r="H1465" s="72"/>
    </row>
    <row r="1466" spans="1:8">
      <c r="A1466" s="26">
        <v>1465</v>
      </c>
      <c r="B1466" s="74" t="s">
        <v>444</v>
      </c>
      <c r="C1466" s="26" t="s">
        <v>299</v>
      </c>
      <c r="D1466" s="26" t="s">
        <v>192</v>
      </c>
      <c r="E1466" s="26" t="s">
        <v>53</v>
      </c>
      <c r="F1466" s="26" t="s">
        <v>54</v>
      </c>
      <c r="G1466" s="64"/>
      <c r="H1466" s="72"/>
    </row>
    <row r="1467" spans="1:8">
      <c r="A1467" s="26">
        <v>1466</v>
      </c>
      <c r="B1467" s="74" t="s">
        <v>444</v>
      </c>
      <c r="C1467" s="26" t="s">
        <v>299</v>
      </c>
      <c r="D1467" s="26" t="s">
        <v>192</v>
      </c>
      <c r="E1467" s="26" t="s">
        <v>47</v>
      </c>
      <c r="F1467" s="26" t="s">
        <v>48</v>
      </c>
      <c r="G1467" s="64"/>
      <c r="H1467" s="72"/>
    </row>
    <row r="1468" spans="1:8">
      <c r="A1468" s="26">
        <v>1467</v>
      </c>
      <c r="B1468" s="74" t="s">
        <v>444</v>
      </c>
      <c r="C1468" s="26" t="s">
        <v>299</v>
      </c>
      <c r="D1468" s="26" t="s">
        <v>192</v>
      </c>
      <c r="E1468" s="26" t="s">
        <v>63</v>
      </c>
      <c r="F1468" s="26" t="s">
        <v>64</v>
      </c>
      <c r="G1468" s="64">
        <v>0.02</v>
      </c>
      <c r="H1468" s="72">
        <v>422</v>
      </c>
    </row>
    <row r="1469" spans="1:8">
      <c r="A1469" s="26">
        <v>1468</v>
      </c>
      <c r="B1469" s="74" t="s">
        <v>444</v>
      </c>
      <c r="C1469" s="26" t="s">
        <v>299</v>
      </c>
      <c r="D1469" s="26" t="s">
        <v>192</v>
      </c>
      <c r="E1469" s="26" t="s">
        <v>55</v>
      </c>
      <c r="F1469" s="26" t="s">
        <v>56</v>
      </c>
      <c r="G1469" s="64"/>
      <c r="H1469" s="72"/>
    </row>
    <row r="1470" spans="1:8">
      <c r="A1470" s="26">
        <v>1469</v>
      </c>
      <c r="B1470" s="74" t="s">
        <v>444</v>
      </c>
      <c r="C1470" s="26" t="s">
        <v>299</v>
      </c>
      <c r="D1470" s="26" t="s">
        <v>192</v>
      </c>
      <c r="E1470" s="26" t="s">
        <v>65</v>
      </c>
      <c r="F1470" s="26" t="s">
        <v>66</v>
      </c>
      <c r="G1470" s="64">
        <v>0.35</v>
      </c>
      <c r="H1470" s="72">
        <v>12048</v>
      </c>
    </row>
    <row r="1471" spans="1:8">
      <c r="A1471" s="26">
        <v>1470</v>
      </c>
      <c r="B1471" s="74" t="s">
        <v>444</v>
      </c>
      <c r="C1471" s="26" t="s">
        <v>299</v>
      </c>
      <c r="D1471" s="26" t="s">
        <v>192</v>
      </c>
      <c r="E1471" s="26" t="s">
        <v>67</v>
      </c>
      <c r="F1471" s="26" t="s">
        <v>68</v>
      </c>
      <c r="G1471" s="64">
        <v>0.5</v>
      </c>
      <c r="H1471" s="72">
        <v>22769</v>
      </c>
    </row>
    <row r="1472" spans="1:8">
      <c r="A1472" s="26">
        <v>1471</v>
      </c>
      <c r="B1472" s="74" t="s">
        <v>444</v>
      </c>
      <c r="C1472" s="26" t="s">
        <v>299</v>
      </c>
      <c r="D1472" s="26" t="s">
        <v>192</v>
      </c>
      <c r="E1472" s="26" t="s">
        <v>69</v>
      </c>
      <c r="F1472" s="26" t="s">
        <v>70</v>
      </c>
      <c r="G1472" s="64"/>
      <c r="H1472" s="72"/>
    </row>
    <row r="1473" spans="1:8">
      <c r="A1473" s="26">
        <v>1472</v>
      </c>
      <c r="B1473" s="74" t="s">
        <v>444</v>
      </c>
      <c r="C1473" s="26" t="s">
        <v>299</v>
      </c>
      <c r="D1473" s="26" t="s">
        <v>192</v>
      </c>
      <c r="E1473" s="26" t="s">
        <v>71</v>
      </c>
      <c r="F1473" s="26" t="s">
        <v>72</v>
      </c>
      <c r="G1473" s="64">
        <v>1.46</v>
      </c>
      <c r="H1473" s="72">
        <v>41987</v>
      </c>
    </row>
    <row r="1474" spans="1:8">
      <c r="A1474" s="26">
        <v>1473</v>
      </c>
      <c r="B1474" s="74" t="s">
        <v>444</v>
      </c>
      <c r="C1474" s="26" t="s">
        <v>299</v>
      </c>
      <c r="D1474" s="26" t="s">
        <v>192</v>
      </c>
      <c r="E1474" s="26" t="s">
        <v>73</v>
      </c>
      <c r="F1474" s="26" t="s">
        <v>74</v>
      </c>
      <c r="G1474" s="64">
        <v>0.2</v>
      </c>
      <c r="H1474" s="72">
        <v>5167</v>
      </c>
    </row>
    <row r="1475" spans="1:8">
      <c r="A1475" s="26">
        <v>1474</v>
      </c>
      <c r="B1475" s="74" t="s">
        <v>444</v>
      </c>
      <c r="C1475" s="26" t="s">
        <v>299</v>
      </c>
      <c r="D1475" s="26" t="s">
        <v>192</v>
      </c>
      <c r="E1475" s="26" t="s">
        <v>75</v>
      </c>
      <c r="F1475" s="26" t="s">
        <v>76</v>
      </c>
      <c r="G1475" s="64">
        <v>0.14000000000000001</v>
      </c>
      <c r="H1475" s="72">
        <v>4001</v>
      </c>
    </row>
    <row r="1476" spans="1:8">
      <c r="A1476" s="26">
        <v>1475</v>
      </c>
      <c r="B1476" s="74" t="s">
        <v>444</v>
      </c>
      <c r="C1476" s="26" t="s">
        <v>299</v>
      </c>
      <c r="D1476" s="26" t="s">
        <v>192</v>
      </c>
      <c r="E1476" s="26" t="s">
        <v>77</v>
      </c>
      <c r="F1476" s="26" t="s">
        <v>301</v>
      </c>
      <c r="G1476" s="64"/>
      <c r="H1476" s="72"/>
    </row>
    <row r="1477" spans="1:8">
      <c r="A1477" s="26">
        <v>1476</v>
      </c>
      <c r="B1477" s="74" t="s">
        <v>444</v>
      </c>
      <c r="C1477" s="26" t="s">
        <v>299</v>
      </c>
      <c r="D1477" s="26" t="s">
        <v>192</v>
      </c>
      <c r="E1477" s="26" t="s">
        <v>78</v>
      </c>
      <c r="F1477" s="26" t="s">
        <v>79</v>
      </c>
      <c r="G1477" s="64"/>
      <c r="H1477" s="72"/>
    </row>
    <row r="1478" spans="1:8">
      <c r="A1478" s="26">
        <v>1477</v>
      </c>
      <c r="B1478" s="74" t="s">
        <v>444</v>
      </c>
      <c r="C1478" s="26" t="s">
        <v>299</v>
      </c>
      <c r="D1478" s="26" t="s">
        <v>192</v>
      </c>
      <c r="E1478" s="26" t="s">
        <v>80</v>
      </c>
      <c r="F1478" s="26" t="s">
        <v>81</v>
      </c>
      <c r="G1478" s="65"/>
      <c r="H1478" s="72"/>
    </row>
    <row r="1479" spans="1:8">
      <c r="A1479" s="26">
        <v>1478</v>
      </c>
      <c r="B1479" s="74" t="s">
        <v>444</v>
      </c>
      <c r="C1479" s="26" t="s">
        <v>299</v>
      </c>
      <c r="D1479" s="26" t="s">
        <v>183</v>
      </c>
      <c r="E1479" s="26" t="s">
        <v>302</v>
      </c>
      <c r="F1479" s="26" t="s">
        <v>303</v>
      </c>
      <c r="G1479" s="67">
        <f>SUM(G1441:G1477)</f>
        <v>2.99</v>
      </c>
      <c r="H1479" s="69">
        <f>SUM(H1441:H1478)</f>
        <v>106866</v>
      </c>
    </row>
    <row r="1480" spans="1:8">
      <c r="A1480" s="26">
        <v>1479</v>
      </c>
      <c r="B1480" s="74" t="s">
        <v>444</v>
      </c>
      <c r="C1480" s="26" t="s">
        <v>179</v>
      </c>
      <c r="D1480" s="26" t="s">
        <v>183</v>
      </c>
      <c r="E1480" s="26" t="s">
        <v>304</v>
      </c>
      <c r="F1480" s="26" t="s">
        <v>305</v>
      </c>
      <c r="G1480" s="66">
        <v>2.99</v>
      </c>
      <c r="H1480" s="35">
        <v>106866</v>
      </c>
    </row>
    <row r="1481" spans="1:8">
      <c r="A1481" s="26">
        <v>1480</v>
      </c>
      <c r="B1481" s="74" t="s">
        <v>444</v>
      </c>
      <c r="C1481" s="26" t="s">
        <v>179</v>
      </c>
      <c r="D1481" s="26" t="s">
        <v>192</v>
      </c>
      <c r="E1481" s="26" t="s">
        <v>306</v>
      </c>
      <c r="F1481" s="26" t="s">
        <v>307</v>
      </c>
      <c r="G1481" s="68"/>
      <c r="H1481" s="33"/>
    </row>
    <row r="1482" spans="1:8">
      <c r="A1482" s="26">
        <v>1481</v>
      </c>
      <c r="B1482" s="74" t="s">
        <v>444</v>
      </c>
      <c r="C1482" s="26" t="s">
        <v>179</v>
      </c>
      <c r="D1482" s="26" t="s">
        <v>192</v>
      </c>
      <c r="E1482" s="26" t="s">
        <v>308</v>
      </c>
      <c r="F1482" s="26" t="s">
        <v>309</v>
      </c>
      <c r="G1482" s="68"/>
      <c r="H1482" s="33"/>
    </row>
    <row r="1483" spans="1:8">
      <c r="A1483" s="26">
        <v>1482</v>
      </c>
      <c r="B1483" s="74" t="s">
        <v>444</v>
      </c>
      <c r="C1483" s="26" t="s">
        <v>179</v>
      </c>
      <c r="D1483" s="26" t="s">
        <v>192</v>
      </c>
      <c r="E1483" s="26" t="s">
        <v>310</v>
      </c>
      <c r="F1483" s="26" t="s">
        <v>311</v>
      </c>
      <c r="G1483" s="68"/>
      <c r="H1483" s="33"/>
    </row>
    <row r="1484" spans="1:8">
      <c r="A1484" s="26">
        <v>1483</v>
      </c>
      <c r="B1484" s="74" t="s">
        <v>444</v>
      </c>
      <c r="C1484" s="26" t="s">
        <v>179</v>
      </c>
      <c r="D1484" s="26" t="s">
        <v>192</v>
      </c>
      <c r="E1484" s="26" t="s">
        <v>312</v>
      </c>
      <c r="F1484" s="26" t="s">
        <v>313</v>
      </c>
      <c r="G1484" s="68"/>
      <c r="H1484" s="33"/>
    </row>
    <row r="1485" spans="1:8">
      <c r="A1485" s="26">
        <v>1484</v>
      </c>
      <c r="B1485" s="74" t="s">
        <v>444</v>
      </c>
      <c r="C1485" s="26" t="s">
        <v>179</v>
      </c>
      <c r="D1485" s="26" t="s">
        <v>183</v>
      </c>
      <c r="E1485" s="26" t="s">
        <v>314</v>
      </c>
      <c r="F1485" s="26" t="s">
        <v>315</v>
      </c>
      <c r="G1485" s="67">
        <v>0</v>
      </c>
      <c r="H1485" s="35">
        <v>0</v>
      </c>
    </row>
    <row r="1486" spans="1:8">
      <c r="A1486" s="26">
        <v>1485</v>
      </c>
      <c r="B1486" s="74" t="s">
        <v>444</v>
      </c>
      <c r="C1486" s="26" t="s">
        <v>179</v>
      </c>
      <c r="D1486" s="26" t="s">
        <v>192</v>
      </c>
      <c r="E1486" s="26" t="s">
        <v>316</v>
      </c>
      <c r="F1486" s="26" t="s">
        <v>317</v>
      </c>
      <c r="G1486" s="68"/>
      <c r="H1486" s="33"/>
    </row>
    <row r="1487" spans="1:8">
      <c r="A1487" s="26">
        <v>1486</v>
      </c>
      <c r="B1487" s="74" t="s">
        <v>444</v>
      </c>
      <c r="C1487" s="26" t="s">
        <v>179</v>
      </c>
      <c r="D1487" s="26" t="s">
        <v>183</v>
      </c>
      <c r="E1487" s="26" t="s">
        <v>318</v>
      </c>
      <c r="F1487" s="26" t="s">
        <v>319</v>
      </c>
      <c r="G1487" s="67">
        <v>2.99</v>
      </c>
      <c r="H1487" s="35">
        <v>106866</v>
      </c>
    </row>
    <row r="1488" spans="1:8">
      <c r="A1488" s="26">
        <v>1487</v>
      </c>
      <c r="B1488" s="74" t="s">
        <v>444</v>
      </c>
      <c r="C1488" s="26" t="s">
        <v>179</v>
      </c>
      <c r="D1488" s="26" t="s">
        <v>192</v>
      </c>
      <c r="E1488" s="26" t="s">
        <v>320</v>
      </c>
      <c r="F1488" s="26" t="s">
        <v>321</v>
      </c>
      <c r="G1488" s="26"/>
      <c r="H1488" s="33">
        <v>12824</v>
      </c>
    </row>
    <row r="1489" spans="1:8">
      <c r="A1489" s="26">
        <v>1488</v>
      </c>
      <c r="B1489" s="74" t="s">
        <v>444</v>
      </c>
      <c r="C1489" s="26" t="s">
        <v>179</v>
      </c>
      <c r="D1489" s="26" t="s">
        <v>192</v>
      </c>
      <c r="E1489" s="26" t="s">
        <v>322</v>
      </c>
      <c r="F1489" s="26" t="s">
        <v>323</v>
      </c>
      <c r="G1489" s="26"/>
      <c r="H1489" s="33">
        <v>21373</v>
      </c>
    </row>
    <row r="1490" spans="1:8">
      <c r="A1490" s="26">
        <v>1489</v>
      </c>
      <c r="B1490" s="74" t="s">
        <v>444</v>
      </c>
      <c r="C1490" s="26" t="s">
        <v>179</v>
      </c>
      <c r="D1490" s="26" t="s">
        <v>192</v>
      </c>
      <c r="E1490" s="26" t="s">
        <v>324</v>
      </c>
      <c r="F1490" s="26" t="s">
        <v>325</v>
      </c>
      <c r="G1490" s="26"/>
      <c r="H1490" s="33"/>
    </row>
    <row r="1491" spans="1:8">
      <c r="A1491" s="26">
        <v>1490</v>
      </c>
      <c r="B1491" s="74" t="s">
        <v>444</v>
      </c>
      <c r="C1491" s="26" t="s">
        <v>179</v>
      </c>
      <c r="D1491" s="26" t="s">
        <v>183</v>
      </c>
      <c r="E1491" s="26" t="s">
        <v>326</v>
      </c>
      <c r="F1491" s="26" t="s">
        <v>327</v>
      </c>
      <c r="G1491" s="26"/>
      <c r="H1491" s="40">
        <v>141063</v>
      </c>
    </row>
    <row r="1492" spans="1:8">
      <c r="A1492" s="26">
        <v>1491</v>
      </c>
      <c r="B1492" s="74" t="s">
        <v>444</v>
      </c>
      <c r="C1492" s="26" t="s">
        <v>179</v>
      </c>
      <c r="D1492" s="26" t="s">
        <v>192</v>
      </c>
      <c r="E1492" s="26" t="s">
        <v>328</v>
      </c>
      <c r="F1492" s="26" t="s">
        <v>329</v>
      </c>
      <c r="G1492" s="26"/>
      <c r="H1492" s="33">
        <v>600</v>
      </c>
    </row>
    <row r="1493" spans="1:8">
      <c r="A1493" s="26">
        <v>1492</v>
      </c>
      <c r="B1493" s="74" t="s">
        <v>444</v>
      </c>
      <c r="C1493" s="26" t="s">
        <v>179</v>
      </c>
      <c r="D1493" s="26" t="s">
        <v>192</v>
      </c>
      <c r="E1493" s="26" t="s">
        <v>330</v>
      </c>
      <c r="F1493" s="26" t="s">
        <v>331</v>
      </c>
      <c r="G1493" s="26"/>
      <c r="H1493" s="33"/>
    </row>
    <row r="1494" spans="1:8">
      <c r="A1494" s="26">
        <v>1493</v>
      </c>
      <c r="B1494" s="74" t="s">
        <v>444</v>
      </c>
      <c r="C1494" s="26" t="s">
        <v>179</v>
      </c>
      <c r="D1494" s="26" t="s">
        <v>192</v>
      </c>
      <c r="E1494" s="26" t="s">
        <v>332</v>
      </c>
      <c r="F1494" s="26" t="s">
        <v>333</v>
      </c>
      <c r="G1494" s="26"/>
      <c r="H1494" s="33">
        <v>9300</v>
      </c>
    </row>
    <row r="1495" spans="1:8">
      <c r="A1495" s="26">
        <v>1494</v>
      </c>
      <c r="B1495" s="74" t="s">
        <v>444</v>
      </c>
      <c r="C1495" s="26" t="s">
        <v>179</v>
      </c>
      <c r="D1495" s="26" t="s">
        <v>192</v>
      </c>
      <c r="E1495" s="26" t="s">
        <v>334</v>
      </c>
      <c r="F1495" s="26" t="s">
        <v>335</v>
      </c>
      <c r="G1495" s="26"/>
      <c r="H1495" s="33">
        <v>1000</v>
      </c>
    </row>
    <row r="1496" spans="1:8">
      <c r="A1496" s="26">
        <v>1495</v>
      </c>
      <c r="B1496" s="74" t="s">
        <v>444</v>
      </c>
      <c r="C1496" s="26" t="s">
        <v>179</v>
      </c>
      <c r="D1496" s="26" t="s">
        <v>183</v>
      </c>
      <c r="E1496" s="26" t="s">
        <v>336</v>
      </c>
      <c r="F1496" s="26" t="s">
        <v>337</v>
      </c>
      <c r="G1496" s="26"/>
      <c r="H1496" s="35">
        <v>10900</v>
      </c>
    </row>
    <row r="1497" spans="1:8">
      <c r="A1497" s="26">
        <v>1496</v>
      </c>
      <c r="B1497" s="74" t="s">
        <v>444</v>
      </c>
      <c r="C1497" s="26" t="s">
        <v>179</v>
      </c>
      <c r="D1497" s="26" t="s">
        <v>192</v>
      </c>
      <c r="E1497" s="26" t="s">
        <v>338</v>
      </c>
      <c r="F1497" s="26" t="s">
        <v>339</v>
      </c>
      <c r="G1497" s="26"/>
      <c r="H1497" s="33">
        <v>800</v>
      </c>
    </row>
    <row r="1498" spans="1:8">
      <c r="A1498" s="26">
        <v>1497</v>
      </c>
      <c r="B1498" s="74" t="s">
        <v>444</v>
      </c>
      <c r="C1498" s="26" t="s">
        <v>179</v>
      </c>
      <c r="D1498" s="26" t="s">
        <v>192</v>
      </c>
      <c r="E1498" s="26" t="s">
        <v>340</v>
      </c>
      <c r="F1498" s="26" t="s">
        <v>341</v>
      </c>
      <c r="G1498" s="26"/>
      <c r="H1498" s="33"/>
    </row>
    <row r="1499" spans="1:8">
      <c r="A1499" s="26">
        <v>1498</v>
      </c>
      <c r="B1499" s="74" t="s">
        <v>444</v>
      </c>
      <c r="C1499" s="26" t="s">
        <v>179</v>
      </c>
      <c r="D1499" s="26" t="s">
        <v>192</v>
      </c>
      <c r="E1499" s="26" t="s">
        <v>342</v>
      </c>
      <c r="F1499" s="26" t="s">
        <v>343</v>
      </c>
      <c r="G1499" s="26"/>
      <c r="H1499" s="33"/>
    </row>
    <row r="1500" spans="1:8">
      <c r="A1500" s="26">
        <v>1499</v>
      </c>
      <c r="B1500" s="74" t="s">
        <v>444</v>
      </c>
      <c r="C1500" s="26" t="s">
        <v>179</v>
      </c>
      <c r="D1500" s="26" t="s">
        <v>192</v>
      </c>
      <c r="E1500" s="26" t="s">
        <v>344</v>
      </c>
      <c r="F1500" s="26" t="s">
        <v>345</v>
      </c>
      <c r="G1500" s="26"/>
      <c r="H1500" s="33"/>
    </row>
    <row r="1501" spans="1:8">
      <c r="A1501" s="26">
        <v>1500</v>
      </c>
      <c r="B1501" s="74" t="s">
        <v>444</v>
      </c>
      <c r="C1501" s="26" t="s">
        <v>179</v>
      </c>
      <c r="D1501" s="26" t="s">
        <v>192</v>
      </c>
      <c r="E1501" s="26" t="s">
        <v>346</v>
      </c>
      <c r="F1501" s="26" t="s">
        <v>347</v>
      </c>
      <c r="G1501" s="26"/>
      <c r="H1501" s="33">
        <v>2000</v>
      </c>
    </row>
    <row r="1502" spans="1:8">
      <c r="A1502" s="26">
        <v>1501</v>
      </c>
      <c r="B1502" s="74" t="s">
        <v>444</v>
      </c>
      <c r="C1502" s="26" t="s">
        <v>179</v>
      </c>
      <c r="D1502" s="26" t="s">
        <v>192</v>
      </c>
      <c r="E1502" s="26" t="s">
        <v>348</v>
      </c>
      <c r="F1502" s="26" t="s">
        <v>349</v>
      </c>
      <c r="G1502" s="26"/>
      <c r="H1502" s="33">
        <v>1500</v>
      </c>
    </row>
    <row r="1503" spans="1:8">
      <c r="A1503" s="26">
        <v>1502</v>
      </c>
      <c r="B1503" s="74" t="s">
        <v>444</v>
      </c>
      <c r="C1503" s="26" t="s">
        <v>179</v>
      </c>
      <c r="D1503" s="26" t="s">
        <v>192</v>
      </c>
      <c r="E1503" s="26" t="s">
        <v>350</v>
      </c>
      <c r="F1503" s="26" t="s">
        <v>351</v>
      </c>
      <c r="G1503" s="26"/>
      <c r="H1503" s="33">
        <v>1200</v>
      </c>
    </row>
    <row r="1504" spans="1:8">
      <c r="A1504" s="26">
        <v>1503</v>
      </c>
      <c r="B1504" s="74" t="s">
        <v>444</v>
      </c>
      <c r="C1504" s="26" t="s">
        <v>179</v>
      </c>
      <c r="D1504" s="26" t="s">
        <v>192</v>
      </c>
      <c r="E1504" s="26" t="s">
        <v>352</v>
      </c>
      <c r="F1504" s="26" t="s">
        <v>353</v>
      </c>
      <c r="G1504" s="26"/>
      <c r="H1504" s="33"/>
    </row>
    <row r="1505" spans="1:8">
      <c r="A1505" s="26">
        <v>1504</v>
      </c>
      <c r="B1505" s="74" t="s">
        <v>444</v>
      </c>
      <c r="C1505" s="26" t="s">
        <v>179</v>
      </c>
      <c r="D1505" s="26" t="s">
        <v>192</v>
      </c>
      <c r="E1505" s="26" t="s">
        <v>354</v>
      </c>
      <c r="F1505" s="26" t="s">
        <v>355</v>
      </c>
      <c r="G1505" s="26"/>
      <c r="H1505" s="33"/>
    </row>
    <row r="1506" spans="1:8">
      <c r="A1506" s="26">
        <v>1505</v>
      </c>
      <c r="B1506" s="74" t="s">
        <v>444</v>
      </c>
      <c r="C1506" s="26" t="s">
        <v>179</v>
      </c>
      <c r="D1506" s="26" t="s">
        <v>192</v>
      </c>
      <c r="E1506" s="26" t="s">
        <v>356</v>
      </c>
      <c r="F1506" s="26" t="s">
        <v>357</v>
      </c>
      <c r="G1506" s="26"/>
      <c r="H1506" s="33"/>
    </row>
    <row r="1507" spans="1:8">
      <c r="A1507" s="26">
        <v>1506</v>
      </c>
      <c r="B1507" s="74" t="s">
        <v>444</v>
      </c>
      <c r="C1507" s="26" t="s">
        <v>179</v>
      </c>
      <c r="D1507" s="26" t="s">
        <v>192</v>
      </c>
      <c r="E1507" s="26" t="s">
        <v>358</v>
      </c>
      <c r="F1507" s="26" t="s">
        <v>359</v>
      </c>
      <c r="G1507" s="26"/>
      <c r="H1507" s="33"/>
    </row>
    <row r="1508" spans="1:8">
      <c r="A1508" s="26">
        <v>1507</v>
      </c>
      <c r="B1508" s="74" t="s">
        <v>444</v>
      </c>
      <c r="C1508" s="26" t="s">
        <v>179</v>
      </c>
      <c r="D1508" s="26" t="s">
        <v>192</v>
      </c>
      <c r="E1508" s="26" t="s">
        <v>360</v>
      </c>
      <c r="F1508" s="26" t="s">
        <v>361</v>
      </c>
      <c r="G1508" s="26"/>
      <c r="H1508" s="33"/>
    </row>
    <row r="1509" spans="1:8">
      <c r="A1509" s="26">
        <v>1508</v>
      </c>
      <c r="B1509" s="74" t="s">
        <v>444</v>
      </c>
      <c r="C1509" s="26" t="s">
        <v>179</v>
      </c>
      <c r="D1509" s="26" t="s">
        <v>192</v>
      </c>
      <c r="E1509" s="26" t="s">
        <v>362</v>
      </c>
      <c r="F1509" s="26" t="s">
        <v>363</v>
      </c>
      <c r="G1509" s="26"/>
      <c r="H1509" s="33">
        <v>5000</v>
      </c>
    </row>
    <row r="1510" spans="1:8">
      <c r="A1510" s="26">
        <v>1509</v>
      </c>
      <c r="B1510" s="74" t="s">
        <v>444</v>
      </c>
      <c r="C1510" s="26" t="s">
        <v>179</v>
      </c>
      <c r="D1510" s="26" t="s">
        <v>192</v>
      </c>
      <c r="E1510" s="26" t="s">
        <v>364</v>
      </c>
      <c r="F1510" s="26" t="s">
        <v>365</v>
      </c>
      <c r="G1510" s="26"/>
      <c r="H1510" s="33"/>
    </row>
    <row r="1511" spans="1:8">
      <c r="A1511" s="26">
        <v>1510</v>
      </c>
      <c r="B1511" s="74" t="s">
        <v>444</v>
      </c>
      <c r="C1511" s="26" t="s">
        <v>179</v>
      </c>
      <c r="D1511" s="26" t="s">
        <v>192</v>
      </c>
      <c r="E1511" s="26" t="s">
        <v>366</v>
      </c>
      <c r="F1511" s="26" t="s">
        <v>367</v>
      </c>
      <c r="G1511" s="26"/>
      <c r="H1511" s="33"/>
    </row>
    <row r="1512" spans="1:8">
      <c r="A1512" s="26">
        <v>1511</v>
      </c>
      <c r="B1512" s="74" t="s">
        <v>444</v>
      </c>
      <c r="C1512" s="26" t="s">
        <v>179</v>
      </c>
      <c r="D1512" s="26" t="s">
        <v>192</v>
      </c>
      <c r="E1512" s="26" t="s">
        <v>368</v>
      </c>
      <c r="F1512" s="26" t="s">
        <v>369</v>
      </c>
      <c r="G1512" s="26"/>
      <c r="H1512" s="33">
        <v>2704</v>
      </c>
    </row>
    <row r="1513" spans="1:8">
      <c r="A1513" s="26">
        <v>1512</v>
      </c>
      <c r="B1513" s="74" t="s">
        <v>444</v>
      </c>
      <c r="C1513" s="26" t="s">
        <v>179</v>
      </c>
      <c r="D1513" s="26" t="s">
        <v>192</v>
      </c>
      <c r="E1513" s="26" t="s">
        <v>370</v>
      </c>
      <c r="F1513" s="26" t="s">
        <v>371</v>
      </c>
      <c r="G1513" s="26"/>
      <c r="H1513" s="33"/>
    </row>
    <row r="1514" spans="1:8">
      <c r="A1514" s="26">
        <v>1513</v>
      </c>
      <c r="B1514" s="74" t="s">
        <v>444</v>
      </c>
      <c r="C1514" s="26" t="s">
        <v>179</v>
      </c>
      <c r="D1514" s="26" t="s">
        <v>192</v>
      </c>
      <c r="E1514" s="26" t="s">
        <v>372</v>
      </c>
      <c r="F1514" s="26" t="s">
        <v>373</v>
      </c>
      <c r="G1514" s="26"/>
      <c r="H1514" s="33"/>
    </row>
    <row r="1515" spans="1:8">
      <c r="A1515" s="26">
        <v>1514</v>
      </c>
      <c r="B1515" s="74" t="s">
        <v>444</v>
      </c>
      <c r="C1515" s="26" t="s">
        <v>179</v>
      </c>
      <c r="D1515" s="26" t="s">
        <v>183</v>
      </c>
      <c r="E1515" s="26" t="s">
        <v>374</v>
      </c>
      <c r="F1515" s="26" t="s">
        <v>375</v>
      </c>
      <c r="G1515" s="26"/>
      <c r="H1515" s="35">
        <v>13204</v>
      </c>
    </row>
    <row r="1516" spans="1:8">
      <c r="A1516" s="26">
        <v>1515</v>
      </c>
      <c r="B1516" s="74" t="s">
        <v>444</v>
      </c>
      <c r="C1516" s="26" t="s">
        <v>179</v>
      </c>
      <c r="D1516" s="26" t="s">
        <v>192</v>
      </c>
      <c r="E1516" s="26" t="s">
        <v>376</v>
      </c>
      <c r="F1516" s="26" t="s">
        <v>377</v>
      </c>
      <c r="G1516" s="26"/>
      <c r="H1516" s="33">
        <v>5848</v>
      </c>
    </row>
    <row r="1517" spans="1:8">
      <c r="A1517" s="26">
        <v>1516</v>
      </c>
      <c r="B1517" s="74" t="s">
        <v>444</v>
      </c>
      <c r="C1517" s="26" t="s">
        <v>179</v>
      </c>
      <c r="D1517" s="26" t="s">
        <v>192</v>
      </c>
      <c r="E1517" s="26" t="s">
        <v>378</v>
      </c>
      <c r="F1517" s="26" t="s">
        <v>379</v>
      </c>
      <c r="G1517" s="26"/>
      <c r="H1517" s="33"/>
    </row>
    <row r="1518" spans="1:8">
      <c r="A1518" s="26">
        <v>1517</v>
      </c>
      <c r="B1518" s="74" t="s">
        <v>444</v>
      </c>
      <c r="C1518" s="26" t="s">
        <v>179</v>
      </c>
      <c r="D1518" s="26" t="s">
        <v>192</v>
      </c>
      <c r="E1518" s="26" t="s">
        <v>380</v>
      </c>
      <c r="F1518" s="26" t="s">
        <v>381</v>
      </c>
      <c r="G1518" s="26"/>
      <c r="H1518" s="33"/>
    </row>
    <row r="1519" spans="1:8">
      <c r="A1519" s="26">
        <v>1518</v>
      </c>
      <c r="B1519" s="74" t="s">
        <v>444</v>
      </c>
      <c r="C1519" s="26" t="s">
        <v>179</v>
      </c>
      <c r="D1519" s="26" t="s">
        <v>192</v>
      </c>
      <c r="E1519" s="26" t="s">
        <v>382</v>
      </c>
      <c r="F1519" s="26" t="s">
        <v>383</v>
      </c>
      <c r="G1519" s="26"/>
      <c r="H1519" s="33"/>
    </row>
    <row r="1520" spans="1:8">
      <c r="A1520" s="26">
        <v>1519</v>
      </c>
      <c r="B1520" s="74" t="s">
        <v>444</v>
      </c>
      <c r="C1520" s="26" t="s">
        <v>179</v>
      </c>
      <c r="D1520" s="26" t="s">
        <v>192</v>
      </c>
      <c r="E1520" s="26" t="s">
        <v>384</v>
      </c>
      <c r="F1520" s="26" t="s">
        <v>385</v>
      </c>
      <c r="G1520" s="26"/>
      <c r="H1520" s="33"/>
    </row>
    <row r="1521" spans="1:8">
      <c r="A1521" s="26">
        <v>1520</v>
      </c>
      <c r="B1521" s="74" t="s">
        <v>444</v>
      </c>
      <c r="C1521" s="26" t="s">
        <v>179</v>
      </c>
      <c r="D1521" s="26" t="s">
        <v>192</v>
      </c>
      <c r="E1521" s="26" t="s">
        <v>386</v>
      </c>
      <c r="F1521" s="26" t="s">
        <v>387</v>
      </c>
      <c r="G1521" s="26"/>
      <c r="H1521" s="33"/>
    </row>
    <row r="1522" spans="1:8">
      <c r="A1522" s="26">
        <v>1521</v>
      </c>
      <c r="B1522" s="74" t="s">
        <v>444</v>
      </c>
      <c r="C1522" s="26" t="s">
        <v>179</v>
      </c>
      <c r="D1522" s="26" t="s">
        <v>183</v>
      </c>
      <c r="E1522" s="26" t="s">
        <v>388</v>
      </c>
      <c r="F1522" s="26" t="s">
        <v>389</v>
      </c>
      <c r="G1522" s="26"/>
      <c r="H1522" s="35">
        <v>5848</v>
      </c>
    </row>
    <row r="1523" spans="1:8">
      <c r="A1523" s="26">
        <v>1522</v>
      </c>
      <c r="B1523" s="74" t="s">
        <v>444</v>
      </c>
      <c r="C1523" s="26" t="s">
        <v>179</v>
      </c>
      <c r="D1523" s="26" t="s">
        <v>192</v>
      </c>
      <c r="E1523" s="26" t="s">
        <v>390</v>
      </c>
      <c r="F1523" s="26" t="s">
        <v>391</v>
      </c>
      <c r="G1523" s="26"/>
      <c r="H1523" s="34">
        <v>19027</v>
      </c>
    </row>
    <row r="1524" spans="1:8">
      <c r="A1524" s="26">
        <v>1523</v>
      </c>
      <c r="B1524" s="74" t="s">
        <v>444</v>
      </c>
      <c r="C1524" s="26" t="s">
        <v>179</v>
      </c>
      <c r="D1524" s="26" t="s">
        <v>183</v>
      </c>
      <c r="E1524" s="26" t="s">
        <v>392</v>
      </c>
      <c r="F1524" s="26" t="s">
        <v>393</v>
      </c>
      <c r="G1524" s="26"/>
      <c r="H1524" s="35">
        <v>190042</v>
      </c>
    </row>
    <row r="1525" spans="1:8">
      <c r="A1525" s="26">
        <v>1524</v>
      </c>
      <c r="B1525" s="74" t="s">
        <v>444</v>
      </c>
      <c r="C1525" s="26" t="s">
        <v>179</v>
      </c>
      <c r="D1525" s="26" t="s">
        <v>192</v>
      </c>
      <c r="E1525" s="26" t="s">
        <v>394</v>
      </c>
      <c r="F1525" s="26" t="s">
        <v>395</v>
      </c>
      <c r="G1525" s="26"/>
      <c r="H1525" s="33"/>
    </row>
    <row r="1526" spans="1:8">
      <c r="A1526" s="26">
        <v>1525</v>
      </c>
      <c r="B1526" s="74" t="s">
        <v>444</v>
      </c>
      <c r="C1526" s="26" t="s">
        <v>179</v>
      </c>
      <c r="D1526" s="26" t="s">
        <v>192</v>
      </c>
      <c r="E1526" s="26" t="s">
        <v>396</v>
      </c>
      <c r="F1526" s="26" t="s">
        <v>397</v>
      </c>
      <c r="G1526" s="26"/>
      <c r="H1526" s="33"/>
    </row>
    <row r="1527" spans="1:8">
      <c r="A1527" s="26">
        <v>1526</v>
      </c>
      <c r="B1527" s="74" t="s">
        <v>444</v>
      </c>
      <c r="C1527" s="26" t="s">
        <v>179</v>
      </c>
      <c r="D1527" s="26" t="s">
        <v>183</v>
      </c>
      <c r="E1527" s="26" t="s">
        <v>398</v>
      </c>
      <c r="F1527" s="26" t="s">
        <v>399</v>
      </c>
      <c r="G1527" s="26"/>
      <c r="H1527" s="35">
        <v>190042</v>
      </c>
    </row>
    <row r="1528" spans="1:8">
      <c r="A1528" s="26">
        <v>1527</v>
      </c>
      <c r="B1528" s="74" t="s">
        <v>444</v>
      </c>
      <c r="C1528" s="26" t="s">
        <v>179</v>
      </c>
      <c r="D1528" s="26" t="s">
        <v>183</v>
      </c>
      <c r="E1528" s="26" t="s">
        <v>400</v>
      </c>
      <c r="F1528" s="26" t="s">
        <v>401</v>
      </c>
      <c r="G1528" s="26"/>
      <c r="H1528" s="35">
        <v>185054</v>
      </c>
    </row>
    <row r="1529" spans="1:8">
      <c r="A1529" s="26">
        <v>1528</v>
      </c>
      <c r="B1529" s="74" t="s">
        <v>444</v>
      </c>
      <c r="C1529" s="26" t="s">
        <v>179</v>
      </c>
      <c r="D1529" s="26" t="s">
        <v>192</v>
      </c>
      <c r="E1529" s="26" t="s">
        <v>402</v>
      </c>
      <c r="F1529" s="26" t="s">
        <v>403</v>
      </c>
      <c r="G1529" s="26"/>
      <c r="H1529" s="35">
        <v>-4988</v>
      </c>
    </row>
    <row r="1530" spans="1:8">
      <c r="A1530" s="26">
        <v>1529</v>
      </c>
      <c r="B1530" s="74" t="s">
        <v>444</v>
      </c>
      <c r="C1530" s="26" t="s">
        <v>404</v>
      </c>
      <c r="D1530" s="26" t="s">
        <v>192</v>
      </c>
      <c r="E1530" s="26" t="s">
        <v>405</v>
      </c>
      <c r="F1530" s="26" t="s">
        <v>406</v>
      </c>
      <c r="G1530" s="26"/>
      <c r="H1530" s="57"/>
    </row>
    <row r="1531" spans="1:8">
      <c r="A1531" s="26">
        <v>1530</v>
      </c>
      <c r="B1531" s="74" t="s">
        <v>444</v>
      </c>
      <c r="C1531" s="26" t="s">
        <v>404</v>
      </c>
      <c r="D1531" s="26" t="s">
        <v>192</v>
      </c>
      <c r="E1531" s="26" t="s">
        <v>407</v>
      </c>
      <c r="F1531" s="26" t="s">
        <v>408</v>
      </c>
      <c r="G1531" s="26"/>
      <c r="H1531" s="57"/>
    </row>
    <row r="1532" spans="1:8">
      <c r="A1532" s="26">
        <v>1531</v>
      </c>
      <c r="B1532" s="74" t="s">
        <v>444</v>
      </c>
      <c r="C1532" s="26" t="s">
        <v>404</v>
      </c>
      <c r="D1532" s="26" t="s">
        <v>192</v>
      </c>
      <c r="E1532" s="26" t="s">
        <v>409</v>
      </c>
      <c r="F1532" s="26" t="s">
        <v>410</v>
      </c>
      <c r="G1532" s="26"/>
      <c r="H1532" s="57"/>
    </row>
    <row r="1533" spans="1:8">
      <c r="A1533" s="26">
        <v>1532</v>
      </c>
      <c r="B1533" s="74" t="s">
        <v>444</v>
      </c>
      <c r="C1533" s="26" t="s">
        <v>404</v>
      </c>
      <c r="D1533" s="26" t="s">
        <v>192</v>
      </c>
      <c r="E1533" s="26" t="s">
        <v>411</v>
      </c>
      <c r="F1533" s="26" t="s">
        <v>412</v>
      </c>
      <c r="G1533" s="26"/>
      <c r="H1533" s="57"/>
    </row>
    <row r="1534" spans="1:8">
      <c r="A1534" s="26">
        <v>1533</v>
      </c>
      <c r="B1534" s="74" t="s">
        <v>444</v>
      </c>
      <c r="C1534" s="26" t="s">
        <v>404</v>
      </c>
      <c r="D1534" s="26" t="s">
        <v>192</v>
      </c>
      <c r="E1534" s="26" t="s">
        <v>413</v>
      </c>
      <c r="F1534" s="26" t="s">
        <v>414</v>
      </c>
      <c r="G1534" s="26"/>
      <c r="H1534" s="57"/>
    </row>
    <row r="1535" spans="1:8">
      <c r="A1535" s="26">
        <v>1534</v>
      </c>
      <c r="B1535" s="74" t="s">
        <v>444</v>
      </c>
      <c r="C1535" s="26" t="s">
        <v>404</v>
      </c>
      <c r="D1535" s="26" t="s">
        <v>192</v>
      </c>
      <c r="E1535" s="26" t="s">
        <v>415</v>
      </c>
      <c r="F1535" s="26" t="s">
        <v>416</v>
      </c>
      <c r="G1535" s="26"/>
      <c r="H1535" s="57"/>
    </row>
    <row r="1536" spans="1:8">
      <c r="A1536" s="26">
        <v>1535</v>
      </c>
      <c r="B1536" s="74" t="s">
        <v>444</v>
      </c>
      <c r="C1536" s="26" t="s">
        <v>404</v>
      </c>
      <c r="D1536" s="26" t="s">
        <v>192</v>
      </c>
      <c r="E1536" s="26" t="s">
        <v>417</v>
      </c>
      <c r="F1536" s="26" t="s">
        <v>418</v>
      </c>
      <c r="G1536" s="26"/>
      <c r="H1536" s="57"/>
    </row>
    <row r="1537" spans="1:8" ht="15.75" thickBot="1">
      <c r="A1537" s="26">
        <v>1536</v>
      </c>
      <c r="B1537" s="74" t="s">
        <v>444</v>
      </c>
      <c r="C1537" s="26" t="s">
        <v>404</v>
      </c>
      <c r="D1537" s="26" t="s">
        <v>183</v>
      </c>
      <c r="E1537" s="26" t="s">
        <v>419</v>
      </c>
      <c r="F1537" s="26" t="s">
        <v>420</v>
      </c>
      <c r="G1537" s="26"/>
      <c r="H1537" s="44">
        <v>0</v>
      </c>
    </row>
    <row r="1538" spans="1:8" ht="16.5" thickTop="1" thickBot="1">
      <c r="A1538" s="26">
        <v>1537</v>
      </c>
      <c r="B1538" s="74" t="s">
        <v>444</v>
      </c>
      <c r="C1538" s="26" t="s">
        <v>404</v>
      </c>
      <c r="D1538" s="26" t="s">
        <v>183</v>
      </c>
      <c r="E1538" s="26" t="s">
        <v>421</v>
      </c>
      <c r="F1538" s="26" t="s">
        <v>422</v>
      </c>
      <c r="G1538" s="26"/>
      <c r="H1538" s="44">
        <v>0</v>
      </c>
    </row>
    <row r="1539" spans="1:8" ht="15.75" thickTop="1">
      <c r="A1539" s="26">
        <v>1538</v>
      </c>
      <c r="B1539" s="74" t="s">
        <v>444</v>
      </c>
      <c r="C1539" s="26" t="s">
        <v>404</v>
      </c>
      <c r="D1539" s="26" t="s">
        <v>192</v>
      </c>
      <c r="E1539" s="26" t="s">
        <v>423</v>
      </c>
      <c r="F1539" s="26" t="s">
        <v>424</v>
      </c>
      <c r="G1539" s="26"/>
      <c r="H1539" s="58">
        <v>0</v>
      </c>
    </row>
    <row r="1540" spans="1:8">
      <c r="A1540" s="26">
        <v>1539</v>
      </c>
      <c r="B1540" s="74" t="s">
        <v>444</v>
      </c>
      <c r="C1540" s="26" t="s">
        <v>404</v>
      </c>
      <c r="D1540" s="26" t="s">
        <v>192</v>
      </c>
      <c r="E1540" s="26" t="s">
        <v>425</v>
      </c>
      <c r="F1540" s="26" t="s">
        <v>426</v>
      </c>
      <c r="G1540" s="26"/>
      <c r="H1540" s="59"/>
    </row>
    <row r="1541" spans="1:8">
      <c r="A1541" s="26">
        <v>1540</v>
      </c>
      <c r="B1541" s="74" t="s">
        <v>444</v>
      </c>
      <c r="C1541" s="26" t="s">
        <v>404</v>
      </c>
      <c r="D1541" s="26" t="s">
        <v>192</v>
      </c>
      <c r="E1541" s="26" t="s">
        <v>427</v>
      </c>
      <c r="F1541" s="26" t="s">
        <v>428</v>
      </c>
      <c r="G1541" s="26"/>
      <c r="H1541" s="58">
        <v>0</v>
      </c>
    </row>
    <row r="1542" spans="1:8">
      <c r="A1542" s="26">
        <v>1541</v>
      </c>
      <c r="B1542" s="74" t="s">
        <v>445</v>
      </c>
      <c r="C1542" s="26" t="s">
        <v>191</v>
      </c>
      <c r="D1542" s="26" t="s">
        <v>192</v>
      </c>
      <c r="E1542" s="26" t="s">
        <v>193</v>
      </c>
      <c r="F1542" s="26" t="s">
        <v>194</v>
      </c>
      <c r="G1542" s="26"/>
      <c r="H1542" s="72">
        <v>74</v>
      </c>
    </row>
    <row r="1543" spans="1:8">
      <c r="A1543" s="26">
        <v>1542</v>
      </c>
      <c r="B1543" s="74" t="s">
        <v>445</v>
      </c>
      <c r="C1543" s="26" t="s">
        <v>191</v>
      </c>
      <c r="D1543" s="26" t="s">
        <v>192</v>
      </c>
      <c r="E1543" s="26" t="s">
        <v>195</v>
      </c>
      <c r="F1543" s="26" t="s">
        <v>196</v>
      </c>
      <c r="G1543" s="26"/>
      <c r="H1543" s="72"/>
    </row>
    <row r="1544" spans="1:8">
      <c r="A1544" s="26">
        <v>1543</v>
      </c>
      <c r="B1544" s="74" t="s">
        <v>445</v>
      </c>
      <c r="C1544" s="26" t="s">
        <v>191</v>
      </c>
      <c r="D1544" s="26" t="s">
        <v>192</v>
      </c>
      <c r="E1544" s="26" t="s">
        <v>197</v>
      </c>
      <c r="F1544" s="26" t="s">
        <v>198</v>
      </c>
      <c r="G1544" s="26"/>
      <c r="H1544" s="72"/>
    </row>
    <row r="1545" spans="1:8">
      <c r="A1545" s="26">
        <v>1544</v>
      </c>
      <c r="B1545" s="74" t="s">
        <v>445</v>
      </c>
      <c r="C1545" s="26" t="s">
        <v>191</v>
      </c>
      <c r="D1545" s="26" t="s">
        <v>183</v>
      </c>
      <c r="E1545" s="26" t="s">
        <v>199</v>
      </c>
      <c r="F1545" s="26" t="s">
        <v>200</v>
      </c>
      <c r="G1545" s="26"/>
      <c r="H1545" s="71">
        <f>SUM(H1542:H1544)</f>
        <v>74</v>
      </c>
    </row>
    <row r="1546" spans="1:8">
      <c r="A1546" s="26">
        <v>1545</v>
      </c>
      <c r="B1546" s="74" t="s">
        <v>445</v>
      </c>
      <c r="C1546" s="26" t="s">
        <v>191</v>
      </c>
      <c r="D1546" s="26" t="s">
        <v>192</v>
      </c>
      <c r="E1546" s="26" t="s">
        <v>201</v>
      </c>
      <c r="F1546" s="26" t="s">
        <v>202</v>
      </c>
      <c r="G1546" s="26"/>
      <c r="H1546" s="72"/>
    </row>
    <row r="1547" spans="1:8">
      <c r="A1547" s="26">
        <v>1546</v>
      </c>
      <c r="B1547" s="74" t="s">
        <v>445</v>
      </c>
      <c r="C1547" s="26" t="s">
        <v>191</v>
      </c>
      <c r="D1547" s="26" t="s">
        <v>192</v>
      </c>
      <c r="E1547" s="26" t="s">
        <v>203</v>
      </c>
      <c r="F1547" s="26" t="s">
        <v>204</v>
      </c>
      <c r="G1547" s="26"/>
      <c r="H1547" s="72"/>
    </row>
    <row r="1548" spans="1:8">
      <c r="A1548" s="26">
        <v>1547</v>
      </c>
      <c r="B1548" s="74" t="s">
        <v>445</v>
      </c>
      <c r="C1548" s="26" t="s">
        <v>191</v>
      </c>
      <c r="D1548" s="26" t="s">
        <v>183</v>
      </c>
      <c r="E1548" s="26" t="s">
        <v>205</v>
      </c>
      <c r="F1548" s="26" t="s">
        <v>206</v>
      </c>
      <c r="G1548" s="26"/>
      <c r="H1548" s="71">
        <f>SUM(H1546:H1547)</f>
        <v>0</v>
      </c>
    </row>
    <row r="1549" spans="1:8">
      <c r="A1549" s="26">
        <v>1548</v>
      </c>
      <c r="B1549" s="74" t="s">
        <v>445</v>
      </c>
      <c r="C1549" s="26" t="s">
        <v>191</v>
      </c>
      <c r="D1549" s="26" t="s">
        <v>192</v>
      </c>
      <c r="E1549" s="26" t="s">
        <v>207</v>
      </c>
      <c r="F1549" s="26" t="s">
        <v>208</v>
      </c>
      <c r="G1549" s="26"/>
      <c r="H1549" s="72"/>
    </row>
    <row r="1550" spans="1:8">
      <c r="A1550" s="26">
        <v>1549</v>
      </c>
      <c r="B1550" s="74" t="s">
        <v>445</v>
      </c>
      <c r="C1550" s="26" t="s">
        <v>191</v>
      </c>
      <c r="D1550" s="26" t="s">
        <v>192</v>
      </c>
      <c r="E1550" s="26" t="s">
        <v>209</v>
      </c>
      <c r="F1550" s="26" t="s">
        <v>210</v>
      </c>
      <c r="G1550" s="26"/>
      <c r="H1550" s="72"/>
    </row>
    <row r="1551" spans="1:8">
      <c r="A1551" s="26">
        <v>1550</v>
      </c>
      <c r="B1551" s="74" t="s">
        <v>445</v>
      </c>
      <c r="C1551" s="26" t="s">
        <v>191</v>
      </c>
      <c r="D1551" s="26" t="s">
        <v>192</v>
      </c>
      <c r="E1551" s="26" t="s">
        <v>211</v>
      </c>
      <c r="F1551" s="26" t="s">
        <v>212</v>
      </c>
      <c r="G1551" s="26"/>
      <c r="H1551" s="72">
        <v>200740</v>
      </c>
    </row>
    <row r="1552" spans="1:8">
      <c r="A1552" s="26">
        <v>1551</v>
      </c>
      <c r="B1552" s="74" t="s">
        <v>445</v>
      </c>
      <c r="C1552" s="26" t="s">
        <v>191</v>
      </c>
      <c r="D1552" s="26" t="s">
        <v>192</v>
      </c>
      <c r="E1552" s="26" t="s">
        <v>213</v>
      </c>
      <c r="F1552" s="26" t="s">
        <v>214</v>
      </c>
      <c r="G1552" s="26"/>
      <c r="H1552" s="72"/>
    </row>
    <row r="1553" spans="1:8">
      <c r="A1553" s="26">
        <v>1552</v>
      </c>
      <c r="B1553" s="74" t="s">
        <v>445</v>
      </c>
      <c r="C1553" s="26" t="s">
        <v>191</v>
      </c>
      <c r="D1553" s="26" t="s">
        <v>192</v>
      </c>
      <c r="E1553" s="26" t="s">
        <v>215</v>
      </c>
      <c r="F1553" s="26" t="s">
        <v>216</v>
      </c>
      <c r="G1553" s="26"/>
      <c r="H1553" s="72"/>
    </row>
    <row r="1554" spans="1:8">
      <c r="A1554" s="26">
        <v>1553</v>
      </c>
      <c r="B1554" s="74" t="s">
        <v>445</v>
      </c>
      <c r="C1554" s="26" t="s">
        <v>191</v>
      </c>
      <c r="D1554" s="26" t="s">
        <v>192</v>
      </c>
      <c r="E1554" s="26" t="s">
        <v>217</v>
      </c>
      <c r="F1554" s="26" t="s">
        <v>218</v>
      </c>
      <c r="G1554" s="26"/>
      <c r="H1554" s="72"/>
    </row>
    <row r="1555" spans="1:8">
      <c r="A1555" s="26">
        <v>1554</v>
      </c>
      <c r="B1555" s="74" t="s">
        <v>445</v>
      </c>
      <c r="C1555" s="26" t="s">
        <v>191</v>
      </c>
      <c r="D1555" s="26" t="s">
        <v>192</v>
      </c>
      <c r="E1555" s="26" t="s">
        <v>219</v>
      </c>
      <c r="F1555" s="26" t="s">
        <v>220</v>
      </c>
      <c r="G1555" s="26"/>
      <c r="H1555" s="72"/>
    </row>
    <row r="1556" spans="1:8">
      <c r="A1556" s="26">
        <v>1555</v>
      </c>
      <c r="B1556" s="74" t="s">
        <v>445</v>
      </c>
      <c r="C1556" s="26" t="s">
        <v>191</v>
      </c>
      <c r="D1556" s="26" t="s">
        <v>192</v>
      </c>
      <c r="E1556" s="26" t="s">
        <v>221</v>
      </c>
      <c r="F1556" s="26" t="s">
        <v>222</v>
      </c>
      <c r="G1556" s="26"/>
      <c r="H1556" s="72"/>
    </row>
    <row r="1557" spans="1:8">
      <c r="A1557" s="26">
        <v>1556</v>
      </c>
      <c r="B1557" s="74" t="s">
        <v>445</v>
      </c>
      <c r="C1557" s="26" t="s">
        <v>191</v>
      </c>
      <c r="D1557" s="26" t="s">
        <v>192</v>
      </c>
      <c r="E1557" s="26" t="s">
        <v>223</v>
      </c>
      <c r="F1557" s="26" t="s">
        <v>224</v>
      </c>
      <c r="G1557" s="26"/>
      <c r="H1557" s="72"/>
    </row>
    <row r="1558" spans="1:8">
      <c r="A1558" s="26">
        <v>1557</v>
      </c>
      <c r="B1558" s="74" t="s">
        <v>445</v>
      </c>
      <c r="C1558" s="26" t="s">
        <v>191</v>
      </c>
      <c r="D1558" s="26" t="s">
        <v>192</v>
      </c>
      <c r="E1558" s="26" t="s">
        <v>225</v>
      </c>
      <c r="F1558" s="26" t="s">
        <v>226</v>
      </c>
      <c r="G1558" s="26"/>
      <c r="H1558" s="72"/>
    </row>
    <row r="1559" spans="1:8">
      <c r="A1559" s="26">
        <v>1558</v>
      </c>
      <c r="B1559" s="74" t="s">
        <v>445</v>
      </c>
      <c r="C1559" s="26" t="s">
        <v>191</v>
      </c>
      <c r="D1559" s="26" t="s">
        <v>192</v>
      </c>
      <c r="E1559" s="26" t="s">
        <v>227</v>
      </c>
      <c r="F1559" s="26" t="s">
        <v>228</v>
      </c>
      <c r="G1559" s="26"/>
      <c r="H1559" s="72"/>
    </row>
    <row r="1560" spans="1:8">
      <c r="A1560" s="26">
        <v>1559</v>
      </c>
      <c r="B1560" s="74" t="s">
        <v>445</v>
      </c>
      <c r="C1560" s="26" t="s">
        <v>191</v>
      </c>
      <c r="D1560" s="26" t="s">
        <v>192</v>
      </c>
      <c r="E1560" s="26" t="s">
        <v>229</v>
      </c>
      <c r="F1560" s="26" t="s">
        <v>230</v>
      </c>
      <c r="G1560" s="26"/>
      <c r="H1560" s="72"/>
    </row>
    <row r="1561" spans="1:8">
      <c r="A1561" s="26">
        <v>1560</v>
      </c>
      <c r="B1561" s="74" t="s">
        <v>445</v>
      </c>
      <c r="C1561" s="26" t="s">
        <v>191</v>
      </c>
      <c r="D1561" s="26" t="s">
        <v>192</v>
      </c>
      <c r="E1561" s="26" t="s">
        <v>231</v>
      </c>
      <c r="F1561" s="26" t="s">
        <v>232</v>
      </c>
      <c r="G1561" s="26"/>
      <c r="H1561" s="72"/>
    </row>
    <row r="1562" spans="1:8">
      <c r="A1562" s="26">
        <v>1561</v>
      </c>
      <c r="B1562" s="74" t="s">
        <v>445</v>
      </c>
      <c r="C1562" s="26" t="s">
        <v>191</v>
      </c>
      <c r="D1562" s="26" t="s">
        <v>192</v>
      </c>
      <c r="E1562" s="26" t="s">
        <v>233</v>
      </c>
      <c r="F1562" s="26" t="s">
        <v>234</v>
      </c>
      <c r="G1562" s="26"/>
      <c r="H1562" s="72"/>
    </row>
    <row r="1563" spans="1:8">
      <c r="A1563" s="26">
        <v>1562</v>
      </c>
      <c r="B1563" s="74" t="s">
        <v>445</v>
      </c>
      <c r="C1563" s="26" t="s">
        <v>191</v>
      </c>
      <c r="D1563" s="26" t="s">
        <v>192</v>
      </c>
      <c r="E1563" s="26" t="s">
        <v>235</v>
      </c>
      <c r="F1563" s="26" t="s">
        <v>236</v>
      </c>
      <c r="G1563" s="26"/>
      <c r="H1563" s="72"/>
    </row>
    <row r="1564" spans="1:8">
      <c r="A1564" s="26">
        <v>1563</v>
      </c>
      <c r="B1564" s="74" t="s">
        <v>445</v>
      </c>
      <c r="C1564" s="26" t="s">
        <v>191</v>
      </c>
      <c r="D1564" s="26" t="s">
        <v>192</v>
      </c>
      <c r="E1564" s="26" t="s">
        <v>237</v>
      </c>
      <c r="F1564" s="26" t="s">
        <v>238</v>
      </c>
      <c r="G1564" s="26"/>
      <c r="H1564" s="72"/>
    </row>
    <row r="1565" spans="1:8">
      <c r="A1565" s="26">
        <v>1564</v>
      </c>
      <c r="B1565" s="74" t="s">
        <v>445</v>
      </c>
      <c r="C1565" s="26" t="s">
        <v>191</v>
      </c>
      <c r="D1565" s="26" t="s">
        <v>192</v>
      </c>
      <c r="E1565" s="26" t="s">
        <v>239</v>
      </c>
      <c r="F1565" s="26" t="s">
        <v>240</v>
      </c>
      <c r="G1565" s="26"/>
      <c r="H1565" s="72"/>
    </row>
    <row r="1566" spans="1:8">
      <c r="A1566" s="26">
        <v>1565</v>
      </c>
      <c r="B1566" s="74" t="s">
        <v>445</v>
      </c>
      <c r="C1566" s="26" t="s">
        <v>191</v>
      </c>
      <c r="D1566" s="26" t="s">
        <v>192</v>
      </c>
      <c r="E1566" s="26" t="s">
        <v>241</v>
      </c>
      <c r="F1566" s="26" t="s">
        <v>242</v>
      </c>
      <c r="G1566" s="26"/>
      <c r="H1566" s="72"/>
    </row>
    <row r="1567" spans="1:8">
      <c r="A1567" s="26">
        <v>1566</v>
      </c>
      <c r="B1567" s="74" t="s">
        <v>445</v>
      </c>
      <c r="C1567" s="26" t="s">
        <v>191</v>
      </c>
      <c r="D1567" s="26" t="s">
        <v>192</v>
      </c>
      <c r="E1567" s="26" t="s">
        <v>243</v>
      </c>
      <c r="F1567" s="26" t="s">
        <v>244</v>
      </c>
      <c r="G1567" s="26"/>
      <c r="H1567" s="72"/>
    </row>
    <row r="1568" spans="1:8">
      <c r="A1568" s="26">
        <v>1567</v>
      </c>
      <c r="B1568" s="74" t="s">
        <v>445</v>
      </c>
      <c r="C1568" s="26" t="s">
        <v>191</v>
      </c>
      <c r="D1568" s="26" t="s">
        <v>192</v>
      </c>
      <c r="E1568" s="26" t="s">
        <v>245</v>
      </c>
      <c r="F1568" s="26" t="s">
        <v>246</v>
      </c>
      <c r="G1568" s="26"/>
      <c r="H1568" s="72"/>
    </row>
    <row r="1569" spans="1:8">
      <c r="A1569" s="26">
        <v>1568</v>
      </c>
      <c r="B1569" s="74" t="s">
        <v>445</v>
      </c>
      <c r="C1569" s="26" t="s">
        <v>191</v>
      </c>
      <c r="D1569" s="26" t="s">
        <v>192</v>
      </c>
      <c r="E1569" s="26" t="s">
        <v>247</v>
      </c>
      <c r="F1569" s="26" t="s">
        <v>248</v>
      </c>
      <c r="G1569" s="26"/>
      <c r="H1569" s="72"/>
    </row>
    <row r="1570" spans="1:8">
      <c r="A1570" s="26">
        <v>1569</v>
      </c>
      <c r="B1570" s="74" t="s">
        <v>445</v>
      </c>
      <c r="C1570" s="26" t="s">
        <v>191</v>
      </c>
      <c r="D1570" s="26" t="s">
        <v>192</v>
      </c>
      <c r="E1570" s="26" t="s">
        <v>249</v>
      </c>
      <c r="F1570" s="26" t="s">
        <v>250</v>
      </c>
      <c r="G1570" s="26"/>
      <c r="H1570" s="72">
        <v>1912</v>
      </c>
    </row>
    <row r="1571" spans="1:8">
      <c r="A1571" s="26">
        <v>1570</v>
      </c>
      <c r="B1571" s="74" t="s">
        <v>445</v>
      </c>
      <c r="C1571" s="26" t="s">
        <v>191</v>
      </c>
      <c r="D1571" s="26" t="s">
        <v>192</v>
      </c>
      <c r="E1571" s="26" t="s">
        <v>251</v>
      </c>
      <c r="F1571" s="26" t="s">
        <v>252</v>
      </c>
      <c r="G1571" s="26"/>
      <c r="H1571" s="72"/>
    </row>
    <row r="1572" spans="1:8">
      <c r="A1572" s="26">
        <v>1571</v>
      </c>
      <c r="B1572" s="74" t="s">
        <v>445</v>
      </c>
      <c r="C1572" s="26" t="s">
        <v>191</v>
      </c>
      <c r="D1572" s="26" t="s">
        <v>192</v>
      </c>
      <c r="E1572" s="26" t="s">
        <v>253</v>
      </c>
      <c r="F1572" s="26" t="s">
        <v>254</v>
      </c>
      <c r="G1572" s="26"/>
      <c r="H1572" s="72"/>
    </row>
    <row r="1573" spans="1:8">
      <c r="A1573" s="26">
        <v>1572</v>
      </c>
      <c r="B1573" s="74" t="s">
        <v>445</v>
      </c>
      <c r="C1573" s="26" t="s">
        <v>191</v>
      </c>
      <c r="D1573" s="26" t="s">
        <v>192</v>
      </c>
      <c r="E1573" s="26" t="s">
        <v>255</v>
      </c>
      <c r="F1573" s="26" t="s">
        <v>256</v>
      </c>
      <c r="G1573" s="26"/>
      <c r="H1573" s="72"/>
    </row>
    <row r="1574" spans="1:8">
      <c r="A1574" s="26">
        <v>1573</v>
      </c>
      <c r="B1574" s="74" t="s">
        <v>445</v>
      </c>
      <c r="C1574" s="26" t="s">
        <v>191</v>
      </c>
      <c r="D1574" s="26" t="s">
        <v>192</v>
      </c>
      <c r="E1574" s="26" t="s">
        <v>257</v>
      </c>
      <c r="F1574" s="26" t="s">
        <v>258</v>
      </c>
      <c r="G1574" s="26"/>
      <c r="H1574" s="72"/>
    </row>
    <row r="1575" spans="1:8">
      <c r="A1575" s="26">
        <v>1574</v>
      </c>
      <c r="B1575" s="74" t="s">
        <v>445</v>
      </c>
      <c r="C1575" s="26" t="s">
        <v>191</v>
      </c>
      <c r="D1575" s="26" t="s">
        <v>192</v>
      </c>
      <c r="E1575" s="26" t="s">
        <v>259</v>
      </c>
      <c r="F1575" s="26" t="s">
        <v>260</v>
      </c>
      <c r="G1575" s="26"/>
      <c r="H1575" s="72"/>
    </row>
    <row r="1576" spans="1:8">
      <c r="A1576" s="26">
        <v>1575</v>
      </c>
      <c r="B1576" s="74" t="s">
        <v>445</v>
      </c>
      <c r="C1576" s="26" t="s">
        <v>191</v>
      </c>
      <c r="D1576" s="26" t="s">
        <v>192</v>
      </c>
      <c r="E1576" s="26" t="s">
        <v>261</v>
      </c>
      <c r="F1576" s="26" t="s">
        <v>262</v>
      </c>
      <c r="G1576" s="26"/>
      <c r="H1576" s="72"/>
    </row>
    <row r="1577" spans="1:8">
      <c r="A1577" s="26">
        <v>1576</v>
      </c>
      <c r="B1577" s="74" t="s">
        <v>445</v>
      </c>
      <c r="C1577" s="26" t="s">
        <v>191</v>
      </c>
      <c r="D1577" s="26" t="s">
        <v>192</v>
      </c>
      <c r="E1577" s="26" t="s">
        <v>263</v>
      </c>
      <c r="F1577" s="26" t="s">
        <v>264</v>
      </c>
      <c r="G1577" s="26"/>
      <c r="H1577" s="72"/>
    </row>
    <row r="1578" spans="1:8">
      <c r="A1578" s="26">
        <v>1577</v>
      </c>
      <c r="B1578" s="74" t="s">
        <v>445</v>
      </c>
      <c r="C1578" s="26" t="s">
        <v>191</v>
      </c>
      <c r="D1578" s="26" t="s">
        <v>192</v>
      </c>
      <c r="E1578" s="26" t="s">
        <v>265</v>
      </c>
      <c r="F1578" s="26" t="s">
        <v>266</v>
      </c>
      <c r="G1578" s="26"/>
      <c r="H1578" s="72"/>
    </row>
    <row r="1579" spans="1:8">
      <c r="A1579" s="26">
        <v>1578</v>
      </c>
      <c r="B1579" s="74" t="s">
        <v>445</v>
      </c>
      <c r="C1579" s="26" t="s">
        <v>191</v>
      </c>
      <c r="D1579" s="26" t="s">
        <v>192</v>
      </c>
      <c r="E1579" s="26" t="s">
        <v>267</v>
      </c>
      <c r="F1579" s="26" t="s">
        <v>268</v>
      </c>
      <c r="G1579" s="26"/>
      <c r="H1579" s="72"/>
    </row>
    <row r="1580" spans="1:8">
      <c r="A1580" s="26">
        <v>1579</v>
      </c>
      <c r="B1580" s="74" t="s">
        <v>445</v>
      </c>
      <c r="C1580" s="26" t="s">
        <v>191</v>
      </c>
      <c r="D1580" s="26" t="s">
        <v>192</v>
      </c>
      <c r="E1580" s="26" t="s">
        <v>269</v>
      </c>
      <c r="F1580" s="26" t="s">
        <v>270</v>
      </c>
      <c r="G1580" s="26"/>
      <c r="H1580" s="72"/>
    </row>
    <row r="1581" spans="1:8">
      <c r="A1581" s="26">
        <v>1580</v>
      </c>
      <c r="B1581" s="74" t="s">
        <v>445</v>
      </c>
      <c r="C1581" s="26" t="s">
        <v>191</v>
      </c>
      <c r="D1581" s="26" t="s">
        <v>192</v>
      </c>
      <c r="E1581" s="26" t="s">
        <v>271</v>
      </c>
      <c r="F1581" s="26" t="s">
        <v>272</v>
      </c>
      <c r="G1581" s="26"/>
      <c r="H1581" s="72"/>
    </row>
    <row r="1582" spans="1:8">
      <c r="A1582" s="26">
        <v>1581</v>
      </c>
      <c r="B1582" s="74" t="s">
        <v>445</v>
      </c>
      <c r="C1582" s="26" t="s">
        <v>191</v>
      </c>
      <c r="D1582" s="26" t="s">
        <v>192</v>
      </c>
      <c r="E1582" s="26" t="s">
        <v>273</v>
      </c>
      <c r="F1582" s="26" t="s">
        <v>274</v>
      </c>
      <c r="G1582" s="26"/>
      <c r="H1582" s="72"/>
    </row>
    <row r="1583" spans="1:8">
      <c r="A1583" s="26">
        <v>1582</v>
      </c>
      <c r="B1583" s="74" t="s">
        <v>445</v>
      </c>
      <c r="C1583" s="26" t="s">
        <v>191</v>
      </c>
      <c r="D1583" s="26" t="s">
        <v>192</v>
      </c>
      <c r="E1583" s="26" t="s">
        <v>275</v>
      </c>
      <c r="F1583" s="26" t="s">
        <v>276</v>
      </c>
      <c r="G1583" s="26"/>
      <c r="H1583" s="72"/>
    </row>
    <row r="1584" spans="1:8">
      <c r="A1584" s="26">
        <v>1583</v>
      </c>
      <c r="B1584" s="74" t="s">
        <v>445</v>
      </c>
      <c r="C1584" s="26" t="s">
        <v>191</v>
      </c>
      <c r="D1584" s="26" t="s">
        <v>183</v>
      </c>
      <c r="E1584" s="26" t="s">
        <v>277</v>
      </c>
      <c r="F1584" s="26" t="s">
        <v>278</v>
      </c>
      <c r="G1584" s="26"/>
      <c r="H1584" s="70">
        <f>SUM(H1549:H1583)</f>
        <v>202652</v>
      </c>
    </row>
    <row r="1585" spans="1:8">
      <c r="A1585" s="26">
        <v>1584</v>
      </c>
      <c r="B1585" s="74" t="s">
        <v>445</v>
      </c>
      <c r="C1585" s="26" t="s">
        <v>191</v>
      </c>
      <c r="D1585" s="26" t="s">
        <v>192</v>
      </c>
      <c r="E1585" s="26" t="s">
        <v>279</v>
      </c>
      <c r="F1585" s="26" t="s">
        <v>280</v>
      </c>
      <c r="G1585" s="26"/>
      <c r="H1585" s="72"/>
    </row>
    <row r="1586" spans="1:8">
      <c r="A1586" s="26">
        <v>1585</v>
      </c>
      <c r="B1586" s="74" t="s">
        <v>445</v>
      </c>
      <c r="C1586" s="26" t="s">
        <v>191</v>
      </c>
      <c r="D1586" s="26" t="s">
        <v>192</v>
      </c>
      <c r="E1586" s="26" t="s">
        <v>281</v>
      </c>
      <c r="F1586" s="26" t="s">
        <v>282</v>
      </c>
      <c r="G1586" s="26"/>
      <c r="H1586" s="72"/>
    </row>
    <row r="1587" spans="1:8">
      <c r="A1587" s="26">
        <v>1586</v>
      </c>
      <c r="B1587" s="74" t="s">
        <v>445</v>
      </c>
      <c r="C1587" s="26" t="s">
        <v>191</v>
      </c>
      <c r="D1587" s="26" t="s">
        <v>192</v>
      </c>
      <c r="E1587" s="26" t="s">
        <v>283</v>
      </c>
      <c r="F1587" s="26" t="s">
        <v>284</v>
      </c>
      <c r="G1587" s="26"/>
      <c r="H1587" s="72"/>
    </row>
    <row r="1588" spans="1:8">
      <c r="A1588" s="26">
        <v>1587</v>
      </c>
      <c r="B1588" s="74" t="s">
        <v>445</v>
      </c>
      <c r="C1588" s="26" t="s">
        <v>191</v>
      </c>
      <c r="D1588" s="26" t="s">
        <v>192</v>
      </c>
      <c r="E1588" s="26" t="s">
        <v>285</v>
      </c>
      <c r="F1588" s="26" t="s">
        <v>286</v>
      </c>
      <c r="G1588" s="26"/>
      <c r="H1588" s="72"/>
    </row>
    <row r="1589" spans="1:8">
      <c r="A1589" s="26">
        <v>1588</v>
      </c>
      <c r="B1589" s="74" t="s">
        <v>445</v>
      </c>
      <c r="C1589" s="26" t="s">
        <v>191</v>
      </c>
      <c r="D1589" s="26" t="s">
        <v>192</v>
      </c>
      <c r="E1589" s="26" t="s">
        <v>287</v>
      </c>
      <c r="F1589" s="26" t="s">
        <v>288</v>
      </c>
      <c r="G1589" s="26"/>
      <c r="H1589" s="72"/>
    </row>
    <row r="1590" spans="1:8">
      <c r="A1590" s="26">
        <v>1589</v>
      </c>
      <c r="B1590" s="74" t="s">
        <v>445</v>
      </c>
      <c r="C1590" s="26" t="s">
        <v>191</v>
      </c>
      <c r="D1590" s="26" t="s">
        <v>192</v>
      </c>
      <c r="E1590" s="26" t="s">
        <v>289</v>
      </c>
      <c r="F1590" s="26" t="s">
        <v>290</v>
      </c>
      <c r="G1590" s="26"/>
      <c r="H1590" s="72">
        <v>787</v>
      </c>
    </row>
    <row r="1591" spans="1:8">
      <c r="A1591" s="26">
        <v>1590</v>
      </c>
      <c r="B1591" s="74" t="s">
        <v>445</v>
      </c>
      <c r="C1591" s="26" t="s">
        <v>191</v>
      </c>
      <c r="D1591" s="26" t="s">
        <v>192</v>
      </c>
      <c r="E1591" s="26" t="s">
        <v>291</v>
      </c>
      <c r="F1591" s="26" t="s">
        <v>292</v>
      </c>
      <c r="G1591" s="26"/>
      <c r="H1591" s="72"/>
    </row>
    <row r="1592" spans="1:8">
      <c r="A1592" s="26">
        <v>1591</v>
      </c>
      <c r="B1592" s="74" t="s">
        <v>445</v>
      </c>
      <c r="C1592" s="26" t="s">
        <v>191</v>
      </c>
      <c r="D1592" s="26" t="s">
        <v>192</v>
      </c>
      <c r="E1592" s="26" t="s">
        <v>293</v>
      </c>
      <c r="F1592" s="26" t="s">
        <v>294</v>
      </c>
      <c r="G1592" s="26"/>
      <c r="H1592" s="72"/>
    </row>
    <row r="1593" spans="1:8">
      <c r="A1593" s="26">
        <v>1592</v>
      </c>
      <c r="B1593" s="74" t="s">
        <v>445</v>
      </c>
      <c r="C1593" s="26" t="s">
        <v>191</v>
      </c>
      <c r="D1593" s="26" t="s">
        <v>192</v>
      </c>
      <c r="E1593" s="26" t="s">
        <v>295</v>
      </c>
      <c r="F1593" s="26" t="s">
        <v>296</v>
      </c>
      <c r="G1593" s="26"/>
      <c r="H1593" s="72"/>
    </row>
    <row r="1594" spans="1:8">
      <c r="A1594" s="26">
        <v>1593</v>
      </c>
      <c r="B1594" s="74" t="s">
        <v>445</v>
      </c>
      <c r="C1594" s="26" t="s">
        <v>191</v>
      </c>
      <c r="D1594" s="26" t="s">
        <v>183</v>
      </c>
      <c r="E1594" s="26" t="s">
        <v>297</v>
      </c>
      <c r="F1594" s="26" t="s">
        <v>298</v>
      </c>
      <c r="G1594" s="26"/>
      <c r="H1594" s="70">
        <f>SUM(H1545,H1548,,H1584,H1585:H1593)</f>
        <v>203513</v>
      </c>
    </row>
    <row r="1595" spans="1:8">
      <c r="A1595" s="26">
        <v>1594</v>
      </c>
      <c r="B1595" s="74" t="s">
        <v>445</v>
      </c>
      <c r="C1595" s="26" t="s">
        <v>299</v>
      </c>
      <c r="D1595" s="26" t="s">
        <v>192</v>
      </c>
      <c r="E1595" s="26" t="s">
        <v>8</v>
      </c>
      <c r="F1595" s="26" t="s">
        <v>9</v>
      </c>
      <c r="G1595" s="64">
        <v>0.63</v>
      </c>
      <c r="H1595" s="33">
        <v>44747</v>
      </c>
    </row>
    <row r="1596" spans="1:8">
      <c r="A1596" s="26">
        <v>1595</v>
      </c>
      <c r="B1596" s="74" t="s">
        <v>445</v>
      </c>
      <c r="C1596" s="26" t="s">
        <v>299</v>
      </c>
      <c r="D1596" s="26" t="s">
        <v>192</v>
      </c>
      <c r="E1596" s="26" t="s">
        <v>10</v>
      </c>
      <c r="F1596" s="26" t="s">
        <v>11</v>
      </c>
      <c r="G1596" s="64">
        <v>0</v>
      </c>
      <c r="H1596" s="33">
        <v>0</v>
      </c>
    </row>
    <row r="1597" spans="1:8">
      <c r="A1597" s="26">
        <v>1596</v>
      </c>
      <c r="B1597" s="74" t="s">
        <v>445</v>
      </c>
      <c r="C1597" s="26" t="s">
        <v>299</v>
      </c>
      <c r="D1597" s="26" t="s">
        <v>192</v>
      </c>
      <c r="E1597" s="26" t="s">
        <v>12</v>
      </c>
      <c r="F1597" s="26" t="s">
        <v>13</v>
      </c>
      <c r="G1597" s="64">
        <v>0</v>
      </c>
      <c r="H1597" s="33">
        <v>0</v>
      </c>
    </row>
    <row r="1598" spans="1:8">
      <c r="A1598" s="26">
        <v>1597</v>
      </c>
      <c r="B1598" s="74" t="s">
        <v>445</v>
      </c>
      <c r="C1598" s="26" t="s">
        <v>299</v>
      </c>
      <c r="D1598" s="26" t="s">
        <v>192</v>
      </c>
      <c r="E1598" s="26" t="s">
        <v>14</v>
      </c>
      <c r="F1598" s="26" t="s">
        <v>15</v>
      </c>
      <c r="G1598" s="64">
        <v>0</v>
      </c>
      <c r="H1598" s="33">
        <v>0</v>
      </c>
    </row>
    <row r="1599" spans="1:8">
      <c r="A1599" s="26">
        <v>1598</v>
      </c>
      <c r="B1599" s="74" t="s">
        <v>445</v>
      </c>
      <c r="C1599" s="26" t="s">
        <v>299</v>
      </c>
      <c r="D1599" s="26" t="s">
        <v>192</v>
      </c>
      <c r="E1599" s="26" t="s">
        <v>18</v>
      </c>
      <c r="F1599" s="26" t="s">
        <v>19</v>
      </c>
      <c r="G1599" s="64">
        <v>0</v>
      </c>
      <c r="H1599" s="33">
        <v>0</v>
      </c>
    </row>
    <row r="1600" spans="1:8">
      <c r="A1600" s="26">
        <v>1599</v>
      </c>
      <c r="B1600" s="74" t="s">
        <v>445</v>
      </c>
      <c r="C1600" s="26" t="s">
        <v>299</v>
      </c>
      <c r="D1600" s="26" t="s">
        <v>192</v>
      </c>
      <c r="E1600" s="26" t="s">
        <v>20</v>
      </c>
      <c r="F1600" s="26" t="s">
        <v>21</v>
      </c>
      <c r="G1600" s="64"/>
      <c r="H1600" s="33">
        <v>0</v>
      </c>
    </row>
    <row r="1601" spans="1:8">
      <c r="A1601" s="26">
        <v>1600</v>
      </c>
      <c r="B1601" s="74" t="s">
        <v>445</v>
      </c>
      <c r="C1601" s="26" t="s">
        <v>299</v>
      </c>
      <c r="D1601" s="26" t="s">
        <v>192</v>
      </c>
      <c r="E1601" s="26" t="s">
        <v>22</v>
      </c>
      <c r="F1601" s="26" t="s">
        <v>23</v>
      </c>
      <c r="G1601" s="64">
        <v>0</v>
      </c>
      <c r="H1601" s="33">
        <v>0</v>
      </c>
    </row>
    <row r="1602" spans="1:8">
      <c r="A1602" s="26">
        <v>1601</v>
      </c>
      <c r="B1602" s="74" t="s">
        <v>445</v>
      </c>
      <c r="C1602" s="26" t="s">
        <v>299</v>
      </c>
      <c r="D1602" s="26" t="s">
        <v>192</v>
      </c>
      <c r="E1602" s="26" t="s">
        <v>24</v>
      </c>
      <c r="F1602" s="26" t="s">
        <v>25</v>
      </c>
      <c r="G1602" s="64">
        <v>0</v>
      </c>
      <c r="H1602" s="33">
        <v>0</v>
      </c>
    </row>
    <row r="1603" spans="1:8">
      <c r="A1603" s="26">
        <v>1602</v>
      </c>
      <c r="B1603" s="74" t="s">
        <v>445</v>
      </c>
      <c r="C1603" s="26" t="s">
        <v>299</v>
      </c>
      <c r="D1603" s="26" t="s">
        <v>192</v>
      </c>
      <c r="E1603" s="26" t="s">
        <v>26</v>
      </c>
      <c r="F1603" s="26" t="s">
        <v>27</v>
      </c>
      <c r="G1603" s="64"/>
      <c r="H1603" s="33">
        <v>0</v>
      </c>
    </row>
    <row r="1604" spans="1:8">
      <c r="A1604" s="26">
        <v>1603</v>
      </c>
      <c r="B1604" s="74" t="s">
        <v>445</v>
      </c>
      <c r="C1604" s="26" t="s">
        <v>299</v>
      </c>
      <c r="D1604" s="26" t="s">
        <v>192</v>
      </c>
      <c r="E1604" s="26" t="s">
        <v>28</v>
      </c>
      <c r="F1604" s="26" t="s">
        <v>29</v>
      </c>
      <c r="G1604" s="64"/>
      <c r="H1604" s="33">
        <v>0</v>
      </c>
    </row>
    <row r="1605" spans="1:8">
      <c r="A1605" s="26">
        <v>1604</v>
      </c>
      <c r="B1605" s="74" t="s">
        <v>445</v>
      </c>
      <c r="C1605" s="26" t="s">
        <v>299</v>
      </c>
      <c r="D1605" s="26" t="s">
        <v>192</v>
      </c>
      <c r="E1605" s="26" t="s">
        <v>30</v>
      </c>
      <c r="F1605" s="26" t="s">
        <v>31</v>
      </c>
      <c r="G1605" s="64"/>
      <c r="H1605" s="33">
        <v>0</v>
      </c>
    </row>
    <row r="1606" spans="1:8">
      <c r="A1606" s="26">
        <v>1605</v>
      </c>
      <c r="B1606" s="74" t="s">
        <v>445</v>
      </c>
      <c r="C1606" s="26" t="s">
        <v>299</v>
      </c>
      <c r="D1606" s="26" t="s">
        <v>192</v>
      </c>
      <c r="E1606" s="26" t="s">
        <v>32</v>
      </c>
      <c r="F1606" s="26" t="s">
        <v>33</v>
      </c>
      <c r="G1606" s="64"/>
      <c r="H1606" s="33">
        <v>0</v>
      </c>
    </row>
    <row r="1607" spans="1:8">
      <c r="A1607" s="26">
        <v>1606</v>
      </c>
      <c r="B1607" s="74" t="s">
        <v>445</v>
      </c>
      <c r="C1607" s="26" t="s">
        <v>299</v>
      </c>
      <c r="D1607" s="26" t="s">
        <v>192</v>
      </c>
      <c r="E1607" s="26" t="s">
        <v>34</v>
      </c>
      <c r="F1607" s="26" t="s">
        <v>35</v>
      </c>
      <c r="G1607" s="64"/>
      <c r="H1607" s="33">
        <v>0</v>
      </c>
    </row>
    <row r="1608" spans="1:8">
      <c r="A1608" s="26">
        <v>1607</v>
      </c>
      <c r="B1608" s="74" t="s">
        <v>445</v>
      </c>
      <c r="C1608" s="26" t="s">
        <v>299</v>
      </c>
      <c r="D1608" s="26" t="s">
        <v>192</v>
      </c>
      <c r="E1608" s="26" t="s">
        <v>36</v>
      </c>
      <c r="F1608" s="26" t="s">
        <v>37</v>
      </c>
      <c r="G1608" s="64"/>
      <c r="H1608" s="33">
        <v>0</v>
      </c>
    </row>
    <row r="1609" spans="1:8">
      <c r="A1609" s="26">
        <v>1608</v>
      </c>
      <c r="B1609" s="74" t="s">
        <v>445</v>
      </c>
      <c r="C1609" s="26" t="s">
        <v>299</v>
      </c>
      <c r="D1609" s="26" t="s">
        <v>192</v>
      </c>
      <c r="E1609" s="26" t="s">
        <v>49</v>
      </c>
      <c r="F1609" s="26" t="s">
        <v>50</v>
      </c>
      <c r="G1609" s="64">
        <v>0</v>
      </c>
      <c r="H1609" s="33">
        <v>0</v>
      </c>
    </row>
    <row r="1610" spans="1:8">
      <c r="A1610" s="26">
        <v>1609</v>
      </c>
      <c r="B1610" s="74" t="s">
        <v>445</v>
      </c>
      <c r="C1610" s="26" t="s">
        <v>299</v>
      </c>
      <c r="D1610" s="26" t="s">
        <v>192</v>
      </c>
      <c r="E1610" s="26" t="s">
        <v>51</v>
      </c>
      <c r="F1610" s="26" t="s">
        <v>52</v>
      </c>
      <c r="G1610" s="64">
        <v>0</v>
      </c>
      <c r="H1610" s="33">
        <v>0</v>
      </c>
    </row>
    <row r="1611" spans="1:8">
      <c r="A1611" s="26">
        <v>1610</v>
      </c>
      <c r="B1611" s="74" t="s">
        <v>445</v>
      </c>
      <c r="C1611" s="26" t="s">
        <v>299</v>
      </c>
      <c r="D1611" s="26" t="s">
        <v>192</v>
      </c>
      <c r="E1611" s="26" t="s">
        <v>16</v>
      </c>
      <c r="F1611" s="26" t="s">
        <v>17</v>
      </c>
      <c r="G1611" s="64"/>
      <c r="H1611" s="33">
        <v>0</v>
      </c>
    </row>
    <row r="1612" spans="1:8">
      <c r="A1612" s="26">
        <v>1611</v>
      </c>
      <c r="B1612" s="74" t="s">
        <v>445</v>
      </c>
      <c r="C1612" s="26" t="s">
        <v>299</v>
      </c>
      <c r="D1612" s="26" t="s">
        <v>192</v>
      </c>
      <c r="E1612" s="26" t="s">
        <v>57</v>
      </c>
      <c r="F1612" s="26" t="s">
        <v>58</v>
      </c>
      <c r="G1612" s="64"/>
      <c r="H1612" s="33">
        <v>0</v>
      </c>
    </row>
    <row r="1613" spans="1:8">
      <c r="A1613" s="26">
        <v>1612</v>
      </c>
      <c r="B1613" s="74" t="s">
        <v>445</v>
      </c>
      <c r="C1613" s="26" t="s">
        <v>299</v>
      </c>
      <c r="D1613" s="26" t="s">
        <v>192</v>
      </c>
      <c r="E1613" s="26" t="s">
        <v>59</v>
      </c>
      <c r="F1613" s="26" t="s">
        <v>60</v>
      </c>
      <c r="G1613" s="64"/>
      <c r="H1613" s="33">
        <v>0</v>
      </c>
    </row>
    <row r="1614" spans="1:8">
      <c r="A1614" s="26">
        <v>1613</v>
      </c>
      <c r="B1614" s="74" t="s">
        <v>445</v>
      </c>
      <c r="C1614" s="26" t="s">
        <v>299</v>
      </c>
      <c r="D1614" s="26" t="s">
        <v>192</v>
      </c>
      <c r="E1614" s="26" t="s">
        <v>61</v>
      </c>
      <c r="F1614" s="26" t="s">
        <v>62</v>
      </c>
      <c r="G1614" s="64"/>
      <c r="H1614" s="33">
        <v>0</v>
      </c>
    </row>
    <row r="1615" spans="1:8">
      <c r="A1615" s="26">
        <v>1614</v>
      </c>
      <c r="B1615" s="74" t="s">
        <v>445</v>
      </c>
      <c r="C1615" s="26" t="s">
        <v>299</v>
      </c>
      <c r="D1615" s="26" t="s">
        <v>192</v>
      </c>
      <c r="E1615" s="26" t="s">
        <v>38</v>
      </c>
      <c r="F1615" s="26" t="s">
        <v>39</v>
      </c>
      <c r="G1615" s="64">
        <v>0</v>
      </c>
      <c r="H1615" s="33">
        <v>0</v>
      </c>
    </row>
    <row r="1616" spans="1:8">
      <c r="A1616" s="26">
        <v>1615</v>
      </c>
      <c r="B1616" s="74" t="s">
        <v>445</v>
      </c>
      <c r="C1616" s="26" t="s">
        <v>299</v>
      </c>
      <c r="D1616" s="26" t="s">
        <v>192</v>
      </c>
      <c r="E1616" s="26" t="s">
        <v>40</v>
      </c>
      <c r="F1616" s="26" t="s">
        <v>300</v>
      </c>
      <c r="G1616" s="64">
        <v>0</v>
      </c>
      <c r="H1616" s="33">
        <v>0</v>
      </c>
    </row>
    <row r="1617" spans="1:8">
      <c r="A1617" s="26">
        <v>1616</v>
      </c>
      <c r="B1617" s="74" t="s">
        <v>445</v>
      </c>
      <c r="C1617" s="26" t="s">
        <v>299</v>
      </c>
      <c r="D1617" s="26" t="s">
        <v>192</v>
      </c>
      <c r="E1617" s="26" t="s">
        <v>41</v>
      </c>
      <c r="F1617" s="26" t="s">
        <v>42</v>
      </c>
      <c r="G1617" s="64">
        <v>0</v>
      </c>
      <c r="H1617" s="33">
        <v>0</v>
      </c>
    </row>
    <row r="1618" spans="1:8">
      <c r="A1618" s="26">
        <v>1617</v>
      </c>
      <c r="B1618" s="74" t="s">
        <v>445</v>
      </c>
      <c r="C1618" s="26" t="s">
        <v>299</v>
      </c>
      <c r="D1618" s="26" t="s">
        <v>192</v>
      </c>
      <c r="E1618" s="26" t="s">
        <v>43</v>
      </c>
      <c r="F1618" s="26" t="s">
        <v>44</v>
      </c>
      <c r="G1618" s="64">
        <v>0.03</v>
      </c>
      <c r="H1618" s="33">
        <v>1556</v>
      </c>
    </row>
    <row r="1619" spans="1:8">
      <c r="A1619" s="26">
        <v>1618</v>
      </c>
      <c r="B1619" s="74" t="s">
        <v>445</v>
      </c>
      <c r="C1619" s="26" t="s">
        <v>299</v>
      </c>
      <c r="D1619" s="26" t="s">
        <v>192</v>
      </c>
      <c r="E1619" s="26" t="s">
        <v>45</v>
      </c>
      <c r="F1619" s="26" t="s">
        <v>46</v>
      </c>
      <c r="G1619" s="64">
        <v>0</v>
      </c>
      <c r="H1619" s="33">
        <v>0</v>
      </c>
    </row>
    <row r="1620" spans="1:8">
      <c r="A1620" s="26">
        <v>1619</v>
      </c>
      <c r="B1620" s="74" t="s">
        <v>445</v>
      </c>
      <c r="C1620" s="26" t="s">
        <v>299</v>
      </c>
      <c r="D1620" s="26" t="s">
        <v>192</v>
      </c>
      <c r="E1620" s="26" t="s">
        <v>53</v>
      </c>
      <c r="F1620" s="26" t="s">
        <v>54</v>
      </c>
      <c r="G1620" s="64"/>
      <c r="H1620" s="33">
        <v>0</v>
      </c>
    </row>
    <row r="1621" spans="1:8">
      <c r="A1621" s="26">
        <v>1620</v>
      </c>
      <c r="B1621" s="74" t="s">
        <v>445</v>
      </c>
      <c r="C1621" s="26" t="s">
        <v>299</v>
      </c>
      <c r="D1621" s="26" t="s">
        <v>192</v>
      </c>
      <c r="E1621" s="26" t="s">
        <v>47</v>
      </c>
      <c r="F1621" s="26" t="s">
        <v>48</v>
      </c>
      <c r="G1621" s="64"/>
      <c r="H1621" s="33">
        <v>0</v>
      </c>
    </row>
    <row r="1622" spans="1:8">
      <c r="A1622" s="26">
        <v>1621</v>
      </c>
      <c r="B1622" s="74" t="s">
        <v>445</v>
      </c>
      <c r="C1622" s="26" t="s">
        <v>299</v>
      </c>
      <c r="D1622" s="26" t="s">
        <v>192</v>
      </c>
      <c r="E1622" s="26" t="s">
        <v>63</v>
      </c>
      <c r="F1622" s="26" t="s">
        <v>64</v>
      </c>
      <c r="G1622" s="64"/>
      <c r="H1622" s="33">
        <v>0</v>
      </c>
    </row>
    <row r="1623" spans="1:8">
      <c r="A1623" s="26">
        <v>1622</v>
      </c>
      <c r="B1623" s="74" t="s">
        <v>445</v>
      </c>
      <c r="C1623" s="26" t="s">
        <v>299</v>
      </c>
      <c r="D1623" s="26" t="s">
        <v>192</v>
      </c>
      <c r="E1623" s="26" t="s">
        <v>55</v>
      </c>
      <c r="F1623" s="26" t="s">
        <v>56</v>
      </c>
      <c r="G1623" s="64">
        <v>0</v>
      </c>
      <c r="H1623" s="33">
        <v>0</v>
      </c>
    </row>
    <row r="1624" spans="1:8">
      <c r="A1624" s="26">
        <v>1623</v>
      </c>
      <c r="B1624" s="74" t="s">
        <v>445</v>
      </c>
      <c r="C1624" s="26" t="s">
        <v>299</v>
      </c>
      <c r="D1624" s="26" t="s">
        <v>192</v>
      </c>
      <c r="E1624" s="26" t="s">
        <v>65</v>
      </c>
      <c r="F1624" s="26" t="s">
        <v>66</v>
      </c>
      <c r="G1624" s="64">
        <v>0</v>
      </c>
      <c r="H1624" s="33">
        <v>0</v>
      </c>
    </row>
    <row r="1625" spans="1:8">
      <c r="A1625" s="26">
        <v>1624</v>
      </c>
      <c r="B1625" s="74" t="s">
        <v>445</v>
      </c>
      <c r="C1625" s="26" t="s">
        <v>299</v>
      </c>
      <c r="D1625" s="26" t="s">
        <v>192</v>
      </c>
      <c r="E1625" s="26" t="s">
        <v>67</v>
      </c>
      <c r="F1625" s="26" t="s">
        <v>68</v>
      </c>
      <c r="G1625" s="64">
        <v>0</v>
      </c>
      <c r="H1625" s="33">
        <v>0</v>
      </c>
    </row>
    <row r="1626" spans="1:8">
      <c r="A1626" s="26">
        <v>1625</v>
      </c>
      <c r="B1626" s="74" t="s">
        <v>445</v>
      </c>
      <c r="C1626" s="26" t="s">
        <v>299</v>
      </c>
      <c r="D1626" s="26" t="s">
        <v>192</v>
      </c>
      <c r="E1626" s="26" t="s">
        <v>69</v>
      </c>
      <c r="F1626" s="26" t="s">
        <v>70</v>
      </c>
      <c r="G1626" s="64">
        <v>0.61</v>
      </c>
      <c r="H1626" s="33">
        <v>26808</v>
      </c>
    </row>
    <row r="1627" spans="1:8">
      <c r="A1627" s="26">
        <v>1626</v>
      </c>
      <c r="B1627" s="74" t="s">
        <v>445</v>
      </c>
      <c r="C1627" s="26" t="s">
        <v>299</v>
      </c>
      <c r="D1627" s="26" t="s">
        <v>192</v>
      </c>
      <c r="E1627" s="26" t="s">
        <v>71</v>
      </c>
      <c r="F1627" s="26" t="s">
        <v>72</v>
      </c>
      <c r="G1627" s="64">
        <v>0.52</v>
      </c>
      <c r="H1627" s="33">
        <v>16643</v>
      </c>
    </row>
    <row r="1628" spans="1:8">
      <c r="A1628" s="26">
        <v>1627</v>
      </c>
      <c r="B1628" s="74" t="s">
        <v>445</v>
      </c>
      <c r="C1628" s="26" t="s">
        <v>299</v>
      </c>
      <c r="D1628" s="26" t="s">
        <v>192</v>
      </c>
      <c r="E1628" s="26" t="s">
        <v>73</v>
      </c>
      <c r="F1628" s="26" t="s">
        <v>74</v>
      </c>
      <c r="G1628" s="64">
        <v>0</v>
      </c>
      <c r="H1628" s="33">
        <v>0</v>
      </c>
    </row>
    <row r="1629" spans="1:8">
      <c r="A1629" s="26">
        <v>1628</v>
      </c>
      <c r="B1629" s="74" t="s">
        <v>445</v>
      </c>
      <c r="C1629" s="26" t="s">
        <v>299</v>
      </c>
      <c r="D1629" s="26" t="s">
        <v>192</v>
      </c>
      <c r="E1629" s="26" t="s">
        <v>75</v>
      </c>
      <c r="F1629" s="26" t="s">
        <v>76</v>
      </c>
      <c r="G1629" s="64">
        <v>0.41</v>
      </c>
      <c r="H1629" s="33">
        <v>14125</v>
      </c>
    </row>
    <row r="1630" spans="1:8">
      <c r="A1630" s="26">
        <v>1629</v>
      </c>
      <c r="B1630" s="74" t="s">
        <v>445</v>
      </c>
      <c r="C1630" s="26" t="s">
        <v>299</v>
      </c>
      <c r="D1630" s="26" t="s">
        <v>192</v>
      </c>
      <c r="E1630" s="26" t="s">
        <v>77</v>
      </c>
      <c r="F1630" s="26" t="s">
        <v>301</v>
      </c>
      <c r="G1630" s="64">
        <v>0</v>
      </c>
      <c r="H1630" s="33">
        <v>0</v>
      </c>
    </row>
    <row r="1631" spans="1:8">
      <c r="A1631" s="26">
        <v>1630</v>
      </c>
      <c r="B1631" s="74" t="s">
        <v>445</v>
      </c>
      <c r="C1631" s="26" t="s">
        <v>299</v>
      </c>
      <c r="D1631" s="26" t="s">
        <v>192</v>
      </c>
      <c r="E1631" s="26" t="s">
        <v>78</v>
      </c>
      <c r="F1631" s="26" t="s">
        <v>79</v>
      </c>
      <c r="G1631" s="64"/>
      <c r="H1631" s="33">
        <v>0</v>
      </c>
    </row>
    <row r="1632" spans="1:8">
      <c r="A1632" s="26">
        <v>1631</v>
      </c>
      <c r="B1632" s="74" t="s">
        <v>445</v>
      </c>
      <c r="C1632" s="26" t="s">
        <v>299</v>
      </c>
      <c r="D1632" s="26" t="s">
        <v>192</v>
      </c>
      <c r="E1632" s="26" t="s">
        <v>80</v>
      </c>
      <c r="F1632" s="26" t="s">
        <v>81</v>
      </c>
      <c r="G1632" s="65"/>
      <c r="H1632" s="33">
        <v>0</v>
      </c>
    </row>
    <row r="1633" spans="1:8">
      <c r="A1633" s="26">
        <v>1632</v>
      </c>
      <c r="B1633" s="74" t="s">
        <v>445</v>
      </c>
      <c r="C1633" s="26" t="s">
        <v>299</v>
      </c>
      <c r="D1633" s="26" t="s">
        <v>183</v>
      </c>
      <c r="E1633" s="26" t="s">
        <v>302</v>
      </c>
      <c r="F1633" s="26" t="s">
        <v>303</v>
      </c>
      <c r="G1633" s="67">
        <f>SUM(G1595:G1631)</f>
        <v>2.2000000000000002</v>
      </c>
      <c r="H1633" s="69">
        <v>103879</v>
      </c>
    </row>
    <row r="1634" spans="1:8">
      <c r="A1634" s="26">
        <v>1633</v>
      </c>
      <c r="B1634" s="74" t="s">
        <v>445</v>
      </c>
      <c r="C1634" s="26" t="s">
        <v>179</v>
      </c>
      <c r="D1634" s="26" t="s">
        <v>183</v>
      </c>
      <c r="E1634" s="26" t="s">
        <v>304</v>
      </c>
      <c r="F1634" s="26" t="s">
        <v>305</v>
      </c>
      <c r="G1634" s="66">
        <v>2.2000000000000002</v>
      </c>
      <c r="H1634" s="35">
        <v>103879</v>
      </c>
    </row>
    <row r="1635" spans="1:8">
      <c r="A1635" s="26">
        <v>1634</v>
      </c>
      <c r="B1635" s="74" t="s">
        <v>445</v>
      </c>
      <c r="C1635" s="26" t="s">
        <v>179</v>
      </c>
      <c r="D1635" s="26" t="s">
        <v>192</v>
      </c>
      <c r="E1635" s="26" t="s">
        <v>306</v>
      </c>
      <c r="F1635" s="26" t="s">
        <v>307</v>
      </c>
      <c r="G1635" s="68">
        <v>0</v>
      </c>
      <c r="H1635" s="33">
        <v>0</v>
      </c>
    </row>
    <row r="1636" spans="1:8">
      <c r="A1636" s="26">
        <v>1635</v>
      </c>
      <c r="B1636" s="74" t="s">
        <v>445</v>
      </c>
      <c r="C1636" s="26" t="s">
        <v>179</v>
      </c>
      <c r="D1636" s="26" t="s">
        <v>192</v>
      </c>
      <c r="E1636" s="26" t="s">
        <v>308</v>
      </c>
      <c r="F1636" s="26" t="s">
        <v>309</v>
      </c>
      <c r="G1636" s="68">
        <v>0</v>
      </c>
      <c r="H1636" s="33">
        <v>0</v>
      </c>
    </row>
    <row r="1637" spans="1:8">
      <c r="A1637" s="26">
        <v>1636</v>
      </c>
      <c r="B1637" s="74" t="s">
        <v>445</v>
      </c>
      <c r="C1637" s="26" t="s">
        <v>179</v>
      </c>
      <c r="D1637" s="26" t="s">
        <v>192</v>
      </c>
      <c r="E1637" s="26" t="s">
        <v>310</v>
      </c>
      <c r="F1637" s="26" t="s">
        <v>311</v>
      </c>
      <c r="G1637" s="68">
        <v>0</v>
      </c>
      <c r="H1637" s="33">
        <v>0</v>
      </c>
    </row>
    <row r="1638" spans="1:8">
      <c r="A1638" s="26">
        <v>1637</v>
      </c>
      <c r="B1638" s="74" t="s">
        <v>445</v>
      </c>
      <c r="C1638" s="26" t="s">
        <v>179</v>
      </c>
      <c r="D1638" s="26" t="s">
        <v>192</v>
      </c>
      <c r="E1638" s="26" t="s">
        <v>312</v>
      </c>
      <c r="F1638" s="26" t="s">
        <v>313</v>
      </c>
      <c r="G1638" s="68">
        <v>0.02</v>
      </c>
      <c r="H1638" s="33">
        <v>1699</v>
      </c>
    </row>
    <row r="1639" spans="1:8">
      <c r="A1639" s="26">
        <v>1638</v>
      </c>
      <c r="B1639" s="74" t="s">
        <v>445</v>
      </c>
      <c r="C1639" s="26" t="s">
        <v>179</v>
      </c>
      <c r="D1639" s="26" t="s">
        <v>183</v>
      </c>
      <c r="E1639" s="26" t="s">
        <v>314</v>
      </c>
      <c r="F1639" s="26" t="s">
        <v>315</v>
      </c>
      <c r="G1639" s="67">
        <v>0.02</v>
      </c>
      <c r="H1639" s="35">
        <v>1699</v>
      </c>
    </row>
    <row r="1640" spans="1:8">
      <c r="A1640" s="26">
        <v>1639</v>
      </c>
      <c r="B1640" s="74" t="s">
        <v>445</v>
      </c>
      <c r="C1640" s="26" t="s">
        <v>179</v>
      </c>
      <c r="D1640" s="26" t="s">
        <v>192</v>
      </c>
      <c r="E1640" s="26" t="s">
        <v>316</v>
      </c>
      <c r="F1640" s="26" t="s">
        <v>317</v>
      </c>
      <c r="G1640" s="68">
        <v>0</v>
      </c>
      <c r="H1640" s="33">
        <v>0</v>
      </c>
    </row>
    <row r="1641" spans="1:8">
      <c r="A1641" s="26">
        <v>1640</v>
      </c>
      <c r="B1641" s="74" t="s">
        <v>445</v>
      </c>
      <c r="C1641" s="26" t="s">
        <v>179</v>
      </c>
      <c r="D1641" s="26" t="s">
        <v>183</v>
      </c>
      <c r="E1641" s="26" t="s">
        <v>318</v>
      </c>
      <c r="F1641" s="26" t="s">
        <v>319</v>
      </c>
      <c r="G1641" s="67">
        <v>2.2200000000000002</v>
      </c>
      <c r="H1641" s="35">
        <v>105578</v>
      </c>
    </row>
    <row r="1642" spans="1:8">
      <c r="A1642" s="26">
        <v>1641</v>
      </c>
      <c r="B1642" s="74" t="s">
        <v>445</v>
      </c>
      <c r="C1642" s="26" t="s">
        <v>179</v>
      </c>
      <c r="D1642" s="26" t="s">
        <v>192</v>
      </c>
      <c r="E1642" s="26" t="s">
        <v>320</v>
      </c>
      <c r="F1642" s="26" t="s">
        <v>321</v>
      </c>
      <c r="G1642" s="26"/>
      <c r="H1642" s="33">
        <v>9057</v>
      </c>
    </row>
    <row r="1643" spans="1:8">
      <c r="A1643" s="26">
        <v>1642</v>
      </c>
      <c r="B1643" s="74" t="s">
        <v>445</v>
      </c>
      <c r="C1643" s="26" t="s">
        <v>179</v>
      </c>
      <c r="D1643" s="26" t="s">
        <v>192</v>
      </c>
      <c r="E1643" s="26" t="s">
        <v>322</v>
      </c>
      <c r="F1643" s="26" t="s">
        <v>323</v>
      </c>
      <c r="G1643" s="26"/>
      <c r="H1643" s="33">
        <v>13271</v>
      </c>
    </row>
    <row r="1644" spans="1:8">
      <c r="A1644" s="26">
        <v>1643</v>
      </c>
      <c r="B1644" s="74" t="s">
        <v>445</v>
      </c>
      <c r="C1644" s="26" t="s">
        <v>179</v>
      </c>
      <c r="D1644" s="26" t="s">
        <v>192</v>
      </c>
      <c r="E1644" s="26" t="s">
        <v>324</v>
      </c>
      <c r="F1644" s="26" t="s">
        <v>325</v>
      </c>
      <c r="G1644" s="26"/>
      <c r="H1644" s="33"/>
    </row>
    <row r="1645" spans="1:8">
      <c r="A1645" s="26">
        <v>1644</v>
      </c>
      <c r="B1645" s="74" t="s">
        <v>445</v>
      </c>
      <c r="C1645" s="26" t="s">
        <v>179</v>
      </c>
      <c r="D1645" s="26" t="s">
        <v>183</v>
      </c>
      <c r="E1645" s="26" t="s">
        <v>326</v>
      </c>
      <c r="F1645" s="26" t="s">
        <v>327</v>
      </c>
      <c r="G1645" s="26"/>
      <c r="H1645" s="40">
        <v>127906</v>
      </c>
    </row>
    <row r="1646" spans="1:8">
      <c r="A1646" s="26">
        <v>1645</v>
      </c>
      <c r="B1646" s="74" t="s">
        <v>445</v>
      </c>
      <c r="C1646" s="26" t="s">
        <v>179</v>
      </c>
      <c r="D1646" s="26" t="s">
        <v>192</v>
      </c>
      <c r="E1646" s="26" t="s">
        <v>328</v>
      </c>
      <c r="F1646" s="26" t="s">
        <v>329</v>
      </c>
      <c r="G1646" s="26"/>
      <c r="H1646" s="33">
        <v>15827</v>
      </c>
    </row>
    <row r="1647" spans="1:8">
      <c r="A1647" s="26">
        <v>1646</v>
      </c>
      <c r="B1647" s="74" t="s">
        <v>445</v>
      </c>
      <c r="C1647" s="26" t="s">
        <v>179</v>
      </c>
      <c r="D1647" s="26" t="s">
        <v>192</v>
      </c>
      <c r="E1647" s="26" t="s">
        <v>330</v>
      </c>
      <c r="F1647" s="26" t="s">
        <v>331</v>
      </c>
      <c r="G1647" s="26"/>
      <c r="H1647" s="33">
        <v>4200</v>
      </c>
    </row>
    <row r="1648" spans="1:8">
      <c r="A1648" s="26">
        <v>1647</v>
      </c>
      <c r="B1648" s="74" t="s">
        <v>445</v>
      </c>
      <c r="C1648" s="26" t="s">
        <v>179</v>
      </c>
      <c r="D1648" s="26" t="s">
        <v>192</v>
      </c>
      <c r="E1648" s="26" t="s">
        <v>332</v>
      </c>
      <c r="F1648" s="26" t="s">
        <v>333</v>
      </c>
      <c r="G1648" s="26"/>
      <c r="H1648" s="33">
        <v>6008</v>
      </c>
    </row>
    <row r="1649" spans="1:8">
      <c r="A1649" s="26">
        <v>1648</v>
      </c>
      <c r="B1649" s="74" t="s">
        <v>445</v>
      </c>
      <c r="C1649" s="26" t="s">
        <v>179</v>
      </c>
      <c r="D1649" s="26" t="s">
        <v>192</v>
      </c>
      <c r="E1649" s="26" t="s">
        <v>334</v>
      </c>
      <c r="F1649" s="26" t="s">
        <v>335</v>
      </c>
      <c r="G1649" s="26"/>
      <c r="H1649" s="33"/>
    </row>
    <row r="1650" spans="1:8">
      <c r="A1650" s="26">
        <v>1649</v>
      </c>
      <c r="B1650" s="74" t="s">
        <v>445</v>
      </c>
      <c r="C1650" s="26" t="s">
        <v>179</v>
      </c>
      <c r="D1650" s="26" t="s">
        <v>183</v>
      </c>
      <c r="E1650" s="26" t="s">
        <v>336</v>
      </c>
      <c r="F1650" s="26" t="s">
        <v>337</v>
      </c>
      <c r="G1650" s="26"/>
      <c r="H1650" s="35">
        <v>26035</v>
      </c>
    </row>
    <row r="1651" spans="1:8">
      <c r="A1651" s="26">
        <v>1650</v>
      </c>
      <c r="B1651" s="74" t="s">
        <v>445</v>
      </c>
      <c r="C1651" s="26" t="s">
        <v>179</v>
      </c>
      <c r="D1651" s="26" t="s">
        <v>192</v>
      </c>
      <c r="E1651" s="26" t="s">
        <v>338</v>
      </c>
      <c r="F1651" s="26" t="s">
        <v>339</v>
      </c>
      <c r="G1651" s="26"/>
      <c r="H1651" s="33">
        <v>0</v>
      </c>
    </row>
    <row r="1652" spans="1:8">
      <c r="A1652" s="26">
        <v>1651</v>
      </c>
      <c r="B1652" s="74" t="s">
        <v>445</v>
      </c>
      <c r="C1652" s="26" t="s">
        <v>179</v>
      </c>
      <c r="D1652" s="26" t="s">
        <v>192</v>
      </c>
      <c r="E1652" s="26" t="s">
        <v>340</v>
      </c>
      <c r="F1652" s="26" t="s">
        <v>341</v>
      </c>
      <c r="G1652" s="26"/>
      <c r="H1652" s="33"/>
    </row>
    <row r="1653" spans="1:8">
      <c r="A1653" s="26">
        <v>1652</v>
      </c>
      <c r="B1653" s="74" t="s">
        <v>445</v>
      </c>
      <c r="C1653" s="26" t="s">
        <v>179</v>
      </c>
      <c r="D1653" s="26" t="s">
        <v>192</v>
      </c>
      <c r="E1653" s="26" t="s">
        <v>342</v>
      </c>
      <c r="F1653" s="26" t="s">
        <v>343</v>
      </c>
      <c r="G1653" s="26"/>
      <c r="H1653" s="33"/>
    </row>
    <row r="1654" spans="1:8">
      <c r="A1654" s="26">
        <v>1653</v>
      </c>
      <c r="B1654" s="74" t="s">
        <v>445</v>
      </c>
      <c r="C1654" s="26" t="s">
        <v>179</v>
      </c>
      <c r="D1654" s="26" t="s">
        <v>192</v>
      </c>
      <c r="E1654" s="26" t="s">
        <v>344</v>
      </c>
      <c r="F1654" s="26" t="s">
        <v>345</v>
      </c>
      <c r="G1654" s="26"/>
      <c r="H1654" s="33">
        <v>0</v>
      </c>
    </row>
    <row r="1655" spans="1:8">
      <c r="A1655" s="26">
        <v>1654</v>
      </c>
      <c r="B1655" s="74" t="s">
        <v>445</v>
      </c>
      <c r="C1655" s="26" t="s">
        <v>179</v>
      </c>
      <c r="D1655" s="26" t="s">
        <v>192</v>
      </c>
      <c r="E1655" s="26" t="s">
        <v>346</v>
      </c>
      <c r="F1655" s="26" t="s">
        <v>347</v>
      </c>
      <c r="G1655" s="26"/>
      <c r="H1655" s="33">
        <v>660</v>
      </c>
    </row>
    <row r="1656" spans="1:8">
      <c r="A1656" s="26">
        <v>1655</v>
      </c>
      <c r="B1656" s="74" t="s">
        <v>445</v>
      </c>
      <c r="C1656" s="26" t="s">
        <v>179</v>
      </c>
      <c r="D1656" s="26" t="s">
        <v>192</v>
      </c>
      <c r="E1656" s="26" t="s">
        <v>348</v>
      </c>
      <c r="F1656" s="26" t="s">
        <v>349</v>
      </c>
      <c r="G1656" s="26"/>
      <c r="H1656" s="33">
        <v>1246</v>
      </c>
    </row>
    <row r="1657" spans="1:8">
      <c r="A1657" s="26">
        <v>1656</v>
      </c>
      <c r="B1657" s="74" t="s">
        <v>445</v>
      </c>
      <c r="C1657" s="26" t="s">
        <v>179</v>
      </c>
      <c r="D1657" s="26" t="s">
        <v>192</v>
      </c>
      <c r="E1657" s="26" t="s">
        <v>350</v>
      </c>
      <c r="F1657" s="26" t="s">
        <v>351</v>
      </c>
      <c r="G1657" s="26"/>
      <c r="H1657" s="33">
        <v>1130</v>
      </c>
    </row>
    <row r="1658" spans="1:8">
      <c r="A1658" s="26">
        <v>1657</v>
      </c>
      <c r="B1658" s="74" t="s">
        <v>445</v>
      </c>
      <c r="C1658" s="26" t="s">
        <v>179</v>
      </c>
      <c r="D1658" s="26" t="s">
        <v>192</v>
      </c>
      <c r="E1658" s="26" t="s">
        <v>352</v>
      </c>
      <c r="F1658" s="26" t="s">
        <v>353</v>
      </c>
      <c r="G1658" s="26"/>
      <c r="H1658" s="33">
        <v>774</v>
      </c>
    </row>
    <row r="1659" spans="1:8">
      <c r="A1659" s="26">
        <v>1658</v>
      </c>
      <c r="B1659" s="74" t="s">
        <v>445</v>
      </c>
      <c r="C1659" s="26" t="s">
        <v>179</v>
      </c>
      <c r="D1659" s="26" t="s">
        <v>192</v>
      </c>
      <c r="E1659" s="26" t="s">
        <v>354</v>
      </c>
      <c r="F1659" s="26" t="s">
        <v>355</v>
      </c>
      <c r="G1659" s="26"/>
      <c r="H1659" s="33"/>
    </row>
    <row r="1660" spans="1:8">
      <c r="A1660" s="26">
        <v>1659</v>
      </c>
      <c r="B1660" s="74" t="s">
        <v>445</v>
      </c>
      <c r="C1660" s="26" t="s">
        <v>179</v>
      </c>
      <c r="D1660" s="26" t="s">
        <v>192</v>
      </c>
      <c r="E1660" s="26" t="s">
        <v>356</v>
      </c>
      <c r="F1660" s="26" t="s">
        <v>357</v>
      </c>
      <c r="G1660" s="26"/>
      <c r="H1660" s="33"/>
    </row>
    <row r="1661" spans="1:8">
      <c r="A1661" s="26">
        <v>1660</v>
      </c>
      <c r="B1661" s="74" t="s">
        <v>445</v>
      </c>
      <c r="C1661" s="26" t="s">
        <v>179</v>
      </c>
      <c r="D1661" s="26" t="s">
        <v>192</v>
      </c>
      <c r="E1661" s="26" t="s">
        <v>358</v>
      </c>
      <c r="F1661" s="26" t="s">
        <v>359</v>
      </c>
      <c r="G1661" s="26"/>
      <c r="H1661" s="33"/>
    </row>
    <row r="1662" spans="1:8">
      <c r="A1662" s="26">
        <v>1661</v>
      </c>
      <c r="B1662" s="74" t="s">
        <v>445</v>
      </c>
      <c r="C1662" s="26" t="s">
        <v>179</v>
      </c>
      <c r="D1662" s="26" t="s">
        <v>192</v>
      </c>
      <c r="E1662" s="26" t="s">
        <v>360</v>
      </c>
      <c r="F1662" s="26" t="s">
        <v>361</v>
      </c>
      <c r="G1662" s="26"/>
      <c r="H1662" s="33">
        <v>0</v>
      </c>
    </row>
    <row r="1663" spans="1:8">
      <c r="A1663" s="26">
        <v>1662</v>
      </c>
      <c r="B1663" s="74" t="s">
        <v>445</v>
      </c>
      <c r="C1663" s="26" t="s">
        <v>179</v>
      </c>
      <c r="D1663" s="26" t="s">
        <v>192</v>
      </c>
      <c r="E1663" s="26" t="s">
        <v>362</v>
      </c>
      <c r="F1663" s="26" t="s">
        <v>363</v>
      </c>
      <c r="G1663" s="26"/>
      <c r="H1663" s="33"/>
    </row>
    <row r="1664" spans="1:8">
      <c r="A1664" s="26">
        <v>1663</v>
      </c>
      <c r="B1664" s="74" t="s">
        <v>445</v>
      </c>
      <c r="C1664" s="26" t="s">
        <v>179</v>
      </c>
      <c r="D1664" s="26" t="s">
        <v>192</v>
      </c>
      <c r="E1664" s="26" t="s">
        <v>364</v>
      </c>
      <c r="F1664" s="26" t="s">
        <v>365</v>
      </c>
      <c r="G1664" s="26"/>
      <c r="H1664" s="33"/>
    </row>
    <row r="1665" spans="1:8">
      <c r="A1665" s="26">
        <v>1664</v>
      </c>
      <c r="B1665" s="74" t="s">
        <v>445</v>
      </c>
      <c r="C1665" s="26" t="s">
        <v>179</v>
      </c>
      <c r="D1665" s="26" t="s">
        <v>192</v>
      </c>
      <c r="E1665" s="26" t="s">
        <v>366</v>
      </c>
      <c r="F1665" s="26" t="s">
        <v>367</v>
      </c>
      <c r="G1665" s="26"/>
      <c r="H1665" s="33"/>
    </row>
    <row r="1666" spans="1:8">
      <c r="A1666" s="26">
        <v>1665</v>
      </c>
      <c r="B1666" s="74" t="s">
        <v>445</v>
      </c>
      <c r="C1666" s="26" t="s">
        <v>179</v>
      </c>
      <c r="D1666" s="26" t="s">
        <v>192</v>
      </c>
      <c r="E1666" s="26" t="s">
        <v>368</v>
      </c>
      <c r="F1666" s="26" t="s">
        <v>369</v>
      </c>
      <c r="G1666" s="26"/>
      <c r="H1666" s="33">
        <v>806</v>
      </c>
    </row>
    <row r="1667" spans="1:8">
      <c r="A1667" s="26">
        <v>1666</v>
      </c>
      <c r="B1667" s="74" t="s">
        <v>445</v>
      </c>
      <c r="C1667" s="26" t="s">
        <v>179</v>
      </c>
      <c r="D1667" s="26" t="s">
        <v>192</v>
      </c>
      <c r="E1667" s="26" t="s">
        <v>370</v>
      </c>
      <c r="F1667" s="26" t="s">
        <v>371</v>
      </c>
      <c r="G1667" s="26"/>
      <c r="H1667" s="33"/>
    </row>
    <row r="1668" spans="1:8">
      <c r="A1668" s="26">
        <v>1667</v>
      </c>
      <c r="B1668" s="74" t="s">
        <v>445</v>
      </c>
      <c r="C1668" s="26" t="s">
        <v>179</v>
      </c>
      <c r="D1668" s="26" t="s">
        <v>192</v>
      </c>
      <c r="E1668" s="26" t="s">
        <v>372</v>
      </c>
      <c r="F1668" s="26" t="s">
        <v>373</v>
      </c>
      <c r="G1668" s="26"/>
      <c r="H1668" s="33"/>
    </row>
    <row r="1669" spans="1:8">
      <c r="A1669" s="26">
        <v>1668</v>
      </c>
      <c r="B1669" s="74" t="s">
        <v>445</v>
      </c>
      <c r="C1669" s="26" t="s">
        <v>179</v>
      </c>
      <c r="D1669" s="26" t="s">
        <v>183</v>
      </c>
      <c r="E1669" s="26" t="s">
        <v>374</v>
      </c>
      <c r="F1669" s="26" t="s">
        <v>375</v>
      </c>
      <c r="G1669" s="26"/>
      <c r="H1669" s="35">
        <v>4616</v>
      </c>
    </row>
    <row r="1670" spans="1:8">
      <c r="A1670" s="26">
        <v>1669</v>
      </c>
      <c r="B1670" s="74" t="s">
        <v>445</v>
      </c>
      <c r="C1670" s="26" t="s">
        <v>179</v>
      </c>
      <c r="D1670" s="26" t="s">
        <v>192</v>
      </c>
      <c r="E1670" s="26" t="s">
        <v>376</v>
      </c>
      <c r="F1670" s="26" t="s">
        <v>377</v>
      </c>
      <c r="G1670" s="26"/>
      <c r="H1670" s="33">
        <v>5254</v>
      </c>
    </row>
    <row r="1671" spans="1:8">
      <c r="A1671" s="26">
        <v>1670</v>
      </c>
      <c r="B1671" s="74" t="s">
        <v>445</v>
      </c>
      <c r="C1671" s="26" t="s">
        <v>179</v>
      </c>
      <c r="D1671" s="26" t="s">
        <v>192</v>
      </c>
      <c r="E1671" s="26" t="s">
        <v>378</v>
      </c>
      <c r="F1671" s="26" t="s">
        <v>379</v>
      </c>
      <c r="G1671" s="26"/>
      <c r="H1671" s="33"/>
    </row>
    <row r="1672" spans="1:8">
      <c r="A1672" s="26">
        <v>1671</v>
      </c>
      <c r="B1672" s="74" t="s">
        <v>445</v>
      </c>
      <c r="C1672" s="26" t="s">
        <v>179</v>
      </c>
      <c r="D1672" s="26" t="s">
        <v>192</v>
      </c>
      <c r="E1672" s="26" t="s">
        <v>380</v>
      </c>
      <c r="F1672" s="26" t="s">
        <v>381</v>
      </c>
      <c r="G1672" s="26"/>
      <c r="H1672" s="33"/>
    </row>
    <row r="1673" spans="1:8">
      <c r="A1673" s="26">
        <v>1672</v>
      </c>
      <c r="B1673" s="74" t="s">
        <v>445</v>
      </c>
      <c r="C1673" s="26" t="s">
        <v>179</v>
      </c>
      <c r="D1673" s="26" t="s">
        <v>192</v>
      </c>
      <c r="E1673" s="26" t="s">
        <v>382</v>
      </c>
      <c r="F1673" s="26" t="s">
        <v>383</v>
      </c>
      <c r="G1673" s="26"/>
      <c r="H1673" s="33"/>
    </row>
    <row r="1674" spans="1:8">
      <c r="A1674" s="26">
        <v>1673</v>
      </c>
      <c r="B1674" s="74" t="s">
        <v>445</v>
      </c>
      <c r="C1674" s="26" t="s">
        <v>179</v>
      </c>
      <c r="D1674" s="26" t="s">
        <v>192</v>
      </c>
      <c r="E1674" s="26" t="s">
        <v>384</v>
      </c>
      <c r="F1674" s="26" t="s">
        <v>385</v>
      </c>
      <c r="G1674" s="26"/>
      <c r="H1674" s="33"/>
    </row>
    <row r="1675" spans="1:8">
      <c r="A1675" s="26">
        <v>1674</v>
      </c>
      <c r="B1675" s="74" t="s">
        <v>445</v>
      </c>
      <c r="C1675" s="26" t="s">
        <v>179</v>
      </c>
      <c r="D1675" s="26" t="s">
        <v>192</v>
      </c>
      <c r="E1675" s="26" t="s">
        <v>386</v>
      </c>
      <c r="F1675" s="26" t="s">
        <v>387</v>
      </c>
      <c r="G1675" s="26"/>
      <c r="H1675" s="33">
        <v>700</v>
      </c>
    </row>
    <row r="1676" spans="1:8">
      <c r="A1676" s="26">
        <v>1675</v>
      </c>
      <c r="B1676" s="74" t="s">
        <v>445</v>
      </c>
      <c r="C1676" s="26" t="s">
        <v>179</v>
      </c>
      <c r="D1676" s="26" t="s">
        <v>183</v>
      </c>
      <c r="E1676" s="26" t="s">
        <v>388</v>
      </c>
      <c r="F1676" s="26" t="s">
        <v>389</v>
      </c>
      <c r="G1676" s="26"/>
      <c r="H1676" s="35">
        <v>5954</v>
      </c>
    </row>
    <row r="1677" spans="1:8">
      <c r="A1677" s="26">
        <v>1676</v>
      </c>
      <c r="B1677" s="74" t="s">
        <v>445</v>
      </c>
      <c r="C1677" s="26" t="s">
        <v>179</v>
      </c>
      <c r="D1677" s="26" t="s">
        <v>192</v>
      </c>
      <c r="E1677" s="26" t="s">
        <v>390</v>
      </c>
      <c r="F1677" s="26" t="s">
        <v>391</v>
      </c>
      <c r="G1677" s="26"/>
      <c r="H1677" s="34">
        <v>23802</v>
      </c>
    </row>
    <row r="1678" spans="1:8">
      <c r="A1678" s="26">
        <v>1677</v>
      </c>
      <c r="B1678" s="74" t="s">
        <v>445</v>
      </c>
      <c r="C1678" s="26" t="s">
        <v>179</v>
      </c>
      <c r="D1678" s="26" t="s">
        <v>183</v>
      </c>
      <c r="E1678" s="26" t="s">
        <v>392</v>
      </c>
      <c r="F1678" s="26" t="s">
        <v>393</v>
      </c>
      <c r="G1678" s="26"/>
      <c r="H1678" s="35">
        <v>188313</v>
      </c>
    </row>
    <row r="1679" spans="1:8">
      <c r="A1679" s="26">
        <v>1678</v>
      </c>
      <c r="B1679" s="74" t="s">
        <v>445</v>
      </c>
      <c r="C1679" s="26" t="s">
        <v>179</v>
      </c>
      <c r="D1679" s="26" t="s">
        <v>192</v>
      </c>
      <c r="E1679" s="26" t="s">
        <v>394</v>
      </c>
      <c r="F1679" s="26" t="s">
        <v>395</v>
      </c>
      <c r="G1679" s="26"/>
      <c r="H1679" s="33">
        <v>305</v>
      </c>
    </row>
    <row r="1680" spans="1:8">
      <c r="A1680" s="26">
        <v>1679</v>
      </c>
      <c r="B1680" s="74" t="s">
        <v>445</v>
      </c>
      <c r="C1680" s="26" t="s">
        <v>179</v>
      </c>
      <c r="D1680" s="26" t="s">
        <v>192</v>
      </c>
      <c r="E1680" s="26" t="s">
        <v>396</v>
      </c>
      <c r="F1680" s="26" t="s">
        <v>397</v>
      </c>
      <c r="G1680" s="26"/>
      <c r="H1680" s="33">
        <v>556</v>
      </c>
    </row>
    <row r="1681" spans="1:8">
      <c r="A1681" s="26">
        <v>1680</v>
      </c>
      <c r="B1681" s="74" t="s">
        <v>445</v>
      </c>
      <c r="C1681" s="26" t="s">
        <v>179</v>
      </c>
      <c r="D1681" s="26" t="s">
        <v>183</v>
      </c>
      <c r="E1681" s="26" t="s">
        <v>398</v>
      </c>
      <c r="F1681" s="26" t="s">
        <v>399</v>
      </c>
      <c r="G1681" s="26"/>
      <c r="H1681" s="35">
        <v>189174</v>
      </c>
    </row>
    <row r="1682" spans="1:8">
      <c r="A1682" s="26">
        <v>1681</v>
      </c>
      <c r="B1682" s="74" t="s">
        <v>445</v>
      </c>
      <c r="C1682" s="26" t="s">
        <v>179</v>
      </c>
      <c r="D1682" s="26" t="s">
        <v>183</v>
      </c>
      <c r="E1682" s="26" t="s">
        <v>400</v>
      </c>
      <c r="F1682" s="26" t="s">
        <v>401</v>
      </c>
      <c r="G1682" s="26"/>
      <c r="H1682" s="35">
        <v>203513</v>
      </c>
    </row>
    <row r="1683" spans="1:8">
      <c r="A1683" s="26">
        <v>1682</v>
      </c>
      <c r="B1683" s="74" t="s">
        <v>445</v>
      </c>
      <c r="C1683" s="26" t="s">
        <v>179</v>
      </c>
      <c r="D1683" s="26" t="s">
        <v>192</v>
      </c>
      <c r="E1683" s="26" t="s">
        <v>402</v>
      </c>
      <c r="F1683" s="26" t="s">
        <v>403</v>
      </c>
      <c r="G1683" s="26"/>
      <c r="H1683" s="35">
        <v>14339</v>
      </c>
    </row>
    <row r="1684" spans="1:8">
      <c r="A1684" s="26">
        <v>1683</v>
      </c>
      <c r="B1684" s="74" t="s">
        <v>445</v>
      </c>
      <c r="C1684" s="26" t="s">
        <v>404</v>
      </c>
      <c r="D1684" s="26" t="s">
        <v>192</v>
      </c>
      <c r="E1684" s="26" t="s">
        <v>405</v>
      </c>
      <c r="F1684" s="26" t="s">
        <v>406</v>
      </c>
      <c r="G1684" s="26"/>
      <c r="H1684" s="57"/>
    </row>
    <row r="1685" spans="1:8">
      <c r="A1685" s="26">
        <v>1684</v>
      </c>
      <c r="B1685" s="74" t="s">
        <v>445</v>
      </c>
      <c r="C1685" s="26" t="s">
        <v>404</v>
      </c>
      <c r="D1685" s="26" t="s">
        <v>192</v>
      </c>
      <c r="E1685" s="26" t="s">
        <v>407</v>
      </c>
      <c r="F1685" s="26" t="s">
        <v>408</v>
      </c>
      <c r="G1685" s="26"/>
      <c r="H1685" s="57"/>
    </row>
    <row r="1686" spans="1:8">
      <c r="A1686" s="26">
        <v>1685</v>
      </c>
      <c r="B1686" s="74" t="s">
        <v>445</v>
      </c>
      <c r="C1686" s="26" t="s">
        <v>404</v>
      </c>
      <c r="D1686" s="26" t="s">
        <v>192</v>
      </c>
      <c r="E1686" s="26" t="s">
        <v>409</v>
      </c>
      <c r="F1686" s="26" t="s">
        <v>410</v>
      </c>
      <c r="G1686" s="26"/>
      <c r="H1686" s="57"/>
    </row>
    <row r="1687" spans="1:8">
      <c r="A1687" s="26">
        <v>1686</v>
      </c>
      <c r="B1687" s="74" t="s">
        <v>445</v>
      </c>
      <c r="C1687" s="26" t="s">
        <v>404</v>
      </c>
      <c r="D1687" s="26" t="s">
        <v>192</v>
      </c>
      <c r="E1687" s="26" t="s">
        <v>411</v>
      </c>
      <c r="F1687" s="26" t="s">
        <v>412</v>
      </c>
      <c r="G1687" s="26"/>
      <c r="H1687" s="57"/>
    </row>
    <row r="1688" spans="1:8">
      <c r="A1688" s="26">
        <v>1687</v>
      </c>
      <c r="B1688" s="74" t="s">
        <v>445</v>
      </c>
      <c r="C1688" s="26" t="s">
        <v>404</v>
      </c>
      <c r="D1688" s="26" t="s">
        <v>192</v>
      </c>
      <c r="E1688" s="26" t="s">
        <v>413</v>
      </c>
      <c r="F1688" s="26" t="s">
        <v>414</v>
      </c>
      <c r="G1688" s="26"/>
      <c r="H1688" s="57">
        <v>305</v>
      </c>
    </row>
    <row r="1689" spans="1:8">
      <c r="A1689" s="26">
        <v>1688</v>
      </c>
      <c r="B1689" s="74" t="s">
        <v>445</v>
      </c>
      <c r="C1689" s="26" t="s">
        <v>404</v>
      </c>
      <c r="D1689" s="26" t="s">
        <v>192</v>
      </c>
      <c r="E1689" s="26" t="s">
        <v>415</v>
      </c>
      <c r="F1689" s="26" t="s">
        <v>416</v>
      </c>
      <c r="G1689" s="26"/>
      <c r="H1689" s="57"/>
    </row>
    <row r="1690" spans="1:8">
      <c r="A1690" s="26">
        <v>1689</v>
      </c>
      <c r="B1690" s="74" t="s">
        <v>445</v>
      </c>
      <c r="C1690" s="26" t="s">
        <v>404</v>
      </c>
      <c r="D1690" s="26" t="s">
        <v>192</v>
      </c>
      <c r="E1690" s="26" t="s">
        <v>417</v>
      </c>
      <c r="F1690" s="26" t="s">
        <v>418</v>
      </c>
      <c r="G1690" s="26"/>
      <c r="H1690" s="57"/>
    </row>
    <row r="1691" spans="1:8" ht="15.75" thickBot="1">
      <c r="A1691" s="26">
        <v>1690</v>
      </c>
      <c r="B1691" s="74" t="s">
        <v>445</v>
      </c>
      <c r="C1691" s="26" t="s">
        <v>404</v>
      </c>
      <c r="D1691" s="26" t="s">
        <v>183</v>
      </c>
      <c r="E1691" s="26" t="s">
        <v>419</v>
      </c>
      <c r="F1691" s="26" t="s">
        <v>420</v>
      </c>
      <c r="G1691" s="26"/>
      <c r="H1691" s="44">
        <v>305</v>
      </c>
    </row>
    <row r="1692" spans="1:8" ht="16.5" thickTop="1" thickBot="1">
      <c r="A1692" s="26">
        <v>1691</v>
      </c>
      <c r="B1692" s="74" t="s">
        <v>445</v>
      </c>
      <c r="C1692" s="26" t="s">
        <v>404</v>
      </c>
      <c r="D1692" s="26" t="s">
        <v>183</v>
      </c>
      <c r="E1692" s="26" t="s">
        <v>421</v>
      </c>
      <c r="F1692" s="26" t="s">
        <v>422</v>
      </c>
      <c r="G1692" s="26"/>
      <c r="H1692" s="44">
        <v>861</v>
      </c>
    </row>
    <row r="1693" spans="1:8" ht="15.75" thickTop="1">
      <c r="A1693" s="26">
        <v>1692</v>
      </c>
      <c r="B1693" s="74" t="s">
        <v>445</v>
      </c>
      <c r="C1693" s="26" t="s">
        <v>404</v>
      </c>
      <c r="D1693" s="26" t="s">
        <v>192</v>
      </c>
      <c r="E1693" s="26" t="s">
        <v>423</v>
      </c>
      <c r="F1693" s="26" t="s">
        <v>424</v>
      </c>
      <c r="G1693" s="26"/>
      <c r="H1693" s="58">
        <v>861</v>
      </c>
    </row>
    <row r="1694" spans="1:8">
      <c r="A1694" s="26">
        <v>1693</v>
      </c>
      <c r="B1694" s="74" t="s">
        <v>445</v>
      </c>
      <c r="C1694" s="26" t="s">
        <v>404</v>
      </c>
      <c r="D1694" s="26" t="s">
        <v>192</v>
      </c>
      <c r="E1694" s="26" t="s">
        <v>425</v>
      </c>
      <c r="F1694" s="26" t="s">
        <v>426</v>
      </c>
      <c r="G1694" s="26"/>
      <c r="H1694" s="59"/>
    </row>
    <row r="1695" spans="1:8">
      <c r="A1695" s="26">
        <v>1694</v>
      </c>
      <c r="B1695" s="74" t="s">
        <v>445</v>
      </c>
      <c r="C1695" s="26" t="s">
        <v>404</v>
      </c>
      <c r="D1695" s="26" t="s">
        <v>192</v>
      </c>
      <c r="E1695" s="26" t="s">
        <v>427</v>
      </c>
      <c r="F1695" s="26" t="s">
        <v>428</v>
      </c>
      <c r="G1695" s="26"/>
      <c r="H1695" s="58">
        <v>0</v>
      </c>
    </row>
    <row r="1696" spans="1:8">
      <c r="A1696" s="26">
        <v>1695</v>
      </c>
      <c r="B1696" s="74" t="s">
        <v>446</v>
      </c>
      <c r="C1696" s="26" t="s">
        <v>191</v>
      </c>
      <c r="D1696" s="26" t="s">
        <v>192</v>
      </c>
      <c r="E1696" s="26" t="s">
        <v>193</v>
      </c>
      <c r="F1696" s="26" t="s">
        <v>194</v>
      </c>
      <c r="G1696" s="26"/>
      <c r="H1696" s="72"/>
    </row>
    <row r="1697" spans="1:8">
      <c r="A1697" s="26">
        <v>1696</v>
      </c>
      <c r="B1697" s="74" t="s">
        <v>446</v>
      </c>
      <c r="C1697" s="26" t="s">
        <v>191</v>
      </c>
      <c r="D1697" s="26" t="s">
        <v>192</v>
      </c>
      <c r="E1697" s="26" t="s">
        <v>195</v>
      </c>
      <c r="F1697" s="26" t="s">
        <v>196</v>
      </c>
      <c r="G1697" s="26"/>
      <c r="H1697" s="72"/>
    </row>
    <row r="1698" spans="1:8">
      <c r="A1698" s="26">
        <v>1697</v>
      </c>
      <c r="B1698" s="74" t="s">
        <v>446</v>
      </c>
      <c r="C1698" s="26" t="s">
        <v>191</v>
      </c>
      <c r="D1698" s="26" t="s">
        <v>192</v>
      </c>
      <c r="E1698" s="26" t="s">
        <v>197</v>
      </c>
      <c r="F1698" s="26" t="s">
        <v>198</v>
      </c>
      <c r="G1698" s="26"/>
      <c r="H1698" s="72"/>
    </row>
    <row r="1699" spans="1:8">
      <c r="A1699" s="26">
        <v>1698</v>
      </c>
      <c r="B1699" s="74" t="s">
        <v>446</v>
      </c>
      <c r="C1699" s="26" t="s">
        <v>191</v>
      </c>
      <c r="D1699" s="26" t="s">
        <v>183</v>
      </c>
      <c r="E1699" s="26" t="s">
        <v>199</v>
      </c>
      <c r="F1699" s="26" t="s">
        <v>200</v>
      </c>
      <c r="G1699" s="26"/>
      <c r="H1699" s="71">
        <v>0</v>
      </c>
    </row>
    <row r="1700" spans="1:8">
      <c r="A1700" s="26">
        <v>1699</v>
      </c>
      <c r="B1700" s="74" t="s">
        <v>446</v>
      </c>
      <c r="C1700" s="26" t="s">
        <v>191</v>
      </c>
      <c r="D1700" s="26" t="s">
        <v>192</v>
      </c>
      <c r="E1700" s="26" t="s">
        <v>201</v>
      </c>
      <c r="F1700" s="26" t="s">
        <v>202</v>
      </c>
      <c r="G1700" s="26"/>
      <c r="H1700" s="72">
        <v>29618</v>
      </c>
    </row>
    <row r="1701" spans="1:8">
      <c r="A1701" s="26">
        <v>1700</v>
      </c>
      <c r="B1701" s="74" t="s">
        <v>446</v>
      </c>
      <c r="C1701" s="26" t="s">
        <v>191</v>
      </c>
      <c r="D1701" s="26" t="s">
        <v>192</v>
      </c>
      <c r="E1701" s="26" t="s">
        <v>203</v>
      </c>
      <c r="F1701" s="26" t="s">
        <v>204</v>
      </c>
      <c r="G1701" s="26"/>
      <c r="H1701" s="72">
        <v>7068</v>
      </c>
    </row>
    <row r="1702" spans="1:8">
      <c r="A1702" s="26">
        <v>1701</v>
      </c>
      <c r="B1702" s="74" t="s">
        <v>446</v>
      </c>
      <c r="C1702" s="26" t="s">
        <v>191</v>
      </c>
      <c r="D1702" s="26" t="s">
        <v>183</v>
      </c>
      <c r="E1702" s="26" t="s">
        <v>205</v>
      </c>
      <c r="F1702" s="26" t="s">
        <v>206</v>
      </c>
      <c r="G1702" s="26"/>
      <c r="H1702" s="71">
        <v>36686</v>
      </c>
    </row>
    <row r="1703" spans="1:8">
      <c r="A1703" s="26">
        <v>1702</v>
      </c>
      <c r="B1703" s="74" t="s">
        <v>446</v>
      </c>
      <c r="C1703" s="26" t="s">
        <v>191</v>
      </c>
      <c r="D1703" s="26" t="s">
        <v>192</v>
      </c>
      <c r="E1703" s="26" t="s">
        <v>207</v>
      </c>
      <c r="F1703" s="26" t="s">
        <v>208</v>
      </c>
      <c r="G1703" s="26"/>
      <c r="H1703" s="72"/>
    </row>
    <row r="1704" spans="1:8">
      <c r="A1704" s="26">
        <v>1703</v>
      </c>
      <c r="B1704" s="74" t="s">
        <v>446</v>
      </c>
      <c r="C1704" s="26" t="s">
        <v>191</v>
      </c>
      <c r="D1704" s="26" t="s">
        <v>192</v>
      </c>
      <c r="E1704" s="26" t="s">
        <v>209</v>
      </c>
      <c r="F1704" s="26" t="s">
        <v>210</v>
      </c>
      <c r="G1704" s="26"/>
      <c r="H1704" s="72"/>
    </row>
    <row r="1705" spans="1:8">
      <c r="A1705" s="26">
        <v>1704</v>
      </c>
      <c r="B1705" s="74" t="s">
        <v>446</v>
      </c>
      <c r="C1705" s="26" t="s">
        <v>191</v>
      </c>
      <c r="D1705" s="26" t="s">
        <v>192</v>
      </c>
      <c r="E1705" s="26" t="s">
        <v>211</v>
      </c>
      <c r="F1705" s="26" t="s">
        <v>212</v>
      </c>
      <c r="G1705" s="26"/>
      <c r="H1705" s="72">
        <v>537448</v>
      </c>
    </row>
    <row r="1706" spans="1:8">
      <c r="A1706" s="26">
        <v>1705</v>
      </c>
      <c r="B1706" s="74" t="s">
        <v>446</v>
      </c>
      <c r="C1706" s="26" t="s">
        <v>191</v>
      </c>
      <c r="D1706" s="26" t="s">
        <v>192</v>
      </c>
      <c r="E1706" s="26" t="s">
        <v>213</v>
      </c>
      <c r="F1706" s="26" t="s">
        <v>214</v>
      </c>
      <c r="G1706" s="26"/>
      <c r="H1706" s="72"/>
    </row>
    <row r="1707" spans="1:8">
      <c r="A1707" s="26">
        <v>1706</v>
      </c>
      <c r="B1707" s="74" t="s">
        <v>446</v>
      </c>
      <c r="C1707" s="26" t="s">
        <v>191</v>
      </c>
      <c r="D1707" s="26" t="s">
        <v>192</v>
      </c>
      <c r="E1707" s="26" t="s">
        <v>215</v>
      </c>
      <c r="F1707" s="26" t="s">
        <v>216</v>
      </c>
      <c r="G1707" s="26"/>
      <c r="H1707" s="72"/>
    </row>
    <row r="1708" spans="1:8">
      <c r="A1708" s="26">
        <v>1707</v>
      </c>
      <c r="B1708" s="74" t="s">
        <v>446</v>
      </c>
      <c r="C1708" s="26" t="s">
        <v>191</v>
      </c>
      <c r="D1708" s="26" t="s">
        <v>192</v>
      </c>
      <c r="E1708" s="26" t="s">
        <v>217</v>
      </c>
      <c r="F1708" s="26" t="s">
        <v>218</v>
      </c>
      <c r="G1708" s="26"/>
      <c r="H1708" s="72"/>
    </row>
    <row r="1709" spans="1:8">
      <c r="A1709" s="26">
        <v>1708</v>
      </c>
      <c r="B1709" s="74" t="s">
        <v>446</v>
      </c>
      <c r="C1709" s="26" t="s">
        <v>191</v>
      </c>
      <c r="D1709" s="26" t="s">
        <v>192</v>
      </c>
      <c r="E1709" s="26" t="s">
        <v>219</v>
      </c>
      <c r="F1709" s="26" t="s">
        <v>220</v>
      </c>
      <c r="G1709" s="26"/>
      <c r="H1709" s="72"/>
    </row>
    <row r="1710" spans="1:8">
      <c r="A1710" s="26">
        <v>1709</v>
      </c>
      <c r="B1710" s="74" t="s">
        <v>446</v>
      </c>
      <c r="C1710" s="26" t="s">
        <v>191</v>
      </c>
      <c r="D1710" s="26" t="s">
        <v>192</v>
      </c>
      <c r="E1710" s="26" t="s">
        <v>221</v>
      </c>
      <c r="F1710" s="26" t="s">
        <v>222</v>
      </c>
      <c r="G1710" s="26"/>
      <c r="H1710" s="72"/>
    </row>
    <row r="1711" spans="1:8">
      <c r="A1711" s="26">
        <v>1710</v>
      </c>
      <c r="B1711" s="74" t="s">
        <v>446</v>
      </c>
      <c r="C1711" s="26" t="s">
        <v>191</v>
      </c>
      <c r="D1711" s="26" t="s">
        <v>192</v>
      </c>
      <c r="E1711" s="26" t="s">
        <v>223</v>
      </c>
      <c r="F1711" s="26" t="s">
        <v>224</v>
      </c>
      <c r="G1711" s="26"/>
      <c r="H1711" s="72"/>
    </row>
    <row r="1712" spans="1:8">
      <c r="A1712" s="26">
        <v>1711</v>
      </c>
      <c r="B1712" s="74" t="s">
        <v>446</v>
      </c>
      <c r="C1712" s="26" t="s">
        <v>191</v>
      </c>
      <c r="D1712" s="26" t="s">
        <v>192</v>
      </c>
      <c r="E1712" s="26" t="s">
        <v>225</v>
      </c>
      <c r="F1712" s="26" t="s">
        <v>226</v>
      </c>
      <c r="G1712" s="26"/>
      <c r="H1712" s="72"/>
    </row>
    <row r="1713" spans="1:8">
      <c r="A1713" s="26">
        <v>1712</v>
      </c>
      <c r="B1713" s="74" t="s">
        <v>446</v>
      </c>
      <c r="C1713" s="26" t="s">
        <v>191</v>
      </c>
      <c r="D1713" s="26" t="s">
        <v>192</v>
      </c>
      <c r="E1713" s="26" t="s">
        <v>227</v>
      </c>
      <c r="F1713" s="26" t="s">
        <v>228</v>
      </c>
      <c r="G1713" s="26"/>
      <c r="H1713" s="72"/>
    </row>
    <row r="1714" spans="1:8">
      <c r="A1714" s="26">
        <v>1713</v>
      </c>
      <c r="B1714" s="74" t="s">
        <v>446</v>
      </c>
      <c r="C1714" s="26" t="s">
        <v>191</v>
      </c>
      <c r="D1714" s="26" t="s">
        <v>192</v>
      </c>
      <c r="E1714" s="26" t="s">
        <v>229</v>
      </c>
      <c r="F1714" s="26" t="s">
        <v>230</v>
      </c>
      <c r="G1714" s="26"/>
      <c r="H1714" s="72"/>
    </row>
    <row r="1715" spans="1:8">
      <c r="A1715" s="26">
        <v>1714</v>
      </c>
      <c r="B1715" s="74" t="s">
        <v>446</v>
      </c>
      <c r="C1715" s="26" t="s">
        <v>191</v>
      </c>
      <c r="D1715" s="26" t="s">
        <v>192</v>
      </c>
      <c r="E1715" s="26" t="s">
        <v>231</v>
      </c>
      <c r="F1715" s="26" t="s">
        <v>232</v>
      </c>
      <c r="G1715" s="26"/>
      <c r="H1715" s="72"/>
    </row>
    <row r="1716" spans="1:8">
      <c r="A1716" s="26">
        <v>1715</v>
      </c>
      <c r="B1716" s="74" t="s">
        <v>446</v>
      </c>
      <c r="C1716" s="26" t="s">
        <v>191</v>
      </c>
      <c r="D1716" s="26" t="s">
        <v>192</v>
      </c>
      <c r="E1716" s="26" t="s">
        <v>233</v>
      </c>
      <c r="F1716" s="26" t="s">
        <v>234</v>
      </c>
      <c r="G1716" s="26"/>
      <c r="H1716" s="72"/>
    </row>
    <row r="1717" spans="1:8">
      <c r="A1717" s="26">
        <v>1716</v>
      </c>
      <c r="B1717" s="74" t="s">
        <v>446</v>
      </c>
      <c r="C1717" s="26" t="s">
        <v>191</v>
      </c>
      <c r="D1717" s="26" t="s">
        <v>192</v>
      </c>
      <c r="E1717" s="26" t="s">
        <v>235</v>
      </c>
      <c r="F1717" s="26" t="s">
        <v>236</v>
      </c>
      <c r="G1717" s="26"/>
      <c r="H1717" s="72"/>
    </row>
    <row r="1718" spans="1:8">
      <c r="A1718" s="26">
        <v>1717</v>
      </c>
      <c r="B1718" s="74" t="s">
        <v>446</v>
      </c>
      <c r="C1718" s="26" t="s">
        <v>191</v>
      </c>
      <c r="D1718" s="26" t="s">
        <v>192</v>
      </c>
      <c r="E1718" s="26" t="s">
        <v>237</v>
      </c>
      <c r="F1718" s="26" t="s">
        <v>238</v>
      </c>
      <c r="G1718" s="26"/>
      <c r="H1718" s="72"/>
    </row>
    <row r="1719" spans="1:8">
      <c r="A1719" s="26">
        <v>1718</v>
      </c>
      <c r="B1719" s="74" t="s">
        <v>446</v>
      </c>
      <c r="C1719" s="26" t="s">
        <v>191</v>
      </c>
      <c r="D1719" s="26" t="s">
        <v>192</v>
      </c>
      <c r="E1719" s="26" t="s">
        <v>239</v>
      </c>
      <c r="F1719" s="26" t="s">
        <v>240</v>
      </c>
      <c r="G1719" s="26"/>
      <c r="H1719" s="72"/>
    </row>
    <row r="1720" spans="1:8">
      <c r="A1720" s="26">
        <v>1719</v>
      </c>
      <c r="B1720" s="74" t="s">
        <v>446</v>
      </c>
      <c r="C1720" s="26" t="s">
        <v>191</v>
      </c>
      <c r="D1720" s="26" t="s">
        <v>192</v>
      </c>
      <c r="E1720" s="26" t="s">
        <v>241</v>
      </c>
      <c r="F1720" s="26" t="s">
        <v>242</v>
      </c>
      <c r="G1720" s="26"/>
      <c r="H1720" s="72"/>
    </row>
    <row r="1721" spans="1:8">
      <c r="A1721" s="26">
        <v>1720</v>
      </c>
      <c r="B1721" s="74" t="s">
        <v>446</v>
      </c>
      <c r="C1721" s="26" t="s">
        <v>191</v>
      </c>
      <c r="D1721" s="26" t="s">
        <v>192</v>
      </c>
      <c r="E1721" s="26" t="s">
        <v>243</v>
      </c>
      <c r="F1721" s="26" t="s">
        <v>244</v>
      </c>
      <c r="G1721" s="26"/>
      <c r="H1721" s="72"/>
    </row>
    <row r="1722" spans="1:8">
      <c r="A1722" s="26">
        <v>1721</v>
      </c>
      <c r="B1722" s="74" t="s">
        <v>446</v>
      </c>
      <c r="C1722" s="26" t="s">
        <v>191</v>
      </c>
      <c r="D1722" s="26" t="s">
        <v>192</v>
      </c>
      <c r="E1722" s="26" t="s">
        <v>245</v>
      </c>
      <c r="F1722" s="26" t="s">
        <v>246</v>
      </c>
      <c r="G1722" s="26"/>
      <c r="H1722" s="72"/>
    </row>
    <row r="1723" spans="1:8">
      <c r="A1723" s="26">
        <v>1722</v>
      </c>
      <c r="B1723" s="74" t="s">
        <v>446</v>
      </c>
      <c r="C1723" s="26" t="s">
        <v>191</v>
      </c>
      <c r="D1723" s="26" t="s">
        <v>192</v>
      </c>
      <c r="E1723" s="26" t="s">
        <v>247</v>
      </c>
      <c r="F1723" s="26" t="s">
        <v>248</v>
      </c>
      <c r="G1723" s="26"/>
      <c r="H1723" s="72"/>
    </row>
    <row r="1724" spans="1:8">
      <c r="A1724" s="26">
        <v>1723</v>
      </c>
      <c r="B1724" s="74" t="s">
        <v>446</v>
      </c>
      <c r="C1724" s="26" t="s">
        <v>191</v>
      </c>
      <c r="D1724" s="26" t="s">
        <v>192</v>
      </c>
      <c r="E1724" s="26" t="s">
        <v>249</v>
      </c>
      <c r="F1724" s="26" t="s">
        <v>250</v>
      </c>
      <c r="G1724" s="26"/>
      <c r="H1724" s="72"/>
    </row>
    <row r="1725" spans="1:8">
      <c r="A1725" s="26">
        <v>1724</v>
      </c>
      <c r="B1725" s="74" t="s">
        <v>446</v>
      </c>
      <c r="C1725" s="26" t="s">
        <v>191</v>
      </c>
      <c r="D1725" s="26" t="s">
        <v>192</v>
      </c>
      <c r="E1725" s="26" t="s">
        <v>251</v>
      </c>
      <c r="F1725" s="26" t="s">
        <v>252</v>
      </c>
      <c r="G1725" s="26"/>
      <c r="H1725" s="72"/>
    </row>
    <row r="1726" spans="1:8">
      <c r="A1726" s="26">
        <v>1725</v>
      </c>
      <c r="B1726" s="74" t="s">
        <v>446</v>
      </c>
      <c r="C1726" s="26" t="s">
        <v>191</v>
      </c>
      <c r="D1726" s="26" t="s">
        <v>192</v>
      </c>
      <c r="E1726" s="26" t="s">
        <v>253</v>
      </c>
      <c r="F1726" s="26" t="s">
        <v>254</v>
      </c>
      <c r="G1726" s="26"/>
      <c r="H1726" s="72"/>
    </row>
    <row r="1727" spans="1:8">
      <c r="A1727" s="26">
        <v>1726</v>
      </c>
      <c r="B1727" s="74" t="s">
        <v>446</v>
      </c>
      <c r="C1727" s="26" t="s">
        <v>191</v>
      </c>
      <c r="D1727" s="26" t="s">
        <v>192</v>
      </c>
      <c r="E1727" s="26" t="s">
        <v>255</v>
      </c>
      <c r="F1727" s="26" t="s">
        <v>256</v>
      </c>
      <c r="G1727" s="26"/>
      <c r="H1727" s="72"/>
    </row>
    <row r="1728" spans="1:8">
      <c r="A1728" s="26">
        <v>1727</v>
      </c>
      <c r="B1728" s="74" t="s">
        <v>446</v>
      </c>
      <c r="C1728" s="26" t="s">
        <v>191</v>
      </c>
      <c r="D1728" s="26" t="s">
        <v>192</v>
      </c>
      <c r="E1728" s="26" t="s">
        <v>257</v>
      </c>
      <c r="F1728" s="26" t="s">
        <v>258</v>
      </c>
      <c r="G1728" s="26"/>
      <c r="H1728" s="72"/>
    </row>
    <row r="1729" spans="1:8">
      <c r="A1729" s="26">
        <v>1728</v>
      </c>
      <c r="B1729" s="74" t="s">
        <v>446</v>
      </c>
      <c r="C1729" s="26" t="s">
        <v>191</v>
      </c>
      <c r="D1729" s="26" t="s">
        <v>192</v>
      </c>
      <c r="E1729" s="26" t="s">
        <v>259</v>
      </c>
      <c r="F1729" s="26" t="s">
        <v>260</v>
      </c>
      <c r="G1729" s="26"/>
      <c r="H1729" s="72"/>
    </row>
    <row r="1730" spans="1:8">
      <c r="A1730" s="26">
        <v>1729</v>
      </c>
      <c r="B1730" s="74" t="s">
        <v>446</v>
      </c>
      <c r="C1730" s="26" t="s">
        <v>191</v>
      </c>
      <c r="D1730" s="26" t="s">
        <v>192</v>
      </c>
      <c r="E1730" s="26" t="s">
        <v>261</v>
      </c>
      <c r="F1730" s="26" t="s">
        <v>262</v>
      </c>
      <c r="G1730" s="26"/>
      <c r="H1730" s="72"/>
    </row>
    <row r="1731" spans="1:8">
      <c r="A1731" s="26">
        <v>1730</v>
      </c>
      <c r="B1731" s="74" t="s">
        <v>446</v>
      </c>
      <c r="C1731" s="26" t="s">
        <v>191</v>
      </c>
      <c r="D1731" s="26" t="s">
        <v>192</v>
      </c>
      <c r="E1731" s="26" t="s">
        <v>263</v>
      </c>
      <c r="F1731" s="26" t="s">
        <v>264</v>
      </c>
      <c r="G1731" s="26"/>
      <c r="H1731" s="72"/>
    </row>
    <row r="1732" spans="1:8">
      <c r="A1732" s="26">
        <v>1731</v>
      </c>
      <c r="B1732" s="74" t="s">
        <v>446</v>
      </c>
      <c r="C1732" s="26" t="s">
        <v>191</v>
      </c>
      <c r="D1732" s="26" t="s">
        <v>192</v>
      </c>
      <c r="E1732" s="26" t="s">
        <v>265</v>
      </c>
      <c r="F1732" s="26" t="s">
        <v>266</v>
      </c>
      <c r="G1732" s="26"/>
      <c r="H1732" s="72"/>
    </row>
    <row r="1733" spans="1:8">
      <c r="A1733" s="26">
        <v>1732</v>
      </c>
      <c r="B1733" s="74" t="s">
        <v>446</v>
      </c>
      <c r="C1733" s="26" t="s">
        <v>191</v>
      </c>
      <c r="D1733" s="26" t="s">
        <v>192</v>
      </c>
      <c r="E1733" s="26" t="s">
        <v>267</v>
      </c>
      <c r="F1733" s="26" t="s">
        <v>268</v>
      </c>
      <c r="G1733" s="26"/>
      <c r="H1733" s="72"/>
    </row>
    <row r="1734" spans="1:8">
      <c r="A1734" s="26">
        <v>1733</v>
      </c>
      <c r="B1734" s="74" t="s">
        <v>446</v>
      </c>
      <c r="C1734" s="26" t="s">
        <v>191</v>
      </c>
      <c r="D1734" s="26" t="s">
        <v>192</v>
      </c>
      <c r="E1734" s="26" t="s">
        <v>269</v>
      </c>
      <c r="F1734" s="26" t="s">
        <v>270</v>
      </c>
      <c r="G1734" s="26"/>
      <c r="H1734" s="72"/>
    </row>
    <row r="1735" spans="1:8">
      <c r="A1735" s="26">
        <v>1734</v>
      </c>
      <c r="B1735" s="74" t="s">
        <v>446</v>
      </c>
      <c r="C1735" s="26" t="s">
        <v>191</v>
      </c>
      <c r="D1735" s="26" t="s">
        <v>192</v>
      </c>
      <c r="E1735" s="26" t="s">
        <v>271</v>
      </c>
      <c r="F1735" s="26" t="s">
        <v>272</v>
      </c>
      <c r="G1735" s="26"/>
      <c r="H1735" s="72"/>
    </row>
    <row r="1736" spans="1:8">
      <c r="A1736" s="26">
        <v>1735</v>
      </c>
      <c r="B1736" s="74" t="s">
        <v>446</v>
      </c>
      <c r="C1736" s="26" t="s">
        <v>191</v>
      </c>
      <c r="D1736" s="26" t="s">
        <v>192</v>
      </c>
      <c r="E1736" s="26" t="s">
        <v>273</v>
      </c>
      <c r="F1736" s="26" t="s">
        <v>274</v>
      </c>
      <c r="G1736" s="26"/>
      <c r="H1736" s="72"/>
    </row>
    <row r="1737" spans="1:8">
      <c r="A1737" s="26">
        <v>1736</v>
      </c>
      <c r="B1737" s="74" t="s">
        <v>446</v>
      </c>
      <c r="C1737" s="26" t="s">
        <v>191</v>
      </c>
      <c r="D1737" s="26" t="s">
        <v>192</v>
      </c>
      <c r="E1737" s="26" t="s">
        <v>275</v>
      </c>
      <c r="F1737" s="26" t="s">
        <v>276</v>
      </c>
      <c r="G1737" s="26"/>
      <c r="H1737" s="72"/>
    </row>
    <row r="1738" spans="1:8">
      <c r="A1738" s="26">
        <v>1737</v>
      </c>
      <c r="B1738" s="74" t="s">
        <v>446</v>
      </c>
      <c r="C1738" s="26" t="s">
        <v>191</v>
      </c>
      <c r="D1738" s="26" t="s">
        <v>183</v>
      </c>
      <c r="E1738" s="26" t="s">
        <v>277</v>
      </c>
      <c r="F1738" s="26" t="s">
        <v>278</v>
      </c>
      <c r="G1738" s="26"/>
      <c r="H1738" s="70">
        <v>537448</v>
      </c>
    </row>
    <row r="1739" spans="1:8">
      <c r="A1739" s="26">
        <v>1738</v>
      </c>
      <c r="B1739" s="74" t="s">
        <v>446</v>
      </c>
      <c r="C1739" s="26" t="s">
        <v>191</v>
      </c>
      <c r="D1739" s="26" t="s">
        <v>192</v>
      </c>
      <c r="E1739" s="26" t="s">
        <v>279</v>
      </c>
      <c r="F1739" s="26" t="s">
        <v>280</v>
      </c>
      <c r="G1739" s="26"/>
      <c r="H1739" s="72">
        <v>4752</v>
      </c>
    </row>
    <row r="1740" spans="1:8">
      <c r="A1740" s="26">
        <v>1739</v>
      </c>
      <c r="B1740" s="74" t="s">
        <v>446</v>
      </c>
      <c r="C1740" s="26" t="s">
        <v>191</v>
      </c>
      <c r="D1740" s="26" t="s">
        <v>192</v>
      </c>
      <c r="E1740" s="26" t="s">
        <v>281</v>
      </c>
      <c r="F1740" s="26" t="s">
        <v>282</v>
      </c>
      <c r="G1740" s="26"/>
      <c r="H1740" s="72"/>
    </row>
    <row r="1741" spans="1:8">
      <c r="A1741" s="26">
        <v>1740</v>
      </c>
      <c r="B1741" s="74" t="s">
        <v>446</v>
      </c>
      <c r="C1741" s="26" t="s">
        <v>191</v>
      </c>
      <c r="D1741" s="26" t="s">
        <v>192</v>
      </c>
      <c r="E1741" s="26" t="s">
        <v>283</v>
      </c>
      <c r="F1741" s="26" t="s">
        <v>284</v>
      </c>
      <c r="G1741" s="26"/>
      <c r="H1741" s="72"/>
    </row>
    <row r="1742" spans="1:8">
      <c r="A1742" s="26">
        <v>1741</v>
      </c>
      <c r="B1742" s="74" t="s">
        <v>446</v>
      </c>
      <c r="C1742" s="26" t="s">
        <v>191</v>
      </c>
      <c r="D1742" s="26" t="s">
        <v>192</v>
      </c>
      <c r="E1742" s="26" t="s">
        <v>285</v>
      </c>
      <c r="F1742" s="26" t="s">
        <v>286</v>
      </c>
      <c r="G1742" s="26"/>
      <c r="H1742" s="72"/>
    </row>
    <row r="1743" spans="1:8">
      <c r="A1743" s="26">
        <v>1742</v>
      </c>
      <c r="B1743" s="74" t="s">
        <v>446</v>
      </c>
      <c r="C1743" s="26" t="s">
        <v>191</v>
      </c>
      <c r="D1743" s="26" t="s">
        <v>192</v>
      </c>
      <c r="E1743" s="26" t="s">
        <v>287</v>
      </c>
      <c r="F1743" s="26" t="s">
        <v>288</v>
      </c>
      <c r="G1743" s="26"/>
      <c r="H1743" s="72"/>
    </row>
    <row r="1744" spans="1:8">
      <c r="A1744" s="26">
        <v>1743</v>
      </c>
      <c r="B1744" s="74" t="s">
        <v>446</v>
      </c>
      <c r="C1744" s="26" t="s">
        <v>191</v>
      </c>
      <c r="D1744" s="26" t="s">
        <v>192</v>
      </c>
      <c r="E1744" s="26" t="s">
        <v>289</v>
      </c>
      <c r="F1744" s="26" t="s">
        <v>290</v>
      </c>
      <c r="G1744" s="26"/>
      <c r="H1744" s="72"/>
    </row>
    <row r="1745" spans="1:8">
      <c r="A1745" s="26">
        <v>1744</v>
      </c>
      <c r="B1745" s="74" t="s">
        <v>446</v>
      </c>
      <c r="C1745" s="26" t="s">
        <v>191</v>
      </c>
      <c r="D1745" s="26" t="s">
        <v>192</v>
      </c>
      <c r="E1745" s="26" t="s">
        <v>291</v>
      </c>
      <c r="F1745" s="26" t="s">
        <v>292</v>
      </c>
      <c r="G1745" s="26"/>
      <c r="H1745" s="72"/>
    </row>
    <row r="1746" spans="1:8">
      <c r="A1746" s="26">
        <v>1745</v>
      </c>
      <c r="B1746" s="74" t="s">
        <v>446</v>
      </c>
      <c r="C1746" s="26" t="s">
        <v>191</v>
      </c>
      <c r="D1746" s="26" t="s">
        <v>192</v>
      </c>
      <c r="E1746" s="26" t="s">
        <v>293</v>
      </c>
      <c r="F1746" s="26" t="s">
        <v>294</v>
      </c>
      <c r="G1746" s="26"/>
      <c r="H1746" s="72"/>
    </row>
    <row r="1747" spans="1:8">
      <c r="A1747" s="26">
        <v>1746</v>
      </c>
      <c r="B1747" s="74" t="s">
        <v>446</v>
      </c>
      <c r="C1747" s="26" t="s">
        <v>191</v>
      </c>
      <c r="D1747" s="26" t="s">
        <v>192</v>
      </c>
      <c r="E1747" s="26" t="s">
        <v>295</v>
      </c>
      <c r="F1747" s="26" t="s">
        <v>296</v>
      </c>
      <c r="G1747" s="26"/>
      <c r="H1747" s="72"/>
    </row>
    <row r="1748" spans="1:8">
      <c r="A1748" s="26">
        <v>1747</v>
      </c>
      <c r="B1748" s="74" t="s">
        <v>446</v>
      </c>
      <c r="C1748" s="26" t="s">
        <v>191</v>
      </c>
      <c r="D1748" s="26" t="s">
        <v>183</v>
      </c>
      <c r="E1748" s="26" t="s">
        <v>297</v>
      </c>
      <c r="F1748" s="26" t="s">
        <v>298</v>
      </c>
      <c r="G1748" s="26"/>
      <c r="H1748" s="70">
        <v>578886</v>
      </c>
    </row>
    <row r="1749" spans="1:8">
      <c r="A1749" s="26">
        <v>1748</v>
      </c>
      <c r="B1749" s="74" t="s">
        <v>446</v>
      </c>
      <c r="C1749" s="26" t="s">
        <v>299</v>
      </c>
      <c r="D1749" s="26" t="s">
        <v>192</v>
      </c>
      <c r="E1749" s="26" t="s">
        <v>8</v>
      </c>
      <c r="F1749" s="26" t="s">
        <v>9</v>
      </c>
      <c r="G1749" s="64">
        <v>1.05</v>
      </c>
      <c r="H1749" s="72">
        <v>56401</v>
      </c>
    </row>
    <row r="1750" spans="1:8">
      <c r="A1750" s="26">
        <v>1749</v>
      </c>
      <c r="B1750" s="74" t="s">
        <v>446</v>
      </c>
      <c r="C1750" s="26" t="s">
        <v>299</v>
      </c>
      <c r="D1750" s="26" t="s">
        <v>192</v>
      </c>
      <c r="E1750" s="26" t="s">
        <v>10</v>
      </c>
      <c r="F1750" s="26" t="s">
        <v>11</v>
      </c>
      <c r="G1750" s="64">
        <v>1</v>
      </c>
      <c r="H1750" s="72">
        <v>63727</v>
      </c>
    </row>
    <row r="1751" spans="1:8">
      <c r="A1751" s="26">
        <v>1750</v>
      </c>
      <c r="B1751" s="74" t="s">
        <v>446</v>
      </c>
      <c r="C1751" s="26" t="s">
        <v>299</v>
      </c>
      <c r="D1751" s="26" t="s">
        <v>192</v>
      </c>
      <c r="E1751" s="26" t="s">
        <v>12</v>
      </c>
      <c r="F1751" s="26" t="s">
        <v>13</v>
      </c>
      <c r="G1751" s="64"/>
      <c r="H1751" s="72"/>
    </row>
    <row r="1752" spans="1:8">
      <c r="A1752" s="26">
        <v>1751</v>
      </c>
      <c r="B1752" s="74" t="s">
        <v>446</v>
      </c>
      <c r="C1752" s="26" t="s">
        <v>299</v>
      </c>
      <c r="D1752" s="26" t="s">
        <v>192</v>
      </c>
      <c r="E1752" s="26" t="s">
        <v>14</v>
      </c>
      <c r="F1752" s="26" t="s">
        <v>15</v>
      </c>
      <c r="G1752" s="64"/>
      <c r="H1752" s="72"/>
    </row>
    <row r="1753" spans="1:8">
      <c r="A1753" s="26">
        <v>1752</v>
      </c>
      <c r="B1753" s="74" t="s">
        <v>446</v>
      </c>
      <c r="C1753" s="26" t="s">
        <v>299</v>
      </c>
      <c r="D1753" s="26" t="s">
        <v>192</v>
      </c>
      <c r="E1753" s="26" t="s">
        <v>18</v>
      </c>
      <c r="F1753" s="26" t="s">
        <v>19</v>
      </c>
      <c r="G1753" s="64"/>
      <c r="H1753" s="72"/>
    </row>
    <row r="1754" spans="1:8">
      <c r="A1754" s="26">
        <v>1753</v>
      </c>
      <c r="B1754" s="74" t="s">
        <v>446</v>
      </c>
      <c r="C1754" s="26" t="s">
        <v>299</v>
      </c>
      <c r="D1754" s="26" t="s">
        <v>192</v>
      </c>
      <c r="E1754" s="26" t="s">
        <v>20</v>
      </c>
      <c r="F1754" s="26" t="s">
        <v>21</v>
      </c>
      <c r="G1754" s="64"/>
      <c r="H1754" s="72"/>
    </row>
    <row r="1755" spans="1:8">
      <c r="A1755" s="26">
        <v>1754</v>
      </c>
      <c r="B1755" s="74" t="s">
        <v>446</v>
      </c>
      <c r="C1755" s="26" t="s">
        <v>299</v>
      </c>
      <c r="D1755" s="26" t="s">
        <v>192</v>
      </c>
      <c r="E1755" s="26" t="s">
        <v>22</v>
      </c>
      <c r="F1755" s="26" t="s">
        <v>23</v>
      </c>
      <c r="G1755" s="64"/>
      <c r="H1755" s="72"/>
    </row>
    <row r="1756" spans="1:8">
      <c r="A1756" s="26">
        <v>1755</v>
      </c>
      <c r="B1756" s="74" t="s">
        <v>446</v>
      </c>
      <c r="C1756" s="26" t="s">
        <v>299</v>
      </c>
      <c r="D1756" s="26" t="s">
        <v>192</v>
      </c>
      <c r="E1756" s="26" t="s">
        <v>24</v>
      </c>
      <c r="F1756" s="26" t="s">
        <v>25</v>
      </c>
      <c r="G1756" s="64"/>
      <c r="H1756" s="72"/>
    </row>
    <row r="1757" spans="1:8">
      <c r="A1757" s="26">
        <v>1756</v>
      </c>
      <c r="B1757" s="74" t="s">
        <v>446</v>
      </c>
      <c r="C1757" s="26" t="s">
        <v>299</v>
      </c>
      <c r="D1757" s="26" t="s">
        <v>192</v>
      </c>
      <c r="E1757" s="26" t="s">
        <v>26</v>
      </c>
      <c r="F1757" s="26" t="s">
        <v>27</v>
      </c>
      <c r="G1757" s="64"/>
      <c r="H1757" s="72"/>
    </row>
    <row r="1758" spans="1:8">
      <c r="A1758" s="26">
        <v>1757</v>
      </c>
      <c r="B1758" s="74" t="s">
        <v>446</v>
      </c>
      <c r="C1758" s="26" t="s">
        <v>299</v>
      </c>
      <c r="D1758" s="26" t="s">
        <v>192</v>
      </c>
      <c r="E1758" s="26" t="s">
        <v>28</v>
      </c>
      <c r="F1758" s="26" t="s">
        <v>29</v>
      </c>
      <c r="G1758" s="64"/>
      <c r="H1758" s="72"/>
    </row>
    <row r="1759" spans="1:8">
      <c r="A1759" s="26">
        <v>1758</v>
      </c>
      <c r="B1759" s="74" t="s">
        <v>446</v>
      </c>
      <c r="C1759" s="26" t="s">
        <v>299</v>
      </c>
      <c r="D1759" s="26" t="s">
        <v>192</v>
      </c>
      <c r="E1759" s="26" t="s">
        <v>30</v>
      </c>
      <c r="F1759" s="26" t="s">
        <v>31</v>
      </c>
      <c r="G1759" s="64"/>
      <c r="H1759" s="72"/>
    </row>
    <row r="1760" spans="1:8">
      <c r="A1760" s="26">
        <v>1759</v>
      </c>
      <c r="B1760" s="74" t="s">
        <v>446</v>
      </c>
      <c r="C1760" s="26" t="s">
        <v>299</v>
      </c>
      <c r="D1760" s="26" t="s">
        <v>192</v>
      </c>
      <c r="E1760" s="26" t="s">
        <v>32</v>
      </c>
      <c r="F1760" s="26" t="s">
        <v>33</v>
      </c>
      <c r="G1760" s="64"/>
      <c r="H1760" s="72"/>
    </row>
    <row r="1761" spans="1:8">
      <c r="A1761" s="26">
        <v>1760</v>
      </c>
      <c r="B1761" s="74" t="s">
        <v>446</v>
      </c>
      <c r="C1761" s="26" t="s">
        <v>299</v>
      </c>
      <c r="D1761" s="26" t="s">
        <v>192</v>
      </c>
      <c r="E1761" s="26" t="s">
        <v>34</v>
      </c>
      <c r="F1761" s="26" t="s">
        <v>35</v>
      </c>
      <c r="G1761" s="64"/>
      <c r="H1761" s="72"/>
    </row>
    <row r="1762" spans="1:8">
      <c r="A1762" s="26">
        <v>1761</v>
      </c>
      <c r="B1762" s="74" t="s">
        <v>446</v>
      </c>
      <c r="C1762" s="26" t="s">
        <v>299</v>
      </c>
      <c r="D1762" s="26" t="s">
        <v>192</v>
      </c>
      <c r="E1762" s="26" t="s">
        <v>36</v>
      </c>
      <c r="F1762" s="26" t="s">
        <v>37</v>
      </c>
      <c r="G1762" s="64"/>
      <c r="H1762" s="72"/>
    </row>
    <row r="1763" spans="1:8">
      <c r="A1763" s="26">
        <v>1762</v>
      </c>
      <c r="B1763" s="74" t="s">
        <v>446</v>
      </c>
      <c r="C1763" s="26" t="s">
        <v>299</v>
      </c>
      <c r="D1763" s="26" t="s">
        <v>192</v>
      </c>
      <c r="E1763" s="26" t="s">
        <v>49</v>
      </c>
      <c r="F1763" s="26" t="s">
        <v>50</v>
      </c>
      <c r="G1763" s="64"/>
      <c r="H1763" s="72"/>
    </row>
    <row r="1764" spans="1:8">
      <c r="A1764" s="26">
        <v>1763</v>
      </c>
      <c r="B1764" s="74" t="s">
        <v>446</v>
      </c>
      <c r="C1764" s="26" t="s">
        <v>299</v>
      </c>
      <c r="D1764" s="26" t="s">
        <v>192</v>
      </c>
      <c r="E1764" s="26" t="s">
        <v>51</v>
      </c>
      <c r="F1764" s="26" t="s">
        <v>52</v>
      </c>
      <c r="G1764" s="64"/>
      <c r="H1764" s="72"/>
    </row>
    <row r="1765" spans="1:8">
      <c r="A1765" s="26">
        <v>1764</v>
      </c>
      <c r="B1765" s="74" t="s">
        <v>446</v>
      </c>
      <c r="C1765" s="26" t="s">
        <v>299</v>
      </c>
      <c r="D1765" s="26" t="s">
        <v>192</v>
      </c>
      <c r="E1765" s="26" t="s">
        <v>16</v>
      </c>
      <c r="F1765" s="26" t="s">
        <v>17</v>
      </c>
      <c r="G1765" s="64"/>
      <c r="H1765" s="72"/>
    </row>
    <row r="1766" spans="1:8">
      <c r="A1766" s="26">
        <v>1765</v>
      </c>
      <c r="B1766" s="74" t="s">
        <v>446</v>
      </c>
      <c r="C1766" s="26" t="s">
        <v>299</v>
      </c>
      <c r="D1766" s="26" t="s">
        <v>192</v>
      </c>
      <c r="E1766" s="26" t="s">
        <v>57</v>
      </c>
      <c r="F1766" s="26" t="s">
        <v>58</v>
      </c>
      <c r="G1766" s="64"/>
      <c r="H1766" s="72"/>
    </row>
    <row r="1767" spans="1:8">
      <c r="A1767" s="26">
        <v>1766</v>
      </c>
      <c r="B1767" s="74" t="s">
        <v>446</v>
      </c>
      <c r="C1767" s="26" t="s">
        <v>299</v>
      </c>
      <c r="D1767" s="26" t="s">
        <v>192</v>
      </c>
      <c r="E1767" s="26" t="s">
        <v>59</v>
      </c>
      <c r="F1767" s="26" t="s">
        <v>60</v>
      </c>
      <c r="G1767" s="64"/>
      <c r="H1767" s="72"/>
    </row>
    <row r="1768" spans="1:8">
      <c r="A1768" s="26">
        <v>1767</v>
      </c>
      <c r="B1768" s="74" t="s">
        <v>446</v>
      </c>
      <c r="C1768" s="26" t="s">
        <v>299</v>
      </c>
      <c r="D1768" s="26" t="s">
        <v>192</v>
      </c>
      <c r="E1768" s="26" t="s">
        <v>61</v>
      </c>
      <c r="F1768" s="26" t="s">
        <v>62</v>
      </c>
      <c r="G1768" s="64">
        <v>0.01</v>
      </c>
      <c r="H1768" s="72">
        <v>263</v>
      </c>
    </row>
    <row r="1769" spans="1:8">
      <c r="A1769" s="26">
        <v>1768</v>
      </c>
      <c r="B1769" s="74" t="s">
        <v>446</v>
      </c>
      <c r="C1769" s="26" t="s">
        <v>299</v>
      </c>
      <c r="D1769" s="26" t="s">
        <v>192</v>
      </c>
      <c r="E1769" s="26" t="s">
        <v>38</v>
      </c>
      <c r="F1769" s="26" t="s">
        <v>39</v>
      </c>
      <c r="G1769" s="64"/>
      <c r="H1769" s="72"/>
    </row>
    <row r="1770" spans="1:8">
      <c r="A1770" s="26">
        <v>1769</v>
      </c>
      <c r="B1770" s="74" t="s">
        <v>446</v>
      </c>
      <c r="C1770" s="26" t="s">
        <v>299</v>
      </c>
      <c r="D1770" s="26" t="s">
        <v>192</v>
      </c>
      <c r="E1770" s="26" t="s">
        <v>40</v>
      </c>
      <c r="F1770" s="26" t="s">
        <v>300</v>
      </c>
      <c r="G1770" s="64"/>
      <c r="H1770" s="72"/>
    </row>
    <row r="1771" spans="1:8">
      <c r="A1771" s="26">
        <v>1770</v>
      </c>
      <c r="B1771" s="74" t="s">
        <v>446</v>
      </c>
      <c r="C1771" s="26" t="s">
        <v>299</v>
      </c>
      <c r="D1771" s="26" t="s">
        <v>192</v>
      </c>
      <c r="E1771" s="26" t="s">
        <v>41</v>
      </c>
      <c r="F1771" s="26" t="s">
        <v>42</v>
      </c>
      <c r="G1771" s="64"/>
      <c r="H1771" s="72"/>
    </row>
    <row r="1772" spans="1:8">
      <c r="A1772" s="26">
        <v>1771</v>
      </c>
      <c r="B1772" s="74" t="s">
        <v>446</v>
      </c>
      <c r="C1772" s="26" t="s">
        <v>299</v>
      </c>
      <c r="D1772" s="26" t="s">
        <v>192</v>
      </c>
      <c r="E1772" s="26" t="s">
        <v>43</v>
      </c>
      <c r="F1772" s="26" t="s">
        <v>44</v>
      </c>
      <c r="G1772" s="64"/>
      <c r="H1772" s="72"/>
    </row>
    <row r="1773" spans="1:8">
      <c r="A1773" s="26">
        <v>1772</v>
      </c>
      <c r="B1773" s="74" t="s">
        <v>446</v>
      </c>
      <c r="C1773" s="26" t="s">
        <v>299</v>
      </c>
      <c r="D1773" s="26" t="s">
        <v>192</v>
      </c>
      <c r="E1773" s="26" t="s">
        <v>45</v>
      </c>
      <c r="F1773" s="26" t="s">
        <v>46</v>
      </c>
      <c r="G1773" s="64"/>
      <c r="H1773" s="72"/>
    </row>
    <row r="1774" spans="1:8">
      <c r="A1774" s="26">
        <v>1773</v>
      </c>
      <c r="B1774" s="74" t="s">
        <v>446</v>
      </c>
      <c r="C1774" s="26" t="s">
        <v>299</v>
      </c>
      <c r="D1774" s="26" t="s">
        <v>192</v>
      </c>
      <c r="E1774" s="26" t="s">
        <v>53</v>
      </c>
      <c r="F1774" s="26" t="s">
        <v>54</v>
      </c>
      <c r="G1774" s="64"/>
      <c r="H1774" s="72"/>
    </row>
    <row r="1775" spans="1:8">
      <c r="A1775" s="26">
        <v>1774</v>
      </c>
      <c r="B1775" s="74" t="s">
        <v>446</v>
      </c>
      <c r="C1775" s="26" t="s">
        <v>299</v>
      </c>
      <c r="D1775" s="26" t="s">
        <v>192</v>
      </c>
      <c r="E1775" s="26" t="s">
        <v>47</v>
      </c>
      <c r="F1775" s="26" t="s">
        <v>48</v>
      </c>
      <c r="G1775" s="64"/>
      <c r="H1775" s="72"/>
    </row>
    <row r="1776" spans="1:8">
      <c r="A1776" s="26">
        <v>1775</v>
      </c>
      <c r="B1776" s="74" t="s">
        <v>446</v>
      </c>
      <c r="C1776" s="26" t="s">
        <v>299</v>
      </c>
      <c r="D1776" s="26" t="s">
        <v>192</v>
      </c>
      <c r="E1776" s="26" t="s">
        <v>63</v>
      </c>
      <c r="F1776" s="26" t="s">
        <v>64</v>
      </c>
      <c r="G1776" s="64"/>
      <c r="H1776" s="72"/>
    </row>
    <row r="1777" spans="1:8">
      <c r="A1777" s="26">
        <v>1776</v>
      </c>
      <c r="B1777" s="74" t="s">
        <v>446</v>
      </c>
      <c r="C1777" s="26" t="s">
        <v>299</v>
      </c>
      <c r="D1777" s="26" t="s">
        <v>192</v>
      </c>
      <c r="E1777" s="26" t="s">
        <v>55</v>
      </c>
      <c r="F1777" s="26" t="s">
        <v>56</v>
      </c>
      <c r="G1777" s="64"/>
      <c r="H1777" s="72"/>
    </row>
    <row r="1778" spans="1:8">
      <c r="A1778" s="26">
        <v>1777</v>
      </c>
      <c r="B1778" s="74" t="s">
        <v>446</v>
      </c>
      <c r="C1778" s="26" t="s">
        <v>299</v>
      </c>
      <c r="D1778" s="26" t="s">
        <v>192</v>
      </c>
      <c r="E1778" s="26" t="s">
        <v>65</v>
      </c>
      <c r="F1778" s="26" t="s">
        <v>66</v>
      </c>
      <c r="G1778" s="64">
        <v>3.12</v>
      </c>
      <c r="H1778" s="72">
        <v>115093</v>
      </c>
    </row>
    <row r="1779" spans="1:8">
      <c r="A1779" s="26">
        <v>1778</v>
      </c>
      <c r="B1779" s="74" t="s">
        <v>446</v>
      </c>
      <c r="C1779" s="26" t="s">
        <v>299</v>
      </c>
      <c r="D1779" s="26" t="s">
        <v>192</v>
      </c>
      <c r="E1779" s="26" t="s">
        <v>67</v>
      </c>
      <c r="F1779" s="26" t="s">
        <v>68</v>
      </c>
      <c r="G1779" s="64">
        <v>0.32</v>
      </c>
      <c r="H1779" s="72">
        <v>14424</v>
      </c>
    </row>
    <row r="1780" spans="1:8">
      <c r="A1780" s="26">
        <v>1779</v>
      </c>
      <c r="B1780" s="74" t="s">
        <v>446</v>
      </c>
      <c r="C1780" s="26" t="s">
        <v>299</v>
      </c>
      <c r="D1780" s="26" t="s">
        <v>192</v>
      </c>
      <c r="E1780" s="26" t="s">
        <v>69</v>
      </c>
      <c r="F1780" s="26" t="s">
        <v>70</v>
      </c>
      <c r="G1780" s="64"/>
      <c r="H1780" s="72"/>
    </row>
    <row r="1781" spans="1:8">
      <c r="A1781" s="26">
        <v>1780</v>
      </c>
      <c r="B1781" s="74" t="s">
        <v>446</v>
      </c>
      <c r="C1781" s="26" t="s">
        <v>299</v>
      </c>
      <c r="D1781" s="26" t="s">
        <v>192</v>
      </c>
      <c r="E1781" s="26" t="s">
        <v>71</v>
      </c>
      <c r="F1781" s="26" t="s">
        <v>72</v>
      </c>
      <c r="G1781" s="64">
        <v>0.02</v>
      </c>
      <c r="H1781" s="72">
        <v>780</v>
      </c>
    </row>
    <row r="1782" spans="1:8">
      <c r="A1782" s="26">
        <v>1781</v>
      </c>
      <c r="B1782" s="74" t="s">
        <v>446</v>
      </c>
      <c r="C1782" s="26" t="s">
        <v>299</v>
      </c>
      <c r="D1782" s="26" t="s">
        <v>192</v>
      </c>
      <c r="E1782" s="26" t="s">
        <v>73</v>
      </c>
      <c r="F1782" s="26" t="s">
        <v>74</v>
      </c>
      <c r="G1782" s="64">
        <v>0.96</v>
      </c>
      <c r="H1782" s="72">
        <v>30010</v>
      </c>
    </row>
    <row r="1783" spans="1:8">
      <c r="A1783" s="26">
        <v>1782</v>
      </c>
      <c r="B1783" s="74" t="s">
        <v>446</v>
      </c>
      <c r="C1783" s="26" t="s">
        <v>299</v>
      </c>
      <c r="D1783" s="26" t="s">
        <v>192</v>
      </c>
      <c r="E1783" s="26" t="s">
        <v>75</v>
      </c>
      <c r="F1783" s="26" t="s">
        <v>76</v>
      </c>
      <c r="G1783" s="64">
        <v>0.49</v>
      </c>
      <c r="H1783" s="72">
        <v>14981</v>
      </c>
    </row>
    <row r="1784" spans="1:8">
      <c r="A1784" s="26">
        <v>1783</v>
      </c>
      <c r="B1784" s="74" t="s">
        <v>446</v>
      </c>
      <c r="C1784" s="26" t="s">
        <v>299</v>
      </c>
      <c r="D1784" s="26" t="s">
        <v>192</v>
      </c>
      <c r="E1784" s="26" t="s">
        <v>77</v>
      </c>
      <c r="F1784" s="26" t="s">
        <v>301</v>
      </c>
      <c r="G1784" s="64"/>
      <c r="H1784" s="72"/>
    </row>
    <row r="1785" spans="1:8">
      <c r="A1785" s="26">
        <v>1784</v>
      </c>
      <c r="B1785" s="74" t="s">
        <v>446</v>
      </c>
      <c r="C1785" s="26" t="s">
        <v>299</v>
      </c>
      <c r="D1785" s="26" t="s">
        <v>192</v>
      </c>
      <c r="E1785" s="26" t="s">
        <v>78</v>
      </c>
      <c r="F1785" s="26" t="s">
        <v>79</v>
      </c>
      <c r="G1785" s="64"/>
      <c r="H1785" s="72"/>
    </row>
    <row r="1786" spans="1:8">
      <c r="A1786" s="26">
        <v>1785</v>
      </c>
      <c r="B1786" s="74" t="s">
        <v>446</v>
      </c>
      <c r="C1786" s="26" t="s">
        <v>299</v>
      </c>
      <c r="D1786" s="26" t="s">
        <v>192</v>
      </c>
      <c r="E1786" s="26" t="s">
        <v>80</v>
      </c>
      <c r="F1786" s="26" t="s">
        <v>81</v>
      </c>
      <c r="G1786" s="65"/>
      <c r="H1786" s="72"/>
    </row>
    <row r="1787" spans="1:8">
      <c r="A1787" s="26">
        <v>1786</v>
      </c>
      <c r="B1787" s="74" t="s">
        <v>446</v>
      </c>
      <c r="C1787" s="26" t="s">
        <v>299</v>
      </c>
      <c r="D1787" s="26" t="s">
        <v>183</v>
      </c>
      <c r="E1787" s="26" t="s">
        <v>302</v>
      </c>
      <c r="F1787" s="26" t="s">
        <v>303</v>
      </c>
      <c r="G1787" s="67">
        <v>6.97</v>
      </c>
      <c r="H1787" s="69">
        <v>295679</v>
      </c>
    </row>
    <row r="1788" spans="1:8">
      <c r="A1788" s="26">
        <v>1787</v>
      </c>
      <c r="B1788" s="74" t="s">
        <v>446</v>
      </c>
      <c r="C1788" s="26" t="s">
        <v>179</v>
      </c>
      <c r="D1788" s="26" t="s">
        <v>183</v>
      </c>
      <c r="E1788" s="26" t="s">
        <v>304</v>
      </c>
      <c r="F1788" s="26" t="s">
        <v>305</v>
      </c>
      <c r="G1788" s="593">
        <v>6.97</v>
      </c>
      <c r="H1788" s="35">
        <v>295679</v>
      </c>
    </row>
    <row r="1789" spans="1:8">
      <c r="A1789" s="26">
        <v>1788</v>
      </c>
      <c r="B1789" s="74" t="s">
        <v>446</v>
      </c>
      <c r="C1789" s="26" t="s">
        <v>179</v>
      </c>
      <c r="D1789" s="26" t="s">
        <v>192</v>
      </c>
      <c r="E1789" s="26" t="s">
        <v>306</v>
      </c>
      <c r="F1789" s="26" t="s">
        <v>307</v>
      </c>
      <c r="G1789" s="26"/>
      <c r="H1789" s="33"/>
    </row>
    <row r="1790" spans="1:8">
      <c r="A1790" s="26">
        <v>1789</v>
      </c>
      <c r="B1790" s="74" t="s">
        <v>446</v>
      </c>
      <c r="C1790" s="26" t="s">
        <v>179</v>
      </c>
      <c r="D1790" s="26" t="s">
        <v>192</v>
      </c>
      <c r="E1790" s="26" t="s">
        <v>308</v>
      </c>
      <c r="F1790" s="26" t="s">
        <v>309</v>
      </c>
      <c r="G1790" s="26"/>
      <c r="H1790" s="33"/>
    </row>
    <row r="1791" spans="1:8">
      <c r="A1791" s="26">
        <v>1790</v>
      </c>
      <c r="B1791" s="74" t="s">
        <v>446</v>
      </c>
      <c r="C1791" s="26" t="s">
        <v>179</v>
      </c>
      <c r="D1791" s="26" t="s">
        <v>192</v>
      </c>
      <c r="E1791" s="26" t="s">
        <v>310</v>
      </c>
      <c r="F1791" s="26" t="s">
        <v>311</v>
      </c>
      <c r="G1791" s="26"/>
      <c r="H1791" s="33"/>
    </row>
    <row r="1792" spans="1:8">
      <c r="A1792" s="26">
        <v>1791</v>
      </c>
      <c r="B1792" s="74" t="s">
        <v>446</v>
      </c>
      <c r="C1792" s="26" t="s">
        <v>179</v>
      </c>
      <c r="D1792" s="26" t="s">
        <v>192</v>
      </c>
      <c r="E1792" s="26" t="s">
        <v>312</v>
      </c>
      <c r="F1792" s="26" t="s">
        <v>313</v>
      </c>
      <c r="G1792" s="26"/>
      <c r="H1792" s="33"/>
    </row>
    <row r="1793" spans="1:8">
      <c r="A1793" s="26">
        <v>1792</v>
      </c>
      <c r="B1793" s="74" t="s">
        <v>446</v>
      </c>
      <c r="C1793" s="26" t="s">
        <v>179</v>
      </c>
      <c r="D1793" s="26" t="s">
        <v>183</v>
      </c>
      <c r="E1793" s="26" t="s">
        <v>314</v>
      </c>
      <c r="F1793" s="26" t="s">
        <v>315</v>
      </c>
      <c r="G1793" s="26">
        <v>0</v>
      </c>
      <c r="H1793" s="35">
        <v>0</v>
      </c>
    </row>
    <row r="1794" spans="1:8">
      <c r="A1794" s="26">
        <v>1793</v>
      </c>
      <c r="B1794" s="74" t="s">
        <v>446</v>
      </c>
      <c r="C1794" s="26" t="s">
        <v>179</v>
      </c>
      <c r="D1794" s="26" t="s">
        <v>192</v>
      </c>
      <c r="E1794" s="26" t="s">
        <v>316</v>
      </c>
      <c r="F1794" s="26" t="s">
        <v>317</v>
      </c>
      <c r="G1794" s="26"/>
      <c r="H1794" s="33"/>
    </row>
    <row r="1795" spans="1:8">
      <c r="A1795" s="26">
        <v>1794</v>
      </c>
      <c r="B1795" s="74" t="s">
        <v>446</v>
      </c>
      <c r="C1795" s="26" t="s">
        <v>179</v>
      </c>
      <c r="D1795" s="26" t="s">
        <v>183</v>
      </c>
      <c r="E1795" s="26" t="s">
        <v>318</v>
      </c>
      <c r="F1795" s="26" t="s">
        <v>319</v>
      </c>
      <c r="G1795" s="593">
        <v>6.97</v>
      </c>
      <c r="H1795" s="35">
        <v>295679</v>
      </c>
    </row>
    <row r="1796" spans="1:8">
      <c r="A1796" s="26">
        <v>1795</v>
      </c>
      <c r="B1796" s="74" t="s">
        <v>446</v>
      </c>
      <c r="C1796" s="26" t="s">
        <v>179</v>
      </c>
      <c r="D1796" s="26" t="s">
        <v>192</v>
      </c>
      <c r="E1796" s="26" t="s">
        <v>320</v>
      </c>
      <c r="F1796" s="26" t="s">
        <v>321</v>
      </c>
      <c r="G1796" s="26"/>
      <c r="H1796" s="33">
        <v>25783</v>
      </c>
    </row>
    <row r="1797" spans="1:8">
      <c r="A1797" s="26">
        <v>1796</v>
      </c>
      <c r="B1797" s="74" t="s">
        <v>446</v>
      </c>
      <c r="C1797" s="26" t="s">
        <v>179</v>
      </c>
      <c r="D1797" s="26" t="s">
        <v>192</v>
      </c>
      <c r="E1797" s="26" t="s">
        <v>322</v>
      </c>
      <c r="F1797" s="26" t="s">
        <v>323</v>
      </c>
      <c r="G1797" s="26"/>
      <c r="H1797" s="33">
        <v>52951</v>
      </c>
    </row>
    <row r="1798" spans="1:8">
      <c r="A1798" s="26">
        <v>1797</v>
      </c>
      <c r="B1798" s="74" t="s">
        <v>446</v>
      </c>
      <c r="C1798" s="26" t="s">
        <v>179</v>
      </c>
      <c r="D1798" s="26" t="s">
        <v>192</v>
      </c>
      <c r="E1798" s="26" t="s">
        <v>324</v>
      </c>
      <c r="F1798" s="26" t="s">
        <v>325</v>
      </c>
      <c r="G1798" s="26"/>
      <c r="H1798" s="33"/>
    </row>
    <row r="1799" spans="1:8">
      <c r="A1799" s="26">
        <v>1798</v>
      </c>
      <c r="B1799" s="74" t="s">
        <v>446</v>
      </c>
      <c r="C1799" s="26" t="s">
        <v>179</v>
      </c>
      <c r="D1799" s="26" t="s">
        <v>183</v>
      </c>
      <c r="E1799" s="26" t="s">
        <v>326</v>
      </c>
      <c r="F1799" s="26" t="s">
        <v>327</v>
      </c>
      <c r="G1799" s="26"/>
      <c r="H1799" s="40">
        <v>374413</v>
      </c>
    </row>
    <row r="1800" spans="1:8">
      <c r="A1800" s="26">
        <v>1799</v>
      </c>
      <c r="B1800" s="74" t="s">
        <v>446</v>
      </c>
      <c r="C1800" s="26" t="s">
        <v>179</v>
      </c>
      <c r="D1800" s="26" t="s">
        <v>192</v>
      </c>
      <c r="E1800" s="26" t="s">
        <v>328</v>
      </c>
      <c r="F1800" s="26" t="s">
        <v>329</v>
      </c>
      <c r="G1800" s="26"/>
      <c r="H1800" s="33">
        <v>20321</v>
      </c>
    </row>
    <row r="1801" spans="1:8">
      <c r="A1801" s="26">
        <v>1800</v>
      </c>
      <c r="B1801" s="74" t="s">
        <v>446</v>
      </c>
      <c r="C1801" s="26" t="s">
        <v>179</v>
      </c>
      <c r="D1801" s="26" t="s">
        <v>192</v>
      </c>
      <c r="E1801" s="26" t="s">
        <v>330</v>
      </c>
      <c r="F1801" s="26" t="s">
        <v>331</v>
      </c>
      <c r="G1801" s="26"/>
      <c r="H1801" s="33">
        <v>1204</v>
      </c>
    </row>
    <row r="1802" spans="1:8">
      <c r="A1802" s="26">
        <v>1801</v>
      </c>
      <c r="B1802" s="74" t="s">
        <v>446</v>
      </c>
      <c r="C1802" s="26" t="s">
        <v>179</v>
      </c>
      <c r="D1802" s="26" t="s">
        <v>192</v>
      </c>
      <c r="E1802" s="26" t="s">
        <v>332</v>
      </c>
      <c r="F1802" s="26" t="s">
        <v>333</v>
      </c>
      <c r="G1802" s="26"/>
      <c r="H1802" s="33">
        <v>26414</v>
      </c>
    </row>
    <row r="1803" spans="1:8">
      <c r="A1803" s="26">
        <v>1802</v>
      </c>
      <c r="B1803" s="74" t="s">
        <v>446</v>
      </c>
      <c r="C1803" s="26" t="s">
        <v>179</v>
      </c>
      <c r="D1803" s="26" t="s">
        <v>192</v>
      </c>
      <c r="E1803" s="26" t="s">
        <v>334</v>
      </c>
      <c r="F1803" s="26" t="s">
        <v>335</v>
      </c>
      <c r="G1803" s="26"/>
      <c r="H1803" s="33">
        <v>469</v>
      </c>
    </row>
    <row r="1804" spans="1:8">
      <c r="A1804" s="26">
        <v>1803</v>
      </c>
      <c r="B1804" s="74" t="s">
        <v>446</v>
      </c>
      <c r="C1804" s="26" t="s">
        <v>179</v>
      </c>
      <c r="D1804" s="26" t="s">
        <v>183</v>
      </c>
      <c r="E1804" s="26" t="s">
        <v>336</v>
      </c>
      <c r="F1804" s="26" t="s">
        <v>337</v>
      </c>
      <c r="G1804" s="26"/>
      <c r="H1804" s="35">
        <v>48408</v>
      </c>
    </row>
    <row r="1805" spans="1:8">
      <c r="A1805" s="26">
        <v>1804</v>
      </c>
      <c r="B1805" s="74" t="s">
        <v>446</v>
      </c>
      <c r="C1805" s="26" t="s">
        <v>179</v>
      </c>
      <c r="D1805" s="26" t="s">
        <v>192</v>
      </c>
      <c r="E1805" s="26" t="s">
        <v>338</v>
      </c>
      <c r="F1805" s="26" t="s">
        <v>339</v>
      </c>
      <c r="G1805" s="26"/>
      <c r="H1805" s="33">
        <v>2655</v>
      </c>
    </row>
    <row r="1806" spans="1:8">
      <c r="A1806" s="26">
        <v>1805</v>
      </c>
      <c r="B1806" s="74" t="s">
        <v>446</v>
      </c>
      <c r="C1806" s="26" t="s">
        <v>179</v>
      </c>
      <c r="D1806" s="26" t="s">
        <v>192</v>
      </c>
      <c r="E1806" s="26" t="s">
        <v>340</v>
      </c>
      <c r="F1806" s="26" t="s">
        <v>341</v>
      </c>
      <c r="G1806" s="26"/>
      <c r="H1806" s="33"/>
    </row>
    <row r="1807" spans="1:8">
      <c r="A1807" s="26">
        <v>1806</v>
      </c>
      <c r="B1807" s="74" t="s">
        <v>446</v>
      </c>
      <c r="C1807" s="26" t="s">
        <v>179</v>
      </c>
      <c r="D1807" s="26" t="s">
        <v>192</v>
      </c>
      <c r="E1807" s="26" t="s">
        <v>342</v>
      </c>
      <c r="F1807" s="26" t="s">
        <v>343</v>
      </c>
      <c r="G1807" s="26"/>
      <c r="H1807" s="33">
        <v>50</v>
      </c>
    </row>
    <row r="1808" spans="1:8">
      <c r="A1808" s="26">
        <v>1807</v>
      </c>
      <c r="B1808" s="74" t="s">
        <v>446</v>
      </c>
      <c r="C1808" s="26" t="s">
        <v>179</v>
      </c>
      <c r="D1808" s="26" t="s">
        <v>192</v>
      </c>
      <c r="E1808" s="26" t="s">
        <v>344</v>
      </c>
      <c r="F1808" s="26" t="s">
        <v>345</v>
      </c>
      <c r="G1808" s="26"/>
      <c r="H1808" s="33"/>
    </row>
    <row r="1809" spans="1:8">
      <c r="A1809" s="26">
        <v>1808</v>
      </c>
      <c r="B1809" s="74" t="s">
        <v>446</v>
      </c>
      <c r="C1809" s="26" t="s">
        <v>179</v>
      </c>
      <c r="D1809" s="26" t="s">
        <v>192</v>
      </c>
      <c r="E1809" s="26" t="s">
        <v>346</v>
      </c>
      <c r="F1809" s="26" t="s">
        <v>347</v>
      </c>
      <c r="G1809" s="26"/>
      <c r="H1809" s="33">
        <v>2046</v>
      </c>
    </row>
    <row r="1810" spans="1:8">
      <c r="A1810" s="26">
        <v>1809</v>
      </c>
      <c r="B1810" s="74" t="s">
        <v>446</v>
      </c>
      <c r="C1810" s="26" t="s">
        <v>179</v>
      </c>
      <c r="D1810" s="26" t="s">
        <v>192</v>
      </c>
      <c r="E1810" s="26" t="s">
        <v>348</v>
      </c>
      <c r="F1810" s="26" t="s">
        <v>349</v>
      </c>
      <c r="G1810" s="26"/>
      <c r="H1810" s="33">
        <v>4647</v>
      </c>
    </row>
    <row r="1811" spans="1:8">
      <c r="A1811" s="26">
        <v>1810</v>
      </c>
      <c r="B1811" s="74" t="s">
        <v>446</v>
      </c>
      <c r="C1811" s="26" t="s">
        <v>179</v>
      </c>
      <c r="D1811" s="26" t="s">
        <v>192</v>
      </c>
      <c r="E1811" s="26" t="s">
        <v>350</v>
      </c>
      <c r="F1811" s="26" t="s">
        <v>351</v>
      </c>
      <c r="G1811" s="26"/>
      <c r="H1811" s="33"/>
    </row>
    <row r="1812" spans="1:8">
      <c r="A1812" s="26">
        <v>1811</v>
      </c>
      <c r="B1812" s="74" t="s">
        <v>446</v>
      </c>
      <c r="C1812" s="26" t="s">
        <v>179</v>
      </c>
      <c r="D1812" s="26" t="s">
        <v>192</v>
      </c>
      <c r="E1812" s="26" t="s">
        <v>352</v>
      </c>
      <c r="F1812" s="26" t="s">
        <v>353</v>
      </c>
      <c r="G1812" s="26"/>
      <c r="H1812" s="33">
        <v>404</v>
      </c>
    </row>
    <row r="1813" spans="1:8">
      <c r="A1813" s="26">
        <v>1812</v>
      </c>
      <c r="B1813" s="74" t="s">
        <v>446</v>
      </c>
      <c r="C1813" s="26" t="s">
        <v>179</v>
      </c>
      <c r="D1813" s="26" t="s">
        <v>192</v>
      </c>
      <c r="E1813" s="26" t="s">
        <v>354</v>
      </c>
      <c r="F1813" s="26" t="s">
        <v>355</v>
      </c>
      <c r="G1813" s="26"/>
      <c r="H1813" s="33"/>
    </row>
    <row r="1814" spans="1:8">
      <c r="A1814" s="26">
        <v>1813</v>
      </c>
      <c r="B1814" s="74" t="s">
        <v>446</v>
      </c>
      <c r="C1814" s="26" t="s">
        <v>179</v>
      </c>
      <c r="D1814" s="26" t="s">
        <v>192</v>
      </c>
      <c r="E1814" s="26" t="s">
        <v>356</v>
      </c>
      <c r="F1814" s="26" t="s">
        <v>357</v>
      </c>
      <c r="G1814" s="26"/>
      <c r="H1814" s="33"/>
    </row>
    <row r="1815" spans="1:8">
      <c r="A1815" s="26">
        <v>1814</v>
      </c>
      <c r="B1815" s="74" t="s">
        <v>446</v>
      </c>
      <c r="C1815" s="26" t="s">
        <v>179</v>
      </c>
      <c r="D1815" s="26" t="s">
        <v>192</v>
      </c>
      <c r="E1815" s="26" t="s">
        <v>358</v>
      </c>
      <c r="F1815" s="26" t="s">
        <v>359</v>
      </c>
      <c r="G1815" s="26"/>
      <c r="H1815" s="33"/>
    </row>
    <row r="1816" spans="1:8">
      <c r="A1816" s="26">
        <v>1815</v>
      </c>
      <c r="B1816" s="74" t="s">
        <v>446</v>
      </c>
      <c r="C1816" s="26" t="s">
        <v>179</v>
      </c>
      <c r="D1816" s="26" t="s">
        <v>192</v>
      </c>
      <c r="E1816" s="26" t="s">
        <v>360</v>
      </c>
      <c r="F1816" s="26" t="s">
        <v>361</v>
      </c>
      <c r="G1816" s="26"/>
      <c r="H1816" s="33"/>
    </row>
    <row r="1817" spans="1:8">
      <c r="A1817" s="26">
        <v>1816</v>
      </c>
      <c r="B1817" s="74" t="s">
        <v>446</v>
      </c>
      <c r="C1817" s="26" t="s">
        <v>179</v>
      </c>
      <c r="D1817" s="26" t="s">
        <v>192</v>
      </c>
      <c r="E1817" s="26" t="s">
        <v>362</v>
      </c>
      <c r="F1817" s="26" t="s">
        <v>363</v>
      </c>
      <c r="G1817" s="26"/>
      <c r="H1817" s="33"/>
    </row>
    <row r="1818" spans="1:8">
      <c r="A1818" s="26">
        <v>1817</v>
      </c>
      <c r="B1818" s="74" t="s">
        <v>446</v>
      </c>
      <c r="C1818" s="26" t="s">
        <v>179</v>
      </c>
      <c r="D1818" s="26" t="s">
        <v>192</v>
      </c>
      <c r="E1818" s="26" t="s">
        <v>364</v>
      </c>
      <c r="F1818" s="26" t="s">
        <v>365</v>
      </c>
      <c r="G1818" s="26"/>
      <c r="H1818" s="33"/>
    </row>
    <row r="1819" spans="1:8">
      <c r="A1819" s="26">
        <v>1818</v>
      </c>
      <c r="B1819" s="74" t="s">
        <v>446</v>
      </c>
      <c r="C1819" s="26" t="s">
        <v>179</v>
      </c>
      <c r="D1819" s="26" t="s">
        <v>192</v>
      </c>
      <c r="E1819" s="26" t="s">
        <v>366</v>
      </c>
      <c r="F1819" s="26" t="s">
        <v>367</v>
      </c>
      <c r="G1819" s="26"/>
      <c r="H1819" s="33">
        <v>17123</v>
      </c>
    </row>
    <row r="1820" spans="1:8">
      <c r="A1820" s="26">
        <v>1819</v>
      </c>
      <c r="B1820" s="74" t="s">
        <v>446</v>
      </c>
      <c r="C1820" s="26" t="s">
        <v>179</v>
      </c>
      <c r="D1820" s="26" t="s">
        <v>192</v>
      </c>
      <c r="E1820" s="26" t="s">
        <v>368</v>
      </c>
      <c r="F1820" s="26" t="s">
        <v>369</v>
      </c>
      <c r="G1820" s="26"/>
      <c r="H1820" s="33">
        <v>5290</v>
      </c>
    </row>
    <row r="1821" spans="1:8">
      <c r="A1821" s="26">
        <v>1820</v>
      </c>
      <c r="B1821" s="74" t="s">
        <v>446</v>
      </c>
      <c r="C1821" s="26" t="s">
        <v>179</v>
      </c>
      <c r="D1821" s="26" t="s">
        <v>192</v>
      </c>
      <c r="E1821" s="26" t="s">
        <v>370</v>
      </c>
      <c r="F1821" s="26" t="s">
        <v>371</v>
      </c>
      <c r="G1821" s="26"/>
      <c r="H1821" s="33"/>
    </row>
    <row r="1822" spans="1:8">
      <c r="A1822" s="26">
        <v>1821</v>
      </c>
      <c r="B1822" s="74" t="s">
        <v>446</v>
      </c>
      <c r="C1822" s="26" t="s">
        <v>179</v>
      </c>
      <c r="D1822" s="26" t="s">
        <v>192</v>
      </c>
      <c r="E1822" s="26" t="s">
        <v>372</v>
      </c>
      <c r="F1822" s="26" t="s">
        <v>373</v>
      </c>
      <c r="G1822" s="26"/>
      <c r="H1822" s="33"/>
    </row>
    <row r="1823" spans="1:8">
      <c r="A1823" s="26">
        <v>1822</v>
      </c>
      <c r="B1823" s="74" t="s">
        <v>446</v>
      </c>
      <c r="C1823" s="26" t="s">
        <v>179</v>
      </c>
      <c r="D1823" s="26" t="s">
        <v>183</v>
      </c>
      <c r="E1823" s="26" t="s">
        <v>374</v>
      </c>
      <c r="F1823" s="26" t="s">
        <v>375</v>
      </c>
      <c r="G1823" s="26"/>
      <c r="H1823" s="35">
        <v>32215</v>
      </c>
    </row>
    <row r="1824" spans="1:8">
      <c r="A1824" s="26">
        <v>1823</v>
      </c>
      <c r="B1824" s="74" t="s">
        <v>446</v>
      </c>
      <c r="C1824" s="26" t="s">
        <v>179</v>
      </c>
      <c r="D1824" s="26" t="s">
        <v>192</v>
      </c>
      <c r="E1824" s="26" t="s">
        <v>376</v>
      </c>
      <c r="F1824" s="26" t="s">
        <v>377</v>
      </c>
      <c r="G1824" s="26"/>
      <c r="H1824" s="33">
        <v>11916</v>
      </c>
    </row>
    <row r="1825" spans="1:8">
      <c r="A1825" s="26">
        <v>1824</v>
      </c>
      <c r="B1825" s="74" t="s">
        <v>446</v>
      </c>
      <c r="C1825" s="26" t="s">
        <v>179</v>
      </c>
      <c r="D1825" s="26" t="s">
        <v>192</v>
      </c>
      <c r="E1825" s="26" t="s">
        <v>378</v>
      </c>
      <c r="F1825" s="26" t="s">
        <v>379</v>
      </c>
      <c r="G1825" s="26"/>
      <c r="H1825" s="33"/>
    </row>
    <row r="1826" spans="1:8">
      <c r="A1826" s="26">
        <v>1825</v>
      </c>
      <c r="B1826" s="74" t="s">
        <v>446</v>
      </c>
      <c r="C1826" s="26" t="s">
        <v>179</v>
      </c>
      <c r="D1826" s="26" t="s">
        <v>192</v>
      </c>
      <c r="E1826" s="26" t="s">
        <v>380</v>
      </c>
      <c r="F1826" s="26" t="s">
        <v>381</v>
      </c>
      <c r="G1826" s="26"/>
      <c r="H1826" s="33"/>
    </row>
    <row r="1827" spans="1:8">
      <c r="A1827" s="26">
        <v>1826</v>
      </c>
      <c r="B1827" s="74" t="s">
        <v>446</v>
      </c>
      <c r="C1827" s="26" t="s">
        <v>179</v>
      </c>
      <c r="D1827" s="26" t="s">
        <v>192</v>
      </c>
      <c r="E1827" s="26" t="s">
        <v>382</v>
      </c>
      <c r="F1827" s="26" t="s">
        <v>383</v>
      </c>
      <c r="G1827" s="26"/>
      <c r="H1827" s="33"/>
    </row>
    <row r="1828" spans="1:8">
      <c r="A1828" s="26">
        <v>1827</v>
      </c>
      <c r="B1828" s="74" t="s">
        <v>446</v>
      </c>
      <c r="C1828" s="26" t="s">
        <v>179</v>
      </c>
      <c r="D1828" s="26" t="s">
        <v>192</v>
      </c>
      <c r="E1828" s="26" t="s">
        <v>384</v>
      </c>
      <c r="F1828" s="26" t="s">
        <v>385</v>
      </c>
      <c r="G1828" s="26"/>
      <c r="H1828" s="33">
        <v>307</v>
      </c>
    </row>
    <row r="1829" spans="1:8">
      <c r="A1829" s="26">
        <v>1828</v>
      </c>
      <c r="B1829" s="74" t="s">
        <v>446</v>
      </c>
      <c r="C1829" s="26" t="s">
        <v>179</v>
      </c>
      <c r="D1829" s="26" t="s">
        <v>192</v>
      </c>
      <c r="E1829" s="26" t="s">
        <v>386</v>
      </c>
      <c r="F1829" s="26" t="s">
        <v>387</v>
      </c>
      <c r="G1829" s="26"/>
      <c r="H1829" s="33"/>
    </row>
    <row r="1830" spans="1:8">
      <c r="A1830" s="26">
        <v>1829</v>
      </c>
      <c r="B1830" s="74" t="s">
        <v>446</v>
      </c>
      <c r="C1830" s="26" t="s">
        <v>179</v>
      </c>
      <c r="D1830" s="26" t="s">
        <v>183</v>
      </c>
      <c r="E1830" s="26" t="s">
        <v>388</v>
      </c>
      <c r="F1830" s="26" t="s">
        <v>389</v>
      </c>
      <c r="G1830" s="26"/>
      <c r="H1830" s="35">
        <v>12223</v>
      </c>
    </row>
    <row r="1831" spans="1:8">
      <c r="A1831" s="26">
        <v>1830</v>
      </c>
      <c r="B1831" s="74" t="s">
        <v>446</v>
      </c>
      <c r="C1831" s="26" t="s">
        <v>179</v>
      </c>
      <c r="D1831" s="26" t="s">
        <v>192</v>
      </c>
      <c r="E1831" s="26" t="s">
        <v>390</v>
      </c>
      <c r="F1831" s="26" t="s">
        <v>391</v>
      </c>
      <c r="G1831" s="26"/>
      <c r="H1831" s="34">
        <v>76047.634373626774</v>
      </c>
    </row>
    <row r="1832" spans="1:8">
      <c r="A1832" s="26">
        <v>1831</v>
      </c>
      <c r="B1832" s="74" t="s">
        <v>446</v>
      </c>
      <c r="C1832" s="26" t="s">
        <v>179</v>
      </c>
      <c r="D1832" s="26" t="s">
        <v>183</v>
      </c>
      <c r="E1832" s="26" t="s">
        <v>392</v>
      </c>
      <c r="F1832" s="26" t="s">
        <v>393</v>
      </c>
      <c r="G1832" s="26"/>
      <c r="H1832" s="35">
        <v>543306.63437362679</v>
      </c>
    </row>
    <row r="1833" spans="1:8">
      <c r="A1833" s="26">
        <v>1832</v>
      </c>
      <c r="B1833" s="74" t="s">
        <v>446</v>
      </c>
      <c r="C1833" s="26" t="s">
        <v>179</v>
      </c>
      <c r="D1833" s="26" t="s">
        <v>192</v>
      </c>
      <c r="E1833" s="26" t="s">
        <v>394</v>
      </c>
      <c r="F1833" s="26" t="s">
        <v>395</v>
      </c>
      <c r="G1833" s="26"/>
      <c r="H1833" s="33"/>
    </row>
    <row r="1834" spans="1:8">
      <c r="A1834" s="26">
        <v>1833</v>
      </c>
      <c r="B1834" s="74" t="s">
        <v>446</v>
      </c>
      <c r="C1834" s="26" t="s">
        <v>179</v>
      </c>
      <c r="D1834" s="26" t="s">
        <v>192</v>
      </c>
      <c r="E1834" s="26" t="s">
        <v>396</v>
      </c>
      <c r="F1834" s="26" t="s">
        <v>397</v>
      </c>
      <c r="G1834" s="26"/>
      <c r="H1834" s="33"/>
    </row>
    <row r="1835" spans="1:8">
      <c r="A1835" s="26">
        <v>1834</v>
      </c>
      <c r="B1835" s="74" t="s">
        <v>446</v>
      </c>
      <c r="C1835" s="26" t="s">
        <v>179</v>
      </c>
      <c r="D1835" s="26" t="s">
        <v>183</v>
      </c>
      <c r="E1835" s="26" t="s">
        <v>398</v>
      </c>
      <c r="F1835" s="26" t="s">
        <v>399</v>
      </c>
      <c r="G1835" s="26"/>
      <c r="H1835" s="35">
        <v>543306.63437362679</v>
      </c>
    </row>
    <row r="1836" spans="1:8">
      <c r="A1836" s="26">
        <v>1835</v>
      </c>
      <c r="B1836" s="74" t="s">
        <v>446</v>
      </c>
      <c r="C1836" s="26" t="s">
        <v>179</v>
      </c>
      <c r="D1836" s="26" t="s">
        <v>183</v>
      </c>
      <c r="E1836" s="26" t="s">
        <v>400</v>
      </c>
      <c r="F1836" s="26" t="s">
        <v>401</v>
      </c>
      <c r="G1836" s="26"/>
      <c r="H1836" s="35">
        <v>578886</v>
      </c>
    </row>
    <row r="1837" spans="1:8">
      <c r="A1837" s="26">
        <v>1836</v>
      </c>
      <c r="B1837" s="74" t="s">
        <v>446</v>
      </c>
      <c r="C1837" s="26" t="s">
        <v>179</v>
      </c>
      <c r="D1837" s="26" t="s">
        <v>192</v>
      </c>
      <c r="E1837" s="26" t="s">
        <v>402</v>
      </c>
      <c r="F1837" s="26" t="s">
        <v>403</v>
      </c>
      <c r="G1837" s="26"/>
      <c r="H1837" s="35">
        <v>35579.365626373212</v>
      </c>
    </row>
    <row r="1838" spans="1:8">
      <c r="A1838" s="26">
        <v>1837</v>
      </c>
      <c r="B1838" s="74" t="s">
        <v>446</v>
      </c>
      <c r="C1838" s="26" t="s">
        <v>404</v>
      </c>
      <c r="D1838" s="26" t="s">
        <v>192</v>
      </c>
      <c r="E1838" s="26" t="s">
        <v>405</v>
      </c>
      <c r="F1838" s="26" t="s">
        <v>406</v>
      </c>
      <c r="G1838" s="26"/>
      <c r="H1838" s="47"/>
    </row>
    <row r="1839" spans="1:8">
      <c r="A1839" s="26">
        <v>1838</v>
      </c>
      <c r="B1839" s="74" t="s">
        <v>446</v>
      </c>
      <c r="C1839" s="26" t="s">
        <v>404</v>
      </c>
      <c r="D1839" s="26" t="s">
        <v>192</v>
      </c>
      <c r="E1839" s="26" t="s">
        <v>407</v>
      </c>
      <c r="F1839" s="26" t="s">
        <v>408</v>
      </c>
      <c r="G1839" s="26"/>
      <c r="H1839" s="47"/>
    </row>
    <row r="1840" spans="1:8">
      <c r="A1840" s="26">
        <v>1839</v>
      </c>
      <c r="B1840" s="74" t="s">
        <v>446</v>
      </c>
      <c r="C1840" s="26" t="s">
        <v>404</v>
      </c>
      <c r="D1840" s="26" t="s">
        <v>192</v>
      </c>
      <c r="E1840" s="26" t="s">
        <v>409</v>
      </c>
      <c r="F1840" s="26" t="s">
        <v>410</v>
      </c>
      <c r="G1840" s="26"/>
      <c r="H1840" s="47"/>
    </row>
    <row r="1841" spans="1:8">
      <c r="A1841" s="26">
        <v>1840</v>
      </c>
      <c r="B1841" s="74" t="s">
        <v>446</v>
      </c>
      <c r="C1841" s="26" t="s">
        <v>404</v>
      </c>
      <c r="D1841" s="26" t="s">
        <v>192</v>
      </c>
      <c r="E1841" s="26" t="s">
        <v>411</v>
      </c>
      <c r="F1841" s="26" t="s">
        <v>412</v>
      </c>
      <c r="G1841" s="26"/>
      <c r="H1841" s="47"/>
    </row>
    <row r="1842" spans="1:8">
      <c r="A1842" s="26">
        <v>1841</v>
      </c>
      <c r="B1842" s="74" t="s">
        <v>446</v>
      </c>
      <c r="C1842" s="26" t="s">
        <v>404</v>
      </c>
      <c r="D1842" s="26" t="s">
        <v>192</v>
      </c>
      <c r="E1842" s="26" t="s">
        <v>413</v>
      </c>
      <c r="F1842" s="26" t="s">
        <v>414</v>
      </c>
      <c r="G1842" s="26"/>
      <c r="H1842" s="47"/>
    </row>
    <row r="1843" spans="1:8">
      <c r="A1843" s="26">
        <v>1842</v>
      </c>
      <c r="B1843" s="74" t="s">
        <v>446</v>
      </c>
      <c r="C1843" s="26" t="s">
        <v>404</v>
      </c>
      <c r="D1843" s="26" t="s">
        <v>192</v>
      </c>
      <c r="E1843" s="26" t="s">
        <v>415</v>
      </c>
      <c r="F1843" s="26" t="s">
        <v>416</v>
      </c>
      <c r="G1843" s="26"/>
      <c r="H1843" s="47"/>
    </row>
    <row r="1844" spans="1:8">
      <c r="A1844" s="26">
        <v>1843</v>
      </c>
      <c r="B1844" s="74" t="s">
        <v>446</v>
      </c>
      <c r="C1844" s="26" t="s">
        <v>404</v>
      </c>
      <c r="D1844" s="26" t="s">
        <v>192</v>
      </c>
      <c r="E1844" s="26" t="s">
        <v>417</v>
      </c>
      <c r="F1844" s="26" t="s">
        <v>418</v>
      </c>
      <c r="G1844" s="26"/>
      <c r="H1844" s="47"/>
    </row>
    <row r="1845" spans="1:8">
      <c r="A1845" s="26">
        <v>1844</v>
      </c>
      <c r="B1845" s="74" t="s">
        <v>446</v>
      </c>
      <c r="C1845" s="26" t="s">
        <v>404</v>
      </c>
      <c r="D1845" s="26" t="s">
        <v>183</v>
      </c>
      <c r="E1845" s="26" t="s">
        <v>419</v>
      </c>
      <c r="F1845" s="26" t="s">
        <v>420</v>
      </c>
      <c r="G1845" s="26"/>
      <c r="H1845" s="47">
        <v>0</v>
      </c>
    </row>
    <row r="1846" spans="1:8">
      <c r="A1846" s="26">
        <v>1845</v>
      </c>
      <c r="B1846" s="74" t="s">
        <v>446</v>
      </c>
      <c r="C1846" s="26" t="s">
        <v>404</v>
      </c>
      <c r="D1846" s="26" t="s">
        <v>183</v>
      </c>
      <c r="E1846" s="26" t="s">
        <v>421</v>
      </c>
      <c r="F1846" s="26" t="s">
        <v>422</v>
      </c>
      <c r="G1846" s="26"/>
      <c r="H1846" s="47">
        <v>0</v>
      </c>
    </row>
    <row r="1847" spans="1:8">
      <c r="A1847" s="26">
        <v>1846</v>
      </c>
      <c r="B1847" s="74" t="s">
        <v>446</v>
      </c>
      <c r="C1847" s="26" t="s">
        <v>404</v>
      </c>
      <c r="D1847" s="26" t="s">
        <v>192</v>
      </c>
      <c r="E1847" s="26" t="s">
        <v>423</v>
      </c>
      <c r="F1847" s="26" t="s">
        <v>424</v>
      </c>
      <c r="G1847" s="26"/>
      <c r="H1847" s="47">
        <v>11820</v>
      </c>
    </row>
    <row r="1848" spans="1:8">
      <c r="A1848" s="26">
        <v>1847</v>
      </c>
      <c r="B1848" s="74" t="s">
        <v>446</v>
      </c>
      <c r="C1848" s="26" t="s">
        <v>404</v>
      </c>
      <c r="D1848" s="26" t="s">
        <v>192</v>
      </c>
      <c r="E1848" s="26" t="s">
        <v>425</v>
      </c>
      <c r="F1848" s="26" t="s">
        <v>426</v>
      </c>
      <c r="G1848" s="26"/>
      <c r="H1848" s="47"/>
    </row>
    <row r="1849" spans="1:8">
      <c r="A1849" s="26">
        <v>1848</v>
      </c>
      <c r="B1849" s="74" t="s">
        <v>446</v>
      </c>
      <c r="C1849" s="26" t="s">
        <v>404</v>
      </c>
      <c r="D1849" s="26" t="s">
        <v>192</v>
      </c>
      <c r="E1849" s="26" t="s">
        <v>427</v>
      </c>
      <c r="F1849" s="26" t="s">
        <v>428</v>
      </c>
      <c r="G1849" s="26"/>
      <c r="H1849" s="47">
        <v>-11820</v>
      </c>
    </row>
    <row r="1850" spans="1:8">
      <c r="A1850" s="26">
        <v>1849</v>
      </c>
      <c r="B1850" s="74" t="s">
        <v>447</v>
      </c>
      <c r="C1850" s="26" t="s">
        <v>191</v>
      </c>
      <c r="D1850" s="26" t="s">
        <v>192</v>
      </c>
      <c r="E1850" s="26" t="s">
        <v>193</v>
      </c>
      <c r="F1850" s="26" t="s">
        <v>194</v>
      </c>
      <c r="G1850" s="26"/>
      <c r="H1850" s="72"/>
    </row>
    <row r="1851" spans="1:8">
      <c r="A1851" s="26">
        <v>1850</v>
      </c>
      <c r="B1851" s="74" t="s">
        <v>447</v>
      </c>
      <c r="C1851" s="26" t="s">
        <v>191</v>
      </c>
      <c r="D1851" s="26" t="s">
        <v>192</v>
      </c>
      <c r="E1851" s="26" t="s">
        <v>195</v>
      </c>
      <c r="F1851" s="26" t="s">
        <v>196</v>
      </c>
      <c r="G1851" s="26"/>
      <c r="H1851" s="72"/>
    </row>
    <row r="1852" spans="1:8">
      <c r="A1852" s="26">
        <v>1851</v>
      </c>
      <c r="B1852" s="74" t="s">
        <v>447</v>
      </c>
      <c r="C1852" s="26" t="s">
        <v>191</v>
      </c>
      <c r="D1852" s="26" t="s">
        <v>192</v>
      </c>
      <c r="E1852" s="26" t="s">
        <v>197</v>
      </c>
      <c r="F1852" s="26" t="s">
        <v>198</v>
      </c>
      <c r="G1852" s="26"/>
      <c r="H1852" s="72"/>
    </row>
    <row r="1853" spans="1:8">
      <c r="A1853" s="26">
        <v>1852</v>
      </c>
      <c r="B1853" s="74" t="s">
        <v>447</v>
      </c>
      <c r="C1853" s="26" t="s">
        <v>191</v>
      </c>
      <c r="D1853" s="26" t="s">
        <v>183</v>
      </c>
      <c r="E1853" s="26" t="s">
        <v>199</v>
      </c>
      <c r="F1853" s="26" t="s">
        <v>200</v>
      </c>
      <c r="G1853" s="26"/>
      <c r="H1853" s="71">
        <f>SUM(H1850:H1852)</f>
        <v>0</v>
      </c>
    </row>
    <row r="1854" spans="1:8">
      <c r="A1854" s="26">
        <v>1853</v>
      </c>
      <c r="B1854" s="74" t="s">
        <v>447</v>
      </c>
      <c r="C1854" s="26" t="s">
        <v>191</v>
      </c>
      <c r="D1854" s="26" t="s">
        <v>192</v>
      </c>
      <c r="E1854" s="26" t="s">
        <v>201</v>
      </c>
      <c r="F1854" s="26" t="s">
        <v>202</v>
      </c>
      <c r="G1854" s="26"/>
      <c r="H1854" s="72"/>
    </row>
    <row r="1855" spans="1:8">
      <c r="A1855" s="26">
        <v>1854</v>
      </c>
      <c r="B1855" s="74" t="s">
        <v>447</v>
      </c>
      <c r="C1855" s="26" t="s">
        <v>191</v>
      </c>
      <c r="D1855" s="26" t="s">
        <v>192</v>
      </c>
      <c r="E1855" s="26" t="s">
        <v>203</v>
      </c>
      <c r="F1855" s="26" t="s">
        <v>204</v>
      </c>
      <c r="G1855" s="26"/>
      <c r="H1855" s="72"/>
    </row>
    <row r="1856" spans="1:8">
      <c r="A1856" s="26">
        <v>1855</v>
      </c>
      <c r="B1856" s="74" t="s">
        <v>447</v>
      </c>
      <c r="C1856" s="26" t="s">
        <v>191</v>
      </c>
      <c r="D1856" s="26" t="s">
        <v>183</v>
      </c>
      <c r="E1856" s="26" t="s">
        <v>205</v>
      </c>
      <c r="F1856" s="26" t="s">
        <v>206</v>
      </c>
      <c r="G1856" s="26"/>
      <c r="H1856" s="71">
        <f>SUM(H1854:H1855)</f>
        <v>0</v>
      </c>
    </row>
    <row r="1857" spans="1:8">
      <c r="A1857" s="26">
        <v>1856</v>
      </c>
      <c r="B1857" s="74" t="s">
        <v>447</v>
      </c>
      <c r="C1857" s="26" t="s">
        <v>191</v>
      </c>
      <c r="D1857" s="26" t="s">
        <v>192</v>
      </c>
      <c r="E1857" s="26" t="s">
        <v>207</v>
      </c>
      <c r="F1857" s="26" t="s">
        <v>208</v>
      </c>
      <c r="G1857" s="26"/>
      <c r="H1857" s="72"/>
    </row>
    <row r="1858" spans="1:8">
      <c r="A1858" s="26">
        <v>1857</v>
      </c>
      <c r="B1858" s="74" t="s">
        <v>447</v>
      </c>
      <c r="C1858" s="26" t="s">
        <v>191</v>
      </c>
      <c r="D1858" s="26" t="s">
        <v>192</v>
      </c>
      <c r="E1858" s="26" t="s">
        <v>209</v>
      </c>
      <c r="F1858" s="26" t="s">
        <v>210</v>
      </c>
      <c r="G1858" s="26"/>
      <c r="H1858" s="72"/>
    </row>
    <row r="1859" spans="1:8">
      <c r="A1859" s="26">
        <v>1858</v>
      </c>
      <c r="B1859" s="74" t="s">
        <v>447</v>
      </c>
      <c r="C1859" s="26" t="s">
        <v>191</v>
      </c>
      <c r="D1859" s="26" t="s">
        <v>192</v>
      </c>
      <c r="E1859" s="26" t="s">
        <v>211</v>
      </c>
      <c r="F1859" s="26" t="s">
        <v>212</v>
      </c>
      <c r="G1859" s="26"/>
      <c r="H1859" s="72">
        <v>295913</v>
      </c>
    </row>
    <row r="1860" spans="1:8">
      <c r="A1860" s="26">
        <v>1859</v>
      </c>
      <c r="B1860" s="74" t="s">
        <v>447</v>
      </c>
      <c r="C1860" s="26" t="s">
        <v>191</v>
      </c>
      <c r="D1860" s="26" t="s">
        <v>192</v>
      </c>
      <c r="E1860" s="26" t="s">
        <v>213</v>
      </c>
      <c r="F1860" s="26" t="s">
        <v>214</v>
      </c>
      <c r="G1860" s="26"/>
      <c r="H1860" s="72"/>
    </row>
    <row r="1861" spans="1:8">
      <c r="A1861" s="26">
        <v>1860</v>
      </c>
      <c r="B1861" s="74" t="s">
        <v>447</v>
      </c>
      <c r="C1861" s="26" t="s">
        <v>191</v>
      </c>
      <c r="D1861" s="26" t="s">
        <v>192</v>
      </c>
      <c r="E1861" s="26" t="s">
        <v>215</v>
      </c>
      <c r="F1861" s="26" t="s">
        <v>216</v>
      </c>
      <c r="G1861" s="26"/>
      <c r="H1861" s="72"/>
    </row>
    <row r="1862" spans="1:8">
      <c r="A1862" s="26">
        <v>1861</v>
      </c>
      <c r="B1862" s="74" t="s">
        <v>447</v>
      </c>
      <c r="C1862" s="26" t="s">
        <v>191</v>
      </c>
      <c r="D1862" s="26" t="s">
        <v>192</v>
      </c>
      <c r="E1862" s="26" t="s">
        <v>217</v>
      </c>
      <c r="F1862" s="26" t="s">
        <v>218</v>
      </c>
      <c r="G1862" s="26"/>
      <c r="H1862" s="72"/>
    </row>
    <row r="1863" spans="1:8">
      <c r="A1863" s="26">
        <v>1862</v>
      </c>
      <c r="B1863" s="74" t="s">
        <v>447</v>
      </c>
      <c r="C1863" s="26" t="s">
        <v>191</v>
      </c>
      <c r="D1863" s="26" t="s">
        <v>192</v>
      </c>
      <c r="E1863" s="26" t="s">
        <v>219</v>
      </c>
      <c r="F1863" s="26" t="s">
        <v>220</v>
      </c>
      <c r="G1863" s="26"/>
      <c r="H1863" s="72"/>
    </row>
    <row r="1864" spans="1:8">
      <c r="A1864" s="26">
        <v>1863</v>
      </c>
      <c r="B1864" s="74" t="s">
        <v>447</v>
      </c>
      <c r="C1864" s="26" t="s">
        <v>191</v>
      </c>
      <c r="D1864" s="26" t="s">
        <v>192</v>
      </c>
      <c r="E1864" s="26" t="s">
        <v>221</v>
      </c>
      <c r="F1864" s="26" t="s">
        <v>222</v>
      </c>
      <c r="G1864" s="26"/>
      <c r="H1864" s="72"/>
    </row>
    <row r="1865" spans="1:8">
      <c r="A1865" s="26">
        <v>1864</v>
      </c>
      <c r="B1865" s="74" t="s">
        <v>447</v>
      </c>
      <c r="C1865" s="26" t="s">
        <v>191</v>
      </c>
      <c r="D1865" s="26" t="s">
        <v>192</v>
      </c>
      <c r="E1865" s="26" t="s">
        <v>223</v>
      </c>
      <c r="F1865" s="26" t="s">
        <v>224</v>
      </c>
      <c r="G1865" s="26"/>
      <c r="H1865" s="72"/>
    </row>
    <row r="1866" spans="1:8">
      <c r="A1866" s="26">
        <v>1865</v>
      </c>
      <c r="B1866" s="74" t="s">
        <v>447</v>
      </c>
      <c r="C1866" s="26" t="s">
        <v>191</v>
      </c>
      <c r="D1866" s="26" t="s">
        <v>192</v>
      </c>
      <c r="E1866" s="26" t="s">
        <v>225</v>
      </c>
      <c r="F1866" s="26" t="s">
        <v>226</v>
      </c>
      <c r="G1866" s="26"/>
      <c r="H1866" s="72"/>
    </row>
    <row r="1867" spans="1:8">
      <c r="A1867" s="26">
        <v>1866</v>
      </c>
      <c r="B1867" s="74" t="s">
        <v>447</v>
      </c>
      <c r="C1867" s="26" t="s">
        <v>191</v>
      </c>
      <c r="D1867" s="26" t="s">
        <v>192</v>
      </c>
      <c r="E1867" s="26" t="s">
        <v>227</v>
      </c>
      <c r="F1867" s="26" t="s">
        <v>228</v>
      </c>
      <c r="G1867" s="26"/>
      <c r="H1867" s="72"/>
    </row>
    <row r="1868" spans="1:8">
      <c r="A1868" s="26">
        <v>1867</v>
      </c>
      <c r="B1868" s="74" t="s">
        <v>447</v>
      </c>
      <c r="C1868" s="26" t="s">
        <v>191</v>
      </c>
      <c r="D1868" s="26" t="s">
        <v>192</v>
      </c>
      <c r="E1868" s="26" t="s">
        <v>229</v>
      </c>
      <c r="F1868" s="26" t="s">
        <v>230</v>
      </c>
      <c r="G1868" s="26"/>
      <c r="H1868" s="72"/>
    </row>
    <row r="1869" spans="1:8">
      <c r="A1869" s="26">
        <v>1868</v>
      </c>
      <c r="B1869" s="74" t="s">
        <v>447</v>
      </c>
      <c r="C1869" s="26" t="s">
        <v>191</v>
      </c>
      <c r="D1869" s="26" t="s">
        <v>192</v>
      </c>
      <c r="E1869" s="26" t="s">
        <v>231</v>
      </c>
      <c r="F1869" s="26" t="s">
        <v>232</v>
      </c>
      <c r="G1869" s="26"/>
      <c r="H1869" s="72"/>
    </row>
    <row r="1870" spans="1:8">
      <c r="A1870" s="26">
        <v>1869</v>
      </c>
      <c r="B1870" s="74" t="s">
        <v>447</v>
      </c>
      <c r="C1870" s="26" t="s">
        <v>191</v>
      </c>
      <c r="D1870" s="26" t="s">
        <v>192</v>
      </c>
      <c r="E1870" s="26" t="s">
        <v>233</v>
      </c>
      <c r="F1870" s="26" t="s">
        <v>234</v>
      </c>
      <c r="G1870" s="26"/>
      <c r="H1870" s="72"/>
    </row>
    <row r="1871" spans="1:8">
      <c r="A1871" s="26">
        <v>1870</v>
      </c>
      <c r="B1871" s="74" t="s">
        <v>447</v>
      </c>
      <c r="C1871" s="26" t="s">
        <v>191</v>
      </c>
      <c r="D1871" s="26" t="s">
        <v>192</v>
      </c>
      <c r="E1871" s="26" t="s">
        <v>235</v>
      </c>
      <c r="F1871" s="26" t="s">
        <v>236</v>
      </c>
      <c r="G1871" s="26"/>
      <c r="H1871" s="72"/>
    </row>
    <row r="1872" spans="1:8">
      <c r="A1872" s="26">
        <v>1871</v>
      </c>
      <c r="B1872" s="74" t="s">
        <v>447</v>
      </c>
      <c r="C1872" s="26" t="s">
        <v>191</v>
      </c>
      <c r="D1872" s="26" t="s">
        <v>192</v>
      </c>
      <c r="E1872" s="26" t="s">
        <v>237</v>
      </c>
      <c r="F1872" s="26" t="s">
        <v>238</v>
      </c>
      <c r="G1872" s="26"/>
      <c r="H1872" s="72"/>
    </row>
    <row r="1873" spans="1:8">
      <c r="A1873" s="26">
        <v>1872</v>
      </c>
      <c r="B1873" s="74" t="s">
        <v>447</v>
      </c>
      <c r="C1873" s="26" t="s">
        <v>191</v>
      </c>
      <c r="D1873" s="26" t="s">
        <v>192</v>
      </c>
      <c r="E1873" s="26" t="s">
        <v>239</v>
      </c>
      <c r="F1873" s="26" t="s">
        <v>240</v>
      </c>
      <c r="G1873" s="26"/>
      <c r="H1873" s="72"/>
    </row>
    <row r="1874" spans="1:8">
      <c r="A1874" s="26">
        <v>1873</v>
      </c>
      <c r="B1874" s="74" t="s">
        <v>447</v>
      </c>
      <c r="C1874" s="26" t="s">
        <v>191</v>
      </c>
      <c r="D1874" s="26" t="s">
        <v>192</v>
      </c>
      <c r="E1874" s="26" t="s">
        <v>241</v>
      </c>
      <c r="F1874" s="26" t="s">
        <v>242</v>
      </c>
      <c r="G1874" s="26"/>
      <c r="H1874" s="72"/>
    </row>
    <row r="1875" spans="1:8">
      <c r="A1875" s="26">
        <v>1874</v>
      </c>
      <c r="B1875" s="74" t="s">
        <v>447</v>
      </c>
      <c r="C1875" s="26" t="s">
        <v>191</v>
      </c>
      <c r="D1875" s="26" t="s">
        <v>192</v>
      </c>
      <c r="E1875" s="26" t="s">
        <v>243</v>
      </c>
      <c r="F1875" s="26" t="s">
        <v>244</v>
      </c>
      <c r="G1875" s="26"/>
      <c r="H1875" s="72"/>
    </row>
    <row r="1876" spans="1:8">
      <c r="A1876" s="26">
        <v>1875</v>
      </c>
      <c r="B1876" s="74" t="s">
        <v>447</v>
      </c>
      <c r="C1876" s="26" t="s">
        <v>191</v>
      </c>
      <c r="D1876" s="26" t="s">
        <v>192</v>
      </c>
      <c r="E1876" s="26" t="s">
        <v>245</v>
      </c>
      <c r="F1876" s="26" t="s">
        <v>246</v>
      </c>
      <c r="G1876" s="26"/>
      <c r="H1876" s="72"/>
    </row>
    <row r="1877" spans="1:8">
      <c r="A1877" s="26">
        <v>1876</v>
      </c>
      <c r="B1877" s="74" t="s">
        <v>447</v>
      </c>
      <c r="C1877" s="26" t="s">
        <v>191</v>
      </c>
      <c r="D1877" s="26" t="s">
        <v>192</v>
      </c>
      <c r="E1877" s="26" t="s">
        <v>247</v>
      </c>
      <c r="F1877" s="26" t="s">
        <v>248</v>
      </c>
      <c r="G1877" s="26"/>
      <c r="H1877" s="72"/>
    </row>
    <row r="1878" spans="1:8">
      <c r="A1878" s="26">
        <v>1877</v>
      </c>
      <c r="B1878" s="74" t="s">
        <v>447</v>
      </c>
      <c r="C1878" s="26" t="s">
        <v>191</v>
      </c>
      <c r="D1878" s="26" t="s">
        <v>192</v>
      </c>
      <c r="E1878" s="26" t="s">
        <v>249</v>
      </c>
      <c r="F1878" s="26" t="s">
        <v>250</v>
      </c>
      <c r="G1878" s="26"/>
      <c r="H1878" s="72"/>
    </row>
    <row r="1879" spans="1:8">
      <c r="A1879" s="26">
        <v>1878</v>
      </c>
      <c r="B1879" s="74" t="s">
        <v>447</v>
      </c>
      <c r="C1879" s="26" t="s">
        <v>191</v>
      </c>
      <c r="D1879" s="26" t="s">
        <v>192</v>
      </c>
      <c r="E1879" s="26" t="s">
        <v>251</v>
      </c>
      <c r="F1879" s="26" t="s">
        <v>252</v>
      </c>
      <c r="G1879" s="26"/>
      <c r="H1879" s="72"/>
    </row>
    <row r="1880" spans="1:8">
      <c r="A1880" s="26">
        <v>1879</v>
      </c>
      <c r="B1880" s="74" t="s">
        <v>447</v>
      </c>
      <c r="C1880" s="26" t="s">
        <v>191</v>
      </c>
      <c r="D1880" s="26" t="s">
        <v>192</v>
      </c>
      <c r="E1880" s="26" t="s">
        <v>253</v>
      </c>
      <c r="F1880" s="26" t="s">
        <v>254</v>
      </c>
      <c r="G1880" s="26"/>
      <c r="H1880" s="72"/>
    </row>
    <row r="1881" spans="1:8">
      <c r="A1881" s="26">
        <v>1880</v>
      </c>
      <c r="B1881" s="74" t="s">
        <v>447</v>
      </c>
      <c r="C1881" s="26" t="s">
        <v>191</v>
      </c>
      <c r="D1881" s="26" t="s">
        <v>192</v>
      </c>
      <c r="E1881" s="26" t="s">
        <v>255</v>
      </c>
      <c r="F1881" s="26" t="s">
        <v>256</v>
      </c>
      <c r="G1881" s="26"/>
      <c r="H1881" s="72"/>
    </row>
    <row r="1882" spans="1:8">
      <c r="A1882" s="26">
        <v>1881</v>
      </c>
      <c r="B1882" s="74" t="s">
        <v>447</v>
      </c>
      <c r="C1882" s="26" t="s">
        <v>191</v>
      </c>
      <c r="D1882" s="26" t="s">
        <v>192</v>
      </c>
      <c r="E1882" s="26" t="s">
        <v>257</v>
      </c>
      <c r="F1882" s="26" t="s">
        <v>258</v>
      </c>
      <c r="G1882" s="26"/>
      <c r="H1882" s="72"/>
    </row>
    <row r="1883" spans="1:8">
      <c r="A1883" s="26">
        <v>1882</v>
      </c>
      <c r="B1883" s="74" t="s">
        <v>447</v>
      </c>
      <c r="C1883" s="26" t="s">
        <v>191</v>
      </c>
      <c r="D1883" s="26" t="s">
        <v>192</v>
      </c>
      <c r="E1883" s="26" t="s">
        <v>259</v>
      </c>
      <c r="F1883" s="26" t="s">
        <v>260</v>
      </c>
      <c r="G1883" s="26"/>
      <c r="H1883" s="72"/>
    </row>
    <row r="1884" spans="1:8">
      <c r="A1884" s="26">
        <v>1883</v>
      </c>
      <c r="B1884" s="74" t="s">
        <v>447</v>
      </c>
      <c r="C1884" s="26" t="s">
        <v>191</v>
      </c>
      <c r="D1884" s="26" t="s">
        <v>192</v>
      </c>
      <c r="E1884" s="26" t="s">
        <v>261</v>
      </c>
      <c r="F1884" s="26" t="s">
        <v>262</v>
      </c>
      <c r="G1884" s="26"/>
      <c r="H1884" s="72"/>
    </row>
    <row r="1885" spans="1:8">
      <c r="A1885" s="26">
        <v>1884</v>
      </c>
      <c r="B1885" s="74" t="s">
        <v>447</v>
      </c>
      <c r="C1885" s="26" t="s">
        <v>191</v>
      </c>
      <c r="D1885" s="26" t="s">
        <v>192</v>
      </c>
      <c r="E1885" s="26" t="s">
        <v>263</v>
      </c>
      <c r="F1885" s="26" t="s">
        <v>264</v>
      </c>
      <c r="G1885" s="26"/>
      <c r="H1885" s="72"/>
    </row>
    <row r="1886" spans="1:8">
      <c r="A1886" s="26">
        <v>1885</v>
      </c>
      <c r="B1886" s="74" t="s">
        <v>447</v>
      </c>
      <c r="C1886" s="26" t="s">
        <v>191</v>
      </c>
      <c r="D1886" s="26" t="s">
        <v>192</v>
      </c>
      <c r="E1886" s="26" t="s">
        <v>265</v>
      </c>
      <c r="F1886" s="26" t="s">
        <v>266</v>
      </c>
      <c r="G1886" s="26"/>
      <c r="H1886" s="72"/>
    </row>
    <row r="1887" spans="1:8">
      <c r="A1887" s="26">
        <v>1886</v>
      </c>
      <c r="B1887" s="74" t="s">
        <v>447</v>
      </c>
      <c r="C1887" s="26" t="s">
        <v>191</v>
      </c>
      <c r="D1887" s="26" t="s">
        <v>192</v>
      </c>
      <c r="E1887" s="26" t="s">
        <v>267</v>
      </c>
      <c r="F1887" s="26" t="s">
        <v>268</v>
      </c>
      <c r="G1887" s="26"/>
      <c r="H1887" s="72"/>
    </row>
    <row r="1888" spans="1:8">
      <c r="A1888" s="26">
        <v>1887</v>
      </c>
      <c r="B1888" s="74" t="s">
        <v>447</v>
      </c>
      <c r="C1888" s="26" t="s">
        <v>191</v>
      </c>
      <c r="D1888" s="26" t="s">
        <v>192</v>
      </c>
      <c r="E1888" s="26" t="s">
        <v>269</v>
      </c>
      <c r="F1888" s="26" t="s">
        <v>270</v>
      </c>
      <c r="G1888" s="26"/>
      <c r="H1888" s="72"/>
    </row>
    <row r="1889" spans="1:8">
      <c r="A1889" s="26">
        <v>1888</v>
      </c>
      <c r="B1889" s="74" t="s">
        <v>447</v>
      </c>
      <c r="C1889" s="26" t="s">
        <v>191</v>
      </c>
      <c r="D1889" s="26" t="s">
        <v>192</v>
      </c>
      <c r="E1889" s="26" t="s">
        <v>271</v>
      </c>
      <c r="F1889" s="26" t="s">
        <v>272</v>
      </c>
      <c r="G1889" s="26"/>
      <c r="H1889" s="72"/>
    </row>
    <row r="1890" spans="1:8">
      <c r="A1890" s="26">
        <v>1889</v>
      </c>
      <c r="B1890" s="74" t="s">
        <v>447</v>
      </c>
      <c r="C1890" s="26" t="s">
        <v>191</v>
      </c>
      <c r="D1890" s="26" t="s">
        <v>192</v>
      </c>
      <c r="E1890" s="26" t="s">
        <v>273</v>
      </c>
      <c r="F1890" s="26" t="s">
        <v>274</v>
      </c>
      <c r="G1890" s="26"/>
      <c r="H1890" s="72"/>
    </row>
    <row r="1891" spans="1:8">
      <c r="A1891" s="26">
        <v>1890</v>
      </c>
      <c r="B1891" s="74" t="s">
        <v>447</v>
      </c>
      <c r="C1891" s="26" t="s">
        <v>191</v>
      </c>
      <c r="D1891" s="26" t="s">
        <v>192</v>
      </c>
      <c r="E1891" s="26" t="s">
        <v>275</v>
      </c>
      <c r="F1891" s="26" t="s">
        <v>276</v>
      </c>
      <c r="G1891" s="26"/>
      <c r="H1891" s="72"/>
    </row>
    <row r="1892" spans="1:8">
      <c r="A1892" s="26">
        <v>1891</v>
      </c>
      <c r="B1892" s="74" t="s">
        <v>447</v>
      </c>
      <c r="C1892" s="26" t="s">
        <v>191</v>
      </c>
      <c r="D1892" s="26" t="s">
        <v>183</v>
      </c>
      <c r="E1892" s="26" t="s">
        <v>277</v>
      </c>
      <c r="F1892" s="26" t="s">
        <v>278</v>
      </c>
      <c r="G1892" s="26"/>
      <c r="H1892" s="70">
        <f>SUM(H1857:H1891)</f>
        <v>295913</v>
      </c>
    </row>
    <row r="1893" spans="1:8">
      <c r="A1893" s="26">
        <v>1892</v>
      </c>
      <c r="B1893" s="74" t="s">
        <v>447</v>
      </c>
      <c r="C1893" s="26" t="s">
        <v>191</v>
      </c>
      <c r="D1893" s="26" t="s">
        <v>192</v>
      </c>
      <c r="E1893" s="26" t="s">
        <v>279</v>
      </c>
      <c r="F1893" s="26" t="s">
        <v>280</v>
      </c>
      <c r="G1893" s="26"/>
      <c r="H1893" s="72"/>
    </row>
    <row r="1894" spans="1:8">
      <c r="A1894" s="26">
        <v>1893</v>
      </c>
      <c r="B1894" s="74" t="s">
        <v>447</v>
      </c>
      <c r="C1894" s="26" t="s">
        <v>191</v>
      </c>
      <c r="D1894" s="26" t="s">
        <v>192</v>
      </c>
      <c r="E1894" s="26" t="s">
        <v>281</v>
      </c>
      <c r="F1894" s="26" t="s">
        <v>282</v>
      </c>
      <c r="G1894" s="26"/>
      <c r="H1894" s="72"/>
    </row>
    <row r="1895" spans="1:8">
      <c r="A1895" s="26">
        <v>1894</v>
      </c>
      <c r="B1895" s="74" t="s">
        <v>447</v>
      </c>
      <c r="C1895" s="26" t="s">
        <v>191</v>
      </c>
      <c r="D1895" s="26" t="s">
        <v>192</v>
      </c>
      <c r="E1895" s="26" t="s">
        <v>283</v>
      </c>
      <c r="F1895" s="26" t="s">
        <v>284</v>
      </c>
      <c r="G1895" s="26"/>
      <c r="H1895" s="72"/>
    </row>
    <row r="1896" spans="1:8">
      <c r="A1896" s="26">
        <v>1895</v>
      </c>
      <c r="B1896" s="74" t="s">
        <v>447</v>
      </c>
      <c r="C1896" s="26" t="s">
        <v>191</v>
      </c>
      <c r="D1896" s="26" t="s">
        <v>192</v>
      </c>
      <c r="E1896" s="26" t="s">
        <v>285</v>
      </c>
      <c r="F1896" s="26" t="s">
        <v>286</v>
      </c>
      <c r="G1896" s="26"/>
      <c r="H1896" s="72"/>
    </row>
    <row r="1897" spans="1:8">
      <c r="A1897" s="26">
        <v>1896</v>
      </c>
      <c r="B1897" s="74" t="s">
        <v>447</v>
      </c>
      <c r="C1897" s="26" t="s">
        <v>191</v>
      </c>
      <c r="D1897" s="26" t="s">
        <v>192</v>
      </c>
      <c r="E1897" s="26" t="s">
        <v>287</v>
      </c>
      <c r="F1897" s="26" t="s">
        <v>288</v>
      </c>
      <c r="G1897" s="26"/>
      <c r="H1897" s="72"/>
    </row>
    <row r="1898" spans="1:8">
      <c r="A1898" s="26">
        <v>1897</v>
      </c>
      <c r="B1898" s="74" t="s">
        <v>447</v>
      </c>
      <c r="C1898" s="26" t="s">
        <v>191</v>
      </c>
      <c r="D1898" s="26" t="s">
        <v>192</v>
      </c>
      <c r="E1898" s="26" t="s">
        <v>289</v>
      </c>
      <c r="F1898" s="26" t="s">
        <v>290</v>
      </c>
      <c r="G1898" s="26"/>
      <c r="H1898" s="72"/>
    </row>
    <row r="1899" spans="1:8">
      <c r="A1899" s="26">
        <v>1898</v>
      </c>
      <c r="B1899" s="74" t="s">
        <v>447</v>
      </c>
      <c r="C1899" s="26" t="s">
        <v>191</v>
      </c>
      <c r="D1899" s="26" t="s">
        <v>192</v>
      </c>
      <c r="E1899" s="26" t="s">
        <v>291</v>
      </c>
      <c r="F1899" s="26" t="s">
        <v>292</v>
      </c>
      <c r="G1899" s="26"/>
      <c r="H1899" s="72"/>
    </row>
    <row r="1900" spans="1:8">
      <c r="A1900" s="26">
        <v>1899</v>
      </c>
      <c r="B1900" s="74" t="s">
        <v>447</v>
      </c>
      <c r="C1900" s="26" t="s">
        <v>191</v>
      </c>
      <c r="D1900" s="26" t="s">
        <v>192</v>
      </c>
      <c r="E1900" s="26" t="s">
        <v>293</v>
      </c>
      <c r="F1900" s="26" t="s">
        <v>294</v>
      </c>
      <c r="G1900" s="26"/>
      <c r="H1900" s="72"/>
    </row>
    <row r="1901" spans="1:8">
      <c r="A1901" s="26">
        <v>1900</v>
      </c>
      <c r="B1901" s="74" t="s">
        <v>447</v>
      </c>
      <c r="C1901" s="26" t="s">
        <v>191</v>
      </c>
      <c r="D1901" s="26" t="s">
        <v>192</v>
      </c>
      <c r="E1901" s="26" t="s">
        <v>295</v>
      </c>
      <c r="F1901" s="26" t="s">
        <v>296</v>
      </c>
      <c r="G1901" s="26"/>
      <c r="H1901" s="72"/>
    </row>
    <row r="1902" spans="1:8">
      <c r="A1902" s="26">
        <v>1901</v>
      </c>
      <c r="B1902" s="74" t="s">
        <v>447</v>
      </c>
      <c r="C1902" s="26" t="s">
        <v>191</v>
      </c>
      <c r="D1902" s="26" t="s">
        <v>183</v>
      </c>
      <c r="E1902" s="26" t="s">
        <v>297</v>
      </c>
      <c r="F1902" s="26" t="s">
        <v>298</v>
      </c>
      <c r="G1902" s="26"/>
      <c r="H1902" s="70">
        <f>SUM(H1853,H1856,,H1892,H1893:H1901)</f>
        <v>295913</v>
      </c>
    </row>
    <row r="1903" spans="1:8">
      <c r="A1903" s="26">
        <v>1902</v>
      </c>
      <c r="B1903" s="74" t="s">
        <v>447</v>
      </c>
      <c r="C1903" s="26" t="s">
        <v>299</v>
      </c>
      <c r="D1903" s="26" t="s">
        <v>192</v>
      </c>
      <c r="E1903" s="26" t="s">
        <v>8</v>
      </c>
      <c r="F1903" s="26" t="s">
        <v>9</v>
      </c>
      <c r="G1903" s="64">
        <v>0.13</v>
      </c>
      <c r="H1903" s="72">
        <v>6173.9</v>
      </c>
    </row>
    <row r="1904" spans="1:8">
      <c r="A1904" s="26">
        <v>1903</v>
      </c>
      <c r="B1904" s="74" t="s">
        <v>447</v>
      </c>
      <c r="C1904" s="26" t="s">
        <v>299</v>
      </c>
      <c r="D1904" s="26" t="s">
        <v>192</v>
      </c>
      <c r="E1904" s="26" t="s">
        <v>10</v>
      </c>
      <c r="F1904" s="26" t="s">
        <v>11</v>
      </c>
      <c r="G1904" s="64">
        <v>0.09</v>
      </c>
      <c r="H1904" s="72">
        <v>7318.48</v>
      </c>
    </row>
    <row r="1905" spans="1:8">
      <c r="A1905" s="26">
        <v>1904</v>
      </c>
      <c r="B1905" s="74" t="s">
        <v>447</v>
      </c>
      <c r="C1905" s="26" t="s">
        <v>299</v>
      </c>
      <c r="D1905" s="26" t="s">
        <v>192</v>
      </c>
      <c r="E1905" s="26" t="s">
        <v>12</v>
      </c>
      <c r="F1905" s="26" t="s">
        <v>13</v>
      </c>
      <c r="G1905" s="64"/>
      <c r="H1905" s="72"/>
    </row>
    <row r="1906" spans="1:8">
      <c r="A1906" s="26">
        <v>1905</v>
      </c>
      <c r="B1906" s="74" t="s">
        <v>447</v>
      </c>
      <c r="C1906" s="26" t="s">
        <v>299</v>
      </c>
      <c r="D1906" s="26" t="s">
        <v>192</v>
      </c>
      <c r="E1906" s="26" t="s">
        <v>14</v>
      </c>
      <c r="F1906" s="26" t="s">
        <v>15</v>
      </c>
      <c r="G1906" s="64">
        <v>0.03</v>
      </c>
      <c r="H1906" s="72">
        <v>1579.49</v>
      </c>
    </row>
    <row r="1907" spans="1:8">
      <c r="A1907" s="26">
        <v>1906</v>
      </c>
      <c r="B1907" s="74" t="s">
        <v>447</v>
      </c>
      <c r="C1907" s="26" t="s">
        <v>299</v>
      </c>
      <c r="D1907" s="26" t="s">
        <v>192</v>
      </c>
      <c r="E1907" s="26" t="s">
        <v>18</v>
      </c>
      <c r="F1907" s="26" t="s">
        <v>19</v>
      </c>
      <c r="G1907" s="64"/>
      <c r="H1907" s="72"/>
    </row>
    <row r="1908" spans="1:8">
      <c r="A1908" s="26">
        <v>1907</v>
      </c>
      <c r="B1908" s="74" t="s">
        <v>447</v>
      </c>
      <c r="C1908" s="26" t="s">
        <v>299</v>
      </c>
      <c r="D1908" s="26" t="s">
        <v>192</v>
      </c>
      <c r="E1908" s="26" t="s">
        <v>20</v>
      </c>
      <c r="F1908" s="26" t="s">
        <v>21</v>
      </c>
      <c r="G1908" s="64"/>
      <c r="H1908" s="72"/>
    </row>
    <row r="1909" spans="1:8">
      <c r="A1909" s="26">
        <v>1908</v>
      </c>
      <c r="B1909" s="74" t="s">
        <v>447</v>
      </c>
      <c r="C1909" s="26" t="s">
        <v>299</v>
      </c>
      <c r="D1909" s="26" t="s">
        <v>192</v>
      </c>
      <c r="E1909" s="26" t="s">
        <v>22</v>
      </c>
      <c r="F1909" s="26" t="s">
        <v>23</v>
      </c>
      <c r="G1909" s="64"/>
      <c r="H1909" s="72"/>
    </row>
    <row r="1910" spans="1:8">
      <c r="A1910" s="26">
        <v>1909</v>
      </c>
      <c r="B1910" s="74" t="s">
        <v>447</v>
      </c>
      <c r="C1910" s="26" t="s">
        <v>299</v>
      </c>
      <c r="D1910" s="26" t="s">
        <v>192</v>
      </c>
      <c r="E1910" s="26" t="s">
        <v>24</v>
      </c>
      <c r="F1910" s="26" t="s">
        <v>25</v>
      </c>
      <c r="G1910" s="64"/>
      <c r="H1910" s="72"/>
    </row>
    <row r="1911" spans="1:8">
      <c r="A1911" s="26">
        <v>1910</v>
      </c>
      <c r="B1911" s="74" t="s">
        <v>447</v>
      </c>
      <c r="C1911" s="26" t="s">
        <v>299</v>
      </c>
      <c r="D1911" s="26" t="s">
        <v>192</v>
      </c>
      <c r="E1911" s="26" t="s">
        <v>26</v>
      </c>
      <c r="F1911" s="26" t="s">
        <v>27</v>
      </c>
      <c r="G1911" s="64"/>
      <c r="H1911" s="72"/>
    </row>
    <row r="1912" spans="1:8">
      <c r="A1912" s="26">
        <v>1911</v>
      </c>
      <c r="B1912" s="74" t="s">
        <v>447</v>
      </c>
      <c r="C1912" s="26" t="s">
        <v>299</v>
      </c>
      <c r="D1912" s="26" t="s">
        <v>192</v>
      </c>
      <c r="E1912" s="26" t="s">
        <v>28</v>
      </c>
      <c r="F1912" s="26" t="s">
        <v>29</v>
      </c>
      <c r="G1912" s="64"/>
      <c r="H1912" s="72"/>
    </row>
    <row r="1913" spans="1:8">
      <c r="A1913" s="26">
        <v>1912</v>
      </c>
      <c r="B1913" s="74" t="s">
        <v>447</v>
      </c>
      <c r="C1913" s="26" t="s">
        <v>299</v>
      </c>
      <c r="D1913" s="26" t="s">
        <v>192</v>
      </c>
      <c r="E1913" s="26" t="s">
        <v>30</v>
      </c>
      <c r="F1913" s="26" t="s">
        <v>31</v>
      </c>
      <c r="G1913" s="64"/>
      <c r="H1913" s="72"/>
    </row>
    <row r="1914" spans="1:8">
      <c r="A1914" s="26">
        <v>1913</v>
      </c>
      <c r="B1914" s="74" t="s">
        <v>447</v>
      </c>
      <c r="C1914" s="26" t="s">
        <v>299</v>
      </c>
      <c r="D1914" s="26" t="s">
        <v>192</v>
      </c>
      <c r="E1914" s="26" t="s">
        <v>32</v>
      </c>
      <c r="F1914" s="26" t="s">
        <v>33</v>
      </c>
      <c r="G1914" s="64"/>
      <c r="H1914" s="72"/>
    </row>
    <row r="1915" spans="1:8">
      <c r="A1915" s="26">
        <v>1914</v>
      </c>
      <c r="B1915" s="74" t="s">
        <v>447</v>
      </c>
      <c r="C1915" s="26" t="s">
        <v>299</v>
      </c>
      <c r="D1915" s="26" t="s">
        <v>192</v>
      </c>
      <c r="E1915" s="26" t="s">
        <v>34</v>
      </c>
      <c r="F1915" s="26" t="s">
        <v>35</v>
      </c>
      <c r="G1915" s="64"/>
      <c r="H1915" s="72"/>
    </row>
    <row r="1916" spans="1:8">
      <c r="A1916" s="26">
        <v>1915</v>
      </c>
      <c r="B1916" s="74" t="s">
        <v>447</v>
      </c>
      <c r="C1916" s="26" t="s">
        <v>299</v>
      </c>
      <c r="D1916" s="26" t="s">
        <v>192</v>
      </c>
      <c r="E1916" s="26" t="s">
        <v>36</v>
      </c>
      <c r="F1916" s="26" t="s">
        <v>37</v>
      </c>
      <c r="G1916" s="64"/>
      <c r="H1916" s="72"/>
    </row>
    <row r="1917" spans="1:8">
      <c r="A1917" s="26">
        <v>1916</v>
      </c>
      <c r="B1917" s="74" t="s">
        <v>447</v>
      </c>
      <c r="C1917" s="26" t="s">
        <v>299</v>
      </c>
      <c r="D1917" s="26" t="s">
        <v>192</v>
      </c>
      <c r="E1917" s="26" t="s">
        <v>49</v>
      </c>
      <c r="F1917" s="26" t="s">
        <v>50</v>
      </c>
      <c r="G1917" s="64"/>
      <c r="H1917" s="72"/>
    </row>
    <row r="1918" spans="1:8">
      <c r="A1918" s="26">
        <v>1917</v>
      </c>
      <c r="B1918" s="74" t="s">
        <v>447</v>
      </c>
      <c r="C1918" s="26" t="s">
        <v>299</v>
      </c>
      <c r="D1918" s="26" t="s">
        <v>192</v>
      </c>
      <c r="E1918" s="26" t="s">
        <v>51</v>
      </c>
      <c r="F1918" s="26" t="s">
        <v>52</v>
      </c>
      <c r="G1918" s="64"/>
      <c r="H1918" s="72"/>
    </row>
    <row r="1919" spans="1:8">
      <c r="A1919" s="26">
        <v>1918</v>
      </c>
      <c r="B1919" s="74" t="s">
        <v>447</v>
      </c>
      <c r="C1919" s="26" t="s">
        <v>299</v>
      </c>
      <c r="D1919" s="26" t="s">
        <v>192</v>
      </c>
      <c r="E1919" s="26" t="s">
        <v>16</v>
      </c>
      <c r="F1919" s="26" t="s">
        <v>17</v>
      </c>
      <c r="G1919" s="64"/>
      <c r="H1919" s="72"/>
    </row>
    <row r="1920" spans="1:8">
      <c r="A1920" s="26">
        <v>1919</v>
      </c>
      <c r="B1920" s="74" t="s">
        <v>447</v>
      </c>
      <c r="C1920" s="26" t="s">
        <v>299</v>
      </c>
      <c r="D1920" s="26" t="s">
        <v>192</v>
      </c>
      <c r="E1920" s="26" t="s">
        <v>57</v>
      </c>
      <c r="F1920" s="26" t="s">
        <v>58</v>
      </c>
      <c r="G1920" s="64"/>
      <c r="H1920" s="72"/>
    </row>
    <row r="1921" spans="1:8">
      <c r="A1921" s="26">
        <v>1920</v>
      </c>
      <c r="B1921" s="74" t="s">
        <v>447</v>
      </c>
      <c r="C1921" s="26" t="s">
        <v>299</v>
      </c>
      <c r="D1921" s="26" t="s">
        <v>192</v>
      </c>
      <c r="E1921" s="26" t="s">
        <v>59</v>
      </c>
      <c r="F1921" s="26" t="s">
        <v>60</v>
      </c>
      <c r="G1921" s="64"/>
      <c r="H1921" s="72"/>
    </row>
    <row r="1922" spans="1:8">
      <c r="A1922" s="26">
        <v>1921</v>
      </c>
      <c r="B1922" s="74" t="s">
        <v>447</v>
      </c>
      <c r="C1922" s="26" t="s">
        <v>299</v>
      </c>
      <c r="D1922" s="26" t="s">
        <v>192</v>
      </c>
      <c r="E1922" s="26" t="s">
        <v>61</v>
      </c>
      <c r="F1922" s="26" t="s">
        <v>62</v>
      </c>
      <c r="G1922" s="64"/>
      <c r="H1922" s="72"/>
    </row>
    <row r="1923" spans="1:8">
      <c r="A1923" s="26">
        <v>1922</v>
      </c>
      <c r="B1923" s="74" t="s">
        <v>447</v>
      </c>
      <c r="C1923" s="26" t="s">
        <v>299</v>
      </c>
      <c r="D1923" s="26" t="s">
        <v>192</v>
      </c>
      <c r="E1923" s="26" t="s">
        <v>38</v>
      </c>
      <c r="F1923" s="26" t="s">
        <v>39</v>
      </c>
      <c r="G1923" s="64"/>
      <c r="H1923" s="72"/>
    </row>
    <row r="1924" spans="1:8">
      <c r="A1924" s="26">
        <v>1923</v>
      </c>
      <c r="B1924" s="74" t="s">
        <v>447</v>
      </c>
      <c r="C1924" s="26" t="s">
        <v>299</v>
      </c>
      <c r="D1924" s="26" t="s">
        <v>192</v>
      </c>
      <c r="E1924" s="26" t="s">
        <v>40</v>
      </c>
      <c r="F1924" s="26" t="s">
        <v>300</v>
      </c>
      <c r="G1924" s="64"/>
      <c r="H1924" s="72"/>
    </row>
    <row r="1925" spans="1:8">
      <c r="A1925" s="26">
        <v>1924</v>
      </c>
      <c r="B1925" s="74" t="s">
        <v>447</v>
      </c>
      <c r="C1925" s="26" t="s">
        <v>299</v>
      </c>
      <c r="D1925" s="26" t="s">
        <v>192</v>
      </c>
      <c r="E1925" s="26" t="s">
        <v>41</v>
      </c>
      <c r="F1925" s="26" t="s">
        <v>42</v>
      </c>
      <c r="G1925" s="64"/>
      <c r="H1925" s="72"/>
    </row>
    <row r="1926" spans="1:8">
      <c r="A1926" s="26">
        <v>1925</v>
      </c>
      <c r="B1926" s="74" t="s">
        <v>447</v>
      </c>
      <c r="C1926" s="26" t="s">
        <v>299</v>
      </c>
      <c r="D1926" s="26" t="s">
        <v>192</v>
      </c>
      <c r="E1926" s="26" t="s">
        <v>43</v>
      </c>
      <c r="F1926" s="26" t="s">
        <v>44</v>
      </c>
      <c r="G1926" s="64"/>
      <c r="H1926" s="72"/>
    </row>
    <row r="1927" spans="1:8">
      <c r="A1927" s="26">
        <v>1926</v>
      </c>
      <c r="B1927" s="74" t="s">
        <v>447</v>
      </c>
      <c r="C1927" s="26" t="s">
        <v>299</v>
      </c>
      <c r="D1927" s="26" t="s">
        <v>192</v>
      </c>
      <c r="E1927" s="26" t="s">
        <v>45</v>
      </c>
      <c r="F1927" s="26" t="s">
        <v>46</v>
      </c>
      <c r="G1927" s="64"/>
      <c r="H1927" s="72"/>
    </row>
    <row r="1928" spans="1:8">
      <c r="A1928" s="26">
        <v>1927</v>
      </c>
      <c r="B1928" s="74" t="s">
        <v>447</v>
      </c>
      <c r="C1928" s="26" t="s">
        <v>299</v>
      </c>
      <c r="D1928" s="26" t="s">
        <v>192</v>
      </c>
      <c r="E1928" s="26" t="s">
        <v>53</v>
      </c>
      <c r="F1928" s="26" t="s">
        <v>54</v>
      </c>
      <c r="G1928" s="64"/>
      <c r="H1928" s="72"/>
    </row>
    <row r="1929" spans="1:8">
      <c r="A1929" s="26">
        <v>1928</v>
      </c>
      <c r="B1929" s="74" t="s">
        <v>447</v>
      </c>
      <c r="C1929" s="26" t="s">
        <v>299</v>
      </c>
      <c r="D1929" s="26" t="s">
        <v>192</v>
      </c>
      <c r="E1929" s="26" t="s">
        <v>47</v>
      </c>
      <c r="F1929" s="26" t="s">
        <v>48</v>
      </c>
      <c r="G1929" s="64"/>
      <c r="H1929" s="72"/>
    </row>
    <row r="1930" spans="1:8">
      <c r="A1930" s="26">
        <v>1929</v>
      </c>
      <c r="B1930" s="74" t="s">
        <v>447</v>
      </c>
      <c r="C1930" s="26" t="s">
        <v>299</v>
      </c>
      <c r="D1930" s="26" t="s">
        <v>192</v>
      </c>
      <c r="E1930" s="26" t="s">
        <v>63</v>
      </c>
      <c r="F1930" s="26" t="s">
        <v>64</v>
      </c>
      <c r="G1930" s="64">
        <v>3.67</v>
      </c>
      <c r="H1930" s="72">
        <f>99687-3693</f>
        <v>95994</v>
      </c>
    </row>
    <row r="1931" spans="1:8">
      <c r="A1931" s="26">
        <v>1930</v>
      </c>
      <c r="B1931" s="74" t="s">
        <v>447</v>
      </c>
      <c r="C1931" s="26" t="s">
        <v>299</v>
      </c>
      <c r="D1931" s="26" t="s">
        <v>192</v>
      </c>
      <c r="E1931" s="26" t="s">
        <v>55</v>
      </c>
      <c r="F1931" s="26" t="s">
        <v>56</v>
      </c>
      <c r="G1931" s="64"/>
      <c r="H1931" s="72"/>
    </row>
    <row r="1932" spans="1:8">
      <c r="A1932" s="26">
        <v>1931</v>
      </c>
      <c r="B1932" s="74" t="s">
        <v>447</v>
      </c>
      <c r="C1932" s="26" t="s">
        <v>299</v>
      </c>
      <c r="D1932" s="26" t="s">
        <v>192</v>
      </c>
      <c r="E1932" s="26" t="s">
        <v>65</v>
      </c>
      <c r="F1932" s="26" t="s">
        <v>66</v>
      </c>
      <c r="G1932" s="64"/>
      <c r="H1932" s="72"/>
    </row>
    <row r="1933" spans="1:8">
      <c r="A1933" s="26">
        <v>1932</v>
      </c>
      <c r="B1933" s="74" t="s">
        <v>447</v>
      </c>
      <c r="C1933" s="26" t="s">
        <v>299</v>
      </c>
      <c r="D1933" s="26" t="s">
        <v>192</v>
      </c>
      <c r="E1933" s="26" t="s">
        <v>67</v>
      </c>
      <c r="F1933" s="26" t="s">
        <v>68</v>
      </c>
      <c r="G1933" s="64">
        <v>0.78</v>
      </c>
      <c r="H1933" s="72">
        <v>26907.119999999999</v>
      </c>
    </row>
    <row r="1934" spans="1:8">
      <c r="A1934" s="26">
        <v>1933</v>
      </c>
      <c r="B1934" s="74" t="s">
        <v>447</v>
      </c>
      <c r="C1934" s="26" t="s">
        <v>299</v>
      </c>
      <c r="D1934" s="26" t="s">
        <v>192</v>
      </c>
      <c r="E1934" s="26" t="s">
        <v>69</v>
      </c>
      <c r="F1934" s="26" t="s">
        <v>70</v>
      </c>
      <c r="G1934" s="64"/>
      <c r="H1934" s="72"/>
    </row>
    <row r="1935" spans="1:8">
      <c r="A1935" s="26">
        <v>1934</v>
      </c>
      <c r="B1935" s="74" t="s">
        <v>447</v>
      </c>
      <c r="C1935" s="26" t="s">
        <v>299</v>
      </c>
      <c r="D1935" s="26" t="s">
        <v>192</v>
      </c>
      <c r="E1935" s="26" t="s">
        <v>71</v>
      </c>
      <c r="F1935" s="26" t="s">
        <v>72</v>
      </c>
      <c r="G1935" s="64"/>
      <c r="H1935" s="72"/>
    </row>
    <row r="1936" spans="1:8">
      <c r="A1936" s="26">
        <v>1935</v>
      </c>
      <c r="B1936" s="74" t="s">
        <v>447</v>
      </c>
      <c r="C1936" s="26" t="s">
        <v>299</v>
      </c>
      <c r="D1936" s="26" t="s">
        <v>192</v>
      </c>
      <c r="E1936" s="26" t="s">
        <v>73</v>
      </c>
      <c r="F1936" s="26" t="s">
        <v>74</v>
      </c>
      <c r="G1936" s="64"/>
      <c r="H1936" s="72"/>
    </row>
    <row r="1937" spans="1:8">
      <c r="A1937" s="26">
        <v>1936</v>
      </c>
      <c r="B1937" s="74" t="s">
        <v>447</v>
      </c>
      <c r="C1937" s="26" t="s">
        <v>299</v>
      </c>
      <c r="D1937" s="26" t="s">
        <v>192</v>
      </c>
      <c r="E1937" s="26" t="s">
        <v>75</v>
      </c>
      <c r="F1937" s="26" t="s">
        <v>76</v>
      </c>
      <c r="G1937" s="64">
        <v>0.13</v>
      </c>
      <c r="H1937" s="72">
        <v>3071.56</v>
      </c>
    </row>
    <row r="1938" spans="1:8">
      <c r="A1938" s="26">
        <v>1937</v>
      </c>
      <c r="B1938" s="74" t="s">
        <v>447</v>
      </c>
      <c r="C1938" s="26" t="s">
        <v>299</v>
      </c>
      <c r="D1938" s="26" t="s">
        <v>192</v>
      </c>
      <c r="E1938" s="26" t="s">
        <v>77</v>
      </c>
      <c r="F1938" s="26" t="s">
        <v>301</v>
      </c>
      <c r="G1938" s="64"/>
      <c r="H1938" s="72"/>
    </row>
    <row r="1939" spans="1:8">
      <c r="A1939" s="26">
        <v>1938</v>
      </c>
      <c r="B1939" s="74" t="s">
        <v>447</v>
      </c>
      <c r="C1939" s="26" t="s">
        <v>299</v>
      </c>
      <c r="D1939" s="26" t="s">
        <v>192</v>
      </c>
      <c r="E1939" s="26" t="s">
        <v>78</v>
      </c>
      <c r="F1939" s="26" t="s">
        <v>79</v>
      </c>
      <c r="G1939" s="64"/>
      <c r="H1939" s="72"/>
    </row>
    <row r="1940" spans="1:8">
      <c r="A1940" s="26">
        <v>1939</v>
      </c>
      <c r="B1940" s="74" t="s">
        <v>447</v>
      </c>
      <c r="C1940" s="26" t="s">
        <v>299</v>
      </c>
      <c r="D1940" s="26" t="s">
        <v>192</v>
      </c>
      <c r="E1940" s="26" t="s">
        <v>80</v>
      </c>
      <c r="F1940" s="26" t="s">
        <v>81</v>
      </c>
      <c r="G1940" s="65"/>
      <c r="H1940" s="72">
        <v>3693.17</v>
      </c>
    </row>
    <row r="1941" spans="1:8">
      <c r="A1941" s="26">
        <v>1940</v>
      </c>
      <c r="B1941" s="74" t="s">
        <v>447</v>
      </c>
      <c r="C1941" s="26" t="s">
        <v>299</v>
      </c>
      <c r="D1941" s="26" t="s">
        <v>183</v>
      </c>
      <c r="E1941" s="26" t="s">
        <v>302</v>
      </c>
      <c r="F1941" s="26" t="s">
        <v>303</v>
      </c>
      <c r="G1941" s="67">
        <f>SUM(G1903:G1939)</f>
        <v>4.83</v>
      </c>
      <c r="H1941" s="69">
        <f>SUM(H1903:H1940)</f>
        <v>144737.72</v>
      </c>
    </row>
    <row r="1942" spans="1:8">
      <c r="A1942" s="26">
        <v>1941</v>
      </c>
      <c r="B1942" s="74" t="s">
        <v>447</v>
      </c>
      <c r="C1942" s="26" t="s">
        <v>179</v>
      </c>
      <c r="D1942" s="26" t="s">
        <v>183</v>
      </c>
      <c r="E1942" s="26" t="s">
        <v>304</v>
      </c>
      <c r="F1942" s="26" t="s">
        <v>305</v>
      </c>
      <c r="G1942" s="26">
        <v>4.83</v>
      </c>
      <c r="H1942" s="47">
        <v>144737.72</v>
      </c>
    </row>
    <row r="1943" spans="1:8">
      <c r="A1943" s="26">
        <v>1942</v>
      </c>
      <c r="B1943" s="74" t="s">
        <v>447</v>
      </c>
      <c r="C1943" s="26" t="s">
        <v>179</v>
      </c>
      <c r="D1943" s="26" t="s">
        <v>192</v>
      </c>
      <c r="E1943" s="26" t="s">
        <v>306</v>
      </c>
      <c r="F1943" s="26" t="s">
        <v>307</v>
      </c>
      <c r="G1943" s="26"/>
      <c r="H1943" s="47"/>
    </row>
    <row r="1944" spans="1:8">
      <c r="A1944" s="26">
        <v>1943</v>
      </c>
      <c r="B1944" s="74" t="s">
        <v>447</v>
      </c>
      <c r="C1944" s="26" t="s">
        <v>179</v>
      </c>
      <c r="D1944" s="26" t="s">
        <v>192</v>
      </c>
      <c r="E1944" s="26" t="s">
        <v>308</v>
      </c>
      <c r="F1944" s="26" t="s">
        <v>309</v>
      </c>
      <c r="G1944" s="26"/>
      <c r="H1944" s="47"/>
    </row>
    <row r="1945" spans="1:8">
      <c r="A1945" s="26">
        <v>1944</v>
      </c>
      <c r="B1945" s="74" t="s">
        <v>447</v>
      </c>
      <c r="C1945" s="26" t="s">
        <v>179</v>
      </c>
      <c r="D1945" s="26" t="s">
        <v>192</v>
      </c>
      <c r="E1945" s="26" t="s">
        <v>310</v>
      </c>
      <c r="F1945" s="26" t="s">
        <v>311</v>
      </c>
      <c r="G1945" s="26"/>
      <c r="H1945" s="47"/>
    </row>
    <row r="1946" spans="1:8">
      <c r="A1946" s="26">
        <v>1945</v>
      </c>
      <c r="B1946" s="74" t="s">
        <v>447</v>
      </c>
      <c r="C1946" s="26" t="s">
        <v>179</v>
      </c>
      <c r="D1946" s="26" t="s">
        <v>192</v>
      </c>
      <c r="E1946" s="26" t="s">
        <v>312</v>
      </c>
      <c r="F1946" s="26" t="s">
        <v>313</v>
      </c>
      <c r="G1946" s="26"/>
      <c r="H1946" s="47"/>
    </row>
    <row r="1947" spans="1:8">
      <c r="A1947" s="26">
        <v>1946</v>
      </c>
      <c r="B1947" s="74" t="s">
        <v>447</v>
      </c>
      <c r="C1947" s="26" t="s">
        <v>179</v>
      </c>
      <c r="D1947" s="26" t="s">
        <v>183</v>
      </c>
      <c r="E1947" s="26" t="s">
        <v>314</v>
      </c>
      <c r="F1947" s="26" t="s">
        <v>315</v>
      </c>
      <c r="G1947" s="26">
        <v>0</v>
      </c>
      <c r="H1947" s="47">
        <v>0</v>
      </c>
    </row>
    <row r="1948" spans="1:8">
      <c r="A1948" s="26">
        <v>1947</v>
      </c>
      <c r="B1948" s="74" t="s">
        <v>447</v>
      </c>
      <c r="C1948" s="26" t="s">
        <v>179</v>
      </c>
      <c r="D1948" s="26" t="s">
        <v>192</v>
      </c>
      <c r="E1948" s="26" t="s">
        <v>316</v>
      </c>
      <c r="F1948" s="26" t="s">
        <v>317</v>
      </c>
      <c r="G1948" s="26"/>
      <c r="H1948" s="47"/>
    </row>
    <row r="1949" spans="1:8">
      <c r="A1949" s="26">
        <v>1948</v>
      </c>
      <c r="B1949" s="74" t="s">
        <v>447</v>
      </c>
      <c r="C1949" s="26" t="s">
        <v>179</v>
      </c>
      <c r="D1949" s="26" t="s">
        <v>183</v>
      </c>
      <c r="E1949" s="26" t="s">
        <v>318</v>
      </c>
      <c r="F1949" s="26" t="s">
        <v>319</v>
      </c>
      <c r="G1949" s="26">
        <v>4.83</v>
      </c>
      <c r="H1949" s="47">
        <v>144737.72</v>
      </c>
    </row>
    <row r="1950" spans="1:8">
      <c r="A1950" s="26">
        <v>1949</v>
      </c>
      <c r="B1950" s="74" t="s">
        <v>447</v>
      </c>
      <c r="C1950" s="26" t="s">
        <v>179</v>
      </c>
      <c r="D1950" s="26" t="s">
        <v>192</v>
      </c>
      <c r="E1950" s="26" t="s">
        <v>320</v>
      </c>
      <c r="F1950" s="26" t="s">
        <v>321</v>
      </c>
      <c r="G1950" s="26"/>
      <c r="H1950" s="47">
        <v>13233</v>
      </c>
    </row>
    <row r="1951" spans="1:8">
      <c r="A1951" s="26">
        <v>1950</v>
      </c>
      <c r="B1951" s="74" t="s">
        <v>447</v>
      </c>
      <c r="C1951" s="26" t="s">
        <v>179</v>
      </c>
      <c r="D1951" s="26" t="s">
        <v>192</v>
      </c>
      <c r="E1951" s="26" t="s">
        <v>322</v>
      </c>
      <c r="F1951" s="26" t="s">
        <v>323</v>
      </c>
      <c r="G1951" s="26"/>
      <c r="H1951" s="47">
        <v>25900</v>
      </c>
    </row>
    <row r="1952" spans="1:8">
      <c r="A1952" s="26">
        <v>1951</v>
      </c>
      <c r="B1952" s="74" t="s">
        <v>447</v>
      </c>
      <c r="C1952" s="26" t="s">
        <v>179</v>
      </c>
      <c r="D1952" s="26" t="s">
        <v>192</v>
      </c>
      <c r="E1952" s="26" t="s">
        <v>324</v>
      </c>
      <c r="F1952" s="26" t="s">
        <v>325</v>
      </c>
      <c r="G1952" s="26"/>
      <c r="H1952" s="47">
        <v>952</v>
      </c>
    </row>
    <row r="1953" spans="1:8">
      <c r="A1953" s="26">
        <v>1952</v>
      </c>
      <c r="B1953" s="74" t="s">
        <v>447</v>
      </c>
      <c r="C1953" s="26" t="s">
        <v>179</v>
      </c>
      <c r="D1953" s="26" t="s">
        <v>183</v>
      </c>
      <c r="E1953" s="26" t="s">
        <v>326</v>
      </c>
      <c r="F1953" s="26" t="s">
        <v>327</v>
      </c>
      <c r="G1953" s="26"/>
      <c r="H1953" s="47">
        <v>184822.72</v>
      </c>
    </row>
    <row r="1954" spans="1:8">
      <c r="A1954" s="26">
        <v>1953</v>
      </c>
      <c r="B1954" s="74" t="s">
        <v>447</v>
      </c>
      <c r="C1954" s="26" t="s">
        <v>179</v>
      </c>
      <c r="D1954" s="26" t="s">
        <v>192</v>
      </c>
      <c r="E1954" s="26" t="s">
        <v>328</v>
      </c>
      <c r="F1954" s="26" t="s">
        <v>329</v>
      </c>
      <c r="G1954" s="26"/>
      <c r="H1954" s="47">
        <v>1956</v>
      </c>
    </row>
    <row r="1955" spans="1:8">
      <c r="A1955" s="26">
        <v>1954</v>
      </c>
      <c r="B1955" s="74" t="s">
        <v>447</v>
      </c>
      <c r="C1955" s="26" t="s">
        <v>179</v>
      </c>
      <c r="D1955" s="26" t="s">
        <v>192</v>
      </c>
      <c r="E1955" s="26" t="s">
        <v>330</v>
      </c>
      <c r="F1955" s="26" t="s">
        <v>331</v>
      </c>
      <c r="G1955" s="26"/>
      <c r="H1955" s="47">
        <v>5053</v>
      </c>
    </row>
    <row r="1956" spans="1:8">
      <c r="A1956" s="26">
        <v>1955</v>
      </c>
      <c r="B1956" s="74" t="s">
        <v>447</v>
      </c>
      <c r="C1956" s="26" t="s">
        <v>179</v>
      </c>
      <c r="D1956" s="26" t="s">
        <v>192</v>
      </c>
      <c r="E1956" s="26" t="s">
        <v>332</v>
      </c>
      <c r="F1956" s="26" t="s">
        <v>333</v>
      </c>
      <c r="G1956" s="26"/>
      <c r="H1956" s="47">
        <v>3304</v>
      </c>
    </row>
    <row r="1957" spans="1:8">
      <c r="A1957" s="26">
        <v>1956</v>
      </c>
      <c r="B1957" s="74" t="s">
        <v>447</v>
      </c>
      <c r="C1957" s="26" t="s">
        <v>179</v>
      </c>
      <c r="D1957" s="26" t="s">
        <v>192</v>
      </c>
      <c r="E1957" s="26" t="s">
        <v>334</v>
      </c>
      <c r="F1957" s="26" t="s">
        <v>335</v>
      </c>
      <c r="G1957" s="26"/>
      <c r="H1957" s="47">
        <v>407</v>
      </c>
    </row>
    <row r="1958" spans="1:8">
      <c r="A1958" s="26">
        <v>1957</v>
      </c>
      <c r="B1958" s="74" t="s">
        <v>447</v>
      </c>
      <c r="C1958" s="26" t="s">
        <v>179</v>
      </c>
      <c r="D1958" s="26" t="s">
        <v>183</v>
      </c>
      <c r="E1958" s="26" t="s">
        <v>336</v>
      </c>
      <c r="F1958" s="26" t="s">
        <v>337</v>
      </c>
      <c r="G1958" s="26"/>
      <c r="H1958" s="47">
        <v>10720</v>
      </c>
    </row>
    <row r="1959" spans="1:8">
      <c r="A1959" s="26">
        <v>1958</v>
      </c>
      <c r="B1959" s="74" t="s">
        <v>447</v>
      </c>
      <c r="C1959" s="26" t="s">
        <v>179</v>
      </c>
      <c r="D1959" s="26" t="s">
        <v>192</v>
      </c>
      <c r="E1959" s="26" t="s">
        <v>338</v>
      </c>
      <c r="F1959" s="26" t="s">
        <v>339</v>
      </c>
      <c r="G1959" s="26"/>
      <c r="H1959" s="47"/>
    </row>
    <row r="1960" spans="1:8">
      <c r="A1960" s="26">
        <v>1959</v>
      </c>
      <c r="B1960" s="74" t="s">
        <v>447</v>
      </c>
      <c r="C1960" s="26" t="s">
        <v>179</v>
      </c>
      <c r="D1960" s="26" t="s">
        <v>192</v>
      </c>
      <c r="E1960" s="26" t="s">
        <v>340</v>
      </c>
      <c r="F1960" s="26" t="s">
        <v>341</v>
      </c>
      <c r="G1960" s="26"/>
      <c r="H1960" s="47"/>
    </row>
    <row r="1961" spans="1:8">
      <c r="A1961" s="26">
        <v>1960</v>
      </c>
      <c r="B1961" s="74" t="s">
        <v>447</v>
      </c>
      <c r="C1961" s="26" t="s">
        <v>179</v>
      </c>
      <c r="D1961" s="26" t="s">
        <v>192</v>
      </c>
      <c r="E1961" s="26" t="s">
        <v>342</v>
      </c>
      <c r="F1961" s="26" t="s">
        <v>343</v>
      </c>
      <c r="G1961" s="26"/>
      <c r="H1961" s="47"/>
    </row>
    <row r="1962" spans="1:8">
      <c r="A1962" s="26">
        <v>1961</v>
      </c>
      <c r="B1962" s="74" t="s">
        <v>447</v>
      </c>
      <c r="C1962" s="26" t="s">
        <v>179</v>
      </c>
      <c r="D1962" s="26" t="s">
        <v>192</v>
      </c>
      <c r="E1962" s="26" t="s">
        <v>344</v>
      </c>
      <c r="F1962" s="26" t="s">
        <v>345</v>
      </c>
      <c r="G1962" s="26"/>
      <c r="H1962" s="47"/>
    </row>
    <row r="1963" spans="1:8">
      <c r="A1963" s="26">
        <v>1962</v>
      </c>
      <c r="B1963" s="74" t="s">
        <v>447</v>
      </c>
      <c r="C1963" s="26" t="s">
        <v>179</v>
      </c>
      <c r="D1963" s="26" t="s">
        <v>192</v>
      </c>
      <c r="E1963" s="26" t="s">
        <v>346</v>
      </c>
      <c r="F1963" s="26" t="s">
        <v>347</v>
      </c>
      <c r="G1963" s="26"/>
      <c r="H1963" s="47">
        <v>116</v>
      </c>
    </row>
    <row r="1964" spans="1:8">
      <c r="A1964" s="26">
        <v>1963</v>
      </c>
      <c r="B1964" s="74" t="s">
        <v>447</v>
      </c>
      <c r="C1964" s="26" t="s">
        <v>179</v>
      </c>
      <c r="D1964" s="26" t="s">
        <v>192</v>
      </c>
      <c r="E1964" s="26" t="s">
        <v>348</v>
      </c>
      <c r="F1964" s="26" t="s">
        <v>349</v>
      </c>
      <c r="G1964" s="26"/>
      <c r="H1964" s="47">
        <v>2376</v>
      </c>
    </row>
    <row r="1965" spans="1:8">
      <c r="A1965" s="26">
        <v>1964</v>
      </c>
      <c r="B1965" s="74" t="s">
        <v>447</v>
      </c>
      <c r="C1965" s="26" t="s">
        <v>179</v>
      </c>
      <c r="D1965" s="26" t="s">
        <v>192</v>
      </c>
      <c r="E1965" s="26" t="s">
        <v>350</v>
      </c>
      <c r="F1965" s="26" t="s">
        <v>351</v>
      </c>
      <c r="G1965" s="26"/>
      <c r="H1965" s="47">
        <v>116</v>
      </c>
    </row>
    <row r="1966" spans="1:8">
      <c r="A1966" s="26">
        <v>1965</v>
      </c>
      <c r="B1966" s="74" t="s">
        <v>447</v>
      </c>
      <c r="C1966" s="26" t="s">
        <v>179</v>
      </c>
      <c r="D1966" s="26" t="s">
        <v>192</v>
      </c>
      <c r="E1966" s="26" t="s">
        <v>352</v>
      </c>
      <c r="F1966" s="26" t="s">
        <v>353</v>
      </c>
      <c r="G1966" s="26"/>
      <c r="H1966" s="47"/>
    </row>
    <row r="1967" spans="1:8">
      <c r="A1967" s="26">
        <v>1966</v>
      </c>
      <c r="B1967" s="74" t="s">
        <v>447</v>
      </c>
      <c r="C1967" s="26" t="s">
        <v>179</v>
      </c>
      <c r="D1967" s="26" t="s">
        <v>192</v>
      </c>
      <c r="E1967" s="26" t="s">
        <v>354</v>
      </c>
      <c r="F1967" s="26" t="s">
        <v>355</v>
      </c>
      <c r="G1967" s="26"/>
      <c r="H1967" s="47">
        <v>136</v>
      </c>
    </row>
    <row r="1968" spans="1:8">
      <c r="A1968" s="26">
        <v>1967</v>
      </c>
      <c r="B1968" s="74" t="s">
        <v>447</v>
      </c>
      <c r="C1968" s="26" t="s">
        <v>179</v>
      </c>
      <c r="D1968" s="26" t="s">
        <v>192</v>
      </c>
      <c r="E1968" s="26" t="s">
        <v>356</v>
      </c>
      <c r="F1968" s="26" t="s">
        <v>357</v>
      </c>
      <c r="G1968" s="26"/>
      <c r="H1968" s="47">
        <v>172</v>
      </c>
    </row>
    <row r="1969" spans="1:8">
      <c r="A1969" s="26">
        <v>1968</v>
      </c>
      <c r="B1969" s="74" t="s">
        <v>447</v>
      </c>
      <c r="C1969" s="26" t="s">
        <v>179</v>
      </c>
      <c r="D1969" s="26" t="s">
        <v>192</v>
      </c>
      <c r="E1969" s="26" t="s">
        <v>358</v>
      </c>
      <c r="F1969" s="26" t="s">
        <v>359</v>
      </c>
      <c r="G1969" s="26"/>
      <c r="H1969" s="47"/>
    </row>
    <row r="1970" spans="1:8">
      <c r="A1970" s="26">
        <v>1969</v>
      </c>
      <c r="B1970" s="74" t="s">
        <v>447</v>
      </c>
      <c r="C1970" s="26" t="s">
        <v>179</v>
      </c>
      <c r="D1970" s="26" t="s">
        <v>192</v>
      </c>
      <c r="E1970" s="26" t="s">
        <v>360</v>
      </c>
      <c r="F1970" s="26" t="s">
        <v>361</v>
      </c>
      <c r="G1970" s="26"/>
      <c r="H1970" s="47"/>
    </row>
    <row r="1971" spans="1:8">
      <c r="A1971" s="26">
        <v>1970</v>
      </c>
      <c r="B1971" s="74" t="s">
        <v>447</v>
      </c>
      <c r="C1971" s="26" t="s">
        <v>179</v>
      </c>
      <c r="D1971" s="26" t="s">
        <v>192</v>
      </c>
      <c r="E1971" s="26" t="s">
        <v>362</v>
      </c>
      <c r="F1971" s="26" t="s">
        <v>363</v>
      </c>
      <c r="G1971" s="26"/>
      <c r="H1971" s="47"/>
    </row>
    <row r="1972" spans="1:8">
      <c r="A1972" s="26">
        <v>1971</v>
      </c>
      <c r="B1972" s="74" t="s">
        <v>447</v>
      </c>
      <c r="C1972" s="26" t="s">
        <v>179</v>
      </c>
      <c r="D1972" s="26" t="s">
        <v>192</v>
      </c>
      <c r="E1972" s="26" t="s">
        <v>364</v>
      </c>
      <c r="F1972" s="26" t="s">
        <v>365</v>
      </c>
      <c r="G1972" s="26"/>
      <c r="H1972" s="47"/>
    </row>
    <row r="1973" spans="1:8">
      <c r="A1973" s="26">
        <v>1972</v>
      </c>
      <c r="B1973" s="74" t="s">
        <v>447</v>
      </c>
      <c r="C1973" s="26" t="s">
        <v>179</v>
      </c>
      <c r="D1973" s="26" t="s">
        <v>192</v>
      </c>
      <c r="E1973" s="26" t="s">
        <v>366</v>
      </c>
      <c r="F1973" s="26" t="s">
        <v>367</v>
      </c>
      <c r="G1973" s="26"/>
      <c r="H1973" s="47"/>
    </row>
    <row r="1974" spans="1:8">
      <c r="A1974" s="26">
        <v>1973</v>
      </c>
      <c r="B1974" s="74" t="s">
        <v>447</v>
      </c>
      <c r="C1974" s="26" t="s">
        <v>179</v>
      </c>
      <c r="D1974" s="26" t="s">
        <v>192</v>
      </c>
      <c r="E1974" s="26" t="s">
        <v>368</v>
      </c>
      <c r="F1974" s="26" t="s">
        <v>369</v>
      </c>
      <c r="G1974" s="26"/>
      <c r="H1974" s="47">
        <v>1226</v>
      </c>
    </row>
    <row r="1975" spans="1:8">
      <c r="A1975" s="26">
        <v>1974</v>
      </c>
      <c r="B1975" s="74" t="s">
        <v>447</v>
      </c>
      <c r="C1975" s="26" t="s">
        <v>179</v>
      </c>
      <c r="D1975" s="26" t="s">
        <v>192</v>
      </c>
      <c r="E1975" s="26" t="s">
        <v>370</v>
      </c>
      <c r="F1975" s="26" t="s">
        <v>371</v>
      </c>
      <c r="G1975" s="26"/>
      <c r="H1975" s="47"/>
    </row>
    <row r="1976" spans="1:8">
      <c r="A1976" s="26">
        <v>1975</v>
      </c>
      <c r="B1976" s="74" t="s">
        <v>447</v>
      </c>
      <c r="C1976" s="26" t="s">
        <v>179</v>
      </c>
      <c r="D1976" s="26" t="s">
        <v>192</v>
      </c>
      <c r="E1976" s="26" t="s">
        <v>372</v>
      </c>
      <c r="F1976" s="26" t="s">
        <v>373</v>
      </c>
      <c r="G1976" s="26"/>
      <c r="H1976" s="47"/>
    </row>
    <row r="1977" spans="1:8">
      <c r="A1977" s="26">
        <v>1976</v>
      </c>
      <c r="B1977" s="74" t="s">
        <v>447</v>
      </c>
      <c r="C1977" s="26" t="s">
        <v>179</v>
      </c>
      <c r="D1977" s="26" t="s">
        <v>183</v>
      </c>
      <c r="E1977" s="26" t="s">
        <v>374</v>
      </c>
      <c r="F1977" s="26" t="s">
        <v>375</v>
      </c>
      <c r="G1977" s="26"/>
      <c r="H1977" s="47">
        <v>4142</v>
      </c>
    </row>
    <row r="1978" spans="1:8">
      <c r="A1978" s="26">
        <v>1977</v>
      </c>
      <c r="B1978" s="74" t="s">
        <v>447</v>
      </c>
      <c r="C1978" s="26" t="s">
        <v>179</v>
      </c>
      <c r="D1978" s="26" t="s">
        <v>192</v>
      </c>
      <c r="E1978" s="26" t="s">
        <v>376</v>
      </c>
      <c r="F1978" s="26" t="s">
        <v>377</v>
      </c>
      <c r="G1978" s="26"/>
      <c r="H1978" s="47">
        <v>125</v>
      </c>
    </row>
    <row r="1979" spans="1:8">
      <c r="A1979" s="26">
        <v>1978</v>
      </c>
      <c r="B1979" s="74" t="s">
        <v>447</v>
      </c>
      <c r="C1979" s="26" t="s">
        <v>179</v>
      </c>
      <c r="D1979" s="26" t="s">
        <v>192</v>
      </c>
      <c r="E1979" s="26" t="s">
        <v>378</v>
      </c>
      <c r="F1979" s="26" t="s">
        <v>379</v>
      </c>
      <c r="G1979" s="26"/>
      <c r="H1979" s="47"/>
    </row>
    <row r="1980" spans="1:8">
      <c r="A1980" s="26">
        <v>1979</v>
      </c>
      <c r="B1980" s="74" t="s">
        <v>447</v>
      </c>
      <c r="C1980" s="26" t="s">
        <v>179</v>
      </c>
      <c r="D1980" s="26" t="s">
        <v>192</v>
      </c>
      <c r="E1980" s="26" t="s">
        <v>380</v>
      </c>
      <c r="F1980" s="26" t="s">
        <v>381</v>
      </c>
      <c r="G1980" s="26"/>
      <c r="H1980" s="47">
        <v>70</v>
      </c>
    </row>
    <row r="1981" spans="1:8">
      <c r="A1981" s="26">
        <v>1980</v>
      </c>
      <c r="B1981" s="74" t="s">
        <v>447</v>
      </c>
      <c r="C1981" s="26" t="s">
        <v>179</v>
      </c>
      <c r="D1981" s="26" t="s">
        <v>192</v>
      </c>
      <c r="E1981" s="26" t="s">
        <v>382</v>
      </c>
      <c r="F1981" s="26" t="s">
        <v>383</v>
      </c>
      <c r="G1981" s="26"/>
      <c r="H1981" s="47">
        <v>7977</v>
      </c>
    </row>
    <row r="1982" spans="1:8">
      <c r="A1982" s="26">
        <v>1981</v>
      </c>
      <c r="B1982" s="74" t="s">
        <v>447</v>
      </c>
      <c r="C1982" s="26" t="s">
        <v>179</v>
      </c>
      <c r="D1982" s="26" t="s">
        <v>192</v>
      </c>
      <c r="E1982" s="26" t="s">
        <v>384</v>
      </c>
      <c r="F1982" s="26" t="s">
        <v>385</v>
      </c>
      <c r="G1982" s="26"/>
      <c r="H1982" s="47"/>
    </row>
    <row r="1983" spans="1:8">
      <c r="A1983" s="26">
        <v>1982</v>
      </c>
      <c r="B1983" s="74" t="s">
        <v>447</v>
      </c>
      <c r="C1983" s="26" t="s">
        <v>179</v>
      </c>
      <c r="D1983" s="26" t="s">
        <v>192</v>
      </c>
      <c r="E1983" s="26" t="s">
        <v>386</v>
      </c>
      <c r="F1983" s="26" t="s">
        <v>387</v>
      </c>
      <c r="G1983" s="26"/>
      <c r="H1983" s="47"/>
    </row>
    <row r="1984" spans="1:8">
      <c r="A1984" s="26">
        <v>1983</v>
      </c>
      <c r="B1984" s="74" t="s">
        <v>447</v>
      </c>
      <c r="C1984" s="26" t="s">
        <v>179</v>
      </c>
      <c r="D1984" s="26" t="s">
        <v>183</v>
      </c>
      <c r="E1984" s="26" t="s">
        <v>388</v>
      </c>
      <c r="F1984" s="26" t="s">
        <v>389</v>
      </c>
      <c r="G1984" s="26"/>
      <c r="H1984" s="47">
        <v>8172</v>
      </c>
    </row>
    <row r="1985" spans="1:8">
      <c r="A1985" s="26">
        <v>1984</v>
      </c>
      <c r="B1985" s="74" t="s">
        <v>447</v>
      </c>
      <c r="C1985" s="26" t="s">
        <v>179</v>
      </c>
      <c r="D1985" s="26" t="s">
        <v>192</v>
      </c>
      <c r="E1985" s="26" t="s">
        <v>390</v>
      </c>
      <c r="F1985" s="26" t="s">
        <v>391</v>
      </c>
      <c r="G1985" s="26"/>
      <c r="H1985" s="48">
        <v>47543.767914603312</v>
      </c>
    </row>
    <row r="1986" spans="1:8">
      <c r="A1986" s="26">
        <v>1985</v>
      </c>
      <c r="B1986" s="74" t="s">
        <v>447</v>
      </c>
      <c r="C1986" s="26" t="s">
        <v>179</v>
      </c>
      <c r="D1986" s="26" t="s">
        <v>183</v>
      </c>
      <c r="E1986" s="26" t="s">
        <v>392</v>
      </c>
      <c r="F1986" s="26" t="s">
        <v>393</v>
      </c>
      <c r="G1986" s="26"/>
      <c r="H1986" s="48">
        <v>255400.48791460332</v>
      </c>
    </row>
    <row r="1987" spans="1:8">
      <c r="A1987" s="26">
        <v>1986</v>
      </c>
      <c r="B1987" s="74" t="s">
        <v>447</v>
      </c>
      <c r="C1987" s="26" t="s">
        <v>179</v>
      </c>
      <c r="D1987" s="26" t="s">
        <v>192</v>
      </c>
      <c r="E1987" s="26" t="s">
        <v>394</v>
      </c>
      <c r="F1987" s="26" t="s">
        <v>395</v>
      </c>
      <c r="G1987" s="26"/>
      <c r="H1987" s="48"/>
    </row>
    <row r="1988" spans="1:8">
      <c r="A1988" s="26">
        <v>1987</v>
      </c>
      <c r="B1988" s="74" t="s">
        <v>447</v>
      </c>
      <c r="C1988" s="26" t="s">
        <v>179</v>
      </c>
      <c r="D1988" s="26" t="s">
        <v>192</v>
      </c>
      <c r="E1988" s="26" t="s">
        <v>396</v>
      </c>
      <c r="F1988" s="26" t="s">
        <v>397</v>
      </c>
      <c r="G1988" s="26"/>
      <c r="H1988" s="48"/>
    </row>
    <row r="1989" spans="1:8">
      <c r="A1989" s="26">
        <v>1988</v>
      </c>
      <c r="B1989" s="74" t="s">
        <v>447</v>
      </c>
      <c r="C1989" s="26" t="s">
        <v>179</v>
      </c>
      <c r="D1989" s="26" t="s">
        <v>183</v>
      </c>
      <c r="E1989" s="26" t="s">
        <v>398</v>
      </c>
      <c r="F1989" s="26" t="s">
        <v>399</v>
      </c>
      <c r="G1989" s="26"/>
      <c r="H1989" s="48">
        <v>255400.48791460332</v>
      </c>
    </row>
    <row r="1990" spans="1:8">
      <c r="A1990" s="26">
        <v>1989</v>
      </c>
      <c r="B1990" s="74" t="s">
        <v>447</v>
      </c>
      <c r="C1990" s="26" t="s">
        <v>179</v>
      </c>
      <c r="D1990" s="26" t="s">
        <v>183</v>
      </c>
      <c r="E1990" s="26" t="s">
        <v>400</v>
      </c>
      <c r="F1990" s="26" t="s">
        <v>401</v>
      </c>
      <c r="G1990" s="26"/>
      <c r="H1990" s="48">
        <v>295913</v>
      </c>
    </row>
    <row r="1991" spans="1:8">
      <c r="A1991" s="26">
        <v>1990</v>
      </c>
      <c r="B1991" s="74" t="s">
        <v>447</v>
      </c>
      <c r="C1991" s="26" t="s">
        <v>179</v>
      </c>
      <c r="D1991" s="26" t="s">
        <v>192</v>
      </c>
      <c r="E1991" s="26" t="s">
        <v>402</v>
      </c>
      <c r="F1991" s="26" t="s">
        <v>403</v>
      </c>
      <c r="G1991" s="26"/>
      <c r="H1991" s="48">
        <v>40512.51208539668</v>
      </c>
    </row>
    <row r="1992" spans="1:8">
      <c r="A1992" s="26">
        <v>1991</v>
      </c>
      <c r="B1992" s="74" t="s">
        <v>447</v>
      </c>
      <c r="C1992" s="26" t="s">
        <v>404</v>
      </c>
      <c r="D1992" s="26" t="s">
        <v>192</v>
      </c>
      <c r="E1992" s="26" t="s">
        <v>405</v>
      </c>
      <c r="F1992" s="26" t="s">
        <v>406</v>
      </c>
      <c r="G1992" s="26"/>
      <c r="H1992" s="47"/>
    </row>
    <row r="1993" spans="1:8">
      <c r="A1993" s="26">
        <v>1992</v>
      </c>
      <c r="B1993" s="74" t="s">
        <v>447</v>
      </c>
      <c r="C1993" s="26" t="s">
        <v>404</v>
      </c>
      <c r="D1993" s="26" t="s">
        <v>192</v>
      </c>
      <c r="E1993" s="26" t="s">
        <v>407</v>
      </c>
      <c r="F1993" s="26" t="s">
        <v>408</v>
      </c>
      <c r="G1993" s="26"/>
      <c r="H1993" s="47"/>
    </row>
    <row r="1994" spans="1:8">
      <c r="A1994" s="26">
        <v>1993</v>
      </c>
      <c r="B1994" s="74" t="s">
        <v>447</v>
      </c>
      <c r="C1994" s="26" t="s">
        <v>404</v>
      </c>
      <c r="D1994" s="26" t="s">
        <v>192</v>
      </c>
      <c r="E1994" s="26" t="s">
        <v>409</v>
      </c>
      <c r="F1994" s="26" t="s">
        <v>410</v>
      </c>
      <c r="G1994" s="26"/>
      <c r="H1994" s="47"/>
    </row>
    <row r="1995" spans="1:8">
      <c r="A1995" s="26">
        <v>1994</v>
      </c>
      <c r="B1995" s="74" t="s">
        <v>447</v>
      </c>
      <c r="C1995" s="26" t="s">
        <v>404</v>
      </c>
      <c r="D1995" s="26" t="s">
        <v>192</v>
      </c>
      <c r="E1995" s="26" t="s">
        <v>411</v>
      </c>
      <c r="F1995" s="26" t="s">
        <v>412</v>
      </c>
      <c r="G1995" s="26"/>
      <c r="H1995" s="47"/>
    </row>
    <row r="1996" spans="1:8">
      <c r="A1996" s="26">
        <v>1995</v>
      </c>
      <c r="B1996" s="74" t="s">
        <v>447</v>
      </c>
      <c r="C1996" s="26" t="s">
        <v>404</v>
      </c>
      <c r="D1996" s="26" t="s">
        <v>192</v>
      </c>
      <c r="E1996" s="26" t="s">
        <v>413</v>
      </c>
      <c r="F1996" s="26" t="s">
        <v>414</v>
      </c>
      <c r="G1996" s="26"/>
      <c r="H1996" s="47"/>
    </row>
    <row r="1997" spans="1:8">
      <c r="A1997" s="26">
        <v>1996</v>
      </c>
      <c r="B1997" s="74" t="s">
        <v>447</v>
      </c>
      <c r="C1997" s="26" t="s">
        <v>404</v>
      </c>
      <c r="D1997" s="26" t="s">
        <v>192</v>
      </c>
      <c r="E1997" s="26" t="s">
        <v>415</v>
      </c>
      <c r="F1997" s="26" t="s">
        <v>416</v>
      </c>
      <c r="G1997" s="26"/>
      <c r="H1997" s="47"/>
    </row>
    <row r="1998" spans="1:8">
      <c r="A1998" s="26">
        <v>1997</v>
      </c>
      <c r="B1998" s="74" t="s">
        <v>447</v>
      </c>
      <c r="C1998" s="26" t="s">
        <v>404</v>
      </c>
      <c r="D1998" s="26" t="s">
        <v>192</v>
      </c>
      <c r="E1998" s="26" t="s">
        <v>417</v>
      </c>
      <c r="F1998" s="26" t="s">
        <v>418</v>
      </c>
      <c r="G1998" s="26"/>
      <c r="H1998" s="47"/>
    </row>
    <row r="1999" spans="1:8">
      <c r="A1999" s="26">
        <v>1998</v>
      </c>
      <c r="B1999" s="74" t="s">
        <v>447</v>
      </c>
      <c r="C1999" s="26" t="s">
        <v>404</v>
      </c>
      <c r="D1999" s="26" t="s">
        <v>183</v>
      </c>
      <c r="E1999" s="26" t="s">
        <v>419</v>
      </c>
      <c r="F1999" s="26" t="s">
        <v>420</v>
      </c>
      <c r="G1999" s="26"/>
      <c r="H1999" s="47">
        <v>0</v>
      </c>
    </row>
    <row r="2000" spans="1:8">
      <c r="A2000" s="26">
        <v>1999</v>
      </c>
      <c r="B2000" s="74" t="s">
        <v>447</v>
      </c>
      <c r="C2000" s="26" t="s">
        <v>404</v>
      </c>
      <c r="D2000" s="26" t="s">
        <v>183</v>
      </c>
      <c r="E2000" s="26" t="s">
        <v>421</v>
      </c>
      <c r="F2000" s="26" t="s">
        <v>422</v>
      </c>
      <c r="G2000" s="26"/>
      <c r="H2000" s="47">
        <v>0</v>
      </c>
    </row>
    <row r="2001" spans="1:8">
      <c r="A2001" s="26">
        <v>2000</v>
      </c>
      <c r="B2001" s="74" t="s">
        <v>447</v>
      </c>
      <c r="C2001" s="26" t="s">
        <v>404</v>
      </c>
      <c r="D2001" s="26" t="s">
        <v>192</v>
      </c>
      <c r="E2001" s="26" t="s">
        <v>423</v>
      </c>
      <c r="F2001" s="26" t="s">
        <v>424</v>
      </c>
      <c r="G2001" s="26"/>
      <c r="H2001" s="47">
        <v>0</v>
      </c>
    </row>
    <row r="2002" spans="1:8">
      <c r="A2002" s="26">
        <v>2001</v>
      </c>
      <c r="B2002" s="74" t="s">
        <v>447</v>
      </c>
      <c r="C2002" s="26" t="s">
        <v>404</v>
      </c>
      <c r="D2002" s="26" t="s">
        <v>192</v>
      </c>
      <c r="E2002" s="26" t="s">
        <v>425</v>
      </c>
      <c r="F2002" s="26" t="s">
        <v>426</v>
      </c>
      <c r="G2002" s="26"/>
      <c r="H2002" s="47"/>
    </row>
    <row r="2003" spans="1:8">
      <c r="A2003" s="26">
        <v>2002</v>
      </c>
      <c r="B2003" s="74" t="s">
        <v>447</v>
      </c>
      <c r="C2003" s="26" t="s">
        <v>404</v>
      </c>
      <c r="D2003" s="26" t="s">
        <v>192</v>
      </c>
      <c r="E2003" s="26" t="s">
        <v>427</v>
      </c>
      <c r="F2003" s="26" t="s">
        <v>428</v>
      </c>
      <c r="G2003" s="26"/>
      <c r="H2003" s="47">
        <v>0</v>
      </c>
    </row>
    <row r="2004" spans="1:8">
      <c r="A2004" s="26">
        <v>2003</v>
      </c>
      <c r="B2004" s="74" t="s">
        <v>448</v>
      </c>
      <c r="C2004" s="26" t="s">
        <v>191</v>
      </c>
      <c r="D2004" s="26" t="s">
        <v>192</v>
      </c>
      <c r="E2004" s="26" t="s">
        <v>193</v>
      </c>
      <c r="F2004" s="26" t="s">
        <v>194</v>
      </c>
      <c r="G2004" s="26"/>
      <c r="H2004" s="72"/>
    </row>
    <row r="2005" spans="1:8">
      <c r="A2005" s="26">
        <v>2004</v>
      </c>
      <c r="B2005" s="74" t="s">
        <v>448</v>
      </c>
      <c r="C2005" s="26" t="s">
        <v>191</v>
      </c>
      <c r="D2005" s="26" t="s">
        <v>192</v>
      </c>
      <c r="E2005" s="26" t="s">
        <v>195</v>
      </c>
      <c r="F2005" s="26" t="s">
        <v>196</v>
      </c>
      <c r="G2005" s="26"/>
      <c r="H2005" s="72"/>
    </row>
    <row r="2006" spans="1:8">
      <c r="A2006" s="26">
        <v>2005</v>
      </c>
      <c r="B2006" s="74" t="s">
        <v>448</v>
      </c>
      <c r="C2006" s="26" t="s">
        <v>191</v>
      </c>
      <c r="D2006" s="26" t="s">
        <v>192</v>
      </c>
      <c r="E2006" s="26" t="s">
        <v>197</v>
      </c>
      <c r="F2006" s="26" t="s">
        <v>198</v>
      </c>
      <c r="G2006" s="26"/>
      <c r="H2006" s="72"/>
    </row>
    <row r="2007" spans="1:8">
      <c r="A2007" s="26">
        <v>2006</v>
      </c>
      <c r="B2007" s="74" t="s">
        <v>448</v>
      </c>
      <c r="C2007" s="26" t="s">
        <v>191</v>
      </c>
      <c r="D2007" s="26" t="s">
        <v>183</v>
      </c>
      <c r="E2007" s="26" t="s">
        <v>199</v>
      </c>
      <c r="F2007" s="26" t="s">
        <v>200</v>
      </c>
      <c r="G2007" s="26"/>
      <c r="H2007" s="71">
        <v>0</v>
      </c>
    </row>
    <row r="2008" spans="1:8">
      <c r="A2008" s="26">
        <v>2007</v>
      </c>
      <c r="B2008" s="74" t="s">
        <v>448</v>
      </c>
      <c r="C2008" s="26" t="s">
        <v>191</v>
      </c>
      <c r="D2008" s="26" t="s">
        <v>192</v>
      </c>
      <c r="E2008" s="26" t="s">
        <v>201</v>
      </c>
      <c r="F2008" s="26" t="s">
        <v>202</v>
      </c>
      <c r="G2008" s="26"/>
      <c r="H2008" s="72"/>
    </row>
    <row r="2009" spans="1:8">
      <c r="A2009" s="26">
        <v>2008</v>
      </c>
      <c r="B2009" s="74" t="s">
        <v>448</v>
      </c>
      <c r="C2009" s="26" t="s">
        <v>191</v>
      </c>
      <c r="D2009" s="26" t="s">
        <v>192</v>
      </c>
      <c r="E2009" s="26" t="s">
        <v>203</v>
      </c>
      <c r="F2009" s="26" t="s">
        <v>204</v>
      </c>
      <c r="G2009" s="26"/>
      <c r="H2009" s="72">
        <v>3874</v>
      </c>
    </row>
    <row r="2010" spans="1:8">
      <c r="A2010" s="26">
        <v>2009</v>
      </c>
      <c r="B2010" s="74" t="s">
        <v>448</v>
      </c>
      <c r="C2010" s="26" t="s">
        <v>191</v>
      </c>
      <c r="D2010" s="26" t="s">
        <v>183</v>
      </c>
      <c r="E2010" s="26" t="s">
        <v>205</v>
      </c>
      <c r="F2010" s="26" t="s">
        <v>206</v>
      </c>
      <c r="G2010" s="26"/>
      <c r="H2010" s="71">
        <v>3874</v>
      </c>
    </row>
    <row r="2011" spans="1:8">
      <c r="A2011" s="26">
        <v>2010</v>
      </c>
      <c r="B2011" s="74" t="s">
        <v>448</v>
      </c>
      <c r="C2011" s="26" t="s">
        <v>191</v>
      </c>
      <c r="D2011" s="26" t="s">
        <v>192</v>
      </c>
      <c r="E2011" s="26" t="s">
        <v>207</v>
      </c>
      <c r="F2011" s="26" t="s">
        <v>208</v>
      </c>
      <c r="G2011" s="26"/>
      <c r="H2011" s="72"/>
    </row>
    <row r="2012" spans="1:8">
      <c r="A2012" s="26">
        <v>2011</v>
      </c>
      <c r="B2012" s="74" t="s">
        <v>448</v>
      </c>
      <c r="C2012" s="26" t="s">
        <v>191</v>
      </c>
      <c r="D2012" s="26" t="s">
        <v>192</v>
      </c>
      <c r="E2012" s="26" t="s">
        <v>209</v>
      </c>
      <c r="F2012" s="26" t="s">
        <v>210</v>
      </c>
      <c r="G2012" s="26"/>
      <c r="H2012" s="72"/>
    </row>
    <row r="2013" spans="1:8">
      <c r="A2013" s="26">
        <v>2012</v>
      </c>
      <c r="B2013" s="74" t="s">
        <v>448</v>
      </c>
      <c r="C2013" s="26" t="s">
        <v>191</v>
      </c>
      <c r="D2013" s="26" t="s">
        <v>192</v>
      </c>
      <c r="E2013" s="26" t="s">
        <v>211</v>
      </c>
      <c r="F2013" s="26" t="s">
        <v>212</v>
      </c>
      <c r="G2013" s="26"/>
      <c r="H2013" s="72">
        <v>237116</v>
      </c>
    </row>
    <row r="2014" spans="1:8">
      <c r="A2014" s="26">
        <v>2013</v>
      </c>
      <c r="B2014" s="74" t="s">
        <v>448</v>
      </c>
      <c r="C2014" s="26" t="s">
        <v>191</v>
      </c>
      <c r="D2014" s="26" t="s">
        <v>192</v>
      </c>
      <c r="E2014" s="26" t="s">
        <v>213</v>
      </c>
      <c r="F2014" s="26" t="s">
        <v>214</v>
      </c>
      <c r="G2014" s="26"/>
      <c r="H2014" s="72"/>
    </row>
    <row r="2015" spans="1:8">
      <c r="A2015" s="26">
        <v>2014</v>
      </c>
      <c r="B2015" s="74" t="s">
        <v>448</v>
      </c>
      <c r="C2015" s="26" t="s">
        <v>191</v>
      </c>
      <c r="D2015" s="26" t="s">
        <v>192</v>
      </c>
      <c r="E2015" s="26" t="s">
        <v>215</v>
      </c>
      <c r="F2015" s="26" t="s">
        <v>216</v>
      </c>
      <c r="G2015" s="26"/>
      <c r="H2015" s="72"/>
    </row>
    <row r="2016" spans="1:8">
      <c r="A2016" s="26">
        <v>2015</v>
      </c>
      <c r="B2016" s="74" t="s">
        <v>448</v>
      </c>
      <c r="C2016" s="26" t="s">
        <v>191</v>
      </c>
      <c r="D2016" s="26" t="s">
        <v>192</v>
      </c>
      <c r="E2016" s="26" t="s">
        <v>217</v>
      </c>
      <c r="F2016" s="26" t="s">
        <v>218</v>
      </c>
      <c r="G2016" s="26"/>
      <c r="H2016" s="72"/>
    </row>
    <row r="2017" spans="1:8">
      <c r="A2017" s="26">
        <v>2016</v>
      </c>
      <c r="B2017" s="74" t="s">
        <v>448</v>
      </c>
      <c r="C2017" s="26" t="s">
        <v>191</v>
      </c>
      <c r="D2017" s="26" t="s">
        <v>192</v>
      </c>
      <c r="E2017" s="26" t="s">
        <v>219</v>
      </c>
      <c r="F2017" s="26" t="s">
        <v>220</v>
      </c>
      <c r="G2017" s="26"/>
      <c r="H2017" s="72"/>
    </row>
    <row r="2018" spans="1:8">
      <c r="A2018" s="26">
        <v>2017</v>
      </c>
      <c r="B2018" s="74" t="s">
        <v>448</v>
      </c>
      <c r="C2018" s="26" t="s">
        <v>191</v>
      </c>
      <c r="D2018" s="26" t="s">
        <v>192</v>
      </c>
      <c r="E2018" s="26" t="s">
        <v>221</v>
      </c>
      <c r="F2018" s="26" t="s">
        <v>222</v>
      </c>
      <c r="G2018" s="26"/>
      <c r="H2018" s="72"/>
    </row>
    <row r="2019" spans="1:8">
      <c r="A2019" s="26">
        <v>2018</v>
      </c>
      <c r="B2019" s="74" t="s">
        <v>448</v>
      </c>
      <c r="C2019" s="26" t="s">
        <v>191</v>
      </c>
      <c r="D2019" s="26" t="s">
        <v>192</v>
      </c>
      <c r="E2019" s="26" t="s">
        <v>223</v>
      </c>
      <c r="F2019" s="26" t="s">
        <v>224</v>
      </c>
      <c r="G2019" s="26"/>
      <c r="H2019" s="72"/>
    </row>
    <row r="2020" spans="1:8">
      <c r="A2020" s="26">
        <v>2019</v>
      </c>
      <c r="B2020" s="74" t="s">
        <v>448</v>
      </c>
      <c r="C2020" s="26" t="s">
        <v>191</v>
      </c>
      <c r="D2020" s="26" t="s">
        <v>192</v>
      </c>
      <c r="E2020" s="26" t="s">
        <v>225</v>
      </c>
      <c r="F2020" s="26" t="s">
        <v>226</v>
      </c>
      <c r="G2020" s="26"/>
      <c r="H2020" s="72"/>
    </row>
    <row r="2021" spans="1:8">
      <c r="A2021" s="26">
        <v>2020</v>
      </c>
      <c r="B2021" s="74" t="s">
        <v>448</v>
      </c>
      <c r="C2021" s="26" t="s">
        <v>191</v>
      </c>
      <c r="D2021" s="26" t="s">
        <v>192</v>
      </c>
      <c r="E2021" s="26" t="s">
        <v>227</v>
      </c>
      <c r="F2021" s="26" t="s">
        <v>228</v>
      </c>
      <c r="G2021" s="26"/>
      <c r="H2021" s="72"/>
    </row>
    <row r="2022" spans="1:8">
      <c r="A2022" s="26">
        <v>2021</v>
      </c>
      <c r="B2022" s="74" t="s">
        <v>448</v>
      </c>
      <c r="C2022" s="26" t="s">
        <v>191</v>
      </c>
      <c r="D2022" s="26" t="s">
        <v>192</v>
      </c>
      <c r="E2022" s="26" t="s">
        <v>229</v>
      </c>
      <c r="F2022" s="26" t="s">
        <v>230</v>
      </c>
      <c r="G2022" s="26"/>
      <c r="H2022" s="72"/>
    </row>
    <row r="2023" spans="1:8">
      <c r="A2023" s="26">
        <v>2022</v>
      </c>
      <c r="B2023" s="74" t="s">
        <v>448</v>
      </c>
      <c r="C2023" s="26" t="s">
        <v>191</v>
      </c>
      <c r="D2023" s="26" t="s">
        <v>192</v>
      </c>
      <c r="E2023" s="26" t="s">
        <v>231</v>
      </c>
      <c r="F2023" s="26" t="s">
        <v>232</v>
      </c>
      <c r="G2023" s="26"/>
      <c r="H2023" s="72"/>
    </row>
    <row r="2024" spans="1:8">
      <c r="A2024" s="26">
        <v>2023</v>
      </c>
      <c r="B2024" s="74" t="s">
        <v>448</v>
      </c>
      <c r="C2024" s="26" t="s">
        <v>191</v>
      </c>
      <c r="D2024" s="26" t="s">
        <v>192</v>
      </c>
      <c r="E2024" s="26" t="s">
        <v>233</v>
      </c>
      <c r="F2024" s="26" t="s">
        <v>234</v>
      </c>
      <c r="G2024" s="26"/>
      <c r="H2024" s="72"/>
    </row>
    <row r="2025" spans="1:8">
      <c r="A2025" s="26">
        <v>2024</v>
      </c>
      <c r="B2025" s="74" t="s">
        <v>448</v>
      </c>
      <c r="C2025" s="26" t="s">
        <v>191</v>
      </c>
      <c r="D2025" s="26" t="s">
        <v>192</v>
      </c>
      <c r="E2025" s="26" t="s">
        <v>235</v>
      </c>
      <c r="F2025" s="26" t="s">
        <v>236</v>
      </c>
      <c r="G2025" s="26"/>
      <c r="H2025" s="72"/>
    </row>
    <row r="2026" spans="1:8">
      <c r="A2026" s="26">
        <v>2025</v>
      </c>
      <c r="B2026" s="74" t="s">
        <v>448</v>
      </c>
      <c r="C2026" s="26" t="s">
        <v>191</v>
      </c>
      <c r="D2026" s="26" t="s">
        <v>192</v>
      </c>
      <c r="E2026" s="26" t="s">
        <v>237</v>
      </c>
      <c r="F2026" s="26" t="s">
        <v>238</v>
      </c>
      <c r="G2026" s="26"/>
      <c r="H2026" s="72"/>
    </row>
    <row r="2027" spans="1:8">
      <c r="A2027" s="26">
        <v>2026</v>
      </c>
      <c r="B2027" s="74" t="s">
        <v>448</v>
      </c>
      <c r="C2027" s="26" t="s">
        <v>191</v>
      </c>
      <c r="D2027" s="26" t="s">
        <v>192</v>
      </c>
      <c r="E2027" s="26" t="s">
        <v>239</v>
      </c>
      <c r="F2027" s="26" t="s">
        <v>240</v>
      </c>
      <c r="G2027" s="26"/>
      <c r="H2027" s="72"/>
    </row>
    <row r="2028" spans="1:8">
      <c r="A2028" s="26">
        <v>2027</v>
      </c>
      <c r="B2028" s="74" t="s">
        <v>448</v>
      </c>
      <c r="C2028" s="26" t="s">
        <v>191</v>
      </c>
      <c r="D2028" s="26" t="s">
        <v>192</v>
      </c>
      <c r="E2028" s="26" t="s">
        <v>241</v>
      </c>
      <c r="F2028" s="26" t="s">
        <v>242</v>
      </c>
      <c r="G2028" s="26"/>
      <c r="H2028" s="72"/>
    </row>
    <row r="2029" spans="1:8">
      <c r="A2029" s="26">
        <v>2028</v>
      </c>
      <c r="B2029" s="74" t="s">
        <v>448</v>
      </c>
      <c r="C2029" s="26" t="s">
        <v>191</v>
      </c>
      <c r="D2029" s="26" t="s">
        <v>192</v>
      </c>
      <c r="E2029" s="26" t="s">
        <v>243</v>
      </c>
      <c r="F2029" s="26" t="s">
        <v>244</v>
      </c>
      <c r="G2029" s="26"/>
      <c r="H2029" s="72"/>
    </row>
    <row r="2030" spans="1:8">
      <c r="A2030" s="26">
        <v>2029</v>
      </c>
      <c r="B2030" s="74" t="s">
        <v>448</v>
      </c>
      <c r="C2030" s="26" t="s">
        <v>191</v>
      </c>
      <c r="D2030" s="26" t="s">
        <v>192</v>
      </c>
      <c r="E2030" s="26" t="s">
        <v>245</v>
      </c>
      <c r="F2030" s="26" t="s">
        <v>246</v>
      </c>
      <c r="G2030" s="26"/>
      <c r="H2030" s="72"/>
    </row>
    <row r="2031" spans="1:8">
      <c r="A2031" s="26">
        <v>2030</v>
      </c>
      <c r="B2031" s="74" t="s">
        <v>448</v>
      </c>
      <c r="C2031" s="26" t="s">
        <v>191</v>
      </c>
      <c r="D2031" s="26" t="s">
        <v>192</v>
      </c>
      <c r="E2031" s="26" t="s">
        <v>247</v>
      </c>
      <c r="F2031" s="26" t="s">
        <v>248</v>
      </c>
      <c r="G2031" s="26"/>
      <c r="H2031" s="72">
        <v>3962</v>
      </c>
    </row>
    <row r="2032" spans="1:8">
      <c r="A2032" s="26">
        <v>2031</v>
      </c>
      <c r="B2032" s="74" t="s">
        <v>448</v>
      </c>
      <c r="C2032" s="26" t="s">
        <v>191</v>
      </c>
      <c r="D2032" s="26" t="s">
        <v>192</v>
      </c>
      <c r="E2032" s="26" t="s">
        <v>249</v>
      </c>
      <c r="F2032" s="26" t="s">
        <v>250</v>
      </c>
      <c r="G2032" s="26"/>
      <c r="H2032" s="72"/>
    </row>
    <row r="2033" spans="1:8">
      <c r="A2033" s="26">
        <v>2032</v>
      </c>
      <c r="B2033" s="74" t="s">
        <v>448</v>
      </c>
      <c r="C2033" s="26" t="s">
        <v>191</v>
      </c>
      <c r="D2033" s="26" t="s">
        <v>192</v>
      </c>
      <c r="E2033" s="26" t="s">
        <v>251</v>
      </c>
      <c r="F2033" s="26" t="s">
        <v>252</v>
      </c>
      <c r="G2033" s="26"/>
      <c r="H2033" s="72"/>
    </row>
    <row r="2034" spans="1:8">
      <c r="A2034" s="26">
        <v>2033</v>
      </c>
      <c r="B2034" s="74" t="s">
        <v>448</v>
      </c>
      <c r="C2034" s="26" t="s">
        <v>191</v>
      </c>
      <c r="D2034" s="26" t="s">
        <v>192</v>
      </c>
      <c r="E2034" s="26" t="s">
        <v>253</v>
      </c>
      <c r="F2034" s="26" t="s">
        <v>254</v>
      </c>
      <c r="G2034" s="26"/>
      <c r="H2034" s="72">
        <v>3993</v>
      </c>
    </row>
    <row r="2035" spans="1:8">
      <c r="A2035" s="26">
        <v>2034</v>
      </c>
      <c r="B2035" s="74" t="s">
        <v>448</v>
      </c>
      <c r="C2035" s="26" t="s">
        <v>191</v>
      </c>
      <c r="D2035" s="26" t="s">
        <v>192</v>
      </c>
      <c r="E2035" s="26" t="s">
        <v>255</v>
      </c>
      <c r="F2035" s="26" t="s">
        <v>256</v>
      </c>
      <c r="G2035" s="26"/>
      <c r="H2035" s="72">
        <v>2512</v>
      </c>
    </row>
    <row r="2036" spans="1:8">
      <c r="A2036" s="26">
        <v>2035</v>
      </c>
      <c r="B2036" s="74" t="s">
        <v>448</v>
      </c>
      <c r="C2036" s="26" t="s">
        <v>191</v>
      </c>
      <c r="D2036" s="26" t="s">
        <v>192</v>
      </c>
      <c r="E2036" s="26" t="s">
        <v>257</v>
      </c>
      <c r="F2036" s="26" t="s">
        <v>258</v>
      </c>
      <c r="G2036" s="26"/>
      <c r="H2036" s="72">
        <v>32000</v>
      </c>
    </row>
    <row r="2037" spans="1:8">
      <c r="A2037" s="26">
        <v>2036</v>
      </c>
      <c r="B2037" s="74" t="s">
        <v>448</v>
      </c>
      <c r="C2037" s="26" t="s">
        <v>191</v>
      </c>
      <c r="D2037" s="26" t="s">
        <v>192</v>
      </c>
      <c r="E2037" s="26" t="s">
        <v>259</v>
      </c>
      <c r="F2037" s="26" t="s">
        <v>260</v>
      </c>
      <c r="G2037" s="26"/>
      <c r="H2037" s="72"/>
    </row>
    <row r="2038" spans="1:8">
      <c r="A2038" s="26">
        <v>2037</v>
      </c>
      <c r="B2038" s="74" t="s">
        <v>448</v>
      </c>
      <c r="C2038" s="26" t="s">
        <v>191</v>
      </c>
      <c r="D2038" s="26" t="s">
        <v>192</v>
      </c>
      <c r="E2038" s="26" t="s">
        <v>261</v>
      </c>
      <c r="F2038" s="26" t="s">
        <v>262</v>
      </c>
      <c r="G2038" s="26"/>
      <c r="H2038" s="72"/>
    </row>
    <row r="2039" spans="1:8">
      <c r="A2039" s="26">
        <v>2038</v>
      </c>
      <c r="B2039" s="74" t="s">
        <v>448</v>
      </c>
      <c r="C2039" s="26" t="s">
        <v>191</v>
      </c>
      <c r="D2039" s="26" t="s">
        <v>192</v>
      </c>
      <c r="E2039" s="26" t="s">
        <v>263</v>
      </c>
      <c r="F2039" s="26" t="s">
        <v>264</v>
      </c>
      <c r="G2039" s="26"/>
      <c r="H2039" s="72"/>
    </row>
    <row r="2040" spans="1:8">
      <c r="A2040" s="26">
        <v>2039</v>
      </c>
      <c r="B2040" s="74" t="s">
        <v>448</v>
      </c>
      <c r="C2040" s="26" t="s">
        <v>191</v>
      </c>
      <c r="D2040" s="26" t="s">
        <v>192</v>
      </c>
      <c r="E2040" s="26" t="s">
        <v>265</v>
      </c>
      <c r="F2040" s="26" t="s">
        <v>266</v>
      </c>
      <c r="G2040" s="26"/>
      <c r="H2040" s="72"/>
    </row>
    <row r="2041" spans="1:8">
      <c r="A2041" s="26">
        <v>2040</v>
      </c>
      <c r="B2041" s="74" t="s">
        <v>448</v>
      </c>
      <c r="C2041" s="26" t="s">
        <v>191</v>
      </c>
      <c r="D2041" s="26" t="s">
        <v>192</v>
      </c>
      <c r="E2041" s="26" t="s">
        <v>267</v>
      </c>
      <c r="F2041" s="26" t="s">
        <v>268</v>
      </c>
      <c r="G2041" s="26"/>
      <c r="H2041" s="72"/>
    </row>
    <row r="2042" spans="1:8">
      <c r="A2042" s="26">
        <v>2041</v>
      </c>
      <c r="B2042" s="74" t="s">
        <v>448</v>
      </c>
      <c r="C2042" s="26" t="s">
        <v>191</v>
      </c>
      <c r="D2042" s="26" t="s">
        <v>192</v>
      </c>
      <c r="E2042" s="26" t="s">
        <v>269</v>
      </c>
      <c r="F2042" s="26" t="s">
        <v>270</v>
      </c>
      <c r="G2042" s="26"/>
      <c r="H2042" s="72"/>
    </row>
    <row r="2043" spans="1:8">
      <c r="A2043" s="26">
        <v>2042</v>
      </c>
      <c r="B2043" s="74" t="s">
        <v>448</v>
      </c>
      <c r="C2043" s="26" t="s">
        <v>191</v>
      </c>
      <c r="D2043" s="26" t="s">
        <v>192</v>
      </c>
      <c r="E2043" s="26" t="s">
        <v>271</v>
      </c>
      <c r="F2043" s="26" t="s">
        <v>272</v>
      </c>
      <c r="G2043" s="26"/>
      <c r="H2043" s="72"/>
    </row>
    <row r="2044" spans="1:8">
      <c r="A2044" s="26">
        <v>2043</v>
      </c>
      <c r="B2044" s="74" t="s">
        <v>448</v>
      </c>
      <c r="C2044" s="26" t="s">
        <v>191</v>
      </c>
      <c r="D2044" s="26" t="s">
        <v>192</v>
      </c>
      <c r="E2044" s="26" t="s">
        <v>273</v>
      </c>
      <c r="F2044" s="26" t="s">
        <v>274</v>
      </c>
      <c r="G2044" s="26"/>
      <c r="H2044" s="72"/>
    </row>
    <row r="2045" spans="1:8">
      <c r="A2045" s="26">
        <v>2044</v>
      </c>
      <c r="B2045" s="74" t="s">
        <v>448</v>
      </c>
      <c r="C2045" s="26" t="s">
        <v>191</v>
      </c>
      <c r="D2045" s="26" t="s">
        <v>192</v>
      </c>
      <c r="E2045" s="26" t="s">
        <v>275</v>
      </c>
      <c r="F2045" s="26" t="s">
        <v>276</v>
      </c>
      <c r="G2045" s="26"/>
      <c r="H2045" s="72"/>
    </row>
    <row r="2046" spans="1:8">
      <c r="A2046" s="26">
        <v>2045</v>
      </c>
      <c r="B2046" s="74" t="s">
        <v>448</v>
      </c>
      <c r="C2046" s="26" t="s">
        <v>191</v>
      </c>
      <c r="D2046" s="26" t="s">
        <v>183</v>
      </c>
      <c r="E2046" s="26" t="s">
        <v>277</v>
      </c>
      <c r="F2046" s="26" t="s">
        <v>278</v>
      </c>
      <c r="G2046" s="26"/>
      <c r="H2046" s="70">
        <v>279583</v>
      </c>
    </row>
    <row r="2047" spans="1:8">
      <c r="A2047" s="26">
        <v>2046</v>
      </c>
      <c r="B2047" s="74" t="s">
        <v>448</v>
      </c>
      <c r="C2047" s="26" t="s">
        <v>191</v>
      </c>
      <c r="D2047" s="26" t="s">
        <v>192</v>
      </c>
      <c r="E2047" s="26" t="s">
        <v>279</v>
      </c>
      <c r="F2047" s="26" t="s">
        <v>280</v>
      </c>
      <c r="G2047" s="26"/>
      <c r="H2047" s="72"/>
    </row>
    <row r="2048" spans="1:8">
      <c r="A2048" s="26">
        <v>2047</v>
      </c>
      <c r="B2048" s="74" t="s">
        <v>448</v>
      </c>
      <c r="C2048" s="26" t="s">
        <v>191</v>
      </c>
      <c r="D2048" s="26" t="s">
        <v>192</v>
      </c>
      <c r="E2048" s="26" t="s">
        <v>281</v>
      </c>
      <c r="F2048" s="26" t="s">
        <v>282</v>
      </c>
      <c r="G2048" s="26"/>
      <c r="H2048" s="72"/>
    </row>
    <row r="2049" spans="1:8">
      <c r="A2049" s="26">
        <v>2048</v>
      </c>
      <c r="B2049" s="74" t="s">
        <v>448</v>
      </c>
      <c r="C2049" s="26" t="s">
        <v>191</v>
      </c>
      <c r="D2049" s="26" t="s">
        <v>192</v>
      </c>
      <c r="E2049" s="26" t="s">
        <v>283</v>
      </c>
      <c r="F2049" s="26" t="s">
        <v>284</v>
      </c>
      <c r="G2049" s="26"/>
      <c r="H2049" s="72"/>
    </row>
    <row r="2050" spans="1:8">
      <c r="A2050" s="26">
        <v>2049</v>
      </c>
      <c r="B2050" s="74" t="s">
        <v>448</v>
      </c>
      <c r="C2050" s="26" t="s">
        <v>191</v>
      </c>
      <c r="D2050" s="26" t="s">
        <v>192</v>
      </c>
      <c r="E2050" s="26" t="s">
        <v>285</v>
      </c>
      <c r="F2050" s="26" t="s">
        <v>286</v>
      </c>
      <c r="G2050" s="26"/>
      <c r="H2050" s="72"/>
    </row>
    <row r="2051" spans="1:8">
      <c r="A2051" s="26">
        <v>2050</v>
      </c>
      <c r="B2051" s="74" t="s">
        <v>448</v>
      </c>
      <c r="C2051" s="26" t="s">
        <v>191</v>
      </c>
      <c r="D2051" s="26" t="s">
        <v>192</v>
      </c>
      <c r="E2051" s="26" t="s">
        <v>287</v>
      </c>
      <c r="F2051" s="26" t="s">
        <v>288</v>
      </c>
      <c r="G2051" s="26"/>
      <c r="H2051" s="72"/>
    </row>
    <row r="2052" spans="1:8">
      <c r="A2052" s="26">
        <v>2051</v>
      </c>
      <c r="B2052" s="74" t="s">
        <v>448</v>
      </c>
      <c r="C2052" s="26" t="s">
        <v>191</v>
      </c>
      <c r="D2052" s="26" t="s">
        <v>192</v>
      </c>
      <c r="E2052" s="26" t="s">
        <v>289</v>
      </c>
      <c r="F2052" s="26" t="s">
        <v>290</v>
      </c>
      <c r="G2052" s="26"/>
      <c r="H2052" s="72">
        <v>1043</v>
      </c>
    </row>
    <row r="2053" spans="1:8">
      <c r="A2053" s="26">
        <v>2052</v>
      </c>
      <c r="B2053" s="74" t="s">
        <v>448</v>
      </c>
      <c r="C2053" s="26" t="s">
        <v>191</v>
      </c>
      <c r="D2053" s="26" t="s">
        <v>192</v>
      </c>
      <c r="E2053" s="26" t="s">
        <v>291</v>
      </c>
      <c r="F2053" s="26" t="s">
        <v>292</v>
      </c>
      <c r="G2053" s="26"/>
      <c r="H2053" s="72"/>
    </row>
    <row r="2054" spans="1:8">
      <c r="A2054" s="26">
        <v>2053</v>
      </c>
      <c r="B2054" s="74" t="s">
        <v>448</v>
      </c>
      <c r="C2054" s="26" t="s">
        <v>191</v>
      </c>
      <c r="D2054" s="26" t="s">
        <v>192</v>
      </c>
      <c r="E2054" s="26" t="s">
        <v>293</v>
      </c>
      <c r="F2054" s="26" t="s">
        <v>294</v>
      </c>
      <c r="G2054" s="26"/>
      <c r="H2054" s="72"/>
    </row>
    <row r="2055" spans="1:8">
      <c r="A2055" s="26">
        <v>2054</v>
      </c>
      <c r="B2055" s="74" t="s">
        <v>448</v>
      </c>
      <c r="C2055" s="26" t="s">
        <v>191</v>
      </c>
      <c r="D2055" s="26" t="s">
        <v>192</v>
      </c>
      <c r="E2055" s="26" t="s">
        <v>295</v>
      </c>
      <c r="F2055" s="26" t="s">
        <v>296</v>
      </c>
      <c r="G2055" s="26"/>
      <c r="H2055" s="72"/>
    </row>
    <row r="2056" spans="1:8">
      <c r="A2056" s="26">
        <v>2055</v>
      </c>
      <c r="B2056" s="74" t="s">
        <v>448</v>
      </c>
      <c r="C2056" s="26" t="s">
        <v>191</v>
      </c>
      <c r="D2056" s="26" t="s">
        <v>183</v>
      </c>
      <c r="E2056" s="26" t="s">
        <v>297</v>
      </c>
      <c r="F2056" s="26" t="s">
        <v>298</v>
      </c>
      <c r="G2056" s="26"/>
      <c r="H2056" s="70">
        <v>284500</v>
      </c>
    </row>
    <row r="2057" spans="1:8">
      <c r="A2057" s="26">
        <v>2056</v>
      </c>
      <c r="B2057" s="74" t="s">
        <v>448</v>
      </c>
      <c r="C2057" s="26" t="s">
        <v>299</v>
      </c>
      <c r="D2057" s="26" t="s">
        <v>192</v>
      </c>
      <c r="E2057" s="26" t="s">
        <v>8</v>
      </c>
      <c r="F2057" s="26" t="s">
        <v>9</v>
      </c>
      <c r="G2057" s="64">
        <v>1</v>
      </c>
      <c r="H2057" s="72">
        <v>40000</v>
      </c>
    </row>
    <row r="2058" spans="1:8">
      <c r="A2058" s="26">
        <v>2057</v>
      </c>
      <c r="B2058" s="74" t="s">
        <v>448</v>
      </c>
      <c r="C2058" s="26" t="s">
        <v>299</v>
      </c>
      <c r="D2058" s="26" t="s">
        <v>192</v>
      </c>
      <c r="E2058" s="26" t="s">
        <v>10</v>
      </c>
      <c r="F2058" s="26" t="s">
        <v>11</v>
      </c>
      <c r="G2058" s="64"/>
      <c r="H2058" s="72"/>
    </row>
    <row r="2059" spans="1:8">
      <c r="A2059" s="26">
        <v>2058</v>
      </c>
      <c r="B2059" s="74" t="s">
        <v>448</v>
      </c>
      <c r="C2059" s="26" t="s">
        <v>299</v>
      </c>
      <c r="D2059" s="26" t="s">
        <v>192</v>
      </c>
      <c r="E2059" s="26" t="s">
        <v>12</v>
      </c>
      <c r="F2059" s="26" t="s">
        <v>13</v>
      </c>
      <c r="G2059" s="64"/>
      <c r="H2059" s="72"/>
    </row>
    <row r="2060" spans="1:8">
      <c r="A2060" s="26">
        <v>2059</v>
      </c>
      <c r="B2060" s="74" t="s">
        <v>448</v>
      </c>
      <c r="C2060" s="26" t="s">
        <v>299</v>
      </c>
      <c r="D2060" s="26" t="s">
        <v>192</v>
      </c>
      <c r="E2060" s="26" t="s">
        <v>14</v>
      </c>
      <c r="F2060" s="26" t="s">
        <v>15</v>
      </c>
      <c r="G2060" s="64"/>
      <c r="H2060" s="72"/>
    </row>
    <row r="2061" spans="1:8">
      <c r="A2061" s="26">
        <v>2060</v>
      </c>
      <c r="B2061" s="74" t="s">
        <v>448</v>
      </c>
      <c r="C2061" s="26" t="s">
        <v>299</v>
      </c>
      <c r="D2061" s="26" t="s">
        <v>192</v>
      </c>
      <c r="E2061" s="26" t="s">
        <v>18</v>
      </c>
      <c r="F2061" s="26" t="s">
        <v>19</v>
      </c>
      <c r="G2061" s="64"/>
      <c r="H2061" s="72"/>
    </row>
    <row r="2062" spans="1:8">
      <c r="A2062" s="26">
        <v>2061</v>
      </c>
      <c r="B2062" s="74" t="s">
        <v>448</v>
      </c>
      <c r="C2062" s="26" t="s">
        <v>299</v>
      </c>
      <c r="D2062" s="26" t="s">
        <v>192</v>
      </c>
      <c r="E2062" s="26" t="s">
        <v>20</v>
      </c>
      <c r="F2062" s="26" t="s">
        <v>21</v>
      </c>
      <c r="G2062" s="64"/>
      <c r="H2062" s="72"/>
    </row>
    <row r="2063" spans="1:8">
      <c r="A2063" s="26">
        <v>2062</v>
      </c>
      <c r="B2063" s="74" t="s">
        <v>448</v>
      </c>
      <c r="C2063" s="26" t="s">
        <v>299</v>
      </c>
      <c r="D2063" s="26" t="s">
        <v>192</v>
      </c>
      <c r="E2063" s="26" t="s">
        <v>22</v>
      </c>
      <c r="F2063" s="26" t="s">
        <v>23</v>
      </c>
      <c r="G2063" s="64"/>
      <c r="H2063" s="72"/>
    </row>
    <row r="2064" spans="1:8">
      <c r="A2064" s="26">
        <v>2063</v>
      </c>
      <c r="B2064" s="74" t="s">
        <v>448</v>
      </c>
      <c r="C2064" s="26" t="s">
        <v>299</v>
      </c>
      <c r="D2064" s="26" t="s">
        <v>192</v>
      </c>
      <c r="E2064" s="26" t="s">
        <v>24</v>
      </c>
      <c r="F2064" s="26" t="s">
        <v>25</v>
      </c>
      <c r="G2064" s="64"/>
      <c r="H2064" s="72"/>
    </row>
    <row r="2065" spans="1:8">
      <c r="A2065" s="26">
        <v>2064</v>
      </c>
      <c r="B2065" s="74" t="s">
        <v>448</v>
      </c>
      <c r="C2065" s="26" t="s">
        <v>299</v>
      </c>
      <c r="D2065" s="26" t="s">
        <v>192</v>
      </c>
      <c r="E2065" s="26" t="s">
        <v>26</v>
      </c>
      <c r="F2065" s="26" t="s">
        <v>27</v>
      </c>
      <c r="G2065" s="64"/>
      <c r="H2065" s="72"/>
    </row>
    <row r="2066" spans="1:8">
      <c r="A2066" s="26">
        <v>2065</v>
      </c>
      <c r="B2066" s="74" t="s">
        <v>448</v>
      </c>
      <c r="C2066" s="26" t="s">
        <v>299</v>
      </c>
      <c r="D2066" s="26" t="s">
        <v>192</v>
      </c>
      <c r="E2066" s="26" t="s">
        <v>28</v>
      </c>
      <c r="F2066" s="26" t="s">
        <v>29</v>
      </c>
      <c r="G2066" s="64"/>
      <c r="H2066" s="72"/>
    </row>
    <row r="2067" spans="1:8">
      <c r="A2067" s="26">
        <v>2066</v>
      </c>
      <c r="B2067" s="74" t="s">
        <v>448</v>
      </c>
      <c r="C2067" s="26" t="s">
        <v>299</v>
      </c>
      <c r="D2067" s="26" t="s">
        <v>192</v>
      </c>
      <c r="E2067" s="26" t="s">
        <v>30</v>
      </c>
      <c r="F2067" s="26" t="s">
        <v>31</v>
      </c>
      <c r="G2067" s="64"/>
      <c r="H2067" s="72"/>
    </row>
    <row r="2068" spans="1:8">
      <c r="A2068" s="26">
        <v>2067</v>
      </c>
      <c r="B2068" s="74" t="s">
        <v>448</v>
      </c>
      <c r="C2068" s="26" t="s">
        <v>299</v>
      </c>
      <c r="D2068" s="26" t="s">
        <v>192</v>
      </c>
      <c r="E2068" s="26" t="s">
        <v>32</v>
      </c>
      <c r="F2068" s="26" t="s">
        <v>33</v>
      </c>
      <c r="G2068" s="64"/>
      <c r="H2068" s="72"/>
    </row>
    <row r="2069" spans="1:8">
      <c r="A2069" s="26">
        <v>2068</v>
      </c>
      <c r="B2069" s="74" t="s">
        <v>448</v>
      </c>
      <c r="C2069" s="26" t="s">
        <v>299</v>
      </c>
      <c r="D2069" s="26" t="s">
        <v>192</v>
      </c>
      <c r="E2069" s="26" t="s">
        <v>34</v>
      </c>
      <c r="F2069" s="26" t="s">
        <v>35</v>
      </c>
      <c r="G2069" s="64"/>
      <c r="H2069" s="72"/>
    </row>
    <row r="2070" spans="1:8">
      <c r="A2070" s="26">
        <v>2069</v>
      </c>
      <c r="B2070" s="74" t="s">
        <v>448</v>
      </c>
      <c r="C2070" s="26" t="s">
        <v>299</v>
      </c>
      <c r="D2070" s="26" t="s">
        <v>192</v>
      </c>
      <c r="E2070" s="26" t="s">
        <v>36</v>
      </c>
      <c r="F2070" s="26" t="s">
        <v>37</v>
      </c>
      <c r="G2070" s="64"/>
      <c r="H2070" s="72"/>
    </row>
    <row r="2071" spans="1:8">
      <c r="A2071" s="26">
        <v>2070</v>
      </c>
      <c r="B2071" s="74" t="s">
        <v>448</v>
      </c>
      <c r="C2071" s="26" t="s">
        <v>299</v>
      </c>
      <c r="D2071" s="26" t="s">
        <v>192</v>
      </c>
      <c r="E2071" s="26" t="s">
        <v>49</v>
      </c>
      <c r="F2071" s="26" t="s">
        <v>50</v>
      </c>
      <c r="G2071" s="64"/>
      <c r="H2071" s="72"/>
    </row>
    <row r="2072" spans="1:8">
      <c r="A2072" s="26">
        <v>2071</v>
      </c>
      <c r="B2072" s="74" t="s">
        <v>448</v>
      </c>
      <c r="C2072" s="26" t="s">
        <v>299</v>
      </c>
      <c r="D2072" s="26" t="s">
        <v>192</v>
      </c>
      <c r="E2072" s="26" t="s">
        <v>51</v>
      </c>
      <c r="F2072" s="26" t="s">
        <v>52</v>
      </c>
      <c r="G2072" s="64"/>
      <c r="H2072" s="72"/>
    </row>
    <row r="2073" spans="1:8">
      <c r="A2073" s="26">
        <v>2072</v>
      </c>
      <c r="B2073" s="74" t="s">
        <v>448</v>
      </c>
      <c r="C2073" s="26" t="s">
        <v>299</v>
      </c>
      <c r="D2073" s="26" t="s">
        <v>192</v>
      </c>
      <c r="E2073" s="26" t="s">
        <v>16</v>
      </c>
      <c r="F2073" s="26" t="s">
        <v>17</v>
      </c>
      <c r="G2073" s="64"/>
      <c r="H2073" s="72"/>
    </row>
    <row r="2074" spans="1:8">
      <c r="A2074" s="26">
        <v>2073</v>
      </c>
      <c r="B2074" s="74" t="s">
        <v>448</v>
      </c>
      <c r="C2074" s="26" t="s">
        <v>299</v>
      </c>
      <c r="D2074" s="26" t="s">
        <v>192</v>
      </c>
      <c r="E2074" s="26" t="s">
        <v>57</v>
      </c>
      <c r="F2074" s="26" t="s">
        <v>58</v>
      </c>
      <c r="G2074" s="64"/>
      <c r="H2074" s="72"/>
    </row>
    <row r="2075" spans="1:8">
      <c r="A2075" s="26">
        <v>2074</v>
      </c>
      <c r="B2075" s="74" t="s">
        <v>448</v>
      </c>
      <c r="C2075" s="26" t="s">
        <v>299</v>
      </c>
      <c r="D2075" s="26" t="s">
        <v>192</v>
      </c>
      <c r="E2075" s="26" t="s">
        <v>59</v>
      </c>
      <c r="F2075" s="26" t="s">
        <v>60</v>
      </c>
      <c r="G2075" s="64"/>
      <c r="H2075" s="72"/>
    </row>
    <row r="2076" spans="1:8">
      <c r="A2076" s="26">
        <v>2075</v>
      </c>
      <c r="B2076" s="74" t="s">
        <v>448</v>
      </c>
      <c r="C2076" s="26" t="s">
        <v>299</v>
      </c>
      <c r="D2076" s="26" t="s">
        <v>192</v>
      </c>
      <c r="E2076" s="26" t="s">
        <v>61</v>
      </c>
      <c r="F2076" s="26" t="s">
        <v>62</v>
      </c>
      <c r="G2076" s="64"/>
      <c r="H2076" s="72"/>
    </row>
    <row r="2077" spans="1:8">
      <c r="A2077" s="26">
        <v>2076</v>
      </c>
      <c r="B2077" s="74" t="s">
        <v>448</v>
      </c>
      <c r="C2077" s="26" t="s">
        <v>299</v>
      </c>
      <c r="D2077" s="26" t="s">
        <v>192</v>
      </c>
      <c r="E2077" s="26" t="s">
        <v>38</v>
      </c>
      <c r="F2077" s="26" t="s">
        <v>39</v>
      </c>
      <c r="G2077" s="64"/>
      <c r="H2077" s="72"/>
    </row>
    <row r="2078" spans="1:8">
      <c r="A2078" s="26">
        <v>2077</v>
      </c>
      <c r="B2078" s="74" t="s">
        <v>448</v>
      </c>
      <c r="C2078" s="26" t="s">
        <v>299</v>
      </c>
      <c r="D2078" s="26" t="s">
        <v>192</v>
      </c>
      <c r="E2078" s="26" t="s">
        <v>40</v>
      </c>
      <c r="F2078" s="26" t="s">
        <v>300</v>
      </c>
      <c r="G2078" s="64"/>
      <c r="H2078" s="72"/>
    </row>
    <row r="2079" spans="1:8">
      <c r="A2079" s="26">
        <v>2078</v>
      </c>
      <c r="B2079" s="74" t="s">
        <v>448</v>
      </c>
      <c r="C2079" s="26" t="s">
        <v>299</v>
      </c>
      <c r="D2079" s="26" t="s">
        <v>192</v>
      </c>
      <c r="E2079" s="26" t="s">
        <v>41</v>
      </c>
      <c r="F2079" s="26" t="s">
        <v>42</v>
      </c>
      <c r="G2079" s="64"/>
      <c r="H2079" s="72"/>
    </row>
    <row r="2080" spans="1:8">
      <c r="A2080" s="26">
        <v>2079</v>
      </c>
      <c r="B2080" s="74" t="s">
        <v>448</v>
      </c>
      <c r="C2080" s="26" t="s">
        <v>299</v>
      </c>
      <c r="D2080" s="26" t="s">
        <v>192</v>
      </c>
      <c r="E2080" s="26" t="s">
        <v>43</v>
      </c>
      <c r="F2080" s="26" t="s">
        <v>44</v>
      </c>
      <c r="G2080" s="64"/>
      <c r="H2080" s="72"/>
    </row>
    <row r="2081" spans="1:8">
      <c r="A2081" s="26">
        <v>2080</v>
      </c>
      <c r="B2081" s="74" t="s">
        <v>448</v>
      </c>
      <c r="C2081" s="26" t="s">
        <v>299</v>
      </c>
      <c r="D2081" s="26" t="s">
        <v>192</v>
      </c>
      <c r="E2081" s="26" t="s">
        <v>45</v>
      </c>
      <c r="F2081" s="26" t="s">
        <v>46</v>
      </c>
      <c r="G2081" s="64"/>
      <c r="H2081" s="72"/>
    </row>
    <row r="2082" spans="1:8">
      <c r="A2082" s="26">
        <v>2081</v>
      </c>
      <c r="B2082" s="74" t="s">
        <v>448</v>
      </c>
      <c r="C2082" s="26" t="s">
        <v>299</v>
      </c>
      <c r="D2082" s="26" t="s">
        <v>192</v>
      </c>
      <c r="E2082" s="26" t="s">
        <v>53</v>
      </c>
      <c r="F2082" s="26" t="s">
        <v>54</v>
      </c>
      <c r="G2082" s="64"/>
      <c r="H2082" s="72"/>
    </row>
    <row r="2083" spans="1:8">
      <c r="A2083" s="26">
        <v>2082</v>
      </c>
      <c r="B2083" s="74" t="s">
        <v>448</v>
      </c>
      <c r="C2083" s="26" t="s">
        <v>299</v>
      </c>
      <c r="D2083" s="26" t="s">
        <v>192</v>
      </c>
      <c r="E2083" s="26" t="s">
        <v>47</v>
      </c>
      <c r="F2083" s="26" t="s">
        <v>48</v>
      </c>
      <c r="G2083" s="64"/>
      <c r="H2083" s="72"/>
    </row>
    <row r="2084" spans="1:8">
      <c r="A2084" s="26">
        <v>2083</v>
      </c>
      <c r="B2084" s="74" t="s">
        <v>448</v>
      </c>
      <c r="C2084" s="26" t="s">
        <v>299</v>
      </c>
      <c r="D2084" s="26" t="s">
        <v>192</v>
      </c>
      <c r="E2084" s="26" t="s">
        <v>63</v>
      </c>
      <c r="F2084" s="26" t="s">
        <v>64</v>
      </c>
      <c r="G2084" s="64"/>
      <c r="H2084" s="72"/>
    </row>
    <row r="2085" spans="1:8">
      <c r="A2085" s="26">
        <v>2084</v>
      </c>
      <c r="B2085" s="74" t="s">
        <v>448</v>
      </c>
      <c r="C2085" s="26" t="s">
        <v>299</v>
      </c>
      <c r="D2085" s="26" t="s">
        <v>192</v>
      </c>
      <c r="E2085" s="26" t="s">
        <v>55</v>
      </c>
      <c r="F2085" s="26" t="s">
        <v>56</v>
      </c>
      <c r="G2085" s="64"/>
      <c r="H2085" s="72"/>
    </row>
    <row r="2086" spans="1:8">
      <c r="A2086" s="26">
        <v>2085</v>
      </c>
      <c r="B2086" s="74" t="s">
        <v>448</v>
      </c>
      <c r="C2086" s="26" t="s">
        <v>299</v>
      </c>
      <c r="D2086" s="26" t="s">
        <v>192</v>
      </c>
      <c r="E2086" s="26" t="s">
        <v>65</v>
      </c>
      <c r="F2086" s="26" t="s">
        <v>66</v>
      </c>
      <c r="G2086" s="64"/>
      <c r="H2086" s="72"/>
    </row>
    <row r="2087" spans="1:8">
      <c r="A2087" s="26">
        <v>2086</v>
      </c>
      <c r="B2087" s="74" t="s">
        <v>448</v>
      </c>
      <c r="C2087" s="26" t="s">
        <v>299</v>
      </c>
      <c r="D2087" s="26" t="s">
        <v>192</v>
      </c>
      <c r="E2087" s="26" t="s">
        <v>67</v>
      </c>
      <c r="F2087" s="26" t="s">
        <v>68</v>
      </c>
      <c r="G2087" s="64"/>
      <c r="H2087" s="72"/>
    </row>
    <row r="2088" spans="1:8">
      <c r="A2088" s="26">
        <v>2087</v>
      </c>
      <c r="B2088" s="74" t="s">
        <v>448</v>
      </c>
      <c r="C2088" s="26" t="s">
        <v>299</v>
      </c>
      <c r="D2088" s="26" t="s">
        <v>192</v>
      </c>
      <c r="E2088" s="26" t="s">
        <v>69</v>
      </c>
      <c r="F2088" s="26" t="s">
        <v>70</v>
      </c>
      <c r="G2088" s="64"/>
      <c r="H2088" s="72"/>
    </row>
    <row r="2089" spans="1:8">
      <c r="A2089" s="26">
        <v>2088</v>
      </c>
      <c r="B2089" s="74" t="s">
        <v>448</v>
      </c>
      <c r="C2089" s="26" t="s">
        <v>299</v>
      </c>
      <c r="D2089" s="26" t="s">
        <v>192</v>
      </c>
      <c r="E2089" s="26" t="s">
        <v>71</v>
      </c>
      <c r="F2089" s="26" t="s">
        <v>72</v>
      </c>
      <c r="G2089" s="64">
        <v>1.47</v>
      </c>
      <c r="H2089" s="72">
        <v>73835</v>
      </c>
    </row>
    <row r="2090" spans="1:8">
      <c r="A2090" s="26">
        <v>2089</v>
      </c>
      <c r="B2090" s="74" t="s">
        <v>448</v>
      </c>
      <c r="C2090" s="26" t="s">
        <v>299</v>
      </c>
      <c r="D2090" s="26" t="s">
        <v>192</v>
      </c>
      <c r="E2090" s="26" t="s">
        <v>73</v>
      </c>
      <c r="F2090" s="26" t="s">
        <v>74</v>
      </c>
      <c r="G2090" s="64"/>
      <c r="H2090" s="72"/>
    </row>
    <row r="2091" spans="1:8">
      <c r="A2091" s="26">
        <v>2090</v>
      </c>
      <c r="B2091" s="74" t="s">
        <v>448</v>
      </c>
      <c r="C2091" s="26" t="s">
        <v>299</v>
      </c>
      <c r="D2091" s="26" t="s">
        <v>192</v>
      </c>
      <c r="E2091" s="26" t="s">
        <v>75</v>
      </c>
      <c r="F2091" s="26" t="s">
        <v>76</v>
      </c>
      <c r="G2091" s="64"/>
      <c r="H2091" s="72"/>
    </row>
    <row r="2092" spans="1:8">
      <c r="A2092" s="26">
        <v>2091</v>
      </c>
      <c r="B2092" s="74" t="s">
        <v>448</v>
      </c>
      <c r="C2092" s="26" t="s">
        <v>299</v>
      </c>
      <c r="D2092" s="26" t="s">
        <v>192</v>
      </c>
      <c r="E2092" s="26" t="s">
        <v>77</v>
      </c>
      <c r="F2092" s="26" t="s">
        <v>301</v>
      </c>
      <c r="G2092" s="64"/>
      <c r="H2092" s="72"/>
    </row>
    <row r="2093" spans="1:8">
      <c r="A2093" s="26">
        <v>2092</v>
      </c>
      <c r="B2093" s="74" t="s">
        <v>448</v>
      </c>
      <c r="C2093" s="26" t="s">
        <v>299</v>
      </c>
      <c r="D2093" s="26" t="s">
        <v>192</v>
      </c>
      <c r="E2093" s="26" t="s">
        <v>78</v>
      </c>
      <c r="F2093" s="26" t="s">
        <v>79</v>
      </c>
      <c r="G2093" s="64"/>
      <c r="H2093" s="72"/>
    </row>
    <row r="2094" spans="1:8">
      <c r="A2094" s="26">
        <v>2093</v>
      </c>
      <c r="B2094" s="74" t="s">
        <v>448</v>
      </c>
      <c r="C2094" s="26" t="s">
        <v>299</v>
      </c>
      <c r="D2094" s="26" t="s">
        <v>192</v>
      </c>
      <c r="E2094" s="26" t="s">
        <v>80</v>
      </c>
      <c r="F2094" s="26" t="s">
        <v>81</v>
      </c>
      <c r="G2094" s="65" t="s">
        <v>433</v>
      </c>
      <c r="H2094" s="72"/>
    </row>
    <row r="2095" spans="1:8">
      <c r="A2095" s="26">
        <v>2094</v>
      </c>
      <c r="B2095" s="74" t="s">
        <v>448</v>
      </c>
      <c r="C2095" s="26" t="s">
        <v>299</v>
      </c>
      <c r="D2095" s="26" t="s">
        <v>183</v>
      </c>
      <c r="E2095" s="26" t="s">
        <v>302</v>
      </c>
      <c r="F2095" s="26" t="s">
        <v>303</v>
      </c>
      <c r="G2095" s="67">
        <v>2.4699999999999998</v>
      </c>
      <c r="H2095" s="69">
        <v>113835</v>
      </c>
    </row>
    <row r="2096" spans="1:8">
      <c r="A2096" s="26">
        <v>2095</v>
      </c>
      <c r="B2096" s="74" t="s">
        <v>448</v>
      </c>
      <c r="C2096" s="26" t="s">
        <v>179</v>
      </c>
      <c r="D2096" s="26" t="s">
        <v>183</v>
      </c>
      <c r="E2096" s="26" t="s">
        <v>304</v>
      </c>
      <c r="F2096" s="26" t="s">
        <v>305</v>
      </c>
      <c r="G2096" s="66">
        <v>2.4699999999999998</v>
      </c>
      <c r="H2096" s="70">
        <v>113835</v>
      </c>
    </row>
    <row r="2097" spans="1:8">
      <c r="A2097" s="26">
        <v>2096</v>
      </c>
      <c r="B2097" s="74" t="s">
        <v>448</v>
      </c>
      <c r="C2097" s="26" t="s">
        <v>179</v>
      </c>
      <c r="D2097" s="26" t="s">
        <v>192</v>
      </c>
      <c r="E2097" s="26" t="s">
        <v>306</v>
      </c>
      <c r="F2097" s="26" t="s">
        <v>307</v>
      </c>
      <c r="G2097" s="68">
        <v>0.9</v>
      </c>
      <c r="H2097" s="72">
        <v>63000</v>
      </c>
    </row>
    <row r="2098" spans="1:8">
      <c r="A2098" s="26">
        <v>2097</v>
      </c>
      <c r="B2098" s="74" t="s">
        <v>448</v>
      </c>
      <c r="C2098" s="26" t="s">
        <v>179</v>
      </c>
      <c r="D2098" s="26" t="s">
        <v>192</v>
      </c>
      <c r="E2098" s="26" t="s">
        <v>308</v>
      </c>
      <c r="F2098" s="26" t="s">
        <v>309</v>
      </c>
      <c r="G2098" s="68"/>
      <c r="H2098" s="72"/>
    </row>
    <row r="2099" spans="1:8">
      <c r="A2099" s="26">
        <v>2098</v>
      </c>
      <c r="B2099" s="74" t="s">
        <v>448</v>
      </c>
      <c r="C2099" s="26" t="s">
        <v>179</v>
      </c>
      <c r="D2099" s="26" t="s">
        <v>192</v>
      </c>
      <c r="E2099" s="26" t="s">
        <v>310</v>
      </c>
      <c r="F2099" s="26" t="s">
        <v>311</v>
      </c>
      <c r="G2099" s="68"/>
      <c r="H2099" s="72"/>
    </row>
    <row r="2100" spans="1:8">
      <c r="A2100" s="26">
        <v>2099</v>
      </c>
      <c r="B2100" s="74" t="s">
        <v>448</v>
      </c>
      <c r="C2100" s="26" t="s">
        <v>179</v>
      </c>
      <c r="D2100" s="26" t="s">
        <v>192</v>
      </c>
      <c r="E2100" s="26" t="s">
        <v>312</v>
      </c>
      <c r="F2100" s="26" t="s">
        <v>313</v>
      </c>
      <c r="G2100" s="68"/>
      <c r="H2100" s="72"/>
    </row>
    <row r="2101" spans="1:8">
      <c r="A2101" s="26">
        <v>2100</v>
      </c>
      <c r="B2101" s="74" t="s">
        <v>448</v>
      </c>
      <c r="C2101" s="26" t="s">
        <v>179</v>
      </c>
      <c r="D2101" s="26" t="s">
        <v>183</v>
      </c>
      <c r="E2101" s="26" t="s">
        <v>314</v>
      </c>
      <c r="F2101" s="26" t="s">
        <v>315</v>
      </c>
      <c r="G2101" s="67">
        <v>0.9</v>
      </c>
      <c r="H2101" s="70">
        <v>63000</v>
      </c>
    </row>
    <row r="2102" spans="1:8">
      <c r="A2102" s="26">
        <v>2101</v>
      </c>
      <c r="B2102" s="74" t="s">
        <v>448</v>
      </c>
      <c r="C2102" s="26" t="s">
        <v>179</v>
      </c>
      <c r="D2102" s="26" t="s">
        <v>192</v>
      </c>
      <c r="E2102" s="26" t="s">
        <v>316</v>
      </c>
      <c r="F2102" s="26" t="s">
        <v>317</v>
      </c>
      <c r="G2102" s="68"/>
      <c r="H2102" s="72"/>
    </row>
    <row r="2103" spans="1:8">
      <c r="A2103" s="26">
        <v>2102</v>
      </c>
      <c r="B2103" s="74" t="s">
        <v>448</v>
      </c>
      <c r="C2103" s="26" t="s">
        <v>179</v>
      </c>
      <c r="D2103" s="26" t="s">
        <v>183</v>
      </c>
      <c r="E2103" s="26" t="s">
        <v>318</v>
      </c>
      <c r="F2103" s="26" t="s">
        <v>319</v>
      </c>
      <c r="G2103" s="67">
        <v>3.3699999999999997</v>
      </c>
      <c r="H2103" s="70">
        <v>176835</v>
      </c>
    </row>
    <row r="2104" spans="1:8">
      <c r="A2104" s="26">
        <v>2103</v>
      </c>
      <c r="B2104" s="74" t="s">
        <v>448</v>
      </c>
      <c r="C2104" s="26" t="s">
        <v>179</v>
      </c>
      <c r="D2104" s="26" t="s">
        <v>192</v>
      </c>
      <c r="E2104" s="26" t="s">
        <v>320</v>
      </c>
      <c r="F2104" s="26" t="s">
        <v>321</v>
      </c>
      <c r="G2104" s="26"/>
      <c r="H2104" s="72">
        <v>17916</v>
      </c>
    </row>
    <row r="2105" spans="1:8">
      <c r="A2105" s="26">
        <v>2104</v>
      </c>
      <c r="B2105" s="74" t="s">
        <v>448</v>
      </c>
      <c r="C2105" s="26" t="s">
        <v>179</v>
      </c>
      <c r="D2105" s="26" t="s">
        <v>192</v>
      </c>
      <c r="E2105" s="26" t="s">
        <v>322</v>
      </c>
      <c r="F2105" s="26" t="s">
        <v>323</v>
      </c>
      <c r="G2105" s="26"/>
      <c r="H2105" s="72">
        <v>5883</v>
      </c>
    </row>
    <row r="2106" spans="1:8">
      <c r="A2106" s="26">
        <v>2105</v>
      </c>
      <c r="B2106" s="74" t="s">
        <v>448</v>
      </c>
      <c r="C2106" s="26" t="s">
        <v>179</v>
      </c>
      <c r="D2106" s="26" t="s">
        <v>192</v>
      </c>
      <c r="E2106" s="26" t="s">
        <v>324</v>
      </c>
      <c r="F2106" s="26" t="s">
        <v>325</v>
      </c>
      <c r="G2106" s="26"/>
      <c r="H2106" s="72"/>
    </row>
    <row r="2107" spans="1:8">
      <c r="A2107" s="26">
        <v>2106</v>
      </c>
      <c r="B2107" s="74" t="s">
        <v>448</v>
      </c>
      <c r="C2107" s="26" t="s">
        <v>179</v>
      </c>
      <c r="D2107" s="26" t="s">
        <v>183</v>
      </c>
      <c r="E2107" s="26" t="s">
        <v>326</v>
      </c>
      <c r="F2107" s="26" t="s">
        <v>327</v>
      </c>
      <c r="G2107" s="26"/>
      <c r="H2107" s="53">
        <v>200634</v>
      </c>
    </row>
    <row r="2108" spans="1:8">
      <c r="A2108" s="26">
        <v>2107</v>
      </c>
      <c r="B2108" s="74" t="s">
        <v>448</v>
      </c>
      <c r="C2108" s="26" t="s">
        <v>179</v>
      </c>
      <c r="D2108" s="26" t="s">
        <v>192</v>
      </c>
      <c r="E2108" s="26" t="s">
        <v>328</v>
      </c>
      <c r="F2108" s="26" t="s">
        <v>329</v>
      </c>
      <c r="G2108" s="26"/>
      <c r="H2108" s="72"/>
    </row>
    <row r="2109" spans="1:8">
      <c r="A2109" s="26">
        <v>2108</v>
      </c>
      <c r="B2109" s="74" t="s">
        <v>448</v>
      </c>
      <c r="C2109" s="26" t="s">
        <v>179</v>
      </c>
      <c r="D2109" s="26" t="s">
        <v>192</v>
      </c>
      <c r="E2109" s="26" t="s">
        <v>330</v>
      </c>
      <c r="F2109" s="26" t="s">
        <v>331</v>
      </c>
      <c r="G2109" s="26"/>
      <c r="H2109" s="72"/>
    </row>
    <row r="2110" spans="1:8">
      <c r="A2110" s="26">
        <v>2109</v>
      </c>
      <c r="B2110" s="74" t="s">
        <v>448</v>
      </c>
      <c r="C2110" s="26" t="s">
        <v>179</v>
      </c>
      <c r="D2110" s="26" t="s">
        <v>192</v>
      </c>
      <c r="E2110" s="26" t="s">
        <v>332</v>
      </c>
      <c r="F2110" s="26" t="s">
        <v>333</v>
      </c>
      <c r="G2110" s="26"/>
      <c r="H2110" s="72">
        <v>15000</v>
      </c>
    </row>
    <row r="2111" spans="1:8">
      <c r="A2111" s="26">
        <v>2110</v>
      </c>
      <c r="B2111" s="74" t="s">
        <v>448</v>
      </c>
      <c r="C2111" s="26" t="s">
        <v>179</v>
      </c>
      <c r="D2111" s="26" t="s">
        <v>192</v>
      </c>
      <c r="E2111" s="26" t="s">
        <v>334</v>
      </c>
      <c r="F2111" s="26" t="s">
        <v>335</v>
      </c>
      <c r="G2111" s="26"/>
      <c r="H2111" s="72"/>
    </row>
    <row r="2112" spans="1:8">
      <c r="A2112" s="26">
        <v>2111</v>
      </c>
      <c r="B2112" s="74" t="s">
        <v>448</v>
      </c>
      <c r="C2112" s="26" t="s">
        <v>179</v>
      </c>
      <c r="D2112" s="26" t="s">
        <v>183</v>
      </c>
      <c r="E2112" s="26" t="s">
        <v>336</v>
      </c>
      <c r="F2112" s="26" t="s">
        <v>337</v>
      </c>
      <c r="G2112" s="26"/>
      <c r="H2112" s="70">
        <v>15000</v>
      </c>
    </row>
    <row r="2113" spans="1:8">
      <c r="A2113" s="26">
        <v>2112</v>
      </c>
      <c r="B2113" s="74" t="s">
        <v>448</v>
      </c>
      <c r="C2113" s="26" t="s">
        <v>179</v>
      </c>
      <c r="D2113" s="26" t="s">
        <v>192</v>
      </c>
      <c r="E2113" s="26" t="s">
        <v>338</v>
      </c>
      <c r="F2113" s="26" t="s">
        <v>339</v>
      </c>
      <c r="G2113" s="26"/>
      <c r="H2113" s="72">
        <v>34388</v>
      </c>
    </row>
    <row r="2114" spans="1:8">
      <c r="A2114" s="26">
        <v>2113</v>
      </c>
      <c r="B2114" s="74" t="s">
        <v>448</v>
      </c>
      <c r="C2114" s="26" t="s">
        <v>179</v>
      </c>
      <c r="D2114" s="26" t="s">
        <v>192</v>
      </c>
      <c r="E2114" s="26" t="s">
        <v>340</v>
      </c>
      <c r="F2114" s="26" t="s">
        <v>341</v>
      </c>
      <c r="G2114" s="26"/>
      <c r="H2114" s="72"/>
    </row>
    <row r="2115" spans="1:8">
      <c r="A2115" s="26">
        <v>2114</v>
      </c>
      <c r="B2115" s="74" t="s">
        <v>448</v>
      </c>
      <c r="C2115" s="26" t="s">
        <v>179</v>
      </c>
      <c r="D2115" s="26" t="s">
        <v>192</v>
      </c>
      <c r="E2115" s="26" t="s">
        <v>342</v>
      </c>
      <c r="F2115" s="26" t="s">
        <v>343</v>
      </c>
      <c r="G2115" s="26"/>
      <c r="H2115" s="72"/>
    </row>
    <row r="2116" spans="1:8">
      <c r="A2116" s="26">
        <v>2115</v>
      </c>
      <c r="B2116" s="74" t="s">
        <v>448</v>
      </c>
      <c r="C2116" s="26" t="s">
        <v>179</v>
      </c>
      <c r="D2116" s="26" t="s">
        <v>192</v>
      </c>
      <c r="E2116" s="26" t="s">
        <v>344</v>
      </c>
      <c r="F2116" s="26" t="s">
        <v>345</v>
      </c>
      <c r="G2116" s="26"/>
      <c r="H2116" s="72"/>
    </row>
    <row r="2117" spans="1:8">
      <c r="A2117" s="26">
        <v>2116</v>
      </c>
      <c r="B2117" s="74" t="s">
        <v>448</v>
      </c>
      <c r="C2117" s="26" t="s">
        <v>179</v>
      </c>
      <c r="D2117" s="26" t="s">
        <v>192</v>
      </c>
      <c r="E2117" s="26" t="s">
        <v>346</v>
      </c>
      <c r="F2117" s="26" t="s">
        <v>347</v>
      </c>
      <c r="G2117" s="26"/>
      <c r="H2117" s="72">
        <v>838</v>
      </c>
    </row>
    <row r="2118" spans="1:8">
      <c r="A2118" s="26">
        <v>2117</v>
      </c>
      <c r="B2118" s="74" t="s">
        <v>448</v>
      </c>
      <c r="C2118" s="26" t="s">
        <v>179</v>
      </c>
      <c r="D2118" s="26" t="s">
        <v>192</v>
      </c>
      <c r="E2118" s="26" t="s">
        <v>348</v>
      </c>
      <c r="F2118" s="26" t="s">
        <v>349</v>
      </c>
      <c r="G2118" s="26"/>
      <c r="H2118" s="72">
        <v>2836</v>
      </c>
    </row>
    <row r="2119" spans="1:8">
      <c r="A2119" s="26">
        <v>2118</v>
      </c>
      <c r="B2119" s="74" t="s">
        <v>448</v>
      </c>
      <c r="C2119" s="26" t="s">
        <v>179</v>
      </c>
      <c r="D2119" s="26" t="s">
        <v>192</v>
      </c>
      <c r="E2119" s="26" t="s">
        <v>350</v>
      </c>
      <c r="F2119" s="26" t="s">
        <v>351</v>
      </c>
      <c r="G2119" s="26"/>
      <c r="H2119" s="72"/>
    </row>
    <row r="2120" spans="1:8">
      <c r="A2120" s="26">
        <v>2119</v>
      </c>
      <c r="B2120" s="74" t="s">
        <v>448</v>
      </c>
      <c r="C2120" s="26" t="s">
        <v>179</v>
      </c>
      <c r="D2120" s="26" t="s">
        <v>192</v>
      </c>
      <c r="E2120" s="26" t="s">
        <v>352</v>
      </c>
      <c r="F2120" s="26" t="s">
        <v>353</v>
      </c>
      <c r="G2120" s="26"/>
      <c r="H2120" s="72"/>
    </row>
    <row r="2121" spans="1:8">
      <c r="A2121" s="26">
        <v>2120</v>
      </c>
      <c r="B2121" s="74" t="s">
        <v>448</v>
      </c>
      <c r="C2121" s="26" t="s">
        <v>179</v>
      </c>
      <c r="D2121" s="26" t="s">
        <v>192</v>
      </c>
      <c r="E2121" s="26" t="s">
        <v>354</v>
      </c>
      <c r="F2121" s="26" t="s">
        <v>355</v>
      </c>
      <c r="G2121" s="26"/>
      <c r="H2121" s="72"/>
    </row>
    <row r="2122" spans="1:8">
      <c r="A2122" s="26">
        <v>2121</v>
      </c>
      <c r="B2122" s="74" t="s">
        <v>448</v>
      </c>
      <c r="C2122" s="26" t="s">
        <v>179</v>
      </c>
      <c r="D2122" s="26" t="s">
        <v>192</v>
      </c>
      <c r="E2122" s="26" t="s">
        <v>356</v>
      </c>
      <c r="F2122" s="26" t="s">
        <v>357</v>
      </c>
      <c r="G2122" s="26"/>
      <c r="H2122" s="72"/>
    </row>
    <row r="2123" spans="1:8">
      <c r="A2123" s="26">
        <v>2122</v>
      </c>
      <c r="B2123" s="74" t="s">
        <v>448</v>
      </c>
      <c r="C2123" s="26" t="s">
        <v>179</v>
      </c>
      <c r="D2123" s="26" t="s">
        <v>192</v>
      </c>
      <c r="E2123" s="26" t="s">
        <v>358</v>
      </c>
      <c r="F2123" s="26" t="s">
        <v>359</v>
      </c>
      <c r="G2123" s="26"/>
      <c r="H2123" s="72"/>
    </row>
    <row r="2124" spans="1:8">
      <c r="A2124" s="26">
        <v>2123</v>
      </c>
      <c r="B2124" s="74" t="s">
        <v>448</v>
      </c>
      <c r="C2124" s="26" t="s">
        <v>179</v>
      </c>
      <c r="D2124" s="26" t="s">
        <v>192</v>
      </c>
      <c r="E2124" s="26" t="s">
        <v>360</v>
      </c>
      <c r="F2124" s="26" t="s">
        <v>361</v>
      </c>
      <c r="G2124" s="26"/>
      <c r="H2124" s="72"/>
    </row>
    <row r="2125" spans="1:8">
      <c r="A2125" s="26">
        <v>2124</v>
      </c>
      <c r="B2125" s="74" t="s">
        <v>448</v>
      </c>
      <c r="C2125" s="26" t="s">
        <v>179</v>
      </c>
      <c r="D2125" s="26" t="s">
        <v>192</v>
      </c>
      <c r="E2125" s="26" t="s">
        <v>362</v>
      </c>
      <c r="F2125" s="26" t="s">
        <v>363</v>
      </c>
      <c r="G2125" s="26"/>
      <c r="H2125" s="72"/>
    </row>
    <row r="2126" spans="1:8">
      <c r="A2126" s="26">
        <v>2125</v>
      </c>
      <c r="B2126" s="74" t="s">
        <v>448</v>
      </c>
      <c r="C2126" s="26" t="s">
        <v>179</v>
      </c>
      <c r="D2126" s="26" t="s">
        <v>192</v>
      </c>
      <c r="E2126" s="26" t="s">
        <v>364</v>
      </c>
      <c r="F2126" s="26" t="s">
        <v>365</v>
      </c>
      <c r="G2126" s="26"/>
      <c r="H2126" s="72"/>
    </row>
    <row r="2127" spans="1:8">
      <c r="A2127" s="26">
        <v>2126</v>
      </c>
      <c r="B2127" s="74" t="s">
        <v>448</v>
      </c>
      <c r="C2127" s="26" t="s">
        <v>179</v>
      </c>
      <c r="D2127" s="26" t="s">
        <v>192</v>
      </c>
      <c r="E2127" s="26" t="s">
        <v>366</v>
      </c>
      <c r="F2127" s="26" t="s">
        <v>367</v>
      </c>
      <c r="G2127" s="26"/>
      <c r="H2127" s="72"/>
    </row>
    <row r="2128" spans="1:8">
      <c r="A2128" s="26">
        <v>2127</v>
      </c>
      <c r="B2128" s="74" t="s">
        <v>448</v>
      </c>
      <c r="C2128" s="26" t="s">
        <v>179</v>
      </c>
      <c r="D2128" s="26" t="s">
        <v>192</v>
      </c>
      <c r="E2128" s="26" t="s">
        <v>368</v>
      </c>
      <c r="F2128" s="26" t="s">
        <v>369</v>
      </c>
      <c r="G2128" s="26"/>
      <c r="H2128" s="72">
        <v>3020</v>
      </c>
    </row>
    <row r="2129" spans="1:8">
      <c r="A2129" s="26">
        <v>2128</v>
      </c>
      <c r="B2129" s="74" t="s">
        <v>448</v>
      </c>
      <c r="C2129" s="26" t="s">
        <v>179</v>
      </c>
      <c r="D2129" s="26" t="s">
        <v>192</v>
      </c>
      <c r="E2129" s="26" t="s">
        <v>370</v>
      </c>
      <c r="F2129" s="26" t="s">
        <v>371</v>
      </c>
      <c r="G2129" s="26"/>
      <c r="H2129" s="72"/>
    </row>
    <row r="2130" spans="1:8">
      <c r="A2130" s="26">
        <v>2129</v>
      </c>
      <c r="B2130" s="74" t="s">
        <v>448</v>
      </c>
      <c r="C2130" s="26" t="s">
        <v>179</v>
      </c>
      <c r="D2130" s="26" t="s">
        <v>192</v>
      </c>
      <c r="E2130" s="26" t="s">
        <v>372</v>
      </c>
      <c r="F2130" s="26" t="s">
        <v>373</v>
      </c>
      <c r="G2130" s="26"/>
      <c r="H2130" s="72"/>
    </row>
    <row r="2131" spans="1:8">
      <c r="A2131" s="26">
        <v>2130</v>
      </c>
      <c r="B2131" s="74" t="s">
        <v>448</v>
      </c>
      <c r="C2131" s="26" t="s">
        <v>179</v>
      </c>
      <c r="D2131" s="26" t="s">
        <v>183</v>
      </c>
      <c r="E2131" s="26" t="s">
        <v>374</v>
      </c>
      <c r="F2131" s="26" t="s">
        <v>375</v>
      </c>
      <c r="G2131" s="26"/>
      <c r="H2131" s="70">
        <v>41082</v>
      </c>
    </row>
    <row r="2132" spans="1:8">
      <c r="A2132" s="26">
        <v>2131</v>
      </c>
      <c r="B2132" s="74" t="s">
        <v>448</v>
      </c>
      <c r="C2132" s="26" t="s">
        <v>179</v>
      </c>
      <c r="D2132" s="26" t="s">
        <v>192</v>
      </c>
      <c r="E2132" s="26" t="s">
        <v>376</v>
      </c>
      <c r="F2132" s="26" t="s">
        <v>377</v>
      </c>
      <c r="G2132" s="26"/>
      <c r="H2132" s="72">
        <v>7716</v>
      </c>
    </row>
    <row r="2133" spans="1:8">
      <c r="A2133" s="26">
        <v>2132</v>
      </c>
      <c r="B2133" s="74" t="s">
        <v>448</v>
      </c>
      <c r="C2133" s="26" t="s">
        <v>179</v>
      </c>
      <c r="D2133" s="26" t="s">
        <v>192</v>
      </c>
      <c r="E2133" s="26" t="s">
        <v>378</v>
      </c>
      <c r="F2133" s="26" t="s">
        <v>379</v>
      </c>
      <c r="G2133" s="26"/>
      <c r="H2133" s="72"/>
    </row>
    <row r="2134" spans="1:8">
      <c r="A2134" s="26">
        <v>2133</v>
      </c>
      <c r="B2134" s="74" t="s">
        <v>448</v>
      </c>
      <c r="C2134" s="26" t="s">
        <v>179</v>
      </c>
      <c r="D2134" s="26" t="s">
        <v>192</v>
      </c>
      <c r="E2134" s="26" t="s">
        <v>380</v>
      </c>
      <c r="F2134" s="26" t="s">
        <v>381</v>
      </c>
      <c r="G2134" s="26"/>
      <c r="H2134" s="72">
        <v>6315</v>
      </c>
    </row>
    <row r="2135" spans="1:8">
      <c r="A2135" s="26">
        <v>2134</v>
      </c>
      <c r="B2135" s="74" t="s">
        <v>448</v>
      </c>
      <c r="C2135" s="26" t="s">
        <v>179</v>
      </c>
      <c r="D2135" s="26" t="s">
        <v>192</v>
      </c>
      <c r="E2135" s="26" t="s">
        <v>382</v>
      </c>
      <c r="F2135" s="26" t="s">
        <v>383</v>
      </c>
      <c r="G2135" s="26"/>
      <c r="H2135" s="72"/>
    </row>
    <row r="2136" spans="1:8">
      <c r="A2136" s="26">
        <v>2135</v>
      </c>
      <c r="B2136" s="74" t="s">
        <v>448</v>
      </c>
      <c r="C2136" s="26" t="s">
        <v>179</v>
      </c>
      <c r="D2136" s="26" t="s">
        <v>192</v>
      </c>
      <c r="E2136" s="26" t="s">
        <v>384</v>
      </c>
      <c r="F2136" s="26" t="s">
        <v>385</v>
      </c>
      <c r="G2136" s="26"/>
      <c r="H2136" s="72"/>
    </row>
    <row r="2137" spans="1:8">
      <c r="A2137" s="26">
        <v>2136</v>
      </c>
      <c r="B2137" s="74" t="s">
        <v>448</v>
      </c>
      <c r="C2137" s="26" t="s">
        <v>179</v>
      </c>
      <c r="D2137" s="26" t="s">
        <v>192</v>
      </c>
      <c r="E2137" s="26" t="s">
        <v>386</v>
      </c>
      <c r="F2137" s="26" t="s">
        <v>387</v>
      </c>
      <c r="G2137" s="26"/>
      <c r="H2137" s="72"/>
    </row>
    <row r="2138" spans="1:8">
      <c r="A2138" s="26">
        <v>2137</v>
      </c>
      <c r="B2138" s="74" t="s">
        <v>448</v>
      </c>
      <c r="C2138" s="26" t="s">
        <v>179</v>
      </c>
      <c r="D2138" s="26" t="s">
        <v>183</v>
      </c>
      <c r="E2138" s="26" t="s">
        <v>388</v>
      </c>
      <c r="F2138" s="26" t="s">
        <v>389</v>
      </c>
      <c r="G2138" s="26"/>
      <c r="H2138" s="70">
        <v>14031</v>
      </c>
    </row>
    <row r="2139" spans="1:8">
      <c r="A2139" s="26">
        <v>2138</v>
      </c>
      <c r="B2139" s="74" t="s">
        <v>448</v>
      </c>
      <c r="C2139" s="26" t="s">
        <v>179</v>
      </c>
      <c r="D2139" s="26" t="s">
        <v>192</v>
      </c>
      <c r="E2139" s="26" t="s">
        <v>390</v>
      </c>
      <c r="F2139" s="26" t="s">
        <v>391</v>
      </c>
      <c r="G2139" s="26"/>
      <c r="H2139" s="71">
        <v>67226.282751363309</v>
      </c>
    </row>
    <row r="2140" spans="1:8">
      <c r="A2140" s="26">
        <v>2139</v>
      </c>
      <c r="B2140" s="74" t="s">
        <v>448</v>
      </c>
      <c r="C2140" s="26" t="s">
        <v>179</v>
      </c>
      <c r="D2140" s="26" t="s">
        <v>183</v>
      </c>
      <c r="E2140" s="26" t="s">
        <v>392</v>
      </c>
      <c r="F2140" s="26" t="s">
        <v>393</v>
      </c>
      <c r="G2140" s="26"/>
      <c r="H2140" s="70">
        <v>337973.28275136329</v>
      </c>
    </row>
    <row r="2141" spans="1:8">
      <c r="A2141" s="26">
        <v>2140</v>
      </c>
      <c r="B2141" s="74" t="s">
        <v>448</v>
      </c>
      <c r="C2141" s="26" t="s">
        <v>179</v>
      </c>
      <c r="D2141" s="26" t="s">
        <v>192</v>
      </c>
      <c r="E2141" s="26" t="s">
        <v>394</v>
      </c>
      <c r="F2141" s="26" t="s">
        <v>395</v>
      </c>
      <c r="G2141" s="26"/>
      <c r="H2141" s="72"/>
    </row>
    <row r="2142" spans="1:8">
      <c r="A2142" s="26">
        <v>2141</v>
      </c>
      <c r="B2142" s="74" t="s">
        <v>448</v>
      </c>
      <c r="C2142" s="26" t="s">
        <v>179</v>
      </c>
      <c r="D2142" s="26" t="s">
        <v>192</v>
      </c>
      <c r="E2142" s="26" t="s">
        <v>396</v>
      </c>
      <c r="F2142" s="26" t="s">
        <v>397</v>
      </c>
      <c r="G2142" s="26"/>
      <c r="H2142" s="72"/>
    </row>
    <row r="2143" spans="1:8">
      <c r="A2143" s="26">
        <v>2142</v>
      </c>
      <c r="B2143" s="74" t="s">
        <v>448</v>
      </c>
      <c r="C2143" s="26" t="s">
        <v>179</v>
      </c>
      <c r="D2143" s="26" t="s">
        <v>183</v>
      </c>
      <c r="E2143" s="26" t="s">
        <v>398</v>
      </c>
      <c r="F2143" s="26" t="s">
        <v>399</v>
      </c>
      <c r="G2143" s="26"/>
      <c r="H2143" s="70">
        <v>337973.28275136329</v>
      </c>
    </row>
    <row r="2144" spans="1:8">
      <c r="A2144" s="26">
        <v>2143</v>
      </c>
      <c r="B2144" s="74" t="s">
        <v>448</v>
      </c>
      <c r="C2144" s="26" t="s">
        <v>179</v>
      </c>
      <c r="D2144" s="26" t="s">
        <v>183</v>
      </c>
      <c r="E2144" s="26" t="s">
        <v>400</v>
      </c>
      <c r="F2144" s="26" t="s">
        <v>401</v>
      </c>
      <c r="G2144" s="26"/>
      <c r="H2144" s="70">
        <v>284500</v>
      </c>
    </row>
    <row r="2145" spans="1:8">
      <c r="A2145" s="26">
        <v>2144</v>
      </c>
      <c r="B2145" s="74" t="s">
        <v>448</v>
      </c>
      <c r="C2145" s="26" t="s">
        <v>179</v>
      </c>
      <c r="D2145" s="26" t="s">
        <v>192</v>
      </c>
      <c r="E2145" s="26" t="s">
        <v>402</v>
      </c>
      <c r="F2145" s="26" t="s">
        <v>403</v>
      </c>
      <c r="G2145" s="26"/>
      <c r="H2145" s="70">
        <v>-53473.282751363295</v>
      </c>
    </row>
    <row r="2146" spans="1:8">
      <c r="A2146" s="26">
        <v>2145</v>
      </c>
      <c r="B2146" s="74" t="s">
        <v>448</v>
      </c>
      <c r="C2146" s="26" t="s">
        <v>404</v>
      </c>
      <c r="D2146" s="26" t="s">
        <v>192</v>
      </c>
      <c r="E2146" s="26" t="s">
        <v>405</v>
      </c>
      <c r="F2146" s="26" t="s">
        <v>406</v>
      </c>
      <c r="G2146" s="26"/>
      <c r="H2146" s="57"/>
    </row>
    <row r="2147" spans="1:8">
      <c r="A2147" s="26">
        <v>2146</v>
      </c>
      <c r="B2147" s="74" t="s">
        <v>448</v>
      </c>
      <c r="C2147" s="26" t="s">
        <v>404</v>
      </c>
      <c r="D2147" s="26" t="s">
        <v>192</v>
      </c>
      <c r="E2147" s="26" t="s">
        <v>407</v>
      </c>
      <c r="F2147" s="26" t="s">
        <v>408</v>
      </c>
      <c r="G2147" s="26"/>
      <c r="H2147" s="57"/>
    </row>
    <row r="2148" spans="1:8">
      <c r="A2148" s="26">
        <v>2147</v>
      </c>
      <c r="B2148" s="74" t="s">
        <v>448</v>
      </c>
      <c r="C2148" s="26" t="s">
        <v>404</v>
      </c>
      <c r="D2148" s="26" t="s">
        <v>192</v>
      </c>
      <c r="E2148" s="26" t="s">
        <v>409</v>
      </c>
      <c r="F2148" s="26" t="s">
        <v>410</v>
      </c>
      <c r="G2148" s="26"/>
      <c r="H2148" s="57"/>
    </row>
    <row r="2149" spans="1:8">
      <c r="A2149" s="26">
        <v>2148</v>
      </c>
      <c r="B2149" s="74" t="s">
        <v>448</v>
      </c>
      <c r="C2149" s="26" t="s">
        <v>404</v>
      </c>
      <c r="D2149" s="26" t="s">
        <v>192</v>
      </c>
      <c r="E2149" s="26" t="s">
        <v>411</v>
      </c>
      <c r="F2149" s="26" t="s">
        <v>412</v>
      </c>
      <c r="G2149" s="26"/>
      <c r="H2149" s="57"/>
    </row>
    <row r="2150" spans="1:8">
      <c r="A2150" s="26">
        <v>2149</v>
      </c>
      <c r="B2150" s="74" t="s">
        <v>448</v>
      </c>
      <c r="C2150" s="26" t="s">
        <v>404</v>
      </c>
      <c r="D2150" s="26" t="s">
        <v>192</v>
      </c>
      <c r="E2150" s="26" t="s">
        <v>413</v>
      </c>
      <c r="F2150" s="26" t="s">
        <v>414</v>
      </c>
      <c r="G2150" s="26"/>
      <c r="H2150" s="57"/>
    </row>
    <row r="2151" spans="1:8">
      <c r="A2151" s="26">
        <v>2150</v>
      </c>
      <c r="B2151" s="74" t="s">
        <v>448</v>
      </c>
      <c r="C2151" s="26" t="s">
        <v>404</v>
      </c>
      <c r="D2151" s="26" t="s">
        <v>192</v>
      </c>
      <c r="E2151" s="26" t="s">
        <v>415</v>
      </c>
      <c r="F2151" s="26" t="s">
        <v>416</v>
      </c>
      <c r="G2151" s="26"/>
      <c r="H2151" s="57"/>
    </row>
    <row r="2152" spans="1:8">
      <c r="A2152" s="26">
        <v>2151</v>
      </c>
      <c r="B2152" s="74" t="s">
        <v>448</v>
      </c>
      <c r="C2152" s="26" t="s">
        <v>404</v>
      </c>
      <c r="D2152" s="26" t="s">
        <v>192</v>
      </c>
      <c r="E2152" s="26" t="s">
        <v>417</v>
      </c>
      <c r="F2152" s="26" t="s">
        <v>418</v>
      </c>
      <c r="G2152" s="26"/>
      <c r="H2152" s="57"/>
    </row>
    <row r="2153" spans="1:8" ht="15.75" thickBot="1">
      <c r="A2153" s="26">
        <v>2152</v>
      </c>
      <c r="B2153" s="74" t="s">
        <v>448</v>
      </c>
      <c r="C2153" s="26" t="s">
        <v>404</v>
      </c>
      <c r="D2153" s="26" t="s">
        <v>183</v>
      </c>
      <c r="E2153" s="26" t="s">
        <v>419</v>
      </c>
      <c r="F2153" s="26" t="s">
        <v>420</v>
      </c>
      <c r="G2153" s="26"/>
      <c r="H2153" s="56">
        <v>0</v>
      </c>
    </row>
    <row r="2154" spans="1:8" ht="16.5" thickTop="1" thickBot="1">
      <c r="A2154" s="26">
        <v>2153</v>
      </c>
      <c r="B2154" s="74" t="s">
        <v>448</v>
      </c>
      <c r="C2154" s="26" t="s">
        <v>404</v>
      </c>
      <c r="D2154" s="26" t="s">
        <v>183</v>
      </c>
      <c r="E2154" s="26" t="s">
        <v>421</v>
      </c>
      <c r="F2154" s="26" t="s">
        <v>422</v>
      </c>
      <c r="G2154" s="26"/>
      <c r="H2154" s="56">
        <v>0</v>
      </c>
    </row>
    <row r="2155" spans="1:8" ht="15.75" thickTop="1">
      <c r="A2155" s="26">
        <v>2154</v>
      </c>
      <c r="B2155" s="74" t="s">
        <v>448</v>
      </c>
      <c r="C2155" s="26" t="s">
        <v>404</v>
      </c>
      <c r="D2155" s="26" t="s">
        <v>192</v>
      </c>
      <c r="E2155" s="26" t="s">
        <v>423</v>
      </c>
      <c r="F2155" s="26" t="s">
        <v>424</v>
      </c>
      <c r="G2155" s="26"/>
      <c r="H2155" s="58">
        <v>4917</v>
      </c>
    </row>
    <row r="2156" spans="1:8">
      <c r="A2156" s="26">
        <v>2155</v>
      </c>
      <c r="B2156" s="74" t="s">
        <v>448</v>
      </c>
      <c r="C2156" s="26" t="s">
        <v>404</v>
      </c>
      <c r="D2156" s="26" t="s">
        <v>192</v>
      </c>
      <c r="E2156" s="26" t="s">
        <v>425</v>
      </c>
      <c r="F2156" s="26" t="s">
        <v>426</v>
      </c>
      <c r="G2156" s="26"/>
      <c r="H2156" s="59"/>
    </row>
    <row r="2157" spans="1:8">
      <c r="A2157" s="26">
        <v>2156</v>
      </c>
      <c r="B2157" s="74" t="s">
        <v>448</v>
      </c>
      <c r="C2157" s="26" t="s">
        <v>404</v>
      </c>
      <c r="D2157" s="26" t="s">
        <v>192</v>
      </c>
      <c r="E2157" s="26" t="s">
        <v>427</v>
      </c>
      <c r="F2157" s="26" t="s">
        <v>428</v>
      </c>
      <c r="G2157" s="26"/>
      <c r="H2157" s="58">
        <v>-4917</v>
      </c>
    </row>
    <row r="2158" spans="1:8">
      <c r="A2158" s="26">
        <v>2157</v>
      </c>
      <c r="B2158" s="74" t="s">
        <v>449</v>
      </c>
      <c r="C2158" s="26" t="s">
        <v>191</v>
      </c>
      <c r="D2158" s="26" t="s">
        <v>192</v>
      </c>
      <c r="E2158" s="26" t="s">
        <v>193</v>
      </c>
      <c r="F2158" s="26" t="s">
        <v>194</v>
      </c>
      <c r="G2158" s="26"/>
      <c r="H2158" s="72">
        <v>1000</v>
      </c>
    </row>
    <row r="2159" spans="1:8">
      <c r="A2159" s="26">
        <v>2158</v>
      </c>
      <c r="B2159" s="74" t="s">
        <v>449</v>
      </c>
      <c r="C2159" s="26" t="s">
        <v>191</v>
      </c>
      <c r="D2159" s="26" t="s">
        <v>192</v>
      </c>
      <c r="E2159" s="26" t="s">
        <v>195</v>
      </c>
      <c r="F2159" s="26" t="s">
        <v>196</v>
      </c>
      <c r="G2159" s="26"/>
      <c r="H2159" s="72"/>
    </row>
    <row r="2160" spans="1:8">
      <c r="A2160" s="26">
        <v>2159</v>
      </c>
      <c r="B2160" s="74" t="s">
        <v>449</v>
      </c>
      <c r="C2160" s="26" t="s">
        <v>191</v>
      </c>
      <c r="D2160" s="26" t="s">
        <v>192</v>
      </c>
      <c r="E2160" s="26" t="s">
        <v>197</v>
      </c>
      <c r="F2160" s="26" t="s">
        <v>198</v>
      </c>
      <c r="G2160" s="26"/>
      <c r="H2160" s="72"/>
    </row>
    <row r="2161" spans="1:8">
      <c r="A2161" s="26">
        <v>2160</v>
      </c>
      <c r="B2161" s="74" t="s">
        <v>449</v>
      </c>
      <c r="C2161" s="26" t="s">
        <v>191</v>
      </c>
      <c r="D2161" s="26" t="s">
        <v>183</v>
      </c>
      <c r="E2161" s="26" t="s">
        <v>199</v>
      </c>
      <c r="F2161" s="26" t="s">
        <v>200</v>
      </c>
      <c r="G2161" s="26"/>
      <c r="H2161" s="71">
        <v>1000</v>
      </c>
    </row>
    <row r="2162" spans="1:8">
      <c r="A2162" s="26">
        <v>2161</v>
      </c>
      <c r="B2162" s="74" t="s">
        <v>449</v>
      </c>
      <c r="C2162" s="26" t="s">
        <v>191</v>
      </c>
      <c r="D2162" s="26" t="s">
        <v>192</v>
      </c>
      <c r="E2162" s="26" t="s">
        <v>201</v>
      </c>
      <c r="F2162" s="26" t="s">
        <v>202</v>
      </c>
      <c r="G2162" s="26"/>
      <c r="H2162" s="72"/>
    </row>
    <row r="2163" spans="1:8">
      <c r="A2163" s="26">
        <v>2162</v>
      </c>
      <c r="B2163" s="74" t="s">
        <v>449</v>
      </c>
      <c r="C2163" s="26" t="s">
        <v>191</v>
      </c>
      <c r="D2163" s="26" t="s">
        <v>192</v>
      </c>
      <c r="E2163" s="26" t="s">
        <v>203</v>
      </c>
      <c r="F2163" s="26" t="s">
        <v>204</v>
      </c>
      <c r="G2163" s="26"/>
      <c r="H2163" s="72"/>
    </row>
    <row r="2164" spans="1:8">
      <c r="A2164" s="26">
        <v>2163</v>
      </c>
      <c r="B2164" s="74" t="s">
        <v>449</v>
      </c>
      <c r="C2164" s="26" t="s">
        <v>191</v>
      </c>
      <c r="D2164" s="26" t="s">
        <v>183</v>
      </c>
      <c r="E2164" s="26" t="s">
        <v>205</v>
      </c>
      <c r="F2164" s="26" t="s">
        <v>206</v>
      </c>
      <c r="G2164" s="26"/>
      <c r="H2164" s="71">
        <v>0</v>
      </c>
    </row>
    <row r="2165" spans="1:8">
      <c r="A2165" s="26">
        <v>2164</v>
      </c>
      <c r="B2165" s="74" t="s">
        <v>449</v>
      </c>
      <c r="C2165" s="26" t="s">
        <v>191</v>
      </c>
      <c r="D2165" s="26" t="s">
        <v>192</v>
      </c>
      <c r="E2165" s="26" t="s">
        <v>207</v>
      </c>
      <c r="F2165" s="26" t="s">
        <v>208</v>
      </c>
      <c r="G2165" s="26"/>
      <c r="H2165" s="72"/>
    </row>
    <row r="2166" spans="1:8">
      <c r="A2166" s="26">
        <v>2165</v>
      </c>
      <c r="B2166" s="74" t="s">
        <v>449</v>
      </c>
      <c r="C2166" s="26" t="s">
        <v>191</v>
      </c>
      <c r="D2166" s="26" t="s">
        <v>192</v>
      </c>
      <c r="E2166" s="26" t="s">
        <v>209</v>
      </c>
      <c r="F2166" s="26" t="s">
        <v>210</v>
      </c>
      <c r="G2166" s="26"/>
      <c r="H2166" s="72"/>
    </row>
    <row r="2167" spans="1:8">
      <c r="A2167" s="26">
        <v>2166</v>
      </c>
      <c r="B2167" s="74" t="s">
        <v>449</v>
      </c>
      <c r="C2167" s="26" t="s">
        <v>191</v>
      </c>
      <c r="D2167" s="26" t="s">
        <v>192</v>
      </c>
      <c r="E2167" s="26" t="s">
        <v>211</v>
      </c>
      <c r="F2167" s="26" t="s">
        <v>212</v>
      </c>
      <c r="G2167" s="26"/>
      <c r="H2167" s="72">
        <v>384457</v>
      </c>
    </row>
    <row r="2168" spans="1:8">
      <c r="A2168" s="26">
        <v>2167</v>
      </c>
      <c r="B2168" s="74" t="s">
        <v>449</v>
      </c>
      <c r="C2168" s="26" t="s">
        <v>191</v>
      </c>
      <c r="D2168" s="26" t="s">
        <v>192</v>
      </c>
      <c r="E2168" s="26" t="s">
        <v>213</v>
      </c>
      <c r="F2168" s="26" t="s">
        <v>214</v>
      </c>
      <c r="G2168" s="26"/>
      <c r="H2168" s="72"/>
    </row>
    <row r="2169" spans="1:8">
      <c r="A2169" s="26">
        <v>2168</v>
      </c>
      <c r="B2169" s="74" t="s">
        <v>449</v>
      </c>
      <c r="C2169" s="26" t="s">
        <v>191</v>
      </c>
      <c r="D2169" s="26" t="s">
        <v>192</v>
      </c>
      <c r="E2169" s="26" t="s">
        <v>215</v>
      </c>
      <c r="F2169" s="26" t="s">
        <v>216</v>
      </c>
      <c r="G2169" s="26"/>
      <c r="H2169" s="72"/>
    </row>
    <row r="2170" spans="1:8">
      <c r="A2170" s="26">
        <v>2169</v>
      </c>
      <c r="B2170" s="74" t="s">
        <v>449</v>
      </c>
      <c r="C2170" s="26" t="s">
        <v>191</v>
      </c>
      <c r="D2170" s="26" t="s">
        <v>192</v>
      </c>
      <c r="E2170" s="26" t="s">
        <v>217</v>
      </c>
      <c r="F2170" s="26" t="s">
        <v>218</v>
      </c>
      <c r="G2170" s="26"/>
      <c r="H2170" s="72"/>
    </row>
    <row r="2171" spans="1:8">
      <c r="A2171" s="26">
        <v>2170</v>
      </c>
      <c r="B2171" s="74" t="s">
        <v>449</v>
      </c>
      <c r="C2171" s="26" t="s">
        <v>191</v>
      </c>
      <c r="D2171" s="26" t="s">
        <v>192</v>
      </c>
      <c r="E2171" s="26" t="s">
        <v>219</v>
      </c>
      <c r="F2171" s="26" t="s">
        <v>220</v>
      </c>
      <c r="G2171" s="26"/>
      <c r="H2171" s="72"/>
    </row>
    <row r="2172" spans="1:8">
      <c r="A2172" s="26">
        <v>2171</v>
      </c>
      <c r="B2172" s="74" t="s">
        <v>449</v>
      </c>
      <c r="C2172" s="26" t="s">
        <v>191</v>
      </c>
      <c r="D2172" s="26" t="s">
        <v>192</v>
      </c>
      <c r="E2172" s="26" t="s">
        <v>221</v>
      </c>
      <c r="F2172" s="26" t="s">
        <v>222</v>
      </c>
      <c r="G2172" s="26"/>
      <c r="H2172" s="72"/>
    </row>
    <row r="2173" spans="1:8">
      <c r="A2173" s="26">
        <v>2172</v>
      </c>
      <c r="B2173" s="74" t="s">
        <v>449</v>
      </c>
      <c r="C2173" s="26" t="s">
        <v>191</v>
      </c>
      <c r="D2173" s="26" t="s">
        <v>192</v>
      </c>
      <c r="E2173" s="26" t="s">
        <v>223</v>
      </c>
      <c r="F2173" s="26" t="s">
        <v>224</v>
      </c>
      <c r="G2173" s="26"/>
      <c r="H2173" s="72"/>
    </row>
    <row r="2174" spans="1:8">
      <c r="A2174" s="26">
        <v>2173</v>
      </c>
      <c r="B2174" s="74" t="s">
        <v>449</v>
      </c>
      <c r="C2174" s="26" t="s">
        <v>191</v>
      </c>
      <c r="D2174" s="26" t="s">
        <v>192</v>
      </c>
      <c r="E2174" s="26" t="s">
        <v>225</v>
      </c>
      <c r="F2174" s="26" t="s">
        <v>226</v>
      </c>
      <c r="G2174" s="26"/>
      <c r="H2174" s="72"/>
    </row>
    <row r="2175" spans="1:8">
      <c r="A2175" s="26">
        <v>2174</v>
      </c>
      <c r="B2175" s="74" t="s">
        <v>449</v>
      </c>
      <c r="C2175" s="26" t="s">
        <v>191</v>
      </c>
      <c r="D2175" s="26" t="s">
        <v>192</v>
      </c>
      <c r="E2175" s="26" t="s">
        <v>227</v>
      </c>
      <c r="F2175" s="26" t="s">
        <v>228</v>
      </c>
      <c r="G2175" s="26"/>
      <c r="H2175" s="72"/>
    </row>
    <row r="2176" spans="1:8">
      <c r="A2176" s="26">
        <v>2175</v>
      </c>
      <c r="B2176" s="74" t="s">
        <v>449</v>
      </c>
      <c r="C2176" s="26" t="s">
        <v>191</v>
      </c>
      <c r="D2176" s="26" t="s">
        <v>192</v>
      </c>
      <c r="E2176" s="26" t="s">
        <v>229</v>
      </c>
      <c r="F2176" s="26" t="s">
        <v>230</v>
      </c>
      <c r="G2176" s="26"/>
      <c r="H2176" s="72"/>
    </row>
    <row r="2177" spans="1:8">
      <c r="A2177" s="26">
        <v>2176</v>
      </c>
      <c r="B2177" s="74" t="s">
        <v>449</v>
      </c>
      <c r="C2177" s="26" t="s">
        <v>191</v>
      </c>
      <c r="D2177" s="26" t="s">
        <v>192</v>
      </c>
      <c r="E2177" s="26" t="s">
        <v>231</v>
      </c>
      <c r="F2177" s="26" t="s">
        <v>232</v>
      </c>
      <c r="G2177" s="26"/>
      <c r="H2177" s="72"/>
    </row>
    <row r="2178" spans="1:8">
      <c r="A2178" s="26">
        <v>2177</v>
      </c>
      <c r="B2178" s="74" t="s">
        <v>449</v>
      </c>
      <c r="C2178" s="26" t="s">
        <v>191</v>
      </c>
      <c r="D2178" s="26" t="s">
        <v>192</v>
      </c>
      <c r="E2178" s="26" t="s">
        <v>233</v>
      </c>
      <c r="F2178" s="26" t="s">
        <v>234</v>
      </c>
      <c r="G2178" s="26"/>
      <c r="H2178" s="72"/>
    </row>
    <row r="2179" spans="1:8">
      <c r="A2179" s="26">
        <v>2178</v>
      </c>
      <c r="B2179" s="74" t="s">
        <v>449</v>
      </c>
      <c r="C2179" s="26" t="s">
        <v>191</v>
      </c>
      <c r="D2179" s="26" t="s">
        <v>192</v>
      </c>
      <c r="E2179" s="26" t="s">
        <v>235</v>
      </c>
      <c r="F2179" s="26" t="s">
        <v>236</v>
      </c>
      <c r="G2179" s="26"/>
      <c r="H2179" s="72"/>
    </row>
    <row r="2180" spans="1:8">
      <c r="A2180" s="26">
        <v>2179</v>
      </c>
      <c r="B2180" s="74" t="s">
        <v>449</v>
      </c>
      <c r="C2180" s="26" t="s">
        <v>191</v>
      </c>
      <c r="D2180" s="26" t="s">
        <v>192</v>
      </c>
      <c r="E2180" s="26" t="s">
        <v>237</v>
      </c>
      <c r="F2180" s="26" t="s">
        <v>238</v>
      </c>
      <c r="G2180" s="26"/>
      <c r="H2180" s="72"/>
    </row>
    <row r="2181" spans="1:8">
      <c r="A2181" s="26">
        <v>2180</v>
      </c>
      <c r="B2181" s="74" t="s">
        <v>449</v>
      </c>
      <c r="C2181" s="26" t="s">
        <v>191</v>
      </c>
      <c r="D2181" s="26" t="s">
        <v>192</v>
      </c>
      <c r="E2181" s="26" t="s">
        <v>239</v>
      </c>
      <c r="F2181" s="26" t="s">
        <v>240</v>
      </c>
      <c r="G2181" s="26"/>
      <c r="H2181" s="72"/>
    </row>
    <row r="2182" spans="1:8">
      <c r="A2182" s="26">
        <v>2181</v>
      </c>
      <c r="B2182" s="74" t="s">
        <v>449</v>
      </c>
      <c r="C2182" s="26" t="s">
        <v>191</v>
      </c>
      <c r="D2182" s="26" t="s">
        <v>192</v>
      </c>
      <c r="E2182" s="26" t="s">
        <v>241</v>
      </c>
      <c r="F2182" s="26" t="s">
        <v>242</v>
      </c>
      <c r="G2182" s="26"/>
      <c r="H2182" s="72"/>
    </row>
    <row r="2183" spans="1:8">
      <c r="A2183" s="26">
        <v>2182</v>
      </c>
      <c r="B2183" s="74" t="s">
        <v>449</v>
      </c>
      <c r="C2183" s="26" t="s">
        <v>191</v>
      </c>
      <c r="D2183" s="26" t="s">
        <v>192</v>
      </c>
      <c r="E2183" s="26" t="s">
        <v>243</v>
      </c>
      <c r="F2183" s="26" t="s">
        <v>244</v>
      </c>
      <c r="G2183" s="26"/>
      <c r="H2183" s="72"/>
    </row>
    <row r="2184" spans="1:8">
      <c r="A2184" s="26">
        <v>2183</v>
      </c>
      <c r="B2184" s="74" t="s">
        <v>449</v>
      </c>
      <c r="C2184" s="26" t="s">
        <v>191</v>
      </c>
      <c r="D2184" s="26" t="s">
        <v>192</v>
      </c>
      <c r="E2184" s="26" t="s">
        <v>245</v>
      </c>
      <c r="F2184" s="26" t="s">
        <v>246</v>
      </c>
      <c r="G2184" s="26"/>
      <c r="H2184" s="72"/>
    </row>
    <row r="2185" spans="1:8">
      <c r="A2185" s="26">
        <v>2184</v>
      </c>
      <c r="B2185" s="74" t="s">
        <v>449</v>
      </c>
      <c r="C2185" s="26" t="s">
        <v>191</v>
      </c>
      <c r="D2185" s="26" t="s">
        <v>192</v>
      </c>
      <c r="E2185" s="26" t="s">
        <v>247</v>
      </c>
      <c r="F2185" s="26" t="s">
        <v>248</v>
      </c>
      <c r="G2185" s="26"/>
      <c r="H2185" s="72"/>
    </row>
    <row r="2186" spans="1:8">
      <c r="A2186" s="26">
        <v>2185</v>
      </c>
      <c r="B2186" s="74" t="s">
        <v>449</v>
      </c>
      <c r="C2186" s="26" t="s">
        <v>191</v>
      </c>
      <c r="D2186" s="26" t="s">
        <v>192</v>
      </c>
      <c r="E2186" s="26" t="s">
        <v>249</v>
      </c>
      <c r="F2186" s="26" t="s">
        <v>250</v>
      </c>
      <c r="G2186" s="26"/>
      <c r="H2186" s="72">
        <v>2880.79</v>
      </c>
    </row>
    <row r="2187" spans="1:8">
      <c r="A2187" s="26">
        <v>2186</v>
      </c>
      <c r="B2187" s="74" t="s">
        <v>449</v>
      </c>
      <c r="C2187" s="26" t="s">
        <v>191</v>
      </c>
      <c r="D2187" s="26" t="s">
        <v>192</v>
      </c>
      <c r="E2187" s="26" t="s">
        <v>251</v>
      </c>
      <c r="F2187" s="26" t="s">
        <v>252</v>
      </c>
      <c r="G2187" s="26"/>
      <c r="H2187" s="72">
        <v>9065</v>
      </c>
    </row>
    <row r="2188" spans="1:8">
      <c r="A2188" s="26">
        <v>2187</v>
      </c>
      <c r="B2188" s="74" t="s">
        <v>449</v>
      </c>
      <c r="C2188" s="26" t="s">
        <v>191</v>
      </c>
      <c r="D2188" s="26" t="s">
        <v>192</v>
      </c>
      <c r="E2188" s="26" t="s">
        <v>253</v>
      </c>
      <c r="F2188" s="26" t="s">
        <v>254</v>
      </c>
      <c r="G2188" s="26"/>
      <c r="H2188" s="72">
        <v>3168.75</v>
      </c>
    </row>
    <row r="2189" spans="1:8">
      <c r="A2189" s="26">
        <v>2188</v>
      </c>
      <c r="B2189" s="74" t="s">
        <v>449</v>
      </c>
      <c r="C2189" s="26" t="s">
        <v>191</v>
      </c>
      <c r="D2189" s="26" t="s">
        <v>192</v>
      </c>
      <c r="E2189" s="26" t="s">
        <v>255</v>
      </c>
      <c r="F2189" s="26" t="s">
        <v>256</v>
      </c>
      <c r="G2189" s="26"/>
      <c r="H2189" s="72"/>
    </row>
    <row r="2190" spans="1:8">
      <c r="A2190" s="26">
        <v>2189</v>
      </c>
      <c r="B2190" s="74" t="s">
        <v>449</v>
      </c>
      <c r="C2190" s="26" t="s">
        <v>191</v>
      </c>
      <c r="D2190" s="26" t="s">
        <v>192</v>
      </c>
      <c r="E2190" s="26" t="s">
        <v>257</v>
      </c>
      <c r="F2190" s="26" t="s">
        <v>258</v>
      </c>
      <c r="G2190" s="26"/>
      <c r="H2190" s="72"/>
    </row>
    <row r="2191" spans="1:8">
      <c r="A2191" s="26">
        <v>2190</v>
      </c>
      <c r="B2191" s="74" t="s">
        <v>449</v>
      </c>
      <c r="C2191" s="26" t="s">
        <v>191</v>
      </c>
      <c r="D2191" s="26" t="s">
        <v>192</v>
      </c>
      <c r="E2191" s="26" t="s">
        <v>259</v>
      </c>
      <c r="F2191" s="26" t="s">
        <v>260</v>
      </c>
      <c r="G2191" s="26"/>
      <c r="H2191" s="72"/>
    </row>
    <row r="2192" spans="1:8">
      <c r="A2192" s="26">
        <v>2191</v>
      </c>
      <c r="B2192" s="74" t="s">
        <v>449</v>
      </c>
      <c r="C2192" s="26" t="s">
        <v>191</v>
      </c>
      <c r="D2192" s="26" t="s">
        <v>192</v>
      </c>
      <c r="E2192" s="26" t="s">
        <v>261</v>
      </c>
      <c r="F2192" s="26" t="s">
        <v>262</v>
      </c>
      <c r="G2192" s="26"/>
      <c r="H2192" s="72"/>
    </row>
    <row r="2193" spans="1:8">
      <c r="A2193" s="26">
        <v>2192</v>
      </c>
      <c r="B2193" s="74" t="s">
        <v>449</v>
      </c>
      <c r="C2193" s="26" t="s">
        <v>191</v>
      </c>
      <c r="D2193" s="26" t="s">
        <v>192</v>
      </c>
      <c r="E2193" s="26" t="s">
        <v>263</v>
      </c>
      <c r="F2193" s="26" t="s">
        <v>264</v>
      </c>
      <c r="G2193" s="26"/>
      <c r="H2193" s="72"/>
    </row>
    <row r="2194" spans="1:8">
      <c r="A2194" s="26">
        <v>2193</v>
      </c>
      <c r="B2194" s="74" t="s">
        <v>449</v>
      </c>
      <c r="C2194" s="26" t="s">
        <v>191</v>
      </c>
      <c r="D2194" s="26" t="s">
        <v>192</v>
      </c>
      <c r="E2194" s="26" t="s">
        <v>265</v>
      </c>
      <c r="F2194" s="26" t="s">
        <v>266</v>
      </c>
      <c r="G2194" s="26"/>
      <c r="H2194" s="72"/>
    </row>
    <row r="2195" spans="1:8">
      <c r="A2195" s="26">
        <v>2194</v>
      </c>
      <c r="B2195" s="74" t="s">
        <v>449</v>
      </c>
      <c r="C2195" s="26" t="s">
        <v>191</v>
      </c>
      <c r="D2195" s="26" t="s">
        <v>192</v>
      </c>
      <c r="E2195" s="26" t="s">
        <v>267</v>
      </c>
      <c r="F2195" s="26" t="s">
        <v>268</v>
      </c>
      <c r="G2195" s="26"/>
      <c r="H2195" s="72"/>
    </row>
    <row r="2196" spans="1:8">
      <c r="A2196" s="26">
        <v>2195</v>
      </c>
      <c r="B2196" s="74" t="s">
        <v>449</v>
      </c>
      <c r="C2196" s="26" t="s">
        <v>191</v>
      </c>
      <c r="D2196" s="26" t="s">
        <v>192</v>
      </c>
      <c r="E2196" s="26" t="s">
        <v>269</v>
      </c>
      <c r="F2196" s="26" t="s">
        <v>270</v>
      </c>
      <c r="G2196" s="26"/>
      <c r="H2196" s="72"/>
    </row>
    <row r="2197" spans="1:8">
      <c r="A2197" s="26">
        <v>2196</v>
      </c>
      <c r="B2197" s="74" t="s">
        <v>449</v>
      </c>
      <c r="C2197" s="26" t="s">
        <v>191</v>
      </c>
      <c r="D2197" s="26" t="s">
        <v>192</v>
      </c>
      <c r="E2197" s="26" t="s">
        <v>271</v>
      </c>
      <c r="F2197" s="26" t="s">
        <v>272</v>
      </c>
      <c r="G2197" s="26"/>
      <c r="H2197" s="72"/>
    </row>
    <row r="2198" spans="1:8">
      <c r="A2198" s="26">
        <v>2197</v>
      </c>
      <c r="B2198" s="74" t="s">
        <v>449</v>
      </c>
      <c r="C2198" s="26" t="s">
        <v>191</v>
      </c>
      <c r="D2198" s="26" t="s">
        <v>192</v>
      </c>
      <c r="E2198" s="26" t="s">
        <v>273</v>
      </c>
      <c r="F2198" s="26" t="s">
        <v>274</v>
      </c>
      <c r="G2198" s="26"/>
      <c r="H2198" s="72"/>
    </row>
    <row r="2199" spans="1:8">
      <c r="A2199" s="26">
        <v>2198</v>
      </c>
      <c r="B2199" s="74" t="s">
        <v>449</v>
      </c>
      <c r="C2199" s="26" t="s">
        <v>191</v>
      </c>
      <c r="D2199" s="26" t="s">
        <v>192</v>
      </c>
      <c r="E2199" s="26" t="s">
        <v>275</v>
      </c>
      <c r="F2199" s="26" t="s">
        <v>276</v>
      </c>
      <c r="G2199" s="26"/>
      <c r="H2199" s="72"/>
    </row>
    <row r="2200" spans="1:8">
      <c r="A2200" s="26">
        <v>2199</v>
      </c>
      <c r="B2200" s="74" t="s">
        <v>449</v>
      </c>
      <c r="C2200" s="26" t="s">
        <v>191</v>
      </c>
      <c r="D2200" s="26" t="s">
        <v>183</v>
      </c>
      <c r="E2200" s="26" t="s">
        <v>277</v>
      </c>
      <c r="F2200" s="26" t="s">
        <v>278</v>
      </c>
      <c r="G2200" s="26"/>
      <c r="H2200" s="70">
        <v>399571.54</v>
      </c>
    </row>
    <row r="2201" spans="1:8">
      <c r="A2201" s="26">
        <v>2200</v>
      </c>
      <c r="B2201" s="74" t="s">
        <v>449</v>
      </c>
      <c r="C2201" s="26" t="s">
        <v>191</v>
      </c>
      <c r="D2201" s="26" t="s">
        <v>192</v>
      </c>
      <c r="E2201" s="26" t="s">
        <v>279</v>
      </c>
      <c r="F2201" s="26" t="s">
        <v>280</v>
      </c>
      <c r="G2201" s="26"/>
      <c r="H2201" s="72"/>
    </row>
    <row r="2202" spans="1:8">
      <c r="A2202" s="26">
        <v>2201</v>
      </c>
      <c r="B2202" s="74" t="s">
        <v>449</v>
      </c>
      <c r="C2202" s="26" t="s">
        <v>191</v>
      </c>
      <c r="D2202" s="26" t="s">
        <v>192</v>
      </c>
      <c r="E2202" s="26" t="s">
        <v>281</v>
      </c>
      <c r="F2202" s="26" t="s">
        <v>282</v>
      </c>
      <c r="G2202" s="26"/>
      <c r="H2202" s="72"/>
    </row>
    <row r="2203" spans="1:8">
      <c r="A2203" s="26">
        <v>2202</v>
      </c>
      <c r="B2203" s="74" t="s">
        <v>449</v>
      </c>
      <c r="C2203" s="26" t="s">
        <v>191</v>
      </c>
      <c r="D2203" s="26" t="s">
        <v>192</v>
      </c>
      <c r="E2203" s="26" t="s">
        <v>283</v>
      </c>
      <c r="F2203" s="26" t="s">
        <v>284</v>
      </c>
      <c r="G2203" s="26"/>
      <c r="H2203" s="72"/>
    </row>
    <row r="2204" spans="1:8">
      <c r="A2204" s="26">
        <v>2203</v>
      </c>
      <c r="B2204" s="74" t="s">
        <v>449</v>
      </c>
      <c r="C2204" s="26" t="s">
        <v>191</v>
      </c>
      <c r="D2204" s="26" t="s">
        <v>192</v>
      </c>
      <c r="E2204" s="26" t="s">
        <v>285</v>
      </c>
      <c r="F2204" s="26" t="s">
        <v>286</v>
      </c>
      <c r="G2204" s="26"/>
      <c r="H2204" s="72"/>
    </row>
    <row r="2205" spans="1:8">
      <c r="A2205" s="26">
        <v>2204</v>
      </c>
      <c r="B2205" s="74" t="s">
        <v>449</v>
      </c>
      <c r="C2205" s="26" t="s">
        <v>191</v>
      </c>
      <c r="D2205" s="26" t="s">
        <v>192</v>
      </c>
      <c r="E2205" s="26" t="s">
        <v>287</v>
      </c>
      <c r="F2205" s="26" t="s">
        <v>288</v>
      </c>
      <c r="G2205" s="26"/>
      <c r="H2205" s="72"/>
    </row>
    <row r="2206" spans="1:8">
      <c r="A2206" s="26">
        <v>2205</v>
      </c>
      <c r="B2206" s="74" t="s">
        <v>449</v>
      </c>
      <c r="C2206" s="26" t="s">
        <v>191</v>
      </c>
      <c r="D2206" s="26" t="s">
        <v>192</v>
      </c>
      <c r="E2206" s="26" t="s">
        <v>289</v>
      </c>
      <c r="F2206" s="26" t="s">
        <v>290</v>
      </c>
      <c r="G2206" s="26"/>
      <c r="H2206" s="72"/>
    </row>
    <row r="2207" spans="1:8">
      <c r="A2207" s="26">
        <v>2206</v>
      </c>
      <c r="B2207" s="74" t="s">
        <v>449</v>
      </c>
      <c r="C2207" s="26" t="s">
        <v>191</v>
      </c>
      <c r="D2207" s="26" t="s">
        <v>192</v>
      </c>
      <c r="E2207" s="26" t="s">
        <v>291</v>
      </c>
      <c r="F2207" s="26" t="s">
        <v>292</v>
      </c>
      <c r="G2207" s="26"/>
      <c r="H2207" s="72"/>
    </row>
    <row r="2208" spans="1:8">
      <c r="A2208" s="26">
        <v>2207</v>
      </c>
      <c r="B2208" s="74" t="s">
        <v>449</v>
      </c>
      <c r="C2208" s="26" t="s">
        <v>191</v>
      </c>
      <c r="D2208" s="26" t="s">
        <v>192</v>
      </c>
      <c r="E2208" s="26" t="s">
        <v>293</v>
      </c>
      <c r="F2208" s="26" t="s">
        <v>294</v>
      </c>
      <c r="G2208" s="26"/>
      <c r="H2208" s="72"/>
    </row>
    <row r="2209" spans="1:8">
      <c r="A2209" s="26">
        <v>2208</v>
      </c>
      <c r="B2209" s="74" t="s">
        <v>449</v>
      </c>
      <c r="C2209" s="26" t="s">
        <v>191</v>
      </c>
      <c r="D2209" s="26" t="s">
        <v>192</v>
      </c>
      <c r="E2209" s="26" t="s">
        <v>295</v>
      </c>
      <c r="F2209" s="26" t="s">
        <v>296</v>
      </c>
      <c r="G2209" s="26"/>
      <c r="H2209" s="72"/>
    </row>
    <row r="2210" spans="1:8">
      <c r="A2210" s="26">
        <v>2209</v>
      </c>
      <c r="B2210" s="74" t="s">
        <v>449</v>
      </c>
      <c r="C2210" s="26" t="s">
        <v>191</v>
      </c>
      <c r="D2210" s="26" t="s">
        <v>183</v>
      </c>
      <c r="E2210" s="26" t="s">
        <v>297</v>
      </c>
      <c r="F2210" s="26" t="s">
        <v>298</v>
      </c>
      <c r="G2210" s="26"/>
      <c r="H2210" s="70">
        <v>400000</v>
      </c>
    </row>
    <row r="2211" spans="1:8">
      <c r="A2211" s="26">
        <v>2210</v>
      </c>
      <c r="B2211" s="74" t="s">
        <v>449</v>
      </c>
      <c r="C2211" s="26" t="s">
        <v>299</v>
      </c>
      <c r="D2211" s="26" t="s">
        <v>192</v>
      </c>
      <c r="E2211" s="26" t="s">
        <v>8</v>
      </c>
      <c r="F2211" s="26" t="s">
        <v>9</v>
      </c>
      <c r="G2211" s="64"/>
      <c r="H2211" s="72"/>
    </row>
    <row r="2212" spans="1:8">
      <c r="A2212" s="26">
        <v>2211</v>
      </c>
      <c r="B2212" s="74" t="s">
        <v>449</v>
      </c>
      <c r="C2212" s="26" t="s">
        <v>299</v>
      </c>
      <c r="D2212" s="26" t="s">
        <v>192</v>
      </c>
      <c r="E2212" s="26" t="s">
        <v>10</v>
      </c>
      <c r="F2212" s="26" t="s">
        <v>11</v>
      </c>
      <c r="G2212" s="64"/>
      <c r="H2212" s="72"/>
    </row>
    <row r="2213" spans="1:8">
      <c r="A2213" s="26">
        <v>2212</v>
      </c>
      <c r="B2213" s="74" t="s">
        <v>449</v>
      </c>
      <c r="C2213" s="26" t="s">
        <v>299</v>
      </c>
      <c r="D2213" s="26" t="s">
        <v>192</v>
      </c>
      <c r="E2213" s="26" t="s">
        <v>12</v>
      </c>
      <c r="F2213" s="26" t="s">
        <v>13</v>
      </c>
      <c r="G2213" s="64"/>
      <c r="H2213" s="72"/>
    </row>
    <row r="2214" spans="1:8">
      <c r="A2214" s="26">
        <v>2213</v>
      </c>
      <c r="B2214" s="74" t="s">
        <v>449</v>
      </c>
      <c r="C2214" s="26" t="s">
        <v>299</v>
      </c>
      <c r="D2214" s="26" t="s">
        <v>192</v>
      </c>
      <c r="E2214" s="26" t="s">
        <v>14</v>
      </c>
      <c r="F2214" s="26" t="s">
        <v>15</v>
      </c>
      <c r="G2214" s="64"/>
      <c r="H2214" s="72"/>
    </row>
    <row r="2215" spans="1:8">
      <c r="A2215" s="26">
        <v>2214</v>
      </c>
      <c r="B2215" s="74" t="s">
        <v>449</v>
      </c>
      <c r="C2215" s="26" t="s">
        <v>299</v>
      </c>
      <c r="D2215" s="26" t="s">
        <v>192</v>
      </c>
      <c r="E2215" s="26" t="s">
        <v>18</v>
      </c>
      <c r="F2215" s="26" t="s">
        <v>19</v>
      </c>
      <c r="G2215" s="64"/>
      <c r="H2215" s="72"/>
    </row>
    <row r="2216" spans="1:8">
      <c r="A2216" s="26">
        <v>2215</v>
      </c>
      <c r="B2216" s="74" t="s">
        <v>449</v>
      </c>
      <c r="C2216" s="26" t="s">
        <v>299</v>
      </c>
      <c r="D2216" s="26" t="s">
        <v>192</v>
      </c>
      <c r="E2216" s="26" t="s">
        <v>20</v>
      </c>
      <c r="F2216" s="26" t="s">
        <v>21</v>
      </c>
      <c r="G2216" s="64"/>
      <c r="H2216" s="72"/>
    </row>
    <row r="2217" spans="1:8">
      <c r="A2217" s="26">
        <v>2216</v>
      </c>
      <c r="B2217" s="74" t="s">
        <v>449</v>
      </c>
      <c r="C2217" s="26" t="s">
        <v>299</v>
      </c>
      <c r="D2217" s="26" t="s">
        <v>192</v>
      </c>
      <c r="E2217" s="26" t="s">
        <v>22</v>
      </c>
      <c r="F2217" s="26" t="s">
        <v>23</v>
      </c>
      <c r="G2217" s="64"/>
      <c r="H2217" s="72"/>
    </row>
    <row r="2218" spans="1:8">
      <c r="A2218" s="26">
        <v>2217</v>
      </c>
      <c r="B2218" s="74" t="s">
        <v>449</v>
      </c>
      <c r="C2218" s="26" t="s">
        <v>299</v>
      </c>
      <c r="D2218" s="26" t="s">
        <v>192</v>
      </c>
      <c r="E2218" s="26" t="s">
        <v>24</v>
      </c>
      <c r="F2218" s="26" t="s">
        <v>25</v>
      </c>
      <c r="G2218" s="64"/>
      <c r="H2218" s="72"/>
    </row>
    <row r="2219" spans="1:8">
      <c r="A2219" s="26">
        <v>2218</v>
      </c>
      <c r="B2219" s="74" t="s">
        <v>449</v>
      </c>
      <c r="C2219" s="26" t="s">
        <v>299</v>
      </c>
      <c r="D2219" s="26" t="s">
        <v>192</v>
      </c>
      <c r="E2219" s="26" t="s">
        <v>26</v>
      </c>
      <c r="F2219" s="26" t="s">
        <v>27</v>
      </c>
      <c r="G2219" s="64"/>
      <c r="H2219" s="72"/>
    </row>
    <row r="2220" spans="1:8">
      <c r="A2220" s="26">
        <v>2219</v>
      </c>
      <c r="B2220" s="74" t="s">
        <v>449</v>
      </c>
      <c r="C2220" s="26" t="s">
        <v>299</v>
      </c>
      <c r="D2220" s="26" t="s">
        <v>192</v>
      </c>
      <c r="E2220" s="26" t="s">
        <v>28</v>
      </c>
      <c r="F2220" s="26" t="s">
        <v>29</v>
      </c>
      <c r="G2220" s="64"/>
      <c r="H2220" s="72"/>
    </row>
    <row r="2221" spans="1:8">
      <c r="A2221" s="26">
        <v>2220</v>
      </c>
      <c r="B2221" s="74" t="s">
        <v>449</v>
      </c>
      <c r="C2221" s="26" t="s">
        <v>299</v>
      </c>
      <c r="D2221" s="26" t="s">
        <v>192</v>
      </c>
      <c r="E2221" s="26" t="s">
        <v>30</v>
      </c>
      <c r="F2221" s="26" t="s">
        <v>31</v>
      </c>
      <c r="G2221" s="64"/>
      <c r="H2221" s="72"/>
    </row>
    <row r="2222" spans="1:8">
      <c r="A2222" s="26">
        <v>2221</v>
      </c>
      <c r="B2222" s="74" t="s">
        <v>449</v>
      </c>
      <c r="C2222" s="26" t="s">
        <v>299</v>
      </c>
      <c r="D2222" s="26" t="s">
        <v>192</v>
      </c>
      <c r="E2222" s="26" t="s">
        <v>32</v>
      </c>
      <c r="F2222" s="26" t="s">
        <v>33</v>
      </c>
      <c r="G2222" s="64"/>
      <c r="H2222" s="72"/>
    </row>
    <row r="2223" spans="1:8">
      <c r="A2223" s="26">
        <v>2222</v>
      </c>
      <c r="B2223" s="74" t="s">
        <v>449</v>
      </c>
      <c r="C2223" s="26" t="s">
        <v>299</v>
      </c>
      <c r="D2223" s="26" t="s">
        <v>192</v>
      </c>
      <c r="E2223" s="26" t="s">
        <v>34</v>
      </c>
      <c r="F2223" s="26" t="s">
        <v>35</v>
      </c>
      <c r="G2223" s="64"/>
      <c r="H2223" s="72"/>
    </row>
    <row r="2224" spans="1:8">
      <c r="A2224" s="26">
        <v>2223</v>
      </c>
      <c r="B2224" s="74" t="s">
        <v>449</v>
      </c>
      <c r="C2224" s="26" t="s">
        <v>299</v>
      </c>
      <c r="D2224" s="26" t="s">
        <v>192</v>
      </c>
      <c r="E2224" s="26" t="s">
        <v>36</v>
      </c>
      <c r="F2224" s="26" t="s">
        <v>37</v>
      </c>
      <c r="G2224" s="64"/>
      <c r="H2224" s="72"/>
    </row>
    <row r="2225" spans="1:8">
      <c r="A2225" s="26">
        <v>2224</v>
      </c>
      <c r="B2225" s="74" t="s">
        <v>449</v>
      </c>
      <c r="C2225" s="26" t="s">
        <v>299</v>
      </c>
      <c r="D2225" s="26" t="s">
        <v>192</v>
      </c>
      <c r="E2225" s="26" t="s">
        <v>49</v>
      </c>
      <c r="F2225" s="26" t="s">
        <v>50</v>
      </c>
      <c r="G2225" s="64"/>
      <c r="H2225" s="72"/>
    </row>
    <row r="2226" spans="1:8">
      <c r="A2226" s="26">
        <v>2225</v>
      </c>
      <c r="B2226" s="74" t="s">
        <v>449</v>
      </c>
      <c r="C2226" s="26" t="s">
        <v>299</v>
      </c>
      <c r="D2226" s="26" t="s">
        <v>192</v>
      </c>
      <c r="E2226" s="26" t="s">
        <v>51</v>
      </c>
      <c r="F2226" s="26" t="s">
        <v>52</v>
      </c>
      <c r="G2226" s="64"/>
      <c r="H2226" s="72"/>
    </row>
    <row r="2227" spans="1:8">
      <c r="A2227" s="26">
        <v>2226</v>
      </c>
      <c r="B2227" s="74" t="s">
        <v>449</v>
      </c>
      <c r="C2227" s="26" t="s">
        <v>299</v>
      </c>
      <c r="D2227" s="26" t="s">
        <v>192</v>
      </c>
      <c r="E2227" s="26" t="s">
        <v>16</v>
      </c>
      <c r="F2227" s="26" t="s">
        <v>17</v>
      </c>
      <c r="G2227" s="64"/>
      <c r="H2227" s="72"/>
    </row>
    <row r="2228" spans="1:8">
      <c r="A2228" s="26">
        <v>2227</v>
      </c>
      <c r="B2228" s="74" t="s">
        <v>449</v>
      </c>
      <c r="C2228" s="26" t="s">
        <v>299</v>
      </c>
      <c r="D2228" s="26" t="s">
        <v>192</v>
      </c>
      <c r="E2228" s="26" t="s">
        <v>57</v>
      </c>
      <c r="F2228" s="26" t="s">
        <v>58</v>
      </c>
      <c r="G2228" s="64"/>
      <c r="H2228" s="72"/>
    </row>
    <row r="2229" spans="1:8">
      <c r="A2229" s="26">
        <v>2228</v>
      </c>
      <c r="B2229" s="74" t="s">
        <v>449</v>
      </c>
      <c r="C2229" s="26" t="s">
        <v>299</v>
      </c>
      <c r="D2229" s="26" t="s">
        <v>192</v>
      </c>
      <c r="E2229" s="26" t="s">
        <v>59</v>
      </c>
      <c r="F2229" s="26" t="s">
        <v>60</v>
      </c>
      <c r="G2229" s="64"/>
      <c r="H2229" s="72"/>
    </row>
    <row r="2230" spans="1:8">
      <c r="A2230" s="26">
        <v>2229</v>
      </c>
      <c r="B2230" s="74" t="s">
        <v>449</v>
      </c>
      <c r="C2230" s="26" t="s">
        <v>299</v>
      </c>
      <c r="D2230" s="26" t="s">
        <v>192</v>
      </c>
      <c r="E2230" s="26" t="s">
        <v>61</v>
      </c>
      <c r="F2230" s="26" t="s">
        <v>62</v>
      </c>
      <c r="G2230" s="64"/>
      <c r="H2230" s="72"/>
    </row>
    <row r="2231" spans="1:8">
      <c r="A2231" s="26">
        <v>2230</v>
      </c>
      <c r="B2231" s="74" t="s">
        <v>449</v>
      </c>
      <c r="C2231" s="26" t="s">
        <v>299</v>
      </c>
      <c r="D2231" s="26" t="s">
        <v>192</v>
      </c>
      <c r="E2231" s="26" t="s">
        <v>38</v>
      </c>
      <c r="F2231" s="26" t="s">
        <v>39</v>
      </c>
      <c r="G2231" s="64"/>
      <c r="H2231" s="72"/>
    </row>
    <row r="2232" spans="1:8">
      <c r="A2232" s="26">
        <v>2231</v>
      </c>
      <c r="B2232" s="74" t="s">
        <v>449</v>
      </c>
      <c r="C2232" s="26" t="s">
        <v>299</v>
      </c>
      <c r="D2232" s="26" t="s">
        <v>192</v>
      </c>
      <c r="E2232" s="26" t="s">
        <v>40</v>
      </c>
      <c r="F2232" s="26" t="s">
        <v>300</v>
      </c>
      <c r="G2232" s="64"/>
      <c r="H2232" s="72"/>
    </row>
    <row r="2233" spans="1:8">
      <c r="A2233" s="26">
        <v>2232</v>
      </c>
      <c r="B2233" s="74" t="s">
        <v>449</v>
      </c>
      <c r="C2233" s="26" t="s">
        <v>299</v>
      </c>
      <c r="D2233" s="26" t="s">
        <v>192</v>
      </c>
      <c r="E2233" s="26" t="s">
        <v>41</v>
      </c>
      <c r="F2233" s="26" t="s">
        <v>42</v>
      </c>
      <c r="G2233" s="64">
        <v>0.41638461538461541</v>
      </c>
      <c r="H2233" s="72">
        <v>25880.51</v>
      </c>
    </row>
    <row r="2234" spans="1:8">
      <c r="A2234" s="26">
        <v>2233</v>
      </c>
      <c r="B2234" s="74" t="s">
        <v>449</v>
      </c>
      <c r="C2234" s="26" t="s">
        <v>299</v>
      </c>
      <c r="D2234" s="26" t="s">
        <v>192</v>
      </c>
      <c r="E2234" s="26" t="s">
        <v>43</v>
      </c>
      <c r="F2234" s="26" t="s">
        <v>44</v>
      </c>
      <c r="G2234" s="64">
        <v>0.02</v>
      </c>
      <c r="H2234" s="72">
        <v>1223.1500000000001</v>
      </c>
    </row>
    <row r="2235" spans="1:8">
      <c r="A2235" s="26">
        <v>2234</v>
      </c>
      <c r="B2235" s="74" t="s">
        <v>449</v>
      </c>
      <c r="C2235" s="26" t="s">
        <v>299</v>
      </c>
      <c r="D2235" s="26" t="s">
        <v>192</v>
      </c>
      <c r="E2235" s="26" t="s">
        <v>45</v>
      </c>
      <c r="F2235" s="26" t="s">
        <v>46</v>
      </c>
      <c r="G2235" s="64"/>
      <c r="H2235" s="72"/>
    </row>
    <row r="2236" spans="1:8">
      <c r="A2236" s="26">
        <v>2235</v>
      </c>
      <c r="B2236" s="74" t="s">
        <v>449</v>
      </c>
      <c r="C2236" s="26" t="s">
        <v>299</v>
      </c>
      <c r="D2236" s="26" t="s">
        <v>192</v>
      </c>
      <c r="E2236" s="26" t="s">
        <v>53</v>
      </c>
      <c r="F2236" s="26" t="s">
        <v>54</v>
      </c>
      <c r="G2236" s="64"/>
      <c r="H2236" s="72"/>
    </row>
    <row r="2237" spans="1:8">
      <c r="A2237" s="26">
        <v>2236</v>
      </c>
      <c r="B2237" s="74" t="s">
        <v>449</v>
      </c>
      <c r="C2237" s="26" t="s">
        <v>299</v>
      </c>
      <c r="D2237" s="26" t="s">
        <v>192</v>
      </c>
      <c r="E2237" s="26" t="s">
        <v>47</v>
      </c>
      <c r="F2237" s="26" t="s">
        <v>48</v>
      </c>
      <c r="G2237" s="64"/>
      <c r="H2237" s="72"/>
    </row>
    <row r="2238" spans="1:8">
      <c r="A2238" s="26">
        <v>2237</v>
      </c>
      <c r="B2238" s="74" t="s">
        <v>449</v>
      </c>
      <c r="C2238" s="26" t="s">
        <v>299</v>
      </c>
      <c r="D2238" s="26" t="s">
        <v>192</v>
      </c>
      <c r="E2238" s="26" t="s">
        <v>63</v>
      </c>
      <c r="F2238" s="26" t="s">
        <v>64</v>
      </c>
      <c r="G2238" s="64">
        <v>0.45728021978021977</v>
      </c>
      <c r="H2238" s="72">
        <v>18855.080000000002</v>
      </c>
    </row>
    <row r="2239" spans="1:8">
      <c r="A2239" s="26">
        <v>2238</v>
      </c>
      <c r="B2239" s="74" t="s">
        <v>449</v>
      </c>
      <c r="C2239" s="26" t="s">
        <v>299</v>
      </c>
      <c r="D2239" s="26" t="s">
        <v>192</v>
      </c>
      <c r="E2239" s="26" t="s">
        <v>55</v>
      </c>
      <c r="F2239" s="26" t="s">
        <v>56</v>
      </c>
      <c r="G2239" s="64"/>
      <c r="H2239" s="72"/>
    </row>
    <row r="2240" spans="1:8">
      <c r="A2240" s="26">
        <v>2239</v>
      </c>
      <c r="B2240" s="74" t="s">
        <v>449</v>
      </c>
      <c r="C2240" s="26" t="s">
        <v>299</v>
      </c>
      <c r="D2240" s="26" t="s">
        <v>192</v>
      </c>
      <c r="E2240" s="26" t="s">
        <v>65</v>
      </c>
      <c r="F2240" s="26" t="s">
        <v>66</v>
      </c>
      <c r="G2240" s="64"/>
      <c r="H2240" s="72"/>
    </row>
    <row r="2241" spans="1:8">
      <c r="A2241" s="26">
        <v>2240</v>
      </c>
      <c r="B2241" s="74" t="s">
        <v>449</v>
      </c>
      <c r="C2241" s="26" t="s">
        <v>299</v>
      </c>
      <c r="D2241" s="26" t="s">
        <v>192</v>
      </c>
      <c r="E2241" s="26" t="s">
        <v>67</v>
      </c>
      <c r="F2241" s="26" t="s">
        <v>68</v>
      </c>
      <c r="G2241" s="64"/>
      <c r="H2241" s="72"/>
    </row>
    <row r="2242" spans="1:8">
      <c r="A2242" s="26">
        <v>2241</v>
      </c>
      <c r="B2242" s="74" t="s">
        <v>449</v>
      </c>
      <c r="C2242" s="26" t="s">
        <v>299</v>
      </c>
      <c r="D2242" s="26" t="s">
        <v>192</v>
      </c>
      <c r="E2242" s="26" t="s">
        <v>69</v>
      </c>
      <c r="F2242" s="26" t="s">
        <v>70</v>
      </c>
      <c r="G2242" s="64">
        <v>1.7292747252747254</v>
      </c>
      <c r="H2242" s="72">
        <v>58521.94</v>
      </c>
    </row>
    <row r="2243" spans="1:8">
      <c r="A2243" s="26">
        <v>2242</v>
      </c>
      <c r="B2243" s="74" t="s">
        <v>449</v>
      </c>
      <c r="C2243" s="26" t="s">
        <v>299</v>
      </c>
      <c r="D2243" s="26" t="s">
        <v>192</v>
      </c>
      <c r="E2243" s="26" t="s">
        <v>71</v>
      </c>
      <c r="F2243" s="26" t="s">
        <v>72</v>
      </c>
      <c r="G2243" s="64">
        <v>1.2819230769230769</v>
      </c>
      <c r="H2243" s="72">
        <v>40842.39</v>
      </c>
    </row>
    <row r="2244" spans="1:8">
      <c r="A2244" s="26">
        <v>2243</v>
      </c>
      <c r="B2244" s="74" t="s">
        <v>449</v>
      </c>
      <c r="C2244" s="26" t="s">
        <v>299</v>
      </c>
      <c r="D2244" s="26" t="s">
        <v>192</v>
      </c>
      <c r="E2244" s="26" t="s">
        <v>73</v>
      </c>
      <c r="F2244" s="26" t="s">
        <v>74</v>
      </c>
      <c r="G2244" s="64">
        <v>1.6907967032967033</v>
      </c>
      <c r="H2244" s="72">
        <v>35108.44</v>
      </c>
    </row>
    <row r="2245" spans="1:8">
      <c r="A2245" s="26">
        <v>2244</v>
      </c>
      <c r="B2245" s="74" t="s">
        <v>449</v>
      </c>
      <c r="C2245" s="26" t="s">
        <v>299</v>
      </c>
      <c r="D2245" s="26" t="s">
        <v>192</v>
      </c>
      <c r="E2245" s="26" t="s">
        <v>75</v>
      </c>
      <c r="F2245" s="26" t="s">
        <v>76</v>
      </c>
      <c r="G2245" s="64">
        <v>0.11442307692307692</v>
      </c>
      <c r="H2245" s="72">
        <v>6490.49</v>
      </c>
    </row>
    <row r="2246" spans="1:8">
      <c r="A2246" s="26">
        <v>2245</v>
      </c>
      <c r="B2246" s="74" t="s">
        <v>449</v>
      </c>
      <c r="C2246" s="26" t="s">
        <v>299</v>
      </c>
      <c r="D2246" s="26" t="s">
        <v>192</v>
      </c>
      <c r="E2246" s="26" t="s">
        <v>77</v>
      </c>
      <c r="F2246" s="26" t="s">
        <v>301</v>
      </c>
      <c r="G2246" s="64"/>
      <c r="H2246" s="72"/>
    </row>
    <row r="2247" spans="1:8">
      <c r="A2247" s="26">
        <v>2246</v>
      </c>
      <c r="B2247" s="74" t="s">
        <v>449</v>
      </c>
      <c r="C2247" s="26" t="s">
        <v>299</v>
      </c>
      <c r="D2247" s="26" t="s">
        <v>192</v>
      </c>
      <c r="E2247" s="26" t="s">
        <v>78</v>
      </c>
      <c r="F2247" s="26" t="s">
        <v>79</v>
      </c>
      <c r="G2247" s="64"/>
      <c r="H2247" s="72"/>
    </row>
    <row r="2248" spans="1:8">
      <c r="A2248" s="26">
        <v>2247</v>
      </c>
      <c r="B2248" s="74" t="s">
        <v>449</v>
      </c>
      <c r="C2248" s="26" t="s">
        <v>299</v>
      </c>
      <c r="D2248" s="26" t="s">
        <v>192</v>
      </c>
      <c r="E2248" s="26" t="s">
        <v>80</v>
      </c>
      <c r="F2248" s="26" t="s">
        <v>81</v>
      </c>
      <c r="G2248" s="65"/>
      <c r="H2248" s="72">
        <v>40669.53</v>
      </c>
    </row>
    <row r="2249" spans="1:8">
      <c r="A2249" s="26">
        <v>2248</v>
      </c>
      <c r="B2249" s="74" t="s">
        <v>449</v>
      </c>
      <c r="C2249" s="26" t="s">
        <v>299</v>
      </c>
      <c r="D2249" s="26" t="s">
        <v>183</v>
      </c>
      <c r="E2249" s="26" t="s">
        <v>302</v>
      </c>
      <c r="F2249" s="26" t="s">
        <v>303</v>
      </c>
      <c r="G2249" s="67">
        <v>5.7100824175824183</v>
      </c>
      <c r="H2249" s="69">
        <v>227591.53</v>
      </c>
    </row>
    <row r="2250" spans="1:8">
      <c r="A2250" s="26">
        <v>2249</v>
      </c>
      <c r="B2250" s="74" t="s">
        <v>449</v>
      </c>
      <c r="C2250" s="26" t="s">
        <v>179</v>
      </c>
      <c r="D2250" s="26" t="s">
        <v>183</v>
      </c>
      <c r="E2250" s="26" t="s">
        <v>304</v>
      </c>
      <c r="F2250" s="26" t="s">
        <v>305</v>
      </c>
      <c r="G2250" s="66">
        <v>5.7100824175824183</v>
      </c>
      <c r="H2250" s="70">
        <v>227591.53</v>
      </c>
    </row>
    <row r="2251" spans="1:8">
      <c r="A2251" s="26">
        <v>2250</v>
      </c>
      <c r="B2251" s="74" t="s">
        <v>449</v>
      </c>
      <c r="C2251" s="26" t="s">
        <v>179</v>
      </c>
      <c r="D2251" s="26" t="s">
        <v>192</v>
      </c>
      <c r="E2251" s="26" t="s">
        <v>306</v>
      </c>
      <c r="F2251" s="26" t="s">
        <v>307</v>
      </c>
      <c r="G2251" s="68">
        <v>0.36</v>
      </c>
      <c r="H2251" s="72">
        <v>29134</v>
      </c>
    </row>
    <row r="2252" spans="1:8">
      <c r="A2252" s="26">
        <v>2251</v>
      </c>
      <c r="B2252" s="74" t="s">
        <v>449</v>
      </c>
      <c r="C2252" s="26" t="s">
        <v>179</v>
      </c>
      <c r="D2252" s="26" t="s">
        <v>192</v>
      </c>
      <c r="E2252" s="26" t="s">
        <v>308</v>
      </c>
      <c r="F2252" s="26" t="s">
        <v>309</v>
      </c>
      <c r="G2252" s="68"/>
      <c r="H2252" s="72"/>
    </row>
    <row r="2253" spans="1:8">
      <c r="A2253" s="26">
        <v>2252</v>
      </c>
      <c r="B2253" s="74" t="s">
        <v>449</v>
      </c>
      <c r="C2253" s="26" t="s">
        <v>179</v>
      </c>
      <c r="D2253" s="26" t="s">
        <v>192</v>
      </c>
      <c r="E2253" s="26" t="s">
        <v>310</v>
      </c>
      <c r="F2253" s="26" t="s">
        <v>311</v>
      </c>
      <c r="G2253" s="68">
        <v>3.7087912087912086E-3</v>
      </c>
      <c r="H2253" s="72">
        <v>142.88</v>
      </c>
    </row>
    <row r="2254" spans="1:8">
      <c r="A2254" s="26">
        <v>2253</v>
      </c>
      <c r="B2254" s="74" t="s">
        <v>449</v>
      </c>
      <c r="C2254" s="26" t="s">
        <v>179</v>
      </c>
      <c r="D2254" s="26" t="s">
        <v>192</v>
      </c>
      <c r="E2254" s="26" t="s">
        <v>312</v>
      </c>
      <c r="F2254" s="26" t="s">
        <v>313</v>
      </c>
      <c r="G2254" s="68"/>
      <c r="H2254" s="72"/>
    </row>
    <row r="2255" spans="1:8">
      <c r="A2255" s="26">
        <v>2254</v>
      </c>
      <c r="B2255" s="74" t="s">
        <v>449</v>
      </c>
      <c r="C2255" s="26" t="s">
        <v>179</v>
      </c>
      <c r="D2255" s="26" t="s">
        <v>183</v>
      </c>
      <c r="E2255" s="26" t="s">
        <v>314</v>
      </c>
      <c r="F2255" s="26" t="s">
        <v>315</v>
      </c>
      <c r="G2255" s="67">
        <v>0.36370879120879118</v>
      </c>
      <c r="H2255" s="70">
        <v>29276.880000000001</v>
      </c>
    </row>
    <row r="2256" spans="1:8">
      <c r="A2256" s="26">
        <v>2255</v>
      </c>
      <c r="B2256" s="74" t="s">
        <v>449</v>
      </c>
      <c r="C2256" s="26" t="s">
        <v>179</v>
      </c>
      <c r="D2256" s="26" t="s">
        <v>192</v>
      </c>
      <c r="E2256" s="26" t="s">
        <v>316</v>
      </c>
      <c r="F2256" s="26" t="s">
        <v>317</v>
      </c>
      <c r="G2256" s="68"/>
      <c r="H2256" s="72"/>
    </row>
    <row r="2257" spans="1:8">
      <c r="A2257" s="26">
        <v>2256</v>
      </c>
      <c r="B2257" s="74" t="s">
        <v>449</v>
      </c>
      <c r="C2257" s="26" t="s">
        <v>179</v>
      </c>
      <c r="D2257" s="26" t="s">
        <v>183</v>
      </c>
      <c r="E2257" s="26" t="s">
        <v>318</v>
      </c>
      <c r="F2257" s="26" t="s">
        <v>319</v>
      </c>
      <c r="G2257" s="67">
        <v>6.0737912087912092</v>
      </c>
      <c r="H2257" s="70">
        <v>256868.41</v>
      </c>
    </row>
    <row r="2258" spans="1:8">
      <c r="A2258" s="26">
        <v>2257</v>
      </c>
      <c r="B2258" s="74" t="s">
        <v>449</v>
      </c>
      <c r="C2258" s="26" t="s">
        <v>179</v>
      </c>
      <c r="D2258" s="26" t="s">
        <v>192</v>
      </c>
      <c r="E2258" s="26" t="s">
        <v>320</v>
      </c>
      <c r="F2258" s="26" t="s">
        <v>321</v>
      </c>
      <c r="G2258" s="26"/>
      <c r="H2258" s="72">
        <v>22370.66</v>
      </c>
    </row>
    <row r="2259" spans="1:8">
      <c r="A2259" s="26">
        <v>2258</v>
      </c>
      <c r="B2259" s="74" t="s">
        <v>449</v>
      </c>
      <c r="C2259" s="26" t="s">
        <v>179</v>
      </c>
      <c r="D2259" s="26" t="s">
        <v>192</v>
      </c>
      <c r="E2259" s="26" t="s">
        <v>322</v>
      </c>
      <c r="F2259" s="26" t="s">
        <v>323</v>
      </c>
      <c r="G2259" s="26"/>
      <c r="H2259" s="72">
        <v>11894</v>
      </c>
    </row>
    <row r="2260" spans="1:8">
      <c r="A2260" s="26">
        <v>2259</v>
      </c>
      <c r="B2260" s="74" t="s">
        <v>449</v>
      </c>
      <c r="C2260" s="26" t="s">
        <v>179</v>
      </c>
      <c r="D2260" s="26" t="s">
        <v>192</v>
      </c>
      <c r="E2260" s="26" t="s">
        <v>324</v>
      </c>
      <c r="F2260" s="26" t="s">
        <v>325</v>
      </c>
      <c r="G2260" s="26"/>
      <c r="H2260" s="72">
        <v>1092.1900000000005</v>
      </c>
    </row>
    <row r="2261" spans="1:8">
      <c r="A2261" s="26">
        <v>2260</v>
      </c>
      <c r="B2261" s="74" t="s">
        <v>449</v>
      </c>
      <c r="C2261" s="26" t="s">
        <v>179</v>
      </c>
      <c r="D2261" s="26" t="s">
        <v>183</v>
      </c>
      <c r="E2261" s="26" t="s">
        <v>326</v>
      </c>
      <c r="F2261" s="26" t="s">
        <v>327</v>
      </c>
      <c r="G2261" s="26"/>
      <c r="H2261" s="53">
        <v>292225.26</v>
      </c>
    </row>
    <row r="2262" spans="1:8">
      <c r="A2262" s="26">
        <v>2261</v>
      </c>
      <c r="B2262" s="74" t="s">
        <v>449</v>
      </c>
      <c r="C2262" s="26" t="s">
        <v>179</v>
      </c>
      <c r="D2262" s="26" t="s">
        <v>192</v>
      </c>
      <c r="E2262" s="26" t="s">
        <v>328</v>
      </c>
      <c r="F2262" s="26" t="s">
        <v>329</v>
      </c>
      <c r="G2262" s="26"/>
      <c r="H2262" s="72">
        <v>18471</v>
      </c>
    </row>
    <row r="2263" spans="1:8">
      <c r="A2263" s="26">
        <v>2262</v>
      </c>
      <c r="B2263" s="74" t="s">
        <v>449</v>
      </c>
      <c r="C2263" s="26" t="s">
        <v>179</v>
      </c>
      <c r="D2263" s="26" t="s">
        <v>192</v>
      </c>
      <c r="E2263" s="26" t="s">
        <v>330</v>
      </c>
      <c r="F2263" s="26" t="s">
        <v>331</v>
      </c>
      <c r="G2263" s="26"/>
      <c r="H2263" s="72">
        <v>2628</v>
      </c>
    </row>
    <row r="2264" spans="1:8">
      <c r="A2264" s="26">
        <v>2263</v>
      </c>
      <c r="B2264" s="74" t="s">
        <v>449</v>
      </c>
      <c r="C2264" s="26" t="s">
        <v>179</v>
      </c>
      <c r="D2264" s="26" t="s">
        <v>192</v>
      </c>
      <c r="E2264" s="26" t="s">
        <v>332</v>
      </c>
      <c r="F2264" s="26" t="s">
        <v>333</v>
      </c>
      <c r="G2264" s="26"/>
      <c r="H2264" s="72"/>
    </row>
    <row r="2265" spans="1:8">
      <c r="A2265" s="26">
        <v>2264</v>
      </c>
      <c r="B2265" s="74" t="s">
        <v>449</v>
      </c>
      <c r="C2265" s="26" t="s">
        <v>179</v>
      </c>
      <c r="D2265" s="26" t="s">
        <v>192</v>
      </c>
      <c r="E2265" s="26" t="s">
        <v>334</v>
      </c>
      <c r="F2265" s="26" t="s">
        <v>335</v>
      </c>
      <c r="G2265" s="26"/>
      <c r="H2265" s="72">
        <v>720</v>
      </c>
    </row>
    <row r="2266" spans="1:8">
      <c r="A2266" s="26">
        <v>2265</v>
      </c>
      <c r="B2266" s="74" t="s">
        <v>449</v>
      </c>
      <c r="C2266" s="26" t="s">
        <v>179</v>
      </c>
      <c r="D2266" s="26" t="s">
        <v>183</v>
      </c>
      <c r="E2266" s="26" t="s">
        <v>336</v>
      </c>
      <c r="F2266" s="26" t="s">
        <v>337</v>
      </c>
      <c r="G2266" s="26"/>
      <c r="H2266" s="70">
        <v>21819</v>
      </c>
    </row>
    <row r="2267" spans="1:8">
      <c r="A2267" s="26">
        <v>2266</v>
      </c>
      <c r="B2267" s="74" t="s">
        <v>449</v>
      </c>
      <c r="C2267" s="26" t="s">
        <v>179</v>
      </c>
      <c r="D2267" s="26" t="s">
        <v>192</v>
      </c>
      <c r="E2267" s="26" t="s">
        <v>338</v>
      </c>
      <c r="F2267" s="26" t="s">
        <v>339</v>
      </c>
      <c r="G2267" s="26"/>
      <c r="H2267" s="72"/>
    </row>
    <row r="2268" spans="1:8">
      <c r="A2268" s="26">
        <v>2267</v>
      </c>
      <c r="B2268" s="74" t="s">
        <v>449</v>
      </c>
      <c r="C2268" s="26" t="s">
        <v>179</v>
      </c>
      <c r="D2268" s="26" t="s">
        <v>192</v>
      </c>
      <c r="E2268" s="26" t="s">
        <v>340</v>
      </c>
      <c r="F2268" s="26" t="s">
        <v>341</v>
      </c>
      <c r="G2268" s="26"/>
      <c r="H2268" s="72">
        <v>6561</v>
      </c>
    </row>
    <row r="2269" spans="1:8">
      <c r="A2269" s="26">
        <v>2268</v>
      </c>
      <c r="B2269" s="74" t="s">
        <v>449</v>
      </c>
      <c r="C2269" s="26" t="s">
        <v>179</v>
      </c>
      <c r="D2269" s="26" t="s">
        <v>192</v>
      </c>
      <c r="E2269" s="26" t="s">
        <v>342</v>
      </c>
      <c r="F2269" s="26" t="s">
        <v>343</v>
      </c>
      <c r="G2269" s="26"/>
      <c r="H2269" s="72"/>
    </row>
    <row r="2270" spans="1:8">
      <c r="A2270" s="26">
        <v>2269</v>
      </c>
      <c r="B2270" s="74" t="s">
        <v>449</v>
      </c>
      <c r="C2270" s="26" t="s">
        <v>179</v>
      </c>
      <c r="D2270" s="26" t="s">
        <v>192</v>
      </c>
      <c r="E2270" s="26" t="s">
        <v>344</v>
      </c>
      <c r="F2270" s="26" t="s">
        <v>345</v>
      </c>
      <c r="G2270" s="26"/>
      <c r="H2270" s="72"/>
    </row>
    <row r="2271" spans="1:8">
      <c r="A2271" s="26">
        <v>2270</v>
      </c>
      <c r="B2271" s="74" t="s">
        <v>449</v>
      </c>
      <c r="C2271" s="26" t="s">
        <v>179</v>
      </c>
      <c r="D2271" s="26" t="s">
        <v>192</v>
      </c>
      <c r="E2271" s="26" t="s">
        <v>346</v>
      </c>
      <c r="F2271" s="26" t="s">
        <v>347</v>
      </c>
      <c r="G2271" s="26"/>
      <c r="H2271" s="72">
        <v>1183</v>
      </c>
    </row>
    <row r="2272" spans="1:8">
      <c r="A2272" s="26">
        <v>2271</v>
      </c>
      <c r="B2272" s="74" t="s">
        <v>449</v>
      </c>
      <c r="C2272" s="26" t="s">
        <v>179</v>
      </c>
      <c r="D2272" s="26" t="s">
        <v>192</v>
      </c>
      <c r="E2272" s="26" t="s">
        <v>348</v>
      </c>
      <c r="F2272" s="26" t="s">
        <v>349</v>
      </c>
      <c r="G2272" s="26"/>
      <c r="H2272" s="72">
        <v>3662</v>
      </c>
    </row>
    <row r="2273" spans="1:8">
      <c r="A2273" s="26">
        <v>2272</v>
      </c>
      <c r="B2273" s="74" t="s">
        <v>449</v>
      </c>
      <c r="C2273" s="26" t="s">
        <v>179</v>
      </c>
      <c r="D2273" s="26" t="s">
        <v>192</v>
      </c>
      <c r="E2273" s="26" t="s">
        <v>350</v>
      </c>
      <c r="F2273" s="26" t="s">
        <v>351</v>
      </c>
      <c r="G2273" s="26"/>
      <c r="H2273" s="72">
        <v>308</v>
      </c>
    </row>
    <row r="2274" spans="1:8">
      <c r="A2274" s="26">
        <v>2273</v>
      </c>
      <c r="B2274" s="74" t="s">
        <v>449</v>
      </c>
      <c r="C2274" s="26" t="s">
        <v>179</v>
      </c>
      <c r="D2274" s="26" t="s">
        <v>192</v>
      </c>
      <c r="E2274" s="26" t="s">
        <v>352</v>
      </c>
      <c r="F2274" s="26" t="s">
        <v>353</v>
      </c>
      <c r="G2274" s="26"/>
      <c r="H2274" s="72">
        <v>323</v>
      </c>
    </row>
    <row r="2275" spans="1:8">
      <c r="A2275" s="26">
        <v>2274</v>
      </c>
      <c r="B2275" s="74" t="s">
        <v>449</v>
      </c>
      <c r="C2275" s="26" t="s">
        <v>179</v>
      </c>
      <c r="D2275" s="26" t="s">
        <v>192</v>
      </c>
      <c r="E2275" s="26" t="s">
        <v>354</v>
      </c>
      <c r="F2275" s="26" t="s">
        <v>355</v>
      </c>
      <c r="G2275" s="26"/>
      <c r="H2275" s="72"/>
    </row>
    <row r="2276" spans="1:8">
      <c r="A2276" s="26">
        <v>2275</v>
      </c>
      <c r="B2276" s="74" t="s">
        <v>449</v>
      </c>
      <c r="C2276" s="26" t="s">
        <v>179</v>
      </c>
      <c r="D2276" s="26" t="s">
        <v>192</v>
      </c>
      <c r="E2276" s="26" t="s">
        <v>356</v>
      </c>
      <c r="F2276" s="26" t="s">
        <v>357</v>
      </c>
      <c r="G2276" s="26"/>
      <c r="H2276" s="72"/>
    </row>
    <row r="2277" spans="1:8">
      <c r="A2277" s="26">
        <v>2276</v>
      </c>
      <c r="B2277" s="74" t="s">
        <v>449</v>
      </c>
      <c r="C2277" s="26" t="s">
        <v>179</v>
      </c>
      <c r="D2277" s="26" t="s">
        <v>192</v>
      </c>
      <c r="E2277" s="26" t="s">
        <v>358</v>
      </c>
      <c r="F2277" s="26" t="s">
        <v>359</v>
      </c>
      <c r="G2277" s="26"/>
      <c r="H2277" s="72"/>
    </row>
    <row r="2278" spans="1:8">
      <c r="A2278" s="26">
        <v>2277</v>
      </c>
      <c r="B2278" s="74" t="s">
        <v>449</v>
      </c>
      <c r="C2278" s="26" t="s">
        <v>179</v>
      </c>
      <c r="D2278" s="26" t="s">
        <v>192</v>
      </c>
      <c r="E2278" s="26" t="s">
        <v>360</v>
      </c>
      <c r="F2278" s="26" t="s">
        <v>361</v>
      </c>
      <c r="G2278" s="26"/>
      <c r="H2278" s="72"/>
    </row>
    <row r="2279" spans="1:8">
      <c r="A2279" s="26">
        <v>2278</v>
      </c>
      <c r="B2279" s="74" t="s">
        <v>449</v>
      </c>
      <c r="C2279" s="26" t="s">
        <v>179</v>
      </c>
      <c r="D2279" s="26" t="s">
        <v>192</v>
      </c>
      <c r="E2279" s="26" t="s">
        <v>362</v>
      </c>
      <c r="F2279" s="26" t="s">
        <v>363</v>
      </c>
      <c r="G2279" s="26"/>
      <c r="H2279" s="72">
        <v>582</v>
      </c>
    </row>
    <row r="2280" spans="1:8">
      <c r="A2280" s="26">
        <v>2279</v>
      </c>
      <c r="B2280" s="74" t="s">
        <v>449</v>
      </c>
      <c r="C2280" s="26" t="s">
        <v>179</v>
      </c>
      <c r="D2280" s="26" t="s">
        <v>192</v>
      </c>
      <c r="E2280" s="26" t="s">
        <v>364</v>
      </c>
      <c r="F2280" s="26" t="s">
        <v>365</v>
      </c>
      <c r="G2280" s="26"/>
      <c r="H2280" s="72"/>
    </row>
    <row r="2281" spans="1:8">
      <c r="A2281" s="26">
        <v>2280</v>
      </c>
      <c r="B2281" s="74" t="s">
        <v>449</v>
      </c>
      <c r="C2281" s="26" t="s">
        <v>179</v>
      </c>
      <c r="D2281" s="26" t="s">
        <v>192</v>
      </c>
      <c r="E2281" s="26" t="s">
        <v>366</v>
      </c>
      <c r="F2281" s="26" t="s">
        <v>367</v>
      </c>
      <c r="G2281" s="26"/>
      <c r="H2281" s="72"/>
    </row>
    <row r="2282" spans="1:8">
      <c r="A2282" s="26">
        <v>2281</v>
      </c>
      <c r="B2282" s="74" t="s">
        <v>449</v>
      </c>
      <c r="C2282" s="26" t="s">
        <v>179</v>
      </c>
      <c r="D2282" s="26" t="s">
        <v>192</v>
      </c>
      <c r="E2282" s="26" t="s">
        <v>368</v>
      </c>
      <c r="F2282" s="26" t="s">
        <v>369</v>
      </c>
      <c r="G2282" s="26"/>
      <c r="H2282" s="72">
        <v>5850</v>
      </c>
    </row>
    <row r="2283" spans="1:8">
      <c r="A2283" s="26">
        <v>2282</v>
      </c>
      <c r="B2283" s="74" t="s">
        <v>449</v>
      </c>
      <c r="C2283" s="26" t="s">
        <v>179</v>
      </c>
      <c r="D2283" s="26" t="s">
        <v>192</v>
      </c>
      <c r="E2283" s="26" t="s">
        <v>370</v>
      </c>
      <c r="F2283" s="26" t="s">
        <v>371</v>
      </c>
      <c r="G2283" s="26"/>
      <c r="H2283" s="72"/>
    </row>
    <row r="2284" spans="1:8">
      <c r="A2284" s="26">
        <v>2283</v>
      </c>
      <c r="B2284" s="74" t="s">
        <v>449</v>
      </c>
      <c r="C2284" s="26" t="s">
        <v>179</v>
      </c>
      <c r="D2284" s="26" t="s">
        <v>192</v>
      </c>
      <c r="E2284" s="26" t="s">
        <v>372</v>
      </c>
      <c r="F2284" s="26" t="s">
        <v>373</v>
      </c>
      <c r="G2284" s="26"/>
      <c r="H2284" s="72"/>
    </row>
    <row r="2285" spans="1:8">
      <c r="A2285" s="26">
        <v>2284</v>
      </c>
      <c r="B2285" s="74" t="s">
        <v>449</v>
      </c>
      <c r="C2285" s="26" t="s">
        <v>179</v>
      </c>
      <c r="D2285" s="26" t="s">
        <v>183</v>
      </c>
      <c r="E2285" s="26" t="s">
        <v>374</v>
      </c>
      <c r="F2285" s="26" t="s">
        <v>375</v>
      </c>
      <c r="G2285" s="26"/>
      <c r="H2285" s="70">
        <v>18469</v>
      </c>
    </row>
    <row r="2286" spans="1:8">
      <c r="A2286" s="26">
        <v>2285</v>
      </c>
      <c r="B2286" s="74" t="s">
        <v>449</v>
      </c>
      <c r="C2286" s="26" t="s">
        <v>179</v>
      </c>
      <c r="D2286" s="26" t="s">
        <v>192</v>
      </c>
      <c r="E2286" s="26" t="s">
        <v>376</v>
      </c>
      <c r="F2286" s="26" t="s">
        <v>377</v>
      </c>
      <c r="G2286" s="26"/>
      <c r="H2286" s="72"/>
    </row>
    <row r="2287" spans="1:8">
      <c r="A2287" s="26">
        <v>2286</v>
      </c>
      <c r="B2287" s="74" t="s">
        <v>449</v>
      </c>
      <c r="C2287" s="26" t="s">
        <v>179</v>
      </c>
      <c r="D2287" s="26" t="s">
        <v>192</v>
      </c>
      <c r="E2287" s="26" t="s">
        <v>378</v>
      </c>
      <c r="F2287" s="26" t="s">
        <v>379</v>
      </c>
      <c r="G2287" s="26"/>
      <c r="H2287" s="72">
        <v>713</v>
      </c>
    </row>
    <row r="2288" spans="1:8">
      <c r="A2288" s="26">
        <v>2287</v>
      </c>
      <c r="B2288" s="74" t="s">
        <v>449</v>
      </c>
      <c r="C2288" s="26" t="s">
        <v>179</v>
      </c>
      <c r="D2288" s="26" t="s">
        <v>192</v>
      </c>
      <c r="E2288" s="26" t="s">
        <v>380</v>
      </c>
      <c r="F2288" s="26" t="s">
        <v>381</v>
      </c>
      <c r="G2288" s="26"/>
      <c r="H2288" s="72"/>
    </row>
    <row r="2289" spans="1:8">
      <c r="A2289" s="26">
        <v>2288</v>
      </c>
      <c r="B2289" s="74" t="s">
        <v>449</v>
      </c>
      <c r="C2289" s="26" t="s">
        <v>179</v>
      </c>
      <c r="D2289" s="26" t="s">
        <v>192</v>
      </c>
      <c r="E2289" s="26" t="s">
        <v>382</v>
      </c>
      <c r="F2289" s="26" t="s">
        <v>383</v>
      </c>
      <c r="G2289" s="26"/>
      <c r="H2289" s="72">
        <v>8959</v>
      </c>
    </row>
    <row r="2290" spans="1:8">
      <c r="A2290" s="26">
        <v>2289</v>
      </c>
      <c r="B2290" s="74" t="s">
        <v>449</v>
      </c>
      <c r="C2290" s="26" t="s">
        <v>179</v>
      </c>
      <c r="D2290" s="26" t="s">
        <v>192</v>
      </c>
      <c r="E2290" s="26" t="s">
        <v>384</v>
      </c>
      <c r="F2290" s="26" t="s">
        <v>385</v>
      </c>
      <c r="G2290" s="26"/>
      <c r="H2290" s="72">
        <v>168</v>
      </c>
    </row>
    <row r="2291" spans="1:8">
      <c r="A2291" s="26">
        <v>2290</v>
      </c>
      <c r="B2291" s="74" t="s">
        <v>449</v>
      </c>
      <c r="C2291" s="26" t="s">
        <v>179</v>
      </c>
      <c r="D2291" s="26" t="s">
        <v>192</v>
      </c>
      <c r="E2291" s="26" t="s">
        <v>386</v>
      </c>
      <c r="F2291" s="26" t="s">
        <v>387</v>
      </c>
      <c r="G2291" s="26"/>
      <c r="H2291" s="72"/>
    </row>
    <row r="2292" spans="1:8">
      <c r="A2292" s="26">
        <v>2291</v>
      </c>
      <c r="B2292" s="74" t="s">
        <v>449</v>
      </c>
      <c r="C2292" s="26" t="s">
        <v>179</v>
      </c>
      <c r="D2292" s="26" t="s">
        <v>183</v>
      </c>
      <c r="E2292" s="26" t="s">
        <v>388</v>
      </c>
      <c r="F2292" s="26" t="s">
        <v>389</v>
      </c>
      <c r="G2292" s="26"/>
      <c r="H2292" s="70">
        <v>9840</v>
      </c>
    </row>
    <row r="2293" spans="1:8">
      <c r="A2293" s="26">
        <v>2292</v>
      </c>
      <c r="B2293" s="74" t="s">
        <v>449</v>
      </c>
      <c r="C2293" s="26" t="s">
        <v>179</v>
      </c>
      <c r="D2293" s="26" t="s">
        <v>192</v>
      </c>
      <c r="E2293" s="26" t="s">
        <v>390</v>
      </c>
      <c r="F2293" s="26" t="s">
        <v>391</v>
      </c>
      <c r="G2293" s="26"/>
      <c r="H2293" s="71">
        <v>56730.911365093642</v>
      </c>
    </row>
    <row r="2294" spans="1:8">
      <c r="A2294" s="26">
        <v>2293</v>
      </c>
      <c r="B2294" s="74" t="s">
        <v>449</v>
      </c>
      <c r="C2294" s="26" t="s">
        <v>179</v>
      </c>
      <c r="D2294" s="26" t="s">
        <v>183</v>
      </c>
      <c r="E2294" s="26" t="s">
        <v>392</v>
      </c>
      <c r="F2294" s="26" t="s">
        <v>393</v>
      </c>
      <c r="G2294" s="26"/>
      <c r="H2294" s="70">
        <v>399084.17136509367</v>
      </c>
    </row>
    <row r="2295" spans="1:8">
      <c r="A2295" s="26">
        <v>2294</v>
      </c>
      <c r="B2295" s="74" t="s">
        <v>449</v>
      </c>
      <c r="C2295" s="26" t="s">
        <v>179</v>
      </c>
      <c r="D2295" s="26" t="s">
        <v>192</v>
      </c>
      <c r="E2295" s="26" t="s">
        <v>394</v>
      </c>
      <c r="F2295" s="26" t="s">
        <v>395</v>
      </c>
      <c r="G2295" s="26"/>
      <c r="H2295" s="72"/>
    </row>
    <row r="2296" spans="1:8">
      <c r="A2296" s="26">
        <v>2295</v>
      </c>
      <c r="B2296" s="74" t="s">
        <v>449</v>
      </c>
      <c r="C2296" s="26" t="s">
        <v>179</v>
      </c>
      <c r="D2296" s="26" t="s">
        <v>192</v>
      </c>
      <c r="E2296" s="26" t="s">
        <v>396</v>
      </c>
      <c r="F2296" s="26" t="s">
        <v>397</v>
      </c>
      <c r="G2296" s="26"/>
      <c r="H2296" s="72"/>
    </row>
    <row r="2297" spans="1:8">
      <c r="A2297" s="26">
        <v>2296</v>
      </c>
      <c r="B2297" s="74" t="s">
        <v>449</v>
      </c>
      <c r="C2297" s="26" t="s">
        <v>179</v>
      </c>
      <c r="D2297" s="26" t="s">
        <v>183</v>
      </c>
      <c r="E2297" s="26" t="s">
        <v>398</v>
      </c>
      <c r="F2297" s="26" t="s">
        <v>399</v>
      </c>
      <c r="G2297" s="26"/>
      <c r="H2297" s="70">
        <v>399084.17136509367</v>
      </c>
    </row>
    <row r="2298" spans="1:8">
      <c r="A2298" s="26">
        <v>2297</v>
      </c>
      <c r="B2298" s="74" t="s">
        <v>449</v>
      </c>
      <c r="C2298" s="26" t="s">
        <v>179</v>
      </c>
      <c r="D2298" s="26" t="s">
        <v>183</v>
      </c>
      <c r="E2298" s="26" t="s">
        <v>400</v>
      </c>
      <c r="F2298" s="26" t="s">
        <v>401</v>
      </c>
      <c r="G2298" s="26"/>
      <c r="H2298" s="70">
        <v>400571.54</v>
      </c>
    </row>
    <row r="2299" spans="1:8">
      <c r="A2299" s="26">
        <v>2298</v>
      </c>
      <c r="B2299" s="74" t="s">
        <v>449</v>
      </c>
      <c r="C2299" s="26" t="s">
        <v>179</v>
      </c>
      <c r="D2299" s="26" t="s">
        <v>192</v>
      </c>
      <c r="E2299" s="26" t="s">
        <v>402</v>
      </c>
      <c r="F2299" s="26" t="s">
        <v>403</v>
      </c>
      <c r="G2299" s="26"/>
      <c r="H2299" s="70">
        <v>1487.3686349063064</v>
      </c>
    </row>
    <row r="2300" spans="1:8">
      <c r="A2300" s="26">
        <v>2299</v>
      </c>
      <c r="B2300" s="74" t="s">
        <v>449</v>
      </c>
      <c r="C2300" s="26" t="s">
        <v>404</v>
      </c>
      <c r="D2300" s="26" t="s">
        <v>192</v>
      </c>
      <c r="E2300" s="26" t="s">
        <v>405</v>
      </c>
      <c r="F2300" s="26" t="s">
        <v>406</v>
      </c>
      <c r="G2300" s="26"/>
      <c r="H2300" s="57"/>
    </row>
    <row r="2301" spans="1:8">
      <c r="A2301" s="26">
        <v>2300</v>
      </c>
      <c r="B2301" s="74" t="s">
        <v>449</v>
      </c>
      <c r="C2301" s="26" t="s">
        <v>404</v>
      </c>
      <c r="D2301" s="26" t="s">
        <v>192</v>
      </c>
      <c r="E2301" s="26" t="s">
        <v>407</v>
      </c>
      <c r="F2301" s="26" t="s">
        <v>408</v>
      </c>
      <c r="G2301" s="26"/>
      <c r="H2301" s="57"/>
    </row>
    <row r="2302" spans="1:8">
      <c r="A2302" s="26">
        <v>2301</v>
      </c>
      <c r="B2302" s="74" t="s">
        <v>449</v>
      </c>
      <c r="C2302" s="26" t="s">
        <v>404</v>
      </c>
      <c r="D2302" s="26" t="s">
        <v>192</v>
      </c>
      <c r="E2302" s="26" t="s">
        <v>409</v>
      </c>
      <c r="F2302" s="26" t="s">
        <v>410</v>
      </c>
      <c r="G2302" s="26"/>
      <c r="H2302" s="57"/>
    </row>
    <row r="2303" spans="1:8">
      <c r="A2303" s="26">
        <v>2302</v>
      </c>
      <c r="B2303" s="74" t="s">
        <v>449</v>
      </c>
      <c r="C2303" s="26" t="s">
        <v>404</v>
      </c>
      <c r="D2303" s="26" t="s">
        <v>192</v>
      </c>
      <c r="E2303" s="26" t="s">
        <v>411</v>
      </c>
      <c r="F2303" s="26" t="s">
        <v>412</v>
      </c>
      <c r="G2303" s="26"/>
      <c r="H2303" s="57"/>
    </row>
    <row r="2304" spans="1:8">
      <c r="A2304" s="26">
        <v>2303</v>
      </c>
      <c r="B2304" s="74" t="s">
        <v>449</v>
      </c>
      <c r="C2304" s="26" t="s">
        <v>404</v>
      </c>
      <c r="D2304" s="26" t="s">
        <v>192</v>
      </c>
      <c r="E2304" s="26" t="s">
        <v>413</v>
      </c>
      <c r="F2304" s="26" t="s">
        <v>414</v>
      </c>
      <c r="G2304" s="26"/>
      <c r="H2304" s="57"/>
    </row>
    <row r="2305" spans="1:8">
      <c r="A2305" s="26">
        <v>2304</v>
      </c>
      <c r="B2305" s="74" t="s">
        <v>449</v>
      </c>
      <c r="C2305" s="26" t="s">
        <v>404</v>
      </c>
      <c r="D2305" s="26" t="s">
        <v>192</v>
      </c>
      <c r="E2305" s="26" t="s">
        <v>415</v>
      </c>
      <c r="F2305" s="26" t="s">
        <v>416</v>
      </c>
      <c r="G2305" s="26"/>
      <c r="H2305" s="57"/>
    </row>
    <row r="2306" spans="1:8">
      <c r="A2306" s="26">
        <v>2305</v>
      </c>
      <c r="B2306" s="74" t="s">
        <v>449</v>
      </c>
      <c r="C2306" s="26" t="s">
        <v>404</v>
      </c>
      <c r="D2306" s="26" t="s">
        <v>192</v>
      </c>
      <c r="E2306" s="26" t="s">
        <v>417</v>
      </c>
      <c r="F2306" s="26" t="s">
        <v>418</v>
      </c>
      <c r="G2306" s="26"/>
      <c r="H2306" s="57"/>
    </row>
    <row r="2307" spans="1:8" ht="15.75" thickBot="1">
      <c r="A2307" s="26">
        <v>2306</v>
      </c>
      <c r="B2307" s="74" t="s">
        <v>449</v>
      </c>
      <c r="C2307" s="26" t="s">
        <v>404</v>
      </c>
      <c r="D2307" s="26" t="s">
        <v>183</v>
      </c>
      <c r="E2307" s="26" t="s">
        <v>419</v>
      </c>
      <c r="F2307" s="26" t="s">
        <v>420</v>
      </c>
      <c r="G2307" s="26"/>
      <c r="H2307" s="56">
        <v>0</v>
      </c>
    </row>
    <row r="2308" spans="1:8" ht="16.5" thickTop="1" thickBot="1">
      <c r="A2308" s="26">
        <v>2307</v>
      </c>
      <c r="B2308" s="74" t="s">
        <v>449</v>
      </c>
      <c r="C2308" s="26" t="s">
        <v>404</v>
      </c>
      <c r="D2308" s="26" t="s">
        <v>183</v>
      </c>
      <c r="E2308" s="26" t="s">
        <v>421</v>
      </c>
      <c r="F2308" s="26" t="s">
        <v>422</v>
      </c>
      <c r="G2308" s="26"/>
      <c r="H2308" s="56">
        <v>0</v>
      </c>
    </row>
    <row r="2309" spans="1:8" ht="15.75" thickTop="1">
      <c r="A2309" s="26">
        <v>2308</v>
      </c>
      <c r="B2309" s="74" t="s">
        <v>449</v>
      </c>
      <c r="C2309" s="26" t="s">
        <v>404</v>
      </c>
      <c r="D2309" s="26" t="s">
        <v>192</v>
      </c>
      <c r="E2309" s="26" t="s">
        <v>423</v>
      </c>
      <c r="F2309" s="26" t="s">
        <v>424</v>
      </c>
      <c r="G2309" s="26"/>
      <c r="H2309" s="58">
        <v>1000</v>
      </c>
    </row>
    <row r="2310" spans="1:8">
      <c r="A2310" s="26">
        <v>2309</v>
      </c>
      <c r="B2310" s="74" t="s">
        <v>449</v>
      </c>
      <c r="C2310" s="26" t="s">
        <v>404</v>
      </c>
      <c r="D2310" s="26" t="s">
        <v>192</v>
      </c>
      <c r="E2310" s="26" t="s">
        <v>425</v>
      </c>
      <c r="F2310" s="26" t="s">
        <v>426</v>
      </c>
      <c r="G2310" s="26"/>
      <c r="H2310" s="59"/>
    </row>
    <row r="2311" spans="1:8">
      <c r="A2311" s="26">
        <v>2310</v>
      </c>
      <c r="B2311" s="74" t="s">
        <v>449</v>
      </c>
      <c r="C2311" s="26" t="s">
        <v>404</v>
      </c>
      <c r="D2311" s="26" t="s">
        <v>192</v>
      </c>
      <c r="E2311" s="26" t="s">
        <v>427</v>
      </c>
      <c r="F2311" s="26" t="s">
        <v>428</v>
      </c>
      <c r="G2311" s="26"/>
      <c r="H2311" s="58">
        <v>-1000</v>
      </c>
    </row>
  </sheetData>
  <conditionalFormatting sqref="H2:H54">
    <cfRule type="cellIs" dxfId="253" priority="92" stopIfTrue="1" operator="equal">
      <formula>0</formula>
    </cfRule>
  </conditionalFormatting>
  <conditionalFormatting sqref="G55:G93">
    <cfRule type="cellIs" dxfId="252" priority="91" stopIfTrue="1" operator="equal">
      <formula>0</formula>
    </cfRule>
  </conditionalFormatting>
  <conditionalFormatting sqref="H55:H93">
    <cfRule type="cellIs" dxfId="251" priority="90" stopIfTrue="1" operator="equal">
      <formula>0</formula>
    </cfRule>
  </conditionalFormatting>
  <conditionalFormatting sqref="H249:H254">
    <cfRule type="cellIs" dxfId="250" priority="89" stopIfTrue="1" operator="equal">
      <formula>0</formula>
    </cfRule>
  </conditionalFormatting>
  <conditionalFormatting sqref="G248:G255">
    <cfRule type="cellIs" dxfId="249" priority="88" stopIfTrue="1" operator="equal">
      <formula>0</formula>
    </cfRule>
  </conditionalFormatting>
  <conditionalFormatting sqref="H306">
    <cfRule type="cellIs" dxfId="248" priority="86" stopIfTrue="1" operator="equal">
      <formula>0</formula>
    </cfRule>
  </conditionalFormatting>
  <conditionalFormatting sqref="H305">
    <cfRule type="cellIs" dxfId="247" priority="87" stopIfTrue="1" operator="notEqual">
      <formula>$AE291</formula>
    </cfRule>
  </conditionalFormatting>
  <conditionalFormatting sqref="H255:H304">
    <cfRule type="cellIs" dxfId="246" priority="85" stopIfTrue="1" operator="equal">
      <formula>0</formula>
    </cfRule>
  </conditionalFormatting>
  <conditionalFormatting sqref="H248">
    <cfRule type="cellIs" dxfId="245" priority="84" stopIfTrue="1" operator="equal">
      <formula>0</formula>
    </cfRule>
  </conditionalFormatting>
  <conditionalFormatting sqref="G209:G247">
    <cfRule type="cellIs" dxfId="244" priority="83" stopIfTrue="1" operator="equal">
      <formula>0</formula>
    </cfRule>
  </conditionalFormatting>
  <conditionalFormatting sqref="H209:H247">
    <cfRule type="cellIs" dxfId="243" priority="82" stopIfTrue="1" operator="equal">
      <formula>0</formula>
    </cfRule>
  </conditionalFormatting>
  <conditionalFormatting sqref="H460">
    <cfRule type="cellIs" dxfId="242" priority="80" stopIfTrue="1" operator="equal">
      <formula>0</formula>
    </cfRule>
  </conditionalFormatting>
  <conditionalFormatting sqref="H459">
    <cfRule type="cellIs" dxfId="241" priority="81" stopIfTrue="1" operator="notEqual">
      <formula>$AE445</formula>
    </cfRule>
  </conditionalFormatting>
  <conditionalFormatting sqref="H310:H362">
    <cfRule type="cellIs" dxfId="240" priority="79" stopIfTrue="1" operator="equal">
      <formula>0</formula>
    </cfRule>
  </conditionalFormatting>
  <conditionalFormatting sqref="G363:G401">
    <cfRule type="cellIs" dxfId="239" priority="78" stopIfTrue="1" operator="equal">
      <formula>0</formula>
    </cfRule>
  </conditionalFormatting>
  <conditionalFormatting sqref="H363:H401">
    <cfRule type="cellIs" dxfId="238" priority="77" stopIfTrue="1" operator="equal">
      <formula>0</formula>
    </cfRule>
  </conditionalFormatting>
  <conditionalFormatting sqref="G402:G409">
    <cfRule type="cellIs" dxfId="237" priority="76" stopIfTrue="1" operator="equal">
      <formula>0</formula>
    </cfRule>
  </conditionalFormatting>
  <conditionalFormatting sqref="H402:H451">
    <cfRule type="cellIs" dxfId="236" priority="75" stopIfTrue="1" operator="equal">
      <formula>0</formula>
    </cfRule>
  </conditionalFormatting>
  <conditionalFormatting sqref="H2308">
    <cfRule type="cellIs" dxfId="235" priority="1" stopIfTrue="1" operator="equal">
      <formula>0</formula>
    </cfRule>
  </conditionalFormatting>
  <conditionalFormatting sqref="H464:H516">
    <cfRule type="cellIs" dxfId="234" priority="74" stopIfTrue="1" operator="equal">
      <formula>0</formula>
    </cfRule>
  </conditionalFormatting>
  <conditionalFormatting sqref="H517:H555">
    <cfRule type="cellIs" dxfId="233" priority="73" stopIfTrue="1" operator="equal">
      <formula>0</formula>
    </cfRule>
  </conditionalFormatting>
  <conditionalFormatting sqref="G517:G555">
    <cfRule type="cellIs" dxfId="232" priority="72" stopIfTrue="1" operator="equal">
      <formula>0</formula>
    </cfRule>
  </conditionalFormatting>
  <conditionalFormatting sqref="H556:H605">
    <cfRule type="cellIs" dxfId="231" priority="71" stopIfTrue="1" operator="equal">
      <formula>0</formula>
    </cfRule>
  </conditionalFormatting>
  <conditionalFormatting sqref="H614">
    <cfRule type="cellIs" dxfId="230" priority="69" stopIfTrue="1" operator="equal">
      <formula>0</formula>
    </cfRule>
  </conditionalFormatting>
  <conditionalFormatting sqref="H613">
    <cfRule type="cellIs" dxfId="229" priority="70" stopIfTrue="1" operator="notEqual">
      <formula>$AE599</formula>
    </cfRule>
  </conditionalFormatting>
  <conditionalFormatting sqref="G556:G563">
    <cfRule type="cellIs" dxfId="228" priority="68" stopIfTrue="1" operator="equal">
      <formula>0</formula>
    </cfRule>
  </conditionalFormatting>
  <conditionalFormatting sqref="H710:H759">
    <cfRule type="cellIs" dxfId="227" priority="67" stopIfTrue="1" operator="equal">
      <formula>0</formula>
    </cfRule>
  </conditionalFormatting>
  <conditionalFormatting sqref="G710:G717">
    <cfRule type="cellIs" dxfId="226" priority="66" stopIfTrue="1" operator="equal">
      <formula>0</formula>
    </cfRule>
  </conditionalFormatting>
  <conditionalFormatting sqref="H768">
    <cfRule type="cellIs" dxfId="225" priority="64" stopIfTrue="1" operator="equal">
      <formula>0</formula>
    </cfRule>
  </conditionalFormatting>
  <conditionalFormatting sqref="H767">
    <cfRule type="cellIs" dxfId="224" priority="65" stopIfTrue="1" operator="notEqual">
      <formula>$AE753</formula>
    </cfRule>
  </conditionalFormatting>
  <conditionalFormatting sqref="H618:H670">
    <cfRule type="cellIs" dxfId="223" priority="63" stopIfTrue="1" operator="equal">
      <formula>0</formula>
    </cfRule>
  </conditionalFormatting>
  <conditionalFormatting sqref="G671:G709">
    <cfRule type="cellIs" dxfId="222" priority="62" stopIfTrue="1" operator="equal">
      <formula>0</formula>
    </cfRule>
  </conditionalFormatting>
  <conditionalFormatting sqref="H671:H709">
    <cfRule type="cellIs" dxfId="221" priority="61" stopIfTrue="1" operator="equal">
      <formula>0</formula>
    </cfRule>
  </conditionalFormatting>
  <conditionalFormatting sqref="H864:H913">
    <cfRule type="cellIs" dxfId="220" priority="60" stopIfTrue="1" operator="equal">
      <formula>0</formula>
    </cfRule>
  </conditionalFormatting>
  <conditionalFormatting sqref="H772:H824">
    <cfRule type="cellIs" dxfId="219" priority="59" stopIfTrue="1" operator="equal">
      <formula>0</formula>
    </cfRule>
  </conditionalFormatting>
  <conditionalFormatting sqref="H825:H863">
    <cfRule type="cellIs" dxfId="218" priority="58" stopIfTrue="1" operator="equal">
      <formula>0</formula>
    </cfRule>
  </conditionalFormatting>
  <conditionalFormatting sqref="G864:G871">
    <cfRule type="cellIs" dxfId="217" priority="57" stopIfTrue="1" operator="equal">
      <formula>0</formula>
    </cfRule>
  </conditionalFormatting>
  <conditionalFormatting sqref="H922">
    <cfRule type="cellIs" dxfId="216" priority="55" stopIfTrue="1" operator="equal">
      <formula>0</formula>
    </cfRule>
  </conditionalFormatting>
  <conditionalFormatting sqref="H921">
    <cfRule type="cellIs" dxfId="215" priority="56" stopIfTrue="1" operator="notEqual">
      <formula>$AE907</formula>
    </cfRule>
  </conditionalFormatting>
  <conditionalFormatting sqref="H926:H978">
    <cfRule type="cellIs" dxfId="214" priority="54" stopIfTrue="1" operator="equal">
      <formula>0</formula>
    </cfRule>
  </conditionalFormatting>
  <conditionalFormatting sqref="H979:H1016">
    <cfRule type="cellIs" dxfId="213" priority="53" stopIfTrue="1" operator="equal">
      <formula>0</formula>
    </cfRule>
  </conditionalFormatting>
  <conditionalFormatting sqref="G979:G1017">
    <cfRule type="cellIs" dxfId="212" priority="52" stopIfTrue="1" operator="equal">
      <formula>0</formula>
    </cfRule>
  </conditionalFormatting>
  <conditionalFormatting sqref="H1017">
    <cfRule type="cellIs" dxfId="211" priority="51" stopIfTrue="1" operator="equal">
      <formula>0</formula>
    </cfRule>
  </conditionalFormatting>
  <conditionalFormatting sqref="H1018:H1067">
    <cfRule type="cellIs" dxfId="210" priority="50" stopIfTrue="1" operator="equal">
      <formula>0</formula>
    </cfRule>
  </conditionalFormatting>
  <conditionalFormatting sqref="G1018:G1025">
    <cfRule type="cellIs" dxfId="209" priority="49" stopIfTrue="1" operator="equal">
      <formula>0</formula>
    </cfRule>
  </conditionalFormatting>
  <conditionalFormatting sqref="H1076">
    <cfRule type="cellIs" dxfId="208" priority="47" stopIfTrue="1" operator="equal">
      <formula>0</formula>
    </cfRule>
  </conditionalFormatting>
  <conditionalFormatting sqref="H1075">
    <cfRule type="cellIs" dxfId="207" priority="48" stopIfTrue="1" operator="notEqual">
      <formula>$AE1061</formula>
    </cfRule>
  </conditionalFormatting>
  <conditionalFormatting sqref="G1133:G1171">
    <cfRule type="cellIs" dxfId="206" priority="46" stopIfTrue="1" operator="equal">
      <formula>0</formula>
    </cfRule>
  </conditionalFormatting>
  <conditionalFormatting sqref="H1172:H1221">
    <cfRule type="cellIs" dxfId="205" priority="45" stopIfTrue="1" operator="equal">
      <formula>0</formula>
    </cfRule>
  </conditionalFormatting>
  <conditionalFormatting sqref="G1172:G1179">
    <cfRule type="cellIs" dxfId="204" priority="44" stopIfTrue="1" operator="equal">
      <formula>0</formula>
    </cfRule>
  </conditionalFormatting>
  <conditionalFormatting sqref="H1230">
    <cfRule type="cellIs" dxfId="203" priority="42" stopIfTrue="1" operator="equal">
      <formula>0</formula>
    </cfRule>
  </conditionalFormatting>
  <conditionalFormatting sqref="H1229">
    <cfRule type="cellIs" dxfId="202" priority="43" stopIfTrue="1" operator="notEqual">
      <formula>$AE1215</formula>
    </cfRule>
  </conditionalFormatting>
  <conditionalFormatting sqref="H1133:H1171">
    <cfRule type="cellIs" dxfId="201" priority="41" stopIfTrue="1" operator="equal">
      <formula>0</formula>
    </cfRule>
  </conditionalFormatting>
  <conditionalFormatting sqref="H1326:H1375">
    <cfRule type="cellIs" dxfId="200" priority="40" stopIfTrue="1" operator="equal">
      <formula>0</formula>
    </cfRule>
  </conditionalFormatting>
  <conditionalFormatting sqref="G1326:G1333">
    <cfRule type="cellIs" dxfId="199" priority="39" stopIfTrue="1" operator="equal">
      <formula>0</formula>
    </cfRule>
  </conditionalFormatting>
  <conditionalFormatting sqref="H1234:H1286">
    <cfRule type="cellIs" dxfId="198" priority="38" stopIfTrue="1" operator="equal">
      <formula>0</formula>
    </cfRule>
  </conditionalFormatting>
  <conditionalFormatting sqref="H1287:H1325">
    <cfRule type="cellIs" dxfId="197" priority="37" stopIfTrue="1" operator="equal">
      <formula>0</formula>
    </cfRule>
  </conditionalFormatting>
  <conditionalFormatting sqref="G1287:G1325">
    <cfRule type="cellIs" dxfId="196" priority="36" stopIfTrue="1" operator="equal">
      <formula>0</formula>
    </cfRule>
  </conditionalFormatting>
  <conditionalFormatting sqref="H1384">
    <cfRule type="cellIs" dxfId="195" priority="34" stopIfTrue="1" operator="equal">
      <formula>0</formula>
    </cfRule>
  </conditionalFormatting>
  <conditionalFormatting sqref="H1383">
    <cfRule type="cellIs" dxfId="194" priority="35" stopIfTrue="1" operator="notEqual">
      <formula>$AE1369</formula>
    </cfRule>
  </conditionalFormatting>
  <conditionalFormatting sqref="H1480:H1529">
    <cfRule type="cellIs" dxfId="193" priority="33" stopIfTrue="1" operator="equal">
      <formula>0</formula>
    </cfRule>
  </conditionalFormatting>
  <conditionalFormatting sqref="G1480:G1487">
    <cfRule type="cellIs" dxfId="192" priority="32" stopIfTrue="1" operator="equal">
      <formula>0</formula>
    </cfRule>
  </conditionalFormatting>
  <conditionalFormatting sqref="H1538">
    <cfRule type="cellIs" dxfId="191" priority="30" stopIfTrue="1" operator="equal">
      <formula>0</formula>
    </cfRule>
  </conditionalFormatting>
  <conditionalFormatting sqref="H1537">
    <cfRule type="cellIs" dxfId="190" priority="31" stopIfTrue="1" operator="notEqual">
      <formula>$AE1523</formula>
    </cfRule>
  </conditionalFormatting>
  <conditionalFormatting sqref="H1388:H1440">
    <cfRule type="cellIs" dxfId="189" priority="29" stopIfTrue="1" operator="equal">
      <formula>0</formula>
    </cfRule>
  </conditionalFormatting>
  <conditionalFormatting sqref="G1441:G1479">
    <cfRule type="cellIs" dxfId="188" priority="28" stopIfTrue="1" operator="equal">
      <formula>0</formula>
    </cfRule>
  </conditionalFormatting>
  <conditionalFormatting sqref="H1441:H1479">
    <cfRule type="cellIs" dxfId="187" priority="27" stopIfTrue="1" operator="equal">
      <formula>0</formula>
    </cfRule>
  </conditionalFormatting>
  <conditionalFormatting sqref="H1595:H1633">
    <cfRule type="cellIs" dxfId="186" priority="26" stopIfTrue="1" operator="equal">
      <formula>0</formula>
    </cfRule>
  </conditionalFormatting>
  <conditionalFormatting sqref="H1634:H1683">
    <cfRule type="cellIs" dxfId="185" priority="25" stopIfTrue="1" operator="equal">
      <formula>0</formula>
    </cfRule>
  </conditionalFormatting>
  <conditionalFormatting sqref="G1634:G1641">
    <cfRule type="cellIs" dxfId="184" priority="24" stopIfTrue="1" operator="equal">
      <formula>0</formula>
    </cfRule>
  </conditionalFormatting>
  <conditionalFormatting sqref="H1692">
    <cfRule type="cellIs" dxfId="183" priority="22" stopIfTrue="1" operator="equal">
      <formula>0</formula>
    </cfRule>
  </conditionalFormatting>
  <conditionalFormatting sqref="H1691">
    <cfRule type="cellIs" dxfId="182" priority="23" stopIfTrue="1" operator="notEqual">
      <formula>$AE1677</formula>
    </cfRule>
  </conditionalFormatting>
  <conditionalFormatting sqref="H1542:H1594">
    <cfRule type="cellIs" dxfId="181" priority="21" stopIfTrue="1" operator="equal">
      <formula>0</formula>
    </cfRule>
  </conditionalFormatting>
  <conditionalFormatting sqref="G1595:G1633">
    <cfRule type="cellIs" dxfId="180" priority="20" stopIfTrue="1" operator="equal">
      <formula>0</formula>
    </cfRule>
  </conditionalFormatting>
  <conditionalFormatting sqref="H1788:H1837">
    <cfRule type="cellIs" dxfId="179" priority="19" stopIfTrue="1" operator="equal">
      <formula>0</formula>
    </cfRule>
  </conditionalFormatting>
  <conditionalFormatting sqref="G1749:G1787">
    <cfRule type="cellIs" dxfId="178" priority="18" stopIfTrue="1" operator="equal">
      <formula>0</formula>
    </cfRule>
  </conditionalFormatting>
  <conditionalFormatting sqref="H1749:H1787">
    <cfRule type="cellIs" dxfId="177" priority="17" stopIfTrue="1" operator="equal">
      <formula>0</formula>
    </cfRule>
  </conditionalFormatting>
  <conditionalFormatting sqref="H1850:H1902">
    <cfRule type="cellIs" dxfId="176" priority="16" stopIfTrue="1" operator="equal">
      <formula>0</formula>
    </cfRule>
  </conditionalFormatting>
  <conditionalFormatting sqref="H1903:H1941">
    <cfRule type="cellIs" dxfId="175" priority="15" stopIfTrue="1" operator="equal">
      <formula>0</formula>
    </cfRule>
  </conditionalFormatting>
  <conditionalFormatting sqref="G1903:G1941">
    <cfRule type="cellIs" dxfId="174" priority="14" stopIfTrue="1" operator="equal">
      <formula>0</formula>
    </cfRule>
  </conditionalFormatting>
  <conditionalFormatting sqref="G2057:G2095">
    <cfRule type="cellIs" dxfId="173" priority="13" stopIfTrue="1" operator="equal">
      <formula>0</formula>
    </cfRule>
  </conditionalFormatting>
  <conditionalFormatting sqref="H2057:H2095">
    <cfRule type="cellIs" dxfId="172" priority="12" stopIfTrue="1" operator="equal">
      <formula>0</formula>
    </cfRule>
  </conditionalFormatting>
  <conditionalFormatting sqref="G2096:G2103">
    <cfRule type="cellIs" dxfId="171" priority="11" stopIfTrue="1" operator="equal">
      <formula>0</formula>
    </cfRule>
  </conditionalFormatting>
  <conditionalFormatting sqref="H2096:H2145">
    <cfRule type="cellIs" dxfId="170" priority="10" stopIfTrue="1" operator="equal">
      <formula>0</formula>
    </cfRule>
  </conditionalFormatting>
  <conditionalFormatting sqref="H2154">
    <cfRule type="cellIs" dxfId="169" priority="8" stopIfTrue="1" operator="equal">
      <formula>0</formula>
    </cfRule>
  </conditionalFormatting>
  <conditionalFormatting sqref="H2153">
    <cfRule type="cellIs" dxfId="168" priority="9" stopIfTrue="1" operator="notEqual">
      <formula>$AE2139</formula>
    </cfRule>
  </conditionalFormatting>
  <conditionalFormatting sqref="H2158:H2210">
    <cfRule type="cellIs" dxfId="167" priority="7" stopIfTrue="1" operator="equal">
      <formula>0</formula>
    </cfRule>
  </conditionalFormatting>
  <conditionalFormatting sqref="G2211:G2249">
    <cfRule type="cellIs" dxfId="166" priority="6" stopIfTrue="1" operator="equal">
      <formula>0</formula>
    </cfRule>
  </conditionalFormatting>
  <conditionalFormatting sqref="H2211:H2249">
    <cfRule type="cellIs" dxfId="165" priority="5" stopIfTrue="1" operator="equal">
      <formula>0</formula>
    </cfRule>
  </conditionalFormatting>
  <conditionalFormatting sqref="G2250:G2257">
    <cfRule type="cellIs" dxfId="164" priority="4" stopIfTrue="1" operator="equal">
      <formula>0</formula>
    </cfRule>
  </conditionalFormatting>
  <conditionalFormatting sqref="H2250:H2299">
    <cfRule type="cellIs" dxfId="163" priority="3" stopIfTrue="1" operator="equal">
      <formula>0</formula>
    </cfRule>
  </conditionalFormatting>
  <conditionalFormatting sqref="H2307">
    <cfRule type="cellIs" dxfId="162" priority="2" stopIfTrue="1" operator="notEqual">
      <formula>$AE2293</formula>
    </cfRule>
  </conditionalFormatting>
  <dataValidations count="3">
    <dataValidation allowBlank="1" showInputMessage="1" showErrorMessage="1" prompt="If Program has POS Subcontract Revenue, enter details in POS Subcontract Infoormation section of this schedule." sqref="H29 H183 H337 H491 H645 H799 H953 H1107 H1261 H1415 H1569 H1723 H1877 H2031 H2185"/>
    <dataValidation allowBlank="1" showInputMessage="1" showErrorMessage="1" prompt="If program subcontracts direct care activity out to other entities, enter details in Subcontracted Direct Care Detail section of this schedule._x000a_" sqref="H275 H422 H576 H730 H884 H1038 H1192 H1346 H1500 H1654 H1808 H2116 H2270"/>
    <dataValidation allowBlank="1" showInputMessage="1" showErrorMessage="1" promptTitle="Description Required" prompt="If an amount is entered for this line, descriptive text must be entered in the ajoining Description field." sqref="H452 H606 H760 H914 H1068 H1222 H1376 H1530 H1684 H2146 H2300"/>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59999389629810485"/>
  </sheetPr>
  <dimension ref="A4:AB126"/>
  <sheetViews>
    <sheetView topLeftCell="G1" zoomScale="85" zoomScaleNormal="85" workbookViewId="0">
      <selection activeCell="H23" sqref="H23"/>
    </sheetView>
  </sheetViews>
  <sheetFormatPr defaultRowHeight="15"/>
  <cols>
    <col min="1" max="1" width="41.42578125" customWidth="1"/>
    <col min="2" max="2" width="19" customWidth="1"/>
    <col min="3" max="3" width="14.7109375" customWidth="1"/>
    <col min="4" max="4" width="17.7109375" customWidth="1"/>
    <col min="5" max="5" width="18.140625" customWidth="1"/>
    <col min="6" max="6" width="18.85546875" customWidth="1"/>
    <col min="7" max="7" width="17.5703125" customWidth="1"/>
    <col min="8" max="8" width="11.5703125" customWidth="1"/>
    <col min="9" max="9" width="10.28515625" customWidth="1"/>
    <col min="10" max="10" width="19.7109375" customWidth="1"/>
    <col min="11" max="11" width="10" customWidth="1"/>
    <col min="12" max="12" width="16.140625" customWidth="1"/>
    <col min="13" max="13" width="10.5703125" customWidth="1"/>
    <col min="14" max="14" width="16.140625" customWidth="1"/>
    <col min="15" max="15" width="15.5703125" customWidth="1"/>
    <col min="16" max="16" width="18.5703125" customWidth="1"/>
    <col min="17" max="17" width="11.28515625" customWidth="1"/>
    <col min="18" max="18" width="14.7109375" customWidth="1"/>
    <col min="19" max="19" width="7.85546875" customWidth="1"/>
    <col min="20" max="20" width="11.5703125" customWidth="1"/>
    <col min="21" max="21" width="9.85546875" customWidth="1"/>
    <col min="22" max="22" width="13" customWidth="1"/>
    <col min="23" max="23" width="17.5703125" customWidth="1"/>
    <col min="24" max="24" width="13.7109375" customWidth="1"/>
    <col min="25" max="25" width="10.28515625" customWidth="1"/>
    <col min="26" max="26" width="16.140625" customWidth="1"/>
    <col min="27" max="27" width="19.7109375" customWidth="1"/>
    <col min="28" max="28" width="10" customWidth="1"/>
    <col min="29" max="29" width="8.7109375" customWidth="1"/>
    <col min="30" max="30" width="16.140625" customWidth="1"/>
    <col min="31" max="31" width="15.5703125" customWidth="1"/>
    <col min="32" max="32" width="18.5703125" customWidth="1"/>
    <col min="33" max="33" width="41" customWidth="1"/>
    <col min="34" max="34" width="51.28515625" bestFit="1" customWidth="1"/>
    <col min="35" max="35" width="14.7109375" customWidth="1"/>
    <col min="36" max="36" width="17.7109375" customWidth="1"/>
    <col min="37" max="37" width="18.140625" customWidth="1"/>
    <col min="38" max="38" width="18.85546875" customWidth="1"/>
    <col min="39" max="39" width="17.5703125" customWidth="1"/>
    <col min="40" max="40" width="9" customWidth="1"/>
    <col min="41" max="41" width="10.28515625" customWidth="1"/>
    <col min="42" max="42" width="19.7109375" customWidth="1"/>
    <col min="43" max="43" width="10" customWidth="1"/>
    <col min="44" max="44" width="16.140625" customWidth="1"/>
    <col min="45" max="45" width="8.7109375" customWidth="1"/>
    <col min="46" max="46" width="16.140625" customWidth="1"/>
    <col min="47" max="47" width="15.5703125" customWidth="1"/>
    <col min="48" max="48" width="18.5703125" customWidth="1"/>
    <col min="49" max="49" width="54.5703125" bestFit="1" customWidth="1"/>
    <col min="50" max="50" width="41.7109375" customWidth="1"/>
    <col min="51" max="51" width="14.7109375" customWidth="1"/>
    <col min="52" max="52" width="17.7109375" bestFit="1" customWidth="1"/>
    <col min="53" max="53" width="18.140625" customWidth="1"/>
    <col min="54" max="54" width="18.85546875" customWidth="1"/>
    <col min="55" max="55" width="17.5703125" customWidth="1"/>
    <col min="56" max="56" width="9" customWidth="1"/>
    <col min="57" max="57" width="10.28515625" customWidth="1"/>
    <col min="58" max="58" width="19.7109375" customWidth="1"/>
    <col min="59" max="59" width="10" customWidth="1"/>
    <col min="60" max="60" width="16.140625" customWidth="1"/>
    <col min="61" max="61" width="8.7109375" customWidth="1"/>
    <col min="62" max="62" width="16.140625" customWidth="1"/>
    <col min="63" max="63" width="15.5703125" customWidth="1"/>
    <col min="64" max="64" width="18.5703125" customWidth="1"/>
    <col min="65" max="65" width="44.85546875" bestFit="1" customWidth="1"/>
    <col min="66" max="66" width="47.42578125" bestFit="1" customWidth="1"/>
    <col min="67" max="67" width="14.7109375" customWidth="1"/>
    <col min="68" max="68" width="17.7109375" customWidth="1"/>
    <col min="69" max="69" width="18.140625" customWidth="1"/>
    <col min="70" max="70" width="18.85546875" customWidth="1"/>
    <col min="71" max="71" width="17.5703125" customWidth="1"/>
    <col min="72" max="72" width="9" customWidth="1"/>
    <col min="73" max="73" width="10.28515625" customWidth="1"/>
    <col min="74" max="74" width="19.7109375" customWidth="1"/>
    <col min="75" max="75" width="10" customWidth="1"/>
    <col min="76" max="76" width="16.140625" customWidth="1"/>
    <col min="77" max="77" width="8.7109375" customWidth="1"/>
    <col min="78" max="78" width="16.140625" customWidth="1"/>
    <col min="79" max="79" width="15.5703125" customWidth="1"/>
    <col min="80" max="80" width="18.5703125" bestFit="1" customWidth="1"/>
    <col min="81" max="81" width="50.7109375" bestFit="1" customWidth="1"/>
    <col min="82" max="82" width="25.5703125" customWidth="1"/>
    <col min="83" max="83" width="14.7109375" customWidth="1"/>
    <col min="84" max="84" width="17.7109375" customWidth="1"/>
    <col min="85" max="85" width="18.140625" bestFit="1" customWidth="1"/>
    <col min="86" max="86" width="18.85546875" customWidth="1"/>
    <col min="87" max="87" width="17.5703125" customWidth="1"/>
    <col min="88" max="88" width="9" customWidth="1"/>
    <col min="89" max="89" width="12" customWidth="1"/>
    <col min="90" max="90" width="19.7109375" customWidth="1"/>
    <col min="91" max="91" width="10" customWidth="1"/>
    <col min="92" max="92" width="16.140625" customWidth="1"/>
    <col min="93" max="93" width="8.7109375" customWidth="1"/>
    <col min="94" max="94" width="16.140625" customWidth="1"/>
    <col min="95" max="95" width="15.5703125" customWidth="1"/>
    <col min="96" max="96" width="18.5703125" customWidth="1"/>
    <col min="97" max="97" width="28.7109375" bestFit="1" customWidth="1"/>
    <col min="98" max="98" width="42.85546875" bestFit="1" customWidth="1"/>
    <col min="99" max="99" width="14.7109375" customWidth="1"/>
    <col min="100" max="100" width="17.7109375" customWidth="1"/>
    <col min="101" max="101" width="18.140625" customWidth="1"/>
    <col min="102" max="102" width="18.85546875" bestFit="1" customWidth="1"/>
    <col min="103" max="103" width="17.5703125" customWidth="1"/>
    <col min="104" max="104" width="9" customWidth="1"/>
    <col min="105" max="105" width="10.28515625" customWidth="1"/>
    <col min="106" max="106" width="19.7109375" customWidth="1"/>
    <col min="107" max="107" width="10" customWidth="1"/>
    <col min="108" max="108" width="16.140625" customWidth="1"/>
    <col min="109" max="109" width="8.7109375" customWidth="1"/>
    <col min="110" max="110" width="16.140625" customWidth="1"/>
    <col min="111" max="111" width="15.5703125" customWidth="1"/>
    <col min="112" max="112" width="18.5703125" bestFit="1" customWidth="1"/>
    <col min="113" max="113" width="46" bestFit="1" customWidth="1"/>
    <col min="114" max="114" width="32.140625" customWidth="1"/>
    <col min="115" max="115" width="14.7109375" customWidth="1"/>
    <col min="116" max="116" width="17.7109375" customWidth="1"/>
    <col min="117" max="117" width="18.140625" customWidth="1"/>
    <col min="118" max="118" width="18.85546875" customWidth="1"/>
    <col min="119" max="119" width="17.5703125" customWidth="1"/>
    <col min="120" max="120" width="9" customWidth="1"/>
    <col min="121" max="121" width="10.28515625" customWidth="1"/>
    <col min="122" max="122" width="19.7109375" customWidth="1"/>
    <col min="123" max="123" width="10" customWidth="1"/>
    <col min="124" max="124" width="16.140625" customWidth="1"/>
    <col min="125" max="125" width="8.7109375" customWidth="1"/>
    <col min="126" max="126" width="16.140625" customWidth="1"/>
    <col min="127" max="127" width="15.5703125" customWidth="1"/>
    <col min="128" max="128" width="18.5703125" customWidth="1"/>
    <col min="129" max="129" width="35.28515625" bestFit="1" customWidth="1"/>
    <col min="130" max="130" width="36.7109375" bestFit="1" customWidth="1"/>
    <col min="131" max="131" width="14.7109375" customWidth="1"/>
    <col min="132" max="132" width="17.7109375" customWidth="1"/>
    <col min="133" max="133" width="18.140625" customWidth="1"/>
    <col min="134" max="134" width="18.85546875" bestFit="1" customWidth="1"/>
    <col min="135" max="135" width="17.5703125" customWidth="1"/>
    <col min="136" max="136" width="9" customWidth="1"/>
    <col min="137" max="137" width="10.28515625" customWidth="1"/>
    <col min="138" max="138" width="19.7109375" customWidth="1"/>
    <col min="139" max="139" width="10" customWidth="1"/>
    <col min="140" max="140" width="16.140625" customWidth="1"/>
    <col min="141" max="141" width="8.7109375" customWidth="1"/>
    <col min="142" max="142" width="16.140625" customWidth="1"/>
    <col min="143" max="143" width="15.5703125" customWidth="1"/>
    <col min="144" max="144" width="18.5703125" bestFit="1" customWidth="1"/>
    <col min="145" max="145" width="39.85546875" bestFit="1" customWidth="1"/>
    <col min="146" max="146" width="32" bestFit="1" customWidth="1"/>
    <col min="147" max="147" width="14.7109375" customWidth="1"/>
    <col min="148" max="148" width="17.7109375" customWidth="1"/>
    <col min="149" max="149" width="18.140625" customWidth="1"/>
    <col min="150" max="150" width="18.85546875" customWidth="1"/>
    <col min="151" max="151" width="17.5703125" customWidth="1"/>
    <col min="152" max="152" width="9" customWidth="1"/>
    <col min="153" max="153" width="10.28515625" customWidth="1"/>
    <col min="154" max="154" width="19.7109375" customWidth="1"/>
    <col min="155" max="155" width="10" customWidth="1"/>
    <col min="156" max="156" width="16.140625" bestFit="1" customWidth="1"/>
    <col min="157" max="157" width="8.7109375" customWidth="1"/>
    <col min="158" max="158" width="16.140625" bestFit="1" customWidth="1"/>
    <col min="159" max="159" width="15.5703125" bestFit="1" customWidth="1"/>
    <col min="160" max="160" width="18.5703125" bestFit="1" customWidth="1"/>
    <col min="161" max="161" width="35.140625" bestFit="1" customWidth="1"/>
    <col min="162" max="162" width="36.85546875" bestFit="1" customWidth="1"/>
    <col min="163" max="163" width="14.7109375" bestFit="1" customWidth="1"/>
    <col min="164" max="164" width="17.7109375" bestFit="1" customWidth="1"/>
    <col min="165" max="165" width="18.140625" bestFit="1" customWidth="1"/>
    <col min="166" max="166" width="18.85546875" bestFit="1" customWidth="1"/>
    <col min="167" max="167" width="17.5703125" bestFit="1" customWidth="1"/>
    <col min="168" max="168" width="9" customWidth="1"/>
    <col min="169" max="169" width="10.28515625" bestFit="1" customWidth="1"/>
    <col min="170" max="170" width="19.7109375" bestFit="1" customWidth="1"/>
    <col min="171" max="171" width="10" bestFit="1" customWidth="1"/>
    <col min="172" max="172" width="16.140625" bestFit="1" customWidth="1"/>
    <col min="173" max="173" width="8.7109375" customWidth="1"/>
    <col min="174" max="174" width="16.140625" bestFit="1" customWidth="1"/>
    <col min="175" max="175" width="15.5703125" bestFit="1" customWidth="1"/>
    <col min="176" max="176" width="18.5703125" bestFit="1" customWidth="1"/>
    <col min="177" max="177" width="40" bestFit="1" customWidth="1"/>
    <col min="178" max="178" width="38.42578125" bestFit="1" customWidth="1"/>
    <col min="179" max="179" width="14.7109375" bestFit="1" customWidth="1"/>
    <col min="180" max="180" width="17.7109375" bestFit="1" customWidth="1"/>
    <col min="181" max="181" width="18.140625" bestFit="1" customWidth="1"/>
    <col min="182" max="182" width="18.85546875" bestFit="1" customWidth="1"/>
    <col min="183" max="183" width="17.5703125" bestFit="1" customWidth="1"/>
    <col min="184" max="184" width="9" customWidth="1"/>
    <col min="185" max="185" width="10.28515625" bestFit="1" customWidth="1"/>
    <col min="186" max="186" width="19.7109375" bestFit="1" customWidth="1"/>
    <col min="187" max="187" width="10" bestFit="1" customWidth="1"/>
    <col min="188" max="188" width="16.140625" bestFit="1" customWidth="1"/>
    <col min="189" max="189" width="8.7109375" customWidth="1"/>
    <col min="190" max="190" width="16.140625" bestFit="1" customWidth="1"/>
    <col min="191" max="191" width="15.5703125" bestFit="1" customWidth="1"/>
    <col min="192" max="192" width="18.5703125" bestFit="1" customWidth="1"/>
    <col min="193" max="193" width="41.5703125" bestFit="1" customWidth="1"/>
    <col min="194" max="194" width="38.5703125" bestFit="1" customWidth="1"/>
    <col min="195" max="195" width="14.7109375" bestFit="1" customWidth="1"/>
    <col min="196" max="196" width="17.7109375" bestFit="1" customWidth="1"/>
    <col min="197" max="197" width="18.140625" bestFit="1" customWidth="1"/>
    <col min="198" max="198" width="18.85546875" bestFit="1" customWidth="1"/>
    <col min="199" max="199" width="17.5703125" bestFit="1" customWidth="1"/>
    <col min="200" max="200" width="9" customWidth="1"/>
    <col min="201" max="201" width="10.28515625" bestFit="1" customWidth="1"/>
    <col min="202" max="202" width="19.7109375" bestFit="1" customWidth="1"/>
    <col min="203" max="203" width="10" bestFit="1" customWidth="1"/>
    <col min="204" max="204" width="16.140625" bestFit="1" customWidth="1"/>
    <col min="205" max="205" width="8.7109375" customWidth="1"/>
    <col min="206" max="206" width="16.140625" bestFit="1" customWidth="1"/>
    <col min="207" max="207" width="15.5703125" bestFit="1" customWidth="1"/>
    <col min="208" max="208" width="18.5703125" bestFit="1" customWidth="1"/>
    <col min="209" max="209" width="41.7109375" bestFit="1" customWidth="1"/>
    <col min="210" max="210" width="39.140625" bestFit="1" customWidth="1"/>
    <col min="211" max="211" width="14.7109375" bestFit="1" customWidth="1"/>
    <col min="212" max="212" width="17.7109375" bestFit="1" customWidth="1"/>
    <col min="213" max="213" width="18.140625" bestFit="1" customWidth="1"/>
    <col min="214" max="214" width="18.85546875" bestFit="1" customWidth="1"/>
    <col min="215" max="215" width="17.5703125" bestFit="1" customWidth="1"/>
    <col min="216" max="216" width="9" customWidth="1"/>
    <col min="217" max="217" width="12" bestFit="1" customWidth="1"/>
    <col min="218" max="218" width="19.7109375" bestFit="1" customWidth="1"/>
    <col min="219" max="219" width="10" bestFit="1" customWidth="1"/>
    <col min="220" max="220" width="16.140625" bestFit="1" customWidth="1"/>
    <col min="221" max="221" width="8.7109375" customWidth="1"/>
    <col min="222" max="222" width="16.140625" bestFit="1" customWidth="1"/>
    <col min="223" max="223" width="15.5703125" bestFit="1" customWidth="1"/>
    <col min="224" max="224" width="18.5703125" bestFit="1" customWidth="1"/>
    <col min="225" max="225" width="42.42578125" bestFit="1" customWidth="1"/>
    <col min="226" max="226" width="39.85546875" bestFit="1" customWidth="1"/>
    <col min="227" max="227" width="14.7109375" bestFit="1" customWidth="1"/>
    <col min="228" max="228" width="17.7109375" bestFit="1" customWidth="1"/>
    <col min="229" max="229" width="18.140625" bestFit="1" customWidth="1"/>
    <col min="230" max="230" width="18.85546875" bestFit="1" customWidth="1"/>
    <col min="231" max="231" width="17.5703125" bestFit="1" customWidth="1"/>
    <col min="232" max="232" width="9" customWidth="1"/>
    <col min="233" max="233" width="10.28515625" bestFit="1" customWidth="1"/>
    <col min="234" max="234" width="19.7109375" bestFit="1" customWidth="1"/>
    <col min="235" max="235" width="10" bestFit="1" customWidth="1"/>
    <col min="236" max="236" width="16.140625" bestFit="1" customWidth="1"/>
    <col min="237" max="237" width="8.7109375" customWidth="1"/>
    <col min="238" max="238" width="16.140625" bestFit="1" customWidth="1"/>
    <col min="239" max="239" width="15.5703125" bestFit="1" customWidth="1"/>
    <col min="240" max="240" width="18.5703125" bestFit="1" customWidth="1"/>
    <col min="241" max="241" width="43" bestFit="1" customWidth="1"/>
    <col min="242" max="242" width="45" bestFit="1" customWidth="1"/>
    <col min="243" max="243" width="14.7109375" bestFit="1" customWidth="1"/>
    <col min="244" max="244" width="17.7109375" bestFit="1" customWidth="1"/>
    <col min="245" max="245" width="18.140625" bestFit="1" customWidth="1"/>
    <col min="246" max="246" width="18.85546875" bestFit="1" customWidth="1"/>
    <col min="247" max="247" width="17.5703125" bestFit="1" customWidth="1"/>
    <col min="248" max="248" width="9" customWidth="1"/>
    <col min="249" max="249" width="10.28515625" bestFit="1" customWidth="1"/>
    <col min="250" max="250" width="19.7109375" bestFit="1" customWidth="1"/>
    <col min="251" max="251" width="10" bestFit="1" customWidth="1"/>
    <col min="252" max="252" width="16.140625" bestFit="1" customWidth="1"/>
    <col min="253" max="253" width="8.7109375" customWidth="1"/>
    <col min="254" max="254" width="16.140625" bestFit="1" customWidth="1"/>
    <col min="255" max="255" width="15.5703125" bestFit="1" customWidth="1"/>
    <col min="256" max="256" width="18.5703125" bestFit="1" customWidth="1"/>
    <col min="257" max="257" width="48.140625" bestFit="1" customWidth="1"/>
    <col min="258" max="258" width="48.42578125" bestFit="1" customWidth="1"/>
    <col min="259" max="259" width="14.7109375" bestFit="1" customWidth="1"/>
    <col min="260" max="260" width="17.7109375" bestFit="1" customWidth="1"/>
    <col min="261" max="261" width="18.140625" bestFit="1" customWidth="1"/>
    <col min="262" max="262" width="18.85546875" bestFit="1" customWidth="1"/>
    <col min="263" max="263" width="17.5703125" bestFit="1" customWidth="1"/>
    <col min="264" max="264" width="9" customWidth="1"/>
    <col min="265" max="265" width="10.28515625" bestFit="1" customWidth="1"/>
    <col min="266" max="266" width="19.7109375" bestFit="1" customWidth="1"/>
    <col min="267" max="267" width="10" bestFit="1" customWidth="1"/>
    <col min="268" max="268" width="16.140625" bestFit="1" customWidth="1"/>
    <col min="269" max="269" width="8.7109375" customWidth="1"/>
    <col min="270" max="270" width="16.140625" bestFit="1" customWidth="1"/>
    <col min="271" max="271" width="15.5703125" bestFit="1" customWidth="1"/>
    <col min="272" max="272" width="18.5703125" bestFit="1" customWidth="1"/>
    <col min="273" max="273" width="51.5703125" bestFit="1" customWidth="1"/>
    <col min="274" max="274" width="34" bestFit="1" customWidth="1"/>
    <col min="275" max="275" width="14.7109375" bestFit="1" customWidth="1"/>
    <col min="276" max="276" width="17.7109375" bestFit="1" customWidth="1"/>
    <col min="277" max="277" width="18.140625" bestFit="1" customWidth="1"/>
    <col min="278" max="278" width="18.85546875" bestFit="1" customWidth="1"/>
    <col min="279" max="279" width="17.5703125" bestFit="1" customWidth="1"/>
    <col min="280" max="280" width="9" customWidth="1"/>
    <col min="281" max="281" width="10.28515625" bestFit="1" customWidth="1"/>
    <col min="282" max="282" width="19.7109375" bestFit="1" customWidth="1"/>
    <col min="283" max="283" width="10" bestFit="1" customWidth="1"/>
    <col min="284" max="284" width="16.140625" bestFit="1" customWidth="1"/>
    <col min="285" max="285" width="8.7109375" customWidth="1"/>
    <col min="286" max="286" width="16.140625" bestFit="1" customWidth="1"/>
    <col min="287" max="287" width="15.5703125" bestFit="1" customWidth="1"/>
    <col min="288" max="288" width="18.5703125" bestFit="1" customWidth="1"/>
    <col min="289" max="289" width="37.140625" bestFit="1" customWidth="1"/>
    <col min="290" max="290" width="47.28515625" bestFit="1" customWidth="1"/>
    <col min="291" max="291" width="14.7109375" bestFit="1" customWidth="1"/>
    <col min="292" max="292" width="17.7109375" bestFit="1" customWidth="1"/>
    <col min="293" max="293" width="18.140625" bestFit="1" customWidth="1"/>
    <col min="294" max="294" width="18.85546875" bestFit="1" customWidth="1"/>
    <col min="295" max="295" width="17.5703125" bestFit="1" customWidth="1"/>
    <col min="296" max="296" width="9" customWidth="1"/>
    <col min="297" max="297" width="10.28515625" bestFit="1" customWidth="1"/>
    <col min="298" max="298" width="19.7109375" bestFit="1" customWidth="1"/>
    <col min="299" max="299" width="10" bestFit="1" customWidth="1"/>
    <col min="300" max="300" width="16.140625" bestFit="1" customWidth="1"/>
    <col min="301" max="301" width="8.7109375" customWidth="1"/>
    <col min="302" max="302" width="16.140625" bestFit="1" customWidth="1"/>
    <col min="303" max="303" width="15.5703125" bestFit="1" customWidth="1"/>
    <col min="304" max="304" width="18.5703125" bestFit="1" customWidth="1"/>
    <col min="305" max="305" width="50.5703125" bestFit="1" customWidth="1"/>
    <col min="306" max="306" width="37.28515625" bestFit="1" customWidth="1"/>
    <col min="307" max="307" width="14.7109375" bestFit="1" customWidth="1"/>
    <col min="308" max="308" width="17.7109375" bestFit="1" customWidth="1"/>
    <col min="309" max="309" width="18.140625" bestFit="1" customWidth="1"/>
    <col min="310" max="310" width="18.85546875" bestFit="1" customWidth="1"/>
    <col min="311" max="311" width="17.5703125" bestFit="1" customWidth="1"/>
    <col min="312" max="312" width="9" customWidth="1"/>
    <col min="313" max="313" width="10.28515625" bestFit="1" customWidth="1"/>
    <col min="314" max="314" width="19.7109375" bestFit="1" customWidth="1"/>
    <col min="315" max="315" width="10" bestFit="1" customWidth="1"/>
    <col min="316" max="316" width="16.140625" bestFit="1" customWidth="1"/>
    <col min="317" max="317" width="8.7109375" customWidth="1"/>
    <col min="318" max="318" width="16.140625" bestFit="1" customWidth="1"/>
    <col min="319" max="319" width="15.5703125" bestFit="1" customWidth="1"/>
    <col min="320" max="320" width="18.5703125" bestFit="1" customWidth="1"/>
    <col min="321" max="321" width="40.42578125" bestFit="1" customWidth="1"/>
    <col min="322" max="322" width="26.28515625" bestFit="1" customWidth="1"/>
    <col min="323" max="323" width="14.7109375" bestFit="1" customWidth="1"/>
    <col min="324" max="324" width="17.7109375" bestFit="1" customWidth="1"/>
    <col min="325" max="325" width="18.140625" bestFit="1" customWidth="1"/>
    <col min="326" max="326" width="18.85546875" bestFit="1" customWidth="1"/>
    <col min="327" max="327" width="17.5703125" bestFit="1" customWidth="1"/>
    <col min="328" max="328" width="9" customWidth="1"/>
    <col min="329" max="329" width="10.28515625" bestFit="1" customWidth="1"/>
    <col min="330" max="330" width="19.7109375" bestFit="1" customWidth="1"/>
    <col min="331" max="331" width="10" bestFit="1" customWidth="1"/>
    <col min="332" max="332" width="16.140625" bestFit="1" customWidth="1"/>
    <col min="333" max="333" width="8.7109375" customWidth="1"/>
    <col min="334" max="334" width="16.140625" bestFit="1" customWidth="1"/>
    <col min="335" max="335" width="15.5703125" bestFit="1" customWidth="1"/>
    <col min="336" max="336" width="18.5703125" bestFit="1" customWidth="1"/>
    <col min="337" max="337" width="29.42578125" bestFit="1" customWidth="1"/>
    <col min="338" max="338" width="32.7109375" bestFit="1" customWidth="1"/>
    <col min="339" max="339" width="14.7109375" bestFit="1" customWidth="1"/>
    <col min="340" max="340" width="17.7109375" bestFit="1" customWidth="1"/>
    <col min="341" max="341" width="18.140625" bestFit="1" customWidth="1"/>
    <col min="342" max="342" width="18.85546875" bestFit="1" customWidth="1"/>
    <col min="343" max="343" width="17.5703125" bestFit="1" customWidth="1"/>
    <col min="344" max="344" width="9" customWidth="1"/>
    <col min="345" max="345" width="10.28515625" bestFit="1" customWidth="1"/>
    <col min="346" max="346" width="19.7109375" bestFit="1" customWidth="1"/>
    <col min="347" max="347" width="10" bestFit="1" customWidth="1"/>
    <col min="348" max="348" width="16.140625" bestFit="1" customWidth="1"/>
    <col min="349" max="349" width="8.7109375" customWidth="1"/>
    <col min="350" max="350" width="16.140625" bestFit="1" customWidth="1"/>
    <col min="351" max="351" width="15.5703125" bestFit="1" customWidth="1"/>
    <col min="352" max="352" width="18.5703125" bestFit="1" customWidth="1"/>
    <col min="353" max="353" width="35.85546875" bestFit="1" customWidth="1"/>
    <col min="354" max="354" width="44.5703125" bestFit="1" customWidth="1"/>
    <col min="355" max="355" width="14.7109375" bestFit="1" customWidth="1"/>
    <col min="356" max="356" width="17.7109375" bestFit="1" customWidth="1"/>
    <col min="357" max="357" width="18.140625" bestFit="1" customWidth="1"/>
    <col min="358" max="358" width="18.85546875" bestFit="1" customWidth="1"/>
    <col min="359" max="359" width="17.5703125" bestFit="1" customWidth="1"/>
    <col min="360" max="360" width="9" customWidth="1"/>
    <col min="361" max="361" width="12" bestFit="1" customWidth="1"/>
    <col min="362" max="362" width="19.7109375" bestFit="1" customWidth="1"/>
    <col min="363" max="363" width="10" bestFit="1" customWidth="1"/>
    <col min="364" max="364" width="16.140625" bestFit="1" customWidth="1"/>
    <col min="365" max="365" width="8.7109375" customWidth="1"/>
    <col min="366" max="366" width="16.140625" bestFit="1" customWidth="1"/>
    <col min="367" max="367" width="15.5703125" bestFit="1" customWidth="1"/>
    <col min="368" max="368" width="18.5703125" bestFit="1" customWidth="1"/>
    <col min="369" max="369" width="47.7109375" bestFit="1" customWidth="1"/>
    <col min="370" max="370" width="31.85546875" bestFit="1" customWidth="1"/>
    <col min="371" max="371" width="14.7109375" bestFit="1" customWidth="1"/>
    <col min="372" max="372" width="17.7109375" bestFit="1" customWidth="1"/>
    <col min="373" max="373" width="18.140625" bestFit="1" customWidth="1"/>
    <col min="374" max="374" width="18.85546875" bestFit="1" customWidth="1"/>
    <col min="375" max="375" width="17.5703125" bestFit="1" customWidth="1"/>
    <col min="376" max="376" width="9" customWidth="1"/>
    <col min="377" max="377" width="11" bestFit="1" customWidth="1"/>
    <col min="378" max="378" width="19.7109375" bestFit="1" customWidth="1"/>
    <col min="379" max="379" width="10" bestFit="1" customWidth="1"/>
    <col min="380" max="380" width="16.140625" bestFit="1" customWidth="1"/>
    <col min="381" max="381" width="8.7109375" customWidth="1"/>
    <col min="382" max="382" width="16.140625" bestFit="1" customWidth="1"/>
    <col min="383" max="383" width="15.5703125" bestFit="1" customWidth="1"/>
    <col min="384" max="384" width="18.5703125" bestFit="1" customWidth="1"/>
    <col min="385" max="385" width="35" bestFit="1" customWidth="1"/>
    <col min="386" max="386" width="41" bestFit="1" customWidth="1"/>
    <col min="387" max="387" width="14.7109375" bestFit="1" customWidth="1"/>
    <col min="388" max="388" width="17.7109375" bestFit="1" customWidth="1"/>
    <col min="389" max="389" width="18.140625" bestFit="1" customWidth="1"/>
    <col min="390" max="390" width="18.85546875" bestFit="1" customWidth="1"/>
    <col min="391" max="391" width="17.5703125" bestFit="1" customWidth="1"/>
    <col min="392" max="392" width="9" customWidth="1"/>
    <col min="393" max="393" width="12" bestFit="1" customWidth="1"/>
    <col min="394" max="394" width="19.7109375" bestFit="1" customWidth="1"/>
    <col min="395" max="395" width="10" bestFit="1" customWidth="1"/>
    <col min="396" max="396" width="16.140625" bestFit="1" customWidth="1"/>
    <col min="397" max="397" width="8.7109375" customWidth="1"/>
    <col min="398" max="398" width="16.140625" bestFit="1" customWidth="1"/>
    <col min="399" max="399" width="15.5703125" bestFit="1" customWidth="1"/>
    <col min="400" max="400" width="18.5703125" bestFit="1" customWidth="1"/>
    <col min="401" max="401" width="44.140625" bestFit="1" customWidth="1"/>
    <col min="402" max="402" width="38.28515625" bestFit="1" customWidth="1"/>
    <col min="403" max="403" width="14.7109375" bestFit="1" customWidth="1"/>
    <col min="404" max="404" width="17.7109375" bestFit="1" customWidth="1"/>
    <col min="405" max="405" width="18.140625" bestFit="1" customWidth="1"/>
    <col min="406" max="406" width="18.85546875" bestFit="1" customWidth="1"/>
    <col min="407" max="407" width="17.5703125" bestFit="1" customWidth="1"/>
    <col min="408" max="408" width="9" customWidth="1"/>
    <col min="409" max="409" width="10.28515625" bestFit="1" customWidth="1"/>
    <col min="410" max="410" width="19.7109375" bestFit="1" customWidth="1"/>
    <col min="411" max="411" width="10" bestFit="1" customWidth="1"/>
    <col min="412" max="412" width="16.140625" bestFit="1" customWidth="1"/>
    <col min="413" max="413" width="8.7109375" customWidth="1"/>
    <col min="414" max="414" width="16.140625" bestFit="1" customWidth="1"/>
    <col min="415" max="415" width="15.5703125" bestFit="1" customWidth="1"/>
    <col min="416" max="416" width="18.5703125" bestFit="1" customWidth="1"/>
    <col min="417" max="417" width="41.42578125" bestFit="1" customWidth="1"/>
    <col min="418" max="418" width="50" bestFit="1" customWidth="1"/>
    <col min="419" max="419" width="14.7109375" bestFit="1" customWidth="1"/>
    <col min="420" max="420" width="17.7109375" bestFit="1" customWidth="1"/>
    <col min="421" max="421" width="18.140625" bestFit="1" customWidth="1"/>
    <col min="422" max="422" width="18.85546875" bestFit="1" customWidth="1"/>
    <col min="423" max="423" width="17.5703125" bestFit="1" customWidth="1"/>
    <col min="424" max="424" width="9" customWidth="1"/>
    <col min="425" max="425" width="10.28515625" bestFit="1" customWidth="1"/>
    <col min="426" max="426" width="19.7109375" bestFit="1" customWidth="1"/>
    <col min="427" max="427" width="10" bestFit="1" customWidth="1"/>
    <col min="428" max="428" width="16.140625" bestFit="1" customWidth="1"/>
    <col min="429" max="429" width="8.7109375" customWidth="1"/>
    <col min="430" max="430" width="16.140625" bestFit="1" customWidth="1"/>
    <col min="431" max="431" width="15.5703125" bestFit="1" customWidth="1"/>
    <col min="432" max="432" width="18.5703125" bestFit="1" customWidth="1"/>
    <col min="433" max="433" width="53.140625" bestFit="1" customWidth="1"/>
    <col min="434" max="434" width="39.28515625" bestFit="1" customWidth="1"/>
    <col min="435" max="435" width="14.7109375" bestFit="1" customWidth="1"/>
    <col min="436" max="436" width="17.7109375" bestFit="1" customWidth="1"/>
    <col min="437" max="437" width="18.140625" bestFit="1" customWidth="1"/>
    <col min="438" max="438" width="18.85546875" bestFit="1" customWidth="1"/>
    <col min="439" max="439" width="17.5703125" bestFit="1" customWidth="1"/>
    <col min="440" max="440" width="9" customWidth="1"/>
    <col min="441" max="441" width="10.28515625" bestFit="1" customWidth="1"/>
    <col min="442" max="442" width="19.7109375" bestFit="1" customWidth="1"/>
    <col min="443" max="443" width="10" bestFit="1" customWidth="1"/>
    <col min="444" max="444" width="16.140625" bestFit="1" customWidth="1"/>
    <col min="445" max="445" width="8.7109375" customWidth="1"/>
    <col min="446" max="446" width="16.140625" bestFit="1" customWidth="1"/>
    <col min="447" max="447" width="15.5703125" bestFit="1" customWidth="1"/>
    <col min="448" max="448" width="18.5703125" bestFit="1" customWidth="1"/>
    <col min="449" max="449" width="42.5703125" bestFit="1" customWidth="1"/>
    <col min="450" max="450" width="38.28515625" bestFit="1" customWidth="1"/>
    <col min="451" max="451" width="14.7109375" bestFit="1" customWidth="1"/>
    <col min="452" max="452" width="17.7109375" bestFit="1" customWidth="1"/>
    <col min="453" max="453" width="18.140625" bestFit="1" customWidth="1"/>
    <col min="454" max="454" width="18.85546875" bestFit="1" customWidth="1"/>
    <col min="455" max="455" width="17.5703125" bestFit="1" customWidth="1"/>
    <col min="456" max="456" width="9" customWidth="1"/>
    <col min="457" max="457" width="10.28515625" bestFit="1" customWidth="1"/>
    <col min="458" max="458" width="19.7109375" bestFit="1" customWidth="1"/>
    <col min="459" max="459" width="10" bestFit="1" customWidth="1"/>
    <col min="460" max="460" width="16.140625" bestFit="1" customWidth="1"/>
    <col min="461" max="461" width="8.7109375" customWidth="1"/>
    <col min="462" max="462" width="16.140625" bestFit="1" customWidth="1"/>
    <col min="463" max="463" width="15.5703125" bestFit="1" customWidth="1"/>
    <col min="464" max="464" width="18.5703125" bestFit="1" customWidth="1"/>
    <col min="465" max="465" width="41.42578125" bestFit="1" customWidth="1"/>
    <col min="466" max="466" width="47.85546875" bestFit="1" customWidth="1"/>
    <col min="467" max="467" width="14.7109375" bestFit="1" customWidth="1"/>
    <col min="468" max="468" width="17.7109375" bestFit="1" customWidth="1"/>
    <col min="469" max="469" width="18.140625" bestFit="1" customWidth="1"/>
    <col min="470" max="470" width="18.85546875" bestFit="1" customWidth="1"/>
    <col min="471" max="471" width="17.5703125" bestFit="1" customWidth="1"/>
    <col min="472" max="472" width="9" customWidth="1"/>
    <col min="473" max="473" width="10.28515625" bestFit="1" customWidth="1"/>
    <col min="474" max="474" width="19.7109375" bestFit="1" customWidth="1"/>
    <col min="475" max="475" width="10" bestFit="1" customWidth="1"/>
    <col min="476" max="476" width="16.140625" bestFit="1" customWidth="1"/>
    <col min="477" max="477" width="8.7109375" customWidth="1"/>
    <col min="478" max="478" width="16.140625" bestFit="1" customWidth="1"/>
    <col min="479" max="479" width="15.5703125" bestFit="1" customWidth="1"/>
    <col min="480" max="480" width="18.5703125" bestFit="1" customWidth="1"/>
    <col min="481" max="481" width="51.140625" bestFit="1" customWidth="1"/>
    <col min="482" max="482" width="23.5703125" bestFit="1" customWidth="1"/>
    <col min="483" max="483" width="14.7109375" bestFit="1" customWidth="1"/>
    <col min="484" max="484" width="17.7109375" bestFit="1" customWidth="1"/>
    <col min="485" max="485" width="18.140625" bestFit="1" customWidth="1"/>
    <col min="486" max="486" width="18.85546875" bestFit="1" customWidth="1"/>
    <col min="487" max="487" width="17.5703125" bestFit="1" customWidth="1"/>
    <col min="488" max="488" width="9" customWidth="1"/>
    <col min="489" max="489" width="10.28515625" bestFit="1" customWidth="1"/>
    <col min="490" max="490" width="19.7109375" bestFit="1" customWidth="1"/>
    <col min="491" max="491" width="10" bestFit="1" customWidth="1"/>
    <col min="492" max="492" width="16.140625" bestFit="1" customWidth="1"/>
    <col min="493" max="493" width="8.7109375" customWidth="1"/>
    <col min="494" max="494" width="16.140625" bestFit="1" customWidth="1"/>
    <col min="495" max="495" width="15.5703125" bestFit="1" customWidth="1"/>
    <col min="496" max="496" width="18.5703125" bestFit="1" customWidth="1"/>
    <col min="497" max="497" width="26.7109375" bestFit="1" customWidth="1"/>
    <col min="498" max="498" width="12" bestFit="1" customWidth="1"/>
  </cols>
  <sheetData>
    <row r="4" spans="1:28">
      <c r="A4" s="124" t="s">
        <v>501</v>
      </c>
      <c r="B4" s="124" t="s">
        <v>608</v>
      </c>
    </row>
    <row r="5" spans="1:28" ht="47.25" customHeight="1">
      <c r="A5" s="412" t="s">
        <v>497</v>
      </c>
      <c r="B5" s="414" t="s">
        <v>612</v>
      </c>
      <c r="C5" s="413" t="s">
        <v>181</v>
      </c>
      <c r="D5" s="413" t="s">
        <v>613</v>
      </c>
      <c r="E5" s="414" t="s">
        <v>502</v>
      </c>
      <c r="F5" s="413" t="s">
        <v>482</v>
      </c>
      <c r="G5" s="414" t="s">
        <v>614</v>
      </c>
      <c r="H5" s="413" t="s">
        <v>498</v>
      </c>
      <c r="J5" s="419" t="s">
        <v>497</v>
      </c>
      <c r="K5" s="419" t="s">
        <v>607</v>
      </c>
      <c r="L5" s="419" t="s">
        <v>612</v>
      </c>
      <c r="M5" s="419" t="s">
        <v>181</v>
      </c>
      <c r="N5" s="419" t="s">
        <v>613</v>
      </c>
      <c r="O5" s="419" t="s">
        <v>502</v>
      </c>
      <c r="P5" s="419" t="s">
        <v>482</v>
      </c>
      <c r="Q5" s="419" t="s">
        <v>614</v>
      </c>
      <c r="R5" s="419" t="s">
        <v>498</v>
      </c>
      <c r="S5" s="562" t="s">
        <v>618</v>
      </c>
      <c r="T5" s="562" t="s">
        <v>624</v>
      </c>
      <c r="U5" s="562" t="s">
        <v>625</v>
      </c>
      <c r="V5" s="562" t="s">
        <v>626</v>
      </c>
      <c r="W5" s="420" t="s">
        <v>616</v>
      </c>
      <c r="X5" s="420" t="s">
        <v>619</v>
      </c>
      <c r="Y5" s="420" t="s">
        <v>573</v>
      </c>
      <c r="Z5" s="428" t="s">
        <v>627</v>
      </c>
      <c r="AA5" s="420" t="s">
        <v>617</v>
      </c>
      <c r="AB5" s="420" t="s">
        <v>615</v>
      </c>
    </row>
    <row r="6" spans="1:28">
      <c r="A6" s="125" t="s">
        <v>436</v>
      </c>
      <c r="B6" s="127">
        <v>104981</v>
      </c>
      <c r="C6" s="127">
        <v>88188</v>
      </c>
      <c r="D6" s="127">
        <v>636796</v>
      </c>
      <c r="E6" s="127">
        <v>123877</v>
      </c>
      <c r="F6" s="127">
        <v>118409.60353640918</v>
      </c>
      <c r="G6" s="127">
        <v>56190</v>
      </c>
      <c r="H6" s="127">
        <v>1128441.6035364091</v>
      </c>
      <c r="J6" s="404" t="s">
        <v>436</v>
      </c>
      <c r="K6" s="114"/>
      <c r="L6" s="405">
        <f>104981-'4c. RPE'!H5</f>
        <v>95845</v>
      </c>
      <c r="M6" s="405">
        <v>88188</v>
      </c>
      <c r="N6" s="405">
        <f>636796-'4c. RPE'!C5-'4c. RPE'!E5</f>
        <v>598932</v>
      </c>
      <c r="O6" s="405">
        <v>123877</v>
      </c>
      <c r="P6" s="405">
        <v>118409.60353640918</v>
      </c>
      <c r="Q6" s="405">
        <v>56190</v>
      </c>
      <c r="R6" s="405">
        <v>1128441.6035364091</v>
      </c>
      <c r="S6" s="417">
        <f>SUM(T6:V6)</f>
        <v>11.84</v>
      </c>
      <c r="T6" s="214">
        <f>B$60-'4c. RPE'!B5</f>
        <v>4.6899999999999995</v>
      </c>
      <c r="U6" s="214">
        <f>B$98-'4c. RPE'!D5</f>
        <v>5.65</v>
      </c>
      <c r="V6" s="214">
        <f>B$111</f>
        <v>1.5</v>
      </c>
      <c r="W6" s="127">
        <f t="shared" ref="W6:W20" si="0">M6/S6</f>
        <v>7448.3108108108108</v>
      </c>
      <c r="X6" s="127">
        <f t="shared" ref="X6:X20" si="1">O6/S6</f>
        <v>10462.58445945946</v>
      </c>
      <c r="Y6" s="418">
        <f t="shared" ref="Y6:Y20" si="2">P6/R6</f>
        <v>0.10493197270051619</v>
      </c>
      <c r="Z6" s="429">
        <f t="shared" ref="Z6:Z20" si="3">SUM(AA6:AB6)</f>
        <v>0.13473005561257173</v>
      </c>
      <c r="AA6" s="418">
        <f t="shared" ref="AA6:AA20" si="4">Q6/R6</f>
        <v>4.9794335678431972E-2</v>
      </c>
      <c r="AB6" s="418">
        <f t="shared" ref="AB6:AB20" si="5">L6/R6</f>
        <v>8.4935719934139745E-2</v>
      </c>
    </row>
    <row r="7" spans="1:28">
      <c r="A7" s="125" t="s">
        <v>448</v>
      </c>
      <c r="B7" s="127">
        <v>5883</v>
      </c>
      <c r="C7" s="127">
        <v>15000</v>
      </c>
      <c r="D7" s="127">
        <v>113835</v>
      </c>
      <c r="E7" s="127">
        <v>41082</v>
      </c>
      <c r="F7" s="127">
        <v>67226.282751363309</v>
      </c>
      <c r="G7" s="127">
        <v>17916</v>
      </c>
      <c r="H7" s="127">
        <v>260942.28275136329</v>
      </c>
      <c r="J7" s="404" t="s">
        <v>448</v>
      </c>
      <c r="K7" s="114"/>
      <c r="L7" s="405">
        <v>5883</v>
      </c>
      <c r="M7" s="405">
        <v>15000</v>
      </c>
      <c r="N7" s="405">
        <f>113835-'4c. RPE'!C15</f>
        <v>93835</v>
      </c>
      <c r="O7" s="405">
        <v>41082</v>
      </c>
      <c r="P7" s="405">
        <v>67226.282751363309</v>
      </c>
      <c r="Q7" s="405">
        <v>17916</v>
      </c>
      <c r="R7" s="405">
        <v>260942.28275136329</v>
      </c>
      <c r="S7" s="417">
        <f t="shared" ref="S7:S20" si="6">SUM(T7:V7)</f>
        <v>1.97</v>
      </c>
      <c r="T7" s="214">
        <f>C$60-'4c. RPE'!B15</f>
        <v>0.5</v>
      </c>
      <c r="U7" s="214">
        <f>C$98</f>
        <v>1.47</v>
      </c>
      <c r="V7" s="214">
        <f>C$111</f>
        <v>0</v>
      </c>
      <c r="W7" s="127">
        <f t="shared" si="0"/>
        <v>7614.2131979695432</v>
      </c>
      <c r="X7" s="127">
        <f t="shared" si="1"/>
        <v>20853.807106598986</v>
      </c>
      <c r="Y7" s="418">
        <f t="shared" si="2"/>
        <v>0.25762893633999256</v>
      </c>
      <c r="Z7" s="429">
        <f t="shared" si="3"/>
        <v>9.1204076813709345E-2</v>
      </c>
      <c r="AA7" s="418">
        <f t="shared" si="4"/>
        <v>6.8658861304862248E-2</v>
      </c>
      <c r="AB7" s="418">
        <f t="shared" si="5"/>
        <v>2.2545215508847097E-2</v>
      </c>
    </row>
    <row r="8" spans="1:28">
      <c r="A8" s="125" t="s">
        <v>437</v>
      </c>
      <c r="B8" s="127">
        <v>20791</v>
      </c>
      <c r="C8" s="127">
        <v>16342</v>
      </c>
      <c r="D8" s="127">
        <v>196993</v>
      </c>
      <c r="E8" s="127">
        <v>21365</v>
      </c>
      <c r="F8" s="127">
        <v>49339.372447077963</v>
      </c>
      <c r="G8" s="127">
        <v>19456</v>
      </c>
      <c r="H8" s="127">
        <v>324286.37244707794</v>
      </c>
      <c r="J8" s="404" t="s">
        <v>437</v>
      </c>
      <c r="K8" s="114"/>
      <c r="L8" s="405">
        <f>20791-'4c. RPE'!H6</f>
        <v>17291</v>
      </c>
      <c r="M8" s="405">
        <v>16342</v>
      </c>
      <c r="N8" s="405">
        <f>196993-'4c. RPE'!E6</f>
        <v>169993</v>
      </c>
      <c r="O8" s="405">
        <v>21365</v>
      </c>
      <c r="P8" s="405">
        <v>49339.372447077963</v>
      </c>
      <c r="Q8" s="405">
        <v>19456</v>
      </c>
      <c r="R8" s="405">
        <v>324286.37244707794</v>
      </c>
      <c r="S8" s="417">
        <f t="shared" si="6"/>
        <v>3.77</v>
      </c>
      <c r="T8" s="214">
        <f>D$60</f>
        <v>0.35000000000000003</v>
      </c>
      <c r="U8" s="214">
        <f>D$98-'4c. RPE'!D6</f>
        <v>3.15</v>
      </c>
      <c r="V8" s="214">
        <f>D$111</f>
        <v>0.27</v>
      </c>
      <c r="W8" s="127">
        <f t="shared" si="0"/>
        <v>4334.7480106100793</v>
      </c>
      <c r="X8" s="127">
        <f t="shared" si="1"/>
        <v>5667.1087533156497</v>
      </c>
      <c r="Y8" s="418">
        <f t="shared" si="2"/>
        <v>0.15214753575600815</v>
      </c>
      <c r="Z8" s="429">
        <f t="shared" si="3"/>
        <v>0.11331651010403448</v>
      </c>
      <c r="AA8" s="418">
        <f t="shared" si="4"/>
        <v>5.9996354003975703E-2</v>
      </c>
      <c r="AB8" s="418">
        <f t="shared" si="5"/>
        <v>5.3320156100058788E-2</v>
      </c>
    </row>
    <row r="9" spans="1:28">
      <c r="A9" s="125" t="s">
        <v>438</v>
      </c>
      <c r="B9" s="127">
        <v>23776</v>
      </c>
      <c r="C9" s="127">
        <v>50588</v>
      </c>
      <c r="D9" s="127">
        <v>158598</v>
      </c>
      <c r="E9" s="127">
        <v>10805</v>
      </c>
      <c r="F9" s="127">
        <v>42553.403897203141</v>
      </c>
      <c r="G9" s="127">
        <v>17446</v>
      </c>
      <c r="H9" s="127">
        <v>303766.40389720316</v>
      </c>
      <c r="J9" s="404" t="s">
        <v>438</v>
      </c>
      <c r="K9" s="114"/>
      <c r="L9" s="405">
        <f>23776-'4c. RPE'!H7</f>
        <v>17692</v>
      </c>
      <c r="M9" s="405">
        <v>50588</v>
      </c>
      <c r="N9" s="405">
        <f>158598-'4c. RPE'!E7</f>
        <v>135198</v>
      </c>
      <c r="O9" s="405">
        <f>10805-'4c. RPE'!J7</f>
        <v>9789</v>
      </c>
      <c r="P9" s="405">
        <v>42553.403897203141</v>
      </c>
      <c r="Q9" s="405">
        <v>17446</v>
      </c>
      <c r="R9" s="405">
        <v>303766.40389720316</v>
      </c>
      <c r="S9" s="417">
        <f t="shared" si="6"/>
        <v>2.6621000000000006</v>
      </c>
      <c r="T9" s="214">
        <f>E$60</f>
        <v>1.1500000000000001</v>
      </c>
      <c r="U9" s="214">
        <f>E$98-'4c. RPE'!D7</f>
        <v>1.5121000000000002</v>
      </c>
      <c r="V9" s="214">
        <f>E$111</f>
        <v>0</v>
      </c>
      <c r="W9" s="127">
        <f t="shared" si="0"/>
        <v>19003.04271064197</v>
      </c>
      <c r="X9" s="127">
        <f t="shared" si="1"/>
        <v>3677.1721573194086</v>
      </c>
      <c r="Y9" s="418">
        <f t="shared" si="2"/>
        <v>0.14008594548725517</v>
      </c>
      <c r="Z9" s="429">
        <f t="shared" si="3"/>
        <v>0.11567441148590929</v>
      </c>
      <c r="AA9" s="418">
        <f t="shared" si="4"/>
        <v>5.7432289338698095E-2</v>
      </c>
      <c r="AB9" s="418">
        <f t="shared" si="5"/>
        <v>5.8242122147211202E-2</v>
      </c>
    </row>
    <row r="10" spans="1:28">
      <c r="A10" s="125" t="s">
        <v>439</v>
      </c>
      <c r="B10" s="127">
        <v>11665</v>
      </c>
      <c r="C10" s="127">
        <v>15148</v>
      </c>
      <c r="D10" s="127">
        <v>119026</v>
      </c>
      <c r="E10" s="127">
        <v>25820</v>
      </c>
      <c r="F10" s="127">
        <v>11861.04189356236</v>
      </c>
      <c r="G10" s="127">
        <v>17256</v>
      </c>
      <c r="H10" s="127">
        <v>200776.04189356236</v>
      </c>
      <c r="J10" s="404" t="s">
        <v>439</v>
      </c>
      <c r="K10" s="114"/>
      <c r="L10" s="405">
        <v>11665</v>
      </c>
      <c r="M10" s="405">
        <v>15148</v>
      </c>
      <c r="N10" s="405">
        <f>119026-'4c. RPE'!C8-'4c. RPE'!E8</f>
        <v>88526</v>
      </c>
      <c r="O10" s="405">
        <v>25820</v>
      </c>
      <c r="P10" s="405">
        <v>11861.04189356236</v>
      </c>
      <c r="Q10" s="405">
        <v>17256</v>
      </c>
      <c r="R10" s="405">
        <v>200776.04189356236</v>
      </c>
      <c r="S10" s="417">
        <f t="shared" si="6"/>
        <v>1.47</v>
      </c>
      <c r="T10" s="214">
        <f>F$60-'4c. RPE'!B8</f>
        <v>0.43</v>
      </c>
      <c r="U10" s="214">
        <f>F$98-'4c. RPE'!D8</f>
        <v>1.04</v>
      </c>
      <c r="V10" s="214">
        <f>F$111</f>
        <v>0</v>
      </c>
      <c r="W10" s="127">
        <f t="shared" si="0"/>
        <v>10304.761904761905</v>
      </c>
      <c r="X10" s="127">
        <f t="shared" si="1"/>
        <v>17564.625850340137</v>
      </c>
      <c r="Y10" s="418">
        <f t="shared" si="2"/>
        <v>5.9075982282040744E-2</v>
      </c>
      <c r="Z10" s="429">
        <f t="shared" si="3"/>
        <v>0.14404607107122833</v>
      </c>
      <c r="AA10" s="418">
        <f t="shared" si="4"/>
        <v>8.594650953995768E-2</v>
      </c>
      <c r="AB10" s="418">
        <f t="shared" si="5"/>
        <v>5.8099561531270646E-2</v>
      </c>
    </row>
    <row r="11" spans="1:28">
      <c r="A11" s="125" t="s">
        <v>440</v>
      </c>
      <c r="B11" s="127">
        <v>17686</v>
      </c>
      <c r="C11" s="127">
        <v>47945</v>
      </c>
      <c r="D11" s="127">
        <v>118703</v>
      </c>
      <c r="E11" s="127">
        <v>22690</v>
      </c>
      <c r="F11" s="127">
        <v>36403.93095327256</v>
      </c>
      <c r="G11" s="127">
        <v>8732</v>
      </c>
      <c r="H11" s="127">
        <v>252159.93095327256</v>
      </c>
      <c r="J11" s="404" t="s">
        <v>440</v>
      </c>
      <c r="K11" s="114"/>
      <c r="L11" s="405">
        <f>17686-'4c. RPE'!H9</f>
        <v>17238</v>
      </c>
      <c r="M11" s="405">
        <v>47945</v>
      </c>
      <c r="N11" s="405">
        <f>118703-'4c. RPE'!C9-'4c. RPE'!E9</f>
        <v>113203</v>
      </c>
      <c r="O11" s="405">
        <v>22690</v>
      </c>
      <c r="P11" s="405">
        <v>36403.93095327256</v>
      </c>
      <c r="Q11" s="405">
        <v>8732</v>
      </c>
      <c r="R11" s="405">
        <v>252159.93095327256</v>
      </c>
      <c r="S11" s="417">
        <f t="shared" si="6"/>
        <v>2.895</v>
      </c>
      <c r="T11" s="214">
        <f>G$60-'4c. RPE'!B9</f>
        <v>1.07</v>
      </c>
      <c r="U11" s="214">
        <f>G$98-'4c. RPE'!D9</f>
        <v>1.825</v>
      </c>
      <c r="V11" s="214">
        <f>G$111</f>
        <v>0</v>
      </c>
      <c r="W11" s="127">
        <f t="shared" si="0"/>
        <v>16561.312607944732</v>
      </c>
      <c r="X11" s="127">
        <f t="shared" si="1"/>
        <v>7837.651122625216</v>
      </c>
      <c r="Y11" s="418">
        <f t="shared" si="2"/>
        <v>0.1443684205323586</v>
      </c>
      <c r="Z11" s="429">
        <f t="shared" si="3"/>
        <v>0.10299019317550681</v>
      </c>
      <c r="AA11" s="418">
        <f t="shared" si="4"/>
        <v>3.4628816588699478E-2</v>
      </c>
      <c r="AB11" s="418">
        <f t="shared" si="5"/>
        <v>6.8361376586807326E-2</v>
      </c>
    </row>
    <row r="12" spans="1:28">
      <c r="A12" s="125" t="s">
        <v>441</v>
      </c>
      <c r="B12" s="127">
        <v>14483</v>
      </c>
      <c r="C12" s="127">
        <v>10976</v>
      </c>
      <c r="D12" s="127">
        <v>93109</v>
      </c>
      <c r="E12" s="127">
        <v>7545</v>
      </c>
      <c r="F12" s="127">
        <v>22092</v>
      </c>
      <c r="G12" s="127">
        <v>9294</v>
      </c>
      <c r="H12" s="127">
        <v>157499</v>
      </c>
      <c r="J12" s="404" t="s">
        <v>441</v>
      </c>
      <c r="K12" s="114"/>
      <c r="L12" s="405">
        <f>14483-'4c. RPE'!H11</f>
        <v>12983</v>
      </c>
      <c r="M12" s="405">
        <v>10976</v>
      </c>
      <c r="N12" s="405">
        <f>93109-'4c. RPE'!E11</f>
        <v>77109</v>
      </c>
      <c r="O12" s="405">
        <v>7545</v>
      </c>
      <c r="P12" s="405">
        <v>22092</v>
      </c>
      <c r="Q12" s="405">
        <v>9294</v>
      </c>
      <c r="R12" s="405">
        <v>157499</v>
      </c>
      <c r="S12" s="417">
        <f t="shared" si="6"/>
        <v>2.5</v>
      </c>
      <c r="T12" s="214">
        <f>H$60</f>
        <v>0.22</v>
      </c>
      <c r="U12" s="214">
        <f>H$98-'4c. RPE'!D11</f>
        <v>2.0099999999999998</v>
      </c>
      <c r="V12" s="214">
        <f>H$111</f>
        <v>0.27</v>
      </c>
      <c r="W12" s="127">
        <f t="shared" si="0"/>
        <v>4390.3999999999996</v>
      </c>
      <c r="X12" s="127">
        <f t="shared" si="1"/>
        <v>3018</v>
      </c>
      <c r="Y12" s="418">
        <f t="shared" si="2"/>
        <v>0.14026755725433177</v>
      </c>
      <c r="Z12" s="429">
        <f t="shared" si="3"/>
        <v>0.14144216788678024</v>
      </c>
      <c r="AA12" s="418">
        <f t="shared" si="4"/>
        <v>5.9009898475545879E-2</v>
      </c>
      <c r="AB12" s="418">
        <f t="shared" si="5"/>
        <v>8.2432269411234355E-2</v>
      </c>
    </row>
    <row r="13" spans="1:28">
      <c r="A13" s="125" t="s">
        <v>442</v>
      </c>
      <c r="B13" s="127">
        <v>11388</v>
      </c>
      <c r="C13" s="127">
        <v>7358</v>
      </c>
      <c r="D13" s="127">
        <v>126368</v>
      </c>
      <c r="E13" s="127">
        <v>3133</v>
      </c>
      <c r="F13" s="127">
        <v>31860.32037085935</v>
      </c>
      <c r="G13" s="127">
        <v>11956</v>
      </c>
      <c r="H13" s="127">
        <v>192063.32037085935</v>
      </c>
      <c r="J13" s="404" t="s">
        <v>442</v>
      </c>
      <c r="K13" s="114"/>
      <c r="L13" s="405">
        <f>11388-'4c. RPE'!H12</f>
        <v>8081.29</v>
      </c>
      <c r="M13" s="405">
        <v>7358</v>
      </c>
      <c r="N13" s="405">
        <f>126368-'4c. RPE'!C12-'4c. RPE'!E12</f>
        <v>109674.70999999999</v>
      </c>
      <c r="O13" s="405">
        <v>3133</v>
      </c>
      <c r="P13" s="405">
        <v>31860.32037085935</v>
      </c>
      <c r="Q13" s="405">
        <v>11956</v>
      </c>
      <c r="R13" s="405">
        <v>192063.32037085935</v>
      </c>
      <c r="S13" s="417">
        <f t="shared" si="6"/>
        <v>3.0669186248474776</v>
      </c>
      <c r="T13" s="214">
        <f>I$60-'4c. RPE'!B12</f>
        <v>0.47302220294164854</v>
      </c>
      <c r="U13" s="214">
        <f>I$98-'4c. RPE'!D12</f>
        <v>2.4627608907702978</v>
      </c>
      <c r="V13" s="214">
        <f>I$111</f>
        <v>0.13113553113553114</v>
      </c>
      <c r="W13" s="127">
        <f t="shared" si="0"/>
        <v>2399.1507112015156</v>
      </c>
      <c r="X13" s="127">
        <f t="shared" si="1"/>
        <v>1021.5465042395145</v>
      </c>
      <c r="Y13" s="418">
        <f t="shared" si="2"/>
        <v>0.16588446096495441</v>
      </c>
      <c r="Z13" s="429">
        <f t="shared" si="3"/>
        <v>0.10432647921169722</v>
      </c>
      <c r="AA13" s="418">
        <f t="shared" si="4"/>
        <v>6.2250303581724467E-2</v>
      </c>
      <c r="AB13" s="418">
        <f t="shared" si="5"/>
        <v>4.2076175629972741E-2</v>
      </c>
    </row>
    <row r="14" spans="1:28">
      <c r="A14" s="125" t="s">
        <v>443</v>
      </c>
      <c r="B14" s="127">
        <v>42607</v>
      </c>
      <c r="C14" s="127">
        <v>95503</v>
      </c>
      <c r="D14" s="127">
        <v>360717</v>
      </c>
      <c r="E14" s="127">
        <v>60398</v>
      </c>
      <c r="F14" s="127">
        <v>96700.582007957026</v>
      </c>
      <c r="G14" s="127">
        <v>32527</v>
      </c>
      <c r="H14" s="127">
        <v>688452.58200795704</v>
      </c>
      <c r="J14" s="404" t="s">
        <v>443</v>
      </c>
      <c r="K14" s="114"/>
      <c r="L14" s="405">
        <v>42607</v>
      </c>
      <c r="M14" s="405">
        <v>95503</v>
      </c>
      <c r="N14" s="405">
        <f>360717-'4c. RPE'!E13</f>
        <v>330217</v>
      </c>
      <c r="O14" s="405">
        <v>60398</v>
      </c>
      <c r="P14" s="405">
        <v>96700.582007957026</v>
      </c>
      <c r="Q14" s="405">
        <v>32527</v>
      </c>
      <c r="R14" s="405">
        <v>688452.58200795704</v>
      </c>
      <c r="S14" s="417">
        <f t="shared" si="6"/>
        <v>7.2500000000000009</v>
      </c>
      <c r="T14" s="214">
        <f>J$60</f>
        <v>2.4500000000000002</v>
      </c>
      <c r="U14" s="214">
        <f>J$98-'4c. RPE'!D13</f>
        <v>4.8000000000000007</v>
      </c>
      <c r="V14" s="214">
        <f>J$111</f>
        <v>0</v>
      </c>
      <c r="W14" s="127">
        <f t="shared" si="0"/>
        <v>13172.827586206895</v>
      </c>
      <c r="X14" s="127">
        <f t="shared" si="1"/>
        <v>8330.758620689654</v>
      </c>
      <c r="Y14" s="418">
        <f t="shared" si="2"/>
        <v>0.14046077324006517</v>
      </c>
      <c r="Z14" s="429">
        <f t="shared" si="3"/>
        <v>0.10913460413041433</v>
      </c>
      <c r="AA14" s="418">
        <f t="shared" si="4"/>
        <v>4.7246536435568275E-2</v>
      </c>
      <c r="AB14" s="418">
        <f t="shared" si="5"/>
        <v>6.1888067694846054E-2</v>
      </c>
    </row>
    <row r="15" spans="1:28">
      <c r="A15" s="125" t="s">
        <v>435</v>
      </c>
      <c r="B15" s="127">
        <v>2208</v>
      </c>
      <c r="C15" s="127">
        <v>10180</v>
      </c>
      <c r="D15" s="127">
        <v>57508</v>
      </c>
      <c r="E15" s="127">
        <v>5698</v>
      </c>
      <c r="F15" s="127">
        <v>30520.65033503855</v>
      </c>
      <c r="G15" s="127">
        <v>4787</v>
      </c>
      <c r="H15" s="127">
        <v>110901.65033503855</v>
      </c>
      <c r="J15" s="404" t="s">
        <v>435</v>
      </c>
      <c r="K15" s="114"/>
      <c r="L15" s="405">
        <v>2208</v>
      </c>
      <c r="M15" s="405">
        <v>10180</v>
      </c>
      <c r="N15" s="405">
        <f>57508-'4c. RPE'!C4-'4c. RPE'!E4</f>
        <v>52508</v>
      </c>
      <c r="O15" s="405">
        <v>5698</v>
      </c>
      <c r="P15" s="405">
        <v>30520.65033503855</v>
      </c>
      <c r="Q15" s="405">
        <v>4787</v>
      </c>
      <c r="R15" s="405">
        <v>110901.65033503855</v>
      </c>
      <c r="S15" s="417">
        <f t="shared" si="6"/>
        <v>0.79300000000000004</v>
      </c>
      <c r="T15" s="214">
        <f>K$60-'4c. RPE'!B4</f>
        <v>0.80700000000000005</v>
      </c>
      <c r="U15" s="214">
        <f>K$98-'4c. RPE'!D4</f>
        <v>-1.4000000000000012E-2</v>
      </c>
      <c r="V15" s="214">
        <f>K$111</f>
        <v>0</v>
      </c>
      <c r="W15" s="127">
        <f t="shared" si="0"/>
        <v>12837.32660781841</v>
      </c>
      <c r="X15" s="127">
        <f t="shared" si="1"/>
        <v>7185.3720050441361</v>
      </c>
      <c r="Y15" s="418">
        <f t="shared" si="2"/>
        <v>0.27520465423944895</v>
      </c>
      <c r="Z15" s="429">
        <f t="shared" si="3"/>
        <v>6.3073903579142526E-2</v>
      </c>
      <c r="AA15" s="418">
        <f t="shared" si="4"/>
        <v>4.3164371184182308E-2</v>
      </c>
      <c r="AB15" s="418">
        <f t="shared" si="5"/>
        <v>1.9909532394960211E-2</v>
      </c>
    </row>
    <row r="16" spans="1:28">
      <c r="A16" s="125" t="s">
        <v>444</v>
      </c>
      <c r="B16" s="127">
        <v>21373</v>
      </c>
      <c r="C16" s="127">
        <v>10900</v>
      </c>
      <c r="D16" s="127">
        <v>106866</v>
      </c>
      <c r="E16" s="127">
        <v>13204</v>
      </c>
      <c r="F16" s="127">
        <v>19027</v>
      </c>
      <c r="G16" s="127">
        <v>12824</v>
      </c>
      <c r="H16" s="127">
        <v>184194</v>
      </c>
      <c r="J16" s="404" t="s">
        <v>444</v>
      </c>
      <c r="K16" s="114"/>
      <c r="L16" s="405">
        <f>21373-'4c. RPE'!H14</f>
        <v>16525</v>
      </c>
      <c r="M16" s="405">
        <v>10900</v>
      </c>
      <c r="N16" s="405">
        <f>106866-'4c. RPE'!E14</f>
        <v>91714</v>
      </c>
      <c r="O16" s="405">
        <v>13204</v>
      </c>
      <c r="P16" s="405">
        <v>19027</v>
      </c>
      <c r="Q16" s="405">
        <v>12824</v>
      </c>
      <c r="R16" s="405">
        <v>184194</v>
      </c>
      <c r="S16" s="417">
        <f t="shared" si="6"/>
        <v>2.5308999999999995</v>
      </c>
      <c r="T16" s="214">
        <f>L$60</f>
        <v>0.66999999999999993</v>
      </c>
      <c r="U16" s="214">
        <f>L$98-'4c. RPE'!D14</f>
        <v>1.7208999999999997</v>
      </c>
      <c r="V16" s="214">
        <f>L$111</f>
        <v>0.14000000000000001</v>
      </c>
      <c r="W16" s="127">
        <f t="shared" si="0"/>
        <v>4306.7683432770964</v>
      </c>
      <c r="X16" s="127">
        <f t="shared" si="1"/>
        <v>5217.1164407918141</v>
      </c>
      <c r="Y16" s="418">
        <f t="shared" si="2"/>
        <v>0.10329869594015006</v>
      </c>
      <c r="Z16" s="429">
        <f t="shared" si="3"/>
        <v>0.15933743770155379</v>
      </c>
      <c r="AA16" s="418">
        <f t="shared" si="4"/>
        <v>6.9622246110079583E-2</v>
      </c>
      <c r="AB16" s="418">
        <f t="shared" si="5"/>
        <v>8.9715191591474203E-2</v>
      </c>
    </row>
    <row r="17" spans="1:28">
      <c r="A17" s="125" t="s">
        <v>445</v>
      </c>
      <c r="B17" s="127">
        <v>13271</v>
      </c>
      <c r="C17" s="127">
        <v>26035</v>
      </c>
      <c r="D17" s="127">
        <v>103879</v>
      </c>
      <c r="E17" s="127">
        <v>4616</v>
      </c>
      <c r="F17" s="127">
        <v>23802</v>
      </c>
      <c r="G17" s="127">
        <v>9057</v>
      </c>
      <c r="H17" s="127">
        <v>180660</v>
      </c>
      <c r="J17" s="404" t="s">
        <v>445</v>
      </c>
      <c r="K17" s="114"/>
      <c r="L17" s="405">
        <f>13271-'4c. RPE'!H16</f>
        <v>10071</v>
      </c>
      <c r="M17" s="405">
        <v>26035</v>
      </c>
      <c r="N17" s="405">
        <f>103879-'4c. RPE'!E16</f>
        <v>88642</v>
      </c>
      <c r="O17" s="405">
        <f>4616-'4c. RPE'!J16</f>
        <v>3053</v>
      </c>
      <c r="P17" s="405">
        <v>23802</v>
      </c>
      <c r="Q17" s="405">
        <v>9057</v>
      </c>
      <c r="R17" s="405">
        <v>180660</v>
      </c>
      <c r="S17" s="417">
        <f t="shared" si="6"/>
        <v>1.7499999999999998</v>
      </c>
      <c r="T17" s="214">
        <f>M$60</f>
        <v>0.63</v>
      </c>
      <c r="U17" s="214">
        <f>M$98-'4c. RPE'!D16</f>
        <v>0.71</v>
      </c>
      <c r="V17" s="214">
        <f>M$111</f>
        <v>0.41</v>
      </c>
      <c r="W17" s="127">
        <f t="shared" si="0"/>
        <v>14877.142857142859</v>
      </c>
      <c r="X17" s="127">
        <f t="shared" si="1"/>
        <v>1744.5714285714289</v>
      </c>
      <c r="Y17" s="418">
        <f t="shared" si="2"/>
        <v>0.13175024908668218</v>
      </c>
      <c r="Z17" s="429">
        <f t="shared" si="3"/>
        <v>0.10587844569910329</v>
      </c>
      <c r="AA17" s="418">
        <f t="shared" si="4"/>
        <v>5.0132846230488207E-2</v>
      </c>
      <c r="AB17" s="418">
        <f t="shared" si="5"/>
        <v>5.5745599468615077E-2</v>
      </c>
    </row>
    <row r="18" spans="1:28">
      <c r="A18" s="125" t="s">
        <v>449</v>
      </c>
      <c r="B18" s="127">
        <v>11894</v>
      </c>
      <c r="C18" s="127">
        <v>21819</v>
      </c>
      <c r="D18" s="127">
        <v>227591.53</v>
      </c>
      <c r="E18" s="127">
        <v>18469</v>
      </c>
      <c r="F18" s="127">
        <v>56730.911365093642</v>
      </c>
      <c r="G18" s="127">
        <v>22370.66</v>
      </c>
      <c r="H18" s="127">
        <v>358875.10136509367</v>
      </c>
      <c r="J18" s="404" t="s">
        <v>449</v>
      </c>
      <c r="K18" s="114"/>
      <c r="L18" s="405">
        <f>11894-'4c. RPE'!H10</f>
        <v>9618</v>
      </c>
      <c r="M18" s="405">
        <v>21819</v>
      </c>
      <c r="N18" s="405">
        <f>227591.53-'4c. RPE'!C10-'4c. RPE'!E10</f>
        <v>213367.53</v>
      </c>
      <c r="O18" s="405">
        <f>18469-'4c. RPE'!J10</f>
        <v>14969</v>
      </c>
      <c r="P18" s="405">
        <v>56730.911365093642</v>
      </c>
      <c r="Q18" s="405">
        <v>22370.66</v>
      </c>
      <c r="R18" s="405">
        <v>358875.10136509367</v>
      </c>
      <c r="S18" s="417">
        <f t="shared" si="6"/>
        <v>5.362872417582417</v>
      </c>
      <c r="T18" s="214">
        <f>N$60</f>
        <v>0</v>
      </c>
      <c r="U18" s="214">
        <f>N$98-'4c. RPE'!B10-'4c. RPE'!D10</f>
        <v>5.2484493406593398</v>
      </c>
      <c r="V18" s="214">
        <f>N$111</f>
        <v>0.11442307692307692</v>
      </c>
      <c r="W18" s="127">
        <f t="shared" si="0"/>
        <v>4068.5286355993539</v>
      </c>
      <c r="X18" s="127">
        <f t="shared" si="1"/>
        <v>2791.2280648190444</v>
      </c>
      <c r="Y18" s="418">
        <f t="shared" si="2"/>
        <v>0.15807981982951697</v>
      </c>
      <c r="Z18" s="429">
        <f t="shared" si="3"/>
        <v>8.9135913520668131E-2</v>
      </c>
      <c r="AA18" s="418">
        <f t="shared" si="4"/>
        <v>6.2335503117675758E-2</v>
      </c>
      <c r="AB18" s="418">
        <f t="shared" si="5"/>
        <v>2.6800410402992376E-2</v>
      </c>
    </row>
    <row r="19" spans="1:28">
      <c r="A19" s="125" t="s">
        <v>446</v>
      </c>
      <c r="B19" s="127">
        <v>52951</v>
      </c>
      <c r="C19" s="127">
        <v>48408</v>
      </c>
      <c r="D19" s="127">
        <v>295679</v>
      </c>
      <c r="E19" s="127">
        <v>32215</v>
      </c>
      <c r="F19" s="127">
        <v>76047.634373626774</v>
      </c>
      <c r="G19" s="127">
        <v>25783</v>
      </c>
      <c r="H19" s="127">
        <v>531083.63437362679</v>
      </c>
      <c r="J19" s="404" t="s">
        <v>446</v>
      </c>
      <c r="K19" s="114"/>
      <c r="L19" s="405">
        <f>52951-'4c. RPE'!H17</f>
        <v>38506</v>
      </c>
      <c r="M19" s="405">
        <v>48408</v>
      </c>
      <c r="N19" s="405">
        <f>295679-'4c. RPE'!C17-'4c. RPE'!E17</f>
        <v>245624</v>
      </c>
      <c r="O19" s="405">
        <v>32215</v>
      </c>
      <c r="P19" s="405">
        <v>76047.634373626774</v>
      </c>
      <c r="Q19" s="405">
        <v>25783</v>
      </c>
      <c r="R19" s="405">
        <v>531083.63437362679</v>
      </c>
      <c r="S19" s="417">
        <f t="shared" si="6"/>
        <v>3.9999999999999991</v>
      </c>
      <c r="T19" s="214">
        <f>O$60-'4c. RPE'!B17</f>
        <v>-9.9999999999999811E-3</v>
      </c>
      <c r="U19" s="214">
        <f>O$98-'4c. RPE'!D17</f>
        <v>3.839999999999999</v>
      </c>
      <c r="V19" s="214">
        <f>O$111</f>
        <v>0.16999999999999998</v>
      </c>
      <c r="W19" s="127">
        <f t="shared" si="0"/>
        <v>12102.000000000002</v>
      </c>
      <c r="X19" s="127">
        <f t="shared" si="1"/>
        <v>8053.7500000000018</v>
      </c>
      <c r="Y19" s="418">
        <f t="shared" si="2"/>
        <v>0.14319333048799224</v>
      </c>
      <c r="Z19" s="429">
        <f t="shared" si="3"/>
        <v>0.12105249689311937</v>
      </c>
      <c r="AA19" s="418">
        <f t="shared" si="4"/>
        <v>4.854790908857342E-2</v>
      </c>
      <c r="AB19" s="418">
        <f t="shared" si="5"/>
        <v>7.2504587804545953E-2</v>
      </c>
    </row>
    <row r="20" spans="1:28" ht="15.75" thickBot="1">
      <c r="A20" s="125" t="s">
        <v>447</v>
      </c>
      <c r="B20" s="127">
        <v>25900</v>
      </c>
      <c r="C20" s="127">
        <v>10720</v>
      </c>
      <c r="D20" s="127">
        <v>144737.72</v>
      </c>
      <c r="E20" s="127">
        <v>4142</v>
      </c>
      <c r="F20" s="127">
        <v>47543.767914603312</v>
      </c>
      <c r="G20" s="127">
        <v>13233</v>
      </c>
      <c r="H20" s="127">
        <v>246276.48791460332</v>
      </c>
      <c r="J20" s="570" t="s">
        <v>447</v>
      </c>
      <c r="K20" s="571"/>
      <c r="L20" s="572">
        <f>25900-'4c. RPE'!H18</f>
        <v>23432</v>
      </c>
      <c r="M20" s="572">
        <f>10720-'4c. RPE'!I18</f>
        <v>5480</v>
      </c>
      <c r="N20" s="572">
        <f>144737.72-'4c. RPE'!C18</f>
        <v>135595.72</v>
      </c>
      <c r="O20" s="572">
        <f>4142-'4c. RPE'!J18</f>
        <v>3492</v>
      </c>
      <c r="P20" s="572">
        <v>47543.767914603312</v>
      </c>
      <c r="Q20" s="572">
        <v>13233</v>
      </c>
      <c r="R20" s="572">
        <v>246276.48791460332</v>
      </c>
      <c r="S20" s="573">
        <f t="shared" si="6"/>
        <v>4.55</v>
      </c>
      <c r="T20" s="574">
        <f>P$60-'4c. RPE'!B18</f>
        <v>-3.0000000000000027E-2</v>
      </c>
      <c r="U20" s="574">
        <f>P$98</f>
        <v>4.45</v>
      </c>
      <c r="V20" s="574">
        <f>P$111</f>
        <v>0.13</v>
      </c>
      <c r="W20" s="575">
        <f t="shared" si="0"/>
        <v>1204.3956043956046</v>
      </c>
      <c r="X20" s="575">
        <f t="shared" si="1"/>
        <v>767.47252747252753</v>
      </c>
      <c r="Y20" s="576">
        <f t="shared" si="2"/>
        <v>0.19305037324995949</v>
      </c>
      <c r="Z20" s="577">
        <f t="shared" si="3"/>
        <v>0.14887738699893119</v>
      </c>
      <c r="AA20" s="576">
        <f t="shared" si="4"/>
        <v>5.3732291344793577E-2</v>
      </c>
      <c r="AB20" s="576">
        <f t="shared" si="5"/>
        <v>9.5145095654137618E-2</v>
      </c>
    </row>
    <row r="21" spans="1:28" ht="15.75" thickTop="1">
      <c r="A21" s="125" t="s">
        <v>498</v>
      </c>
      <c r="B21" s="127">
        <v>380857</v>
      </c>
      <c r="C21" s="127">
        <v>475110</v>
      </c>
      <c r="D21" s="127">
        <v>2860406.25</v>
      </c>
      <c r="E21" s="127">
        <v>395059</v>
      </c>
      <c r="F21" s="127">
        <v>730118.50184606726</v>
      </c>
      <c r="G21" s="127">
        <v>278827.66000000003</v>
      </c>
      <c r="H21" s="127">
        <v>5120378.4118460668</v>
      </c>
      <c r="L21" s="127">
        <f>SUM(L6:L20)</f>
        <v>329645.29000000004</v>
      </c>
      <c r="M21" s="127">
        <f t="shared" ref="M21:R21" si="7">SUM(M6:M20)</f>
        <v>469870</v>
      </c>
      <c r="N21" s="127">
        <f t="shared" si="7"/>
        <v>2544138.96</v>
      </c>
      <c r="O21" s="127">
        <f t="shared" si="7"/>
        <v>388330</v>
      </c>
      <c r="P21" s="127">
        <f t="shared" si="7"/>
        <v>730118.50184606726</v>
      </c>
      <c r="Q21" s="127">
        <f t="shared" si="7"/>
        <v>278827.66000000003</v>
      </c>
      <c r="R21" s="127">
        <f t="shared" si="7"/>
        <v>5120378.4118460668</v>
      </c>
      <c r="S21" s="417">
        <f>SUM(S6:S20)</f>
        <v>56.410791042429892</v>
      </c>
      <c r="T21" s="427">
        <f>SUM(T6:T20)</f>
        <v>13.400022202941651</v>
      </c>
      <c r="U21" s="427">
        <f t="shared" ref="U21:V21" si="8">SUM(U6:U20)</f>
        <v>39.875210231429641</v>
      </c>
      <c r="V21" s="427">
        <f t="shared" si="8"/>
        <v>3.135558608058608</v>
      </c>
    </row>
    <row r="22" spans="1:28">
      <c r="G22" s="415" t="s">
        <v>517</v>
      </c>
      <c r="H22" s="416" t="b">
        <f>GETPIVOTDATA("Actual",$A$4)=GETPIVOTDATA("Actual",'PIVOT TABLES'!$A$32)</f>
        <v>1</v>
      </c>
    </row>
    <row r="23" spans="1:28">
      <c r="L23" s="578" t="s">
        <v>742</v>
      </c>
      <c r="M23" s="569" t="b">
        <f>SUM(R6:R20)='PIVOT TABLES'!C39</f>
        <v>1</v>
      </c>
      <c r="N23" s="127">
        <f>R21</f>
        <v>5120378.4118460668</v>
      </c>
    </row>
    <row r="24" spans="1:28">
      <c r="L24" s="578" t="s">
        <v>743</v>
      </c>
      <c r="M24" s="569" t="b">
        <f>SUM(L6:Q20)='PIVOT TABLES'!D39</f>
        <v>1</v>
      </c>
      <c r="N24" s="127">
        <f>SUM(L21:Q21)</f>
        <v>4740930.4118460678</v>
      </c>
    </row>
    <row r="26" spans="1:28">
      <c r="A26" s="124" t="s">
        <v>188</v>
      </c>
      <c r="B26" s="18" t="s">
        <v>302</v>
      </c>
    </row>
    <row r="28" spans="1:28">
      <c r="A28" s="124" t="s">
        <v>497</v>
      </c>
      <c r="B28" t="s">
        <v>500</v>
      </c>
    </row>
    <row r="29" spans="1:28">
      <c r="A29" s="125" t="s">
        <v>436</v>
      </c>
      <c r="B29" s="417">
        <v>12.59</v>
      </c>
    </row>
    <row r="30" spans="1:28">
      <c r="A30" s="125" t="s">
        <v>448</v>
      </c>
      <c r="B30" s="417">
        <v>2.4699999999999998</v>
      </c>
    </row>
    <row r="31" spans="1:28">
      <c r="A31" s="125" t="s">
        <v>437</v>
      </c>
      <c r="B31" s="417">
        <v>4.5199999999999996</v>
      </c>
    </row>
    <row r="32" spans="1:28">
      <c r="A32" s="125" t="s">
        <v>438</v>
      </c>
      <c r="B32" s="417">
        <v>3.23</v>
      </c>
    </row>
    <row r="33" spans="1:2">
      <c r="A33" s="125" t="s">
        <v>439</v>
      </c>
      <c r="B33" s="417">
        <v>2.36</v>
      </c>
    </row>
    <row r="34" spans="1:2">
      <c r="A34" s="125" t="s">
        <v>440</v>
      </c>
      <c r="B34" s="417">
        <v>3.02</v>
      </c>
    </row>
    <row r="35" spans="1:2">
      <c r="A35" s="125" t="s">
        <v>441</v>
      </c>
      <c r="B35" s="417">
        <v>2.99</v>
      </c>
    </row>
    <row r="36" spans="1:2">
      <c r="A36" s="125" t="s">
        <v>442</v>
      </c>
      <c r="B36" s="417">
        <v>3.8194186248474771</v>
      </c>
    </row>
    <row r="37" spans="1:2">
      <c r="A37" s="125" t="s">
        <v>443</v>
      </c>
      <c r="B37" s="417">
        <v>8.25</v>
      </c>
    </row>
    <row r="38" spans="1:2">
      <c r="A38" s="125" t="s">
        <v>435</v>
      </c>
      <c r="B38" s="417">
        <v>0.98000000000000009</v>
      </c>
    </row>
    <row r="39" spans="1:2">
      <c r="A39" s="125" t="s">
        <v>444</v>
      </c>
      <c r="B39" s="417">
        <v>2.99</v>
      </c>
    </row>
    <row r="40" spans="1:2">
      <c r="A40" s="125" t="s">
        <v>445</v>
      </c>
      <c r="B40" s="417">
        <v>2.2000000000000002</v>
      </c>
    </row>
    <row r="41" spans="1:2">
      <c r="A41" s="125" t="s">
        <v>449</v>
      </c>
      <c r="B41" s="417">
        <v>5.7100824175824183</v>
      </c>
    </row>
    <row r="42" spans="1:2">
      <c r="A42" s="125" t="s">
        <v>446</v>
      </c>
      <c r="B42" s="417">
        <v>6.97</v>
      </c>
    </row>
    <row r="43" spans="1:2">
      <c r="A43" s="125" t="s">
        <v>447</v>
      </c>
      <c r="B43" s="417">
        <v>4.83</v>
      </c>
    </row>
    <row r="44" spans="1:2">
      <c r="A44" s="125" t="s">
        <v>498</v>
      </c>
      <c r="B44" s="417">
        <v>66.929501042429905</v>
      </c>
    </row>
    <row r="47" spans="1:2">
      <c r="A47" s="425" t="s">
        <v>620</v>
      </c>
      <c r="B47" s="238"/>
    </row>
    <row r="49" spans="1:17">
      <c r="A49" s="124" t="s">
        <v>188</v>
      </c>
      <c r="B49" s="18" t="s">
        <v>499</v>
      </c>
    </row>
    <row r="51" spans="1:17">
      <c r="A51" s="124" t="s">
        <v>500</v>
      </c>
      <c r="B51" s="124" t="s">
        <v>608</v>
      </c>
    </row>
    <row r="52" spans="1:17">
      <c r="A52" s="421" t="s">
        <v>497</v>
      </c>
      <c r="B52" s="414" t="s">
        <v>436</v>
      </c>
      <c r="C52" s="414" t="s">
        <v>448</v>
      </c>
      <c r="D52" s="414" t="s">
        <v>437</v>
      </c>
      <c r="E52" s="414" t="s">
        <v>438</v>
      </c>
      <c r="F52" s="414" t="s">
        <v>439</v>
      </c>
      <c r="G52" s="414" t="s">
        <v>440</v>
      </c>
      <c r="H52" s="414" t="s">
        <v>441</v>
      </c>
      <c r="I52" s="414" t="s">
        <v>442</v>
      </c>
      <c r="J52" s="414" t="s">
        <v>443</v>
      </c>
      <c r="K52" s="414" t="s">
        <v>435</v>
      </c>
      <c r="L52" s="414" t="s">
        <v>444</v>
      </c>
      <c r="M52" s="414" t="s">
        <v>445</v>
      </c>
      <c r="N52" s="414" t="s">
        <v>449</v>
      </c>
      <c r="O52" s="414" t="s">
        <v>446</v>
      </c>
      <c r="P52" s="414" t="s">
        <v>447</v>
      </c>
      <c r="Q52" s="414" t="s">
        <v>498</v>
      </c>
    </row>
    <row r="53" spans="1:17">
      <c r="A53" s="125" t="s">
        <v>13</v>
      </c>
      <c r="B53" s="424">
        <v>1.83</v>
      </c>
      <c r="C53" s="424"/>
      <c r="D53" s="424"/>
      <c r="E53" s="424">
        <v>0.28000000000000003</v>
      </c>
      <c r="F53" s="424"/>
      <c r="G53" s="424"/>
      <c r="H53" s="424"/>
      <c r="I53" s="424"/>
      <c r="J53" s="424">
        <v>0.5</v>
      </c>
      <c r="K53" s="424"/>
      <c r="L53" s="424"/>
      <c r="M53" s="424">
        <v>0</v>
      </c>
      <c r="N53" s="424"/>
      <c r="O53" s="424"/>
      <c r="P53" s="424"/>
      <c r="Q53" s="424">
        <v>2.6100000000000003</v>
      </c>
    </row>
    <row r="54" spans="1:17">
      <c r="A54" s="125" t="s">
        <v>56</v>
      </c>
      <c r="B54" s="422">
        <v>0.4</v>
      </c>
      <c r="C54" s="422"/>
      <c r="D54" s="422"/>
      <c r="E54" s="422"/>
      <c r="F54" s="422"/>
      <c r="G54" s="422"/>
      <c r="H54" s="422"/>
      <c r="I54" s="422"/>
      <c r="J54" s="422"/>
      <c r="K54" s="422"/>
      <c r="L54" s="422"/>
      <c r="M54" s="422">
        <v>0</v>
      </c>
      <c r="N54" s="422"/>
      <c r="O54" s="422"/>
      <c r="P54" s="422"/>
      <c r="Q54" s="422">
        <v>0.4</v>
      </c>
    </row>
    <row r="55" spans="1:17">
      <c r="A55" s="125" t="s">
        <v>66</v>
      </c>
      <c r="B55" s="422"/>
      <c r="C55" s="422"/>
      <c r="D55" s="422"/>
      <c r="E55" s="422"/>
      <c r="F55" s="422"/>
      <c r="G55" s="422"/>
      <c r="H55" s="422"/>
      <c r="I55" s="422"/>
      <c r="J55" s="422"/>
      <c r="K55" s="422"/>
      <c r="L55" s="422">
        <v>0.35</v>
      </c>
      <c r="M55" s="422">
        <v>0</v>
      </c>
      <c r="N55" s="422"/>
      <c r="O55" s="422">
        <v>3.12</v>
      </c>
      <c r="P55" s="422"/>
      <c r="Q55" s="422">
        <v>3.47</v>
      </c>
    </row>
    <row r="56" spans="1:17">
      <c r="A56" s="125" t="s">
        <v>9</v>
      </c>
      <c r="B56" s="422">
        <v>2.71</v>
      </c>
      <c r="C56" s="422">
        <v>1</v>
      </c>
      <c r="D56" s="422"/>
      <c r="E56" s="422">
        <v>0.86</v>
      </c>
      <c r="F56" s="422">
        <v>0.41</v>
      </c>
      <c r="G56" s="422">
        <v>1</v>
      </c>
      <c r="H56" s="422"/>
      <c r="I56" s="422">
        <v>0.38704543988301326</v>
      </c>
      <c r="J56" s="422">
        <v>1.95</v>
      </c>
      <c r="K56" s="422">
        <v>0.66</v>
      </c>
      <c r="L56" s="422">
        <v>0.32</v>
      </c>
      <c r="M56" s="422">
        <v>0.63</v>
      </c>
      <c r="N56" s="422"/>
      <c r="O56" s="422">
        <v>1.05</v>
      </c>
      <c r="P56" s="422">
        <v>0.13</v>
      </c>
      <c r="Q56" s="422">
        <v>11.107045439883017</v>
      </c>
    </row>
    <row r="57" spans="1:17">
      <c r="A57" s="125" t="s">
        <v>11</v>
      </c>
      <c r="B57" s="422"/>
      <c r="C57" s="422"/>
      <c r="D57" s="422">
        <v>0.33</v>
      </c>
      <c r="E57" s="422">
        <v>0.01</v>
      </c>
      <c r="F57" s="422">
        <v>0.45</v>
      </c>
      <c r="G57" s="422">
        <v>0.12</v>
      </c>
      <c r="H57" s="422">
        <v>0.1</v>
      </c>
      <c r="I57" s="422">
        <v>0.17167676305863527</v>
      </c>
      <c r="J57" s="422"/>
      <c r="K57" s="422">
        <v>0.13</v>
      </c>
      <c r="L57" s="422"/>
      <c r="M57" s="422">
        <v>0</v>
      </c>
      <c r="N57" s="422"/>
      <c r="O57" s="422">
        <v>1</v>
      </c>
      <c r="P57" s="422">
        <v>0.09</v>
      </c>
      <c r="Q57" s="422">
        <v>2.4016767630586351</v>
      </c>
    </row>
    <row r="58" spans="1:17">
      <c r="A58" s="125" t="s">
        <v>15</v>
      </c>
      <c r="B58" s="422"/>
      <c r="C58" s="422"/>
      <c r="D58" s="422">
        <v>0.02</v>
      </c>
      <c r="E58" s="422"/>
      <c r="F58" s="422"/>
      <c r="G58" s="422"/>
      <c r="H58" s="422">
        <v>0.12</v>
      </c>
      <c r="I58" s="422"/>
      <c r="J58" s="422"/>
      <c r="K58" s="422">
        <v>7.0000000000000007E-2</v>
      </c>
      <c r="L58" s="422"/>
      <c r="M58" s="422">
        <v>0</v>
      </c>
      <c r="N58" s="422"/>
      <c r="O58" s="422"/>
      <c r="P58" s="422">
        <v>0.03</v>
      </c>
      <c r="Q58" s="422">
        <v>0.24</v>
      </c>
    </row>
    <row r="59" spans="1:17">
      <c r="A59" s="125" t="s">
        <v>498</v>
      </c>
      <c r="B59" s="422">
        <v>4.9399999999999995</v>
      </c>
      <c r="C59" s="422">
        <v>1</v>
      </c>
      <c r="D59" s="422">
        <v>0.35000000000000003</v>
      </c>
      <c r="E59" s="422">
        <v>1.1500000000000001</v>
      </c>
      <c r="F59" s="422">
        <v>0.86</v>
      </c>
      <c r="G59" s="422">
        <v>1.1200000000000001</v>
      </c>
      <c r="H59" s="422">
        <v>0.22</v>
      </c>
      <c r="I59" s="422">
        <v>0.55872220294164854</v>
      </c>
      <c r="J59" s="422">
        <v>2.4500000000000002</v>
      </c>
      <c r="K59" s="422">
        <v>0.8600000000000001</v>
      </c>
      <c r="L59" s="422">
        <v>0.66999999999999993</v>
      </c>
      <c r="M59" s="422">
        <v>0.63</v>
      </c>
      <c r="N59" s="422"/>
      <c r="O59" s="422">
        <v>5.17</v>
      </c>
      <c r="P59" s="422">
        <v>0.25</v>
      </c>
      <c r="Q59" s="422">
        <v>20.22872220294165</v>
      </c>
    </row>
    <row r="60" spans="1:17">
      <c r="B60" s="214">
        <v>4.9399999999999995</v>
      </c>
      <c r="C60" s="214">
        <v>1</v>
      </c>
      <c r="D60" s="214">
        <v>0.35000000000000003</v>
      </c>
      <c r="E60" s="214">
        <v>1.1500000000000001</v>
      </c>
      <c r="F60" s="214">
        <v>0.86</v>
      </c>
      <c r="G60" s="214">
        <v>1.1200000000000001</v>
      </c>
      <c r="H60" s="214">
        <v>0.22</v>
      </c>
      <c r="I60" s="214">
        <v>0.55872220294164854</v>
      </c>
      <c r="J60" s="214">
        <v>2.4500000000000002</v>
      </c>
      <c r="K60" s="214">
        <v>0.8600000000000001</v>
      </c>
      <c r="L60" s="214">
        <v>0.66999999999999993</v>
      </c>
      <c r="M60" s="214">
        <v>0.63</v>
      </c>
      <c r="N60" s="214"/>
      <c r="O60" s="214">
        <v>0.24000000000000002</v>
      </c>
      <c r="P60" s="214">
        <v>0.25</v>
      </c>
      <c r="Q60" s="214">
        <v>15.298722202941653</v>
      </c>
    </row>
    <row r="62" spans="1:17">
      <c r="A62" s="425" t="s">
        <v>621</v>
      </c>
      <c r="B62" s="238"/>
    </row>
    <row r="64" spans="1:17">
      <c r="A64" s="124" t="s">
        <v>188</v>
      </c>
      <c r="B64" s="18" t="s">
        <v>499</v>
      </c>
    </row>
    <row r="66" spans="1:17">
      <c r="A66" s="124" t="s">
        <v>500</v>
      </c>
      <c r="B66" s="124" t="s">
        <v>608</v>
      </c>
    </row>
    <row r="67" spans="1:17">
      <c r="A67" s="124" t="s">
        <v>497</v>
      </c>
      <c r="B67" s="594" t="s">
        <v>436</v>
      </c>
      <c r="C67" s="594" t="s">
        <v>448</v>
      </c>
      <c r="D67" s="594" t="s">
        <v>437</v>
      </c>
      <c r="E67" s="594" t="s">
        <v>438</v>
      </c>
      <c r="F67" s="594" t="s">
        <v>439</v>
      </c>
      <c r="G67" s="594" t="s">
        <v>440</v>
      </c>
      <c r="H67" s="594" t="s">
        <v>441</v>
      </c>
      <c r="I67" s="594" t="s">
        <v>442</v>
      </c>
      <c r="J67" s="594" t="s">
        <v>443</v>
      </c>
      <c r="K67" s="594" t="s">
        <v>435</v>
      </c>
      <c r="L67" s="594" t="s">
        <v>444</v>
      </c>
      <c r="M67" s="594" t="s">
        <v>445</v>
      </c>
      <c r="N67" s="594" t="s">
        <v>449</v>
      </c>
      <c r="O67" s="594" t="s">
        <v>446</v>
      </c>
      <c r="P67" s="594" t="s">
        <v>447</v>
      </c>
      <c r="Q67" s="594" t="s">
        <v>498</v>
      </c>
    </row>
    <row r="68" spans="1:17">
      <c r="A68" s="125" t="s">
        <v>48</v>
      </c>
      <c r="B68" s="423"/>
      <c r="C68" s="423"/>
      <c r="D68" s="423"/>
      <c r="E68" s="423"/>
      <c r="F68" s="423"/>
      <c r="G68" s="423"/>
      <c r="H68" s="423"/>
      <c r="I68" s="423"/>
      <c r="J68" s="423"/>
      <c r="K68" s="423"/>
      <c r="L68" s="423"/>
      <c r="M68" s="423"/>
      <c r="N68" s="423"/>
      <c r="O68" s="423"/>
      <c r="P68" s="423"/>
      <c r="Q68" s="423"/>
    </row>
    <row r="69" spans="1:17">
      <c r="A69" s="125" t="s">
        <v>54</v>
      </c>
      <c r="B69" s="423"/>
      <c r="C69" s="423"/>
      <c r="D69" s="423"/>
      <c r="E69" s="423"/>
      <c r="F69" s="423"/>
      <c r="G69" s="423"/>
      <c r="H69" s="423"/>
      <c r="I69" s="423"/>
      <c r="J69" s="423"/>
      <c r="K69" s="423"/>
      <c r="L69" s="423"/>
      <c r="M69" s="423"/>
      <c r="N69" s="423"/>
      <c r="O69" s="423"/>
      <c r="P69" s="423"/>
      <c r="Q69" s="423"/>
    </row>
    <row r="70" spans="1:17">
      <c r="A70" s="125" t="s">
        <v>300</v>
      </c>
      <c r="B70" s="423"/>
      <c r="C70" s="423"/>
      <c r="D70" s="423"/>
      <c r="E70" s="423"/>
      <c r="F70" s="423"/>
      <c r="G70" s="423"/>
      <c r="H70" s="423"/>
      <c r="I70" s="423"/>
      <c r="J70" s="423"/>
      <c r="K70" s="423"/>
      <c r="L70" s="423"/>
      <c r="M70" s="423">
        <v>0</v>
      </c>
      <c r="N70" s="423"/>
      <c r="O70" s="423"/>
      <c r="P70" s="423"/>
      <c r="Q70" s="423">
        <v>0</v>
      </c>
    </row>
    <row r="71" spans="1:17">
      <c r="A71" s="125" t="s">
        <v>64</v>
      </c>
      <c r="B71" s="423"/>
      <c r="C71" s="423"/>
      <c r="D71" s="423">
        <v>0.5</v>
      </c>
      <c r="E71" s="423"/>
      <c r="F71" s="423"/>
      <c r="G71" s="423"/>
      <c r="H71" s="423">
        <v>2.5</v>
      </c>
      <c r="I71" s="423">
        <v>1.2975462387556453</v>
      </c>
      <c r="J71" s="423">
        <v>5.4</v>
      </c>
      <c r="K71" s="423">
        <v>0.04</v>
      </c>
      <c r="L71" s="423">
        <v>0.02</v>
      </c>
      <c r="M71" s="423"/>
      <c r="N71" s="423">
        <v>0.45728021978021977</v>
      </c>
      <c r="O71" s="423"/>
      <c r="P71" s="423">
        <v>3.67</v>
      </c>
      <c r="Q71" s="423">
        <v>13.884826458535864</v>
      </c>
    </row>
    <row r="72" spans="1:17">
      <c r="A72" s="125" t="s">
        <v>62</v>
      </c>
      <c r="B72" s="423"/>
      <c r="C72" s="423"/>
      <c r="D72" s="423"/>
      <c r="E72" s="423"/>
      <c r="F72" s="423"/>
      <c r="G72" s="423"/>
      <c r="H72" s="423"/>
      <c r="I72" s="423"/>
      <c r="J72" s="423"/>
      <c r="K72" s="423"/>
      <c r="L72" s="423"/>
      <c r="M72" s="423"/>
      <c r="N72" s="423"/>
      <c r="O72" s="423">
        <v>0.01</v>
      </c>
      <c r="P72" s="423"/>
      <c r="Q72" s="423">
        <v>0.01</v>
      </c>
    </row>
    <row r="73" spans="1:17">
      <c r="A73" s="125" t="s">
        <v>17</v>
      </c>
      <c r="B73" s="423"/>
      <c r="C73" s="423"/>
      <c r="D73" s="423"/>
      <c r="E73" s="423"/>
      <c r="F73" s="423"/>
      <c r="G73" s="423"/>
      <c r="H73" s="423"/>
      <c r="I73" s="423"/>
      <c r="J73" s="423"/>
      <c r="K73" s="423"/>
      <c r="L73" s="423"/>
      <c r="M73" s="423"/>
      <c r="N73" s="423"/>
      <c r="O73" s="423"/>
      <c r="P73" s="423"/>
      <c r="Q73" s="423"/>
    </row>
    <row r="74" spans="1:17">
      <c r="A74" s="125" t="s">
        <v>58</v>
      </c>
      <c r="B74" s="423"/>
      <c r="C74" s="423"/>
      <c r="D74" s="423"/>
      <c r="E74" s="423"/>
      <c r="F74" s="423"/>
      <c r="G74" s="423"/>
      <c r="H74" s="423"/>
      <c r="I74" s="423"/>
      <c r="J74" s="423"/>
      <c r="K74" s="423"/>
      <c r="L74" s="423"/>
      <c r="M74" s="423"/>
      <c r="N74" s="423"/>
      <c r="O74" s="423"/>
      <c r="P74" s="423"/>
      <c r="Q74" s="423"/>
    </row>
    <row r="75" spans="1:17">
      <c r="A75" s="125" t="s">
        <v>60</v>
      </c>
      <c r="B75" s="423"/>
      <c r="C75" s="423"/>
      <c r="D75" s="423"/>
      <c r="E75" s="423"/>
      <c r="F75" s="423"/>
      <c r="G75" s="423"/>
      <c r="H75" s="423"/>
      <c r="I75" s="423"/>
      <c r="J75" s="423"/>
      <c r="K75" s="423"/>
      <c r="L75" s="423"/>
      <c r="M75" s="423"/>
      <c r="N75" s="423"/>
      <c r="O75" s="423"/>
      <c r="P75" s="423"/>
      <c r="Q75" s="423"/>
    </row>
    <row r="76" spans="1:17">
      <c r="A76" s="125" t="s">
        <v>37</v>
      </c>
      <c r="B76" s="423"/>
      <c r="C76" s="423"/>
      <c r="D76" s="423"/>
      <c r="E76" s="423"/>
      <c r="F76" s="423"/>
      <c r="G76" s="423"/>
      <c r="H76" s="423"/>
      <c r="I76" s="423"/>
      <c r="J76" s="423"/>
      <c r="K76" s="423"/>
      <c r="L76" s="423"/>
      <c r="M76" s="423"/>
      <c r="N76" s="423"/>
      <c r="O76" s="423"/>
      <c r="P76" s="423"/>
      <c r="Q76" s="423"/>
    </row>
    <row r="77" spans="1:17">
      <c r="A77" s="125" t="s">
        <v>79</v>
      </c>
      <c r="B77" s="423"/>
      <c r="C77" s="423"/>
      <c r="D77" s="423"/>
      <c r="E77" s="423"/>
      <c r="F77" s="423"/>
      <c r="G77" s="423"/>
      <c r="H77" s="423"/>
      <c r="I77" s="423"/>
      <c r="J77" s="423"/>
      <c r="K77" s="423"/>
      <c r="L77" s="423"/>
      <c r="M77" s="423"/>
      <c r="N77" s="423"/>
      <c r="O77" s="423"/>
      <c r="P77" s="423"/>
      <c r="Q77" s="423"/>
    </row>
    <row r="78" spans="1:17">
      <c r="A78" s="125" t="s">
        <v>74</v>
      </c>
      <c r="B78" s="423"/>
      <c r="C78" s="423"/>
      <c r="D78" s="423"/>
      <c r="E78" s="423"/>
      <c r="F78" s="423"/>
      <c r="G78" s="423"/>
      <c r="H78" s="423"/>
      <c r="I78" s="423"/>
      <c r="J78" s="423"/>
      <c r="K78" s="423"/>
      <c r="L78" s="423">
        <v>0.2</v>
      </c>
      <c r="M78" s="423">
        <v>0</v>
      </c>
      <c r="N78" s="423">
        <v>1.6907967032967033</v>
      </c>
      <c r="O78" s="423">
        <v>0.96</v>
      </c>
      <c r="P78" s="423"/>
      <c r="Q78" s="423">
        <v>2.8507967032967034</v>
      </c>
    </row>
    <row r="79" spans="1:17">
      <c r="A79" s="125" t="s">
        <v>72</v>
      </c>
      <c r="B79" s="423">
        <v>3.11</v>
      </c>
      <c r="C79" s="423">
        <v>1.47</v>
      </c>
      <c r="D79" s="423">
        <v>2.76</v>
      </c>
      <c r="E79" s="423">
        <v>0.82</v>
      </c>
      <c r="F79" s="423">
        <v>1.5</v>
      </c>
      <c r="G79" s="423">
        <v>1.9</v>
      </c>
      <c r="H79" s="423"/>
      <c r="I79" s="423">
        <v>0.98201465201465199</v>
      </c>
      <c r="J79" s="423"/>
      <c r="K79" s="423">
        <v>0.08</v>
      </c>
      <c r="L79" s="423">
        <v>1.46</v>
      </c>
      <c r="M79" s="423">
        <v>0.52</v>
      </c>
      <c r="N79" s="423">
        <v>1.2819230769230769</v>
      </c>
      <c r="O79" s="423">
        <v>0.02</v>
      </c>
      <c r="P79" s="423"/>
      <c r="Q79" s="423">
        <v>15.903937728937729</v>
      </c>
    </row>
    <row r="80" spans="1:17">
      <c r="A80" s="125" t="s">
        <v>70</v>
      </c>
      <c r="B80" s="423">
        <v>1.73</v>
      </c>
      <c r="C80" s="423"/>
      <c r="D80" s="423"/>
      <c r="E80" s="423">
        <v>0.2</v>
      </c>
      <c r="F80" s="423"/>
      <c r="G80" s="423"/>
      <c r="H80" s="423"/>
      <c r="I80" s="423">
        <v>0.85</v>
      </c>
      <c r="J80" s="423"/>
      <c r="K80" s="423"/>
      <c r="L80" s="423"/>
      <c r="M80" s="423">
        <v>0.61</v>
      </c>
      <c r="N80" s="423">
        <v>1.7292747252747254</v>
      </c>
      <c r="O80" s="423"/>
      <c r="P80" s="423"/>
      <c r="Q80" s="423">
        <v>5.1192747252747246</v>
      </c>
    </row>
    <row r="81" spans="1:17">
      <c r="A81" s="125" t="s">
        <v>68</v>
      </c>
      <c r="B81" s="423"/>
      <c r="C81" s="423"/>
      <c r="D81" s="423"/>
      <c r="E81" s="423">
        <v>0.47</v>
      </c>
      <c r="F81" s="423"/>
      <c r="G81" s="423"/>
      <c r="H81" s="423"/>
      <c r="I81" s="423"/>
      <c r="J81" s="423">
        <v>0.4</v>
      </c>
      <c r="K81" s="423"/>
      <c r="L81" s="423">
        <v>0.5</v>
      </c>
      <c r="M81" s="423">
        <v>0</v>
      </c>
      <c r="N81" s="423"/>
      <c r="O81" s="423">
        <v>0.32</v>
      </c>
      <c r="P81" s="423">
        <v>0.78</v>
      </c>
      <c r="Q81" s="423">
        <v>2.4700000000000002</v>
      </c>
    </row>
    <row r="82" spans="1:17">
      <c r="A82" s="125" t="s">
        <v>27</v>
      </c>
      <c r="B82" s="423"/>
      <c r="C82" s="423"/>
      <c r="D82" s="423"/>
      <c r="E82" s="423"/>
      <c r="F82" s="423"/>
      <c r="G82" s="423"/>
      <c r="H82" s="423"/>
      <c r="I82" s="423"/>
      <c r="J82" s="423"/>
      <c r="K82" s="423"/>
      <c r="L82" s="423"/>
      <c r="M82" s="423"/>
      <c r="N82" s="423"/>
      <c r="O82" s="423"/>
      <c r="P82" s="423"/>
      <c r="Q82" s="423"/>
    </row>
    <row r="83" spans="1:17">
      <c r="A83" s="125" t="s">
        <v>46</v>
      </c>
      <c r="B83" s="423">
        <v>0.56999999999999995</v>
      </c>
      <c r="C83" s="423"/>
      <c r="D83" s="423"/>
      <c r="E83" s="423"/>
      <c r="F83" s="423"/>
      <c r="G83" s="423"/>
      <c r="H83" s="423"/>
      <c r="I83" s="423"/>
      <c r="J83" s="423"/>
      <c r="K83" s="423"/>
      <c r="L83" s="423"/>
      <c r="M83" s="423">
        <v>0</v>
      </c>
      <c r="N83" s="423"/>
      <c r="O83" s="423"/>
      <c r="P83" s="423"/>
      <c r="Q83" s="423">
        <v>0.56999999999999995</v>
      </c>
    </row>
    <row r="84" spans="1:17">
      <c r="A84" s="125" t="s">
        <v>23</v>
      </c>
      <c r="B84" s="423"/>
      <c r="C84" s="423"/>
      <c r="D84" s="423"/>
      <c r="E84" s="423"/>
      <c r="F84" s="423"/>
      <c r="G84" s="423"/>
      <c r="H84" s="423"/>
      <c r="I84" s="423"/>
      <c r="J84" s="423"/>
      <c r="K84" s="423"/>
      <c r="L84" s="423"/>
      <c r="M84" s="423">
        <v>0</v>
      </c>
      <c r="N84" s="423"/>
      <c r="O84" s="423"/>
      <c r="P84" s="423"/>
      <c r="Q84" s="423">
        <v>0</v>
      </c>
    </row>
    <row r="85" spans="1:17">
      <c r="A85" s="125" t="s">
        <v>31</v>
      </c>
      <c r="B85" s="423"/>
      <c r="C85" s="423"/>
      <c r="D85" s="423"/>
      <c r="E85" s="423"/>
      <c r="F85" s="423"/>
      <c r="G85" s="423"/>
      <c r="H85" s="423"/>
      <c r="I85" s="423"/>
      <c r="J85" s="423"/>
      <c r="K85" s="423"/>
      <c r="L85" s="423"/>
      <c r="M85" s="423"/>
      <c r="N85" s="423"/>
      <c r="O85" s="423"/>
      <c r="P85" s="423"/>
      <c r="Q85" s="423"/>
    </row>
    <row r="86" spans="1:17">
      <c r="A86" s="125" t="s">
        <v>29</v>
      </c>
      <c r="B86" s="423"/>
      <c r="C86" s="423"/>
      <c r="D86" s="423"/>
      <c r="E86" s="423"/>
      <c r="F86" s="423"/>
      <c r="G86" s="423"/>
      <c r="H86" s="423"/>
      <c r="I86" s="423"/>
      <c r="J86" s="423"/>
      <c r="K86" s="423"/>
      <c r="L86" s="423"/>
      <c r="M86" s="423"/>
      <c r="N86" s="423"/>
      <c r="O86" s="423"/>
      <c r="P86" s="423"/>
      <c r="Q86" s="423"/>
    </row>
    <row r="87" spans="1:17">
      <c r="A87" s="125" t="s">
        <v>33</v>
      </c>
      <c r="B87" s="423"/>
      <c r="C87" s="423"/>
      <c r="D87" s="423"/>
      <c r="E87" s="423"/>
      <c r="F87" s="423"/>
      <c r="G87" s="423"/>
      <c r="H87" s="423"/>
      <c r="I87" s="423"/>
      <c r="J87" s="423"/>
      <c r="K87" s="423"/>
      <c r="L87" s="423"/>
      <c r="M87" s="423"/>
      <c r="N87" s="423"/>
      <c r="O87" s="423"/>
      <c r="P87" s="423"/>
      <c r="Q87" s="423"/>
    </row>
    <row r="88" spans="1:17">
      <c r="A88" s="125" t="s">
        <v>19</v>
      </c>
      <c r="B88" s="423"/>
      <c r="C88" s="423"/>
      <c r="D88" s="423"/>
      <c r="E88" s="423"/>
      <c r="F88" s="423"/>
      <c r="G88" s="423"/>
      <c r="H88" s="423"/>
      <c r="I88" s="423"/>
      <c r="J88" s="423"/>
      <c r="K88" s="423"/>
      <c r="L88" s="423"/>
      <c r="M88" s="423">
        <v>0</v>
      </c>
      <c r="N88" s="423"/>
      <c r="O88" s="423"/>
      <c r="P88" s="423"/>
      <c r="Q88" s="423">
        <v>0</v>
      </c>
    </row>
    <row r="89" spans="1:17">
      <c r="A89" s="125" t="s">
        <v>21</v>
      </c>
      <c r="B89" s="423"/>
      <c r="C89" s="423"/>
      <c r="D89" s="423"/>
      <c r="E89" s="423"/>
      <c r="F89" s="423"/>
      <c r="G89" s="423"/>
      <c r="H89" s="423"/>
      <c r="I89" s="423"/>
      <c r="J89" s="423"/>
      <c r="K89" s="423"/>
      <c r="L89" s="423"/>
      <c r="M89" s="423"/>
      <c r="N89" s="423"/>
      <c r="O89" s="423"/>
      <c r="P89" s="423"/>
      <c r="Q89" s="423"/>
    </row>
    <row r="90" spans="1:17">
      <c r="A90" s="125" t="s">
        <v>39</v>
      </c>
      <c r="B90" s="423"/>
      <c r="C90" s="423"/>
      <c r="D90" s="423"/>
      <c r="E90" s="423"/>
      <c r="F90" s="423"/>
      <c r="G90" s="423"/>
      <c r="H90" s="423"/>
      <c r="I90" s="423"/>
      <c r="J90" s="423"/>
      <c r="K90" s="423"/>
      <c r="L90" s="423"/>
      <c r="M90" s="423">
        <v>0</v>
      </c>
      <c r="N90" s="423"/>
      <c r="O90" s="423"/>
      <c r="P90" s="423"/>
      <c r="Q90" s="423">
        <v>0</v>
      </c>
    </row>
    <row r="91" spans="1:17">
      <c r="A91" s="125" t="s">
        <v>25</v>
      </c>
      <c r="B91" s="423"/>
      <c r="C91" s="423"/>
      <c r="D91" s="423"/>
      <c r="E91" s="423"/>
      <c r="F91" s="423"/>
      <c r="G91" s="423"/>
      <c r="H91" s="423"/>
      <c r="I91" s="423"/>
      <c r="J91" s="423"/>
      <c r="K91" s="423"/>
      <c r="L91" s="423"/>
      <c r="M91" s="423">
        <v>0</v>
      </c>
      <c r="N91" s="423"/>
      <c r="O91" s="423"/>
      <c r="P91" s="423"/>
      <c r="Q91" s="423">
        <v>0</v>
      </c>
    </row>
    <row r="92" spans="1:17">
      <c r="A92" s="125" t="s">
        <v>44</v>
      </c>
      <c r="B92" s="423">
        <v>0.74</v>
      </c>
      <c r="C92" s="423"/>
      <c r="D92" s="423"/>
      <c r="E92" s="423"/>
      <c r="F92" s="423"/>
      <c r="G92" s="423"/>
      <c r="H92" s="423"/>
      <c r="I92" s="423"/>
      <c r="J92" s="423"/>
      <c r="K92" s="423"/>
      <c r="L92" s="423"/>
      <c r="M92" s="423">
        <v>0.03</v>
      </c>
      <c r="N92" s="423">
        <v>0.02</v>
      </c>
      <c r="O92" s="423"/>
      <c r="P92" s="423"/>
      <c r="Q92" s="423">
        <v>0.79</v>
      </c>
    </row>
    <row r="93" spans="1:17">
      <c r="A93" s="125" t="s">
        <v>42</v>
      </c>
      <c r="B93" s="423"/>
      <c r="C93" s="423"/>
      <c r="D93" s="423">
        <v>0.64</v>
      </c>
      <c r="E93" s="423">
        <v>0.59</v>
      </c>
      <c r="F93" s="423"/>
      <c r="G93" s="423"/>
      <c r="H93" s="423"/>
      <c r="I93" s="423"/>
      <c r="J93" s="423"/>
      <c r="K93" s="423"/>
      <c r="L93" s="423"/>
      <c r="M93" s="423">
        <v>0</v>
      </c>
      <c r="N93" s="423">
        <v>0.41638461538461541</v>
      </c>
      <c r="O93" s="423"/>
      <c r="P93" s="423"/>
      <c r="Q93" s="423">
        <v>1.6463846153846153</v>
      </c>
    </row>
    <row r="94" spans="1:17">
      <c r="A94" s="125" t="s">
        <v>50</v>
      </c>
      <c r="B94" s="423"/>
      <c r="C94" s="423"/>
      <c r="D94" s="423"/>
      <c r="E94" s="423"/>
      <c r="F94" s="423"/>
      <c r="G94" s="423"/>
      <c r="H94" s="423"/>
      <c r="I94" s="423"/>
      <c r="J94" s="423"/>
      <c r="K94" s="423"/>
      <c r="L94" s="423"/>
      <c r="M94" s="423">
        <v>0</v>
      </c>
      <c r="N94" s="423"/>
      <c r="O94" s="423"/>
      <c r="P94" s="423"/>
      <c r="Q94" s="423">
        <v>0</v>
      </c>
    </row>
    <row r="95" spans="1:17">
      <c r="A95" s="125" t="s">
        <v>35</v>
      </c>
      <c r="B95" s="423"/>
      <c r="C95" s="423"/>
      <c r="D95" s="423"/>
      <c r="E95" s="423"/>
      <c r="F95" s="423"/>
      <c r="G95" s="423"/>
      <c r="H95" s="423"/>
      <c r="I95" s="423"/>
      <c r="J95" s="423"/>
      <c r="K95" s="423"/>
      <c r="L95" s="423"/>
      <c r="M95" s="423"/>
      <c r="N95" s="423"/>
      <c r="O95" s="423"/>
      <c r="P95" s="423"/>
      <c r="Q95" s="423"/>
    </row>
    <row r="96" spans="1:17">
      <c r="A96" s="125" t="s">
        <v>52</v>
      </c>
      <c r="B96" s="423"/>
      <c r="C96" s="423"/>
      <c r="D96" s="423"/>
      <c r="E96" s="423"/>
      <c r="F96" s="423"/>
      <c r="G96" s="423"/>
      <c r="H96" s="423"/>
      <c r="I96" s="423"/>
      <c r="J96" s="423"/>
      <c r="K96" s="423"/>
      <c r="L96" s="423"/>
      <c r="M96" s="423">
        <v>0</v>
      </c>
      <c r="N96" s="423"/>
      <c r="O96" s="423"/>
      <c r="P96" s="423"/>
      <c r="Q96" s="423">
        <v>0</v>
      </c>
    </row>
    <row r="97" spans="1:19">
      <c r="A97" s="125" t="s">
        <v>498</v>
      </c>
      <c r="B97" s="423">
        <v>6.15</v>
      </c>
      <c r="C97" s="423">
        <v>1.47</v>
      </c>
      <c r="D97" s="423">
        <v>3.9</v>
      </c>
      <c r="E97" s="423">
        <v>2.08</v>
      </c>
      <c r="F97" s="423">
        <v>1.5</v>
      </c>
      <c r="G97" s="423">
        <v>1.9</v>
      </c>
      <c r="H97" s="423">
        <v>2.5</v>
      </c>
      <c r="I97" s="423">
        <v>3.1295608907702976</v>
      </c>
      <c r="J97" s="423">
        <v>5.8000000000000007</v>
      </c>
      <c r="K97" s="423">
        <v>0.12</v>
      </c>
      <c r="L97" s="423">
        <v>2.1799999999999997</v>
      </c>
      <c r="M97" s="423">
        <v>1.1599999999999999</v>
      </c>
      <c r="N97" s="423">
        <v>5.5956593406593402</v>
      </c>
      <c r="O97" s="423">
        <v>1.31</v>
      </c>
      <c r="P97" s="423">
        <v>4.45</v>
      </c>
      <c r="Q97" s="423">
        <v>43.245220231429634</v>
      </c>
    </row>
    <row r="98" spans="1:19">
      <c r="B98" s="214">
        <v>6.15</v>
      </c>
      <c r="C98" s="214">
        <v>1.47</v>
      </c>
      <c r="D98" s="214">
        <v>3.9</v>
      </c>
      <c r="E98" s="214">
        <v>2.08</v>
      </c>
      <c r="F98" s="214">
        <v>1.5</v>
      </c>
      <c r="G98" s="214">
        <v>1.9</v>
      </c>
      <c r="H98" s="214">
        <v>2.5</v>
      </c>
      <c r="I98" s="214">
        <v>3.1295608907702976</v>
      </c>
      <c r="J98" s="214">
        <v>5.8000000000000007</v>
      </c>
      <c r="K98" s="214">
        <v>0.12</v>
      </c>
      <c r="L98" s="214">
        <v>2.1799999999999997</v>
      </c>
      <c r="M98" s="214">
        <v>1.1599999999999999</v>
      </c>
      <c r="N98" s="214">
        <v>5.5956593406593402</v>
      </c>
      <c r="O98" s="214">
        <v>4.7099999999999991</v>
      </c>
      <c r="P98" s="214">
        <v>4.45</v>
      </c>
      <c r="Q98" s="214">
        <v>46.645220231429633</v>
      </c>
    </row>
    <row r="101" spans="1:19">
      <c r="A101" s="425" t="s">
        <v>622</v>
      </c>
      <c r="B101" s="238"/>
    </row>
    <row r="104" spans="1:19">
      <c r="A104" s="124" t="s">
        <v>188</v>
      </c>
      <c r="B104" s="18" t="s">
        <v>499</v>
      </c>
    </row>
    <row r="106" spans="1:19">
      <c r="A106" s="124" t="s">
        <v>500</v>
      </c>
      <c r="B106" s="124" t="s">
        <v>608</v>
      </c>
    </row>
    <row r="107" spans="1:19">
      <c r="A107" s="124" t="s">
        <v>497</v>
      </c>
      <c r="B107" s="18" t="s">
        <v>436</v>
      </c>
      <c r="C107" s="18" t="s">
        <v>448</v>
      </c>
      <c r="D107" s="18" t="s">
        <v>437</v>
      </c>
      <c r="E107" s="18" t="s">
        <v>438</v>
      </c>
      <c r="F107" s="18" t="s">
        <v>439</v>
      </c>
      <c r="G107" s="18" t="s">
        <v>440</v>
      </c>
      <c r="H107" s="18" t="s">
        <v>441</v>
      </c>
      <c r="I107" s="18" t="s">
        <v>442</v>
      </c>
      <c r="J107" s="18" t="s">
        <v>443</v>
      </c>
      <c r="K107" s="18" t="s">
        <v>435</v>
      </c>
      <c r="L107" s="18" t="s">
        <v>444</v>
      </c>
      <c r="M107" s="18" t="s">
        <v>445</v>
      </c>
      <c r="N107" s="18" t="s">
        <v>449</v>
      </c>
      <c r="O107" s="18" t="s">
        <v>446</v>
      </c>
      <c r="P107" s="18" t="s">
        <v>447</v>
      </c>
      <c r="Q107" s="18" t="s">
        <v>498</v>
      </c>
    </row>
    <row r="108" spans="1:19">
      <c r="A108" s="125" t="s">
        <v>301</v>
      </c>
      <c r="B108" s="422"/>
      <c r="C108" s="422"/>
      <c r="D108" s="422"/>
      <c r="E108" s="422"/>
      <c r="F108" s="422"/>
      <c r="G108" s="422"/>
      <c r="H108" s="422">
        <v>0.11</v>
      </c>
      <c r="I108" s="422"/>
      <c r="J108" s="422"/>
      <c r="K108" s="422"/>
      <c r="L108" s="422"/>
      <c r="M108" s="422">
        <v>0</v>
      </c>
      <c r="N108" s="422"/>
      <c r="O108" s="422"/>
      <c r="P108" s="422"/>
      <c r="Q108" s="422">
        <v>0.11</v>
      </c>
      <c r="S108" s="560"/>
    </row>
    <row r="109" spans="1:19">
      <c r="A109" s="125" t="s">
        <v>76</v>
      </c>
      <c r="B109" s="422">
        <v>1.5</v>
      </c>
      <c r="C109" s="422"/>
      <c r="D109" s="422">
        <v>0.27</v>
      </c>
      <c r="E109" s="422"/>
      <c r="F109" s="422"/>
      <c r="G109" s="422"/>
      <c r="H109" s="422">
        <v>0.16</v>
      </c>
      <c r="I109" s="422">
        <v>0.13113553113553114</v>
      </c>
      <c r="J109" s="422"/>
      <c r="K109" s="422"/>
      <c r="L109" s="422">
        <v>0.14000000000000001</v>
      </c>
      <c r="M109" s="422">
        <v>0.41</v>
      </c>
      <c r="N109" s="422">
        <v>0.11442307692307692</v>
      </c>
      <c r="O109" s="422">
        <v>0.49</v>
      </c>
      <c r="P109" s="422">
        <v>0.13</v>
      </c>
      <c r="Q109" s="422">
        <v>3.3455586080586084</v>
      </c>
      <c r="S109" s="561"/>
    </row>
    <row r="110" spans="1:19">
      <c r="A110" s="125" t="s">
        <v>498</v>
      </c>
      <c r="B110" s="422">
        <v>1.5</v>
      </c>
      <c r="C110" s="422"/>
      <c r="D110" s="422">
        <v>0.27</v>
      </c>
      <c r="E110" s="422"/>
      <c r="F110" s="422"/>
      <c r="G110" s="422"/>
      <c r="H110" s="422">
        <v>0.27</v>
      </c>
      <c r="I110" s="422">
        <v>0.13113553113553114</v>
      </c>
      <c r="J110" s="422"/>
      <c r="K110" s="422"/>
      <c r="L110" s="422">
        <v>0.14000000000000001</v>
      </c>
      <c r="M110" s="422">
        <v>0.41</v>
      </c>
      <c r="N110" s="422">
        <v>0.11442307692307692</v>
      </c>
      <c r="O110" s="422">
        <v>0.49</v>
      </c>
      <c r="P110" s="422">
        <v>0.13</v>
      </c>
      <c r="Q110" s="422">
        <v>3.4555586080586083</v>
      </c>
      <c r="S110" s="561"/>
    </row>
    <row r="111" spans="1:19">
      <c r="B111" s="417">
        <v>1.5</v>
      </c>
      <c r="C111" s="417"/>
      <c r="D111" s="417">
        <v>0.27</v>
      </c>
      <c r="E111" s="417"/>
      <c r="F111" s="417"/>
      <c r="G111" s="417"/>
      <c r="H111" s="417">
        <v>0.27</v>
      </c>
      <c r="I111" s="417">
        <v>0.13113553113553114</v>
      </c>
      <c r="J111" s="417"/>
      <c r="K111" s="417"/>
      <c r="L111" s="417">
        <v>0.14000000000000001</v>
      </c>
      <c r="M111" s="417">
        <v>0.41</v>
      </c>
      <c r="N111" s="417">
        <v>0.11442307692307692</v>
      </c>
      <c r="O111" s="417">
        <v>0.16999999999999998</v>
      </c>
      <c r="P111" s="417">
        <v>0.13</v>
      </c>
      <c r="Q111" s="417">
        <v>3.135558608058608</v>
      </c>
    </row>
    <row r="114" spans="1:6">
      <c r="B114" s="426"/>
    </row>
    <row r="121" spans="1:6" ht="36.75" customHeight="1">
      <c r="A121" s="468" t="s">
        <v>497</v>
      </c>
      <c r="B121" s="469" t="s">
        <v>652</v>
      </c>
      <c r="C121" s="469" t="s">
        <v>653</v>
      </c>
      <c r="D121" s="469" t="s">
        <v>654</v>
      </c>
      <c r="E121" s="469" t="s">
        <v>655</v>
      </c>
      <c r="F121" s="469" t="s">
        <v>656</v>
      </c>
    </row>
    <row r="122" spans="1:6">
      <c r="A122" s="470">
        <v>1</v>
      </c>
      <c r="B122" s="467">
        <v>4120</v>
      </c>
      <c r="C122" s="467">
        <v>370</v>
      </c>
      <c r="D122" s="467">
        <v>1687</v>
      </c>
      <c r="E122" s="467">
        <v>2202</v>
      </c>
      <c r="F122" s="467">
        <v>57</v>
      </c>
    </row>
    <row r="123" spans="1:6">
      <c r="A123" s="470">
        <v>2</v>
      </c>
      <c r="B123" s="467">
        <v>1252.25</v>
      </c>
      <c r="C123" s="467">
        <v>108.5</v>
      </c>
      <c r="D123" s="467">
        <v>26.625</v>
      </c>
      <c r="E123" s="467">
        <v>915</v>
      </c>
      <c r="F123" s="467">
        <v>56.5</v>
      </c>
    </row>
    <row r="124" spans="1:6">
      <c r="A124" s="470">
        <v>3</v>
      </c>
      <c r="B124" s="467">
        <v>443.625</v>
      </c>
      <c r="C124" s="467">
        <v>14.875</v>
      </c>
      <c r="D124" s="467">
        <v>30</v>
      </c>
      <c r="E124" s="467">
        <v>577.375</v>
      </c>
      <c r="F124" s="467">
        <v>58</v>
      </c>
    </row>
    <row r="125" spans="1:6">
      <c r="A125" s="470">
        <v>4</v>
      </c>
      <c r="B125" s="467">
        <v>214</v>
      </c>
      <c r="C125" s="467">
        <v>3.5</v>
      </c>
      <c r="D125" s="467">
        <v>26.5</v>
      </c>
      <c r="E125" s="467">
        <v>230</v>
      </c>
      <c r="F125" s="467">
        <v>1.5</v>
      </c>
    </row>
    <row r="126" spans="1:6">
      <c r="A126" s="466" t="s">
        <v>498</v>
      </c>
      <c r="B126" s="467">
        <v>873.73333333333335</v>
      </c>
      <c r="C126" s="467">
        <v>62</v>
      </c>
      <c r="D126" s="467">
        <v>139.1</v>
      </c>
      <c r="E126" s="467">
        <v>729.4</v>
      </c>
      <c r="F126" s="467">
        <v>50</v>
      </c>
    </row>
  </sheetData>
  <pageMargins left="0.7" right="0.7" top="0.75" bottom="0.75" header="0.3" footer="0.3"/>
  <pageSetup orientation="portrait" verticalDpi="0"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theme="3" tint="0.39997558519241921"/>
  </sheetPr>
  <dimension ref="A2:L22"/>
  <sheetViews>
    <sheetView zoomScaleNormal="100" workbookViewId="0">
      <selection activeCell="D25" sqref="D25"/>
    </sheetView>
  </sheetViews>
  <sheetFormatPr defaultColWidth="9.140625" defaultRowHeight="15"/>
  <cols>
    <col min="1" max="1" width="43.28515625" style="18" bestFit="1" customWidth="1"/>
    <col min="2" max="2" width="10.140625" style="18" customWidth="1"/>
    <col min="3" max="3" width="11.28515625" style="18" customWidth="1"/>
    <col min="4" max="4" width="9.28515625" style="18" customWidth="1"/>
    <col min="5" max="5" width="11.85546875" style="18" customWidth="1"/>
    <col min="6" max="6" width="18" style="18" hidden="1" customWidth="1"/>
    <col min="7" max="7" width="15.5703125" style="18" hidden="1" customWidth="1"/>
    <col min="8" max="8" width="16.140625" style="18" customWidth="1"/>
    <col min="9" max="9" width="10.7109375" style="18" customWidth="1"/>
    <col min="10" max="10" width="16.28515625" style="18" customWidth="1"/>
    <col min="11" max="11" width="8.140625" style="18" customWidth="1"/>
    <col min="12" max="12" width="12.5703125" style="18" bestFit="1" customWidth="1"/>
    <col min="13" max="16384" width="9.140625" style="18"/>
  </cols>
  <sheetData>
    <row r="2" spans="1:12" ht="30" customHeight="1">
      <c r="A2" s="548"/>
      <c r="B2" s="955" t="s">
        <v>718</v>
      </c>
      <c r="C2" s="955"/>
      <c r="D2" s="955" t="s">
        <v>719</v>
      </c>
      <c r="E2" s="955"/>
      <c r="F2" s="955" t="s">
        <v>720</v>
      </c>
      <c r="G2" s="955"/>
      <c r="H2" s="549"/>
      <c r="I2" s="548"/>
      <c r="J2" s="548"/>
      <c r="K2" s="548"/>
      <c r="L2" s="548"/>
    </row>
    <row r="3" spans="1:12">
      <c r="A3" s="184"/>
      <c r="B3" s="550" t="s">
        <v>178</v>
      </c>
      <c r="C3" s="550" t="s">
        <v>721</v>
      </c>
      <c r="D3" s="550" t="s">
        <v>178</v>
      </c>
      <c r="E3" s="550" t="s">
        <v>721</v>
      </c>
      <c r="F3" s="550" t="s">
        <v>178</v>
      </c>
      <c r="G3" s="550" t="s">
        <v>721</v>
      </c>
      <c r="H3" s="550" t="s">
        <v>612</v>
      </c>
      <c r="I3" s="550" t="s">
        <v>181</v>
      </c>
      <c r="J3" s="550" t="s">
        <v>502</v>
      </c>
      <c r="K3" s="550" t="s">
        <v>682</v>
      </c>
      <c r="L3" s="550" t="s">
        <v>495</v>
      </c>
    </row>
    <row r="4" spans="1:12">
      <c r="A4" s="566" t="s">
        <v>722</v>
      </c>
      <c r="B4" s="494">
        <v>5.2999999999999999E-2</v>
      </c>
      <c r="C4" s="502">
        <v>2500</v>
      </c>
      <c r="D4" s="494">
        <v>0.13400000000000001</v>
      </c>
      <c r="E4" s="502">
        <v>2500</v>
      </c>
      <c r="F4" s="502"/>
      <c r="G4" s="502"/>
      <c r="H4" s="502"/>
      <c r="I4" s="502"/>
      <c r="J4" s="502"/>
      <c r="K4" s="502"/>
      <c r="L4" s="502">
        <f>SUM(G4:K4,E4,C4)</f>
        <v>5000</v>
      </c>
    </row>
    <row r="5" spans="1:12">
      <c r="A5" s="566" t="s">
        <v>723</v>
      </c>
      <c r="B5" s="494">
        <v>0.25</v>
      </c>
      <c r="C5" s="502">
        <f>9414+8700</f>
        <v>18114</v>
      </c>
      <c r="D5" s="494">
        <v>0.5</v>
      </c>
      <c r="E5" s="502">
        <v>19750</v>
      </c>
      <c r="F5" s="502"/>
      <c r="G5" s="502"/>
      <c r="H5" s="502">
        <v>9136</v>
      </c>
      <c r="I5" s="502"/>
      <c r="J5" s="502"/>
      <c r="K5" s="502"/>
      <c r="L5" s="502">
        <f t="shared" ref="L5:L18" si="0">SUM(G5:K5,E5,C5)</f>
        <v>47000</v>
      </c>
    </row>
    <row r="6" spans="1:12">
      <c r="A6" s="566" t="s">
        <v>724</v>
      </c>
      <c r="B6" s="494"/>
      <c r="C6" s="502"/>
      <c r="D6" s="494">
        <v>0.75</v>
      </c>
      <c r="E6" s="502">
        <v>27000</v>
      </c>
      <c r="F6" s="502"/>
      <c r="G6" s="502"/>
      <c r="H6" s="502">
        <v>3500</v>
      </c>
      <c r="I6" s="502"/>
      <c r="J6" s="502"/>
      <c r="K6" s="502"/>
      <c r="L6" s="502">
        <f t="shared" si="0"/>
        <v>30500</v>
      </c>
    </row>
    <row r="7" spans="1:12">
      <c r="A7" s="566" t="s">
        <v>725</v>
      </c>
      <c r="B7" s="494"/>
      <c r="C7" s="502"/>
      <c r="D7" s="494">
        <v>0.56789999999999996</v>
      </c>
      <c r="E7" s="502">
        <v>23400</v>
      </c>
      <c r="F7" s="502"/>
      <c r="G7" s="502"/>
      <c r="H7" s="502">
        <v>6084</v>
      </c>
      <c r="I7" s="502"/>
      <c r="J7" s="502">
        <f>756+200+60</f>
        <v>1016</v>
      </c>
      <c r="K7" s="502"/>
      <c r="L7" s="502">
        <f t="shared" si="0"/>
        <v>30500</v>
      </c>
    </row>
    <row r="8" spans="1:12">
      <c r="A8" s="566" t="s">
        <v>726</v>
      </c>
      <c r="B8" s="494">
        <v>0.43</v>
      </c>
      <c r="C8" s="502">
        <v>15175</v>
      </c>
      <c r="D8" s="494">
        <v>0.46</v>
      </c>
      <c r="E8" s="502">
        <v>15325</v>
      </c>
      <c r="F8" s="502"/>
      <c r="G8" s="502"/>
      <c r="H8" s="502"/>
      <c r="I8" s="502"/>
      <c r="J8" s="502"/>
      <c r="K8" s="502"/>
      <c r="L8" s="502">
        <f t="shared" si="0"/>
        <v>30500</v>
      </c>
    </row>
    <row r="9" spans="1:12">
      <c r="A9" s="566" t="s">
        <v>727</v>
      </c>
      <c r="B9" s="494">
        <v>0.05</v>
      </c>
      <c r="C9" s="502">
        <v>2673</v>
      </c>
      <c r="D9" s="494">
        <v>7.4999999999999997E-2</v>
      </c>
      <c r="E9" s="502">
        <v>2827</v>
      </c>
      <c r="F9" s="502"/>
      <c r="G9" s="502"/>
      <c r="H9" s="502">
        <v>448</v>
      </c>
      <c r="I9" s="502"/>
      <c r="J9" s="502"/>
      <c r="K9" s="502"/>
      <c r="L9" s="502">
        <f t="shared" si="0"/>
        <v>5948</v>
      </c>
    </row>
    <row r="10" spans="1:12">
      <c r="A10" s="566" t="s">
        <v>728</v>
      </c>
      <c r="B10" s="494">
        <v>3.6240000000000001E-2</v>
      </c>
      <c r="C10" s="502">
        <v>2899</v>
      </c>
      <c r="D10" s="494">
        <v>0.31097000000000002</v>
      </c>
      <c r="E10" s="502">
        <v>11325</v>
      </c>
      <c r="F10" s="502"/>
      <c r="G10" s="502"/>
      <c r="H10" s="502">
        <v>2276</v>
      </c>
      <c r="I10" s="502"/>
      <c r="J10" s="502">
        <f>2100+200+1200</f>
        <v>3500</v>
      </c>
      <c r="K10" s="502"/>
      <c r="L10" s="502">
        <f t="shared" si="0"/>
        <v>20000</v>
      </c>
    </row>
    <row r="11" spans="1:12">
      <c r="A11" s="566" t="s">
        <v>729</v>
      </c>
      <c r="B11" s="494"/>
      <c r="C11" s="502"/>
      <c r="D11" s="494">
        <v>0.49</v>
      </c>
      <c r="E11" s="502">
        <v>16000</v>
      </c>
      <c r="F11" s="502"/>
      <c r="G11" s="502"/>
      <c r="H11" s="502">
        <v>1500</v>
      </c>
      <c r="I11" s="502"/>
      <c r="J11" s="502"/>
      <c r="K11" s="502"/>
      <c r="L11" s="502">
        <f t="shared" si="0"/>
        <v>17500</v>
      </c>
    </row>
    <row r="12" spans="1:12">
      <c r="A12" s="566" t="s">
        <v>730</v>
      </c>
      <c r="B12" s="494">
        <v>8.5699999999999998E-2</v>
      </c>
      <c r="C12" s="502">
        <v>3276</v>
      </c>
      <c r="D12" s="494">
        <f>0.2286+0.4382</f>
        <v>0.66679999999999995</v>
      </c>
      <c r="E12" s="502">
        <f>6581.12+6836.17</f>
        <v>13417.29</v>
      </c>
      <c r="F12" s="502"/>
      <c r="G12" s="502"/>
      <c r="H12" s="502">
        <f>3307-0.29</f>
        <v>3306.71</v>
      </c>
      <c r="I12" s="502"/>
      <c r="J12" s="502"/>
      <c r="K12" s="502"/>
      <c r="L12" s="502">
        <f t="shared" si="0"/>
        <v>20000</v>
      </c>
    </row>
    <row r="13" spans="1:12">
      <c r="A13" s="566" t="s">
        <v>731</v>
      </c>
      <c r="B13" s="494"/>
      <c r="C13" s="502"/>
      <c r="D13" s="494">
        <v>1</v>
      </c>
      <c r="E13" s="502">
        <v>30500</v>
      </c>
      <c r="F13" s="502"/>
      <c r="G13" s="502"/>
      <c r="H13" s="502"/>
      <c r="I13" s="502"/>
      <c r="J13" s="502"/>
      <c r="K13" s="502"/>
      <c r="L13" s="502">
        <f t="shared" si="0"/>
        <v>30500</v>
      </c>
    </row>
    <row r="14" spans="1:12">
      <c r="A14" s="566" t="s">
        <v>732</v>
      </c>
      <c r="B14" s="494"/>
      <c r="C14" s="502"/>
      <c r="D14" s="494">
        <v>0.45910000000000001</v>
      </c>
      <c r="E14" s="502">
        <v>15152</v>
      </c>
      <c r="F14" s="502"/>
      <c r="G14" s="502"/>
      <c r="H14" s="502">
        <v>4848</v>
      </c>
      <c r="I14" s="502"/>
      <c r="J14" s="502"/>
      <c r="K14" s="502"/>
      <c r="L14" s="502">
        <f t="shared" si="0"/>
        <v>20000</v>
      </c>
    </row>
    <row r="15" spans="1:12">
      <c r="A15" s="566" t="s">
        <v>733</v>
      </c>
      <c r="B15" s="494">
        <v>0.5</v>
      </c>
      <c r="C15" s="502">
        <v>20000</v>
      </c>
      <c r="D15" s="494"/>
      <c r="E15" s="502"/>
      <c r="F15" s="502"/>
      <c r="G15" s="502"/>
      <c r="H15" s="502"/>
      <c r="I15" s="502"/>
      <c r="J15" s="502"/>
      <c r="K15" s="502"/>
      <c r="L15" s="502">
        <f>SUM(G15:K15,E15,C15)</f>
        <v>20000</v>
      </c>
    </row>
    <row r="16" spans="1:12">
      <c r="A16" s="566" t="s">
        <v>735</v>
      </c>
      <c r="B16" s="494"/>
      <c r="C16" s="502"/>
      <c r="D16" s="494">
        <v>0.45</v>
      </c>
      <c r="E16" s="502">
        <f>6963.84+8273.2-0.04</f>
        <v>15237</v>
      </c>
      <c r="F16" s="502"/>
      <c r="G16" s="502"/>
      <c r="H16" s="502">
        <v>3200</v>
      </c>
      <c r="I16" s="502"/>
      <c r="J16" s="502">
        <f>1263+300</f>
        <v>1563</v>
      </c>
      <c r="K16" s="502"/>
      <c r="L16" s="502">
        <f t="shared" si="0"/>
        <v>20000</v>
      </c>
    </row>
    <row r="17" spans="1:12">
      <c r="A17" s="566" t="s">
        <v>736</v>
      </c>
      <c r="B17" s="494">
        <f>0.1+0.15</f>
        <v>0.25</v>
      </c>
      <c r="C17" s="502">
        <f>8240+8240</f>
        <v>16480</v>
      </c>
      <c r="D17" s="494">
        <f>0.25+0.25+0.37</f>
        <v>0.87</v>
      </c>
      <c r="E17" s="502">
        <f>11250+9375+12950</f>
        <v>33575</v>
      </c>
      <c r="F17" s="502"/>
      <c r="G17" s="502"/>
      <c r="H17" s="502">
        <v>14445</v>
      </c>
      <c r="I17" s="502"/>
      <c r="J17" s="502"/>
      <c r="K17" s="502"/>
      <c r="L17" s="502">
        <f t="shared" si="0"/>
        <v>64500</v>
      </c>
    </row>
    <row r="18" spans="1:12">
      <c r="A18" s="566" t="s">
        <v>737</v>
      </c>
      <c r="B18" s="494">
        <v>0.28000000000000003</v>
      </c>
      <c r="C18" s="502">
        <v>9142</v>
      </c>
      <c r="D18" s="494"/>
      <c r="E18" s="502"/>
      <c r="F18" s="502"/>
      <c r="G18" s="502"/>
      <c r="H18" s="502">
        <v>2468</v>
      </c>
      <c r="I18" s="502">
        <v>5240</v>
      </c>
      <c r="J18" s="502">
        <f>350+300</f>
        <v>650</v>
      </c>
      <c r="K18" s="502"/>
      <c r="L18" s="502">
        <f t="shared" si="0"/>
        <v>17500</v>
      </c>
    </row>
    <row r="19" spans="1:12">
      <c r="B19" s="390">
        <f>SUM(B4:B18)</f>
        <v>1.9349400000000001</v>
      </c>
      <c r="C19" s="567">
        <f>SUM(C4:C18)</f>
        <v>90259</v>
      </c>
      <c r="D19" s="390">
        <f>SUM(D4:D18)</f>
        <v>6.7337700000000007</v>
      </c>
      <c r="E19" s="567">
        <f>SUM(E4:E18)</f>
        <v>226008.29</v>
      </c>
      <c r="F19" s="390"/>
      <c r="G19" s="390"/>
      <c r="H19" s="567">
        <f>SUM(H4:H18)</f>
        <v>51211.71</v>
      </c>
      <c r="I19" s="567">
        <f>SUM(I4:I18)</f>
        <v>5240</v>
      </c>
      <c r="J19" s="567">
        <f>SUM(J4:J18)</f>
        <v>6729</v>
      </c>
      <c r="K19" s="390"/>
      <c r="L19" s="397">
        <f>SUM(L4:L18)</f>
        <v>379448</v>
      </c>
    </row>
    <row r="21" spans="1:12">
      <c r="A21" s="551" t="s">
        <v>734</v>
      </c>
      <c r="B21" s="548"/>
      <c r="C21" s="552"/>
      <c r="D21" s="548">
        <v>1.2130000000000001</v>
      </c>
      <c r="E21" s="552">
        <v>37670</v>
      </c>
      <c r="F21" s="552"/>
      <c r="G21" s="552"/>
      <c r="H21" s="552">
        <v>9330</v>
      </c>
      <c r="I21" s="552"/>
      <c r="J21" s="552"/>
      <c r="K21" s="552"/>
      <c r="L21" s="552">
        <f t="shared" ref="L21" si="1">SUM(G21:K21,E21,C21)</f>
        <v>47000</v>
      </c>
    </row>
    <row r="22" spans="1:12">
      <c r="L22" s="568">
        <f>L21+L19</f>
        <v>426448</v>
      </c>
    </row>
  </sheetData>
  <mergeCells count="3">
    <mergeCell ref="B2:C2"/>
    <mergeCell ref="D2:E2"/>
    <mergeCell ref="F2:G2"/>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sheetPr>
  <dimension ref="A1:I57"/>
  <sheetViews>
    <sheetView zoomScale="85" zoomScaleNormal="85" workbookViewId="0">
      <selection activeCell="E16" sqref="E16"/>
    </sheetView>
  </sheetViews>
  <sheetFormatPr defaultRowHeight="15"/>
  <cols>
    <col min="1" max="1" width="54.85546875" customWidth="1"/>
    <col min="2" max="2" width="14.7109375" customWidth="1"/>
    <col min="3" max="3" width="14.28515625" bestFit="1" customWidth="1"/>
    <col min="4" max="4" width="18.42578125" customWidth="1"/>
    <col min="5" max="5" width="26.85546875" customWidth="1"/>
    <col min="6" max="6" width="11.85546875" bestFit="1" customWidth="1"/>
  </cols>
  <sheetData>
    <row r="1" spans="1:9">
      <c r="G1" s="409"/>
      <c r="H1" s="408"/>
      <c r="I1" s="408"/>
    </row>
    <row r="2" spans="1:9">
      <c r="A2" s="190" t="s">
        <v>509</v>
      </c>
      <c r="B2" s="181"/>
      <c r="C2" s="181"/>
      <c r="D2" s="181"/>
    </row>
    <row r="3" spans="1:9" ht="15.75" thickBot="1">
      <c r="A3" s="142" t="s">
        <v>510</v>
      </c>
      <c r="B3" s="563">
        <f>C9/B9</f>
        <v>60059.389591158077</v>
      </c>
      <c r="C3" s="15"/>
      <c r="D3" s="15"/>
      <c r="F3" s="126"/>
    </row>
    <row r="4" spans="1:9">
      <c r="A4" s="143" t="s">
        <v>508</v>
      </c>
      <c r="B4" s="144" t="s">
        <v>178</v>
      </c>
      <c r="C4" s="144" t="s">
        <v>507</v>
      </c>
      <c r="D4" s="145" t="s">
        <v>505</v>
      </c>
    </row>
    <row r="5" spans="1:9">
      <c r="A5" s="146" t="str">
        <f>'PIVOT TABLES'!A7</f>
        <v>Asst. Program Director (UFR Title 103)</v>
      </c>
      <c r="B5" s="285">
        <f>'PIVOT TABLES'!B7</f>
        <v>2.6100000000000003</v>
      </c>
      <c r="C5" s="150">
        <f>'PIVOT TABLES'!C7</f>
        <v>141517</v>
      </c>
      <c r="D5" s="151">
        <f t="shared" ref="D5:D8" si="0">C5/B5</f>
        <v>54221.072796934859</v>
      </c>
    </row>
    <row r="6" spans="1:9">
      <c r="A6" s="146" t="str">
        <f>'PIVOT TABLES'!A20</f>
        <v>Program Director (UFR Title 102)</v>
      </c>
      <c r="B6" s="285">
        <f>'PIVOT TABLES'!B20</f>
        <v>11.107045439883013</v>
      </c>
      <c r="C6" s="150">
        <f>'PIVOT TABLES'!C20</f>
        <v>690420.9</v>
      </c>
      <c r="D6" s="151">
        <f t="shared" si="0"/>
        <v>62160.626220258986</v>
      </c>
    </row>
    <row r="7" spans="1:9">
      <c r="A7" s="146" t="str">
        <f>'PIVOT TABLES'!A21</f>
        <v>Program Function Manager (UFR Title 101)</v>
      </c>
      <c r="B7" s="285">
        <f>'PIVOT TABLES'!B21</f>
        <v>2.4016767630586355</v>
      </c>
      <c r="C7" s="150">
        <f>'PIVOT TABLES'!C21</f>
        <v>137537.47999999998</v>
      </c>
      <c r="D7" s="151">
        <f t="shared" si="0"/>
        <v>57267.273479733492</v>
      </c>
    </row>
    <row r="8" spans="1:9" s="18" customFormat="1">
      <c r="A8" s="146" t="str">
        <f>'PIVOT TABLES'!A24</f>
        <v xml:space="preserve">Supervising Professional (UFR Title 104) </v>
      </c>
      <c r="B8" s="285">
        <f>'PIVOT TABLES'!B24</f>
        <v>0.24</v>
      </c>
      <c r="C8" s="150">
        <f>'PIVOT TABLES'!C24</f>
        <v>13019.49</v>
      </c>
      <c r="D8" s="151">
        <f t="shared" si="0"/>
        <v>54247.875</v>
      </c>
    </row>
    <row r="9" spans="1:9" s="18" customFormat="1">
      <c r="A9" s="148" t="s">
        <v>183</v>
      </c>
      <c r="B9" s="152">
        <f>SUM(B5:B8)</f>
        <v>16.358722202941646</v>
      </c>
      <c r="C9" s="153">
        <f>SUM(C5:C8)</f>
        <v>982494.87</v>
      </c>
      <c r="D9" s="159">
        <f>C9/B9</f>
        <v>60059.389591158077</v>
      </c>
      <c r="F9" s="127"/>
    </row>
    <row r="10" spans="1:9" s="18" customFormat="1">
      <c r="A10" s="547" t="s">
        <v>717</v>
      </c>
      <c r="B10" s="553">
        <f>'4c. RPE'!B19</f>
        <v>1.9349400000000001</v>
      </c>
      <c r="C10" s="554">
        <f>'4c. RPE'!C19</f>
        <v>90259</v>
      </c>
      <c r="D10" s="555">
        <f>C10/B10</f>
        <v>46646.924452437801</v>
      </c>
    </row>
    <row r="11" spans="1:9">
      <c r="A11" s="148" t="s">
        <v>738</v>
      </c>
      <c r="B11" s="152">
        <f>B9-B10</f>
        <v>14.423782202941645</v>
      </c>
      <c r="C11" s="153">
        <f>C9-C10</f>
        <v>892235.87</v>
      </c>
      <c r="D11" s="160"/>
    </row>
    <row r="12" spans="1:9">
      <c r="A12" s="148" t="s">
        <v>739</v>
      </c>
      <c r="B12" s="152">
        <f>B11/6</f>
        <v>2.4039637004902743</v>
      </c>
      <c r="C12" s="153">
        <f>C11/6</f>
        <v>148705.97833333333</v>
      </c>
      <c r="D12" s="154"/>
      <c r="F12" s="126"/>
    </row>
    <row r="13" spans="1:9" ht="15.75" thickBot="1">
      <c r="A13" s="149" t="s">
        <v>504</v>
      </c>
      <c r="B13" s="155" t="s">
        <v>513</v>
      </c>
      <c r="C13" s="155" t="s">
        <v>513</v>
      </c>
      <c r="D13" s="556">
        <f>MEDIAN(D5:D8,D10)</f>
        <v>54247.875</v>
      </c>
    </row>
    <row r="15" spans="1:9">
      <c r="A15" s="190" t="s">
        <v>511</v>
      </c>
      <c r="B15" s="181"/>
      <c r="C15" s="181"/>
      <c r="D15" s="181"/>
    </row>
    <row r="16" spans="1:9" ht="15.75" thickBot="1">
      <c r="A16" s="142" t="s">
        <v>510</v>
      </c>
      <c r="B16" s="563">
        <f>C28/B28</f>
        <v>36182.202771292992</v>
      </c>
      <c r="C16" s="15"/>
      <c r="D16" s="15"/>
    </row>
    <row r="17" spans="1:6">
      <c r="A17" s="143" t="s">
        <v>508</v>
      </c>
      <c r="B17" s="144" t="s">
        <v>178</v>
      </c>
      <c r="C17" s="144" t="s">
        <v>507</v>
      </c>
      <c r="D17" s="145" t="s">
        <v>505</v>
      </c>
    </row>
    <row r="18" spans="1:6">
      <c r="A18" s="146" t="str">
        <f>'PIVOT TABLES'!A8</f>
        <v>Case Worker / Manager - Masters (UFR Title 131)</v>
      </c>
      <c r="B18" s="147">
        <f>'PIVOT TABLES'!B8</f>
        <v>0.4</v>
      </c>
      <c r="C18" s="150">
        <f>'PIVOT TABLES'!C8</f>
        <v>17103</v>
      </c>
      <c r="D18" s="158">
        <f>C18/B18</f>
        <v>42757.5</v>
      </c>
    </row>
    <row r="19" spans="1:6">
      <c r="A19" s="146" t="str">
        <f>'PIVOT TABLES'!A9</f>
        <v>Case Worker / Manager (UFR Title 132)</v>
      </c>
      <c r="B19" s="147">
        <f>'PIVOT TABLES'!B9</f>
        <v>3.47</v>
      </c>
      <c r="C19" s="150">
        <f>'PIVOT TABLES'!C9</f>
        <v>127141</v>
      </c>
      <c r="D19" s="158">
        <f t="shared" ref="D19:D25" si="1">C19/B19</f>
        <v>36640.057636887606</v>
      </c>
      <c r="F19" s="439"/>
    </row>
    <row r="20" spans="1:6">
      <c r="A20" s="146" t="str">
        <f>'PIVOT TABLES'!A10</f>
        <v>Counselor (UFR Title 130)</v>
      </c>
      <c r="B20" s="147">
        <f>'PIVOT TABLES'!B10</f>
        <v>13.884826458535864</v>
      </c>
      <c r="C20" s="150">
        <f>'PIVOT TABLES'!C10</f>
        <v>444742.08</v>
      </c>
      <c r="D20" s="158">
        <f t="shared" si="1"/>
        <v>32030.798607971759</v>
      </c>
    </row>
    <row r="21" spans="1:6" s="18" customFormat="1">
      <c r="A21" s="146" t="str">
        <f>'PIVOT TABLES'!A12</f>
        <v>Direct Care / Prog. Staff I (UFR Title 136)</v>
      </c>
      <c r="B21" s="147">
        <f>'PIVOT TABLES'!B12</f>
        <v>2.8507967032967034</v>
      </c>
      <c r="C21" s="150">
        <f>'PIVOT TABLES'!C12</f>
        <v>70285.440000000002</v>
      </c>
      <c r="D21" s="158">
        <f t="shared" ref="D21" si="2">C21/B21</f>
        <v>24654.665805780147</v>
      </c>
    </row>
    <row r="22" spans="1:6">
      <c r="A22" s="146" t="str">
        <f>'PIVOT TABLES'!A13</f>
        <v>Direct Care / Prog. Staff II (UFR Title 135)</v>
      </c>
      <c r="B22" s="147">
        <f>'PIVOT TABLES'!B13</f>
        <v>15.903937728937729</v>
      </c>
      <c r="C22" s="150">
        <f>'PIVOT TABLES'!C13</f>
        <v>605529.39</v>
      </c>
      <c r="D22" s="158">
        <f t="shared" si="1"/>
        <v>38074.180138307493</v>
      </c>
    </row>
    <row r="23" spans="1:6">
      <c r="A23" s="146" t="str">
        <f>'PIVOT TABLES'!A14</f>
        <v>Direct Care / Prog. Staff III (UFR Title 134)</v>
      </c>
      <c r="B23" s="147">
        <f>'PIVOT TABLES'!B14</f>
        <v>5.1192747252747255</v>
      </c>
      <c r="C23" s="150">
        <f>'PIVOT TABLES'!C14</f>
        <v>189916.94</v>
      </c>
      <c r="D23" s="158">
        <f t="shared" si="1"/>
        <v>37098.407526821706</v>
      </c>
    </row>
    <row r="24" spans="1:6">
      <c r="A24" s="146" t="str">
        <f>'PIVOT TABLES'!A15</f>
        <v>Direct Care / Prog. Staff Superv. (UFR Title 133)</v>
      </c>
      <c r="B24" s="147">
        <f>'PIVOT TABLES'!B15</f>
        <v>2.4699999999999998</v>
      </c>
      <c r="C24" s="150">
        <f>'PIVOT TABLES'!C15</f>
        <v>110963.12</v>
      </c>
      <c r="D24" s="158">
        <f t="shared" si="1"/>
        <v>44924.340080971662</v>
      </c>
    </row>
    <row r="25" spans="1:6">
      <c r="A25" s="146" t="str">
        <f>'PIVOT TABLES'!A17</f>
        <v>Licensed Counselor (UFR Title 127)</v>
      </c>
      <c r="B25" s="147">
        <f>'PIVOT TABLES'!B17</f>
        <v>0.56999999999999995</v>
      </c>
      <c r="C25" s="150">
        <f>'PIVOT TABLES'!C17</f>
        <v>24093</v>
      </c>
      <c r="D25" s="158">
        <f t="shared" si="1"/>
        <v>42268.42105263158</v>
      </c>
    </row>
    <row r="26" spans="1:6">
      <c r="A26" s="139" t="str">
        <f>'PIVOT TABLES'!A22</f>
        <v>Social Worker - L.C.S.W., L.S.W (UFR Title 125 &amp; 126)</v>
      </c>
      <c r="B26" s="147">
        <f>'PIVOT TABLES'!B22</f>
        <v>0.79</v>
      </c>
      <c r="C26" s="128">
        <f>'PIVOT TABLES'!C22</f>
        <v>36145.15</v>
      </c>
      <c r="D26" s="158">
        <f>C26/B26</f>
        <v>45753.354430379746</v>
      </c>
      <c r="F26" s="565"/>
    </row>
    <row r="27" spans="1:6">
      <c r="A27" s="310" t="str">
        <f>'PIVOT TABLES'!A23</f>
        <v>Social Worker - L.I.C.S.W. (UFR Title 124)</v>
      </c>
      <c r="B27" s="147">
        <f>'PIVOT TABLES'!B23</f>
        <v>1.6463846153846156</v>
      </c>
      <c r="C27" s="128">
        <f>'PIVOT TABLES'!C23</f>
        <v>78451.509999999995</v>
      </c>
      <c r="D27" s="158">
        <f t="shared" ref="D27:D29" si="3">C27/B27</f>
        <v>47650.779330000456</v>
      </c>
    </row>
    <row r="28" spans="1:6">
      <c r="A28" s="148" t="s">
        <v>183</v>
      </c>
      <c r="B28" s="152">
        <f>SUM(B18:B27)</f>
        <v>47.105220231429641</v>
      </c>
      <c r="C28" s="153">
        <f>SUM(C18:C27)</f>
        <v>1704370.6300000001</v>
      </c>
      <c r="D28" s="159">
        <f t="shared" si="3"/>
        <v>36182.202771292992</v>
      </c>
    </row>
    <row r="29" spans="1:6" s="18" customFormat="1">
      <c r="A29" s="547" t="s">
        <v>717</v>
      </c>
      <c r="B29" s="553">
        <f>'4c. RPE'!D19</f>
        <v>6.7337700000000007</v>
      </c>
      <c r="C29" s="554">
        <f>'4c. RPE'!E19</f>
        <v>226008.29</v>
      </c>
      <c r="D29" s="158">
        <f t="shared" si="3"/>
        <v>33563.410986713236</v>
      </c>
      <c r="F29" s="126"/>
    </row>
    <row r="30" spans="1:6" s="18" customFormat="1">
      <c r="A30" s="148" t="s">
        <v>738</v>
      </c>
      <c r="B30" s="152">
        <f>B28-B29</f>
        <v>40.371450231429641</v>
      </c>
      <c r="C30" s="153">
        <f>C28-C29</f>
        <v>1478362.34</v>
      </c>
      <c r="D30" s="160"/>
    </row>
    <row r="31" spans="1:6">
      <c r="A31" s="148" t="s">
        <v>739</v>
      </c>
      <c r="B31" s="152">
        <f>B30/12</f>
        <v>3.3642875192858033</v>
      </c>
      <c r="C31" s="153">
        <f>C30/12</f>
        <v>123196.86166666668</v>
      </c>
      <c r="D31" s="154"/>
    </row>
    <row r="32" spans="1:6" ht="15.75" thickBot="1">
      <c r="A32" s="149" t="s">
        <v>504</v>
      </c>
      <c r="B32" s="155"/>
      <c r="C32" s="155"/>
      <c r="D32" s="556">
        <f>MEDIAN(D18:D27,D29)</f>
        <v>38074.180138307493</v>
      </c>
    </row>
    <row r="34" spans="1:6">
      <c r="A34" s="190" t="s">
        <v>512</v>
      </c>
      <c r="B34" s="181"/>
      <c r="C34" s="181"/>
      <c r="D34" s="181"/>
    </row>
    <row r="35" spans="1:6" ht="15.75" thickBot="1">
      <c r="A35" s="142" t="s">
        <v>510</v>
      </c>
      <c r="B35" s="563">
        <f>C39/B39</f>
        <v>34115.193336637109</v>
      </c>
      <c r="C35" s="15"/>
      <c r="D35" s="15"/>
    </row>
    <row r="36" spans="1:6">
      <c r="A36" s="143" t="s">
        <v>508</v>
      </c>
      <c r="B36" s="144" t="s">
        <v>178</v>
      </c>
      <c r="C36" s="144" t="s">
        <v>507</v>
      </c>
      <c r="D36" s="145" t="s">
        <v>505</v>
      </c>
    </row>
    <row r="37" spans="1:6">
      <c r="A37" s="146" t="str">
        <f>'PIVOT TABLES'!A18</f>
        <v>Maintainence, House/Groundskeeping, Cook 138</v>
      </c>
      <c r="B37" s="147">
        <f>'PIVOT TABLES'!B18</f>
        <v>0.11</v>
      </c>
      <c r="C37" s="128">
        <f>'PIVOT TABLES'!C18</f>
        <v>2844</v>
      </c>
      <c r="D37" s="158">
        <f>C37/B37</f>
        <v>25854.545454545456</v>
      </c>
    </row>
    <row r="38" spans="1:6">
      <c r="A38" s="146" t="str">
        <f>'PIVOT TABLES'!A19</f>
        <v>Prog. Secretarial / Clerical Staff (UFR Title 137)</v>
      </c>
      <c r="B38" s="147">
        <f>'PIVOT TABLES'!B19</f>
        <v>3.3455586080586075</v>
      </c>
      <c r="C38" s="128">
        <f>'PIVOT TABLES'!C19</f>
        <v>115043.05</v>
      </c>
      <c r="D38" s="158">
        <f>C38/B38</f>
        <v>34386.798582123265</v>
      </c>
    </row>
    <row r="39" spans="1:6">
      <c r="A39" s="148" t="s">
        <v>183</v>
      </c>
      <c r="B39" s="152">
        <f>SUM(B37:B38)</f>
        <v>3.4555586080586074</v>
      </c>
      <c r="C39" s="153">
        <f>SUM(C37:C38)</f>
        <v>117887.05</v>
      </c>
      <c r="D39" s="159"/>
    </row>
    <row r="40" spans="1:6">
      <c r="A40" s="148" t="s">
        <v>506</v>
      </c>
      <c r="B40" s="152">
        <f>AVERAGE(B37:B38)</f>
        <v>1.7277793040293037</v>
      </c>
      <c r="C40" s="153">
        <f>AVERAGE(C37:C38)</f>
        <v>58943.525000000001</v>
      </c>
      <c r="D40" s="154"/>
      <c r="F40" s="126"/>
    </row>
    <row r="41" spans="1:6" ht="15.75" thickBot="1">
      <c r="A41" s="149" t="s">
        <v>504</v>
      </c>
      <c r="B41" s="155">
        <f>MEDIAN(B37:B38)</f>
        <v>1.7277793040293039</v>
      </c>
      <c r="C41" s="156">
        <f>MEDIAN(C37:C38)</f>
        <v>58943.525000000001</v>
      </c>
      <c r="D41" s="157"/>
    </row>
    <row r="43" spans="1:6" ht="15.75" thickBot="1">
      <c r="A43" s="141" t="s">
        <v>514</v>
      </c>
    </row>
    <row r="44" spans="1:6">
      <c r="A44" s="161" t="s">
        <v>508</v>
      </c>
      <c r="B44" s="162" t="s">
        <v>178</v>
      </c>
      <c r="C44" s="163" t="s">
        <v>507</v>
      </c>
    </row>
    <row r="45" spans="1:6" s="18" customFormat="1">
      <c r="A45" s="595"/>
      <c r="B45" s="288"/>
      <c r="C45" s="596"/>
    </row>
    <row r="46" spans="1:6" ht="15.75" thickBot="1">
      <c r="A46" s="164" t="str">
        <f>'PIVOT TABLES'!A16</f>
        <v xml:space="preserve">Direct Care Overtime, Shift Differential and Relief </v>
      </c>
      <c r="B46" s="165">
        <f>GETPIVOTDATA("Sum of FTE",'PIVOT TABLES'!$A$6,"LineDescription","Direct Care Overtime, Shift Differential and Relief ")</f>
        <v>0</v>
      </c>
      <c r="C46" s="215">
        <f>GETPIVOTDATA("Sum of Actual",'PIVOT TABLES'!$A$6,"LineDescription","Direct Care Overtime, Shift Differential and Relief ")</f>
        <v>55390.7</v>
      </c>
    </row>
    <row r="49" spans="1:6" ht="15.75" thickBot="1">
      <c r="A49" s="172" t="s">
        <v>535</v>
      </c>
      <c r="B49" s="117"/>
      <c r="C49" s="117"/>
    </row>
    <row r="50" spans="1:6">
      <c r="A50" s="173" t="s">
        <v>516</v>
      </c>
      <c r="B50" s="174" t="s">
        <v>178</v>
      </c>
      <c r="C50" s="174" t="s">
        <v>515</v>
      </c>
      <c r="D50" s="174" t="s">
        <v>536</v>
      </c>
      <c r="E50" s="175" t="s">
        <v>764</v>
      </c>
      <c r="F50" s="170" t="s">
        <v>517</v>
      </c>
    </row>
    <row r="51" spans="1:6">
      <c r="A51" s="176" t="str">
        <f>A2</f>
        <v>MANAGEMENT</v>
      </c>
      <c r="B51" s="177">
        <f>B9</f>
        <v>16.358722202941646</v>
      </c>
      <c r="C51" s="198">
        <f>$C$9</f>
        <v>982494.87</v>
      </c>
      <c r="D51" s="198">
        <f>C51/B51</f>
        <v>60059.389591158077</v>
      </c>
      <c r="E51" s="178">
        <v>60000</v>
      </c>
      <c r="F51" s="171">
        <f>SUM(C54:C55)</f>
        <v>2860143.2500000005</v>
      </c>
    </row>
    <row r="52" spans="1:6">
      <c r="A52" s="176" t="str">
        <f>A15</f>
        <v xml:space="preserve">DIRECT </v>
      </c>
      <c r="B52" s="177">
        <f>B28</f>
        <v>47.105220231429641</v>
      </c>
      <c r="C52" s="198">
        <f>$C$28</f>
        <v>1704370.6300000001</v>
      </c>
      <c r="D52" s="198">
        <f>C52/B52</f>
        <v>36182.202771292992</v>
      </c>
      <c r="E52" s="178">
        <v>37000</v>
      </c>
    </row>
    <row r="53" spans="1:6">
      <c r="A53" s="176" t="str">
        <f>A34</f>
        <v>SUPPORT</v>
      </c>
      <c r="B53" s="177">
        <f>B39</f>
        <v>3.4555586080586074</v>
      </c>
      <c r="C53" s="198">
        <f>$C$39</f>
        <v>117887.05</v>
      </c>
      <c r="D53" s="198">
        <f>C53/B53</f>
        <v>34115.193336637109</v>
      </c>
      <c r="E53" s="178">
        <v>32000</v>
      </c>
    </row>
    <row r="54" spans="1:6" ht="15.75" thickBot="1">
      <c r="A54" s="179" t="str">
        <f>A43</f>
        <v>TO BE ADDED TO "OTHER PROGRAM EXPENSES"</v>
      </c>
      <c r="B54" s="180"/>
      <c r="C54" s="199">
        <f>C46</f>
        <v>55390.7</v>
      </c>
      <c r="D54" s="603"/>
      <c r="E54" s="200"/>
    </row>
    <row r="55" spans="1:6">
      <c r="A55" s="140" t="s">
        <v>537</v>
      </c>
      <c r="B55" s="166">
        <f>SUM(B51:B53)</f>
        <v>66.9195010424299</v>
      </c>
      <c r="C55" s="134">
        <f>(B51*D51)+(B52*D52)+(B53*D53)</f>
        <v>2804752.5500000003</v>
      </c>
    </row>
    <row r="56" spans="1:6">
      <c r="A56" s="140" t="s">
        <v>538</v>
      </c>
      <c r="B56" s="201">
        <f>SUM('PIVOT TABLES'!F34:F35)</f>
        <v>0.12883513813623818</v>
      </c>
      <c r="C56" s="134">
        <f>C55*B56</f>
        <v>361350.68221721629</v>
      </c>
    </row>
    <row r="57" spans="1:6">
      <c r="A57" s="140" t="s">
        <v>495</v>
      </c>
      <c r="C57" s="134">
        <f>SUM(C55:C56)</f>
        <v>3166103.2322172164</v>
      </c>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3" tint="0.79998168889431442"/>
  </sheetPr>
  <dimension ref="A1:I103"/>
  <sheetViews>
    <sheetView zoomScale="85" zoomScaleNormal="85" workbookViewId="0">
      <selection activeCell="I66" sqref="I66"/>
    </sheetView>
  </sheetViews>
  <sheetFormatPr defaultColWidth="9.140625" defaultRowHeight="15"/>
  <cols>
    <col min="1" max="1" width="46.85546875" style="18" customWidth="1"/>
    <col min="2" max="2" width="12" style="18" customWidth="1"/>
    <col min="3" max="3" width="13.42578125" style="18" customWidth="1"/>
    <col min="4" max="4" width="18.42578125" style="18" customWidth="1"/>
    <col min="5" max="5" width="9.85546875" style="18" customWidth="1"/>
    <col min="6" max="6" width="12.5703125" style="18" bestFit="1" customWidth="1"/>
    <col min="7" max="7" width="13.5703125" style="18" customWidth="1"/>
    <col min="8" max="8" width="12.85546875" style="18" customWidth="1"/>
    <col min="9" max="16384" width="9.140625" style="18"/>
  </cols>
  <sheetData>
    <row r="1" spans="1:9">
      <c r="G1" s="959" t="s">
        <v>610</v>
      </c>
      <c r="H1" s="959"/>
      <c r="I1" s="959"/>
    </row>
    <row r="2" spans="1:9" ht="18.75">
      <c r="A2" s="956" t="s">
        <v>509</v>
      </c>
      <c r="B2" s="957"/>
      <c r="C2" s="957"/>
      <c r="D2" s="958"/>
      <c r="G2" s="117" t="s">
        <v>649</v>
      </c>
      <c r="H2" s="465" t="e">
        <f>B62/5</f>
        <v>#REF!</v>
      </c>
      <c r="I2" s="465" t="e">
        <f>B62</f>
        <v>#REF!</v>
      </c>
    </row>
    <row r="3" spans="1:9" ht="15.75" thickBot="1">
      <c r="A3" s="298" t="s">
        <v>645</v>
      </c>
      <c r="B3" s="300"/>
      <c r="C3" s="301"/>
      <c r="D3" s="299"/>
      <c r="F3" s="126"/>
      <c r="G3" s="117" t="s">
        <v>650</v>
      </c>
      <c r="H3" s="465" t="e">
        <f>#REF!/3</f>
        <v>#REF!</v>
      </c>
      <c r="I3" s="465" t="e">
        <f>#REF!</f>
        <v>#REF!</v>
      </c>
    </row>
    <row r="4" spans="1:9">
      <c r="A4" s="143" t="s">
        <v>508</v>
      </c>
      <c r="B4" s="144" t="s">
        <v>178</v>
      </c>
      <c r="C4" s="144" t="s">
        <v>507</v>
      </c>
      <c r="D4" s="145" t="s">
        <v>505</v>
      </c>
      <c r="G4" s="117"/>
      <c r="H4" s="465"/>
      <c r="I4" s="465" t="e">
        <f>SUM(I2:I3)</f>
        <v>#REF!</v>
      </c>
    </row>
    <row r="5" spans="1:9">
      <c r="A5" s="146" t="e">
        <f>'PIVOT TABLES'!#REF!</f>
        <v>#REF!</v>
      </c>
      <c r="B5" s="286" t="e">
        <f>'PIVOT TABLES'!#REF!</f>
        <v>#REF!</v>
      </c>
      <c r="C5" s="150" t="e">
        <f>'PIVOT TABLES'!#REF!</f>
        <v>#REF!</v>
      </c>
      <c r="D5" s="158" t="e">
        <f>C5/B5</f>
        <v>#REF!</v>
      </c>
      <c r="G5" s="117"/>
      <c r="H5" s="117"/>
      <c r="I5" s="166" t="e">
        <f>I4/8</f>
        <v>#REF!</v>
      </c>
    </row>
    <row r="6" spans="1:9">
      <c r="A6" s="146" t="e">
        <f>'PIVOT TABLES'!#REF!</f>
        <v>#REF!</v>
      </c>
      <c r="B6" s="286" t="e">
        <f>'PIVOT TABLES'!#REF!</f>
        <v>#REF!</v>
      </c>
      <c r="C6" s="150" t="e">
        <f>'PIVOT TABLES'!#REF!</f>
        <v>#REF!</v>
      </c>
      <c r="D6" s="158" t="e">
        <f t="shared" ref="D6:D7" si="0">C6/B6</f>
        <v>#REF!</v>
      </c>
      <c r="G6" s="117"/>
      <c r="H6" s="117"/>
      <c r="I6" s="117"/>
    </row>
    <row r="7" spans="1:9">
      <c r="A7" s="146" t="e">
        <f>'PIVOT TABLES'!#REF!</f>
        <v>#REF!</v>
      </c>
      <c r="B7" s="286" t="e">
        <f>'PIVOT TABLES'!#REF!</f>
        <v>#REF!</v>
      </c>
      <c r="C7" s="150" t="e">
        <f>'PIVOT TABLES'!#REF!</f>
        <v>#REF!</v>
      </c>
      <c r="D7" s="158" t="e">
        <f t="shared" si="0"/>
        <v>#REF!</v>
      </c>
    </row>
    <row r="8" spans="1:9">
      <c r="A8" s="290"/>
      <c r="B8" s="288" t="e">
        <f>SUM(B5:B7)</f>
        <v>#REF!</v>
      </c>
      <c r="C8" s="289" t="e">
        <f>SUM(C5:C7)</f>
        <v>#REF!</v>
      </c>
      <c r="D8" s="160" t="e">
        <f>C8/B8</f>
        <v>#REF!</v>
      </c>
    </row>
    <row r="9" spans="1:9" ht="15.75" thickBot="1">
      <c r="A9" s="298" t="s">
        <v>563</v>
      </c>
      <c r="B9" s="300"/>
      <c r="C9" s="301"/>
      <c r="D9" s="299"/>
    </row>
    <row r="10" spans="1:9">
      <c r="A10" s="143" t="s">
        <v>508</v>
      </c>
      <c r="B10" s="144" t="s">
        <v>178</v>
      </c>
      <c r="C10" s="144" t="s">
        <v>507</v>
      </c>
      <c r="D10" s="145" t="s">
        <v>505</v>
      </c>
    </row>
    <row r="11" spans="1:9">
      <c r="A11" s="146" t="e">
        <f>'PIVOT TABLES'!#REF!</f>
        <v>#REF!</v>
      </c>
      <c r="B11" s="286" t="e">
        <f>'PIVOT TABLES'!#REF!</f>
        <v>#REF!</v>
      </c>
      <c r="C11" s="150" t="e">
        <f>'PIVOT TABLES'!#REF!</f>
        <v>#REF!</v>
      </c>
      <c r="D11" s="158" t="e">
        <f>C11/B11</f>
        <v>#REF!</v>
      </c>
    </row>
    <row r="12" spans="1:9">
      <c r="A12" s="146" t="e">
        <f>'PIVOT TABLES'!#REF!</f>
        <v>#REF!</v>
      </c>
      <c r="B12" s="286" t="e">
        <f>'PIVOT TABLES'!#REF!</f>
        <v>#REF!</v>
      </c>
      <c r="C12" s="150" t="e">
        <f>'PIVOT TABLES'!#REF!</f>
        <v>#REF!</v>
      </c>
      <c r="D12" s="158" t="e">
        <f t="shared" ref="D12:D15" si="1">C12/B12</f>
        <v>#REF!</v>
      </c>
    </row>
    <row r="13" spans="1:9">
      <c r="A13" s="146" t="e">
        <f>'PIVOT TABLES'!#REF!</f>
        <v>#REF!</v>
      </c>
      <c r="B13" s="286" t="e">
        <f>'PIVOT TABLES'!#REF!</f>
        <v>#REF!</v>
      </c>
      <c r="C13" s="150" t="e">
        <f>'PIVOT TABLES'!#REF!</f>
        <v>#REF!</v>
      </c>
      <c r="D13" s="158" t="e">
        <f t="shared" si="1"/>
        <v>#REF!</v>
      </c>
    </row>
    <row r="14" spans="1:9">
      <c r="A14" s="146" t="e">
        <f>'PIVOT TABLES'!#REF!</f>
        <v>#REF!</v>
      </c>
      <c r="B14" s="286" t="e">
        <f>'PIVOT TABLES'!#REF!</f>
        <v>#REF!</v>
      </c>
      <c r="C14" s="150" t="e">
        <f>'PIVOT TABLES'!#REF!</f>
        <v>#REF!</v>
      </c>
      <c r="D14" s="158" t="e">
        <f t="shared" si="1"/>
        <v>#REF!</v>
      </c>
    </row>
    <row r="15" spans="1:9">
      <c r="A15" s="146" t="e">
        <f>'PIVOT TABLES'!#REF!</f>
        <v>#REF!</v>
      </c>
      <c r="B15" s="286" t="e">
        <f>'PIVOT TABLES'!#REF!</f>
        <v>#REF!</v>
      </c>
      <c r="C15" s="150" t="e">
        <f>'PIVOT TABLES'!#REF!</f>
        <v>#REF!</v>
      </c>
      <c r="D15" s="158" t="e">
        <f t="shared" si="1"/>
        <v>#REF!</v>
      </c>
    </row>
    <row r="16" spans="1:9">
      <c r="A16" s="290"/>
      <c r="B16" s="288" t="e">
        <f>SUM(B11:B15)</f>
        <v>#REF!</v>
      </c>
      <c r="C16" s="289" t="e">
        <f>SUM(C11:C15)</f>
        <v>#REF!</v>
      </c>
      <c r="D16" s="160" t="e">
        <f>C16/B16</f>
        <v>#REF!</v>
      </c>
    </row>
    <row r="17" spans="1:5" ht="15.75" thickBot="1">
      <c r="A17" s="298" t="s">
        <v>564</v>
      </c>
      <c r="B17" s="300"/>
      <c r="C17" s="301"/>
      <c r="D17" s="299"/>
    </row>
    <row r="18" spans="1:5">
      <c r="A18" s="143" t="s">
        <v>508</v>
      </c>
      <c r="B18" s="144" t="s">
        <v>178</v>
      </c>
      <c r="C18" s="144" t="s">
        <v>507</v>
      </c>
      <c r="D18" s="145" t="s">
        <v>505</v>
      </c>
    </row>
    <row r="19" spans="1:5">
      <c r="A19" s="146" t="e">
        <f>'PIVOT TABLES'!#REF!</f>
        <v>#REF!</v>
      </c>
      <c r="B19" s="147" t="e">
        <f>'PIVOT TABLES'!#REF!</f>
        <v>#REF!</v>
      </c>
      <c r="C19" s="150" t="e">
        <f>'PIVOT TABLES'!#REF!</f>
        <v>#REF!</v>
      </c>
      <c r="D19" s="158" t="e">
        <f>C19/B19</f>
        <v>#REF!</v>
      </c>
    </row>
    <row r="20" spans="1:5">
      <c r="A20" s="146" t="e">
        <f>'PIVOT TABLES'!#REF!</f>
        <v>#REF!</v>
      </c>
      <c r="B20" s="147" t="e">
        <f>'PIVOT TABLES'!#REF!</f>
        <v>#REF!</v>
      </c>
      <c r="C20" s="150" t="e">
        <f>'PIVOT TABLES'!#REF!</f>
        <v>#REF!</v>
      </c>
      <c r="D20" s="158" t="e">
        <f>C20/B20</f>
        <v>#REF!</v>
      </c>
    </row>
    <row r="21" spans="1:5">
      <c r="A21" s="146" t="e">
        <f>'PIVOT TABLES'!#REF!</f>
        <v>#REF!</v>
      </c>
      <c r="B21" s="147" t="e">
        <f>'PIVOT TABLES'!#REF!</f>
        <v>#REF!</v>
      </c>
      <c r="C21" s="150" t="e">
        <f>'PIVOT TABLES'!#REF!</f>
        <v>#REF!</v>
      </c>
      <c r="D21" s="158" t="e">
        <f t="shared" ref="D21:D22" si="2">C21/B21</f>
        <v>#REF!</v>
      </c>
    </row>
    <row r="22" spans="1:5">
      <c r="A22" t="e">
        <f>'PIVOT TABLES'!#REF!</f>
        <v>#REF!</v>
      </c>
      <c r="B22" s="147" t="e">
        <f>'PIVOT TABLES'!#REF!</f>
        <v>#REF!</v>
      </c>
      <c r="C22" s="150" t="e">
        <f>'PIVOT TABLES'!#REF!</f>
        <v>#REF!</v>
      </c>
      <c r="D22" s="158" t="e">
        <f t="shared" si="2"/>
        <v>#REF!</v>
      </c>
    </row>
    <row r="23" spans="1:5">
      <c r="A23" s="290"/>
      <c r="B23" s="152" t="e">
        <f>SUM(B19:B22)</f>
        <v>#REF!</v>
      </c>
      <c r="C23" s="289" t="e">
        <f>SUM(C18:C22)</f>
        <v>#REF!</v>
      </c>
      <c r="D23" s="160" t="e">
        <f>C23/B23</f>
        <v>#REF!</v>
      </c>
    </row>
    <row r="24" spans="1:5" ht="15.75" thickBot="1">
      <c r="A24" s="281" t="s">
        <v>669</v>
      </c>
      <c r="B24" s="282"/>
      <c r="C24" s="283"/>
      <c r="D24" s="284"/>
    </row>
    <row r="25" spans="1:5">
      <c r="A25" s="143" t="s">
        <v>508</v>
      </c>
      <c r="B25" s="144" t="s">
        <v>178</v>
      </c>
      <c r="C25" s="144" t="s">
        <v>507</v>
      </c>
      <c r="D25" s="145" t="s">
        <v>505</v>
      </c>
    </row>
    <row r="26" spans="1:5">
      <c r="A26" s="146" t="e">
        <f>'PIVOT TABLES'!#REF!</f>
        <v>#REF!</v>
      </c>
      <c r="B26" s="147" t="e">
        <f>'PIVOT TABLES'!#REF!</f>
        <v>#REF!</v>
      </c>
      <c r="C26" s="150" t="e">
        <f>'PIVOT TABLES'!#REF!</f>
        <v>#REF!</v>
      </c>
      <c r="D26" s="158" t="e">
        <f>C26/B26</f>
        <v>#REF!</v>
      </c>
    </row>
    <row r="27" spans="1:5">
      <c r="A27" s="146" t="e">
        <f>'PIVOT TABLES'!#REF!</f>
        <v>#REF!</v>
      </c>
      <c r="B27" s="147" t="e">
        <f>'PIVOT TABLES'!#REF!</f>
        <v>#REF!</v>
      </c>
      <c r="C27" s="150" t="e">
        <f>'PIVOT TABLES'!#REF!</f>
        <v>#REF!</v>
      </c>
      <c r="D27" s="158" t="e">
        <f t="shared" ref="D27:D28" si="3">C27/B27</f>
        <v>#REF!</v>
      </c>
    </row>
    <row r="28" spans="1:5">
      <c r="A28" s="146" t="e">
        <f>'PIVOT TABLES'!#REF!</f>
        <v>#REF!</v>
      </c>
      <c r="B28" s="147" t="e">
        <f>'PIVOT TABLES'!#REF!</f>
        <v>#REF!</v>
      </c>
      <c r="C28" s="150" t="e">
        <f>'PIVOT TABLES'!#REF!</f>
        <v>#REF!</v>
      </c>
      <c r="D28" s="158" t="e">
        <f t="shared" si="3"/>
        <v>#REF!</v>
      </c>
    </row>
    <row r="29" spans="1:5" ht="15.75" thickBot="1">
      <c r="A29" s="164"/>
      <c r="B29" s="155" t="e">
        <f>SUM(B26:B28)</f>
        <v>#REF!</v>
      </c>
      <c r="C29" s="291" t="e">
        <f>SUM(C26:C28)</f>
        <v>#REF!</v>
      </c>
      <c r="D29" s="292" t="e">
        <f>C29/B29</f>
        <v>#REF!</v>
      </c>
    </row>
    <row r="30" spans="1:5">
      <c r="A30" s="294" t="s">
        <v>183</v>
      </c>
      <c r="B30" s="295" t="e">
        <f>B8+B29+B16+B23</f>
        <v>#REF!</v>
      </c>
      <c r="C30" s="296" t="e">
        <f>C8+C29+C16+C23</f>
        <v>#REF!</v>
      </c>
      <c r="D30" s="297" t="e">
        <f>C30/B30</f>
        <v>#REF!</v>
      </c>
      <c r="E30" s="139"/>
    </row>
    <row r="31" spans="1:5">
      <c r="B31" s="317"/>
      <c r="C31" s="317" t="e">
        <f>C30='5. UFR Salaries'!C11</f>
        <v>#REF!</v>
      </c>
    </row>
    <row r="33" spans="1:4" ht="18.75">
      <c r="A33" s="956" t="s">
        <v>511</v>
      </c>
      <c r="B33" s="957"/>
      <c r="C33" s="957"/>
      <c r="D33" s="958"/>
    </row>
    <row r="34" spans="1:4" ht="15.75" thickBot="1">
      <c r="A34" s="298" t="s">
        <v>645</v>
      </c>
      <c r="B34" s="300"/>
      <c r="C34" s="301"/>
      <c r="D34" s="299"/>
    </row>
    <row r="35" spans="1:4">
      <c r="A35" s="143" t="s">
        <v>508</v>
      </c>
      <c r="B35" s="144" t="s">
        <v>178</v>
      </c>
      <c r="C35" s="144" t="s">
        <v>507</v>
      </c>
      <c r="D35" s="145" t="s">
        <v>505</v>
      </c>
    </row>
    <row r="36" spans="1:4">
      <c r="A36" s="146" t="e">
        <f>'PIVOT TABLES'!#REF!</f>
        <v>#REF!</v>
      </c>
      <c r="B36" s="147" t="e">
        <f>'PIVOT TABLES'!#REF!</f>
        <v>#REF!</v>
      </c>
      <c r="C36" s="150" t="e">
        <f>'PIVOT TABLES'!#REF!</f>
        <v>#REF!</v>
      </c>
      <c r="D36" s="158" t="e">
        <f>C36/B36</f>
        <v>#REF!</v>
      </c>
    </row>
    <row r="37" spans="1:4">
      <c r="A37" s="146" t="e">
        <f>'PIVOT TABLES'!#REF!</f>
        <v>#REF!</v>
      </c>
      <c r="B37" s="147" t="e">
        <f>'PIVOT TABLES'!#REF!</f>
        <v>#REF!</v>
      </c>
      <c r="C37" s="150" t="e">
        <f>'PIVOT TABLES'!#REF!</f>
        <v>#REF!</v>
      </c>
      <c r="D37" s="158" t="e">
        <f t="shared" ref="D37:D39" si="4">C37/B37</f>
        <v>#REF!</v>
      </c>
    </row>
    <row r="38" spans="1:4">
      <c r="A38" s="146" t="e">
        <f>'PIVOT TABLES'!#REF!</f>
        <v>#REF!</v>
      </c>
      <c r="B38" s="147" t="e">
        <f>'PIVOT TABLES'!#REF!</f>
        <v>#REF!</v>
      </c>
      <c r="C38" s="150" t="e">
        <f>'PIVOT TABLES'!#REF!</f>
        <v>#REF!</v>
      </c>
      <c r="D38" s="158" t="e">
        <f t="shared" si="4"/>
        <v>#REF!</v>
      </c>
    </row>
    <row r="39" spans="1:4">
      <c r="A39" s="146" t="e">
        <f>'PIVOT TABLES'!#REF!</f>
        <v>#REF!</v>
      </c>
      <c r="B39" s="147" t="e">
        <f>'PIVOT TABLES'!#REF!</f>
        <v>#REF!</v>
      </c>
      <c r="C39" s="150" t="e">
        <f>'PIVOT TABLES'!#REF!</f>
        <v>#REF!</v>
      </c>
      <c r="D39" s="158" t="e">
        <f t="shared" si="4"/>
        <v>#REF!</v>
      </c>
    </row>
    <row r="40" spans="1:4">
      <c r="A40" s="290"/>
      <c r="B40" s="152" t="e">
        <f>SUM(B36:B39)</f>
        <v>#REF!</v>
      </c>
      <c r="C40" s="289" t="e">
        <f>SUM(C36:C39)</f>
        <v>#REF!</v>
      </c>
      <c r="D40" s="160" t="e">
        <f>C40/B40</f>
        <v>#REF!</v>
      </c>
    </row>
    <row r="41" spans="1:4" ht="15.75" thickBot="1">
      <c r="A41" s="281" t="s">
        <v>563</v>
      </c>
      <c r="B41" s="282"/>
      <c r="C41" s="283"/>
      <c r="D41" s="284"/>
    </row>
    <row r="42" spans="1:4">
      <c r="A42" s="143" t="s">
        <v>508</v>
      </c>
      <c r="B42" s="144" t="s">
        <v>178</v>
      </c>
      <c r="C42" s="144" t="s">
        <v>507</v>
      </c>
      <c r="D42" s="145" t="s">
        <v>505</v>
      </c>
    </row>
    <row r="43" spans="1:4">
      <c r="A43" s="146" t="e">
        <f>'PIVOT TABLES'!#REF!</f>
        <v>#REF!</v>
      </c>
      <c r="B43" s="147" t="e">
        <f>'PIVOT TABLES'!#REF!</f>
        <v>#REF!</v>
      </c>
      <c r="C43" s="150" t="e">
        <f>'PIVOT TABLES'!#REF!</f>
        <v>#REF!</v>
      </c>
      <c r="D43" s="158" t="e">
        <f>C43/B43</f>
        <v>#REF!</v>
      </c>
    </row>
    <row r="44" spans="1:4">
      <c r="A44" s="146" t="e">
        <f>'PIVOT TABLES'!#REF!</f>
        <v>#REF!</v>
      </c>
      <c r="B44" s="147" t="e">
        <f>'PIVOT TABLES'!#REF!</f>
        <v>#REF!</v>
      </c>
      <c r="C44" s="150" t="e">
        <f>'PIVOT TABLES'!#REF!</f>
        <v>#REF!</v>
      </c>
      <c r="D44" s="158" t="e">
        <f t="shared" ref="D44:D51" si="5">C44/B44</f>
        <v>#REF!</v>
      </c>
    </row>
    <row r="45" spans="1:4">
      <c r="A45" s="146" t="e">
        <f>'PIVOT TABLES'!#REF!</f>
        <v>#REF!</v>
      </c>
      <c r="B45" s="147" t="e">
        <f>'PIVOT TABLES'!#REF!</f>
        <v>#REF!</v>
      </c>
      <c r="C45" s="150" t="e">
        <f>'PIVOT TABLES'!#REF!</f>
        <v>#REF!</v>
      </c>
      <c r="D45" s="158" t="e">
        <f t="shared" si="5"/>
        <v>#REF!</v>
      </c>
    </row>
    <row r="46" spans="1:4">
      <c r="A46" s="146" t="e">
        <f>'PIVOT TABLES'!#REF!</f>
        <v>#REF!</v>
      </c>
      <c r="B46" s="147" t="e">
        <f>'PIVOT TABLES'!#REF!</f>
        <v>#REF!</v>
      </c>
      <c r="C46" s="150" t="e">
        <f>'PIVOT TABLES'!#REF!</f>
        <v>#REF!</v>
      </c>
      <c r="D46" s="158" t="e">
        <f t="shared" si="5"/>
        <v>#REF!</v>
      </c>
    </row>
    <row r="47" spans="1:4">
      <c r="A47" s="146" t="e">
        <f>'PIVOT TABLES'!#REF!</f>
        <v>#REF!</v>
      </c>
      <c r="B47" s="147" t="e">
        <f>'PIVOT TABLES'!#REF!</f>
        <v>#REF!</v>
      </c>
      <c r="C47" s="150" t="e">
        <f>'PIVOT TABLES'!#REF!</f>
        <v>#REF!</v>
      </c>
      <c r="D47" s="158" t="e">
        <f t="shared" si="5"/>
        <v>#REF!</v>
      </c>
    </row>
    <row r="48" spans="1:4">
      <c r="A48" s="146" t="e">
        <f>'PIVOT TABLES'!#REF!</f>
        <v>#REF!</v>
      </c>
      <c r="B48" s="147" t="e">
        <f>'PIVOT TABLES'!#REF!</f>
        <v>#REF!</v>
      </c>
      <c r="C48" s="150" t="e">
        <f>'PIVOT TABLES'!#REF!</f>
        <v>#REF!</v>
      </c>
      <c r="D48" s="158" t="e">
        <f t="shared" si="5"/>
        <v>#REF!</v>
      </c>
    </row>
    <row r="49" spans="1:4">
      <c r="A49" s="146" t="e">
        <f>'PIVOT TABLES'!#REF!</f>
        <v>#REF!</v>
      </c>
      <c r="B49" s="147" t="e">
        <f>'PIVOT TABLES'!#REF!</f>
        <v>#REF!</v>
      </c>
      <c r="C49" s="150" t="e">
        <f>'PIVOT TABLES'!#REF!</f>
        <v>#REF!</v>
      </c>
      <c r="D49" s="158" t="e">
        <f t="shared" si="5"/>
        <v>#REF!</v>
      </c>
    </row>
    <row r="50" spans="1:4">
      <c r="A50" s="146" t="e">
        <f>'PIVOT TABLES'!#REF!</f>
        <v>#REF!</v>
      </c>
      <c r="B50" s="147" t="e">
        <f>'PIVOT TABLES'!#REF!</f>
        <v>#REF!</v>
      </c>
      <c r="C50" s="150" t="e">
        <f>'PIVOT TABLES'!#REF!</f>
        <v>#REF!</v>
      </c>
      <c r="D50" s="158" t="e">
        <f t="shared" si="5"/>
        <v>#REF!</v>
      </c>
    </row>
    <row r="51" spans="1:4">
      <c r="A51" s="146" t="e">
        <f>'PIVOT TABLES'!#REF!</f>
        <v>#REF!</v>
      </c>
      <c r="B51" s="147" t="e">
        <f>'PIVOT TABLES'!#REF!</f>
        <v>#REF!</v>
      </c>
      <c r="C51" s="150" t="e">
        <f>'PIVOT TABLES'!#REF!</f>
        <v>#REF!</v>
      </c>
      <c r="D51" s="158" t="e">
        <f t="shared" si="5"/>
        <v>#REF!</v>
      </c>
    </row>
    <row r="52" spans="1:4">
      <c r="A52" s="290"/>
      <c r="B52" s="152" t="e">
        <f>SUM(B43:B51)</f>
        <v>#REF!</v>
      </c>
      <c r="C52" s="289" t="e">
        <f>SUM(C43:C51)</f>
        <v>#REF!</v>
      </c>
      <c r="D52" s="160" t="e">
        <f>C52/B52</f>
        <v>#REF!</v>
      </c>
    </row>
    <row r="53" spans="1:4" ht="15.75" thickBot="1">
      <c r="A53" s="281" t="s">
        <v>564</v>
      </c>
      <c r="B53" s="282"/>
      <c r="C53" s="283"/>
      <c r="D53" s="284"/>
    </row>
    <row r="54" spans="1:4">
      <c r="A54" s="143" t="s">
        <v>508</v>
      </c>
      <c r="B54" s="144" t="s">
        <v>178</v>
      </c>
      <c r="C54" s="144" t="s">
        <v>507</v>
      </c>
      <c r="D54" s="145" t="s">
        <v>505</v>
      </c>
    </row>
    <row r="55" spans="1:4">
      <c r="A55" s="146" t="e">
        <f>'PIVOT TABLES'!#REF!</f>
        <v>#REF!</v>
      </c>
      <c r="B55" s="147" t="e">
        <f>'PIVOT TABLES'!#REF!</f>
        <v>#REF!</v>
      </c>
      <c r="C55" s="150" t="e">
        <f>'PIVOT TABLES'!#REF!</f>
        <v>#REF!</v>
      </c>
      <c r="D55" s="158" t="e">
        <f>C55/B55</f>
        <v>#REF!</v>
      </c>
    </row>
    <row r="56" spans="1:4">
      <c r="A56" s="146" t="e">
        <f>'PIVOT TABLES'!#REF!</f>
        <v>#REF!</v>
      </c>
      <c r="B56" s="147" t="e">
        <f>'PIVOT TABLES'!#REF!</f>
        <v>#REF!</v>
      </c>
      <c r="C56" s="150" t="e">
        <f>'PIVOT TABLES'!#REF!</f>
        <v>#REF!</v>
      </c>
      <c r="D56" s="158" t="e">
        <f t="shared" ref="D56:D61" si="6">C56/B56</f>
        <v>#REF!</v>
      </c>
    </row>
    <row r="57" spans="1:4">
      <c r="A57" s="146" t="e">
        <f>'PIVOT TABLES'!#REF!</f>
        <v>#REF!</v>
      </c>
      <c r="B57" s="147" t="e">
        <f>'PIVOT TABLES'!#REF!</f>
        <v>#REF!</v>
      </c>
      <c r="C57" s="150" t="e">
        <f>'PIVOT TABLES'!#REF!</f>
        <v>#REF!</v>
      </c>
      <c r="D57" s="158" t="e">
        <f t="shared" si="6"/>
        <v>#REF!</v>
      </c>
    </row>
    <row r="58" spans="1:4">
      <c r="A58" s="146" t="e">
        <f>'PIVOT TABLES'!#REF!</f>
        <v>#REF!</v>
      </c>
      <c r="B58" s="147" t="e">
        <f>'PIVOT TABLES'!#REF!</f>
        <v>#REF!</v>
      </c>
      <c r="C58" s="150" t="e">
        <f>'PIVOT TABLES'!#REF!</f>
        <v>#REF!</v>
      </c>
      <c r="D58" s="158" t="e">
        <f t="shared" si="6"/>
        <v>#REF!</v>
      </c>
    </row>
    <row r="59" spans="1:4">
      <c r="A59" s="146" t="e">
        <f>'PIVOT TABLES'!#REF!</f>
        <v>#REF!</v>
      </c>
      <c r="B59" s="147" t="e">
        <f>'PIVOT TABLES'!#REF!</f>
        <v>#REF!</v>
      </c>
      <c r="C59" s="150" t="e">
        <f>'PIVOT TABLES'!#REF!</f>
        <v>#REF!</v>
      </c>
      <c r="D59" s="158" t="e">
        <f t="shared" si="6"/>
        <v>#REF!</v>
      </c>
    </row>
    <row r="60" spans="1:4">
      <c r="A60" s="146" t="e">
        <f>'PIVOT TABLES'!#REF!</f>
        <v>#REF!</v>
      </c>
      <c r="B60" s="147" t="e">
        <f>'PIVOT TABLES'!#REF!</f>
        <v>#REF!</v>
      </c>
      <c r="C60" s="150" t="e">
        <f>'PIVOT TABLES'!#REF!</f>
        <v>#REF!</v>
      </c>
      <c r="D60" s="158" t="e">
        <f t="shared" si="6"/>
        <v>#REF!</v>
      </c>
    </row>
    <row r="61" spans="1:4">
      <c r="A61" s="146" t="e">
        <f>'PIVOT TABLES'!#REF!</f>
        <v>#REF!</v>
      </c>
      <c r="B61" s="147" t="e">
        <f>'PIVOT TABLES'!#REF!</f>
        <v>#REF!</v>
      </c>
      <c r="C61" s="150" t="e">
        <f>'PIVOT TABLES'!#REF!</f>
        <v>#REF!</v>
      </c>
      <c r="D61" s="158" t="e">
        <f t="shared" si="6"/>
        <v>#REF!</v>
      </c>
    </row>
    <row r="62" spans="1:4">
      <c r="A62" s="290"/>
      <c r="B62" s="152" t="e">
        <f>SUM(B55:B61)</f>
        <v>#REF!</v>
      </c>
      <c r="C62" s="289" t="e">
        <f>SUM(C55:C61)</f>
        <v>#REF!</v>
      </c>
      <c r="D62" s="160" t="e">
        <f>C62/B62</f>
        <v>#REF!</v>
      </c>
    </row>
    <row r="63" spans="1:4" ht="15.75" thickBot="1">
      <c r="A63" s="281" t="s">
        <v>669</v>
      </c>
      <c r="B63" s="282"/>
      <c r="C63" s="283"/>
      <c r="D63" s="284"/>
    </row>
    <row r="64" spans="1:4">
      <c r="A64" s="143" t="s">
        <v>508</v>
      </c>
      <c r="B64" s="144" t="s">
        <v>178</v>
      </c>
      <c r="C64" s="144" t="s">
        <v>507</v>
      </c>
      <c r="D64" s="145" t="s">
        <v>505</v>
      </c>
    </row>
    <row r="65" spans="1:4">
      <c r="A65" s="146" t="e">
        <f>'PIVOT TABLES'!#REF!</f>
        <v>#REF!</v>
      </c>
      <c r="B65" s="147" t="e">
        <f>'PIVOT TABLES'!#REF!</f>
        <v>#REF!</v>
      </c>
      <c r="C65" s="150" t="e">
        <f>'PIVOT TABLES'!#REF!</f>
        <v>#REF!</v>
      </c>
      <c r="D65" s="158" t="e">
        <f>C65/B65</f>
        <v>#REF!</v>
      </c>
    </row>
    <row r="66" spans="1:4">
      <c r="A66" s="146" t="e">
        <f>'PIVOT TABLES'!#REF!</f>
        <v>#REF!</v>
      </c>
      <c r="B66" s="147" t="e">
        <f>'PIVOT TABLES'!#REF!</f>
        <v>#REF!</v>
      </c>
      <c r="C66" s="150" t="e">
        <f>'PIVOT TABLES'!#REF!</f>
        <v>#REF!</v>
      </c>
      <c r="D66" s="158" t="e">
        <f t="shared" ref="D66" si="7">C66/B66</f>
        <v>#REF!</v>
      </c>
    </row>
    <row r="67" spans="1:4" ht="15.75" thickBot="1">
      <c r="A67" s="164"/>
      <c r="B67" s="155" t="e">
        <f>SUM(B65:B66)</f>
        <v>#REF!</v>
      </c>
      <c r="C67" s="291" t="e">
        <f>SUM(C65:C66)</f>
        <v>#REF!</v>
      </c>
      <c r="D67" s="292" t="e">
        <f>C67/B67</f>
        <v>#REF!</v>
      </c>
    </row>
    <row r="68" spans="1:4">
      <c r="A68" s="294" t="s">
        <v>183</v>
      </c>
      <c r="B68" s="295" t="e">
        <f>B40++B67+B62+B52</f>
        <v>#REF!</v>
      </c>
      <c r="C68" s="296" t="e">
        <f>C40+C67+C62+C52</f>
        <v>#REF!</v>
      </c>
      <c r="D68" s="297" t="e">
        <f>C68/B68</f>
        <v>#REF!</v>
      </c>
    </row>
    <row r="69" spans="1:4">
      <c r="B69" s="317" t="e">
        <f>B68='5. UFR Salaries'!B28</f>
        <v>#REF!</v>
      </c>
      <c r="C69" s="317" t="e">
        <f>C68='5. UFR Salaries'!C28</f>
        <v>#REF!</v>
      </c>
    </row>
    <row r="71" spans="1:4" ht="18.75">
      <c r="A71" s="956" t="s">
        <v>512</v>
      </c>
      <c r="B71" s="957"/>
      <c r="C71" s="957"/>
      <c r="D71" s="958"/>
    </row>
    <row r="72" spans="1:4" ht="15.75" thickBot="1">
      <c r="A72" s="298" t="s">
        <v>645</v>
      </c>
      <c r="B72" s="300"/>
      <c r="C72" s="301"/>
      <c r="D72" s="299"/>
    </row>
    <row r="73" spans="1:4">
      <c r="A73" s="143" t="s">
        <v>508</v>
      </c>
      <c r="B73" s="144" t="s">
        <v>178</v>
      </c>
      <c r="C73" s="144" t="s">
        <v>507</v>
      </c>
      <c r="D73" s="145" t="s">
        <v>505</v>
      </c>
    </row>
    <row r="74" spans="1:4">
      <c r="A74" s="456" t="e">
        <f>'PIVOT TABLES'!#REF!</f>
        <v>#REF!</v>
      </c>
      <c r="B74" s="147" t="e">
        <f>'PIVOT TABLES'!#REF!</f>
        <v>#REF!</v>
      </c>
      <c r="C74" s="150" t="e">
        <f>'PIVOT TABLES'!#REF!</f>
        <v>#REF!</v>
      </c>
      <c r="D74" s="158" t="e">
        <f>C74/B74</f>
        <v>#REF!</v>
      </c>
    </row>
    <row r="75" spans="1:4">
      <c r="A75" s="290"/>
      <c r="B75" s="152" t="e">
        <f>SUM(B74:B74)</f>
        <v>#REF!</v>
      </c>
      <c r="C75" s="289" t="e">
        <f>SUM(C74:C74)</f>
        <v>#REF!</v>
      </c>
      <c r="D75" s="160" t="e">
        <f>C75/B75</f>
        <v>#REF!</v>
      </c>
    </row>
    <row r="76" spans="1:4" ht="15.75" thickBot="1">
      <c r="A76" s="298" t="s">
        <v>563</v>
      </c>
      <c r="B76" s="300"/>
      <c r="C76" s="301"/>
      <c r="D76" s="299"/>
    </row>
    <row r="77" spans="1:4">
      <c r="A77" s="143" t="s">
        <v>508</v>
      </c>
      <c r="B77" s="144" t="s">
        <v>178</v>
      </c>
      <c r="C77" s="144" t="s">
        <v>507</v>
      </c>
      <c r="D77" s="145" t="s">
        <v>505</v>
      </c>
    </row>
    <row r="78" spans="1:4">
      <c r="A78" s="146" t="e">
        <f>'PIVOT TABLES'!#REF!</f>
        <v>#REF!</v>
      </c>
      <c r="B78" s="147" t="e">
        <f>'PIVOT TABLES'!#REF!</f>
        <v>#REF!</v>
      </c>
      <c r="C78" s="150" t="e">
        <f>'PIVOT TABLES'!#REF!</f>
        <v>#REF!</v>
      </c>
      <c r="D78" s="158" t="e">
        <f>C78/B78</f>
        <v>#REF!</v>
      </c>
    </row>
    <row r="79" spans="1:4">
      <c r="A79" s="290"/>
      <c r="B79" s="152" t="e">
        <f>SUM(B78)</f>
        <v>#REF!</v>
      </c>
      <c r="C79" s="289" t="e">
        <f>SUM(C78)</f>
        <v>#REF!</v>
      </c>
      <c r="D79" s="160" t="e">
        <f>C79/B79</f>
        <v>#REF!</v>
      </c>
    </row>
    <row r="80" spans="1:4" ht="15.75" thickBot="1">
      <c r="A80" s="298" t="s">
        <v>564</v>
      </c>
      <c r="B80" s="300"/>
      <c r="C80" s="301"/>
      <c r="D80" s="299"/>
    </row>
    <row r="81" spans="1:4">
      <c r="A81" s="143" t="s">
        <v>508</v>
      </c>
      <c r="B81" s="144" t="s">
        <v>178</v>
      </c>
      <c r="C81" s="144" t="s">
        <v>507</v>
      </c>
      <c r="D81" s="145" t="s">
        <v>505</v>
      </c>
    </row>
    <row r="82" spans="1:4">
      <c r="A82" s="146" t="e">
        <f>'PIVOT TABLES'!#REF!</f>
        <v>#REF!</v>
      </c>
      <c r="B82" s="147" t="e">
        <f>'PIVOT TABLES'!#REF!</f>
        <v>#REF!</v>
      </c>
      <c r="C82" s="150" t="e">
        <f>'PIVOT TABLES'!#REF!</f>
        <v>#REF!</v>
      </c>
      <c r="D82" s="158" t="e">
        <f>C82/B82</f>
        <v>#REF!</v>
      </c>
    </row>
    <row r="83" spans="1:4">
      <c r="A83" s="146" t="e">
        <f>'PIVOT TABLES'!#REF!</f>
        <v>#REF!</v>
      </c>
      <c r="B83" s="147" t="e">
        <f>'PIVOT TABLES'!#REF!</f>
        <v>#REF!</v>
      </c>
      <c r="C83" s="150" t="e">
        <f>'PIVOT TABLES'!#REF!</f>
        <v>#REF!</v>
      </c>
      <c r="D83" s="158" t="e">
        <f>C83/B83</f>
        <v>#REF!</v>
      </c>
    </row>
    <row r="84" spans="1:4">
      <c r="A84" s="290"/>
      <c r="B84" s="152" t="e">
        <f>SUM(B82:B83)</f>
        <v>#REF!</v>
      </c>
      <c r="C84" s="289" t="e">
        <f>SUM(C82:C83)</f>
        <v>#REF!</v>
      </c>
      <c r="D84" s="160" t="e">
        <f>C84/B84</f>
        <v>#REF!</v>
      </c>
    </row>
    <row r="85" spans="1:4" ht="15.75" thickBot="1">
      <c r="A85" s="281" t="s">
        <v>646</v>
      </c>
      <c r="B85" s="282"/>
      <c r="C85" s="283"/>
      <c r="D85" s="284"/>
    </row>
    <row r="86" spans="1:4">
      <c r="A86" s="143" t="s">
        <v>508</v>
      </c>
      <c r="B86" s="144" t="s">
        <v>178</v>
      </c>
      <c r="C86" s="144" t="s">
        <v>507</v>
      </c>
      <c r="D86" s="145" t="s">
        <v>505</v>
      </c>
    </row>
    <row r="87" spans="1:4">
      <c r="A87" s="146" t="s">
        <v>647</v>
      </c>
      <c r="B87" s="147" t="s">
        <v>513</v>
      </c>
      <c r="C87" s="147" t="s">
        <v>513</v>
      </c>
      <c r="D87" s="457" t="s">
        <v>513</v>
      </c>
    </row>
    <row r="88" spans="1:4" ht="15.75" thickBot="1">
      <c r="A88" s="164"/>
      <c r="B88" s="155">
        <f>SUM(B87)</f>
        <v>0</v>
      </c>
      <c r="C88" s="291">
        <f>SUM(C87)</f>
        <v>0</v>
      </c>
      <c r="D88" s="292" t="s">
        <v>513</v>
      </c>
    </row>
    <row r="89" spans="1:4">
      <c r="A89" s="294" t="s">
        <v>183</v>
      </c>
      <c r="B89" s="295" t="e">
        <f>B75+B88+B79+B84</f>
        <v>#REF!</v>
      </c>
      <c r="C89" s="296" t="e">
        <f>C75+C88+C79+C84</f>
        <v>#REF!</v>
      </c>
      <c r="D89" s="297" t="e">
        <f>C89/B89</f>
        <v>#REF!</v>
      </c>
    </row>
    <row r="90" spans="1:4">
      <c r="B90" s="317" t="e">
        <f>B89='5. UFR Salaries'!B39</f>
        <v>#REF!</v>
      </c>
      <c r="C90" s="317" t="e">
        <f>C89='5. UFR Salaries'!C39</f>
        <v>#REF!</v>
      </c>
    </row>
    <row r="92" spans="1:4" ht="15.75" thickBot="1">
      <c r="A92" s="316" t="s">
        <v>514</v>
      </c>
      <c r="B92" s="293"/>
      <c r="C92" s="293"/>
    </row>
    <row r="93" spans="1:4">
      <c r="A93" s="307" t="s">
        <v>508</v>
      </c>
      <c r="B93" s="308" t="s">
        <v>565</v>
      </c>
      <c r="C93" s="309" t="s">
        <v>507</v>
      </c>
      <c r="D93" s="312"/>
    </row>
    <row r="94" spans="1:4">
      <c r="A94" s="314" t="e">
        <f>'PIVOT TABLES'!#REF!</f>
        <v>#REF!</v>
      </c>
      <c r="B94" s="310">
        <v>2</v>
      </c>
      <c r="C94" s="315" t="e">
        <f>GETPIVOTDATA("Sum of Actual",'PIVOT TABLES'!#REF!,"LineDescription","Direct Care Overtime, Shift Differential and Relief ")</f>
        <v>#REF!</v>
      </c>
      <c r="D94" s="311"/>
    </row>
    <row r="95" spans="1:4" ht="15.75" thickBot="1">
      <c r="A95" s="458" t="e">
        <f>'PIVOT TABLES'!#REF!</f>
        <v>#REF!</v>
      </c>
      <c r="B95" s="459">
        <v>3</v>
      </c>
      <c r="C95" s="460" t="e">
        <f>GETPIVOTDATA("Sum of Actual",'PIVOT TABLES'!#REF!,"LineDescription","Direct Care Overtime, Shift Differential and Relief ")</f>
        <v>#REF!</v>
      </c>
      <c r="D95" s="311"/>
    </row>
    <row r="96" spans="1:4">
      <c r="A96" s="294" t="s">
        <v>183</v>
      </c>
      <c r="B96" s="296"/>
      <c r="C96" s="296" t="e">
        <f>SUM(C94:C95)</f>
        <v>#REF!</v>
      </c>
    </row>
    <row r="97" spans="1:4">
      <c r="C97" s="127" t="e">
        <f>C96</f>
        <v>#REF!</v>
      </c>
      <c r="D97" s="317" t="e">
        <f>C97=GETPIVOTDATA("Sum of Actual",'PIVOT TABLES'!#REF!,"LineDescription","Direct Care Overtime, Shift Differential and Relief ")</f>
        <v>#REF!</v>
      </c>
    </row>
    <row r="103" spans="1:4">
      <c r="A103" s="304"/>
    </row>
  </sheetData>
  <mergeCells count="4">
    <mergeCell ref="A2:D2"/>
    <mergeCell ref="A33:D33"/>
    <mergeCell ref="A71:D71"/>
    <mergeCell ref="G1:I1"/>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BW27"/>
  <sheetViews>
    <sheetView topLeftCell="AR1" zoomScale="80" zoomScaleNormal="80" workbookViewId="0">
      <selection activeCell="AY39" sqref="AY39"/>
    </sheetView>
  </sheetViews>
  <sheetFormatPr defaultRowHeight="12.75"/>
  <cols>
    <col min="1" max="1" width="38.42578125" style="1" customWidth="1"/>
    <col min="2" max="2" width="12.85546875" style="2" customWidth="1"/>
    <col min="3" max="44" width="9.7109375" style="1" customWidth="1"/>
    <col min="45" max="46" width="8" style="1" bestFit="1" customWidth="1"/>
    <col min="47" max="53" width="9.7109375" style="1" customWidth="1"/>
    <col min="54" max="54" width="13.42578125" style="1" customWidth="1"/>
    <col min="55" max="74" width="9.7109375" style="1" customWidth="1"/>
    <col min="75" max="256" width="9.140625" style="1"/>
    <col min="257" max="257" width="38.42578125" style="1" customWidth="1"/>
    <col min="258" max="258" width="12.85546875" style="1" customWidth="1"/>
    <col min="259" max="300" width="9.7109375" style="1" customWidth="1"/>
    <col min="301" max="301" width="6.7109375" style="1" customWidth="1"/>
    <col min="302" max="302" width="14.7109375" style="1" customWidth="1"/>
    <col min="303" max="330" width="9.7109375" style="1" customWidth="1"/>
    <col min="331" max="512" width="9.140625" style="1"/>
    <col min="513" max="513" width="38.42578125" style="1" customWidth="1"/>
    <col min="514" max="514" width="12.85546875" style="1" customWidth="1"/>
    <col min="515" max="556" width="9.7109375" style="1" customWidth="1"/>
    <col min="557" max="557" width="6.7109375" style="1" customWidth="1"/>
    <col min="558" max="558" width="14.7109375" style="1" customWidth="1"/>
    <col min="559" max="586" width="9.7109375" style="1" customWidth="1"/>
    <col min="587" max="768" width="9.140625" style="1"/>
    <col min="769" max="769" width="38.42578125" style="1" customWidth="1"/>
    <col min="770" max="770" width="12.85546875" style="1" customWidth="1"/>
    <col min="771" max="812" width="9.7109375" style="1" customWidth="1"/>
    <col min="813" max="813" width="6.7109375" style="1" customWidth="1"/>
    <col min="814" max="814" width="14.7109375" style="1" customWidth="1"/>
    <col min="815" max="842" width="9.7109375" style="1" customWidth="1"/>
    <col min="843" max="1024" width="9.140625" style="1"/>
    <col min="1025" max="1025" width="38.42578125" style="1" customWidth="1"/>
    <col min="1026" max="1026" width="12.85546875" style="1" customWidth="1"/>
    <col min="1027" max="1068" width="9.7109375" style="1" customWidth="1"/>
    <col min="1069" max="1069" width="6.7109375" style="1" customWidth="1"/>
    <col min="1070" max="1070" width="14.7109375" style="1" customWidth="1"/>
    <col min="1071" max="1098" width="9.7109375" style="1" customWidth="1"/>
    <col min="1099" max="1280" width="9.140625" style="1"/>
    <col min="1281" max="1281" width="38.42578125" style="1" customWidth="1"/>
    <col min="1282" max="1282" width="12.85546875" style="1" customWidth="1"/>
    <col min="1283" max="1324" width="9.7109375" style="1" customWidth="1"/>
    <col min="1325" max="1325" width="6.7109375" style="1" customWidth="1"/>
    <col min="1326" max="1326" width="14.7109375" style="1" customWidth="1"/>
    <col min="1327" max="1354" width="9.7109375" style="1" customWidth="1"/>
    <col min="1355" max="1536" width="9.140625" style="1"/>
    <col min="1537" max="1537" width="38.42578125" style="1" customWidth="1"/>
    <col min="1538" max="1538" width="12.85546875" style="1" customWidth="1"/>
    <col min="1539" max="1580" width="9.7109375" style="1" customWidth="1"/>
    <col min="1581" max="1581" width="6.7109375" style="1" customWidth="1"/>
    <col min="1582" max="1582" width="14.7109375" style="1" customWidth="1"/>
    <col min="1583" max="1610" width="9.7109375" style="1" customWidth="1"/>
    <col min="1611" max="1792" width="9.140625" style="1"/>
    <col min="1793" max="1793" width="38.42578125" style="1" customWidth="1"/>
    <col min="1794" max="1794" width="12.85546875" style="1" customWidth="1"/>
    <col min="1795" max="1836" width="9.7109375" style="1" customWidth="1"/>
    <col min="1837" max="1837" width="6.7109375" style="1" customWidth="1"/>
    <col min="1838" max="1838" width="14.7109375" style="1" customWidth="1"/>
    <col min="1839" max="1866" width="9.7109375" style="1" customWidth="1"/>
    <col min="1867" max="2048" width="9.140625" style="1"/>
    <col min="2049" max="2049" width="38.42578125" style="1" customWidth="1"/>
    <col min="2050" max="2050" width="12.85546875" style="1" customWidth="1"/>
    <col min="2051" max="2092" width="9.7109375" style="1" customWidth="1"/>
    <col min="2093" max="2093" width="6.7109375" style="1" customWidth="1"/>
    <col min="2094" max="2094" width="14.7109375" style="1" customWidth="1"/>
    <col min="2095" max="2122" width="9.7109375" style="1" customWidth="1"/>
    <col min="2123" max="2304" width="9.140625" style="1"/>
    <col min="2305" max="2305" width="38.42578125" style="1" customWidth="1"/>
    <col min="2306" max="2306" width="12.85546875" style="1" customWidth="1"/>
    <col min="2307" max="2348" width="9.7109375" style="1" customWidth="1"/>
    <col min="2349" max="2349" width="6.7109375" style="1" customWidth="1"/>
    <col min="2350" max="2350" width="14.7109375" style="1" customWidth="1"/>
    <col min="2351" max="2378" width="9.7109375" style="1" customWidth="1"/>
    <col min="2379" max="2560" width="9.140625" style="1"/>
    <col min="2561" max="2561" width="38.42578125" style="1" customWidth="1"/>
    <col min="2562" max="2562" width="12.85546875" style="1" customWidth="1"/>
    <col min="2563" max="2604" width="9.7109375" style="1" customWidth="1"/>
    <col min="2605" max="2605" width="6.7109375" style="1" customWidth="1"/>
    <col min="2606" max="2606" width="14.7109375" style="1" customWidth="1"/>
    <col min="2607" max="2634" width="9.7109375" style="1" customWidth="1"/>
    <col min="2635" max="2816" width="9.140625" style="1"/>
    <col min="2817" max="2817" width="38.42578125" style="1" customWidth="1"/>
    <col min="2818" max="2818" width="12.85546875" style="1" customWidth="1"/>
    <col min="2819" max="2860" width="9.7109375" style="1" customWidth="1"/>
    <col min="2861" max="2861" width="6.7109375" style="1" customWidth="1"/>
    <col min="2862" max="2862" width="14.7109375" style="1" customWidth="1"/>
    <col min="2863" max="2890" width="9.7109375" style="1" customWidth="1"/>
    <col min="2891" max="3072" width="9.140625" style="1"/>
    <col min="3073" max="3073" width="38.42578125" style="1" customWidth="1"/>
    <col min="3074" max="3074" width="12.85546875" style="1" customWidth="1"/>
    <col min="3075" max="3116" width="9.7109375" style="1" customWidth="1"/>
    <col min="3117" max="3117" width="6.7109375" style="1" customWidth="1"/>
    <col min="3118" max="3118" width="14.7109375" style="1" customWidth="1"/>
    <col min="3119" max="3146" width="9.7109375" style="1" customWidth="1"/>
    <col min="3147" max="3328" width="9.140625" style="1"/>
    <col min="3329" max="3329" width="38.42578125" style="1" customWidth="1"/>
    <col min="3330" max="3330" width="12.85546875" style="1" customWidth="1"/>
    <col min="3331" max="3372" width="9.7109375" style="1" customWidth="1"/>
    <col min="3373" max="3373" width="6.7109375" style="1" customWidth="1"/>
    <col min="3374" max="3374" width="14.7109375" style="1" customWidth="1"/>
    <col min="3375" max="3402" width="9.7109375" style="1" customWidth="1"/>
    <col min="3403" max="3584" width="9.140625" style="1"/>
    <col min="3585" max="3585" width="38.42578125" style="1" customWidth="1"/>
    <col min="3586" max="3586" width="12.85546875" style="1" customWidth="1"/>
    <col min="3587" max="3628" width="9.7109375" style="1" customWidth="1"/>
    <col min="3629" max="3629" width="6.7109375" style="1" customWidth="1"/>
    <col min="3630" max="3630" width="14.7109375" style="1" customWidth="1"/>
    <col min="3631" max="3658" width="9.7109375" style="1" customWidth="1"/>
    <col min="3659" max="3840" width="9.140625" style="1"/>
    <col min="3841" max="3841" width="38.42578125" style="1" customWidth="1"/>
    <col min="3842" max="3842" width="12.85546875" style="1" customWidth="1"/>
    <col min="3843" max="3884" width="9.7109375" style="1" customWidth="1"/>
    <col min="3885" max="3885" width="6.7109375" style="1" customWidth="1"/>
    <col min="3886" max="3886" width="14.7109375" style="1" customWidth="1"/>
    <col min="3887" max="3914" width="9.7109375" style="1" customWidth="1"/>
    <col min="3915" max="4096" width="9.140625" style="1"/>
    <col min="4097" max="4097" width="38.42578125" style="1" customWidth="1"/>
    <col min="4098" max="4098" width="12.85546875" style="1" customWidth="1"/>
    <col min="4099" max="4140" width="9.7109375" style="1" customWidth="1"/>
    <col min="4141" max="4141" width="6.7109375" style="1" customWidth="1"/>
    <col min="4142" max="4142" width="14.7109375" style="1" customWidth="1"/>
    <col min="4143" max="4170" width="9.7109375" style="1" customWidth="1"/>
    <col min="4171" max="4352" width="9.140625" style="1"/>
    <col min="4353" max="4353" width="38.42578125" style="1" customWidth="1"/>
    <col min="4354" max="4354" width="12.85546875" style="1" customWidth="1"/>
    <col min="4355" max="4396" width="9.7109375" style="1" customWidth="1"/>
    <col min="4397" max="4397" width="6.7109375" style="1" customWidth="1"/>
    <col min="4398" max="4398" width="14.7109375" style="1" customWidth="1"/>
    <col min="4399" max="4426" width="9.7109375" style="1" customWidth="1"/>
    <col min="4427" max="4608" width="9.140625" style="1"/>
    <col min="4609" max="4609" width="38.42578125" style="1" customWidth="1"/>
    <col min="4610" max="4610" width="12.85546875" style="1" customWidth="1"/>
    <col min="4611" max="4652" width="9.7109375" style="1" customWidth="1"/>
    <col min="4653" max="4653" width="6.7109375" style="1" customWidth="1"/>
    <col min="4654" max="4654" width="14.7109375" style="1" customWidth="1"/>
    <col min="4655" max="4682" width="9.7109375" style="1" customWidth="1"/>
    <col min="4683" max="4864" width="9.140625" style="1"/>
    <col min="4865" max="4865" width="38.42578125" style="1" customWidth="1"/>
    <col min="4866" max="4866" width="12.85546875" style="1" customWidth="1"/>
    <col min="4867" max="4908" width="9.7109375" style="1" customWidth="1"/>
    <col min="4909" max="4909" width="6.7109375" style="1" customWidth="1"/>
    <col min="4910" max="4910" width="14.7109375" style="1" customWidth="1"/>
    <col min="4911" max="4938" width="9.7109375" style="1" customWidth="1"/>
    <col min="4939" max="5120" width="9.140625" style="1"/>
    <col min="5121" max="5121" width="38.42578125" style="1" customWidth="1"/>
    <col min="5122" max="5122" width="12.85546875" style="1" customWidth="1"/>
    <col min="5123" max="5164" width="9.7109375" style="1" customWidth="1"/>
    <col min="5165" max="5165" width="6.7109375" style="1" customWidth="1"/>
    <col min="5166" max="5166" width="14.7109375" style="1" customWidth="1"/>
    <col min="5167" max="5194" width="9.7109375" style="1" customWidth="1"/>
    <col min="5195" max="5376" width="9.140625" style="1"/>
    <col min="5377" max="5377" width="38.42578125" style="1" customWidth="1"/>
    <col min="5378" max="5378" width="12.85546875" style="1" customWidth="1"/>
    <col min="5379" max="5420" width="9.7109375" style="1" customWidth="1"/>
    <col min="5421" max="5421" width="6.7109375" style="1" customWidth="1"/>
    <col min="5422" max="5422" width="14.7109375" style="1" customWidth="1"/>
    <col min="5423" max="5450" width="9.7109375" style="1" customWidth="1"/>
    <col min="5451" max="5632" width="9.140625" style="1"/>
    <col min="5633" max="5633" width="38.42578125" style="1" customWidth="1"/>
    <col min="5634" max="5634" width="12.85546875" style="1" customWidth="1"/>
    <col min="5635" max="5676" width="9.7109375" style="1" customWidth="1"/>
    <col min="5677" max="5677" width="6.7109375" style="1" customWidth="1"/>
    <col min="5678" max="5678" width="14.7109375" style="1" customWidth="1"/>
    <col min="5679" max="5706" width="9.7109375" style="1" customWidth="1"/>
    <col min="5707" max="5888" width="9.140625" style="1"/>
    <col min="5889" max="5889" width="38.42578125" style="1" customWidth="1"/>
    <col min="5890" max="5890" width="12.85546875" style="1" customWidth="1"/>
    <col min="5891" max="5932" width="9.7109375" style="1" customWidth="1"/>
    <col min="5933" max="5933" width="6.7109375" style="1" customWidth="1"/>
    <col min="5934" max="5934" width="14.7109375" style="1" customWidth="1"/>
    <col min="5935" max="5962" width="9.7109375" style="1" customWidth="1"/>
    <col min="5963" max="6144" width="9.140625" style="1"/>
    <col min="6145" max="6145" width="38.42578125" style="1" customWidth="1"/>
    <col min="6146" max="6146" width="12.85546875" style="1" customWidth="1"/>
    <col min="6147" max="6188" width="9.7109375" style="1" customWidth="1"/>
    <col min="6189" max="6189" width="6.7109375" style="1" customWidth="1"/>
    <col min="6190" max="6190" width="14.7109375" style="1" customWidth="1"/>
    <col min="6191" max="6218" width="9.7109375" style="1" customWidth="1"/>
    <col min="6219" max="6400" width="9.140625" style="1"/>
    <col min="6401" max="6401" width="38.42578125" style="1" customWidth="1"/>
    <col min="6402" max="6402" width="12.85546875" style="1" customWidth="1"/>
    <col min="6403" max="6444" width="9.7109375" style="1" customWidth="1"/>
    <col min="6445" max="6445" width="6.7109375" style="1" customWidth="1"/>
    <col min="6446" max="6446" width="14.7109375" style="1" customWidth="1"/>
    <col min="6447" max="6474" width="9.7109375" style="1" customWidth="1"/>
    <col min="6475" max="6656" width="9.140625" style="1"/>
    <col min="6657" max="6657" width="38.42578125" style="1" customWidth="1"/>
    <col min="6658" max="6658" width="12.85546875" style="1" customWidth="1"/>
    <col min="6659" max="6700" width="9.7109375" style="1" customWidth="1"/>
    <col min="6701" max="6701" width="6.7109375" style="1" customWidth="1"/>
    <col min="6702" max="6702" width="14.7109375" style="1" customWidth="1"/>
    <col min="6703" max="6730" width="9.7109375" style="1" customWidth="1"/>
    <col min="6731" max="6912" width="9.140625" style="1"/>
    <col min="6913" max="6913" width="38.42578125" style="1" customWidth="1"/>
    <col min="6914" max="6914" width="12.85546875" style="1" customWidth="1"/>
    <col min="6915" max="6956" width="9.7109375" style="1" customWidth="1"/>
    <col min="6957" max="6957" width="6.7109375" style="1" customWidth="1"/>
    <col min="6958" max="6958" width="14.7109375" style="1" customWidth="1"/>
    <col min="6959" max="6986" width="9.7109375" style="1" customWidth="1"/>
    <col min="6987" max="7168" width="9.140625" style="1"/>
    <col min="7169" max="7169" width="38.42578125" style="1" customWidth="1"/>
    <col min="7170" max="7170" width="12.85546875" style="1" customWidth="1"/>
    <col min="7171" max="7212" width="9.7109375" style="1" customWidth="1"/>
    <col min="7213" max="7213" width="6.7109375" style="1" customWidth="1"/>
    <col min="7214" max="7214" width="14.7109375" style="1" customWidth="1"/>
    <col min="7215" max="7242" width="9.7109375" style="1" customWidth="1"/>
    <col min="7243" max="7424" width="9.140625" style="1"/>
    <col min="7425" max="7425" width="38.42578125" style="1" customWidth="1"/>
    <col min="7426" max="7426" width="12.85546875" style="1" customWidth="1"/>
    <col min="7427" max="7468" width="9.7109375" style="1" customWidth="1"/>
    <col min="7469" max="7469" width="6.7109375" style="1" customWidth="1"/>
    <col min="7470" max="7470" width="14.7109375" style="1" customWidth="1"/>
    <col min="7471" max="7498" width="9.7109375" style="1" customWidth="1"/>
    <col min="7499" max="7680" width="9.140625" style="1"/>
    <col min="7681" max="7681" width="38.42578125" style="1" customWidth="1"/>
    <col min="7682" max="7682" width="12.85546875" style="1" customWidth="1"/>
    <col min="7683" max="7724" width="9.7109375" style="1" customWidth="1"/>
    <col min="7725" max="7725" width="6.7109375" style="1" customWidth="1"/>
    <col min="7726" max="7726" width="14.7109375" style="1" customWidth="1"/>
    <col min="7727" max="7754" width="9.7109375" style="1" customWidth="1"/>
    <col min="7755" max="7936" width="9.140625" style="1"/>
    <col min="7937" max="7937" width="38.42578125" style="1" customWidth="1"/>
    <col min="7938" max="7938" width="12.85546875" style="1" customWidth="1"/>
    <col min="7939" max="7980" width="9.7109375" style="1" customWidth="1"/>
    <col min="7981" max="7981" width="6.7109375" style="1" customWidth="1"/>
    <col min="7982" max="7982" width="14.7109375" style="1" customWidth="1"/>
    <col min="7983" max="8010" width="9.7109375" style="1" customWidth="1"/>
    <col min="8011" max="8192" width="9.140625" style="1"/>
    <col min="8193" max="8193" width="38.42578125" style="1" customWidth="1"/>
    <col min="8194" max="8194" width="12.85546875" style="1" customWidth="1"/>
    <col min="8195" max="8236" width="9.7109375" style="1" customWidth="1"/>
    <col min="8237" max="8237" width="6.7109375" style="1" customWidth="1"/>
    <col min="8238" max="8238" width="14.7109375" style="1" customWidth="1"/>
    <col min="8239" max="8266" width="9.7109375" style="1" customWidth="1"/>
    <col min="8267" max="8448" width="9.140625" style="1"/>
    <col min="8449" max="8449" width="38.42578125" style="1" customWidth="1"/>
    <col min="8450" max="8450" width="12.85546875" style="1" customWidth="1"/>
    <col min="8451" max="8492" width="9.7109375" style="1" customWidth="1"/>
    <col min="8493" max="8493" width="6.7109375" style="1" customWidth="1"/>
    <col min="8494" max="8494" width="14.7109375" style="1" customWidth="1"/>
    <col min="8495" max="8522" width="9.7109375" style="1" customWidth="1"/>
    <col min="8523" max="8704" width="9.140625" style="1"/>
    <col min="8705" max="8705" width="38.42578125" style="1" customWidth="1"/>
    <col min="8706" max="8706" width="12.85546875" style="1" customWidth="1"/>
    <col min="8707" max="8748" width="9.7109375" style="1" customWidth="1"/>
    <col min="8749" max="8749" width="6.7109375" style="1" customWidth="1"/>
    <col min="8750" max="8750" width="14.7109375" style="1" customWidth="1"/>
    <col min="8751" max="8778" width="9.7109375" style="1" customWidth="1"/>
    <col min="8779" max="8960" width="9.140625" style="1"/>
    <col min="8961" max="8961" width="38.42578125" style="1" customWidth="1"/>
    <col min="8962" max="8962" width="12.85546875" style="1" customWidth="1"/>
    <col min="8963" max="9004" width="9.7109375" style="1" customWidth="1"/>
    <col min="9005" max="9005" width="6.7109375" style="1" customWidth="1"/>
    <col min="9006" max="9006" width="14.7109375" style="1" customWidth="1"/>
    <col min="9007" max="9034" width="9.7109375" style="1" customWidth="1"/>
    <col min="9035" max="9216" width="9.140625" style="1"/>
    <col min="9217" max="9217" width="38.42578125" style="1" customWidth="1"/>
    <col min="9218" max="9218" width="12.85546875" style="1" customWidth="1"/>
    <col min="9219" max="9260" width="9.7109375" style="1" customWidth="1"/>
    <col min="9261" max="9261" width="6.7109375" style="1" customWidth="1"/>
    <col min="9262" max="9262" width="14.7109375" style="1" customWidth="1"/>
    <col min="9263" max="9290" width="9.7109375" style="1" customWidth="1"/>
    <col min="9291" max="9472" width="9.140625" style="1"/>
    <col min="9473" max="9473" width="38.42578125" style="1" customWidth="1"/>
    <col min="9474" max="9474" width="12.85546875" style="1" customWidth="1"/>
    <col min="9475" max="9516" width="9.7109375" style="1" customWidth="1"/>
    <col min="9517" max="9517" width="6.7109375" style="1" customWidth="1"/>
    <col min="9518" max="9518" width="14.7109375" style="1" customWidth="1"/>
    <col min="9519" max="9546" width="9.7109375" style="1" customWidth="1"/>
    <col min="9547" max="9728" width="9.140625" style="1"/>
    <col min="9729" max="9729" width="38.42578125" style="1" customWidth="1"/>
    <col min="9730" max="9730" width="12.85546875" style="1" customWidth="1"/>
    <col min="9731" max="9772" width="9.7109375" style="1" customWidth="1"/>
    <col min="9773" max="9773" width="6.7109375" style="1" customWidth="1"/>
    <col min="9774" max="9774" width="14.7109375" style="1" customWidth="1"/>
    <col min="9775" max="9802" width="9.7109375" style="1" customWidth="1"/>
    <col min="9803" max="9984" width="9.140625" style="1"/>
    <col min="9985" max="9985" width="38.42578125" style="1" customWidth="1"/>
    <col min="9986" max="9986" width="12.85546875" style="1" customWidth="1"/>
    <col min="9987" max="10028" width="9.7109375" style="1" customWidth="1"/>
    <col min="10029" max="10029" width="6.7109375" style="1" customWidth="1"/>
    <col min="10030" max="10030" width="14.7109375" style="1" customWidth="1"/>
    <col min="10031" max="10058" width="9.7109375" style="1" customWidth="1"/>
    <col min="10059" max="10240" width="9.140625" style="1"/>
    <col min="10241" max="10241" width="38.42578125" style="1" customWidth="1"/>
    <col min="10242" max="10242" width="12.85546875" style="1" customWidth="1"/>
    <col min="10243" max="10284" width="9.7109375" style="1" customWidth="1"/>
    <col min="10285" max="10285" width="6.7109375" style="1" customWidth="1"/>
    <col min="10286" max="10286" width="14.7109375" style="1" customWidth="1"/>
    <col min="10287" max="10314" width="9.7109375" style="1" customWidth="1"/>
    <col min="10315" max="10496" width="9.140625" style="1"/>
    <col min="10497" max="10497" width="38.42578125" style="1" customWidth="1"/>
    <col min="10498" max="10498" width="12.85546875" style="1" customWidth="1"/>
    <col min="10499" max="10540" width="9.7109375" style="1" customWidth="1"/>
    <col min="10541" max="10541" width="6.7109375" style="1" customWidth="1"/>
    <col min="10542" max="10542" width="14.7109375" style="1" customWidth="1"/>
    <col min="10543" max="10570" width="9.7109375" style="1" customWidth="1"/>
    <col min="10571" max="10752" width="9.140625" style="1"/>
    <col min="10753" max="10753" width="38.42578125" style="1" customWidth="1"/>
    <col min="10754" max="10754" width="12.85546875" style="1" customWidth="1"/>
    <col min="10755" max="10796" width="9.7109375" style="1" customWidth="1"/>
    <col min="10797" max="10797" width="6.7109375" style="1" customWidth="1"/>
    <col min="10798" max="10798" width="14.7109375" style="1" customWidth="1"/>
    <col min="10799" max="10826" width="9.7109375" style="1" customWidth="1"/>
    <col min="10827" max="11008" width="9.140625" style="1"/>
    <col min="11009" max="11009" width="38.42578125" style="1" customWidth="1"/>
    <col min="11010" max="11010" width="12.85546875" style="1" customWidth="1"/>
    <col min="11011" max="11052" width="9.7109375" style="1" customWidth="1"/>
    <col min="11053" max="11053" width="6.7109375" style="1" customWidth="1"/>
    <col min="11054" max="11054" width="14.7109375" style="1" customWidth="1"/>
    <col min="11055" max="11082" width="9.7109375" style="1" customWidth="1"/>
    <col min="11083" max="11264" width="9.140625" style="1"/>
    <col min="11265" max="11265" width="38.42578125" style="1" customWidth="1"/>
    <col min="11266" max="11266" width="12.85546875" style="1" customWidth="1"/>
    <col min="11267" max="11308" width="9.7109375" style="1" customWidth="1"/>
    <col min="11309" max="11309" width="6.7109375" style="1" customWidth="1"/>
    <col min="11310" max="11310" width="14.7109375" style="1" customWidth="1"/>
    <col min="11311" max="11338" width="9.7109375" style="1" customWidth="1"/>
    <col min="11339" max="11520" width="9.140625" style="1"/>
    <col min="11521" max="11521" width="38.42578125" style="1" customWidth="1"/>
    <col min="11522" max="11522" width="12.85546875" style="1" customWidth="1"/>
    <col min="11523" max="11564" width="9.7109375" style="1" customWidth="1"/>
    <col min="11565" max="11565" width="6.7109375" style="1" customWidth="1"/>
    <col min="11566" max="11566" width="14.7109375" style="1" customWidth="1"/>
    <col min="11567" max="11594" width="9.7109375" style="1" customWidth="1"/>
    <col min="11595" max="11776" width="9.140625" style="1"/>
    <col min="11777" max="11777" width="38.42578125" style="1" customWidth="1"/>
    <col min="11778" max="11778" width="12.85546875" style="1" customWidth="1"/>
    <col min="11779" max="11820" width="9.7109375" style="1" customWidth="1"/>
    <col min="11821" max="11821" width="6.7109375" style="1" customWidth="1"/>
    <col min="11822" max="11822" width="14.7109375" style="1" customWidth="1"/>
    <col min="11823" max="11850" width="9.7109375" style="1" customWidth="1"/>
    <col min="11851" max="12032" width="9.140625" style="1"/>
    <col min="12033" max="12033" width="38.42578125" style="1" customWidth="1"/>
    <col min="12034" max="12034" width="12.85546875" style="1" customWidth="1"/>
    <col min="12035" max="12076" width="9.7109375" style="1" customWidth="1"/>
    <col min="12077" max="12077" width="6.7109375" style="1" customWidth="1"/>
    <col min="12078" max="12078" width="14.7109375" style="1" customWidth="1"/>
    <col min="12079" max="12106" width="9.7109375" style="1" customWidth="1"/>
    <col min="12107" max="12288" width="9.140625" style="1"/>
    <col min="12289" max="12289" width="38.42578125" style="1" customWidth="1"/>
    <col min="12290" max="12290" width="12.85546875" style="1" customWidth="1"/>
    <col min="12291" max="12332" width="9.7109375" style="1" customWidth="1"/>
    <col min="12333" max="12333" width="6.7109375" style="1" customWidth="1"/>
    <col min="12334" max="12334" width="14.7109375" style="1" customWidth="1"/>
    <col min="12335" max="12362" width="9.7109375" style="1" customWidth="1"/>
    <col min="12363" max="12544" width="9.140625" style="1"/>
    <col min="12545" max="12545" width="38.42578125" style="1" customWidth="1"/>
    <col min="12546" max="12546" width="12.85546875" style="1" customWidth="1"/>
    <col min="12547" max="12588" width="9.7109375" style="1" customWidth="1"/>
    <col min="12589" max="12589" width="6.7109375" style="1" customWidth="1"/>
    <col min="12590" max="12590" width="14.7109375" style="1" customWidth="1"/>
    <col min="12591" max="12618" width="9.7109375" style="1" customWidth="1"/>
    <col min="12619" max="12800" width="9.140625" style="1"/>
    <col min="12801" max="12801" width="38.42578125" style="1" customWidth="1"/>
    <col min="12802" max="12802" width="12.85546875" style="1" customWidth="1"/>
    <col min="12803" max="12844" width="9.7109375" style="1" customWidth="1"/>
    <col min="12845" max="12845" width="6.7109375" style="1" customWidth="1"/>
    <col min="12846" max="12846" width="14.7109375" style="1" customWidth="1"/>
    <col min="12847" max="12874" width="9.7109375" style="1" customWidth="1"/>
    <col min="12875" max="13056" width="9.140625" style="1"/>
    <col min="13057" max="13057" width="38.42578125" style="1" customWidth="1"/>
    <col min="13058" max="13058" width="12.85546875" style="1" customWidth="1"/>
    <col min="13059" max="13100" width="9.7109375" style="1" customWidth="1"/>
    <col min="13101" max="13101" width="6.7109375" style="1" customWidth="1"/>
    <col min="13102" max="13102" width="14.7109375" style="1" customWidth="1"/>
    <col min="13103" max="13130" width="9.7109375" style="1" customWidth="1"/>
    <col min="13131" max="13312" width="9.140625" style="1"/>
    <col min="13313" max="13313" width="38.42578125" style="1" customWidth="1"/>
    <col min="13314" max="13314" width="12.85546875" style="1" customWidth="1"/>
    <col min="13315" max="13356" width="9.7109375" style="1" customWidth="1"/>
    <col min="13357" max="13357" width="6.7109375" style="1" customWidth="1"/>
    <col min="13358" max="13358" width="14.7109375" style="1" customWidth="1"/>
    <col min="13359" max="13386" width="9.7109375" style="1" customWidth="1"/>
    <col min="13387" max="13568" width="9.140625" style="1"/>
    <col min="13569" max="13569" width="38.42578125" style="1" customWidth="1"/>
    <col min="13570" max="13570" width="12.85546875" style="1" customWidth="1"/>
    <col min="13571" max="13612" width="9.7109375" style="1" customWidth="1"/>
    <col min="13613" max="13613" width="6.7109375" style="1" customWidth="1"/>
    <col min="13614" max="13614" width="14.7109375" style="1" customWidth="1"/>
    <col min="13615" max="13642" width="9.7109375" style="1" customWidth="1"/>
    <col min="13643" max="13824" width="9.140625" style="1"/>
    <col min="13825" max="13825" width="38.42578125" style="1" customWidth="1"/>
    <col min="13826" max="13826" width="12.85546875" style="1" customWidth="1"/>
    <col min="13827" max="13868" width="9.7109375" style="1" customWidth="1"/>
    <col min="13869" max="13869" width="6.7109375" style="1" customWidth="1"/>
    <col min="13870" max="13870" width="14.7109375" style="1" customWidth="1"/>
    <col min="13871" max="13898" width="9.7109375" style="1" customWidth="1"/>
    <col min="13899" max="14080" width="9.140625" style="1"/>
    <col min="14081" max="14081" width="38.42578125" style="1" customWidth="1"/>
    <col min="14082" max="14082" width="12.85546875" style="1" customWidth="1"/>
    <col min="14083" max="14124" width="9.7109375" style="1" customWidth="1"/>
    <col min="14125" max="14125" width="6.7109375" style="1" customWidth="1"/>
    <col min="14126" max="14126" width="14.7109375" style="1" customWidth="1"/>
    <col min="14127" max="14154" width="9.7109375" style="1" customWidth="1"/>
    <col min="14155" max="14336" width="9.140625" style="1"/>
    <col min="14337" max="14337" width="38.42578125" style="1" customWidth="1"/>
    <col min="14338" max="14338" width="12.85546875" style="1" customWidth="1"/>
    <col min="14339" max="14380" width="9.7109375" style="1" customWidth="1"/>
    <col min="14381" max="14381" width="6.7109375" style="1" customWidth="1"/>
    <col min="14382" max="14382" width="14.7109375" style="1" customWidth="1"/>
    <col min="14383" max="14410" width="9.7109375" style="1" customWidth="1"/>
    <col min="14411" max="14592" width="9.140625" style="1"/>
    <col min="14593" max="14593" width="38.42578125" style="1" customWidth="1"/>
    <col min="14594" max="14594" width="12.85546875" style="1" customWidth="1"/>
    <col min="14595" max="14636" width="9.7109375" style="1" customWidth="1"/>
    <col min="14637" max="14637" width="6.7109375" style="1" customWidth="1"/>
    <col min="14638" max="14638" width="14.7109375" style="1" customWidth="1"/>
    <col min="14639" max="14666" width="9.7109375" style="1" customWidth="1"/>
    <col min="14667" max="14848" width="9.140625" style="1"/>
    <col min="14849" max="14849" width="38.42578125" style="1" customWidth="1"/>
    <col min="14850" max="14850" width="12.85546875" style="1" customWidth="1"/>
    <col min="14851" max="14892" width="9.7109375" style="1" customWidth="1"/>
    <col min="14893" max="14893" width="6.7109375" style="1" customWidth="1"/>
    <col min="14894" max="14894" width="14.7109375" style="1" customWidth="1"/>
    <col min="14895" max="14922" width="9.7109375" style="1" customWidth="1"/>
    <col min="14923" max="15104" width="9.140625" style="1"/>
    <col min="15105" max="15105" width="38.42578125" style="1" customWidth="1"/>
    <col min="15106" max="15106" width="12.85546875" style="1" customWidth="1"/>
    <col min="15107" max="15148" width="9.7109375" style="1" customWidth="1"/>
    <col min="15149" max="15149" width="6.7109375" style="1" customWidth="1"/>
    <col min="15150" max="15150" width="14.7109375" style="1" customWidth="1"/>
    <col min="15151" max="15178" width="9.7109375" style="1" customWidth="1"/>
    <col min="15179" max="15360" width="9.140625" style="1"/>
    <col min="15361" max="15361" width="38.42578125" style="1" customWidth="1"/>
    <col min="15362" max="15362" width="12.85546875" style="1" customWidth="1"/>
    <col min="15363" max="15404" width="9.7109375" style="1" customWidth="1"/>
    <col min="15405" max="15405" width="6.7109375" style="1" customWidth="1"/>
    <col min="15406" max="15406" width="14.7109375" style="1" customWidth="1"/>
    <col min="15407" max="15434" width="9.7109375" style="1" customWidth="1"/>
    <col min="15435" max="15616" width="9.140625" style="1"/>
    <col min="15617" max="15617" width="38.42578125" style="1" customWidth="1"/>
    <col min="15618" max="15618" width="12.85546875" style="1" customWidth="1"/>
    <col min="15619" max="15660" width="9.7109375" style="1" customWidth="1"/>
    <col min="15661" max="15661" width="6.7109375" style="1" customWidth="1"/>
    <col min="15662" max="15662" width="14.7109375" style="1" customWidth="1"/>
    <col min="15663" max="15690" width="9.7109375" style="1" customWidth="1"/>
    <col min="15691" max="15872" width="9.140625" style="1"/>
    <col min="15873" max="15873" width="38.42578125" style="1" customWidth="1"/>
    <col min="15874" max="15874" width="12.85546875" style="1" customWidth="1"/>
    <col min="15875" max="15916" width="9.7109375" style="1" customWidth="1"/>
    <col min="15917" max="15917" width="6.7109375" style="1" customWidth="1"/>
    <col min="15918" max="15918" width="14.7109375" style="1" customWidth="1"/>
    <col min="15919" max="15946" width="9.7109375" style="1" customWidth="1"/>
    <col min="15947" max="16128" width="9.140625" style="1"/>
    <col min="16129" max="16129" width="38.42578125" style="1" customWidth="1"/>
    <col min="16130" max="16130" width="12.85546875" style="1" customWidth="1"/>
    <col min="16131" max="16172" width="9.7109375" style="1" customWidth="1"/>
    <col min="16173" max="16173" width="6.7109375" style="1" customWidth="1"/>
    <col min="16174" max="16174" width="14.7109375" style="1" customWidth="1"/>
    <col min="16175" max="16202" width="9.7109375" style="1" customWidth="1"/>
    <col min="16203" max="16384" width="9.140625" style="1"/>
  </cols>
  <sheetData>
    <row r="1" spans="1:75" ht="18">
      <c r="A1" s="960" t="s">
        <v>85</v>
      </c>
      <c r="B1" s="961"/>
    </row>
    <row r="2" spans="1:75" ht="15.75">
      <c r="A2" s="962" t="s">
        <v>766</v>
      </c>
      <c r="B2" s="963"/>
    </row>
    <row r="3" spans="1:75" ht="15.75" thickBot="1">
      <c r="A3" s="964" t="s">
        <v>86</v>
      </c>
      <c r="B3" s="965"/>
    </row>
    <row r="6" spans="1:75">
      <c r="AO6" s="694" t="s">
        <v>87</v>
      </c>
      <c r="AP6" s="694" t="s">
        <v>87</v>
      </c>
      <c r="AQ6" s="694" t="s">
        <v>87</v>
      </c>
      <c r="AR6" s="694" t="s">
        <v>87</v>
      </c>
      <c r="AS6" s="695" t="s">
        <v>88</v>
      </c>
      <c r="AT6" s="695" t="s">
        <v>88</v>
      </c>
      <c r="AU6" s="695" t="s">
        <v>88</v>
      </c>
      <c r="AV6" s="695" t="s">
        <v>88</v>
      </c>
      <c r="AW6" s="685" t="s">
        <v>89</v>
      </c>
      <c r="AX6" s="685" t="s">
        <v>89</v>
      </c>
      <c r="AY6" s="685" t="s">
        <v>89</v>
      </c>
      <c r="AZ6" s="685" t="s">
        <v>89</v>
      </c>
      <c r="BA6" s="686" t="s">
        <v>90</v>
      </c>
      <c r="BB6" s="686" t="s">
        <v>90</v>
      </c>
      <c r="BC6" s="686" t="s">
        <v>90</v>
      </c>
      <c r="BD6" s="686" t="s">
        <v>90</v>
      </c>
      <c r="BE6" s="687" t="s">
        <v>91</v>
      </c>
      <c r="BF6" s="687" t="s">
        <v>91</v>
      </c>
      <c r="BG6" s="687" t="s">
        <v>91</v>
      </c>
      <c r="BH6" s="687" t="s">
        <v>91</v>
      </c>
      <c r="BI6" s="688" t="s">
        <v>92</v>
      </c>
      <c r="BJ6" s="688" t="s">
        <v>92</v>
      </c>
      <c r="BK6" s="688" t="s">
        <v>92</v>
      </c>
      <c r="BL6" s="688" t="s">
        <v>92</v>
      </c>
    </row>
    <row r="7" spans="1:75" s="2" customFormat="1">
      <c r="B7" s="2" t="s">
        <v>93</v>
      </c>
      <c r="C7" s="689" t="s">
        <v>94</v>
      </c>
      <c r="D7" s="689" t="s">
        <v>95</v>
      </c>
      <c r="E7" s="689" t="s">
        <v>96</v>
      </c>
      <c r="F7" s="689" t="s">
        <v>97</v>
      </c>
      <c r="G7" s="689" t="s">
        <v>98</v>
      </c>
      <c r="H7" s="689" t="s">
        <v>99</v>
      </c>
      <c r="I7" s="689" t="s">
        <v>100</v>
      </c>
      <c r="J7" s="689" t="s">
        <v>101</v>
      </c>
      <c r="K7" s="689" t="s">
        <v>102</v>
      </c>
      <c r="L7" s="689" t="s">
        <v>103</v>
      </c>
      <c r="M7" s="689" t="s">
        <v>104</v>
      </c>
      <c r="N7" s="689" t="s">
        <v>105</v>
      </c>
      <c r="O7" s="689" t="s">
        <v>106</v>
      </c>
      <c r="P7" s="689" t="s">
        <v>107</v>
      </c>
      <c r="Q7" s="689" t="s">
        <v>108</v>
      </c>
      <c r="R7" s="689" t="s">
        <v>109</v>
      </c>
      <c r="S7" s="689" t="s">
        <v>110</v>
      </c>
      <c r="T7" s="689" t="s">
        <v>111</v>
      </c>
      <c r="U7" s="689" t="s">
        <v>112</v>
      </c>
      <c r="V7" s="689" t="s">
        <v>113</v>
      </c>
      <c r="W7" s="689" t="s">
        <v>114</v>
      </c>
      <c r="X7" s="689" t="s">
        <v>115</v>
      </c>
      <c r="Y7" s="689" t="s">
        <v>116</v>
      </c>
      <c r="Z7" s="689" t="s">
        <v>117</v>
      </c>
      <c r="AA7" s="689" t="s">
        <v>118</v>
      </c>
      <c r="AB7" s="689" t="s">
        <v>119</v>
      </c>
      <c r="AC7" s="689" t="s">
        <v>120</v>
      </c>
      <c r="AD7" s="689" t="s">
        <v>121</v>
      </c>
      <c r="AE7" s="689" t="s">
        <v>122</v>
      </c>
      <c r="AF7" s="689" t="s">
        <v>123</v>
      </c>
      <c r="AG7" s="689" t="s">
        <v>124</v>
      </c>
      <c r="AH7" s="689" t="s">
        <v>125</v>
      </c>
      <c r="AI7" s="689" t="s">
        <v>126</v>
      </c>
      <c r="AJ7" s="689" t="s">
        <v>127</v>
      </c>
      <c r="AK7" s="689" t="s">
        <v>128</v>
      </c>
      <c r="AL7" s="689" t="s">
        <v>129</v>
      </c>
      <c r="AM7" s="689" t="s">
        <v>130</v>
      </c>
      <c r="AN7" s="689" t="s">
        <v>131</v>
      </c>
      <c r="AO7" s="689" t="s">
        <v>132</v>
      </c>
      <c r="AP7" s="689" t="s">
        <v>133</v>
      </c>
      <c r="AQ7" s="689" t="s">
        <v>134</v>
      </c>
      <c r="AR7" s="689" t="s">
        <v>135</v>
      </c>
      <c r="AS7" s="689" t="s">
        <v>136</v>
      </c>
      <c r="AT7" s="689" t="s">
        <v>137</v>
      </c>
      <c r="AU7" s="2" t="s">
        <v>138</v>
      </c>
      <c r="AV7" s="2" t="s">
        <v>139</v>
      </c>
      <c r="AW7" s="2" t="s">
        <v>140</v>
      </c>
      <c r="AX7" s="2" t="s">
        <v>141</v>
      </c>
      <c r="AY7" s="2" t="s">
        <v>142</v>
      </c>
      <c r="AZ7" s="2" t="s">
        <v>143</v>
      </c>
      <c r="BA7" s="2" t="s">
        <v>144</v>
      </c>
      <c r="BB7" s="2" t="s">
        <v>145</v>
      </c>
      <c r="BC7" s="2" t="s">
        <v>146</v>
      </c>
      <c r="BD7" s="2" t="s">
        <v>147</v>
      </c>
      <c r="BE7" s="2" t="s">
        <v>148</v>
      </c>
      <c r="BF7" s="2" t="s">
        <v>149</v>
      </c>
      <c r="BG7" s="2" t="s">
        <v>150</v>
      </c>
      <c r="BH7" s="2" t="s">
        <v>151</v>
      </c>
      <c r="BI7" s="2" t="s">
        <v>152</v>
      </c>
      <c r="BJ7" s="2" t="s">
        <v>153</v>
      </c>
      <c r="BK7" s="2" t="s">
        <v>154</v>
      </c>
      <c r="BL7" s="2" t="s">
        <v>155</v>
      </c>
      <c r="BM7" s="2" t="s">
        <v>156</v>
      </c>
      <c r="BN7" s="2" t="s">
        <v>157</v>
      </c>
      <c r="BO7" s="2" t="s">
        <v>158</v>
      </c>
      <c r="BP7" s="2" t="s">
        <v>159</v>
      </c>
      <c r="BQ7" s="2" t="s">
        <v>160</v>
      </c>
      <c r="BR7" s="2" t="s">
        <v>161</v>
      </c>
      <c r="BS7" s="2" t="s">
        <v>162</v>
      </c>
      <c r="BT7" s="2" t="s">
        <v>163</v>
      </c>
      <c r="BU7" s="2" t="s">
        <v>164</v>
      </c>
      <c r="BV7" s="2" t="s">
        <v>165</v>
      </c>
      <c r="BW7" s="2" t="s">
        <v>166</v>
      </c>
    </row>
    <row r="8" spans="1:75" ht="13.5" thickBot="1">
      <c r="A8" s="2" t="s">
        <v>167</v>
      </c>
      <c r="B8" s="2" t="s">
        <v>168</v>
      </c>
      <c r="C8" s="690">
        <v>2.036</v>
      </c>
      <c r="D8" s="690">
        <v>2.0609999999999999</v>
      </c>
      <c r="E8" s="690">
        <v>2.0659999999999998</v>
      </c>
      <c r="F8" s="690">
        <v>2.0880000000000001</v>
      </c>
      <c r="G8" s="690">
        <v>2.105</v>
      </c>
      <c r="H8" s="690">
        <v>2.1160000000000001</v>
      </c>
      <c r="I8" s="690">
        <v>2.15</v>
      </c>
      <c r="J8" s="690">
        <v>2.17</v>
      </c>
      <c r="K8" s="690">
        <v>2.1880000000000002</v>
      </c>
      <c r="L8" s="690">
        <v>2.2149999999999999</v>
      </c>
      <c r="M8" s="690">
        <v>2.2349999999999999</v>
      </c>
      <c r="N8" s="690">
        <v>2.222</v>
      </c>
      <c r="O8" s="690">
        <v>2.2349999999999999</v>
      </c>
      <c r="P8" s="690">
        <v>2.262</v>
      </c>
      <c r="Q8" s="690">
        <v>2.2749999999999999</v>
      </c>
      <c r="R8" s="690">
        <v>2.3029999999999999</v>
      </c>
      <c r="S8" s="690">
        <v>2.3220000000000001</v>
      </c>
      <c r="T8" s="690">
        <v>2.363</v>
      </c>
      <c r="U8" s="690">
        <v>2.403</v>
      </c>
      <c r="V8" s="690">
        <v>2.3519999999999999</v>
      </c>
      <c r="W8" s="690">
        <v>2.3460000000000001</v>
      </c>
      <c r="X8" s="690">
        <v>2.351</v>
      </c>
      <c r="Y8" s="690">
        <v>2.371</v>
      </c>
      <c r="Z8" s="690">
        <v>2.3849999999999998</v>
      </c>
      <c r="AA8" s="690">
        <v>2.3849999999999998</v>
      </c>
      <c r="AB8" s="690">
        <v>2.3860000000000001</v>
      </c>
      <c r="AC8" s="690">
        <v>2.4009999999999998</v>
      </c>
      <c r="AD8" s="690">
        <v>2.4239999999999999</v>
      </c>
      <c r="AE8" s="690">
        <v>2.4369999999999998</v>
      </c>
      <c r="AF8" s="690">
        <v>2.4809999999999999</v>
      </c>
      <c r="AG8" s="690">
        <v>2.492</v>
      </c>
      <c r="AH8" s="690">
        <v>2.4990000000000001</v>
      </c>
      <c r="AI8" s="690">
        <v>2.52</v>
      </c>
      <c r="AJ8" s="690">
        <v>2.524</v>
      </c>
      <c r="AK8" s="690">
        <v>2.5329999999999999</v>
      </c>
      <c r="AL8" s="690">
        <v>2.5499999999999998</v>
      </c>
      <c r="AM8" s="690">
        <v>2.5630000000000002</v>
      </c>
      <c r="AN8" s="690">
        <v>2.5590000000000002</v>
      </c>
      <c r="AO8" s="690">
        <v>2.5750000000000002</v>
      </c>
      <c r="AP8" s="690">
        <v>2.589</v>
      </c>
      <c r="AQ8" s="690">
        <v>2.6059999999999999</v>
      </c>
      <c r="AR8" s="690">
        <v>2.6139999999999999</v>
      </c>
      <c r="AS8" s="690">
        <v>2.6160000000000001</v>
      </c>
      <c r="AT8" s="690">
        <v>2.6190000000000002</v>
      </c>
      <c r="AU8" s="1">
        <v>2.6219999999999999</v>
      </c>
      <c r="AV8" s="1">
        <v>2.63</v>
      </c>
      <c r="AW8" s="1">
        <v>2.6240000000000001</v>
      </c>
      <c r="AX8" s="1">
        <v>2.6259999999999999</v>
      </c>
      <c r="AY8" s="7">
        <v>2.6240000000000001</v>
      </c>
      <c r="AZ8" s="7">
        <v>2.6269999999999998</v>
      </c>
      <c r="BA8" s="7">
        <v>2.6429999999999998</v>
      </c>
      <c r="BB8" s="7">
        <v>2.6669999999999998</v>
      </c>
      <c r="BC8" s="7">
        <v>2.6749999999999998</v>
      </c>
      <c r="BD8" s="7">
        <v>2.6920000000000002</v>
      </c>
      <c r="BE8" s="7">
        <v>2.7130000000000001</v>
      </c>
      <c r="BF8" s="7">
        <v>2.7250000000000001</v>
      </c>
      <c r="BG8" s="1">
        <v>2.7440000000000002</v>
      </c>
      <c r="BH8" s="1">
        <v>2.7639999999999998</v>
      </c>
      <c r="BI8" s="1">
        <v>2.7829999999999999</v>
      </c>
      <c r="BJ8" s="1">
        <v>2.802</v>
      </c>
      <c r="BK8" s="1">
        <v>2.82</v>
      </c>
      <c r="BL8" s="1">
        <v>2.8380000000000001</v>
      </c>
      <c r="BM8" s="1">
        <v>2.8559999999999999</v>
      </c>
      <c r="BN8" s="1">
        <v>2.875</v>
      </c>
      <c r="BO8" s="1">
        <v>2.8940000000000001</v>
      </c>
      <c r="BP8" s="1">
        <v>2.9129999999999998</v>
      </c>
      <c r="BQ8" s="1">
        <v>2.9329999999999998</v>
      </c>
      <c r="BR8" s="1">
        <v>2.9529999999999998</v>
      </c>
      <c r="BS8" s="1">
        <v>2.972</v>
      </c>
      <c r="BT8" s="1">
        <v>2.9929999999999999</v>
      </c>
      <c r="BU8" s="1">
        <v>3.0150000000000001</v>
      </c>
      <c r="BV8" s="1">
        <v>3.0339999999999998</v>
      </c>
    </row>
    <row r="9" spans="1:75" ht="13.5" thickBot="1">
      <c r="A9" s="2" t="s">
        <v>169</v>
      </c>
      <c r="B9" s="2" t="s">
        <v>170</v>
      </c>
      <c r="C9" s="690">
        <v>2.036</v>
      </c>
      <c r="D9" s="690">
        <v>2.0609999999999999</v>
      </c>
      <c r="E9" s="690">
        <v>2.0659999999999998</v>
      </c>
      <c r="F9" s="690">
        <v>2.0880000000000001</v>
      </c>
      <c r="G9" s="690">
        <v>2.105</v>
      </c>
      <c r="H9" s="690">
        <v>2.1160000000000001</v>
      </c>
      <c r="I9" s="690">
        <v>2.15</v>
      </c>
      <c r="J9" s="690">
        <v>2.17</v>
      </c>
      <c r="K9" s="690">
        <v>2.1880000000000002</v>
      </c>
      <c r="L9" s="690">
        <v>2.2149999999999999</v>
      </c>
      <c r="M9" s="690">
        <v>2.2349999999999999</v>
      </c>
      <c r="N9" s="690">
        <v>2.222</v>
      </c>
      <c r="O9" s="690">
        <v>2.2349999999999999</v>
      </c>
      <c r="P9" s="690">
        <v>2.262</v>
      </c>
      <c r="Q9" s="690">
        <v>2.2749999999999999</v>
      </c>
      <c r="R9" s="690">
        <v>2.3029999999999999</v>
      </c>
      <c r="S9" s="690">
        <v>2.3220000000000001</v>
      </c>
      <c r="T9" s="690">
        <v>2.363</v>
      </c>
      <c r="U9" s="690">
        <v>2.403</v>
      </c>
      <c r="V9" s="690">
        <v>2.3519999999999999</v>
      </c>
      <c r="W9" s="690">
        <v>2.3460000000000001</v>
      </c>
      <c r="X9" s="690">
        <v>2.351</v>
      </c>
      <c r="Y9" s="690">
        <v>2.371</v>
      </c>
      <c r="Z9" s="690">
        <v>2.3849999999999998</v>
      </c>
      <c r="AA9" s="690">
        <v>2.3849999999999998</v>
      </c>
      <c r="AB9" s="690">
        <v>2.3860000000000001</v>
      </c>
      <c r="AC9" s="690">
        <v>2.4009999999999998</v>
      </c>
      <c r="AD9" s="690">
        <v>2.4239999999999999</v>
      </c>
      <c r="AE9" s="690">
        <v>2.4369999999999998</v>
      </c>
      <c r="AF9" s="690">
        <v>2.4809999999999999</v>
      </c>
      <c r="AG9" s="690">
        <v>2.492</v>
      </c>
      <c r="AH9" s="690">
        <v>2.4990000000000001</v>
      </c>
      <c r="AI9" s="690">
        <v>2.52</v>
      </c>
      <c r="AJ9" s="690">
        <v>2.524</v>
      </c>
      <c r="AK9" s="690">
        <v>2.5329999999999999</v>
      </c>
      <c r="AL9" s="690">
        <v>2.5499999999999998</v>
      </c>
      <c r="AM9" s="690">
        <v>2.5630000000000002</v>
      </c>
      <c r="AN9" s="690">
        <v>2.5590000000000002</v>
      </c>
      <c r="AO9" s="690">
        <v>2.5750000000000002</v>
      </c>
      <c r="AP9" s="690">
        <v>2.589</v>
      </c>
      <c r="AQ9" s="690">
        <v>2.6059999999999999</v>
      </c>
      <c r="AR9" s="690">
        <v>2.6139999999999999</v>
      </c>
      <c r="AS9" s="690">
        <v>2.6160000000000001</v>
      </c>
      <c r="AT9" s="690">
        <v>2.6190000000000002</v>
      </c>
      <c r="AU9" s="1">
        <v>2.6219999999999999</v>
      </c>
      <c r="AV9" s="1">
        <v>2.63</v>
      </c>
      <c r="AW9" s="1">
        <v>2.6240000000000001</v>
      </c>
      <c r="AX9" s="1">
        <v>2.6259999999999999</v>
      </c>
      <c r="AY9" s="7">
        <v>2.6240000000000001</v>
      </c>
      <c r="AZ9" s="7">
        <v>2.6230000000000002</v>
      </c>
      <c r="BA9" s="7">
        <v>2.6339999999999999</v>
      </c>
      <c r="BB9" s="7">
        <v>2.6520000000000001</v>
      </c>
      <c r="BC9" s="696">
        <v>2.6589999999999998</v>
      </c>
      <c r="BD9" s="697">
        <v>2.6709999999999998</v>
      </c>
      <c r="BE9" s="697">
        <v>2.6869999999999998</v>
      </c>
      <c r="BF9" s="697">
        <v>2.6960000000000002</v>
      </c>
      <c r="BG9" s="697">
        <v>2.7120000000000002</v>
      </c>
      <c r="BH9" s="697">
        <v>2.7269999999999999</v>
      </c>
      <c r="BI9" s="697">
        <v>2.7429999999999999</v>
      </c>
      <c r="BJ9" s="698">
        <v>2.7589999999999999</v>
      </c>
      <c r="BK9" s="1">
        <v>2.7759999999999998</v>
      </c>
      <c r="BL9" s="1">
        <v>2.7919999999999998</v>
      </c>
      <c r="BM9" s="1">
        <v>2.8090000000000002</v>
      </c>
      <c r="BN9" s="1">
        <v>2.827</v>
      </c>
      <c r="BO9" s="1">
        <v>2.8450000000000002</v>
      </c>
      <c r="BP9" s="1">
        <v>2.863</v>
      </c>
      <c r="BQ9" s="1">
        <v>2.8809999999999998</v>
      </c>
      <c r="BR9" s="1">
        <v>2.9</v>
      </c>
      <c r="BS9" s="1">
        <v>2.92</v>
      </c>
      <c r="BT9" s="1">
        <v>2.9390000000000001</v>
      </c>
      <c r="BU9" s="1">
        <v>2.96</v>
      </c>
      <c r="BV9" s="1">
        <v>2.9790000000000001</v>
      </c>
    </row>
    <row r="10" spans="1:75">
      <c r="A10" s="2" t="s">
        <v>171</v>
      </c>
      <c r="B10" s="2" t="s">
        <v>172</v>
      </c>
      <c r="C10" s="690">
        <v>2.036</v>
      </c>
      <c r="D10" s="690">
        <v>2.0609999999999999</v>
      </c>
      <c r="E10" s="690">
        <v>2.0659999999999998</v>
      </c>
      <c r="F10" s="690">
        <v>2.0880000000000001</v>
      </c>
      <c r="G10" s="690">
        <v>2.105</v>
      </c>
      <c r="H10" s="690">
        <v>2.1160000000000001</v>
      </c>
      <c r="I10" s="690">
        <v>2.15</v>
      </c>
      <c r="J10" s="690">
        <v>2.17</v>
      </c>
      <c r="K10" s="690">
        <v>2.1880000000000002</v>
      </c>
      <c r="L10" s="690">
        <v>2.2149999999999999</v>
      </c>
      <c r="M10" s="690">
        <v>2.2349999999999999</v>
      </c>
      <c r="N10" s="690">
        <v>2.222</v>
      </c>
      <c r="O10" s="690">
        <v>2.2349999999999999</v>
      </c>
      <c r="P10" s="690">
        <v>2.262</v>
      </c>
      <c r="Q10" s="690">
        <v>2.2749999999999999</v>
      </c>
      <c r="R10" s="690">
        <v>2.3029999999999999</v>
      </c>
      <c r="S10" s="690">
        <v>2.3220000000000001</v>
      </c>
      <c r="T10" s="690">
        <v>2.363</v>
      </c>
      <c r="U10" s="690">
        <v>2.403</v>
      </c>
      <c r="V10" s="690">
        <v>2.3519999999999999</v>
      </c>
      <c r="W10" s="690">
        <v>2.3460000000000001</v>
      </c>
      <c r="X10" s="690">
        <v>2.351</v>
      </c>
      <c r="Y10" s="690">
        <v>2.371</v>
      </c>
      <c r="Z10" s="690">
        <v>2.3849999999999998</v>
      </c>
      <c r="AA10" s="690">
        <v>2.3849999999999998</v>
      </c>
      <c r="AB10" s="690">
        <v>2.3860000000000001</v>
      </c>
      <c r="AC10" s="690">
        <v>2.4009999999999998</v>
      </c>
      <c r="AD10" s="690">
        <v>2.4239999999999999</v>
      </c>
      <c r="AE10" s="690">
        <v>2.4369999999999998</v>
      </c>
      <c r="AF10" s="690">
        <v>2.4809999999999999</v>
      </c>
      <c r="AG10" s="690">
        <v>2.492</v>
      </c>
      <c r="AH10" s="690">
        <v>2.4990000000000001</v>
      </c>
      <c r="AI10" s="690">
        <v>2.52</v>
      </c>
      <c r="AJ10" s="690">
        <v>2.524</v>
      </c>
      <c r="AK10" s="690">
        <v>2.5329999999999999</v>
      </c>
      <c r="AL10" s="690">
        <v>2.5499999999999998</v>
      </c>
      <c r="AM10" s="690">
        <v>2.5630000000000002</v>
      </c>
      <c r="AN10" s="690">
        <v>2.5590000000000002</v>
      </c>
      <c r="AO10" s="690">
        <v>2.5750000000000002</v>
      </c>
      <c r="AP10" s="690">
        <v>2.589</v>
      </c>
      <c r="AQ10" s="690">
        <v>2.6059999999999999</v>
      </c>
      <c r="AR10" s="690">
        <v>2.6139999999999999</v>
      </c>
      <c r="AS10" s="690">
        <v>2.6160000000000001</v>
      </c>
      <c r="AT10" s="690">
        <v>2.6190000000000002</v>
      </c>
      <c r="AU10" s="1">
        <v>2.6219999999999999</v>
      </c>
      <c r="AV10" s="1">
        <v>2.63</v>
      </c>
      <c r="AW10" s="1">
        <v>2.6240000000000001</v>
      </c>
      <c r="AX10" s="1">
        <v>2.6259999999999999</v>
      </c>
      <c r="AY10" s="1">
        <v>2.6240000000000001</v>
      </c>
      <c r="AZ10" s="1">
        <v>2.629</v>
      </c>
      <c r="BA10" s="1">
        <v>2.6469999999999998</v>
      </c>
      <c r="BB10" s="1">
        <v>2.6749999999999998</v>
      </c>
      <c r="BC10" s="1">
        <v>2.6850000000000001</v>
      </c>
      <c r="BD10" s="1">
        <v>2.7069999999999999</v>
      </c>
      <c r="BE10" s="1">
        <v>2.734</v>
      </c>
      <c r="BF10" s="1">
        <v>2.75</v>
      </c>
      <c r="BG10" s="1">
        <v>2.774</v>
      </c>
      <c r="BH10" s="1">
        <v>2.8</v>
      </c>
      <c r="BI10" s="1">
        <v>2.8239999999999998</v>
      </c>
      <c r="BJ10" s="1">
        <v>2.8490000000000002</v>
      </c>
      <c r="BK10" s="1">
        <v>2.8730000000000002</v>
      </c>
      <c r="BL10" s="1">
        <v>2.8980000000000001</v>
      </c>
      <c r="BM10" s="1">
        <v>2.923</v>
      </c>
      <c r="BN10" s="1">
        <v>2.9489999999999998</v>
      </c>
      <c r="BO10" s="1">
        <v>2.9750000000000001</v>
      </c>
      <c r="BP10" s="1">
        <v>3.0030000000000001</v>
      </c>
      <c r="BQ10" s="1">
        <v>3.0310000000000001</v>
      </c>
      <c r="BR10" s="1">
        <v>3.0590000000000002</v>
      </c>
      <c r="BS10" s="1">
        <v>3.0880000000000001</v>
      </c>
      <c r="BT10" s="1">
        <v>3.1179999999999999</v>
      </c>
      <c r="BU10" s="1">
        <v>3.149</v>
      </c>
      <c r="BV10" s="1">
        <v>3.1779999999999999</v>
      </c>
    </row>
    <row r="12" spans="1:75">
      <c r="C12" s="691"/>
      <c r="D12" s="691"/>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c r="AD12" s="691"/>
      <c r="AE12" s="691"/>
      <c r="AF12" s="691"/>
      <c r="AG12" s="691"/>
      <c r="AH12" s="691"/>
      <c r="AI12" s="691"/>
      <c r="AJ12" s="691"/>
      <c r="AK12" s="691"/>
      <c r="AL12" s="691"/>
      <c r="AM12" s="691"/>
      <c r="AN12" s="691"/>
      <c r="AO12" s="691"/>
      <c r="AP12" s="691"/>
      <c r="AQ12" s="691"/>
      <c r="AR12" s="691"/>
      <c r="AS12" s="691"/>
      <c r="AT12" s="691"/>
    </row>
    <row r="13" spans="1:75">
      <c r="C13" s="691"/>
      <c r="D13" s="691"/>
      <c r="E13" s="691"/>
      <c r="F13" s="691"/>
      <c r="G13" s="691"/>
      <c r="H13" s="691"/>
      <c r="I13" s="691"/>
      <c r="J13" s="691"/>
      <c r="K13" s="691"/>
      <c r="L13" s="691"/>
      <c r="M13" s="691"/>
      <c r="N13" s="691"/>
      <c r="O13" s="691"/>
      <c r="P13" s="691"/>
      <c r="Q13" s="691"/>
      <c r="R13" s="691"/>
      <c r="S13" s="691"/>
      <c r="T13" s="691"/>
      <c r="U13" s="691"/>
      <c r="V13" s="691"/>
      <c r="W13" s="691"/>
      <c r="X13" s="691"/>
      <c r="Y13" s="691"/>
      <c r="Z13" s="691"/>
      <c r="AA13" s="691"/>
      <c r="AB13" s="691"/>
      <c r="AC13" s="691"/>
      <c r="AD13" s="691"/>
      <c r="AE13" s="691"/>
      <c r="AF13" s="691"/>
      <c r="AG13" s="691"/>
      <c r="AH13" s="691"/>
      <c r="AI13" s="691"/>
      <c r="AJ13" s="691"/>
      <c r="AK13" s="691"/>
      <c r="AL13" s="691"/>
      <c r="AM13" s="691"/>
      <c r="AN13" s="691"/>
      <c r="AO13" s="691"/>
      <c r="AP13" s="691"/>
      <c r="AQ13" s="691"/>
      <c r="AR13" s="691"/>
      <c r="AS13" s="691"/>
      <c r="AT13" s="691"/>
    </row>
    <row r="15" spans="1:75">
      <c r="BB15" s="2"/>
      <c r="BE15" s="3"/>
      <c r="BF15" s="4"/>
      <c r="BG15" s="4"/>
      <c r="BH15" s="4"/>
      <c r="BI15" s="4"/>
      <c r="BJ15" s="4"/>
    </row>
    <row r="16" spans="1:75">
      <c r="BB16" s="615"/>
      <c r="BC16" s="431"/>
      <c r="BD16" s="431"/>
      <c r="BE16" s="431"/>
      <c r="BF16" s="431"/>
      <c r="BG16" s="431"/>
      <c r="BH16" s="431"/>
      <c r="BI16" s="431"/>
      <c r="BJ16" s="431"/>
      <c r="BK16" s="431"/>
      <c r="BL16" s="431"/>
      <c r="BM16" s="616"/>
    </row>
    <row r="17" spans="54:65">
      <c r="BB17" s="5"/>
      <c r="BC17" s="6" t="s">
        <v>173</v>
      </c>
      <c r="BD17" s="694" t="s">
        <v>87</v>
      </c>
      <c r="BE17" s="694" t="s">
        <v>87</v>
      </c>
      <c r="BF17" s="694" t="s">
        <v>87</v>
      </c>
      <c r="BG17" s="694" t="s">
        <v>87</v>
      </c>
      <c r="BH17" s="7"/>
      <c r="BI17" s="7"/>
      <c r="BJ17" s="7"/>
      <c r="BK17" s="7"/>
      <c r="BL17" s="7"/>
      <c r="BM17" s="8"/>
    </row>
    <row r="18" spans="54:65">
      <c r="BB18" s="5"/>
      <c r="BC18" s="7"/>
      <c r="BD18" s="692" t="s">
        <v>132</v>
      </c>
      <c r="BE18" s="692" t="s">
        <v>133</v>
      </c>
      <c r="BF18" s="692" t="s">
        <v>134</v>
      </c>
      <c r="BG18" s="692" t="s">
        <v>135</v>
      </c>
      <c r="BH18" s="7"/>
      <c r="BI18" s="7"/>
      <c r="BJ18" s="7"/>
      <c r="BK18" s="7"/>
      <c r="BL18" s="7"/>
      <c r="BM18" s="9" t="s">
        <v>174</v>
      </c>
    </row>
    <row r="19" spans="54:65">
      <c r="BB19" s="5"/>
      <c r="BC19" s="7"/>
      <c r="BD19" s="699">
        <v>2.5750000000000002</v>
      </c>
      <c r="BE19" s="699">
        <v>2.589</v>
      </c>
      <c r="BF19" s="699">
        <v>2.6059999999999999</v>
      </c>
      <c r="BG19" s="699">
        <v>2.6139999999999999</v>
      </c>
      <c r="BH19" s="7"/>
      <c r="BI19" s="7"/>
      <c r="BJ19" s="7"/>
      <c r="BK19" s="7"/>
      <c r="BL19" s="7"/>
      <c r="BM19" s="617">
        <f>AVERAGE(BD19:BG19)</f>
        <v>2.5960000000000001</v>
      </c>
    </row>
    <row r="20" spans="54:65">
      <c r="BB20" s="5"/>
      <c r="BC20" s="7"/>
      <c r="BD20" s="7"/>
      <c r="BE20" s="7"/>
      <c r="BF20" s="7"/>
      <c r="BG20" s="7"/>
      <c r="BH20" s="7"/>
      <c r="BI20" s="7"/>
      <c r="BJ20" s="7"/>
      <c r="BK20" s="7"/>
      <c r="BL20" s="7"/>
      <c r="BM20" s="618"/>
    </row>
    <row r="21" spans="54:65">
      <c r="BB21" s="5"/>
      <c r="BC21" s="6" t="s">
        <v>175</v>
      </c>
      <c r="BD21" s="7" t="s">
        <v>793</v>
      </c>
      <c r="BE21" s="7"/>
      <c r="BF21" s="7"/>
      <c r="BG21" s="7"/>
      <c r="BH21" s="7"/>
      <c r="BI21" s="7"/>
      <c r="BJ21" s="7"/>
      <c r="BK21" s="7"/>
      <c r="BL21" s="7"/>
      <c r="BM21" s="618"/>
    </row>
    <row r="22" spans="54:65">
      <c r="BB22" s="5"/>
      <c r="BC22" s="6"/>
      <c r="BD22" s="686" t="s">
        <v>90</v>
      </c>
      <c r="BE22" s="686" t="s">
        <v>90</v>
      </c>
      <c r="BF22" s="687" t="s">
        <v>91</v>
      </c>
      <c r="BG22" s="687" t="s">
        <v>91</v>
      </c>
      <c r="BH22" s="687" t="s">
        <v>91</v>
      </c>
      <c r="BI22" s="687" t="s">
        <v>91</v>
      </c>
      <c r="BJ22" s="688" t="s">
        <v>92</v>
      </c>
      <c r="BK22" s="688" t="s">
        <v>92</v>
      </c>
      <c r="BL22" s="7"/>
      <c r="BM22" s="618"/>
    </row>
    <row r="23" spans="54:65">
      <c r="BB23" s="5"/>
      <c r="BC23" s="7"/>
      <c r="BD23" s="693" t="s">
        <v>142</v>
      </c>
      <c r="BE23" s="693" t="s">
        <v>143</v>
      </c>
      <c r="BF23" s="693" t="s">
        <v>144</v>
      </c>
      <c r="BG23" s="693" t="s">
        <v>145</v>
      </c>
      <c r="BH23" s="693" t="s">
        <v>146</v>
      </c>
      <c r="BI23" s="693" t="s">
        <v>147</v>
      </c>
      <c r="BJ23" s="693" t="s">
        <v>148</v>
      </c>
      <c r="BK23" s="693" t="s">
        <v>149</v>
      </c>
      <c r="BL23" s="7"/>
      <c r="BM23" s="618"/>
    </row>
    <row r="24" spans="54:65">
      <c r="BB24" s="5"/>
      <c r="BC24" s="7"/>
      <c r="BD24" s="699">
        <v>2.6589999999999998</v>
      </c>
      <c r="BE24" s="699">
        <v>2.6709999999999998</v>
      </c>
      <c r="BF24" s="699">
        <v>2.6869999999999998</v>
      </c>
      <c r="BG24" s="699">
        <v>2.6960000000000002</v>
      </c>
      <c r="BH24" s="699">
        <v>2.7120000000000002</v>
      </c>
      <c r="BI24" s="699">
        <v>2.7269999999999999</v>
      </c>
      <c r="BJ24" s="699">
        <v>2.7429999999999999</v>
      </c>
      <c r="BK24" s="699">
        <v>2.7589999999999999</v>
      </c>
      <c r="BL24" s="7"/>
      <c r="BM24" s="617">
        <f>AVERAGE(BD24:BK24)</f>
        <v>2.7067499999999995</v>
      </c>
    </row>
    <row r="25" spans="54:65">
      <c r="BB25" s="5"/>
      <c r="BC25" s="7"/>
      <c r="BD25" s="7"/>
      <c r="BE25" s="7"/>
      <c r="BF25" s="7"/>
      <c r="BG25" s="7"/>
      <c r="BH25" s="7"/>
      <c r="BI25" s="7"/>
      <c r="BJ25" s="7"/>
      <c r="BK25" s="7"/>
      <c r="BL25" s="7"/>
      <c r="BM25" s="618"/>
    </row>
    <row r="26" spans="54:65">
      <c r="BB26" s="5"/>
      <c r="BC26" s="7"/>
      <c r="BD26" s="7"/>
      <c r="BE26" s="7"/>
      <c r="BF26" s="7"/>
      <c r="BG26" s="7"/>
      <c r="BH26" s="7"/>
      <c r="BI26" s="7"/>
      <c r="BJ26" s="7"/>
      <c r="BK26" s="7"/>
      <c r="BL26" s="10" t="s">
        <v>176</v>
      </c>
      <c r="BM26" s="619">
        <f>(BM24-BM19)/BM19</f>
        <v>4.2661787365176985E-2</v>
      </c>
    </row>
    <row r="27" spans="54:65">
      <c r="BB27" s="11"/>
      <c r="BC27" s="12"/>
      <c r="BD27" s="12"/>
      <c r="BE27" s="12"/>
      <c r="BF27" s="12"/>
      <c r="BG27" s="12"/>
      <c r="BH27" s="12"/>
      <c r="BI27" s="12"/>
      <c r="BJ27" s="12"/>
      <c r="BK27" s="12"/>
      <c r="BL27" s="12"/>
      <c r="BM27" s="13"/>
    </row>
  </sheetData>
  <mergeCells count="3">
    <mergeCell ref="A1:B1"/>
    <mergeCell ref="A2:B2"/>
    <mergeCell ref="A3:B3"/>
  </mergeCells>
  <pageMargins left="0.25" right="0.2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sheetPr>
  <dimension ref="A1:R1048570"/>
  <sheetViews>
    <sheetView topLeftCell="A118" zoomScale="85" zoomScaleNormal="85" zoomScaleSheetLayoutView="85" workbookViewId="0">
      <selection activeCell="A134" sqref="A134:H147"/>
    </sheetView>
  </sheetViews>
  <sheetFormatPr defaultColWidth="9.140625" defaultRowHeight="15"/>
  <cols>
    <col min="1" max="1" width="5.42578125" style="493" customWidth="1"/>
    <col min="2" max="2" width="21.7109375" style="493" customWidth="1"/>
    <col min="3" max="3" width="20.28515625" style="493" customWidth="1"/>
    <col min="4" max="4" width="17.28515625" style="493" bestFit="1" customWidth="1"/>
    <col min="5" max="5" width="23.28515625" style="493" customWidth="1"/>
    <col min="6" max="6" width="19" style="493" bestFit="1" customWidth="1"/>
    <col min="7" max="7" width="14.7109375" style="493" customWidth="1"/>
    <col min="8" max="8" width="22.140625" style="493" customWidth="1"/>
    <col min="9" max="9" width="14.5703125" style="493" customWidth="1"/>
    <col min="10" max="10" width="17" style="493" bestFit="1" customWidth="1"/>
    <col min="11" max="11" width="13.7109375" style="493" customWidth="1"/>
    <col min="12" max="12" width="14.5703125" style="493" bestFit="1" customWidth="1"/>
    <col min="13" max="13" width="15.5703125" style="493" customWidth="1"/>
    <col min="14" max="14" width="10.85546875" style="493" customWidth="1"/>
    <col min="15" max="15" width="15.5703125" style="493" customWidth="1"/>
    <col min="16" max="16" width="13.85546875" style="493" customWidth="1"/>
    <col min="17" max="17" width="11.42578125" style="493" hidden="1" customWidth="1"/>
    <col min="18" max="18" width="12.5703125" style="493" hidden="1" customWidth="1"/>
    <col min="19" max="19" width="11.85546875" style="493" customWidth="1"/>
    <col min="20" max="16384" width="9.140625" style="493"/>
  </cols>
  <sheetData>
    <row r="1" spans="1:18">
      <c r="B1" s="499" t="s">
        <v>623</v>
      </c>
      <c r="C1" s="499" t="s">
        <v>679</v>
      </c>
      <c r="D1" s="499" t="s">
        <v>630</v>
      </c>
      <c r="E1" s="500" t="s">
        <v>624</v>
      </c>
      <c r="F1" s="500" t="s">
        <v>625</v>
      </c>
      <c r="G1" s="500" t="s">
        <v>626</v>
      </c>
      <c r="H1" s="499" t="s">
        <v>628</v>
      </c>
      <c r="I1" s="499" t="s">
        <v>629</v>
      </c>
      <c r="J1" s="499" t="s">
        <v>573</v>
      </c>
      <c r="K1" s="499" t="s">
        <v>611</v>
      </c>
      <c r="L1"/>
      <c r="O1" s="499"/>
      <c r="P1" s="499" t="s">
        <v>667</v>
      </c>
    </row>
    <row r="2" spans="1:18">
      <c r="B2" s="494" t="s">
        <v>437</v>
      </c>
      <c r="C2" s="501">
        <f>VLOOKUP(B2,'FY14 Units'!$A$1:$B$16,2,FALSE)</f>
        <v>131219</v>
      </c>
      <c r="D2" s="495">
        <f>'PROVIDER STATS'!S8</f>
        <v>3.77</v>
      </c>
      <c r="E2" s="495">
        <f>'PROVIDER STATS'!T8</f>
        <v>0.35000000000000003</v>
      </c>
      <c r="F2" s="495">
        <f>'PROVIDER STATS'!U8</f>
        <v>3.15</v>
      </c>
      <c r="G2" s="495">
        <f>'PROVIDER STATS'!V8</f>
        <v>0.27</v>
      </c>
      <c r="H2" s="434">
        <f>'PROVIDER STATS'!W8</f>
        <v>4334.7480106100793</v>
      </c>
      <c r="I2" s="434">
        <f>'PROVIDER STATS'!X8</f>
        <v>5667.1087533156497</v>
      </c>
      <c r="J2" s="496">
        <f>'PROVIDER STATS'!Y8</f>
        <v>0.15214753575600815</v>
      </c>
      <c r="K2" s="496">
        <f>'PROVIDER STATS'!Z8</f>
        <v>0.11331651010403448</v>
      </c>
      <c r="L2"/>
      <c r="M2" s="493">
        <f>-+E2/F2</f>
        <v>-0.11111111111111112</v>
      </c>
      <c r="O2" s="497"/>
      <c r="P2" s="495">
        <f>L2/2080</f>
        <v>0</v>
      </c>
    </row>
    <row r="3" spans="1:18">
      <c r="B3" s="494" t="s">
        <v>442</v>
      </c>
      <c r="C3" s="501">
        <f>VLOOKUP(B3,'FY14 Units'!$A$1:$B$16,2,FALSE)</f>
        <v>299063</v>
      </c>
      <c r="D3" s="495">
        <f>'PROVIDER STATS'!S13</f>
        <v>3.0669186248474776</v>
      </c>
      <c r="E3" s="495">
        <f>'PROVIDER STATS'!T13</f>
        <v>0.47302220294164854</v>
      </c>
      <c r="F3" s="495">
        <f>'PROVIDER STATS'!U13</f>
        <v>2.4627608907702978</v>
      </c>
      <c r="G3" s="495">
        <f>'PROVIDER STATS'!V13</f>
        <v>0.13113553113553114</v>
      </c>
      <c r="H3" s="434">
        <f>'PROVIDER STATS'!W13</f>
        <v>2399.1507112015156</v>
      </c>
      <c r="I3" s="434">
        <f>'PROVIDER STATS'!X13</f>
        <v>1021.5465042395145</v>
      </c>
      <c r="J3" s="496">
        <f>'PROVIDER STATS'!Y13</f>
        <v>0.16588446096495441</v>
      </c>
      <c r="K3" s="496">
        <f>'PROVIDER STATS'!Z13</f>
        <v>0.10432647921169722</v>
      </c>
      <c r="L3"/>
      <c r="M3" s="493">
        <f t="shared" ref="M3:M8" si="0">-+E3/F3</f>
        <v>-0.19206988575886372</v>
      </c>
      <c r="O3" s="497"/>
      <c r="P3" s="495">
        <f>L3/2080</f>
        <v>0</v>
      </c>
    </row>
    <row r="4" spans="1:18">
      <c r="B4" s="494" t="s">
        <v>441</v>
      </c>
      <c r="C4" s="501">
        <f>VLOOKUP(B4,'FY14 Units'!$A$1:$B$16,2,FALSE)</f>
        <v>87130</v>
      </c>
      <c r="D4" s="495">
        <f>'PROVIDER STATS'!S12</f>
        <v>2.5</v>
      </c>
      <c r="E4" s="495">
        <f>'PROVIDER STATS'!T12</f>
        <v>0.22</v>
      </c>
      <c r="F4" s="495">
        <f>'PROVIDER STATS'!U12</f>
        <v>2.0099999999999998</v>
      </c>
      <c r="G4" s="495">
        <f>'PROVIDER STATS'!V12</f>
        <v>0.27</v>
      </c>
      <c r="H4" s="434">
        <f>'PROVIDER STATS'!W12</f>
        <v>4390.3999999999996</v>
      </c>
      <c r="I4" s="434">
        <f>'PROVIDER STATS'!X12</f>
        <v>3018</v>
      </c>
      <c r="J4" s="496">
        <f>'PROVIDER STATS'!Y12</f>
        <v>0.14026755725433177</v>
      </c>
      <c r="K4" s="496">
        <f>'PROVIDER STATS'!Z12</f>
        <v>0.14144216788678024</v>
      </c>
      <c r="L4"/>
      <c r="M4" s="493">
        <f t="shared" si="0"/>
        <v>-0.10945273631840798</v>
      </c>
      <c r="O4" s="497"/>
      <c r="P4" s="497" t="s">
        <v>513</v>
      </c>
    </row>
    <row r="5" spans="1:18">
      <c r="B5" s="494" t="s">
        <v>445</v>
      </c>
      <c r="C5" s="501">
        <f>VLOOKUP(B5,'FY14 Units'!$A$1:$B$16,2,FALSE)</f>
        <v>349443</v>
      </c>
      <c r="D5" s="495">
        <f>'PROVIDER STATS'!S17</f>
        <v>1.7499999999999998</v>
      </c>
      <c r="E5" s="495">
        <f>'PROVIDER STATS'!T17</f>
        <v>0.63</v>
      </c>
      <c r="F5" s="495">
        <f>'PROVIDER STATS'!U17</f>
        <v>0.71</v>
      </c>
      <c r="G5" s="495">
        <f>'PROVIDER STATS'!V17</f>
        <v>0.41</v>
      </c>
      <c r="H5" s="434">
        <f>'PROVIDER STATS'!W17</f>
        <v>14877.142857142859</v>
      </c>
      <c r="I5" s="434">
        <f>'PROVIDER STATS'!X17</f>
        <v>1744.5714285714289</v>
      </c>
      <c r="J5" s="496">
        <f>'PROVIDER STATS'!Y17</f>
        <v>0.13175024908668218</v>
      </c>
      <c r="K5" s="496">
        <f>'PROVIDER STATS'!Z17</f>
        <v>0.10587844569910329</v>
      </c>
      <c r="L5"/>
      <c r="M5" s="493">
        <f t="shared" si="0"/>
        <v>-0.88732394366197187</v>
      </c>
      <c r="O5" s="497"/>
      <c r="P5" s="495">
        <f>L5/2080</f>
        <v>0</v>
      </c>
    </row>
    <row r="6" spans="1:18">
      <c r="B6" s="494" t="s">
        <v>439</v>
      </c>
      <c r="C6" s="501">
        <f>VLOOKUP(B6,'FY14 Units'!$A$1:$B$16,2,FALSE)</f>
        <v>215888</v>
      </c>
      <c r="D6" s="495">
        <f>'PROVIDER STATS'!S10</f>
        <v>1.47</v>
      </c>
      <c r="E6" s="495">
        <f>'PROVIDER STATS'!T10</f>
        <v>0.43</v>
      </c>
      <c r="F6" s="495">
        <f>'PROVIDER STATS'!U10</f>
        <v>1.04</v>
      </c>
      <c r="G6" s="495">
        <f>'PROVIDER STATS'!V10</f>
        <v>0</v>
      </c>
      <c r="H6" s="434">
        <f>'PROVIDER STATS'!W10</f>
        <v>10304.761904761905</v>
      </c>
      <c r="I6" s="434">
        <f>'PROVIDER STATS'!X10</f>
        <v>17564.625850340137</v>
      </c>
      <c r="J6" s="496">
        <f>'PROVIDER STATS'!Y10</f>
        <v>5.9075982282040744E-2</v>
      </c>
      <c r="K6" s="496">
        <f>'PROVIDER STATS'!Z10</f>
        <v>0.14404607107122833</v>
      </c>
      <c r="L6"/>
      <c r="M6" s="493">
        <f t="shared" si="0"/>
        <v>-0.41346153846153844</v>
      </c>
      <c r="O6" s="497"/>
      <c r="P6" s="495">
        <f>L6/2080</f>
        <v>0</v>
      </c>
    </row>
    <row r="7" spans="1:18">
      <c r="B7" s="494" t="s">
        <v>448</v>
      </c>
      <c r="C7" s="501">
        <f>VLOOKUP(B7,'FY14 Units'!$A$1:$B$16,2,FALSE)</f>
        <v>360568</v>
      </c>
      <c r="D7" s="495">
        <f>'PROVIDER STATS'!S7</f>
        <v>1.97</v>
      </c>
      <c r="E7" s="495">
        <f>'PROVIDER STATS'!T7</f>
        <v>0.5</v>
      </c>
      <c r="F7" s="495">
        <f>'PROVIDER STATS'!U7</f>
        <v>1.47</v>
      </c>
      <c r="G7" s="495">
        <f>'PROVIDER STATS'!V7</f>
        <v>0</v>
      </c>
      <c r="H7" s="434">
        <f>'PROVIDER STATS'!W7</f>
        <v>7614.2131979695432</v>
      </c>
      <c r="I7" s="434">
        <f>'PROVIDER STATS'!X7</f>
        <v>20853.807106598986</v>
      </c>
      <c r="J7" s="496">
        <f>'PROVIDER STATS'!Y7</f>
        <v>0.25762893633999256</v>
      </c>
      <c r="K7" s="496">
        <f>'PROVIDER STATS'!Z7</f>
        <v>9.1204076813709345E-2</v>
      </c>
      <c r="L7"/>
      <c r="M7" s="493">
        <f t="shared" si="0"/>
        <v>-0.3401360544217687</v>
      </c>
      <c r="O7" s="497"/>
      <c r="P7" s="495">
        <f>L7/2080</f>
        <v>0</v>
      </c>
    </row>
    <row r="8" spans="1:18">
      <c r="B8" s="494" t="s">
        <v>444</v>
      </c>
      <c r="C8" s="501">
        <f>VLOOKUP(B8,'FY14 Units'!$A$1:$B$16,2,FALSE)</f>
        <v>186750</v>
      </c>
      <c r="D8" s="495">
        <f>'PROVIDER STATS'!S16</f>
        <v>2.5308999999999995</v>
      </c>
      <c r="E8" s="495">
        <f>'PROVIDER STATS'!T16</f>
        <v>0.66999999999999993</v>
      </c>
      <c r="F8" s="495">
        <f>'PROVIDER STATS'!U16</f>
        <v>1.7208999999999997</v>
      </c>
      <c r="G8" s="495">
        <f>'PROVIDER STATS'!V16</f>
        <v>0.14000000000000001</v>
      </c>
      <c r="H8" s="434">
        <f>'PROVIDER STATS'!W16</f>
        <v>4306.7683432770964</v>
      </c>
      <c r="I8" s="434">
        <f>'PROVIDER STATS'!X16</f>
        <v>5217.1164407918141</v>
      </c>
      <c r="J8" s="496">
        <f>'PROVIDER STATS'!Y16</f>
        <v>0.10329869594015006</v>
      </c>
      <c r="K8" s="496">
        <f>'PROVIDER STATS'!Z16</f>
        <v>0.15933743770155379</v>
      </c>
      <c r="L8"/>
      <c r="M8" s="493">
        <f t="shared" si="0"/>
        <v>-0.38933116392585276</v>
      </c>
      <c r="O8" s="497"/>
      <c r="P8" s="495">
        <f>L8/2080</f>
        <v>0</v>
      </c>
    </row>
    <row r="9" spans="1:18">
      <c r="C9" s="504">
        <f>AVERAGE(C2:C8)</f>
        <v>232865.85714285713</v>
      </c>
      <c r="D9" s="167">
        <f>AVERAGE(D2:D8)</f>
        <v>2.4368312321210683</v>
      </c>
      <c r="E9" s="498">
        <f>AVERAGE(E2:E8)</f>
        <v>0.46757460042023552</v>
      </c>
      <c r="F9" s="498">
        <f>AVERAGE(F2:F8)</f>
        <v>1.7948086986814713</v>
      </c>
      <c r="G9" s="498">
        <f>AVERAGE(G2:G8)</f>
        <v>0.17444793301936157</v>
      </c>
      <c r="L9"/>
    </row>
    <row r="10" spans="1:18">
      <c r="C10" s="505">
        <f>_xlfn.STDEV.P(C2:C8)</f>
        <v>98753.714423347963</v>
      </c>
    </row>
    <row r="12" spans="1:18">
      <c r="A12" s="509" t="s">
        <v>687</v>
      </c>
      <c r="H12" s="714" t="s">
        <v>794</v>
      </c>
    </row>
    <row r="13" spans="1:18" ht="45">
      <c r="A13" s="622" t="s">
        <v>607</v>
      </c>
      <c r="B13" s="622" t="s">
        <v>680</v>
      </c>
      <c r="C13" s="622" t="s">
        <v>177</v>
      </c>
      <c r="D13" s="622" t="s">
        <v>178</v>
      </c>
      <c r="E13" s="622" t="s">
        <v>179</v>
      </c>
      <c r="H13" s="75" t="s">
        <v>434</v>
      </c>
      <c r="I13" s="76" t="s">
        <v>705</v>
      </c>
      <c r="J13" s="76" t="s">
        <v>450</v>
      </c>
      <c r="K13" s="76" t="s">
        <v>683</v>
      </c>
      <c r="L13" s="76" t="s">
        <v>639</v>
      </c>
      <c r="M13" s="76" t="s">
        <v>712</v>
      </c>
      <c r="N13" s="76" t="s">
        <v>713</v>
      </c>
      <c r="O13" s="76" t="s">
        <v>762</v>
      </c>
      <c r="P13" s="76" t="s">
        <v>761</v>
      </c>
      <c r="Q13" s="76" t="s">
        <v>714</v>
      </c>
      <c r="R13" s="76" t="s">
        <v>716</v>
      </c>
    </row>
    <row r="14" spans="1:18">
      <c r="A14" s="725">
        <v>1</v>
      </c>
      <c r="B14" s="520" t="s">
        <v>531</v>
      </c>
      <c r="C14" s="597">
        <f>'RCC models-3361'!$X$5</f>
        <v>59445.949894732272</v>
      </c>
      <c r="D14" s="731">
        <f>0.15+D16*0.025</f>
        <v>0.35</v>
      </c>
      <c r="E14" s="532">
        <f>C14*D14</f>
        <v>20806.082463156294</v>
      </c>
      <c r="H14" s="512" t="s">
        <v>435</v>
      </c>
      <c r="I14" s="494">
        <v>128</v>
      </c>
      <c r="J14" s="513">
        <v>10172</v>
      </c>
      <c r="K14" s="515" t="s">
        <v>684</v>
      </c>
      <c r="L14" s="515">
        <v>6</v>
      </c>
      <c r="M14" s="515">
        <v>1</v>
      </c>
      <c r="N14" s="516"/>
      <c r="O14" s="602">
        <f>$H$115</f>
        <v>230057.8872846103</v>
      </c>
      <c r="P14" s="516">
        <f>$E$115</f>
        <v>265602.46554503537</v>
      </c>
      <c r="Q14" s="516">
        <f t="shared" ref="Q14:Q28" si="1">P14+N14</f>
        <v>265602.46554503537</v>
      </c>
      <c r="R14" s="516">
        <f>$G$129</f>
        <v>217330.85412730608</v>
      </c>
    </row>
    <row r="15" spans="1:18">
      <c r="A15" s="726"/>
      <c r="B15" s="310" t="s">
        <v>803</v>
      </c>
      <c r="C15" s="311">
        <v>54148</v>
      </c>
      <c r="D15" s="313">
        <f>+D16*0.1</f>
        <v>0.8</v>
      </c>
      <c r="E15" s="532">
        <f>C15*D15</f>
        <v>43318.400000000001</v>
      </c>
      <c r="H15" s="512" t="s">
        <v>440</v>
      </c>
      <c r="I15" s="494">
        <v>395</v>
      </c>
      <c r="J15" s="513">
        <v>16535</v>
      </c>
      <c r="K15" s="515" t="s">
        <v>684</v>
      </c>
      <c r="L15" s="515">
        <v>6</v>
      </c>
      <c r="M15" s="515">
        <v>1</v>
      </c>
      <c r="N15" s="516"/>
      <c r="O15" s="602">
        <f>$H$115</f>
        <v>230057.8872846103</v>
      </c>
      <c r="P15" s="516">
        <f>$E$115</f>
        <v>265602.46554503537</v>
      </c>
      <c r="Q15" s="516">
        <f t="shared" si="1"/>
        <v>265602.46554503537</v>
      </c>
      <c r="R15" s="516">
        <f>$G$129</f>
        <v>217330.85412730608</v>
      </c>
    </row>
    <row r="16" spans="1:18">
      <c r="A16" s="726"/>
      <c r="B16" s="310" t="s">
        <v>640</v>
      </c>
      <c r="C16" s="311">
        <f>'RCC models-3361'!$X$7</f>
        <v>36813</v>
      </c>
      <c r="D16" s="731">
        <f>+D21+1</f>
        <v>8</v>
      </c>
      <c r="E16" s="532">
        <f>C16*D16</f>
        <v>294504</v>
      </c>
      <c r="H16" s="87" t="s">
        <v>441</v>
      </c>
      <c r="I16" s="494">
        <v>488</v>
      </c>
      <c r="J16" s="82">
        <v>87130</v>
      </c>
      <c r="K16" s="515" t="s">
        <v>697</v>
      </c>
      <c r="L16" s="515">
        <v>5</v>
      </c>
      <c r="M16" s="515">
        <v>1</v>
      </c>
      <c r="N16" s="516"/>
      <c r="O16" s="602">
        <f>$H$114</f>
        <v>301456.49044295808</v>
      </c>
      <c r="P16" s="516">
        <f>$E$114</f>
        <v>348032.34986309975</v>
      </c>
      <c r="Q16" s="516">
        <f t="shared" si="1"/>
        <v>348032.34986309975</v>
      </c>
      <c r="R16" s="516">
        <f>$G$128</f>
        <v>284779.61491986125</v>
      </c>
    </row>
    <row r="17" spans="1:18">
      <c r="A17" s="727"/>
      <c r="B17" s="310" t="s">
        <v>533</v>
      </c>
      <c r="C17" s="311">
        <f>'RCC models-3361'!$X$8</f>
        <v>31960.232260837322</v>
      </c>
      <c r="D17" s="731">
        <f>0.05+D16*0.02</f>
        <v>0.21000000000000002</v>
      </c>
      <c r="E17" s="532">
        <f>C17*D17</f>
        <v>6711.6487747758383</v>
      </c>
      <c r="H17" s="81" t="s">
        <v>437</v>
      </c>
      <c r="I17" s="494">
        <v>531</v>
      </c>
      <c r="J17" s="82">
        <v>131219</v>
      </c>
      <c r="K17" s="515" t="s">
        <v>697</v>
      </c>
      <c r="L17" s="515">
        <v>5</v>
      </c>
      <c r="M17" s="515">
        <v>1</v>
      </c>
      <c r="N17" s="516"/>
      <c r="O17" s="602">
        <f>$H$114</f>
        <v>301456.49044295808</v>
      </c>
      <c r="P17" s="516">
        <f>$E$114</f>
        <v>348032.34986309975</v>
      </c>
      <c r="Q17" s="516">
        <f t="shared" si="1"/>
        <v>348032.34986309975</v>
      </c>
      <c r="R17" s="516">
        <f>$G$128</f>
        <v>284779.61491986125</v>
      </c>
    </row>
    <row r="18" spans="1:18" ht="15.75" thickBot="1">
      <c r="A18" s="521"/>
      <c r="B18" s="522"/>
      <c r="C18" s="598" t="s">
        <v>772</v>
      </c>
      <c r="D18" s="523">
        <f>SUM(D14:D17)</f>
        <v>9.3600000000000012</v>
      </c>
      <c r="E18" s="533">
        <f>SUM(E14:E17)</f>
        <v>365340.13123793213</v>
      </c>
      <c r="H18" s="81" t="s">
        <v>444</v>
      </c>
      <c r="I18" s="494">
        <v>773</v>
      </c>
      <c r="J18" s="82">
        <v>186750</v>
      </c>
      <c r="K18" s="515" t="s">
        <v>697</v>
      </c>
      <c r="L18" s="515">
        <v>5</v>
      </c>
      <c r="M18" s="515">
        <v>1</v>
      </c>
      <c r="N18" s="516"/>
      <c r="O18" s="602">
        <f>$H$114</f>
        <v>301456.49044295808</v>
      </c>
      <c r="P18" s="516">
        <f>$E$114</f>
        <v>348032.34986309975</v>
      </c>
      <c r="Q18" s="516">
        <f t="shared" si="1"/>
        <v>348032.34986309975</v>
      </c>
      <c r="R18" s="516">
        <f>$G$127</f>
        <v>352228.3757124166</v>
      </c>
    </row>
    <row r="19" spans="1:18">
      <c r="A19" s="728">
        <v>2</v>
      </c>
      <c r="B19" s="524" t="s">
        <v>531</v>
      </c>
      <c r="C19" s="597">
        <f>'RCC models-3361'!$X$5</f>
        <v>59445.949894732272</v>
      </c>
      <c r="D19" s="731">
        <f>0.15+D21*0.025</f>
        <v>0.32500000000000001</v>
      </c>
      <c r="E19" s="532">
        <f>C19*D19</f>
        <v>19319.933715787989</v>
      </c>
      <c r="H19" s="81" t="s">
        <v>439</v>
      </c>
      <c r="I19" s="494">
        <v>660</v>
      </c>
      <c r="J19" s="82">
        <v>215888</v>
      </c>
      <c r="K19" s="515" t="s">
        <v>698</v>
      </c>
      <c r="L19" s="515">
        <v>4</v>
      </c>
      <c r="M19" s="515">
        <v>1</v>
      </c>
      <c r="N19" s="516"/>
      <c r="O19" s="602">
        <f>$H$113</f>
        <v>372855.09360130597</v>
      </c>
      <c r="P19" s="516">
        <f>$E$113</f>
        <v>430462.2341811643</v>
      </c>
      <c r="Q19" s="516">
        <f t="shared" si="1"/>
        <v>430462.2341811643</v>
      </c>
      <c r="R19" s="516">
        <f>$G$127</f>
        <v>352228.3757124166</v>
      </c>
    </row>
    <row r="20" spans="1:18">
      <c r="A20" s="726"/>
      <c r="B20" s="310" t="s">
        <v>803</v>
      </c>
      <c r="C20" s="311">
        <v>54148</v>
      </c>
      <c r="D20" s="313">
        <f>+D21*0.1</f>
        <v>0.70000000000000007</v>
      </c>
      <c r="E20" s="532">
        <f>C20*D20</f>
        <v>37903.600000000006</v>
      </c>
      <c r="H20" s="87" t="s">
        <v>442</v>
      </c>
      <c r="I20" s="494">
        <v>611</v>
      </c>
      <c r="J20" s="82">
        <v>299063</v>
      </c>
      <c r="K20" s="515" t="s">
        <v>698</v>
      </c>
      <c r="L20" s="515">
        <v>4</v>
      </c>
      <c r="M20" s="515">
        <v>1</v>
      </c>
      <c r="N20" s="516"/>
      <c r="O20" s="602">
        <f>$H$113</f>
        <v>372855.09360130597</v>
      </c>
      <c r="P20" s="516">
        <f>$E$113</f>
        <v>430462.2341811643</v>
      </c>
      <c r="Q20" s="516">
        <f t="shared" si="1"/>
        <v>430462.2341811643</v>
      </c>
      <c r="R20" s="516">
        <f>$G$127</f>
        <v>352228.3757124166</v>
      </c>
    </row>
    <row r="21" spans="1:18">
      <c r="A21" s="726"/>
      <c r="B21" s="310" t="s">
        <v>640</v>
      </c>
      <c r="C21" s="311">
        <f>'RCC models-3361'!$X$7</f>
        <v>36813</v>
      </c>
      <c r="D21" s="731">
        <f>+D26+1</f>
        <v>7</v>
      </c>
      <c r="E21" s="532">
        <f>C21*D21</f>
        <v>257691</v>
      </c>
      <c r="H21" s="81" t="s">
        <v>449</v>
      </c>
      <c r="I21" s="494">
        <v>697</v>
      </c>
      <c r="J21" s="82">
        <v>340575</v>
      </c>
      <c r="K21" s="515" t="s">
        <v>698</v>
      </c>
      <c r="L21" s="515">
        <v>4</v>
      </c>
      <c r="M21" s="515">
        <v>2</v>
      </c>
      <c r="N21" s="516">
        <f>$F$145</f>
        <v>5959.8093021577761</v>
      </c>
      <c r="O21" s="602">
        <f>$H$113</f>
        <v>372855.09360130597</v>
      </c>
      <c r="P21" s="516">
        <f>$E$113</f>
        <v>430462.2341811643</v>
      </c>
      <c r="Q21" s="516">
        <f t="shared" si="1"/>
        <v>436422.04348332208</v>
      </c>
      <c r="R21" s="516">
        <f>$G$127+N21</f>
        <v>358188.18501457438</v>
      </c>
    </row>
    <row r="22" spans="1:18">
      <c r="A22" s="727"/>
      <c r="B22" s="310" t="s">
        <v>533</v>
      </c>
      <c r="C22" s="311">
        <f>'RCC models-3361'!$X$8</f>
        <v>31960.232260837322</v>
      </c>
      <c r="D22" s="731">
        <f>0.05+D21*0.02</f>
        <v>0.19</v>
      </c>
      <c r="E22" s="532">
        <f>C22*D22</f>
        <v>6072.4441295590914</v>
      </c>
      <c r="H22" s="81" t="s">
        <v>445</v>
      </c>
      <c r="I22" s="494">
        <v>822</v>
      </c>
      <c r="J22" s="82">
        <v>349443</v>
      </c>
      <c r="K22" s="515" t="s">
        <v>698</v>
      </c>
      <c r="L22" s="515">
        <v>4</v>
      </c>
      <c r="M22" s="515">
        <v>1</v>
      </c>
      <c r="N22" s="516"/>
      <c r="O22" s="602">
        <f>$H$113</f>
        <v>372855.09360130597</v>
      </c>
      <c r="P22" s="516">
        <f>$E$113</f>
        <v>430462.2341811643</v>
      </c>
      <c r="Q22" s="516">
        <f t="shared" si="1"/>
        <v>430462.2341811643</v>
      </c>
      <c r="R22" s="516">
        <f>$G$127</f>
        <v>352228.3757124166</v>
      </c>
    </row>
    <row r="23" spans="1:18" ht="15.75" thickBot="1">
      <c r="A23" s="521"/>
      <c r="B23" s="522"/>
      <c r="C23" s="598" t="s">
        <v>771</v>
      </c>
      <c r="D23" s="523">
        <f>SUM(D19:D22)</f>
        <v>8.2149999999999999</v>
      </c>
      <c r="E23" s="533">
        <f>SUM(E19:E22)</f>
        <v>320986.97784534708</v>
      </c>
      <c r="H23" s="81" t="s">
        <v>448</v>
      </c>
      <c r="I23" s="494">
        <v>860</v>
      </c>
      <c r="J23" s="82">
        <v>360568</v>
      </c>
      <c r="K23" s="515" t="s">
        <v>698</v>
      </c>
      <c r="L23" s="515">
        <v>4</v>
      </c>
      <c r="M23" s="515">
        <v>1</v>
      </c>
      <c r="N23" s="516"/>
      <c r="O23" s="602">
        <f>$H$113</f>
        <v>372855.09360130597</v>
      </c>
      <c r="P23" s="516">
        <f>$E$113</f>
        <v>430462.2341811643</v>
      </c>
      <c r="Q23" s="516">
        <f t="shared" si="1"/>
        <v>430462.2341811643</v>
      </c>
      <c r="R23" s="516">
        <f>$G$127</f>
        <v>352228.3757124166</v>
      </c>
    </row>
    <row r="24" spans="1:18">
      <c r="A24" s="728">
        <v>3</v>
      </c>
      <c r="B24" s="524" t="s">
        <v>531</v>
      </c>
      <c r="C24" s="597">
        <f>'RCC models-3361'!$X$5</f>
        <v>59445.949894732272</v>
      </c>
      <c r="D24" s="731">
        <f>0.15+D26*0.025</f>
        <v>0.30000000000000004</v>
      </c>
      <c r="E24" s="532">
        <f>C24*D24</f>
        <v>17833.784968419684</v>
      </c>
      <c r="H24" s="81" t="s">
        <v>447</v>
      </c>
      <c r="I24" s="494">
        <v>1233</v>
      </c>
      <c r="J24" s="82">
        <v>463490</v>
      </c>
      <c r="K24" s="515" t="s">
        <v>699</v>
      </c>
      <c r="L24" s="515">
        <v>3</v>
      </c>
      <c r="M24" s="515">
        <v>2</v>
      </c>
      <c r="N24" s="516">
        <f>$F$145</f>
        <v>5959.8093021577761</v>
      </c>
      <c r="O24" s="602">
        <f>H112</f>
        <v>444253.69675965374</v>
      </c>
      <c r="P24" s="516">
        <f>$E$112</f>
        <v>512892.11849922861</v>
      </c>
      <c r="Q24" s="516">
        <f t="shared" si="1"/>
        <v>518851.9278013864</v>
      </c>
      <c r="R24" s="516">
        <f>$G$126+N24</f>
        <v>425636.94580712944</v>
      </c>
    </row>
    <row r="25" spans="1:18">
      <c r="A25" s="726"/>
      <c r="B25" s="310" t="s">
        <v>803</v>
      </c>
      <c r="C25" s="311">
        <v>54148</v>
      </c>
      <c r="D25" s="313">
        <f>+D26*0.1</f>
        <v>0.60000000000000009</v>
      </c>
      <c r="E25" s="532">
        <f>C25*D25</f>
        <v>32488.800000000007</v>
      </c>
      <c r="H25" s="87" t="s">
        <v>443</v>
      </c>
      <c r="I25" s="494">
        <v>885</v>
      </c>
      <c r="J25" s="82">
        <v>661133</v>
      </c>
      <c r="K25" s="515" t="s">
        <v>700</v>
      </c>
      <c r="L25" s="515">
        <v>2</v>
      </c>
      <c r="M25" s="515">
        <v>1</v>
      </c>
      <c r="N25" s="516"/>
      <c r="O25" s="602">
        <f>$H$111</f>
        <v>515652.29991800152</v>
      </c>
      <c r="P25" s="516">
        <f>$E$111</f>
        <v>595322.00281729305</v>
      </c>
      <c r="Q25" s="516">
        <f t="shared" si="1"/>
        <v>595322.00281729305</v>
      </c>
      <c r="R25" s="516">
        <f>$G$125</f>
        <v>487125.89729752688</v>
      </c>
    </row>
    <row r="26" spans="1:18">
      <c r="A26" s="726"/>
      <c r="B26" s="310" t="s">
        <v>640</v>
      </c>
      <c r="C26" s="311">
        <f>'RCC models-3361'!$X$7</f>
        <v>36813</v>
      </c>
      <c r="D26" s="731">
        <f>+D31+1</f>
        <v>6</v>
      </c>
      <c r="E26" s="532">
        <f>C26*D26</f>
        <v>220878</v>
      </c>
      <c r="H26" s="81" t="s">
        <v>438</v>
      </c>
      <c r="I26" s="494">
        <v>1151</v>
      </c>
      <c r="J26" s="82">
        <v>786994</v>
      </c>
      <c r="K26" s="515" t="s">
        <v>700</v>
      </c>
      <c r="L26" s="515">
        <v>2</v>
      </c>
      <c r="M26" s="515">
        <v>2</v>
      </c>
      <c r="N26" s="516">
        <f>$F$145</f>
        <v>5959.8093021577761</v>
      </c>
      <c r="O26" s="602">
        <f>$H$111</f>
        <v>515652.29991800152</v>
      </c>
      <c r="P26" s="516">
        <f>$E$111</f>
        <v>595322.00281729305</v>
      </c>
      <c r="Q26" s="516">
        <f t="shared" si="1"/>
        <v>601281.81211945077</v>
      </c>
      <c r="R26" s="516">
        <f>$G$125</f>
        <v>487125.89729752688</v>
      </c>
    </row>
    <row r="27" spans="1:18">
      <c r="A27" s="727"/>
      <c r="B27" s="310" t="s">
        <v>533</v>
      </c>
      <c r="C27" s="311">
        <f>'RCC models-3361'!$X$8</f>
        <v>31960.232260837322</v>
      </c>
      <c r="D27" s="731">
        <f>0.05+D26*0.02</f>
        <v>0.16999999999999998</v>
      </c>
      <c r="E27" s="532">
        <f>C27*D27</f>
        <v>5433.2394843423444</v>
      </c>
      <c r="H27" s="81" t="s">
        <v>446</v>
      </c>
      <c r="I27" s="494">
        <v>1158</v>
      </c>
      <c r="J27" s="82">
        <v>807730</v>
      </c>
      <c r="K27" s="515" t="s">
        <v>700</v>
      </c>
      <c r="L27" s="515">
        <v>2</v>
      </c>
      <c r="M27" s="515">
        <v>2</v>
      </c>
      <c r="N27" s="516">
        <f>$F$145</f>
        <v>5959.8093021577761</v>
      </c>
      <c r="O27" s="602">
        <f>$H$111</f>
        <v>515652.29991800152</v>
      </c>
      <c r="P27" s="516">
        <f>$E$111</f>
        <v>595322.00281729305</v>
      </c>
      <c r="Q27" s="516">
        <f t="shared" si="1"/>
        <v>601281.81211945077</v>
      </c>
      <c r="R27" s="516">
        <f>$G$125</f>
        <v>487125.89729752688</v>
      </c>
    </row>
    <row r="28" spans="1:18" ht="15.75" thickBot="1">
      <c r="A28" s="521"/>
      <c r="B28" s="522"/>
      <c r="C28" s="598" t="s">
        <v>770</v>
      </c>
      <c r="D28" s="523">
        <f>SUM(D24:D27)</f>
        <v>7.07</v>
      </c>
      <c r="E28" s="533">
        <f>SUM(E24:E27)</f>
        <v>276633.82445276203</v>
      </c>
      <c r="H28" s="514" t="s">
        <v>436</v>
      </c>
      <c r="I28" s="494">
        <v>4316</v>
      </c>
      <c r="J28" s="513">
        <v>1672859</v>
      </c>
      <c r="K28" s="515" t="s">
        <v>686</v>
      </c>
      <c r="L28" s="515">
        <v>1</v>
      </c>
      <c r="M28" s="515">
        <v>2</v>
      </c>
      <c r="N28" s="516">
        <f>$F$145</f>
        <v>5959.8093021577761</v>
      </c>
      <c r="O28" s="602">
        <f>$H$110</f>
        <v>587050.90307634929</v>
      </c>
      <c r="P28" s="516">
        <f>$E$110</f>
        <v>677751.88713535736</v>
      </c>
      <c r="Q28" s="516">
        <f t="shared" si="1"/>
        <v>683711.69643751509</v>
      </c>
      <c r="R28" s="516">
        <f>G124</f>
        <v>554574.658090082</v>
      </c>
    </row>
    <row r="29" spans="1:18">
      <c r="A29" s="728">
        <v>4</v>
      </c>
      <c r="B29" s="524" t="s">
        <v>531</v>
      </c>
      <c r="C29" s="597">
        <f>'RCC models-3361'!$X$5</f>
        <v>59445.949894732272</v>
      </c>
      <c r="D29" s="731">
        <f>0.15+D31*0.025</f>
        <v>0.27500000000000002</v>
      </c>
      <c r="E29" s="532">
        <f>C29*D29</f>
        <v>16347.636221051376</v>
      </c>
      <c r="I29" s="544">
        <f>SUM(I14:I28)</f>
        <v>14708</v>
      </c>
      <c r="J29" s="510"/>
      <c r="P29" s="544">
        <f>SUM(P14:P28)</f>
        <v>6704223.1656716559</v>
      </c>
      <c r="Q29" s="544">
        <f>SUM(Q14:Q28)</f>
        <v>6734022.2121824445</v>
      </c>
      <c r="R29" s="543">
        <f>SUM(R14:R28)</f>
        <v>5565140.2974607842</v>
      </c>
    </row>
    <row r="30" spans="1:18">
      <c r="A30" s="726"/>
      <c r="B30" s="310" t="s">
        <v>803</v>
      </c>
      <c r="C30" s="311">
        <v>54148</v>
      </c>
      <c r="D30" s="313">
        <f>+D31*0.1</f>
        <v>0.5</v>
      </c>
      <c r="E30" s="532">
        <f>C30*D30</f>
        <v>27074</v>
      </c>
    </row>
    <row r="31" spans="1:18">
      <c r="A31" s="726"/>
      <c r="B31" s="310" t="s">
        <v>640</v>
      </c>
      <c r="C31" s="311">
        <f>'RCC models-3361'!$X$7</f>
        <v>36813</v>
      </c>
      <c r="D31" s="731">
        <f>+D36+1</f>
        <v>5</v>
      </c>
      <c r="E31" s="532">
        <f>C31*D31</f>
        <v>184065</v>
      </c>
      <c r="Q31" s="544"/>
    </row>
    <row r="32" spans="1:18">
      <c r="A32" s="727"/>
      <c r="B32" s="310" t="s">
        <v>533</v>
      </c>
      <c r="C32" s="311">
        <f>'RCC models-3361'!$X$8</f>
        <v>31960.232260837322</v>
      </c>
      <c r="D32" s="731">
        <f>0.05+D31*0.02</f>
        <v>0.15000000000000002</v>
      </c>
      <c r="E32" s="532">
        <f>C32*D32</f>
        <v>4794.0348391255993</v>
      </c>
      <c r="Q32" s="506"/>
    </row>
    <row r="33" spans="1:5" ht="15.75" thickBot="1">
      <c r="A33" s="521"/>
      <c r="B33" s="522"/>
      <c r="C33" s="598" t="s">
        <v>704</v>
      </c>
      <c r="D33" s="523">
        <f>SUM(D29:D32)</f>
        <v>5.9250000000000007</v>
      </c>
      <c r="E33" s="533">
        <f>SUM(E29:E32)</f>
        <v>232280.671060177</v>
      </c>
    </row>
    <row r="34" spans="1:5">
      <c r="A34" s="728">
        <v>5</v>
      </c>
      <c r="B34" s="310" t="s">
        <v>531</v>
      </c>
      <c r="C34" s="597">
        <f>'RCC models-3361'!$X$5</f>
        <v>59445.949894732272</v>
      </c>
      <c r="D34" s="731">
        <f>0.15+D36*0.025</f>
        <v>0.25</v>
      </c>
      <c r="E34" s="532">
        <f>C34*D34</f>
        <v>14861.487473683068</v>
      </c>
    </row>
    <row r="35" spans="1:5">
      <c r="A35" s="726"/>
      <c r="B35" s="310" t="s">
        <v>803</v>
      </c>
      <c r="C35" s="311">
        <v>54148</v>
      </c>
      <c r="D35" s="313">
        <f>+D36*0.1</f>
        <v>0.4</v>
      </c>
      <c r="E35" s="532">
        <f>C35*D35</f>
        <v>21659.200000000001</v>
      </c>
    </row>
    <row r="36" spans="1:5">
      <c r="A36" s="726"/>
      <c r="B36" s="310" t="s">
        <v>640</v>
      </c>
      <c r="C36" s="311">
        <f>'RCC models-3361'!$X$7</f>
        <v>36813</v>
      </c>
      <c r="D36" s="731">
        <f>+D41+1</f>
        <v>4</v>
      </c>
      <c r="E36" s="532">
        <f>C36*D36</f>
        <v>147252</v>
      </c>
    </row>
    <row r="37" spans="1:5">
      <c r="A37" s="727"/>
      <c r="B37" s="310" t="s">
        <v>533</v>
      </c>
      <c r="C37" s="311">
        <f>'RCC models-3361'!$X$8</f>
        <v>31960.232260837322</v>
      </c>
      <c r="D37" s="731">
        <f>0.05+D36*0.02</f>
        <v>0.13</v>
      </c>
      <c r="E37" s="532">
        <f>C37*D37</f>
        <v>4154.8301939088524</v>
      </c>
    </row>
    <row r="38" spans="1:5" ht="15.75" thickBot="1">
      <c r="A38" s="521"/>
      <c r="B38" s="522"/>
      <c r="C38" s="598" t="s">
        <v>703</v>
      </c>
      <c r="D38" s="523">
        <f>SUM(D34:D37)</f>
        <v>4.78</v>
      </c>
      <c r="E38" s="533">
        <f>SUM(E34:E37)</f>
        <v>187927.51766759192</v>
      </c>
    </row>
    <row r="39" spans="1:5">
      <c r="A39" s="728">
        <v>6</v>
      </c>
      <c r="B39" s="310" t="s">
        <v>531</v>
      </c>
      <c r="C39" s="597">
        <f>'RCC models-3361'!$X$5</f>
        <v>59445.949894732272</v>
      </c>
      <c r="D39" s="731">
        <f>0.15+D41*0.025</f>
        <v>0.22500000000000001</v>
      </c>
      <c r="E39" s="532">
        <f>C39*D39</f>
        <v>13375.338726314762</v>
      </c>
    </row>
    <row r="40" spans="1:5">
      <c r="A40" s="726"/>
      <c r="B40" s="310" t="s">
        <v>803</v>
      </c>
      <c r="C40" s="311">
        <v>54148</v>
      </c>
      <c r="D40" s="313">
        <f>+D41*0.1</f>
        <v>0.30000000000000004</v>
      </c>
      <c r="E40" s="532">
        <f>C40*D40</f>
        <v>16244.400000000003</v>
      </c>
    </row>
    <row r="41" spans="1:5">
      <c r="A41" s="726"/>
      <c r="B41" s="310" t="s">
        <v>640</v>
      </c>
      <c r="C41" s="311">
        <f>'RCC models-3361'!$X$7</f>
        <v>36813</v>
      </c>
      <c r="D41" s="731">
        <f>+D46+1</f>
        <v>3</v>
      </c>
      <c r="E41" s="532">
        <f>C41*D41</f>
        <v>110439</v>
      </c>
    </row>
    <row r="42" spans="1:5">
      <c r="A42" s="727"/>
      <c r="B42" s="310" t="s">
        <v>533</v>
      </c>
      <c r="C42" s="311">
        <f>'RCC models-3361'!$X$8</f>
        <v>31960.232260837322</v>
      </c>
      <c r="D42" s="731">
        <f>0.05+D41*0.02</f>
        <v>0.11</v>
      </c>
      <c r="E42" s="532">
        <f>C42*D42</f>
        <v>3515.6255486921054</v>
      </c>
    </row>
    <row r="43" spans="1:5" ht="15.75" thickBot="1">
      <c r="A43" s="521"/>
      <c r="B43" s="525"/>
      <c r="C43" s="598" t="s">
        <v>702</v>
      </c>
      <c r="D43" s="523">
        <f>SUM(D39:D42)</f>
        <v>3.6349999999999998</v>
      </c>
      <c r="E43" s="533">
        <f>SUM(E39:E42)</f>
        <v>143574.36427500687</v>
      </c>
    </row>
    <row r="44" spans="1:5">
      <c r="A44" s="728">
        <v>7</v>
      </c>
      <c r="B44" s="310" t="s">
        <v>531</v>
      </c>
      <c r="C44" s="597">
        <f>'RCC models-3361'!$X$5</f>
        <v>59445.949894732272</v>
      </c>
      <c r="D44" s="731">
        <f>0.15+D46*0.025</f>
        <v>0.2</v>
      </c>
      <c r="E44" s="532">
        <f>C44*D44</f>
        <v>11889.189978946455</v>
      </c>
    </row>
    <row r="45" spans="1:5">
      <c r="A45" s="726"/>
      <c r="B45" s="310" t="s">
        <v>803</v>
      </c>
      <c r="C45" s="311">
        <v>54148</v>
      </c>
      <c r="D45" s="313">
        <f>+D46*0.1</f>
        <v>0.2</v>
      </c>
      <c r="E45" s="532">
        <f>C45*D45</f>
        <v>10829.6</v>
      </c>
    </row>
    <row r="46" spans="1:5">
      <c r="A46" s="726"/>
      <c r="B46" s="310" t="s">
        <v>640</v>
      </c>
      <c r="C46" s="311">
        <f>'RCC models-3361'!$X$7</f>
        <v>36813</v>
      </c>
      <c r="D46" s="731">
        <f>+D51+1</f>
        <v>2</v>
      </c>
      <c r="E46" s="532">
        <f>C46*D46</f>
        <v>73626</v>
      </c>
    </row>
    <row r="47" spans="1:5">
      <c r="A47" s="727"/>
      <c r="B47" s="310" t="s">
        <v>533</v>
      </c>
      <c r="C47" s="311">
        <f>'RCC models-3361'!$X$8</f>
        <v>31960.232260837322</v>
      </c>
      <c r="D47" s="731">
        <f>0.05+D46*0.02</f>
        <v>0.09</v>
      </c>
      <c r="E47" s="532">
        <f>C47*D47</f>
        <v>2876.420903475359</v>
      </c>
    </row>
    <row r="48" spans="1:5" ht="15.75" thickBot="1">
      <c r="A48" s="521"/>
      <c r="B48" s="522"/>
      <c r="C48" s="598" t="s">
        <v>701</v>
      </c>
      <c r="D48" s="523">
        <f>SUM(D44:D47)</f>
        <v>2.4899999999999998</v>
      </c>
      <c r="E48" s="533">
        <f>SUM(E44:E47)</f>
        <v>99221.210882421816</v>
      </c>
    </row>
    <row r="49" spans="1:6">
      <c r="A49" s="728">
        <v>8</v>
      </c>
      <c r="B49" s="310" t="s">
        <v>531</v>
      </c>
      <c r="C49" s="597">
        <f>'RCC models-3361'!$X$5</f>
        <v>59445.949894732272</v>
      </c>
      <c r="D49" s="731">
        <f>0.15+D51*0.025</f>
        <v>0.17499999999999999</v>
      </c>
      <c r="E49" s="532">
        <f>C49*D49</f>
        <v>10403.041231578147</v>
      </c>
      <c r="F49" s="493">
        <f>D49/D51</f>
        <v>0.17499999999999999</v>
      </c>
    </row>
    <row r="50" spans="1:6">
      <c r="A50" s="726"/>
      <c r="B50" s="310" t="s">
        <v>803</v>
      </c>
      <c r="C50" s="311">
        <v>54148</v>
      </c>
      <c r="D50" s="313">
        <v>0.1</v>
      </c>
      <c r="E50" s="532">
        <f>C50*D50</f>
        <v>5414.8</v>
      </c>
      <c r="F50" s="493">
        <f>+D50/D51</f>
        <v>0.1</v>
      </c>
    </row>
    <row r="51" spans="1:6">
      <c r="A51" s="726"/>
      <c r="B51" s="310" t="s">
        <v>640</v>
      </c>
      <c r="C51" s="311">
        <f>'RCC models-3361'!$X$7</f>
        <v>36813</v>
      </c>
      <c r="D51" s="313">
        <v>1</v>
      </c>
      <c r="E51" s="532">
        <f>C51*D51</f>
        <v>36813</v>
      </c>
    </row>
    <row r="52" spans="1:6">
      <c r="A52" s="727"/>
      <c r="B52" s="310" t="s">
        <v>533</v>
      </c>
      <c r="C52" s="311">
        <f>'RCC models-3361'!$X$8</f>
        <v>31960.232260837322</v>
      </c>
      <c r="D52" s="313">
        <f>0.05+D51*0.02</f>
        <v>7.0000000000000007E-2</v>
      </c>
      <c r="E52" s="532">
        <f>C52*D52</f>
        <v>2237.2162582586129</v>
      </c>
      <c r="F52" s="493">
        <f>D52/D51</f>
        <v>7.0000000000000007E-2</v>
      </c>
    </row>
    <row r="53" spans="1:6">
      <c r="A53" s="517"/>
      <c r="B53" s="518"/>
      <c r="C53" s="527" t="s">
        <v>688</v>
      </c>
      <c r="D53" s="519">
        <f>SUM(D49:D52)</f>
        <v>1.345</v>
      </c>
      <c r="E53" s="534">
        <f>SUM(E49:E52)</f>
        <v>54868.057489836756</v>
      </c>
    </row>
    <row r="54" spans="1:6">
      <c r="A54" s="18"/>
      <c r="B54" s="18"/>
      <c r="C54" s="18"/>
      <c r="D54" s="18"/>
      <c r="E54" s="168"/>
    </row>
    <row r="55" spans="1:6">
      <c r="A55" s="18"/>
      <c r="B55" s="18"/>
      <c r="C55" s="18"/>
      <c r="D55" s="18"/>
      <c r="E55" s="168"/>
    </row>
    <row r="56" spans="1:6">
      <c r="A56" s="18"/>
      <c r="B56" s="528" t="s">
        <v>180</v>
      </c>
      <c r="C56" s="529">
        <f>'RCC models-3361'!AB17</f>
        <v>0.2112</v>
      </c>
      <c r="E56" s="535"/>
    </row>
    <row r="57" spans="1:6">
      <c r="A57" s="114"/>
      <c r="B57" s="508" t="s">
        <v>681</v>
      </c>
      <c r="C57" s="508"/>
      <c r="D57" s="508" t="s">
        <v>689</v>
      </c>
      <c r="E57" s="535">
        <f>E18+(E18*$C$56)</f>
        <v>442499.96695538342</v>
      </c>
    </row>
    <row r="58" spans="1:6">
      <c r="A58" s="510"/>
      <c r="B58" s="508" t="s">
        <v>681</v>
      </c>
      <c r="D58" s="508" t="s">
        <v>563</v>
      </c>
      <c r="E58" s="535">
        <f>E23+(E23*$C$56)</f>
        <v>388779.42756628437</v>
      </c>
    </row>
    <row r="59" spans="1:6">
      <c r="A59" s="510"/>
      <c r="B59" s="508" t="s">
        <v>681</v>
      </c>
      <c r="D59" s="508" t="s">
        <v>564</v>
      </c>
      <c r="E59" s="535">
        <f>E28+(E28*$C$56)</f>
        <v>335058.88817718538</v>
      </c>
    </row>
    <row r="60" spans="1:6">
      <c r="A60" s="510"/>
      <c r="B60" s="508" t="s">
        <v>681</v>
      </c>
      <c r="D60" s="508" t="s">
        <v>690</v>
      </c>
      <c r="E60" s="535">
        <f>E33+(E33*$C$56)</f>
        <v>281338.34878808638</v>
      </c>
    </row>
    <row r="61" spans="1:6">
      <c r="A61" s="510"/>
      <c r="B61" s="508" t="s">
        <v>681</v>
      </c>
      <c r="D61" s="508" t="s">
        <v>691</v>
      </c>
      <c r="E61" s="535">
        <f>E38+(E38*$C$56)</f>
        <v>227617.80939898733</v>
      </c>
    </row>
    <row r="62" spans="1:6">
      <c r="A62" s="510"/>
      <c r="B62" s="508" t="s">
        <v>681</v>
      </c>
      <c r="D62" s="508" t="s">
        <v>692</v>
      </c>
      <c r="E62" s="535">
        <f>E43+(E43*$C$56)</f>
        <v>173897.27000988831</v>
      </c>
    </row>
    <row r="63" spans="1:6">
      <c r="A63" s="510"/>
      <c r="B63" s="508" t="s">
        <v>681</v>
      </c>
      <c r="D63" s="508" t="s">
        <v>773</v>
      </c>
      <c r="E63" s="535">
        <f>E48+(E48*$C$56)</f>
        <v>120176.7306207893</v>
      </c>
    </row>
    <row r="64" spans="1:6">
      <c r="A64" s="510"/>
      <c r="B64" s="508" t="s">
        <v>681</v>
      </c>
      <c r="D64" s="508" t="s">
        <v>774</v>
      </c>
      <c r="E64" s="535">
        <f>E53+(E53*$C$56)</f>
        <v>66456.191231690274</v>
      </c>
    </row>
    <row r="65" spans="2:6">
      <c r="E65" s="168"/>
    </row>
    <row r="66" spans="2:6">
      <c r="E66" s="168"/>
    </row>
    <row r="67" spans="2:6">
      <c r="B67" s="528" t="s">
        <v>181</v>
      </c>
      <c r="C67" s="537">
        <f>'PIVOT TABLES'!E37</f>
        <v>8064.9437055841763</v>
      </c>
      <c r="E67" s="168"/>
    </row>
    <row r="68" spans="2:6">
      <c r="D68" s="508" t="s">
        <v>689</v>
      </c>
      <c r="E68" s="535">
        <f>$D$18*$C$67</f>
        <v>75487.873084267907</v>
      </c>
    </row>
    <row r="69" spans="2:6">
      <c r="D69" s="508" t="s">
        <v>563</v>
      </c>
      <c r="E69" s="535">
        <f>$D$23*$C$67</f>
        <v>66253.512541374002</v>
      </c>
    </row>
    <row r="70" spans="2:6">
      <c r="D70" s="508" t="s">
        <v>564</v>
      </c>
      <c r="E70" s="535">
        <f>$D$28*$C$67</f>
        <v>57019.151998480127</v>
      </c>
      <c r="F70" s="168"/>
    </row>
    <row r="71" spans="2:6">
      <c r="D71" s="508" t="s">
        <v>690</v>
      </c>
      <c r="E71" s="535">
        <f>$D$33*$C$67</f>
        <v>47784.791455586252</v>
      </c>
      <c r="F71" s="503"/>
    </row>
    <row r="72" spans="2:6">
      <c r="D72" s="508" t="s">
        <v>691</v>
      </c>
      <c r="E72" s="535">
        <f>$D$38*$C$67</f>
        <v>38550.430912692362</v>
      </c>
    </row>
    <row r="73" spans="2:6">
      <c r="D73" s="508" t="s">
        <v>692</v>
      </c>
      <c r="E73" s="535">
        <f>$D$43*$C$67</f>
        <v>29316.070369798479</v>
      </c>
    </row>
    <row r="74" spans="2:6">
      <c r="D74" s="508" t="s">
        <v>773</v>
      </c>
      <c r="E74" s="535">
        <f>$D$48*$C$67</f>
        <v>20081.709826904596</v>
      </c>
    </row>
    <row r="75" spans="2:6">
      <c r="D75" s="508" t="s">
        <v>774</v>
      </c>
      <c r="E75" s="535">
        <f>$D$53*$C$67</f>
        <v>10847.349284010717</v>
      </c>
    </row>
    <row r="76" spans="2:6">
      <c r="E76" s="168"/>
    </row>
    <row r="77" spans="2:6">
      <c r="B77" s="528" t="s">
        <v>502</v>
      </c>
      <c r="C77" s="537">
        <f>'PIVOT TABLES'!E38</f>
        <v>6665.3746550950336</v>
      </c>
      <c r="E77" s="168"/>
    </row>
    <row r="78" spans="2:6">
      <c r="D78" s="508" t="s">
        <v>689</v>
      </c>
      <c r="E78" s="535">
        <f>$D$18*$C$77</f>
        <v>62387.906771689522</v>
      </c>
    </row>
    <row r="79" spans="2:6">
      <c r="D79" s="508" t="s">
        <v>563</v>
      </c>
      <c r="E79" s="535">
        <f>$D$23*$C$77</f>
        <v>54756.052791605704</v>
      </c>
    </row>
    <row r="80" spans="2:6">
      <c r="D80" s="508" t="s">
        <v>564</v>
      </c>
      <c r="E80" s="535">
        <f>$D$28*$C$77</f>
        <v>47124.198811521892</v>
      </c>
    </row>
    <row r="81" spans="2:5">
      <c r="D81" s="508" t="s">
        <v>690</v>
      </c>
      <c r="E81" s="535">
        <f>$D$33*$C$77</f>
        <v>39492.34483143808</v>
      </c>
    </row>
    <row r="82" spans="2:5">
      <c r="D82" s="508" t="s">
        <v>691</v>
      </c>
      <c r="E82" s="535">
        <f>$D$38*$C$77</f>
        <v>31860.490851354261</v>
      </c>
    </row>
    <row r="83" spans="2:5">
      <c r="D83" s="508" t="s">
        <v>692</v>
      </c>
      <c r="E83" s="535">
        <f>$D$43*$C$77</f>
        <v>24228.636871270446</v>
      </c>
    </row>
    <row r="84" spans="2:5">
      <c r="D84" s="508" t="s">
        <v>773</v>
      </c>
      <c r="E84" s="535">
        <f>$D$48*$C$77</f>
        <v>16596.782891186631</v>
      </c>
    </row>
    <row r="85" spans="2:5">
      <c r="D85" s="508" t="s">
        <v>774</v>
      </c>
      <c r="E85" s="535">
        <f>$D$53*$C$77</f>
        <v>8964.9289111028193</v>
      </c>
    </row>
    <row r="86" spans="2:5">
      <c r="E86" s="168"/>
    </row>
    <row r="87" spans="2:5">
      <c r="B87" s="528" t="s">
        <v>682</v>
      </c>
      <c r="C87" s="530">
        <f>'RCC models-3361'!AB16</f>
        <v>0.12</v>
      </c>
      <c r="E87" s="168"/>
    </row>
    <row r="88" spans="2:5">
      <c r="D88" s="508" t="s">
        <v>689</v>
      </c>
      <c r="E88" s="168">
        <f>(SUM(E57,E68,E78)*C87)</f>
        <v>69645.089617360893</v>
      </c>
    </row>
    <row r="89" spans="2:5">
      <c r="D89" s="508" t="s">
        <v>563</v>
      </c>
      <c r="E89" s="168">
        <f t="shared" ref="E89:E95" si="2">(SUM(E58,E69,E79)*$C$87)</f>
        <v>61174.679147911687</v>
      </c>
    </row>
    <row r="90" spans="2:5">
      <c r="D90" s="508" t="s">
        <v>564</v>
      </c>
      <c r="E90" s="168">
        <f t="shared" si="2"/>
        <v>52704.268678462482</v>
      </c>
    </row>
    <row r="91" spans="2:5">
      <c r="D91" s="508" t="s">
        <v>690</v>
      </c>
      <c r="E91" s="168">
        <f t="shared" si="2"/>
        <v>44233.858209013284</v>
      </c>
    </row>
    <row r="92" spans="2:5">
      <c r="D92" s="508" t="s">
        <v>691</v>
      </c>
      <c r="E92" s="168">
        <f t="shared" si="2"/>
        <v>35763.447739564072</v>
      </c>
    </row>
    <row r="93" spans="2:5">
      <c r="D93" s="508" t="s">
        <v>692</v>
      </c>
      <c r="E93" s="168">
        <f t="shared" si="2"/>
        <v>27293.03727011487</v>
      </c>
    </row>
    <row r="94" spans="2:5">
      <c r="D94" s="508" t="s">
        <v>773</v>
      </c>
      <c r="E94" s="168">
        <f t="shared" si="2"/>
        <v>18822.626800665661</v>
      </c>
    </row>
    <row r="95" spans="2:5">
      <c r="D95" s="508" t="s">
        <v>774</v>
      </c>
      <c r="E95" s="168">
        <f t="shared" si="2"/>
        <v>10352.216331216458</v>
      </c>
    </row>
    <row r="97" spans="2:11">
      <c r="B97" s="528" t="s">
        <v>638</v>
      </c>
      <c r="C97" s="531">
        <f>'CAF original'!BM26</f>
        <v>4.2661787365176985E-2</v>
      </c>
      <c r="E97" s="503"/>
    </row>
    <row r="98" spans="2:11">
      <c r="D98" s="508" t="s">
        <v>689</v>
      </c>
      <c r="E98" s="168">
        <f>(SUM(E57,E68,E78,E88)*C97)</f>
        <v>27731.050706655758</v>
      </c>
    </row>
    <row r="99" spans="2:11">
      <c r="D99" s="508" t="s">
        <v>563</v>
      </c>
      <c r="E99" s="168">
        <f>(SUM(E58,E69,E79,E89)*C97)</f>
        <v>24358.33077011726</v>
      </c>
    </row>
    <row r="100" spans="2:11">
      <c r="D100" s="508" t="s">
        <v>564</v>
      </c>
      <c r="E100" s="168">
        <f t="shared" ref="E100:E105" si="3">(SUM(E59,E70,E80,E90)*$C$97)</f>
        <v>20985.610833578758</v>
      </c>
    </row>
    <row r="101" spans="2:11">
      <c r="D101" s="508" t="s">
        <v>690</v>
      </c>
      <c r="E101" s="168">
        <f t="shared" si="3"/>
        <v>17612.890897040259</v>
      </c>
    </row>
    <row r="102" spans="2:11">
      <c r="D102" s="508" t="s">
        <v>691</v>
      </c>
      <c r="E102" s="168">
        <f t="shared" si="3"/>
        <v>14240.170960501751</v>
      </c>
    </row>
    <row r="103" spans="2:11">
      <c r="D103" s="508" t="s">
        <v>692</v>
      </c>
      <c r="E103" s="168">
        <f t="shared" si="3"/>
        <v>10867.451023963251</v>
      </c>
    </row>
    <row r="104" spans="2:11">
      <c r="D104" s="508" t="s">
        <v>773</v>
      </c>
      <c r="E104" s="168">
        <f t="shared" si="3"/>
        <v>7494.7310874247469</v>
      </c>
    </row>
    <row r="105" spans="2:11">
      <c r="D105" s="508" t="s">
        <v>774</v>
      </c>
      <c r="E105" s="168">
        <f t="shared" si="3"/>
        <v>4122.0111508862456</v>
      </c>
    </row>
    <row r="108" spans="2:11" ht="15.75" thickBot="1">
      <c r="B108" s="605" t="s">
        <v>755</v>
      </c>
      <c r="C108" s="606"/>
      <c r="D108" s="606"/>
      <c r="E108" s="606"/>
      <c r="I108" s="642" t="s">
        <v>786</v>
      </c>
      <c r="J108" s="702">
        <f>'Salary Allocation'!K53</f>
        <v>106046.76801100562</v>
      </c>
    </row>
    <row r="109" spans="2:11">
      <c r="D109" s="624" t="s">
        <v>607</v>
      </c>
      <c r="E109" s="625" t="s">
        <v>757</v>
      </c>
      <c r="F109" s="625" t="s">
        <v>758</v>
      </c>
      <c r="G109" s="625" t="s">
        <v>759</v>
      </c>
      <c r="H109" s="626" t="s">
        <v>760</v>
      </c>
    </row>
    <row r="110" spans="2:11">
      <c r="D110" s="538" t="s">
        <v>689</v>
      </c>
      <c r="E110" s="303">
        <f>SUM($E$57,$E$68,$E$78,$E$88,$E$98)</f>
        <v>677751.88713535736</v>
      </c>
      <c r="F110" s="310">
        <f t="shared" ref="F110:F117" si="4">E110/$E$118</f>
        <v>0.21764823449845008</v>
      </c>
      <c r="G110" s="599">
        <f t="shared" ref="G110:G117" si="5">F110*$C$119</f>
        <v>90700.9840590081</v>
      </c>
      <c r="H110" s="633">
        <f t="shared" ref="H110:H117" si="6">E110-G110</f>
        <v>587050.90307634929</v>
      </c>
      <c r="I110" s="493">
        <f t="shared" ref="I110:I117" si="7">H110/$H$118</f>
        <v>0.21764823449845005</v>
      </c>
      <c r="J110" s="507">
        <f t="shared" ref="J110:J117" si="8">I110*$J$108</f>
        <v>23080.891831862085</v>
      </c>
      <c r="K110" s="503">
        <f>H110-J110</f>
        <v>563970.01124448725</v>
      </c>
    </row>
    <row r="111" spans="2:11">
      <c r="D111" s="538" t="s">
        <v>563</v>
      </c>
      <c r="E111" s="303">
        <f>SUM($E$58,$E$69,$E$79,$E$89,$E$99)</f>
        <v>595322.00281729305</v>
      </c>
      <c r="F111" s="310">
        <f t="shared" si="4"/>
        <v>0.1911773103560358</v>
      </c>
      <c r="G111" s="599">
        <f t="shared" si="5"/>
        <v>79669.702899291515</v>
      </c>
      <c r="H111" s="633">
        <f t="shared" si="6"/>
        <v>515652.29991800152</v>
      </c>
      <c r="I111" s="493">
        <f t="shared" si="7"/>
        <v>0.19117731035603575</v>
      </c>
      <c r="J111" s="507">
        <f t="shared" si="8"/>
        <v>20273.735880294545</v>
      </c>
      <c r="K111" s="503">
        <f t="shared" ref="K111:K117" si="9">H111-J111</f>
        <v>495378.56403770699</v>
      </c>
    </row>
    <row r="112" spans="2:11">
      <c r="D112" s="538" t="s">
        <v>564</v>
      </c>
      <c r="E112" s="303">
        <f>SUM($E$59,$E$70,$E$80,$E$90,$E$100)</f>
        <v>512892.11849922861</v>
      </c>
      <c r="F112" s="310">
        <f t="shared" si="4"/>
        <v>0.16470638621362146</v>
      </c>
      <c r="G112" s="599">
        <f t="shared" si="5"/>
        <v>68638.4217395749</v>
      </c>
      <c r="H112" s="633">
        <f t="shared" si="6"/>
        <v>444253.69675965374</v>
      </c>
      <c r="I112" s="493">
        <f t="shared" si="7"/>
        <v>0.16470638621362146</v>
      </c>
      <c r="J112" s="507">
        <f t="shared" si="8"/>
        <v>17466.579928727009</v>
      </c>
      <c r="K112" s="503">
        <f t="shared" si="9"/>
        <v>426787.11683092674</v>
      </c>
    </row>
    <row r="113" spans="2:11">
      <c r="D113" s="538" t="s">
        <v>690</v>
      </c>
      <c r="E113" s="303">
        <f>SUM($E$60,$E$71,$E$81,$E$91,$E$101)</f>
        <v>430462.2341811643</v>
      </c>
      <c r="F113" s="310">
        <f t="shared" si="4"/>
        <v>0.13823546207120718</v>
      </c>
      <c r="G113" s="599">
        <f t="shared" si="5"/>
        <v>57607.140579858315</v>
      </c>
      <c r="H113" s="633">
        <f t="shared" si="6"/>
        <v>372855.09360130597</v>
      </c>
      <c r="I113" s="493">
        <f t="shared" si="7"/>
        <v>0.13823546207120715</v>
      </c>
      <c r="J113" s="507">
        <f t="shared" si="8"/>
        <v>14659.423977159473</v>
      </c>
      <c r="K113" s="503">
        <f t="shared" si="9"/>
        <v>358195.66962414648</v>
      </c>
    </row>
    <row r="114" spans="2:11">
      <c r="D114" s="538" t="s">
        <v>691</v>
      </c>
      <c r="E114" s="303">
        <f>SUM($E$61,$E$72,$E$82,$E$92,$E$102)</f>
        <v>348032.34986309975</v>
      </c>
      <c r="F114" s="310">
        <f t="shared" si="4"/>
        <v>0.11176453792879282</v>
      </c>
      <c r="G114" s="599">
        <f t="shared" si="5"/>
        <v>46575.859420141685</v>
      </c>
      <c r="H114" s="633">
        <f t="shared" si="6"/>
        <v>301456.49044295808</v>
      </c>
      <c r="I114" s="493">
        <f t="shared" si="7"/>
        <v>0.1117645379287928</v>
      </c>
      <c r="J114" s="507">
        <f t="shared" si="8"/>
        <v>11852.268025591929</v>
      </c>
      <c r="K114" s="503">
        <f t="shared" si="9"/>
        <v>289604.22241736617</v>
      </c>
    </row>
    <row r="115" spans="2:11">
      <c r="D115" s="538" t="s">
        <v>692</v>
      </c>
      <c r="E115" s="303">
        <f>SUM($E$62,$E$73,$E$83,$E$93,$E$103)</f>
        <v>265602.46554503537</v>
      </c>
      <c r="F115" s="310">
        <f t="shared" si="4"/>
        <v>8.5293613786378508E-2</v>
      </c>
      <c r="G115" s="599">
        <f t="shared" si="5"/>
        <v>35544.578260425085</v>
      </c>
      <c r="H115" s="633">
        <f t="shared" si="6"/>
        <v>230057.8872846103</v>
      </c>
      <c r="I115" s="493">
        <f t="shared" si="7"/>
        <v>8.5293613786378508E-2</v>
      </c>
      <c r="J115" s="507">
        <f t="shared" si="8"/>
        <v>9045.1120740243932</v>
      </c>
      <c r="K115" s="503">
        <f t="shared" si="9"/>
        <v>221012.77521058591</v>
      </c>
    </row>
    <row r="116" spans="2:11" ht="15" customHeight="1">
      <c r="D116" s="538" t="s">
        <v>773</v>
      </c>
      <c r="E116" s="303">
        <f>SUM($E$63,$E$74,$E$84,$E$94,$E$104)</f>
        <v>183172.58122697091</v>
      </c>
      <c r="F116" s="310">
        <f t="shared" si="4"/>
        <v>5.8822689643964171E-2</v>
      </c>
      <c r="G116" s="599">
        <f t="shared" si="5"/>
        <v>24513.297100708478</v>
      </c>
      <c r="H116" s="633">
        <f t="shared" si="6"/>
        <v>158659.28412626244</v>
      </c>
      <c r="I116" s="493">
        <f t="shared" si="7"/>
        <v>5.8822689643964164E-2</v>
      </c>
      <c r="J116" s="507">
        <f t="shared" si="8"/>
        <v>6237.9561224568506</v>
      </c>
      <c r="K116" s="503">
        <f t="shared" si="9"/>
        <v>152421.3280038056</v>
      </c>
    </row>
    <row r="117" spans="2:11" ht="15.75" thickBot="1">
      <c r="D117" s="539" t="s">
        <v>774</v>
      </c>
      <c r="E117" s="600">
        <f>SUM($E$64,$E$75,$E$85,$E$95,$E$105)</f>
        <v>100742.69690890652</v>
      </c>
      <c r="F117" s="459">
        <f t="shared" si="4"/>
        <v>3.2351765501549862E-2</v>
      </c>
      <c r="G117" s="601">
        <f t="shared" si="5"/>
        <v>13482.015940991878</v>
      </c>
      <c r="H117" s="634">
        <f t="shared" si="6"/>
        <v>87260.680967914639</v>
      </c>
      <c r="I117" s="493">
        <f t="shared" si="7"/>
        <v>3.2351765501549855E-2</v>
      </c>
      <c r="J117" s="507">
        <f t="shared" si="8"/>
        <v>3430.8001708893125</v>
      </c>
      <c r="K117" s="503">
        <f t="shared" si="9"/>
        <v>83829.880797025326</v>
      </c>
    </row>
    <row r="118" spans="2:11">
      <c r="E118" s="535">
        <f>SUM(E110:E117)</f>
        <v>3113978.3361770562</v>
      </c>
      <c r="H118" s="168">
        <f>SUM(H110:H117)</f>
        <v>2697246.3361770567</v>
      </c>
    </row>
    <row r="119" spans="2:11">
      <c r="B119" s="700" t="s">
        <v>756</v>
      </c>
      <c r="C119" s="701">
        <v>416732</v>
      </c>
      <c r="H119" s="168">
        <f>E118-H118</f>
        <v>416731.99999999953</v>
      </c>
    </row>
    <row r="120" spans="2:11">
      <c r="H120" s="493" t="b">
        <f>H119=C119</f>
        <v>1</v>
      </c>
    </row>
    <row r="121" spans="2:11">
      <c r="B121" s="536" t="s">
        <v>693</v>
      </c>
      <c r="C121" s="190"/>
      <c r="D121" s="190"/>
      <c r="E121" s="190"/>
    </row>
    <row r="122" spans="2:11">
      <c r="B122" s="541" t="s">
        <v>694</v>
      </c>
      <c r="C122" s="507">
        <f>'Salary Allocation'!B53</f>
        <v>565946.37364794489</v>
      </c>
    </row>
    <row r="123" spans="2:11">
      <c r="B123" s="541"/>
      <c r="C123" s="507"/>
      <c r="F123" s="430" t="s">
        <v>696</v>
      </c>
      <c r="G123" s="430" t="s">
        <v>695</v>
      </c>
    </row>
    <row r="124" spans="2:11" ht="30" customHeight="1">
      <c r="C124" s="542">
        <f>E124/$E$132</f>
        <v>0.21764823449845008</v>
      </c>
      <c r="D124" s="540" t="s">
        <v>689</v>
      </c>
      <c r="E124" s="303">
        <f t="shared" ref="E124:E131" si="10">E110</f>
        <v>677751.88713535736</v>
      </c>
      <c r="F124" s="511">
        <f t="shared" ref="F124:F131" si="11">$C$122*C124</f>
        <v>123177.22904527537</v>
      </c>
      <c r="G124" s="537">
        <f t="shared" ref="G124:G131" si="12">E124-F124</f>
        <v>554574.658090082</v>
      </c>
    </row>
    <row r="125" spans="2:11">
      <c r="C125" s="542">
        <f t="shared" ref="C125:C131" si="13">E125/$E$132</f>
        <v>0.1911773103560358</v>
      </c>
      <c r="D125" s="540" t="s">
        <v>563</v>
      </c>
      <c r="E125" s="303">
        <f t="shared" si="10"/>
        <v>595322.00281729305</v>
      </c>
      <c r="F125" s="511">
        <f t="shared" si="11"/>
        <v>108196.10551976616</v>
      </c>
      <c r="G125" s="537">
        <f t="shared" si="12"/>
        <v>487125.89729752688</v>
      </c>
    </row>
    <row r="126" spans="2:11">
      <c r="C126" s="542">
        <f t="shared" si="13"/>
        <v>0.16470638621362146</v>
      </c>
      <c r="D126" s="540" t="s">
        <v>564</v>
      </c>
      <c r="E126" s="303">
        <f t="shared" si="10"/>
        <v>512892.11849922861</v>
      </c>
      <c r="F126" s="511">
        <f t="shared" si="11"/>
        <v>93214.98199425693</v>
      </c>
      <c r="G126" s="537">
        <f t="shared" si="12"/>
        <v>419677.13650497166</v>
      </c>
    </row>
    <row r="127" spans="2:11">
      <c r="C127" s="542">
        <f t="shared" si="13"/>
        <v>0.13823546207120718</v>
      </c>
      <c r="D127" s="540" t="s">
        <v>690</v>
      </c>
      <c r="E127" s="303">
        <f t="shared" si="10"/>
        <v>430462.2341811643</v>
      </c>
      <c r="F127" s="511">
        <f t="shared" si="11"/>
        <v>78233.858468747727</v>
      </c>
      <c r="G127" s="537">
        <f t="shared" si="12"/>
        <v>352228.3757124166</v>
      </c>
    </row>
    <row r="128" spans="2:11">
      <c r="C128" s="542">
        <f t="shared" si="13"/>
        <v>0.11176453792879282</v>
      </c>
      <c r="D128" s="540" t="s">
        <v>691</v>
      </c>
      <c r="E128" s="303">
        <f t="shared" si="10"/>
        <v>348032.34986309975</v>
      </c>
      <c r="F128" s="511">
        <f t="shared" si="11"/>
        <v>63252.734943238487</v>
      </c>
      <c r="G128" s="537">
        <f t="shared" si="12"/>
        <v>284779.61491986125</v>
      </c>
    </row>
    <row r="129" spans="2:9">
      <c r="C129" s="542">
        <f t="shared" si="13"/>
        <v>8.5293613786378508E-2</v>
      </c>
      <c r="D129" s="540" t="s">
        <v>692</v>
      </c>
      <c r="E129" s="303">
        <f t="shared" si="10"/>
        <v>265602.46554503537</v>
      </c>
      <c r="F129" s="621">
        <f t="shared" si="11"/>
        <v>48271.611417729277</v>
      </c>
      <c r="G129" s="635">
        <f t="shared" si="12"/>
        <v>217330.85412730608</v>
      </c>
    </row>
    <row r="130" spans="2:9">
      <c r="C130" s="542">
        <f t="shared" si="13"/>
        <v>5.8822689643964171E-2</v>
      </c>
      <c r="D130" s="540" t="s">
        <v>773</v>
      </c>
      <c r="E130" s="303">
        <f t="shared" si="10"/>
        <v>183172.58122697091</v>
      </c>
      <c r="F130" s="621">
        <f t="shared" si="11"/>
        <v>33290.487892220044</v>
      </c>
      <c r="G130" s="635">
        <f t="shared" si="12"/>
        <v>149882.09333475085</v>
      </c>
    </row>
    <row r="131" spans="2:9">
      <c r="C131" s="542">
        <f t="shared" si="13"/>
        <v>3.2351765501549862E-2</v>
      </c>
      <c r="D131" s="540" t="s">
        <v>774</v>
      </c>
      <c r="E131" s="303">
        <f t="shared" si="10"/>
        <v>100742.69690890652</v>
      </c>
      <c r="F131" s="621">
        <f t="shared" si="11"/>
        <v>18309.36436671083</v>
      </c>
      <c r="G131" s="635">
        <f t="shared" si="12"/>
        <v>82433.332542195698</v>
      </c>
    </row>
    <row r="132" spans="2:9">
      <c r="E132" s="535">
        <f>SUM(E124:E131)</f>
        <v>3113978.3361770562</v>
      </c>
      <c r="F132" s="535">
        <f>SUM(F124:F129)</f>
        <v>514346.52138901391</v>
      </c>
      <c r="G132" s="511">
        <f>SUM(G124:G129)</f>
        <v>2315716.5366521645</v>
      </c>
    </row>
    <row r="135" spans="2:9">
      <c r="B135" s="752" t="s">
        <v>706</v>
      </c>
      <c r="C135" s="141"/>
      <c r="D135" s="141"/>
      <c r="E135" s="141"/>
      <c r="F135" s="753"/>
      <c r="G135" s="753"/>
    </row>
    <row r="136" spans="2:9" ht="30">
      <c r="B136" s="743" t="s">
        <v>707</v>
      </c>
      <c r="C136" s="744" t="s">
        <v>531</v>
      </c>
      <c r="D136" s="746">
        <f>'RCC models-3361'!$X$5</f>
        <v>59445.949894732272</v>
      </c>
      <c r="E136" s="747">
        <v>0.01</v>
      </c>
      <c r="F136" s="748">
        <f>D136*E136</f>
        <v>594.45949894732269</v>
      </c>
    </row>
    <row r="137" spans="2:9">
      <c r="B137" s="623"/>
      <c r="C137" s="745" t="s">
        <v>640</v>
      </c>
      <c r="D137" s="311">
        <f>'RCC models-3361'!$X$7</f>
        <v>36813</v>
      </c>
      <c r="E137" s="707">
        <v>8.5000000000000006E-2</v>
      </c>
      <c r="F137" s="532">
        <f>D137*E137</f>
        <v>3129.105</v>
      </c>
    </row>
    <row r="138" spans="2:9">
      <c r="B138" s="614"/>
      <c r="C138" s="745" t="s">
        <v>533</v>
      </c>
      <c r="D138" s="311">
        <f>'RCC models-3361'!$X$8</f>
        <v>31960.232260837322</v>
      </c>
      <c r="E138" s="707">
        <v>5.0000000000000001E-3</v>
      </c>
      <c r="F138" s="532">
        <f>D138*E138</f>
        <v>159.80116130418662</v>
      </c>
    </row>
    <row r="139" spans="2:9" ht="15.75" thickBot="1">
      <c r="B139" s="521"/>
      <c r="C139" s="525"/>
      <c r="D139" s="526"/>
      <c r="E139" s="523">
        <f>SUM(E136:E138)</f>
        <v>0.1</v>
      </c>
      <c r="F139" s="533">
        <f>SUM(F136:F138)</f>
        <v>3883.3656602515093</v>
      </c>
    </row>
    <row r="140" spans="2:9">
      <c r="E140" s="509" t="s">
        <v>708</v>
      </c>
      <c r="F140" s="168">
        <f>C56*F139</f>
        <v>820.16682744511877</v>
      </c>
    </row>
    <row r="141" spans="2:9">
      <c r="E141" s="509" t="s">
        <v>709</v>
      </c>
      <c r="F141" s="168">
        <v>400</v>
      </c>
    </row>
    <row r="142" spans="2:9">
      <c r="E142" s="509" t="s">
        <v>710</v>
      </c>
      <c r="F142" s="168"/>
    </row>
    <row r="143" spans="2:9">
      <c r="E143" s="509" t="s">
        <v>711</v>
      </c>
      <c r="F143" s="819">
        <v>0.12</v>
      </c>
    </row>
    <row r="144" spans="2:9">
      <c r="E144" s="509" t="s">
        <v>638</v>
      </c>
      <c r="F144" s="820">
        <f>'RCC models-3361'!AB18</f>
        <v>4.2661787365176985E-2</v>
      </c>
      <c r="I144" s="493">
        <f>91350/5691</f>
        <v>16.051660516605168</v>
      </c>
    </row>
    <row r="145" spans="5:9">
      <c r="E145" s="509" t="s">
        <v>183</v>
      </c>
      <c r="F145" s="168">
        <f>SUM(F139:F142)*(F143+1)*(F144+1)</f>
        <v>5959.8093021577761</v>
      </c>
    </row>
    <row r="150" spans="5:9">
      <c r="I150" s="507">
        <f>75*(5960-4473)</f>
        <v>111525</v>
      </c>
    </row>
    <row r="1048570" spans="10:10">
      <c r="J1048570" s="493" t="s">
        <v>685</v>
      </c>
    </row>
  </sheetData>
  <pageMargins left="0.7" right="0.7" top="0.75" bottom="0.75" header="0.3" footer="0.3"/>
  <pageSetup scale="6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tint="0.39997558519241921"/>
  </sheetPr>
  <dimension ref="A1:T162"/>
  <sheetViews>
    <sheetView zoomScale="85" zoomScaleNormal="85" zoomScaleSheetLayoutView="85" workbookViewId="0">
      <selection activeCell="K16" sqref="K16"/>
    </sheetView>
  </sheetViews>
  <sheetFormatPr defaultColWidth="9.140625" defaultRowHeight="15"/>
  <cols>
    <col min="1" max="1" width="2.28515625" style="15" customWidth="1"/>
    <col min="2" max="2" width="2.42578125" style="22" customWidth="1"/>
    <col min="3" max="3" width="35" style="15" bestFit="1" customWidth="1"/>
    <col min="4" max="4" width="11.28515625" style="15" customWidth="1"/>
    <col min="5" max="5" width="12.5703125" style="15" bestFit="1" customWidth="1"/>
    <col min="6" max="6" width="19.28515625" style="15" customWidth="1"/>
    <col min="7" max="7" width="2.42578125" style="15" customWidth="1"/>
    <col min="8" max="8" width="7.28515625" style="15" customWidth="1"/>
    <col min="9" max="9" width="20.28515625" style="15" bestFit="1" customWidth="1"/>
    <col min="10" max="10" width="11.5703125" style="15" bestFit="1" customWidth="1"/>
    <col min="11" max="11" width="11.140625" style="15" customWidth="1"/>
    <col min="12" max="12" width="12.7109375" style="15" customWidth="1"/>
    <col min="13" max="13" width="10.5703125" style="15" bestFit="1" customWidth="1"/>
    <col min="14" max="14" width="12.5703125" style="15" bestFit="1" customWidth="1"/>
    <col min="15" max="15" width="15.28515625" style="15" customWidth="1"/>
    <col min="16" max="16" width="9.140625" style="15"/>
    <col min="17" max="17" width="14.5703125" style="15" bestFit="1" customWidth="1"/>
    <col min="18" max="18" width="15.5703125" style="15" customWidth="1"/>
    <col min="19" max="19" width="13.85546875" style="15" customWidth="1"/>
    <col min="20" max="16384" width="9.140625" style="15"/>
  </cols>
  <sheetData>
    <row r="1" spans="1:10" ht="8.25" customHeight="1" thickBot="1">
      <c r="B1" s="15"/>
    </row>
    <row r="2" spans="1:10" ht="18.75">
      <c r="A2" s="287"/>
      <c r="B2" s="969" t="s">
        <v>753</v>
      </c>
      <c r="C2" s="970"/>
      <c r="D2" s="970"/>
      <c r="E2" s="970"/>
      <c r="F2" s="970"/>
      <c r="G2" s="971"/>
    </row>
    <row r="3" spans="1:10" ht="15.75" thickBot="1">
      <c r="A3" s="287"/>
      <c r="B3" s="319"/>
      <c r="C3" s="325"/>
      <c r="D3" s="16"/>
      <c r="E3" s="16"/>
      <c r="F3" s="16"/>
      <c r="G3" s="321"/>
    </row>
    <row r="4" spans="1:10" ht="15.75" thickBot="1">
      <c r="A4" s="287"/>
      <c r="B4" s="319"/>
      <c r="C4" s="966" t="s">
        <v>566</v>
      </c>
      <c r="D4" s="967"/>
      <c r="E4" s="967"/>
      <c r="F4" s="968"/>
      <c r="G4" s="318"/>
    </row>
    <row r="5" spans="1:10">
      <c r="A5" s="287"/>
      <c r="B5" s="319"/>
      <c r="C5" s="16"/>
      <c r="D5" s="320" t="s">
        <v>177</v>
      </c>
      <c r="E5" s="320" t="s">
        <v>178</v>
      </c>
      <c r="F5" s="320" t="s">
        <v>179</v>
      </c>
      <c r="G5" s="321"/>
    </row>
    <row r="6" spans="1:10">
      <c r="A6" s="287"/>
      <c r="B6" s="319"/>
      <c r="C6" s="344" t="s">
        <v>531</v>
      </c>
      <c r="D6" s="322">
        <f>'5. UFR Salaries'!E51</f>
        <v>60000</v>
      </c>
      <c r="E6" s="323">
        <f>('5. UFR Salaries'!B51)/15</f>
        <v>1.0905814801961098</v>
      </c>
      <c r="F6" s="324">
        <f>D6*E6</f>
        <v>65434.888811766585</v>
      </c>
      <c r="G6" s="321"/>
    </row>
    <row r="7" spans="1:10">
      <c r="A7" s="287"/>
      <c r="B7" s="319"/>
      <c r="C7" s="345" t="s">
        <v>532</v>
      </c>
      <c r="D7" s="306">
        <f>'5. UFR Salaries'!E52</f>
        <v>37000</v>
      </c>
      <c r="E7" s="305">
        <f>('5. UFR Salaries'!B52)/15</f>
        <v>3.1403480154286427</v>
      </c>
      <c r="F7" s="326">
        <f>D7*E7</f>
        <v>116192.87657085978</v>
      </c>
      <c r="G7" s="321"/>
    </row>
    <row r="8" spans="1:10">
      <c r="A8" s="287"/>
      <c r="B8" s="319"/>
      <c r="C8" s="346" t="s">
        <v>533</v>
      </c>
      <c r="D8" s="327">
        <f>'5. UFR Salaries'!E53</f>
        <v>32000</v>
      </c>
      <c r="E8" s="328">
        <f>('5. UFR Salaries'!B53)/15</f>
        <v>0.23037057387057383</v>
      </c>
      <c r="F8" s="329">
        <f>D8*E8</f>
        <v>7371.8583638583623</v>
      </c>
      <c r="G8" s="321"/>
      <c r="I8" s="406"/>
      <c r="J8" s="406"/>
    </row>
    <row r="9" spans="1:10">
      <c r="A9" s="287"/>
      <c r="B9" s="319"/>
      <c r="C9" s="345"/>
      <c r="D9" s="306"/>
      <c r="E9" s="305"/>
      <c r="F9" s="306"/>
      <c r="G9" s="321"/>
    </row>
    <row r="10" spans="1:10">
      <c r="A10" s="287"/>
      <c r="B10" s="319"/>
      <c r="C10" s="330" t="s">
        <v>534</v>
      </c>
      <c r="D10" s="330"/>
      <c r="E10" s="331">
        <f>SUM(E6:E8)</f>
        <v>4.4613000694953264</v>
      </c>
      <c r="F10" s="332">
        <f>SUM(F6:F8)</f>
        <v>188999.62374648472</v>
      </c>
      <c r="G10" s="321"/>
    </row>
    <row r="11" spans="1:10">
      <c r="A11" s="287"/>
      <c r="B11" s="319"/>
      <c r="C11" s="16"/>
      <c r="D11" s="16"/>
      <c r="E11" s="16"/>
      <c r="F11" s="16"/>
      <c r="G11" s="321"/>
    </row>
    <row r="12" spans="1:10">
      <c r="A12" s="287"/>
      <c r="B12" s="319"/>
      <c r="C12" s="347" t="s">
        <v>538</v>
      </c>
      <c r="D12" s="16"/>
      <c r="E12" s="333" t="e">
        <f>'5. UFR Salaries'!#REF!</f>
        <v>#REF!</v>
      </c>
      <c r="F12" s="334" t="e">
        <f>F10*E12</f>
        <v>#REF!</v>
      </c>
      <c r="G12" s="321"/>
      <c r="I12" s="406"/>
    </row>
    <row r="13" spans="1:10">
      <c r="A13" s="287"/>
      <c r="B13" s="319"/>
      <c r="C13" s="16"/>
      <c r="D13" s="16"/>
      <c r="E13" s="16"/>
      <c r="F13" s="302"/>
      <c r="G13" s="321"/>
    </row>
    <row r="14" spans="1:10">
      <c r="A14" s="287"/>
      <c r="B14" s="319"/>
      <c r="C14" s="330" t="s">
        <v>539</v>
      </c>
      <c r="D14" s="14"/>
      <c r="E14" s="14"/>
      <c r="F14" s="335" t="e">
        <f>F10+F12</f>
        <v>#REF!</v>
      </c>
      <c r="G14" s="321"/>
    </row>
    <row r="15" spans="1:10">
      <c r="A15" s="287"/>
      <c r="B15" s="319"/>
      <c r="C15" s="345"/>
      <c r="D15" s="16"/>
      <c r="E15" s="16"/>
      <c r="F15" s="334"/>
      <c r="G15" s="321"/>
    </row>
    <row r="16" spans="1:10">
      <c r="A16" s="287"/>
      <c r="B16" s="319"/>
      <c r="C16" s="347" t="s">
        <v>181</v>
      </c>
      <c r="D16" s="16"/>
      <c r="E16" s="349">
        <f>'PIVOT TABLES'!$E$37</f>
        <v>8064.9437055841763</v>
      </c>
      <c r="F16" s="336">
        <f>E16*E10</f>
        <v>35980.133914198581</v>
      </c>
      <c r="G16" s="321"/>
    </row>
    <row r="17" spans="1:19">
      <c r="A17" s="287"/>
      <c r="B17" s="319"/>
      <c r="C17" s="347" t="s">
        <v>502</v>
      </c>
      <c r="D17" s="16"/>
      <c r="E17" s="349">
        <f>'PIVOT TABLES'!$E$38</f>
        <v>6665.3746550950336</v>
      </c>
      <c r="F17" s="336">
        <f>E17*E10</f>
        <v>29736.236411987862</v>
      </c>
      <c r="G17" s="321"/>
    </row>
    <row r="18" spans="1:19">
      <c r="A18" s="287"/>
      <c r="B18" s="319"/>
      <c r="C18" s="330" t="s">
        <v>182</v>
      </c>
      <c r="D18" s="14"/>
      <c r="E18" s="14"/>
      <c r="F18" s="337" t="e">
        <f>SUM(F14:F17)</f>
        <v>#REF!</v>
      </c>
      <c r="G18" s="321"/>
    </row>
    <row r="19" spans="1:19" ht="15.75" thickBot="1">
      <c r="A19" s="287"/>
      <c r="B19" s="319"/>
      <c r="C19" s="348" t="s">
        <v>540</v>
      </c>
      <c r="D19" s="338"/>
      <c r="E19" s="410" t="e">
        <f>'5. UFR Salaries'!#REF!</f>
        <v>#REF!</v>
      </c>
      <c r="F19" s="339" t="e">
        <f>E19*F18</f>
        <v>#REF!</v>
      </c>
      <c r="G19" s="321"/>
    </row>
    <row r="20" spans="1:19" ht="15.75" thickTop="1">
      <c r="A20" s="287"/>
      <c r="B20" s="319"/>
      <c r="C20" s="347" t="s">
        <v>609</v>
      </c>
      <c r="D20" s="347"/>
      <c r="E20" s="347"/>
      <c r="F20" s="432" t="e">
        <f>SUM(F18:F19)</f>
        <v>#REF!</v>
      </c>
      <c r="G20" s="321"/>
    </row>
    <row r="21" spans="1:19" ht="15.75" thickBot="1">
      <c r="A21" s="287"/>
      <c r="B21" s="319"/>
      <c r="C21" s="325" t="s">
        <v>632</v>
      </c>
      <c r="D21" s="16"/>
      <c r="E21" s="333" t="e">
        <f>#REF!</f>
        <v>#REF!</v>
      </c>
      <c r="F21" s="340" t="e">
        <f>F20+(F20*E21)</f>
        <v>#REF!</v>
      </c>
      <c r="G21" s="321"/>
    </row>
    <row r="22" spans="1:19" ht="15.75" thickBot="1">
      <c r="A22" s="287"/>
      <c r="B22" s="319"/>
      <c r="C22" s="325" t="s">
        <v>631</v>
      </c>
      <c r="D22" s="16"/>
      <c r="E22" s="16"/>
      <c r="F22" s="433" t="e">
        <f>F21/12</f>
        <v>#REF!</v>
      </c>
      <c r="G22" s="321"/>
    </row>
    <row r="23" spans="1:19" ht="5.25" customHeight="1" thickBot="1">
      <c r="A23" s="287"/>
      <c r="B23" s="319"/>
      <c r="C23" s="325"/>
      <c r="D23" s="16"/>
      <c r="E23" s="16"/>
      <c r="F23" s="340"/>
      <c r="G23" s="321"/>
    </row>
    <row r="24" spans="1:19" ht="15.75" thickBot="1">
      <c r="A24" s="287"/>
      <c r="B24" s="319"/>
      <c r="C24" s="325"/>
      <c r="D24" s="384"/>
      <c r="E24" s="385" t="s">
        <v>579</v>
      </c>
      <c r="F24" s="411" t="e">
        <f>F21*15</f>
        <v>#REF!</v>
      </c>
      <c r="G24" s="321"/>
    </row>
    <row r="25" spans="1:19" ht="15.75" thickBot="1">
      <c r="A25" s="287"/>
      <c r="B25" s="341"/>
      <c r="C25" s="342"/>
      <c r="D25" s="442" t="s">
        <v>642</v>
      </c>
      <c r="E25" s="342"/>
      <c r="F25" s="342"/>
      <c r="G25" s="343"/>
    </row>
    <row r="26" spans="1:19">
      <c r="A26" s="287"/>
      <c r="B26" s="287"/>
      <c r="C26" s="287"/>
      <c r="D26" s="287"/>
      <c r="E26" s="287"/>
      <c r="F26" s="287"/>
      <c r="G26" s="287"/>
    </row>
    <row r="27" spans="1:19" hidden="1">
      <c r="B27" s="15"/>
      <c r="C27" s="287"/>
      <c r="D27" s="287"/>
      <c r="E27" s="287"/>
      <c r="F27" s="287"/>
      <c r="G27" s="287"/>
    </row>
    <row r="28" spans="1:19" ht="18.75" hidden="1">
      <c r="B28" s="969" t="s">
        <v>567</v>
      </c>
      <c r="C28" s="970"/>
      <c r="D28" s="970"/>
      <c r="E28" s="970"/>
      <c r="F28" s="970"/>
      <c r="G28" s="971"/>
    </row>
    <row r="29" spans="1:19" hidden="1">
      <c r="B29" s="319"/>
      <c r="C29" s="16"/>
      <c r="D29" s="16"/>
      <c r="E29" s="16"/>
      <c r="F29" s="16"/>
      <c r="G29" s="321"/>
    </row>
    <row r="30" spans="1:19" ht="15.75" hidden="1" customHeight="1" thickBot="1">
      <c r="B30" s="319"/>
      <c r="C30" s="966" t="s">
        <v>643</v>
      </c>
      <c r="D30" s="967"/>
      <c r="E30" s="967"/>
      <c r="F30" s="968"/>
      <c r="G30" s="321"/>
      <c r="I30" s="454" t="s">
        <v>657</v>
      </c>
    </row>
    <row r="31" spans="1:19" hidden="1">
      <c r="B31" s="319"/>
      <c r="C31" s="16"/>
      <c r="D31" s="320" t="s">
        <v>177</v>
      </c>
      <c r="E31" s="320" t="s">
        <v>178</v>
      </c>
      <c r="F31" s="320" t="s">
        <v>179</v>
      </c>
      <c r="G31" s="321"/>
      <c r="I31" s="474" t="s">
        <v>623</v>
      </c>
      <c r="J31" s="474" t="s">
        <v>630</v>
      </c>
      <c r="K31" s="488" t="s">
        <v>624</v>
      </c>
      <c r="L31" s="488" t="s">
        <v>625</v>
      </c>
      <c r="M31" s="488" t="s">
        <v>626</v>
      </c>
      <c r="N31" s="474" t="s">
        <v>628</v>
      </c>
      <c r="O31" s="474" t="s">
        <v>629</v>
      </c>
      <c r="P31" s="474" t="s">
        <v>573</v>
      </c>
      <c r="Q31" s="474" t="s">
        <v>611</v>
      </c>
      <c r="R31" s="484" t="s">
        <v>664</v>
      </c>
      <c r="S31" s="484" t="s">
        <v>667</v>
      </c>
    </row>
    <row r="32" spans="1:19" hidden="1">
      <c r="B32" s="319"/>
      <c r="C32" s="344" t="s">
        <v>531</v>
      </c>
      <c r="D32" s="322" t="e">
        <f>'Opt2- UFR Salaries'!D8</f>
        <v>#REF!</v>
      </c>
      <c r="E32" s="323" t="e">
        <f>'Opt2- UFR Salaries'!B8</f>
        <v>#REF!</v>
      </c>
      <c r="F32" s="324" t="e">
        <f>E32*D32</f>
        <v>#REF!</v>
      </c>
      <c r="G32" s="321"/>
      <c r="I32" s="471" t="s">
        <v>436</v>
      </c>
      <c r="J32" s="472">
        <f>'PROVIDER STATS'!S6</f>
        <v>11.84</v>
      </c>
      <c r="K32" s="472">
        <f>'PROVIDER STATS'!T6</f>
        <v>4.6899999999999995</v>
      </c>
      <c r="L32" s="472">
        <f>'PROVIDER STATS'!U6</f>
        <v>5.65</v>
      </c>
      <c r="M32" s="472">
        <f>'PROVIDER STATS'!V6</f>
        <v>1.5</v>
      </c>
      <c r="N32" s="473">
        <f>'PROVIDER STATS'!W6</f>
        <v>7448.3108108108108</v>
      </c>
      <c r="O32" s="473">
        <f>'PROVIDER STATS'!X6</f>
        <v>10462.58445945946</v>
      </c>
      <c r="P32" s="475">
        <f>'PROVIDER STATS'!Y6</f>
        <v>0.10493197270051619</v>
      </c>
      <c r="Q32" s="475">
        <f>'PROVIDER STATS'!Z6</f>
        <v>0.13473005561257173</v>
      </c>
      <c r="R32" s="483" t="e">
        <f>VLOOKUP(I32,#REF!,2,FALSE)</f>
        <v>#REF!</v>
      </c>
      <c r="S32" s="472" t="e">
        <f>R32/2080</f>
        <v>#REF!</v>
      </c>
    </row>
    <row r="33" spans="2:17" hidden="1">
      <c r="B33" s="319"/>
      <c r="C33" s="345" t="s">
        <v>532</v>
      </c>
      <c r="D33" s="306">
        <f>'5. UFR Salaries'!$D$32</f>
        <v>38074.180138307493</v>
      </c>
      <c r="E33" s="305" t="e">
        <f>'Opt2- UFR Salaries'!B40</f>
        <v>#REF!</v>
      </c>
      <c r="F33" s="326" t="e">
        <f>E33*D33</f>
        <v>#REF!</v>
      </c>
      <c r="G33" s="321"/>
      <c r="I33" s="287"/>
      <c r="J33" s="461"/>
      <c r="K33" s="489">
        <f>AVERAGE(K32)</f>
        <v>4.6899999999999995</v>
      </c>
      <c r="L33" s="489">
        <f t="shared" ref="L33:M33" si="0">AVERAGE(L32)</f>
        <v>5.65</v>
      </c>
      <c r="M33" s="489">
        <f t="shared" si="0"/>
        <v>1.5</v>
      </c>
      <c r="N33" s="462"/>
      <c r="O33" s="462"/>
      <c r="P33" s="463"/>
      <c r="Q33" s="463"/>
    </row>
    <row r="34" spans="2:17" hidden="1">
      <c r="B34" s="319"/>
      <c r="C34" s="346" t="s">
        <v>533</v>
      </c>
      <c r="D34" s="327">
        <f>'5. UFR Salaries'!$D$53</f>
        <v>34115.193336637109</v>
      </c>
      <c r="E34" s="328" t="e">
        <f>'Opt2- UFR Salaries'!B75</f>
        <v>#REF!</v>
      </c>
      <c r="F34" s="329" t="e">
        <f>E34*D34</f>
        <v>#REF!</v>
      </c>
      <c r="G34" s="321"/>
      <c r="I34" s="287"/>
      <c r="J34" s="461"/>
      <c r="K34" s="461"/>
      <c r="L34" s="461">
        <f>K33/L33</f>
        <v>0.83008849557522113</v>
      </c>
      <c r="M34" s="461"/>
      <c r="N34" s="462"/>
      <c r="O34" s="462"/>
      <c r="P34" s="463"/>
      <c r="Q34" s="463"/>
    </row>
    <row r="35" spans="2:17" hidden="1">
      <c r="B35" s="319"/>
      <c r="C35" s="345"/>
      <c r="D35" s="306"/>
      <c r="E35" s="305"/>
      <c r="F35" s="407"/>
      <c r="G35" s="321"/>
      <c r="I35" s="454" t="s">
        <v>662</v>
      </c>
      <c r="J35" s="461"/>
      <c r="K35" s="461"/>
      <c r="L35" s="461"/>
      <c r="M35" s="461"/>
      <c r="N35" s="462"/>
      <c r="O35" s="462"/>
      <c r="P35" s="463"/>
      <c r="Q35" s="463"/>
    </row>
    <row r="36" spans="2:17" hidden="1">
      <c r="B36" s="319"/>
      <c r="C36" s="330" t="s">
        <v>534</v>
      </c>
      <c r="D36" s="330"/>
      <c r="E36" s="331" t="e">
        <f>SUM(E32:E34)</f>
        <v>#REF!</v>
      </c>
      <c r="F36" s="332" t="e">
        <f>SUM(F32:F34)</f>
        <v>#REF!</v>
      </c>
      <c r="G36" s="321"/>
      <c r="I36" s="480" t="s">
        <v>607</v>
      </c>
      <c r="J36" s="481" t="s">
        <v>468</v>
      </c>
      <c r="K36" s="481" t="s">
        <v>658</v>
      </c>
      <c r="L36" s="481" t="s">
        <v>659</v>
      </c>
      <c r="M36" s="481" t="s">
        <v>660</v>
      </c>
      <c r="N36" s="482" t="s">
        <v>661</v>
      </c>
      <c r="O36" s="462"/>
      <c r="P36" s="463"/>
      <c r="Q36" s="463"/>
    </row>
    <row r="37" spans="2:17" hidden="1">
      <c r="B37" s="319"/>
      <c r="C37" s="16"/>
      <c r="D37" s="16"/>
      <c r="E37" s="16"/>
      <c r="F37" s="16"/>
      <c r="G37" s="321"/>
      <c r="I37" s="479" t="s">
        <v>663</v>
      </c>
      <c r="J37" s="476">
        <f>GETPIVOTDATA("Average of Hotline Calls",'PROVIDER STATS'!$A$121,"Tier Designation",1)</f>
        <v>4120</v>
      </c>
      <c r="K37" s="476">
        <f>GETPIVOTDATA("Average of Medical Accompaniment Sessions ",'PROVIDER STATS'!$A$121,"Tier Designation",1)</f>
        <v>370</v>
      </c>
      <c r="L37" s="476">
        <f>GETPIVOTDATA("Average of Non-medical Accompaniment Sessions ",'PROVIDER STATS'!$A$121,"Tier Designation",1)</f>
        <v>1687</v>
      </c>
      <c r="M37" s="476">
        <f>GETPIVOTDATA("Average of Individual Counseling Sessions",'PROVIDER STATS'!$A$121,"Tier Designation",1)</f>
        <v>2202</v>
      </c>
      <c r="N37" s="476">
        <f>GETPIVOTDATA("Average of Group Counseling Sessions",'PROVIDER STATS'!$A$121,"Tier Designation",1)</f>
        <v>57</v>
      </c>
    </row>
    <row r="38" spans="2:17" hidden="1">
      <c r="B38" s="319"/>
      <c r="C38" s="347" t="s">
        <v>538</v>
      </c>
      <c r="D38" s="16"/>
      <c r="E38" s="333" t="e">
        <f>'5. UFR Salaries'!#REF!</f>
        <v>#REF!</v>
      </c>
      <c r="F38" s="334" t="e">
        <f>F36*E38</f>
        <v>#REF!</v>
      </c>
      <c r="G38" s="321"/>
      <c r="I38" s="191"/>
      <c r="J38" s="490"/>
      <c r="K38" s="490"/>
      <c r="L38" s="490"/>
      <c r="M38" s="490"/>
      <c r="N38" s="490"/>
      <c r="O38" s="490"/>
    </row>
    <row r="39" spans="2:17" hidden="1">
      <c r="B39" s="319"/>
      <c r="C39" s="16"/>
      <c r="D39" s="16"/>
      <c r="E39" s="16"/>
      <c r="F39" s="302"/>
      <c r="G39" s="321"/>
      <c r="J39" s="406"/>
    </row>
    <row r="40" spans="2:17" hidden="1">
      <c r="B40" s="319"/>
      <c r="C40" s="330" t="s">
        <v>539</v>
      </c>
      <c r="D40" s="14"/>
      <c r="E40" s="14"/>
      <c r="F40" s="335" t="e">
        <f>F36+F38</f>
        <v>#REF!</v>
      </c>
      <c r="G40" s="321"/>
    </row>
    <row r="41" spans="2:17" hidden="1">
      <c r="B41" s="319"/>
      <c r="C41" s="345"/>
      <c r="D41" s="16"/>
      <c r="E41" s="16"/>
      <c r="F41" s="334"/>
      <c r="G41" s="321"/>
    </row>
    <row r="42" spans="2:17" hidden="1">
      <c r="B42" s="319"/>
      <c r="C42" s="347" t="s">
        <v>181</v>
      </c>
      <c r="D42" s="16"/>
      <c r="E42" s="349">
        <f>'PIVOT TABLES'!$E$37</f>
        <v>8064.9437055841763</v>
      </c>
      <c r="F42" s="302" t="e">
        <f>E42*E36</f>
        <v>#REF!</v>
      </c>
      <c r="G42" s="321"/>
    </row>
    <row r="43" spans="2:17" hidden="1">
      <c r="B43" s="319"/>
      <c r="C43" s="347" t="s">
        <v>502</v>
      </c>
      <c r="D43" s="16"/>
      <c r="E43" s="349">
        <f>'PIVOT TABLES'!$E$38</f>
        <v>6665.3746550950336</v>
      </c>
      <c r="F43" s="302" t="e">
        <f>E43*E36</f>
        <v>#REF!</v>
      </c>
      <c r="G43" s="321"/>
    </row>
    <row r="44" spans="2:17" hidden="1">
      <c r="B44" s="319"/>
      <c r="C44" s="330" t="s">
        <v>182</v>
      </c>
      <c r="D44" s="14"/>
      <c r="E44" s="14"/>
      <c r="F44" s="337" t="e">
        <f>SUM(F40:F43)</f>
        <v>#REF!</v>
      </c>
      <c r="G44" s="321"/>
    </row>
    <row r="45" spans="2:17" ht="15.75" hidden="1" thickBot="1">
      <c r="B45" s="319"/>
      <c r="C45" s="348" t="s">
        <v>540</v>
      </c>
      <c r="D45" s="338"/>
      <c r="E45" s="410" t="e">
        <f>'5. UFR Salaries'!#REF!</f>
        <v>#REF!</v>
      </c>
      <c r="F45" s="339" t="e">
        <f>E45*F44</f>
        <v>#REF!</v>
      </c>
      <c r="G45" s="321"/>
    </row>
    <row r="46" spans="2:17" hidden="1">
      <c r="B46" s="319"/>
      <c r="C46" s="347" t="s">
        <v>609</v>
      </c>
      <c r="D46" s="347"/>
      <c r="E46" s="347"/>
      <c r="F46" s="432" t="e">
        <f>SUM(F44:F45)</f>
        <v>#REF!</v>
      </c>
      <c r="G46" s="321"/>
    </row>
    <row r="47" spans="2:17" hidden="1">
      <c r="B47" s="319"/>
      <c r="C47" s="325" t="s">
        <v>632</v>
      </c>
      <c r="D47" s="16"/>
      <c r="E47" s="333" t="e">
        <f>#REF!</f>
        <v>#REF!</v>
      </c>
      <c r="F47" s="340" t="e">
        <f>F46+(F46*E47)</f>
        <v>#REF!</v>
      </c>
      <c r="G47" s="321"/>
    </row>
    <row r="48" spans="2:17" ht="15.75" hidden="1" thickBot="1">
      <c r="B48" s="319"/>
      <c r="C48" s="325" t="s">
        <v>631</v>
      </c>
      <c r="D48" s="16"/>
      <c r="E48" s="16"/>
      <c r="F48" s="433" t="e">
        <f>F47/12</f>
        <v>#REF!</v>
      </c>
      <c r="G48" s="321"/>
    </row>
    <row r="49" spans="2:19" hidden="1">
      <c r="B49" s="319"/>
      <c r="C49" s="325"/>
      <c r="D49" s="16"/>
      <c r="E49" s="16"/>
      <c r="F49" s="340"/>
      <c r="G49" s="321"/>
    </row>
    <row r="50" spans="2:19" ht="15.75" hidden="1" thickBot="1">
      <c r="B50" s="319"/>
      <c r="C50" s="16"/>
      <c r="D50" s="388"/>
      <c r="E50" s="389" t="s">
        <v>580</v>
      </c>
      <c r="F50" s="464" t="e">
        <f>F47</f>
        <v>#REF!</v>
      </c>
      <c r="G50" s="321"/>
    </row>
    <row r="51" spans="2:19" hidden="1">
      <c r="B51" s="319"/>
      <c r="C51" s="16"/>
      <c r="D51" s="16"/>
      <c r="E51" s="16"/>
      <c r="F51" s="16"/>
      <c r="G51" s="321"/>
    </row>
    <row r="52" spans="2:19" ht="15.75" hidden="1" customHeight="1" thickBot="1">
      <c r="B52" s="319"/>
      <c r="C52" s="966" t="s">
        <v>548</v>
      </c>
      <c r="D52" s="967"/>
      <c r="E52" s="967"/>
      <c r="F52" s="968"/>
      <c r="G52" s="321"/>
      <c r="I52" s="454" t="s">
        <v>657</v>
      </c>
    </row>
    <row r="53" spans="2:19" hidden="1">
      <c r="B53" s="319"/>
      <c r="C53" s="16"/>
      <c r="D53" s="320" t="s">
        <v>177</v>
      </c>
      <c r="E53" s="320" t="s">
        <v>178</v>
      </c>
      <c r="F53" s="320" t="s">
        <v>179</v>
      </c>
      <c r="G53" s="321"/>
      <c r="I53" s="474" t="s">
        <v>623</v>
      </c>
      <c r="J53" s="474" t="s">
        <v>630</v>
      </c>
      <c r="K53" s="488" t="s">
        <v>624</v>
      </c>
      <c r="L53" s="488" t="s">
        <v>625</v>
      </c>
      <c r="M53" s="488" t="s">
        <v>626</v>
      </c>
      <c r="N53" s="474" t="s">
        <v>628</v>
      </c>
      <c r="O53" s="474" t="s">
        <v>629</v>
      </c>
      <c r="P53" s="474" t="s">
        <v>573</v>
      </c>
      <c r="Q53" s="474" t="s">
        <v>611</v>
      </c>
      <c r="R53" s="484" t="s">
        <v>664</v>
      </c>
      <c r="S53" s="484" t="s">
        <v>667</v>
      </c>
    </row>
    <row r="54" spans="2:19" hidden="1">
      <c r="B54" s="319"/>
      <c r="C54" s="344" t="s">
        <v>531</v>
      </c>
      <c r="D54" s="322" t="e">
        <f>'Opt2- UFR Salaries'!D16</f>
        <v>#REF!</v>
      </c>
      <c r="E54" s="323" t="e">
        <f>'Opt2- UFR Salaries'!B16/4</f>
        <v>#REF!</v>
      </c>
      <c r="F54" s="324" t="e">
        <f>E54*D54</f>
        <v>#REF!</v>
      </c>
      <c r="G54" s="321"/>
      <c r="I54" s="471" t="s">
        <v>446</v>
      </c>
      <c r="J54" s="472">
        <f>'PROVIDER STATS'!S19</f>
        <v>3.9999999999999991</v>
      </c>
      <c r="K54" s="472">
        <f>'PROVIDER STATS'!T19</f>
        <v>-9.9999999999999811E-3</v>
      </c>
      <c r="L54" s="472">
        <f>'PROVIDER STATS'!U19</f>
        <v>3.839999999999999</v>
      </c>
      <c r="M54" s="472">
        <f>'PROVIDER STATS'!V19</f>
        <v>0.16999999999999998</v>
      </c>
      <c r="N54" s="477">
        <f>'PROVIDER STATS'!W19</f>
        <v>12102.000000000002</v>
      </c>
      <c r="O54" s="477">
        <f>'PROVIDER STATS'!X19</f>
        <v>8053.7500000000018</v>
      </c>
      <c r="P54" s="478">
        <f>'PROVIDER STATS'!Y19</f>
        <v>0.14319333048799224</v>
      </c>
      <c r="Q54" s="478">
        <f>'PROVIDER STATS'!Z19</f>
        <v>0.12105249689311937</v>
      </c>
      <c r="R54" s="476" t="e">
        <f>VLOOKUP(I54,#REF!,2,FALSE)</f>
        <v>#REF!</v>
      </c>
      <c r="S54" s="472" t="e">
        <f>R54/2080</f>
        <v>#REF!</v>
      </c>
    </row>
    <row r="55" spans="2:19" hidden="1">
      <c r="B55" s="319"/>
      <c r="C55" s="345" t="s">
        <v>532</v>
      </c>
      <c r="D55" s="306">
        <f>'5. UFR Salaries'!$D$32</f>
        <v>38074.180138307493</v>
      </c>
      <c r="E55" s="305" t="e">
        <f>'Opt2- UFR Salaries'!B52/4</f>
        <v>#REF!</v>
      </c>
      <c r="F55" s="326" t="e">
        <f>E55*D55</f>
        <v>#REF!</v>
      </c>
      <c r="G55" s="321"/>
      <c r="I55" s="471" t="s">
        <v>447</v>
      </c>
      <c r="J55" s="472">
        <f>'PROVIDER STATS'!S20</f>
        <v>4.55</v>
      </c>
      <c r="K55" s="472">
        <f>'PROVIDER STATS'!T20</f>
        <v>-3.0000000000000027E-2</v>
      </c>
      <c r="L55" s="472">
        <f>'PROVIDER STATS'!U20</f>
        <v>4.45</v>
      </c>
      <c r="M55" s="472">
        <f>'PROVIDER STATS'!V20</f>
        <v>0.13</v>
      </c>
      <c r="N55" s="477">
        <f>'PROVIDER STATS'!W20</f>
        <v>1204.3956043956046</v>
      </c>
      <c r="O55" s="477">
        <f>'PROVIDER STATS'!X20</f>
        <v>767.47252747252753</v>
      </c>
      <c r="P55" s="478">
        <f>'PROVIDER STATS'!Y20</f>
        <v>0.19305037324995949</v>
      </c>
      <c r="Q55" s="478">
        <f>'PROVIDER STATS'!Z20</f>
        <v>0.14887738699893119</v>
      </c>
      <c r="R55" s="476" t="e">
        <f>VLOOKUP(I55,#REF!,2,FALSE)</f>
        <v>#REF!</v>
      </c>
      <c r="S55" s="472" t="e">
        <f t="shared" ref="S55:S57" si="1">R55/2080</f>
        <v>#REF!</v>
      </c>
    </row>
    <row r="56" spans="2:19" hidden="1">
      <c r="B56" s="319"/>
      <c r="C56" s="346" t="s">
        <v>533</v>
      </c>
      <c r="D56" s="327">
        <f>'5. UFR Salaries'!$D$53</f>
        <v>34115.193336637109</v>
      </c>
      <c r="E56" s="328" t="e">
        <f>'Opt2- UFR Salaries'!B79/4</f>
        <v>#REF!</v>
      </c>
      <c r="F56" s="329" t="e">
        <f>E56*D56</f>
        <v>#REF!</v>
      </c>
      <c r="G56" s="321"/>
      <c r="I56" s="471" t="s">
        <v>438</v>
      </c>
      <c r="J56" s="472">
        <f>'PROVIDER STATS'!S9</f>
        <v>2.6621000000000006</v>
      </c>
      <c r="K56" s="472">
        <f>'PROVIDER STATS'!T9</f>
        <v>1.1500000000000001</v>
      </c>
      <c r="L56" s="472">
        <f>'PROVIDER STATS'!U9</f>
        <v>1.5121000000000002</v>
      </c>
      <c r="M56" s="472">
        <f>'PROVIDER STATS'!V9</f>
        <v>0</v>
      </c>
      <c r="N56" s="477">
        <f>'PROVIDER STATS'!W9</f>
        <v>19003.04271064197</v>
      </c>
      <c r="O56" s="477">
        <f>'PROVIDER STATS'!X9</f>
        <v>3677.1721573194086</v>
      </c>
      <c r="P56" s="478">
        <f>'PROVIDER STATS'!Y9</f>
        <v>0.14008594548725517</v>
      </c>
      <c r="Q56" s="478">
        <f>'PROVIDER STATS'!Z9</f>
        <v>0.11567441148590929</v>
      </c>
      <c r="R56" s="476" t="e">
        <f>VLOOKUP(I56,#REF!,2,FALSE)</f>
        <v>#REF!</v>
      </c>
      <c r="S56" s="472" t="e">
        <f t="shared" si="1"/>
        <v>#REF!</v>
      </c>
    </row>
    <row r="57" spans="2:19" hidden="1">
      <c r="B57" s="319"/>
      <c r="C57" s="345"/>
      <c r="D57" s="306"/>
      <c r="E57" s="305"/>
      <c r="F57" s="407"/>
      <c r="G57" s="321"/>
      <c r="I57" s="471" t="s">
        <v>443</v>
      </c>
      <c r="J57" s="472">
        <f>'PROVIDER STATS'!S14</f>
        <v>7.2500000000000009</v>
      </c>
      <c r="K57" s="472">
        <f>'PROVIDER STATS'!T14</f>
        <v>2.4500000000000002</v>
      </c>
      <c r="L57" s="472">
        <f>'PROVIDER STATS'!U14</f>
        <v>4.8000000000000007</v>
      </c>
      <c r="M57" s="472">
        <f>'PROVIDER STATS'!V14</f>
        <v>0</v>
      </c>
      <c r="N57" s="477">
        <f>'PROVIDER STATS'!W14</f>
        <v>13172.827586206895</v>
      </c>
      <c r="O57" s="477">
        <f>'PROVIDER STATS'!X14</f>
        <v>8330.758620689654</v>
      </c>
      <c r="P57" s="478">
        <f>'PROVIDER STATS'!Y14</f>
        <v>0.14046077324006517</v>
      </c>
      <c r="Q57" s="478">
        <f>'PROVIDER STATS'!Z14</f>
        <v>0.10913460413041433</v>
      </c>
      <c r="R57" s="476" t="e">
        <f>VLOOKUP(I57,#REF!,2,FALSE)</f>
        <v>#REF!</v>
      </c>
      <c r="S57" s="472" t="e">
        <f t="shared" si="1"/>
        <v>#REF!</v>
      </c>
    </row>
    <row r="58" spans="2:19" hidden="1">
      <c r="B58" s="319"/>
      <c r="C58" s="330" t="s">
        <v>534</v>
      </c>
      <c r="D58" s="330"/>
      <c r="E58" s="331" t="e">
        <f>SUM(E54:E56)</f>
        <v>#REF!</v>
      </c>
      <c r="F58" s="332" t="e">
        <f>SUM(F54:F56)</f>
        <v>#REF!</v>
      </c>
      <c r="G58" s="321"/>
      <c r="K58" s="489">
        <f>AVERAGE(K54:K57)</f>
        <v>0.89000000000000012</v>
      </c>
      <c r="L58" s="489">
        <f t="shared" ref="L58:M58" si="2">AVERAGE(L54:L57)</f>
        <v>3.650525</v>
      </c>
      <c r="M58" s="489">
        <f t="shared" si="2"/>
        <v>7.4999999999999997E-2</v>
      </c>
    </row>
    <row r="59" spans="2:19" hidden="1">
      <c r="B59" s="319"/>
      <c r="C59" s="16"/>
      <c r="D59" s="16"/>
      <c r="E59" s="16"/>
      <c r="F59" s="16"/>
      <c r="G59" s="321"/>
      <c r="L59" s="15">
        <f>K58/L58</f>
        <v>0.24380054923606881</v>
      </c>
    </row>
    <row r="60" spans="2:19" hidden="1">
      <c r="B60" s="319"/>
      <c r="C60" s="347" t="s">
        <v>538</v>
      </c>
      <c r="D60" s="16"/>
      <c r="E60" s="333" t="e">
        <f>'5. UFR Salaries'!#REF!</f>
        <v>#REF!</v>
      </c>
      <c r="F60" s="334" t="e">
        <f>F58*E60</f>
        <v>#REF!</v>
      </c>
      <c r="G60" s="321"/>
      <c r="I60" s="454" t="s">
        <v>662</v>
      </c>
      <c r="J60" s="461"/>
      <c r="K60" s="461"/>
      <c r="L60" s="461"/>
      <c r="M60" s="461"/>
      <c r="N60" s="462"/>
    </row>
    <row r="61" spans="2:19" hidden="1">
      <c r="B61" s="319"/>
      <c r="C61" s="16"/>
      <c r="D61" s="16"/>
      <c r="E61" s="16"/>
      <c r="F61" s="302"/>
      <c r="G61" s="321"/>
      <c r="I61" s="480" t="s">
        <v>607</v>
      </c>
      <c r="J61" s="481" t="s">
        <v>468</v>
      </c>
      <c r="K61" s="481" t="s">
        <v>658</v>
      </c>
      <c r="L61" s="481" t="s">
        <v>659</v>
      </c>
      <c r="M61" s="481" t="s">
        <v>660</v>
      </c>
      <c r="N61" s="482" t="s">
        <v>661</v>
      </c>
    </row>
    <row r="62" spans="2:19" hidden="1">
      <c r="B62" s="319"/>
      <c r="C62" s="330" t="s">
        <v>539</v>
      </c>
      <c r="D62" s="14"/>
      <c r="E62" s="14"/>
      <c r="F62" s="335" t="e">
        <f>F58+F60</f>
        <v>#REF!</v>
      </c>
      <c r="G62" s="321"/>
      <c r="I62" s="479" t="s">
        <v>548</v>
      </c>
      <c r="J62" s="483">
        <f>GETPIVOTDATA("Average of Hotline Calls",'PROVIDER STATS'!$A$121,"Tier Designation",2)</f>
        <v>1252.25</v>
      </c>
      <c r="K62" s="483">
        <f>GETPIVOTDATA("Average of Medical Accompaniment Sessions ",'PROVIDER STATS'!$A$121,"Tier Designation",2)</f>
        <v>108.5</v>
      </c>
      <c r="L62" s="483">
        <f>GETPIVOTDATA("Average of Non-medical Accompaniment Sessions ",'PROVIDER STATS'!$A$121,"Tier Designation",2)</f>
        <v>26.625</v>
      </c>
      <c r="M62" s="483">
        <f>GETPIVOTDATA("Average of Individual Counseling Sessions",'PROVIDER STATS'!$A$121,"Tier Designation",2)</f>
        <v>915</v>
      </c>
      <c r="N62" s="483">
        <f>GETPIVOTDATA("Average of Group Counseling Sessions",'PROVIDER STATS'!$A$121,"Tier Designation",2)</f>
        <v>56.5</v>
      </c>
    </row>
    <row r="63" spans="2:19" hidden="1">
      <c r="B63" s="319"/>
      <c r="C63" s="345"/>
      <c r="D63" s="16"/>
      <c r="E63" s="16"/>
      <c r="F63" s="334"/>
      <c r="G63" s="321"/>
      <c r="I63" s="191"/>
      <c r="J63" s="490"/>
      <c r="K63" s="490"/>
      <c r="L63" s="490"/>
      <c r="M63" s="490"/>
      <c r="N63" s="490"/>
      <c r="O63" s="490"/>
    </row>
    <row r="64" spans="2:19" hidden="1">
      <c r="B64" s="319"/>
      <c r="C64" s="347" t="s">
        <v>181</v>
      </c>
      <c r="D64" s="16"/>
      <c r="E64" s="349">
        <f>'PIVOT TABLES'!$E$37</f>
        <v>8064.9437055841763</v>
      </c>
      <c r="F64" s="302" t="e">
        <f>E64*E58</f>
        <v>#REF!</v>
      </c>
      <c r="G64" s="321"/>
    </row>
    <row r="65" spans="2:20" hidden="1">
      <c r="B65" s="319"/>
      <c r="C65" s="347" t="s">
        <v>502</v>
      </c>
      <c r="D65" s="16"/>
      <c r="E65" s="349">
        <f>'PIVOT TABLES'!$E$38</f>
        <v>6665.3746550950336</v>
      </c>
      <c r="F65" s="302" t="e">
        <f>E65*E58</f>
        <v>#REF!</v>
      </c>
      <c r="G65" s="321"/>
    </row>
    <row r="66" spans="2:20" hidden="1">
      <c r="B66" s="319"/>
      <c r="C66" s="330" t="s">
        <v>182</v>
      </c>
      <c r="D66" s="14"/>
      <c r="E66" s="14"/>
      <c r="F66" s="337" t="e">
        <f>SUM(F62:F65)</f>
        <v>#REF!</v>
      </c>
      <c r="G66" s="321"/>
    </row>
    <row r="67" spans="2:20" ht="15.75" hidden="1" thickBot="1">
      <c r="B67" s="319"/>
      <c r="C67" s="348" t="s">
        <v>540</v>
      </c>
      <c r="D67" s="338"/>
      <c r="E67" s="410" t="e">
        <f>'5. UFR Salaries'!#REF!</f>
        <v>#REF!</v>
      </c>
      <c r="F67" s="339" t="e">
        <f>E67*F66</f>
        <v>#REF!</v>
      </c>
      <c r="G67" s="321"/>
    </row>
    <row r="68" spans="2:20" hidden="1">
      <c r="B68" s="319"/>
      <c r="C68" s="347" t="s">
        <v>609</v>
      </c>
      <c r="D68" s="347"/>
      <c r="E68" s="347"/>
      <c r="F68" s="432" t="e">
        <f>SUM(F66:F67)</f>
        <v>#REF!</v>
      </c>
      <c r="G68" s="321"/>
    </row>
    <row r="69" spans="2:20" hidden="1">
      <c r="B69" s="319"/>
      <c r="C69" s="325" t="s">
        <v>632</v>
      </c>
      <c r="D69" s="16"/>
      <c r="E69" s="333" t="e">
        <f>#REF!</f>
        <v>#REF!</v>
      </c>
      <c r="F69" s="340" t="e">
        <f>F68+(F68*E69)</f>
        <v>#REF!</v>
      </c>
      <c r="G69" s="321"/>
    </row>
    <row r="70" spans="2:20" ht="15.75" hidden="1" thickBot="1">
      <c r="B70" s="319"/>
      <c r="C70" s="325" t="s">
        <v>631</v>
      </c>
      <c r="D70" s="16"/>
      <c r="E70" s="16"/>
      <c r="F70" s="433" t="e">
        <f>F69/12</f>
        <v>#REF!</v>
      </c>
      <c r="G70" s="321"/>
    </row>
    <row r="71" spans="2:20" ht="9" hidden="1" customHeight="1" thickBot="1">
      <c r="B71" s="319"/>
      <c r="C71" s="325"/>
      <c r="D71" s="16"/>
      <c r="E71" s="16"/>
      <c r="F71" s="340"/>
      <c r="G71" s="321"/>
    </row>
    <row r="72" spans="2:20" ht="15.75" hidden="1" thickBot="1">
      <c r="B72" s="319"/>
      <c r="C72" s="16"/>
      <c r="D72" s="388"/>
      <c r="E72" s="389" t="s">
        <v>582</v>
      </c>
      <c r="F72" s="464" t="e">
        <f>F69*4</f>
        <v>#REF!</v>
      </c>
      <c r="G72" s="321"/>
    </row>
    <row r="73" spans="2:20" hidden="1">
      <c r="B73" s="319"/>
      <c r="C73" s="16"/>
      <c r="D73" s="16"/>
      <c r="E73" s="16"/>
      <c r="F73" s="16"/>
      <c r="G73" s="321"/>
    </row>
    <row r="74" spans="2:20" ht="15.75" hidden="1" customHeight="1" thickBot="1">
      <c r="B74" s="319"/>
      <c r="C74" s="966" t="s">
        <v>558</v>
      </c>
      <c r="D74" s="967"/>
      <c r="E74" s="967"/>
      <c r="F74" s="968"/>
      <c r="G74" s="321"/>
    </row>
    <row r="75" spans="2:20" hidden="1">
      <c r="B75" s="319"/>
      <c r="C75" s="16"/>
      <c r="D75" s="320" t="s">
        <v>177</v>
      </c>
      <c r="E75" s="320" t="s">
        <v>178</v>
      </c>
      <c r="F75" s="320" t="s">
        <v>179</v>
      </c>
      <c r="G75" s="321"/>
      <c r="I75" s="454" t="s">
        <v>657</v>
      </c>
    </row>
    <row r="76" spans="2:20" hidden="1">
      <c r="B76" s="319"/>
      <c r="C76" s="344" t="s">
        <v>531</v>
      </c>
      <c r="D76" s="322" t="e">
        <f>'Opt2- UFR Salaries'!D23</f>
        <v>#REF!</v>
      </c>
      <c r="E76" s="323" t="e">
        <f>'Opt2- UFR Salaries'!B23/8</f>
        <v>#REF!</v>
      </c>
      <c r="F76" s="324" t="e">
        <f>E76*D76</f>
        <v>#REF!</v>
      </c>
      <c r="G76" s="321"/>
      <c r="I76" s="474" t="s">
        <v>623</v>
      </c>
      <c r="J76" s="474" t="s">
        <v>630</v>
      </c>
      <c r="K76" s="488" t="s">
        <v>624</v>
      </c>
      <c r="L76" s="488" t="s">
        <v>625</v>
      </c>
      <c r="M76" s="488" t="s">
        <v>626</v>
      </c>
      <c r="N76" s="474" t="s">
        <v>628</v>
      </c>
      <c r="O76" s="474" t="s">
        <v>629</v>
      </c>
      <c r="P76" s="474" t="s">
        <v>573</v>
      </c>
      <c r="Q76" s="474" t="s">
        <v>611</v>
      </c>
      <c r="R76" s="484" t="s">
        <v>664</v>
      </c>
      <c r="S76" s="484" t="s">
        <v>667</v>
      </c>
    </row>
    <row r="77" spans="2:20" hidden="1">
      <c r="B77" s="319"/>
      <c r="C77" s="345" t="s">
        <v>532</v>
      </c>
      <c r="D77" s="306">
        <f>'5. UFR Salaries'!$D$32</f>
        <v>38074.180138307493</v>
      </c>
      <c r="E77" s="305" t="e">
        <f>'Opt2- UFR Salaries'!B62/8</f>
        <v>#REF!</v>
      </c>
      <c r="F77" s="326" t="e">
        <f>E77*D77</f>
        <v>#REF!</v>
      </c>
      <c r="G77" s="321"/>
      <c r="I77" s="471" t="s">
        <v>437</v>
      </c>
      <c r="J77" s="472">
        <f>'PROVIDER STATS'!S8</f>
        <v>3.77</v>
      </c>
      <c r="K77" s="472">
        <f>'PROVIDER STATS'!T8</f>
        <v>0.35000000000000003</v>
      </c>
      <c r="L77" s="472">
        <f>'PROVIDER STATS'!U8</f>
        <v>3.15</v>
      </c>
      <c r="M77" s="472">
        <f>'PROVIDER STATS'!V8</f>
        <v>0.27</v>
      </c>
      <c r="N77" s="477">
        <f>'PROVIDER STATS'!W8</f>
        <v>4334.7480106100793</v>
      </c>
      <c r="O77" s="477">
        <f>'PROVIDER STATS'!X8</f>
        <v>5667.1087533156497</v>
      </c>
      <c r="P77" s="478">
        <f>'PROVIDER STATS'!Y8</f>
        <v>0.15214753575600815</v>
      </c>
      <c r="Q77" s="478">
        <f>'PROVIDER STATS'!Z8</f>
        <v>0.11331651010403448</v>
      </c>
      <c r="R77" s="476" t="e">
        <f>VLOOKUP(I77,#REF!,2,FALSE)</f>
        <v>#REF!</v>
      </c>
      <c r="S77" s="472" t="e">
        <f>R77/2080</f>
        <v>#REF!</v>
      </c>
    </row>
    <row r="78" spans="2:20" hidden="1">
      <c r="B78" s="319"/>
      <c r="C78" s="346" t="s">
        <v>533</v>
      </c>
      <c r="D78" s="327">
        <f>'5. UFR Salaries'!$D$53</f>
        <v>34115.193336637109</v>
      </c>
      <c r="E78" s="328" t="e">
        <f>'Opt2- UFR Salaries'!B84/8</f>
        <v>#REF!</v>
      </c>
      <c r="F78" s="329" t="e">
        <f>E78*D78</f>
        <v>#REF!</v>
      </c>
      <c r="G78" s="321"/>
      <c r="I78" s="471" t="s">
        <v>442</v>
      </c>
      <c r="J78" s="472">
        <f>'PROVIDER STATS'!S13</f>
        <v>3.0669186248474776</v>
      </c>
      <c r="K78" s="472">
        <f>'PROVIDER STATS'!T13</f>
        <v>0.47302220294164854</v>
      </c>
      <c r="L78" s="472">
        <f>'PROVIDER STATS'!U13</f>
        <v>2.4627608907702978</v>
      </c>
      <c r="M78" s="472">
        <f>'PROVIDER STATS'!V13</f>
        <v>0.13113553113553114</v>
      </c>
      <c r="N78" s="477">
        <f>'PROVIDER STATS'!W13</f>
        <v>2399.1507112015156</v>
      </c>
      <c r="O78" s="477">
        <f>'PROVIDER STATS'!X13</f>
        <v>1021.5465042395145</v>
      </c>
      <c r="P78" s="478">
        <f>'PROVIDER STATS'!Y13</f>
        <v>0.16588446096495441</v>
      </c>
      <c r="Q78" s="478">
        <f>'PROVIDER STATS'!Z13</f>
        <v>0.10432647921169722</v>
      </c>
      <c r="R78" s="476" t="e">
        <f>VLOOKUP(I78,#REF!,2,FALSE)</f>
        <v>#REF!</v>
      </c>
      <c r="S78" s="472" t="e">
        <f t="shared" ref="S78:S81" si="3">R78/2080</f>
        <v>#REF!</v>
      </c>
    </row>
    <row r="79" spans="2:20" hidden="1">
      <c r="B79" s="319"/>
      <c r="C79" s="345"/>
      <c r="D79" s="306"/>
      <c r="E79" s="305"/>
      <c r="F79" s="306"/>
      <c r="G79" s="321"/>
      <c r="I79" s="471" t="s">
        <v>441</v>
      </c>
      <c r="J79" s="472">
        <f>'PROVIDER STATS'!S12</f>
        <v>2.5</v>
      </c>
      <c r="K79" s="472">
        <f>'PROVIDER STATS'!T12</f>
        <v>0.22</v>
      </c>
      <c r="L79" s="472">
        <f>'PROVIDER STATS'!U12</f>
        <v>2.0099999999999998</v>
      </c>
      <c r="M79" s="472">
        <f>'PROVIDER STATS'!V12</f>
        <v>0.27</v>
      </c>
      <c r="N79" s="477">
        <f>'PROVIDER STATS'!W12</f>
        <v>4390.3999999999996</v>
      </c>
      <c r="O79" s="477">
        <f>'PROVIDER STATS'!X12</f>
        <v>3018</v>
      </c>
      <c r="P79" s="478">
        <f>'PROVIDER STATS'!Y12</f>
        <v>0.14026755725433177</v>
      </c>
      <c r="Q79" s="478">
        <f>'PROVIDER STATS'!Z12</f>
        <v>0.14144216788678024</v>
      </c>
      <c r="R79" s="476" t="s">
        <v>666</v>
      </c>
      <c r="S79" s="476" t="s">
        <v>666</v>
      </c>
      <c r="T79" s="485" t="s">
        <v>665</v>
      </c>
    </row>
    <row r="80" spans="2:20" hidden="1">
      <c r="B80" s="319"/>
      <c r="C80" s="330" t="s">
        <v>534</v>
      </c>
      <c r="D80" s="330"/>
      <c r="E80" s="331" t="e">
        <f>SUM(E76:E78)</f>
        <v>#REF!</v>
      </c>
      <c r="F80" s="332" t="e">
        <f>SUM(F76:F78)</f>
        <v>#REF!</v>
      </c>
      <c r="G80" s="321"/>
      <c r="I80" s="471" t="s">
        <v>445</v>
      </c>
      <c r="J80" s="472">
        <f>'PROVIDER STATS'!S17</f>
        <v>1.7499999999999998</v>
      </c>
      <c r="K80" s="472">
        <f>'PROVIDER STATS'!T17</f>
        <v>0.63</v>
      </c>
      <c r="L80" s="472">
        <f>'PROVIDER STATS'!U17</f>
        <v>0.71</v>
      </c>
      <c r="M80" s="472">
        <f>'PROVIDER STATS'!V17</f>
        <v>0.41</v>
      </c>
      <c r="N80" s="477">
        <f>'PROVIDER STATS'!W17</f>
        <v>14877.142857142859</v>
      </c>
      <c r="O80" s="477">
        <f>'PROVIDER STATS'!X17</f>
        <v>1744.5714285714289</v>
      </c>
      <c r="P80" s="478">
        <f>'PROVIDER STATS'!Y17</f>
        <v>0.13175024908668218</v>
      </c>
      <c r="Q80" s="478">
        <f>'PROVIDER STATS'!Z17</f>
        <v>0.10587844569910329</v>
      </c>
      <c r="R80" s="476" t="e">
        <f>VLOOKUP(I80,#REF!,2,FALSE)</f>
        <v>#REF!</v>
      </c>
      <c r="S80" s="472" t="e">
        <f t="shared" si="3"/>
        <v>#REF!</v>
      </c>
    </row>
    <row r="81" spans="2:19" hidden="1">
      <c r="B81" s="319"/>
      <c r="C81" s="16"/>
      <c r="D81" s="16"/>
      <c r="E81" s="16"/>
      <c r="F81" s="16"/>
      <c r="G81" s="321"/>
      <c r="I81" s="471" t="s">
        <v>439</v>
      </c>
      <c r="J81" s="472">
        <f>'PROVIDER STATS'!S10</f>
        <v>1.47</v>
      </c>
      <c r="K81" s="472">
        <f>'PROVIDER STATS'!T10</f>
        <v>0.43</v>
      </c>
      <c r="L81" s="472">
        <f>'PROVIDER STATS'!U10</f>
        <v>1.04</v>
      </c>
      <c r="M81" s="472">
        <f>'PROVIDER STATS'!V10</f>
        <v>0</v>
      </c>
      <c r="N81" s="477">
        <f>'PROVIDER STATS'!W10</f>
        <v>10304.761904761905</v>
      </c>
      <c r="O81" s="477">
        <f>'PROVIDER STATS'!X10</f>
        <v>17564.625850340137</v>
      </c>
      <c r="P81" s="478">
        <f>'PROVIDER STATS'!Y10</f>
        <v>5.9075982282040744E-2</v>
      </c>
      <c r="Q81" s="478">
        <f>'PROVIDER STATS'!Z10</f>
        <v>0.14404607107122833</v>
      </c>
      <c r="R81" s="476" t="e">
        <f>VLOOKUP(I81,#REF!,2,FALSE)</f>
        <v>#REF!</v>
      </c>
      <c r="S81" s="472" t="e">
        <f t="shared" si="3"/>
        <v>#REF!</v>
      </c>
    </row>
    <row r="82" spans="2:19" hidden="1">
      <c r="B82" s="319"/>
      <c r="C82" s="347" t="s">
        <v>538</v>
      </c>
      <c r="D82" s="16"/>
      <c r="E82" s="333" t="e">
        <f>'5. UFR Salaries'!#REF!</f>
        <v>#REF!</v>
      </c>
      <c r="F82" s="334" t="e">
        <f>F80*E82</f>
        <v>#REF!</v>
      </c>
      <c r="G82" s="321"/>
      <c r="I82" s="471" t="s">
        <v>449</v>
      </c>
      <c r="J82" s="472">
        <f>'PROVIDER STATS'!S18</f>
        <v>5.362872417582417</v>
      </c>
      <c r="K82" s="472">
        <f>'PROVIDER STATS'!T18</f>
        <v>0</v>
      </c>
      <c r="L82" s="472">
        <f>'PROVIDER STATS'!U18</f>
        <v>5.2484493406593398</v>
      </c>
      <c r="M82" s="472">
        <f>'PROVIDER STATS'!V18</f>
        <v>0.11442307692307692</v>
      </c>
      <c r="N82" s="477">
        <f>'PROVIDER STATS'!W18</f>
        <v>4068.5286355993539</v>
      </c>
      <c r="O82" s="477">
        <f>'PROVIDER STATS'!X18</f>
        <v>2791.2280648190444</v>
      </c>
      <c r="P82" s="478">
        <f>'PROVIDER STATS'!Y18</f>
        <v>0.15807981982951697</v>
      </c>
      <c r="Q82" s="478">
        <f>'PROVIDER STATS'!Z18</f>
        <v>8.9135913520668131E-2</v>
      </c>
      <c r="R82" s="476" t="e">
        <f>VLOOKUP(I82,#REF!,2,FALSE)</f>
        <v>#REF!</v>
      </c>
      <c r="S82" s="472" t="e">
        <f>R82/2080</f>
        <v>#REF!</v>
      </c>
    </row>
    <row r="83" spans="2:19" hidden="1">
      <c r="B83" s="319"/>
      <c r="C83" s="16"/>
      <c r="D83" s="16"/>
      <c r="E83" s="16"/>
      <c r="F83" s="302"/>
      <c r="G83" s="321"/>
      <c r="I83" s="471" t="s">
        <v>448</v>
      </c>
      <c r="J83" s="472">
        <f>'PROVIDER STATS'!S7</f>
        <v>1.97</v>
      </c>
      <c r="K83" s="472">
        <f>'PROVIDER STATS'!T7</f>
        <v>0.5</v>
      </c>
      <c r="L83" s="472">
        <f>'PROVIDER STATS'!U7</f>
        <v>1.47</v>
      </c>
      <c r="M83" s="472">
        <f>'PROVIDER STATS'!V7</f>
        <v>0</v>
      </c>
      <c r="N83" s="477">
        <f>'PROVIDER STATS'!W7</f>
        <v>7614.2131979695432</v>
      </c>
      <c r="O83" s="477">
        <f>'PROVIDER STATS'!X7</f>
        <v>20853.807106598986</v>
      </c>
      <c r="P83" s="478">
        <f>'PROVIDER STATS'!Y7</f>
        <v>0.25762893633999256</v>
      </c>
      <c r="Q83" s="478">
        <f>'PROVIDER STATS'!Z7</f>
        <v>9.1204076813709345E-2</v>
      </c>
      <c r="R83" s="476" t="e">
        <f>VLOOKUP(I83,#REF!,2,FALSE)</f>
        <v>#REF!</v>
      </c>
      <c r="S83" s="472" t="e">
        <f t="shared" ref="S83:S84" si="4">R83/2080</f>
        <v>#REF!</v>
      </c>
    </row>
    <row r="84" spans="2:19" hidden="1">
      <c r="B84" s="319"/>
      <c r="C84" s="330" t="s">
        <v>539</v>
      </c>
      <c r="D84" s="14"/>
      <c r="E84" s="14"/>
      <c r="F84" s="335" t="e">
        <f>F80+F82</f>
        <v>#REF!</v>
      </c>
      <c r="G84" s="321"/>
      <c r="I84" s="471" t="s">
        <v>444</v>
      </c>
      <c r="J84" s="472">
        <f>'PROVIDER STATS'!S16</f>
        <v>2.5308999999999995</v>
      </c>
      <c r="K84" s="472">
        <f>'PROVIDER STATS'!T16</f>
        <v>0.66999999999999993</v>
      </c>
      <c r="L84" s="472">
        <f>'PROVIDER STATS'!U16</f>
        <v>1.7208999999999997</v>
      </c>
      <c r="M84" s="472">
        <f>'PROVIDER STATS'!V16</f>
        <v>0.14000000000000001</v>
      </c>
      <c r="N84" s="477">
        <f>'PROVIDER STATS'!W16</f>
        <v>4306.7683432770964</v>
      </c>
      <c r="O84" s="477">
        <f>'PROVIDER STATS'!X16</f>
        <v>5217.1164407918141</v>
      </c>
      <c r="P84" s="478">
        <f>'PROVIDER STATS'!Y16</f>
        <v>0.10329869594015006</v>
      </c>
      <c r="Q84" s="478">
        <f>'PROVIDER STATS'!Z16</f>
        <v>0.15933743770155379</v>
      </c>
      <c r="R84" s="476" t="e">
        <f>VLOOKUP(I84,#REF!,2,FALSE)</f>
        <v>#REF!</v>
      </c>
      <c r="S84" s="472" t="e">
        <f t="shared" si="4"/>
        <v>#REF!</v>
      </c>
    </row>
    <row r="85" spans="2:19" hidden="1">
      <c r="B85" s="319"/>
      <c r="C85" s="345"/>
      <c r="D85" s="16"/>
      <c r="E85" s="16"/>
      <c r="F85" s="334"/>
      <c r="G85" s="321"/>
      <c r="K85" s="489">
        <f>AVERAGE(K77:K84)</f>
        <v>0.40912777536770606</v>
      </c>
      <c r="L85" s="489">
        <f t="shared" ref="L85:M85" si="5">AVERAGE(L77:L84)</f>
        <v>2.2265137789287048</v>
      </c>
      <c r="M85" s="489">
        <f t="shared" si="5"/>
        <v>0.16694482600732602</v>
      </c>
    </row>
    <row r="86" spans="2:19" hidden="1">
      <c r="B86" s="319"/>
      <c r="C86" s="347" t="s">
        <v>181</v>
      </c>
      <c r="D86" s="16"/>
      <c r="E86" s="349">
        <f>'PIVOT TABLES'!$E$37</f>
        <v>8064.9437055841763</v>
      </c>
      <c r="F86" s="302" t="e">
        <f>E86*E80</f>
        <v>#REF!</v>
      </c>
      <c r="G86" s="321"/>
      <c r="L86" s="15">
        <f>K85/L85</f>
        <v>0.18375263573017697</v>
      </c>
    </row>
    <row r="87" spans="2:19" hidden="1">
      <c r="B87" s="319"/>
      <c r="C87" s="347" t="s">
        <v>502</v>
      </c>
      <c r="D87" s="16"/>
      <c r="E87" s="349">
        <f>'PIVOT TABLES'!$E$38</f>
        <v>6665.3746550950336</v>
      </c>
      <c r="F87" s="302" t="e">
        <f>E87*E80</f>
        <v>#REF!</v>
      </c>
      <c r="G87" s="321"/>
      <c r="I87" s="454" t="s">
        <v>662</v>
      </c>
      <c r="J87" s="461"/>
      <c r="K87" s="461"/>
      <c r="L87" s="461"/>
      <c r="M87" s="461"/>
      <c r="N87" s="462"/>
    </row>
    <row r="88" spans="2:19" hidden="1">
      <c r="B88" s="319"/>
      <c r="C88" s="330" t="s">
        <v>182</v>
      </c>
      <c r="D88" s="14"/>
      <c r="E88" s="14"/>
      <c r="F88" s="337" t="e">
        <f>SUM(F84:F87)</f>
        <v>#REF!</v>
      </c>
      <c r="G88" s="321"/>
      <c r="I88" s="480" t="s">
        <v>607</v>
      </c>
      <c r="J88" s="481" t="s">
        <v>468</v>
      </c>
      <c r="K88" s="481" t="s">
        <v>658</v>
      </c>
      <c r="L88" s="481" t="s">
        <v>659</v>
      </c>
      <c r="M88" s="481" t="s">
        <v>660</v>
      </c>
      <c r="N88" s="482" t="s">
        <v>661</v>
      </c>
    </row>
    <row r="89" spans="2:19" ht="15.75" hidden="1" thickBot="1">
      <c r="B89" s="319"/>
      <c r="C89" s="348" t="s">
        <v>540</v>
      </c>
      <c r="D89" s="338"/>
      <c r="E89" s="410" t="e">
        <f>'5. UFR Salaries'!#REF!</f>
        <v>#REF!</v>
      </c>
      <c r="F89" s="339" t="e">
        <f>E89*F88</f>
        <v>#REF!</v>
      </c>
      <c r="G89" s="321"/>
      <c r="I89" s="479" t="s">
        <v>558</v>
      </c>
      <c r="J89" s="483">
        <f>GETPIVOTDATA("Average of Hotline Calls",'PROVIDER STATS'!$A$121,"Tier Designation",3)</f>
        <v>443.625</v>
      </c>
      <c r="K89" s="483">
        <f>GETPIVOTDATA("Average of Medical Accompaniment Sessions ",'PROVIDER STATS'!$A$121,"Tier Designation",3)</f>
        <v>14.875</v>
      </c>
      <c r="L89" s="483">
        <f>GETPIVOTDATA("Average of Non-medical Accompaniment Sessions ",'PROVIDER STATS'!$A$121,"Tier Designation",3)</f>
        <v>30</v>
      </c>
      <c r="M89" s="483">
        <f>GETPIVOTDATA("Average of Individual Counseling Sessions",'PROVIDER STATS'!$A$121,"Tier Designation",3)</f>
        <v>577.375</v>
      </c>
      <c r="N89" s="483">
        <f>GETPIVOTDATA("Average of Group Counseling Sessions",'PROVIDER STATS'!$A$121,"Tier Designation",3)</f>
        <v>58</v>
      </c>
    </row>
    <row r="90" spans="2:19" hidden="1">
      <c r="B90" s="319"/>
      <c r="C90" s="347" t="s">
        <v>609</v>
      </c>
      <c r="D90" s="347"/>
      <c r="E90" s="347"/>
      <c r="F90" s="432" t="e">
        <f>SUM(F88:F89)</f>
        <v>#REF!</v>
      </c>
      <c r="G90" s="321"/>
      <c r="I90" s="191"/>
      <c r="J90" s="490"/>
      <c r="K90" s="490"/>
      <c r="L90" s="490"/>
      <c r="M90" s="490"/>
      <c r="N90" s="490"/>
      <c r="O90" s="490"/>
    </row>
    <row r="91" spans="2:19" hidden="1">
      <c r="B91" s="319"/>
      <c r="C91" s="325" t="s">
        <v>632</v>
      </c>
      <c r="D91" s="16"/>
      <c r="E91" s="333" t="e">
        <f>#REF!</f>
        <v>#REF!</v>
      </c>
      <c r="F91" s="340" t="e">
        <f>F90+(F90*E91)</f>
        <v>#REF!</v>
      </c>
      <c r="G91" s="321"/>
    </row>
    <row r="92" spans="2:19" ht="15.75" hidden="1" thickBot="1">
      <c r="B92" s="319"/>
      <c r="C92" s="325" t="s">
        <v>631</v>
      </c>
      <c r="D92" s="16"/>
      <c r="E92" s="16"/>
      <c r="F92" s="433" t="e">
        <f>F91/12</f>
        <v>#REF!</v>
      </c>
      <c r="G92" s="321"/>
    </row>
    <row r="93" spans="2:19" ht="5.25" hidden="1" customHeight="1" thickBot="1">
      <c r="B93" s="319"/>
      <c r="C93" s="325"/>
      <c r="D93" s="16"/>
      <c r="E93" s="16"/>
      <c r="F93" s="340"/>
      <c r="G93" s="321"/>
    </row>
    <row r="94" spans="2:19" ht="15.75" hidden="1" thickBot="1">
      <c r="B94" s="319"/>
      <c r="C94" s="16"/>
      <c r="D94" s="388"/>
      <c r="E94" s="389" t="s">
        <v>583</v>
      </c>
      <c r="F94" s="464" t="e">
        <f>F91*8</f>
        <v>#REF!</v>
      </c>
      <c r="G94" s="321"/>
    </row>
    <row r="95" spans="2:19" hidden="1">
      <c r="B95" s="319"/>
      <c r="C95" s="16"/>
      <c r="D95" s="16"/>
      <c r="E95" s="16"/>
      <c r="F95" s="16"/>
      <c r="G95" s="321"/>
    </row>
    <row r="96" spans="2:19" ht="15.75" hidden="1" customHeight="1" thickBot="1">
      <c r="B96" s="319"/>
      <c r="C96" s="966" t="s">
        <v>668</v>
      </c>
      <c r="D96" s="967"/>
      <c r="E96" s="967"/>
      <c r="F96" s="968"/>
      <c r="G96" s="321"/>
    </row>
    <row r="97" spans="2:19" hidden="1">
      <c r="B97" s="319"/>
      <c r="C97" s="16"/>
      <c r="D97" s="320" t="s">
        <v>177</v>
      </c>
      <c r="E97" s="320" t="s">
        <v>178</v>
      </c>
      <c r="F97" s="320" t="s">
        <v>179</v>
      </c>
      <c r="G97" s="321"/>
      <c r="I97" s="454" t="s">
        <v>657</v>
      </c>
    </row>
    <row r="98" spans="2:19" hidden="1">
      <c r="B98" s="319"/>
      <c r="C98" s="344" t="s">
        <v>531</v>
      </c>
      <c r="D98" s="322" t="e">
        <f>'Opt2- UFR Salaries'!D29</f>
        <v>#REF!</v>
      </c>
      <c r="E98" s="323" t="e">
        <f>'Opt2- UFR Salaries'!B29/2</f>
        <v>#REF!</v>
      </c>
      <c r="F98" s="324" t="e">
        <f>E98*D98</f>
        <v>#REF!</v>
      </c>
      <c r="G98" s="321"/>
      <c r="I98" s="474" t="s">
        <v>623</v>
      </c>
      <c r="J98" s="474" t="s">
        <v>630</v>
      </c>
      <c r="K98" s="488" t="s">
        <v>624</v>
      </c>
      <c r="L98" s="488" t="s">
        <v>625</v>
      </c>
      <c r="M98" s="488" t="s">
        <v>626</v>
      </c>
      <c r="N98" s="474" t="s">
        <v>628</v>
      </c>
      <c r="O98" s="474" t="s">
        <v>629</v>
      </c>
      <c r="P98" s="474" t="s">
        <v>573</v>
      </c>
      <c r="Q98" s="474" t="s">
        <v>611</v>
      </c>
      <c r="R98" s="484" t="s">
        <v>664</v>
      </c>
      <c r="S98" s="484" t="s">
        <v>667</v>
      </c>
    </row>
    <row r="99" spans="2:19" hidden="1">
      <c r="B99" s="319"/>
      <c r="C99" s="345" t="s">
        <v>532</v>
      </c>
      <c r="D99" s="306" t="e">
        <f>'Opt2- UFR Salaries'!D67</f>
        <v>#REF!</v>
      </c>
      <c r="E99" s="305" t="e">
        <f>'Opt2- UFR Salaries'!B67/2</f>
        <v>#REF!</v>
      </c>
      <c r="F99" s="326" t="e">
        <f>E99*D99</f>
        <v>#REF!</v>
      </c>
      <c r="G99" s="321"/>
      <c r="I99" s="471" t="s">
        <v>440</v>
      </c>
      <c r="J99" s="472">
        <f>'PROVIDER STATS'!S11</f>
        <v>2.895</v>
      </c>
      <c r="K99" s="472">
        <f>'PROVIDER STATS'!T11</f>
        <v>1.07</v>
      </c>
      <c r="L99" s="472">
        <f>'PROVIDER STATS'!U11</f>
        <v>1.825</v>
      </c>
      <c r="M99" s="472">
        <f>'PROVIDER STATS'!V11</f>
        <v>0</v>
      </c>
      <c r="N99" s="477">
        <f>'PROVIDER STATS'!W11</f>
        <v>16561.312607944732</v>
      </c>
      <c r="O99" s="477">
        <f>'PROVIDER STATS'!X11</f>
        <v>7837.651122625216</v>
      </c>
      <c r="P99" s="478">
        <f>'PROVIDER STATS'!Y11</f>
        <v>0.1443684205323586</v>
      </c>
      <c r="Q99" s="478">
        <f>'PROVIDER STATS'!Z11</f>
        <v>0.10299019317550681</v>
      </c>
      <c r="R99" s="476" t="e">
        <f>VLOOKUP(I99,#REF!,2,FALSE)</f>
        <v>#REF!</v>
      </c>
      <c r="S99" s="472" t="e">
        <f>R99/2080</f>
        <v>#REF!</v>
      </c>
    </row>
    <row r="100" spans="2:19" hidden="1">
      <c r="B100" s="319"/>
      <c r="C100" s="346" t="s">
        <v>533</v>
      </c>
      <c r="D100" s="327">
        <f>'5. UFR Salaries'!$D$53</f>
        <v>34115.193336637109</v>
      </c>
      <c r="E100" s="328">
        <f>'Opt2- UFR Salaries'!B88</f>
        <v>0</v>
      </c>
      <c r="F100" s="329">
        <f>E100*D100</f>
        <v>0</v>
      </c>
      <c r="G100" s="321"/>
      <c r="I100" s="471" t="s">
        <v>435</v>
      </c>
      <c r="J100" s="472">
        <f>'PROVIDER STATS'!S15</f>
        <v>0.79300000000000004</v>
      </c>
      <c r="K100" s="472">
        <f>'PROVIDER STATS'!T15</f>
        <v>0.80700000000000005</v>
      </c>
      <c r="L100" s="472">
        <f>'PROVIDER STATS'!U15</f>
        <v>-1.4000000000000012E-2</v>
      </c>
      <c r="M100" s="472">
        <f>'PROVIDER STATS'!V15</f>
        <v>0</v>
      </c>
      <c r="N100" s="477">
        <f>'PROVIDER STATS'!W15</f>
        <v>12837.32660781841</v>
      </c>
      <c r="O100" s="477">
        <f>'PROVIDER STATS'!X15</f>
        <v>7185.3720050441361</v>
      </c>
      <c r="P100" s="478">
        <f>'PROVIDER STATS'!Y15</f>
        <v>0.27520465423944895</v>
      </c>
      <c r="Q100" s="478">
        <f>'PROVIDER STATS'!Z15</f>
        <v>6.3073903579142526E-2</v>
      </c>
      <c r="R100" s="476" t="e">
        <f>VLOOKUP(I100,#REF!,2,FALSE)</f>
        <v>#REF!</v>
      </c>
      <c r="S100" s="472" t="e">
        <f t="shared" ref="S100" si="6">R100/2080</f>
        <v>#REF!</v>
      </c>
    </row>
    <row r="101" spans="2:19" hidden="1">
      <c r="B101" s="319"/>
      <c r="C101" s="345"/>
      <c r="D101" s="306"/>
      <c r="E101" s="305"/>
      <c r="F101" s="306"/>
      <c r="G101" s="321"/>
      <c r="K101" s="489">
        <f>AVERAGE(K99:K100)</f>
        <v>0.93850000000000011</v>
      </c>
      <c r="L101" s="489">
        <f t="shared" ref="L101:M101" si="7">AVERAGE(L99:L100)</f>
        <v>0.90549999999999997</v>
      </c>
      <c r="M101" s="489">
        <f t="shared" si="7"/>
        <v>0</v>
      </c>
    </row>
    <row r="102" spans="2:19" hidden="1">
      <c r="B102" s="319"/>
      <c r="C102" s="330" t="s">
        <v>534</v>
      </c>
      <c r="D102" s="330"/>
      <c r="E102" s="331" t="e">
        <f>SUM(E98:E100)</f>
        <v>#REF!</v>
      </c>
      <c r="F102" s="332" t="e">
        <f>SUM(F98:F100)</f>
        <v>#REF!</v>
      </c>
      <c r="G102" s="321"/>
      <c r="N102" s="406"/>
    </row>
    <row r="103" spans="2:19" hidden="1">
      <c r="B103" s="319"/>
      <c r="C103" s="16"/>
      <c r="D103" s="16"/>
      <c r="E103" s="16"/>
      <c r="F103" s="16"/>
      <c r="G103" s="321"/>
      <c r="I103" s="454" t="s">
        <v>662</v>
      </c>
      <c r="J103" s="461"/>
      <c r="K103" s="461"/>
      <c r="L103" s="461"/>
      <c r="M103" s="461"/>
      <c r="N103" s="462"/>
    </row>
    <row r="104" spans="2:19" hidden="1">
      <c r="B104" s="319"/>
      <c r="C104" s="347" t="s">
        <v>538</v>
      </c>
      <c r="D104" s="16"/>
      <c r="E104" s="333" t="e">
        <f>'5. UFR Salaries'!#REF!</f>
        <v>#REF!</v>
      </c>
      <c r="F104" s="334" t="e">
        <f>F102*E104</f>
        <v>#REF!</v>
      </c>
      <c r="G104" s="321"/>
      <c r="I104" s="480" t="s">
        <v>607</v>
      </c>
      <c r="J104" s="481" t="s">
        <v>468</v>
      </c>
      <c r="K104" s="481" t="s">
        <v>658</v>
      </c>
      <c r="L104" s="481" t="s">
        <v>659</v>
      </c>
      <c r="M104" s="481" t="s">
        <v>660</v>
      </c>
      <c r="N104" s="482" t="s">
        <v>661</v>
      </c>
    </row>
    <row r="105" spans="2:19" hidden="1">
      <c r="B105" s="319"/>
      <c r="C105" s="16"/>
      <c r="D105" s="16"/>
      <c r="E105" s="16"/>
      <c r="F105" s="302"/>
      <c r="G105" s="321"/>
      <c r="I105" s="479" t="s">
        <v>644</v>
      </c>
      <c r="J105" s="483">
        <f>GETPIVOTDATA("Average of Hotline Calls",'PROVIDER STATS'!$A$121,"Tier Designation",4)</f>
        <v>214</v>
      </c>
      <c r="K105" s="483">
        <f>GETPIVOTDATA("Average of Medical Accompaniment Sessions ",'PROVIDER STATS'!$A$121,"Tier Designation",4)</f>
        <v>3.5</v>
      </c>
      <c r="L105" s="483">
        <f>GETPIVOTDATA("Average of Non-medical Accompaniment Sessions ",'PROVIDER STATS'!$A$121,"Tier Designation",4)</f>
        <v>26.5</v>
      </c>
      <c r="M105" s="483">
        <f>GETPIVOTDATA("Average of Individual Counseling Sessions",'PROVIDER STATS'!$A$121,"Tier Designation",4)</f>
        <v>230</v>
      </c>
      <c r="N105" s="483">
        <f>GETPIVOTDATA("Average of Group Counseling Sessions",'PROVIDER STATS'!$A$121,"Tier Designation",4)</f>
        <v>1.5</v>
      </c>
    </row>
    <row r="106" spans="2:19" hidden="1">
      <c r="B106" s="319"/>
      <c r="C106" s="330" t="s">
        <v>539</v>
      </c>
      <c r="D106" s="14"/>
      <c r="E106" s="14"/>
      <c r="F106" s="335" t="e">
        <f>F102+F104</f>
        <v>#REF!</v>
      </c>
      <c r="G106" s="321"/>
      <c r="I106" s="191"/>
      <c r="J106" s="490"/>
      <c r="K106" s="490"/>
      <c r="L106" s="490"/>
      <c r="M106" s="490"/>
      <c r="N106" s="490"/>
      <c r="O106" s="490"/>
    </row>
    <row r="107" spans="2:19" hidden="1">
      <c r="B107" s="319"/>
      <c r="C107" s="345"/>
      <c r="D107" s="16"/>
      <c r="E107" s="16"/>
      <c r="F107" s="334"/>
      <c r="G107" s="321"/>
    </row>
    <row r="108" spans="2:19" hidden="1">
      <c r="B108" s="319"/>
      <c r="C108" s="347" t="s">
        <v>181</v>
      </c>
      <c r="D108" s="16"/>
      <c r="E108" s="349" t="e">
        <f>'PIVOT TABLES'!#REF!</f>
        <v>#REF!</v>
      </c>
      <c r="F108" s="302" t="e">
        <f>E108*E102</f>
        <v>#REF!</v>
      </c>
      <c r="G108" s="321"/>
    </row>
    <row r="109" spans="2:19" hidden="1">
      <c r="B109" s="319"/>
      <c r="C109" s="347" t="s">
        <v>502</v>
      </c>
      <c r="D109" s="16"/>
      <c r="E109" s="349" t="e">
        <f>'PIVOT TABLES'!#REF!</f>
        <v>#REF!</v>
      </c>
      <c r="F109" s="302" t="e">
        <f>E109*E102</f>
        <v>#REF!</v>
      </c>
      <c r="G109" s="321"/>
    </row>
    <row r="110" spans="2:19" hidden="1">
      <c r="B110" s="319"/>
      <c r="C110" s="330" t="s">
        <v>182</v>
      </c>
      <c r="D110" s="14"/>
      <c r="E110" s="14"/>
      <c r="F110" s="337" t="e">
        <f>SUM(F106:F109)</f>
        <v>#REF!</v>
      </c>
      <c r="G110" s="321"/>
    </row>
    <row r="111" spans="2:19" ht="15.75" hidden="1" thickBot="1">
      <c r="B111" s="319"/>
      <c r="C111" s="348" t="s">
        <v>540</v>
      </c>
      <c r="D111" s="338"/>
      <c r="E111" s="410" t="e">
        <f>'5. UFR Salaries'!#REF!</f>
        <v>#REF!</v>
      </c>
      <c r="F111" s="339" t="e">
        <f>E111*F110</f>
        <v>#REF!</v>
      </c>
      <c r="G111" s="321"/>
    </row>
    <row r="112" spans="2:19" hidden="1">
      <c r="B112" s="319"/>
      <c r="C112" s="347" t="s">
        <v>609</v>
      </c>
      <c r="D112" s="347"/>
      <c r="E112" s="347"/>
      <c r="F112" s="432" t="e">
        <f>SUM(F110:F111)</f>
        <v>#REF!</v>
      </c>
      <c r="G112" s="321"/>
    </row>
    <row r="113" spans="2:7" hidden="1">
      <c r="B113" s="319"/>
      <c r="C113" s="325" t="s">
        <v>632</v>
      </c>
      <c r="D113" s="16"/>
      <c r="E113" s="333" t="e">
        <f>#REF!</f>
        <v>#REF!</v>
      </c>
      <c r="F113" s="340" t="e">
        <f>F112+(F112*E113)</f>
        <v>#REF!</v>
      </c>
      <c r="G113" s="321"/>
    </row>
    <row r="114" spans="2:7" ht="15.75" hidden="1" thickBot="1">
      <c r="B114" s="319"/>
      <c r="C114" s="325" t="s">
        <v>631</v>
      </c>
      <c r="D114" s="16"/>
      <c r="E114" s="16"/>
      <c r="F114" s="433" t="e">
        <f>F113/12</f>
        <v>#REF!</v>
      </c>
      <c r="G114" s="321"/>
    </row>
    <row r="115" spans="2:7" hidden="1">
      <c r="B115" s="319"/>
      <c r="C115" s="325"/>
      <c r="D115" s="16"/>
      <c r="E115" s="16"/>
      <c r="F115" s="340"/>
      <c r="G115" s="321"/>
    </row>
    <row r="116" spans="2:7" ht="15.75" hidden="1" thickBot="1">
      <c r="B116" s="319"/>
      <c r="C116" s="16"/>
      <c r="D116" s="388"/>
      <c r="E116" s="389" t="s">
        <v>648</v>
      </c>
      <c r="F116" s="464" t="e">
        <f>F113*2</f>
        <v>#REF!</v>
      </c>
      <c r="G116" s="321"/>
    </row>
    <row r="117" spans="2:7" hidden="1">
      <c r="B117" s="319"/>
      <c r="C117" s="16"/>
      <c r="D117" s="16"/>
      <c r="E117" s="16"/>
      <c r="F117" s="16"/>
      <c r="G117" s="321"/>
    </row>
    <row r="118" spans="2:7" ht="15.75" hidden="1" thickBot="1">
      <c r="B118" s="319"/>
      <c r="C118" s="16"/>
      <c r="D118" s="384" t="s">
        <v>581</v>
      </c>
      <c r="E118" s="386"/>
      <c r="F118" s="387" t="e">
        <f>SUM(F116,F94,F72,F50)</f>
        <v>#REF!</v>
      </c>
      <c r="G118" s="321"/>
    </row>
    <row r="119" spans="2:7" hidden="1">
      <c r="B119" s="319"/>
      <c r="C119" s="16"/>
      <c r="D119" s="443" t="s">
        <v>642</v>
      </c>
      <c r="E119" s="16"/>
      <c r="F119" s="16"/>
      <c r="G119" s="321"/>
    </row>
    <row r="120" spans="2:7" ht="15.75" hidden="1" thickBot="1">
      <c r="B120" s="341"/>
      <c r="C120" s="342"/>
      <c r="D120" s="342"/>
      <c r="E120" s="342"/>
      <c r="F120" s="342"/>
      <c r="G120" s="343"/>
    </row>
    <row r="121" spans="2:7" hidden="1">
      <c r="B121" s="15"/>
    </row>
    <row r="122" spans="2:7" hidden="1">
      <c r="B122" s="15"/>
    </row>
    <row r="123" spans="2:7" hidden="1">
      <c r="B123" s="15"/>
    </row>
    <row r="124" spans="2:7">
      <c r="B124" s="15"/>
    </row>
    <row r="125" spans="2:7">
      <c r="B125" s="15"/>
    </row>
    <row r="126" spans="2:7">
      <c r="B126" s="15"/>
    </row>
    <row r="127" spans="2:7">
      <c r="B127" s="15"/>
    </row>
    <row r="128" spans="2:7">
      <c r="B128" s="15"/>
    </row>
    <row r="129" spans="2:2">
      <c r="B129" s="15"/>
    </row>
    <row r="130" spans="2:2">
      <c r="B130" s="15"/>
    </row>
    <row r="131" spans="2:2">
      <c r="B131" s="15"/>
    </row>
    <row r="132" spans="2:2">
      <c r="B132" s="15"/>
    </row>
    <row r="133" spans="2:2">
      <c r="B133" s="15"/>
    </row>
    <row r="134" spans="2:2">
      <c r="B134" s="15"/>
    </row>
    <row r="135" spans="2:2">
      <c r="B135" s="15"/>
    </row>
    <row r="136" spans="2:2">
      <c r="B136" s="15"/>
    </row>
    <row r="137" spans="2:2">
      <c r="B137" s="15"/>
    </row>
    <row r="138" spans="2:2">
      <c r="B138" s="15"/>
    </row>
    <row r="139" spans="2:2">
      <c r="B139" s="15"/>
    </row>
    <row r="140" spans="2:2">
      <c r="B140" s="15"/>
    </row>
    <row r="141" spans="2:2">
      <c r="B141" s="15"/>
    </row>
    <row r="142" spans="2:2">
      <c r="B142" s="15"/>
    </row>
    <row r="143" spans="2:2">
      <c r="B143" s="15"/>
    </row>
    <row r="144" spans="2:2">
      <c r="B144" s="15"/>
    </row>
    <row r="145" spans="2:2">
      <c r="B145" s="15"/>
    </row>
    <row r="146" spans="2:2">
      <c r="B146" s="15"/>
    </row>
    <row r="147" spans="2:2">
      <c r="B147" s="15"/>
    </row>
    <row r="148" spans="2:2">
      <c r="B148" s="15"/>
    </row>
    <row r="149" spans="2:2">
      <c r="B149" s="15"/>
    </row>
    <row r="150" spans="2:2">
      <c r="B150" s="15"/>
    </row>
    <row r="151" spans="2:2">
      <c r="B151" s="15"/>
    </row>
    <row r="152" spans="2:2">
      <c r="B152" s="15"/>
    </row>
    <row r="153" spans="2:2">
      <c r="B153" s="15"/>
    </row>
    <row r="154" spans="2:2">
      <c r="B154" s="15"/>
    </row>
    <row r="155" spans="2:2">
      <c r="B155" s="15"/>
    </row>
    <row r="156" spans="2:2">
      <c r="B156" s="15"/>
    </row>
    <row r="157" spans="2:2">
      <c r="B157" s="15"/>
    </row>
    <row r="158" spans="2:2">
      <c r="B158" s="15"/>
    </row>
    <row r="159" spans="2:2">
      <c r="B159" s="15"/>
    </row>
    <row r="160" spans="2:2">
      <c r="B160" s="15"/>
    </row>
    <row r="161" spans="2:2">
      <c r="B161" s="15"/>
    </row>
    <row r="162" spans="2:2">
      <c r="B162" s="15"/>
    </row>
  </sheetData>
  <mergeCells count="7">
    <mergeCell ref="C96:F96"/>
    <mergeCell ref="B2:G2"/>
    <mergeCell ref="B28:G28"/>
    <mergeCell ref="C74:F74"/>
    <mergeCell ref="C4:F4"/>
    <mergeCell ref="C52:F52"/>
    <mergeCell ref="C30:F30"/>
  </mergeCells>
  <pageMargins left="0.7" right="0.7" top="0.75" bottom="0.75" header="0.3" footer="0.3"/>
  <pageSetup scale="66" orientation="portrait" verticalDpi="0" r:id="rId1"/>
  <rowBreaks count="2" manualBreakCount="2">
    <brk id="26" max="19" man="1"/>
    <brk id="94" max="1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XFD27"/>
  <sheetViews>
    <sheetView workbookViewId="0">
      <selection activeCell="S10" sqref="S10"/>
    </sheetView>
  </sheetViews>
  <sheetFormatPr defaultColWidth="8.85546875" defaultRowHeight="11.25"/>
  <cols>
    <col min="1" max="4" width="8.85546875" style="778"/>
    <col min="5" max="5" width="11.42578125" style="778" customWidth="1"/>
    <col min="6" max="7" width="8.85546875" style="778"/>
    <col min="8" max="8" width="22.140625" style="778" customWidth="1"/>
    <col min="9" max="9" width="14.7109375" style="778" customWidth="1"/>
    <col min="10" max="10" width="8.140625" style="778" bestFit="1" customWidth="1"/>
    <col min="11" max="11" width="11.42578125" style="778" customWidth="1"/>
    <col min="12" max="12" width="8.85546875" style="778"/>
    <col min="13" max="13" width="2.5703125" style="778" customWidth="1"/>
    <col min="14" max="14" width="21.85546875" style="778" customWidth="1"/>
    <col min="15" max="15" width="2.7109375" style="778" customWidth="1"/>
    <col min="16" max="16" width="9.140625" style="778" hidden="1" customWidth="1"/>
    <col min="17" max="17" width="9.7109375" style="778" customWidth="1"/>
    <col min="18" max="18" width="10" style="778" customWidth="1"/>
    <col min="19" max="19" width="9.5703125" style="778" bestFit="1" customWidth="1"/>
    <col min="20" max="20" width="8.7109375" style="778" bestFit="1" customWidth="1"/>
    <col min="21" max="21" width="9.5703125" style="778" bestFit="1" customWidth="1"/>
    <col min="22" max="16384" width="8.85546875" style="778"/>
  </cols>
  <sheetData>
    <row r="1" spans="2:27 16384:16384" ht="19.5" thickBot="1">
      <c r="G1" s="972" t="s">
        <v>898</v>
      </c>
      <c r="H1" s="973"/>
      <c r="I1" s="973"/>
      <c r="J1" s="973"/>
      <c r="K1" s="973"/>
      <c r="L1" s="974"/>
      <c r="M1" s="833"/>
      <c r="P1" s="889" t="s">
        <v>607</v>
      </c>
      <c r="Q1" s="893"/>
      <c r="R1" s="894"/>
      <c r="S1" s="894"/>
    </row>
    <row r="2" spans="2:27 16384:16384" ht="15">
      <c r="G2" s="834"/>
      <c r="H2" s="835"/>
      <c r="I2" s="975" t="s">
        <v>899</v>
      </c>
      <c r="J2" s="975"/>
      <c r="K2" s="835"/>
      <c r="L2" s="836"/>
      <c r="M2" s="837"/>
      <c r="P2" s="890" t="s">
        <v>689</v>
      </c>
      <c r="Q2" s="895"/>
      <c r="R2" s="896"/>
      <c r="S2" s="896"/>
    </row>
    <row r="3" spans="2:27 16384:16384" ht="15">
      <c r="G3" s="838"/>
      <c r="H3" s="839"/>
      <c r="I3" s="840" t="s">
        <v>177</v>
      </c>
      <c r="J3" s="840" t="s">
        <v>178</v>
      </c>
      <c r="K3" s="840" t="s">
        <v>179</v>
      </c>
      <c r="L3" s="841"/>
      <c r="M3" s="837"/>
      <c r="N3" s="842"/>
      <c r="P3" s="891" t="s">
        <v>563</v>
      </c>
      <c r="Q3" s="895"/>
      <c r="R3" s="896"/>
      <c r="S3" s="896"/>
    </row>
    <row r="4" spans="2:27 16384:16384" ht="15">
      <c r="G4" s="838"/>
      <c r="H4" s="843" t="s">
        <v>531</v>
      </c>
      <c r="I4" s="844">
        <v>62662</v>
      </c>
      <c r="J4" s="845">
        <v>1.2500000000000001E-2</v>
      </c>
      <c r="K4" s="844">
        <f>I4*J4</f>
        <v>783.27500000000009</v>
      </c>
      <c r="L4" s="846"/>
      <c r="M4" s="837"/>
      <c r="N4" s="847"/>
      <c r="P4" s="891" t="s">
        <v>564</v>
      </c>
      <c r="Q4" s="895"/>
      <c r="R4" s="896"/>
      <c r="S4" s="896"/>
    </row>
    <row r="5" spans="2:27 16384:16384" ht="20.45" customHeight="1">
      <c r="B5" s="976"/>
      <c r="C5" s="976"/>
      <c r="D5" s="976"/>
      <c r="E5" s="976"/>
      <c r="G5" s="838"/>
      <c r="H5" s="843" t="s">
        <v>803</v>
      </c>
      <c r="I5" s="844">
        <v>57078</v>
      </c>
      <c r="J5" s="845">
        <v>1.2500000000000001E-2</v>
      </c>
      <c r="K5" s="844">
        <f>I5*J5</f>
        <v>713.47500000000002</v>
      </c>
      <c r="L5" s="846"/>
      <c r="M5" s="837"/>
      <c r="N5" s="847"/>
      <c r="P5" s="891" t="s">
        <v>690</v>
      </c>
      <c r="Q5" s="895"/>
      <c r="R5" s="896"/>
      <c r="S5" s="896"/>
    </row>
    <row r="6" spans="2:27 16384:16384" ht="20.45" customHeight="1">
      <c r="B6" s="976"/>
      <c r="C6" s="976"/>
      <c r="D6" s="976"/>
      <c r="E6" s="976"/>
      <c r="G6" s="838"/>
      <c r="H6" s="843" t="s">
        <v>640</v>
      </c>
      <c r="I6" s="844">
        <v>38805</v>
      </c>
      <c r="J6" s="848">
        <f>1/4</f>
        <v>0.25</v>
      </c>
      <c r="K6" s="844">
        <f>I6*J6</f>
        <v>9701.25</v>
      </c>
      <c r="L6" s="846"/>
      <c r="M6" s="837"/>
      <c r="N6" s="847"/>
      <c r="P6" s="891" t="s">
        <v>691</v>
      </c>
      <c r="Q6" s="895"/>
      <c r="R6" s="896"/>
      <c r="S6" s="896"/>
    </row>
    <row r="7" spans="2:27 16384:16384" ht="20.45" customHeight="1">
      <c r="B7" s="976"/>
      <c r="C7" s="976"/>
      <c r="D7" s="976"/>
      <c r="E7" s="976"/>
      <c r="G7" s="838"/>
      <c r="H7" s="843" t="s">
        <v>533</v>
      </c>
      <c r="I7" s="844">
        <v>33689</v>
      </c>
      <c r="J7" s="845">
        <v>1.2500000000000001E-2</v>
      </c>
      <c r="K7" s="844">
        <f>I7*J7</f>
        <v>421.11250000000001</v>
      </c>
      <c r="L7" s="846"/>
      <c r="M7" s="837"/>
      <c r="P7" s="891" t="s">
        <v>692</v>
      </c>
      <c r="Q7" s="895"/>
      <c r="R7" s="896"/>
      <c r="S7" s="896"/>
    </row>
    <row r="8" spans="2:27 16384:16384" ht="20.45" customHeight="1">
      <c r="B8" s="976"/>
      <c r="C8" s="976"/>
      <c r="D8" s="976"/>
      <c r="E8" s="976"/>
      <c r="G8" s="838"/>
      <c r="H8" s="843"/>
      <c r="I8" s="849"/>
      <c r="J8" s="850"/>
      <c r="K8" s="849"/>
      <c r="L8" s="841"/>
      <c r="M8" s="837"/>
      <c r="P8" s="891" t="s">
        <v>773</v>
      </c>
      <c r="Q8" s="895"/>
      <c r="R8" s="896"/>
      <c r="S8" s="896"/>
    </row>
    <row r="9" spans="2:27 16384:16384" ht="20.45" customHeight="1">
      <c r="B9" s="976"/>
      <c r="C9" s="976"/>
      <c r="D9" s="976"/>
      <c r="E9" s="976"/>
      <c r="G9" s="838"/>
      <c r="H9" s="851" t="s">
        <v>534</v>
      </c>
      <c r="I9" s="851"/>
      <c r="J9" s="852">
        <f>SUM(J4:J7)</f>
        <v>0.28750000000000003</v>
      </c>
      <c r="K9" s="853">
        <f>SUM(K4:K7)</f>
        <v>11619.112499999999</v>
      </c>
      <c r="L9" s="841"/>
      <c r="M9" s="837"/>
      <c r="P9" s="891" t="s">
        <v>774</v>
      </c>
      <c r="Q9" s="895"/>
      <c r="R9" s="896"/>
      <c r="S9" s="896"/>
    </row>
    <row r="10" spans="2:27 16384:16384" ht="20.45" customHeight="1">
      <c r="B10" s="976"/>
      <c r="C10" s="976"/>
      <c r="D10" s="976"/>
      <c r="E10" s="976"/>
      <c r="G10" s="838"/>
      <c r="H10" s="837"/>
      <c r="I10" s="837"/>
      <c r="J10" s="837"/>
      <c r="K10" s="837"/>
      <c r="L10" s="841"/>
      <c r="M10" s="837"/>
      <c r="P10" s="891" t="s">
        <v>900</v>
      </c>
      <c r="Q10" s="895"/>
      <c r="R10" s="896"/>
      <c r="S10" s="896"/>
      <c r="V10" s="854"/>
    </row>
    <row r="11" spans="2:27 16384:16384" ht="14.45" customHeight="1">
      <c r="G11" s="838"/>
      <c r="H11" s="855" t="s">
        <v>538</v>
      </c>
      <c r="I11" s="837"/>
      <c r="J11" s="856">
        <f>[3]Summary!$C$50</f>
        <v>0.21120948717799651</v>
      </c>
      <c r="K11" s="857">
        <f>K9*J11</f>
        <v>2454.0667925884486</v>
      </c>
      <c r="L11" s="841"/>
      <c r="M11" s="837"/>
      <c r="P11" s="891" t="s">
        <v>901</v>
      </c>
      <c r="Q11" s="895"/>
      <c r="R11" s="896"/>
      <c r="S11" s="896"/>
      <c r="V11" s="858"/>
    </row>
    <row r="12" spans="2:27 16384:16384" ht="15">
      <c r="G12" s="838"/>
      <c r="H12" s="837"/>
      <c r="I12" s="837"/>
      <c r="J12" s="837"/>
      <c r="K12" s="859"/>
      <c r="L12" s="841"/>
      <c r="M12" s="837"/>
      <c r="P12" s="891" t="s">
        <v>902</v>
      </c>
      <c r="Q12" s="895"/>
      <c r="R12" s="896"/>
      <c r="S12" s="896"/>
      <c r="V12" s="860"/>
      <c r="W12" s="860"/>
      <c r="X12" s="860"/>
      <c r="Y12" s="860"/>
      <c r="Z12" s="860"/>
      <c r="XFD12" s="860">
        <v>0.05</v>
      </c>
    </row>
    <row r="13" spans="2:27 16384:16384" ht="15">
      <c r="G13" s="838"/>
      <c r="H13" s="851" t="s">
        <v>539</v>
      </c>
      <c r="I13" s="861"/>
      <c r="J13" s="861"/>
      <c r="K13" s="862">
        <f>K9+K11</f>
        <v>14073.179292588447</v>
      </c>
      <c r="L13" s="841"/>
      <c r="M13" s="837"/>
      <c r="P13" s="891" t="s">
        <v>903</v>
      </c>
      <c r="Q13" s="895"/>
      <c r="R13" s="896"/>
      <c r="S13" s="896"/>
      <c r="V13" s="860"/>
      <c r="W13" s="860"/>
      <c r="X13" s="860"/>
      <c r="Y13" s="860"/>
      <c r="Z13" s="860"/>
    </row>
    <row r="14" spans="2:27 16384:16384" ht="15.75" thickBot="1">
      <c r="G14" s="838"/>
      <c r="H14" s="843"/>
      <c r="I14" s="837"/>
      <c r="J14" s="837"/>
      <c r="K14" s="857"/>
      <c r="L14" s="841"/>
      <c r="M14" s="837"/>
      <c r="P14" s="892" t="s">
        <v>904</v>
      </c>
      <c r="Q14" s="895"/>
      <c r="R14" s="896"/>
      <c r="S14" s="896"/>
      <c r="V14" s="860"/>
      <c r="W14" s="860"/>
      <c r="X14" s="860"/>
      <c r="Y14" s="860"/>
      <c r="Z14" s="860"/>
    </row>
    <row r="15" spans="2:27 16384:16384" ht="15">
      <c r="G15" s="838"/>
      <c r="H15" s="855" t="s">
        <v>181</v>
      </c>
      <c r="I15" s="837"/>
      <c r="J15" s="863">
        <v>7020</v>
      </c>
      <c r="K15" s="864">
        <f>J15*$J$9</f>
        <v>2018.2500000000002</v>
      </c>
      <c r="L15" s="841"/>
      <c r="M15" s="837"/>
      <c r="Q15" s="897"/>
      <c r="R15" s="897"/>
      <c r="S15" s="897"/>
      <c r="V15" s="865"/>
      <c r="W15" s="865"/>
      <c r="X15" s="865"/>
      <c r="Y15" s="865"/>
      <c r="Z15" s="865"/>
      <c r="AA15" s="866"/>
    </row>
    <row r="16" spans="2:27 16384:16384" ht="39.6" customHeight="1">
      <c r="G16" s="838"/>
      <c r="H16" s="977" t="s">
        <v>905</v>
      </c>
      <c r="I16" s="977"/>
      <c r="J16" s="863">
        <v>2800</v>
      </c>
      <c r="K16" s="864">
        <f>J16*J6</f>
        <v>700</v>
      </c>
      <c r="L16" s="841"/>
      <c r="M16" s="837"/>
      <c r="V16" s="860"/>
      <c r="W16" s="860"/>
      <c r="X16" s="860"/>
      <c r="Y16" s="860"/>
      <c r="Z16" s="860"/>
    </row>
    <row r="17" spans="7:23" ht="15">
      <c r="G17" s="838"/>
      <c r="H17" s="851" t="s">
        <v>182</v>
      </c>
      <c r="I17" s="861"/>
      <c r="J17" s="861"/>
      <c r="K17" s="867">
        <f>SUM(K13:K16)</f>
        <v>16791.429292588447</v>
      </c>
      <c r="L17" s="841"/>
      <c r="M17" s="837"/>
      <c r="P17" s="868"/>
      <c r="Q17" s="868"/>
      <c r="R17" s="869"/>
      <c r="S17" s="870"/>
      <c r="T17" s="847"/>
      <c r="U17" s="847"/>
      <c r="V17" s="871"/>
      <c r="W17" s="872"/>
    </row>
    <row r="18" spans="7:23" ht="15.75" thickBot="1">
      <c r="G18" s="838"/>
      <c r="H18" s="873" t="s">
        <v>540</v>
      </c>
      <c r="I18" s="874"/>
      <c r="J18" s="875">
        <f>[3]Summary!$D$51</f>
        <v>0.12</v>
      </c>
      <c r="K18" s="876">
        <f>K17*J18</f>
        <v>2014.9715151106136</v>
      </c>
      <c r="L18" s="841"/>
      <c r="M18" s="837"/>
      <c r="P18" s="868"/>
      <c r="Q18" s="868"/>
      <c r="R18" s="869"/>
      <c r="S18" s="870"/>
      <c r="T18" s="847"/>
      <c r="U18" s="847"/>
      <c r="V18" s="871"/>
      <c r="W18" s="872"/>
    </row>
    <row r="19" spans="7:23" ht="15.75" thickTop="1">
      <c r="G19" s="838"/>
      <c r="H19" s="855" t="s">
        <v>813</v>
      </c>
      <c r="I19" s="855"/>
      <c r="J19" s="855"/>
      <c r="K19" s="877">
        <f>SUM(K17:K18)</f>
        <v>18806.400807699061</v>
      </c>
      <c r="L19" s="841"/>
      <c r="M19" s="837"/>
      <c r="P19" s="868"/>
      <c r="Q19" s="868"/>
      <c r="R19" s="869"/>
      <c r="S19" s="847"/>
      <c r="T19" s="847"/>
      <c r="U19" s="847"/>
      <c r="V19" s="872"/>
      <c r="W19" s="872"/>
    </row>
    <row r="20" spans="7:23" ht="15">
      <c r="G20" s="838"/>
      <c r="H20" s="855" t="s">
        <v>814</v>
      </c>
      <c r="I20" s="855"/>
      <c r="J20" s="856">
        <f>'Fall 2018'!BQ23</f>
        <v>2.3531493276716206E-2</v>
      </c>
      <c r="K20" s="877">
        <f>K19+(K19*J20)</f>
        <v>19248.943501864662</v>
      </c>
      <c r="L20" s="841"/>
      <c r="M20" s="837"/>
      <c r="P20" s="868"/>
      <c r="Q20" s="868"/>
      <c r="R20" s="869"/>
      <c r="S20" s="847"/>
      <c r="T20" s="847"/>
      <c r="U20" s="847"/>
      <c r="V20" s="872"/>
      <c r="W20" s="872"/>
    </row>
    <row r="21" spans="7:23" ht="15.75" thickBot="1">
      <c r="G21" s="838"/>
      <c r="H21" s="898" t="s">
        <v>907</v>
      </c>
      <c r="I21" s="898"/>
      <c r="J21" s="899">
        <v>6.3E-3</v>
      </c>
      <c r="K21" s="900">
        <f>K9*(J20+1)*J21</f>
        <v>74.922923676353491</v>
      </c>
      <c r="L21" s="841"/>
      <c r="M21" s="837"/>
      <c r="P21" s="868"/>
      <c r="Q21" s="868"/>
      <c r="R21" s="869"/>
      <c r="S21" s="847"/>
      <c r="T21" s="847"/>
      <c r="U21" s="847"/>
      <c r="V21" s="872"/>
      <c r="W21" s="872"/>
    </row>
    <row r="22" spans="7:23" ht="16.5" thickTop="1" thickBot="1">
      <c r="G22" s="838"/>
      <c r="H22" s="855" t="s">
        <v>908</v>
      </c>
      <c r="I22" s="855"/>
      <c r="J22" s="856"/>
      <c r="K22" s="877">
        <f>K21+K20</f>
        <v>19323.866425541015</v>
      </c>
      <c r="L22" s="841"/>
      <c r="M22" s="837"/>
      <c r="P22" s="868"/>
      <c r="Q22" s="868"/>
      <c r="R22" s="869"/>
      <c r="S22" s="847"/>
      <c r="T22" s="847"/>
      <c r="U22" s="847"/>
      <c r="V22" s="872"/>
      <c r="W22" s="872"/>
    </row>
    <row r="23" spans="7:23" ht="15.75" thickBot="1">
      <c r="G23" s="838"/>
      <c r="H23" s="878" t="s">
        <v>906</v>
      </c>
      <c r="I23" s="837"/>
      <c r="J23" s="837"/>
      <c r="K23" s="879">
        <f>K22/12</f>
        <v>1610.322202128418</v>
      </c>
      <c r="L23" s="841"/>
      <c r="M23" s="837"/>
      <c r="P23" s="868"/>
      <c r="Q23" s="868"/>
      <c r="R23" s="869"/>
      <c r="S23" s="847"/>
      <c r="T23" s="847"/>
      <c r="U23" s="847"/>
      <c r="V23" s="872"/>
      <c r="W23" s="872"/>
    </row>
    <row r="24" spans="7:23" ht="15.75" thickBot="1">
      <c r="G24" s="880"/>
      <c r="H24" s="881"/>
      <c r="I24" s="882"/>
      <c r="J24" s="882"/>
      <c r="K24" s="883"/>
      <c r="L24" s="884"/>
      <c r="M24" s="837"/>
      <c r="O24" s="885"/>
      <c r="P24" s="868"/>
      <c r="Q24" s="868"/>
      <c r="R24" s="886"/>
      <c r="S24" s="847"/>
      <c r="T24" s="847"/>
      <c r="U24" s="847"/>
      <c r="V24" s="872"/>
      <c r="W24" s="872"/>
    </row>
    <row r="25" spans="7:23" ht="15">
      <c r="O25" s="887"/>
      <c r="P25" s="888"/>
      <c r="Q25" s="888"/>
      <c r="R25" s="888"/>
      <c r="S25" s="847"/>
      <c r="T25" s="847"/>
      <c r="U25" s="847"/>
      <c r="V25" s="872"/>
      <c r="W25" s="872"/>
    </row>
    <row r="26" spans="7:23" ht="15">
      <c r="O26" s="887"/>
      <c r="P26" s="888"/>
      <c r="Q26" s="888"/>
      <c r="R26" s="888"/>
      <c r="S26" s="847"/>
      <c r="T26" s="847"/>
      <c r="U26" s="847"/>
      <c r="V26" s="872"/>
      <c r="W26" s="872"/>
    </row>
    <row r="27" spans="7:23" ht="15">
      <c r="O27" s="887"/>
      <c r="P27" s="888"/>
      <c r="Q27" s="888"/>
      <c r="R27" s="888"/>
      <c r="S27" s="847"/>
      <c r="T27" s="847"/>
      <c r="U27" s="847"/>
      <c r="V27" s="872"/>
      <c r="W27" s="872"/>
    </row>
  </sheetData>
  <mergeCells count="4">
    <mergeCell ref="G1:L1"/>
    <mergeCell ref="I2:J2"/>
    <mergeCell ref="B5:E10"/>
    <mergeCell ref="H16:I16"/>
  </mergeCells>
  <pageMargins left="0.7" right="0.7" top="0.75" bottom="0.75" header="0.3" footer="0.3"/>
  <pageSetup scale="9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3" tint="0.39997558519241921"/>
    <pageSetUpPr fitToPage="1"/>
  </sheetPr>
  <dimension ref="A1:AC209"/>
  <sheetViews>
    <sheetView tabSelected="1" topLeftCell="A130" zoomScale="85" zoomScaleNormal="85" zoomScaleSheetLayoutView="85" workbookViewId="0">
      <selection activeCell="A158" sqref="A158:XFD158"/>
    </sheetView>
  </sheetViews>
  <sheetFormatPr defaultColWidth="9.140625" defaultRowHeight="15"/>
  <cols>
    <col min="1" max="1" width="2.28515625" style="15" customWidth="1"/>
    <col min="2" max="2" width="2.42578125" style="15" customWidth="1"/>
    <col min="3" max="3" width="24" style="15" customWidth="1"/>
    <col min="4" max="4" width="11.28515625" style="15" customWidth="1"/>
    <col min="5" max="5" width="12.5703125" style="15" bestFit="1" customWidth="1"/>
    <col min="6" max="6" width="19.28515625" style="15" customWidth="1"/>
    <col min="7" max="7" width="2.42578125" style="15" customWidth="1"/>
    <col min="8" max="8" width="2.140625" style="730" customWidth="1"/>
    <col min="9" max="9" width="2.85546875" style="730" customWidth="1"/>
    <col min="10" max="10" width="2.42578125" style="15" customWidth="1"/>
    <col min="11" max="11" width="24.28515625" style="15" customWidth="1"/>
    <col min="12" max="12" width="11.28515625" style="15" customWidth="1"/>
    <col min="13" max="13" width="12.5703125" style="15" bestFit="1" customWidth="1"/>
    <col min="14" max="14" width="16.28515625" style="15" customWidth="1"/>
    <col min="15" max="15" width="2.42578125" style="15" customWidth="1"/>
    <col min="16" max="16" width="4.140625" style="730" customWidth="1"/>
    <col min="17" max="17" width="4.85546875" style="15" hidden="1" customWidth="1"/>
    <col min="18" max="18" width="16.7109375" style="15" hidden="1" customWidth="1"/>
    <col min="19" max="19" width="11.7109375" style="15" hidden="1" customWidth="1"/>
    <col min="20" max="20" width="17.140625" style="15" hidden="1" customWidth="1"/>
    <col min="21" max="21" width="18.85546875" style="15" hidden="1" customWidth="1"/>
    <col min="22" max="22" width="3.140625" style="15" customWidth="1"/>
    <col min="23" max="23" width="33.85546875" style="15" hidden="1" customWidth="1"/>
    <col min="24" max="24" width="13.140625" style="15" hidden="1" customWidth="1"/>
    <col min="25" max="25" width="4.42578125" style="15" customWidth="1"/>
    <col min="26" max="26" width="33.85546875" style="15" bestFit="1" customWidth="1"/>
    <col min="27" max="27" width="13.7109375" style="15" hidden="1" customWidth="1"/>
    <col min="28" max="28" width="13" style="15" customWidth="1"/>
    <col min="29" max="29" width="59.7109375" style="15" customWidth="1"/>
    <col min="30" max="16384" width="9.140625" style="15"/>
  </cols>
  <sheetData>
    <row r="1" spans="1:29" ht="8.25" customHeight="1" thickBot="1"/>
    <row r="2" spans="1:29" ht="19.5" thickBot="1">
      <c r="A2" s="287"/>
      <c r="B2" s="983" t="s">
        <v>887</v>
      </c>
      <c r="C2" s="984"/>
      <c r="D2" s="984"/>
      <c r="E2" s="984"/>
      <c r="F2" s="984"/>
      <c r="G2" s="985"/>
      <c r="J2" s="983" t="s">
        <v>888</v>
      </c>
      <c r="K2" s="984"/>
      <c r="L2" s="984"/>
      <c r="M2" s="984"/>
      <c r="N2" s="984"/>
      <c r="O2" s="985"/>
      <c r="Q2" s="981" t="s">
        <v>889</v>
      </c>
      <c r="R2" s="986"/>
      <c r="S2" s="986"/>
      <c r="T2" s="986"/>
      <c r="U2" s="982"/>
      <c r="W2" s="981" t="s">
        <v>765</v>
      </c>
      <c r="X2" s="982"/>
      <c r="Z2" s="978" t="s">
        <v>890</v>
      </c>
      <c r="AA2" s="979"/>
      <c r="AB2" s="979"/>
      <c r="AC2" s="980"/>
    </row>
    <row r="3" spans="1:29" ht="8.25" customHeight="1" thickBot="1">
      <c r="A3" s="287"/>
      <c r="B3" s="319"/>
      <c r="C3" s="325"/>
      <c r="D3" s="16"/>
      <c r="E3" s="16"/>
      <c r="F3" s="16"/>
      <c r="G3" s="321"/>
      <c r="J3" s="319"/>
      <c r="K3" s="325"/>
      <c r="L3" s="16"/>
      <c r="M3" s="16"/>
      <c r="N3" s="16"/>
      <c r="O3" s="321"/>
      <c r="Q3" s="604"/>
      <c r="R3" s="604"/>
      <c r="S3" s="604"/>
    </row>
    <row r="4" spans="1:29" ht="15" customHeight="1" thickBot="1">
      <c r="A4" s="287"/>
      <c r="B4" s="319"/>
      <c r="C4" s="966" t="s">
        <v>861</v>
      </c>
      <c r="D4" s="967"/>
      <c r="E4" s="967"/>
      <c r="F4" s="968"/>
      <c r="G4" s="318"/>
      <c r="J4" s="319"/>
      <c r="K4" s="966" t="s">
        <v>869</v>
      </c>
      <c r="L4" s="967"/>
      <c r="M4" s="967"/>
      <c r="N4" s="968"/>
      <c r="O4" s="318"/>
      <c r="Q4" s="604"/>
      <c r="R4" s="604"/>
      <c r="S4" s="604"/>
      <c r="W4" s="480" t="s">
        <v>519</v>
      </c>
      <c r="X4" s="480" t="s">
        <v>177</v>
      </c>
      <c r="Z4" s="757"/>
      <c r="AA4" s="758" t="s">
        <v>815</v>
      </c>
      <c r="AB4" s="758" t="s">
        <v>179</v>
      </c>
      <c r="AC4" s="759" t="s">
        <v>636</v>
      </c>
    </row>
    <row r="5" spans="1:29">
      <c r="A5" s="287"/>
      <c r="B5" s="319"/>
      <c r="C5" s="16"/>
      <c r="D5" s="320" t="s">
        <v>177</v>
      </c>
      <c r="E5" s="320" t="s">
        <v>178</v>
      </c>
      <c r="F5" s="320" t="s">
        <v>179</v>
      </c>
      <c r="G5" s="321"/>
      <c r="J5" s="319"/>
      <c r="K5" s="16"/>
      <c r="L5" s="320" t="s">
        <v>177</v>
      </c>
      <c r="M5" s="320" t="s">
        <v>178</v>
      </c>
      <c r="N5" s="320" t="s">
        <v>179</v>
      </c>
      <c r="O5" s="321"/>
      <c r="Q5" s="987" t="s">
        <v>639</v>
      </c>
      <c r="R5" s="987" t="s">
        <v>679</v>
      </c>
      <c r="S5" s="987" t="s">
        <v>618</v>
      </c>
      <c r="T5" s="987" t="s">
        <v>859</v>
      </c>
      <c r="U5" s="987" t="s">
        <v>860</v>
      </c>
      <c r="W5" s="613" t="s">
        <v>531</v>
      </c>
      <c r="X5" s="477">
        <v>59445.949894732272</v>
      </c>
      <c r="Z5" s="760" t="s">
        <v>816</v>
      </c>
      <c r="AA5" s="761"/>
      <c r="AB5" s="761"/>
      <c r="AC5" s="762"/>
    </row>
    <row r="6" spans="1:29">
      <c r="A6" s="287"/>
      <c r="B6" s="319"/>
      <c r="C6" s="344" t="s">
        <v>531</v>
      </c>
      <c r="D6" s="322">
        <f>AB6</f>
        <v>62662</v>
      </c>
      <c r="E6" s="323">
        <f>'Rate Calculation'!D14</f>
        <v>0.35</v>
      </c>
      <c r="F6" s="324">
        <f>D6*E6</f>
        <v>21931.699999999997</v>
      </c>
      <c r="G6" s="321"/>
      <c r="J6" s="319"/>
      <c r="K6" s="344" t="s">
        <v>531</v>
      </c>
      <c r="L6" s="322">
        <f>AB6</f>
        <v>62662</v>
      </c>
      <c r="M6" s="323">
        <f>+E6</f>
        <v>0.35</v>
      </c>
      <c r="N6" s="324">
        <f>L6*M6</f>
        <v>21931.699999999997</v>
      </c>
      <c r="O6" s="321"/>
      <c r="Q6" s="987"/>
      <c r="R6" s="987"/>
      <c r="S6" s="987"/>
      <c r="T6" s="987"/>
      <c r="U6" s="987"/>
      <c r="W6" s="613" t="s">
        <v>803</v>
      </c>
      <c r="X6" s="477">
        <v>54148</v>
      </c>
      <c r="Z6" s="763" t="s">
        <v>817</v>
      </c>
      <c r="AA6" s="764">
        <v>60059.389591158077</v>
      </c>
      <c r="AB6" s="765">
        <v>62662</v>
      </c>
      <c r="AC6" s="766" t="s">
        <v>895</v>
      </c>
    </row>
    <row r="7" spans="1:29">
      <c r="A7" s="287"/>
      <c r="B7" s="319"/>
      <c r="C7" s="345" t="s">
        <v>803</v>
      </c>
      <c r="D7" s="306">
        <f t="shared" ref="D7:D9" si="0">AB7</f>
        <v>57078</v>
      </c>
      <c r="E7" s="305">
        <f>'Rate Calculation'!D15</f>
        <v>0.8</v>
      </c>
      <c r="F7" s="326">
        <f>D7*E7</f>
        <v>45662.400000000001</v>
      </c>
      <c r="G7" s="321"/>
      <c r="J7" s="319"/>
      <c r="K7" s="345" t="s">
        <v>803</v>
      </c>
      <c r="L7" s="306">
        <f t="shared" ref="L7:L9" si="1">AB7</f>
        <v>57078</v>
      </c>
      <c r="M7" s="305">
        <f>+E7</f>
        <v>0.8</v>
      </c>
      <c r="N7" s="326">
        <f>L7*M7</f>
        <v>45662.400000000001</v>
      </c>
      <c r="O7" s="321"/>
      <c r="Q7" s="825">
        <v>1</v>
      </c>
      <c r="R7" s="825" t="s">
        <v>772</v>
      </c>
      <c r="S7" s="826">
        <v>9.3600000000000012</v>
      </c>
      <c r="T7" s="516">
        <f>F26</f>
        <v>52690.708361647157</v>
      </c>
      <c r="U7" s="516">
        <f>N26</f>
        <v>56419.92217417599</v>
      </c>
      <c r="W7" s="613" t="s">
        <v>640</v>
      </c>
      <c r="X7" s="816">
        <v>36813</v>
      </c>
      <c r="Z7" s="763" t="s">
        <v>803</v>
      </c>
      <c r="AA7" s="774" t="s">
        <v>822</v>
      </c>
      <c r="AB7" s="765">
        <v>57078</v>
      </c>
      <c r="AC7" s="766" t="s">
        <v>895</v>
      </c>
    </row>
    <row r="8" spans="1:29">
      <c r="A8" s="287"/>
      <c r="B8" s="319"/>
      <c r="C8" s="345" t="s">
        <v>532</v>
      </c>
      <c r="D8" s="306">
        <f t="shared" si="0"/>
        <v>38805</v>
      </c>
      <c r="E8" s="305">
        <f>'Rate Calculation'!D16</f>
        <v>8</v>
      </c>
      <c r="F8" s="326">
        <f>D8*E8</f>
        <v>310440</v>
      </c>
      <c r="G8" s="321"/>
      <c r="H8" s="749"/>
      <c r="I8" s="749"/>
      <c r="J8" s="319"/>
      <c r="K8" s="345" t="s">
        <v>532</v>
      </c>
      <c r="L8" s="306">
        <f t="shared" si="1"/>
        <v>38805</v>
      </c>
      <c r="M8" s="305">
        <f>+E8</f>
        <v>8</v>
      </c>
      <c r="N8" s="326">
        <f>L8*M8</f>
        <v>310440</v>
      </c>
      <c r="O8" s="321"/>
      <c r="P8" s="749"/>
      <c r="Q8" s="825">
        <v>2</v>
      </c>
      <c r="R8" s="825" t="s">
        <v>775</v>
      </c>
      <c r="S8" s="826">
        <v>8.2149999999999999</v>
      </c>
      <c r="T8" s="516">
        <f>F52</f>
        <v>46286.586678410858</v>
      </c>
      <c r="U8" s="516">
        <f>N52</f>
        <v>49559.609271351503</v>
      </c>
      <c r="W8" s="613" t="s">
        <v>533</v>
      </c>
      <c r="X8" s="477">
        <v>31960.232260837322</v>
      </c>
      <c r="Z8" s="763" t="s">
        <v>818</v>
      </c>
      <c r="AA8" s="764">
        <v>36180.105316856243</v>
      </c>
      <c r="AB8" s="827">
        <v>38805</v>
      </c>
      <c r="AC8" s="766" t="s">
        <v>895</v>
      </c>
    </row>
    <row r="9" spans="1:29" ht="15.75" thickBot="1">
      <c r="A9" s="287"/>
      <c r="B9" s="319"/>
      <c r="C9" s="346" t="s">
        <v>533</v>
      </c>
      <c r="D9" s="327">
        <f t="shared" si="0"/>
        <v>33689</v>
      </c>
      <c r="E9" s="828">
        <f>'Rate Calculation'!D17</f>
        <v>0.21000000000000002</v>
      </c>
      <c r="F9" s="329">
        <f>D9*E9</f>
        <v>7074.6900000000005</v>
      </c>
      <c r="G9" s="321"/>
      <c r="J9" s="319"/>
      <c r="K9" s="346" t="s">
        <v>533</v>
      </c>
      <c r="L9" s="327">
        <f t="shared" si="1"/>
        <v>33689</v>
      </c>
      <c r="M9" s="328">
        <f>+E9</f>
        <v>0.21000000000000002</v>
      </c>
      <c r="N9" s="329">
        <f>L9*M9</f>
        <v>7074.6900000000005</v>
      </c>
      <c r="O9" s="321"/>
      <c r="Q9" s="825">
        <v>3</v>
      </c>
      <c r="R9" s="825" t="s">
        <v>776</v>
      </c>
      <c r="S9" s="826">
        <v>7.07</v>
      </c>
      <c r="T9" s="516">
        <f>F78</f>
        <v>39882.464995174567</v>
      </c>
      <c r="U9" s="516">
        <f>N78</f>
        <v>42699.296368527001</v>
      </c>
      <c r="Z9" s="763" t="s">
        <v>533</v>
      </c>
      <c r="AA9" s="764">
        <v>34115.193336637109</v>
      </c>
      <c r="AB9" s="765">
        <v>33689</v>
      </c>
      <c r="AC9" s="766" t="s">
        <v>895</v>
      </c>
    </row>
    <row r="10" spans="1:29" ht="15.75" thickBot="1">
      <c r="A10" s="287"/>
      <c r="B10" s="319"/>
      <c r="C10" s="345"/>
      <c r="D10" s="306"/>
      <c r="E10" s="305"/>
      <c r="F10" s="306"/>
      <c r="G10" s="321"/>
      <c r="J10" s="319"/>
      <c r="K10" s="345"/>
      <c r="L10" s="306"/>
      <c r="M10" s="305"/>
      <c r="N10" s="306"/>
      <c r="O10" s="321"/>
      <c r="Q10" s="825">
        <v>4</v>
      </c>
      <c r="R10" s="825" t="s">
        <v>700</v>
      </c>
      <c r="S10" s="826">
        <v>5.9250000000000007</v>
      </c>
      <c r="T10" s="516">
        <f>F104</f>
        <v>33478.343311938275</v>
      </c>
      <c r="U10" s="516">
        <f>N104</f>
        <v>35838.983465702513</v>
      </c>
      <c r="W10" s="981" t="s">
        <v>809</v>
      </c>
      <c r="X10" s="982"/>
      <c r="Z10" s="760" t="s">
        <v>637</v>
      </c>
      <c r="AA10" s="767"/>
      <c r="AB10" s="767"/>
      <c r="AC10" s="766"/>
    </row>
    <row r="11" spans="1:29">
      <c r="A11" s="287"/>
      <c r="B11" s="319"/>
      <c r="C11" s="330" t="s">
        <v>534</v>
      </c>
      <c r="D11" s="330"/>
      <c r="E11" s="331">
        <f>SUM(E6:E9)</f>
        <v>9.3600000000000012</v>
      </c>
      <c r="F11" s="332">
        <f>SUM(F6:F9)</f>
        <v>385108.79</v>
      </c>
      <c r="G11" s="321"/>
      <c r="J11" s="319"/>
      <c r="K11" s="330" t="s">
        <v>534</v>
      </c>
      <c r="L11" s="330"/>
      <c r="M11" s="331">
        <f>SUM(M6:M9)</f>
        <v>9.3600000000000012</v>
      </c>
      <c r="N11" s="332">
        <f>SUM(N6:N9)</f>
        <v>385108.79</v>
      </c>
      <c r="O11" s="321"/>
      <c r="Q11" s="825">
        <v>5</v>
      </c>
      <c r="R11" s="825" t="s">
        <v>699</v>
      </c>
      <c r="S11" s="826">
        <v>4.78</v>
      </c>
      <c r="T11" s="516">
        <f>F130</f>
        <v>27074.221628701973</v>
      </c>
      <c r="U11" s="516">
        <f>N130</f>
        <v>28978.670562878018</v>
      </c>
      <c r="W11" s="480" t="s">
        <v>519</v>
      </c>
      <c r="X11" s="480" t="s">
        <v>177</v>
      </c>
      <c r="Z11" s="763" t="s">
        <v>181</v>
      </c>
      <c r="AA11" s="764">
        <f>Summary!D34</f>
        <v>8064.9437055841763</v>
      </c>
      <c r="AB11" s="764">
        <f>4000*(AB18+1)</f>
        <v>4170.6471494607076</v>
      </c>
      <c r="AC11" s="766" t="s">
        <v>891</v>
      </c>
    </row>
    <row r="12" spans="1:29">
      <c r="A12" s="287"/>
      <c r="B12" s="319"/>
      <c r="C12" s="16"/>
      <c r="D12" s="16"/>
      <c r="E12" s="16"/>
      <c r="F12" s="16"/>
      <c r="G12" s="321"/>
      <c r="J12" s="319"/>
      <c r="K12" s="16"/>
      <c r="L12" s="16"/>
      <c r="M12" s="16"/>
      <c r="N12" s="16"/>
      <c r="O12" s="321"/>
      <c r="Q12" s="825">
        <v>6</v>
      </c>
      <c r="R12" s="825" t="s">
        <v>698</v>
      </c>
      <c r="S12" s="826">
        <v>3.6349999999999998</v>
      </c>
      <c r="T12" s="516">
        <f>F156</f>
        <v>20670.099945465685</v>
      </c>
      <c r="U12" s="516">
        <f>N156</f>
        <v>22118.357660053534</v>
      </c>
      <c r="W12" s="613" t="s">
        <v>880</v>
      </c>
      <c r="X12" s="477">
        <v>4000</v>
      </c>
      <c r="Z12" s="763" t="s">
        <v>824</v>
      </c>
      <c r="AA12" s="774" t="s">
        <v>822</v>
      </c>
      <c r="AB12" s="765">
        <f>8000*(AB18+1)</f>
        <v>8341.2942989214152</v>
      </c>
      <c r="AC12" s="766" t="s">
        <v>891</v>
      </c>
    </row>
    <row r="13" spans="1:29">
      <c r="A13" s="287"/>
      <c r="B13" s="319"/>
      <c r="C13" s="347" t="s">
        <v>538</v>
      </c>
      <c r="D13" s="16"/>
      <c r="E13" s="333">
        <f>$AB$17</f>
        <v>0.2112</v>
      </c>
      <c r="F13" s="334">
        <f>F11*E13</f>
        <v>81334.976448000001</v>
      </c>
      <c r="G13" s="321"/>
      <c r="J13" s="319"/>
      <c r="K13" s="347" t="s">
        <v>538</v>
      </c>
      <c r="L13" s="16"/>
      <c r="M13" s="333">
        <f>$AB$17</f>
        <v>0.2112</v>
      </c>
      <c r="N13" s="334">
        <f>N11*M13</f>
        <v>81334.976448000001</v>
      </c>
      <c r="O13" s="321"/>
      <c r="Q13" s="825">
        <v>7</v>
      </c>
      <c r="R13" s="825" t="s">
        <v>697</v>
      </c>
      <c r="S13" s="826">
        <v>2.4899999999999998</v>
      </c>
      <c r="T13" s="516">
        <f>F182</f>
        <v>14265.978262229386</v>
      </c>
      <c r="U13" s="516">
        <f>N182</f>
        <v>15258.044757229043</v>
      </c>
      <c r="W13" s="613" t="s">
        <v>877</v>
      </c>
      <c r="X13" s="477">
        <v>8000</v>
      </c>
      <c r="Z13" s="763" t="s">
        <v>502</v>
      </c>
      <c r="AA13" s="764">
        <f>Summary!D35</f>
        <v>6665.3746550950336</v>
      </c>
      <c r="AB13" s="765">
        <f>4500*(AB18+1)</f>
        <v>4691.9780431432964</v>
      </c>
      <c r="AC13" s="766" t="s">
        <v>891</v>
      </c>
    </row>
    <row r="14" spans="1:29">
      <c r="A14" s="287"/>
      <c r="B14" s="319"/>
      <c r="C14" s="16"/>
      <c r="D14" s="16"/>
      <c r="E14" s="16"/>
      <c r="F14" s="302"/>
      <c r="G14" s="321"/>
      <c r="J14" s="319"/>
      <c r="K14" s="16"/>
      <c r="L14" s="16"/>
      <c r="M14" s="16"/>
      <c r="N14" s="302"/>
      <c r="O14" s="321"/>
      <c r="Q14" s="825">
        <v>8</v>
      </c>
      <c r="R14" s="825" t="s">
        <v>777</v>
      </c>
      <c r="S14" s="826">
        <v>1.345</v>
      </c>
      <c r="T14" s="516">
        <f>F208</f>
        <v>7861.8565789930908</v>
      </c>
      <c r="U14" s="516">
        <f>N208</f>
        <v>8397.7318544045538</v>
      </c>
      <c r="W14" s="613" t="s">
        <v>879</v>
      </c>
      <c r="X14" s="477">
        <v>4500</v>
      </c>
      <c r="Z14" s="763" t="s">
        <v>823</v>
      </c>
      <c r="AA14" s="774" t="s">
        <v>822</v>
      </c>
      <c r="AB14" s="765">
        <f>4500*(AB18+1)</f>
        <v>4691.9780431432964</v>
      </c>
      <c r="AC14" s="766" t="s">
        <v>891</v>
      </c>
    </row>
    <row r="15" spans="1:29">
      <c r="A15" s="287"/>
      <c r="B15" s="319"/>
      <c r="C15" s="330" t="s">
        <v>539</v>
      </c>
      <c r="D15" s="14"/>
      <c r="E15" s="14"/>
      <c r="F15" s="335">
        <f>F11+F13</f>
        <v>466443.76644799998</v>
      </c>
      <c r="G15" s="321"/>
      <c r="J15" s="319"/>
      <c r="K15" s="330" t="s">
        <v>539</v>
      </c>
      <c r="L15" s="14"/>
      <c r="M15" s="14"/>
      <c r="N15" s="335">
        <f>N11+N13</f>
        <v>466443.76644799998</v>
      </c>
      <c r="O15" s="321"/>
      <c r="W15" s="613" t="s">
        <v>878</v>
      </c>
      <c r="X15" s="477">
        <v>4500</v>
      </c>
      <c r="Z15" s="763"/>
      <c r="AA15" s="764"/>
      <c r="AB15" s="765"/>
      <c r="AC15" s="766"/>
    </row>
    <row r="16" spans="1:29" ht="15.75" thickBot="1">
      <c r="A16" s="287"/>
      <c r="B16" s="319"/>
      <c r="C16" s="345"/>
      <c r="D16" s="16"/>
      <c r="E16" s="16"/>
      <c r="F16" s="334"/>
      <c r="G16" s="321"/>
      <c r="J16" s="319"/>
      <c r="K16" s="345"/>
      <c r="L16" s="16"/>
      <c r="M16" s="16"/>
      <c r="N16" s="334"/>
      <c r="O16" s="321"/>
      <c r="T16" s="829"/>
      <c r="Z16" s="763" t="s">
        <v>819</v>
      </c>
      <c r="AA16" s="768">
        <f>'PIVOT TABLES'!F33</f>
        <v>0.14259073121567106</v>
      </c>
      <c r="AB16" s="769">
        <v>0.12</v>
      </c>
      <c r="AC16" s="766" t="s">
        <v>820</v>
      </c>
    </row>
    <row r="17" spans="1:29" ht="15.75" thickBot="1">
      <c r="A17" s="287"/>
      <c r="B17" s="319"/>
      <c r="C17" s="347" t="s">
        <v>181</v>
      </c>
      <c r="D17" s="16"/>
      <c r="E17" s="732">
        <f>AB11</f>
        <v>4170.6471494607076</v>
      </c>
      <c r="F17" s="336">
        <f>E17*E11</f>
        <v>39037.25731895223</v>
      </c>
      <c r="G17" s="321"/>
      <c r="J17" s="319"/>
      <c r="K17" s="347" t="s">
        <v>181</v>
      </c>
      <c r="L17" s="16"/>
      <c r="M17" s="732">
        <f>AB12</f>
        <v>8341.2942989214152</v>
      </c>
      <c r="N17" s="336">
        <f>M17*M11</f>
        <v>78074.51463790446</v>
      </c>
      <c r="O17" s="321"/>
      <c r="P17" s="776"/>
      <c r="S17" s="817"/>
      <c r="T17" s="829"/>
      <c r="W17" s="981" t="s">
        <v>881</v>
      </c>
      <c r="X17" s="982"/>
      <c r="Z17" s="763" t="s">
        <v>538</v>
      </c>
      <c r="AA17" s="770">
        <f>'PIVOT TABLES'!G34</f>
        <v>0.12957047361909821</v>
      </c>
      <c r="AB17" s="769">
        <v>0.2112</v>
      </c>
      <c r="AC17" s="766" t="s">
        <v>821</v>
      </c>
    </row>
    <row r="18" spans="1:29" ht="15.75" thickBot="1">
      <c r="A18" s="287"/>
      <c r="B18" s="319"/>
      <c r="C18" s="347" t="s">
        <v>502</v>
      </c>
      <c r="D18" s="16"/>
      <c r="E18" s="732">
        <f>AB13</f>
        <v>4691.9780431432964</v>
      </c>
      <c r="F18" s="336">
        <f>E18*E11</f>
        <v>43916.91448382126</v>
      </c>
      <c r="G18" s="321"/>
      <c r="J18" s="319"/>
      <c r="K18" s="347" t="s">
        <v>502</v>
      </c>
      <c r="L18" s="16"/>
      <c r="M18" s="732">
        <f>AB14</f>
        <v>4691.9780431432964</v>
      </c>
      <c r="N18" s="336">
        <f>M18*M11</f>
        <v>43916.91448382126</v>
      </c>
      <c r="O18" s="321"/>
      <c r="S18" s="817"/>
      <c r="W18" s="480" t="s">
        <v>883</v>
      </c>
      <c r="X18" s="480" t="s">
        <v>432</v>
      </c>
      <c r="Z18" s="771" t="s">
        <v>886</v>
      </c>
      <c r="AA18" s="772"/>
      <c r="AB18" s="772">
        <f>'CAF original'!$BM$26</f>
        <v>4.2661787365176985E-2</v>
      </c>
      <c r="AC18" s="773" t="s">
        <v>885</v>
      </c>
    </row>
    <row r="19" spans="1:29" ht="15.75" thickBot="1">
      <c r="A19" s="287"/>
      <c r="B19" s="319"/>
      <c r="C19" s="330" t="s">
        <v>182</v>
      </c>
      <c r="D19" s="14"/>
      <c r="E19" s="14"/>
      <c r="F19" s="337">
        <f>SUM(F15:F18)</f>
        <v>549397.93825077347</v>
      </c>
      <c r="G19" s="321"/>
      <c r="J19" s="319"/>
      <c r="K19" s="330" t="s">
        <v>182</v>
      </c>
      <c r="L19" s="14"/>
      <c r="M19" s="14"/>
      <c r="N19" s="337">
        <f>SUM(N15:N18)</f>
        <v>588435.19556972571</v>
      </c>
      <c r="O19" s="321"/>
      <c r="S19" s="817"/>
      <c r="W19" s="613" t="s">
        <v>882</v>
      </c>
      <c r="X19" s="477">
        <f>'Rate Calculation'!F145</f>
        <v>5959.8093021577761</v>
      </c>
      <c r="Z19" s="771" t="s">
        <v>892</v>
      </c>
      <c r="AA19" s="772"/>
      <c r="AB19" s="772">
        <f>'Fall 2018'!BQ23</f>
        <v>2.3531493276716206E-2</v>
      </c>
      <c r="AC19" s="773" t="s">
        <v>893</v>
      </c>
    </row>
    <row r="20" spans="1:29" ht="15" customHeight="1" thickBot="1">
      <c r="A20" s="287"/>
      <c r="B20" s="319"/>
      <c r="C20" s="348" t="s">
        <v>540</v>
      </c>
      <c r="D20" s="338"/>
      <c r="E20" s="410">
        <f>$AB$16</f>
        <v>0.12</v>
      </c>
      <c r="F20" s="339">
        <f>E20*F19</f>
        <v>65927.752590092816</v>
      </c>
      <c r="G20" s="321"/>
      <c r="J20" s="319"/>
      <c r="K20" s="348" t="s">
        <v>540</v>
      </c>
      <c r="L20" s="338"/>
      <c r="M20" s="410">
        <f>$AB$16</f>
        <v>0.12</v>
      </c>
      <c r="N20" s="339">
        <f>M20*N19</f>
        <v>70612.223468367083</v>
      </c>
      <c r="O20" s="321"/>
      <c r="S20" s="817"/>
      <c r="Z20" s="901" t="s">
        <v>907</v>
      </c>
      <c r="AA20" s="902"/>
      <c r="AB20" s="902">
        <v>6.3E-3</v>
      </c>
      <c r="AC20" s="903" t="s">
        <v>909</v>
      </c>
    </row>
    <row r="21" spans="1:29" ht="15.75" thickTop="1">
      <c r="A21" s="287"/>
      <c r="B21" s="319"/>
      <c r="C21" s="347" t="s">
        <v>813</v>
      </c>
      <c r="D21" s="347"/>
      <c r="E21" s="347"/>
      <c r="F21" s="432">
        <f>SUM(F19:F20)</f>
        <v>615325.6908408663</v>
      </c>
      <c r="G21" s="321"/>
      <c r="J21" s="319"/>
      <c r="K21" s="347" t="s">
        <v>813</v>
      </c>
      <c r="L21" s="347"/>
      <c r="M21" s="347"/>
      <c r="N21" s="432">
        <f>SUM(N19:N20)</f>
        <v>659047.41903809283</v>
      </c>
      <c r="O21" s="321"/>
      <c r="Z21" s="722"/>
    </row>
    <row r="22" spans="1:29">
      <c r="A22" s="287"/>
      <c r="B22" s="319"/>
      <c r="C22" s="325" t="s">
        <v>814</v>
      </c>
      <c r="D22" s="16"/>
      <c r="E22" s="333">
        <f>AB19</f>
        <v>2.3531493276716206E-2</v>
      </c>
      <c r="F22" s="340">
        <f>F21+(F21*E22)</f>
        <v>629805.22319787892</v>
      </c>
      <c r="G22" s="321"/>
      <c r="J22" s="319"/>
      <c r="K22" s="325" t="s">
        <v>814</v>
      </c>
      <c r="L22" s="16"/>
      <c r="M22" s="333">
        <f>AB19</f>
        <v>2.3531493276716206E-2</v>
      </c>
      <c r="N22" s="340">
        <f>N21+(N21*M22)</f>
        <v>674555.78894822486</v>
      </c>
      <c r="O22" s="321"/>
      <c r="Q22" s="729"/>
    </row>
    <row r="23" spans="1:29" ht="14.45" customHeight="1" thickBot="1">
      <c r="A23" s="287"/>
      <c r="B23" s="319"/>
      <c r="C23" s="905" t="str">
        <f>Z20</f>
        <v>PFMLA Trust Contribution</v>
      </c>
      <c r="D23" s="905"/>
      <c r="E23" s="912">
        <f>AB20</f>
        <v>6.3E-3</v>
      </c>
      <c r="F23" s="911">
        <f>F11*(E22+1)*E23</f>
        <v>2483.2771418869424</v>
      </c>
      <c r="G23" s="908"/>
      <c r="H23" s="909"/>
      <c r="I23" s="909"/>
      <c r="J23" s="910"/>
      <c r="K23" s="905" t="str">
        <f>Z20</f>
        <v>PFMLA Trust Contribution</v>
      </c>
      <c r="L23" s="905"/>
      <c r="M23" s="912">
        <f>AB20</f>
        <v>6.3E-3</v>
      </c>
      <c r="N23" s="911">
        <f>N11*(M22+1)*M23</f>
        <v>2483.2771418869424</v>
      </c>
      <c r="O23" s="321"/>
    </row>
    <row r="24" spans="1:29" ht="16.5" customHeight="1" thickBot="1">
      <c r="A24" s="287"/>
      <c r="B24" s="319"/>
      <c r="C24" s="607" t="s">
        <v>825</v>
      </c>
      <c r="D24" s="608"/>
      <c r="E24" s="609"/>
      <c r="F24" s="610">
        <f>F22+F23</f>
        <v>632288.50033976592</v>
      </c>
      <c r="G24" s="321"/>
      <c r="J24" s="319"/>
      <c r="K24" s="607" t="s">
        <v>825</v>
      </c>
      <c r="L24" s="608"/>
      <c r="M24" s="609"/>
      <c r="N24" s="610">
        <f>N22+N23</f>
        <v>677039.06609011185</v>
      </c>
      <c r="O24" s="321"/>
      <c r="P24" s="776"/>
    </row>
    <row r="25" spans="1:29" ht="16.149999999999999" customHeight="1" thickBot="1">
      <c r="A25" s="287"/>
      <c r="B25" s="319"/>
      <c r="C25" s="325"/>
      <c r="D25" s="16"/>
      <c r="E25" s="333"/>
      <c r="F25" s="340"/>
      <c r="G25" s="321"/>
      <c r="J25" s="319"/>
      <c r="K25" s="325"/>
      <c r="L25" s="16"/>
      <c r="M25" s="333"/>
      <c r="N25" s="340"/>
      <c r="O25" s="321"/>
      <c r="Z25" s="15" t="s">
        <v>912</v>
      </c>
      <c r="AB25" s="817">
        <f>1667*(AB19+1)</f>
        <v>1706.2269992922857</v>
      </c>
    </row>
    <row r="26" spans="1:29" ht="15.75" thickBot="1">
      <c r="A26" s="287"/>
      <c r="B26" s="319"/>
      <c r="C26" s="325" t="s">
        <v>715</v>
      </c>
      <c r="D26" s="16"/>
      <c r="E26" s="16"/>
      <c r="F26" s="611">
        <f>F24/12</f>
        <v>52690.708361647157</v>
      </c>
      <c r="G26" s="754"/>
      <c r="J26" s="319"/>
      <c r="K26" s="325" t="s">
        <v>715</v>
      </c>
      <c r="L26" s="16"/>
      <c r="M26" s="16"/>
      <c r="N26" s="611">
        <f>N24/12</f>
        <v>56419.92217417599</v>
      </c>
      <c r="O26" s="754"/>
      <c r="P26" s="776"/>
    </row>
    <row r="27" spans="1:29" ht="7.5" customHeight="1" thickBot="1">
      <c r="A27" s="287"/>
      <c r="B27" s="341"/>
      <c r="C27" s="342"/>
      <c r="D27" s="630"/>
      <c r="E27" s="342"/>
      <c r="F27" s="342"/>
      <c r="G27" s="343"/>
      <c r="J27" s="341"/>
      <c r="K27" s="342"/>
      <c r="L27" s="630"/>
      <c r="M27" s="342"/>
      <c r="N27" s="342"/>
      <c r="O27" s="343"/>
    </row>
    <row r="28" spans="1:29" ht="15.75" thickBot="1">
      <c r="A28" s="287"/>
      <c r="G28" s="755"/>
      <c r="O28" s="755"/>
    </row>
    <row r="29" spans="1:29" ht="15.75" thickBot="1">
      <c r="B29" s="627"/>
      <c r="C29" s="631"/>
      <c r="D29" s="629"/>
      <c r="E29" s="546"/>
      <c r="F29" s="546"/>
      <c r="G29" s="318"/>
      <c r="J29" s="627"/>
      <c r="K29" s="631"/>
      <c r="L29" s="629"/>
      <c r="M29" s="546"/>
      <c r="N29" s="546"/>
      <c r="O29" s="318"/>
    </row>
    <row r="30" spans="1:29" ht="15.75" thickBot="1">
      <c r="B30" s="319"/>
      <c r="C30" s="966" t="s">
        <v>862</v>
      </c>
      <c r="D30" s="967"/>
      <c r="E30" s="967"/>
      <c r="F30" s="968"/>
      <c r="G30" s="321"/>
      <c r="J30" s="319"/>
      <c r="K30" s="966" t="s">
        <v>870</v>
      </c>
      <c r="L30" s="967"/>
      <c r="M30" s="967"/>
      <c r="N30" s="968"/>
      <c r="O30" s="321"/>
    </row>
    <row r="31" spans="1:29">
      <c r="B31" s="319"/>
      <c r="C31" s="16"/>
      <c r="D31" s="320" t="s">
        <v>177</v>
      </c>
      <c r="E31" s="320" t="s">
        <v>178</v>
      </c>
      <c r="F31" s="320" t="s">
        <v>179</v>
      </c>
      <c r="G31" s="321"/>
      <c r="J31" s="319"/>
      <c r="K31" s="16"/>
      <c r="L31" s="320" t="s">
        <v>177</v>
      </c>
      <c r="M31" s="320" t="s">
        <v>178</v>
      </c>
      <c r="N31" s="320" t="s">
        <v>179</v>
      </c>
      <c r="O31" s="321"/>
    </row>
    <row r="32" spans="1:29">
      <c r="B32" s="319"/>
      <c r="C32" s="344" t="s">
        <v>531</v>
      </c>
      <c r="D32" s="322">
        <f>AB6</f>
        <v>62662</v>
      </c>
      <c r="E32" s="323">
        <f>'Rate Calculation'!D19</f>
        <v>0.32500000000000001</v>
      </c>
      <c r="F32" s="324">
        <f>D32*E32</f>
        <v>20365.150000000001</v>
      </c>
      <c r="G32" s="321"/>
      <c r="J32" s="319"/>
      <c r="K32" s="344" t="s">
        <v>531</v>
      </c>
      <c r="L32" s="322">
        <f>AB6</f>
        <v>62662</v>
      </c>
      <c r="M32" s="323">
        <f>+E32</f>
        <v>0.32500000000000001</v>
      </c>
      <c r="N32" s="324">
        <f>L32*M32</f>
        <v>20365.150000000001</v>
      </c>
      <c r="O32" s="321"/>
    </row>
    <row r="33" spans="2:15">
      <c r="B33" s="319"/>
      <c r="C33" s="345" t="s">
        <v>803</v>
      </c>
      <c r="D33" s="306">
        <f t="shared" ref="D33:D35" si="2">AB7</f>
        <v>57078</v>
      </c>
      <c r="E33" s="305">
        <f>'Rate Calculation'!D20</f>
        <v>0.70000000000000007</v>
      </c>
      <c r="F33" s="326">
        <f>D33*E33</f>
        <v>39954.600000000006</v>
      </c>
      <c r="G33" s="321"/>
      <c r="J33" s="319"/>
      <c r="K33" s="345" t="s">
        <v>803</v>
      </c>
      <c r="L33" s="306">
        <f t="shared" ref="L33:L35" si="3">AB7</f>
        <v>57078</v>
      </c>
      <c r="M33" s="305">
        <f>+E33</f>
        <v>0.70000000000000007</v>
      </c>
      <c r="N33" s="326">
        <f>L33*M33</f>
        <v>39954.600000000006</v>
      </c>
      <c r="O33" s="321"/>
    </row>
    <row r="34" spans="2:15">
      <c r="B34" s="319"/>
      <c r="C34" s="345" t="s">
        <v>532</v>
      </c>
      <c r="D34" s="306">
        <f t="shared" si="2"/>
        <v>38805</v>
      </c>
      <c r="E34" s="305">
        <f>'Rate Calculation'!D21</f>
        <v>7</v>
      </c>
      <c r="F34" s="326">
        <f>D34*E34</f>
        <v>271635</v>
      </c>
      <c r="G34" s="321"/>
      <c r="J34" s="319"/>
      <c r="K34" s="345" t="s">
        <v>532</v>
      </c>
      <c r="L34" s="306">
        <f t="shared" si="3"/>
        <v>38805</v>
      </c>
      <c r="M34" s="305">
        <f>+E34</f>
        <v>7</v>
      </c>
      <c r="N34" s="326">
        <f>L34*M34</f>
        <v>271635</v>
      </c>
      <c r="O34" s="321"/>
    </row>
    <row r="35" spans="2:15">
      <c r="B35" s="319"/>
      <c r="C35" s="346" t="s">
        <v>533</v>
      </c>
      <c r="D35" s="327">
        <f t="shared" si="2"/>
        <v>33689</v>
      </c>
      <c r="E35" s="328">
        <f>'Rate Calculation'!D22</f>
        <v>0.19</v>
      </c>
      <c r="F35" s="329">
        <f>D35*E35</f>
        <v>6400.91</v>
      </c>
      <c r="G35" s="321"/>
      <c r="J35" s="319"/>
      <c r="K35" s="346" t="s">
        <v>533</v>
      </c>
      <c r="L35" s="327">
        <f t="shared" si="3"/>
        <v>33689</v>
      </c>
      <c r="M35" s="328">
        <f>+E35</f>
        <v>0.19</v>
      </c>
      <c r="N35" s="329">
        <f>L35*M35</f>
        <v>6400.91</v>
      </c>
      <c r="O35" s="321"/>
    </row>
    <row r="36" spans="2:15">
      <c r="B36" s="319"/>
      <c r="C36" s="345"/>
      <c r="D36" s="306"/>
      <c r="E36" s="305"/>
      <c r="F36" s="306"/>
      <c r="G36" s="321"/>
      <c r="J36" s="319"/>
      <c r="K36" s="345"/>
      <c r="L36" s="306"/>
      <c r="M36" s="305"/>
      <c r="N36" s="306"/>
      <c r="O36" s="321"/>
    </row>
    <row r="37" spans="2:15">
      <c r="B37" s="319"/>
      <c r="C37" s="330" t="s">
        <v>534</v>
      </c>
      <c r="D37" s="330"/>
      <c r="E37" s="331">
        <f>SUM(E32:E35)</f>
        <v>8.2149999999999999</v>
      </c>
      <c r="F37" s="332">
        <f>SUM(F32:F35)</f>
        <v>338355.66</v>
      </c>
      <c r="G37" s="321"/>
      <c r="J37" s="319"/>
      <c r="K37" s="330" t="s">
        <v>534</v>
      </c>
      <c r="L37" s="330"/>
      <c r="M37" s="331">
        <f>SUM(M32:M35)</f>
        <v>8.2149999999999999</v>
      </c>
      <c r="N37" s="332">
        <f>SUM(N32:N35)</f>
        <v>338355.66</v>
      </c>
      <c r="O37" s="321"/>
    </row>
    <row r="38" spans="2:15">
      <c r="B38" s="319"/>
      <c r="C38" s="16"/>
      <c r="D38" s="16"/>
      <c r="E38" s="16"/>
      <c r="F38" s="16"/>
      <c r="G38" s="321"/>
      <c r="J38" s="319"/>
      <c r="K38" s="16"/>
      <c r="L38" s="16"/>
      <c r="M38" s="16"/>
      <c r="N38" s="16"/>
      <c r="O38" s="321"/>
    </row>
    <row r="39" spans="2:15">
      <c r="B39" s="319"/>
      <c r="C39" s="347" t="s">
        <v>538</v>
      </c>
      <c r="D39" s="16"/>
      <c r="E39" s="333">
        <f>$AB$17</f>
        <v>0.2112</v>
      </c>
      <c r="F39" s="334">
        <f>F37*E39</f>
        <v>71460.715391999998</v>
      </c>
      <c r="G39" s="321"/>
      <c r="J39" s="319"/>
      <c r="K39" s="347" t="s">
        <v>538</v>
      </c>
      <c r="L39" s="16"/>
      <c r="M39" s="333">
        <f>$AB$17</f>
        <v>0.2112</v>
      </c>
      <c r="N39" s="334">
        <f>N37*M39</f>
        <v>71460.715391999998</v>
      </c>
      <c r="O39" s="321"/>
    </row>
    <row r="40" spans="2:15">
      <c r="B40" s="319"/>
      <c r="C40" s="16"/>
      <c r="D40" s="16"/>
      <c r="E40" s="16"/>
      <c r="F40" s="302"/>
      <c r="G40" s="321"/>
      <c r="J40" s="319"/>
      <c r="K40" s="16"/>
      <c r="L40" s="16"/>
      <c r="M40" s="16"/>
      <c r="N40" s="302"/>
      <c r="O40" s="321"/>
    </row>
    <row r="41" spans="2:15">
      <c r="B41" s="319"/>
      <c r="C41" s="330" t="s">
        <v>539</v>
      </c>
      <c r="D41" s="14"/>
      <c r="E41" s="14"/>
      <c r="F41" s="335">
        <f>F37+F39</f>
        <v>409816.37539199996</v>
      </c>
      <c r="G41" s="321"/>
      <c r="J41" s="319"/>
      <c r="K41" s="330" t="s">
        <v>539</v>
      </c>
      <c r="L41" s="14"/>
      <c r="M41" s="14"/>
      <c r="N41" s="335">
        <f>N37+N39</f>
        <v>409816.37539199996</v>
      </c>
      <c r="O41" s="321"/>
    </row>
    <row r="42" spans="2:15">
      <c r="B42" s="319"/>
      <c r="C42" s="345"/>
      <c r="D42" s="16"/>
      <c r="E42" s="16"/>
      <c r="F42" s="334"/>
      <c r="G42" s="321"/>
      <c r="J42" s="319"/>
      <c r="K42" s="345"/>
      <c r="L42" s="16"/>
      <c r="M42" s="16"/>
      <c r="N42" s="334"/>
      <c r="O42" s="321"/>
    </row>
    <row r="43" spans="2:15">
      <c r="B43" s="319"/>
      <c r="C43" s="347" t="s">
        <v>181</v>
      </c>
      <c r="D43" s="16"/>
      <c r="E43" s="732">
        <f>E17</f>
        <v>4170.6471494607076</v>
      </c>
      <c r="F43" s="336">
        <f>E43*E37</f>
        <v>34261.866332819714</v>
      </c>
      <c r="G43" s="321"/>
      <c r="J43" s="319"/>
      <c r="K43" s="347" t="s">
        <v>181</v>
      </c>
      <c r="L43" s="16"/>
      <c r="M43" s="732">
        <f>M17</f>
        <v>8341.2942989214152</v>
      </c>
      <c r="N43" s="336">
        <f>M43*M37</f>
        <v>68523.732665639429</v>
      </c>
      <c r="O43" s="321"/>
    </row>
    <row r="44" spans="2:15">
      <c r="B44" s="319"/>
      <c r="C44" s="347" t="s">
        <v>502</v>
      </c>
      <c r="D44" s="16"/>
      <c r="E44" s="732">
        <f>E18</f>
        <v>4691.9780431432964</v>
      </c>
      <c r="F44" s="336">
        <f>E44*E37</f>
        <v>38544.599624422182</v>
      </c>
      <c r="G44" s="321"/>
      <c r="J44" s="319"/>
      <c r="K44" s="347" t="s">
        <v>502</v>
      </c>
      <c r="L44" s="16"/>
      <c r="M44" s="732">
        <f>M18</f>
        <v>4691.9780431432964</v>
      </c>
      <c r="N44" s="336">
        <f>M44*M37</f>
        <v>38544.599624422182</v>
      </c>
      <c r="O44" s="321"/>
    </row>
    <row r="45" spans="2:15">
      <c r="B45" s="319"/>
      <c r="C45" s="330" t="s">
        <v>182</v>
      </c>
      <c r="D45" s="14"/>
      <c r="E45" s="14"/>
      <c r="F45" s="337">
        <f>SUM(F41:F44)</f>
        <v>482622.84134924185</v>
      </c>
      <c r="G45" s="321"/>
      <c r="J45" s="319"/>
      <c r="K45" s="330" t="s">
        <v>182</v>
      </c>
      <c r="L45" s="14"/>
      <c r="M45" s="14"/>
      <c r="N45" s="337">
        <f>SUM(N41:N44)</f>
        <v>516884.70768206159</v>
      </c>
      <c r="O45" s="321"/>
    </row>
    <row r="46" spans="2:15" ht="15.75" thickBot="1">
      <c r="B46" s="319"/>
      <c r="C46" s="348" t="s">
        <v>540</v>
      </c>
      <c r="D46" s="338"/>
      <c r="E46" s="410">
        <f>$AB$16</f>
        <v>0.12</v>
      </c>
      <c r="F46" s="339">
        <f>E46*F45</f>
        <v>57914.740961909018</v>
      </c>
      <c r="G46" s="321"/>
      <c r="J46" s="319"/>
      <c r="K46" s="348" t="s">
        <v>540</v>
      </c>
      <c r="L46" s="338"/>
      <c r="M46" s="410">
        <f>$AB$16</f>
        <v>0.12</v>
      </c>
      <c r="N46" s="339">
        <f>M46*N45</f>
        <v>62026.16492184739</v>
      </c>
      <c r="O46" s="321"/>
    </row>
    <row r="47" spans="2:15" ht="15.75" thickTop="1">
      <c r="B47" s="319"/>
      <c r="C47" s="347" t="s">
        <v>813</v>
      </c>
      <c r="D47" s="347"/>
      <c r="E47" s="347"/>
      <c r="F47" s="432">
        <f>SUM(F45:F46)</f>
        <v>540537.58231115085</v>
      </c>
      <c r="G47" s="321"/>
      <c r="J47" s="319"/>
      <c r="K47" s="347" t="s">
        <v>813</v>
      </c>
      <c r="L47" s="347"/>
      <c r="M47" s="347"/>
      <c r="N47" s="432">
        <f>SUM(N45:N46)</f>
        <v>578910.872603909</v>
      </c>
      <c r="O47" s="321"/>
    </row>
    <row r="48" spans="2:15">
      <c r="B48" s="319"/>
      <c r="C48" s="325" t="s">
        <v>814</v>
      </c>
      <c r="D48" s="16"/>
      <c r="E48" s="333">
        <f>AB19</f>
        <v>2.3531493276716206E-2</v>
      </c>
      <c r="F48" s="340">
        <f>F47+(F47*E48)</f>
        <v>553257.23879511817</v>
      </c>
      <c r="G48" s="321"/>
      <c r="J48" s="319"/>
      <c r="K48" s="325" t="s">
        <v>814</v>
      </c>
      <c r="L48" s="16"/>
      <c r="M48" s="333">
        <f>AB19</f>
        <v>2.3531493276716206E-2</v>
      </c>
      <c r="N48" s="340">
        <f>N47+(N47*M48)</f>
        <v>592533.50991040585</v>
      </c>
      <c r="O48" s="321"/>
    </row>
    <row r="49" spans="1:16" ht="17.45" customHeight="1" thickBot="1">
      <c r="B49" s="319"/>
      <c r="C49" s="905" t="str">
        <f>C23</f>
        <v>PFMLA Trust Contribution</v>
      </c>
      <c r="D49" s="905"/>
      <c r="E49" s="912">
        <f>E23</f>
        <v>6.3E-3</v>
      </c>
      <c r="F49" s="911">
        <f>F37*(E48+1)*E49</f>
        <v>2181.8013458121013</v>
      </c>
      <c r="G49" s="908"/>
      <c r="H49" s="909"/>
      <c r="I49" s="909"/>
      <c r="J49" s="910"/>
      <c r="K49" s="905" t="str">
        <f>C49</f>
        <v>PFMLA Trust Contribution</v>
      </c>
      <c r="L49" s="905"/>
      <c r="M49" s="912">
        <f>M23</f>
        <v>6.3E-3</v>
      </c>
      <c r="N49" s="911">
        <f>N37*(M48+1)*M49</f>
        <v>2181.8013458121013</v>
      </c>
      <c r="O49" s="321"/>
    </row>
    <row r="50" spans="1:16" ht="15" customHeight="1" thickBot="1">
      <c r="B50" s="319"/>
      <c r="C50" s="607" t="s">
        <v>825</v>
      </c>
      <c r="D50" s="608"/>
      <c r="E50" s="609"/>
      <c r="F50" s="610">
        <f>F49+F48</f>
        <v>555439.04014093033</v>
      </c>
      <c r="G50" s="321"/>
      <c r="J50" s="319"/>
      <c r="K50" s="607" t="s">
        <v>825</v>
      </c>
      <c r="L50" s="608"/>
      <c r="M50" s="609"/>
      <c r="N50" s="610">
        <f>N48+N49</f>
        <v>594715.311256218</v>
      </c>
      <c r="O50" s="321"/>
      <c r="P50" s="777"/>
    </row>
    <row r="51" spans="1:16" ht="7.5" customHeight="1" thickBot="1">
      <c r="B51" s="319"/>
      <c r="C51" s="325"/>
      <c r="D51" s="16"/>
      <c r="E51" s="333"/>
      <c r="F51" s="340"/>
      <c r="G51" s="321"/>
      <c r="J51" s="319"/>
      <c r="K51" s="325"/>
      <c r="L51" s="16"/>
      <c r="M51" s="333"/>
      <c r="N51" s="340"/>
      <c r="O51" s="321"/>
    </row>
    <row r="52" spans="1:16" ht="15.75" thickBot="1">
      <c r="B52" s="319"/>
      <c r="C52" s="325" t="s">
        <v>715</v>
      </c>
      <c r="D52" s="16"/>
      <c r="E52" s="16"/>
      <c r="F52" s="611">
        <f>F50/12</f>
        <v>46286.586678410858</v>
      </c>
      <c r="G52" s="754"/>
      <c r="J52" s="319"/>
      <c r="K52" s="325" t="s">
        <v>715</v>
      </c>
      <c r="L52" s="16"/>
      <c r="M52" s="16"/>
      <c r="N52" s="611">
        <f>N50/12</f>
        <v>49559.609271351503</v>
      </c>
      <c r="O52" s="754"/>
      <c r="P52" s="776"/>
    </row>
    <row r="53" spans="1:16" ht="7.5" customHeight="1" thickBot="1">
      <c r="B53" s="341"/>
      <c r="C53" s="342"/>
      <c r="D53" s="630"/>
      <c r="E53" s="342"/>
      <c r="F53" s="629"/>
      <c r="G53" s="343"/>
      <c r="J53" s="341"/>
      <c r="K53" s="342"/>
      <c r="L53" s="630"/>
      <c r="M53" s="342"/>
      <c r="N53" s="629"/>
      <c r="O53" s="343"/>
    </row>
    <row r="54" spans="1:16" ht="15.75" thickBot="1">
      <c r="A54" s="287"/>
      <c r="B54" s="287"/>
      <c r="G54" s="755"/>
      <c r="J54" s="287"/>
      <c r="O54" s="755"/>
    </row>
    <row r="55" spans="1:16" ht="15.75" thickBot="1">
      <c r="B55" s="627"/>
      <c r="C55" s="628"/>
      <c r="D55" s="629"/>
      <c r="E55" s="629"/>
      <c r="F55" s="546"/>
      <c r="G55" s="318"/>
      <c r="J55" s="627"/>
      <c r="K55" s="628"/>
      <c r="L55" s="629"/>
      <c r="M55" s="629"/>
      <c r="N55" s="546"/>
      <c r="O55" s="318"/>
    </row>
    <row r="56" spans="1:16" ht="15.75" thickBot="1">
      <c r="B56" s="319"/>
      <c r="C56" s="966" t="s">
        <v>863</v>
      </c>
      <c r="D56" s="967"/>
      <c r="E56" s="967"/>
      <c r="F56" s="968"/>
      <c r="G56" s="321"/>
      <c r="J56" s="319"/>
      <c r="K56" s="966" t="s">
        <v>871</v>
      </c>
      <c r="L56" s="967"/>
      <c r="M56" s="967"/>
      <c r="N56" s="968"/>
      <c r="O56" s="321"/>
    </row>
    <row r="57" spans="1:16">
      <c r="B57" s="319"/>
      <c r="C57" s="16"/>
      <c r="D57" s="320" t="s">
        <v>177</v>
      </c>
      <c r="E57" s="320" t="s">
        <v>178</v>
      </c>
      <c r="F57" s="320" t="s">
        <v>179</v>
      </c>
      <c r="G57" s="321"/>
      <c r="J57" s="319"/>
      <c r="K57" s="16"/>
      <c r="L57" s="320" t="s">
        <v>177</v>
      </c>
      <c r="M57" s="320" t="s">
        <v>178</v>
      </c>
      <c r="N57" s="320" t="s">
        <v>179</v>
      </c>
      <c r="O57" s="321"/>
    </row>
    <row r="58" spans="1:16">
      <c r="B58" s="319"/>
      <c r="C58" s="344" t="s">
        <v>531</v>
      </c>
      <c r="D58" s="322">
        <f>AB6</f>
        <v>62662</v>
      </c>
      <c r="E58" s="323">
        <f>'Rate Calculation'!D24</f>
        <v>0.30000000000000004</v>
      </c>
      <c r="F58" s="324">
        <f>D58*E58</f>
        <v>18798.600000000002</v>
      </c>
      <c r="G58" s="321"/>
      <c r="J58" s="319"/>
      <c r="K58" s="344" t="s">
        <v>531</v>
      </c>
      <c r="L58" s="322">
        <f>D58</f>
        <v>62662</v>
      </c>
      <c r="M58" s="323">
        <f>+E58</f>
        <v>0.30000000000000004</v>
      </c>
      <c r="N58" s="324">
        <f>L58*M58</f>
        <v>18798.600000000002</v>
      </c>
      <c r="O58" s="321"/>
    </row>
    <row r="59" spans="1:16">
      <c r="B59" s="319"/>
      <c r="C59" s="345" t="s">
        <v>803</v>
      </c>
      <c r="D59" s="306">
        <f t="shared" ref="D59:D61" si="4">AB7</f>
        <v>57078</v>
      </c>
      <c r="E59" s="305">
        <f>'Rate Calculation'!D25</f>
        <v>0.60000000000000009</v>
      </c>
      <c r="F59" s="326">
        <f>D59*E59</f>
        <v>34246.800000000003</v>
      </c>
      <c r="G59" s="321"/>
      <c r="J59" s="319"/>
      <c r="K59" s="345" t="s">
        <v>803</v>
      </c>
      <c r="L59" s="306">
        <f t="shared" ref="L59:L61" si="5">D59</f>
        <v>57078</v>
      </c>
      <c r="M59" s="305">
        <f>+E59</f>
        <v>0.60000000000000009</v>
      </c>
      <c r="N59" s="326">
        <f>L59*M59</f>
        <v>34246.800000000003</v>
      </c>
      <c r="O59" s="321"/>
    </row>
    <row r="60" spans="1:16">
      <c r="B60" s="319"/>
      <c r="C60" s="345" t="s">
        <v>532</v>
      </c>
      <c r="D60" s="306">
        <f t="shared" si="4"/>
        <v>38805</v>
      </c>
      <c r="E60" s="305">
        <f>'Rate Calculation'!D26</f>
        <v>6</v>
      </c>
      <c r="F60" s="326">
        <f>D60*E60</f>
        <v>232830</v>
      </c>
      <c r="G60" s="321"/>
      <c r="J60" s="319"/>
      <c r="K60" s="345" t="s">
        <v>532</v>
      </c>
      <c r="L60" s="306">
        <f t="shared" si="5"/>
        <v>38805</v>
      </c>
      <c r="M60" s="305">
        <f>+E60</f>
        <v>6</v>
      </c>
      <c r="N60" s="326">
        <f>L60*M60</f>
        <v>232830</v>
      </c>
      <c r="O60" s="321"/>
    </row>
    <row r="61" spans="1:16">
      <c r="B61" s="319"/>
      <c r="C61" s="346" t="s">
        <v>533</v>
      </c>
      <c r="D61" s="327">
        <f t="shared" si="4"/>
        <v>33689</v>
      </c>
      <c r="E61" s="328">
        <f>'Rate Calculation'!D27</f>
        <v>0.16999999999999998</v>
      </c>
      <c r="F61" s="329">
        <f>D61*E61</f>
        <v>5727.1299999999992</v>
      </c>
      <c r="G61" s="321"/>
      <c r="J61" s="319"/>
      <c r="K61" s="346" t="s">
        <v>533</v>
      </c>
      <c r="L61" s="327">
        <f t="shared" si="5"/>
        <v>33689</v>
      </c>
      <c r="M61" s="328">
        <f>+E61</f>
        <v>0.16999999999999998</v>
      </c>
      <c r="N61" s="329">
        <f>L61*M61</f>
        <v>5727.1299999999992</v>
      </c>
      <c r="O61" s="321"/>
    </row>
    <row r="62" spans="1:16">
      <c r="B62" s="319"/>
      <c r="C62" s="345"/>
      <c r="D62" s="306"/>
      <c r="E62" s="305"/>
      <c r="F62" s="306"/>
      <c r="G62" s="321"/>
      <c r="J62" s="319"/>
      <c r="K62" s="345"/>
      <c r="L62" s="306"/>
      <c r="M62" s="305"/>
      <c r="N62" s="306"/>
      <c r="O62" s="321"/>
    </row>
    <row r="63" spans="1:16">
      <c r="B63" s="319"/>
      <c r="C63" s="330" t="s">
        <v>534</v>
      </c>
      <c r="D63" s="330"/>
      <c r="E63" s="331">
        <f>SUM(E58:E61)</f>
        <v>7.07</v>
      </c>
      <c r="F63" s="332">
        <f>SUM(F58:F61)</f>
        <v>291602.53000000003</v>
      </c>
      <c r="G63" s="321"/>
      <c r="J63" s="319"/>
      <c r="K63" s="330" t="s">
        <v>534</v>
      </c>
      <c r="L63" s="330"/>
      <c r="M63" s="331">
        <f>SUM(M58:M61)</f>
        <v>7.07</v>
      </c>
      <c r="N63" s="332">
        <f>SUM(N58:N61)</f>
        <v>291602.53000000003</v>
      </c>
      <c r="O63" s="321"/>
    </row>
    <row r="64" spans="1:16">
      <c r="B64" s="319"/>
      <c r="C64" s="16"/>
      <c r="D64" s="16"/>
      <c r="E64" s="16"/>
      <c r="F64" s="16"/>
      <c r="G64" s="321"/>
      <c r="J64" s="319"/>
      <c r="K64" s="16"/>
      <c r="L64" s="16"/>
      <c r="M64" s="16"/>
      <c r="N64" s="16"/>
      <c r="O64" s="321"/>
    </row>
    <row r="65" spans="2:17">
      <c r="B65" s="319"/>
      <c r="C65" s="347" t="s">
        <v>538</v>
      </c>
      <c r="D65" s="16"/>
      <c r="E65" s="333">
        <f>$AB$17</f>
        <v>0.2112</v>
      </c>
      <c r="F65" s="334">
        <f>F63*E65</f>
        <v>61586.454336000003</v>
      </c>
      <c r="G65" s="321"/>
      <c r="J65" s="319"/>
      <c r="K65" s="347" t="s">
        <v>538</v>
      </c>
      <c r="L65" s="16"/>
      <c r="M65" s="333">
        <f>$AB$17</f>
        <v>0.2112</v>
      </c>
      <c r="N65" s="334">
        <f>N63*M65</f>
        <v>61586.454336000003</v>
      </c>
      <c r="O65" s="321"/>
    </row>
    <row r="66" spans="2:17">
      <c r="B66" s="319"/>
      <c r="C66" s="16"/>
      <c r="D66" s="16"/>
      <c r="E66" s="16"/>
      <c r="F66" s="302"/>
      <c r="G66" s="321"/>
      <c r="J66" s="319"/>
      <c r="K66" s="16"/>
      <c r="L66" s="16"/>
      <c r="M66" s="16"/>
      <c r="N66" s="302"/>
      <c r="O66" s="321"/>
    </row>
    <row r="67" spans="2:17">
      <c r="B67" s="319"/>
      <c r="C67" s="330" t="s">
        <v>539</v>
      </c>
      <c r="D67" s="14"/>
      <c r="E67" s="14"/>
      <c r="F67" s="335">
        <f>F63+F65</f>
        <v>353188.98433600005</v>
      </c>
      <c r="G67" s="321"/>
      <c r="J67" s="319"/>
      <c r="K67" s="330" t="s">
        <v>539</v>
      </c>
      <c r="L67" s="14"/>
      <c r="M67" s="14"/>
      <c r="N67" s="335">
        <f>N63+N65</f>
        <v>353188.98433600005</v>
      </c>
      <c r="O67" s="321"/>
    </row>
    <row r="68" spans="2:17">
      <c r="B68" s="319"/>
      <c r="C68" s="345"/>
      <c r="D68" s="16"/>
      <c r="E68" s="16"/>
      <c r="F68" s="334"/>
      <c r="G68" s="321"/>
      <c r="J68" s="319"/>
      <c r="K68" s="345"/>
      <c r="L68" s="16"/>
      <c r="M68" s="16"/>
      <c r="N68" s="334"/>
      <c r="O68" s="321"/>
    </row>
    <row r="69" spans="2:17">
      <c r="B69" s="319"/>
      <c r="C69" s="347" t="s">
        <v>181</v>
      </c>
      <c r="D69" s="16"/>
      <c r="E69" s="732">
        <f>E43</f>
        <v>4170.6471494607076</v>
      </c>
      <c r="F69" s="336">
        <f>E69*E63</f>
        <v>29486.475346687203</v>
      </c>
      <c r="G69" s="321"/>
      <c r="J69" s="319"/>
      <c r="K69" s="347" t="s">
        <v>181</v>
      </c>
      <c r="L69" s="16"/>
      <c r="M69" s="732">
        <f>M43</f>
        <v>8341.2942989214152</v>
      </c>
      <c r="N69" s="336">
        <f>M69*M63</f>
        <v>58972.950693374405</v>
      </c>
      <c r="O69" s="321"/>
    </row>
    <row r="70" spans="2:17">
      <c r="B70" s="319"/>
      <c r="C70" s="347" t="s">
        <v>502</v>
      </c>
      <c r="D70" s="16"/>
      <c r="E70" s="732">
        <f>E44</f>
        <v>4691.9780431432964</v>
      </c>
      <c r="F70" s="336">
        <f>E70*E63</f>
        <v>33172.284765023105</v>
      </c>
      <c r="G70" s="321"/>
      <c r="J70" s="319"/>
      <c r="K70" s="347" t="s">
        <v>502</v>
      </c>
      <c r="L70" s="16"/>
      <c r="M70" s="732">
        <f>M44</f>
        <v>4691.9780431432964</v>
      </c>
      <c r="N70" s="336">
        <f>M70*M63</f>
        <v>33172.284765023105</v>
      </c>
      <c r="O70" s="321"/>
    </row>
    <row r="71" spans="2:17">
      <c r="B71" s="319"/>
      <c r="C71" s="330" t="s">
        <v>182</v>
      </c>
      <c r="D71" s="14"/>
      <c r="E71" s="14"/>
      <c r="F71" s="337">
        <f>SUM(F67:F70)</f>
        <v>415847.74444771034</v>
      </c>
      <c r="G71" s="321"/>
      <c r="J71" s="319"/>
      <c r="K71" s="330" t="s">
        <v>182</v>
      </c>
      <c r="L71" s="14"/>
      <c r="M71" s="14"/>
      <c r="N71" s="337">
        <f>SUM(N67:N70)</f>
        <v>445334.21979439753</v>
      </c>
      <c r="O71" s="321"/>
    </row>
    <row r="72" spans="2:17" ht="15.75" thickBot="1">
      <c r="B72" s="319"/>
      <c r="C72" s="348" t="s">
        <v>540</v>
      </c>
      <c r="D72" s="338"/>
      <c r="E72" s="410">
        <f>$AB$16</f>
        <v>0.12</v>
      </c>
      <c r="F72" s="339">
        <f>E72*F71</f>
        <v>49901.729333725241</v>
      </c>
      <c r="G72" s="321"/>
      <c r="J72" s="319"/>
      <c r="K72" s="348" t="s">
        <v>540</v>
      </c>
      <c r="L72" s="338"/>
      <c r="M72" s="410">
        <f>$AB$16</f>
        <v>0.12</v>
      </c>
      <c r="N72" s="339">
        <f>M72*N71</f>
        <v>53440.106375327705</v>
      </c>
      <c r="O72" s="321"/>
    </row>
    <row r="73" spans="2:17" ht="15.75" thickTop="1">
      <c r="B73" s="319"/>
      <c r="C73" s="347" t="s">
        <v>813</v>
      </c>
      <c r="D73" s="347"/>
      <c r="E73" s="347"/>
      <c r="F73" s="432">
        <f>SUM(F71:F72)</f>
        <v>465749.47378143558</v>
      </c>
      <c r="G73" s="321"/>
      <c r="J73" s="319"/>
      <c r="K73" s="347" t="s">
        <v>813</v>
      </c>
      <c r="L73" s="347"/>
      <c r="M73" s="347"/>
      <c r="N73" s="432">
        <f>SUM(N71:N72)</f>
        <v>498774.32616972522</v>
      </c>
      <c r="O73" s="321"/>
    </row>
    <row r="74" spans="2:17" ht="15" customHeight="1">
      <c r="B74" s="319"/>
      <c r="C74" s="325" t="s">
        <v>814</v>
      </c>
      <c r="D74" s="16"/>
      <c r="E74" s="333">
        <f>AB19</f>
        <v>2.3531493276716206E-2</v>
      </c>
      <c r="F74" s="340">
        <f>F73+(F73*E74)</f>
        <v>476709.25439235754</v>
      </c>
      <c r="G74" s="321"/>
      <c r="J74" s="319"/>
      <c r="K74" s="325" t="s">
        <v>814</v>
      </c>
      <c r="L74" s="16"/>
      <c r="M74" s="333">
        <f>AB19</f>
        <v>2.3531493276716206E-2</v>
      </c>
      <c r="N74" s="340">
        <f>N73+(N73*M74)</f>
        <v>510511.23087258678</v>
      </c>
      <c r="O74" s="321"/>
      <c r="Q74" s="729"/>
    </row>
    <row r="75" spans="2:17" s="916" customFormat="1" ht="15" customHeight="1" thickBot="1">
      <c r="B75" s="914"/>
      <c r="C75" s="905" t="str">
        <f>C49</f>
        <v>PFMLA Trust Contribution</v>
      </c>
      <c r="D75" s="905"/>
      <c r="E75" s="912">
        <f>E49</f>
        <v>6.3E-3</v>
      </c>
      <c r="F75" s="911">
        <f>F63*(E74+1)*E75</f>
        <v>1880.3255497372613</v>
      </c>
      <c r="G75" s="908"/>
      <c r="H75" s="909"/>
      <c r="I75" s="909"/>
      <c r="J75" s="910"/>
      <c r="K75" s="905" t="str">
        <f>K49</f>
        <v>PFMLA Trust Contribution</v>
      </c>
      <c r="L75" s="905"/>
      <c r="M75" s="912">
        <f>M49</f>
        <v>6.3E-3</v>
      </c>
      <c r="N75" s="911">
        <f>N63*(M74+1)*M75</f>
        <v>1880.3255497372613</v>
      </c>
      <c r="O75" s="762"/>
      <c r="P75" s="915"/>
    </row>
    <row r="76" spans="2:17" ht="15.75" thickBot="1">
      <c r="B76" s="319"/>
      <c r="C76" s="607" t="s">
        <v>825</v>
      </c>
      <c r="D76" s="608"/>
      <c r="E76" s="609"/>
      <c r="F76" s="610">
        <f>F74+F75</f>
        <v>478589.5799420948</v>
      </c>
      <c r="G76" s="321"/>
      <c r="J76" s="319"/>
      <c r="K76" s="607" t="s">
        <v>825</v>
      </c>
      <c r="L76" s="608"/>
      <c r="M76" s="609"/>
      <c r="N76" s="610">
        <f>N74+N75</f>
        <v>512391.55642232404</v>
      </c>
      <c r="O76" s="321"/>
    </row>
    <row r="77" spans="2:17" ht="15.75" thickBot="1">
      <c r="B77" s="319"/>
      <c r="C77" s="325"/>
      <c r="D77" s="16"/>
      <c r="E77" s="333"/>
      <c r="F77" s="340"/>
      <c r="G77" s="321"/>
      <c r="J77" s="319"/>
      <c r="K77" s="325"/>
      <c r="L77" s="16"/>
      <c r="M77" s="333"/>
      <c r="N77" s="340"/>
      <c r="O77" s="321"/>
    </row>
    <row r="78" spans="2:17" ht="15.75" thickBot="1">
      <c r="B78" s="319"/>
      <c r="C78" s="325" t="s">
        <v>715</v>
      </c>
      <c r="D78" s="16"/>
      <c r="E78" s="16"/>
      <c r="F78" s="913">
        <f>F76/12</f>
        <v>39882.464995174567</v>
      </c>
      <c r="G78" s="754"/>
      <c r="J78" s="319"/>
      <c r="K78" s="325" t="s">
        <v>715</v>
      </c>
      <c r="L78" s="16"/>
      <c r="M78" s="16"/>
      <c r="N78" s="611">
        <f>N76/12</f>
        <v>42699.296368527001</v>
      </c>
      <c r="O78" s="754"/>
    </row>
    <row r="79" spans="2:17" ht="9.75" customHeight="1" thickBot="1">
      <c r="B79" s="341"/>
      <c r="C79" s="342"/>
      <c r="D79" s="630"/>
      <c r="E79" s="342"/>
      <c r="F79" s="342"/>
      <c r="G79" s="343"/>
      <c r="J79" s="341"/>
      <c r="K79" s="342"/>
      <c r="L79" s="630"/>
      <c r="M79" s="342"/>
      <c r="N79" s="342"/>
      <c r="O79" s="343"/>
    </row>
    <row r="80" spans="2:17" ht="15.75" thickBot="1">
      <c r="B80" s="522"/>
      <c r="C80" s="522"/>
      <c r="D80" s="522"/>
      <c r="E80" s="522"/>
      <c r="F80" s="522"/>
      <c r="G80" s="522"/>
      <c r="H80" s="15"/>
      <c r="I80" s="15"/>
      <c r="J80" s="522"/>
      <c r="K80" s="522"/>
      <c r="L80" s="522"/>
      <c r="M80" s="522"/>
      <c r="N80" s="522"/>
      <c r="O80" s="522"/>
      <c r="P80" s="15"/>
    </row>
    <row r="81" spans="2:15" ht="15.75" thickBot="1">
      <c r="B81" s="319"/>
      <c r="C81" s="545"/>
      <c r="D81" s="342"/>
      <c r="E81" s="342"/>
      <c r="F81" s="342"/>
      <c r="G81" s="318"/>
      <c r="J81" s="319"/>
      <c r="K81" s="545"/>
      <c r="L81" s="342"/>
      <c r="M81" s="342"/>
      <c r="N81" s="342"/>
      <c r="O81" s="318"/>
    </row>
    <row r="82" spans="2:15" ht="15.75" thickBot="1">
      <c r="B82" s="319"/>
      <c r="C82" s="966" t="s">
        <v>864</v>
      </c>
      <c r="D82" s="967"/>
      <c r="E82" s="967"/>
      <c r="F82" s="968"/>
      <c r="G82" s="321"/>
      <c r="J82" s="319"/>
      <c r="K82" s="966" t="s">
        <v>872</v>
      </c>
      <c r="L82" s="967"/>
      <c r="M82" s="967"/>
      <c r="N82" s="968"/>
      <c r="O82" s="321"/>
    </row>
    <row r="83" spans="2:15">
      <c r="B83" s="319"/>
      <c r="C83" s="632"/>
      <c r="D83" s="320" t="s">
        <v>177</v>
      </c>
      <c r="E83" s="320" t="s">
        <v>178</v>
      </c>
      <c r="F83" s="320" t="s">
        <v>179</v>
      </c>
      <c r="G83" s="321"/>
      <c r="J83" s="319"/>
      <c r="K83" s="632"/>
      <c r="L83" s="320" t="s">
        <v>177</v>
      </c>
      <c r="M83" s="320" t="s">
        <v>178</v>
      </c>
      <c r="N83" s="320" t="s">
        <v>179</v>
      </c>
      <c r="O83" s="321"/>
    </row>
    <row r="84" spans="2:15">
      <c r="B84" s="319"/>
      <c r="C84" s="344" t="s">
        <v>531</v>
      </c>
      <c r="D84" s="322">
        <f>D58</f>
        <v>62662</v>
      </c>
      <c r="E84" s="323">
        <f>'Rate Calculation'!D29</f>
        <v>0.27500000000000002</v>
      </c>
      <c r="F84" s="324">
        <f>D84*E84</f>
        <v>17232.050000000003</v>
      </c>
      <c r="G84" s="321"/>
      <c r="J84" s="319"/>
      <c r="K84" s="344" t="s">
        <v>531</v>
      </c>
      <c r="L84" s="322">
        <f>L58</f>
        <v>62662</v>
      </c>
      <c r="M84" s="323">
        <f>+E84</f>
        <v>0.27500000000000002</v>
      </c>
      <c r="N84" s="324">
        <f>L84*M84</f>
        <v>17232.050000000003</v>
      </c>
      <c r="O84" s="321"/>
    </row>
    <row r="85" spans="2:15">
      <c r="B85" s="319"/>
      <c r="C85" s="345" t="s">
        <v>803</v>
      </c>
      <c r="D85" s="306">
        <f t="shared" ref="D85:D87" si="6">D59</f>
        <v>57078</v>
      </c>
      <c r="E85" s="305">
        <f>'Rate Calculation'!D30</f>
        <v>0.5</v>
      </c>
      <c r="F85" s="326">
        <f>D85*E85</f>
        <v>28539</v>
      </c>
      <c r="G85" s="321"/>
      <c r="J85" s="319"/>
      <c r="K85" s="345" t="s">
        <v>803</v>
      </c>
      <c r="L85" s="306">
        <f t="shared" ref="L85:L87" si="7">L59</f>
        <v>57078</v>
      </c>
      <c r="M85" s="305">
        <f>+E85</f>
        <v>0.5</v>
      </c>
      <c r="N85" s="326">
        <f>L85*M85</f>
        <v>28539</v>
      </c>
      <c r="O85" s="321"/>
    </row>
    <row r="86" spans="2:15">
      <c r="B86" s="319"/>
      <c r="C86" s="345" t="s">
        <v>532</v>
      </c>
      <c r="D86" s="306">
        <f t="shared" si="6"/>
        <v>38805</v>
      </c>
      <c r="E86" s="305">
        <f>'Rate Calculation'!D31</f>
        <v>5</v>
      </c>
      <c r="F86" s="326">
        <f>D86*E86</f>
        <v>194025</v>
      </c>
      <c r="G86" s="321"/>
      <c r="J86" s="319"/>
      <c r="K86" s="345" t="s">
        <v>532</v>
      </c>
      <c r="L86" s="306">
        <f t="shared" si="7"/>
        <v>38805</v>
      </c>
      <c r="M86" s="305">
        <f>+E86</f>
        <v>5</v>
      </c>
      <c r="N86" s="326">
        <f>L86*M86</f>
        <v>194025</v>
      </c>
      <c r="O86" s="321"/>
    </row>
    <row r="87" spans="2:15">
      <c r="B87" s="319"/>
      <c r="C87" s="346" t="s">
        <v>533</v>
      </c>
      <c r="D87" s="327">
        <f t="shared" si="6"/>
        <v>33689</v>
      </c>
      <c r="E87" s="328">
        <f>'Rate Calculation'!D32</f>
        <v>0.15000000000000002</v>
      </c>
      <c r="F87" s="329">
        <f>D87*E87</f>
        <v>5053.3500000000004</v>
      </c>
      <c r="G87" s="321"/>
      <c r="J87" s="319"/>
      <c r="K87" s="346" t="s">
        <v>533</v>
      </c>
      <c r="L87" s="327">
        <f t="shared" si="7"/>
        <v>33689</v>
      </c>
      <c r="M87" s="328">
        <f>+E87</f>
        <v>0.15000000000000002</v>
      </c>
      <c r="N87" s="329">
        <f>L87*M87</f>
        <v>5053.3500000000004</v>
      </c>
      <c r="O87" s="321"/>
    </row>
    <row r="88" spans="2:15">
      <c r="B88" s="319"/>
      <c r="C88" s="345"/>
      <c r="D88" s="306"/>
      <c r="E88" s="305"/>
      <c r="F88" s="306"/>
      <c r="G88" s="321"/>
      <c r="J88" s="319"/>
      <c r="K88" s="345"/>
      <c r="L88" s="306"/>
      <c r="M88" s="305"/>
      <c r="N88" s="306"/>
      <c r="O88" s="321"/>
    </row>
    <row r="89" spans="2:15">
      <c r="B89" s="319"/>
      <c r="C89" s="330" t="s">
        <v>534</v>
      </c>
      <c r="D89" s="330"/>
      <c r="E89" s="331">
        <f>SUM(E84:E87)</f>
        <v>5.9250000000000007</v>
      </c>
      <c r="F89" s="332">
        <f>SUM(F84:F87)</f>
        <v>244849.4</v>
      </c>
      <c r="G89" s="321"/>
      <c r="J89" s="319"/>
      <c r="K89" s="330" t="s">
        <v>534</v>
      </c>
      <c r="L89" s="330"/>
      <c r="M89" s="331">
        <f>SUM(M84:M87)</f>
        <v>5.9250000000000007</v>
      </c>
      <c r="N89" s="332">
        <f>SUM(N84:N87)</f>
        <v>244849.4</v>
      </c>
      <c r="O89" s="321"/>
    </row>
    <row r="90" spans="2:15">
      <c r="B90" s="319"/>
      <c r="C90" s="16"/>
      <c r="D90" s="16"/>
      <c r="E90" s="16"/>
      <c r="F90" s="16"/>
      <c r="G90" s="321"/>
      <c r="J90" s="319"/>
      <c r="K90" s="16"/>
      <c r="L90" s="16"/>
      <c r="M90" s="16"/>
      <c r="N90" s="16"/>
      <c r="O90" s="321"/>
    </row>
    <row r="91" spans="2:15">
      <c r="B91" s="319"/>
      <c r="C91" s="347" t="s">
        <v>538</v>
      </c>
      <c r="D91" s="16"/>
      <c r="E91" s="333">
        <f>$AB$17</f>
        <v>0.2112</v>
      </c>
      <c r="F91" s="334">
        <f>F89*E91</f>
        <v>51712.19328</v>
      </c>
      <c r="G91" s="321"/>
      <c r="J91" s="319"/>
      <c r="K91" s="347" t="s">
        <v>538</v>
      </c>
      <c r="L91" s="16"/>
      <c r="M91" s="333">
        <f>$AB$17</f>
        <v>0.2112</v>
      </c>
      <c r="N91" s="334">
        <f>N89*M91</f>
        <v>51712.19328</v>
      </c>
      <c r="O91" s="321"/>
    </row>
    <row r="92" spans="2:15">
      <c r="B92" s="319"/>
      <c r="C92" s="16"/>
      <c r="D92" s="16"/>
      <c r="E92" s="16"/>
      <c r="F92" s="302"/>
      <c r="G92" s="321"/>
      <c r="J92" s="319"/>
      <c r="K92" s="16"/>
      <c r="L92" s="16"/>
      <c r="M92" s="16"/>
      <c r="N92" s="302"/>
      <c r="O92" s="321"/>
    </row>
    <row r="93" spans="2:15">
      <c r="B93" s="319"/>
      <c r="C93" s="330" t="s">
        <v>539</v>
      </c>
      <c r="D93" s="14"/>
      <c r="E93" s="14"/>
      <c r="F93" s="335">
        <f>F89+F91</f>
        <v>296561.59327999997</v>
      </c>
      <c r="G93" s="321"/>
      <c r="J93" s="319"/>
      <c r="K93" s="330" t="s">
        <v>539</v>
      </c>
      <c r="L93" s="14"/>
      <c r="M93" s="14"/>
      <c r="N93" s="335">
        <f>N89+N91</f>
        <v>296561.59327999997</v>
      </c>
      <c r="O93" s="321"/>
    </row>
    <row r="94" spans="2:15">
      <c r="B94" s="319"/>
      <c r="C94" s="345"/>
      <c r="D94" s="16"/>
      <c r="E94" s="16"/>
      <c r="F94" s="334"/>
      <c r="G94" s="321"/>
      <c r="J94" s="319"/>
      <c r="K94" s="345"/>
      <c r="L94" s="16"/>
      <c r="M94" s="16"/>
      <c r="N94" s="334"/>
      <c r="O94" s="321"/>
    </row>
    <row r="95" spans="2:15">
      <c r="B95" s="319"/>
      <c r="C95" s="347" t="s">
        <v>181</v>
      </c>
      <c r="D95" s="16"/>
      <c r="E95" s="732">
        <f>E69</f>
        <v>4170.6471494607076</v>
      </c>
      <c r="F95" s="336">
        <f>E95*E89</f>
        <v>24711.084360554694</v>
      </c>
      <c r="G95" s="321"/>
      <c r="J95" s="319"/>
      <c r="K95" s="347" t="s">
        <v>181</v>
      </c>
      <c r="L95" s="16"/>
      <c r="M95" s="732">
        <f>M69</f>
        <v>8341.2942989214152</v>
      </c>
      <c r="N95" s="336">
        <f>M95*M89</f>
        <v>49422.168721109389</v>
      </c>
      <c r="O95" s="321"/>
    </row>
    <row r="96" spans="2:15">
      <c r="B96" s="319"/>
      <c r="C96" s="347" t="s">
        <v>502</v>
      </c>
      <c r="D96" s="16"/>
      <c r="E96" s="732">
        <f>E70</f>
        <v>4691.9780431432964</v>
      </c>
      <c r="F96" s="336">
        <f>E96*E89</f>
        <v>27799.969905624035</v>
      </c>
      <c r="G96" s="321"/>
      <c r="J96" s="319"/>
      <c r="K96" s="347" t="s">
        <v>502</v>
      </c>
      <c r="L96" s="16"/>
      <c r="M96" s="732">
        <f>M70</f>
        <v>4691.9780431432964</v>
      </c>
      <c r="N96" s="336">
        <f>M96*M89</f>
        <v>27799.969905624035</v>
      </c>
      <c r="O96" s="321"/>
    </row>
    <row r="97" spans="2:17">
      <c r="B97" s="319"/>
      <c r="C97" s="330" t="s">
        <v>182</v>
      </c>
      <c r="D97" s="14"/>
      <c r="E97" s="14"/>
      <c r="F97" s="337">
        <f>SUM(F93:F96)</f>
        <v>349072.64754617872</v>
      </c>
      <c r="G97" s="321"/>
      <c r="J97" s="319"/>
      <c r="K97" s="330" t="s">
        <v>182</v>
      </c>
      <c r="L97" s="14"/>
      <c r="M97" s="14"/>
      <c r="N97" s="337">
        <f>SUM(N93:N96)</f>
        <v>373783.73190673342</v>
      </c>
      <c r="O97" s="321"/>
    </row>
    <row r="98" spans="2:17" ht="15.75" thickBot="1">
      <c r="B98" s="319"/>
      <c r="C98" s="348" t="s">
        <v>540</v>
      </c>
      <c r="D98" s="338"/>
      <c r="E98" s="410">
        <f>$AB$16</f>
        <v>0.12</v>
      </c>
      <c r="F98" s="339">
        <f>E98*F97</f>
        <v>41888.717705541443</v>
      </c>
      <c r="G98" s="321"/>
      <c r="J98" s="319"/>
      <c r="K98" s="348" t="s">
        <v>540</v>
      </c>
      <c r="L98" s="338"/>
      <c r="M98" s="410">
        <f>$AB$16</f>
        <v>0.12</v>
      </c>
      <c r="N98" s="339">
        <f>M98*N97</f>
        <v>44854.047828808005</v>
      </c>
      <c r="O98" s="321"/>
    </row>
    <row r="99" spans="2:17" ht="15.75" thickTop="1">
      <c r="B99" s="319"/>
      <c r="C99" s="347" t="s">
        <v>813</v>
      </c>
      <c r="D99" s="347"/>
      <c r="E99" s="347"/>
      <c r="F99" s="432">
        <f>SUM(F97:F98)</f>
        <v>390961.36525172018</v>
      </c>
      <c r="G99" s="321"/>
      <c r="J99" s="319"/>
      <c r="K99" s="347" t="s">
        <v>813</v>
      </c>
      <c r="L99" s="347"/>
      <c r="M99" s="347"/>
      <c r="N99" s="432">
        <f>SUM(N97:N98)</f>
        <v>418637.77973554144</v>
      </c>
      <c r="O99" s="321"/>
    </row>
    <row r="100" spans="2:17">
      <c r="B100" s="319"/>
      <c r="C100" s="325" t="s">
        <v>814</v>
      </c>
      <c r="D100" s="16"/>
      <c r="E100" s="333">
        <f>AB19</f>
        <v>2.3531493276716206E-2</v>
      </c>
      <c r="F100" s="340">
        <f>F99+(F99*E100)</f>
        <v>400161.26998959685</v>
      </c>
      <c r="G100" s="321"/>
      <c r="J100" s="319"/>
      <c r="K100" s="325" t="s">
        <v>814</v>
      </c>
      <c r="L100" s="16"/>
      <c r="M100" s="333">
        <f>AB19</f>
        <v>2.3531493276716206E-2</v>
      </c>
      <c r="N100" s="340">
        <f>N99+(N99*M100)</f>
        <v>428488.95183476771</v>
      </c>
      <c r="O100" s="321"/>
      <c r="Q100" s="729"/>
    </row>
    <row r="101" spans="2:17" ht="13.9" customHeight="1" thickBot="1">
      <c r="B101" s="319"/>
      <c r="C101" s="917" t="str">
        <f>C75</f>
        <v>PFMLA Trust Contribution</v>
      </c>
      <c r="D101" s="905"/>
      <c r="E101" s="912">
        <f>E75</f>
        <v>6.3E-3</v>
      </c>
      <c r="F101" s="911">
        <f>F89*(E100+1)*E101</f>
        <v>1578.8497536624202</v>
      </c>
      <c r="G101" s="908"/>
      <c r="H101" s="909"/>
      <c r="I101" s="909"/>
      <c r="J101" s="910"/>
      <c r="K101" s="917" t="str">
        <f>K75</f>
        <v>PFMLA Trust Contribution</v>
      </c>
      <c r="L101" s="905"/>
      <c r="M101" s="912">
        <f>M75</f>
        <v>6.3E-3</v>
      </c>
      <c r="N101" s="911">
        <f>N89*(M100+1)*M101</f>
        <v>1578.8497536624202</v>
      </c>
      <c r="O101" s="321"/>
    </row>
    <row r="102" spans="2:17" ht="15.75" thickBot="1">
      <c r="B102" s="319"/>
      <c r="C102" s="607" t="s">
        <v>825</v>
      </c>
      <c r="D102" s="608"/>
      <c r="E102" s="609"/>
      <c r="F102" s="610">
        <f>F100+F101</f>
        <v>401740.11974325927</v>
      </c>
      <c r="G102" s="321"/>
      <c r="J102" s="319"/>
      <c r="K102" s="607" t="s">
        <v>825</v>
      </c>
      <c r="L102" s="608"/>
      <c r="M102" s="609"/>
      <c r="N102" s="610">
        <f>N100+N101</f>
        <v>430067.80158843013</v>
      </c>
      <c r="O102" s="321"/>
    </row>
    <row r="103" spans="2:17" ht="6.75" customHeight="1" thickBot="1">
      <c r="B103" s="319"/>
      <c r="C103" s="325"/>
      <c r="D103" s="16"/>
      <c r="E103" s="333"/>
      <c r="F103" s="340"/>
      <c r="G103" s="321"/>
      <c r="J103" s="319"/>
      <c r="K103" s="325"/>
      <c r="L103" s="16"/>
      <c r="M103" s="333"/>
      <c r="N103" s="340"/>
      <c r="O103" s="321"/>
    </row>
    <row r="104" spans="2:17" ht="15.75" thickBot="1">
      <c r="B104" s="319"/>
      <c r="C104" s="325" t="s">
        <v>715</v>
      </c>
      <c r="D104" s="16"/>
      <c r="E104" s="16"/>
      <c r="F104" s="611">
        <f>F102/12</f>
        <v>33478.343311938275</v>
      </c>
      <c r="G104" s="754"/>
      <c r="J104" s="319"/>
      <c r="K104" s="325" t="s">
        <v>715</v>
      </c>
      <c r="L104" s="16"/>
      <c r="M104" s="16"/>
      <c r="N104" s="611">
        <f>N102/12</f>
        <v>35838.983465702513</v>
      </c>
      <c r="O104" s="754"/>
    </row>
    <row r="105" spans="2:17" ht="10.5" customHeight="1" thickBot="1">
      <c r="B105" s="341"/>
      <c r="C105" s="342"/>
      <c r="D105" s="630"/>
      <c r="E105" s="342"/>
      <c r="F105" s="342"/>
      <c r="G105" s="343"/>
      <c r="J105" s="341"/>
      <c r="K105" s="342"/>
      <c r="L105" s="630"/>
      <c r="M105" s="342"/>
      <c r="N105" s="342"/>
      <c r="O105" s="343"/>
    </row>
    <row r="106" spans="2:17" ht="15.75" thickBot="1">
      <c r="G106" s="755"/>
      <c r="H106" s="15"/>
      <c r="I106" s="15"/>
      <c r="O106" s="755"/>
      <c r="P106" s="15"/>
    </row>
    <row r="107" spans="2:17" ht="15.75" thickBot="1">
      <c r="B107" s="627"/>
      <c r="C107" s="628"/>
      <c r="D107" s="629"/>
      <c r="E107" s="629"/>
      <c r="F107" s="629"/>
      <c r="G107" s="318"/>
      <c r="J107" s="627"/>
      <c r="K107" s="628"/>
      <c r="L107" s="629"/>
      <c r="M107" s="629"/>
      <c r="N107" s="629"/>
      <c r="O107" s="318"/>
    </row>
    <row r="108" spans="2:17" ht="15.75" thickBot="1">
      <c r="B108" s="319"/>
      <c r="C108" s="966" t="s">
        <v>865</v>
      </c>
      <c r="D108" s="967"/>
      <c r="E108" s="967"/>
      <c r="F108" s="968"/>
      <c r="G108" s="321"/>
      <c r="J108" s="319"/>
      <c r="K108" s="966" t="s">
        <v>873</v>
      </c>
      <c r="L108" s="967"/>
      <c r="M108" s="967"/>
      <c r="N108" s="968"/>
      <c r="O108" s="321"/>
    </row>
    <row r="109" spans="2:17">
      <c r="B109" s="319"/>
      <c r="C109" s="16"/>
      <c r="D109" s="320" t="s">
        <v>177</v>
      </c>
      <c r="E109" s="320" t="s">
        <v>178</v>
      </c>
      <c r="F109" s="320" t="s">
        <v>179</v>
      </c>
      <c r="G109" s="321"/>
      <c r="J109" s="319"/>
      <c r="K109" s="16"/>
      <c r="L109" s="320" t="s">
        <v>177</v>
      </c>
      <c r="M109" s="320" t="s">
        <v>178</v>
      </c>
      <c r="N109" s="320" t="s">
        <v>179</v>
      </c>
      <c r="O109" s="321"/>
    </row>
    <row r="110" spans="2:17">
      <c r="B110" s="319"/>
      <c r="C110" s="344" t="s">
        <v>531</v>
      </c>
      <c r="D110" s="322">
        <f>D84</f>
        <v>62662</v>
      </c>
      <c r="E110" s="323">
        <f>+'Rate Calculation'!D34</f>
        <v>0.25</v>
      </c>
      <c r="F110" s="324">
        <f>D110*E110</f>
        <v>15665.5</v>
      </c>
      <c r="G110" s="321"/>
      <c r="J110" s="319"/>
      <c r="K110" s="344" t="s">
        <v>531</v>
      </c>
      <c r="L110" s="322">
        <f>L84</f>
        <v>62662</v>
      </c>
      <c r="M110" s="323">
        <f>+E110</f>
        <v>0.25</v>
      </c>
      <c r="N110" s="324">
        <f>L110*M110</f>
        <v>15665.5</v>
      </c>
      <c r="O110" s="321"/>
    </row>
    <row r="111" spans="2:17">
      <c r="B111" s="319"/>
      <c r="C111" s="345" t="s">
        <v>803</v>
      </c>
      <c r="D111" s="306">
        <f t="shared" ref="D111:D113" si="8">D85</f>
        <v>57078</v>
      </c>
      <c r="E111" s="305">
        <f>+'Rate Calculation'!D35</f>
        <v>0.4</v>
      </c>
      <c r="F111" s="326">
        <f>D111*E111</f>
        <v>22831.200000000001</v>
      </c>
      <c r="G111" s="321"/>
      <c r="J111" s="319"/>
      <c r="K111" s="345" t="s">
        <v>803</v>
      </c>
      <c r="L111" s="306">
        <f t="shared" ref="L111:L113" si="9">L85</f>
        <v>57078</v>
      </c>
      <c r="M111" s="305">
        <f>+E111</f>
        <v>0.4</v>
      </c>
      <c r="N111" s="326">
        <f>L111*M111</f>
        <v>22831.200000000001</v>
      </c>
      <c r="O111" s="321"/>
    </row>
    <row r="112" spans="2:17">
      <c r="B112" s="319"/>
      <c r="C112" s="345" t="s">
        <v>532</v>
      </c>
      <c r="D112" s="306">
        <f t="shared" si="8"/>
        <v>38805</v>
      </c>
      <c r="E112" s="305">
        <f>+'Rate Calculation'!D36</f>
        <v>4</v>
      </c>
      <c r="F112" s="326">
        <f>D112*E112</f>
        <v>155220</v>
      </c>
      <c r="G112" s="321"/>
      <c r="J112" s="319"/>
      <c r="K112" s="345" t="s">
        <v>532</v>
      </c>
      <c r="L112" s="306">
        <f t="shared" si="9"/>
        <v>38805</v>
      </c>
      <c r="M112" s="305">
        <f>+E112</f>
        <v>4</v>
      </c>
      <c r="N112" s="326">
        <f>L112*M112</f>
        <v>155220</v>
      </c>
      <c r="O112" s="321"/>
    </row>
    <row r="113" spans="2:17">
      <c r="B113" s="319"/>
      <c r="C113" s="346" t="s">
        <v>533</v>
      </c>
      <c r="D113" s="327">
        <f t="shared" si="8"/>
        <v>33689</v>
      </c>
      <c r="E113" s="328">
        <f>+'Rate Calculation'!D37</f>
        <v>0.13</v>
      </c>
      <c r="F113" s="329">
        <f>D113*E113</f>
        <v>4379.57</v>
      </c>
      <c r="G113" s="321"/>
      <c r="J113" s="319"/>
      <c r="K113" s="346" t="s">
        <v>533</v>
      </c>
      <c r="L113" s="327">
        <f t="shared" si="9"/>
        <v>33689</v>
      </c>
      <c r="M113" s="328">
        <f>+E113</f>
        <v>0.13</v>
      </c>
      <c r="N113" s="329">
        <f>L113*M113</f>
        <v>4379.57</v>
      </c>
      <c r="O113" s="321"/>
    </row>
    <row r="114" spans="2:17">
      <c r="B114" s="319"/>
      <c r="C114" s="345"/>
      <c r="D114" s="306"/>
      <c r="E114" s="305"/>
      <c r="F114" s="306"/>
      <c r="G114" s="321"/>
      <c r="J114" s="319"/>
      <c r="K114" s="345"/>
      <c r="L114" s="306"/>
      <c r="M114" s="305"/>
      <c r="N114" s="306"/>
      <c r="O114" s="321"/>
    </row>
    <row r="115" spans="2:17">
      <c r="B115" s="319"/>
      <c r="C115" s="330" t="s">
        <v>534</v>
      </c>
      <c r="D115" s="330"/>
      <c r="E115" s="331">
        <f>SUM(E110:E113)</f>
        <v>4.78</v>
      </c>
      <c r="F115" s="332">
        <f>SUM(F110:F113)</f>
        <v>198096.27000000002</v>
      </c>
      <c r="G115" s="321"/>
      <c r="J115" s="319"/>
      <c r="K115" s="330" t="s">
        <v>534</v>
      </c>
      <c r="L115" s="330"/>
      <c r="M115" s="331">
        <f>SUM(M110:M113)</f>
        <v>4.78</v>
      </c>
      <c r="N115" s="332">
        <f>SUM(N110:N113)</f>
        <v>198096.27000000002</v>
      </c>
      <c r="O115" s="321"/>
    </row>
    <row r="116" spans="2:17">
      <c r="B116" s="319"/>
      <c r="C116" s="16"/>
      <c r="D116" s="16"/>
      <c r="E116" s="16"/>
      <c r="F116" s="16"/>
      <c r="G116" s="321"/>
      <c r="J116" s="319"/>
      <c r="K116" s="16"/>
      <c r="L116" s="16"/>
      <c r="M116" s="16"/>
      <c r="N116" s="16"/>
      <c r="O116" s="321"/>
    </row>
    <row r="117" spans="2:17">
      <c r="B117" s="319"/>
      <c r="C117" s="347" t="s">
        <v>538</v>
      </c>
      <c r="D117" s="16"/>
      <c r="E117" s="333">
        <f>$AB$17</f>
        <v>0.2112</v>
      </c>
      <c r="F117" s="334">
        <f>F115*E117</f>
        <v>41837.932224000004</v>
      </c>
      <c r="G117" s="321"/>
      <c r="J117" s="319"/>
      <c r="K117" s="347" t="s">
        <v>538</v>
      </c>
      <c r="L117" s="16"/>
      <c r="M117" s="333">
        <f>$AB$17</f>
        <v>0.2112</v>
      </c>
      <c r="N117" s="334">
        <f>N115*M117</f>
        <v>41837.932224000004</v>
      </c>
      <c r="O117" s="321"/>
    </row>
    <row r="118" spans="2:17">
      <c r="B118" s="319"/>
      <c r="C118" s="16"/>
      <c r="D118" s="16"/>
      <c r="E118" s="16"/>
      <c r="F118" s="302"/>
      <c r="G118" s="321"/>
      <c r="J118" s="319"/>
      <c r="K118" s="16"/>
      <c r="L118" s="16"/>
      <c r="M118" s="16"/>
      <c r="N118" s="302"/>
      <c r="O118" s="321"/>
    </row>
    <row r="119" spans="2:17">
      <c r="B119" s="319"/>
      <c r="C119" s="330" t="s">
        <v>539</v>
      </c>
      <c r="D119" s="14"/>
      <c r="E119" s="14"/>
      <c r="F119" s="335">
        <f>F115+F117</f>
        <v>239934.20222400001</v>
      </c>
      <c r="G119" s="321"/>
      <c r="J119" s="319"/>
      <c r="K119" s="330" t="s">
        <v>539</v>
      </c>
      <c r="L119" s="14"/>
      <c r="M119" s="14"/>
      <c r="N119" s="335">
        <f>N115+N117</f>
        <v>239934.20222400001</v>
      </c>
      <c r="O119" s="321"/>
    </row>
    <row r="120" spans="2:17">
      <c r="B120" s="319"/>
      <c r="C120" s="345"/>
      <c r="D120" s="16"/>
      <c r="E120" s="16"/>
      <c r="F120" s="334"/>
      <c r="G120" s="321"/>
      <c r="J120" s="319"/>
      <c r="K120" s="345"/>
      <c r="L120" s="16"/>
      <c r="M120" s="16"/>
      <c r="N120" s="334"/>
      <c r="O120" s="321"/>
    </row>
    <row r="121" spans="2:17">
      <c r="B121" s="319"/>
      <c r="C121" s="347" t="s">
        <v>181</v>
      </c>
      <c r="D121" s="16"/>
      <c r="E121" s="732">
        <f>E95</f>
        <v>4170.6471494607076</v>
      </c>
      <c r="F121" s="336">
        <f>E121*E115</f>
        <v>19935.693374422182</v>
      </c>
      <c r="G121" s="321"/>
      <c r="J121" s="319"/>
      <c r="K121" s="347" t="s">
        <v>181</v>
      </c>
      <c r="L121" s="16"/>
      <c r="M121" s="732">
        <f>M95</f>
        <v>8341.2942989214152</v>
      </c>
      <c r="N121" s="336">
        <f>M121*M115</f>
        <v>39871.386748844365</v>
      </c>
      <c r="O121" s="321"/>
    </row>
    <row r="122" spans="2:17">
      <c r="B122" s="319"/>
      <c r="C122" s="347" t="s">
        <v>502</v>
      </c>
      <c r="D122" s="16"/>
      <c r="E122" s="732">
        <f>E96</f>
        <v>4691.9780431432964</v>
      </c>
      <c r="F122" s="336">
        <f>E122*E115</f>
        <v>22427.655046224958</v>
      </c>
      <c r="G122" s="321"/>
      <c r="J122" s="319"/>
      <c r="K122" s="347" t="s">
        <v>502</v>
      </c>
      <c r="L122" s="16"/>
      <c r="M122" s="732">
        <f>M96</f>
        <v>4691.9780431432964</v>
      </c>
      <c r="N122" s="336">
        <f>M122*M115</f>
        <v>22427.655046224958</v>
      </c>
      <c r="O122" s="321"/>
    </row>
    <row r="123" spans="2:17">
      <c r="B123" s="319"/>
      <c r="C123" s="330" t="s">
        <v>182</v>
      </c>
      <c r="D123" s="14"/>
      <c r="E123" s="14"/>
      <c r="F123" s="337">
        <f>SUM(F119:F122)</f>
        <v>282297.55064464716</v>
      </c>
      <c r="G123" s="321"/>
      <c r="J123" s="319"/>
      <c r="K123" s="330" t="s">
        <v>182</v>
      </c>
      <c r="L123" s="14"/>
      <c r="M123" s="14"/>
      <c r="N123" s="337">
        <f>SUM(N119:N122)</f>
        <v>302233.2440190693</v>
      </c>
      <c r="O123" s="321"/>
    </row>
    <row r="124" spans="2:17" ht="15.75" thickBot="1">
      <c r="B124" s="319"/>
      <c r="C124" s="348" t="s">
        <v>540</v>
      </c>
      <c r="D124" s="338"/>
      <c r="E124" s="410">
        <f>$AB$16</f>
        <v>0.12</v>
      </c>
      <c r="F124" s="339">
        <f>E124*F123</f>
        <v>33875.70607735766</v>
      </c>
      <c r="G124" s="321"/>
      <c r="J124" s="319"/>
      <c r="K124" s="348" t="s">
        <v>540</v>
      </c>
      <c r="L124" s="338"/>
      <c r="M124" s="410">
        <f>$AB$16</f>
        <v>0.12</v>
      </c>
      <c r="N124" s="339">
        <f>M124*N123</f>
        <v>36267.989282288312</v>
      </c>
      <c r="O124" s="321"/>
    </row>
    <row r="125" spans="2:17" ht="15.75" thickTop="1">
      <c r="B125" s="319"/>
      <c r="C125" s="347" t="s">
        <v>813</v>
      </c>
      <c r="D125" s="347"/>
      <c r="E125" s="347"/>
      <c r="F125" s="432">
        <f>SUM(F123:F124)</f>
        <v>316173.25672200479</v>
      </c>
      <c r="G125" s="321"/>
      <c r="J125" s="319"/>
      <c r="K125" s="347" t="s">
        <v>813</v>
      </c>
      <c r="L125" s="347"/>
      <c r="M125" s="347"/>
      <c r="N125" s="432">
        <f>SUM(N123:N124)</f>
        <v>338501.2333013576</v>
      </c>
      <c r="O125" s="321"/>
    </row>
    <row r="126" spans="2:17">
      <c r="B126" s="319"/>
      <c r="C126" s="325" t="s">
        <v>814</v>
      </c>
      <c r="D126" s="16"/>
      <c r="E126" s="333">
        <f>AB19</f>
        <v>2.3531493276716206E-2</v>
      </c>
      <c r="F126" s="340">
        <f>F125+(F125*E126)</f>
        <v>323613.28558683611</v>
      </c>
      <c r="G126" s="321"/>
      <c r="J126" s="319"/>
      <c r="K126" s="325" t="s">
        <v>814</v>
      </c>
      <c r="L126" s="16"/>
      <c r="M126" s="333">
        <f>AB19</f>
        <v>2.3531493276716206E-2</v>
      </c>
      <c r="N126" s="340">
        <f>N125+(N125*M126)</f>
        <v>346466.67279694864</v>
      </c>
      <c r="O126" s="321"/>
      <c r="Q126" s="729"/>
    </row>
    <row r="127" spans="2:17" s="918" customFormat="1" ht="15" customHeight="1" thickBot="1">
      <c r="B127" s="910"/>
      <c r="C127" s="905" t="str">
        <f>C101</f>
        <v>PFMLA Trust Contribution</v>
      </c>
      <c r="D127" s="905"/>
      <c r="E127" s="912">
        <f>E101</f>
        <v>6.3E-3</v>
      </c>
      <c r="F127" s="911">
        <f>F115*(E126+1)*E127</f>
        <v>1277.3739575875798</v>
      </c>
      <c r="G127" s="908"/>
      <c r="H127" s="909"/>
      <c r="I127" s="909"/>
      <c r="J127" s="910"/>
      <c r="K127" s="905" t="str">
        <f>K101</f>
        <v>PFMLA Trust Contribution</v>
      </c>
      <c r="L127" s="905"/>
      <c r="M127" s="912">
        <f>M101</f>
        <v>6.3E-3</v>
      </c>
      <c r="N127" s="911">
        <f>N115*(M126+1)*M127</f>
        <v>1277.3739575875798</v>
      </c>
      <c r="O127" s="908"/>
      <c r="P127" s="909"/>
    </row>
    <row r="128" spans="2:17" ht="15.75" thickBot="1">
      <c r="B128" s="319"/>
      <c r="C128" s="607" t="s">
        <v>825</v>
      </c>
      <c r="D128" s="608"/>
      <c r="E128" s="609"/>
      <c r="F128" s="610">
        <f>F126+F127</f>
        <v>324890.65954442369</v>
      </c>
      <c r="G128" s="321"/>
      <c r="J128" s="319"/>
      <c r="K128" s="607" t="s">
        <v>825</v>
      </c>
      <c r="L128" s="608"/>
      <c r="M128" s="609"/>
      <c r="N128" s="610">
        <f>N126+N127</f>
        <v>347744.04675453622</v>
      </c>
      <c r="O128" s="321"/>
    </row>
    <row r="129" spans="2:16" ht="4.9000000000000004" customHeight="1" thickBot="1">
      <c r="B129" s="319"/>
      <c r="C129" s="325"/>
      <c r="D129" s="16"/>
      <c r="E129" s="333"/>
      <c r="F129" s="340"/>
      <c r="G129" s="321"/>
      <c r="J129" s="319"/>
      <c r="K129" s="325"/>
      <c r="L129" s="16"/>
      <c r="M129" s="333"/>
      <c r="N129" s="340"/>
      <c r="O129" s="321"/>
    </row>
    <row r="130" spans="2:16" ht="15.75" thickBot="1">
      <c r="B130" s="319"/>
      <c r="C130" s="325" t="s">
        <v>715</v>
      </c>
      <c r="D130" s="16"/>
      <c r="E130" s="16"/>
      <c r="F130" s="611">
        <f>F128/12</f>
        <v>27074.221628701973</v>
      </c>
      <c r="G130" s="754"/>
      <c r="J130" s="319"/>
      <c r="K130" s="325" t="s">
        <v>715</v>
      </c>
      <c r="L130" s="16"/>
      <c r="M130" s="16"/>
      <c r="N130" s="611">
        <f>N128/12</f>
        <v>28978.670562878018</v>
      </c>
      <c r="O130" s="754"/>
    </row>
    <row r="131" spans="2:16" ht="9" customHeight="1" thickBot="1">
      <c r="B131" s="341"/>
      <c r="C131" s="342"/>
      <c r="D131" s="630"/>
      <c r="E131" s="342"/>
      <c r="F131" s="342"/>
      <c r="G131" s="343"/>
      <c r="J131" s="341"/>
      <c r="K131" s="342"/>
      <c r="L131" s="630"/>
      <c r="M131" s="342"/>
      <c r="N131" s="342"/>
      <c r="O131" s="343"/>
    </row>
    <row r="132" spans="2:16" ht="15.75" thickBot="1">
      <c r="B132" s="755"/>
      <c r="C132" s="755"/>
      <c r="D132" s="755"/>
      <c r="E132" s="755"/>
      <c r="F132" s="755"/>
      <c r="G132" s="755"/>
      <c r="H132" s="15"/>
      <c r="I132" s="15"/>
      <c r="J132" s="755"/>
      <c r="K132" s="755"/>
      <c r="L132" s="755"/>
      <c r="M132" s="755"/>
      <c r="N132" s="755"/>
      <c r="O132" s="755"/>
      <c r="P132" s="15"/>
    </row>
    <row r="133" spans="2:16" ht="15.75" thickBot="1">
      <c r="B133" s="319"/>
      <c r="C133" s="325"/>
      <c r="D133" s="342"/>
      <c r="E133" s="342"/>
      <c r="F133" s="342"/>
      <c r="G133" s="318"/>
      <c r="J133" s="319"/>
      <c r="K133" s="325"/>
      <c r="L133" s="342"/>
      <c r="M133" s="342"/>
      <c r="N133" s="342"/>
      <c r="O133" s="318"/>
    </row>
    <row r="134" spans="2:16" ht="15.75" thickBot="1">
      <c r="B134" s="319"/>
      <c r="C134" s="966" t="s">
        <v>866</v>
      </c>
      <c r="D134" s="967"/>
      <c r="E134" s="967"/>
      <c r="F134" s="968"/>
      <c r="G134" s="321"/>
      <c r="J134" s="319"/>
      <c r="K134" s="966" t="s">
        <v>874</v>
      </c>
      <c r="L134" s="967"/>
      <c r="M134" s="967"/>
      <c r="N134" s="968"/>
      <c r="O134" s="321"/>
    </row>
    <row r="135" spans="2:16">
      <c r="B135" s="319"/>
      <c r="C135" s="16"/>
      <c r="D135" s="320" t="s">
        <v>177</v>
      </c>
      <c r="E135" s="320" t="s">
        <v>178</v>
      </c>
      <c r="F135" s="320" t="s">
        <v>179</v>
      </c>
      <c r="G135" s="321"/>
      <c r="J135" s="319"/>
      <c r="K135" s="16"/>
      <c r="L135" s="320" t="s">
        <v>177</v>
      </c>
      <c r="M135" s="320" t="s">
        <v>178</v>
      </c>
      <c r="N135" s="320" t="s">
        <v>179</v>
      </c>
      <c r="O135" s="321"/>
    </row>
    <row r="136" spans="2:16">
      <c r="B136" s="319"/>
      <c r="C136" s="344" t="s">
        <v>531</v>
      </c>
      <c r="D136" s="322">
        <f>D110</f>
        <v>62662</v>
      </c>
      <c r="E136" s="323">
        <f>+'Rate Calculation'!D39</f>
        <v>0.22500000000000001</v>
      </c>
      <c r="F136" s="324">
        <f>D136*E136</f>
        <v>14098.95</v>
      </c>
      <c r="G136" s="321"/>
      <c r="J136" s="319"/>
      <c r="K136" s="344" t="s">
        <v>531</v>
      </c>
      <c r="L136" s="322">
        <f>L110</f>
        <v>62662</v>
      </c>
      <c r="M136" s="323">
        <f>+E136</f>
        <v>0.22500000000000001</v>
      </c>
      <c r="N136" s="324">
        <f>L136*M136</f>
        <v>14098.95</v>
      </c>
      <c r="O136" s="321"/>
    </row>
    <row r="137" spans="2:16">
      <c r="B137" s="319"/>
      <c r="C137" s="345" t="s">
        <v>803</v>
      </c>
      <c r="D137" s="306">
        <f t="shared" ref="D137:D139" si="10">D111</f>
        <v>57078</v>
      </c>
      <c r="E137" s="305">
        <f>+'Rate Calculation'!D40</f>
        <v>0.30000000000000004</v>
      </c>
      <c r="F137" s="326">
        <f>D137*E137</f>
        <v>17123.400000000001</v>
      </c>
      <c r="G137" s="321"/>
      <c r="J137" s="319"/>
      <c r="K137" s="345" t="s">
        <v>803</v>
      </c>
      <c r="L137" s="306">
        <f t="shared" ref="L137:L139" si="11">L111</f>
        <v>57078</v>
      </c>
      <c r="M137" s="305">
        <f>+E137</f>
        <v>0.30000000000000004</v>
      </c>
      <c r="N137" s="326">
        <f>L137*M137</f>
        <v>17123.400000000001</v>
      </c>
      <c r="O137" s="321"/>
    </row>
    <row r="138" spans="2:16">
      <c r="B138" s="319"/>
      <c r="C138" s="345" t="s">
        <v>532</v>
      </c>
      <c r="D138" s="306">
        <f t="shared" si="10"/>
        <v>38805</v>
      </c>
      <c r="E138" s="305">
        <f>+'Rate Calculation'!D41</f>
        <v>3</v>
      </c>
      <c r="F138" s="326">
        <f>D138*E138</f>
        <v>116415</v>
      </c>
      <c r="G138" s="321"/>
      <c r="J138" s="319"/>
      <c r="K138" s="345" t="s">
        <v>532</v>
      </c>
      <c r="L138" s="306">
        <f t="shared" si="11"/>
        <v>38805</v>
      </c>
      <c r="M138" s="305">
        <f>+E138</f>
        <v>3</v>
      </c>
      <c r="N138" s="326">
        <f>L138*M138</f>
        <v>116415</v>
      </c>
      <c r="O138" s="321"/>
    </row>
    <row r="139" spans="2:16">
      <c r="B139" s="319"/>
      <c r="C139" s="346" t="s">
        <v>533</v>
      </c>
      <c r="D139" s="327">
        <f t="shared" si="10"/>
        <v>33689</v>
      </c>
      <c r="E139" s="328">
        <f>+'Rate Calculation'!D42</f>
        <v>0.11</v>
      </c>
      <c r="F139" s="329">
        <f>D139*E139</f>
        <v>3705.79</v>
      </c>
      <c r="G139" s="321"/>
      <c r="J139" s="319"/>
      <c r="K139" s="346" t="s">
        <v>533</v>
      </c>
      <c r="L139" s="327">
        <f t="shared" si="11"/>
        <v>33689</v>
      </c>
      <c r="M139" s="328">
        <f>+E139</f>
        <v>0.11</v>
      </c>
      <c r="N139" s="329">
        <f>L139*M139</f>
        <v>3705.79</v>
      </c>
      <c r="O139" s="321"/>
    </row>
    <row r="140" spans="2:16">
      <c r="B140" s="319"/>
      <c r="C140" s="345"/>
      <c r="D140" s="306"/>
      <c r="E140" s="305"/>
      <c r="F140" s="306"/>
      <c r="G140" s="321"/>
      <c r="J140" s="319"/>
      <c r="K140" s="345"/>
      <c r="L140" s="306"/>
      <c r="M140" s="305"/>
      <c r="N140" s="306"/>
      <c r="O140" s="321"/>
    </row>
    <row r="141" spans="2:16">
      <c r="B141" s="319"/>
      <c r="C141" s="330" t="s">
        <v>534</v>
      </c>
      <c r="D141" s="330"/>
      <c r="E141" s="331">
        <f>SUM(E136:E139)</f>
        <v>3.6349999999999998</v>
      </c>
      <c r="F141" s="332">
        <f>SUM(F136:F139)</f>
        <v>151343.14000000001</v>
      </c>
      <c r="G141" s="321"/>
      <c r="J141" s="319"/>
      <c r="K141" s="330" t="s">
        <v>534</v>
      </c>
      <c r="L141" s="330"/>
      <c r="M141" s="331">
        <f>SUM(M136:M139)</f>
        <v>3.6349999999999998</v>
      </c>
      <c r="N141" s="332">
        <f>SUM(N136:N139)</f>
        <v>151343.14000000001</v>
      </c>
      <c r="O141" s="321"/>
    </row>
    <row r="142" spans="2:16">
      <c r="B142" s="319"/>
      <c r="C142" s="16"/>
      <c r="D142" s="16"/>
      <c r="E142" s="16"/>
      <c r="F142" s="16"/>
      <c r="G142" s="321"/>
      <c r="J142" s="319"/>
      <c r="K142" s="16"/>
      <c r="L142" s="16"/>
      <c r="M142" s="16"/>
      <c r="N142" s="16"/>
      <c r="O142" s="321"/>
    </row>
    <row r="143" spans="2:16">
      <c r="B143" s="319"/>
      <c r="C143" s="347" t="s">
        <v>538</v>
      </c>
      <c r="D143" s="16"/>
      <c r="E143" s="333">
        <f>$AB$17</f>
        <v>0.2112</v>
      </c>
      <c r="F143" s="334">
        <f>F141*E143</f>
        <v>31963.671168000004</v>
      </c>
      <c r="G143" s="321"/>
      <c r="J143" s="319"/>
      <c r="K143" s="347" t="s">
        <v>538</v>
      </c>
      <c r="L143" s="16"/>
      <c r="M143" s="333">
        <f>$AB$17</f>
        <v>0.2112</v>
      </c>
      <c r="N143" s="334">
        <f>N141*M143</f>
        <v>31963.671168000004</v>
      </c>
      <c r="O143" s="321"/>
    </row>
    <row r="144" spans="2:16">
      <c r="B144" s="319"/>
      <c r="C144" s="16"/>
      <c r="D144" s="16"/>
      <c r="E144" s="16"/>
      <c r="F144" s="302"/>
      <c r="G144" s="321"/>
      <c r="J144" s="319"/>
      <c r="K144" s="16"/>
      <c r="L144" s="16"/>
      <c r="M144" s="16"/>
      <c r="N144" s="302"/>
      <c r="O144" s="321"/>
    </row>
    <row r="145" spans="2:17">
      <c r="B145" s="319"/>
      <c r="C145" s="330" t="s">
        <v>539</v>
      </c>
      <c r="D145" s="14"/>
      <c r="E145" s="14"/>
      <c r="F145" s="335">
        <f>F141+F143</f>
        <v>183306.81116800001</v>
      </c>
      <c r="G145" s="321"/>
      <c r="J145" s="319"/>
      <c r="K145" s="330" t="s">
        <v>539</v>
      </c>
      <c r="L145" s="14"/>
      <c r="M145" s="14"/>
      <c r="N145" s="335">
        <f>N141+N143</f>
        <v>183306.81116800001</v>
      </c>
      <c r="O145" s="321"/>
    </row>
    <row r="146" spans="2:17">
      <c r="B146" s="319"/>
      <c r="C146" s="345"/>
      <c r="D146" s="16"/>
      <c r="E146" s="16"/>
      <c r="F146" s="334"/>
      <c r="G146" s="321"/>
      <c r="J146" s="319"/>
      <c r="K146" s="345"/>
      <c r="L146" s="16"/>
      <c r="M146" s="16"/>
      <c r="N146" s="334"/>
      <c r="O146" s="321"/>
    </row>
    <row r="147" spans="2:17">
      <c r="B147" s="319"/>
      <c r="C147" s="347" t="s">
        <v>181</v>
      </c>
      <c r="D147" s="16"/>
      <c r="E147" s="732">
        <f>E121</f>
        <v>4170.6471494607076</v>
      </c>
      <c r="F147" s="336">
        <f>E147*E141</f>
        <v>15160.30238828967</v>
      </c>
      <c r="G147" s="321"/>
      <c r="J147" s="319"/>
      <c r="K147" s="347" t="s">
        <v>181</v>
      </c>
      <c r="L147" s="16"/>
      <c r="M147" s="732">
        <f>M121</f>
        <v>8341.2942989214152</v>
      </c>
      <c r="N147" s="336">
        <f>M147*M141</f>
        <v>30320.604776579341</v>
      </c>
      <c r="O147" s="321"/>
    </row>
    <row r="148" spans="2:17">
      <c r="B148" s="319"/>
      <c r="C148" s="347" t="s">
        <v>502</v>
      </c>
      <c r="D148" s="16"/>
      <c r="E148" s="732">
        <f>E122</f>
        <v>4691.9780431432964</v>
      </c>
      <c r="F148" s="336">
        <f>E148*E141</f>
        <v>17055.340186825881</v>
      </c>
      <c r="G148" s="321"/>
      <c r="J148" s="319"/>
      <c r="K148" s="347" t="s">
        <v>502</v>
      </c>
      <c r="L148" s="16"/>
      <c r="M148" s="732">
        <f>M122</f>
        <v>4691.9780431432964</v>
      </c>
      <c r="N148" s="336">
        <f>M148*M141</f>
        <v>17055.340186825881</v>
      </c>
      <c r="O148" s="321"/>
    </row>
    <row r="149" spans="2:17">
      <c r="B149" s="319"/>
      <c r="C149" s="330" t="s">
        <v>182</v>
      </c>
      <c r="D149" s="14"/>
      <c r="E149" s="14"/>
      <c r="F149" s="337">
        <f>SUM(F145:F148)</f>
        <v>215522.45374311559</v>
      </c>
      <c r="G149" s="321"/>
      <c r="J149" s="319"/>
      <c r="K149" s="330" t="s">
        <v>182</v>
      </c>
      <c r="L149" s="14"/>
      <c r="M149" s="14"/>
      <c r="N149" s="337">
        <f>SUM(N145:N148)</f>
        <v>230682.75613140524</v>
      </c>
      <c r="O149" s="321"/>
    </row>
    <row r="150" spans="2:17" ht="15.75" thickBot="1">
      <c r="B150" s="319"/>
      <c r="C150" s="348" t="s">
        <v>540</v>
      </c>
      <c r="D150" s="338"/>
      <c r="E150" s="410">
        <f>$AB$16</f>
        <v>0.12</v>
      </c>
      <c r="F150" s="339">
        <f>E150*F149</f>
        <v>25862.694449173869</v>
      </c>
      <c r="G150" s="321"/>
      <c r="J150" s="319"/>
      <c r="K150" s="348" t="s">
        <v>540</v>
      </c>
      <c r="L150" s="338"/>
      <c r="M150" s="410">
        <f>$AB$16</f>
        <v>0.12</v>
      </c>
      <c r="N150" s="339">
        <f>M150*N149</f>
        <v>27681.930735768627</v>
      </c>
      <c r="O150" s="321"/>
    </row>
    <row r="151" spans="2:17" ht="15.75" thickTop="1">
      <c r="B151" s="319"/>
      <c r="C151" s="347" t="s">
        <v>813</v>
      </c>
      <c r="D151" s="347"/>
      <c r="E151" s="347"/>
      <c r="F151" s="432">
        <f>SUM(F149:F150)</f>
        <v>241385.14819228946</v>
      </c>
      <c r="G151" s="321"/>
      <c r="J151" s="319"/>
      <c r="K151" s="347" t="s">
        <v>813</v>
      </c>
      <c r="L151" s="347"/>
      <c r="M151" s="347"/>
      <c r="N151" s="432">
        <f>SUM(N149:N150)</f>
        <v>258364.68686717388</v>
      </c>
      <c r="O151" s="321"/>
    </row>
    <row r="152" spans="2:17">
      <c r="B152" s="319"/>
      <c r="C152" s="325" t="s">
        <v>814</v>
      </c>
      <c r="D152" s="16"/>
      <c r="E152" s="333">
        <f>AB19</f>
        <v>2.3531493276716206E-2</v>
      </c>
      <c r="F152" s="340">
        <f>F151+(F151*E152)</f>
        <v>247065.30118407548</v>
      </c>
      <c r="G152" s="321"/>
      <c r="J152" s="319"/>
      <c r="K152" s="325" t="s">
        <v>814</v>
      </c>
      <c r="L152" s="16"/>
      <c r="M152" s="333">
        <f>AB19</f>
        <v>2.3531493276716206E-2</v>
      </c>
      <c r="N152" s="340">
        <f>N151+(N151*M152)</f>
        <v>264444.39375912969</v>
      </c>
      <c r="O152" s="321"/>
      <c r="Q152" s="729"/>
    </row>
    <row r="153" spans="2:17" s="918" customFormat="1" ht="15.75" thickBot="1">
      <c r="B153" s="910"/>
      <c r="C153" s="904" t="str">
        <f>C127</f>
        <v>PFMLA Trust Contribution</v>
      </c>
      <c r="D153" s="905"/>
      <c r="E153" s="906">
        <f>E127</f>
        <v>6.3E-3</v>
      </c>
      <c r="F153" s="907">
        <f>F141*(E152+1)*E153</f>
        <v>975.89816151273885</v>
      </c>
      <c r="G153" s="908"/>
      <c r="H153" s="909"/>
      <c r="I153" s="909"/>
      <c r="J153" s="910"/>
      <c r="K153" s="904" t="str">
        <f>K127</f>
        <v>PFMLA Trust Contribution</v>
      </c>
      <c r="L153" s="905"/>
      <c r="M153" s="906">
        <f>M127</f>
        <v>6.3E-3</v>
      </c>
      <c r="N153" s="907">
        <f>N141*(M152+1)*M153</f>
        <v>975.89816151273885</v>
      </c>
      <c r="O153" s="908"/>
      <c r="P153" s="909"/>
    </row>
    <row r="154" spans="2:17" ht="15.75" thickBot="1">
      <c r="B154" s="319"/>
      <c r="C154" s="607" t="s">
        <v>825</v>
      </c>
      <c r="D154" s="608"/>
      <c r="E154" s="609"/>
      <c r="F154" s="610">
        <f>F152+F153</f>
        <v>248041.19934558822</v>
      </c>
      <c r="G154" s="321"/>
      <c r="J154" s="319"/>
      <c r="K154" s="607" t="s">
        <v>825</v>
      </c>
      <c r="L154" s="608"/>
      <c r="M154" s="609"/>
      <c r="N154" s="610">
        <f>N152+N153</f>
        <v>265420.29192064243</v>
      </c>
      <c r="O154" s="321"/>
    </row>
    <row r="155" spans="2:17" ht="6.75" customHeight="1" thickBot="1">
      <c r="B155" s="319"/>
      <c r="C155" s="325"/>
      <c r="D155" s="16"/>
      <c r="E155" s="333"/>
      <c r="F155" s="340"/>
      <c r="G155" s="321"/>
      <c r="J155" s="319"/>
      <c r="K155" s="325"/>
      <c r="L155" s="16"/>
      <c r="M155" s="333"/>
      <c r="N155" s="340"/>
      <c r="O155" s="321"/>
    </row>
    <row r="156" spans="2:17" ht="15.75" thickBot="1">
      <c r="B156" s="319"/>
      <c r="C156" s="325" t="s">
        <v>715</v>
      </c>
      <c r="D156" s="16"/>
      <c r="E156" s="16"/>
      <c r="F156" s="611">
        <f>F154/12</f>
        <v>20670.099945465685</v>
      </c>
      <c r="G156" s="321"/>
      <c r="J156" s="319"/>
      <c r="K156" s="325" t="s">
        <v>715</v>
      </c>
      <c r="L156" s="16"/>
      <c r="M156" s="16"/>
      <c r="N156" s="611">
        <f>N154/12</f>
        <v>22118.357660053534</v>
      </c>
      <c r="O156" s="321"/>
    </row>
    <row r="157" spans="2:17" ht="6.75" customHeight="1" thickBot="1">
      <c r="B157" s="341"/>
      <c r="C157" s="545"/>
      <c r="D157" s="342"/>
      <c r="E157" s="342"/>
      <c r="F157" s="612"/>
      <c r="G157" s="343"/>
      <c r="J157" s="341"/>
      <c r="K157" s="545"/>
      <c r="L157" s="342"/>
      <c r="M157" s="342"/>
      <c r="N157" s="612"/>
      <c r="O157" s="343"/>
    </row>
    <row r="158" spans="2:17" ht="15.75" thickBot="1">
      <c r="B158" s="755"/>
      <c r="C158" s="755"/>
      <c r="D158" s="755"/>
      <c r="E158" s="755"/>
      <c r="F158" s="755"/>
      <c r="G158" s="755"/>
      <c r="H158" s="15"/>
      <c r="I158" s="15"/>
      <c r="J158" s="755"/>
      <c r="K158" s="755"/>
      <c r="L158" s="755"/>
      <c r="M158" s="755"/>
      <c r="N158" s="755"/>
      <c r="O158" s="755"/>
      <c r="P158" s="15"/>
    </row>
    <row r="159" spans="2:17" ht="15.75" thickBot="1">
      <c r="B159" s="319"/>
      <c r="C159" s="325"/>
      <c r="D159" s="342"/>
      <c r="E159" s="342"/>
      <c r="F159" s="342"/>
      <c r="G159" s="318"/>
      <c r="J159" s="319"/>
      <c r="K159" s="325"/>
      <c r="L159" s="342"/>
      <c r="M159" s="342"/>
      <c r="N159" s="342"/>
      <c r="O159" s="318"/>
    </row>
    <row r="160" spans="2:17" ht="15.75" thickBot="1">
      <c r="B160" s="319"/>
      <c r="C160" s="966" t="s">
        <v>867</v>
      </c>
      <c r="D160" s="967"/>
      <c r="E160" s="967"/>
      <c r="F160" s="968"/>
      <c r="G160" s="321"/>
      <c r="J160" s="319"/>
      <c r="K160" s="966" t="s">
        <v>875</v>
      </c>
      <c r="L160" s="967"/>
      <c r="M160" s="967"/>
      <c r="N160" s="968"/>
      <c r="O160" s="321"/>
    </row>
    <row r="161" spans="2:15">
      <c r="B161" s="319"/>
      <c r="C161" s="16"/>
      <c r="D161" s="320" t="s">
        <v>177</v>
      </c>
      <c r="E161" s="320" t="s">
        <v>178</v>
      </c>
      <c r="F161" s="320" t="s">
        <v>179</v>
      </c>
      <c r="G161" s="321"/>
      <c r="J161" s="319"/>
      <c r="K161" s="16"/>
      <c r="L161" s="320" t="s">
        <v>177</v>
      </c>
      <c r="M161" s="320" t="s">
        <v>178</v>
      </c>
      <c r="N161" s="320" t="s">
        <v>179</v>
      </c>
      <c r="O161" s="321"/>
    </row>
    <row r="162" spans="2:15">
      <c r="B162" s="319"/>
      <c r="C162" s="344" t="s">
        <v>531</v>
      </c>
      <c r="D162" s="322">
        <f>D136</f>
        <v>62662</v>
      </c>
      <c r="E162" s="323">
        <f>+'Rate Calculation'!D44</f>
        <v>0.2</v>
      </c>
      <c r="F162" s="324">
        <f>D162*E162</f>
        <v>12532.400000000001</v>
      </c>
      <c r="G162" s="321"/>
      <c r="J162" s="319"/>
      <c r="K162" s="344" t="s">
        <v>531</v>
      </c>
      <c r="L162" s="322">
        <f>L136</f>
        <v>62662</v>
      </c>
      <c r="M162" s="323">
        <f>+E162</f>
        <v>0.2</v>
      </c>
      <c r="N162" s="324">
        <f>L162*M162</f>
        <v>12532.400000000001</v>
      </c>
      <c r="O162" s="321"/>
    </row>
    <row r="163" spans="2:15">
      <c r="B163" s="319"/>
      <c r="C163" s="345" t="s">
        <v>803</v>
      </c>
      <c r="D163" s="306">
        <f t="shared" ref="D163:D165" si="12">D137</f>
        <v>57078</v>
      </c>
      <c r="E163" s="305">
        <f>+'Rate Calculation'!D45</f>
        <v>0.2</v>
      </c>
      <c r="F163" s="326">
        <f>D163*E163</f>
        <v>11415.6</v>
      </c>
      <c r="G163" s="321"/>
      <c r="J163" s="319"/>
      <c r="K163" s="345" t="s">
        <v>803</v>
      </c>
      <c r="L163" s="306">
        <f t="shared" ref="L163:L165" si="13">L137</f>
        <v>57078</v>
      </c>
      <c r="M163" s="305">
        <f>+E163</f>
        <v>0.2</v>
      </c>
      <c r="N163" s="326">
        <f>L163*M163</f>
        <v>11415.6</v>
      </c>
      <c r="O163" s="321"/>
    </row>
    <row r="164" spans="2:15">
      <c r="B164" s="319"/>
      <c r="C164" s="345" t="s">
        <v>532</v>
      </c>
      <c r="D164" s="306">
        <f t="shared" si="12"/>
        <v>38805</v>
      </c>
      <c r="E164" s="305">
        <f>+'Rate Calculation'!D46</f>
        <v>2</v>
      </c>
      <c r="F164" s="326">
        <f>D164*E164</f>
        <v>77610</v>
      </c>
      <c r="G164" s="321"/>
      <c r="J164" s="319"/>
      <c r="K164" s="345" t="s">
        <v>532</v>
      </c>
      <c r="L164" s="306">
        <f t="shared" si="13"/>
        <v>38805</v>
      </c>
      <c r="M164" s="305">
        <f>+E164</f>
        <v>2</v>
      </c>
      <c r="N164" s="326">
        <f>L164*M164</f>
        <v>77610</v>
      </c>
      <c r="O164" s="321"/>
    </row>
    <row r="165" spans="2:15">
      <c r="B165" s="319"/>
      <c r="C165" s="346" t="s">
        <v>533</v>
      </c>
      <c r="D165" s="327">
        <f t="shared" si="12"/>
        <v>33689</v>
      </c>
      <c r="E165" s="328">
        <f>+'Rate Calculation'!D47</f>
        <v>0.09</v>
      </c>
      <c r="F165" s="329">
        <f>D165*E165</f>
        <v>3032.0099999999998</v>
      </c>
      <c r="G165" s="321"/>
      <c r="J165" s="319"/>
      <c r="K165" s="346" t="s">
        <v>533</v>
      </c>
      <c r="L165" s="327">
        <f t="shared" si="13"/>
        <v>33689</v>
      </c>
      <c r="M165" s="328">
        <f>+E165</f>
        <v>0.09</v>
      </c>
      <c r="N165" s="329">
        <f>L165*M165</f>
        <v>3032.0099999999998</v>
      </c>
      <c r="O165" s="321"/>
    </row>
    <row r="166" spans="2:15">
      <c r="B166" s="319"/>
      <c r="C166" s="345"/>
      <c r="D166" s="306"/>
      <c r="E166" s="305"/>
      <c r="F166" s="306"/>
      <c r="G166" s="321"/>
      <c r="J166" s="319"/>
      <c r="K166" s="345"/>
      <c r="L166" s="306"/>
      <c r="M166" s="305"/>
      <c r="N166" s="306"/>
      <c r="O166" s="321"/>
    </row>
    <row r="167" spans="2:15">
      <c r="B167" s="319"/>
      <c r="C167" s="330" t="s">
        <v>534</v>
      </c>
      <c r="D167" s="330"/>
      <c r="E167" s="331">
        <f>SUM(E162:E165)</f>
        <v>2.4899999999999998</v>
      </c>
      <c r="F167" s="332">
        <f>SUM(F162:F165)</f>
        <v>104590.01</v>
      </c>
      <c r="G167" s="321"/>
      <c r="J167" s="319"/>
      <c r="K167" s="330" t="s">
        <v>534</v>
      </c>
      <c r="L167" s="330"/>
      <c r="M167" s="331">
        <f>SUM(M162:M165)</f>
        <v>2.4899999999999998</v>
      </c>
      <c r="N167" s="332">
        <f>SUM(N162:N165)</f>
        <v>104590.01</v>
      </c>
      <c r="O167" s="321"/>
    </row>
    <row r="168" spans="2:15">
      <c r="B168" s="319"/>
      <c r="C168" s="16"/>
      <c r="D168" s="16"/>
      <c r="E168" s="16"/>
      <c r="F168" s="16"/>
      <c r="G168" s="321"/>
      <c r="J168" s="319"/>
      <c r="K168" s="16"/>
      <c r="L168" s="16"/>
      <c r="M168" s="16"/>
      <c r="N168" s="16"/>
      <c r="O168" s="321"/>
    </row>
    <row r="169" spans="2:15">
      <c r="B169" s="319"/>
      <c r="C169" s="347" t="s">
        <v>538</v>
      </c>
      <c r="D169" s="16"/>
      <c r="E169" s="333">
        <f>$AB$17</f>
        <v>0.2112</v>
      </c>
      <c r="F169" s="334">
        <f>F167*E169</f>
        <v>22089.410111999998</v>
      </c>
      <c r="G169" s="321"/>
      <c r="J169" s="319"/>
      <c r="K169" s="347" t="s">
        <v>538</v>
      </c>
      <c r="L169" s="16"/>
      <c r="M169" s="333">
        <f>$AB$17</f>
        <v>0.2112</v>
      </c>
      <c r="N169" s="334">
        <f>N167*M169</f>
        <v>22089.410111999998</v>
      </c>
      <c r="O169" s="321"/>
    </row>
    <row r="170" spans="2:15">
      <c r="B170" s="319"/>
      <c r="C170" s="16"/>
      <c r="D170" s="16"/>
      <c r="E170" s="16"/>
      <c r="F170" s="302"/>
      <c r="G170" s="321"/>
      <c r="J170" s="319"/>
      <c r="K170" s="16"/>
      <c r="L170" s="16"/>
      <c r="M170" s="16"/>
      <c r="N170" s="302"/>
      <c r="O170" s="321"/>
    </row>
    <row r="171" spans="2:15">
      <c r="B171" s="319"/>
      <c r="C171" s="330" t="s">
        <v>539</v>
      </c>
      <c r="D171" s="14"/>
      <c r="E171" s="14"/>
      <c r="F171" s="335">
        <f>F167+F169</f>
        <v>126679.42011199999</v>
      </c>
      <c r="G171" s="321"/>
      <c r="J171" s="319"/>
      <c r="K171" s="330" t="s">
        <v>539</v>
      </c>
      <c r="L171" s="14"/>
      <c r="M171" s="14"/>
      <c r="N171" s="335">
        <f>N167+N169</f>
        <v>126679.42011199999</v>
      </c>
      <c r="O171" s="321"/>
    </row>
    <row r="172" spans="2:15">
      <c r="B172" s="319"/>
      <c r="C172" s="345"/>
      <c r="D172" s="16"/>
      <c r="E172" s="16"/>
      <c r="F172" s="334"/>
      <c r="G172" s="321"/>
      <c r="J172" s="319"/>
      <c r="K172" s="345"/>
      <c r="L172" s="16"/>
      <c r="M172" s="16"/>
      <c r="N172" s="334"/>
      <c r="O172" s="321"/>
    </row>
    <row r="173" spans="2:15">
      <c r="B173" s="319"/>
      <c r="C173" s="347" t="s">
        <v>181</v>
      </c>
      <c r="D173" s="16"/>
      <c r="E173" s="732">
        <f>E147</f>
        <v>4170.6471494607076</v>
      </c>
      <c r="F173" s="336">
        <f>E173*E167</f>
        <v>10384.91140215716</v>
      </c>
      <c r="G173" s="321"/>
      <c r="J173" s="319"/>
      <c r="K173" s="347" t="s">
        <v>181</v>
      </c>
      <c r="L173" s="16"/>
      <c r="M173" s="732">
        <f>M147</f>
        <v>8341.2942989214152</v>
      </c>
      <c r="N173" s="336">
        <f>M173*M167</f>
        <v>20769.822804314321</v>
      </c>
      <c r="O173" s="321"/>
    </row>
    <row r="174" spans="2:15">
      <c r="B174" s="319"/>
      <c r="C174" s="347" t="s">
        <v>502</v>
      </c>
      <c r="D174" s="16"/>
      <c r="E174" s="732">
        <f>E148</f>
        <v>4691.9780431432964</v>
      </c>
      <c r="F174" s="336">
        <f>E174*E167</f>
        <v>11683.025327426807</v>
      </c>
      <c r="G174" s="321"/>
      <c r="J174" s="319"/>
      <c r="K174" s="347" t="s">
        <v>502</v>
      </c>
      <c r="L174" s="16"/>
      <c r="M174" s="732">
        <f>M148</f>
        <v>4691.9780431432964</v>
      </c>
      <c r="N174" s="336">
        <f>M174*M167</f>
        <v>11683.025327426807</v>
      </c>
      <c r="O174" s="321"/>
    </row>
    <row r="175" spans="2:15">
      <c r="B175" s="319"/>
      <c r="C175" s="330" t="s">
        <v>182</v>
      </c>
      <c r="D175" s="14"/>
      <c r="E175" s="14"/>
      <c r="F175" s="337">
        <f>SUM(F171:F174)</f>
        <v>148747.35684158397</v>
      </c>
      <c r="G175" s="321"/>
      <c r="J175" s="319"/>
      <c r="K175" s="330" t="s">
        <v>182</v>
      </c>
      <c r="L175" s="14"/>
      <c r="M175" s="14"/>
      <c r="N175" s="337">
        <f>SUM(N171:N174)</f>
        <v>159132.26824374113</v>
      </c>
      <c r="O175" s="321"/>
    </row>
    <row r="176" spans="2:15" ht="15.75" thickBot="1">
      <c r="B176" s="319"/>
      <c r="C176" s="348" t="s">
        <v>540</v>
      </c>
      <c r="D176" s="338"/>
      <c r="E176" s="410">
        <f>$AB$16</f>
        <v>0.12</v>
      </c>
      <c r="F176" s="339">
        <f>E176*F175</f>
        <v>17849.682820990074</v>
      </c>
      <c r="G176" s="321"/>
      <c r="J176" s="319"/>
      <c r="K176" s="348" t="s">
        <v>540</v>
      </c>
      <c r="L176" s="338"/>
      <c r="M176" s="410">
        <f>$AB$16</f>
        <v>0.12</v>
      </c>
      <c r="N176" s="339">
        <f>M176*N175</f>
        <v>19095.872189248934</v>
      </c>
      <c r="O176" s="321"/>
    </row>
    <row r="177" spans="2:16" ht="15.75" thickTop="1">
      <c r="B177" s="319"/>
      <c r="C177" s="347" t="s">
        <v>813</v>
      </c>
      <c r="D177" s="347"/>
      <c r="E177" s="347"/>
      <c r="F177" s="432">
        <f>SUM(F175:F176)</f>
        <v>166597.03966257404</v>
      </c>
      <c r="G177" s="321"/>
      <c r="J177" s="319"/>
      <c r="K177" s="347" t="s">
        <v>813</v>
      </c>
      <c r="L177" s="347"/>
      <c r="M177" s="347"/>
      <c r="N177" s="432">
        <f>SUM(N175:N176)</f>
        <v>178228.14043299007</v>
      </c>
      <c r="O177" s="321"/>
    </row>
    <row r="178" spans="2:16">
      <c r="B178" s="319"/>
      <c r="C178" s="325" t="s">
        <v>814</v>
      </c>
      <c r="D178" s="16"/>
      <c r="E178" s="333">
        <f>AB19</f>
        <v>2.3531493276716206E-2</v>
      </c>
      <c r="F178" s="340">
        <f>F177+(F177*E178)</f>
        <v>170517.31678131473</v>
      </c>
      <c r="G178" s="321"/>
      <c r="J178" s="319"/>
      <c r="K178" s="325" t="s">
        <v>814</v>
      </c>
      <c r="L178" s="16"/>
      <c r="M178" s="333">
        <f>AB19</f>
        <v>2.3531493276716206E-2</v>
      </c>
      <c r="N178" s="340">
        <f>N177+(N177*M178)</f>
        <v>182422.11472131062</v>
      </c>
      <c r="O178" s="321"/>
    </row>
    <row r="179" spans="2:16" s="918" customFormat="1" ht="15.6" customHeight="1" thickBot="1">
      <c r="B179" s="910"/>
      <c r="C179" s="904" t="str">
        <f>C153</f>
        <v>PFMLA Trust Contribution</v>
      </c>
      <c r="D179" s="905"/>
      <c r="E179" s="906">
        <f>E153</f>
        <v>6.3E-3</v>
      </c>
      <c r="F179" s="907">
        <f>F167*(E178+1)*E179</f>
        <v>674.42236543789807</v>
      </c>
      <c r="G179" s="908"/>
      <c r="H179" s="909"/>
      <c r="I179" s="909"/>
      <c r="J179" s="910"/>
      <c r="K179" s="904" t="str">
        <f>K153</f>
        <v>PFMLA Trust Contribution</v>
      </c>
      <c r="L179" s="905"/>
      <c r="M179" s="906">
        <f>M153</f>
        <v>6.3E-3</v>
      </c>
      <c r="N179" s="907">
        <f>N167*(M178+1)*M179</f>
        <v>674.42236543789807</v>
      </c>
      <c r="O179" s="908"/>
      <c r="P179" s="909"/>
    </row>
    <row r="180" spans="2:16" ht="15.75" thickBot="1">
      <c r="B180" s="319"/>
      <c r="C180" s="607" t="s">
        <v>825</v>
      </c>
      <c r="D180" s="608"/>
      <c r="E180" s="609"/>
      <c r="F180" s="610">
        <f>F178+F179</f>
        <v>171191.73914675263</v>
      </c>
      <c r="G180" s="321"/>
      <c r="J180" s="319"/>
      <c r="K180" s="607" t="s">
        <v>825</v>
      </c>
      <c r="L180" s="608"/>
      <c r="M180" s="609"/>
      <c r="N180" s="610">
        <f>N178+N179</f>
        <v>183096.53708674852</v>
      </c>
      <c r="O180" s="321"/>
    </row>
    <row r="181" spans="2:16" ht="6" customHeight="1" thickBot="1">
      <c r="B181" s="319"/>
      <c r="C181" s="325"/>
      <c r="D181" s="16"/>
      <c r="E181" s="333"/>
      <c r="F181" s="340"/>
      <c r="G181" s="321"/>
      <c r="J181" s="319"/>
      <c r="K181" s="325"/>
      <c r="L181" s="16"/>
      <c r="M181" s="333"/>
      <c r="N181" s="340"/>
      <c r="O181" s="321"/>
    </row>
    <row r="182" spans="2:16" ht="15.75" thickBot="1">
      <c r="B182" s="319"/>
      <c r="C182" s="325" t="s">
        <v>715</v>
      </c>
      <c r="D182" s="16"/>
      <c r="E182" s="16"/>
      <c r="F182" s="611">
        <f>F180/12</f>
        <v>14265.978262229386</v>
      </c>
      <c r="G182" s="321"/>
      <c r="J182" s="319"/>
      <c r="K182" s="325" t="s">
        <v>715</v>
      </c>
      <c r="L182" s="16"/>
      <c r="M182" s="16"/>
      <c r="N182" s="611">
        <f>N180/12</f>
        <v>15258.044757229043</v>
      </c>
      <c r="O182" s="321"/>
    </row>
    <row r="183" spans="2:16" ht="7.5" customHeight="1" thickBot="1">
      <c r="B183" s="341"/>
      <c r="C183" s="545"/>
      <c r="D183" s="342"/>
      <c r="E183" s="342"/>
      <c r="F183" s="612"/>
      <c r="G183" s="343"/>
      <c r="J183" s="341"/>
      <c r="K183" s="545"/>
      <c r="L183" s="342"/>
      <c r="M183" s="342"/>
      <c r="N183" s="612"/>
      <c r="O183" s="343"/>
    </row>
    <row r="184" spans="2:16" ht="15.75" thickBot="1">
      <c r="B184" s="755"/>
      <c r="C184" s="755"/>
      <c r="D184" s="755"/>
      <c r="E184" s="755"/>
      <c r="F184" s="755"/>
      <c r="G184" s="755"/>
      <c r="H184" s="15"/>
      <c r="I184" s="15"/>
      <c r="J184" s="755"/>
      <c r="K184" s="755"/>
      <c r="L184" s="755"/>
      <c r="M184" s="755"/>
      <c r="N184" s="755"/>
      <c r="O184" s="755"/>
      <c r="P184" s="15"/>
    </row>
    <row r="185" spans="2:16" ht="15.75" thickBot="1">
      <c r="B185" s="319"/>
      <c r="C185" s="325"/>
      <c r="D185" s="342"/>
      <c r="E185" s="342"/>
      <c r="F185" s="342"/>
      <c r="G185" s="318"/>
      <c r="J185" s="319"/>
      <c r="K185" s="325"/>
      <c r="L185" s="342"/>
      <c r="M185" s="342"/>
      <c r="N185" s="342"/>
      <c r="O185" s="318"/>
    </row>
    <row r="186" spans="2:16" ht="15.75" thickBot="1">
      <c r="B186" s="319"/>
      <c r="C186" s="966" t="s">
        <v>868</v>
      </c>
      <c r="D186" s="967"/>
      <c r="E186" s="967"/>
      <c r="F186" s="968"/>
      <c r="G186" s="321"/>
      <c r="J186" s="319"/>
      <c r="K186" s="966" t="s">
        <v>876</v>
      </c>
      <c r="L186" s="967"/>
      <c r="M186" s="967"/>
      <c r="N186" s="968"/>
      <c r="O186" s="321"/>
    </row>
    <row r="187" spans="2:16">
      <c r="B187" s="319"/>
      <c r="C187" s="16"/>
      <c r="D187" s="320" t="s">
        <v>177</v>
      </c>
      <c r="E187" s="320" t="s">
        <v>178</v>
      </c>
      <c r="F187" s="320" t="s">
        <v>179</v>
      </c>
      <c r="G187" s="321"/>
      <c r="J187" s="319"/>
      <c r="K187" s="16"/>
      <c r="L187" s="320" t="s">
        <v>177</v>
      </c>
      <c r="M187" s="320" t="s">
        <v>178</v>
      </c>
      <c r="N187" s="320" t="s">
        <v>179</v>
      </c>
      <c r="O187" s="321"/>
    </row>
    <row r="188" spans="2:16">
      <c r="B188" s="319"/>
      <c r="C188" s="344" t="s">
        <v>531</v>
      </c>
      <c r="D188" s="322">
        <f>D162</f>
        <v>62662</v>
      </c>
      <c r="E188" s="323">
        <f>+'Rate Calculation'!D49</f>
        <v>0.17499999999999999</v>
      </c>
      <c r="F188" s="324">
        <f>D188*E188</f>
        <v>10965.849999999999</v>
      </c>
      <c r="G188" s="321"/>
      <c r="J188" s="319"/>
      <c r="K188" s="344" t="s">
        <v>531</v>
      </c>
      <c r="L188" s="322">
        <f>L162</f>
        <v>62662</v>
      </c>
      <c r="M188" s="323">
        <f>+E188</f>
        <v>0.17499999999999999</v>
      </c>
      <c r="N188" s="324">
        <f>L188*M188</f>
        <v>10965.849999999999</v>
      </c>
      <c r="O188" s="321"/>
    </row>
    <row r="189" spans="2:16">
      <c r="B189" s="319"/>
      <c r="C189" s="345" t="s">
        <v>803</v>
      </c>
      <c r="D189" s="306">
        <f t="shared" ref="D189:D191" si="14">D163</f>
        <v>57078</v>
      </c>
      <c r="E189" s="305">
        <f>+'Rate Calculation'!D50</f>
        <v>0.1</v>
      </c>
      <c r="F189" s="326">
        <f>D189*E189</f>
        <v>5707.8</v>
      </c>
      <c r="G189" s="321"/>
      <c r="J189" s="319"/>
      <c r="K189" s="345" t="s">
        <v>803</v>
      </c>
      <c r="L189" s="306">
        <f t="shared" ref="L189:L191" si="15">L163</f>
        <v>57078</v>
      </c>
      <c r="M189" s="305">
        <f>+E189</f>
        <v>0.1</v>
      </c>
      <c r="N189" s="326">
        <f>L189*M189</f>
        <v>5707.8</v>
      </c>
      <c r="O189" s="321"/>
    </row>
    <row r="190" spans="2:16">
      <c r="B190" s="319"/>
      <c r="C190" s="345" t="s">
        <v>532</v>
      </c>
      <c r="D190" s="306">
        <f t="shared" si="14"/>
        <v>38805</v>
      </c>
      <c r="E190" s="305">
        <f>+'Rate Calculation'!D51</f>
        <v>1</v>
      </c>
      <c r="F190" s="326">
        <f>D190*E190</f>
        <v>38805</v>
      </c>
      <c r="G190" s="321"/>
      <c r="J190" s="319"/>
      <c r="K190" s="345" t="s">
        <v>532</v>
      </c>
      <c r="L190" s="306">
        <f t="shared" si="15"/>
        <v>38805</v>
      </c>
      <c r="M190" s="305">
        <f>+E190</f>
        <v>1</v>
      </c>
      <c r="N190" s="326">
        <f>L190*M190</f>
        <v>38805</v>
      </c>
      <c r="O190" s="321"/>
    </row>
    <row r="191" spans="2:16">
      <c r="B191" s="319"/>
      <c r="C191" s="346" t="s">
        <v>533</v>
      </c>
      <c r="D191" s="327">
        <f t="shared" si="14"/>
        <v>33689</v>
      </c>
      <c r="E191" s="328">
        <f>+'Rate Calculation'!D52</f>
        <v>7.0000000000000007E-2</v>
      </c>
      <c r="F191" s="329">
        <f>D191*E191</f>
        <v>2358.23</v>
      </c>
      <c r="G191" s="321"/>
      <c r="J191" s="319"/>
      <c r="K191" s="346" t="s">
        <v>533</v>
      </c>
      <c r="L191" s="327">
        <f t="shared" si="15"/>
        <v>33689</v>
      </c>
      <c r="M191" s="328">
        <f>+E191</f>
        <v>7.0000000000000007E-2</v>
      </c>
      <c r="N191" s="329">
        <f>L191*M191</f>
        <v>2358.23</v>
      </c>
      <c r="O191" s="321"/>
    </row>
    <row r="192" spans="2:16">
      <c r="B192" s="319"/>
      <c r="C192" s="345"/>
      <c r="D192" s="306"/>
      <c r="E192" s="305"/>
      <c r="F192" s="306"/>
      <c r="G192" s="321"/>
      <c r="J192" s="319"/>
      <c r="K192" s="345"/>
      <c r="L192" s="306"/>
      <c r="M192" s="305"/>
      <c r="N192" s="306"/>
      <c r="O192" s="321"/>
    </row>
    <row r="193" spans="2:16">
      <c r="B193" s="319"/>
      <c r="C193" s="330" t="s">
        <v>534</v>
      </c>
      <c r="D193" s="330"/>
      <c r="E193" s="331">
        <f>SUM(E188:E191)</f>
        <v>1.345</v>
      </c>
      <c r="F193" s="332">
        <f>SUM(F188:F191)</f>
        <v>57836.88</v>
      </c>
      <c r="G193" s="321"/>
      <c r="J193" s="319"/>
      <c r="K193" s="330" t="s">
        <v>534</v>
      </c>
      <c r="L193" s="330"/>
      <c r="M193" s="331">
        <f>SUM(M188:M191)</f>
        <v>1.345</v>
      </c>
      <c r="N193" s="332">
        <f>SUM(N188:N191)</f>
        <v>57836.88</v>
      </c>
      <c r="O193" s="321"/>
    </row>
    <row r="194" spans="2:16">
      <c r="B194" s="319"/>
      <c r="C194" s="16"/>
      <c r="D194" s="16"/>
      <c r="E194" s="16"/>
      <c r="F194" s="16"/>
      <c r="G194" s="321"/>
      <c r="J194" s="319"/>
      <c r="K194" s="16"/>
      <c r="L194" s="16"/>
      <c r="M194" s="16"/>
      <c r="N194" s="16"/>
      <c r="O194" s="321"/>
    </row>
    <row r="195" spans="2:16">
      <c r="B195" s="319"/>
      <c r="C195" s="347" t="s">
        <v>538</v>
      </c>
      <c r="D195" s="16"/>
      <c r="E195" s="333">
        <f>$AB$17</f>
        <v>0.2112</v>
      </c>
      <c r="F195" s="334">
        <f>F193*E195</f>
        <v>12215.149056</v>
      </c>
      <c r="G195" s="321"/>
      <c r="J195" s="319"/>
      <c r="K195" s="347" t="s">
        <v>538</v>
      </c>
      <c r="L195" s="16"/>
      <c r="M195" s="333">
        <f>$AB$17</f>
        <v>0.2112</v>
      </c>
      <c r="N195" s="334">
        <f>N193*M195</f>
        <v>12215.149056</v>
      </c>
      <c r="O195" s="321"/>
    </row>
    <row r="196" spans="2:16">
      <c r="B196" s="319"/>
      <c r="C196" s="16"/>
      <c r="D196" s="16"/>
      <c r="E196" s="16"/>
      <c r="F196" s="302"/>
      <c r="G196" s="321"/>
      <c r="J196" s="319"/>
      <c r="K196" s="16"/>
      <c r="L196" s="16"/>
      <c r="M196" s="16"/>
      <c r="N196" s="302"/>
      <c r="O196" s="321"/>
    </row>
    <row r="197" spans="2:16">
      <c r="B197" s="319"/>
      <c r="C197" s="330" t="s">
        <v>539</v>
      </c>
      <c r="D197" s="14"/>
      <c r="E197" s="14"/>
      <c r="F197" s="335">
        <f>F193+F195</f>
        <v>70052.029055999999</v>
      </c>
      <c r="G197" s="321"/>
      <c r="J197" s="319"/>
      <c r="K197" s="330" t="s">
        <v>539</v>
      </c>
      <c r="L197" s="14"/>
      <c r="M197" s="14"/>
      <c r="N197" s="335">
        <f>N193+N195</f>
        <v>70052.029055999999</v>
      </c>
      <c r="O197" s="321"/>
    </row>
    <row r="198" spans="2:16">
      <c r="B198" s="319"/>
      <c r="C198" s="345"/>
      <c r="D198" s="16"/>
      <c r="E198" s="16"/>
      <c r="F198" s="334"/>
      <c r="G198" s="321"/>
      <c r="J198" s="319"/>
      <c r="K198" s="345"/>
      <c r="L198" s="16"/>
      <c r="M198" s="16"/>
      <c r="N198" s="334"/>
      <c r="O198" s="321"/>
    </row>
    <row r="199" spans="2:16">
      <c r="B199" s="319"/>
      <c r="C199" s="347" t="s">
        <v>181</v>
      </c>
      <c r="D199" s="16"/>
      <c r="E199" s="732">
        <f>E173</f>
        <v>4170.6471494607076</v>
      </c>
      <c r="F199" s="336">
        <f>E199*E193</f>
        <v>5609.5204160246512</v>
      </c>
      <c r="G199" s="321"/>
      <c r="J199" s="319"/>
      <c r="K199" s="347" t="s">
        <v>181</v>
      </c>
      <c r="L199" s="16"/>
      <c r="M199" s="732">
        <f>M173</f>
        <v>8341.2942989214152</v>
      </c>
      <c r="N199" s="336">
        <f>M199*M193</f>
        <v>11219.040832049302</v>
      </c>
      <c r="O199" s="321"/>
    </row>
    <row r="200" spans="2:16">
      <c r="B200" s="319"/>
      <c r="C200" s="347" t="s">
        <v>502</v>
      </c>
      <c r="D200" s="16"/>
      <c r="E200" s="732">
        <f>E174</f>
        <v>4691.9780431432964</v>
      </c>
      <c r="F200" s="336">
        <f>E200*E193</f>
        <v>6310.7104680277334</v>
      </c>
      <c r="G200" s="321"/>
      <c r="J200" s="319"/>
      <c r="K200" s="347" t="s">
        <v>502</v>
      </c>
      <c r="L200" s="16"/>
      <c r="M200" s="732">
        <f>M174</f>
        <v>4691.9780431432964</v>
      </c>
      <c r="N200" s="336">
        <f>M200*M193</f>
        <v>6310.7104680277334</v>
      </c>
      <c r="O200" s="321"/>
    </row>
    <row r="201" spans="2:16">
      <c r="B201" s="319"/>
      <c r="C201" s="330" t="s">
        <v>182</v>
      </c>
      <c r="D201" s="14"/>
      <c r="E201" s="14"/>
      <c r="F201" s="337">
        <f>SUM(F197:F200)</f>
        <v>81972.259940052376</v>
      </c>
      <c r="G201" s="321"/>
      <c r="J201" s="319"/>
      <c r="K201" s="330" t="s">
        <v>182</v>
      </c>
      <c r="L201" s="14"/>
      <c r="M201" s="14"/>
      <c r="N201" s="337">
        <f>SUM(N197:N200)</f>
        <v>87581.780356077041</v>
      </c>
      <c r="O201" s="321"/>
    </row>
    <row r="202" spans="2:16" ht="15.75" thickBot="1">
      <c r="B202" s="319"/>
      <c r="C202" s="348" t="s">
        <v>540</v>
      </c>
      <c r="D202" s="338"/>
      <c r="E202" s="410">
        <f>$AB$16</f>
        <v>0.12</v>
      </c>
      <c r="F202" s="339">
        <f>E202*F201</f>
        <v>9836.671192806285</v>
      </c>
      <c r="G202" s="321"/>
      <c r="J202" s="319"/>
      <c r="K202" s="348" t="s">
        <v>540</v>
      </c>
      <c r="L202" s="338"/>
      <c r="M202" s="410">
        <f>$AB$16</f>
        <v>0.12</v>
      </c>
      <c r="N202" s="339">
        <f>M202*N201</f>
        <v>10509.813642729245</v>
      </c>
      <c r="O202" s="321"/>
    </row>
    <row r="203" spans="2:16" ht="15.75" thickTop="1">
      <c r="B203" s="319"/>
      <c r="C203" s="347" t="s">
        <v>813</v>
      </c>
      <c r="D203" s="347"/>
      <c r="E203" s="347"/>
      <c r="F203" s="432">
        <f>SUM(F201:F202)</f>
        <v>91808.931132858663</v>
      </c>
      <c r="G203" s="321"/>
      <c r="J203" s="319"/>
      <c r="K203" s="347" t="s">
        <v>813</v>
      </c>
      <c r="L203" s="347"/>
      <c r="M203" s="347"/>
      <c r="N203" s="432">
        <f>SUM(N201:N202)</f>
        <v>98091.593998806289</v>
      </c>
      <c r="O203" s="321"/>
    </row>
    <row r="204" spans="2:16">
      <c r="B204" s="319"/>
      <c r="C204" s="325" t="s">
        <v>814</v>
      </c>
      <c r="D204" s="16"/>
      <c r="E204" s="333">
        <f>AB19</f>
        <v>2.3531493276716206E-2</v>
      </c>
      <c r="F204" s="340">
        <f>F203+(F203*E204)</f>
        <v>93969.332378554027</v>
      </c>
      <c r="G204" s="321"/>
      <c r="J204" s="319"/>
      <c r="K204" s="325" t="s">
        <v>814</v>
      </c>
      <c r="L204" s="16"/>
      <c r="M204" s="333">
        <f>AB19</f>
        <v>2.3531493276716206E-2</v>
      </c>
      <c r="N204" s="340">
        <f>N203+(N203*M204)</f>
        <v>100399.83568349158</v>
      </c>
      <c r="O204" s="321"/>
    </row>
    <row r="205" spans="2:16" s="918" customFormat="1" ht="14.45" customHeight="1" thickBot="1">
      <c r="B205" s="910"/>
      <c r="C205" s="904" t="str">
        <f>C179</f>
        <v>PFMLA Trust Contribution</v>
      </c>
      <c r="D205" s="905"/>
      <c r="E205" s="906">
        <f>E179</f>
        <v>6.3E-3</v>
      </c>
      <c r="F205" s="907">
        <f>F193*(E204+1)*E205</f>
        <v>372.94656936305728</v>
      </c>
      <c r="G205" s="908"/>
      <c r="H205" s="909"/>
      <c r="I205" s="909"/>
      <c r="J205" s="910"/>
      <c r="K205" s="904" t="str">
        <f>K179</f>
        <v>PFMLA Trust Contribution</v>
      </c>
      <c r="L205" s="905"/>
      <c r="M205" s="906">
        <f>M179</f>
        <v>6.3E-3</v>
      </c>
      <c r="N205" s="907">
        <f>N193*(M204+1)*M205</f>
        <v>372.94656936305728</v>
      </c>
      <c r="O205" s="908"/>
      <c r="P205" s="909"/>
    </row>
    <row r="206" spans="2:16" ht="15.75" thickBot="1">
      <c r="B206" s="319"/>
      <c r="C206" s="607" t="s">
        <v>825</v>
      </c>
      <c r="D206" s="608"/>
      <c r="E206" s="609"/>
      <c r="F206" s="610">
        <f>F204+F205</f>
        <v>94342.27894791709</v>
      </c>
      <c r="G206" s="321"/>
      <c r="J206" s="319"/>
      <c r="K206" s="607" t="s">
        <v>825</v>
      </c>
      <c r="L206" s="608"/>
      <c r="M206" s="609"/>
      <c r="N206" s="610">
        <f>N204+N205</f>
        <v>100772.78225285464</v>
      </c>
      <c r="O206" s="321"/>
    </row>
    <row r="207" spans="2:16" ht="7.5" customHeight="1" thickBot="1">
      <c r="B207" s="319"/>
      <c r="C207" s="325"/>
      <c r="D207" s="16"/>
      <c r="E207" s="333"/>
      <c r="F207" s="340"/>
      <c r="G207" s="321"/>
      <c r="J207" s="319"/>
      <c r="K207" s="325"/>
      <c r="L207" s="16"/>
      <c r="M207" s="333"/>
      <c r="N207" s="340"/>
      <c r="O207" s="321"/>
    </row>
    <row r="208" spans="2:16" ht="15.75" thickBot="1">
      <c r="B208" s="319"/>
      <c r="C208" s="325" t="s">
        <v>715</v>
      </c>
      <c r="D208" s="16"/>
      <c r="E208" s="16"/>
      <c r="F208" s="611">
        <f>F206/12</f>
        <v>7861.8565789930908</v>
      </c>
      <c r="G208" s="321"/>
      <c r="J208" s="319"/>
      <c r="K208" s="325" t="s">
        <v>715</v>
      </c>
      <c r="L208" s="16"/>
      <c r="M208" s="16"/>
      <c r="N208" s="611">
        <f>N206/12</f>
        <v>8397.7318544045538</v>
      </c>
      <c r="O208" s="321"/>
    </row>
    <row r="209" spans="2:15" ht="9" customHeight="1" thickBot="1">
      <c r="B209" s="341"/>
      <c r="C209" s="545"/>
      <c r="D209" s="342"/>
      <c r="E209" s="342"/>
      <c r="F209" s="612"/>
      <c r="G209" s="343"/>
      <c r="J209" s="341"/>
      <c r="K209" s="545"/>
      <c r="L209" s="342"/>
      <c r="M209" s="342"/>
      <c r="N209" s="612"/>
      <c r="O209" s="343"/>
    </row>
  </sheetData>
  <mergeCells count="28">
    <mergeCell ref="Z2:AC2"/>
    <mergeCell ref="W2:X2"/>
    <mergeCell ref="B2:G2"/>
    <mergeCell ref="C4:F4"/>
    <mergeCell ref="C30:F30"/>
    <mergeCell ref="J2:O2"/>
    <mergeCell ref="K4:N4"/>
    <mergeCell ref="K30:N30"/>
    <mergeCell ref="W10:X10"/>
    <mergeCell ref="Q2:U2"/>
    <mergeCell ref="W17:X17"/>
    <mergeCell ref="Q5:Q6"/>
    <mergeCell ref="R5:R6"/>
    <mergeCell ref="S5:S6"/>
    <mergeCell ref="T5:T6"/>
    <mergeCell ref="U5:U6"/>
    <mergeCell ref="C160:F160"/>
    <mergeCell ref="C186:F186"/>
    <mergeCell ref="C134:F134"/>
    <mergeCell ref="C56:F56"/>
    <mergeCell ref="C82:F82"/>
    <mergeCell ref="C108:F108"/>
    <mergeCell ref="K186:N186"/>
    <mergeCell ref="K56:N56"/>
    <mergeCell ref="K82:N82"/>
    <mergeCell ref="K108:N108"/>
    <mergeCell ref="K134:N134"/>
    <mergeCell ref="K160:N160"/>
  </mergeCells>
  <pageMargins left="0.25" right="0.25" top="0.75" bottom="0.75" header="0.3" footer="0.3"/>
  <pageSetup scale="50" fitToHeight="0" orientation="landscape" r:id="rId1"/>
  <rowBreaks count="3" manualBreakCount="3">
    <brk id="53" max="16383" man="1"/>
    <brk id="105" max="16383" man="1"/>
    <brk id="1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R32"/>
  <sheetViews>
    <sheetView zoomScale="85" zoomScaleNormal="85" zoomScaleSheetLayoutView="85" workbookViewId="0">
      <pane xSplit="1" ySplit="2" topLeftCell="B3" activePane="bottomRight" state="frozen"/>
      <selection pane="topRight" activeCell="B1" sqref="B1"/>
      <selection pane="bottomLeft" activeCell="A3" sqref="A3"/>
      <selection pane="bottomRight" activeCell="G22" sqref="G22"/>
    </sheetView>
  </sheetViews>
  <sheetFormatPr defaultColWidth="9.140625" defaultRowHeight="15"/>
  <cols>
    <col min="1" max="1" width="21.28515625" style="15" customWidth="1"/>
    <col min="2" max="2" width="12.42578125" style="15" customWidth="1"/>
    <col min="3" max="3" width="11" style="15" customWidth="1"/>
    <col min="4" max="4" width="6.85546875" style="15" customWidth="1"/>
    <col min="5" max="5" width="11.7109375" style="15" customWidth="1"/>
    <col min="6" max="6" width="8.140625" style="15" customWidth="1"/>
    <col min="7" max="7" width="11.5703125" style="15" customWidth="1"/>
    <col min="8" max="8" width="8.140625" style="15" customWidth="1"/>
    <col min="9" max="9" width="12.5703125" style="15" customWidth="1"/>
    <col min="10" max="10" width="9.28515625" style="15" customWidth="1"/>
    <col min="11" max="11" width="10.85546875" style="15" customWidth="1"/>
    <col min="12" max="12" width="7.140625" style="15" customWidth="1"/>
    <col min="13" max="13" width="12.140625" style="15" customWidth="1"/>
    <col min="14" max="14" width="9.140625" style="15" customWidth="1"/>
    <col min="15" max="15" width="11.85546875" style="15" customWidth="1"/>
    <col min="16" max="16" width="7.5703125" style="15" customWidth="1"/>
    <col min="17" max="17" width="14" style="15" customWidth="1"/>
    <col min="18" max="18" width="11.7109375" style="15" customWidth="1"/>
    <col min="19" max="19" width="3.28515625" style="15" customWidth="1"/>
    <col min="20" max="16384" width="9.140625" style="15"/>
  </cols>
  <sheetData>
    <row r="1" spans="1:18" ht="15.75" thickBot="1">
      <c r="A1" s="673"/>
      <c r="B1" s="674"/>
      <c r="C1" s="988" t="s">
        <v>778</v>
      </c>
      <c r="D1" s="988"/>
      <c r="E1" s="988"/>
      <c r="F1" s="989"/>
      <c r="G1" s="990" t="s">
        <v>779</v>
      </c>
      <c r="H1" s="991"/>
      <c r="I1" s="991"/>
      <c r="J1" s="992"/>
      <c r="K1" s="993" t="s">
        <v>781</v>
      </c>
      <c r="L1" s="994"/>
      <c r="M1" s="994"/>
      <c r="N1" s="995"/>
      <c r="O1" s="996" t="s">
        <v>782</v>
      </c>
      <c r="P1" s="997"/>
      <c r="Q1" s="997"/>
      <c r="R1" s="998"/>
    </row>
    <row r="2" spans="1:18" ht="30">
      <c r="A2" s="637" t="s">
        <v>434</v>
      </c>
      <c r="B2" s="643" t="s">
        <v>787</v>
      </c>
      <c r="C2" s="668" t="s">
        <v>783</v>
      </c>
      <c r="D2" s="669" t="s">
        <v>607</v>
      </c>
      <c r="E2" s="669" t="s">
        <v>780</v>
      </c>
      <c r="F2" s="670" t="s">
        <v>633</v>
      </c>
      <c r="G2" s="649" t="s">
        <v>783</v>
      </c>
      <c r="H2" s="638" t="s">
        <v>607</v>
      </c>
      <c r="I2" s="638" t="s">
        <v>780</v>
      </c>
      <c r="J2" s="650" t="s">
        <v>633</v>
      </c>
      <c r="K2" s="651" t="s">
        <v>783</v>
      </c>
      <c r="L2" s="641" t="s">
        <v>607</v>
      </c>
      <c r="M2" s="641" t="s">
        <v>780</v>
      </c>
      <c r="N2" s="652" t="s">
        <v>633</v>
      </c>
      <c r="O2" s="671" t="s">
        <v>783</v>
      </c>
      <c r="P2" s="636" t="s">
        <v>607</v>
      </c>
      <c r="Q2" s="636" t="s">
        <v>780</v>
      </c>
      <c r="R2" s="672" t="s">
        <v>633</v>
      </c>
    </row>
    <row r="3" spans="1:18">
      <c r="A3" s="655" t="s">
        <v>446</v>
      </c>
      <c r="B3" s="656">
        <f>VLOOKUP(A3,'FY16 Funding'!$A$4:$B$19,2,FALSE)</f>
        <v>467221.99999999994</v>
      </c>
      <c r="C3" s="644">
        <v>292550</v>
      </c>
      <c r="D3" s="579">
        <v>6</v>
      </c>
      <c r="E3" s="639" t="e">
        <f>VLOOKUP(D3,'RCC models-3361'!#REF!,3,FALSE)</f>
        <v>#REF!</v>
      </c>
      <c r="F3" s="645" t="e">
        <f t="shared" ref="F3:F18" si="0">(E3-B3)/B3</f>
        <v>#REF!</v>
      </c>
      <c r="G3" s="644">
        <v>292550</v>
      </c>
      <c r="H3" s="579">
        <v>6</v>
      </c>
      <c r="I3" s="639" t="e">
        <f>VLOOKUP(H3,'RCC models-3361'!#REF!,3,FALSE)</f>
        <v>#REF!</v>
      </c>
      <c r="J3" s="645" t="e">
        <f>(I3-B3)/B3</f>
        <v>#REF!</v>
      </c>
      <c r="K3" s="644">
        <v>292550</v>
      </c>
      <c r="L3" s="579">
        <v>6</v>
      </c>
      <c r="M3" s="639" t="e">
        <f>VLOOKUP(L3,'RCC models-3361'!#REF!,3,FALSE)</f>
        <v>#REF!</v>
      </c>
      <c r="N3" s="645" t="e">
        <f>(M3-B3)/B3</f>
        <v>#REF!</v>
      </c>
      <c r="O3" s="644">
        <v>303123</v>
      </c>
      <c r="P3" s="579">
        <v>6</v>
      </c>
      <c r="Q3" s="639" t="e">
        <f>VLOOKUP(P3,'RCC models-3361'!#REF!,3,FALSE)</f>
        <v>#REF!</v>
      </c>
      <c r="R3" s="645" t="e">
        <f>(Q3-B3)/B3</f>
        <v>#REF!</v>
      </c>
    </row>
    <row r="4" spans="1:18">
      <c r="A4" s="655" t="s">
        <v>449</v>
      </c>
      <c r="B4" s="656">
        <f>VLOOKUP(A4,'FY16 Funding'!$A$4:$B$19,2,FALSE)</f>
        <v>373809.32</v>
      </c>
      <c r="C4" s="644">
        <v>340575</v>
      </c>
      <c r="D4" s="579">
        <v>6</v>
      </c>
      <c r="E4" s="639" t="e">
        <f>VLOOKUP(D4,'RCC models-3361'!#REF!,3,FALSE)</f>
        <v>#REF!</v>
      </c>
      <c r="F4" s="645" t="e">
        <f t="shared" si="0"/>
        <v>#REF!</v>
      </c>
      <c r="G4" s="644">
        <v>340575</v>
      </c>
      <c r="H4" s="579">
        <v>6</v>
      </c>
      <c r="I4" s="639" t="e">
        <f>VLOOKUP(H4,'RCC models-3361'!#REF!,3,FALSE)</f>
        <v>#REF!</v>
      </c>
      <c r="J4" s="645" t="e">
        <f t="shared" ref="J4:J18" si="1">(I4-B4)/B4</f>
        <v>#REF!</v>
      </c>
      <c r="K4" s="644">
        <v>340575</v>
      </c>
      <c r="L4" s="579">
        <v>6</v>
      </c>
      <c r="M4" s="639" t="e">
        <f>VLOOKUP(L4,'RCC models-3361'!#REF!,3,FALSE)</f>
        <v>#REF!</v>
      </c>
      <c r="N4" s="645" t="e">
        <f t="shared" ref="N4:N18" si="2">(M4-B4)/B4</f>
        <v>#REF!</v>
      </c>
      <c r="O4" s="644">
        <v>340575</v>
      </c>
      <c r="P4" s="579">
        <v>6</v>
      </c>
      <c r="Q4" s="639" t="e">
        <f>VLOOKUP(P4,'RCC models-3361'!#REF!,3,FALSE)</f>
        <v>#REF!</v>
      </c>
      <c r="R4" s="645" t="e">
        <f t="shared" ref="R4:R18" si="3">(Q4-B4)/B4</f>
        <v>#REF!</v>
      </c>
    </row>
    <row r="5" spans="1:18">
      <c r="A5" s="655" t="s">
        <v>462</v>
      </c>
      <c r="B5" s="656">
        <f>VLOOKUP(A5,'FY16 Funding'!$A$4:$B$19,2,FALSE)</f>
        <v>213915.38</v>
      </c>
      <c r="C5" s="644">
        <v>158080</v>
      </c>
      <c r="D5" s="579">
        <v>7</v>
      </c>
      <c r="E5" s="639" t="e">
        <f>VLOOKUP(D5,'RCC models-3361'!#REF!,3,FALSE)</f>
        <v>#REF!</v>
      </c>
      <c r="F5" s="646" t="e">
        <f t="shared" si="0"/>
        <v>#REF!</v>
      </c>
      <c r="G5" s="644">
        <v>158080</v>
      </c>
      <c r="H5" s="579">
        <v>7</v>
      </c>
      <c r="I5" s="639" t="e">
        <f>VLOOKUP(H5,'RCC models-3361'!#REF!,3,FALSE)</f>
        <v>#REF!</v>
      </c>
      <c r="J5" s="646" t="e">
        <f t="shared" si="1"/>
        <v>#REF!</v>
      </c>
      <c r="K5" s="644">
        <v>158080</v>
      </c>
      <c r="L5" s="579">
        <v>7</v>
      </c>
      <c r="M5" s="639" t="e">
        <f>VLOOKUP(L5,'RCC models-3361'!#REF!,3,FALSE)</f>
        <v>#REF!</v>
      </c>
      <c r="N5" s="646" t="e">
        <f t="shared" si="2"/>
        <v>#REF!</v>
      </c>
      <c r="O5" s="644">
        <v>158080</v>
      </c>
      <c r="P5" s="579">
        <v>7</v>
      </c>
      <c r="Q5" s="639" t="e">
        <f>VLOOKUP(P5,'RCC models-3361'!#REF!,3,FALSE)</f>
        <v>#REF!</v>
      </c>
      <c r="R5" s="646" t="e">
        <f t="shared" si="3"/>
        <v>#REF!</v>
      </c>
    </row>
    <row r="6" spans="1:18">
      <c r="A6" s="655" t="s">
        <v>437</v>
      </c>
      <c r="B6" s="656">
        <f>VLOOKUP(A6,'FY16 Funding'!$A$4:$B$19,2,FALSE)</f>
        <v>211952.65</v>
      </c>
      <c r="C6" s="644">
        <v>131219</v>
      </c>
      <c r="D6" s="579">
        <v>7</v>
      </c>
      <c r="E6" s="639" t="e">
        <f>VLOOKUP(D6,'RCC models-3361'!#REF!,3,FALSE)</f>
        <v>#REF!</v>
      </c>
      <c r="F6" s="646" t="e">
        <f t="shared" si="0"/>
        <v>#REF!</v>
      </c>
      <c r="G6" s="644">
        <v>131219</v>
      </c>
      <c r="H6" s="579">
        <v>7</v>
      </c>
      <c r="I6" s="639" t="e">
        <f>VLOOKUP(H6,'RCC models-3361'!#REF!,3,FALSE)</f>
        <v>#REF!</v>
      </c>
      <c r="J6" s="646" t="e">
        <f t="shared" si="1"/>
        <v>#REF!</v>
      </c>
      <c r="K6" s="644">
        <v>131219</v>
      </c>
      <c r="L6" s="579">
        <v>7</v>
      </c>
      <c r="M6" s="639" t="e">
        <f>VLOOKUP(L6,'RCC models-3361'!#REF!,3,FALSE)</f>
        <v>#REF!</v>
      </c>
      <c r="N6" s="646" t="e">
        <f t="shared" si="2"/>
        <v>#REF!</v>
      </c>
      <c r="O6" s="644">
        <v>131219</v>
      </c>
      <c r="P6" s="579">
        <v>7</v>
      </c>
      <c r="Q6" s="639" t="e">
        <f>VLOOKUP(P6,'RCC models-3361'!#REF!,3,FALSE)</f>
        <v>#REF!</v>
      </c>
      <c r="R6" s="646" t="e">
        <f t="shared" si="3"/>
        <v>#REF!</v>
      </c>
    </row>
    <row r="7" spans="1:18">
      <c r="A7" s="657" t="s">
        <v>443</v>
      </c>
      <c r="B7" s="656">
        <f>VLOOKUP(A7,'FY16 Funding'!$A$4:$B$19,2,FALSE)</f>
        <v>469073.56999999995</v>
      </c>
      <c r="C7" s="644">
        <v>661133</v>
      </c>
      <c r="D7" s="579">
        <v>4</v>
      </c>
      <c r="E7" s="639" t="e">
        <f>VLOOKUP(D7,'RCC models-3361'!#REF!,3,FALSE)</f>
        <v>#REF!</v>
      </c>
      <c r="F7" s="645" t="e">
        <f t="shared" si="0"/>
        <v>#REF!</v>
      </c>
      <c r="G7" s="644">
        <v>661133</v>
      </c>
      <c r="H7" s="579">
        <v>4</v>
      </c>
      <c r="I7" s="639" t="e">
        <f>VLOOKUP(H7,'RCC models-3361'!#REF!,3,FALSE)</f>
        <v>#REF!</v>
      </c>
      <c r="J7" s="645" t="e">
        <f t="shared" si="1"/>
        <v>#REF!</v>
      </c>
      <c r="K7" s="644">
        <v>661133</v>
      </c>
      <c r="L7" s="579">
        <v>4</v>
      </c>
      <c r="M7" s="639" t="e">
        <f>VLOOKUP(L7,'RCC models-3361'!#REF!,3,FALSE)</f>
        <v>#REF!</v>
      </c>
      <c r="N7" s="645" t="e">
        <f t="shared" si="2"/>
        <v>#REF!</v>
      </c>
      <c r="O7" s="644">
        <v>661133</v>
      </c>
      <c r="P7" s="579">
        <v>4</v>
      </c>
      <c r="Q7" s="639" t="e">
        <f>VLOOKUP(P7,'RCC models-3361'!#REF!,3,FALSE)</f>
        <v>#REF!</v>
      </c>
      <c r="R7" s="645" t="e">
        <f t="shared" si="3"/>
        <v>#REF!</v>
      </c>
    </row>
    <row r="8" spans="1:18">
      <c r="A8" s="655" t="s">
        <v>448</v>
      </c>
      <c r="B8" s="656">
        <f>VLOOKUP(A8,'FY16 Funding'!$A$4:$B$19,2,FALSE)</f>
        <v>225073.06000000003</v>
      </c>
      <c r="C8" s="644">
        <v>360568</v>
      </c>
      <c r="D8" s="579">
        <v>6</v>
      </c>
      <c r="E8" s="639" t="e">
        <f>VLOOKUP(D8,'RCC models-3361'!#REF!,3,FALSE)</f>
        <v>#REF!</v>
      </c>
      <c r="F8" s="646" t="e">
        <f t="shared" si="0"/>
        <v>#REF!</v>
      </c>
      <c r="G8" s="644">
        <v>360568</v>
      </c>
      <c r="H8" s="579">
        <v>6</v>
      </c>
      <c r="I8" s="639" t="e">
        <f>VLOOKUP(H8,'RCC models-3361'!#REF!,3,FALSE)</f>
        <v>#REF!</v>
      </c>
      <c r="J8" s="646" t="e">
        <f t="shared" si="1"/>
        <v>#REF!</v>
      </c>
      <c r="K8" s="644">
        <v>360568</v>
      </c>
      <c r="L8" s="579">
        <v>6</v>
      </c>
      <c r="M8" s="639" t="e">
        <f>VLOOKUP(L8,'RCC models-3361'!#REF!,3,FALSE)</f>
        <v>#REF!</v>
      </c>
      <c r="N8" s="646" t="e">
        <f t="shared" si="2"/>
        <v>#REF!</v>
      </c>
      <c r="O8" s="644">
        <v>360568</v>
      </c>
      <c r="P8" s="579">
        <v>6</v>
      </c>
      <c r="Q8" s="639" t="e">
        <f>VLOOKUP(P8,'RCC models-3361'!#REF!,3,FALSE)</f>
        <v>#REF!</v>
      </c>
      <c r="R8" s="646" t="e">
        <f t="shared" si="3"/>
        <v>#REF!</v>
      </c>
    </row>
    <row r="9" spans="1:18">
      <c r="A9" s="655" t="s">
        <v>444</v>
      </c>
      <c r="B9" s="656">
        <f>VLOOKUP(A9,'FY16 Funding'!$A$4:$B$19,2,FALSE)</f>
        <v>171962.1</v>
      </c>
      <c r="C9" s="644">
        <v>186750</v>
      </c>
      <c r="D9" s="579">
        <v>7</v>
      </c>
      <c r="E9" s="639" t="e">
        <f>VLOOKUP(D9,'RCC models-3361'!#REF!,3,FALSE)</f>
        <v>#REF!</v>
      </c>
      <c r="F9" s="647" t="e">
        <f t="shared" si="0"/>
        <v>#REF!</v>
      </c>
      <c r="G9" s="644">
        <v>186750</v>
      </c>
      <c r="H9" s="579">
        <v>7</v>
      </c>
      <c r="I9" s="639" t="e">
        <f>VLOOKUP(H9,'RCC models-3361'!#REF!,3,FALSE)</f>
        <v>#REF!</v>
      </c>
      <c r="J9" s="646" t="e">
        <f t="shared" si="1"/>
        <v>#REF!</v>
      </c>
      <c r="K9" s="644">
        <v>186750</v>
      </c>
      <c r="L9" s="579">
        <v>7</v>
      </c>
      <c r="M9" s="639" t="e">
        <f>VLOOKUP(L9,'RCC models-3361'!#REF!,3,FALSE)</f>
        <v>#REF!</v>
      </c>
      <c r="N9" s="646" t="e">
        <f t="shared" si="2"/>
        <v>#REF!</v>
      </c>
      <c r="O9" s="644">
        <v>232536</v>
      </c>
      <c r="P9" s="579">
        <v>6</v>
      </c>
      <c r="Q9" s="639" t="e">
        <f>VLOOKUP(P9,'RCC models-3361'!#REF!,3,FALSE)</f>
        <v>#REF!</v>
      </c>
      <c r="R9" s="646" t="e">
        <f t="shared" si="3"/>
        <v>#REF!</v>
      </c>
    </row>
    <row r="10" spans="1:18">
      <c r="A10" s="657" t="s">
        <v>441</v>
      </c>
      <c r="B10" s="656">
        <f>VLOOKUP(A10,'FY16 Funding'!$A$4:$B$19,2,FALSE)</f>
        <v>163456.6</v>
      </c>
      <c r="C10" s="644">
        <v>87130</v>
      </c>
      <c r="D10" s="579">
        <v>7</v>
      </c>
      <c r="E10" s="639" t="e">
        <f>VLOOKUP(D10,'RCC models-3361'!#REF!,3,FALSE)</f>
        <v>#REF!</v>
      </c>
      <c r="F10" s="647" t="e">
        <f t="shared" si="0"/>
        <v>#REF!</v>
      </c>
      <c r="G10" s="644">
        <v>87130</v>
      </c>
      <c r="H10" s="579">
        <v>7</v>
      </c>
      <c r="I10" s="639" t="e">
        <f>VLOOKUP(H10,'RCC models-3361'!#REF!,3,FALSE)</f>
        <v>#REF!</v>
      </c>
      <c r="J10" s="646" t="e">
        <f t="shared" si="1"/>
        <v>#REF!</v>
      </c>
      <c r="K10" s="644">
        <v>87130</v>
      </c>
      <c r="L10" s="579">
        <v>7</v>
      </c>
      <c r="M10" s="639" t="e">
        <f>VLOOKUP(L10,'RCC models-3361'!#REF!,3,FALSE)</f>
        <v>#REF!</v>
      </c>
      <c r="N10" s="646" t="e">
        <f t="shared" si="2"/>
        <v>#REF!</v>
      </c>
      <c r="O10" s="644">
        <v>87130</v>
      </c>
      <c r="P10" s="579">
        <v>7</v>
      </c>
      <c r="Q10" s="639" t="e">
        <f>VLOOKUP(P10,'RCC models-3361'!#REF!,3,FALSE)</f>
        <v>#REF!</v>
      </c>
      <c r="R10" s="646" t="e">
        <f t="shared" si="3"/>
        <v>#REF!</v>
      </c>
    </row>
    <row r="11" spans="1:18">
      <c r="A11" s="655" t="s">
        <v>447</v>
      </c>
      <c r="B11" s="656">
        <f>VLOOKUP(A11,'FY16 Funding'!$A$4:$B$19,2,FALSE)</f>
        <v>292752.88</v>
      </c>
      <c r="C11" s="644">
        <v>463490</v>
      </c>
      <c r="D11" s="579">
        <v>5</v>
      </c>
      <c r="E11" s="639" t="e">
        <f>VLOOKUP(D11,'RCC models-3361'!#REF!,3,FALSE)</f>
        <v>#REF!</v>
      </c>
      <c r="F11" s="647" t="e">
        <f t="shared" si="0"/>
        <v>#REF!</v>
      </c>
      <c r="G11" s="644">
        <v>463490</v>
      </c>
      <c r="H11" s="579">
        <v>5</v>
      </c>
      <c r="I11" s="639" t="e">
        <f>VLOOKUP(H11,'RCC models-3361'!#REF!,3,FALSE)</f>
        <v>#REF!</v>
      </c>
      <c r="J11" s="646" t="e">
        <f t="shared" si="1"/>
        <v>#REF!</v>
      </c>
      <c r="K11" s="644">
        <v>463490</v>
      </c>
      <c r="L11" s="579">
        <v>5</v>
      </c>
      <c r="M11" s="639" t="e">
        <f>VLOOKUP(L11,'RCC models-3361'!#REF!,3,FALSE)</f>
        <v>#REF!</v>
      </c>
      <c r="N11" s="646" t="e">
        <f t="shared" si="2"/>
        <v>#REF!</v>
      </c>
      <c r="O11" s="644">
        <v>463490</v>
      </c>
      <c r="P11" s="579">
        <v>5</v>
      </c>
      <c r="Q11" s="639" t="e">
        <f>VLOOKUP(P11,'RCC models-3361'!#REF!,3,FALSE)</f>
        <v>#REF!</v>
      </c>
      <c r="R11" s="646" t="e">
        <f t="shared" si="3"/>
        <v>#REF!</v>
      </c>
    </row>
    <row r="12" spans="1:18">
      <c r="A12" s="655" t="s">
        <v>440</v>
      </c>
      <c r="B12" s="656">
        <f>VLOOKUP(A12,'FY16 Funding'!$A$4:$B$19,2,FALSE)</f>
        <v>56084.13</v>
      </c>
      <c r="C12" s="644">
        <v>16535</v>
      </c>
      <c r="D12" s="579">
        <v>8</v>
      </c>
      <c r="E12" s="639" t="e">
        <f>VLOOKUP(D12,'RCC models-3361'!#REF!,3,FALSE)</f>
        <v>#REF!</v>
      </c>
      <c r="F12" s="647" t="e">
        <f t="shared" si="0"/>
        <v>#REF!</v>
      </c>
      <c r="G12" s="644">
        <v>16535</v>
      </c>
      <c r="H12" s="579">
        <v>8</v>
      </c>
      <c r="I12" s="639" t="e">
        <f>VLOOKUP(H12,'RCC models-3361'!#REF!,3,FALSE)</f>
        <v>#REF!</v>
      </c>
      <c r="J12" s="646" t="e">
        <f t="shared" si="1"/>
        <v>#REF!</v>
      </c>
      <c r="K12" s="644">
        <v>16535</v>
      </c>
      <c r="L12" s="579">
        <v>8</v>
      </c>
      <c r="M12" s="639" t="e">
        <f>VLOOKUP(L12,'RCC models-3361'!#REF!,3,FALSE)</f>
        <v>#REF!</v>
      </c>
      <c r="N12" s="646" t="e">
        <f t="shared" si="2"/>
        <v>#REF!</v>
      </c>
      <c r="O12" s="644">
        <v>16535</v>
      </c>
      <c r="P12" s="579">
        <v>8</v>
      </c>
      <c r="Q12" s="639" t="e">
        <f>VLOOKUP(P12,'RCC models-3361'!#REF!,3,FALSE)</f>
        <v>#REF!</v>
      </c>
      <c r="R12" s="646" t="e">
        <f t="shared" si="3"/>
        <v>#REF!</v>
      </c>
    </row>
    <row r="13" spans="1:18">
      <c r="A13" s="657" t="s">
        <v>436</v>
      </c>
      <c r="B13" s="656">
        <f>VLOOKUP(A13,'FY16 Funding'!$A$4:$B$19,2,FALSE)</f>
        <v>696489.33</v>
      </c>
      <c r="C13" s="644">
        <v>1672859</v>
      </c>
      <c r="D13" s="579">
        <v>1</v>
      </c>
      <c r="E13" s="639" t="e">
        <f>VLOOKUP(D13,'RCC models-3361'!#REF!,3,FALSE)</f>
        <v>#REF!</v>
      </c>
      <c r="F13" s="647" t="e">
        <f t="shared" si="0"/>
        <v>#REF!</v>
      </c>
      <c r="G13" s="644">
        <v>1361391</v>
      </c>
      <c r="H13" s="579">
        <v>2</v>
      </c>
      <c r="I13" s="639" t="e">
        <f>VLOOKUP(H13,'RCC models-3361'!#REF!,3,FALSE)</f>
        <v>#REF!</v>
      </c>
      <c r="J13" s="645" t="e">
        <f t="shared" si="1"/>
        <v>#REF!</v>
      </c>
      <c r="K13" s="644">
        <v>1361391</v>
      </c>
      <c r="L13" s="579">
        <v>2</v>
      </c>
      <c r="M13" s="639" t="e">
        <f>VLOOKUP(L13,'RCC models-3361'!#REF!,3,FALSE)</f>
        <v>#REF!</v>
      </c>
      <c r="N13" s="645" t="e">
        <f t="shared" si="2"/>
        <v>#REF!</v>
      </c>
      <c r="O13" s="644">
        <v>1371723</v>
      </c>
      <c r="P13" s="579">
        <v>2</v>
      </c>
      <c r="Q13" s="639" t="e">
        <f>VLOOKUP(P13,'RCC models-3361'!#REF!,3,FALSE)</f>
        <v>#REF!</v>
      </c>
      <c r="R13" s="645" t="e">
        <f t="shared" si="3"/>
        <v>#REF!</v>
      </c>
    </row>
    <row r="14" spans="1:18">
      <c r="A14" s="655" t="s">
        <v>445</v>
      </c>
      <c r="B14" s="656">
        <f>VLOOKUP(A14,'FY16 Funding'!$A$4:$B$19,2,FALSE)</f>
        <v>186224.66</v>
      </c>
      <c r="C14" s="644">
        <v>349443</v>
      </c>
      <c r="D14" s="579">
        <v>6</v>
      </c>
      <c r="E14" s="639" t="e">
        <f>VLOOKUP(D14,'RCC models-3361'!#REF!,3,FALSE)</f>
        <v>#REF!</v>
      </c>
      <c r="F14" s="647" t="e">
        <f t="shared" si="0"/>
        <v>#REF!</v>
      </c>
      <c r="G14" s="644">
        <v>349443</v>
      </c>
      <c r="H14" s="579">
        <v>6</v>
      </c>
      <c r="I14" s="639" t="e">
        <f>VLOOKUP(H14,'RCC models-3361'!#REF!,3,FALSE)</f>
        <v>#REF!</v>
      </c>
      <c r="J14" s="646" t="e">
        <f t="shared" si="1"/>
        <v>#REF!</v>
      </c>
      <c r="K14" s="644">
        <v>349443</v>
      </c>
      <c r="L14" s="579">
        <v>6</v>
      </c>
      <c r="M14" s="639" t="e">
        <f>VLOOKUP(L14,'RCC models-3361'!#REF!,3,FALSE)</f>
        <v>#REF!</v>
      </c>
      <c r="N14" s="646" t="e">
        <f t="shared" si="2"/>
        <v>#REF!</v>
      </c>
      <c r="O14" s="644">
        <v>303657</v>
      </c>
      <c r="P14" s="579">
        <v>6</v>
      </c>
      <c r="Q14" s="639" t="e">
        <f>VLOOKUP(P14,'RCC models-3361'!#REF!,3,FALSE)</f>
        <v>#REF!</v>
      </c>
      <c r="R14" s="646" t="e">
        <f t="shared" si="3"/>
        <v>#REF!</v>
      </c>
    </row>
    <row r="15" spans="1:18">
      <c r="A15" s="657" t="s">
        <v>442</v>
      </c>
      <c r="B15" s="656">
        <f>VLOOKUP(A15,'FY16 Funding'!$A$4:$B$19,2,FALSE)</f>
        <v>184330.94</v>
      </c>
      <c r="C15" s="644">
        <v>299063</v>
      </c>
      <c r="D15" s="579">
        <v>6</v>
      </c>
      <c r="E15" s="639" t="e">
        <f>VLOOKUP(D15,'RCC models-3361'!#REF!,3,FALSE)</f>
        <v>#REF!</v>
      </c>
      <c r="F15" s="647" t="e">
        <f t="shared" si="0"/>
        <v>#REF!</v>
      </c>
      <c r="G15" s="644">
        <v>299063</v>
      </c>
      <c r="H15" s="579">
        <v>6</v>
      </c>
      <c r="I15" s="639" t="e">
        <f>VLOOKUP(H15,'RCC models-3361'!#REF!,3,FALSE)</f>
        <v>#REF!</v>
      </c>
      <c r="J15" s="646" t="e">
        <f t="shared" si="1"/>
        <v>#REF!</v>
      </c>
      <c r="K15" s="644">
        <v>299063</v>
      </c>
      <c r="L15" s="579">
        <v>6</v>
      </c>
      <c r="M15" s="639" t="e">
        <f>VLOOKUP(L15,'RCC models-3361'!#REF!,3,FALSE)</f>
        <v>#REF!</v>
      </c>
      <c r="N15" s="646" t="e">
        <f t="shared" si="2"/>
        <v>#REF!</v>
      </c>
      <c r="O15" s="644">
        <v>299063</v>
      </c>
      <c r="P15" s="579">
        <v>6</v>
      </c>
      <c r="Q15" s="639" t="e">
        <f>VLOOKUP(P15,'RCC models-3361'!#REF!,3,FALSE)</f>
        <v>#REF!</v>
      </c>
      <c r="R15" s="646" t="e">
        <f t="shared" si="3"/>
        <v>#REF!</v>
      </c>
    </row>
    <row r="16" spans="1:18">
      <c r="A16" s="655" t="s">
        <v>438</v>
      </c>
      <c r="B16" s="656">
        <f>VLOOKUP(A16,'FY16 Funding'!$A$4:$B$19,2,FALSE)</f>
        <v>322304.11</v>
      </c>
      <c r="C16" s="644">
        <v>786994</v>
      </c>
      <c r="D16" s="579">
        <v>4</v>
      </c>
      <c r="E16" s="639" t="e">
        <f>VLOOKUP(D16,'RCC models-3361'!#REF!,3,FALSE)</f>
        <v>#REF!</v>
      </c>
      <c r="F16" s="647" t="e">
        <f t="shared" si="0"/>
        <v>#REF!</v>
      </c>
      <c r="G16" s="644">
        <v>786994</v>
      </c>
      <c r="H16" s="579">
        <v>4</v>
      </c>
      <c r="I16" s="639" t="e">
        <f>VLOOKUP(H16,'RCC models-3361'!#REF!,3,FALSE)</f>
        <v>#REF!</v>
      </c>
      <c r="J16" s="646" t="e">
        <f t="shared" si="1"/>
        <v>#REF!</v>
      </c>
      <c r="K16" s="644">
        <v>667720</v>
      </c>
      <c r="L16" s="579">
        <v>4</v>
      </c>
      <c r="M16" s="639" t="e">
        <f>VLOOKUP(L16,'RCC models-3361'!#REF!,3,FALSE)</f>
        <v>#REF!</v>
      </c>
      <c r="N16" s="646" t="e">
        <f t="shared" si="2"/>
        <v>#REF!</v>
      </c>
      <c r="O16" s="644">
        <v>707067</v>
      </c>
      <c r="P16" s="579">
        <v>4</v>
      </c>
      <c r="Q16" s="639" t="e">
        <f>VLOOKUP(P16,'RCC models-3361'!#REF!,3,FALSE)</f>
        <v>#REF!</v>
      </c>
      <c r="R16" s="646" t="e">
        <f t="shared" si="3"/>
        <v>#REF!</v>
      </c>
    </row>
    <row r="17" spans="1:18">
      <c r="A17" s="655" t="s">
        <v>439</v>
      </c>
      <c r="B17" s="656">
        <f>VLOOKUP(A17,'FY16 Funding'!$A$4:$B$19,2,FALSE)</f>
        <v>173677.63</v>
      </c>
      <c r="C17" s="644">
        <v>215888</v>
      </c>
      <c r="D17" s="579">
        <v>6</v>
      </c>
      <c r="E17" s="639" t="e">
        <f>VLOOKUP(D17,'RCC models-3361'!#REF!,3,FALSE)</f>
        <v>#REF!</v>
      </c>
      <c r="F17" s="647" t="e">
        <f t="shared" si="0"/>
        <v>#REF!</v>
      </c>
      <c r="G17" s="644">
        <v>215888</v>
      </c>
      <c r="H17" s="579">
        <v>6</v>
      </c>
      <c r="I17" s="639" t="e">
        <f>VLOOKUP(H17,'RCC models-3361'!#REF!,3,FALSE)</f>
        <v>#REF!</v>
      </c>
      <c r="J17" s="646" t="e">
        <f t="shared" si="1"/>
        <v>#REF!</v>
      </c>
      <c r="K17" s="644">
        <v>215888</v>
      </c>
      <c r="L17" s="579">
        <v>6</v>
      </c>
      <c r="M17" s="639" t="e">
        <f>VLOOKUP(L17,'RCC models-3361'!#REF!,3,FALSE)</f>
        <v>#REF!</v>
      </c>
      <c r="N17" s="646" t="e">
        <f t="shared" si="2"/>
        <v>#REF!</v>
      </c>
      <c r="O17" s="644">
        <v>215888</v>
      </c>
      <c r="P17" s="579">
        <v>6</v>
      </c>
      <c r="Q17" s="639" t="e">
        <f>VLOOKUP(P17,'RCC models-3361'!#REF!,3,FALSE)</f>
        <v>#REF!</v>
      </c>
      <c r="R17" s="646" t="e">
        <f t="shared" si="3"/>
        <v>#REF!</v>
      </c>
    </row>
    <row r="18" spans="1:18">
      <c r="A18" s="655" t="s">
        <v>435</v>
      </c>
      <c r="B18" s="656">
        <f>VLOOKUP(A18,'FY16 Funding'!$A$4:$B$19,2,FALSE)</f>
        <v>46771.740000000005</v>
      </c>
      <c r="C18" s="644">
        <v>10172</v>
      </c>
      <c r="D18" s="579">
        <v>8</v>
      </c>
      <c r="E18" s="639" t="e">
        <f>VLOOKUP(D18,'RCC models-3361'!#REF!,3,FALSE)</f>
        <v>#REF!</v>
      </c>
      <c r="F18" s="647" t="e">
        <f t="shared" si="0"/>
        <v>#REF!</v>
      </c>
      <c r="G18" s="644">
        <v>10172</v>
      </c>
      <c r="H18" s="579">
        <v>8</v>
      </c>
      <c r="I18" s="639" t="e">
        <f>VLOOKUP(H18,'RCC models-3361'!#REF!,3,FALSE)</f>
        <v>#REF!</v>
      </c>
      <c r="J18" s="646" t="e">
        <f t="shared" si="1"/>
        <v>#REF!</v>
      </c>
      <c r="K18" s="644">
        <v>10172</v>
      </c>
      <c r="L18" s="579">
        <v>8</v>
      </c>
      <c r="M18" s="639" t="e">
        <f>VLOOKUP(L18,'RCC models-3361'!#REF!,3,FALSE)</f>
        <v>#REF!</v>
      </c>
      <c r="N18" s="646" t="e">
        <f t="shared" si="2"/>
        <v>#REF!</v>
      </c>
      <c r="O18" s="644">
        <v>10172</v>
      </c>
      <c r="P18" s="579">
        <v>8</v>
      </c>
      <c r="Q18" s="639" t="e">
        <f>VLOOKUP(P18,'RCC models-3361'!#REF!,3,FALSE)</f>
        <v>#REF!</v>
      </c>
      <c r="R18" s="646" t="e">
        <f t="shared" si="3"/>
        <v>#REF!</v>
      </c>
    </row>
    <row r="19" spans="1:18">
      <c r="A19" s="655" t="s">
        <v>785</v>
      </c>
      <c r="B19" s="658" t="s">
        <v>513</v>
      </c>
      <c r="C19" s="644">
        <v>515180</v>
      </c>
      <c r="D19" s="579">
        <v>5</v>
      </c>
      <c r="E19" s="639" t="e">
        <f>VLOOKUP(D19,'RCC models-3361'!#REF!,3,FALSE)</f>
        <v>#REF!</v>
      </c>
      <c r="F19" s="648" t="s">
        <v>513</v>
      </c>
      <c r="G19" s="644">
        <v>515180</v>
      </c>
      <c r="H19" s="579">
        <v>5</v>
      </c>
      <c r="I19" s="639" t="e">
        <f>VLOOKUP(H19,'RCC models-3361'!#REF!,3,FALSE)</f>
        <v>#REF!</v>
      </c>
      <c r="J19" s="646" t="s">
        <v>513</v>
      </c>
      <c r="K19" s="644">
        <v>515180</v>
      </c>
      <c r="L19" s="579">
        <v>5</v>
      </c>
      <c r="M19" s="639" t="e">
        <f>VLOOKUP(L19,'RCC models-3361'!#REF!,3,FALSE)</f>
        <v>#REF!</v>
      </c>
      <c r="N19" s="646" t="s">
        <v>513</v>
      </c>
      <c r="O19" s="644">
        <v>454928</v>
      </c>
      <c r="P19" s="579">
        <v>5</v>
      </c>
      <c r="Q19" s="639" t="e">
        <f>VLOOKUP(P19,'RCC models-3361'!#REF!,3,FALSE)</f>
        <v>#REF!</v>
      </c>
      <c r="R19" s="646" t="s">
        <v>513</v>
      </c>
    </row>
    <row r="20" spans="1:18" ht="15.75" thickBot="1">
      <c r="A20" s="659" t="s">
        <v>784</v>
      </c>
      <c r="B20" s="660" t="s">
        <v>513</v>
      </c>
      <c r="C20" s="661" t="s">
        <v>513</v>
      </c>
      <c r="D20" s="662" t="s">
        <v>513</v>
      </c>
      <c r="E20" s="675" t="s">
        <v>513</v>
      </c>
      <c r="F20" s="676" t="s">
        <v>513</v>
      </c>
      <c r="G20" s="653">
        <v>311468</v>
      </c>
      <c r="H20" s="662">
        <v>6</v>
      </c>
      <c r="I20" s="640" t="e">
        <f>VLOOKUP(H20,'RCC models-3361'!#REF!,3,FALSE)</f>
        <v>#REF!</v>
      </c>
      <c r="J20" s="654" t="s">
        <v>513</v>
      </c>
      <c r="K20" s="653">
        <v>430742</v>
      </c>
      <c r="L20" s="662">
        <v>6</v>
      </c>
      <c r="M20" s="640" t="e">
        <f>VLOOKUP(L20,'RCC models-3361'!#REF!,3,FALSE)</f>
        <v>#REF!</v>
      </c>
      <c r="N20" s="654" t="s">
        <v>513</v>
      </c>
      <c r="O20" s="653">
        <v>430742</v>
      </c>
      <c r="P20" s="662">
        <v>6</v>
      </c>
      <c r="Q20" s="640" t="e">
        <f>VLOOKUP(P20,'RCC models-3361'!#REF!,3,FALSE)</f>
        <v>#REF!</v>
      </c>
      <c r="R20" s="654" t="s">
        <v>513</v>
      </c>
    </row>
    <row r="21" spans="1:18" ht="15.75" thickTop="1">
      <c r="B21" s="563">
        <f>SUM(B3:B19)</f>
        <v>4255100.1000000006</v>
      </c>
      <c r="C21" s="663"/>
      <c r="E21" s="563" t="e">
        <f>SUM(E3:E19)</f>
        <v>#REF!</v>
      </c>
      <c r="F21" s="664" t="e">
        <f>(E21-B21)/B21</f>
        <v>#REF!</v>
      </c>
      <c r="G21" s="663"/>
      <c r="I21" s="563" t="e">
        <f>SUM(I3:I20)</f>
        <v>#REF!</v>
      </c>
      <c r="J21" s="664" t="e">
        <f>(I21-B21)/B21</f>
        <v>#REF!</v>
      </c>
      <c r="K21" s="665"/>
      <c r="M21" s="563" t="e">
        <f>SUM(M3:M20)</f>
        <v>#REF!</v>
      </c>
      <c r="N21" s="664" t="e">
        <f>(M21-B21)/B21</f>
        <v>#REF!</v>
      </c>
      <c r="O21" s="663"/>
      <c r="Q21" s="563" t="e">
        <f>SUM(Q3:Q20)</f>
        <v>#REF!</v>
      </c>
      <c r="R21" s="664" t="e">
        <f>(Q21-B21)/B21</f>
        <v>#REF!</v>
      </c>
    </row>
    <row r="22" spans="1:18">
      <c r="O22" s="666"/>
    </row>
    <row r="23" spans="1:18">
      <c r="B23" s="667"/>
    </row>
    <row r="24" spans="1:18">
      <c r="B24" s="667"/>
      <c r="C24" s="665">
        <f>C19+C3</f>
        <v>807730</v>
      </c>
    </row>
    <row r="25" spans="1:18">
      <c r="B25" s="667"/>
      <c r="C25" s="665"/>
    </row>
    <row r="26" spans="1:18">
      <c r="B26" s="667"/>
    </row>
    <row r="27" spans="1:18">
      <c r="B27" s="667"/>
    </row>
    <row r="28" spans="1:18">
      <c r="B28" s="667"/>
    </row>
    <row r="29" spans="1:18">
      <c r="B29" s="667"/>
      <c r="E29" s="667"/>
      <c r="I29" s="667"/>
      <c r="M29" s="667"/>
      <c r="Q29" s="667"/>
    </row>
    <row r="30" spans="1:18">
      <c r="B30" s="667"/>
      <c r="E30" s="667"/>
      <c r="I30" s="667"/>
      <c r="M30" s="667"/>
      <c r="Q30" s="667"/>
    </row>
    <row r="31" spans="1:18">
      <c r="B31" s="667"/>
      <c r="E31" s="667"/>
      <c r="I31" s="667"/>
      <c r="M31" s="667"/>
      <c r="Q31" s="667"/>
    </row>
    <row r="32" spans="1:18">
      <c r="B32" s="667"/>
      <c r="E32" s="667"/>
      <c r="I32" s="667"/>
      <c r="M32" s="667"/>
      <c r="Q32" s="667"/>
    </row>
  </sheetData>
  <mergeCells count="4">
    <mergeCell ref="C1:F1"/>
    <mergeCell ref="G1:J1"/>
    <mergeCell ref="K1:N1"/>
    <mergeCell ref="O1:R1"/>
  </mergeCells>
  <pageMargins left="0.7" right="0.7" top="0.75" bottom="0.75" header="0.3" footer="0.3"/>
  <pageSetup scale="5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39997558519241921"/>
  </sheetPr>
  <dimension ref="A1:WVS38"/>
  <sheetViews>
    <sheetView zoomScale="85" zoomScaleNormal="85" workbookViewId="0">
      <pane xSplit="1" topLeftCell="J1" activePane="topRight" state="frozen"/>
      <selection activeCell="F2307" sqref="F2307"/>
      <selection pane="topRight" activeCell="F2307" sqref="F2307"/>
    </sheetView>
  </sheetViews>
  <sheetFormatPr defaultRowHeight="15"/>
  <cols>
    <col min="1" max="1" width="40.28515625" style="80" customWidth="1"/>
    <col min="2" max="2" width="14.42578125" style="79" customWidth="1"/>
    <col min="3" max="4" width="16.42578125" style="79" customWidth="1"/>
    <col min="5" max="5" width="9.5703125" style="79" customWidth="1"/>
    <col min="6" max="6" width="17.42578125" style="79" customWidth="1"/>
    <col min="7" max="7" width="15.42578125" style="79" customWidth="1"/>
    <col min="8" max="8" width="16.28515625" style="79" customWidth="1"/>
    <col min="9" max="9" width="14.28515625" style="79" customWidth="1"/>
    <col min="10" max="10" width="12.140625" style="79" customWidth="1"/>
    <col min="11" max="11" width="11.42578125" style="79" customWidth="1"/>
    <col min="12" max="12" width="16" style="79" customWidth="1"/>
    <col min="13" max="13" width="15.42578125" style="79" customWidth="1"/>
    <col min="14" max="14" width="16.28515625" style="79" customWidth="1"/>
    <col min="15" max="245" width="9.140625" style="80"/>
    <col min="246" max="246" width="40.28515625" style="80" customWidth="1"/>
    <col min="247" max="248" width="14.42578125" style="80" customWidth="1"/>
    <col min="249" max="250" width="9.5703125" style="80" customWidth="1"/>
    <col min="251" max="251" width="0" style="80" hidden="1" customWidth="1"/>
    <col min="252" max="252" width="9.5703125" style="80" customWidth="1"/>
    <col min="253" max="253" width="9.85546875" style="80" customWidth="1"/>
    <col min="254" max="254" width="0" style="80" hidden="1" customWidth="1"/>
    <col min="255" max="256" width="11.42578125" style="80" customWidth="1"/>
    <col min="257" max="257" width="10.7109375" style="80" customWidth="1"/>
    <col min="258" max="258" width="0" style="80" hidden="1" customWidth="1"/>
    <col min="259" max="259" width="9.85546875" style="80" customWidth="1"/>
    <col min="260" max="260" width="9.140625" style="80"/>
    <col min="261" max="261" width="0" style="80" hidden="1" customWidth="1"/>
    <col min="262" max="262" width="9.85546875" style="80" customWidth="1"/>
    <col min="263" max="263" width="9.7109375" style="80" customWidth="1"/>
    <col min="264" max="264" width="0" style="80" hidden="1" customWidth="1"/>
    <col min="265" max="265" width="11.42578125" style="80" bestFit="1" customWidth="1"/>
    <col min="266" max="266" width="12.140625" style="80" customWidth="1"/>
    <col min="267" max="267" width="11.42578125" style="80" bestFit="1" customWidth="1"/>
    <col min="268" max="501" width="9.140625" style="80"/>
    <col min="502" max="502" width="40.28515625" style="80" customWidth="1"/>
    <col min="503" max="504" width="14.42578125" style="80" customWidth="1"/>
    <col min="505" max="506" width="9.5703125" style="80" customWidth="1"/>
    <col min="507" max="507" width="0" style="80" hidden="1" customWidth="1"/>
    <col min="508" max="508" width="9.5703125" style="80" customWidth="1"/>
    <col min="509" max="509" width="9.85546875" style="80" customWidth="1"/>
    <col min="510" max="510" width="0" style="80" hidden="1" customWidth="1"/>
    <col min="511" max="512" width="11.42578125" style="80" customWidth="1"/>
    <col min="513" max="513" width="10.7109375" style="80" customWidth="1"/>
    <col min="514" max="514" width="0" style="80" hidden="1" customWidth="1"/>
    <col min="515" max="515" width="9.85546875" style="80" customWidth="1"/>
    <col min="516" max="516" width="9.140625" style="80"/>
    <col min="517" max="517" width="0" style="80" hidden="1" customWidth="1"/>
    <col min="518" max="518" width="9.85546875" style="80" customWidth="1"/>
    <col min="519" max="519" width="9.7109375" style="80" customWidth="1"/>
    <col min="520" max="520" width="0" style="80" hidden="1" customWidth="1"/>
    <col min="521" max="521" width="11.42578125" style="80" bestFit="1" customWidth="1"/>
    <col min="522" max="522" width="12.140625" style="80" customWidth="1"/>
    <col min="523" max="523" width="11.42578125" style="80" bestFit="1" customWidth="1"/>
    <col min="524" max="757" width="9.140625" style="80"/>
    <col min="758" max="758" width="40.28515625" style="80" customWidth="1"/>
    <col min="759" max="760" width="14.42578125" style="80" customWidth="1"/>
    <col min="761" max="762" width="9.5703125" style="80" customWidth="1"/>
    <col min="763" max="763" width="0" style="80" hidden="1" customWidth="1"/>
    <col min="764" max="764" width="9.5703125" style="80" customWidth="1"/>
    <col min="765" max="765" width="9.85546875" style="80" customWidth="1"/>
    <col min="766" max="766" width="0" style="80" hidden="1" customWidth="1"/>
    <col min="767" max="768" width="11.42578125" style="80" customWidth="1"/>
    <col min="769" max="769" width="10.7109375" style="80" customWidth="1"/>
    <col min="770" max="770" width="0" style="80" hidden="1" customWidth="1"/>
    <col min="771" max="771" width="9.85546875" style="80" customWidth="1"/>
    <col min="772" max="772" width="9.140625" style="80"/>
    <col min="773" max="773" width="0" style="80" hidden="1" customWidth="1"/>
    <col min="774" max="774" width="9.85546875" style="80" customWidth="1"/>
    <col min="775" max="775" width="9.7109375" style="80" customWidth="1"/>
    <col min="776" max="776" width="0" style="80" hidden="1" customWidth="1"/>
    <col min="777" max="777" width="11.42578125" style="80" bestFit="1" customWidth="1"/>
    <col min="778" max="778" width="12.140625" style="80" customWidth="1"/>
    <col min="779" max="779" width="11.42578125" style="80" bestFit="1" customWidth="1"/>
    <col min="780" max="1013" width="9.140625" style="80"/>
    <col min="1014" max="1014" width="40.28515625" style="80" customWidth="1"/>
    <col min="1015" max="1016" width="14.42578125" style="80" customWidth="1"/>
    <col min="1017" max="1018" width="9.5703125" style="80" customWidth="1"/>
    <col min="1019" max="1019" width="0" style="80" hidden="1" customWidth="1"/>
    <col min="1020" max="1020" width="9.5703125" style="80" customWidth="1"/>
    <col min="1021" max="1021" width="9.85546875" style="80" customWidth="1"/>
    <col min="1022" max="1022" width="0" style="80" hidden="1" customWidth="1"/>
    <col min="1023" max="1024" width="11.42578125" style="80" customWidth="1"/>
    <col min="1025" max="1025" width="10.7109375" style="80" customWidth="1"/>
    <col min="1026" max="1026" width="0" style="80" hidden="1" customWidth="1"/>
    <col min="1027" max="1027" width="9.85546875" style="80" customWidth="1"/>
    <col min="1028" max="1028" width="9.140625" style="80"/>
    <col min="1029" max="1029" width="0" style="80" hidden="1" customWidth="1"/>
    <col min="1030" max="1030" width="9.85546875" style="80" customWidth="1"/>
    <col min="1031" max="1031" width="9.7109375" style="80" customWidth="1"/>
    <col min="1032" max="1032" width="0" style="80" hidden="1" customWidth="1"/>
    <col min="1033" max="1033" width="11.42578125" style="80" bestFit="1" customWidth="1"/>
    <col min="1034" max="1034" width="12.140625" style="80" customWidth="1"/>
    <col min="1035" max="1035" width="11.42578125" style="80" bestFit="1" customWidth="1"/>
    <col min="1036" max="1269" width="9.140625" style="80"/>
    <col min="1270" max="1270" width="40.28515625" style="80" customWidth="1"/>
    <col min="1271" max="1272" width="14.42578125" style="80" customWidth="1"/>
    <col min="1273" max="1274" width="9.5703125" style="80" customWidth="1"/>
    <col min="1275" max="1275" width="0" style="80" hidden="1" customWidth="1"/>
    <col min="1276" max="1276" width="9.5703125" style="80" customWidth="1"/>
    <col min="1277" max="1277" width="9.85546875" style="80" customWidth="1"/>
    <col min="1278" max="1278" width="0" style="80" hidden="1" customWidth="1"/>
    <col min="1279" max="1280" width="11.42578125" style="80" customWidth="1"/>
    <col min="1281" max="1281" width="10.7109375" style="80" customWidth="1"/>
    <col min="1282" max="1282" width="0" style="80" hidden="1" customWidth="1"/>
    <col min="1283" max="1283" width="9.85546875" style="80" customWidth="1"/>
    <col min="1284" max="1284" width="9.140625" style="80"/>
    <col min="1285" max="1285" width="0" style="80" hidden="1" customWidth="1"/>
    <col min="1286" max="1286" width="9.85546875" style="80" customWidth="1"/>
    <col min="1287" max="1287" width="9.7109375" style="80" customWidth="1"/>
    <col min="1288" max="1288" width="0" style="80" hidden="1" customWidth="1"/>
    <col min="1289" max="1289" width="11.42578125" style="80" bestFit="1" customWidth="1"/>
    <col min="1290" max="1290" width="12.140625" style="80" customWidth="1"/>
    <col min="1291" max="1291" width="11.42578125" style="80" bestFit="1" customWidth="1"/>
    <col min="1292" max="1525" width="9.140625" style="80"/>
    <col min="1526" max="1526" width="40.28515625" style="80" customWidth="1"/>
    <col min="1527" max="1528" width="14.42578125" style="80" customWidth="1"/>
    <col min="1529" max="1530" width="9.5703125" style="80" customWidth="1"/>
    <col min="1531" max="1531" width="0" style="80" hidden="1" customWidth="1"/>
    <col min="1532" max="1532" width="9.5703125" style="80" customWidth="1"/>
    <col min="1533" max="1533" width="9.85546875" style="80" customWidth="1"/>
    <col min="1534" max="1534" width="0" style="80" hidden="1" customWidth="1"/>
    <col min="1535" max="1536" width="11.42578125" style="80" customWidth="1"/>
    <col min="1537" max="1537" width="10.7109375" style="80" customWidth="1"/>
    <col min="1538" max="1538" width="0" style="80" hidden="1" customWidth="1"/>
    <col min="1539" max="1539" width="9.85546875" style="80" customWidth="1"/>
    <col min="1540" max="1540" width="9.140625" style="80"/>
    <col min="1541" max="1541" width="0" style="80" hidden="1" customWidth="1"/>
    <col min="1542" max="1542" width="9.85546875" style="80" customWidth="1"/>
    <col min="1543" max="1543" width="9.7109375" style="80" customWidth="1"/>
    <col min="1544" max="1544" width="0" style="80" hidden="1" customWidth="1"/>
    <col min="1545" max="1545" width="11.42578125" style="80" bestFit="1" customWidth="1"/>
    <col min="1546" max="1546" width="12.140625" style="80" customWidth="1"/>
    <col min="1547" max="1547" width="11.42578125" style="80" bestFit="1" customWidth="1"/>
    <col min="1548" max="1781" width="9.140625" style="80"/>
    <col min="1782" max="1782" width="40.28515625" style="80" customWidth="1"/>
    <col min="1783" max="1784" width="14.42578125" style="80" customWidth="1"/>
    <col min="1785" max="1786" width="9.5703125" style="80" customWidth="1"/>
    <col min="1787" max="1787" width="0" style="80" hidden="1" customWidth="1"/>
    <col min="1788" max="1788" width="9.5703125" style="80" customWidth="1"/>
    <col min="1789" max="1789" width="9.85546875" style="80" customWidth="1"/>
    <col min="1790" max="1790" width="0" style="80" hidden="1" customWidth="1"/>
    <col min="1791" max="1792" width="11.42578125" style="80" customWidth="1"/>
    <col min="1793" max="1793" width="10.7109375" style="80" customWidth="1"/>
    <col min="1794" max="1794" width="0" style="80" hidden="1" customWidth="1"/>
    <col min="1795" max="1795" width="9.85546875" style="80" customWidth="1"/>
    <col min="1796" max="1796" width="9.140625" style="80"/>
    <col min="1797" max="1797" width="0" style="80" hidden="1" customWidth="1"/>
    <col min="1798" max="1798" width="9.85546875" style="80" customWidth="1"/>
    <col min="1799" max="1799" width="9.7109375" style="80" customWidth="1"/>
    <col min="1800" max="1800" width="0" style="80" hidden="1" customWidth="1"/>
    <col min="1801" max="1801" width="11.42578125" style="80" bestFit="1" customWidth="1"/>
    <col min="1802" max="1802" width="12.140625" style="80" customWidth="1"/>
    <col min="1803" max="1803" width="11.42578125" style="80" bestFit="1" customWidth="1"/>
    <col min="1804" max="2037" width="9.140625" style="80"/>
    <col min="2038" max="2038" width="40.28515625" style="80" customWidth="1"/>
    <col min="2039" max="2040" width="14.42578125" style="80" customWidth="1"/>
    <col min="2041" max="2042" width="9.5703125" style="80" customWidth="1"/>
    <col min="2043" max="2043" width="0" style="80" hidden="1" customWidth="1"/>
    <col min="2044" max="2044" width="9.5703125" style="80" customWidth="1"/>
    <col min="2045" max="2045" width="9.85546875" style="80" customWidth="1"/>
    <col min="2046" max="2046" width="0" style="80" hidden="1" customWidth="1"/>
    <col min="2047" max="2048" width="11.42578125" style="80" customWidth="1"/>
    <col min="2049" max="2049" width="10.7109375" style="80" customWidth="1"/>
    <col min="2050" max="2050" width="0" style="80" hidden="1" customWidth="1"/>
    <col min="2051" max="2051" width="9.85546875" style="80" customWidth="1"/>
    <col min="2052" max="2052" width="9.140625" style="80"/>
    <col min="2053" max="2053" width="0" style="80" hidden="1" customWidth="1"/>
    <col min="2054" max="2054" width="9.85546875" style="80" customWidth="1"/>
    <col min="2055" max="2055" width="9.7109375" style="80" customWidth="1"/>
    <col min="2056" max="2056" width="0" style="80" hidden="1" customWidth="1"/>
    <col min="2057" max="2057" width="11.42578125" style="80" bestFit="1" customWidth="1"/>
    <col min="2058" max="2058" width="12.140625" style="80" customWidth="1"/>
    <col min="2059" max="2059" width="11.42578125" style="80" bestFit="1" customWidth="1"/>
    <col min="2060" max="2293" width="9.140625" style="80"/>
    <col min="2294" max="2294" width="40.28515625" style="80" customWidth="1"/>
    <col min="2295" max="2296" width="14.42578125" style="80" customWidth="1"/>
    <col min="2297" max="2298" width="9.5703125" style="80" customWidth="1"/>
    <col min="2299" max="2299" width="0" style="80" hidden="1" customWidth="1"/>
    <col min="2300" max="2300" width="9.5703125" style="80" customWidth="1"/>
    <col min="2301" max="2301" width="9.85546875" style="80" customWidth="1"/>
    <col min="2302" max="2302" width="0" style="80" hidden="1" customWidth="1"/>
    <col min="2303" max="2304" width="11.42578125" style="80" customWidth="1"/>
    <col min="2305" max="2305" width="10.7109375" style="80" customWidth="1"/>
    <col min="2306" max="2306" width="0" style="80" hidden="1" customWidth="1"/>
    <col min="2307" max="2307" width="9.85546875" style="80" customWidth="1"/>
    <col min="2308" max="2308" width="9.140625" style="80"/>
    <col min="2309" max="2309" width="0" style="80" hidden="1" customWidth="1"/>
    <col min="2310" max="2310" width="9.85546875" style="80" customWidth="1"/>
    <col min="2311" max="2311" width="9.7109375" style="80" customWidth="1"/>
    <col min="2312" max="2312" width="0" style="80" hidden="1" customWidth="1"/>
    <col min="2313" max="2313" width="11.42578125" style="80" bestFit="1" customWidth="1"/>
    <col min="2314" max="2314" width="12.140625" style="80" customWidth="1"/>
    <col min="2315" max="2315" width="11.42578125" style="80" bestFit="1" customWidth="1"/>
    <col min="2316" max="2549" width="9.140625" style="80"/>
    <col min="2550" max="2550" width="40.28515625" style="80" customWidth="1"/>
    <col min="2551" max="2552" width="14.42578125" style="80" customWidth="1"/>
    <col min="2553" max="2554" width="9.5703125" style="80" customWidth="1"/>
    <col min="2555" max="2555" width="0" style="80" hidden="1" customWidth="1"/>
    <col min="2556" max="2556" width="9.5703125" style="80" customWidth="1"/>
    <col min="2557" max="2557" width="9.85546875" style="80" customWidth="1"/>
    <col min="2558" max="2558" width="0" style="80" hidden="1" customWidth="1"/>
    <col min="2559" max="2560" width="11.42578125" style="80" customWidth="1"/>
    <col min="2561" max="2561" width="10.7109375" style="80" customWidth="1"/>
    <col min="2562" max="2562" width="0" style="80" hidden="1" customWidth="1"/>
    <col min="2563" max="2563" width="9.85546875" style="80" customWidth="1"/>
    <col min="2564" max="2564" width="9.140625" style="80"/>
    <col min="2565" max="2565" width="0" style="80" hidden="1" customWidth="1"/>
    <col min="2566" max="2566" width="9.85546875" style="80" customWidth="1"/>
    <col min="2567" max="2567" width="9.7109375" style="80" customWidth="1"/>
    <col min="2568" max="2568" width="0" style="80" hidden="1" customWidth="1"/>
    <col min="2569" max="2569" width="11.42578125" style="80" bestFit="1" customWidth="1"/>
    <col min="2570" max="2570" width="12.140625" style="80" customWidth="1"/>
    <col min="2571" max="2571" width="11.42578125" style="80" bestFit="1" customWidth="1"/>
    <col min="2572" max="2805" width="9.140625" style="80"/>
    <col min="2806" max="2806" width="40.28515625" style="80" customWidth="1"/>
    <col min="2807" max="2808" width="14.42578125" style="80" customWidth="1"/>
    <col min="2809" max="2810" width="9.5703125" style="80" customWidth="1"/>
    <col min="2811" max="2811" width="0" style="80" hidden="1" customWidth="1"/>
    <col min="2812" max="2812" width="9.5703125" style="80" customWidth="1"/>
    <col min="2813" max="2813" width="9.85546875" style="80" customWidth="1"/>
    <col min="2814" max="2814" width="0" style="80" hidden="1" customWidth="1"/>
    <col min="2815" max="2816" width="11.42578125" style="80" customWidth="1"/>
    <col min="2817" max="2817" width="10.7109375" style="80" customWidth="1"/>
    <col min="2818" max="2818" width="0" style="80" hidden="1" customWidth="1"/>
    <col min="2819" max="2819" width="9.85546875" style="80" customWidth="1"/>
    <col min="2820" max="2820" width="9.140625" style="80"/>
    <col min="2821" max="2821" width="0" style="80" hidden="1" customWidth="1"/>
    <col min="2822" max="2822" width="9.85546875" style="80" customWidth="1"/>
    <col min="2823" max="2823" width="9.7109375" style="80" customWidth="1"/>
    <col min="2824" max="2824" width="0" style="80" hidden="1" customWidth="1"/>
    <col min="2825" max="2825" width="11.42578125" style="80" bestFit="1" customWidth="1"/>
    <col min="2826" max="2826" width="12.140625" style="80" customWidth="1"/>
    <col min="2827" max="2827" width="11.42578125" style="80" bestFit="1" customWidth="1"/>
    <col min="2828" max="3061" width="9.140625" style="80"/>
    <col min="3062" max="3062" width="40.28515625" style="80" customWidth="1"/>
    <col min="3063" max="3064" width="14.42578125" style="80" customWidth="1"/>
    <col min="3065" max="3066" width="9.5703125" style="80" customWidth="1"/>
    <col min="3067" max="3067" width="0" style="80" hidden="1" customWidth="1"/>
    <col min="3068" max="3068" width="9.5703125" style="80" customWidth="1"/>
    <col min="3069" max="3069" width="9.85546875" style="80" customWidth="1"/>
    <col min="3070" max="3070" width="0" style="80" hidden="1" customWidth="1"/>
    <col min="3071" max="3072" width="11.42578125" style="80" customWidth="1"/>
    <col min="3073" max="3073" width="10.7109375" style="80" customWidth="1"/>
    <col min="3074" max="3074" width="0" style="80" hidden="1" customWidth="1"/>
    <col min="3075" max="3075" width="9.85546875" style="80" customWidth="1"/>
    <col min="3076" max="3076" width="9.140625" style="80"/>
    <col min="3077" max="3077" width="0" style="80" hidden="1" customWidth="1"/>
    <col min="3078" max="3078" width="9.85546875" style="80" customWidth="1"/>
    <col min="3079" max="3079" width="9.7109375" style="80" customWidth="1"/>
    <col min="3080" max="3080" width="0" style="80" hidden="1" customWidth="1"/>
    <col min="3081" max="3081" width="11.42578125" style="80" bestFit="1" customWidth="1"/>
    <col min="3082" max="3082" width="12.140625" style="80" customWidth="1"/>
    <col min="3083" max="3083" width="11.42578125" style="80" bestFit="1" customWidth="1"/>
    <col min="3084" max="3317" width="9.140625" style="80"/>
    <col min="3318" max="3318" width="40.28515625" style="80" customWidth="1"/>
    <col min="3319" max="3320" width="14.42578125" style="80" customWidth="1"/>
    <col min="3321" max="3322" width="9.5703125" style="80" customWidth="1"/>
    <col min="3323" max="3323" width="0" style="80" hidden="1" customWidth="1"/>
    <col min="3324" max="3324" width="9.5703125" style="80" customWidth="1"/>
    <col min="3325" max="3325" width="9.85546875" style="80" customWidth="1"/>
    <col min="3326" max="3326" width="0" style="80" hidden="1" customWidth="1"/>
    <col min="3327" max="3328" width="11.42578125" style="80" customWidth="1"/>
    <col min="3329" max="3329" width="10.7109375" style="80" customWidth="1"/>
    <col min="3330" max="3330" width="0" style="80" hidden="1" customWidth="1"/>
    <col min="3331" max="3331" width="9.85546875" style="80" customWidth="1"/>
    <col min="3332" max="3332" width="9.140625" style="80"/>
    <col min="3333" max="3333" width="0" style="80" hidden="1" customWidth="1"/>
    <col min="3334" max="3334" width="9.85546875" style="80" customWidth="1"/>
    <col min="3335" max="3335" width="9.7109375" style="80" customWidth="1"/>
    <col min="3336" max="3336" width="0" style="80" hidden="1" customWidth="1"/>
    <col min="3337" max="3337" width="11.42578125" style="80" bestFit="1" customWidth="1"/>
    <col min="3338" max="3338" width="12.140625" style="80" customWidth="1"/>
    <col min="3339" max="3339" width="11.42578125" style="80" bestFit="1" customWidth="1"/>
    <col min="3340" max="3573" width="9.140625" style="80"/>
    <col min="3574" max="3574" width="40.28515625" style="80" customWidth="1"/>
    <col min="3575" max="3576" width="14.42578125" style="80" customWidth="1"/>
    <col min="3577" max="3578" width="9.5703125" style="80" customWidth="1"/>
    <col min="3579" max="3579" width="0" style="80" hidden="1" customWidth="1"/>
    <col min="3580" max="3580" width="9.5703125" style="80" customWidth="1"/>
    <col min="3581" max="3581" width="9.85546875" style="80" customWidth="1"/>
    <col min="3582" max="3582" width="0" style="80" hidden="1" customWidth="1"/>
    <col min="3583" max="3584" width="11.42578125" style="80" customWidth="1"/>
    <col min="3585" max="3585" width="10.7109375" style="80" customWidth="1"/>
    <col min="3586" max="3586" width="0" style="80" hidden="1" customWidth="1"/>
    <col min="3587" max="3587" width="9.85546875" style="80" customWidth="1"/>
    <col min="3588" max="3588" width="9.140625" style="80"/>
    <col min="3589" max="3589" width="0" style="80" hidden="1" customWidth="1"/>
    <col min="3590" max="3590" width="9.85546875" style="80" customWidth="1"/>
    <col min="3591" max="3591" width="9.7109375" style="80" customWidth="1"/>
    <col min="3592" max="3592" width="0" style="80" hidden="1" customWidth="1"/>
    <col min="3593" max="3593" width="11.42578125" style="80" bestFit="1" customWidth="1"/>
    <col min="3594" max="3594" width="12.140625" style="80" customWidth="1"/>
    <col min="3595" max="3595" width="11.42578125" style="80" bestFit="1" customWidth="1"/>
    <col min="3596" max="3829" width="9.140625" style="80"/>
    <col min="3830" max="3830" width="40.28515625" style="80" customWidth="1"/>
    <col min="3831" max="3832" width="14.42578125" style="80" customWidth="1"/>
    <col min="3833" max="3834" width="9.5703125" style="80" customWidth="1"/>
    <col min="3835" max="3835" width="0" style="80" hidden="1" customWidth="1"/>
    <col min="3836" max="3836" width="9.5703125" style="80" customWidth="1"/>
    <col min="3837" max="3837" width="9.85546875" style="80" customWidth="1"/>
    <col min="3838" max="3838" width="0" style="80" hidden="1" customWidth="1"/>
    <col min="3839" max="3840" width="11.42578125" style="80" customWidth="1"/>
    <col min="3841" max="3841" width="10.7109375" style="80" customWidth="1"/>
    <col min="3842" max="3842" width="0" style="80" hidden="1" customWidth="1"/>
    <col min="3843" max="3843" width="9.85546875" style="80" customWidth="1"/>
    <col min="3844" max="3844" width="9.140625" style="80"/>
    <col min="3845" max="3845" width="0" style="80" hidden="1" customWidth="1"/>
    <col min="3846" max="3846" width="9.85546875" style="80" customWidth="1"/>
    <col min="3847" max="3847" width="9.7109375" style="80" customWidth="1"/>
    <col min="3848" max="3848" width="0" style="80" hidden="1" customWidth="1"/>
    <col min="3849" max="3849" width="11.42578125" style="80" bestFit="1" customWidth="1"/>
    <col min="3850" max="3850" width="12.140625" style="80" customWidth="1"/>
    <col min="3851" max="3851" width="11.42578125" style="80" bestFit="1" customWidth="1"/>
    <col min="3852" max="4085" width="9.140625" style="80"/>
    <col min="4086" max="4086" width="40.28515625" style="80" customWidth="1"/>
    <col min="4087" max="4088" width="14.42578125" style="80" customWidth="1"/>
    <col min="4089" max="4090" width="9.5703125" style="80" customWidth="1"/>
    <col min="4091" max="4091" width="0" style="80" hidden="1" customWidth="1"/>
    <col min="4092" max="4092" width="9.5703125" style="80" customWidth="1"/>
    <col min="4093" max="4093" width="9.85546875" style="80" customWidth="1"/>
    <col min="4094" max="4094" width="0" style="80" hidden="1" customWidth="1"/>
    <col min="4095" max="4096" width="11.42578125" style="80" customWidth="1"/>
    <col min="4097" max="4097" width="10.7109375" style="80" customWidth="1"/>
    <col min="4098" max="4098" width="0" style="80" hidden="1" customWidth="1"/>
    <col min="4099" max="4099" width="9.85546875" style="80" customWidth="1"/>
    <col min="4100" max="4100" width="9.140625" style="80"/>
    <col min="4101" max="4101" width="0" style="80" hidden="1" customWidth="1"/>
    <col min="4102" max="4102" width="9.85546875" style="80" customWidth="1"/>
    <col min="4103" max="4103" width="9.7109375" style="80" customWidth="1"/>
    <col min="4104" max="4104" width="0" style="80" hidden="1" customWidth="1"/>
    <col min="4105" max="4105" width="11.42578125" style="80" bestFit="1" customWidth="1"/>
    <col min="4106" max="4106" width="12.140625" style="80" customWidth="1"/>
    <col min="4107" max="4107" width="11.42578125" style="80" bestFit="1" customWidth="1"/>
    <col min="4108" max="4341" width="9.140625" style="80"/>
    <col min="4342" max="4342" width="40.28515625" style="80" customWidth="1"/>
    <col min="4343" max="4344" width="14.42578125" style="80" customWidth="1"/>
    <col min="4345" max="4346" width="9.5703125" style="80" customWidth="1"/>
    <col min="4347" max="4347" width="0" style="80" hidden="1" customWidth="1"/>
    <col min="4348" max="4348" width="9.5703125" style="80" customWidth="1"/>
    <col min="4349" max="4349" width="9.85546875" style="80" customWidth="1"/>
    <col min="4350" max="4350" width="0" style="80" hidden="1" customWidth="1"/>
    <col min="4351" max="4352" width="11.42578125" style="80" customWidth="1"/>
    <col min="4353" max="4353" width="10.7109375" style="80" customWidth="1"/>
    <col min="4354" max="4354" width="0" style="80" hidden="1" customWidth="1"/>
    <col min="4355" max="4355" width="9.85546875" style="80" customWidth="1"/>
    <col min="4356" max="4356" width="9.140625" style="80"/>
    <col min="4357" max="4357" width="0" style="80" hidden="1" customWidth="1"/>
    <col min="4358" max="4358" width="9.85546875" style="80" customWidth="1"/>
    <col min="4359" max="4359" width="9.7109375" style="80" customWidth="1"/>
    <col min="4360" max="4360" width="0" style="80" hidden="1" customWidth="1"/>
    <col min="4361" max="4361" width="11.42578125" style="80" bestFit="1" customWidth="1"/>
    <col min="4362" max="4362" width="12.140625" style="80" customWidth="1"/>
    <col min="4363" max="4363" width="11.42578125" style="80" bestFit="1" customWidth="1"/>
    <col min="4364" max="4597" width="9.140625" style="80"/>
    <col min="4598" max="4598" width="40.28515625" style="80" customWidth="1"/>
    <col min="4599" max="4600" width="14.42578125" style="80" customWidth="1"/>
    <col min="4601" max="4602" width="9.5703125" style="80" customWidth="1"/>
    <col min="4603" max="4603" width="0" style="80" hidden="1" customWidth="1"/>
    <col min="4604" max="4604" width="9.5703125" style="80" customWidth="1"/>
    <col min="4605" max="4605" width="9.85546875" style="80" customWidth="1"/>
    <col min="4606" max="4606" width="0" style="80" hidden="1" customWidth="1"/>
    <col min="4607" max="4608" width="11.42578125" style="80" customWidth="1"/>
    <col min="4609" max="4609" width="10.7109375" style="80" customWidth="1"/>
    <col min="4610" max="4610" width="0" style="80" hidden="1" customWidth="1"/>
    <col min="4611" max="4611" width="9.85546875" style="80" customWidth="1"/>
    <col min="4612" max="4612" width="9.140625" style="80"/>
    <col min="4613" max="4613" width="0" style="80" hidden="1" customWidth="1"/>
    <col min="4614" max="4614" width="9.85546875" style="80" customWidth="1"/>
    <col min="4615" max="4615" width="9.7109375" style="80" customWidth="1"/>
    <col min="4616" max="4616" width="0" style="80" hidden="1" customWidth="1"/>
    <col min="4617" max="4617" width="11.42578125" style="80" bestFit="1" customWidth="1"/>
    <col min="4618" max="4618" width="12.140625" style="80" customWidth="1"/>
    <col min="4619" max="4619" width="11.42578125" style="80" bestFit="1" customWidth="1"/>
    <col min="4620" max="4853" width="9.140625" style="80"/>
    <col min="4854" max="4854" width="40.28515625" style="80" customWidth="1"/>
    <col min="4855" max="4856" width="14.42578125" style="80" customWidth="1"/>
    <col min="4857" max="4858" width="9.5703125" style="80" customWidth="1"/>
    <col min="4859" max="4859" width="0" style="80" hidden="1" customWidth="1"/>
    <col min="4860" max="4860" width="9.5703125" style="80" customWidth="1"/>
    <col min="4861" max="4861" width="9.85546875" style="80" customWidth="1"/>
    <col min="4862" max="4862" width="0" style="80" hidden="1" customWidth="1"/>
    <col min="4863" max="4864" width="11.42578125" style="80" customWidth="1"/>
    <col min="4865" max="4865" width="10.7109375" style="80" customWidth="1"/>
    <col min="4866" max="4866" width="0" style="80" hidden="1" customWidth="1"/>
    <col min="4867" max="4867" width="9.85546875" style="80" customWidth="1"/>
    <col min="4868" max="4868" width="9.140625" style="80"/>
    <col min="4869" max="4869" width="0" style="80" hidden="1" customWidth="1"/>
    <col min="4870" max="4870" width="9.85546875" style="80" customWidth="1"/>
    <col min="4871" max="4871" width="9.7109375" style="80" customWidth="1"/>
    <col min="4872" max="4872" width="0" style="80" hidden="1" customWidth="1"/>
    <col min="4873" max="4873" width="11.42578125" style="80" bestFit="1" customWidth="1"/>
    <col min="4874" max="4874" width="12.140625" style="80" customWidth="1"/>
    <col min="4875" max="4875" width="11.42578125" style="80" bestFit="1" customWidth="1"/>
    <col min="4876" max="5109" width="9.140625" style="80"/>
    <col min="5110" max="5110" width="40.28515625" style="80" customWidth="1"/>
    <col min="5111" max="5112" width="14.42578125" style="80" customWidth="1"/>
    <col min="5113" max="5114" width="9.5703125" style="80" customWidth="1"/>
    <col min="5115" max="5115" width="0" style="80" hidden="1" customWidth="1"/>
    <col min="5116" max="5116" width="9.5703125" style="80" customWidth="1"/>
    <col min="5117" max="5117" width="9.85546875" style="80" customWidth="1"/>
    <col min="5118" max="5118" width="0" style="80" hidden="1" customWidth="1"/>
    <col min="5119" max="5120" width="11.42578125" style="80" customWidth="1"/>
    <col min="5121" max="5121" width="10.7109375" style="80" customWidth="1"/>
    <col min="5122" max="5122" width="0" style="80" hidden="1" customWidth="1"/>
    <col min="5123" max="5123" width="9.85546875" style="80" customWidth="1"/>
    <col min="5124" max="5124" width="9.140625" style="80"/>
    <col min="5125" max="5125" width="0" style="80" hidden="1" customWidth="1"/>
    <col min="5126" max="5126" width="9.85546875" style="80" customWidth="1"/>
    <col min="5127" max="5127" width="9.7109375" style="80" customWidth="1"/>
    <col min="5128" max="5128" width="0" style="80" hidden="1" customWidth="1"/>
    <col min="5129" max="5129" width="11.42578125" style="80" bestFit="1" customWidth="1"/>
    <col min="5130" max="5130" width="12.140625" style="80" customWidth="1"/>
    <col min="5131" max="5131" width="11.42578125" style="80" bestFit="1" customWidth="1"/>
    <col min="5132" max="5365" width="9.140625" style="80"/>
    <col min="5366" max="5366" width="40.28515625" style="80" customWidth="1"/>
    <col min="5367" max="5368" width="14.42578125" style="80" customWidth="1"/>
    <col min="5369" max="5370" width="9.5703125" style="80" customWidth="1"/>
    <col min="5371" max="5371" width="0" style="80" hidden="1" customWidth="1"/>
    <col min="5372" max="5372" width="9.5703125" style="80" customWidth="1"/>
    <col min="5373" max="5373" width="9.85546875" style="80" customWidth="1"/>
    <col min="5374" max="5374" width="0" style="80" hidden="1" customWidth="1"/>
    <col min="5375" max="5376" width="11.42578125" style="80" customWidth="1"/>
    <col min="5377" max="5377" width="10.7109375" style="80" customWidth="1"/>
    <col min="5378" max="5378" width="0" style="80" hidden="1" customWidth="1"/>
    <col min="5379" max="5379" width="9.85546875" style="80" customWidth="1"/>
    <col min="5380" max="5380" width="9.140625" style="80"/>
    <col min="5381" max="5381" width="0" style="80" hidden="1" customWidth="1"/>
    <col min="5382" max="5382" width="9.85546875" style="80" customWidth="1"/>
    <col min="5383" max="5383" width="9.7109375" style="80" customWidth="1"/>
    <col min="5384" max="5384" width="0" style="80" hidden="1" customWidth="1"/>
    <col min="5385" max="5385" width="11.42578125" style="80" bestFit="1" customWidth="1"/>
    <col min="5386" max="5386" width="12.140625" style="80" customWidth="1"/>
    <col min="5387" max="5387" width="11.42578125" style="80" bestFit="1" customWidth="1"/>
    <col min="5388" max="5621" width="9.140625" style="80"/>
    <col min="5622" max="5622" width="40.28515625" style="80" customWidth="1"/>
    <col min="5623" max="5624" width="14.42578125" style="80" customWidth="1"/>
    <col min="5625" max="5626" width="9.5703125" style="80" customWidth="1"/>
    <col min="5627" max="5627" width="0" style="80" hidden="1" customWidth="1"/>
    <col min="5628" max="5628" width="9.5703125" style="80" customWidth="1"/>
    <col min="5629" max="5629" width="9.85546875" style="80" customWidth="1"/>
    <col min="5630" max="5630" width="0" style="80" hidden="1" customWidth="1"/>
    <col min="5631" max="5632" width="11.42578125" style="80" customWidth="1"/>
    <col min="5633" max="5633" width="10.7109375" style="80" customWidth="1"/>
    <col min="5634" max="5634" width="0" style="80" hidden="1" customWidth="1"/>
    <col min="5635" max="5635" width="9.85546875" style="80" customWidth="1"/>
    <col min="5636" max="5636" width="9.140625" style="80"/>
    <col min="5637" max="5637" width="0" style="80" hidden="1" customWidth="1"/>
    <col min="5638" max="5638" width="9.85546875" style="80" customWidth="1"/>
    <col min="5639" max="5639" width="9.7109375" style="80" customWidth="1"/>
    <col min="5640" max="5640" width="0" style="80" hidden="1" customWidth="1"/>
    <col min="5641" max="5641" width="11.42578125" style="80" bestFit="1" customWidth="1"/>
    <col min="5642" max="5642" width="12.140625" style="80" customWidth="1"/>
    <col min="5643" max="5643" width="11.42578125" style="80" bestFit="1" customWidth="1"/>
    <col min="5644" max="5877" width="9.140625" style="80"/>
    <col min="5878" max="5878" width="40.28515625" style="80" customWidth="1"/>
    <col min="5879" max="5880" width="14.42578125" style="80" customWidth="1"/>
    <col min="5881" max="5882" width="9.5703125" style="80" customWidth="1"/>
    <col min="5883" max="5883" width="0" style="80" hidden="1" customWidth="1"/>
    <col min="5884" max="5884" width="9.5703125" style="80" customWidth="1"/>
    <col min="5885" max="5885" width="9.85546875" style="80" customWidth="1"/>
    <col min="5886" max="5886" width="0" style="80" hidden="1" customWidth="1"/>
    <col min="5887" max="5888" width="11.42578125" style="80" customWidth="1"/>
    <col min="5889" max="5889" width="10.7109375" style="80" customWidth="1"/>
    <col min="5890" max="5890" width="0" style="80" hidden="1" customWidth="1"/>
    <col min="5891" max="5891" width="9.85546875" style="80" customWidth="1"/>
    <col min="5892" max="5892" width="9.140625" style="80"/>
    <col min="5893" max="5893" width="0" style="80" hidden="1" customWidth="1"/>
    <col min="5894" max="5894" width="9.85546875" style="80" customWidth="1"/>
    <col min="5895" max="5895" width="9.7109375" style="80" customWidth="1"/>
    <col min="5896" max="5896" width="0" style="80" hidden="1" customWidth="1"/>
    <col min="5897" max="5897" width="11.42578125" style="80" bestFit="1" customWidth="1"/>
    <col min="5898" max="5898" width="12.140625" style="80" customWidth="1"/>
    <col min="5899" max="5899" width="11.42578125" style="80" bestFit="1" customWidth="1"/>
    <col min="5900" max="6133" width="9.140625" style="80"/>
    <col min="6134" max="6134" width="40.28515625" style="80" customWidth="1"/>
    <col min="6135" max="6136" width="14.42578125" style="80" customWidth="1"/>
    <col min="6137" max="6138" width="9.5703125" style="80" customWidth="1"/>
    <col min="6139" max="6139" width="0" style="80" hidden="1" customWidth="1"/>
    <col min="6140" max="6140" width="9.5703125" style="80" customWidth="1"/>
    <col min="6141" max="6141" width="9.85546875" style="80" customWidth="1"/>
    <col min="6142" max="6142" width="0" style="80" hidden="1" customWidth="1"/>
    <col min="6143" max="6144" width="11.42578125" style="80" customWidth="1"/>
    <col min="6145" max="6145" width="10.7109375" style="80" customWidth="1"/>
    <col min="6146" max="6146" width="0" style="80" hidden="1" customWidth="1"/>
    <col min="6147" max="6147" width="9.85546875" style="80" customWidth="1"/>
    <col min="6148" max="6148" width="9.140625" style="80"/>
    <col min="6149" max="6149" width="0" style="80" hidden="1" customWidth="1"/>
    <col min="6150" max="6150" width="9.85546875" style="80" customWidth="1"/>
    <col min="6151" max="6151" width="9.7109375" style="80" customWidth="1"/>
    <col min="6152" max="6152" width="0" style="80" hidden="1" customWidth="1"/>
    <col min="6153" max="6153" width="11.42578125" style="80" bestFit="1" customWidth="1"/>
    <col min="6154" max="6154" width="12.140625" style="80" customWidth="1"/>
    <col min="6155" max="6155" width="11.42578125" style="80" bestFit="1" customWidth="1"/>
    <col min="6156" max="6389" width="9.140625" style="80"/>
    <col min="6390" max="6390" width="40.28515625" style="80" customWidth="1"/>
    <col min="6391" max="6392" width="14.42578125" style="80" customWidth="1"/>
    <col min="6393" max="6394" width="9.5703125" style="80" customWidth="1"/>
    <col min="6395" max="6395" width="0" style="80" hidden="1" customWidth="1"/>
    <col min="6396" max="6396" width="9.5703125" style="80" customWidth="1"/>
    <col min="6397" max="6397" width="9.85546875" style="80" customWidth="1"/>
    <col min="6398" max="6398" width="0" style="80" hidden="1" customWidth="1"/>
    <col min="6399" max="6400" width="11.42578125" style="80" customWidth="1"/>
    <col min="6401" max="6401" width="10.7109375" style="80" customWidth="1"/>
    <col min="6402" max="6402" width="0" style="80" hidden="1" customWidth="1"/>
    <col min="6403" max="6403" width="9.85546875" style="80" customWidth="1"/>
    <col min="6404" max="6404" width="9.140625" style="80"/>
    <col min="6405" max="6405" width="0" style="80" hidden="1" customWidth="1"/>
    <col min="6406" max="6406" width="9.85546875" style="80" customWidth="1"/>
    <col min="6407" max="6407" width="9.7109375" style="80" customWidth="1"/>
    <col min="6408" max="6408" width="0" style="80" hidden="1" customWidth="1"/>
    <col min="6409" max="6409" width="11.42578125" style="80" bestFit="1" customWidth="1"/>
    <col min="6410" max="6410" width="12.140625" style="80" customWidth="1"/>
    <col min="6411" max="6411" width="11.42578125" style="80" bestFit="1" customWidth="1"/>
    <col min="6412" max="6645" width="9.140625" style="80"/>
    <col min="6646" max="6646" width="40.28515625" style="80" customWidth="1"/>
    <col min="6647" max="6648" width="14.42578125" style="80" customWidth="1"/>
    <col min="6649" max="6650" width="9.5703125" style="80" customWidth="1"/>
    <col min="6651" max="6651" width="0" style="80" hidden="1" customWidth="1"/>
    <col min="6652" max="6652" width="9.5703125" style="80" customWidth="1"/>
    <col min="6653" max="6653" width="9.85546875" style="80" customWidth="1"/>
    <col min="6654" max="6654" width="0" style="80" hidden="1" customWidth="1"/>
    <col min="6655" max="6656" width="11.42578125" style="80" customWidth="1"/>
    <col min="6657" max="6657" width="10.7109375" style="80" customWidth="1"/>
    <col min="6658" max="6658" width="0" style="80" hidden="1" customWidth="1"/>
    <col min="6659" max="6659" width="9.85546875" style="80" customWidth="1"/>
    <col min="6660" max="6660" width="9.140625" style="80"/>
    <col min="6661" max="6661" width="0" style="80" hidden="1" customWidth="1"/>
    <col min="6662" max="6662" width="9.85546875" style="80" customWidth="1"/>
    <col min="6663" max="6663" width="9.7109375" style="80" customWidth="1"/>
    <col min="6664" max="6664" width="0" style="80" hidden="1" customWidth="1"/>
    <col min="6665" max="6665" width="11.42578125" style="80" bestFit="1" customWidth="1"/>
    <col min="6666" max="6666" width="12.140625" style="80" customWidth="1"/>
    <col min="6667" max="6667" width="11.42578125" style="80" bestFit="1" customWidth="1"/>
    <col min="6668" max="6901" width="9.140625" style="80"/>
    <col min="6902" max="6902" width="40.28515625" style="80" customWidth="1"/>
    <col min="6903" max="6904" width="14.42578125" style="80" customWidth="1"/>
    <col min="6905" max="6906" width="9.5703125" style="80" customWidth="1"/>
    <col min="6907" max="6907" width="0" style="80" hidden="1" customWidth="1"/>
    <col min="6908" max="6908" width="9.5703125" style="80" customWidth="1"/>
    <col min="6909" max="6909" width="9.85546875" style="80" customWidth="1"/>
    <col min="6910" max="6910" width="0" style="80" hidden="1" customWidth="1"/>
    <col min="6911" max="6912" width="11.42578125" style="80" customWidth="1"/>
    <col min="6913" max="6913" width="10.7109375" style="80" customWidth="1"/>
    <col min="6914" max="6914" width="0" style="80" hidden="1" customWidth="1"/>
    <col min="6915" max="6915" width="9.85546875" style="80" customWidth="1"/>
    <col min="6916" max="6916" width="9.140625" style="80"/>
    <col min="6917" max="6917" width="0" style="80" hidden="1" customWidth="1"/>
    <col min="6918" max="6918" width="9.85546875" style="80" customWidth="1"/>
    <col min="6919" max="6919" width="9.7109375" style="80" customWidth="1"/>
    <col min="6920" max="6920" width="0" style="80" hidden="1" customWidth="1"/>
    <col min="6921" max="6921" width="11.42578125" style="80" bestFit="1" customWidth="1"/>
    <col min="6922" max="6922" width="12.140625" style="80" customWidth="1"/>
    <col min="6923" max="6923" width="11.42578125" style="80" bestFit="1" customWidth="1"/>
    <col min="6924" max="7157" width="9.140625" style="80"/>
    <col min="7158" max="7158" width="40.28515625" style="80" customWidth="1"/>
    <col min="7159" max="7160" width="14.42578125" style="80" customWidth="1"/>
    <col min="7161" max="7162" width="9.5703125" style="80" customWidth="1"/>
    <col min="7163" max="7163" width="0" style="80" hidden="1" customWidth="1"/>
    <col min="7164" max="7164" width="9.5703125" style="80" customWidth="1"/>
    <col min="7165" max="7165" width="9.85546875" style="80" customWidth="1"/>
    <col min="7166" max="7166" width="0" style="80" hidden="1" customWidth="1"/>
    <col min="7167" max="7168" width="11.42578125" style="80" customWidth="1"/>
    <col min="7169" max="7169" width="10.7109375" style="80" customWidth="1"/>
    <col min="7170" max="7170" width="0" style="80" hidden="1" customWidth="1"/>
    <col min="7171" max="7171" width="9.85546875" style="80" customWidth="1"/>
    <col min="7172" max="7172" width="9.140625" style="80"/>
    <col min="7173" max="7173" width="0" style="80" hidden="1" customWidth="1"/>
    <col min="7174" max="7174" width="9.85546875" style="80" customWidth="1"/>
    <col min="7175" max="7175" width="9.7109375" style="80" customWidth="1"/>
    <col min="7176" max="7176" width="0" style="80" hidden="1" customWidth="1"/>
    <col min="7177" max="7177" width="11.42578125" style="80" bestFit="1" customWidth="1"/>
    <col min="7178" max="7178" width="12.140625" style="80" customWidth="1"/>
    <col min="7179" max="7179" width="11.42578125" style="80" bestFit="1" customWidth="1"/>
    <col min="7180" max="7413" width="9.140625" style="80"/>
    <col min="7414" max="7414" width="40.28515625" style="80" customWidth="1"/>
    <col min="7415" max="7416" width="14.42578125" style="80" customWidth="1"/>
    <col min="7417" max="7418" width="9.5703125" style="80" customWidth="1"/>
    <col min="7419" max="7419" width="0" style="80" hidden="1" customWidth="1"/>
    <col min="7420" max="7420" width="9.5703125" style="80" customWidth="1"/>
    <col min="7421" max="7421" width="9.85546875" style="80" customWidth="1"/>
    <col min="7422" max="7422" width="0" style="80" hidden="1" customWidth="1"/>
    <col min="7423" max="7424" width="11.42578125" style="80" customWidth="1"/>
    <col min="7425" max="7425" width="10.7109375" style="80" customWidth="1"/>
    <col min="7426" max="7426" width="0" style="80" hidden="1" customWidth="1"/>
    <col min="7427" max="7427" width="9.85546875" style="80" customWidth="1"/>
    <col min="7428" max="7428" width="9.140625" style="80"/>
    <col min="7429" max="7429" width="0" style="80" hidden="1" customWidth="1"/>
    <col min="7430" max="7430" width="9.85546875" style="80" customWidth="1"/>
    <col min="7431" max="7431" width="9.7109375" style="80" customWidth="1"/>
    <col min="7432" max="7432" width="0" style="80" hidden="1" customWidth="1"/>
    <col min="7433" max="7433" width="11.42578125" style="80" bestFit="1" customWidth="1"/>
    <col min="7434" max="7434" width="12.140625" style="80" customWidth="1"/>
    <col min="7435" max="7435" width="11.42578125" style="80" bestFit="1" customWidth="1"/>
    <col min="7436" max="7669" width="9.140625" style="80"/>
    <col min="7670" max="7670" width="40.28515625" style="80" customWidth="1"/>
    <col min="7671" max="7672" width="14.42578125" style="80" customWidth="1"/>
    <col min="7673" max="7674" width="9.5703125" style="80" customWidth="1"/>
    <col min="7675" max="7675" width="0" style="80" hidden="1" customWidth="1"/>
    <col min="7676" max="7676" width="9.5703125" style="80" customWidth="1"/>
    <col min="7677" max="7677" width="9.85546875" style="80" customWidth="1"/>
    <col min="7678" max="7678" width="0" style="80" hidden="1" customWidth="1"/>
    <col min="7679" max="7680" width="11.42578125" style="80" customWidth="1"/>
    <col min="7681" max="7681" width="10.7109375" style="80" customWidth="1"/>
    <col min="7682" max="7682" width="0" style="80" hidden="1" customWidth="1"/>
    <col min="7683" max="7683" width="9.85546875" style="80" customWidth="1"/>
    <col min="7684" max="7684" width="9.140625" style="80"/>
    <col min="7685" max="7685" width="0" style="80" hidden="1" customWidth="1"/>
    <col min="7686" max="7686" width="9.85546875" style="80" customWidth="1"/>
    <col min="7687" max="7687" width="9.7109375" style="80" customWidth="1"/>
    <col min="7688" max="7688" width="0" style="80" hidden="1" customWidth="1"/>
    <col min="7689" max="7689" width="11.42578125" style="80" bestFit="1" customWidth="1"/>
    <col min="7690" max="7690" width="12.140625" style="80" customWidth="1"/>
    <col min="7691" max="7691" width="11.42578125" style="80" bestFit="1" customWidth="1"/>
    <col min="7692" max="7925" width="9.140625" style="80"/>
    <col min="7926" max="7926" width="40.28515625" style="80" customWidth="1"/>
    <col min="7927" max="7928" width="14.42578125" style="80" customWidth="1"/>
    <col min="7929" max="7930" width="9.5703125" style="80" customWidth="1"/>
    <col min="7931" max="7931" width="0" style="80" hidden="1" customWidth="1"/>
    <col min="7932" max="7932" width="9.5703125" style="80" customWidth="1"/>
    <col min="7933" max="7933" width="9.85546875" style="80" customWidth="1"/>
    <col min="7934" max="7934" width="0" style="80" hidden="1" customWidth="1"/>
    <col min="7935" max="7936" width="11.42578125" style="80" customWidth="1"/>
    <col min="7937" max="7937" width="10.7109375" style="80" customWidth="1"/>
    <col min="7938" max="7938" width="0" style="80" hidden="1" customWidth="1"/>
    <col min="7939" max="7939" width="9.85546875" style="80" customWidth="1"/>
    <col min="7940" max="7940" width="9.140625" style="80"/>
    <col min="7941" max="7941" width="0" style="80" hidden="1" customWidth="1"/>
    <col min="7942" max="7942" width="9.85546875" style="80" customWidth="1"/>
    <col min="7943" max="7943" width="9.7109375" style="80" customWidth="1"/>
    <col min="7944" max="7944" width="0" style="80" hidden="1" customWidth="1"/>
    <col min="7945" max="7945" width="11.42578125" style="80" bestFit="1" customWidth="1"/>
    <col min="7946" max="7946" width="12.140625" style="80" customWidth="1"/>
    <col min="7947" max="7947" width="11.42578125" style="80" bestFit="1" customWidth="1"/>
    <col min="7948" max="8181" width="9.140625" style="80"/>
    <col min="8182" max="8182" width="40.28515625" style="80" customWidth="1"/>
    <col min="8183" max="8184" width="14.42578125" style="80" customWidth="1"/>
    <col min="8185" max="8186" width="9.5703125" style="80" customWidth="1"/>
    <col min="8187" max="8187" width="0" style="80" hidden="1" customWidth="1"/>
    <col min="8188" max="8188" width="9.5703125" style="80" customWidth="1"/>
    <col min="8189" max="8189" width="9.85546875" style="80" customWidth="1"/>
    <col min="8190" max="8190" width="0" style="80" hidden="1" customWidth="1"/>
    <col min="8191" max="8192" width="11.42578125" style="80" customWidth="1"/>
    <col min="8193" max="8193" width="10.7109375" style="80" customWidth="1"/>
    <col min="8194" max="8194" width="0" style="80" hidden="1" customWidth="1"/>
    <col min="8195" max="8195" width="9.85546875" style="80" customWidth="1"/>
    <col min="8196" max="8196" width="9.140625" style="80"/>
    <col min="8197" max="8197" width="0" style="80" hidden="1" customWidth="1"/>
    <col min="8198" max="8198" width="9.85546875" style="80" customWidth="1"/>
    <col min="8199" max="8199" width="9.7109375" style="80" customWidth="1"/>
    <col min="8200" max="8200" width="0" style="80" hidden="1" customWidth="1"/>
    <col min="8201" max="8201" width="11.42578125" style="80" bestFit="1" customWidth="1"/>
    <col min="8202" max="8202" width="12.140625" style="80" customWidth="1"/>
    <col min="8203" max="8203" width="11.42578125" style="80" bestFit="1" customWidth="1"/>
    <col min="8204" max="8437" width="9.140625" style="80"/>
    <col min="8438" max="8438" width="40.28515625" style="80" customWidth="1"/>
    <col min="8439" max="8440" width="14.42578125" style="80" customWidth="1"/>
    <col min="8441" max="8442" width="9.5703125" style="80" customWidth="1"/>
    <col min="8443" max="8443" width="0" style="80" hidden="1" customWidth="1"/>
    <col min="8444" max="8444" width="9.5703125" style="80" customWidth="1"/>
    <col min="8445" max="8445" width="9.85546875" style="80" customWidth="1"/>
    <col min="8446" max="8446" width="0" style="80" hidden="1" customWidth="1"/>
    <col min="8447" max="8448" width="11.42578125" style="80" customWidth="1"/>
    <col min="8449" max="8449" width="10.7109375" style="80" customWidth="1"/>
    <col min="8450" max="8450" width="0" style="80" hidden="1" customWidth="1"/>
    <col min="8451" max="8451" width="9.85546875" style="80" customWidth="1"/>
    <col min="8452" max="8452" width="9.140625" style="80"/>
    <col min="8453" max="8453" width="0" style="80" hidden="1" customWidth="1"/>
    <col min="8454" max="8454" width="9.85546875" style="80" customWidth="1"/>
    <col min="8455" max="8455" width="9.7109375" style="80" customWidth="1"/>
    <col min="8456" max="8456" width="0" style="80" hidden="1" customWidth="1"/>
    <col min="8457" max="8457" width="11.42578125" style="80" bestFit="1" customWidth="1"/>
    <col min="8458" max="8458" width="12.140625" style="80" customWidth="1"/>
    <col min="8459" max="8459" width="11.42578125" style="80" bestFit="1" customWidth="1"/>
    <col min="8460" max="8693" width="9.140625" style="80"/>
    <col min="8694" max="8694" width="40.28515625" style="80" customWidth="1"/>
    <col min="8695" max="8696" width="14.42578125" style="80" customWidth="1"/>
    <col min="8697" max="8698" width="9.5703125" style="80" customWidth="1"/>
    <col min="8699" max="8699" width="0" style="80" hidden="1" customWidth="1"/>
    <col min="8700" max="8700" width="9.5703125" style="80" customWidth="1"/>
    <col min="8701" max="8701" width="9.85546875" style="80" customWidth="1"/>
    <col min="8702" max="8702" width="0" style="80" hidden="1" customWidth="1"/>
    <col min="8703" max="8704" width="11.42578125" style="80" customWidth="1"/>
    <col min="8705" max="8705" width="10.7109375" style="80" customWidth="1"/>
    <col min="8706" max="8706" width="0" style="80" hidden="1" customWidth="1"/>
    <col min="8707" max="8707" width="9.85546875" style="80" customWidth="1"/>
    <col min="8708" max="8708" width="9.140625" style="80"/>
    <col min="8709" max="8709" width="0" style="80" hidden="1" customWidth="1"/>
    <col min="8710" max="8710" width="9.85546875" style="80" customWidth="1"/>
    <col min="8711" max="8711" width="9.7109375" style="80" customWidth="1"/>
    <col min="8712" max="8712" width="0" style="80" hidden="1" customWidth="1"/>
    <col min="8713" max="8713" width="11.42578125" style="80" bestFit="1" customWidth="1"/>
    <col min="8714" max="8714" width="12.140625" style="80" customWidth="1"/>
    <col min="8715" max="8715" width="11.42578125" style="80" bestFit="1" customWidth="1"/>
    <col min="8716" max="8949" width="9.140625" style="80"/>
    <col min="8950" max="8950" width="40.28515625" style="80" customWidth="1"/>
    <col min="8951" max="8952" width="14.42578125" style="80" customWidth="1"/>
    <col min="8953" max="8954" width="9.5703125" style="80" customWidth="1"/>
    <col min="8955" max="8955" width="0" style="80" hidden="1" customWidth="1"/>
    <col min="8956" max="8956" width="9.5703125" style="80" customWidth="1"/>
    <col min="8957" max="8957" width="9.85546875" style="80" customWidth="1"/>
    <col min="8958" max="8958" width="0" style="80" hidden="1" customWidth="1"/>
    <col min="8959" max="8960" width="11.42578125" style="80" customWidth="1"/>
    <col min="8961" max="8961" width="10.7109375" style="80" customWidth="1"/>
    <col min="8962" max="8962" width="0" style="80" hidden="1" customWidth="1"/>
    <col min="8963" max="8963" width="9.85546875" style="80" customWidth="1"/>
    <col min="8964" max="8964" width="9.140625" style="80"/>
    <col min="8965" max="8965" width="0" style="80" hidden="1" customWidth="1"/>
    <col min="8966" max="8966" width="9.85546875" style="80" customWidth="1"/>
    <col min="8967" max="8967" width="9.7109375" style="80" customWidth="1"/>
    <col min="8968" max="8968" width="0" style="80" hidden="1" customWidth="1"/>
    <col min="8969" max="8969" width="11.42578125" style="80" bestFit="1" customWidth="1"/>
    <col min="8970" max="8970" width="12.140625" style="80" customWidth="1"/>
    <col min="8971" max="8971" width="11.42578125" style="80" bestFit="1" customWidth="1"/>
    <col min="8972" max="9205" width="9.140625" style="80"/>
    <col min="9206" max="9206" width="40.28515625" style="80" customWidth="1"/>
    <col min="9207" max="9208" width="14.42578125" style="80" customWidth="1"/>
    <col min="9209" max="9210" width="9.5703125" style="80" customWidth="1"/>
    <col min="9211" max="9211" width="0" style="80" hidden="1" customWidth="1"/>
    <col min="9212" max="9212" width="9.5703125" style="80" customWidth="1"/>
    <col min="9213" max="9213" width="9.85546875" style="80" customWidth="1"/>
    <col min="9214" max="9214" width="0" style="80" hidden="1" customWidth="1"/>
    <col min="9215" max="9216" width="11.42578125" style="80" customWidth="1"/>
    <col min="9217" max="9217" width="10.7109375" style="80" customWidth="1"/>
    <col min="9218" max="9218" width="0" style="80" hidden="1" customWidth="1"/>
    <col min="9219" max="9219" width="9.85546875" style="80" customWidth="1"/>
    <col min="9220" max="9220" width="9.140625" style="80"/>
    <col min="9221" max="9221" width="0" style="80" hidden="1" customWidth="1"/>
    <col min="9222" max="9222" width="9.85546875" style="80" customWidth="1"/>
    <col min="9223" max="9223" width="9.7109375" style="80" customWidth="1"/>
    <col min="9224" max="9224" width="0" style="80" hidden="1" customWidth="1"/>
    <col min="9225" max="9225" width="11.42578125" style="80" bestFit="1" customWidth="1"/>
    <col min="9226" max="9226" width="12.140625" style="80" customWidth="1"/>
    <col min="9227" max="9227" width="11.42578125" style="80" bestFit="1" customWidth="1"/>
    <col min="9228" max="9461" width="9.140625" style="80"/>
    <col min="9462" max="9462" width="40.28515625" style="80" customWidth="1"/>
    <col min="9463" max="9464" width="14.42578125" style="80" customWidth="1"/>
    <col min="9465" max="9466" width="9.5703125" style="80" customWidth="1"/>
    <col min="9467" max="9467" width="0" style="80" hidden="1" customWidth="1"/>
    <col min="9468" max="9468" width="9.5703125" style="80" customWidth="1"/>
    <col min="9469" max="9469" width="9.85546875" style="80" customWidth="1"/>
    <col min="9470" max="9470" width="0" style="80" hidden="1" customWidth="1"/>
    <col min="9471" max="9472" width="11.42578125" style="80" customWidth="1"/>
    <col min="9473" max="9473" width="10.7109375" style="80" customWidth="1"/>
    <col min="9474" max="9474" width="0" style="80" hidden="1" customWidth="1"/>
    <col min="9475" max="9475" width="9.85546875" style="80" customWidth="1"/>
    <col min="9476" max="9476" width="9.140625" style="80"/>
    <col min="9477" max="9477" width="0" style="80" hidden="1" customWidth="1"/>
    <col min="9478" max="9478" width="9.85546875" style="80" customWidth="1"/>
    <col min="9479" max="9479" width="9.7109375" style="80" customWidth="1"/>
    <col min="9480" max="9480" width="0" style="80" hidden="1" customWidth="1"/>
    <col min="9481" max="9481" width="11.42578125" style="80" bestFit="1" customWidth="1"/>
    <col min="9482" max="9482" width="12.140625" style="80" customWidth="1"/>
    <col min="9483" max="9483" width="11.42578125" style="80" bestFit="1" customWidth="1"/>
    <col min="9484" max="9717" width="9.140625" style="80"/>
    <col min="9718" max="9718" width="40.28515625" style="80" customWidth="1"/>
    <col min="9719" max="9720" width="14.42578125" style="80" customWidth="1"/>
    <col min="9721" max="9722" width="9.5703125" style="80" customWidth="1"/>
    <col min="9723" max="9723" width="0" style="80" hidden="1" customWidth="1"/>
    <col min="9724" max="9724" width="9.5703125" style="80" customWidth="1"/>
    <col min="9725" max="9725" width="9.85546875" style="80" customWidth="1"/>
    <col min="9726" max="9726" width="0" style="80" hidden="1" customWidth="1"/>
    <col min="9727" max="9728" width="11.42578125" style="80" customWidth="1"/>
    <col min="9729" max="9729" width="10.7109375" style="80" customWidth="1"/>
    <col min="9730" max="9730" width="0" style="80" hidden="1" customWidth="1"/>
    <col min="9731" max="9731" width="9.85546875" style="80" customWidth="1"/>
    <col min="9732" max="9732" width="9.140625" style="80"/>
    <col min="9733" max="9733" width="0" style="80" hidden="1" customWidth="1"/>
    <col min="9734" max="9734" width="9.85546875" style="80" customWidth="1"/>
    <col min="9735" max="9735" width="9.7109375" style="80" customWidth="1"/>
    <col min="9736" max="9736" width="0" style="80" hidden="1" customWidth="1"/>
    <col min="9737" max="9737" width="11.42578125" style="80" bestFit="1" customWidth="1"/>
    <col min="9738" max="9738" width="12.140625" style="80" customWidth="1"/>
    <col min="9739" max="9739" width="11.42578125" style="80" bestFit="1" customWidth="1"/>
    <col min="9740" max="9973" width="9.140625" style="80"/>
    <col min="9974" max="9974" width="40.28515625" style="80" customWidth="1"/>
    <col min="9975" max="9976" width="14.42578125" style="80" customWidth="1"/>
    <col min="9977" max="9978" width="9.5703125" style="80" customWidth="1"/>
    <col min="9979" max="9979" width="0" style="80" hidden="1" customWidth="1"/>
    <col min="9980" max="9980" width="9.5703125" style="80" customWidth="1"/>
    <col min="9981" max="9981" width="9.85546875" style="80" customWidth="1"/>
    <col min="9982" max="9982" width="0" style="80" hidden="1" customWidth="1"/>
    <col min="9983" max="9984" width="11.42578125" style="80" customWidth="1"/>
    <col min="9985" max="9985" width="10.7109375" style="80" customWidth="1"/>
    <col min="9986" max="9986" width="0" style="80" hidden="1" customWidth="1"/>
    <col min="9987" max="9987" width="9.85546875" style="80" customWidth="1"/>
    <col min="9988" max="9988" width="9.140625" style="80"/>
    <col min="9989" max="9989" width="0" style="80" hidden="1" customWidth="1"/>
    <col min="9990" max="9990" width="9.85546875" style="80" customWidth="1"/>
    <col min="9991" max="9991" width="9.7109375" style="80" customWidth="1"/>
    <col min="9992" max="9992" width="0" style="80" hidden="1" customWidth="1"/>
    <col min="9993" max="9993" width="11.42578125" style="80" bestFit="1" customWidth="1"/>
    <col min="9994" max="9994" width="12.140625" style="80" customWidth="1"/>
    <col min="9995" max="9995" width="11.42578125" style="80" bestFit="1" customWidth="1"/>
    <col min="9996" max="10229" width="9.140625" style="80"/>
    <col min="10230" max="10230" width="40.28515625" style="80" customWidth="1"/>
    <col min="10231" max="10232" width="14.42578125" style="80" customWidth="1"/>
    <col min="10233" max="10234" width="9.5703125" style="80" customWidth="1"/>
    <col min="10235" max="10235" width="0" style="80" hidden="1" customWidth="1"/>
    <col min="10236" max="10236" width="9.5703125" style="80" customWidth="1"/>
    <col min="10237" max="10237" width="9.85546875" style="80" customWidth="1"/>
    <col min="10238" max="10238" width="0" style="80" hidden="1" customWidth="1"/>
    <col min="10239" max="10240" width="11.42578125" style="80" customWidth="1"/>
    <col min="10241" max="10241" width="10.7109375" style="80" customWidth="1"/>
    <col min="10242" max="10242" width="0" style="80" hidden="1" customWidth="1"/>
    <col min="10243" max="10243" width="9.85546875" style="80" customWidth="1"/>
    <col min="10244" max="10244" width="9.140625" style="80"/>
    <col min="10245" max="10245" width="0" style="80" hidden="1" customWidth="1"/>
    <col min="10246" max="10246" width="9.85546875" style="80" customWidth="1"/>
    <col min="10247" max="10247" width="9.7109375" style="80" customWidth="1"/>
    <col min="10248" max="10248" width="0" style="80" hidden="1" customWidth="1"/>
    <col min="10249" max="10249" width="11.42578125" style="80" bestFit="1" customWidth="1"/>
    <col min="10250" max="10250" width="12.140625" style="80" customWidth="1"/>
    <col min="10251" max="10251" width="11.42578125" style="80" bestFit="1" customWidth="1"/>
    <col min="10252" max="10485" width="9.140625" style="80"/>
    <col min="10486" max="10486" width="40.28515625" style="80" customWidth="1"/>
    <col min="10487" max="10488" width="14.42578125" style="80" customWidth="1"/>
    <col min="10489" max="10490" width="9.5703125" style="80" customWidth="1"/>
    <col min="10491" max="10491" width="0" style="80" hidden="1" customWidth="1"/>
    <col min="10492" max="10492" width="9.5703125" style="80" customWidth="1"/>
    <col min="10493" max="10493" width="9.85546875" style="80" customWidth="1"/>
    <col min="10494" max="10494" width="0" style="80" hidden="1" customWidth="1"/>
    <col min="10495" max="10496" width="11.42578125" style="80" customWidth="1"/>
    <col min="10497" max="10497" width="10.7109375" style="80" customWidth="1"/>
    <col min="10498" max="10498" width="0" style="80" hidden="1" customWidth="1"/>
    <col min="10499" max="10499" width="9.85546875" style="80" customWidth="1"/>
    <col min="10500" max="10500" width="9.140625" style="80"/>
    <col min="10501" max="10501" width="0" style="80" hidden="1" customWidth="1"/>
    <col min="10502" max="10502" width="9.85546875" style="80" customWidth="1"/>
    <col min="10503" max="10503" width="9.7109375" style="80" customWidth="1"/>
    <col min="10504" max="10504" width="0" style="80" hidden="1" customWidth="1"/>
    <col min="10505" max="10505" width="11.42578125" style="80" bestFit="1" customWidth="1"/>
    <col min="10506" max="10506" width="12.140625" style="80" customWidth="1"/>
    <col min="10507" max="10507" width="11.42578125" style="80" bestFit="1" customWidth="1"/>
    <col min="10508" max="10741" width="9.140625" style="80"/>
    <col min="10742" max="10742" width="40.28515625" style="80" customWidth="1"/>
    <col min="10743" max="10744" width="14.42578125" style="80" customWidth="1"/>
    <col min="10745" max="10746" width="9.5703125" style="80" customWidth="1"/>
    <col min="10747" max="10747" width="0" style="80" hidden="1" customWidth="1"/>
    <col min="10748" max="10748" width="9.5703125" style="80" customWidth="1"/>
    <col min="10749" max="10749" width="9.85546875" style="80" customWidth="1"/>
    <col min="10750" max="10750" width="0" style="80" hidden="1" customWidth="1"/>
    <col min="10751" max="10752" width="11.42578125" style="80" customWidth="1"/>
    <col min="10753" max="10753" width="10.7109375" style="80" customWidth="1"/>
    <col min="10754" max="10754" width="0" style="80" hidden="1" customWidth="1"/>
    <col min="10755" max="10755" width="9.85546875" style="80" customWidth="1"/>
    <col min="10756" max="10756" width="9.140625" style="80"/>
    <col min="10757" max="10757" width="0" style="80" hidden="1" customWidth="1"/>
    <col min="10758" max="10758" width="9.85546875" style="80" customWidth="1"/>
    <col min="10759" max="10759" width="9.7109375" style="80" customWidth="1"/>
    <col min="10760" max="10760" width="0" style="80" hidden="1" customWidth="1"/>
    <col min="10761" max="10761" width="11.42578125" style="80" bestFit="1" customWidth="1"/>
    <col min="10762" max="10762" width="12.140625" style="80" customWidth="1"/>
    <col min="10763" max="10763" width="11.42578125" style="80" bestFit="1" customWidth="1"/>
    <col min="10764" max="10997" width="9.140625" style="80"/>
    <col min="10998" max="10998" width="40.28515625" style="80" customWidth="1"/>
    <col min="10999" max="11000" width="14.42578125" style="80" customWidth="1"/>
    <col min="11001" max="11002" width="9.5703125" style="80" customWidth="1"/>
    <col min="11003" max="11003" width="0" style="80" hidden="1" customWidth="1"/>
    <col min="11004" max="11004" width="9.5703125" style="80" customWidth="1"/>
    <col min="11005" max="11005" width="9.85546875" style="80" customWidth="1"/>
    <col min="11006" max="11006" width="0" style="80" hidden="1" customWidth="1"/>
    <col min="11007" max="11008" width="11.42578125" style="80" customWidth="1"/>
    <col min="11009" max="11009" width="10.7109375" style="80" customWidth="1"/>
    <col min="11010" max="11010" width="0" style="80" hidden="1" customWidth="1"/>
    <col min="11011" max="11011" width="9.85546875" style="80" customWidth="1"/>
    <col min="11012" max="11012" width="9.140625" style="80"/>
    <col min="11013" max="11013" width="0" style="80" hidden="1" customWidth="1"/>
    <col min="11014" max="11014" width="9.85546875" style="80" customWidth="1"/>
    <col min="11015" max="11015" width="9.7109375" style="80" customWidth="1"/>
    <col min="11016" max="11016" width="0" style="80" hidden="1" customWidth="1"/>
    <col min="11017" max="11017" width="11.42578125" style="80" bestFit="1" customWidth="1"/>
    <col min="11018" max="11018" width="12.140625" style="80" customWidth="1"/>
    <col min="11019" max="11019" width="11.42578125" style="80" bestFit="1" customWidth="1"/>
    <col min="11020" max="11253" width="9.140625" style="80"/>
    <col min="11254" max="11254" width="40.28515625" style="80" customWidth="1"/>
    <col min="11255" max="11256" width="14.42578125" style="80" customWidth="1"/>
    <col min="11257" max="11258" width="9.5703125" style="80" customWidth="1"/>
    <col min="11259" max="11259" width="0" style="80" hidden="1" customWidth="1"/>
    <col min="11260" max="11260" width="9.5703125" style="80" customWidth="1"/>
    <col min="11261" max="11261" width="9.85546875" style="80" customWidth="1"/>
    <col min="11262" max="11262" width="0" style="80" hidden="1" customWidth="1"/>
    <col min="11263" max="11264" width="11.42578125" style="80" customWidth="1"/>
    <col min="11265" max="11265" width="10.7109375" style="80" customWidth="1"/>
    <col min="11266" max="11266" width="0" style="80" hidden="1" customWidth="1"/>
    <col min="11267" max="11267" width="9.85546875" style="80" customWidth="1"/>
    <col min="11268" max="11268" width="9.140625" style="80"/>
    <col min="11269" max="11269" width="0" style="80" hidden="1" customWidth="1"/>
    <col min="11270" max="11270" width="9.85546875" style="80" customWidth="1"/>
    <col min="11271" max="11271" width="9.7109375" style="80" customWidth="1"/>
    <col min="11272" max="11272" width="0" style="80" hidden="1" customWidth="1"/>
    <col min="11273" max="11273" width="11.42578125" style="80" bestFit="1" customWidth="1"/>
    <col min="11274" max="11274" width="12.140625" style="80" customWidth="1"/>
    <col min="11275" max="11275" width="11.42578125" style="80" bestFit="1" customWidth="1"/>
    <col min="11276" max="11509" width="9.140625" style="80"/>
    <col min="11510" max="11510" width="40.28515625" style="80" customWidth="1"/>
    <col min="11511" max="11512" width="14.42578125" style="80" customWidth="1"/>
    <col min="11513" max="11514" width="9.5703125" style="80" customWidth="1"/>
    <col min="11515" max="11515" width="0" style="80" hidden="1" customWidth="1"/>
    <col min="11516" max="11516" width="9.5703125" style="80" customWidth="1"/>
    <col min="11517" max="11517" width="9.85546875" style="80" customWidth="1"/>
    <col min="11518" max="11518" width="0" style="80" hidden="1" customWidth="1"/>
    <col min="11519" max="11520" width="11.42578125" style="80" customWidth="1"/>
    <col min="11521" max="11521" width="10.7109375" style="80" customWidth="1"/>
    <col min="11522" max="11522" width="0" style="80" hidden="1" customWidth="1"/>
    <col min="11523" max="11523" width="9.85546875" style="80" customWidth="1"/>
    <col min="11524" max="11524" width="9.140625" style="80"/>
    <col min="11525" max="11525" width="0" style="80" hidden="1" customWidth="1"/>
    <col min="11526" max="11526" width="9.85546875" style="80" customWidth="1"/>
    <col min="11527" max="11527" width="9.7109375" style="80" customWidth="1"/>
    <col min="11528" max="11528" width="0" style="80" hidden="1" customWidth="1"/>
    <col min="11529" max="11529" width="11.42578125" style="80" bestFit="1" customWidth="1"/>
    <col min="11530" max="11530" width="12.140625" style="80" customWidth="1"/>
    <col min="11531" max="11531" width="11.42578125" style="80" bestFit="1" customWidth="1"/>
    <col min="11532" max="11765" width="9.140625" style="80"/>
    <col min="11766" max="11766" width="40.28515625" style="80" customWidth="1"/>
    <col min="11767" max="11768" width="14.42578125" style="80" customWidth="1"/>
    <col min="11769" max="11770" width="9.5703125" style="80" customWidth="1"/>
    <col min="11771" max="11771" width="0" style="80" hidden="1" customWidth="1"/>
    <col min="11772" max="11772" width="9.5703125" style="80" customWidth="1"/>
    <col min="11773" max="11773" width="9.85546875" style="80" customWidth="1"/>
    <col min="11774" max="11774" width="0" style="80" hidden="1" customWidth="1"/>
    <col min="11775" max="11776" width="11.42578125" style="80" customWidth="1"/>
    <col min="11777" max="11777" width="10.7109375" style="80" customWidth="1"/>
    <col min="11778" max="11778" width="0" style="80" hidden="1" customWidth="1"/>
    <col min="11779" max="11779" width="9.85546875" style="80" customWidth="1"/>
    <col min="11780" max="11780" width="9.140625" style="80"/>
    <col min="11781" max="11781" width="0" style="80" hidden="1" customWidth="1"/>
    <col min="11782" max="11782" width="9.85546875" style="80" customWidth="1"/>
    <col min="11783" max="11783" width="9.7109375" style="80" customWidth="1"/>
    <col min="11784" max="11784" width="0" style="80" hidden="1" customWidth="1"/>
    <col min="11785" max="11785" width="11.42578125" style="80" bestFit="1" customWidth="1"/>
    <col min="11786" max="11786" width="12.140625" style="80" customWidth="1"/>
    <col min="11787" max="11787" width="11.42578125" style="80" bestFit="1" customWidth="1"/>
    <col min="11788" max="12021" width="9.140625" style="80"/>
    <col min="12022" max="12022" width="40.28515625" style="80" customWidth="1"/>
    <col min="12023" max="12024" width="14.42578125" style="80" customWidth="1"/>
    <col min="12025" max="12026" width="9.5703125" style="80" customWidth="1"/>
    <col min="12027" max="12027" width="0" style="80" hidden="1" customWidth="1"/>
    <col min="12028" max="12028" width="9.5703125" style="80" customWidth="1"/>
    <col min="12029" max="12029" width="9.85546875" style="80" customWidth="1"/>
    <col min="12030" max="12030" width="0" style="80" hidden="1" customWidth="1"/>
    <col min="12031" max="12032" width="11.42578125" style="80" customWidth="1"/>
    <col min="12033" max="12033" width="10.7109375" style="80" customWidth="1"/>
    <col min="12034" max="12034" width="0" style="80" hidden="1" customWidth="1"/>
    <col min="12035" max="12035" width="9.85546875" style="80" customWidth="1"/>
    <col min="12036" max="12036" width="9.140625" style="80"/>
    <col min="12037" max="12037" width="0" style="80" hidden="1" customWidth="1"/>
    <col min="12038" max="12038" width="9.85546875" style="80" customWidth="1"/>
    <col min="12039" max="12039" width="9.7109375" style="80" customWidth="1"/>
    <col min="12040" max="12040" width="0" style="80" hidden="1" customWidth="1"/>
    <col min="12041" max="12041" width="11.42578125" style="80" bestFit="1" customWidth="1"/>
    <col min="12042" max="12042" width="12.140625" style="80" customWidth="1"/>
    <col min="12043" max="12043" width="11.42578125" style="80" bestFit="1" customWidth="1"/>
    <col min="12044" max="12277" width="9.140625" style="80"/>
    <col min="12278" max="12278" width="40.28515625" style="80" customWidth="1"/>
    <col min="12279" max="12280" width="14.42578125" style="80" customWidth="1"/>
    <col min="12281" max="12282" width="9.5703125" style="80" customWidth="1"/>
    <col min="12283" max="12283" width="0" style="80" hidden="1" customWidth="1"/>
    <col min="12284" max="12284" width="9.5703125" style="80" customWidth="1"/>
    <col min="12285" max="12285" width="9.85546875" style="80" customWidth="1"/>
    <col min="12286" max="12286" width="0" style="80" hidden="1" customWidth="1"/>
    <col min="12287" max="12288" width="11.42578125" style="80" customWidth="1"/>
    <col min="12289" max="12289" width="10.7109375" style="80" customWidth="1"/>
    <col min="12290" max="12290" width="0" style="80" hidden="1" customWidth="1"/>
    <col min="12291" max="12291" width="9.85546875" style="80" customWidth="1"/>
    <col min="12292" max="12292" width="9.140625" style="80"/>
    <col min="12293" max="12293" width="0" style="80" hidden="1" customWidth="1"/>
    <col min="12294" max="12294" width="9.85546875" style="80" customWidth="1"/>
    <col min="12295" max="12295" width="9.7109375" style="80" customWidth="1"/>
    <col min="12296" max="12296" width="0" style="80" hidden="1" customWidth="1"/>
    <col min="12297" max="12297" width="11.42578125" style="80" bestFit="1" customWidth="1"/>
    <col min="12298" max="12298" width="12.140625" style="80" customWidth="1"/>
    <col min="12299" max="12299" width="11.42578125" style="80" bestFit="1" customWidth="1"/>
    <col min="12300" max="12533" width="9.140625" style="80"/>
    <col min="12534" max="12534" width="40.28515625" style="80" customWidth="1"/>
    <col min="12535" max="12536" width="14.42578125" style="80" customWidth="1"/>
    <col min="12537" max="12538" width="9.5703125" style="80" customWidth="1"/>
    <col min="12539" max="12539" width="0" style="80" hidden="1" customWidth="1"/>
    <col min="12540" max="12540" width="9.5703125" style="80" customWidth="1"/>
    <col min="12541" max="12541" width="9.85546875" style="80" customWidth="1"/>
    <col min="12542" max="12542" width="0" style="80" hidden="1" customWidth="1"/>
    <col min="12543" max="12544" width="11.42578125" style="80" customWidth="1"/>
    <col min="12545" max="12545" width="10.7109375" style="80" customWidth="1"/>
    <col min="12546" max="12546" width="0" style="80" hidden="1" customWidth="1"/>
    <col min="12547" max="12547" width="9.85546875" style="80" customWidth="1"/>
    <col min="12548" max="12548" width="9.140625" style="80"/>
    <col min="12549" max="12549" width="0" style="80" hidden="1" customWidth="1"/>
    <col min="12550" max="12550" width="9.85546875" style="80" customWidth="1"/>
    <col min="12551" max="12551" width="9.7109375" style="80" customWidth="1"/>
    <col min="12552" max="12552" width="0" style="80" hidden="1" customWidth="1"/>
    <col min="12553" max="12553" width="11.42578125" style="80" bestFit="1" customWidth="1"/>
    <col min="12554" max="12554" width="12.140625" style="80" customWidth="1"/>
    <col min="12555" max="12555" width="11.42578125" style="80" bestFit="1" customWidth="1"/>
    <col min="12556" max="12789" width="9.140625" style="80"/>
    <col min="12790" max="12790" width="40.28515625" style="80" customWidth="1"/>
    <col min="12791" max="12792" width="14.42578125" style="80" customWidth="1"/>
    <col min="12793" max="12794" width="9.5703125" style="80" customWidth="1"/>
    <col min="12795" max="12795" width="0" style="80" hidden="1" customWidth="1"/>
    <col min="12796" max="12796" width="9.5703125" style="80" customWidth="1"/>
    <col min="12797" max="12797" width="9.85546875" style="80" customWidth="1"/>
    <col min="12798" max="12798" width="0" style="80" hidden="1" customWidth="1"/>
    <col min="12799" max="12800" width="11.42578125" style="80" customWidth="1"/>
    <col min="12801" max="12801" width="10.7109375" style="80" customWidth="1"/>
    <col min="12802" max="12802" width="0" style="80" hidden="1" customWidth="1"/>
    <col min="12803" max="12803" width="9.85546875" style="80" customWidth="1"/>
    <col min="12804" max="12804" width="9.140625" style="80"/>
    <col min="12805" max="12805" width="0" style="80" hidden="1" customWidth="1"/>
    <col min="12806" max="12806" width="9.85546875" style="80" customWidth="1"/>
    <col min="12807" max="12807" width="9.7109375" style="80" customWidth="1"/>
    <col min="12808" max="12808" width="0" style="80" hidden="1" customWidth="1"/>
    <col min="12809" max="12809" width="11.42578125" style="80" bestFit="1" customWidth="1"/>
    <col min="12810" max="12810" width="12.140625" style="80" customWidth="1"/>
    <col min="12811" max="12811" width="11.42578125" style="80" bestFit="1" customWidth="1"/>
    <col min="12812" max="13045" width="9.140625" style="80"/>
    <col min="13046" max="13046" width="40.28515625" style="80" customWidth="1"/>
    <col min="13047" max="13048" width="14.42578125" style="80" customWidth="1"/>
    <col min="13049" max="13050" width="9.5703125" style="80" customWidth="1"/>
    <col min="13051" max="13051" width="0" style="80" hidden="1" customWidth="1"/>
    <col min="13052" max="13052" width="9.5703125" style="80" customWidth="1"/>
    <col min="13053" max="13053" width="9.85546875" style="80" customWidth="1"/>
    <col min="13054" max="13054" width="0" style="80" hidden="1" customWidth="1"/>
    <col min="13055" max="13056" width="11.42578125" style="80" customWidth="1"/>
    <col min="13057" max="13057" width="10.7109375" style="80" customWidth="1"/>
    <col min="13058" max="13058" width="0" style="80" hidden="1" customWidth="1"/>
    <col min="13059" max="13059" width="9.85546875" style="80" customWidth="1"/>
    <col min="13060" max="13060" width="9.140625" style="80"/>
    <col min="13061" max="13061" width="0" style="80" hidden="1" customWidth="1"/>
    <col min="13062" max="13062" width="9.85546875" style="80" customWidth="1"/>
    <col min="13063" max="13063" width="9.7109375" style="80" customWidth="1"/>
    <col min="13064" max="13064" width="0" style="80" hidden="1" customWidth="1"/>
    <col min="13065" max="13065" width="11.42578125" style="80" bestFit="1" customWidth="1"/>
    <col min="13066" max="13066" width="12.140625" style="80" customWidth="1"/>
    <col min="13067" max="13067" width="11.42578125" style="80" bestFit="1" customWidth="1"/>
    <col min="13068" max="13301" width="9.140625" style="80"/>
    <col min="13302" max="13302" width="40.28515625" style="80" customWidth="1"/>
    <col min="13303" max="13304" width="14.42578125" style="80" customWidth="1"/>
    <col min="13305" max="13306" width="9.5703125" style="80" customWidth="1"/>
    <col min="13307" max="13307" width="0" style="80" hidden="1" customWidth="1"/>
    <col min="13308" max="13308" width="9.5703125" style="80" customWidth="1"/>
    <col min="13309" max="13309" width="9.85546875" style="80" customWidth="1"/>
    <col min="13310" max="13310" width="0" style="80" hidden="1" customWidth="1"/>
    <col min="13311" max="13312" width="11.42578125" style="80" customWidth="1"/>
    <col min="13313" max="13313" width="10.7109375" style="80" customWidth="1"/>
    <col min="13314" max="13314" width="0" style="80" hidden="1" customWidth="1"/>
    <col min="13315" max="13315" width="9.85546875" style="80" customWidth="1"/>
    <col min="13316" max="13316" width="9.140625" style="80"/>
    <col min="13317" max="13317" width="0" style="80" hidden="1" customWidth="1"/>
    <col min="13318" max="13318" width="9.85546875" style="80" customWidth="1"/>
    <col min="13319" max="13319" width="9.7109375" style="80" customWidth="1"/>
    <col min="13320" max="13320" width="0" style="80" hidden="1" customWidth="1"/>
    <col min="13321" max="13321" width="11.42578125" style="80" bestFit="1" customWidth="1"/>
    <col min="13322" max="13322" width="12.140625" style="80" customWidth="1"/>
    <col min="13323" max="13323" width="11.42578125" style="80" bestFit="1" customWidth="1"/>
    <col min="13324" max="13557" width="9.140625" style="80"/>
    <col min="13558" max="13558" width="40.28515625" style="80" customWidth="1"/>
    <col min="13559" max="13560" width="14.42578125" style="80" customWidth="1"/>
    <col min="13561" max="13562" width="9.5703125" style="80" customWidth="1"/>
    <col min="13563" max="13563" width="0" style="80" hidden="1" customWidth="1"/>
    <col min="13564" max="13564" width="9.5703125" style="80" customWidth="1"/>
    <col min="13565" max="13565" width="9.85546875" style="80" customWidth="1"/>
    <col min="13566" max="13566" width="0" style="80" hidden="1" customWidth="1"/>
    <col min="13567" max="13568" width="11.42578125" style="80" customWidth="1"/>
    <col min="13569" max="13569" width="10.7109375" style="80" customWidth="1"/>
    <col min="13570" max="13570" width="0" style="80" hidden="1" customWidth="1"/>
    <col min="13571" max="13571" width="9.85546875" style="80" customWidth="1"/>
    <col min="13572" max="13572" width="9.140625" style="80"/>
    <col min="13573" max="13573" width="0" style="80" hidden="1" customWidth="1"/>
    <col min="13574" max="13574" width="9.85546875" style="80" customWidth="1"/>
    <col min="13575" max="13575" width="9.7109375" style="80" customWidth="1"/>
    <col min="13576" max="13576" width="0" style="80" hidden="1" customWidth="1"/>
    <col min="13577" max="13577" width="11.42578125" style="80" bestFit="1" customWidth="1"/>
    <col min="13578" max="13578" width="12.140625" style="80" customWidth="1"/>
    <col min="13579" max="13579" width="11.42578125" style="80" bestFit="1" customWidth="1"/>
    <col min="13580" max="13813" width="9.140625" style="80"/>
    <col min="13814" max="13814" width="40.28515625" style="80" customWidth="1"/>
    <col min="13815" max="13816" width="14.42578125" style="80" customWidth="1"/>
    <col min="13817" max="13818" width="9.5703125" style="80" customWidth="1"/>
    <col min="13819" max="13819" width="0" style="80" hidden="1" customWidth="1"/>
    <col min="13820" max="13820" width="9.5703125" style="80" customWidth="1"/>
    <col min="13821" max="13821" width="9.85546875" style="80" customWidth="1"/>
    <col min="13822" max="13822" width="0" style="80" hidden="1" customWidth="1"/>
    <col min="13823" max="13824" width="11.42578125" style="80" customWidth="1"/>
    <col min="13825" max="13825" width="10.7109375" style="80" customWidth="1"/>
    <col min="13826" max="13826" width="0" style="80" hidden="1" customWidth="1"/>
    <col min="13827" max="13827" width="9.85546875" style="80" customWidth="1"/>
    <col min="13828" max="13828" width="9.140625" style="80"/>
    <col min="13829" max="13829" width="0" style="80" hidden="1" customWidth="1"/>
    <col min="13830" max="13830" width="9.85546875" style="80" customWidth="1"/>
    <col min="13831" max="13831" width="9.7109375" style="80" customWidth="1"/>
    <col min="13832" max="13832" width="0" style="80" hidden="1" customWidth="1"/>
    <col min="13833" max="13833" width="11.42578125" style="80" bestFit="1" customWidth="1"/>
    <col min="13834" max="13834" width="12.140625" style="80" customWidth="1"/>
    <col min="13835" max="13835" width="11.42578125" style="80" bestFit="1" customWidth="1"/>
    <col min="13836" max="14069" width="9.140625" style="80"/>
    <col min="14070" max="14070" width="40.28515625" style="80" customWidth="1"/>
    <col min="14071" max="14072" width="14.42578125" style="80" customWidth="1"/>
    <col min="14073" max="14074" width="9.5703125" style="80" customWidth="1"/>
    <col min="14075" max="14075" width="0" style="80" hidden="1" customWidth="1"/>
    <col min="14076" max="14076" width="9.5703125" style="80" customWidth="1"/>
    <col min="14077" max="14077" width="9.85546875" style="80" customWidth="1"/>
    <col min="14078" max="14078" width="0" style="80" hidden="1" customWidth="1"/>
    <col min="14079" max="14080" width="11.42578125" style="80" customWidth="1"/>
    <col min="14081" max="14081" width="10.7109375" style="80" customWidth="1"/>
    <col min="14082" max="14082" width="0" style="80" hidden="1" customWidth="1"/>
    <col min="14083" max="14083" width="9.85546875" style="80" customWidth="1"/>
    <col min="14084" max="14084" width="9.140625" style="80"/>
    <col min="14085" max="14085" width="0" style="80" hidden="1" customWidth="1"/>
    <col min="14086" max="14086" width="9.85546875" style="80" customWidth="1"/>
    <col min="14087" max="14087" width="9.7109375" style="80" customWidth="1"/>
    <col min="14088" max="14088" width="0" style="80" hidden="1" customWidth="1"/>
    <col min="14089" max="14089" width="11.42578125" style="80" bestFit="1" customWidth="1"/>
    <col min="14090" max="14090" width="12.140625" style="80" customWidth="1"/>
    <col min="14091" max="14091" width="11.42578125" style="80" bestFit="1" customWidth="1"/>
    <col min="14092" max="14325" width="9.140625" style="80"/>
    <col min="14326" max="14326" width="40.28515625" style="80" customWidth="1"/>
    <col min="14327" max="14328" width="14.42578125" style="80" customWidth="1"/>
    <col min="14329" max="14330" width="9.5703125" style="80" customWidth="1"/>
    <col min="14331" max="14331" width="0" style="80" hidden="1" customWidth="1"/>
    <col min="14332" max="14332" width="9.5703125" style="80" customWidth="1"/>
    <col min="14333" max="14333" width="9.85546875" style="80" customWidth="1"/>
    <col min="14334" max="14334" width="0" style="80" hidden="1" customWidth="1"/>
    <col min="14335" max="14336" width="11.42578125" style="80" customWidth="1"/>
    <col min="14337" max="14337" width="10.7109375" style="80" customWidth="1"/>
    <col min="14338" max="14338" width="0" style="80" hidden="1" customWidth="1"/>
    <col min="14339" max="14339" width="9.85546875" style="80" customWidth="1"/>
    <col min="14340" max="14340" width="9.140625" style="80"/>
    <col min="14341" max="14341" width="0" style="80" hidden="1" customWidth="1"/>
    <col min="14342" max="14342" width="9.85546875" style="80" customWidth="1"/>
    <col min="14343" max="14343" width="9.7109375" style="80" customWidth="1"/>
    <col min="14344" max="14344" width="0" style="80" hidden="1" customWidth="1"/>
    <col min="14345" max="14345" width="11.42578125" style="80" bestFit="1" customWidth="1"/>
    <col min="14346" max="14346" width="12.140625" style="80" customWidth="1"/>
    <col min="14347" max="14347" width="11.42578125" style="80" bestFit="1" customWidth="1"/>
    <col min="14348" max="14581" width="9.140625" style="80"/>
    <col min="14582" max="14582" width="40.28515625" style="80" customWidth="1"/>
    <col min="14583" max="14584" width="14.42578125" style="80" customWidth="1"/>
    <col min="14585" max="14586" width="9.5703125" style="80" customWidth="1"/>
    <col min="14587" max="14587" width="0" style="80" hidden="1" customWidth="1"/>
    <col min="14588" max="14588" width="9.5703125" style="80" customWidth="1"/>
    <col min="14589" max="14589" width="9.85546875" style="80" customWidth="1"/>
    <col min="14590" max="14590" width="0" style="80" hidden="1" customWidth="1"/>
    <col min="14591" max="14592" width="11.42578125" style="80" customWidth="1"/>
    <col min="14593" max="14593" width="10.7109375" style="80" customWidth="1"/>
    <col min="14594" max="14594" width="0" style="80" hidden="1" customWidth="1"/>
    <col min="14595" max="14595" width="9.85546875" style="80" customWidth="1"/>
    <col min="14596" max="14596" width="9.140625" style="80"/>
    <col min="14597" max="14597" width="0" style="80" hidden="1" customWidth="1"/>
    <col min="14598" max="14598" width="9.85546875" style="80" customWidth="1"/>
    <col min="14599" max="14599" width="9.7109375" style="80" customWidth="1"/>
    <col min="14600" max="14600" width="0" style="80" hidden="1" customWidth="1"/>
    <col min="14601" max="14601" width="11.42578125" style="80" bestFit="1" customWidth="1"/>
    <col min="14602" max="14602" width="12.140625" style="80" customWidth="1"/>
    <col min="14603" max="14603" width="11.42578125" style="80" bestFit="1" customWidth="1"/>
    <col min="14604" max="14837" width="9.140625" style="80"/>
    <col min="14838" max="14838" width="40.28515625" style="80" customWidth="1"/>
    <col min="14839" max="14840" width="14.42578125" style="80" customWidth="1"/>
    <col min="14841" max="14842" width="9.5703125" style="80" customWidth="1"/>
    <col min="14843" max="14843" width="0" style="80" hidden="1" customWidth="1"/>
    <col min="14844" max="14844" width="9.5703125" style="80" customWidth="1"/>
    <col min="14845" max="14845" width="9.85546875" style="80" customWidth="1"/>
    <col min="14846" max="14846" width="0" style="80" hidden="1" customWidth="1"/>
    <col min="14847" max="14848" width="11.42578125" style="80" customWidth="1"/>
    <col min="14849" max="14849" width="10.7109375" style="80" customWidth="1"/>
    <col min="14850" max="14850" width="0" style="80" hidden="1" customWidth="1"/>
    <col min="14851" max="14851" width="9.85546875" style="80" customWidth="1"/>
    <col min="14852" max="14852" width="9.140625" style="80"/>
    <col min="14853" max="14853" width="0" style="80" hidden="1" customWidth="1"/>
    <col min="14854" max="14854" width="9.85546875" style="80" customWidth="1"/>
    <col min="14855" max="14855" width="9.7109375" style="80" customWidth="1"/>
    <col min="14856" max="14856" width="0" style="80" hidden="1" customWidth="1"/>
    <col min="14857" max="14857" width="11.42578125" style="80" bestFit="1" customWidth="1"/>
    <col min="14858" max="14858" width="12.140625" style="80" customWidth="1"/>
    <col min="14859" max="14859" width="11.42578125" style="80" bestFit="1" customWidth="1"/>
    <col min="14860" max="15093" width="9.140625" style="80"/>
    <col min="15094" max="15094" width="40.28515625" style="80" customWidth="1"/>
    <col min="15095" max="15096" width="14.42578125" style="80" customWidth="1"/>
    <col min="15097" max="15098" width="9.5703125" style="80" customWidth="1"/>
    <col min="15099" max="15099" width="0" style="80" hidden="1" customWidth="1"/>
    <col min="15100" max="15100" width="9.5703125" style="80" customWidth="1"/>
    <col min="15101" max="15101" width="9.85546875" style="80" customWidth="1"/>
    <col min="15102" max="15102" width="0" style="80" hidden="1" customWidth="1"/>
    <col min="15103" max="15104" width="11.42578125" style="80" customWidth="1"/>
    <col min="15105" max="15105" width="10.7109375" style="80" customWidth="1"/>
    <col min="15106" max="15106" width="0" style="80" hidden="1" customWidth="1"/>
    <col min="15107" max="15107" width="9.85546875" style="80" customWidth="1"/>
    <col min="15108" max="15108" width="9.140625" style="80"/>
    <col min="15109" max="15109" width="0" style="80" hidden="1" customWidth="1"/>
    <col min="15110" max="15110" width="9.85546875" style="80" customWidth="1"/>
    <col min="15111" max="15111" width="9.7109375" style="80" customWidth="1"/>
    <col min="15112" max="15112" width="0" style="80" hidden="1" customWidth="1"/>
    <col min="15113" max="15113" width="11.42578125" style="80" bestFit="1" customWidth="1"/>
    <col min="15114" max="15114" width="12.140625" style="80" customWidth="1"/>
    <col min="15115" max="15115" width="11.42578125" style="80" bestFit="1" customWidth="1"/>
    <col min="15116" max="15349" width="9.140625" style="80"/>
    <col min="15350" max="15350" width="40.28515625" style="80" customWidth="1"/>
    <col min="15351" max="15352" width="14.42578125" style="80" customWidth="1"/>
    <col min="15353" max="15354" width="9.5703125" style="80" customWidth="1"/>
    <col min="15355" max="15355" width="0" style="80" hidden="1" customWidth="1"/>
    <col min="15356" max="15356" width="9.5703125" style="80" customWidth="1"/>
    <col min="15357" max="15357" width="9.85546875" style="80" customWidth="1"/>
    <col min="15358" max="15358" width="0" style="80" hidden="1" customWidth="1"/>
    <col min="15359" max="15360" width="11.42578125" style="80" customWidth="1"/>
    <col min="15361" max="15361" width="10.7109375" style="80" customWidth="1"/>
    <col min="15362" max="15362" width="0" style="80" hidden="1" customWidth="1"/>
    <col min="15363" max="15363" width="9.85546875" style="80" customWidth="1"/>
    <col min="15364" max="15364" width="9.140625" style="80"/>
    <col min="15365" max="15365" width="0" style="80" hidden="1" customWidth="1"/>
    <col min="15366" max="15366" width="9.85546875" style="80" customWidth="1"/>
    <col min="15367" max="15367" width="9.7109375" style="80" customWidth="1"/>
    <col min="15368" max="15368" width="0" style="80" hidden="1" customWidth="1"/>
    <col min="15369" max="15369" width="11.42578125" style="80" bestFit="1" customWidth="1"/>
    <col min="15370" max="15370" width="12.140625" style="80" customWidth="1"/>
    <col min="15371" max="15371" width="11.42578125" style="80" bestFit="1" customWidth="1"/>
    <col min="15372" max="15605" width="9.140625" style="80"/>
    <col min="15606" max="15606" width="40.28515625" style="80" customWidth="1"/>
    <col min="15607" max="15608" width="14.42578125" style="80" customWidth="1"/>
    <col min="15609" max="15610" width="9.5703125" style="80" customWidth="1"/>
    <col min="15611" max="15611" width="0" style="80" hidden="1" customWidth="1"/>
    <col min="15612" max="15612" width="9.5703125" style="80" customWidth="1"/>
    <col min="15613" max="15613" width="9.85546875" style="80" customWidth="1"/>
    <col min="15614" max="15614" width="0" style="80" hidden="1" customWidth="1"/>
    <col min="15615" max="15616" width="11.42578125" style="80" customWidth="1"/>
    <col min="15617" max="15617" width="10.7109375" style="80" customWidth="1"/>
    <col min="15618" max="15618" width="0" style="80" hidden="1" customWidth="1"/>
    <col min="15619" max="15619" width="9.85546875" style="80" customWidth="1"/>
    <col min="15620" max="15620" width="9.140625" style="80"/>
    <col min="15621" max="15621" width="0" style="80" hidden="1" customWidth="1"/>
    <col min="15622" max="15622" width="9.85546875" style="80" customWidth="1"/>
    <col min="15623" max="15623" width="9.7109375" style="80" customWidth="1"/>
    <col min="15624" max="15624" width="0" style="80" hidden="1" customWidth="1"/>
    <col min="15625" max="15625" width="11.42578125" style="80" bestFit="1" customWidth="1"/>
    <col min="15626" max="15626" width="12.140625" style="80" customWidth="1"/>
    <col min="15627" max="15627" width="11.42578125" style="80" bestFit="1" customWidth="1"/>
    <col min="15628" max="15861" width="9.140625" style="80"/>
    <col min="15862" max="15862" width="40.28515625" style="80" customWidth="1"/>
    <col min="15863" max="15864" width="14.42578125" style="80" customWidth="1"/>
    <col min="15865" max="15866" width="9.5703125" style="80" customWidth="1"/>
    <col min="15867" max="15867" width="0" style="80" hidden="1" customWidth="1"/>
    <col min="15868" max="15868" width="9.5703125" style="80" customWidth="1"/>
    <col min="15869" max="15869" width="9.85546875" style="80" customWidth="1"/>
    <col min="15870" max="15870" width="0" style="80" hidden="1" customWidth="1"/>
    <col min="15871" max="15872" width="11.42578125" style="80" customWidth="1"/>
    <col min="15873" max="15873" width="10.7109375" style="80" customWidth="1"/>
    <col min="15874" max="15874" width="0" style="80" hidden="1" customWidth="1"/>
    <col min="15875" max="15875" width="9.85546875" style="80" customWidth="1"/>
    <col min="15876" max="15876" width="9.140625" style="80"/>
    <col min="15877" max="15877" width="0" style="80" hidden="1" customWidth="1"/>
    <col min="15878" max="15878" width="9.85546875" style="80" customWidth="1"/>
    <col min="15879" max="15879" width="9.7109375" style="80" customWidth="1"/>
    <col min="15880" max="15880" width="0" style="80" hidden="1" customWidth="1"/>
    <col min="15881" max="15881" width="11.42578125" style="80" bestFit="1" customWidth="1"/>
    <col min="15882" max="15882" width="12.140625" style="80" customWidth="1"/>
    <col min="15883" max="15883" width="11.42578125" style="80" bestFit="1" customWidth="1"/>
    <col min="15884" max="16117" width="9.140625" style="80"/>
    <col min="16118" max="16118" width="40.28515625" style="80" customWidth="1"/>
    <col min="16119" max="16120" width="14.42578125" style="80" customWidth="1"/>
    <col min="16121" max="16122" width="9.5703125" style="80" customWidth="1"/>
    <col min="16123" max="16123" width="0" style="80" hidden="1" customWidth="1"/>
    <col min="16124" max="16124" width="9.5703125" style="80" customWidth="1"/>
    <col min="16125" max="16125" width="9.85546875" style="80" customWidth="1"/>
    <col min="16126" max="16126" width="0" style="80" hidden="1" customWidth="1"/>
    <col min="16127" max="16128" width="11.42578125" style="80" customWidth="1"/>
    <col min="16129" max="16129" width="10.7109375" style="80" customWidth="1"/>
    <col min="16130" max="16130" width="0" style="80" hidden="1" customWidth="1"/>
    <col min="16131" max="16131" width="9.85546875" style="80" customWidth="1"/>
    <col min="16132" max="16132" width="9.140625" style="80"/>
    <col min="16133" max="16133" width="0" style="80" hidden="1" customWidth="1"/>
    <col min="16134" max="16134" width="9.85546875" style="80" customWidth="1"/>
    <col min="16135" max="16135" width="9.7109375" style="80" customWidth="1"/>
    <col min="16136" max="16136" width="0" style="80" hidden="1" customWidth="1"/>
    <col min="16137" max="16137" width="11.42578125" style="80" bestFit="1" customWidth="1"/>
    <col min="16138" max="16138" width="12.140625" style="80" customWidth="1"/>
    <col min="16139" max="16139" width="11.42578125" style="80" bestFit="1" customWidth="1"/>
    <col min="16140" max="16384" width="9.140625" style="80"/>
  </cols>
  <sheetData>
    <row r="1" spans="1:16139" s="79" customFormat="1" ht="45">
      <c r="A1" s="75" t="s">
        <v>434</v>
      </c>
      <c r="B1" s="76" t="s">
        <v>450</v>
      </c>
      <c r="C1" s="76" t="s">
        <v>541</v>
      </c>
      <c r="D1" s="219" t="s">
        <v>651</v>
      </c>
      <c r="E1" s="77" t="s">
        <v>451</v>
      </c>
      <c r="F1" s="77" t="s">
        <v>453</v>
      </c>
      <c r="G1" s="77" t="s">
        <v>455</v>
      </c>
      <c r="H1" s="77" t="s">
        <v>457</v>
      </c>
      <c r="I1" s="77" t="s">
        <v>459</v>
      </c>
      <c r="J1" s="78" t="s">
        <v>460</v>
      </c>
      <c r="K1" s="78" t="s">
        <v>452</v>
      </c>
      <c r="L1" s="78" t="s">
        <v>454</v>
      </c>
      <c r="M1" s="78" t="s">
        <v>456</v>
      </c>
      <c r="N1" s="78" t="s">
        <v>458</v>
      </c>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c r="HQ1" s="80"/>
      <c r="HR1" s="80"/>
      <c r="HS1" s="80"/>
      <c r="HT1" s="80"/>
      <c r="HU1" s="80"/>
      <c r="HV1" s="80"/>
      <c r="HW1" s="80"/>
      <c r="HX1" s="80"/>
      <c r="HY1" s="80"/>
      <c r="HZ1" s="80"/>
      <c r="IA1" s="80"/>
      <c r="IB1" s="80"/>
      <c r="IC1" s="80"/>
      <c r="ID1" s="80"/>
      <c r="IE1" s="80"/>
      <c r="IF1" s="80"/>
      <c r="IG1" s="80"/>
      <c r="IH1" s="80"/>
      <c r="II1" s="80"/>
      <c r="IJ1" s="80"/>
      <c r="IK1" s="80"/>
      <c r="IL1" s="80"/>
      <c r="IM1" s="80"/>
      <c r="IN1" s="80"/>
      <c r="IO1" s="80"/>
      <c r="IP1" s="80"/>
      <c r="IQ1" s="80"/>
      <c r="IR1" s="80"/>
      <c r="IS1" s="80"/>
      <c r="IT1" s="80"/>
      <c r="IU1" s="80"/>
      <c r="IV1" s="80"/>
      <c r="IW1" s="80"/>
      <c r="IX1" s="80"/>
      <c r="IY1" s="80"/>
      <c r="IZ1" s="80"/>
      <c r="JA1" s="80"/>
      <c r="JB1" s="80"/>
      <c r="JC1" s="80"/>
      <c r="JD1" s="80"/>
      <c r="JE1" s="80"/>
      <c r="JF1" s="80"/>
      <c r="JG1" s="80"/>
      <c r="JH1" s="80"/>
      <c r="JI1" s="80"/>
      <c r="JJ1" s="80"/>
      <c r="JK1" s="80"/>
      <c r="JL1" s="80"/>
      <c r="JM1" s="80"/>
      <c r="JN1" s="80"/>
      <c r="JO1" s="80"/>
      <c r="JP1" s="80"/>
      <c r="JQ1" s="80"/>
      <c r="JR1" s="80"/>
      <c r="JS1" s="80"/>
      <c r="JT1" s="80"/>
      <c r="JU1" s="80"/>
      <c r="JV1" s="80"/>
      <c r="JW1" s="80"/>
      <c r="JX1" s="80"/>
      <c r="JY1" s="80"/>
      <c r="JZ1" s="80"/>
      <c r="KA1" s="80"/>
      <c r="KB1" s="80"/>
      <c r="KC1" s="80"/>
      <c r="KD1" s="80"/>
      <c r="KE1" s="80"/>
      <c r="KF1" s="80"/>
      <c r="KG1" s="80"/>
      <c r="KH1" s="80"/>
      <c r="KI1" s="80"/>
      <c r="KJ1" s="80"/>
      <c r="KK1" s="80"/>
      <c r="KL1" s="80"/>
      <c r="KM1" s="80"/>
      <c r="KN1" s="80"/>
      <c r="KO1" s="80"/>
      <c r="KP1" s="80"/>
      <c r="KQ1" s="80"/>
      <c r="KR1" s="80"/>
      <c r="KS1" s="80"/>
      <c r="KT1" s="80"/>
      <c r="KU1" s="80"/>
      <c r="KV1" s="80"/>
      <c r="KW1" s="80"/>
      <c r="KX1" s="80"/>
      <c r="KY1" s="80"/>
      <c r="KZ1" s="80"/>
      <c r="LA1" s="80"/>
      <c r="LB1" s="80"/>
      <c r="LC1" s="80"/>
      <c r="LD1" s="80"/>
      <c r="LE1" s="80"/>
      <c r="LF1" s="80"/>
      <c r="LG1" s="80"/>
      <c r="LH1" s="80"/>
      <c r="LI1" s="80"/>
      <c r="LJ1" s="80"/>
      <c r="LK1" s="80"/>
      <c r="LL1" s="80"/>
      <c r="LM1" s="80"/>
      <c r="LN1" s="80"/>
      <c r="LO1" s="80"/>
      <c r="LP1" s="80"/>
      <c r="LQ1" s="80"/>
      <c r="LR1" s="80"/>
      <c r="LS1" s="80"/>
      <c r="LT1" s="80"/>
      <c r="LU1" s="80"/>
      <c r="LV1" s="80"/>
      <c r="LW1" s="80"/>
      <c r="LX1" s="80"/>
      <c r="LY1" s="80"/>
      <c r="LZ1" s="80"/>
      <c r="MA1" s="80"/>
      <c r="MB1" s="80"/>
      <c r="MC1" s="80"/>
      <c r="MD1" s="80"/>
      <c r="ME1" s="80"/>
      <c r="MF1" s="80"/>
      <c r="MG1" s="80"/>
      <c r="MH1" s="80"/>
      <c r="MI1" s="80"/>
      <c r="MJ1" s="80"/>
      <c r="MK1" s="80"/>
      <c r="ML1" s="80"/>
      <c r="MM1" s="80"/>
      <c r="MN1" s="80"/>
      <c r="MO1" s="80"/>
      <c r="MP1" s="80"/>
      <c r="MQ1" s="80"/>
      <c r="MR1" s="80"/>
      <c r="MS1" s="80"/>
      <c r="MT1" s="80"/>
      <c r="MU1" s="80"/>
      <c r="MV1" s="80"/>
      <c r="MW1" s="80"/>
      <c r="MX1" s="80"/>
      <c r="MY1" s="80"/>
      <c r="MZ1" s="80"/>
      <c r="NA1" s="80"/>
      <c r="NB1" s="80"/>
      <c r="NC1" s="80"/>
      <c r="ND1" s="80"/>
      <c r="NE1" s="80"/>
      <c r="NF1" s="80"/>
      <c r="NG1" s="80"/>
      <c r="NH1" s="80"/>
      <c r="NI1" s="80"/>
      <c r="NJ1" s="80"/>
      <c r="NK1" s="80"/>
      <c r="NL1" s="80"/>
      <c r="NM1" s="80"/>
      <c r="NN1" s="80"/>
      <c r="NO1" s="80"/>
      <c r="NP1" s="80"/>
      <c r="NQ1" s="80"/>
      <c r="NR1" s="80"/>
      <c r="NS1" s="80"/>
      <c r="NT1" s="80"/>
      <c r="NU1" s="80"/>
      <c r="NV1" s="80"/>
      <c r="NW1" s="80"/>
      <c r="NX1" s="80"/>
      <c r="NY1" s="80"/>
      <c r="NZ1" s="80"/>
      <c r="OA1" s="80"/>
      <c r="OB1" s="80"/>
      <c r="OC1" s="80"/>
      <c r="OD1" s="80"/>
      <c r="OE1" s="80"/>
      <c r="OF1" s="80"/>
      <c r="OG1" s="80"/>
      <c r="OH1" s="80"/>
      <c r="OI1" s="80"/>
      <c r="OJ1" s="80"/>
      <c r="OK1" s="80"/>
      <c r="OL1" s="80"/>
      <c r="OM1" s="80"/>
      <c r="ON1" s="80"/>
      <c r="OO1" s="80"/>
      <c r="OP1" s="80"/>
      <c r="OQ1" s="80"/>
      <c r="OR1" s="80"/>
      <c r="OS1" s="80"/>
      <c r="OT1" s="80"/>
      <c r="OU1" s="80"/>
      <c r="OV1" s="80"/>
      <c r="OW1" s="80"/>
      <c r="OX1" s="80"/>
      <c r="OY1" s="80"/>
      <c r="OZ1" s="80"/>
      <c r="PA1" s="80"/>
      <c r="PB1" s="80"/>
      <c r="PC1" s="80"/>
      <c r="PD1" s="80"/>
      <c r="PE1" s="80"/>
      <c r="PF1" s="80"/>
      <c r="PG1" s="80"/>
      <c r="PH1" s="80"/>
      <c r="PI1" s="80"/>
      <c r="PJ1" s="80"/>
      <c r="PK1" s="80"/>
      <c r="PL1" s="80"/>
      <c r="PM1" s="80"/>
      <c r="PN1" s="80"/>
      <c r="PO1" s="80"/>
      <c r="PP1" s="80"/>
      <c r="PQ1" s="80"/>
      <c r="PR1" s="80"/>
      <c r="PS1" s="80"/>
      <c r="PT1" s="80"/>
      <c r="PU1" s="80"/>
      <c r="PV1" s="80"/>
      <c r="PW1" s="80"/>
      <c r="PX1" s="80"/>
      <c r="PY1" s="80"/>
      <c r="PZ1" s="80"/>
      <c r="QA1" s="80"/>
      <c r="QB1" s="80"/>
      <c r="QC1" s="80"/>
      <c r="QD1" s="80"/>
      <c r="QE1" s="80"/>
      <c r="QF1" s="80"/>
      <c r="QG1" s="80"/>
      <c r="QH1" s="80"/>
      <c r="QI1" s="80"/>
      <c r="QJ1" s="80"/>
      <c r="QK1" s="80"/>
      <c r="QL1" s="80"/>
      <c r="QM1" s="80"/>
      <c r="QN1" s="80"/>
      <c r="QO1" s="80"/>
      <c r="QP1" s="80"/>
      <c r="QQ1" s="80"/>
      <c r="QR1" s="80"/>
      <c r="QS1" s="80"/>
      <c r="QT1" s="80"/>
      <c r="QU1" s="80"/>
      <c r="QV1" s="80"/>
      <c r="QW1" s="80"/>
      <c r="QX1" s="80"/>
      <c r="QY1" s="80"/>
      <c r="QZ1" s="80"/>
      <c r="RA1" s="80"/>
      <c r="RB1" s="80"/>
      <c r="RC1" s="80"/>
      <c r="RD1" s="80"/>
      <c r="RE1" s="80"/>
      <c r="RF1" s="80"/>
      <c r="RG1" s="80"/>
      <c r="RH1" s="80"/>
      <c r="RI1" s="80"/>
      <c r="RJ1" s="80"/>
      <c r="RK1" s="80"/>
      <c r="RL1" s="80"/>
      <c r="RM1" s="80"/>
      <c r="RN1" s="80"/>
      <c r="RO1" s="80"/>
      <c r="RP1" s="80"/>
      <c r="RQ1" s="80"/>
      <c r="RR1" s="80"/>
      <c r="RS1" s="80"/>
      <c r="RT1" s="80"/>
      <c r="RU1" s="80"/>
      <c r="RV1" s="80"/>
      <c r="RW1" s="80"/>
      <c r="RX1" s="80"/>
      <c r="RY1" s="80"/>
      <c r="RZ1" s="80"/>
      <c r="SA1" s="80"/>
      <c r="SB1" s="80"/>
      <c r="SC1" s="80"/>
      <c r="SD1" s="80"/>
      <c r="SE1" s="80"/>
      <c r="SF1" s="80"/>
      <c r="SG1" s="80"/>
      <c r="SH1" s="80"/>
      <c r="SI1" s="80"/>
      <c r="SJ1" s="80"/>
      <c r="SK1" s="80"/>
      <c r="SL1" s="80"/>
      <c r="SM1" s="80"/>
      <c r="SN1" s="80"/>
      <c r="SO1" s="80"/>
      <c r="SP1" s="80"/>
      <c r="SQ1" s="80"/>
      <c r="SR1" s="80"/>
      <c r="SS1" s="80"/>
      <c r="ST1" s="80"/>
      <c r="SU1" s="80"/>
      <c r="SV1" s="80"/>
      <c r="SW1" s="80"/>
      <c r="SX1" s="80"/>
      <c r="SY1" s="80"/>
      <c r="SZ1" s="80"/>
      <c r="TA1" s="80"/>
      <c r="TB1" s="80"/>
      <c r="TC1" s="80"/>
      <c r="TD1" s="80"/>
      <c r="TE1" s="80"/>
      <c r="TF1" s="80"/>
      <c r="TG1" s="80"/>
      <c r="TH1" s="80"/>
      <c r="TI1" s="80"/>
      <c r="TJ1" s="80"/>
      <c r="TK1" s="80"/>
      <c r="TL1" s="80"/>
      <c r="TM1" s="80"/>
      <c r="TN1" s="80"/>
      <c r="TO1" s="80"/>
      <c r="TP1" s="80"/>
      <c r="TQ1" s="80"/>
      <c r="TR1" s="80"/>
      <c r="TS1" s="80"/>
      <c r="TT1" s="80"/>
      <c r="TU1" s="80"/>
      <c r="TV1" s="80"/>
      <c r="TW1" s="80"/>
      <c r="TX1" s="80"/>
      <c r="TY1" s="80"/>
      <c r="TZ1" s="80"/>
      <c r="UA1" s="80"/>
      <c r="UB1" s="80"/>
      <c r="UC1" s="80"/>
      <c r="UD1" s="80"/>
      <c r="UE1" s="80"/>
      <c r="UF1" s="80"/>
      <c r="UG1" s="80"/>
      <c r="UH1" s="80"/>
      <c r="UI1" s="80"/>
      <c r="UJ1" s="80"/>
      <c r="UK1" s="80"/>
      <c r="UL1" s="80"/>
      <c r="UM1" s="80"/>
      <c r="UN1" s="80"/>
      <c r="UO1" s="80"/>
      <c r="UP1" s="80"/>
      <c r="UQ1" s="80"/>
      <c r="UR1" s="80"/>
      <c r="US1" s="80"/>
      <c r="UT1" s="80"/>
      <c r="UU1" s="80"/>
      <c r="UV1" s="80"/>
      <c r="UW1" s="80"/>
      <c r="UX1" s="80"/>
      <c r="UY1" s="80"/>
      <c r="UZ1" s="80"/>
      <c r="VA1" s="80"/>
      <c r="VB1" s="80"/>
      <c r="VC1" s="80"/>
      <c r="VD1" s="80"/>
      <c r="VE1" s="80"/>
      <c r="VF1" s="80"/>
      <c r="VG1" s="80"/>
      <c r="VH1" s="80"/>
      <c r="VI1" s="80"/>
      <c r="VJ1" s="80"/>
      <c r="VK1" s="80"/>
      <c r="VL1" s="80"/>
      <c r="VM1" s="80"/>
      <c r="VN1" s="80"/>
      <c r="VO1" s="80"/>
      <c r="VP1" s="80"/>
      <c r="VQ1" s="80"/>
      <c r="VR1" s="80"/>
      <c r="VS1" s="80"/>
      <c r="VT1" s="80"/>
      <c r="VU1" s="80"/>
      <c r="VV1" s="80"/>
      <c r="VW1" s="80"/>
      <c r="VX1" s="80"/>
      <c r="VY1" s="80"/>
      <c r="VZ1" s="80"/>
      <c r="WA1" s="80"/>
      <c r="WB1" s="80"/>
      <c r="WC1" s="80"/>
      <c r="WD1" s="80"/>
      <c r="WE1" s="80"/>
      <c r="WF1" s="80"/>
      <c r="WG1" s="80"/>
      <c r="WH1" s="80"/>
      <c r="WI1" s="80"/>
      <c r="WJ1" s="80"/>
      <c r="WK1" s="80"/>
      <c r="WL1" s="80"/>
      <c r="WM1" s="80"/>
      <c r="WN1" s="80"/>
      <c r="WO1" s="80"/>
      <c r="WP1" s="80"/>
      <c r="WQ1" s="80"/>
      <c r="WR1" s="80"/>
      <c r="WS1" s="80"/>
      <c r="WT1" s="80"/>
      <c r="WU1" s="80"/>
      <c r="WV1" s="80"/>
      <c r="WW1" s="80"/>
      <c r="WX1" s="80"/>
      <c r="WY1" s="80"/>
      <c r="WZ1" s="80"/>
      <c r="XA1" s="80"/>
      <c r="XB1" s="80"/>
      <c r="XC1" s="80"/>
      <c r="XD1" s="80"/>
      <c r="XE1" s="80"/>
      <c r="XF1" s="80"/>
      <c r="XG1" s="80"/>
      <c r="XH1" s="80"/>
      <c r="XI1" s="80"/>
      <c r="XJ1" s="80"/>
      <c r="XK1" s="80"/>
      <c r="XL1" s="80"/>
      <c r="XM1" s="80"/>
      <c r="XN1" s="80"/>
      <c r="XO1" s="80"/>
      <c r="XP1" s="80"/>
      <c r="XQ1" s="80"/>
      <c r="XR1" s="80"/>
      <c r="XS1" s="80"/>
      <c r="XT1" s="80"/>
      <c r="XU1" s="80"/>
      <c r="XV1" s="80"/>
      <c r="XW1" s="80"/>
      <c r="XX1" s="80"/>
      <c r="XY1" s="80"/>
      <c r="XZ1" s="80"/>
      <c r="YA1" s="80"/>
      <c r="YB1" s="80"/>
      <c r="YC1" s="80"/>
      <c r="YD1" s="80"/>
      <c r="YE1" s="80"/>
      <c r="YF1" s="80"/>
      <c r="YG1" s="80"/>
      <c r="YH1" s="80"/>
      <c r="YI1" s="80"/>
      <c r="YJ1" s="80"/>
      <c r="YK1" s="80"/>
      <c r="YL1" s="80"/>
      <c r="YM1" s="80"/>
      <c r="YN1" s="80"/>
      <c r="YO1" s="80"/>
      <c r="YP1" s="80"/>
      <c r="YQ1" s="80"/>
      <c r="YR1" s="80"/>
      <c r="YS1" s="80"/>
      <c r="YT1" s="80"/>
      <c r="YU1" s="80"/>
      <c r="YV1" s="80"/>
      <c r="YW1" s="80"/>
      <c r="YX1" s="80"/>
      <c r="YY1" s="80"/>
      <c r="YZ1" s="80"/>
      <c r="ZA1" s="80"/>
      <c r="ZB1" s="80"/>
      <c r="ZC1" s="80"/>
      <c r="ZD1" s="80"/>
      <c r="ZE1" s="80"/>
      <c r="ZF1" s="80"/>
      <c r="ZG1" s="80"/>
      <c r="ZH1" s="80"/>
      <c r="ZI1" s="80"/>
      <c r="ZJ1" s="80"/>
      <c r="ZK1" s="80"/>
      <c r="ZL1" s="80"/>
      <c r="ZM1" s="80"/>
      <c r="ZN1" s="80"/>
      <c r="ZO1" s="80"/>
      <c r="ZP1" s="80"/>
      <c r="ZQ1" s="80"/>
      <c r="ZR1" s="80"/>
      <c r="ZS1" s="80"/>
      <c r="ZT1" s="80"/>
      <c r="ZU1" s="80"/>
      <c r="ZV1" s="80"/>
      <c r="ZW1" s="80"/>
      <c r="ZX1" s="80"/>
      <c r="ZY1" s="80"/>
      <c r="ZZ1" s="80"/>
      <c r="AAA1" s="80"/>
      <c r="AAB1" s="80"/>
      <c r="AAC1" s="80"/>
      <c r="AAD1" s="80"/>
      <c r="AAE1" s="80"/>
      <c r="AAF1" s="80"/>
      <c r="AAG1" s="80"/>
      <c r="AAH1" s="80"/>
      <c r="AAI1" s="80"/>
      <c r="AAJ1" s="80"/>
      <c r="AAK1" s="80"/>
      <c r="AAL1" s="80"/>
      <c r="AAM1" s="80"/>
      <c r="AAN1" s="80"/>
      <c r="AAO1" s="80"/>
      <c r="AAP1" s="80"/>
      <c r="AAQ1" s="80"/>
      <c r="AAR1" s="80"/>
      <c r="AAS1" s="80"/>
      <c r="AAT1" s="80"/>
      <c r="AAU1" s="80"/>
      <c r="AAV1" s="80"/>
      <c r="AAW1" s="80"/>
      <c r="AAX1" s="80"/>
      <c r="AAY1" s="80"/>
      <c r="AAZ1" s="80"/>
      <c r="ABA1" s="80"/>
      <c r="ABB1" s="80"/>
      <c r="ABC1" s="80"/>
      <c r="ABD1" s="80"/>
      <c r="ABE1" s="80"/>
      <c r="ABF1" s="80"/>
      <c r="ABG1" s="80"/>
      <c r="ABH1" s="80"/>
      <c r="ABI1" s="80"/>
      <c r="ABJ1" s="80"/>
      <c r="ABK1" s="80"/>
      <c r="ABL1" s="80"/>
      <c r="ABM1" s="80"/>
      <c r="ABN1" s="80"/>
      <c r="ABO1" s="80"/>
      <c r="ABP1" s="80"/>
      <c r="ABQ1" s="80"/>
      <c r="ABR1" s="80"/>
      <c r="ABS1" s="80"/>
      <c r="ABT1" s="80"/>
      <c r="ABU1" s="80"/>
      <c r="ABV1" s="80"/>
      <c r="ABW1" s="80"/>
      <c r="ABX1" s="80"/>
      <c r="ABY1" s="80"/>
      <c r="ABZ1" s="80"/>
      <c r="ACA1" s="80"/>
      <c r="ACB1" s="80"/>
      <c r="ACC1" s="80"/>
      <c r="ACD1" s="80"/>
      <c r="ACE1" s="80"/>
      <c r="ACF1" s="80"/>
      <c r="ACG1" s="80"/>
      <c r="ACH1" s="80"/>
      <c r="ACI1" s="80"/>
      <c r="ACJ1" s="80"/>
      <c r="ACK1" s="80"/>
      <c r="ACL1" s="80"/>
      <c r="ACM1" s="80"/>
      <c r="ACN1" s="80"/>
      <c r="ACO1" s="80"/>
      <c r="ACP1" s="80"/>
      <c r="ACQ1" s="80"/>
      <c r="ACR1" s="80"/>
      <c r="ACS1" s="80"/>
      <c r="ACT1" s="80"/>
      <c r="ACU1" s="80"/>
      <c r="ACV1" s="80"/>
      <c r="ACW1" s="80"/>
      <c r="ACX1" s="80"/>
      <c r="ACY1" s="80"/>
      <c r="ACZ1" s="80"/>
      <c r="ADA1" s="80"/>
      <c r="ADB1" s="80"/>
      <c r="ADC1" s="80"/>
      <c r="ADD1" s="80"/>
      <c r="ADE1" s="80"/>
      <c r="ADF1" s="80"/>
      <c r="ADG1" s="80"/>
      <c r="ADH1" s="80"/>
      <c r="ADI1" s="80"/>
      <c r="ADJ1" s="80"/>
      <c r="ADK1" s="80"/>
      <c r="ADL1" s="80"/>
      <c r="ADM1" s="80"/>
      <c r="ADN1" s="80"/>
      <c r="ADO1" s="80"/>
      <c r="ADP1" s="80"/>
      <c r="ADQ1" s="80"/>
      <c r="ADR1" s="80"/>
      <c r="ADS1" s="80"/>
      <c r="ADT1" s="80"/>
      <c r="ADU1" s="80"/>
      <c r="ADV1" s="80"/>
      <c r="ADW1" s="80"/>
      <c r="ADX1" s="80"/>
      <c r="ADY1" s="80"/>
      <c r="ADZ1" s="80"/>
      <c r="AEA1" s="80"/>
      <c r="AEB1" s="80"/>
      <c r="AEC1" s="80"/>
      <c r="AED1" s="80"/>
      <c r="AEE1" s="80"/>
      <c r="AEF1" s="80"/>
      <c r="AEG1" s="80"/>
      <c r="AEH1" s="80"/>
      <c r="AEI1" s="80"/>
      <c r="AEJ1" s="80"/>
      <c r="AEK1" s="80"/>
      <c r="AEL1" s="80"/>
      <c r="AEM1" s="80"/>
      <c r="AEN1" s="80"/>
      <c r="AEO1" s="80"/>
      <c r="AEP1" s="80"/>
      <c r="AEQ1" s="80"/>
      <c r="AER1" s="80"/>
      <c r="AES1" s="80"/>
      <c r="AET1" s="80"/>
      <c r="AEU1" s="80"/>
      <c r="AEV1" s="80"/>
      <c r="AEW1" s="80"/>
      <c r="AEX1" s="80"/>
      <c r="AEY1" s="80"/>
      <c r="AEZ1" s="80"/>
      <c r="AFA1" s="80"/>
      <c r="AFB1" s="80"/>
      <c r="AFC1" s="80"/>
      <c r="AFD1" s="80"/>
      <c r="AFE1" s="80"/>
      <c r="AFF1" s="80"/>
      <c r="AFG1" s="80"/>
      <c r="AFH1" s="80"/>
      <c r="AFI1" s="80"/>
      <c r="AFJ1" s="80"/>
      <c r="AFK1" s="80"/>
      <c r="AFL1" s="80"/>
      <c r="AFM1" s="80"/>
      <c r="AFN1" s="80"/>
      <c r="AFO1" s="80"/>
      <c r="AFP1" s="80"/>
      <c r="AFQ1" s="80"/>
      <c r="AFR1" s="80"/>
      <c r="AFS1" s="80"/>
      <c r="AFT1" s="80"/>
      <c r="AFU1" s="80"/>
      <c r="AFV1" s="80"/>
      <c r="AFW1" s="80"/>
      <c r="AFX1" s="80"/>
      <c r="AFY1" s="80"/>
      <c r="AFZ1" s="80"/>
      <c r="AGA1" s="80"/>
      <c r="AGB1" s="80"/>
      <c r="AGC1" s="80"/>
      <c r="AGD1" s="80"/>
      <c r="AGE1" s="80"/>
      <c r="AGF1" s="80"/>
      <c r="AGG1" s="80"/>
      <c r="AGH1" s="80"/>
      <c r="AGI1" s="80"/>
      <c r="AGJ1" s="80"/>
      <c r="AGK1" s="80"/>
      <c r="AGL1" s="80"/>
      <c r="AGM1" s="80"/>
      <c r="AGN1" s="80"/>
      <c r="AGO1" s="80"/>
      <c r="AGP1" s="80"/>
      <c r="AGQ1" s="80"/>
      <c r="AGR1" s="80"/>
      <c r="AGS1" s="80"/>
      <c r="AGT1" s="80"/>
      <c r="AGU1" s="80"/>
      <c r="AGV1" s="80"/>
      <c r="AGW1" s="80"/>
      <c r="AGX1" s="80"/>
      <c r="AGY1" s="80"/>
      <c r="AGZ1" s="80"/>
      <c r="AHA1" s="80"/>
      <c r="AHB1" s="80"/>
      <c r="AHC1" s="80"/>
      <c r="AHD1" s="80"/>
      <c r="AHE1" s="80"/>
      <c r="AHF1" s="80"/>
      <c r="AHG1" s="80"/>
      <c r="AHH1" s="80"/>
      <c r="AHI1" s="80"/>
      <c r="AHJ1" s="80"/>
      <c r="AHK1" s="80"/>
      <c r="AHL1" s="80"/>
      <c r="AHM1" s="80"/>
      <c r="AHN1" s="80"/>
      <c r="AHO1" s="80"/>
      <c r="AHP1" s="80"/>
      <c r="AHQ1" s="80"/>
      <c r="AHR1" s="80"/>
      <c r="AHS1" s="80"/>
      <c r="AHT1" s="80"/>
      <c r="AHU1" s="80"/>
      <c r="AHV1" s="80"/>
      <c r="AHW1" s="80"/>
      <c r="AHX1" s="80"/>
      <c r="AHY1" s="80"/>
      <c r="AHZ1" s="80"/>
      <c r="AIA1" s="80"/>
      <c r="AIB1" s="80"/>
      <c r="AIC1" s="80"/>
      <c r="AID1" s="80"/>
      <c r="AIE1" s="80"/>
      <c r="AIF1" s="80"/>
      <c r="AIG1" s="80"/>
      <c r="AIH1" s="80"/>
      <c r="AII1" s="80"/>
      <c r="AIJ1" s="80"/>
      <c r="AIK1" s="80"/>
      <c r="AIL1" s="80"/>
      <c r="AIM1" s="80"/>
      <c r="AIN1" s="80"/>
      <c r="AIO1" s="80"/>
      <c r="AIP1" s="80"/>
      <c r="AIQ1" s="80"/>
      <c r="AIR1" s="80"/>
      <c r="AIS1" s="80"/>
      <c r="AIT1" s="80"/>
      <c r="AIU1" s="80"/>
      <c r="AIV1" s="80"/>
      <c r="AIW1" s="80"/>
      <c r="AIX1" s="80"/>
      <c r="AIY1" s="80"/>
      <c r="AIZ1" s="80"/>
      <c r="AJA1" s="80"/>
      <c r="AJB1" s="80"/>
      <c r="AJC1" s="80"/>
      <c r="AJD1" s="80"/>
      <c r="AJE1" s="80"/>
      <c r="AJF1" s="80"/>
      <c r="AJG1" s="80"/>
      <c r="AJH1" s="80"/>
      <c r="AJI1" s="80"/>
      <c r="AJJ1" s="80"/>
      <c r="AJK1" s="80"/>
      <c r="AJL1" s="80"/>
      <c r="AJM1" s="80"/>
      <c r="AJN1" s="80"/>
      <c r="AJO1" s="80"/>
      <c r="AJP1" s="80"/>
      <c r="AJQ1" s="80"/>
      <c r="AJR1" s="80"/>
      <c r="AJS1" s="80"/>
      <c r="AJT1" s="80"/>
      <c r="AJU1" s="80"/>
      <c r="AJV1" s="80"/>
      <c r="AJW1" s="80"/>
      <c r="AJX1" s="80"/>
      <c r="AJY1" s="80"/>
      <c r="AJZ1" s="80"/>
      <c r="AKA1" s="80"/>
      <c r="AKB1" s="80"/>
      <c r="AKC1" s="80"/>
      <c r="AKD1" s="80"/>
      <c r="AKE1" s="80"/>
      <c r="AKF1" s="80"/>
      <c r="AKG1" s="80"/>
      <c r="AKH1" s="80"/>
      <c r="AKI1" s="80"/>
      <c r="AKJ1" s="80"/>
      <c r="AKK1" s="80"/>
      <c r="AKL1" s="80"/>
      <c r="AKM1" s="80"/>
      <c r="AKN1" s="80"/>
      <c r="AKO1" s="80"/>
      <c r="AKP1" s="80"/>
      <c r="AKQ1" s="80"/>
      <c r="AKR1" s="80"/>
      <c r="AKS1" s="80"/>
      <c r="AKT1" s="80"/>
      <c r="AKU1" s="80"/>
      <c r="AKV1" s="80"/>
      <c r="AKW1" s="80"/>
      <c r="AKX1" s="80"/>
      <c r="AKY1" s="80"/>
      <c r="AKZ1" s="80"/>
      <c r="ALA1" s="80"/>
      <c r="ALB1" s="80"/>
      <c r="ALC1" s="80"/>
      <c r="ALD1" s="80"/>
      <c r="ALE1" s="80"/>
      <c r="ALF1" s="80"/>
      <c r="ALG1" s="80"/>
      <c r="ALH1" s="80"/>
      <c r="ALI1" s="80"/>
      <c r="ALJ1" s="80"/>
      <c r="ALK1" s="80"/>
      <c r="ALL1" s="80"/>
      <c r="ALM1" s="80"/>
      <c r="ALN1" s="80"/>
      <c r="ALO1" s="80"/>
      <c r="ALP1" s="80"/>
      <c r="ALQ1" s="80"/>
      <c r="ALR1" s="80"/>
      <c r="ALS1" s="80"/>
      <c r="ALT1" s="80"/>
      <c r="ALU1" s="80"/>
      <c r="ALV1" s="80"/>
      <c r="ALW1" s="80"/>
      <c r="ALX1" s="80"/>
      <c r="ALY1" s="80"/>
      <c r="ALZ1" s="80"/>
      <c r="AMA1" s="80"/>
      <c r="AMB1" s="80"/>
      <c r="AMC1" s="80"/>
      <c r="AMD1" s="80"/>
      <c r="AME1" s="80"/>
      <c r="AMF1" s="80"/>
      <c r="AMG1" s="80"/>
      <c r="AMH1" s="80"/>
      <c r="AMI1" s="80"/>
      <c r="AMJ1" s="80"/>
      <c r="AMK1" s="80"/>
      <c r="AML1" s="80"/>
      <c r="AMM1" s="80"/>
      <c r="AMN1" s="80"/>
      <c r="AMO1" s="80"/>
      <c r="AMP1" s="80"/>
      <c r="AMQ1" s="80"/>
      <c r="AMR1" s="80"/>
      <c r="AMS1" s="80"/>
      <c r="AMT1" s="80"/>
      <c r="AMU1" s="80"/>
      <c r="AMV1" s="80"/>
      <c r="AMW1" s="80"/>
      <c r="AMX1" s="80"/>
      <c r="AMY1" s="80"/>
      <c r="AMZ1" s="80"/>
      <c r="ANA1" s="80"/>
      <c r="ANB1" s="80"/>
      <c r="ANC1" s="80"/>
      <c r="AND1" s="80"/>
      <c r="ANE1" s="80"/>
      <c r="ANF1" s="80"/>
      <c r="ANG1" s="80"/>
      <c r="ANH1" s="80"/>
      <c r="ANI1" s="80"/>
      <c r="ANJ1" s="80"/>
      <c r="ANK1" s="80"/>
      <c r="ANL1" s="80"/>
      <c r="ANM1" s="80"/>
      <c r="ANN1" s="80"/>
      <c r="ANO1" s="80"/>
      <c r="ANP1" s="80"/>
      <c r="ANQ1" s="80"/>
      <c r="ANR1" s="80"/>
      <c r="ANS1" s="80"/>
      <c r="ANT1" s="80"/>
      <c r="ANU1" s="80"/>
      <c r="ANV1" s="80"/>
      <c r="ANW1" s="80"/>
      <c r="ANX1" s="80"/>
      <c r="ANY1" s="80"/>
      <c r="ANZ1" s="80"/>
      <c r="AOA1" s="80"/>
      <c r="AOB1" s="80"/>
      <c r="AOC1" s="80"/>
      <c r="AOD1" s="80"/>
      <c r="AOE1" s="80"/>
      <c r="AOF1" s="80"/>
      <c r="AOG1" s="80"/>
      <c r="AOH1" s="80"/>
      <c r="AOI1" s="80"/>
      <c r="AOJ1" s="80"/>
      <c r="AOK1" s="80"/>
      <c r="AOL1" s="80"/>
      <c r="AOM1" s="80"/>
      <c r="AON1" s="80"/>
      <c r="AOO1" s="80"/>
      <c r="AOP1" s="80"/>
      <c r="AOQ1" s="80"/>
      <c r="AOR1" s="80"/>
      <c r="AOS1" s="80"/>
      <c r="AOT1" s="80"/>
      <c r="AOU1" s="80"/>
      <c r="AOV1" s="80"/>
      <c r="AOW1" s="80"/>
      <c r="AOX1" s="80"/>
      <c r="AOY1" s="80"/>
      <c r="AOZ1" s="80"/>
      <c r="APA1" s="80"/>
      <c r="APB1" s="80"/>
      <c r="APC1" s="80"/>
      <c r="APD1" s="80"/>
      <c r="APE1" s="80"/>
      <c r="APF1" s="80"/>
      <c r="APG1" s="80"/>
      <c r="APH1" s="80"/>
      <c r="API1" s="80"/>
      <c r="APJ1" s="80"/>
      <c r="APK1" s="80"/>
      <c r="APL1" s="80"/>
      <c r="APM1" s="80"/>
      <c r="APN1" s="80"/>
      <c r="APO1" s="80"/>
      <c r="APP1" s="80"/>
      <c r="APQ1" s="80"/>
      <c r="APR1" s="80"/>
      <c r="APS1" s="80"/>
      <c r="APT1" s="80"/>
      <c r="APU1" s="80"/>
      <c r="APV1" s="80"/>
      <c r="APW1" s="80"/>
      <c r="APX1" s="80"/>
      <c r="APY1" s="80"/>
      <c r="APZ1" s="80"/>
      <c r="AQA1" s="80"/>
      <c r="AQB1" s="80"/>
      <c r="AQC1" s="80"/>
      <c r="AQD1" s="80"/>
      <c r="AQE1" s="80"/>
      <c r="AQF1" s="80"/>
      <c r="AQG1" s="80"/>
      <c r="AQH1" s="80"/>
      <c r="AQI1" s="80"/>
      <c r="AQJ1" s="80"/>
      <c r="AQK1" s="80"/>
      <c r="AQL1" s="80"/>
      <c r="AQM1" s="80"/>
      <c r="AQN1" s="80"/>
      <c r="AQO1" s="80"/>
      <c r="AQP1" s="80"/>
      <c r="AQQ1" s="80"/>
      <c r="AQR1" s="80"/>
      <c r="AQS1" s="80"/>
      <c r="AQT1" s="80"/>
      <c r="AQU1" s="80"/>
      <c r="AQV1" s="80"/>
      <c r="AQW1" s="80"/>
      <c r="AQX1" s="80"/>
      <c r="AQY1" s="80"/>
      <c r="AQZ1" s="80"/>
      <c r="ARA1" s="80"/>
      <c r="ARB1" s="80"/>
      <c r="ARC1" s="80"/>
      <c r="ARD1" s="80"/>
      <c r="ARE1" s="80"/>
      <c r="ARF1" s="80"/>
      <c r="ARG1" s="80"/>
      <c r="ARH1" s="80"/>
      <c r="ARI1" s="80"/>
      <c r="ARJ1" s="80"/>
      <c r="ARK1" s="80"/>
      <c r="ARL1" s="80"/>
      <c r="ARM1" s="80"/>
      <c r="ARN1" s="80"/>
      <c r="ARO1" s="80"/>
      <c r="ARP1" s="80"/>
      <c r="ARQ1" s="80"/>
      <c r="ARR1" s="80"/>
      <c r="ARS1" s="80"/>
      <c r="ART1" s="80"/>
      <c r="ARU1" s="80"/>
      <c r="ARV1" s="80"/>
      <c r="ARW1" s="80"/>
      <c r="ARX1" s="80"/>
      <c r="ARY1" s="80"/>
      <c r="ARZ1" s="80"/>
      <c r="ASA1" s="80"/>
      <c r="ASB1" s="80"/>
      <c r="ASC1" s="80"/>
      <c r="ASD1" s="80"/>
      <c r="ASE1" s="80"/>
      <c r="ASF1" s="80"/>
      <c r="ASG1" s="80"/>
      <c r="ASH1" s="80"/>
      <c r="ASI1" s="80"/>
      <c r="ASJ1" s="80"/>
      <c r="ASK1" s="80"/>
      <c r="ASL1" s="80"/>
      <c r="ASM1" s="80"/>
      <c r="ASN1" s="80"/>
      <c r="ASO1" s="80"/>
      <c r="ASP1" s="80"/>
      <c r="ASQ1" s="80"/>
      <c r="ASR1" s="80"/>
      <c r="ASS1" s="80"/>
      <c r="AST1" s="80"/>
      <c r="ASU1" s="80"/>
      <c r="ASV1" s="80"/>
      <c r="ASW1" s="80"/>
      <c r="ASX1" s="80"/>
      <c r="ASY1" s="80"/>
      <c r="ASZ1" s="80"/>
      <c r="ATA1" s="80"/>
      <c r="ATB1" s="80"/>
      <c r="ATC1" s="80"/>
      <c r="ATD1" s="80"/>
      <c r="ATE1" s="80"/>
      <c r="ATF1" s="80"/>
      <c r="ATG1" s="80"/>
      <c r="ATH1" s="80"/>
      <c r="ATI1" s="80"/>
      <c r="ATJ1" s="80"/>
      <c r="ATK1" s="80"/>
      <c r="ATL1" s="80"/>
      <c r="ATM1" s="80"/>
      <c r="ATN1" s="80"/>
      <c r="ATO1" s="80"/>
      <c r="ATP1" s="80"/>
      <c r="ATQ1" s="80"/>
      <c r="ATR1" s="80"/>
      <c r="ATS1" s="80"/>
      <c r="ATT1" s="80"/>
      <c r="ATU1" s="80"/>
      <c r="ATV1" s="80"/>
      <c r="ATW1" s="80"/>
      <c r="ATX1" s="80"/>
      <c r="ATY1" s="80"/>
      <c r="ATZ1" s="80"/>
      <c r="AUA1" s="80"/>
      <c r="AUB1" s="80"/>
      <c r="AUC1" s="80"/>
      <c r="AUD1" s="80"/>
      <c r="AUE1" s="80"/>
      <c r="AUF1" s="80"/>
      <c r="AUG1" s="80"/>
      <c r="AUH1" s="80"/>
      <c r="AUI1" s="80"/>
      <c r="AUJ1" s="80"/>
      <c r="AUK1" s="80"/>
      <c r="AUL1" s="80"/>
      <c r="AUM1" s="80"/>
      <c r="AUN1" s="80"/>
      <c r="AUO1" s="80"/>
      <c r="AUP1" s="80"/>
      <c r="AUQ1" s="80"/>
      <c r="AUR1" s="80"/>
      <c r="AUS1" s="80"/>
      <c r="AUT1" s="80"/>
      <c r="AUU1" s="80"/>
      <c r="AUV1" s="80"/>
      <c r="AUW1" s="80"/>
      <c r="AUX1" s="80"/>
      <c r="AUY1" s="80"/>
      <c r="AUZ1" s="80"/>
      <c r="AVA1" s="80"/>
      <c r="AVB1" s="80"/>
      <c r="AVC1" s="80"/>
      <c r="AVD1" s="80"/>
      <c r="AVE1" s="80"/>
      <c r="AVF1" s="80"/>
      <c r="AVG1" s="80"/>
      <c r="AVH1" s="80"/>
      <c r="AVI1" s="80"/>
      <c r="AVJ1" s="80"/>
      <c r="AVK1" s="80"/>
      <c r="AVL1" s="80"/>
      <c r="AVM1" s="80"/>
      <c r="AVN1" s="80"/>
      <c r="AVO1" s="80"/>
      <c r="AVP1" s="80"/>
      <c r="AVQ1" s="80"/>
      <c r="AVR1" s="80"/>
      <c r="AVS1" s="80"/>
      <c r="AVT1" s="80"/>
      <c r="AVU1" s="80"/>
      <c r="AVV1" s="80"/>
      <c r="AVW1" s="80"/>
      <c r="AVX1" s="80"/>
      <c r="AVY1" s="80"/>
      <c r="AVZ1" s="80"/>
      <c r="AWA1" s="80"/>
      <c r="AWB1" s="80"/>
      <c r="AWC1" s="80"/>
      <c r="AWD1" s="80"/>
      <c r="AWE1" s="80"/>
      <c r="AWF1" s="80"/>
      <c r="AWG1" s="80"/>
      <c r="AWH1" s="80"/>
      <c r="AWI1" s="80"/>
      <c r="AWJ1" s="80"/>
      <c r="AWK1" s="80"/>
      <c r="AWL1" s="80"/>
      <c r="AWM1" s="80"/>
      <c r="AWN1" s="80"/>
      <c r="AWO1" s="80"/>
      <c r="AWP1" s="80"/>
      <c r="AWQ1" s="80"/>
      <c r="AWR1" s="80"/>
      <c r="AWS1" s="80"/>
      <c r="AWT1" s="80"/>
      <c r="AWU1" s="80"/>
      <c r="AWV1" s="80"/>
      <c r="AWW1" s="80"/>
      <c r="AWX1" s="80"/>
      <c r="AWY1" s="80"/>
      <c r="AWZ1" s="80"/>
      <c r="AXA1" s="80"/>
      <c r="AXB1" s="80"/>
      <c r="AXC1" s="80"/>
      <c r="AXD1" s="80"/>
      <c r="AXE1" s="80"/>
      <c r="AXF1" s="80"/>
      <c r="AXG1" s="80"/>
      <c r="AXH1" s="80"/>
      <c r="AXI1" s="80"/>
      <c r="AXJ1" s="80"/>
      <c r="AXK1" s="80"/>
      <c r="AXL1" s="80"/>
      <c r="AXM1" s="80"/>
      <c r="AXN1" s="80"/>
      <c r="AXO1" s="80"/>
      <c r="AXP1" s="80"/>
      <c r="AXQ1" s="80"/>
      <c r="AXR1" s="80"/>
      <c r="AXS1" s="80"/>
      <c r="AXT1" s="80"/>
      <c r="AXU1" s="80"/>
      <c r="AXV1" s="80"/>
      <c r="AXW1" s="80"/>
      <c r="AXX1" s="80"/>
      <c r="AXY1" s="80"/>
      <c r="AXZ1" s="80"/>
      <c r="AYA1" s="80"/>
      <c r="AYB1" s="80"/>
      <c r="AYC1" s="80"/>
      <c r="AYD1" s="80"/>
      <c r="AYE1" s="80"/>
      <c r="AYF1" s="80"/>
      <c r="AYG1" s="80"/>
      <c r="AYH1" s="80"/>
      <c r="AYI1" s="80"/>
      <c r="AYJ1" s="80"/>
      <c r="AYK1" s="80"/>
      <c r="AYL1" s="80"/>
      <c r="AYM1" s="80"/>
      <c r="AYN1" s="80"/>
      <c r="AYO1" s="80"/>
      <c r="AYP1" s="80"/>
      <c r="AYQ1" s="80"/>
      <c r="AYR1" s="80"/>
      <c r="AYS1" s="80"/>
      <c r="AYT1" s="80"/>
      <c r="AYU1" s="80"/>
      <c r="AYV1" s="80"/>
      <c r="AYW1" s="80"/>
      <c r="AYX1" s="80"/>
      <c r="AYY1" s="80"/>
      <c r="AYZ1" s="80"/>
      <c r="AZA1" s="80"/>
      <c r="AZB1" s="80"/>
      <c r="AZC1" s="80"/>
      <c r="AZD1" s="80"/>
      <c r="AZE1" s="80"/>
      <c r="AZF1" s="80"/>
      <c r="AZG1" s="80"/>
      <c r="AZH1" s="80"/>
      <c r="AZI1" s="80"/>
      <c r="AZJ1" s="80"/>
      <c r="AZK1" s="80"/>
      <c r="AZL1" s="80"/>
      <c r="AZM1" s="80"/>
      <c r="AZN1" s="80"/>
      <c r="AZO1" s="80"/>
      <c r="AZP1" s="80"/>
      <c r="AZQ1" s="80"/>
      <c r="AZR1" s="80"/>
      <c r="AZS1" s="80"/>
      <c r="AZT1" s="80"/>
      <c r="AZU1" s="80"/>
      <c r="AZV1" s="80"/>
      <c r="AZW1" s="80"/>
      <c r="AZX1" s="80"/>
      <c r="AZY1" s="80"/>
      <c r="AZZ1" s="80"/>
      <c r="BAA1" s="80"/>
      <c r="BAB1" s="80"/>
      <c r="BAC1" s="80"/>
      <c r="BAD1" s="80"/>
      <c r="BAE1" s="80"/>
      <c r="BAF1" s="80"/>
      <c r="BAG1" s="80"/>
      <c r="BAH1" s="80"/>
      <c r="BAI1" s="80"/>
      <c r="BAJ1" s="80"/>
      <c r="BAK1" s="80"/>
      <c r="BAL1" s="80"/>
      <c r="BAM1" s="80"/>
      <c r="BAN1" s="80"/>
      <c r="BAO1" s="80"/>
      <c r="BAP1" s="80"/>
      <c r="BAQ1" s="80"/>
      <c r="BAR1" s="80"/>
      <c r="BAS1" s="80"/>
      <c r="BAT1" s="80"/>
      <c r="BAU1" s="80"/>
      <c r="BAV1" s="80"/>
      <c r="BAW1" s="80"/>
      <c r="BAX1" s="80"/>
      <c r="BAY1" s="80"/>
      <c r="BAZ1" s="80"/>
      <c r="BBA1" s="80"/>
      <c r="BBB1" s="80"/>
      <c r="BBC1" s="80"/>
      <c r="BBD1" s="80"/>
      <c r="BBE1" s="80"/>
      <c r="BBF1" s="80"/>
      <c r="BBG1" s="80"/>
      <c r="BBH1" s="80"/>
      <c r="BBI1" s="80"/>
      <c r="BBJ1" s="80"/>
      <c r="BBK1" s="80"/>
      <c r="BBL1" s="80"/>
      <c r="BBM1" s="80"/>
      <c r="BBN1" s="80"/>
      <c r="BBO1" s="80"/>
      <c r="BBP1" s="80"/>
      <c r="BBQ1" s="80"/>
      <c r="BBR1" s="80"/>
      <c r="BBS1" s="80"/>
      <c r="BBT1" s="80"/>
      <c r="BBU1" s="80"/>
      <c r="BBV1" s="80"/>
      <c r="BBW1" s="80"/>
      <c r="BBX1" s="80"/>
      <c r="BBY1" s="80"/>
      <c r="BBZ1" s="80"/>
      <c r="BCA1" s="80"/>
      <c r="BCB1" s="80"/>
      <c r="BCC1" s="80"/>
      <c r="BCD1" s="80"/>
      <c r="BCE1" s="80"/>
      <c r="BCF1" s="80"/>
      <c r="BCG1" s="80"/>
      <c r="BCH1" s="80"/>
      <c r="BCI1" s="80"/>
      <c r="BCJ1" s="80"/>
      <c r="BCK1" s="80"/>
      <c r="BCL1" s="80"/>
      <c r="BCM1" s="80"/>
      <c r="BCN1" s="80"/>
      <c r="BCO1" s="80"/>
      <c r="BCP1" s="80"/>
      <c r="BCQ1" s="80"/>
      <c r="BCR1" s="80"/>
      <c r="BCS1" s="80"/>
      <c r="BCT1" s="80"/>
      <c r="BCU1" s="80"/>
      <c r="BCV1" s="80"/>
      <c r="BCW1" s="80"/>
      <c r="BCX1" s="80"/>
      <c r="BCY1" s="80"/>
      <c r="BCZ1" s="80"/>
      <c r="BDA1" s="80"/>
      <c r="BDB1" s="80"/>
      <c r="BDC1" s="80"/>
      <c r="BDD1" s="80"/>
      <c r="BDE1" s="80"/>
      <c r="BDF1" s="80"/>
      <c r="BDG1" s="80"/>
      <c r="BDH1" s="80"/>
      <c r="BDI1" s="80"/>
      <c r="BDJ1" s="80"/>
      <c r="BDK1" s="80"/>
      <c r="BDL1" s="80"/>
      <c r="BDM1" s="80"/>
      <c r="BDN1" s="80"/>
      <c r="BDO1" s="80"/>
      <c r="BDP1" s="80"/>
      <c r="BDQ1" s="80"/>
      <c r="BDR1" s="80"/>
      <c r="BDS1" s="80"/>
      <c r="BDT1" s="80"/>
      <c r="BDU1" s="80"/>
      <c r="BDV1" s="80"/>
      <c r="BDW1" s="80"/>
      <c r="BDX1" s="80"/>
      <c r="BDY1" s="80"/>
      <c r="BDZ1" s="80"/>
      <c r="BEA1" s="80"/>
      <c r="BEB1" s="80"/>
      <c r="BEC1" s="80"/>
      <c r="BED1" s="80"/>
      <c r="BEE1" s="80"/>
      <c r="BEF1" s="80"/>
      <c r="BEG1" s="80"/>
      <c r="BEH1" s="80"/>
      <c r="BEI1" s="80"/>
      <c r="BEJ1" s="80"/>
      <c r="BEK1" s="80"/>
      <c r="BEL1" s="80"/>
      <c r="BEM1" s="80"/>
      <c r="BEN1" s="80"/>
      <c r="BEO1" s="80"/>
      <c r="BEP1" s="80"/>
      <c r="BEQ1" s="80"/>
      <c r="BER1" s="80"/>
      <c r="BES1" s="80"/>
      <c r="BET1" s="80"/>
      <c r="BEU1" s="80"/>
      <c r="BEV1" s="80"/>
      <c r="BEW1" s="80"/>
      <c r="BEX1" s="80"/>
      <c r="BEY1" s="80"/>
      <c r="BEZ1" s="80"/>
      <c r="BFA1" s="80"/>
      <c r="BFB1" s="80"/>
      <c r="BFC1" s="80"/>
      <c r="BFD1" s="80"/>
      <c r="BFE1" s="80"/>
      <c r="BFF1" s="80"/>
      <c r="BFG1" s="80"/>
      <c r="BFH1" s="80"/>
      <c r="BFI1" s="80"/>
      <c r="BFJ1" s="80"/>
      <c r="BFK1" s="80"/>
      <c r="BFL1" s="80"/>
      <c r="BFM1" s="80"/>
      <c r="BFN1" s="80"/>
      <c r="BFO1" s="80"/>
      <c r="BFP1" s="80"/>
      <c r="BFQ1" s="80"/>
      <c r="BFR1" s="80"/>
      <c r="BFS1" s="80"/>
      <c r="BFT1" s="80"/>
      <c r="BFU1" s="80"/>
      <c r="BFV1" s="80"/>
      <c r="BFW1" s="80"/>
      <c r="BFX1" s="80"/>
      <c r="BFY1" s="80"/>
      <c r="BFZ1" s="80"/>
      <c r="BGA1" s="80"/>
      <c r="BGB1" s="80"/>
      <c r="BGC1" s="80"/>
      <c r="BGD1" s="80"/>
      <c r="BGE1" s="80"/>
      <c r="BGF1" s="80"/>
      <c r="BGG1" s="80"/>
      <c r="BGH1" s="80"/>
      <c r="BGI1" s="80"/>
      <c r="BGJ1" s="80"/>
      <c r="BGK1" s="80"/>
      <c r="BGL1" s="80"/>
      <c r="BGM1" s="80"/>
      <c r="BGN1" s="80"/>
      <c r="BGO1" s="80"/>
      <c r="BGP1" s="80"/>
      <c r="BGQ1" s="80"/>
      <c r="BGR1" s="80"/>
      <c r="BGS1" s="80"/>
      <c r="BGT1" s="80"/>
      <c r="BGU1" s="80"/>
      <c r="BGV1" s="80"/>
      <c r="BGW1" s="80"/>
      <c r="BGX1" s="80"/>
      <c r="BGY1" s="80"/>
      <c r="BGZ1" s="80"/>
      <c r="BHA1" s="80"/>
      <c r="BHB1" s="80"/>
      <c r="BHC1" s="80"/>
      <c r="BHD1" s="80"/>
      <c r="BHE1" s="80"/>
      <c r="BHF1" s="80"/>
      <c r="BHG1" s="80"/>
      <c r="BHH1" s="80"/>
      <c r="BHI1" s="80"/>
      <c r="BHJ1" s="80"/>
      <c r="BHK1" s="80"/>
      <c r="BHL1" s="80"/>
      <c r="BHM1" s="80"/>
      <c r="BHN1" s="80"/>
      <c r="BHO1" s="80"/>
      <c r="BHP1" s="80"/>
      <c r="BHQ1" s="80"/>
      <c r="BHR1" s="80"/>
      <c r="BHS1" s="80"/>
      <c r="BHT1" s="80"/>
      <c r="BHU1" s="80"/>
      <c r="BHV1" s="80"/>
      <c r="BHW1" s="80"/>
      <c r="BHX1" s="80"/>
      <c r="BHY1" s="80"/>
      <c r="BHZ1" s="80"/>
      <c r="BIA1" s="80"/>
      <c r="BIB1" s="80"/>
      <c r="BIC1" s="80"/>
      <c r="BID1" s="80"/>
      <c r="BIE1" s="80"/>
      <c r="BIF1" s="80"/>
      <c r="BIG1" s="80"/>
      <c r="BIH1" s="80"/>
      <c r="BII1" s="80"/>
      <c r="BIJ1" s="80"/>
      <c r="BIK1" s="80"/>
      <c r="BIL1" s="80"/>
      <c r="BIM1" s="80"/>
      <c r="BIN1" s="80"/>
      <c r="BIO1" s="80"/>
      <c r="BIP1" s="80"/>
      <c r="BIQ1" s="80"/>
      <c r="BIR1" s="80"/>
      <c r="BIS1" s="80"/>
      <c r="BIT1" s="80"/>
      <c r="BIU1" s="80"/>
      <c r="BIV1" s="80"/>
      <c r="BIW1" s="80"/>
      <c r="BIX1" s="80"/>
      <c r="BIY1" s="80"/>
      <c r="BIZ1" s="80"/>
      <c r="BJA1" s="80"/>
      <c r="BJB1" s="80"/>
      <c r="BJC1" s="80"/>
      <c r="BJD1" s="80"/>
      <c r="BJE1" s="80"/>
      <c r="BJF1" s="80"/>
      <c r="BJG1" s="80"/>
      <c r="BJH1" s="80"/>
      <c r="BJI1" s="80"/>
      <c r="BJJ1" s="80"/>
      <c r="BJK1" s="80"/>
      <c r="BJL1" s="80"/>
      <c r="BJM1" s="80"/>
      <c r="BJN1" s="80"/>
      <c r="BJO1" s="80"/>
      <c r="BJP1" s="80"/>
      <c r="BJQ1" s="80"/>
      <c r="BJR1" s="80"/>
      <c r="BJS1" s="80"/>
      <c r="BJT1" s="80"/>
      <c r="BJU1" s="80"/>
      <c r="BJV1" s="80"/>
      <c r="BJW1" s="80"/>
      <c r="BJX1" s="80"/>
      <c r="BJY1" s="80"/>
      <c r="BJZ1" s="80"/>
      <c r="BKA1" s="80"/>
      <c r="BKB1" s="80"/>
      <c r="BKC1" s="80"/>
      <c r="BKD1" s="80"/>
      <c r="BKE1" s="80"/>
      <c r="BKF1" s="80"/>
      <c r="BKG1" s="80"/>
      <c r="BKH1" s="80"/>
      <c r="BKI1" s="80"/>
      <c r="BKJ1" s="80"/>
      <c r="BKK1" s="80"/>
      <c r="BKL1" s="80"/>
      <c r="BKM1" s="80"/>
      <c r="BKN1" s="80"/>
      <c r="BKO1" s="80"/>
      <c r="BKP1" s="80"/>
      <c r="BKQ1" s="80"/>
      <c r="BKR1" s="80"/>
      <c r="BKS1" s="80"/>
      <c r="BKT1" s="80"/>
      <c r="BKU1" s="80"/>
      <c r="BKV1" s="80"/>
      <c r="BKW1" s="80"/>
      <c r="BKX1" s="80"/>
      <c r="BKY1" s="80"/>
      <c r="BKZ1" s="80"/>
      <c r="BLA1" s="80"/>
      <c r="BLB1" s="80"/>
      <c r="BLC1" s="80"/>
      <c r="BLD1" s="80"/>
      <c r="BLE1" s="80"/>
      <c r="BLF1" s="80"/>
      <c r="BLG1" s="80"/>
      <c r="BLH1" s="80"/>
      <c r="BLI1" s="80"/>
      <c r="BLJ1" s="80"/>
      <c r="BLK1" s="80"/>
      <c r="BLL1" s="80"/>
      <c r="BLM1" s="80"/>
      <c r="BLN1" s="80"/>
      <c r="BLO1" s="80"/>
      <c r="BLP1" s="80"/>
      <c r="BLQ1" s="80"/>
      <c r="BLR1" s="80"/>
      <c r="BLS1" s="80"/>
      <c r="BLT1" s="80"/>
      <c r="BLU1" s="80"/>
      <c r="BLV1" s="80"/>
      <c r="BLW1" s="80"/>
      <c r="BLX1" s="80"/>
      <c r="BLY1" s="80"/>
      <c r="BLZ1" s="80"/>
      <c r="BMA1" s="80"/>
      <c r="BMB1" s="80"/>
      <c r="BMC1" s="80"/>
      <c r="BMD1" s="80"/>
      <c r="BME1" s="80"/>
      <c r="BMF1" s="80"/>
      <c r="BMG1" s="80"/>
      <c r="BMH1" s="80"/>
      <c r="BMI1" s="80"/>
      <c r="BMJ1" s="80"/>
      <c r="BMK1" s="80"/>
      <c r="BML1" s="80"/>
      <c r="BMM1" s="80"/>
      <c r="BMN1" s="80"/>
      <c r="BMO1" s="80"/>
      <c r="BMP1" s="80"/>
      <c r="BMQ1" s="80"/>
      <c r="BMR1" s="80"/>
      <c r="BMS1" s="80"/>
      <c r="BMT1" s="80"/>
      <c r="BMU1" s="80"/>
      <c r="BMV1" s="80"/>
      <c r="BMW1" s="80"/>
      <c r="BMX1" s="80"/>
      <c r="BMY1" s="80"/>
      <c r="BMZ1" s="80"/>
      <c r="BNA1" s="80"/>
      <c r="BNB1" s="80"/>
      <c r="BNC1" s="80"/>
      <c r="BND1" s="80"/>
      <c r="BNE1" s="80"/>
      <c r="BNF1" s="80"/>
      <c r="BNG1" s="80"/>
      <c r="BNH1" s="80"/>
      <c r="BNI1" s="80"/>
      <c r="BNJ1" s="80"/>
      <c r="BNK1" s="80"/>
      <c r="BNL1" s="80"/>
      <c r="BNM1" s="80"/>
      <c r="BNN1" s="80"/>
      <c r="BNO1" s="80"/>
      <c r="BNP1" s="80"/>
      <c r="BNQ1" s="80"/>
      <c r="BNR1" s="80"/>
      <c r="BNS1" s="80"/>
      <c r="BNT1" s="80"/>
      <c r="BNU1" s="80"/>
      <c r="BNV1" s="80"/>
      <c r="BNW1" s="80"/>
      <c r="BNX1" s="80"/>
      <c r="BNY1" s="80"/>
      <c r="BNZ1" s="80"/>
      <c r="BOA1" s="80"/>
      <c r="BOB1" s="80"/>
      <c r="BOC1" s="80"/>
      <c r="BOD1" s="80"/>
      <c r="BOE1" s="80"/>
      <c r="BOF1" s="80"/>
      <c r="BOG1" s="80"/>
      <c r="BOH1" s="80"/>
      <c r="BOI1" s="80"/>
      <c r="BOJ1" s="80"/>
      <c r="BOK1" s="80"/>
      <c r="BOL1" s="80"/>
      <c r="BOM1" s="80"/>
      <c r="BON1" s="80"/>
      <c r="BOO1" s="80"/>
      <c r="BOP1" s="80"/>
      <c r="BOQ1" s="80"/>
      <c r="BOR1" s="80"/>
      <c r="BOS1" s="80"/>
      <c r="BOT1" s="80"/>
      <c r="BOU1" s="80"/>
      <c r="BOV1" s="80"/>
      <c r="BOW1" s="80"/>
      <c r="BOX1" s="80"/>
      <c r="BOY1" s="80"/>
      <c r="BOZ1" s="80"/>
      <c r="BPA1" s="80"/>
      <c r="BPB1" s="80"/>
      <c r="BPC1" s="80"/>
      <c r="BPD1" s="80"/>
      <c r="BPE1" s="80"/>
      <c r="BPF1" s="80"/>
      <c r="BPG1" s="80"/>
      <c r="BPH1" s="80"/>
      <c r="BPI1" s="80"/>
      <c r="BPJ1" s="80"/>
      <c r="BPK1" s="80"/>
      <c r="BPL1" s="80"/>
      <c r="BPM1" s="80"/>
      <c r="BPN1" s="80"/>
      <c r="BPO1" s="80"/>
      <c r="BPP1" s="80"/>
      <c r="BPQ1" s="80"/>
      <c r="BPR1" s="80"/>
      <c r="BPS1" s="80"/>
      <c r="BPT1" s="80"/>
      <c r="BPU1" s="80"/>
      <c r="BPV1" s="80"/>
      <c r="BPW1" s="80"/>
      <c r="BPX1" s="80"/>
      <c r="BPY1" s="80"/>
      <c r="BPZ1" s="80"/>
      <c r="BQA1" s="80"/>
      <c r="BQB1" s="80"/>
      <c r="BQC1" s="80"/>
      <c r="BQD1" s="80"/>
      <c r="BQE1" s="80"/>
      <c r="BQF1" s="80"/>
      <c r="BQG1" s="80"/>
      <c r="BQH1" s="80"/>
      <c r="BQI1" s="80"/>
      <c r="BQJ1" s="80"/>
      <c r="BQK1" s="80"/>
      <c r="BQL1" s="80"/>
      <c r="BQM1" s="80"/>
      <c r="BQN1" s="80"/>
      <c r="BQO1" s="80"/>
      <c r="BQP1" s="80"/>
      <c r="BQQ1" s="80"/>
      <c r="BQR1" s="80"/>
      <c r="BQS1" s="80"/>
      <c r="BQT1" s="80"/>
      <c r="BQU1" s="80"/>
      <c r="BQV1" s="80"/>
      <c r="BQW1" s="80"/>
      <c r="BQX1" s="80"/>
      <c r="BQY1" s="80"/>
      <c r="BQZ1" s="80"/>
      <c r="BRA1" s="80"/>
      <c r="BRB1" s="80"/>
      <c r="BRC1" s="80"/>
      <c r="BRD1" s="80"/>
      <c r="BRE1" s="80"/>
      <c r="BRF1" s="80"/>
      <c r="BRG1" s="80"/>
      <c r="BRH1" s="80"/>
      <c r="BRI1" s="80"/>
      <c r="BRJ1" s="80"/>
      <c r="BRK1" s="80"/>
      <c r="BRL1" s="80"/>
      <c r="BRM1" s="80"/>
      <c r="BRN1" s="80"/>
      <c r="BRO1" s="80"/>
      <c r="BRP1" s="80"/>
      <c r="BRQ1" s="80"/>
      <c r="BRR1" s="80"/>
      <c r="BRS1" s="80"/>
      <c r="BRT1" s="80"/>
      <c r="BRU1" s="80"/>
      <c r="BRV1" s="80"/>
      <c r="BRW1" s="80"/>
      <c r="BRX1" s="80"/>
      <c r="BRY1" s="80"/>
      <c r="BRZ1" s="80"/>
      <c r="BSA1" s="80"/>
      <c r="BSB1" s="80"/>
      <c r="BSC1" s="80"/>
      <c r="BSD1" s="80"/>
      <c r="BSE1" s="80"/>
      <c r="BSF1" s="80"/>
      <c r="BSG1" s="80"/>
      <c r="BSH1" s="80"/>
      <c r="BSI1" s="80"/>
      <c r="BSJ1" s="80"/>
      <c r="BSK1" s="80"/>
      <c r="BSL1" s="80"/>
      <c r="BSM1" s="80"/>
      <c r="BSN1" s="80"/>
      <c r="BSO1" s="80"/>
      <c r="BSP1" s="80"/>
      <c r="BSQ1" s="80"/>
      <c r="BSR1" s="80"/>
      <c r="BSS1" s="80"/>
      <c r="BST1" s="80"/>
      <c r="BSU1" s="80"/>
      <c r="BSV1" s="80"/>
      <c r="BSW1" s="80"/>
      <c r="BSX1" s="80"/>
      <c r="BSY1" s="80"/>
      <c r="BSZ1" s="80"/>
      <c r="BTA1" s="80"/>
      <c r="BTB1" s="80"/>
      <c r="BTC1" s="80"/>
      <c r="BTD1" s="80"/>
      <c r="BTE1" s="80"/>
      <c r="BTF1" s="80"/>
      <c r="BTG1" s="80"/>
      <c r="BTH1" s="80"/>
      <c r="BTI1" s="80"/>
      <c r="BTJ1" s="80"/>
      <c r="BTK1" s="80"/>
      <c r="BTL1" s="80"/>
      <c r="BTM1" s="80"/>
      <c r="BTN1" s="80"/>
      <c r="BTO1" s="80"/>
      <c r="BTP1" s="80"/>
      <c r="BTQ1" s="80"/>
      <c r="BTR1" s="80"/>
      <c r="BTS1" s="80"/>
      <c r="BTT1" s="80"/>
      <c r="BTU1" s="80"/>
      <c r="BTV1" s="80"/>
      <c r="BTW1" s="80"/>
      <c r="BTX1" s="80"/>
      <c r="BTY1" s="80"/>
      <c r="BTZ1" s="80"/>
      <c r="BUA1" s="80"/>
      <c r="BUB1" s="80"/>
      <c r="BUC1" s="80"/>
      <c r="BUD1" s="80"/>
      <c r="BUE1" s="80"/>
      <c r="BUF1" s="80"/>
      <c r="BUG1" s="80"/>
      <c r="BUH1" s="80"/>
      <c r="BUI1" s="80"/>
      <c r="BUJ1" s="80"/>
      <c r="BUK1" s="80"/>
      <c r="BUL1" s="80"/>
      <c r="BUM1" s="80"/>
      <c r="BUN1" s="80"/>
      <c r="BUO1" s="80"/>
      <c r="BUP1" s="80"/>
      <c r="BUQ1" s="80"/>
      <c r="BUR1" s="80"/>
      <c r="BUS1" s="80"/>
      <c r="BUT1" s="80"/>
      <c r="BUU1" s="80"/>
      <c r="BUV1" s="80"/>
      <c r="BUW1" s="80"/>
      <c r="BUX1" s="80"/>
      <c r="BUY1" s="80"/>
      <c r="BUZ1" s="80"/>
      <c r="BVA1" s="80"/>
      <c r="BVB1" s="80"/>
      <c r="BVC1" s="80"/>
      <c r="BVD1" s="80"/>
      <c r="BVE1" s="80"/>
      <c r="BVF1" s="80"/>
      <c r="BVG1" s="80"/>
      <c r="BVH1" s="80"/>
      <c r="BVI1" s="80"/>
      <c r="BVJ1" s="80"/>
      <c r="BVK1" s="80"/>
      <c r="BVL1" s="80"/>
      <c r="BVM1" s="80"/>
      <c r="BVN1" s="80"/>
      <c r="BVO1" s="80"/>
      <c r="BVP1" s="80"/>
      <c r="BVQ1" s="80"/>
      <c r="BVR1" s="80"/>
      <c r="BVS1" s="80"/>
      <c r="BVT1" s="80"/>
      <c r="BVU1" s="80"/>
      <c r="BVV1" s="80"/>
      <c r="BVW1" s="80"/>
      <c r="BVX1" s="80"/>
      <c r="BVY1" s="80"/>
      <c r="BVZ1" s="80"/>
      <c r="BWA1" s="80"/>
      <c r="BWB1" s="80"/>
      <c r="BWC1" s="80"/>
      <c r="BWD1" s="80"/>
      <c r="BWE1" s="80"/>
      <c r="BWF1" s="80"/>
      <c r="BWG1" s="80"/>
      <c r="BWH1" s="80"/>
      <c r="BWI1" s="80"/>
      <c r="BWJ1" s="80"/>
      <c r="BWK1" s="80"/>
      <c r="BWL1" s="80"/>
      <c r="BWM1" s="80"/>
      <c r="BWN1" s="80"/>
      <c r="BWO1" s="80"/>
      <c r="BWP1" s="80"/>
      <c r="BWQ1" s="80"/>
      <c r="BWR1" s="80"/>
      <c r="BWS1" s="80"/>
      <c r="BWT1" s="80"/>
      <c r="BWU1" s="80"/>
      <c r="BWV1" s="80"/>
      <c r="BWW1" s="80"/>
      <c r="BWX1" s="80"/>
      <c r="BWY1" s="80"/>
      <c r="BWZ1" s="80"/>
      <c r="BXA1" s="80"/>
      <c r="BXB1" s="80"/>
      <c r="BXC1" s="80"/>
      <c r="BXD1" s="80"/>
      <c r="BXE1" s="80"/>
      <c r="BXF1" s="80"/>
      <c r="BXG1" s="80"/>
      <c r="BXH1" s="80"/>
      <c r="BXI1" s="80"/>
      <c r="BXJ1" s="80"/>
      <c r="BXK1" s="80"/>
      <c r="BXL1" s="80"/>
      <c r="BXM1" s="80"/>
      <c r="BXN1" s="80"/>
      <c r="BXO1" s="80"/>
      <c r="BXP1" s="80"/>
      <c r="BXQ1" s="80"/>
      <c r="BXR1" s="80"/>
      <c r="BXS1" s="80"/>
      <c r="BXT1" s="80"/>
      <c r="BXU1" s="80"/>
      <c r="BXV1" s="80"/>
      <c r="BXW1" s="80"/>
      <c r="BXX1" s="80"/>
      <c r="BXY1" s="80"/>
      <c r="BXZ1" s="80"/>
      <c r="BYA1" s="80"/>
      <c r="BYB1" s="80"/>
      <c r="BYC1" s="80"/>
      <c r="BYD1" s="80"/>
      <c r="BYE1" s="80"/>
      <c r="BYF1" s="80"/>
      <c r="BYG1" s="80"/>
      <c r="BYH1" s="80"/>
      <c r="BYI1" s="80"/>
      <c r="BYJ1" s="80"/>
      <c r="BYK1" s="80"/>
      <c r="BYL1" s="80"/>
      <c r="BYM1" s="80"/>
      <c r="BYN1" s="80"/>
      <c r="BYO1" s="80"/>
      <c r="BYP1" s="80"/>
      <c r="BYQ1" s="80"/>
      <c r="BYR1" s="80"/>
      <c r="BYS1" s="80"/>
      <c r="BYT1" s="80"/>
      <c r="BYU1" s="80"/>
      <c r="BYV1" s="80"/>
      <c r="BYW1" s="80"/>
      <c r="BYX1" s="80"/>
      <c r="BYY1" s="80"/>
      <c r="BYZ1" s="80"/>
      <c r="BZA1" s="80"/>
      <c r="BZB1" s="80"/>
      <c r="BZC1" s="80"/>
      <c r="BZD1" s="80"/>
      <c r="BZE1" s="80"/>
      <c r="BZF1" s="80"/>
      <c r="BZG1" s="80"/>
      <c r="BZH1" s="80"/>
      <c r="BZI1" s="80"/>
      <c r="BZJ1" s="80"/>
      <c r="BZK1" s="80"/>
      <c r="BZL1" s="80"/>
      <c r="BZM1" s="80"/>
      <c r="BZN1" s="80"/>
      <c r="BZO1" s="80"/>
      <c r="BZP1" s="80"/>
      <c r="BZQ1" s="80"/>
      <c r="BZR1" s="80"/>
      <c r="BZS1" s="80"/>
      <c r="BZT1" s="80"/>
      <c r="BZU1" s="80"/>
      <c r="BZV1" s="80"/>
      <c r="BZW1" s="80"/>
      <c r="BZX1" s="80"/>
      <c r="BZY1" s="80"/>
      <c r="BZZ1" s="80"/>
      <c r="CAA1" s="80"/>
      <c r="CAB1" s="80"/>
      <c r="CAC1" s="80"/>
      <c r="CAD1" s="80"/>
      <c r="CAE1" s="80"/>
      <c r="CAF1" s="80"/>
      <c r="CAG1" s="80"/>
      <c r="CAH1" s="80"/>
      <c r="CAI1" s="80"/>
      <c r="CAJ1" s="80"/>
      <c r="CAK1" s="80"/>
      <c r="CAL1" s="80"/>
      <c r="CAM1" s="80"/>
      <c r="CAN1" s="80"/>
      <c r="CAO1" s="80"/>
      <c r="CAP1" s="80"/>
      <c r="CAQ1" s="80"/>
      <c r="CAR1" s="80"/>
      <c r="CAS1" s="80"/>
      <c r="CAT1" s="80"/>
      <c r="CAU1" s="80"/>
      <c r="CAV1" s="80"/>
      <c r="CAW1" s="80"/>
      <c r="CAX1" s="80"/>
      <c r="CAY1" s="80"/>
      <c r="CAZ1" s="80"/>
      <c r="CBA1" s="80"/>
      <c r="CBB1" s="80"/>
      <c r="CBC1" s="80"/>
      <c r="CBD1" s="80"/>
      <c r="CBE1" s="80"/>
      <c r="CBF1" s="80"/>
      <c r="CBG1" s="80"/>
      <c r="CBH1" s="80"/>
      <c r="CBI1" s="80"/>
      <c r="CBJ1" s="80"/>
      <c r="CBK1" s="80"/>
      <c r="CBL1" s="80"/>
      <c r="CBM1" s="80"/>
      <c r="CBN1" s="80"/>
      <c r="CBO1" s="80"/>
      <c r="CBP1" s="80"/>
      <c r="CBQ1" s="80"/>
      <c r="CBR1" s="80"/>
      <c r="CBS1" s="80"/>
      <c r="CBT1" s="80"/>
      <c r="CBU1" s="80"/>
      <c r="CBV1" s="80"/>
      <c r="CBW1" s="80"/>
      <c r="CBX1" s="80"/>
      <c r="CBY1" s="80"/>
      <c r="CBZ1" s="80"/>
      <c r="CCA1" s="80"/>
      <c r="CCB1" s="80"/>
      <c r="CCC1" s="80"/>
      <c r="CCD1" s="80"/>
      <c r="CCE1" s="80"/>
      <c r="CCF1" s="80"/>
      <c r="CCG1" s="80"/>
      <c r="CCH1" s="80"/>
      <c r="CCI1" s="80"/>
      <c r="CCJ1" s="80"/>
      <c r="CCK1" s="80"/>
      <c r="CCL1" s="80"/>
      <c r="CCM1" s="80"/>
      <c r="CCN1" s="80"/>
      <c r="CCO1" s="80"/>
      <c r="CCP1" s="80"/>
      <c r="CCQ1" s="80"/>
      <c r="CCR1" s="80"/>
      <c r="CCS1" s="80"/>
      <c r="CCT1" s="80"/>
      <c r="CCU1" s="80"/>
      <c r="CCV1" s="80"/>
      <c r="CCW1" s="80"/>
      <c r="CCX1" s="80"/>
      <c r="CCY1" s="80"/>
      <c r="CCZ1" s="80"/>
      <c r="CDA1" s="80"/>
      <c r="CDB1" s="80"/>
      <c r="CDC1" s="80"/>
      <c r="CDD1" s="80"/>
      <c r="CDE1" s="80"/>
      <c r="CDF1" s="80"/>
      <c r="CDG1" s="80"/>
      <c r="CDH1" s="80"/>
      <c r="CDI1" s="80"/>
      <c r="CDJ1" s="80"/>
      <c r="CDK1" s="80"/>
      <c r="CDL1" s="80"/>
      <c r="CDM1" s="80"/>
      <c r="CDN1" s="80"/>
      <c r="CDO1" s="80"/>
      <c r="CDP1" s="80"/>
      <c r="CDQ1" s="80"/>
      <c r="CDR1" s="80"/>
      <c r="CDS1" s="80"/>
      <c r="CDT1" s="80"/>
      <c r="CDU1" s="80"/>
      <c r="CDV1" s="80"/>
      <c r="CDW1" s="80"/>
      <c r="CDX1" s="80"/>
      <c r="CDY1" s="80"/>
      <c r="CDZ1" s="80"/>
      <c r="CEA1" s="80"/>
      <c r="CEB1" s="80"/>
      <c r="CEC1" s="80"/>
      <c r="CED1" s="80"/>
      <c r="CEE1" s="80"/>
      <c r="CEF1" s="80"/>
      <c r="CEG1" s="80"/>
      <c r="CEH1" s="80"/>
      <c r="CEI1" s="80"/>
      <c r="CEJ1" s="80"/>
      <c r="CEK1" s="80"/>
      <c r="CEL1" s="80"/>
      <c r="CEM1" s="80"/>
      <c r="CEN1" s="80"/>
      <c r="CEO1" s="80"/>
      <c r="CEP1" s="80"/>
      <c r="CEQ1" s="80"/>
      <c r="CER1" s="80"/>
      <c r="CES1" s="80"/>
      <c r="CET1" s="80"/>
      <c r="CEU1" s="80"/>
      <c r="CEV1" s="80"/>
      <c r="CEW1" s="80"/>
      <c r="CEX1" s="80"/>
      <c r="CEY1" s="80"/>
      <c r="CEZ1" s="80"/>
      <c r="CFA1" s="80"/>
      <c r="CFB1" s="80"/>
      <c r="CFC1" s="80"/>
      <c r="CFD1" s="80"/>
      <c r="CFE1" s="80"/>
      <c r="CFF1" s="80"/>
      <c r="CFG1" s="80"/>
      <c r="CFH1" s="80"/>
      <c r="CFI1" s="80"/>
      <c r="CFJ1" s="80"/>
      <c r="CFK1" s="80"/>
      <c r="CFL1" s="80"/>
      <c r="CFM1" s="80"/>
      <c r="CFN1" s="80"/>
      <c r="CFO1" s="80"/>
      <c r="CFP1" s="80"/>
      <c r="CFQ1" s="80"/>
      <c r="CFR1" s="80"/>
      <c r="CFS1" s="80"/>
      <c r="CFT1" s="80"/>
      <c r="CFU1" s="80"/>
      <c r="CFV1" s="80"/>
      <c r="CFW1" s="80"/>
      <c r="CFX1" s="80"/>
      <c r="CFY1" s="80"/>
      <c r="CFZ1" s="80"/>
      <c r="CGA1" s="80"/>
      <c r="CGB1" s="80"/>
      <c r="CGC1" s="80"/>
      <c r="CGD1" s="80"/>
      <c r="CGE1" s="80"/>
      <c r="CGF1" s="80"/>
      <c r="CGG1" s="80"/>
      <c r="CGH1" s="80"/>
      <c r="CGI1" s="80"/>
      <c r="CGJ1" s="80"/>
      <c r="CGK1" s="80"/>
      <c r="CGL1" s="80"/>
      <c r="CGM1" s="80"/>
      <c r="CGN1" s="80"/>
      <c r="CGO1" s="80"/>
      <c r="CGP1" s="80"/>
      <c r="CGQ1" s="80"/>
      <c r="CGR1" s="80"/>
      <c r="CGS1" s="80"/>
      <c r="CGT1" s="80"/>
      <c r="CGU1" s="80"/>
      <c r="CGV1" s="80"/>
      <c r="CGW1" s="80"/>
      <c r="CGX1" s="80"/>
      <c r="CGY1" s="80"/>
      <c r="CGZ1" s="80"/>
      <c r="CHA1" s="80"/>
      <c r="CHB1" s="80"/>
      <c r="CHC1" s="80"/>
      <c r="CHD1" s="80"/>
      <c r="CHE1" s="80"/>
      <c r="CHF1" s="80"/>
      <c r="CHG1" s="80"/>
      <c r="CHH1" s="80"/>
      <c r="CHI1" s="80"/>
      <c r="CHJ1" s="80"/>
      <c r="CHK1" s="80"/>
      <c r="CHL1" s="80"/>
      <c r="CHM1" s="80"/>
      <c r="CHN1" s="80"/>
      <c r="CHO1" s="80"/>
      <c r="CHP1" s="80"/>
      <c r="CHQ1" s="80"/>
      <c r="CHR1" s="80"/>
      <c r="CHS1" s="80"/>
      <c r="CHT1" s="80"/>
      <c r="CHU1" s="80"/>
      <c r="CHV1" s="80"/>
      <c r="CHW1" s="80"/>
      <c r="CHX1" s="80"/>
      <c r="CHY1" s="80"/>
      <c r="CHZ1" s="80"/>
      <c r="CIA1" s="80"/>
      <c r="CIB1" s="80"/>
      <c r="CIC1" s="80"/>
      <c r="CID1" s="80"/>
      <c r="CIE1" s="80"/>
      <c r="CIF1" s="80"/>
      <c r="CIG1" s="80"/>
      <c r="CIH1" s="80"/>
      <c r="CII1" s="80"/>
      <c r="CIJ1" s="80"/>
      <c r="CIK1" s="80"/>
      <c r="CIL1" s="80"/>
      <c r="CIM1" s="80"/>
      <c r="CIN1" s="80"/>
      <c r="CIO1" s="80"/>
      <c r="CIP1" s="80"/>
      <c r="CIQ1" s="80"/>
      <c r="CIR1" s="80"/>
      <c r="CIS1" s="80"/>
      <c r="CIT1" s="80"/>
      <c r="CIU1" s="80"/>
      <c r="CIV1" s="80"/>
      <c r="CIW1" s="80"/>
      <c r="CIX1" s="80"/>
      <c r="CIY1" s="80"/>
      <c r="CIZ1" s="80"/>
      <c r="CJA1" s="80"/>
      <c r="CJB1" s="80"/>
      <c r="CJC1" s="80"/>
      <c r="CJD1" s="80"/>
      <c r="CJE1" s="80"/>
      <c r="CJF1" s="80"/>
      <c r="CJG1" s="80"/>
      <c r="CJH1" s="80"/>
      <c r="CJI1" s="80"/>
      <c r="CJJ1" s="80"/>
      <c r="CJK1" s="80"/>
      <c r="CJL1" s="80"/>
      <c r="CJM1" s="80"/>
      <c r="CJN1" s="80"/>
      <c r="CJO1" s="80"/>
      <c r="CJP1" s="80"/>
      <c r="CJQ1" s="80"/>
      <c r="CJR1" s="80"/>
      <c r="CJS1" s="80"/>
      <c r="CJT1" s="80"/>
      <c r="CJU1" s="80"/>
      <c r="CJV1" s="80"/>
      <c r="CJW1" s="80"/>
      <c r="CJX1" s="80"/>
      <c r="CJY1" s="80"/>
      <c r="CJZ1" s="80"/>
      <c r="CKA1" s="80"/>
      <c r="CKB1" s="80"/>
      <c r="CKC1" s="80"/>
      <c r="CKD1" s="80"/>
      <c r="CKE1" s="80"/>
      <c r="CKF1" s="80"/>
      <c r="CKG1" s="80"/>
      <c r="CKH1" s="80"/>
      <c r="CKI1" s="80"/>
      <c r="CKJ1" s="80"/>
      <c r="CKK1" s="80"/>
      <c r="CKL1" s="80"/>
      <c r="CKM1" s="80"/>
      <c r="CKN1" s="80"/>
      <c r="CKO1" s="80"/>
      <c r="CKP1" s="80"/>
      <c r="CKQ1" s="80"/>
      <c r="CKR1" s="80"/>
      <c r="CKS1" s="80"/>
      <c r="CKT1" s="80"/>
      <c r="CKU1" s="80"/>
      <c r="CKV1" s="80"/>
      <c r="CKW1" s="80"/>
      <c r="CKX1" s="80"/>
      <c r="CKY1" s="80"/>
      <c r="CKZ1" s="80"/>
      <c r="CLA1" s="80"/>
      <c r="CLB1" s="80"/>
      <c r="CLC1" s="80"/>
      <c r="CLD1" s="80"/>
      <c r="CLE1" s="80"/>
      <c r="CLF1" s="80"/>
      <c r="CLG1" s="80"/>
      <c r="CLH1" s="80"/>
      <c r="CLI1" s="80"/>
      <c r="CLJ1" s="80"/>
      <c r="CLK1" s="80"/>
      <c r="CLL1" s="80"/>
      <c r="CLM1" s="80"/>
      <c r="CLN1" s="80"/>
      <c r="CLO1" s="80"/>
      <c r="CLP1" s="80"/>
      <c r="CLQ1" s="80"/>
      <c r="CLR1" s="80"/>
      <c r="CLS1" s="80"/>
      <c r="CLT1" s="80"/>
      <c r="CLU1" s="80"/>
      <c r="CLV1" s="80"/>
      <c r="CLW1" s="80"/>
      <c r="CLX1" s="80"/>
      <c r="CLY1" s="80"/>
      <c r="CLZ1" s="80"/>
      <c r="CMA1" s="80"/>
      <c r="CMB1" s="80"/>
      <c r="CMC1" s="80"/>
      <c r="CMD1" s="80"/>
      <c r="CME1" s="80"/>
      <c r="CMF1" s="80"/>
      <c r="CMG1" s="80"/>
      <c r="CMH1" s="80"/>
      <c r="CMI1" s="80"/>
      <c r="CMJ1" s="80"/>
      <c r="CMK1" s="80"/>
      <c r="CML1" s="80"/>
      <c r="CMM1" s="80"/>
      <c r="CMN1" s="80"/>
      <c r="CMO1" s="80"/>
      <c r="CMP1" s="80"/>
      <c r="CMQ1" s="80"/>
      <c r="CMR1" s="80"/>
      <c r="CMS1" s="80"/>
      <c r="CMT1" s="80"/>
      <c r="CMU1" s="80"/>
      <c r="CMV1" s="80"/>
      <c r="CMW1" s="80"/>
      <c r="CMX1" s="80"/>
      <c r="CMY1" s="80"/>
      <c r="CMZ1" s="80"/>
      <c r="CNA1" s="80"/>
      <c r="CNB1" s="80"/>
      <c r="CNC1" s="80"/>
      <c r="CND1" s="80"/>
      <c r="CNE1" s="80"/>
      <c r="CNF1" s="80"/>
      <c r="CNG1" s="80"/>
      <c r="CNH1" s="80"/>
      <c r="CNI1" s="80"/>
      <c r="CNJ1" s="80"/>
      <c r="CNK1" s="80"/>
      <c r="CNL1" s="80"/>
      <c r="CNM1" s="80"/>
      <c r="CNN1" s="80"/>
      <c r="CNO1" s="80"/>
      <c r="CNP1" s="80"/>
      <c r="CNQ1" s="80"/>
      <c r="CNR1" s="80"/>
      <c r="CNS1" s="80"/>
      <c r="CNT1" s="80"/>
      <c r="CNU1" s="80"/>
      <c r="CNV1" s="80"/>
      <c r="CNW1" s="80"/>
      <c r="CNX1" s="80"/>
      <c r="CNY1" s="80"/>
      <c r="CNZ1" s="80"/>
      <c r="COA1" s="80"/>
      <c r="COB1" s="80"/>
      <c r="COC1" s="80"/>
      <c r="COD1" s="80"/>
      <c r="COE1" s="80"/>
      <c r="COF1" s="80"/>
      <c r="COG1" s="80"/>
      <c r="COH1" s="80"/>
      <c r="COI1" s="80"/>
      <c r="COJ1" s="80"/>
      <c r="COK1" s="80"/>
      <c r="COL1" s="80"/>
      <c r="COM1" s="80"/>
      <c r="CON1" s="80"/>
      <c r="COO1" s="80"/>
      <c r="COP1" s="80"/>
      <c r="COQ1" s="80"/>
      <c r="COR1" s="80"/>
      <c r="COS1" s="80"/>
      <c r="COT1" s="80"/>
      <c r="COU1" s="80"/>
      <c r="COV1" s="80"/>
      <c r="COW1" s="80"/>
      <c r="COX1" s="80"/>
      <c r="COY1" s="80"/>
      <c r="COZ1" s="80"/>
      <c r="CPA1" s="80"/>
      <c r="CPB1" s="80"/>
      <c r="CPC1" s="80"/>
      <c r="CPD1" s="80"/>
      <c r="CPE1" s="80"/>
      <c r="CPF1" s="80"/>
      <c r="CPG1" s="80"/>
      <c r="CPH1" s="80"/>
      <c r="CPI1" s="80"/>
      <c r="CPJ1" s="80"/>
      <c r="CPK1" s="80"/>
      <c r="CPL1" s="80"/>
      <c r="CPM1" s="80"/>
      <c r="CPN1" s="80"/>
      <c r="CPO1" s="80"/>
      <c r="CPP1" s="80"/>
      <c r="CPQ1" s="80"/>
      <c r="CPR1" s="80"/>
      <c r="CPS1" s="80"/>
      <c r="CPT1" s="80"/>
      <c r="CPU1" s="80"/>
      <c r="CPV1" s="80"/>
      <c r="CPW1" s="80"/>
      <c r="CPX1" s="80"/>
      <c r="CPY1" s="80"/>
      <c r="CPZ1" s="80"/>
      <c r="CQA1" s="80"/>
      <c r="CQB1" s="80"/>
      <c r="CQC1" s="80"/>
      <c r="CQD1" s="80"/>
      <c r="CQE1" s="80"/>
      <c r="CQF1" s="80"/>
      <c r="CQG1" s="80"/>
      <c r="CQH1" s="80"/>
      <c r="CQI1" s="80"/>
      <c r="CQJ1" s="80"/>
      <c r="CQK1" s="80"/>
      <c r="CQL1" s="80"/>
      <c r="CQM1" s="80"/>
      <c r="CQN1" s="80"/>
      <c r="CQO1" s="80"/>
      <c r="CQP1" s="80"/>
      <c r="CQQ1" s="80"/>
      <c r="CQR1" s="80"/>
      <c r="CQS1" s="80"/>
      <c r="CQT1" s="80"/>
      <c r="CQU1" s="80"/>
      <c r="CQV1" s="80"/>
      <c r="CQW1" s="80"/>
      <c r="CQX1" s="80"/>
      <c r="CQY1" s="80"/>
      <c r="CQZ1" s="80"/>
      <c r="CRA1" s="80"/>
      <c r="CRB1" s="80"/>
      <c r="CRC1" s="80"/>
      <c r="CRD1" s="80"/>
      <c r="CRE1" s="80"/>
      <c r="CRF1" s="80"/>
      <c r="CRG1" s="80"/>
      <c r="CRH1" s="80"/>
      <c r="CRI1" s="80"/>
      <c r="CRJ1" s="80"/>
      <c r="CRK1" s="80"/>
      <c r="CRL1" s="80"/>
      <c r="CRM1" s="80"/>
      <c r="CRN1" s="80"/>
      <c r="CRO1" s="80"/>
      <c r="CRP1" s="80"/>
      <c r="CRQ1" s="80"/>
      <c r="CRR1" s="80"/>
      <c r="CRS1" s="80"/>
      <c r="CRT1" s="80"/>
      <c r="CRU1" s="80"/>
      <c r="CRV1" s="80"/>
      <c r="CRW1" s="80"/>
      <c r="CRX1" s="80"/>
      <c r="CRY1" s="80"/>
      <c r="CRZ1" s="80"/>
      <c r="CSA1" s="80"/>
      <c r="CSB1" s="80"/>
      <c r="CSC1" s="80"/>
      <c r="CSD1" s="80"/>
      <c r="CSE1" s="80"/>
      <c r="CSF1" s="80"/>
      <c r="CSG1" s="80"/>
      <c r="CSH1" s="80"/>
      <c r="CSI1" s="80"/>
      <c r="CSJ1" s="80"/>
      <c r="CSK1" s="80"/>
      <c r="CSL1" s="80"/>
      <c r="CSM1" s="80"/>
      <c r="CSN1" s="80"/>
      <c r="CSO1" s="80"/>
      <c r="CSP1" s="80"/>
      <c r="CSQ1" s="80"/>
      <c r="CSR1" s="80"/>
      <c r="CSS1" s="80"/>
      <c r="CST1" s="80"/>
      <c r="CSU1" s="80"/>
      <c r="CSV1" s="80"/>
      <c r="CSW1" s="80"/>
      <c r="CSX1" s="80"/>
      <c r="CSY1" s="80"/>
      <c r="CSZ1" s="80"/>
      <c r="CTA1" s="80"/>
      <c r="CTB1" s="80"/>
      <c r="CTC1" s="80"/>
      <c r="CTD1" s="80"/>
      <c r="CTE1" s="80"/>
      <c r="CTF1" s="80"/>
      <c r="CTG1" s="80"/>
      <c r="CTH1" s="80"/>
      <c r="CTI1" s="80"/>
      <c r="CTJ1" s="80"/>
      <c r="CTK1" s="80"/>
      <c r="CTL1" s="80"/>
      <c r="CTM1" s="80"/>
      <c r="CTN1" s="80"/>
      <c r="CTO1" s="80"/>
      <c r="CTP1" s="80"/>
      <c r="CTQ1" s="80"/>
      <c r="CTR1" s="80"/>
      <c r="CTS1" s="80"/>
      <c r="CTT1" s="80"/>
      <c r="CTU1" s="80"/>
      <c r="CTV1" s="80"/>
      <c r="CTW1" s="80"/>
      <c r="CTX1" s="80"/>
      <c r="CTY1" s="80"/>
      <c r="CTZ1" s="80"/>
      <c r="CUA1" s="80"/>
      <c r="CUB1" s="80"/>
      <c r="CUC1" s="80"/>
      <c r="CUD1" s="80"/>
      <c r="CUE1" s="80"/>
      <c r="CUF1" s="80"/>
      <c r="CUG1" s="80"/>
      <c r="CUH1" s="80"/>
      <c r="CUI1" s="80"/>
      <c r="CUJ1" s="80"/>
      <c r="CUK1" s="80"/>
      <c r="CUL1" s="80"/>
      <c r="CUM1" s="80"/>
      <c r="CUN1" s="80"/>
      <c r="CUO1" s="80"/>
      <c r="CUP1" s="80"/>
      <c r="CUQ1" s="80"/>
      <c r="CUR1" s="80"/>
      <c r="CUS1" s="80"/>
      <c r="CUT1" s="80"/>
      <c r="CUU1" s="80"/>
      <c r="CUV1" s="80"/>
      <c r="CUW1" s="80"/>
      <c r="CUX1" s="80"/>
      <c r="CUY1" s="80"/>
      <c r="CUZ1" s="80"/>
      <c r="CVA1" s="80"/>
      <c r="CVB1" s="80"/>
      <c r="CVC1" s="80"/>
      <c r="CVD1" s="80"/>
      <c r="CVE1" s="80"/>
      <c r="CVF1" s="80"/>
      <c r="CVG1" s="80"/>
      <c r="CVH1" s="80"/>
      <c r="CVI1" s="80"/>
      <c r="CVJ1" s="80"/>
      <c r="CVK1" s="80"/>
      <c r="CVL1" s="80"/>
      <c r="CVM1" s="80"/>
      <c r="CVN1" s="80"/>
      <c r="CVO1" s="80"/>
      <c r="CVP1" s="80"/>
      <c r="CVQ1" s="80"/>
      <c r="CVR1" s="80"/>
      <c r="CVS1" s="80"/>
      <c r="CVT1" s="80"/>
      <c r="CVU1" s="80"/>
      <c r="CVV1" s="80"/>
      <c r="CVW1" s="80"/>
      <c r="CVX1" s="80"/>
      <c r="CVY1" s="80"/>
      <c r="CVZ1" s="80"/>
      <c r="CWA1" s="80"/>
      <c r="CWB1" s="80"/>
      <c r="CWC1" s="80"/>
      <c r="CWD1" s="80"/>
      <c r="CWE1" s="80"/>
      <c r="CWF1" s="80"/>
      <c r="CWG1" s="80"/>
      <c r="CWH1" s="80"/>
      <c r="CWI1" s="80"/>
      <c r="CWJ1" s="80"/>
      <c r="CWK1" s="80"/>
      <c r="CWL1" s="80"/>
      <c r="CWM1" s="80"/>
      <c r="CWN1" s="80"/>
      <c r="CWO1" s="80"/>
      <c r="CWP1" s="80"/>
      <c r="CWQ1" s="80"/>
      <c r="CWR1" s="80"/>
      <c r="CWS1" s="80"/>
      <c r="CWT1" s="80"/>
      <c r="CWU1" s="80"/>
      <c r="CWV1" s="80"/>
      <c r="CWW1" s="80"/>
      <c r="CWX1" s="80"/>
      <c r="CWY1" s="80"/>
      <c r="CWZ1" s="80"/>
      <c r="CXA1" s="80"/>
      <c r="CXB1" s="80"/>
      <c r="CXC1" s="80"/>
      <c r="CXD1" s="80"/>
      <c r="CXE1" s="80"/>
      <c r="CXF1" s="80"/>
      <c r="CXG1" s="80"/>
      <c r="CXH1" s="80"/>
      <c r="CXI1" s="80"/>
      <c r="CXJ1" s="80"/>
      <c r="CXK1" s="80"/>
      <c r="CXL1" s="80"/>
      <c r="CXM1" s="80"/>
      <c r="CXN1" s="80"/>
      <c r="CXO1" s="80"/>
      <c r="CXP1" s="80"/>
      <c r="CXQ1" s="80"/>
      <c r="CXR1" s="80"/>
      <c r="CXS1" s="80"/>
      <c r="CXT1" s="80"/>
      <c r="CXU1" s="80"/>
      <c r="CXV1" s="80"/>
      <c r="CXW1" s="80"/>
      <c r="CXX1" s="80"/>
      <c r="CXY1" s="80"/>
      <c r="CXZ1" s="80"/>
      <c r="CYA1" s="80"/>
      <c r="CYB1" s="80"/>
      <c r="CYC1" s="80"/>
      <c r="CYD1" s="80"/>
      <c r="CYE1" s="80"/>
      <c r="CYF1" s="80"/>
      <c r="CYG1" s="80"/>
      <c r="CYH1" s="80"/>
      <c r="CYI1" s="80"/>
      <c r="CYJ1" s="80"/>
      <c r="CYK1" s="80"/>
      <c r="CYL1" s="80"/>
      <c r="CYM1" s="80"/>
      <c r="CYN1" s="80"/>
      <c r="CYO1" s="80"/>
      <c r="CYP1" s="80"/>
      <c r="CYQ1" s="80"/>
      <c r="CYR1" s="80"/>
      <c r="CYS1" s="80"/>
      <c r="CYT1" s="80"/>
      <c r="CYU1" s="80"/>
      <c r="CYV1" s="80"/>
      <c r="CYW1" s="80"/>
      <c r="CYX1" s="80"/>
      <c r="CYY1" s="80"/>
      <c r="CYZ1" s="80"/>
      <c r="CZA1" s="80"/>
      <c r="CZB1" s="80"/>
      <c r="CZC1" s="80"/>
      <c r="CZD1" s="80"/>
      <c r="CZE1" s="80"/>
      <c r="CZF1" s="80"/>
      <c r="CZG1" s="80"/>
      <c r="CZH1" s="80"/>
      <c r="CZI1" s="80"/>
      <c r="CZJ1" s="80"/>
      <c r="CZK1" s="80"/>
      <c r="CZL1" s="80"/>
      <c r="CZM1" s="80"/>
      <c r="CZN1" s="80"/>
      <c r="CZO1" s="80"/>
      <c r="CZP1" s="80"/>
      <c r="CZQ1" s="80"/>
      <c r="CZR1" s="80"/>
      <c r="CZS1" s="80"/>
      <c r="CZT1" s="80"/>
      <c r="CZU1" s="80"/>
      <c r="CZV1" s="80"/>
      <c r="CZW1" s="80"/>
      <c r="CZX1" s="80"/>
      <c r="CZY1" s="80"/>
      <c r="CZZ1" s="80"/>
      <c r="DAA1" s="80"/>
      <c r="DAB1" s="80"/>
      <c r="DAC1" s="80"/>
      <c r="DAD1" s="80"/>
      <c r="DAE1" s="80"/>
      <c r="DAF1" s="80"/>
      <c r="DAG1" s="80"/>
      <c r="DAH1" s="80"/>
      <c r="DAI1" s="80"/>
      <c r="DAJ1" s="80"/>
      <c r="DAK1" s="80"/>
      <c r="DAL1" s="80"/>
      <c r="DAM1" s="80"/>
      <c r="DAN1" s="80"/>
      <c r="DAO1" s="80"/>
      <c r="DAP1" s="80"/>
      <c r="DAQ1" s="80"/>
      <c r="DAR1" s="80"/>
      <c r="DAS1" s="80"/>
      <c r="DAT1" s="80"/>
      <c r="DAU1" s="80"/>
      <c r="DAV1" s="80"/>
      <c r="DAW1" s="80"/>
      <c r="DAX1" s="80"/>
      <c r="DAY1" s="80"/>
      <c r="DAZ1" s="80"/>
      <c r="DBA1" s="80"/>
      <c r="DBB1" s="80"/>
      <c r="DBC1" s="80"/>
      <c r="DBD1" s="80"/>
      <c r="DBE1" s="80"/>
      <c r="DBF1" s="80"/>
      <c r="DBG1" s="80"/>
      <c r="DBH1" s="80"/>
      <c r="DBI1" s="80"/>
      <c r="DBJ1" s="80"/>
      <c r="DBK1" s="80"/>
      <c r="DBL1" s="80"/>
      <c r="DBM1" s="80"/>
      <c r="DBN1" s="80"/>
      <c r="DBO1" s="80"/>
      <c r="DBP1" s="80"/>
      <c r="DBQ1" s="80"/>
      <c r="DBR1" s="80"/>
      <c r="DBS1" s="80"/>
      <c r="DBT1" s="80"/>
      <c r="DBU1" s="80"/>
      <c r="DBV1" s="80"/>
      <c r="DBW1" s="80"/>
      <c r="DBX1" s="80"/>
      <c r="DBY1" s="80"/>
      <c r="DBZ1" s="80"/>
      <c r="DCA1" s="80"/>
      <c r="DCB1" s="80"/>
      <c r="DCC1" s="80"/>
      <c r="DCD1" s="80"/>
      <c r="DCE1" s="80"/>
      <c r="DCF1" s="80"/>
      <c r="DCG1" s="80"/>
      <c r="DCH1" s="80"/>
      <c r="DCI1" s="80"/>
      <c r="DCJ1" s="80"/>
      <c r="DCK1" s="80"/>
      <c r="DCL1" s="80"/>
      <c r="DCM1" s="80"/>
      <c r="DCN1" s="80"/>
      <c r="DCO1" s="80"/>
      <c r="DCP1" s="80"/>
      <c r="DCQ1" s="80"/>
      <c r="DCR1" s="80"/>
      <c r="DCS1" s="80"/>
      <c r="DCT1" s="80"/>
      <c r="DCU1" s="80"/>
      <c r="DCV1" s="80"/>
      <c r="DCW1" s="80"/>
      <c r="DCX1" s="80"/>
      <c r="DCY1" s="80"/>
      <c r="DCZ1" s="80"/>
      <c r="DDA1" s="80"/>
      <c r="DDB1" s="80"/>
      <c r="DDC1" s="80"/>
      <c r="DDD1" s="80"/>
      <c r="DDE1" s="80"/>
      <c r="DDF1" s="80"/>
      <c r="DDG1" s="80"/>
      <c r="DDH1" s="80"/>
      <c r="DDI1" s="80"/>
      <c r="DDJ1" s="80"/>
      <c r="DDK1" s="80"/>
      <c r="DDL1" s="80"/>
      <c r="DDM1" s="80"/>
      <c r="DDN1" s="80"/>
      <c r="DDO1" s="80"/>
      <c r="DDP1" s="80"/>
      <c r="DDQ1" s="80"/>
      <c r="DDR1" s="80"/>
      <c r="DDS1" s="80"/>
      <c r="DDT1" s="80"/>
      <c r="DDU1" s="80"/>
      <c r="DDV1" s="80"/>
      <c r="DDW1" s="80"/>
      <c r="DDX1" s="80"/>
      <c r="DDY1" s="80"/>
      <c r="DDZ1" s="80"/>
      <c r="DEA1" s="80"/>
      <c r="DEB1" s="80"/>
      <c r="DEC1" s="80"/>
      <c r="DED1" s="80"/>
      <c r="DEE1" s="80"/>
      <c r="DEF1" s="80"/>
      <c r="DEG1" s="80"/>
      <c r="DEH1" s="80"/>
      <c r="DEI1" s="80"/>
      <c r="DEJ1" s="80"/>
      <c r="DEK1" s="80"/>
      <c r="DEL1" s="80"/>
      <c r="DEM1" s="80"/>
      <c r="DEN1" s="80"/>
      <c r="DEO1" s="80"/>
      <c r="DEP1" s="80"/>
      <c r="DEQ1" s="80"/>
      <c r="DER1" s="80"/>
      <c r="DES1" s="80"/>
      <c r="DET1" s="80"/>
      <c r="DEU1" s="80"/>
      <c r="DEV1" s="80"/>
      <c r="DEW1" s="80"/>
      <c r="DEX1" s="80"/>
      <c r="DEY1" s="80"/>
      <c r="DEZ1" s="80"/>
      <c r="DFA1" s="80"/>
      <c r="DFB1" s="80"/>
      <c r="DFC1" s="80"/>
      <c r="DFD1" s="80"/>
      <c r="DFE1" s="80"/>
      <c r="DFF1" s="80"/>
      <c r="DFG1" s="80"/>
      <c r="DFH1" s="80"/>
      <c r="DFI1" s="80"/>
      <c r="DFJ1" s="80"/>
      <c r="DFK1" s="80"/>
      <c r="DFL1" s="80"/>
      <c r="DFM1" s="80"/>
      <c r="DFN1" s="80"/>
      <c r="DFO1" s="80"/>
      <c r="DFP1" s="80"/>
      <c r="DFQ1" s="80"/>
      <c r="DFR1" s="80"/>
      <c r="DFS1" s="80"/>
      <c r="DFT1" s="80"/>
      <c r="DFU1" s="80"/>
      <c r="DFV1" s="80"/>
      <c r="DFW1" s="80"/>
      <c r="DFX1" s="80"/>
      <c r="DFY1" s="80"/>
      <c r="DFZ1" s="80"/>
      <c r="DGA1" s="80"/>
      <c r="DGB1" s="80"/>
      <c r="DGC1" s="80"/>
      <c r="DGD1" s="80"/>
      <c r="DGE1" s="80"/>
      <c r="DGF1" s="80"/>
      <c r="DGG1" s="80"/>
      <c r="DGH1" s="80"/>
      <c r="DGI1" s="80"/>
      <c r="DGJ1" s="80"/>
      <c r="DGK1" s="80"/>
      <c r="DGL1" s="80"/>
      <c r="DGM1" s="80"/>
      <c r="DGN1" s="80"/>
      <c r="DGO1" s="80"/>
      <c r="DGP1" s="80"/>
      <c r="DGQ1" s="80"/>
      <c r="DGR1" s="80"/>
      <c r="DGS1" s="80"/>
      <c r="DGT1" s="80"/>
      <c r="DGU1" s="80"/>
      <c r="DGV1" s="80"/>
      <c r="DGW1" s="80"/>
      <c r="DGX1" s="80"/>
      <c r="DGY1" s="80"/>
      <c r="DGZ1" s="80"/>
      <c r="DHA1" s="80"/>
      <c r="DHB1" s="80"/>
      <c r="DHC1" s="80"/>
      <c r="DHD1" s="80"/>
      <c r="DHE1" s="80"/>
      <c r="DHF1" s="80"/>
      <c r="DHG1" s="80"/>
      <c r="DHH1" s="80"/>
      <c r="DHI1" s="80"/>
      <c r="DHJ1" s="80"/>
      <c r="DHK1" s="80"/>
      <c r="DHL1" s="80"/>
      <c r="DHM1" s="80"/>
      <c r="DHN1" s="80"/>
      <c r="DHO1" s="80"/>
      <c r="DHP1" s="80"/>
      <c r="DHQ1" s="80"/>
      <c r="DHR1" s="80"/>
      <c r="DHS1" s="80"/>
      <c r="DHT1" s="80"/>
      <c r="DHU1" s="80"/>
      <c r="DHV1" s="80"/>
      <c r="DHW1" s="80"/>
      <c r="DHX1" s="80"/>
      <c r="DHY1" s="80"/>
      <c r="DHZ1" s="80"/>
      <c r="DIA1" s="80"/>
      <c r="DIB1" s="80"/>
      <c r="DIC1" s="80"/>
      <c r="DID1" s="80"/>
      <c r="DIE1" s="80"/>
      <c r="DIF1" s="80"/>
      <c r="DIG1" s="80"/>
      <c r="DIH1" s="80"/>
      <c r="DII1" s="80"/>
      <c r="DIJ1" s="80"/>
      <c r="DIK1" s="80"/>
      <c r="DIL1" s="80"/>
      <c r="DIM1" s="80"/>
      <c r="DIN1" s="80"/>
      <c r="DIO1" s="80"/>
      <c r="DIP1" s="80"/>
      <c r="DIQ1" s="80"/>
      <c r="DIR1" s="80"/>
      <c r="DIS1" s="80"/>
      <c r="DIT1" s="80"/>
      <c r="DIU1" s="80"/>
      <c r="DIV1" s="80"/>
      <c r="DIW1" s="80"/>
      <c r="DIX1" s="80"/>
      <c r="DIY1" s="80"/>
      <c r="DIZ1" s="80"/>
      <c r="DJA1" s="80"/>
      <c r="DJB1" s="80"/>
      <c r="DJC1" s="80"/>
      <c r="DJD1" s="80"/>
      <c r="DJE1" s="80"/>
      <c r="DJF1" s="80"/>
      <c r="DJG1" s="80"/>
      <c r="DJH1" s="80"/>
      <c r="DJI1" s="80"/>
      <c r="DJJ1" s="80"/>
      <c r="DJK1" s="80"/>
      <c r="DJL1" s="80"/>
      <c r="DJM1" s="80"/>
      <c r="DJN1" s="80"/>
      <c r="DJO1" s="80"/>
      <c r="DJP1" s="80"/>
      <c r="DJQ1" s="80"/>
      <c r="DJR1" s="80"/>
      <c r="DJS1" s="80"/>
      <c r="DJT1" s="80"/>
      <c r="DJU1" s="80"/>
      <c r="DJV1" s="80"/>
      <c r="DJW1" s="80"/>
      <c r="DJX1" s="80"/>
      <c r="DJY1" s="80"/>
      <c r="DJZ1" s="80"/>
      <c r="DKA1" s="80"/>
      <c r="DKB1" s="80"/>
      <c r="DKC1" s="80"/>
      <c r="DKD1" s="80"/>
      <c r="DKE1" s="80"/>
      <c r="DKF1" s="80"/>
      <c r="DKG1" s="80"/>
      <c r="DKH1" s="80"/>
      <c r="DKI1" s="80"/>
      <c r="DKJ1" s="80"/>
      <c r="DKK1" s="80"/>
      <c r="DKL1" s="80"/>
      <c r="DKM1" s="80"/>
      <c r="DKN1" s="80"/>
      <c r="DKO1" s="80"/>
      <c r="DKP1" s="80"/>
      <c r="DKQ1" s="80"/>
      <c r="DKR1" s="80"/>
      <c r="DKS1" s="80"/>
      <c r="DKT1" s="80"/>
      <c r="DKU1" s="80"/>
      <c r="DKV1" s="80"/>
      <c r="DKW1" s="80"/>
      <c r="DKX1" s="80"/>
      <c r="DKY1" s="80"/>
      <c r="DKZ1" s="80"/>
      <c r="DLA1" s="80"/>
      <c r="DLB1" s="80"/>
      <c r="DLC1" s="80"/>
      <c r="DLD1" s="80"/>
      <c r="DLE1" s="80"/>
      <c r="DLF1" s="80"/>
      <c r="DLG1" s="80"/>
      <c r="DLH1" s="80"/>
      <c r="DLI1" s="80"/>
      <c r="DLJ1" s="80"/>
      <c r="DLK1" s="80"/>
      <c r="DLL1" s="80"/>
      <c r="DLM1" s="80"/>
      <c r="DLN1" s="80"/>
      <c r="DLO1" s="80"/>
      <c r="DLP1" s="80"/>
      <c r="DLQ1" s="80"/>
      <c r="DLR1" s="80"/>
      <c r="DLS1" s="80"/>
      <c r="DLT1" s="80"/>
      <c r="DLU1" s="80"/>
      <c r="DLV1" s="80"/>
      <c r="DLW1" s="80"/>
      <c r="DLX1" s="80"/>
      <c r="DLY1" s="80"/>
      <c r="DLZ1" s="80"/>
      <c r="DMA1" s="80"/>
      <c r="DMB1" s="80"/>
      <c r="DMC1" s="80"/>
      <c r="DMD1" s="80"/>
      <c r="DME1" s="80"/>
      <c r="DMF1" s="80"/>
      <c r="DMG1" s="80"/>
      <c r="DMH1" s="80"/>
      <c r="DMI1" s="80"/>
      <c r="DMJ1" s="80"/>
      <c r="DMK1" s="80"/>
      <c r="DML1" s="80"/>
      <c r="DMM1" s="80"/>
      <c r="DMN1" s="80"/>
      <c r="DMO1" s="80"/>
      <c r="DMP1" s="80"/>
      <c r="DMQ1" s="80"/>
      <c r="DMR1" s="80"/>
      <c r="DMS1" s="80"/>
      <c r="DMT1" s="80"/>
      <c r="DMU1" s="80"/>
      <c r="DMV1" s="80"/>
      <c r="DMW1" s="80"/>
      <c r="DMX1" s="80"/>
      <c r="DMY1" s="80"/>
      <c r="DMZ1" s="80"/>
      <c r="DNA1" s="80"/>
      <c r="DNB1" s="80"/>
      <c r="DNC1" s="80"/>
      <c r="DND1" s="80"/>
      <c r="DNE1" s="80"/>
      <c r="DNF1" s="80"/>
      <c r="DNG1" s="80"/>
      <c r="DNH1" s="80"/>
      <c r="DNI1" s="80"/>
      <c r="DNJ1" s="80"/>
      <c r="DNK1" s="80"/>
      <c r="DNL1" s="80"/>
      <c r="DNM1" s="80"/>
      <c r="DNN1" s="80"/>
      <c r="DNO1" s="80"/>
      <c r="DNP1" s="80"/>
      <c r="DNQ1" s="80"/>
      <c r="DNR1" s="80"/>
      <c r="DNS1" s="80"/>
      <c r="DNT1" s="80"/>
      <c r="DNU1" s="80"/>
      <c r="DNV1" s="80"/>
      <c r="DNW1" s="80"/>
      <c r="DNX1" s="80"/>
      <c r="DNY1" s="80"/>
      <c r="DNZ1" s="80"/>
      <c r="DOA1" s="80"/>
      <c r="DOB1" s="80"/>
      <c r="DOC1" s="80"/>
      <c r="DOD1" s="80"/>
      <c r="DOE1" s="80"/>
      <c r="DOF1" s="80"/>
      <c r="DOG1" s="80"/>
      <c r="DOH1" s="80"/>
      <c r="DOI1" s="80"/>
      <c r="DOJ1" s="80"/>
      <c r="DOK1" s="80"/>
      <c r="DOL1" s="80"/>
      <c r="DOM1" s="80"/>
      <c r="DON1" s="80"/>
      <c r="DOO1" s="80"/>
      <c r="DOP1" s="80"/>
      <c r="DOQ1" s="80"/>
      <c r="DOR1" s="80"/>
      <c r="DOS1" s="80"/>
      <c r="DOT1" s="80"/>
      <c r="DOU1" s="80"/>
      <c r="DOV1" s="80"/>
      <c r="DOW1" s="80"/>
      <c r="DOX1" s="80"/>
      <c r="DOY1" s="80"/>
      <c r="DOZ1" s="80"/>
      <c r="DPA1" s="80"/>
      <c r="DPB1" s="80"/>
      <c r="DPC1" s="80"/>
      <c r="DPD1" s="80"/>
      <c r="DPE1" s="80"/>
      <c r="DPF1" s="80"/>
      <c r="DPG1" s="80"/>
      <c r="DPH1" s="80"/>
      <c r="DPI1" s="80"/>
      <c r="DPJ1" s="80"/>
      <c r="DPK1" s="80"/>
      <c r="DPL1" s="80"/>
      <c r="DPM1" s="80"/>
      <c r="DPN1" s="80"/>
      <c r="DPO1" s="80"/>
      <c r="DPP1" s="80"/>
      <c r="DPQ1" s="80"/>
      <c r="DPR1" s="80"/>
      <c r="DPS1" s="80"/>
      <c r="DPT1" s="80"/>
      <c r="DPU1" s="80"/>
      <c r="DPV1" s="80"/>
      <c r="DPW1" s="80"/>
      <c r="DPX1" s="80"/>
      <c r="DPY1" s="80"/>
      <c r="DPZ1" s="80"/>
      <c r="DQA1" s="80"/>
      <c r="DQB1" s="80"/>
      <c r="DQC1" s="80"/>
      <c r="DQD1" s="80"/>
      <c r="DQE1" s="80"/>
      <c r="DQF1" s="80"/>
      <c r="DQG1" s="80"/>
      <c r="DQH1" s="80"/>
      <c r="DQI1" s="80"/>
      <c r="DQJ1" s="80"/>
      <c r="DQK1" s="80"/>
      <c r="DQL1" s="80"/>
      <c r="DQM1" s="80"/>
      <c r="DQN1" s="80"/>
      <c r="DQO1" s="80"/>
      <c r="DQP1" s="80"/>
      <c r="DQQ1" s="80"/>
      <c r="DQR1" s="80"/>
      <c r="DQS1" s="80"/>
      <c r="DQT1" s="80"/>
      <c r="DQU1" s="80"/>
      <c r="DQV1" s="80"/>
      <c r="DQW1" s="80"/>
      <c r="DQX1" s="80"/>
      <c r="DQY1" s="80"/>
      <c r="DQZ1" s="80"/>
      <c r="DRA1" s="80"/>
      <c r="DRB1" s="80"/>
      <c r="DRC1" s="80"/>
      <c r="DRD1" s="80"/>
      <c r="DRE1" s="80"/>
      <c r="DRF1" s="80"/>
      <c r="DRG1" s="80"/>
      <c r="DRH1" s="80"/>
      <c r="DRI1" s="80"/>
      <c r="DRJ1" s="80"/>
      <c r="DRK1" s="80"/>
      <c r="DRL1" s="80"/>
      <c r="DRM1" s="80"/>
      <c r="DRN1" s="80"/>
      <c r="DRO1" s="80"/>
      <c r="DRP1" s="80"/>
      <c r="DRQ1" s="80"/>
      <c r="DRR1" s="80"/>
      <c r="DRS1" s="80"/>
      <c r="DRT1" s="80"/>
      <c r="DRU1" s="80"/>
      <c r="DRV1" s="80"/>
      <c r="DRW1" s="80"/>
      <c r="DRX1" s="80"/>
      <c r="DRY1" s="80"/>
      <c r="DRZ1" s="80"/>
      <c r="DSA1" s="80"/>
      <c r="DSB1" s="80"/>
      <c r="DSC1" s="80"/>
      <c r="DSD1" s="80"/>
      <c r="DSE1" s="80"/>
      <c r="DSF1" s="80"/>
      <c r="DSG1" s="80"/>
      <c r="DSH1" s="80"/>
      <c r="DSI1" s="80"/>
      <c r="DSJ1" s="80"/>
      <c r="DSK1" s="80"/>
      <c r="DSL1" s="80"/>
      <c r="DSM1" s="80"/>
      <c r="DSN1" s="80"/>
      <c r="DSO1" s="80"/>
      <c r="DSP1" s="80"/>
      <c r="DSQ1" s="80"/>
      <c r="DSR1" s="80"/>
      <c r="DSS1" s="80"/>
      <c r="DST1" s="80"/>
      <c r="DSU1" s="80"/>
      <c r="DSV1" s="80"/>
      <c r="DSW1" s="80"/>
      <c r="DSX1" s="80"/>
      <c r="DSY1" s="80"/>
      <c r="DSZ1" s="80"/>
      <c r="DTA1" s="80"/>
      <c r="DTB1" s="80"/>
      <c r="DTC1" s="80"/>
      <c r="DTD1" s="80"/>
      <c r="DTE1" s="80"/>
      <c r="DTF1" s="80"/>
      <c r="DTG1" s="80"/>
      <c r="DTH1" s="80"/>
      <c r="DTI1" s="80"/>
      <c r="DTJ1" s="80"/>
      <c r="DTK1" s="80"/>
      <c r="DTL1" s="80"/>
      <c r="DTM1" s="80"/>
      <c r="DTN1" s="80"/>
      <c r="DTO1" s="80"/>
      <c r="DTP1" s="80"/>
      <c r="DTQ1" s="80"/>
      <c r="DTR1" s="80"/>
      <c r="DTS1" s="80"/>
      <c r="DTT1" s="80"/>
      <c r="DTU1" s="80"/>
      <c r="DTV1" s="80"/>
      <c r="DTW1" s="80"/>
      <c r="DTX1" s="80"/>
      <c r="DTY1" s="80"/>
      <c r="DTZ1" s="80"/>
      <c r="DUA1" s="80"/>
      <c r="DUB1" s="80"/>
      <c r="DUC1" s="80"/>
      <c r="DUD1" s="80"/>
      <c r="DUE1" s="80"/>
      <c r="DUF1" s="80"/>
      <c r="DUG1" s="80"/>
      <c r="DUH1" s="80"/>
      <c r="DUI1" s="80"/>
      <c r="DUJ1" s="80"/>
      <c r="DUK1" s="80"/>
      <c r="DUL1" s="80"/>
      <c r="DUM1" s="80"/>
      <c r="DUN1" s="80"/>
      <c r="DUO1" s="80"/>
      <c r="DUP1" s="80"/>
      <c r="DUQ1" s="80"/>
      <c r="DUR1" s="80"/>
      <c r="DUS1" s="80"/>
      <c r="DUT1" s="80"/>
      <c r="DUU1" s="80"/>
      <c r="DUV1" s="80"/>
      <c r="DUW1" s="80"/>
      <c r="DUX1" s="80"/>
      <c r="DUY1" s="80"/>
      <c r="DUZ1" s="80"/>
      <c r="DVA1" s="80"/>
      <c r="DVB1" s="80"/>
      <c r="DVC1" s="80"/>
      <c r="DVD1" s="80"/>
      <c r="DVE1" s="80"/>
      <c r="DVF1" s="80"/>
      <c r="DVG1" s="80"/>
      <c r="DVH1" s="80"/>
      <c r="DVI1" s="80"/>
      <c r="DVJ1" s="80"/>
      <c r="DVK1" s="80"/>
      <c r="DVL1" s="80"/>
      <c r="DVM1" s="80"/>
      <c r="DVN1" s="80"/>
      <c r="DVO1" s="80"/>
      <c r="DVP1" s="80"/>
      <c r="DVQ1" s="80"/>
      <c r="DVR1" s="80"/>
      <c r="DVS1" s="80"/>
      <c r="DVT1" s="80"/>
      <c r="DVU1" s="80"/>
      <c r="DVV1" s="80"/>
      <c r="DVW1" s="80"/>
      <c r="DVX1" s="80"/>
      <c r="DVY1" s="80"/>
      <c r="DVZ1" s="80"/>
      <c r="DWA1" s="80"/>
      <c r="DWB1" s="80"/>
      <c r="DWC1" s="80"/>
      <c r="DWD1" s="80"/>
      <c r="DWE1" s="80"/>
      <c r="DWF1" s="80"/>
      <c r="DWG1" s="80"/>
      <c r="DWH1" s="80"/>
      <c r="DWI1" s="80"/>
      <c r="DWJ1" s="80"/>
      <c r="DWK1" s="80"/>
      <c r="DWL1" s="80"/>
      <c r="DWM1" s="80"/>
      <c r="DWN1" s="80"/>
      <c r="DWO1" s="80"/>
      <c r="DWP1" s="80"/>
      <c r="DWQ1" s="80"/>
      <c r="DWR1" s="80"/>
      <c r="DWS1" s="80"/>
      <c r="DWT1" s="80"/>
      <c r="DWU1" s="80"/>
      <c r="DWV1" s="80"/>
      <c r="DWW1" s="80"/>
      <c r="DWX1" s="80"/>
      <c r="DWY1" s="80"/>
      <c r="DWZ1" s="80"/>
      <c r="DXA1" s="80"/>
      <c r="DXB1" s="80"/>
      <c r="DXC1" s="80"/>
      <c r="DXD1" s="80"/>
      <c r="DXE1" s="80"/>
      <c r="DXF1" s="80"/>
      <c r="DXG1" s="80"/>
      <c r="DXH1" s="80"/>
      <c r="DXI1" s="80"/>
      <c r="DXJ1" s="80"/>
      <c r="DXK1" s="80"/>
      <c r="DXL1" s="80"/>
      <c r="DXM1" s="80"/>
      <c r="DXN1" s="80"/>
      <c r="DXO1" s="80"/>
      <c r="DXP1" s="80"/>
      <c r="DXQ1" s="80"/>
      <c r="DXR1" s="80"/>
      <c r="DXS1" s="80"/>
      <c r="DXT1" s="80"/>
      <c r="DXU1" s="80"/>
      <c r="DXV1" s="80"/>
      <c r="DXW1" s="80"/>
      <c r="DXX1" s="80"/>
      <c r="DXY1" s="80"/>
      <c r="DXZ1" s="80"/>
      <c r="DYA1" s="80"/>
      <c r="DYB1" s="80"/>
      <c r="DYC1" s="80"/>
      <c r="DYD1" s="80"/>
      <c r="DYE1" s="80"/>
      <c r="DYF1" s="80"/>
      <c r="DYG1" s="80"/>
      <c r="DYH1" s="80"/>
      <c r="DYI1" s="80"/>
      <c r="DYJ1" s="80"/>
      <c r="DYK1" s="80"/>
      <c r="DYL1" s="80"/>
      <c r="DYM1" s="80"/>
      <c r="DYN1" s="80"/>
      <c r="DYO1" s="80"/>
      <c r="DYP1" s="80"/>
      <c r="DYQ1" s="80"/>
      <c r="DYR1" s="80"/>
      <c r="DYS1" s="80"/>
      <c r="DYT1" s="80"/>
      <c r="DYU1" s="80"/>
      <c r="DYV1" s="80"/>
      <c r="DYW1" s="80"/>
      <c r="DYX1" s="80"/>
      <c r="DYY1" s="80"/>
      <c r="DYZ1" s="80"/>
      <c r="DZA1" s="80"/>
      <c r="DZB1" s="80"/>
      <c r="DZC1" s="80"/>
      <c r="DZD1" s="80"/>
      <c r="DZE1" s="80"/>
      <c r="DZF1" s="80"/>
      <c r="DZG1" s="80"/>
      <c r="DZH1" s="80"/>
      <c r="DZI1" s="80"/>
      <c r="DZJ1" s="80"/>
      <c r="DZK1" s="80"/>
      <c r="DZL1" s="80"/>
      <c r="DZM1" s="80"/>
      <c r="DZN1" s="80"/>
      <c r="DZO1" s="80"/>
      <c r="DZP1" s="80"/>
      <c r="DZQ1" s="80"/>
      <c r="DZR1" s="80"/>
      <c r="DZS1" s="80"/>
      <c r="DZT1" s="80"/>
      <c r="DZU1" s="80"/>
      <c r="DZV1" s="80"/>
      <c r="DZW1" s="80"/>
      <c r="DZX1" s="80"/>
      <c r="DZY1" s="80"/>
      <c r="DZZ1" s="80"/>
      <c r="EAA1" s="80"/>
      <c r="EAB1" s="80"/>
      <c r="EAC1" s="80"/>
      <c r="EAD1" s="80"/>
      <c r="EAE1" s="80"/>
      <c r="EAF1" s="80"/>
      <c r="EAG1" s="80"/>
      <c r="EAH1" s="80"/>
      <c r="EAI1" s="80"/>
      <c r="EAJ1" s="80"/>
      <c r="EAK1" s="80"/>
      <c r="EAL1" s="80"/>
      <c r="EAM1" s="80"/>
      <c r="EAN1" s="80"/>
      <c r="EAO1" s="80"/>
      <c r="EAP1" s="80"/>
      <c r="EAQ1" s="80"/>
      <c r="EAR1" s="80"/>
      <c r="EAS1" s="80"/>
      <c r="EAT1" s="80"/>
      <c r="EAU1" s="80"/>
      <c r="EAV1" s="80"/>
      <c r="EAW1" s="80"/>
      <c r="EAX1" s="80"/>
      <c r="EAY1" s="80"/>
      <c r="EAZ1" s="80"/>
      <c r="EBA1" s="80"/>
      <c r="EBB1" s="80"/>
      <c r="EBC1" s="80"/>
      <c r="EBD1" s="80"/>
      <c r="EBE1" s="80"/>
      <c r="EBF1" s="80"/>
      <c r="EBG1" s="80"/>
      <c r="EBH1" s="80"/>
      <c r="EBI1" s="80"/>
      <c r="EBJ1" s="80"/>
      <c r="EBK1" s="80"/>
      <c r="EBL1" s="80"/>
      <c r="EBM1" s="80"/>
      <c r="EBN1" s="80"/>
      <c r="EBO1" s="80"/>
      <c r="EBP1" s="80"/>
      <c r="EBQ1" s="80"/>
      <c r="EBR1" s="80"/>
      <c r="EBS1" s="80"/>
      <c r="EBT1" s="80"/>
      <c r="EBU1" s="80"/>
      <c r="EBV1" s="80"/>
      <c r="EBW1" s="80"/>
      <c r="EBX1" s="80"/>
      <c r="EBY1" s="80"/>
      <c r="EBZ1" s="80"/>
      <c r="ECA1" s="80"/>
      <c r="ECB1" s="80"/>
      <c r="ECC1" s="80"/>
      <c r="ECD1" s="80"/>
      <c r="ECE1" s="80"/>
      <c r="ECF1" s="80"/>
      <c r="ECG1" s="80"/>
      <c r="ECH1" s="80"/>
      <c r="ECI1" s="80"/>
      <c r="ECJ1" s="80"/>
      <c r="ECK1" s="80"/>
      <c r="ECL1" s="80"/>
      <c r="ECM1" s="80"/>
      <c r="ECN1" s="80"/>
      <c r="ECO1" s="80"/>
      <c r="ECP1" s="80"/>
      <c r="ECQ1" s="80"/>
      <c r="ECR1" s="80"/>
      <c r="ECS1" s="80"/>
      <c r="ECT1" s="80"/>
      <c r="ECU1" s="80"/>
      <c r="ECV1" s="80"/>
      <c r="ECW1" s="80"/>
      <c r="ECX1" s="80"/>
      <c r="ECY1" s="80"/>
      <c r="ECZ1" s="80"/>
      <c r="EDA1" s="80"/>
      <c r="EDB1" s="80"/>
      <c r="EDC1" s="80"/>
      <c r="EDD1" s="80"/>
      <c r="EDE1" s="80"/>
      <c r="EDF1" s="80"/>
      <c r="EDG1" s="80"/>
      <c r="EDH1" s="80"/>
      <c r="EDI1" s="80"/>
      <c r="EDJ1" s="80"/>
      <c r="EDK1" s="80"/>
      <c r="EDL1" s="80"/>
      <c r="EDM1" s="80"/>
      <c r="EDN1" s="80"/>
      <c r="EDO1" s="80"/>
      <c r="EDP1" s="80"/>
      <c r="EDQ1" s="80"/>
      <c r="EDR1" s="80"/>
      <c r="EDS1" s="80"/>
      <c r="EDT1" s="80"/>
      <c r="EDU1" s="80"/>
      <c r="EDV1" s="80"/>
      <c r="EDW1" s="80"/>
      <c r="EDX1" s="80"/>
      <c r="EDY1" s="80"/>
      <c r="EDZ1" s="80"/>
      <c r="EEA1" s="80"/>
      <c r="EEB1" s="80"/>
      <c r="EEC1" s="80"/>
      <c r="EED1" s="80"/>
      <c r="EEE1" s="80"/>
      <c r="EEF1" s="80"/>
      <c r="EEG1" s="80"/>
      <c r="EEH1" s="80"/>
      <c r="EEI1" s="80"/>
      <c r="EEJ1" s="80"/>
      <c r="EEK1" s="80"/>
      <c r="EEL1" s="80"/>
      <c r="EEM1" s="80"/>
      <c r="EEN1" s="80"/>
      <c r="EEO1" s="80"/>
      <c r="EEP1" s="80"/>
      <c r="EEQ1" s="80"/>
      <c r="EER1" s="80"/>
      <c r="EES1" s="80"/>
      <c r="EET1" s="80"/>
      <c r="EEU1" s="80"/>
      <c r="EEV1" s="80"/>
      <c r="EEW1" s="80"/>
      <c r="EEX1" s="80"/>
      <c r="EEY1" s="80"/>
      <c r="EEZ1" s="80"/>
      <c r="EFA1" s="80"/>
      <c r="EFB1" s="80"/>
      <c r="EFC1" s="80"/>
      <c r="EFD1" s="80"/>
      <c r="EFE1" s="80"/>
      <c r="EFF1" s="80"/>
      <c r="EFG1" s="80"/>
      <c r="EFH1" s="80"/>
      <c r="EFI1" s="80"/>
      <c r="EFJ1" s="80"/>
      <c r="EFK1" s="80"/>
      <c r="EFL1" s="80"/>
      <c r="EFM1" s="80"/>
      <c r="EFN1" s="80"/>
      <c r="EFO1" s="80"/>
      <c r="EFP1" s="80"/>
      <c r="EFQ1" s="80"/>
      <c r="EFR1" s="80"/>
      <c r="EFS1" s="80"/>
      <c r="EFT1" s="80"/>
      <c r="EFU1" s="80"/>
      <c r="EFV1" s="80"/>
      <c r="EFW1" s="80"/>
      <c r="EFX1" s="80"/>
      <c r="EFY1" s="80"/>
      <c r="EFZ1" s="80"/>
      <c r="EGA1" s="80"/>
      <c r="EGB1" s="80"/>
      <c r="EGC1" s="80"/>
      <c r="EGD1" s="80"/>
      <c r="EGE1" s="80"/>
      <c r="EGF1" s="80"/>
      <c r="EGG1" s="80"/>
      <c r="EGH1" s="80"/>
      <c r="EGI1" s="80"/>
      <c r="EGJ1" s="80"/>
      <c r="EGK1" s="80"/>
      <c r="EGL1" s="80"/>
      <c r="EGM1" s="80"/>
      <c r="EGN1" s="80"/>
      <c r="EGO1" s="80"/>
      <c r="EGP1" s="80"/>
      <c r="EGQ1" s="80"/>
      <c r="EGR1" s="80"/>
      <c r="EGS1" s="80"/>
      <c r="EGT1" s="80"/>
      <c r="EGU1" s="80"/>
      <c r="EGV1" s="80"/>
      <c r="EGW1" s="80"/>
      <c r="EGX1" s="80"/>
      <c r="EGY1" s="80"/>
      <c r="EGZ1" s="80"/>
      <c r="EHA1" s="80"/>
      <c r="EHB1" s="80"/>
      <c r="EHC1" s="80"/>
      <c r="EHD1" s="80"/>
      <c r="EHE1" s="80"/>
      <c r="EHF1" s="80"/>
      <c r="EHG1" s="80"/>
      <c r="EHH1" s="80"/>
      <c r="EHI1" s="80"/>
      <c r="EHJ1" s="80"/>
      <c r="EHK1" s="80"/>
      <c r="EHL1" s="80"/>
      <c r="EHM1" s="80"/>
      <c r="EHN1" s="80"/>
      <c r="EHO1" s="80"/>
      <c r="EHP1" s="80"/>
      <c r="EHQ1" s="80"/>
      <c r="EHR1" s="80"/>
      <c r="EHS1" s="80"/>
      <c r="EHT1" s="80"/>
      <c r="EHU1" s="80"/>
      <c r="EHV1" s="80"/>
      <c r="EHW1" s="80"/>
      <c r="EHX1" s="80"/>
      <c r="EHY1" s="80"/>
      <c r="EHZ1" s="80"/>
      <c r="EIA1" s="80"/>
      <c r="EIB1" s="80"/>
      <c r="EIC1" s="80"/>
      <c r="EID1" s="80"/>
      <c r="EIE1" s="80"/>
      <c r="EIF1" s="80"/>
      <c r="EIG1" s="80"/>
      <c r="EIH1" s="80"/>
      <c r="EII1" s="80"/>
      <c r="EIJ1" s="80"/>
      <c r="EIK1" s="80"/>
      <c r="EIL1" s="80"/>
      <c r="EIM1" s="80"/>
      <c r="EIN1" s="80"/>
      <c r="EIO1" s="80"/>
      <c r="EIP1" s="80"/>
      <c r="EIQ1" s="80"/>
      <c r="EIR1" s="80"/>
      <c r="EIS1" s="80"/>
      <c r="EIT1" s="80"/>
      <c r="EIU1" s="80"/>
      <c r="EIV1" s="80"/>
      <c r="EIW1" s="80"/>
      <c r="EIX1" s="80"/>
      <c r="EIY1" s="80"/>
      <c r="EIZ1" s="80"/>
      <c r="EJA1" s="80"/>
      <c r="EJB1" s="80"/>
      <c r="EJC1" s="80"/>
      <c r="EJD1" s="80"/>
      <c r="EJE1" s="80"/>
      <c r="EJF1" s="80"/>
      <c r="EJG1" s="80"/>
      <c r="EJH1" s="80"/>
      <c r="EJI1" s="80"/>
      <c r="EJJ1" s="80"/>
      <c r="EJK1" s="80"/>
      <c r="EJL1" s="80"/>
      <c r="EJM1" s="80"/>
      <c r="EJN1" s="80"/>
      <c r="EJO1" s="80"/>
      <c r="EJP1" s="80"/>
      <c r="EJQ1" s="80"/>
      <c r="EJR1" s="80"/>
      <c r="EJS1" s="80"/>
      <c r="EJT1" s="80"/>
      <c r="EJU1" s="80"/>
      <c r="EJV1" s="80"/>
      <c r="EJW1" s="80"/>
      <c r="EJX1" s="80"/>
      <c r="EJY1" s="80"/>
      <c r="EJZ1" s="80"/>
      <c r="EKA1" s="80"/>
      <c r="EKB1" s="80"/>
      <c r="EKC1" s="80"/>
      <c r="EKD1" s="80"/>
      <c r="EKE1" s="80"/>
      <c r="EKF1" s="80"/>
      <c r="EKG1" s="80"/>
      <c r="EKH1" s="80"/>
      <c r="EKI1" s="80"/>
      <c r="EKJ1" s="80"/>
      <c r="EKK1" s="80"/>
      <c r="EKL1" s="80"/>
      <c r="EKM1" s="80"/>
      <c r="EKN1" s="80"/>
      <c r="EKO1" s="80"/>
      <c r="EKP1" s="80"/>
      <c r="EKQ1" s="80"/>
      <c r="EKR1" s="80"/>
      <c r="EKS1" s="80"/>
      <c r="EKT1" s="80"/>
      <c r="EKU1" s="80"/>
      <c r="EKV1" s="80"/>
      <c r="EKW1" s="80"/>
      <c r="EKX1" s="80"/>
      <c r="EKY1" s="80"/>
      <c r="EKZ1" s="80"/>
      <c r="ELA1" s="80"/>
      <c r="ELB1" s="80"/>
      <c r="ELC1" s="80"/>
      <c r="ELD1" s="80"/>
      <c r="ELE1" s="80"/>
      <c r="ELF1" s="80"/>
      <c r="ELG1" s="80"/>
      <c r="ELH1" s="80"/>
      <c r="ELI1" s="80"/>
      <c r="ELJ1" s="80"/>
      <c r="ELK1" s="80"/>
      <c r="ELL1" s="80"/>
      <c r="ELM1" s="80"/>
      <c r="ELN1" s="80"/>
      <c r="ELO1" s="80"/>
      <c r="ELP1" s="80"/>
      <c r="ELQ1" s="80"/>
      <c r="ELR1" s="80"/>
      <c r="ELS1" s="80"/>
      <c r="ELT1" s="80"/>
      <c r="ELU1" s="80"/>
      <c r="ELV1" s="80"/>
      <c r="ELW1" s="80"/>
      <c r="ELX1" s="80"/>
      <c r="ELY1" s="80"/>
      <c r="ELZ1" s="80"/>
      <c r="EMA1" s="80"/>
      <c r="EMB1" s="80"/>
      <c r="EMC1" s="80"/>
      <c r="EMD1" s="80"/>
      <c r="EME1" s="80"/>
      <c r="EMF1" s="80"/>
      <c r="EMG1" s="80"/>
      <c r="EMH1" s="80"/>
      <c r="EMI1" s="80"/>
      <c r="EMJ1" s="80"/>
      <c r="EMK1" s="80"/>
      <c r="EML1" s="80"/>
      <c r="EMM1" s="80"/>
      <c r="EMN1" s="80"/>
      <c r="EMO1" s="80"/>
      <c r="EMP1" s="80"/>
      <c r="EMQ1" s="80"/>
      <c r="EMR1" s="80"/>
      <c r="EMS1" s="80"/>
      <c r="EMT1" s="80"/>
      <c r="EMU1" s="80"/>
      <c r="EMV1" s="80"/>
      <c r="EMW1" s="80"/>
      <c r="EMX1" s="80"/>
      <c r="EMY1" s="80"/>
      <c r="EMZ1" s="80"/>
      <c r="ENA1" s="80"/>
      <c r="ENB1" s="80"/>
      <c r="ENC1" s="80"/>
      <c r="END1" s="80"/>
      <c r="ENE1" s="80"/>
      <c r="ENF1" s="80"/>
      <c r="ENG1" s="80"/>
      <c r="ENH1" s="80"/>
      <c r="ENI1" s="80"/>
      <c r="ENJ1" s="80"/>
      <c r="ENK1" s="80"/>
      <c r="ENL1" s="80"/>
      <c r="ENM1" s="80"/>
      <c r="ENN1" s="80"/>
      <c r="ENO1" s="80"/>
      <c r="ENP1" s="80"/>
      <c r="ENQ1" s="80"/>
      <c r="ENR1" s="80"/>
      <c r="ENS1" s="80"/>
      <c r="ENT1" s="80"/>
      <c r="ENU1" s="80"/>
      <c r="ENV1" s="80"/>
      <c r="ENW1" s="80"/>
      <c r="ENX1" s="80"/>
      <c r="ENY1" s="80"/>
      <c r="ENZ1" s="80"/>
      <c r="EOA1" s="80"/>
      <c r="EOB1" s="80"/>
      <c r="EOC1" s="80"/>
      <c r="EOD1" s="80"/>
      <c r="EOE1" s="80"/>
      <c r="EOF1" s="80"/>
      <c r="EOG1" s="80"/>
      <c r="EOH1" s="80"/>
      <c r="EOI1" s="80"/>
      <c r="EOJ1" s="80"/>
      <c r="EOK1" s="80"/>
      <c r="EOL1" s="80"/>
      <c r="EOM1" s="80"/>
      <c r="EON1" s="80"/>
      <c r="EOO1" s="80"/>
      <c r="EOP1" s="80"/>
      <c r="EOQ1" s="80"/>
      <c r="EOR1" s="80"/>
      <c r="EOS1" s="80"/>
      <c r="EOT1" s="80"/>
      <c r="EOU1" s="80"/>
      <c r="EOV1" s="80"/>
      <c r="EOW1" s="80"/>
      <c r="EOX1" s="80"/>
      <c r="EOY1" s="80"/>
      <c r="EOZ1" s="80"/>
      <c r="EPA1" s="80"/>
      <c r="EPB1" s="80"/>
      <c r="EPC1" s="80"/>
      <c r="EPD1" s="80"/>
      <c r="EPE1" s="80"/>
      <c r="EPF1" s="80"/>
      <c r="EPG1" s="80"/>
      <c r="EPH1" s="80"/>
      <c r="EPI1" s="80"/>
      <c r="EPJ1" s="80"/>
      <c r="EPK1" s="80"/>
      <c r="EPL1" s="80"/>
      <c r="EPM1" s="80"/>
      <c r="EPN1" s="80"/>
      <c r="EPO1" s="80"/>
      <c r="EPP1" s="80"/>
      <c r="EPQ1" s="80"/>
      <c r="EPR1" s="80"/>
      <c r="EPS1" s="80"/>
      <c r="EPT1" s="80"/>
      <c r="EPU1" s="80"/>
      <c r="EPV1" s="80"/>
      <c r="EPW1" s="80"/>
      <c r="EPX1" s="80"/>
      <c r="EPY1" s="80"/>
      <c r="EPZ1" s="80"/>
      <c r="EQA1" s="80"/>
      <c r="EQB1" s="80"/>
      <c r="EQC1" s="80"/>
      <c r="EQD1" s="80"/>
      <c r="EQE1" s="80"/>
      <c r="EQF1" s="80"/>
      <c r="EQG1" s="80"/>
      <c r="EQH1" s="80"/>
      <c r="EQI1" s="80"/>
      <c r="EQJ1" s="80"/>
      <c r="EQK1" s="80"/>
      <c r="EQL1" s="80"/>
      <c r="EQM1" s="80"/>
      <c r="EQN1" s="80"/>
      <c r="EQO1" s="80"/>
      <c r="EQP1" s="80"/>
      <c r="EQQ1" s="80"/>
      <c r="EQR1" s="80"/>
      <c r="EQS1" s="80"/>
      <c r="EQT1" s="80"/>
      <c r="EQU1" s="80"/>
      <c r="EQV1" s="80"/>
      <c r="EQW1" s="80"/>
      <c r="EQX1" s="80"/>
      <c r="EQY1" s="80"/>
      <c r="EQZ1" s="80"/>
      <c r="ERA1" s="80"/>
      <c r="ERB1" s="80"/>
      <c r="ERC1" s="80"/>
      <c r="ERD1" s="80"/>
      <c r="ERE1" s="80"/>
      <c r="ERF1" s="80"/>
      <c r="ERG1" s="80"/>
      <c r="ERH1" s="80"/>
      <c r="ERI1" s="80"/>
      <c r="ERJ1" s="80"/>
      <c r="ERK1" s="80"/>
      <c r="ERL1" s="80"/>
      <c r="ERM1" s="80"/>
      <c r="ERN1" s="80"/>
      <c r="ERO1" s="80"/>
      <c r="ERP1" s="80"/>
      <c r="ERQ1" s="80"/>
      <c r="ERR1" s="80"/>
      <c r="ERS1" s="80"/>
      <c r="ERT1" s="80"/>
      <c r="ERU1" s="80"/>
      <c r="ERV1" s="80"/>
      <c r="ERW1" s="80"/>
      <c r="ERX1" s="80"/>
      <c r="ERY1" s="80"/>
      <c r="ERZ1" s="80"/>
      <c r="ESA1" s="80"/>
      <c r="ESB1" s="80"/>
      <c r="ESC1" s="80"/>
      <c r="ESD1" s="80"/>
      <c r="ESE1" s="80"/>
      <c r="ESF1" s="80"/>
      <c r="ESG1" s="80"/>
      <c r="ESH1" s="80"/>
      <c r="ESI1" s="80"/>
      <c r="ESJ1" s="80"/>
      <c r="ESK1" s="80"/>
      <c r="ESL1" s="80"/>
      <c r="ESM1" s="80"/>
      <c r="ESN1" s="80"/>
      <c r="ESO1" s="80"/>
      <c r="ESP1" s="80"/>
      <c r="ESQ1" s="80"/>
      <c r="ESR1" s="80"/>
      <c r="ESS1" s="80"/>
      <c r="EST1" s="80"/>
      <c r="ESU1" s="80"/>
      <c r="ESV1" s="80"/>
      <c r="ESW1" s="80"/>
      <c r="ESX1" s="80"/>
      <c r="ESY1" s="80"/>
      <c r="ESZ1" s="80"/>
      <c r="ETA1" s="80"/>
      <c r="ETB1" s="80"/>
      <c r="ETC1" s="80"/>
      <c r="ETD1" s="80"/>
      <c r="ETE1" s="80"/>
      <c r="ETF1" s="80"/>
      <c r="ETG1" s="80"/>
      <c r="ETH1" s="80"/>
      <c r="ETI1" s="80"/>
      <c r="ETJ1" s="80"/>
      <c r="ETK1" s="80"/>
      <c r="ETL1" s="80"/>
      <c r="ETM1" s="80"/>
      <c r="ETN1" s="80"/>
      <c r="ETO1" s="80"/>
      <c r="ETP1" s="80"/>
      <c r="ETQ1" s="80"/>
      <c r="ETR1" s="80"/>
      <c r="ETS1" s="80"/>
      <c r="ETT1" s="80"/>
      <c r="ETU1" s="80"/>
      <c r="ETV1" s="80"/>
      <c r="ETW1" s="80"/>
      <c r="ETX1" s="80"/>
      <c r="ETY1" s="80"/>
      <c r="ETZ1" s="80"/>
      <c r="EUA1" s="80"/>
      <c r="EUB1" s="80"/>
      <c r="EUC1" s="80"/>
      <c r="EUD1" s="80"/>
      <c r="EUE1" s="80"/>
      <c r="EUF1" s="80"/>
      <c r="EUG1" s="80"/>
      <c r="EUH1" s="80"/>
      <c r="EUI1" s="80"/>
      <c r="EUJ1" s="80"/>
      <c r="EUK1" s="80"/>
      <c r="EUL1" s="80"/>
      <c r="EUM1" s="80"/>
      <c r="EUN1" s="80"/>
      <c r="EUO1" s="80"/>
      <c r="EUP1" s="80"/>
      <c r="EUQ1" s="80"/>
      <c r="EUR1" s="80"/>
      <c r="EUS1" s="80"/>
      <c r="EUT1" s="80"/>
      <c r="EUU1" s="80"/>
      <c r="EUV1" s="80"/>
      <c r="EUW1" s="80"/>
      <c r="EUX1" s="80"/>
      <c r="EUY1" s="80"/>
      <c r="EUZ1" s="80"/>
      <c r="EVA1" s="80"/>
      <c r="EVB1" s="80"/>
      <c r="EVC1" s="80"/>
      <c r="EVD1" s="80"/>
      <c r="EVE1" s="80"/>
      <c r="EVF1" s="80"/>
      <c r="EVG1" s="80"/>
      <c r="EVH1" s="80"/>
      <c r="EVI1" s="80"/>
      <c r="EVJ1" s="80"/>
      <c r="EVK1" s="80"/>
      <c r="EVL1" s="80"/>
      <c r="EVM1" s="80"/>
      <c r="EVN1" s="80"/>
      <c r="EVO1" s="80"/>
      <c r="EVP1" s="80"/>
      <c r="EVQ1" s="80"/>
      <c r="EVR1" s="80"/>
      <c r="EVS1" s="80"/>
      <c r="EVT1" s="80"/>
      <c r="EVU1" s="80"/>
      <c r="EVV1" s="80"/>
      <c r="EVW1" s="80"/>
      <c r="EVX1" s="80"/>
      <c r="EVY1" s="80"/>
      <c r="EVZ1" s="80"/>
      <c r="EWA1" s="80"/>
      <c r="EWB1" s="80"/>
      <c r="EWC1" s="80"/>
      <c r="EWD1" s="80"/>
      <c r="EWE1" s="80"/>
      <c r="EWF1" s="80"/>
      <c r="EWG1" s="80"/>
      <c r="EWH1" s="80"/>
      <c r="EWI1" s="80"/>
      <c r="EWJ1" s="80"/>
      <c r="EWK1" s="80"/>
      <c r="EWL1" s="80"/>
      <c r="EWM1" s="80"/>
      <c r="EWN1" s="80"/>
      <c r="EWO1" s="80"/>
      <c r="EWP1" s="80"/>
      <c r="EWQ1" s="80"/>
      <c r="EWR1" s="80"/>
      <c r="EWS1" s="80"/>
      <c r="EWT1" s="80"/>
      <c r="EWU1" s="80"/>
      <c r="EWV1" s="80"/>
      <c r="EWW1" s="80"/>
      <c r="EWX1" s="80"/>
      <c r="EWY1" s="80"/>
      <c r="EWZ1" s="80"/>
      <c r="EXA1" s="80"/>
      <c r="EXB1" s="80"/>
      <c r="EXC1" s="80"/>
      <c r="EXD1" s="80"/>
      <c r="EXE1" s="80"/>
      <c r="EXF1" s="80"/>
      <c r="EXG1" s="80"/>
      <c r="EXH1" s="80"/>
      <c r="EXI1" s="80"/>
      <c r="EXJ1" s="80"/>
      <c r="EXK1" s="80"/>
      <c r="EXL1" s="80"/>
      <c r="EXM1" s="80"/>
      <c r="EXN1" s="80"/>
      <c r="EXO1" s="80"/>
      <c r="EXP1" s="80"/>
      <c r="EXQ1" s="80"/>
      <c r="EXR1" s="80"/>
      <c r="EXS1" s="80"/>
      <c r="EXT1" s="80"/>
      <c r="EXU1" s="80"/>
      <c r="EXV1" s="80"/>
      <c r="EXW1" s="80"/>
      <c r="EXX1" s="80"/>
      <c r="EXY1" s="80"/>
      <c r="EXZ1" s="80"/>
      <c r="EYA1" s="80"/>
      <c r="EYB1" s="80"/>
      <c r="EYC1" s="80"/>
      <c r="EYD1" s="80"/>
      <c r="EYE1" s="80"/>
      <c r="EYF1" s="80"/>
      <c r="EYG1" s="80"/>
      <c r="EYH1" s="80"/>
      <c r="EYI1" s="80"/>
      <c r="EYJ1" s="80"/>
      <c r="EYK1" s="80"/>
      <c r="EYL1" s="80"/>
      <c r="EYM1" s="80"/>
      <c r="EYN1" s="80"/>
      <c r="EYO1" s="80"/>
      <c r="EYP1" s="80"/>
      <c r="EYQ1" s="80"/>
      <c r="EYR1" s="80"/>
      <c r="EYS1" s="80"/>
      <c r="EYT1" s="80"/>
      <c r="EYU1" s="80"/>
      <c r="EYV1" s="80"/>
      <c r="EYW1" s="80"/>
      <c r="EYX1" s="80"/>
      <c r="EYY1" s="80"/>
      <c r="EYZ1" s="80"/>
      <c r="EZA1" s="80"/>
      <c r="EZB1" s="80"/>
      <c r="EZC1" s="80"/>
      <c r="EZD1" s="80"/>
      <c r="EZE1" s="80"/>
      <c r="EZF1" s="80"/>
      <c r="EZG1" s="80"/>
      <c r="EZH1" s="80"/>
      <c r="EZI1" s="80"/>
      <c r="EZJ1" s="80"/>
      <c r="EZK1" s="80"/>
      <c r="EZL1" s="80"/>
      <c r="EZM1" s="80"/>
      <c r="EZN1" s="80"/>
      <c r="EZO1" s="80"/>
      <c r="EZP1" s="80"/>
      <c r="EZQ1" s="80"/>
      <c r="EZR1" s="80"/>
      <c r="EZS1" s="80"/>
      <c r="EZT1" s="80"/>
      <c r="EZU1" s="80"/>
      <c r="EZV1" s="80"/>
      <c r="EZW1" s="80"/>
      <c r="EZX1" s="80"/>
      <c r="EZY1" s="80"/>
      <c r="EZZ1" s="80"/>
      <c r="FAA1" s="80"/>
      <c r="FAB1" s="80"/>
      <c r="FAC1" s="80"/>
      <c r="FAD1" s="80"/>
      <c r="FAE1" s="80"/>
      <c r="FAF1" s="80"/>
      <c r="FAG1" s="80"/>
      <c r="FAH1" s="80"/>
      <c r="FAI1" s="80"/>
      <c r="FAJ1" s="80"/>
      <c r="FAK1" s="80"/>
      <c r="FAL1" s="80"/>
      <c r="FAM1" s="80"/>
      <c r="FAN1" s="80"/>
      <c r="FAO1" s="80"/>
      <c r="FAP1" s="80"/>
      <c r="FAQ1" s="80"/>
      <c r="FAR1" s="80"/>
      <c r="FAS1" s="80"/>
      <c r="FAT1" s="80"/>
      <c r="FAU1" s="80"/>
      <c r="FAV1" s="80"/>
      <c r="FAW1" s="80"/>
      <c r="FAX1" s="80"/>
      <c r="FAY1" s="80"/>
      <c r="FAZ1" s="80"/>
      <c r="FBA1" s="80"/>
      <c r="FBB1" s="80"/>
      <c r="FBC1" s="80"/>
      <c r="FBD1" s="80"/>
      <c r="FBE1" s="80"/>
      <c r="FBF1" s="80"/>
      <c r="FBG1" s="80"/>
      <c r="FBH1" s="80"/>
      <c r="FBI1" s="80"/>
      <c r="FBJ1" s="80"/>
      <c r="FBK1" s="80"/>
      <c r="FBL1" s="80"/>
      <c r="FBM1" s="80"/>
      <c r="FBN1" s="80"/>
      <c r="FBO1" s="80"/>
      <c r="FBP1" s="80"/>
      <c r="FBQ1" s="80"/>
      <c r="FBR1" s="80"/>
      <c r="FBS1" s="80"/>
      <c r="FBT1" s="80"/>
      <c r="FBU1" s="80"/>
      <c r="FBV1" s="80"/>
      <c r="FBW1" s="80"/>
      <c r="FBX1" s="80"/>
      <c r="FBY1" s="80"/>
      <c r="FBZ1" s="80"/>
      <c r="FCA1" s="80"/>
      <c r="FCB1" s="80"/>
      <c r="FCC1" s="80"/>
      <c r="FCD1" s="80"/>
      <c r="FCE1" s="80"/>
      <c r="FCF1" s="80"/>
      <c r="FCG1" s="80"/>
      <c r="FCH1" s="80"/>
      <c r="FCI1" s="80"/>
      <c r="FCJ1" s="80"/>
      <c r="FCK1" s="80"/>
      <c r="FCL1" s="80"/>
      <c r="FCM1" s="80"/>
      <c r="FCN1" s="80"/>
      <c r="FCO1" s="80"/>
      <c r="FCP1" s="80"/>
      <c r="FCQ1" s="80"/>
      <c r="FCR1" s="80"/>
      <c r="FCS1" s="80"/>
      <c r="FCT1" s="80"/>
      <c r="FCU1" s="80"/>
      <c r="FCV1" s="80"/>
      <c r="FCW1" s="80"/>
      <c r="FCX1" s="80"/>
      <c r="FCY1" s="80"/>
      <c r="FCZ1" s="80"/>
      <c r="FDA1" s="80"/>
      <c r="FDB1" s="80"/>
      <c r="FDC1" s="80"/>
      <c r="FDD1" s="80"/>
      <c r="FDE1" s="80"/>
      <c r="FDF1" s="80"/>
      <c r="FDG1" s="80"/>
      <c r="FDH1" s="80"/>
      <c r="FDI1" s="80"/>
      <c r="FDJ1" s="80"/>
      <c r="FDK1" s="80"/>
      <c r="FDL1" s="80"/>
      <c r="FDM1" s="80"/>
      <c r="FDN1" s="80"/>
      <c r="FDO1" s="80"/>
      <c r="FDP1" s="80"/>
      <c r="FDQ1" s="80"/>
      <c r="FDR1" s="80"/>
      <c r="FDS1" s="80"/>
      <c r="FDT1" s="80"/>
      <c r="FDU1" s="80"/>
      <c r="FDV1" s="80"/>
      <c r="FDW1" s="80"/>
      <c r="FDX1" s="80"/>
      <c r="FDY1" s="80"/>
      <c r="FDZ1" s="80"/>
      <c r="FEA1" s="80"/>
      <c r="FEB1" s="80"/>
      <c r="FEC1" s="80"/>
      <c r="FED1" s="80"/>
      <c r="FEE1" s="80"/>
      <c r="FEF1" s="80"/>
      <c r="FEG1" s="80"/>
      <c r="FEH1" s="80"/>
      <c r="FEI1" s="80"/>
      <c r="FEJ1" s="80"/>
      <c r="FEK1" s="80"/>
      <c r="FEL1" s="80"/>
      <c r="FEM1" s="80"/>
      <c r="FEN1" s="80"/>
      <c r="FEO1" s="80"/>
      <c r="FEP1" s="80"/>
      <c r="FEQ1" s="80"/>
      <c r="FER1" s="80"/>
      <c r="FES1" s="80"/>
      <c r="FET1" s="80"/>
      <c r="FEU1" s="80"/>
      <c r="FEV1" s="80"/>
      <c r="FEW1" s="80"/>
      <c r="FEX1" s="80"/>
      <c r="FEY1" s="80"/>
      <c r="FEZ1" s="80"/>
      <c r="FFA1" s="80"/>
      <c r="FFB1" s="80"/>
      <c r="FFC1" s="80"/>
      <c r="FFD1" s="80"/>
      <c r="FFE1" s="80"/>
      <c r="FFF1" s="80"/>
      <c r="FFG1" s="80"/>
      <c r="FFH1" s="80"/>
      <c r="FFI1" s="80"/>
      <c r="FFJ1" s="80"/>
      <c r="FFK1" s="80"/>
      <c r="FFL1" s="80"/>
      <c r="FFM1" s="80"/>
      <c r="FFN1" s="80"/>
      <c r="FFO1" s="80"/>
      <c r="FFP1" s="80"/>
      <c r="FFQ1" s="80"/>
      <c r="FFR1" s="80"/>
      <c r="FFS1" s="80"/>
      <c r="FFT1" s="80"/>
      <c r="FFU1" s="80"/>
      <c r="FFV1" s="80"/>
      <c r="FFW1" s="80"/>
      <c r="FFX1" s="80"/>
      <c r="FFY1" s="80"/>
      <c r="FFZ1" s="80"/>
      <c r="FGA1" s="80"/>
      <c r="FGB1" s="80"/>
      <c r="FGC1" s="80"/>
      <c r="FGD1" s="80"/>
      <c r="FGE1" s="80"/>
      <c r="FGF1" s="80"/>
      <c r="FGG1" s="80"/>
      <c r="FGH1" s="80"/>
      <c r="FGI1" s="80"/>
      <c r="FGJ1" s="80"/>
      <c r="FGK1" s="80"/>
      <c r="FGL1" s="80"/>
      <c r="FGM1" s="80"/>
      <c r="FGN1" s="80"/>
      <c r="FGO1" s="80"/>
      <c r="FGP1" s="80"/>
      <c r="FGQ1" s="80"/>
      <c r="FGR1" s="80"/>
      <c r="FGS1" s="80"/>
      <c r="FGT1" s="80"/>
      <c r="FGU1" s="80"/>
      <c r="FGV1" s="80"/>
      <c r="FGW1" s="80"/>
      <c r="FGX1" s="80"/>
      <c r="FGY1" s="80"/>
      <c r="FGZ1" s="80"/>
      <c r="FHA1" s="80"/>
      <c r="FHB1" s="80"/>
      <c r="FHC1" s="80"/>
      <c r="FHD1" s="80"/>
      <c r="FHE1" s="80"/>
      <c r="FHF1" s="80"/>
      <c r="FHG1" s="80"/>
      <c r="FHH1" s="80"/>
      <c r="FHI1" s="80"/>
      <c r="FHJ1" s="80"/>
      <c r="FHK1" s="80"/>
      <c r="FHL1" s="80"/>
      <c r="FHM1" s="80"/>
      <c r="FHN1" s="80"/>
      <c r="FHO1" s="80"/>
      <c r="FHP1" s="80"/>
      <c r="FHQ1" s="80"/>
      <c r="FHR1" s="80"/>
      <c r="FHS1" s="80"/>
      <c r="FHT1" s="80"/>
      <c r="FHU1" s="80"/>
      <c r="FHV1" s="80"/>
      <c r="FHW1" s="80"/>
      <c r="FHX1" s="80"/>
      <c r="FHY1" s="80"/>
      <c r="FHZ1" s="80"/>
      <c r="FIA1" s="80"/>
      <c r="FIB1" s="80"/>
      <c r="FIC1" s="80"/>
      <c r="FID1" s="80"/>
      <c r="FIE1" s="80"/>
      <c r="FIF1" s="80"/>
      <c r="FIG1" s="80"/>
      <c r="FIH1" s="80"/>
      <c r="FII1" s="80"/>
      <c r="FIJ1" s="80"/>
      <c r="FIK1" s="80"/>
      <c r="FIL1" s="80"/>
      <c r="FIM1" s="80"/>
      <c r="FIN1" s="80"/>
      <c r="FIO1" s="80"/>
      <c r="FIP1" s="80"/>
      <c r="FIQ1" s="80"/>
      <c r="FIR1" s="80"/>
      <c r="FIS1" s="80"/>
      <c r="FIT1" s="80"/>
      <c r="FIU1" s="80"/>
      <c r="FIV1" s="80"/>
      <c r="FIW1" s="80"/>
      <c r="FIX1" s="80"/>
      <c r="FIY1" s="80"/>
      <c r="FIZ1" s="80"/>
      <c r="FJA1" s="80"/>
      <c r="FJB1" s="80"/>
      <c r="FJC1" s="80"/>
      <c r="FJD1" s="80"/>
      <c r="FJE1" s="80"/>
      <c r="FJF1" s="80"/>
      <c r="FJG1" s="80"/>
      <c r="FJH1" s="80"/>
      <c r="FJI1" s="80"/>
      <c r="FJJ1" s="80"/>
      <c r="FJK1" s="80"/>
      <c r="FJL1" s="80"/>
      <c r="FJM1" s="80"/>
      <c r="FJN1" s="80"/>
      <c r="FJO1" s="80"/>
      <c r="FJP1" s="80"/>
      <c r="FJQ1" s="80"/>
      <c r="FJR1" s="80"/>
      <c r="FJS1" s="80"/>
      <c r="FJT1" s="80"/>
      <c r="FJU1" s="80"/>
      <c r="FJV1" s="80"/>
      <c r="FJW1" s="80"/>
      <c r="FJX1" s="80"/>
      <c r="FJY1" s="80"/>
      <c r="FJZ1" s="80"/>
      <c r="FKA1" s="80"/>
      <c r="FKB1" s="80"/>
      <c r="FKC1" s="80"/>
      <c r="FKD1" s="80"/>
      <c r="FKE1" s="80"/>
      <c r="FKF1" s="80"/>
      <c r="FKG1" s="80"/>
      <c r="FKH1" s="80"/>
      <c r="FKI1" s="80"/>
      <c r="FKJ1" s="80"/>
      <c r="FKK1" s="80"/>
      <c r="FKL1" s="80"/>
      <c r="FKM1" s="80"/>
      <c r="FKN1" s="80"/>
      <c r="FKO1" s="80"/>
      <c r="FKP1" s="80"/>
      <c r="FKQ1" s="80"/>
      <c r="FKR1" s="80"/>
      <c r="FKS1" s="80"/>
      <c r="FKT1" s="80"/>
      <c r="FKU1" s="80"/>
      <c r="FKV1" s="80"/>
      <c r="FKW1" s="80"/>
      <c r="FKX1" s="80"/>
      <c r="FKY1" s="80"/>
      <c r="FKZ1" s="80"/>
      <c r="FLA1" s="80"/>
      <c r="FLB1" s="80"/>
      <c r="FLC1" s="80"/>
      <c r="FLD1" s="80"/>
      <c r="FLE1" s="80"/>
      <c r="FLF1" s="80"/>
      <c r="FLG1" s="80"/>
      <c r="FLH1" s="80"/>
      <c r="FLI1" s="80"/>
      <c r="FLJ1" s="80"/>
      <c r="FLK1" s="80"/>
      <c r="FLL1" s="80"/>
      <c r="FLM1" s="80"/>
      <c r="FLN1" s="80"/>
      <c r="FLO1" s="80"/>
      <c r="FLP1" s="80"/>
      <c r="FLQ1" s="80"/>
      <c r="FLR1" s="80"/>
      <c r="FLS1" s="80"/>
      <c r="FLT1" s="80"/>
      <c r="FLU1" s="80"/>
      <c r="FLV1" s="80"/>
      <c r="FLW1" s="80"/>
      <c r="FLX1" s="80"/>
      <c r="FLY1" s="80"/>
      <c r="FLZ1" s="80"/>
      <c r="FMA1" s="80"/>
      <c r="FMB1" s="80"/>
      <c r="FMC1" s="80"/>
      <c r="FMD1" s="80"/>
      <c r="FME1" s="80"/>
      <c r="FMF1" s="80"/>
      <c r="FMG1" s="80"/>
      <c r="FMH1" s="80"/>
      <c r="FMI1" s="80"/>
      <c r="FMJ1" s="80"/>
      <c r="FMK1" s="80"/>
      <c r="FML1" s="80"/>
      <c r="FMM1" s="80"/>
      <c r="FMN1" s="80"/>
      <c r="FMO1" s="80"/>
      <c r="FMP1" s="80"/>
      <c r="FMQ1" s="80"/>
      <c r="FMR1" s="80"/>
      <c r="FMS1" s="80"/>
      <c r="FMT1" s="80"/>
      <c r="FMU1" s="80"/>
      <c r="FMV1" s="80"/>
      <c r="FMW1" s="80"/>
      <c r="FMX1" s="80"/>
      <c r="FMY1" s="80"/>
      <c r="FMZ1" s="80"/>
      <c r="FNA1" s="80"/>
      <c r="FNB1" s="80"/>
      <c r="FNC1" s="80"/>
      <c r="FND1" s="80"/>
      <c r="FNE1" s="80"/>
      <c r="FNF1" s="80"/>
      <c r="FNG1" s="80"/>
      <c r="FNH1" s="80"/>
      <c r="FNI1" s="80"/>
      <c r="FNJ1" s="80"/>
      <c r="FNK1" s="80"/>
      <c r="FNL1" s="80"/>
      <c r="FNM1" s="80"/>
      <c r="FNN1" s="80"/>
      <c r="FNO1" s="80"/>
      <c r="FNP1" s="80"/>
      <c r="FNQ1" s="80"/>
      <c r="FNR1" s="80"/>
      <c r="FNS1" s="80"/>
      <c r="FNT1" s="80"/>
      <c r="FNU1" s="80"/>
      <c r="FNV1" s="80"/>
      <c r="FNW1" s="80"/>
      <c r="FNX1" s="80"/>
      <c r="FNY1" s="80"/>
      <c r="FNZ1" s="80"/>
      <c r="FOA1" s="80"/>
      <c r="FOB1" s="80"/>
      <c r="FOC1" s="80"/>
      <c r="FOD1" s="80"/>
      <c r="FOE1" s="80"/>
      <c r="FOF1" s="80"/>
      <c r="FOG1" s="80"/>
      <c r="FOH1" s="80"/>
      <c r="FOI1" s="80"/>
      <c r="FOJ1" s="80"/>
      <c r="FOK1" s="80"/>
      <c r="FOL1" s="80"/>
      <c r="FOM1" s="80"/>
      <c r="FON1" s="80"/>
      <c r="FOO1" s="80"/>
      <c r="FOP1" s="80"/>
      <c r="FOQ1" s="80"/>
      <c r="FOR1" s="80"/>
      <c r="FOS1" s="80"/>
      <c r="FOT1" s="80"/>
      <c r="FOU1" s="80"/>
      <c r="FOV1" s="80"/>
      <c r="FOW1" s="80"/>
      <c r="FOX1" s="80"/>
      <c r="FOY1" s="80"/>
      <c r="FOZ1" s="80"/>
      <c r="FPA1" s="80"/>
      <c r="FPB1" s="80"/>
      <c r="FPC1" s="80"/>
      <c r="FPD1" s="80"/>
      <c r="FPE1" s="80"/>
      <c r="FPF1" s="80"/>
      <c r="FPG1" s="80"/>
      <c r="FPH1" s="80"/>
      <c r="FPI1" s="80"/>
      <c r="FPJ1" s="80"/>
      <c r="FPK1" s="80"/>
      <c r="FPL1" s="80"/>
      <c r="FPM1" s="80"/>
      <c r="FPN1" s="80"/>
      <c r="FPO1" s="80"/>
      <c r="FPP1" s="80"/>
      <c r="FPQ1" s="80"/>
      <c r="FPR1" s="80"/>
      <c r="FPS1" s="80"/>
      <c r="FPT1" s="80"/>
      <c r="FPU1" s="80"/>
      <c r="FPV1" s="80"/>
      <c r="FPW1" s="80"/>
      <c r="FPX1" s="80"/>
      <c r="FPY1" s="80"/>
      <c r="FPZ1" s="80"/>
      <c r="FQA1" s="80"/>
      <c r="FQB1" s="80"/>
      <c r="FQC1" s="80"/>
      <c r="FQD1" s="80"/>
      <c r="FQE1" s="80"/>
      <c r="FQF1" s="80"/>
      <c r="FQG1" s="80"/>
      <c r="FQH1" s="80"/>
      <c r="FQI1" s="80"/>
      <c r="FQJ1" s="80"/>
      <c r="FQK1" s="80"/>
      <c r="FQL1" s="80"/>
      <c r="FQM1" s="80"/>
      <c r="FQN1" s="80"/>
      <c r="FQO1" s="80"/>
      <c r="FQP1" s="80"/>
      <c r="FQQ1" s="80"/>
      <c r="FQR1" s="80"/>
      <c r="FQS1" s="80"/>
      <c r="FQT1" s="80"/>
      <c r="FQU1" s="80"/>
      <c r="FQV1" s="80"/>
      <c r="FQW1" s="80"/>
      <c r="FQX1" s="80"/>
      <c r="FQY1" s="80"/>
      <c r="FQZ1" s="80"/>
      <c r="FRA1" s="80"/>
      <c r="FRB1" s="80"/>
      <c r="FRC1" s="80"/>
      <c r="FRD1" s="80"/>
      <c r="FRE1" s="80"/>
      <c r="FRF1" s="80"/>
      <c r="FRG1" s="80"/>
      <c r="FRH1" s="80"/>
      <c r="FRI1" s="80"/>
      <c r="FRJ1" s="80"/>
      <c r="FRK1" s="80"/>
      <c r="FRL1" s="80"/>
      <c r="FRM1" s="80"/>
      <c r="FRN1" s="80"/>
      <c r="FRO1" s="80"/>
      <c r="FRP1" s="80"/>
      <c r="FRQ1" s="80"/>
      <c r="FRR1" s="80"/>
      <c r="FRS1" s="80"/>
      <c r="FRT1" s="80"/>
      <c r="FRU1" s="80"/>
      <c r="FRV1" s="80"/>
      <c r="FRW1" s="80"/>
      <c r="FRX1" s="80"/>
      <c r="FRY1" s="80"/>
      <c r="FRZ1" s="80"/>
      <c r="FSA1" s="80"/>
      <c r="FSB1" s="80"/>
      <c r="FSC1" s="80"/>
      <c r="FSD1" s="80"/>
      <c r="FSE1" s="80"/>
      <c r="FSF1" s="80"/>
      <c r="FSG1" s="80"/>
      <c r="FSH1" s="80"/>
      <c r="FSI1" s="80"/>
      <c r="FSJ1" s="80"/>
      <c r="FSK1" s="80"/>
      <c r="FSL1" s="80"/>
      <c r="FSM1" s="80"/>
      <c r="FSN1" s="80"/>
      <c r="FSO1" s="80"/>
      <c r="FSP1" s="80"/>
      <c r="FSQ1" s="80"/>
      <c r="FSR1" s="80"/>
      <c r="FSS1" s="80"/>
      <c r="FST1" s="80"/>
      <c r="FSU1" s="80"/>
      <c r="FSV1" s="80"/>
      <c r="FSW1" s="80"/>
      <c r="FSX1" s="80"/>
      <c r="FSY1" s="80"/>
      <c r="FSZ1" s="80"/>
      <c r="FTA1" s="80"/>
      <c r="FTB1" s="80"/>
      <c r="FTC1" s="80"/>
      <c r="FTD1" s="80"/>
      <c r="FTE1" s="80"/>
      <c r="FTF1" s="80"/>
      <c r="FTG1" s="80"/>
      <c r="FTH1" s="80"/>
      <c r="FTI1" s="80"/>
      <c r="FTJ1" s="80"/>
      <c r="FTK1" s="80"/>
      <c r="FTL1" s="80"/>
      <c r="FTM1" s="80"/>
      <c r="FTN1" s="80"/>
      <c r="FTO1" s="80"/>
      <c r="FTP1" s="80"/>
      <c r="FTQ1" s="80"/>
      <c r="FTR1" s="80"/>
      <c r="FTS1" s="80"/>
      <c r="FTT1" s="80"/>
      <c r="FTU1" s="80"/>
      <c r="FTV1" s="80"/>
      <c r="FTW1" s="80"/>
      <c r="FTX1" s="80"/>
      <c r="FTY1" s="80"/>
      <c r="FTZ1" s="80"/>
      <c r="FUA1" s="80"/>
      <c r="FUB1" s="80"/>
      <c r="FUC1" s="80"/>
      <c r="FUD1" s="80"/>
      <c r="FUE1" s="80"/>
      <c r="FUF1" s="80"/>
      <c r="FUG1" s="80"/>
      <c r="FUH1" s="80"/>
      <c r="FUI1" s="80"/>
      <c r="FUJ1" s="80"/>
      <c r="FUK1" s="80"/>
      <c r="FUL1" s="80"/>
      <c r="FUM1" s="80"/>
      <c r="FUN1" s="80"/>
      <c r="FUO1" s="80"/>
      <c r="FUP1" s="80"/>
      <c r="FUQ1" s="80"/>
      <c r="FUR1" s="80"/>
      <c r="FUS1" s="80"/>
      <c r="FUT1" s="80"/>
      <c r="FUU1" s="80"/>
      <c r="FUV1" s="80"/>
      <c r="FUW1" s="80"/>
      <c r="FUX1" s="80"/>
      <c r="FUY1" s="80"/>
      <c r="FUZ1" s="80"/>
      <c r="FVA1" s="80"/>
      <c r="FVB1" s="80"/>
      <c r="FVC1" s="80"/>
      <c r="FVD1" s="80"/>
      <c r="FVE1" s="80"/>
      <c r="FVF1" s="80"/>
      <c r="FVG1" s="80"/>
      <c r="FVH1" s="80"/>
      <c r="FVI1" s="80"/>
      <c r="FVJ1" s="80"/>
      <c r="FVK1" s="80"/>
      <c r="FVL1" s="80"/>
      <c r="FVM1" s="80"/>
      <c r="FVN1" s="80"/>
      <c r="FVO1" s="80"/>
      <c r="FVP1" s="80"/>
      <c r="FVQ1" s="80"/>
      <c r="FVR1" s="80"/>
      <c r="FVS1" s="80"/>
      <c r="FVT1" s="80"/>
      <c r="FVU1" s="80"/>
      <c r="FVV1" s="80"/>
      <c r="FVW1" s="80"/>
      <c r="FVX1" s="80"/>
      <c r="FVY1" s="80"/>
      <c r="FVZ1" s="80"/>
      <c r="FWA1" s="80"/>
      <c r="FWB1" s="80"/>
      <c r="FWC1" s="80"/>
      <c r="FWD1" s="80"/>
      <c r="FWE1" s="80"/>
      <c r="FWF1" s="80"/>
      <c r="FWG1" s="80"/>
      <c r="FWH1" s="80"/>
      <c r="FWI1" s="80"/>
      <c r="FWJ1" s="80"/>
      <c r="FWK1" s="80"/>
      <c r="FWL1" s="80"/>
      <c r="FWM1" s="80"/>
      <c r="FWN1" s="80"/>
      <c r="FWO1" s="80"/>
      <c r="FWP1" s="80"/>
      <c r="FWQ1" s="80"/>
      <c r="FWR1" s="80"/>
      <c r="FWS1" s="80"/>
      <c r="FWT1" s="80"/>
      <c r="FWU1" s="80"/>
      <c r="FWV1" s="80"/>
      <c r="FWW1" s="80"/>
      <c r="FWX1" s="80"/>
      <c r="FWY1" s="80"/>
      <c r="FWZ1" s="80"/>
      <c r="FXA1" s="80"/>
      <c r="FXB1" s="80"/>
      <c r="FXC1" s="80"/>
      <c r="FXD1" s="80"/>
      <c r="FXE1" s="80"/>
      <c r="FXF1" s="80"/>
      <c r="FXG1" s="80"/>
      <c r="FXH1" s="80"/>
      <c r="FXI1" s="80"/>
      <c r="FXJ1" s="80"/>
      <c r="FXK1" s="80"/>
      <c r="FXL1" s="80"/>
      <c r="FXM1" s="80"/>
      <c r="FXN1" s="80"/>
      <c r="FXO1" s="80"/>
      <c r="FXP1" s="80"/>
      <c r="FXQ1" s="80"/>
      <c r="FXR1" s="80"/>
      <c r="FXS1" s="80"/>
      <c r="FXT1" s="80"/>
      <c r="FXU1" s="80"/>
      <c r="FXV1" s="80"/>
      <c r="FXW1" s="80"/>
      <c r="FXX1" s="80"/>
      <c r="FXY1" s="80"/>
      <c r="FXZ1" s="80"/>
      <c r="FYA1" s="80"/>
      <c r="FYB1" s="80"/>
      <c r="FYC1" s="80"/>
      <c r="FYD1" s="80"/>
      <c r="FYE1" s="80"/>
      <c r="FYF1" s="80"/>
      <c r="FYG1" s="80"/>
      <c r="FYH1" s="80"/>
      <c r="FYI1" s="80"/>
      <c r="FYJ1" s="80"/>
      <c r="FYK1" s="80"/>
      <c r="FYL1" s="80"/>
      <c r="FYM1" s="80"/>
      <c r="FYN1" s="80"/>
      <c r="FYO1" s="80"/>
      <c r="FYP1" s="80"/>
      <c r="FYQ1" s="80"/>
      <c r="FYR1" s="80"/>
      <c r="FYS1" s="80"/>
      <c r="FYT1" s="80"/>
      <c r="FYU1" s="80"/>
      <c r="FYV1" s="80"/>
      <c r="FYW1" s="80"/>
      <c r="FYX1" s="80"/>
      <c r="FYY1" s="80"/>
      <c r="FYZ1" s="80"/>
      <c r="FZA1" s="80"/>
      <c r="FZB1" s="80"/>
      <c r="FZC1" s="80"/>
      <c r="FZD1" s="80"/>
      <c r="FZE1" s="80"/>
      <c r="FZF1" s="80"/>
      <c r="FZG1" s="80"/>
      <c r="FZH1" s="80"/>
      <c r="FZI1" s="80"/>
      <c r="FZJ1" s="80"/>
      <c r="FZK1" s="80"/>
      <c r="FZL1" s="80"/>
      <c r="FZM1" s="80"/>
      <c r="FZN1" s="80"/>
      <c r="FZO1" s="80"/>
      <c r="FZP1" s="80"/>
      <c r="FZQ1" s="80"/>
      <c r="FZR1" s="80"/>
      <c r="FZS1" s="80"/>
      <c r="FZT1" s="80"/>
      <c r="FZU1" s="80"/>
      <c r="FZV1" s="80"/>
      <c r="FZW1" s="80"/>
      <c r="FZX1" s="80"/>
      <c r="FZY1" s="80"/>
      <c r="FZZ1" s="80"/>
      <c r="GAA1" s="80"/>
      <c r="GAB1" s="80"/>
      <c r="GAC1" s="80"/>
      <c r="GAD1" s="80"/>
      <c r="GAE1" s="80"/>
      <c r="GAF1" s="80"/>
      <c r="GAG1" s="80"/>
      <c r="GAH1" s="80"/>
      <c r="GAI1" s="80"/>
      <c r="GAJ1" s="80"/>
      <c r="GAK1" s="80"/>
      <c r="GAL1" s="80"/>
      <c r="GAM1" s="80"/>
      <c r="GAN1" s="80"/>
      <c r="GAO1" s="80"/>
      <c r="GAP1" s="80"/>
      <c r="GAQ1" s="80"/>
      <c r="GAR1" s="80"/>
      <c r="GAS1" s="80"/>
      <c r="GAT1" s="80"/>
      <c r="GAU1" s="80"/>
      <c r="GAV1" s="80"/>
      <c r="GAW1" s="80"/>
      <c r="GAX1" s="80"/>
      <c r="GAY1" s="80"/>
      <c r="GAZ1" s="80"/>
      <c r="GBA1" s="80"/>
      <c r="GBB1" s="80"/>
      <c r="GBC1" s="80"/>
      <c r="GBD1" s="80"/>
      <c r="GBE1" s="80"/>
      <c r="GBF1" s="80"/>
      <c r="GBG1" s="80"/>
      <c r="GBH1" s="80"/>
      <c r="GBI1" s="80"/>
      <c r="GBJ1" s="80"/>
      <c r="GBK1" s="80"/>
      <c r="GBL1" s="80"/>
      <c r="GBM1" s="80"/>
      <c r="GBN1" s="80"/>
      <c r="GBO1" s="80"/>
      <c r="GBP1" s="80"/>
      <c r="GBQ1" s="80"/>
      <c r="GBR1" s="80"/>
      <c r="GBS1" s="80"/>
      <c r="GBT1" s="80"/>
      <c r="GBU1" s="80"/>
      <c r="GBV1" s="80"/>
      <c r="GBW1" s="80"/>
      <c r="GBX1" s="80"/>
      <c r="GBY1" s="80"/>
      <c r="GBZ1" s="80"/>
      <c r="GCA1" s="80"/>
      <c r="GCB1" s="80"/>
      <c r="GCC1" s="80"/>
      <c r="GCD1" s="80"/>
      <c r="GCE1" s="80"/>
      <c r="GCF1" s="80"/>
      <c r="GCG1" s="80"/>
      <c r="GCH1" s="80"/>
      <c r="GCI1" s="80"/>
      <c r="GCJ1" s="80"/>
      <c r="GCK1" s="80"/>
      <c r="GCL1" s="80"/>
      <c r="GCM1" s="80"/>
      <c r="GCN1" s="80"/>
      <c r="GCO1" s="80"/>
      <c r="GCP1" s="80"/>
      <c r="GCQ1" s="80"/>
      <c r="GCR1" s="80"/>
      <c r="GCS1" s="80"/>
      <c r="GCT1" s="80"/>
      <c r="GCU1" s="80"/>
      <c r="GCV1" s="80"/>
      <c r="GCW1" s="80"/>
      <c r="GCX1" s="80"/>
      <c r="GCY1" s="80"/>
      <c r="GCZ1" s="80"/>
      <c r="GDA1" s="80"/>
      <c r="GDB1" s="80"/>
      <c r="GDC1" s="80"/>
      <c r="GDD1" s="80"/>
      <c r="GDE1" s="80"/>
      <c r="GDF1" s="80"/>
      <c r="GDG1" s="80"/>
      <c r="GDH1" s="80"/>
      <c r="GDI1" s="80"/>
      <c r="GDJ1" s="80"/>
      <c r="GDK1" s="80"/>
      <c r="GDL1" s="80"/>
      <c r="GDM1" s="80"/>
      <c r="GDN1" s="80"/>
      <c r="GDO1" s="80"/>
      <c r="GDP1" s="80"/>
      <c r="GDQ1" s="80"/>
      <c r="GDR1" s="80"/>
      <c r="GDS1" s="80"/>
      <c r="GDT1" s="80"/>
      <c r="GDU1" s="80"/>
      <c r="GDV1" s="80"/>
      <c r="GDW1" s="80"/>
      <c r="GDX1" s="80"/>
      <c r="GDY1" s="80"/>
      <c r="GDZ1" s="80"/>
      <c r="GEA1" s="80"/>
      <c r="GEB1" s="80"/>
      <c r="GEC1" s="80"/>
      <c r="GED1" s="80"/>
      <c r="GEE1" s="80"/>
      <c r="GEF1" s="80"/>
      <c r="GEG1" s="80"/>
      <c r="GEH1" s="80"/>
      <c r="GEI1" s="80"/>
      <c r="GEJ1" s="80"/>
      <c r="GEK1" s="80"/>
      <c r="GEL1" s="80"/>
      <c r="GEM1" s="80"/>
      <c r="GEN1" s="80"/>
      <c r="GEO1" s="80"/>
      <c r="GEP1" s="80"/>
      <c r="GEQ1" s="80"/>
      <c r="GER1" s="80"/>
      <c r="GES1" s="80"/>
      <c r="GET1" s="80"/>
      <c r="GEU1" s="80"/>
      <c r="GEV1" s="80"/>
      <c r="GEW1" s="80"/>
      <c r="GEX1" s="80"/>
      <c r="GEY1" s="80"/>
      <c r="GEZ1" s="80"/>
      <c r="GFA1" s="80"/>
      <c r="GFB1" s="80"/>
      <c r="GFC1" s="80"/>
      <c r="GFD1" s="80"/>
      <c r="GFE1" s="80"/>
      <c r="GFF1" s="80"/>
      <c r="GFG1" s="80"/>
      <c r="GFH1" s="80"/>
      <c r="GFI1" s="80"/>
      <c r="GFJ1" s="80"/>
      <c r="GFK1" s="80"/>
      <c r="GFL1" s="80"/>
      <c r="GFM1" s="80"/>
      <c r="GFN1" s="80"/>
      <c r="GFO1" s="80"/>
      <c r="GFP1" s="80"/>
      <c r="GFQ1" s="80"/>
      <c r="GFR1" s="80"/>
      <c r="GFS1" s="80"/>
      <c r="GFT1" s="80"/>
      <c r="GFU1" s="80"/>
      <c r="GFV1" s="80"/>
      <c r="GFW1" s="80"/>
      <c r="GFX1" s="80"/>
      <c r="GFY1" s="80"/>
      <c r="GFZ1" s="80"/>
      <c r="GGA1" s="80"/>
      <c r="GGB1" s="80"/>
      <c r="GGC1" s="80"/>
      <c r="GGD1" s="80"/>
      <c r="GGE1" s="80"/>
      <c r="GGF1" s="80"/>
      <c r="GGG1" s="80"/>
      <c r="GGH1" s="80"/>
      <c r="GGI1" s="80"/>
      <c r="GGJ1" s="80"/>
      <c r="GGK1" s="80"/>
      <c r="GGL1" s="80"/>
      <c r="GGM1" s="80"/>
      <c r="GGN1" s="80"/>
      <c r="GGO1" s="80"/>
      <c r="GGP1" s="80"/>
      <c r="GGQ1" s="80"/>
      <c r="GGR1" s="80"/>
      <c r="GGS1" s="80"/>
      <c r="GGT1" s="80"/>
      <c r="GGU1" s="80"/>
      <c r="GGV1" s="80"/>
      <c r="GGW1" s="80"/>
      <c r="GGX1" s="80"/>
      <c r="GGY1" s="80"/>
      <c r="GGZ1" s="80"/>
      <c r="GHA1" s="80"/>
      <c r="GHB1" s="80"/>
      <c r="GHC1" s="80"/>
      <c r="GHD1" s="80"/>
      <c r="GHE1" s="80"/>
      <c r="GHF1" s="80"/>
      <c r="GHG1" s="80"/>
      <c r="GHH1" s="80"/>
      <c r="GHI1" s="80"/>
      <c r="GHJ1" s="80"/>
      <c r="GHK1" s="80"/>
      <c r="GHL1" s="80"/>
      <c r="GHM1" s="80"/>
      <c r="GHN1" s="80"/>
      <c r="GHO1" s="80"/>
      <c r="GHP1" s="80"/>
      <c r="GHQ1" s="80"/>
      <c r="GHR1" s="80"/>
      <c r="GHS1" s="80"/>
      <c r="GHT1" s="80"/>
      <c r="GHU1" s="80"/>
      <c r="GHV1" s="80"/>
      <c r="GHW1" s="80"/>
      <c r="GHX1" s="80"/>
      <c r="GHY1" s="80"/>
      <c r="GHZ1" s="80"/>
      <c r="GIA1" s="80"/>
      <c r="GIB1" s="80"/>
      <c r="GIC1" s="80"/>
      <c r="GID1" s="80"/>
      <c r="GIE1" s="80"/>
      <c r="GIF1" s="80"/>
      <c r="GIG1" s="80"/>
      <c r="GIH1" s="80"/>
      <c r="GII1" s="80"/>
      <c r="GIJ1" s="80"/>
      <c r="GIK1" s="80"/>
      <c r="GIL1" s="80"/>
      <c r="GIM1" s="80"/>
      <c r="GIN1" s="80"/>
      <c r="GIO1" s="80"/>
      <c r="GIP1" s="80"/>
      <c r="GIQ1" s="80"/>
      <c r="GIR1" s="80"/>
      <c r="GIS1" s="80"/>
      <c r="GIT1" s="80"/>
      <c r="GIU1" s="80"/>
      <c r="GIV1" s="80"/>
      <c r="GIW1" s="80"/>
      <c r="GIX1" s="80"/>
      <c r="GIY1" s="80"/>
      <c r="GIZ1" s="80"/>
      <c r="GJA1" s="80"/>
      <c r="GJB1" s="80"/>
      <c r="GJC1" s="80"/>
      <c r="GJD1" s="80"/>
      <c r="GJE1" s="80"/>
      <c r="GJF1" s="80"/>
      <c r="GJG1" s="80"/>
      <c r="GJH1" s="80"/>
      <c r="GJI1" s="80"/>
      <c r="GJJ1" s="80"/>
      <c r="GJK1" s="80"/>
      <c r="GJL1" s="80"/>
      <c r="GJM1" s="80"/>
      <c r="GJN1" s="80"/>
      <c r="GJO1" s="80"/>
      <c r="GJP1" s="80"/>
      <c r="GJQ1" s="80"/>
      <c r="GJR1" s="80"/>
      <c r="GJS1" s="80"/>
      <c r="GJT1" s="80"/>
      <c r="GJU1" s="80"/>
      <c r="GJV1" s="80"/>
      <c r="GJW1" s="80"/>
      <c r="GJX1" s="80"/>
      <c r="GJY1" s="80"/>
      <c r="GJZ1" s="80"/>
      <c r="GKA1" s="80"/>
      <c r="GKB1" s="80"/>
      <c r="GKC1" s="80"/>
      <c r="GKD1" s="80"/>
      <c r="GKE1" s="80"/>
      <c r="GKF1" s="80"/>
      <c r="GKG1" s="80"/>
      <c r="GKH1" s="80"/>
      <c r="GKI1" s="80"/>
      <c r="GKJ1" s="80"/>
      <c r="GKK1" s="80"/>
      <c r="GKL1" s="80"/>
      <c r="GKM1" s="80"/>
      <c r="GKN1" s="80"/>
      <c r="GKO1" s="80"/>
      <c r="GKP1" s="80"/>
      <c r="GKQ1" s="80"/>
      <c r="GKR1" s="80"/>
      <c r="GKS1" s="80"/>
      <c r="GKT1" s="80"/>
      <c r="GKU1" s="80"/>
      <c r="GKV1" s="80"/>
      <c r="GKW1" s="80"/>
      <c r="GKX1" s="80"/>
      <c r="GKY1" s="80"/>
      <c r="GKZ1" s="80"/>
      <c r="GLA1" s="80"/>
      <c r="GLB1" s="80"/>
      <c r="GLC1" s="80"/>
      <c r="GLD1" s="80"/>
      <c r="GLE1" s="80"/>
      <c r="GLF1" s="80"/>
      <c r="GLG1" s="80"/>
      <c r="GLH1" s="80"/>
      <c r="GLI1" s="80"/>
      <c r="GLJ1" s="80"/>
      <c r="GLK1" s="80"/>
      <c r="GLL1" s="80"/>
      <c r="GLM1" s="80"/>
      <c r="GLN1" s="80"/>
      <c r="GLO1" s="80"/>
      <c r="GLP1" s="80"/>
      <c r="GLQ1" s="80"/>
      <c r="GLR1" s="80"/>
      <c r="GLS1" s="80"/>
      <c r="GLT1" s="80"/>
      <c r="GLU1" s="80"/>
      <c r="GLV1" s="80"/>
      <c r="GLW1" s="80"/>
      <c r="GLX1" s="80"/>
      <c r="GLY1" s="80"/>
      <c r="GLZ1" s="80"/>
      <c r="GMA1" s="80"/>
      <c r="GMB1" s="80"/>
      <c r="GMC1" s="80"/>
      <c r="GMD1" s="80"/>
      <c r="GME1" s="80"/>
      <c r="GMF1" s="80"/>
      <c r="GMG1" s="80"/>
      <c r="GMH1" s="80"/>
      <c r="GMI1" s="80"/>
      <c r="GMJ1" s="80"/>
      <c r="GMK1" s="80"/>
      <c r="GML1" s="80"/>
      <c r="GMM1" s="80"/>
      <c r="GMN1" s="80"/>
      <c r="GMO1" s="80"/>
      <c r="GMP1" s="80"/>
      <c r="GMQ1" s="80"/>
      <c r="GMR1" s="80"/>
      <c r="GMS1" s="80"/>
      <c r="GMT1" s="80"/>
      <c r="GMU1" s="80"/>
      <c r="GMV1" s="80"/>
      <c r="GMW1" s="80"/>
      <c r="GMX1" s="80"/>
      <c r="GMY1" s="80"/>
      <c r="GMZ1" s="80"/>
      <c r="GNA1" s="80"/>
      <c r="GNB1" s="80"/>
      <c r="GNC1" s="80"/>
      <c r="GND1" s="80"/>
      <c r="GNE1" s="80"/>
      <c r="GNF1" s="80"/>
      <c r="GNG1" s="80"/>
      <c r="GNH1" s="80"/>
      <c r="GNI1" s="80"/>
      <c r="GNJ1" s="80"/>
      <c r="GNK1" s="80"/>
      <c r="GNL1" s="80"/>
      <c r="GNM1" s="80"/>
      <c r="GNN1" s="80"/>
      <c r="GNO1" s="80"/>
      <c r="GNP1" s="80"/>
      <c r="GNQ1" s="80"/>
      <c r="GNR1" s="80"/>
      <c r="GNS1" s="80"/>
      <c r="GNT1" s="80"/>
      <c r="GNU1" s="80"/>
      <c r="GNV1" s="80"/>
      <c r="GNW1" s="80"/>
      <c r="GNX1" s="80"/>
      <c r="GNY1" s="80"/>
      <c r="GNZ1" s="80"/>
      <c r="GOA1" s="80"/>
      <c r="GOB1" s="80"/>
      <c r="GOC1" s="80"/>
      <c r="GOD1" s="80"/>
      <c r="GOE1" s="80"/>
      <c r="GOF1" s="80"/>
      <c r="GOG1" s="80"/>
      <c r="GOH1" s="80"/>
      <c r="GOI1" s="80"/>
      <c r="GOJ1" s="80"/>
      <c r="GOK1" s="80"/>
      <c r="GOL1" s="80"/>
      <c r="GOM1" s="80"/>
      <c r="GON1" s="80"/>
      <c r="GOO1" s="80"/>
      <c r="GOP1" s="80"/>
      <c r="GOQ1" s="80"/>
      <c r="GOR1" s="80"/>
      <c r="GOS1" s="80"/>
      <c r="GOT1" s="80"/>
      <c r="GOU1" s="80"/>
      <c r="GOV1" s="80"/>
      <c r="GOW1" s="80"/>
      <c r="GOX1" s="80"/>
      <c r="GOY1" s="80"/>
      <c r="GOZ1" s="80"/>
      <c r="GPA1" s="80"/>
      <c r="GPB1" s="80"/>
      <c r="GPC1" s="80"/>
      <c r="GPD1" s="80"/>
      <c r="GPE1" s="80"/>
      <c r="GPF1" s="80"/>
      <c r="GPG1" s="80"/>
      <c r="GPH1" s="80"/>
      <c r="GPI1" s="80"/>
      <c r="GPJ1" s="80"/>
      <c r="GPK1" s="80"/>
      <c r="GPL1" s="80"/>
      <c r="GPM1" s="80"/>
      <c r="GPN1" s="80"/>
      <c r="GPO1" s="80"/>
      <c r="GPP1" s="80"/>
      <c r="GPQ1" s="80"/>
      <c r="GPR1" s="80"/>
      <c r="GPS1" s="80"/>
      <c r="GPT1" s="80"/>
      <c r="GPU1" s="80"/>
      <c r="GPV1" s="80"/>
      <c r="GPW1" s="80"/>
      <c r="GPX1" s="80"/>
      <c r="GPY1" s="80"/>
      <c r="GPZ1" s="80"/>
      <c r="GQA1" s="80"/>
      <c r="GQB1" s="80"/>
      <c r="GQC1" s="80"/>
      <c r="GQD1" s="80"/>
      <c r="GQE1" s="80"/>
      <c r="GQF1" s="80"/>
      <c r="GQG1" s="80"/>
      <c r="GQH1" s="80"/>
      <c r="GQI1" s="80"/>
      <c r="GQJ1" s="80"/>
      <c r="GQK1" s="80"/>
      <c r="GQL1" s="80"/>
      <c r="GQM1" s="80"/>
      <c r="GQN1" s="80"/>
      <c r="GQO1" s="80"/>
      <c r="GQP1" s="80"/>
      <c r="GQQ1" s="80"/>
      <c r="GQR1" s="80"/>
      <c r="GQS1" s="80"/>
      <c r="GQT1" s="80"/>
      <c r="GQU1" s="80"/>
      <c r="GQV1" s="80"/>
      <c r="GQW1" s="80"/>
      <c r="GQX1" s="80"/>
      <c r="GQY1" s="80"/>
      <c r="GQZ1" s="80"/>
      <c r="GRA1" s="80"/>
      <c r="GRB1" s="80"/>
      <c r="GRC1" s="80"/>
      <c r="GRD1" s="80"/>
      <c r="GRE1" s="80"/>
      <c r="GRF1" s="80"/>
      <c r="GRG1" s="80"/>
      <c r="GRH1" s="80"/>
      <c r="GRI1" s="80"/>
      <c r="GRJ1" s="80"/>
      <c r="GRK1" s="80"/>
      <c r="GRL1" s="80"/>
      <c r="GRM1" s="80"/>
      <c r="GRN1" s="80"/>
      <c r="GRO1" s="80"/>
      <c r="GRP1" s="80"/>
      <c r="GRQ1" s="80"/>
      <c r="GRR1" s="80"/>
      <c r="GRS1" s="80"/>
      <c r="GRT1" s="80"/>
      <c r="GRU1" s="80"/>
      <c r="GRV1" s="80"/>
      <c r="GRW1" s="80"/>
      <c r="GRX1" s="80"/>
      <c r="GRY1" s="80"/>
      <c r="GRZ1" s="80"/>
      <c r="GSA1" s="80"/>
      <c r="GSB1" s="80"/>
      <c r="GSC1" s="80"/>
      <c r="GSD1" s="80"/>
      <c r="GSE1" s="80"/>
      <c r="GSF1" s="80"/>
      <c r="GSG1" s="80"/>
      <c r="GSH1" s="80"/>
      <c r="GSI1" s="80"/>
      <c r="GSJ1" s="80"/>
      <c r="GSK1" s="80"/>
      <c r="GSL1" s="80"/>
      <c r="GSM1" s="80"/>
      <c r="GSN1" s="80"/>
      <c r="GSO1" s="80"/>
      <c r="GSP1" s="80"/>
      <c r="GSQ1" s="80"/>
      <c r="GSR1" s="80"/>
      <c r="GSS1" s="80"/>
      <c r="GST1" s="80"/>
      <c r="GSU1" s="80"/>
      <c r="GSV1" s="80"/>
      <c r="GSW1" s="80"/>
      <c r="GSX1" s="80"/>
      <c r="GSY1" s="80"/>
      <c r="GSZ1" s="80"/>
      <c r="GTA1" s="80"/>
      <c r="GTB1" s="80"/>
      <c r="GTC1" s="80"/>
      <c r="GTD1" s="80"/>
      <c r="GTE1" s="80"/>
      <c r="GTF1" s="80"/>
      <c r="GTG1" s="80"/>
      <c r="GTH1" s="80"/>
      <c r="GTI1" s="80"/>
      <c r="GTJ1" s="80"/>
      <c r="GTK1" s="80"/>
      <c r="GTL1" s="80"/>
      <c r="GTM1" s="80"/>
      <c r="GTN1" s="80"/>
      <c r="GTO1" s="80"/>
      <c r="GTP1" s="80"/>
      <c r="GTQ1" s="80"/>
      <c r="GTR1" s="80"/>
      <c r="GTS1" s="80"/>
      <c r="GTT1" s="80"/>
      <c r="GTU1" s="80"/>
      <c r="GTV1" s="80"/>
      <c r="GTW1" s="80"/>
      <c r="GTX1" s="80"/>
      <c r="GTY1" s="80"/>
      <c r="GTZ1" s="80"/>
      <c r="GUA1" s="80"/>
      <c r="GUB1" s="80"/>
      <c r="GUC1" s="80"/>
      <c r="GUD1" s="80"/>
      <c r="GUE1" s="80"/>
      <c r="GUF1" s="80"/>
      <c r="GUG1" s="80"/>
      <c r="GUH1" s="80"/>
      <c r="GUI1" s="80"/>
      <c r="GUJ1" s="80"/>
      <c r="GUK1" s="80"/>
      <c r="GUL1" s="80"/>
      <c r="GUM1" s="80"/>
      <c r="GUN1" s="80"/>
      <c r="GUO1" s="80"/>
      <c r="GUP1" s="80"/>
      <c r="GUQ1" s="80"/>
      <c r="GUR1" s="80"/>
      <c r="GUS1" s="80"/>
      <c r="GUT1" s="80"/>
      <c r="GUU1" s="80"/>
      <c r="GUV1" s="80"/>
      <c r="GUW1" s="80"/>
      <c r="GUX1" s="80"/>
      <c r="GUY1" s="80"/>
      <c r="GUZ1" s="80"/>
      <c r="GVA1" s="80"/>
      <c r="GVB1" s="80"/>
      <c r="GVC1" s="80"/>
      <c r="GVD1" s="80"/>
      <c r="GVE1" s="80"/>
      <c r="GVF1" s="80"/>
      <c r="GVG1" s="80"/>
      <c r="GVH1" s="80"/>
      <c r="GVI1" s="80"/>
      <c r="GVJ1" s="80"/>
      <c r="GVK1" s="80"/>
      <c r="GVL1" s="80"/>
      <c r="GVM1" s="80"/>
      <c r="GVN1" s="80"/>
      <c r="GVO1" s="80"/>
      <c r="GVP1" s="80"/>
      <c r="GVQ1" s="80"/>
      <c r="GVR1" s="80"/>
      <c r="GVS1" s="80"/>
      <c r="GVT1" s="80"/>
      <c r="GVU1" s="80"/>
      <c r="GVV1" s="80"/>
      <c r="GVW1" s="80"/>
      <c r="GVX1" s="80"/>
      <c r="GVY1" s="80"/>
      <c r="GVZ1" s="80"/>
      <c r="GWA1" s="80"/>
      <c r="GWB1" s="80"/>
      <c r="GWC1" s="80"/>
      <c r="GWD1" s="80"/>
      <c r="GWE1" s="80"/>
      <c r="GWF1" s="80"/>
      <c r="GWG1" s="80"/>
      <c r="GWH1" s="80"/>
      <c r="GWI1" s="80"/>
      <c r="GWJ1" s="80"/>
      <c r="GWK1" s="80"/>
      <c r="GWL1" s="80"/>
      <c r="GWM1" s="80"/>
      <c r="GWN1" s="80"/>
      <c r="GWO1" s="80"/>
      <c r="GWP1" s="80"/>
      <c r="GWQ1" s="80"/>
      <c r="GWR1" s="80"/>
      <c r="GWS1" s="80"/>
      <c r="GWT1" s="80"/>
      <c r="GWU1" s="80"/>
      <c r="GWV1" s="80"/>
      <c r="GWW1" s="80"/>
      <c r="GWX1" s="80"/>
      <c r="GWY1" s="80"/>
      <c r="GWZ1" s="80"/>
      <c r="GXA1" s="80"/>
      <c r="GXB1" s="80"/>
      <c r="GXC1" s="80"/>
      <c r="GXD1" s="80"/>
      <c r="GXE1" s="80"/>
      <c r="GXF1" s="80"/>
      <c r="GXG1" s="80"/>
      <c r="GXH1" s="80"/>
      <c r="GXI1" s="80"/>
      <c r="GXJ1" s="80"/>
      <c r="GXK1" s="80"/>
      <c r="GXL1" s="80"/>
      <c r="GXM1" s="80"/>
      <c r="GXN1" s="80"/>
      <c r="GXO1" s="80"/>
      <c r="GXP1" s="80"/>
      <c r="GXQ1" s="80"/>
      <c r="GXR1" s="80"/>
      <c r="GXS1" s="80"/>
      <c r="GXT1" s="80"/>
      <c r="GXU1" s="80"/>
      <c r="GXV1" s="80"/>
      <c r="GXW1" s="80"/>
      <c r="GXX1" s="80"/>
      <c r="GXY1" s="80"/>
      <c r="GXZ1" s="80"/>
      <c r="GYA1" s="80"/>
      <c r="GYB1" s="80"/>
      <c r="GYC1" s="80"/>
      <c r="GYD1" s="80"/>
      <c r="GYE1" s="80"/>
      <c r="GYF1" s="80"/>
      <c r="GYG1" s="80"/>
      <c r="GYH1" s="80"/>
      <c r="GYI1" s="80"/>
      <c r="GYJ1" s="80"/>
      <c r="GYK1" s="80"/>
      <c r="GYL1" s="80"/>
      <c r="GYM1" s="80"/>
      <c r="GYN1" s="80"/>
      <c r="GYO1" s="80"/>
      <c r="GYP1" s="80"/>
      <c r="GYQ1" s="80"/>
      <c r="GYR1" s="80"/>
      <c r="GYS1" s="80"/>
      <c r="GYT1" s="80"/>
      <c r="GYU1" s="80"/>
      <c r="GYV1" s="80"/>
      <c r="GYW1" s="80"/>
      <c r="GYX1" s="80"/>
      <c r="GYY1" s="80"/>
      <c r="GYZ1" s="80"/>
      <c r="GZA1" s="80"/>
      <c r="GZB1" s="80"/>
      <c r="GZC1" s="80"/>
      <c r="GZD1" s="80"/>
      <c r="GZE1" s="80"/>
      <c r="GZF1" s="80"/>
      <c r="GZG1" s="80"/>
      <c r="GZH1" s="80"/>
      <c r="GZI1" s="80"/>
      <c r="GZJ1" s="80"/>
      <c r="GZK1" s="80"/>
      <c r="GZL1" s="80"/>
      <c r="GZM1" s="80"/>
      <c r="GZN1" s="80"/>
      <c r="GZO1" s="80"/>
      <c r="GZP1" s="80"/>
      <c r="GZQ1" s="80"/>
      <c r="GZR1" s="80"/>
      <c r="GZS1" s="80"/>
      <c r="GZT1" s="80"/>
      <c r="GZU1" s="80"/>
      <c r="GZV1" s="80"/>
      <c r="GZW1" s="80"/>
      <c r="GZX1" s="80"/>
      <c r="GZY1" s="80"/>
      <c r="GZZ1" s="80"/>
      <c r="HAA1" s="80"/>
      <c r="HAB1" s="80"/>
      <c r="HAC1" s="80"/>
      <c r="HAD1" s="80"/>
      <c r="HAE1" s="80"/>
      <c r="HAF1" s="80"/>
      <c r="HAG1" s="80"/>
      <c r="HAH1" s="80"/>
      <c r="HAI1" s="80"/>
      <c r="HAJ1" s="80"/>
      <c r="HAK1" s="80"/>
      <c r="HAL1" s="80"/>
      <c r="HAM1" s="80"/>
      <c r="HAN1" s="80"/>
      <c r="HAO1" s="80"/>
      <c r="HAP1" s="80"/>
      <c r="HAQ1" s="80"/>
      <c r="HAR1" s="80"/>
      <c r="HAS1" s="80"/>
      <c r="HAT1" s="80"/>
      <c r="HAU1" s="80"/>
      <c r="HAV1" s="80"/>
      <c r="HAW1" s="80"/>
      <c r="HAX1" s="80"/>
      <c r="HAY1" s="80"/>
      <c r="HAZ1" s="80"/>
      <c r="HBA1" s="80"/>
      <c r="HBB1" s="80"/>
      <c r="HBC1" s="80"/>
      <c r="HBD1" s="80"/>
      <c r="HBE1" s="80"/>
      <c r="HBF1" s="80"/>
      <c r="HBG1" s="80"/>
      <c r="HBH1" s="80"/>
      <c r="HBI1" s="80"/>
      <c r="HBJ1" s="80"/>
      <c r="HBK1" s="80"/>
      <c r="HBL1" s="80"/>
      <c r="HBM1" s="80"/>
      <c r="HBN1" s="80"/>
      <c r="HBO1" s="80"/>
      <c r="HBP1" s="80"/>
      <c r="HBQ1" s="80"/>
      <c r="HBR1" s="80"/>
      <c r="HBS1" s="80"/>
      <c r="HBT1" s="80"/>
      <c r="HBU1" s="80"/>
      <c r="HBV1" s="80"/>
      <c r="HBW1" s="80"/>
      <c r="HBX1" s="80"/>
      <c r="HBY1" s="80"/>
      <c r="HBZ1" s="80"/>
      <c r="HCA1" s="80"/>
      <c r="HCB1" s="80"/>
      <c r="HCC1" s="80"/>
      <c r="HCD1" s="80"/>
      <c r="HCE1" s="80"/>
      <c r="HCF1" s="80"/>
      <c r="HCG1" s="80"/>
      <c r="HCH1" s="80"/>
      <c r="HCI1" s="80"/>
      <c r="HCJ1" s="80"/>
      <c r="HCK1" s="80"/>
      <c r="HCL1" s="80"/>
      <c r="HCM1" s="80"/>
      <c r="HCN1" s="80"/>
      <c r="HCO1" s="80"/>
      <c r="HCP1" s="80"/>
      <c r="HCQ1" s="80"/>
      <c r="HCR1" s="80"/>
      <c r="HCS1" s="80"/>
      <c r="HCT1" s="80"/>
      <c r="HCU1" s="80"/>
      <c r="HCV1" s="80"/>
      <c r="HCW1" s="80"/>
      <c r="HCX1" s="80"/>
      <c r="HCY1" s="80"/>
      <c r="HCZ1" s="80"/>
      <c r="HDA1" s="80"/>
      <c r="HDB1" s="80"/>
      <c r="HDC1" s="80"/>
      <c r="HDD1" s="80"/>
      <c r="HDE1" s="80"/>
      <c r="HDF1" s="80"/>
      <c r="HDG1" s="80"/>
      <c r="HDH1" s="80"/>
      <c r="HDI1" s="80"/>
      <c r="HDJ1" s="80"/>
      <c r="HDK1" s="80"/>
      <c r="HDL1" s="80"/>
      <c r="HDM1" s="80"/>
      <c r="HDN1" s="80"/>
      <c r="HDO1" s="80"/>
      <c r="HDP1" s="80"/>
      <c r="HDQ1" s="80"/>
      <c r="HDR1" s="80"/>
      <c r="HDS1" s="80"/>
      <c r="HDT1" s="80"/>
      <c r="HDU1" s="80"/>
      <c r="HDV1" s="80"/>
      <c r="HDW1" s="80"/>
      <c r="HDX1" s="80"/>
      <c r="HDY1" s="80"/>
      <c r="HDZ1" s="80"/>
      <c r="HEA1" s="80"/>
      <c r="HEB1" s="80"/>
      <c r="HEC1" s="80"/>
      <c r="HED1" s="80"/>
      <c r="HEE1" s="80"/>
      <c r="HEF1" s="80"/>
      <c r="HEG1" s="80"/>
      <c r="HEH1" s="80"/>
      <c r="HEI1" s="80"/>
      <c r="HEJ1" s="80"/>
      <c r="HEK1" s="80"/>
      <c r="HEL1" s="80"/>
      <c r="HEM1" s="80"/>
      <c r="HEN1" s="80"/>
      <c r="HEO1" s="80"/>
      <c r="HEP1" s="80"/>
      <c r="HEQ1" s="80"/>
      <c r="HER1" s="80"/>
      <c r="HES1" s="80"/>
      <c r="HET1" s="80"/>
      <c r="HEU1" s="80"/>
      <c r="HEV1" s="80"/>
      <c r="HEW1" s="80"/>
      <c r="HEX1" s="80"/>
      <c r="HEY1" s="80"/>
      <c r="HEZ1" s="80"/>
      <c r="HFA1" s="80"/>
      <c r="HFB1" s="80"/>
      <c r="HFC1" s="80"/>
      <c r="HFD1" s="80"/>
      <c r="HFE1" s="80"/>
      <c r="HFF1" s="80"/>
      <c r="HFG1" s="80"/>
      <c r="HFH1" s="80"/>
      <c r="HFI1" s="80"/>
      <c r="HFJ1" s="80"/>
      <c r="HFK1" s="80"/>
      <c r="HFL1" s="80"/>
      <c r="HFM1" s="80"/>
      <c r="HFN1" s="80"/>
      <c r="HFO1" s="80"/>
      <c r="HFP1" s="80"/>
      <c r="HFQ1" s="80"/>
      <c r="HFR1" s="80"/>
      <c r="HFS1" s="80"/>
      <c r="HFT1" s="80"/>
      <c r="HFU1" s="80"/>
      <c r="HFV1" s="80"/>
      <c r="HFW1" s="80"/>
      <c r="HFX1" s="80"/>
      <c r="HFY1" s="80"/>
      <c r="HFZ1" s="80"/>
      <c r="HGA1" s="80"/>
      <c r="HGB1" s="80"/>
      <c r="HGC1" s="80"/>
      <c r="HGD1" s="80"/>
      <c r="HGE1" s="80"/>
      <c r="HGF1" s="80"/>
      <c r="HGG1" s="80"/>
      <c r="HGH1" s="80"/>
      <c r="HGI1" s="80"/>
      <c r="HGJ1" s="80"/>
      <c r="HGK1" s="80"/>
      <c r="HGL1" s="80"/>
      <c r="HGM1" s="80"/>
      <c r="HGN1" s="80"/>
      <c r="HGO1" s="80"/>
      <c r="HGP1" s="80"/>
      <c r="HGQ1" s="80"/>
      <c r="HGR1" s="80"/>
      <c r="HGS1" s="80"/>
      <c r="HGT1" s="80"/>
      <c r="HGU1" s="80"/>
      <c r="HGV1" s="80"/>
      <c r="HGW1" s="80"/>
      <c r="HGX1" s="80"/>
      <c r="HGY1" s="80"/>
      <c r="HGZ1" s="80"/>
      <c r="HHA1" s="80"/>
      <c r="HHB1" s="80"/>
      <c r="HHC1" s="80"/>
      <c r="HHD1" s="80"/>
      <c r="HHE1" s="80"/>
      <c r="HHF1" s="80"/>
      <c r="HHG1" s="80"/>
      <c r="HHH1" s="80"/>
      <c r="HHI1" s="80"/>
      <c r="HHJ1" s="80"/>
      <c r="HHK1" s="80"/>
      <c r="HHL1" s="80"/>
      <c r="HHM1" s="80"/>
      <c r="HHN1" s="80"/>
      <c r="HHO1" s="80"/>
      <c r="HHP1" s="80"/>
      <c r="HHQ1" s="80"/>
      <c r="HHR1" s="80"/>
      <c r="HHS1" s="80"/>
      <c r="HHT1" s="80"/>
      <c r="HHU1" s="80"/>
      <c r="HHV1" s="80"/>
      <c r="HHW1" s="80"/>
      <c r="HHX1" s="80"/>
      <c r="HHY1" s="80"/>
      <c r="HHZ1" s="80"/>
      <c r="HIA1" s="80"/>
      <c r="HIB1" s="80"/>
      <c r="HIC1" s="80"/>
      <c r="HID1" s="80"/>
      <c r="HIE1" s="80"/>
      <c r="HIF1" s="80"/>
      <c r="HIG1" s="80"/>
      <c r="HIH1" s="80"/>
      <c r="HII1" s="80"/>
      <c r="HIJ1" s="80"/>
      <c r="HIK1" s="80"/>
      <c r="HIL1" s="80"/>
      <c r="HIM1" s="80"/>
      <c r="HIN1" s="80"/>
      <c r="HIO1" s="80"/>
      <c r="HIP1" s="80"/>
      <c r="HIQ1" s="80"/>
      <c r="HIR1" s="80"/>
      <c r="HIS1" s="80"/>
      <c r="HIT1" s="80"/>
      <c r="HIU1" s="80"/>
      <c r="HIV1" s="80"/>
      <c r="HIW1" s="80"/>
      <c r="HIX1" s="80"/>
      <c r="HIY1" s="80"/>
      <c r="HIZ1" s="80"/>
      <c r="HJA1" s="80"/>
      <c r="HJB1" s="80"/>
      <c r="HJC1" s="80"/>
      <c r="HJD1" s="80"/>
      <c r="HJE1" s="80"/>
      <c r="HJF1" s="80"/>
      <c r="HJG1" s="80"/>
      <c r="HJH1" s="80"/>
      <c r="HJI1" s="80"/>
      <c r="HJJ1" s="80"/>
      <c r="HJK1" s="80"/>
      <c r="HJL1" s="80"/>
      <c r="HJM1" s="80"/>
      <c r="HJN1" s="80"/>
      <c r="HJO1" s="80"/>
      <c r="HJP1" s="80"/>
      <c r="HJQ1" s="80"/>
      <c r="HJR1" s="80"/>
      <c r="HJS1" s="80"/>
      <c r="HJT1" s="80"/>
      <c r="HJU1" s="80"/>
      <c r="HJV1" s="80"/>
      <c r="HJW1" s="80"/>
      <c r="HJX1" s="80"/>
      <c r="HJY1" s="80"/>
      <c r="HJZ1" s="80"/>
      <c r="HKA1" s="80"/>
      <c r="HKB1" s="80"/>
      <c r="HKC1" s="80"/>
      <c r="HKD1" s="80"/>
      <c r="HKE1" s="80"/>
      <c r="HKF1" s="80"/>
      <c r="HKG1" s="80"/>
      <c r="HKH1" s="80"/>
      <c r="HKI1" s="80"/>
      <c r="HKJ1" s="80"/>
      <c r="HKK1" s="80"/>
      <c r="HKL1" s="80"/>
      <c r="HKM1" s="80"/>
      <c r="HKN1" s="80"/>
      <c r="HKO1" s="80"/>
      <c r="HKP1" s="80"/>
      <c r="HKQ1" s="80"/>
      <c r="HKR1" s="80"/>
      <c r="HKS1" s="80"/>
      <c r="HKT1" s="80"/>
      <c r="HKU1" s="80"/>
      <c r="HKV1" s="80"/>
      <c r="HKW1" s="80"/>
      <c r="HKX1" s="80"/>
      <c r="HKY1" s="80"/>
      <c r="HKZ1" s="80"/>
      <c r="HLA1" s="80"/>
      <c r="HLB1" s="80"/>
      <c r="HLC1" s="80"/>
      <c r="HLD1" s="80"/>
      <c r="HLE1" s="80"/>
      <c r="HLF1" s="80"/>
      <c r="HLG1" s="80"/>
      <c r="HLH1" s="80"/>
      <c r="HLI1" s="80"/>
      <c r="HLJ1" s="80"/>
      <c r="HLK1" s="80"/>
      <c r="HLL1" s="80"/>
      <c r="HLM1" s="80"/>
      <c r="HLN1" s="80"/>
      <c r="HLO1" s="80"/>
      <c r="HLP1" s="80"/>
      <c r="HLQ1" s="80"/>
      <c r="HLR1" s="80"/>
      <c r="HLS1" s="80"/>
      <c r="HLT1" s="80"/>
      <c r="HLU1" s="80"/>
      <c r="HLV1" s="80"/>
      <c r="HLW1" s="80"/>
      <c r="HLX1" s="80"/>
      <c r="HLY1" s="80"/>
      <c r="HLZ1" s="80"/>
      <c r="HMA1" s="80"/>
      <c r="HMB1" s="80"/>
      <c r="HMC1" s="80"/>
      <c r="HMD1" s="80"/>
      <c r="HME1" s="80"/>
      <c r="HMF1" s="80"/>
      <c r="HMG1" s="80"/>
      <c r="HMH1" s="80"/>
      <c r="HMI1" s="80"/>
      <c r="HMJ1" s="80"/>
      <c r="HMK1" s="80"/>
      <c r="HML1" s="80"/>
      <c r="HMM1" s="80"/>
      <c r="HMN1" s="80"/>
      <c r="HMO1" s="80"/>
      <c r="HMP1" s="80"/>
      <c r="HMQ1" s="80"/>
      <c r="HMR1" s="80"/>
      <c r="HMS1" s="80"/>
      <c r="HMT1" s="80"/>
      <c r="HMU1" s="80"/>
      <c r="HMV1" s="80"/>
      <c r="HMW1" s="80"/>
      <c r="HMX1" s="80"/>
      <c r="HMY1" s="80"/>
      <c r="HMZ1" s="80"/>
      <c r="HNA1" s="80"/>
      <c r="HNB1" s="80"/>
      <c r="HNC1" s="80"/>
      <c r="HND1" s="80"/>
      <c r="HNE1" s="80"/>
      <c r="HNF1" s="80"/>
      <c r="HNG1" s="80"/>
      <c r="HNH1" s="80"/>
      <c r="HNI1" s="80"/>
      <c r="HNJ1" s="80"/>
      <c r="HNK1" s="80"/>
      <c r="HNL1" s="80"/>
      <c r="HNM1" s="80"/>
      <c r="HNN1" s="80"/>
      <c r="HNO1" s="80"/>
      <c r="HNP1" s="80"/>
      <c r="HNQ1" s="80"/>
      <c r="HNR1" s="80"/>
      <c r="HNS1" s="80"/>
      <c r="HNT1" s="80"/>
      <c r="HNU1" s="80"/>
      <c r="HNV1" s="80"/>
      <c r="HNW1" s="80"/>
      <c r="HNX1" s="80"/>
      <c r="HNY1" s="80"/>
      <c r="HNZ1" s="80"/>
      <c r="HOA1" s="80"/>
      <c r="HOB1" s="80"/>
      <c r="HOC1" s="80"/>
      <c r="HOD1" s="80"/>
      <c r="HOE1" s="80"/>
      <c r="HOF1" s="80"/>
      <c r="HOG1" s="80"/>
      <c r="HOH1" s="80"/>
      <c r="HOI1" s="80"/>
      <c r="HOJ1" s="80"/>
      <c r="HOK1" s="80"/>
      <c r="HOL1" s="80"/>
      <c r="HOM1" s="80"/>
      <c r="HON1" s="80"/>
      <c r="HOO1" s="80"/>
      <c r="HOP1" s="80"/>
      <c r="HOQ1" s="80"/>
      <c r="HOR1" s="80"/>
      <c r="HOS1" s="80"/>
      <c r="HOT1" s="80"/>
      <c r="HOU1" s="80"/>
      <c r="HOV1" s="80"/>
      <c r="HOW1" s="80"/>
      <c r="HOX1" s="80"/>
      <c r="HOY1" s="80"/>
      <c r="HOZ1" s="80"/>
      <c r="HPA1" s="80"/>
      <c r="HPB1" s="80"/>
      <c r="HPC1" s="80"/>
      <c r="HPD1" s="80"/>
      <c r="HPE1" s="80"/>
      <c r="HPF1" s="80"/>
      <c r="HPG1" s="80"/>
      <c r="HPH1" s="80"/>
      <c r="HPI1" s="80"/>
      <c r="HPJ1" s="80"/>
      <c r="HPK1" s="80"/>
      <c r="HPL1" s="80"/>
      <c r="HPM1" s="80"/>
      <c r="HPN1" s="80"/>
      <c r="HPO1" s="80"/>
      <c r="HPP1" s="80"/>
      <c r="HPQ1" s="80"/>
      <c r="HPR1" s="80"/>
      <c r="HPS1" s="80"/>
      <c r="HPT1" s="80"/>
      <c r="HPU1" s="80"/>
      <c r="HPV1" s="80"/>
      <c r="HPW1" s="80"/>
      <c r="HPX1" s="80"/>
      <c r="HPY1" s="80"/>
      <c r="HPZ1" s="80"/>
      <c r="HQA1" s="80"/>
      <c r="HQB1" s="80"/>
      <c r="HQC1" s="80"/>
      <c r="HQD1" s="80"/>
      <c r="HQE1" s="80"/>
      <c r="HQF1" s="80"/>
      <c r="HQG1" s="80"/>
      <c r="HQH1" s="80"/>
      <c r="HQI1" s="80"/>
      <c r="HQJ1" s="80"/>
      <c r="HQK1" s="80"/>
      <c r="HQL1" s="80"/>
      <c r="HQM1" s="80"/>
      <c r="HQN1" s="80"/>
      <c r="HQO1" s="80"/>
      <c r="HQP1" s="80"/>
      <c r="HQQ1" s="80"/>
      <c r="HQR1" s="80"/>
      <c r="HQS1" s="80"/>
      <c r="HQT1" s="80"/>
      <c r="HQU1" s="80"/>
      <c r="HQV1" s="80"/>
      <c r="HQW1" s="80"/>
      <c r="HQX1" s="80"/>
      <c r="HQY1" s="80"/>
      <c r="HQZ1" s="80"/>
      <c r="HRA1" s="80"/>
      <c r="HRB1" s="80"/>
      <c r="HRC1" s="80"/>
      <c r="HRD1" s="80"/>
      <c r="HRE1" s="80"/>
      <c r="HRF1" s="80"/>
      <c r="HRG1" s="80"/>
      <c r="HRH1" s="80"/>
      <c r="HRI1" s="80"/>
      <c r="HRJ1" s="80"/>
      <c r="HRK1" s="80"/>
      <c r="HRL1" s="80"/>
      <c r="HRM1" s="80"/>
      <c r="HRN1" s="80"/>
      <c r="HRO1" s="80"/>
      <c r="HRP1" s="80"/>
      <c r="HRQ1" s="80"/>
      <c r="HRR1" s="80"/>
      <c r="HRS1" s="80"/>
      <c r="HRT1" s="80"/>
      <c r="HRU1" s="80"/>
      <c r="HRV1" s="80"/>
      <c r="HRW1" s="80"/>
      <c r="HRX1" s="80"/>
      <c r="HRY1" s="80"/>
      <c r="HRZ1" s="80"/>
      <c r="HSA1" s="80"/>
      <c r="HSB1" s="80"/>
      <c r="HSC1" s="80"/>
      <c r="HSD1" s="80"/>
      <c r="HSE1" s="80"/>
      <c r="HSF1" s="80"/>
      <c r="HSG1" s="80"/>
      <c r="HSH1" s="80"/>
      <c r="HSI1" s="80"/>
      <c r="HSJ1" s="80"/>
      <c r="HSK1" s="80"/>
      <c r="HSL1" s="80"/>
      <c r="HSM1" s="80"/>
      <c r="HSN1" s="80"/>
      <c r="HSO1" s="80"/>
      <c r="HSP1" s="80"/>
      <c r="HSQ1" s="80"/>
      <c r="HSR1" s="80"/>
      <c r="HSS1" s="80"/>
      <c r="HST1" s="80"/>
      <c r="HSU1" s="80"/>
      <c r="HSV1" s="80"/>
      <c r="HSW1" s="80"/>
      <c r="HSX1" s="80"/>
      <c r="HSY1" s="80"/>
      <c r="HSZ1" s="80"/>
      <c r="HTA1" s="80"/>
      <c r="HTB1" s="80"/>
      <c r="HTC1" s="80"/>
      <c r="HTD1" s="80"/>
      <c r="HTE1" s="80"/>
      <c r="HTF1" s="80"/>
      <c r="HTG1" s="80"/>
      <c r="HTH1" s="80"/>
      <c r="HTI1" s="80"/>
      <c r="HTJ1" s="80"/>
      <c r="HTK1" s="80"/>
      <c r="HTL1" s="80"/>
      <c r="HTM1" s="80"/>
      <c r="HTN1" s="80"/>
      <c r="HTO1" s="80"/>
      <c r="HTP1" s="80"/>
      <c r="HTQ1" s="80"/>
      <c r="HTR1" s="80"/>
      <c r="HTS1" s="80"/>
      <c r="HTT1" s="80"/>
      <c r="HTU1" s="80"/>
      <c r="HTV1" s="80"/>
      <c r="HTW1" s="80"/>
      <c r="HTX1" s="80"/>
      <c r="HTY1" s="80"/>
      <c r="HTZ1" s="80"/>
      <c r="HUA1" s="80"/>
      <c r="HUB1" s="80"/>
      <c r="HUC1" s="80"/>
      <c r="HUD1" s="80"/>
      <c r="HUE1" s="80"/>
      <c r="HUF1" s="80"/>
      <c r="HUG1" s="80"/>
      <c r="HUH1" s="80"/>
      <c r="HUI1" s="80"/>
      <c r="HUJ1" s="80"/>
      <c r="HUK1" s="80"/>
      <c r="HUL1" s="80"/>
      <c r="HUM1" s="80"/>
      <c r="HUN1" s="80"/>
      <c r="HUO1" s="80"/>
      <c r="HUP1" s="80"/>
      <c r="HUQ1" s="80"/>
      <c r="HUR1" s="80"/>
      <c r="HUS1" s="80"/>
      <c r="HUT1" s="80"/>
      <c r="HUU1" s="80"/>
      <c r="HUV1" s="80"/>
      <c r="HUW1" s="80"/>
      <c r="HUX1" s="80"/>
      <c r="HUY1" s="80"/>
      <c r="HUZ1" s="80"/>
      <c r="HVA1" s="80"/>
      <c r="HVB1" s="80"/>
      <c r="HVC1" s="80"/>
      <c r="HVD1" s="80"/>
      <c r="HVE1" s="80"/>
      <c r="HVF1" s="80"/>
      <c r="HVG1" s="80"/>
      <c r="HVH1" s="80"/>
      <c r="HVI1" s="80"/>
      <c r="HVJ1" s="80"/>
      <c r="HVK1" s="80"/>
      <c r="HVL1" s="80"/>
      <c r="HVM1" s="80"/>
      <c r="HVN1" s="80"/>
      <c r="HVO1" s="80"/>
      <c r="HVP1" s="80"/>
      <c r="HVQ1" s="80"/>
      <c r="HVR1" s="80"/>
      <c r="HVS1" s="80"/>
      <c r="HVT1" s="80"/>
      <c r="HVU1" s="80"/>
      <c r="HVV1" s="80"/>
      <c r="HVW1" s="80"/>
      <c r="HVX1" s="80"/>
      <c r="HVY1" s="80"/>
      <c r="HVZ1" s="80"/>
      <c r="HWA1" s="80"/>
      <c r="HWB1" s="80"/>
      <c r="HWC1" s="80"/>
      <c r="HWD1" s="80"/>
      <c r="HWE1" s="80"/>
      <c r="HWF1" s="80"/>
      <c r="HWG1" s="80"/>
      <c r="HWH1" s="80"/>
      <c r="HWI1" s="80"/>
      <c r="HWJ1" s="80"/>
      <c r="HWK1" s="80"/>
      <c r="HWL1" s="80"/>
      <c r="HWM1" s="80"/>
      <c r="HWN1" s="80"/>
      <c r="HWO1" s="80"/>
      <c r="HWP1" s="80"/>
      <c r="HWQ1" s="80"/>
      <c r="HWR1" s="80"/>
      <c r="HWS1" s="80"/>
      <c r="HWT1" s="80"/>
      <c r="HWU1" s="80"/>
      <c r="HWV1" s="80"/>
      <c r="HWW1" s="80"/>
      <c r="HWX1" s="80"/>
      <c r="HWY1" s="80"/>
      <c r="HWZ1" s="80"/>
      <c r="HXA1" s="80"/>
      <c r="HXB1" s="80"/>
      <c r="HXC1" s="80"/>
      <c r="HXD1" s="80"/>
      <c r="HXE1" s="80"/>
      <c r="HXF1" s="80"/>
      <c r="HXG1" s="80"/>
      <c r="HXH1" s="80"/>
      <c r="HXI1" s="80"/>
      <c r="HXJ1" s="80"/>
      <c r="HXK1" s="80"/>
      <c r="HXL1" s="80"/>
      <c r="HXM1" s="80"/>
      <c r="HXN1" s="80"/>
      <c r="HXO1" s="80"/>
      <c r="HXP1" s="80"/>
      <c r="HXQ1" s="80"/>
      <c r="HXR1" s="80"/>
      <c r="HXS1" s="80"/>
      <c r="HXT1" s="80"/>
      <c r="HXU1" s="80"/>
      <c r="HXV1" s="80"/>
      <c r="HXW1" s="80"/>
      <c r="HXX1" s="80"/>
      <c r="HXY1" s="80"/>
      <c r="HXZ1" s="80"/>
      <c r="HYA1" s="80"/>
      <c r="HYB1" s="80"/>
      <c r="HYC1" s="80"/>
      <c r="HYD1" s="80"/>
      <c r="HYE1" s="80"/>
      <c r="HYF1" s="80"/>
      <c r="HYG1" s="80"/>
      <c r="HYH1" s="80"/>
      <c r="HYI1" s="80"/>
      <c r="HYJ1" s="80"/>
      <c r="HYK1" s="80"/>
      <c r="HYL1" s="80"/>
      <c r="HYM1" s="80"/>
      <c r="HYN1" s="80"/>
      <c r="HYO1" s="80"/>
      <c r="HYP1" s="80"/>
      <c r="HYQ1" s="80"/>
      <c r="HYR1" s="80"/>
      <c r="HYS1" s="80"/>
      <c r="HYT1" s="80"/>
      <c r="HYU1" s="80"/>
      <c r="HYV1" s="80"/>
      <c r="HYW1" s="80"/>
      <c r="HYX1" s="80"/>
      <c r="HYY1" s="80"/>
      <c r="HYZ1" s="80"/>
      <c r="HZA1" s="80"/>
      <c r="HZB1" s="80"/>
      <c r="HZC1" s="80"/>
      <c r="HZD1" s="80"/>
      <c r="HZE1" s="80"/>
      <c r="HZF1" s="80"/>
      <c r="HZG1" s="80"/>
      <c r="HZH1" s="80"/>
      <c r="HZI1" s="80"/>
      <c r="HZJ1" s="80"/>
      <c r="HZK1" s="80"/>
      <c r="HZL1" s="80"/>
      <c r="HZM1" s="80"/>
      <c r="HZN1" s="80"/>
      <c r="HZO1" s="80"/>
      <c r="HZP1" s="80"/>
      <c r="HZQ1" s="80"/>
      <c r="HZR1" s="80"/>
      <c r="HZS1" s="80"/>
      <c r="HZT1" s="80"/>
      <c r="HZU1" s="80"/>
      <c r="HZV1" s="80"/>
      <c r="HZW1" s="80"/>
      <c r="HZX1" s="80"/>
      <c r="HZY1" s="80"/>
      <c r="HZZ1" s="80"/>
      <c r="IAA1" s="80"/>
      <c r="IAB1" s="80"/>
      <c r="IAC1" s="80"/>
      <c r="IAD1" s="80"/>
      <c r="IAE1" s="80"/>
      <c r="IAF1" s="80"/>
      <c r="IAG1" s="80"/>
      <c r="IAH1" s="80"/>
      <c r="IAI1" s="80"/>
      <c r="IAJ1" s="80"/>
      <c r="IAK1" s="80"/>
      <c r="IAL1" s="80"/>
      <c r="IAM1" s="80"/>
      <c r="IAN1" s="80"/>
      <c r="IAO1" s="80"/>
      <c r="IAP1" s="80"/>
      <c r="IAQ1" s="80"/>
      <c r="IAR1" s="80"/>
      <c r="IAS1" s="80"/>
      <c r="IAT1" s="80"/>
      <c r="IAU1" s="80"/>
      <c r="IAV1" s="80"/>
      <c r="IAW1" s="80"/>
      <c r="IAX1" s="80"/>
      <c r="IAY1" s="80"/>
      <c r="IAZ1" s="80"/>
      <c r="IBA1" s="80"/>
      <c r="IBB1" s="80"/>
      <c r="IBC1" s="80"/>
      <c r="IBD1" s="80"/>
      <c r="IBE1" s="80"/>
      <c r="IBF1" s="80"/>
      <c r="IBG1" s="80"/>
      <c r="IBH1" s="80"/>
      <c r="IBI1" s="80"/>
      <c r="IBJ1" s="80"/>
      <c r="IBK1" s="80"/>
      <c r="IBL1" s="80"/>
      <c r="IBM1" s="80"/>
      <c r="IBN1" s="80"/>
      <c r="IBO1" s="80"/>
      <c r="IBP1" s="80"/>
      <c r="IBQ1" s="80"/>
      <c r="IBR1" s="80"/>
      <c r="IBS1" s="80"/>
      <c r="IBT1" s="80"/>
      <c r="IBU1" s="80"/>
      <c r="IBV1" s="80"/>
      <c r="IBW1" s="80"/>
      <c r="IBX1" s="80"/>
      <c r="IBY1" s="80"/>
      <c r="IBZ1" s="80"/>
      <c r="ICA1" s="80"/>
      <c r="ICB1" s="80"/>
      <c r="ICC1" s="80"/>
      <c r="ICD1" s="80"/>
      <c r="ICE1" s="80"/>
      <c r="ICF1" s="80"/>
      <c r="ICG1" s="80"/>
      <c r="ICH1" s="80"/>
      <c r="ICI1" s="80"/>
      <c r="ICJ1" s="80"/>
      <c r="ICK1" s="80"/>
      <c r="ICL1" s="80"/>
      <c r="ICM1" s="80"/>
      <c r="ICN1" s="80"/>
      <c r="ICO1" s="80"/>
      <c r="ICP1" s="80"/>
      <c r="ICQ1" s="80"/>
      <c r="ICR1" s="80"/>
      <c r="ICS1" s="80"/>
      <c r="ICT1" s="80"/>
      <c r="ICU1" s="80"/>
      <c r="ICV1" s="80"/>
      <c r="ICW1" s="80"/>
      <c r="ICX1" s="80"/>
      <c r="ICY1" s="80"/>
      <c r="ICZ1" s="80"/>
      <c r="IDA1" s="80"/>
      <c r="IDB1" s="80"/>
      <c r="IDC1" s="80"/>
      <c r="IDD1" s="80"/>
      <c r="IDE1" s="80"/>
      <c r="IDF1" s="80"/>
      <c r="IDG1" s="80"/>
      <c r="IDH1" s="80"/>
      <c r="IDI1" s="80"/>
      <c r="IDJ1" s="80"/>
      <c r="IDK1" s="80"/>
      <c r="IDL1" s="80"/>
      <c r="IDM1" s="80"/>
      <c r="IDN1" s="80"/>
      <c r="IDO1" s="80"/>
      <c r="IDP1" s="80"/>
      <c r="IDQ1" s="80"/>
      <c r="IDR1" s="80"/>
      <c r="IDS1" s="80"/>
      <c r="IDT1" s="80"/>
      <c r="IDU1" s="80"/>
      <c r="IDV1" s="80"/>
      <c r="IDW1" s="80"/>
      <c r="IDX1" s="80"/>
      <c r="IDY1" s="80"/>
      <c r="IDZ1" s="80"/>
      <c r="IEA1" s="80"/>
      <c r="IEB1" s="80"/>
      <c r="IEC1" s="80"/>
      <c r="IED1" s="80"/>
      <c r="IEE1" s="80"/>
      <c r="IEF1" s="80"/>
      <c r="IEG1" s="80"/>
      <c r="IEH1" s="80"/>
      <c r="IEI1" s="80"/>
      <c r="IEJ1" s="80"/>
      <c r="IEK1" s="80"/>
      <c r="IEL1" s="80"/>
      <c r="IEM1" s="80"/>
      <c r="IEN1" s="80"/>
      <c r="IEO1" s="80"/>
      <c r="IEP1" s="80"/>
      <c r="IEQ1" s="80"/>
      <c r="IER1" s="80"/>
      <c r="IES1" s="80"/>
      <c r="IET1" s="80"/>
      <c r="IEU1" s="80"/>
      <c r="IEV1" s="80"/>
      <c r="IEW1" s="80"/>
      <c r="IEX1" s="80"/>
      <c r="IEY1" s="80"/>
      <c r="IEZ1" s="80"/>
      <c r="IFA1" s="80"/>
      <c r="IFB1" s="80"/>
      <c r="IFC1" s="80"/>
      <c r="IFD1" s="80"/>
      <c r="IFE1" s="80"/>
      <c r="IFF1" s="80"/>
      <c r="IFG1" s="80"/>
      <c r="IFH1" s="80"/>
      <c r="IFI1" s="80"/>
      <c r="IFJ1" s="80"/>
      <c r="IFK1" s="80"/>
      <c r="IFL1" s="80"/>
      <c r="IFM1" s="80"/>
      <c r="IFN1" s="80"/>
      <c r="IFO1" s="80"/>
      <c r="IFP1" s="80"/>
      <c r="IFQ1" s="80"/>
      <c r="IFR1" s="80"/>
      <c r="IFS1" s="80"/>
      <c r="IFT1" s="80"/>
      <c r="IFU1" s="80"/>
      <c r="IFV1" s="80"/>
      <c r="IFW1" s="80"/>
      <c r="IFX1" s="80"/>
      <c r="IFY1" s="80"/>
      <c r="IFZ1" s="80"/>
      <c r="IGA1" s="80"/>
      <c r="IGB1" s="80"/>
      <c r="IGC1" s="80"/>
      <c r="IGD1" s="80"/>
      <c r="IGE1" s="80"/>
      <c r="IGF1" s="80"/>
      <c r="IGG1" s="80"/>
      <c r="IGH1" s="80"/>
      <c r="IGI1" s="80"/>
      <c r="IGJ1" s="80"/>
      <c r="IGK1" s="80"/>
      <c r="IGL1" s="80"/>
      <c r="IGM1" s="80"/>
      <c r="IGN1" s="80"/>
      <c r="IGO1" s="80"/>
      <c r="IGP1" s="80"/>
      <c r="IGQ1" s="80"/>
      <c r="IGR1" s="80"/>
      <c r="IGS1" s="80"/>
      <c r="IGT1" s="80"/>
      <c r="IGU1" s="80"/>
      <c r="IGV1" s="80"/>
      <c r="IGW1" s="80"/>
      <c r="IGX1" s="80"/>
      <c r="IGY1" s="80"/>
      <c r="IGZ1" s="80"/>
      <c r="IHA1" s="80"/>
      <c r="IHB1" s="80"/>
      <c r="IHC1" s="80"/>
      <c r="IHD1" s="80"/>
      <c r="IHE1" s="80"/>
      <c r="IHF1" s="80"/>
      <c r="IHG1" s="80"/>
      <c r="IHH1" s="80"/>
      <c r="IHI1" s="80"/>
      <c r="IHJ1" s="80"/>
      <c r="IHK1" s="80"/>
      <c r="IHL1" s="80"/>
      <c r="IHM1" s="80"/>
      <c r="IHN1" s="80"/>
      <c r="IHO1" s="80"/>
      <c r="IHP1" s="80"/>
      <c r="IHQ1" s="80"/>
      <c r="IHR1" s="80"/>
      <c r="IHS1" s="80"/>
      <c r="IHT1" s="80"/>
      <c r="IHU1" s="80"/>
      <c r="IHV1" s="80"/>
      <c r="IHW1" s="80"/>
      <c r="IHX1" s="80"/>
      <c r="IHY1" s="80"/>
      <c r="IHZ1" s="80"/>
      <c r="IIA1" s="80"/>
      <c r="IIB1" s="80"/>
      <c r="IIC1" s="80"/>
      <c r="IID1" s="80"/>
      <c r="IIE1" s="80"/>
      <c r="IIF1" s="80"/>
      <c r="IIG1" s="80"/>
      <c r="IIH1" s="80"/>
      <c r="III1" s="80"/>
      <c r="IIJ1" s="80"/>
      <c r="IIK1" s="80"/>
      <c r="IIL1" s="80"/>
      <c r="IIM1" s="80"/>
      <c r="IIN1" s="80"/>
      <c r="IIO1" s="80"/>
      <c r="IIP1" s="80"/>
      <c r="IIQ1" s="80"/>
      <c r="IIR1" s="80"/>
      <c r="IIS1" s="80"/>
      <c r="IIT1" s="80"/>
      <c r="IIU1" s="80"/>
      <c r="IIV1" s="80"/>
      <c r="IIW1" s="80"/>
      <c r="IIX1" s="80"/>
      <c r="IIY1" s="80"/>
      <c r="IIZ1" s="80"/>
      <c r="IJA1" s="80"/>
      <c r="IJB1" s="80"/>
      <c r="IJC1" s="80"/>
      <c r="IJD1" s="80"/>
      <c r="IJE1" s="80"/>
      <c r="IJF1" s="80"/>
      <c r="IJG1" s="80"/>
      <c r="IJH1" s="80"/>
      <c r="IJI1" s="80"/>
      <c r="IJJ1" s="80"/>
      <c r="IJK1" s="80"/>
      <c r="IJL1" s="80"/>
      <c r="IJM1" s="80"/>
      <c r="IJN1" s="80"/>
      <c r="IJO1" s="80"/>
      <c r="IJP1" s="80"/>
      <c r="IJQ1" s="80"/>
      <c r="IJR1" s="80"/>
      <c r="IJS1" s="80"/>
      <c r="IJT1" s="80"/>
      <c r="IJU1" s="80"/>
      <c r="IJV1" s="80"/>
      <c r="IJW1" s="80"/>
      <c r="IJX1" s="80"/>
      <c r="IJY1" s="80"/>
      <c r="IJZ1" s="80"/>
      <c r="IKA1" s="80"/>
      <c r="IKB1" s="80"/>
      <c r="IKC1" s="80"/>
      <c r="IKD1" s="80"/>
      <c r="IKE1" s="80"/>
      <c r="IKF1" s="80"/>
      <c r="IKG1" s="80"/>
      <c r="IKH1" s="80"/>
      <c r="IKI1" s="80"/>
      <c r="IKJ1" s="80"/>
      <c r="IKK1" s="80"/>
      <c r="IKL1" s="80"/>
      <c r="IKM1" s="80"/>
      <c r="IKN1" s="80"/>
      <c r="IKO1" s="80"/>
      <c r="IKP1" s="80"/>
      <c r="IKQ1" s="80"/>
      <c r="IKR1" s="80"/>
      <c r="IKS1" s="80"/>
      <c r="IKT1" s="80"/>
      <c r="IKU1" s="80"/>
      <c r="IKV1" s="80"/>
      <c r="IKW1" s="80"/>
      <c r="IKX1" s="80"/>
      <c r="IKY1" s="80"/>
      <c r="IKZ1" s="80"/>
      <c r="ILA1" s="80"/>
      <c r="ILB1" s="80"/>
      <c r="ILC1" s="80"/>
      <c r="ILD1" s="80"/>
      <c r="ILE1" s="80"/>
      <c r="ILF1" s="80"/>
      <c r="ILG1" s="80"/>
      <c r="ILH1" s="80"/>
      <c r="ILI1" s="80"/>
      <c r="ILJ1" s="80"/>
      <c r="ILK1" s="80"/>
      <c r="ILL1" s="80"/>
      <c r="ILM1" s="80"/>
      <c r="ILN1" s="80"/>
      <c r="ILO1" s="80"/>
      <c r="ILP1" s="80"/>
      <c r="ILQ1" s="80"/>
      <c r="ILR1" s="80"/>
      <c r="ILS1" s="80"/>
      <c r="ILT1" s="80"/>
      <c r="ILU1" s="80"/>
      <c r="ILV1" s="80"/>
      <c r="ILW1" s="80"/>
      <c r="ILX1" s="80"/>
      <c r="ILY1" s="80"/>
      <c r="ILZ1" s="80"/>
      <c r="IMA1" s="80"/>
      <c r="IMB1" s="80"/>
      <c r="IMC1" s="80"/>
      <c r="IMD1" s="80"/>
      <c r="IME1" s="80"/>
      <c r="IMF1" s="80"/>
      <c r="IMG1" s="80"/>
      <c r="IMH1" s="80"/>
      <c r="IMI1" s="80"/>
      <c r="IMJ1" s="80"/>
      <c r="IMK1" s="80"/>
      <c r="IML1" s="80"/>
      <c r="IMM1" s="80"/>
      <c r="IMN1" s="80"/>
      <c r="IMO1" s="80"/>
      <c r="IMP1" s="80"/>
      <c r="IMQ1" s="80"/>
      <c r="IMR1" s="80"/>
      <c r="IMS1" s="80"/>
      <c r="IMT1" s="80"/>
      <c r="IMU1" s="80"/>
      <c r="IMV1" s="80"/>
      <c r="IMW1" s="80"/>
      <c r="IMX1" s="80"/>
      <c r="IMY1" s="80"/>
      <c r="IMZ1" s="80"/>
      <c r="INA1" s="80"/>
      <c r="INB1" s="80"/>
      <c r="INC1" s="80"/>
      <c r="IND1" s="80"/>
      <c r="INE1" s="80"/>
      <c r="INF1" s="80"/>
      <c r="ING1" s="80"/>
      <c r="INH1" s="80"/>
      <c r="INI1" s="80"/>
      <c r="INJ1" s="80"/>
      <c r="INK1" s="80"/>
      <c r="INL1" s="80"/>
      <c r="INM1" s="80"/>
      <c r="INN1" s="80"/>
      <c r="INO1" s="80"/>
      <c r="INP1" s="80"/>
      <c r="INQ1" s="80"/>
      <c r="INR1" s="80"/>
      <c r="INS1" s="80"/>
      <c r="INT1" s="80"/>
      <c r="INU1" s="80"/>
      <c r="INV1" s="80"/>
      <c r="INW1" s="80"/>
      <c r="INX1" s="80"/>
      <c r="INY1" s="80"/>
      <c r="INZ1" s="80"/>
      <c r="IOA1" s="80"/>
      <c r="IOB1" s="80"/>
      <c r="IOC1" s="80"/>
      <c r="IOD1" s="80"/>
      <c r="IOE1" s="80"/>
      <c r="IOF1" s="80"/>
      <c r="IOG1" s="80"/>
      <c r="IOH1" s="80"/>
      <c r="IOI1" s="80"/>
      <c r="IOJ1" s="80"/>
      <c r="IOK1" s="80"/>
      <c r="IOL1" s="80"/>
      <c r="IOM1" s="80"/>
      <c r="ION1" s="80"/>
      <c r="IOO1" s="80"/>
      <c r="IOP1" s="80"/>
      <c r="IOQ1" s="80"/>
      <c r="IOR1" s="80"/>
      <c r="IOS1" s="80"/>
      <c r="IOT1" s="80"/>
      <c r="IOU1" s="80"/>
      <c r="IOV1" s="80"/>
      <c r="IOW1" s="80"/>
      <c r="IOX1" s="80"/>
      <c r="IOY1" s="80"/>
      <c r="IOZ1" s="80"/>
      <c r="IPA1" s="80"/>
      <c r="IPB1" s="80"/>
      <c r="IPC1" s="80"/>
      <c r="IPD1" s="80"/>
      <c r="IPE1" s="80"/>
      <c r="IPF1" s="80"/>
      <c r="IPG1" s="80"/>
      <c r="IPH1" s="80"/>
      <c r="IPI1" s="80"/>
      <c r="IPJ1" s="80"/>
      <c r="IPK1" s="80"/>
      <c r="IPL1" s="80"/>
      <c r="IPM1" s="80"/>
      <c r="IPN1" s="80"/>
      <c r="IPO1" s="80"/>
      <c r="IPP1" s="80"/>
      <c r="IPQ1" s="80"/>
      <c r="IPR1" s="80"/>
      <c r="IPS1" s="80"/>
      <c r="IPT1" s="80"/>
      <c r="IPU1" s="80"/>
      <c r="IPV1" s="80"/>
      <c r="IPW1" s="80"/>
      <c r="IPX1" s="80"/>
      <c r="IPY1" s="80"/>
      <c r="IPZ1" s="80"/>
      <c r="IQA1" s="80"/>
      <c r="IQB1" s="80"/>
      <c r="IQC1" s="80"/>
      <c r="IQD1" s="80"/>
      <c r="IQE1" s="80"/>
      <c r="IQF1" s="80"/>
      <c r="IQG1" s="80"/>
      <c r="IQH1" s="80"/>
      <c r="IQI1" s="80"/>
      <c r="IQJ1" s="80"/>
      <c r="IQK1" s="80"/>
      <c r="IQL1" s="80"/>
      <c r="IQM1" s="80"/>
      <c r="IQN1" s="80"/>
      <c r="IQO1" s="80"/>
      <c r="IQP1" s="80"/>
      <c r="IQQ1" s="80"/>
      <c r="IQR1" s="80"/>
      <c r="IQS1" s="80"/>
      <c r="IQT1" s="80"/>
      <c r="IQU1" s="80"/>
      <c r="IQV1" s="80"/>
      <c r="IQW1" s="80"/>
      <c r="IQX1" s="80"/>
      <c r="IQY1" s="80"/>
      <c r="IQZ1" s="80"/>
      <c r="IRA1" s="80"/>
      <c r="IRB1" s="80"/>
      <c r="IRC1" s="80"/>
      <c r="IRD1" s="80"/>
      <c r="IRE1" s="80"/>
      <c r="IRF1" s="80"/>
      <c r="IRG1" s="80"/>
      <c r="IRH1" s="80"/>
      <c r="IRI1" s="80"/>
      <c r="IRJ1" s="80"/>
      <c r="IRK1" s="80"/>
      <c r="IRL1" s="80"/>
      <c r="IRM1" s="80"/>
      <c r="IRN1" s="80"/>
      <c r="IRO1" s="80"/>
      <c r="IRP1" s="80"/>
      <c r="IRQ1" s="80"/>
      <c r="IRR1" s="80"/>
      <c r="IRS1" s="80"/>
      <c r="IRT1" s="80"/>
      <c r="IRU1" s="80"/>
      <c r="IRV1" s="80"/>
      <c r="IRW1" s="80"/>
      <c r="IRX1" s="80"/>
      <c r="IRY1" s="80"/>
      <c r="IRZ1" s="80"/>
      <c r="ISA1" s="80"/>
      <c r="ISB1" s="80"/>
      <c r="ISC1" s="80"/>
      <c r="ISD1" s="80"/>
      <c r="ISE1" s="80"/>
      <c r="ISF1" s="80"/>
      <c r="ISG1" s="80"/>
      <c r="ISH1" s="80"/>
      <c r="ISI1" s="80"/>
      <c r="ISJ1" s="80"/>
      <c r="ISK1" s="80"/>
      <c r="ISL1" s="80"/>
      <c r="ISM1" s="80"/>
      <c r="ISN1" s="80"/>
      <c r="ISO1" s="80"/>
      <c r="ISP1" s="80"/>
      <c r="ISQ1" s="80"/>
      <c r="ISR1" s="80"/>
      <c r="ISS1" s="80"/>
      <c r="IST1" s="80"/>
      <c r="ISU1" s="80"/>
      <c r="ISV1" s="80"/>
      <c r="ISW1" s="80"/>
      <c r="ISX1" s="80"/>
      <c r="ISY1" s="80"/>
      <c r="ISZ1" s="80"/>
      <c r="ITA1" s="80"/>
      <c r="ITB1" s="80"/>
      <c r="ITC1" s="80"/>
      <c r="ITD1" s="80"/>
      <c r="ITE1" s="80"/>
      <c r="ITF1" s="80"/>
      <c r="ITG1" s="80"/>
      <c r="ITH1" s="80"/>
      <c r="ITI1" s="80"/>
      <c r="ITJ1" s="80"/>
      <c r="ITK1" s="80"/>
      <c r="ITL1" s="80"/>
      <c r="ITM1" s="80"/>
      <c r="ITN1" s="80"/>
      <c r="ITO1" s="80"/>
      <c r="ITP1" s="80"/>
      <c r="ITQ1" s="80"/>
      <c r="ITR1" s="80"/>
      <c r="ITS1" s="80"/>
      <c r="ITT1" s="80"/>
      <c r="ITU1" s="80"/>
      <c r="ITV1" s="80"/>
      <c r="ITW1" s="80"/>
      <c r="ITX1" s="80"/>
      <c r="ITY1" s="80"/>
      <c r="ITZ1" s="80"/>
      <c r="IUA1" s="80"/>
      <c r="IUB1" s="80"/>
      <c r="IUC1" s="80"/>
      <c r="IUD1" s="80"/>
      <c r="IUE1" s="80"/>
      <c r="IUF1" s="80"/>
      <c r="IUG1" s="80"/>
      <c r="IUH1" s="80"/>
      <c r="IUI1" s="80"/>
      <c r="IUJ1" s="80"/>
      <c r="IUK1" s="80"/>
      <c r="IUL1" s="80"/>
      <c r="IUM1" s="80"/>
      <c r="IUN1" s="80"/>
      <c r="IUO1" s="80"/>
      <c r="IUP1" s="80"/>
      <c r="IUQ1" s="80"/>
      <c r="IUR1" s="80"/>
      <c r="IUS1" s="80"/>
      <c r="IUT1" s="80"/>
      <c r="IUU1" s="80"/>
      <c r="IUV1" s="80"/>
      <c r="IUW1" s="80"/>
      <c r="IUX1" s="80"/>
      <c r="IUY1" s="80"/>
      <c r="IUZ1" s="80"/>
      <c r="IVA1" s="80"/>
      <c r="IVB1" s="80"/>
      <c r="IVC1" s="80"/>
      <c r="IVD1" s="80"/>
      <c r="IVE1" s="80"/>
      <c r="IVF1" s="80"/>
      <c r="IVG1" s="80"/>
      <c r="IVH1" s="80"/>
      <c r="IVI1" s="80"/>
      <c r="IVJ1" s="80"/>
      <c r="IVK1" s="80"/>
      <c r="IVL1" s="80"/>
      <c r="IVM1" s="80"/>
      <c r="IVN1" s="80"/>
      <c r="IVO1" s="80"/>
      <c r="IVP1" s="80"/>
      <c r="IVQ1" s="80"/>
      <c r="IVR1" s="80"/>
      <c r="IVS1" s="80"/>
      <c r="IVT1" s="80"/>
      <c r="IVU1" s="80"/>
      <c r="IVV1" s="80"/>
      <c r="IVW1" s="80"/>
      <c r="IVX1" s="80"/>
      <c r="IVY1" s="80"/>
      <c r="IVZ1" s="80"/>
      <c r="IWA1" s="80"/>
      <c r="IWB1" s="80"/>
      <c r="IWC1" s="80"/>
      <c r="IWD1" s="80"/>
      <c r="IWE1" s="80"/>
      <c r="IWF1" s="80"/>
      <c r="IWG1" s="80"/>
      <c r="IWH1" s="80"/>
      <c r="IWI1" s="80"/>
      <c r="IWJ1" s="80"/>
      <c r="IWK1" s="80"/>
      <c r="IWL1" s="80"/>
      <c r="IWM1" s="80"/>
      <c r="IWN1" s="80"/>
      <c r="IWO1" s="80"/>
      <c r="IWP1" s="80"/>
      <c r="IWQ1" s="80"/>
      <c r="IWR1" s="80"/>
      <c r="IWS1" s="80"/>
      <c r="IWT1" s="80"/>
      <c r="IWU1" s="80"/>
      <c r="IWV1" s="80"/>
      <c r="IWW1" s="80"/>
      <c r="IWX1" s="80"/>
      <c r="IWY1" s="80"/>
      <c r="IWZ1" s="80"/>
      <c r="IXA1" s="80"/>
      <c r="IXB1" s="80"/>
      <c r="IXC1" s="80"/>
      <c r="IXD1" s="80"/>
      <c r="IXE1" s="80"/>
      <c r="IXF1" s="80"/>
      <c r="IXG1" s="80"/>
      <c r="IXH1" s="80"/>
      <c r="IXI1" s="80"/>
      <c r="IXJ1" s="80"/>
      <c r="IXK1" s="80"/>
      <c r="IXL1" s="80"/>
      <c r="IXM1" s="80"/>
      <c r="IXN1" s="80"/>
      <c r="IXO1" s="80"/>
      <c r="IXP1" s="80"/>
      <c r="IXQ1" s="80"/>
      <c r="IXR1" s="80"/>
      <c r="IXS1" s="80"/>
      <c r="IXT1" s="80"/>
      <c r="IXU1" s="80"/>
      <c r="IXV1" s="80"/>
      <c r="IXW1" s="80"/>
      <c r="IXX1" s="80"/>
      <c r="IXY1" s="80"/>
      <c r="IXZ1" s="80"/>
      <c r="IYA1" s="80"/>
      <c r="IYB1" s="80"/>
      <c r="IYC1" s="80"/>
      <c r="IYD1" s="80"/>
      <c r="IYE1" s="80"/>
      <c r="IYF1" s="80"/>
      <c r="IYG1" s="80"/>
      <c r="IYH1" s="80"/>
      <c r="IYI1" s="80"/>
      <c r="IYJ1" s="80"/>
      <c r="IYK1" s="80"/>
      <c r="IYL1" s="80"/>
      <c r="IYM1" s="80"/>
      <c r="IYN1" s="80"/>
      <c r="IYO1" s="80"/>
      <c r="IYP1" s="80"/>
      <c r="IYQ1" s="80"/>
      <c r="IYR1" s="80"/>
      <c r="IYS1" s="80"/>
      <c r="IYT1" s="80"/>
      <c r="IYU1" s="80"/>
      <c r="IYV1" s="80"/>
      <c r="IYW1" s="80"/>
      <c r="IYX1" s="80"/>
      <c r="IYY1" s="80"/>
      <c r="IYZ1" s="80"/>
      <c r="IZA1" s="80"/>
      <c r="IZB1" s="80"/>
      <c r="IZC1" s="80"/>
      <c r="IZD1" s="80"/>
      <c r="IZE1" s="80"/>
      <c r="IZF1" s="80"/>
      <c r="IZG1" s="80"/>
      <c r="IZH1" s="80"/>
      <c r="IZI1" s="80"/>
      <c r="IZJ1" s="80"/>
      <c r="IZK1" s="80"/>
      <c r="IZL1" s="80"/>
      <c r="IZM1" s="80"/>
      <c r="IZN1" s="80"/>
      <c r="IZO1" s="80"/>
      <c r="IZP1" s="80"/>
      <c r="IZQ1" s="80"/>
      <c r="IZR1" s="80"/>
      <c r="IZS1" s="80"/>
      <c r="IZT1" s="80"/>
      <c r="IZU1" s="80"/>
      <c r="IZV1" s="80"/>
      <c r="IZW1" s="80"/>
      <c r="IZX1" s="80"/>
      <c r="IZY1" s="80"/>
      <c r="IZZ1" s="80"/>
      <c r="JAA1" s="80"/>
      <c r="JAB1" s="80"/>
      <c r="JAC1" s="80"/>
      <c r="JAD1" s="80"/>
      <c r="JAE1" s="80"/>
      <c r="JAF1" s="80"/>
      <c r="JAG1" s="80"/>
      <c r="JAH1" s="80"/>
      <c r="JAI1" s="80"/>
      <c r="JAJ1" s="80"/>
      <c r="JAK1" s="80"/>
      <c r="JAL1" s="80"/>
      <c r="JAM1" s="80"/>
      <c r="JAN1" s="80"/>
      <c r="JAO1" s="80"/>
      <c r="JAP1" s="80"/>
      <c r="JAQ1" s="80"/>
      <c r="JAR1" s="80"/>
      <c r="JAS1" s="80"/>
      <c r="JAT1" s="80"/>
      <c r="JAU1" s="80"/>
      <c r="JAV1" s="80"/>
      <c r="JAW1" s="80"/>
      <c r="JAX1" s="80"/>
      <c r="JAY1" s="80"/>
      <c r="JAZ1" s="80"/>
      <c r="JBA1" s="80"/>
      <c r="JBB1" s="80"/>
      <c r="JBC1" s="80"/>
      <c r="JBD1" s="80"/>
      <c r="JBE1" s="80"/>
      <c r="JBF1" s="80"/>
      <c r="JBG1" s="80"/>
      <c r="JBH1" s="80"/>
      <c r="JBI1" s="80"/>
      <c r="JBJ1" s="80"/>
      <c r="JBK1" s="80"/>
      <c r="JBL1" s="80"/>
      <c r="JBM1" s="80"/>
      <c r="JBN1" s="80"/>
      <c r="JBO1" s="80"/>
      <c r="JBP1" s="80"/>
      <c r="JBQ1" s="80"/>
      <c r="JBR1" s="80"/>
      <c r="JBS1" s="80"/>
      <c r="JBT1" s="80"/>
      <c r="JBU1" s="80"/>
      <c r="JBV1" s="80"/>
      <c r="JBW1" s="80"/>
      <c r="JBX1" s="80"/>
      <c r="JBY1" s="80"/>
      <c r="JBZ1" s="80"/>
      <c r="JCA1" s="80"/>
      <c r="JCB1" s="80"/>
      <c r="JCC1" s="80"/>
      <c r="JCD1" s="80"/>
      <c r="JCE1" s="80"/>
      <c r="JCF1" s="80"/>
      <c r="JCG1" s="80"/>
      <c r="JCH1" s="80"/>
      <c r="JCI1" s="80"/>
      <c r="JCJ1" s="80"/>
      <c r="JCK1" s="80"/>
      <c r="JCL1" s="80"/>
      <c r="JCM1" s="80"/>
      <c r="JCN1" s="80"/>
      <c r="JCO1" s="80"/>
      <c r="JCP1" s="80"/>
      <c r="JCQ1" s="80"/>
      <c r="JCR1" s="80"/>
      <c r="JCS1" s="80"/>
      <c r="JCT1" s="80"/>
      <c r="JCU1" s="80"/>
      <c r="JCV1" s="80"/>
      <c r="JCW1" s="80"/>
      <c r="JCX1" s="80"/>
      <c r="JCY1" s="80"/>
      <c r="JCZ1" s="80"/>
      <c r="JDA1" s="80"/>
      <c r="JDB1" s="80"/>
      <c r="JDC1" s="80"/>
      <c r="JDD1" s="80"/>
      <c r="JDE1" s="80"/>
      <c r="JDF1" s="80"/>
      <c r="JDG1" s="80"/>
      <c r="JDH1" s="80"/>
      <c r="JDI1" s="80"/>
      <c r="JDJ1" s="80"/>
      <c r="JDK1" s="80"/>
      <c r="JDL1" s="80"/>
      <c r="JDM1" s="80"/>
      <c r="JDN1" s="80"/>
      <c r="JDO1" s="80"/>
      <c r="JDP1" s="80"/>
      <c r="JDQ1" s="80"/>
      <c r="JDR1" s="80"/>
      <c r="JDS1" s="80"/>
      <c r="JDT1" s="80"/>
      <c r="JDU1" s="80"/>
      <c r="JDV1" s="80"/>
      <c r="JDW1" s="80"/>
      <c r="JDX1" s="80"/>
      <c r="JDY1" s="80"/>
      <c r="JDZ1" s="80"/>
      <c r="JEA1" s="80"/>
      <c r="JEB1" s="80"/>
      <c r="JEC1" s="80"/>
      <c r="JED1" s="80"/>
      <c r="JEE1" s="80"/>
      <c r="JEF1" s="80"/>
      <c r="JEG1" s="80"/>
      <c r="JEH1" s="80"/>
      <c r="JEI1" s="80"/>
      <c r="JEJ1" s="80"/>
      <c r="JEK1" s="80"/>
      <c r="JEL1" s="80"/>
      <c r="JEM1" s="80"/>
      <c r="JEN1" s="80"/>
      <c r="JEO1" s="80"/>
      <c r="JEP1" s="80"/>
      <c r="JEQ1" s="80"/>
      <c r="JER1" s="80"/>
      <c r="JES1" s="80"/>
      <c r="JET1" s="80"/>
      <c r="JEU1" s="80"/>
      <c r="JEV1" s="80"/>
      <c r="JEW1" s="80"/>
      <c r="JEX1" s="80"/>
      <c r="JEY1" s="80"/>
      <c r="JEZ1" s="80"/>
      <c r="JFA1" s="80"/>
      <c r="JFB1" s="80"/>
      <c r="JFC1" s="80"/>
      <c r="JFD1" s="80"/>
      <c r="JFE1" s="80"/>
      <c r="JFF1" s="80"/>
      <c r="JFG1" s="80"/>
      <c r="JFH1" s="80"/>
      <c r="JFI1" s="80"/>
      <c r="JFJ1" s="80"/>
      <c r="JFK1" s="80"/>
      <c r="JFL1" s="80"/>
      <c r="JFM1" s="80"/>
      <c r="JFN1" s="80"/>
      <c r="JFO1" s="80"/>
      <c r="JFP1" s="80"/>
      <c r="JFQ1" s="80"/>
      <c r="JFR1" s="80"/>
      <c r="JFS1" s="80"/>
      <c r="JFT1" s="80"/>
      <c r="JFU1" s="80"/>
      <c r="JFV1" s="80"/>
      <c r="JFW1" s="80"/>
      <c r="JFX1" s="80"/>
      <c r="JFY1" s="80"/>
      <c r="JFZ1" s="80"/>
      <c r="JGA1" s="80"/>
      <c r="JGB1" s="80"/>
      <c r="JGC1" s="80"/>
      <c r="JGD1" s="80"/>
      <c r="JGE1" s="80"/>
      <c r="JGF1" s="80"/>
      <c r="JGG1" s="80"/>
      <c r="JGH1" s="80"/>
      <c r="JGI1" s="80"/>
      <c r="JGJ1" s="80"/>
      <c r="JGK1" s="80"/>
      <c r="JGL1" s="80"/>
      <c r="JGM1" s="80"/>
      <c r="JGN1" s="80"/>
      <c r="JGO1" s="80"/>
      <c r="JGP1" s="80"/>
      <c r="JGQ1" s="80"/>
      <c r="JGR1" s="80"/>
      <c r="JGS1" s="80"/>
      <c r="JGT1" s="80"/>
      <c r="JGU1" s="80"/>
      <c r="JGV1" s="80"/>
      <c r="JGW1" s="80"/>
      <c r="JGX1" s="80"/>
      <c r="JGY1" s="80"/>
      <c r="JGZ1" s="80"/>
      <c r="JHA1" s="80"/>
      <c r="JHB1" s="80"/>
      <c r="JHC1" s="80"/>
      <c r="JHD1" s="80"/>
      <c r="JHE1" s="80"/>
      <c r="JHF1" s="80"/>
      <c r="JHG1" s="80"/>
      <c r="JHH1" s="80"/>
      <c r="JHI1" s="80"/>
      <c r="JHJ1" s="80"/>
      <c r="JHK1" s="80"/>
      <c r="JHL1" s="80"/>
      <c r="JHM1" s="80"/>
      <c r="JHN1" s="80"/>
      <c r="JHO1" s="80"/>
      <c r="JHP1" s="80"/>
      <c r="JHQ1" s="80"/>
      <c r="JHR1" s="80"/>
      <c r="JHS1" s="80"/>
      <c r="JHT1" s="80"/>
      <c r="JHU1" s="80"/>
      <c r="JHV1" s="80"/>
      <c r="JHW1" s="80"/>
      <c r="JHX1" s="80"/>
      <c r="JHY1" s="80"/>
      <c r="JHZ1" s="80"/>
      <c r="JIA1" s="80"/>
      <c r="JIB1" s="80"/>
      <c r="JIC1" s="80"/>
      <c r="JID1" s="80"/>
      <c r="JIE1" s="80"/>
      <c r="JIF1" s="80"/>
      <c r="JIG1" s="80"/>
      <c r="JIH1" s="80"/>
      <c r="JII1" s="80"/>
      <c r="JIJ1" s="80"/>
      <c r="JIK1" s="80"/>
      <c r="JIL1" s="80"/>
      <c r="JIM1" s="80"/>
      <c r="JIN1" s="80"/>
      <c r="JIO1" s="80"/>
      <c r="JIP1" s="80"/>
      <c r="JIQ1" s="80"/>
      <c r="JIR1" s="80"/>
      <c r="JIS1" s="80"/>
      <c r="JIT1" s="80"/>
      <c r="JIU1" s="80"/>
      <c r="JIV1" s="80"/>
      <c r="JIW1" s="80"/>
      <c r="JIX1" s="80"/>
      <c r="JIY1" s="80"/>
      <c r="JIZ1" s="80"/>
      <c r="JJA1" s="80"/>
      <c r="JJB1" s="80"/>
      <c r="JJC1" s="80"/>
      <c r="JJD1" s="80"/>
      <c r="JJE1" s="80"/>
      <c r="JJF1" s="80"/>
      <c r="JJG1" s="80"/>
      <c r="JJH1" s="80"/>
      <c r="JJI1" s="80"/>
      <c r="JJJ1" s="80"/>
      <c r="JJK1" s="80"/>
      <c r="JJL1" s="80"/>
      <c r="JJM1" s="80"/>
      <c r="JJN1" s="80"/>
      <c r="JJO1" s="80"/>
      <c r="JJP1" s="80"/>
      <c r="JJQ1" s="80"/>
      <c r="JJR1" s="80"/>
      <c r="JJS1" s="80"/>
      <c r="JJT1" s="80"/>
      <c r="JJU1" s="80"/>
      <c r="JJV1" s="80"/>
      <c r="JJW1" s="80"/>
      <c r="JJX1" s="80"/>
      <c r="JJY1" s="80"/>
      <c r="JJZ1" s="80"/>
      <c r="JKA1" s="80"/>
      <c r="JKB1" s="80"/>
      <c r="JKC1" s="80"/>
      <c r="JKD1" s="80"/>
      <c r="JKE1" s="80"/>
      <c r="JKF1" s="80"/>
      <c r="JKG1" s="80"/>
      <c r="JKH1" s="80"/>
      <c r="JKI1" s="80"/>
      <c r="JKJ1" s="80"/>
      <c r="JKK1" s="80"/>
      <c r="JKL1" s="80"/>
      <c r="JKM1" s="80"/>
      <c r="JKN1" s="80"/>
      <c r="JKO1" s="80"/>
      <c r="JKP1" s="80"/>
      <c r="JKQ1" s="80"/>
      <c r="JKR1" s="80"/>
      <c r="JKS1" s="80"/>
      <c r="JKT1" s="80"/>
      <c r="JKU1" s="80"/>
      <c r="JKV1" s="80"/>
      <c r="JKW1" s="80"/>
      <c r="JKX1" s="80"/>
      <c r="JKY1" s="80"/>
      <c r="JKZ1" s="80"/>
      <c r="JLA1" s="80"/>
      <c r="JLB1" s="80"/>
      <c r="JLC1" s="80"/>
      <c r="JLD1" s="80"/>
      <c r="JLE1" s="80"/>
      <c r="JLF1" s="80"/>
      <c r="JLG1" s="80"/>
      <c r="JLH1" s="80"/>
      <c r="JLI1" s="80"/>
      <c r="JLJ1" s="80"/>
      <c r="JLK1" s="80"/>
      <c r="JLL1" s="80"/>
      <c r="JLM1" s="80"/>
      <c r="JLN1" s="80"/>
      <c r="JLO1" s="80"/>
      <c r="JLP1" s="80"/>
      <c r="JLQ1" s="80"/>
      <c r="JLR1" s="80"/>
      <c r="JLS1" s="80"/>
      <c r="JLT1" s="80"/>
      <c r="JLU1" s="80"/>
      <c r="JLV1" s="80"/>
      <c r="JLW1" s="80"/>
      <c r="JLX1" s="80"/>
      <c r="JLY1" s="80"/>
      <c r="JLZ1" s="80"/>
      <c r="JMA1" s="80"/>
      <c r="JMB1" s="80"/>
      <c r="JMC1" s="80"/>
      <c r="JMD1" s="80"/>
      <c r="JME1" s="80"/>
      <c r="JMF1" s="80"/>
      <c r="JMG1" s="80"/>
      <c r="JMH1" s="80"/>
      <c r="JMI1" s="80"/>
      <c r="JMJ1" s="80"/>
      <c r="JMK1" s="80"/>
      <c r="JML1" s="80"/>
      <c r="JMM1" s="80"/>
      <c r="JMN1" s="80"/>
      <c r="JMO1" s="80"/>
      <c r="JMP1" s="80"/>
      <c r="JMQ1" s="80"/>
      <c r="JMR1" s="80"/>
      <c r="JMS1" s="80"/>
      <c r="JMT1" s="80"/>
      <c r="JMU1" s="80"/>
      <c r="JMV1" s="80"/>
      <c r="JMW1" s="80"/>
      <c r="JMX1" s="80"/>
      <c r="JMY1" s="80"/>
      <c r="JMZ1" s="80"/>
      <c r="JNA1" s="80"/>
      <c r="JNB1" s="80"/>
      <c r="JNC1" s="80"/>
      <c r="JND1" s="80"/>
      <c r="JNE1" s="80"/>
      <c r="JNF1" s="80"/>
      <c r="JNG1" s="80"/>
      <c r="JNH1" s="80"/>
      <c r="JNI1" s="80"/>
      <c r="JNJ1" s="80"/>
      <c r="JNK1" s="80"/>
      <c r="JNL1" s="80"/>
      <c r="JNM1" s="80"/>
      <c r="JNN1" s="80"/>
      <c r="JNO1" s="80"/>
      <c r="JNP1" s="80"/>
      <c r="JNQ1" s="80"/>
      <c r="JNR1" s="80"/>
      <c r="JNS1" s="80"/>
      <c r="JNT1" s="80"/>
      <c r="JNU1" s="80"/>
      <c r="JNV1" s="80"/>
      <c r="JNW1" s="80"/>
      <c r="JNX1" s="80"/>
      <c r="JNY1" s="80"/>
      <c r="JNZ1" s="80"/>
      <c r="JOA1" s="80"/>
      <c r="JOB1" s="80"/>
      <c r="JOC1" s="80"/>
      <c r="JOD1" s="80"/>
      <c r="JOE1" s="80"/>
      <c r="JOF1" s="80"/>
      <c r="JOG1" s="80"/>
      <c r="JOH1" s="80"/>
      <c r="JOI1" s="80"/>
      <c r="JOJ1" s="80"/>
      <c r="JOK1" s="80"/>
      <c r="JOL1" s="80"/>
      <c r="JOM1" s="80"/>
      <c r="JON1" s="80"/>
      <c r="JOO1" s="80"/>
      <c r="JOP1" s="80"/>
      <c r="JOQ1" s="80"/>
      <c r="JOR1" s="80"/>
      <c r="JOS1" s="80"/>
      <c r="JOT1" s="80"/>
      <c r="JOU1" s="80"/>
      <c r="JOV1" s="80"/>
      <c r="JOW1" s="80"/>
      <c r="JOX1" s="80"/>
      <c r="JOY1" s="80"/>
      <c r="JOZ1" s="80"/>
      <c r="JPA1" s="80"/>
      <c r="JPB1" s="80"/>
      <c r="JPC1" s="80"/>
      <c r="JPD1" s="80"/>
      <c r="JPE1" s="80"/>
      <c r="JPF1" s="80"/>
      <c r="JPG1" s="80"/>
      <c r="JPH1" s="80"/>
      <c r="JPI1" s="80"/>
      <c r="JPJ1" s="80"/>
      <c r="JPK1" s="80"/>
      <c r="JPL1" s="80"/>
      <c r="JPM1" s="80"/>
      <c r="JPN1" s="80"/>
      <c r="JPO1" s="80"/>
      <c r="JPP1" s="80"/>
      <c r="JPQ1" s="80"/>
      <c r="JPR1" s="80"/>
      <c r="JPS1" s="80"/>
      <c r="JPT1" s="80"/>
      <c r="JPU1" s="80"/>
      <c r="JPV1" s="80"/>
      <c r="JPW1" s="80"/>
      <c r="JPX1" s="80"/>
      <c r="JPY1" s="80"/>
      <c r="JPZ1" s="80"/>
      <c r="JQA1" s="80"/>
      <c r="JQB1" s="80"/>
      <c r="JQC1" s="80"/>
      <c r="JQD1" s="80"/>
      <c r="JQE1" s="80"/>
      <c r="JQF1" s="80"/>
      <c r="JQG1" s="80"/>
      <c r="JQH1" s="80"/>
      <c r="JQI1" s="80"/>
      <c r="JQJ1" s="80"/>
      <c r="JQK1" s="80"/>
      <c r="JQL1" s="80"/>
      <c r="JQM1" s="80"/>
      <c r="JQN1" s="80"/>
      <c r="JQO1" s="80"/>
      <c r="JQP1" s="80"/>
      <c r="JQQ1" s="80"/>
      <c r="JQR1" s="80"/>
      <c r="JQS1" s="80"/>
      <c r="JQT1" s="80"/>
      <c r="JQU1" s="80"/>
      <c r="JQV1" s="80"/>
      <c r="JQW1" s="80"/>
      <c r="JQX1" s="80"/>
      <c r="JQY1" s="80"/>
      <c r="JQZ1" s="80"/>
      <c r="JRA1" s="80"/>
      <c r="JRB1" s="80"/>
      <c r="JRC1" s="80"/>
      <c r="JRD1" s="80"/>
      <c r="JRE1" s="80"/>
      <c r="JRF1" s="80"/>
      <c r="JRG1" s="80"/>
      <c r="JRH1" s="80"/>
      <c r="JRI1" s="80"/>
      <c r="JRJ1" s="80"/>
      <c r="JRK1" s="80"/>
      <c r="JRL1" s="80"/>
      <c r="JRM1" s="80"/>
      <c r="JRN1" s="80"/>
      <c r="JRO1" s="80"/>
      <c r="JRP1" s="80"/>
      <c r="JRQ1" s="80"/>
      <c r="JRR1" s="80"/>
      <c r="JRS1" s="80"/>
      <c r="JRT1" s="80"/>
      <c r="JRU1" s="80"/>
      <c r="JRV1" s="80"/>
      <c r="JRW1" s="80"/>
      <c r="JRX1" s="80"/>
      <c r="JRY1" s="80"/>
      <c r="JRZ1" s="80"/>
      <c r="JSA1" s="80"/>
      <c r="JSB1" s="80"/>
      <c r="JSC1" s="80"/>
      <c r="JSD1" s="80"/>
      <c r="JSE1" s="80"/>
      <c r="JSF1" s="80"/>
      <c r="JSG1" s="80"/>
      <c r="JSH1" s="80"/>
      <c r="JSI1" s="80"/>
      <c r="JSJ1" s="80"/>
      <c r="JSK1" s="80"/>
      <c r="JSL1" s="80"/>
      <c r="JSM1" s="80"/>
      <c r="JSN1" s="80"/>
      <c r="JSO1" s="80"/>
      <c r="JSP1" s="80"/>
      <c r="JSQ1" s="80"/>
      <c r="JSR1" s="80"/>
      <c r="JSS1" s="80"/>
      <c r="JST1" s="80"/>
      <c r="JSU1" s="80"/>
      <c r="JSV1" s="80"/>
      <c r="JSW1" s="80"/>
      <c r="JSX1" s="80"/>
      <c r="JSY1" s="80"/>
      <c r="JSZ1" s="80"/>
      <c r="JTA1" s="80"/>
      <c r="JTB1" s="80"/>
      <c r="JTC1" s="80"/>
      <c r="JTD1" s="80"/>
      <c r="JTE1" s="80"/>
      <c r="JTF1" s="80"/>
      <c r="JTG1" s="80"/>
      <c r="JTH1" s="80"/>
      <c r="JTI1" s="80"/>
      <c r="JTJ1" s="80"/>
      <c r="JTK1" s="80"/>
      <c r="JTL1" s="80"/>
      <c r="JTM1" s="80"/>
      <c r="JTN1" s="80"/>
      <c r="JTO1" s="80"/>
      <c r="JTP1" s="80"/>
      <c r="JTQ1" s="80"/>
      <c r="JTR1" s="80"/>
      <c r="JTS1" s="80"/>
      <c r="JTT1" s="80"/>
      <c r="JTU1" s="80"/>
      <c r="JTV1" s="80"/>
      <c r="JTW1" s="80"/>
      <c r="JTX1" s="80"/>
      <c r="JTY1" s="80"/>
      <c r="JTZ1" s="80"/>
      <c r="JUA1" s="80"/>
      <c r="JUB1" s="80"/>
      <c r="JUC1" s="80"/>
      <c r="JUD1" s="80"/>
      <c r="JUE1" s="80"/>
      <c r="JUF1" s="80"/>
      <c r="JUG1" s="80"/>
      <c r="JUH1" s="80"/>
      <c r="JUI1" s="80"/>
      <c r="JUJ1" s="80"/>
      <c r="JUK1" s="80"/>
      <c r="JUL1" s="80"/>
      <c r="JUM1" s="80"/>
      <c r="JUN1" s="80"/>
      <c r="JUO1" s="80"/>
      <c r="JUP1" s="80"/>
      <c r="JUQ1" s="80"/>
      <c r="JUR1" s="80"/>
      <c r="JUS1" s="80"/>
      <c r="JUT1" s="80"/>
      <c r="JUU1" s="80"/>
      <c r="JUV1" s="80"/>
      <c r="JUW1" s="80"/>
      <c r="JUX1" s="80"/>
      <c r="JUY1" s="80"/>
      <c r="JUZ1" s="80"/>
      <c r="JVA1" s="80"/>
      <c r="JVB1" s="80"/>
      <c r="JVC1" s="80"/>
      <c r="JVD1" s="80"/>
      <c r="JVE1" s="80"/>
      <c r="JVF1" s="80"/>
      <c r="JVG1" s="80"/>
      <c r="JVH1" s="80"/>
      <c r="JVI1" s="80"/>
      <c r="JVJ1" s="80"/>
      <c r="JVK1" s="80"/>
      <c r="JVL1" s="80"/>
      <c r="JVM1" s="80"/>
      <c r="JVN1" s="80"/>
      <c r="JVO1" s="80"/>
      <c r="JVP1" s="80"/>
      <c r="JVQ1" s="80"/>
      <c r="JVR1" s="80"/>
      <c r="JVS1" s="80"/>
      <c r="JVT1" s="80"/>
      <c r="JVU1" s="80"/>
      <c r="JVV1" s="80"/>
      <c r="JVW1" s="80"/>
      <c r="JVX1" s="80"/>
      <c r="JVY1" s="80"/>
      <c r="JVZ1" s="80"/>
      <c r="JWA1" s="80"/>
      <c r="JWB1" s="80"/>
      <c r="JWC1" s="80"/>
      <c r="JWD1" s="80"/>
      <c r="JWE1" s="80"/>
      <c r="JWF1" s="80"/>
      <c r="JWG1" s="80"/>
      <c r="JWH1" s="80"/>
      <c r="JWI1" s="80"/>
      <c r="JWJ1" s="80"/>
      <c r="JWK1" s="80"/>
      <c r="JWL1" s="80"/>
      <c r="JWM1" s="80"/>
      <c r="JWN1" s="80"/>
      <c r="JWO1" s="80"/>
      <c r="JWP1" s="80"/>
      <c r="JWQ1" s="80"/>
      <c r="JWR1" s="80"/>
      <c r="JWS1" s="80"/>
      <c r="JWT1" s="80"/>
      <c r="JWU1" s="80"/>
      <c r="JWV1" s="80"/>
      <c r="JWW1" s="80"/>
      <c r="JWX1" s="80"/>
      <c r="JWY1" s="80"/>
      <c r="JWZ1" s="80"/>
      <c r="JXA1" s="80"/>
      <c r="JXB1" s="80"/>
      <c r="JXC1" s="80"/>
      <c r="JXD1" s="80"/>
      <c r="JXE1" s="80"/>
      <c r="JXF1" s="80"/>
      <c r="JXG1" s="80"/>
      <c r="JXH1" s="80"/>
      <c r="JXI1" s="80"/>
      <c r="JXJ1" s="80"/>
      <c r="JXK1" s="80"/>
      <c r="JXL1" s="80"/>
      <c r="JXM1" s="80"/>
      <c r="JXN1" s="80"/>
      <c r="JXO1" s="80"/>
      <c r="JXP1" s="80"/>
      <c r="JXQ1" s="80"/>
      <c r="JXR1" s="80"/>
      <c r="JXS1" s="80"/>
      <c r="JXT1" s="80"/>
      <c r="JXU1" s="80"/>
      <c r="JXV1" s="80"/>
      <c r="JXW1" s="80"/>
      <c r="JXX1" s="80"/>
      <c r="JXY1" s="80"/>
      <c r="JXZ1" s="80"/>
      <c r="JYA1" s="80"/>
      <c r="JYB1" s="80"/>
      <c r="JYC1" s="80"/>
      <c r="JYD1" s="80"/>
      <c r="JYE1" s="80"/>
      <c r="JYF1" s="80"/>
      <c r="JYG1" s="80"/>
      <c r="JYH1" s="80"/>
      <c r="JYI1" s="80"/>
      <c r="JYJ1" s="80"/>
      <c r="JYK1" s="80"/>
      <c r="JYL1" s="80"/>
      <c r="JYM1" s="80"/>
      <c r="JYN1" s="80"/>
      <c r="JYO1" s="80"/>
      <c r="JYP1" s="80"/>
      <c r="JYQ1" s="80"/>
      <c r="JYR1" s="80"/>
      <c r="JYS1" s="80"/>
      <c r="JYT1" s="80"/>
      <c r="JYU1" s="80"/>
      <c r="JYV1" s="80"/>
      <c r="JYW1" s="80"/>
      <c r="JYX1" s="80"/>
      <c r="JYY1" s="80"/>
      <c r="JYZ1" s="80"/>
      <c r="JZA1" s="80"/>
      <c r="JZB1" s="80"/>
      <c r="JZC1" s="80"/>
      <c r="JZD1" s="80"/>
      <c r="JZE1" s="80"/>
      <c r="JZF1" s="80"/>
      <c r="JZG1" s="80"/>
      <c r="JZH1" s="80"/>
      <c r="JZI1" s="80"/>
      <c r="JZJ1" s="80"/>
      <c r="JZK1" s="80"/>
      <c r="JZL1" s="80"/>
      <c r="JZM1" s="80"/>
      <c r="JZN1" s="80"/>
      <c r="JZO1" s="80"/>
      <c r="JZP1" s="80"/>
      <c r="JZQ1" s="80"/>
      <c r="JZR1" s="80"/>
      <c r="JZS1" s="80"/>
      <c r="JZT1" s="80"/>
      <c r="JZU1" s="80"/>
      <c r="JZV1" s="80"/>
      <c r="JZW1" s="80"/>
      <c r="JZX1" s="80"/>
      <c r="JZY1" s="80"/>
      <c r="JZZ1" s="80"/>
      <c r="KAA1" s="80"/>
      <c r="KAB1" s="80"/>
      <c r="KAC1" s="80"/>
      <c r="KAD1" s="80"/>
      <c r="KAE1" s="80"/>
      <c r="KAF1" s="80"/>
      <c r="KAG1" s="80"/>
      <c r="KAH1" s="80"/>
      <c r="KAI1" s="80"/>
      <c r="KAJ1" s="80"/>
      <c r="KAK1" s="80"/>
      <c r="KAL1" s="80"/>
      <c r="KAM1" s="80"/>
      <c r="KAN1" s="80"/>
      <c r="KAO1" s="80"/>
      <c r="KAP1" s="80"/>
      <c r="KAQ1" s="80"/>
      <c r="KAR1" s="80"/>
      <c r="KAS1" s="80"/>
      <c r="KAT1" s="80"/>
      <c r="KAU1" s="80"/>
      <c r="KAV1" s="80"/>
      <c r="KAW1" s="80"/>
      <c r="KAX1" s="80"/>
      <c r="KAY1" s="80"/>
      <c r="KAZ1" s="80"/>
      <c r="KBA1" s="80"/>
      <c r="KBB1" s="80"/>
      <c r="KBC1" s="80"/>
      <c r="KBD1" s="80"/>
      <c r="KBE1" s="80"/>
      <c r="KBF1" s="80"/>
      <c r="KBG1" s="80"/>
      <c r="KBH1" s="80"/>
      <c r="KBI1" s="80"/>
      <c r="KBJ1" s="80"/>
      <c r="KBK1" s="80"/>
      <c r="KBL1" s="80"/>
      <c r="KBM1" s="80"/>
      <c r="KBN1" s="80"/>
      <c r="KBO1" s="80"/>
      <c r="KBP1" s="80"/>
      <c r="KBQ1" s="80"/>
      <c r="KBR1" s="80"/>
      <c r="KBS1" s="80"/>
      <c r="KBT1" s="80"/>
      <c r="KBU1" s="80"/>
      <c r="KBV1" s="80"/>
      <c r="KBW1" s="80"/>
      <c r="KBX1" s="80"/>
      <c r="KBY1" s="80"/>
      <c r="KBZ1" s="80"/>
      <c r="KCA1" s="80"/>
      <c r="KCB1" s="80"/>
      <c r="KCC1" s="80"/>
      <c r="KCD1" s="80"/>
      <c r="KCE1" s="80"/>
      <c r="KCF1" s="80"/>
      <c r="KCG1" s="80"/>
      <c r="KCH1" s="80"/>
      <c r="KCI1" s="80"/>
      <c r="KCJ1" s="80"/>
      <c r="KCK1" s="80"/>
      <c r="KCL1" s="80"/>
      <c r="KCM1" s="80"/>
      <c r="KCN1" s="80"/>
      <c r="KCO1" s="80"/>
      <c r="KCP1" s="80"/>
      <c r="KCQ1" s="80"/>
      <c r="KCR1" s="80"/>
      <c r="KCS1" s="80"/>
      <c r="KCT1" s="80"/>
      <c r="KCU1" s="80"/>
      <c r="KCV1" s="80"/>
      <c r="KCW1" s="80"/>
      <c r="KCX1" s="80"/>
      <c r="KCY1" s="80"/>
      <c r="KCZ1" s="80"/>
      <c r="KDA1" s="80"/>
      <c r="KDB1" s="80"/>
      <c r="KDC1" s="80"/>
      <c r="KDD1" s="80"/>
      <c r="KDE1" s="80"/>
      <c r="KDF1" s="80"/>
      <c r="KDG1" s="80"/>
      <c r="KDH1" s="80"/>
      <c r="KDI1" s="80"/>
      <c r="KDJ1" s="80"/>
      <c r="KDK1" s="80"/>
      <c r="KDL1" s="80"/>
      <c r="KDM1" s="80"/>
      <c r="KDN1" s="80"/>
      <c r="KDO1" s="80"/>
      <c r="KDP1" s="80"/>
      <c r="KDQ1" s="80"/>
      <c r="KDR1" s="80"/>
      <c r="KDS1" s="80"/>
      <c r="KDT1" s="80"/>
      <c r="KDU1" s="80"/>
      <c r="KDV1" s="80"/>
      <c r="KDW1" s="80"/>
      <c r="KDX1" s="80"/>
      <c r="KDY1" s="80"/>
      <c r="KDZ1" s="80"/>
      <c r="KEA1" s="80"/>
      <c r="KEB1" s="80"/>
      <c r="KEC1" s="80"/>
      <c r="KED1" s="80"/>
      <c r="KEE1" s="80"/>
      <c r="KEF1" s="80"/>
      <c r="KEG1" s="80"/>
      <c r="KEH1" s="80"/>
      <c r="KEI1" s="80"/>
      <c r="KEJ1" s="80"/>
      <c r="KEK1" s="80"/>
      <c r="KEL1" s="80"/>
      <c r="KEM1" s="80"/>
      <c r="KEN1" s="80"/>
      <c r="KEO1" s="80"/>
      <c r="KEP1" s="80"/>
      <c r="KEQ1" s="80"/>
      <c r="KER1" s="80"/>
      <c r="KES1" s="80"/>
      <c r="KET1" s="80"/>
      <c r="KEU1" s="80"/>
      <c r="KEV1" s="80"/>
      <c r="KEW1" s="80"/>
      <c r="KEX1" s="80"/>
      <c r="KEY1" s="80"/>
      <c r="KEZ1" s="80"/>
      <c r="KFA1" s="80"/>
      <c r="KFB1" s="80"/>
      <c r="KFC1" s="80"/>
      <c r="KFD1" s="80"/>
      <c r="KFE1" s="80"/>
      <c r="KFF1" s="80"/>
      <c r="KFG1" s="80"/>
      <c r="KFH1" s="80"/>
      <c r="KFI1" s="80"/>
      <c r="KFJ1" s="80"/>
      <c r="KFK1" s="80"/>
      <c r="KFL1" s="80"/>
      <c r="KFM1" s="80"/>
      <c r="KFN1" s="80"/>
      <c r="KFO1" s="80"/>
      <c r="KFP1" s="80"/>
      <c r="KFQ1" s="80"/>
      <c r="KFR1" s="80"/>
      <c r="KFS1" s="80"/>
      <c r="KFT1" s="80"/>
      <c r="KFU1" s="80"/>
      <c r="KFV1" s="80"/>
      <c r="KFW1" s="80"/>
      <c r="KFX1" s="80"/>
      <c r="KFY1" s="80"/>
      <c r="KFZ1" s="80"/>
      <c r="KGA1" s="80"/>
      <c r="KGB1" s="80"/>
      <c r="KGC1" s="80"/>
      <c r="KGD1" s="80"/>
      <c r="KGE1" s="80"/>
      <c r="KGF1" s="80"/>
      <c r="KGG1" s="80"/>
      <c r="KGH1" s="80"/>
      <c r="KGI1" s="80"/>
      <c r="KGJ1" s="80"/>
      <c r="KGK1" s="80"/>
      <c r="KGL1" s="80"/>
      <c r="KGM1" s="80"/>
      <c r="KGN1" s="80"/>
      <c r="KGO1" s="80"/>
      <c r="KGP1" s="80"/>
      <c r="KGQ1" s="80"/>
      <c r="KGR1" s="80"/>
      <c r="KGS1" s="80"/>
      <c r="KGT1" s="80"/>
      <c r="KGU1" s="80"/>
      <c r="KGV1" s="80"/>
      <c r="KGW1" s="80"/>
      <c r="KGX1" s="80"/>
      <c r="KGY1" s="80"/>
      <c r="KGZ1" s="80"/>
      <c r="KHA1" s="80"/>
      <c r="KHB1" s="80"/>
      <c r="KHC1" s="80"/>
      <c r="KHD1" s="80"/>
      <c r="KHE1" s="80"/>
      <c r="KHF1" s="80"/>
      <c r="KHG1" s="80"/>
      <c r="KHH1" s="80"/>
      <c r="KHI1" s="80"/>
      <c r="KHJ1" s="80"/>
      <c r="KHK1" s="80"/>
      <c r="KHL1" s="80"/>
      <c r="KHM1" s="80"/>
      <c r="KHN1" s="80"/>
      <c r="KHO1" s="80"/>
      <c r="KHP1" s="80"/>
      <c r="KHQ1" s="80"/>
      <c r="KHR1" s="80"/>
      <c r="KHS1" s="80"/>
      <c r="KHT1" s="80"/>
      <c r="KHU1" s="80"/>
      <c r="KHV1" s="80"/>
      <c r="KHW1" s="80"/>
      <c r="KHX1" s="80"/>
      <c r="KHY1" s="80"/>
      <c r="KHZ1" s="80"/>
      <c r="KIA1" s="80"/>
      <c r="KIB1" s="80"/>
      <c r="KIC1" s="80"/>
      <c r="KID1" s="80"/>
      <c r="KIE1" s="80"/>
      <c r="KIF1" s="80"/>
      <c r="KIG1" s="80"/>
      <c r="KIH1" s="80"/>
      <c r="KII1" s="80"/>
      <c r="KIJ1" s="80"/>
      <c r="KIK1" s="80"/>
      <c r="KIL1" s="80"/>
      <c r="KIM1" s="80"/>
      <c r="KIN1" s="80"/>
      <c r="KIO1" s="80"/>
      <c r="KIP1" s="80"/>
      <c r="KIQ1" s="80"/>
      <c r="KIR1" s="80"/>
      <c r="KIS1" s="80"/>
      <c r="KIT1" s="80"/>
      <c r="KIU1" s="80"/>
      <c r="KIV1" s="80"/>
      <c r="KIW1" s="80"/>
      <c r="KIX1" s="80"/>
      <c r="KIY1" s="80"/>
      <c r="KIZ1" s="80"/>
      <c r="KJA1" s="80"/>
      <c r="KJB1" s="80"/>
      <c r="KJC1" s="80"/>
      <c r="KJD1" s="80"/>
      <c r="KJE1" s="80"/>
      <c r="KJF1" s="80"/>
      <c r="KJG1" s="80"/>
      <c r="KJH1" s="80"/>
      <c r="KJI1" s="80"/>
      <c r="KJJ1" s="80"/>
      <c r="KJK1" s="80"/>
      <c r="KJL1" s="80"/>
      <c r="KJM1" s="80"/>
      <c r="KJN1" s="80"/>
      <c r="KJO1" s="80"/>
      <c r="KJP1" s="80"/>
      <c r="KJQ1" s="80"/>
      <c r="KJR1" s="80"/>
      <c r="KJS1" s="80"/>
      <c r="KJT1" s="80"/>
      <c r="KJU1" s="80"/>
      <c r="KJV1" s="80"/>
      <c r="KJW1" s="80"/>
      <c r="KJX1" s="80"/>
      <c r="KJY1" s="80"/>
      <c r="KJZ1" s="80"/>
      <c r="KKA1" s="80"/>
      <c r="KKB1" s="80"/>
      <c r="KKC1" s="80"/>
      <c r="KKD1" s="80"/>
      <c r="KKE1" s="80"/>
      <c r="KKF1" s="80"/>
      <c r="KKG1" s="80"/>
      <c r="KKH1" s="80"/>
      <c r="KKI1" s="80"/>
      <c r="KKJ1" s="80"/>
      <c r="KKK1" s="80"/>
      <c r="KKL1" s="80"/>
      <c r="KKM1" s="80"/>
      <c r="KKN1" s="80"/>
      <c r="KKO1" s="80"/>
      <c r="KKP1" s="80"/>
      <c r="KKQ1" s="80"/>
      <c r="KKR1" s="80"/>
      <c r="KKS1" s="80"/>
      <c r="KKT1" s="80"/>
      <c r="KKU1" s="80"/>
      <c r="KKV1" s="80"/>
      <c r="KKW1" s="80"/>
      <c r="KKX1" s="80"/>
      <c r="KKY1" s="80"/>
      <c r="KKZ1" s="80"/>
      <c r="KLA1" s="80"/>
      <c r="KLB1" s="80"/>
      <c r="KLC1" s="80"/>
      <c r="KLD1" s="80"/>
      <c r="KLE1" s="80"/>
      <c r="KLF1" s="80"/>
      <c r="KLG1" s="80"/>
      <c r="KLH1" s="80"/>
      <c r="KLI1" s="80"/>
      <c r="KLJ1" s="80"/>
      <c r="KLK1" s="80"/>
      <c r="KLL1" s="80"/>
      <c r="KLM1" s="80"/>
      <c r="KLN1" s="80"/>
      <c r="KLO1" s="80"/>
      <c r="KLP1" s="80"/>
      <c r="KLQ1" s="80"/>
      <c r="KLR1" s="80"/>
      <c r="KLS1" s="80"/>
      <c r="KLT1" s="80"/>
      <c r="KLU1" s="80"/>
      <c r="KLV1" s="80"/>
      <c r="KLW1" s="80"/>
      <c r="KLX1" s="80"/>
      <c r="KLY1" s="80"/>
      <c r="KLZ1" s="80"/>
      <c r="KMA1" s="80"/>
      <c r="KMB1" s="80"/>
      <c r="KMC1" s="80"/>
      <c r="KMD1" s="80"/>
      <c r="KME1" s="80"/>
      <c r="KMF1" s="80"/>
      <c r="KMG1" s="80"/>
      <c r="KMH1" s="80"/>
      <c r="KMI1" s="80"/>
      <c r="KMJ1" s="80"/>
      <c r="KMK1" s="80"/>
      <c r="KML1" s="80"/>
      <c r="KMM1" s="80"/>
      <c r="KMN1" s="80"/>
      <c r="KMO1" s="80"/>
      <c r="KMP1" s="80"/>
      <c r="KMQ1" s="80"/>
      <c r="KMR1" s="80"/>
      <c r="KMS1" s="80"/>
      <c r="KMT1" s="80"/>
      <c r="KMU1" s="80"/>
      <c r="KMV1" s="80"/>
      <c r="KMW1" s="80"/>
      <c r="KMX1" s="80"/>
      <c r="KMY1" s="80"/>
      <c r="KMZ1" s="80"/>
      <c r="KNA1" s="80"/>
      <c r="KNB1" s="80"/>
      <c r="KNC1" s="80"/>
      <c r="KND1" s="80"/>
      <c r="KNE1" s="80"/>
      <c r="KNF1" s="80"/>
      <c r="KNG1" s="80"/>
      <c r="KNH1" s="80"/>
      <c r="KNI1" s="80"/>
      <c r="KNJ1" s="80"/>
      <c r="KNK1" s="80"/>
      <c r="KNL1" s="80"/>
      <c r="KNM1" s="80"/>
      <c r="KNN1" s="80"/>
      <c r="KNO1" s="80"/>
      <c r="KNP1" s="80"/>
      <c r="KNQ1" s="80"/>
      <c r="KNR1" s="80"/>
      <c r="KNS1" s="80"/>
      <c r="KNT1" s="80"/>
      <c r="KNU1" s="80"/>
      <c r="KNV1" s="80"/>
      <c r="KNW1" s="80"/>
      <c r="KNX1" s="80"/>
      <c r="KNY1" s="80"/>
      <c r="KNZ1" s="80"/>
      <c r="KOA1" s="80"/>
      <c r="KOB1" s="80"/>
      <c r="KOC1" s="80"/>
      <c r="KOD1" s="80"/>
      <c r="KOE1" s="80"/>
      <c r="KOF1" s="80"/>
      <c r="KOG1" s="80"/>
      <c r="KOH1" s="80"/>
      <c r="KOI1" s="80"/>
      <c r="KOJ1" s="80"/>
      <c r="KOK1" s="80"/>
      <c r="KOL1" s="80"/>
      <c r="KOM1" s="80"/>
      <c r="KON1" s="80"/>
      <c r="KOO1" s="80"/>
      <c r="KOP1" s="80"/>
      <c r="KOQ1" s="80"/>
      <c r="KOR1" s="80"/>
      <c r="KOS1" s="80"/>
      <c r="KOT1" s="80"/>
      <c r="KOU1" s="80"/>
      <c r="KOV1" s="80"/>
      <c r="KOW1" s="80"/>
      <c r="KOX1" s="80"/>
      <c r="KOY1" s="80"/>
      <c r="KOZ1" s="80"/>
      <c r="KPA1" s="80"/>
      <c r="KPB1" s="80"/>
      <c r="KPC1" s="80"/>
      <c r="KPD1" s="80"/>
      <c r="KPE1" s="80"/>
      <c r="KPF1" s="80"/>
      <c r="KPG1" s="80"/>
      <c r="KPH1" s="80"/>
      <c r="KPI1" s="80"/>
      <c r="KPJ1" s="80"/>
      <c r="KPK1" s="80"/>
      <c r="KPL1" s="80"/>
      <c r="KPM1" s="80"/>
      <c r="KPN1" s="80"/>
      <c r="KPO1" s="80"/>
      <c r="KPP1" s="80"/>
      <c r="KPQ1" s="80"/>
      <c r="KPR1" s="80"/>
      <c r="KPS1" s="80"/>
      <c r="KPT1" s="80"/>
      <c r="KPU1" s="80"/>
      <c r="KPV1" s="80"/>
      <c r="KPW1" s="80"/>
      <c r="KPX1" s="80"/>
      <c r="KPY1" s="80"/>
      <c r="KPZ1" s="80"/>
      <c r="KQA1" s="80"/>
      <c r="KQB1" s="80"/>
      <c r="KQC1" s="80"/>
      <c r="KQD1" s="80"/>
      <c r="KQE1" s="80"/>
      <c r="KQF1" s="80"/>
      <c r="KQG1" s="80"/>
      <c r="KQH1" s="80"/>
      <c r="KQI1" s="80"/>
      <c r="KQJ1" s="80"/>
      <c r="KQK1" s="80"/>
      <c r="KQL1" s="80"/>
      <c r="KQM1" s="80"/>
      <c r="KQN1" s="80"/>
      <c r="KQO1" s="80"/>
      <c r="KQP1" s="80"/>
      <c r="KQQ1" s="80"/>
      <c r="KQR1" s="80"/>
      <c r="KQS1" s="80"/>
      <c r="KQT1" s="80"/>
      <c r="KQU1" s="80"/>
      <c r="KQV1" s="80"/>
      <c r="KQW1" s="80"/>
      <c r="KQX1" s="80"/>
      <c r="KQY1" s="80"/>
      <c r="KQZ1" s="80"/>
      <c r="KRA1" s="80"/>
      <c r="KRB1" s="80"/>
      <c r="KRC1" s="80"/>
      <c r="KRD1" s="80"/>
      <c r="KRE1" s="80"/>
      <c r="KRF1" s="80"/>
      <c r="KRG1" s="80"/>
      <c r="KRH1" s="80"/>
      <c r="KRI1" s="80"/>
      <c r="KRJ1" s="80"/>
      <c r="KRK1" s="80"/>
      <c r="KRL1" s="80"/>
      <c r="KRM1" s="80"/>
      <c r="KRN1" s="80"/>
      <c r="KRO1" s="80"/>
      <c r="KRP1" s="80"/>
      <c r="KRQ1" s="80"/>
      <c r="KRR1" s="80"/>
      <c r="KRS1" s="80"/>
      <c r="KRT1" s="80"/>
      <c r="KRU1" s="80"/>
      <c r="KRV1" s="80"/>
      <c r="KRW1" s="80"/>
      <c r="KRX1" s="80"/>
      <c r="KRY1" s="80"/>
      <c r="KRZ1" s="80"/>
      <c r="KSA1" s="80"/>
      <c r="KSB1" s="80"/>
      <c r="KSC1" s="80"/>
      <c r="KSD1" s="80"/>
      <c r="KSE1" s="80"/>
      <c r="KSF1" s="80"/>
      <c r="KSG1" s="80"/>
      <c r="KSH1" s="80"/>
      <c r="KSI1" s="80"/>
      <c r="KSJ1" s="80"/>
      <c r="KSK1" s="80"/>
      <c r="KSL1" s="80"/>
      <c r="KSM1" s="80"/>
      <c r="KSN1" s="80"/>
      <c r="KSO1" s="80"/>
      <c r="KSP1" s="80"/>
      <c r="KSQ1" s="80"/>
      <c r="KSR1" s="80"/>
      <c r="KSS1" s="80"/>
      <c r="KST1" s="80"/>
      <c r="KSU1" s="80"/>
      <c r="KSV1" s="80"/>
      <c r="KSW1" s="80"/>
      <c r="KSX1" s="80"/>
      <c r="KSY1" s="80"/>
      <c r="KSZ1" s="80"/>
      <c r="KTA1" s="80"/>
      <c r="KTB1" s="80"/>
      <c r="KTC1" s="80"/>
      <c r="KTD1" s="80"/>
      <c r="KTE1" s="80"/>
      <c r="KTF1" s="80"/>
      <c r="KTG1" s="80"/>
      <c r="KTH1" s="80"/>
      <c r="KTI1" s="80"/>
      <c r="KTJ1" s="80"/>
      <c r="KTK1" s="80"/>
      <c r="KTL1" s="80"/>
      <c r="KTM1" s="80"/>
      <c r="KTN1" s="80"/>
      <c r="KTO1" s="80"/>
      <c r="KTP1" s="80"/>
      <c r="KTQ1" s="80"/>
      <c r="KTR1" s="80"/>
      <c r="KTS1" s="80"/>
      <c r="KTT1" s="80"/>
      <c r="KTU1" s="80"/>
      <c r="KTV1" s="80"/>
      <c r="KTW1" s="80"/>
      <c r="KTX1" s="80"/>
      <c r="KTY1" s="80"/>
      <c r="KTZ1" s="80"/>
      <c r="KUA1" s="80"/>
      <c r="KUB1" s="80"/>
      <c r="KUC1" s="80"/>
      <c r="KUD1" s="80"/>
      <c r="KUE1" s="80"/>
      <c r="KUF1" s="80"/>
      <c r="KUG1" s="80"/>
      <c r="KUH1" s="80"/>
      <c r="KUI1" s="80"/>
      <c r="KUJ1" s="80"/>
      <c r="KUK1" s="80"/>
      <c r="KUL1" s="80"/>
      <c r="KUM1" s="80"/>
      <c r="KUN1" s="80"/>
      <c r="KUO1" s="80"/>
      <c r="KUP1" s="80"/>
      <c r="KUQ1" s="80"/>
      <c r="KUR1" s="80"/>
      <c r="KUS1" s="80"/>
      <c r="KUT1" s="80"/>
      <c r="KUU1" s="80"/>
      <c r="KUV1" s="80"/>
      <c r="KUW1" s="80"/>
      <c r="KUX1" s="80"/>
      <c r="KUY1" s="80"/>
      <c r="KUZ1" s="80"/>
      <c r="KVA1" s="80"/>
      <c r="KVB1" s="80"/>
      <c r="KVC1" s="80"/>
      <c r="KVD1" s="80"/>
      <c r="KVE1" s="80"/>
      <c r="KVF1" s="80"/>
      <c r="KVG1" s="80"/>
      <c r="KVH1" s="80"/>
      <c r="KVI1" s="80"/>
      <c r="KVJ1" s="80"/>
      <c r="KVK1" s="80"/>
      <c r="KVL1" s="80"/>
      <c r="KVM1" s="80"/>
      <c r="KVN1" s="80"/>
      <c r="KVO1" s="80"/>
      <c r="KVP1" s="80"/>
      <c r="KVQ1" s="80"/>
      <c r="KVR1" s="80"/>
      <c r="KVS1" s="80"/>
      <c r="KVT1" s="80"/>
      <c r="KVU1" s="80"/>
      <c r="KVV1" s="80"/>
      <c r="KVW1" s="80"/>
      <c r="KVX1" s="80"/>
      <c r="KVY1" s="80"/>
      <c r="KVZ1" s="80"/>
      <c r="KWA1" s="80"/>
      <c r="KWB1" s="80"/>
      <c r="KWC1" s="80"/>
      <c r="KWD1" s="80"/>
      <c r="KWE1" s="80"/>
      <c r="KWF1" s="80"/>
      <c r="KWG1" s="80"/>
      <c r="KWH1" s="80"/>
      <c r="KWI1" s="80"/>
      <c r="KWJ1" s="80"/>
      <c r="KWK1" s="80"/>
      <c r="KWL1" s="80"/>
      <c r="KWM1" s="80"/>
      <c r="KWN1" s="80"/>
      <c r="KWO1" s="80"/>
      <c r="KWP1" s="80"/>
      <c r="KWQ1" s="80"/>
      <c r="KWR1" s="80"/>
      <c r="KWS1" s="80"/>
      <c r="KWT1" s="80"/>
      <c r="KWU1" s="80"/>
      <c r="KWV1" s="80"/>
      <c r="KWW1" s="80"/>
      <c r="KWX1" s="80"/>
      <c r="KWY1" s="80"/>
      <c r="KWZ1" s="80"/>
      <c r="KXA1" s="80"/>
      <c r="KXB1" s="80"/>
      <c r="KXC1" s="80"/>
      <c r="KXD1" s="80"/>
      <c r="KXE1" s="80"/>
      <c r="KXF1" s="80"/>
      <c r="KXG1" s="80"/>
      <c r="KXH1" s="80"/>
      <c r="KXI1" s="80"/>
      <c r="KXJ1" s="80"/>
      <c r="KXK1" s="80"/>
      <c r="KXL1" s="80"/>
      <c r="KXM1" s="80"/>
      <c r="KXN1" s="80"/>
      <c r="KXO1" s="80"/>
      <c r="KXP1" s="80"/>
      <c r="KXQ1" s="80"/>
      <c r="KXR1" s="80"/>
      <c r="KXS1" s="80"/>
      <c r="KXT1" s="80"/>
      <c r="KXU1" s="80"/>
      <c r="KXV1" s="80"/>
      <c r="KXW1" s="80"/>
      <c r="KXX1" s="80"/>
      <c r="KXY1" s="80"/>
      <c r="KXZ1" s="80"/>
      <c r="KYA1" s="80"/>
      <c r="KYB1" s="80"/>
      <c r="KYC1" s="80"/>
      <c r="KYD1" s="80"/>
      <c r="KYE1" s="80"/>
      <c r="KYF1" s="80"/>
      <c r="KYG1" s="80"/>
      <c r="KYH1" s="80"/>
      <c r="KYI1" s="80"/>
      <c r="KYJ1" s="80"/>
      <c r="KYK1" s="80"/>
      <c r="KYL1" s="80"/>
      <c r="KYM1" s="80"/>
      <c r="KYN1" s="80"/>
      <c r="KYO1" s="80"/>
      <c r="KYP1" s="80"/>
      <c r="KYQ1" s="80"/>
      <c r="KYR1" s="80"/>
      <c r="KYS1" s="80"/>
      <c r="KYT1" s="80"/>
      <c r="KYU1" s="80"/>
      <c r="KYV1" s="80"/>
      <c r="KYW1" s="80"/>
      <c r="KYX1" s="80"/>
      <c r="KYY1" s="80"/>
      <c r="KYZ1" s="80"/>
      <c r="KZA1" s="80"/>
      <c r="KZB1" s="80"/>
      <c r="KZC1" s="80"/>
      <c r="KZD1" s="80"/>
      <c r="KZE1" s="80"/>
      <c r="KZF1" s="80"/>
      <c r="KZG1" s="80"/>
      <c r="KZH1" s="80"/>
      <c r="KZI1" s="80"/>
      <c r="KZJ1" s="80"/>
      <c r="KZK1" s="80"/>
      <c r="KZL1" s="80"/>
      <c r="KZM1" s="80"/>
      <c r="KZN1" s="80"/>
      <c r="KZO1" s="80"/>
      <c r="KZP1" s="80"/>
      <c r="KZQ1" s="80"/>
      <c r="KZR1" s="80"/>
      <c r="KZS1" s="80"/>
      <c r="KZT1" s="80"/>
      <c r="KZU1" s="80"/>
      <c r="KZV1" s="80"/>
      <c r="KZW1" s="80"/>
      <c r="KZX1" s="80"/>
      <c r="KZY1" s="80"/>
      <c r="KZZ1" s="80"/>
      <c r="LAA1" s="80"/>
      <c r="LAB1" s="80"/>
      <c r="LAC1" s="80"/>
      <c r="LAD1" s="80"/>
      <c r="LAE1" s="80"/>
      <c r="LAF1" s="80"/>
      <c r="LAG1" s="80"/>
      <c r="LAH1" s="80"/>
      <c r="LAI1" s="80"/>
      <c r="LAJ1" s="80"/>
      <c r="LAK1" s="80"/>
      <c r="LAL1" s="80"/>
      <c r="LAM1" s="80"/>
      <c r="LAN1" s="80"/>
      <c r="LAO1" s="80"/>
      <c r="LAP1" s="80"/>
      <c r="LAQ1" s="80"/>
      <c r="LAR1" s="80"/>
      <c r="LAS1" s="80"/>
      <c r="LAT1" s="80"/>
      <c r="LAU1" s="80"/>
      <c r="LAV1" s="80"/>
      <c r="LAW1" s="80"/>
      <c r="LAX1" s="80"/>
      <c r="LAY1" s="80"/>
      <c r="LAZ1" s="80"/>
      <c r="LBA1" s="80"/>
      <c r="LBB1" s="80"/>
      <c r="LBC1" s="80"/>
      <c r="LBD1" s="80"/>
      <c r="LBE1" s="80"/>
      <c r="LBF1" s="80"/>
      <c r="LBG1" s="80"/>
      <c r="LBH1" s="80"/>
      <c r="LBI1" s="80"/>
      <c r="LBJ1" s="80"/>
      <c r="LBK1" s="80"/>
      <c r="LBL1" s="80"/>
      <c r="LBM1" s="80"/>
      <c r="LBN1" s="80"/>
      <c r="LBO1" s="80"/>
      <c r="LBP1" s="80"/>
      <c r="LBQ1" s="80"/>
      <c r="LBR1" s="80"/>
      <c r="LBS1" s="80"/>
      <c r="LBT1" s="80"/>
      <c r="LBU1" s="80"/>
      <c r="LBV1" s="80"/>
      <c r="LBW1" s="80"/>
      <c r="LBX1" s="80"/>
      <c r="LBY1" s="80"/>
      <c r="LBZ1" s="80"/>
      <c r="LCA1" s="80"/>
      <c r="LCB1" s="80"/>
      <c r="LCC1" s="80"/>
      <c r="LCD1" s="80"/>
      <c r="LCE1" s="80"/>
      <c r="LCF1" s="80"/>
      <c r="LCG1" s="80"/>
      <c r="LCH1" s="80"/>
      <c r="LCI1" s="80"/>
      <c r="LCJ1" s="80"/>
      <c r="LCK1" s="80"/>
      <c r="LCL1" s="80"/>
      <c r="LCM1" s="80"/>
      <c r="LCN1" s="80"/>
      <c r="LCO1" s="80"/>
      <c r="LCP1" s="80"/>
      <c r="LCQ1" s="80"/>
      <c r="LCR1" s="80"/>
      <c r="LCS1" s="80"/>
      <c r="LCT1" s="80"/>
      <c r="LCU1" s="80"/>
      <c r="LCV1" s="80"/>
      <c r="LCW1" s="80"/>
      <c r="LCX1" s="80"/>
      <c r="LCY1" s="80"/>
      <c r="LCZ1" s="80"/>
      <c r="LDA1" s="80"/>
      <c r="LDB1" s="80"/>
      <c r="LDC1" s="80"/>
      <c r="LDD1" s="80"/>
      <c r="LDE1" s="80"/>
      <c r="LDF1" s="80"/>
      <c r="LDG1" s="80"/>
      <c r="LDH1" s="80"/>
      <c r="LDI1" s="80"/>
      <c r="LDJ1" s="80"/>
      <c r="LDK1" s="80"/>
      <c r="LDL1" s="80"/>
      <c r="LDM1" s="80"/>
      <c r="LDN1" s="80"/>
      <c r="LDO1" s="80"/>
      <c r="LDP1" s="80"/>
      <c r="LDQ1" s="80"/>
      <c r="LDR1" s="80"/>
      <c r="LDS1" s="80"/>
      <c r="LDT1" s="80"/>
      <c r="LDU1" s="80"/>
      <c r="LDV1" s="80"/>
      <c r="LDW1" s="80"/>
      <c r="LDX1" s="80"/>
      <c r="LDY1" s="80"/>
      <c r="LDZ1" s="80"/>
      <c r="LEA1" s="80"/>
      <c r="LEB1" s="80"/>
      <c r="LEC1" s="80"/>
      <c r="LED1" s="80"/>
      <c r="LEE1" s="80"/>
      <c r="LEF1" s="80"/>
      <c r="LEG1" s="80"/>
      <c r="LEH1" s="80"/>
      <c r="LEI1" s="80"/>
      <c r="LEJ1" s="80"/>
      <c r="LEK1" s="80"/>
      <c r="LEL1" s="80"/>
      <c r="LEM1" s="80"/>
      <c r="LEN1" s="80"/>
      <c r="LEO1" s="80"/>
      <c r="LEP1" s="80"/>
      <c r="LEQ1" s="80"/>
      <c r="LER1" s="80"/>
      <c r="LES1" s="80"/>
      <c r="LET1" s="80"/>
      <c r="LEU1" s="80"/>
      <c r="LEV1" s="80"/>
      <c r="LEW1" s="80"/>
      <c r="LEX1" s="80"/>
      <c r="LEY1" s="80"/>
      <c r="LEZ1" s="80"/>
      <c r="LFA1" s="80"/>
      <c r="LFB1" s="80"/>
      <c r="LFC1" s="80"/>
      <c r="LFD1" s="80"/>
      <c r="LFE1" s="80"/>
      <c r="LFF1" s="80"/>
      <c r="LFG1" s="80"/>
      <c r="LFH1" s="80"/>
      <c r="LFI1" s="80"/>
      <c r="LFJ1" s="80"/>
      <c r="LFK1" s="80"/>
      <c r="LFL1" s="80"/>
      <c r="LFM1" s="80"/>
      <c r="LFN1" s="80"/>
      <c r="LFO1" s="80"/>
      <c r="LFP1" s="80"/>
      <c r="LFQ1" s="80"/>
      <c r="LFR1" s="80"/>
      <c r="LFS1" s="80"/>
      <c r="LFT1" s="80"/>
      <c r="LFU1" s="80"/>
      <c r="LFV1" s="80"/>
      <c r="LFW1" s="80"/>
      <c r="LFX1" s="80"/>
      <c r="LFY1" s="80"/>
      <c r="LFZ1" s="80"/>
      <c r="LGA1" s="80"/>
      <c r="LGB1" s="80"/>
      <c r="LGC1" s="80"/>
      <c r="LGD1" s="80"/>
      <c r="LGE1" s="80"/>
      <c r="LGF1" s="80"/>
      <c r="LGG1" s="80"/>
      <c r="LGH1" s="80"/>
      <c r="LGI1" s="80"/>
      <c r="LGJ1" s="80"/>
      <c r="LGK1" s="80"/>
      <c r="LGL1" s="80"/>
      <c r="LGM1" s="80"/>
      <c r="LGN1" s="80"/>
      <c r="LGO1" s="80"/>
      <c r="LGP1" s="80"/>
      <c r="LGQ1" s="80"/>
      <c r="LGR1" s="80"/>
      <c r="LGS1" s="80"/>
      <c r="LGT1" s="80"/>
      <c r="LGU1" s="80"/>
      <c r="LGV1" s="80"/>
      <c r="LGW1" s="80"/>
      <c r="LGX1" s="80"/>
      <c r="LGY1" s="80"/>
      <c r="LGZ1" s="80"/>
      <c r="LHA1" s="80"/>
      <c r="LHB1" s="80"/>
      <c r="LHC1" s="80"/>
      <c r="LHD1" s="80"/>
      <c r="LHE1" s="80"/>
      <c r="LHF1" s="80"/>
      <c r="LHG1" s="80"/>
      <c r="LHH1" s="80"/>
      <c r="LHI1" s="80"/>
      <c r="LHJ1" s="80"/>
      <c r="LHK1" s="80"/>
      <c r="LHL1" s="80"/>
      <c r="LHM1" s="80"/>
      <c r="LHN1" s="80"/>
      <c r="LHO1" s="80"/>
      <c r="LHP1" s="80"/>
      <c r="LHQ1" s="80"/>
      <c r="LHR1" s="80"/>
      <c r="LHS1" s="80"/>
      <c r="LHT1" s="80"/>
      <c r="LHU1" s="80"/>
      <c r="LHV1" s="80"/>
      <c r="LHW1" s="80"/>
      <c r="LHX1" s="80"/>
      <c r="LHY1" s="80"/>
      <c r="LHZ1" s="80"/>
      <c r="LIA1" s="80"/>
      <c r="LIB1" s="80"/>
      <c r="LIC1" s="80"/>
      <c r="LID1" s="80"/>
      <c r="LIE1" s="80"/>
      <c r="LIF1" s="80"/>
      <c r="LIG1" s="80"/>
      <c r="LIH1" s="80"/>
      <c r="LII1" s="80"/>
      <c r="LIJ1" s="80"/>
      <c r="LIK1" s="80"/>
      <c r="LIL1" s="80"/>
      <c r="LIM1" s="80"/>
      <c r="LIN1" s="80"/>
      <c r="LIO1" s="80"/>
      <c r="LIP1" s="80"/>
      <c r="LIQ1" s="80"/>
      <c r="LIR1" s="80"/>
      <c r="LIS1" s="80"/>
      <c r="LIT1" s="80"/>
      <c r="LIU1" s="80"/>
      <c r="LIV1" s="80"/>
      <c r="LIW1" s="80"/>
      <c r="LIX1" s="80"/>
      <c r="LIY1" s="80"/>
      <c r="LIZ1" s="80"/>
      <c r="LJA1" s="80"/>
      <c r="LJB1" s="80"/>
      <c r="LJC1" s="80"/>
      <c r="LJD1" s="80"/>
      <c r="LJE1" s="80"/>
      <c r="LJF1" s="80"/>
      <c r="LJG1" s="80"/>
      <c r="LJH1" s="80"/>
      <c r="LJI1" s="80"/>
      <c r="LJJ1" s="80"/>
      <c r="LJK1" s="80"/>
      <c r="LJL1" s="80"/>
      <c r="LJM1" s="80"/>
      <c r="LJN1" s="80"/>
      <c r="LJO1" s="80"/>
      <c r="LJP1" s="80"/>
      <c r="LJQ1" s="80"/>
      <c r="LJR1" s="80"/>
      <c r="LJS1" s="80"/>
      <c r="LJT1" s="80"/>
      <c r="LJU1" s="80"/>
      <c r="LJV1" s="80"/>
      <c r="LJW1" s="80"/>
      <c r="LJX1" s="80"/>
      <c r="LJY1" s="80"/>
      <c r="LJZ1" s="80"/>
      <c r="LKA1" s="80"/>
      <c r="LKB1" s="80"/>
      <c r="LKC1" s="80"/>
      <c r="LKD1" s="80"/>
      <c r="LKE1" s="80"/>
      <c r="LKF1" s="80"/>
      <c r="LKG1" s="80"/>
      <c r="LKH1" s="80"/>
      <c r="LKI1" s="80"/>
      <c r="LKJ1" s="80"/>
      <c r="LKK1" s="80"/>
      <c r="LKL1" s="80"/>
      <c r="LKM1" s="80"/>
      <c r="LKN1" s="80"/>
      <c r="LKO1" s="80"/>
      <c r="LKP1" s="80"/>
      <c r="LKQ1" s="80"/>
      <c r="LKR1" s="80"/>
      <c r="LKS1" s="80"/>
      <c r="LKT1" s="80"/>
      <c r="LKU1" s="80"/>
      <c r="LKV1" s="80"/>
      <c r="LKW1" s="80"/>
      <c r="LKX1" s="80"/>
      <c r="LKY1" s="80"/>
      <c r="LKZ1" s="80"/>
      <c r="LLA1" s="80"/>
      <c r="LLB1" s="80"/>
      <c r="LLC1" s="80"/>
      <c r="LLD1" s="80"/>
      <c r="LLE1" s="80"/>
      <c r="LLF1" s="80"/>
      <c r="LLG1" s="80"/>
      <c r="LLH1" s="80"/>
      <c r="LLI1" s="80"/>
      <c r="LLJ1" s="80"/>
      <c r="LLK1" s="80"/>
      <c r="LLL1" s="80"/>
      <c r="LLM1" s="80"/>
      <c r="LLN1" s="80"/>
      <c r="LLO1" s="80"/>
      <c r="LLP1" s="80"/>
      <c r="LLQ1" s="80"/>
      <c r="LLR1" s="80"/>
      <c r="LLS1" s="80"/>
      <c r="LLT1" s="80"/>
      <c r="LLU1" s="80"/>
      <c r="LLV1" s="80"/>
      <c r="LLW1" s="80"/>
      <c r="LLX1" s="80"/>
      <c r="LLY1" s="80"/>
      <c r="LLZ1" s="80"/>
      <c r="LMA1" s="80"/>
      <c r="LMB1" s="80"/>
      <c r="LMC1" s="80"/>
      <c r="LMD1" s="80"/>
      <c r="LME1" s="80"/>
      <c r="LMF1" s="80"/>
      <c r="LMG1" s="80"/>
      <c r="LMH1" s="80"/>
      <c r="LMI1" s="80"/>
      <c r="LMJ1" s="80"/>
      <c r="LMK1" s="80"/>
      <c r="LML1" s="80"/>
      <c r="LMM1" s="80"/>
      <c r="LMN1" s="80"/>
      <c r="LMO1" s="80"/>
      <c r="LMP1" s="80"/>
      <c r="LMQ1" s="80"/>
      <c r="LMR1" s="80"/>
      <c r="LMS1" s="80"/>
      <c r="LMT1" s="80"/>
      <c r="LMU1" s="80"/>
      <c r="LMV1" s="80"/>
      <c r="LMW1" s="80"/>
      <c r="LMX1" s="80"/>
      <c r="LMY1" s="80"/>
      <c r="LMZ1" s="80"/>
      <c r="LNA1" s="80"/>
      <c r="LNB1" s="80"/>
      <c r="LNC1" s="80"/>
      <c r="LND1" s="80"/>
      <c r="LNE1" s="80"/>
      <c r="LNF1" s="80"/>
      <c r="LNG1" s="80"/>
      <c r="LNH1" s="80"/>
      <c r="LNI1" s="80"/>
      <c r="LNJ1" s="80"/>
      <c r="LNK1" s="80"/>
      <c r="LNL1" s="80"/>
      <c r="LNM1" s="80"/>
      <c r="LNN1" s="80"/>
      <c r="LNO1" s="80"/>
      <c r="LNP1" s="80"/>
      <c r="LNQ1" s="80"/>
      <c r="LNR1" s="80"/>
      <c r="LNS1" s="80"/>
      <c r="LNT1" s="80"/>
      <c r="LNU1" s="80"/>
      <c r="LNV1" s="80"/>
      <c r="LNW1" s="80"/>
      <c r="LNX1" s="80"/>
      <c r="LNY1" s="80"/>
      <c r="LNZ1" s="80"/>
      <c r="LOA1" s="80"/>
      <c r="LOB1" s="80"/>
      <c r="LOC1" s="80"/>
      <c r="LOD1" s="80"/>
      <c r="LOE1" s="80"/>
      <c r="LOF1" s="80"/>
      <c r="LOG1" s="80"/>
      <c r="LOH1" s="80"/>
      <c r="LOI1" s="80"/>
      <c r="LOJ1" s="80"/>
      <c r="LOK1" s="80"/>
      <c r="LOL1" s="80"/>
      <c r="LOM1" s="80"/>
      <c r="LON1" s="80"/>
      <c r="LOO1" s="80"/>
      <c r="LOP1" s="80"/>
      <c r="LOQ1" s="80"/>
      <c r="LOR1" s="80"/>
      <c r="LOS1" s="80"/>
      <c r="LOT1" s="80"/>
      <c r="LOU1" s="80"/>
      <c r="LOV1" s="80"/>
      <c r="LOW1" s="80"/>
      <c r="LOX1" s="80"/>
      <c r="LOY1" s="80"/>
      <c r="LOZ1" s="80"/>
      <c r="LPA1" s="80"/>
      <c r="LPB1" s="80"/>
      <c r="LPC1" s="80"/>
      <c r="LPD1" s="80"/>
      <c r="LPE1" s="80"/>
      <c r="LPF1" s="80"/>
      <c r="LPG1" s="80"/>
      <c r="LPH1" s="80"/>
      <c r="LPI1" s="80"/>
      <c r="LPJ1" s="80"/>
      <c r="LPK1" s="80"/>
      <c r="LPL1" s="80"/>
      <c r="LPM1" s="80"/>
      <c r="LPN1" s="80"/>
      <c r="LPO1" s="80"/>
      <c r="LPP1" s="80"/>
      <c r="LPQ1" s="80"/>
      <c r="LPR1" s="80"/>
      <c r="LPS1" s="80"/>
      <c r="LPT1" s="80"/>
      <c r="LPU1" s="80"/>
      <c r="LPV1" s="80"/>
      <c r="LPW1" s="80"/>
      <c r="LPX1" s="80"/>
      <c r="LPY1" s="80"/>
      <c r="LPZ1" s="80"/>
      <c r="LQA1" s="80"/>
      <c r="LQB1" s="80"/>
      <c r="LQC1" s="80"/>
      <c r="LQD1" s="80"/>
      <c r="LQE1" s="80"/>
      <c r="LQF1" s="80"/>
      <c r="LQG1" s="80"/>
      <c r="LQH1" s="80"/>
      <c r="LQI1" s="80"/>
      <c r="LQJ1" s="80"/>
      <c r="LQK1" s="80"/>
      <c r="LQL1" s="80"/>
      <c r="LQM1" s="80"/>
      <c r="LQN1" s="80"/>
      <c r="LQO1" s="80"/>
      <c r="LQP1" s="80"/>
      <c r="LQQ1" s="80"/>
      <c r="LQR1" s="80"/>
      <c r="LQS1" s="80"/>
      <c r="LQT1" s="80"/>
      <c r="LQU1" s="80"/>
      <c r="LQV1" s="80"/>
      <c r="LQW1" s="80"/>
      <c r="LQX1" s="80"/>
      <c r="LQY1" s="80"/>
      <c r="LQZ1" s="80"/>
      <c r="LRA1" s="80"/>
      <c r="LRB1" s="80"/>
      <c r="LRC1" s="80"/>
      <c r="LRD1" s="80"/>
      <c r="LRE1" s="80"/>
      <c r="LRF1" s="80"/>
      <c r="LRG1" s="80"/>
      <c r="LRH1" s="80"/>
      <c r="LRI1" s="80"/>
      <c r="LRJ1" s="80"/>
      <c r="LRK1" s="80"/>
      <c r="LRL1" s="80"/>
      <c r="LRM1" s="80"/>
      <c r="LRN1" s="80"/>
      <c r="LRO1" s="80"/>
      <c r="LRP1" s="80"/>
      <c r="LRQ1" s="80"/>
      <c r="LRR1" s="80"/>
      <c r="LRS1" s="80"/>
      <c r="LRT1" s="80"/>
      <c r="LRU1" s="80"/>
      <c r="LRV1" s="80"/>
      <c r="LRW1" s="80"/>
      <c r="LRX1" s="80"/>
      <c r="LRY1" s="80"/>
      <c r="LRZ1" s="80"/>
      <c r="LSA1" s="80"/>
      <c r="LSB1" s="80"/>
      <c r="LSC1" s="80"/>
      <c r="LSD1" s="80"/>
      <c r="LSE1" s="80"/>
      <c r="LSF1" s="80"/>
      <c r="LSG1" s="80"/>
      <c r="LSH1" s="80"/>
      <c r="LSI1" s="80"/>
      <c r="LSJ1" s="80"/>
      <c r="LSK1" s="80"/>
      <c r="LSL1" s="80"/>
      <c r="LSM1" s="80"/>
      <c r="LSN1" s="80"/>
      <c r="LSO1" s="80"/>
      <c r="LSP1" s="80"/>
      <c r="LSQ1" s="80"/>
      <c r="LSR1" s="80"/>
      <c r="LSS1" s="80"/>
      <c r="LST1" s="80"/>
      <c r="LSU1" s="80"/>
      <c r="LSV1" s="80"/>
      <c r="LSW1" s="80"/>
      <c r="LSX1" s="80"/>
      <c r="LSY1" s="80"/>
      <c r="LSZ1" s="80"/>
      <c r="LTA1" s="80"/>
      <c r="LTB1" s="80"/>
      <c r="LTC1" s="80"/>
      <c r="LTD1" s="80"/>
      <c r="LTE1" s="80"/>
      <c r="LTF1" s="80"/>
      <c r="LTG1" s="80"/>
      <c r="LTH1" s="80"/>
      <c r="LTI1" s="80"/>
      <c r="LTJ1" s="80"/>
      <c r="LTK1" s="80"/>
      <c r="LTL1" s="80"/>
      <c r="LTM1" s="80"/>
      <c r="LTN1" s="80"/>
      <c r="LTO1" s="80"/>
      <c r="LTP1" s="80"/>
      <c r="LTQ1" s="80"/>
      <c r="LTR1" s="80"/>
      <c r="LTS1" s="80"/>
      <c r="LTT1" s="80"/>
      <c r="LTU1" s="80"/>
      <c r="LTV1" s="80"/>
      <c r="LTW1" s="80"/>
      <c r="LTX1" s="80"/>
      <c r="LTY1" s="80"/>
      <c r="LTZ1" s="80"/>
      <c r="LUA1" s="80"/>
      <c r="LUB1" s="80"/>
      <c r="LUC1" s="80"/>
      <c r="LUD1" s="80"/>
      <c r="LUE1" s="80"/>
      <c r="LUF1" s="80"/>
      <c r="LUG1" s="80"/>
      <c r="LUH1" s="80"/>
      <c r="LUI1" s="80"/>
      <c r="LUJ1" s="80"/>
      <c r="LUK1" s="80"/>
      <c r="LUL1" s="80"/>
      <c r="LUM1" s="80"/>
      <c r="LUN1" s="80"/>
      <c r="LUO1" s="80"/>
      <c r="LUP1" s="80"/>
      <c r="LUQ1" s="80"/>
      <c r="LUR1" s="80"/>
      <c r="LUS1" s="80"/>
      <c r="LUT1" s="80"/>
      <c r="LUU1" s="80"/>
      <c r="LUV1" s="80"/>
      <c r="LUW1" s="80"/>
      <c r="LUX1" s="80"/>
      <c r="LUY1" s="80"/>
      <c r="LUZ1" s="80"/>
      <c r="LVA1" s="80"/>
      <c r="LVB1" s="80"/>
      <c r="LVC1" s="80"/>
      <c r="LVD1" s="80"/>
      <c r="LVE1" s="80"/>
      <c r="LVF1" s="80"/>
      <c r="LVG1" s="80"/>
      <c r="LVH1" s="80"/>
      <c r="LVI1" s="80"/>
      <c r="LVJ1" s="80"/>
      <c r="LVK1" s="80"/>
      <c r="LVL1" s="80"/>
      <c r="LVM1" s="80"/>
      <c r="LVN1" s="80"/>
      <c r="LVO1" s="80"/>
      <c r="LVP1" s="80"/>
      <c r="LVQ1" s="80"/>
      <c r="LVR1" s="80"/>
      <c r="LVS1" s="80"/>
      <c r="LVT1" s="80"/>
      <c r="LVU1" s="80"/>
      <c r="LVV1" s="80"/>
      <c r="LVW1" s="80"/>
      <c r="LVX1" s="80"/>
      <c r="LVY1" s="80"/>
      <c r="LVZ1" s="80"/>
      <c r="LWA1" s="80"/>
      <c r="LWB1" s="80"/>
      <c r="LWC1" s="80"/>
      <c r="LWD1" s="80"/>
      <c r="LWE1" s="80"/>
      <c r="LWF1" s="80"/>
      <c r="LWG1" s="80"/>
      <c r="LWH1" s="80"/>
      <c r="LWI1" s="80"/>
      <c r="LWJ1" s="80"/>
      <c r="LWK1" s="80"/>
      <c r="LWL1" s="80"/>
      <c r="LWM1" s="80"/>
      <c r="LWN1" s="80"/>
      <c r="LWO1" s="80"/>
      <c r="LWP1" s="80"/>
      <c r="LWQ1" s="80"/>
      <c r="LWR1" s="80"/>
      <c r="LWS1" s="80"/>
      <c r="LWT1" s="80"/>
      <c r="LWU1" s="80"/>
      <c r="LWV1" s="80"/>
      <c r="LWW1" s="80"/>
      <c r="LWX1" s="80"/>
      <c r="LWY1" s="80"/>
      <c r="LWZ1" s="80"/>
      <c r="LXA1" s="80"/>
      <c r="LXB1" s="80"/>
      <c r="LXC1" s="80"/>
      <c r="LXD1" s="80"/>
      <c r="LXE1" s="80"/>
      <c r="LXF1" s="80"/>
      <c r="LXG1" s="80"/>
      <c r="LXH1" s="80"/>
      <c r="LXI1" s="80"/>
      <c r="LXJ1" s="80"/>
      <c r="LXK1" s="80"/>
      <c r="LXL1" s="80"/>
      <c r="LXM1" s="80"/>
      <c r="LXN1" s="80"/>
      <c r="LXO1" s="80"/>
      <c r="LXP1" s="80"/>
      <c r="LXQ1" s="80"/>
      <c r="LXR1" s="80"/>
      <c r="LXS1" s="80"/>
      <c r="LXT1" s="80"/>
      <c r="LXU1" s="80"/>
      <c r="LXV1" s="80"/>
      <c r="LXW1" s="80"/>
      <c r="LXX1" s="80"/>
      <c r="LXY1" s="80"/>
      <c r="LXZ1" s="80"/>
      <c r="LYA1" s="80"/>
      <c r="LYB1" s="80"/>
      <c r="LYC1" s="80"/>
      <c r="LYD1" s="80"/>
      <c r="LYE1" s="80"/>
      <c r="LYF1" s="80"/>
      <c r="LYG1" s="80"/>
      <c r="LYH1" s="80"/>
      <c r="LYI1" s="80"/>
      <c r="LYJ1" s="80"/>
      <c r="LYK1" s="80"/>
      <c r="LYL1" s="80"/>
      <c r="LYM1" s="80"/>
      <c r="LYN1" s="80"/>
      <c r="LYO1" s="80"/>
      <c r="LYP1" s="80"/>
      <c r="LYQ1" s="80"/>
      <c r="LYR1" s="80"/>
      <c r="LYS1" s="80"/>
      <c r="LYT1" s="80"/>
      <c r="LYU1" s="80"/>
      <c r="LYV1" s="80"/>
      <c r="LYW1" s="80"/>
      <c r="LYX1" s="80"/>
      <c r="LYY1" s="80"/>
      <c r="LYZ1" s="80"/>
      <c r="LZA1" s="80"/>
      <c r="LZB1" s="80"/>
      <c r="LZC1" s="80"/>
      <c r="LZD1" s="80"/>
      <c r="LZE1" s="80"/>
      <c r="LZF1" s="80"/>
      <c r="LZG1" s="80"/>
      <c r="LZH1" s="80"/>
      <c r="LZI1" s="80"/>
      <c r="LZJ1" s="80"/>
      <c r="LZK1" s="80"/>
      <c r="LZL1" s="80"/>
      <c r="LZM1" s="80"/>
      <c r="LZN1" s="80"/>
      <c r="LZO1" s="80"/>
      <c r="LZP1" s="80"/>
      <c r="LZQ1" s="80"/>
      <c r="LZR1" s="80"/>
      <c r="LZS1" s="80"/>
      <c r="LZT1" s="80"/>
      <c r="LZU1" s="80"/>
      <c r="LZV1" s="80"/>
      <c r="LZW1" s="80"/>
      <c r="LZX1" s="80"/>
      <c r="LZY1" s="80"/>
      <c r="LZZ1" s="80"/>
      <c r="MAA1" s="80"/>
      <c r="MAB1" s="80"/>
      <c r="MAC1" s="80"/>
      <c r="MAD1" s="80"/>
      <c r="MAE1" s="80"/>
      <c r="MAF1" s="80"/>
      <c r="MAG1" s="80"/>
      <c r="MAH1" s="80"/>
      <c r="MAI1" s="80"/>
      <c r="MAJ1" s="80"/>
      <c r="MAK1" s="80"/>
      <c r="MAL1" s="80"/>
      <c r="MAM1" s="80"/>
      <c r="MAN1" s="80"/>
      <c r="MAO1" s="80"/>
      <c r="MAP1" s="80"/>
      <c r="MAQ1" s="80"/>
      <c r="MAR1" s="80"/>
      <c r="MAS1" s="80"/>
      <c r="MAT1" s="80"/>
      <c r="MAU1" s="80"/>
      <c r="MAV1" s="80"/>
      <c r="MAW1" s="80"/>
      <c r="MAX1" s="80"/>
      <c r="MAY1" s="80"/>
      <c r="MAZ1" s="80"/>
      <c r="MBA1" s="80"/>
      <c r="MBB1" s="80"/>
      <c r="MBC1" s="80"/>
      <c r="MBD1" s="80"/>
      <c r="MBE1" s="80"/>
      <c r="MBF1" s="80"/>
      <c r="MBG1" s="80"/>
      <c r="MBH1" s="80"/>
      <c r="MBI1" s="80"/>
      <c r="MBJ1" s="80"/>
      <c r="MBK1" s="80"/>
      <c r="MBL1" s="80"/>
      <c r="MBM1" s="80"/>
      <c r="MBN1" s="80"/>
      <c r="MBO1" s="80"/>
      <c r="MBP1" s="80"/>
      <c r="MBQ1" s="80"/>
      <c r="MBR1" s="80"/>
      <c r="MBS1" s="80"/>
      <c r="MBT1" s="80"/>
      <c r="MBU1" s="80"/>
      <c r="MBV1" s="80"/>
      <c r="MBW1" s="80"/>
      <c r="MBX1" s="80"/>
      <c r="MBY1" s="80"/>
      <c r="MBZ1" s="80"/>
      <c r="MCA1" s="80"/>
      <c r="MCB1" s="80"/>
      <c r="MCC1" s="80"/>
      <c r="MCD1" s="80"/>
      <c r="MCE1" s="80"/>
      <c r="MCF1" s="80"/>
      <c r="MCG1" s="80"/>
      <c r="MCH1" s="80"/>
      <c r="MCI1" s="80"/>
      <c r="MCJ1" s="80"/>
      <c r="MCK1" s="80"/>
      <c r="MCL1" s="80"/>
      <c r="MCM1" s="80"/>
      <c r="MCN1" s="80"/>
      <c r="MCO1" s="80"/>
      <c r="MCP1" s="80"/>
      <c r="MCQ1" s="80"/>
      <c r="MCR1" s="80"/>
      <c r="MCS1" s="80"/>
      <c r="MCT1" s="80"/>
      <c r="MCU1" s="80"/>
      <c r="MCV1" s="80"/>
      <c r="MCW1" s="80"/>
      <c r="MCX1" s="80"/>
      <c r="MCY1" s="80"/>
      <c r="MCZ1" s="80"/>
      <c r="MDA1" s="80"/>
      <c r="MDB1" s="80"/>
      <c r="MDC1" s="80"/>
      <c r="MDD1" s="80"/>
      <c r="MDE1" s="80"/>
      <c r="MDF1" s="80"/>
      <c r="MDG1" s="80"/>
      <c r="MDH1" s="80"/>
      <c r="MDI1" s="80"/>
      <c r="MDJ1" s="80"/>
      <c r="MDK1" s="80"/>
      <c r="MDL1" s="80"/>
      <c r="MDM1" s="80"/>
      <c r="MDN1" s="80"/>
      <c r="MDO1" s="80"/>
      <c r="MDP1" s="80"/>
      <c r="MDQ1" s="80"/>
      <c r="MDR1" s="80"/>
      <c r="MDS1" s="80"/>
      <c r="MDT1" s="80"/>
      <c r="MDU1" s="80"/>
      <c r="MDV1" s="80"/>
      <c r="MDW1" s="80"/>
      <c r="MDX1" s="80"/>
      <c r="MDY1" s="80"/>
      <c r="MDZ1" s="80"/>
      <c r="MEA1" s="80"/>
      <c r="MEB1" s="80"/>
      <c r="MEC1" s="80"/>
      <c r="MED1" s="80"/>
      <c r="MEE1" s="80"/>
      <c r="MEF1" s="80"/>
      <c r="MEG1" s="80"/>
      <c r="MEH1" s="80"/>
      <c r="MEI1" s="80"/>
      <c r="MEJ1" s="80"/>
      <c r="MEK1" s="80"/>
      <c r="MEL1" s="80"/>
      <c r="MEM1" s="80"/>
      <c r="MEN1" s="80"/>
      <c r="MEO1" s="80"/>
      <c r="MEP1" s="80"/>
      <c r="MEQ1" s="80"/>
      <c r="MER1" s="80"/>
      <c r="MES1" s="80"/>
      <c r="MET1" s="80"/>
      <c r="MEU1" s="80"/>
      <c r="MEV1" s="80"/>
      <c r="MEW1" s="80"/>
      <c r="MEX1" s="80"/>
      <c r="MEY1" s="80"/>
      <c r="MEZ1" s="80"/>
      <c r="MFA1" s="80"/>
      <c r="MFB1" s="80"/>
      <c r="MFC1" s="80"/>
      <c r="MFD1" s="80"/>
      <c r="MFE1" s="80"/>
      <c r="MFF1" s="80"/>
      <c r="MFG1" s="80"/>
      <c r="MFH1" s="80"/>
      <c r="MFI1" s="80"/>
      <c r="MFJ1" s="80"/>
      <c r="MFK1" s="80"/>
      <c r="MFL1" s="80"/>
      <c r="MFM1" s="80"/>
      <c r="MFN1" s="80"/>
      <c r="MFO1" s="80"/>
      <c r="MFP1" s="80"/>
      <c r="MFQ1" s="80"/>
      <c r="MFR1" s="80"/>
      <c r="MFS1" s="80"/>
      <c r="MFT1" s="80"/>
      <c r="MFU1" s="80"/>
      <c r="MFV1" s="80"/>
      <c r="MFW1" s="80"/>
      <c r="MFX1" s="80"/>
      <c r="MFY1" s="80"/>
      <c r="MFZ1" s="80"/>
      <c r="MGA1" s="80"/>
      <c r="MGB1" s="80"/>
      <c r="MGC1" s="80"/>
      <c r="MGD1" s="80"/>
      <c r="MGE1" s="80"/>
      <c r="MGF1" s="80"/>
      <c r="MGG1" s="80"/>
      <c r="MGH1" s="80"/>
      <c r="MGI1" s="80"/>
      <c r="MGJ1" s="80"/>
      <c r="MGK1" s="80"/>
      <c r="MGL1" s="80"/>
      <c r="MGM1" s="80"/>
      <c r="MGN1" s="80"/>
      <c r="MGO1" s="80"/>
      <c r="MGP1" s="80"/>
      <c r="MGQ1" s="80"/>
      <c r="MGR1" s="80"/>
      <c r="MGS1" s="80"/>
      <c r="MGT1" s="80"/>
      <c r="MGU1" s="80"/>
      <c r="MGV1" s="80"/>
      <c r="MGW1" s="80"/>
      <c r="MGX1" s="80"/>
      <c r="MGY1" s="80"/>
      <c r="MGZ1" s="80"/>
      <c r="MHA1" s="80"/>
      <c r="MHB1" s="80"/>
      <c r="MHC1" s="80"/>
      <c r="MHD1" s="80"/>
      <c r="MHE1" s="80"/>
      <c r="MHF1" s="80"/>
      <c r="MHG1" s="80"/>
      <c r="MHH1" s="80"/>
      <c r="MHI1" s="80"/>
      <c r="MHJ1" s="80"/>
      <c r="MHK1" s="80"/>
      <c r="MHL1" s="80"/>
      <c r="MHM1" s="80"/>
      <c r="MHN1" s="80"/>
      <c r="MHO1" s="80"/>
      <c r="MHP1" s="80"/>
      <c r="MHQ1" s="80"/>
      <c r="MHR1" s="80"/>
      <c r="MHS1" s="80"/>
      <c r="MHT1" s="80"/>
      <c r="MHU1" s="80"/>
      <c r="MHV1" s="80"/>
      <c r="MHW1" s="80"/>
      <c r="MHX1" s="80"/>
      <c r="MHY1" s="80"/>
      <c r="MHZ1" s="80"/>
      <c r="MIA1" s="80"/>
      <c r="MIB1" s="80"/>
      <c r="MIC1" s="80"/>
      <c r="MID1" s="80"/>
      <c r="MIE1" s="80"/>
      <c r="MIF1" s="80"/>
      <c r="MIG1" s="80"/>
      <c r="MIH1" s="80"/>
      <c r="MII1" s="80"/>
      <c r="MIJ1" s="80"/>
      <c r="MIK1" s="80"/>
      <c r="MIL1" s="80"/>
      <c r="MIM1" s="80"/>
      <c r="MIN1" s="80"/>
      <c r="MIO1" s="80"/>
      <c r="MIP1" s="80"/>
      <c r="MIQ1" s="80"/>
      <c r="MIR1" s="80"/>
      <c r="MIS1" s="80"/>
      <c r="MIT1" s="80"/>
      <c r="MIU1" s="80"/>
      <c r="MIV1" s="80"/>
      <c r="MIW1" s="80"/>
      <c r="MIX1" s="80"/>
      <c r="MIY1" s="80"/>
      <c r="MIZ1" s="80"/>
      <c r="MJA1" s="80"/>
      <c r="MJB1" s="80"/>
      <c r="MJC1" s="80"/>
      <c r="MJD1" s="80"/>
      <c r="MJE1" s="80"/>
      <c r="MJF1" s="80"/>
      <c r="MJG1" s="80"/>
      <c r="MJH1" s="80"/>
      <c r="MJI1" s="80"/>
      <c r="MJJ1" s="80"/>
      <c r="MJK1" s="80"/>
      <c r="MJL1" s="80"/>
      <c r="MJM1" s="80"/>
      <c r="MJN1" s="80"/>
      <c r="MJO1" s="80"/>
      <c r="MJP1" s="80"/>
      <c r="MJQ1" s="80"/>
      <c r="MJR1" s="80"/>
      <c r="MJS1" s="80"/>
      <c r="MJT1" s="80"/>
      <c r="MJU1" s="80"/>
      <c r="MJV1" s="80"/>
      <c r="MJW1" s="80"/>
      <c r="MJX1" s="80"/>
      <c r="MJY1" s="80"/>
      <c r="MJZ1" s="80"/>
      <c r="MKA1" s="80"/>
      <c r="MKB1" s="80"/>
      <c r="MKC1" s="80"/>
      <c r="MKD1" s="80"/>
      <c r="MKE1" s="80"/>
      <c r="MKF1" s="80"/>
      <c r="MKG1" s="80"/>
      <c r="MKH1" s="80"/>
      <c r="MKI1" s="80"/>
      <c r="MKJ1" s="80"/>
      <c r="MKK1" s="80"/>
      <c r="MKL1" s="80"/>
      <c r="MKM1" s="80"/>
      <c r="MKN1" s="80"/>
      <c r="MKO1" s="80"/>
      <c r="MKP1" s="80"/>
      <c r="MKQ1" s="80"/>
      <c r="MKR1" s="80"/>
      <c r="MKS1" s="80"/>
      <c r="MKT1" s="80"/>
      <c r="MKU1" s="80"/>
      <c r="MKV1" s="80"/>
      <c r="MKW1" s="80"/>
      <c r="MKX1" s="80"/>
      <c r="MKY1" s="80"/>
      <c r="MKZ1" s="80"/>
      <c r="MLA1" s="80"/>
      <c r="MLB1" s="80"/>
      <c r="MLC1" s="80"/>
      <c r="MLD1" s="80"/>
      <c r="MLE1" s="80"/>
      <c r="MLF1" s="80"/>
      <c r="MLG1" s="80"/>
      <c r="MLH1" s="80"/>
      <c r="MLI1" s="80"/>
      <c r="MLJ1" s="80"/>
      <c r="MLK1" s="80"/>
      <c r="MLL1" s="80"/>
      <c r="MLM1" s="80"/>
      <c r="MLN1" s="80"/>
      <c r="MLO1" s="80"/>
      <c r="MLP1" s="80"/>
      <c r="MLQ1" s="80"/>
      <c r="MLR1" s="80"/>
      <c r="MLS1" s="80"/>
      <c r="MLT1" s="80"/>
      <c r="MLU1" s="80"/>
      <c r="MLV1" s="80"/>
      <c r="MLW1" s="80"/>
      <c r="MLX1" s="80"/>
      <c r="MLY1" s="80"/>
      <c r="MLZ1" s="80"/>
      <c r="MMA1" s="80"/>
      <c r="MMB1" s="80"/>
      <c r="MMC1" s="80"/>
      <c r="MMD1" s="80"/>
      <c r="MME1" s="80"/>
      <c r="MMF1" s="80"/>
      <c r="MMG1" s="80"/>
      <c r="MMH1" s="80"/>
      <c r="MMI1" s="80"/>
      <c r="MMJ1" s="80"/>
      <c r="MMK1" s="80"/>
      <c r="MML1" s="80"/>
      <c r="MMM1" s="80"/>
      <c r="MMN1" s="80"/>
      <c r="MMO1" s="80"/>
      <c r="MMP1" s="80"/>
      <c r="MMQ1" s="80"/>
      <c r="MMR1" s="80"/>
      <c r="MMS1" s="80"/>
      <c r="MMT1" s="80"/>
      <c r="MMU1" s="80"/>
      <c r="MMV1" s="80"/>
      <c r="MMW1" s="80"/>
      <c r="MMX1" s="80"/>
      <c r="MMY1" s="80"/>
      <c r="MMZ1" s="80"/>
      <c r="MNA1" s="80"/>
      <c r="MNB1" s="80"/>
      <c r="MNC1" s="80"/>
      <c r="MND1" s="80"/>
      <c r="MNE1" s="80"/>
      <c r="MNF1" s="80"/>
      <c r="MNG1" s="80"/>
      <c r="MNH1" s="80"/>
      <c r="MNI1" s="80"/>
      <c r="MNJ1" s="80"/>
      <c r="MNK1" s="80"/>
      <c r="MNL1" s="80"/>
      <c r="MNM1" s="80"/>
      <c r="MNN1" s="80"/>
      <c r="MNO1" s="80"/>
      <c r="MNP1" s="80"/>
      <c r="MNQ1" s="80"/>
      <c r="MNR1" s="80"/>
      <c r="MNS1" s="80"/>
      <c r="MNT1" s="80"/>
      <c r="MNU1" s="80"/>
      <c r="MNV1" s="80"/>
      <c r="MNW1" s="80"/>
      <c r="MNX1" s="80"/>
      <c r="MNY1" s="80"/>
      <c r="MNZ1" s="80"/>
      <c r="MOA1" s="80"/>
      <c r="MOB1" s="80"/>
      <c r="MOC1" s="80"/>
      <c r="MOD1" s="80"/>
      <c r="MOE1" s="80"/>
      <c r="MOF1" s="80"/>
      <c r="MOG1" s="80"/>
      <c r="MOH1" s="80"/>
      <c r="MOI1" s="80"/>
      <c r="MOJ1" s="80"/>
      <c r="MOK1" s="80"/>
      <c r="MOL1" s="80"/>
      <c r="MOM1" s="80"/>
      <c r="MON1" s="80"/>
      <c r="MOO1" s="80"/>
      <c r="MOP1" s="80"/>
      <c r="MOQ1" s="80"/>
      <c r="MOR1" s="80"/>
      <c r="MOS1" s="80"/>
      <c r="MOT1" s="80"/>
      <c r="MOU1" s="80"/>
      <c r="MOV1" s="80"/>
      <c r="MOW1" s="80"/>
      <c r="MOX1" s="80"/>
      <c r="MOY1" s="80"/>
      <c r="MOZ1" s="80"/>
      <c r="MPA1" s="80"/>
      <c r="MPB1" s="80"/>
      <c r="MPC1" s="80"/>
      <c r="MPD1" s="80"/>
      <c r="MPE1" s="80"/>
      <c r="MPF1" s="80"/>
      <c r="MPG1" s="80"/>
      <c r="MPH1" s="80"/>
      <c r="MPI1" s="80"/>
      <c r="MPJ1" s="80"/>
      <c r="MPK1" s="80"/>
      <c r="MPL1" s="80"/>
      <c r="MPM1" s="80"/>
      <c r="MPN1" s="80"/>
      <c r="MPO1" s="80"/>
      <c r="MPP1" s="80"/>
      <c r="MPQ1" s="80"/>
      <c r="MPR1" s="80"/>
      <c r="MPS1" s="80"/>
      <c r="MPT1" s="80"/>
      <c r="MPU1" s="80"/>
      <c r="MPV1" s="80"/>
      <c r="MPW1" s="80"/>
      <c r="MPX1" s="80"/>
      <c r="MPY1" s="80"/>
      <c r="MPZ1" s="80"/>
      <c r="MQA1" s="80"/>
      <c r="MQB1" s="80"/>
      <c r="MQC1" s="80"/>
      <c r="MQD1" s="80"/>
      <c r="MQE1" s="80"/>
      <c r="MQF1" s="80"/>
      <c r="MQG1" s="80"/>
      <c r="MQH1" s="80"/>
      <c r="MQI1" s="80"/>
      <c r="MQJ1" s="80"/>
      <c r="MQK1" s="80"/>
      <c r="MQL1" s="80"/>
      <c r="MQM1" s="80"/>
      <c r="MQN1" s="80"/>
      <c r="MQO1" s="80"/>
      <c r="MQP1" s="80"/>
      <c r="MQQ1" s="80"/>
      <c r="MQR1" s="80"/>
      <c r="MQS1" s="80"/>
      <c r="MQT1" s="80"/>
      <c r="MQU1" s="80"/>
      <c r="MQV1" s="80"/>
      <c r="MQW1" s="80"/>
      <c r="MQX1" s="80"/>
      <c r="MQY1" s="80"/>
      <c r="MQZ1" s="80"/>
      <c r="MRA1" s="80"/>
      <c r="MRB1" s="80"/>
      <c r="MRC1" s="80"/>
      <c r="MRD1" s="80"/>
      <c r="MRE1" s="80"/>
      <c r="MRF1" s="80"/>
      <c r="MRG1" s="80"/>
      <c r="MRH1" s="80"/>
      <c r="MRI1" s="80"/>
      <c r="MRJ1" s="80"/>
      <c r="MRK1" s="80"/>
      <c r="MRL1" s="80"/>
      <c r="MRM1" s="80"/>
      <c r="MRN1" s="80"/>
      <c r="MRO1" s="80"/>
      <c r="MRP1" s="80"/>
      <c r="MRQ1" s="80"/>
      <c r="MRR1" s="80"/>
      <c r="MRS1" s="80"/>
      <c r="MRT1" s="80"/>
      <c r="MRU1" s="80"/>
      <c r="MRV1" s="80"/>
      <c r="MRW1" s="80"/>
      <c r="MRX1" s="80"/>
      <c r="MRY1" s="80"/>
      <c r="MRZ1" s="80"/>
      <c r="MSA1" s="80"/>
      <c r="MSB1" s="80"/>
      <c r="MSC1" s="80"/>
      <c r="MSD1" s="80"/>
      <c r="MSE1" s="80"/>
      <c r="MSF1" s="80"/>
      <c r="MSG1" s="80"/>
      <c r="MSH1" s="80"/>
      <c r="MSI1" s="80"/>
      <c r="MSJ1" s="80"/>
      <c r="MSK1" s="80"/>
      <c r="MSL1" s="80"/>
      <c r="MSM1" s="80"/>
      <c r="MSN1" s="80"/>
      <c r="MSO1" s="80"/>
      <c r="MSP1" s="80"/>
      <c r="MSQ1" s="80"/>
      <c r="MSR1" s="80"/>
      <c r="MSS1" s="80"/>
      <c r="MST1" s="80"/>
      <c r="MSU1" s="80"/>
      <c r="MSV1" s="80"/>
      <c r="MSW1" s="80"/>
      <c r="MSX1" s="80"/>
      <c r="MSY1" s="80"/>
      <c r="MSZ1" s="80"/>
      <c r="MTA1" s="80"/>
      <c r="MTB1" s="80"/>
      <c r="MTC1" s="80"/>
      <c r="MTD1" s="80"/>
      <c r="MTE1" s="80"/>
      <c r="MTF1" s="80"/>
      <c r="MTG1" s="80"/>
      <c r="MTH1" s="80"/>
      <c r="MTI1" s="80"/>
      <c r="MTJ1" s="80"/>
      <c r="MTK1" s="80"/>
      <c r="MTL1" s="80"/>
      <c r="MTM1" s="80"/>
      <c r="MTN1" s="80"/>
      <c r="MTO1" s="80"/>
      <c r="MTP1" s="80"/>
      <c r="MTQ1" s="80"/>
      <c r="MTR1" s="80"/>
      <c r="MTS1" s="80"/>
      <c r="MTT1" s="80"/>
      <c r="MTU1" s="80"/>
      <c r="MTV1" s="80"/>
      <c r="MTW1" s="80"/>
      <c r="MTX1" s="80"/>
      <c r="MTY1" s="80"/>
      <c r="MTZ1" s="80"/>
      <c r="MUA1" s="80"/>
      <c r="MUB1" s="80"/>
      <c r="MUC1" s="80"/>
      <c r="MUD1" s="80"/>
      <c r="MUE1" s="80"/>
      <c r="MUF1" s="80"/>
      <c r="MUG1" s="80"/>
      <c r="MUH1" s="80"/>
      <c r="MUI1" s="80"/>
      <c r="MUJ1" s="80"/>
      <c r="MUK1" s="80"/>
      <c r="MUL1" s="80"/>
      <c r="MUM1" s="80"/>
      <c r="MUN1" s="80"/>
      <c r="MUO1" s="80"/>
      <c r="MUP1" s="80"/>
      <c r="MUQ1" s="80"/>
      <c r="MUR1" s="80"/>
      <c r="MUS1" s="80"/>
      <c r="MUT1" s="80"/>
      <c r="MUU1" s="80"/>
      <c r="MUV1" s="80"/>
      <c r="MUW1" s="80"/>
      <c r="MUX1" s="80"/>
      <c r="MUY1" s="80"/>
      <c r="MUZ1" s="80"/>
      <c r="MVA1" s="80"/>
      <c r="MVB1" s="80"/>
      <c r="MVC1" s="80"/>
      <c r="MVD1" s="80"/>
      <c r="MVE1" s="80"/>
      <c r="MVF1" s="80"/>
      <c r="MVG1" s="80"/>
      <c r="MVH1" s="80"/>
      <c r="MVI1" s="80"/>
      <c r="MVJ1" s="80"/>
      <c r="MVK1" s="80"/>
      <c r="MVL1" s="80"/>
      <c r="MVM1" s="80"/>
      <c r="MVN1" s="80"/>
      <c r="MVO1" s="80"/>
      <c r="MVP1" s="80"/>
      <c r="MVQ1" s="80"/>
      <c r="MVR1" s="80"/>
      <c r="MVS1" s="80"/>
      <c r="MVT1" s="80"/>
      <c r="MVU1" s="80"/>
      <c r="MVV1" s="80"/>
      <c r="MVW1" s="80"/>
      <c r="MVX1" s="80"/>
      <c r="MVY1" s="80"/>
      <c r="MVZ1" s="80"/>
      <c r="MWA1" s="80"/>
      <c r="MWB1" s="80"/>
      <c r="MWC1" s="80"/>
      <c r="MWD1" s="80"/>
      <c r="MWE1" s="80"/>
      <c r="MWF1" s="80"/>
      <c r="MWG1" s="80"/>
      <c r="MWH1" s="80"/>
      <c r="MWI1" s="80"/>
      <c r="MWJ1" s="80"/>
      <c r="MWK1" s="80"/>
      <c r="MWL1" s="80"/>
      <c r="MWM1" s="80"/>
      <c r="MWN1" s="80"/>
      <c r="MWO1" s="80"/>
      <c r="MWP1" s="80"/>
      <c r="MWQ1" s="80"/>
      <c r="MWR1" s="80"/>
      <c r="MWS1" s="80"/>
      <c r="MWT1" s="80"/>
      <c r="MWU1" s="80"/>
      <c r="MWV1" s="80"/>
      <c r="MWW1" s="80"/>
      <c r="MWX1" s="80"/>
      <c r="MWY1" s="80"/>
      <c r="MWZ1" s="80"/>
      <c r="MXA1" s="80"/>
      <c r="MXB1" s="80"/>
      <c r="MXC1" s="80"/>
      <c r="MXD1" s="80"/>
      <c r="MXE1" s="80"/>
      <c r="MXF1" s="80"/>
      <c r="MXG1" s="80"/>
      <c r="MXH1" s="80"/>
      <c r="MXI1" s="80"/>
      <c r="MXJ1" s="80"/>
      <c r="MXK1" s="80"/>
      <c r="MXL1" s="80"/>
      <c r="MXM1" s="80"/>
      <c r="MXN1" s="80"/>
      <c r="MXO1" s="80"/>
      <c r="MXP1" s="80"/>
      <c r="MXQ1" s="80"/>
      <c r="MXR1" s="80"/>
      <c r="MXS1" s="80"/>
      <c r="MXT1" s="80"/>
      <c r="MXU1" s="80"/>
      <c r="MXV1" s="80"/>
      <c r="MXW1" s="80"/>
      <c r="MXX1" s="80"/>
      <c r="MXY1" s="80"/>
      <c r="MXZ1" s="80"/>
      <c r="MYA1" s="80"/>
      <c r="MYB1" s="80"/>
      <c r="MYC1" s="80"/>
      <c r="MYD1" s="80"/>
      <c r="MYE1" s="80"/>
      <c r="MYF1" s="80"/>
      <c r="MYG1" s="80"/>
      <c r="MYH1" s="80"/>
      <c r="MYI1" s="80"/>
      <c r="MYJ1" s="80"/>
      <c r="MYK1" s="80"/>
      <c r="MYL1" s="80"/>
      <c r="MYM1" s="80"/>
      <c r="MYN1" s="80"/>
      <c r="MYO1" s="80"/>
      <c r="MYP1" s="80"/>
      <c r="MYQ1" s="80"/>
      <c r="MYR1" s="80"/>
      <c r="MYS1" s="80"/>
      <c r="MYT1" s="80"/>
      <c r="MYU1" s="80"/>
      <c r="MYV1" s="80"/>
      <c r="MYW1" s="80"/>
      <c r="MYX1" s="80"/>
      <c r="MYY1" s="80"/>
      <c r="MYZ1" s="80"/>
      <c r="MZA1" s="80"/>
      <c r="MZB1" s="80"/>
      <c r="MZC1" s="80"/>
      <c r="MZD1" s="80"/>
      <c r="MZE1" s="80"/>
      <c r="MZF1" s="80"/>
      <c r="MZG1" s="80"/>
      <c r="MZH1" s="80"/>
      <c r="MZI1" s="80"/>
      <c r="MZJ1" s="80"/>
      <c r="MZK1" s="80"/>
      <c r="MZL1" s="80"/>
      <c r="MZM1" s="80"/>
      <c r="MZN1" s="80"/>
      <c r="MZO1" s="80"/>
      <c r="MZP1" s="80"/>
      <c r="MZQ1" s="80"/>
      <c r="MZR1" s="80"/>
      <c r="MZS1" s="80"/>
      <c r="MZT1" s="80"/>
      <c r="MZU1" s="80"/>
      <c r="MZV1" s="80"/>
      <c r="MZW1" s="80"/>
      <c r="MZX1" s="80"/>
      <c r="MZY1" s="80"/>
      <c r="MZZ1" s="80"/>
      <c r="NAA1" s="80"/>
      <c r="NAB1" s="80"/>
      <c r="NAC1" s="80"/>
      <c r="NAD1" s="80"/>
      <c r="NAE1" s="80"/>
      <c r="NAF1" s="80"/>
      <c r="NAG1" s="80"/>
      <c r="NAH1" s="80"/>
      <c r="NAI1" s="80"/>
      <c r="NAJ1" s="80"/>
      <c r="NAK1" s="80"/>
      <c r="NAL1" s="80"/>
      <c r="NAM1" s="80"/>
      <c r="NAN1" s="80"/>
      <c r="NAO1" s="80"/>
      <c r="NAP1" s="80"/>
      <c r="NAQ1" s="80"/>
      <c r="NAR1" s="80"/>
      <c r="NAS1" s="80"/>
      <c r="NAT1" s="80"/>
      <c r="NAU1" s="80"/>
      <c r="NAV1" s="80"/>
      <c r="NAW1" s="80"/>
      <c r="NAX1" s="80"/>
      <c r="NAY1" s="80"/>
      <c r="NAZ1" s="80"/>
      <c r="NBA1" s="80"/>
      <c r="NBB1" s="80"/>
      <c r="NBC1" s="80"/>
      <c r="NBD1" s="80"/>
      <c r="NBE1" s="80"/>
      <c r="NBF1" s="80"/>
      <c r="NBG1" s="80"/>
      <c r="NBH1" s="80"/>
      <c r="NBI1" s="80"/>
      <c r="NBJ1" s="80"/>
      <c r="NBK1" s="80"/>
      <c r="NBL1" s="80"/>
      <c r="NBM1" s="80"/>
      <c r="NBN1" s="80"/>
      <c r="NBO1" s="80"/>
      <c r="NBP1" s="80"/>
      <c r="NBQ1" s="80"/>
      <c r="NBR1" s="80"/>
      <c r="NBS1" s="80"/>
      <c r="NBT1" s="80"/>
      <c r="NBU1" s="80"/>
      <c r="NBV1" s="80"/>
      <c r="NBW1" s="80"/>
      <c r="NBX1" s="80"/>
      <c r="NBY1" s="80"/>
      <c r="NBZ1" s="80"/>
      <c r="NCA1" s="80"/>
      <c r="NCB1" s="80"/>
      <c r="NCC1" s="80"/>
      <c r="NCD1" s="80"/>
      <c r="NCE1" s="80"/>
      <c r="NCF1" s="80"/>
      <c r="NCG1" s="80"/>
      <c r="NCH1" s="80"/>
      <c r="NCI1" s="80"/>
      <c r="NCJ1" s="80"/>
      <c r="NCK1" s="80"/>
      <c r="NCL1" s="80"/>
      <c r="NCM1" s="80"/>
      <c r="NCN1" s="80"/>
      <c r="NCO1" s="80"/>
      <c r="NCP1" s="80"/>
      <c r="NCQ1" s="80"/>
      <c r="NCR1" s="80"/>
      <c r="NCS1" s="80"/>
      <c r="NCT1" s="80"/>
      <c r="NCU1" s="80"/>
      <c r="NCV1" s="80"/>
      <c r="NCW1" s="80"/>
      <c r="NCX1" s="80"/>
      <c r="NCY1" s="80"/>
      <c r="NCZ1" s="80"/>
      <c r="NDA1" s="80"/>
      <c r="NDB1" s="80"/>
      <c r="NDC1" s="80"/>
      <c r="NDD1" s="80"/>
      <c r="NDE1" s="80"/>
      <c r="NDF1" s="80"/>
      <c r="NDG1" s="80"/>
      <c r="NDH1" s="80"/>
      <c r="NDI1" s="80"/>
      <c r="NDJ1" s="80"/>
      <c r="NDK1" s="80"/>
      <c r="NDL1" s="80"/>
      <c r="NDM1" s="80"/>
      <c r="NDN1" s="80"/>
      <c r="NDO1" s="80"/>
      <c r="NDP1" s="80"/>
      <c r="NDQ1" s="80"/>
      <c r="NDR1" s="80"/>
      <c r="NDS1" s="80"/>
      <c r="NDT1" s="80"/>
      <c r="NDU1" s="80"/>
      <c r="NDV1" s="80"/>
      <c r="NDW1" s="80"/>
      <c r="NDX1" s="80"/>
      <c r="NDY1" s="80"/>
      <c r="NDZ1" s="80"/>
      <c r="NEA1" s="80"/>
      <c r="NEB1" s="80"/>
      <c r="NEC1" s="80"/>
      <c r="NED1" s="80"/>
      <c r="NEE1" s="80"/>
      <c r="NEF1" s="80"/>
      <c r="NEG1" s="80"/>
      <c r="NEH1" s="80"/>
      <c r="NEI1" s="80"/>
      <c r="NEJ1" s="80"/>
      <c r="NEK1" s="80"/>
      <c r="NEL1" s="80"/>
      <c r="NEM1" s="80"/>
      <c r="NEN1" s="80"/>
      <c r="NEO1" s="80"/>
      <c r="NEP1" s="80"/>
      <c r="NEQ1" s="80"/>
      <c r="NER1" s="80"/>
      <c r="NES1" s="80"/>
      <c r="NET1" s="80"/>
      <c r="NEU1" s="80"/>
      <c r="NEV1" s="80"/>
      <c r="NEW1" s="80"/>
      <c r="NEX1" s="80"/>
      <c r="NEY1" s="80"/>
      <c r="NEZ1" s="80"/>
      <c r="NFA1" s="80"/>
      <c r="NFB1" s="80"/>
      <c r="NFC1" s="80"/>
      <c r="NFD1" s="80"/>
      <c r="NFE1" s="80"/>
      <c r="NFF1" s="80"/>
      <c r="NFG1" s="80"/>
      <c r="NFH1" s="80"/>
      <c r="NFI1" s="80"/>
      <c r="NFJ1" s="80"/>
      <c r="NFK1" s="80"/>
      <c r="NFL1" s="80"/>
      <c r="NFM1" s="80"/>
      <c r="NFN1" s="80"/>
      <c r="NFO1" s="80"/>
      <c r="NFP1" s="80"/>
      <c r="NFQ1" s="80"/>
      <c r="NFR1" s="80"/>
      <c r="NFS1" s="80"/>
      <c r="NFT1" s="80"/>
      <c r="NFU1" s="80"/>
      <c r="NFV1" s="80"/>
      <c r="NFW1" s="80"/>
      <c r="NFX1" s="80"/>
      <c r="NFY1" s="80"/>
      <c r="NFZ1" s="80"/>
      <c r="NGA1" s="80"/>
      <c r="NGB1" s="80"/>
      <c r="NGC1" s="80"/>
      <c r="NGD1" s="80"/>
      <c r="NGE1" s="80"/>
      <c r="NGF1" s="80"/>
      <c r="NGG1" s="80"/>
      <c r="NGH1" s="80"/>
      <c r="NGI1" s="80"/>
      <c r="NGJ1" s="80"/>
      <c r="NGK1" s="80"/>
      <c r="NGL1" s="80"/>
      <c r="NGM1" s="80"/>
      <c r="NGN1" s="80"/>
      <c r="NGO1" s="80"/>
      <c r="NGP1" s="80"/>
      <c r="NGQ1" s="80"/>
      <c r="NGR1" s="80"/>
      <c r="NGS1" s="80"/>
      <c r="NGT1" s="80"/>
      <c r="NGU1" s="80"/>
      <c r="NGV1" s="80"/>
      <c r="NGW1" s="80"/>
      <c r="NGX1" s="80"/>
      <c r="NGY1" s="80"/>
      <c r="NGZ1" s="80"/>
      <c r="NHA1" s="80"/>
      <c r="NHB1" s="80"/>
      <c r="NHC1" s="80"/>
      <c r="NHD1" s="80"/>
      <c r="NHE1" s="80"/>
      <c r="NHF1" s="80"/>
      <c r="NHG1" s="80"/>
      <c r="NHH1" s="80"/>
      <c r="NHI1" s="80"/>
      <c r="NHJ1" s="80"/>
      <c r="NHK1" s="80"/>
      <c r="NHL1" s="80"/>
      <c r="NHM1" s="80"/>
      <c r="NHN1" s="80"/>
      <c r="NHO1" s="80"/>
      <c r="NHP1" s="80"/>
      <c r="NHQ1" s="80"/>
      <c r="NHR1" s="80"/>
      <c r="NHS1" s="80"/>
      <c r="NHT1" s="80"/>
      <c r="NHU1" s="80"/>
      <c r="NHV1" s="80"/>
      <c r="NHW1" s="80"/>
      <c r="NHX1" s="80"/>
      <c r="NHY1" s="80"/>
      <c r="NHZ1" s="80"/>
      <c r="NIA1" s="80"/>
      <c r="NIB1" s="80"/>
      <c r="NIC1" s="80"/>
      <c r="NID1" s="80"/>
      <c r="NIE1" s="80"/>
      <c r="NIF1" s="80"/>
      <c r="NIG1" s="80"/>
      <c r="NIH1" s="80"/>
      <c r="NII1" s="80"/>
      <c r="NIJ1" s="80"/>
      <c r="NIK1" s="80"/>
      <c r="NIL1" s="80"/>
      <c r="NIM1" s="80"/>
      <c r="NIN1" s="80"/>
      <c r="NIO1" s="80"/>
      <c r="NIP1" s="80"/>
      <c r="NIQ1" s="80"/>
      <c r="NIR1" s="80"/>
      <c r="NIS1" s="80"/>
      <c r="NIT1" s="80"/>
      <c r="NIU1" s="80"/>
      <c r="NIV1" s="80"/>
      <c r="NIW1" s="80"/>
      <c r="NIX1" s="80"/>
      <c r="NIY1" s="80"/>
      <c r="NIZ1" s="80"/>
      <c r="NJA1" s="80"/>
      <c r="NJB1" s="80"/>
      <c r="NJC1" s="80"/>
      <c r="NJD1" s="80"/>
      <c r="NJE1" s="80"/>
      <c r="NJF1" s="80"/>
      <c r="NJG1" s="80"/>
      <c r="NJH1" s="80"/>
      <c r="NJI1" s="80"/>
      <c r="NJJ1" s="80"/>
      <c r="NJK1" s="80"/>
      <c r="NJL1" s="80"/>
      <c r="NJM1" s="80"/>
      <c r="NJN1" s="80"/>
      <c r="NJO1" s="80"/>
      <c r="NJP1" s="80"/>
      <c r="NJQ1" s="80"/>
      <c r="NJR1" s="80"/>
      <c r="NJS1" s="80"/>
      <c r="NJT1" s="80"/>
      <c r="NJU1" s="80"/>
      <c r="NJV1" s="80"/>
      <c r="NJW1" s="80"/>
      <c r="NJX1" s="80"/>
      <c r="NJY1" s="80"/>
      <c r="NJZ1" s="80"/>
      <c r="NKA1" s="80"/>
      <c r="NKB1" s="80"/>
      <c r="NKC1" s="80"/>
      <c r="NKD1" s="80"/>
      <c r="NKE1" s="80"/>
      <c r="NKF1" s="80"/>
      <c r="NKG1" s="80"/>
      <c r="NKH1" s="80"/>
      <c r="NKI1" s="80"/>
      <c r="NKJ1" s="80"/>
      <c r="NKK1" s="80"/>
      <c r="NKL1" s="80"/>
      <c r="NKM1" s="80"/>
      <c r="NKN1" s="80"/>
      <c r="NKO1" s="80"/>
      <c r="NKP1" s="80"/>
      <c r="NKQ1" s="80"/>
      <c r="NKR1" s="80"/>
      <c r="NKS1" s="80"/>
      <c r="NKT1" s="80"/>
      <c r="NKU1" s="80"/>
      <c r="NKV1" s="80"/>
      <c r="NKW1" s="80"/>
      <c r="NKX1" s="80"/>
      <c r="NKY1" s="80"/>
      <c r="NKZ1" s="80"/>
      <c r="NLA1" s="80"/>
      <c r="NLB1" s="80"/>
      <c r="NLC1" s="80"/>
      <c r="NLD1" s="80"/>
      <c r="NLE1" s="80"/>
      <c r="NLF1" s="80"/>
      <c r="NLG1" s="80"/>
      <c r="NLH1" s="80"/>
      <c r="NLI1" s="80"/>
      <c r="NLJ1" s="80"/>
      <c r="NLK1" s="80"/>
      <c r="NLL1" s="80"/>
      <c r="NLM1" s="80"/>
      <c r="NLN1" s="80"/>
      <c r="NLO1" s="80"/>
      <c r="NLP1" s="80"/>
      <c r="NLQ1" s="80"/>
      <c r="NLR1" s="80"/>
      <c r="NLS1" s="80"/>
      <c r="NLT1" s="80"/>
      <c r="NLU1" s="80"/>
      <c r="NLV1" s="80"/>
      <c r="NLW1" s="80"/>
      <c r="NLX1" s="80"/>
      <c r="NLY1" s="80"/>
      <c r="NLZ1" s="80"/>
      <c r="NMA1" s="80"/>
      <c r="NMB1" s="80"/>
      <c r="NMC1" s="80"/>
      <c r="NMD1" s="80"/>
      <c r="NME1" s="80"/>
      <c r="NMF1" s="80"/>
      <c r="NMG1" s="80"/>
      <c r="NMH1" s="80"/>
      <c r="NMI1" s="80"/>
      <c r="NMJ1" s="80"/>
      <c r="NMK1" s="80"/>
      <c r="NML1" s="80"/>
      <c r="NMM1" s="80"/>
      <c r="NMN1" s="80"/>
      <c r="NMO1" s="80"/>
      <c r="NMP1" s="80"/>
      <c r="NMQ1" s="80"/>
      <c r="NMR1" s="80"/>
      <c r="NMS1" s="80"/>
      <c r="NMT1" s="80"/>
      <c r="NMU1" s="80"/>
      <c r="NMV1" s="80"/>
      <c r="NMW1" s="80"/>
      <c r="NMX1" s="80"/>
      <c r="NMY1" s="80"/>
      <c r="NMZ1" s="80"/>
      <c r="NNA1" s="80"/>
      <c r="NNB1" s="80"/>
      <c r="NNC1" s="80"/>
      <c r="NND1" s="80"/>
      <c r="NNE1" s="80"/>
      <c r="NNF1" s="80"/>
      <c r="NNG1" s="80"/>
      <c r="NNH1" s="80"/>
      <c r="NNI1" s="80"/>
      <c r="NNJ1" s="80"/>
      <c r="NNK1" s="80"/>
      <c r="NNL1" s="80"/>
      <c r="NNM1" s="80"/>
      <c r="NNN1" s="80"/>
      <c r="NNO1" s="80"/>
      <c r="NNP1" s="80"/>
      <c r="NNQ1" s="80"/>
      <c r="NNR1" s="80"/>
      <c r="NNS1" s="80"/>
      <c r="NNT1" s="80"/>
      <c r="NNU1" s="80"/>
      <c r="NNV1" s="80"/>
      <c r="NNW1" s="80"/>
      <c r="NNX1" s="80"/>
      <c r="NNY1" s="80"/>
      <c r="NNZ1" s="80"/>
      <c r="NOA1" s="80"/>
      <c r="NOB1" s="80"/>
      <c r="NOC1" s="80"/>
      <c r="NOD1" s="80"/>
      <c r="NOE1" s="80"/>
      <c r="NOF1" s="80"/>
      <c r="NOG1" s="80"/>
      <c r="NOH1" s="80"/>
      <c r="NOI1" s="80"/>
      <c r="NOJ1" s="80"/>
      <c r="NOK1" s="80"/>
      <c r="NOL1" s="80"/>
      <c r="NOM1" s="80"/>
      <c r="NON1" s="80"/>
      <c r="NOO1" s="80"/>
      <c r="NOP1" s="80"/>
      <c r="NOQ1" s="80"/>
      <c r="NOR1" s="80"/>
      <c r="NOS1" s="80"/>
      <c r="NOT1" s="80"/>
      <c r="NOU1" s="80"/>
      <c r="NOV1" s="80"/>
      <c r="NOW1" s="80"/>
      <c r="NOX1" s="80"/>
      <c r="NOY1" s="80"/>
      <c r="NOZ1" s="80"/>
      <c r="NPA1" s="80"/>
      <c r="NPB1" s="80"/>
      <c r="NPC1" s="80"/>
      <c r="NPD1" s="80"/>
      <c r="NPE1" s="80"/>
      <c r="NPF1" s="80"/>
      <c r="NPG1" s="80"/>
      <c r="NPH1" s="80"/>
      <c r="NPI1" s="80"/>
      <c r="NPJ1" s="80"/>
      <c r="NPK1" s="80"/>
      <c r="NPL1" s="80"/>
      <c r="NPM1" s="80"/>
      <c r="NPN1" s="80"/>
      <c r="NPO1" s="80"/>
      <c r="NPP1" s="80"/>
      <c r="NPQ1" s="80"/>
      <c r="NPR1" s="80"/>
      <c r="NPS1" s="80"/>
      <c r="NPT1" s="80"/>
      <c r="NPU1" s="80"/>
      <c r="NPV1" s="80"/>
      <c r="NPW1" s="80"/>
      <c r="NPX1" s="80"/>
      <c r="NPY1" s="80"/>
      <c r="NPZ1" s="80"/>
      <c r="NQA1" s="80"/>
      <c r="NQB1" s="80"/>
      <c r="NQC1" s="80"/>
      <c r="NQD1" s="80"/>
      <c r="NQE1" s="80"/>
      <c r="NQF1" s="80"/>
      <c r="NQG1" s="80"/>
      <c r="NQH1" s="80"/>
      <c r="NQI1" s="80"/>
      <c r="NQJ1" s="80"/>
      <c r="NQK1" s="80"/>
      <c r="NQL1" s="80"/>
      <c r="NQM1" s="80"/>
      <c r="NQN1" s="80"/>
      <c r="NQO1" s="80"/>
      <c r="NQP1" s="80"/>
      <c r="NQQ1" s="80"/>
      <c r="NQR1" s="80"/>
      <c r="NQS1" s="80"/>
      <c r="NQT1" s="80"/>
      <c r="NQU1" s="80"/>
      <c r="NQV1" s="80"/>
      <c r="NQW1" s="80"/>
      <c r="NQX1" s="80"/>
      <c r="NQY1" s="80"/>
      <c r="NQZ1" s="80"/>
      <c r="NRA1" s="80"/>
      <c r="NRB1" s="80"/>
      <c r="NRC1" s="80"/>
      <c r="NRD1" s="80"/>
      <c r="NRE1" s="80"/>
      <c r="NRF1" s="80"/>
      <c r="NRG1" s="80"/>
      <c r="NRH1" s="80"/>
      <c r="NRI1" s="80"/>
      <c r="NRJ1" s="80"/>
      <c r="NRK1" s="80"/>
      <c r="NRL1" s="80"/>
      <c r="NRM1" s="80"/>
      <c r="NRN1" s="80"/>
      <c r="NRO1" s="80"/>
      <c r="NRP1" s="80"/>
      <c r="NRQ1" s="80"/>
      <c r="NRR1" s="80"/>
      <c r="NRS1" s="80"/>
      <c r="NRT1" s="80"/>
      <c r="NRU1" s="80"/>
      <c r="NRV1" s="80"/>
      <c r="NRW1" s="80"/>
      <c r="NRX1" s="80"/>
      <c r="NRY1" s="80"/>
      <c r="NRZ1" s="80"/>
      <c r="NSA1" s="80"/>
      <c r="NSB1" s="80"/>
      <c r="NSC1" s="80"/>
      <c r="NSD1" s="80"/>
      <c r="NSE1" s="80"/>
      <c r="NSF1" s="80"/>
      <c r="NSG1" s="80"/>
      <c r="NSH1" s="80"/>
      <c r="NSI1" s="80"/>
      <c r="NSJ1" s="80"/>
      <c r="NSK1" s="80"/>
      <c r="NSL1" s="80"/>
      <c r="NSM1" s="80"/>
      <c r="NSN1" s="80"/>
      <c r="NSO1" s="80"/>
      <c r="NSP1" s="80"/>
      <c r="NSQ1" s="80"/>
      <c r="NSR1" s="80"/>
      <c r="NSS1" s="80"/>
      <c r="NST1" s="80"/>
      <c r="NSU1" s="80"/>
      <c r="NSV1" s="80"/>
      <c r="NSW1" s="80"/>
      <c r="NSX1" s="80"/>
      <c r="NSY1" s="80"/>
      <c r="NSZ1" s="80"/>
      <c r="NTA1" s="80"/>
      <c r="NTB1" s="80"/>
      <c r="NTC1" s="80"/>
      <c r="NTD1" s="80"/>
      <c r="NTE1" s="80"/>
      <c r="NTF1" s="80"/>
      <c r="NTG1" s="80"/>
      <c r="NTH1" s="80"/>
      <c r="NTI1" s="80"/>
      <c r="NTJ1" s="80"/>
      <c r="NTK1" s="80"/>
      <c r="NTL1" s="80"/>
      <c r="NTM1" s="80"/>
      <c r="NTN1" s="80"/>
      <c r="NTO1" s="80"/>
      <c r="NTP1" s="80"/>
      <c r="NTQ1" s="80"/>
      <c r="NTR1" s="80"/>
      <c r="NTS1" s="80"/>
      <c r="NTT1" s="80"/>
      <c r="NTU1" s="80"/>
      <c r="NTV1" s="80"/>
      <c r="NTW1" s="80"/>
      <c r="NTX1" s="80"/>
      <c r="NTY1" s="80"/>
      <c r="NTZ1" s="80"/>
      <c r="NUA1" s="80"/>
      <c r="NUB1" s="80"/>
      <c r="NUC1" s="80"/>
      <c r="NUD1" s="80"/>
      <c r="NUE1" s="80"/>
      <c r="NUF1" s="80"/>
      <c r="NUG1" s="80"/>
      <c r="NUH1" s="80"/>
      <c r="NUI1" s="80"/>
      <c r="NUJ1" s="80"/>
      <c r="NUK1" s="80"/>
      <c r="NUL1" s="80"/>
      <c r="NUM1" s="80"/>
      <c r="NUN1" s="80"/>
      <c r="NUO1" s="80"/>
      <c r="NUP1" s="80"/>
      <c r="NUQ1" s="80"/>
      <c r="NUR1" s="80"/>
      <c r="NUS1" s="80"/>
      <c r="NUT1" s="80"/>
      <c r="NUU1" s="80"/>
      <c r="NUV1" s="80"/>
      <c r="NUW1" s="80"/>
      <c r="NUX1" s="80"/>
      <c r="NUY1" s="80"/>
      <c r="NUZ1" s="80"/>
      <c r="NVA1" s="80"/>
      <c r="NVB1" s="80"/>
      <c r="NVC1" s="80"/>
      <c r="NVD1" s="80"/>
      <c r="NVE1" s="80"/>
      <c r="NVF1" s="80"/>
      <c r="NVG1" s="80"/>
      <c r="NVH1" s="80"/>
      <c r="NVI1" s="80"/>
      <c r="NVJ1" s="80"/>
      <c r="NVK1" s="80"/>
      <c r="NVL1" s="80"/>
      <c r="NVM1" s="80"/>
      <c r="NVN1" s="80"/>
      <c r="NVO1" s="80"/>
      <c r="NVP1" s="80"/>
      <c r="NVQ1" s="80"/>
      <c r="NVR1" s="80"/>
      <c r="NVS1" s="80"/>
      <c r="NVT1" s="80"/>
      <c r="NVU1" s="80"/>
      <c r="NVV1" s="80"/>
      <c r="NVW1" s="80"/>
      <c r="NVX1" s="80"/>
      <c r="NVY1" s="80"/>
      <c r="NVZ1" s="80"/>
      <c r="NWA1" s="80"/>
      <c r="NWB1" s="80"/>
      <c r="NWC1" s="80"/>
      <c r="NWD1" s="80"/>
      <c r="NWE1" s="80"/>
      <c r="NWF1" s="80"/>
      <c r="NWG1" s="80"/>
      <c r="NWH1" s="80"/>
      <c r="NWI1" s="80"/>
      <c r="NWJ1" s="80"/>
      <c r="NWK1" s="80"/>
      <c r="NWL1" s="80"/>
      <c r="NWM1" s="80"/>
      <c r="NWN1" s="80"/>
      <c r="NWO1" s="80"/>
      <c r="NWP1" s="80"/>
      <c r="NWQ1" s="80"/>
      <c r="NWR1" s="80"/>
      <c r="NWS1" s="80"/>
      <c r="NWT1" s="80"/>
      <c r="NWU1" s="80"/>
      <c r="NWV1" s="80"/>
      <c r="NWW1" s="80"/>
      <c r="NWX1" s="80"/>
      <c r="NWY1" s="80"/>
      <c r="NWZ1" s="80"/>
      <c r="NXA1" s="80"/>
      <c r="NXB1" s="80"/>
      <c r="NXC1" s="80"/>
      <c r="NXD1" s="80"/>
      <c r="NXE1" s="80"/>
      <c r="NXF1" s="80"/>
      <c r="NXG1" s="80"/>
      <c r="NXH1" s="80"/>
      <c r="NXI1" s="80"/>
      <c r="NXJ1" s="80"/>
      <c r="NXK1" s="80"/>
      <c r="NXL1" s="80"/>
      <c r="NXM1" s="80"/>
      <c r="NXN1" s="80"/>
      <c r="NXO1" s="80"/>
      <c r="NXP1" s="80"/>
      <c r="NXQ1" s="80"/>
      <c r="NXR1" s="80"/>
      <c r="NXS1" s="80"/>
      <c r="NXT1" s="80"/>
      <c r="NXU1" s="80"/>
      <c r="NXV1" s="80"/>
      <c r="NXW1" s="80"/>
      <c r="NXX1" s="80"/>
      <c r="NXY1" s="80"/>
      <c r="NXZ1" s="80"/>
      <c r="NYA1" s="80"/>
      <c r="NYB1" s="80"/>
      <c r="NYC1" s="80"/>
      <c r="NYD1" s="80"/>
      <c r="NYE1" s="80"/>
      <c r="NYF1" s="80"/>
      <c r="NYG1" s="80"/>
      <c r="NYH1" s="80"/>
      <c r="NYI1" s="80"/>
      <c r="NYJ1" s="80"/>
      <c r="NYK1" s="80"/>
      <c r="NYL1" s="80"/>
      <c r="NYM1" s="80"/>
      <c r="NYN1" s="80"/>
      <c r="NYO1" s="80"/>
      <c r="NYP1" s="80"/>
      <c r="NYQ1" s="80"/>
      <c r="NYR1" s="80"/>
      <c r="NYS1" s="80"/>
      <c r="NYT1" s="80"/>
      <c r="NYU1" s="80"/>
      <c r="NYV1" s="80"/>
      <c r="NYW1" s="80"/>
      <c r="NYX1" s="80"/>
      <c r="NYY1" s="80"/>
      <c r="NYZ1" s="80"/>
      <c r="NZA1" s="80"/>
      <c r="NZB1" s="80"/>
      <c r="NZC1" s="80"/>
      <c r="NZD1" s="80"/>
      <c r="NZE1" s="80"/>
      <c r="NZF1" s="80"/>
      <c r="NZG1" s="80"/>
      <c r="NZH1" s="80"/>
      <c r="NZI1" s="80"/>
      <c r="NZJ1" s="80"/>
      <c r="NZK1" s="80"/>
      <c r="NZL1" s="80"/>
      <c r="NZM1" s="80"/>
      <c r="NZN1" s="80"/>
      <c r="NZO1" s="80"/>
      <c r="NZP1" s="80"/>
      <c r="NZQ1" s="80"/>
      <c r="NZR1" s="80"/>
      <c r="NZS1" s="80"/>
      <c r="NZT1" s="80"/>
      <c r="NZU1" s="80"/>
      <c r="NZV1" s="80"/>
      <c r="NZW1" s="80"/>
      <c r="NZX1" s="80"/>
      <c r="NZY1" s="80"/>
      <c r="NZZ1" s="80"/>
      <c r="OAA1" s="80"/>
      <c r="OAB1" s="80"/>
      <c r="OAC1" s="80"/>
      <c r="OAD1" s="80"/>
      <c r="OAE1" s="80"/>
      <c r="OAF1" s="80"/>
      <c r="OAG1" s="80"/>
      <c r="OAH1" s="80"/>
      <c r="OAI1" s="80"/>
      <c r="OAJ1" s="80"/>
      <c r="OAK1" s="80"/>
      <c r="OAL1" s="80"/>
      <c r="OAM1" s="80"/>
      <c r="OAN1" s="80"/>
      <c r="OAO1" s="80"/>
      <c r="OAP1" s="80"/>
      <c r="OAQ1" s="80"/>
      <c r="OAR1" s="80"/>
      <c r="OAS1" s="80"/>
      <c r="OAT1" s="80"/>
      <c r="OAU1" s="80"/>
      <c r="OAV1" s="80"/>
      <c r="OAW1" s="80"/>
      <c r="OAX1" s="80"/>
      <c r="OAY1" s="80"/>
      <c r="OAZ1" s="80"/>
      <c r="OBA1" s="80"/>
      <c r="OBB1" s="80"/>
      <c r="OBC1" s="80"/>
      <c r="OBD1" s="80"/>
      <c r="OBE1" s="80"/>
      <c r="OBF1" s="80"/>
      <c r="OBG1" s="80"/>
      <c r="OBH1" s="80"/>
      <c r="OBI1" s="80"/>
      <c r="OBJ1" s="80"/>
      <c r="OBK1" s="80"/>
      <c r="OBL1" s="80"/>
      <c r="OBM1" s="80"/>
      <c r="OBN1" s="80"/>
      <c r="OBO1" s="80"/>
      <c r="OBP1" s="80"/>
      <c r="OBQ1" s="80"/>
      <c r="OBR1" s="80"/>
      <c r="OBS1" s="80"/>
      <c r="OBT1" s="80"/>
      <c r="OBU1" s="80"/>
      <c r="OBV1" s="80"/>
      <c r="OBW1" s="80"/>
      <c r="OBX1" s="80"/>
      <c r="OBY1" s="80"/>
      <c r="OBZ1" s="80"/>
      <c r="OCA1" s="80"/>
      <c r="OCB1" s="80"/>
      <c r="OCC1" s="80"/>
      <c r="OCD1" s="80"/>
      <c r="OCE1" s="80"/>
      <c r="OCF1" s="80"/>
      <c r="OCG1" s="80"/>
      <c r="OCH1" s="80"/>
      <c r="OCI1" s="80"/>
      <c r="OCJ1" s="80"/>
      <c r="OCK1" s="80"/>
      <c r="OCL1" s="80"/>
      <c r="OCM1" s="80"/>
      <c r="OCN1" s="80"/>
      <c r="OCO1" s="80"/>
      <c r="OCP1" s="80"/>
      <c r="OCQ1" s="80"/>
      <c r="OCR1" s="80"/>
      <c r="OCS1" s="80"/>
      <c r="OCT1" s="80"/>
      <c r="OCU1" s="80"/>
      <c r="OCV1" s="80"/>
      <c r="OCW1" s="80"/>
      <c r="OCX1" s="80"/>
      <c r="OCY1" s="80"/>
      <c r="OCZ1" s="80"/>
      <c r="ODA1" s="80"/>
      <c r="ODB1" s="80"/>
      <c r="ODC1" s="80"/>
      <c r="ODD1" s="80"/>
      <c r="ODE1" s="80"/>
      <c r="ODF1" s="80"/>
      <c r="ODG1" s="80"/>
      <c r="ODH1" s="80"/>
      <c r="ODI1" s="80"/>
      <c r="ODJ1" s="80"/>
      <c r="ODK1" s="80"/>
      <c r="ODL1" s="80"/>
      <c r="ODM1" s="80"/>
      <c r="ODN1" s="80"/>
      <c r="ODO1" s="80"/>
      <c r="ODP1" s="80"/>
      <c r="ODQ1" s="80"/>
      <c r="ODR1" s="80"/>
      <c r="ODS1" s="80"/>
      <c r="ODT1" s="80"/>
      <c r="ODU1" s="80"/>
      <c r="ODV1" s="80"/>
      <c r="ODW1" s="80"/>
      <c r="ODX1" s="80"/>
      <c r="ODY1" s="80"/>
      <c r="ODZ1" s="80"/>
      <c r="OEA1" s="80"/>
      <c r="OEB1" s="80"/>
      <c r="OEC1" s="80"/>
      <c r="OED1" s="80"/>
      <c r="OEE1" s="80"/>
      <c r="OEF1" s="80"/>
      <c r="OEG1" s="80"/>
      <c r="OEH1" s="80"/>
      <c r="OEI1" s="80"/>
      <c r="OEJ1" s="80"/>
      <c r="OEK1" s="80"/>
      <c r="OEL1" s="80"/>
      <c r="OEM1" s="80"/>
      <c r="OEN1" s="80"/>
      <c r="OEO1" s="80"/>
      <c r="OEP1" s="80"/>
      <c r="OEQ1" s="80"/>
      <c r="OER1" s="80"/>
      <c r="OES1" s="80"/>
      <c r="OET1" s="80"/>
      <c r="OEU1" s="80"/>
      <c r="OEV1" s="80"/>
      <c r="OEW1" s="80"/>
      <c r="OEX1" s="80"/>
      <c r="OEY1" s="80"/>
      <c r="OEZ1" s="80"/>
      <c r="OFA1" s="80"/>
      <c r="OFB1" s="80"/>
      <c r="OFC1" s="80"/>
      <c r="OFD1" s="80"/>
      <c r="OFE1" s="80"/>
      <c r="OFF1" s="80"/>
      <c r="OFG1" s="80"/>
      <c r="OFH1" s="80"/>
      <c r="OFI1" s="80"/>
      <c r="OFJ1" s="80"/>
      <c r="OFK1" s="80"/>
      <c r="OFL1" s="80"/>
      <c r="OFM1" s="80"/>
      <c r="OFN1" s="80"/>
      <c r="OFO1" s="80"/>
      <c r="OFP1" s="80"/>
      <c r="OFQ1" s="80"/>
      <c r="OFR1" s="80"/>
      <c r="OFS1" s="80"/>
      <c r="OFT1" s="80"/>
      <c r="OFU1" s="80"/>
      <c r="OFV1" s="80"/>
      <c r="OFW1" s="80"/>
      <c r="OFX1" s="80"/>
      <c r="OFY1" s="80"/>
      <c r="OFZ1" s="80"/>
      <c r="OGA1" s="80"/>
      <c r="OGB1" s="80"/>
      <c r="OGC1" s="80"/>
      <c r="OGD1" s="80"/>
      <c r="OGE1" s="80"/>
      <c r="OGF1" s="80"/>
      <c r="OGG1" s="80"/>
      <c r="OGH1" s="80"/>
      <c r="OGI1" s="80"/>
      <c r="OGJ1" s="80"/>
      <c r="OGK1" s="80"/>
      <c r="OGL1" s="80"/>
      <c r="OGM1" s="80"/>
      <c r="OGN1" s="80"/>
      <c r="OGO1" s="80"/>
      <c r="OGP1" s="80"/>
      <c r="OGQ1" s="80"/>
      <c r="OGR1" s="80"/>
      <c r="OGS1" s="80"/>
      <c r="OGT1" s="80"/>
      <c r="OGU1" s="80"/>
      <c r="OGV1" s="80"/>
      <c r="OGW1" s="80"/>
      <c r="OGX1" s="80"/>
      <c r="OGY1" s="80"/>
      <c r="OGZ1" s="80"/>
      <c r="OHA1" s="80"/>
      <c r="OHB1" s="80"/>
      <c r="OHC1" s="80"/>
      <c r="OHD1" s="80"/>
      <c r="OHE1" s="80"/>
      <c r="OHF1" s="80"/>
      <c r="OHG1" s="80"/>
      <c r="OHH1" s="80"/>
      <c r="OHI1" s="80"/>
      <c r="OHJ1" s="80"/>
      <c r="OHK1" s="80"/>
      <c r="OHL1" s="80"/>
      <c r="OHM1" s="80"/>
      <c r="OHN1" s="80"/>
      <c r="OHO1" s="80"/>
      <c r="OHP1" s="80"/>
      <c r="OHQ1" s="80"/>
      <c r="OHR1" s="80"/>
      <c r="OHS1" s="80"/>
      <c r="OHT1" s="80"/>
      <c r="OHU1" s="80"/>
      <c r="OHV1" s="80"/>
      <c r="OHW1" s="80"/>
      <c r="OHX1" s="80"/>
      <c r="OHY1" s="80"/>
      <c r="OHZ1" s="80"/>
      <c r="OIA1" s="80"/>
      <c r="OIB1" s="80"/>
      <c r="OIC1" s="80"/>
      <c r="OID1" s="80"/>
      <c r="OIE1" s="80"/>
      <c r="OIF1" s="80"/>
      <c r="OIG1" s="80"/>
      <c r="OIH1" s="80"/>
      <c r="OII1" s="80"/>
      <c r="OIJ1" s="80"/>
      <c r="OIK1" s="80"/>
      <c r="OIL1" s="80"/>
      <c r="OIM1" s="80"/>
      <c r="OIN1" s="80"/>
      <c r="OIO1" s="80"/>
      <c r="OIP1" s="80"/>
      <c r="OIQ1" s="80"/>
      <c r="OIR1" s="80"/>
      <c r="OIS1" s="80"/>
      <c r="OIT1" s="80"/>
      <c r="OIU1" s="80"/>
      <c r="OIV1" s="80"/>
      <c r="OIW1" s="80"/>
      <c r="OIX1" s="80"/>
      <c r="OIY1" s="80"/>
      <c r="OIZ1" s="80"/>
      <c r="OJA1" s="80"/>
      <c r="OJB1" s="80"/>
      <c r="OJC1" s="80"/>
      <c r="OJD1" s="80"/>
      <c r="OJE1" s="80"/>
      <c r="OJF1" s="80"/>
      <c r="OJG1" s="80"/>
      <c r="OJH1" s="80"/>
      <c r="OJI1" s="80"/>
      <c r="OJJ1" s="80"/>
      <c r="OJK1" s="80"/>
      <c r="OJL1" s="80"/>
      <c r="OJM1" s="80"/>
      <c r="OJN1" s="80"/>
      <c r="OJO1" s="80"/>
      <c r="OJP1" s="80"/>
      <c r="OJQ1" s="80"/>
      <c r="OJR1" s="80"/>
      <c r="OJS1" s="80"/>
      <c r="OJT1" s="80"/>
      <c r="OJU1" s="80"/>
      <c r="OJV1" s="80"/>
      <c r="OJW1" s="80"/>
      <c r="OJX1" s="80"/>
      <c r="OJY1" s="80"/>
      <c r="OJZ1" s="80"/>
      <c r="OKA1" s="80"/>
      <c r="OKB1" s="80"/>
      <c r="OKC1" s="80"/>
      <c r="OKD1" s="80"/>
      <c r="OKE1" s="80"/>
      <c r="OKF1" s="80"/>
      <c r="OKG1" s="80"/>
      <c r="OKH1" s="80"/>
      <c r="OKI1" s="80"/>
      <c r="OKJ1" s="80"/>
      <c r="OKK1" s="80"/>
      <c r="OKL1" s="80"/>
      <c r="OKM1" s="80"/>
      <c r="OKN1" s="80"/>
      <c r="OKO1" s="80"/>
      <c r="OKP1" s="80"/>
      <c r="OKQ1" s="80"/>
      <c r="OKR1" s="80"/>
      <c r="OKS1" s="80"/>
      <c r="OKT1" s="80"/>
      <c r="OKU1" s="80"/>
      <c r="OKV1" s="80"/>
      <c r="OKW1" s="80"/>
      <c r="OKX1" s="80"/>
      <c r="OKY1" s="80"/>
      <c r="OKZ1" s="80"/>
      <c r="OLA1" s="80"/>
      <c r="OLB1" s="80"/>
      <c r="OLC1" s="80"/>
      <c r="OLD1" s="80"/>
      <c r="OLE1" s="80"/>
      <c r="OLF1" s="80"/>
      <c r="OLG1" s="80"/>
      <c r="OLH1" s="80"/>
      <c r="OLI1" s="80"/>
      <c r="OLJ1" s="80"/>
      <c r="OLK1" s="80"/>
      <c r="OLL1" s="80"/>
      <c r="OLM1" s="80"/>
      <c r="OLN1" s="80"/>
      <c r="OLO1" s="80"/>
      <c r="OLP1" s="80"/>
      <c r="OLQ1" s="80"/>
      <c r="OLR1" s="80"/>
      <c r="OLS1" s="80"/>
      <c r="OLT1" s="80"/>
      <c r="OLU1" s="80"/>
      <c r="OLV1" s="80"/>
      <c r="OLW1" s="80"/>
      <c r="OLX1" s="80"/>
      <c r="OLY1" s="80"/>
      <c r="OLZ1" s="80"/>
      <c r="OMA1" s="80"/>
      <c r="OMB1" s="80"/>
      <c r="OMC1" s="80"/>
      <c r="OMD1" s="80"/>
      <c r="OME1" s="80"/>
      <c r="OMF1" s="80"/>
      <c r="OMG1" s="80"/>
      <c r="OMH1" s="80"/>
      <c r="OMI1" s="80"/>
      <c r="OMJ1" s="80"/>
      <c r="OMK1" s="80"/>
      <c r="OML1" s="80"/>
      <c r="OMM1" s="80"/>
      <c r="OMN1" s="80"/>
      <c r="OMO1" s="80"/>
      <c r="OMP1" s="80"/>
      <c r="OMQ1" s="80"/>
      <c r="OMR1" s="80"/>
      <c r="OMS1" s="80"/>
      <c r="OMT1" s="80"/>
      <c r="OMU1" s="80"/>
      <c r="OMV1" s="80"/>
      <c r="OMW1" s="80"/>
      <c r="OMX1" s="80"/>
      <c r="OMY1" s="80"/>
      <c r="OMZ1" s="80"/>
      <c r="ONA1" s="80"/>
      <c r="ONB1" s="80"/>
      <c r="ONC1" s="80"/>
      <c r="OND1" s="80"/>
      <c r="ONE1" s="80"/>
      <c r="ONF1" s="80"/>
      <c r="ONG1" s="80"/>
      <c r="ONH1" s="80"/>
      <c r="ONI1" s="80"/>
      <c r="ONJ1" s="80"/>
      <c r="ONK1" s="80"/>
      <c r="ONL1" s="80"/>
      <c r="ONM1" s="80"/>
      <c r="ONN1" s="80"/>
      <c r="ONO1" s="80"/>
      <c r="ONP1" s="80"/>
      <c r="ONQ1" s="80"/>
      <c r="ONR1" s="80"/>
      <c r="ONS1" s="80"/>
      <c r="ONT1" s="80"/>
      <c r="ONU1" s="80"/>
      <c r="ONV1" s="80"/>
      <c r="ONW1" s="80"/>
      <c r="ONX1" s="80"/>
      <c r="ONY1" s="80"/>
      <c r="ONZ1" s="80"/>
      <c r="OOA1" s="80"/>
      <c r="OOB1" s="80"/>
      <c r="OOC1" s="80"/>
      <c r="OOD1" s="80"/>
      <c r="OOE1" s="80"/>
      <c r="OOF1" s="80"/>
      <c r="OOG1" s="80"/>
      <c r="OOH1" s="80"/>
      <c r="OOI1" s="80"/>
      <c r="OOJ1" s="80"/>
      <c r="OOK1" s="80"/>
      <c r="OOL1" s="80"/>
      <c r="OOM1" s="80"/>
      <c r="OON1" s="80"/>
      <c r="OOO1" s="80"/>
      <c r="OOP1" s="80"/>
      <c r="OOQ1" s="80"/>
      <c r="OOR1" s="80"/>
      <c r="OOS1" s="80"/>
      <c r="OOT1" s="80"/>
      <c r="OOU1" s="80"/>
      <c r="OOV1" s="80"/>
      <c r="OOW1" s="80"/>
      <c r="OOX1" s="80"/>
      <c r="OOY1" s="80"/>
      <c r="OOZ1" s="80"/>
      <c r="OPA1" s="80"/>
      <c r="OPB1" s="80"/>
      <c r="OPC1" s="80"/>
      <c r="OPD1" s="80"/>
      <c r="OPE1" s="80"/>
      <c r="OPF1" s="80"/>
      <c r="OPG1" s="80"/>
      <c r="OPH1" s="80"/>
      <c r="OPI1" s="80"/>
      <c r="OPJ1" s="80"/>
      <c r="OPK1" s="80"/>
      <c r="OPL1" s="80"/>
      <c r="OPM1" s="80"/>
      <c r="OPN1" s="80"/>
      <c r="OPO1" s="80"/>
      <c r="OPP1" s="80"/>
      <c r="OPQ1" s="80"/>
      <c r="OPR1" s="80"/>
      <c r="OPS1" s="80"/>
      <c r="OPT1" s="80"/>
      <c r="OPU1" s="80"/>
      <c r="OPV1" s="80"/>
      <c r="OPW1" s="80"/>
      <c r="OPX1" s="80"/>
      <c r="OPY1" s="80"/>
      <c r="OPZ1" s="80"/>
      <c r="OQA1" s="80"/>
      <c r="OQB1" s="80"/>
      <c r="OQC1" s="80"/>
      <c r="OQD1" s="80"/>
      <c r="OQE1" s="80"/>
      <c r="OQF1" s="80"/>
      <c r="OQG1" s="80"/>
      <c r="OQH1" s="80"/>
      <c r="OQI1" s="80"/>
      <c r="OQJ1" s="80"/>
      <c r="OQK1" s="80"/>
      <c r="OQL1" s="80"/>
      <c r="OQM1" s="80"/>
      <c r="OQN1" s="80"/>
      <c r="OQO1" s="80"/>
      <c r="OQP1" s="80"/>
      <c r="OQQ1" s="80"/>
      <c r="OQR1" s="80"/>
      <c r="OQS1" s="80"/>
      <c r="OQT1" s="80"/>
      <c r="OQU1" s="80"/>
      <c r="OQV1" s="80"/>
      <c r="OQW1" s="80"/>
      <c r="OQX1" s="80"/>
      <c r="OQY1" s="80"/>
      <c r="OQZ1" s="80"/>
      <c r="ORA1" s="80"/>
      <c r="ORB1" s="80"/>
      <c r="ORC1" s="80"/>
      <c r="ORD1" s="80"/>
      <c r="ORE1" s="80"/>
      <c r="ORF1" s="80"/>
      <c r="ORG1" s="80"/>
      <c r="ORH1" s="80"/>
      <c r="ORI1" s="80"/>
      <c r="ORJ1" s="80"/>
      <c r="ORK1" s="80"/>
      <c r="ORL1" s="80"/>
      <c r="ORM1" s="80"/>
      <c r="ORN1" s="80"/>
      <c r="ORO1" s="80"/>
      <c r="ORP1" s="80"/>
      <c r="ORQ1" s="80"/>
      <c r="ORR1" s="80"/>
      <c r="ORS1" s="80"/>
      <c r="ORT1" s="80"/>
      <c r="ORU1" s="80"/>
      <c r="ORV1" s="80"/>
      <c r="ORW1" s="80"/>
      <c r="ORX1" s="80"/>
      <c r="ORY1" s="80"/>
      <c r="ORZ1" s="80"/>
      <c r="OSA1" s="80"/>
      <c r="OSB1" s="80"/>
      <c r="OSC1" s="80"/>
      <c r="OSD1" s="80"/>
      <c r="OSE1" s="80"/>
      <c r="OSF1" s="80"/>
      <c r="OSG1" s="80"/>
      <c r="OSH1" s="80"/>
      <c r="OSI1" s="80"/>
      <c r="OSJ1" s="80"/>
      <c r="OSK1" s="80"/>
      <c r="OSL1" s="80"/>
      <c r="OSM1" s="80"/>
      <c r="OSN1" s="80"/>
      <c r="OSO1" s="80"/>
      <c r="OSP1" s="80"/>
      <c r="OSQ1" s="80"/>
      <c r="OSR1" s="80"/>
      <c r="OSS1" s="80"/>
      <c r="OST1" s="80"/>
      <c r="OSU1" s="80"/>
      <c r="OSV1" s="80"/>
      <c r="OSW1" s="80"/>
      <c r="OSX1" s="80"/>
      <c r="OSY1" s="80"/>
      <c r="OSZ1" s="80"/>
      <c r="OTA1" s="80"/>
      <c r="OTB1" s="80"/>
      <c r="OTC1" s="80"/>
      <c r="OTD1" s="80"/>
      <c r="OTE1" s="80"/>
      <c r="OTF1" s="80"/>
      <c r="OTG1" s="80"/>
      <c r="OTH1" s="80"/>
      <c r="OTI1" s="80"/>
      <c r="OTJ1" s="80"/>
      <c r="OTK1" s="80"/>
      <c r="OTL1" s="80"/>
      <c r="OTM1" s="80"/>
      <c r="OTN1" s="80"/>
      <c r="OTO1" s="80"/>
      <c r="OTP1" s="80"/>
      <c r="OTQ1" s="80"/>
      <c r="OTR1" s="80"/>
      <c r="OTS1" s="80"/>
      <c r="OTT1" s="80"/>
      <c r="OTU1" s="80"/>
      <c r="OTV1" s="80"/>
      <c r="OTW1" s="80"/>
      <c r="OTX1" s="80"/>
      <c r="OTY1" s="80"/>
      <c r="OTZ1" s="80"/>
      <c r="OUA1" s="80"/>
      <c r="OUB1" s="80"/>
      <c r="OUC1" s="80"/>
      <c r="OUD1" s="80"/>
      <c r="OUE1" s="80"/>
      <c r="OUF1" s="80"/>
      <c r="OUG1" s="80"/>
      <c r="OUH1" s="80"/>
      <c r="OUI1" s="80"/>
      <c r="OUJ1" s="80"/>
      <c r="OUK1" s="80"/>
      <c r="OUL1" s="80"/>
      <c r="OUM1" s="80"/>
      <c r="OUN1" s="80"/>
      <c r="OUO1" s="80"/>
      <c r="OUP1" s="80"/>
      <c r="OUQ1" s="80"/>
      <c r="OUR1" s="80"/>
      <c r="OUS1" s="80"/>
      <c r="OUT1" s="80"/>
      <c r="OUU1" s="80"/>
      <c r="OUV1" s="80"/>
      <c r="OUW1" s="80"/>
      <c r="OUX1" s="80"/>
      <c r="OUY1" s="80"/>
      <c r="OUZ1" s="80"/>
      <c r="OVA1" s="80"/>
      <c r="OVB1" s="80"/>
      <c r="OVC1" s="80"/>
      <c r="OVD1" s="80"/>
      <c r="OVE1" s="80"/>
      <c r="OVF1" s="80"/>
      <c r="OVG1" s="80"/>
      <c r="OVH1" s="80"/>
      <c r="OVI1" s="80"/>
      <c r="OVJ1" s="80"/>
      <c r="OVK1" s="80"/>
      <c r="OVL1" s="80"/>
      <c r="OVM1" s="80"/>
      <c r="OVN1" s="80"/>
      <c r="OVO1" s="80"/>
      <c r="OVP1" s="80"/>
      <c r="OVQ1" s="80"/>
      <c r="OVR1" s="80"/>
      <c r="OVS1" s="80"/>
      <c r="OVT1" s="80"/>
      <c r="OVU1" s="80"/>
      <c r="OVV1" s="80"/>
      <c r="OVW1" s="80"/>
      <c r="OVX1" s="80"/>
      <c r="OVY1" s="80"/>
      <c r="OVZ1" s="80"/>
      <c r="OWA1" s="80"/>
      <c r="OWB1" s="80"/>
      <c r="OWC1" s="80"/>
      <c r="OWD1" s="80"/>
      <c r="OWE1" s="80"/>
      <c r="OWF1" s="80"/>
      <c r="OWG1" s="80"/>
      <c r="OWH1" s="80"/>
      <c r="OWI1" s="80"/>
      <c r="OWJ1" s="80"/>
      <c r="OWK1" s="80"/>
      <c r="OWL1" s="80"/>
      <c r="OWM1" s="80"/>
      <c r="OWN1" s="80"/>
      <c r="OWO1" s="80"/>
      <c r="OWP1" s="80"/>
      <c r="OWQ1" s="80"/>
      <c r="OWR1" s="80"/>
      <c r="OWS1" s="80"/>
      <c r="OWT1" s="80"/>
      <c r="OWU1" s="80"/>
      <c r="OWV1" s="80"/>
      <c r="OWW1" s="80"/>
      <c r="OWX1" s="80"/>
      <c r="OWY1" s="80"/>
      <c r="OWZ1" s="80"/>
      <c r="OXA1" s="80"/>
      <c r="OXB1" s="80"/>
      <c r="OXC1" s="80"/>
      <c r="OXD1" s="80"/>
      <c r="OXE1" s="80"/>
      <c r="OXF1" s="80"/>
      <c r="OXG1" s="80"/>
      <c r="OXH1" s="80"/>
      <c r="OXI1" s="80"/>
      <c r="OXJ1" s="80"/>
      <c r="OXK1" s="80"/>
      <c r="OXL1" s="80"/>
      <c r="OXM1" s="80"/>
      <c r="OXN1" s="80"/>
      <c r="OXO1" s="80"/>
      <c r="OXP1" s="80"/>
      <c r="OXQ1" s="80"/>
      <c r="OXR1" s="80"/>
      <c r="OXS1" s="80"/>
      <c r="OXT1" s="80"/>
      <c r="OXU1" s="80"/>
      <c r="OXV1" s="80"/>
      <c r="OXW1" s="80"/>
      <c r="OXX1" s="80"/>
      <c r="OXY1" s="80"/>
      <c r="OXZ1" s="80"/>
      <c r="OYA1" s="80"/>
      <c r="OYB1" s="80"/>
      <c r="OYC1" s="80"/>
      <c r="OYD1" s="80"/>
      <c r="OYE1" s="80"/>
      <c r="OYF1" s="80"/>
      <c r="OYG1" s="80"/>
      <c r="OYH1" s="80"/>
      <c r="OYI1" s="80"/>
      <c r="OYJ1" s="80"/>
      <c r="OYK1" s="80"/>
      <c r="OYL1" s="80"/>
      <c r="OYM1" s="80"/>
      <c r="OYN1" s="80"/>
      <c r="OYO1" s="80"/>
      <c r="OYP1" s="80"/>
      <c r="OYQ1" s="80"/>
      <c r="OYR1" s="80"/>
      <c r="OYS1" s="80"/>
      <c r="OYT1" s="80"/>
      <c r="OYU1" s="80"/>
      <c r="OYV1" s="80"/>
      <c r="OYW1" s="80"/>
      <c r="OYX1" s="80"/>
      <c r="OYY1" s="80"/>
      <c r="OYZ1" s="80"/>
      <c r="OZA1" s="80"/>
      <c r="OZB1" s="80"/>
      <c r="OZC1" s="80"/>
      <c r="OZD1" s="80"/>
      <c r="OZE1" s="80"/>
      <c r="OZF1" s="80"/>
      <c r="OZG1" s="80"/>
      <c r="OZH1" s="80"/>
      <c r="OZI1" s="80"/>
      <c r="OZJ1" s="80"/>
      <c r="OZK1" s="80"/>
      <c r="OZL1" s="80"/>
      <c r="OZM1" s="80"/>
      <c r="OZN1" s="80"/>
      <c r="OZO1" s="80"/>
      <c r="OZP1" s="80"/>
      <c r="OZQ1" s="80"/>
      <c r="OZR1" s="80"/>
      <c r="OZS1" s="80"/>
      <c r="OZT1" s="80"/>
      <c r="OZU1" s="80"/>
      <c r="OZV1" s="80"/>
      <c r="OZW1" s="80"/>
      <c r="OZX1" s="80"/>
      <c r="OZY1" s="80"/>
      <c r="OZZ1" s="80"/>
      <c r="PAA1" s="80"/>
      <c r="PAB1" s="80"/>
      <c r="PAC1" s="80"/>
      <c r="PAD1" s="80"/>
      <c r="PAE1" s="80"/>
      <c r="PAF1" s="80"/>
      <c r="PAG1" s="80"/>
      <c r="PAH1" s="80"/>
      <c r="PAI1" s="80"/>
      <c r="PAJ1" s="80"/>
      <c r="PAK1" s="80"/>
      <c r="PAL1" s="80"/>
      <c r="PAM1" s="80"/>
      <c r="PAN1" s="80"/>
      <c r="PAO1" s="80"/>
      <c r="PAP1" s="80"/>
      <c r="PAQ1" s="80"/>
      <c r="PAR1" s="80"/>
      <c r="PAS1" s="80"/>
      <c r="PAT1" s="80"/>
      <c r="PAU1" s="80"/>
      <c r="PAV1" s="80"/>
      <c r="PAW1" s="80"/>
      <c r="PAX1" s="80"/>
      <c r="PAY1" s="80"/>
      <c r="PAZ1" s="80"/>
      <c r="PBA1" s="80"/>
      <c r="PBB1" s="80"/>
      <c r="PBC1" s="80"/>
      <c r="PBD1" s="80"/>
      <c r="PBE1" s="80"/>
      <c r="PBF1" s="80"/>
      <c r="PBG1" s="80"/>
      <c r="PBH1" s="80"/>
      <c r="PBI1" s="80"/>
      <c r="PBJ1" s="80"/>
      <c r="PBK1" s="80"/>
      <c r="PBL1" s="80"/>
      <c r="PBM1" s="80"/>
      <c r="PBN1" s="80"/>
      <c r="PBO1" s="80"/>
      <c r="PBP1" s="80"/>
      <c r="PBQ1" s="80"/>
      <c r="PBR1" s="80"/>
      <c r="PBS1" s="80"/>
      <c r="PBT1" s="80"/>
      <c r="PBU1" s="80"/>
      <c r="PBV1" s="80"/>
      <c r="PBW1" s="80"/>
      <c r="PBX1" s="80"/>
      <c r="PBY1" s="80"/>
      <c r="PBZ1" s="80"/>
      <c r="PCA1" s="80"/>
      <c r="PCB1" s="80"/>
      <c r="PCC1" s="80"/>
      <c r="PCD1" s="80"/>
      <c r="PCE1" s="80"/>
      <c r="PCF1" s="80"/>
      <c r="PCG1" s="80"/>
      <c r="PCH1" s="80"/>
      <c r="PCI1" s="80"/>
      <c r="PCJ1" s="80"/>
      <c r="PCK1" s="80"/>
      <c r="PCL1" s="80"/>
      <c r="PCM1" s="80"/>
      <c r="PCN1" s="80"/>
      <c r="PCO1" s="80"/>
      <c r="PCP1" s="80"/>
      <c r="PCQ1" s="80"/>
      <c r="PCR1" s="80"/>
      <c r="PCS1" s="80"/>
      <c r="PCT1" s="80"/>
      <c r="PCU1" s="80"/>
      <c r="PCV1" s="80"/>
      <c r="PCW1" s="80"/>
      <c r="PCX1" s="80"/>
      <c r="PCY1" s="80"/>
      <c r="PCZ1" s="80"/>
      <c r="PDA1" s="80"/>
      <c r="PDB1" s="80"/>
      <c r="PDC1" s="80"/>
      <c r="PDD1" s="80"/>
      <c r="PDE1" s="80"/>
      <c r="PDF1" s="80"/>
      <c r="PDG1" s="80"/>
      <c r="PDH1" s="80"/>
      <c r="PDI1" s="80"/>
      <c r="PDJ1" s="80"/>
      <c r="PDK1" s="80"/>
      <c r="PDL1" s="80"/>
      <c r="PDM1" s="80"/>
      <c r="PDN1" s="80"/>
      <c r="PDO1" s="80"/>
      <c r="PDP1" s="80"/>
      <c r="PDQ1" s="80"/>
      <c r="PDR1" s="80"/>
      <c r="PDS1" s="80"/>
      <c r="PDT1" s="80"/>
      <c r="PDU1" s="80"/>
      <c r="PDV1" s="80"/>
      <c r="PDW1" s="80"/>
      <c r="PDX1" s="80"/>
      <c r="PDY1" s="80"/>
      <c r="PDZ1" s="80"/>
      <c r="PEA1" s="80"/>
      <c r="PEB1" s="80"/>
      <c r="PEC1" s="80"/>
      <c r="PED1" s="80"/>
      <c r="PEE1" s="80"/>
      <c r="PEF1" s="80"/>
      <c r="PEG1" s="80"/>
      <c r="PEH1" s="80"/>
      <c r="PEI1" s="80"/>
      <c r="PEJ1" s="80"/>
      <c r="PEK1" s="80"/>
      <c r="PEL1" s="80"/>
      <c r="PEM1" s="80"/>
      <c r="PEN1" s="80"/>
      <c r="PEO1" s="80"/>
      <c r="PEP1" s="80"/>
      <c r="PEQ1" s="80"/>
      <c r="PER1" s="80"/>
      <c r="PES1" s="80"/>
      <c r="PET1" s="80"/>
      <c r="PEU1" s="80"/>
      <c r="PEV1" s="80"/>
      <c r="PEW1" s="80"/>
      <c r="PEX1" s="80"/>
      <c r="PEY1" s="80"/>
      <c r="PEZ1" s="80"/>
      <c r="PFA1" s="80"/>
      <c r="PFB1" s="80"/>
      <c r="PFC1" s="80"/>
      <c r="PFD1" s="80"/>
      <c r="PFE1" s="80"/>
      <c r="PFF1" s="80"/>
      <c r="PFG1" s="80"/>
      <c r="PFH1" s="80"/>
      <c r="PFI1" s="80"/>
      <c r="PFJ1" s="80"/>
      <c r="PFK1" s="80"/>
      <c r="PFL1" s="80"/>
      <c r="PFM1" s="80"/>
      <c r="PFN1" s="80"/>
      <c r="PFO1" s="80"/>
      <c r="PFP1" s="80"/>
      <c r="PFQ1" s="80"/>
      <c r="PFR1" s="80"/>
      <c r="PFS1" s="80"/>
      <c r="PFT1" s="80"/>
      <c r="PFU1" s="80"/>
      <c r="PFV1" s="80"/>
      <c r="PFW1" s="80"/>
      <c r="PFX1" s="80"/>
      <c r="PFY1" s="80"/>
      <c r="PFZ1" s="80"/>
      <c r="PGA1" s="80"/>
      <c r="PGB1" s="80"/>
      <c r="PGC1" s="80"/>
      <c r="PGD1" s="80"/>
      <c r="PGE1" s="80"/>
      <c r="PGF1" s="80"/>
      <c r="PGG1" s="80"/>
      <c r="PGH1" s="80"/>
      <c r="PGI1" s="80"/>
      <c r="PGJ1" s="80"/>
      <c r="PGK1" s="80"/>
      <c r="PGL1" s="80"/>
      <c r="PGM1" s="80"/>
      <c r="PGN1" s="80"/>
      <c r="PGO1" s="80"/>
      <c r="PGP1" s="80"/>
      <c r="PGQ1" s="80"/>
      <c r="PGR1" s="80"/>
      <c r="PGS1" s="80"/>
      <c r="PGT1" s="80"/>
      <c r="PGU1" s="80"/>
      <c r="PGV1" s="80"/>
      <c r="PGW1" s="80"/>
      <c r="PGX1" s="80"/>
      <c r="PGY1" s="80"/>
      <c r="PGZ1" s="80"/>
      <c r="PHA1" s="80"/>
      <c r="PHB1" s="80"/>
      <c r="PHC1" s="80"/>
      <c r="PHD1" s="80"/>
      <c r="PHE1" s="80"/>
      <c r="PHF1" s="80"/>
      <c r="PHG1" s="80"/>
      <c r="PHH1" s="80"/>
      <c r="PHI1" s="80"/>
      <c r="PHJ1" s="80"/>
      <c r="PHK1" s="80"/>
      <c r="PHL1" s="80"/>
      <c r="PHM1" s="80"/>
      <c r="PHN1" s="80"/>
      <c r="PHO1" s="80"/>
      <c r="PHP1" s="80"/>
      <c r="PHQ1" s="80"/>
      <c r="PHR1" s="80"/>
      <c r="PHS1" s="80"/>
      <c r="PHT1" s="80"/>
      <c r="PHU1" s="80"/>
      <c r="PHV1" s="80"/>
      <c r="PHW1" s="80"/>
      <c r="PHX1" s="80"/>
      <c r="PHY1" s="80"/>
      <c r="PHZ1" s="80"/>
      <c r="PIA1" s="80"/>
      <c r="PIB1" s="80"/>
      <c r="PIC1" s="80"/>
      <c r="PID1" s="80"/>
      <c r="PIE1" s="80"/>
      <c r="PIF1" s="80"/>
      <c r="PIG1" s="80"/>
      <c r="PIH1" s="80"/>
      <c r="PII1" s="80"/>
      <c r="PIJ1" s="80"/>
      <c r="PIK1" s="80"/>
      <c r="PIL1" s="80"/>
      <c r="PIM1" s="80"/>
      <c r="PIN1" s="80"/>
      <c r="PIO1" s="80"/>
      <c r="PIP1" s="80"/>
      <c r="PIQ1" s="80"/>
      <c r="PIR1" s="80"/>
      <c r="PIS1" s="80"/>
      <c r="PIT1" s="80"/>
      <c r="PIU1" s="80"/>
      <c r="PIV1" s="80"/>
      <c r="PIW1" s="80"/>
      <c r="PIX1" s="80"/>
      <c r="PIY1" s="80"/>
      <c r="PIZ1" s="80"/>
      <c r="PJA1" s="80"/>
      <c r="PJB1" s="80"/>
      <c r="PJC1" s="80"/>
      <c r="PJD1" s="80"/>
      <c r="PJE1" s="80"/>
      <c r="PJF1" s="80"/>
      <c r="PJG1" s="80"/>
      <c r="PJH1" s="80"/>
      <c r="PJI1" s="80"/>
      <c r="PJJ1" s="80"/>
      <c r="PJK1" s="80"/>
      <c r="PJL1" s="80"/>
      <c r="PJM1" s="80"/>
      <c r="PJN1" s="80"/>
      <c r="PJO1" s="80"/>
      <c r="PJP1" s="80"/>
      <c r="PJQ1" s="80"/>
      <c r="PJR1" s="80"/>
      <c r="PJS1" s="80"/>
      <c r="PJT1" s="80"/>
      <c r="PJU1" s="80"/>
      <c r="PJV1" s="80"/>
      <c r="PJW1" s="80"/>
      <c r="PJX1" s="80"/>
      <c r="PJY1" s="80"/>
      <c r="PJZ1" s="80"/>
      <c r="PKA1" s="80"/>
      <c r="PKB1" s="80"/>
      <c r="PKC1" s="80"/>
      <c r="PKD1" s="80"/>
      <c r="PKE1" s="80"/>
      <c r="PKF1" s="80"/>
      <c r="PKG1" s="80"/>
      <c r="PKH1" s="80"/>
      <c r="PKI1" s="80"/>
      <c r="PKJ1" s="80"/>
      <c r="PKK1" s="80"/>
      <c r="PKL1" s="80"/>
      <c r="PKM1" s="80"/>
      <c r="PKN1" s="80"/>
      <c r="PKO1" s="80"/>
      <c r="PKP1" s="80"/>
      <c r="PKQ1" s="80"/>
      <c r="PKR1" s="80"/>
      <c r="PKS1" s="80"/>
      <c r="PKT1" s="80"/>
      <c r="PKU1" s="80"/>
      <c r="PKV1" s="80"/>
      <c r="PKW1" s="80"/>
      <c r="PKX1" s="80"/>
      <c r="PKY1" s="80"/>
      <c r="PKZ1" s="80"/>
      <c r="PLA1" s="80"/>
      <c r="PLB1" s="80"/>
      <c r="PLC1" s="80"/>
      <c r="PLD1" s="80"/>
      <c r="PLE1" s="80"/>
      <c r="PLF1" s="80"/>
      <c r="PLG1" s="80"/>
      <c r="PLH1" s="80"/>
      <c r="PLI1" s="80"/>
      <c r="PLJ1" s="80"/>
      <c r="PLK1" s="80"/>
      <c r="PLL1" s="80"/>
      <c r="PLM1" s="80"/>
      <c r="PLN1" s="80"/>
      <c r="PLO1" s="80"/>
      <c r="PLP1" s="80"/>
      <c r="PLQ1" s="80"/>
      <c r="PLR1" s="80"/>
      <c r="PLS1" s="80"/>
      <c r="PLT1" s="80"/>
      <c r="PLU1" s="80"/>
      <c r="PLV1" s="80"/>
      <c r="PLW1" s="80"/>
      <c r="PLX1" s="80"/>
      <c r="PLY1" s="80"/>
      <c r="PLZ1" s="80"/>
      <c r="PMA1" s="80"/>
      <c r="PMB1" s="80"/>
      <c r="PMC1" s="80"/>
      <c r="PMD1" s="80"/>
      <c r="PME1" s="80"/>
      <c r="PMF1" s="80"/>
      <c r="PMG1" s="80"/>
      <c r="PMH1" s="80"/>
      <c r="PMI1" s="80"/>
      <c r="PMJ1" s="80"/>
      <c r="PMK1" s="80"/>
      <c r="PML1" s="80"/>
      <c r="PMM1" s="80"/>
      <c r="PMN1" s="80"/>
      <c r="PMO1" s="80"/>
      <c r="PMP1" s="80"/>
      <c r="PMQ1" s="80"/>
      <c r="PMR1" s="80"/>
      <c r="PMS1" s="80"/>
      <c r="PMT1" s="80"/>
      <c r="PMU1" s="80"/>
      <c r="PMV1" s="80"/>
      <c r="PMW1" s="80"/>
      <c r="PMX1" s="80"/>
      <c r="PMY1" s="80"/>
      <c r="PMZ1" s="80"/>
      <c r="PNA1" s="80"/>
      <c r="PNB1" s="80"/>
      <c r="PNC1" s="80"/>
      <c r="PND1" s="80"/>
      <c r="PNE1" s="80"/>
      <c r="PNF1" s="80"/>
      <c r="PNG1" s="80"/>
      <c r="PNH1" s="80"/>
      <c r="PNI1" s="80"/>
      <c r="PNJ1" s="80"/>
      <c r="PNK1" s="80"/>
      <c r="PNL1" s="80"/>
      <c r="PNM1" s="80"/>
      <c r="PNN1" s="80"/>
      <c r="PNO1" s="80"/>
      <c r="PNP1" s="80"/>
      <c r="PNQ1" s="80"/>
      <c r="PNR1" s="80"/>
      <c r="PNS1" s="80"/>
      <c r="PNT1" s="80"/>
      <c r="PNU1" s="80"/>
      <c r="PNV1" s="80"/>
      <c r="PNW1" s="80"/>
      <c r="PNX1" s="80"/>
      <c r="PNY1" s="80"/>
      <c r="PNZ1" s="80"/>
      <c r="POA1" s="80"/>
      <c r="POB1" s="80"/>
      <c r="POC1" s="80"/>
      <c r="POD1" s="80"/>
      <c r="POE1" s="80"/>
      <c r="POF1" s="80"/>
      <c r="POG1" s="80"/>
      <c r="POH1" s="80"/>
      <c r="POI1" s="80"/>
      <c r="POJ1" s="80"/>
      <c r="POK1" s="80"/>
      <c r="POL1" s="80"/>
      <c r="POM1" s="80"/>
      <c r="PON1" s="80"/>
      <c r="POO1" s="80"/>
      <c r="POP1" s="80"/>
      <c r="POQ1" s="80"/>
      <c r="POR1" s="80"/>
      <c r="POS1" s="80"/>
      <c r="POT1" s="80"/>
      <c r="POU1" s="80"/>
      <c r="POV1" s="80"/>
      <c r="POW1" s="80"/>
      <c r="POX1" s="80"/>
      <c r="POY1" s="80"/>
      <c r="POZ1" s="80"/>
      <c r="PPA1" s="80"/>
      <c r="PPB1" s="80"/>
      <c r="PPC1" s="80"/>
      <c r="PPD1" s="80"/>
      <c r="PPE1" s="80"/>
      <c r="PPF1" s="80"/>
      <c r="PPG1" s="80"/>
      <c r="PPH1" s="80"/>
      <c r="PPI1" s="80"/>
      <c r="PPJ1" s="80"/>
      <c r="PPK1" s="80"/>
      <c r="PPL1" s="80"/>
      <c r="PPM1" s="80"/>
      <c r="PPN1" s="80"/>
      <c r="PPO1" s="80"/>
      <c r="PPP1" s="80"/>
      <c r="PPQ1" s="80"/>
      <c r="PPR1" s="80"/>
      <c r="PPS1" s="80"/>
      <c r="PPT1" s="80"/>
      <c r="PPU1" s="80"/>
      <c r="PPV1" s="80"/>
      <c r="PPW1" s="80"/>
      <c r="PPX1" s="80"/>
      <c r="PPY1" s="80"/>
      <c r="PPZ1" s="80"/>
      <c r="PQA1" s="80"/>
      <c r="PQB1" s="80"/>
      <c r="PQC1" s="80"/>
      <c r="PQD1" s="80"/>
      <c r="PQE1" s="80"/>
      <c r="PQF1" s="80"/>
      <c r="PQG1" s="80"/>
      <c r="PQH1" s="80"/>
      <c r="PQI1" s="80"/>
      <c r="PQJ1" s="80"/>
      <c r="PQK1" s="80"/>
      <c r="PQL1" s="80"/>
      <c r="PQM1" s="80"/>
      <c r="PQN1" s="80"/>
      <c r="PQO1" s="80"/>
      <c r="PQP1" s="80"/>
      <c r="PQQ1" s="80"/>
      <c r="PQR1" s="80"/>
      <c r="PQS1" s="80"/>
      <c r="PQT1" s="80"/>
      <c r="PQU1" s="80"/>
      <c r="PQV1" s="80"/>
      <c r="PQW1" s="80"/>
      <c r="PQX1" s="80"/>
      <c r="PQY1" s="80"/>
      <c r="PQZ1" s="80"/>
      <c r="PRA1" s="80"/>
      <c r="PRB1" s="80"/>
      <c r="PRC1" s="80"/>
      <c r="PRD1" s="80"/>
      <c r="PRE1" s="80"/>
      <c r="PRF1" s="80"/>
      <c r="PRG1" s="80"/>
      <c r="PRH1" s="80"/>
      <c r="PRI1" s="80"/>
      <c r="PRJ1" s="80"/>
      <c r="PRK1" s="80"/>
      <c r="PRL1" s="80"/>
      <c r="PRM1" s="80"/>
      <c r="PRN1" s="80"/>
      <c r="PRO1" s="80"/>
      <c r="PRP1" s="80"/>
      <c r="PRQ1" s="80"/>
      <c r="PRR1" s="80"/>
      <c r="PRS1" s="80"/>
      <c r="PRT1" s="80"/>
      <c r="PRU1" s="80"/>
      <c r="PRV1" s="80"/>
      <c r="PRW1" s="80"/>
      <c r="PRX1" s="80"/>
      <c r="PRY1" s="80"/>
      <c r="PRZ1" s="80"/>
      <c r="PSA1" s="80"/>
      <c r="PSB1" s="80"/>
      <c r="PSC1" s="80"/>
      <c r="PSD1" s="80"/>
      <c r="PSE1" s="80"/>
      <c r="PSF1" s="80"/>
      <c r="PSG1" s="80"/>
      <c r="PSH1" s="80"/>
      <c r="PSI1" s="80"/>
      <c r="PSJ1" s="80"/>
      <c r="PSK1" s="80"/>
      <c r="PSL1" s="80"/>
      <c r="PSM1" s="80"/>
      <c r="PSN1" s="80"/>
      <c r="PSO1" s="80"/>
      <c r="PSP1" s="80"/>
      <c r="PSQ1" s="80"/>
      <c r="PSR1" s="80"/>
      <c r="PSS1" s="80"/>
      <c r="PST1" s="80"/>
      <c r="PSU1" s="80"/>
      <c r="PSV1" s="80"/>
      <c r="PSW1" s="80"/>
      <c r="PSX1" s="80"/>
      <c r="PSY1" s="80"/>
      <c r="PSZ1" s="80"/>
      <c r="PTA1" s="80"/>
      <c r="PTB1" s="80"/>
      <c r="PTC1" s="80"/>
      <c r="PTD1" s="80"/>
      <c r="PTE1" s="80"/>
      <c r="PTF1" s="80"/>
      <c r="PTG1" s="80"/>
      <c r="PTH1" s="80"/>
      <c r="PTI1" s="80"/>
      <c r="PTJ1" s="80"/>
      <c r="PTK1" s="80"/>
      <c r="PTL1" s="80"/>
      <c r="PTM1" s="80"/>
      <c r="PTN1" s="80"/>
      <c r="PTO1" s="80"/>
      <c r="PTP1" s="80"/>
      <c r="PTQ1" s="80"/>
      <c r="PTR1" s="80"/>
      <c r="PTS1" s="80"/>
      <c r="PTT1" s="80"/>
      <c r="PTU1" s="80"/>
      <c r="PTV1" s="80"/>
      <c r="PTW1" s="80"/>
      <c r="PTX1" s="80"/>
      <c r="PTY1" s="80"/>
      <c r="PTZ1" s="80"/>
      <c r="PUA1" s="80"/>
      <c r="PUB1" s="80"/>
      <c r="PUC1" s="80"/>
      <c r="PUD1" s="80"/>
      <c r="PUE1" s="80"/>
      <c r="PUF1" s="80"/>
      <c r="PUG1" s="80"/>
      <c r="PUH1" s="80"/>
      <c r="PUI1" s="80"/>
      <c r="PUJ1" s="80"/>
      <c r="PUK1" s="80"/>
      <c r="PUL1" s="80"/>
      <c r="PUM1" s="80"/>
      <c r="PUN1" s="80"/>
      <c r="PUO1" s="80"/>
      <c r="PUP1" s="80"/>
      <c r="PUQ1" s="80"/>
      <c r="PUR1" s="80"/>
      <c r="PUS1" s="80"/>
      <c r="PUT1" s="80"/>
      <c r="PUU1" s="80"/>
      <c r="PUV1" s="80"/>
      <c r="PUW1" s="80"/>
      <c r="PUX1" s="80"/>
      <c r="PUY1" s="80"/>
      <c r="PUZ1" s="80"/>
      <c r="PVA1" s="80"/>
      <c r="PVB1" s="80"/>
      <c r="PVC1" s="80"/>
      <c r="PVD1" s="80"/>
      <c r="PVE1" s="80"/>
      <c r="PVF1" s="80"/>
      <c r="PVG1" s="80"/>
      <c r="PVH1" s="80"/>
      <c r="PVI1" s="80"/>
      <c r="PVJ1" s="80"/>
      <c r="PVK1" s="80"/>
      <c r="PVL1" s="80"/>
      <c r="PVM1" s="80"/>
      <c r="PVN1" s="80"/>
      <c r="PVO1" s="80"/>
      <c r="PVP1" s="80"/>
      <c r="PVQ1" s="80"/>
      <c r="PVR1" s="80"/>
      <c r="PVS1" s="80"/>
      <c r="PVT1" s="80"/>
      <c r="PVU1" s="80"/>
      <c r="PVV1" s="80"/>
      <c r="PVW1" s="80"/>
      <c r="PVX1" s="80"/>
      <c r="PVY1" s="80"/>
      <c r="PVZ1" s="80"/>
      <c r="PWA1" s="80"/>
      <c r="PWB1" s="80"/>
      <c r="PWC1" s="80"/>
      <c r="PWD1" s="80"/>
      <c r="PWE1" s="80"/>
      <c r="PWF1" s="80"/>
      <c r="PWG1" s="80"/>
      <c r="PWH1" s="80"/>
      <c r="PWI1" s="80"/>
      <c r="PWJ1" s="80"/>
      <c r="PWK1" s="80"/>
      <c r="PWL1" s="80"/>
      <c r="PWM1" s="80"/>
      <c r="PWN1" s="80"/>
      <c r="PWO1" s="80"/>
      <c r="PWP1" s="80"/>
      <c r="PWQ1" s="80"/>
      <c r="PWR1" s="80"/>
      <c r="PWS1" s="80"/>
      <c r="PWT1" s="80"/>
      <c r="PWU1" s="80"/>
      <c r="PWV1" s="80"/>
      <c r="PWW1" s="80"/>
      <c r="PWX1" s="80"/>
      <c r="PWY1" s="80"/>
      <c r="PWZ1" s="80"/>
      <c r="PXA1" s="80"/>
      <c r="PXB1" s="80"/>
      <c r="PXC1" s="80"/>
      <c r="PXD1" s="80"/>
      <c r="PXE1" s="80"/>
      <c r="PXF1" s="80"/>
      <c r="PXG1" s="80"/>
      <c r="PXH1" s="80"/>
      <c r="PXI1" s="80"/>
      <c r="PXJ1" s="80"/>
      <c r="PXK1" s="80"/>
      <c r="PXL1" s="80"/>
      <c r="PXM1" s="80"/>
      <c r="PXN1" s="80"/>
      <c r="PXO1" s="80"/>
      <c r="PXP1" s="80"/>
      <c r="PXQ1" s="80"/>
      <c r="PXR1" s="80"/>
      <c r="PXS1" s="80"/>
      <c r="PXT1" s="80"/>
      <c r="PXU1" s="80"/>
      <c r="PXV1" s="80"/>
      <c r="PXW1" s="80"/>
      <c r="PXX1" s="80"/>
      <c r="PXY1" s="80"/>
      <c r="PXZ1" s="80"/>
      <c r="PYA1" s="80"/>
      <c r="PYB1" s="80"/>
      <c r="PYC1" s="80"/>
      <c r="PYD1" s="80"/>
      <c r="PYE1" s="80"/>
      <c r="PYF1" s="80"/>
      <c r="PYG1" s="80"/>
      <c r="PYH1" s="80"/>
      <c r="PYI1" s="80"/>
      <c r="PYJ1" s="80"/>
      <c r="PYK1" s="80"/>
      <c r="PYL1" s="80"/>
      <c r="PYM1" s="80"/>
      <c r="PYN1" s="80"/>
      <c r="PYO1" s="80"/>
      <c r="PYP1" s="80"/>
      <c r="PYQ1" s="80"/>
      <c r="PYR1" s="80"/>
      <c r="PYS1" s="80"/>
      <c r="PYT1" s="80"/>
      <c r="PYU1" s="80"/>
      <c r="PYV1" s="80"/>
      <c r="PYW1" s="80"/>
      <c r="PYX1" s="80"/>
      <c r="PYY1" s="80"/>
      <c r="PYZ1" s="80"/>
      <c r="PZA1" s="80"/>
      <c r="PZB1" s="80"/>
      <c r="PZC1" s="80"/>
      <c r="PZD1" s="80"/>
      <c r="PZE1" s="80"/>
      <c r="PZF1" s="80"/>
      <c r="PZG1" s="80"/>
      <c r="PZH1" s="80"/>
      <c r="PZI1" s="80"/>
      <c r="PZJ1" s="80"/>
      <c r="PZK1" s="80"/>
      <c r="PZL1" s="80"/>
      <c r="PZM1" s="80"/>
      <c r="PZN1" s="80"/>
      <c r="PZO1" s="80"/>
      <c r="PZP1" s="80"/>
      <c r="PZQ1" s="80"/>
      <c r="PZR1" s="80"/>
      <c r="PZS1" s="80"/>
      <c r="PZT1" s="80"/>
      <c r="PZU1" s="80"/>
      <c r="PZV1" s="80"/>
      <c r="PZW1" s="80"/>
      <c r="PZX1" s="80"/>
      <c r="PZY1" s="80"/>
      <c r="PZZ1" s="80"/>
      <c r="QAA1" s="80"/>
      <c r="QAB1" s="80"/>
      <c r="QAC1" s="80"/>
      <c r="QAD1" s="80"/>
      <c r="QAE1" s="80"/>
      <c r="QAF1" s="80"/>
      <c r="QAG1" s="80"/>
      <c r="QAH1" s="80"/>
      <c r="QAI1" s="80"/>
      <c r="QAJ1" s="80"/>
      <c r="QAK1" s="80"/>
      <c r="QAL1" s="80"/>
      <c r="QAM1" s="80"/>
      <c r="QAN1" s="80"/>
      <c r="QAO1" s="80"/>
      <c r="QAP1" s="80"/>
      <c r="QAQ1" s="80"/>
      <c r="QAR1" s="80"/>
      <c r="QAS1" s="80"/>
      <c r="QAT1" s="80"/>
      <c r="QAU1" s="80"/>
      <c r="QAV1" s="80"/>
      <c r="QAW1" s="80"/>
      <c r="QAX1" s="80"/>
      <c r="QAY1" s="80"/>
      <c r="QAZ1" s="80"/>
      <c r="QBA1" s="80"/>
      <c r="QBB1" s="80"/>
      <c r="QBC1" s="80"/>
      <c r="QBD1" s="80"/>
      <c r="QBE1" s="80"/>
      <c r="QBF1" s="80"/>
      <c r="QBG1" s="80"/>
      <c r="QBH1" s="80"/>
      <c r="QBI1" s="80"/>
      <c r="QBJ1" s="80"/>
      <c r="QBK1" s="80"/>
      <c r="QBL1" s="80"/>
      <c r="QBM1" s="80"/>
      <c r="QBN1" s="80"/>
      <c r="QBO1" s="80"/>
      <c r="QBP1" s="80"/>
      <c r="QBQ1" s="80"/>
      <c r="QBR1" s="80"/>
      <c r="QBS1" s="80"/>
      <c r="QBT1" s="80"/>
      <c r="QBU1" s="80"/>
      <c r="QBV1" s="80"/>
      <c r="QBW1" s="80"/>
      <c r="QBX1" s="80"/>
      <c r="QBY1" s="80"/>
      <c r="QBZ1" s="80"/>
      <c r="QCA1" s="80"/>
      <c r="QCB1" s="80"/>
      <c r="QCC1" s="80"/>
      <c r="QCD1" s="80"/>
      <c r="QCE1" s="80"/>
      <c r="QCF1" s="80"/>
      <c r="QCG1" s="80"/>
      <c r="QCH1" s="80"/>
      <c r="QCI1" s="80"/>
      <c r="QCJ1" s="80"/>
      <c r="QCK1" s="80"/>
      <c r="QCL1" s="80"/>
      <c r="QCM1" s="80"/>
      <c r="QCN1" s="80"/>
      <c r="QCO1" s="80"/>
      <c r="QCP1" s="80"/>
      <c r="QCQ1" s="80"/>
      <c r="QCR1" s="80"/>
      <c r="QCS1" s="80"/>
      <c r="QCT1" s="80"/>
      <c r="QCU1" s="80"/>
      <c r="QCV1" s="80"/>
      <c r="QCW1" s="80"/>
      <c r="QCX1" s="80"/>
      <c r="QCY1" s="80"/>
      <c r="QCZ1" s="80"/>
      <c r="QDA1" s="80"/>
      <c r="QDB1" s="80"/>
      <c r="QDC1" s="80"/>
      <c r="QDD1" s="80"/>
      <c r="QDE1" s="80"/>
      <c r="QDF1" s="80"/>
      <c r="QDG1" s="80"/>
      <c r="QDH1" s="80"/>
      <c r="QDI1" s="80"/>
      <c r="QDJ1" s="80"/>
      <c r="QDK1" s="80"/>
      <c r="QDL1" s="80"/>
      <c r="QDM1" s="80"/>
      <c r="QDN1" s="80"/>
      <c r="QDO1" s="80"/>
      <c r="QDP1" s="80"/>
      <c r="QDQ1" s="80"/>
      <c r="QDR1" s="80"/>
      <c r="QDS1" s="80"/>
      <c r="QDT1" s="80"/>
      <c r="QDU1" s="80"/>
      <c r="QDV1" s="80"/>
      <c r="QDW1" s="80"/>
      <c r="QDX1" s="80"/>
      <c r="QDY1" s="80"/>
      <c r="QDZ1" s="80"/>
      <c r="QEA1" s="80"/>
      <c r="QEB1" s="80"/>
      <c r="QEC1" s="80"/>
      <c r="QED1" s="80"/>
      <c r="QEE1" s="80"/>
      <c r="QEF1" s="80"/>
      <c r="QEG1" s="80"/>
      <c r="QEH1" s="80"/>
      <c r="QEI1" s="80"/>
      <c r="QEJ1" s="80"/>
      <c r="QEK1" s="80"/>
      <c r="QEL1" s="80"/>
      <c r="QEM1" s="80"/>
      <c r="QEN1" s="80"/>
      <c r="QEO1" s="80"/>
      <c r="QEP1" s="80"/>
      <c r="QEQ1" s="80"/>
      <c r="QER1" s="80"/>
      <c r="QES1" s="80"/>
      <c r="QET1" s="80"/>
      <c r="QEU1" s="80"/>
      <c r="QEV1" s="80"/>
      <c r="QEW1" s="80"/>
      <c r="QEX1" s="80"/>
      <c r="QEY1" s="80"/>
      <c r="QEZ1" s="80"/>
      <c r="QFA1" s="80"/>
      <c r="QFB1" s="80"/>
      <c r="QFC1" s="80"/>
      <c r="QFD1" s="80"/>
      <c r="QFE1" s="80"/>
      <c r="QFF1" s="80"/>
      <c r="QFG1" s="80"/>
      <c r="QFH1" s="80"/>
      <c r="QFI1" s="80"/>
      <c r="QFJ1" s="80"/>
      <c r="QFK1" s="80"/>
      <c r="QFL1" s="80"/>
      <c r="QFM1" s="80"/>
      <c r="QFN1" s="80"/>
      <c r="QFO1" s="80"/>
      <c r="QFP1" s="80"/>
      <c r="QFQ1" s="80"/>
      <c r="QFR1" s="80"/>
      <c r="QFS1" s="80"/>
      <c r="QFT1" s="80"/>
      <c r="QFU1" s="80"/>
      <c r="QFV1" s="80"/>
      <c r="QFW1" s="80"/>
      <c r="QFX1" s="80"/>
      <c r="QFY1" s="80"/>
      <c r="QFZ1" s="80"/>
      <c r="QGA1" s="80"/>
      <c r="QGB1" s="80"/>
      <c r="QGC1" s="80"/>
      <c r="QGD1" s="80"/>
      <c r="QGE1" s="80"/>
      <c r="QGF1" s="80"/>
      <c r="QGG1" s="80"/>
      <c r="QGH1" s="80"/>
      <c r="QGI1" s="80"/>
      <c r="QGJ1" s="80"/>
      <c r="QGK1" s="80"/>
      <c r="QGL1" s="80"/>
      <c r="QGM1" s="80"/>
      <c r="QGN1" s="80"/>
      <c r="QGO1" s="80"/>
      <c r="QGP1" s="80"/>
      <c r="QGQ1" s="80"/>
      <c r="QGR1" s="80"/>
      <c r="QGS1" s="80"/>
      <c r="QGT1" s="80"/>
      <c r="QGU1" s="80"/>
      <c r="QGV1" s="80"/>
      <c r="QGW1" s="80"/>
      <c r="QGX1" s="80"/>
      <c r="QGY1" s="80"/>
      <c r="QGZ1" s="80"/>
      <c r="QHA1" s="80"/>
      <c r="QHB1" s="80"/>
      <c r="QHC1" s="80"/>
      <c r="QHD1" s="80"/>
      <c r="QHE1" s="80"/>
      <c r="QHF1" s="80"/>
      <c r="QHG1" s="80"/>
      <c r="QHH1" s="80"/>
      <c r="QHI1" s="80"/>
      <c r="QHJ1" s="80"/>
      <c r="QHK1" s="80"/>
      <c r="QHL1" s="80"/>
      <c r="QHM1" s="80"/>
      <c r="QHN1" s="80"/>
      <c r="QHO1" s="80"/>
      <c r="QHP1" s="80"/>
      <c r="QHQ1" s="80"/>
      <c r="QHR1" s="80"/>
      <c r="QHS1" s="80"/>
      <c r="QHT1" s="80"/>
      <c r="QHU1" s="80"/>
      <c r="QHV1" s="80"/>
      <c r="QHW1" s="80"/>
      <c r="QHX1" s="80"/>
      <c r="QHY1" s="80"/>
      <c r="QHZ1" s="80"/>
      <c r="QIA1" s="80"/>
      <c r="QIB1" s="80"/>
      <c r="QIC1" s="80"/>
      <c r="QID1" s="80"/>
      <c r="QIE1" s="80"/>
      <c r="QIF1" s="80"/>
      <c r="QIG1" s="80"/>
      <c r="QIH1" s="80"/>
      <c r="QII1" s="80"/>
      <c r="QIJ1" s="80"/>
      <c r="QIK1" s="80"/>
      <c r="QIL1" s="80"/>
      <c r="QIM1" s="80"/>
      <c r="QIN1" s="80"/>
      <c r="QIO1" s="80"/>
      <c r="QIP1" s="80"/>
      <c r="QIQ1" s="80"/>
      <c r="QIR1" s="80"/>
      <c r="QIS1" s="80"/>
      <c r="QIT1" s="80"/>
      <c r="QIU1" s="80"/>
      <c r="QIV1" s="80"/>
      <c r="QIW1" s="80"/>
      <c r="QIX1" s="80"/>
      <c r="QIY1" s="80"/>
      <c r="QIZ1" s="80"/>
      <c r="QJA1" s="80"/>
      <c r="QJB1" s="80"/>
      <c r="QJC1" s="80"/>
      <c r="QJD1" s="80"/>
      <c r="QJE1" s="80"/>
      <c r="QJF1" s="80"/>
      <c r="QJG1" s="80"/>
      <c r="QJH1" s="80"/>
      <c r="QJI1" s="80"/>
      <c r="QJJ1" s="80"/>
      <c r="QJK1" s="80"/>
      <c r="QJL1" s="80"/>
      <c r="QJM1" s="80"/>
      <c r="QJN1" s="80"/>
      <c r="QJO1" s="80"/>
      <c r="QJP1" s="80"/>
      <c r="QJQ1" s="80"/>
      <c r="QJR1" s="80"/>
      <c r="QJS1" s="80"/>
      <c r="QJT1" s="80"/>
      <c r="QJU1" s="80"/>
      <c r="QJV1" s="80"/>
      <c r="QJW1" s="80"/>
      <c r="QJX1" s="80"/>
      <c r="QJY1" s="80"/>
      <c r="QJZ1" s="80"/>
      <c r="QKA1" s="80"/>
      <c r="QKB1" s="80"/>
      <c r="QKC1" s="80"/>
      <c r="QKD1" s="80"/>
      <c r="QKE1" s="80"/>
      <c r="QKF1" s="80"/>
      <c r="QKG1" s="80"/>
      <c r="QKH1" s="80"/>
      <c r="QKI1" s="80"/>
      <c r="QKJ1" s="80"/>
      <c r="QKK1" s="80"/>
      <c r="QKL1" s="80"/>
      <c r="QKM1" s="80"/>
      <c r="QKN1" s="80"/>
      <c r="QKO1" s="80"/>
      <c r="QKP1" s="80"/>
      <c r="QKQ1" s="80"/>
      <c r="QKR1" s="80"/>
      <c r="QKS1" s="80"/>
      <c r="QKT1" s="80"/>
      <c r="QKU1" s="80"/>
      <c r="QKV1" s="80"/>
      <c r="QKW1" s="80"/>
      <c r="QKX1" s="80"/>
      <c r="QKY1" s="80"/>
      <c r="QKZ1" s="80"/>
      <c r="QLA1" s="80"/>
      <c r="QLB1" s="80"/>
      <c r="QLC1" s="80"/>
      <c r="QLD1" s="80"/>
      <c r="QLE1" s="80"/>
      <c r="QLF1" s="80"/>
      <c r="QLG1" s="80"/>
      <c r="QLH1" s="80"/>
      <c r="QLI1" s="80"/>
      <c r="QLJ1" s="80"/>
      <c r="QLK1" s="80"/>
      <c r="QLL1" s="80"/>
      <c r="QLM1" s="80"/>
      <c r="QLN1" s="80"/>
      <c r="QLO1" s="80"/>
      <c r="QLP1" s="80"/>
      <c r="QLQ1" s="80"/>
      <c r="QLR1" s="80"/>
      <c r="QLS1" s="80"/>
      <c r="QLT1" s="80"/>
      <c r="QLU1" s="80"/>
      <c r="QLV1" s="80"/>
      <c r="QLW1" s="80"/>
      <c r="QLX1" s="80"/>
      <c r="QLY1" s="80"/>
      <c r="QLZ1" s="80"/>
      <c r="QMA1" s="80"/>
      <c r="QMB1" s="80"/>
      <c r="QMC1" s="80"/>
      <c r="QMD1" s="80"/>
      <c r="QME1" s="80"/>
      <c r="QMF1" s="80"/>
      <c r="QMG1" s="80"/>
      <c r="QMH1" s="80"/>
      <c r="QMI1" s="80"/>
      <c r="QMJ1" s="80"/>
      <c r="QMK1" s="80"/>
      <c r="QML1" s="80"/>
      <c r="QMM1" s="80"/>
      <c r="QMN1" s="80"/>
      <c r="QMO1" s="80"/>
      <c r="QMP1" s="80"/>
      <c r="QMQ1" s="80"/>
      <c r="QMR1" s="80"/>
      <c r="QMS1" s="80"/>
      <c r="QMT1" s="80"/>
      <c r="QMU1" s="80"/>
      <c r="QMV1" s="80"/>
      <c r="QMW1" s="80"/>
      <c r="QMX1" s="80"/>
      <c r="QMY1" s="80"/>
      <c r="QMZ1" s="80"/>
      <c r="QNA1" s="80"/>
      <c r="QNB1" s="80"/>
      <c r="QNC1" s="80"/>
      <c r="QND1" s="80"/>
      <c r="QNE1" s="80"/>
      <c r="QNF1" s="80"/>
      <c r="QNG1" s="80"/>
      <c r="QNH1" s="80"/>
      <c r="QNI1" s="80"/>
      <c r="QNJ1" s="80"/>
      <c r="QNK1" s="80"/>
      <c r="QNL1" s="80"/>
      <c r="QNM1" s="80"/>
      <c r="QNN1" s="80"/>
      <c r="QNO1" s="80"/>
      <c r="QNP1" s="80"/>
      <c r="QNQ1" s="80"/>
      <c r="QNR1" s="80"/>
      <c r="QNS1" s="80"/>
      <c r="QNT1" s="80"/>
      <c r="QNU1" s="80"/>
      <c r="QNV1" s="80"/>
      <c r="QNW1" s="80"/>
      <c r="QNX1" s="80"/>
      <c r="QNY1" s="80"/>
      <c r="QNZ1" s="80"/>
      <c r="QOA1" s="80"/>
      <c r="QOB1" s="80"/>
      <c r="QOC1" s="80"/>
      <c r="QOD1" s="80"/>
      <c r="QOE1" s="80"/>
      <c r="QOF1" s="80"/>
      <c r="QOG1" s="80"/>
      <c r="QOH1" s="80"/>
      <c r="QOI1" s="80"/>
      <c r="QOJ1" s="80"/>
      <c r="QOK1" s="80"/>
      <c r="QOL1" s="80"/>
      <c r="QOM1" s="80"/>
      <c r="QON1" s="80"/>
      <c r="QOO1" s="80"/>
      <c r="QOP1" s="80"/>
      <c r="QOQ1" s="80"/>
      <c r="QOR1" s="80"/>
      <c r="QOS1" s="80"/>
      <c r="QOT1" s="80"/>
      <c r="QOU1" s="80"/>
      <c r="QOV1" s="80"/>
      <c r="QOW1" s="80"/>
      <c r="QOX1" s="80"/>
      <c r="QOY1" s="80"/>
      <c r="QOZ1" s="80"/>
      <c r="QPA1" s="80"/>
      <c r="QPB1" s="80"/>
      <c r="QPC1" s="80"/>
      <c r="QPD1" s="80"/>
      <c r="QPE1" s="80"/>
      <c r="QPF1" s="80"/>
      <c r="QPG1" s="80"/>
      <c r="QPH1" s="80"/>
      <c r="QPI1" s="80"/>
      <c r="QPJ1" s="80"/>
      <c r="QPK1" s="80"/>
      <c r="QPL1" s="80"/>
      <c r="QPM1" s="80"/>
      <c r="QPN1" s="80"/>
      <c r="QPO1" s="80"/>
      <c r="QPP1" s="80"/>
      <c r="QPQ1" s="80"/>
      <c r="QPR1" s="80"/>
      <c r="QPS1" s="80"/>
      <c r="QPT1" s="80"/>
      <c r="QPU1" s="80"/>
      <c r="QPV1" s="80"/>
      <c r="QPW1" s="80"/>
      <c r="QPX1" s="80"/>
      <c r="QPY1" s="80"/>
      <c r="QPZ1" s="80"/>
      <c r="QQA1" s="80"/>
      <c r="QQB1" s="80"/>
      <c r="QQC1" s="80"/>
      <c r="QQD1" s="80"/>
      <c r="QQE1" s="80"/>
      <c r="QQF1" s="80"/>
      <c r="QQG1" s="80"/>
      <c r="QQH1" s="80"/>
      <c r="QQI1" s="80"/>
      <c r="QQJ1" s="80"/>
      <c r="QQK1" s="80"/>
      <c r="QQL1" s="80"/>
      <c r="QQM1" s="80"/>
      <c r="QQN1" s="80"/>
      <c r="QQO1" s="80"/>
      <c r="QQP1" s="80"/>
      <c r="QQQ1" s="80"/>
      <c r="QQR1" s="80"/>
      <c r="QQS1" s="80"/>
      <c r="QQT1" s="80"/>
      <c r="QQU1" s="80"/>
      <c r="QQV1" s="80"/>
      <c r="QQW1" s="80"/>
      <c r="QQX1" s="80"/>
      <c r="QQY1" s="80"/>
      <c r="QQZ1" s="80"/>
      <c r="QRA1" s="80"/>
      <c r="QRB1" s="80"/>
      <c r="QRC1" s="80"/>
      <c r="QRD1" s="80"/>
      <c r="QRE1" s="80"/>
      <c r="QRF1" s="80"/>
      <c r="QRG1" s="80"/>
      <c r="QRH1" s="80"/>
      <c r="QRI1" s="80"/>
      <c r="QRJ1" s="80"/>
      <c r="QRK1" s="80"/>
      <c r="QRL1" s="80"/>
      <c r="QRM1" s="80"/>
      <c r="QRN1" s="80"/>
      <c r="QRO1" s="80"/>
      <c r="QRP1" s="80"/>
      <c r="QRQ1" s="80"/>
      <c r="QRR1" s="80"/>
      <c r="QRS1" s="80"/>
      <c r="QRT1" s="80"/>
      <c r="QRU1" s="80"/>
      <c r="QRV1" s="80"/>
      <c r="QRW1" s="80"/>
      <c r="QRX1" s="80"/>
      <c r="QRY1" s="80"/>
      <c r="QRZ1" s="80"/>
      <c r="QSA1" s="80"/>
      <c r="QSB1" s="80"/>
      <c r="QSC1" s="80"/>
      <c r="QSD1" s="80"/>
      <c r="QSE1" s="80"/>
      <c r="QSF1" s="80"/>
      <c r="QSG1" s="80"/>
      <c r="QSH1" s="80"/>
      <c r="QSI1" s="80"/>
      <c r="QSJ1" s="80"/>
      <c r="QSK1" s="80"/>
      <c r="QSL1" s="80"/>
      <c r="QSM1" s="80"/>
      <c r="QSN1" s="80"/>
      <c r="QSO1" s="80"/>
      <c r="QSP1" s="80"/>
      <c r="QSQ1" s="80"/>
      <c r="QSR1" s="80"/>
      <c r="QSS1" s="80"/>
      <c r="QST1" s="80"/>
      <c r="QSU1" s="80"/>
      <c r="QSV1" s="80"/>
      <c r="QSW1" s="80"/>
      <c r="QSX1" s="80"/>
      <c r="QSY1" s="80"/>
      <c r="QSZ1" s="80"/>
      <c r="QTA1" s="80"/>
      <c r="QTB1" s="80"/>
      <c r="QTC1" s="80"/>
      <c r="QTD1" s="80"/>
      <c r="QTE1" s="80"/>
      <c r="QTF1" s="80"/>
      <c r="QTG1" s="80"/>
      <c r="QTH1" s="80"/>
      <c r="QTI1" s="80"/>
      <c r="QTJ1" s="80"/>
      <c r="QTK1" s="80"/>
      <c r="QTL1" s="80"/>
      <c r="QTM1" s="80"/>
      <c r="QTN1" s="80"/>
      <c r="QTO1" s="80"/>
      <c r="QTP1" s="80"/>
      <c r="QTQ1" s="80"/>
      <c r="QTR1" s="80"/>
      <c r="QTS1" s="80"/>
      <c r="QTT1" s="80"/>
      <c r="QTU1" s="80"/>
      <c r="QTV1" s="80"/>
      <c r="QTW1" s="80"/>
      <c r="QTX1" s="80"/>
      <c r="QTY1" s="80"/>
      <c r="QTZ1" s="80"/>
      <c r="QUA1" s="80"/>
      <c r="QUB1" s="80"/>
      <c r="QUC1" s="80"/>
      <c r="QUD1" s="80"/>
      <c r="QUE1" s="80"/>
      <c r="QUF1" s="80"/>
      <c r="QUG1" s="80"/>
      <c r="QUH1" s="80"/>
      <c r="QUI1" s="80"/>
      <c r="QUJ1" s="80"/>
      <c r="QUK1" s="80"/>
      <c r="QUL1" s="80"/>
      <c r="QUM1" s="80"/>
      <c r="QUN1" s="80"/>
      <c r="QUO1" s="80"/>
      <c r="QUP1" s="80"/>
      <c r="QUQ1" s="80"/>
      <c r="QUR1" s="80"/>
      <c r="QUS1" s="80"/>
      <c r="QUT1" s="80"/>
      <c r="QUU1" s="80"/>
      <c r="QUV1" s="80"/>
      <c r="QUW1" s="80"/>
      <c r="QUX1" s="80"/>
      <c r="QUY1" s="80"/>
      <c r="QUZ1" s="80"/>
      <c r="QVA1" s="80"/>
      <c r="QVB1" s="80"/>
      <c r="QVC1" s="80"/>
      <c r="QVD1" s="80"/>
      <c r="QVE1" s="80"/>
      <c r="QVF1" s="80"/>
      <c r="QVG1" s="80"/>
      <c r="QVH1" s="80"/>
      <c r="QVI1" s="80"/>
      <c r="QVJ1" s="80"/>
      <c r="QVK1" s="80"/>
      <c r="QVL1" s="80"/>
      <c r="QVM1" s="80"/>
      <c r="QVN1" s="80"/>
      <c r="QVO1" s="80"/>
      <c r="QVP1" s="80"/>
      <c r="QVQ1" s="80"/>
      <c r="QVR1" s="80"/>
      <c r="QVS1" s="80"/>
      <c r="QVT1" s="80"/>
      <c r="QVU1" s="80"/>
      <c r="QVV1" s="80"/>
      <c r="QVW1" s="80"/>
      <c r="QVX1" s="80"/>
      <c r="QVY1" s="80"/>
      <c r="QVZ1" s="80"/>
      <c r="QWA1" s="80"/>
      <c r="QWB1" s="80"/>
      <c r="QWC1" s="80"/>
      <c r="QWD1" s="80"/>
      <c r="QWE1" s="80"/>
      <c r="QWF1" s="80"/>
      <c r="QWG1" s="80"/>
      <c r="QWH1" s="80"/>
      <c r="QWI1" s="80"/>
      <c r="QWJ1" s="80"/>
      <c r="QWK1" s="80"/>
      <c r="QWL1" s="80"/>
      <c r="QWM1" s="80"/>
      <c r="QWN1" s="80"/>
      <c r="QWO1" s="80"/>
      <c r="QWP1" s="80"/>
      <c r="QWQ1" s="80"/>
      <c r="QWR1" s="80"/>
      <c r="QWS1" s="80"/>
      <c r="QWT1" s="80"/>
      <c r="QWU1" s="80"/>
      <c r="QWV1" s="80"/>
      <c r="QWW1" s="80"/>
      <c r="QWX1" s="80"/>
      <c r="QWY1" s="80"/>
      <c r="QWZ1" s="80"/>
      <c r="QXA1" s="80"/>
      <c r="QXB1" s="80"/>
      <c r="QXC1" s="80"/>
      <c r="QXD1" s="80"/>
      <c r="QXE1" s="80"/>
      <c r="QXF1" s="80"/>
      <c r="QXG1" s="80"/>
      <c r="QXH1" s="80"/>
      <c r="QXI1" s="80"/>
      <c r="QXJ1" s="80"/>
      <c r="QXK1" s="80"/>
      <c r="QXL1" s="80"/>
      <c r="QXM1" s="80"/>
      <c r="QXN1" s="80"/>
      <c r="QXO1" s="80"/>
      <c r="QXP1" s="80"/>
      <c r="QXQ1" s="80"/>
      <c r="QXR1" s="80"/>
      <c r="QXS1" s="80"/>
      <c r="QXT1" s="80"/>
      <c r="QXU1" s="80"/>
      <c r="QXV1" s="80"/>
      <c r="QXW1" s="80"/>
      <c r="QXX1" s="80"/>
      <c r="QXY1" s="80"/>
      <c r="QXZ1" s="80"/>
      <c r="QYA1" s="80"/>
      <c r="QYB1" s="80"/>
      <c r="QYC1" s="80"/>
      <c r="QYD1" s="80"/>
      <c r="QYE1" s="80"/>
      <c r="QYF1" s="80"/>
      <c r="QYG1" s="80"/>
      <c r="QYH1" s="80"/>
      <c r="QYI1" s="80"/>
      <c r="QYJ1" s="80"/>
      <c r="QYK1" s="80"/>
      <c r="QYL1" s="80"/>
      <c r="QYM1" s="80"/>
      <c r="QYN1" s="80"/>
      <c r="QYO1" s="80"/>
      <c r="QYP1" s="80"/>
      <c r="QYQ1" s="80"/>
      <c r="QYR1" s="80"/>
      <c r="QYS1" s="80"/>
      <c r="QYT1" s="80"/>
      <c r="QYU1" s="80"/>
      <c r="QYV1" s="80"/>
      <c r="QYW1" s="80"/>
      <c r="QYX1" s="80"/>
      <c r="QYY1" s="80"/>
      <c r="QYZ1" s="80"/>
      <c r="QZA1" s="80"/>
      <c r="QZB1" s="80"/>
      <c r="QZC1" s="80"/>
      <c r="QZD1" s="80"/>
      <c r="QZE1" s="80"/>
      <c r="QZF1" s="80"/>
      <c r="QZG1" s="80"/>
      <c r="QZH1" s="80"/>
      <c r="QZI1" s="80"/>
      <c r="QZJ1" s="80"/>
      <c r="QZK1" s="80"/>
      <c r="QZL1" s="80"/>
      <c r="QZM1" s="80"/>
      <c r="QZN1" s="80"/>
      <c r="QZO1" s="80"/>
      <c r="QZP1" s="80"/>
      <c r="QZQ1" s="80"/>
      <c r="QZR1" s="80"/>
      <c r="QZS1" s="80"/>
      <c r="QZT1" s="80"/>
      <c r="QZU1" s="80"/>
      <c r="QZV1" s="80"/>
      <c r="QZW1" s="80"/>
      <c r="QZX1" s="80"/>
      <c r="QZY1" s="80"/>
      <c r="QZZ1" s="80"/>
      <c r="RAA1" s="80"/>
      <c r="RAB1" s="80"/>
      <c r="RAC1" s="80"/>
      <c r="RAD1" s="80"/>
      <c r="RAE1" s="80"/>
      <c r="RAF1" s="80"/>
      <c r="RAG1" s="80"/>
      <c r="RAH1" s="80"/>
      <c r="RAI1" s="80"/>
      <c r="RAJ1" s="80"/>
      <c r="RAK1" s="80"/>
      <c r="RAL1" s="80"/>
      <c r="RAM1" s="80"/>
      <c r="RAN1" s="80"/>
      <c r="RAO1" s="80"/>
      <c r="RAP1" s="80"/>
      <c r="RAQ1" s="80"/>
      <c r="RAR1" s="80"/>
      <c r="RAS1" s="80"/>
      <c r="RAT1" s="80"/>
      <c r="RAU1" s="80"/>
      <c r="RAV1" s="80"/>
      <c r="RAW1" s="80"/>
      <c r="RAX1" s="80"/>
      <c r="RAY1" s="80"/>
      <c r="RAZ1" s="80"/>
      <c r="RBA1" s="80"/>
      <c r="RBB1" s="80"/>
      <c r="RBC1" s="80"/>
      <c r="RBD1" s="80"/>
      <c r="RBE1" s="80"/>
      <c r="RBF1" s="80"/>
      <c r="RBG1" s="80"/>
      <c r="RBH1" s="80"/>
      <c r="RBI1" s="80"/>
      <c r="RBJ1" s="80"/>
      <c r="RBK1" s="80"/>
      <c r="RBL1" s="80"/>
      <c r="RBM1" s="80"/>
      <c r="RBN1" s="80"/>
      <c r="RBO1" s="80"/>
      <c r="RBP1" s="80"/>
      <c r="RBQ1" s="80"/>
      <c r="RBR1" s="80"/>
      <c r="RBS1" s="80"/>
      <c r="RBT1" s="80"/>
      <c r="RBU1" s="80"/>
      <c r="RBV1" s="80"/>
      <c r="RBW1" s="80"/>
      <c r="RBX1" s="80"/>
      <c r="RBY1" s="80"/>
      <c r="RBZ1" s="80"/>
      <c r="RCA1" s="80"/>
      <c r="RCB1" s="80"/>
      <c r="RCC1" s="80"/>
      <c r="RCD1" s="80"/>
      <c r="RCE1" s="80"/>
      <c r="RCF1" s="80"/>
      <c r="RCG1" s="80"/>
      <c r="RCH1" s="80"/>
      <c r="RCI1" s="80"/>
      <c r="RCJ1" s="80"/>
      <c r="RCK1" s="80"/>
      <c r="RCL1" s="80"/>
      <c r="RCM1" s="80"/>
      <c r="RCN1" s="80"/>
      <c r="RCO1" s="80"/>
      <c r="RCP1" s="80"/>
      <c r="RCQ1" s="80"/>
      <c r="RCR1" s="80"/>
      <c r="RCS1" s="80"/>
      <c r="RCT1" s="80"/>
      <c r="RCU1" s="80"/>
      <c r="RCV1" s="80"/>
      <c r="RCW1" s="80"/>
      <c r="RCX1" s="80"/>
      <c r="RCY1" s="80"/>
      <c r="RCZ1" s="80"/>
      <c r="RDA1" s="80"/>
      <c r="RDB1" s="80"/>
      <c r="RDC1" s="80"/>
      <c r="RDD1" s="80"/>
      <c r="RDE1" s="80"/>
      <c r="RDF1" s="80"/>
      <c r="RDG1" s="80"/>
      <c r="RDH1" s="80"/>
      <c r="RDI1" s="80"/>
      <c r="RDJ1" s="80"/>
      <c r="RDK1" s="80"/>
      <c r="RDL1" s="80"/>
      <c r="RDM1" s="80"/>
      <c r="RDN1" s="80"/>
      <c r="RDO1" s="80"/>
      <c r="RDP1" s="80"/>
      <c r="RDQ1" s="80"/>
      <c r="RDR1" s="80"/>
      <c r="RDS1" s="80"/>
      <c r="RDT1" s="80"/>
      <c r="RDU1" s="80"/>
      <c r="RDV1" s="80"/>
      <c r="RDW1" s="80"/>
      <c r="RDX1" s="80"/>
      <c r="RDY1" s="80"/>
      <c r="RDZ1" s="80"/>
      <c r="REA1" s="80"/>
      <c r="REB1" s="80"/>
      <c r="REC1" s="80"/>
      <c r="RED1" s="80"/>
      <c r="REE1" s="80"/>
      <c r="REF1" s="80"/>
      <c r="REG1" s="80"/>
      <c r="REH1" s="80"/>
      <c r="REI1" s="80"/>
      <c r="REJ1" s="80"/>
      <c r="REK1" s="80"/>
      <c r="REL1" s="80"/>
      <c r="REM1" s="80"/>
      <c r="REN1" s="80"/>
      <c r="REO1" s="80"/>
      <c r="REP1" s="80"/>
      <c r="REQ1" s="80"/>
      <c r="RER1" s="80"/>
      <c r="RES1" s="80"/>
      <c r="RET1" s="80"/>
      <c r="REU1" s="80"/>
      <c r="REV1" s="80"/>
      <c r="REW1" s="80"/>
      <c r="REX1" s="80"/>
      <c r="REY1" s="80"/>
      <c r="REZ1" s="80"/>
      <c r="RFA1" s="80"/>
      <c r="RFB1" s="80"/>
      <c r="RFC1" s="80"/>
      <c r="RFD1" s="80"/>
      <c r="RFE1" s="80"/>
      <c r="RFF1" s="80"/>
      <c r="RFG1" s="80"/>
      <c r="RFH1" s="80"/>
      <c r="RFI1" s="80"/>
      <c r="RFJ1" s="80"/>
      <c r="RFK1" s="80"/>
      <c r="RFL1" s="80"/>
      <c r="RFM1" s="80"/>
      <c r="RFN1" s="80"/>
      <c r="RFO1" s="80"/>
      <c r="RFP1" s="80"/>
      <c r="RFQ1" s="80"/>
      <c r="RFR1" s="80"/>
      <c r="RFS1" s="80"/>
      <c r="RFT1" s="80"/>
      <c r="RFU1" s="80"/>
      <c r="RFV1" s="80"/>
      <c r="RFW1" s="80"/>
      <c r="RFX1" s="80"/>
      <c r="RFY1" s="80"/>
      <c r="RFZ1" s="80"/>
      <c r="RGA1" s="80"/>
      <c r="RGB1" s="80"/>
      <c r="RGC1" s="80"/>
      <c r="RGD1" s="80"/>
      <c r="RGE1" s="80"/>
      <c r="RGF1" s="80"/>
      <c r="RGG1" s="80"/>
      <c r="RGH1" s="80"/>
      <c r="RGI1" s="80"/>
      <c r="RGJ1" s="80"/>
      <c r="RGK1" s="80"/>
      <c r="RGL1" s="80"/>
      <c r="RGM1" s="80"/>
      <c r="RGN1" s="80"/>
      <c r="RGO1" s="80"/>
      <c r="RGP1" s="80"/>
      <c r="RGQ1" s="80"/>
      <c r="RGR1" s="80"/>
      <c r="RGS1" s="80"/>
      <c r="RGT1" s="80"/>
      <c r="RGU1" s="80"/>
      <c r="RGV1" s="80"/>
      <c r="RGW1" s="80"/>
      <c r="RGX1" s="80"/>
      <c r="RGY1" s="80"/>
      <c r="RGZ1" s="80"/>
      <c r="RHA1" s="80"/>
      <c r="RHB1" s="80"/>
      <c r="RHC1" s="80"/>
      <c r="RHD1" s="80"/>
      <c r="RHE1" s="80"/>
      <c r="RHF1" s="80"/>
      <c r="RHG1" s="80"/>
      <c r="RHH1" s="80"/>
      <c r="RHI1" s="80"/>
      <c r="RHJ1" s="80"/>
      <c r="RHK1" s="80"/>
      <c r="RHL1" s="80"/>
      <c r="RHM1" s="80"/>
      <c r="RHN1" s="80"/>
      <c r="RHO1" s="80"/>
      <c r="RHP1" s="80"/>
      <c r="RHQ1" s="80"/>
      <c r="RHR1" s="80"/>
      <c r="RHS1" s="80"/>
      <c r="RHT1" s="80"/>
      <c r="RHU1" s="80"/>
      <c r="RHV1" s="80"/>
      <c r="RHW1" s="80"/>
      <c r="RHX1" s="80"/>
      <c r="RHY1" s="80"/>
      <c r="RHZ1" s="80"/>
      <c r="RIA1" s="80"/>
      <c r="RIB1" s="80"/>
      <c r="RIC1" s="80"/>
      <c r="RID1" s="80"/>
      <c r="RIE1" s="80"/>
      <c r="RIF1" s="80"/>
      <c r="RIG1" s="80"/>
      <c r="RIH1" s="80"/>
      <c r="RII1" s="80"/>
      <c r="RIJ1" s="80"/>
      <c r="RIK1" s="80"/>
      <c r="RIL1" s="80"/>
      <c r="RIM1" s="80"/>
      <c r="RIN1" s="80"/>
      <c r="RIO1" s="80"/>
      <c r="RIP1" s="80"/>
      <c r="RIQ1" s="80"/>
      <c r="RIR1" s="80"/>
      <c r="RIS1" s="80"/>
      <c r="RIT1" s="80"/>
      <c r="RIU1" s="80"/>
      <c r="RIV1" s="80"/>
      <c r="RIW1" s="80"/>
      <c r="RIX1" s="80"/>
      <c r="RIY1" s="80"/>
      <c r="RIZ1" s="80"/>
      <c r="RJA1" s="80"/>
      <c r="RJB1" s="80"/>
      <c r="RJC1" s="80"/>
      <c r="RJD1" s="80"/>
      <c r="RJE1" s="80"/>
      <c r="RJF1" s="80"/>
      <c r="RJG1" s="80"/>
      <c r="RJH1" s="80"/>
      <c r="RJI1" s="80"/>
      <c r="RJJ1" s="80"/>
      <c r="RJK1" s="80"/>
      <c r="RJL1" s="80"/>
      <c r="RJM1" s="80"/>
      <c r="RJN1" s="80"/>
      <c r="RJO1" s="80"/>
      <c r="RJP1" s="80"/>
      <c r="RJQ1" s="80"/>
      <c r="RJR1" s="80"/>
      <c r="RJS1" s="80"/>
      <c r="RJT1" s="80"/>
      <c r="RJU1" s="80"/>
      <c r="RJV1" s="80"/>
      <c r="RJW1" s="80"/>
      <c r="RJX1" s="80"/>
      <c r="RJY1" s="80"/>
      <c r="RJZ1" s="80"/>
      <c r="RKA1" s="80"/>
      <c r="RKB1" s="80"/>
      <c r="RKC1" s="80"/>
      <c r="RKD1" s="80"/>
      <c r="RKE1" s="80"/>
      <c r="RKF1" s="80"/>
      <c r="RKG1" s="80"/>
      <c r="RKH1" s="80"/>
      <c r="RKI1" s="80"/>
      <c r="RKJ1" s="80"/>
      <c r="RKK1" s="80"/>
      <c r="RKL1" s="80"/>
      <c r="RKM1" s="80"/>
      <c r="RKN1" s="80"/>
      <c r="RKO1" s="80"/>
      <c r="RKP1" s="80"/>
      <c r="RKQ1" s="80"/>
      <c r="RKR1" s="80"/>
      <c r="RKS1" s="80"/>
      <c r="RKT1" s="80"/>
      <c r="RKU1" s="80"/>
      <c r="RKV1" s="80"/>
      <c r="RKW1" s="80"/>
      <c r="RKX1" s="80"/>
      <c r="RKY1" s="80"/>
      <c r="RKZ1" s="80"/>
      <c r="RLA1" s="80"/>
      <c r="RLB1" s="80"/>
      <c r="RLC1" s="80"/>
      <c r="RLD1" s="80"/>
      <c r="RLE1" s="80"/>
      <c r="RLF1" s="80"/>
      <c r="RLG1" s="80"/>
      <c r="RLH1" s="80"/>
      <c r="RLI1" s="80"/>
      <c r="RLJ1" s="80"/>
      <c r="RLK1" s="80"/>
      <c r="RLL1" s="80"/>
      <c r="RLM1" s="80"/>
      <c r="RLN1" s="80"/>
      <c r="RLO1" s="80"/>
      <c r="RLP1" s="80"/>
      <c r="RLQ1" s="80"/>
      <c r="RLR1" s="80"/>
      <c r="RLS1" s="80"/>
      <c r="RLT1" s="80"/>
      <c r="RLU1" s="80"/>
      <c r="RLV1" s="80"/>
      <c r="RLW1" s="80"/>
      <c r="RLX1" s="80"/>
      <c r="RLY1" s="80"/>
      <c r="RLZ1" s="80"/>
      <c r="RMA1" s="80"/>
      <c r="RMB1" s="80"/>
      <c r="RMC1" s="80"/>
      <c r="RMD1" s="80"/>
      <c r="RME1" s="80"/>
      <c r="RMF1" s="80"/>
      <c r="RMG1" s="80"/>
      <c r="RMH1" s="80"/>
      <c r="RMI1" s="80"/>
      <c r="RMJ1" s="80"/>
      <c r="RMK1" s="80"/>
      <c r="RML1" s="80"/>
      <c r="RMM1" s="80"/>
      <c r="RMN1" s="80"/>
      <c r="RMO1" s="80"/>
      <c r="RMP1" s="80"/>
      <c r="RMQ1" s="80"/>
      <c r="RMR1" s="80"/>
      <c r="RMS1" s="80"/>
      <c r="RMT1" s="80"/>
      <c r="RMU1" s="80"/>
      <c r="RMV1" s="80"/>
      <c r="RMW1" s="80"/>
      <c r="RMX1" s="80"/>
      <c r="RMY1" s="80"/>
      <c r="RMZ1" s="80"/>
      <c r="RNA1" s="80"/>
      <c r="RNB1" s="80"/>
      <c r="RNC1" s="80"/>
      <c r="RND1" s="80"/>
      <c r="RNE1" s="80"/>
      <c r="RNF1" s="80"/>
      <c r="RNG1" s="80"/>
      <c r="RNH1" s="80"/>
      <c r="RNI1" s="80"/>
      <c r="RNJ1" s="80"/>
      <c r="RNK1" s="80"/>
      <c r="RNL1" s="80"/>
      <c r="RNM1" s="80"/>
      <c r="RNN1" s="80"/>
      <c r="RNO1" s="80"/>
      <c r="RNP1" s="80"/>
      <c r="RNQ1" s="80"/>
      <c r="RNR1" s="80"/>
      <c r="RNS1" s="80"/>
      <c r="RNT1" s="80"/>
      <c r="RNU1" s="80"/>
      <c r="RNV1" s="80"/>
      <c r="RNW1" s="80"/>
      <c r="RNX1" s="80"/>
      <c r="RNY1" s="80"/>
      <c r="RNZ1" s="80"/>
      <c r="ROA1" s="80"/>
      <c r="ROB1" s="80"/>
      <c r="ROC1" s="80"/>
      <c r="ROD1" s="80"/>
      <c r="ROE1" s="80"/>
      <c r="ROF1" s="80"/>
      <c r="ROG1" s="80"/>
      <c r="ROH1" s="80"/>
      <c r="ROI1" s="80"/>
      <c r="ROJ1" s="80"/>
      <c r="ROK1" s="80"/>
      <c r="ROL1" s="80"/>
      <c r="ROM1" s="80"/>
      <c r="RON1" s="80"/>
      <c r="ROO1" s="80"/>
      <c r="ROP1" s="80"/>
      <c r="ROQ1" s="80"/>
      <c r="ROR1" s="80"/>
      <c r="ROS1" s="80"/>
      <c r="ROT1" s="80"/>
      <c r="ROU1" s="80"/>
      <c r="ROV1" s="80"/>
      <c r="ROW1" s="80"/>
      <c r="ROX1" s="80"/>
      <c r="ROY1" s="80"/>
      <c r="ROZ1" s="80"/>
      <c r="RPA1" s="80"/>
      <c r="RPB1" s="80"/>
      <c r="RPC1" s="80"/>
      <c r="RPD1" s="80"/>
      <c r="RPE1" s="80"/>
      <c r="RPF1" s="80"/>
      <c r="RPG1" s="80"/>
      <c r="RPH1" s="80"/>
      <c r="RPI1" s="80"/>
      <c r="RPJ1" s="80"/>
      <c r="RPK1" s="80"/>
      <c r="RPL1" s="80"/>
      <c r="RPM1" s="80"/>
      <c r="RPN1" s="80"/>
      <c r="RPO1" s="80"/>
      <c r="RPP1" s="80"/>
      <c r="RPQ1" s="80"/>
      <c r="RPR1" s="80"/>
      <c r="RPS1" s="80"/>
      <c r="RPT1" s="80"/>
      <c r="RPU1" s="80"/>
      <c r="RPV1" s="80"/>
      <c r="RPW1" s="80"/>
      <c r="RPX1" s="80"/>
      <c r="RPY1" s="80"/>
      <c r="RPZ1" s="80"/>
      <c r="RQA1" s="80"/>
      <c r="RQB1" s="80"/>
      <c r="RQC1" s="80"/>
      <c r="RQD1" s="80"/>
      <c r="RQE1" s="80"/>
      <c r="RQF1" s="80"/>
      <c r="RQG1" s="80"/>
      <c r="RQH1" s="80"/>
      <c r="RQI1" s="80"/>
      <c r="RQJ1" s="80"/>
      <c r="RQK1" s="80"/>
      <c r="RQL1" s="80"/>
      <c r="RQM1" s="80"/>
      <c r="RQN1" s="80"/>
      <c r="RQO1" s="80"/>
      <c r="RQP1" s="80"/>
      <c r="RQQ1" s="80"/>
      <c r="RQR1" s="80"/>
      <c r="RQS1" s="80"/>
      <c r="RQT1" s="80"/>
      <c r="RQU1" s="80"/>
      <c r="RQV1" s="80"/>
      <c r="RQW1" s="80"/>
      <c r="RQX1" s="80"/>
      <c r="RQY1" s="80"/>
      <c r="RQZ1" s="80"/>
      <c r="RRA1" s="80"/>
      <c r="RRB1" s="80"/>
      <c r="RRC1" s="80"/>
      <c r="RRD1" s="80"/>
      <c r="RRE1" s="80"/>
      <c r="RRF1" s="80"/>
      <c r="RRG1" s="80"/>
      <c r="RRH1" s="80"/>
      <c r="RRI1" s="80"/>
      <c r="RRJ1" s="80"/>
      <c r="RRK1" s="80"/>
      <c r="RRL1" s="80"/>
      <c r="RRM1" s="80"/>
      <c r="RRN1" s="80"/>
      <c r="RRO1" s="80"/>
      <c r="RRP1" s="80"/>
      <c r="RRQ1" s="80"/>
      <c r="RRR1" s="80"/>
      <c r="RRS1" s="80"/>
      <c r="RRT1" s="80"/>
      <c r="RRU1" s="80"/>
      <c r="RRV1" s="80"/>
      <c r="RRW1" s="80"/>
      <c r="RRX1" s="80"/>
      <c r="RRY1" s="80"/>
      <c r="RRZ1" s="80"/>
      <c r="RSA1" s="80"/>
      <c r="RSB1" s="80"/>
      <c r="RSC1" s="80"/>
      <c r="RSD1" s="80"/>
      <c r="RSE1" s="80"/>
      <c r="RSF1" s="80"/>
      <c r="RSG1" s="80"/>
      <c r="RSH1" s="80"/>
      <c r="RSI1" s="80"/>
      <c r="RSJ1" s="80"/>
      <c r="RSK1" s="80"/>
      <c r="RSL1" s="80"/>
      <c r="RSM1" s="80"/>
      <c r="RSN1" s="80"/>
      <c r="RSO1" s="80"/>
      <c r="RSP1" s="80"/>
      <c r="RSQ1" s="80"/>
      <c r="RSR1" s="80"/>
      <c r="RSS1" s="80"/>
      <c r="RST1" s="80"/>
      <c r="RSU1" s="80"/>
      <c r="RSV1" s="80"/>
      <c r="RSW1" s="80"/>
      <c r="RSX1" s="80"/>
      <c r="RSY1" s="80"/>
      <c r="RSZ1" s="80"/>
      <c r="RTA1" s="80"/>
      <c r="RTB1" s="80"/>
      <c r="RTC1" s="80"/>
      <c r="RTD1" s="80"/>
      <c r="RTE1" s="80"/>
      <c r="RTF1" s="80"/>
      <c r="RTG1" s="80"/>
      <c r="RTH1" s="80"/>
      <c r="RTI1" s="80"/>
      <c r="RTJ1" s="80"/>
      <c r="RTK1" s="80"/>
      <c r="RTL1" s="80"/>
      <c r="RTM1" s="80"/>
      <c r="RTN1" s="80"/>
      <c r="RTO1" s="80"/>
      <c r="RTP1" s="80"/>
      <c r="RTQ1" s="80"/>
      <c r="RTR1" s="80"/>
      <c r="RTS1" s="80"/>
      <c r="RTT1" s="80"/>
      <c r="RTU1" s="80"/>
      <c r="RTV1" s="80"/>
      <c r="RTW1" s="80"/>
      <c r="RTX1" s="80"/>
      <c r="RTY1" s="80"/>
      <c r="RTZ1" s="80"/>
      <c r="RUA1" s="80"/>
      <c r="RUB1" s="80"/>
      <c r="RUC1" s="80"/>
      <c r="RUD1" s="80"/>
      <c r="RUE1" s="80"/>
      <c r="RUF1" s="80"/>
      <c r="RUG1" s="80"/>
      <c r="RUH1" s="80"/>
      <c r="RUI1" s="80"/>
      <c r="RUJ1" s="80"/>
      <c r="RUK1" s="80"/>
      <c r="RUL1" s="80"/>
      <c r="RUM1" s="80"/>
      <c r="RUN1" s="80"/>
      <c r="RUO1" s="80"/>
      <c r="RUP1" s="80"/>
      <c r="RUQ1" s="80"/>
      <c r="RUR1" s="80"/>
      <c r="RUS1" s="80"/>
      <c r="RUT1" s="80"/>
      <c r="RUU1" s="80"/>
      <c r="RUV1" s="80"/>
      <c r="RUW1" s="80"/>
      <c r="RUX1" s="80"/>
      <c r="RUY1" s="80"/>
      <c r="RUZ1" s="80"/>
      <c r="RVA1" s="80"/>
      <c r="RVB1" s="80"/>
      <c r="RVC1" s="80"/>
      <c r="RVD1" s="80"/>
      <c r="RVE1" s="80"/>
      <c r="RVF1" s="80"/>
      <c r="RVG1" s="80"/>
      <c r="RVH1" s="80"/>
      <c r="RVI1" s="80"/>
      <c r="RVJ1" s="80"/>
      <c r="RVK1" s="80"/>
      <c r="RVL1" s="80"/>
      <c r="RVM1" s="80"/>
      <c r="RVN1" s="80"/>
      <c r="RVO1" s="80"/>
      <c r="RVP1" s="80"/>
      <c r="RVQ1" s="80"/>
      <c r="RVR1" s="80"/>
      <c r="RVS1" s="80"/>
      <c r="RVT1" s="80"/>
      <c r="RVU1" s="80"/>
      <c r="RVV1" s="80"/>
      <c r="RVW1" s="80"/>
      <c r="RVX1" s="80"/>
      <c r="RVY1" s="80"/>
      <c r="RVZ1" s="80"/>
      <c r="RWA1" s="80"/>
      <c r="RWB1" s="80"/>
      <c r="RWC1" s="80"/>
      <c r="RWD1" s="80"/>
      <c r="RWE1" s="80"/>
      <c r="RWF1" s="80"/>
      <c r="RWG1" s="80"/>
      <c r="RWH1" s="80"/>
      <c r="RWI1" s="80"/>
      <c r="RWJ1" s="80"/>
      <c r="RWK1" s="80"/>
      <c r="RWL1" s="80"/>
      <c r="RWM1" s="80"/>
      <c r="RWN1" s="80"/>
      <c r="RWO1" s="80"/>
      <c r="RWP1" s="80"/>
      <c r="RWQ1" s="80"/>
      <c r="RWR1" s="80"/>
      <c r="RWS1" s="80"/>
      <c r="RWT1" s="80"/>
      <c r="RWU1" s="80"/>
      <c r="RWV1" s="80"/>
      <c r="RWW1" s="80"/>
      <c r="RWX1" s="80"/>
      <c r="RWY1" s="80"/>
      <c r="RWZ1" s="80"/>
      <c r="RXA1" s="80"/>
      <c r="RXB1" s="80"/>
      <c r="RXC1" s="80"/>
      <c r="RXD1" s="80"/>
      <c r="RXE1" s="80"/>
      <c r="RXF1" s="80"/>
      <c r="RXG1" s="80"/>
      <c r="RXH1" s="80"/>
      <c r="RXI1" s="80"/>
      <c r="RXJ1" s="80"/>
      <c r="RXK1" s="80"/>
      <c r="RXL1" s="80"/>
      <c r="RXM1" s="80"/>
      <c r="RXN1" s="80"/>
      <c r="RXO1" s="80"/>
      <c r="RXP1" s="80"/>
      <c r="RXQ1" s="80"/>
      <c r="RXR1" s="80"/>
      <c r="RXS1" s="80"/>
      <c r="RXT1" s="80"/>
      <c r="RXU1" s="80"/>
      <c r="RXV1" s="80"/>
      <c r="RXW1" s="80"/>
      <c r="RXX1" s="80"/>
      <c r="RXY1" s="80"/>
      <c r="RXZ1" s="80"/>
      <c r="RYA1" s="80"/>
      <c r="RYB1" s="80"/>
      <c r="RYC1" s="80"/>
      <c r="RYD1" s="80"/>
      <c r="RYE1" s="80"/>
      <c r="RYF1" s="80"/>
      <c r="RYG1" s="80"/>
      <c r="RYH1" s="80"/>
      <c r="RYI1" s="80"/>
      <c r="RYJ1" s="80"/>
      <c r="RYK1" s="80"/>
      <c r="RYL1" s="80"/>
      <c r="RYM1" s="80"/>
      <c r="RYN1" s="80"/>
      <c r="RYO1" s="80"/>
      <c r="RYP1" s="80"/>
      <c r="RYQ1" s="80"/>
      <c r="RYR1" s="80"/>
      <c r="RYS1" s="80"/>
      <c r="RYT1" s="80"/>
      <c r="RYU1" s="80"/>
      <c r="RYV1" s="80"/>
      <c r="RYW1" s="80"/>
      <c r="RYX1" s="80"/>
      <c r="RYY1" s="80"/>
      <c r="RYZ1" s="80"/>
      <c r="RZA1" s="80"/>
      <c r="RZB1" s="80"/>
      <c r="RZC1" s="80"/>
      <c r="RZD1" s="80"/>
      <c r="RZE1" s="80"/>
      <c r="RZF1" s="80"/>
      <c r="RZG1" s="80"/>
      <c r="RZH1" s="80"/>
      <c r="RZI1" s="80"/>
      <c r="RZJ1" s="80"/>
      <c r="RZK1" s="80"/>
      <c r="RZL1" s="80"/>
      <c r="RZM1" s="80"/>
      <c r="RZN1" s="80"/>
      <c r="RZO1" s="80"/>
      <c r="RZP1" s="80"/>
      <c r="RZQ1" s="80"/>
      <c r="RZR1" s="80"/>
      <c r="RZS1" s="80"/>
      <c r="RZT1" s="80"/>
      <c r="RZU1" s="80"/>
      <c r="RZV1" s="80"/>
      <c r="RZW1" s="80"/>
      <c r="RZX1" s="80"/>
      <c r="RZY1" s="80"/>
      <c r="RZZ1" s="80"/>
      <c r="SAA1" s="80"/>
      <c r="SAB1" s="80"/>
      <c r="SAC1" s="80"/>
      <c r="SAD1" s="80"/>
      <c r="SAE1" s="80"/>
      <c r="SAF1" s="80"/>
      <c r="SAG1" s="80"/>
      <c r="SAH1" s="80"/>
      <c r="SAI1" s="80"/>
      <c r="SAJ1" s="80"/>
      <c r="SAK1" s="80"/>
      <c r="SAL1" s="80"/>
      <c r="SAM1" s="80"/>
      <c r="SAN1" s="80"/>
      <c r="SAO1" s="80"/>
      <c r="SAP1" s="80"/>
      <c r="SAQ1" s="80"/>
      <c r="SAR1" s="80"/>
      <c r="SAS1" s="80"/>
      <c r="SAT1" s="80"/>
      <c r="SAU1" s="80"/>
      <c r="SAV1" s="80"/>
      <c r="SAW1" s="80"/>
      <c r="SAX1" s="80"/>
      <c r="SAY1" s="80"/>
      <c r="SAZ1" s="80"/>
      <c r="SBA1" s="80"/>
      <c r="SBB1" s="80"/>
      <c r="SBC1" s="80"/>
      <c r="SBD1" s="80"/>
      <c r="SBE1" s="80"/>
      <c r="SBF1" s="80"/>
      <c r="SBG1" s="80"/>
      <c r="SBH1" s="80"/>
      <c r="SBI1" s="80"/>
      <c r="SBJ1" s="80"/>
      <c r="SBK1" s="80"/>
      <c r="SBL1" s="80"/>
      <c r="SBM1" s="80"/>
      <c r="SBN1" s="80"/>
      <c r="SBO1" s="80"/>
      <c r="SBP1" s="80"/>
      <c r="SBQ1" s="80"/>
      <c r="SBR1" s="80"/>
      <c r="SBS1" s="80"/>
      <c r="SBT1" s="80"/>
      <c r="SBU1" s="80"/>
      <c r="SBV1" s="80"/>
      <c r="SBW1" s="80"/>
      <c r="SBX1" s="80"/>
      <c r="SBY1" s="80"/>
      <c r="SBZ1" s="80"/>
      <c r="SCA1" s="80"/>
      <c r="SCB1" s="80"/>
      <c r="SCC1" s="80"/>
      <c r="SCD1" s="80"/>
      <c r="SCE1" s="80"/>
      <c r="SCF1" s="80"/>
      <c r="SCG1" s="80"/>
      <c r="SCH1" s="80"/>
      <c r="SCI1" s="80"/>
      <c r="SCJ1" s="80"/>
      <c r="SCK1" s="80"/>
      <c r="SCL1" s="80"/>
      <c r="SCM1" s="80"/>
      <c r="SCN1" s="80"/>
      <c r="SCO1" s="80"/>
      <c r="SCP1" s="80"/>
      <c r="SCQ1" s="80"/>
      <c r="SCR1" s="80"/>
      <c r="SCS1" s="80"/>
      <c r="SCT1" s="80"/>
      <c r="SCU1" s="80"/>
      <c r="SCV1" s="80"/>
      <c r="SCW1" s="80"/>
      <c r="SCX1" s="80"/>
      <c r="SCY1" s="80"/>
      <c r="SCZ1" s="80"/>
      <c r="SDA1" s="80"/>
      <c r="SDB1" s="80"/>
      <c r="SDC1" s="80"/>
      <c r="SDD1" s="80"/>
      <c r="SDE1" s="80"/>
      <c r="SDF1" s="80"/>
      <c r="SDG1" s="80"/>
      <c r="SDH1" s="80"/>
      <c r="SDI1" s="80"/>
      <c r="SDJ1" s="80"/>
      <c r="SDK1" s="80"/>
      <c r="SDL1" s="80"/>
      <c r="SDM1" s="80"/>
      <c r="SDN1" s="80"/>
      <c r="SDO1" s="80"/>
      <c r="SDP1" s="80"/>
      <c r="SDQ1" s="80"/>
      <c r="SDR1" s="80"/>
      <c r="SDS1" s="80"/>
      <c r="SDT1" s="80"/>
      <c r="SDU1" s="80"/>
      <c r="SDV1" s="80"/>
      <c r="SDW1" s="80"/>
      <c r="SDX1" s="80"/>
      <c r="SDY1" s="80"/>
      <c r="SDZ1" s="80"/>
      <c r="SEA1" s="80"/>
      <c r="SEB1" s="80"/>
      <c r="SEC1" s="80"/>
      <c r="SED1" s="80"/>
      <c r="SEE1" s="80"/>
      <c r="SEF1" s="80"/>
      <c r="SEG1" s="80"/>
      <c r="SEH1" s="80"/>
      <c r="SEI1" s="80"/>
      <c r="SEJ1" s="80"/>
      <c r="SEK1" s="80"/>
      <c r="SEL1" s="80"/>
      <c r="SEM1" s="80"/>
      <c r="SEN1" s="80"/>
      <c r="SEO1" s="80"/>
      <c r="SEP1" s="80"/>
      <c r="SEQ1" s="80"/>
      <c r="SER1" s="80"/>
      <c r="SES1" s="80"/>
      <c r="SET1" s="80"/>
      <c r="SEU1" s="80"/>
      <c r="SEV1" s="80"/>
      <c r="SEW1" s="80"/>
      <c r="SEX1" s="80"/>
      <c r="SEY1" s="80"/>
      <c r="SEZ1" s="80"/>
      <c r="SFA1" s="80"/>
      <c r="SFB1" s="80"/>
      <c r="SFC1" s="80"/>
      <c r="SFD1" s="80"/>
      <c r="SFE1" s="80"/>
      <c r="SFF1" s="80"/>
      <c r="SFG1" s="80"/>
      <c r="SFH1" s="80"/>
      <c r="SFI1" s="80"/>
      <c r="SFJ1" s="80"/>
      <c r="SFK1" s="80"/>
      <c r="SFL1" s="80"/>
      <c r="SFM1" s="80"/>
      <c r="SFN1" s="80"/>
      <c r="SFO1" s="80"/>
      <c r="SFP1" s="80"/>
      <c r="SFQ1" s="80"/>
      <c r="SFR1" s="80"/>
      <c r="SFS1" s="80"/>
      <c r="SFT1" s="80"/>
      <c r="SFU1" s="80"/>
      <c r="SFV1" s="80"/>
      <c r="SFW1" s="80"/>
      <c r="SFX1" s="80"/>
      <c r="SFY1" s="80"/>
      <c r="SFZ1" s="80"/>
      <c r="SGA1" s="80"/>
      <c r="SGB1" s="80"/>
      <c r="SGC1" s="80"/>
      <c r="SGD1" s="80"/>
      <c r="SGE1" s="80"/>
      <c r="SGF1" s="80"/>
      <c r="SGG1" s="80"/>
      <c r="SGH1" s="80"/>
      <c r="SGI1" s="80"/>
      <c r="SGJ1" s="80"/>
      <c r="SGK1" s="80"/>
      <c r="SGL1" s="80"/>
      <c r="SGM1" s="80"/>
      <c r="SGN1" s="80"/>
      <c r="SGO1" s="80"/>
      <c r="SGP1" s="80"/>
      <c r="SGQ1" s="80"/>
      <c r="SGR1" s="80"/>
      <c r="SGS1" s="80"/>
      <c r="SGT1" s="80"/>
      <c r="SGU1" s="80"/>
      <c r="SGV1" s="80"/>
      <c r="SGW1" s="80"/>
      <c r="SGX1" s="80"/>
      <c r="SGY1" s="80"/>
      <c r="SGZ1" s="80"/>
      <c r="SHA1" s="80"/>
      <c r="SHB1" s="80"/>
      <c r="SHC1" s="80"/>
      <c r="SHD1" s="80"/>
      <c r="SHE1" s="80"/>
      <c r="SHF1" s="80"/>
      <c r="SHG1" s="80"/>
      <c r="SHH1" s="80"/>
      <c r="SHI1" s="80"/>
      <c r="SHJ1" s="80"/>
      <c r="SHK1" s="80"/>
      <c r="SHL1" s="80"/>
      <c r="SHM1" s="80"/>
      <c r="SHN1" s="80"/>
      <c r="SHO1" s="80"/>
      <c r="SHP1" s="80"/>
      <c r="SHQ1" s="80"/>
      <c r="SHR1" s="80"/>
      <c r="SHS1" s="80"/>
      <c r="SHT1" s="80"/>
      <c r="SHU1" s="80"/>
      <c r="SHV1" s="80"/>
      <c r="SHW1" s="80"/>
      <c r="SHX1" s="80"/>
      <c r="SHY1" s="80"/>
      <c r="SHZ1" s="80"/>
      <c r="SIA1" s="80"/>
      <c r="SIB1" s="80"/>
      <c r="SIC1" s="80"/>
      <c r="SID1" s="80"/>
      <c r="SIE1" s="80"/>
      <c r="SIF1" s="80"/>
      <c r="SIG1" s="80"/>
      <c r="SIH1" s="80"/>
      <c r="SII1" s="80"/>
      <c r="SIJ1" s="80"/>
      <c r="SIK1" s="80"/>
      <c r="SIL1" s="80"/>
      <c r="SIM1" s="80"/>
      <c r="SIN1" s="80"/>
      <c r="SIO1" s="80"/>
      <c r="SIP1" s="80"/>
      <c r="SIQ1" s="80"/>
      <c r="SIR1" s="80"/>
      <c r="SIS1" s="80"/>
      <c r="SIT1" s="80"/>
      <c r="SIU1" s="80"/>
      <c r="SIV1" s="80"/>
      <c r="SIW1" s="80"/>
      <c r="SIX1" s="80"/>
      <c r="SIY1" s="80"/>
      <c r="SIZ1" s="80"/>
      <c r="SJA1" s="80"/>
      <c r="SJB1" s="80"/>
      <c r="SJC1" s="80"/>
      <c r="SJD1" s="80"/>
      <c r="SJE1" s="80"/>
      <c r="SJF1" s="80"/>
      <c r="SJG1" s="80"/>
      <c r="SJH1" s="80"/>
      <c r="SJI1" s="80"/>
      <c r="SJJ1" s="80"/>
      <c r="SJK1" s="80"/>
      <c r="SJL1" s="80"/>
      <c r="SJM1" s="80"/>
      <c r="SJN1" s="80"/>
      <c r="SJO1" s="80"/>
      <c r="SJP1" s="80"/>
      <c r="SJQ1" s="80"/>
      <c r="SJR1" s="80"/>
      <c r="SJS1" s="80"/>
      <c r="SJT1" s="80"/>
      <c r="SJU1" s="80"/>
      <c r="SJV1" s="80"/>
      <c r="SJW1" s="80"/>
      <c r="SJX1" s="80"/>
      <c r="SJY1" s="80"/>
      <c r="SJZ1" s="80"/>
      <c r="SKA1" s="80"/>
      <c r="SKB1" s="80"/>
      <c r="SKC1" s="80"/>
      <c r="SKD1" s="80"/>
      <c r="SKE1" s="80"/>
      <c r="SKF1" s="80"/>
      <c r="SKG1" s="80"/>
      <c r="SKH1" s="80"/>
      <c r="SKI1" s="80"/>
      <c r="SKJ1" s="80"/>
      <c r="SKK1" s="80"/>
      <c r="SKL1" s="80"/>
      <c r="SKM1" s="80"/>
      <c r="SKN1" s="80"/>
      <c r="SKO1" s="80"/>
      <c r="SKP1" s="80"/>
      <c r="SKQ1" s="80"/>
      <c r="SKR1" s="80"/>
      <c r="SKS1" s="80"/>
      <c r="SKT1" s="80"/>
      <c r="SKU1" s="80"/>
      <c r="SKV1" s="80"/>
      <c r="SKW1" s="80"/>
      <c r="SKX1" s="80"/>
      <c r="SKY1" s="80"/>
      <c r="SKZ1" s="80"/>
      <c r="SLA1" s="80"/>
      <c r="SLB1" s="80"/>
      <c r="SLC1" s="80"/>
      <c r="SLD1" s="80"/>
      <c r="SLE1" s="80"/>
      <c r="SLF1" s="80"/>
      <c r="SLG1" s="80"/>
      <c r="SLH1" s="80"/>
      <c r="SLI1" s="80"/>
      <c r="SLJ1" s="80"/>
      <c r="SLK1" s="80"/>
      <c r="SLL1" s="80"/>
      <c r="SLM1" s="80"/>
      <c r="SLN1" s="80"/>
      <c r="SLO1" s="80"/>
      <c r="SLP1" s="80"/>
      <c r="SLQ1" s="80"/>
      <c r="SLR1" s="80"/>
      <c r="SLS1" s="80"/>
      <c r="SLT1" s="80"/>
      <c r="SLU1" s="80"/>
      <c r="SLV1" s="80"/>
      <c r="SLW1" s="80"/>
      <c r="SLX1" s="80"/>
      <c r="SLY1" s="80"/>
      <c r="SLZ1" s="80"/>
      <c r="SMA1" s="80"/>
      <c r="SMB1" s="80"/>
      <c r="SMC1" s="80"/>
      <c r="SMD1" s="80"/>
      <c r="SME1" s="80"/>
      <c r="SMF1" s="80"/>
      <c r="SMG1" s="80"/>
      <c r="SMH1" s="80"/>
      <c r="SMI1" s="80"/>
      <c r="SMJ1" s="80"/>
      <c r="SMK1" s="80"/>
      <c r="SML1" s="80"/>
      <c r="SMM1" s="80"/>
      <c r="SMN1" s="80"/>
      <c r="SMO1" s="80"/>
      <c r="SMP1" s="80"/>
      <c r="SMQ1" s="80"/>
      <c r="SMR1" s="80"/>
      <c r="SMS1" s="80"/>
      <c r="SMT1" s="80"/>
      <c r="SMU1" s="80"/>
      <c r="SMV1" s="80"/>
      <c r="SMW1" s="80"/>
      <c r="SMX1" s="80"/>
      <c r="SMY1" s="80"/>
      <c r="SMZ1" s="80"/>
      <c r="SNA1" s="80"/>
      <c r="SNB1" s="80"/>
      <c r="SNC1" s="80"/>
      <c r="SND1" s="80"/>
      <c r="SNE1" s="80"/>
      <c r="SNF1" s="80"/>
      <c r="SNG1" s="80"/>
      <c r="SNH1" s="80"/>
      <c r="SNI1" s="80"/>
      <c r="SNJ1" s="80"/>
      <c r="SNK1" s="80"/>
      <c r="SNL1" s="80"/>
      <c r="SNM1" s="80"/>
      <c r="SNN1" s="80"/>
      <c r="SNO1" s="80"/>
      <c r="SNP1" s="80"/>
      <c r="SNQ1" s="80"/>
      <c r="SNR1" s="80"/>
      <c r="SNS1" s="80"/>
      <c r="SNT1" s="80"/>
      <c r="SNU1" s="80"/>
      <c r="SNV1" s="80"/>
      <c r="SNW1" s="80"/>
      <c r="SNX1" s="80"/>
      <c r="SNY1" s="80"/>
      <c r="SNZ1" s="80"/>
      <c r="SOA1" s="80"/>
      <c r="SOB1" s="80"/>
      <c r="SOC1" s="80"/>
      <c r="SOD1" s="80"/>
      <c r="SOE1" s="80"/>
      <c r="SOF1" s="80"/>
      <c r="SOG1" s="80"/>
      <c r="SOH1" s="80"/>
      <c r="SOI1" s="80"/>
      <c r="SOJ1" s="80"/>
      <c r="SOK1" s="80"/>
      <c r="SOL1" s="80"/>
      <c r="SOM1" s="80"/>
      <c r="SON1" s="80"/>
      <c r="SOO1" s="80"/>
      <c r="SOP1" s="80"/>
      <c r="SOQ1" s="80"/>
      <c r="SOR1" s="80"/>
      <c r="SOS1" s="80"/>
      <c r="SOT1" s="80"/>
      <c r="SOU1" s="80"/>
      <c r="SOV1" s="80"/>
      <c r="SOW1" s="80"/>
      <c r="SOX1" s="80"/>
      <c r="SOY1" s="80"/>
      <c r="SOZ1" s="80"/>
      <c r="SPA1" s="80"/>
      <c r="SPB1" s="80"/>
      <c r="SPC1" s="80"/>
      <c r="SPD1" s="80"/>
      <c r="SPE1" s="80"/>
      <c r="SPF1" s="80"/>
      <c r="SPG1" s="80"/>
      <c r="SPH1" s="80"/>
      <c r="SPI1" s="80"/>
      <c r="SPJ1" s="80"/>
      <c r="SPK1" s="80"/>
      <c r="SPL1" s="80"/>
      <c r="SPM1" s="80"/>
      <c r="SPN1" s="80"/>
      <c r="SPO1" s="80"/>
      <c r="SPP1" s="80"/>
      <c r="SPQ1" s="80"/>
      <c r="SPR1" s="80"/>
      <c r="SPS1" s="80"/>
      <c r="SPT1" s="80"/>
      <c r="SPU1" s="80"/>
      <c r="SPV1" s="80"/>
      <c r="SPW1" s="80"/>
      <c r="SPX1" s="80"/>
      <c r="SPY1" s="80"/>
      <c r="SPZ1" s="80"/>
      <c r="SQA1" s="80"/>
      <c r="SQB1" s="80"/>
      <c r="SQC1" s="80"/>
      <c r="SQD1" s="80"/>
      <c r="SQE1" s="80"/>
      <c r="SQF1" s="80"/>
      <c r="SQG1" s="80"/>
      <c r="SQH1" s="80"/>
      <c r="SQI1" s="80"/>
      <c r="SQJ1" s="80"/>
      <c r="SQK1" s="80"/>
      <c r="SQL1" s="80"/>
      <c r="SQM1" s="80"/>
      <c r="SQN1" s="80"/>
      <c r="SQO1" s="80"/>
      <c r="SQP1" s="80"/>
      <c r="SQQ1" s="80"/>
      <c r="SQR1" s="80"/>
      <c r="SQS1" s="80"/>
      <c r="SQT1" s="80"/>
      <c r="SQU1" s="80"/>
      <c r="SQV1" s="80"/>
      <c r="SQW1" s="80"/>
      <c r="SQX1" s="80"/>
      <c r="SQY1" s="80"/>
      <c r="SQZ1" s="80"/>
      <c r="SRA1" s="80"/>
      <c r="SRB1" s="80"/>
      <c r="SRC1" s="80"/>
      <c r="SRD1" s="80"/>
      <c r="SRE1" s="80"/>
      <c r="SRF1" s="80"/>
      <c r="SRG1" s="80"/>
      <c r="SRH1" s="80"/>
      <c r="SRI1" s="80"/>
      <c r="SRJ1" s="80"/>
      <c r="SRK1" s="80"/>
      <c r="SRL1" s="80"/>
      <c r="SRM1" s="80"/>
      <c r="SRN1" s="80"/>
      <c r="SRO1" s="80"/>
      <c r="SRP1" s="80"/>
      <c r="SRQ1" s="80"/>
      <c r="SRR1" s="80"/>
      <c r="SRS1" s="80"/>
      <c r="SRT1" s="80"/>
      <c r="SRU1" s="80"/>
      <c r="SRV1" s="80"/>
      <c r="SRW1" s="80"/>
      <c r="SRX1" s="80"/>
      <c r="SRY1" s="80"/>
      <c r="SRZ1" s="80"/>
      <c r="SSA1" s="80"/>
      <c r="SSB1" s="80"/>
      <c r="SSC1" s="80"/>
      <c r="SSD1" s="80"/>
      <c r="SSE1" s="80"/>
      <c r="SSF1" s="80"/>
      <c r="SSG1" s="80"/>
      <c r="SSH1" s="80"/>
      <c r="SSI1" s="80"/>
      <c r="SSJ1" s="80"/>
      <c r="SSK1" s="80"/>
      <c r="SSL1" s="80"/>
      <c r="SSM1" s="80"/>
      <c r="SSN1" s="80"/>
      <c r="SSO1" s="80"/>
      <c r="SSP1" s="80"/>
      <c r="SSQ1" s="80"/>
      <c r="SSR1" s="80"/>
      <c r="SSS1" s="80"/>
      <c r="SST1" s="80"/>
      <c r="SSU1" s="80"/>
      <c r="SSV1" s="80"/>
      <c r="SSW1" s="80"/>
      <c r="SSX1" s="80"/>
      <c r="SSY1" s="80"/>
      <c r="SSZ1" s="80"/>
      <c r="STA1" s="80"/>
      <c r="STB1" s="80"/>
      <c r="STC1" s="80"/>
      <c r="STD1" s="80"/>
      <c r="STE1" s="80"/>
      <c r="STF1" s="80"/>
      <c r="STG1" s="80"/>
      <c r="STH1" s="80"/>
      <c r="STI1" s="80"/>
      <c r="STJ1" s="80"/>
      <c r="STK1" s="80"/>
      <c r="STL1" s="80"/>
      <c r="STM1" s="80"/>
      <c r="STN1" s="80"/>
      <c r="STO1" s="80"/>
      <c r="STP1" s="80"/>
      <c r="STQ1" s="80"/>
      <c r="STR1" s="80"/>
      <c r="STS1" s="80"/>
      <c r="STT1" s="80"/>
      <c r="STU1" s="80"/>
      <c r="STV1" s="80"/>
      <c r="STW1" s="80"/>
      <c r="STX1" s="80"/>
      <c r="STY1" s="80"/>
      <c r="STZ1" s="80"/>
      <c r="SUA1" s="80"/>
      <c r="SUB1" s="80"/>
      <c r="SUC1" s="80"/>
      <c r="SUD1" s="80"/>
      <c r="SUE1" s="80"/>
      <c r="SUF1" s="80"/>
      <c r="SUG1" s="80"/>
      <c r="SUH1" s="80"/>
      <c r="SUI1" s="80"/>
      <c r="SUJ1" s="80"/>
      <c r="SUK1" s="80"/>
      <c r="SUL1" s="80"/>
      <c r="SUM1" s="80"/>
      <c r="SUN1" s="80"/>
      <c r="SUO1" s="80"/>
      <c r="SUP1" s="80"/>
      <c r="SUQ1" s="80"/>
      <c r="SUR1" s="80"/>
      <c r="SUS1" s="80"/>
      <c r="SUT1" s="80"/>
      <c r="SUU1" s="80"/>
      <c r="SUV1" s="80"/>
      <c r="SUW1" s="80"/>
      <c r="SUX1" s="80"/>
      <c r="SUY1" s="80"/>
      <c r="SUZ1" s="80"/>
      <c r="SVA1" s="80"/>
      <c r="SVB1" s="80"/>
      <c r="SVC1" s="80"/>
      <c r="SVD1" s="80"/>
      <c r="SVE1" s="80"/>
      <c r="SVF1" s="80"/>
      <c r="SVG1" s="80"/>
      <c r="SVH1" s="80"/>
      <c r="SVI1" s="80"/>
      <c r="SVJ1" s="80"/>
      <c r="SVK1" s="80"/>
      <c r="SVL1" s="80"/>
      <c r="SVM1" s="80"/>
      <c r="SVN1" s="80"/>
      <c r="SVO1" s="80"/>
      <c r="SVP1" s="80"/>
      <c r="SVQ1" s="80"/>
      <c r="SVR1" s="80"/>
      <c r="SVS1" s="80"/>
      <c r="SVT1" s="80"/>
      <c r="SVU1" s="80"/>
      <c r="SVV1" s="80"/>
      <c r="SVW1" s="80"/>
      <c r="SVX1" s="80"/>
      <c r="SVY1" s="80"/>
      <c r="SVZ1" s="80"/>
      <c r="SWA1" s="80"/>
      <c r="SWB1" s="80"/>
      <c r="SWC1" s="80"/>
      <c r="SWD1" s="80"/>
      <c r="SWE1" s="80"/>
      <c r="SWF1" s="80"/>
      <c r="SWG1" s="80"/>
      <c r="SWH1" s="80"/>
      <c r="SWI1" s="80"/>
      <c r="SWJ1" s="80"/>
      <c r="SWK1" s="80"/>
      <c r="SWL1" s="80"/>
      <c r="SWM1" s="80"/>
      <c r="SWN1" s="80"/>
      <c r="SWO1" s="80"/>
      <c r="SWP1" s="80"/>
      <c r="SWQ1" s="80"/>
      <c r="SWR1" s="80"/>
      <c r="SWS1" s="80"/>
      <c r="SWT1" s="80"/>
      <c r="SWU1" s="80"/>
      <c r="SWV1" s="80"/>
      <c r="SWW1" s="80"/>
      <c r="SWX1" s="80"/>
      <c r="SWY1" s="80"/>
      <c r="SWZ1" s="80"/>
      <c r="SXA1" s="80"/>
      <c r="SXB1" s="80"/>
      <c r="SXC1" s="80"/>
      <c r="SXD1" s="80"/>
      <c r="SXE1" s="80"/>
      <c r="SXF1" s="80"/>
      <c r="SXG1" s="80"/>
      <c r="SXH1" s="80"/>
      <c r="SXI1" s="80"/>
      <c r="SXJ1" s="80"/>
      <c r="SXK1" s="80"/>
      <c r="SXL1" s="80"/>
      <c r="SXM1" s="80"/>
      <c r="SXN1" s="80"/>
      <c r="SXO1" s="80"/>
      <c r="SXP1" s="80"/>
      <c r="SXQ1" s="80"/>
      <c r="SXR1" s="80"/>
      <c r="SXS1" s="80"/>
      <c r="SXT1" s="80"/>
      <c r="SXU1" s="80"/>
      <c r="SXV1" s="80"/>
      <c r="SXW1" s="80"/>
      <c r="SXX1" s="80"/>
      <c r="SXY1" s="80"/>
      <c r="SXZ1" s="80"/>
      <c r="SYA1" s="80"/>
      <c r="SYB1" s="80"/>
      <c r="SYC1" s="80"/>
      <c r="SYD1" s="80"/>
      <c r="SYE1" s="80"/>
      <c r="SYF1" s="80"/>
      <c r="SYG1" s="80"/>
      <c r="SYH1" s="80"/>
      <c r="SYI1" s="80"/>
      <c r="SYJ1" s="80"/>
      <c r="SYK1" s="80"/>
      <c r="SYL1" s="80"/>
      <c r="SYM1" s="80"/>
      <c r="SYN1" s="80"/>
      <c r="SYO1" s="80"/>
      <c r="SYP1" s="80"/>
      <c r="SYQ1" s="80"/>
      <c r="SYR1" s="80"/>
      <c r="SYS1" s="80"/>
      <c r="SYT1" s="80"/>
      <c r="SYU1" s="80"/>
      <c r="SYV1" s="80"/>
      <c r="SYW1" s="80"/>
      <c r="SYX1" s="80"/>
      <c r="SYY1" s="80"/>
      <c r="SYZ1" s="80"/>
      <c r="SZA1" s="80"/>
      <c r="SZB1" s="80"/>
      <c r="SZC1" s="80"/>
      <c r="SZD1" s="80"/>
      <c r="SZE1" s="80"/>
      <c r="SZF1" s="80"/>
      <c r="SZG1" s="80"/>
      <c r="SZH1" s="80"/>
      <c r="SZI1" s="80"/>
      <c r="SZJ1" s="80"/>
      <c r="SZK1" s="80"/>
      <c r="SZL1" s="80"/>
      <c r="SZM1" s="80"/>
      <c r="SZN1" s="80"/>
      <c r="SZO1" s="80"/>
      <c r="SZP1" s="80"/>
      <c r="SZQ1" s="80"/>
      <c r="SZR1" s="80"/>
      <c r="SZS1" s="80"/>
      <c r="SZT1" s="80"/>
      <c r="SZU1" s="80"/>
      <c r="SZV1" s="80"/>
      <c r="SZW1" s="80"/>
      <c r="SZX1" s="80"/>
      <c r="SZY1" s="80"/>
      <c r="SZZ1" s="80"/>
      <c r="TAA1" s="80"/>
      <c r="TAB1" s="80"/>
      <c r="TAC1" s="80"/>
      <c r="TAD1" s="80"/>
      <c r="TAE1" s="80"/>
      <c r="TAF1" s="80"/>
      <c r="TAG1" s="80"/>
      <c r="TAH1" s="80"/>
      <c r="TAI1" s="80"/>
      <c r="TAJ1" s="80"/>
      <c r="TAK1" s="80"/>
      <c r="TAL1" s="80"/>
      <c r="TAM1" s="80"/>
      <c r="TAN1" s="80"/>
      <c r="TAO1" s="80"/>
      <c r="TAP1" s="80"/>
      <c r="TAQ1" s="80"/>
      <c r="TAR1" s="80"/>
      <c r="TAS1" s="80"/>
      <c r="TAT1" s="80"/>
      <c r="TAU1" s="80"/>
      <c r="TAV1" s="80"/>
      <c r="TAW1" s="80"/>
      <c r="TAX1" s="80"/>
      <c r="TAY1" s="80"/>
      <c r="TAZ1" s="80"/>
      <c r="TBA1" s="80"/>
      <c r="TBB1" s="80"/>
      <c r="TBC1" s="80"/>
      <c r="TBD1" s="80"/>
      <c r="TBE1" s="80"/>
      <c r="TBF1" s="80"/>
      <c r="TBG1" s="80"/>
      <c r="TBH1" s="80"/>
      <c r="TBI1" s="80"/>
      <c r="TBJ1" s="80"/>
      <c r="TBK1" s="80"/>
      <c r="TBL1" s="80"/>
      <c r="TBM1" s="80"/>
      <c r="TBN1" s="80"/>
      <c r="TBO1" s="80"/>
      <c r="TBP1" s="80"/>
      <c r="TBQ1" s="80"/>
      <c r="TBR1" s="80"/>
      <c r="TBS1" s="80"/>
      <c r="TBT1" s="80"/>
      <c r="TBU1" s="80"/>
      <c r="TBV1" s="80"/>
      <c r="TBW1" s="80"/>
      <c r="TBX1" s="80"/>
      <c r="TBY1" s="80"/>
      <c r="TBZ1" s="80"/>
      <c r="TCA1" s="80"/>
      <c r="TCB1" s="80"/>
      <c r="TCC1" s="80"/>
      <c r="TCD1" s="80"/>
      <c r="TCE1" s="80"/>
      <c r="TCF1" s="80"/>
      <c r="TCG1" s="80"/>
      <c r="TCH1" s="80"/>
      <c r="TCI1" s="80"/>
      <c r="TCJ1" s="80"/>
      <c r="TCK1" s="80"/>
      <c r="TCL1" s="80"/>
      <c r="TCM1" s="80"/>
      <c r="TCN1" s="80"/>
      <c r="TCO1" s="80"/>
      <c r="TCP1" s="80"/>
      <c r="TCQ1" s="80"/>
      <c r="TCR1" s="80"/>
      <c r="TCS1" s="80"/>
      <c r="TCT1" s="80"/>
      <c r="TCU1" s="80"/>
      <c r="TCV1" s="80"/>
      <c r="TCW1" s="80"/>
      <c r="TCX1" s="80"/>
      <c r="TCY1" s="80"/>
      <c r="TCZ1" s="80"/>
      <c r="TDA1" s="80"/>
      <c r="TDB1" s="80"/>
      <c r="TDC1" s="80"/>
      <c r="TDD1" s="80"/>
      <c r="TDE1" s="80"/>
      <c r="TDF1" s="80"/>
      <c r="TDG1" s="80"/>
      <c r="TDH1" s="80"/>
      <c r="TDI1" s="80"/>
      <c r="TDJ1" s="80"/>
      <c r="TDK1" s="80"/>
      <c r="TDL1" s="80"/>
      <c r="TDM1" s="80"/>
      <c r="TDN1" s="80"/>
      <c r="TDO1" s="80"/>
      <c r="TDP1" s="80"/>
      <c r="TDQ1" s="80"/>
      <c r="TDR1" s="80"/>
      <c r="TDS1" s="80"/>
      <c r="TDT1" s="80"/>
      <c r="TDU1" s="80"/>
      <c r="TDV1" s="80"/>
      <c r="TDW1" s="80"/>
      <c r="TDX1" s="80"/>
      <c r="TDY1" s="80"/>
      <c r="TDZ1" s="80"/>
      <c r="TEA1" s="80"/>
      <c r="TEB1" s="80"/>
      <c r="TEC1" s="80"/>
      <c r="TED1" s="80"/>
      <c r="TEE1" s="80"/>
      <c r="TEF1" s="80"/>
      <c r="TEG1" s="80"/>
      <c r="TEH1" s="80"/>
      <c r="TEI1" s="80"/>
      <c r="TEJ1" s="80"/>
      <c r="TEK1" s="80"/>
      <c r="TEL1" s="80"/>
      <c r="TEM1" s="80"/>
      <c r="TEN1" s="80"/>
      <c r="TEO1" s="80"/>
      <c r="TEP1" s="80"/>
      <c r="TEQ1" s="80"/>
      <c r="TER1" s="80"/>
      <c r="TES1" s="80"/>
      <c r="TET1" s="80"/>
      <c r="TEU1" s="80"/>
      <c r="TEV1" s="80"/>
      <c r="TEW1" s="80"/>
      <c r="TEX1" s="80"/>
      <c r="TEY1" s="80"/>
      <c r="TEZ1" s="80"/>
      <c r="TFA1" s="80"/>
      <c r="TFB1" s="80"/>
      <c r="TFC1" s="80"/>
      <c r="TFD1" s="80"/>
      <c r="TFE1" s="80"/>
      <c r="TFF1" s="80"/>
      <c r="TFG1" s="80"/>
      <c r="TFH1" s="80"/>
      <c r="TFI1" s="80"/>
      <c r="TFJ1" s="80"/>
      <c r="TFK1" s="80"/>
      <c r="TFL1" s="80"/>
      <c r="TFM1" s="80"/>
      <c r="TFN1" s="80"/>
      <c r="TFO1" s="80"/>
      <c r="TFP1" s="80"/>
      <c r="TFQ1" s="80"/>
      <c r="TFR1" s="80"/>
      <c r="TFS1" s="80"/>
      <c r="TFT1" s="80"/>
      <c r="TFU1" s="80"/>
      <c r="TFV1" s="80"/>
      <c r="TFW1" s="80"/>
      <c r="TFX1" s="80"/>
      <c r="TFY1" s="80"/>
      <c r="TFZ1" s="80"/>
      <c r="TGA1" s="80"/>
      <c r="TGB1" s="80"/>
      <c r="TGC1" s="80"/>
      <c r="TGD1" s="80"/>
      <c r="TGE1" s="80"/>
      <c r="TGF1" s="80"/>
      <c r="TGG1" s="80"/>
      <c r="TGH1" s="80"/>
      <c r="TGI1" s="80"/>
      <c r="TGJ1" s="80"/>
      <c r="TGK1" s="80"/>
      <c r="TGL1" s="80"/>
      <c r="TGM1" s="80"/>
      <c r="TGN1" s="80"/>
      <c r="TGO1" s="80"/>
      <c r="TGP1" s="80"/>
      <c r="TGQ1" s="80"/>
      <c r="TGR1" s="80"/>
      <c r="TGS1" s="80"/>
      <c r="TGT1" s="80"/>
      <c r="TGU1" s="80"/>
      <c r="TGV1" s="80"/>
      <c r="TGW1" s="80"/>
      <c r="TGX1" s="80"/>
      <c r="TGY1" s="80"/>
      <c r="TGZ1" s="80"/>
      <c r="THA1" s="80"/>
      <c r="THB1" s="80"/>
      <c r="THC1" s="80"/>
      <c r="THD1" s="80"/>
      <c r="THE1" s="80"/>
      <c r="THF1" s="80"/>
      <c r="THG1" s="80"/>
      <c r="THH1" s="80"/>
      <c r="THI1" s="80"/>
      <c r="THJ1" s="80"/>
      <c r="THK1" s="80"/>
      <c r="THL1" s="80"/>
      <c r="THM1" s="80"/>
      <c r="THN1" s="80"/>
      <c r="THO1" s="80"/>
      <c r="THP1" s="80"/>
      <c r="THQ1" s="80"/>
      <c r="THR1" s="80"/>
      <c r="THS1" s="80"/>
      <c r="THT1" s="80"/>
      <c r="THU1" s="80"/>
      <c r="THV1" s="80"/>
      <c r="THW1" s="80"/>
      <c r="THX1" s="80"/>
      <c r="THY1" s="80"/>
      <c r="THZ1" s="80"/>
      <c r="TIA1" s="80"/>
      <c r="TIB1" s="80"/>
      <c r="TIC1" s="80"/>
      <c r="TID1" s="80"/>
      <c r="TIE1" s="80"/>
      <c r="TIF1" s="80"/>
      <c r="TIG1" s="80"/>
      <c r="TIH1" s="80"/>
      <c r="TII1" s="80"/>
      <c r="TIJ1" s="80"/>
      <c r="TIK1" s="80"/>
      <c r="TIL1" s="80"/>
      <c r="TIM1" s="80"/>
      <c r="TIN1" s="80"/>
      <c r="TIO1" s="80"/>
      <c r="TIP1" s="80"/>
      <c r="TIQ1" s="80"/>
      <c r="TIR1" s="80"/>
      <c r="TIS1" s="80"/>
      <c r="TIT1" s="80"/>
      <c r="TIU1" s="80"/>
      <c r="TIV1" s="80"/>
      <c r="TIW1" s="80"/>
      <c r="TIX1" s="80"/>
      <c r="TIY1" s="80"/>
      <c r="TIZ1" s="80"/>
      <c r="TJA1" s="80"/>
      <c r="TJB1" s="80"/>
      <c r="TJC1" s="80"/>
      <c r="TJD1" s="80"/>
      <c r="TJE1" s="80"/>
      <c r="TJF1" s="80"/>
      <c r="TJG1" s="80"/>
      <c r="TJH1" s="80"/>
      <c r="TJI1" s="80"/>
      <c r="TJJ1" s="80"/>
      <c r="TJK1" s="80"/>
      <c r="TJL1" s="80"/>
      <c r="TJM1" s="80"/>
      <c r="TJN1" s="80"/>
      <c r="TJO1" s="80"/>
      <c r="TJP1" s="80"/>
      <c r="TJQ1" s="80"/>
      <c r="TJR1" s="80"/>
      <c r="TJS1" s="80"/>
      <c r="TJT1" s="80"/>
      <c r="TJU1" s="80"/>
      <c r="TJV1" s="80"/>
      <c r="TJW1" s="80"/>
      <c r="TJX1" s="80"/>
      <c r="TJY1" s="80"/>
      <c r="TJZ1" s="80"/>
      <c r="TKA1" s="80"/>
      <c r="TKB1" s="80"/>
      <c r="TKC1" s="80"/>
      <c r="TKD1" s="80"/>
      <c r="TKE1" s="80"/>
      <c r="TKF1" s="80"/>
      <c r="TKG1" s="80"/>
      <c r="TKH1" s="80"/>
      <c r="TKI1" s="80"/>
      <c r="TKJ1" s="80"/>
      <c r="TKK1" s="80"/>
      <c r="TKL1" s="80"/>
      <c r="TKM1" s="80"/>
      <c r="TKN1" s="80"/>
      <c r="TKO1" s="80"/>
      <c r="TKP1" s="80"/>
      <c r="TKQ1" s="80"/>
      <c r="TKR1" s="80"/>
      <c r="TKS1" s="80"/>
      <c r="TKT1" s="80"/>
      <c r="TKU1" s="80"/>
      <c r="TKV1" s="80"/>
      <c r="TKW1" s="80"/>
      <c r="TKX1" s="80"/>
      <c r="TKY1" s="80"/>
      <c r="TKZ1" s="80"/>
      <c r="TLA1" s="80"/>
      <c r="TLB1" s="80"/>
      <c r="TLC1" s="80"/>
      <c r="TLD1" s="80"/>
      <c r="TLE1" s="80"/>
      <c r="TLF1" s="80"/>
      <c r="TLG1" s="80"/>
      <c r="TLH1" s="80"/>
      <c r="TLI1" s="80"/>
      <c r="TLJ1" s="80"/>
      <c r="TLK1" s="80"/>
      <c r="TLL1" s="80"/>
      <c r="TLM1" s="80"/>
      <c r="TLN1" s="80"/>
      <c r="TLO1" s="80"/>
      <c r="TLP1" s="80"/>
      <c r="TLQ1" s="80"/>
      <c r="TLR1" s="80"/>
      <c r="TLS1" s="80"/>
      <c r="TLT1" s="80"/>
      <c r="TLU1" s="80"/>
      <c r="TLV1" s="80"/>
      <c r="TLW1" s="80"/>
      <c r="TLX1" s="80"/>
      <c r="TLY1" s="80"/>
      <c r="TLZ1" s="80"/>
      <c r="TMA1" s="80"/>
      <c r="TMB1" s="80"/>
      <c r="TMC1" s="80"/>
      <c r="TMD1" s="80"/>
      <c r="TME1" s="80"/>
      <c r="TMF1" s="80"/>
      <c r="TMG1" s="80"/>
      <c r="TMH1" s="80"/>
      <c r="TMI1" s="80"/>
      <c r="TMJ1" s="80"/>
      <c r="TMK1" s="80"/>
      <c r="TML1" s="80"/>
      <c r="TMM1" s="80"/>
      <c r="TMN1" s="80"/>
      <c r="TMO1" s="80"/>
      <c r="TMP1" s="80"/>
      <c r="TMQ1" s="80"/>
      <c r="TMR1" s="80"/>
      <c r="TMS1" s="80"/>
      <c r="TMT1" s="80"/>
      <c r="TMU1" s="80"/>
      <c r="TMV1" s="80"/>
      <c r="TMW1" s="80"/>
      <c r="TMX1" s="80"/>
      <c r="TMY1" s="80"/>
      <c r="TMZ1" s="80"/>
      <c r="TNA1" s="80"/>
      <c r="TNB1" s="80"/>
      <c r="TNC1" s="80"/>
      <c r="TND1" s="80"/>
      <c r="TNE1" s="80"/>
      <c r="TNF1" s="80"/>
      <c r="TNG1" s="80"/>
      <c r="TNH1" s="80"/>
      <c r="TNI1" s="80"/>
      <c r="TNJ1" s="80"/>
      <c r="TNK1" s="80"/>
      <c r="TNL1" s="80"/>
      <c r="TNM1" s="80"/>
      <c r="TNN1" s="80"/>
      <c r="TNO1" s="80"/>
      <c r="TNP1" s="80"/>
      <c r="TNQ1" s="80"/>
      <c r="TNR1" s="80"/>
      <c r="TNS1" s="80"/>
      <c r="TNT1" s="80"/>
      <c r="TNU1" s="80"/>
      <c r="TNV1" s="80"/>
      <c r="TNW1" s="80"/>
      <c r="TNX1" s="80"/>
      <c r="TNY1" s="80"/>
      <c r="TNZ1" s="80"/>
      <c r="TOA1" s="80"/>
      <c r="TOB1" s="80"/>
      <c r="TOC1" s="80"/>
      <c r="TOD1" s="80"/>
      <c r="TOE1" s="80"/>
      <c r="TOF1" s="80"/>
      <c r="TOG1" s="80"/>
      <c r="TOH1" s="80"/>
      <c r="TOI1" s="80"/>
      <c r="TOJ1" s="80"/>
      <c r="TOK1" s="80"/>
      <c r="TOL1" s="80"/>
      <c r="TOM1" s="80"/>
      <c r="TON1" s="80"/>
      <c r="TOO1" s="80"/>
      <c r="TOP1" s="80"/>
      <c r="TOQ1" s="80"/>
      <c r="TOR1" s="80"/>
      <c r="TOS1" s="80"/>
      <c r="TOT1" s="80"/>
      <c r="TOU1" s="80"/>
      <c r="TOV1" s="80"/>
      <c r="TOW1" s="80"/>
      <c r="TOX1" s="80"/>
      <c r="TOY1" s="80"/>
      <c r="TOZ1" s="80"/>
      <c r="TPA1" s="80"/>
      <c r="TPB1" s="80"/>
      <c r="TPC1" s="80"/>
      <c r="TPD1" s="80"/>
      <c r="TPE1" s="80"/>
      <c r="TPF1" s="80"/>
      <c r="TPG1" s="80"/>
      <c r="TPH1" s="80"/>
      <c r="TPI1" s="80"/>
      <c r="TPJ1" s="80"/>
      <c r="TPK1" s="80"/>
      <c r="TPL1" s="80"/>
      <c r="TPM1" s="80"/>
      <c r="TPN1" s="80"/>
      <c r="TPO1" s="80"/>
      <c r="TPP1" s="80"/>
      <c r="TPQ1" s="80"/>
      <c r="TPR1" s="80"/>
      <c r="TPS1" s="80"/>
      <c r="TPT1" s="80"/>
      <c r="TPU1" s="80"/>
      <c r="TPV1" s="80"/>
      <c r="TPW1" s="80"/>
      <c r="TPX1" s="80"/>
      <c r="TPY1" s="80"/>
      <c r="TPZ1" s="80"/>
      <c r="TQA1" s="80"/>
      <c r="TQB1" s="80"/>
      <c r="TQC1" s="80"/>
      <c r="TQD1" s="80"/>
      <c r="TQE1" s="80"/>
      <c r="TQF1" s="80"/>
      <c r="TQG1" s="80"/>
      <c r="TQH1" s="80"/>
      <c r="TQI1" s="80"/>
      <c r="TQJ1" s="80"/>
      <c r="TQK1" s="80"/>
      <c r="TQL1" s="80"/>
      <c r="TQM1" s="80"/>
      <c r="TQN1" s="80"/>
      <c r="TQO1" s="80"/>
      <c r="TQP1" s="80"/>
      <c r="TQQ1" s="80"/>
      <c r="TQR1" s="80"/>
      <c r="TQS1" s="80"/>
      <c r="TQT1" s="80"/>
      <c r="TQU1" s="80"/>
      <c r="TQV1" s="80"/>
      <c r="TQW1" s="80"/>
      <c r="TQX1" s="80"/>
      <c r="TQY1" s="80"/>
      <c r="TQZ1" s="80"/>
      <c r="TRA1" s="80"/>
      <c r="TRB1" s="80"/>
      <c r="TRC1" s="80"/>
      <c r="TRD1" s="80"/>
      <c r="TRE1" s="80"/>
      <c r="TRF1" s="80"/>
      <c r="TRG1" s="80"/>
      <c r="TRH1" s="80"/>
      <c r="TRI1" s="80"/>
      <c r="TRJ1" s="80"/>
      <c r="TRK1" s="80"/>
      <c r="TRL1" s="80"/>
      <c r="TRM1" s="80"/>
      <c r="TRN1" s="80"/>
      <c r="TRO1" s="80"/>
      <c r="TRP1" s="80"/>
      <c r="TRQ1" s="80"/>
      <c r="TRR1" s="80"/>
      <c r="TRS1" s="80"/>
      <c r="TRT1" s="80"/>
      <c r="TRU1" s="80"/>
      <c r="TRV1" s="80"/>
      <c r="TRW1" s="80"/>
      <c r="TRX1" s="80"/>
      <c r="TRY1" s="80"/>
      <c r="TRZ1" s="80"/>
      <c r="TSA1" s="80"/>
      <c r="TSB1" s="80"/>
      <c r="TSC1" s="80"/>
      <c r="TSD1" s="80"/>
      <c r="TSE1" s="80"/>
      <c r="TSF1" s="80"/>
      <c r="TSG1" s="80"/>
      <c r="TSH1" s="80"/>
      <c r="TSI1" s="80"/>
      <c r="TSJ1" s="80"/>
      <c r="TSK1" s="80"/>
      <c r="TSL1" s="80"/>
      <c r="TSM1" s="80"/>
      <c r="TSN1" s="80"/>
      <c r="TSO1" s="80"/>
      <c r="TSP1" s="80"/>
      <c r="TSQ1" s="80"/>
      <c r="TSR1" s="80"/>
      <c r="TSS1" s="80"/>
      <c r="TST1" s="80"/>
      <c r="TSU1" s="80"/>
      <c r="TSV1" s="80"/>
      <c r="TSW1" s="80"/>
      <c r="TSX1" s="80"/>
      <c r="TSY1" s="80"/>
      <c r="TSZ1" s="80"/>
      <c r="TTA1" s="80"/>
      <c r="TTB1" s="80"/>
      <c r="TTC1" s="80"/>
      <c r="TTD1" s="80"/>
      <c r="TTE1" s="80"/>
      <c r="TTF1" s="80"/>
      <c r="TTG1" s="80"/>
      <c r="TTH1" s="80"/>
      <c r="TTI1" s="80"/>
      <c r="TTJ1" s="80"/>
      <c r="TTK1" s="80"/>
      <c r="TTL1" s="80"/>
      <c r="TTM1" s="80"/>
      <c r="TTN1" s="80"/>
      <c r="TTO1" s="80"/>
      <c r="TTP1" s="80"/>
      <c r="TTQ1" s="80"/>
      <c r="TTR1" s="80"/>
      <c r="TTS1" s="80"/>
      <c r="TTT1" s="80"/>
      <c r="TTU1" s="80"/>
      <c r="TTV1" s="80"/>
      <c r="TTW1" s="80"/>
      <c r="TTX1" s="80"/>
      <c r="TTY1" s="80"/>
      <c r="TTZ1" s="80"/>
      <c r="TUA1" s="80"/>
      <c r="TUB1" s="80"/>
      <c r="TUC1" s="80"/>
      <c r="TUD1" s="80"/>
      <c r="TUE1" s="80"/>
      <c r="TUF1" s="80"/>
      <c r="TUG1" s="80"/>
      <c r="TUH1" s="80"/>
      <c r="TUI1" s="80"/>
      <c r="TUJ1" s="80"/>
      <c r="TUK1" s="80"/>
      <c r="TUL1" s="80"/>
      <c r="TUM1" s="80"/>
      <c r="TUN1" s="80"/>
      <c r="TUO1" s="80"/>
      <c r="TUP1" s="80"/>
      <c r="TUQ1" s="80"/>
      <c r="TUR1" s="80"/>
      <c r="TUS1" s="80"/>
      <c r="TUT1" s="80"/>
      <c r="TUU1" s="80"/>
      <c r="TUV1" s="80"/>
      <c r="TUW1" s="80"/>
      <c r="TUX1" s="80"/>
      <c r="TUY1" s="80"/>
      <c r="TUZ1" s="80"/>
      <c r="TVA1" s="80"/>
      <c r="TVB1" s="80"/>
      <c r="TVC1" s="80"/>
      <c r="TVD1" s="80"/>
      <c r="TVE1" s="80"/>
      <c r="TVF1" s="80"/>
      <c r="TVG1" s="80"/>
      <c r="TVH1" s="80"/>
      <c r="TVI1" s="80"/>
      <c r="TVJ1" s="80"/>
      <c r="TVK1" s="80"/>
      <c r="TVL1" s="80"/>
      <c r="TVM1" s="80"/>
      <c r="TVN1" s="80"/>
      <c r="TVO1" s="80"/>
      <c r="TVP1" s="80"/>
      <c r="TVQ1" s="80"/>
      <c r="TVR1" s="80"/>
      <c r="TVS1" s="80"/>
      <c r="TVT1" s="80"/>
      <c r="TVU1" s="80"/>
      <c r="TVV1" s="80"/>
      <c r="TVW1" s="80"/>
      <c r="TVX1" s="80"/>
      <c r="TVY1" s="80"/>
      <c r="TVZ1" s="80"/>
      <c r="TWA1" s="80"/>
      <c r="TWB1" s="80"/>
      <c r="TWC1" s="80"/>
      <c r="TWD1" s="80"/>
      <c r="TWE1" s="80"/>
      <c r="TWF1" s="80"/>
      <c r="TWG1" s="80"/>
      <c r="TWH1" s="80"/>
      <c r="TWI1" s="80"/>
      <c r="TWJ1" s="80"/>
      <c r="TWK1" s="80"/>
      <c r="TWL1" s="80"/>
      <c r="TWM1" s="80"/>
      <c r="TWN1" s="80"/>
      <c r="TWO1" s="80"/>
      <c r="TWP1" s="80"/>
      <c r="TWQ1" s="80"/>
      <c r="TWR1" s="80"/>
      <c r="TWS1" s="80"/>
      <c r="TWT1" s="80"/>
      <c r="TWU1" s="80"/>
      <c r="TWV1" s="80"/>
      <c r="TWW1" s="80"/>
      <c r="TWX1" s="80"/>
      <c r="TWY1" s="80"/>
      <c r="TWZ1" s="80"/>
      <c r="TXA1" s="80"/>
      <c r="TXB1" s="80"/>
      <c r="TXC1" s="80"/>
      <c r="TXD1" s="80"/>
      <c r="TXE1" s="80"/>
      <c r="TXF1" s="80"/>
      <c r="TXG1" s="80"/>
      <c r="TXH1" s="80"/>
      <c r="TXI1" s="80"/>
      <c r="TXJ1" s="80"/>
      <c r="TXK1" s="80"/>
      <c r="TXL1" s="80"/>
      <c r="TXM1" s="80"/>
      <c r="TXN1" s="80"/>
      <c r="TXO1" s="80"/>
      <c r="TXP1" s="80"/>
      <c r="TXQ1" s="80"/>
      <c r="TXR1" s="80"/>
      <c r="TXS1" s="80"/>
      <c r="TXT1" s="80"/>
      <c r="TXU1" s="80"/>
      <c r="TXV1" s="80"/>
      <c r="TXW1" s="80"/>
      <c r="TXX1" s="80"/>
      <c r="TXY1" s="80"/>
      <c r="TXZ1" s="80"/>
      <c r="TYA1" s="80"/>
      <c r="TYB1" s="80"/>
      <c r="TYC1" s="80"/>
      <c r="TYD1" s="80"/>
      <c r="TYE1" s="80"/>
      <c r="TYF1" s="80"/>
      <c r="TYG1" s="80"/>
      <c r="TYH1" s="80"/>
      <c r="TYI1" s="80"/>
      <c r="TYJ1" s="80"/>
      <c r="TYK1" s="80"/>
      <c r="TYL1" s="80"/>
      <c r="TYM1" s="80"/>
      <c r="TYN1" s="80"/>
      <c r="TYO1" s="80"/>
      <c r="TYP1" s="80"/>
      <c r="TYQ1" s="80"/>
      <c r="TYR1" s="80"/>
      <c r="TYS1" s="80"/>
      <c r="TYT1" s="80"/>
      <c r="TYU1" s="80"/>
      <c r="TYV1" s="80"/>
      <c r="TYW1" s="80"/>
      <c r="TYX1" s="80"/>
      <c r="TYY1" s="80"/>
      <c r="TYZ1" s="80"/>
      <c r="TZA1" s="80"/>
      <c r="TZB1" s="80"/>
      <c r="TZC1" s="80"/>
      <c r="TZD1" s="80"/>
      <c r="TZE1" s="80"/>
      <c r="TZF1" s="80"/>
      <c r="TZG1" s="80"/>
      <c r="TZH1" s="80"/>
      <c r="TZI1" s="80"/>
      <c r="TZJ1" s="80"/>
      <c r="TZK1" s="80"/>
      <c r="TZL1" s="80"/>
      <c r="TZM1" s="80"/>
      <c r="TZN1" s="80"/>
      <c r="TZO1" s="80"/>
      <c r="TZP1" s="80"/>
      <c r="TZQ1" s="80"/>
      <c r="TZR1" s="80"/>
      <c r="TZS1" s="80"/>
      <c r="TZT1" s="80"/>
      <c r="TZU1" s="80"/>
      <c r="TZV1" s="80"/>
      <c r="TZW1" s="80"/>
      <c r="TZX1" s="80"/>
      <c r="TZY1" s="80"/>
      <c r="TZZ1" s="80"/>
      <c r="UAA1" s="80"/>
      <c r="UAB1" s="80"/>
      <c r="UAC1" s="80"/>
      <c r="UAD1" s="80"/>
      <c r="UAE1" s="80"/>
      <c r="UAF1" s="80"/>
      <c r="UAG1" s="80"/>
      <c r="UAH1" s="80"/>
      <c r="UAI1" s="80"/>
      <c r="UAJ1" s="80"/>
      <c r="UAK1" s="80"/>
      <c r="UAL1" s="80"/>
      <c r="UAM1" s="80"/>
      <c r="UAN1" s="80"/>
      <c r="UAO1" s="80"/>
      <c r="UAP1" s="80"/>
      <c r="UAQ1" s="80"/>
      <c r="UAR1" s="80"/>
      <c r="UAS1" s="80"/>
      <c r="UAT1" s="80"/>
      <c r="UAU1" s="80"/>
      <c r="UAV1" s="80"/>
      <c r="UAW1" s="80"/>
      <c r="UAX1" s="80"/>
      <c r="UAY1" s="80"/>
      <c r="UAZ1" s="80"/>
      <c r="UBA1" s="80"/>
      <c r="UBB1" s="80"/>
      <c r="UBC1" s="80"/>
      <c r="UBD1" s="80"/>
      <c r="UBE1" s="80"/>
      <c r="UBF1" s="80"/>
      <c r="UBG1" s="80"/>
      <c r="UBH1" s="80"/>
      <c r="UBI1" s="80"/>
      <c r="UBJ1" s="80"/>
      <c r="UBK1" s="80"/>
      <c r="UBL1" s="80"/>
      <c r="UBM1" s="80"/>
      <c r="UBN1" s="80"/>
      <c r="UBO1" s="80"/>
      <c r="UBP1" s="80"/>
      <c r="UBQ1" s="80"/>
      <c r="UBR1" s="80"/>
      <c r="UBS1" s="80"/>
      <c r="UBT1" s="80"/>
      <c r="UBU1" s="80"/>
      <c r="UBV1" s="80"/>
      <c r="UBW1" s="80"/>
      <c r="UBX1" s="80"/>
      <c r="UBY1" s="80"/>
      <c r="UBZ1" s="80"/>
      <c r="UCA1" s="80"/>
      <c r="UCB1" s="80"/>
      <c r="UCC1" s="80"/>
      <c r="UCD1" s="80"/>
      <c r="UCE1" s="80"/>
      <c r="UCF1" s="80"/>
      <c r="UCG1" s="80"/>
      <c r="UCH1" s="80"/>
      <c r="UCI1" s="80"/>
      <c r="UCJ1" s="80"/>
      <c r="UCK1" s="80"/>
      <c r="UCL1" s="80"/>
      <c r="UCM1" s="80"/>
      <c r="UCN1" s="80"/>
      <c r="UCO1" s="80"/>
      <c r="UCP1" s="80"/>
      <c r="UCQ1" s="80"/>
      <c r="UCR1" s="80"/>
      <c r="UCS1" s="80"/>
      <c r="UCT1" s="80"/>
      <c r="UCU1" s="80"/>
      <c r="UCV1" s="80"/>
      <c r="UCW1" s="80"/>
      <c r="UCX1" s="80"/>
      <c r="UCY1" s="80"/>
      <c r="UCZ1" s="80"/>
      <c r="UDA1" s="80"/>
      <c r="UDB1" s="80"/>
      <c r="UDC1" s="80"/>
      <c r="UDD1" s="80"/>
      <c r="UDE1" s="80"/>
      <c r="UDF1" s="80"/>
      <c r="UDG1" s="80"/>
      <c r="UDH1" s="80"/>
      <c r="UDI1" s="80"/>
      <c r="UDJ1" s="80"/>
      <c r="UDK1" s="80"/>
      <c r="UDL1" s="80"/>
      <c r="UDM1" s="80"/>
      <c r="UDN1" s="80"/>
      <c r="UDO1" s="80"/>
      <c r="UDP1" s="80"/>
      <c r="UDQ1" s="80"/>
      <c r="UDR1" s="80"/>
      <c r="UDS1" s="80"/>
      <c r="UDT1" s="80"/>
      <c r="UDU1" s="80"/>
      <c r="UDV1" s="80"/>
      <c r="UDW1" s="80"/>
      <c r="UDX1" s="80"/>
      <c r="UDY1" s="80"/>
      <c r="UDZ1" s="80"/>
      <c r="UEA1" s="80"/>
      <c r="UEB1" s="80"/>
      <c r="UEC1" s="80"/>
      <c r="UED1" s="80"/>
      <c r="UEE1" s="80"/>
      <c r="UEF1" s="80"/>
      <c r="UEG1" s="80"/>
      <c r="UEH1" s="80"/>
      <c r="UEI1" s="80"/>
      <c r="UEJ1" s="80"/>
      <c r="UEK1" s="80"/>
      <c r="UEL1" s="80"/>
      <c r="UEM1" s="80"/>
      <c r="UEN1" s="80"/>
      <c r="UEO1" s="80"/>
      <c r="UEP1" s="80"/>
      <c r="UEQ1" s="80"/>
      <c r="UER1" s="80"/>
      <c r="UES1" s="80"/>
      <c r="UET1" s="80"/>
      <c r="UEU1" s="80"/>
      <c r="UEV1" s="80"/>
      <c r="UEW1" s="80"/>
      <c r="UEX1" s="80"/>
      <c r="UEY1" s="80"/>
      <c r="UEZ1" s="80"/>
      <c r="UFA1" s="80"/>
      <c r="UFB1" s="80"/>
      <c r="UFC1" s="80"/>
      <c r="UFD1" s="80"/>
      <c r="UFE1" s="80"/>
      <c r="UFF1" s="80"/>
      <c r="UFG1" s="80"/>
      <c r="UFH1" s="80"/>
      <c r="UFI1" s="80"/>
      <c r="UFJ1" s="80"/>
      <c r="UFK1" s="80"/>
      <c r="UFL1" s="80"/>
      <c r="UFM1" s="80"/>
      <c r="UFN1" s="80"/>
      <c r="UFO1" s="80"/>
      <c r="UFP1" s="80"/>
      <c r="UFQ1" s="80"/>
      <c r="UFR1" s="80"/>
      <c r="UFS1" s="80"/>
      <c r="UFT1" s="80"/>
      <c r="UFU1" s="80"/>
      <c r="UFV1" s="80"/>
      <c r="UFW1" s="80"/>
      <c r="UFX1" s="80"/>
      <c r="UFY1" s="80"/>
      <c r="UFZ1" s="80"/>
      <c r="UGA1" s="80"/>
      <c r="UGB1" s="80"/>
      <c r="UGC1" s="80"/>
      <c r="UGD1" s="80"/>
      <c r="UGE1" s="80"/>
      <c r="UGF1" s="80"/>
      <c r="UGG1" s="80"/>
      <c r="UGH1" s="80"/>
      <c r="UGI1" s="80"/>
      <c r="UGJ1" s="80"/>
      <c r="UGK1" s="80"/>
      <c r="UGL1" s="80"/>
      <c r="UGM1" s="80"/>
      <c r="UGN1" s="80"/>
      <c r="UGO1" s="80"/>
      <c r="UGP1" s="80"/>
      <c r="UGQ1" s="80"/>
      <c r="UGR1" s="80"/>
      <c r="UGS1" s="80"/>
      <c r="UGT1" s="80"/>
      <c r="UGU1" s="80"/>
      <c r="UGV1" s="80"/>
      <c r="UGW1" s="80"/>
      <c r="UGX1" s="80"/>
      <c r="UGY1" s="80"/>
      <c r="UGZ1" s="80"/>
      <c r="UHA1" s="80"/>
      <c r="UHB1" s="80"/>
      <c r="UHC1" s="80"/>
      <c r="UHD1" s="80"/>
      <c r="UHE1" s="80"/>
      <c r="UHF1" s="80"/>
      <c r="UHG1" s="80"/>
      <c r="UHH1" s="80"/>
      <c r="UHI1" s="80"/>
      <c r="UHJ1" s="80"/>
      <c r="UHK1" s="80"/>
      <c r="UHL1" s="80"/>
      <c r="UHM1" s="80"/>
      <c r="UHN1" s="80"/>
      <c r="UHO1" s="80"/>
      <c r="UHP1" s="80"/>
      <c r="UHQ1" s="80"/>
      <c r="UHR1" s="80"/>
      <c r="UHS1" s="80"/>
      <c r="UHT1" s="80"/>
      <c r="UHU1" s="80"/>
      <c r="UHV1" s="80"/>
      <c r="UHW1" s="80"/>
      <c r="UHX1" s="80"/>
      <c r="UHY1" s="80"/>
      <c r="UHZ1" s="80"/>
      <c r="UIA1" s="80"/>
      <c r="UIB1" s="80"/>
      <c r="UIC1" s="80"/>
      <c r="UID1" s="80"/>
      <c r="UIE1" s="80"/>
      <c r="UIF1" s="80"/>
      <c r="UIG1" s="80"/>
      <c r="UIH1" s="80"/>
      <c r="UII1" s="80"/>
      <c r="UIJ1" s="80"/>
      <c r="UIK1" s="80"/>
      <c r="UIL1" s="80"/>
      <c r="UIM1" s="80"/>
      <c r="UIN1" s="80"/>
      <c r="UIO1" s="80"/>
      <c r="UIP1" s="80"/>
      <c r="UIQ1" s="80"/>
      <c r="UIR1" s="80"/>
      <c r="UIS1" s="80"/>
      <c r="UIT1" s="80"/>
      <c r="UIU1" s="80"/>
      <c r="UIV1" s="80"/>
      <c r="UIW1" s="80"/>
      <c r="UIX1" s="80"/>
      <c r="UIY1" s="80"/>
      <c r="UIZ1" s="80"/>
      <c r="UJA1" s="80"/>
      <c r="UJB1" s="80"/>
      <c r="UJC1" s="80"/>
      <c r="UJD1" s="80"/>
      <c r="UJE1" s="80"/>
      <c r="UJF1" s="80"/>
      <c r="UJG1" s="80"/>
      <c r="UJH1" s="80"/>
      <c r="UJI1" s="80"/>
      <c r="UJJ1" s="80"/>
      <c r="UJK1" s="80"/>
      <c r="UJL1" s="80"/>
      <c r="UJM1" s="80"/>
      <c r="UJN1" s="80"/>
      <c r="UJO1" s="80"/>
      <c r="UJP1" s="80"/>
      <c r="UJQ1" s="80"/>
      <c r="UJR1" s="80"/>
      <c r="UJS1" s="80"/>
      <c r="UJT1" s="80"/>
      <c r="UJU1" s="80"/>
      <c r="UJV1" s="80"/>
      <c r="UJW1" s="80"/>
      <c r="UJX1" s="80"/>
      <c r="UJY1" s="80"/>
      <c r="UJZ1" s="80"/>
      <c r="UKA1" s="80"/>
      <c r="UKB1" s="80"/>
      <c r="UKC1" s="80"/>
      <c r="UKD1" s="80"/>
      <c r="UKE1" s="80"/>
      <c r="UKF1" s="80"/>
      <c r="UKG1" s="80"/>
      <c r="UKH1" s="80"/>
      <c r="UKI1" s="80"/>
      <c r="UKJ1" s="80"/>
      <c r="UKK1" s="80"/>
      <c r="UKL1" s="80"/>
      <c r="UKM1" s="80"/>
      <c r="UKN1" s="80"/>
      <c r="UKO1" s="80"/>
      <c r="UKP1" s="80"/>
      <c r="UKQ1" s="80"/>
      <c r="UKR1" s="80"/>
      <c r="UKS1" s="80"/>
      <c r="UKT1" s="80"/>
      <c r="UKU1" s="80"/>
      <c r="UKV1" s="80"/>
      <c r="UKW1" s="80"/>
      <c r="UKX1" s="80"/>
      <c r="UKY1" s="80"/>
      <c r="UKZ1" s="80"/>
      <c r="ULA1" s="80"/>
      <c r="ULB1" s="80"/>
      <c r="ULC1" s="80"/>
      <c r="ULD1" s="80"/>
      <c r="ULE1" s="80"/>
      <c r="ULF1" s="80"/>
      <c r="ULG1" s="80"/>
      <c r="ULH1" s="80"/>
      <c r="ULI1" s="80"/>
      <c r="ULJ1" s="80"/>
      <c r="ULK1" s="80"/>
      <c r="ULL1" s="80"/>
      <c r="ULM1" s="80"/>
      <c r="ULN1" s="80"/>
      <c r="ULO1" s="80"/>
      <c r="ULP1" s="80"/>
      <c r="ULQ1" s="80"/>
      <c r="ULR1" s="80"/>
      <c r="ULS1" s="80"/>
      <c r="ULT1" s="80"/>
      <c r="ULU1" s="80"/>
      <c r="ULV1" s="80"/>
      <c r="ULW1" s="80"/>
      <c r="ULX1" s="80"/>
      <c r="ULY1" s="80"/>
      <c r="ULZ1" s="80"/>
      <c r="UMA1" s="80"/>
      <c r="UMB1" s="80"/>
      <c r="UMC1" s="80"/>
      <c r="UMD1" s="80"/>
      <c r="UME1" s="80"/>
      <c r="UMF1" s="80"/>
      <c r="UMG1" s="80"/>
      <c r="UMH1" s="80"/>
      <c r="UMI1" s="80"/>
      <c r="UMJ1" s="80"/>
      <c r="UMK1" s="80"/>
      <c r="UML1" s="80"/>
      <c r="UMM1" s="80"/>
      <c r="UMN1" s="80"/>
      <c r="UMO1" s="80"/>
      <c r="UMP1" s="80"/>
      <c r="UMQ1" s="80"/>
      <c r="UMR1" s="80"/>
      <c r="UMS1" s="80"/>
      <c r="UMT1" s="80"/>
      <c r="UMU1" s="80"/>
      <c r="UMV1" s="80"/>
      <c r="UMW1" s="80"/>
      <c r="UMX1" s="80"/>
      <c r="UMY1" s="80"/>
      <c r="UMZ1" s="80"/>
      <c r="UNA1" s="80"/>
      <c r="UNB1" s="80"/>
      <c r="UNC1" s="80"/>
      <c r="UND1" s="80"/>
      <c r="UNE1" s="80"/>
      <c r="UNF1" s="80"/>
      <c r="UNG1" s="80"/>
      <c r="UNH1" s="80"/>
      <c r="UNI1" s="80"/>
      <c r="UNJ1" s="80"/>
      <c r="UNK1" s="80"/>
      <c r="UNL1" s="80"/>
      <c r="UNM1" s="80"/>
      <c r="UNN1" s="80"/>
      <c r="UNO1" s="80"/>
      <c r="UNP1" s="80"/>
      <c r="UNQ1" s="80"/>
      <c r="UNR1" s="80"/>
      <c r="UNS1" s="80"/>
      <c r="UNT1" s="80"/>
      <c r="UNU1" s="80"/>
      <c r="UNV1" s="80"/>
      <c r="UNW1" s="80"/>
      <c r="UNX1" s="80"/>
      <c r="UNY1" s="80"/>
      <c r="UNZ1" s="80"/>
      <c r="UOA1" s="80"/>
      <c r="UOB1" s="80"/>
      <c r="UOC1" s="80"/>
      <c r="UOD1" s="80"/>
      <c r="UOE1" s="80"/>
      <c r="UOF1" s="80"/>
      <c r="UOG1" s="80"/>
      <c r="UOH1" s="80"/>
      <c r="UOI1" s="80"/>
      <c r="UOJ1" s="80"/>
      <c r="UOK1" s="80"/>
      <c r="UOL1" s="80"/>
      <c r="UOM1" s="80"/>
      <c r="UON1" s="80"/>
      <c r="UOO1" s="80"/>
      <c r="UOP1" s="80"/>
      <c r="UOQ1" s="80"/>
      <c r="UOR1" s="80"/>
      <c r="UOS1" s="80"/>
      <c r="UOT1" s="80"/>
      <c r="UOU1" s="80"/>
      <c r="UOV1" s="80"/>
      <c r="UOW1" s="80"/>
      <c r="UOX1" s="80"/>
      <c r="UOY1" s="80"/>
      <c r="UOZ1" s="80"/>
      <c r="UPA1" s="80"/>
      <c r="UPB1" s="80"/>
      <c r="UPC1" s="80"/>
      <c r="UPD1" s="80"/>
      <c r="UPE1" s="80"/>
      <c r="UPF1" s="80"/>
      <c r="UPG1" s="80"/>
      <c r="UPH1" s="80"/>
      <c r="UPI1" s="80"/>
      <c r="UPJ1" s="80"/>
      <c r="UPK1" s="80"/>
      <c r="UPL1" s="80"/>
      <c r="UPM1" s="80"/>
      <c r="UPN1" s="80"/>
      <c r="UPO1" s="80"/>
      <c r="UPP1" s="80"/>
      <c r="UPQ1" s="80"/>
      <c r="UPR1" s="80"/>
      <c r="UPS1" s="80"/>
      <c r="UPT1" s="80"/>
      <c r="UPU1" s="80"/>
      <c r="UPV1" s="80"/>
      <c r="UPW1" s="80"/>
      <c r="UPX1" s="80"/>
      <c r="UPY1" s="80"/>
      <c r="UPZ1" s="80"/>
      <c r="UQA1" s="80"/>
      <c r="UQB1" s="80"/>
      <c r="UQC1" s="80"/>
      <c r="UQD1" s="80"/>
      <c r="UQE1" s="80"/>
      <c r="UQF1" s="80"/>
      <c r="UQG1" s="80"/>
      <c r="UQH1" s="80"/>
      <c r="UQI1" s="80"/>
      <c r="UQJ1" s="80"/>
      <c r="UQK1" s="80"/>
      <c r="UQL1" s="80"/>
      <c r="UQM1" s="80"/>
      <c r="UQN1" s="80"/>
      <c r="UQO1" s="80"/>
      <c r="UQP1" s="80"/>
      <c r="UQQ1" s="80"/>
      <c r="UQR1" s="80"/>
      <c r="UQS1" s="80"/>
      <c r="UQT1" s="80"/>
      <c r="UQU1" s="80"/>
      <c r="UQV1" s="80"/>
      <c r="UQW1" s="80"/>
      <c r="UQX1" s="80"/>
      <c r="UQY1" s="80"/>
      <c r="UQZ1" s="80"/>
      <c r="URA1" s="80"/>
      <c r="URB1" s="80"/>
      <c r="URC1" s="80"/>
      <c r="URD1" s="80"/>
      <c r="URE1" s="80"/>
      <c r="URF1" s="80"/>
      <c r="URG1" s="80"/>
      <c r="URH1" s="80"/>
      <c r="URI1" s="80"/>
      <c r="URJ1" s="80"/>
      <c r="URK1" s="80"/>
      <c r="URL1" s="80"/>
      <c r="URM1" s="80"/>
      <c r="URN1" s="80"/>
      <c r="URO1" s="80"/>
      <c r="URP1" s="80"/>
      <c r="URQ1" s="80"/>
      <c r="URR1" s="80"/>
      <c r="URS1" s="80"/>
      <c r="URT1" s="80"/>
      <c r="URU1" s="80"/>
      <c r="URV1" s="80"/>
      <c r="URW1" s="80"/>
      <c r="URX1" s="80"/>
      <c r="URY1" s="80"/>
      <c r="URZ1" s="80"/>
      <c r="USA1" s="80"/>
      <c r="USB1" s="80"/>
      <c r="USC1" s="80"/>
      <c r="USD1" s="80"/>
      <c r="USE1" s="80"/>
      <c r="USF1" s="80"/>
      <c r="USG1" s="80"/>
      <c r="USH1" s="80"/>
      <c r="USI1" s="80"/>
      <c r="USJ1" s="80"/>
      <c r="USK1" s="80"/>
      <c r="USL1" s="80"/>
      <c r="USM1" s="80"/>
      <c r="USN1" s="80"/>
      <c r="USO1" s="80"/>
      <c r="USP1" s="80"/>
      <c r="USQ1" s="80"/>
      <c r="USR1" s="80"/>
      <c r="USS1" s="80"/>
      <c r="UST1" s="80"/>
      <c r="USU1" s="80"/>
      <c r="USV1" s="80"/>
      <c r="USW1" s="80"/>
      <c r="USX1" s="80"/>
      <c r="USY1" s="80"/>
      <c r="USZ1" s="80"/>
      <c r="UTA1" s="80"/>
      <c r="UTB1" s="80"/>
      <c r="UTC1" s="80"/>
      <c r="UTD1" s="80"/>
      <c r="UTE1" s="80"/>
      <c r="UTF1" s="80"/>
      <c r="UTG1" s="80"/>
      <c r="UTH1" s="80"/>
      <c r="UTI1" s="80"/>
      <c r="UTJ1" s="80"/>
      <c r="UTK1" s="80"/>
      <c r="UTL1" s="80"/>
      <c r="UTM1" s="80"/>
      <c r="UTN1" s="80"/>
      <c r="UTO1" s="80"/>
      <c r="UTP1" s="80"/>
      <c r="UTQ1" s="80"/>
      <c r="UTR1" s="80"/>
      <c r="UTS1" s="80"/>
      <c r="UTT1" s="80"/>
      <c r="UTU1" s="80"/>
      <c r="UTV1" s="80"/>
      <c r="UTW1" s="80"/>
      <c r="UTX1" s="80"/>
      <c r="UTY1" s="80"/>
      <c r="UTZ1" s="80"/>
      <c r="UUA1" s="80"/>
      <c r="UUB1" s="80"/>
      <c r="UUC1" s="80"/>
      <c r="UUD1" s="80"/>
      <c r="UUE1" s="80"/>
      <c r="UUF1" s="80"/>
      <c r="UUG1" s="80"/>
      <c r="UUH1" s="80"/>
      <c r="UUI1" s="80"/>
      <c r="UUJ1" s="80"/>
      <c r="UUK1" s="80"/>
      <c r="UUL1" s="80"/>
      <c r="UUM1" s="80"/>
      <c r="UUN1" s="80"/>
      <c r="UUO1" s="80"/>
      <c r="UUP1" s="80"/>
      <c r="UUQ1" s="80"/>
      <c r="UUR1" s="80"/>
      <c r="UUS1" s="80"/>
      <c r="UUT1" s="80"/>
      <c r="UUU1" s="80"/>
      <c r="UUV1" s="80"/>
      <c r="UUW1" s="80"/>
      <c r="UUX1" s="80"/>
      <c r="UUY1" s="80"/>
      <c r="UUZ1" s="80"/>
      <c r="UVA1" s="80"/>
      <c r="UVB1" s="80"/>
      <c r="UVC1" s="80"/>
      <c r="UVD1" s="80"/>
      <c r="UVE1" s="80"/>
      <c r="UVF1" s="80"/>
      <c r="UVG1" s="80"/>
      <c r="UVH1" s="80"/>
      <c r="UVI1" s="80"/>
      <c r="UVJ1" s="80"/>
      <c r="UVK1" s="80"/>
      <c r="UVL1" s="80"/>
      <c r="UVM1" s="80"/>
      <c r="UVN1" s="80"/>
      <c r="UVO1" s="80"/>
      <c r="UVP1" s="80"/>
      <c r="UVQ1" s="80"/>
      <c r="UVR1" s="80"/>
      <c r="UVS1" s="80"/>
      <c r="UVT1" s="80"/>
      <c r="UVU1" s="80"/>
      <c r="UVV1" s="80"/>
      <c r="UVW1" s="80"/>
      <c r="UVX1" s="80"/>
      <c r="UVY1" s="80"/>
      <c r="UVZ1" s="80"/>
      <c r="UWA1" s="80"/>
      <c r="UWB1" s="80"/>
      <c r="UWC1" s="80"/>
      <c r="UWD1" s="80"/>
      <c r="UWE1" s="80"/>
      <c r="UWF1" s="80"/>
      <c r="UWG1" s="80"/>
      <c r="UWH1" s="80"/>
      <c r="UWI1" s="80"/>
      <c r="UWJ1" s="80"/>
      <c r="UWK1" s="80"/>
      <c r="UWL1" s="80"/>
      <c r="UWM1" s="80"/>
      <c r="UWN1" s="80"/>
      <c r="UWO1" s="80"/>
      <c r="UWP1" s="80"/>
      <c r="UWQ1" s="80"/>
      <c r="UWR1" s="80"/>
      <c r="UWS1" s="80"/>
      <c r="UWT1" s="80"/>
      <c r="UWU1" s="80"/>
      <c r="UWV1" s="80"/>
      <c r="UWW1" s="80"/>
      <c r="UWX1" s="80"/>
      <c r="UWY1" s="80"/>
      <c r="UWZ1" s="80"/>
      <c r="UXA1" s="80"/>
      <c r="UXB1" s="80"/>
      <c r="UXC1" s="80"/>
      <c r="UXD1" s="80"/>
      <c r="UXE1" s="80"/>
      <c r="UXF1" s="80"/>
      <c r="UXG1" s="80"/>
      <c r="UXH1" s="80"/>
      <c r="UXI1" s="80"/>
      <c r="UXJ1" s="80"/>
      <c r="UXK1" s="80"/>
      <c r="UXL1" s="80"/>
      <c r="UXM1" s="80"/>
      <c r="UXN1" s="80"/>
      <c r="UXO1" s="80"/>
      <c r="UXP1" s="80"/>
      <c r="UXQ1" s="80"/>
      <c r="UXR1" s="80"/>
      <c r="UXS1" s="80"/>
      <c r="UXT1" s="80"/>
      <c r="UXU1" s="80"/>
      <c r="UXV1" s="80"/>
      <c r="UXW1" s="80"/>
      <c r="UXX1" s="80"/>
      <c r="UXY1" s="80"/>
      <c r="UXZ1" s="80"/>
      <c r="UYA1" s="80"/>
      <c r="UYB1" s="80"/>
      <c r="UYC1" s="80"/>
      <c r="UYD1" s="80"/>
      <c r="UYE1" s="80"/>
      <c r="UYF1" s="80"/>
      <c r="UYG1" s="80"/>
      <c r="UYH1" s="80"/>
      <c r="UYI1" s="80"/>
      <c r="UYJ1" s="80"/>
      <c r="UYK1" s="80"/>
      <c r="UYL1" s="80"/>
      <c r="UYM1" s="80"/>
      <c r="UYN1" s="80"/>
      <c r="UYO1" s="80"/>
      <c r="UYP1" s="80"/>
      <c r="UYQ1" s="80"/>
      <c r="UYR1" s="80"/>
      <c r="UYS1" s="80"/>
      <c r="UYT1" s="80"/>
      <c r="UYU1" s="80"/>
      <c r="UYV1" s="80"/>
      <c r="UYW1" s="80"/>
      <c r="UYX1" s="80"/>
      <c r="UYY1" s="80"/>
      <c r="UYZ1" s="80"/>
      <c r="UZA1" s="80"/>
      <c r="UZB1" s="80"/>
      <c r="UZC1" s="80"/>
      <c r="UZD1" s="80"/>
      <c r="UZE1" s="80"/>
      <c r="UZF1" s="80"/>
      <c r="UZG1" s="80"/>
      <c r="UZH1" s="80"/>
      <c r="UZI1" s="80"/>
      <c r="UZJ1" s="80"/>
      <c r="UZK1" s="80"/>
      <c r="UZL1" s="80"/>
      <c r="UZM1" s="80"/>
      <c r="UZN1" s="80"/>
      <c r="UZO1" s="80"/>
      <c r="UZP1" s="80"/>
      <c r="UZQ1" s="80"/>
      <c r="UZR1" s="80"/>
      <c r="UZS1" s="80"/>
      <c r="UZT1" s="80"/>
      <c r="UZU1" s="80"/>
      <c r="UZV1" s="80"/>
      <c r="UZW1" s="80"/>
      <c r="UZX1" s="80"/>
      <c r="UZY1" s="80"/>
      <c r="UZZ1" s="80"/>
      <c r="VAA1" s="80"/>
      <c r="VAB1" s="80"/>
      <c r="VAC1" s="80"/>
      <c r="VAD1" s="80"/>
      <c r="VAE1" s="80"/>
      <c r="VAF1" s="80"/>
      <c r="VAG1" s="80"/>
      <c r="VAH1" s="80"/>
      <c r="VAI1" s="80"/>
      <c r="VAJ1" s="80"/>
      <c r="VAK1" s="80"/>
      <c r="VAL1" s="80"/>
      <c r="VAM1" s="80"/>
      <c r="VAN1" s="80"/>
      <c r="VAO1" s="80"/>
      <c r="VAP1" s="80"/>
      <c r="VAQ1" s="80"/>
      <c r="VAR1" s="80"/>
      <c r="VAS1" s="80"/>
      <c r="VAT1" s="80"/>
      <c r="VAU1" s="80"/>
      <c r="VAV1" s="80"/>
      <c r="VAW1" s="80"/>
      <c r="VAX1" s="80"/>
      <c r="VAY1" s="80"/>
      <c r="VAZ1" s="80"/>
      <c r="VBA1" s="80"/>
      <c r="VBB1" s="80"/>
      <c r="VBC1" s="80"/>
      <c r="VBD1" s="80"/>
      <c r="VBE1" s="80"/>
      <c r="VBF1" s="80"/>
      <c r="VBG1" s="80"/>
      <c r="VBH1" s="80"/>
      <c r="VBI1" s="80"/>
      <c r="VBJ1" s="80"/>
      <c r="VBK1" s="80"/>
      <c r="VBL1" s="80"/>
      <c r="VBM1" s="80"/>
      <c r="VBN1" s="80"/>
      <c r="VBO1" s="80"/>
      <c r="VBP1" s="80"/>
      <c r="VBQ1" s="80"/>
      <c r="VBR1" s="80"/>
      <c r="VBS1" s="80"/>
      <c r="VBT1" s="80"/>
      <c r="VBU1" s="80"/>
      <c r="VBV1" s="80"/>
      <c r="VBW1" s="80"/>
      <c r="VBX1" s="80"/>
      <c r="VBY1" s="80"/>
      <c r="VBZ1" s="80"/>
      <c r="VCA1" s="80"/>
      <c r="VCB1" s="80"/>
      <c r="VCC1" s="80"/>
      <c r="VCD1" s="80"/>
      <c r="VCE1" s="80"/>
      <c r="VCF1" s="80"/>
      <c r="VCG1" s="80"/>
      <c r="VCH1" s="80"/>
      <c r="VCI1" s="80"/>
      <c r="VCJ1" s="80"/>
      <c r="VCK1" s="80"/>
      <c r="VCL1" s="80"/>
      <c r="VCM1" s="80"/>
      <c r="VCN1" s="80"/>
      <c r="VCO1" s="80"/>
      <c r="VCP1" s="80"/>
      <c r="VCQ1" s="80"/>
      <c r="VCR1" s="80"/>
      <c r="VCS1" s="80"/>
      <c r="VCT1" s="80"/>
      <c r="VCU1" s="80"/>
      <c r="VCV1" s="80"/>
      <c r="VCW1" s="80"/>
      <c r="VCX1" s="80"/>
      <c r="VCY1" s="80"/>
      <c r="VCZ1" s="80"/>
      <c r="VDA1" s="80"/>
      <c r="VDB1" s="80"/>
      <c r="VDC1" s="80"/>
      <c r="VDD1" s="80"/>
      <c r="VDE1" s="80"/>
      <c r="VDF1" s="80"/>
      <c r="VDG1" s="80"/>
      <c r="VDH1" s="80"/>
      <c r="VDI1" s="80"/>
      <c r="VDJ1" s="80"/>
      <c r="VDK1" s="80"/>
      <c r="VDL1" s="80"/>
      <c r="VDM1" s="80"/>
      <c r="VDN1" s="80"/>
      <c r="VDO1" s="80"/>
      <c r="VDP1" s="80"/>
      <c r="VDQ1" s="80"/>
      <c r="VDR1" s="80"/>
      <c r="VDS1" s="80"/>
      <c r="VDT1" s="80"/>
      <c r="VDU1" s="80"/>
      <c r="VDV1" s="80"/>
      <c r="VDW1" s="80"/>
      <c r="VDX1" s="80"/>
      <c r="VDY1" s="80"/>
      <c r="VDZ1" s="80"/>
      <c r="VEA1" s="80"/>
      <c r="VEB1" s="80"/>
      <c r="VEC1" s="80"/>
      <c r="VED1" s="80"/>
      <c r="VEE1" s="80"/>
      <c r="VEF1" s="80"/>
      <c r="VEG1" s="80"/>
      <c r="VEH1" s="80"/>
      <c r="VEI1" s="80"/>
      <c r="VEJ1" s="80"/>
      <c r="VEK1" s="80"/>
      <c r="VEL1" s="80"/>
      <c r="VEM1" s="80"/>
      <c r="VEN1" s="80"/>
      <c r="VEO1" s="80"/>
      <c r="VEP1" s="80"/>
      <c r="VEQ1" s="80"/>
      <c r="VER1" s="80"/>
      <c r="VES1" s="80"/>
      <c r="VET1" s="80"/>
      <c r="VEU1" s="80"/>
      <c r="VEV1" s="80"/>
      <c r="VEW1" s="80"/>
      <c r="VEX1" s="80"/>
      <c r="VEY1" s="80"/>
      <c r="VEZ1" s="80"/>
      <c r="VFA1" s="80"/>
      <c r="VFB1" s="80"/>
      <c r="VFC1" s="80"/>
      <c r="VFD1" s="80"/>
      <c r="VFE1" s="80"/>
      <c r="VFF1" s="80"/>
      <c r="VFG1" s="80"/>
      <c r="VFH1" s="80"/>
      <c r="VFI1" s="80"/>
      <c r="VFJ1" s="80"/>
      <c r="VFK1" s="80"/>
      <c r="VFL1" s="80"/>
      <c r="VFM1" s="80"/>
      <c r="VFN1" s="80"/>
      <c r="VFO1" s="80"/>
      <c r="VFP1" s="80"/>
      <c r="VFQ1" s="80"/>
      <c r="VFR1" s="80"/>
      <c r="VFS1" s="80"/>
      <c r="VFT1" s="80"/>
      <c r="VFU1" s="80"/>
      <c r="VFV1" s="80"/>
      <c r="VFW1" s="80"/>
      <c r="VFX1" s="80"/>
      <c r="VFY1" s="80"/>
      <c r="VFZ1" s="80"/>
      <c r="VGA1" s="80"/>
      <c r="VGB1" s="80"/>
      <c r="VGC1" s="80"/>
      <c r="VGD1" s="80"/>
      <c r="VGE1" s="80"/>
      <c r="VGF1" s="80"/>
      <c r="VGG1" s="80"/>
      <c r="VGH1" s="80"/>
      <c r="VGI1" s="80"/>
      <c r="VGJ1" s="80"/>
      <c r="VGK1" s="80"/>
      <c r="VGL1" s="80"/>
      <c r="VGM1" s="80"/>
      <c r="VGN1" s="80"/>
      <c r="VGO1" s="80"/>
      <c r="VGP1" s="80"/>
      <c r="VGQ1" s="80"/>
      <c r="VGR1" s="80"/>
      <c r="VGS1" s="80"/>
      <c r="VGT1" s="80"/>
      <c r="VGU1" s="80"/>
      <c r="VGV1" s="80"/>
      <c r="VGW1" s="80"/>
      <c r="VGX1" s="80"/>
      <c r="VGY1" s="80"/>
      <c r="VGZ1" s="80"/>
      <c r="VHA1" s="80"/>
      <c r="VHB1" s="80"/>
      <c r="VHC1" s="80"/>
      <c r="VHD1" s="80"/>
      <c r="VHE1" s="80"/>
      <c r="VHF1" s="80"/>
      <c r="VHG1" s="80"/>
      <c r="VHH1" s="80"/>
      <c r="VHI1" s="80"/>
      <c r="VHJ1" s="80"/>
      <c r="VHK1" s="80"/>
      <c r="VHL1" s="80"/>
      <c r="VHM1" s="80"/>
      <c r="VHN1" s="80"/>
      <c r="VHO1" s="80"/>
      <c r="VHP1" s="80"/>
      <c r="VHQ1" s="80"/>
      <c r="VHR1" s="80"/>
      <c r="VHS1" s="80"/>
      <c r="VHT1" s="80"/>
      <c r="VHU1" s="80"/>
      <c r="VHV1" s="80"/>
      <c r="VHW1" s="80"/>
      <c r="VHX1" s="80"/>
      <c r="VHY1" s="80"/>
      <c r="VHZ1" s="80"/>
      <c r="VIA1" s="80"/>
      <c r="VIB1" s="80"/>
      <c r="VIC1" s="80"/>
      <c r="VID1" s="80"/>
      <c r="VIE1" s="80"/>
      <c r="VIF1" s="80"/>
      <c r="VIG1" s="80"/>
      <c r="VIH1" s="80"/>
      <c r="VII1" s="80"/>
      <c r="VIJ1" s="80"/>
      <c r="VIK1" s="80"/>
      <c r="VIL1" s="80"/>
      <c r="VIM1" s="80"/>
      <c r="VIN1" s="80"/>
      <c r="VIO1" s="80"/>
      <c r="VIP1" s="80"/>
      <c r="VIQ1" s="80"/>
      <c r="VIR1" s="80"/>
      <c r="VIS1" s="80"/>
      <c r="VIT1" s="80"/>
      <c r="VIU1" s="80"/>
      <c r="VIV1" s="80"/>
      <c r="VIW1" s="80"/>
      <c r="VIX1" s="80"/>
      <c r="VIY1" s="80"/>
      <c r="VIZ1" s="80"/>
      <c r="VJA1" s="80"/>
      <c r="VJB1" s="80"/>
      <c r="VJC1" s="80"/>
      <c r="VJD1" s="80"/>
      <c r="VJE1" s="80"/>
      <c r="VJF1" s="80"/>
      <c r="VJG1" s="80"/>
      <c r="VJH1" s="80"/>
      <c r="VJI1" s="80"/>
      <c r="VJJ1" s="80"/>
      <c r="VJK1" s="80"/>
      <c r="VJL1" s="80"/>
      <c r="VJM1" s="80"/>
      <c r="VJN1" s="80"/>
      <c r="VJO1" s="80"/>
      <c r="VJP1" s="80"/>
      <c r="VJQ1" s="80"/>
      <c r="VJR1" s="80"/>
      <c r="VJS1" s="80"/>
      <c r="VJT1" s="80"/>
      <c r="VJU1" s="80"/>
      <c r="VJV1" s="80"/>
      <c r="VJW1" s="80"/>
      <c r="VJX1" s="80"/>
      <c r="VJY1" s="80"/>
      <c r="VJZ1" s="80"/>
      <c r="VKA1" s="80"/>
      <c r="VKB1" s="80"/>
      <c r="VKC1" s="80"/>
      <c r="VKD1" s="80"/>
      <c r="VKE1" s="80"/>
      <c r="VKF1" s="80"/>
      <c r="VKG1" s="80"/>
      <c r="VKH1" s="80"/>
      <c r="VKI1" s="80"/>
      <c r="VKJ1" s="80"/>
      <c r="VKK1" s="80"/>
      <c r="VKL1" s="80"/>
      <c r="VKM1" s="80"/>
      <c r="VKN1" s="80"/>
      <c r="VKO1" s="80"/>
      <c r="VKP1" s="80"/>
      <c r="VKQ1" s="80"/>
      <c r="VKR1" s="80"/>
      <c r="VKS1" s="80"/>
      <c r="VKT1" s="80"/>
      <c r="VKU1" s="80"/>
      <c r="VKV1" s="80"/>
      <c r="VKW1" s="80"/>
      <c r="VKX1" s="80"/>
      <c r="VKY1" s="80"/>
      <c r="VKZ1" s="80"/>
      <c r="VLA1" s="80"/>
      <c r="VLB1" s="80"/>
      <c r="VLC1" s="80"/>
      <c r="VLD1" s="80"/>
      <c r="VLE1" s="80"/>
      <c r="VLF1" s="80"/>
      <c r="VLG1" s="80"/>
      <c r="VLH1" s="80"/>
      <c r="VLI1" s="80"/>
      <c r="VLJ1" s="80"/>
      <c r="VLK1" s="80"/>
      <c r="VLL1" s="80"/>
      <c r="VLM1" s="80"/>
      <c r="VLN1" s="80"/>
      <c r="VLO1" s="80"/>
      <c r="VLP1" s="80"/>
      <c r="VLQ1" s="80"/>
      <c r="VLR1" s="80"/>
      <c r="VLS1" s="80"/>
      <c r="VLT1" s="80"/>
      <c r="VLU1" s="80"/>
      <c r="VLV1" s="80"/>
      <c r="VLW1" s="80"/>
      <c r="VLX1" s="80"/>
      <c r="VLY1" s="80"/>
      <c r="VLZ1" s="80"/>
      <c r="VMA1" s="80"/>
      <c r="VMB1" s="80"/>
      <c r="VMC1" s="80"/>
      <c r="VMD1" s="80"/>
      <c r="VME1" s="80"/>
      <c r="VMF1" s="80"/>
      <c r="VMG1" s="80"/>
      <c r="VMH1" s="80"/>
      <c r="VMI1" s="80"/>
      <c r="VMJ1" s="80"/>
      <c r="VMK1" s="80"/>
      <c r="VML1" s="80"/>
      <c r="VMM1" s="80"/>
      <c r="VMN1" s="80"/>
      <c r="VMO1" s="80"/>
      <c r="VMP1" s="80"/>
      <c r="VMQ1" s="80"/>
      <c r="VMR1" s="80"/>
      <c r="VMS1" s="80"/>
      <c r="VMT1" s="80"/>
      <c r="VMU1" s="80"/>
      <c r="VMV1" s="80"/>
      <c r="VMW1" s="80"/>
      <c r="VMX1" s="80"/>
      <c r="VMY1" s="80"/>
      <c r="VMZ1" s="80"/>
      <c r="VNA1" s="80"/>
      <c r="VNB1" s="80"/>
      <c r="VNC1" s="80"/>
      <c r="VND1" s="80"/>
      <c r="VNE1" s="80"/>
      <c r="VNF1" s="80"/>
      <c r="VNG1" s="80"/>
      <c r="VNH1" s="80"/>
      <c r="VNI1" s="80"/>
      <c r="VNJ1" s="80"/>
      <c r="VNK1" s="80"/>
      <c r="VNL1" s="80"/>
      <c r="VNM1" s="80"/>
      <c r="VNN1" s="80"/>
      <c r="VNO1" s="80"/>
      <c r="VNP1" s="80"/>
      <c r="VNQ1" s="80"/>
      <c r="VNR1" s="80"/>
      <c r="VNS1" s="80"/>
      <c r="VNT1" s="80"/>
      <c r="VNU1" s="80"/>
      <c r="VNV1" s="80"/>
      <c r="VNW1" s="80"/>
      <c r="VNX1" s="80"/>
      <c r="VNY1" s="80"/>
      <c r="VNZ1" s="80"/>
      <c r="VOA1" s="80"/>
      <c r="VOB1" s="80"/>
      <c r="VOC1" s="80"/>
      <c r="VOD1" s="80"/>
      <c r="VOE1" s="80"/>
      <c r="VOF1" s="80"/>
      <c r="VOG1" s="80"/>
      <c r="VOH1" s="80"/>
      <c r="VOI1" s="80"/>
      <c r="VOJ1" s="80"/>
      <c r="VOK1" s="80"/>
      <c r="VOL1" s="80"/>
      <c r="VOM1" s="80"/>
      <c r="VON1" s="80"/>
      <c r="VOO1" s="80"/>
      <c r="VOP1" s="80"/>
      <c r="VOQ1" s="80"/>
      <c r="VOR1" s="80"/>
      <c r="VOS1" s="80"/>
      <c r="VOT1" s="80"/>
      <c r="VOU1" s="80"/>
      <c r="VOV1" s="80"/>
      <c r="VOW1" s="80"/>
      <c r="VOX1" s="80"/>
      <c r="VOY1" s="80"/>
      <c r="VOZ1" s="80"/>
      <c r="VPA1" s="80"/>
      <c r="VPB1" s="80"/>
      <c r="VPC1" s="80"/>
      <c r="VPD1" s="80"/>
      <c r="VPE1" s="80"/>
      <c r="VPF1" s="80"/>
      <c r="VPG1" s="80"/>
      <c r="VPH1" s="80"/>
      <c r="VPI1" s="80"/>
      <c r="VPJ1" s="80"/>
      <c r="VPK1" s="80"/>
      <c r="VPL1" s="80"/>
      <c r="VPM1" s="80"/>
      <c r="VPN1" s="80"/>
      <c r="VPO1" s="80"/>
      <c r="VPP1" s="80"/>
      <c r="VPQ1" s="80"/>
      <c r="VPR1" s="80"/>
      <c r="VPS1" s="80"/>
      <c r="VPT1" s="80"/>
      <c r="VPU1" s="80"/>
      <c r="VPV1" s="80"/>
      <c r="VPW1" s="80"/>
      <c r="VPX1" s="80"/>
      <c r="VPY1" s="80"/>
      <c r="VPZ1" s="80"/>
      <c r="VQA1" s="80"/>
      <c r="VQB1" s="80"/>
      <c r="VQC1" s="80"/>
      <c r="VQD1" s="80"/>
      <c r="VQE1" s="80"/>
      <c r="VQF1" s="80"/>
      <c r="VQG1" s="80"/>
      <c r="VQH1" s="80"/>
      <c r="VQI1" s="80"/>
      <c r="VQJ1" s="80"/>
      <c r="VQK1" s="80"/>
      <c r="VQL1" s="80"/>
      <c r="VQM1" s="80"/>
      <c r="VQN1" s="80"/>
      <c r="VQO1" s="80"/>
      <c r="VQP1" s="80"/>
      <c r="VQQ1" s="80"/>
      <c r="VQR1" s="80"/>
      <c r="VQS1" s="80"/>
      <c r="VQT1" s="80"/>
      <c r="VQU1" s="80"/>
      <c r="VQV1" s="80"/>
      <c r="VQW1" s="80"/>
      <c r="VQX1" s="80"/>
      <c r="VQY1" s="80"/>
      <c r="VQZ1" s="80"/>
      <c r="VRA1" s="80"/>
      <c r="VRB1" s="80"/>
      <c r="VRC1" s="80"/>
      <c r="VRD1" s="80"/>
      <c r="VRE1" s="80"/>
      <c r="VRF1" s="80"/>
      <c r="VRG1" s="80"/>
      <c r="VRH1" s="80"/>
      <c r="VRI1" s="80"/>
      <c r="VRJ1" s="80"/>
      <c r="VRK1" s="80"/>
      <c r="VRL1" s="80"/>
      <c r="VRM1" s="80"/>
      <c r="VRN1" s="80"/>
      <c r="VRO1" s="80"/>
      <c r="VRP1" s="80"/>
      <c r="VRQ1" s="80"/>
      <c r="VRR1" s="80"/>
      <c r="VRS1" s="80"/>
      <c r="VRT1" s="80"/>
      <c r="VRU1" s="80"/>
      <c r="VRV1" s="80"/>
      <c r="VRW1" s="80"/>
      <c r="VRX1" s="80"/>
      <c r="VRY1" s="80"/>
      <c r="VRZ1" s="80"/>
      <c r="VSA1" s="80"/>
      <c r="VSB1" s="80"/>
      <c r="VSC1" s="80"/>
      <c r="VSD1" s="80"/>
      <c r="VSE1" s="80"/>
      <c r="VSF1" s="80"/>
      <c r="VSG1" s="80"/>
      <c r="VSH1" s="80"/>
      <c r="VSI1" s="80"/>
      <c r="VSJ1" s="80"/>
      <c r="VSK1" s="80"/>
      <c r="VSL1" s="80"/>
      <c r="VSM1" s="80"/>
      <c r="VSN1" s="80"/>
      <c r="VSO1" s="80"/>
      <c r="VSP1" s="80"/>
      <c r="VSQ1" s="80"/>
      <c r="VSR1" s="80"/>
      <c r="VSS1" s="80"/>
      <c r="VST1" s="80"/>
      <c r="VSU1" s="80"/>
      <c r="VSV1" s="80"/>
      <c r="VSW1" s="80"/>
      <c r="VSX1" s="80"/>
      <c r="VSY1" s="80"/>
      <c r="VSZ1" s="80"/>
      <c r="VTA1" s="80"/>
      <c r="VTB1" s="80"/>
      <c r="VTC1" s="80"/>
      <c r="VTD1" s="80"/>
      <c r="VTE1" s="80"/>
      <c r="VTF1" s="80"/>
      <c r="VTG1" s="80"/>
      <c r="VTH1" s="80"/>
      <c r="VTI1" s="80"/>
      <c r="VTJ1" s="80"/>
      <c r="VTK1" s="80"/>
      <c r="VTL1" s="80"/>
      <c r="VTM1" s="80"/>
      <c r="VTN1" s="80"/>
      <c r="VTO1" s="80"/>
      <c r="VTP1" s="80"/>
      <c r="VTQ1" s="80"/>
      <c r="VTR1" s="80"/>
      <c r="VTS1" s="80"/>
      <c r="VTT1" s="80"/>
      <c r="VTU1" s="80"/>
      <c r="VTV1" s="80"/>
      <c r="VTW1" s="80"/>
      <c r="VTX1" s="80"/>
      <c r="VTY1" s="80"/>
      <c r="VTZ1" s="80"/>
      <c r="VUA1" s="80"/>
      <c r="VUB1" s="80"/>
      <c r="VUC1" s="80"/>
      <c r="VUD1" s="80"/>
      <c r="VUE1" s="80"/>
      <c r="VUF1" s="80"/>
      <c r="VUG1" s="80"/>
      <c r="VUH1" s="80"/>
      <c r="VUI1" s="80"/>
      <c r="VUJ1" s="80"/>
      <c r="VUK1" s="80"/>
      <c r="VUL1" s="80"/>
      <c r="VUM1" s="80"/>
      <c r="VUN1" s="80"/>
      <c r="VUO1" s="80"/>
      <c r="VUP1" s="80"/>
      <c r="VUQ1" s="80"/>
      <c r="VUR1" s="80"/>
      <c r="VUS1" s="80"/>
      <c r="VUT1" s="80"/>
      <c r="VUU1" s="80"/>
      <c r="VUV1" s="80"/>
      <c r="VUW1" s="80"/>
      <c r="VUX1" s="80"/>
      <c r="VUY1" s="80"/>
      <c r="VUZ1" s="80"/>
      <c r="VVA1" s="80"/>
      <c r="VVB1" s="80"/>
      <c r="VVC1" s="80"/>
      <c r="VVD1" s="80"/>
      <c r="VVE1" s="80"/>
      <c r="VVF1" s="80"/>
      <c r="VVG1" s="80"/>
      <c r="VVH1" s="80"/>
      <c r="VVI1" s="80"/>
      <c r="VVJ1" s="80"/>
      <c r="VVK1" s="80"/>
      <c r="VVL1" s="80"/>
      <c r="VVM1" s="80"/>
      <c r="VVN1" s="80"/>
      <c r="VVO1" s="80"/>
      <c r="VVP1" s="80"/>
      <c r="VVQ1" s="80"/>
      <c r="VVR1" s="80"/>
      <c r="VVS1" s="80"/>
      <c r="VVT1" s="80"/>
      <c r="VVU1" s="80"/>
      <c r="VVV1" s="80"/>
      <c r="VVW1" s="80"/>
      <c r="VVX1" s="80"/>
      <c r="VVY1" s="80"/>
      <c r="VVZ1" s="80"/>
      <c r="VWA1" s="80"/>
      <c r="VWB1" s="80"/>
      <c r="VWC1" s="80"/>
      <c r="VWD1" s="80"/>
      <c r="VWE1" s="80"/>
      <c r="VWF1" s="80"/>
      <c r="VWG1" s="80"/>
      <c r="VWH1" s="80"/>
      <c r="VWI1" s="80"/>
      <c r="VWJ1" s="80"/>
      <c r="VWK1" s="80"/>
      <c r="VWL1" s="80"/>
      <c r="VWM1" s="80"/>
      <c r="VWN1" s="80"/>
      <c r="VWO1" s="80"/>
      <c r="VWP1" s="80"/>
      <c r="VWQ1" s="80"/>
      <c r="VWR1" s="80"/>
      <c r="VWS1" s="80"/>
      <c r="VWT1" s="80"/>
      <c r="VWU1" s="80"/>
      <c r="VWV1" s="80"/>
      <c r="VWW1" s="80"/>
      <c r="VWX1" s="80"/>
      <c r="VWY1" s="80"/>
      <c r="VWZ1" s="80"/>
      <c r="VXA1" s="80"/>
      <c r="VXB1" s="80"/>
      <c r="VXC1" s="80"/>
      <c r="VXD1" s="80"/>
      <c r="VXE1" s="80"/>
      <c r="VXF1" s="80"/>
      <c r="VXG1" s="80"/>
      <c r="VXH1" s="80"/>
      <c r="VXI1" s="80"/>
      <c r="VXJ1" s="80"/>
      <c r="VXK1" s="80"/>
      <c r="VXL1" s="80"/>
      <c r="VXM1" s="80"/>
      <c r="VXN1" s="80"/>
      <c r="VXO1" s="80"/>
      <c r="VXP1" s="80"/>
      <c r="VXQ1" s="80"/>
      <c r="VXR1" s="80"/>
      <c r="VXS1" s="80"/>
      <c r="VXT1" s="80"/>
      <c r="VXU1" s="80"/>
      <c r="VXV1" s="80"/>
      <c r="VXW1" s="80"/>
      <c r="VXX1" s="80"/>
      <c r="VXY1" s="80"/>
      <c r="VXZ1" s="80"/>
      <c r="VYA1" s="80"/>
      <c r="VYB1" s="80"/>
      <c r="VYC1" s="80"/>
      <c r="VYD1" s="80"/>
      <c r="VYE1" s="80"/>
      <c r="VYF1" s="80"/>
      <c r="VYG1" s="80"/>
      <c r="VYH1" s="80"/>
      <c r="VYI1" s="80"/>
      <c r="VYJ1" s="80"/>
      <c r="VYK1" s="80"/>
      <c r="VYL1" s="80"/>
      <c r="VYM1" s="80"/>
      <c r="VYN1" s="80"/>
      <c r="VYO1" s="80"/>
      <c r="VYP1" s="80"/>
      <c r="VYQ1" s="80"/>
      <c r="VYR1" s="80"/>
      <c r="VYS1" s="80"/>
      <c r="VYT1" s="80"/>
      <c r="VYU1" s="80"/>
      <c r="VYV1" s="80"/>
      <c r="VYW1" s="80"/>
      <c r="VYX1" s="80"/>
      <c r="VYY1" s="80"/>
      <c r="VYZ1" s="80"/>
      <c r="VZA1" s="80"/>
      <c r="VZB1" s="80"/>
      <c r="VZC1" s="80"/>
      <c r="VZD1" s="80"/>
      <c r="VZE1" s="80"/>
      <c r="VZF1" s="80"/>
      <c r="VZG1" s="80"/>
      <c r="VZH1" s="80"/>
      <c r="VZI1" s="80"/>
      <c r="VZJ1" s="80"/>
      <c r="VZK1" s="80"/>
      <c r="VZL1" s="80"/>
      <c r="VZM1" s="80"/>
      <c r="VZN1" s="80"/>
      <c r="VZO1" s="80"/>
      <c r="VZP1" s="80"/>
      <c r="VZQ1" s="80"/>
      <c r="VZR1" s="80"/>
      <c r="VZS1" s="80"/>
      <c r="VZT1" s="80"/>
      <c r="VZU1" s="80"/>
      <c r="VZV1" s="80"/>
      <c r="VZW1" s="80"/>
      <c r="VZX1" s="80"/>
      <c r="VZY1" s="80"/>
      <c r="VZZ1" s="80"/>
      <c r="WAA1" s="80"/>
      <c r="WAB1" s="80"/>
      <c r="WAC1" s="80"/>
      <c r="WAD1" s="80"/>
      <c r="WAE1" s="80"/>
      <c r="WAF1" s="80"/>
      <c r="WAG1" s="80"/>
      <c r="WAH1" s="80"/>
      <c r="WAI1" s="80"/>
      <c r="WAJ1" s="80"/>
      <c r="WAK1" s="80"/>
      <c r="WAL1" s="80"/>
      <c r="WAM1" s="80"/>
      <c r="WAN1" s="80"/>
      <c r="WAO1" s="80"/>
      <c r="WAP1" s="80"/>
      <c r="WAQ1" s="80"/>
      <c r="WAR1" s="80"/>
      <c r="WAS1" s="80"/>
      <c r="WAT1" s="80"/>
      <c r="WAU1" s="80"/>
      <c r="WAV1" s="80"/>
      <c r="WAW1" s="80"/>
      <c r="WAX1" s="80"/>
      <c r="WAY1" s="80"/>
      <c r="WAZ1" s="80"/>
      <c r="WBA1" s="80"/>
      <c r="WBB1" s="80"/>
      <c r="WBC1" s="80"/>
      <c r="WBD1" s="80"/>
      <c r="WBE1" s="80"/>
      <c r="WBF1" s="80"/>
      <c r="WBG1" s="80"/>
      <c r="WBH1" s="80"/>
      <c r="WBI1" s="80"/>
      <c r="WBJ1" s="80"/>
      <c r="WBK1" s="80"/>
      <c r="WBL1" s="80"/>
      <c r="WBM1" s="80"/>
      <c r="WBN1" s="80"/>
      <c r="WBO1" s="80"/>
      <c r="WBP1" s="80"/>
      <c r="WBQ1" s="80"/>
      <c r="WBR1" s="80"/>
      <c r="WBS1" s="80"/>
      <c r="WBT1" s="80"/>
      <c r="WBU1" s="80"/>
      <c r="WBV1" s="80"/>
      <c r="WBW1" s="80"/>
      <c r="WBX1" s="80"/>
      <c r="WBY1" s="80"/>
      <c r="WBZ1" s="80"/>
      <c r="WCA1" s="80"/>
      <c r="WCB1" s="80"/>
      <c r="WCC1" s="80"/>
      <c r="WCD1" s="80"/>
      <c r="WCE1" s="80"/>
      <c r="WCF1" s="80"/>
      <c r="WCG1" s="80"/>
      <c r="WCH1" s="80"/>
      <c r="WCI1" s="80"/>
      <c r="WCJ1" s="80"/>
      <c r="WCK1" s="80"/>
      <c r="WCL1" s="80"/>
      <c r="WCM1" s="80"/>
      <c r="WCN1" s="80"/>
      <c r="WCO1" s="80"/>
      <c r="WCP1" s="80"/>
      <c r="WCQ1" s="80"/>
      <c r="WCR1" s="80"/>
      <c r="WCS1" s="80"/>
      <c r="WCT1" s="80"/>
      <c r="WCU1" s="80"/>
      <c r="WCV1" s="80"/>
      <c r="WCW1" s="80"/>
      <c r="WCX1" s="80"/>
      <c r="WCY1" s="80"/>
      <c r="WCZ1" s="80"/>
      <c r="WDA1" s="80"/>
      <c r="WDB1" s="80"/>
      <c r="WDC1" s="80"/>
      <c r="WDD1" s="80"/>
      <c r="WDE1" s="80"/>
      <c r="WDF1" s="80"/>
      <c r="WDG1" s="80"/>
      <c r="WDH1" s="80"/>
      <c r="WDI1" s="80"/>
      <c r="WDJ1" s="80"/>
      <c r="WDK1" s="80"/>
      <c r="WDL1" s="80"/>
      <c r="WDM1" s="80"/>
      <c r="WDN1" s="80"/>
      <c r="WDO1" s="80"/>
      <c r="WDP1" s="80"/>
      <c r="WDQ1" s="80"/>
      <c r="WDR1" s="80"/>
      <c r="WDS1" s="80"/>
      <c r="WDT1" s="80"/>
      <c r="WDU1" s="80"/>
      <c r="WDV1" s="80"/>
      <c r="WDW1" s="80"/>
      <c r="WDX1" s="80"/>
      <c r="WDY1" s="80"/>
      <c r="WDZ1" s="80"/>
      <c r="WEA1" s="80"/>
      <c r="WEB1" s="80"/>
      <c r="WEC1" s="80"/>
      <c r="WED1" s="80"/>
      <c r="WEE1" s="80"/>
      <c r="WEF1" s="80"/>
      <c r="WEG1" s="80"/>
      <c r="WEH1" s="80"/>
      <c r="WEI1" s="80"/>
      <c r="WEJ1" s="80"/>
      <c r="WEK1" s="80"/>
      <c r="WEL1" s="80"/>
      <c r="WEM1" s="80"/>
      <c r="WEN1" s="80"/>
      <c r="WEO1" s="80"/>
      <c r="WEP1" s="80"/>
      <c r="WEQ1" s="80"/>
      <c r="WER1" s="80"/>
      <c r="WES1" s="80"/>
      <c r="WET1" s="80"/>
      <c r="WEU1" s="80"/>
      <c r="WEV1" s="80"/>
      <c r="WEW1" s="80"/>
      <c r="WEX1" s="80"/>
      <c r="WEY1" s="80"/>
      <c r="WEZ1" s="80"/>
      <c r="WFA1" s="80"/>
      <c r="WFB1" s="80"/>
      <c r="WFC1" s="80"/>
      <c r="WFD1" s="80"/>
      <c r="WFE1" s="80"/>
      <c r="WFF1" s="80"/>
      <c r="WFG1" s="80"/>
      <c r="WFH1" s="80"/>
      <c r="WFI1" s="80"/>
      <c r="WFJ1" s="80"/>
      <c r="WFK1" s="80"/>
      <c r="WFL1" s="80"/>
      <c r="WFM1" s="80"/>
      <c r="WFN1" s="80"/>
      <c r="WFO1" s="80"/>
      <c r="WFP1" s="80"/>
      <c r="WFQ1" s="80"/>
      <c r="WFR1" s="80"/>
      <c r="WFS1" s="80"/>
      <c r="WFT1" s="80"/>
      <c r="WFU1" s="80"/>
      <c r="WFV1" s="80"/>
      <c r="WFW1" s="80"/>
      <c r="WFX1" s="80"/>
      <c r="WFY1" s="80"/>
      <c r="WFZ1" s="80"/>
      <c r="WGA1" s="80"/>
      <c r="WGB1" s="80"/>
      <c r="WGC1" s="80"/>
      <c r="WGD1" s="80"/>
      <c r="WGE1" s="80"/>
      <c r="WGF1" s="80"/>
      <c r="WGG1" s="80"/>
      <c r="WGH1" s="80"/>
      <c r="WGI1" s="80"/>
      <c r="WGJ1" s="80"/>
      <c r="WGK1" s="80"/>
      <c r="WGL1" s="80"/>
      <c r="WGM1" s="80"/>
      <c r="WGN1" s="80"/>
      <c r="WGO1" s="80"/>
      <c r="WGP1" s="80"/>
      <c r="WGQ1" s="80"/>
      <c r="WGR1" s="80"/>
      <c r="WGS1" s="80"/>
      <c r="WGT1" s="80"/>
      <c r="WGU1" s="80"/>
      <c r="WGV1" s="80"/>
      <c r="WGW1" s="80"/>
      <c r="WGX1" s="80"/>
      <c r="WGY1" s="80"/>
      <c r="WGZ1" s="80"/>
      <c r="WHA1" s="80"/>
      <c r="WHB1" s="80"/>
      <c r="WHC1" s="80"/>
      <c r="WHD1" s="80"/>
      <c r="WHE1" s="80"/>
      <c r="WHF1" s="80"/>
      <c r="WHG1" s="80"/>
      <c r="WHH1" s="80"/>
      <c r="WHI1" s="80"/>
      <c r="WHJ1" s="80"/>
      <c r="WHK1" s="80"/>
      <c r="WHL1" s="80"/>
      <c r="WHM1" s="80"/>
      <c r="WHN1" s="80"/>
      <c r="WHO1" s="80"/>
      <c r="WHP1" s="80"/>
      <c r="WHQ1" s="80"/>
      <c r="WHR1" s="80"/>
      <c r="WHS1" s="80"/>
      <c r="WHT1" s="80"/>
      <c r="WHU1" s="80"/>
      <c r="WHV1" s="80"/>
      <c r="WHW1" s="80"/>
      <c r="WHX1" s="80"/>
      <c r="WHY1" s="80"/>
      <c r="WHZ1" s="80"/>
      <c r="WIA1" s="80"/>
      <c r="WIB1" s="80"/>
      <c r="WIC1" s="80"/>
      <c r="WID1" s="80"/>
      <c r="WIE1" s="80"/>
      <c r="WIF1" s="80"/>
      <c r="WIG1" s="80"/>
      <c r="WIH1" s="80"/>
      <c r="WII1" s="80"/>
      <c r="WIJ1" s="80"/>
      <c r="WIK1" s="80"/>
      <c r="WIL1" s="80"/>
      <c r="WIM1" s="80"/>
      <c r="WIN1" s="80"/>
      <c r="WIO1" s="80"/>
      <c r="WIP1" s="80"/>
      <c r="WIQ1" s="80"/>
      <c r="WIR1" s="80"/>
      <c r="WIS1" s="80"/>
      <c r="WIT1" s="80"/>
      <c r="WIU1" s="80"/>
      <c r="WIV1" s="80"/>
      <c r="WIW1" s="80"/>
      <c r="WIX1" s="80"/>
      <c r="WIY1" s="80"/>
      <c r="WIZ1" s="80"/>
      <c r="WJA1" s="80"/>
      <c r="WJB1" s="80"/>
      <c r="WJC1" s="80"/>
      <c r="WJD1" s="80"/>
      <c r="WJE1" s="80"/>
      <c r="WJF1" s="80"/>
      <c r="WJG1" s="80"/>
      <c r="WJH1" s="80"/>
      <c r="WJI1" s="80"/>
      <c r="WJJ1" s="80"/>
      <c r="WJK1" s="80"/>
      <c r="WJL1" s="80"/>
      <c r="WJM1" s="80"/>
      <c r="WJN1" s="80"/>
      <c r="WJO1" s="80"/>
      <c r="WJP1" s="80"/>
      <c r="WJQ1" s="80"/>
      <c r="WJR1" s="80"/>
      <c r="WJS1" s="80"/>
      <c r="WJT1" s="80"/>
      <c r="WJU1" s="80"/>
      <c r="WJV1" s="80"/>
      <c r="WJW1" s="80"/>
      <c r="WJX1" s="80"/>
      <c r="WJY1" s="80"/>
      <c r="WJZ1" s="80"/>
      <c r="WKA1" s="80"/>
      <c r="WKB1" s="80"/>
      <c r="WKC1" s="80"/>
      <c r="WKD1" s="80"/>
      <c r="WKE1" s="80"/>
      <c r="WKF1" s="80"/>
      <c r="WKG1" s="80"/>
      <c r="WKH1" s="80"/>
      <c r="WKI1" s="80"/>
      <c r="WKJ1" s="80"/>
      <c r="WKK1" s="80"/>
      <c r="WKL1" s="80"/>
      <c r="WKM1" s="80"/>
      <c r="WKN1" s="80"/>
      <c r="WKO1" s="80"/>
      <c r="WKP1" s="80"/>
      <c r="WKQ1" s="80"/>
      <c r="WKR1" s="80"/>
      <c r="WKS1" s="80"/>
      <c r="WKT1" s="80"/>
      <c r="WKU1" s="80"/>
      <c r="WKV1" s="80"/>
      <c r="WKW1" s="80"/>
      <c r="WKX1" s="80"/>
      <c r="WKY1" s="80"/>
      <c r="WKZ1" s="80"/>
      <c r="WLA1" s="80"/>
      <c r="WLB1" s="80"/>
      <c r="WLC1" s="80"/>
      <c r="WLD1" s="80"/>
      <c r="WLE1" s="80"/>
      <c r="WLF1" s="80"/>
      <c r="WLG1" s="80"/>
      <c r="WLH1" s="80"/>
      <c r="WLI1" s="80"/>
      <c r="WLJ1" s="80"/>
      <c r="WLK1" s="80"/>
      <c r="WLL1" s="80"/>
      <c r="WLM1" s="80"/>
      <c r="WLN1" s="80"/>
      <c r="WLO1" s="80"/>
      <c r="WLP1" s="80"/>
      <c r="WLQ1" s="80"/>
      <c r="WLR1" s="80"/>
      <c r="WLS1" s="80"/>
      <c r="WLT1" s="80"/>
      <c r="WLU1" s="80"/>
      <c r="WLV1" s="80"/>
      <c r="WLW1" s="80"/>
      <c r="WLX1" s="80"/>
      <c r="WLY1" s="80"/>
      <c r="WLZ1" s="80"/>
      <c r="WMA1" s="80"/>
      <c r="WMB1" s="80"/>
      <c r="WMC1" s="80"/>
      <c r="WMD1" s="80"/>
      <c r="WME1" s="80"/>
      <c r="WMF1" s="80"/>
      <c r="WMG1" s="80"/>
      <c r="WMH1" s="80"/>
      <c r="WMI1" s="80"/>
      <c r="WMJ1" s="80"/>
      <c r="WMK1" s="80"/>
      <c r="WML1" s="80"/>
      <c r="WMM1" s="80"/>
      <c r="WMN1" s="80"/>
      <c r="WMO1" s="80"/>
      <c r="WMP1" s="80"/>
      <c r="WMQ1" s="80"/>
      <c r="WMR1" s="80"/>
      <c r="WMS1" s="80"/>
      <c r="WMT1" s="80"/>
      <c r="WMU1" s="80"/>
      <c r="WMV1" s="80"/>
      <c r="WMW1" s="80"/>
      <c r="WMX1" s="80"/>
      <c r="WMY1" s="80"/>
      <c r="WMZ1" s="80"/>
      <c r="WNA1" s="80"/>
      <c r="WNB1" s="80"/>
      <c r="WNC1" s="80"/>
      <c r="WND1" s="80"/>
      <c r="WNE1" s="80"/>
      <c r="WNF1" s="80"/>
      <c r="WNG1" s="80"/>
      <c r="WNH1" s="80"/>
      <c r="WNI1" s="80"/>
      <c r="WNJ1" s="80"/>
      <c r="WNK1" s="80"/>
      <c r="WNL1" s="80"/>
      <c r="WNM1" s="80"/>
      <c r="WNN1" s="80"/>
      <c r="WNO1" s="80"/>
      <c r="WNP1" s="80"/>
      <c r="WNQ1" s="80"/>
      <c r="WNR1" s="80"/>
      <c r="WNS1" s="80"/>
      <c r="WNT1" s="80"/>
      <c r="WNU1" s="80"/>
      <c r="WNV1" s="80"/>
      <c r="WNW1" s="80"/>
      <c r="WNX1" s="80"/>
      <c r="WNY1" s="80"/>
      <c r="WNZ1" s="80"/>
      <c r="WOA1" s="80"/>
      <c r="WOB1" s="80"/>
      <c r="WOC1" s="80"/>
      <c r="WOD1" s="80"/>
      <c r="WOE1" s="80"/>
      <c r="WOF1" s="80"/>
      <c r="WOG1" s="80"/>
      <c r="WOH1" s="80"/>
      <c r="WOI1" s="80"/>
      <c r="WOJ1" s="80"/>
      <c r="WOK1" s="80"/>
      <c r="WOL1" s="80"/>
      <c r="WOM1" s="80"/>
      <c r="WON1" s="80"/>
      <c r="WOO1" s="80"/>
      <c r="WOP1" s="80"/>
      <c r="WOQ1" s="80"/>
      <c r="WOR1" s="80"/>
      <c r="WOS1" s="80"/>
      <c r="WOT1" s="80"/>
      <c r="WOU1" s="80"/>
      <c r="WOV1" s="80"/>
      <c r="WOW1" s="80"/>
      <c r="WOX1" s="80"/>
      <c r="WOY1" s="80"/>
      <c r="WOZ1" s="80"/>
      <c r="WPA1" s="80"/>
      <c r="WPB1" s="80"/>
      <c r="WPC1" s="80"/>
      <c r="WPD1" s="80"/>
      <c r="WPE1" s="80"/>
      <c r="WPF1" s="80"/>
      <c r="WPG1" s="80"/>
      <c r="WPH1" s="80"/>
      <c r="WPI1" s="80"/>
      <c r="WPJ1" s="80"/>
      <c r="WPK1" s="80"/>
      <c r="WPL1" s="80"/>
      <c r="WPM1" s="80"/>
      <c r="WPN1" s="80"/>
      <c r="WPO1" s="80"/>
      <c r="WPP1" s="80"/>
      <c r="WPQ1" s="80"/>
      <c r="WPR1" s="80"/>
      <c r="WPS1" s="80"/>
      <c r="WPT1" s="80"/>
      <c r="WPU1" s="80"/>
      <c r="WPV1" s="80"/>
      <c r="WPW1" s="80"/>
      <c r="WPX1" s="80"/>
      <c r="WPY1" s="80"/>
      <c r="WPZ1" s="80"/>
      <c r="WQA1" s="80"/>
      <c r="WQB1" s="80"/>
      <c r="WQC1" s="80"/>
      <c r="WQD1" s="80"/>
      <c r="WQE1" s="80"/>
      <c r="WQF1" s="80"/>
      <c r="WQG1" s="80"/>
      <c r="WQH1" s="80"/>
      <c r="WQI1" s="80"/>
      <c r="WQJ1" s="80"/>
      <c r="WQK1" s="80"/>
      <c r="WQL1" s="80"/>
      <c r="WQM1" s="80"/>
      <c r="WQN1" s="80"/>
      <c r="WQO1" s="80"/>
      <c r="WQP1" s="80"/>
      <c r="WQQ1" s="80"/>
      <c r="WQR1" s="80"/>
      <c r="WQS1" s="80"/>
      <c r="WQT1" s="80"/>
      <c r="WQU1" s="80"/>
      <c r="WQV1" s="80"/>
      <c r="WQW1" s="80"/>
      <c r="WQX1" s="80"/>
      <c r="WQY1" s="80"/>
      <c r="WQZ1" s="80"/>
      <c r="WRA1" s="80"/>
      <c r="WRB1" s="80"/>
      <c r="WRC1" s="80"/>
      <c r="WRD1" s="80"/>
      <c r="WRE1" s="80"/>
      <c r="WRF1" s="80"/>
      <c r="WRG1" s="80"/>
      <c r="WRH1" s="80"/>
      <c r="WRI1" s="80"/>
      <c r="WRJ1" s="80"/>
      <c r="WRK1" s="80"/>
      <c r="WRL1" s="80"/>
      <c r="WRM1" s="80"/>
      <c r="WRN1" s="80"/>
      <c r="WRO1" s="80"/>
      <c r="WRP1" s="80"/>
      <c r="WRQ1" s="80"/>
      <c r="WRR1" s="80"/>
      <c r="WRS1" s="80"/>
      <c r="WRT1" s="80"/>
      <c r="WRU1" s="80"/>
      <c r="WRV1" s="80"/>
      <c r="WRW1" s="80"/>
      <c r="WRX1" s="80"/>
      <c r="WRY1" s="80"/>
      <c r="WRZ1" s="80"/>
      <c r="WSA1" s="80"/>
      <c r="WSB1" s="80"/>
      <c r="WSC1" s="80"/>
      <c r="WSD1" s="80"/>
      <c r="WSE1" s="80"/>
      <c r="WSF1" s="80"/>
      <c r="WSG1" s="80"/>
      <c r="WSH1" s="80"/>
      <c r="WSI1" s="80"/>
      <c r="WSJ1" s="80"/>
      <c r="WSK1" s="80"/>
      <c r="WSL1" s="80"/>
      <c r="WSM1" s="80"/>
      <c r="WSN1" s="80"/>
      <c r="WSO1" s="80"/>
      <c r="WSP1" s="80"/>
      <c r="WSQ1" s="80"/>
      <c r="WSR1" s="80"/>
      <c r="WSS1" s="80"/>
      <c r="WST1" s="80"/>
      <c r="WSU1" s="80"/>
      <c r="WSV1" s="80"/>
      <c r="WSW1" s="80"/>
      <c r="WSX1" s="80"/>
      <c r="WSY1" s="80"/>
      <c r="WSZ1" s="80"/>
      <c r="WTA1" s="80"/>
      <c r="WTB1" s="80"/>
      <c r="WTC1" s="80"/>
      <c r="WTD1" s="80"/>
      <c r="WTE1" s="80"/>
      <c r="WTF1" s="80"/>
      <c r="WTG1" s="80"/>
      <c r="WTH1" s="80"/>
      <c r="WTI1" s="80"/>
      <c r="WTJ1" s="80"/>
      <c r="WTK1" s="80"/>
      <c r="WTL1" s="80"/>
      <c r="WTM1" s="80"/>
      <c r="WTN1" s="80"/>
      <c r="WTO1" s="80"/>
      <c r="WTP1" s="80"/>
      <c r="WTQ1" s="80"/>
      <c r="WTR1" s="80"/>
      <c r="WTS1" s="80"/>
      <c r="WTT1" s="80"/>
      <c r="WTU1" s="80"/>
      <c r="WTV1" s="80"/>
      <c r="WTW1" s="80"/>
      <c r="WTX1" s="80"/>
      <c r="WTY1" s="80"/>
      <c r="WTZ1" s="80"/>
      <c r="WUA1" s="80"/>
      <c r="WUB1" s="80"/>
      <c r="WUC1" s="80"/>
      <c r="WUD1" s="80"/>
      <c r="WUE1" s="80"/>
      <c r="WUF1" s="80"/>
      <c r="WUG1" s="80"/>
      <c r="WUH1" s="80"/>
      <c r="WUI1" s="80"/>
      <c r="WUJ1" s="80"/>
      <c r="WUK1" s="80"/>
      <c r="WUL1" s="80"/>
      <c r="WUM1" s="80"/>
      <c r="WUN1" s="80"/>
      <c r="WUO1" s="80"/>
      <c r="WUP1" s="80"/>
      <c r="WUQ1" s="80"/>
      <c r="WUR1" s="80"/>
      <c r="WUS1" s="80"/>
      <c r="WUT1" s="80"/>
      <c r="WUU1" s="80"/>
      <c r="WUV1" s="80"/>
      <c r="WUW1" s="80"/>
      <c r="WUX1" s="80"/>
      <c r="WUY1" s="80"/>
      <c r="WUZ1" s="80"/>
      <c r="WVA1" s="80"/>
      <c r="WVB1" s="80"/>
      <c r="WVC1" s="80"/>
      <c r="WVD1" s="80"/>
      <c r="WVE1" s="80"/>
      <c r="WVF1" s="80"/>
      <c r="WVG1" s="80"/>
      <c r="WVH1" s="80"/>
      <c r="WVI1" s="80"/>
      <c r="WVJ1" s="80"/>
      <c r="WVK1" s="80"/>
      <c r="WVL1" s="80"/>
      <c r="WVM1" s="80"/>
      <c r="WVN1" s="80"/>
      <c r="WVO1" s="80"/>
      <c r="WVP1" s="80"/>
      <c r="WVQ1" s="80"/>
      <c r="WVR1" s="80"/>
      <c r="WVS1" s="80"/>
    </row>
    <row r="2" spans="1:16139" s="79" customFormat="1">
      <c r="A2" s="81" t="s">
        <v>435</v>
      </c>
      <c r="B2" s="82">
        <v>10172</v>
      </c>
      <c r="C2" s="82">
        <f>VLOOKUP(A2,'PIVOT TABLES'!$A$46:$B$60,2,FALSE)</f>
        <v>57508</v>
      </c>
      <c r="D2" s="82">
        <f>VLOOKUP(A2,'3a. Tier Calc'!$A$2:$V$16,22,FALSE)</f>
        <v>4</v>
      </c>
      <c r="E2" s="83">
        <v>95</v>
      </c>
      <c r="F2" s="85">
        <v>4</v>
      </c>
      <c r="G2" s="85">
        <v>15</v>
      </c>
      <c r="H2" s="85">
        <v>106</v>
      </c>
      <c r="I2" s="85">
        <v>3</v>
      </c>
      <c r="J2" s="221">
        <f>I2*'Service Length'!$D$17</f>
        <v>6.2000000000000011</v>
      </c>
      <c r="K2" s="84">
        <f>(E2*'FY14 Units'!$B$38)/60</f>
        <v>35.511904761904766</v>
      </c>
      <c r="L2" s="86">
        <f>F2*'Service Length'!$E$17</f>
        <v>19.733333333333334</v>
      </c>
      <c r="M2" s="86">
        <f>G2*'Service Length'!$F$17</f>
        <v>54.5</v>
      </c>
      <c r="N2" s="86">
        <f>H2*'Service Length'!$C$17</f>
        <v>134.26666666666665</v>
      </c>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c r="NS2" s="80"/>
      <c r="NT2" s="80"/>
      <c r="NU2" s="80"/>
      <c r="NV2" s="80"/>
      <c r="NW2" s="80"/>
      <c r="NX2" s="80"/>
      <c r="NY2" s="80"/>
      <c r="NZ2" s="80"/>
      <c r="OA2" s="80"/>
      <c r="OB2" s="80"/>
      <c r="OC2" s="80"/>
      <c r="OD2" s="80"/>
      <c r="OE2" s="80"/>
      <c r="OF2" s="80"/>
      <c r="OG2" s="80"/>
      <c r="OH2" s="80"/>
      <c r="OI2" s="80"/>
      <c r="OJ2" s="80"/>
      <c r="OK2" s="80"/>
      <c r="OL2" s="80"/>
      <c r="OM2" s="80"/>
      <c r="ON2" s="80"/>
      <c r="OO2" s="80"/>
      <c r="OP2" s="80"/>
      <c r="OQ2" s="80"/>
      <c r="OR2" s="80"/>
      <c r="OS2" s="80"/>
      <c r="OT2" s="80"/>
      <c r="OU2" s="80"/>
      <c r="OV2" s="80"/>
      <c r="OW2" s="80"/>
      <c r="OX2" s="80"/>
      <c r="OY2" s="80"/>
      <c r="OZ2" s="80"/>
      <c r="PA2" s="80"/>
      <c r="PB2" s="80"/>
      <c r="PC2" s="80"/>
      <c r="PD2" s="80"/>
      <c r="PE2" s="80"/>
      <c r="PF2" s="80"/>
      <c r="PG2" s="80"/>
      <c r="PH2" s="80"/>
      <c r="PI2" s="80"/>
      <c r="PJ2" s="80"/>
      <c r="PK2" s="80"/>
      <c r="PL2" s="80"/>
      <c r="PM2" s="80"/>
      <c r="PN2" s="80"/>
      <c r="PO2" s="80"/>
      <c r="PP2" s="80"/>
      <c r="PQ2" s="80"/>
      <c r="PR2" s="80"/>
      <c r="PS2" s="80"/>
      <c r="PT2" s="80"/>
      <c r="PU2" s="80"/>
      <c r="PV2" s="80"/>
      <c r="PW2" s="80"/>
      <c r="PX2" s="80"/>
      <c r="PY2" s="80"/>
      <c r="PZ2" s="80"/>
      <c r="QA2" s="80"/>
      <c r="QB2" s="80"/>
      <c r="QC2" s="80"/>
      <c r="QD2" s="80"/>
      <c r="QE2" s="80"/>
      <c r="QF2" s="80"/>
      <c r="QG2" s="80"/>
      <c r="QH2" s="80"/>
      <c r="QI2" s="80"/>
      <c r="QJ2" s="80"/>
      <c r="QK2" s="80"/>
      <c r="QL2" s="80"/>
      <c r="QM2" s="80"/>
      <c r="QN2" s="80"/>
      <c r="QO2" s="80"/>
      <c r="QP2" s="80"/>
      <c r="QQ2" s="80"/>
      <c r="QR2" s="80"/>
      <c r="QS2" s="80"/>
      <c r="QT2" s="80"/>
      <c r="QU2" s="80"/>
      <c r="QV2" s="80"/>
      <c r="QW2" s="80"/>
      <c r="QX2" s="80"/>
      <c r="QY2" s="80"/>
      <c r="QZ2" s="80"/>
      <c r="RA2" s="80"/>
      <c r="RB2" s="80"/>
      <c r="RC2" s="80"/>
      <c r="RD2" s="80"/>
      <c r="RE2" s="80"/>
      <c r="RF2" s="80"/>
      <c r="RG2" s="80"/>
      <c r="RH2" s="80"/>
      <c r="RI2" s="80"/>
      <c r="RJ2" s="80"/>
      <c r="RK2" s="80"/>
      <c r="RL2" s="80"/>
      <c r="RM2" s="80"/>
      <c r="RN2" s="80"/>
      <c r="RO2" s="80"/>
      <c r="RP2" s="80"/>
      <c r="RQ2" s="80"/>
      <c r="RR2" s="80"/>
      <c r="RS2" s="80"/>
      <c r="RT2" s="80"/>
      <c r="RU2" s="80"/>
      <c r="RV2" s="80"/>
      <c r="RW2" s="80"/>
      <c r="RX2" s="80"/>
      <c r="RY2" s="80"/>
      <c r="RZ2" s="80"/>
      <c r="SA2" s="80"/>
      <c r="SB2" s="80"/>
      <c r="SC2" s="80"/>
      <c r="SD2" s="80"/>
      <c r="SE2" s="80"/>
      <c r="SF2" s="80"/>
      <c r="SG2" s="80"/>
      <c r="SH2" s="80"/>
      <c r="SI2" s="80"/>
      <c r="SJ2" s="80"/>
      <c r="SK2" s="80"/>
      <c r="SL2" s="80"/>
      <c r="SM2" s="80"/>
      <c r="SN2" s="80"/>
      <c r="SO2" s="80"/>
      <c r="SP2" s="80"/>
      <c r="SQ2" s="80"/>
      <c r="SR2" s="80"/>
      <c r="SS2" s="80"/>
      <c r="ST2" s="80"/>
      <c r="SU2" s="80"/>
      <c r="SV2" s="80"/>
      <c r="SW2" s="80"/>
      <c r="SX2" s="80"/>
      <c r="SY2" s="80"/>
      <c r="SZ2" s="80"/>
      <c r="TA2" s="80"/>
      <c r="TB2" s="80"/>
      <c r="TC2" s="80"/>
      <c r="TD2" s="80"/>
      <c r="TE2" s="80"/>
      <c r="TF2" s="80"/>
      <c r="TG2" s="80"/>
      <c r="TH2" s="80"/>
      <c r="TI2" s="80"/>
      <c r="TJ2" s="80"/>
      <c r="TK2" s="80"/>
      <c r="TL2" s="80"/>
      <c r="TM2" s="80"/>
      <c r="TN2" s="80"/>
      <c r="TO2" s="80"/>
      <c r="TP2" s="80"/>
      <c r="TQ2" s="80"/>
      <c r="TR2" s="80"/>
      <c r="TS2" s="80"/>
      <c r="TT2" s="80"/>
      <c r="TU2" s="80"/>
      <c r="TV2" s="80"/>
      <c r="TW2" s="80"/>
      <c r="TX2" s="80"/>
      <c r="TY2" s="80"/>
      <c r="TZ2" s="80"/>
      <c r="UA2" s="80"/>
      <c r="UB2" s="80"/>
      <c r="UC2" s="80"/>
      <c r="UD2" s="80"/>
      <c r="UE2" s="80"/>
      <c r="UF2" s="80"/>
      <c r="UG2" s="80"/>
      <c r="UH2" s="80"/>
      <c r="UI2" s="80"/>
      <c r="UJ2" s="80"/>
      <c r="UK2" s="80"/>
      <c r="UL2" s="80"/>
      <c r="UM2" s="80"/>
      <c r="UN2" s="80"/>
      <c r="UO2" s="80"/>
      <c r="UP2" s="80"/>
      <c r="UQ2" s="80"/>
      <c r="UR2" s="80"/>
      <c r="US2" s="80"/>
      <c r="UT2" s="80"/>
      <c r="UU2" s="80"/>
      <c r="UV2" s="80"/>
      <c r="UW2" s="80"/>
      <c r="UX2" s="80"/>
      <c r="UY2" s="80"/>
      <c r="UZ2" s="80"/>
      <c r="VA2" s="80"/>
      <c r="VB2" s="80"/>
      <c r="VC2" s="80"/>
      <c r="VD2" s="80"/>
      <c r="VE2" s="80"/>
      <c r="VF2" s="80"/>
      <c r="VG2" s="80"/>
      <c r="VH2" s="80"/>
      <c r="VI2" s="80"/>
      <c r="VJ2" s="80"/>
      <c r="VK2" s="80"/>
      <c r="VL2" s="80"/>
      <c r="VM2" s="80"/>
      <c r="VN2" s="80"/>
      <c r="VO2" s="80"/>
      <c r="VP2" s="80"/>
      <c r="VQ2" s="80"/>
      <c r="VR2" s="80"/>
      <c r="VS2" s="80"/>
      <c r="VT2" s="80"/>
      <c r="VU2" s="80"/>
      <c r="VV2" s="80"/>
      <c r="VW2" s="80"/>
      <c r="VX2" s="80"/>
      <c r="VY2" s="80"/>
      <c r="VZ2" s="80"/>
      <c r="WA2" s="80"/>
      <c r="WB2" s="80"/>
      <c r="WC2" s="80"/>
      <c r="WD2" s="80"/>
      <c r="WE2" s="80"/>
      <c r="WF2" s="80"/>
      <c r="WG2" s="80"/>
      <c r="WH2" s="80"/>
      <c r="WI2" s="80"/>
      <c r="WJ2" s="80"/>
      <c r="WK2" s="80"/>
      <c r="WL2" s="80"/>
      <c r="WM2" s="80"/>
      <c r="WN2" s="80"/>
      <c r="WO2" s="80"/>
      <c r="WP2" s="80"/>
      <c r="WQ2" s="80"/>
      <c r="WR2" s="80"/>
      <c r="WS2" s="80"/>
      <c r="WT2" s="80"/>
      <c r="WU2" s="80"/>
      <c r="WV2" s="80"/>
      <c r="WW2" s="80"/>
      <c r="WX2" s="80"/>
      <c r="WY2" s="80"/>
      <c r="WZ2" s="80"/>
      <c r="XA2" s="80"/>
      <c r="XB2" s="80"/>
      <c r="XC2" s="80"/>
      <c r="XD2" s="80"/>
      <c r="XE2" s="80"/>
      <c r="XF2" s="80"/>
      <c r="XG2" s="80"/>
      <c r="XH2" s="80"/>
      <c r="XI2" s="80"/>
      <c r="XJ2" s="80"/>
      <c r="XK2" s="80"/>
      <c r="XL2" s="80"/>
      <c r="XM2" s="80"/>
      <c r="XN2" s="80"/>
      <c r="XO2" s="80"/>
      <c r="XP2" s="80"/>
      <c r="XQ2" s="80"/>
      <c r="XR2" s="80"/>
      <c r="XS2" s="80"/>
      <c r="XT2" s="80"/>
      <c r="XU2" s="80"/>
      <c r="XV2" s="80"/>
      <c r="XW2" s="80"/>
      <c r="XX2" s="80"/>
      <c r="XY2" s="80"/>
      <c r="XZ2" s="80"/>
      <c r="YA2" s="80"/>
      <c r="YB2" s="80"/>
      <c r="YC2" s="80"/>
      <c r="YD2" s="80"/>
      <c r="YE2" s="80"/>
      <c r="YF2" s="80"/>
      <c r="YG2" s="80"/>
      <c r="YH2" s="80"/>
      <c r="YI2" s="80"/>
      <c r="YJ2" s="80"/>
      <c r="YK2" s="80"/>
      <c r="YL2" s="80"/>
      <c r="YM2" s="80"/>
      <c r="YN2" s="80"/>
      <c r="YO2" s="80"/>
      <c r="YP2" s="80"/>
      <c r="YQ2" s="80"/>
      <c r="YR2" s="80"/>
      <c r="YS2" s="80"/>
      <c r="YT2" s="80"/>
      <c r="YU2" s="80"/>
      <c r="YV2" s="80"/>
      <c r="YW2" s="80"/>
      <c r="YX2" s="80"/>
      <c r="YY2" s="80"/>
      <c r="YZ2" s="80"/>
      <c r="ZA2" s="80"/>
      <c r="ZB2" s="80"/>
      <c r="ZC2" s="80"/>
      <c r="ZD2" s="80"/>
      <c r="ZE2" s="80"/>
      <c r="ZF2" s="80"/>
      <c r="ZG2" s="80"/>
      <c r="ZH2" s="80"/>
      <c r="ZI2" s="80"/>
      <c r="ZJ2" s="80"/>
      <c r="ZK2" s="80"/>
      <c r="ZL2" s="80"/>
      <c r="ZM2" s="80"/>
      <c r="ZN2" s="80"/>
      <c r="ZO2" s="80"/>
      <c r="ZP2" s="80"/>
      <c r="ZQ2" s="80"/>
      <c r="ZR2" s="80"/>
      <c r="ZS2" s="80"/>
      <c r="ZT2" s="80"/>
      <c r="ZU2" s="80"/>
      <c r="ZV2" s="80"/>
      <c r="ZW2" s="80"/>
      <c r="ZX2" s="80"/>
      <c r="ZY2" s="80"/>
      <c r="ZZ2" s="80"/>
      <c r="AAA2" s="80"/>
      <c r="AAB2" s="80"/>
      <c r="AAC2" s="80"/>
      <c r="AAD2" s="80"/>
      <c r="AAE2" s="80"/>
      <c r="AAF2" s="80"/>
      <c r="AAG2" s="80"/>
      <c r="AAH2" s="80"/>
      <c r="AAI2" s="80"/>
      <c r="AAJ2" s="80"/>
      <c r="AAK2" s="80"/>
      <c r="AAL2" s="80"/>
      <c r="AAM2" s="80"/>
      <c r="AAN2" s="80"/>
      <c r="AAO2" s="80"/>
      <c r="AAP2" s="80"/>
      <c r="AAQ2" s="80"/>
      <c r="AAR2" s="80"/>
      <c r="AAS2" s="80"/>
      <c r="AAT2" s="80"/>
      <c r="AAU2" s="80"/>
      <c r="AAV2" s="80"/>
      <c r="AAW2" s="80"/>
      <c r="AAX2" s="80"/>
      <c r="AAY2" s="80"/>
      <c r="AAZ2" s="80"/>
      <c r="ABA2" s="80"/>
      <c r="ABB2" s="80"/>
      <c r="ABC2" s="80"/>
      <c r="ABD2" s="80"/>
      <c r="ABE2" s="80"/>
      <c r="ABF2" s="80"/>
      <c r="ABG2" s="80"/>
      <c r="ABH2" s="80"/>
      <c r="ABI2" s="80"/>
      <c r="ABJ2" s="80"/>
      <c r="ABK2" s="80"/>
      <c r="ABL2" s="80"/>
      <c r="ABM2" s="80"/>
      <c r="ABN2" s="80"/>
      <c r="ABO2" s="80"/>
      <c r="ABP2" s="80"/>
      <c r="ABQ2" s="80"/>
      <c r="ABR2" s="80"/>
      <c r="ABS2" s="80"/>
      <c r="ABT2" s="80"/>
      <c r="ABU2" s="80"/>
      <c r="ABV2" s="80"/>
      <c r="ABW2" s="80"/>
      <c r="ABX2" s="80"/>
      <c r="ABY2" s="80"/>
      <c r="ABZ2" s="80"/>
      <c r="ACA2" s="80"/>
      <c r="ACB2" s="80"/>
      <c r="ACC2" s="80"/>
      <c r="ACD2" s="80"/>
      <c r="ACE2" s="80"/>
      <c r="ACF2" s="80"/>
      <c r="ACG2" s="80"/>
      <c r="ACH2" s="80"/>
      <c r="ACI2" s="80"/>
      <c r="ACJ2" s="80"/>
      <c r="ACK2" s="80"/>
      <c r="ACL2" s="80"/>
      <c r="ACM2" s="80"/>
      <c r="ACN2" s="80"/>
      <c r="ACO2" s="80"/>
      <c r="ACP2" s="80"/>
      <c r="ACQ2" s="80"/>
      <c r="ACR2" s="80"/>
      <c r="ACS2" s="80"/>
      <c r="ACT2" s="80"/>
      <c r="ACU2" s="80"/>
      <c r="ACV2" s="80"/>
      <c r="ACW2" s="80"/>
      <c r="ACX2" s="80"/>
      <c r="ACY2" s="80"/>
      <c r="ACZ2" s="80"/>
      <c r="ADA2" s="80"/>
      <c r="ADB2" s="80"/>
      <c r="ADC2" s="80"/>
      <c r="ADD2" s="80"/>
      <c r="ADE2" s="80"/>
      <c r="ADF2" s="80"/>
      <c r="ADG2" s="80"/>
      <c r="ADH2" s="80"/>
      <c r="ADI2" s="80"/>
      <c r="ADJ2" s="80"/>
      <c r="ADK2" s="80"/>
      <c r="ADL2" s="80"/>
      <c r="ADM2" s="80"/>
      <c r="ADN2" s="80"/>
      <c r="ADO2" s="80"/>
      <c r="ADP2" s="80"/>
      <c r="ADQ2" s="80"/>
      <c r="ADR2" s="80"/>
      <c r="ADS2" s="80"/>
      <c r="ADT2" s="80"/>
      <c r="ADU2" s="80"/>
      <c r="ADV2" s="80"/>
      <c r="ADW2" s="80"/>
      <c r="ADX2" s="80"/>
      <c r="ADY2" s="80"/>
      <c r="ADZ2" s="80"/>
      <c r="AEA2" s="80"/>
      <c r="AEB2" s="80"/>
      <c r="AEC2" s="80"/>
      <c r="AED2" s="80"/>
      <c r="AEE2" s="80"/>
      <c r="AEF2" s="80"/>
      <c r="AEG2" s="80"/>
      <c r="AEH2" s="80"/>
      <c r="AEI2" s="80"/>
      <c r="AEJ2" s="80"/>
      <c r="AEK2" s="80"/>
      <c r="AEL2" s="80"/>
      <c r="AEM2" s="80"/>
      <c r="AEN2" s="80"/>
      <c r="AEO2" s="80"/>
      <c r="AEP2" s="80"/>
      <c r="AEQ2" s="80"/>
      <c r="AER2" s="80"/>
      <c r="AES2" s="80"/>
      <c r="AET2" s="80"/>
      <c r="AEU2" s="80"/>
      <c r="AEV2" s="80"/>
      <c r="AEW2" s="80"/>
      <c r="AEX2" s="80"/>
      <c r="AEY2" s="80"/>
      <c r="AEZ2" s="80"/>
      <c r="AFA2" s="80"/>
      <c r="AFB2" s="80"/>
      <c r="AFC2" s="80"/>
      <c r="AFD2" s="80"/>
      <c r="AFE2" s="80"/>
      <c r="AFF2" s="80"/>
      <c r="AFG2" s="80"/>
      <c r="AFH2" s="80"/>
      <c r="AFI2" s="80"/>
      <c r="AFJ2" s="80"/>
      <c r="AFK2" s="80"/>
      <c r="AFL2" s="80"/>
      <c r="AFM2" s="80"/>
      <c r="AFN2" s="80"/>
      <c r="AFO2" s="80"/>
      <c r="AFP2" s="80"/>
      <c r="AFQ2" s="80"/>
      <c r="AFR2" s="80"/>
      <c r="AFS2" s="80"/>
      <c r="AFT2" s="80"/>
      <c r="AFU2" s="80"/>
      <c r="AFV2" s="80"/>
      <c r="AFW2" s="80"/>
      <c r="AFX2" s="80"/>
      <c r="AFY2" s="80"/>
      <c r="AFZ2" s="80"/>
      <c r="AGA2" s="80"/>
      <c r="AGB2" s="80"/>
      <c r="AGC2" s="80"/>
      <c r="AGD2" s="80"/>
      <c r="AGE2" s="80"/>
      <c r="AGF2" s="80"/>
      <c r="AGG2" s="80"/>
      <c r="AGH2" s="80"/>
      <c r="AGI2" s="80"/>
      <c r="AGJ2" s="80"/>
      <c r="AGK2" s="80"/>
      <c r="AGL2" s="80"/>
      <c r="AGM2" s="80"/>
      <c r="AGN2" s="80"/>
      <c r="AGO2" s="80"/>
      <c r="AGP2" s="80"/>
      <c r="AGQ2" s="80"/>
      <c r="AGR2" s="80"/>
      <c r="AGS2" s="80"/>
      <c r="AGT2" s="80"/>
      <c r="AGU2" s="80"/>
      <c r="AGV2" s="80"/>
      <c r="AGW2" s="80"/>
      <c r="AGX2" s="80"/>
      <c r="AGY2" s="80"/>
      <c r="AGZ2" s="80"/>
      <c r="AHA2" s="80"/>
      <c r="AHB2" s="80"/>
      <c r="AHC2" s="80"/>
      <c r="AHD2" s="80"/>
      <c r="AHE2" s="80"/>
      <c r="AHF2" s="80"/>
      <c r="AHG2" s="80"/>
      <c r="AHH2" s="80"/>
      <c r="AHI2" s="80"/>
      <c r="AHJ2" s="80"/>
      <c r="AHK2" s="80"/>
      <c r="AHL2" s="80"/>
      <c r="AHM2" s="80"/>
      <c r="AHN2" s="80"/>
      <c r="AHO2" s="80"/>
      <c r="AHP2" s="80"/>
      <c r="AHQ2" s="80"/>
      <c r="AHR2" s="80"/>
      <c r="AHS2" s="80"/>
      <c r="AHT2" s="80"/>
      <c r="AHU2" s="80"/>
      <c r="AHV2" s="80"/>
      <c r="AHW2" s="80"/>
      <c r="AHX2" s="80"/>
      <c r="AHY2" s="80"/>
      <c r="AHZ2" s="80"/>
      <c r="AIA2" s="80"/>
      <c r="AIB2" s="80"/>
      <c r="AIC2" s="80"/>
      <c r="AID2" s="80"/>
      <c r="AIE2" s="80"/>
      <c r="AIF2" s="80"/>
      <c r="AIG2" s="80"/>
      <c r="AIH2" s="80"/>
      <c r="AII2" s="80"/>
      <c r="AIJ2" s="80"/>
      <c r="AIK2" s="80"/>
      <c r="AIL2" s="80"/>
      <c r="AIM2" s="80"/>
      <c r="AIN2" s="80"/>
      <c r="AIO2" s="80"/>
      <c r="AIP2" s="80"/>
      <c r="AIQ2" s="80"/>
      <c r="AIR2" s="80"/>
      <c r="AIS2" s="80"/>
      <c r="AIT2" s="80"/>
      <c r="AIU2" s="80"/>
      <c r="AIV2" s="80"/>
      <c r="AIW2" s="80"/>
      <c r="AIX2" s="80"/>
      <c r="AIY2" s="80"/>
      <c r="AIZ2" s="80"/>
      <c r="AJA2" s="80"/>
      <c r="AJB2" s="80"/>
      <c r="AJC2" s="80"/>
      <c r="AJD2" s="80"/>
      <c r="AJE2" s="80"/>
      <c r="AJF2" s="80"/>
      <c r="AJG2" s="80"/>
      <c r="AJH2" s="80"/>
      <c r="AJI2" s="80"/>
      <c r="AJJ2" s="80"/>
      <c r="AJK2" s="80"/>
      <c r="AJL2" s="80"/>
      <c r="AJM2" s="80"/>
      <c r="AJN2" s="80"/>
      <c r="AJO2" s="80"/>
      <c r="AJP2" s="80"/>
      <c r="AJQ2" s="80"/>
      <c r="AJR2" s="80"/>
      <c r="AJS2" s="80"/>
      <c r="AJT2" s="80"/>
      <c r="AJU2" s="80"/>
      <c r="AJV2" s="80"/>
      <c r="AJW2" s="80"/>
      <c r="AJX2" s="80"/>
      <c r="AJY2" s="80"/>
      <c r="AJZ2" s="80"/>
      <c r="AKA2" s="80"/>
      <c r="AKB2" s="80"/>
      <c r="AKC2" s="80"/>
      <c r="AKD2" s="80"/>
      <c r="AKE2" s="80"/>
      <c r="AKF2" s="80"/>
      <c r="AKG2" s="80"/>
      <c r="AKH2" s="80"/>
      <c r="AKI2" s="80"/>
      <c r="AKJ2" s="80"/>
      <c r="AKK2" s="80"/>
      <c r="AKL2" s="80"/>
      <c r="AKM2" s="80"/>
      <c r="AKN2" s="80"/>
      <c r="AKO2" s="80"/>
      <c r="AKP2" s="80"/>
      <c r="AKQ2" s="80"/>
      <c r="AKR2" s="80"/>
      <c r="AKS2" s="80"/>
      <c r="AKT2" s="80"/>
      <c r="AKU2" s="80"/>
      <c r="AKV2" s="80"/>
      <c r="AKW2" s="80"/>
      <c r="AKX2" s="80"/>
      <c r="AKY2" s="80"/>
      <c r="AKZ2" s="80"/>
      <c r="ALA2" s="80"/>
      <c r="ALB2" s="80"/>
      <c r="ALC2" s="80"/>
      <c r="ALD2" s="80"/>
      <c r="ALE2" s="80"/>
      <c r="ALF2" s="80"/>
      <c r="ALG2" s="80"/>
      <c r="ALH2" s="80"/>
      <c r="ALI2" s="80"/>
      <c r="ALJ2" s="80"/>
      <c r="ALK2" s="80"/>
      <c r="ALL2" s="80"/>
      <c r="ALM2" s="80"/>
      <c r="ALN2" s="80"/>
      <c r="ALO2" s="80"/>
      <c r="ALP2" s="80"/>
      <c r="ALQ2" s="80"/>
      <c r="ALR2" s="80"/>
      <c r="ALS2" s="80"/>
      <c r="ALT2" s="80"/>
      <c r="ALU2" s="80"/>
      <c r="ALV2" s="80"/>
      <c r="ALW2" s="80"/>
      <c r="ALX2" s="80"/>
      <c r="ALY2" s="80"/>
      <c r="ALZ2" s="80"/>
      <c r="AMA2" s="80"/>
      <c r="AMB2" s="80"/>
      <c r="AMC2" s="80"/>
      <c r="AMD2" s="80"/>
      <c r="AME2" s="80"/>
      <c r="AMF2" s="80"/>
      <c r="AMG2" s="80"/>
      <c r="AMH2" s="80"/>
      <c r="AMI2" s="80"/>
      <c r="AMJ2" s="80"/>
      <c r="AMK2" s="80"/>
      <c r="AML2" s="80"/>
      <c r="AMM2" s="80"/>
      <c r="AMN2" s="80"/>
      <c r="AMO2" s="80"/>
      <c r="AMP2" s="80"/>
      <c r="AMQ2" s="80"/>
      <c r="AMR2" s="80"/>
      <c r="AMS2" s="80"/>
      <c r="AMT2" s="80"/>
      <c r="AMU2" s="80"/>
      <c r="AMV2" s="80"/>
      <c r="AMW2" s="80"/>
      <c r="AMX2" s="80"/>
      <c r="AMY2" s="80"/>
      <c r="AMZ2" s="80"/>
      <c r="ANA2" s="80"/>
      <c r="ANB2" s="80"/>
      <c r="ANC2" s="80"/>
      <c r="AND2" s="80"/>
      <c r="ANE2" s="80"/>
      <c r="ANF2" s="80"/>
      <c r="ANG2" s="80"/>
      <c r="ANH2" s="80"/>
      <c r="ANI2" s="80"/>
      <c r="ANJ2" s="80"/>
      <c r="ANK2" s="80"/>
      <c r="ANL2" s="80"/>
      <c r="ANM2" s="80"/>
      <c r="ANN2" s="80"/>
      <c r="ANO2" s="80"/>
      <c r="ANP2" s="80"/>
      <c r="ANQ2" s="80"/>
      <c r="ANR2" s="80"/>
      <c r="ANS2" s="80"/>
      <c r="ANT2" s="80"/>
      <c r="ANU2" s="80"/>
      <c r="ANV2" s="80"/>
      <c r="ANW2" s="80"/>
      <c r="ANX2" s="80"/>
      <c r="ANY2" s="80"/>
      <c r="ANZ2" s="80"/>
      <c r="AOA2" s="80"/>
      <c r="AOB2" s="80"/>
      <c r="AOC2" s="80"/>
      <c r="AOD2" s="80"/>
      <c r="AOE2" s="80"/>
      <c r="AOF2" s="80"/>
      <c r="AOG2" s="80"/>
      <c r="AOH2" s="80"/>
      <c r="AOI2" s="80"/>
      <c r="AOJ2" s="80"/>
      <c r="AOK2" s="80"/>
      <c r="AOL2" s="80"/>
      <c r="AOM2" s="80"/>
      <c r="AON2" s="80"/>
      <c r="AOO2" s="80"/>
      <c r="AOP2" s="80"/>
      <c r="AOQ2" s="80"/>
      <c r="AOR2" s="80"/>
      <c r="AOS2" s="80"/>
      <c r="AOT2" s="80"/>
      <c r="AOU2" s="80"/>
      <c r="AOV2" s="80"/>
      <c r="AOW2" s="80"/>
      <c r="AOX2" s="80"/>
      <c r="AOY2" s="80"/>
      <c r="AOZ2" s="80"/>
      <c r="APA2" s="80"/>
      <c r="APB2" s="80"/>
      <c r="APC2" s="80"/>
      <c r="APD2" s="80"/>
      <c r="APE2" s="80"/>
      <c r="APF2" s="80"/>
      <c r="APG2" s="80"/>
      <c r="APH2" s="80"/>
      <c r="API2" s="80"/>
      <c r="APJ2" s="80"/>
      <c r="APK2" s="80"/>
      <c r="APL2" s="80"/>
      <c r="APM2" s="80"/>
      <c r="APN2" s="80"/>
      <c r="APO2" s="80"/>
      <c r="APP2" s="80"/>
      <c r="APQ2" s="80"/>
      <c r="APR2" s="80"/>
      <c r="APS2" s="80"/>
      <c r="APT2" s="80"/>
      <c r="APU2" s="80"/>
      <c r="APV2" s="80"/>
      <c r="APW2" s="80"/>
      <c r="APX2" s="80"/>
      <c r="APY2" s="80"/>
      <c r="APZ2" s="80"/>
      <c r="AQA2" s="80"/>
      <c r="AQB2" s="80"/>
      <c r="AQC2" s="80"/>
      <c r="AQD2" s="80"/>
      <c r="AQE2" s="80"/>
      <c r="AQF2" s="80"/>
      <c r="AQG2" s="80"/>
      <c r="AQH2" s="80"/>
      <c r="AQI2" s="80"/>
      <c r="AQJ2" s="80"/>
      <c r="AQK2" s="80"/>
      <c r="AQL2" s="80"/>
      <c r="AQM2" s="80"/>
      <c r="AQN2" s="80"/>
      <c r="AQO2" s="80"/>
      <c r="AQP2" s="80"/>
      <c r="AQQ2" s="80"/>
      <c r="AQR2" s="80"/>
      <c r="AQS2" s="80"/>
      <c r="AQT2" s="80"/>
      <c r="AQU2" s="80"/>
      <c r="AQV2" s="80"/>
      <c r="AQW2" s="80"/>
      <c r="AQX2" s="80"/>
      <c r="AQY2" s="80"/>
      <c r="AQZ2" s="80"/>
      <c r="ARA2" s="80"/>
      <c r="ARB2" s="80"/>
      <c r="ARC2" s="80"/>
      <c r="ARD2" s="80"/>
      <c r="ARE2" s="80"/>
      <c r="ARF2" s="80"/>
      <c r="ARG2" s="80"/>
      <c r="ARH2" s="80"/>
      <c r="ARI2" s="80"/>
      <c r="ARJ2" s="80"/>
      <c r="ARK2" s="80"/>
      <c r="ARL2" s="80"/>
      <c r="ARM2" s="80"/>
      <c r="ARN2" s="80"/>
      <c r="ARO2" s="80"/>
      <c r="ARP2" s="80"/>
      <c r="ARQ2" s="80"/>
      <c r="ARR2" s="80"/>
      <c r="ARS2" s="80"/>
      <c r="ART2" s="80"/>
      <c r="ARU2" s="80"/>
      <c r="ARV2" s="80"/>
      <c r="ARW2" s="80"/>
      <c r="ARX2" s="80"/>
      <c r="ARY2" s="80"/>
      <c r="ARZ2" s="80"/>
      <c r="ASA2" s="80"/>
      <c r="ASB2" s="80"/>
      <c r="ASC2" s="80"/>
      <c r="ASD2" s="80"/>
      <c r="ASE2" s="80"/>
      <c r="ASF2" s="80"/>
      <c r="ASG2" s="80"/>
      <c r="ASH2" s="80"/>
      <c r="ASI2" s="80"/>
      <c r="ASJ2" s="80"/>
      <c r="ASK2" s="80"/>
      <c r="ASL2" s="80"/>
      <c r="ASM2" s="80"/>
      <c r="ASN2" s="80"/>
      <c r="ASO2" s="80"/>
      <c r="ASP2" s="80"/>
      <c r="ASQ2" s="80"/>
      <c r="ASR2" s="80"/>
      <c r="ASS2" s="80"/>
      <c r="AST2" s="80"/>
      <c r="ASU2" s="80"/>
      <c r="ASV2" s="80"/>
      <c r="ASW2" s="80"/>
      <c r="ASX2" s="80"/>
      <c r="ASY2" s="80"/>
      <c r="ASZ2" s="80"/>
      <c r="ATA2" s="80"/>
      <c r="ATB2" s="80"/>
      <c r="ATC2" s="80"/>
      <c r="ATD2" s="80"/>
      <c r="ATE2" s="80"/>
      <c r="ATF2" s="80"/>
      <c r="ATG2" s="80"/>
      <c r="ATH2" s="80"/>
      <c r="ATI2" s="80"/>
      <c r="ATJ2" s="80"/>
      <c r="ATK2" s="80"/>
      <c r="ATL2" s="80"/>
      <c r="ATM2" s="80"/>
      <c r="ATN2" s="80"/>
      <c r="ATO2" s="80"/>
      <c r="ATP2" s="80"/>
      <c r="ATQ2" s="80"/>
      <c r="ATR2" s="80"/>
      <c r="ATS2" s="80"/>
      <c r="ATT2" s="80"/>
      <c r="ATU2" s="80"/>
      <c r="ATV2" s="80"/>
      <c r="ATW2" s="80"/>
      <c r="ATX2" s="80"/>
      <c r="ATY2" s="80"/>
      <c r="ATZ2" s="80"/>
      <c r="AUA2" s="80"/>
      <c r="AUB2" s="80"/>
      <c r="AUC2" s="80"/>
      <c r="AUD2" s="80"/>
      <c r="AUE2" s="80"/>
      <c r="AUF2" s="80"/>
      <c r="AUG2" s="80"/>
      <c r="AUH2" s="80"/>
      <c r="AUI2" s="80"/>
      <c r="AUJ2" s="80"/>
      <c r="AUK2" s="80"/>
      <c r="AUL2" s="80"/>
      <c r="AUM2" s="80"/>
      <c r="AUN2" s="80"/>
      <c r="AUO2" s="80"/>
      <c r="AUP2" s="80"/>
      <c r="AUQ2" s="80"/>
      <c r="AUR2" s="80"/>
      <c r="AUS2" s="80"/>
      <c r="AUT2" s="80"/>
      <c r="AUU2" s="80"/>
      <c r="AUV2" s="80"/>
      <c r="AUW2" s="80"/>
      <c r="AUX2" s="80"/>
      <c r="AUY2" s="80"/>
      <c r="AUZ2" s="80"/>
      <c r="AVA2" s="80"/>
      <c r="AVB2" s="80"/>
      <c r="AVC2" s="80"/>
      <c r="AVD2" s="80"/>
      <c r="AVE2" s="80"/>
      <c r="AVF2" s="80"/>
      <c r="AVG2" s="80"/>
      <c r="AVH2" s="80"/>
      <c r="AVI2" s="80"/>
      <c r="AVJ2" s="80"/>
      <c r="AVK2" s="80"/>
      <c r="AVL2" s="80"/>
      <c r="AVM2" s="80"/>
      <c r="AVN2" s="80"/>
      <c r="AVO2" s="80"/>
      <c r="AVP2" s="80"/>
      <c r="AVQ2" s="80"/>
      <c r="AVR2" s="80"/>
      <c r="AVS2" s="80"/>
      <c r="AVT2" s="80"/>
      <c r="AVU2" s="80"/>
      <c r="AVV2" s="80"/>
      <c r="AVW2" s="80"/>
      <c r="AVX2" s="80"/>
      <c r="AVY2" s="80"/>
      <c r="AVZ2" s="80"/>
      <c r="AWA2" s="80"/>
      <c r="AWB2" s="80"/>
      <c r="AWC2" s="80"/>
      <c r="AWD2" s="80"/>
      <c r="AWE2" s="80"/>
      <c r="AWF2" s="80"/>
      <c r="AWG2" s="80"/>
      <c r="AWH2" s="80"/>
      <c r="AWI2" s="80"/>
      <c r="AWJ2" s="80"/>
      <c r="AWK2" s="80"/>
      <c r="AWL2" s="80"/>
      <c r="AWM2" s="80"/>
      <c r="AWN2" s="80"/>
      <c r="AWO2" s="80"/>
      <c r="AWP2" s="80"/>
      <c r="AWQ2" s="80"/>
      <c r="AWR2" s="80"/>
      <c r="AWS2" s="80"/>
      <c r="AWT2" s="80"/>
      <c r="AWU2" s="80"/>
      <c r="AWV2" s="80"/>
      <c r="AWW2" s="80"/>
      <c r="AWX2" s="80"/>
      <c r="AWY2" s="80"/>
      <c r="AWZ2" s="80"/>
      <c r="AXA2" s="80"/>
      <c r="AXB2" s="80"/>
      <c r="AXC2" s="80"/>
      <c r="AXD2" s="80"/>
      <c r="AXE2" s="80"/>
      <c r="AXF2" s="80"/>
      <c r="AXG2" s="80"/>
      <c r="AXH2" s="80"/>
      <c r="AXI2" s="80"/>
      <c r="AXJ2" s="80"/>
      <c r="AXK2" s="80"/>
      <c r="AXL2" s="80"/>
      <c r="AXM2" s="80"/>
      <c r="AXN2" s="80"/>
      <c r="AXO2" s="80"/>
      <c r="AXP2" s="80"/>
      <c r="AXQ2" s="80"/>
      <c r="AXR2" s="80"/>
      <c r="AXS2" s="80"/>
      <c r="AXT2" s="80"/>
      <c r="AXU2" s="80"/>
      <c r="AXV2" s="80"/>
      <c r="AXW2" s="80"/>
      <c r="AXX2" s="80"/>
      <c r="AXY2" s="80"/>
      <c r="AXZ2" s="80"/>
      <c r="AYA2" s="80"/>
      <c r="AYB2" s="80"/>
      <c r="AYC2" s="80"/>
      <c r="AYD2" s="80"/>
      <c r="AYE2" s="80"/>
      <c r="AYF2" s="80"/>
      <c r="AYG2" s="80"/>
      <c r="AYH2" s="80"/>
      <c r="AYI2" s="80"/>
      <c r="AYJ2" s="80"/>
      <c r="AYK2" s="80"/>
      <c r="AYL2" s="80"/>
      <c r="AYM2" s="80"/>
      <c r="AYN2" s="80"/>
      <c r="AYO2" s="80"/>
      <c r="AYP2" s="80"/>
      <c r="AYQ2" s="80"/>
      <c r="AYR2" s="80"/>
      <c r="AYS2" s="80"/>
      <c r="AYT2" s="80"/>
      <c r="AYU2" s="80"/>
      <c r="AYV2" s="80"/>
      <c r="AYW2" s="80"/>
      <c r="AYX2" s="80"/>
      <c r="AYY2" s="80"/>
      <c r="AYZ2" s="80"/>
      <c r="AZA2" s="80"/>
      <c r="AZB2" s="80"/>
      <c r="AZC2" s="80"/>
      <c r="AZD2" s="80"/>
      <c r="AZE2" s="80"/>
      <c r="AZF2" s="80"/>
      <c r="AZG2" s="80"/>
      <c r="AZH2" s="80"/>
      <c r="AZI2" s="80"/>
      <c r="AZJ2" s="80"/>
      <c r="AZK2" s="80"/>
      <c r="AZL2" s="80"/>
      <c r="AZM2" s="80"/>
      <c r="AZN2" s="80"/>
      <c r="AZO2" s="80"/>
      <c r="AZP2" s="80"/>
      <c r="AZQ2" s="80"/>
      <c r="AZR2" s="80"/>
      <c r="AZS2" s="80"/>
      <c r="AZT2" s="80"/>
      <c r="AZU2" s="80"/>
      <c r="AZV2" s="80"/>
      <c r="AZW2" s="80"/>
      <c r="AZX2" s="80"/>
      <c r="AZY2" s="80"/>
      <c r="AZZ2" s="80"/>
      <c r="BAA2" s="80"/>
      <c r="BAB2" s="80"/>
      <c r="BAC2" s="80"/>
      <c r="BAD2" s="80"/>
      <c r="BAE2" s="80"/>
      <c r="BAF2" s="80"/>
      <c r="BAG2" s="80"/>
      <c r="BAH2" s="80"/>
      <c r="BAI2" s="80"/>
      <c r="BAJ2" s="80"/>
      <c r="BAK2" s="80"/>
      <c r="BAL2" s="80"/>
      <c r="BAM2" s="80"/>
      <c r="BAN2" s="80"/>
      <c r="BAO2" s="80"/>
      <c r="BAP2" s="80"/>
      <c r="BAQ2" s="80"/>
      <c r="BAR2" s="80"/>
      <c r="BAS2" s="80"/>
      <c r="BAT2" s="80"/>
      <c r="BAU2" s="80"/>
      <c r="BAV2" s="80"/>
      <c r="BAW2" s="80"/>
      <c r="BAX2" s="80"/>
      <c r="BAY2" s="80"/>
      <c r="BAZ2" s="80"/>
      <c r="BBA2" s="80"/>
      <c r="BBB2" s="80"/>
      <c r="BBC2" s="80"/>
      <c r="BBD2" s="80"/>
      <c r="BBE2" s="80"/>
      <c r="BBF2" s="80"/>
      <c r="BBG2" s="80"/>
      <c r="BBH2" s="80"/>
      <c r="BBI2" s="80"/>
      <c r="BBJ2" s="80"/>
      <c r="BBK2" s="80"/>
      <c r="BBL2" s="80"/>
      <c r="BBM2" s="80"/>
      <c r="BBN2" s="80"/>
      <c r="BBO2" s="80"/>
      <c r="BBP2" s="80"/>
      <c r="BBQ2" s="80"/>
      <c r="BBR2" s="80"/>
      <c r="BBS2" s="80"/>
      <c r="BBT2" s="80"/>
      <c r="BBU2" s="80"/>
      <c r="BBV2" s="80"/>
      <c r="BBW2" s="80"/>
      <c r="BBX2" s="80"/>
      <c r="BBY2" s="80"/>
      <c r="BBZ2" s="80"/>
      <c r="BCA2" s="80"/>
      <c r="BCB2" s="80"/>
      <c r="BCC2" s="80"/>
      <c r="BCD2" s="80"/>
      <c r="BCE2" s="80"/>
      <c r="BCF2" s="80"/>
      <c r="BCG2" s="80"/>
      <c r="BCH2" s="80"/>
      <c r="BCI2" s="80"/>
      <c r="BCJ2" s="80"/>
      <c r="BCK2" s="80"/>
      <c r="BCL2" s="80"/>
      <c r="BCM2" s="80"/>
      <c r="BCN2" s="80"/>
      <c r="BCO2" s="80"/>
      <c r="BCP2" s="80"/>
      <c r="BCQ2" s="80"/>
      <c r="BCR2" s="80"/>
      <c r="BCS2" s="80"/>
      <c r="BCT2" s="80"/>
      <c r="BCU2" s="80"/>
      <c r="BCV2" s="80"/>
      <c r="BCW2" s="80"/>
      <c r="BCX2" s="80"/>
      <c r="BCY2" s="80"/>
      <c r="BCZ2" s="80"/>
      <c r="BDA2" s="80"/>
      <c r="BDB2" s="80"/>
      <c r="BDC2" s="80"/>
      <c r="BDD2" s="80"/>
      <c r="BDE2" s="80"/>
      <c r="BDF2" s="80"/>
      <c r="BDG2" s="80"/>
      <c r="BDH2" s="80"/>
      <c r="BDI2" s="80"/>
      <c r="BDJ2" s="80"/>
      <c r="BDK2" s="80"/>
      <c r="BDL2" s="80"/>
      <c r="BDM2" s="80"/>
      <c r="BDN2" s="80"/>
      <c r="BDO2" s="80"/>
      <c r="BDP2" s="80"/>
      <c r="BDQ2" s="80"/>
      <c r="BDR2" s="80"/>
      <c r="BDS2" s="80"/>
      <c r="BDT2" s="80"/>
      <c r="BDU2" s="80"/>
      <c r="BDV2" s="80"/>
      <c r="BDW2" s="80"/>
      <c r="BDX2" s="80"/>
      <c r="BDY2" s="80"/>
      <c r="BDZ2" s="80"/>
      <c r="BEA2" s="80"/>
      <c r="BEB2" s="80"/>
      <c r="BEC2" s="80"/>
      <c r="BED2" s="80"/>
      <c r="BEE2" s="80"/>
      <c r="BEF2" s="80"/>
      <c r="BEG2" s="80"/>
      <c r="BEH2" s="80"/>
      <c r="BEI2" s="80"/>
      <c r="BEJ2" s="80"/>
      <c r="BEK2" s="80"/>
      <c r="BEL2" s="80"/>
      <c r="BEM2" s="80"/>
      <c r="BEN2" s="80"/>
      <c r="BEO2" s="80"/>
      <c r="BEP2" s="80"/>
      <c r="BEQ2" s="80"/>
      <c r="BER2" s="80"/>
      <c r="BES2" s="80"/>
      <c r="BET2" s="80"/>
      <c r="BEU2" s="80"/>
      <c r="BEV2" s="80"/>
      <c r="BEW2" s="80"/>
      <c r="BEX2" s="80"/>
      <c r="BEY2" s="80"/>
      <c r="BEZ2" s="80"/>
      <c r="BFA2" s="80"/>
      <c r="BFB2" s="80"/>
      <c r="BFC2" s="80"/>
      <c r="BFD2" s="80"/>
      <c r="BFE2" s="80"/>
      <c r="BFF2" s="80"/>
      <c r="BFG2" s="80"/>
      <c r="BFH2" s="80"/>
      <c r="BFI2" s="80"/>
      <c r="BFJ2" s="80"/>
      <c r="BFK2" s="80"/>
      <c r="BFL2" s="80"/>
      <c r="BFM2" s="80"/>
      <c r="BFN2" s="80"/>
      <c r="BFO2" s="80"/>
      <c r="BFP2" s="80"/>
      <c r="BFQ2" s="80"/>
      <c r="BFR2" s="80"/>
      <c r="BFS2" s="80"/>
      <c r="BFT2" s="80"/>
      <c r="BFU2" s="80"/>
      <c r="BFV2" s="80"/>
      <c r="BFW2" s="80"/>
      <c r="BFX2" s="80"/>
      <c r="BFY2" s="80"/>
      <c r="BFZ2" s="80"/>
      <c r="BGA2" s="80"/>
      <c r="BGB2" s="80"/>
      <c r="BGC2" s="80"/>
      <c r="BGD2" s="80"/>
      <c r="BGE2" s="80"/>
      <c r="BGF2" s="80"/>
      <c r="BGG2" s="80"/>
      <c r="BGH2" s="80"/>
      <c r="BGI2" s="80"/>
      <c r="BGJ2" s="80"/>
      <c r="BGK2" s="80"/>
      <c r="BGL2" s="80"/>
      <c r="BGM2" s="80"/>
      <c r="BGN2" s="80"/>
      <c r="BGO2" s="80"/>
      <c r="BGP2" s="80"/>
      <c r="BGQ2" s="80"/>
      <c r="BGR2" s="80"/>
      <c r="BGS2" s="80"/>
      <c r="BGT2" s="80"/>
      <c r="BGU2" s="80"/>
      <c r="BGV2" s="80"/>
      <c r="BGW2" s="80"/>
      <c r="BGX2" s="80"/>
      <c r="BGY2" s="80"/>
      <c r="BGZ2" s="80"/>
      <c r="BHA2" s="80"/>
      <c r="BHB2" s="80"/>
      <c r="BHC2" s="80"/>
      <c r="BHD2" s="80"/>
      <c r="BHE2" s="80"/>
      <c r="BHF2" s="80"/>
      <c r="BHG2" s="80"/>
      <c r="BHH2" s="80"/>
      <c r="BHI2" s="80"/>
      <c r="BHJ2" s="80"/>
      <c r="BHK2" s="80"/>
      <c r="BHL2" s="80"/>
      <c r="BHM2" s="80"/>
      <c r="BHN2" s="80"/>
      <c r="BHO2" s="80"/>
      <c r="BHP2" s="80"/>
      <c r="BHQ2" s="80"/>
      <c r="BHR2" s="80"/>
      <c r="BHS2" s="80"/>
      <c r="BHT2" s="80"/>
      <c r="BHU2" s="80"/>
      <c r="BHV2" s="80"/>
      <c r="BHW2" s="80"/>
      <c r="BHX2" s="80"/>
      <c r="BHY2" s="80"/>
      <c r="BHZ2" s="80"/>
      <c r="BIA2" s="80"/>
      <c r="BIB2" s="80"/>
      <c r="BIC2" s="80"/>
      <c r="BID2" s="80"/>
      <c r="BIE2" s="80"/>
      <c r="BIF2" s="80"/>
      <c r="BIG2" s="80"/>
      <c r="BIH2" s="80"/>
      <c r="BII2" s="80"/>
      <c r="BIJ2" s="80"/>
      <c r="BIK2" s="80"/>
      <c r="BIL2" s="80"/>
      <c r="BIM2" s="80"/>
      <c r="BIN2" s="80"/>
      <c r="BIO2" s="80"/>
      <c r="BIP2" s="80"/>
      <c r="BIQ2" s="80"/>
      <c r="BIR2" s="80"/>
      <c r="BIS2" s="80"/>
      <c r="BIT2" s="80"/>
      <c r="BIU2" s="80"/>
      <c r="BIV2" s="80"/>
      <c r="BIW2" s="80"/>
      <c r="BIX2" s="80"/>
      <c r="BIY2" s="80"/>
      <c r="BIZ2" s="80"/>
      <c r="BJA2" s="80"/>
      <c r="BJB2" s="80"/>
      <c r="BJC2" s="80"/>
      <c r="BJD2" s="80"/>
      <c r="BJE2" s="80"/>
      <c r="BJF2" s="80"/>
      <c r="BJG2" s="80"/>
      <c r="BJH2" s="80"/>
      <c r="BJI2" s="80"/>
      <c r="BJJ2" s="80"/>
      <c r="BJK2" s="80"/>
      <c r="BJL2" s="80"/>
      <c r="BJM2" s="80"/>
      <c r="BJN2" s="80"/>
      <c r="BJO2" s="80"/>
      <c r="BJP2" s="80"/>
      <c r="BJQ2" s="80"/>
      <c r="BJR2" s="80"/>
      <c r="BJS2" s="80"/>
      <c r="BJT2" s="80"/>
      <c r="BJU2" s="80"/>
      <c r="BJV2" s="80"/>
      <c r="BJW2" s="80"/>
      <c r="BJX2" s="80"/>
      <c r="BJY2" s="80"/>
      <c r="BJZ2" s="80"/>
      <c r="BKA2" s="80"/>
      <c r="BKB2" s="80"/>
      <c r="BKC2" s="80"/>
      <c r="BKD2" s="80"/>
      <c r="BKE2" s="80"/>
      <c r="BKF2" s="80"/>
      <c r="BKG2" s="80"/>
      <c r="BKH2" s="80"/>
      <c r="BKI2" s="80"/>
      <c r="BKJ2" s="80"/>
      <c r="BKK2" s="80"/>
      <c r="BKL2" s="80"/>
      <c r="BKM2" s="80"/>
      <c r="BKN2" s="80"/>
      <c r="BKO2" s="80"/>
      <c r="BKP2" s="80"/>
      <c r="BKQ2" s="80"/>
      <c r="BKR2" s="80"/>
      <c r="BKS2" s="80"/>
      <c r="BKT2" s="80"/>
      <c r="BKU2" s="80"/>
      <c r="BKV2" s="80"/>
      <c r="BKW2" s="80"/>
      <c r="BKX2" s="80"/>
      <c r="BKY2" s="80"/>
      <c r="BKZ2" s="80"/>
      <c r="BLA2" s="80"/>
      <c r="BLB2" s="80"/>
      <c r="BLC2" s="80"/>
      <c r="BLD2" s="80"/>
      <c r="BLE2" s="80"/>
      <c r="BLF2" s="80"/>
      <c r="BLG2" s="80"/>
      <c r="BLH2" s="80"/>
      <c r="BLI2" s="80"/>
      <c r="BLJ2" s="80"/>
      <c r="BLK2" s="80"/>
      <c r="BLL2" s="80"/>
      <c r="BLM2" s="80"/>
      <c r="BLN2" s="80"/>
      <c r="BLO2" s="80"/>
      <c r="BLP2" s="80"/>
      <c r="BLQ2" s="80"/>
      <c r="BLR2" s="80"/>
      <c r="BLS2" s="80"/>
      <c r="BLT2" s="80"/>
      <c r="BLU2" s="80"/>
      <c r="BLV2" s="80"/>
      <c r="BLW2" s="80"/>
      <c r="BLX2" s="80"/>
      <c r="BLY2" s="80"/>
      <c r="BLZ2" s="80"/>
      <c r="BMA2" s="80"/>
      <c r="BMB2" s="80"/>
      <c r="BMC2" s="80"/>
      <c r="BMD2" s="80"/>
      <c r="BME2" s="80"/>
      <c r="BMF2" s="80"/>
      <c r="BMG2" s="80"/>
      <c r="BMH2" s="80"/>
      <c r="BMI2" s="80"/>
      <c r="BMJ2" s="80"/>
      <c r="BMK2" s="80"/>
      <c r="BML2" s="80"/>
      <c r="BMM2" s="80"/>
      <c r="BMN2" s="80"/>
      <c r="BMO2" s="80"/>
      <c r="BMP2" s="80"/>
      <c r="BMQ2" s="80"/>
      <c r="BMR2" s="80"/>
      <c r="BMS2" s="80"/>
      <c r="BMT2" s="80"/>
      <c r="BMU2" s="80"/>
      <c r="BMV2" s="80"/>
      <c r="BMW2" s="80"/>
      <c r="BMX2" s="80"/>
      <c r="BMY2" s="80"/>
      <c r="BMZ2" s="80"/>
      <c r="BNA2" s="80"/>
      <c r="BNB2" s="80"/>
      <c r="BNC2" s="80"/>
      <c r="BND2" s="80"/>
      <c r="BNE2" s="80"/>
      <c r="BNF2" s="80"/>
      <c r="BNG2" s="80"/>
      <c r="BNH2" s="80"/>
      <c r="BNI2" s="80"/>
      <c r="BNJ2" s="80"/>
      <c r="BNK2" s="80"/>
      <c r="BNL2" s="80"/>
      <c r="BNM2" s="80"/>
      <c r="BNN2" s="80"/>
      <c r="BNO2" s="80"/>
      <c r="BNP2" s="80"/>
      <c r="BNQ2" s="80"/>
      <c r="BNR2" s="80"/>
      <c r="BNS2" s="80"/>
      <c r="BNT2" s="80"/>
      <c r="BNU2" s="80"/>
      <c r="BNV2" s="80"/>
      <c r="BNW2" s="80"/>
      <c r="BNX2" s="80"/>
      <c r="BNY2" s="80"/>
      <c r="BNZ2" s="80"/>
      <c r="BOA2" s="80"/>
      <c r="BOB2" s="80"/>
      <c r="BOC2" s="80"/>
      <c r="BOD2" s="80"/>
      <c r="BOE2" s="80"/>
      <c r="BOF2" s="80"/>
      <c r="BOG2" s="80"/>
      <c r="BOH2" s="80"/>
      <c r="BOI2" s="80"/>
      <c r="BOJ2" s="80"/>
      <c r="BOK2" s="80"/>
      <c r="BOL2" s="80"/>
      <c r="BOM2" s="80"/>
      <c r="BON2" s="80"/>
      <c r="BOO2" s="80"/>
      <c r="BOP2" s="80"/>
      <c r="BOQ2" s="80"/>
      <c r="BOR2" s="80"/>
      <c r="BOS2" s="80"/>
      <c r="BOT2" s="80"/>
      <c r="BOU2" s="80"/>
      <c r="BOV2" s="80"/>
      <c r="BOW2" s="80"/>
      <c r="BOX2" s="80"/>
      <c r="BOY2" s="80"/>
      <c r="BOZ2" s="80"/>
      <c r="BPA2" s="80"/>
      <c r="BPB2" s="80"/>
      <c r="BPC2" s="80"/>
      <c r="BPD2" s="80"/>
      <c r="BPE2" s="80"/>
      <c r="BPF2" s="80"/>
      <c r="BPG2" s="80"/>
      <c r="BPH2" s="80"/>
      <c r="BPI2" s="80"/>
      <c r="BPJ2" s="80"/>
      <c r="BPK2" s="80"/>
      <c r="BPL2" s="80"/>
      <c r="BPM2" s="80"/>
      <c r="BPN2" s="80"/>
      <c r="BPO2" s="80"/>
      <c r="BPP2" s="80"/>
      <c r="BPQ2" s="80"/>
      <c r="BPR2" s="80"/>
      <c r="BPS2" s="80"/>
      <c r="BPT2" s="80"/>
      <c r="BPU2" s="80"/>
      <c r="BPV2" s="80"/>
      <c r="BPW2" s="80"/>
      <c r="BPX2" s="80"/>
      <c r="BPY2" s="80"/>
      <c r="BPZ2" s="80"/>
      <c r="BQA2" s="80"/>
      <c r="BQB2" s="80"/>
      <c r="BQC2" s="80"/>
      <c r="BQD2" s="80"/>
      <c r="BQE2" s="80"/>
      <c r="BQF2" s="80"/>
      <c r="BQG2" s="80"/>
      <c r="BQH2" s="80"/>
      <c r="BQI2" s="80"/>
      <c r="BQJ2" s="80"/>
      <c r="BQK2" s="80"/>
      <c r="BQL2" s="80"/>
      <c r="BQM2" s="80"/>
      <c r="BQN2" s="80"/>
      <c r="BQO2" s="80"/>
      <c r="BQP2" s="80"/>
      <c r="BQQ2" s="80"/>
      <c r="BQR2" s="80"/>
      <c r="BQS2" s="80"/>
      <c r="BQT2" s="80"/>
      <c r="BQU2" s="80"/>
      <c r="BQV2" s="80"/>
      <c r="BQW2" s="80"/>
      <c r="BQX2" s="80"/>
      <c r="BQY2" s="80"/>
      <c r="BQZ2" s="80"/>
      <c r="BRA2" s="80"/>
      <c r="BRB2" s="80"/>
      <c r="BRC2" s="80"/>
      <c r="BRD2" s="80"/>
      <c r="BRE2" s="80"/>
      <c r="BRF2" s="80"/>
      <c r="BRG2" s="80"/>
      <c r="BRH2" s="80"/>
      <c r="BRI2" s="80"/>
      <c r="BRJ2" s="80"/>
      <c r="BRK2" s="80"/>
      <c r="BRL2" s="80"/>
      <c r="BRM2" s="80"/>
      <c r="BRN2" s="80"/>
      <c r="BRO2" s="80"/>
      <c r="BRP2" s="80"/>
      <c r="BRQ2" s="80"/>
      <c r="BRR2" s="80"/>
      <c r="BRS2" s="80"/>
      <c r="BRT2" s="80"/>
      <c r="BRU2" s="80"/>
      <c r="BRV2" s="80"/>
      <c r="BRW2" s="80"/>
      <c r="BRX2" s="80"/>
      <c r="BRY2" s="80"/>
      <c r="BRZ2" s="80"/>
      <c r="BSA2" s="80"/>
      <c r="BSB2" s="80"/>
      <c r="BSC2" s="80"/>
      <c r="BSD2" s="80"/>
      <c r="BSE2" s="80"/>
      <c r="BSF2" s="80"/>
      <c r="BSG2" s="80"/>
      <c r="BSH2" s="80"/>
      <c r="BSI2" s="80"/>
      <c r="BSJ2" s="80"/>
      <c r="BSK2" s="80"/>
      <c r="BSL2" s="80"/>
      <c r="BSM2" s="80"/>
      <c r="BSN2" s="80"/>
      <c r="BSO2" s="80"/>
      <c r="BSP2" s="80"/>
      <c r="BSQ2" s="80"/>
      <c r="BSR2" s="80"/>
      <c r="BSS2" s="80"/>
      <c r="BST2" s="80"/>
      <c r="BSU2" s="80"/>
      <c r="BSV2" s="80"/>
      <c r="BSW2" s="80"/>
      <c r="BSX2" s="80"/>
      <c r="BSY2" s="80"/>
      <c r="BSZ2" s="80"/>
      <c r="BTA2" s="80"/>
      <c r="BTB2" s="80"/>
      <c r="BTC2" s="80"/>
      <c r="BTD2" s="80"/>
      <c r="BTE2" s="80"/>
      <c r="BTF2" s="80"/>
      <c r="BTG2" s="80"/>
      <c r="BTH2" s="80"/>
      <c r="BTI2" s="80"/>
      <c r="BTJ2" s="80"/>
      <c r="BTK2" s="80"/>
      <c r="BTL2" s="80"/>
      <c r="BTM2" s="80"/>
      <c r="BTN2" s="80"/>
      <c r="BTO2" s="80"/>
      <c r="BTP2" s="80"/>
      <c r="BTQ2" s="80"/>
      <c r="BTR2" s="80"/>
      <c r="BTS2" s="80"/>
      <c r="BTT2" s="80"/>
      <c r="BTU2" s="80"/>
      <c r="BTV2" s="80"/>
      <c r="BTW2" s="80"/>
      <c r="BTX2" s="80"/>
      <c r="BTY2" s="80"/>
      <c r="BTZ2" s="80"/>
      <c r="BUA2" s="80"/>
      <c r="BUB2" s="80"/>
      <c r="BUC2" s="80"/>
      <c r="BUD2" s="80"/>
      <c r="BUE2" s="80"/>
      <c r="BUF2" s="80"/>
      <c r="BUG2" s="80"/>
      <c r="BUH2" s="80"/>
      <c r="BUI2" s="80"/>
      <c r="BUJ2" s="80"/>
      <c r="BUK2" s="80"/>
      <c r="BUL2" s="80"/>
      <c r="BUM2" s="80"/>
      <c r="BUN2" s="80"/>
      <c r="BUO2" s="80"/>
      <c r="BUP2" s="80"/>
      <c r="BUQ2" s="80"/>
      <c r="BUR2" s="80"/>
      <c r="BUS2" s="80"/>
      <c r="BUT2" s="80"/>
      <c r="BUU2" s="80"/>
      <c r="BUV2" s="80"/>
      <c r="BUW2" s="80"/>
      <c r="BUX2" s="80"/>
      <c r="BUY2" s="80"/>
      <c r="BUZ2" s="80"/>
      <c r="BVA2" s="80"/>
      <c r="BVB2" s="80"/>
      <c r="BVC2" s="80"/>
      <c r="BVD2" s="80"/>
      <c r="BVE2" s="80"/>
      <c r="BVF2" s="80"/>
      <c r="BVG2" s="80"/>
      <c r="BVH2" s="80"/>
      <c r="BVI2" s="80"/>
      <c r="BVJ2" s="80"/>
      <c r="BVK2" s="80"/>
      <c r="BVL2" s="80"/>
      <c r="BVM2" s="80"/>
      <c r="BVN2" s="80"/>
      <c r="BVO2" s="80"/>
      <c r="BVP2" s="80"/>
      <c r="BVQ2" s="80"/>
      <c r="BVR2" s="80"/>
      <c r="BVS2" s="80"/>
      <c r="BVT2" s="80"/>
      <c r="BVU2" s="80"/>
      <c r="BVV2" s="80"/>
      <c r="BVW2" s="80"/>
      <c r="BVX2" s="80"/>
      <c r="BVY2" s="80"/>
      <c r="BVZ2" s="80"/>
      <c r="BWA2" s="80"/>
      <c r="BWB2" s="80"/>
      <c r="BWC2" s="80"/>
      <c r="BWD2" s="80"/>
      <c r="BWE2" s="80"/>
      <c r="BWF2" s="80"/>
      <c r="BWG2" s="80"/>
      <c r="BWH2" s="80"/>
      <c r="BWI2" s="80"/>
      <c r="BWJ2" s="80"/>
      <c r="BWK2" s="80"/>
      <c r="BWL2" s="80"/>
      <c r="BWM2" s="80"/>
      <c r="BWN2" s="80"/>
      <c r="BWO2" s="80"/>
      <c r="BWP2" s="80"/>
      <c r="BWQ2" s="80"/>
      <c r="BWR2" s="80"/>
      <c r="BWS2" s="80"/>
      <c r="BWT2" s="80"/>
      <c r="BWU2" s="80"/>
      <c r="BWV2" s="80"/>
      <c r="BWW2" s="80"/>
      <c r="BWX2" s="80"/>
      <c r="BWY2" s="80"/>
      <c r="BWZ2" s="80"/>
      <c r="BXA2" s="80"/>
      <c r="BXB2" s="80"/>
      <c r="BXC2" s="80"/>
      <c r="BXD2" s="80"/>
      <c r="BXE2" s="80"/>
      <c r="BXF2" s="80"/>
      <c r="BXG2" s="80"/>
      <c r="BXH2" s="80"/>
      <c r="BXI2" s="80"/>
      <c r="BXJ2" s="80"/>
      <c r="BXK2" s="80"/>
      <c r="BXL2" s="80"/>
      <c r="BXM2" s="80"/>
      <c r="BXN2" s="80"/>
      <c r="BXO2" s="80"/>
      <c r="BXP2" s="80"/>
      <c r="BXQ2" s="80"/>
      <c r="BXR2" s="80"/>
      <c r="BXS2" s="80"/>
      <c r="BXT2" s="80"/>
      <c r="BXU2" s="80"/>
      <c r="BXV2" s="80"/>
      <c r="BXW2" s="80"/>
      <c r="BXX2" s="80"/>
      <c r="BXY2" s="80"/>
      <c r="BXZ2" s="80"/>
      <c r="BYA2" s="80"/>
      <c r="BYB2" s="80"/>
      <c r="BYC2" s="80"/>
      <c r="BYD2" s="80"/>
      <c r="BYE2" s="80"/>
      <c r="BYF2" s="80"/>
      <c r="BYG2" s="80"/>
      <c r="BYH2" s="80"/>
      <c r="BYI2" s="80"/>
      <c r="BYJ2" s="80"/>
      <c r="BYK2" s="80"/>
      <c r="BYL2" s="80"/>
      <c r="BYM2" s="80"/>
      <c r="BYN2" s="80"/>
      <c r="BYO2" s="80"/>
      <c r="BYP2" s="80"/>
      <c r="BYQ2" s="80"/>
      <c r="BYR2" s="80"/>
      <c r="BYS2" s="80"/>
      <c r="BYT2" s="80"/>
      <c r="BYU2" s="80"/>
      <c r="BYV2" s="80"/>
      <c r="BYW2" s="80"/>
      <c r="BYX2" s="80"/>
      <c r="BYY2" s="80"/>
      <c r="BYZ2" s="80"/>
      <c r="BZA2" s="80"/>
      <c r="BZB2" s="80"/>
      <c r="BZC2" s="80"/>
      <c r="BZD2" s="80"/>
      <c r="BZE2" s="80"/>
      <c r="BZF2" s="80"/>
      <c r="BZG2" s="80"/>
      <c r="BZH2" s="80"/>
      <c r="BZI2" s="80"/>
      <c r="BZJ2" s="80"/>
      <c r="BZK2" s="80"/>
      <c r="BZL2" s="80"/>
      <c r="BZM2" s="80"/>
      <c r="BZN2" s="80"/>
      <c r="BZO2" s="80"/>
      <c r="BZP2" s="80"/>
      <c r="BZQ2" s="80"/>
      <c r="BZR2" s="80"/>
      <c r="BZS2" s="80"/>
      <c r="BZT2" s="80"/>
      <c r="BZU2" s="80"/>
      <c r="BZV2" s="80"/>
      <c r="BZW2" s="80"/>
      <c r="BZX2" s="80"/>
      <c r="BZY2" s="80"/>
      <c r="BZZ2" s="80"/>
      <c r="CAA2" s="80"/>
      <c r="CAB2" s="80"/>
      <c r="CAC2" s="80"/>
      <c r="CAD2" s="80"/>
      <c r="CAE2" s="80"/>
      <c r="CAF2" s="80"/>
      <c r="CAG2" s="80"/>
      <c r="CAH2" s="80"/>
      <c r="CAI2" s="80"/>
      <c r="CAJ2" s="80"/>
      <c r="CAK2" s="80"/>
      <c r="CAL2" s="80"/>
      <c r="CAM2" s="80"/>
      <c r="CAN2" s="80"/>
      <c r="CAO2" s="80"/>
      <c r="CAP2" s="80"/>
      <c r="CAQ2" s="80"/>
      <c r="CAR2" s="80"/>
      <c r="CAS2" s="80"/>
      <c r="CAT2" s="80"/>
      <c r="CAU2" s="80"/>
      <c r="CAV2" s="80"/>
      <c r="CAW2" s="80"/>
      <c r="CAX2" s="80"/>
      <c r="CAY2" s="80"/>
      <c r="CAZ2" s="80"/>
      <c r="CBA2" s="80"/>
      <c r="CBB2" s="80"/>
      <c r="CBC2" s="80"/>
      <c r="CBD2" s="80"/>
      <c r="CBE2" s="80"/>
      <c r="CBF2" s="80"/>
      <c r="CBG2" s="80"/>
      <c r="CBH2" s="80"/>
      <c r="CBI2" s="80"/>
      <c r="CBJ2" s="80"/>
      <c r="CBK2" s="80"/>
      <c r="CBL2" s="80"/>
      <c r="CBM2" s="80"/>
      <c r="CBN2" s="80"/>
      <c r="CBO2" s="80"/>
      <c r="CBP2" s="80"/>
      <c r="CBQ2" s="80"/>
      <c r="CBR2" s="80"/>
      <c r="CBS2" s="80"/>
      <c r="CBT2" s="80"/>
      <c r="CBU2" s="80"/>
      <c r="CBV2" s="80"/>
      <c r="CBW2" s="80"/>
      <c r="CBX2" s="80"/>
      <c r="CBY2" s="80"/>
      <c r="CBZ2" s="80"/>
      <c r="CCA2" s="80"/>
      <c r="CCB2" s="80"/>
      <c r="CCC2" s="80"/>
      <c r="CCD2" s="80"/>
      <c r="CCE2" s="80"/>
      <c r="CCF2" s="80"/>
      <c r="CCG2" s="80"/>
      <c r="CCH2" s="80"/>
      <c r="CCI2" s="80"/>
      <c r="CCJ2" s="80"/>
      <c r="CCK2" s="80"/>
      <c r="CCL2" s="80"/>
      <c r="CCM2" s="80"/>
      <c r="CCN2" s="80"/>
      <c r="CCO2" s="80"/>
      <c r="CCP2" s="80"/>
      <c r="CCQ2" s="80"/>
      <c r="CCR2" s="80"/>
      <c r="CCS2" s="80"/>
      <c r="CCT2" s="80"/>
      <c r="CCU2" s="80"/>
      <c r="CCV2" s="80"/>
      <c r="CCW2" s="80"/>
      <c r="CCX2" s="80"/>
      <c r="CCY2" s="80"/>
      <c r="CCZ2" s="80"/>
      <c r="CDA2" s="80"/>
      <c r="CDB2" s="80"/>
      <c r="CDC2" s="80"/>
      <c r="CDD2" s="80"/>
      <c r="CDE2" s="80"/>
      <c r="CDF2" s="80"/>
      <c r="CDG2" s="80"/>
      <c r="CDH2" s="80"/>
      <c r="CDI2" s="80"/>
      <c r="CDJ2" s="80"/>
      <c r="CDK2" s="80"/>
      <c r="CDL2" s="80"/>
      <c r="CDM2" s="80"/>
      <c r="CDN2" s="80"/>
      <c r="CDO2" s="80"/>
      <c r="CDP2" s="80"/>
      <c r="CDQ2" s="80"/>
      <c r="CDR2" s="80"/>
      <c r="CDS2" s="80"/>
      <c r="CDT2" s="80"/>
      <c r="CDU2" s="80"/>
      <c r="CDV2" s="80"/>
      <c r="CDW2" s="80"/>
      <c r="CDX2" s="80"/>
      <c r="CDY2" s="80"/>
      <c r="CDZ2" s="80"/>
      <c r="CEA2" s="80"/>
      <c r="CEB2" s="80"/>
      <c r="CEC2" s="80"/>
      <c r="CED2" s="80"/>
      <c r="CEE2" s="80"/>
      <c r="CEF2" s="80"/>
      <c r="CEG2" s="80"/>
      <c r="CEH2" s="80"/>
      <c r="CEI2" s="80"/>
      <c r="CEJ2" s="80"/>
      <c r="CEK2" s="80"/>
      <c r="CEL2" s="80"/>
      <c r="CEM2" s="80"/>
      <c r="CEN2" s="80"/>
      <c r="CEO2" s="80"/>
      <c r="CEP2" s="80"/>
      <c r="CEQ2" s="80"/>
      <c r="CER2" s="80"/>
      <c r="CES2" s="80"/>
      <c r="CET2" s="80"/>
      <c r="CEU2" s="80"/>
      <c r="CEV2" s="80"/>
      <c r="CEW2" s="80"/>
      <c r="CEX2" s="80"/>
      <c r="CEY2" s="80"/>
      <c r="CEZ2" s="80"/>
      <c r="CFA2" s="80"/>
      <c r="CFB2" s="80"/>
      <c r="CFC2" s="80"/>
      <c r="CFD2" s="80"/>
      <c r="CFE2" s="80"/>
      <c r="CFF2" s="80"/>
      <c r="CFG2" s="80"/>
      <c r="CFH2" s="80"/>
      <c r="CFI2" s="80"/>
      <c r="CFJ2" s="80"/>
      <c r="CFK2" s="80"/>
      <c r="CFL2" s="80"/>
      <c r="CFM2" s="80"/>
      <c r="CFN2" s="80"/>
      <c r="CFO2" s="80"/>
      <c r="CFP2" s="80"/>
      <c r="CFQ2" s="80"/>
      <c r="CFR2" s="80"/>
      <c r="CFS2" s="80"/>
      <c r="CFT2" s="80"/>
      <c r="CFU2" s="80"/>
      <c r="CFV2" s="80"/>
      <c r="CFW2" s="80"/>
      <c r="CFX2" s="80"/>
      <c r="CFY2" s="80"/>
      <c r="CFZ2" s="80"/>
      <c r="CGA2" s="80"/>
      <c r="CGB2" s="80"/>
      <c r="CGC2" s="80"/>
      <c r="CGD2" s="80"/>
      <c r="CGE2" s="80"/>
      <c r="CGF2" s="80"/>
      <c r="CGG2" s="80"/>
      <c r="CGH2" s="80"/>
      <c r="CGI2" s="80"/>
      <c r="CGJ2" s="80"/>
      <c r="CGK2" s="80"/>
      <c r="CGL2" s="80"/>
      <c r="CGM2" s="80"/>
      <c r="CGN2" s="80"/>
      <c r="CGO2" s="80"/>
      <c r="CGP2" s="80"/>
      <c r="CGQ2" s="80"/>
      <c r="CGR2" s="80"/>
      <c r="CGS2" s="80"/>
      <c r="CGT2" s="80"/>
      <c r="CGU2" s="80"/>
      <c r="CGV2" s="80"/>
      <c r="CGW2" s="80"/>
      <c r="CGX2" s="80"/>
      <c r="CGY2" s="80"/>
      <c r="CGZ2" s="80"/>
      <c r="CHA2" s="80"/>
      <c r="CHB2" s="80"/>
      <c r="CHC2" s="80"/>
      <c r="CHD2" s="80"/>
      <c r="CHE2" s="80"/>
      <c r="CHF2" s="80"/>
      <c r="CHG2" s="80"/>
      <c r="CHH2" s="80"/>
      <c r="CHI2" s="80"/>
      <c r="CHJ2" s="80"/>
      <c r="CHK2" s="80"/>
      <c r="CHL2" s="80"/>
      <c r="CHM2" s="80"/>
      <c r="CHN2" s="80"/>
      <c r="CHO2" s="80"/>
      <c r="CHP2" s="80"/>
      <c r="CHQ2" s="80"/>
      <c r="CHR2" s="80"/>
      <c r="CHS2" s="80"/>
      <c r="CHT2" s="80"/>
      <c r="CHU2" s="80"/>
      <c r="CHV2" s="80"/>
      <c r="CHW2" s="80"/>
      <c r="CHX2" s="80"/>
      <c r="CHY2" s="80"/>
      <c r="CHZ2" s="80"/>
      <c r="CIA2" s="80"/>
      <c r="CIB2" s="80"/>
      <c r="CIC2" s="80"/>
      <c r="CID2" s="80"/>
      <c r="CIE2" s="80"/>
      <c r="CIF2" s="80"/>
      <c r="CIG2" s="80"/>
      <c r="CIH2" s="80"/>
      <c r="CII2" s="80"/>
      <c r="CIJ2" s="80"/>
      <c r="CIK2" s="80"/>
      <c r="CIL2" s="80"/>
      <c r="CIM2" s="80"/>
      <c r="CIN2" s="80"/>
      <c r="CIO2" s="80"/>
      <c r="CIP2" s="80"/>
      <c r="CIQ2" s="80"/>
      <c r="CIR2" s="80"/>
      <c r="CIS2" s="80"/>
      <c r="CIT2" s="80"/>
      <c r="CIU2" s="80"/>
      <c r="CIV2" s="80"/>
      <c r="CIW2" s="80"/>
      <c r="CIX2" s="80"/>
      <c r="CIY2" s="80"/>
      <c r="CIZ2" s="80"/>
      <c r="CJA2" s="80"/>
      <c r="CJB2" s="80"/>
      <c r="CJC2" s="80"/>
      <c r="CJD2" s="80"/>
      <c r="CJE2" s="80"/>
      <c r="CJF2" s="80"/>
      <c r="CJG2" s="80"/>
      <c r="CJH2" s="80"/>
      <c r="CJI2" s="80"/>
      <c r="CJJ2" s="80"/>
      <c r="CJK2" s="80"/>
      <c r="CJL2" s="80"/>
      <c r="CJM2" s="80"/>
      <c r="CJN2" s="80"/>
      <c r="CJO2" s="80"/>
      <c r="CJP2" s="80"/>
      <c r="CJQ2" s="80"/>
      <c r="CJR2" s="80"/>
      <c r="CJS2" s="80"/>
      <c r="CJT2" s="80"/>
      <c r="CJU2" s="80"/>
      <c r="CJV2" s="80"/>
      <c r="CJW2" s="80"/>
      <c r="CJX2" s="80"/>
      <c r="CJY2" s="80"/>
      <c r="CJZ2" s="80"/>
      <c r="CKA2" s="80"/>
      <c r="CKB2" s="80"/>
      <c r="CKC2" s="80"/>
      <c r="CKD2" s="80"/>
      <c r="CKE2" s="80"/>
      <c r="CKF2" s="80"/>
      <c r="CKG2" s="80"/>
      <c r="CKH2" s="80"/>
      <c r="CKI2" s="80"/>
      <c r="CKJ2" s="80"/>
      <c r="CKK2" s="80"/>
      <c r="CKL2" s="80"/>
      <c r="CKM2" s="80"/>
      <c r="CKN2" s="80"/>
      <c r="CKO2" s="80"/>
      <c r="CKP2" s="80"/>
      <c r="CKQ2" s="80"/>
      <c r="CKR2" s="80"/>
      <c r="CKS2" s="80"/>
      <c r="CKT2" s="80"/>
      <c r="CKU2" s="80"/>
      <c r="CKV2" s="80"/>
      <c r="CKW2" s="80"/>
      <c r="CKX2" s="80"/>
      <c r="CKY2" s="80"/>
      <c r="CKZ2" s="80"/>
      <c r="CLA2" s="80"/>
      <c r="CLB2" s="80"/>
      <c r="CLC2" s="80"/>
      <c r="CLD2" s="80"/>
      <c r="CLE2" s="80"/>
      <c r="CLF2" s="80"/>
      <c r="CLG2" s="80"/>
      <c r="CLH2" s="80"/>
      <c r="CLI2" s="80"/>
      <c r="CLJ2" s="80"/>
      <c r="CLK2" s="80"/>
      <c r="CLL2" s="80"/>
      <c r="CLM2" s="80"/>
      <c r="CLN2" s="80"/>
      <c r="CLO2" s="80"/>
      <c r="CLP2" s="80"/>
      <c r="CLQ2" s="80"/>
      <c r="CLR2" s="80"/>
      <c r="CLS2" s="80"/>
      <c r="CLT2" s="80"/>
      <c r="CLU2" s="80"/>
      <c r="CLV2" s="80"/>
      <c r="CLW2" s="80"/>
      <c r="CLX2" s="80"/>
      <c r="CLY2" s="80"/>
      <c r="CLZ2" s="80"/>
      <c r="CMA2" s="80"/>
      <c r="CMB2" s="80"/>
      <c r="CMC2" s="80"/>
      <c r="CMD2" s="80"/>
      <c r="CME2" s="80"/>
      <c r="CMF2" s="80"/>
      <c r="CMG2" s="80"/>
      <c r="CMH2" s="80"/>
      <c r="CMI2" s="80"/>
      <c r="CMJ2" s="80"/>
      <c r="CMK2" s="80"/>
      <c r="CML2" s="80"/>
      <c r="CMM2" s="80"/>
      <c r="CMN2" s="80"/>
      <c r="CMO2" s="80"/>
      <c r="CMP2" s="80"/>
      <c r="CMQ2" s="80"/>
      <c r="CMR2" s="80"/>
      <c r="CMS2" s="80"/>
      <c r="CMT2" s="80"/>
      <c r="CMU2" s="80"/>
      <c r="CMV2" s="80"/>
      <c r="CMW2" s="80"/>
      <c r="CMX2" s="80"/>
      <c r="CMY2" s="80"/>
      <c r="CMZ2" s="80"/>
      <c r="CNA2" s="80"/>
      <c r="CNB2" s="80"/>
      <c r="CNC2" s="80"/>
      <c r="CND2" s="80"/>
      <c r="CNE2" s="80"/>
      <c r="CNF2" s="80"/>
      <c r="CNG2" s="80"/>
      <c r="CNH2" s="80"/>
      <c r="CNI2" s="80"/>
      <c r="CNJ2" s="80"/>
      <c r="CNK2" s="80"/>
      <c r="CNL2" s="80"/>
      <c r="CNM2" s="80"/>
      <c r="CNN2" s="80"/>
      <c r="CNO2" s="80"/>
      <c r="CNP2" s="80"/>
      <c r="CNQ2" s="80"/>
      <c r="CNR2" s="80"/>
      <c r="CNS2" s="80"/>
      <c r="CNT2" s="80"/>
      <c r="CNU2" s="80"/>
      <c r="CNV2" s="80"/>
      <c r="CNW2" s="80"/>
      <c r="CNX2" s="80"/>
      <c r="CNY2" s="80"/>
      <c r="CNZ2" s="80"/>
      <c r="COA2" s="80"/>
      <c r="COB2" s="80"/>
      <c r="COC2" s="80"/>
      <c r="COD2" s="80"/>
      <c r="COE2" s="80"/>
      <c r="COF2" s="80"/>
      <c r="COG2" s="80"/>
      <c r="COH2" s="80"/>
      <c r="COI2" s="80"/>
      <c r="COJ2" s="80"/>
      <c r="COK2" s="80"/>
      <c r="COL2" s="80"/>
      <c r="COM2" s="80"/>
      <c r="CON2" s="80"/>
      <c r="COO2" s="80"/>
      <c r="COP2" s="80"/>
      <c r="COQ2" s="80"/>
      <c r="COR2" s="80"/>
      <c r="COS2" s="80"/>
      <c r="COT2" s="80"/>
      <c r="COU2" s="80"/>
      <c r="COV2" s="80"/>
      <c r="COW2" s="80"/>
      <c r="COX2" s="80"/>
      <c r="COY2" s="80"/>
      <c r="COZ2" s="80"/>
      <c r="CPA2" s="80"/>
      <c r="CPB2" s="80"/>
      <c r="CPC2" s="80"/>
      <c r="CPD2" s="80"/>
      <c r="CPE2" s="80"/>
      <c r="CPF2" s="80"/>
      <c r="CPG2" s="80"/>
      <c r="CPH2" s="80"/>
      <c r="CPI2" s="80"/>
      <c r="CPJ2" s="80"/>
      <c r="CPK2" s="80"/>
      <c r="CPL2" s="80"/>
      <c r="CPM2" s="80"/>
      <c r="CPN2" s="80"/>
      <c r="CPO2" s="80"/>
      <c r="CPP2" s="80"/>
      <c r="CPQ2" s="80"/>
      <c r="CPR2" s="80"/>
      <c r="CPS2" s="80"/>
      <c r="CPT2" s="80"/>
      <c r="CPU2" s="80"/>
      <c r="CPV2" s="80"/>
      <c r="CPW2" s="80"/>
      <c r="CPX2" s="80"/>
      <c r="CPY2" s="80"/>
      <c r="CPZ2" s="80"/>
      <c r="CQA2" s="80"/>
      <c r="CQB2" s="80"/>
      <c r="CQC2" s="80"/>
      <c r="CQD2" s="80"/>
      <c r="CQE2" s="80"/>
      <c r="CQF2" s="80"/>
      <c r="CQG2" s="80"/>
      <c r="CQH2" s="80"/>
      <c r="CQI2" s="80"/>
      <c r="CQJ2" s="80"/>
      <c r="CQK2" s="80"/>
      <c r="CQL2" s="80"/>
      <c r="CQM2" s="80"/>
      <c r="CQN2" s="80"/>
      <c r="CQO2" s="80"/>
      <c r="CQP2" s="80"/>
      <c r="CQQ2" s="80"/>
      <c r="CQR2" s="80"/>
      <c r="CQS2" s="80"/>
      <c r="CQT2" s="80"/>
      <c r="CQU2" s="80"/>
      <c r="CQV2" s="80"/>
      <c r="CQW2" s="80"/>
      <c r="CQX2" s="80"/>
      <c r="CQY2" s="80"/>
      <c r="CQZ2" s="80"/>
      <c r="CRA2" s="80"/>
      <c r="CRB2" s="80"/>
      <c r="CRC2" s="80"/>
      <c r="CRD2" s="80"/>
      <c r="CRE2" s="80"/>
      <c r="CRF2" s="80"/>
      <c r="CRG2" s="80"/>
      <c r="CRH2" s="80"/>
      <c r="CRI2" s="80"/>
      <c r="CRJ2" s="80"/>
      <c r="CRK2" s="80"/>
      <c r="CRL2" s="80"/>
      <c r="CRM2" s="80"/>
      <c r="CRN2" s="80"/>
      <c r="CRO2" s="80"/>
      <c r="CRP2" s="80"/>
      <c r="CRQ2" s="80"/>
      <c r="CRR2" s="80"/>
      <c r="CRS2" s="80"/>
      <c r="CRT2" s="80"/>
      <c r="CRU2" s="80"/>
      <c r="CRV2" s="80"/>
      <c r="CRW2" s="80"/>
      <c r="CRX2" s="80"/>
      <c r="CRY2" s="80"/>
      <c r="CRZ2" s="80"/>
      <c r="CSA2" s="80"/>
      <c r="CSB2" s="80"/>
      <c r="CSC2" s="80"/>
      <c r="CSD2" s="80"/>
      <c r="CSE2" s="80"/>
      <c r="CSF2" s="80"/>
      <c r="CSG2" s="80"/>
      <c r="CSH2" s="80"/>
      <c r="CSI2" s="80"/>
      <c r="CSJ2" s="80"/>
      <c r="CSK2" s="80"/>
      <c r="CSL2" s="80"/>
      <c r="CSM2" s="80"/>
      <c r="CSN2" s="80"/>
      <c r="CSO2" s="80"/>
      <c r="CSP2" s="80"/>
      <c r="CSQ2" s="80"/>
      <c r="CSR2" s="80"/>
      <c r="CSS2" s="80"/>
      <c r="CST2" s="80"/>
      <c r="CSU2" s="80"/>
      <c r="CSV2" s="80"/>
      <c r="CSW2" s="80"/>
      <c r="CSX2" s="80"/>
      <c r="CSY2" s="80"/>
      <c r="CSZ2" s="80"/>
      <c r="CTA2" s="80"/>
      <c r="CTB2" s="80"/>
      <c r="CTC2" s="80"/>
      <c r="CTD2" s="80"/>
      <c r="CTE2" s="80"/>
      <c r="CTF2" s="80"/>
      <c r="CTG2" s="80"/>
      <c r="CTH2" s="80"/>
      <c r="CTI2" s="80"/>
      <c r="CTJ2" s="80"/>
      <c r="CTK2" s="80"/>
      <c r="CTL2" s="80"/>
      <c r="CTM2" s="80"/>
      <c r="CTN2" s="80"/>
      <c r="CTO2" s="80"/>
      <c r="CTP2" s="80"/>
      <c r="CTQ2" s="80"/>
      <c r="CTR2" s="80"/>
      <c r="CTS2" s="80"/>
      <c r="CTT2" s="80"/>
      <c r="CTU2" s="80"/>
      <c r="CTV2" s="80"/>
      <c r="CTW2" s="80"/>
      <c r="CTX2" s="80"/>
      <c r="CTY2" s="80"/>
      <c r="CTZ2" s="80"/>
      <c r="CUA2" s="80"/>
      <c r="CUB2" s="80"/>
      <c r="CUC2" s="80"/>
      <c r="CUD2" s="80"/>
      <c r="CUE2" s="80"/>
      <c r="CUF2" s="80"/>
      <c r="CUG2" s="80"/>
      <c r="CUH2" s="80"/>
      <c r="CUI2" s="80"/>
      <c r="CUJ2" s="80"/>
      <c r="CUK2" s="80"/>
      <c r="CUL2" s="80"/>
      <c r="CUM2" s="80"/>
      <c r="CUN2" s="80"/>
      <c r="CUO2" s="80"/>
      <c r="CUP2" s="80"/>
      <c r="CUQ2" s="80"/>
      <c r="CUR2" s="80"/>
      <c r="CUS2" s="80"/>
      <c r="CUT2" s="80"/>
      <c r="CUU2" s="80"/>
      <c r="CUV2" s="80"/>
      <c r="CUW2" s="80"/>
      <c r="CUX2" s="80"/>
      <c r="CUY2" s="80"/>
      <c r="CUZ2" s="80"/>
      <c r="CVA2" s="80"/>
      <c r="CVB2" s="80"/>
      <c r="CVC2" s="80"/>
      <c r="CVD2" s="80"/>
      <c r="CVE2" s="80"/>
      <c r="CVF2" s="80"/>
      <c r="CVG2" s="80"/>
      <c r="CVH2" s="80"/>
      <c r="CVI2" s="80"/>
      <c r="CVJ2" s="80"/>
      <c r="CVK2" s="80"/>
      <c r="CVL2" s="80"/>
      <c r="CVM2" s="80"/>
      <c r="CVN2" s="80"/>
      <c r="CVO2" s="80"/>
      <c r="CVP2" s="80"/>
      <c r="CVQ2" s="80"/>
      <c r="CVR2" s="80"/>
      <c r="CVS2" s="80"/>
      <c r="CVT2" s="80"/>
      <c r="CVU2" s="80"/>
      <c r="CVV2" s="80"/>
      <c r="CVW2" s="80"/>
      <c r="CVX2" s="80"/>
      <c r="CVY2" s="80"/>
      <c r="CVZ2" s="80"/>
      <c r="CWA2" s="80"/>
      <c r="CWB2" s="80"/>
      <c r="CWC2" s="80"/>
      <c r="CWD2" s="80"/>
      <c r="CWE2" s="80"/>
      <c r="CWF2" s="80"/>
      <c r="CWG2" s="80"/>
      <c r="CWH2" s="80"/>
      <c r="CWI2" s="80"/>
      <c r="CWJ2" s="80"/>
      <c r="CWK2" s="80"/>
      <c r="CWL2" s="80"/>
      <c r="CWM2" s="80"/>
      <c r="CWN2" s="80"/>
      <c r="CWO2" s="80"/>
      <c r="CWP2" s="80"/>
      <c r="CWQ2" s="80"/>
      <c r="CWR2" s="80"/>
      <c r="CWS2" s="80"/>
      <c r="CWT2" s="80"/>
      <c r="CWU2" s="80"/>
      <c r="CWV2" s="80"/>
      <c r="CWW2" s="80"/>
      <c r="CWX2" s="80"/>
      <c r="CWY2" s="80"/>
      <c r="CWZ2" s="80"/>
      <c r="CXA2" s="80"/>
      <c r="CXB2" s="80"/>
      <c r="CXC2" s="80"/>
      <c r="CXD2" s="80"/>
      <c r="CXE2" s="80"/>
      <c r="CXF2" s="80"/>
      <c r="CXG2" s="80"/>
      <c r="CXH2" s="80"/>
      <c r="CXI2" s="80"/>
      <c r="CXJ2" s="80"/>
      <c r="CXK2" s="80"/>
      <c r="CXL2" s="80"/>
      <c r="CXM2" s="80"/>
      <c r="CXN2" s="80"/>
      <c r="CXO2" s="80"/>
      <c r="CXP2" s="80"/>
      <c r="CXQ2" s="80"/>
      <c r="CXR2" s="80"/>
      <c r="CXS2" s="80"/>
      <c r="CXT2" s="80"/>
      <c r="CXU2" s="80"/>
      <c r="CXV2" s="80"/>
      <c r="CXW2" s="80"/>
      <c r="CXX2" s="80"/>
      <c r="CXY2" s="80"/>
      <c r="CXZ2" s="80"/>
      <c r="CYA2" s="80"/>
      <c r="CYB2" s="80"/>
      <c r="CYC2" s="80"/>
      <c r="CYD2" s="80"/>
      <c r="CYE2" s="80"/>
      <c r="CYF2" s="80"/>
      <c r="CYG2" s="80"/>
      <c r="CYH2" s="80"/>
      <c r="CYI2" s="80"/>
      <c r="CYJ2" s="80"/>
      <c r="CYK2" s="80"/>
      <c r="CYL2" s="80"/>
      <c r="CYM2" s="80"/>
      <c r="CYN2" s="80"/>
      <c r="CYO2" s="80"/>
      <c r="CYP2" s="80"/>
      <c r="CYQ2" s="80"/>
      <c r="CYR2" s="80"/>
      <c r="CYS2" s="80"/>
      <c r="CYT2" s="80"/>
      <c r="CYU2" s="80"/>
      <c r="CYV2" s="80"/>
      <c r="CYW2" s="80"/>
      <c r="CYX2" s="80"/>
      <c r="CYY2" s="80"/>
      <c r="CYZ2" s="80"/>
      <c r="CZA2" s="80"/>
      <c r="CZB2" s="80"/>
      <c r="CZC2" s="80"/>
      <c r="CZD2" s="80"/>
      <c r="CZE2" s="80"/>
      <c r="CZF2" s="80"/>
      <c r="CZG2" s="80"/>
      <c r="CZH2" s="80"/>
      <c r="CZI2" s="80"/>
      <c r="CZJ2" s="80"/>
      <c r="CZK2" s="80"/>
      <c r="CZL2" s="80"/>
      <c r="CZM2" s="80"/>
      <c r="CZN2" s="80"/>
      <c r="CZO2" s="80"/>
      <c r="CZP2" s="80"/>
      <c r="CZQ2" s="80"/>
      <c r="CZR2" s="80"/>
      <c r="CZS2" s="80"/>
      <c r="CZT2" s="80"/>
      <c r="CZU2" s="80"/>
      <c r="CZV2" s="80"/>
      <c r="CZW2" s="80"/>
      <c r="CZX2" s="80"/>
      <c r="CZY2" s="80"/>
      <c r="CZZ2" s="80"/>
      <c r="DAA2" s="80"/>
      <c r="DAB2" s="80"/>
      <c r="DAC2" s="80"/>
      <c r="DAD2" s="80"/>
      <c r="DAE2" s="80"/>
      <c r="DAF2" s="80"/>
      <c r="DAG2" s="80"/>
      <c r="DAH2" s="80"/>
      <c r="DAI2" s="80"/>
      <c r="DAJ2" s="80"/>
      <c r="DAK2" s="80"/>
      <c r="DAL2" s="80"/>
      <c r="DAM2" s="80"/>
      <c r="DAN2" s="80"/>
      <c r="DAO2" s="80"/>
      <c r="DAP2" s="80"/>
      <c r="DAQ2" s="80"/>
      <c r="DAR2" s="80"/>
      <c r="DAS2" s="80"/>
      <c r="DAT2" s="80"/>
      <c r="DAU2" s="80"/>
      <c r="DAV2" s="80"/>
      <c r="DAW2" s="80"/>
      <c r="DAX2" s="80"/>
      <c r="DAY2" s="80"/>
      <c r="DAZ2" s="80"/>
      <c r="DBA2" s="80"/>
      <c r="DBB2" s="80"/>
      <c r="DBC2" s="80"/>
      <c r="DBD2" s="80"/>
      <c r="DBE2" s="80"/>
      <c r="DBF2" s="80"/>
      <c r="DBG2" s="80"/>
      <c r="DBH2" s="80"/>
      <c r="DBI2" s="80"/>
      <c r="DBJ2" s="80"/>
      <c r="DBK2" s="80"/>
      <c r="DBL2" s="80"/>
      <c r="DBM2" s="80"/>
      <c r="DBN2" s="80"/>
      <c r="DBO2" s="80"/>
      <c r="DBP2" s="80"/>
      <c r="DBQ2" s="80"/>
      <c r="DBR2" s="80"/>
      <c r="DBS2" s="80"/>
      <c r="DBT2" s="80"/>
      <c r="DBU2" s="80"/>
      <c r="DBV2" s="80"/>
      <c r="DBW2" s="80"/>
      <c r="DBX2" s="80"/>
      <c r="DBY2" s="80"/>
      <c r="DBZ2" s="80"/>
      <c r="DCA2" s="80"/>
      <c r="DCB2" s="80"/>
      <c r="DCC2" s="80"/>
      <c r="DCD2" s="80"/>
      <c r="DCE2" s="80"/>
      <c r="DCF2" s="80"/>
      <c r="DCG2" s="80"/>
      <c r="DCH2" s="80"/>
      <c r="DCI2" s="80"/>
      <c r="DCJ2" s="80"/>
      <c r="DCK2" s="80"/>
      <c r="DCL2" s="80"/>
      <c r="DCM2" s="80"/>
      <c r="DCN2" s="80"/>
      <c r="DCO2" s="80"/>
      <c r="DCP2" s="80"/>
      <c r="DCQ2" s="80"/>
      <c r="DCR2" s="80"/>
      <c r="DCS2" s="80"/>
      <c r="DCT2" s="80"/>
      <c r="DCU2" s="80"/>
      <c r="DCV2" s="80"/>
      <c r="DCW2" s="80"/>
      <c r="DCX2" s="80"/>
      <c r="DCY2" s="80"/>
      <c r="DCZ2" s="80"/>
      <c r="DDA2" s="80"/>
      <c r="DDB2" s="80"/>
      <c r="DDC2" s="80"/>
      <c r="DDD2" s="80"/>
      <c r="DDE2" s="80"/>
      <c r="DDF2" s="80"/>
      <c r="DDG2" s="80"/>
      <c r="DDH2" s="80"/>
      <c r="DDI2" s="80"/>
      <c r="DDJ2" s="80"/>
      <c r="DDK2" s="80"/>
      <c r="DDL2" s="80"/>
      <c r="DDM2" s="80"/>
      <c r="DDN2" s="80"/>
      <c r="DDO2" s="80"/>
      <c r="DDP2" s="80"/>
      <c r="DDQ2" s="80"/>
      <c r="DDR2" s="80"/>
      <c r="DDS2" s="80"/>
      <c r="DDT2" s="80"/>
      <c r="DDU2" s="80"/>
      <c r="DDV2" s="80"/>
      <c r="DDW2" s="80"/>
      <c r="DDX2" s="80"/>
      <c r="DDY2" s="80"/>
      <c r="DDZ2" s="80"/>
      <c r="DEA2" s="80"/>
      <c r="DEB2" s="80"/>
      <c r="DEC2" s="80"/>
      <c r="DED2" s="80"/>
      <c r="DEE2" s="80"/>
      <c r="DEF2" s="80"/>
      <c r="DEG2" s="80"/>
      <c r="DEH2" s="80"/>
      <c r="DEI2" s="80"/>
      <c r="DEJ2" s="80"/>
      <c r="DEK2" s="80"/>
      <c r="DEL2" s="80"/>
      <c r="DEM2" s="80"/>
      <c r="DEN2" s="80"/>
      <c r="DEO2" s="80"/>
      <c r="DEP2" s="80"/>
      <c r="DEQ2" s="80"/>
      <c r="DER2" s="80"/>
      <c r="DES2" s="80"/>
      <c r="DET2" s="80"/>
      <c r="DEU2" s="80"/>
      <c r="DEV2" s="80"/>
      <c r="DEW2" s="80"/>
      <c r="DEX2" s="80"/>
      <c r="DEY2" s="80"/>
      <c r="DEZ2" s="80"/>
      <c r="DFA2" s="80"/>
      <c r="DFB2" s="80"/>
      <c r="DFC2" s="80"/>
      <c r="DFD2" s="80"/>
      <c r="DFE2" s="80"/>
      <c r="DFF2" s="80"/>
      <c r="DFG2" s="80"/>
      <c r="DFH2" s="80"/>
      <c r="DFI2" s="80"/>
      <c r="DFJ2" s="80"/>
      <c r="DFK2" s="80"/>
      <c r="DFL2" s="80"/>
      <c r="DFM2" s="80"/>
      <c r="DFN2" s="80"/>
      <c r="DFO2" s="80"/>
      <c r="DFP2" s="80"/>
      <c r="DFQ2" s="80"/>
      <c r="DFR2" s="80"/>
      <c r="DFS2" s="80"/>
      <c r="DFT2" s="80"/>
      <c r="DFU2" s="80"/>
      <c r="DFV2" s="80"/>
      <c r="DFW2" s="80"/>
      <c r="DFX2" s="80"/>
      <c r="DFY2" s="80"/>
      <c r="DFZ2" s="80"/>
      <c r="DGA2" s="80"/>
      <c r="DGB2" s="80"/>
      <c r="DGC2" s="80"/>
      <c r="DGD2" s="80"/>
      <c r="DGE2" s="80"/>
      <c r="DGF2" s="80"/>
      <c r="DGG2" s="80"/>
      <c r="DGH2" s="80"/>
      <c r="DGI2" s="80"/>
      <c r="DGJ2" s="80"/>
      <c r="DGK2" s="80"/>
      <c r="DGL2" s="80"/>
      <c r="DGM2" s="80"/>
      <c r="DGN2" s="80"/>
      <c r="DGO2" s="80"/>
      <c r="DGP2" s="80"/>
      <c r="DGQ2" s="80"/>
      <c r="DGR2" s="80"/>
      <c r="DGS2" s="80"/>
      <c r="DGT2" s="80"/>
      <c r="DGU2" s="80"/>
      <c r="DGV2" s="80"/>
      <c r="DGW2" s="80"/>
      <c r="DGX2" s="80"/>
      <c r="DGY2" s="80"/>
      <c r="DGZ2" s="80"/>
      <c r="DHA2" s="80"/>
      <c r="DHB2" s="80"/>
      <c r="DHC2" s="80"/>
      <c r="DHD2" s="80"/>
      <c r="DHE2" s="80"/>
      <c r="DHF2" s="80"/>
      <c r="DHG2" s="80"/>
      <c r="DHH2" s="80"/>
      <c r="DHI2" s="80"/>
      <c r="DHJ2" s="80"/>
      <c r="DHK2" s="80"/>
      <c r="DHL2" s="80"/>
      <c r="DHM2" s="80"/>
      <c r="DHN2" s="80"/>
      <c r="DHO2" s="80"/>
      <c r="DHP2" s="80"/>
      <c r="DHQ2" s="80"/>
      <c r="DHR2" s="80"/>
      <c r="DHS2" s="80"/>
      <c r="DHT2" s="80"/>
      <c r="DHU2" s="80"/>
      <c r="DHV2" s="80"/>
      <c r="DHW2" s="80"/>
      <c r="DHX2" s="80"/>
      <c r="DHY2" s="80"/>
      <c r="DHZ2" s="80"/>
      <c r="DIA2" s="80"/>
      <c r="DIB2" s="80"/>
      <c r="DIC2" s="80"/>
      <c r="DID2" s="80"/>
      <c r="DIE2" s="80"/>
      <c r="DIF2" s="80"/>
      <c r="DIG2" s="80"/>
      <c r="DIH2" s="80"/>
      <c r="DII2" s="80"/>
      <c r="DIJ2" s="80"/>
      <c r="DIK2" s="80"/>
      <c r="DIL2" s="80"/>
      <c r="DIM2" s="80"/>
      <c r="DIN2" s="80"/>
      <c r="DIO2" s="80"/>
      <c r="DIP2" s="80"/>
      <c r="DIQ2" s="80"/>
      <c r="DIR2" s="80"/>
      <c r="DIS2" s="80"/>
      <c r="DIT2" s="80"/>
      <c r="DIU2" s="80"/>
      <c r="DIV2" s="80"/>
      <c r="DIW2" s="80"/>
      <c r="DIX2" s="80"/>
      <c r="DIY2" s="80"/>
      <c r="DIZ2" s="80"/>
      <c r="DJA2" s="80"/>
      <c r="DJB2" s="80"/>
      <c r="DJC2" s="80"/>
      <c r="DJD2" s="80"/>
      <c r="DJE2" s="80"/>
      <c r="DJF2" s="80"/>
      <c r="DJG2" s="80"/>
      <c r="DJH2" s="80"/>
      <c r="DJI2" s="80"/>
      <c r="DJJ2" s="80"/>
      <c r="DJK2" s="80"/>
      <c r="DJL2" s="80"/>
      <c r="DJM2" s="80"/>
      <c r="DJN2" s="80"/>
      <c r="DJO2" s="80"/>
      <c r="DJP2" s="80"/>
      <c r="DJQ2" s="80"/>
      <c r="DJR2" s="80"/>
      <c r="DJS2" s="80"/>
      <c r="DJT2" s="80"/>
      <c r="DJU2" s="80"/>
      <c r="DJV2" s="80"/>
      <c r="DJW2" s="80"/>
      <c r="DJX2" s="80"/>
      <c r="DJY2" s="80"/>
      <c r="DJZ2" s="80"/>
      <c r="DKA2" s="80"/>
      <c r="DKB2" s="80"/>
      <c r="DKC2" s="80"/>
      <c r="DKD2" s="80"/>
      <c r="DKE2" s="80"/>
      <c r="DKF2" s="80"/>
      <c r="DKG2" s="80"/>
      <c r="DKH2" s="80"/>
      <c r="DKI2" s="80"/>
      <c r="DKJ2" s="80"/>
      <c r="DKK2" s="80"/>
      <c r="DKL2" s="80"/>
      <c r="DKM2" s="80"/>
      <c r="DKN2" s="80"/>
      <c r="DKO2" s="80"/>
      <c r="DKP2" s="80"/>
      <c r="DKQ2" s="80"/>
      <c r="DKR2" s="80"/>
      <c r="DKS2" s="80"/>
      <c r="DKT2" s="80"/>
      <c r="DKU2" s="80"/>
      <c r="DKV2" s="80"/>
      <c r="DKW2" s="80"/>
      <c r="DKX2" s="80"/>
      <c r="DKY2" s="80"/>
      <c r="DKZ2" s="80"/>
      <c r="DLA2" s="80"/>
      <c r="DLB2" s="80"/>
      <c r="DLC2" s="80"/>
      <c r="DLD2" s="80"/>
      <c r="DLE2" s="80"/>
      <c r="DLF2" s="80"/>
      <c r="DLG2" s="80"/>
      <c r="DLH2" s="80"/>
      <c r="DLI2" s="80"/>
      <c r="DLJ2" s="80"/>
      <c r="DLK2" s="80"/>
      <c r="DLL2" s="80"/>
      <c r="DLM2" s="80"/>
      <c r="DLN2" s="80"/>
      <c r="DLO2" s="80"/>
      <c r="DLP2" s="80"/>
      <c r="DLQ2" s="80"/>
      <c r="DLR2" s="80"/>
      <c r="DLS2" s="80"/>
      <c r="DLT2" s="80"/>
      <c r="DLU2" s="80"/>
      <c r="DLV2" s="80"/>
      <c r="DLW2" s="80"/>
      <c r="DLX2" s="80"/>
      <c r="DLY2" s="80"/>
      <c r="DLZ2" s="80"/>
      <c r="DMA2" s="80"/>
      <c r="DMB2" s="80"/>
      <c r="DMC2" s="80"/>
      <c r="DMD2" s="80"/>
      <c r="DME2" s="80"/>
      <c r="DMF2" s="80"/>
      <c r="DMG2" s="80"/>
      <c r="DMH2" s="80"/>
      <c r="DMI2" s="80"/>
      <c r="DMJ2" s="80"/>
      <c r="DMK2" s="80"/>
      <c r="DML2" s="80"/>
      <c r="DMM2" s="80"/>
      <c r="DMN2" s="80"/>
      <c r="DMO2" s="80"/>
      <c r="DMP2" s="80"/>
      <c r="DMQ2" s="80"/>
      <c r="DMR2" s="80"/>
      <c r="DMS2" s="80"/>
      <c r="DMT2" s="80"/>
      <c r="DMU2" s="80"/>
      <c r="DMV2" s="80"/>
      <c r="DMW2" s="80"/>
      <c r="DMX2" s="80"/>
      <c r="DMY2" s="80"/>
      <c r="DMZ2" s="80"/>
      <c r="DNA2" s="80"/>
      <c r="DNB2" s="80"/>
      <c r="DNC2" s="80"/>
      <c r="DND2" s="80"/>
      <c r="DNE2" s="80"/>
      <c r="DNF2" s="80"/>
      <c r="DNG2" s="80"/>
      <c r="DNH2" s="80"/>
      <c r="DNI2" s="80"/>
      <c r="DNJ2" s="80"/>
      <c r="DNK2" s="80"/>
      <c r="DNL2" s="80"/>
      <c r="DNM2" s="80"/>
      <c r="DNN2" s="80"/>
      <c r="DNO2" s="80"/>
      <c r="DNP2" s="80"/>
      <c r="DNQ2" s="80"/>
      <c r="DNR2" s="80"/>
      <c r="DNS2" s="80"/>
      <c r="DNT2" s="80"/>
      <c r="DNU2" s="80"/>
      <c r="DNV2" s="80"/>
      <c r="DNW2" s="80"/>
      <c r="DNX2" s="80"/>
      <c r="DNY2" s="80"/>
      <c r="DNZ2" s="80"/>
      <c r="DOA2" s="80"/>
      <c r="DOB2" s="80"/>
      <c r="DOC2" s="80"/>
      <c r="DOD2" s="80"/>
      <c r="DOE2" s="80"/>
      <c r="DOF2" s="80"/>
      <c r="DOG2" s="80"/>
      <c r="DOH2" s="80"/>
      <c r="DOI2" s="80"/>
      <c r="DOJ2" s="80"/>
      <c r="DOK2" s="80"/>
      <c r="DOL2" s="80"/>
      <c r="DOM2" s="80"/>
      <c r="DON2" s="80"/>
      <c r="DOO2" s="80"/>
      <c r="DOP2" s="80"/>
      <c r="DOQ2" s="80"/>
      <c r="DOR2" s="80"/>
      <c r="DOS2" s="80"/>
      <c r="DOT2" s="80"/>
      <c r="DOU2" s="80"/>
      <c r="DOV2" s="80"/>
      <c r="DOW2" s="80"/>
      <c r="DOX2" s="80"/>
      <c r="DOY2" s="80"/>
      <c r="DOZ2" s="80"/>
      <c r="DPA2" s="80"/>
      <c r="DPB2" s="80"/>
      <c r="DPC2" s="80"/>
      <c r="DPD2" s="80"/>
      <c r="DPE2" s="80"/>
      <c r="DPF2" s="80"/>
      <c r="DPG2" s="80"/>
      <c r="DPH2" s="80"/>
      <c r="DPI2" s="80"/>
      <c r="DPJ2" s="80"/>
      <c r="DPK2" s="80"/>
      <c r="DPL2" s="80"/>
      <c r="DPM2" s="80"/>
      <c r="DPN2" s="80"/>
      <c r="DPO2" s="80"/>
      <c r="DPP2" s="80"/>
      <c r="DPQ2" s="80"/>
      <c r="DPR2" s="80"/>
      <c r="DPS2" s="80"/>
      <c r="DPT2" s="80"/>
      <c r="DPU2" s="80"/>
      <c r="DPV2" s="80"/>
      <c r="DPW2" s="80"/>
      <c r="DPX2" s="80"/>
      <c r="DPY2" s="80"/>
      <c r="DPZ2" s="80"/>
      <c r="DQA2" s="80"/>
      <c r="DQB2" s="80"/>
      <c r="DQC2" s="80"/>
      <c r="DQD2" s="80"/>
      <c r="DQE2" s="80"/>
      <c r="DQF2" s="80"/>
      <c r="DQG2" s="80"/>
      <c r="DQH2" s="80"/>
      <c r="DQI2" s="80"/>
      <c r="DQJ2" s="80"/>
      <c r="DQK2" s="80"/>
      <c r="DQL2" s="80"/>
      <c r="DQM2" s="80"/>
      <c r="DQN2" s="80"/>
      <c r="DQO2" s="80"/>
      <c r="DQP2" s="80"/>
      <c r="DQQ2" s="80"/>
      <c r="DQR2" s="80"/>
      <c r="DQS2" s="80"/>
      <c r="DQT2" s="80"/>
      <c r="DQU2" s="80"/>
      <c r="DQV2" s="80"/>
      <c r="DQW2" s="80"/>
      <c r="DQX2" s="80"/>
      <c r="DQY2" s="80"/>
      <c r="DQZ2" s="80"/>
      <c r="DRA2" s="80"/>
      <c r="DRB2" s="80"/>
      <c r="DRC2" s="80"/>
      <c r="DRD2" s="80"/>
      <c r="DRE2" s="80"/>
      <c r="DRF2" s="80"/>
      <c r="DRG2" s="80"/>
      <c r="DRH2" s="80"/>
      <c r="DRI2" s="80"/>
      <c r="DRJ2" s="80"/>
      <c r="DRK2" s="80"/>
      <c r="DRL2" s="80"/>
      <c r="DRM2" s="80"/>
      <c r="DRN2" s="80"/>
      <c r="DRO2" s="80"/>
      <c r="DRP2" s="80"/>
      <c r="DRQ2" s="80"/>
      <c r="DRR2" s="80"/>
      <c r="DRS2" s="80"/>
      <c r="DRT2" s="80"/>
      <c r="DRU2" s="80"/>
      <c r="DRV2" s="80"/>
      <c r="DRW2" s="80"/>
      <c r="DRX2" s="80"/>
      <c r="DRY2" s="80"/>
      <c r="DRZ2" s="80"/>
      <c r="DSA2" s="80"/>
      <c r="DSB2" s="80"/>
      <c r="DSC2" s="80"/>
      <c r="DSD2" s="80"/>
      <c r="DSE2" s="80"/>
      <c r="DSF2" s="80"/>
      <c r="DSG2" s="80"/>
      <c r="DSH2" s="80"/>
      <c r="DSI2" s="80"/>
      <c r="DSJ2" s="80"/>
      <c r="DSK2" s="80"/>
      <c r="DSL2" s="80"/>
      <c r="DSM2" s="80"/>
      <c r="DSN2" s="80"/>
      <c r="DSO2" s="80"/>
      <c r="DSP2" s="80"/>
      <c r="DSQ2" s="80"/>
      <c r="DSR2" s="80"/>
      <c r="DSS2" s="80"/>
      <c r="DST2" s="80"/>
      <c r="DSU2" s="80"/>
      <c r="DSV2" s="80"/>
      <c r="DSW2" s="80"/>
      <c r="DSX2" s="80"/>
      <c r="DSY2" s="80"/>
      <c r="DSZ2" s="80"/>
      <c r="DTA2" s="80"/>
      <c r="DTB2" s="80"/>
      <c r="DTC2" s="80"/>
      <c r="DTD2" s="80"/>
      <c r="DTE2" s="80"/>
      <c r="DTF2" s="80"/>
      <c r="DTG2" s="80"/>
      <c r="DTH2" s="80"/>
      <c r="DTI2" s="80"/>
      <c r="DTJ2" s="80"/>
      <c r="DTK2" s="80"/>
      <c r="DTL2" s="80"/>
      <c r="DTM2" s="80"/>
      <c r="DTN2" s="80"/>
      <c r="DTO2" s="80"/>
      <c r="DTP2" s="80"/>
      <c r="DTQ2" s="80"/>
      <c r="DTR2" s="80"/>
      <c r="DTS2" s="80"/>
      <c r="DTT2" s="80"/>
      <c r="DTU2" s="80"/>
      <c r="DTV2" s="80"/>
      <c r="DTW2" s="80"/>
      <c r="DTX2" s="80"/>
      <c r="DTY2" s="80"/>
      <c r="DTZ2" s="80"/>
      <c r="DUA2" s="80"/>
      <c r="DUB2" s="80"/>
      <c r="DUC2" s="80"/>
      <c r="DUD2" s="80"/>
      <c r="DUE2" s="80"/>
      <c r="DUF2" s="80"/>
      <c r="DUG2" s="80"/>
      <c r="DUH2" s="80"/>
      <c r="DUI2" s="80"/>
      <c r="DUJ2" s="80"/>
      <c r="DUK2" s="80"/>
      <c r="DUL2" s="80"/>
      <c r="DUM2" s="80"/>
      <c r="DUN2" s="80"/>
      <c r="DUO2" s="80"/>
      <c r="DUP2" s="80"/>
      <c r="DUQ2" s="80"/>
      <c r="DUR2" s="80"/>
      <c r="DUS2" s="80"/>
      <c r="DUT2" s="80"/>
      <c r="DUU2" s="80"/>
      <c r="DUV2" s="80"/>
      <c r="DUW2" s="80"/>
      <c r="DUX2" s="80"/>
      <c r="DUY2" s="80"/>
      <c r="DUZ2" s="80"/>
      <c r="DVA2" s="80"/>
      <c r="DVB2" s="80"/>
      <c r="DVC2" s="80"/>
      <c r="DVD2" s="80"/>
      <c r="DVE2" s="80"/>
      <c r="DVF2" s="80"/>
      <c r="DVG2" s="80"/>
      <c r="DVH2" s="80"/>
      <c r="DVI2" s="80"/>
      <c r="DVJ2" s="80"/>
      <c r="DVK2" s="80"/>
      <c r="DVL2" s="80"/>
      <c r="DVM2" s="80"/>
      <c r="DVN2" s="80"/>
      <c r="DVO2" s="80"/>
      <c r="DVP2" s="80"/>
      <c r="DVQ2" s="80"/>
      <c r="DVR2" s="80"/>
      <c r="DVS2" s="80"/>
      <c r="DVT2" s="80"/>
      <c r="DVU2" s="80"/>
      <c r="DVV2" s="80"/>
      <c r="DVW2" s="80"/>
      <c r="DVX2" s="80"/>
      <c r="DVY2" s="80"/>
      <c r="DVZ2" s="80"/>
      <c r="DWA2" s="80"/>
      <c r="DWB2" s="80"/>
      <c r="DWC2" s="80"/>
      <c r="DWD2" s="80"/>
      <c r="DWE2" s="80"/>
      <c r="DWF2" s="80"/>
      <c r="DWG2" s="80"/>
      <c r="DWH2" s="80"/>
      <c r="DWI2" s="80"/>
      <c r="DWJ2" s="80"/>
      <c r="DWK2" s="80"/>
      <c r="DWL2" s="80"/>
      <c r="DWM2" s="80"/>
      <c r="DWN2" s="80"/>
      <c r="DWO2" s="80"/>
      <c r="DWP2" s="80"/>
      <c r="DWQ2" s="80"/>
      <c r="DWR2" s="80"/>
      <c r="DWS2" s="80"/>
      <c r="DWT2" s="80"/>
      <c r="DWU2" s="80"/>
      <c r="DWV2" s="80"/>
      <c r="DWW2" s="80"/>
      <c r="DWX2" s="80"/>
      <c r="DWY2" s="80"/>
      <c r="DWZ2" s="80"/>
      <c r="DXA2" s="80"/>
      <c r="DXB2" s="80"/>
      <c r="DXC2" s="80"/>
      <c r="DXD2" s="80"/>
      <c r="DXE2" s="80"/>
      <c r="DXF2" s="80"/>
      <c r="DXG2" s="80"/>
      <c r="DXH2" s="80"/>
      <c r="DXI2" s="80"/>
      <c r="DXJ2" s="80"/>
      <c r="DXK2" s="80"/>
      <c r="DXL2" s="80"/>
      <c r="DXM2" s="80"/>
      <c r="DXN2" s="80"/>
      <c r="DXO2" s="80"/>
      <c r="DXP2" s="80"/>
      <c r="DXQ2" s="80"/>
      <c r="DXR2" s="80"/>
      <c r="DXS2" s="80"/>
      <c r="DXT2" s="80"/>
      <c r="DXU2" s="80"/>
      <c r="DXV2" s="80"/>
      <c r="DXW2" s="80"/>
      <c r="DXX2" s="80"/>
      <c r="DXY2" s="80"/>
      <c r="DXZ2" s="80"/>
      <c r="DYA2" s="80"/>
      <c r="DYB2" s="80"/>
      <c r="DYC2" s="80"/>
      <c r="DYD2" s="80"/>
      <c r="DYE2" s="80"/>
      <c r="DYF2" s="80"/>
      <c r="DYG2" s="80"/>
      <c r="DYH2" s="80"/>
      <c r="DYI2" s="80"/>
      <c r="DYJ2" s="80"/>
      <c r="DYK2" s="80"/>
      <c r="DYL2" s="80"/>
      <c r="DYM2" s="80"/>
      <c r="DYN2" s="80"/>
      <c r="DYO2" s="80"/>
      <c r="DYP2" s="80"/>
      <c r="DYQ2" s="80"/>
      <c r="DYR2" s="80"/>
      <c r="DYS2" s="80"/>
      <c r="DYT2" s="80"/>
      <c r="DYU2" s="80"/>
      <c r="DYV2" s="80"/>
      <c r="DYW2" s="80"/>
      <c r="DYX2" s="80"/>
      <c r="DYY2" s="80"/>
      <c r="DYZ2" s="80"/>
      <c r="DZA2" s="80"/>
      <c r="DZB2" s="80"/>
      <c r="DZC2" s="80"/>
      <c r="DZD2" s="80"/>
      <c r="DZE2" s="80"/>
      <c r="DZF2" s="80"/>
      <c r="DZG2" s="80"/>
      <c r="DZH2" s="80"/>
      <c r="DZI2" s="80"/>
      <c r="DZJ2" s="80"/>
      <c r="DZK2" s="80"/>
      <c r="DZL2" s="80"/>
      <c r="DZM2" s="80"/>
      <c r="DZN2" s="80"/>
      <c r="DZO2" s="80"/>
      <c r="DZP2" s="80"/>
      <c r="DZQ2" s="80"/>
      <c r="DZR2" s="80"/>
      <c r="DZS2" s="80"/>
      <c r="DZT2" s="80"/>
      <c r="DZU2" s="80"/>
      <c r="DZV2" s="80"/>
      <c r="DZW2" s="80"/>
      <c r="DZX2" s="80"/>
      <c r="DZY2" s="80"/>
      <c r="DZZ2" s="80"/>
      <c r="EAA2" s="80"/>
      <c r="EAB2" s="80"/>
      <c r="EAC2" s="80"/>
      <c r="EAD2" s="80"/>
      <c r="EAE2" s="80"/>
      <c r="EAF2" s="80"/>
      <c r="EAG2" s="80"/>
      <c r="EAH2" s="80"/>
      <c r="EAI2" s="80"/>
      <c r="EAJ2" s="80"/>
      <c r="EAK2" s="80"/>
      <c r="EAL2" s="80"/>
      <c r="EAM2" s="80"/>
      <c r="EAN2" s="80"/>
      <c r="EAO2" s="80"/>
      <c r="EAP2" s="80"/>
      <c r="EAQ2" s="80"/>
      <c r="EAR2" s="80"/>
      <c r="EAS2" s="80"/>
      <c r="EAT2" s="80"/>
      <c r="EAU2" s="80"/>
      <c r="EAV2" s="80"/>
      <c r="EAW2" s="80"/>
      <c r="EAX2" s="80"/>
      <c r="EAY2" s="80"/>
      <c r="EAZ2" s="80"/>
      <c r="EBA2" s="80"/>
      <c r="EBB2" s="80"/>
      <c r="EBC2" s="80"/>
      <c r="EBD2" s="80"/>
      <c r="EBE2" s="80"/>
      <c r="EBF2" s="80"/>
      <c r="EBG2" s="80"/>
      <c r="EBH2" s="80"/>
      <c r="EBI2" s="80"/>
      <c r="EBJ2" s="80"/>
      <c r="EBK2" s="80"/>
      <c r="EBL2" s="80"/>
      <c r="EBM2" s="80"/>
      <c r="EBN2" s="80"/>
      <c r="EBO2" s="80"/>
      <c r="EBP2" s="80"/>
      <c r="EBQ2" s="80"/>
      <c r="EBR2" s="80"/>
      <c r="EBS2" s="80"/>
      <c r="EBT2" s="80"/>
      <c r="EBU2" s="80"/>
      <c r="EBV2" s="80"/>
      <c r="EBW2" s="80"/>
      <c r="EBX2" s="80"/>
      <c r="EBY2" s="80"/>
      <c r="EBZ2" s="80"/>
      <c r="ECA2" s="80"/>
      <c r="ECB2" s="80"/>
      <c r="ECC2" s="80"/>
      <c r="ECD2" s="80"/>
      <c r="ECE2" s="80"/>
      <c r="ECF2" s="80"/>
      <c r="ECG2" s="80"/>
      <c r="ECH2" s="80"/>
      <c r="ECI2" s="80"/>
      <c r="ECJ2" s="80"/>
      <c r="ECK2" s="80"/>
      <c r="ECL2" s="80"/>
      <c r="ECM2" s="80"/>
      <c r="ECN2" s="80"/>
      <c r="ECO2" s="80"/>
      <c r="ECP2" s="80"/>
      <c r="ECQ2" s="80"/>
      <c r="ECR2" s="80"/>
      <c r="ECS2" s="80"/>
      <c r="ECT2" s="80"/>
      <c r="ECU2" s="80"/>
      <c r="ECV2" s="80"/>
      <c r="ECW2" s="80"/>
      <c r="ECX2" s="80"/>
      <c r="ECY2" s="80"/>
      <c r="ECZ2" s="80"/>
      <c r="EDA2" s="80"/>
      <c r="EDB2" s="80"/>
      <c r="EDC2" s="80"/>
      <c r="EDD2" s="80"/>
      <c r="EDE2" s="80"/>
      <c r="EDF2" s="80"/>
      <c r="EDG2" s="80"/>
      <c r="EDH2" s="80"/>
      <c r="EDI2" s="80"/>
      <c r="EDJ2" s="80"/>
      <c r="EDK2" s="80"/>
      <c r="EDL2" s="80"/>
      <c r="EDM2" s="80"/>
      <c r="EDN2" s="80"/>
      <c r="EDO2" s="80"/>
      <c r="EDP2" s="80"/>
      <c r="EDQ2" s="80"/>
      <c r="EDR2" s="80"/>
      <c r="EDS2" s="80"/>
      <c r="EDT2" s="80"/>
      <c r="EDU2" s="80"/>
      <c r="EDV2" s="80"/>
      <c r="EDW2" s="80"/>
      <c r="EDX2" s="80"/>
      <c r="EDY2" s="80"/>
      <c r="EDZ2" s="80"/>
      <c r="EEA2" s="80"/>
      <c r="EEB2" s="80"/>
      <c r="EEC2" s="80"/>
      <c r="EED2" s="80"/>
      <c r="EEE2" s="80"/>
      <c r="EEF2" s="80"/>
      <c r="EEG2" s="80"/>
      <c r="EEH2" s="80"/>
      <c r="EEI2" s="80"/>
      <c r="EEJ2" s="80"/>
      <c r="EEK2" s="80"/>
      <c r="EEL2" s="80"/>
      <c r="EEM2" s="80"/>
      <c r="EEN2" s="80"/>
      <c r="EEO2" s="80"/>
      <c r="EEP2" s="80"/>
      <c r="EEQ2" s="80"/>
      <c r="EER2" s="80"/>
      <c r="EES2" s="80"/>
      <c r="EET2" s="80"/>
      <c r="EEU2" s="80"/>
      <c r="EEV2" s="80"/>
      <c r="EEW2" s="80"/>
      <c r="EEX2" s="80"/>
      <c r="EEY2" s="80"/>
      <c r="EEZ2" s="80"/>
      <c r="EFA2" s="80"/>
      <c r="EFB2" s="80"/>
      <c r="EFC2" s="80"/>
      <c r="EFD2" s="80"/>
      <c r="EFE2" s="80"/>
      <c r="EFF2" s="80"/>
      <c r="EFG2" s="80"/>
      <c r="EFH2" s="80"/>
      <c r="EFI2" s="80"/>
      <c r="EFJ2" s="80"/>
      <c r="EFK2" s="80"/>
      <c r="EFL2" s="80"/>
      <c r="EFM2" s="80"/>
      <c r="EFN2" s="80"/>
      <c r="EFO2" s="80"/>
      <c r="EFP2" s="80"/>
      <c r="EFQ2" s="80"/>
      <c r="EFR2" s="80"/>
      <c r="EFS2" s="80"/>
      <c r="EFT2" s="80"/>
      <c r="EFU2" s="80"/>
      <c r="EFV2" s="80"/>
      <c r="EFW2" s="80"/>
      <c r="EFX2" s="80"/>
      <c r="EFY2" s="80"/>
      <c r="EFZ2" s="80"/>
      <c r="EGA2" s="80"/>
      <c r="EGB2" s="80"/>
      <c r="EGC2" s="80"/>
      <c r="EGD2" s="80"/>
      <c r="EGE2" s="80"/>
      <c r="EGF2" s="80"/>
      <c r="EGG2" s="80"/>
      <c r="EGH2" s="80"/>
      <c r="EGI2" s="80"/>
      <c r="EGJ2" s="80"/>
      <c r="EGK2" s="80"/>
      <c r="EGL2" s="80"/>
      <c r="EGM2" s="80"/>
      <c r="EGN2" s="80"/>
      <c r="EGO2" s="80"/>
      <c r="EGP2" s="80"/>
      <c r="EGQ2" s="80"/>
      <c r="EGR2" s="80"/>
      <c r="EGS2" s="80"/>
      <c r="EGT2" s="80"/>
      <c r="EGU2" s="80"/>
      <c r="EGV2" s="80"/>
      <c r="EGW2" s="80"/>
      <c r="EGX2" s="80"/>
      <c r="EGY2" s="80"/>
      <c r="EGZ2" s="80"/>
      <c r="EHA2" s="80"/>
      <c r="EHB2" s="80"/>
      <c r="EHC2" s="80"/>
      <c r="EHD2" s="80"/>
      <c r="EHE2" s="80"/>
      <c r="EHF2" s="80"/>
      <c r="EHG2" s="80"/>
      <c r="EHH2" s="80"/>
      <c r="EHI2" s="80"/>
      <c r="EHJ2" s="80"/>
      <c r="EHK2" s="80"/>
      <c r="EHL2" s="80"/>
      <c r="EHM2" s="80"/>
      <c r="EHN2" s="80"/>
      <c r="EHO2" s="80"/>
      <c r="EHP2" s="80"/>
      <c r="EHQ2" s="80"/>
      <c r="EHR2" s="80"/>
      <c r="EHS2" s="80"/>
      <c r="EHT2" s="80"/>
      <c r="EHU2" s="80"/>
      <c r="EHV2" s="80"/>
      <c r="EHW2" s="80"/>
      <c r="EHX2" s="80"/>
      <c r="EHY2" s="80"/>
      <c r="EHZ2" s="80"/>
      <c r="EIA2" s="80"/>
      <c r="EIB2" s="80"/>
      <c r="EIC2" s="80"/>
      <c r="EID2" s="80"/>
      <c r="EIE2" s="80"/>
      <c r="EIF2" s="80"/>
      <c r="EIG2" s="80"/>
      <c r="EIH2" s="80"/>
      <c r="EII2" s="80"/>
      <c r="EIJ2" s="80"/>
      <c r="EIK2" s="80"/>
      <c r="EIL2" s="80"/>
      <c r="EIM2" s="80"/>
      <c r="EIN2" s="80"/>
      <c r="EIO2" s="80"/>
      <c r="EIP2" s="80"/>
      <c r="EIQ2" s="80"/>
      <c r="EIR2" s="80"/>
      <c r="EIS2" s="80"/>
      <c r="EIT2" s="80"/>
      <c r="EIU2" s="80"/>
      <c r="EIV2" s="80"/>
      <c r="EIW2" s="80"/>
      <c r="EIX2" s="80"/>
      <c r="EIY2" s="80"/>
      <c r="EIZ2" s="80"/>
      <c r="EJA2" s="80"/>
      <c r="EJB2" s="80"/>
      <c r="EJC2" s="80"/>
      <c r="EJD2" s="80"/>
      <c r="EJE2" s="80"/>
      <c r="EJF2" s="80"/>
      <c r="EJG2" s="80"/>
      <c r="EJH2" s="80"/>
      <c r="EJI2" s="80"/>
      <c r="EJJ2" s="80"/>
      <c r="EJK2" s="80"/>
      <c r="EJL2" s="80"/>
      <c r="EJM2" s="80"/>
      <c r="EJN2" s="80"/>
      <c r="EJO2" s="80"/>
      <c r="EJP2" s="80"/>
      <c r="EJQ2" s="80"/>
      <c r="EJR2" s="80"/>
      <c r="EJS2" s="80"/>
      <c r="EJT2" s="80"/>
      <c r="EJU2" s="80"/>
      <c r="EJV2" s="80"/>
      <c r="EJW2" s="80"/>
      <c r="EJX2" s="80"/>
      <c r="EJY2" s="80"/>
      <c r="EJZ2" s="80"/>
      <c r="EKA2" s="80"/>
      <c r="EKB2" s="80"/>
      <c r="EKC2" s="80"/>
      <c r="EKD2" s="80"/>
      <c r="EKE2" s="80"/>
      <c r="EKF2" s="80"/>
      <c r="EKG2" s="80"/>
      <c r="EKH2" s="80"/>
      <c r="EKI2" s="80"/>
      <c r="EKJ2" s="80"/>
      <c r="EKK2" s="80"/>
      <c r="EKL2" s="80"/>
      <c r="EKM2" s="80"/>
      <c r="EKN2" s="80"/>
      <c r="EKO2" s="80"/>
      <c r="EKP2" s="80"/>
      <c r="EKQ2" s="80"/>
      <c r="EKR2" s="80"/>
      <c r="EKS2" s="80"/>
      <c r="EKT2" s="80"/>
      <c r="EKU2" s="80"/>
      <c r="EKV2" s="80"/>
      <c r="EKW2" s="80"/>
      <c r="EKX2" s="80"/>
      <c r="EKY2" s="80"/>
      <c r="EKZ2" s="80"/>
      <c r="ELA2" s="80"/>
      <c r="ELB2" s="80"/>
      <c r="ELC2" s="80"/>
      <c r="ELD2" s="80"/>
      <c r="ELE2" s="80"/>
      <c r="ELF2" s="80"/>
      <c r="ELG2" s="80"/>
      <c r="ELH2" s="80"/>
      <c r="ELI2" s="80"/>
      <c r="ELJ2" s="80"/>
      <c r="ELK2" s="80"/>
      <c r="ELL2" s="80"/>
      <c r="ELM2" s="80"/>
      <c r="ELN2" s="80"/>
      <c r="ELO2" s="80"/>
      <c r="ELP2" s="80"/>
      <c r="ELQ2" s="80"/>
      <c r="ELR2" s="80"/>
      <c r="ELS2" s="80"/>
      <c r="ELT2" s="80"/>
      <c r="ELU2" s="80"/>
      <c r="ELV2" s="80"/>
      <c r="ELW2" s="80"/>
      <c r="ELX2" s="80"/>
      <c r="ELY2" s="80"/>
      <c r="ELZ2" s="80"/>
      <c r="EMA2" s="80"/>
      <c r="EMB2" s="80"/>
      <c r="EMC2" s="80"/>
      <c r="EMD2" s="80"/>
      <c r="EME2" s="80"/>
      <c r="EMF2" s="80"/>
      <c r="EMG2" s="80"/>
      <c r="EMH2" s="80"/>
      <c r="EMI2" s="80"/>
      <c r="EMJ2" s="80"/>
      <c r="EMK2" s="80"/>
      <c r="EML2" s="80"/>
      <c r="EMM2" s="80"/>
      <c r="EMN2" s="80"/>
      <c r="EMO2" s="80"/>
      <c r="EMP2" s="80"/>
      <c r="EMQ2" s="80"/>
      <c r="EMR2" s="80"/>
      <c r="EMS2" s="80"/>
      <c r="EMT2" s="80"/>
      <c r="EMU2" s="80"/>
      <c r="EMV2" s="80"/>
      <c r="EMW2" s="80"/>
      <c r="EMX2" s="80"/>
      <c r="EMY2" s="80"/>
      <c r="EMZ2" s="80"/>
      <c r="ENA2" s="80"/>
      <c r="ENB2" s="80"/>
      <c r="ENC2" s="80"/>
      <c r="END2" s="80"/>
      <c r="ENE2" s="80"/>
      <c r="ENF2" s="80"/>
      <c r="ENG2" s="80"/>
      <c r="ENH2" s="80"/>
      <c r="ENI2" s="80"/>
      <c r="ENJ2" s="80"/>
      <c r="ENK2" s="80"/>
      <c r="ENL2" s="80"/>
      <c r="ENM2" s="80"/>
      <c r="ENN2" s="80"/>
      <c r="ENO2" s="80"/>
      <c r="ENP2" s="80"/>
      <c r="ENQ2" s="80"/>
      <c r="ENR2" s="80"/>
      <c r="ENS2" s="80"/>
      <c r="ENT2" s="80"/>
      <c r="ENU2" s="80"/>
      <c r="ENV2" s="80"/>
      <c r="ENW2" s="80"/>
      <c r="ENX2" s="80"/>
      <c r="ENY2" s="80"/>
      <c r="ENZ2" s="80"/>
      <c r="EOA2" s="80"/>
      <c r="EOB2" s="80"/>
      <c r="EOC2" s="80"/>
      <c r="EOD2" s="80"/>
      <c r="EOE2" s="80"/>
      <c r="EOF2" s="80"/>
      <c r="EOG2" s="80"/>
      <c r="EOH2" s="80"/>
      <c r="EOI2" s="80"/>
      <c r="EOJ2" s="80"/>
      <c r="EOK2" s="80"/>
      <c r="EOL2" s="80"/>
      <c r="EOM2" s="80"/>
      <c r="EON2" s="80"/>
      <c r="EOO2" s="80"/>
      <c r="EOP2" s="80"/>
      <c r="EOQ2" s="80"/>
      <c r="EOR2" s="80"/>
      <c r="EOS2" s="80"/>
      <c r="EOT2" s="80"/>
      <c r="EOU2" s="80"/>
      <c r="EOV2" s="80"/>
      <c r="EOW2" s="80"/>
      <c r="EOX2" s="80"/>
      <c r="EOY2" s="80"/>
      <c r="EOZ2" s="80"/>
      <c r="EPA2" s="80"/>
      <c r="EPB2" s="80"/>
      <c r="EPC2" s="80"/>
      <c r="EPD2" s="80"/>
      <c r="EPE2" s="80"/>
      <c r="EPF2" s="80"/>
      <c r="EPG2" s="80"/>
      <c r="EPH2" s="80"/>
      <c r="EPI2" s="80"/>
      <c r="EPJ2" s="80"/>
      <c r="EPK2" s="80"/>
      <c r="EPL2" s="80"/>
      <c r="EPM2" s="80"/>
      <c r="EPN2" s="80"/>
      <c r="EPO2" s="80"/>
      <c r="EPP2" s="80"/>
      <c r="EPQ2" s="80"/>
      <c r="EPR2" s="80"/>
      <c r="EPS2" s="80"/>
      <c r="EPT2" s="80"/>
      <c r="EPU2" s="80"/>
      <c r="EPV2" s="80"/>
      <c r="EPW2" s="80"/>
      <c r="EPX2" s="80"/>
      <c r="EPY2" s="80"/>
      <c r="EPZ2" s="80"/>
      <c r="EQA2" s="80"/>
      <c r="EQB2" s="80"/>
      <c r="EQC2" s="80"/>
      <c r="EQD2" s="80"/>
      <c r="EQE2" s="80"/>
      <c r="EQF2" s="80"/>
      <c r="EQG2" s="80"/>
      <c r="EQH2" s="80"/>
      <c r="EQI2" s="80"/>
      <c r="EQJ2" s="80"/>
      <c r="EQK2" s="80"/>
      <c r="EQL2" s="80"/>
      <c r="EQM2" s="80"/>
      <c r="EQN2" s="80"/>
      <c r="EQO2" s="80"/>
      <c r="EQP2" s="80"/>
      <c r="EQQ2" s="80"/>
      <c r="EQR2" s="80"/>
      <c r="EQS2" s="80"/>
      <c r="EQT2" s="80"/>
      <c r="EQU2" s="80"/>
      <c r="EQV2" s="80"/>
      <c r="EQW2" s="80"/>
      <c r="EQX2" s="80"/>
      <c r="EQY2" s="80"/>
      <c r="EQZ2" s="80"/>
      <c r="ERA2" s="80"/>
      <c r="ERB2" s="80"/>
      <c r="ERC2" s="80"/>
      <c r="ERD2" s="80"/>
      <c r="ERE2" s="80"/>
      <c r="ERF2" s="80"/>
      <c r="ERG2" s="80"/>
      <c r="ERH2" s="80"/>
      <c r="ERI2" s="80"/>
      <c r="ERJ2" s="80"/>
      <c r="ERK2" s="80"/>
      <c r="ERL2" s="80"/>
      <c r="ERM2" s="80"/>
      <c r="ERN2" s="80"/>
      <c r="ERO2" s="80"/>
      <c r="ERP2" s="80"/>
      <c r="ERQ2" s="80"/>
      <c r="ERR2" s="80"/>
      <c r="ERS2" s="80"/>
      <c r="ERT2" s="80"/>
      <c r="ERU2" s="80"/>
      <c r="ERV2" s="80"/>
      <c r="ERW2" s="80"/>
      <c r="ERX2" s="80"/>
      <c r="ERY2" s="80"/>
      <c r="ERZ2" s="80"/>
      <c r="ESA2" s="80"/>
      <c r="ESB2" s="80"/>
      <c r="ESC2" s="80"/>
      <c r="ESD2" s="80"/>
      <c r="ESE2" s="80"/>
      <c r="ESF2" s="80"/>
      <c r="ESG2" s="80"/>
      <c r="ESH2" s="80"/>
      <c r="ESI2" s="80"/>
      <c r="ESJ2" s="80"/>
      <c r="ESK2" s="80"/>
      <c r="ESL2" s="80"/>
      <c r="ESM2" s="80"/>
      <c r="ESN2" s="80"/>
      <c r="ESO2" s="80"/>
      <c r="ESP2" s="80"/>
      <c r="ESQ2" s="80"/>
      <c r="ESR2" s="80"/>
      <c r="ESS2" s="80"/>
      <c r="EST2" s="80"/>
      <c r="ESU2" s="80"/>
      <c r="ESV2" s="80"/>
      <c r="ESW2" s="80"/>
      <c r="ESX2" s="80"/>
      <c r="ESY2" s="80"/>
      <c r="ESZ2" s="80"/>
      <c r="ETA2" s="80"/>
      <c r="ETB2" s="80"/>
      <c r="ETC2" s="80"/>
      <c r="ETD2" s="80"/>
      <c r="ETE2" s="80"/>
      <c r="ETF2" s="80"/>
      <c r="ETG2" s="80"/>
      <c r="ETH2" s="80"/>
      <c r="ETI2" s="80"/>
      <c r="ETJ2" s="80"/>
      <c r="ETK2" s="80"/>
      <c r="ETL2" s="80"/>
      <c r="ETM2" s="80"/>
      <c r="ETN2" s="80"/>
      <c r="ETO2" s="80"/>
      <c r="ETP2" s="80"/>
      <c r="ETQ2" s="80"/>
      <c r="ETR2" s="80"/>
      <c r="ETS2" s="80"/>
      <c r="ETT2" s="80"/>
      <c r="ETU2" s="80"/>
      <c r="ETV2" s="80"/>
      <c r="ETW2" s="80"/>
      <c r="ETX2" s="80"/>
      <c r="ETY2" s="80"/>
      <c r="ETZ2" s="80"/>
      <c r="EUA2" s="80"/>
      <c r="EUB2" s="80"/>
      <c r="EUC2" s="80"/>
      <c r="EUD2" s="80"/>
      <c r="EUE2" s="80"/>
      <c r="EUF2" s="80"/>
      <c r="EUG2" s="80"/>
      <c r="EUH2" s="80"/>
      <c r="EUI2" s="80"/>
      <c r="EUJ2" s="80"/>
      <c r="EUK2" s="80"/>
      <c r="EUL2" s="80"/>
      <c r="EUM2" s="80"/>
      <c r="EUN2" s="80"/>
      <c r="EUO2" s="80"/>
      <c r="EUP2" s="80"/>
      <c r="EUQ2" s="80"/>
      <c r="EUR2" s="80"/>
      <c r="EUS2" s="80"/>
      <c r="EUT2" s="80"/>
      <c r="EUU2" s="80"/>
      <c r="EUV2" s="80"/>
      <c r="EUW2" s="80"/>
      <c r="EUX2" s="80"/>
      <c r="EUY2" s="80"/>
      <c r="EUZ2" s="80"/>
      <c r="EVA2" s="80"/>
      <c r="EVB2" s="80"/>
      <c r="EVC2" s="80"/>
      <c r="EVD2" s="80"/>
      <c r="EVE2" s="80"/>
      <c r="EVF2" s="80"/>
      <c r="EVG2" s="80"/>
      <c r="EVH2" s="80"/>
      <c r="EVI2" s="80"/>
      <c r="EVJ2" s="80"/>
      <c r="EVK2" s="80"/>
      <c r="EVL2" s="80"/>
      <c r="EVM2" s="80"/>
      <c r="EVN2" s="80"/>
      <c r="EVO2" s="80"/>
      <c r="EVP2" s="80"/>
      <c r="EVQ2" s="80"/>
      <c r="EVR2" s="80"/>
      <c r="EVS2" s="80"/>
      <c r="EVT2" s="80"/>
      <c r="EVU2" s="80"/>
      <c r="EVV2" s="80"/>
      <c r="EVW2" s="80"/>
      <c r="EVX2" s="80"/>
      <c r="EVY2" s="80"/>
      <c r="EVZ2" s="80"/>
      <c r="EWA2" s="80"/>
      <c r="EWB2" s="80"/>
      <c r="EWC2" s="80"/>
      <c r="EWD2" s="80"/>
      <c r="EWE2" s="80"/>
      <c r="EWF2" s="80"/>
      <c r="EWG2" s="80"/>
      <c r="EWH2" s="80"/>
      <c r="EWI2" s="80"/>
      <c r="EWJ2" s="80"/>
      <c r="EWK2" s="80"/>
      <c r="EWL2" s="80"/>
      <c r="EWM2" s="80"/>
      <c r="EWN2" s="80"/>
      <c r="EWO2" s="80"/>
      <c r="EWP2" s="80"/>
      <c r="EWQ2" s="80"/>
      <c r="EWR2" s="80"/>
      <c r="EWS2" s="80"/>
      <c r="EWT2" s="80"/>
      <c r="EWU2" s="80"/>
      <c r="EWV2" s="80"/>
      <c r="EWW2" s="80"/>
      <c r="EWX2" s="80"/>
      <c r="EWY2" s="80"/>
      <c r="EWZ2" s="80"/>
      <c r="EXA2" s="80"/>
      <c r="EXB2" s="80"/>
      <c r="EXC2" s="80"/>
      <c r="EXD2" s="80"/>
      <c r="EXE2" s="80"/>
      <c r="EXF2" s="80"/>
      <c r="EXG2" s="80"/>
      <c r="EXH2" s="80"/>
      <c r="EXI2" s="80"/>
      <c r="EXJ2" s="80"/>
      <c r="EXK2" s="80"/>
      <c r="EXL2" s="80"/>
      <c r="EXM2" s="80"/>
      <c r="EXN2" s="80"/>
      <c r="EXO2" s="80"/>
      <c r="EXP2" s="80"/>
      <c r="EXQ2" s="80"/>
      <c r="EXR2" s="80"/>
      <c r="EXS2" s="80"/>
      <c r="EXT2" s="80"/>
      <c r="EXU2" s="80"/>
      <c r="EXV2" s="80"/>
      <c r="EXW2" s="80"/>
      <c r="EXX2" s="80"/>
      <c r="EXY2" s="80"/>
      <c r="EXZ2" s="80"/>
      <c r="EYA2" s="80"/>
      <c r="EYB2" s="80"/>
      <c r="EYC2" s="80"/>
      <c r="EYD2" s="80"/>
      <c r="EYE2" s="80"/>
      <c r="EYF2" s="80"/>
      <c r="EYG2" s="80"/>
      <c r="EYH2" s="80"/>
      <c r="EYI2" s="80"/>
      <c r="EYJ2" s="80"/>
      <c r="EYK2" s="80"/>
      <c r="EYL2" s="80"/>
      <c r="EYM2" s="80"/>
      <c r="EYN2" s="80"/>
      <c r="EYO2" s="80"/>
      <c r="EYP2" s="80"/>
      <c r="EYQ2" s="80"/>
      <c r="EYR2" s="80"/>
      <c r="EYS2" s="80"/>
      <c r="EYT2" s="80"/>
      <c r="EYU2" s="80"/>
      <c r="EYV2" s="80"/>
      <c r="EYW2" s="80"/>
      <c r="EYX2" s="80"/>
      <c r="EYY2" s="80"/>
      <c r="EYZ2" s="80"/>
      <c r="EZA2" s="80"/>
      <c r="EZB2" s="80"/>
      <c r="EZC2" s="80"/>
      <c r="EZD2" s="80"/>
      <c r="EZE2" s="80"/>
      <c r="EZF2" s="80"/>
      <c r="EZG2" s="80"/>
      <c r="EZH2" s="80"/>
      <c r="EZI2" s="80"/>
      <c r="EZJ2" s="80"/>
      <c r="EZK2" s="80"/>
      <c r="EZL2" s="80"/>
      <c r="EZM2" s="80"/>
      <c r="EZN2" s="80"/>
      <c r="EZO2" s="80"/>
      <c r="EZP2" s="80"/>
      <c r="EZQ2" s="80"/>
      <c r="EZR2" s="80"/>
      <c r="EZS2" s="80"/>
      <c r="EZT2" s="80"/>
      <c r="EZU2" s="80"/>
      <c r="EZV2" s="80"/>
      <c r="EZW2" s="80"/>
      <c r="EZX2" s="80"/>
      <c r="EZY2" s="80"/>
      <c r="EZZ2" s="80"/>
      <c r="FAA2" s="80"/>
      <c r="FAB2" s="80"/>
      <c r="FAC2" s="80"/>
      <c r="FAD2" s="80"/>
      <c r="FAE2" s="80"/>
      <c r="FAF2" s="80"/>
      <c r="FAG2" s="80"/>
      <c r="FAH2" s="80"/>
      <c r="FAI2" s="80"/>
      <c r="FAJ2" s="80"/>
      <c r="FAK2" s="80"/>
      <c r="FAL2" s="80"/>
      <c r="FAM2" s="80"/>
      <c r="FAN2" s="80"/>
      <c r="FAO2" s="80"/>
      <c r="FAP2" s="80"/>
      <c r="FAQ2" s="80"/>
      <c r="FAR2" s="80"/>
      <c r="FAS2" s="80"/>
      <c r="FAT2" s="80"/>
      <c r="FAU2" s="80"/>
      <c r="FAV2" s="80"/>
      <c r="FAW2" s="80"/>
      <c r="FAX2" s="80"/>
      <c r="FAY2" s="80"/>
      <c r="FAZ2" s="80"/>
      <c r="FBA2" s="80"/>
      <c r="FBB2" s="80"/>
      <c r="FBC2" s="80"/>
      <c r="FBD2" s="80"/>
      <c r="FBE2" s="80"/>
      <c r="FBF2" s="80"/>
      <c r="FBG2" s="80"/>
      <c r="FBH2" s="80"/>
      <c r="FBI2" s="80"/>
      <c r="FBJ2" s="80"/>
      <c r="FBK2" s="80"/>
      <c r="FBL2" s="80"/>
      <c r="FBM2" s="80"/>
      <c r="FBN2" s="80"/>
      <c r="FBO2" s="80"/>
      <c r="FBP2" s="80"/>
      <c r="FBQ2" s="80"/>
      <c r="FBR2" s="80"/>
      <c r="FBS2" s="80"/>
      <c r="FBT2" s="80"/>
      <c r="FBU2" s="80"/>
      <c r="FBV2" s="80"/>
      <c r="FBW2" s="80"/>
      <c r="FBX2" s="80"/>
      <c r="FBY2" s="80"/>
      <c r="FBZ2" s="80"/>
      <c r="FCA2" s="80"/>
      <c r="FCB2" s="80"/>
      <c r="FCC2" s="80"/>
      <c r="FCD2" s="80"/>
      <c r="FCE2" s="80"/>
      <c r="FCF2" s="80"/>
      <c r="FCG2" s="80"/>
      <c r="FCH2" s="80"/>
      <c r="FCI2" s="80"/>
      <c r="FCJ2" s="80"/>
      <c r="FCK2" s="80"/>
      <c r="FCL2" s="80"/>
      <c r="FCM2" s="80"/>
      <c r="FCN2" s="80"/>
      <c r="FCO2" s="80"/>
      <c r="FCP2" s="80"/>
      <c r="FCQ2" s="80"/>
      <c r="FCR2" s="80"/>
      <c r="FCS2" s="80"/>
      <c r="FCT2" s="80"/>
      <c r="FCU2" s="80"/>
      <c r="FCV2" s="80"/>
      <c r="FCW2" s="80"/>
      <c r="FCX2" s="80"/>
      <c r="FCY2" s="80"/>
      <c r="FCZ2" s="80"/>
      <c r="FDA2" s="80"/>
      <c r="FDB2" s="80"/>
      <c r="FDC2" s="80"/>
      <c r="FDD2" s="80"/>
      <c r="FDE2" s="80"/>
      <c r="FDF2" s="80"/>
      <c r="FDG2" s="80"/>
      <c r="FDH2" s="80"/>
      <c r="FDI2" s="80"/>
      <c r="FDJ2" s="80"/>
      <c r="FDK2" s="80"/>
      <c r="FDL2" s="80"/>
      <c r="FDM2" s="80"/>
      <c r="FDN2" s="80"/>
      <c r="FDO2" s="80"/>
      <c r="FDP2" s="80"/>
      <c r="FDQ2" s="80"/>
      <c r="FDR2" s="80"/>
      <c r="FDS2" s="80"/>
      <c r="FDT2" s="80"/>
      <c r="FDU2" s="80"/>
      <c r="FDV2" s="80"/>
      <c r="FDW2" s="80"/>
      <c r="FDX2" s="80"/>
      <c r="FDY2" s="80"/>
      <c r="FDZ2" s="80"/>
      <c r="FEA2" s="80"/>
      <c r="FEB2" s="80"/>
      <c r="FEC2" s="80"/>
      <c r="FED2" s="80"/>
      <c r="FEE2" s="80"/>
      <c r="FEF2" s="80"/>
      <c r="FEG2" s="80"/>
      <c r="FEH2" s="80"/>
      <c r="FEI2" s="80"/>
      <c r="FEJ2" s="80"/>
      <c r="FEK2" s="80"/>
      <c r="FEL2" s="80"/>
      <c r="FEM2" s="80"/>
      <c r="FEN2" s="80"/>
      <c r="FEO2" s="80"/>
      <c r="FEP2" s="80"/>
      <c r="FEQ2" s="80"/>
      <c r="FER2" s="80"/>
      <c r="FES2" s="80"/>
      <c r="FET2" s="80"/>
      <c r="FEU2" s="80"/>
      <c r="FEV2" s="80"/>
      <c r="FEW2" s="80"/>
      <c r="FEX2" s="80"/>
      <c r="FEY2" s="80"/>
      <c r="FEZ2" s="80"/>
      <c r="FFA2" s="80"/>
      <c r="FFB2" s="80"/>
      <c r="FFC2" s="80"/>
      <c r="FFD2" s="80"/>
      <c r="FFE2" s="80"/>
      <c r="FFF2" s="80"/>
      <c r="FFG2" s="80"/>
      <c r="FFH2" s="80"/>
      <c r="FFI2" s="80"/>
      <c r="FFJ2" s="80"/>
      <c r="FFK2" s="80"/>
      <c r="FFL2" s="80"/>
      <c r="FFM2" s="80"/>
      <c r="FFN2" s="80"/>
      <c r="FFO2" s="80"/>
      <c r="FFP2" s="80"/>
      <c r="FFQ2" s="80"/>
      <c r="FFR2" s="80"/>
      <c r="FFS2" s="80"/>
      <c r="FFT2" s="80"/>
      <c r="FFU2" s="80"/>
      <c r="FFV2" s="80"/>
      <c r="FFW2" s="80"/>
      <c r="FFX2" s="80"/>
      <c r="FFY2" s="80"/>
      <c r="FFZ2" s="80"/>
      <c r="FGA2" s="80"/>
      <c r="FGB2" s="80"/>
      <c r="FGC2" s="80"/>
      <c r="FGD2" s="80"/>
      <c r="FGE2" s="80"/>
      <c r="FGF2" s="80"/>
      <c r="FGG2" s="80"/>
      <c r="FGH2" s="80"/>
      <c r="FGI2" s="80"/>
      <c r="FGJ2" s="80"/>
      <c r="FGK2" s="80"/>
      <c r="FGL2" s="80"/>
      <c r="FGM2" s="80"/>
      <c r="FGN2" s="80"/>
      <c r="FGO2" s="80"/>
      <c r="FGP2" s="80"/>
      <c r="FGQ2" s="80"/>
      <c r="FGR2" s="80"/>
      <c r="FGS2" s="80"/>
      <c r="FGT2" s="80"/>
      <c r="FGU2" s="80"/>
      <c r="FGV2" s="80"/>
      <c r="FGW2" s="80"/>
      <c r="FGX2" s="80"/>
      <c r="FGY2" s="80"/>
      <c r="FGZ2" s="80"/>
      <c r="FHA2" s="80"/>
      <c r="FHB2" s="80"/>
      <c r="FHC2" s="80"/>
      <c r="FHD2" s="80"/>
      <c r="FHE2" s="80"/>
      <c r="FHF2" s="80"/>
      <c r="FHG2" s="80"/>
      <c r="FHH2" s="80"/>
      <c r="FHI2" s="80"/>
      <c r="FHJ2" s="80"/>
      <c r="FHK2" s="80"/>
      <c r="FHL2" s="80"/>
      <c r="FHM2" s="80"/>
      <c r="FHN2" s="80"/>
      <c r="FHO2" s="80"/>
      <c r="FHP2" s="80"/>
      <c r="FHQ2" s="80"/>
      <c r="FHR2" s="80"/>
      <c r="FHS2" s="80"/>
      <c r="FHT2" s="80"/>
      <c r="FHU2" s="80"/>
      <c r="FHV2" s="80"/>
      <c r="FHW2" s="80"/>
      <c r="FHX2" s="80"/>
      <c r="FHY2" s="80"/>
      <c r="FHZ2" s="80"/>
      <c r="FIA2" s="80"/>
      <c r="FIB2" s="80"/>
      <c r="FIC2" s="80"/>
      <c r="FID2" s="80"/>
      <c r="FIE2" s="80"/>
      <c r="FIF2" s="80"/>
      <c r="FIG2" s="80"/>
      <c r="FIH2" s="80"/>
      <c r="FII2" s="80"/>
      <c r="FIJ2" s="80"/>
      <c r="FIK2" s="80"/>
      <c r="FIL2" s="80"/>
      <c r="FIM2" s="80"/>
      <c r="FIN2" s="80"/>
      <c r="FIO2" s="80"/>
      <c r="FIP2" s="80"/>
      <c r="FIQ2" s="80"/>
      <c r="FIR2" s="80"/>
      <c r="FIS2" s="80"/>
      <c r="FIT2" s="80"/>
      <c r="FIU2" s="80"/>
      <c r="FIV2" s="80"/>
      <c r="FIW2" s="80"/>
      <c r="FIX2" s="80"/>
      <c r="FIY2" s="80"/>
      <c r="FIZ2" s="80"/>
      <c r="FJA2" s="80"/>
      <c r="FJB2" s="80"/>
      <c r="FJC2" s="80"/>
      <c r="FJD2" s="80"/>
      <c r="FJE2" s="80"/>
      <c r="FJF2" s="80"/>
      <c r="FJG2" s="80"/>
      <c r="FJH2" s="80"/>
      <c r="FJI2" s="80"/>
      <c r="FJJ2" s="80"/>
      <c r="FJK2" s="80"/>
      <c r="FJL2" s="80"/>
      <c r="FJM2" s="80"/>
      <c r="FJN2" s="80"/>
      <c r="FJO2" s="80"/>
      <c r="FJP2" s="80"/>
      <c r="FJQ2" s="80"/>
      <c r="FJR2" s="80"/>
      <c r="FJS2" s="80"/>
      <c r="FJT2" s="80"/>
      <c r="FJU2" s="80"/>
      <c r="FJV2" s="80"/>
      <c r="FJW2" s="80"/>
      <c r="FJX2" s="80"/>
      <c r="FJY2" s="80"/>
      <c r="FJZ2" s="80"/>
      <c r="FKA2" s="80"/>
      <c r="FKB2" s="80"/>
      <c r="FKC2" s="80"/>
      <c r="FKD2" s="80"/>
      <c r="FKE2" s="80"/>
      <c r="FKF2" s="80"/>
      <c r="FKG2" s="80"/>
      <c r="FKH2" s="80"/>
      <c r="FKI2" s="80"/>
      <c r="FKJ2" s="80"/>
      <c r="FKK2" s="80"/>
      <c r="FKL2" s="80"/>
      <c r="FKM2" s="80"/>
      <c r="FKN2" s="80"/>
      <c r="FKO2" s="80"/>
      <c r="FKP2" s="80"/>
      <c r="FKQ2" s="80"/>
      <c r="FKR2" s="80"/>
      <c r="FKS2" s="80"/>
      <c r="FKT2" s="80"/>
      <c r="FKU2" s="80"/>
      <c r="FKV2" s="80"/>
      <c r="FKW2" s="80"/>
      <c r="FKX2" s="80"/>
      <c r="FKY2" s="80"/>
      <c r="FKZ2" s="80"/>
      <c r="FLA2" s="80"/>
      <c r="FLB2" s="80"/>
      <c r="FLC2" s="80"/>
      <c r="FLD2" s="80"/>
      <c r="FLE2" s="80"/>
      <c r="FLF2" s="80"/>
      <c r="FLG2" s="80"/>
      <c r="FLH2" s="80"/>
      <c r="FLI2" s="80"/>
      <c r="FLJ2" s="80"/>
      <c r="FLK2" s="80"/>
      <c r="FLL2" s="80"/>
      <c r="FLM2" s="80"/>
      <c r="FLN2" s="80"/>
      <c r="FLO2" s="80"/>
      <c r="FLP2" s="80"/>
      <c r="FLQ2" s="80"/>
      <c r="FLR2" s="80"/>
      <c r="FLS2" s="80"/>
      <c r="FLT2" s="80"/>
      <c r="FLU2" s="80"/>
      <c r="FLV2" s="80"/>
      <c r="FLW2" s="80"/>
      <c r="FLX2" s="80"/>
      <c r="FLY2" s="80"/>
      <c r="FLZ2" s="80"/>
      <c r="FMA2" s="80"/>
      <c r="FMB2" s="80"/>
      <c r="FMC2" s="80"/>
      <c r="FMD2" s="80"/>
      <c r="FME2" s="80"/>
      <c r="FMF2" s="80"/>
      <c r="FMG2" s="80"/>
      <c r="FMH2" s="80"/>
      <c r="FMI2" s="80"/>
      <c r="FMJ2" s="80"/>
      <c r="FMK2" s="80"/>
      <c r="FML2" s="80"/>
      <c r="FMM2" s="80"/>
      <c r="FMN2" s="80"/>
      <c r="FMO2" s="80"/>
      <c r="FMP2" s="80"/>
      <c r="FMQ2" s="80"/>
      <c r="FMR2" s="80"/>
      <c r="FMS2" s="80"/>
      <c r="FMT2" s="80"/>
      <c r="FMU2" s="80"/>
      <c r="FMV2" s="80"/>
      <c r="FMW2" s="80"/>
      <c r="FMX2" s="80"/>
      <c r="FMY2" s="80"/>
      <c r="FMZ2" s="80"/>
      <c r="FNA2" s="80"/>
      <c r="FNB2" s="80"/>
      <c r="FNC2" s="80"/>
      <c r="FND2" s="80"/>
      <c r="FNE2" s="80"/>
      <c r="FNF2" s="80"/>
      <c r="FNG2" s="80"/>
      <c r="FNH2" s="80"/>
      <c r="FNI2" s="80"/>
      <c r="FNJ2" s="80"/>
      <c r="FNK2" s="80"/>
      <c r="FNL2" s="80"/>
      <c r="FNM2" s="80"/>
      <c r="FNN2" s="80"/>
      <c r="FNO2" s="80"/>
      <c r="FNP2" s="80"/>
      <c r="FNQ2" s="80"/>
      <c r="FNR2" s="80"/>
      <c r="FNS2" s="80"/>
      <c r="FNT2" s="80"/>
      <c r="FNU2" s="80"/>
      <c r="FNV2" s="80"/>
      <c r="FNW2" s="80"/>
      <c r="FNX2" s="80"/>
      <c r="FNY2" s="80"/>
      <c r="FNZ2" s="80"/>
      <c r="FOA2" s="80"/>
      <c r="FOB2" s="80"/>
      <c r="FOC2" s="80"/>
      <c r="FOD2" s="80"/>
      <c r="FOE2" s="80"/>
      <c r="FOF2" s="80"/>
      <c r="FOG2" s="80"/>
      <c r="FOH2" s="80"/>
      <c r="FOI2" s="80"/>
      <c r="FOJ2" s="80"/>
      <c r="FOK2" s="80"/>
      <c r="FOL2" s="80"/>
      <c r="FOM2" s="80"/>
      <c r="FON2" s="80"/>
      <c r="FOO2" s="80"/>
      <c r="FOP2" s="80"/>
      <c r="FOQ2" s="80"/>
      <c r="FOR2" s="80"/>
      <c r="FOS2" s="80"/>
      <c r="FOT2" s="80"/>
      <c r="FOU2" s="80"/>
      <c r="FOV2" s="80"/>
      <c r="FOW2" s="80"/>
      <c r="FOX2" s="80"/>
      <c r="FOY2" s="80"/>
      <c r="FOZ2" s="80"/>
      <c r="FPA2" s="80"/>
      <c r="FPB2" s="80"/>
      <c r="FPC2" s="80"/>
      <c r="FPD2" s="80"/>
      <c r="FPE2" s="80"/>
      <c r="FPF2" s="80"/>
      <c r="FPG2" s="80"/>
      <c r="FPH2" s="80"/>
      <c r="FPI2" s="80"/>
      <c r="FPJ2" s="80"/>
      <c r="FPK2" s="80"/>
      <c r="FPL2" s="80"/>
      <c r="FPM2" s="80"/>
      <c r="FPN2" s="80"/>
      <c r="FPO2" s="80"/>
      <c r="FPP2" s="80"/>
      <c r="FPQ2" s="80"/>
      <c r="FPR2" s="80"/>
      <c r="FPS2" s="80"/>
      <c r="FPT2" s="80"/>
      <c r="FPU2" s="80"/>
      <c r="FPV2" s="80"/>
      <c r="FPW2" s="80"/>
      <c r="FPX2" s="80"/>
      <c r="FPY2" s="80"/>
      <c r="FPZ2" s="80"/>
      <c r="FQA2" s="80"/>
      <c r="FQB2" s="80"/>
      <c r="FQC2" s="80"/>
      <c r="FQD2" s="80"/>
      <c r="FQE2" s="80"/>
      <c r="FQF2" s="80"/>
      <c r="FQG2" s="80"/>
      <c r="FQH2" s="80"/>
      <c r="FQI2" s="80"/>
      <c r="FQJ2" s="80"/>
      <c r="FQK2" s="80"/>
      <c r="FQL2" s="80"/>
      <c r="FQM2" s="80"/>
      <c r="FQN2" s="80"/>
      <c r="FQO2" s="80"/>
      <c r="FQP2" s="80"/>
      <c r="FQQ2" s="80"/>
      <c r="FQR2" s="80"/>
      <c r="FQS2" s="80"/>
      <c r="FQT2" s="80"/>
      <c r="FQU2" s="80"/>
      <c r="FQV2" s="80"/>
      <c r="FQW2" s="80"/>
      <c r="FQX2" s="80"/>
      <c r="FQY2" s="80"/>
      <c r="FQZ2" s="80"/>
      <c r="FRA2" s="80"/>
      <c r="FRB2" s="80"/>
      <c r="FRC2" s="80"/>
      <c r="FRD2" s="80"/>
      <c r="FRE2" s="80"/>
      <c r="FRF2" s="80"/>
      <c r="FRG2" s="80"/>
      <c r="FRH2" s="80"/>
      <c r="FRI2" s="80"/>
      <c r="FRJ2" s="80"/>
      <c r="FRK2" s="80"/>
      <c r="FRL2" s="80"/>
      <c r="FRM2" s="80"/>
      <c r="FRN2" s="80"/>
      <c r="FRO2" s="80"/>
      <c r="FRP2" s="80"/>
      <c r="FRQ2" s="80"/>
      <c r="FRR2" s="80"/>
      <c r="FRS2" s="80"/>
      <c r="FRT2" s="80"/>
      <c r="FRU2" s="80"/>
      <c r="FRV2" s="80"/>
      <c r="FRW2" s="80"/>
      <c r="FRX2" s="80"/>
      <c r="FRY2" s="80"/>
      <c r="FRZ2" s="80"/>
      <c r="FSA2" s="80"/>
      <c r="FSB2" s="80"/>
      <c r="FSC2" s="80"/>
      <c r="FSD2" s="80"/>
      <c r="FSE2" s="80"/>
      <c r="FSF2" s="80"/>
      <c r="FSG2" s="80"/>
      <c r="FSH2" s="80"/>
      <c r="FSI2" s="80"/>
      <c r="FSJ2" s="80"/>
      <c r="FSK2" s="80"/>
      <c r="FSL2" s="80"/>
      <c r="FSM2" s="80"/>
      <c r="FSN2" s="80"/>
      <c r="FSO2" s="80"/>
      <c r="FSP2" s="80"/>
      <c r="FSQ2" s="80"/>
      <c r="FSR2" s="80"/>
      <c r="FSS2" s="80"/>
      <c r="FST2" s="80"/>
      <c r="FSU2" s="80"/>
      <c r="FSV2" s="80"/>
      <c r="FSW2" s="80"/>
      <c r="FSX2" s="80"/>
      <c r="FSY2" s="80"/>
      <c r="FSZ2" s="80"/>
      <c r="FTA2" s="80"/>
      <c r="FTB2" s="80"/>
      <c r="FTC2" s="80"/>
      <c r="FTD2" s="80"/>
      <c r="FTE2" s="80"/>
      <c r="FTF2" s="80"/>
      <c r="FTG2" s="80"/>
      <c r="FTH2" s="80"/>
      <c r="FTI2" s="80"/>
      <c r="FTJ2" s="80"/>
      <c r="FTK2" s="80"/>
      <c r="FTL2" s="80"/>
      <c r="FTM2" s="80"/>
      <c r="FTN2" s="80"/>
      <c r="FTO2" s="80"/>
      <c r="FTP2" s="80"/>
      <c r="FTQ2" s="80"/>
      <c r="FTR2" s="80"/>
      <c r="FTS2" s="80"/>
      <c r="FTT2" s="80"/>
      <c r="FTU2" s="80"/>
      <c r="FTV2" s="80"/>
      <c r="FTW2" s="80"/>
      <c r="FTX2" s="80"/>
      <c r="FTY2" s="80"/>
      <c r="FTZ2" s="80"/>
      <c r="FUA2" s="80"/>
      <c r="FUB2" s="80"/>
      <c r="FUC2" s="80"/>
      <c r="FUD2" s="80"/>
      <c r="FUE2" s="80"/>
      <c r="FUF2" s="80"/>
      <c r="FUG2" s="80"/>
      <c r="FUH2" s="80"/>
      <c r="FUI2" s="80"/>
      <c r="FUJ2" s="80"/>
      <c r="FUK2" s="80"/>
      <c r="FUL2" s="80"/>
      <c r="FUM2" s="80"/>
      <c r="FUN2" s="80"/>
      <c r="FUO2" s="80"/>
      <c r="FUP2" s="80"/>
      <c r="FUQ2" s="80"/>
      <c r="FUR2" s="80"/>
      <c r="FUS2" s="80"/>
      <c r="FUT2" s="80"/>
      <c r="FUU2" s="80"/>
      <c r="FUV2" s="80"/>
      <c r="FUW2" s="80"/>
      <c r="FUX2" s="80"/>
      <c r="FUY2" s="80"/>
      <c r="FUZ2" s="80"/>
      <c r="FVA2" s="80"/>
      <c r="FVB2" s="80"/>
      <c r="FVC2" s="80"/>
      <c r="FVD2" s="80"/>
      <c r="FVE2" s="80"/>
      <c r="FVF2" s="80"/>
      <c r="FVG2" s="80"/>
      <c r="FVH2" s="80"/>
      <c r="FVI2" s="80"/>
      <c r="FVJ2" s="80"/>
      <c r="FVK2" s="80"/>
      <c r="FVL2" s="80"/>
      <c r="FVM2" s="80"/>
      <c r="FVN2" s="80"/>
      <c r="FVO2" s="80"/>
      <c r="FVP2" s="80"/>
      <c r="FVQ2" s="80"/>
      <c r="FVR2" s="80"/>
      <c r="FVS2" s="80"/>
      <c r="FVT2" s="80"/>
      <c r="FVU2" s="80"/>
      <c r="FVV2" s="80"/>
      <c r="FVW2" s="80"/>
      <c r="FVX2" s="80"/>
      <c r="FVY2" s="80"/>
      <c r="FVZ2" s="80"/>
      <c r="FWA2" s="80"/>
      <c r="FWB2" s="80"/>
      <c r="FWC2" s="80"/>
      <c r="FWD2" s="80"/>
      <c r="FWE2" s="80"/>
      <c r="FWF2" s="80"/>
      <c r="FWG2" s="80"/>
      <c r="FWH2" s="80"/>
      <c r="FWI2" s="80"/>
      <c r="FWJ2" s="80"/>
      <c r="FWK2" s="80"/>
      <c r="FWL2" s="80"/>
      <c r="FWM2" s="80"/>
      <c r="FWN2" s="80"/>
      <c r="FWO2" s="80"/>
      <c r="FWP2" s="80"/>
      <c r="FWQ2" s="80"/>
      <c r="FWR2" s="80"/>
      <c r="FWS2" s="80"/>
      <c r="FWT2" s="80"/>
      <c r="FWU2" s="80"/>
      <c r="FWV2" s="80"/>
      <c r="FWW2" s="80"/>
      <c r="FWX2" s="80"/>
      <c r="FWY2" s="80"/>
      <c r="FWZ2" s="80"/>
      <c r="FXA2" s="80"/>
      <c r="FXB2" s="80"/>
      <c r="FXC2" s="80"/>
      <c r="FXD2" s="80"/>
      <c r="FXE2" s="80"/>
      <c r="FXF2" s="80"/>
      <c r="FXG2" s="80"/>
      <c r="FXH2" s="80"/>
      <c r="FXI2" s="80"/>
      <c r="FXJ2" s="80"/>
      <c r="FXK2" s="80"/>
      <c r="FXL2" s="80"/>
      <c r="FXM2" s="80"/>
      <c r="FXN2" s="80"/>
      <c r="FXO2" s="80"/>
      <c r="FXP2" s="80"/>
      <c r="FXQ2" s="80"/>
      <c r="FXR2" s="80"/>
      <c r="FXS2" s="80"/>
      <c r="FXT2" s="80"/>
      <c r="FXU2" s="80"/>
      <c r="FXV2" s="80"/>
      <c r="FXW2" s="80"/>
      <c r="FXX2" s="80"/>
      <c r="FXY2" s="80"/>
      <c r="FXZ2" s="80"/>
      <c r="FYA2" s="80"/>
      <c r="FYB2" s="80"/>
      <c r="FYC2" s="80"/>
      <c r="FYD2" s="80"/>
      <c r="FYE2" s="80"/>
      <c r="FYF2" s="80"/>
      <c r="FYG2" s="80"/>
      <c r="FYH2" s="80"/>
      <c r="FYI2" s="80"/>
      <c r="FYJ2" s="80"/>
      <c r="FYK2" s="80"/>
      <c r="FYL2" s="80"/>
      <c r="FYM2" s="80"/>
      <c r="FYN2" s="80"/>
      <c r="FYO2" s="80"/>
      <c r="FYP2" s="80"/>
      <c r="FYQ2" s="80"/>
      <c r="FYR2" s="80"/>
      <c r="FYS2" s="80"/>
      <c r="FYT2" s="80"/>
      <c r="FYU2" s="80"/>
      <c r="FYV2" s="80"/>
      <c r="FYW2" s="80"/>
      <c r="FYX2" s="80"/>
      <c r="FYY2" s="80"/>
      <c r="FYZ2" s="80"/>
      <c r="FZA2" s="80"/>
      <c r="FZB2" s="80"/>
      <c r="FZC2" s="80"/>
      <c r="FZD2" s="80"/>
      <c r="FZE2" s="80"/>
      <c r="FZF2" s="80"/>
      <c r="FZG2" s="80"/>
      <c r="FZH2" s="80"/>
      <c r="FZI2" s="80"/>
      <c r="FZJ2" s="80"/>
      <c r="FZK2" s="80"/>
      <c r="FZL2" s="80"/>
      <c r="FZM2" s="80"/>
      <c r="FZN2" s="80"/>
      <c r="FZO2" s="80"/>
      <c r="FZP2" s="80"/>
      <c r="FZQ2" s="80"/>
      <c r="FZR2" s="80"/>
      <c r="FZS2" s="80"/>
      <c r="FZT2" s="80"/>
      <c r="FZU2" s="80"/>
      <c r="FZV2" s="80"/>
      <c r="FZW2" s="80"/>
      <c r="FZX2" s="80"/>
      <c r="FZY2" s="80"/>
      <c r="FZZ2" s="80"/>
      <c r="GAA2" s="80"/>
      <c r="GAB2" s="80"/>
      <c r="GAC2" s="80"/>
      <c r="GAD2" s="80"/>
      <c r="GAE2" s="80"/>
      <c r="GAF2" s="80"/>
      <c r="GAG2" s="80"/>
      <c r="GAH2" s="80"/>
      <c r="GAI2" s="80"/>
      <c r="GAJ2" s="80"/>
      <c r="GAK2" s="80"/>
      <c r="GAL2" s="80"/>
      <c r="GAM2" s="80"/>
      <c r="GAN2" s="80"/>
      <c r="GAO2" s="80"/>
      <c r="GAP2" s="80"/>
      <c r="GAQ2" s="80"/>
      <c r="GAR2" s="80"/>
      <c r="GAS2" s="80"/>
      <c r="GAT2" s="80"/>
      <c r="GAU2" s="80"/>
      <c r="GAV2" s="80"/>
      <c r="GAW2" s="80"/>
      <c r="GAX2" s="80"/>
      <c r="GAY2" s="80"/>
      <c r="GAZ2" s="80"/>
      <c r="GBA2" s="80"/>
      <c r="GBB2" s="80"/>
      <c r="GBC2" s="80"/>
      <c r="GBD2" s="80"/>
      <c r="GBE2" s="80"/>
      <c r="GBF2" s="80"/>
      <c r="GBG2" s="80"/>
      <c r="GBH2" s="80"/>
      <c r="GBI2" s="80"/>
      <c r="GBJ2" s="80"/>
      <c r="GBK2" s="80"/>
      <c r="GBL2" s="80"/>
      <c r="GBM2" s="80"/>
      <c r="GBN2" s="80"/>
      <c r="GBO2" s="80"/>
      <c r="GBP2" s="80"/>
      <c r="GBQ2" s="80"/>
      <c r="GBR2" s="80"/>
      <c r="GBS2" s="80"/>
      <c r="GBT2" s="80"/>
      <c r="GBU2" s="80"/>
      <c r="GBV2" s="80"/>
      <c r="GBW2" s="80"/>
      <c r="GBX2" s="80"/>
      <c r="GBY2" s="80"/>
      <c r="GBZ2" s="80"/>
      <c r="GCA2" s="80"/>
      <c r="GCB2" s="80"/>
      <c r="GCC2" s="80"/>
      <c r="GCD2" s="80"/>
      <c r="GCE2" s="80"/>
      <c r="GCF2" s="80"/>
      <c r="GCG2" s="80"/>
      <c r="GCH2" s="80"/>
      <c r="GCI2" s="80"/>
      <c r="GCJ2" s="80"/>
      <c r="GCK2" s="80"/>
      <c r="GCL2" s="80"/>
      <c r="GCM2" s="80"/>
      <c r="GCN2" s="80"/>
      <c r="GCO2" s="80"/>
      <c r="GCP2" s="80"/>
      <c r="GCQ2" s="80"/>
      <c r="GCR2" s="80"/>
      <c r="GCS2" s="80"/>
      <c r="GCT2" s="80"/>
      <c r="GCU2" s="80"/>
      <c r="GCV2" s="80"/>
      <c r="GCW2" s="80"/>
      <c r="GCX2" s="80"/>
      <c r="GCY2" s="80"/>
      <c r="GCZ2" s="80"/>
      <c r="GDA2" s="80"/>
      <c r="GDB2" s="80"/>
      <c r="GDC2" s="80"/>
      <c r="GDD2" s="80"/>
      <c r="GDE2" s="80"/>
      <c r="GDF2" s="80"/>
      <c r="GDG2" s="80"/>
      <c r="GDH2" s="80"/>
      <c r="GDI2" s="80"/>
      <c r="GDJ2" s="80"/>
      <c r="GDK2" s="80"/>
      <c r="GDL2" s="80"/>
      <c r="GDM2" s="80"/>
      <c r="GDN2" s="80"/>
      <c r="GDO2" s="80"/>
      <c r="GDP2" s="80"/>
      <c r="GDQ2" s="80"/>
      <c r="GDR2" s="80"/>
      <c r="GDS2" s="80"/>
      <c r="GDT2" s="80"/>
      <c r="GDU2" s="80"/>
      <c r="GDV2" s="80"/>
      <c r="GDW2" s="80"/>
      <c r="GDX2" s="80"/>
      <c r="GDY2" s="80"/>
      <c r="GDZ2" s="80"/>
      <c r="GEA2" s="80"/>
      <c r="GEB2" s="80"/>
      <c r="GEC2" s="80"/>
      <c r="GED2" s="80"/>
      <c r="GEE2" s="80"/>
      <c r="GEF2" s="80"/>
      <c r="GEG2" s="80"/>
      <c r="GEH2" s="80"/>
      <c r="GEI2" s="80"/>
      <c r="GEJ2" s="80"/>
      <c r="GEK2" s="80"/>
      <c r="GEL2" s="80"/>
      <c r="GEM2" s="80"/>
      <c r="GEN2" s="80"/>
      <c r="GEO2" s="80"/>
      <c r="GEP2" s="80"/>
      <c r="GEQ2" s="80"/>
      <c r="GER2" s="80"/>
      <c r="GES2" s="80"/>
      <c r="GET2" s="80"/>
      <c r="GEU2" s="80"/>
      <c r="GEV2" s="80"/>
      <c r="GEW2" s="80"/>
      <c r="GEX2" s="80"/>
      <c r="GEY2" s="80"/>
      <c r="GEZ2" s="80"/>
      <c r="GFA2" s="80"/>
      <c r="GFB2" s="80"/>
      <c r="GFC2" s="80"/>
      <c r="GFD2" s="80"/>
      <c r="GFE2" s="80"/>
      <c r="GFF2" s="80"/>
      <c r="GFG2" s="80"/>
      <c r="GFH2" s="80"/>
      <c r="GFI2" s="80"/>
      <c r="GFJ2" s="80"/>
      <c r="GFK2" s="80"/>
      <c r="GFL2" s="80"/>
      <c r="GFM2" s="80"/>
      <c r="GFN2" s="80"/>
      <c r="GFO2" s="80"/>
      <c r="GFP2" s="80"/>
      <c r="GFQ2" s="80"/>
      <c r="GFR2" s="80"/>
      <c r="GFS2" s="80"/>
      <c r="GFT2" s="80"/>
      <c r="GFU2" s="80"/>
      <c r="GFV2" s="80"/>
      <c r="GFW2" s="80"/>
      <c r="GFX2" s="80"/>
      <c r="GFY2" s="80"/>
      <c r="GFZ2" s="80"/>
      <c r="GGA2" s="80"/>
      <c r="GGB2" s="80"/>
      <c r="GGC2" s="80"/>
      <c r="GGD2" s="80"/>
      <c r="GGE2" s="80"/>
      <c r="GGF2" s="80"/>
      <c r="GGG2" s="80"/>
      <c r="GGH2" s="80"/>
      <c r="GGI2" s="80"/>
      <c r="GGJ2" s="80"/>
      <c r="GGK2" s="80"/>
      <c r="GGL2" s="80"/>
      <c r="GGM2" s="80"/>
      <c r="GGN2" s="80"/>
      <c r="GGO2" s="80"/>
      <c r="GGP2" s="80"/>
      <c r="GGQ2" s="80"/>
      <c r="GGR2" s="80"/>
      <c r="GGS2" s="80"/>
      <c r="GGT2" s="80"/>
      <c r="GGU2" s="80"/>
      <c r="GGV2" s="80"/>
      <c r="GGW2" s="80"/>
      <c r="GGX2" s="80"/>
      <c r="GGY2" s="80"/>
      <c r="GGZ2" s="80"/>
      <c r="GHA2" s="80"/>
      <c r="GHB2" s="80"/>
      <c r="GHC2" s="80"/>
      <c r="GHD2" s="80"/>
      <c r="GHE2" s="80"/>
      <c r="GHF2" s="80"/>
      <c r="GHG2" s="80"/>
      <c r="GHH2" s="80"/>
      <c r="GHI2" s="80"/>
      <c r="GHJ2" s="80"/>
      <c r="GHK2" s="80"/>
      <c r="GHL2" s="80"/>
      <c r="GHM2" s="80"/>
      <c r="GHN2" s="80"/>
      <c r="GHO2" s="80"/>
      <c r="GHP2" s="80"/>
      <c r="GHQ2" s="80"/>
      <c r="GHR2" s="80"/>
      <c r="GHS2" s="80"/>
      <c r="GHT2" s="80"/>
      <c r="GHU2" s="80"/>
      <c r="GHV2" s="80"/>
      <c r="GHW2" s="80"/>
      <c r="GHX2" s="80"/>
      <c r="GHY2" s="80"/>
      <c r="GHZ2" s="80"/>
      <c r="GIA2" s="80"/>
      <c r="GIB2" s="80"/>
      <c r="GIC2" s="80"/>
      <c r="GID2" s="80"/>
      <c r="GIE2" s="80"/>
      <c r="GIF2" s="80"/>
      <c r="GIG2" s="80"/>
      <c r="GIH2" s="80"/>
      <c r="GII2" s="80"/>
      <c r="GIJ2" s="80"/>
      <c r="GIK2" s="80"/>
      <c r="GIL2" s="80"/>
      <c r="GIM2" s="80"/>
      <c r="GIN2" s="80"/>
      <c r="GIO2" s="80"/>
      <c r="GIP2" s="80"/>
      <c r="GIQ2" s="80"/>
      <c r="GIR2" s="80"/>
      <c r="GIS2" s="80"/>
      <c r="GIT2" s="80"/>
      <c r="GIU2" s="80"/>
      <c r="GIV2" s="80"/>
      <c r="GIW2" s="80"/>
      <c r="GIX2" s="80"/>
      <c r="GIY2" s="80"/>
      <c r="GIZ2" s="80"/>
      <c r="GJA2" s="80"/>
      <c r="GJB2" s="80"/>
      <c r="GJC2" s="80"/>
      <c r="GJD2" s="80"/>
      <c r="GJE2" s="80"/>
      <c r="GJF2" s="80"/>
      <c r="GJG2" s="80"/>
      <c r="GJH2" s="80"/>
      <c r="GJI2" s="80"/>
      <c r="GJJ2" s="80"/>
      <c r="GJK2" s="80"/>
      <c r="GJL2" s="80"/>
      <c r="GJM2" s="80"/>
      <c r="GJN2" s="80"/>
      <c r="GJO2" s="80"/>
      <c r="GJP2" s="80"/>
      <c r="GJQ2" s="80"/>
      <c r="GJR2" s="80"/>
      <c r="GJS2" s="80"/>
      <c r="GJT2" s="80"/>
      <c r="GJU2" s="80"/>
      <c r="GJV2" s="80"/>
      <c r="GJW2" s="80"/>
      <c r="GJX2" s="80"/>
      <c r="GJY2" s="80"/>
      <c r="GJZ2" s="80"/>
      <c r="GKA2" s="80"/>
      <c r="GKB2" s="80"/>
      <c r="GKC2" s="80"/>
      <c r="GKD2" s="80"/>
      <c r="GKE2" s="80"/>
      <c r="GKF2" s="80"/>
      <c r="GKG2" s="80"/>
      <c r="GKH2" s="80"/>
      <c r="GKI2" s="80"/>
      <c r="GKJ2" s="80"/>
      <c r="GKK2" s="80"/>
      <c r="GKL2" s="80"/>
      <c r="GKM2" s="80"/>
      <c r="GKN2" s="80"/>
      <c r="GKO2" s="80"/>
      <c r="GKP2" s="80"/>
      <c r="GKQ2" s="80"/>
      <c r="GKR2" s="80"/>
      <c r="GKS2" s="80"/>
      <c r="GKT2" s="80"/>
      <c r="GKU2" s="80"/>
      <c r="GKV2" s="80"/>
      <c r="GKW2" s="80"/>
      <c r="GKX2" s="80"/>
      <c r="GKY2" s="80"/>
      <c r="GKZ2" s="80"/>
      <c r="GLA2" s="80"/>
      <c r="GLB2" s="80"/>
      <c r="GLC2" s="80"/>
      <c r="GLD2" s="80"/>
      <c r="GLE2" s="80"/>
      <c r="GLF2" s="80"/>
      <c r="GLG2" s="80"/>
      <c r="GLH2" s="80"/>
      <c r="GLI2" s="80"/>
      <c r="GLJ2" s="80"/>
      <c r="GLK2" s="80"/>
      <c r="GLL2" s="80"/>
      <c r="GLM2" s="80"/>
      <c r="GLN2" s="80"/>
      <c r="GLO2" s="80"/>
      <c r="GLP2" s="80"/>
      <c r="GLQ2" s="80"/>
      <c r="GLR2" s="80"/>
      <c r="GLS2" s="80"/>
      <c r="GLT2" s="80"/>
      <c r="GLU2" s="80"/>
      <c r="GLV2" s="80"/>
      <c r="GLW2" s="80"/>
      <c r="GLX2" s="80"/>
      <c r="GLY2" s="80"/>
      <c r="GLZ2" s="80"/>
      <c r="GMA2" s="80"/>
      <c r="GMB2" s="80"/>
      <c r="GMC2" s="80"/>
      <c r="GMD2" s="80"/>
      <c r="GME2" s="80"/>
      <c r="GMF2" s="80"/>
      <c r="GMG2" s="80"/>
      <c r="GMH2" s="80"/>
      <c r="GMI2" s="80"/>
      <c r="GMJ2" s="80"/>
      <c r="GMK2" s="80"/>
      <c r="GML2" s="80"/>
      <c r="GMM2" s="80"/>
      <c r="GMN2" s="80"/>
      <c r="GMO2" s="80"/>
      <c r="GMP2" s="80"/>
      <c r="GMQ2" s="80"/>
      <c r="GMR2" s="80"/>
      <c r="GMS2" s="80"/>
      <c r="GMT2" s="80"/>
      <c r="GMU2" s="80"/>
      <c r="GMV2" s="80"/>
      <c r="GMW2" s="80"/>
      <c r="GMX2" s="80"/>
      <c r="GMY2" s="80"/>
      <c r="GMZ2" s="80"/>
      <c r="GNA2" s="80"/>
      <c r="GNB2" s="80"/>
      <c r="GNC2" s="80"/>
      <c r="GND2" s="80"/>
      <c r="GNE2" s="80"/>
      <c r="GNF2" s="80"/>
      <c r="GNG2" s="80"/>
      <c r="GNH2" s="80"/>
      <c r="GNI2" s="80"/>
      <c r="GNJ2" s="80"/>
      <c r="GNK2" s="80"/>
      <c r="GNL2" s="80"/>
      <c r="GNM2" s="80"/>
      <c r="GNN2" s="80"/>
      <c r="GNO2" s="80"/>
      <c r="GNP2" s="80"/>
      <c r="GNQ2" s="80"/>
      <c r="GNR2" s="80"/>
      <c r="GNS2" s="80"/>
      <c r="GNT2" s="80"/>
      <c r="GNU2" s="80"/>
      <c r="GNV2" s="80"/>
      <c r="GNW2" s="80"/>
      <c r="GNX2" s="80"/>
      <c r="GNY2" s="80"/>
      <c r="GNZ2" s="80"/>
      <c r="GOA2" s="80"/>
      <c r="GOB2" s="80"/>
      <c r="GOC2" s="80"/>
      <c r="GOD2" s="80"/>
      <c r="GOE2" s="80"/>
      <c r="GOF2" s="80"/>
      <c r="GOG2" s="80"/>
      <c r="GOH2" s="80"/>
      <c r="GOI2" s="80"/>
      <c r="GOJ2" s="80"/>
      <c r="GOK2" s="80"/>
      <c r="GOL2" s="80"/>
      <c r="GOM2" s="80"/>
      <c r="GON2" s="80"/>
      <c r="GOO2" s="80"/>
      <c r="GOP2" s="80"/>
      <c r="GOQ2" s="80"/>
      <c r="GOR2" s="80"/>
      <c r="GOS2" s="80"/>
      <c r="GOT2" s="80"/>
      <c r="GOU2" s="80"/>
      <c r="GOV2" s="80"/>
      <c r="GOW2" s="80"/>
      <c r="GOX2" s="80"/>
      <c r="GOY2" s="80"/>
      <c r="GOZ2" s="80"/>
      <c r="GPA2" s="80"/>
      <c r="GPB2" s="80"/>
      <c r="GPC2" s="80"/>
      <c r="GPD2" s="80"/>
      <c r="GPE2" s="80"/>
      <c r="GPF2" s="80"/>
      <c r="GPG2" s="80"/>
      <c r="GPH2" s="80"/>
      <c r="GPI2" s="80"/>
      <c r="GPJ2" s="80"/>
      <c r="GPK2" s="80"/>
      <c r="GPL2" s="80"/>
      <c r="GPM2" s="80"/>
      <c r="GPN2" s="80"/>
      <c r="GPO2" s="80"/>
      <c r="GPP2" s="80"/>
      <c r="GPQ2" s="80"/>
      <c r="GPR2" s="80"/>
      <c r="GPS2" s="80"/>
      <c r="GPT2" s="80"/>
      <c r="GPU2" s="80"/>
      <c r="GPV2" s="80"/>
      <c r="GPW2" s="80"/>
      <c r="GPX2" s="80"/>
      <c r="GPY2" s="80"/>
      <c r="GPZ2" s="80"/>
      <c r="GQA2" s="80"/>
      <c r="GQB2" s="80"/>
      <c r="GQC2" s="80"/>
      <c r="GQD2" s="80"/>
      <c r="GQE2" s="80"/>
      <c r="GQF2" s="80"/>
      <c r="GQG2" s="80"/>
      <c r="GQH2" s="80"/>
      <c r="GQI2" s="80"/>
      <c r="GQJ2" s="80"/>
      <c r="GQK2" s="80"/>
      <c r="GQL2" s="80"/>
      <c r="GQM2" s="80"/>
      <c r="GQN2" s="80"/>
      <c r="GQO2" s="80"/>
      <c r="GQP2" s="80"/>
      <c r="GQQ2" s="80"/>
      <c r="GQR2" s="80"/>
      <c r="GQS2" s="80"/>
      <c r="GQT2" s="80"/>
      <c r="GQU2" s="80"/>
      <c r="GQV2" s="80"/>
      <c r="GQW2" s="80"/>
      <c r="GQX2" s="80"/>
      <c r="GQY2" s="80"/>
      <c r="GQZ2" s="80"/>
      <c r="GRA2" s="80"/>
      <c r="GRB2" s="80"/>
      <c r="GRC2" s="80"/>
      <c r="GRD2" s="80"/>
      <c r="GRE2" s="80"/>
      <c r="GRF2" s="80"/>
      <c r="GRG2" s="80"/>
      <c r="GRH2" s="80"/>
      <c r="GRI2" s="80"/>
      <c r="GRJ2" s="80"/>
      <c r="GRK2" s="80"/>
      <c r="GRL2" s="80"/>
      <c r="GRM2" s="80"/>
      <c r="GRN2" s="80"/>
      <c r="GRO2" s="80"/>
      <c r="GRP2" s="80"/>
      <c r="GRQ2" s="80"/>
      <c r="GRR2" s="80"/>
      <c r="GRS2" s="80"/>
      <c r="GRT2" s="80"/>
      <c r="GRU2" s="80"/>
      <c r="GRV2" s="80"/>
      <c r="GRW2" s="80"/>
      <c r="GRX2" s="80"/>
      <c r="GRY2" s="80"/>
      <c r="GRZ2" s="80"/>
      <c r="GSA2" s="80"/>
      <c r="GSB2" s="80"/>
      <c r="GSC2" s="80"/>
      <c r="GSD2" s="80"/>
      <c r="GSE2" s="80"/>
      <c r="GSF2" s="80"/>
      <c r="GSG2" s="80"/>
      <c r="GSH2" s="80"/>
      <c r="GSI2" s="80"/>
      <c r="GSJ2" s="80"/>
      <c r="GSK2" s="80"/>
      <c r="GSL2" s="80"/>
      <c r="GSM2" s="80"/>
      <c r="GSN2" s="80"/>
      <c r="GSO2" s="80"/>
      <c r="GSP2" s="80"/>
      <c r="GSQ2" s="80"/>
      <c r="GSR2" s="80"/>
      <c r="GSS2" s="80"/>
      <c r="GST2" s="80"/>
      <c r="GSU2" s="80"/>
      <c r="GSV2" s="80"/>
      <c r="GSW2" s="80"/>
      <c r="GSX2" s="80"/>
      <c r="GSY2" s="80"/>
      <c r="GSZ2" s="80"/>
      <c r="GTA2" s="80"/>
      <c r="GTB2" s="80"/>
      <c r="GTC2" s="80"/>
      <c r="GTD2" s="80"/>
      <c r="GTE2" s="80"/>
      <c r="GTF2" s="80"/>
      <c r="GTG2" s="80"/>
      <c r="GTH2" s="80"/>
      <c r="GTI2" s="80"/>
      <c r="GTJ2" s="80"/>
      <c r="GTK2" s="80"/>
      <c r="GTL2" s="80"/>
      <c r="GTM2" s="80"/>
      <c r="GTN2" s="80"/>
      <c r="GTO2" s="80"/>
      <c r="GTP2" s="80"/>
      <c r="GTQ2" s="80"/>
      <c r="GTR2" s="80"/>
      <c r="GTS2" s="80"/>
      <c r="GTT2" s="80"/>
      <c r="GTU2" s="80"/>
      <c r="GTV2" s="80"/>
      <c r="GTW2" s="80"/>
      <c r="GTX2" s="80"/>
      <c r="GTY2" s="80"/>
      <c r="GTZ2" s="80"/>
      <c r="GUA2" s="80"/>
      <c r="GUB2" s="80"/>
      <c r="GUC2" s="80"/>
      <c r="GUD2" s="80"/>
      <c r="GUE2" s="80"/>
      <c r="GUF2" s="80"/>
      <c r="GUG2" s="80"/>
      <c r="GUH2" s="80"/>
      <c r="GUI2" s="80"/>
      <c r="GUJ2" s="80"/>
      <c r="GUK2" s="80"/>
      <c r="GUL2" s="80"/>
      <c r="GUM2" s="80"/>
      <c r="GUN2" s="80"/>
      <c r="GUO2" s="80"/>
      <c r="GUP2" s="80"/>
      <c r="GUQ2" s="80"/>
      <c r="GUR2" s="80"/>
      <c r="GUS2" s="80"/>
      <c r="GUT2" s="80"/>
      <c r="GUU2" s="80"/>
      <c r="GUV2" s="80"/>
      <c r="GUW2" s="80"/>
      <c r="GUX2" s="80"/>
      <c r="GUY2" s="80"/>
      <c r="GUZ2" s="80"/>
      <c r="GVA2" s="80"/>
      <c r="GVB2" s="80"/>
      <c r="GVC2" s="80"/>
      <c r="GVD2" s="80"/>
      <c r="GVE2" s="80"/>
      <c r="GVF2" s="80"/>
      <c r="GVG2" s="80"/>
      <c r="GVH2" s="80"/>
      <c r="GVI2" s="80"/>
      <c r="GVJ2" s="80"/>
      <c r="GVK2" s="80"/>
      <c r="GVL2" s="80"/>
      <c r="GVM2" s="80"/>
      <c r="GVN2" s="80"/>
      <c r="GVO2" s="80"/>
      <c r="GVP2" s="80"/>
      <c r="GVQ2" s="80"/>
      <c r="GVR2" s="80"/>
      <c r="GVS2" s="80"/>
      <c r="GVT2" s="80"/>
      <c r="GVU2" s="80"/>
      <c r="GVV2" s="80"/>
      <c r="GVW2" s="80"/>
      <c r="GVX2" s="80"/>
      <c r="GVY2" s="80"/>
      <c r="GVZ2" s="80"/>
      <c r="GWA2" s="80"/>
      <c r="GWB2" s="80"/>
      <c r="GWC2" s="80"/>
      <c r="GWD2" s="80"/>
      <c r="GWE2" s="80"/>
      <c r="GWF2" s="80"/>
      <c r="GWG2" s="80"/>
      <c r="GWH2" s="80"/>
      <c r="GWI2" s="80"/>
      <c r="GWJ2" s="80"/>
      <c r="GWK2" s="80"/>
      <c r="GWL2" s="80"/>
      <c r="GWM2" s="80"/>
      <c r="GWN2" s="80"/>
      <c r="GWO2" s="80"/>
      <c r="GWP2" s="80"/>
      <c r="GWQ2" s="80"/>
      <c r="GWR2" s="80"/>
      <c r="GWS2" s="80"/>
      <c r="GWT2" s="80"/>
      <c r="GWU2" s="80"/>
      <c r="GWV2" s="80"/>
      <c r="GWW2" s="80"/>
      <c r="GWX2" s="80"/>
      <c r="GWY2" s="80"/>
      <c r="GWZ2" s="80"/>
      <c r="GXA2" s="80"/>
      <c r="GXB2" s="80"/>
      <c r="GXC2" s="80"/>
      <c r="GXD2" s="80"/>
      <c r="GXE2" s="80"/>
      <c r="GXF2" s="80"/>
      <c r="GXG2" s="80"/>
      <c r="GXH2" s="80"/>
      <c r="GXI2" s="80"/>
      <c r="GXJ2" s="80"/>
      <c r="GXK2" s="80"/>
      <c r="GXL2" s="80"/>
      <c r="GXM2" s="80"/>
      <c r="GXN2" s="80"/>
      <c r="GXO2" s="80"/>
      <c r="GXP2" s="80"/>
      <c r="GXQ2" s="80"/>
      <c r="GXR2" s="80"/>
      <c r="GXS2" s="80"/>
      <c r="GXT2" s="80"/>
      <c r="GXU2" s="80"/>
      <c r="GXV2" s="80"/>
      <c r="GXW2" s="80"/>
      <c r="GXX2" s="80"/>
      <c r="GXY2" s="80"/>
      <c r="GXZ2" s="80"/>
      <c r="GYA2" s="80"/>
      <c r="GYB2" s="80"/>
      <c r="GYC2" s="80"/>
      <c r="GYD2" s="80"/>
      <c r="GYE2" s="80"/>
      <c r="GYF2" s="80"/>
      <c r="GYG2" s="80"/>
      <c r="GYH2" s="80"/>
      <c r="GYI2" s="80"/>
      <c r="GYJ2" s="80"/>
      <c r="GYK2" s="80"/>
      <c r="GYL2" s="80"/>
      <c r="GYM2" s="80"/>
      <c r="GYN2" s="80"/>
      <c r="GYO2" s="80"/>
      <c r="GYP2" s="80"/>
      <c r="GYQ2" s="80"/>
      <c r="GYR2" s="80"/>
      <c r="GYS2" s="80"/>
      <c r="GYT2" s="80"/>
      <c r="GYU2" s="80"/>
      <c r="GYV2" s="80"/>
      <c r="GYW2" s="80"/>
      <c r="GYX2" s="80"/>
      <c r="GYY2" s="80"/>
      <c r="GYZ2" s="80"/>
      <c r="GZA2" s="80"/>
      <c r="GZB2" s="80"/>
      <c r="GZC2" s="80"/>
      <c r="GZD2" s="80"/>
      <c r="GZE2" s="80"/>
      <c r="GZF2" s="80"/>
      <c r="GZG2" s="80"/>
      <c r="GZH2" s="80"/>
      <c r="GZI2" s="80"/>
      <c r="GZJ2" s="80"/>
      <c r="GZK2" s="80"/>
      <c r="GZL2" s="80"/>
      <c r="GZM2" s="80"/>
      <c r="GZN2" s="80"/>
      <c r="GZO2" s="80"/>
      <c r="GZP2" s="80"/>
      <c r="GZQ2" s="80"/>
      <c r="GZR2" s="80"/>
      <c r="GZS2" s="80"/>
      <c r="GZT2" s="80"/>
      <c r="GZU2" s="80"/>
      <c r="GZV2" s="80"/>
      <c r="GZW2" s="80"/>
      <c r="GZX2" s="80"/>
      <c r="GZY2" s="80"/>
      <c r="GZZ2" s="80"/>
      <c r="HAA2" s="80"/>
      <c r="HAB2" s="80"/>
      <c r="HAC2" s="80"/>
      <c r="HAD2" s="80"/>
      <c r="HAE2" s="80"/>
      <c r="HAF2" s="80"/>
      <c r="HAG2" s="80"/>
      <c r="HAH2" s="80"/>
      <c r="HAI2" s="80"/>
      <c r="HAJ2" s="80"/>
      <c r="HAK2" s="80"/>
      <c r="HAL2" s="80"/>
      <c r="HAM2" s="80"/>
      <c r="HAN2" s="80"/>
      <c r="HAO2" s="80"/>
      <c r="HAP2" s="80"/>
      <c r="HAQ2" s="80"/>
      <c r="HAR2" s="80"/>
      <c r="HAS2" s="80"/>
      <c r="HAT2" s="80"/>
      <c r="HAU2" s="80"/>
      <c r="HAV2" s="80"/>
      <c r="HAW2" s="80"/>
      <c r="HAX2" s="80"/>
      <c r="HAY2" s="80"/>
      <c r="HAZ2" s="80"/>
      <c r="HBA2" s="80"/>
      <c r="HBB2" s="80"/>
      <c r="HBC2" s="80"/>
      <c r="HBD2" s="80"/>
      <c r="HBE2" s="80"/>
      <c r="HBF2" s="80"/>
      <c r="HBG2" s="80"/>
      <c r="HBH2" s="80"/>
      <c r="HBI2" s="80"/>
      <c r="HBJ2" s="80"/>
      <c r="HBK2" s="80"/>
      <c r="HBL2" s="80"/>
      <c r="HBM2" s="80"/>
      <c r="HBN2" s="80"/>
      <c r="HBO2" s="80"/>
      <c r="HBP2" s="80"/>
      <c r="HBQ2" s="80"/>
      <c r="HBR2" s="80"/>
      <c r="HBS2" s="80"/>
      <c r="HBT2" s="80"/>
      <c r="HBU2" s="80"/>
      <c r="HBV2" s="80"/>
      <c r="HBW2" s="80"/>
      <c r="HBX2" s="80"/>
      <c r="HBY2" s="80"/>
      <c r="HBZ2" s="80"/>
      <c r="HCA2" s="80"/>
      <c r="HCB2" s="80"/>
      <c r="HCC2" s="80"/>
      <c r="HCD2" s="80"/>
      <c r="HCE2" s="80"/>
      <c r="HCF2" s="80"/>
      <c r="HCG2" s="80"/>
      <c r="HCH2" s="80"/>
      <c r="HCI2" s="80"/>
      <c r="HCJ2" s="80"/>
      <c r="HCK2" s="80"/>
      <c r="HCL2" s="80"/>
      <c r="HCM2" s="80"/>
      <c r="HCN2" s="80"/>
      <c r="HCO2" s="80"/>
      <c r="HCP2" s="80"/>
      <c r="HCQ2" s="80"/>
      <c r="HCR2" s="80"/>
      <c r="HCS2" s="80"/>
      <c r="HCT2" s="80"/>
      <c r="HCU2" s="80"/>
      <c r="HCV2" s="80"/>
      <c r="HCW2" s="80"/>
      <c r="HCX2" s="80"/>
      <c r="HCY2" s="80"/>
      <c r="HCZ2" s="80"/>
      <c r="HDA2" s="80"/>
      <c r="HDB2" s="80"/>
      <c r="HDC2" s="80"/>
      <c r="HDD2" s="80"/>
      <c r="HDE2" s="80"/>
      <c r="HDF2" s="80"/>
      <c r="HDG2" s="80"/>
      <c r="HDH2" s="80"/>
      <c r="HDI2" s="80"/>
      <c r="HDJ2" s="80"/>
      <c r="HDK2" s="80"/>
      <c r="HDL2" s="80"/>
      <c r="HDM2" s="80"/>
      <c r="HDN2" s="80"/>
      <c r="HDO2" s="80"/>
      <c r="HDP2" s="80"/>
      <c r="HDQ2" s="80"/>
      <c r="HDR2" s="80"/>
      <c r="HDS2" s="80"/>
      <c r="HDT2" s="80"/>
      <c r="HDU2" s="80"/>
      <c r="HDV2" s="80"/>
      <c r="HDW2" s="80"/>
      <c r="HDX2" s="80"/>
      <c r="HDY2" s="80"/>
      <c r="HDZ2" s="80"/>
      <c r="HEA2" s="80"/>
      <c r="HEB2" s="80"/>
      <c r="HEC2" s="80"/>
      <c r="HED2" s="80"/>
      <c r="HEE2" s="80"/>
      <c r="HEF2" s="80"/>
      <c r="HEG2" s="80"/>
      <c r="HEH2" s="80"/>
      <c r="HEI2" s="80"/>
      <c r="HEJ2" s="80"/>
      <c r="HEK2" s="80"/>
      <c r="HEL2" s="80"/>
      <c r="HEM2" s="80"/>
      <c r="HEN2" s="80"/>
      <c r="HEO2" s="80"/>
      <c r="HEP2" s="80"/>
      <c r="HEQ2" s="80"/>
      <c r="HER2" s="80"/>
      <c r="HES2" s="80"/>
      <c r="HET2" s="80"/>
      <c r="HEU2" s="80"/>
      <c r="HEV2" s="80"/>
      <c r="HEW2" s="80"/>
      <c r="HEX2" s="80"/>
      <c r="HEY2" s="80"/>
      <c r="HEZ2" s="80"/>
      <c r="HFA2" s="80"/>
      <c r="HFB2" s="80"/>
      <c r="HFC2" s="80"/>
      <c r="HFD2" s="80"/>
      <c r="HFE2" s="80"/>
      <c r="HFF2" s="80"/>
      <c r="HFG2" s="80"/>
      <c r="HFH2" s="80"/>
      <c r="HFI2" s="80"/>
      <c r="HFJ2" s="80"/>
      <c r="HFK2" s="80"/>
      <c r="HFL2" s="80"/>
      <c r="HFM2" s="80"/>
      <c r="HFN2" s="80"/>
      <c r="HFO2" s="80"/>
      <c r="HFP2" s="80"/>
      <c r="HFQ2" s="80"/>
      <c r="HFR2" s="80"/>
      <c r="HFS2" s="80"/>
      <c r="HFT2" s="80"/>
      <c r="HFU2" s="80"/>
      <c r="HFV2" s="80"/>
      <c r="HFW2" s="80"/>
      <c r="HFX2" s="80"/>
      <c r="HFY2" s="80"/>
      <c r="HFZ2" s="80"/>
      <c r="HGA2" s="80"/>
      <c r="HGB2" s="80"/>
      <c r="HGC2" s="80"/>
      <c r="HGD2" s="80"/>
      <c r="HGE2" s="80"/>
      <c r="HGF2" s="80"/>
      <c r="HGG2" s="80"/>
      <c r="HGH2" s="80"/>
      <c r="HGI2" s="80"/>
      <c r="HGJ2" s="80"/>
      <c r="HGK2" s="80"/>
      <c r="HGL2" s="80"/>
      <c r="HGM2" s="80"/>
      <c r="HGN2" s="80"/>
      <c r="HGO2" s="80"/>
      <c r="HGP2" s="80"/>
      <c r="HGQ2" s="80"/>
      <c r="HGR2" s="80"/>
      <c r="HGS2" s="80"/>
      <c r="HGT2" s="80"/>
      <c r="HGU2" s="80"/>
      <c r="HGV2" s="80"/>
      <c r="HGW2" s="80"/>
      <c r="HGX2" s="80"/>
      <c r="HGY2" s="80"/>
      <c r="HGZ2" s="80"/>
      <c r="HHA2" s="80"/>
      <c r="HHB2" s="80"/>
      <c r="HHC2" s="80"/>
      <c r="HHD2" s="80"/>
      <c r="HHE2" s="80"/>
      <c r="HHF2" s="80"/>
      <c r="HHG2" s="80"/>
      <c r="HHH2" s="80"/>
      <c r="HHI2" s="80"/>
      <c r="HHJ2" s="80"/>
      <c r="HHK2" s="80"/>
      <c r="HHL2" s="80"/>
      <c r="HHM2" s="80"/>
      <c r="HHN2" s="80"/>
      <c r="HHO2" s="80"/>
      <c r="HHP2" s="80"/>
      <c r="HHQ2" s="80"/>
      <c r="HHR2" s="80"/>
      <c r="HHS2" s="80"/>
      <c r="HHT2" s="80"/>
      <c r="HHU2" s="80"/>
      <c r="HHV2" s="80"/>
      <c r="HHW2" s="80"/>
      <c r="HHX2" s="80"/>
      <c r="HHY2" s="80"/>
      <c r="HHZ2" s="80"/>
      <c r="HIA2" s="80"/>
      <c r="HIB2" s="80"/>
      <c r="HIC2" s="80"/>
      <c r="HID2" s="80"/>
      <c r="HIE2" s="80"/>
      <c r="HIF2" s="80"/>
      <c r="HIG2" s="80"/>
      <c r="HIH2" s="80"/>
      <c r="HII2" s="80"/>
      <c r="HIJ2" s="80"/>
      <c r="HIK2" s="80"/>
      <c r="HIL2" s="80"/>
      <c r="HIM2" s="80"/>
      <c r="HIN2" s="80"/>
      <c r="HIO2" s="80"/>
      <c r="HIP2" s="80"/>
      <c r="HIQ2" s="80"/>
      <c r="HIR2" s="80"/>
      <c r="HIS2" s="80"/>
      <c r="HIT2" s="80"/>
      <c r="HIU2" s="80"/>
      <c r="HIV2" s="80"/>
      <c r="HIW2" s="80"/>
      <c r="HIX2" s="80"/>
      <c r="HIY2" s="80"/>
      <c r="HIZ2" s="80"/>
      <c r="HJA2" s="80"/>
      <c r="HJB2" s="80"/>
      <c r="HJC2" s="80"/>
      <c r="HJD2" s="80"/>
      <c r="HJE2" s="80"/>
      <c r="HJF2" s="80"/>
      <c r="HJG2" s="80"/>
      <c r="HJH2" s="80"/>
      <c r="HJI2" s="80"/>
      <c r="HJJ2" s="80"/>
      <c r="HJK2" s="80"/>
      <c r="HJL2" s="80"/>
      <c r="HJM2" s="80"/>
      <c r="HJN2" s="80"/>
      <c r="HJO2" s="80"/>
      <c r="HJP2" s="80"/>
      <c r="HJQ2" s="80"/>
      <c r="HJR2" s="80"/>
      <c r="HJS2" s="80"/>
      <c r="HJT2" s="80"/>
      <c r="HJU2" s="80"/>
      <c r="HJV2" s="80"/>
      <c r="HJW2" s="80"/>
      <c r="HJX2" s="80"/>
      <c r="HJY2" s="80"/>
      <c r="HJZ2" s="80"/>
      <c r="HKA2" s="80"/>
      <c r="HKB2" s="80"/>
      <c r="HKC2" s="80"/>
      <c r="HKD2" s="80"/>
      <c r="HKE2" s="80"/>
      <c r="HKF2" s="80"/>
      <c r="HKG2" s="80"/>
      <c r="HKH2" s="80"/>
      <c r="HKI2" s="80"/>
      <c r="HKJ2" s="80"/>
      <c r="HKK2" s="80"/>
      <c r="HKL2" s="80"/>
      <c r="HKM2" s="80"/>
      <c r="HKN2" s="80"/>
      <c r="HKO2" s="80"/>
      <c r="HKP2" s="80"/>
      <c r="HKQ2" s="80"/>
      <c r="HKR2" s="80"/>
      <c r="HKS2" s="80"/>
      <c r="HKT2" s="80"/>
      <c r="HKU2" s="80"/>
      <c r="HKV2" s="80"/>
      <c r="HKW2" s="80"/>
      <c r="HKX2" s="80"/>
      <c r="HKY2" s="80"/>
      <c r="HKZ2" s="80"/>
      <c r="HLA2" s="80"/>
      <c r="HLB2" s="80"/>
      <c r="HLC2" s="80"/>
      <c r="HLD2" s="80"/>
      <c r="HLE2" s="80"/>
      <c r="HLF2" s="80"/>
      <c r="HLG2" s="80"/>
      <c r="HLH2" s="80"/>
      <c r="HLI2" s="80"/>
      <c r="HLJ2" s="80"/>
      <c r="HLK2" s="80"/>
      <c r="HLL2" s="80"/>
      <c r="HLM2" s="80"/>
      <c r="HLN2" s="80"/>
      <c r="HLO2" s="80"/>
      <c r="HLP2" s="80"/>
      <c r="HLQ2" s="80"/>
      <c r="HLR2" s="80"/>
      <c r="HLS2" s="80"/>
      <c r="HLT2" s="80"/>
      <c r="HLU2" s="80"/>
      <c r="HLV2" s="80"/>
      <c r="HLW2" s="80"/>
      <c r="HLX2" s="80"/>
      <c r="HLY2" s="80"/>
      <c r="HLZ2" s="80"/>
      <c r="HMA2" s="80"/>
      <c r="HMB2" s="80"/>
      <c r="HMC2" s="80"/>
      <c r="HMD2" s="80"/>
      <c r="HME2" s="80"/>
      <c r="HMF2" s="80"/>
      <c r="HMG2" s="80"/>
      <c r="HMH2" s="80"/>
      <c r="HMI2" s="80"/>
      <c r="HMJ2" s="80"/>
      <c r="HMK2" s="80"/>
      <c r="HML2" s="80"/>
      <c r="HMM2" s="80"/>
      <c r="HMN2" s="80"/>
      <c r="HMO2" s="80"/>
      <c r="HMP2" s="80"/>
      <c r="HMQ2" s="80"/>
      <c r="HMR2" s="80"/>
      <c r="HMS2" s="80"/>
      <c r="HMT2" s="80"/>
      <c r="HMU2" s="80"/>
      <c r="HMV2" s="80"/>
      <c r="HMW2" s="80"/>
      <c r="HMX2" s="80"/>
      <c r="HMY2" s="80"/>
      <c r="HMZ2" s="80"/>
      <c r="HNA2" s="80"/>
      <c r="HNB2" s="80"/>
      <c r="HNC2" s="80"/>
      <c r="HND2" s="80"/>
      <c r="HNE2" s="80"/>
      <c r="HNF2" s="80"/>
      <c r="HNG2" s="80"/>
      <c r="HNH2" s="80"/>
      <c r="HNI2" s="80"/>
      <c r="HNJ2" s="80"/>
      <c r="HNK2" s="80"/>
      <c r="HNL2" s="80"/>
      <c r="HNM2" s="80"/>
      <c r="HNN2" s="80"/>
      <c r="HNO2" s="80"/>
      <c r="HNP2" s="80"/>
      <c r="HNQ2" s="80"/>
      <c r="HNR2" s="80"/>
      <c r="HNS2" s="80"/>
      <c r="HNT2" s="80"/>
      <c r="HNU2" s="80"/>
      <c r="HNV2" s="80"/>
      <c r="HNW2" s="80"/>
      <c r="HNX2" s="80"/>
      <c r="HNY2" s="80"/>
      <c r="HNZ2" s="80"/>
      <c r="HOA2" s="80"/>
      <c r="HOB2" s="80"/>
      <c r="HOC2" s="80"/>
      <c r="HOD2" s="80"/>
      <c r="HOE2" s="80"/>
      <c r="HOF2" s="80"/>
      <c r="HOG2" s="80"/>
      <c r="HOH2" s="80"/>
      <c r="HOI2" s="80"/>
      <c r="HOJ2" s="80"/>
      <c r="HOK2" s="80"/>
      <c r="HOL2" s="80"/>
      <c r="HOM2" s="80"/>
      <c r="HON2" s="80"/>
      <c r="HOO2" s="80"/>
      <c r="HOP2" s="80"/>
      <c r="HOQ2" s="80"/>
      <c r="HOR2" s="80"/>
      <c r="HOS2" s="80"/>
      <c r="HOT2" s="80"/>
      <c r="HOU2" s="80"/>
      <c r="HOV2" s="80"/>
      <c r="HOW2" s="80"/>
      <c r="HOX2" s="80"/>
      <c r="HOY2" s="80"/>
      <c r="HOZ2" s="80"/>
      <c r="HPA2" s="80"/>
      <c r="HPB2" s="80"/>
      <c r="HPC2" s="80"/>
      <c r="HPD2" s="80"/>
      <c r="HPE2" s="80"/>
      <c r="HPF2" s="80"/>
      <c r="HPG2" s="80"/>
      <c r="HPH2" s="80"/>
      <c r="HPI2" s="80"/>
      <c r="HPJ2" s="80"/>
      <c r="HPK2" s="80"/>
      <c r="HPL2" s="80"/>
      <c r="HPM2" s="80"/>
      <c r="HPN2" s="80"/>
      <c r="HPO2" s="80"/>
      <c r="HPP2" s="80"/>
      <c r="HPQ2" s="80"/>
      <c r="HPR2" s="80"/>
      <c r="HPS2" s="80"/>
      <c r="HPT2" s="80"/>
      <c r="HPU2" s="80"/>
      <c r="HPV2" s="80"/>
      <c r="HPW2" s="80"/>
      <c r="HPX2" s="80"/>
      <c r="HPY2" s="80"/>
      <c r="HPZ2" s="80"/>
      <c r="HQA2" s="80"/>
      <c r="HQB2" s="80"/>
      <c r="HQC2" s="80"/>
      <c r="HQD2" s="80"/>
      <c r="HQE2" s="80"/>
      <c r="HQF2" s="80"/>
      <c r="HQG2" s="80"/>
      <c r="HQH2" s="80"/>
      <c r="HQI2" s="80"/>
      <c r="HQJ2" s="80"/>
      <c r="HQK2" s="80"/>
      <c r="HQL2" s="80"/>
      <c r="HQM2" s="80"/>
      <c r="HQN2" s="80"/>
      <c r="HQO2" s="80"/>
      <c r="HQP2" s="80"/>
      <c r="HQQ2" s="80"/>
      <c r="HQR2" s="80"/>
      <c r="HQS2" s="80"/>
      <c r="HQT2" s="80"/>
      <c r="HQU2" s="80"/>
      <c r="HQV2" s="80"/>
      <c r="HQW2" s="80"/>
      <c r="HQX2" s="80"/>
      <c r="HQY2" s="80"/>
      <c r="HQZ2" s="80"/>
      <c r="HRA2" s="80"/>
      <c r="HRB2" s="80"/>
      <c r="HRC2" s="80"/>
      <c r="HRD2" s="80"/>
      <c r="HRE2" s="80"/>
      <c r="HRF2" s="80"/>
      <c r="HRG2" s="80"/>
      <c r="HRH2" s="80"/>
      <c r="HRI2" s="80"/>
      <c r="HRJ2" s="80"/>
      <c r="HRK2" s="80"/>
      <c r="HRL2" s="80"/>
      <c r="HRM2" s="80"/>
      <c r="HRN2" s="80"/>
      <c r="HRO2" s="80"/>
      <c r="HRP2" s="80"/>
      <c r="HRQ2" s="80"/>
      <c r="HRR2" s="80"/>
      <c r="HRS2" s="80"/>
      <c r="HRT2" s="80"/>
      <c r="HRU2" s="80"/>
      <c r="HRV2" s="80"/>
      <c r="HRW2" s="80"/>
      <c r="HRX2" s="80"/>
      <c r="HRY2" s="80"/>
      <c r="HRZ2" s="80"/>
      <c r="HSA2" s="80"/>
      <c r="HSB2" s="80"/>
      <c r="HSC2" s="80"/>
      <c r="HSD2" s="80"/>
      <c r="HSE2" s="80"/>
      <c r="HSF2" s="80"/>
      <c r="HSG2" s="80"/>
      <c r="HSH2" s="80"/>
      <c r="HSI2" s="80"/>
      <c r="HSJ2" s="80"/>
      <c r="HSK2" s="80"/>
      <c r="HSL2" s="80"/>
      <c r="HSM2" s="80"/>
      <c r="HSN2" s="80"/>
      <c r="HSO2" s="80"/>
      <c r="HSP2" s="80"/>
      <c r="HSQ2" s="80"/>
      <c r="HSR2" s="80"/>
      <c r="HSS2" s="80"/>
      <c r="HST2" s="80"/>
      <c r="HSU2" s="80"/>
      <c r="HSV2" s="80"/>
      <c r="HSW2" s="80"/>
      <c r="HSX2" s="80"/>
      <c r="HSY2" s="80"/>
      <c r="HSZ2" s="80"/>
      <c r="HTA2" s="80"/>
      <c r="HTB2" s="80"/>
      <c r="HTC2" s="80"/>
      <c r="HTD2" s="80"/>
      <c r="HTE2" s="80"/>
      <c r="HTF2" s="80"/>
      <c r="HTG2" s="80"/>
      <c r="HTH2" s="80"/>
      <c r="HTI2" s="80"/>
      <c r="HTJ2" s="80"/>
      <c r="HTK2" s="80"/>
      <c r="HTL2" s="80"/>
      <c r="HTM2" s="80"/>
      <c r="HTN2" s="80"/>
      <c r="HTO2" s="80"/>
      <c r="HTP2" s="80"/>
      <c r="HTQ2" s="80"/>
      <c r="HTR2" s="80"/>
      <c r="HTS2" s="80"/>
      <c r="HTT2" s="80"/>
      <c r="HTU2" s="80"/>
      <c r="HTV2" s="80"/>
      <c r="HTW2" s="80"/>
      <c r="HTX2" s="80"/>
      <c r="HTY2" s="80"/>
      <c r="HTZ2" s="80"/>
      <c r="HUA2" s="80"/>
      <c r="HUB2" s="80"/>
      <c r="HUC2" s="80"/>
      <c r="HUD2" s="80"/>
      <c r="HUE2" s="80"/>
      <c r="HUF2" s="80"/>
      <c r="HUG2" s="80"/>
      <c r="HUH2" s="80"/>
      <c r="HUI2" s="80"/>
      <c r="HUJ2" s="80"/>
      <c r="HUK2" s="80"/>
      <c r="HUL2" s="80"/>
      <c r="HUM2" s="80"/>
      <c r="HUN2" s="80"/>
      <c r="HUO2" s="80"/>
      <c r="HUP2" s="80"/>
      <c r="HUQ2" s="80"/>
      <c r="HUR2" s="80"/>
      <c r="HUS2" s="80"/>
      <c r="HUT2" s="80"/>
      <c r="HUU2" s="80"/>
      <c r="HUV2" s="80"/>
      <c r="HUW2" s="80"/>
      <c r="HUX2" s="80"/>
      <c r="HUY2" s="80"/>
      <c r="HUZ2" s="80"/>
      <c r="HVA2" s="80"/>
      <c r="HVB2" s="80"/>
      <c r="HVC2" s="80"/>
      <c r="HVD2" s="80"/>
      <c r="HVE2" s="80"/>
      <c r="HVF2" s="80"/>
      <c r="HVG2" s="80"/>
      <c r="HVH2" s="80"/>
      <c r="HVI2" s="80"/>
      <c r="HVJ2" s="80"/>
      <c r="HVK2" s="80"/>
      <c r="HVL2" s="80"/>
      <c r="HVM2" s="80"/>
      <c r="HVN2" s="80"/>
      <c r="HVO2" s="80"/>
      <c r="HVP2" s="80"/>
      <c r="HVQ2" s="80"/>
      <c r="HVR2" s="80"/>
      <c r="HVS2" s="80"/>
      <c r="HVT2" s="80"/>
      <c r="HVU2" s="80"/>
      <c r="HVV2" s="80"/>
      <c r="HVW2" s="80"/>
      <c r="HVX2" s="80"/>
      <c r="HVY2" s="80"/>
      <c r="HVZ2" s="80"/>
      <c r="HWA2" s="80"/>
      <c r="HWB2" s="80"/>
      <c r="HWC2" s="80"/>
      <c r="HWD2" s="80"/>
      <c r="HWE2" s="80"/>
      <c r="HWF2" s="80"/>
      <c r="HWG2" s="80"/>
      <c r="HWH2" s="80"/>
      <c r="HWI2" s="80"/>
      <c r="HWJ2" s="80"/>
      <c r="HWK2" s="80"/>
      <c r="HWL2" s="80"/>
      <c r="HWM2" s="80"/>
      <c r="HWN2" s="80"/>
      <c r="HWO2" s="80"/>
      <c r="HWP2" s="80"/>
      <c r="HWQ2" s="80"/>
      <c r="HWR2" s="80"/>
      <c r="HWS2" s="80"/>
      <c r="HWT2" s="80"/>
      <c r="HWU2" s="80"/>
      <c r="HWV2" s="80"/>
      <c r="HWW2" s="80"/>
      <c r="HWX2" s="80"/>
      <c r="HWY2" s="80"/>
      <c r="HWZ2" s="80"/>
      <c r="HXA2" s="80"/>
      <c r="HXB2" s="80"/>
      <c r="HXC2" s="80"/>
      <c r="HXD2" s="80"/>
      <c r="HXE2" s="80"/>
      <c r="HXF2" s="80"/>
      <c r="HXG2" s="80"/>
      <c r="HXH2" s="80"/>
      <c r="HXI2" s="80"/>
      <c r="HXJ2" s="80"/>
      <c r="HXK2" s="80"/>
      <c r="HXL2" s="80"/>
      <c r="HXM2" s="80"/>
      <c r="HXN2" s="80"/>
      <c r="HXO2" s="80"/>
      <c r="HXP2" s="80"/>
      <c r="HXQ2" s="80"/>
      <c r="HXR2" s="80"/>
      <c r="HXS2" s="80"/>
      <c r="HXT2" s="80"/>
      <c r="HXU2" s="80"/>
      <c r="HXV2" s="80"/>
      <c r="HXW2" s="80"/>
      <c r="HXX2" s="80"/>
      <c r="HXY2" s="80"/>
      <c r="HXZ2" s="80"/>
      <c r="HYA2" s="80"/>
      <c r="HYB2" s="80"/>
      <c r="HYC2" s="80"/>
      <c r="HYD2" s="80"/>
      <c r="HYE2" s="80"/>
      <c r="HYF2" s="80"/>
      <c r="HYG2" s="80"/>
      <c r="HYH2" s="80"/>
      <c r="HYI2" s="80"/>
      <c r="HYJ2" s="80"/>
      <c r="HYK2" s="80"/>
      <c r="HYL2" s="80"/>
      <c r="HYM2" s="80"/>
      <c r="HYN2" s="80"/>
      <c r="HYO2" s="80"/>
      <c r="HYP2" s="80"/>
      <c r="HYQ2" s="80"/>
      <c r="HYR2" s="80"/>
      <c r="HYS2" s="80"/>
      <c r="HYT2" s="80"/>
      <c r="HYU2" s="80"/>
      <c r="HYV2" s="80"/>
      <c r="HYW2" s="80"/>
      <c r="HYX2" s="80"/>
      <c r="HYY2" s="80"/>
      <c r="HYZ2" s="80"/>
      <c r="HZA2" s="80"/>
      <c r="HZB2" s="80"/>
      <c r="HZC2" s="80"/>
      <c r="HZD2" s="80"/>
      <c r="HZE2" s="80"/>
      <c r="HZF2" s="80"/>
      <c r="HZG2" s="80"/>
      <c r="HZH2" s="80"/>
      <c r="HZI2" s="80"/>
      <c r="HZJ2" s="80"/>
      <c r="HZK2" s="80"/>
      <c r="HZL2" s="80"/>
      <c r="HZM2" s="80"/>
      <c r="HZN2" s="80"/>
      <c r="HZO2" s="80"/>
      <c r="HZP2" s="80"/>
      <c r="HZQ2" s="80"/>
      <c r="HZR2" s="80"/>
      <c r="HZS2" s="80"/>
      <c r="HZT2" s="80"/>
      <c r="HZU2" s="80"/>
      <c r="HZV2" s="80"/>
      <c r="HZW2" s="80"/>
      <c r="HZX2" s="80"/>
      <c r="HZY2" s="80"/>
      <c r="HZZ2" s="80"/>
      <c r="IAA2" s="80"/>
      <c r="IAB2" s="80"/>
      <c r="IAC2" s="80"/>
      <c r="IAD2" s="80"/>
      <c r="IAE2" s="80"/>
      <c r="IAF2" s="80"/>
      <c r="IAG2" s="80"/>
      <c r="IAH2" s="80"/>
      <c r="IAI2" s="80"/>
      <c r="IAJ2" s="80"/>
      <c r="IAK2" s="80"/>
      <c r="IAL2" s="80"/>
      <c r="IAM2" s="80"/>
      <c r="IAN2" s="80"/>
      <c r="IAO2" s="80"/>
      <c r="IAP2" s="80"/>
      <c r="IAQ2" s="80"/>
      <c r="IAR2" s="80"/>
      <c r="IAS2" s="80"/>
      <c r="IAT2" s="80"/>
      <c r="IAU2" s="80"/>
      <c r="IAV2" s="80"/>
      <c r="IAW2" s="80"/>
      <c r="IAX2" s="80"/>
      <c r="IAY2" s="80"/>
      <c r="IAZ2" s="80"/>
      <c r="IBA2" s="80"/>
      <c r="IBB2" s="80"/>
      <c r="IBC2" s="80"/>
      <c r="IBD2" s="80"/>
      <c r="IBE2" s="80"/>
      <c r="IBF2" s="80"/>
      <c r="IBG2" s="80"/>
      <c r="IBH2" s="80"/>
      <c r="IBI2" s="80"/>
      <c r="IBJ2" s="80"/>
      <c r="IBK2" s="80"/>
      <c r="IBL2" s="80"/>
      <c r="IBM2" s="80"/>
      <c r="IBN2" s="80"/>
      <c r="IBO2" s="80"/>
      <c r="IBP2" s="80"/>
      <c r="IBQ2" s="80"/>
      <c r="IBR2" s="80"/>
      <c r="IBS2" s="80"/>
      <c r="IBT2" s="80"/>
      <c r="IBU2" s="80"/>
      <c r="IBV2" s="80"/>
      <c r="IBW2" s="80"/>
      <c r="IBX2" s="80"/>
      <c r="IBY2" s="80"/>
      <c r="IBZ2" s="80"/>
      <c r="ICA2" s="80"/>
      <c r="ICB2" s="80"/>
      <c r="ICC2" s="80"/>
      <c r="ICD2" s="80"/>
      <c r="ICE2" s="80"/>
      <c r="ICF2" s="80"/>
      <c r="ICG2" s="80"/>
      <c r="ICH2" s="80"/>
      <c r="ICI2" s="80"/>
      <c r="ICJ2" s="80"/>
      <c r="ICK2" s="80"/>
      <c r="ICL2" s="80"/>
      <c r="ICM2" s="80"/>
      <c r="ICN2" s="80"/>
      <c r="ICO2" s="80"/>
      <c r="ICP2" s="80"/>
      <c r="ICQ2" s="80"/>
      <c r="ICR2" s="80"/>
      <c r="ICS2" s="80"/>
      <c r="ICT2" s="80"/>
      <c r="ICU2" s="80"/>
      <c r="ICV2" s="80"/>
      <c r="ICW2" s="80"/>
      <c r="ICX2" s="80"/>
      <c r="ICY2" s="80"/>
      <c r="ICZ2" s="80"/>
      <c r="IDA2" s="80"/>
      <c r="IDB2" s="80"/>
      <c r="IDC2" s="80"/>
      <c r="IDD2" s="80"/>
      <c r="IDE2" s="80"/>
      <c r="IDF2" s="80"/>
      <c r="IDG2" s="80"/>
      <c r="IDH2" s="80"/>
      <c r="IDI2" s="80"/>
      <c r="IDJ2" s="80"/>
      <c r="IDK2" s="80"/>
      <c r="IDL2" s="80"/>
      <c r="IDM2" s="80"/>
      <c r="IDN2" s="80"/>
      <c r="IDO2" s="80"/>
      <c r="IDP2" s="80"/>
      <c r="IDQ2" s="80"/>
      <c r="IDR2" s="80"/>
      <c r="IDS2" s="80"/>
      <c r="IDT2" s="80"/>
      <c r="IDU2" s="80"/>
      <c r="IDV2" s="80"/>
      <c r="IDW2" s="80"/>
      <c r="IDX2" s="80"/>
      <c r="IDY2" s="80"/>
      <c r="IDZ2" s="80"/>
      <c r="IEA2" s="80"/>
      <c r="IEB2" s="80"/>
      <c r="IEC2" s="80"/>
      <c r="IED2" s="80"/>
      <c r="IEE2" s="80"/>
      <c r="IEF2" s="80"/>
      <c r="IEG2" s="80"/>
      <c r="IEH2" s="80"/>
      <c r="IEI2" s="80"/>
      <c r="IEJ2" s="80"/>
      <c r="IEK2" s="80"/>
      <c r="IEL2" s="80"/>
      <c r="IEM2" s="80"/>
      <c r="IEN2" s="80"/>
      <c r="IEO2" s="80"/>
      <c r="IEP2" s="80"/>
      <c r="IEQ2" s="80"/>
      <c r="IER2" s="80"/>
      <c r="IES2" s="80"/>
      <c r="IET2" s="80"/>
      <c r="IEU2" s="80"/>
      <c r="IEV2" s="80"/>
      <c r="IEW2" s="80"/>
      <c r="IEX2" s="80"/>
      <c r="IEY2" s="80"/>
      <c r="IEZ2" s="80"/>
      <c r="IFA2" s="80"/>
      <c r="IFB2" s="80"/>
      <c r="IFC2" s="80"/>
      <c r="IFD2" s="80"/>
      <c r="IFE2" s="80"/>
      <c r="IFF2" s="80"/>
      <c r="IFG2" s="80"/>
      <c r="IFH2" s="80"/>
      <c r="IFI2" s="80"/>
      <c r="IFJ2" s="80"/>
      <c r="IFK2" s="80"/>
      <c r="IFL2" s="80"/>
      <c r="IFM2" s="80"/>
      <c r="IFN2" s="80"/>
      <c r="IFO2" s="80"/>
      <c r="IFP2" s="80"/>
      <c r="IFQ2" s="80"/>
      <c r="IFR2" s="80"/>
      <c r="IFS2" s="80"/>
      <c r="IFT2" s="80"/>
      <c r="IFU2" s="80"/>
      <c r="IFV2" s="80"/>
      <c r="IFW2" s="80"/>
      <c r="IFX2" s="80"/>
      <c r="IFY2" s="80"/>
      <c r="IFZ2" s="80"/>
      <c r="IGA2" s="80"/>
      <c r="IGB2" s="80"/>
      <c r="IGC2" s="80"/>
      <c r="IGD2" s="80"/>
      <c r="IGE2" s="80"/>
      <c r="IGF2" s="80"/>
      <c r="IGG2" s="80"/>
      <c r="IGH2" s="80"/>
      <c r="IGI2" s="80"/>
      <c r="IGJ2" s="80"/>
      <c r="IGK2" s="80"/>
      <c r="IGL2" s="80"/>
      <c r="IGM2" s="80"/>
      <c r="IGN2" s="80"/>
      <c r="IGO2" s="80"/>
      <c r="IGP2" s="80"/>
      <c r="IGQ2" s="80"/>
      <c r="IGR2" s="80"/>
      <c r="IGS2" s="80"/>
      <c r="IGT2" s="80"/>
      <c r="IGU2" s="80"/>
      <c r="IGV2" s="80"/>
      <c r="IGW2" s="80"/>
      <c r="IGX2" s="80"/>
      <c r="IGY2" s="80"/>
      <c r="IGZ2" s="80"/>
      <c r="IHA2" s="80"/>
      <c r="IHB2" s="80"/>
      <c r="IHC2" s="80"/>
      <c r="IHD2" s="80"/>
      <c r="IHE2" s="80"/>
      <c r="IHF2" s="80"/>
      <c r="IHG2" s="80"/>
      <c r="IHH2" s="80"/>
      <c r="IHI2" s="80"/>
      <c r="IHJ2" s="80"/>
      <c r="IHK2" s="80"/>
      <c r="IHL2" s="80"/>
      <c r="IHM2" s="80"/>
      <c r="IHN2" s="80"/>
      <c r="IHO2" s="80"/>
      <c r="IHP2" s="80"/>
      <c r="IHQ2" s="80"/>
      <c r="IHR2" s="80"/>
      <c r="IHS2" s="80"/>
      <c r="IHT2" s="80"/>
      <c r="IHU2" s="80"/>
      <c r="IHV2" s="80"/>
      <c r="IHW2" s="80"/>
      <c r="IHX2" s="80"/>
      <c r="IHY2" s="80"/>
      <c r="IHZ2" s="80"/>
      <c r="IIA2" s="80"/>
      <c r="IIB2" s="80"/>
      <c r="IIC2" s="80"/>
      <c r="IID2" s="80"/>
      <c r="IIE2" s="80"/>
      <c r="IIF2" s="80"/>
      <c r="IIG2" s="80"/>
      <c r="IIH2" s="80"/>
      <c r="III2" s="80"/>
      <c r="IIJ2" s="80"/>
      <c r="IIK2" s="80"/>
      <c r="IIL2" s="80"/>
      <c r="IIM2" s="80"/>
      <c r="IIN2" s="80"/>
      <c r="IIO2" s="80"/>
      <c r="IIP2" s="80"/>
      <c r="IIQ2" s="80"/>
      <c r="IIR2" s="80"/>
      <c r="IIS2" s="80"/>
      <c r="IIT2" s="80"/>
      <c r="IIU2" s="80"/>
      <c r="IIV2" s="80"/>
      <c r="IIW2" s="80"/>
      <c r="IIX2" s="80"/>
      <c r="IIY2" s="80"/>
      <c r="IIZ2" s="80"/>
      <c r="IJA2" s="80"/>
      <c r="IJB2" s="80"/>
      <c r="IJC2" s="80"/>
      <c r="IJD2" s="80"/>
      <c r="IJE2" s="80"/>
      <c r="IJF2" s="80"/>
      <c r="IJG2" s="80"/>
      <c r="IJH2" s="80"/>
      <c r="IJI2" s="80"/>
      <c r="IJJ2" s="80"/>
      <c r="IJK2" s="80"/>
      <c r="IJL2" s="80"/>
      <c r="IJM2" s="80"/>
      <c r="IJN2" s="80"/>
      <c r="IJO2" s="80"/>
      <c r="IJP2" s="80"/>
      <c r="IJQ2" s="80"/>
      <c r="IJR2" s="80"/>
      <c r="IJS2" s="80"/>
      <c r="IJT2" s="80"/>
      <c r="IJU2" s="80"/>
      <c r="IJV2" s="80"/>
      <c r="IJW2" s="80"/>
      <c r="IJX2" s="80"/>
      <c r="IJY2" s="80"/>
      <c r="IJZ2" s="80"/>
      <c r="IKA2" s="80"/>
      <c r="IKB2" s="80"/>
      <c r="IKC2" s="80"/>
      <c r="IKD2" s="80"/>
      <c r="IKE2" s="80"/>
      <c r="IKF2" s="80"/>
      <c r="IKG2" s="80"/>
      <c r="IKH2" s="80"/>
      <c r="IKI2" s="80"/>
      <c r="IKJ2" s="80"/>
      <c r="IKK2" s="80"/>
      <c r="IKL2" s="80"/>
      <c r="IKM2" s="80"/>
      <c r="IKN2" s="80"/>
      <c r="IKO2" s="80"/>
      <c r="IKP2" s="80"/>
      <c r="IKQ2" s="80"/>
      <c r="IKR2" s="80"/>
      <c r="IKS2" s="80"/>
      <c r="IKT2" s="80"/>
      <c r="IKU2" s="80"/>
      <c r="IKV2" s="80"/>
      <c r="IKW2" s="80"/>
      <c r="IKX2" s="80"/>
      <c r="IKY2" s="80"/>
      <c r="IKZ2" s="80"/>
      <c r="ILA2" s="80"/>
      <c r="ILB2" s="80"/>
      <c r="ILC2" s="80"/>
      <c r="ILD2" s="80"/>
      <c r="ILE2" s="80"/>
      <c r="ILF2" s="80"/>
      <c r="ILG2" s="80"/>
      <c r="ILH2" s="80"/>
      <c r="ILI2" s="80"/>
      <c r="ILJ2" s="80"/>
      <c r="ILK2" s="80"/>
      <c r="ILL2" s="80"/>
      <c r="ILM2" s="80"/>
      <c r="ILN2" s="80"/>
      <c r="ILO2" s="80"/>
      <c r="ILP2" s="80"/>
      <c r="ILQ2" s="80"/>
      <c r="ILR2" s="80"/>
      <c r="ILS2" s="80"/>
      <c r="ILT2" s="80"/>
      <c r="ILU2" s="80"/>
      <c r="ILV2" s="80"/>
      <c r="ILW2" s="80"/>
      <c r="ILX2" s="80"/>
      <c r="ILY2" s="80"/>
      <c r="ILZ2" s="80"/>
      <c r="IMA2" s="80"/>
      <c r="IMB2" s="80"/>
      <c r="IMC2" s="80"/>
      <c r="IMD2" s="80"/>
      <c r="IME2" s="80"/>
      <c r="IMF2" s="80"/>
      <c r="IMG2" s="80"/>
      <c r="IMH2" s="80"/>
      <c r="IMI2" s="80"/>
      <c r="IMJ2" s="80"/>
      <c r="IMK2" s="80"/>
      <c r="IML2" s="80"/>
      <c r="IMM2" s="80"/>
      <c r="IMN2" s="80"/>
      <c r="IMO2" s="80"/>
      <c r="IMP2" s="80"/>
      <c r="IMQ2" s="80"/>
      <c r="IMR2" s="80"/>
      <c r="IMS2" s="80"/>
      <c r="IMT2" s="80"/>
      <c r="IMU2" s="80"/>
      <c r="IMV2" s="80"/>
      <c r="IMW2" s="80"/>
      <c r="IMX2" s="80"/>
      <c r="IMY2" s="80"/>
      <c r="IMZ2" s="80"/>
      <c r="INA2" s="80"/>
      <c r="INB2" s="80"/>
      <c r="INC2" s="80"/>
      <c r="IND2" s="80"/>
      <c r="INE2" s="80"/>
      <c r="INF2" s="80"/>
      <c r="ING2" s="80"/>
      <c r="INH2" s="80"/>
      <c r="INI2" s="80"/>
      <c r="INJ2" s="80"/>
      <c r="INK2" s="80"/>
      <c r="INL2" s="80"/>
      <c r="INM2" s="80"/>
      <c r="INN2" s="80"/>
      <c r="INO2" s="80"/>
      <c r="INP2" s="80"/>
      <c r="INQ2" s="80"/>
      <c r="INR2" s="80"/>
      <c r="INS2" s="80"/>
      <c r="INT2" s="80"/>
      <c r="INU2" s="80"/>
      <c r="INV2" s="80"/>
      <c r="INW2" s="80"/>
      <c r="INX2" s="80"/>
      <c r="INY2" s="80"/>
      <c r="INZ2" s="80"/>
      <c r="IOA2" s="80"/>
      <c r="IOB2" s="80"/>
      <c r="IOC2" s="80"/>
      <c r="IOD2" s="80"/>
      <c r="IOE2" s="80"/>
      <c r="IOF2" s="80"/>
      <c r="IOG2" s="80"/>
      <c r="IOH2" s="80"/>
      <c r="IOI2" s="80"/>
      <c r="IOJ2" s="80"/>
      <c r="IOK2" s="80"/>
      <c r="IOL2" s="80"/>
      <c r="IOM2" s="80"/>
      <c r="ION2" s="80"/>
      <c r="IOO2" s="80"/>
      <c r="IOP2" s="80"/>
      <c r="IOQ2" s="80"/>
      <c r="IOR2" s="80"/>
      <c r="IOS2" s="80"/>
      <c r="IOT2" s="80"/>
      <c r="IOU2" s="80"/>
      <c r="IOV2" s="80"/>
      <c r="IOW2" s="80"/>
      <c r="IOX2" s="80"/>
      <c r="IOY2" s="80"/>
      <c r="IOZ2" s="80"/>
      <c r="IPA2" s="80"/>
      <c r="IPB2" s="80"/>
      <c r="IPC2" s="80"/>
      <c r="IPD2" s="80"/>
      <c r="IPE2" s="80"/>
      <c r="IPF2" s="80"/>
      <c r="IPG2" s="80"/>
      <c r="IPH2" s="80"/>
      <c r="IPI2" s="80"/>
      <c r="IPJ2" s="80"/>
      <c r="IPK2" s="80"/>
      <c r="IPL2" s="80"/>
      <c r="IPM2" s="80"/>
      <c r="IPN2" s="80"/>
      <c r="IPO2" s="80"/>
      <c r="IPP2" s="80"/>
      <c r="IPQ2" s="80"/>
      <c r="IPR2" s="80"/>
      <c r="IPS2" s="80"/>
      <c r="IPT2" s="80"/>
      <c r="IPU2" s="80"/>
      <c r="IPV2" s="80"/>
      <c r="IPW2" s="80"/>
      <c r="IPX2" s="80"/>
      <c r="IPY2" s="80"/>
      <c r="IPZ2" s="80"/>
      <c r="IQA2" s="80"/>
      <c r="IQB2" s="80"/>
      <c r="IQC2" s="80"/>
      <c r="IQD2" s="80"/>
      <c r="IQE2" s="80"/>
      <c r="IQF2" s="80"/>
      <c r="IQG2" s="80"/>
      <c r="IQH2" s="80"/>
      <c r="IQI2" s="80"/>
      <c r="IQJ2" s="80"/>
      <c r="IQK2" s="80"/>
      <c r="IQL2" s="80"/>
      <c r="IQM2" s="80"/>
      <c r="IQN2" s="80"/>
      <c r="IQO2" s="80"/>
      <c r="IQP2" s="80"/>
      <c r="IQQ2" s="80"/>
      <c r="IQR2" s="80"/>
      <c r="IQS2" s="80"/>
      <c r="IQT2" s="80"/>
      <c r="IQU2" s="80"/>
      <c r="IQV2" s="80"/>
      <c r="IQW2" s="80"/>
      <c r="IQX2" s="80"/>
      <c r="IQY2" s="80"/>
      <c r="IQZ2" s="80"/>
      <c r="IRA2" s="80"/>
      <c r="IRB2" s="80"/>
      <c r="IRC2" s="80"/>
      <c r="IRD2" s="80"/>
      <c r="IRE2" s="80"/>
      <c r="IRF2" s="80"/>
      <c r="IRG2" s="80"/>
      <c r="IRH2" s="80"/>
      <c r="IRI2" s="80"/>
      <c r="IRJ2" s="80"/>
      <c r="IRK2" s="80"/>
      <c r="IRL2" s="80"/>
      <c r="IRM2" s="80"/>
      <c r="IRN2" s="80"/>
      <c r="IRO2" s="80"/>
      <c r="IRP2" s="80"/>
      <c r="IRQ2" s="80"/>
      <c r="IRR2" s="80"/>
      <c r="IRS2" s="80"/>
      <c r="IRT2" s="80"/>
      <c r="IRU2" s="80"/>
      <c r="IRV2" s="80"/>
      <c r="IRW2" s="80"/>
      <c r="IRX2" s="80"/>
      <c r="IRY2" s="80"/>
      <c r="IRZ2" s="80"/>
      <c r="ISA2" s="80"/>
      <c r="ISB2" s="80"/>
      <c r="ISC2" s="80"/>
      <c r="ISD2" s="80"/>
      <c r="ISE2" s="80"/>
      <c r="ISF2" s="80"/>
      <c r="ISG2" s="80"/>
      <c r="ISH2" s="80"/>
      <c r="ISI2" s="80"/>
      <c r="ISJ2" s="80"/>
      <c r="ISK2" s="80"/>
      <c r="ISL2" s="80"/>
      <c r="ISM2" s="80"/>
      <c r="ISN2" s="80"/>
      <c r="ISO2" s="80"/>
      <c r="ISP2" s="80"/>
      <c r="ISQ2" s="80"/>
      <c r="ISR2" s="80"/>
      <c r="ISS2" s="80"/>
      <c r="IST2" s="80"/>
      <c r="ISU2" s="80"/>
      <c r="ISV2" s="80"/>
      <c r="ISW2" s="80"/>
      <c r="ISX2" s="80"/>
      <c r="ISY2" s="80"/>
      <c r="ISZ2" s="80"/>
      <c r="ITA2" s="80"/>
      <c r="ITB2" s="80"/>
      <c r="ITC2" s="80"/>
      <c r="ITD2" s="80"/>
      <c r="ITE2" s="80"/>
      <c r="ITF2" s="80"/>
      <c r="ITG2" s="80"/>
      <c r="ITH2" s="80"/>
      <c r="ITI2" s="80"/>
      <c r="ITJ2" s="80"/>
      <c r="ITK2" s="80"/>
      <c r="ITL2" s="80"/>
      <c r="ITM2" s="80"/>
      <c r="ITN2" s="80"/>
      <c r="ITO2" s="80"/>
      <c r="ITP2" s="80"/>
      <c r="ITQ2" s="80"/>
      <c r="ITR2" s="80"/>
      <c r="ITS2" s="80"/>
      <c r="ITT2" s="80"/>
      <c r="ITU2" s="80"/>
      <c r="ITV2" s="80"/>
      <c r="ITW2" s="80"/>
      <c r="ITX2" s="80"/>
      <c r="ITY2" s="80"/>
      <c r="ITZ2" s="80"/>
      <c r="IUA2" s="80"/>
      <c r="IUB2" s="80"/>
      <c r="IUC2" s="80"/>
      <c r="IUD2" s="80"/>
      <c r="IUE2" s="80"/>
      <c r="IUF2" s="80"/>
      <c r="IUG2" s="80"/>
      <c r="IUH2" s="80"/>
      <c r="IUI2" s="80"/>
      <c r="IUJ2" s="80"/>
      <c r="IUK2" s="80"/>
      <c r="IUL2" s="80"/>
      <c r="IUM2" s="80"/>
      <c r="IUN2" s="80"/>
      <c r="IUO2" s="80"/>
      <c r="IUP2" s="80"/>
      <c r="IUQ2" s="80"/>
      <c r="IUR2" s="80"/>
      <c r="IUS2" s="80"/>
      <c r="IUT2" s="80"/>
      <c r="IUU2" s="80"/>
      <c r="IUV2" s="80"/>
      <c r="IUW2" s="80"/>
      <c r="IUX2" s="80"/>
      <c r="IUY2" s="80"/>
      <c r="IUZ2" s="80"/>
      <c r="IVA2" s="80"/>
      <c r="IVB2" s="80"/>
      <c r="IVC2" s="80"/>
      <c r="IVD2" s="80"/>
      <c r="IVE2" s="80"/>
      <c r="IVF2" s="80"/>
      <c r="IVG2" s="80"/>
      <c r="IVH2" s="80"/>
      <c r="IVI2" s="80"/>
      <c r="IVJ2" s="80"/>
      <c r="IVK2" s="80"/>
      <c r="IVL2" s="80"/>
      <c r="IVM2" s="80"/>
      <c r="IVN2" s="80"/>
      <c r="IVO2" s="80"/>
      <c r="IVP2" s="80"/>
      <c r="IVQ2" s="80"/>
      <c r="IVR2" s="80"/>
      <c r="IVS2" s="80"/>
      <c r="IVT2" s="80"/>
      <c r="IVU2" s="80"/>
      <c r="IVV2" s="80"/>
      <c r="IVW2" s="80"/>
      <c r="IVX2" s="80"/>
      <c r="IVY2" s="80"/>
      <c r="IVZ2" s="80"/>
      <c r="IWA2" s="80"/>
      <c r="IWB2" s="80"/>
      <c r="IWC2" s="80"/>
      <c r="IWD2" s="80"/>
      <c r="IWE2" s="80"/>
      <c r="IWF2" s="80"/>
      <c r="IWG2" s="80"/>
      <c r="IWH2" s="80"/>
      <c r="IWI2" s="80"/>
      <c r="IWJ2" s="80"/>
      <c r="IWK2" s="80"/>
      <c r="IWL2" s="80"/>
      <c r="IWM2" s="80"/>
      <c r="IWN2" s="80"/>
      <c r="IWO2" s="80"/>
      <c r="IWP2" s="80"/>
      <c r="IWQ2" s="80"/>
      <c r="IWR2" s="80"/>
      <c r="IWS2" s="80"/>
      <c r="IWT2" s="80"/>
      <c r="IWU2" s="80"/>
      <c r="IWV2" s="80"/>
      <c r="IWW2" s="80"/>
      <c r="IWX2" s="80"/>
      <c r="IWY2" s="80"/>
      <c r="IWZ2" s="80"/>
      <c r="IXA2" s="80"/>
      <c r="IXB2" s="80"/>
      <c r="IXC2" s="80"/>
      <c r="IXD2" s="80"/>
      <c r="IXE2" s="80"/>
      <c r="IXF2" s="80"/>
      <c r="IXG2" s="80"/>
      <c r="IXH2" s="80"/>
      <c r="IXI2" s="80"/>
      <c r="IXJ2" s="80"/>
      <c r="IXK2" s="80"/>
      <c r="IXL2" s="80"/>
      <c r="IXM2" s="80"/>
      <c r="IXN2" s="80"/>
      <c r="IXO2" s="80"/>
      <c r="IXP2" s="80"/>
      <c r="IXQ2" s="80"/>
      <c r="IXR2" s="80"/>
      <c r="IXS2" s="80"/>
      <c r="IXT2" s="80"/>
      <c r="IXU2" s="80"/>
      <c r="IXV2" s="80"/>
      <c r="IXW2" s="80"/>
      <c r="IXX2" s="80"/>
      <c r="IXY2" s="80"/>
      <c r="IXZ2" s="80"/>
      <c r="IYA2" s="80"/>
      <c r="IYB2" s="80"/>
      <c r="IYC2" s="80"/>
      <c r="IYD2" s="80"/>
      <c r="IYE2" s="80"/>
      <c r="IYF2" s="80"/>
      <c r="IYG2" s="80"/>
      <c r="IYH2" s="80"/>
      <c r="IYI2" s="80"/>
      <c r="IYJ2" s="80"/>
      <c r="IYK2" s="80"/>
      <c r="IYL2" s="80"/>
      <c r="IYM2" s="80"/>
      <c r="IYN2" s="80"/>
      <c r="IYO2" s="80"/>
      <c r="IYP2" s="80"/>
      <c r="IYQ2" s="80"/>
      <c r="IYR2" s="80"/>
      <c r="IYS2" s="80"/>
      <c r="IYT2" s="80"/>
      <c r="IYU2" s="80"/>
      <c r="IYV2" s="80"/>
      <c r="IYW2" s="80"/>
      <c r="IYX2" s="80"/>
      <c r="IYY2" s="80"/>
      <c r="IYZ2" s="80"/>
      <c r="IZA2" s="80"/>
      <c r="IZB2" s="80"/>
      <c r="IZC2" s="80"/>
      <c r="IZD2" s="80"/>
      <c r="IZE2" s="80"/>
      <c r="IZF2" s="80"/>
      <c r="IZG2" s="80"/>
      <c r="IZH2" s="80"/>
      <c r="IZI2" s="80"/>
      <c r="IZJ2" s="80"/>
      <c r="IZK2" s="80"/>
      <c r="IZL2" s="80"/>
      <c r="IZM2" s="80"/>
      <c r="IZN2" s="80"/>
      <c r="IZO2" s="80"/>
      <c r="IZP2" s="80"/>
      <c r="IZQ2" s="80"/>
      <c r="IZR2" s="80"/>
      <c r="IZS2" s="80"/>
      <c r="IZT2" s="80"/>
      <c r="IZU2" s="80"/>
      <c r="IZV2" s="80"/>
      <c r="IZW2" s="80"/>
      <c r="IZX2" s="80"/>
      <c r="IZY2" s="80"/>
      <c r="IZZ2" s="80"/>
      <c r="JAA2" s="80"/>
      <c r="JAB2" s="80"/>
      <c r="JAC2" s="80"/>
      <c r="JAD2" s="80"/>
      <c r="JAE2" s="80"/>
      <c r="JAF2" s="80"/>
      <c r="JAG2" s="80"/>
      <c r="JAH2" s="80"/>
      <c r="JAI2" s="80"/>
      <c r="JAJ2" s="80"/>
      <c r="JAK2" s="80"/>
      <c r="JAL2" s="80"/>
      <c r="JAM2" s="80"/>
      <c r="JAN2" s="80"/>
      <c r="JAO2" s="80"/>
      <c r="JAP2" s="80"/>
      <c r="JAQ2" s="80"/>
      <c r="JAR2" s="80"/>
      <c r="JAS2" s="80"/>
      <c r="JAT2" s="80"/>
      <c r="JAU2" s="80"/>
      <c r="JAV2" s="80"/>
      <c r="JAW2" s="80"/>
      <c r="JAX2" s="80"/>
      <c r="JAY2" s="80"/>
      <c r="JAZ2" s="80"/>
      <c r="JBA2" s="80"/>
      <c r="JBB2" s="80"/>
      <c r="JBC2" s="80"/>
      <c r="JBD2" s="80"/>
      <c r="JBE2" s="80"/>
      <c r="JBF2" s="80"/>
      <c r="JBG2" s="80"/>
      <c r="JBH2" s="80"/>
      <c r="JBI2" s="80"/>
      <c r="JBJ2" s="80"/>
      <c r="JBK2" s="80"/>
      <c r="JBL2" s="80"/>
      <c r="JBM2" s="80"/>
      <c r="JBN2" s="80"/>
      <c r="JBO2" s="80"/>
      <c r="JBP2" s="80"/>
      <c r="JBQ2" s="80"/>
      <c r="JBR2" s="80"/>
      <c r="JBS2" s="80"/>
      <c r="JBT2" s="80"/>
      <c r="JBU2" s="80"/>
      <c r="JBV2" s="80"/>
      <c r="JBW2" s="80"/>
      <c r="JBX2" s="80"/>
      <c r="JBY2" s="80"/>
      <c r="JBZ2" s="80"/>
      <c r="JCA2" s="80"/>
      <c r="JCB2" s="80"/>
      <c r="JCC2" s="80"/>
      <c r="JCD2" s="80"/>
      <c r="JCE2" s="80"/>
      <c r="JCF2" s="80"/>
      <c r="JCG2" s="80"/>
      <c r="JCH2" s="80"/>
      <c r="JCI2" s="80"/>
      <c r="JCJ2" s="80"/>
      <c r="JCK2" s="80"/>
      <c r="JCL2" s="80"/>
      <c r="JCM2" s="80"/>
      <c r="JCN2" s="80"/>
      <c r="JCO2" s="80"/>
      <c r="JCP2" s="80"/>
      <c r="JCQ2" s="80"/>
      <c r="JCR2" s="80"/>
      <c r="JCS2" s="80"/>
      <c r="JCT2" s="80"/>
      <c r="JCU2" s="80"/>
      <c r="JCV2" s="80"/>
      <c r="JCW2" s="80"/>
      <c r="JCX2" s="80"/>
      <c r="JCY2" s="80"/>
      <c r="JCZ2" s="80"/>
      <c r="JDA2" s="80"/>
      <c r="JDB2" s="80"/>
      <c r="JDC2" s="80"/>
      <c r="JDD2" s="80"/>
      <c r="JDE2" s="80"/>
      <c r="JDF2" s="80"/>
      <c r="JDG2" s="80"/>
      <c r="JDH2" s="80"/>
      <c r="JDI2" s="80"/>
      <c r="JDJ2" s="80"/>
      <c r="JDK2" s="80"/>
      <c r="JDL2" s="80"/>
      <c r="JDM2" s="80"/>
      <c r="JDN2" s="80"/>
      <c r="JDO2" s="80"/>
      <c r="JDP2" s="80"/>
      <c r="JDQ2" s="80"/>
      <c r="JDR2" s="80"/>
      <c r="JDS2" s="80"/>
      <c r="JDT2" s="80"/>
      <c r="JDU2" s="80"/>
      <c r="JDV2" s="80"/>
      <c r="JDW2" s="80"/>
      <c r="JDX2" s="80"/>
      <c r="JDY2" s="80"/>
      <c r="JDZ2" s="80"/>
      <c r="JEA2" s="80"/>
      <c r="JEB2" s="80"/>
      <c r="JEC2" s="80"/>
      <c r="JED2" s="80"/>
      <c r="JEE2" s="80"/>
      <c r="JEF2" s="80"/>
      <c r="JEG2" s="80"/>
      <c r="JEH2" s="80"/>
      <c r="JEI2" s="80"/>
      <c r="JEJ2" s="80"/>
      <c r="JEK2" s="80"/>
      <c r="JEL2" s="80"/>
      <c r="JEM2" s="80"/>
      <c r="JEN2" s="80"/>
      <c r="JEO2" s="80"/>
      <c r="JEP2" s="80"/>
      <c r="JEQ2" s="80"/>
      <c r="JER2" s="80"/>
      <c r="JES2" s="80"/>
      <c r="JET2" s="80"/>
      <c r="JEU2" s="80"/>
      <c r="JEV2" s="80"/>
      <c r="JEW2" s="80"/>
      <c r="JEX2" s="80"/>
      <c r="JEY2" s="80"/>
      <c r="JEZ2" s="80"/>
      <c r="JFA2" s="80"/>
      <c r="JFB2" s="80"/>
      <c r="JFC2" s="80"/>
      <c r="JFD2" s="80"/>
      <c r="JFE2" s="80"/>
      <c r="JFF2" s="80"/>
      <c r="JFG2" s="80"/>
      <c r="JFH2" s="80"/>
      <c r="JFI2" s="80"/>
      <c r="JFJ2" s="80"/>
      <c r="JFK2" s="80"/>
      <c r="JFL2" s="80"/>
      <c r="JFM2" s="80"/>
      <c r="JFN2" s="80"/>
      <c r="JFO2" s="80"/>
      <c r="JFP2" s="80"/>
      <c r="JFQ2" s="80"/>
      <c r="JFR2" s="80"/>
      <c r="JFS2" s="80"/>
      <c r="JFT2" s="80"/>
      <c r="JFU2" s="80"/>
      <c r="JFV2" s="80"/>
      <c r="JFW2" s="80"/>
      <c r="JFX2" s="80"/>
      <c r="JFY2" s="80"/>
      <c r="JFZ2" s="80"/>
      <c r="JGA2" s="80"/>
      <c r="JGB2" s="80"/>
      <c r="JGC2" s="80"/>
      <c r="JGD2" s="80"/>
      <c r="JGE2" s="80"/>
      <c r="JGF2" s="80"/>
      <c r="JGG2" s="80"/>
      <c r="JGH2" s="80"/>
      <c r="JGI2" s="80"/>
      <c r="JGJ2" s="80"/>
      <c r="JGK2" s="80"/>
      <c r="JGL2" s="80"/>
      <c r="JGM2" s="80"/>
      <c r="JGN2" s="80"/>
      <c r="JGO2" s="80"/>
      <c r="JGP2" s="80"/>
      <c r="JGQ2" s="80"/>
      <c r="JGR2" s="80"/>
      <c r="JGS2" s="80"/>
      <c r="JGT2" s="80"/>
      <c r="JGU2" s="80"/>
      <c r="JGV2" s="80"/>
      <c r="JGW2" s="80"/>
      <c r="JGX2" s="80"/>
      <c r="JGY2" s="80"/>
      <c r="JGZ2" s="80"/>
      <c r="JHA2" s="80"/>
      <c r="JHB2" s="80"/>
      <c r="JHC2" s="80"/>
      <c r="JHD2" s="80"/>
      <c r="JHE2" s="80"/>
      <c r="JHF2" s="80"/>
      <c r="JHG2" s="80"/>
      <c r="JHH2" s="80"/>
      <c r="JHI2" s="80"/>
      <c r="JHJ2" s="80"/>
      <c r="JHK2" s="80"/>
      <c r="JHL2" s="80"/>
      <c r="JHM2" s="80"/>
      <c r="JHN2" s="80"/>
      <c r="JHO2" s="80"/>
      <c r="JHP2" s="80"/>
      <c r="JHQ2" s="80"/>
      <c r="JHR2" s="80"/>
      <c r="JHS2" s="80"/>
      <c r="JHT2" s="80"/>
      <c r="JHU2" s="80"/>
      <c r="JHV2" s="80"/>
      <c r="JHW2" s="80"/>
      <c r="JHX2" s="80"/>
      <c r="JHY2" s="80"/>
      <c r="JHZ2" s="80"/>
      <c r="JIA2" s="80"/>
      <c r="JIB2" s="80"/>
      <c r="JIC2" s="80"/>
      <c r="JID2" s="80"/>
      <c r="JIE2" s="80"/>
      <c r="JIF2" s="80"/>
      <c r="JIG2" s="80"/>
      <c r="JIH2" s="80"/>
      <c r="JII2" s="80"/>
      <c r="JIJ2" s="80"/>
      <c r="JIK2" s="80"/>
      <c r="JIL2" s="80"/>
      <c r="JIM2" s="80"/>
      <c r="JIN2" s="80"/>
      <c r="JIO2" s="80"/>
      <c r="JIP2" s="80"/>
      <c r="JIQ2" s="80"/>
      <c r="JIR2" s="80"/>
      <c r="JIS2" s="80"/>
      <c r="JIT2" s="80"/>
      <c r="JIU2" s="80"/>
      <c r="JIV2" s="80"/>
      <c r="JIW2" s="80"/>
      <c r="JIX2" s="80"/>
      <c r="JIY2" s="80"/>
      <c r="JIZ2" s="80"/>
      <c r="JJA2" s="80"/>
      <c r="JJB2" s="80"/>
      <c r="JJC2" s="80"/>
      <c r="JJD2" s="80"/>
      <c r="JJE2" s="80"/>
      <c r="JJF2" s="80"/>
      <c r="JJG2" s="80"/>
      <c r="JJH2" s="80"/>
      <c r="JJI2" s="80"/>
      <c r="JJJ2" s="80"/>
      <c r="JJK2" s="80"/>
      <c r="JJL2" s="80"/>
      <c r="JJM2" s="80"/>
      <c r="JJN2" s="80"/>
      <c r="JJO2" s="80"/>
      <c r="JJP2" s="80"/>
      <c r="JJQ2" s="80"/>
      <c r="JJR2" s="80"/>
      <c r="JJS2" s="80"/>
      <c r="JJT2" s="80"/>
      <c r="JJU2" s="80"/>
      <c r="JJV2" s="80"/>
      <c r="JJW2" s="80"/>
      <c r="JJX2" s="80"/>
      <c r="JJY2" s="80"/>
      <c r="JJZ2" s="80"/>
      <c r="JKA2" s="80"/>
      <c r="JKB2" s="80"/>
      <c r="JKC2" s="80"/>
      <c r="JKD2" s="80"/>
      <c r="JKE2" s="80"/>
      <c r="JKF2" s="80"/>
      <c r="JKG2" s="80"/>
      <c r="JKH2" s="80"/>
      <c r="JKI2" s="80"/>
      <c r="JKJ2" s="80"/>
      <c r="JKK2" s="80"/>
      <c r="JKL2" s="80"/>
      <c r="JKM2" s="80"/>
      <c r="JKN2" s="80"/>
      <c r="JKO2" s="80"/>
      <c r="JKP2" s="80"/>
      <c r="JKQ2" s="80"/>
      <c r="JKR2" s="80"/>
      <c r="JKS2" s="80"/>
      <c r="JKT2" s="80"/>
      <c r="JKU2" s="80"/>
      <c r="JKV2" s="80"/>
      <c r="JKW2" s="80"/>
      <c r="JKX2" s="80"/>
      <c r="JKY2" s="80"/>
      <c r="JKZ2" s="80"/>
      <c r="JLA2" s="80"/>
      <c r="JLB2" s="80"/>
      <c r="JLC2" s="80"/>
      <c r="JLD2" s="80"/>
      <c r="JLE2" s="80"/>
      <c r="JLF2" s="80"/>
      <c r="JLG2" s="80"/>
      <c r="JLH2" s="80"/>
      <c r="JLI2" s="80"/>
      <c r="JLJ2" s="80"/>
      <c r="JLK2" s="80"/>
      <c r="JLL2" s="80"/>
      <c r="JLM2" s="80"/>
      <c r="JLN2" s="80"/>
      <c r="JLO2" s="80"/>
      <c r="JLP2" s="80"/>
      <c r="JLQ2" s="80"/>
      <c r="JLR2" s="80"/>
      <c r="JLS2" s="80"/>
      <c r="JLT2" s="80"/>
      <c r="JLU2" s="80"/>
      <c r="JLV2" s="80"/>
      <c r="JLW2" s="80"/>
      <c r="JLX2" s="80"/>
      <c r="JLY2" s="80"/>
      <c r="JLZ2" s="80"/>
      <c r="JMA2" s="80"/>
      <c r="JMB2" s="80"/>
      <c r="JMC2" s="80"/>
      <c r="JMD2" s="80"/>
      <c r="JME2" s="80"/>
      <c r="JMF2" s="80"/>
      <c r="JMG2" s="80"/>
      <c r="JMH2" s="80"/>
      <c r="JMI2" s="80"/>
      <c r="JMJ2" s="80"/>
      <c r="JMK2" s="80"/>
      <c r="JML2" s="80"/>
      <c r="JMM2" s="80"/>
      <c r="JMN2" s="80"/>
      <c r="JMO2" s="80"/>
      <c r="JMP2" s="80"/>
      <c r="JMQ2" s="80"/>
      <c r="JMR2" s="80"/>
      <c r="JMS2" s="80"/>
      <c r="JMT2" s="80"/>
      <c r="JMU2" s="80"/>
      <c r="JMV2" s="80"/>
      <c r="JMW2" s="80"/>
      <c r="JMX2" s="80"/>
      <c r="JMY2" s="80"/>
      <c r="JMZ2" s="80"/>
      <c r="JNA2" s="80"/>
      <c r="JNB2" s="80"/>
      <c r="JNC2" s="80"/>
      <c r="JND2" s="80"/>
      <c r="JNE2" s="80"/>
      <c r="JNF2" s="80"/>
      <c r="JNG2" s="80"/>
      <c r="JNH2" s="80"/>
      <c r="JNI2" s="80"/>
      <c r="JNJ2" s="80"/>
      <c r="JNK2" s="80"/>
      <c r="JNL2" s="80"/>
      <c r="JNM2" s="80"/>
      <c r="JNN2" s="80"/>
      <c r="JNO2" s="80"/>
      <c r="JNP2" s="80"/>
      <c r="JNQ2" s="80"/>
      <c r="JNR2" s="80"/>
      <c r="JNS2" s="80"/>
      <c r="JNT2" s="80"/>
      <c r="JNU2" s="80"/>
      <c r="JNV2" s="80"/>
      <c r="JNW2" s="80"/>
      <c r="JNX2" s="80"/>
      <c r="JNY2" s="80"/>
      <c r="JNZ2" s="80"/>
      <c r="JOA2" s="80"/>
      <c r="JOB2" s="80"/>
      <c r="JOC2" s="80"/>
      <c r="JOD2" s="80"/>
      <c r="JOE2" s="80"/>
      <c r="JOF2" s="80"/>
      <c r="JOG2" s="80"/>
      <c r="JOH2" s="80"/>
      <c r="JOI2" s="80"/>
      <c r="JOJ2" s="80"/>
      <c r="JOK2" s="80"/>
      <c r="JOL2" s="80"/>
      <c r="JOM2" s="80"/>
      <c r="JON2" s="80"/>
      <c r="JOO2" s="80"/>
      <c r="JOP2" s="80"/>
      <c r="JOQ2" s="80"/>
      <c r="JOR2" s="80"/>
      <c r="JOS2" s="80"/>
      <c r="JOT2" s="80"/>
      <c r="JOU2" s="80"/>
      <c r="JOV2" s="80"/>
      <c r="JOW2" s="80"/>
      <c r="JOX2" s="80"/>
      <c r="JOY2" s="80"/>
      <c r="JOZ2" s="80"/>
      <c r="JPA2" s="80"/>
      <c r="JPB2" s="80"/>
      <c r="JPC2" s="80"/>
      <c r="JPD2" s="80"/>
      <c r="JPE2" s="80"/>
      <c r="JPF2" s="80"/>
      <c r="JPG2" s="80"/>
      <c r="JPH2" s="80"/>
      <c r="JPI2" s="80"/>
      <c r="JPJ2" s="80"/>
      <c r="JPK2" s="80"/>
      <c r="JPL2" s="80"/>
      <c r="JPM2" s="80"/>
      <c r="JPN2" s="80"/>
      <c r="JPO2" s="80"/>
      <c r="JPP2" s="80"/>
      <c r="JPQ2" s="80"/>
      <c r="JPR2" s="80"/>
      <c r="JPS2" s="80"/>
      <c r="JPT2" s="80"/>
      <c r="JPU2" s="80"/>
      <c r="JPV2" s="80"/>
      <c r="JPW2" s="80"/>
      <c r="JPX2" s="80"/>
      <c r="JPY2" s="80"/>
      <c r="JPZ2" s="80"/>
      <c r="JQA2" s="80"/>
      <c r="JQB2" s="80"/>
      <c r="JQC2" s="80"/>
      <c r="JQD2" s="80"/>
      <c r="JQE2" s="80"/>
      <c r="JQF2" s="80"/>
      <c r="JQG2" s="80"/>
      <c r="JQH2" s="80"/>
      <c r="JQI2" s="80"/>
      <c r="JQJ2" s="80"/>
      <c r="JQK2" s="80"/>
      <c r="JQL2" s="80"/>
      <c r="JQM2" s="80"/>
      <c r="JQN2" s="80"/>
      <c r="JQO2" s="80"/>
      <c r="JQP2" s="80"/>
      <c r="JQQ2" s="80"/>
      <c r="JQR2" s="80"/>
      <c r="JQS2" s="80"/>
      <c r="JQT2" s="80"/>
      <c r="JQU2" s="80"/>
      <c r="JQV2" s="80"/>
      <c r="JQW2" s="80"/>
      <c r="JQX2" s="80"/>
      <c r="JQY2" s="80"/>
      <c r="JQZ2" s="80"/>
      <c r="JRA2" s="80"/>
      <c r="JRB2" s="80"/>
      <c r="JRC2" s="80"/>
      <c r="JRD2" s="80"/>
      <c r="JRE2" s="80"/>
      <c r="JRF2" s="80"/>
      <c r="JRG2" s="80"/>
      <c r="JRH2" s="80"/>
      <c r="JRI2" s="80"/>
      <c r="JRJ2" s="80"/>
      <c r="JRK2" s="80"/>
      <c r="JRL2" s="80"/>
      <c r="JRM2" s="80"/>
      <c r="JRN2" s="80"/>
      <c r="JRO2" s="80"/>
      <c r="JRP2" s="80"/>
      <c r="JRQ2" s="80"/>
      <c r="JRR2" s="80"/>
      <c r="JRS2" s="80"/>
      <c r="JRT2" s="80"/>
      <c r="JRU2" s="80"/>
      <c r="JRV2" s="80"/>
      <c r="JRW2" s="80"/>
      <c r="JRX2" s="80"/>
      <c r="JRY2" s="80"/>
      <c r="JRZ2" s="80"/>
      <c r="JSA2" s="80"/>
      <c r="JSB2" s="80"/>
      <c r="JSC2" s="80"/>
      <c r="JSD2" s="80"/>
      <c r="JSE2" s="80"/>
      <c r="JSF2" s="80"/>
      <c r="JSG2" s="80"/>
      <c r="JSH2" s="80"/>
      <c r="JSI2" s="80"/>
      <c r="JSJ2" s="80"/>
      <c r="JSK2" s="80"/>
      <c r="JSL2" s="80"/>
      <c r="JSM2" s="80"/>
      <c r="JSN2" s="80"/>
      <c r="JSO2" s="80"/>
      <c r="JSP2" s="80"/>
      <c r="JSQ2" s="80"/>
      <c r="JSR2" s="80"/>
      <c r="JSS2" s="80"/>
      <c r="JST2" s="80"/>
      <c r="JSU2" s="80"/>
      <c r="JSV2" s="80"/>
      <c r="JSW2" s="80"/>
      <c r="JSX2" s="80"/>
      <c r="JSY2" s="80"/>
      <c r="JSZ2" s="80"/>
      <c r="JTA2" s="80"/>
      <c r="JTB2" s="80"/>
      <c r="JTC2" s="80"/>
      <c r="JTD2" s="80"/>
      <c r="JTE2" s="80"/>
      <c r="JTF2" s="80"/>
      <c r="JTG2" s="80"/>
      <c r="JTH2" s="80"/>
      <c r="JTI2" s="80"/>
      <c r="JTJ2" s="80"/>
      <c r="JTK2" s="80"/>
      <c r="JTL2" s="80"/>
      <c r="JTM2" s="80"/>
      <c r="JTN2" s="80"/>
      <c r="JTO2" s="80"/>
      <c r="JTP2" s="80"/>
      <c r="JTQ2" s="80"/>
      <c r="JTR2" s="80"/>
      <c r="JTS2" s="80"/>
      <c r="JTT2" s="80"/>
      <c r="JTU2" s="80"/>
      <c r="JTV2" s="80"/>
      <c r="JTW2" s="80"/>
      <c r="JTX2" s="80"/>
      <c r="JTY2" s="80"/>
      <c r="JTZ2" s="80"/>
      <c r="JUA2" s="80"/>
      <c r="JUB2" s="80"/>
      <c r="JUC2" s="80"/>
      <c r="JUD2" s="80"/>
      <c r="JUE2" s="80"/>
      <c r="JUF2" s="80"/>
      <c r="JUG2" s="80"/>
      <c r="JUH2" s="80"/>
      <c r="JUI2" s="80"/>
      <c r="JUJ2" s="80"/>
      <c r="JUK2" s="80"/>
      <c r="JUL2" s="80"/>
      <c r="JUM2" s="80"/>
      <c r="JUN2" s="80"/>
      <c r="JUO2" s="80"/>
      <c r="JUP2" s="80"/>
      <c r="JUQ2" s="80"/>
      <c r="JUR2" s="80"/>
      <c r="JUS2" s="80"/>
      <c r="JUT2" s="80"/>
      <c r="JUU2" s="80"/>
      <c r="JUV2" s="80"/>
      <c r="JUW2" s="80"/>
      <c r="JUX2" s="80"/>
      <c r="JUY2" s="80"/>
      <c r="JUZ2" s="80"/>
      <c r="JVA2" s="80"/>
      <c r="JVB2" s="80"/>
      <c r="JVC2" s="80"/>
      <c r="JVD2" s="80"/>
      <c r="JVE2" s="80"/>
      <c r="JVF2" s="80"/>
      <c r="JVG2" s="80"/>
      <c r="JVH2" s="80"/>
      <c r="JVI2" s="80"/>
      <c r="JVJ2" s="80"/>
      <c r="JVK2" s="80"/>
      <c r="JVL2" s="80"/>
      <c r="JVM2" s="80"/>
      <c r="JVN2" s="80"/>
      <c r="JVO2" s="80"/>
      <c r="JVP2" s="80"/>
      <c r="JVQ2" s="80"/>
      <c r="JVR2" s="80"/>
      <c r="JVS2" s="80"/>
      <c r="JVT2" s="80"/>
      <c r="JVU2" s="80"/>
      <c r="JVV2" s="80"/>
      <c r="JVW2" s="80"/>
      <c r="JVX2" s="80"/>
      <c r="JVY2" s="80"/>
      <c r="JVZ2" s="80"/>
      <c r="JWA2" s="80"/>
      <c r="JWB2" s="80"/>
      <c r="JWC2" s="80"/>
      <c r="JWD2" s="80"/>
      <c r="JWE2" s="80"/>
      <c r="JWF2" s="80"/>
      <c r="JWG2" s="80"/>
      <c r="JWH2" s="80"/>
      <c r="JWI2" s="80"/>
      <c r="JWJ2" s="80"/>
      <c r="JWK2" s="80"/>
      <c r="JWL2" s="80"/>
      <c r="JWM2" s="80"/>
      <c r="JWN2" s="80"/>
      <c r="JWO2" s="80"/>
      <c r="JWP2" s="80"/>
      <c r="JWQ2" s="80"/>
      <c r="JWR2" s="80"/>
      <c r="JWS2" s="80"/>
      <c r="JWT2" s="80"/>
      <c r="JWU2" s="80"/>
      <c r="JWV2" s="80"/>
      <c r="JWW2" s="80"/>
      <c r="JWX2" s="80"/>
      <c r="JWY2" s="80"/>
      <c r="JWZ2" s="80"/>
      <c r="JXA2" s="80"/>
      <c r="JXB2" s="80"/>
      <c r="JXC2" s="80"/>
      <c r="JXD2" s="80"/>
      <c r="JXE2" s="80"/>
      <c r="JXF2" s="80"/>
      <c r="JXG2" s="80"/>
      <c r="JXH2" s="80"/>
      <c r="JXI2" s="80"/>
      <c r="JXJ2" s="80"/>
      <c r="JXK2" s="80"/>
      <c r="JXL2" s="80"/>
      <c r="JXM2" s="80"/>
      <c r="JXN2" s="80"/>
      <c r="JXO2" s="80"/>
      <c r="JXP2" s="80"/>
      <c r="JXQ2" s="80"/>
      <c r="JXR2" s="80"/>
      <c r="JXS2" s="80"/>
      <c r="JXT2" s="80"/>
      <c r="JXU2" s="80"/>
      <c r="JXV2" s="80"/>
      <c r="JXW2" s="80"/>
      <c r="JXX2" s="80"/>
      <c r="JXY2" s="80"/>
      <c r="JXZ2" s="80"/>
      <c r="JYA2" s="80"/>
      <c r="JYB2" s="80"/>
      <c r="JYC2" s="80"/>
      <c r="JYD2" s="80"/>
      <c r="JYE2" s="80"/>
      <c r="JYF2" s="80"/>
      <c r="JYG2" s="80"/>
      <c r="JYH2" s="80"/>
      <c r="JYI2" s="80"/>
      <c r="JYJ2" s="80"/>
      <c r="JYK2" s="80"/>
      <c r="JYL2" s="80"/>
      <c r="JYM2" s="80"/>
      <c r="JYN2" s="80"/>
      <c r="JYO2" s="80"/>
      <c r="JYP2" s="80"/>
      <c r="JYQ2" s="80"/>
      <c r="JYR2" s="80"/>
      <c r="JYS2" s="80"/>
      <c r="JYT2" s="80"/>
      <c r="JYU2" s="80"/>
      <c r="JYV2" s="80"/>
      <c r="JYW2" s="80"/>
      <c r="JYX2" s="80"/>
      <c r="JYY2" s="80"/>
      <c r="JYZ2" s="80"/>
      <c r="JZA2" s="80"/>
      <c r="JZB2" s="80"/>
      <c r="JZC2" s="80"/>
      <c r="JZD2" s="80"/>
      <c r="JZE2" s="80"/>
      <c r="JZF2" s="80"/>
      <c r="JZG2" s="80"/>
      <c r="JZH2" s="80"/>
      <c r="JZI2" s="80"/>
      <c r="JZJ2" s="80"/>
      <c r="JZK2" s="80"/>
      <c r="JZL2" s="80"/>
      <c r="JZM2" s="80"/>
      <c r="JZN2" s="80"/>
      <c r="JZO2" s="80"/>
      <c r="JZP2" s="80"/>
      <c r="JZQ2" s="80"/>
      <c r="JZR2" s="80"/>
      <c r="JZS2" s="80"/>
      <c r="JZT2" s="80"/>
      <c r="JZU2" s="80"/>
      <c r="JZV2" s="80"/>
      <c r="JZW2" s="80"/>
      <c r="JZX2" s="80"/>
      <c r="JZY2" s="80"/>
      <c r="JZZ2" s="80"/>
      <c r="KAA2" s="80"/>
      <c r="KAB2" s="80"/>
      <c r="KAC2" s="80"/>
      <c r="KAD2" s="80"/>
      <c r="KAE2" s="80"/>
      <c r="KAF2" s="80"/>
      <c r="KAG2" s="80"/>
      <c r="KAH2" s="80"/>
      <c r="KAI2" s="80"/>
      <c r="KAJ2" s="80"/>
      <c r="KAK2" s="80"/>
      <c r="KAL2" s="80"/>
      <c r="KAM2" s="80"/>
      <c r="KAN2" s="80"/>
      <c r="KAO2" s="80"/>
      <c r="KAP2" s="80"/>
      <c r="KAQ2" s="80"/>
      <c r="KAR2" s="80"/>
      <c r="KAS2" s="80"/>
      <c r="KAT2" s="80"/>
      <c r="KAU2" s="80"/>
      <c r="KAV2" s="80"/>
      <c r="KAW2" s="80"/>
      <c r="KAX2" s="80"/>
      <c r="KAY2" s="80"/>
      <c r="KAZ2" s="80"/>
      <c r="KBA2" s="80"/>
      <c r="KBB2" s="80"/>
      <c r="KBC2" s="80"/>
      <c r="KBD2" s="80"/>
      <c r="KBE2" s="80"/>
      <c r="KBF2" s="80"/>
      <c r="KBG2" s="80"/>
      <c r="KBH2" s="80"/>
      <c r="KBI2" s="80"/>
      <c r="KBJ2" s="80"/>
      <c r="KBK2" s="80"/>
      <c r="KBL2" s="80"/>
      <c r="KBM2" s="80"/>
      <c r="KBN2" s="80"/>
      <c r="KBO2" s="80"/>
      <c r="KBP2" s="80"/>
      <c r="KBQ2" s="80"/>
      <c r="KBR2" s="80"/>
      <c r="KBS2" s="80"/>
      <c r="KBT2" s="80"/>
      <c r="KBU2" s="80"/>
      <c r="KBV2" s="80"/>
      <c r="KBW2" s="80"/>
      <c r="KBX2" s="80"/>
      <c r="KBY2" s="80"/>
      <c r="KBZ2" s="80"/>
      <c r="KCA2" s="80"/>
      <c r="KCB2" s="80"/>
      <c r="KCC2" s="80"/>
      <c r="KCD2" s="80"/>
      <c r="KCE2" s="80"/>
      <c r="KCF2" s="80"/>
      <c r="KCG2" s="80"/>
      <c r="KCH2" s="80"/>
      <c r="KCI2" s="80"/>
      <c r="KCJ2" s="80"/>
      <c r="KCK2" s="80"/>
      <c r="KCL2" s="80"/>
      <c r="KCM2" s="80"/>
      <c r="KCN2" s="80"/>
      <c r="KCO2" s="80"/>
      <c r="KCP2" s="80"/>
      <c r="KCQ2" s="80"/>
      <c r="KCR2" s="80"/>
      <c r="KCS2" s="80"/>
      <c r="KCT2" s="80"/>
      <c r="KCU2" s="80"/>
      <c r="KCV2" s="80"/>
      <c r="KCW2" s="80"/>
      <c r="KCX2" s="80"/>
      <c r="KCY2" s="80"/>
      <c r="KCZ2" s="80"/>
      <c r="KDA2" s="80"/>
      <c r="KDB2" s="80"/>
      <c r="KDC2" s="80"/>
      <c r="KDD2" s="80"/>
      <c r="KDE2" s="80"/>
      <c r="KDF2" s="80"/>
      <c r="KDG2" s="80"/>
      <c r="KDH2" s="80"/>
      <c r="KDI2" s="80"/>
      <c r="KDJ2" s="80"/>
      <c r="KDK2" s="80"/>
      <c r="KDL2" s="80"/>
      <c r="KDM2" s="80"/>
      <c r="KDN2" s="80"/>
      <c r="KDO2" s="80"/>
      <c r="KDP2" s="80"/>
      <c r="KDQ2" s="80"/>
      <c r="KDR2" s="80"/>
      <c r="KDS2" s="80"/>
      <c r="KDT2" s="80"/>
      <c r="KDU2" s="80"/>
      <c r="KDV2" s="80"/>
      <c r="KDW2" s="80"/>
      <c r="KDX2" s="80"/>
      <c r="KDY2" s="80"/>
      <c r="KDZ2" s="80"/>
      <c r="KEA2" s="80"/>
      <c r="KEB2" s="80"/>
      <c r="KEC2" s="80"/>
      <c r="KED2" s="80"/>
      <c r="KEE2" s="80"/>
      <c r="KEF2" s="80"/>
      <c r="KEG2" s="80"/>
      <c r="KEH2" s="80"/>
      <c r="KEI2" s="80"/>
      <c r="KEJ2" s="80"/>
      <c r="KEK2" s="80"/>
      <c r="KEL2" s="80"/>
      <c r="KEM2" s="80"/>
      <c r="KEN2" s="80"/>
      <c r="KEO2" s="80"/>
      <c r="KEP2" s="80"/>
      <c r="KEQ2" s="80"/>
      <c r="KER2" s="80"/>
      <c r="KES2" s="80"/>
      <c r="KET2" s="80"/>
      <c r="KEU2" s="80"/>
      <c r="KEV2" s="80"/>
      <c r="KEW2" s="80"/>
      <c r="KEX2" s="80"/>
      <c r="KEY2" s="80"/>
      <c r="KEZ2" s="80"/>
      <c r="KFA2" s="80"/>
      <c r="KFB2" s="80"/>
      <c r="KFC2" s="80"/>
      <c r="KFD2" s="80"/>
      <c r="KFE2" s="80"/>
      <c r="KFF2" s="80"/>
      <c r="KFG2" s="80"/>
      <c r="KFH2" s="80"/>
      <c r="KFI2" s="80"/>
      <c r="KFJ2" s="80"/>
      <c r="KFK2" s="80"/>
      <c r="KFL2" s="80"/>
      <c r="KFM2" s="80"/>
      <c r="KFN2" s="80"/>
      <c r="KFO2" s="80"/>
      <c r="KFP2" s="80"/>
      <c r="KFQ2" s="80"/>
      <c r="KFR2" s="80"/>
      <c r="KFS2" s="80"/>
      <c r="KFT2" s="80"/>
      <c r="KFU2" s="80"/>
      <c r="KFV2" s="80"/>
      <c r="KFW2" s="80"/>
      <c r="KFX2" s="80"/>
      <c r="KFY2" s="80"/>
      <c r="KFZ2" s="80"/>
      <c r="KGA2" s="80"/>
      <c r="KGB2" s="80"/>
      <c r="KGC2" s="80"/>
      <c r="KGD2" s="80"/>
      <c r="KGE2" s="80"/>
      <c r="KGF2" s="80"/>
      <c r="KGG2" s="80"/>
      <c r="KGH2" s="80"/>
      <c r="KGI2" s="80"/>
      <c r="KGJ2" s="80"/>
      <c r="KGK2" s="80"/>
      <c r="KGL2" s="80"/>
      <c r="KGM2" s="80"/>
      <c r="KGN2" s="80"/>
      <c r="KGO2" s="80"/>
      <c r="KGP2" s="80"/>
      <c r="KGQ2" s="80"/>
      <c r="KGR2" s="80"/>
      <c r="KGS2" s="80"/>
      <c r="KGT2" s="80"/>
      <c r="KGU2" s="80"/>
      <c r="KGV2" s="80"/>
      <c r="KGW2" s="80"/>
      <c r="KGX2" s="80"/>
      <c r="KGY2" s="80"/>
      <c r="KGZ2" s="80"/>
      <c r="KHA2" s="80"/>
      <c r="KHB2" s="80"/>
      <c r="KHC2" s="80"/>
      <c r="KHD2" s="80"/>
      <c r="KHE2" s="80"/>
      <c r="KHF2" s="80"/>
      <c r="KHG2" s="80"/>
      <c r="KHH2" s="80"/>
      <c r="KHI2" s="80"/>
      <c r="KHJ2" s="80"/>
      <c r="KHK2" s="80"/>
      <c r="KHL2" s="80"/>
      <c r="KHM2" s="80"/>
      <c r="KHN2" s="80"/>
      <c r="KHO2" s="80"/>
      <c r="KHP2" s="80"/>
      <c r="KHQ2" s="80"/>
      <c r="KHR2" s="80"/>
      <c r="KHS2" s="80"/>
      <c r="KHT2" s="80"/>
      <c r="KHU2" s="80"/>
      <c r="KHV2" s="80"/>
      <c r="KHW2" s="80"/>
      <c r="KHX2" s="80"/>
      <c r="KHY2" s="80"/>
      <c r="KHZ2" s="80"/>
      <c r="KIA2" s="80"/>
      <c r="KIB2" s="80"/>
      <c r="KIC2" s="80"/>
      <c r="KID2" s="80"/>
      <c r="KIE2" s="80"/>
      <c r="KIF2" s="80"/>
      <c r="KIG2" s="80"/>
      <c r="KIH2" s="80"/>
      <c r="KII2" s="80"/>
      <c r="KIJ2" s="80"/>
      <c r="KIK2" s="80"/>
      <c r="KIL2" s="80"/>
      <c r="KIM2" s="80"/>
      <c r="KIN2" s="80"/>
      <c r="KIO2" s="80"/>
      <c r="KIP2" s="80"/>
      <c r="KIQ2" s="80"/>
      <c r="KIR2" s="80"/>
      <c r="KIS2" s="80"/>
      <c r="KIT2" s="80"/>
      <c r="KIU2" s="80"/>
      <c r="KIV2" s="80"/>
      <c r="KIW2" s="80"/>
      <c r="KIX2" s="80"/>
      <c r="KIY2" s="80"/>
      <c r="KIZ2" s="80"/>
      <c r="KJA2" s="80"/>
      <c r="KJB2" s="80"/>
      <c r="KJC2" s="80"/>
      <c r="KJD2" s="80"/>
      <c r="KJE2" s="80"/>
      <c r="KJF2" s="80"/>
      <c r="KJG2" s="80"/>
      <c r="KJH2" s="80"/>
      <c r="KJI2" s="80"/>
      <c r="KJJ2" s="80"/>
      <c r="KJK2" s="80"/>
      <c r="KJL2" s="80"/>
      <c r="KJM2" s="80"/>
      <c r="KJN2" s="80"/>
      <c r="KJO2" s="80"/>
      <c r="KJP2" s="80"/>
      <c r="KJQ2" s="80"/>
      <c r="KJR2" s="80"/>
      <c r="KJS2" s="80"/>
      <c r="KJT2" s="80"/>
      <c r="KJU2" s="80"/>
      <c r="KJV2" s="80"/>
      <c r="KJW2" s="80"/>
      <c r="KJX2" s="80"/>
      <c r="KJY2" s="80"/>
      <c r="KJZ2" s="80"/>
      <c r="KKA2" s="80"/>
      <c r="KKB2" s="80"/>
      <c r="KKC2" s="80"/>
      <c r="KKD2" s="80"/>
      <c r="KKE2" s="80"/>
      <c r="KKF2" s="80"/>
      <c r="KKG2" s="80"/>
      <c r="KKH2" s="80"/>
      <c r="KKI2" s="80"/>
      <c r="KKJ2" s="80"/>
      <c r="KKK2" s="80"/>
      <c r="KKL2" s="80"/>
      <c r="KKM2" s="80"/>
      <c r="KKN2" s="80"/>
      <c r="KKO2" s="80"/>
      <c r="KKP2" s="80"/>
      <c r="KKQ2" s="80"/>
      <c r="KKR2" s="80"/>
      <c r="KKS2" s="80"/>
      <c r="KKT2" s="80"/>
      <c r="KKU2" s="80"/>
      <c r="KKV2" s="80"/>
      <c r="KKW2" s="80"/>
      <c r="KKX2" s="80"/>
      <c r="KKY2" s="80"/>
      <c r="KKZ2" s="80"/>
      <c r="KLA2" s="80"/>
      <c r="KLB2" s="80"/>
      <c r="KLC2" s="80"/>
      <c r="KLD2" s="80"/>
      <c r="KLE2" s="80"/>
      <c r="KLF2" s="80"/>
      <c r="KLG2" s="80"/>
      <c r="KLH2" s="80"/>
      <c r="KLI2" s="80"/>
      <c r="KLJ2" s="80"/>
      <c r="KLK2" s="80"/>
      <c r="KLL2" s="80"/>
      <c r="KLM2" s="80"/>
      <c r="KLN2" s="80"/>
      <c r="KLO2" s="80"/>
      <c r="KLP2" s="80"/>
      <c r="KLQ2" s="80"/>
      <c r="KLR2" s="80"/>
      <c r="KLS2" s="80"/>
      <c r="KLT2" s="80"/>
      <c r="KLU2" s="80"/>
      <c r="KLV2" s="80"/>
      <c r="KLW2" s="80"/>
      <c r="KLX2" s="80"/>
      <c r="KLY2" s="80"/>
      <c r="KLZ2" s="80"/>
      <c r="KMA2" s="80"/>
      <c r="KMB2" s="80"/>
      <c r="KMC2" s="80"/>
      <c r="KMD2" s="80"/>
      <c r="KME2" s="80"/>
      <c r="KMF2" s="80"/>
      <c r="KMG2" s="80"/>
      <c r="KMH2" s="80"/>
      <c r="KMI2" s="80"/>
      <c r="KMJ2" s="80"/>
      <c r="KMK2" s="80"/>
      <c r="KML2" s="80"/>
      <c r="KMM2" s="80"/>
      <c r="KMN2" s="80"/>
      <c r="KMO2" s="80"/>
      <c r="KMP2" s="80"/>
      <c r="KMQ2" s="80"/>
      <c r="KMR2" s="80"/>
      <c r="KMS2" s="80"/>
      <c r="KMT2" s="80"/>
      <c r="KMU2" s="80"/>
      <c r="KMV2" s="80"/>
      <c r="KMW2" s="80"/>
      <c r="KMX2" s="80"/>
      <c r="KMY2" s="80"/>
      <c r="KMZ2" s="80"/>
      <c r="KNA2" s="80"/>
      <c r="KNB2" s="80"/>
      <c r="KNC2" s="80"/>
      <c r="KND2" s="80"/>
      <c r="KNE2" s="80"/>
      <c r="KNF2" s="80"/>
      <c r="KNG2" s="80"/>
      <c r="KNH2" s="80"/>
      <c r="KNI2" s="80"/>
      <c r="KNJ2" s="80"/>
      <c r="KNK2" s="80"/>
      <c r="KNL2" s="80"/>
      <c r="KNM2" s="80"/>
      <c r="KNN2" s="80"/>
      <c r="KNO2" s="80"/>
      <c r="KNP2" s="80"/>
      <c r="KNQ2" s="80"/>
      <c r="KNR2" s="80"/>
      <c r="KNS2" s="80"/>
      <c r="KNT2" s="80"/>
      <c r="KNU2" s="80"/>
      <c r="KNV2" s="80"/>
      <c r="KNW2" s="80"/>
      <c r="KNX2" s="80"/>
      <c r="KNY2" s="80"/>
      <c r="KNZ2" s="80"/>
      <c r="KOA2" s="80"/>
      <c r="KOB2" s="80"/>
      <c r="KOC2" s="80"/>
      <c r="KOD2" s="80"/>
      <c r="KOE2" s="80"/>
      <c r="KOF2" s="80"/>
      <c r="KOG2" s="80"/>
      <c r="KOH2" s="80"/>
      <c r="KOI2" s="80"/>
      <c r="KOJ2" s="80"/>
      <c r="KOK2" s="80"/>
      <c r="KOL2" s="80"/>
      <c r="KOM2" s="80"/>
      <c r="KON2" s="80"/>
      <c r="KOO2" s="80"/>
      <c r="KOP2" s="80"/>
      <c r="KOQ2" s="80"/>
      <c r="KOR2" s="80"/>
      <c r="KOS2" s="80"/>
      <c r="KOT2" s="80"/>
      <c r="KOU2" s="80"/>
      <c r="KOV2" s="80"/>
      <c r="KOW2" s="80"/>
      <c r="KOX2" s="80"/>
      <c r="KOY2" s="80"/>
      <c r="KOZ2" s="80"/>
      <c r="KPA2" s="80"/>
      <c r="KPB2" s="80"/>
      <c r="KPC2" s="80"/>
      <c r="KPD2" s="80"/>
      <c r="KPE2" s="80"/>
      <c r="KPF2" s="80"/>
      <c r="KPG2" s="80"/>
      <c r="KPH2" s="80"/>
      <c r="KPI2" s="80"/>
      <c r="KPJ2" s="80"/>
      <c r="KPK2" s="80"/>
      <c r="KPL2" s="80"/>
      <c r="KPM2" s="80"/>
      <c r="KPN2" s="80"/>
      <c r="KPO2" s="80"/>
      <c r="KPP2" s="80"/>
      <c r="KPQ2" s="80"/>
      <c r="KPR2" s="80"/>
      <c r="KPS2" s="80"/>
      <c r="KPT2" s="80"/>
      <c r="KPU2" s="80"/>
      <c r="KPV2" s="80"/>
      <c r="KPW2" s="80"/>
      <c r="KPX2" s="80"/>
      <c r="KPY2" s="80"/>
      <c r="KPZ2" s="80"/>
      <c r="KQA2" s="80"/>
      <c r="KQB2" s="80"/>
      <c r="KQC2" s="80"/>
      <c r="KQD2" s="80"/>
      <c r="KQE2" s="80"/>
      <c r="KQF2" s="80"/>
      <c r="KQG2" s="80"/>
      <c r="KQH2" s="80"/>
      <c r="KQI2" s="80"/>
      <c r="KQJ2" s="80"/>
      <c r="KQK2" s="80"/>
      <c r="KQL2" s="80"/>
      <c r="KQM2" s="80"/>
      <c r="KQN2" s="80"/>
      <c r="KQO2" s="80"/>
      <c r="KQP2" s="80"/>
      <c r="KQQ2" s="80"/>
      <c r="KQR2" s="80"/>
      <c r="KQS2" s="80"/>
      <c r="KQT2" s="80"/>
      <c r="KQU2" s="80"/>
      <c r="KQV2" s="80"/>
      <c r="KQW2" s="80"/>
      <c r="KQX2" s="80"/>
      <c r="KQY2" s="80"/>
      <c r="KQZ2" s="80"/>
      <c r="KRA2" s="80"/>
      <c r="KRB2" s="80"/>
      <c r="KRC2" s="80"/>
      <c r="KRD2" s="80"/>
      <c r="KRE2" s="80"/>
      <c r="KRF2" s="80"/>
      <c r="KRG2" s="80"/>
      <c r="KRH2" s="80"/>
      <c r="KRI2" s="80"/>
      <c r="KRJ2" s="80"/>
      <c r="KRK2" s="80"/>
      <c r="KRL2" s="80"/>
      <c r="KRM2" s="80"/>
      <c r="KRN2" s="80"/>
      <c r="KRO2" s="80"/>
      <c r="KRP2" s="80"/>
      <c r="KRQ2" s="80"/>
      <c r="KRR2" s="80"/>
      <c r="KRS2" s="80"/>
      <c r="KRT2" s="80"/>
      <c r="KRU2" s="80"/>
      <c r="KRV2" s="80"/>
      <c r="KRW2" s="80"/>
      <c r="KRX2" s="80"/>
      <c r="KRY2" s="80"/>
      <c r="KRZ2" s="80"/>
      <c r="KSA2" s="80"/>
      <c r="KSB2" s="80"/>
      <c r="KSC2" s="80"/>
      <c r="KSD2" s="80"/>
      <c r="KSE2" s="80"/>
      <c r="KSF2" s="80"/>
      <c r="KSG2" s="80"/>
      <c r="KSH2" s="80"/>
      <c r="KSI2" s="80"/>
      <c r="KSJ2" s="80"/>
      <c r="KSK2" s="80"/>
      <c r="KSL2" s="80"/>
      <c r="KSM2" s="80"/>
      <c r="KSN2" s="80"/>
      <c r="KSO2" s="80"/>
      <c r="KSP2" s="80"/>
      <c r="KSQ2" s="80"/>
      <c r="KSR2" s="80"/>
      <c r="KSS2" s="80"/>
      <c r="KST2" s="80"/>
      <c r="KSU2" s="80"/>
      <c r="KSV2" s="80"/>
      <c r="KSW2" s="80"/>
      <c r="KSX2" s="80"/>
      <c r="KSY2" s="80"/>
      <c r="KSZ2" s="80"/>
      <c r="KTA2" s="80"/>
      <c r="KTB2" s="80"/>
      <c r="KTC2" s="80"/>
      <c r="KTD2" s="80"/>
      <c r="KTE2" s="80"/>
      <c r="KTF2" s="80"/>
      <c r="KTG2" s="80"/>
      <c r="KTH2" s="80"/>
      <c r="KTI2" s="80"/>
      <c r="KTJ2" s="80"/>
      <c r="KTK2" s="80"/>
      <c r="KTL2" s="80"/>
      <c r="KTM2" s="80"/>
      <c r="KTN2" s="80"/>
      <c r="KTO2" s="80"/>
      <c r="KTP2" s="80"/>
      <c r="KTQ2" s="80"/>
      <c r="KTR2" s="80"/>
      <c r="KTS2" s="80"/>
      <c r="KTT2" s="80"/>
      <c r="KTU2" s="80"/>
      <c r="KTV2" s="80"/>
      <c r="KTW2" s="80"/>
      <c r="KTX2" s="80"/>
      <c r="KTY2" s="80"/>
      <c r="KTZ2" s="80"/>
      <c r="KUA2" s="80"/>
      <c r="KUB2" s="80"/>
      <c r="KUC2" s="80"/>
      <c r="KUD2" s="80"/>
      <c r="KUE2" s="80"/>
      <c r="KUF2" s="80"/>
      <c r="KUG2" s="80"/>
      <c r="KUH2" s="80"/>
      <c r="KUI2" s="80"/>
      <c r="KUJ2" s="80"/>
      <c r="KUK2" s="80"/>
      <c r="KUL2" s="80"/>
      <c r="KUM2" s="80"/>
      <c r="KUN2" s="80"/>
      <c r="KUO2" s="80"/>
      <c r="KUP2" s="80"/>
      <c r="KUQ2" s="80"/>
      <c r="KUR2" s="80"/>
      <c r="KUS2" s="80"/>
      <c r="KUT2" s="80"/>
      <c r="KUU2" s="80"/>
      <c r="KUV2" s="80"/>
      <c r="KUW2" s="80"/>
      <c r="KUX2" s="80"/>
      <c r="KUY2" s="80"/>
      <c r="KUZ2" s="80"/>
      <c r="KVA2" s="80"/>
      <c r="KVB2" s="80"/>
      <c r="KVC2" s="80"/>
      <c r="KVD2" s="80"/>
      <c r="KVE2" s="80"/>
      <c r="KVF2" s="80"/>
      <c r="KVG2" s="80"/>
      <c r="KVH2" s="80"/>
      <c r="KVI2" s="80"/>
      <c r="KVJ2" s="80"/>
      <c r="KVK2" s="80"/>
      <c r="KVL2" s="80"/>
      <c r="KVM2" s="80"/>
      <c r="KVN2" s="80"/>
      <c r="KVO2" s="80"/>
      <c r="KVP2" s="80"/>
      <c r="KVQ2" s="80"/>
      <c r="KVR2" s="80"/>
      <c r="KVS2" s="80"/>
      <c r="KVT2" s="80"/>
      <c r="KVU2" s="80"/>
      <c r="KVV2" s="80"/>
      <c r="KVW2" s="80"/>
      <c r="KVX2" s="80"/>
      <c r="KVY2" s="80"/>
      <c r="KVZ2" s="80"/>
      <c r="KWA2" s="80"/>
      <c r="KWB2" s="80"/>
      <c r="KWC2" s="80"/>
      <c r="KWD2" s="80"/>
      <c r="KWE2" s="80"/>
      <c r="KWF2" s="80"/>
      <c r="KWG2" s="80"/>
      <c r="KWH2" s="80"/>
      <c r="KWI2" s="80"/>
      <c r="KWJ2" s="80"/>
      <c r="KWK2" s="80"/>
      <c r="KWL2" s="80"/>
      <c r="KWM2" s="80"/>
      <c r="KWN2" s="80"/>
      <c r="KWO2" s="80"/>
      <c r="KWP2" s="80"/>
      <c r="KWQ2" s="80"/>
      <c r="KWR2" s="80"/>
      <c r="KWS2" s="80"/>
      <c r="KWT2" s="80"/>
      <c r="KWU2" s="80"/>
      <c r="KWV2" s="80"/>
      <c r="KWW2" s="80"/>
      <c r="KWX2" s="80"/>
      <c r="KWY2" s="80"/>
      <c r="KWZ2" s="80"/>
      <c r="KXA2" s="80"/>
      <c r="KXB2" s="80"/>
      <c r="KXC2" s="80"/>
      <c r="KXD2" s="80"/>
      <c r="KXE2" s="80"/>
      <c r="KXF2" s="80"/>
      <c r="KXG2" s="80"/>
      <c r="KXH2" s="80"/>
      <c r="KXI2" s="80"/>
      <c r="KXJ2" s="80"/>
      <c r="KXK2" s="80"/>
      <c r="KXL2" s="80"/>
      <c r="KXM2" s="80"/>
      <c r="KXN2" s="80"/>
      <c r="KXO2" s="80"/>
      <c r="KXP2" s="80"/>
      <c r="KXQ2" s="80"/>
      <c r="KXR2" s="80"/>
      <c r="KXS2" s="80"/>
      <c r="KXT2" s="80"/>
      <c r="KXU2" s="80"/>
      <c r="KXV2" s="80"/>
      <c r="KXW2" s="80"/>
      <c r="KXX2" s="80"/>
      <c r="KXY2" s="80"/>
      <c r="KXZ2" s="80"/>
      <c r="KYA2" s="80"/>
      <c r="KYB2" s="80"/>
      <c r="KYC2" s="80"/>
      <c r="KYD2" s="80"/>
      <c r="KYE2" s="80"/>
      <c r="KYF2" s="80"/>
      <c r="KYG2" s="80"/>
      <c r="KYH2" s="80"/>
      <c r="KYI2" s="80"/>
      <c r="KYJ2" s="80"/>
      <c r="KYK2" s="80"/>
      <c r="KYL2" s="80"/>
      <c r="KYM2" s="80"/>
      <c r="KYN2" s="80"/>
      <c r="KYO2" s="80"/>
      <c r="KYP2" s="80"/>
      <c r="KYQ2" s="80"/>
      <c r="KYR2" s="80"/>
      <c r="KYS2" s="80"/>
      <c r="KYT2" s="80"/>
      <c r="KYU2" s="80"/>
      <c r="KYV2" s="80"/>
      <c r="KYW2" s="80"/>
      <c r="KYX2" s="80"/>
      <c r="KYY2" s="80"/>
      <c r="KYZ2" s="80"/>
      <c r="KZA2" s="80"/>
      <c r="KZB2" s="80"/>
      <c r="KZC2" s="80"/>
      <c r="KZD2" s="80"/>
      <c r="KZE2" s="80"/>
      <c r="KZF2" s="80"/>
      <c r="KZG2" s="80"/>
      <c r="KZH2" s="80"/>
      <c r="KZI2" s="80"/>
      <c r="KZJ2" s="80"/>
      <c r="KZK2" s="80"/>
      <c r="KZL2" s="80"/>
      <c r="KZM2" s="80"/>
      <c r="KZN2" s="80"/>
      <c r="KZO2" s="80"/>
      <c r="KZP2" s="80"/>
      <c r="KZQ2" s="80"/>
      <c r="KZR2" s="80"/>
      <c r="KZS2" s="80"/>
      <c r="KZT2" s="80"/>
      <c r="KZU2" s="80"/>
      <c r="KZV2" s="80"/>
      <c r="KZW2" s="80"/>
      <c r="KZX2" s="80"/>
      <c r="KZY2" s="80"/>
      <c r="KZZ2" s="80"/>
      <c r="LAA2" s="80"/>
      <c r="LAB2" s="80"/>
      <c r="LAC2" s="80"/>
      <c r="LAD2" s="80"/>
      <c r="LAE2" s="80"/>
      <c r="LAF2" s="80"/>
      <c r="LAG2" s="80"/>
      <c r="LAH2" s="80"/>
      <c r="LAI2" s="80"/>
      <c r="LAJ2" s="80"/>
      <c r="LAK2" s="80"/>
      <c r="LAL2" s="80"/>
      <c r="LAM2" s="80"/>
      <c r="LAN2" s="80"/>
      <c r="LAO2" s="80"/>
      <c r="LAP2" s="80"/>
      <c r="LAQ2" s="80"/>
      <c r="LAR2" s="80"/>
      <c r="LAS2" s="80"/>
      <c r="LAT2" s="80"/>
      <c r="LAU2" s="80"/>
      <c r="LAV2" s="80"/>
      <c r="LAW2" s="80"/>
      <c r="LAX2" s="80"/>
      <c r="LAY2" s="80"/>
      <c r="LAZ2" s="80"/>
      <c r="LBA2" s="80"/>
      <c r="LBB2" s="80"/>
      <c r="LBC2" s="80"/>
      <c r="LBD2" s="80"/>
      <c r="LBE2" s="80"/>
      <c r="LBF2" s="80"/>
      <c r="LBG2" s="80"/>
      <c r="LBH2" s="80"/>
      <c r="LBI2" s="80"/>
      <c r="LBJ2" s="80"/>
      <c r="LBK2" s="80"/>
      <c r="LBL2" s="80"/>
      <c r="LBM2" s="80"/>
      <c r="LBN2" s="80"/>
      <c r="LBO2" s="80"/>
      <c r="LBP2" s="80"/>
      <c r="LBQ2" s="80"/>
      <c r="LBR2" s="80"/>
      <c r="LBS2" s="80"/>
      <c r="LBT2" s="80"/>
      <c r="LBU2" s="80"/>
      <c r="LBV2" s="80"/>
      <c r="LBW2" s="80"/>
      <c r="LBX2" s="80"/>
      <c r="LBY2" s="80"/>
      <c r="LBZ2" s="80"/>
      <c r="LCA2" s="80"/>
      <c r="LCB2" s="80"/>
      <c r="LCC2" s="80"/>
      <c r="LCD2" s="80"/>
      <c r="LCE2" s="80"/>
      <c r="LCF2" s="80"/>
      <c r="LCG2" s="80"/>
      <c r="LCH2" s="80"/>
      <c r="LCI2" s="80"/>
      <c r="LCJ2" s="80"/>
      <c r="LCK2" s="80"/>
      <c r="LCL2" s="80"/>
      <c r="LCM2" s="80"/>
      <c r="LCN2" s="80"/>
      <c r="LCO2" s="80"/>
      <c r="LCP2" s="80"/>
      <c r="LCQ2" s="80"/>
      <c r="LCR2" s="80"/>
      <c r="LCS2" s="80"/>
      <c r="LCT2" s="80"/>
      <c r="LCU2" s="80"/>
      <c r="LCV2" s="80"/>
      <c r="LCW2" s="80"/>
      <c r="LCX2" s="80"/>
      <c r="LCY2" s="80"/>
      <c r="LCZ2" s="80"/>
      <c r="LDA2" s="80"/>
      <c r="LDB2" s="80"/>
      <c r="LDC2" s="80"/>
      <c r="LDD2" s="80"/>
      <c r="LDE2" s="80"/>
      <c r="LDF2" s="80"/>
      <c r="LDG2" s="80"/>
      <c r="LDH2" s="80"/>
      <c r="LDI2" s="80"/>
      <c r="LDJ2" s="80"/>
      <c r="LDK2" s="80"/>
      <c r="LDL2" s="80"/>
      <c r="LDM2" s="80"/>
      <c r="LDN2" s="80"/>
      <c r="LDO2" s="80"/>
      <c r="LDP2" s="80"/>
      <c r="LDQ2" s="80"/>
      <c r="LDR2" s="80"/>
      <c r="LDS2" s="80"/>
      <c r="LDT2" s="80"/>
      <c r="LDU2" s="80"/>
      <c r="LDV2" s="80"/>
      <c r="LDW2" s="80"/>
      <c r="LDX2" s="80"/>
      <c r="LDY2" s="80"/>
      <c r="LDZ2" s="80"/>
      <c r="LEA2" s="80"/>
      <c r="LEB2" s="80"/>
      <c r="LEC2" s="80"/>
      <c r="LED2" s="80"/>
      <c r="LEE2" s="80"/>
      <c r="LEF2" s="80"/>
      <c r="LEG2" s="80"/>
      <c r="LEH2" s="80"/>
      <c r="LEI2" s="80"/>
      <c r="LEJ2" s="80"/>
      <c r="LEK2" s="80"/>
      <c r="LEL2" s="80"/>
      <c r="LEM2" s="80"/>
      <c r="LEN2" s="80"/>
      <c r="LEO2" s="80"/>
      <c r="LEP2" s="80"/>
      <c r="LEQ2" s="80"/>
      <c r="LER2" s="80"/>
      <c r="LES2" s="80"/>
      <c r="LET2" s="80"/>
      <c r="LEU2" s="80"/>
      <c r="LEV2" s="80"/>
      <c r="LEW2" s="80"/>
      <c r="LEX2" s="80"/>
      <c r="LEY2" s="80"/>
      <c r="LEZ2" s="80"/>
      <c r="LFA2" s="80"/>
      <c r="LFB2" s="80"/>
      <c r="LFC2" s="80"/>
      <c r="LFD2" s="80"/>
      <c r="LFE2" s="80"/>
      <c r="LFF2" s="80"/>
      <c r="LFG2" s="80"/>
      <c r="LFH2" s="80"/>
      <c r="LFI2" s="80"/>
      <c r="LFJ2" s="80"/>
      <c r="LFK2" s="80"/>
      <c r="LFL2" s="80"/>
      <c r="LFM2" s="80"/>
      <c r="LFN2" s="80"/>
      <c r="LFO2" s="80"/>
      <c r="LFP2" s="80"/>
      <c r="LFQ2" s="80"/>
      <c r="LFR2" s="80"/>
      <c r="LFS2" s="80"/>
      <c r="LFT2" s="80"/>
      <c r="LFU2" s="80"/>
      <c r="LFV2" s="80"/>
      <c r="LFW2" s="80"/>
      <c r="LFX2" s="80"/>
      <c r="LFY2" s="80"/>
      <c r="LFZ2" s="80"/>
      <c r="LGA2" s="80"/>
      <c r="LGB2" s="80"/>
      <c r="LGC2" s="80"/>
      <c r="LGD2" s="80"/>
      <c r="LGE2" s="80"/>
      <c r="LGF2" s="80"/>
      <c r="LGG2" s="80"/>
      <c r="LGH2" s="80"/>
      <c r="LGI2" s="80"/>
      <c r="LGJ2" s="80"/>
      <c r="LGK2" s="80"/>
      <c r="LGL2" s="80"/>
      <c r="LGM2" s="80"/>
      <c r="LGN2" s="80"/>
      <c r="LGO2" s="80"/>
      <c r="LGP2" s="80"/>
      <c r="LGQ2" s="80"/>
      <c r="LGR2" s="80"/>
      <c r="LGS2" s="80"/>
      <c r="LGT2" s="80"/>
      <c r="LGU2" s="80"/>
      <c r="LGV2" s="80"/>
      <c r="LGW2" s="80"/>
      <c r="LGX2" s="80"/>
      <c r="LGY2" s="80"/>
      <c r="LGZ2" s="80"/>
      <c r="LHA2" s="80"/>
      <c r="LHB2" s="80"/>
      <c r="LHC2" s="80"/>
      <c r="LHD2" s="80"/>
      <c r="LHE2" s="80"/>
      <c r="LHF2" s="80"/>
      <c r="LHG2" s="80"/>
      <c r="LHH2" s="80"/>
      <c r="LHI2" s="80"/>
      <c r="LHJ2" s="80"/>
      <c r="LHK2" s="80"/>
      <c r="LHL2" s="80"/>
      <c r="LHM2" s="80"/>
      <c r="LHN2" s="80"/>
      <c r="LHO2" s="80"/>
      <c r="LHP2" s="80"/>
      <c r="LHQ2" s="80"/>
      <c r="LHR2" s="80"/>
      <c r="LHS2" s="80"/>
      <c r="LHT2" s="80"/>
      <c r="LHU2" s="80"/>
      <c r="LHV2" s="80"/>
      <c r="LHW2" s="80"/>
      <c r="LHX2" s="80"/>
      <c r="LHY2" s="80"/>
      <c r="LHZ2" s="80"/>
      <c r="LIA2" s="80"/>
      <c r="LIB2" s="80"/>
      <c r="LIC2" s="80"/>
      <c r="LID2" s="80"/>
      <c r="LIE2" s="80"/>
      <c r="LIF2" s="80"/>
      <c r="LIG2" s="80"/>
      <c r="LIH2" s="80"/>
      <c r="LII2" s="80"/>
      <c r="LIJ2" s="80"/>
      <c r="LIK2" s="80"/>
      <c r="LIL2" s="80"/>
      <c r="LIM2" s="80"/>
      <c r="LIN2" s="80"/>
      <c r="LIO2" s="80"/>
      <c r="LIP2" s="80"/>
      <c r="LIQ2" s="80"/>
      <c r="LIR2" s="80"/>
      <c r="LIS2" s="80"/>
      <c r="LIT2" s="80"/>
      <c r="LIU2" s="80"/>
      <c r="LIV2" s="80"/>
      <c r="LIW2" s="80"/>
      <c r="LIX2" s="80"/>
      <c r="LIY2" s="80"/>
      <c r="LIZ2" s="80"/>
      <c r="LJA2" s="80"/>
      <c r="LJB2" s="80"/>
      <c r="LJC2" s="80"/>
      <c r="LJD2" s="80"/>
      <c r="LJE2" s="80"/>
      <c r="LJF2" s="80"/>
      <c r="LJG2" s="80"/>
      <c r="LJH2" s="80"/>
      <c r="LJI2" s="80"/>
      <c r="LJJ2" s="80"/>
      <c r="LJK2" s="80"/>
      <c r="LJL2" s="80"/>
      <c r="LJM2" s="80"/>
      <c r="LJN2" s="80"/>
      <c r="LJO2" s="80"/>
      <c r="LJP2" s="80"/>
      <c r="LJQ2" s="80"/>
      <c r="LJR2" s="80"/>
      <c r="LJS2" s="80"/>
      <c r="LJT2" s="80"/>
      <c r="LJU2" s="80"/>
      <c r="LJV2" s="80"/>
      <c r="LJW2" s="80"/>
      <c r="LJX2" s="80"/>
      <c r="LJY2" s="80"/>
      <c r="LJZ2" s="80"/>
      <c r="LKA2" s="80"/>
      <c r="LKB2" s="80"/>
      <c r="LKC2" s="80"/>
      <c r="LKD2" s="80"/>
      <c r="LKE2" s="80"/>
      <c r="LKF2" s="80"/>
      <c r="LKG2" s="80"/>
      <c r="LKH2" s="80"/>
      <c r="LKI2" s="80"/>
      <c r="LKJ2" s="80"/>
      <c r="LKK2" s="80"/>
      <c r="LKL2" s="80"/>
      <c r="LKM2" s="80"/>
      <c r="LKN2" s="80"/>
      <c r="LKO2" s="80"/>
      <c r="LKP2" s="80"/>
      <c r="LKQ2" s="80"/>
      <c r="LKR2" s="80"/>
      <c r="LKS2" s="80"/>
      <c r="LKT2" s="80"/>
      <c r="LKU2" s="80"/>
      <c r="LKV2" s="80"/>
      <c r="LKW2" s="80"/>
      <c r="LKX2" s="80"/>
      <c r="LKY2" s="80"/>
      <c r="LKZ2" s="80"/>
      <c r="LLA2" s="80"/>
      <c r="LLB2" s="80"/>
      <c r="LLC2" s="80"/>
      <c r="LLD2" s="80"/>
      <c r="LLE2" s="80"/>
      <c r="LLF2" s="80"/>
      <c r="LLG2" s="80"/>
      <c r="LLH2" s="80"/>
      <c r="LLI2" s="80"/>
      <c r="LLJ2" s="80"/>
      <c r="LLK2" s="80"/>
      <c r="LLL2" s="80"/>
      <c r="LLM2" s="80"/>
      <c r="LLN2" s="80"/>
      <c r="LLO2" s="80"/>
      <c r="LLP2" s="80"/>
      <c r="LLQ2" s="80"/>
      <c r="LLR2" s="80"/>
      <c r="LLS2" s="80"/>
      <c r="LLT2" s="80"/>
      <c r="LLU2" s="80"/>
      <c r="LLV2" s="80"/>
      <c r="LLW2" s="80"/>
      <c r="LLX2" s="80"/>
      <c r="LLY2" s="80"/>
      <c r="LLZ2" s="80"/>
      <c r="LMA2" s="80"/>
      <c r="LMB2" s="80"/>
      <c r="LMC2" s="80"/>
      <c r="LMD2" s="80"/>
      <c r="LME2" s="80"/>
      <c r="LMF2" s="80"/>
      <c r="LMG2" s="80"/>
      <c r="LMH2" s="80"/>
      <c r="LMI2" s="80"/>
      <c r="LMJ2" s="80"/>
      <c r="LMK2" s="80"/>
      <c r="LML2" s="80"/>
      <c r="LMM2" s="80"/>
      <c r="LMN2" s="80"/>
      <c r="LMO2" s="80"/>
      <c r="LMP2" s="80"/>
      <c r="LMQ2" s="80"/>
      <c r="LMR2" s="80"/>
      <c r="LMS2" s="80"/>
      <c r="LMT2" s="80"/>
      <c r="LMU2" s="80"/>
      <c r="LMV2" s="80"/>
      <c r="LMW2" s="80"/>
      <c r="LMX2" s="80"/>
      <c r="LMY2" s="80"/>
      <c r="LMZ2" s="80"/>
      <c r="LNA2" s="80"/>
      <c r="LNB2" s="80"/>
      <c r="LNC2" s="80"/>
      <c r="LND2" s="80"/>
      <c r="LNE2" s="80"/>
      <c r="LNF2" s="80"/>
      <c r="LNG2" s="80"/>
      <c r="LNH2" s="80"/>
      <c r="LNI2" s="80"/>
      <c r="LNJ2" s="80"/>
      <c r="LNK2" s="80"/>
      <c r="LNL2" s="80"/>
      <c r="LNM2" s="80"/>
      <c r="LNN2" s="80"/>
      <c r="LNO2" s="80"/>
      <c r="LNP2" s="80"/>
      <c r="LNQ2" s="80"/>
      <c r="LNR2" s="80"/>
      <c r="LNS2" s="80"/>
      <c r="LNT2" s="80"/>
      <c r="LNU2" s="80"/>
      <c r="LNV2" s="80"/>
      <c r="LNW2" s="80"/>
      <c r="LNX2" s="80"/>
      <c r="LNY2" s="80"/>
      <c r="LNZ2" s="80"/>
      <c r="LOA2" s="80"/>
      <c r="LOB2" s="80"/>
      <c r="LOC2" s="80"/>
      <c r="LOD2" s="80"/>
      <c r="LOE2" s="80"/>
      <c r="LOF2" s="80"/>
      <c r="LOG2" s="80"/>
      <c r="LOH2" s="80"/>
      <c r="LOI2" s="80"/>
      <c r="LOJ2" s="80"/>
      <c r="LOK2" s="80"/>
      <c r="LOL2" s="80"/>
      <c r="LOM2" s="80"/>
      <c r="LON2" s="80"/>
      <c r="LOO2" s="80"/>
      <c r="LOP2" s="80"/>
      <c r="LOQ2" s="80"/>
      <c r="LOR2" s="80"/>
      <c r="LOS2" s="80"/>
      <c r="LOT2" s="80"/>
      <c r="LOU2" s="80"/>
      <c r="LOV2" s="80"/>
      <c r="LOW2" s="80"/>
      <c r="LOX2" s="80"/>
      <c r="LOY2" s="80"/>
      <c r="LOZ2" s="80"/>
      <c r="LPA2" s="80"/>
      <c r="LPB2" s="80"/>
      <c r="LPC2" s="80"/>
      <c r="LPD2" s="80"/>
      <c r="LPE2" s="80"/>
      <c r="LPF2" s="80"/>
      <c r="LPG2" s="80"/>
      <c r="LPH2" s="80"/>
      <c r="LPI2" s="80"/>
      <c r="LPJ2" s="80"/>
      <c r="LPK2" s="80"/>
      <c r="LPL2" s="80"/>
      <c r="LPM2" s="80"/>
      <c r="LPN2" s="80"/>
      <c r="LPO2" s="80"/>
      <c r="LPP2" s="80"/>
      <c r="LPQ2" s="80"/>
      <c r="LPR2" s="80"/>
      <c r="LPS2" s="80"/>
      <c r="LPT2" s="80"/>
      <c r="LPU2" s="80"/>
      <c r="LPV2" s="80"/>
      <c r="LPW2" s="80"/>
      <c r="LPX2" s="80"/>
      <c r="LPY2" s="80"/>
      <c r="LPZ2" s="80"/>
      <c r="LQA2" s="80"/>
      <c r="LQB2" s="80"/>
      <c r="LQC2" s="80"/>
      <c r="LQD2" s="80"/>
      <c r="LQE2" s="80"/>
      <c r="LQF2" s="80"/>
      <c r="LQG2" s="80"/>
      <c r="LQH2" s="80"/>
      <c r="LQI2" s="80"/>
      <c r="LQJ2" s="80"/>
      <c r="LQK2" s="80"/>
      <c r="LQL2" s="80"/>
      <c r="LQM2" s="80"/>
      <c r="LQN2" s="80"/>
      <c r="LQO2" s="80"/>
      <c r="LQP2" s="80"/>
      <c r="LQQ2" s="80"/>
      <c r="LQR2" s="80"/>
      <c r="LQS2" s="80"/>
      <c r="LQT2" s="80"/>
      <c r="LQU2" s="80"/>
      <c r="LQV2" s="80"/>
      <c r="LQW2" s="80"/>
      <c r="LQX2" s="80"/>
      <c r="LQY2" s="80"/>
      <c r="LQZ2" s="80"/>
      <c r="LRA2" s="80"/>
      <c r="LRB2" s="80"/>
      <c r="LRC2" s="80"/>
      <c r="LRD2" s="80"/>
      <c r="LRE2" s="80"/>
      <c r="LRF2" s="80"/>
      <c r="LRG2" s="80"/>
      <c r="LRH2" s="80"/>
      <c r="LRI2" s="80"/>
      <c r="LRJ2" s="80"/>
      <c r="LRK2" s="80"/>
      <c r="LRL2" s="80"/>
      <c r="LRM2" s="80"/>
      <c r="LRN2" s="80"/>
      <c r="LRO2" s="80"/>
      <c r="LRP2" s="80"/>
      <c r="LRQ2" s="80"/>
      <c r="LRR2" s="80"/>
      <c r="LRS2" s="80"/>
      <c r="LRT2" s="80"/>
      <c r="LRU2" s="80"/>
      <c r="LRV2" s="80"/>
      <c r="LRW2" s="80"/>
      <c r="LRX2" s="80"/>
      <c r="LRY2" s="80"/>
      <c r="LRZ2" s="80"/>
      <c r="LSA2" s="80"/>
      <c r="LSB2" s="80"/>
      <c r="LSC2" s="80"/>
      <c r="LSD2" s="80"/>
      <c r="LSE2" s="80"/>
      <c r="LSF2" s="80"/>
      <c r="LSG2" s="80"/>
      <c r="LSH2" s="80"/>
      <c r="LSI2" s="80"/>
      <c r="LSJ2" s="80"/>
      <c r="LSK2" s="80"/>
      <c r="LSL2" s="80"/>
      <c r="LSM2" s="80"/>
      <c r="LSN2" s="80"/>
      <c r="LSO2" s="80"/>
      <c r="LSP2" s="80"/>
      <c r="LSQ2" s="80"/>
      <c r="LSR2" s="80"/>
      <c r="LSS2" s="80"/>
      <c r="LST2" s="80"/>
      <c r="LSU2" s="80"/>
      <c r="LSV2" s="80"/>
      <c r="LSW2" s="80"/>
      <c r="LSX2" s="80"/>
      <c r="LSY2" s="80"/>
      <c r="LSZ2" s="80"/>
      <c r="LTA2" s="80"/>
      <c r="LTB2" s="80"/>
      <c r="LTC2" s="80"/>
      <c r="LTD2" s="80"/>
      <c r="LTE2" s="80"/>
      <c r="LTF2" s="80"/>
      <c r="LTG2" s="80"/>
      <c r="LTH2" s="80"/>
      <c r="LTI2" s="80"/>
      <c r="LTJ2" s="80"/>
      <c r="LTK2" s="80"/>
      <c r="LTL2" s="80"/>
      <c r="LTM2" s="80"/>
      <c r="LTN2" s="80"/>
      <c r="LTO2" s="80"/>
      <c r="LTP2" s="80"/>
      <c r="LTQ2" s="80"/>
      <c r="LTR2" s="80"/>
      <c r="LTS2" s="80"/>
      <c r="LTT2" s="80"/>
      <c r="LTU2" s="80"/>
      <c r="LTV2" s="80"/>
      <c r="LTW2" s="80"/>
      <c r="LTX2" s="80"/>
      <c r="LTY2" s="80"/>
      <c r="LTZ2" s="80"/>
      <c r="LUA2" s="80"/>
      <c r="LUB2" s="80"/>
      <c r="LUC2" s="80"/>
      <c r="LUD2" s="80"/>
      <c r="LUE2" s="80"/>
      <c r="LUF2" s="80"/>
      <c r="LUG2" s="80"/>
      <c r="LUH2" s="80"/>
      <c r="LUI2" s="80"/>
      <c r="LUJ2" s="80"/>
      <c r="LUK2" s="80"/>
      <c r="LUL2" s="80"/>
      <c r="LUM2" s="80"/>
      <c r="LUN2" s="80"/>
      <c r="LUO2" s="80"/>
      <c r="LUP2" s="80"/>
      <c r="LUQ2" s="80"/>
      <c r="LUR2" s="80"/>
      <c r="LUS2" s="80"/>
      <c r="LUT2" s="80"/>
      <c r="LUU2" s="80"/>
      <c r="LUV2" s="80"/>
      <c r="LUW2" s="80"/>
      <c r="LUX2" s="80"/>
      <c r="LUY2" s="80"/>
      <c r="LUZ2" s="80"/>
      <c r="LVA2" s="80"/>
      <c r="LVB2" s="80"/>
      <c r="LVC2" s="80"/>
      <c r="LVD2" s="80"/>
      <c r="LVE2" s="80"/>
      <c r="LVF2" s="80"/>
      <c r="LVG2" s="80"/>
      <c r="LVH2" s="80"/>
      <c r="LVI2" s="80"/>
      <c r="LVJ2" s="80"/>
      <c r="LVK2" s="80"/>
      <c r="LVL2" s="80"/>
      <c r="LVM2" s="80"/>
      <c r="LVN2" s="80"/>
      <c r="LVO2" s="80"/>
      <c r="LVP2" s="80"/>
      <c r="LVQ2" s="80"/>
      <c r="LVR2" s="80"/>
      <c r="LVS2" s="80"/>
      <c r="LVT2" s="80"/>
      <c r="LVU2" s="80"/>
      <c r="LVV2" s="80"/>
      <c r="LVW2" s="80"/>
      <c r="LVX2" s="80"/>
      <c r="LVY2" s="80"/>
      <c r="LVZ2" s="80"/>
      <c r="LWA2" s="80"/>
      <c r="LWB2" s="80"/>
      <c r="LWC2" s="80"/>
      <c r="LWD2" s="80"/>
      <c r="LWE2" s="80"/>
      <c r="LWF2" s="80"/>
      <c r="LWG2" s="80"/>
      <c r="LWH2" s="80"/>
      <c r="LWI2" s="80"/>
      <c r="LWJ2" s="80"/>
      <c r="LWK2" s="80"/>
      <c r="LWL2" s="80"/>
      <c r="LWM2" s="80"/>
      <c r="LWN2" s="80"/>
      <c r="LWO2" s="80"/>
      <c r="LWP2" s="80"/>
      <c r="LWQ2" s="80"/>
      <c r="LWR2" s="80"/>
      <c r="LWS2" s="80"/>
      <c r="LWT2" s="80"/>
      <c r="LWU2" s="80"/>
      <c r="LWV2" s="80"/>
      <c r="LWW2" s="80"/>
      <c r="LWX2" s="80"/>
      <c r="LWY2" s="80"/>
      <c r="LWZ2" s="80"/>
      <c r="LXA2" s="80"/>
      <c r="LXB2" s="80"/>
      <c r="LXC2" s="80"/>
      <c r="LXD2" s="80"/>
      <c r="LXE2" s="80"/>
      <c r="LXF2" s="80"/>
      <c r="LXG2" s="80"/>
      <c r="LXH2" s="80"/>
      <c r="LXI2" s="80"/>
      <c r="LXJ2" s="80"/>
      <c r="LXK2" s="80"/>
      <c r="LXL2" s="80"/>
      <c r="LXM2" s="80"/>
      <c r="LXN2" s="80"/>
      <c r="LXO2" s="80"/>
      <c r="LXP2" s="80"/>
      <c r="LXQ2" s="80"/>
      <c r="LXR2" s="80"/>
      <c r="LXS2" s="80"/>
      <c r="LXT2" s="80"/>
      <c r="LXU2" s="80"/>
      <c r="LXV2" s="80"/>
      <c r="LXW2" s="80"/>
      <c r="LXX2" s="80"/>
      <c r="LXY2" s="80"/>
      <c r="LXZ2" s="80"/>
      <c r="LYA2" s="80"/>
      <c r="LYB2" s="80"/>
      <c r="LYC2" s="80"/>
      <c r="LYD2" s="80"/>
      <c r="LYE2" s="80"/>
      <c r="LYF2" s="80"/>
      <c r="LYG2" s="80"/>
      <c r="LYH2" s="80"/>
      <c r="LYI2" s="80"/>
      <c r="LYJ2" s="80"/>
      <c r="LYK2" s="80"/>
      <c r="LYL2" s="80"/>
      <c r="LYM2" s="80"/>
      <c r="LYN2" s="80"/>
      <c r="LYO2" s="80"/>
      <c r="LYP2" s="80"/>
      <c r="LYQ2" s="80"/>
      <c r="LYR2" s="80"/>
      <c r="LYS2" s="80"/>
      <c r="LYT2" s="80"/>
      <c r="LYU2" s="80"/>
      <c r="LYV2" s="80"/>
      <c r="LYW2" s="80"/>
      <c r="LYX2" s="80"/>
      <c r="LYY2" s="80"/>
      <c r="LYZ2" s="80"/>
      <c r="LZA2" s="80"/>
      <c r="LZB2" s="80"/>
      <c r="LZC2" s="80"/>
      <c r="LZD2" s="80"/>
      <c r="LZE2" s="80"/>
      <c r="LZF2" s="80"/>
      <c r="LZG2" s="80"/>
      <c r="LZH2" s="80"/>
      <c r="LZI2" s="80"/>
      <c r="LZJ2" s="80"/>
      <c r="LZK2" s="80"/>
      <c r="LZL2" s="80"/>
      <c r="LZM2" s="80"/>
      <c r="LZN2" s="80"/>
      <c r="LZO2" s="80"/>
      <c r="LZP2" s="80"/>
      <c r="LZQ2" s="80"/>
      <c r="LZR2" s="80"/>
      <c r="LZS2" s="80"/>
      <c r="LZT2" s="80"/>
      <c r="LZU2" s="80"/>
      <c r="LZV2" s="80"/>
      <c r="LZW2" s="80"/>
      <c r="LZX2" s="80"/>
      <c r="LZY2" s="80"/>
      <c r="LZZ2" s="80"/>
      <c r="MAA2" s="80"/>
      <c r="MAB2" s="80"/>
      <c r="MAC2" s="80"/>
      <c r="MAD2" s="80"/>
      <c r="MAE2" s="80"/>
      <c r="MAF2" s="80"/>
      <c r="MAG2" s="80"/>
      <c r="MAH2" s="80"/>
      <c r="MAI2" s="80"/>
      <c r="MAJ2" s="80"/>
      <c r="MAK2" s="80"/>
      <c r="MAL2" s="80"/>
      <c r="MAM2" s="80"/>
      <c r="MAN2" s="80"/>
      <c r="MAO2" s="80"/>
      <c r="MAP2" s="80"/>
      <c r="MAQ2" s="80"/>
      <c r="MAR2" s="80"/>
      <c r="MAS2" s="80"/>
      <c r="MAT2" s="80"/>
      <c r="MAU2" s="80"/>
      <c r="MAV2" s="80"/>
      <c r="MAW2" s="80"/>
      <c r="MAX2" s="80"/>
      <c r="MAY2" s="80"/>
      <c r="MAZ2" s="80"/>
      <c r="MBA2" s="80"/>
      <c r="MBB2" s="80"/>
      <c r="MBC2" s="80"/>
      <c r="MBD2" s="80"/>
      <c r="MBE2" s="80"/>
      <c r="MBF2" s="80"/>
      <c r="MBG2" s="80"/>
      <c r="MBH2" s="80"/>
      <c r="MBI2" s="80"/>
      <c r="MBJ2" s="80"/>
      <c r="MBK2" s="80"/>
      <c r="MBL2" s="80"/>
      <c r="MBM2" s="80"/>
      <c r="MBN2" s="80"/>
      <c r="MBO2" s="80"/>
      <c r="MBP2" s="80"/>
      <c r="MBQ2" s="80"/>
      <c r="MBR2" s="80"/>
      <c r="MBS2" s="80"/>
      <c r="MBT2" s="80"/>
      <c r="MBU2" s="80"/>
      <c r="MBV2" s="80"/>
      <c r="MBW2" s="80"/>
      <c r="MBX2" s="80"/>
      <c r="MBY2" s="80"/>
      <c r="MBZ2" s="80"/>
      <c r="MCA2" s="80"/>
      <c r="MCB2" s="80"/>
      <c r="MCC2" s="80"/>
      <c r="MCD2" s="80"/>
      <c r="MCE2" s="80"/>
      <c r="MCF2" s="80"/>
      <c r="MCG2" s="80"/>
      <c r="MCH2" s="80"/>
      <c r="MCI2" s="80"/>
      <c r="MCJ2" s="80"/>
      <c r="MCK2" s="80"/>
      <c r="MCL2" s="80"/>
      <c r="MCM2" s="80"/>
      <c r="MCN2" s="80"/>
      <c r="MCO2" s="80"/>
      <c r="MCP2" s="80"/>
      <c r="MCQ2" s="80"/>
      <c r="MCR2" s="80"/>
      <c r="MCS2" s="80"/>
      <c r="MCT2" s="80"/>
      <c r="MCU2" s="80"/>
      <c r="MCV2" s="80"/>
      <c r="MCW2" s="80"/>
      <c r="MCX2" s="80"/>
      <c r="MCY2" s="80"/>
      <c r="MCZ2" s="80"/>
      <c r="MDA2" s="80"/>
      <c r="MDB2" s="80"/>
      <c r="MDC2" s="80"/>
      <c r="MDD2" s="80"/>
      <c r="MDE2" s="80"/>
      <c r="MDF2" s="80"/>
      <c r="MDG2" s="80"/>
      <c r="MDH2" s="80"/>
      <c r="MDI2" s="80"/>
      <c r="MDJ2" s="80"/>
      <c r="MDK2" s="80"/>
      <c r="MDL2" s="80"/>
      <c r="MDM2" s="80"/>
      <c r="MDN2" s="80"/>
      <c r="MDO2" s="80"/>
      <c r="MDP2" s="80"/>
      <c r="MDQ2" s="80"/>
      <c r="MDR2" s="80"/>
      <c r="MDS2" s="80"/>
      <c r="MDT2" s="80"/>
      <c r="MDU2" s="80"/>
      <c r="MDV2" s="80"/>
      <c r="MDW2" s="80"/>
      <c r="MDX2" s="80"/>
      <c r="MDY2" s="80"/>
      <c r="MDZ2" s="80"/>
      <c r="MEA2" s="80"/>
      <c r="MEB2" s="80"/>
      <c r="MEC2" s="80"/>
      <c r="MED2" s="80"/>
      <c r="MEE2" s="80"/>
      <c r="MEF2" s="80"/>
      <c r="MEG2" s="80"/>
      <c r="MEH2" s="80"/>
      <c r="MEI2" s="80"/>
      <c r="MEJ2" s="80"/>
      <c r="MEK2" s="80"/>
      <c r="MEL2" s="80"/>
      <c r="MEM2" s="80"/>
      <c r="MEN2" s="80"/>
      <c r="MEO2" s="80"/>
      <c r="MEP2" s="80"/>
      <c r="MEQ2" s="80"/>
      <c r="MER2" s="80"/>
      <c r="MES2" s="80"/>
      <c r="MET2" s="80"/>
      <c r="MEU2" s="80"/>
      <c r="MEV2" s="80"/>
      <c r="MEW2" s="80"/>
      <c r="MEX2" s="80"/>
      <c r="MEY2" s="80"/>
      <c r="MEZ2" s="80"/>
      <c r="MFA2" s="80"/>
      <c r="MFB2" s="80"/>
      <c r="MFC2" s="80"/>
      <c r="MFD2" s="80"/>
      <c r="MFE2" s="80"/>
      <c r="MFF2" s="80"/>
      <c r="MFG2" s="80"/>
      <c r="MFH2" s="80"/>
      <c r="MFI2" s="80"/>
      <c r="MFJ2" s="80"/>
      <c r="MFK2" s="80"/>
      <c r="MFL2" s="80"/>
      <c r="MFM2" s="80"/>
      <c r="MFN2" s="80"/>
      <c r="MFO2" s="80"/>
      <c r="MFP2" s="80"/>
      <c r="MFQ2" s="80"/>
      <c r="MFR2" s="80"/>
      <c r="MFS2" s="80"/>
      <c r="MFT2" s="80"/>
      <c r="MFU2" s="80"/>
      <c r="MFV2" s="80"/>
      <c r="MFW2" s="80"/>
      <c r="MFX2" s="80"/>
      <c r="MFY2" s="80"/>
      <c r="MFZ2" s="80"/>
      <c r="MGA2" s="80"/>
      <c r="MGB2" s="80"/>
      <c r="MGC2" s="80"/>
      <c r="MGD2" s="80"/>
      <c r="MGE2" s="80"/>
      <c r="MGF2" s="80"/>
      <c r="MGG2" s="80"/>
      <c r="MGH2" s="80"/>
      <c r="MGI2" s="80"/>
      <c r="MGJ2" s="80"/>
      <c r="MGK2" s="80"/>
      <c r="MGL2" s="80"/>
      <c r="MGM2" s="80"/>
      <c r="MGN2" s="80"/>
      <c r="MGO2" s="80"/>
      <c r="MGP2" s="80"/>
      <c r="MGQ2" s="80"/>
      <c r="MGR2" s="80"/>
      <c r="MGS2" s="80"/>
      <c r="MGT2" s="80"/>
      <c r="MGU2" s="80"/>
      <c r="MGV2" s="80"/>
      <c r="MGW2" s="80"/>
      <c r="MGX2" s="80"/>
      <c r="MGY2" s="80"/>
      <c r="MGZ2" s="80"/>
      <c r="MHA2" s="80"/>
      <c r="MHB2" s="80"/>
      <c r="MHC2" s="80"/>
      <c r="MHD2" s="80"/>
      <c r="MHE2" s="80"/>
      <c r="MHF2" s="80"/>
      <c r="MHG2" s="80"/>
      <c r="MHH2" s="80"/>
      <c r="MHI2" s="80"/>
      <c r="MHJ2" s="80"/>
      <c r="MHK2" s="80"/>
      <c r="MHL2" s="80"/>
      <c r="MHM2" s="80"/>
      <c r="MHN2" s="80"/>
      <c r="MHO2" s="80"/>
      <c r="MHP2" s="80"/>
      <c r="MHQ2" s="80"/>
      <c r="MHR2" s="80"/>
      <c r="MHS2" s="80"/>
      <c r="MHT2" s="80"/>
      <c r="MHU2" s="80"/>
      <c r="MHV2" s="80"/>
      <c r="MHW2" s="80"/>
      <c r="MHX2" s="80"/>
      <c r="MHY2" s="80"/>
      <c r="MHZ2" s="80"/>
      <c r="MIA2" s="80"/>
      <c r="MIB2" s="80"/>
      <c r="MIC2" s="80"/>
      <c r="MID2" s="80"/>
      <c r="MIE2" s="80"/>
      <c r="MIF2" s="80"/>
      <c r="MIG2" s="80"/>
      <c r="MIH2" s="80"/>
      <c r="MII2" s="80"/>
      <c r="MIJ2" s="80"/>
      <c r="MIK2" s="80"/>
      <c r="MIL2" s="80"/>
      <c r="MIM2" s="80"/>
      <c r="MIN2" s="80"/>
      <c r="MIO2" s="80"/>
      <c r="MIP2" s="80"/>
      <c r="MIQ2" s="80"/>
      <c r="MIR2" s="80"/>
      <c r="MIS2" s="80"/>
      <c r="MIT2" s="80"/>
      <c r="MIU2" s="80"/>
      <c r="MIV2" s="80"/>
      <c r="MIW2" s="80"/>
      <c r="MIX2" s="80"/>
      <c r="MIY2" s="80"/>
      <c r="MIZ2" s="80"/>
      <c r="MJA2" s="80"/>
      <c r="MJB2" s="80"/>
      <c r="MJC2" s="80"/>
      <c r="MJD2" s="80"/>
      <c r="MJE2" s="80"/>
      <c r="MJF2" s="80"/>
      <c r="MJG2" s="80"/>
      <c r="MJH2" s="80"/>
      <c r="MJI2" s="80"/>
      <c r="MJJ2" s="80"/>
      <c r="MJK2" s="80"/>
      <c r="MJL2" s="80"/>
      <c r="MJM2" s="80"/>
      <c r="MJN2" s="80"/>
      <c r="MJO2" s="80"/>
      <c r="MJP2" s="80"/>
      <c r="MJQ2" s="80"/>
      <c r="MJR2" s="80"/>
      <c r="MJS2" s="80"/>
      <c r="MJT2" s="80"/>
      <c r="MJU2" s="80"/>
      <c r="MJV2" s="80"/>
      <c r="MJW2" s="80"/>
      <c r="MJX2" s="80"/>
      <c r="MJY2" s="80"/>
      <c r="MJZ2" s="80"/>
      <c r="MKA2" s="80"/>
      <c r="MKB2" s="80"/>
      <c r="MKC2" s="80"/>
      <c r="MKD2" s="80"/>
      <c r="MKE2" s="80"/>
      <c r="MKF2" s="80"/>
      <c r="MKG2" s="80"/>
      <c r="MKH2" s="80"/>
      <c r="MKI2" s="80"/>
      <c r="MKJ2" s="80"/>
      <c r="MKK2" s="80"/>
      <c r="MKL2" s="80"/>
      <c r="MKM2" s="80"/>
      <c r="MKN2" s="80"/>
      <c r="MKO2" s="80"/>
      <c r="MKP2" s="80"/>
      <c r="MKQ2" s="80"/>
      <c r="MKR2" s="80"/>
      <c r="MKS2" s="80"/>
      <c r="MKT2" s="80"/>
      <c r="MKU2" s="80"/>
      <c r="MKV2" s="80"/>
      <c r="MKW2" s="80"/>
      <c r="MKX2" s="80"/>
      <c r="MKY2" s="80"/>
      <c r="MKZ2" s="80"/>
      <c r="MLA2" s="80"/>
      <c r="MLB2" s="80"/>
      <c r="MLC2" s="80"/>
      <c r="MLD2" s="80"/>
      <c r="MLE2" s="80"/>
      <c r="MLF2" s="80"/>
      <c r="MLG2" s="80"/>
      <c r="MLH2" s="80"/>
      <c r="MLI2" s="80"/>
      <c r="MLJ2" s="80"/>
      <c r="MLK2" s="80"/>
      <c r="MLL2" s="80"/>
      <c r="MLM2" s="80"/>
      <c r="MLN2" s="80"/>
      <c r="MLO2" s="80"/>
      <c r="MLP2" s="80"/>
      <c r="MLQ2" s="80"/>
      <c r="MLR2" s="80"/>
      <c r="MLS2" s="80"/>
      <c r="MLT2" s="80"/>
      <c r="MLU2" s="80"/>
      <c r="MLV2" s="80"/>
      <c r="MLW2" s="80"/>
      <c r="MLX2" s="80"/>
      <c r="MLY2" s="80"/>
      <c r="MLZ2" s="80"/>
      <c r="MMA2" s="80"/>
      <c r="MMB2" s="80"/>
      <c r="MMC2" s="80"/>
      <c r="MMD2" s="80"/>
      <c r="MME2" s="80"/>
      <c r="MMF2" s="80"/>
      <c r="MMG2" s="80"/>
      <c r="MMH2" s="80"/>
      <c r="MMI2" s="80"/>
      <c r="MMJ2" s="80"/>
      <c r="MMK2" s="80"/>
      <c r="MML2" s="80"/>
      <c r="MMM2" s="80"/>
      <c r="MMN2" s="80"/>
      <c r="MMO2" s="80"/>
      <c r="MMP2" s="80"/>
      <c r="MMQ2" s="80"/>
      <c r="MMR2" s="80"/>
      <c r="MMS2" s="80"/>
      <c r="MMT2" s="80"/>
      <c r="MMU2" s="80"/>
      <c r="MMV2" s="80"/>
      <c r="MMW2" s="80"/>
      <c r="MMX2" s="80"/>
      <c r="MMY2" s="80"/>
      <c r="MMZ2" s="80"/>
      <c r="MNA2" s="80"/>
      <c r="MNB2" s="80"/>
      <c r="MNC2" s="80"/>
      <c r="MND2" s="80"/>
      <c r="MNE2" s="80"/>
      <c r="MNF2" s="80"/>
      <c r="MNG2" s="80"/>
      <c r="MNH2" s="80"/>
      <c r="MNI2" s="80"/>
      <c r="MNJ2" s="80"/>
      <c r="MNK2" s="80"/>
      <c r="MNL2" s="80"/>
      <c r="MNM2" s="80"/>
      <c r="MNN2" s="80"/>
      <c r="MNO2" s="80"/>
      <c r="MNP2" s="80"/>
      <c r="MNQ2" s="80"/>
      <c r="MNR2" s="80"/>
      <c r="MNS2" s="80"/>
      <c r="MNT2" s="80"/>
      <c r="MNU2" s="80"/>
      <c r="MNV2" s="80"/>
      <c r="MNW2" s="80"/>
      <c r="MNX2" s="80"/>
      <c r="MNY2" s="80"/>
      <c r="MNZ2" s="80"/>
      <c r="MOA2" s="80"/>
      <c r="MOB2" s="80"/>
      <c r="MOC2" s="80"/>
      <c r="MOD2" s="80"/>
      <c r="MOE2" s="80"/>
      <c r="MOF2" s="80"/>
      <c r="MOG2" s="80"/>
      <c r="MOH2" s="80"/>
      <c r="MOI2" s="80"/>
      <c r="MOJ2" s="80"/>
      <c r="MOK2" s="80"/>
      <c r="MOL2" s="80"/>
      <c r="MOM2" s="80"/>
      <c r="MON2" s="80"/>
      <c r="MOO2" s="80"/>
      <c r="MOP2" s="80"/>
      <c r="MOQ2" s="80"/>
      <c r="MOR2" s="80"/>
      <c r="MOS2" s="80"/>
      <c r="MOT2" s="80"/>
      <c r="MOU2" s="80"/>
      <c r="MOV2" s="80"/>
      <c r="MOW2" s="80"/>
      <c r="MOX2" s="80"/>
      <c r="MOY2" s="80"/>
      <c r="MOZ2" s="80"/>
      <c r="MPA2" s="80"/>
      <c r="MPB2" s="80"/>
      <c r="MPC2" s="80"/>
      <c r="MPD2" s="80"/>
      <c r="MPE2" s="80"/>
      <c r="MPF2" s="80"/>
      <c r="MPG2" s="80"/>
      <c r="MPH2" s="80"/>
      <c r="MPI2" s="80"/>
      <c r="MPJ2" s="80"/>
      <c r="MPK2" s="80"/>
      <c r="MPL2" s="80"/>
      <c r="MPM2" s="80"/>
      <c r="MPN2" s="80"/>
      <c r="MPO2" s="80"/>
      <c r="MPP2" s="80"/>
      <c r="MPQ2" s="80"/>
      <c r="MPR2" s="80"/>
      <c r="MPS2" s="80"/>
      <c r="MPT2" s="80"/>
      <c r="MPU2" s="80"/>
      <c r="MPV2" s="80"/>
      <c r="MPW2" s="80"/>
      <c r="MPX2" s="80"/>
      <c r="MPY2" s="80"/>
      <c r="MPZ2" s="80"/>
      <c r="MQA2" s="80"/>
      <c r="MQB2" s="80"/>
      <c r="MQC2" s="80"/>
      <c r="MQD2" s="80"/>
      <c r="MQE2" s="80"/>
      <c r="MQF2" s="80"/>
      <c r="MQG2" s="80"/>
      <c r="MQH2" s="80"/>
      <c r="MQI2" s="80"/>
      <c r="MQJ2" s="80"/>
      <c r="MQK2" s="80"/>
      <c r="MQL2" s="80"/>
      <c r="MQM2" s="80"/>
      <c r="MQN2" s="80"/>
      <c r="MQO2" s="80"/>
      <c r="MQP2" s="80"/>
      <c r="MQQ2" s="80"/>
      <c r="MQR2" s="80"/>
      <c r="MQS2" s="80"/>
      <c r="MQT2" s="80"/>
      <c r="MQU2" s="80"/>
      <c r="MQV2" s="80"/>
      <c r="MQW2" s="80"/>
      <c r="MQX2" s="80"/>
      <c r="MQY2" s="80"/>
      <c r="MQZ2" s="80"/>
      <c r="MRA2" s="80"/>
      <c r="MRB2" s="80"/>
      <c r="MRC2" s="80"/>
      <c r="MRD2" s="80"/>
      <c r="MRE2" s="80"/>
      <c r="MRF2" s="80"/>
      <c r="MRG2" s="80"/>
      <c r="MRH2" s="80"/>
      <c r="MRI2" s="80"/>
      <c r="MRJ2" s="80"/>
      <c r="MRK2" s="80"/>
      <c r="MRL2" s="80"/>
      <c r="MRM2" s="80"/>
      <c r="MRN2" s="80"/>
      <c r="MRO2" s="80"/>
      <c r="MRP2" s="80"/>
      <c r="MRQ2" s="80"/>
      <c r="MRR2" s="80"/>
      <c r="MRS2" s="80"/>
      <c r="MRT2" s="80"/>
      <c r="MRU2" s="80"/>
      <c r="MRV2" s="80"/>
      <c r="MRW2" s="80"/>
      <c r="MRX2" s="80"/>
      <c r="MRY2" s="80"/>
      <c r="MRZ2" s="80"/>
      <c r="MSA2" s="80"/>
      <c r="MSB2" s="80"/>
      <c r="MSC2" s="80"/>
      <c r="MSD2" s="80"/>
      <c r="MSE2" s="80"/>
      <c r="MSF2" s="80"/>
      <c r="MSG2" s="80"/>
      <c r="MSH2" s="80"/>
      <c r="MSI2" s="80"/>
      <c r="MSJ2" s="80"/>
      <c r="MSK2" s="80"/>
      <c r="MSL2" s="80"/>
      <c r="MSM2" s="80"/>
      <c r="MSN2" s="80"/>
      <c r="MSO2" s="80"/>
      <c r="MSP2" s="80"/>
      <c r="MSQ2" s="80"/>
      <c r="MSR2" s="80"/>
      <c r="MSS2" s="80"/>
      <c r="MST2" s="80"/>
      <c r="MSU2" s="80"/>
      <c r="MSV2" s="80"/>
      <c r="MSW2" s="80"/>
      <c r="MSX2" s="80"/>
      <c r="MSY2" s="80"/>
      <c r="MSZ2" s="80"/>
      <c r="MTA2" s="80"/>
      <c r="MTB2" s="80"/>
      <c r="MTC2" s="80"/>
      <c r="MTD2" s="80"/>
      <c r="MTE2" s="80"/>
      <c r="MTF2" s="80"/>
      <c r="MTG2" s="80"/>
      <c r="MTH2" s="80"/>
      <c r="MTI2" s="80"/>
      <c r="MTJ2" s="80"/>
      <c r="MTK2" s="80"/>
      <c r="MTL2" s="80"/>
      <c r="MTM2" s="80"/>
      <c r="MTN2" s="80"/>
      <c r="MTO2" s="80"/>
      <c r="MTP2" s="80"/>
      <c r="MTQ2" s="80"/>
      <c r="MTR2" s="80"/>
      <c r="MTS2" s="80"/>
      <c r="MTT2" s="80"/>
      <c r="MTU2" s="80"/>
      <c r="MTV2" s="80"/>
      <c r="MTW2" s="80"/>
      <c r="MTX2" s="80"/>
      <c r="MTY2" s="80"/>
      <c r="MTZ2" s="80"/>
      <c r="MUA2" s="80"/>
      <c r="MUB2" s="80"/>
      <c r="MUC2" s="80"/>
      <c r="MUD2" s="80"/>
      <c r="MUE2" s="80"/>
      <c r="MUF2" s="80"/>
      <c r="MUG2" s="80"/>
      <c r="MUH2" s="80"/>
      <c r="MUI2" s="80"/>
      <c r="MUJ2" s="80"/>
      <c r="MUK2" s="80"/>
      <c r="MUL2" s="80"/>
      <c r="MUM2" s="80"/>
      <c r="MUN2" s="80"/>
      <c r="MUO2" s="80"/>
      <c r="MUP2" s="80"/>
      <c r="MUQ2" s="80"/>
      <c r="MUR2" s="80"/>
      <c r="MUS2" s="80"/>
      <c r="MUT2" s="80"/>
      <c r="MUU2" s="80"/>
      <c r="MUV2" s="80"/>
      <c r="MUW2" s="80"/>
      <c r="MUX2" s="80"/>
      <c r="MUY2" s="80"/>
      <c r="MUZ2" s="80"/>
      <c r="MVA2" s="80"/>
      <c r="MVB2" s="80"/>
      <c r="MVC2" s="80"/>
      <c r="MVD2" s="80"/>
      <c r="MVE2" s="80"/>
      <c r="MVF2" s="80"/>
      <c r="MVG2" s="80"/>
      <c r="MVH2" s="80"/>
      <c r="MVI2" s="80"/>
      <c r="MVJ2" s="80"/>
      <c r="MVK2" s="80"/>
      <c r="MVL2" s="80"/>
      <c r="MVM2" s="80"/>
      <c r="MVN2" s="80"/>
      <c r="MVO2" s="80"/>
      <c r="MVP2" s="80"/>
      <c r="MVQ2" s="80"/>
      <c r="MVR2" s="80"/>
      <c r="MVS2" s="80"/>
      <c r="MVT2" s="80"/>
      <c r="MVU2" s="80"/>
      <c r="MVV2" s="80"/>
      <c r="MVW2" s="80"/>
      <c r="MVX2" s="80"/>
      <c r="MVY2" s="80"/>
      <c r="MVZ2" s="80"/>
      <c r="MWA2" s="80"/>
      <c r="MWB2" s="80"/>
      <c r="MWC2" s="80"/>
      <c r="MWD2" s="80"/>
      <c r="MWE2" s="80"/>
      <c r="MWF2" s="80"/>
      <c r="MWG2" s="80"/>
      <c r="MWH2" s="80"/>
      <c r="MWI2" s="80"/>
      <c r="MWJ2" s="80"/>
      <c r="MWK2" s="80"/>
      <c r="MWL2" s="80"/>
      <c r="MWM2" s="80"/>
      <c r="MWN2" s="80"/>
      <c r="MWO2" s="80"/>
      <c r="MWP2" s="80"/>
      <c r="MWQ2" s="80"/>
      <c r="MWR2" s="80"/>
      <c r="MWS2" s="80"/>
      <c r="MWT2" s="80"/>
      <c r="MWU2" s="80"/>
      <c r="MWV2" s="80"/>
      <c r="MWW2" s="80"/>
      <c r="MWX2" s="80"/>
      <c r="MWY2" s="80"/>
      <c r="MWZ2" s="80"/>
      <c r="MXA2" s="80"/>
      <c r="MXB2" s="80"/>
      <c r="MXC2" s="80"/>
      <c r="MXD2" s="80"/>
      <c r="MXE2" s="80"/>
      <c r="MXF2" s="80"/>
      <c r="MXG2" s="80"/>
      <c r="MXH2" s="80"/>
      <c r="MXI2" s="80"/>
      <c r="MXJ2" s="80"/>
      <c r="MXK2" s="80"/>
      <c r="MXL2" s="80"/>
      <c r="MXM2" s="80"/>
      <c r="MXN2" s="80"/>
      <c r="MXO2" s="80"/>
      <c r="MXP2" s="80"/>
      <c r="MXQ2" s="80"/>
      <c r="MXR2" s="80"/>
      <c r="MXS2" s="80"/>
      <c r="MXT2" s="80"/>
      <c r="MXU2" s="80"/>
      <c r="MXV2" s="80"/>
      <c r="MXW2" s="80"/>
      <c r="MXX2" s="80"/>
      <c r="MXY2" s="80"/>
      <c r="MXZ2" s="80"/>
      <c r="MYA2" s="80"/>
      <c r="MYB2" s="80"/>
      <c r="MYC2" s="80"/>
      <c r="MYD2" s="80"/>
      <c r="MYE2" s="80"/>
      <c r="MYF2" s="80"/>
      <c r="MYG2" s="80"/>
      <c r="MYH2" s="80"/>
      <c r="MYI2" s="80"/>
      <c r="MYJ2" s="80"/>
      <c r="MYK2" s="80"/>
      <c r="MYL2" s="80"/>
      <c r="MYM2" s="80"/>
      <c r="MYN2" s="80"/>
      <c r="MYO2" s="80"/>
      <c r="MYP2" s="80"/>
      <c r="MYQ2" s="80"/>
      <c r="MYR2" s="80"/>
      <c r="MYS2" s="80"/>
      <c r="MYT2" s="80"/>
      <c r="MYU2" s="80"/>
      <c r="MYV2" s="80"/>
      <c r="MYW2" s="80"/>
      <c r="MYX2" s="80"/>
      <c r="MYY2" s="80"/>
      <c r="MYZ2" s="80"/>
      <c r="MZA2" s="80"/>
      <c r="MZB2" s="80"/>
      <c r="MZC2" s="80"/>
      <c r="MZD2" s="80"/>
      <c r="MZE2" s="80"/>
      <c r="MZF2" s="80"/>
      <c r="MZG2" s="80"/>
      <c r="MZH2" s="80"/>
      <c r="MZI2" s="80"/>
      <c r="MZJ2" s="80"/>
      <c r="MZK2" s="80"/>
      <c r="MZL2" s="80"/>
      <c r="MZM2" s="80"/>
      <c r="MZN2" s="80"/>
      <c r="MZO2" s="80"/>
      <c r="MZP2" s="80"/>
      <c r="MZQ2" s="80"/>
      <c r="MZR2" s="80"/>
      <c r="MZS2" s="80"/>
      <c r="MZT2" s="80"/>
      <c r="MZU2" s="80"/>
      <c r="MZV2" s="80"/>
      <c r="MZW2" s="80"/>
      <c r="MZX2" s="80"/>
      <c r="MZY2" s="80"/>
      <c r="MZZ2" s="80"/>
      <c r="NAA2" s="80"/>
      <c r="NAB2" s="80"/>
      <c r="NAC2" s="80"/>
      <c r="NAD2" s="80"/>
      <c r="NAE2" s="80"/>
      <c r="NAF2" s="80"/>
      <c r="NAG2" s="80"/>
      <c r="NAH2" s="80"/>
      <c r="NAI2" s="80"/>
      <c r="NAJ2" s="80"/>
      <c r="NAK2" s="80"/>
      <c r="NAL2" s="80"/>
      <c r="NAM2" s="80"/>
      <c r="NAN2" s="80"/>
      <c r="NAO2" s="80"/>
      <c r="NAP2" s="80"/>
      <c r="NAQ2" s="80"/>
      <c r="NAR2" s="80"/>
      <c r="NAS2" s="80"/>
      <c r="NAT2" s="80"/>
      <c r="NAU2" s="80"/>
      <c r="NAV2" s="80"/>
      <c r="NAW2" s="80"/>
      <c r="NAX2" s="80"/>
      <c r="NAY2" s="80"/>
      <c r="NAZ2" s="80"/>
      <c r="NBA2" s="80"/>
      <c r="NBB2" s="80"/>
      <c r="NBC2" s="80"/>
      <c r="NBD2" s="80"/>
      <c r="NBE2" s="80"/>
      <c r="NBF2" s="80"/>
      <c r="NBG2" s="80"/>
      <c r="NBH2" s="80"/>
      <c r="NBI2" s="80"/>
      <c r="NBJ2" s="80"/>
      <c r="NBK2" s="80"/>
      <c r="NBL2" s="80"/>
      <c r="NBM2" s="80"/>
      <c r="NBN2" s="80"/>
      <c r="NBO2" s="80"/>
      <c r="NBP2" s="80"/>
      <c r="NBQ2" s="80"/>
      <c r="NBR2" s="80"/>
      <c r="NBS2" s="80"/>
      <c r="NBT2" s="80"/>
      <c r="NBU2" s="80"/>
      <c r="NBV2" s="80"/>
      <c r="NBW2" s="80"/>
      <c r="NBX2" s="80"/>
      <c r="NBY2" s="80"/>
      <c r="NBZ2" s="80"/>
      <c r="NCA2" s="80"/>
      <c r="NCB2" s="80"/>
      <c r="NCC2" s="80"/>
      <c r="NCD2" s="80"/>
      <c r="NCE2" s="80"/>
      <c r="NCF2" s="80"/>
      <c r="NCG2" s="80"/>
      <c r="NCH2" s="80"/>
      <c r="NCI2" s="80"/>
      <c r="NCJ2" s="80"/>
      <c r="NCK2" s="80"/>
      <c r="NCL2" s="80"/>
      <c r="NCM2" s="80"/>
      <c r="NCN2" s="80"/>
      <c r="NCO2" s="80"/>
      <c r="NCP2" s="80"/>
      <c r="NCQ2" s="80"/>
      <c r="NCR2" s="80"/>
      <c r="NCS2" s="80"/>
      <c r="NCT2" s="80"/>
      <c r="NCU2" s="80"/>
      <c r="NCV2" s="80"/>
      <c r="NCW2" s="80"/>
      <c r="NCX2" s="80"/>
      <c r="NCY2" s="80"/>
      <c r="NCZ2" s="80"/>
      <c r="NDA2" s="80"/>
      <c r="NDB2" s="80"/>
      <c r="NDC2" s="80"/>
      <c r="NDD2" s="80"/>
      <c r="NDE2" s="80"/>
      <c r="NDF2" s="80"/>
      <c r="NDG2" s="80"/>
      <c r="NDH2" s="80"/>
      <c r="NDI2" s="80"/>
      <c r="NDJ2" s="80"/>
      <c r="NDK2" s="80"/>
      <c r="NDL2" s="80"/>
      <c r="NDM2" s="80"/>
      <c r="NDN2" s="80"/>
      <c r="NDO2" s="80"/>
      <c r="NDP2" s="80"/>
      <c r="NDQ2" s="80"/>
      <c r="NDR2" s="80"/>
      <c r="NDS2" s="80"/>
      <c r="NDT2" s="80"/>
      <c r="NDU2" s="80"/>
      <c r="NDV2" s="80"/>
      <c r="NDW2" s="80"/>
      <c r="NDX2" s="80"/>
      <c r="NDY2" s="80"/>
      <c r="NDZ2" s="80"/>
      <c r="NEA2" s="80"/>
      <c r="NEB2" s="80"/>
      <c r="NEC2" s="80"/>
      <c r="NED2" s="80"/>
      <c r="NEE2" s="80"/>
      <c r="NEF2" s="80"/>
      <c r="NEG2" s="80"/>
      <c r="NEH2" s="80"/>
      <c r="NEI2" s="80"/>
      <c r="NEJ2" s="80"/>
      <c r="NEK2" s="80"/>
      <c r="NEL2" s="80"/>
      <c r="NEM2" s="80"/>
      <c r="NEN2" s="80"/>
      <c r="NEO2" s="80"/>
      <c r="NEP2" s="80"/>
      <c r="NEQ2" s="80"/>
      <c r="NER2" s="80"/>
      <c r="NES2" s="80"/>
      <c r="NET2" s="80"/>
      <c r="NEU2" s="80"/>
      <c r="NEV2" s="80"/>
      <c r="NEW2" s="80"/>
      <c r="NEX2" s="80"/>
      <c r="NEY2" s="80"/>
      <c r="NEZ2" s="80"/>
      <c r="NFA2" s="80"/>
      <c r="NFB2" s="80"/>
      <c r="NFC2" s="80"/>
      <c r="NFD2" s="80"/>
      <c r="NFE2" s="80"/>
      <c r="NFF2" s="80"/>
      <c r="NFG2" s="80"/>
      <c r="NFH2" s="80"/>
      <c r="NFI2" s="80"/>
      <c r="NFJ2" s="80"/>
      <c r="NFK2" s="80"/>
      <c r="NFL2" s="80"/>
      <c r="NFM2" s="80"/>
      <c r="NFN2" s="80"/>
      <c r="NFO2" s="80"/>
      <c r="NFP2" s="80"/>
      <c r="NFQ2" s="80"/>
      <c r="NFR2" s="80"/>
      <c r="NFS2" s="80"/>
      <c r="NFT2" s="80"/>
      <c r="NFU2" s="80"/>
      <c r="NFV2" s="80"/>
      <c r="NFW2" s="80"/>
      <c r="NFX2" s="80"/>
      <c r="NFY2" s="80"/>
      <c r="NFZ2" s="80"/>
      <c r="NGA2" s="80"/>
      <c r="NGB2" s="80"/>
      <c r="NGC2" s="80"/>
      <c r="NGD2" s="80"/>
      <c r="NGE2" s="80"/>
      <c r="NGF2" s="80"/>
      <c r="NGG2" s="80"/>
      <c r="NGH2" s="80"/>
      <c r="NGI2" s="80"/>
      <c r="NGJ2" s="80"/>
      <c r="NGK2" s="80"/>
      <c r="NGL2" s="80"/>
      <c r="NGM2" s="80"/>
      <c r="NGN2" s="80"/>
      <c r="NGO2" s="80"/>
      <c r="NGP2" s="80"/>
      <c r="NGQ2" s="80"/>
      <c r="NGR2" s="80"/>
      <c r="NGS2" s="80"/>
      <c r="NGT2" s="80"/>
      <c r="NGU2" s="80"/>
      <c r="NGV2" s="80"/>
      <c r="NGW2" s="80"/>
      <c r="NGX2" s="80"/>
      <c r="NGY2" s="80"/>
      <c r="NGZ2" s="80"/>
      <c r="NHA2" s="80"/>
      <c r="NHB2" s="80"/>
      <c r="NHC2" s="80"/>
      <c r="NHD2" s="80"/>
      <c r="NHE2" s="80"/>
      <c r="NHF2" s="80"/>
      <c r="NHG2" s="80"/>
      <c r="NHH2" s="80"/>
      <c r="NHI2" s="80"/>
      <c r="NHJ2" s="80"/>
      <c r="NHK2" s="80"/>
      <c r="NHL2" s="80"/>
      <c r="NHM2" s="80"/>
      <c r="NHN2" s="80"/>
      <c r="NHO2" s="80"/>
      <c r="NHP2" s="80"/>
      <c r="NHQ2" s="80"/>
      <c r="NHR2" s="80"/>
      <c r="NHS2" s="80"/>
      <c r="NHT2" s="80"/>
      <c r="NHU2" s="80"/>
      <c r="NHV2" s="80"/>
      <c r="NHW2" s="80"/>
      <c r="NHX2" s="80"/>
      <c r="NHY2" s="80"/>
      <c r="NHZ2" s="80"/>
      <c r="NIA2" s="80"/>
      <c r="NIB2" s="80"/>
      <c r="NIC2" s="80"/>
      <c r="NID2" s="80"/>
      <c r="NIE2" s="80"/>
      <c r="NIF2" s="80"/>
      <c r="NIG2" s="80"/>
      <c r="NIH2" s="80"/>
      <c r="NII2" s="80"/>
      <c r="NIJ2" s="80"/>
      <c r="NIK2" s="80"/>
      <c r="NIL2" s="80"/>
      <c r="NIM2" s="80"/>
      <c r="NIN2" s="80"/>
      <c r="NIO2" s="80"/>
      <c r="NIP2" s="80"/>
      <c r="NIQ2" s="80"/>
      <c r="NIR2" s="80"/>
      <c r="NIS2" s="80"/>
      <c r="NIT2" s="80"/>
      <c r="NIU2" s="80"/>
      <c r="NIV2" s="80"/>
      <c r="NIW2" s="80"/>
      <c r="NIX2" s="80"/>
      <c r="NIY2" s="80"/>
      <c r="NIZ2" s="80"/>
      <c r="NJA2" s="80"/>
      <c r="NJB2" s="80"/>
      <c r="NJC2" s="80"/>
      <c r="NJD2" s="80"/>
      <c r="NJE2" s="80"/>
      <c r="NJF2" s="80"/>
      <c r="NJG2" s="80"/>
      <c r="NJH2" s="80"/>
      <c r="NJI2" s="80"/>
      <c r="NJJ2" s="80"/>
      <c r="NJK2" s="80"/>
      <c r="NJL2" s="80"/>
      <c r="NJM2" s="80"/>
      <c r="NJN2" s="80"/>
      <c r="NJO2" s="80"/>
      <c r="NJP2" s="80"/>
      <c r="NJQ2" s="80"/>
      <c r="NJR2" s="80"/>
      <c r="NJS2" s="80"/>
      <c r="NJT2" s="80"/>
      <c r="NJU2" s="80"/>
      <c r="NJV2" s="80"/>
      <c r="NJW2" s="80"/>
      <c r="NJX2" s="80"/>
      <c r="NJY2" s="80"/>
      <c r="NJZ2" s="80"/>
      <c r="NKA2" s="80"/>
      <c r="NKB2" s="80"/>
      <c r="NKC2" s="80"/>
      <c r="NKD2" s="80"/>
      <c r="NKE2" s="80"/>
      <c r="NKF2" s="80"/>
      <c r="NKG2" s="80"/>
      <c r="NKH2" s="80"/>
      <c r="NKI2" s="80"/>
      <c r="NKJ2" s="80"/>
      <c r="NKK2" s="80"/>
      <c r="NKL2" s="80"/>
      <c r="NKM2" s="80"/>
      <c r="NKN2" s="80"/>
      <c r="NKO2" s="80"/>
      <c r="NKP2" s="80"/>
      <c r="NKQ2" s="80"/>
      <c r="NKR2" s="80"/>
      <c r="NKS2" s="80"/>
      <c r="NKT2" s="80"/>
      <c r="NKU2" s="80"/>
      <c r="NKV2" s="80"/>
      <c r="NKW2" s="80"/>
      <c r="NKX2" s="80"/>
      <c r="NKY2" s="80"/>
      <c r="NKZ2" s="80"/>
      <c r="NLA2" s="80"/>
      <c r="NLB2" s="80"/>
      <c r="NLC2" s="80"/>
      <c r="NLD2" s="80"/>
      <c r="NLE2" s="80"/>
      <c r="NLF2" s="80"/>
      <c r="NLG2" s="80"/>
      <c r="NLH2" s="80"/>
      <c r="NLI2" s="80"/>
      <c r="NLJ2" s="80"/>
      <c r="NLK2" s="80"/>
      <c r="NLL2" s="80"/>
      <c r="NLM2" s="80"/>
      <c r="NLN2" s="80"/>
      <c r="NLO2" s="80"/>
      <c r="NLP2" s="80"/>
      <c r="NLQ2" s="80"/>
      <c r="NLR2" s="80"/>
      <c r="NLS2" s="80"/>
      <c r="NLT2" s="80"/>
      <c r="NLU2" s="80"/>
      <c r="NLV2" s="80"/>
      <c r="NLW2" s="80"/>
      <c r="NLX2" s="80"/>
      <c r="NLY2" s="80"/>
      <c r="NLZ2" s="80"/>
      <c r="NMA2" s="80"/>
      <c r="NMB2" s="80"/>
      <c r="NMC2" s="80"/>
      <c r="NMD2" s="80"/>
      <c r="NME2" s="80"/>
      <c r="NMF2" s="80"/>
      <c r="NMG2" s="80"/>
      <c r="NMH2" s="80"/>
      <c r="NMI2" s="80"/>
      <c r="NMJ2" s="80"/>
      <c r="NMK2" s="80"/>
      <c r="NML2" s="80"/>
      <c r="NMM2" s="80"/>
      <c r="NMN2" s="80"/>
      <c r="NMO2" s="80"/>
      <c r="NMP2" s="80"/>
      <c r="NMQ2" s="80"/>
      <c r="NMR2" s="80"/>
      <c r="NMS2" s="80"/>
      <c r="NMT2" s="80"/>
      <c r="NMU2" s="80"/>
      <c r="NMV2" s="80"/>
      <c r="NMW2" s="80"/>
      <c r="NMX2" s="80"/>
      <c r="NMY2" s="80"/>
      <c r="NMZ2" s="80"/>
      <c r="NNA2" s="80"/>
      <c r="NNB2" s="80"/>
      <c r="NNC2" s="80"/>
      <c r="NND2" s="80"/>
      <c r="NNE2" s="80"/>
      <c r="NNF2" s="80"/>
      <c r="NNG2" s="80"/>
      <c r="NNH2" s="80"/>
      <c r="NNI2" s="80"/>
      <c r="NNJ2" s="80"/>
      <c r="NNK2" s="80"/>
      <c r="NNL2" s="80"/>
      <c r="NNM2" s="80"/>
      <c r="NNN2" s="80"/>
      <c r="NNO2" s="80"/>
      <c r="NNP2" s="80"/>
      <c r="NNQ2" s="80"/>
      <c r="NNR2" s="80"/>
      <c r="NNS2" s="80"/>
      <c r="NNT2" s="80"/>
      <c r="NNU2" s="80"/>
      <c r="NNV2" s="80"/>
      <c r="NNW2" s="80"/>
      <c r="NNX2" s="80"/>
      <c r="NNY2" s="80"/>
      <c r="NNZ2" s="80"/>
      <c r="NOA2" s="80"/>
      <c r="NOB2" s="80"/>
      <c r="NOC2" s="80"/>
      <c r="NOD2" s="80"/>
      <c r="NOE2" s="80"/>
      <c r="NOF2" s="80"/>
      <c r="NOG2" s="80"/>
      <c r="NOH2" s="80"/>
      <c r="NOI2" s="80"/>
      <c r="NOJ2" s="80"/>
      <c r="NOK2" s="80"/>
      <c r="NOL2" s="80"/>
      <c r="NOM2" s="80"/>
      <c r="NON2" s="80"/>
      <c r="NOO2" s="80"/>
      <c r="NOP2" s="80"/>
      <c r="NOQ2" s="80"/>
      <c r="NOR2" s="80"/>
      <c r="NOS2" s="80"/>
      <c r="NOT2" s="80"/>
      <c r="NOU2" s="80"/>
      <c r="NOV2" s="80"/>
      <c r="NOW2" s="80"/>
      <c r="NOX2" s="80"/>
      <c r="NOY2" s="80"/>
      <c r="NOZ2" s="80"/>
      <c r="NPA2" s="80"/>
      <c r="NPB2" s="80"/>
      <c r="NPC2" s="80"/>
      <c r="NPD2" s="80"/>
      <c r="NPE2" s="80"/>
      <c r="NPF2" s="80"/>
      <c r="NPG2" s="80"/>
      <c r="NPH2" s="80"/>
      <c r="NPI2" s="80"/>
      <c r="NPJ2" s="80"/>
      <c r="NPK2" s="80"/>
      <c r="NPL2" s="80"/>
      <c r="NPM2" s="80"/>
      <c r="NPN2" s="80"/>
      <c r="NPO2" s="80"/>
      <c r="NPP2" s="80"/>
      <c r="NPQ2" s="80"/>
      <c r="NPR2" s="80"/>
      <c r="NPS2" s="80"/>
      <c r="NPT2" s="80"/>
      <c r="NPU2" s="80"/>
      <c r="NPV2" s="80"/>
      <c r="NPW2" s="80"/>
      <c r="NPX2" s="80"/>
      <c r="NPY2" s="80"/>
      <c r="NPZ2" s="80"/>
      <c r="NQA2" s="80"/>
      <c r="NQB2" s="80"/>
      <c r="NQC2" s="80"/>
      <c r="NQD2" s="80"/>
      <c r="NQE2" s="80"/>
      <c r="NQF2" s="80"/>
      <c r="NQG2" s="80"/>
      <c r="NQH2" s="80"/>
      <c r="NQI2" s="80"/>
      <c r="NQJ2" s="80"/>
      <c r="NQK2" s="80"/>
      <c r="NQL2" s="80"/>
      <c r="NQM2" s="80"/>
      <c r="NQN2" s="80"/>
      <c r="NQO2" s="80"/>
      <c r="NQP2" s="80"/>
      <c r="NQQ2" s="80"/>
      <c r="NQR2" s="80"/>
      <c r="NQS2" s="80"/>
      <c r="NQT2" s="80"/>
      <c r="NQU2" s="80"/>
      <c r="NQV2" s="80"/>
      <c r="NQW2" s="80"/>
      <c r="NQX2" s="80"/>
      <c r="NQY2" s="80"/>
      <c r="NQZ2" s="80"/>
      <c r="NRA2" s="80"/>
      <c r="NRB2" s="80"/>
      <c r="NRC2" s="80"/>
      <c r="NRD2" s="80"/>
      <c r="NRE2" s="80"/>
      <c r="NRF2" s="80"/>
      <c r="NRG2" s="80"/>
      <c r="NRH2" s="80"/>
      <c r="NRI2" s="80"/>
      <c r="NRJ2" s="80"/>
      <c r="NRK2" s="80"/>
      <c r="NRL2" s="80"/>
      <c r="NRM2" s="80"/>
      <c r="NRN2" s="80"/>
      <c r="NRO2" s="80"/>
      <c r="NRP2" s="80"/>
      <c r="NRQ2" s="80"/>
      <c r="NRR2" s="80"/>
      <c r="NRS2" s="80"/>
      <c r="NRT2" s="80"/>
      <c r="NRU2" s="80"/>
      <c r="NRV2" s="80"/>
      <c r="NRW2" s="80"/>
      <c r="NRX2" s="80"/>
      <c r="NRY2" s="80"/>
      <c r="NRZ2" s="80"/>
      <c r="NSA2" s="80"/>
      <c r="NSB2" s="80"/>
      <c r="NSC2" s="80"/>
      <c r="NSD2" s="80"/>
      <c r="NSE2" s="80"/>
      <c r="NSF2" s="80"/>
      <c r="NSG2" s="80"/>
      <c r="NSH2" s="80"/>
      <c r="NSI2" s="80"/>
      <c r="NSJ2" s="80"/>
      <c r="NSK2" s="80"/>
      <c r="NSL2" s="80"/>
      <c r="NSM2" s="80"/>
      <c r="NSN2" s="80"/>
      <c r="NSO2" s="80"/>
      <c r="NSP2" s="80"/>
      <c r="NSQ2" s="80"/>
      <c r="NSR2" s="80"/>
      <c r="NSS2" s="80"/>
      <c r="NST2" s="80"/>
      <c r="NSU2" s="80"/>
      <c r="NSV2" s="80"/>
      <c r="NSW2" s="80"/>
      <c r="NSX2" s="80"/>
      <c r="NSY2" s="80"/>
      <c r="NSZ2" s="80"/>
      <c r="NTA2" s="80"/>
      <c r="NTB2" s="80"/>
      <c r="NTC2" s="80"/>
      <c r="NTD2" s="80"/>
      <c r="NTE2" s="80"/>
      <c r="NTF2" s="80"/>
      <c r="NTG2" s="80"/>
      <c r="NTH2" s="80"/>
      <c r="NTI2" s="80"/>
      <c r="NTJ2" s="80"/>
      <c r="NTK2" s="80"/>
      <c r="NTL2" s="80"/>
      <c r="NTM2" s="80"/>
      <c r="NTN2" s="80"/>
      <c r="NTO2" s="80"/>
      <c r="NTP2" s="80"/>
      <c r="NTQ2" s="80"/>
      <c r="NTR2" s="80"/>
      <c r="NTS2" s="80"/>
      <c r="NTT2" s="80"/>
      <c r="NTU2" s="80"/>
      <c r="NTV2" s="80"/>
      <c r="NTW2" s="80"/>
      <c r="NTX2" s="80"/>
      <c r="NTY2" s="80"/>
      <c r="NTZ2" s="80"/>
      <c r="NUA2" s="80"/>
      <c r="NUB2" s="80"/>
      <c r="NUC2" s="80"/>
      <c r="NUD2" s="80"/>
      <c r="NUE2" s="80"/>
      <c r="NUF2" s="80"/>
      <c r="NUG2" s="80"/>
      <c r="NUH2" s="80"/>
      <c r="NUI2" s="80"/>
      <c r="NUJ2" s="80"/>
      <c r="NUK2" s="80"/>
      <c r="NUL2" s="80"/>
      <c r="NUM2" s="80"/>
      <c r="NUN2" s="80"/>
      <c r="NUO2" s="80"/>
      <c r="NUP2" s="80"/>
      <c r="NUQ2" s="80"/>
      <c r="NUR2" s="80"/>
      <c r="NUS2" s="80"/>
      <c r="NUT2" s="80"/>
      <c r="NUU2" s="80"/>
      <c r="NUV2" s="80"/>
      <c r="NUW2" s="80"/>
      <c r="NUX2" s="80"/>
      <c r="NUY2" s="80"/>
      <c r="NUZ2" s="80"/>
      <c r="NVA2" s="80"/>
      <c r="NVB2" s="80"/>
      <c r="NVC2" s="80"/>
      <c r="NVD2" s="80"/>
      <c r="NVE2" s="80"/>
      <c r="NVF2" s="80"/>
      <c r="NVG2" s="80"/>
      <c r="NVH2" s="80"/>
      <c r="NVI2" s="80"/>
      <c r="NVJ2" s="80"/>
      <c r="NVK2" s="80"/>
      <c r="NVL2" s="80"/>
      <c r="NVM2" s="80"/>
      <c r="NVN2" s="80"/>
      <c r="NVO2" s="80"/>
      <c r="NVP2" s="80"/>
      <c r="NVQ2" s="80"/>
      <c r="NVR2" s="80"/>
      <c r="NVS2" s="80"/>
      <c r="NVT2" s="80"/>
      <c r="NVU2" s="80"/>
      <c r="NVV2" s="80"/>
      <c r="NVW2" s="80"/>
      <c r="NVX2" s="80"/>
      <c r="NVY2" s="80"/>
      <c r="NVZ2" s="80"/>
      <c r="NWA2" s="80"/>
      <c r="NWB2" s="80"/>
      <c r="NWC2" s="80"/>
      <c r="NWD2" s="80"/>
      <c r="NWE2" s="80"/>
      <c r="NWF2" s="80"/>
      <c r="NWG2" s="80"/>
      <c r="NWH2" s="80"/>
      <c r="NWI2" s="80"/>
      <c r="NWJ2" s="80"/>
      <c r="NWK2" s="80"/>
      <c r="NWL2" s="80"/>
      <c r="NWM2" s="80"/>
      <c r="NWN2" s="80"/>
      <c r="NWO2" s="80"/>
      <c r="NWP2" s="80"/>
      <c r="NWQ2" s="80"/>
      <c r="NWR2" s="80"/>
      <c r="NWS2" s="80"/>
      <c r="NWT2" s="80"/>
      <c r="NWU2" s="80"/>
      <c r="NWV2" s="80"/>
      <c r="NWW2" s="80"/>
      <c r="NWX2" s="80"/>
      <c r="NWY2" s="80"/>
      <c r="NWZ2" s="80"/>
      <c r="NXA2" s="80"/>
      <c r="NXB2" s="80"/>
      <c r="NXC2" s="80"/>
      <c r="NXD2" s="80"/>
      <c r="NXE2" s="80"/>
      <c r="NXF2" s="80"/>
      <c r="NXG2" s="80"/>
      <c r="NXH2" s="80"/>
      <c r="NXI2" s="80"/>
      <c r="NXJ2" s="80"/>
      <c r="NXK2" s="80"/>
      <c r="NXL2" s="80"/>
      <c r="NXM2" s="80"/>
      <c r="NXN2" s="80"/>
      <c r="NXO2" s="80"/>
      <c r="NXP2" s="80"/>
      <c r="NXQ2" s="80"/>
      <c r="NXR2" s="80"/>
      <c r="NXS2" s="80"/>
      <c r="NXT2" s="80"/>
      <c r="NXU2" s="80"/>
      <c r="NXV2" s="80"/>
      <c r="NXW2" s="80"/>
      <c r="NXX2" s="80"/>
      <c r="NXY2" s="80"/>
      <c r="NXZ2" s="80"/>
      <c r="NYA2" s="80"/>
      <c r="NYB2" s="80"/>
      <c r="NYC2" s="80"/>
      <c r="NYD2" s="80"/>
      <c r="NYE2" s="80"/>
      <c r="NYF2" s="80"/>
      <c r="NYG2" s="80"/>
      <c r="NYH2" s="80"/>
      <c r="NYI2" s="80"/>
      <c r="NYJ2" s="80"/>
      <c r="NYK2" s="80"/>
      <c r="NYL2" s="80"/>
      <c r="NYM2" s="80"/>
      <c r="NYN2" s="80"/>
      <c r="NYO2" s="80"/>
      <c r="NYP2" s="80"/>
      <c r="NYQ2" s="80"/>
      <c r="NYR2" s="80"/>
      <c r="NYS2" s="80"/>
      <c r="NYT2" s="80"/>
      <c r="NYU2" s="80"/>
      <c r="NYV2" s="80"/>
      <c r="NYW2" s="80"/>
      <c r="NYX2" s="80"/>
      <c r="NYY2" s="80"/>
      <c r="NYZ2" s="80"/>
      <c r="NZA2" s="80"/>
      <c r="NZB2" s="80"/>
      <c r="NZC2" s="80"/>
      <c r="NZD2" s="80"/>
      <c r="NZE2" s="80"/>
      <c r="NZF2" s="80"/>
      <c r="NZG2" s="80"/>
      <c r="NZH2" s="80"/>
      <c r="NZI2" s="80"/>
      <c r="NZJ2" s="80"/>
      <c r="NZK2" s="80"/>
      <c r="NZL2" s="80"/>
      <c r="NZM2" s="80"/>
      <c r="NZN2" s="80"/>
      <c r="NZO2" s="80"/>
      <c r="NZP2" s="80"/>
      <c r="NZQ2" s="80"/>
      <c r="NZR2" s="80"/>
      <c r="NZS2" s="80"/>
      <c r="NZT2" s="80"/>
      <c r="NZU2" s="80"/>
      <c r="NZV2" s="80"/>
      <c r="NZW2" s="80"/>
      <c r="NZX2" s="80"/>
      <c r="NZY2" s="80"/>
      <c r="NZZ2" s="80"/>
      <c r="OAA2" s="80"/>
      <c r="OAB2" s="80"/>
      <c r="OAC2" s="80"/>
      <c r="OAD2" s="80"/>
      <c r="OAE2" s="80"/>
      <c r="OAF2" s="80"/>
      <c r="OAG2" s="80"/>
      <c r="OAH2" s="80"/>
      <c r="OAI2" s="80"/>
      <c r="OAJ2" s="80"/>
      <c r="OAK2" s="80"/>
      <c r="OAL2" s="80"/>
      <c r="OAM2" s="80"/>
      <c r="OAN2" s="80"/>
      <c r="OAO2" s="80"/>
      <c r="OAP2" s="80"/>
      <c r="OAQ2" s="80"/>
      <c r="OAR2" s="80"/>
      <c r="OAS2" s="80"/>
      <c r="OAT2" s="80"/>
      <c r="OAU2" s="80"/>
      <c r="OAV2" s="80"/>
      <c r="OAW2" s="80"/>
      <c r="OAX2" s="80"/>
      <c r="OAY2" s="80"/>
      <c r="OAZ2" s="80"/>
      <c r="OBA2" s="80"/>
      <c r="OBB2" s="80"/>
      <c r="OBC2" s="80"/>
      <c r="OBD2" s="80"/>
      <c r="OBE2" s="80"/>
      <c r="OBF2" s="80"/>
      <c r="OBG2" s="80"/>
      <c r="OBH2" s="80"/>
      <c r="OBI2" s="80"/>
      <c r="OBJ2" s="80"/>
      <c r="OBK2" s="80"/>
      <c r="OBL2" s="80"/>
      <c r="OBM2" s="80"/>
      <c r="OBN2" s="80"/>
      <c r="OBO2" s="80"/>
      <c r="OBP2" s="80"/>
      <c r="OBQ2" s="80"/>
      <c r="OBR2" s="80"/>
      <c r="OBS2" s="80"/>
      <c r="OBT2" s="80"/>
      <c r="OBU2" s="80"/>
      <c r="OBV2" s="80"/>
      <c r="OBW2" s="80"/>
      <c r="OBX2" s="80"/>
      <c r="OBY2" s="80"/>
      <c r="OBZ2" s="80"/>
      <c r="OCA2" s="80"/>
      <c r="OCB2" s="80"/>
      <c r="OCC2" s="80"/>
      <c r="OCD2" s="80"/>
      <c r="OCE2" s="80"/>
      <c r="OCF2" s="80"/>
      <c r="OCG2" s="80"/>
      <c r="OCH2" s="80"/>
      <c r="OCI2" s="80"/>
      <c r="OCJ2" s="80"/>
      <c r="OCK2" s="80"/>
      <c r="OCL2" s="80"/>
      <c r="OCM2" s="80"/>
      <c r="OCN2" s="80"/>
      <c r="OCO2" s="80"/>
      <c r="OCP2" s="80"/>
      <c r="OCQ2" s="80"/>
      <c r="OCR2" s="80"/>
      <c r="OCS2" s="80"/>
      <c r="OCT2" s="80"/>
      <c r="OCU2" s="80"/>
      <c r="OCV2" s="80"/>
      <c r="OCW2" s="80"/>
      <c r="OCX2" s="80"/>
      <c r="OCY2" s="80"/>
      <c r="OCZ2" s="80"/>
      <c r="ODA2" s="80"/>
      <c r="ODB2" s="80"/>
      <c r="ODC2" s="80"/>
      <c r="ODD2" s="80"/>
      <c r="ODE2" s="80"/>
      <c r="ODF2" s="80"/>
      <c r="ODG2" s="80"/>
      <c r="ODH2" s="80"/>
      <c r="ODI2" s="80"/>
      <c r="ODJ2" s="80"/>
      <c r="ODK2" s="80"/>
      <c r="ODL2" s="80"/>
      <c r="ODM2" s="80"/>
      <c r="ODN2" s="80"/>
      <c r="ODO2" s="80"/>
      <c r="ODP2" s="80"/>
      <c r="ODQ2" s="80"/>
      <c r="ODR2" s="80"/>
      <c r="ODS2" s="80"/>
      <c r="ODT2" s="80"/>
      <c r="ODU2" s="80"/>
      <c r="ODV2" s="80"/>
      <c r="ODW2" s="80"/>
      <c r="ODX2" s="80"/>
      <c r="ODY2" s="80"/>
      <c r="ODZ2" s="80"/>
      <c r="OEA2" s="80"/>
      <c r="OEB2" s="80"/>
      <c r="OEC2" s="80"/>
      <c r="OED2" s="80"/>
      <c r="OEE2" s="80"/>
      <c r="OEF2" s="80"/>
      <c r="OEG2" s="80"/>
      <c r="OEH2" s="80"/>
      <c r="OEI2" s="80"/>
      <c r="OEJ2" s="80"/>
      <c r="OEK2" s="80"/>
      <c r="OEL2" s="80"/>
      <c r="OEM2" s="80"/>
      <c r="OEN2" s="80"/>
      <c r="OEO2" s="80"/>
      <c r="OEP2" s="80"/>
      <c r="OEQ2" s="80"/>
      <c r="OER2" s="80"/>
      <c r="OES2" s="80"/>
      <c r="OET2" s="80"/>
      <c r="OEU2" s="80"/>
      <c r="OEV2" s="80"/>
      <c r="OEW2" s="80"/>
      <c r="OEX2" s="80"/>
      <c r="OEY2" s="80"/>
      <c r="OEZ2" s="80"/>
      <c r="OFA2" s="80"/>
      <c r="OFB2" s="80"/>
      <c r="OFC2" s="80"/>
      <c r="OFD2" s="80"/>
      <c r="OFE2" s="80"/>
      <c r="OFF2" s="80"/>
      <c r="OFG2" s="80"/>
      <c r="OFH2" s="80"/>
      <c r="OFI2" s="80"/>
      <c r="OFJ2" s="80"/>
      <c r="OFK2" s="80"/>
      <c r="OFL2" s="80"/>
      <c r="OFM2" s="80"/>
      <c r="OFN2" s="80"/>
      <c r="OFO2" s="80"/>
      <c r="OFP2" s="80"/>
      <c r="OFQ2" s="80"/>
      <c r="OFR2" s="80"/>
      <c r="OFS2" s="80"/>
      <c r="OFT2" s="80"/>
      <c r="OFU2" s="80"/>
      <c r="OFV2" s="80"/>
      <c r="OFW2" s="80"/>
      <c r="OFX2" s="80"/>
      <c r="OFY2" s="80"/>
      <c r="OFZ2" s="80"/>
      <c r="OGA2" s="80"/>
      <c r="OGB2" s="80"/>
      <c r="OGC2" s="80"/>
      <c r="OGD2" s="80"/>
      <c r="OGE2" s="80"/>
      <c r="OGF2" s="80"/>
      <c r="OGG2" s="80"/>
      <c r="OGH2" s="80"/>
      <c r="OGI2" s="80"/>
      <c r="OGJ2" s="80"/>
      <c r="OGK2" s="80"/>
      <c r="OGL2" s="80"/>
      <c r="OGM2" s="80"/>
      <c r="OGN2" s="80"/>
      <c r="OGO2" s="80"/>
      <c r="OGP2" s="80"/>
      <c r="OGQ2" s="80"/>
      <c r="OGR2" s="80"/>
      <c r="OGS2" s="80"/>
      <c r="OGT2" s="80"/>
      <c r="OGU2" s="80"/>
      <c r="OGV2" s="80"/>
      <c r="OGW2" s="80"/>
      <c r="OGX2" s="80"/>
      <c r="OGY2" s="80"/>
      <c r="OGZ2" s="80"/>
      <c r="OHA2" s="80"/>
      <c r="OHB2" s="80"/>
      <c r="OHC2" s="80"/>
      <c r="OHD2" s="80"/>
      <c r="OHE2" s="80"/>
      <c r="OHF2" s="80"/>
      <c r="OHG2" s="80"/>
      <c r="OHH2" s="80"/>
      <c r="OHI2" s="80"/>
      <c r="OHJ2" s="80"/>
      <c r="OHK2" s="80"/>
      <c r="OHL2" s="80"/>
      <c r="OHM2" s="80"/>
      <c r="OHN2" s="80"/>
      <c r="OHO2" s="80"/>
      <c r="OHP2" s="80"/>
      <c r="OHQ2" s="80"/>
      <c r="OHR2" s="80"/>
      <c r="OHS2" s="80"/>
      <c r="OHT2" s="80"/>
      <c r="OHU2" s="80"/>
      <c r="OHV2" s="80"/>
      <c r="OHW2" s="80"/>
      <c r="OHX2" s="80"/>
      <c r="OHY2" s="80"/>
      <c r="OHZ2" s="80"/>
      <c r="OIA2" s="80"/>
      <c r="OIB2" s="80"/>
      <c r="OIC2" s="80"/>
      <c r="OID2" s="80"/>
      <c r="OIE2" s="80"/>
      <c r="OIF2" s="80"/>
      <c r="OIG2" s="80"/>
      <c r="OIH2" s="80"/>
      <c r="OII2" s="80"/>
      <c r="OIJ2" s="80"/>
      <c r="OIK2" s="80"/>
      <c r="OIL2" s="80"/>
      <c r="OIM2" s="80"/>
      <c r="OIN2" s="80"/>
      <c r="OIO2" s="80"/>
      <c r="OIP2" s="80"/>
      <c r="OIQ2" s="80"/>
      <c r="OIR2" s="80"/>
      <c r="OIS2" s="80"/>
      <c r="OIT2" s="80"/>
      <c r="OIU2" s="80"/>
      <c r="OIV2" s="80"/>
      <c r="OIW2" s="80"/>
      <c r="OIX2" s="80"/>
      <c r="OIY2" s="80"/>
      <c r="OIZ2" s="80"/>
      <c r="OJA2" s="80"/>
      <c r="OJB2" s="80"/>
      <c r="OJC2" s="80"/>
      <c r="OJD2" s="80"/>
      <c r="OJE2" s="80"/>
      <c r="OJF2" s="80"/>
      <c r="OJG2" s="80"/>
      <c r="OJH2" s="80"/>
      <c r="OJI2" s="80"/>
      <c r="OJJ2" s="80"/>
      <c r="OJK2" s="80"/>
      <c r="OJL2" s="80"/>
      <c r="OJM2" s="80"/>
      <c r="OJN2" s="80"/>
      <c r="OJO2" s="80"/>
      <c r="OJP2" s="80"/>
      <c r="OJQ2" s="80"/>
      <c r="OJR2" s="80"/>
      <c r="OJS2" s="80"/>
      <c r="OJT2" s="80"/>
      <c r="OJU2" s="80"/>
      <c r="OJV2" s="80"/>
      <c r="OJW2" s="80"/>
      <c r="OJX2" s="80"/>
      <c r="OJY2" s="80"/>
      <c r="OJZ2" s="80"/>
      <c r="OKA2" s="80"/>
      <c r="OKB2" s="80"/>
      <c r="OKC2" s="80"/>
      <c r="OKD2" s="80"/>
      <c r="OKE2" s="80"/>
      <c r="OKF2" s="80"/>
      <c r="OKG2" s="80"/>
      <c r="OKH2" s="80"/>
      <c r="OKI2" s="80"/>
      <c r="OKJ2" s="80"/>
      <c r="OKK2" s="80"/>
      <c r="OKL2" s="80"/>
      <c r="OKM2" s="80"/>
      <c r="OKN2" s="80"/>
      <c r="OKO2" s="80"/>
      <c r="OKP2" s="80"/>
      <c r="OKQ2" s="80"/>
      <c r="OKR2" s="80"/>
      <c r="OKS2" s="80"/>
      <c r="OKT2" s="80"/>
      <c r="OKU2" s="80"/>
      <c r="OKV2" s="80"/>
      <c r="OKW2" s="80"/>
      <c r="OKX2" s="80"/>
      <c r="OKY2" s="80"/>
      <c r="OKZ2" s="80"/>
      <c r="OLA2" s="80"/>
      <c r="OLB2" s="80"/>
      <c r="OLC2" s="80"/>
      <c r="OLD2" s="80"/>
      <c r="OLE2" s="80"/>
      <c r="OLF2" s="80"/>
      <c r="OLG2" s="80"/>
      <c r="OLH2" s="80"/>
      <c r="OLI2" s="80"/>
      <c r="OLJ2" s="80"/>
      <c r="OLK2" s="80"/>
      <c r="OLL2" s="80"/>
      <c r="OLM2" s="80"/>
      <c r="OLN2" s="80"/>
      <c r="OLO2" s="80"/>
      <c r="OLP2" s="80"/>
      <c r="OLQ2" s="80"/>
      <c r="OLR2" s="80"/>
      <c r="OLS2" s="80"/>
      <c r="OLT2" s="80"/>
      <c r="OLU2" s="80"/>
      <c r="OLV2" s="80"/>
      <c r="OLW2" s="80"/>
      <c r="OLX2" s="80"/>
      <c r="OLY2" s="80"/>
      <c r="OLZ2" s="80"/>
      <c r="OMA2" s="80"/>
      <c r="OMB2" s="80"/>
      <c r="OMC2" s="80"/>
      <c r="OMD2" s="80"/>
      <c r="OME2" s="80"/>
      <c r="OMF2" s="80"/>
      <c r="OMG2" s="80"/>
      <c r="OMH2" s="80"/>
      <c r="OMI2" s="80"/>
      <c r="OMJ2" s="80"/>
      <c r="OMK2" s="80"/>
      <c r="OML2" s="80"/>
      <c r="OMM2" s="80"/>
      <c r="OMN2" s="80"/>
      <c r="OMO2" s="80"/>
      <c r="OMP2" s="80"/>
      <c r="OMQ2" s="80"/>
      <c r="OMR2" s="80"/>
      <c r="OMS2" s="80"/>
      <c r="OMT2" s="80"/>
      <c r="OMU2" s="80"/>
      <c r="OMV2" s="80"/>
      <c r="OMW2" s="80"/>
      <c r="OMX2" s="80"/>
      <c r="OMY2" s="80"/>
      <c r="OMZ2" s="80"/>
      <c r="ONA2" s="80"/>
      <c r="ONB2" s="80"/>
      <c r="ONC2" s="80"/>
      <c r="OND2" s="80"/>
      <c r="ONE2" s="80"/>
      <c r="ONF2" s="80"/>
      <c r="ONG2" s="80"/>
      <c r="ONH2" s="80"/>
      <c r="ONI2" s="80"/>
      <c r="ONJ2" s="80"/>
      <c r="ONK2" s="80"/>
      <c r="ONL2" s="80"/>
      <c r="ONM2" s="80"/>
      <c r="ONN2" s="80"/>
      <c r="ONO2" s="80"/>
      <c r="ONP2" s="80"/>
      <c r="ONQ2" s="80"/>
      <c r="ONR2" s="80"/>
      <c r="ONS2" s="80"/>
      <c r="ONT2" s="80"/>
      <c r="ONU2" s="80"/>
      <c r="ONV2" s="80"/>
      <c r="ONW2" s="80"/>
      <c r="ONX2" s="80"/>
      <c r="ONY2" s="80"/>
      <c r="ONZ2" s="80"/>
      <c r="OOA2" s="80"/>
      <c r="OOB2" s="80"/>
      <c r="OOC2" s="80"/>
      <c r="OOD2" s="80"/>
      <c r="OOE2" s="80"/>
      <c r="OOF2" s="80"/>
      <c r="OOG2" s="80"/>
      <c r="OOH2" s="80"/>
      <c r="OOI2" s="80"/>
      <c r="OOJ2" s="80"/>
      <c r="OOK2" s="80"/>
      <c r="OOL2" s="80"/>
      <c r="OOM2" s="80"/>
      <c r="OON2" s="80"/>
      <c r="OOO2" s="80"/>
      <c r="OOP2" s="80"/>
      <c r="OOQ2" s="80"/>
      <c r="OOR2" s="80"/>
      <c r="OOS2" s="80"/>
      <c r="OOT2" s="80"/>
      <c r="OOU2" s="80"/>
      <c r="OOV2" s="80"/>
      <c r="OOW2" s="80"/>
      <c r="OOX2" s="80"/>
      <c r="OOY2" s="80"/>
      <c r="OOZ2" s="80"/>
      <c r="OPA2" s="80"/>
      <c r="OPB2" s="80"/>
      <c r="OPC2" s="80"/>
      <c r="OPD2" s="80"/>
      <c r="OPE2" s="80"/>
      <c r="OPF2" s="80"/>
      <c r="OPG2" s="80"/>
      <c r="OPH2" s="80"/>
      <c r="OPI2" s="80"/>
      <c r="OPJ2" s="80"/>
      <c r="OPK2" s="80"/>
      <c r="OPL2" s="80"/>
      <c r="OPM2" s="80"/>
      <c r="OPN2" s="80"/>
      <c r="OPO2" s="80"/>
      <c r="OPP2" s="80"/>
      <c r="OPQ2" s="80"/>
      <c r="OPR2" s="80"/>
      <c r="OPS2" s="80"/>
      <c r="OPT2" s="80"/>
      <c r="OPU2" s="80"/>
      <c r="OPV2" s="80"/>
      <c r="OPW2" s="80"/>
      <c r="OPX2" s="80"/>
      <c r="OPY2" s="80"/>
      <c r="OPZ2" s="80"/>
      <c r="OQA2" s="80"/>
      <c r="OQB2" s="80"/>
      <c r="OQC2" s="80"/>
      <c r="OQD2" s="80"/>
      <c r="OQE2" s="80"/>
      <c r="OQF2" s="80"/>
      <c r="OQG2" s="80"/>
      <c r="OQH2" s="80"/>
      <c r="OQI2" s="80"/>
      <c r="OQJ2" s="80"/>
      <c r="OQK2" s="80"/>
      <c r="OQL2" s="80"/>
      <c r="OQM2" s="80"/>
      <c r="OQN2" s="80"/>
      <c r="OQO2" s="80"/>
      <c r="OQP2" s="80"/>
      <c r="OQQ2" s="80"/>
      <c r="OQR2" s="80"/>
      <c r="OQS2" s="80"/>
      <c r="OQT2" s="80"/>
      <c r="OQU2" s="80"/>
      <c r="OQV2" s="80"/>
      <c r="OQW2" s="80"/>
      <c r="OQX2" s="80"/>
      <c r="OQY2" s="80"/>
      <c r="OQZ2" s="80"/>
      <c r="ORA2" s="80"/>
      <c r="ORB2" s="80"/>
      <c r="ORC2" s="80"/>
      <c r="ORD2" s="80"/>
      <c r="ORE2" s="80"/>
      <c r="ORF2" s="80"/>
      <c r="ORG2" s="80"/>
      <c r="ORH2" s="80"/>
      <c r="ORI2" s="80"/>
      <c r="ORJ2" s="80"/>
      <c r="ORK2" s="80"/>
      <c r="ORL2" s="80"/>
      <c r="ORM2" s="80"/>
      <c r="ORN2" s="80"/>
      <c r="ORO2" s="80"/>
      <c r="ORP2" s="80"/>
      <c r="ORQ2" s="80"/>
      <c r="ORR2" s="80"/>
      <c r="ORS2" s="80"/>
      <c r="ORT2" s="80"/>
      <c r="ORU2" s="80"/>
      <c r="ORV2" s="80"/>
      <c r="ORW2" s="80"/>
      <c r="ORX2" s="80"/>
      <c r="ORY2" s="80"/>
      <c r="ORZ2" s="80"/>
      <c r="OSA2" s="80"/>
      <c r="OSB2" s="80"/>
      <c r="OSC2" s="80"/>
      <c r="OSD2" s="80"/>
      <c r="OSE2" s="80"/>
      <c r="OSF2" s="80"/>
      <c r="OSG2" s="80"/>
      <c r="OSH2" s="80"/>
      <c r="OSI2" s="80"/>
      <c r="OSJ2" s="80"/>
      <c r="OSK2" s="80"/>
      <c r="OSL2" s="80"/>
      <c r="OSM2" s="80"/>
      <c r="OSN2" s="80"/>
      <c r="OSO2" s="80"/>
      <c r="OSP2" s="80"/>
      <c r="OSQ2" s="80"/>
      <c r="OSR2" s="80"/>
      <c r="OSS2" s="80"/>
      <c r="OST2" s="80"/>
      <c r="OSU2" s="80"/>
      <c r="OSV2" s="80"/>
      <c r="OSW2" s="80"/>
      <c r="OSX2" s="80"/>
      <c r="OSY2" s="80"/>
      <c r="OSZ2" s="80"/>
      <c r="OTA2" s="80"/>
      <c r="OTB2" s="80"/>
      <c r="OTC2" s="80"/>
      <c r="OTD2" s="80"/>
      <c r="OTE2" s="80"/>
      <c r="OTF2" s="80"/>
      <c r="OTG2" s="80"/>
      <c r="OTH2" s="80"/>
      <c r="OTI2" s="80"/>
      <c r="OTJ2" s="80"/>
      <c r="OTK2" s="80"/>
      <c r="OTL2" s="80"/>
      <c r="OTM2" s="80"/>
      <c r="OTN2" s="80"/>
      <c r="OTO2" s="80"/>
      <c r="OTP2" s="80"/>
      <c r="OTQ2" s="80"/>
      <c r="OTR2" s="80"/>
      <c r="OTS2" s="80"/>
      <c r="OTT2" s="80"/>
      <c r="OTU2" s="80"/>
      <c r="OTV2" s="80"/>
      <c r="OTW2" s="80"/>
      <c r="OTX2" s="80"/>
      <c r="OTY2" s="80"/>
      <c r="OTZ2" s="80"/>
      <c r="OUA2" s="80"/>
      <c r="OUB2" s="80"/>
      <c r="OUC2" s="80"/>
      <c r="OUD2" s="80"/>
      <c r="OUE2" s="80"/>
      <c r="OUF2" s="80"/>
      <c r="OUG2" s="80"/>
      <c r="OUH2" s="80"/>
      <c r="OUI2" s="80"/>
      <c r="OUJ2" s="80"/>
      <c r="OUK2" s="80"/>
      <c r="OUL2" s="80"/>
      <c r="OUM2" s="80"/>
      <c r="OUN2" s="80"/>
      <c r="OUO2" s="80"/>
      <c r="OUP2" s="80"/>
      <c r="OUQ2" s="80"/>
      <c r="OUR2" s="80"/>
      <c r="OUS2" s="80"/>
      <c r="OUT2" s="80"/>
      <c r="OUU2" s="80"/>
      <c r="OUV2" s="80"/>
      <c r="OUW2" s="80"/>
      <c r="OUX2" s="80"/>
      <c r="OUY2" s="80"/>
      <c r="OUZ2" s="80"/>
      <c r="OVA2" s="80"/>
      <c r="OVB2" s="80"/>
      <c r="OVC2" s="80"/>
      <c r="OVD2" s="80"/>
      <c r="OVE2" s="80"/>
      <c r="OVF2" s="80"/>
      <c r="OVG2" s="80"/>
      <c r="OVH2" s="80"/>
      <c r="OVI2" s="80"/>
      <c r="OVJ2" s="80"/>
      <c r="OVK2" s="80"/>
      <c r="OVL2" s="80"/>
      <c r="OVM2" s="80"/>
      <c r="OVN2" s="80"/>
      <c r="OVO2" s="80"/>
      <c r="OVP2" s="80"/>
      <c r="OVQ2" s="80"/>
      <c r="OVR2" s="80"/>
      <c r="OVS2" s="80"/>
      <c r="OVT2" s="80"/>
      <c r="OVU2" s="80"/>
      <c r="OVV2" s="80"/>
      <c r="OVW2" s="80"/>
      <c r="OVX2" s="80"/>
      <c r="OVY2" s="80"/>
      <c r="OVZ2" s="80"/>
      <c r="OWA2" s="80"/>
      <c r="OWB2" s="80"/>
      <c r="OWC2" s="80"/>
      <c r="OWD2" s="80"/>
      <c r="OWE2" s="80"/>
      <c r="OWF2" s="80"/>
      <c r="OWG2" s="80"/>
      <c r="OWH2" s="80"/>
      <c r="OWI2" s="80"/>
      <c r="OWJ2" s="80"/>
      <c r="OWK2" s="80"/>
      <c r="OWL2" s="80"/>
      <c r="OWM2" s="80"/>
      <c r="OWN2" s="80"/>
      <c r="OWO2" s="80"/>
      <c r="OWP2" s="80"/>
      <c r="OWQ2" s="80"/>
      <c r="OWR2" s="80"/>
      <c r="OWS2" s="80"/>
      <c r="OWT2" s="80"/>
      <c r="OWU2" s="80"/>
      <c r="OWV2" s="80"/>
      <c r="OWW2" s="80"/>
      <c r="OWX2" s="80"/>
      <c r="OWY2" s="80"/>
      <c r="OWZ2" s="80"/>
      <c r="OXA2" s="80"/>
      <c r="OXB2" s="80"/>
      <c r="OXC2" s="80"/>
      <c r="OXD2" s="80"/>
      <c r="OXE2" s="80"/>
      <c r="OXF2" s="80"/>
      <c r="OXG2" s="80"/>
      <c r="OXH2" s="80"/>
      <c r="OXI2" s="80"/>
      <c r="OXJ2" s="80"/>
      <c r="OXK2" s="80"/>
      <c r="OXL2" s="80"/>
      <c r="OXM2" s="80"/>
      <c r="OXN2" s="80"/>
      <c r="OXO2" s="80"/>
      <c r="OXP2" s="80"/>
      <c r="OXQ2" s="80"/>
      <c r="OXR2" s="80"/>
      <c r="OXS2" s="80"/>
      <c r="OXT2" s="80"/>
      <c r="OXU2" s="80"/>
      <c r="OXV2" s="80"/>
      <c r="OXW2" s="80"/>
      <c r="OXX2" s="80"/>
      <c r="OXY2" s="80"/>
      <c r="OXZ2" s="80"/>
      <c r="OYA2" s="80"/>
      <c r="OYB2" s="80"/>
      <c r="OYC2" s="80"/>
      <c r="OYD2" s="80"/>
      <c r="OYE2" s="80"/>
      <c r="OYF2" s="80"/>
      <c r="OYG2" s="80"/>
      <c r="OYH2" s="80"/>
      <c r="OYI2" s="80"/>
      <c r="OYJ2" s="80"/>
      <c r="OYK2" s="80"/>
      <c r="OYL2" s="80"/>
      <c r="OYM2" s="80"/>
      <c r="OYN2" s="80"/>
      <c r="OYO2" s="80"/>
      <c r="OYP2" s="80"/>
      <c r="OYQ2" s="80"/>
      <c r="OYR2" s="80"/>
      <c r="OYS2" s="80"/>
      <c r="OYT2" s="80"/>
      <c r="OYU2" s="80"/>
      <c r="OYV2" s="80"/>
      <c r="OYW2" s="80"/>
      <c r="OYX2" s="80"/>
      <c r="OYY2" s="80"/>
      <c r="OYZ2" s="80"/>
      <c r="OZA2" s="80"/>
      <c r="OZB2" s="80"/>
      <c r="OZC2" s="80"/>
      <c r="OZD2" s="80"/>
      <c r="OZE2" s="80"/>
      <c r="OZF2" s="80"/>
      <c r="OZG2" s="80"/>
      <c r="OZH2" s="80"/>
      <c r="OZI2" s="80"/>
      <c r="OZJ2" s="80"/>
      <c r="OZK2" s="80"/>
      <c r="OZL2" s="80"/>
      <c r="OZM2" s="80"/>
      <c r="OZN2" s="80"/>
      <c r="OZO2" s="80"/>
      <c r="OZP2" s="80"/>
      <c r="OZQ2" s="80"/>
      <c r="OZR2" s="80"/>
      <c r="OZS2" s="80"/>
      <c r="OZT2" s="80"/>
      <c r="OZU2" s="80"/>
      <c r="OZV2" s="80"/>
      <c r="OZW2" s="80"/>
      <c r="OZX2" s="80"/>
      <c r="OZY2" s="80"/>
      <c r="OZZ2" s="80"/>
      <c r="PAA2" s="80"/>
      <c r="PAB2" s="80"/>
      <c r="PAC2" s="80"/>
      <c r="PAD2" s="80"/>
      <c r="PAE2" s="80"/>
      <c r="PAF2" s="80"/>
      <c r="PAG2" s="80"/>
      <c r="PAH2" s="80"/>
      <c r="PAI2" s="80"/>
      <c r="PAJ2" s="80"/>
      <c r="PAK2" s="80"/>
      <c r="PAL2" s="80"/>
      <c r="PAM2" s="80"/>
      <c r="PAN2" s="80"/>
      <c r="PAO2" s="80"/>
      <c r="PAP2" s="80"/>
      <c r="PAQ2" s="80"/>
      <c r="PAR2" s="80"/>
      <c r="PAS2" s="80"/>
      <c r="PAT2" s="80"/>
      <c r="PAU2" s="80"/>
      <c r="PAV2" s="80"/>
      <c r="PAW2" s="80"/>
      <c r="PAX2" s="80"/>
      <c r="PAY2" s="80"/>
      <c r="PAZ2" s="80"/>
      <c r="PBA2" s="80"/>
      <c r="PBB2" s="80"/>
      <c r="PBC2" s="80"/>
      <c r="PBD2" s="80"/>
      <c r="PBE2" s="80"/>
      <c r="PBF2" s="80"/>
      <c r="PBG2" s="80"/>
      <c r="PBH2" s="80"/>
      <c r="PBI2" s="80"/>
      <c r="PBJ2" s="80"/>
      <c r="PBK2" s="80"/>
      <c r="PBL2" s="80"/>
      <c r="PBM2" s="80"/>
      <c r="PBN2" s="80"/>
      <c r="PBO2" s="80"/>
      <c r="PBP2" s="80"/>
      <c r="PBQ2" s="80"/>
      <c r="PBR2" s="80"/>
      <c r="PBS2" s="80"/>
      <c r="PBT2" s="80"/>
      <c r="PBU2" s="80"/>
      <c r="PBV2" s="80"/>
      <c r="PBW2" s="80"/>
      <c r="PBX2" s="80"/>
      <c r="PBY2" s="80"/>
      <c r="PBZ2" s="80"/>
      <c r="PCA2" s="80"/>
      <c r="PCB2" s="80"/>
      <c r="PCC2" s="80"/>
      <c r="PCD2" s="80"/>
      <c r="PCE2" s="80"/>
      <c r="PCF2" s="80"/>
      <c r="PCG2" s="80"/>
      <c r="PCH2" s="80"/>
      <c r="PCI2" s="80"/>
      <c r="PCJ2" s="80"/>
      <c r="PCK2" s="80"/>
      <c r="PCL2" s="80"/>
      <c r="PCM2" s="80"/>
      <c r="PCN2" s="80"/>
      <c r="PCO2" s="80"/>
      <c r="PCP2" s="80"/>
      <c r="PCQ2" s="80"/>
      <c r="PCR2" s="80"/>
      <c r="PCS2" s="80"/>
      <c r="PCT2" s="80"/>
      <c r="PCU2" s="80"/>
      <c r="PCV2" s="80"/>
      <c r="PCW2" s="80"/>
      <c r="PCX2" s="80"/>
      <c r="PCY2" s="80"/>
      <c r="PCZ2" s="80"/>
      <c r="PDA2" s="80"/>
      <c r="PDB2" s="80"/>
      <c r="PDC2" s="80"/>
      <c r="PDD2" s="80"/>
      <c r="PDE2" s="80"/>
      <c r="PDF2" s="80"/>
      <c r="PDG2" s="80"/>
      <c r="PDH2" s="80"/>
      <c r="PDI2" s="80"/>
      <c r="PDJ2" s="80"/>
      <c r="PDK2" s="80"/>
      <c r="PDL2" s="80"/>
      <c r="PDM2" s="80"/>
      <c r="PDN2" s="80"/>
      <c r="PDO2" s="80"/>
      <c r="PDP2" s="80"/>
      <c r="PDQ2" s="80"/>
      <c r="PDR2" s="80"/>
      <c r="PDS2" s="80"/>
      <c r="PDT2" s="80"/>
      <c r="PDU2" s="80"/>
      <c r="PDV2" s="80"/>
      <c r="PDW2" s="80"/>
      <c r="PDX2" s="80"/>
      <c r="PDY2" s="80"/>
      <c r="PDZ2" s="80"/>
      <c r="PEA2" s="80"/>
      <c r="PEB2" s="80"/>
      <c r="PEC2" s="80"/>
      <c r="PED2" s="80"/>
      <c r="PEE2" s="80"/>
      <c r="PEF2" s="80"/>
      <c r="PEG2" s="80"/>
      <c r="PEH2" s="80"/>
      <c r="PEI2" s="80"/>
      <c r="PEJ2" s="80"/>
      <c r="PEK2" s="80"/>
      <c r="PEL2" s="80"/>
      <c r="PEM2" s="80"/>
      <c r="PEN2" s="80"/>
      <c r="PEO2" s="80"/>
      <c r="PEP2" s="80"/>
      <c r="PEQ2" s="80"/>
      <c r="PER2" s="80"/>
      <c r="PES2" s="80"/>
      <c r="PET2" s="80"/>
      <c r="PEU2" s="80"/>
      <c r="PEV2" s="80"/>
      <c r="PEW2" s="80"/>
      <c r="PEX2" s="80"/>
      <c r="PEY2" s="80"/>
      <c r="PEZ2" s="80"/>
      <c r="PFA2" s="80"/>
      <c r="PFB2" s="80"/>
      <c r="PFC2" s="80"/>
      <c r="PFD2" s="80"/>
      <c r="PFE2" s="80"/>
      <c r="PFF2" s="80"/>
      <c r="PFG2" s="80"/>
      <c r="PFH2" s="80"/>
      <c r="PFI2" s="80"/>
      <c r="PFJ2" s="80"/>
      <c r="PFK2" s="80"/>
      <c r="PFL2" s="80"/>
      <c r="PFM2" s="80"/>
      <c r="PFN2" s="80"/>
      <c r="PFO2" s="80"/>
      <c r="PFP2" s="80"/>
      <c r="PFQ2" s="80"/>
      <c r="PFR2" s="80"/>
      <c r="PFS2" s="80"/>
      <c r="PFT2" s="80"/>
      <c r="PFU2" s="80"/>
      <c r="PFV2" s="80"/>
      <c r="PFW2" s="80"/>
      <c r="PFX2" s="80"/>
      <c r="PFY2" s="80"/>
      <c r="PFZ2" s="80"/>
      <c r="PGA2" s="80"/>
      <c r="PGB2" s="80"/>
      <c r="PGC2" s="80"/>
      <c r="PGD2" s="80"/>
      <c r="PGE2" s="80"/>
      <c r="PGF2" s="80"/>
      <c r="PGG2" s="80"/>
      <c r="PGH2" s="80"/>
      <c r="PGI2" s="80"/>
      <c r="PGJ2" s="80"/>
      <c r="PGK2" s="80"/>
      <c r="PGL2" s="80"/>
      <c r="PGM2" s="80"/>
      <c r="PGN2" s="80"/>
      <c r="PGO2" s="80"/>
      <c r="PGP2" s="80"/>
      <c r="PGQ2" s="80"/>
      <c r="PGR2" s="80"/>
      <c r="PGS2" s="80"/>
      <c r="PGT2" s="80"/>
      <c r="PGU2" s="80"/>
      <c r="PGV2" s="80"/>
      <c r="PGW2" s="80"/>
      <c r="PGX2" s="80"/>
      <c r="PGY2" s="80"/>
      <c r="PGZ2" s="80"/>
      <c r="PHA2" s="80"/>
      <c r="PHB2" s="80"/>
      <c r="PHC2" s="80"/>
      <c r="PHD2" s="80"/>
      <c r="PHE2" s="80"/>
      <c r="PHF2" s="80"/>
      <c r="PHG2" s="80"/>
      <c r="PHH2" s="80"/>
      <c r="PHI2" s="80"/>
      <c r="PHJ2" s="80"/>
      <c r="PHK2" s="80"/>
      <c r="PHL2" s="80"/>
      <c r="PHM2" s="80"/>
      <c r="PHN2" s="80"/>
      <c r="PHO2" s="80"/>
      <c r="PHP2" s="80"/>
      <c r="PHQ2" s="80"/>
      <c r="PHR2" s="80"/>
      <c r="PHS2" s="80"/>
      <c r="PHT2" s="80"/>
      <c r="PHU2" s="80"/>
      <c r="PHV2" s="80"/>
      <c r="PHW2" s="80"/>
      <c r="PHX2" s="80"/>
      <c r="PHY2" s="80"/>
      <c r="PHZ2" s="80"/>
      <c r="PIA2" s="80"/>
      <c r="PIB2" s="80"/>
      <c r="PIC2" s="80"/>
      <c r="PID2" s="80"/>
      <c r="PIE2" s="80"/>
      <c r="PIF2" s="80"/>
      <c r="PIG2" s="80"/>
      <c r="PIH2" s="80"/>
      <c r="PII2" s="80"/>
      <c r="PIJ2" s="80"/>
      <c r="PIK2" s="80"/>
      <c r="PIL2" s="80"/>
      <c r="PIM2" s="80"/>
      <c r="PIN2" s="80"/>
      <c r="PIO2" s="80"/>
      <c r="PIP2" s="80"/>
      <c r="PIQ2" s="80"/>
      <c r="PIR2" s="80"/>
      <c r="PIS2" s="80"/>
      <c r="PIT2" s="80"/>
      <c r="PIU2" s="80"/>
      <c r="PIV2" s="80"/>
      <c r="PIW2" s="80"/>
      <c r="PIX2" s="80"/>
      <c r="PIY2" s="80"/>
      <c r="PIZ2" s="80"/>
      <c r="PJA2" s="80"/>
      <c r="PJB2" s="80"/>
      <c r="PJC2" s="80"/>
      <c r="PJD2" s="80"/>
      <c r="PJE2" s="80"/>
      <c r="PJF2" s="80"/>
      <c r="PJG2" s="80"/>
      <c r="PJH2" s="80"/>
      <c r="PJI2" s="80"/>
      <c r="PJJ2" s="80"/>
      <c r="PJK2" s="80"/>
      <c r="PJL2" s="80"/>
      <c r="PJM2" s="80"/>
      <c r="PJN2" s="80"/>
      <c r="PJO2" s="80"/>
      <c r="PJP2" s="80"/>
      <c r="PJQ2" s="80"/>
      <c r="PJR2" s="80"/>
      <c r="PJS2" s="80"/>
      <c r="PJT2" s="80"/>
      <c r="PJU2" s="80"/>
      <c r="PJV2" s="80"/>
      <c r="PJW2" s="80"/>
      <c r="PJX2" s="80"/>
      <c r="PJY2" s="80"/>
      <c r="PJZ2" s="80"/>
      <c r="PKA2" s="80"/>
      <c r="PKB2" s="80"/>
      <c r="PKC2" s="80"/>
      <c r="PKD2" s="80"/>
      <c r="PKE2" s="80"/>
      <c r="PKF2" s="80"/>
      <c r="PKG2" s="80"/>
      <c r="PKH2" s="80"/>
      <c r="PKI2" s="80"/>
      <c r="PKJ2" s="80"/>
      <c r="PKK2" s="80"/>
      <c r="PKL2" s="80"/>
      <c r="PKM2" s="80"/>
      <c r="PKN2" s="80"/>
      <c r="PKO2" s="80"/>
      <c r="PKP2" s="80"/>
      <c r="PKQ2" s="80"/>
      <c r="PKR2" s="80"/>
      <c r="PKS2" s="80"/>
      <c r="PKT2" s="80"/>
      <c r="PKU2" s="80"/>
      <c r="PKV2" s="80"/>
      <c r="PKW2" s="80"/>
      <c r="PKX2" s="80"/>
      <c r="PKY2" s="80"/>
      <c r="PKZ2" s="80"/>
      <c r="PLA2" s="80"/>
      <c r="PLB2" s="80"/>
      <c r="PLC2" s="80"/>
      <c r="PLD2" s="80"/>
      <c r="PLE2" s="80"/>
      <c r="PLF2" s="80"/>
      <c r="PLG2" s="80"/>
      <c r="PLH2" s="80"/>
      <c r="PLI2" s="80"/>
      <c r="PLJ2" s="80"/>
      <c r="PLK2" s="80"/>
      <c r="PLL2" s="80"/>
      <c r="PLM2" s="80"/>
      <c r="PLN2" s="80"/>
      <c r="PLO2" s="80"/>
      <c r="PLP2" s="80"/>
      <c r="PLQ2" s="80"/>
      <c r="PLR2" s="80"/>
      <c r="PLS2" s="80"/>
      <c r="PLT2" s="80"/>
      <c r="PLU2" s="80"/>
      <c r="PLV2" s="80"/>
      <c r="PLW2" s="80"/>
      <c r="PLX2" s="80"/>
      <c r="PLY2" s="80"/>
      <c r="PLZ2" s="80"/>
      <c r="PMA2" s="80"/>
      <c r="PMB2" s="80"/>
      <c r="PMC2" s="80"/>
      <c r="PMD2" s="80"/>
      <c r="PME2" s="80"/>
      <c r="PMF2" s="80"/>
      <c r="PMG2" s="80"/>
      <c r="PMH2" s="80"/>
      <c r="PMI2" s="80"/>
      <c r="PMJ2" s="80"/>
      <c r="PMK2" s="80"/>
      <c r="PML2" s="80"/>
      <c r="PMM2" s="80"/>
      <c r="PMN2" s="80"/>
      <c r="PMO2" s="80"/>
      <c r="PMP2" s="80"/>
      <c r="PMQ2" s="80"/>
      <c r="PMR2" s="80"/>
      <c r="PMS2" s="80"/>
      <c r="PMT2" s="80"/>
      <c r="PMU2" s="80"/>
      <c r="PMV2" s="80"/>
      <c r="PMW2" s="80"/>
      <c r="PMX2" s="80"/>
      <c r="PMY2" s="80"/>
      <c r="PMZ2" s="80"/>
      <c r="PNA2" s="80"/>
      <c r="PNB2" s="80"/>
      <c r="PNC2" s="80"/>
      <c r="PND2" s="80"/>
      <c r="PNE2" s="80"/>
      <c r="PNF2" s="80"/>
      <c r="PNG2" s="80"/>
      <c r="PNH2" s="80"/>
      <c r="PNI2" s="80"/>
      <c r="PNJ2" s="80"/>
      <c r="PNK2" s="80"/>
      <c r="PNL2" s="80"/>
      <c r="PNM2" s="80"/>
      <c r="PNN2" s="80"/>
      <c r="PNO2" s="80"/>
      <c r="PNP2" s="80"/>
      <c r="PNQ2" s="80"/>
      <c r="PNR2" s="80"/>
      <c r="PNS2" s="80"/>
      <c r="PNT2" s="80"/>
      <c r="PNU2" s="80"/>
      <c r="PNV2" s="80"/>
      <c r="PNW2" s="80"/>
      <c r="PNX2" s="80"/>
      <c r="PNY2" s="80"/>
      <c r="PNZ2" s="80"/>
      <c r="POA2" s="80"/>
      <c r="POB2" s="80"/>
      <c r="POC2" s="80"/>
      <c r="POD2" s="80"/>
      <c r="POE2" s="80"/>
      <c r="POF2" s="80"/>
      <c r="POG2" s="80"/>
      <c r="POH2" s="80"/>
      <c r="POI2" s="80"/>
      <c r="POJ2" s="80"/>
      <c r="POK2" s="80"/>
      <c r="POL2" s="80"/>
      <c r="POM2" s="80"/>
      <c r="PON2" s="80"/>
      <c r="POO2" s="80"/>
      <c r="POP2" s="80"/>
      <c r="POQ2" s="80"/>
      <c r="POR2" s="80"/>
      <c r="POS2" s="80"/>
      <c r="POT2" s="80"/>
      <c r="POU2" s="80"/>
      <c r="POV2" s="80"/>
      <c r="POW2" s="80"/>
      <c r="POX2" s="80"/>
      <c r="POY2" s="80"/>
      <c r="POZ2" s="80"/>
      <c r="PPA2" s="80"/>
      <c r="PPB2" s="80"/>
      <c r="PPC2" s="80"/>
      <c r="PPD2" s="80"/>
      <c r="PPE2" s="80"/>
      <c r="PPF2" s="80"/>
      <c r="PPG2" s="80"/>
      <c r="PPH2" s="80"/>
      <c r="PPI2" s="80"/>
      <c r="PPJ2" s="80"/>
      <c r="PPK2" s="80"/>
      <c r="PPL2" s="80"/>
      <c r="PPM2" s="80"/>
      <c r="PPN2" s="80"/>
      <c r="PPO2" s="80"/>
      <c r="PPP2" s="80"/>
      <c r="PPQ2" s="80"/>
      <c r="PPR2" s="80"/>
      <c r="PPS2" s="80"/>
      <c r="PPT2" s="80"/>
      <c r="PPU2" s="80"/>
      <c r="PPV2" s="80"/>
      <c r="PPW2" s="80"/>
      <c r="PPX2" s="80"/>
      <c r="PPY2" s="80"/>
      <c r="PPZ2" s="80"/>
      <c r="PQA2" s="80"/>
      <c r="PQB2" s="80"/>
      <c r="PQC2" s="80"/>
      <c r="PQD2" s="80"/>
      <c r="PQE2" s="80"/>
      <c r="PQF2" s="80"/>
      <c r="PQG2" s="80"/>
      <c r="PQH2" s="80"/>
      <c r="PQI2" s="80"/>
      <c r="PQJ2" s="80"/>
      <c r="PQK2" s="80"/>
      <c r="PQL2" s="80"/>
      <c r="PQM2" s="80"/>
      <c r="PQN2" s="80"/>
      <c r="PQO2" s="80"/>
      <c r="PQP2" s="80"/>
      <c r="PQQ2" s="80"/>
      <c r="PQR2" s="80"/>
      <c r="PQS2" s="80"/>
      <c r="PQT2" s="80"/>
      <c r="PQU2" s="80"/>
      <c r="PQV2" s="80"/>
      <c r="PQW2" s="80"/>
      <c r="PQX2" s="80"/>
      <c r="PQY2" s="80"/>
      <c r="PQZ2" s="80"/>
      <c r="PRA2" s="80"/>
      <c r="PRB2" s="80"/>
      <c r="PRC2" s="80"/>
      <c r="PRD2" s="80"/>
      <c r="PRE2" s="80"/>
      <c r="PRF2" s="80"/>
      <c r="PRG2" s="80"/>
      <c r="PRH2" s="80"/>
      <c r="PRI2" s="80"/>
      <c r="PRJ2" s="80"/>
      <c r="PRK2" s="80"/>
      <c r="PRL2" s="80"/>
      <c r="PRM2" s="80"/>
      <c r="PRN2" s="80"/>
      <c r="PRO2" s="80"/>
      <c r="PRP2" s="80"/>
      <c r="PRQ2" s="80"/>
      <c r="PRR2" s="80"/>
      <c r="PRS2" s="80"/>
      <c r="PRT2" s="80"/>
      <c r="PRU2" s="80"/>
      <c r="PRV2" s="80"/>
      <c r="PRW2" s="80"/>
      <c r="PRX2" s="80"/>
      <c r="PRY2" s="80"/>
      <c r="PRZ2" s="80"/>
      <c r="PSA2" s="80"/>
      <c r="PSB2" s="80"/>
      <c r="PSC2" s="80"/>
      <c r="PSD2" s="80"/>
      <c r="PSE2" s="80"/>
      <c r="PSF2" s="80"/>
      <c r="PSG2" s="80"/>
      <c r="PSH2" s="80"/>
      <c r="PSI2" s="80"/>
      <c r="PSJ2" s="80"/>
      <c r="PSK2" s="80"/>
      <c r="PSL2" s="80"/>
      <c r="PSM2" s="80"/>
      <c r="PSN2" s="80"/>
      <c r="PSO2" s="80"/>
      <c r="PSP2" s="80"/>
      <c r="PSQ2" s="80"/>
      <c r="PSR2" s="80"/>
      <c r="PSS2" s="80"/>
      <c r="PST2" s="80"/>
      <c r="PSU2" s="80"/>
      <c r="PSV2" s="80"/>
      <c r="PSW2" s="80"/>
      <c r="PSX2" s="80"/>
      <c r="PSY2" s="80"/>
      <c r="PSZ2" s="80"/>
      <c r="PTA2" s="80"/>
      <c r="PTB2" s="80"/>
      <c r="PTC2" s="80"/>
      <c r="PTD2" s="80"/>
      <c r="PTE2" s="80"/>
      <c r="PTF2" s="80"/>
      <c r="PTG2" s="80"/>
      <c r="PTH2" s="80"/>
      <c r="PTI2" s="80"/>
      <c r="PTJ2" s="80"/>
      <c r="PTK2" s="80"/>
      <c r="PTL2" s="80"/>
      <c r="PTM2" s="80"/>
      <c r="PTN2" s="80"/>
      <c r="PTO2" s="80"/>
      <c r="PTP2" s="80"/>
      <c r="PTQ2" s="80"/>
      <c r="PTR2" s="80"/>
      <c r="PTS2" s="80"/>
      <c r="PTT2" s="80"/>
      <c r="PTU2" s="80"/>
      <c r="PTV2" s="80"/>
      <c r="PTW2" s="80"/>
      <c r="PTX2" s="80"/>
      <c r="PTY2" s="80"/>
      <c r="PTZ2" s="80"/>
      <c r="PUA2" s="80"/>
      <c r="PUB2" s="80"/>
      <c r="PUC2" s="80"/>
      <c r="PUD2" s="80"/>
      <c r="PUE2" s="80"/>
      <c r="PUF2" s="80"/>
      <c r="PUG2" s="80"/>
      <c r="PUH2" s="80"/>
      <c r="PUI2" s="80"/>
      <c r="PUJ2" s="80"/>
      <c r="PUK2" s="80"/>
      <c r="PUL2" s="80"/>
      <c r="PUM2" s="80"/>
      <c r="PUN2" s="80"/>
      <c r="PUO2" s="80"/>
      <c r="PUP2" s="80"/>
      <c r="PUQ2" s="80"/>
      <c r="PUR2" s="80"/>
      <c r="PUS2" s="80"/>
      <c r="PUT2" s="80"/>
      <c r="PUU2" s="80"/>
      <c r="PUV2" s="80"/>
      <c r="PUW2" s="80"/>
      <c r="PUX2" s="80"/>
      <c r="PUY2" s="80"/>
      <c r="PUZ2" s="80"/>
      <c r="PVA2" s="80"/>
      <c r="PVB2" s="80"/>
      <c r="PVC2" s="80"/>
      <c r="PVD2" s="80"/>
      <c r="PVE2" s="80"/>
      <c r="PVF2" s="80"/>
      <c r="PVG2" s="80"/>
      <c r="PVH2" s="80"/>
      <c r="PVI2" s="80"/>
      <c r="PVJ2" s="80"/>
      <c r="PVK2" s="80"/>
      <c r="PVL2" s="80"/>
      <c r="PVM2" s="80"/>
      <c r="PVN2" s="80"/>
      <c r="PVO2" s="80"/>
      <c r="PVP2" s="80"/>
      <c r="PVQ2" s="80"/>
      <c r="PVR2" s="80"/>
      <c r="PVS2" s="80"/>
      <c r="PVT2" s="80"/>
      <c r="PVU2" s="80"/>
      <c r="PVV2" s="80"/>
      <c r="PVW2" s="80"/>
      <c r="PVX2" s="80"/>
      <c r="PVY2" s="80"/>
      <c r="PVZ2" s="80"/>
      <c r="PWA2" s="80"/>
      <c r="PWB2" s="80"/>
      <c r="PWC2" s="80"/>
      <c r="PWD2" s="80"/>
      <c r="PWE2" s="80"/>
      <c r="PWF2" s="80"/>
      <c r="PWG2" s="80"/>
      <c r="PWH2" s="80"/>
      <c r="PWI2" s="80"/>
      <c r="PWJ2" s="80"/>
      <c r="PWK2" s="80"/>
      <c r="PWL2" s="80"/>
      <c r="PWM2" s="80"/>
      <c r="PWN2" s="80"/>
      <c r="PWO2" s="80"/>
      <c r="PWP2" s="80"/>
      <c r="PWQ2" s="80"/>
      <c r="PWR2" s="80"/>
      <c r="PWS2" s="80"/>
      <c r="PWT2" s="80"/>
      <c r="PWU2" s="80"/>
      <c r="PWV2" s="80"/>
      <c r="PWW2" s="80"/>
      <c r="PWX2" s="80"/>
      <c r="PWY2" s="80"/>
      <c r="PWZ2" s="80"/>
      <c r="PXA2" s="80"/>
      <c r="PXB2" s="80"/>
      <c r="PXC2" s="80"/>
      <c r="PXD2" s="80"/>
      <c r="PXE2" s="80"/>
      <c r="PXF2" s="80"/>
      <c r="PXG2" s="80"/>
      <c r="PXH2" s="80"/>
      <c r="PXI2" s="80"/>
      <c r="PXJ2" s="80"/>
      <c r="PXK2" s="80"/>
      <c r="PXL2" s="80"/>
      <c r="PXM2" s="80"/>
      <c r="PXN2" s="80"/>
      <c r="PXO2" s="80"/>
      <c r="PXP2" s="80"/>
      <c r="PXQ2" s="80"/>
      <c r="PXR2" s="80"/>
      <c r="PXS2" s="80"/>
      <c r="PXT2" s="80"/>
      <c r="PXU2" s="80"/>
      <c r="PXV2" s="80"/>
      <c r="PXW2" s="80"/>
      <c r="PXX2" s="80"/>
      <c r="PXY2" s="80"/>
      <c r="PXZ2" s="80"/>
      <c r="PYA2" s="80"/>
      <c r="PYB2" s="80"/>
      <c r="PYC2" s="80"/>
      <c r="PYD2" s="80"/>
      <c r="PYE2" s="80"/>
      <c r="PYF2" s="80"/>
      <c r="PYG2" s="80"/>
      <c r="PYH2" s="80"/>
      <c r="PYI2" s="80"/>
      <c r="PYJ2" s="80"/>
      <c r="PYK2" s="80"/>
      <c r="PYL2" s="80"/>
      <c r="PYM2" s="80"/>
      <c r="PYN2" s="80"/>
      <c r="PYO2" s="80"/>
      <c r="PYP2" s="80"/>
      <c r="PYQ2" s="80"/>
      <c r="PYR2" s="80"/>
      <c r="PYS2" s="80"/>
      <c r="PYT2" s="80"/>
      <c r="PYU2" s="80"/>
      <c r="PYV2" s="80"/>
      <c r="PYW2" s="80"/>
      <c r="PYX2" s="80"/>
      <c r="PYY2" s="80"/>
      <c r="PYZ2" s="80"/>
      <c r="PZA2" s="80"/>
      <c r="PZB2" s="80"/>
      <c r="PZC2" s="80"/>
      <c r="PZD2" s="80"/>
      <c r="PZE2" s="80"/>
      <c r="PZF2" s="80"/>
      <c r="PZG2" s="80"/>
      <c r="PZH2" s="80"/>
      <c r="PZI2" s="80"/>
      <c r="PZJ2" s="80"/>
      <c r="PZK2" s="80"/>
      <c r="PZL2" s="80"/>
      <c r="PZM2" s="80"/>
      <c r="PZN2" s="80"/>
      <c r="PZO2" s="80"/>
      <c r="PZP2" s="80"/>
      <c r="PZQ2" s="80"/>
      <c r="PZR2" s="80"/>
      <c r="PZS2" s="80"/>
      <c r="PZT2" s="80"/>
      <c r="PZU2" s="80"/>
      <c r="PZV2" s="80"/>
      <c r="PZW2" s="80"/>
      <c r="PZX2" s="80"/>
      <c r="PZY2" s="80"/>
      <c r="PZZ2" s="80"/>
      <c r="QAA2" s="80"/>
      <c r="QAB2" s="80"/>
      <c r="QAC2" s="80"/>
      <c r="QAD2" s="80"/>
      <c r="QAE2" s="80"/>
      <c r="QAF2" s="80"/>
      <c r="QAG2" s="80"/>
      <c r="QAH2" s="80"/>
      <c r="QAI2" s="80"/>
      <c r="QAJ2" s="80"/>
      <c r="QAK2" s="80"/>
      <c r="QAL2" s="80"/>
      <c r="QAM2" s="80"/>
      <c r="QAN2" s="80"/>
      <c r="QAO2" s="80"/>
      <c r="QAP2" s="80"/>
      <c r="QAQ2" s="80"/>
      <c r="QAR2" s="80"/>
      <c r="QAS2" s="80"/>
      <c r="QAT2" s="80"/>
      <c r="QAU2" s="80"/>
      <c r="QAV2" s="80"/>
      <c r="QAW2" s="80"/>
      <c r="QAX2" s="80"/>
      <c r="QAY2" s="80"/>
      <c r="QAZ2" s="80"/>
      <c r="QBA2" s="80"/>
      <c r="QBB2" s="80"/>
      <c r="QBC2" s="80"/>
      <c r="QBD2" s="80"/>
      <c r="QBE2" s="80"/>
      <c r="QBF2" s="80"/>
      <c r="QBG2" s="80"/>
      <c r="QBH2" s="80"/>
      <c r="QBI2" s="80"/>
      <c r="QBJ2" s="80"/>
      <c r="QBK2" s="80"/>
      <c r="QBL2" s="80"/>
      <c r="QBM2" s="80"/>
      <c r="QBN2" s="80"/>
      <c r="QBO2" s="80"/>
      <c r="QBP2" s="80"/>
      <c r="QBQ2" s="80"/>
      <c r="QBR2" s="80"/>
      <c r="QBS2" s="80"/>
      <c r="QBT2" s="80"/>
      <c r="QBU2" s="80"/>
      <c r="QBV2" s="80"/>
      <c r="QBW2" s="80"/>
      <c r="QBX2" s="80"/>
      <c r="QBY2" s="80"/>
      <c r="QBZ2" s="80"/>
      <c r="QCA2" s="80"/>
      <c r="QCB2" s="80"/>
      <c r="QCC2" s="80"/>
      <c r="QCD2" s="80"/>
      <c r="QCE2" s="80"/>
      <c r="QCF2" s="80"/>
      <c r="QCG2" s="80"/>
      <c r="QCH2" s="80"/>
      <c r="QCI2" s="80"/>
      <c r="QCJ2" s="80"/>
      <c r="QCK2" s="80"/>
      <c r="QCL2" s="80"/>
      <c r="QCM2" s="80"/>
      <c r="QCN2" s="80"/>
      <c r="QCO2" s="80"/>
      <c r="QCP2" s="80"/>
      <c r="QCQ2" s="80"/>
      <c r="QCR2" s="80"/>
      <c r="QCS2" s="80"/>
      <c r="QCT2" s="80"/>
      <c r="QCU2" s="80"/>
      <c r="QCV2" s="80"/>
      <c r="QCW2" s="80"/>
      <c r="QCX2" s="80"/>
      <c r="QCY2" s="80"/>
      <c r="QCZ2" s="80"/>
      <c r="QDA2" s="80"/>
      <c r="QDB2" s="80"/>
      <c r="QDC2" s="80"/>
      <c r="QDD2" s="80"/>
      <c r="QDE2" s="80"/>
      <c r="QDF2" s="80"/>
      <c r="QDG2" s="80"/>
      <c r="QDH2" s="80"/>
      <c r="QDI2" s="80"/>
      <c r="QDJ2" s="80"/>
      <c r="QDK2" s="80"/>
      <c r="QDL2" s="80"/>
      <c r="QDM2" s="80"/>
      <c r="QDN2" s="80"/>
      <c r="QDO2" s="80"/>
      <c r="QDP2" s="80"/>
      <c r="QDQ2" s="80"/>
      <c r="QDR2" s="80"/>
      <c r="QDS2" s="80"/>
      <c r="QDT2" s="80"/>
      <c r="QDU2" s="80"/>
      <c r="QDV2" s="80"/>
      <c r="QDW2" s="80"/>
      <c r="QDX2" s="80"/>
      <c r="QDY2" s="80"/>
      <c r="QDZ2" s="80"/>
      <c r="QEA2" s="80"/>
      <c r="QEB2" s="80"/>
      <c r="QEC2" s="80"/>
      <c r="QED2" s="80"/>
      <c r="QEE2" s="80"/>
      <c r="QEF2" s="80"/>
      <c r="QEG2" s="80"/>
      <c r="QEH2" s="80"/>
      <c r="QEI2" s="80"/>
      <c r="QEJ2" s="80"/>
      <c r="QEK2" s="80"/>
      <c r="QEL2" s="80"/>
      <c r="QEM2" s="80"/>
      <c r="QEN2" s="80"/>
      <c r="QEO2" s="80"/>
      <c r="QEP2" s="80"/>
      <c r="QEQ2" s="80"/>
      <c r="QER2" s="80"/>
      <c r="QES2" s="80"/>
      <c r="QET2" s="80"/>
      <c r="QEU2" s="80"/>
      <c r="QEV2" s="80"/>
      <c r="QEW2" s="80"/>
      <c r="QEX2" s="80"/>
      <c r="QEY2" s="80"/>
      <c r="QEZ2" s="80"/>
      <c r="QFA2" s="80"/>
      <c r="QFB2" s="80"/>
      <c r="QFC2" s="80"/>
      <c r="QFD2" s="80"/>
      <c r="QFE2" s="80"/>
      <c r="QFF2" s="80"/>
      <c r="QFG2" s="80"/>
      <c r="QFH2" s="80"/>
      <c r="QFI2" s="80"/>
      <c r="QFJ2" s="80"/>
      <c r="QFK2" s="80"/>
      <c r="QFL2" s="80"/>
      <c r="QFM2" s="80"/>
      <c r="QFN2" s="80"/>
      <c r="QFO2" s="80"/>
      <c r="QFP2" s="80"/>
      <c r="QFQ2" s="80"/>
      <c r="QFR2" s="80"/>
      <c r="QFS2" s="80"/>
      <c r="QFT2" s="80"/>
      <c r="QFU2" s="80"/>
      <c r="QFV2" s="80"/>
      <c r="QFW2" s="80"/>
      <c r="QFX2" s="80"/>
      <c r="QFY2" s="80"/>
      <c r="QFZ2" s="80"/>
      <c r="QGA2" s="80"/>
      <c r="QGB2" s="80"/>
      <c r="QGC2" s="80"/>
      <c r="QGD2" s="80"/>
      <c r="QGE2" s="80"/>
      <c r="QGF2" s="80"/>
      <c r="QGG2" s="80"/>
      <c r="QGH2" s="80"/>
      <c r="QGI2" s="80"/>
      <c r="QGJ2" s="80"/>
      <c r="QGK2" s="80"/>
      <c r="QGL2" s="80"/>
      <c r="QGM2" s="80"/>
      <c r="QGN2" s="80"/>
      <c r="QGO2" s="80"/>
      <c r="QGP2" s="80"/>
      <c r="QGQ2" s="80"/>
      <c r="QGR2" s="80"/>
      <c r="QGS2" s="80"/>
      <c r="QGT2" s="80"/>
      <c r="QGU2" s="80"/>
      <c r="QGV2" s="80"/>
      <c r="QGW2" s="80"/>
      <c r="QGX2" s="80"/>
      <c r="QGY2" s="80"/>
      <c r="QGZ2" s="80"/>
      <c r="QHA2" s="80"/>
      <c r="QHB2" s="80"/>
      <c r="QHC2" s="80"/>
      <c r="QHD2" s="80"/>
      <c r="QHE2" s="80"/>
      <c r="QHF2" s="80"/>
      <c r="QHG2" s="80"/>
      <c r="QHH2" s="80"/>
      <c r="QHI2" s="80"/>
      <c r="QHJ2" s="80"/>
      <c r="QHK2" s="80"/>
      <c r="QHL2" s="80"/>
      <c r="QHM2" s="80"/>
      <c r="QHN2" s="80"/>
      <c r="QHO2" s="80"/>
      <c r="QHP2" s="80"/>
      <c r="QHQ2" s="80"/>
      <c r="QHR2" s="80"/>
      <c r="QHS2" s="80"/>
      <c r="QHT2" s="80"/>
      <c r="QHU2" s="80"/>
      <c r="QHV2" s="80"/>
      <c r="QHW2" s="80"/>
      <c r="QHX2" s="80"/>
      <c r="QHY2" s="80"/>
      <c r="QHZ2" s="80"/>
      <c r="QIA2" s="80"/>
      <c r="QIB2" s="80"/>
      <c r="QIC2" s="80"/>
      <c r="QID2" s="80"/>
      <c r="QIE2" s="80"/>
      <c r="QIF2" s="80"/>
      <c r="QIG2" s="80"/>
      <c r="QIH2" s="80"/>
      <c r="QII2" s="80"/>
      <c r="QIJ2" s="80"/>
      <c r="QIK2" s="80"/>
      <c r="QIL2" s="80"/>
      <c r="QIM2" s="80"/>
      <c r="QIN2" s="80"/>
      <c r="QIO2" s="80"/>
      <c r="QIP2" s="80"/>
      <c r="QIQ2" s="80"/>
      <c r="QIR2" s="80"/>
      <c r="QIS2" s="80"/>
      <c r="QIT2" s="80"/>
      <c r="QIU2" s="80"/>
      <c r="QIV2" s="80"/>
      <c r="QIW2" s="80"/>
      <c r="QIX2" s="80"/>
      <c r="QIY2" s="80"/>
      <c r="QIZ2" s="80"/>
      <c r="QJA2" s="80"/>
      <c r="QJB2" s="80"/>
      <c r="QJC2" s="80"/>
      <c r="QJD2" s="80"/>
      <c r="QJE2" s="80"/>
      <c r="QJF2" s="80"/>
      <c r="QJG2" s="80"/>
      <c r="QJH2" s="80"/>
      <c r="QJI2" s="80"/>
      <c r="QJJ2" s="80"/>
      <c r="QJK2" s="80"/>
      <c r="QJL2" s="80"/>
      <c r="QJM2" s="80"/>
      <c r="QJN2" s="80"/>
      <c r="QJO2" s="80"/>
      <c r="QJP2" s="80"/>
      <c r="QJQ2" s="80"/>
      <c r="QJR2" s="80"/>
      <c r="QJS2" s="80"/>
      <c r="QJT2" s="80"/>
      <c r="QJU2" s="80"/>
      <c r="QJV2" s="80"/>
      <c r="QJW2" s="80"/>
      <c r="QJX2" s="80"/>
      <c r="QJY2" s="80"/>
      <c r="QJZ2" s="80"/>
      <c r="QKA2" s="80"/>
      <c r="QKB2" s="80"/>
      <c r="QKC2" s="80"/>
      <c r="QKD2" s="80"/>
      <c r="QKE2" s="80"/>
      <c r="QKF2" s="80"/>
      <c r="QKG2" s="80"/>
      <c r="QKH2" s="80"/>
      <c r="QKI2" s="80"/>
      <c r="QKJ2" s="80"/>
      <c r="QKK2" s="80"/>
      <c r="QKL2" s="80"/>
      <c r="QKM2" s="80"/>
      <c r="QKN2" s="80"/>
      <c r="QKO2" s="80"/>
      <c r="QKP2" s="80"/>
      <c r="QKQ2" s="80"/>
      <c r="QKR2" s="80"/>
      <c r="QKS2" s="80"/>
      <c r="QKT2" s="80"/>
      <c r="QKU2" s="80"/>
      <c r="QKV2" s="80"/>
      <c r="QKW2" s="80"/>
      <c r="QKX2" s="80"/>
      <c r="QKY2" s="80"/>
      <c r="QKZ2" s="80"/>
      <c r="QLA2" s="80"/>
      <c r="QLB2" s="80"/>
      <c r="QLC2" s="80"/>
      <c r="QLD2" s="80"/>
      <c r="QLE2" s="80"/>
      <c r="QLF2" s="80"/>
      <c r="QLG2" s="80"/>
      <c r="QLH2" s="80"/>
      <c r="QLI2" s="80"/>
      <c r="QLJ2" s="80"/>
      <c r="QLK2" s="80"/>
      <c r="QLL2" s="80"/>
      <c r="QLM2" s="80"/>
      <c r="QLN2" s="80"/>
      <c r="QLO2" s="80"/>
      <c r="QLP2" s="80"/>
      <c r="QLQ2" s="80"/>
      <c r="QLR2" s="80"/>
      <c r="QLS2" s="80"/>
      <c r="QLT2" s="80"/>
      <c r="QLU2" s="80"/>
      <c r="QLV2" s="80"/>
      <c r="QLW2" s="80"/>
      <c r="QLX2" s="80"/>
      <c r="QLY2" s="80"/>
      <c r="QLZ2" s="80"/>
      <c r="QMA2" s="80"/>
      <c r="QMB2" s="80"/>
      <c r="QMC2" s="80"/>
      <c r="QMD2" s="80"/>
      <c r="QME2" s="80"/>
      <c r="QMF2" s="80"/>
      <c r="QMG2" s="80"/>
      <c r="QMH2" s="80"/>
      <c r="QMI2" s="80"/>
      <c r="QMJ2" s="80"/>
      <c r="QMK2" s="80"/>
      <c r="QML2" s="80"/>
      <c r="QMM2" s="80"/>
      <c r="QMN2" s="80"/>
      <c r="QMO2" s="80"/>
      <c r="QMP2" s="80"/>
      <c r="QMQ2" s="80"/>
      <c r="QMR2" s="80"/>
      <c r="QMS2" s="80"/>
      <c r="QMT2" s="80"/>
      <c r="QMU2" s="80"/>
      <c r="QMV2" s="80"/>
      <c r="QMW2" s="80"/>
      <c r="QMX2" s="80"/>
      <c r="QMY2" s="80"/>
      <c r="QMZ2" s="80"/>
      <c r="QNA2" s="80"/>
      <c r="QNB2" s="80"/>
      <c r="QNC2" s="80"/>
      <c r="QND2" s="80"/>
      <c r="QNE2" s="80"/>
      <c r="QNF2" s="80"/>
      <c r="QNG2" s="80"/>
      <c r="QNH2" s="80"/>
      <c r="QNI2" s="80"/>
      <c r="QNJ2" s="80"/>
      <c r="QNK2" s="80"/>
      <c r="QNL2" s="80"/>
      <c r="QNM2" s="80"/>
      <c r="QNN2" s="80"/>
      <c r="QNO2" s="80"/>
      <c r="QNP2" s="80"/>
      <c r="QNQ2" s="80"/>
      <c r="QNR2" s="80"/>
      <c r="QNS2" s="80"/>
      <c r="QNT2" s="80"/>
      <c r="QNU2" s="80"/>
      <c r="QNV2" s="80"/>
      <c r="QNW2" s="80"/>
      <c r="QNX2" s="80"/>
      <c r="QNY2" s="80"/>
      <c r="QNZ2" s="80"/>
      <c r="QOA2" s="80"/>
      <c r="QOB2" s="80"/>
      <c r="QOC2" s="80"/>
      <c r="QOD2" s="80"/>
      <c r="QOE2" s="80"/>
      <c r="QOF2" s="80"/>
      <c r="QOG2" s="80"/>
      <c r="QOH2" s="80"/>
      <c r="QOI2" s="80"/>
      <c r="QOJ2" s="80"/>
      <c r="QOK2" s="80"/>
      <c r="QOL2" s="80"/>
      <c r="QOM2" s="80"/>
      <c r="QON2" s="80"/>
      <c r="QOO2" s="80"/>
      <c r="QOP2" s="80"/>
      <c r="QOQ2" s="80"/>
      <c r="QOR2" s="80"/>
      <c r="QOS2" s="80"/>
      <c r="QOT2" s="80"/>
      <c r="QOU2" s="80"/>
      <c r="QOV2" s="80"/>
      <c r="QOW2" s="80"/>
      <c r="QOX2" s="80"/>
      <c r="QOY2" s="80"/>
      <c r="QOZ2" s="80"/>
      <c r="QPA2" s="80"/>
      <c r="QPB2" s="80"/>
      <c r="QPC2" s="80"/>
      <c r="QPD2" s="80"/>
      <c r="QPE2" s="80"/>
      <c r="QPF2" s="80"/>
      <c r="QPG2" s="80"/>
      <c r="QPH2" s="80"/>
      <c r="QPI2" s="80"/>
      <c r="QPJ2" s="80"/>
      <c r="QPK2" s="80"/>
      <c r="QPL2" s="80"/>
      <c r="QPM2" s="80"/>
      <c r="QPN2" s="80"/>
      <c r="QPO2" s="80"/>
      <c r="QPP2" s="80"/>
      <c r="QPQ2" s="80"/>
      <c r="QPR2" s="80"/>
      <c r="QPS2" s="80"/>
      <c r="QPT2" s="80"/>
      <c r="QPU2" s="80"/>
      <c r="QPV2" s="80"/>
      <c r="QPW2" s="80"/>
      <c r="QPX2" s="80"/>
      <c r="QPY2" s="80"/>
      <c r="QPZ2" s="80"/>
      <c r="QQA2" s="80"/>
      <c r="QQB2" s="80"/>
      <c r="QQC2" s="80"/>
      <c r="QQD2" s="80"/>
      <c r="QQE2" s="80"/>
      <c r="QQF2" s="80"/>
      <c r="QQG2" s="80"/>
      <c r="QQH2" s="80"/>
      <c r="QQI2" s="80"/>
      <c r="QQJ2" s="80"/>
      <c r="QQK2" s="80"/>
      <c r="QQL2" s="80"/>
      <c r="QQM2" s="80"/>
      <c r="QQN2" s="80"/>
      <c r="QQO2" s="80"/>
      <c r="QQP2" s="80"/>
      <c r="QQQ2" s="80"/>
      <c r="QQR2" s="80"/>
      <c r="QQS2" s="80"/>
      <c r="QQT2" s="80"/>
      <c r="QQU2" s="80"/>
      <c r="QQV2" s="80"/>
      <c r="QQW2" s="80"/>
      <c r="QQX2" s="80"/>
      <c r="QQY2" s="80"/>
      <c r="QQZ2" s="80"/>
      <c r="QRA2" s="80"/>
      <c r="QRB2" s="80"/>
      <c r="QRC2" s="80"/>
      <c r="QRD2" s="80"/>
      <c r="QRE2" s="80"/>
      <c r="QRF2" s="80"/>
      <c r="QRG2" s="80"/>
      <c r="QRH2" s="80"/>
      <c r="QRI2" s="80"/>
      <c r="QRJ2" s="80"/>
      <c r="QRK2" s="80"/>
      <c r="QRL2" s="80"/>
      <c r="QRM2" s="80"/>
      <c r="QRN2" s="80"/>
      <c r="QRO2" s="80"/>
      <c r="QRP2" s="80"/>
      <c r="QRQ2" s="80"/>
      <c r="QRR2" s="80"/>
      <c r="QRS2" s="80"/>
      <c r="QRT2" s="80"/>
      <c r="QRU2" s="80"/>
      <c r="QRV2" s="80"/>
      <c r="QRW2" s="80"/>
      <c r="QRX2" s="80"/>
      <c r="QRY2" s="80"/>
      <c r="QRZ2" s="80"/>
      <c r="QSA2" s="80"/>
      <c r="QSB2" s="80"/>
      <c r="QSC2" s="80"/>
      <c r="QSD2" s="80"/>
      <c r="QSE2" s="80"/>
      <c r="QSF2" s="80"/>
      <c r="QSG2" s="80"/>
      <c r="QSH2" s="80"/>
      <c r="QSI2" s="80"/>
      <c r="QSJ2" s="80"/>
      <c r="QSK2" s="80"/>
      <c r="QSL2" s="80"/>
      <c r="QSM2" s="80"/>
      <c r="QSN2" s="80"/>
      <c r="QSO2" s="80"/>
      <c r="QSP2" s="80"/>
      <c r="QSQ2" s="80"/>
      <c r="QSR2" s="80"/>
      <c r="QSS2" s="80"/>
      <c r="QST2" s="80"/>
      <c r="QSU2" s="80"/>
      <c r="QSV2" s="80"/>
      <c r="QSW2" s="80"/>
      <c r="QSX2" s="80"/>
      <c r="QSY2" s="80"/>
      <c r="QSZ2" s="80"/>
      <c r="QTA2" s="80"/>
      <c r="QTB2" s="80"/>
      <c r="QTC2" s="80"/>
      <c r="QTD2" s="80"/>
      <c r="QTE2" s="80"/>
      <c r="QTF2" s="80"/>
      <c r="QTG2" s="80"/>
      <c r="QTH2" s="80"/>
      <c r="QTI2" s="80"/>
      <c r="QTJ2" s="80"/>
      <c r="QTK2" s="80"/>
      <c r="QTL2" s="80"/>
      <c r="QTM2" s="80"/>
      <c r="QTN2" s="80"/>
      <c r="QTO2" s="80"/>
      <c r="QTP2" s="80"/>
      <c r="QTQ2" s="80"/>
      <c r="QTR2" s="80"/>
      <c r="QTS2" s="80"/>
      <c r="QTT2" s="80"/>
      <c r="QTU2" s="80"/>
      <c r="QTV2" s="80"/>
      <c r="QTW2" s="80"/>
      <c r="QTX2" s="80"/>
      <c r="QTY2" s="80"/>
      <c r="QTZ2" s="80"/>
      <c r="QUA2" s="80"/>
      <c r="QUB2" s="80"/>
      <c r="QUC2" s="80"/>
      <c r="QUD2" s="80"/>
      <c r="QUE2" s="80"/>
      <c r="QUF2" s="80"/>
      <c r="QUG2" s="80"/>
      <c r="QUH2" s="80"/>
      <c r="QUI2" s="80"/>
      <c r="QUJ2" s="80"/>
      <c r="QUK2" s="80"/>
      <c r="QUL2" s="80"/>
      <c r="QUM2" s="80"/>
      <c r="QUN2" s="80"/>
      <c r="QUO2" s="80"/>
      <c r="QUP2" s="80"/>
      <c r="QUQ2" s="80"/>
      <c r="QUR2" s="80"/>
      <c r="QUS2" s="80"/>
      <c r="QUT2" s="80"/>
      <c r="QUU2" s="80"/>
      <c r="QUV2" s="80"/>
      <c r="QUW2" s="80"/>
      <c r="QUX2" s="80"/>
      <c r="QUY2" s="80"/>
      <c r="QUZ2" s="80"/>
      <c r="QVA2" s="80"/>
      <c r="QVB2" s="80"/>
      <c r="QVC2" s="80"/>
      <c r="QVD2" s="80"/>
      <c r="QVE2" s="80"/>
      <c r="QVF2" s="80"/>
      <c r="QVG2" s="80"/>
      <c r="QVH2" s="80"/>
      <c r="QVI2" s="80"/>
      <c r="QVJ2" s="80"/>
      <c r="QVK2" s="80"/>
      <c r="QVL2" s="80"/>
      <c r="QVM2" s="80"/>
      <c r="QVN2" s="80"/>
      <c r="QVO2" s="80"/>
      <c r="QVP2" s="80"/>
      <c r="QVQ2" s="80"/>
      <c r="QVR2" s="80"/>
      <c r="QVS2" s="80"/>
      <c r="QVT2" s="80"/>
      <c r="QVU2" s="80"/>
      <c r="QVV2" s="80"/>
      <c r="QVW2" s="80"/>
      <c r="QVX2" s="80"/>
      <c r="QVY2" s="80"/>
      <c r="QVZ2" s="80"/>
      <c r="QWA2" s="80"/>
      <c r="QWB2" s="80"/>
      <c r="QWC2" s="80"/>
      <c r="QWD2" s="80"/>
      <c r="QWE2" s="80"/>
      <c r="QWF2" s="80"/>
      <c r="QWG2" s="80"/>
      <c r="QWH2" s="80"/>
      <c r="QWI2" s="80"/>
      <c r="QWJ2" s="80"/>
      <c r="QWK2" s="80"/>
      <c r="QWL2" s="80"/>
      <c r="QWM2" s="80"/>
      <c r="QWN2" s="80"/>
      <c r="QWO2" s="80"/>
      <c r="QWP2" s="80"/>
      <c r="QWQ2" s="80"/>
      <c r="QWR2" s="80"/>
      <c r="QWS2" s="80"/>
      <c r="QWT2" s="80"/>
      <c r="QWU2" s="80"/>
      <c r="QWV2" s="80"/>
      <c r="QWW2" s="80"/>
      <c r="QWX2" s="80"/>
      <c r="QWY2" s="80"/>
      <c r="QWZ2" s="80"/>
      <c r="QXA2" s="80"/>
      <c r="QXB2" s="80"/>
      <c r="QXC2" s="80"/>
      <c r="QXD2" s="80"/>
      <c r="QXE2" s="80"/>
      <c r="QXF2" s="80"/>
      <c r="QXG2" s="80"/>
      <c r="QXH2" s="80"/>
      <c r="QXI2" s="80"/>
      <c r="QXJ2" s="80"/>
      <c r="QXK2" s="80"/>
      <c r="QXL2" s="80"/>
      <c r="QXM2" s="80"/>
      <c r="QXN2" s="80"/>
      <c r="QXO2" s="80"/>
      <c r="QXP2" s="80"/>
      <c r="QXQ2" s="80"/>
      <c r="QXR2" s="80"/>
      <c r="QXS2" s="80"/>
      <c r="QXT2" s="80"/>
      <c r="QXU2" s="80"/>
      <c r="QXV2" s="80"/>
      <c r="QXW2" s="80"/>
      <c r="QXX2" s="80"/>
      <c r="QXY2" s="80"/>
      <c r="QXZ2" s="80"/>
      <c r="QYA2" s="80"/>
      <c r="QYB2" s="80"/>
      <c r="QYC2" s="80"/>
      <c r="QYD2" s="80"/>
      <c r="QYE2" s="80"/>
      <c r="QYF2" s="80"/>
      <c r="QYG2" s="80"/>
      <c r="QYH2" s="80"/>
      <c r="QYI2" s="80"/>
      <c r="QYJ2" s="80"/>
      <c r="QYK2" s="80"/>
      <c r="QYL2" s="80"/>
      <c r="QYM2" s="80"/>
      <c r="QYN2" s="80"/>
      <c r="QYO2" s="80"/>
      <c r="QYP2" s="80"/>
      <c r="QYQ2" s="80"/>
      <c r="QYR2" s="80"/>
      <c r="QYS2" s="80"/>
      <c r="QYT2" s="80"/>
      <c r="QYU2" s="80"/>
      <c r="QYV2" s="80"/>
      <c r="QYW2" s="80"/>
      <c r="QYX2" s="80"/>
      <c r="QYY2" s="80"/>
      <c r="QYZ2" s="80"/>
      <c r="QZA2" s="80"/>
      <c r="QZB2" s="80"/>
      <c r="QZC2" s="80"/>
      <c r="QZD2" s="80"/>
      <c r="QZE2" s="80"/>
      <c r="QZF2" s="80"/>
      <c r="QZG2" s="80"/>
      <c r="QZH2" s="80"/>
      <c r="QZI2" s="80"/>
      <c r="QZJ2" s="80"/>
      <c r="QZK2" s="80"/>
      <c r="QZL2" s="80"/>
      <c r="QZM2" s="80"/>
      <c r="QZN2" s="80"/>
      <c r="QZO2" s="80"/>
      <c r="QZP2" s="80"/>
      <c r="QZQ2" s="80"/>
      <c r="QZR2" s="80"/>
      <c r="QZS2" s="80"/>
      <c r="QZT2" s="80"/>
      <c r="QZU2" s="80"/>
      <c r="QZV2" s="80"/>
      <c r="QZW2" s="80"/>
      <c r="QZX2" s="80"/>
      <c r="QZY2" s="80"/>
      <c r="QZZ2" s="80"/>
      <c r="RAA2" s="80"/>
      <c r="RAB2" s="80"/>
      <c r="RAC2" s="80"/>
      <c r="RAD2" s="80"/>
      <c r="RAE2" s="80"/>
      <c r="RAF2" s="80"/>
      <c r="RAG2" s="80"/>
      <c r="RAH2" s="80"/>
      <c r="RAI2" s="80"/>
      <c r="RAJ2" s="80"/>
      <c r="RAK2" s="80"/>
      <c r="RAL2" s="80"/>
      <c r="RAM2" s="80"/>
      <c r="RAN2" s="80"/>
      <c r="RAO2" s="80"/>
      <c r="RAP2" s="80"/>
      <c r="RAQ2" s="80"/>
      <c r="RAR2" s="80"/>
      <c r="RAS2" s="80"/>
      <c r="RAT2" s="80"/>
      <c r="RAU2" s="80"/>
      <c r="RAV2" s="80"/>
      <c r="RAW2" s="80"/>
      <c r="RAX2" s="80"/>
      <c r="RAY2" s="80"/>
      <c r="RAZ2" s="80"/>
      <c r="RBA2" s="80"/>
      <c r="RBB2" s="80"/>
      <c r="RBC2" s="80"/>
      <c r="RBD2" s="80"/>
      <c r="RBE2" s="80"/>
      <c r="RBF2" s="80"/>
      <c r="RBG2" s="80"/>
      <c r="RBH2" s="80"/>
      <c r="RBI2" s="80"/>
      <c r="RBJ2" s="80"/>
      <c r="RBK2" s="80"/>
      <c r="RBL2" s="80"/>
      <c r="RBM2" s="80"/>
      <c r="RBN2" s="80"/>
      <c r="RBO2" s="80"/>
      <c r="RBP2" s="80"/>
      <c r="RBQ2" s="80"/>
      <c r="RBR2" s="80"/>
      <c r="RBS2" s="80"/>
      <c r="RBT2" s="80"/>
      <c r="RBU2" s="80"/>
      <c r="RBV2" s="80"/>
      <c r="RBW2" s="80"/>
      <c r="RBX2" s="80"/>
      <c r="RBY2" s="80"/>
      <c r="RBZ2" s="80"/>
      <c r="RCA2" s="80"/>
      <c r="RCB2" s="80"/>
      <c r="RCC2" s="80"/>
      <c r="RCD2" s="80"/>
      <c r="RCE2" s="80"/>
      <c r="RCF2" s="80"/>
      <c r="RCG2" s="80"/>
      <c r="RCH2" s="80"/>
      <c r="RCI2" s="80"/>
      <c r="RCJ2" s="80"/>
      <c r="RCK2" s="80"/>
      <c r="RCL2" s="80"/>
      <c r="RCM2" s="80"/>
      <c r="RCN2" s="80"/>
      <c r="RCO2" s="80"/>
      <c r="RCP2" s="80"/>
      <c r="RCQ2" s="80"/>
      <c r="RCR2" s="80"/>
      <c r="RCS2" s="80"/>
      <c r="RCT2" s="80"/>
      <c r="RCU2" s="80"/>
      <c r="RCV2" s="80"/>
      <c r="RCW2" s="80"/>
      <c r="RCX2" s="80"/>
      <c r="RCY2" s="80"/>
      <c r="RCZ2" s="80"/>
      <c r="RDA2" s="80"/>
      <c r="RDB2" s="80"/>
      <c r="RDC2" s="80"/>
      <c r="RDD2" s="80"/>
      <c r="RDE2" s="80"/>
      <c r="RDF2" s="80"/>
      <c r="RDG2" s="80"/>
      <c r="RDH2" s="80"/>
      <c r="RDI2" s="80"/>
      <c r="RDJ2" s="80"/>
      <c r="RDK2" s="80"/>
      <c r="RDL2" s="80"/>
      <c r="RDM2" s="80"/>
      <c r="RDN2" s="80"/>
      <c r="RDO2" s="80"/>
      <c r="RDP2" s="80"/>
      <c r="RDQ2" s="80"/>
      <c r="RDR2" s="80"/>
      <c r="RDS2" s="80"/>
      <c r="RDT2" s="80"/>
      <c r="RDU2" s="80"/>
      <c r="RDV2" s="80"/>
      <c r="RDW2" s="80"/>
      <c r="RDX2" s="80"/>
      <c r="RDY2" s="80"/>
      <c r="RDZ2" s="80"/>
      <c r="REA2" s="80"/>
      <c r="REB2" s="80"/>
      <c r="REC2" s="80"/>
      <c r="RED2" s="80"/>
      <c r="REE2" s="80"/>
      <c r="REF2" s="80"/>
      <c r="REG2" s="80"/>
      <c r="REH2" s="80"/>
      <c r="REI2" s="80"/>
      <c r="REJ2" s="80"/>
      <c r="REK2" s="80"/>
      <c r="REL2" s="80"/>
      <c r="REM2" s="80"/>
      <c r="REN2" s="80"/>
      <c r="REO2" s="80"/>
      <c r="REP2" s="80"/>
      <c r="REQ2" s="80"/>
      <c r="RER2" s="80"/>
      <c r="RES2" s="80"/>
      <c r="RET2" s="80"/>
      <c r="REU2" s="80"/>
      <c r="REV2" s="80"/>
      <c r="REW2" s="80"/>
      <c r="REX2" s="80"/>
      <c r="REY2" s="80"/>
      <c r="REZ2" s="80"/>
      <c r="RFA2" s="80"/>
      <c r="RFB2" s="80"/>
      <c r="RFC2" s="80"/>
      <c r="RFD2" s="80"/>
      <c r="RFE2" s="80"/>
      <c r="RFF2" s="80"/>
      <c r="RFG2" s="80"/>
      <c r="RFH2" s="80"/>
      <c r="RFI2" s="80"/>
      <c r="RFJ2" s="80"/>
      <c r="RFK2" s="80"/>
      <c r="RFL2" s="80"/>
      <c r="RFM2" s="80"/>
      <c r="RFN2" s="80"/>
      <c r="RFO2" s="80"/>
      <c r="RFP2" s="80"/>
      <c r="RFQ2" s="80"/>
      <c r="RFR2" s="80"/>
      <c r="RFS2" s="80"/>
      <c r="RFT2" s="80"/>
      <c r="RFU2" s="80"/>
      <c r="RFV2" s="80"/>
      <c r="RFW2" s="80"/>
      <c r="RFX2" s="80"/>
      <c r="RFY2" s="80"/>
      <c r="RFZ2" s="80"/>
      <c r="RGA2" s="80"/>
      <c r="RGB2" s="80"/>
      <c r="RGC2" s="80"/>
      <c r="RGD2" s="80"/>
      <c r="RGE2" s="80"/>
      <c r="RGF2" s="80"/>
      <c r="RGG2" s="80"/>
      <c r="RGH2" s="80"/>
      <c r="RGI2" s="80"/>
      <c r="RGJ2" s="80"/>
      <c r="RGK2" s="80"/>
      <c r="RGL2" s="80"/>
      <c r="RGM2" s="80"/>
      <c r="RGN2" s="80"/>
      <c r="RGO2" s="80"/>
      <c r="RGP2" s="80"/>
      <c r="RGQ2" s="80"/>
      <c r="RGR2" s="80"/>
      <c r="RGS2" s="80"/>
      <c r="RGT2" s="80"/>
      <c r="RGU2" s="80"/>
      <c r="RGV2" s="80"/>
      <c r="RGW2" s="80"/>
      <c r="RGX2" s="80"/>
      <c r="RGY2" s="80"/>
      <c r="RGZ2" s="80"/>
      <c r="RHA2" s="80"/>
      <c r="RHB2" s="80"/>
      <c r="RHC2" s="80"/>
      <c r="RHD2" s="80"/>
      <c r="RHE2" s="80"/>
      <c r="RHF2" s="80"/>
      <c r="RHG2" s="80"/>
      <c r="RHH2" s="80"/>
      <c r="RHI2" s="80"/>
      <c r="RHJ2" s="80"/>
      <c r="RHK2" s="80"/>
      <c r="RHL2" s="80"/>
      <c r="RHM2" s="80"/>
      <c r="RHN2" s="80"/>
      <c r="RHO2" s="80"/>
      <c r="RHP2" s="80"/>
      <c r="RHQ2" s="80"/>
      <c r="RHR2" s="80"/>
      <c r="RHS2" s="80"/>
      <c r="RHT2" s="80"/>
      <c r="RHU2" s="80"/>
      <c r="RHV2" s="80"/>
      <c r="RHW2" s="80"/>
      <c r="RHX2" s="80"/>
      <c r="RHY2" s="80"/>
      <c r="RHZ2" s="80"/>
      <c r="RIA2" s="80"/>
      <c r="RIB2" s="80"/>
      <c r="RIC2" s="80"/>
      <c r="RID2" s="80"/>
      <c r="RIE2" s="80"/>
      <c r="RIF2" s="80"/>
      <c r="RIG2" s="80"/>
      <c r="RIH2" s="80"/>
      <c r="RII2" s="80"/>
      <c r="RIJ2" s="80"/>
      <c r="RIK2" s="80"/>
      <c r="RIL2" s="80"/>
      <c r="RIM2" s="80"/>
      <c r="RIN2" s="80"/>
      <c r="RIO2" s="80"/>
      <c r="RIP2" s="80"/>
      <c r="RIQ2" s="80"/>
      <c r="RIR2" s="80"/>
      <c r="RIS2" s="80"/>
      <c r="RIT2" s="80"/>
      <c r="RIU2" s="80"/>
      <c r="RIV2" s="80"/>
      <c r="RIW2" s="80"/>
      <c r="RIX2" s="80"/>
      <c r="RIY2" s="80"/>
      <c r="RIZ2" s="80"/>
      <c r="RJA2" s="80"/>
      <c r="RJB2" s="80"/>
      <c r="RJC2" s="80"/>
      <c r="RJD2" s="80"/>
      <c r="RJE2" s="80"/>
      <c r="RJF2" s="80"/>
      <c r="RJG2" s="80"/>
      <c r="RJH2" s="80"/>
      <c r="RJI2" s="80"/>
      <c r="RJJ2" s="80"/>
      <c r="RJK2" s="80"/>
      <c r="RJL2" s="80"/>
      <c r="RJM2" s="80"/>
      <c r="RJN2" s="80"/>
      <c r="RJO2" s="80"/>
      <c r="RJP2" s="80"/>
      <c r="RJQ2" s="80"/>
      <c r="RJR2" s="80"/>
      <c r="RJS2" s="80"/>
      <c r="RJT2" s="80"/>
      <c r="RJU2" s="80"/>
      <c r="RJV2" s="80"/>
      <c r="RJW2" s="80"/>
      <c r="RJX2" s="80"/>
      <c r="RJY2" s="80"/>
      <c r="RJZ2" s="80"/>
      <c r="RKA2" s="80"/>
      <c r="RKB2" s="80"/>
      <c r="RKC2" s="80"/>
      <c r="RKD2" s="80"/>
      <c r="RKE2" s="80"/>
      <c r="RKF2" s="80"/>
      <c r="RKG2" s="80"/>
      <c r="RKH2" s="80"/>
      <c r="RKI2" s="80"/>
      <c r="RKJ2" s="80"/>
      <c r="RKK2" s="80"/>
      <c r="RKL2" s="80"/>
      <c r="RKM2" s="80"/>
      <c r="RKN2" s="80"/>
      <c r="RKO2" s="80"/>
      <c r="RKP2" s="80"/>
      <c r="RKQ2" s="80"/>
      <c r="RKR2" s="80"/>
      <c r="RKS2" s="80"/>
      <c r="RKT2" s="80"/>
      <c r="RKU2" s="80"/>
      <c r="RKV2" s="80"/>
      <c r="RKW2" s="80"/>
      <c r="RKX2" s="80"/>
      <c r="RKY2" s="80"/>
      <c r="RKZ2" s="80"/>
      <c r="RLA2" s="80"/>
      <c r="RLB2" s="80"/>
      <c r="RLC2" s="80"/>
      <c r="RLD2" s="80"/>
      <c r="RLE2" s="80"/>
      <c r="RLF2" s="80"/>
      <c r="RLG2" s="80"/>
      <c r="RLH2" s="80"/>
      <c r="RLI2" s="80"/>
      <c r="RLJ2" s="80"/>
      <c r="RLK2" s="80"/>
      <c r="RLL2" s="80"/>
      <c r="RLM2" s="80"/>
      <c r="RLN2" s="80"/>
      <c r="RLO2" s="80"/>
      <c r="RLP2" s="80"/>
      <c r="RLQ2" s="80"/>
      <c r="RLR2" s="80"/>
      <c r="RLS2" s="80"/>
      <c r="RLT2" s="80"/>
      <c r="RLU2" s="80"/>
      <c r="RLV2" s="80"/>
      <c r="RLW2" s="80"/>
      <c r="RLX2" s="80"/>
      <c r="RLY2" s="80"/>
      <c r="RLZ2" s="80"/>
      <c r="RMA2" s="80"/>
      <c r="RMB2" s="80"/>
      <c r="RMC2" s="80"/>
      <c r="RMD2" s="80"/>
      <c r="RME2" s="80"/>
      <c r="RMF2" s="80"/>
      <c r="RMG2" s="80"/>
      <c r="RMH2" s="80"/>
      <c r="RMI2" s="80"/>
      <c r="RMJ2" s="80"/>
      <c r="RMK2" s="80"/>
      <c r="RML2" s="80"/>
      <c r="RMM2" s="80"/>
      <c r="RMN2" s="80"/>
      <c r="RMO2" s="80"/>
      <c r="RMP2" s="80"/>
      <c r="RMQ2" s="80"/>
      <c r="RMR2" s="80"/>
      <c r="RMS2" s="80"/>
      <c r="RMT2" s="80"/>
      <c r="RMU2" s="80"/>
      <c r="RMV2" s="80"/>
      <c r="RMW2" s="80"/>
      <c r="RMX2" s="80"/>
      <c r="RMY2" s="80"/>
      <c r="RMZ2" s="80"/>
      <c r="RNA2" s="80"/>
      <c r="RNB2" s="80"/>
      <c r="RNC2" s="80"/>
      <c r="RND2" s="80"/>
      <c r="RNE2" s="80"/>
      <c r="RNF2" s="80"/>
      <c r="RNG2" s="80"/>
      <c r="RNH2" s="80"/>
      <c r="RNI2" s="80"/>
      <c r="RNJ2" s="80"/>
      <c r="RNK2" s="80"/>
      <c r="RNL2" s="80"/>
      <c r="RNM2" s="80"/>
      <c r="RNN2" s="80"/>
      <c r="RNO2" s="80"/>
      <c r="RNP2" s="80"/>
      <c r="RNQ2" s="80"/>
      <c r="RNR2" s="80"/>
      <c r="RNS2" s="80"/>
      <c r="RNT2" s="80"/>
      <c r="RNU2" s="80"/>
      <c r="RNV2" s="80"/>
      <c r="RNW2" s="80"/>
      <c r="RNX2" s="80"/>
      <c r="RNY2" s="80"/>
      <c r="RNZ2" s="80"/>
      <c r="ROA2" s="80"/>
      <c r="ROB2" s="80"/>
      <c r="ROC2" s="80"/>
      <c r="ROD2" s="80"/>
      <c r="ROE2" s="80"/>
      <c r="ROF2" s="80"/>
      <c r="ROG2" s="80"/>
      <c r="ROH2" s="80"/>
      <c r="ROI2" s="80"/>
      <c r="ROJ2" s="80"/>
      <c r="ROK2" s="80"/>
      <c r="ROL2" s="80"/>
      <c r="ROM2" s="80"/>
      <c r="RON2" s="80"/>
      <c r="ROO2" s="80"/>
      <c r="ROP2" s="80"/>
      <c r="ROQ2" s="80"/>
      <c r="ROR2" s="80"/>
      <c r="ROS2" s="80"/>
      <c r="ROT2" s="80"/>
      <c r="ROU2" s="80"/>
      <c r="ROV2" s="80"/>
      <c r="ROW2" s="80"/>
      <c r="ROX2" s="80"/>
      <c r="ROY2" s="80"/>
      <c r="ROZ2" s="80"/>
      <c r="RPA2" s="80"/>
      <c r="RPB2" s="80"/>
      <c r="RPC2" s="80"/>
      <c r="RPD2" s="80"/>
      <c r="RPE2" s="80"/>
      <c r="RPF2" s="80"/>
      <c r="RPG2" s="80"/>
      <c r="RPH2" s="80"/>
      <c r="RPI2" s="80"/>
      <c r="RPJ2" s="80"/>
      <c r="RPK2" s="80"/>
      <c r="RPL2" s="80"/>
      <c r="RPM2" s="80"/>
      <c r="RPN2" s="80"/>
      <c r="RPO2" s="80"/>
      <c r="RPP2" s="80"/>
      <c r="RPQ2" s="80"/>
      <c r="RPR2" s="80"/>
      <c r="RPS2" s="80"/>
      <c r="RPT2" s="80"/>
      <c r="RPU2" s="80"/>
      <c r="RPV2" s="80"/>
      <c r="RPW2" s="80"/>
      <c r="RPX2" s="80"/>
      <c r="RPY2" s="80"/>
      <c r="RPZ2" s="80"/>
      <c r="RQA2" s="80"/>
      <c r="RQB2" s="80"/>
      <c r="RQC2" s="80"/>
      <c r="RQD2" s="80"/>
      <c r="RQE2" s="80"/>
      <c r="RQF2" s="80"/>
      <c r="RQG2" s="80"/>
      <c r="RQH2" s="80"/>
      <c r="RQI2" s="80"/>
      <c r="RQJ2" s="80"/>
      <c r="RQK2" s="80"/>
      <c r="RQL2" s="80"/>
      <c r="RQM2" s="80"/>
      <c r="RQN2" s="80"/>
      <c r="RQO2" s="80"/>
      <c r="RQP2" s="80"/>
      <c r="RQQ2" s="80"/>
      <c r="RQR2" s="80"/>
      <c r="RQS2" s="80"/>
      <c r="RQT2" s="80"/>
      <c r="RQU2" s="80"/>
      <c r="RQV2" s="80"/>
      <c r="RQW2" s="80"/>
      <c r="RQX2" s="80"/>
      <c r="RQY2" s="80"/>
      <c r="RQZ2" s="80"/>
      <c r="RRA2" s="80"/>
      <c r="RRB2" s="80"/>
      <c r="RRC2" s="80"/>
      <c r="RRD2" s="80"/>
      <c r="RRE2" s="80"/>
      <c r="RRF2" s="80"/>
      <c r="RRG2" s="80"/>
      <c r="RRH2" s="80"/>
      <c r="RRI2" s="80"/>
      <c r="RRJ2" s="80"/>
      <c r="RRK2" s="80"/>
      <c r="RRL2" s="80"/>
      <c r="RRM2" s="80"/>
      <c r="RRN2" s="80"/>
      <c r="RRO2" s="80"/>
      <c r="RRP2" s="80"/>
      <c r="RRQ2" s="80"/>
      <c r="RRR2" s="80"/>
      <c r="RRS2" s="80"/>
      <c r="RRT2" s="80"/>
      <c r="RRU2" s="80"/>
      <c r="RRV2" s="80"/>
      <c r="RRW2" s="80"/>
      <c r="RRX2" s="80"/>
      <c r="RRY2" s="80"/>
      <c r="RRZ2" s="80"/>
      <c r="RSA2" s="80"/>
      <c r="RSB2" s="80"/>
      <c r="RSC2" s="80"/>
      <c r="RSD2" s="80"/>
      <c r="RSE2" s="80"/>
      <c r="RSF2" s="80"/>
      <c r="RSG2" s="80"/>
      <c r="RSH2" s="80"/>
      <c r="RSI2" s="80"/>
      <c r="RSJ2" s="80"/>
      <c r="RSK2" s="80"/>
      <c r="RSL2" s="80"/>
      <c r="RSM2" s="80"/>
      <c r="RSN2" s="80"/>
      <c r="RSO2" s="80"/>
      <c r="RSP2" s="80"/>
      <c r="RSQ2" s="80"/>
      <c r="RSR2" s="80"/>
      <c r="RSS2" s="80"/>
      <c r="RST2" s="80"/>
      <c r="RSU2" s="80"/>
      <c r="RSV2" s="80"/>
      <c r="RSW2" s="80"/>
      <c r="RSX2" s="80"/>
      <c r="RSY2" s="80"/>
      <c r="RSZ2" s="80"/>
      <c r="RTA2" s="80"/>
      <c r="RTB2" s="80"/>
      <c r="RTC2" s="80"/>
      <c r="RTD2" s="80"/>
      <c r="RTE2" s="80"/>
      <c r="RTF2" s="80"/>
      <c r="RTG2" s="80"/>
      <c r="RTH2" s="80"/>
      <c r="RTI2" s="80"/>
      <c r="RTJ2" s="80"/>
      <c r="RTK2" s="80"/>
      <c r="RTL2" s="80"/>
      <c r="RTM2" s="80"/>
      <c r="RTN2" s="80"/>
      <c r="RTO2" s="80"/>
      <c r="RTP2" s="80"/>
      <c r="RTQ2" s="80"/>
      <c r="RTR2" s="80"/>
      <c r="RTS2" s="80"/>
      <c r="RTT2" s="80"/>
      <c r="RTU2" s="80"/>
      <c r="RTV2" s="80"/>
      <c r="RTW2" s="80"/>
      <c r="RTX2" s="80"/>
      <c r="RTY2" s="80"/>
      <c r="RTZ2" s="80"/>
      <c r="RUA2" s="80"/>
      <c r="RUB2" s="80"/>
      <c r="RUC2" s="80"/>
      <c r="RUD2" s="80"/>
      <c r="RUE2" s="80"/>
      <c r="RUF2" s="80"/>
      <c r="RUG2" s="80"/>
      <c r="RUH2" s="80"/>
      <c r="RUI2" s="80"/>
      <c r="RUJ2" s="80"/>
      <c r="RUK2" s="80"/>
      <c r="RUL2" s="80"/>
      <c r="RUM2" s="80"/>
      <c r="RUN2" s="80"/>
      <c r="RUO2" s="80"/>
      <c r="RUP2" s="80"/>
      <c r="RUQ2" s="80"/>
      <c r="RUR2" s="80"/>
      <c r="RUS2" s="80"/>
      <c r="RUT2" s="80"/>
      <c r="RUU2" s="80"/>
      <c r="RUV2" s="80"/>
      <c r="RUW2" s="80"/>
      <c r="RUX2" s="80"/>
      <c r="RUY2" s="80"/>
      <c r="RUZ2" s="80"/>
      <c r="RVA2" s="80"/>
      <c r="RVB2" s="80"/>
      <c r="RVC2" s="80"/>
      <c r="RVD2" s="80"/>
      <c r="RVE2" s="80"/>
      <c r="RVF2" s="80"/>
      <c r="RVG2" s="80"/>
      <c r="RVH2" s="80"/>
      <c r="RVI2" s="80"/>
      <c r="RVJ2" s="80"/>
      <c r="RVK2" s="80"/>
      <c r="RVL2" s="80"/>
      <c r="RVM2" s="80"/>
      <c r="RVN2" s="80"/>
      <c r="RVO2" s="80"/>
      <c r="RVP2" s="80"/>
      <c r="RVQ2" s="80"/>
      <c r="RVR2" s="80"/>
      <c r="RVS2" s="80"/>
      <c r="RVT2" s="80"/>
      <c r="RVU2" s="80"/>
      <c r="RVV2" s="80"/>
      <c r="RVW2" s="80"/>
      <c r="RVX2" s="80"/>
      <c r="RVY2" s="80"/>
      <c r="RVZ2" s="80"/>
      <c r="RWA2" s="80"/>
      <c r="RWB2" s="80"/>
      <c r="RWC2" s="80"/>
      <c r="RWD2" s="80"/>
      <c r="RWE2" s="80"/>
      <c r="RWF2" s="80"/>
      <c r="RWG2" s="80"/>
      <c r="RWH2" s="80"/>
      <c r="RWI2" s="80"/>
      <c r="RWJ2" s="80"/>
      <c r="RWK2" s="80"/>
      <c r="RWL2" s="80"/>
      <c r="RWM2" s="80"/>
      <c r="RWN2" s="80"/>
      <c r="RWO2" s="80"/>
      <c r="RWP2" s="80"/>
      <c r="RWQ2" s="80"/>
      <c r="RWR2" s="80"/>
      <c r="RWS2" s="80"/>
      <c r="RWT2" s="80"/>
      <c r="RWU2" s="80"/>
      <c r="RWV2" s="80"/>
      <c r="RWW2" s="80"/>
      <c r="RWX2" s="80"/>
      <c r="RWY2" s="80"/>
      <c r="RWZ2" s="80"/>
      <c r="RXA2" s="80"/>
      <c r="RXB2" s="80"/>
      <c r="RXC2" s="80"/>
      <c r="RXD2" s="80"/>
      <c r="RXE2" s="80"/>
      <c r="RXF2" s="80"/>
      <c r="RXG2" s="80"/>
      <c r="RXH2" s="80"/>
      <c r="RXI2" s="80"/>
      <c r="RXJ2" s="80"/>
      <c r="RXK2" s="80"/>
      <c r="RXL2" s="80"/>
      <c r="RXM2" s="80"/>
      <c r="RXN2" s="80"/>
      <c r="RXO2" s="80"/>
      <c r="RXP2" s="80"/>
      <c r="RXQ2" s="80"/>
      <c r="RXR2" s="80"/>
      <c r="RXS2" s="80"/>
      <c r="RXT2" s="80"/>
      <c r="RXU2" s="80"/>
      <c r="RXV2" s="80"/>
      <c r="RXW2" s="80"/>
      <c r="RXX2" s="80"/>
      <c r="RXY2" s="80"/>
      <c r="RXZ2" s="80"/>
      <c r="RYA2" s="80"/>
      <c r="RYB2" s="80"/>
      <c r="RYC2" s="80"/>
      <c r="RYD2" s="80"/>
      <c r="RYE2" s="80"/>
      <c r="RYF2" s="80"/>
      <c r="RYG2" s="80"/>
      <c r="RYH2" s="80"/>
      <c r="RYI2" s="80"/>
      <c r="RYJ2" s="80"/>
      <c r="RYK2" s="80"/>
      <c r="RYL2" s="80"/>
      <c r="RYM2" s="80"/>
      <c r="RYN2" s="80"/>
      <c r="RYO2" s="80"/>
      <c r="RYP2" s="80"/>
      <c r="RYQ2" s="80"/>
      <c r="RYR2" s="80"/>
      <c r="RYS2" s="80"/>
      <c r="RYT2" s="80"/>
      <c r="RYU2" s="80"/>
      <c r="RYV2" s="80"/>
      <c r="RYW2" s="80"/>
      <c r="RYX2" s="80"/>
      <c r="RYY2" s="80"/>
      <c r="RYZ2" s="80"/>
      <c r="RZA2" s="80"/>
      <c r="RZB2" s="80"/>
      <c r="RZC2" s="80"/>
      <c r="RZD2" s="80"/>
      <c r="RZE2" s="80"/>
      <c r="RZF2" s="80"/>
      <c r="RZG2" s="80"/>
      <c r="RZH2" s="80"/>
      <c r="RZI2" s="80"/>
      <c r="RZJ2" s="80"/>
      <c r="RZK2" s="80"/>
      <c r="RZL2" s="80"/>
      <c r="RZM2" s="80"/>
      <c r="RZN2" s="80"/>
      <c r="RZO2" s="80"/>
      <c r="RZP2" s="80"/>
      <c r="RZQ2" s="80"/>
      <c r="RZR2" s="80"/>
      <c r="RZS2" s="80"/>
      <c r="RZT2" s="80"/>
      <c r="RZU2" s="80"/>
      <c r="RZV2" s="80"/>
      <c r="RZW2" s="80"/>
      <c r="RZX2" s="80"/>
      <c r="RZY2" s="80"/>
      <c r="RZZ2" s="80"/>
      <c r="SAA2" s="80"/>
      <c r="SAB2" s="80"/>
      <c r="SAC2" s="80"/>
      <c r="SAD2" s="80"/>
      <c r="SAE2" s="80"/>
      <c r="SAF2" s="80"/>
      <c r="SAG2" s="80"/>
      <c r="SAH2" s="80"/>
      <c r="SAI2" s="80"/>
      <c r="SAJ2" s="80"/>
      <c r="SAK2" s="80"/>
      <c r="SAL2" s="80"/>
      <c r="SAM2" s="80"/>
      <c r="SAN2" s="80"/>
      <c r="SAO2" s="80"/>
      <c r="SAP2" s="80"/>
      <c r="SAQ2" s="80"/>
      <c r="SAR2" s="80"/>
      <c r="SAS2" s="80"/>
      <c r="SAT2" s="80"/>
      <c r="SAU2" s="80"/>
      <c r="SAV2" s="80"/>
      <c r="SAW2" s="80"/>
      <c r="SAX2" s="80"/>
      <c r="SAY2" s="80"/>
      <c r="SAZ2" s="80"/>
      <c r="SBA2" s="80"/>
      <c r="SBB2" s="80"/>
      <c r="SBC2" s="80"/>
      <c r="SBD2" s="80"/>
      <c r="SBE2" s="80"/>
      <c r="SBF2" s="80"/>
      <c r="SBG2" s="80"/>
      <c r="SBH2" s="80"/>
      <c r="SBI2" s="80"/>
      <c r="SBJ2" s="80"/>
      <c r="SBK2" s="80"/>
      <c r="SBL2" s="80"/>
      <c r="SBM2" s="80"/>
      <c r="SBN2" s="80"/>
      <c r="SBO2" s="80"/>
      <c r="SBP2" s="80"/>
      <c r="SBQ2" s="80"/>
      <c r="SBR2" s="80"/>
      <c r="SBS2" s="80"/>
      <c r="SBT2" s="80"/>
      <c r="SBU2" s="80"/>
      <c r="SBV2" s="80"/>
      <c r="SBW2" s="80"/>
      <c r="SBX2" s="80"/>
      <c r="SBY2" s="80"/>
      <c r="SBZ2" s="80"/>
      <c r="SCA2" s="80"/>
      <c r="SCB2" s="80"/>
      <c r="SCC2" s="80"/>
      <c r="SCD2" s="80"/>
      <c r="SCE2" s="80"/>
      <c r="SCF2" s="80"/>
      <c r="SCG2" s="80"/>
      <c r="SCH2" s="80"/>
      <c r="SCI2" s="80"/>
      <c r="SCJ2" s="80"/>
      <c r="SCK2" s="80"/>
      <c r="SCL2" s="80"/>
      <c r="SCM2" s="80"/>
      <c r="SCN2" s="80"/>
      <c r="SCO2" s="80"/>
      <c r="SCP2" s="80"/>
      <c r="SCQ2" s="80"/>
      <c r="SCR2" s="80"/>
      <c r="SCS2" s="80"/>
      <c r="SCT2" s="80"/>
      <c r="SCU2" s="80"/>
      <c r="SCV2" s="80"/>
      <c r="SCW2" s="80"/>
      <c r="SCX2" s="80"/>
      <c r="SCY2" s="80"/>
      <c r="SCZ2" s="80"/>
      <c r="SDA2" s="80"/>
      <c r="SDB2" s="80"/>
      <c r="SDC2" s="80"/>
      <c r="SDD2" s="80"/>
      <c r="SDE2" s="80"/>
      <c r="SDF2" s="80"/>
      <c r="SDG2" s="80"/>
      <c r="SDH2" s="80"/>
      <c r="SDI2" s="80"/>
      <c r="SDJ2" s="80"/>
      <c r="SDK2" s="80"/>
      <c r="SDL2" s="80"/>
      <c r="SDM2" s="80"/>
      <c r="SDN2" s="80"/>
      <c r="SDO2" s="80"/>
      <c r="SDP2" s="80"/>
      <c r="SDQ2" s="80"/>
      <c r="SDR2" s="80"/>
      <c r="SDS2" s="80"/>
      <c r="SDT2" s="80"/>
      <c r="SDU2" s="80"/>
      <c r="SDV2" s="80"/>
      <c r="SDW2" s="80"/>
      <c r="SDX2" s="80"/>
      <c r="SDY2" s="80"/>
      <c r="SDZ2" s="80"/>
      <c r="SEA2" s="80"/>
      <c r="SEB2" s="80"/>
      <c r="SEC2" s="80"/>
      <c r="SED2" s="80"/>
      <c r="SEE2" s="80"/>
      <c r="SEF2" s="80"/>
      <c r="SEG2" s="80"/>
      <c r="SEH2" s="80"/>
      <c r="SEI2" s="80"/>
      <c r="SEJ2" s="80"/>
      <c r="SEK2" s="80"/>
      <c r="SEL2" s="80"/>
      <c r="SEM2" s="80"/>
      <c r="SEN2" s="80"/>
      <c r="SEO2" s="80"/>
      <c r="SEP2" s="80"/>
      <c r="SEQ2" s="80"/>
      <c r="SER2" s="80"/>
      <c r="SES2" s="80"/>
      <c r="SET2" s="80"/>
      <c r="SEU2" s="80"/>
      <c r="SEV2" s="80"/>
      <c r="SEW2" s="80"/>
      <c r="SEX2" s="80"/>
      <c r="SEY2" s="80"/>
      <c r="SEZ2" s="80"/>
      <c r="SFA2" s="80"/>
      <c r="SFB2" s="80"/>
      <c r="SFC2" s="80"/>
      <c r="SFD2" s="80"/>
      <c r="SFE2" s="80"/>
      <c r="SFF2" s="80"/>
      <c r="SFG2" s="80"/>
      <c r="SFH2" s="80"/>
      <c r="SFI2" s="80"/>
      <c r="SFJ2" s="80"/>
      <c r="SFK2" s="80"/>
      <c r="SFL2" s="80"/>
      <c r="SFM2" s="80"/>
      <c r="SFN2" s="80"/>
      <c r="SFO2" s="80"/>
      <c r="SFP2" s="80"/>
      <c r="SFQ2" s="80"/>
      <c r="SFR2" s="80"/>
      <c r="SFS2" s="80"/>
      <c r="SFT2" s="80"/>
      <c r="SFU2" s="80"/>
      <c r="SFV2" s="80"/>
      <c r="SFW2" s="80"/>
      <c r="SFX2" s="80"/>
      <c r="SFY2" s="80"/>
      <c r="SFZ2" s="80"/>
      <c r="SGA2" s="80"/>
      <c r="SGB2" s="80"/>
      <c r="SGC2" s="80"/>
      <c r="SGD2" s="80"/>
      <c r="SGE2" s="80"/>
      <c r="SGF2" s="80"/>
      <c r="SGG2" s="80"/>
      <c r="SGH2" s="80"/>
      <c r="SGI2" s="80"/>
      <c r="SGJ2" s="80"/>
      <c r="SGK2" s="80"/>
      <c r="SGL2" s="80"/>
      <c r="SGM2" s="80"/>
      <c r="SGN2" s="80"/>
      <c r="SGO2" s="80"/>
      <c r="SGP2" s="80"/>
      <c r="SGQ2" s="80"/>
      <c r="SGR2" s="80"/>
      <c r="SGS2" s="80"/>
      <c r="SGT2" s="80"/>
      <c r="SGU2" s="80"/>
      <c r="SGV2" s="80"/>
      <c r="SGW2" s="80"/>
      <c r="SGX2" s="80"/>
      <c r="SGY2" s="80"/>
      <c r="SGZ2" s="80"/>
      <c r="SHA2" s="80"/>
      <c r="SHB2" s="80"/>
      <c r="SHC2" s="80"/>
      <c r="SHD2" s="80"/>
      <c r="SHE2" s="80"/>
      <c r="SHF2" s="80"/>
      <c r="SHG2" s="80"/>
      <c r="SHH2" s="80"/>
      <c r="SHI2" s="80"/>
      <c r="SHJ2" s="80"/>
      <c r="SHK2" s="80"/>
      <c r="SHL2" s="80"/>
      <c r="SHM2" s="80"/>
      <c r="SHN2" s="80"/>
      <c r="SHO2" s="80"/>
      <c r="SHP2" s="80"/>
      <c r="SHQ2" s="80"/>
      <c r="SHR2" s="80"/>
      <c r="SHS2" s="80"/>
      <c r="SHT2" s="80"/>
      <c r="SHU2" s="80"/>
      <c r="SHV2" s="80"/>
      <c r="SHW2" s="80"/>
      <c r="SHX2" s="80"/>
      <c r="SHY2" s="80"/>
      <c r="SHZ2" s="80"/>
      <c r="SIA2" s="80"/>
      <c r="SIB2" s="80"/>
      <c r="SIC2" s="80"/>
      <c r="SID2" s="80"/>
      <c r="SIE2" s="80"/>
      <c r="SIF2" s="80"/>
      <c r="SIG2" s="80"/>
      <c r="SIH2" s="80"/>
      <c r="SII2" s="80"/>
      <c r="SIJ2" s="80"/>
      <c r="SIK2" s="80"/>
      <c r="SIL2" s="80"/>
      <c r="SIM2" s="80"/>
      <c r="SIN2" s="80"/>
      <c r="SIO2" s="80"/>
      <c r="SIP2" s="80"/>
      <c r="SIQ2" s="80"/>
      <c r="SIR2" s="80"/>
      <c r="SIS2" s="80"/>
      <c r="SIT2" s="80"/>
      <c r="SIU2" s="80"/>
      <c r="SIV2" s="80"/>
      <c r="SIW2" s="80"/>
      <c r="SIX2" s="80"/>
      <c r="SIY2" s="80"/>
      <c r="SIZ2" s="80"/>
      <c r="SJA2" s="80"/>
      <c r="SJB2" s="80"/>
      <c r="SJC2" s="80"/>
      <c r="SJD2" s="80"/>
      <c r="SJE2" s="80"/>
      <c r="SJF2" s="80"/>
      <c r="SJG2" s="80"/>
      <c r="SJH2" s="80"/>
      <c r="SJI2" s="80"/>
      <c r="SJJ2" s="80"/>
      <c r="SJK2" s="80"/>
      <c r="SJL2" s="80"/>
      <c r="SJM2" s="80"/>
      <c r="SJN2" s="80"/>
      <c r="SJO2" s="80"/>
      <c r="SJP2" s="80"/>
      <c r="SJQ2" s="80"/>
      <c r="SJR2" s="80"/>
      <c r="SJS2" s="80"/>
      <c r="SJT2" s="80"/>
      <c r="SJU2" s="80"/>
      <c r="SJV2" s="80"/>
      <c r="SJW2" s="80"/>
      <c r="SJX2" s="80"/>
      <c r="SJY2" s="80"/>
      <c r="SJZ2" s="80"/>
      <c r="SKA2" s="80"/>
      <c r="SKB2" s="80"/>
      <c r="SKC2" s="80"/>
      <c r="SKD2" s="80"/>
      <c r="SKE2" s="80"/>
      <c r="SKF2" s="80"/>
      <c r="SKG2" s="80"/>
      <c r="SKH2" s="80"/>
      <c r="SKI2" s="80"/>
      <c r="SKJ2" s="80"/>
      <c r="SKK2" s="80"/>
      <c r="SKL2" s="80"/>
      <c r="SKM2" s="80"/>
      <c r="SKN2" s="80"/>
      <c r="SKO2" s="80"/>
      <c r="SKP2" s="80"/>
      <c r="SKQ2" s="80"/>
      <c r="SKR2" s="80"/>
      <c r="SKS2" s="80"/>
      <c r="SKT2" s="80"/>
      <c r="SKU2" s="80"/>
      <c r="SKV2" s="80"/>
      <c r="SKW2" s="80"/>
      <c r="SKX2" s="80"/>
      <c r="SKY2" s="80"/>
      <c r="SKZ2" s="80"/>
      <c r="SLA2" s="80"/>
      <c r="SLB2" s="80"/>
      <c r="SLC2" s="80"/>
      <c r="SLD2" s="80"/>
      <c r="SLE2" s="80"/>
      <c r="SLF2" s="80"/>
      <c r="SLG2" s="80"/>
      <c r="SLH2" s="80"/>
      <c r="SLI2" s="80"/>
      <c r="SLJ2" s="80"/>
      <c r="SLK2" s="80"/>
      <c r="SLL2" s="80"/>
      <c r="SLM2" s="80"/>
      <c r="SLN2" s="80"/>
      <c r="SLO2" s="80"/>
      <c r="SLP2" s="80"/>
      <c r="SLQ2" s="80"/>
      <c r="SLR2" s="80"/>
      <c r="SLS2" s="80"/>
      <c r="SLT2" s="80"/>
      <c r="SLU2" s="80"/>
      <c r="SLV2" s="80"/>
      <c r="SLW2" s="80"/>
      <c r="SLX2" s="80"/>
      <c r="SLY2" s="80"/>
      <c r="SLZ2" s="80"/>
      <c r="SMA2" s="80"/>
      <c r="SMB2" s="80"/>
      <c r="SMC2" s="80"/>
      <c r="SMD2" s="80"/>
      <c r="SME2" s="80"/>
      <c r="SMF2" s="80"/>
      <c r="SMG2" s="80"/>
      <c r="SMH2" s="80"/>
      <c r="SMI2" s="80"/>
      <c r="SMJ2" s="80"/>
      <c r="SMK2" s="80"/>
      <c r="SML2" s="80"/>
      <c r="SMM2" s="80"/>
      <c r="SMN2" s="80"/>
      <c r="SMO2" s="80"/>
      <c r="SMP2" s="80"/>
      <c r="SMQ2" s="80"/>
      <c r="SMR2" s="80"/>
      <c r="SMS2" s="80"/>
      <c r="SMT2" s="80"/>
      <c r="SMU2" s="80"/>
      <c r="SMV2" s="80"/>
      <c r="SMW2" s="80"/>
      <c r="SMX2" s="80"/>
      <c r="SMY2" s="80"/>
      <c r="SMZ2" s="80"/>
      <c r="SNA2" s="80"/>
      <c r="SNB2" s="80"/>
      <c r="SNC2" s="80"/>
      <c r="SND2" s="80"/>
      <c r="SNE2" s="80"/>
      <c r="SNF2" s="80"/>
      <c r="SNG2" s="80"/>
      <c r="SNH2" s="80"/>
      <c r="SNI2" s="80"/>
      <c r="SNJ2" s="80"/>
      <c r="SNK2" s="80"/>
      <c r="SNL2" s="80"/>
      <c r="SNM2" s="80"/>
      <c r="SNN2" s="80"/>
      <c r="SNO2" s="80"/>
      <c r="SNP2" s="80"/>
      <c r="SNQ2" s="80"/>
      <c r="SNR2" s="80"/>
      <c r="SNS2" s="80"/>
      <c r="SNT2" s="80"/>
      <c r="SNU2" s="80"/>
      <c r="SNV2" s="80"/>
      <c r="SNW2" s="80"/>
      <c r="SNX2" s="80"/>
      <c r="SNY2" s="80"/>
      <c r="SNZ2" s="80"/>
      <c r="SOA2" s="80"/>
      <c r="SOB2" s="80"/>
      <c r="SOC2" s="80"/>
      <c r="SOD2" s="80"/>
      <c r="SOE2" s="80"/>
      <c r="SOF2" s="80"/>
      <c r="SOG2" s="80"/>
      <c r="SOH2" s="80"/>
      <c r="SOI2" s="80"/>
      <c r="SOJ2" s="80"/>
      <c r="SOK2" s="80"/>
      <c r="SOL2" s="80"/>
      <c r="SOM2" s="80"/>
      <c r="SON2" s="80"/>
      <c r="SOO2" s="80"/>
      <c r="SOP2" s="80"/>
      <c r="SOQ2" s="80"/>
      <c r="SOR2" s="80"/>
      <c r="SOS2" s="80"/>
      <c r="SOT2" s="80"/>
      <c r="SOU2" s="80"/>
      <c r="SOV2" s="80"/>
      <c r="SOW2" s="80"/>
      <c r="SOX2" s="80"/>
      <c r="SOY2" s="80"/>
      <c r="SOZ2" s="80"/>
      <c r="SPA2" s="80"/>
      <c r="SPB2" s="80"/>
      <c r="SPC2" s="80"/>
      <c r="SPD2" s="80"/>
      <c r="SPE2" s="80"/>
      <c r="SPF2" s="80"/>
      <c r="SPG2" s="80"/>
      <c r="SPH2" s="80"/>
      <c r="SPI2" s="80"/>
      <c r="SPJ2" s="80"/>
      <c r="SPK2" s="80"/>
      <c r="SPL2" s="80"/>
      <c r="SPM2" s="80"/>
      <c r="SPN2" s="80"/>
      <c r="SPO2" s="80"/>
      <c r="SPP2" s="80"/>
      <c r="SPQ2" s="80"/>
      <c r="SPR2" s="80"/>
      <c r="SPS2" s="80"/>
      <c r="SPT2" s="80"/>
      <c r="SPU2" s="80"/>
      <c r="SPV2" s="80"/>
      <c r="SPW2" s="80"/>
      <c r="SPX2" s="80"/>
      <c r="SPY2" s="80"/>
      <c r="SPZ2" s="80"/>
      <c r="SQA2" s="80"/>
      <c r="SQB2" s="80"/>
      <c r="SQC2" s="80"/>
      <c r="SQD2" s="80"/>
      <c r="SQE2" s="80"/>
      <c r="SQF2" s="80"/>
      <c r="SQG2" s="80"/>
      <c r="SQH2" s="80"/>
      <c r="SQI2" s="80"/>
      <c r="SQJ2" s="80"/>
      <c r="SQK2" s="80"/>
      <c r="SQL2" s="80"/>
      <c r="SQM2" s="80"/>
      <c r="SQN2" s="80"/>
      <c r="SQO2" s="80"/>
      <c r="SQP2" s="80"/>
      <c r="SQQ2" s="80"/>
      <c r="SQR2" s="80"/>
      <c r="SQS2" s="80"/>
      <c r="SQT2" s="80"/>
      <c r="SQU2" s="80"/>
      <c r="SQV2" s="80"/>
      <c r="SQW2" s="80"/>
      <c r="SQX2" s="80"/>
      <c r="SQY2" s="80"/>
      <c r="SQZ2" s="80"/>
      <c r="SRA2" s="80"/>
      <c r="SRB2" s="80"/>
      <c r="SRC2" s="80"/>
      <c r="SRD2" s="80"/>
      <c r="SRE2" s="80"/>
      <c r="SRF2" s="80"/>
      <c r="SRG2" s="80"/>
      <c r="SRH2" s="80"/>
      <c r="SRI2" s="80"/>
      <c r="SRJ2" s="80"/>
      <c r="SRK2" s="80"/>
      <c r="SRL2" s="80"/>
      <c r="SRM2" s="80"/>
      <c r="SRN2" s="80"/>
      <c r="SRO2" s="80"/>
      <c r="SRP2" s="80"/>
      <c r="SRQ2" s="80"/>
      <c r="SRR2" s="80"/>
      <c r="SRS2" s="80"/>
      <c r="SRT2" s="80"/>
      <c r="SRU2" s="80"/>
      <c r="SRV2" s="80"/>
      <c r="SRW2" s="80"/>
      <c r="SRX2" s="80"/>
      <c r="SRY2" s="80"/>
      <c r="SRZ2" s="80"/>
      <c r="SSA2" s="80"/>
      <c r="SSB2" s="80"/>
      <c r="SSC2" s="80"/>
      <c r="SSD2" s="80"/>
      <c r="SSE2" s="80"/>
      <c r="SSF2" s="80"/>
      <c r="SSG2" s="80"/>
      <c r="SSH2" s="80"/>
      <c r="SSI2" s="80"/>
      <c r="SSJ2" s="80"/>
      <c r="SSK2" s="80"/>
      <c r="SSL2" s="80"/>
      <c r="SSM2" s="80"/>
      <c r="SSN2" s="80"/>
      <c r="SSO2" s="80"/>
      <c r="SSP2" s="80"/>
      <c r="SSQ2" s="80"/>
      <c r="SSR2" s="80"/>
      <c r="SSS2" s="80"/>
      <c r="SST2" s="80"/>
      <c r="SSU2" s="80"/>
      <c r="SSV2" s="80"/>
      <c r="SSW2" s="80"/>
      <c r="SSX2" s="80"/>
      <c r="SSY2" s="80"/>
      <c r="SSZ2" s="80"/>
      <c r="STA2" s="80"/>
      <c r="STB2" s="80"/>
      <c r="STC2" s="80"/>
      <c r="STD2" s="80"/>
      <c r="STE2" s="80"/>
      <c r="STF2" s="80"/>
      <c r="STG2" s="80"/>
      <c r="STH2" s="80"/>
      <c r="STI2" s="80"/>
      <c r="STJ2" s="80"/>
      <c r="STK2" s="80"/>
      <c r="STL2" s="80"/>
      <c r="STM2" s="80"/>
      <c r="STN2" s="80"/>
      <c r="STO2" s="80"/>
      <c r="STP2" s="80"/>
      <c r="STQ2" s="80"/>
      <c r="STR2" s="80"/>
      <c r="STS2" s="80"/>
      <c r="STT2" s="80"/>
      <c r="STU2" s="80"/>
      <c r="STV2" s="80"/>
      <c r="STW2" s="80"/>
      <c r="STX2" s="80"/>
      <c r="STY2" s="80"/>
      <c r="STZ2" s="80"/>
      <c r="SUA2" s="80"/>
      <c r="SUB2" s="80"/>
      <c r="SUC2" s="80"/>
      <c r="SUD2" s="80"/>
      <c r="SUE2" s="80"/>
      <c r="SUF2" s="80"/>
      <c r="SUG2" s="80"/>
      <c r="SUH2" s="80"/>
      <c r="SUI2" s="80"/>
      <c r="SUJ2" s="80"/>
      <c r="SUK2" s="80"/>
      <c r="SUL2" s="80"/>
      <c r="SUM2" s="80"/>
      <c r="SUN2" s="80"/>
      <c r="SUO2" s="80"/>
      <c r="SUP2" s="80"/>
      <c r="SUQ2" s="80"/>
      <c r="SUR2" s="80"/>
      <c r="SUS2" s="80"/>
      <c r="SUT2" s="80"/>
      <c r="SUU2" s="80"/>
      <c r="SUV2" s="80"/>
      <c r="SUW2" s="80"/>
      <c r="SUX2" s="80"/>
      <c r="SUY2" s="80"/>
      <c r="SUZ2" s="80"/>
      <c r="SVA2" s="80"/>
      <c r="SVB2" s="80"/>
      <c r="SVC2" s="80"/>
      <c r="SVD2" s="80"/>
      <c r="SVE2" s="80"/>
      <c r="SVF2" s="80"/>
      <c r="SVG2" s="80"/>
      <c r="SVH2" s="80"/>
      <c r="SVI2" s="80"/>
      <c r="SVJ2" s="80"/>
      <c r="SVK2" s="80"/>
      <c r="SVL2" s="80"/>
      <c r="SVM2" s="80"/>
      <c r="SVN2" s="80"/>
      <c r="SVO2" s="80"/>
      <c r="SVP2" s="80"/>
      <c r="SVQ2" s="80"/>
      <c r="SVR2" s="80"/>
      <c r="SVS2" s="80"/>
      <c r="SVT2" s="80"/>
      <c r="SVU2" s="80"/>
      <c r="SVV2" s="80"/>
      <c r="SVW2" s="80"/>
      <c r="SVX2" s="80"/>
      <c r="SVY2" s="80"/>
      <c r="SVZ2" s="80"/>
      <c r="SWA2" s="80"/>
      <c r="SWB2" s="80"/>
      <c r="SWC2" s="80"/>
      <c r="SWD2" s="80"/>
      <c r="SWE2" s="80"/>
      <c r="SWF2" s="80"/>
      <c r="SWG2" s="80"/>
      <c r="SWH2" s="80"/>
      <c r="SWI2" s="80"/>
      <c r="SWJ2" s="80"/>
      <c r="SWK2" s="80"/>
      <c r="SWL2" s="80"/>
      <c r="SWM2" s="80"/>
      <c r="SWN2" s="80"/>
      <c r="SWO2" s="80"/>
      <c r="SWP2" s="80"/>
      <c r="SWQ2" s="80"/>
      <c r="SWR2" s="80"/>
      <c r="SWS2" s="80"/>
      <c r="SWT2" s="80"/>
      <c r="SWU2" s="80"/>
      <c r="SWV2" s="80"/>
      <c r="SWW2" s="80"/>
      <c r="SWX2" s="80"/>
      <c r="SWY2" s="80"/>
      <c r="SWZ2" s="80"/>
      <c r="SXA2" s="80"/>
      <c r="SXB2" s="80"/>
      <c r="SXC2" s="80"/>
      <c r="SXD2" s="80"/>
      <c r="SXE2" s="80"/>
      <c r="SXF2" s="80"/>
      <c r="SXG2" s="80"/>
      <c r="SXH2" s="80"/>
      <c r="SXI2" s="80"/>
      <c r="SXJ2" s="80"/>
      <c r="SXK2" s="80"/>
      <c r="SXL2" s="80"/>
      <c r="SXM2" s="80"/>
      <c r="SXN2" s="80"/>
      <c r="SXO2" s="80"/>
      <c r="SXP2" s="80"/>
      <c r="SXQ2" s="80"/>
      <c r="SXR2" s="80"/>
      <c r="SXS2" s="80"/>
      <c r="SXT2" s="80"/>
      <c r="SXU2" s="80"/>
      <c r="SXV2" s="80"/>
      <c r="SXW2" s="80"/>
      <c r="SXX2" s="80"/>
      <c r="SXY2" s="80"/>
      <c r="SXZ2" s="80"/>
      <c r="SYA2" s="80"/>
      <c r="SYB2" s="80"/>
      <c r="SYC2" s="80"/>
      <c r="SYD2" s="80"/>
      <c r="SYE2" s="80"/>
      <c r="SYF2" s="80"/>
      <c r="SYG2" s="80"/>
      <c r="SYH2" s="80"/>
      <c r="SYI2" s="80"/>
      <c r="SYJ2" s="80"/>
      <c r="SYK2" s="80"/>
      <c r="SYL2" s="80"/>
      <c r="SYM2" s="80"/>
      <c r="SYN2" s="80"/>
      <c r="SYO2" s="80"/>
      <c r="SYP2" s="80"/>
      <c r="SYQ2" s="80"/>
      <c r="SYR2" s="80"/>
      <c r="SYS2" s="80"/>
      <c r="SYT2" s="80"/>
      <c r="SYU2" s="80"/>
      <c r="SYV2" s="80"/>
      <c r="SYW2" s="80"/>
      <c r="SYX2" s="80"/>
      <c r="SYY2" s="80"/>
      <c r="SYZ2" s="80"/>
      <c r="SZA2" s="80"/>
      <c r="SZB2" s="80"/>
      <c r="SZC2" s="80"/>
      <c r="SZD2" s="80"/>
      <c r="SZE2" s="80"/>
      <c r="SZF2" s="80"/>
      <c r="SZG2" s="80"/>
      <c r="SZH2" s="80"/>
      <c r="SZI2" s="80"/>
      <c r="SZJ2" s="80"/>
      <c r="SZK2" s="80"/>
      <c r="SZL2" s="80"/>
      <c r="SZM2" s="80"/>
      <c r="SZN2" s="80"/>
      <c r="SZO2" s="80"/>
      <c r="SZP2" s="80"/>
      <c r="SZQ2" s="80"/>
      <c r="SZR2" s="80"/>
      <c r="SZS2" s="80"/>
      <c r="SZT2" s="80"/>
      <c r="SZU2" s="80"/>
      <c r="SZV2" s="80"/>
      <c r="SZW2" s="80"/>
      <c r="SZX2" s="80"/>
      <c r="SZY2" s="80"/>
      <c r="SZZ2" s="80"/>
      <c r="TAA2" s="80"/>
      <c r="TAB2" s="80"/>
      <c r="TAC2" s="80"/>
      <c r="TAD2" s="80"/>
      <c r="TAE2" s="80"/>
      <c r="TAF2" s="80"/>
      <c r="TAG2" s="80"/>
      <c r="TAH2" s="80"/>
      <c r="TAI2" s="80"/>
      <c r="TAJ2" s="80"/>
      <c r="TAK2" s="80"/>
      <c r="TAL2" s="80"/>
      <c r="TAM2" s="80"/>
      <c r="TAN2" s="80"/>
      <c r="TAO2" s="80"/>
      <c r="TAP2" s="80"/>
      <c r="TAQ2" s="80"/>
      <c r="TAR2" s="80"/>
      <c r="TAS2" s="80"/>
      <c r="TAT2" s="80"/>
      <c r="TAU2" s="80"/>
      <c r="TAV2" s="80"/>
      <c r="TAW2" s="80"/>
      <c r="TAX2" s="80"/>
      <c r="TAY2" s="80"/>
      <c r="TAZ2" s="80"/>
      <c r="TBA2" s="80"/>
      <c r="TBB2" s="80"/>
      <c r="TBC2" s="80"/>
      <c r="TBD2" s="80"/>
      <c r="TBE2" s="80"/>
      <c r="TBF2" s="80"/>
      <c r="TBG2" s="80"/>
      <c r="TBH2" s="80"/>
      <c r="TBI2" s="80"/>
      <c r="TBJ2" s="80"/>
      <c r="TBK2" s="80"/>
      <c r="TBL2" s="80"/>
      <c r="TBM2" s="80"/>
      <c r="TBN2" s="80"/>
      <c r="TBO2" s="80"/>
      <c r="TBP2" s="80"/>
      <c r="TBQ2" s="80"/>
      <c r="TBR2" s="80"/>
      <c r="TBS2" s="80"/>
      <c r="TBT2" s="80"/>
      <c r="TBU2" s="80"/>
      <c r="TBV2" s="80"/>
      <c r="TBW2" s="80"/>
      <c r="TBX2" s="80"/>
      <c r="TBY2" s="80"/>
      <c r="TBZ2" s="80"/>
      <c r="TCA2" s="80"/>
      <c r="TCB2" s="80"/>
      <c r="TCC2" s="80"/>
      <c r="TCD2" s="80"/>
      <c r="TCE2" s="80"/>
      <c r="TCF2" s="80"/>
      <c r="TCG2" s="80"/>
      <c r="TCH2" s="80"/>
      <c r="TCI2" s="80"/>
      <c r="TCJ2" s="80"/>
      <c r="TCK2" s="80"/>
      <c r="TCL2" s="80"/>
      <c r="TCM2" s="80"/>
      <c r="TCN2" s="80"/>
      <c r="TCO2" s="80"/>
      <c r="TCP2" s="80"/>
      <c r="TCQ2" s="80"/>
      <c r="TCR2" s="80"/>
      <c r="TCS2" s="80"/>
      <c r="TCT2" s="80"/>
      <c r="TCU2" s="80"/>
      <c r="TCV2" s="80"/>
      <c r="TCW2" s="80"/>
      <c r="TCX2" s="80"/>
      <c r="TCY2" s="80"/>
      <c r="TCZ2" s="80"/>
      <c r="TDA2" s="80"/>
      <c r="TDB2" s="80"/>
      <c r="TDC2" s="80"/>
      <c r="TDD2" s="80"/>
      <c r="TDE2" s="80"/>
      <c r="TDF2" s="80"/>
      <c r="TDG2" s="80"/>
      <c r="TDH2" s="80"/>
      <c r="TDI2" s="80"/>
      <c r="TDJ2" s="80"/>
      <c r="TDK2" s="80"/>
      <c r="TDL2" s="80"/>
      <c r="TDM2" s="80"/>
      <c r="TDN2" s="80"/>
      <c r="TDO2" s="80"/>
      <c r="TDP2" s="80"/>
      <c r="TDQ2" s="80"/>
      <c r="TDR2" s="80"/>
      <c r="TDS2" s="80"/>
      <c r="TDT2" s="80"/>
      <c r="TDU2" s="80"/>
      <c r="TDV2" s="80"/>
      <c r="TDW2" s="80"/>
      <c r="TDX2" s="80"/>
      <c r="TDY2" s="80"/>
      <c r="TDZ2" s="80"/>
      <c r="TEA2" s="80"/>
      <c r="TEB2" s="80"/>
      <c r="TEC2" s="80"/>
      <c r="TED2" s="80"/>
      <c r="TEE2" s="80"/>
      <c r="TEF2" s="80"/>
      <c r="TEG2" s="80"/>
      <c r="TEH2" s="80"/>
      <c r="TEI2" s="80"/>
      <c r="TEJ2" s="80"/>
      <c r="TEK2" s="80"/>
      <c r="TEL2" s="80"/>
      <c r="TEM2" s="80"/>
      <c r="TEN2" s="80"/>
      <c r="TEO2" s="80"/>
      <c r="TEP2" s="80"/>
      <c r="TEQ2" s="80"/>
      <c r="TER2" s="80"/>
      <c r="TES2" s="80"/>
      <c r="TET2" s="80"/>
      <c r="TEU2" s="80"/>
      <c r="TEV2" s="80"/>
      <c r="TEW2" s="80"/>
      <c r="TEX2" s="80"/>
      <c r="TEY2" s="80"/>
      <c r="TEZ2" s="80"/>
      <c r="TFA2" s="80"/>
      <c r="TFB2" s="80"/>
      <c r="TFC2" s="80"/>
      <c r="TFD2" s="80"/>
      <c r="TFE2" s="80"/>
      <c r="TFF2" s="80"/>
      <c r="TFG2" s="80"/>
      <c r="TFH2" s="80"/>
      <c r="TFI2" s="80"/>
      <c r="TFJ2" s="80"/>
      <c r="TFK2" s="80"/>
      <c r="TFL2" s="80"/>
      <c r="TFM2" s="80"/>
      <c r="TFN2" s="80"/>
      <c r="TFO2" s="80"/>
      <c r="TFP2" s="80"/>
      <c r="TFQ2" s="80"/>
      <c r="TFR2" s="80"/>
      <c r="TFS2" s="80"/>
      <c r="TFT2" s="80"/>
      <c r="TFU2" s="80"/>
      <c r="TFV2" s="80"/>
      <c r="TFW2" s="80"/>
      <c r="TFX2" s="80"/>
      <c r="TFY2" s="80"/>
      <c r="TFZ2" s="80"/>
      <c r="TGA2" s="80"/>
      <c r="TGB2" s="80"/>
      <c r="TGC2" s="80"/>
      <c r="TGD2" s="80"/>
      <c r="TGE2" s="80"/>
      <c r="TGF2" s="80"/>
      <c r="TGG2" s="80"/>
      <c r="TGH2" s="80"/>
      <c r="TGI2" s="80"/>
      <c r="TGJ2" s="80"/>
      <c r="TGK2" s="80"/>
      <c r="TGL2" s="80"/>
      <c r="TGM2" s="80"/>
      <c r="TGN2" s="80"/>
      <c r="TGO2" s="80"/>
      <c r="TGP2" s="80"/>
      <c r="TGQ2" s="80"/>
      <c r="TGR2" s="80"/>
      <c r="TGS2" s="80"/>
      <c r="TGT2" s="80"/>
      <c r="TGU2" s="80"/>
      <c r="TGV2" s="80"/>
      <c r="TGW2" s="80"/>
      <c r="TGX2" s="80"/>
      <c r="TGY2" s="80"/>
      <c r="TGZ2" s="80"/>
      <c r="THA2" s="80"/>
      <c r="THB2" s="80"/>
      <c r="THC2" s="80"/>
      <c r="THD2" s="80"/>
      <c r="THE2" s="80"/>
      <c r="THF2" s="80"/>
      <c r="THG2" s="80"/>
      <c r="THH2" s="80"/>
      <c r="THI2" s="80"/>
      <c r="THJ2" s="80"/>
      <c r="THK2" s="80"/>
      <c r="THL2" s="80"/>
      <c r="THM2" s="80"/>
      <c r="THN2" s="80"/>
      <c r="THO2" s="80"/>
      <c r="THP2" s="80"/>
      <c r="THQ2" s="80"/>
      <c r="THR2" s="80"/>
      <c r="THS2" s="80"/>
      <c r="THT2" s="80"/>
      <c r="THU2" s="80"/>
      <c r="THV2" s="80"/>
      <c r="THW2" s="80"/>
      <c r="THX2" s="80"/>
      <c r="THY2" s="80"/>
      <c r="THZ2" s="80"/>
      <c r="TIA2" s="80"/>
      <c r="TIB2" s="80"/>
      <c r="TIC2" s="80"/>
      <c r="TID2" s="80"/>
      <c r="TIE2" s="80"/>
      <c r="TIF2" s="80"/>
      <c r="TIG2" s="80"/>
      <c r="TIH2" s="80"/>
      <c r="TII2" s="80"/>
      <c r="TIJ2" s="80"/>
      <c r="TIK2" s="80"/>
      <c r="TIL2" s="80"/>
      <c r="TIM2" s="80"/>
      <c r="TIN2" s="80"/>
      <c r="TIO2" s="80"/>
      <c r="TIP2" s="80"/>
      <c r="TIQ2" s="80"/>
      <c r="TIR2" s="80"/>
      <c r="TIS2" s="80"/>
      <c r="TIT2" s="80"/>
      <c r="TIU2" s="80"/>
      <c r="TIV2" s="80"/>
      <c r="TIW2" s="80"/>
      <c r="TIX2" s="80"/>
      <c r="TIY2" s="80"/>
      <c r="TIZ2" s="80"/>
      <c r="TJA2" s="80"/>
      <c r="TJB2" s="80"/>
      <c r="TJC2" s="80"/>
      <c r="TJD2" s="80"/>
      <c r="TJE2" s="80"/>
      <c r="TJF2" s="80"/>
      <c r="TJG2" s="80"/>
      <c r="TJH2" s="80"/>
      <c r="TJI2" s="80"/>
      <c r="TJJ2" s="80"/>
      <c r="TJK2" s="80"/>
      <c r="TJL2" s="80"/>
      <c r="TJM2" s="80"/>
      <c r="TJN2" s="80"/>
      <c r="TJO2" s="80"/>
      <c r="TJP2" s="80"/>
      <c r="TJQ2" s="80"/>
      <c r="TJR2" s="80"/>
      <c r="TJS2" s="80"/>
      <c r="TJT2" s="80"/>
      <c r="TJU2" s="80"/>
      <c r="TJV2" s="80"/>
      <c r="TJW2" s="80"/>
      <c r="TJX2" s="80"/>
      <c r="TJY2" s="80"/>
      <c r="TJZ2" s="80"/>
      <c r="TKA2" s="80"/>
      <c r="TKB2" s="80"/>
      <c r="TKC2" s="80"/>
      <c r="TKD2" s="80"/>
      <c r="TKE2" s="80"/>
      <c r="TKF2" s="80"/>
      <c r="TKG2" s="80"/>
      <c r="TKH2" s="80"/>
      <c r="TKI2" s="80"/>
      <c r="TKJ2" s="80"/>
      <c r="TKK2" s="80"/>
      <c r="TKL2" s="80"/>
      <c r="TKM2" s="80"/>
      <c r="TKN2" s="80"/>
      <c r="TKO2" s="80"/>
      <c r="TKP2" s="80"/>
      <c r="TKQ2" s="80"/>
      <c r="TKR2" s="80"/>
      <c r="TKS2" s="80"/>
      <c r="TKT2" s="80"/>
      <c r="TKU2" s="80"/>
      <c r="TKV2" s="80"/>
      <c r="TKW2" s="80"/>
      <c r="TKX2" s="80"/>
      <c r="TKY2" s="80"/>
      <c r="TKZ2" s="80"/>
      <c r="TLA2" s="80"/>
      <c r="TLB2" s="80"/>
      <c r="TLC2" s="80"/>
      <c r="TLD2" s="80"/>
      <c r="TLE2" s="80"/>
      <c r="TLF2" s="80"/>
      <c r="TLG2" s="80"/>
      <c r="TLH2" s="80"/>
      <c r="TLI2" s="80"/>
      <c r="TLJ2" s="80"/>
      <c r="TLK2" s="80"/>
      <c r="TLL2" s="80"/>
      <c r="TLM2" s="80"/>
      <c r="TLN2" s="80"/>
      <c r="TLO2" s="80"/>
      <c r="TLP2" s="80"/>
      <c r="TLQ2" s="80"/>
      <c r="TLR2" s="80"/>
      <c r="TLS2" s="80"/>
      <c r="TLT2" s="80"/>
      <c r="TLU2" s="80"/>
      <c r="TLV2" s="80"/>
      <c r="TLW2" s="80"/>
      <c r="TLX2" s="80"/>
      <c r="TLY2" s="80"/>
      <c r="TLZ2" s="80"/>
      <c r="TMA2" s="80"/>
      <c r="TMB2" s="80"/>
      <c r="TMC2" s="80"/>
      <c r="TMD2" s="80"/>
      <c r="TME2" s="80"/>
      <c r="TMF2" s="80"/>
      <c r="TMG2" s="80"/>
      <c r="TMH2" s="80"/>
      <c r="TMI2" s="80"/>
      <c r="TMJ2" s="80"/>
      <c r="TMK2" s="80"/>
      <c r="TML2" s="80"/>
      <c r="TMM2" s="80"/>
      <c r="TMN2" s="80"/>
      <c r="TMO2" s="80"/>
      <c r="TMP2" s="80"/>
      <c r="TMQ2" s="80"/>
      <c r="TMR2" s="80"/>
      <c r="TMS2" s="80"/>
      <c r="TMT2" s="80"/>
      <c r="TMU2" s="80"/>
      <c r="TMV2" s="80"/>
      <c r="TMW2" s="80"/>
      <c r="TMX2" s="80"/>
      <c r="TMY2" s="80"/>
      <c r="TMZ2" s="80"/>
      <c r="TNA2" s="80"/>
      <c r="TNB2" s="80"/>
      <c r="TNC2" s="80"/>
      <c r="TND2" s="80"/>
      <c r="TNE2" s="80"/>
      <c r="TNF2" s="80"/>
      <c r="TNG2" s="80"/>
      <c r="TNH2" s="80"/>
      <c r="TNI2" s="80"/>
      <c r="TNJ2" s="80"/>
      <c r="TNK2" s="80"/>
      <c r="TNL2" s="80"/>
      <c r="TNM2" s="80"/>
      <c r="TNN2" s="80"/>
      <c r="TNO2" s="80"/>
      <c r="TNP2" s="80"/>
      <c r="TNQ2" s="80"/>
      <c r="TNR2" s="80"/>
      <c r="TNS2" s="80"/>
      <c r="TNT2" s="80"/>
      <c r="TNU2" s="80"/>
      <c r="TNV2" s="80"/>
      <c r="TNW2" s="80"/>
      <c r="TNX2" s="80"/>
      <c r="TNY2" s="80"/>
      <c r="TNZ2" s="80"/>
      <c r="TOA2" s="80"/>
      <c r="TOB2" s="80"/>
      <c r="TOC2" s="80"/>
      <c r="TOD2" s="80"/>
      <c r="TOE2" s="80"/>
      <c r="TOF2" s="80"/>
      <c r="TOG2" s="80"/>
      <c r="TOH2" s="80"/>
      <c r="TOI2" s="80"/>
      <c r="TOJ2" s="80"/>
      <c r="TOK2" s="80"/>
      <c r="TOL2" s="80"/>
      <c r="TOM2" s="80"/>
      <c r="TON2" s="80"/>
      <c r="TOO2" s="80"/>
      <c r="TOP2" s="80"/>
      <c r="TOQ2" s="80"/>
      <c r="TOR2" s="80"/>
      <c r="TOS2" s="80"/>
      <c r="TOT2" s="80"/>
      <c r="TOU2" s="80"/>
      <c r="TOV2" s="80"/>
      <c r="TOW2" s="80"/>
      <c r="TOX2" s="80"/>
      <c r="TOY2" s="80"/>
      <c r="TOZ2" s="80"/>
      <c r="TPA2" s="80"/>
      <c r="TPB2" s="80"/>
      <c r="TPC2" s="80"/>
      <c r="TPD2" s="80"/>
      <c r="TPE2" s="80"/>
      <c r="TPF2" s="80"/>
      <c r="TPG2" s="80"/>
      <c r="TPH2" s="80"/>
      <c r="TPI2" s="80"/>
      <c r="TPJ2" s="80"/>
      <c r="TPK2" s="80"/>
      <c r="TPL2" s="80"/>
      <c r="TPM2" s="80"/>
      <c r="TPN2" s="80"/>
      <c r="TPO2" s="80"/>
      <c r="TPP2" s="80"/>
      <c r="TPQ2" s="80"/>
      <c r="TPR2" s="80"/>
      <c r="TPS2" s="80"/>
      <c r="TPT2" s="80"/>
      <c r="TPU2" s="80"/>
      <c r="TPV2" s="80"/>
      <c r="TPW2" s="80"/>
      <c r="TPX2" s="80"/>
      <c r="TPY2" s="80"/>
      <c r="TPZ2" s="80"/>
      <c r="TQA2" s="80"/>
      <c r="TQB2" s="80"/>
      <c r="TQC2" s="80"/>
      <c r="TQD2" s="80"/>
      <c r="TQE2" s="80"/>
      <c r="TQF2" s="80"/>
      <c r="TQG2" s="80"/>
      <c r="TQH2" s="80"/>
      <c r="TQI2" s="80"/>
      <c r="TQJ2" s="80"/>
      <c r="TQK2" s="80"/>
      <c r="TQL2" s="80"/>
      <c r="TQM2" s="80"/>
      <c r="TQN2" s="80"/>
      <c r="TQO2" s="80"/>
      <c r="TQP2" s="80"/>
      <c r="TQQ2" s="80"/>
      <c r="TQR2" s="80"/>
      <c r="TQS2" s="80"/>
      <c r="TQT2" s="80"/>
      <c r="TQU2" s="80"/>
      <c r="TQV2" s="80"/>
      <c r="TQW2" s="80"/>
      <c r="TQX2" s="80"/>
      <c r="TQY2" s="80"/>
      <c r="TQZ2" s="80"/>
      <c r="TRA2" s="80"/>
      <c r="TRB2" s="80"/>
      <c r="TRC2" s="80"/>
      <c r="TRD2" s="80"/>
      <c r="TRE2" s="80"/>
      <c r="TRF2" s="80"/>
      <c r="TRG2" s="80"/>
      <c r="TRH2" s="80"/>
      <c r="TRI2" s="80"/>
      <c r="TRJ2" s="80"/>
      <c r="TRK2" s="80"/>
      <c r="TRL2" s="80"/>
      <c r="TRM2" s="80"/>
      <c r="TRN2" s="80"/>
      <c r="TRO2" s="80"/>
      <c r="TRP2" s="80"/>
      <c r="TRQ2" s="80"/>
      <c r="TRR2" s="80"/>
      <c r="TRS2" s="80"/>
      <c r="TRT2" s="80"/>
      <c r="TRU2" s="80"/>
      <c r="TRV2" s="80"/>
      <c r="TRW2" s="80"/>
      <c r="TRX2" s="80"/>
      <c r="TRY2" s="80"/>
      <c r="TRZ2" s="80"/>
      <c r="TSA2" s="80"/>
      <c r="TSB2" s="80"/>
      <c r="TSC2" s="80"/>
      <c r="TSD2" s="80"/>
      <c r="TSE2" s="80"/>
      <c r="TSF2" s="80"/>
      <c r="TSG2" s="80"/>
      <c r="TSH2" s="80"/>
      <c r="TSI2" s="80"/>
      <c r="TSJ2" s="80"/>
      <c r="TSK2" s="80"/>
      <c r="TSL2" s="80"/>
      <c r="TSM2" s="80"/>
      <c r="TSN2" s="80"/>
      <c r="TSO2" s="80"/>
      <c r="TSP2" s="80"/>
      <c r="TSQ2" s="80"/>
      <c r="TSR2" s="80"/>
      <c r="TSS2" s="80"/>
      <c r="TST2" s="80"/>
      <c r="TSU2" s="80"/>
      <c r="TSV2" s="80"/>
      <c r="TSW2" s="80"/>
      <c r="TSX2" s="80"/>
      <c r="TSY2" s="80"/>
      <c r="TSZ2" s="80"/>
      <c r="TTA2" s="80"/>
      <c r="TTB2" s="80"/>
      <c r="TTC2" s="80"/>
      <c r="TTD2" s="80"/>
      <c r="TTE2" s="80"/>
      <c r="TTF2" s="80"/>
      <c r="TTG2" s="80"/>
      <c r="TTH2" s="80"/>
      <c r="TTI2" s="80"/>
      <c r="TTJ2" s="80"/>
      <c r="TTK2" s="80"/>
      <c r="TTL2" s="80"/>
      <c r="TTM2" s="80"/>
      <c r="TTN2" s="80"/>
      <c r="TTO2" s="80"/>
      <c r="TTP2" s="80"/>
      <c r="TTQ2" s="80"/>
      <c r="TTR2" s="80"/>
      <c r="TTS2" s="80"/>
      <c r="TTT2" s="80"/>
      <c r="TTU2" s="80"/>
      <c r="TTV2" s="80"/>
      <c r="TTW2" s="80"/>
      <c r="TTX2" s="80"/>
      <c r="TTY2" s="80"/>
      <c r="TTZ2" s="80"/>
      <c r="TUA2" s="80"/>
      <c r="TUB2" s="80"/>
      <c r="TUC2" s="80"/>
      <c r="TUD2" s="80"/>
      <c r="TUE2" s="80"/>
      <c r="TUF2" s="80"/>
      <c r="TUG2" s="80"/>
      <c r="TUH2" s="80"/>
      <c r="TUI2" s="80"/>
      <c r="TUJ2" s="80"/>
      <c r="TUK2" s="80"/>
      <c r="TUL2" s="80"/>
      <c r="TUM2" s="80"/>
      <c r="TUN2" s="80"/>
      <c r="TUO2" s="80"/>
      <c r="TUP2" s="80"/>
      <c r="TUQ2" s="80"/>
      <c r="TUR2" s="80"/>
      <c r="TUS2" s="80"/>
      <c r="TUT2" s="80"/>
      <c r="TUU2" s="80"/>
      <c r="TUV2" s="80"/>
      <c r="TUW2" s="80"/>
      <c r="TUX2" s="80"/>
      <c r="TUY2" s="80"/>
      <c r="TUZ2" s="80"/>
      <c r="TVA2" s="80"/>
      <c r="TVB2" s="80"/>
      <c r="TVC2" s="80"/>
      <c r="TVD2" s="80"/>
      <c r="TVE2" s="80"/>
      <c r="TVF2" s="80"/>
      <c r="TVG2" s="80"/>
      <c r="TVH2" s="80"/>
      <c r="TVI2" s="80"/>
      <c r="TVJ2" s="80"/>
      <c r="TVK2" s="80"/>
      <c r="TVL2" s="80"/>
      <c r="TVM2" s="80"/>
      <c r="TVN2" s="80"/>
      <c r="TVO2" s="80"/>
      <c r="TVP2" s="80"/>
      <c r="TVQ2" s="80"/>
      <c r="TVR2" s="80"/>
      <c r="TVS2" s="80"/>
      <c r="TVT2" s="80"/>
      <c r="TVU2" s="80"/>
      <c r="TVV2" s="80"/>
      <c r="TVW2" s="80"/>
      <c r="TVX2" s="80"/>
      <c r="TVY2" s="80"/>
      <c r="TVZ2" s="80"/>
      <c r="TWA2" s="80"/>
      <c r="TWB2" s="80"/>
      <c r="TWC2" s="80"/>
      <c r="TWD2" s="80"/>
      <c r="TWE2" s="80"/>
      <c r="TWF2" s="80"/>
      <c r="TWG2" s="80"/>
      <c r="TWH2" s="80"/>
      <c r="TWI2" s="80"/>
      <c r="TWJ2" s="80"/>
      <c r="TWK2" s="80"/>
      <c r="TWL2" s="80"/>
      <c r="TWM2" s="80"/>
      <c r="TWN2" s="80"/>
      <c r="TWO2" s="80"/>
      <c r="TWP2" s="80"/>
      <c r="TWQ2" s="80"/>
      <c r="TWR2" s="80"/>
      <c r="TWS2" s="80"/>
      <c r="TWT2" s="80"/>
      <c r="TWU2" s="80"/>
      <c r="TWV2" s="80"/>
      <c r="TWW2" s="80"/>
      <c r="TWX2" s="80"/>
      <c r="TWY2" s="80"/>
      <c r="TWZ2" s="80"/>
      <c r="TXA2" s="80"/>
      <c r="TXB2" s="80"/>
      <c r="TXC2" s="80"/>
      <c r="TXD2" s="80"/>
      <c r="TXE2" s="80"/>
      <c r="TXF2" s="80"/>
      <c r="TXG2" s="80"/>
      <c r="TXH2" s="80"/>
      <c r="TXI2" s="80"/>
      <c r="TXJ2" s="80"/>
      <c r="TXK2" s="80"/>
      <c r="TXL2" s="80"/>
      <c r="TXM2" s="80"/>
      <c r="TXN2" s="80"/>
      <c r="TXO2" s="80"/>
      <c r="TXP2" s="80"/>
      <c r="TXQ2" s="80"/>
      <c r="TXR2" s="80"/>
      <c r="TXS2" s="80"/>
      <c r="TXT2" s="80"/>
      <c r="TXU2" s="80"/>
      <c r="TXV2" s="80"/>
      <c r="TXW2" s="80"/>
      <c r="TXX2" s="80"/>
      <c r="TXY2" s="80"/>
      <c r="TXZ2" s="80"/>
      <c r="TYA2" s="80"/>
      <c r="TYB2" s="80"/>
      <c r="TYC2" s="80"/>
      <c r="TYD2" s="80"/>
      <c r="TYE2" s="80"/>
      <c r="TYF2" s="80"/>
      <c r="TYG2" s="80"/>
      <c r="TYH2" s="80"/>
      <c r="TYI2" s="80"/>
      <c r="TYJ2" s="80"/>
      <c r="TYK2" s="80"/>
      <c r="TYL2" s="80"/>
      <c r="TYM2" s="80"/>
      <c r="TYN2" s="80"/>
      <c r="TYO2" s="80"/>
      <c r="TYP2" s="80"/>
      <c r="TYQ2" s="80"/>
      <c r="TYR2" s="80"/>
      <c r="TYS2" s="80"/>
      <c r="TYT2" s="80"/>
      <c r="TYU2" s="80"/>
      <c r="TYV2" s="80"/>
      <c r="TYW2" s="80"/>
      <c r="TYX2" s="80"/>
      <c r="TYY2" s="80"/>
      <c r="TYZ2" s="80"/>
      <c r="TZA2" s="80"/>
      <c r="TZB2" s="80"/>
      <c r="TZC2" s="80"/>
      <c r="TZD2" s="80"/>
      <c r="TZE2" s="80"/>
      <c r="TZF2" s="80"/>
      <c r="TZG2" s="80"/>
      <c r="TZH2" s="80"/>
      <c r="TZI2" s="80"/>
      <c r="TZJ2" s="80"/>
      <c r="TZK2" s="80"/>
      <c r="TZL2" s="80"/>
      <c r="TZM2" s="80"/>
      <c r="TZN2" s="80"/>
      <c r="TZO2" s="80"/>
      <c r="TZP2" s="80"/>
      <c r="TZQ2" s="80"/>
      <c r="TZR2" s="80"/>
      <c r="TZS2" s="80"/>
      <c r="TZT2" s="80"/>
      <c r="TZU2" s="80"/>
      <c r="TZV2" s="80"/>
      <c r="TZW2" s="80"/>
      <c r="TZX2" s="80"/>
      <c r="TZY2" s="80"/>
      <c r="TZZ2" s="80"/>
      <c r="UAA2" s="80"/>
      <c r="UAB2" s="80"/>
      <c r="UAC2" s="80"/>
      <c r="UAD2" s="80"/>
      <c r="UAE2" s="80"/>
      <c r="UAF2" s="80"/>
      <c r="UAG2" s="80"/>
      <c r="UAH2" s="80"/>
      <c r="UAI2" s="80"/>
      <c r="UAJ2" s="80"/>
      <c r="UAK2" s="80"/>
      <c r="UAL2" s="80"/>
      <c r="UAM2" s="80"/>
      <c r="UAN2" s="80"/>
      <c r="UAO2" s="80"/>
      <c r="UAP2" s="80"/>
      <c r="UAQ2" s="80"/>
      <c r="UAR2" s="80"/>
      <c r="UAS2" s="80"/>
      <c r="UAT2" s="80"/>
      <c r="UAU2" s="80"/>
      <c r="UAV2" s="80"/>
      <c r="UAW2" s="80"/>
      <c r="UAX2" s="80"/>
      <c r="UAY2" s="80"/>
      <c r="UAZ2" s="80"/>
      <c r="UBA2" s="80"/>
      <c r="UBB2" s="80"/>
      <c r="UBC2" s="80"/>
      <c r="UBD2" s="80"/>
      <c r="UBE2" s="80"/>
      <c r="UBF2" s="80"/>
      <c r="UBG2" s="80"/>
      <c r="UBH2" s="80"/>
      <c r="UBI2" s="80"/>
      <c r="UBJ2" s="80"/>
      <c r="UBK2" s="80"/>
      <c r="UBL2" s="80"/>
      <c r="UBM2" s="80"/>
      <c r="UBN2" s="80"/>
      <c r="UBO2" s="80"/>
      <c r="UBP2" s="80"/>
      <c r="UBQ2" s="80"/>
      <c r="UBR2" s="80"/>
      <c r="UBS2" s="80"/>
      <c r="UBT2" s="80"/>
      <c r="UBU2" s="80"/>
      <c r="UBV2" s="80"/>
      <c r="UBW2" s="80"/>
      <c r="UBX2" s="80"/>
      <c r="UBY2" s="80"/>
      <c r="UBZ2" s="80"/>
      <c r="UCA2" s="80"/>
      <c r="UCB2" s="80"/>
      <c r="UCC2" s="80"/>
      <c r="UCD2" s="80"/>
      <c r="UCE2" s="80"/>
      <c r="UCF2" s="80"/>
      <c r="UCG2" s="80"/>
      <c r="UCH2" s="80"/>
      <c r="UCI2" s="80"/>
      <c r="UCJ2" s="80"/>
      <c r="UCK2" s="80"/>
      <c r="UCL2" s="80"/>
      <c r="UCM2" s="80"/>
      <c r="UCN2" s="80"/>
      <c r="UCO2" s="80"/>
      <c r="UCP2" s="80"/>
      <c r="UCQ2" s="80"/>
      <c r="UCR2" s="80"/>
      <c r="UCS2" s="80"/>
      <c r="UCT2" s="80"/>
      <c r="UCU2" s="80"/>
      <c r="UCV2" s="80"/>
      <c r="UCW2" s="80"/>
      <c r="UCX2" s="80"/>
      <c r="UCY2" s="80"/>
      <c r="UCZ2" s="80"/>
      <c r="UDA2" s="80"/>
      <c r="UDB2" s="80"/>
      <c r="UDC2" s="80"/>
      <c r="UDD2" s="80"/>
      <c r="UDE2" s="80"/>
      <c r="UDF2" s="80"/>
      <c r="UDG2" s="80"/>
      <c r="UDH2" s="80"/>
      <c r="UDI2" s="80"/>
      <c r="UDJ2" s="80"/>
      <c r="UDK2" s="80"/>
      <c r="UDL2" s="80"/>
      <c r="UDM2" s="80"/>
      <c r="UDN2" s="80"/>
      <c r="UDO2" s="80"/>
      <c r="UDP2" s="80"/>
      <c r="UDQ2" s="80"/>
      <c r="UDR2" s="80"/>
      <c r="UDS2" s="80"/>
      <c r="UDT2" s="80"/>
      <c r="UDU2" s="80"/>
      <c r="UDV2" s="80"/>
      <c r="UDW2" s="80"/>
      <c r="UDX2" s="80"/>
      <c r="UDY2" s="80"/>
      <c r="UDZ2" s="80"/>
      <c r="UEA2" s="80"/>
      <c r="UEB2" s="80"/>
      <c r="UEC2" s="80"/>
      <c r="UED2" s="80"/>
      <c r="UEE2" s="80"/>
      <c r="UEF2" s="80"/>
      <c r="UEG2" s="80"/>
      <c r="UEH2" s="80"/>
      <c r="UEI2" s="80"/>
      <c r="UEJ2" s="80"/>
      <c r="UEK2" s="80"/>
      <c r="UEL2" s="80"/>
      <c r="UEM2" s="80"/>
      <c r="UEN2" s="80"/>
      <c r="UEO2" s="80"/>
      <c r="UEP2" s="80"/>
      <c r="UEQ2" s="80"/>
      <c r="UER2" s="80"/>
      <c r="UES2" s="80"/>
      <c r="UET2" s="80"/>
      <c r="UEU2" s="80"/>
      <c r="UEV2" s="80"/>
      <c r="UEW2" s="80"/>
      <c r="UEX2" s="80"/>
      <c r="UEY2" s="80"/>
      <c r="UEZ2" s="80"/>
      <c r="UFA2" s="80"/>
      <c r="UFB2" s="80"/>
      <c r="UFC2" s="80"/>
      <c r="UFD2" s="80"/>
      <c r="UFE2" s="80"/>
      <c r="UFF2" s="80"/>
      <c r="UFG2" s="80"/>
      <c r="UFH2" s="80"/>
      <c r="UFI2" s="80"/>
      <c r="UFJ2" s="80"/>
      <c r="UFK2" s="80"/>
      <c r="UFL2" s="80"/>
      <c r="UFM2" s="80"/>
      <c r="UFN2" s="80"/>
      <c r="UFO2" s="80"/>
      <c r="UFP2" s="80"/>
      <c r="UFQ2" s="80"/>
      <c r="UFR2" s="80"/>
      <c r="UFS2" s="80"/>
      <c r="UFT2" s="80"/>
      <c r="UFU2" s="80"/>
      <c r="UFV2" s="80"/>
      <c r="UFW2" s="80"/>
      <c r="UFX2" s="80"/>
      <c r="UFY2" s="80"/>
      <c r="UFZ2" s="80"/>
      <c r="UGA2" s="80"/>
      <c r="UGB2" s="80"/>
      <c r="UGC2" s="80"/>
      <c r="UGD2" s="80"/>
      <c r="UGE2" s="80"/>
      <c r="UGF2" s="80"/>
      <c r="UGG2" s="80"/>
      <c r="UGH2" s="80"/>
      <c r="UGI2" s="80"/>
      <c r="UGJ2" s="80"/>
      <c r="UGK2" s="80"/>
      <c r="UGL2" s="80"/>
      <c r="UGM2" s="80"/>
      <c r="UGN2" s="80"/>
      <c r="UGO2" s="80"/>
      <c r="UGP2" s="80"/>
      <c r="UGQ2" s="80"/>
      <c r="UGR2" s="80"/>
      <c r="UGS2" s="80"/>
      <c r="UGT2" s="80"/>
      <c r="UGU2" s="80"/>
      <c r="UGV2" s="80"/>
      <c r="UGW2" s="80"/>
      <c r="UGX2" s="80"/>
      <c r="UGY2" s="80"/>
      <c r="UGZ2" s="80"/>
      <c r="UHA2" s="80"/>
      <c r="UHB2" s="80"/>
      <c r="UHC2" s="80"/>
      <c r="UHD2" s="80"/>
      <c r="UHE2" s="80"/>
      <c r="UHF2" s="80"/>
      <c r="UHG2" s="80"/>
      <c r="UHH2" s="80"/>
      <c r="UHI2" s="80"/>
      <c r="UHJ2" s="80"/>
      <c r="UHK2" s="80"/>
      <c r="UHL2" s="80"/>
      <c r="UHM2" s="80"/>
      <c r="UHN2" s="80"/>
      <c r="UHO2" s="80"/>
      <c r="UHP2" s="80"/>
      <c r="UHQ2" s="80"/>
      <c r="UHR2" s="80"/>
      <c r="UHS2" s="80"/>
      <c r="UHT2" s="80"/>
      <c r="UHU2" s="80"/>
      <c r="UHV2" s="80"/>
      <c r="UHW2" s="80"/>
      <c r="UHX2" s="80"/>
      <c r="UHY2" s="80"/>
      <c r="UHZ2" s="80"/>
      <c r="UIA2" s="80"/>
      <c r="UIB2" s="80"/>
      <c r="UIC2" s="80"/>
      <c r="UID2" s="80"/>
      <c r="UIE2" s="80"/>
      <c r="UIF2" s="80"/>
      <c r="UIG2" s="80"/>
      <c r="UIH2" s="80"/>
      <c r="UII2" s="80"/>
      <c r="UIJ2" s="80"/>
      <c r="UIK2" s="80"/>
      <c r="UIL2" s="80"/>
      <c r="UIM2" s="80"/>
      <c r="UIN2" s="80"/>
      <c r="UIO2" s="80"/>
      <c r="UIP2" s="80"/>
      <c r="UIQ2" s="80"/>
      <c r="UIR2" s="80"/>
      <c r="UIS2" s="80"/>
      <c r="UIT2" s="80"/>
      <c r="UIU2" s="80"/>
      <c r="UIV2" s="80"/>
      <c r="UIW2" s="80"/>
      <c r="UIX2" s="80"/>
      <c r="UIY2" s="80"/>
      <c r="UIZ2" s="80"/>
      <c r="UJA2" s="80"/>
      <c r="UJB2" s="80"/>
      <c r="UJC2" s="80"/>
      <c r="UJD2" s="80"/>
      <c r="UJE2" s="80"/>
      <c r="UJF2" s="80"/>
      <c r="UJG2" s="80"/>
      <c r="UJH2" s="80"/>
      <c r="UJI2" s="80"/>
      <c r="UJJ2" s="80"/>
      <c r="UJK2" s="80"/>
      <c r="UJL2" s="80"/>
      <c r="UJM2" s="80"/>
      <c r="UJN2" s="80"/>
      <c r="UJO2" s="80"/>
      <c r="UJP2" s="80"/>
      <c r="UJQ2" s="80"/>
      <c r="UJR2" s="80"/>
      <c r="UJS2" s="80"/>
      <c r="UJT2" s="80"/>
      <c r="UJU2" s="80"/>
      <c r="UJV2" s="80"/>
      <c r="UJW2" s="80"/>
      <c r="UJX2" s="80"/>
      <c r="UJY2" s="80"/>
      <c r="UJZ2" s="80"/>
      <c r="UKA2" s="80"/>
      <c r="UKB2" s="80"/>
      <c r="UKC2" s="80"/>
      <c r="UKD2" s="80"/>
      <c r="UKE2" s="80"/>
      <c r="UKF2" s="80"/>
      <c r="UKG2" s="80"/>
      <c r="UKH2" s="80"/>
      <c r="UKI2" s="80"/>
      <c r="UKJ2" s="80"/>
      <c r="UKK2" s="80"/>
      <c r="UKL2" s="80"/>
      <c r="UKM2" s="80"/>
      <c r="UKN2" s="80"/>
      <c r="UKO2" s="80"/>
      <c r="UKP2" s="80"/>
      <c r="UKQ2" s="80"/>
      <c r="UKR2" s="80"/>
      <c r="UKS2" s="80"/>
      <c r="UKT2" s="80"/>
      <c r="UKU2" s="80"/>
      <c r="UKV2" s="80"/>
      <c r="UKW2" s="80"/>
      <c r="UKX2" s="80"/>
      <c r="UKY2" s="80"/>
      <c r="UKZ2" s="80"/>
      <c r="ULA2" s="80"/>
      <c r="ULB2" s="80"/>
      <c r="ULC2" s="80"/>
      <c r="ULD2" s="80"/>
      <c r="ULE2" s="80"/>
      <c r="ULF2" s="80"/>
      <c r="ULG2" s="80"/>
      <c r="ULH2" s="80"/>
      <c r="ULI2" s="80"/>
      <c r="ULJ2" s="80"/>
      <c r="ULK2" s="80"/>
      <c r="ULL2" s="80"/>
      <c r="ULM2" s="80"/>
      <c r="ULN2" s="80"/>
      <c r="ULO2" s="80"/>
      <c r="ULP2" s="80"/>
      <c r="ULQ2" s="80"/>
      <c r="ULR2" s="80"/>
      <c r="ULS2" s="80"/>
      <c r="ULT2" s="80"/>
      <c r="ULU2" s="80"/>
      <c r="ULV2" s="80"/>
      <c r="ULW2" s="80"/>
      <c r="ULX2" s="80"/>
      <c r="ULY2" s="80"/>
      <c r="ULZ2" s="80"/>
      <c r="UMA2" s="80"/>
      <c r="UMB2" s="80"/>
      <c r="UMC2" s="80"/>
      <c r="UMD2" s="80"/>
      <c r="UME2" s="80"/>
      <c r="UMF2" s="80"/>
      <c r="UMG2" s="80"/>
      <c r="UMH2" s="80"/>
      <c r="UMI2" s="80"/>
      <c r="UMJ2" s="80"/>
      <c r="UMK2" s="80"/>
      <c r="UML2" s="80"/>
      <c r="UMM2" s="80"/>
      <c r="UMN2" s="80"/>
      <c r="UMO2" s="80"/>
      <c r="UMP2" s="80"/>
      <c r="UMQ2" s="80"/>
      <c r="UMR2" s="80"/>
      <c r="UMS2" s="80"/>
      <c r="UMT2" s="80"/>
      <c r="UMU2" s="80"/>
      <c r="UMV2" s="80"/>
      <c r="UMW2" s="80"/>
      <c r="UMX2" s="80"/>
      <c r="UMY2" s="80"/>
      <c r="UMZ2" s="80"/>
      <c r="UNA2" s="80"/>
      <c r="UNB2" s="80"/>
      <c r="UNC2" s="80"/>
      <c r="UND2" s="80"/>
      <c r="UNE2" s="80"/>
      <c r="UNF2" s="80"/>
      <c r="UNG2" s="80"/>
      <c r="UNH2" s="80"/>
      <c r="UNI2" s="80"/>
      <c r="UNJ2" s="80"/>
      <c r="UNK2" s="80"/>
      <c r="UNL2" s="80"/>
      <c r="UNM2" s="80"/>
      <c r="UNN2" s="80"/>
      <c r="UNO2" s="80"/>
      <c r="UNP2" s="80"/>
      <c r="UNQ2" s="80"/>
      <c r="UNR2" s="80"/>
      <c r="UNS2" s="80"/>
      <c r="UNT2" s="80"/>
      <c r="UNU2" s="80"/>
      <c r="UNV2" s="80"/>
      <c r="UNW2" s="80"/>
      <c r="UNX2" s="80"/>
      <c r="UNY2" s="80"/>
      <c r="UNZ2" s="80"/>
      <c r="UOA2" s="80"/>
      <c r="UOB2" s="80"/>
      <c r="UOC2" s="80"/>
      <c r="UOD2" s="80"/>
      <c r="UOE2" s="80"/>
      <c r="UOF2" s="80"/>
      <c r="UOG2" s="80"/>
      <c r="UOH2" s="80"/>
      <c r="UOI2" s="80"/>
      <c r="UOJ2" s="80"/>
      <c r="UOK2" s="80"/>
      <c r="UOL2" s="80"/>
      <c r="UOM2" s="80"/>
      <c r="UON2" s="80"/>
      <c r="UOO2" s="80"/>
      <c r="UOP2" s="80"/>
      <c r="UOQ2" s="80"/>
      <c r="UOR2" s="80"/>
      <c r="UOS2" s="80"/>
      <c r="UOT2" s="80"/>
      <c r="UOU2" s="80"/>
      <c r="UOV2" s="80"/>
      <c r="UOW2" s="80"/>
      <c r="UOX2" s="80"/>
      <c r="UOY2" s="80"/>
      <c r="UOZ2" s="80"/>
      <c r="UPA2" s="80"/>
      <c r="UPB2" s="80"/>
      <c r="UPC2" s="80"/>
      <c r="UPD2" s="80"/>
      <c r="UPE2" s="80"/>
      <c r="UPF2" s="80"/>
      <c r="UPG2" s="80"/>
      <c r="UPH2" s="80"/>
      <c r="UPI2" s="80"/>
      <c r="UPJ2" s="80"/>
      <c r="UPK2" s="80"/>
      <c r="UPL2" s="80"/>
      <c r="UPM2" s="80"/>
      <c r="UPN2" s="80"/>
      <c r="UPO2" s="80"/>
      <c r="UPP2" s="80"/>
      <c r="UPQ2" s="80"/>
      <c r="UPR2" s="80"/>
      <c r="UPS2" s="80"/>
      <c r="UPT2" s="80"/>
      <c r="UPU2" s="80"/>
      <c r="UPV2" s="80"/>
      <c r="UPW2" s="80"/>
      <c r="UPX2" s="80"/>
      <c r="UPY2" s="80"/>
      <c r="UPZ2" s="80"/>
      <c r="UQA2" s="80"/>
      <c r="UQB2" s="80"/>
      <c r="UQC2" s="80"/>
      <c r="UQD2" s="80"/>
      <c r="UQE2" s="80"/>
      <c r="UQF2" s="80"/>
      <c r="UQG2" s="80"/>
      <c r="UQH2" s="80"/>
      <c r="UQI2" s="80"/>
      <c r="UQJ2" s="80"/>
      <c r="UQK2" s="80"/>
      <c r="UQL2" s="80"/>
      <c r="UQM2" s="80"/>
      <c r="UQN2" s="80"/>
      <c r="UQO2" s="80"/>
      <c r="UQP2" s="80"/>
      <c r="UQQ2" s="80"/>
      <c r="UQR2" s="80"/>
      <c r="UQS2" s="80"/>
      <c r="UQT2" s="80"/>
      <c r="UQU2" s="80"/>
      <c r="UQV2" s="80"/>
      <c r="UQW2" s="80"/>
      <c r="UQX2" s="80"/>
      <c r="UQY2" s="80"/>
      <c r="UQZ2" s="80"/>
      <c r="URA2" s="80"/>
      <c r="URB2" s="80"/>
      <c r="URC2" s="80"/>
      <c r="URD2" s="80"/>
      <c r="URE2" s="80"/>
      <c r="URF2" s="80"/>
      <c r="URG2" s="80"/>
      <c r="URH2" s="80"/>
      <c r="URI2" s="80"/>
      <c r="URJ2" s="80"/>
      <c r="URK2" s="80"/>
      <c r="URL2" s="80"/>
      <c r="URM2" s="80"/>
      <c r="URN2" s="80"/>
      <c r="URO2" s="80"/>
      <c r="URP2" s="80"/>
      <c r="URQ2" s="80"/>
      <c r="URR2" s="80"/>
      <c r="URS2" s="80"/>
      <c r="URT2" s="80"/>
      <c r="URU2" s="80"/>
      <c r="URV2" s="80"/>
      <c r="URW2" s="80"/>
      <c r="URX2" s="80"/>
      <c r="URY2" s="80"/>
      <c r="URZ2" s="80"/>
      <c r="USA2" s="80"/>
      <c r="USB2" s="80"/>
      <c r="USC2" s="80"/>
      <c r="USD2" s="80"/>
      <c r="USE2" s="80"/>
      <c r="USF2" s="80"/>
      <c r="USG2" s="80"/>
      <c r="USH2" s="80"/>
      <c r="USI2" s="80"/>
      <c r="USJ2" s="80"/>
      <c r="USK2" s="80"/>
      <c r="USL2" s="80"/>
      <c r="USM2" s="80"/>
      <c r="USN2" s="80"/>
      <c r="USO2" s="80"/>
      <c r="USP2" s="80"/>
      <c r="USQ2" s="80"/>
      <c r="USR2" s="80"/>
      <c r="USS2" s="80"/>
      <c r="UST2" s="80"/>
      <c r="USU2" s="80"/>
      <c r="USV2" s="80"/>
      <c r="USW2" s="80"/>
      <c r="USX2" s="80"/>
      <c r="USY2" s="80"/>
      <c r="USZ2" s="80"/>
      <c r="UTA2" s="80"/>
      <c r="UTB2" s="80"/>
      <c r="UTC2" s="80"/>
      <c r="UTD2" s="80"/>
      <c r="UTE2" s="80"/>
      <c r="UTF2" s="80"/>
      <c r="UTG2" s="80"/>
      <c r="UTH2" s="80"/>
      <c r="UTI2" s="80"/>
      <c r="UTJ2" s="80"/>
      <c r="UTK2" s="80"/>
      <c r="UTL2" s="80"/>
      <c r="UTM2" s="80"/>
      <c r="UTN2" s="80"/>
      <c r="UTO2" s="80"/>
      <c r="UTP2" s="80"/>
      <c r="UTQ2" s="80"/>
      <c r="UTR2" s="80"/>
      <c r="UTS2" s="80"/>
      <c r="UTT2" s="80"/>
      <c r="UTU2" s="80"/>
      <c r="UTV2" s="80"/>
      <c r="UTW2" s="80"/>
      <c r="UTX2" s="80"/>
      <c r="UTY2" s="80"/>
      <c r="UTZ2" s="80"/>
      <c r="UUA2" s="80"/>
      <c r="UUB2" s="80"/>
      <c r="UUC2" s="80"/>
      <c r="UUD2" s="80"/>
      <c r="UUE2" s="80"/>
      <c r="UUF2" s="80"/>
      <c r="UUG2" s="80"/>
      <c r="UUH2" s="80"/>
      <c r="UUI2" s="80"/>
      <c r="UUJ2" s="80"/>
      <c r="UUK2" s="80"/>
      <c r="UUL2" s="80"/>
      <c r="UUM2" s="80"/>
      <c r="UUN2" s="80"/>
      <c r="UUO2" s="80"/>
      <c r="UUP2" s="80"/>
      <c r="UUQ2" s="80"/>
      <c r="UUR2" s="80"/>
      <c r="UUS2" s="80"/>
      <c r="UUT2" s="80"/>
      <c r="UUU2" s="80"/>
      <c r="UUV2" s="80"/>
      <c r="UUW2" s="80"/>
      <c r="UUX2" s="80"/>
      <c r="UUY2" s="80"/>
      <c r="UUZ2" s="80"/>
      <c r="UVA2" s="80"/>
      <c r="UVB2" s="80"/>
      <c r="UVC2" s="80"/>
      <c r="UVD2" s="80"/>
      <c r="UVE2" s="80"/>
      <c r="UVF2" s="80"/>
      <c r="UVG2" s="80"/>
      <c r="UVH2" s="80"/>
      <c r="UVI2" s="80"/>
      <c r="UVJ2" s="80"/>
      <c r="UVK2" s="80"/>
      <c r="UVL2" s="80"/>
      <c r="UVM2" s="80"/>
      <c r="UVN2" s="80"/>
      <c r="UVO2" s="80"/>
      <c r="UVP2" s="80"/>
      <c r="UVQ2" s="80"/>
      <c r="UVR2" s="80"/>
      <c r="UVS2" s="80"/>
      <c r="UVT2" s="80"/>
      <c r="UVU2" s="80"/>
      <c r="UVV2" s="80"/>
      <c r="UVW2" s="80"/>
      <c r="UVX2" s="80"/>
      <c r="UVY2" s="80"/>
      <c r="UVZ2" s="80"/>
      <c r="UWA2" s="80"/>
      <c r="UWB2" s="80"/>
      <c r="UWC2" s="80"/>
      <c r="UWD2" s="80"/>
      <c r="UWE2" s="80"/>
      <c r="UWF2" s="80"/>
      <c r="UWG2" s="80"/>
      <c r="UWH2" s="80"/>
      <c r="UWI2" s="80"/>
      <c r="UWJ2" s="80"/>
      <c r="UWK2" s="80"/>
      <c r="UWL2" s="80"/>
      <c r="UWM2" s="80"/>
      <c r="UWN2" s="80"/>
      <c r="UWO2" s="80"/>
      <c r="UWP2" s="80"/>
      <c r="UWQ2" s="80"/>
      <c r="UWR2" s="80"/>
      <c r="UWS2" s="80"/>
      <c r="UWT2" s="80"/>
      <c r="UWU2" s="80"/>
      <c r="UWV2" s="80"/>
      <c r="UWW2" s="80"/>
      <c r="UWX2" s="80"/>
      <c r="UWY2" s="80"/>
      <c r="UWZ2" s="80"/>
      <c r="UXA2" s="80"/>
      <c r="UXB2" s="80"/>
      <c r="UXC2" s="80"/>
      <c r="UXD2" s="80"/>
      <c r="UXE2" s="80"/>
      <c r="UXF2" s="80"/>
      <c r="UXG2" s="80"/>
      <c r="UXH2" s="80"/>
      <c r="UXI2" s="80"/>
      <c r="UXJ2" s="80"/>
      <c r="UXK2" s="80"/>
      <c r="UXL2" s="80"/>
      <c r="UXM2" s="80"/>
      <c r="UXN2" s="80"/>
      <c r="UXO2" s="80"/>
      <c r="UXP2" s="80"/>
      <c r="UXQ2" s="80"/>
      <c r="UXR2" s="80"/>
      <c r="UXS2" s="80"/>
      <c r="UXT2" s="80"/>
      <c r="UXU2" s="80"/>
      <c r="UXV2" s="80"/>
      <c r="UXW2" s="80"/>
      <c r="UXX2" s="80"/>
      <c r="UXY2" s="80"/>
      <c r="UXZ2" s="80"/>
      <c r="UYA2" s="80"/>
      <c r="UYB2" s="80"/>
      <c r="UYC2" s="80"/>
      <c r="UYD2" s="80"/>
      <c r="UYE2" s="80"/>
      <c r="UYF2" s="80"/>
      <c r="UYG2" s="80"/>
      <c r="UYH2" s="80"/>
      <c r="UYI2" s="80"/>
      <c r="UYJ2" s="80"/>
      <c r="UYK2" s="80"/>
      <c r="UYL2" s="80"/>
      <c r="UYM2" s="80"/>
      <c r="UYN2" s="80"/>
      <c r="UYO2" s="80"/>
      <c r="UYP2" s="80"/>
      <c r="UYQ2" s="80"/>
      <c r="UYR2" s="80"/>
      <c r="UYS2" s="80"/>
      <c r="UYT2" s="80"/>
      <c r="UYU2" s="80"/>
      <c r="UYV2" s="80"/>
      <c r="UYW2" s="80"/>
      <c r="UYX2" s="80"/>
      <c r="UYY2" s="80"/>
      <c r="UYZ2" s="80"/>
      <c r="UZA2" s="80"/>
      <c r="UZB2" s="80"/>
      <c r="UZC2" s="80"/>
      <c r="UZD2" s="80"/>
      <c r="UZE2" s="80"/>
      <c r="UZF2" s="80"/>
      <c r="UZG2" s="80"/>
      <c r="UZH2" s="80"/>
      <c r="UZI2" s="80"/>
      <c r="UZJ2" s="80"/>
      <c r="UZK2" s="80"/>
      <c r="UZL2" s="80"/>
      <c r="UZM2" s="80"/>
      <c r="UZN2" s="80"/>
      <c r="UZO2" s="80"/>
      <c r="UZP2" s="80"/>
      <c r="UZQ2" s="80"/>
      <c r="UZR2" s="80"/>
      <c r="UZS2" s="80"/>
      <c r="UZT2" s="80"/>
      <c r="UZU2" s="80"/>
      <c r="UZV2" s="80"/>
      <c r="UZW2" s="80"/>
      <c r="UZX2" s="80"/>
      <c r="UZY2" s="80"/>
      <c r="UZZ2" s="80"/>
      <c r="VAA2" s="80"/>
      <c r="VAB2" s="80"/>
      <c r="VAC2" s="80"/>
      <c r="VAD2" s="80"/>
      <c r="VAE2" s="80"/>
      <c r="VAF2" s="80"/>
      <c r="VAG2" s="80"/>
      <c r="VAH2" s="80"/>
      <c r="VAI2" s="80"/>
      <c r="VAJ2" s="80"/>
      <c r="VAK2" s="80"/>
      <c r="VAL2" s="80"/>
      <c r="VAM2" s="80"/>
      <c r="VAN2" s="80"/>
      <c r="VAO2" s="80"/>
      <c r="VAP2" s="80"/>
      <c r="VAQ2" s="80"/>
      <c r="VAR2" s="80"/>
      <c r="VAS2" s="80"/>
      <c r="VAT2" s="80"/>
      <c r="VAU2" s="80"/>
      <c r="VAV2" s="80"/>
      <c r="VAW2" s="80"/>
      <c r="VAX2" s="80"/>
      <c r="VAY2" s="80"/>
      <c r="VAZ2" s="80"/>
      <c r="VBA2" s="80"/>
      <c r="VBB2" s="80"/>
      <c r="VBC2" s="80"/>
      <c r="VBD2" s="80"/>
      <c r="VBE2" s="80"/>
      <c r="VBF2" s="80"/>
      <c r="VBG2" s="80"/>
      <c r="VBH2" s="80"/>
      <c r="VBI2" s="80"/>
      <c r="VBJ2" s="80"/>
      <c r="VBK2" s="80"/>
      <c r="VBL2" s="80"/>
      <c r="VBM2" s="80"/>
      <c r="VBN2" s="80"/>
      <c r="VBO2" s="80"/>
      <c r="VBP2" s="80"/>
      <c r="VBQ2" s="80"/>
      <c r="VBR2" s="80"/>
      <c r="VBS2" s="80"/>
      <c r="VBT2" s="80"/>
      <c r="VBU2" s="80"/>
      <c r="VBV2" s="80"/>
      <c r="VBW2" s="80"/>
      <c r="VBX2" s="80"/>
      <c r="VBY2" s="80"/>
      <c r="VBZ2" s="80"/>
      <c r="VCA2" s="80"/>
      <c r="VCB2" s="80"/>
      <c r="VCC2" s="80"/>
      <c r="VCD2" s="80"/>
      <c r="VCE2" s="80"/>
      <c r="VCF2" s="80"/>
      <c r="VCG2" s="80"/>
      <c r="VCH2" s="80"/>
      <c r="VCI2" s="80"/>
      <c r="VCJ2" s="80"/>
      <c r="VCK2" s="80"/>
      <c r="VCL2" s="80"/>
      <c r="VCM2" s="80"/>
      <c r="VCN2" s="80"/>
      <c r="VCO2" s="80"/>
      <c r="VCP2" s="80"/>
      <c r="VCQ2" s="80"/>
      <c r="VCR2" s="80"/>
      <c r="VCS2" s="80"/>
      <c r="VCT2" s="80"/>
      <c r="VCU2" s="80"/>
      <c r="VCV2" s="80"/>
      <c r="VCW2" s="80"/>
      <c r="VCX2" s="80"/>
      <c r="VCY2" s="80"/>
      <c r="VCZ2" s="80"/>
      <c r="VDA2" s="80"/>
      <c r="VDB2" s="80"/>
      <c r="VDC2" s="80"/>
      <c r="VDD2" s="80"/>
      <c r="VDE2" s="80"/>
      <c r="VDF2" s="80"/>
      <c r="VDG2" s="80"/>
      <c r="VDH2" s="80"/>
      <c r="VDI2" s="80"/>
      <c r="VDJ2" s="80"/>
      <c r="VDK2" s="80"/>
      <c r="VDL2" s="80"/>
      <c r="VDM2" s="80"/>
      <c r="VDN2" s="80"/>
      <c r="VDO2" s="80"/>
      <c r="VDP2" s="80"/>
      <c r="VDQ2" s="80"/>
      <c r="VDR2" s="80"/>
      <c r="VDS2" s="80"/>
      <c r="VDT2" s="80"/>
      <c r="VDU2" s="80"/>
      <c r="VDV2" s="80"/>
      <c r="VDW2" s="80"/>
      <c r="VDX2" s="80"/>
      <c r="VDY2" s="80"/>
      <c r="VDZ2" s="80"/>
      <c r="VEA2" s="80"/>
      <c r="VEB2" s="80"/>
      <c r="VEC2" s="80"/>
      <c r="VED2" s="80"/>
      <c r="VEE2" s="80"/>
      <c r="VEF2" s="80"/>
      <c r="VEG2" s="80"/>
      <c r="VEH2" s="80"/>
      <c r="VEI2" s="80"/>
      <c r="VEJ2" s="80"/>
      <c r="VEK2" s="80"/>
      <c r="VEL2" s="80"/>
      <c r="VEM2" s="80"/>
      <c r="VEN2" s="80"/>
      <c r="VEO2" s="80"/>
      <c r="VEP2" s="80"/>
      <c r="VEQ2" s="80"/>
      <c r="VER2" s="80"/>
      <c r="VES2" s="80"/>
      <c r="VET2" s="80"/>
      <c r="VEU2" s="80"/>
      <c r="VEV2" s="80"/>
      <c r="VEW2" s="80"/>
      <c r="VEX2" s="80"/>
      <c r="VEY2" s="80"/>
      <c r="VEZ2" s="80"/>
      <c r="VFA2" s="80"/>
      <c r="VFB2" s="80"/>
      <c r="VFC2" s="80"/>
      <c r="VFD2" s="80"/>
      <c r="VFE2" s="80"/>
      <c r="VFF2" s="80"/>
      <c r="VFG2" s="80"/>
      <c r="VFH2" s="80"/>
      <c r="VFI2" s="80"/>
      <c r="VFJ2" s="80"/>
      <c r="VFK2" s="80"/>
      <c r="VFL2" s="80"/>
      <c r="VFM2" s="80"/>
      <c r="VFN2" s="80"/>
      <c r="VFO2" s="80"/>
      <c r="VFP2" s="80"/>
      <c r="VFQ2" s="80"/>
      <c r="VFR2" s="80"/>
      <c r="VFS2" s="80"/>
      <c r="VFT2" s="80"/>
      <c r="VFU2" s="80"/>
      <c r="VFV2" s="80"/>
      <c r="VFW2" s="80"/>
      <c r="VFX2" s="80"/>
      <c r="VFY2" s="80"/>
      <c r="VFZ2" s="80"/>
      <c r="VGA2" s="80"/>
      <c r="VGB2" s="80"/>
      <c r="VGC2" s="80"/>
      <c r="VGD2" s="80"/>
      <c r="VGE2" s="80"/>
      <c r="VGF2" s="80"/>
      <c r="VGG2" s="80"/>
      <c r="VGH2" s="80"/>
      <c r="VGI2" s="80"/>
      <c r="VGJ2" s="80"/>
      <c r="VGK2" s="80"/>
      <c r="VGL2" s="80"/>
      <c r="VGM2" s="80"/>
      <c r="VGN2" s="80"/>
      <c r="VGO2" s="80"/>
      <c r="VGP2" s="80"/>
      <c r="VGQ2" s="80"/>
      <c r="VGR2" s="80"/>
      <c r="VGS2" s="80"/>
      <c r="VGT2" s="80"/>
      <c r="VGU2" s="80"/>
      <c r="VGV2" s="80"/>
      <c r="VGW2" s="80"/>
      <c r="VGX2" s="80"/>
      <c r="VGY2" s="80"/>
      <c r="VGZ2" s="80"/>
      <c r="VHA2" s="80"/>
      <c r="VHB2" s="80"/>
      <c r="VHC2" s="80"/>
      <c r="VHD2" s="80"/>
      <c r="VHE2" s="80"/>
      <c r="VHF2" s="80"/>
      <c r="VHG2" s="80"/>
      <c r="VHH2" s="80"/>
      <c r="VHI2" s="80"/>
      <c r="VHJ2" s="80"/>
      <c r="VHK2" s="80"/>
      <c r="VHL2" s="80"/>
      <c r="VHM2" s="80"/>
      <c r="VHN2" s="80"/>
      <c r="VHO2" s="80"/>
      <c r="VHP2" s="80"/>
      <c r="VHQ2" s="80"/>
      <c r="VHR2" s="80"/>
      <c r="VHS2" s="80"/>
      <c r="VHT2" s="80"/>
      <c r="VHU2" s="80"/>
      <c r="VHV2" s="80"/>
      <c r="VHW2" s="80"/>
      <c r="VHX2" s="80"/>
      <c r="VHY2" s="80"/>
      <c r="VHZ2" s="80"/>
      <c r="VIA2" s="80"/>
      <c r="VIB2" s="80"/>
      <c r="VIC2" s="80"/>
      <c r="VID2" s="80"/>
      <c r="VIE2" s="80"/>
      <c r="VIF2" s="80"/>
      <c r="VIG2" s="80"/>
      <c r="VIH2" s="80"/>
      <c r="VII2" s="80"/>
      <c r="VIJ2" s="80"/>
      <c r="VIK2" s="80"/>
      <c r="VIL2" s="80"/>
      <c r="VIM2" s="80"/>
      <c r="VIN2" s="80"/>
      <c r="VIO2" s="80"/>
      <c r="VIP2" s="80"/>
      <c r="VIQ2" s="80"/>
      <c r="VIR2" s="80"/>
      <c r="VIS2" s="80"/>
      <c r="VIT2" s="80"/>
      <c r="VIU2" s="80"/>
      <c r="VIV2" s="80"/>
      <c r="VIW2" s="80"/>
      <c r="VIX2" s="80"/>
      <c r="VIY2" s="80"/>
      <c r="VIZ2" s="80"/>
      <c r="VJA2" s="80"/>
      <c r="VJB2" s="80"/>
      <c r="VJC2" s="80"/>
      <c r="VJD2" s="80"/>
      <c r="VJE2" s="80"/>
      <c r="VJF2" s="80"/>
      <c r="VJG2" s="80"/>
      <c r="VJH2" s="80"/>
      <c r="VJI2" s="80"/>
      <c r="VJJ2" s="80"/>
      <c r="VJK2" s="80"/>
      <c r="VJL2" s="80"/>
      <c r="VJM2" s="80"/>
      <c r="VJN2" s="80"/>
      <c r="VJO2" s="80"/>
      <c r="VJP2" s="80"/>
      <c r="VJQ2" s="80"/>
      <c r="VJR2" s="80"/>
      <c r="VJS2" s="80"/>
      <c r="VJT2" s="80"/>
      <c r="VJU2" s="80"/>
      <c r="VJV2" s="80"/>
      <c r="VJW2" s="80"/>
      <c r="VJX2" s="80"/>
      <c r="VJY2" s="80"/>
      <c r="VJZ2" s="80"/>
      <c r="VKA2" s="80"/>
      <c r="VKB2" s="80"/>
      <c r="VKC2" s="80"/>
      <c r="VKD2" s="80"/>
      <c r="VKE2" s="80"/>
      <c r="VKF2" s="80"/>
      <c r="VKG2" s="80"/>
      <c r="VKH2" s="80"/>
      <c r="VKI2" s="80"/>
      <c r="VKJ2" s="80"/>
      <c r="VKK2" s="80"/>
      <c r="VKL2" s="80"/>
      <c r="VKM2" s="80"/>
      <c r="VKN2" s="80"/>
      <c r="VKO2" s="80"/>
      <c r="VKP2" s="80"/>
      <c r="VKQ2" s="80"/>
      <c r="VKR2" s="80"/>
      <c r="VKS2" s="80"/>
      <c r="VKT2" s="80"/>
      <c r="VKU2" s="80"/>
      <c r="VKV2" s="80"/>
      <c r="VKW2" s="80"/>
      <c r="VKX2" s="80"/>
      <c r="VKY2" s="80"/>
      <c r="VKZ2" s="80"/>
      <c r="VLA2" s="80"/>
      <c r="VLB2" s="80"/>
      <c r="VLC2" s="80"/>
      <c r="VLD2" s="80"/>
      <c r="VLE2" s="80"/>
      <c r="VLF2" s="80"/>
      <c r="VLG2" s="80"/>
      <c r="VLH2" s="80"/>
      <c r="VLI2" s="80"/>
      <c r="VLJ2" s="80"/>
      <c r="VLK2" s="80"/>
      <c r="VLL2" s="80"/>
      <c r="VLM2" s="80"/>
      <c r="VLN2" s="80"/>
      <c r="VLO2" s="80"/>
      <c r="VLP2" s="80"/>
      <c r="VLQ2" s="80"/>
      <c r="VLR2" s="80"/>
      <c r="VLS2" s="80"/>
      <c r="VLT2" s="80"/>
      <c r="VLU2" s="80"/>
      <c r="VLV2" s="80"/>
      <c r="VLW2" s="80"/>
      <c r="VLX2" s="80"/>
      <c r="VLY2" s="80"/>
      <c r="VLZ2" s="80"/>
      <c r="VMA2" s="80"/>
      <c r="VMB2" s="80"/>
      <c r="VMC2" s="80"/>
      <c r="VMD2" s="80"/>
      <c r="VME2" s="80"/>
      <c r="VMF2" s="80"/>
      <c r="VMG2" s="80"/>
      <c r="VMH2" s="80"/>
      <c r="VMI2" s="80"/>
      <c r="VMJ2" s="80"/>
      <c r="VMK2" s="80"/>
      <c r="VML2" s="80"/>
      <c r="VMM2" s="80"/>
      <c r="VMN2" s="80"/>
      <c r="VMO2" s="80"/>
      <c r="VMP2" s="80"/>
      <c r="VMQ2" s="80"/>
      <c r="VMR2" s="80"/>
      <c r="VMS2" s="80"/>
      <c r="VMT2" s="80"/>
      <c r="VMU2" s="80"/>
      <c r="VMV2" s="80"/>
      <c r="VMW2" s="80"/>
      <c r="VMX2" s="80"/>
      <c r="VMY2" s="80"/>
      <c r="VMZ2" s="80"/>
      <c r="VNA2" s="80"/>
      <c r="VNB2" s="80"/>
      <c r="VNC2" s="80"/>
      <c r="VND2" s="80"/>
      <c r="VNE2" s="80"/>
      <c r="VNF2" s="80"/>
      <c r="VNG2" s="80"/>
      <c r="VNH2" s="80"/>
      <c r="VNI2" s="80"/>
      <c r="VNJ2" s="80"/>
      <c r="VNK2" s="80"/>
      <c r="VNL2" s="80"/>
      <c r="VNM2" s="80"/>
      <c r="VNN2" s="80"/>
      <c r="VNO2" s="80"/>
      <c r="VNP2" s="80"/>
      <c r="VNQ2" s="80"/>
      <c r="VNR2" s="80"/>
      <c r="VNS2" s="80"/>
      <c r="VNT2" s="80"/>
      <c r="VNU2" s="80"/>
      <c r="VNV2" s="80"/>
      <c r="VNW2" s="80"/>
      <c r="VNX2" s="80"/>
      <c r="VNY2" s="80"/>
      <c r="VNZ2" s="80"/>
      <c r="VOA2" s="80"/>
      <c r="VOB2" s="80"/>
      <c r="VOC2" s="80"/>
      <c r="VOD2" s="80"/>
      <c r="VOE2" s="80"/>
      <c r="VOF2" s="80"/>
      <c r="VOG2" s="80"/>
      <c r="VOH2" s="80"/>
      <c r="VOI2" s="80"/>
      <c r="VOJ2" s="80"/>
      <c r="VOK2" s="80"/>
      <c r="VOL2" s="80"/>
      <c r="VOM2" s="80"/>
      <c r="VON2" s="80"/>
      <c r="VOO2" s="80"/>
      <c r="VOP2" s="80"/>
      <c r="VOQ2" s="80"/>
      <c r="VOR2" s="80"/>
      <c r="VOS2" s="80"/>
      <c r="VOT2" s="80"/>
      <c r="VOU2" s="80"/>
      <c r="VOV2" s="80"/>
      <c r="VOW2" s="80"/>
      <c r="VOX2" s="80"/>
      <c r="VOY2" s="80"/>
      <c r="VOZ2" s="80"/>
      <c r="VPA2" s="80"/>
      <c r="VPB2" s="80"/>
      <c r="VPC2" s="80"/>
      <c r="VPD2" s="80"/>
      <c r="VPE2" s="80"/>
      <c r="VPF2" s="80"/>
      <c r="VPG2" s="80"/>
      <c r="VPH2" s="80"/>
      <c r="VPI2" s="80"/>
      <c r="VPJ2" s="80"/>
      <c r="VPK2" s="80"/>
      <c r="VPL2" s="80"/>
      <c r="VPM2" s="80"/>
      <c r="VPN2" s="80"/>
      <c r="VPO2" s="80"/>
      <c r="VPP2" s="80"/>
      <c r="VPQ2" s="80"/>
      <c r="VPR2" s="80"/>
      <c r="VPS2" s="80"/>
      <c r="VPT2" s="80"/>
      <c r="VPU2" s="80"/>
      <c r="VPV2" s="80"/>
      <c r="VPW2" s="80"/>
      <c r="VPX2" s="80"/>
      <c r="VPY2" s="80"/>
      <c r="VPZ2" s="80"/>
      <c r="VQA2" s="80"/>
      <c r="VQB2" s="80"/>
      <c r="VQC2" s="80"/>
      <c r="VQD2" s="80"/>
      <c r="VQE2" s="80"/>
      <c r="VQF2" s="80"/>
      <c r="VQG2" s="80"/>
      <c r="VQH2" s="80"/>
      <c r="VQI2" s="80"/>
      <c r="VQJ2" s="80"/>
      <c r="VQK2" s="80"/>
      <c r="VQL2" s="80"/>
      <c r="VQM2" s="80"/>
      <c r="VQN2" s="80"/>
      <c r="VQO2" s="80"/>
      <c r="VQP2" s="80"/>
      <c r="VQQ2" s="80"/>
      <c r="VQR2" s="80"/>
      <c r="VQS2" s="80"/>
      <c r="VQT2" s="80"/>
      <c r="VQU2" s="80"/>
      <c r="VQV2" s="80"/>
      <c r="VQW2" s="80"/>
      <c r="VQX2" s="80"/>
      <c r="VQY2" s="80"/>
      <c r="VQZ2" s="80"/>
      <c r="VRA2" s="80"/>
      <c r="VRB2" s="80"/>
      <c r="VRC2" s="80"/>
      <c r="VRD2" s="80"/>
      <c r="VRE2" s="80"/>
      <c r="VRF2" s="80"/>
      <c r="VRG2" s="80"/>
      <c r="VRH2" s="80"/>
      <c r="VRI2" s="80"/>
      <c r="VRJ2" s="80"/>
      <c r="VRK2" s="80"/>
      <c r="VRL2" s="80"/>
      <c r="VRM2" s="80"/>
      <c r="VRN2" s="80"/>
      <c r="VRO2" s="80"/>
      <c r="VRP2" s="80"/>
      <c r="VRQ2" s="80"/>
      <c r="VRR2" s="80"/>
      <c r="VRS2" s="80"/>
      <c r="VRT2" s="80"/>
      <c r="VRU2" s="80"/>
      <c r="VRV2" s="80"/>
      <c r="VRW2" s="80"/>
      <c r="VRX2" s="80"/>
      <c r="VRY2" s="80"/>
      <c r="VRZ2" s="80"/>
      <c r="VSA2" s="80"/>
      <c r="VSB2" s="80"/>
      <c r="VSC2" s="80"/>
      <c r="VSD2" s="80"/>
      <c r="VSE2" s="80"/>
      <c r="VSF2" s="80"/>
      <c r="VSG2" s="80"/>
      <c r="VSH2" s="80"/>
      <c r="VSI2" s="80"/>
      <c r="VSJ2" s="80"/>
      <c r="VSK2" s="80"/>
      <c r="VSL2" s="80"/>
      <c r="VSM2" s="80"/>
      <c r="VSN2" s="80"/>
      <c r="VSO2" s="80"/>
      <c r="VSP2" s="80"/>
      <c r="VSQ2" s="80"/>
      <c r="VSR2" s="80"/>
      <c r="VSS2" s="80"/>
      <c r="VST2" s="80"/>
      <c r="VSU2" s="80"/>
      <c r="VSV2" s="80"/>
      <c r="VSW2" s="80"/>
      <c r="VSX2" s="80"/>
      <c r="VSY2" s="80"/>
      <c r="VSZ2" s="80"/>
      <c r="VTA2" s="80"/>
      <c r="VTB2" s="80"/>
      <c r="VTC2" s="80"/>
      <c r="VTD2" s="80"/>
      <c r="VTE2" s="80"/>
      <c r="VTF2" s="80"/>
      <c r="VTG2" s="80"/>
      <c r="VTH2" s="80"/>
      <c r="VTI2" s="80"/>
      <c r="VTJ2" s="80"/>
      <c r="VTK2" s="80"/>
      <c r="VTL2" s="80"/>
      <c r="VTM2" s="80"/>
      <c r="VTN2" s="80"/>
      <c r="VTO2" s="80"/>
      <c r="VTP2" s="80"/>
      <c r="VTQ2" s="80"/>
      <c r="VTR2" s="80"/>
      <c r="VTS2" s="80"/>
      <c r="VTT2" s="80"/>
      <c r="VTU2" s="80"/>
      <c r="VTV2" s="80"/>
      <c r="VTW2" s="80"/>
      <c r="VTX2" s="80"/>
      <c r="VTY2" s="80"/>
      <c r="VTZ2" s="80"/>
      <c r="VUA2" s="80"/>
      <c r="VUB2" s="80"/>
      <c r="VUC2" s="80"/>
      <c r="VUD2" s="80"/>
      <c r="VUE2" s="80"/>
      <c r="VUF2" s="80"/>
      <c r="VUG2" s="80"/>
      <c r="VUH2" s="80"/>
      <c r="VUI2" s="80"/>
      <c r="VUJ2" s="80"/>
      <c r="VUK2" s="80"/>
      <c r="VUL2" s="80"/>
      <c r="VUM2" s="80"/>
      <c r="VUN2" s="80"/>
      <c r="VUO2" s="80"/>
      <c r="VUP2" s="80"/>
      <c r="VUQ2" s="80"/>
      <c r="VUR2" s="80"/>
      <c r="VUS2" s="80"/>
      <c r="VUT2" s="80"/>
      <c r="VUU2" s="80"/>
      <c r="VUV2" s="80"/>
      <c r="VUW2" s="80"/>
      <c r="VUX2" s="80"/>
      <c r="VUY2" s="80"/>
      <c r="VUZ2" s="80"/>
      <c r="VVA2" s="80"/>
      <c r="VVB2" s="80"/>
      <c r="VVC2" s="80"/>
      <c r="VVD2" s="80"/>
      <c r="VVE2" s="80"/>
      <c r="VVF2" s="80"/>
      <c r="VVG2" s="80"/>
      <c r="VVH2" s="80"/>
      <c r="VVI2" s="80"/>
      <c r="VVJ2" s="80"/>
      <c r="VVK2" s="80"/>
      <c r="VVL2" s="80"/>
      <c r="VVM2" s="80"/>
      <c r="VVN2" s="80"/>
      <c r="VVO2" s="80"/>
      <c r="VVP2" s="80"/>
      <c r="VVQ2" s="80"/>
      <c r="VVR2" s="80"/>
      <c r="VVS2" s="80"/>
      <c r="VVT2" s="80"/>
      <c r="VVU2" s="80"/>
      <c r="VVV2" s="80"/>
      <c r="VVW2" s="80"/>
      <c r="VVX2" s="80"/>
      <c r="VVY2" s="80"/>
      <c r="VVZ2" s="80"/>
      <c r="VWA2" s="80"/>
      <c r="VWB2" s="80"/>
      <c r="VWC2" s="80"/>
      <c r="VWD2" s="80"/>
      <c r="VWE2" s="80"/>
      <c r="VWF2" s="80"/>
      <c r="VWG2" s="80"/>
      <c r="VWH2" s="80"/>
      <c r="VWI2" s="80"/>
      <c r="VWJ2" s="80"/>
      <c r="VWK2" s="80"/>
      <c r="VWL2" s="80"/>
      <c r="VWM2" s="80"/>
      <c r="VWN2" s="80"/>
      <c r="VWO2" s="80"/>
      <c r="VWP2" s="80"/>
      <c r="VWQ2" s="80"/>
      <c r="VWR2" s="80"/>
      <c r="VWS2" s="80"/>
      <c r="VWT2" s="80"/>
      <c r="VWU2" s="80"/>
      <c r="VWV2" s="80"/>
      <c r="VWW2" s="80"/>
      <c r="VWX2" s="80"/>
      <c r="VWY2" s="80"/>
      <c r="VWZ2" s="80"/>
      <c r="VXA2" s="80"/>
      <c r="VXB2" s="80"/>
      <c r="VXC2" s="80"/>
      <c r="VXD2" s="80"/>
      <c r="VXE2" s="80"/>
      <c r="VXF2" s="80"/>
      <c r="VXG2" s="80"/>
      <c r="VXH2" s="80"/>
      <c r="VXI2" s="80"/>
      <c r="VXJ2" s="80"/>
      <c r="VXK2" s="80"/>
      <c r="VXL2" s="80"/>
      <c r="VXM2" s="80"/>
      <c r="VXN2" s="80"/>
      <c r="VXO2" s="80"/>
      <c r="VXP2" s="80"/>
      <c r="VXQ2" s="80"/>
      <c r="VXR2" s="80"/>
      <c r="VXS2" s="80"/>
      <c r="VXT2" s="80"/>
      <c r="VXU2" s="80"/>
      <c r="VXV2" s="80"/>
      <c r="VXW2" s="80"/>
      <c r="VXX2" s="80"/>
      <c r="VXY2" s="80"/>
      <c r="VXZ2" s="80"/>
      <c r="VYA2" s="80"/>
      <c r="VYB2" s="80"/>
      <c r="VYC2" s="80"/>
      <c r="VYD2" s="80"/>
      <c r="VYE2" s="80"/>
      <c r="VYF2" s="80"/>
      <c r="VYG2" s="80"/>
      <c r="VYH2" s="80"/>
      <c r="VYI2" s="80"/>
      <c r="VYJ2" s="80"/>
      <c r="VYK2" s="80"/>
      <c r="VYL2" s="80"/>
      <c r="VYM2" s="80"/>
      <c r="VYN2" s="80"/>
      <c r="VYO2" s="80"/>
      <c r="VYP2" s="80"/>
      <c r="VYQ2" s="80"/>
      <c r="VYR2" s="80"/>
      <c r="VYS2" s="80"/>
      <c r="VYT2" s="80"/>
      <c r="VYU2" s="80"/>
      <c r="VYV2" s="80"/>
      <c r="VYW2" s="80"/>
      <c r="VYX2" s="80"/>
      <c r="VYY2" s="80"/>
      <c r="VYZ2" s="80"/>
      <c r="VZA2" s="80"/>
      <c r="VZB2" s="80"/>
      <c r="VZC2" s="80"/>
      <c r="VZD2" s="80"/>
      <c r="VZE2" s="80"/>
      <c r="VZF2" s="80"/>
      <c r="VZG2" s="80"/>
      <c r="VZH2" s="80"/>
      <c r="VZI2" s="80"/>
      <c r="VZJ2" s="80"/>
      <c r="VZK2" s="80"/>
      <c r="VZL2" s="80"/>
      <c r="VZM2" s="80"/>
      <c r="VZN2" s="80"/>
      <c r="VZO2" s="80"/>
      <c r="VZP2" s="80"/>
      <c r="VZQ2" s="80"/>
      <c r="VZR2" s="80"/>
      <c r="VZS2" s="80"/>
      <c r="VZT2" s="80"/>
      <c r="VZU2" s="80"/>
      <c r="VZV2" s="80"/>
      <c r="VZW2" s="80"/>
      <c r="VZX2" s="80"/>
      <c r="VZY2" s="80"/>
      <c r="VZZ2" s="80"/>
      <c r="WAA2" s="80"/>
      <c r="WAB2" s="80"/>
      <c r="WAC2" s="80"/>
      <c r="WAD2" s="80"/>
      <c r="WAE2" s="80"/>
      <c r="WAF2" s="80"/>
      <c r="WAG2" s="80"/>
      <c r="WAH2" s="80"/>
      <c r="WAI2" s="80"/>
      <c r="WAJ2" s="80"/>
      <c r="WAK2" s="80"/>
      <c r="WAL2" s="80"/>
      <c r="WAM2" s="80"/>
      <c r="WAN2" s="80"/>
      <c r="WAO2" s="80"/>
      <c r="WAP2" s="80"/>
      <c r="WAQ2" s="80"/>
      <c r="WAR2" s="80"/>
      <c r="WAS2" s="80"/>
      <c r="WAT2" s="80"/>
      <c r="WAU2" s="80"/>
      <c r="WAV2" s="80"/>
      <c r="WAW2" s="80"/>
      <c r="WAX2" s="80"/>
      <c r="WAY2" s="80"/>
      <c r="WAZ2" s="80"/>
      <c r="WBA2" s="80"/>
      <c r="WBB2" s="80"/>
      <c r="WBC2" s="80"/>
      <c r="WBD2" s="80"/>
      <c r="WBE2" s="80"/>
      <c r="WBF2" s="80"/>
      <c r="WBG2" s="80"/>
      <c r="WBH2" s="80"/>
      <c r="WBI2" s="80"/>
      <c r="WBJ2" s="80"/>
      <c r="WBK2" s="80"/>
      <c r="WBL2" s="80"/>
      <c r="WBM2" s="80"/>
      <c r="WBN2" s="80"/>
      <c r="WBO2" s="80"/>
      <c r="WBP2" s="80"/>
      <c r="WBQ2" s="80"/>
      <c r="WBR2" s="80"/>
      <c r="WBS2" s="80"/>
      <c r="WBT2" s="80"/>
      <c r="WBU2" s="80"/>
      <c r="WBV2" s="80"/>
      <c r="WBW2" s="80"/>
      <c r="WBX2" s="80"/>
      <c r="WBY2" s="80"/>
      <c r="WBZ2" s="80"/>
      <c r="WCA2" s="80"/>
      <c r="WCB2" s="80"/>
      <c r="WCC2" s="80"/>
      <c r="WCD2" s="80"/>
      <c r="WCE2" s="80"/>
      <c r="WCF2" s="80"/>
      <c r="WCG2" s="80"/>
      <c r="WCH2" s="80"/>
      <c r="WCI2" s="80"/>
      <c r="WCJ2" s="80"/>
      <c r="WCK2" s="80"/>
      <c r="WCL2" s="80"/>
      <c r="WCM2" s="80"/>
      <c r="WCN2" s="80"/>
      <c r="WCO2" s="80"/>
      <c r="WCP2" s="80"/>
      <c r="WCQ2" s="80"/>
      <c r="WCR2" s="80"/>
      <c r="WCS2" s="80"/>
      <c r="WCT2" s="80"/>
      <c r="WCU2" s="80"/>
      <c r="WCV2" s="80"/>
      <c r="WCW2" s="80"/>
      <c r="WCX2" s="80"/>
      <c r="WCY2" s="80"/>
      <c r="WCZ2" s="80"/>
      <c r="WDA2" s="80"/>
      <c r="WDB2" s="80"/>
      <c r="WDC2" s="80"/>
      <c r="WDD2" s="80"/>
      <c r="WDE2" s="80"/>
      <c r="WDF2" s="80"/>
      <c r="WDG2" s="80"/>
      <c r="WDH2" s="80"/>
      <c r="WDI2" s="80"/>
      <c r="WDJ2" s="80"/>
      <c r="WDK2" s="80"/>
      <c r="WDL2" s="80"/>
      <c r="WDM2" s="80"/>
      <c r="WDN2" s="80"/>
      <c r="WDO2" s="80"/>
      <c r="WDP2" s="80"/>
      <c r="WDQ2" s="80"/>
      <c r="WDR2" s="80"/>
      <c r="WDS2" s="80"/>
      <c r="WDT2" s="80"/>
      <c r="WDU2" s="80"/>
      <c r="WDV2" s="80"/>
      <c r="WDW2" s="80"/>
      <c r="WDX2" s="80"/>
      <c r="WDY2" s="80"/>
      <c r="WDZ2" s="80"/>
      <c r="WEA2" s="80"/>
      <c r="WEB2" s="80"/>
      <c r="WEC2" s="80"/>
      <c r="WED2" s="80"/>
      <c r="WEE2" s="80"/>
      <c r="WEF2" s="80"/>
      <c r="WEG2" s="80"/>
      <c r="WEH2" s="80"/>
      <c r="WEI2" s="80"/>
      <c r="WEJ2" s="80"/>
      <c r="WEK2" s="80"/>
      <c r="WEL2" s="80"/>
      <c r="WEM2" s="80"/>
      <c r="WEN2" s="80"/>
      <c r="WEO2" s="80"/>
      <c r="WEP2" s="80"/>
      <c r="WEQ2" s="80"/>
      <c r="WER2" s="80"/>
      <c r="WES2" s="80"/>
      <c r="WET2" s="80"/>
      <c r="WEU2" s="80"/>
      <c r="WEV2" s="80"/>
      <c r="WEW2" s="80"/>
      <c r="WEX2" s="80"/>
      <c r="WEY2" s="80"/>
      <c r="WEZ2" s="80"/>
      <c r="WFA2" s="80"/>
      <c r="WFB2" s="80"/>
      <c r="WFC2" s="80"/>
      <c r="WFD2" s="80"/>
      <c r="WFE2" s="80"/>
      <c r="WFF2" s="80"/>
      <c r="WFG2" s="80"/>
      <c r="WFH2" s="80"/>
      <c r="WFI2" s="80"/>
      <c r="WFJ2" s="80"/>
      <c r="WFK2" s="80"/>
      <c r="WFL2" s="80"/>
      <c r="WFM2" s="80"/>
      <c r="WFN2" s="80"/>
      <c r="WFO2" s="80"/>
      <c r="WFP2" s="80"/>
      <c r="WFQ2" s="80"/>
      <c r="WFR2" s="80"/>
      <c r="WFS2" s="80"/>
      <c r="WFT2" s="80"/>
      <c r="WFU2" s="80"/>
      <c r="WFV2" s="80"/>
      <c r="WFW2" s="80"/>
      <c r="WFX2" s="80"/>
      <c r="WFY2" s="80"/>
      <c r="WFZ2" s="80"/>
      <c r="WGA2" s="80"/>
      <c r="WGB2" s="80"/>
      <c r="WGC2" s="80"/>
      <c r="WGD2" s="80"/>
      <c r="WGE2" s="80"/>
      <c r="WGF2" s="80"/>
      <c r="WGG2" s="80"/>
      <c r="WGH2" s="80"/>
      <c r="WGI2" s="80"/>
      <c r="WGJ2" s="80"/>
      <c r="WGK2" s="80"/>
      <c r="WGL2" s="80"/>
      <c r="WGM2" s="80"/>
      <c r="WGN2" s="80"/>
      <c r="WGO2" s="80"/>
      <c r="WGP2" s="80"/>
      <c r="WGQ2" s="80"/>
      <c r="WGR2" s="80"/>
      <c r="WGS2" s="80"/>
      <c r="WGT2" s="80"/>
      <c r="WGU2" s="80"/>
      <c r="WGV2" s="80"/>
      <c r="WGW2" s="80"/>
      <c r="WGX2" s="80"/>
      <c r="WGY2" s="80"/>
      <c r="WGZ2" s="80"/>
      <c r="WHA2" s="80"/>
      <c r="WHB2" s="80"/>
      <c r="WHC2" s="80"/>
      <c r="WHD2" s="80"/>
      <c r="WHE2" s="80"/>
      <c r="WHF2" s="80"/>
      <c r="WHG2" s="80"/>
      <c r="WHH2" s="80"/>
      <c r="WHI2" s="80"/>
      <c r="WHJ2" s="80"/>
      <c r="WHK2" s="80"/>
      <c r="WHL2" s="80"/>
      <c r="WHM2" s="80"/>
      <c r="WHN2" s="80"/>
      <c r="WHO2" s="80"/>
      <c r="WHP2" s="80"/>
      <c r="WHQ2" s="80"/>
      <c r="WHR2" s="80"/>
      <c r="WHS2" s="80"/>
      <c r="WHT2" s="80"/>
      <c r="WHU2" s="80"/>
      <c r="WHV2" s="80"/>
      <c r="WHW2" s="80"/>
      <c r="WHX2" s="80"/>
      <c r="WHY2" s="80"/>
      <c r="WHZ2" s="80"/>
      <c r="WIA2" s="80"/>
      <c r="WIB2" s="80"/>
      <c r="WIC2" s="80"/>
      <c r="WID2" s="80"/>
      <c r="WIE2" s="80"/>
      <c r="WIF2" s="80"/>
      <c r="WIG2" s="80"/>
      <c r="WIH2" s="80"/>
      <c r="WII2" s="80"/>
      <c r="WIJ2" s="80"/>
      <c r="WIK2" s="80"/>
      <c r="WIL2" s="80"/>
      <c r="WIM2" s="80"/>
      <c r="WIN2" s="80"/>
      <c r="WIO2" s="80"/>
      <c r="WIP2" s="80"/>
      <c r="WIQ2" s="80"/>
      <c r="WIR2" s="80"/>
      <c r="WIS2" s="80"/>
      <c r="WIT2" s="80"/>
      <c r="WIU2" s="80"/>
      <c r="WIV2" s="80"/>
      <c r="WIW2" s="80"/>
      <c r="WIX2" s="80"/>
      <c r="WIY2" s="80"/>
      <c r="WIZ2" s="80"/>
      <c r="WJA2" s="80"/>
      <c r="WJB2" s="80"/>
      <c r="WJC2" s="80"/>
      <c r="WJD2" s="80"/>
      <c r="WJE2" s="80"/>
      <c r="WJF2" s="80"/>
      <c r="WJG2" s="80"/>
      <c r="WJH2" s="80"/>
      <c r="WJI2" s="80"/>
      <c r="WJJ2" s="80"/>
      <c r="WJK2" s="80"/>
      <c r="WJL2" s="80"/>
      <c r="WJM2" s="80"/>
      <c r="WJN2" s="80"/>
      <c r="WJO2" s="80"/>
      <c r="WJP2" s="80"/>
      <c r="WJQ2" s="80"/>
      <c r="WJR2" s="80"/>
      <c r="WJS2" s="80"/>
      <c r="WJT2" s="80"/>
      <c r="WJU2" s="80"/>
      <c r="WJV2" s="80"/>
      <c r="WJW2" s="80"/>
      <c r="WJX2" s="80"/>
      <c r="WJY2" s="80"/>
      <c r="WJZ2" s="80"/>
      <c r="WKA2" s="80"/>
      <c r="WKB2" s="80"/>
      <c r="WKC2" s="80"/>
      <c r="WKD2" s="80"/>
      <c r="WKE2" s="80"/>
      <c r="WKF2" s="80"/>
      <c r="WKG2" s="80"/>
      <c r="WKH2" s="80"/>
      <c r="WKI2" s="80"/>
      <c r="WKJ2" s="80"/>
      <c r="WKK2" s="80"/>
      <c r="WKL2" s="80"/>
      <c r="WKM2" s="80"/>
      <c r="WKN2" s="80"/>
      <c r="WKO2" s="80"/>
      <c r="WKP2" s="80"/>
      <c r="WKQ2" s="80"/>
      <c r="WKR2" s="80"/>
      <c r="WKS2" s="80"/>
      <c r="WKT2" s="80"/>
      <c r="WKU2" s="80"/>
      <c r="WKV2" s="80"/>
      <c r="WKW2" s="80"/>
      <c r="WKX2" s="80"/>
      <c r="WKY2" s="80"/>
      <c r="WKZ2" s="80"/>
      <c r="WLA2" s="80"/>
      <c r="WLB2" s="80"/>
      <c r="WLC2" s="80"/>
      <c r="WLD2" s="80"/>
      <c r="WLE2" s="80"/>
      <c r="WLF2" s="80"/>
      <c r="WLG2" s="80"/>
      <c r="WLH2" s="80"/>
      <c r="WLI2" s="80"/>
      <c r="WLJ2" s="80"/>
      <c r="WLK2" s="80"/>
      <c r="WLL2" s="80"/>
      <c r="WLM2" s="80"/>
      <c r="WLN2" s="80"/>
      <c r="WLO2" s="80"/>
      <c r="WLP2" s="80"/>
      <c r="WLQ2" s="80"/>
      <c r="WLR2" s="80"/>
      <c r="WLS2" s="80"/>
      <c r="WLT2" s="80"/>
      <c r="WLU2" s="80"/>
      <c r="WLV2" s="80"/>
      <c r="WLW2" s="80"/>
      <c r="WLX2" s="80"/>
      <c r="WLY2" s="80"/>
      <c r="WLZ2" s="80"/>
      <c r="WMA2" s="80"/>
      <c r="WMB2" s="80"/>
      <c r="WMC2" s="80"/>
      <c r="WMD2" s="80"/>
      <c r="WME2" s="80"/>
      <c r="WMF2" s="80"/>
      <c r="WMG2" s="80"/>
      <c r="WMH2" s="80"/>
      <c r="WMI2" s="80"/>
      <c r="WMJ2" s="80"/>
      <c r="WMK2" s="80"/>
      <c r="WML2" s="80"/>
      <c r="WMM2" s="80"/>
      <c r="WMN2" s="80"/>
      <c r="WMO2" s="80"/>
      <c r="WMP2" s="80"/>
      <c r="WMQ2" s="80"/>
      <c r="WMR2" s="80"/>
      <c r="WMS2" s="80"/>
      <c r="WMT2" s="80"/>
      <c r="WMU2" s="80"/>
      <c r="WMV2" s="80"/>
      <c r="WMW2" s="80"/>
      <c r="WMX2" s="80"/>
      <c r="WMY2" s="80"/>
      <c r="WMZ2" s="80"/>
      <c r="WNA2" s="80"/>
      <c r="WNB2" s="80"/>
      <c r="WNC2" s="80"/>
      <c r="WND2" s="80"/>
      <c r="WNE2" s="80"/>
      <c r="WNF2" s="80"/>
      <c r="WNG2" s="80"/>
      <c r="WNH2" s="80"/>
      <c r="WNI2" s="80"/>
      <c r="WNJ2" s="80"/>
      <c r="WNK2" s="80"/>
      <c r="WNL2" s="80"/>
      <c r="WNM2" s="80"/>
      <c r="WNN2" s="80"/>
      <c r="WNO2" s="80"/>
      <c r="WNP2" s="80"/>
      <c r="WNQ2" s="80"/>
      <c r="WNR2" s="80"/>
      <c r="WNS2" s="80"/>
      <c r="WNT2" s="80"/>
      <c r="WNU2" s="80"/>
      <c r="WNV2" s="80"/>
      <c r="WNW2" s="80"/>
      <c r="WNX2" s="80"/>
      <c r="WNY2" s="80"/>
      <c r="WNZ2" s="80"/>
      <c r="WOA2" s="80"/>
      <c r="WOB2" s="80"/>
      <c r="WOC2" s="80"/>
      <c r="WOD2" s="80"/>
      <c r="WOE2" s="80"/>
      <c r="WOF2" s="80"/>
      <c r="WOG2" s="80"/>
      <c r="WOH2" s="80"/>
      <c r="WOI2" s="80"/>
      <c r="WOJ2" s="80"/>
      <c r="WOK2" s="80"/>
      <c r="WOL2" s="80"/>
      <c r="WOM2" s="80"/>
      <c r="WON2" s="80"/>
      <c r="WOO2" s="80"/>
      <c r="WOP2" s="80"/>
      <c r="WOQ2" s="80"/>
      <c r="WOR2" s="80"/>
      <c r="WOS2" s="80"/>
      <c r="WOT2" s="80"/>
      <c r="WOU2" s="80"/>
      <c r="WOV2" s="80"/>
      <c r="WOW2" s="80"/>
      <c r="WOX2" s="80"/>
      <c r="WOY2" s="80"/>
      <c r="WOZ2" s="80"/>
      <c r="WPA2" s="80"/>
      <c r="WPB2" s="80"/>
      <c r="WPC2" s="80"/>
      <c r="WPD2" s="80"/>
      <c r="WPE2" s="80"/>
      <c r="WPF2" s="80"/>
      <c r="WPG2" s="80"/>
      <c r="WPH2" s="80"/>
      <c r="WPI2" s="80"/>
      <c r="WPJ2" s="80"/>
      <c r="WPK2" s="80"/>
      <c r="WPL2" s="80"/>
      <c r="WPM2" s="80"/>
      <c r="WPN2" s="80"/>
      <c r="WPO2" s="80"/>
      <c r="WPP2" s="80"/>
      <c r="WPQ2" s="80"/>
      <c r="WPR2" s="80"/>
      <c r="WPS2" s="80"/>
      <c r="WPT2" s="80"/>
      <c r="WPU2" s="80"/>
      <c r="WPV2" s="80"/>
      <c r="WPW2" s="80"/>
      <c r="WPX2" s="80"/>
      <c r="WPY2" s="80"/>
      <c r="WPZ2" s="80"/>
      <c r="WQA2" s="80"/>
      <c r="WQB2" s="80"/>
      <c r="WQC2" s="80"/>
      <c r="WQD2" s="80"/>
      <c r="WQE2" s="80"/>
      <c r="WQF2" s="80"/>
      <c r="WQG2" s="80"/>
      <c r="WQH2" s="80"/>
      <c r="WQI2" s="80"/>
      <c r="WQJ2" s="80"/>
      <c r="WQK2" s="80"/>
      <c r="WQL2" s="80"/>
      <c r="WQM2" s="80"/>
      <c r="WQN2" s="80"/>
      <c r="WQO2" s="80"/>
      <c r="WQP2" s="80"/>
      <c r="WQQ2" s="80"/>
      <c r="WQR2" s="80"/>
      <c r="WQS2" s="80"/>
      <c r="WQT2" s="80"/>
      <c r="WQU2" s="80"/>
      <c r="WQV2" s="80"/>
      <c r="WQW2" s="80"/>
      <c r="WQX2" s="80"/>
      <c r="WQY2" s="80"/>
      <c r="WQZ2" s="80"/>
      <c r="WRA2" s="80"/>
      <c r="WRB2" s="80"/>
      <c r="WRC2" s="80"/>
      <c r="WRD2" s="80"/>
      <c r="WRE2" s="80"/>
      <c r="WRF2" s="80"/>
      <c r="WRG2" s="80"/>
      <c r="WRH2" s="80"/>
      <c r="WRI2" s="80"/>
      <c r="WRJ2" s="80"/>
      <c r="WRK2" s="80"/>
      <c r="WRL2" s="80"/>
      <c r="WRM2" s="80"/>
      <c r="WRN2" s="80"/>
      <c r="WRO2" s="80"/>
      <c r="WRP2" s="80"/>
      <c r="WRQ2" s="80"/>
      <c r="WRR2" s="80"/>
      <c r="WRS2" s="80"/>
      <c r="WRT2" s="80"/>
      <c r="WRU2" s="80"/>
      <c r="WRV2" s="80"/>
      <c r="WRW2" s="80"/>
      <c r="WRX2" s="80"/>
      <c r="WRY2" s="80"/>
      <c r="WRZ2" s="80"/>
      <c r="WSA2" s="80"/>
      <c r="WSB2" s="80"/>
      <c r="WSC2" s="80"/>
      <c r="WSD2" s="80"/>
      <c r="WSE2" s="80"/>
      <c r="WSF2" s="80"/>
      <c r="WSG2" s="80"/>
      <c r="WSH2" s="80"/>
      <c r="WSI2" s="80"/>
      <c r="WSJ2" s="80"/>
      <c r="WSK2" s="80"/>
      <c r="WSL2" s="80"/>
      <c r="WSM2" s="80"/>
      <c r="WSN2" s="80"/>
      <c r="WSO2" s="80"/>
      <c r="WSP2" s="80"/>
      <c r="WSQ2" s="80"/>
      <c r="WSR2" s="80"/>
      <c r="WSS2" s="80"/>
      <c r="WST2" s="80"/>
      <c r="WSU2" s="80"/>
      <c r="WSV2" s="80"/>
      <c r="WSW2" s="80"/>
      <c r="WSX2" s="80"/>
      <c r="WSY2" s="80"/>
      <c r="WSZ2" s="80"/>
      <c r="WTA2" s="80"/>
      <c r="WTB2" s="80"/>
      <c r="WTC2" s="80"/>
      <c r="WTD2" s="80"/>
      <c r="WTE2" s="80"/>
      <c r="WTF2" s="80"/>
      <c r="WTG2" s="80"/>
      <c r="WTH2" s="80"/>
      <c r="WTI2" s="80"/>
      <c r="WTJ2" s="80"/>
      <c r="WTK2" s="80"/>
      <c r="WTL2" s="80"/>
      <c r="WTM2" s="80"/>
      <c r="WTN2" s="80"/>
      <c r="WTO2" s="80"/>
      <c r="WTP2" s="80"/>
      <c r="WTQ2" s="80"/>
      <c r="WTR2" s="80"/>
      <c r="WTS2" s="80"/>
      <c r="WTT2" s="80"/>
      <c r="WTU2" s="80"/>
      <c r="WTV2" s="80"/>
      <c r="WTW2" s="80"/>
      <c r="WTX2" s="80"/>
      <c r="WTY2" s="80"/>
      <c r="WTZ2" s="80"/>
      <c r="WUA2" s="80"/>
      <c r="WUB2" s="80"/>
      <c r="WUC2" s="80"/>
      <c r="WUD2" s="80"/>
      <c r="WUE2" s="80"/>
      <c r="WUF2" s="80"/>
      <c r="WUG2" s="80"/>
      <c r="WUH2" s="80"/>
      <c r="WUI2" s="80"/>
      <c r="WUJ2" s="80"/>
      <c r="WUK2" s="80"/>
      <c r="WUL2" s="80"/>
      <c r="WUM2" s="80"/>
      <c r="WUN2" s="80"/>
      <c r="WUO2" s="80"/>
      <c r="WUP2" s="80"/>
      <c r="WUQ2" s="80"/>
      <c r="WUR2" s="80"/>
      <c r="WUS2" s="80"/>
      <c r="WUT2" s="80"/>
      <c r="WUU2" s="80"/>
      <c r="WUV2" s="80"/>
      <c r="WUW2" s="80"/>
      <c r="WUX2" s="80"/>
      <c r="WUY2" s="80"/>
      <c r="WUZ2" s="80"/>
      <c r="WVA2" s="80"/>
      <c r="WVB2" s="80"/>
      <c r="WVC2" s="80"/>
      <c r="WVD2" s="80"/>
      <c r="WVE2" s="80"/>
      <c r="WVF2" s="80"/>
      <c r="WVG2" s="80"/>
      <c r="WVH2" s="80"/>
      <c r="WVI2" s="80"/>
      <c r="WVJ2" s="80"/>
      <c r="WVK2" s="80"/>
      <c r="WVL2" s="80"/>
      <c r="WVM2" s="80"/>
      <c r="WVN2" s="80"/>
      <c r="WVO2" s="80"/>
      <c r="WVP2" s="80"/>
      <c r="WVQ2" s="80"/>
      <c r="WVR2" s="80"/>
      <c r="WVS2" s="80"/>
    </row>
    <row r="3" spans="1:16139" s="79" customFormat="1">
      <c r="A3" s="87" t="s">
        <v>436</v>
      </c>
      <c r="B3" s="82">
        <v>1672859</v>
      </c>
      <c r="C3" s="82">
        <f>VLOOKUP(A3,'PIVOT TABLES'!$A$46:$B$60,2,FALSE)</f>
        <v>636796</v>
      </c>
      <c r="D3" s="82">
        <f>VLOOKUP(A3,'3a. Tier Calc'!$A$2:$V$16,22,FALSE)</f>
        <v>1</v>
      </c>
      <c r="E3" s="83">
        <v>4120</v>
      </c>
      <c r="F3" s="85">
        <v>370</v>
      </c>
      <c r="G3" s="85">
        <v>1687</v>
      </c>
      <c r="H3" s="85">
        <v>2202</v>
      </c>
      <c r="I3" s="85">
        <v>57</v>
      </c>
      <c r="J3" s="221">
        <f>I3*'Service Length'!$D$17</f>
        <v>117.80000000000001</v>
      </c>
      <c r="K3" s="84">
        <f>(E3*'FY14 Units'!$B$38)/60</f>
        <v>1540.0952380952378</v>
      </c>
      <c r="L3" s="86">
        <f>F3*'Service Length'!$E$17</f>
        <v>1825.3333333333335</v>
      </c>
      <c r="M3" s="86">
        <f>G3*'Service Length'!$F$17</f>
        <v>6129.4333333333334</v>
      </c>
      <c r="N3" s="86">
        <f>H3*'Service Length'!$C$17</f>
        <v>2789.2</v>
      </c>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c r="NS3" s="80"/>
      <c r="NT3" s="80"/>
      <c r="NU3" s="80"/>
      <c r="NV3" s="80"/>
      <c r="NW3" s="80"/>
      <c r="NX3" s="80"/>
      <c r="NY3" s="80"/>
      <c r="NZ3" s="80"/>
      <c r="OA3" s="80"/>
      <c r="OB3" s="80"/>
      <c r="OC3" s="80"/>
      <c r="OD3" s="80"/>
      <c r="OE3" s="80"/>
      <c r="OF3" s="80"/>
      <c r="OG3" s="80"/>
      <c r="OH3" s="80"/>
      <c r="OI3" s="80"/>
      <c r="OJ3" s="80"/>
      <c r="OK3" s="80"/>
      <c r="OL3" s="80"/>
      <c r="OM3" s="80"/>
      <c r="ON3" s="80"/>
      <c r="OO3" s="80"/>
      <c r="OP3" s="80"/>
      <c r="OQ3" s="80"/>
      <c r="OR3" s="80"/>
      <c r="OS3" s="80"/>
      <c r="OT3" s="80"/>
      <c r="OU3" s="80"/>
      <c r="OV3" s="80"/>
      <c r="OW3" s="80"/>
      <c r="OX3" s="80"/>
      <c r="OY3" s="80"/>
      <c r="OZ3" s="80"/>
      <c r="PA3" s="80"/>
      <c r="PB3" s="80"/>
      <c r="PC3" s="80"/>
      <c r="PD3" s="80"/>
      <c r="PE3" s="80"/>
      <c r="PF3" s="80"/>
      <c r="PG3" s="80"/>
      <c r="PH3" s="80"/>
      <c r="PI3" s="80"/>
      <c r="PJ3" s="80"/>
      <c r="PK3" s="80"/>
      <c r="PL3" s="80"/>
      <c r="PM3" s="80"/>
      <c r="PN3" s="80"/>
      <c r="PO3" s="80"/>
      <c r="PP3" s="80"/>
      <c r="PQ3" s="80"/>
      <c r="PR3" s="80"/>
      <c r="PS3" s="80"/>
      <c r="PT3" s="80"/>
      <c r="PU3" s="80"/>
      <c r="PV3" s="80"/>
      <c r="PW3" s="80"/>
      <c r="PX3" s="80"/>
      <c r="PY3" s="80"/>
      <c r="PZ3" s="80"/>
      <c r="QA3" s="80"/>
      <c r="QB3" s="80"/>
      <c r="QC3" s="80"/>
      <c r="QD3" s="80"/>
      <c r="QE3" s="80"/>
      <c r="QF3" s="80"/>
      <c r="QG3" s="80"/>
      <c r="QH3" s="80"/>
      <c r="QI3" s="80"/>
      <c r="QJ3" s="80"/>
      <c r="QK3" s="80"/>
      <c r="QL3" s="80"/>
      <c r="QM3" s="80"/>
      <c r="QN3" s="80"/>
      <c r="QO3" s="80"/>
      <c r="QP3" s="80"/>
      <c r="QQ3" s="80"/>
      <c r="QR3" s="80"/>
      <c r="QS3" s="80"/>
      <c r="QT3" s="80"/>
      <c r="QU3" s="80"/>
      <c r="QV3" s="80"/>
      <c r="QW3" s="80"/>
      <c r="QX3" s="80"/>
      <c r="QY3" s="80"/>
      <c r="QZ3" s="80"/>
      <c r="RA3" s="80"/>
      <c r="RB3" s="80"/>
      <c r="RC3" s="80"/>
      <c r="RD3" s="80"/>
      <c r="RE3" s="80"/>
      <c r="RF3" s="80"/>
      <c r="RG3" s="80"/>
      <c r="RH3" s="80"/>
      <c r="RI3" s="80"/>
      <c r="RJ3" s="80"/>
      <c r="RK3" s="80"/>
      <c r="RL3" s="80"/>
      <c r="RM3" s="80"/>
      <c r="RN3" s="80"/>
      <c r="RO3" s="80"/>
      <c r="RP3" s="80"/>
      <c r="RQ3" s="80"/>
      <c r="RR3" s="80"/>
      <c r="RS3" s="80"/>
      <c r="RT3" s="80"/>
      <c r="RU3" s="80"/>
      <c r="RV3" s="80"/>
      <c r="RW3" s="80"/>
      <c r="RX3" s="80"/>
      <c r="RY3" s="80"/>
      <c r="RZ3" s="80"/>
      <c r="SA3" s="80"/>
      <c r="SB3" s="80"/>
      <c r="SC3" s="80"/>
      <c r="SD3" s="80"/>
      <c r="SE3" s="80"/>
      <c r="SF3" s="80"/>
      <c r="SG3" s="80"/>
      <c r="SH3" s="80"/>
      <c r="SI3" s="80"/>
      <c r="SJ3" s="80"/>
      <c r="SK3" s="80"/>
      <c r="SL3" s="80"/>
      <c r="SM3" s="80"/>
      <c r="SN3" s="80"/>
      <c r="SO3" s="80"/>
      <c r="SP3" s="80"/>
      <c r="SQ3" s="80"/>
      <c r="SR3" s="80"/>
      <c r="SS3" s="80"/>
      <c r="ST3" s="80"/>
      <c r="SU3" s="80"/>
      <c r="SV3" s="80"/>
      <c r="SW3" s="80"/>
      <c r="SX3" s="80"/>
      <c r="SY3" s="80"/>
      <c r="SZ3" s="80"/>
      <c r="TA3" s="80"/>
      <c r="TB3" s="80"/>
      <c r="TC3" s="80"/>
      <c r="TD3" s="80"/>
      <c r="TE3" s="80"/>
      <c r="TF3" s="80"/>
      <c r="TG3" s="80"/>
      <c r="TH3" s="80"/>
      <c r="TI3" s="80"/>
      <c r="TJ3" s="80"/>
      <c r="TK3" s="80"/>
      <c r="TL3" s="80"/>
      <c r="TM3" s="80"/>
      <c r="TN3" s="80"/>
      <c r="TO3" s="80"/>
      <c r="TP3" s="80"/>
      <c r="TQ3" s="80"/>
      <c r="TR3" s="80"/>
      <c r="TS3" s="80"/>
      <c r="TT3" s="80"/>
      <c r="TU3" s="80"/>
      <c r="TV3" s="80"/>
      <c r="TW3" s="80"/>
      <c r="TX3" s="80"/>
      <c r="TY3" s="80"/>
      <c r="TZ3" s="80"/>
      <c r="UA3" s="80"/>
      <c r="UB3" s="80"/>
      <c r="UC3" s="80"/>
      <c r="UD3" s="80"/>
      <c r="UE3" s="80"/>
      <c r="UF3" s="80"/>
      <c r="UG3" s="80"/>
      <c r="UH3" s="80"/>
      <c r="UI3" s="80"/>
      <c r="UJ3" s="80"/>
      <c r="UK3" s="80"/>
      <c r="UL3" s="80"/>
      <c r="UM3" s="80"/>
      <c r="UN3" s="80"/>
      <c r="UO3" s="80"/>
      <c r="UP3" s="80"/>
      <c r="UQ3" s="80"/>
      <c r="UR3" s="80"/>
      <c r="US3" s="80"/>
      <c r="UT3" s="80"/>
      <c r="UU3" s="80"/>
      <c r="UV3" s="80"/>
      <c r="UW3" s="80"/>
      <c r="UX3" s="80"/>
      <c r="UY3" s="80"/>
      <c r="UZ3" s="80"/>
      <c r="VA3" s="80"/>
      <c r="VB3" s="80"/>
      <c r="VC3" s="80"/>
      <c r="VD3" s="80"/>
      <c r="VE3" s="80"/>
      <c r="VF3" s="80"/>
      <c r="VG3" s="80"/>
      <c r="VH3" s="80"/>
      <c r="VI3" s="80"/>
      <c r="VJ3" s="80"/>
      <c r="VK3" s="80"/>
      <c r="VL3" s="80"/>
      <c r="VM3" s="80"/>
      <c r="VN3" s="80"/>
      <c r="VO3" s="80"/>
      <c r="VP3" s="80"/>
      <c r="VQ3" s="80"/>
      <c r="VR3" s="80"/>
      <c r="VS3" s="80"/>
      <c r="VT3" s="80"/>
      <c r="VU3" s="80"/>
      <c r="VV3" s="80"/>
      <c r="VW3" s="80"/>
      <c r="VX3" s="80"/>
      <c r="VY3" s="80"/>
      <c r="VZ3" s="80"/>
      <c r="WA3" s="80"/>
      <c r="WB3" s="80"/>
      <c r="WC3" s="80"/>
      <c r="WD3" s="80"/>
      <c r="WE3" s="80"/>
      <c r="WF3" s="80"/>
      <c r="WG3" s="80"/>
      <c r="WH3" s="80"/>
      <c r="WI3" s="80"/>
      <c r="WJ3" s="80"/>
      <c r="WK3" s="80"/>
      <c r="WL3" s="80"/>
      <c r="WM3" s="80"/>
      <c r="WN3" s="80"/>
      <c r="WO3" s="80"/>
      <c r="WP3" s="80"/>
      <c r="WQ3" s="80"/>
      <c r="WR3" s="80"/>
      <c r="WS3" s="80"/>
      <c r="WT3" s="80"/>
      <c r="WU3" s="80"/>
      <c r="WV3" s="80"/>
      <c r="WW3" s="80"/>
      <c r="WX3" s="80"/>
      <c r="WY3" s="80"/>
      <c r="WZ3" s="80"/>
      <c r="XA3" s="80"/>
      <c r="XB3" s="80"/>
      <c r="XC3" s="80"/>
      <c r="XD3" s="80"/>
      <c r="XE3" s="80"/>
      <c r="XF3" s="80"/>
      <c r="XG3" s="80"/>
      <c r="XH3" s="80"/>
      <c r="XI3" s="80"/>
      <c r="XJ3" s="80"/>
      <c r="XK3" s="80"/>
      <c r="XL3" s="80"/>
      <c r="XM3" s="80"/>
      <c r="XN3" s="80"/>
      <c r="XO3" s="80"/>
      <c r="XP3" s="80"/>
      <c r="XQ3" s="80"/>
      <c r="XR3" s="80"/>
      <c r="XS3" s="80"/>
      <c r="XT3" s="80"/>
      <c r="XU3" s="80"/>
      <c r="XV3" s="80"/>
      <c r="XW3" s="80"/>
      <c r="XX3" s="80"/>
      <c r="XY3" s="80"/>
      <c r="XZ3" s="80"/>
      <c r="YA3" s="80"/>
      <c r="YB3" s="80"/>
      <c r="YC3" s="80"/>
      <c r="YD3" s="80"/>
      <c r="YE3" s="80"/>
      <c r="YF3" s="80"/>
      <c r="YG3" s="80"/>
      <c r="YH3" s="80"/>
      <c r="YI3" s="80"/>
      <c r="YJ3" s="80"/>
      <c r="YK3" s="80"/>
      <c r="YL3" s="80"/>
      <c r="YM3" s="80"/>
      <c r="YN3" s="80"/>
      <c r="YO3" s="80"/>
      <c r="YP3" s="80"/>
      <c r="YQ3" s="80"/>
      <c r="YR3" s="80"/>
      <c r="YS3" s="80"/>
      <c r="YT3" s="80"/>
      <c r="YU3" s="80"/>
      <c r="YV3" s="80"/>
      <c r="YW3" s="80"/>
      <c r="YX3" s="80"/>
      <c r="YY3" s="80"/>
      <c r="YZ3" s="80"/>
      <c r="ZA3" s="80"/>
      <c r="ZB3" s="80"/>
      <c r="ZC3" s="80"/>
      <c r="ZD3" s="80"/>
      <c r="ZE3" s="80"/>
      <c r="ZF3" s="80"/>
      <c r="ZG3" s="80"/>
      <c r="ZH3" s="80"/>
      <c r="ZI3" s="80"/>
      <c r="ZJ3" s="80"/>
      <c r="ZK3" s="80"/>
      <c r="ZL3" s="80"/>
      <c r="ZM3" s="80"/>
      <c r="ZN3" s="80"/>
      <c r="ZO3" s="80"/>
      <c r="ZP3" s="80"/>
      <c r="ZQ3" s="80"/>
      <c r="ZR3" s="80"/>
      <c r="ZS3" s="80"/>
      <c r="ZT3" s="80"/>
      <c r="ZU3" s="80"/>
      <c r="ZV3" s="80"/>
      <c r="ZW3" s="80"/>
      <c r="ZX3" s="80"/>
      <c r="ZY3" s="80"/>
      <c r="ZZ3" s="80"/>
      <c r="AAA3" s="80"/>
      <c r="AAB3" s="80"/>
      <c r="AAC3" s="80"/>
      <c r="AAD3" s="80"/>
      <c r="AAE3" s="80"/>
      <c r="AAF3" s="80"/>
      <c r="AAG3" s="80"/>
      <c r="AAH3" s="80"/>
      <c r="AAI3" s="80"/>
      <c r="AAJ3" s="80"/>
      <c r="AAK3" s="80"/>
      <c r="AAL3" s="80"/>
      <c r="AAM3" s="80"/>
      <c r="AAN3" s="80"/>
      <c r="AAO3" s="80"/>
      <c r="AAP3" s="80"/>
      <c r="AAQ3" s="80"/>
      <c r="AAR3" s="80"/>
      <c r="AAS3" s="80"/>
      <c r="AAT3" s="80"/>
      <c r="AAU3" s="80"/>
      <c r="AAV3" s="80"/>
      <c r="AAW3" s="80"/>
      <c r="AAX3" s="80"/>
      <c r="AAY3" s="80"/>
      <c r="AAZ3" s="80"/>
      <c r="ABA3" s="80"/>
      <c r="ABB3" s="80"/>
      <c r="ABC3" s="80"/>
      <c r="ABD3" s="80"/>
      <c r="ABE3" s="80"/>
      <c r="ABF3" s="80"/>
      <c r="ABG3" s="80"/>
      <c r="ABH3" s="80"/>
      <c r="ABI3" s="80"/>
      <c r="ABJ3" s="80"/>
      <c r="ABK3" s="80"/>
      <c r="ABL3" s="80"/>
      <c r="ABM3" s="80"/>
      <c r="ABN3" s="80"/>
      <c r="ABO3" s="80"/>
      <c r="ABP3" s="80"/>
      <c r="ABQ3" s="80"/>
      <c r="ABR3" s="80"/>
      <c r="ABS3" s="80"/>
      <c r="ABT3" s="80"/>
      <c r="ABU3" s="80"/>
      <c r="ABV3" s="80"/>
      <c r="ABW3" s="80"/>
      <c r="ABX3" s="80"/>
      <c r="ABY3" s="80"/>
      <c r="ABZ3" s="80"/>
      <c r="ACA3" s="80"/>
      <c r="ACB3" s="80"/>
      <c r="ACC3" s="80"/>
      <c r="ACD3" s="80"/>
      <c r="ACE3" s="80"/>
      <c r="ACF3" s="80"/>
      <c r="ACG3" s="80"/>
      <c r="ACH3" s="80"/>
      <c r="ACI3" s="80"/>
      <c r="ACJ3" s="80"/>
      <c r="ACK3" s="80"/>
      <c r="ACL3" s="80"/>
      <c r="ACM3" s="80"/>
      <c r="ACN3" s="80"/>
      <c r="ACO3" s="80"/>
      <c r="ACP3" s="80"/>
      <c r="ACQ3" s="80"/>
      <c r="ACR3" s="80"/>
      <c r="ACS3" s="80"/>
      <c r="ACT3" s="80"/>
      <c r="ACU3" s="80"/>
      <c r="ACV3" s="80"/>
      <c r="ACW3" s="80"/>
      <c r="ACX3" s="80"/>
      <c r="ACY3" s="80"/>
      <c r="ACZ3" s="80"/>
      <c r="ADA3" s="80"/>
      <c r="ADB3" s="80"/>
      <c r="ADC3" s="80"/>
      <c r="ADD3" s="80"/>
      <c r="ADE3" s="80"/>
      <c r="ADF3" s="80"/>
      <c r="ADG3" s="80"/>
      <c r="ADH3" s="80"/>
      <c r="ADI3" s="80"/>
      <c r="ADJ3" s="80"/>
      <c r="ADK3" s="80"/>
      <c r="ADL3" s="80"/>
      <c r="ADM3" s="80"/>
      <c r="ADN3" s="80"/>
      <c r="ADO3" s="80"/>
      <c r="ADP3" s="80"/>
      <c r="ADQ3" s="80"/>
      <c r="ADR3" s="80"/>
      <c r="ADS3" s="80"/>
      <c r="ADT3" s="80"/>
      <c r="ADU3" s="80"/>
      <c r="ADV3" s="80"/>
      <c r="ADW3" s="80"/>
      <c r="ADX3" s="80"/>
      <c r="ADY3" s="80"/>
      <c r="ADZ3" s="80"/>
      <c r="AEA3" s="80"/>
      <c r="AEB3" s="80"/>
      <c r="AEC3" s="80"/>
      <c r="AED3" s="80"/>
      <c r="AEE3" s="80"/>
      <c r="AEF3" s="80"/>
      <c r="AEG3" s="80"/>
      <c r="AEH3" s="80"/>
      <c r="AEI3" s="80"/>
      <c r="AEJ3" s="80"/>
      <c r="AEK3" s="80"/>
      <c r="AEL3" s="80"/>
      <c r="AEM3" s="80"/>
      <c r="AEN3" s="80"/>
      <c r="AEO3" s="80"/>
      <c r="AEP3" s="80"/>
      <c r="AEQ3" s="80"/>
      <c r="AER3" s="80"/>
      <c r="AES3" s="80"/>
      <c r="AET3" s="80"/>
      <c r="AEU3" s="80"/>
      <c r="AEV3" s="80"/>
      <c r="AEW3" s="80"/>
      <c r="AEX3" s="80"/>
      <c r="AEY3" s="80"/>
      <c r="AEZ3" s="80"/>
      <c r="AFA3" s="80"/>
      <c r="AFB3" s="80"/>
      <c r="AFC3" s="80"/>
      <c r="AFD3" s="80"/>
      <c r="AFE3" s="80"/>
      <c r="AFF3" s="80"/>
      <c r="AFG3" s="80"/>
      <c r="AFH3" s="80"/>
      <c r="AFI3" s="80"/>
      <c r="AFJ3" s="80"/>
      <c r="AFK3" s="80"/>
      <c r="AFL3" s="80"/>
      <c r="AFM3" s="80"/>
      <c r="AFN3" s="80"/>
      <c r="AFO3" s="80"/>
      <c r="AFP3" s="80"/>
      <c r="AFQ3" s="80"/>
      <c r="AFR3" s="80"/>
      <c r="AFS3" s="80"/>
      <c r="AFT3" s="80"/>
      <c r="AFU3" s="80"/>
      <c r="AFV3" s="80"/>
      <c r="AFW3" s="80"/>
      <c r="AFX3" s="80"/>
      <c r="AFY3" s="80"/>
      <c r="AFZ3" s="80"/>
      <c r="AGA3" s="80"/>
      <c r="AGB3" s="80"/>
      <c r="AGC3" s="80"/>
      <c r="AGD3" s="80"/>
      <c r="AGE3" s="80"/>
      <c r="AGF3" s="80"/>
      <c r="AGG3" s="80"/>
      <c r="AGH3" s="80"/>
      <c r="AGI3" s="80"/>
      <c r="AGJ3" s="80"/>
      <c r="AGK3" s="80"/>
      <c r="AGL3" s="80"/>
      <c r="AGM3" s="80"/>
      <c r="AGN3" s="80"/>
      <c r="AGO3" s="80"/>
      <c r="AGP3" s="80"/>
      <c r="AGQ3" s="80"/>
      <c r="AGR3" s="80"/>
      <c r="AGS3" s="80"/>
      <c r="AGT3" s="80"/>
      <c r="AGU3" s="80"/>
      <c r="AGV3" s="80"/>
      <c r="AGW3" s="80"/>
      <c r="AGX3" s="80"/>
      <c r="AGY3" s="80"/>
      <c r="AGZ3" s="80"/>
      <c r="AHA3" s="80"/>
      <c r="AHB3" s="80"/>
      <c r="AHC3" s="80"/>
      <c r="AHD3" s="80"/>
      <c r="AHE3" s="80"/>
      <c r="AHF3" s="80"/>
      <c r="AHG3" s="80"/>
      <c r="AHH3" s="80"/>
      <c r="AHI3" s="80"/>
      <c r="AHJ3" s="80"/>
      <c r="AHK3" s="80"/>
      <c r="AHL3" s="80"/>
      <c r="AHM3" s="80"/>
      <c r="AHN3" s="80"/>
      <c r="AHO3" s="80"/>
      <c r="AHP3" s="80"/>
      <c r="AHQ3" s="80"/>
      <c r="AHR3" s="80"/>
      <c r="AHS3" s="80"/>
      <c r="AHT3" s="80"/>
      <c r="AHU3" s="80"/>
      <c r="AHV3" s="80"/>
      <c r="AHW3" s="80"/>
      <c r="AHX3" s="80"/>
      <c r="AHY3" s="80"/>
      <c r="AHZ3" s="80"/>
      <c r="AIA3" s="80"/>
      <c r="AIB3" s="80"/>
      <c r="AIC3" s="80"/>
      <c r="AID3" s="80"/>
      <c r="AIE3" s="80"/>
      <c r="AIF3" s="80"/>
      <c r="AIG3" s="80"/>
      <c r="AIH3" s="80"/>
      <c r="AII3" s="80"/>
      <c r="AIJ3" s="80"/>
      <c r="AIK3" s="80"/>
      <c r="AIL3" s="80"/>
      <c r="AIM3" s="80"/>
      <c r="AIN3" s="80"/>
      <c r="AIO3" s="80"/>
      <c r="AIP3" s="80"/>
      <c r="AIQ3" s="80"/>
      <c r="AIR3" s="80"/>
      <c r="AIS3" s="80"/>
      <c r="AIT3" s="80"/>
      <c r="AIU3" s="80"/>
      <c r="AIV3" s="80"/>
      <c r="AIW3" s="80"/>
      <c r="AIX3" s="80"/>
      <c r="AIY3" s="80"/>
      <c r="AIZ3" s="80"/>
      <c r="AJA3" s="80"/>
      <c r="AJB3" s="80"/>
      <c r="AJC3" s="80"/>
      <c r="AJD3" s="80"/>
      <c r="AJE3" s="80"/>
      <c r="AJF3" s="80"/>
      <c r="AJG3" s="80"/>
      <c r="AJH3" s="80"/>
      <c r="AJI3" s="80"/>
      <c r="AJJ3" s="80"/>
      <c r="AJK3" s="80"/>
      <c r="AJL3" s="80"/>
      <c r="AJM3" s="80"/>
      <c r="AJN3" s="80"/>
      <c r="AJO3" s="80"/>
      <c r="AJP3" s="80"/>
      <c r="AJQ3" s="80"/>
      <c r="AJR3" s="80"/>
      <c r="AJS3" s="80"/>
      <c r="AJT3" s="80"/>
      <c r="AJU3" s="80"/>
      <c r="AJV3" s="80"/>
      <c r="AJW3" s="80"/>
      <c r="AJX3" s="80"/>
      <c r="AJY3" s="80"/>
      <c r="AJZ3" s="80"/>
      <c r="AKA3" s="80"/>
      <c r="AKB3" s="80"/>
      <c r="AKC3" s="80"/>
      <c r="AKD3" s="80"/>
      <c r="AKE3" s="80"/>
      <c r="AKF3" s="80"/>
      <c r="AKG3" s="80"/>
      <c r="AKH3" s="80"/>
      <c r="AKI3" s="80"/>
      <c r="AKJ3" s="80"/>
      <c r="AKK3" s="80"/>
      <c r="AKL3" s="80"/>
      <c r="AKM3" s="80"/>
      <c r="AKN3" s="80"/>
      <c r="AKO3" s="80"/>
      <c r="AKP3" s="80"/>
      <c r="AKQ3" s="80"/>
      <c r="AKR3" s="80"/>
      <c r="AKS3" s="80"/>
      <c r="AKT3" s="80"/>
      <c r="AKU3" s="80"/>
      <c r="AKV3" s="80"/>
      <c r="AKW3" s="80"/>
      <c r="AKX3" s="80"/>
      <c r="AKY3" s="80"/>
      <c r="AKZ3" s="80"/>
      <c r="ALA3" s="80"/>
      <c r="ALB3" s="80"/>
      <c r="ALC3" s="80"/>
      <c r="ALD3" s="80"/>
      <c r="ALE3" s="80"/>
      <c r="ALF3" s="80"/>
      <c r="ALG3" s="80"/>
      <c r="ALH3" s="80"/>
      <c r="ALI3" s="80"/>
      <c r="ALJ3" s="80"/>
      <c r="ALK3" s="80"/>
      <c r="ALL3" s="80"/>
      <c r="ALM3" s="80"/>
      <c r="ALN3" s="80"/>
      <c r="ALO3" s="80"/>
      <c r="ALP3" s="80"/>
      <c r="ALQ3" s="80"/>
      <c r="ALR3" s="80"/>
      <c r="ALS3" s="80"/>
      <c r="ALT3" s="80"/>
      <c r="ALU3" s="80"/>
      <c r="ALV3" s="80"/>
      <c r="ALW3" s="80"/>
      <c r="ALX3" s="80"/>
      <c r="ALY3" s="80"/>
      <c r="ALZ3" s="80"/>
      <c r="AMA3" s="80"/>
      <c r="AMB3" s="80"/>
      <c r="AMC3" s="80"/>
      <c r="AMD3" s="80"/>
      <c r="AME3" s="80"/>
      <c r="AMF3" s="80"/>
      <c r="AMG3" s="80"/>
      <c r="AMH3" s="80"/>
      <c r="AMI3" s="80"/>
      <c r="AMJ3" s="80"/>
      <c r="AMK3" s="80"/>
      <c r="AML3" s="80"/>
      <c r="AMM3" s="80"/>
      <c r="AMN3" s="80"/>
      <c r="AMO3" s="80"/>
      <c r="AMP3" s="80"/>
      <c r="AMQ3" s="80"/>
      <c r="AMR3" s="80"/>
      <c r="AMS3" s="80"/>
      <c r="AMT3" s="80"/>
      <c r="AMU3" s="80"/>
      <c r="AMV3" s="80"/>
      <c r="AMW3" s="80"/>
      <c r="AMX3" s="80"/>
      <c r="AMY3" s="80"/>
      <c r="AMZ3" s="80"/>
      <c r="ANA3" s="80"/>
      <c r="ANB3" s="80"/>
      <c r="ANC3" s="80"/>
      <c r="AND3" s="80"/>
      <c r="ANE3" s="80"/>
      <c r="ANF3" s="80"/>
      <c r="ANG3" s="80"/>
      <c r="ANH3" s="80"/>
      <c r="ANI3" s="80"/>
      <c r="ANJ3" s="80"/>
      <c r="ANK3" s="80"/>
      <c r="ANL3" s="80"/>
      <c r="ANM3" s="80"/>
      <c r="ANN3" s="80"/>
      <c r="ANO3" s="80"/>
      <c r="ANP3" s="80"/>
      <c r="ANQ3" s="80"/>
      <c r="ANR3" s="80"/>
      <c r="ANS3" s="80"/>
      <c r="ANT3" s="80"/>
      <c r="ANU3" s="80"/>
      <c r="ANV3" s="80"/>
      <c r="ANW3" s="80"/>
      <c r="ANX3" s="80"/>
      <c r="ANY3" s="80"/>
      <c r="ANZ3" s="80"/>
      <c r="AOA3" s="80"/>
      <c r="AOB3" s="80"/>
      <c r="AOC3" s="80"/>
      <c r="AOD3" s="80"/>
      <c r="AOE3" s="80"/>
      <c r="AOF3" s="80"/>
      <c r="AOG3" s="80"/>
      <c r="AOH3" s="80"/>
      <c r="AOI3" s="80"/>
      <c r="AOJ3" s="80"/>
      <c r="AOK3" s="80"/>
      <c r="AOL3" s="80"/>
      <c r="AOM3" s="80"/>
      <c r="AON3" s="80"/>
      <c r="AOO3" s="80"/>
      <c r="AOP3" s="80"/>
      <c r="AOQ3" s="80"/>
      <c r="AOR3" s="80"/>
      <c r="AOS3" s="80"/>
      <c r="AOT3" s="80"/>
      <c r="AOU3" s="80"/>
      <c r="AOV3" s="80"/>
      <c r="AOW3" s="80"/>
      <c r="AOX3" s="80"/>
      <c r="AOY3" s="80"/>
      <c r="AOZ3" s="80"/>
      <c r="APA3" s="80"/>
      <c r="APB3" s="80"/>
      <c r="APC3" s="80"/>
      <c r="APD3" s="80"/>
      <c r="APE3" s="80"/>
      <c r="APF3" s="80"/>
      <c r="APG3" s="80"/>
      <c r="APH3" s="80"/>
      <c r="API3" s="80"/>
      <c r="APJ3" s="80"/>
      <c r="APK3" s="80"/>
      <c r="APL3" s="80"/>
      <c r="APM3" s="80"/>
      <c r="APN3" s="80"/>
      <c r="APO3" s="80"/>
      <c r="APP3" s="80"/>
      <c r="APQ3" s="80"/>
      <c r="APR3" s="80"/>
      <c r="APS3" s="80"/>
      <c r="APT3" s="80"/>
      <c r="APU3" s="80"/>
      <c r="APV3" s="80"/>
      <c r="APW3" s="80"/>
      <c r="APX3" s="80"/>
      <c r="APY3" s="80"/>
      <c r="APZ3" s="80"/>
      <c r="AQA3" s="80"/>
      <c r="AQB3" s="80"/>
      <c r="AQC3" s="80"/>
      <c r="AQD3" s="80"/>
      <c r="AQE3" s="80"/>
      <c r="AQF3" s="80"/>
      <c r="AQG3" s="80"/>
      <c r="AQH3" s="80"/>
      <c r="AQI3" s="80"/>
      <c r="AQJ3" s="80"/>
      <c r="AQK3" s="80"/>
      <c r="AQL3" s="80"/>
      <c r="AQM3" s="80"/>
      <c r="AQN3" s="80"/>
      <c r="AQO3" s="80"/>
      <c r="AQP3" s="80"/>
      <c r="AQQ3" s="80"/>
      <c r="AQR3" s="80"/>
      <c r="AQS3" s="80"/>
      <c r="AQT3" s="80"/>
      <c r="AQU3" s="80"/>
      <c r="AQV3" s="80"/>
      <c r="AQW3" s="80"/>
      <c r="AQX3" s="80"/>
      <c r="AQY3" s="80"/>
      <c r="AQZ3" s="80"/>
      <c r="ARA3" s="80"/>
      <c r="ARB3" s="80"/>
      <c r="ARC3" s="80"/>
      <c r="ARD3" s="80"/>
      <c r="ARE3" s="80"/>
      <c r="ARF3" s="80"/>
      <c r="ARG3" s="80"/>
      <c r="ARH3" s="80"/>
      <c r="ARI3" s="80"/>
      <c r="ARJ3" s="80"/>
      <c r="ARK3" s="80"/>
      <c r="ARL3" s="80"/>
      <c r="ARM3" s="80"/>
      <c r="ARN3" s="80"/>
      <c r="ARO3" s="80"/>
      <c r="ARP3" s="80"/>
      <c r="ARQ3" s="80"/>
      <c r="ARR3" s="80"/>
      <c r="ARS3" s="80"/>
      <c r="ART3" s="80"/>
      <c r="ARU3" s="80"/>
      <c r="ARV3" s="80"/>
      <c r="ARW3" s="80"/>
      <c r="ARX3" s="80"/>
      <c r="ARY3" s="80"/>
      <c r="ARZ3" s="80"/>
      <c r="ASA3" s="80"/>
      <c r="ASB3" s="80"/>
      <c r="ASC3" s="80"/>
      <c r="ASD3" s="80"/>
      <c r="ASE3" s="80"/>
      <c r="ASF3" s="80"/>
      <c r="ASG3" s="80"/>
      <c r="ASH3" s="80"/>
      <c r="ASI3" s="80"/>
      <c r="ASJ3" s="80"/>
      <c r="ASK3" s="80"/>
      <c r="ASL3" s="80"/>
      <c r="ASM3" s="80"/>
      <c r="ASN3" s="80"/>
      <c r="ASO3" s="80"/>
      <c r="ASP3" s="80"/>
      <c r="ASQ3" s="80"/>
      <c r="ASR3" s="80"/>
      <c r="ASS3" s="80"/>
      <c r="AST3" s="80"/>
      <c r="ASU3" s="80"/>
      <c r="ASV3" s="80"/>
      <c r="ASW3" s="80"/>
      <c r="ASX3" s="80"/>
      <c r="ASY3" s="80"/>
      <c r="ASZ3" s="80"/>
      <c r="ATA3" s="80"/>
      <c r="ATB3" s="80"/>
      <c r="ATC3" s="80"/>
      <c r="ATD3" s="80"/>
      <c r="ATE3" s="80"/>
      <c r="ATF3" s="80"/>
      <c r="ATG3" s="80"/>
      <c r="ATH3" s="80"/>
      <c r="ATI3" s="80"/>
      <c r="ATJ3" s="80"/>
      <c r="ATK3" s="80"/>
      <c r="ATL3" s="80"/>
      <c r="ATM3" s="80"/>
      <c r="ATN3" s="80"/>
      <c r="ATO3" s="80"/>
      <c r="ATP3" s="80"/>
      <c r="ATQ3" s="80"/>
      <c r="ATR3" s="80"/>
      <c r="ATS3" s="80"/>
      <c r="ATT3" s="80"/>
      <c r="ATU3" s="80"/>
      <c r="ATV3" s="80"/>
      <c r="ATW3" s="80"/>
      <c r="ATX3" s="80"/>
      <c r="ATY3" s="80"/>
      <c r="ATZ3" s="80"/>
      <c r="AUA3" s="80"/>
      <c r="AUB3" s="80"/>
      <c r="AUC3" s="80"/>
      <c r="AUD3" s="80"/>
      <c r="AUE3" s="80"/>
      <c r="AUF3" s="80"/>
      <c r="AUG3" s="80"/>
      <c r="AUH3" s="80"/>
      <c r="AUI3" s="80"/>
      <c r="AUJ3" s="80"/>
      <c r="AUK3" s="80"/>
      <c r="AUL3" s="80"/>
      <c r="AUM3" s="80"/>
      <c r="AUN3" s="80"/>
      <c r="AUO3" s="80"/>
      <c r="AUP3" s="80"/>
      <c r="AUQ3" s="80"/>
      <c r="AUR3" s="80"/>
      <c r="AUS3" s="80"/>
      <c r="AUT3" s="80"/>
      <c r="AUU3" s="80"/>
      <c r="AUV3" s="80"/>
      <c r="AUW3" s="80"/>
      <c r="AUX3" s="80"/>
      <c r="AUY3" s="80"/>
      <c r="AUZ3" s="80"/>
      <c r="AVA3" s="80"/>
      <c r="AVB3" s="80"/>
      <c r="AVC3" s="80"/>
      <c r="AVD3" s="80"/>
      <c r="AVE3" s="80"/>
      <c r="AVF3" s="80"/>
      <c r="AVG3" s="80"/>
      <c r="AVH3" s="80"/>
      <c r="AVI3" s="80"/>
      <c r="AVJ3" s="80"/>
      <c r="AVK3" s="80"/>
      <c r="AVL3" s="80"/>
      <c r="AVM3" s="80"/>
      <c r="AVN3" s="80"/>
      <c r="AVO3" s="80"/>
      <c r="AVP3" s="80"/>
      <c r="AVQ3" s="80"/>
      <c r="AVR3" s="80"/>
      <c r="AVS3" s="80"/>
      <c r="AVT3" s="80"/>
      <c r="AVU3" s="80"/>
      <c r="AVV3" s="80"/>
      <c r="AVW3" s="80"/>
      <c r="AVX3" s="80"/>
      <c r="AVY3" s="80"/>
      <c r="AVZ3" s="80"/>
      <c r="AWA3" s="80"/>
      <c r="AWB3" s="80"/>
      <c r="AWC3" s="80"/>
      <c r="AWD3" s="80"/>
      <c r="AWE3" s="80"/>
      <c r="AWF3" s="80"/>
      <c r="AWG3" s="80"/>
      <c r="AWH3" s="80"/>
      <c r="AWI3" s="80"/>
      <c r="AWJ3" s="80"/>
      <c r="AWK3" s="80"/>
      <c r="AWL3" s="80"/>
      <c r="AWM3" s="80"/>
      <c r="AWN3" s="80"/>
      <c r="AWO3" s="80"/>
      <c r="AWP3" s="80"/>
      <c r="AWQ3" s="80"/>
      <c r="AWR3" s="80"/>
      <c r="AWS3" s="80"/>
      <c r="AWT3" s="80"/>
      <c r="AWU3" s="80"/>
      <c r="AWV3" s="80"/>
      <c r="AWW3" s="80"/>
      <c r="AWX3" s="80"/>
      <c r="AWY3" s="80"/>
      <c r="AWZ3" s="80"/>
      <c r="AXA3" s="80"/>
      <c r="AXB3" s="80"/>
      <c r="AXC3" s="80"/>
      <c r="AXD3" s="80"/>
      <c r="AXE3" s="80"/>
      <c r="AXF3" s="80"/>
      <c r="AXG3" s="80"/>
      <c r="AXH3" s="80"/>
      <c r="AXI3" s="80"/>
      <c r="AXJ3" s="80"/>
      <c r="AXK3" s="80"/>
      <c r="AXL3" s="80"/>
      <c r="AXM3" s="80"/>
      <c r="AXN3" s="80"/>
      <c r="AXO3" s="80"/>
      <c r="AXP3" s="80"/>
      <c r="AXQ3" s="80"/>
      <c r="AXR3" s="80"/>
      <c r="AXS3" s="80"/>
      <c r="AXT3" s="80"/>
      <c r="AXU3" s="80"/>
      <c r="AXV3" s="80"/>
      <c r="AXW3" s="80"/>
      <c r="AXX3" s="80"/>
      <c r="AXY3" s="80"/>
      <c r="AXZ3" s="80"/>
      <c r="AYA3" s="80"/>
      <c r="AYB3" s="80"/>
      <c r="AYC3" s="80"/>
      <c r="AYD3" s="80"/>
      <c r="AYE3" s="80"/>
      <c r="AYF3" s="80"/>
      <c r="AYG3" s="80"/>
      <c r="AYH3" s="80"/>
      <c r="AYI3" s="80"/>
      <c r="AYJ3" s="80"/>
      <c r="AYK3" s="80"/>
      <c r="AYL3" s="80"/>
      <c r="AYM3" s="80"/>
      <c r="AYN3" s="80"/>
      <c r="AYO3" s="80"/>
      <c r="AYP3" s="80"/>
      <c r="AYQ3" s="80"/>
      <c r="AYR3" s="80"/>
      <c r="AYS3" s="80"/>
      <c r="AYT3" s="80"/>
      <c r="AYU3" s="80"/>
      <c r="AYV3" s="80"/>
      <c r="AYW3" s="80"/>
      <c r="AYX3" s="80"/>
      <c r="AYY3" s="80"/>
      <c r="AYZ3" s="80"/>
      <c r="AZA3" s="80"/>
      <c r="AZB3" s="80"/>
      <c r="AZC3" s="80"/>
      <c r="AZD3" s="80"/>
      <c r="AZE3" s="80"/>
      <c r="AZF3" s="80"/>
      <c r="AZG3" s="80"/>
      <c r="AZH3" s="80"/>
      <c r="AZI3" s="80"/>
      <c r="AZJ3" s="80"/>
      <c r="AZK3" s="80"/>
      <c r="AZL3" s="80"/>
      <c r="AZM3" s="80"/>
      <c r="AZN3" s="80"/>
      <c r="AZO3" s="80"/>
      <c r="AZP3" s="80"/>
      <c r="AZQ3" s="80"/>
      <c r="AZR3" s="80"/>
      <c r="AZS3" s="80"/>
      <c r="AZT3" s="80"/>
      <c r="AZU3" s="80"/>
      <c r="AZV3" s="80"/>
      <c r="AZW3" s="80"/>
      <c r="AZX3" s="80"/>
      <c r="AZY3" s="80"/>
      <c r="AZZ3" s="80"/>
      <c r="BAA3" s="80"/>
      <c r="BAB3" s="80"/>
      <c r="BAC3" s="80"/>
      <c r="BAD3" s="80"/>
      <c r="BAE3" s="80"/>
      <c r="BAF3" s="80"/>
      <c r="BAG3" s="80"/>
      <c r="BAH3" s="80"/>
      <c r="BAI3" s="80"/>
      <c r="BAJ3" s="80"/>
      <c r="BAK3" s="80"/>
      <c r="BAL3" s="80"/>
      <c r="BAM3" s="80"/>
      <c r="BAN3" s="80"/>
      <c r="BAO3" s="80"/>
      <c r="BAP3" s="80"/>
      <c r="BAQ3" s="80"/>
      <c r="BAR3" s="80"/>
      <c r="BAS3" s="80"/>
      <c r="BAT3" s="80"/>
      <c r="BAU3" s="80"/>
      <c r="BAV3" s="80"/>
      <c r="BAW3" s="80"/>
      <c r="BAX3" s="80"/>
      <c r="BAY3" s="80"/>
      <c r="BAZ3" s="80"/>
      <c r="BBA3" s="80"/>
      <c r="BBB3" s="80"/>
      <c r="BBC3" s="80"/>
      <c r="BBD3" s="80"/>
      <c r="BBE3" s="80"/>
      <c r="BBF3" s="80"/>
      <c r="BBG3" s="80"/>
      <c r="BBH3" s="80"/>
      <c r="BBI3" s="80"/>
      <c r="BBJ3" s="80"/>
      <c r="BBK3" s="80"/>
      <c r="BBL3" s="80"/>
      <c r="BBM3" s="80"/>
      <c r="BBN3" s="80"/>
      <c r="BBO3" s="80"/>
      <c r="BBP3" s="80"/>
      <c r="BBQ3" s="80"/>
      <c r="BBR3" s="80"/>
      <c r="BBS3" s="80"/>
      <c r="BBT3" s="80"/>
      <c r="BBU3" s="80"/>
      <c r="BBV3" s="80"/>
      <c r="BBW3" s="80"/>
      <c r="BBX3" s="80"/>
      <c r="BBY3" s="80"/>
      <c r="BBZ3" s="80"/>
      <c r="BCA3" s="80"/>
      <c r="BCB3" s="80"/>
      <c r="BCC3" s="80"/>
      <c r="BCD3" s="80"/>
      <c r="BCE3" s="80"/>
      <c r="BCF3" s="80"/>
      <c r="BCG3" s="80"/>
      <c r="BCH3" s="80"/>
      <c r="BCI3" s="80"/>
      <c r="BCJ3" s="80"/>
      <c r="BCK3" s="80"/>
      <c r="BCL3" s="80"/>
      <c r="BCM3" s="80"/>
      <c r="BCN3" s="80"/>
      <c r="BCO3" s="80"/>
      <c r="BCP3" s="80"/>
      <c r="BCQ3" s="80"/>
      <c r="BCR3" s="80"/>
      <c r="BCS3" s="80"/>
      <c r="BCT3" s="80"/>
      <c r="BCU3" s="80"/>
      <c r="BCV3" s="80"/>
      <c r="BCW3" s="80"/>
      <c r="BCX3" s="80"/>
      <c r="BCY3" s="80"/>
      <c r="BCZ3" s="80"/>
      <c r="BDA3" s="80"/>
      <c r="BDB3" s="80"/>
      <c r="BDC3" s="80"/>
      <c r="BDD3" s="80"/>
      <c r="BDE3" s="80"/>
      <c r="BDF3" s="80"/>
      <c r="BDG3" s="80"/>
      <c r="BDH3" s="80"/>
      <c r="BDI3" s="80"/>
      <c r="BDJ3" s="80"/>
      <c r="BDK3" s="80"/>
      <c r="BDL3" s="80"/>
      <c r="BDM3" s="80"/>
      <c r="BDN3" s="80"/>
      <c r="BDO3" s="80"/>
      <c r="BDP3" s="80"/>
      <c r="BDQ3" s="80"/>
      <c r="BDR3" s="80"/>
      <c r="BDS3" s="80"/>
      <c r="BDT3" s="80"/>
      <c r="BDU3" s="80"/>
      <c r="BDV3" s="80"/>
      <c r="BDW3" s="80"/>
      <c r="BDX3" s="80"/>
      <c r="BDY3" s="80"/>
      <c r="BDZ3" s="80"/>
      <c r="BEA3" s="80"/>
      <c r="BEB3" s="80"/>
      <c r="BEC3" s="80"/>
      <c r="BED3" s="80"/>
      <c r="BEE3" s="80"/>
      <c r="BEF3" s="80"/>
      <c r="BEG3" s="80"/>
      <c r="BEH3" s="80"/>
      <c r="BEI3" s="80"/>
      <c r="BEJ3" s="80"/>
      <c r="BEK3" s="80"/>
      <c r="BEL3" s="80"/>
      <c r="BEM3" s="80"/>
      <c r="BEN3" s="80"/>
      <c r="BEO3" s="80"/>
      <c r="BEP3" s="80"/>
      <c r="BEQ3" s="80"/>
      <c r="BER3" s="80"/>
      <c r="BES3" s="80"/>
      <c r="BET3" s="80"/>
      <c r="BEU3" s="80"/>
      <c r="BEV3" s="80"/>
      <c r="BEW3" s="80"/>
      <c r="BEX3" s="80"/>
      <c r="BEY3" s="80"/>
      <c r="BEZ3" s="80"/>
      <c r="BFA3" s="80"/>
      <c r="BFB3" s="80"/>
      <c r="BFC3" s="80"/>
      <c r="BFD3" s="80"/>
      <c r="BFE3" s="80"/>
      <c r="BFF3" s="80"/>
      <c r="BFG3" s="80"/>
      <c r="BFH3" s="80"/>
      <c r="BFI3" s="80"/>
      <c r="BFJ3" s="80"/>
      <c r="BFK3" s="80"/>
      <c r="BFL3" s="80"/>
      <c r="BFM3" s="80"/>
      <c r="BFN3" s="80"/>
      <c r="BFO3" s="80"/>
      <c r="BFP3" s="80"/>
      <c r="BFQ3" s="80"/>
      <c r="BFR3" s="80"/>
      <c r="BFS3" s="80"/>
      <c r="BFT3" s="80"/>
      <c r="BFU3" s="80"/>
      <c r="BFV3" s="80"/>
      <c r="BFW3" s="80"/>
      <c r="BFX3" s="80"/>
      <c r="BFY3" s="80"/>
      <c r="BFZ3" s="80"/>
      <c r="BGA3" s="80"/>
      <c r="BGB3" s="80"/>
      <c r="BGC3" s="80"/>
      <c r="BGD3" s="80"/>
      <c r="BGE3" s="80"/>
      <c r="BGF3" s="80"/>
      <c r="BGG3" s="80"/>
      <c r="BGH3" s="80"/>
      <c r="BGI3" s="80"/>
      <c r="BGJ3" s="80"/>
      <c r="BGK3" s="80"/>
      <c r="BGL3" s="80"/>
      <c r="BGM3" s="80"/>
      <c r="BGN3" s="80"/>
      <c r="BGO3" s="80"/>
      <c r="BGP3" s="80"/>
      <c r="BGQ3" s="80"/>
      <c r="BGR3" s="80"/>
      <c r="BGS3" s="80"/>
      <c r="BGT3" s="80"/>
      <c r="BGU3" s="80"/>
      <c r="BGV3" s="80"/>
      <c r="BGW3" s="80"/>
      <c r="BGX3" s="80"/>
      <c r="BGY3" s="80"/>
      <c r="BGZ3" s="80"/>
      <c r="BHA3" s="80"/>
      <c r="BHB3" s="80"/>
      <c r="BHC3" s="80"/>
      <c r="BHD3" s="80"/>
      <c r="BHE3" s="80"/>
      <c r="BHF3" s="80"/>
      <c r="BHG3" s="80"/>
      <c r="BHH3" s="80"/>
      <c r="BHI3" s="80"/>
      <c r="BHJ3" s="80"/>
      <c r="BHK3" s="80"/>
      <c r="BHL3" s="80"/>
      <c r="BHM3" s="80"/>
      <c r="BHN3" s="80"/>
      <c r="BHO3" s="80"/>
      <c r="BHP3" s="80"/>
      <c r="BHQ3" s="80"/>
      <c r="BHR3" s="80"/>
      <c r="BHS3" s="80"/>
      <c r="BHT3" s="80"/>
      <c r="BHU3" s="80"/>
      <c r="BHV3" s="80"/>
      <c r="BHW3" s="80"/>
      <c r="BHX3" s="80"/>
      <c r="BHY3" s="80"/>
      <c r="BHZ3" s="80"/>
      <c r="BIA3" s="80"/>
      <c r="BIB3" s="80"/>
      <c r="BIC3" s="80"/>
      <c r="BID3" s="80"/>
      <c r="BIE3" s="80"/>
      <c r="BIF3" s="80"/>
      <c r="BIG3" s="80"/>
      <c r="BIH3" s="80"/>
      <c r="BII3" s="80"/>
      <c r="BIJ3" s="80"/>
      <c r="BIK3" s="80"/>
      <c r="BIL3" s="80"/>
      <c r="BIM3" s="80"/>
      <c r="BIN3" s="80"/>
      <c r="BIO3" s="80"/>
      <c r="BIP3" s="80"/>
      <c r="BIQ3" s="80"/>
      <c r="BIR3" s="80"/>
      <c r="BIS3" s="80"/>
      <c r="BIT3" s="80"/>
      <c r="BIU3" s="80"/>
      <c r="BIV3" s="80"/>
      <c r="BIW3" s="80"/>
      <c r="BIX3" s="80"/>
      <c r="BIY3" s="80"/>
      <c r="BIZ3" s="80"/>
      <c r="BJA3" s="80"/>
      <c r="BJB3" s="80"/>
      <c r="BJC3" s="80"/>
      <c r="BJD3" s="80"/>
      <c r="BJE3" s="80"/>
      <c r="BJF3" s="80"/>
      <c r="BJG3" s="80"/>
      <c r="BJH3" s="80"/>
      <c r="BJI3" s="80"/>
      <c r="BJJ3" s="80"/>
      <c r="BJK3" s="80"/>
      <c r="BJL3" s="80"/>
      <c r="BJM3" s="80"/>
      <c r="BJN3" s="80"/>
      <c r="BJO3" s="80"/>
      <c r="BJP3" s="80"/>
      <c r="BJQ3" s="80"/>
      <c r="BJR3" s="80"/>
      <c r="BJS3" s="80"/>
      <c r="BJT3" s="80"/>
      <c r="BJU3" s="80"/>
      <c r="BJV3" s="80"/>
      <c r="BJW3" s="80"/>
      <c r="BJX3" s="80"/>
      <c r="BJY3" s="80"/>
      <c r="BJZ3" s="80"/>
      <c r="BKA3" s="80"/>
      <c r="BKB3" s="80"/>
      <c r="BKC3" s="80"/>
      <c r="BKD3" s="80"/>
      <c r="BKE3" s="80"/>
      <c r="BKF3" s="80"/>
      <c r="BKG3" s="80"/>
      <c r="BKH3" s="80"/>
      <c r="BKI3" s="80"/>
      <c r="BKJ3" s="80"/>
      <c r="BKK3" s="80"/>
      <c r="BKL3" s="80"/>
      <c r="BKM3" s="80"/>
      <c r="BKN3" s="80"/>
      <c r="BKO3" s="80"/>
      <c r="BKP3" s="80"/>
      <c r="BKQ3" s="80"/>
      <c r="BKR3" s="80"/>
      <c r="BKS3" s="80"/>
      <c r="BKT3" s="80"/>
      <c r="BKU3" s="80"/>
      <c r="BKV3" s="80"/>
      <c r="BKW3" s="80"/>
      <c r="BKX3" s="80"/>
      <c r="BKY3" s="80"/>
      <c r="BKZ3" s="80"/>
      <c r="BLA3" s="80"/>
      <c r="BLB3" s="80"/>
      <c r="BLC3" s="80"/>
      <c r="BLD3" s="80"/>
      <c r="BLE3" s="80"/>
      <c r="BLF3" s="80"/>
      <c r="BLG3" s="80"/>
      <c r="BLH3" s="80"/>
      <c r="BLI3" s="80"/>
      <c r="BLJ3" s="80"/>
      <c r="BLK3" s="80"/>
      <c r="BLL3" s="80"/>
      <c r="BLM3" s="80"/>
      <c r="BLN3" s="80"/>
      <c r="BLO3" s="80"/>
      <c r="BLP3" s="80"/>
      <c r="BLQ3" s="80"/>
      <c r="BLR3" s="80"/>
      <c r="BLS3" s="80"/>
      <c r="BLT3" s="80"/>
      <c r="BLU3" s="80"/>
      <c r="BLV3" s="80"/>
      <c r="BLW3" s="80"/>
      <c r="BLX3" s="80"/>
      <c r="BLY3" s="80"/>
      <c r="BLZ3" s="80"/>
      <c r="BMA3" s="80"/>
      <c r="BMB3" s="80"/>
      <c r="BMC3" s="80"/>
      <c r="BMD3" s="80"/>
      <c r="BME3" s="80"/>
      <c r="BMF3" s="80"/>
      <c r="BMG3" s="80"/>
      <c r="BMH3" s="80"/>
      <c r="BMI3" s="80"/>
      <c r="BMJ3" s="80"/>
      <c r="BMK3" s="80"/>
      <c r="BML3" s="80"/>
      <c r="BMM3" s="80"/>
      <c r="BMN3" s="80"/>
      <c r="BMO3" s="80"/>
      <c r="BMP3" s="80"/>
      <c r="BMQ3" s="80"/>
      <c r="BMR3" s="80"/>
      <c r="BMS3" s="80"/>
      <c r="BMT3" s="80"/>
      <c r="BMU3" s="80"/>
      <c r="BMV3" s="80"/>
      <c r="BMW3" s="80"/>
      <c r="BMX3" s="80"/>
      <c r="BMY3" s="80"/>
      <c r="BMZ3" s="80"/>
      <c r="BNA3" s="80"/>
      <c r="BNB3" s="80"/>
      <c r="BNC3" s="80"/>
      <c r="BND3" s="80"/>
      <c r="BNE3" s="80"/>
      <c r="BNF3" s="80"/>
      <c r="BNG3" s="80"/>
      <c r="BNH3" s="80"/>
      <c r="BNI3" s="80"/>
      <c r="BNJ3" s="80"/>
      <c r="BNK3" s="80"/>
      <c r="BNL3" s="80"/>
      <c r="BNM3" s="80"/>
      <c r="BNN3" s="80"/>
      <c r="BNO3" s="80"/>
      <c r="BNP3" s="80"/>
      <c r="BNQ3" s="80"/>
      <c r="BNR3" s="80"/>
      <c r="BNS3" s="80"/>
      <c r="BNT3" s="80"/>
      <c r="BNU3" s="80"/>
      <c r="BNV3" s="80"/>
      <c r="BNW3" s="80"/>
      <c r="BNX3" s="80"/>
      <c r="BNY3" s="80"/>
      <c r="BNZ3" s="80"/>
      <c r="BOA3" s="80"/>
      <c r="BOB3" s="80"/>
      <c r="BOC3" s="80"/>
      <c r="BOD3" s="80"/>
      <c r="BOE3" s="80"/>
      <c r="BOF3" s="80"/>
      <c r="BOG3" s="80"/>
      <c r="BOH3" s="80"/>
      <c r="BOI3" s="80"/>
      <c r="BOJ3" s="80"/>
      <c r="BOK3" s="80"/>
      <c r="BOL3" s="80"/>
      <c r="BOM3" s="80"/>
      <c r="BON3" s="80"/>
      <c r="BOO3" s="80"/>
      <c r="BOP3" s="80"/>
      <c r="BOQ3" s="80"/>
      <c r="BOR3" s="80"/>
      <c r="BOS3" s="80"/>
      <c r="BOT3" s="80"/>
      <c r="BOU3" s="80"/>
      <c r="BOV3" s="80"/>
      <c r="BOW3" s="80"/>
      <c r="BOX3" s="80"/>
      <c r="BOY3" s="80"/>
      <c r="BOZ3" s="80"/>
      <c r="BPA3" s="80"/>
      <c r="BPB3" s="80"/>
      <c r="BPC3" s="80"/>
      <c r="BPD3" s="80"/>
      <c r="BPE3" s="80"/>
      <c r="BPF3" s="80"/>
      <c r="BPG3" s="80"/>
      <c r="BPH3" s="80"/>
      <c r="BPI3" s="80"/>
      <c r="BPJ3" s="80"/>
      <c r="BPK3" s="80"/>
      <c r="BPL3" s="80"/>
      <c r="BPM3" s="80"/>
      <c r="BPN3" s="80"/>
      <c r="BPO3" s="80"/>
      <c r="BPP3" s="80"/>
      <c r="BPQ3" s="80"/>
      <c r="BPR3" s="80"/>
      <c r="BPS3" s="80"/>
      <c r="BPT3" s="80"/>
      <c r="BPU3" s="80"/>
      <c r="BPV3" s="80"/>
      <c r="BPW3" s="80"/>
      <c r="BPX3" s="80"/>
      <c r="BPY3" s="80"/>
      <c r="BPZ3" s="80"/>
      <c r="BQA3" s="80"/>
      <c r="BQB3" s="80"/>
      <c r="BQC3" s="80"/>
      <c r="BQD3" s="80"/>
      <c r="BQE3" s="80"/>
      <c r="BQF3" s="80"/>
      <c r="BQG3" s="80"/>
      <c r="BQH3" s="80"/>
      <c r="BQI3" s="80"/>
      <c r="BQJ3" s="80"/>
      <c r="BQK3" s="80"/>
      <c r="BQL3" s="80"/>
      <c r="BQM3" s="80"/>
      <c r="BQN3" s="80"/>
      <c r="BQO3" s="80"/>
      <c r="BQP3" s="80"/>
      <c r="BQQ3" s="80"/>
      <c r="BQR3" s="80"/>
      <c r="BQS3" s="80"/>
      <c r="BQT3" s="80"/>
      <c r="BQU3" s="80"/>
      <c r="BQV3" s="80"/>
      <c r="BQW3" s="80"/>
      <c r="BQX3" s="80"/>
      <c r="BQY3" s="80"/>
      <c r="BQZ3" s="80"/>
      <c r="BRA3" s="80"/>
      <c r="BRB3" s="80"/>
      <c r="BRC3" s="80"/>
      <c r="BRD3" s="80"/>
      <c r="BRE3" s="80"/>
      <c r="BRF3" s="80"/>
      <c r="BRG3" s="80"/>
      <c r="BRH3" s="80"/>
      <c r="BRI3" s="80"/>
      <c r="BRJ3" s="80"/>
      <c r="BRK3" s="80"/>
      <c r="BRL3" s="80"/>
      <c r="BRM3" s="80"/>
      <c r="BRN3" s="80"/>
      <c r="BRO3" s="80"/>
      <c r="BRP3" s="80"/>
      <c r="BRQ3" s="80"/>
      <c r="BRR3" s="80"/>
      <c r="BRS3" s="80"/>
      <c r="BRT3" s="80"/>
      <c r="BRU3" s="80"/>
      <c r="BRV3" s="80"/>
      <c r="BRW3" s="80"/>
      <c r="BRX3" s="80"/>
      <c r="BRY3" s="80"/>
      <c r="BRZ3" s="80"/>
      <c r="BSA3" s="80"/>
      <c r="BSB3" s="80"/>
      <c r="BSC3" s="80"/>
      <c r="BSD3" s="80"/>
      <c r="BSE3" s="80"/>
      <c r="BSF3" s="80"/>
      <c r="BSG3" s="80"/>
      <c r="BSH3" s="80"/>
      <c r="BSI3" s="80"/>
      <c r="BSJ3" s="80"/>
      <c r="BSK3" s="80"/>
      <c r="BSL3" s="80"/>
      <c r="BSM3" s="80"/>
      <c r="BSN3" s="80"/>
      <c r="BSO3" s="80"/>
      <c r="BSP3" s="80"/>
      <c r="BSQ3" s="80"/>
      <c r="BSR3" s="80"/>
      <c r="BSS3" s="80"/>
      <c r="BST3" s="80"/>
      <c r="BSU3" s="80"/>
      <c r="BSV3" s="80"/>
      <c r="BSW3" s="80"/>
      <c r="BSX3" s="80"/>
      <c r="BSY3" s="80"/>
      <c r="BSZ3" s="80"/>
      <c r="BTA3" s="80"/>
      <c r="BTB3" s="80"/>
      <c r="BTC3" s="80"/>
      <c r="BTD3" s="80"/>
      <c r="BTE3" s="80"/>
      <c r="BTF3" s="80"/>
      <c r="BTG3" s="80"/>
      <c r="BTH3" s="80"/>
      <c r="BTI3" s="80"/>
      <c r="BTJ3" s="80"/>
      <c r="BTK3" s="80"/>
      <c r="BTL3" s="80"/>
      <c r="BTM3" s="80"/>
      <c r="BTN3" s="80"/>
      <c r="BTO3" s="80"/>
      <c r="BTP3" s="80"/>
      <c r="BTQ3" s="80"/>
      <c r="BTR3" s="80"/>
      <c r="BTS3" s="80"/>
      <c r="BTT3" s="80"/>
      <c r="BTU3" s="80"/>
      <c r="BTV3" s="80"/>
      <c r="BTW3" s="80"/>
      <c r="BTX3" s="80"/>
      <c r="BTY3" s="80"/>
      <c r="BTZ3" s="80"/>
      <c r="BUA3" s="80"/>
      <c r="BUB3" s="80"/>
      <c r="BUC3" s="80"/>
      <c r="BUD3" s="80"/>
      <c r="BUE3" s="80"/>
      <c r="BUF3" s="80"/>
      <c r="BUG3" s="80"/>
      <c r="BUH3" s="80"/>
      <c r="BUI3" s="80"/>
      <c r="BUJ3" s="80"/>
      <c r="BUK3" s="80"/>
      <c r="BUL3" s="80"/>
      <c r="BUM3" s="80"/>
      <c r="BUN3" s="80"/>
      <c r="BUO3" s="80"/>
      <c r="BUP3" s="80"/>
      <c r="BUQ3" s="80"/>
      <c r="BUR3" s="80"/>
      <c r="BUS3" s="80"/>
      <c r="BUT3" s="80"/>
      <c r="BUU3" s="80"/>
      <c r="BUV3" s="80"/>
      <c r="BUW3" s="80"/>
      <c r="BUX3" s="80"/>
      <c r="BUY3" s="80"/>
      <c r="BUZ3" s="80"/>
      <c r="BVA3" s="80"/>
      <c r="BVB3" s="80"/>
      <c r="BVC3" s="80"/>
      <c r="BVD3" s="80"/>
      <c r="BVE3" s="80"/>
      <c r="BVF3" s="80"/>
      <c r="BVG3" s="80"/>
      <c r="BVH3" s="80"/>
      <c r="BVI3" s="80"/>
      <c r="BVJ3" s="80"/>
      <c r="BVK3" s="80"/>
      <c r="BVL3" s="80"/>
      <c r="BVM3" s="80"/>
      <c r="BVN3" s="80"/>
      <c r="BVO3" s="80"/>
      <c r="BVP3" s="80"/>
      <c r="BVQ3" s="80"/>
      <c r="BVR3" s="80"/>
      <c r="BVS3" s="80"/>
      <c r="BVT3" s="80"/>
      <c r="BVU3" s="80"/>
      <c r="BVV3" s="80"/>
      <c r="BVW3" s="80"/>
      <c r="BVX3" s="80"/>
      <c r="BVY3" s="80"/>
      <c r="BVZ3" s="80"/>
      <c r="BWA3" s="80"/>
      <c r="BWB3" s="80"/>
      <c r="BWC3" s="80"/>
      <c r="BWD3" s="80"/>
      <c r="BWE3" s="80"/>
      <c r="BWF3" s="80"/>
      <c r="BWG3" s="80"/>
      <c r="BWH3" s="80"/>
      <c r="BWI3" s="80"/>
      <c r="BWJ3" s="80"/>
      <c r="BWK3" s="80"/>
      <c r="BWL3" s="80"/>
      <c r="BWM3" s="80"/>
      <c r="BWN3" s="80"/>
      <c r="BWO3" s="80"/>
      <c r="BWP3" s="80"/>
      <c r="BWQ3" s="80"/>
      <c r="BWR3" s="80"/>
      <c r="BWS3" s="80"/>
      <c r="BWT3" s="80"/>
      <c r="BWU3" s="80"/>
      <c r="BWV3" s="80"/>
      <c r="BWW3" s="80"/>
      <c r="BWX3" s="80"/>
      <c r="BWY3" s="80"/>
      <c r="BWZ3" s="80"/>
      <c r="BXA3" s="80"/>
      <c r="BXB3" s="80"/>
      <c r="BXC3" s="80"/>
      <c r="BXD3" s="80"/>
      <c r="BXE3" s="80"/>
      <c r="BXF3" s="80"/>
      <c r="BXG3" s="80"/>
      <c r="BXH3" s="80"/>
      <c r="BXI3" s="80"/>
      <c r="BXJ3" s="80"/>
      <c r="BXK3" s="80"/>
      <c r="BXL3" s="80"/>
      <c r="BXM3" s="80"/>
      <c r="BXN3" s="80"/>
      <c r="BXO3" s="80"/>
      <c r="BXP3" s="80"/>
      <c r="BXQ3" s="80"/>
      <c r="BXR3" s="80"/>
      <c r="BXS3" s="80"/>
      <c r="BXT3" s="80"/>
      <c r="BXU3" s="80"/>
      <c r="BXV3" s="80"/>
      <c r="BXW3" s="80"/>
      <c r="BXX3" s="80"/>
      <c r="BXY3" s="80"/>
      <c r="BXZ3" s="80"/>
      <c r="BYA3" s="80"/>
      <c r="BYB3" s="80"/>
      <c r="BYC3" s="80"/>
      <c r="BYD3" s="80"/>
      <c r="BYE3" s="80"/>
      <c r="BYF3" s="80"/>
      <c r="BYG3" s="80"/>
      <c r="BYH3" s="80"/>
      <c r="BYI3" s="80"/>
      <c r="BYJ3" s="80"/>
      <c r="BYK3" s="80"/>
      <c r="BYL3" s="80"/>
      <c r="BYM3" s="80"/>
      <c r="BYN3" s="80"/>
      <c r="BYO3" s="80"/>
      <c r="BYP3" s="80"/>
      <c r="BYQ3" s="80"/>
      <c r="BYR3" s="80"/>
      <c r="BYS3" s="80"/>
      <c r="BYT3" s="80"/>
      <c r="BYU3" s="80"/>
      <c r="BYV3" s="80"/>
      <c r="BYW3" s="80"/>
      <c r="BYX3" s="80"/>
      <c r="BYY3" s="80"/>
      <c r="BYZ3" s="80"/>
      <c r="BZA3" s="80"/>
      <c r="BZB3" s="80"/>
      <c r="BZC3" s="80"/>
      <c r="BZD3" s="80"/>
      <c r="BZE3" s="80"/>
      <c r="BZF3" s="80"/>
      <c r="BZG3" s="80"/>
      <c r="BZH3" s="80"/>
      <c r="BZI3" s="80"/>
      <c r="BZJ3" s="80"/>
      <c r="BZK3" s="80"/>
      <c r="BZL3" s="80"/>
      <c r="BZM3" s="80"/>
      <c r="BZN3" s="80"/>
      <c r="BZO3" s="80"/>
      <c r="BZP3" s="80"/>
      <c r="BZQ3" s="80"/>
      <c r="BZR3" s="80"/>
      <c r="BZS3" s="80"/>
      <c r="BZT3" s="80"/>
      <c r="BZU3" s="80"/>
      <c r="BZV3" s="80"/>
      <c r="BZW3" s="80"/>
      <c r="BZX3" s="80"/>
      <c r="BZY3" s="80"/>
      <c r="BZZ3" s="80"/>
      <c r="CAA3" s="80"/>
      <c r="CAB3" s="80"/>
      <c r="CAC3" s="80"/>
      <c r="CAD3" s="80"/>
      <c r="CAE3" s="80"/>
      <c r="CAF3" s="80"/>
      <c r="CAG3" s="80"/>
      <c r="CAH3" s="80"/>
      <c r="CAI3" s="80"/>
      <c r="CAJ3" s="80"/>
      <c r="CAK3" s="80"/>
      <c r="CAL3" s="80"/>
      <c r="CAM3" s="80"/>
      <c r="CAN3" s="80"/>
      <c r="CAO3" s="80"/>
      <c r="CAP3" s="80"/>
      <c r="CAQ3" s="80"/>
      <c r="CAR3" s="80"/>
      <c r="CAS3" s="80"/>
      <c r="CAT3" s="80"/>
      <c r="CAU3" s="80"/>
      <c r="CAV3" s="80"/>
      <c r="CAW3" s="80"/>
      <c r="CAX3" s="80"/>
      <c r="CAY3" s="80"/>
      <c r="CAZ3" s="80"/>
      <c r="CBA3" s="80"/>
      <c r="CBB3" s="80"/>
      <c r="CBC3" s="80"/>
      <c r="CBD3" s="80"/>
      <c r="CBE3" s="80"/>
      <c r="CBF3" s="80"/>
      <c r="CBG3" s="80"/>
      <c r="CBH3" s="80"/>
      <c r="CBI3" s="80"/>
      <c r="CBJ3" s="80"/>
      <c r="CBK3" s="80"/>
      <c r="CBL3" s="80"/>
      <c r="CBM3" s="80"/>
      <c r="CBN3" s="80"/>
      <c r="CBO3" s="80"/>
      <c r="CBP3" s="80"/>
      <c r="CBQ3" s="80"/>
      <c r="CBR3" s="80"/>
      <c r="CBS3" s="80"/>
      <c r="CBT3" s="80"/>
      <c r="CBU3" s="80"/>
      <c r="CBV3" s="80"/>
      <c r="CBW3" s="80"/>
      <c r="CBX3" s="80"/>
      <c r="CBY3" s="80"/>
      <c r="CBZ3" s="80"/>
      <c r="CCA3" s="80"/>
      <c r="CCB3" s="80"/>
      <c r="CCC3" s="80"/>
      <c r="CCD3" s="80"/>
      <c r="CCE3" s="80"/>
      <c r="CCF3" s="80"/>
      <c r="CCG3" s="80"/>
      <c r="CCH3" s="80"/>
      <c r="CCI3" s="80"/>
      <c r="CCJ3" s="80"/>
      <c r="CCK3" s="80"/>
      <c r="CCL3" s="80"/>
      <c r="CCM3" s="80"/>
      <c r="CCN3" s="80"/>
      <c r="CCO3" s="80"/>
      <c r="CCP3" s="80"/>
      <c r="CCQ3" s="80"/>
      <c r="CCR3" s="80"/>
      <c r="CCS3" s="80"/>
      <c r="CCT3" s="80"/>
      <c r="CCU3" s="80"/>
      <c r="CCV3" s="80"/>
      <c r="CCW3" s="80"/>
      <c r="CCX3" s="80"/>
      <c r="CCY3" s="80"/>
      <c r="CCZ3" s="80"/>
      <c r="CDA3" s="80"/>
      <c r="CDB3" s="80"/>
      <c r="CDC3" s="80"/>
      <c r="CDD3" s="80"/>
      <c r="CDE3" s="80"/>
      <c r="CDF3" s="80"/>
      <c r="CDG3" s="80"/>
      <c r="CDH3" s="80"/>
      <c r="CDI3" s="80"/>
      <c r="CDJ3" s="80"/>
      <c r="CDK3" s="80"/>
      <c r="CDL3" s="80"/>
      <c r="CDM3" s="80"/>
      <c r="CDN3" s="80"/>
      <c r="CDO3" s="80"/>
      <c r="CDP3" s="80"/>
      <c r="CDQ3" s="80"/>
      <c r="CDR3" s="80"/>
      <c r="CDS3" s="80"/>
      <c r="CDT3" s="80"/>
      <c r="CDU3" s="80"/>
      <c r="CDV3" s="80"/>
      <c r="CDW3" s="80"/>
      <c r="CDX3" s="80"/>
      <c r="CDY3" s="80"/>
      <c r="CDZ3" s="80"/>
      <c r="CEA3" s="80"/>
      <c r="CEB3" s="80"/>
      <c r="CEC3" s="80"/>
      <c r="CED3" s="80"/>
      <c r="CEE3" s="80"/>
      <c r="CEF3" s="80"/>
      <c r="CEG3" s="80"/>
      <c r="CEH3" s="80"/>
      <c r="CEI3" s="80"/>
      <c r="CEJ3" s="80"/>
      <c r="CEK3" s="80"/>
      <c r="CEL3" s="80"/>
      <c r="CEM3" s="80"/>
      <c r="CEN3" s="80"/>
      <c r="CEO3" s="80"/>
      <c r="CEP3" s="80"/>
      <c r="CEQ3" s="80"/>
      <c r="CER3" s="80"/>
      <c r="CES3" s="80"/>
      <c r="CET3" s="80"/>
      <c r="CEU3" s="80"/>
      <c r="CEV3" s="80"/>
      <c r="CEW3" s="80"/>
      <c r="CEX3" s="80"/>
      <c r="CEY3" s="80"/>
      <c r="CEZ3" s="80"/>
      <c r="CFA3" s="80"/>
      <c r="CFB3" s="80"/>
      <c r="CFC3" s="80"/>
      <c r="CFD3" s="80"/>
      <c r="CFE3" s="80"/>
      <c r="CFF3" s="80"/>
      <c r="CFG3" s="80"/>
      <c r="CFH3" s="80"/>
      <c r="CFI3" s="80"/>
      <c r="CFJ3" s="80"/>
      <c r="CFK3" s="80"/>
      <c r="CFL3" s="80"/>
      <c r="CFM3" s="80"/>
      <c r="CFN3" s="80"/>
      <c r="CFO3" s="80"/>
      <c r="CFP3" s="80"/>
      <c r="CFQ3" s="80"/>
      <c r="CFR3" s="80"/>
      <c r="CFS3" s="80"/>
      <c r="CFT3" s="80"/>
      <c r="CFU3" s="80"/>
      <c r="CFV3" s="80"/>
      <c r="CFW3" s="80"/>
      <c r="CFX3" s="80"/>
      <c r="CFY3" s="80"/>
      <c r="CFZ3" s="80"/>
      <c r="CGA3" s="80"/>
      <c r="CGB3" s="80"/>
      <c r="CGC3" s="80"/>
      <c r="CGD3" s="80"/>
      <c r="CGE3" s="80"/>
      <c r="CGF3" s="80"/>
      <c r="CGG3" s="80"/>
      <c r="CGH3" s="80"/>
      <c r="CGI3" s="80"/>
      <c r="CGJ3" s="80"/>
      <c r="CGK3" s="80"/>
      <c r="CGL3" s="80"/>
      <c r="CGM3" s="80"/>
      <c r="CGN3" s="80"/>
      <c r="CGO3" s="80"/>
      <c r="CGP3" s="80"/>
      <c r="CGQ3" s="80"/>
      <c r="CGR3" s="80"/>
      <c r="CGS3" s="80"/>
      <c r="CGT3" s="80"/>
      <c r="CGU3" s="80"/>
      <c r="CGV3" s="80"/>
      <c r="CGW3" s="80"/>
      <c r="CGX3" s="80"/>
      <c r="CGY3" s="80"/>
      <c r="CGZ3" s="80"/>
      <c r="CHA3" s="80"/>
      <c r="CHB3" s="80"/>
      <c r="CHC3" s="80"/>
      <c r="CHD3" s="80"/>
      <c r="CHE3" s="80"/>
      <c r="CHF3" s="80"/>
      <c r="CHG3" s="80"/>
      <c r="CHH3" s="80"/>
      <c r="CHI3" s="80"/>
      <c r="CHJ3" s="80"/>
      <c r="CHK3" s="80"/>
      <c r="CHL3" s="80"/>
      <c r="CHM3" s="80"/>
      <c r="CHN3" s="80"/>
      <c r="CHO3" s="80"/>
      <c r="CHP3" s="80"/>
      <c r="CHQ3" s="80"/>
      <c r="CHR3" s="80"/>
      <c r="CHS3" s="80"/>
      <c r="CHT3" s="80"/>
      <c r="CHU3" s="80"/>
      <c r="CHV3" s="80"/>
      <c r="CHW3" s="80"/>
      <c r="CHX3" s="80"/>
      <c r="CHY3" s="80"/>
      <c r="CHZ3" s="80"/>
      <c r="CIA3" s="80"/>
      <c r="CIB3" s="80"/>
      <c r="CIC3" s="80"/>
      <c r="CID3" s="80"/>
      <c r="CIE3" s="80"/>
      <c r="CIF3" s="80"/>
      <c r="CIG3" s="80"/>
      <c r="CIH3" s="80"/>
      <c r="CII3" s="80"/>
      <c r="CIJ3" s="80"/>
      <c r="CIK3" s="80"/>
      <c r="CIL3" s="80"/>
      <c r="CIM3" s="80"/>
      <c r="CIN3" s="80"/>
      <c r="CIO3" s="80"/>
      <c r="CIP3" s="80"/>
      <c r="CIQ3" s="80"/>
      <c r="CIR3" s="80"/>
      <c r="CIS3" s="80"/>
      <c r="CIT3" s="80"/>
      <c r="CIU3" s="80"/>
      <c r="CIV3" s="80"/>
      <c r="CIW3" s="80"/>
      <c r="CIX3" s="80"/>
      <c r="CIY3" s="80"/>
      <c r="CIZ3" s="80"/>
      <c r="CJA3" s="80"/>
      <c r="CJB3" s="80"/>
      <c r="CJC3" s="80"/>
      <c r="CJD3" s="80"/>
      <c r="CJE3" s="80"/>
      <c r="CJF3" s="80"/>
      <c r="CJG3" s="80"/>
      <c r="CJH3" s="80"/>
      <c r="CJI3" s="80"/>
      <c r="CJJ3" s="80"/>
      <c r="CJK3" s="80"/>
      <c r="CJL3" s="80"/>
      <c r="CJM3" s="80"/>
      <c r="CJN3" s="80"/>
      <c r="CJO3" s="80"/>
      <c r="CJP3" s="80"/>
      <c r="CJQ3" s="80"/>
      <c r="CJR3" s="80"/>
      <c r="CJS3" s="80"/>
      <c r="CJT3" s="80"/>
      <c r="CJU3" s="80"/>
      <c r="CJV3" s="80"/>
      <c r="CJW3" s="80"/>
      <c r="CJX3" s="80"/>
      <c r="CJY3" s="80"/>
      <c r="CJZ3" s="80"/>
      <c r="CKA3" s="80"/>
      <c r="CKB3" s="80"/>
      <c r="CKC3" s="80"/>
      <c r="CKD3" s="80"/>
      <c r="CKE3" s="80"/>
      <c r="CKF3" s="80"/>
      <c r="CKG3" s="80"/>
      <c r="CKH3" s="80"/>
      <c r="CKI3" s="80"/>
      <c r="CKJ3" s="80"/>
      <c r="CKK3" s="80"/>
      <c r="CKL3" s="80"/>
      <c r="CKM3" s="80"/>
      <c r="CKN3" s="80"/>
      <c r="CKO3" s="80"/>
      <c r="CKP3" s="80"/>
      <c r="CKQ3" s="80"/>
      <c r="CKR3" s="80"/>
      <c r="CKS3" s="80"/>
      <c r="CKT3" s="80"/>
      <c r="CKU3" s="80"/>
      <c r="CKV3" s="80"/>
      <c r="CKW3" s="80"/>
      <c r="CKX3" s="80"/>
      <c r="CKY3" s="80"/>
      <c r="CKZ3" s="80"/>
      <c r="CLA3" s="80"/>
      <c r="CLB3" s="80"/>
      <c r="CLC3" s="80"/>
      <c r="CLD3" s="80"/>
      <c r="CLE3" s="80"/>
      <c r="CLF3" s="80"/>
      <c r="CLG3" s="80"/>
      <c r="CLH3" s="80"/>
      <c r="CLI3" s="80"/>
      <c r="CLJ3" s="80"/>
      <c r="CLK3" s="80"/>
      <c r="CLL3" s="80"/>
      <c r="CLM3" s="80"/>
      <c r="CLN3" s="80"/>
      <c r="CLO3" s="80"/>
      <c r="CLP3" s="80"/>
      <c r="CLQ3" s="80"/>
      <c r="CLR3" s="80"/>
      <c r="CLS3" s="80"/>
      <c r="CLT3" s="80"/>
      <c r="CLU3" s="80"/>
      <c r="CLV3" s="80"/>
      <c r="CLW3" s="80"/>
      <c r="CLX3" s="80"/>
      <c r="CLY3" s="80"/>
      <c r="CLZ3" s="80"/>
      <c r="CMA3" s="80"/>
      <c r="CMB3" s="80"/>
      <c r="CMC3" s="80"/>
      <c r="CMD3" s="80"/>
      <c r="CME3" s="80"/>
      <c r="CMF3" s="80"/>
      <c r="CMG3" s="80"/>
      <c r="CMH3" s="80"/>
      <c r="CMI3" s="80"/>
      <c r="CMJ3" s="80"/>
      <c r="CMK3" s="80"/>
      <c r="CML3" s="80"/>
      <c r="CMM3" s="80"/>
      <c r="CMN3" s="80"/>
      <c r="CMO3" s="80"/>
      <c r="CMP3" s="80"/>
      <c r="CMQ3" s="80"/>
      <c r="CMR3" s="80"/>
      <c r="CMS3" s="80"/>
      <c r="CMT3" s="80"/>
      <c r="CMU3" s="80"/>
      <c r="CMV3" s="80"/>
      <c r="CMW3" s="80"/>
      <c r="CMX3" s="80"/>
      <c r="CMY3" s="80"/>
      <c r="CMZ3" s="80"/>
      <c r="CNA3" s="80"/>
      <c r="CNB3" s="80"/>
      <c r="CNC3" s="80"/>
      <c r="CND3" s="80"/>
      <c r="CNE3" s="80"/>
      <c r="CNF3" s="80"/>
      <c r="CNG3" s="80"/>
      <c r="CNH3" s="80"/>
      <c r="CNI3" s="80"/>
      <c r="CNJ3" s="80"/>
      <c r="CNK3" s="80"/>
      <c r="CNL3" s="80"/>
      <c r="CNM3" s="80"/>
      <c r="CNN3" s="80"/>
      <c r="CNO3" s="80"/>
      <c r="CNP3" s="80"/>
      <c r="CNQ3" s="80"/>
      <c r="CNR3" s="80"/>
      <c r="CNS3" s="80"/>
      <c r="CNT3" s="80"/>
      <c r="CNU3" s="80"/>
      <c r="CNV3" s="80"/>
      <c r="CNW3" s="80"/>
      <c r="CNX3" s="80"/>
      <c r="CNY3" s="80"/>
      <c r="CNZ3" s="80"/>
      <c r="COA3" s="80"/>
      <c r="COB3" s="80"/>
      <c r="COC3" s="80"/>
      <c r="COD3" s="80"/>
      <c r="COE3" s="80"/>
      <c r="COF3" s="80"/>
      <c r="COG3" s="80"/>
      <c r="COH3" s="80"/>
      <c r="COI3" s="80"/>
      <c r="COJ3" s="80"/>
      <c r="COK3" s="80"/>
      <c r="COL3" s="80"/>
      <c r="COM3" s="80"/>
      <c r="CON3" s="80"/>
      <c r="COO3" s="80"/>
      <c r="COP3" s="80"/>
      <c r="COQ3" s="80"/>
      <c r="COR3" s="80"/>
      <c r="COS3" s="80"/>
      <c r="COT3" s="80"/>
      <c r="COU3" s="80"/>
      <c r="COV3" s="80"/>
      <c r="COW3" s="80"/>
      <c r="COX3" s="80"/>
      <c r="COY3" s="80"/>
      <c r="COZ3" s="80"/>
      <c r="CPA3" s="80"/>
      <c r="CPB3" s="80"/>
      <c r="CPC3" s="80"/>
      <c r="CPD3" s="80"/>
      <c r="CPE3" s="80"/>
      <c r="CPF3" s="80"/>
      <c r="CPG3" s="80"/>
      <c r="CPH3" s="80"/>
      <c r="CPI3" s="80"/>
      <c r="CPJ3" s="80"/>
      <c r="CPK3" s="80"/>
      <c r="CPL3" s="80"/>
      <c r="CPM3" s="80"/>
      <c r="CPN3" s="80"/>
      <c r="CPO3" s="80"/>
      <c r="CPP3" s="80"/>
      <c r="CPQ3" s="80"/>
      <c r="CPR3" s="80"/>
      <c r="CPS3" s="80"/>
      <c r="CPT3" s="80"/>
      <c r="CPU3" s="80"/>
      <c r="CPV3" s="80"/>
      <c r="CPW3" s="80"/>
      <c r="CPX3" s="80"/>
      <c r="CPY3" s="80"/>
      <c r="CPZ3" s="80"/>
      <c r="CQA3" s="80"/>
      <c r="CQB3" s="80"/>
      <c r="CQC3" s="80"/>
      <c r="CQD3" s="80"/>
      <c r="CQE3" s="80"/>
      <c r="CQF3" s="80"/>
      <c r="CQG3" s="80"/>
      <c r="CQH3" s="80"/>
      <c r="CQI3" s="80"/>
      <c r="CQJ3" s="80"/>
      <c r="CQK3" s="80"/>
      <c r="CQL3" s="80"/>
      <c r="CQM3" s="80"/>
      <c r="CQN3" s="80"/>
      <c r="CQO3" s="80"/>
      <c r="CQP3" s="80"/>
      <c r="CQQ3" s="80"/>
      <c r="CQR3" s="80"/>
      <c r="CQS3" s="80"/>
      <c r="CQT3" s="80"/>
      <c r="CQU3" s="80"/>
      <c r="CQV3" s="80"/>
      <c r="CQW3" s="80"/>
      <c r="CQX3" s="80"/>
      <c r="CQY3" s="80"/>
      <c r="CQZ3" s="80"/>
      <c r="CRA3" s="80"/>
      <c r="CRB3" s="80"/>
      <c r="CRC3" s="80"/>
      <c r="CRD3" s="80"/>
      <c r="CRE3" s="80"/>
      <c r="CRF3" s="80"/>
      <c r="CRG3" s="80"/>
      <c r="CRH3" s="80"/>
      <c r="CRI3" s="80"/>
      <c r="CRJ3" s="80"/>
      <c r="CRK3" s="80"/>
      <c r="CRL3" s="80"/>
      <c r="CRM3" s="80"/>
      <c r="CRN3" s="80"/>
      <c r="CRO3" s="80"/>
      <c r="CRP3" s="80"/>
      <c r="CRQ3" s="80"/>
      <c r="CRR3" s="80"/>
      <c r="CRS3" s="80"/>
      <c r="CRT3" s="80"/>
      <c r="CRU3" s="80"/>
      <c r="CRV3" s="80"/>
      <c r="CRW3" s="80"/>
      <c r="CRX3" s="80"/>
      <c r="CRY3" s="80"/>
      <c r="CRZ3" s="80"/>
      <c r="CSA3" s="80"/>
      <c r="CSB3" s="80"/>
      <c r="CSC3" s="80"/>
      <c r="CSD3" s="80"/>
      <c r="CSE3" s="80"/>
      <c r="CSF3" s="80"/>
      <c r="CSG3" s="80"/>
      <c r="CSH3" s="80"/>
      <c r="CSI3" s="80"/>
      <c r="CSJ3" s="80"/>
      <c r="CSK3" s="80"/>
      <c r="CSL3" s="80"/>
      <c r="CSM3" s="80"/>
      <c r="CSN3" s="80"/>
      <c r="CSO3" s="80"/>
      <c r="CSP3" s="80"/>
      <c r="CSQ3" s="80"/>
      <c r="CSR3" s="80"/>
      <c r="CSS3" s="80"/>
      <c r="CST3" s="80"/>
      <c r="CSU3" s="80"/>
      <c r="CSV3" s="80"/>
      <c r="CSW3" s="80"/>
      <c r="CSX3" s="80"/>
      <c r="CSY3" s="80"/>
      <c r="CSZ3" s="80"/>
      <c r="CTA3" s="80"/>
      <c r="CTB3" s="80"/>
      <c r="CTC3" s="80"/>
      <c r="CTD3" s="80"/>
      <c r="CTE3" s="80"/>
      <c r="CTF3" s="80"/>
      <c r="CTG3" s="80"/>
      <c r="CTH3" s="80"/>
      <c r="CTI3" s="80"/>
      <c r="CTJ3" s="80"/>
      <c r="CTK3" s="80"/>
      <c r="CTL3" s="80"/>
      <c r="CTM3" s="80"/>
      <c r="CTN3" s="80"/>
      <c r="CTO3" s="80"/>
      <c r="CTP3" s="80"/>
      <c r="CTQ3" s="80"/>
      <c r="CTR3" s="80"/>
      <c r="CTS3" s="80"/>
      <c r="CTT3" s="80"/>
      <c r="CTU3" s="80"/>
      <c r="CTV3" s="80"/>
      <c r="CTW3" s="80"/>
      <c r="CTX3" s="80"/>
      <c r="CTY3" s="80"/>
      <c r="CTZ3" s="80"/>
      <c r="CUA3" s="80"/>
      <c r="CUB3" s="80"/>
      <c r="CUC3" s="80"/>
      <c r="CUD3" s="80"/>
      <c r="CUE3" s="80"/>
      <c r="CUF3" s="80"/>
      <c r="CUG3" s="80"/>
      <c r="CUH3" s="80"/>
      <c r="CUI3" s="80"/>
      <c r="CUJ3" s="80"/>
      <c r="CUK3" s="80"/>
      <c r="CUL3" s="80"/>
      <c r="CUM3" s="80"/>
      <c r="CUN3" s="80"/>
      <c r="CUO3" s="80"/>
      <c r="CUP3" s="80"/>
      <c r="CUQ3" s="80"/>
      <c r="CUR3" s="80"/>
      <c r="CUS3" s="80"/>
      <c r="CUT3" s="80"/>
      <c r="CUU3" s="80"/>
      <c r="CUV3" s="80"/>
      <c r="CUW3" s="80"/>
      <c r="CUX3" s="80"/>
      <c r="CUY3" s="80"/>
      <c r="CUZ3" s="80"/>
      <c r="CVA3" s="80"/>
      <c r="CVB3" s="80"/>
      <c r="CVC3" s="80"/>
      <c r="CVD3" s="80"/>
      <c r="CVE3" s="80"/>
      <c r="CVF3" s="80"/>
      <c r="CVG3" s="80"/>
      <c r="CVH3" s="80"/>
      <c r="CVI3" s="80"/>
      <c r="CVJ3" s="80"/>
      <c r="CVK3" s="80"/>
      <c r="CVL3" s="80"/>
      <c r="CVM3" s="80"/>
      <c r="CVN3" s="80"/>
      <c r="CVO3" s="80"/>
      <c r="CVP3" s="80"/>
      <c r="CVQ3" s="80"/>
      <c r="CVR3" s="80"/>
      <c r="CVS3" s="80"/>
      <c r="CVT3" s="80"/>
      <c r="CVU3" s="80"/>
      <c r="CVV3" s="80"/>
      <c r="CVW3" s="80"/>
      <c r="CVX3" s="80"/>
      <c r="CVY3" s="80"/>
      <c r="CVZ3" s="80"/>
      <c r="CWA3" s="80"/>
      <c r="CWB3" s="80"/>
      <c r="CWC3" s="80"/>
      <c r="CWD3" s="80"/>
      <c r="CWE3" s="80"/>
      <c r="CWF3" s="80"/>
      <c r="CWG3" s="80"/>
      <c r="CWH3" s="80"/>
      <c r="CWI3" s="80"/>
      <c r="CWJ3" s="80"/>
      <c r="CWK3" s="80"/>
      <c r="CWL3" s="80"/>
      <c r="CWM3" s="80"/>
      <c r="CWN3" s="80"/>
      <c r="CWO3" s="80"/>
      <c r="CWP3" s="80"/>
      <c r="CWQ3" s="80"/>
      <c r="CWR3" s="80"/>
      <c r="CWS3" s="80"/>
      <c r="CWT3" s="80"/>
      <c r="CWU3" s="80"/>
      <c r="CWV3" s="80"/>
      <c r="CWW3" s="80"/>
      <c r="CWX3" s="80"/>
      <c r="CWY3" s="80"/>
      <c r="CWZ3" s="80"/>
      <c r="CXA3" s="80"/>
      <c r="CXB3" s="80"/>
      <c r="CXC3" s="80"/>
      <c r="CXD3" s="80"/>
      <c r="CXE3" s="80"/>
      <c r="CXF3" s="80"/>
      <c r="CXG3" s="80"/>
      <c r="CXH3" s="80"/>
      <c r="CXI3" s="80"/>
      <c r="CXJ3" s="80"/>
      <c r="CXK3" s="80"/>
      <c r="CXL3" s="80"/>
      <c r="CXM3" s="80"/>
      <c r="CXN3" s="80"/>
      <c r="CXO3" s="80"/>
      <c r="CXP3" s="80"/>
      <c r="CXQ3" s="80"/>
      <c r="CXR3" s="80"/>
      <c r="CXS3" s="80"/>
      <c r="CXT3" s="80"/>
      <c r="CXU3" s="80"/>
      <c r="CXV3" s="80"/>
      <c r="CXW3" s="80"/>
      <c r="CXX3" s="80"/>
      <c r="CXY3" s="80"/>
      <c r="CXZ3" s="80"/>
      <c r="CYA3" s="80"/>
      <c r="CYB3" s="80"/>
      <c r="CYC3" s="80"/>
      <c r="CYD3" s="80"/>
      <c r="CYE3" s="80"/>
      <c r="CYF3" s="80"/>
      <c r="CYG3" s="80"/>
      <c r="CYH3" s="80"/>
      <c r="CYI3" s="80"/>
      <c r="CYJ3" s="80"/>
      <c r="CYK3" s="80"/>
      <c r="CYL3" s="80"/>
      <c r="CYM3" s="80"/>
      <c r="CYN3" s="80"/>
      <c r="CYO3" s="80"/>
      <c r="CYP3" s="80"/>
      <c r="CYQ3" s="80"/>
      <c r="CYR3" s="80"/>
      <c r="CYS3" s="80"/>
      <c r="CYT3" s="80"/>
      <c r="CYU3" s="80"/>
      <c r="CYV3" s="80"/>
      <c r="CYW3" s="80"/>
      <c r="CYX3" s="80"/>
      <c r="CYY3" s="80"/>
      <c r="CYZ3" s="80"/>
      <c r="CZA3" s="80"/>
      <c r="CZB3" s="80"/>
      <c r="CZC3" s="80"/>
      <c r="CZD3" s="80"/>
      <c r="CZE3" s="80"/>
      <c r="CZF3" s="80"/>
      <c r="CZG3" s="80"/>
      <c r="CZH3" s="80"/>
      <c r="CZI3" s="80"/>
      <c r="CZJ3" s="80"/>
      <c r="CZK3" s="80"/>
      <c r="CZL3" s="80"/>
      <c r="CZM3" s="80"/>
      <c r="CZN3" s="80"/>
      <c r="CZO3" s="80"/>
      <c r="CZP3" s="80"/>
      <c r="CZQ3" s="80"/>
      <c r="CZR3" s="80"/>
      <c r="CZS3" s="80"/>
      <c r="CZT3" s="80"/>
      <c r="CZU3" s="80"/>
      <c r="CZV3" s="80"/>
      <c r="CZW3" s="80"/>
      <c r="CZX3" s="80"/>
      <c r="CZY3" s="80"/>
      <c r="CZZ3" s="80"/>
      <c r="DAA3" s="80"/>
      <c r="DAB3" s="80"/>
      <c r="DAC3" s="80"/>
      <c r="DAD3" s="80"/>
      <c r="DAE3" s="80"/>
      <c r="DAF3" s="80"/>
      <c r="DAG3" s="80"/>
      <c r="DAH3" s="80"/>
      <c r="DAI3" s="80"/>
      <c r="DAJ3" s="80"/>
      <c r="DAK3" s="80"/>
      <c r="DAL3" s="80"/>
      <c r="DAM3" s="80"/>
      <c r="DAN3" s="80"/>
      <c r="DAO3" s="80"/>
      <c r="DAP3" s="80"/>
      <c r="DAQ3" s="80"/>
      <c r="DAR3" s="80"/>
      <c r="DAS3" s="80"/>
      <c r="DAT3" s="80"/>
      <c r="DAU3" s="80"/>
      <c r="DAV3" s="80"/>
      <c r="DAW3" s="80"/>
      <c r="DAX3" s="80"/>
      <c r="DAY3" s="80"/>
      <c r="DAZ3" s="80"/>
      <c r="DBA3" s="80"/>
      <c r="DBB3" s="80"/>
      <c r="DBC3" s="80"/>
      <c r="DBD3" s="80"/>
      <c r="DBE3" s="80"/>
      <c r="DBF3" s="80"/>
      <c r="DBG3" s="80"/>
      <c r="DBH3" s="80"/>
      <c r="DBI3" s="80"/>
      <c r="DBJ3" s="80"/>
      <c r="DBK3" s="80"/>
      <c r="DBL3" s="80"/>
      <c r="DBM3" s="80"/>
      <c r="DBN3" s="80"/>
      <c r="DBO3" s="80"/>
      <c r="DBP3" s="80"/>
      <c r="DBQ3" s="80"/>
      <c r="DBR3" s="80"/>
      <c r="DBS3" s="80"/>
      <c r="DBT3" s="80"/>
      <c r="DBU3" s="80"/>
      <c r="DBV3" s="80"/>
      <c r="DBW3" s="80"/>
      <c r="DBX3" s="80"/>
      <c r="DBY3" s="80"/>
      <c r="DBZ3" s="80"/>
      <c r="DCA3" s="80"/>
      <c r="DCB3" s="80"/>
      <c r="DCC3" s="80"/>
      <c r="DCD3" s="80"/>
      <c r="DCE3" s="80"/>
      <c r="DCF3" s="80"/>
      <c r="DCG3" s="80"/>
      <c r="DCH3" s="80"/>
      <c r="DCI3" s="80"/>
      <c r="DCJ3" s="80"/>
      <c r="DCK3" s="80"/>
      <c r="DCL3" s="80"/>
      <c r="DCM3" s="80"/>
      <c r="DCN3" s="80"/>
      <c r="DCO3" s="80"/>
      <c r="DCP3" s="80"/>
      <c r="DCQ3" s="80"/>
      <c r="DCR3" s="80"/>
      <c r="DCS3" s="80"/>
      <c r="DCT3" s="80"/>
      <c r="DCU3" s="80"/>
      <c r="DCV3" s="80"/>
      <c r="DCW3" s="80"/>
      <c r="DCX3" s="80"/>
      <c r="DCY3" s="80"/>
      <c r="DCZ3" s="80"/>
      <c r="DDA3" s="80"/>
      <c r="DDB3" s="80"/>
      <c r="DDC3" s="80"/>
      <c r="DDD3" s="80"/>
      <c r="DDE3" s="80"/>
      <c r="DDF3" s="80"/>
      <c r="DDG3" s="80"/>
      <c r="DDH3" s="80"/>
      <c r="DDI3" s="80"/>
      <c r="DDJ3" s="80"/>
      <c r="DDK3" s="80"/>
      <c r="DDL3" s="80"/>
      <c r="DDM3" s="80"/>
      <c r="DDN3" s="80"/>
      <c r="DDO3" s="80"/>
      <c r="DDP3" s="80"/>
      <c r="DDQ3" s="80"/>
      <c r="DDR3" s="80"/>
      <c r="DDS3" s="80"/>
      <c r="DDT3" s="80"/>
      <c r="DDU3" s="80"/>
      <c r="DDV3" s="80"/>
      <c r="DDW3" s="80"/>
      <c r="DDX3" s="80"/>
      <c r="DDY3" s="80"/>
      <c r="DDZ3" s="80"/>
      <c r="DEA3" s="80"/>
      <c r="DEB3" s="80"/>
      <c r="DEC3" s="80"/>
      <c r="DED3" s="80"/>
      <c r="DEE3" s="80"/>
      <c r="DEF3" s="80"/>
      <c r="DEG3" s="80"/>
      <c r="DEH3" s="80"/>
      <c r="DEI3" s="80"/>
      <c r="DEJ3" s="80"/>
      <c r="DEK3" s="80"/>
      <c r="DEL3" s="80"/>
      <c r="DEM3" s="80"/>
      <c r="DEN3" s="80"/>
      <c r="DEO3" s="80"/>
      <c r="DEP3" s="80"/>
      <c r="DEQ3" s="80"/>
      <c r="DER3" s="80"/>
      <c r="DES3" s="80"/>
      <c r="DET3" s="80"/>
      <c r="DEU3" s="80"/>
      <c r="DEV3" s="80"/>
      <c r="DEW3" s="80"/>
      <c r="DEX3" s="80"/>
      <c r="DEY3" s="80"/>
      <c r="DEZ3" s="80"/>
      <c r="DFA3" s="80"/>
      <c r="DFB3" s="80"/>
      <c r="DFC3" s="80"/>
      <c r="DFD3" s="80"/>
      <c r="DFE3" s="80"/>
      <c r="DFF3" s="80"/>
      <c r="DFG3" s="80"/>
      <c r="DFH3" s="80"/>
      <c r="DFI3" s="80"/>
      <c r="DFJ3" s="80"/>
      <c r="DFK3" s="80"/>
      <c r="DFL3" s="80"/>
      <c r="DFM3" s="80"/>
      <c r="DFN3" s="80"/>
      <c r="DFO3" s="80"/>
      <c r="DFP3" s="80"/>
      <c r="DFQ3" s="80"/>
      <c r="DFR3" s="80"/>
      <c r="DFS3" s="80"/>
      <c r="DFT3" s="80"/>
      <c r="DFU3" s="80"/>
      <c r="DFV3" s="80"/>
      <c r="DFW3" s="80"/>
      <c r="DFX3" s="80"/>
      <c r="DFY3" s="80"/>
      <c r="DFZ3" s="80"/>
      <c r="DGA3" s="80"/>
      <c r="DGB3" s="80"/>
      <c r="DGC3" s="80"/>
      <c r="DGD3" s="80"/>
      <c r="DGE3" s="80"/>
      <c r="DGF3" s="80"/>
      <c r="DGG3" s="80"/>
      <c r="DGH3" s="80"/>
      <c r="DGI3" s="80"/>
      <c r="DGJ3" s="80"/>
      <c r="DGK3" s="80"/>
      <c r="DGL3" s="80"/>
      <c r="DGM3" s="80"/>
      <c r="DGN3" s="80"/>
      <c r="DGO3" s="80"/>
      <c r="DGP3" s="80"/>
      <c r="DGQ3" s="80"/>
      <c r="DGR3" s="80"/>
      <c r="DGS3" s="80"/>
      <c r="DGT3" s="80"/>
      <c r="DGU3" s="80"/>
      <c r="DGV3" s="80"/>
      <c r="DGW3" s="80"/>
      <c r="DGX3" s="80"/>
      <c r="DGY3" s="80"/>
      <c r="DGZ3" s="80"/>
      <c r="DHA3" s="80"/>
      <c r="DHB3" s="80"/>
      <c r="DHC3" s="80"/>
      <c r="DHD3" s="80"/>
      <c r="DHE3" s="80"/>
      <c r="DHF3" s="80"/>
      <c r="DHG3" s="80"/>
      <c r="DHH3" s="80"/>
      <c r="DHI3" s="80"/>
      <c r="DHJ3" s="80"/>
      <c r="DHK3" s="80"/>
      <c r="DHL3" s="80"/>
      <c r="DHM3" s="80"/>
      <c r="DHN3" s="80"/>
      <c r="DHO3" s="80"/>
      <c r="DHP3" s="80"/>
      <c r="DHQ3" s="80"/>
      <c r="DHR3" s="80"/>
      <c r="DHS3" s="80"/>
      <c r="DHT3" s="80"/>
      <c r="DHU3" s="80"/>
      <c r="DHV3" s="80"/>
      <c r="DHW3" s="80"/>
      <c r="DHX3" s="80"/>
      <c r="DHY3" s="80"/>
      <c r="DHZ3" s="80"/>
      <c r="DIA3" s="80"/>
      <c r="DIB3" s="80"/>
      <c r="DIC3" s="80"/>
      <c r="DID3" s="80"/>
      <c r="DIE3" s="80"/>
      <c r="DIF3" s="80"/>
      <c r="DIG3" s="80"/>
      <c r="DIH3" s="80"/>
      <c r="DII3" s="80"/>
      <c r="DIJ3" s="80"/>
      <c r="DIK3" s="80"/>
      <c r="DIL3" s="80"/>
      <c r="DIM3" s="80"/>
      <c r="DIN3" s="80"/>
      <c r="DIO3" s="80"/>
      <c r="DIP3" s="80"/>
      <c r="DIQ3" s="80"/>
      <c r="DIR3" s="80"/>
      <c r="DIS3" s="80"/>
      <c r="DIT3" s="80"/>
      <c r="DIU3" s="80"/>
      <c r="DIV3" s="80"/>
      <c r="DIW3" s="80"/>
      <c r="DIX3" s="80"/>
      <c r="DIY3" s="80"/>
      <c r="DIZ3" s="80"/>
      <c r="DJA3" s="80"/>
      <c r="DJB3" s="80"/>
      <c r="DJC3" s="80"/>
      <c r="DJD3" s="80"/>
      <c r="DJE3" s="80"/>
      <c r="DJF3" s="80"/>
      <c r="DJG3" s="80"/>
      <c r="DJH3" s="80"/>
      <c r="DJI3" s="80"/>
      <c r="DJJ3" s="80"/>
      <c r="DJK3" s="80"/>
      <c r="DJL3" s="80"/>
      <c r="DJM3" s="80"/>
      <c r="DJN3" s="80"/>
      <c r="DJO3" s="80"/>
      <c r="DJP3" s="80"/>
      <c r="DJQ3" s="80"/>
      <c r="DJR3" s="80"/>
      <c r="DJS3" s="80"/>
      <c r="DJT3" s="80"/>
      <c r="DJU3" s="80"/>
      <c r="DJV3" s="80"/>
      <c r="DJW3" s="80"/>
      <c r="DJX3" s="80"/>
      <c r="DJY3" s="80"/>
      <c r="DJZ3" s="80"/>
      <c r="DKA3" s="80"/>
      <c r="DKB3" s="80"/>
      <c r="DKC3" s="80"/>
      <c r="DKD3" s="80"/>
      <c r="DKE3" s="80"/>
      <c r="DKF3" s="80"/>
      <c r="DKG3" s="80"/>
      <c r="DKH3" s="80"/>
      <c r="DKI3" s="80"/>
      <c r="DKJ3" s="80"/>
      <c r="DKK3" s="80"/>
      <c r="DKL3" s="80"/>
      <c r="DKM3" s="80"/>
      <c r="DKN3" s="80"/>
      <c r="DKO3" s="80"/>
      <c r="DKP3" s="80"/>
      <c r="DKQ3" s="80"/>
      <c r="DKR3" s="80"/>
      <c r="DKS3" s="80"/>
      <c r="DKT3" s="80"/>
      <c r="DKU3" s="80"/>
      <c r="DKV3" s="80"/>
      <c r="DKW3" s="80"/>
      <c r="DKX3" s="80"/>
      <c r="DKY3" s="80"/>
      <c r="DKZ3" s="80"/>
      <c r="DLA3" s="80"/>
      <c r="DLB3" s="80"/>
      <c r="DLC3" s="80"/>
      <c r="DLD3" s="80"/>
      <c r="DLE3" s="80"/>
      <c r="DLF3" s="80"/>
      <c r="DLG3" s="80"/>
      <c r="DLH3" s="80"/>
      <c r="DLI3" s="80"/>
      <c r="DLJ3" s="80"/>
      <c r="DLK3" s="80"/>
      <c r="DLL3" s="80"/>
      <c r="DLM3" s="80"/>
      <c r="DLN3" s="80"/>
      <c r="DLO3" s="80"/>
      <c r="DLP3" s="80"/>
      <c r="DLQ3" s="80"/>
      <c r="DLR3" s="80"/>
      <c r="DLS3" s="80"/>
      <c r="DLT3" s="80"/>
      <c r="DLU3" s="80"/>
      <c r="DLV3" s="80"/>
      <c r="DLW3" s="80"/>
      <c r="DLX3" s="80"/>
      <c r="DLY3" s="80"/>
      <c r="DLZ3" s="80"/>
      <c r="DMA3" s="80"/>
      <c r="DMB3" s="80"/>
      <c r="DMC3" s="80"/>
      <c r="DMD3" s="80"/>
      <c r="DME3" s="80"/>
      <c r="DMF3" s="80"/>
      <c r="DMG3" s="80"/>
      <c r="DMH3" s="80"/>
      <c r="DMI3" s="80"/>
      <c r="DMJ3" s="80"/>
      <c r="DMK3" s="80"/>
      <c r="DML3" s="80"/>
      <c r="DMM3" s="80"/>
      <c r="DMN3" s="80"/>
      <c r="DMO3" s="80"/>
      <c r="DMP3" s="80"/>
      <c r="DMQ3" s="80"/>
      <c r="DMR3" s="80"/>
      <c r="DMS3" s="80"/>
      <c r="DMT3" s="80"/>
      <c r="DMU3" s="80"/>
      <c r="DMV3" s="80"/>
      <c r="DMW3" s="80"/>
      <c r="DMX3" s="80"/>
      <c r="DMY3" s="80"/>
      <c r="DMZ3" s="80"/>
      <c r="DNA3" s="80"/>
      <c r="DNB3" s="80"/>
      <c r="DNC3" s="80"/>
      <c r="DND3" s="80"/>
      <c r="DNE3" s="80"/>
      <c r="DNF3" s="80"/>
      <c r="DNG3" s="80"/>
      <c r="DNH3" s="80"/>
      <c r="DNI3" s="80"/>
      <c r="DNJ3" s="80"/>
      <c r="DNK3" s="80"/>
      <c r="DNL3" s="80"/>
      <c r="DNM3" s="80"/>
      <c r="DNN3" s="80"/>
      <c r="DNO3" s="80"/>
      <c r="DNP3" s="80"/>
      <c r="DNQ3" s="80"/>
      <c r="DNR3" s="80"/>
      <c r="DNS3" s="80"/>
      <c r="DNT3" s="80"/>
      <c r="DNU3" s="80"/>
      <c r="DNV3" s="80"/>
      <c r="DNW3" s="80"/>
      <c r="DNX3" s="80"/>
      <c r="DNY3" s="80"/>
      <c r="DNZ3" s="80"/>
      <c r="DOA3" s="80"/>
      <c r="DOB3" s="80"/>
      <c r="DOC3" s="80"/>
      <c r="DOD3" s="80"/>
      <c r="DOE3" s="80"/>
      <c r="DOF3" s="80"/>
      <c r="DOG3" s="80"/>
      <c r="DOH3" s="80"/>
      <c r="DOI3" s="80"/>
      <c r="DOJ3" s="80"/>
      <c r="DOK3" s="80"/>
      <c r="DOL3" s="80"/>
      <c r="DOM3" s="80"/>
      <c r="DON3" s="80"/>
      <c r="DOO3" s="80"/>
      <c r="DOP3" s="80"/>
      <c r="DOQ3" s="80"/>
      <c r="DOR3" s="80"/>
      <c r="DOS3" s="80"/>
      <c r="DOT3" s="80"/>
      <c r="DOU3" s="80"/>
      <c r="DOV3" s="80"/>
      <c r="DOW3" s="80"/>
      <c r="DOX3" s="80"/>
      <c r="DOY3" s="80"/>
      <c r="DOZ3" s="80"/>
      <c r="DPA3" s="80"/>
      <c r="DPB3" s="80"/>
      <c r="DPC3" s="80"/>
      <c r="DPD3" s="80"/>
      <c r="DPE3" s="80"/>
      <c r="DPF3" s="80"/>
      <c r="DPG3" s="80"/>
      <c r="DPH3" s="80"/>
      <c r="DPI3" s="80"/>
      <c r="DPJ3" s="80"/>
      <c r="DPK3" s="80"/>
      <c r="DPL3" s="80"/>
      <c r="DPM3" s="80"/>
      <c r="DPN3" s="80"/>
      <c r="DPO3" s="80"/>
      <c r="DPP3" s="80"/>
      <c r="DPQ3" s="80"/>
      <c r="DPR3" s="80"/>
      <c r="DPS3" s="80"/>
      <c r="DPT3" s="80"/>
      <c r="DPU3" s="80"/>
      <c r="DPV3" s="80"/>
      <c r="DPW3" s="80"/>
      <c r="DPX3" s="80"/>
      <c r="DPY3" s="80"/>
      <c r="DPZ3" s="80"/>
      <c r="DQA3" s="80"/>
      <c r="DQB3" s="80"/>
      <c r="DQC3" s="80"/>
      <c r="DQD3" s="80"/>
      <c r="DQE3" s="80"/>
      <c r="DQF3" s="80"/>
      <c r="DQG3" s="80"/>
      <c r="DQH3" s="80"/>
      <c r="DQI3" s="80"/>
      <c r="DQJ3" s="80"/>
      <c r="DQK3" s="80"/>
      <c r="DQL3" s="80"/>
      <c r="DQM3" s="80"/>
      <c r="DQN3" s="80"/>
      <c r="DQO3" s="80"/>
      <c r="DQP3" s="80"/>
      <c r="DQQ3" s="80"/>
      <c r="DQR3" s="80"/>
      <c r="DQS3" s="80"/>
      <c r="DQT3" s="80"/>
      <c r="DQU3" s="80"/>
      <c r="DQV3" s="80"/>
      <c r="DQW3" s="80"/>
      <c r="DQX3" s="80"/>
      <c r="DQY3" s="80"/>
      <c r="DQZ3" s="80"/>
      <c r="DRA3" s="80"/>
      <c r="DRB3" s="80"/>
      <c r="DRC3" s="80"/>
      <c r="DRD3" s="80"/>
      <c r="DRE3" s="80"/>
      <c r="DRF3" s="80"/>
      <c r="DRG3" s="80"/>
      <c r="DRH3" s="80"/>
      <c r="DRI3" s="80"/>
      <c r="DRJ3" s="80"/>
      <c r="DRK3" s="80"/>
      <c r="DRL3" s="80"/>
      <c r="DRM3" s="80"/>
      <c r="DRN3" s="80"/>
      <c r="DRO3" s="80"/>
      <c r="DRP3" s="80"/>
      <c r="DRQ3" s="80"/>
      <c r="DRR3" s="80"/>
      <c r="DRS3" s="80"/>
      <c r="DRT3" s="80"/>
      <c r="DRU3" s="80"/>
      <c r="DRV3" s="80"/>
      <c r="DRW3" s="80"/>
      <c r="DRX3" s="80"/>
      <c r="DRY3" s="80"/>
      <c r="DRZ3" s="80"/>
      <c r="DSA3" s="80"/>
      <c r="DSB3" s="80"/>
      <c r="DSC3" s="80"/>
      <c r="DSD3" s="80"/>
      <c r="DSE3" s="80"/>
      <c r="DSF3" s="80"/>
      <c r="DSG3" s="80"/>
      <c r="DSH3" s="80"/>
      <c r="DSI3" s="80"/>
      <c r="DSJ3" s="80"/>
      <c r="DSK3" s="80"/>
      <c r="DSL3" s="80"/>
      <c r="DSM3" s="80"/>
      <c r="DSN3" s="80"/>
      <c r="DSO3" s="80"/>
      <c r="DSP3" s="80"/>
      <c r="DSQ3" s="80"/>
      <c r="DSR3" s="80"/>
      <c r="DSS3" s="80"/>
      <c r="DST3" s="80"/>
      <c r="DSU3" s="80"/>
      <c r="DSV3" s="80"/>
      <c r="DSW3" s="80"/>
      <c r="DSX3" s="80"/>
      <c r="DSY3" s="80"/>
      <c r="DSZ3" s="80"/>
      <c r="DTA3" s="80"/>
      <c r="DTB3" s="80"/>
      <c r="DTC3" s="80"/>
      <c r="DTD3" s="80"/>
      <c r="DTE3" s="80"/>
      <c r="DTF3" s="80"/>
      <c r="DTG3" s="80"/>
      <c r="DTH3" s="80"/>
      <c r="DTI3" s="80"/>
      <c r="DTJ3" s="80"/>
      <c r="DTK3" s="80"/>
      <c r="DTL3" s="80"/>
      <c r="DTM3" s="80"/>
      <c r="DTN3" s="80"/>
      <c r="DTO3" s="80"/>
      <c r="DTP3" s="80"/>
      <c r="DTQ3" s="80"/>
      <c r="DTR3" s="80"/>
      <c r="DTS3" s="80"/>
      <c r="DTT3" s="80"/>
      <c r="DTU3" s="80"/>
      <c r="DTV3" s="80"/>
      <c r="DTW3" s="80"/>
      <c r="DTX3" s="80"/>
      <c r="DTY3" s="80"/>
      <c r="DTZ3" s="80"/>
      <c r="DUA3" s="80"/>
      <c r="DUB3" s="80"/>
      <c r="DUC3" s="80"/>
      <c r="DUD3" s="80"/>
      <c r="DUE3" s="80"/>
      <c r="DUF3" s="80"/>
      <c r="DUG3" s="80"/>
      <c r="DUH3" s="80"/>
      <c r="DUI3" s="80"/>
      <c r="DUJ3" s="80"/>
      <c r="DUK3" s="80"/>
      <c r="DUL3" s="80"/>
      <c r="DUM3" s="80"/>
      <c r="DUN3" s="80"/>
      <c r="DUO3" s="80"/>
      <c r="DUP3" s="80"/>
      <c r="DUQ3" s="80"/>
      <c r="DUR3" s="80"/>
      <c r="DUS3" s="80"/>
      <c r="DUT3" s="80"/>
      <c r="DUU3" s="80"/>
      <c r="DUV3" s="80"/>
      <c r="DUW3" s="80"/>
      <c r="DUX3" s="80"/>
      <c r="DUY3" s="80"/>
      <c r="DUZ3" s="80"/>
      <c r="DVA3" s="80"/>
      <c r="DVB3" s="80"/>
      <c r="DVC3" s="80"/>
      <c r="DVD3" s="80"/>
      <c r="DVE3" s="80"/>
      <c r="DVF3" s="80"/>
      <c r="DVG3" s="80"/>
      <c r="DVH3" s="80"/>
      <c r="DVI3" s="80"/>
      <c r="DVJ3" s="80"/>
      <c r="DVK3" s="80"/>
      <c r="DVL3" s="80"/>
      <c r="DVM3" s="80"/>
      <c r="DVN3" s="80"/>
      <c r="DVO3" s="80"/>
      <c r="DVP3" s="80"/>
      <c r="DVQ3" s="80"/>
      <c r="DVR3" s="80"/>
      <c r="DVS3" s="80"/>
      <c r="DVT3" s="80"/>
      <c r="DVU3" s="80"/>
      <c r="DVV3" s="80"/>
      <c r="DVW3" s="80"/>
      <c r="DVX3" s="80"/>
      <c r="DVY3" s="80"/>
      <c r="DVZ3" s="80"/>
      <c r="DWA3" s="80"/>
      <c r="DWB3" s="80"/>
      <c r="DWC3" s="80"/>
      <c r="DWD3" s="80"/>
      <c r="DWE3" s="80"/>
      <c r="DWF3" s="80"/>
      <c r="DWG3" s="80"/>
      <c r="DWH3" s="80"/>
      <c r="DWI3" s="80"/>
      <c r="DWJ3" s="80"/>
      <c r="DWK3" s="80"/>
      <c r="DWL3" s="80"/>
      <c r="DWM3" s="80"/>
      <c r="DWN3" s="80"/>
      <c r="DWO3" s="80"/>
      <c r="DWP3" s="80"/>
      <c r="DWQ3" s="80"/>
      <c r="DWR3" s="80"/>
      <c r="DWS3" s="80"/>
      <c r="DWT3" s="80"/>
      <c r="DWU3" s="80"/>
      <c r="DWV3" s="80"/>
      <c r="DWW3" s="80"/>
      <c r="DWX3" s="80"/>
      <c r="DWY3" s="80"/>
      <c r="DWZ3" s="80"/>
      <c r="DXA3" s="80"/>
      <c r="DXB3" s="80"/>
      <c r="DXC3" s="80"/>
      <c r="DXD3" s="80"/>
      <c r="DXE3" s="80"/>
      <c r="DXF3" s="80"/>
      <c r="DXG3" s="80"/>
      <c r="DXH3" s="80"/>
      <c r="DXI3" s="80"/>
      <c r="DXJ3" s="80"/>
      <c r="DXK3" s="80"/>
      <c r="DXL3" s="80"/>
      <c r="DXM3" s="80"/>
      <c r="DXN3" s="80"/>
      <c r="DXO3" s="80"/>
      <c r="DXP3" s="80"/>
      <c r="DXQ3" s="80"/>
      <c r="DXR3" s="80"/>
      <c r="DXS3" s="80"/>
      <c r="DXT3" s="80"/>
      <c r="DXU3" s="80"/>
      <c r="DXV3" s="80"/>
      <c r="DXW3" s="80"/>
      <c r="DXX3" s="80"/>
      <c r="DXY3" s="80"/>
      <c r="DXZ3" s="80"/>
      <c r="DYA3" s="80"/>
      <c r="DYB3" s="80"/>
      <c r="DYC3" s="80"/>
      <c r="DYD3" s="80"/>
      <c r="DYE3" s="80"/>
      <c r="DYF3" s="80"/>
      <c r="DYG3" s="80"/>
      <c r="DYH3" s="80"/>
      <c r="DYI3" s="80"/>
      <c r="DYJ3" s="80"/>
      <c r="DYK3" s="80"/>
      <c r="DYL3" s="80"/>
      <c r="DYM3" s="80"/>
      <c r="DYN3" s="80"/>
      <c r="DYO3" s="80"/>
      <c r="DYP3" s="80"/>
      <c r="DYQ3" s="80"/>
      <c r="DYR3" s="80"/>
      <c r="DYS3" s="80"/>
      <c r="DYT3" s="80"/>
      <c r="DYU3" s="80"/>
      <c r="DYV3" s="80"/>
      <c r="DYW3" s="80"/>
      <c r="DYX3" s="80"/>
      <c r="DYY3" s="80"/>
      <c r="DYZ3" s="80"/>
      <c r="DZA3" s="80"/>
      <c r="DZB3" s="80"/>
      <c r="DZC3" s="80"/>
      <c r="DZD3" s="80"/>
      <c r="DZE3" s="80"/>
      <c r="DZF3" s="80"/>
      <c r="DZG3" s="80"/>
      <c r="DZH3" s="80"/>
      <c r="DZI3" s="80"/>
      <c r="DZJ3" s="80"/>
      <c r="DZK3" s="80"/>
      <c r="DZL3" s="80"/>
      <c r="DZM3" s="80"/>
      <c r="DZN3" s="80"/>
      <c r="DZO3" s="80"/>
      <c r="DZP3" s="80"/>
      <c r="DZQ3" s="80"/>
      <c r="DZR3" s="80"/>
      <c r="DZS3" s="80"/>
      <c r="DZT3" s="80"/>
      <c r="DZU3" s="80"/>
      <c r="DZV3" s="80"/>
      <c r="DZW3" s="80"/>
      <c r="DZX3" s="80"/>
      <c r="DZY3" s="80"/>
      <c r="DZZ3" s="80"/>
      <c r="EAA3" s="80"/>
      <c r="EAB3" s="80"/>
      <c r="EAC3" s="80"/>
      <c r="EAD3" s="80"/>
      <c r="EAE3" s="80"/>
      <c r="EAF3" s="80"/>
      <c r="EAG3" s="80"/>
      <c r="EAH3" s="80"/>
      <c r="EAI3" s="80"/>
      <c r="EAJ3" s="80"/>
      <c r="EAK3" s="80"/>
      <c r="EAL3" s="80"/>
      <c r="EAM3" s="80"/>
      <c r="EAN3" s="80"/>
      <c r="EAO3" s="80"/>
      <c r="EAP3" s="80"/>
      <c r="EAQ3" s="80"/>
      <c r="EAR3" s="80"/>
      <c r="EAS3" s="80"/>
      <c r="EAT3" s="80"/>
      <c r="EAU3" s="80"/>
      <c r="EAV3" s="80"/>
      <c r="EAW3" s="80"/>
      <c r="EAX3" s="80"/>
      <c r="EAY3" s="80"/>
      <c r="EAZ3" s="80"/>
      <c r="EBA3" s="80"/>
      <c r="EBB3" s="80"/>
      <c r="EBC3" s="80"/>
      <c r="EBD3" s="80"/>
      <c r="EBE3" s="80"/>
      <c r="EBF3" s="80"/>
      <c r="EBG3" s="80"/>
      <c r="EBH3" s="80"/>
      <c r="EBI3" s="80"/>
      <c r="EBJ3" s="80"/>
      <c r="EBK3" s="80"/>
      <c r="EBL3" s="80"/>
      <c r="EBM3" s="80"/>
      <c r="EBN3" s="80"/>
      <c r="EBO3" s="80"/>
      <c r="EBP3" s="80"/>
      <c r="EBQ3" s="80"/>
      <c r="EBR3" s="80"/>
      <c r="EBS3" s="80"/>
      <c r="EBT3" s="80"/>
      <c r="EBU3" s="80"/>
      <c r="EBV3" s="80"/>
      <c r="EBW3" s="80"/>
      <c r="EBX3" s="80"/>
      <c r="EBY3" s="80"/>
      <c r="EBZ3" s="80"/>
      <c r="ECA3" s="80"/>
      <c r="ECB3" s="80"/>
      <c r="ECC3" s="80"/>
      <c r="ECD3" s="80"/>
      <c r="ECE3" s="80"/>
      <c r="ECF3" s="80"/>
      <c r="ECG3" s="80"/>
      <c r="ECH3" s="80"/>
      <c r="ECI3" s="80"/>
      <c r="ECJ3" s="80"/>
      <c r="ECK3" s="80"/>
      <c r="ECL3" s="80"/>
      <c r="ECM3" s="80"/>
      <c r="ECN3" s="80"/>
      <c r="ECO3" s="80"/>
      <c r="ECP3" s="80"/>
      <c r="ECQ3" s="80"/>
      <c r="ECR3" s="80"/>
      <c r="ECS3" s="80"/>
      <c r="ECT3" s="80"/>
      <c r="ECU3" s="80"/>
      <c r="ECV3" s="80"/>
      <c r="ECW3" s="80"/>
      <c r="ECX3" s="80"/>
      <c r="ECY3" s="80"/>
      <c r="ECZ3" s="80"/>
      <c r="EDA3" s="80"/>
      <c r="EDB3" s="80"/>
      <c r="EDC3" s="80"/>
      <c r="EDD3" s="80"/>
      <c r="EDE3" s="80"/>
      <c r="EDF3" s="80"/>
      <c r="EDG3" s="80"/>
      <c r="EDH3" s="80"/>
      <c r="EDI3" s="80"/>
      <c r="EDJ3" s="80"/>
      <c r="EDK3" s="80"/>
      <c r="EDL3" s="80"/>
      <c r="EDM3" s="80"/>
      <c r="EDN3" s="80"/>
      <c r="EDO3" s="80"/>
      <c r="EDP3" s="80"/>
      <c r="EDQ3" s="80"/>
      <c r="EDR3" s="80"/>
      <c r="EDS3" s="80"/>
      <c r="EDT3" s="80"/>
      <c r="EDU3" s="80"/>
      <c r="EDV3" s="80"/>
      <c r="EDW3" s="80"/>
      <c r="EDX3" s="80"/>
      <c r="EDY3" s="80"/>
      <c r="EDZ3" s="80"/>
      <c r="EEA3" s="80"/>
      <c r="EEB3" s="80"/>
      <c r="EEC3" s="80"/>
      <c r="EED3" s="80"/>
      <c r="EEE3" s="80"/>
      <c r="EEF3" s="80"/>
      <c r="EEG3" s="80"/>
      <c r="EEH3" s="80"/>
      <c r="EEI3" s="80"/>
      <c r="EEJ3" s="80"/>
      <c r="EEK3" s="80"/>
      <c r="EEL3" s="80"/>
      <c r="EEM3" s="80"/>
      <c r="EEN3" s="80"/>
      <c r="EEO3" s="80"/>
      <c r="EEP3" s="80"/>
      <c r="EEQ3" s="80"/>
      <c r="EER3" s="80"/>
      <c r="EES3" s="80"/>
      <c r="EET3" s="80"/>
      <c r="EEU3" s="80"/>
      <c r="EEV3" s="80"/>
      <c r="EEW3" s="80"/>
      <c r="EEX3" s="80"/>
      <c r="EEY3" s="80"/>
      <c r="EEZ3" s="80"/>
      <c r="EFA3" s="80"/>
      <c r="EFB3" s="80"/>
      <c r="EFC3" s="80"/>
      <c r="EFD3" s="80"/>
      <c r="EFE3" s="80"/>
      <c r="EFF3" s="80"/>
      <c r="EFG3" s="80"/>
      <c r="EFH3" s="80"/>
      <c r="EFI3" s="80"/>
      <c r="EFJ3" s="80"/>
      <c r="EFK3" s="80"/>
      <c r="EFL3" s="80"/>
      <c r="EFM3" s="80"/>
      <c r="EFN3" s="80"/>
      <c r="EFO3" s="80"/>
      <c r="EFP3" s="80"/>
      <c r="EFQ3" s="80"/>
      <c r="EFR3" s="80"/>
      <c r="EFS3" s="80"/>
      <c r="EFT3" s="80"/>
      <c r="EFU3" s="80"/>
      <c r="EFV3" s="80"/>
      <c r="EFW3" s="80"/>
      <c r="EFX3" s="80"/>
      <c r="EFY3" s="80"/>
      <c r="EFZ3" s="80"/>
      <c r="EGA3" s="80"/>
      <c r="EGB3" s="80"/>
      <c r="EGC3" s="80"/>
      <c r="EGD3" s="80"/>
      <c r="EGE3" s="80"/>
      <c r="EGF3" s="80"/>
      <c r="EGG3" s="80"/>
      <c r="EGH3" s="80"/>
      <c r="EGI3" s="80"/>
      <c r="EGJ3" s="80"/>
      <c r="EGK3" s="80"/>
      <c r="EGL3" s="80"/>
      <c r="EGM3" s="80"/>
      <c r="EGN3" s="80"/>
      <c r="EGO3" s="80"/>
      <c r="EGP3" s="80"/>
      <c r="EGQ3" s="80"/>
      <c r="EGR3" s="80"/>
      <c r="EGS3" s="80"/>
      <c r="EGT3" s="80"/>
      <c r="EGU3" s="80"/>
      <c r="EGV3" s="80"/>
      <c r="EGW3" s="80"/>
      <c r="EGX3" s="80"/>
      <c r="EGY3" s="80"/>
      <c r="EGZ3" s="80"/>
      <c r="EHA3" s="80"/>
      <c r="EHB3" s="80"/>
      <c r="EHC3" s="80"/>
      <c r="EHD3" s="80"/>
      <c r="EHE3" s="80"/>
      <c r="EHF3" s="80"/>
      <c r="EHG3" s="80"/>
      <c r="EHH3" s="80"/>
      <c r="EHI3" s="80"/>
      <c r="EHJ3" s="80"/>
      <c r="EHK3" s="80"/>
      <c r="EHL3" s="80"/>
      <c r="EHM3" s="80"/>
      <c r="EHN3" s="80"/>
      <c r="EHO3" s="80"/>
      <c r="EHP3" s="80"/>
      <c r="EHQ3" s="80"/>
      <c r="EHR3" s="80"/>
      <c r="EHS3" s="80"/>
      <c r="EHT3" s="80"/>
      <c r="EHU3" s="80"/>
      <c r="EHV3" s="80"/>
      <c r="EHW3" s="80"/>
      <c r="EHX3" s="80"/>
      <c r="EHY3" s="80"/>
      <c r="EHZ3" s="80"/>
      <c r="EIA3" s="80"/>
      <c r="EIB3" s="80"/>
      <c r="EIC3" s="80"/>
      <c r="EID3" s="80"/>
      <c r="EIE3" s="80"/>
      <c r="EIF3" s="80"/>
      <c r="EIG3" s="80"/>
      <c r="EIH3" s="80"/>
      <c r="EII3" s="80"/>
      <c r="EIJ3" s="80"/>
      <c r="EIK3" s="80"/>
      <c r="EIL3" s="80"/>
      <c r="EIM3" s="80"/>
      <c r="EIN3" s="80"/>
      <c r="EIO3" s="80"/>
      <c r="EIP3" s="80"/>
      <c r="EIQ3" s="80"/>
      <c r="EIR3" s="80"/>
      <c r="EIS3" s="80"/>
      <c r="EIT3" s="80"/>
      <c r="EIU3" s="80"/>
      <c r="EIV3" s="80"/>
      <c r="EIW3" s="80"/>
      <c r="EIX3" s="80"/>
      <c r="EIY3" s="80"/>
      <c r="EIZ3" s="80"/>
      <c r="EJA3" s="80"/>
      <c r="EJB3" s="80"/>
      <c r="EJC3" s="80"/>
      <c r="EJD3" s="80"/>
      <c r="EJE3" s="80"/>
      <c r="EJF3" s="80"/>
      <c r="EJG3" s="80"/>
      <c r="EJH3" s="80"/>
      <c r="EJI3" s="80"/>
      <c r="EJJ3" s="80"/>
      <c r="EJK3" s="80"/>
      <c r="EJL3" s="80"/>
      <c r="EJM3" s="80"/>
      <c r="EJN3" s="80"/>
      <c r="EJO3" s="80"/>
      <c r="EJP3" s="80"/>
      <c r="EJQ3" s="80"/>
      <c r="EJR3" s="80"/>
      <c r="EJS3" s="80"/>
      <c r="EJT3" s="80"/>
      <c r="EJU3" s="80"/>
      <c r="EJV3" s="80"/>
      <c r="EJW3" s="80"/>
      <c r="EJX3" s="80"/>
      <c r="EJY3" s="80"/>
      <c r="EJZ3" s="80"/>
      <c r="EKA3" s="80"/>
      <c r="EKB3" s="80"/>
      <c r="EKC3" s="80"/>
      <c r="EKD3" s="80"/>
      <c r="EKE3" s="80"/>
      <c r="EKF3" s="80"/>
      <c r="EKG3" s="80"/>
      <c r="EKH3" s="80"/>
      <c r="EKI3" s="80"/>
      <c r="EKJ3" s="80"/>
      <c r="EKK3" s="80"/>
      <c r="EKL3" s="80"/>
      <c r="EKM3" s="80"/>
      <c r="EKN3" s="80"/>
      <c r="EKO3" s="80"/>
      <c r="EKP3" s="80"/>
      <c r="EKQ3" s="80"/>
      <c r="EKR3" s="80"/>
      <c r="EKS3" s="80"/>
      <c r="EKT3" s="80"/>
      <c r="EKU3" s="80"/>
      <c r="EKV3" s="80"/>
      <c r="EKW3" s="80"/>
      <c r="EKX3" s="80"/>
      <c r="EKY3" s="80"/>
      <c r="EKZ3" s="80"/>
      <c r="ELA3" s="80"/>
      <c r="ELB3" s="80"/>
      <c r="ELC3" s="80"/>
      <c r="ELD3" s="80"/>
      <c r="ELE3" s="80"/>
      <c r="ELF3" s="80"/>
      <c r="ELG3" s="80"/>
      <c r="ELH3" s="80"/>
      <c r="ELI3" s="80"/>
      <c r="ELJ3" s="80"/>
      <c r="ELK3" s="80"/>
      <c r="ELL3" s="80"/>
      <c r="ELM3" s="80"/>
      <c r="ELN3" s="80"/>
      <c r="ELO3" s="80"/>
      <c r="ELP3" s="80"/>
      <c r="ELQ3" s="80"/>
      <c r="ELR3" s="80"/>
      <c r="ELS3" s="80"/>
      <c r="ELT3" s="80"/>
      <c r="ELU3" s="80"/>
      <c r="ELV3" s="80"/>
      <c r="ELW3" s="80"/>
      <c r="ELX3" s="80"/>
      <c r="ELY3" s="80"/>
      <c r="ELZ3" s="80"/>
      <c r="EMA3" s="80"/>
      <c r="EMB3" s="80"/>
      <c r="EMC3" s="80"/>
      <c r="EMD3" s="80"/>
      <c r="EME3" s="80"/>
      <c r="EMF3" s="80"/>
      <c r="EMG3" s="80"/>
      <c r="EMH3" s="80"/>
      <c r="EMI3" s="80"/>
      <c r="EMJ3" s="80"/>
      <c r="EMK3" s="80"/>
      <c r="EML3" s="80"/>
      <c r="EMM3" s="80"/>
      <c r="EMN3" s="80"/>
      <c r="EMO3" s="80"/>
      <c r="EMP3" s="80"/>
      <c r="EMQ3" s="80"/>
      <c r="EMR3" s="80"/>
      <c r="EMS3" s="80"/>
      <c r="EMT3" s="80"/>
      <c r="EMU3" s="80"/>
      <c r="EMV3" s="80"/>
      <c r="EMW3" s="80"/>
      <c r="EMX3" s="80"/>
      <c r="EMY3" s="80"/>
      <c r="EMZ3" s="80"/>
      <c r="ENA3" s="80"/>
      <c r="ENB3" s="80"/>
      <c r="ENC3" s="80"/>
      <c r="END3" s="80"/>
      <c r="ENE3" s="80"/>
      <c r="ENF3" s="80"/>
      <c r="ENG3" s="80"/>
      <c r="ENH3" s="80"/>
      <c r="ENI3" s="80"/>
      <c r="ENJ3" s="80"/>
      <c r="ENK3" s="80"/>
      <c r="ENL3" s="80"/>
      <c r="ENM3" s="80"/>
      <c r="ENN3" s="80"/>
      <c r="ENO3" s="80"/>
      <c r="ENP3" s="80"/>
      <c r="ENQ3" s="80"/>
      <c r="ENR3" s="80"/>
      <c r="ENS3" s="80"/>
      <c r="ENT3" s="80"/>
      <c r="ENU3" s="80"/>
      <c r="ENV3" s="80"/>
      <c r="ENW3" s="80"/>
      <c r="ENX3" s="80"/>
      <c r="ENY3" s="80"/>
      <c r="ENZ3" s="80"/>
      <c r="EOA3" s="80"/>
      <c r="EOB3" s="80"/>
      <c r="EOC3" s="80"/>
      <c r="EOD3" s="80"/>
      <c r="EOE3" s="80"/>
      <c r="EOF3" s="80"/>
      <c r="EOG3" s="80"/>
      <c r="EOH3" s="80"/>
      <c r="EOI3" s="80"/>
      <c r="EOJ3" s="80"/>
      <c r="EOK3" s="80"/>
      <c r="EOL3" s="80"/>
      <c r="EOM3" s="80"/>
      <c r="EON3" s="80"/>
      <c r="EOO3" s="80"/>
      <c r="EOP3" s="80"/>
      <c r="EOQ3" s="80"/>
      <c r="EOR3" s="80"/>
      <c r="EOS3" s="80"/>
      <c r="EOT3" s="80"/>
      <c r="EOU3" s="80"/>
      <c r="EOV3" s="80"/>
      <c r="EOW3" s="80"/>
      <c r="EOX3" s="80"/>
      <c r="EOY3" s="80"/>
      <c r="EOZ3" s="80"/>
      <c r="EPA3" s="80"/>
      <c r="EPB3" s="80"/>
      <c r="EPC3" s="80"/>
      <c r="EPD3" s="80"/>
      <c r="EPE3" s="80"/>
      <c r="EPF3" s="80"/>
      <c r="EPG3" s="80"/>
      <c r="EPH3" s="80"/>
      <c r="EPI3" s="80"/>
      <c r="EPJ3" s="80"/>
      <c r="EPK3" s="80"/>
      <c r="EPL3" s="80"/>
      <c r="EPM3" s="80"/>
      <c r="EPN3" s="80"/>
      <c r="EPO3" s="80"/>
      <c r="EPP3" s="80"/>
      <c r="EPQ3" s="80"/>
      <c r="EPR3" s="80"/>
      <c r="EPS3" s="80"/>
      <c r="EPT3" s="80"/>
      <c r="EPU3" s="80"/>
      <c r="EPV3" s="80"/>
      <c r="EPW3" s="80"/>
      <c r="EPX3" s="80"/>
      <c r="EPY3" s="80"/>
      <c r="EPZ3" s="80"/>
      <c r="EQA3" s="80"/>
      <c r="EQB3" s="80"/>
      <c r="EQC3" s="80"/>
      <c r="EQD3" s="80"/>
      <c r="EQE3" s="80"/>
      <c r="EQF3" s="80"/>
      <c r="EQG3" s="80"/>
      <c r="EQH3" s="80"/>
      <c r="EQI3" s="80"/>
      <c r="EQJ3" s="80"/>
      <c r="EQK3" s="80"/>
      <c r="EQL3" s="80"/>
      <c r="EQM3" s="80"/>
      <c r="EQN3" s="80"/>
      <c r="EQO3" s="80"/>
      <c r="EQP3" s="80"/>
      <c r="EQQ3" s="80"/>
      <c r="EQR3" s="80"/>
      <c r="EQS3" s="80"/>
      <c r="EQT3" s="80"/>
      <c r="EQU3" s="80"/>
      <c r="EQV3" s="80"/>
      <c r="EQW3" s="80"/>
      <c r="EQX3" s="80"/>
      <c r="EQY3" s="80"/>
      <c r="EQZ3" s="80"/>
      <c r="ERA3" s="80"/>
      <c r="ERB3" s="80"/>
      <c r="ERC3" s="80"/>
      <c r="ERD3" s="80"/>
      <c r="ERE3" s="80"/>
      <c r="ERF3" s="80"/>
      <c r="ERG3" s="80"/>
      <c r="ERH3" s="80"/>
      <c r="ERI3" s="80"/>
      <c r="ERJ3" s="80"/>
      <c r="ERK3" s="80"/>
      <c r="ERL3" s="80"/>
      <c r="ERM3" s="80"/>
      <c r="ERN3" s="80"/>
      <c r="ERO3" s="80"/>
      <c r="ERP3" s="80"/>
      <c r="ERQ3" s="80"/>
      <c r="ERR3" s="80"/>
      <c r="ERS3" s="80"/>
      <c r="ERT3" s="80"/>
      <c r="ERU3" s="80"/>
      <c r="ERV3" s="80"/>
      <c r="ERW3" s="80"/>
      <c r="ERX3" s="80"/>
      <c r="ERY3" s="80"/>
      <c r="ERZ3" s="80"/>
      <c r="ESA3" s="80"/>
      <c r="ESB3" s="80"/>
      <c r="ESC3" s="80"/>
      <c r="ESD3" s="80"/>
      <c r="ESE3" s="80"/>
      <c r="ESF3" s="80"/>
      <c r="ESG3" s="80"/>
      <c r="ESH3" s="80"/>
      <c r="ESI3" s="80"/>
      <c r="ESJ3" s="80"/>
      <c r="ESK3" s="80"/>
      <c r="ESL3" s="80"/>
      <c r="ESM3" s="80"/>
      <c r="ESN3" s="80"/>
      <c r="ESO3" s="80"/>
      <c r="ESP3" s="80"/>
      <c r="ESQ3" s="80"/>
      <c r="ESR3" s="80"/>
      <c r="ESS3" s="80"/>
      <c r="EST3" s="80"/>
      <c r="ESU3" s="80"/>
      <c r="ESV3" s="80"/>
      <c r="ESW3" s="80"/>
      <c r="ESX3" s="80"/>
      <c r="ESY3" s="80"/>
      <c r="ESZ3" s="80"/>
      <c r="ETA3" s="80"/>
      <c r="ETB3" s="80"/>
      <c r="ETC3" s="80"/>
      <c r="ETD3" s="80"/>
      <c r="ETE3" s="80"/>
      <c r="ETF3" s="80"/>
      <c r="ETG3" s="80"/>
      <c r="ETH3" s="80"/>
      <c r="ETI3" s="80"/>
      <c r="ETJ3" s="80"/>
      <c r="ETK3" s="80"/>
      <c r="ETL3" s="80"/>
      <c r="ETM3" s="80"/>
      <c r="ETN3" s="80"/>
      <c r="ETO3" s="80"/>
      <c r="ETP3" s="80"/>
      <c r="ETQ3" s="80"/>
      <c r="ETR3" s="80"/>
      <c r="ETS3" s="80"/>
      <c r="ETT3" s="80"/>
      <c r="ETU3" s="80"/>
      <c r="ETV3" s="80"/>
      <c r="ETW3" s="80"/>
      <c r="ETX3" s="80"/>
      <c r="ETY3" s="80"/>
      <c r="ETZ3" s="80"/>
      <c r="EUA3" s="80"/>
      <c r="EUB3" s="80"/>
      <c r="EUC3" s="80"/>
      <c r="EUD3" s="80"/>
      <c r="EUE3" s="80"/>
      <c r="EUF3" s="80"/>
      <c r="EUG3" s="80"/>
      <c r="EUH3" s="80"/>
      <c r="EUI3" s="80"/>
      <c r="EUJ3" s="80"/>
      <c r="EUK3" s="80"/>
      <c r="EUL3" s="80"/>
      <c r="EUM3" s="80"/>
      <c r="EUN3" s="80"/>
      <c r="EUO3" s="80"/>
      <c r="EUP3" s="80"/>
      <c r="EUQ3" s="80"/>
      <c r="EUR3" s="80"/>
      <c r="EUS3" s="80"/>
      <c r="EUT3" s="80"/>
      <c r="EUU3" s="80"/>
      <c r="EUV3" s="80"/>
      <c r="EUW3" s="80"/>
      <c r="EUX3" s="80"/>
      <c r="EUY3" s="80"/>
      <c r="EUZ3" s="80"/>
      <c r="EVA3" s="80"/>
      <c r="EVB3" s="80"/>
      <c r="EVC3" s="80"/>
      <c r="EVD3" s="80"/>
      <c r="EVE3" s="80"/>
      <c r="EVF3" s="80"/>
      <c r="EVG3" s="80"/>
      <c r="EVH3" s="80"/>
      <c r="EVI3" s="80"/>
      <c r="EVJ3" s="80"/>
      <c r="EVK3" s="80"/>
      <c r="EVL3" s="80"/>
      <c r="EVM3" s="80"/>
      <c r="EVN3" s="80"/>
      <c r="EVO3" s="80"/>
      <c r="EVP3" s="80"/>
      <c r="EVQ3" s="80"/>
      <c r="EVR3" s="80"/>
      <c r="EVS3" s="80"/>
      <c r="EVT3" s="80"/>
      <c r="EVU3" s="80"/>
      <c r="EVV3" s="80"/>
      <c r="EVW3" s="80"/>
      <c r="EVX3" s="80"/>
      <c r="EVY3" s="80"/>
      <c r="EVZ3" s="80"/>
      <c r="EWA3" s="80"/>
      <c r="EWB3" s="80"/>
      <c r="EWC3" s="80"/>
      <c r="EWD3" s="80"/>
      <c r="EWE3" s="80"/>
      <c r="EWF3" s="80"/>
      <c r="EWG3" s="80"/>
      <c r="EWH3" s="80"/>
      <c r="EWI3" s="80"/>
      <c r="EWJ3" s="80"/>
      <c r="EWK3" s="80"/>
      <c r="EWL3" s="80"/>
      <c r="EWM3" s="80"/>
      <c r="EWN3" s="80"/>
      <c r="EWO3" s="80"/>
      <c r="EWP3" s="80"/>
      <c r="EWQ3" s="80"/>
      <c r="EWR3" s="80"/>
      <c r="EWS3" s="80"/>
      <c r="EWT3" s="80"/>
      <c r="EWU3" s="80"/>
      <c r="EWV3" s="80"/>
      <c r="EWW3" s="80"/>
      <c r="EWX3" s="80"/>
      <c r="EWY3" s="80"/>
      <c r="EWZ3" s="80"/>
      <c r="EXA3" s="80"/>
      <c r="EXB3" s="80"/>
      <c r="EXC3" s="80"/>
      <c r="EXD3" s="80"/>
      <c r="EXE3" s="80"/>
      <c r="EXF3" s="80"/>
      <c r="EXG3" s="80"/>
      <c r="EXH3" s="80"/>
      <c r="EXI3" s="80"/>
      <c r="EXJ3" s="80"/>
      <c r="EXK3" s="80"/>
      <c r="EXL3" s="80"/>
      <c r="EXM3" s="80"/>
      <c r="EXN3" s="80"/>
      <c r="EXO3" s="80"/>
      <c r="EXP3" s="80"/>
      <c r="EXQ3" s="80"/>
      <c r="EXR3" s="80"/>
      <c r="EXS3" s="80"/>
      <c r="EXT3" s="80"/>
      <c r="EXU3" s="80"/>
      <c r="EXV3" s="80"/>
      <c r="EXW3" s="80"/>
      <c r="EXX3" s="80"/>
      <c r="EXY3" s="80"/>
      <c r="EXZ3" s="80"/>
      <c r="EYA3" s="80"/>
      <c r="EYB3" s="80"/>
      <c r="EYC3" s="80"/>
      <c r="EYD3" s="80"/>
      <c r="EYE3" s="80"/>
      <c r="EYF3" s="80"/>
      <c r="EYG3" s="80"/>
      <c r="EYH3" s="80"/>
      <c r="EYI3" s="80"/>
      <c r="EYJ3" s="80"/>
      <c r="EYK3" s="80"/>
      <c r="EYL3" s="80"/>
      <c r="EYM3" s="80"/>
      <c r="EYN3" s="80"/>
      <c r="EYO3" s="80"/>
      <c r="EYP3" s="80"/>
      <c r="EYQ3" s="80"/>
      <c r="EYR3" s="80"/>
      <c r="EYS3" s="80"/>
      <c r="EYT3" s="80"/>
      <c r="EYU3" s="80"/>
      <c r="EYV3" s="80"/>
      <c r="EYW3" s="80"/>
      <c r="EYX3" s="80"/>
      <c r="EYY3" s="80"/>
      <c r="EYZ3" s="80"/>
      <c r="EZA3" s="80"/>
      <c r="EZB3" s="80"/>
      <c r="EZC3" s="80"/>
      <c r="EZD3" s="80"/>
      <c r="EZE3" s="80"/>
      <c r="EZF3" s="80"/>
      <c r="EZG3" s="80"/>
      <c r="EZH3" s="80"/>
      <c r="EZI3" s="80"/>
      <c r="EZJ3" s="80"/>
      <c r="EZK3" s="80"/>
      <c r="EZL3" s="80"/>
      <c r="EZM3" s="80"/>
      <c r="EZN3" s="80"/>
      <c r="EZO3" s="80"/>
      <c r="EZP3" s="80"/>
      <c r="EZQ3" s="80"/>
      <c r="EZR3" s="80"/>
      <c r="EZS3" s="80"/>
      <c r="EZT3" s="80"/>
      <c r="EZU3" s="80"/>
      <c r="EZV3" s="80"/>
      <c r="EZW3" s="80"/>
      <c r="EZX3" s="80"/>
      <c r="EZY3" s="80"/>
      <c r="EZZ3" s="80"/>
      <c r="FAA3" s="80"/>
      <c r="FAB3" s="80"/>
      <c r="FAC3" s="80"/>
      <c r="FAD3" s="80"/>
      <c r="FAE3" s="80"/>
      <c r="FAF3" s="80"/>
      <c r="FAG3" s="80"/>
      <c r="FAH3" s="80"/>
      <c r="FAI3" s="80"/>
      <c r="FAJ3" s="80"/>
      <c r="FAK3" s="80"/>
      <c r="FAL3" s="80"/>
      <c r="FAM3" s="80"/>
      <c r="FAN3" s="80"/>
      <c r="FAO3" s="80"/>
      <c r="FAP3" s="80"/>
      <c r="FAQ3" s="80"/>
      <c r="FAR3" s="80"/>
      <c r="FAS3" s="80"/>
      <c r="FAT3" s="80"/>
      <c r="FAU3" s="80"/>
      <c r="FAV3" s="80"/>
      <c r="FAW3" s="80"/>
      <c r="FAX3" s="80"/>
      <c r="FAY3" s="80"/>
      <c r="FAZ3" s="80"/>
      <c r="FBA3" s="80"/>
      <c r="FBB3" s="80"/>
      <c r="FBC3" s="80"/>
      <c r="FBD3" s="80"/>
      <c r="FBE3" s="80"/>
      <c r="FBF3" s="80"/>
      <c r="FBG3" s="80"/>
      <c r="FBH3" s="80"/>
      <c r="FBI3" s="80"/>
      <c r="FBJ3" s="80"/>
      <c r="FBK3" s="80"/>
      <c r="FBL3" s="80"/>
      <c r="FBM3" s="80"/>
      <c r="FBN3" s="80"/>
      <c r="FBO3" s="80"/>
      <c r="FBP3" s="80"/>
      <c r="FBQ3" s="80"/>
      <c r="FBR3" s="80"/>
      <c r="FBS3" s="80"/>
      <c r="FBT3" s="80"/>
      <c r="FBU3" s="80"/>
      <c r="FBV3" s="80"/>
      <c r="FBW3" s="80"/>
      <c r="FBX3" s="80"/>
      <c r="FBY3" s="80"/>
      <c r="FBZ3" s="80"/>
      <c r="FCA3" s="80"/>
      <c r="FCB3" s="80"/>
      <c r="FCC3" s="80"/>
      <c r="FCD3" s="80"/>
      <c r="FCE3" s="80"/>
      <c r="FCF3" s="80"/>
      <c r="FCG3" s="80"/>
      <c r="FCH3" s="80"/>
      <c r="FCI3" s="80"/>
      <c r="FCJ3" s="80"/>
      <c r="FCK3" s="80"/>
      <c r="FCL3" s="80"/>
      <c r="FCM3" s="80"/>
      <c r="FCN3" s="80"/>
      <c r="FCO3" s="80"/>
      <c r="FCP3" s="80"/>
      <c r="FCQ3" s="80"/>
      <c r="FCR3" s="80"/>
      <c r="FCS3" s="80"/>
      <c r="FCT3" s="80"/>
      <c r="FCU3" s="80"/>
      <c r="FCV3" s="80"/>
      <c r="FCW3" s="80"/>
      <c r="FCX3" s="80"/>
      <c r="FCY3" s="80"/>
      <c r="FCZ3" s="80"/>
      <c r="FDA3" s="80"/>
      <c r="FDB3" s="80"/>
      <c r="FDC3" s="80"/>
      <c r="FDD3" s="80"/>
      <c r="FDE3" s="80"/>
      <c r="FDF3" s="80"/>
      <c r="FDG3" s="80"/>
      <c r="FDH3" s="80"/>
      <c r="FDI3" s="80"/>
      <c r="FDJ3" s="80"/>
      <c r="FDK3" s="80"/>
      <c r="FDL3" s="80"/>
      <c r="FDM3" s="80"/>
      <c r="FDN3" s="80"/>
      <c r="FDO3" s="80"/>
      <c r="FDP3" s="80"/>
      <c r="FDQ3" s="80"/>
      <c r="FDR3" s="80"/>
      <c r="FDS3" s="80"/>
      <c r="FDT3" s="80"/>
      <c r="FDU3" s="80"/>
      <c r="FDV3" s="80"/>
      <c r="FDW3" s="80"/>
      <c r="FDX3" s="80"/>
      <c r="FDY3" s="80"/>
      <c r="FDZ3" s="80"/>
      <c r="FEA3" s="80"/>
      <c r="FEB3" s="80"/>
      <c r="FEC3" s="80"/>
      <c r="FED3" s="80"/>
      <c r="FEE3" s="80"/>
      <c r="FEF3" s="80"/>
      <c r="FEG3" s="80"/>
      <c r="FEH3" s="80"/>
      <c r="FEI3" s="80"/>
      <c r="FEJ3" s="80"/>
      <c r="FEK3" s="80"/>
      <c r="FEL3" s="80"/>
      <c r="FEM3" s="80"/>
      <c r="FEN3" s="80"/>
      <c r="FEO3" s="80"/>
      <c r="FEP3" s="80"/>
      <c r="FEQ3" s="80"/>
      <c r="FER3" s="80"/>
      <c r="FES3" s="80"/>
      <c r="FET3" s="80"/>
      <c r="FEU3" s="80"/>
      <c r="FEV3" s="80"/>
      <c r="FEW3" s="80"/>
      <c r="FEX3" s="80"/>
      <c r="FEY3" s="80"/>
      <c r="FEZ3" s="80"/>
      <c r="FFA3" s="80"/>
      <c r="FFB3" s="80"/>
      <c r="FFC3" s="80"/>
      <c r="FFD3" s="80"/>
      <c r="FFE3" s="80"/>
      <c r="FFF3" s="80"/>
      <c r="FFG3" s="80"/>
      <c r="FFH3" s="80"/>
      <c r="FFI3" s="80"/>
      <c r="FFJ3" s="80"/>
      <c r="FFK3" s="80"/>
      <c r="FFL3" s="80"/>
      <c r="FFM3" s="80"/>
      <c r="FFN3" s="80"/>
      <c r="FFO3" s="80"/>
      <c r="FFP3" s="80"/>
      <c r="FFQ3" s="80"/>
      <c r="FFR3" s="80"/>
      <c r="FFS3" s="80"/>
      <c r="FFT3" s="80"/>
      <c r="FFU3" s="80"/>
      <c r="FFV3" s="80"/>
      <c r="FFW3" s="80"/>
      <c r="FFX3" s="80"/>
      <c r="FFY3" s="80"/>
      <c r="FFZ3" s="80"/>
      <c r="FGA3" s="80"/>
      <c r="FGB3" s="80"/>
      <c r="FGC3" s="80"/>
      <c r="FGD3" s="80"/>
      <c r="FGE3" s="80"/>
      <c r="FGF3" s="80"/>
      <c r="FGG3" s="80"/>
      <c r="FGH3" s="80"/>
      <c r="FGI3" s="80"/>
      <c r="FGJ3" s="80"/>
      <c r="FGK3" s="80"/>
      <c r="FGL3" s="80"/>
      <c r="FGM3" s="80"/>
      <c r="FGN3" s="80"/>
      <c r="FGO3" s="80"/>
      <c r="FGP3" s="80"/>
      <c r="FGQ3" s="80"/>
      <c r="FGR3" s="80"/>
      <c r="FGS3" s="80"/>
      <c r="FGT3" s="80"/>
      <c r="FGU3" s="80"/>
      <c r="FGV3" s="80"/>
      <c r="FGW3" s="80"/>
      <c r="FGX3" s="80"/>
      <c r="FGY3" s="80"/>
      <c r="FGZ3" s="80"/>
      <c r="FHA3" s="80"/>
      <c r="FHB3" s="80"/>
      <c r="FHC3" s="80"/>
      <c r="FHD3" s="80"/>
      <c r="FHE3" s="80"/>
      <c r="FHF3" s="80"/>
      <c r="FHG3" s="80"/>
      <c r="FHH3" s="80"/>
      <c r="FHI3" s="80"/>
      <c r="FHJ3" s="80"/>
      <c r="FHK3" s="80"/>
      <c r="FHL3" s="80"/>
      <c r="FHM3" s="80"/>
      <c r="FHN3" s="80"/>
      <c r="FHO3" s="80"/>
      <c r="FHP3" s="80"/>
      <c r="FHQ3" s="80"/>
      <c r="FHR3" s="80"/>
      <c r="FHS3" s="80"/>
      <c r="FHT3" s="80"/>
      <c r="FHU3" s="80"/>
      <c r="FHV3" s="80"/>
      <c r="FHW3" s="80"/>
      <c r="FHX3" s="80"/>
      <c r="FHY3" s="80"/>
      <c r="FHZ3" s="80"/>
      <c r="FIA3" s="80"/>
      <c r="FIB3" s="80"/>
      <c r="FIC3" s="80"/>
      <c r="FID3" s="80"/>
      <c r="FIE3" s="80"/>
      <c r="FIF3" s="80"/>
      <c r="FIG3" s="80"/>
      <c r="FIH3" s="80"/>
      <c r="FII3" s="80"/>
      <c r="FIJ3" s="80"/>
      <c r="FIK3" s="80"/>
      <c r="FIL3" s="80"/>
      <c r="FIM3" s="80"/>
      <c r="FIN3" s="80"/>
      <c r="FIO3" s="80"/>
      <c r="FIP3" s="80"/>
      <c r="FIQ3" s="80"/>
      <c r="FIR3" s="80"/>
      <c r="FIS3" s="80"/>
      <c r="FIT3" s="80"/>
      <c r="FIU3" s="80"/>
      <c r="FIV3" s="80"/>
      <c r="FIW3" s="80"/>
      <c r="FIX3" s="80"/>
      <c r="FIY3" s="80"/>
      <c r="FIZ3" s="80"/>
      <c r="FJA3" s="80"/>
      <c r="FJB3" s="80"/>
      <c r="FJC3" s="80"/>
      <c r="FJD3" s="80"/>
      <c r="FJE3" s="80"/>
      <c r="FJF3" s="80"/>
      <c r="FJG3" s="80"/>
      <c r="FJH3" s="80"/>
      <c r="FJI3" s="80"/>
      <c r="FJJ3" s="80"/>
      <c r="FJK3" s="80"/>
      <c r="FJL3" s="80"/>
      <c r="FJM3" s="80"/>
      <c r="FJN3" s="80"/>
      <c r="FJO3" s="80"/>
      <c r="FJP3" s="80"/>
      <c r="FJQ3" s="80"/>
      <c r="FJR3" s="80"/>
      <c r="FJS3" s="80"/>
      <c r="FJT3" s="80"/>
      <c r="FJU3" s="80"/>
      <c r="FJV3" s="80"/>
      <c r="FJW3" s="80"/>
      <c r="FJX3" s="80"/>
      <c r="FJY3" s="80"/>
      <c r="FJZ3" s="80"/>
      <c r="FKA3" s="80"/>
      <c r="FKB3" s="80"/>
      <c r="FKC3" s="80"/>
      <c r="FKD3" s="80"/>
      <c r="FKE3" s="80"/>
      <c r="FKF3" s="80"/>
      <c r="FKG3" s="80"/>
      <c r="FKH3" s="80"/>
      <c r="FKI3" s="80"/>
      <c r="FKJ3" s="80"/>
      <c r="FKK3" s="80"/>
      <c r="FKL3" s="80"/>
      <c r="FKM3" s="80"/>
      <c r="FKN3" s="80"/>
      <c r="FKO3" s="80"/>
      <c r="FKP3" s="80"/>
      <c r="FKQ3" s="80"/>
      <c r="FKR3" s="80"/>
      <c r="FKS3" s="80"/>
      <c r="FKT3" s="80"/>
      <c r="FKU3" s="80"/>
      <c r="FKV3" s="80"/>
      <c r="FKW3" s="80"/>
      <c r="FKX3" s="80"/>
      <c r="FKY3" s="80"/>
      <c r="FKZ3" s="80"/>
      <c r="FLA3" s="80"/>
      <c r="FLB3" s="80"/>
      <c r="FLC3" s="80"/>
      <c r="FLD3" s="80"/>
      <c r="FLE3" s="80"/>
      <c r="FLF3" s="80"/>
      <c r="FLG3" s="80"/>
      <c r="FLH3" s="80"/>
      <c r="FLI3" s="80"/>
      <c r="FLJ3" s="80"/>
      <c r="FLK3" s="80"/>
      <c r="FLL3" s="80"/>
      <c r="FLM3" s="80"/>
      <c r="FLN3" s="80"/>
      <c r="FLO3" s="80"/>
      <c r="FLP3" s="80"/>
      <c r="FLQ3" s="80"/>
      <c r="FLR3" s="80"/>
      <c r="FLS3" s="80"/>
      <c r="FLT3" s="80"/>
      <c r="FLU3" s="80"/>
      <c r="FLV3" s="80"/>
      <c r="FLW3" s="80"/>
      <c r="FLX3" s="80"/>
      <c r="FLY3" s="80"/>
      <c r="FLZ3" s="80"/>
      <c r="FMA3" s="80"/>
      <c r="FMB3" s="80"/>
      <c r="FMC3" s="80"/>
      <c r="FMD3" s="80"/>
      <c r="FME3" s="80"/>
      <c r="FMF3" s="80"/>
      <c r="FMG3" s="80"/>
      <c r="FMH3" s="80"/>
      <c r="FMI3" s="80"/>
      <c r="FMJ3" s="80"/>
      <c r="FMK3" s="80"/>
      <c r="FML3" s="80"/>
      <c r="FMM3" s="80"/>
      <c r="FMN3" s="80"/>
      <c r="FMO3" s="80"/>
      <c r="FMP3" s="80"/>
      <c r="FMQ3" s="80"/>
      <c r="FMR3" s="80"/>
      <c r="FMS3" s="80"/>
      <c r="FMT3" s="80"/>
      <c r="FMU3" s="80"/>
      <c r="FMV3" s="80"/>
      <c r="FMW3" s="80"/>
      <c r="FMX3" s="80"/>
      <c r="FMY3" s="80"/>
      <c r="FMZ3" s="80"/>
      <c r="FNA3" s="80"/>
      <c r="FNB3" s="80"/>
      <c r="FNC3" s="80"/>
      <c r="FND3" s="80"/>
      <c r="FNE3" s="80"/>
      <c r="FNF3" s="80"/>
      <c r="FNG3" s="80"/>
      <c r="FNH3" s="80"/>
      <c r="FNI3" s="80"/>
      <c r="FNJ3" s="80"/>
      <c r="FNK3" s="80"/>
      <c r="FNL3" s="80"/>
      <c r="FNM3" s="80"/>
      <c r="FNN3" s="80"/>
      <c r="FNO3" s="80"/>
      <c r="FNP3" s="80"/>
      <c r="FNQ3" s="80"/>
      <c r="FNR3" s="80"/>
      <c r="FNS3" s="80"/>
      <c r="FNT3" s="80"/>
      <c r="FNU3" s="80"/>
      <c r="FNV3" s="80"/>
      <c r="FNW3" s="80"/>
      <c r="FNX3" s="80"/>
      <c r="FNY3" s="80"/>
      <c r="FNZ3" s="80"/>
      <c r="FOA3" s="80"/>
      <c r="FOB3" s="80"/>
      <c r="FOC3" s="80"/>
      <c r="FOD3" s="80"/>
      <c r="FOE3" s="80"/>
      <c r="FOF3" s="80"/>
      <c r="FOG3" s="80"/>
      <c r="FOH3" s="80"/>
      <c r="FOI3" s="80"/>
      <c r="FOJ3" s="80"/>
      <c r="FOK3" s="80"/>
      <c r="FOL3" s="80"/>
      <c r="FOM3" s="80"/>
      <c r="FON3" s="80"/>
      <c r="FOO3" s="80"/>
      <c r="FOP3" s="80"/>
      <c r="FOQ3" s="80"/>
      <c r="FOR3" s="80"/>
      <c r="FOS3" s="80"/>
      <c r="FOT3" s="80"/>
      <c r="FOU3" s="80"/>
      <c r="FOV3" s="80"/>
      <c r="FOW3" s="80"/>
      <c r="FOX3" s="80"/>
      <c r="FOY3" s="80"/>
      <c r="FOZ3" s="80"/>
      <c r="FPA3" s="80"/>
      <c r="FPB3" s="80"/>
      <c r="FPC3" s="80"/>
      <c r="FPD3" s="80"/>
      <c r="FPE3" s="80"/>
      <c r="FPF3" s="80"/>
      <c r="FPG3" s="80"/>
      <c r="FPH3" s="80"/>
      <c r="FPI3" s="80"/>
      <c r="FPJ3" s="80"/>
      <c r="FPK3" s="80"/>
      <c r="FPL3" s="80"/>
      <c r="FPM3" s="80"/>
      <c r="FPN3" s="80"/>
      <c r="FPO3" s="80"/>
      <c r="FPP3" s="80"/>
      <c r="FPQ3" s="80"/>
      <c r="FPR3" s="80"/>
      <c r="FPS3" s="80"/>
      <c r="FPT3" s="80"/>
      <c r="FPU3" s="80"/>
      <c r="FPV3" s="80"/>
      <c r="FPW3" s="80"/>
      <c r="FPX3" s="80"/>
      <c r="FPY3" s="80"/>
      <c r="FPZ3" s="80"/>
      <c r="FQA3" s="80"/>
      <c r="FQB3" s="80"/>
      <c r="FQC3" s="80"/>
      <c r="FQD3" s="80"/>
      <c r="FQE3" s="80"/>
      <c r="FQF3" s="80"/>
      <c r="FQG3" s="80"/>
      <c r="FQH3" s="80"/>
      <c r="FQI3" s="80"/>
      <c r="FQJ3" s="80"/>
      <c r="FQK3" s="80"/>
      <c r="FQL3" s="80"/>
      <c r="FQM3" s="80"/>
      <c r="FQN3" s="80"/>
      <c r="FQO3" s="80"/>
      <c r="FQP3" s="80"/>
      <c r="FQQ3" s="80"/>
      <c r="FQR3" s="80"/>
      <c r="FQS3" s="80"/>
      <c r="FQT3" s="80"/>
      <c r="FQU3" s="80"/>
      <c r="FQV3" s="80"/>
      <c r="FQW3" s="80"/>
      <c r="FQX3" s="80"/>
      <c r="FQY3" s="80"/>
      <c r="FQZ3" s="80"/>
      <c r="FRA3" s="80"/>
      <c r="FRB3" s="80"/>
      <c r="FRC3" s="80"/>
      <c r="FRD3" s="80"/>
      <c r="FRE3" s="80"/>
      <c r="FRF3" s="80"/>
      <c r="FRG3" s="80"/>
      <c r="FRH3" s="80"/>
      <c r="FRI3" s="80"/>
      <c r="FRJ3" s="80"/>
      <c r="FRK3" s="80"/>
      <c r="FRL3" s="80"/>
      <c r="FRM3" s="80"/>
      <c r="FRN3" s="80"/>
      <c r="FRO3" s="80"/>
      <c r="FRP3" s="80"/>
      <c r="FRQ3" s="80"/>
      <c r="FRR3" s="80"/>
      <c r="FRS3" s="80"/>
      <c r="FRT3" s="80"/>
      <c r="FRU3" s="80"/>
      <c r="FRV3" s="80"/>
      <c r="FRW3" s="80"/>
      <c r="FRX3" s="80"/>
      <c r="FRY3" s="80"/>
      <c r="FRZ3" s="80"/>
      <c r="FSA3" s="80"/>
      <c r="FSB3" s="80"/>
      <c r="FSC3" s="80"/>
      <c r="FSD3" s="80"/>
      <c r="FSE3" s="80"/>
      <c r="FSF3" s="80"/>
      <c r="FSG3" s="80"/>
      <c r="FSH3" s="80"/>
      <c r="FSI3" s="80"/>
      <c r="FSJ3" s="80"/>
      <c r="FSK3" s="80"/>
      <c r="FSL3" s="80"/>
      <c r="FSM3" s="80"/>
      <c r="FSN3" s="80"/>
      <c r="FSO3" s="80"/>
      <c r="FSP3" s="80"/>
      <c r="FSQ3" s="80"/>
      <c r="FSR3" s="80"/>
      <c r="FSS3" s="80"/>
      <c r="FST3" s="80"/>
      <c r="FSU3" s="80"/>
      <c r="FSV3" s="80"/>
      <c r="FSW3" s="80"/>
      <c r="FSX3" s="80"/>
      <c r="FSY3" s="80"/>
      <c r="FSZ3" s="80"/>
      <c r="FTA3" s="80"/>
      <c r="FTB3" s="80"/>
      <c r="FTC3" s="80"/>
      <c r="FTD3" s="80"/>
      <c r="FTE3" s="80"/>
      <c r="FTF3" s="80"/>
      <c r="FTG3" s="80"/>
      <c r="FTH3" s="80"/>
      <c r="FTI3" s="80"/>
      <c r="FTJ3" s="80"/>
      <c r="FTK3" s="80"/>
      <c r="FTL3" s="80"/>
      <c r="FTM3" s="80"/>
      <c r="FTN3" s="80"/>
      <c r="FTO3" s="80"/>
      <c r="FTP3" s="80"/>
      <c r="FTQ3" s="80"/>
      <c r="FTR3" s="80"/>
      <c r="FTS3" s="80"/>
      <c r="FTT3" s="80"/>
      <c r="FTU3" s="80"/>
      <c r="FTV3" s="80"/>
      <c r="FTW3" s="80"/>
      <c r="FTX3" s="80"/>
      <c r="FTY3" s="80"/>
      <c r="FTZ3" s="80"/>
      <c r="FUA3" s="80"/>
      <c r="FUB3" s="80"/>
      <c r="FUC3" s="80"/>
      <c r="FUD3" s="80"/>
      <c r="FUE3" s="80"/>
      <c r="FUF3" s="80"/>
      <c r="FUG3" s="80"/>
      <c r="FUH3" s="80"/>
      <c r="FUI3" s="80"/>
      <c r="FUJ3" s="80"/>
      <c r="FUK3" s="80"/>
      <c r="FUL3" s="80"/>
      <c r="FUM3" s="80"/>
      <c r="FUN3" s="80"/>
      <c r="FUO3" s="80"/>
      <c r="FUP3" s="80"/>
      <c r="FUQ3" s="80"/>
      <c r="FUR3" s="80"/>
      <c r="FUS3" s="80"/>
      <c r="FUT3" s="80"/>
      <c r="FUU3" s="80"/>
      <c r="FUV3" s="80"/>
      <c r="FUW3" s="80"/>
      <c r="FUX3" s="80"/>
      <c r="FUY3" s="80"/>
      <c r="FUZ3" s="80"/>
      <c r="FVA3" s="80"/>
      <c r="FVB3" s="80"/>
      <c r="FVC3" s="80"/>
      <c r="FVD3" s="80"/>
      <c r="FVE3" s="80"/>
      <c r="FVF3" s="80"/>
      <c r="FVG3" s="80"/>
      <c r="FVH3" s="80"/>
      <c r="FVI3" s="80"/>
      <c r="FVJ3" s="80"/>
      <c r="FVK3" s="80"/>
      <c r="FVL3" s="80"/>
      <c r="FVM3" s="80"/>
      <c r="FVN3" s="80"/>
      <c r="FVO3" s="80"/>
      <c r="FVP3" s="80"/>
      <c r="FVQ3" s="80"/>
      <c r="FVR3" s="80"/>
      <c r="FVS3" s="80"/>
      <c r="FVT3" s="80"/>
      <c r="FVU3" s="80"/>
      <c r="FVV3" s="80"/>
      <c r="FVW3" s="80"/>
      <c r="FVX3" s="80"/>
      <c r="FVY3" s="80"/>
      <c r="FVZ3" s="80"/>
      <c r="FWA3" s="80"/>
      <c r="FWB3" s="80"/>
      <c r="FWC3" s="80"/>
      <c r="FWD3" s="80"/>
      <c r="FWE3" s="80"/>
      <c r="FWF3" s="80"/>
      <c r="FWG3" s="80"/>
      <c r="FWH3" s="80"/>
      <c r="FWI3" s="80"/>
      <c r="FWJ3" s="80"/>
      <c r="FWK3" s="80"/>
      <c r="FWL3" s="80"/>
      <c r="FWM3" s="80"/>
      <c r="FWN3" s="80"/>
      <c r="FWO3" s="80"/>
      <c r="FWP3" s="80"/>
      <c r="FWQ3" s="80"/>
      <c r="FWR3" s="80"/>
      <c r="FWS3" s="80"/>
      <c r="FWT3" s="80"/>
      <c r="FWU3" s="80"/>
      <c r="FWV3" s="80"/>
      <c r="FWW3" s="80"/>
      <c r="FWX3" s="80"/>
      <c r="FWY3" s="80"/>
      <c r="FWZ3" s="80"/>
      <c r="FXA3" s="80"/>
      <c r="FXB3" s="80"/>
      <c r="FXC3" s="80"/>
      <c r="FXD3" s="80"/>
      <c r="FXE3" s="80"/>
      <c r="FXF3" s="80"/>
      <c r="FXG3" s="80"/>
      <c r="FXH3" s="80"/>
      <c r="FXI3" s="80"/>
      <c r="FXJ3" s="80"/>
      <c r="FXK3" s="80"/>
      <c r="FXL3" s="80"/>
      <c r="FXM3" s="80"/>
      <c r="FXN3" s="80"/>
      <c r="FXO3" s="80"/>
      <c r="FXP3" s="80"/>
      <c r="FXQ3" s="80"/>
      <c r="FXR3" s="80"/>
      <c r="FXS3" s="80"/>
      <c r="FXT3" s="80"/>
      <c r="FXU3" s="80"/>
      <c r="FXV3" s="80"/>
      <c r="FXW3" s="80"/>
      <c r="FXX3" s="80"/>
      <c r="FXY3" s="80"/>
      <c r="FXZ3" s="80"/>
      <c r="FYA3" s="80"/>
      <c r="FYB3" s="80"/>
      <c r="FYC3" s="80"/>
      <c r="FYD3" s="80"/>
      <c r="FYE3" s="80"/>
      <c r="FYF3" s="80"/>
      <c r="FYG3" s="80"/>
      <c r="FYH3" s="80"/>
      <c r="FYI3" s="80"/>
      <c r="FYJ3" s="80"/>
      <c r="FYK3" s="80"/>
      <c r="FYL3" s="80"/>
      <c r="FYM3" s="80"/>
      <c r="FYN3" s="80"/>
      <c r="FYO3" s="80"/>
      <c r="FYP3" s="80"/>
      <c r="FYQ3" s="80"/>
      <c r="FYR3" s="80"/>
      <c r="FYS3" s="80"/>
      <c r="FYT3" s="80"/>
      <c r="FYU3" s="80"/>
      <c r="FYV3" s="80"/>
      <c r="FYW3" s="80"/>
      <c r="FYX3" s="80"/>
      <c r="FYY3" s="80"/>
      <c r="FYZ3" s="80"/>
      <c r="FZA3" s="80"/>
      <c r="FZB3" s="80"/>
      <c r="FZC3" s="80"/>
      <c r="FZD3" s="80"/>
      <c r="FZE3" s="80"/>
      <c r="FZF3" s="80"/>
      <c r="FZG3" s="80"/>
      <c r="FZH3" s="80"/>
      <c r="FZI3" s="80"/>
      <c r="FZJ3" s="80"/>
      <c r="FZK3" s="80"/>
      <c r="FZL3" s="80"/>
      <c r="FZM3" s="80"/>
      <c r="FZN3" s="80"/>
      <c r="FZO3" s="80"/>
      <c r="FZP3" s="80"/>
      <c r="FZQ3" s="80"/>
      <c r="FZR3" s="80"/>
      <c r="FZS3" s="80"/>
      <c r="FZT3" s="80"/>
      <c r="FZU3" s="80"/>
      <c r="FZV3" s="80"/>
      <c r="FZW3" s="80"/>
      <c r="FZX3" s="80"/>
      <c r="FZY3" s="80"/>
      <c r="FZZ3" s="80"/>
      <c r="GAA3" s="80"/>
      <c r="GAB3" s="80"/>
      <c r="GAC3" s="80"/>
      <c r="GAD3" s="80"/>
      <c r="GAE3" s="80"/>
      <c r="GAF3" s="80"/>
      <c r="GAG3" s="80"/>
      <c r="GAH3" s="80"/>
      <c r="GAI3" s="80"/>
      <c r="GAJ3" s="80"/>
      <c r="GAK3" s="80"/>
      <c r="GAL3" s="80"/>
      <c r="GAM3" s="80"/>
      <c r="GAN3" s="80"/>
      <c r="GAO3" s="80"/>
      <c r="GAP3" s="80"/>
      <c r="GAQ3" s="80"/>
      <c r="GAR3" s="80"/>
      <c r="GAS3" s="80"/>
      <c r="GAT3" s="80"/>
      <c r="GAU3" s="80"/>
      <c r="GAV3" s="80"/>
      <c r="GAW3" s="80"/>
      <c r="GAX3" s="80"/>
      <c r="GAY3" s="80"/>
      <c r="GAZ3" s="80"/>
      <c r="GBA3" s="80"/>
      <c r="GBB3" s="80"/>
      <c r="GBC3" s="80"/>
      <c r="GBD3" s="80"/>
      <c r="GBE3" s="80"/>
      <c r="GBF3" s="80"/>
      <c r="GBG3" s="80"/>
      <c r="GBH3" s="80"/>
      <c r="GBI3" s="80"/>
      <c r="GBJ3" s="80"/>
      <c r="GBK3" s="80"/>
      <c r="GBL3" s="80"/>
      <c r="GBM3" s="80"/>
      <c r="GBN3" s="80"/>
      <c r="GBO3" s="80"/>
      <c r="GBP3" s="80"/>
      <c r="GBQ3" s="80"/>
      <c r="GBR3" s="80"/>
      <c r="GBS3" s="80"/>
      <c r="GBT3" s="80"/>
      <c r="GBU3" s="80"/>
      <c r="GBV3" s="80"/>
      <c r="GBW3" s="80"/>
      <c r="GBX3" s="80"/>
      <c r="GBY3" s="80"/>
      <c r="GBZ3" s="80"/>
      <c r="GCA3" s="80"/>
      <c r="GCB3" s="80"/>
      <c r="GCC3" s="80"/>
      <c r="GCD3" s="80"/>
      <c r="GCE3" s="80"/>
      <c r="GCF3" s="80"/>
      <c r="GCG3" s="80"/>
      <c r="GCH3" s="80"/>
      <c r="GCI3" s="80"/>
      <c r="GCJ3" s="80"/>
      <c r="GCK3" s="80"/>
      <c r="GCL3" s="80"/>
      <c r="GCM3" s="80"/>
      <c r="GCN3" s="80"/>
      <c r="GCO3" s="80"/>
      <c r="GCP3" s="80"/>
      <c r="GCQ3" s="80"/>
      <c r="GCR3" s="80"/>
      <c r="GCS3" s="80"/>
      <c r="GCT3" s="80"/>
      <c r="GCU3" s="80"/>
      <c r="GCV3" s="80"/>
      <c r="GCW3" s="80"/>
      <c r="GCX3" s="80"/>
      <c r="GCY3" s="80"/>
      <c r="GCZ3" s="80"/>
      <c r="GDA3" s="80"/>
      <c r="GDB3" s="80"/>
      <c r="GDC3" s="80"/>
      <c r="GDD3" s="80"/>
      <c r="GDE3" s="80"/>
      <c r="GDF3" s="80"/>
      <c r="GDG3" s="80"/>
      <c r="GDH3" s="80"/>
      <c r="GDI3" s="80"/>
      <c r="GDJ3" s="80"/>
      <c r="GDK3" s="80"/>
      <c r="GDL3" s="80"/>
      <c r="GDM3" s="80"/>
      <c r="GDN3" s="80"/>
      <c r="GDO3" s="80"/>
      <c r="GDP3" s="80"/>
      <c r="GDQ3" s="80"/>
      <c r="GDR3" s="80"/>
      <c r="GDS3" s="80"/>
      <c r="GDT3" s="80"/>
      <c r="GDU3" s="80"/>
      <c r="GDV3" s="80"/>
      <c r="GDW3" s="80"/>
      <c r="GDX3" s="80"/>
      <c r="GDY3" s="80"/>
      <c r="GDZ3" s="80"/>
      <c r="GEA3" s="80"/>
      <c r="GEB3" s="80"/>
      <c r="GEC3" s="80"/>
      <c r="GED3" s="80"/>
      <c r="GEE3" s="80"/>
      <c r="GEF3" s="80"/>
      <c r="GEG3" s="80"/>
      <c r="GEH3" s="80"/>
      <c r="GEI3" s="80"/>
      <c r="GEJ3" s="80"/>
      <c r="GEK3" s="80"/>
      <c r="GEL3" s="80"/>
      <c r="GEM3" s="80"/>
      <c r="GEN3" s="80"/>
      <c r="GEO3" s="80"/>
      <c r="GEP3" s="80"/>
      <c r="GEQ3" s="80"/>
      <c r="GER3" s="80"/>
      <c r="GES3" s="80"/>
      <c r="GET3" s="80"/>
      <c r="GEU3" s="80"/>
      <c r="GEV3" s="80"/>
      <c r="GEW3" s="80"/>
      <c r="GEX3" s="80"/>
      <c r="GEY3" s="80"/>
      <c r="GEZ3" s="80"/>
      <c r="GFA3" s="80"/>
      <c r="GFB3" s="80"/>
      <c r="GFC3" s="80"/>
      <c r="GFD3" s="80"/>
      <c r="GFE3" s="80"/>
      <c r="GFF3" s="80"/>
      <c r="GFG3" s="80"/>
      <c r="GFH3" s="80"/>
      <c r="GFI3" s="80"/>
      <c r="GFJ3" s="80"/>
      <c r="GFK3" s="80"/>
      <c r="GFL3" s="80"/>
      <c r="GFM3" s="80"/>
      <c r="GFN3" s="80"/>
      <c r="GFO3" s="80"/>
      <c r="GFP3" s="80"/>
      <c r="GFQ3" s="80"/>
      <c r="GFR3" s="80"/>
      <c r="GFS3" s="80"/>
      <c r="GFT3" s="80"/>
      <c r="GFU3" s="80"/>
      <c r="GFV3" s="80"/>
      <c r="GFW3" s="80"/>
      <c r="GFX3" s="80"/>
      <c r="GFY3" s="80"/>
      <c r="GFZ3" s="80"/>
      <c r="GGA3" s="80"/>
      <c r="GGB3" s="80"/>
      <c r="GGC3" s="80"/>
      <c r="GGD3" s="80"/>
      <c r="GGE3" s="80"/>
      <c r="GGF3" s="80"/>
      <c r="GGG3" s="80"/>
      <c r="GGH3" s="80"/>
      <c r="GGI3" s="80"/>
      <c r="GGJ3" s="80"/>
      <c r="GGK3" s="80"/>
      <c r="GGL3" s="80"/>
      <c r="GGM3" s="80"/>
      <c r="GGN3" s="80"/>
      <c r="GGO3" s="80"/>
      <c r="GGP3" s="80"/>
      <c r="GGQ3" s="80"/>
      <c r="GGR3" s="80"/>
      <c r="GGS3" s="80"/>
      <c r="GGT3" s="80"/>
      <c r="GGU3" s="80"/>
      <c r="GGV3" s="80"/>
      <c r="GGW3" s="80"/>
      <c r="GGX3" s="80"/>
      <c r="GGY3" s="80"/>
      <c r="GGZ3" s="80"/>
      <c r="GHA3" s="80"/>
      <c r="GHB3" s="80"/>
      <c r="GHC3" s="80"/>
      <c r="GHD3" s="80"/>
      <c r="GHE3" s="80"/>
      <c r="GHF3" s="80"/>
      <c r="GHG3" s="80"/>
      <c r="GHH3" s="80"/>
      <c r="GHI3" s="80"/>
      <c r="GHJ3" s="80"/>
      <c r="GHK3" s="80"/>
      <c r="GHL3" s="80"/>
      <c r="GHM3" s="80"/>
      <c r="GHN3" s="80"/>
      <c r="GHO3" s="80"/>
      <c r="GHP3" s="80"/>
      <c r="GHQ3" s="80"/>
      <c r="GHR3" s="80"/>
      <c r="GHS3" s="80"/>
      <c r="GHT3" s="80"/>
      <c r="GHU3" s="80"/>
      <c r="GHV3" s="80"/>
      <c r="GHW3" s="80"/>
      <c r="GHX3" s="80"/>
      <c r="GHY3" s="80"/>
      <c r="GHZ3" s="80"/>
      <c r="GIA3" s="80"/>
      <c r="GIB3" s="80"/>
      <c r="GIC3" s="80"/>
      <c r="GID3" s="80"/>
      <c r="GIE3" s="80"/>
      <c r="GIF3" s="80"/>
      <c r="GIG3" s="80"/>
      <c r="GIH3" s="80"/>
      <c r="GII3" s="80"/>
      <c r="GIJ3" s="80"/>
      <c r="GIK3" s="80"/>
      <c r="GIL3" s="80"/>
      <c r="GIM3" s="80"/>
      <c r="GIN3" s="80"/>
      <c r="GIO3" s="80"/>
      <c r="GIP3" s="80"/>
      <c r="GIQ3" s="80"/>
      <c r="GIR3" s="80"/>
      <c r="GIS3" s="80"/>
      <c r="GIT3" s="80"/>
      <c r="GIU3" s="80"/>
      <c r="GIV3" s="80"/>
      <c r="GIW3" s="80"/>
      <c r="GIX3" s="80"/>
      <c r="GIY3" s="80"/>
      <c r="GIZ3" s="80"/>
      <c r="GJA3" s="80"/>
      <c r="GJB3" s="80"/>
      <c r="GJC3" s="80"/>
      <c r="GJD3" s="80"/>
      <c r="GJE3" s="80"/>
      <c r="GJF3" s="80"/>
      <c r="GJG3" s="80"/>
      <c r="GJH3" s="80"/>
      <c r="GJI3" s="80"/>
      <c r="GJJ3" s="80"/>
      <c r="GJK3" s="80"/>
      <c r="GJL3" s="80"/>
      <c r="GJM3" s="80"/>
      <c r="GJN3" s="80"/>
      <c r="GJO3" s="80"/>
      <c r="GJP3" s="80"/>
      <c r="GJQ3" s="80"/>
      <c r="GJR3" s="80"/>
      <c r="GJS3" s="80"/>
      <c r="GJT3" s="80"/>
      <c r="GJU3" s="80"/>
      <c r="GJV3" s="80"/>
      <c r="GJW3" s="80"/>
      <c r="GJX3" s="80"/>
      <c r="GJY3" s="80"/>
      <c r="GJZ3" s="80"/>
      <c r="GKA3" s="80"/>
      <c r="GKB3" s="80"/>
      <c r="GKC3" s="80"/>
      <c r="GKD3" s="80"/>
      <c r="GKE3" s="80"/>
      <c r="GKF3" s="80"/>
      <c r="GKG3" s="80"/>
      <c r="GKH3" s="80"/>
      <c r="GKI3" s="80"/>
      <c r="GKJ3" s="80"/>
      <c r="GKK3" s="80"/>
      <c r="GKL3" s="80"/>
      <c r="GKM3" s="80"/>
      <c r="GKN3" s="80"/>
      <c r="GKO3" s="80"/>
      <c r="GKP3" s="80"/>
      <c r="GKQ3" s="80"/>
      <c r="GKR3" s="80"/>
      <c r="GKS3" s="80"/>
      <c r="GKT3" s="80"/>
      <c r="GKU3" s="80"/>
      <c r="GKV3" s="80"/>
      <c r="GKW3" s="80"/>
      <c r="GKX3" s="80"/>
      <c r="GKY3" s="80"/>
      <c r="GKZ3" s="80"/>
      <c r="GLA3" s="80"/>
      <c r="GLB3" s="80"/>
      <c r="GLC3" s="80"/>
      <c r="GLD3" s="80"/>
      <c r="GLE3" s="80"/>
      <c r="GLF3" s="80"/>
      <c r="GLG3" s="80"/>
      <c r="GLH3" s="80"/>
      <c r="GLI3" s="80"/>
      <c r="GLJ3" s="80"/>
      <c r="GLK3" s="80"/>
      <c r="GLL3" s="80"/>
      <c r="GLM3" s="80"/>
      <c r="GLN3" s="80"/>
      <c r="GLO3" s="80"/>
      <c r="GLP3" s="80"/>
      <c r="GLQ3" s="80"/>
      <c r="GLR3" s="80"/>
      <c r="GLS3" s="80"/>
      <c r="GLT3" s="80"/>
      <c r="GLU3" s="80"/>
      <c r="GLV3" s="80"/>
      <c r="GLW3" s="80"/>
      <c r="GLX3" s="80"/>
      <c r="GLY3" s="80"/>
      <c r="GLZ3" s="80"/>
      <c r="GMA3" s="80"/>
      <c r="GMB3" s="80"/>
      <c r="GMC3" s="80"/>
      <c r="GMD3" s="80"/>
      <c r="GME3" s="80"/>
      <c r="GMF3" s="80"/>
      <c r="GMG3" s="80"/>
      <c r="GMH3" s="80"/>
      <c r="GMI3" s="80"/>
      <c r="GMJ3" s="80"/>
      <c r="GMK3" s="80"/>
      <c r="GML3" s="80"/>
      <c r="GMM3" s="80"/>
      <c r="GMN3" s="80"/>
      <c r="GMO3" s="80"/>
      <c r="GMP3" s="80"/>
      <c r="GMQ3" s="80"/>
      <c r="GMR3" s="80"/>
      <c r="GMS3" s="80"/>
      <c r="GMT3" s="80"/>
      <c r="GMU3" s="80"/>
      <c r="GMV3" s="80"/>
      <c r="GMW3" s="80"/>
      <c r="GMX3" s="80"/>
      <c r="GMY3" s="80"/>
      <c r="GMZ3" s="80"/>
      <c r="GNA3" s="80"/>
      <c r="GNB3" s="80"/>
      <c r="GNC3" s="80"/>
      <c r="GND3" s="80"/>
      <c r="GNE3" s="80"/>
      <c r="GNF3" s="80"/>
      <c r="GNG3" s="80"/>
      <c r="GNH3" s="80"/>
      <c r="GNI3" s="80"/>
      <c r="GNJ3" s="80"/>
      <c r="GNK3" s="80"/>
      <c r="GNL3" s="80"/>
      <c r="GNM3" s="80"/>
      <c r="GNN3" s="80"/>
      <c r="GNO3" s="80"/>
      <c r="GNP3" s="80"/>
      <c r="GNQ3" s="80"/>
      <c r="GNR3" s="80"/>
      <c r="GNS3" s="80"/>
      <c r="GNT3" s="80"/>
      <c r="GNU3" s="80"/>
      <c r="GNV3" s="80"/>
      <c r="GNW3" s="80"/>
      <c r="GNX3" s="80"/>
      <c r="GNY3" s="80"/>
      <c r="GNZ3" s="80"/>
      <c r="GOA3" s="80"/>
      <c r="GOB3" s="80"/>
      <c r="GOC3" s="80"/>
      <c r="GOD3" s="80"/>
      <c r="GOE3" s="80"/>
      <c r="GOF3" s="80"/>
      <c r="GOG3" s="80"/>
      <c r="GOH3" s="80"/>
      <c r="GOI3" s="80"/>
      <c r="GOJ3" s="80"/>
      <c r="GOK3" s="80"/>
      <c r="GOL3" s="80"/>
      <c r="GOM3" s="80"/>
      <c r="GON3" s="80"/>
      <c r="GOO3" s="80"/>
      <c r="GOP3" s="80"/>
      <c r="GOQ3" s="80"/>
      <c r="GOR3" s="80"/>
      <c r="GOS3" s="80"/>
      <c r="GOT3" s="80"/>
      <c r="GOU3" s="80"/>
      <c r="GOV3" s="80"/>
      <c r="GOW3" s="80"/>
      <c r="GOX3" s="80"/>
      <c r="GOY3" s="80"/>
      <c r="GOZ3" s="80"/>
      <c r="GPA3" s="80"/>
      <c r="GPB3" s="80"/>
      <c r="GPC3" s="80"/>
      <c r="GPD3" s="80"/>
      <c r="GPE3" s="80"/>
      <c r="GPF3" s="80"/>
      <c r="GPG3" s="80"/>
      <c r="GPH3" s="80"/>
      <c r="GPI3" s="80"/>
      <c r="GPJ3" s="80"/>
      <c r="GPK3" s="80"/>
      <c r="GPL3" s="80"/>
      <c r="GPM3" s="80"/>
      <c r="GPN3" s="80"/>
      <c r="GPO3" s="80"/>
      <c r="GPP3" s="80"/>
      <c r="GPQ3" s="80"/>
      <c r="GPR3" s="80"/>
      <c r="GPS3" s="80"/>
      <c r="GPT3" s="80"/>
      <c r="GPU3" s="80"/>
      <c r="GPV3" s="80"/>
      <c r="GPW3" s="80"/>
      <c r="GPX3" s="80"/>
      <c r="GPY3" s="80"/>
      <c r="GPZ3" s="80"/>
      <c r="GQA3" s="80"/>
      <c r="GQB3" s="80"/>
      <c r="GQC3" s="80"/>
      <c r="GQD3" s="80"/>
      <c r="GQE3" s="80"/>
      <c r="GQF3" s="80"/>
      <c r="GQG3" s="80"/>
      <c r="GQH3" s="80"/>
      <c r="GQI3" s="80"/>
      <c r="GQJ3" s="80"/>
      <c r="GQK3" s="80"/>
      <c r="GQL3" s="80"/>
      <c r="GQM3" s="80"/>
      <c r="GQN3" s="80"/>
      <c r="GQO3" s="80"/>
      <c r="GQP3" s="80"/>
      <c r="GQQ3" s="80"/>
      <c r="GQR3" s="80"/>
      <c r="GQS3" s="80"/>
      <c r="GQT3" s="80"/>
      <c r="GQU3" s="80"/>
      <c r="GQV3" s="80"/>
      <c r="GQW3" s="80"/>
      <c r="GQX3" s="80"/>
      <c r="GQY3" s="80"/>
      <c r="GQZ3" s="80"/>
      <c r="GRA3" s="80"/>
      <c r="GRB3" s="80"/>
      <c r="GRC3" s="80"/>
      <c r="GRD3" s="80"/>
      <c r="GRE3" s="80"/>
      <c r="GRF3" s="80"/>
      <c r="GRG3" s="80"/>
      <c r="GRH3" s="80"/>
      <c r="GRI3" s="80"/>
      <c r="GRJ3" s="80"/>
      <c r="GRK3" s="80"/>
      <c r="GRL3" s="80"/>
      <c r="GRM3" s="80"/>
      <c r="GRN3" s="80"/>
      <c r="GRO3" s="80"/>
      <c r="GRP3" s="80"/>
      <c r="GRQ3" s="80"/>
      <c r="GRR3" s="80"/>
      <c r="GRS3" s="80"/>
      <c r="GRT3" s="80"/>
      <c r="GRU3" s="80"/>
      <c r="GRV3" s="80"/>
      <c r="GRW3" s="80"/>
      <c r="GRX3" s="80"/>
      <c r="GRY3" s="80"/>
      <c r="GRZ3" s="80"/>
      <c r="GSA3" s="80"/>
      <c r="GSB3" s="80"/>
      <c r="GSC3" s="80"/>
      <c r="GSD3" s="80"/>
      <c r="GSE3" s="80"/>
      <c r="GSF3" s="80"/>
      <c r="GSG3" s="80"/>
      <c r="GSH3" s="80"/>
      <c r="GSI3" s="80"/>
      <c r="GSJ3" s="80"/>
      <c r="GSK3" s="80"/>
      <c r="GSL3" s="80"/>
      <c r="GSM3" s="80"/>
      <c r="GSN3" s="80"/>
      <c r="GSO3" s="80"/>
      <c r="GSP3" s="80"/>
      <c r="GSQ3" s="80"/>
      <c r="GSR3" s="80"/>
      <c r="GSS3" s="80"/>
      <c r="GST3" s="80"/>
      <c r="GSU3" s="80"/>
      <c r="GSV3" s="80"/>
      <c r="GSW3" s="80"/>
      <c r="GSX3" s="80"/>
      <c r="GSY3" s="80"/>
      <c r="GSZ3" s="80"/>
      <c r="GTA3" s="80"/>
      <c r="GTB3" s="80"/>
      <c r="GTC3" s="80"/>
      <c r="GTD3" s="80"/>
      <c r="GTE3" s="80"/>
      <c r="GTF3" s="80"/>
      <c r="GTG3" s="80"/>
      <c r="GTH3" s="80"/>
      <c r="GTI3" s="80"/>
      <c r="GTJ3" s="80"/>
      <c r="GTK3" s="80"/>
      <c r="GTL3" s="80"/>
      <c r="GTM3" s="80"/>
      <c r="GTN3" s="80"/>
      <c r="GTO3" s="80"/>
      <c r="GTP3" s="80"/>
      <c r="GTQ3" s="80"/>
      <c r="GTR3" s="80"/>
      <c r="GTS3" s="80"/>
      <c r="GTT3" s="80"/>
      <c r="GTU3" s="80"/>
      <c r="GTV3" s="80"/>
      <c r="GTW3" s="80"/>
      <c r="GTX3" s="80"/>
      <c r="GTY3" s="80"/>
      <c r="GTZ3" s="80"/>
      <c r="GUA3" s="80"/>
      <c r="GUB3" s="80"/>
      <c r="GUC3" s="80"/>
      <c r="GUD3" s="80"/>
      <c r="GUE3" s="80"/>
      <c r="GUF3" s="80"/>
      <c r="GUG3" s="80"/>
      <c r="GUH3" s="80"/>
      <c r="GUI3" s="80"/>
      <c r="GUJ3" s="80"/>
      <c r="GUK3" s="80"/>
      <c r="GUL3" s="80"/>
      <c r="GUM3" s="80"/>
      <c r="GUN3" s="80"/>
      <c r="GUO3" s="80"/>
      <c r="GUP3" s="80"/>
      <c r="GUQ3" s="80"/>
      <c r="GUR3" s="80"/>
      <c r="GUS3" s="80"/>
      <c r="GUT3" s="80"/>
      <c r="GUU3" s="80"/>
      <c r="GUV3" s="80"/>
      <c r="GUW3" s="80"/>
      <c r="GUX3" s="80"/>
      <c r="GUY3" s="80"/>
      <c r="GUZ3" s="80"/>
      <c r="GVA3" s="80"/>
      <c r="GVB3" s="80"/>
      <c r="GVC3" s="80"/>
      <c r="GVD3" s="80"/>
      <c r="GVE3" s="80"/>
      <c r="GVF3" s="80"/>
      <c r="GVG3" s="80"/>
      <c r="GVH3" s="80"/>
      <c r="GVI3" s="80"/>
      <c r="GVJ3" s="80"/>
      <c r="GVK3" s="80"/>
      <c r="GVL3" s="80"/>
      <c r="GVM3" s="80"/>
      <c r="GVN3" s="80"/>
      <c r="GVO3" s="80"/>
      <c r="GVP3" s="80"/>
      <c r="GVQ3" s="80"/>
      <c r="GVR3" s="80"/>
      <c r="GVS3" s="80"/>
      <c r="GVT3" s="80"/>
      <c r="GVU3" s="80"/>
      <c r="GVV3" s="80"/>
      <c r="GVW3" s="80"/>
      <c r="GVX3" s="80"/>
      <c r="GVY3" s="80"/>
      <c r="GVZ3" s="80"/>
      <c r="GWA3" s="80"/>
      <c r="GWB3" s="80"/>
      <c r="GWC3" s="80"/>
      <c r="GWD3" s="80"/>
      <c r="GWE3" s="80"/>
      <c r="GWF3" s="80"/>
      <c r="GWG3" s="80"/>
      <c r="GWH3" s="80"/>
      <c r="GWI3" s="80"/>
      <c r="GWJ3" s="80"/>
      <c r="GWK3" s="80"/>
      <c r="GWL3" s="80"/>
      <c r="GWM3" s="80"/>
      <c r="GWN3" s="80"/>
      <c r="GWO3" s="80"/>
      <c r="GWP3" s="80"/>
      <c r="GWQ3" s="80"/>
      <c r="GWR3" s="80"/>
      <c r="GWS3" s="80"/>
      <c r="GWT3" s="80"/>
      <c r="GWU3" s="80"/>
      <c r="GWV3" s="80"/>
      <c r="GWW3" s="80"/>
      <c r="GWX3" s="80"/>
      <c r="GWY3" s="80"/>
      <c r="GWZ3" s="80"/>
      <c r="GXA3" s="80"/>
      <c r="GXB3" s="80"/>
      <c r="GXC3" s="80"/>
      <c r="GXD3" s="80"/>
      <c r="GXE3" s="80"/>
      <c r="GXF3" s="80"/>
      <c r="GXG3" s="80"/>
      <c r="GXH3" s="80"/>
      <c r="GXI3" s="80"/>
      <c r="GXJ3" s="80"/>
      <c r="GXK3" s="80"/>
      <c r="GXL3" s="80"/>
      <c r="GXM3" s="80"/>
      <c r="GXN3" s="80"/>
      <c r="GXO3" s="80"/>
      <c r="GXP3" s="80"/>
      <c r="GXQ3" s="80"/>
      <c r="GXR3" s="80"/>
      <c r="GXS3" s="80"/>
      <c r="GXT3" s="80"/>
      <c r="GXU3" s="80"/>
      <c r="GXV3" s="80"/>
      <c r="GXW3" s="80"/>
      <c r="GXX3" s="80"/>
      <c r="GXY3" s="80"/>
      <c r="GXZ3" s="80"/>
      <c r="GYA3" s="80"/>
      <c r="GYB3" s="80"/>
      <c r="GYC3" s="80"/>
      <c r="GYD3" s="80"/>
      <c r="GYE3" s="80"/>
      <c r="GYF3" s="80"/>
      <c r="GYG3" s="80"/>
      <c r="GYH3" s="80"/>
      <c r="GYI3" s="80"/>
      <c r="GYJ3" s="80"/>
      <c r="GYK3" s="80"/>
      <c r="GYL3" s="80"/>
      <c r="GYM3" s="80"/>
      <c r="GYN3" s="80"/>
      <c r="GYO3" s="80"/>
      <c r="GYP3" s="80"/>
      <c r="GYQ3" s="80"/>
      <c r="GYR3" s="80"/>
      <c r="GYS3" s="80"/>
      <c r="GYT3" s="80"/>
      <c r="GYU3" s="80"/>
      <c r="GYV3" s="80"/>
      <c r="GYW3" s="80"/>
      <c r="GYX3" s="80"/>
      <c r="GYY3" s="80"/>
      <c r="GYZ3" s="80"/>
      <c r="GZA3" s="80"/>
      <c r="GZB3" s="80"/>
      <c r="GZC3" s="80"/>
      <c r="GZD3" s="80"/>
      <c r="GZE3" s="80"/>
      <c r="GZF3" s="80"/>
      <c r="GZG3" s="80"/>
      <c r="GZH3" s="80"/>
      <c r="GZI3" s="80"/>
      <c r="GZJ3" s="80"/>
      <c r="GZK3" s="80"/>
      <c r="GZL3" s="80"/>
      <c r="GZM3" s="80"/>
      <c r="GZN3" s="80"/>
      <c r="GZO3" s="80"/>
      <c r="GZP3" s="80"/>
      <c r="GZQ3" s="80"/>
      <c r="GZR3" s="80"/>
      <c r="GZS3" s="80"/>
      <c r="GZT3" s="80"/>
      <c r="GZU3" s="80"/>
      <c r="GZV3" s="80"/>
      <c r="GZW3" s="80"/>
      <c r="GZX3" s="80"/>
      <c r="GZY3" s="80"/>
      <c r="GZZ3" s="80"/>
      <c r="HAA3" s="80"/>
      <c r="HAB3" s="80"/>
      <c r="HAC3" s="80"/>
      <c r="HAD3" s="80"/>
      <c r="HAE3" s="80"/>
      <c r="HAF3" s="80"/>
      <c r="HAG3" s="80"/>
      <c r="HAH3" s="80"/>
      <c r="HAI3" s="80"/>
      <c r="HAJ3" s="80"/>
      <c r="HAK3" s="80"/>
      <c r="HAL3" s="80"/>
      <c r="HAM3" s="80"/>
      <c r="HAN3" s="80"/>
      <c r="HAO3" s="80"/>
      <c r="HAP3" s="80"/>
      <c r="HAQ3" s="80"/>
      <c r="HAR3" s="80"/>
      <c r="HAS3" s="80"/>
      <c r="HAT3" s="80"/>
      <c r="HAU3" s="80"/>
      <c r="HAV3" s="80"/>
      <c r="HAW3" s="80"/>
      <c r="HAX3" s="80"/>
      <c r="HAY3" s="80"/>
      <c r="HAZ3" s="80"/>
      <c r="HBA3" s="80"/>
      <c r="HBB3" s="80"/>
      <c r="HBC3" s="80"/>
      <c r="HBD3" s="80"/>
      <c r="HBE3" s="80"/>
      <c r="HBF3" s="80"/>
      <c r="HBG3" s="80"/>
      <c r="HBH3" s="80"/>
      <c r="HBI3" s="80"/>
      <c r="HBJ3" s="80"/>
      <c r="HBK3" s="80"/>
      <c r="HBL3" s="80"/>
      <c r="HBM3" s="80"/>
      <c r="HBN3" s="80"/>
      <c r="HBO3" s="80"/>
      <c r="HBP3" s="80"/>
      <c r="HBQ3" s="80"/>
      <c r="HBR3" s="80"/>
      <c r="HBS3" s="80"/>
      <c r="HBT3" s="80"/>
      <c r="HBU3" s="80"/>
      <c r="HBV3" s="80"/>
      <c r="HBW3" s="80"/>
      <c r="HBX3" s="80"/>
      <c r="HBY3" s="80"/>
      <c r="HBZ3" s="80"/>
      <c r="HCA3" s="80"/>
      <c r="HCB3" s="80"/>
      <c r="HCC3" s="80"/>
      <c r="HCD3" s="80"/>
      <c r="HCE3" s="80"/>
      <c r="HCF3" s="80"/>
      <c r="HCG3" s="80"/>
      <c r="HCH3" s="80"/>
      <c r="HCI3" s="80"/>
      <c r="HCJ3" s="80"/>
      <c r="HCK3" s="80"/>
      <c r="HCL3" s="80"/>
      <c r="HCM3" s="80"/>
      <c r="HCN3" s="80"/>
      <c r="HCO3" s="80"/>
      <c r="HCP3" s="80"/>
      <c r="HCQ3" s="80"/>
      <c r="HCR3" s="80"/>
      <c r="HCS3" s="80"/>
      <c r="HCT3" s="80"/>
      <c r="HCU3" s="80"/>
      <c r="HCV3" s="80"/>
      <c r="HCW3" s="80"/>
      <c r="HCX3" s="80"/>
      <c r="HCY3" s="80"/>
      <c r="HCZ3" s="80"/>
      <c r="HDA3" s="80"/>
      <c r="HDB3" s="80"/>
      <c r="HDC3" s="80"/>
      <c r="HDD3" s="80"/>
      <c r="HDE3" s="80"/>
      <c r="HDF3" s="80"/>
      <c r="HDG3" s="80"/>
      <c r="HDH3" s="80"/>
      <c r="HDI3" s="80"/>
      <c r="HDJ3" s="80"/>
      <c r="HDK3" s="80"/>
      <c r="HDL3" s="80"/>
      <c r="HDM3" s="80"/>
      <c r="HDN3" s="80"/>
      <c r="HDO3" s="80"/>
      <c r="HDP3" s="80"/>
      <c r="HDQ3" s="80"/>
      <c r="HDR3" s="80"/>
      <c r="HDS3" s="80"/>
      <c r="HDT3" s="80"/>
      <c r="HDU3" s="80"/>
      <c r="HDV3" s="80"/>
      <c r="HDW3" s="80"/>
      <c r="HDX3" s="80"/>
      <c r="HDY3" s="80"/>
      <c r="HDZ3" s="80"/>
      <c r="HEA3" s="80"/>
      <c r="HEB3" s="80"/>
      <c r="HEC3" s="80"/>
      <c r="HED3" s="80"/>
      <c r="HEE3" s="80"/>
      <c r="HEF3" s="80"/>
      <c r="HEG3" s="80"/>
      <c r="HEH3" s="80"/>
      <c r="HEI3" s="80"/>
      <c r="HEJ3" s="80"/>
      <c r="HEK3" s="80"/>
      <c r="HEL3" s="80"/>
      <c r="HEM3" s="80"/>
      <c r="HEN3" s="80"/>
      <c r="HEO3" s="80"/>
      <c r="HEP3" s="80"/>
      <c r="HEQ3" s="80"/>
      <c r="HER3" s="80"/>
      <c r="HES3" s="80"/>
      <c r="HET3" s="80"/>
      <c r="HEU3" s="80"/>
      <c r="HEV3" s="80"/>
      <c r="HEW3" s="80"/>
      <c r="HEX3" s="80"/>
      <c r="HEY3" s="80"/>
      <c r="HEZ3" s="80"/>
      <c r="HFA3" s="80"/>
      <c r="HFB3" s="80"/>
      <c r="HFC3" s="80"/>
      <c r="HFD3" s="80"/>
      <c r="HFE3" s="80"/>
      <c r="HFF3" s="80"/>
      <c r="HFG3" s="80"/>
      <c r="HFH3" s="80"/>
      <c r="HFI3" s="80"/>
      <c r="HFJ3" s="80"/>
      <c r="HFK3" s="80"/>
      <c r="HFL3" s="80"/>
      <c r="HFM3" s="80"/>
      <c r="HFN3" s="80"/>
      <c r="HFO3" s="80"/>
      <c r="HFP3" s="80"/>
      <c r="HFQ3" s="80"/>
      <c r="HFR3" s="80"/>
      <c r="HFS3" s="80"/>
      <c r="HFT3" s="80"/>
      <c r="HFU3" s="80"/>
      <c r="HFV3" s="80"/>
      <c r="HFW3" s="80"/>
      <c r="HFX3" s="80"/>
      <c r="HFY3" s="80"/>
      <c r="HFZ3" s="80"/>
      <c r="HGA3" s="80"/>
      <c r="HGB3" s="80"/>
      <c r="HGC3" s="80"/>
      <c r="HGD3" s="80"/>
      <c r="HGE3" s="80"/>
      <c r="HGF3" s="80"/>
      <c r="HGG3" s="80"/>
      <c r="HGH3" s="80"/>
      <c r="HGI3" s="80"/>
      <c r="HGJ3" s="80"/>
      <c r="HGK3" s="80"/>
      <c r="HGL3" s="80"/>
      <c r="HGM3" s="80"/>
      <c r="HGN3" s="80"/>
      <c r="HGO3" s="80"/>
      <c r="HGP3" s="80"/>
      <c r="HGQ3" s="80"/>
      <c r="HGR3" s="80"/>
      <c r="HGS3" s="80"/>
      <c r="HGT3" s="80"/>
      <c r="HGU3" s="80"/>
      <c r="HGV3" s="80"/>
      <c r="HGW3" s="80"/>
      <c r="HGX3" s="80"/>
      <c r="HGY3" s="80"/>
      <c r="HGZ3" s="80"/>
      <c r="HHA3" s="80"/>
      <c r="HHB3" s="80"/>
      <c r="HHC3" s="80"/>
      <c r="HHD3" s="80"/>
      <c r="HHE3" s="80"/>
      <c r="HHF3" s="80"/>
      <c r="HHG3" s="80"/>
      <c r="HHH3" s="80"/>
      <c r="HHI3" s="80"/>
      <c r="HHJ3" s="80"/>
      <c r="HHK3" s="80"/>
      <c r="HHL3" s="80"/>
      <c r="HHM3" s="80"/>
      <c r="HHN3" s="80"/>
      <c r="HHO3" s="80"/>
      <c r="HHP3" s="80"/>
      <c r="HHQ3" s="80"/>
      <c r="HHR3" s="80"/>
      <c r="HHS3" s="80"/>
      <c r="HHT3" s="80"/>
      <c r="HHU3" s="80"/>
      <c r="HHV3" s="80"/>
      <c r="HHW3" s="80"/>
      <c r="HHX3" s="80"/>
      <c r="HHY3" s="80"/>
      <c r="HHZ3" s="80"/>
      <c r="HIA3" s="80"/>
      <c r="HIB3" s="80"/>
      <c r="HIC3" s="80"/>
      <c r="HID3" s="80"/>
      <c r="HIE3" s="80"/>
      <c r="HIF3" s="80"/>
      <c r="HIG3" s="80"/>
      <c r="HIH3" s="80"/>
      <c r="HII3" s="80"/>
      <c r="HIJ3" s="80"/>
      <c r="HIK3" s="80"/>
      <c r="HIL3" s="80"/>
      <c r="HIM3" s="80"/>
      <c r="HIN3" s="80"/>
      <c r="HIO3" s="80"/>
      <c r="HIP3" s="80"/>
      <c r="HIQ3" s="80"/>
      <c r="HIR3" s="80"/>
      <c r="HIS3" s="80"/>
      <c r="HIT3" s="80"/>
      <c r="HIU3" s="80"/>
      <c r="HIV3" s="80"/>
      <c r="HIW3" s="80"/>
      <c r="HIX3" s="80"/>
      <c r="HIY3" s="80"/>
      <c r="HIZ3" s="80"/>
      <c r="HJA3" s="80"/>
      <c r="HJB3" s="80"/>
      <c r="HJC3" s="80"/>
      <c r="HJD3" s="80"/>
      <c r="HJE3" s="80"/>
      <c r="HJF3" s="80"/>
      <c r="HJG3" s="80"/>
      <c r="HJH3" s="80"/>
      <c r="HJI3" s="80"/>
      <c r="HJJ3" s="80"/>
      <c r="HJK3" s="80"/>
      <c r="HJL3" s="80"/>
      <c r="HJM3" s="80"/>
      <c r="HJN3" s="80"/>
      <c r="HJO3" s="80"/>
      <c r="HJP3" s="80"/>
      <c r="HJQ3" s="80"/>
      <c r="HJR3" s="80"/>
      <c r="HJS3" s="80"/>
      <c r="HJT3" s="80"/>
      <c r="HJU3" s="80"/>
      <c r="HJV3" s="80"/>
      <c r="HJW3" s="80"/>
      <c r="HJX3" s="80"/>
      <c r="HJY3" s="80"/>
      <c r="HJZ3" s="80"/>
      <c r="HKA3" s="80"/>
      <c r="HKB3" s="80"/>
      <c r="HKC3" s="80"/>
      <c r="HKD3" s="80"/>
      <c r="HKE3" s="80"/>
      <c r="HKF3" s="80"/>
      <c r="HKG3" s="80"/>
      <c r="HKH3" s="80"/>
      <c r="HKI3" s="80"/>
      <c r="HKJ3" s="80"/>
      <c r="HKK3" s="80"/>
      <c r="HKL3" s="80"/>
      <c r="HKM3" s="80"/>
      <c r="HKN3" s="80"/>
      <c r="HKO3" s="80"/>
      <c r="HKP3" s="80"/>
      <c r="HKQ3" s="80"/>
      <c r="HKR3" s="80"/>
      <c r="HKS3" s="80"/>
      <c r="HKT3" s="80"/>
      <c r="HKU3" s="80"/>
      <c r="HKV3" s="80"/>
      <c r="HKW3" s="80"/>
      <c r="HKX3" s="80"/>
      <c r="HKY3" s="80"/>
      <c r="HKZ3" s="80"/>
      <c r="HLA3" s="80"/>
      <c r="HLB3" s="80"/>
      <c r="HLC3" s="80"/>
      <c r="HLD3" s="80"/>
      <c r="HLE3" s="80"/>
      <c r="HLF3" s="80"/>
      <c r="HLG3" s="80"/>
      <c r="HLH3" s="80"/>
      <c r="HLI3" s="80"/>
      <c r="HLJ3" s="80"/>
      <c r="HLK3" s="80"/>
      <c r="HLL3" s="80"/>
      <c r="HLM3" s="80"/>
      <c r="HLN3" s="80"/>
      <c r="HLO3" s="80"/>
      <c r="HLP3" s="80"/>
      <c r="HLQ3" s="80"/>
      <c r="HLR3" s="80"/>
      <c r="HLS3" s="80"/>
      <c r="HLT3" s="80"/>
      <c r="HLU3" s="80"/>
      <c r="HLV3" s="80"/>
      <c r="HLW3" s="80"/>
      <c r="HLX3" s="80"/>
      <c r="HLY3" s="80"/>
      <c r="HLZ3" s="80"/>
      <c r="HMA3" s="80"/>
      <c r="HMB3" s="80"/>
      <c r="HMC3" s="80"/>
      <c r="HMD3" s="80"/>
      <c r="HME3" s="80"/>
      <c r="HMF3" s="80"/>
      <c r="HMG3" s="80"/>
      <c r="HMH3" s="80"/>
      <c r="HMI3" s="80"/>
      <c r="HMJ3" s="80"/>
      <c r="HMK3" s="80"/>
      <c r="HML3" s="80"/>
      <c r="HMM3" s="80"/>
      <c r="HMN3" s="80"/>
      <c r="HMO3" s="80"/>
      <c r="HMP3" s="80"/>
      <c r="HMQ3" s="80"/>
      <c r="HMR3" s="80"/>
      <c r="HMS3" s="80"/>
      <c r="HMT3" s="80"/>
      <c r="HMU3" s="80"/>
      <c r="HMV3" s="80"/>
      <c r="HMW3" s="80"/>
      <c r="HMX3" s="80"/>
      <c r="HMY3" s="80"/>
      <c r="HMZ3" s="80"/>
      <c r="HNA3" s="80"/>
      <c r="HNB3" s="80"/>
      <c r="HNC3" s="80"/>
      <c r="HND3" s="80"/>
      <c r="HNE3" s="80"/>
      <c r="HNF3" s="80"/>
      <c r="HNG3" s="80"/>
      <c r="HNH3" s="80"/>
      <c r="HNI3" s="80"/>
      <c r="HNJ3" s="80"/>
      <c r="HNK3" s="80"/>
      <c r="HNL3" s="80"/>
      <c r="HNM3" s="80"/>
      <c r="HNN3" s="80"/>
      <c r="HNO3" s="80"/>
      <c r="HNP3" s="80"/>
      <c r="HNQ3" s="80"/>
      <c r="HNR3" s="80"/>
      <c r="HNS3" s="80"/>
      <c r="HNT3" s="80"/>
      <c r="HNU3" s="80"/>
      <c r="HNV3" s="80"/>
      <c r="HNW3" s="80"/>
      <c r="HNX3" s="80"/>
      <c r="HNY3" s="80"/>
      <c r="HNZ3" s="80"/>
      <c r="HOA3" s="80"/>
      <c r="HOB3" s="80"/>
      <c r="HOC3" s="80"/>
      <c r="HOD3" s="80"/>
      <c r="HOE3" s="80"/>
      <c r="HOF3" s="80"/>
      <c r="HOG3" s="80"/>
      <c r="HOH3" s="80"/>
      <c r="HOI3" s="80"/>
      <c r="HOJ3" s="80"/>
      <c r="HOK3" s="80"/>
      <c r="HOL3" s="80"/>
      <c r="HOM3" s="80"/>
      <c r="HON3" s="80"/>
      <c r="HOO3" s="80"/>
      <c r="HOP3" s="80"/>
      <c r="HOQ3" s="80"/>
      <c r="HOR3" s="80"/>
      <c r="HOS3" s="80"/>
      <c r="HOT3" s="80"/>
      <c r="HOU3" s="80"/>
      <c r="HOV3" s="80"/>
      <c r="HOW3" s="80"/>
      <c r="HOX3" s="80"/>
      <c r="HOY3" s="80"/>
      <c r="HOZ3" s="80"/>
      <c r="HPA3" s="80"/>
      <c r="HPB3" s="80"/>
      <c r="HPC3" s="80"/>
      <c r="HPD3" s="80"/>
      <c r="HPE3" s="80"/>
      <c r="HPF3" s="80"/>
      <c r="HPG3" s="80"/>
      <c r="HPH3" s="80"/>
      <c r="HPI3" s="80"/>
      <c r="HPJ3" s="80"/>
      <c r="HPK3" s="80"/>
      <c r="HPL3" s="80"/>
      <c r="HPM3" s="80"/>
      <c r="HPN3" s="80"/>
      <c r="HPO3" s="80"/>
      <c r="HPP3" s="80"/>
      <c r="HPQ3" s="80"/>
      <c r="HPR3" s="80"/>
      <c r="HPS3" s="80"/>
      <c r="HPT3" s="80"/>
      <c r="HPU3" s="80"/>
      <c r="HPV3" s="80"/>
      <c r="HPW3" s="80"/>
      <c r="HPX3" s="80"/>
      <c r="HPY3" s="80"/>
      <c r="HPZ3" s="80"/>
      <c r="HQA3" s="80"/>
      <c r="HQB3" s="80"/>
      <c r="HQC3" s="80"/>
      <c r="HQD3" s="80"/>
      <c r="HQE3" s="80"/>
      <c r="HQF3" s="80"/>
      <c r="HQG3" s="80"/>
      <c r="HQH3" s="80"/>
      <c r="HQI3" s="80"/>
      <c r="HQJ3" s="80"/>
      <c r="HQK3" s="80"/>
      <c r="HQL3" s="80"/>
      <c r="HQM3" s="80"/>
      <c r="HQN3" s="80"/>
      <c r="HQO3" s="80"/>
      <c r="HQP3" s="80"/>
      <c r="HQQ3" s="80"/>
      <c r="HQR3" s="80"/>
      <c r="HQS3" s="80"/>
      <c r="HQT3" s="80"/>
      <c r="HQU3" s="80"/>
      <c r="HQV3" s="80"/>
      <c r="HQW3" s="80"/>
      <c r="HQX3" s="80"/>
      <c r="HQY3" s="80"/>
      <c r="HQZ3" s="80"/>
      <c r="HRA3" s="80"/>
      <c r="HRB3" s="80"/>
      <c r="HRC3" s="80"/>
      <c r="HRD3" s="80"/>
      <c r="HRE3" s="80"/>
      <c r="HRF3" s="80"/>
      <c r="HRG3" s="80"/>
      <c r="HRH3" s="80"/>
      <c r="HRI3" s="80"/>
      <c r="HRJ3" s="80"/>
      <c r="HRK3" s="80"/>
      <c r="HRL3" s="80"/>
      <c r="HRM3" s="80"/>
      <c r="HRN3" s="80"/>
      <c r="HRO3" s="80"/>
      <c r="HRP3" s="80"/>
      <c r="HRQ3" s="80"/>
      <c r="HRR3" s="80"/>
      <c r="HRS3" s="80"/>
      <c r="HRT3" s="80"/>
      <c r="HRU3" s="80"/>
      <c r="HRV3" s="80"/>
      <c r="HRW3" s="80"/>
      <c r="HRX3" s="80"/>
      <c r="HRY3" s="80"/>
      <c r="HRZ3" s="80"/>
      <c r="HSA3" s="80"/>
      <c r="HSB3" s="80"/>
      <c r="HSC3" s="80"/>
      <c r="HSD3" s="80"/>
      <c r="HSE3" s="80"/>
      <c r="HSF3" s="80"/>
      <c r="HSG3" s="80"/>
      <c r="HSH3" s="80"/>
      <c r="HSI3" s="80"/>
      <c r="HSJ3" s="80"/>
      <c r="HSK3" s="80"/>
      <c r="HSL3" s="80"/>
      <c r="HSM3" s="80"/>
      <c r="HSN3" s="80"/>
      <c r="HSO3" s="80"/>
      <c r="HSP3" s="80"/>
      <c r="HSQ3" s="80"/>
      <c r="HSR3" s="80"/>
      <c r="HSS3" s="80"/>
      <c r="HST3" s="80"/>
      <c r="HSU3" s="80"/>
      <c r="HSV3" s="80"/>
      <c r="HSW3" s="80"/>
      <c r="HSX3" s="80"/>
      <c r="HSY3" s="80"/>
      <c r="HSZ3" s="80"/>
      <c r="HTA3" s="80"/>
      <c r="HTB3" s="80"/>
      <c r="HTC3" s="80"/>
      <c r="HTD3" s="80"/>
      <c r="HTE3" s="80"/>
      <c r="HTF3" s="80"/>
      <c r="HTG3" s="80"/>
      <c r="HTH3" s="80"/>
      <c r="HTI3" s="80"/>
      <c r="HTJ3" s="80"/>
      <c r="HTK3" s="80"/>
      <c r="HTL3" s="80"/>
      <c r="HTM3" s="80"/>
      <c r="HTN3" s="80"/>
      <c r="HTO3" s="80"/>
      <c r="HTP3" s="80"/>
      <c r="HTQ3" s="80"/>
      <c r="HTR3" s="80"/>
      <c r="HTS3" s="80"/>
      <c r="HTT3" s="80"/>
      <c r="HTU3" s="80"/>
      <c r="HTV3" s="80"/>
      <c r="HTW3" s="80"/>
      <c r="HTX3" s="80"/>
      <c r="HTY3" s="80"/>
      <c r="HTZ3" s="80"/>
      <c r="HUA3" s="80"/>
      <c r="HUB3" s="80"/>
      <c r="HUC3" s="80"/>
      <c r="HUD3" s="80"/>
      <c r="HUE3" s="80"/>
      <c r="HUF3" s="80"/>
      <c r="HUG3" s="80"/>
      <c r="HUH3" s="80"/>
      <c r="HUI3" s="80"/>
      <c r="HUJ3" s="80"/>
      <c r="HUK3" s="80"/>
      <c r="HUL3" s="80"/>
      <c r="HUM3" s="80"/>
      <c r="HUN3" s="80"/>
      <c r="HUO3" s="80"/>
      <c r="HUP3" s="80"/>
      <c r="HUQ3" s="80"/>
      <c r="HUR3" s="80"/>
      <c r="HUS3" s="80"/>
      <c r="HUT3" s="80"/>
      <c r="HUU3" s="80"/>
      <c r="HUV3" s="80"/>
      <c r="HUW3" s="80"/>
      <c r="HUX3" s="80"/>
      <c r="HUY3" s="80"/>
      <c r="HUZ3" s="80"/>
      <c r="HVA3" s="80"/>
      <c r="HVB3" s="80"/>
      <c r="HVC3" s="80"/>
      <c r="HVD3" s="80"/>
      <c r="HVE3" s="80"/>
      <c r="HVF3" s="80"/>
      <c r="HVG3" s="80"/>
      <c r="HVH3" s="80"/>
      <c r="HVI3" s="80"/>
      <c r="HVJ3" s="80"/>
      <c r="HVK3" s="80"/>
      <c r="HVL3" s="80"/>
      <c r="HVM3" s="80"/>
      <c r="HVN3" s="80"/>
      <c r="HVO3" s="80"/>
      <c r="HVP3" s="80"/>
      <c r="HVQ3" s="80"/>
      <c r="HVR3" s="80"/>
      <c r="HVS3" s="80"/>
      <c r="HVT3" s="80"/>
      <c r="HVU3" s="80"/>
      <c r="HVV3" s="80"/>
      <c r="HVW3" s="80"/>
      <c r="HVX3" s="80"/>
      <c r="HVY3" s="80"/>
      <c r="HVZ3" s="80"/>
      <c r="HWA3" s="80"/>
      <c r="HWB3" s="80"/>
      <c r="HWC3" s="80"/>
      <c r="HWD3" s="80"/>
      <c r="HWE3" s="80"/>
      <c r="HWF3" s="80"/>
      <c r="HWG3" s="80"/>
      <c r="HWH3" s="80"/>
      <c r="HWI3" s="80"/>
      <c r="HWJ3" s="80"/>
      <c r="HWK3" s="80"/>
      <c r="HWL3" s="80"/>
      <c r="HWM3" s="80"/>
      <c r="HWN3" s="80"/>
      <c r="HWO3" s="80"/>
      <c r="HWP3" s="80"/>
      <c r="HWQ3" s="80"/>
      <c r="HWR3" s="80"/>
      <c r="HWS3" s="80"/>
      <c r="HWT3" s="80"/>
      <c r="HWU3" s="80"/>
      <c r="HWV3" s="80"/>
      <c r="HWW3" s="80"/>
      <c r="HWX3" s="80"/>
      <c r="HWY3" s="80"/>
      <c r="HWZ3" s="80"/>
      <c r="HXA3" s="80"/>
      <c r="HXB3" s="80"/>
      <c r="HXC3" s="80"/>
      <c r="HXD3" s="80"/>
      <c r="HXE3" s="80"/>
      <c r="HXF3" s="80"/>
      <c r="HXG3" s="80"/>
      <c r="HXH3" s="80"/>
      <c r="HXI3" s="80"/>
      <c r="HXJ3" s="80"/>
      <c r="HXK3" s="80"/>
      <c r="HXL3" s="80"/>
      <c r="HXM3" s="80"/>
      <c r="HXN3" s="80"/>
      <c r="HXO3" s="80"/>
      <c r="HXP3" s="80"/>
      <c r="HXQ3" s="80"/>
      <c r="HXR3" s="80"/>
      <c r="HXS3" s="80"/>
      <c r="HXT3" s="80"/>
      <c r="HXU3" s="80"/>
      <c r="HXV3" s="80"/>
      <c r="HXW3" s="80"/>
      <c r="HXX3" s="80"/>
      <c r="HXY3" s="80"/>
      <c r="HXZ3" s="80"/>
      <c r="HYA3" s="80"/>
      <c r="HYB3" s="80"/>
      <c r="HYC3" s="80"/>
      <c r="HYD3" s="80"/>
      <c r="HYE3" s="80"/>
      <c r="HYF3" s="80"/>
      <c r="HYG3" s="80"/>
      <c r="HYH3" s="80"/>
      <c r="HYI3" s="80"/>
      <c r="HYJ3" s="80"/>
      <c r="HYK3" s="80"/>
      <c r="HYL3" s="80"/>
      <c r="HYM3" s="80"/>
      <c r="HYN3" s="80"/>
      <c r="HYO3" s="80"/>
      <c r="HYP3" s="80"/>
      <c r="HYQ3" s="80"/>
      <c r="HYR3" s="80"/>
      <c r="HYS3" s="80"/>
      <c r="HYT3" s="80"/>
      <c r="HYU3" s="80"/>
      <c r="HYV3" s="80"/>
      <c r="HYW3" s="80"/>
      <c r="HYX3" s="80"/>
      <c r="HYY3" s="80"/>
      <c r="HYZ3" s="80"/>
      <c r="HZA3" s="80"/>
      <c r="HZB3" s="80"/>
      <c r="HZC3" s="80"/>
      <c r="HZD3" s="80"/>
      <c r="HZE3" s="80"/>
      <c r="HZF3" s="80"/>
      <c r="HZG3" s="80"/>
      <c r="HZH3" s="80"/>
      <c r="HZI3" s="80"/>
      <c r="HZJ3" s="80"/>
      <c r="HZK3" s="80"/>
      <c r="HZL3" s="80"/>
      <c r="HZM3" s="80"/>
      <c r="HZN3" s="80"/>
      <c r="HZO3" s="80"/>
      <c r="HZP3" s="80"/>
      <c r="HZQ3" s="80"/>
      <c r="HZR3" s="80"/>
      <c r="HZS3" s="80"/>
      <c r="HZT3" s="80"/>
      <c r="HZU3" s="80"/>
      <c r="HZV3" s="80"/>
      <c r="HZW3" s="80"/>
      <c r="HZX3" s="80"/>
      <c r="HZY3" s="80"/>
      <c r="HZZ3" s="80"/>
      <c r="IAA3" s="80"/>
      <c r="IAB3" s="80"/>
      <c r="IAC3" s="80"/>
      <c r="IAD3" s="80"/>
      <c r="IAE3" s="80"/>
      <c r="IAF3" s="80"/>
      <c r="IAG3" s="80"/>
      <c r="IAH3" s="80"/>
      <c r="IAI3" s="80"/>
      <c r="IAJ3" s="80"/>
      <c r="IAK3" s="80"/>
      <c r="IAL3" s="80"/>
      <c r="IAM3" s="80"/>
      <c r="IAN3" s="80"/>
      <c r="IAO3" s="80"/>
      <c r="IAP3" s="80"/>
      <c r="IAQ3" s="80"/>
      <c r="IAR3" s="80"/>
      <c r="IAS3" s="80"/>
      <c r="IAT3" s="80"/>
      <c r="IAU3" s="80"/>
      <c r="IAV3" s="80"/>
      <c r="IAW3" s="80"/>
      <c r="IAX3" s="80"/>
      <c r="IAY3" s="80"/>
      <c r="IAZ3" s="80"/>
      <c r="IBA3" s="80"/>
      <c r="IBB3" s="80"/>
      <c r="IBC3" s="80"/>
      <c r="IBD3" s="80"/>
      <c r="IBE3" s="80"/>
      <c r="IBF3" s="80"/>
      <c r="IBG3" s="80"/>
      <c r="IBH3" s="80"/>
      <c r="IBI3" s="80"/>
      <c r="IBJ3" s="80"/>
      <c r="IBK3" s="80"/>
      <c r="IBL3" s="80"/>
      <c r="IBM3" s="80"/>
      <c r="IBN3" s="80"/>
      <c r="IBO3" s="80"/>
      <c r="IBP3" s="80"/>
      <c r="IBQ3" s="80"/>
      <c r="IBR3" s="80"/>
      <c r="IBS3" s="80"/>
      <c r="IBT3" s="80"/>
      <c r="IBU3" s="80"/>
      <c r="IBV3" s="80"/>
      <c r="IBW3" s="80"/>
      <c r="IBX3" s="80"/>
      <c r="IBY3" s="80"/>
      <c r="IBZ3" s="80"/>
      <c r="ICA3" s="80"/>
      <c r="ICB3" s="80"/>
      <c r="ICC3" s="80"/>
      <c r="ICD3" s="80"/>
      <c r="ICE3" s="80"/>
      <c r="ICF3" s="80"/>
      <c r="ICG3" s="80"/>
      <c r="ICH3" s="80"/>
      <c r="ICI3" s="80"/>
      <c r="ICJ3" s="80"/>
      <c r="ICK3" s="80"/>
      <c r="ICL3" s="80"/>
      <c r="ICM3" s="80"/>
      <c r="ICN3" s="80"/>
      <c r="ICO3" s="80"/>
      <c r="ICP3" s="80"/>
      <c r="ICQ3" s="80"/>
      <c r="ICR3" s="80"/>
      <c r="ICS3" s="80"/>
      <c r="ICT3" s="80"/>
      <c r="ICU3" s="80"/>
      <c r="ICV3" s="80"/>
      <c r="ICW3" s="80"/>
      <c r="ICX3" s="80"/>
      <c r="ICY3" s="80"/>
      <c r="ICZ3" s="80"/>
      <c r="IDA3" s="80"/>
      <c r="IDB3" s="80"/>
      <c r="IDC3" s="80"/>
      <c r="IDD3" s="80"/>
      <c r="IDE3" s="80"/>
      <c r="IDF3" s="80"/>
      <c r="IDG3" s="80"/>
      <c r="IDH3" s="80"/>
      <c r="IDI3" s="80"/>
      <c r="IDJ3" s="80"/>
      <c r="IDK3" s="80"/>
      <c r="IDL3" s="80"/>
      <c r="IDM3" s="80"/>
      <c r="IDN3" s="80"/>
      <c r="IDO3" s="80"/>
      <c r="IDP3" s="80"/>
      <c r="IDQ3" s="80"/>
      <c r="IDR3" s="80"/>
      <c r="IDS3" s="80"/>
      <c r="IDT3" s="80"/>
      <c r="IDU3" s="80"/>
      <c r="IDV3" s="80"/>
      <c r="IDW3" s="80"/>
      <c r="IDX3" s="80"/>
      <c r="IDY3" s="80"/>
      <c r="IDZ3" s="80"/>
      <c r="IEA3" s="80"/>
      <c r="IEB3" s="80"/>
      <c r="IEC3" s="80"/>
      <c r="IED3" s="80"/>
      <c r="IEE3" s="80"/>
      <c r="IEF3" s="80"/>
      <c r="IEG3" s="80"/>
      <c r="IEH3" s="80"/>
      <c r="IEI3" s="80"/>
      <c r="IEJ3" s="80"/>
      <c r="IEK3" s="80"/>
      <c r="IEL3" s="80"/>
      <c r="IEM3" s="80"/>
      <c r="IEN3" s="80"/>
      <c r="IEO3" s="80"/>
      <c r="IEP3" s="80"/>
      <c r="IEQ3" s="80"/>
      <c r="IER3" s="80"/>
      <c r="IES3" s="80"/>
      <c r="IET3" s="80"/>
      <c r="IEU3" s="80"/>
      <c r="IEV3" s="80"/>
      <c r="IEW3" s="80"/>
      <c r="IEX3" s="80"/>
      <c r="IEY3" s="80"/>
      <c r="IEZ3" s="80"/>
      <c r="IFA3" s="80"/>
      <c r="IFB3" s="80"/>
      <c r="IFC3" s="80"/>
      <c r="IFD3" s="80"/>
      <c r="IFE3" s="80"/>
      <c r="IFF3" s="80"/>
      <c r="IFG3" s="80"/>
      <c r="IFH3" s="80"/>
      <c r="IFI3" s="80"/>
      <c r="IFJ3" s="80"/>
      <c r="IFK3" s="80"/>
      <c r="IFL3" s="80"/>
      <c r="IFM3" s="80"/>
      <c r="IFN3" s="80"/>
      <c r="IFO3" s="80"/>
      <c r="IFP3" s="80"/>
      <c r="IFQ3" s="80"/>
      <c r="IFR3" s="80"/>
      <c r="IFS3" s="80"/>
      <c r="IFT3" s="80"/>
      <c r="IFU3" s="80"/>
      <c r="IFV3" s="80"/>
      <c r="IFW3" s="80"/>
      <c r="IFX3" s="80"/>
      <c r="IFY3" s="80"/>
      <c r="IFZ3" s="80"/>
      <c r="IGA3" s="80"/>
      <c r="IGB3" s="80"/>
      <c r="IGC3" s="80"/>
      <c r="IGD3" s="80"/>
      <c r="IGE3" s="80"/>
      <c r="IGF3" s="80"/>
      <c r="IGG3" s="80"/>
      <c r="IGH3" s="80"/>
      <c r="IGI3" s="80"/>
      <c r="IGJ3" s="80"/>
      <c r="IGK3" s="80"/>
      <c r="IGL3" s="80"/>
      <c r="IGM3" s="80"/>
      <c r="IGN3" s="80"/>
      <c r="IGO3" s="80"/>
      <c r="IGP3" s="80"/>
      <c r="IGQ3" s="80"/>
      <c r="IGR3" s="80"/>
      <c r="IGS3" s="80"/>
      <c r="IGT3" s="80"/>
      <c r="IGU3" s="80"/>
      <c r="IGV3" s="80"/>
      <c r="IGW3" s="80"/>
      <c r="IGX3" s="80"/>
      <c r="IGY3" s="80"/>
      <c r="IGZ3" s="80"/>
      <c r="IHA3" s="80"/>
      <c r="IHB3" s="80"/>
      <c r="IHC3" s="80"/>
      <c r="IHD3" s="80"/>
      <c r="IHE3" s="80"/>
      <c r="IHF3" s="80"/>
      <c r="IHG3" s="80"/>
      <c r="IHH3" s="80"/>
      <c r="IHI3" s="80"/>
      <c r="IHJ3" s="80"/>
      <c r="IHK3" s="80"/>
      <c r="IHL3" s="80"/>
      <c r="IHM3" s="80"/>
      <c r="IHN3" s="80"/>
      <c r="IHO3" s="80"/>
      <c r="IHP3" s="80"/>
      <c r="IHQ3" s="80"/>
      <c r="IHR3" s="80"/>
      <c r="IHS3" s="80"/>
      <c r="IHT3" s="80"/>
      <c r="IHU3" s="80"/>
      <c r="IHV3" s="80"/>
      <c r="IHW3" s="80"/>
      <c r="IHX3" s="80"/>
      <c r="IHY3" s="80"/>
      <c r="IHZ3" s="80"/>
      <c r="IIA3" s="80"/>
      <c r="IIB3" s="80"/>
      <c r="IIC3" s="80"/>
      <c r="IID3" s="80"/>
      <c r="IIE3" s="80"/>
      <c r="IIF3" s="80"/>
      <c r="IIG3" s="80"/>
      <c r="IIH3" s="80"/>
      <c r="III3" s="80"/>
      <c r="IIJ3" s="80"/>
      <c r="IIK3" s="80"/>
      <c r="IIL3" s="80"/>
      <c r="IIM3" s="80"/>
      <c r="IIN3" s="80"/>
      <c r="IIO3" s="80"/>
      <c r="IIP3" s="80"/>
      <c r="IIQ3" s="80"/>
      <c r="IIR3" s="80"/>
      <c r="IIS3" s="80"/>
      <c r="IIT3" s="80"/>
      <c r="IIU3" s="80"/>
      <c r="IIV3" s="80"/>
      <c r="IIW3" s="80"/>
      <c r="IIX3" s="80"/>
      <c r="IIY3" s="80"/>
      <c r="IIZ3" s="80"/>
      <c r="IJA3" s="80"/>
      <c r="IJB3" s="80"/>
      <c r="IJC3" s="80"/>
      <c r="IJD3" s="80"/>
      <c r="IJE3" s="80"/>
      <c r="IJF3" s="80"/>
      <c r="IJG3" s="80"/>
      <c r="IJH3" s="80"/>
      <c r="IJI3" s="80"/>
      <c r="IJJ3" s="80"/>
      <c r="IJK3" s="80"/>
      <c r="IJL3" s="80"/>
      <c r="IJM3" s="80"/>
      <c r="IJN3" s="80"/>
      <c r="IJO3" s="80"/>
      <c r="IJP3" s="80"/>
      <c r="IJQ3" s="80"/>
      <c r="IJR3" s="80"/>
      <c r="IJS3" s="80"/>
      <c r="IJT3" s="80"/>
      <c r="IJU3" s="80"/>
      <c r="IJV3" s="80"/>
      <c r="IJW3" s="80"/>
      <c r="IJX3" s="80"/>
      <c r="IJY3" s="80"/>
      <c r="IJZ3" s="80"/>
      <c r="IKA3" s="80"/>
      <c r="IKB3" s="80"/>
      <c r="IKC3" s="80"/>
      <c r="IKD3" s="80"/>
      <c r="IKE3" s="80"/>
      <c r="IKF3" s="80"/>
      <c r="IKG3" s="80"/>
      <c r="IKH3" s="80"/>
      <c r="IKI3" s="80"/>
      <c r="IKJ3" s="80"/>
      <c r="IKK3" s="80"/>
      <c r="IKL3" s="80"/>
      <c r="IKM3" s="80"/>
      <c r="IKN3" s="80"/>
      <c r="IKO3" s="80"/>
      <c r="IKP3" s="80"/>
      <c r="IKQ3" s="80"/>
      <c r="IKR3" s="80"/>
      <c r="IKS3" s="80"/>
      <c r="IKT3" s="80"/>
      <c r="IKU3" s="80"/>
      <c r="IKV3" s="80"/>
      <c r="IKW3" s="80"/>
      <c r="IKX3" s="80"/>
      <c r="IKY3" s="80"/>
      <c r="IKZ3" s="80"/>
      <c r="ILA3" s="80"/>
      <c r="ILB3" s="80"/>
      <c r="ILC3" s="80"/>
      <c r="ILD3" s="80"/>
      <c r="ILE3" s="80"/>
      <c r="ILF3" s="80"/>
      <c r="ILG3" s="80"/>
      <c r="ILH3" s="80"/>
      <c r="ILI3" s="80"/>
      <c r="ILJ3" s="80"/>
      <c r="ILK3" s="80"/>
      <c r="ILL3" s="80"/>
      <c r="ILM3" s="80"/>
      <c r="ILN3" s="80"/>
      <c r="ILO3" s="80"/>
      <c r="ILP3" s="80"/>
      <c r="ILQ3" s="80"/>
      <c r="ILR3" s="80"/>
      <c r="ILS3" s="80"/>
      <c r="ILT3" s="80"/>
      <c r="ILU3" s="80"/>
      <c r="ILV3" s="80"/>
      <c r="ILW3" s="80"/>
      <c r="ILX3" s="80"/>
      <c r="ILY3" s="80"/>
      <c r="ILZ3" s="80"/>
      <c r="IMA3" s="80"/>
      <c r="IMB3" s="80"/>
      <c r="IMC3" s="80"/>
      <c r="IMD3" s="80"/>
      <c r="IME3" s="80"/>
      <c r="IMF3" s="80"/>
      <c r="IMG3" s="80"/>
      <c r="IMH3" s="80"/>
      <c r="IMI3" s="80"/>
      <c r="IMJ3" s="80"/>
      <c r="IMK3" s="80"/>
      <c r="IML3" s="80"/>
      <c r="IMM3" s="80"/>
      <c r="IMN3" s="80"/>
      <c r="IMO3" s="80"/>
      <c r="IMP3" s="80"/>
      <c r="IMQ3" s="80"/>
      <c r="IMR3" s="80"/>
      <c r="IMS3" s="80"/>
      <c r="IMT3" s="80"/>
      <c r="IMU3" s="80"/>
      <c r="IMV3" s="80"/>
      <c r="IMW3" s="80"/>
      <c r="IMX3" s="80"/>
      <c r="IMY3" s="80"/>
      <c r="IMZ3" s="80"/>
      <c r="INA3" s="80"/>
      <c r="INB3" s="80"/>
      <c r="INC3" s="80"/>
      <c r="IND3" s="80"/>
      <c r="INE3" s="80"/>
      <c r="INF3" s="80"/>
      <c r="ING3" s="80"/>
      <c r="INH3" s="80"/>
      <c r="INI3" s="80"/>
      <c r="INJ3" s="80"/>
      <c r="INK3" s="80"/>
      <c r="INL3" s="80"/>
      <c r="INM3" s="80"/>
      <c r="INN3" s="80"/>
      <c r="INO3" s="80"/>
      <c r="INP3" s="80"/>
      <c r="INQ3" s="80"/>
      <c r="INR3" s="80"/>
      <c r="INS3" s="80"/>
      <c r="INT3" s="80"/>
      <c r="INU3" s="80"/>
      <c r="INV3" s="80"/>
      <c r="INW3" s="80"/>
      <c r="INX3" s="80"/>
      <c r="INY3" s="80"/>
      <c r="INZ3" s="80"/>
      <c r="IOA3" s="80"/>
      <c r="IOB3" s="80"/>
      <c r="IOC3" s="80"/>
      <c r="IOD3" s="80"/>
      <c r="IOE3" s="80"/>
      <c r="IOF3" s="80"/>
      <c r="IOG3" s="80"/>
      <c r="IOH3" s="80"/>
      <c r="IOI3" s="80"/>
      <c r="IOJ3" s="80"/>
      <c r="IOK3" s="80"/>
      <c r="IOL3" s="80"/>
      <c r="IOM3" s="80"/>
      <c r="ION3" s="80"/>
      <c r="IOO3" s="80"/>
      <c r="IOP3" s="80"/>
      <c r="IOQ3" s="80"/>
      <c r="IOR3" s="80"/>
      <c r="IOS3" s="80"/>
      <c r="IOT3" s="80"/>
      <c r="IOU3" s="80"/>
      <c r="IOV3" s="80"/>
      <c r="IOW3" s="80"/>
      <c r="IOX3" s="80"/>
      <c r="IOY3" s="80"/>
      <c r="IOZ3" s="80"/>
      <c r="IPA3" s="80"/>
      <c r="IPB3" s="80"/>
      <c r="IPC3" s="80"/>
      <c r="IPD3" s="80"/>
      <c r="IPE3" s="80"/>
      <c r="IPF3" s="80"/>
      <c r="IPG3" s="80"/>
      <c r="IPH3" s="80"/>
      <c r="IPI3" s="80"/>
      <c r="IPJ3" s="80"/>
      <c r="IPK3" s="80"/>
      <c r="IPL3" s="80"/>
      <c r="IPM3" s="80"/>
      <c r="IPN3" s="80"/>
      <c r="IPO3" s="80"/>
      <c r="IPP3" s="80"/>
      <c r="IPQ3" s="80"/>
      <c r="IPR3" s="80"/>
      <c r="IPS3" s="80"/>
      <c r="IPT3" s="80"/>
      <c r="IPU3" s="80"/>
      <c r="IPV3" s="80"/>
      <c r="IPW3" s="80"/>
      <c r="IPX3" s="80"/>
      <c r="IPY3" s="80"/>
      <c r="IPZ3" s="80"/>
      <c r="IQA3" s="80"/>
      <c r="IQB3" s="80"/>
      <c r="IQC3" s="80"/>
      <c r="IQD3" s="80"/>
      <c r="IQE3" s="80"/>
      <c r="IQF3" s="80"/>
      <c r="IQG3" s="80"/>
      <c r="IQH3" s="80"/>
      <c r="IQI3" s="80"/>
      <c r="IQJ3" s="80"/>
      <c r="IQK3" s="80"/>
      <c r="IQL3" s="80"/>
      <c r="IQM3" s="80"/>
      <c r="IQN3" s="80"/>
      <c r="IQO3" s="80"/>
      <c r="IQP3" s="80"/>
      <c r="IQQ3" s="80"/>
      <c r="IQR3" s="80"/>
      <c r="IQS3" s="80"/>
      <c r="IQT3" s="80"/>
      <c r="IQU3" s="80"/>
      <c r="IQV3" s="80"/>
      <c r="IQW3" s="80"/>
      <c r="IQX3" s="80"/>
      <c r="IQY3" s="80"/>
      <c r="IQZ3" s="80"/>
      <c r="IRA3" s="80"/>
      <c r="IRB3" s="80"/>
      <c r="IRC3" s="80"/>
      <c r="IRD3" s="80"/>
      <c r="IRE3" s="80"/>
      <c r="IRF3" s="80"/>
      <c r="IRG3" s="80"/>
      <c r="IRH3" s="80"/>
      <c r="IRI3" s="80"/>
      <c r="IRJ3" s="80"/>
      <c r="IRK3" s="80"/>
      <c r="IRL3" s="80"/>
      <c r="IRM3" s="80"/>
      <c r="IRN3" s="80"/>
      <c r="IRO3" s="80"/>
      <c r="IRP3" s="80"/>
      <c r="IRQ3" s="80"/>
      <c r="IRR3" s="80"/>
      <c r="IRS3" s="80"/>
      <c r="IRT3" s="80"/>
      <c r="IRU3" s="80"/>
      <c r="IRV3" s="80"/>
      <c r="IRW3" s="80"/>
      <c r="IRX3" s="80"/>
      <c r="IRY3" s="80"/>
      <c r="IRZ3" s="80"/>
      <c r="ISA3" s="80"/>
      <c r="ISB3" s="80"/>
      <c r="ISC3" s="80"/>
      <c r="ISD3" s="80"/>
      <c r="ISE3" s="80"/>
      <c r="ISF3" s="80"/>
      <c r="ISG3" s="80"/>
      <c r="ISH3" s="80"/>
      <c r="ISI3" s="80"/>
      <c r="ISJ3" s="80"/>
      <c r="ISK3" s="80"/>
      <c r="ISL3" s="80"/>
      <c r="ISM3" s="80"/>
      <c r="ISN3" s="80"/>
      <c r="ISO3" s="80"/>
      <c r="ISP3" s="80"/>
      <c r="ISQ3" s="80"/>
      <c r="ISR3" s="80"/>
      <c r="ISS3" s="80"/>
      <c r="IST3" s="80"/>
      <c r="ISU3" s="80"/>
      <c r="ISV3" s="80"/>
      <c r="ISW3" s="80"/>
      <c r="ISX3" s="80"/>
      <c r="ISY3" s="80"/>
      <c r="ISZ3" s="80"/>
      <c r="ITA3" s="80"/>
      <c r="ITB3" s="80"/>
      <c r="ITC3" s="80"/>
      <c r="ITD3" s="80"/>
      <c r="ITE3" s="80"/>
      <c r="ITF3" s="80"/>
      <c r="ITG3" s="80"/>
      <c r="ITH3" s="80"/>
      <c r="ITI3" s="80"/>
      <c r="ITJ3" s="80"/>
      <c r="ITK3" s="80"/>
      <c r="ITL3" s="80"/>
      <c r="ITM3" s="80"/>
      <c r="ITN3" s="80"/>
      <c r="ITO3" s="80"/>
      <c r="ITP3" s="80"/>
      <c r="ITQ3" s="80"/>
      <c r="ITR3" s="80"/>
      <c r="ITS3" s="80"/>
      <c r="ITT3" s="80"/>
      <c r="ITU3" s="80"/>
      <c r="ITV3" s="80"/>
      <c r="ITW3" s="80"/>
      <c r="ITX3" s="80"/>
      <c r="ITY3" s="80"/>
      <c r="ITZ3" s="80"/>
      <c r="IUA3" s="80"/>
      <c r="IUB3" s="80"/>
      <c r="IUC3" s="80"/>
      <c r="IUD3" s="80"/>
      <c r="IUE3" s="80"/>
      <c r="IUF3" s="80"/>
      <c r="IUG3" s="80"/>
      <c r="IUH3" s="80"/>
      <c r="IUI3" s="80"/>
      <c r="IUJ3" s="80"/>
      <c r="IUK3" s="80"/>
      <c r="IUL3" s="80"/>
      <c r="IUM3" s="80"/>
      <c r="IUN3" s="80"/>
      <c r="IUO3" s="80"/>
      <c r="IUP3" s="80"/>
      <c r="IUQ3" s="80"/>
      <c r="IUR3" s="80"/>
      <c r="IUS3" s="80"/>
      <c r="IUT3" s="80"/>
      <c r="IUU3" s="80"/>
      <c r="IUV3" s="80"/>
      <c r="IUW3" s="80"/>
      <c r="IUX3" s="80"/>
      <c r="IUY3" s="80"/>
      <c r="IUZ3" s="80"/>
      <c r="IVA3" s="80"/>
      <c r="IVB3" s="80"/>
      <c r="IVC3" s="80"/>
      <c r="IVD3" s="80"/>
      <c r="IVE3" s="80"/>
      <c r="IVF3" s="80"/>
      <c r="IVG3" s="80"/>
      <c r="IVH3" s="80"/>
      <c r="IVI3" s="80"/>
      <c r="IVJ3" s="80"/>
      <c r="IVK3" s="80"/>
      <c r="IVL3" s="80"/>
      <c r="IVM3" s="80"/>
      <c r="IVN3" s="80"/>
      <c r="IVO3" s="80"/>
      <c r="IVP3" s="80"/>
      <c r="IVQ3" s="80"/>
      <c r="IVR3" s="80"/>
      <c r="IVS3" s="80"/>
      <c r="IVT3" s="80"/>
      <c r="IVU3" s="80"/>
      <c r="IVV3" s="80"/>
      <c r="IVW3" s="80"/>
      <c r="IVX3" s="80"/>
      <c r="IVY3" s="80"/>
      <c r="IVZ3" s="80"/>
      <c r="IWA3" s="80"/>
      <c r="IWB3" s="80"/>
      <c r="IWC3" s="80"/>
      <c r="IWD3" s="80"/>
      <c r="IWE3" s="80"/>
      <c r="IWF3" s="80"/>
      <c r="IWG3" s="80"/>
      <c r="IWH3" s="80"/>
      <c r="IWI3" s="80"/>
      <c r="IWJ3" s="80"/>
      <c r="IWK3" s="80"/>
      <c r="IWL3" s="80"/>
      <c r="IWM3" s="80"/>
      <c r="IWN3" s="80"/>
      <c r="IWO3" s="80"/>
      <c r="IWP3" s="80"/>
      <c r="IWQ3" s="80"/>
      <c r="IWR3" s="80"/>
      <c r="IWS3" s="80"/>
      <c r="IWT3" s="80"/>
      <c r="IWU3" s="80"/>
      <c r="IWV3" s="80"/>
      <c r="IWW3" s="80"/>
      <c r="IWX3" s="80"/>
      <c r="IWY3" s="80"/>
      <c r="IWZ3" s="80"/>
      <c r="IXA3" s="80"/>
      <c r="IXB3" s="80"/>
      <c r="IXC3" s="80"/>
      <c r="IXD3" s="80"/>
      <c r="IXE3" s="80"/>
      <c r="IXF3" s="80"/>
      <c r="IXG3" s="80"/>
      <c r="IXH3" s="80"/>
      <c r="IXI3" s="80"/>
      <c r="IXJ3" s="80"/>
      <c r="IXK3" s="80"/>
      <c r="IXL3" s="80"/>
      <c r="IXM3" s="80"/>
      <c r="IXN3" s="80"/>
      <c r="IXO3" s="80"/>
      <c r="IXP3" s="80"/>
      <c r="IXQ3" s="80"/>
      <c r="IXR3" s="80"/>
      <c r="IXS3" s="80"/>
      <c r="IXT3" s="80"/>
      <c r="IXU3" s="80"/>
      <c r="IXV3" s="80"/>
      <c r="IXW3" s="80"/>
      <c r="IXX3" s="80"/>
      <c r="IXY3" s="80"/>
      <c r="IXZ3" s="80"/>
      <c r="IYA3" s="80"/>
      <c r="IYB3" s="80"/>
      <c r="IYC3" s="80"/>
      <c r="IYD3" s="80"/>
      <c r="IYE3" s="80"/>
      <c r="IYF3" s="80"/>
      <c r="IYG3" s="80"/>
      <c r="IYH3" s="80"/>
      <c r="IYI3" s="80"/>
      <c r="IYJ3" s="80"/>
      <c r="IYK3" s="80"/>
      <c r="IYL3" s="80"/>
      <c r="IYM3" s="80"/>
      <c r="IYN3" s="80"/>
      <c r="IYO3" s="80"/>
      <c r="IYP3" s="80"/>
      <c r="IYQ3" s="80"/>
      <c r="IYR3" s="80"/>
      <c r="IYS3" s="80"/>
      <c r="IYT3" s="80"/>
      <c r="IYU3" s="80"/>
      <c r="IYV3" s="80"/>
      <c r="IYW3" s="80"/>
      <c r="IYX3" s="80"/>
      <c r="IYY3" s="80"/>
      <c r="IYZ3" s="80"/>
      <c r="IZA3" s="80"/>
      <c r="IZB3" s="80"/>
      <c r="IZC3" s="80"/>
      <c r="IZD3" s="80"/>
      <c r="IZE3" s="80"/>
      <c r="IZF3" s="80"/>
      <c r="IZG3" s="80"/>
      <c r="IZH3" s="80"/>
      <c r="IZI3" s="80"/>
      <c r="IZJ3" s="80"/>
      <c r="IZK3" s="80"/>
      <c r="IZL3" s="80"/>
      <c r="IZM3" s="80"/>
      <c r="IZN3" s="80"/>
      <c r="IZO3" s="80"/>
      <c r="IZP3" s="80"/>
      <c r="IZQ3" s="80"/>
      <c r="IZR3" s="80"/>
      <c r="IZS3" s="80"/>
      <c r="IZT3" s="80"/>
      <c r="IZU3" s="80"/>
      <c r="IZV3" s="80"/>
      <c r="IZW3" s="80"/>
      <c r="IZX3" s="80"/>
      <c r="IZY3" s="80"/>
      <c r="IZZ3" s="80"/>
      <c r="JAA3" s="80"/>
      <c r="JAB3" s="80"/>
      <c r="JAC3" s="80"/>
      <c r="JAD3" s="80"/>
      <c r="JAE3" s="80"/>
      <c r="JAF3" s="80"/>
      <c r="JAG3" s="80"/>
      <c r="JAH3" s="80"/>
      <c r="JAI3" s="80"/>
      <c r="JAJ3" s="80"/>
      <c r="JAK3" s="80"/>
      <c r="JAL3" s="80"/>
      <c r="JAM3" s="80"/>
      <c r="JAN3" s="80"/>
      <c r="JAO3" s="80"/>
      <c r="JAP3" s="80"/>
      <c r="JAQ3" s="80"/>
      <c r="JAR3" s="80"/>
      <c r="JAS3" s="80"/>
      <c r="JAT3" s="80"/>
      <c r="JAU3" s="80"/>
      <c r="JAV3" s="80"/>
      <c r="JAW3" s="80"/>
      <c r="JAX3" s="80"/>
      <c r="JAY3" s="80"/>
      <c r="JAZ3" s="80"/>
      <c r="JBA3" s="80"/>
      <c r="JBB3" s="80"/>
      <c r="JBC3" s="80"/>
      <c r="JBD3" s="80"/>
      <c r="JBE3" s="80"/>
      <c r="JBF3" s="80"/>
      <c r="JBG3" s="80"/>
      <c r="JBH3" s="80"/>
      <c r="JBI3" s="80"/>
      <c r="JBJ3" s="80"/>
      <c r="JBK3" s="80"/>
      <c r="JBL3" s="80"/>
      <c r="JBM3" s="80"/>
      <c r="JBN3" s="80"/>
      <c r="JBO3" s="80"/>
      <c r="JBP3" s="80"/>
      <c r="JBQ3" s="80"/>
      <c r="JBR3" s="80"/>
      <c r="JBS3" s="80"/>
      <c r="JBT3" s="80"/>
      <c r="JBU3" s="80"/>
      <c r="JBV3" s="80"/>
      <c r="JBW3" s="80"/>
      <c r="JBX3" s="80"/>
      <c r="JBY3" s="80"/>
      <c r="JBZ3" s="80"/>
      <c r="JCA3" s="80"/>
      <c r="JCB3" s="80"/>
      <c r="JCC3" s="80"/>
      <c r="JCD3" s="80"/>
      <c r="JCE3" s="80"/>
      <c r="JCF3" s="80"/>
      <c r="JCG3" s="80"/>
      <c r="JCH3" s="80"/>
      <c r="JCI3" s="80"/>
      <c r="JCJ3" s="80"/>
      <c r="JCK3" s="80"/>
      <c r="JCL3" s="80"/>
      <c r="JCM3" s="80"/>
      <c r="JCN3" s="80"/>
      <c r="JCO3" s="80"/>
      <c r="JCP3" s="80"/>
      <c r="JCQ3" s="80"/>
      <c r="JCR3" s="80"/>
      <c r="JCS3" s="80"/>
      <c r="JCT3" s="80"/>
      <c r="JCU3" s="80"/>
      <c r="JCV3" s="80"/>
      <c r="JCW3" s="80"/>
      <c r="JCX3" s="80"/>
      <c r="JCY3" s="80"/>
      <c r="JCZ3" s="80"/>
      <c r="JDA3" s="80"/>
      <c r="JDB3" s="80"/>
      <c r="JDC3" s="80"/>
      <c r="JDD3" s="80"/>
      <c r="JDE3" s="80"/>
      <c r="JDF3" s="80"/>
      <c r="JDG3" s="80"/>
      <c r="JDH3" s="80"/>
      <c r="JDI3" s="80"/>
      <c r="JDJ3" s="80"/>
      <c r="JDK3" s="80"/>
      <c r="JDL3" s="80"/>
      <c r="JDM3" s="80"/>
      <c r="JDN3" s="80"/>
      <c r="JDO3" s="80"/>
      <c r="JDP3" s="80"/>
      <c r="JDQ3" s="80"/>
      <c r="JDR3" s="80"/>
      <c r="JDS3" s="80"/>
      <c r="JDT3" s="80"/>
      <c r="JDU3" s="80"/>
      <c r="JDV3" s="80"/>
      <c r="JDW3" s="80"/>
      <c r="JDX3" s="80"/>
      <c r="JDY3" s="80"/>
      <c r="JDZ3" s="80"/>
      <c r="JEA3" s="80"/>
      <c r="JEB3" s="80"/>
      <c r="JEC3" s="80"/>
      <c r="JED3" s="80"/>
      <c r="JEE3" s="80"/>
      <c r="JEF3" s="80"/>
      <c r="JEG3" s="80"/>
      <c r="JEH3" s="80"/>
      <c r="JEI3" s="80"/>
      <c r="JEJ3" s="80"/>
      <c r="JEK3" s="80"/>
      <c r="JEL3" s="80"/>
      <c r="JEM3" s="80"/>
      <c r="JEN3" s="80"/>
      <c r="JEO3" s="80"/>
      <c r="JEP3" s="80"/>
      <c r="JEQ3" s="80"/>
      <c r="JER3" s="80"/>
      <c r="JES3" s="80"/>
      <c r="JET3" s="80"/>
      <c r="JEU3" s="80"/>
      <c r="JEV3" s="80"/>
      <c r="JEW3" s="80"/>
      <c r="JEX3" s="80"/>
      <c r="JEY3" s="80"/>
      <c r="JEZ3" s="80"/>
      <c r="JFA3" s="80"/>
      <c r="JFB3" s="80"/>
      <c r="JFC3" s="80"/>
      <c r="JFD3" s="80"/>
      <c r="JFE3" s="80"/>
      <c r="JFF3" s="80"/>
      <c r="JFG3" s="80"/>
      <c r="JFH3" s="80"/>
      <c r="JFI3" s="80"/>
      <c r="JFJ3" s="80"/>
      <c r="JFK3" s="80"/>
      <c r="JFL3" s="80"/>
      <c r="JFM3" s="80"/>
      <c r="JFN3" s="80"/>
      <c r="JFO3" s="80"/>
      <c r="JFP3" s="80"/>
      <c r="JFQ3" s="80"/>
      <c r="JFR3" s="80"/>
      <c r="JFS3" s="80"/>
      <c r="JFT3" s="80"/>
      <c r="JFU3" s="80"/>
      <c r="JFV3" s="80"/>
      <c r="JFW3" s="80"/>
      <c r="JFX3" s="80"/>
      <c r="JFY3" s="80"/>
      <c r="JFZ3" s="80"/>
      <c r="JGA3" s="80"/>
      <c r="JGB3" s="80"/>
      <c r="JGC3" s="80"/>
      <c r="JGD3" s="80"/>
      <c r="JGE3" s="80"/>
      <c r="JGF3" s="80"/>
      <c r="JGG3" s="80"/>
      <c r="JGH3" s="80"/>
      <c r="JGI3" s="80"/>
      <c r="JGJ3" s="80"/>
      <c r="JGK3" s="80"/>
      <c r="JGL3" s="80"/>
      <c r="JGM3" s="80"/>
      <c r="JGN3" s="80"/>
      <c r="JGO3" s="80"/>
      <c r="JGP3" s="80"/>
      <c r="JGQ3" s="80"/>
      <c r="JGR3" s="80"/>
      <c r="JGS3" s="80"/>
      <c r="JGT3" s="80"/>
      <c r="JGU3" s="80"/>
      <c r="JGV3" s="80"/>
      <c r="JGW3" s="80"/>
      <c r="JGX3" s="80"/>
      <c r="JGY3" s="80"/>
      <c r="JGZ3" s="80"/>
      <c r="JHA3" s="80"/>
      <c r="JHB3" s="80"/>
      <c r="JHC3" s="80"/>
      <c r="JHD3" s="80"/>
      <c r="JHE3" s="80"/>
      <c r="JHF3" s="80"/>
      <c r="JHG3" s="80"/>
      <c r="JHH3" s="80"/>
      <c r="JHI3" s="80"/>
      <c r="JHJ3" s="80"/>
      <c r="JHK3" s="80"/>
      <c r="JHL3" s="80"/>
      <c r="JHM3" s="80"/>
      <c r="JHN3" s="80"/>
      <c r="JHO3" s="80"/>
      <c r="JHP3" s="80"/>
      <c r="JHQ3" s="80"/>
      <c r="JHR3" s="80"/>
      <c r="JHS3" s="80"/>
      <c r="JHT3" s="80"/>
      <c r="JHU3" s="80"/>
      <c r="JHV3" s="80"/>
      <c r="JHW3" s="80"/>
      <c r="JHX3" s="80"/>
      <c r="JHY3" s="80"/>
      <c r="JHZ3" s="80"/>
      <c r="JIA3" s="80"/>
      <c r="JIB3" s="80"/>
      <c r="JIC3" s="80"/>
      <c r="JID3" s="80"/>
      <c r="JIE3" s="80"/>
      <c r="JIF3" s="80"/>
      <c r="JIG3" s="80"/>
      <c r="JIH3" s="80"/>
      <c r="JII3" s="80"/>
      <c r="JIJ3" s="80"/>
      <c r="JIK3" s="80"/>
      <c r="JIL3" s="80"/>
      <c r="JIM3" s="80"/>
      <c r="JIN3" s="80"/>
      <c r="JIO3" s="80"/>
      <c r="JIP3" s="80"/>
      <c r="JIQ3" s="80"/>
      <c r="JIR3" s="80"/>
      <c r="JIS3" s="80"/>
      <c r="JIT3" s="80"/>
      <c r="JIU3" s="80"/>
      <c r="JIV3" s="80"/>
      <c r="JIW3" s="80"/>
      <c r="JIX3" s="80"/>
      <c r="JIY3" s="80"/>
      <c r="JIZ3" s="80"/>
      <c r="JJA3" s="80"/>
      <c r="JJB3" s="80"/>
      <c r="JJC3" s="80"/>
      <c r="JJD3" s="80"/>
      <c r="JJE3" s="80"/>
      <c r="JJF3" s="80"/>
      <c r="JJG3" s="80"/>
      <c r="JJH3" s="80"/>
      <c r="JJI3" s="80"/>
      <c r="JJJ3" s="80"/>
      <c r="JJK3" s="80"/>
      <c r="JJL3" s="80"/>
      <c r="JJM3" s="80"/>
      <c r="JJN3" s="80"/>
      <c r="JJO3" s="80"/>
      <c r="JJP3" s="80"/>
      <c r="JJQ3" s="80"/>
      <c r="JJR3" s="80"/>
      <c r="JJS3" s="80"/>
      <c r="JJT3" s="80"/>
      <c r="JJU3" s="80"/>
      <c r="JJV3" s="80"/>
      <c r="JJW3" s="80"/>
      <c r="JJX3" s="80"/>
      <c r="JJY3" s="80"/>
      <c r="JJZ3" s="80"/>
      <c r="JKA3" s="80"/>
      <c r="JKB3" s="80"/>
      <c r="JKC3" s="80"/>
      <c r="JKD3" s="80"/>
      <c r="JKE3" s="80"/>
      <c r="JKF3" s="80"/>
      <c r="JKG3" s="80"/>
      <c r="JKH3" s="80"/>
      <c r="JKI3" s="80"/>
      <c r="JKJ3" s="80"/>
      <c r="JKK3" s="80"/>
      <c r="JKL3" s="80"/>
      <c r="JKM3" s="80"/>
      <c r="JKN3" s="80"/>
      <c r="JKO3" s="80"/>
      <c r="JKP3" s="80"/>
      <c r="JKQ3" s="80"/>
      <c r="JKR3" s="80"/>
      <c r="JKS3" s="80"/>
      <c r="JKT3" s="80"/>
      <c r="JKU3" s="80"/>
      <c r="JKV3" s="80"/>
      <c r="JKW3" s="80"/>
      <c r="JKX3" s="80"/>
      <c r="JKY3" s="80"/>
      <c r="JKZ3" s="80"/>
      <c r="JLA3" s="80"/>
      <c r="JLB3" s="80"/>
      <c r="JLC3" s="80"/>
      <c r="JLD3" s="80"/>
      <c r="JLE3" s="80"/>
      <c r="JLF3" s="80"/>
      <c r="JLG3" s="80"/>
      <c r="JLH3" s="80"/>
      <c r="JLI3" s="80"/>
      <c r="JLJ3" s="80"/>
      <c r="JLK3" s="80"/>
      <c r="JLL3" s="80"/>
      <c r="JLM3" s="80"/>
      <c r="JLN3" s="80"/>
      <c r="JLO3" s="80"/>
      <c r="JLP3" s="80"/>
      <c r="JLQ3" s="80"/>
      <c r="JLR3" s="80"/>
      <c r="JLS3" s="80"/>
      <c r="JLT3" s="80"/>
      <c r="JLU3" s="80"/>
      <c r="JLV3" s="80"/>
      <c r="JLW3" s="80"/>
      <c r="JLX3" s="80"/>
      <c r="JLY3" s="80"/>
      <c r="JLZ3" s="80"/>
      <c r="JMA3" s="80"/>
      <c r="JMB3" s="80"/>
      <c r="JMC3" s="80"/>
      <c r="JMD3" s="80"/>
      <c r="JME3" s="80"/>
      <c r="JMF3" s="80"/>
      <c r="JMG3" s="80"/>
      <c r="JMH3" s="80"/>
      <c r="JMI3" s="80"/>
      <c r="JMJ3" s="80"/>
      <c r="JMK3" s="80"/>
      <c r="JML3" s="80"/>
      <c r="JMM3" s="80"/>
      <c r="JMN3" s="80"/>
      <c r="JMO3" s="80"/>
      <c r="JMP3" s="80"/>
      <c r="JMQ3" s="80"/>
      <c r="JMR3" s="80"/>
      <c r="JMS3" s="80"/>
      <c r="JMT3" s="80"/>
      <c r="JMU3" s="80"/>
      <c r="JMV3" s="80"/>
      <c r="JMW3" s="80"/>
      <c r="JMX3" s="80"/>
      <c r="JMY3" s="80"/>
      <c r="JMZ3" s="80"/>
      <c r="JNA3" s="80"/>
      <c r="JNB3" s="80"/>
      <c r="JNC3" s="80"/>
      <c r="JND3" s="80"/>
      <c r="JNE3" s="80"/>
      <c r="JNF3" s="80"/>
      <c r="JNG3" s="80"/>
      <c r="JNH3" s="80"/>
      <c r="JNI3" s="80"/>
      <c r="JNJ3" s="80"/>
      <c r="JNK3" s="80"/>
      <c r="JNL3" s="80"/>
      <c r="JNM3" s="80"/>
      <c r="JNN3" s="80"/>
      <c r="JNO3" s="80"/>
      <c r="JNP3" s="80"/>
      <c r="JNQ3" s="80"/>
      <c r="JNR3" s="80"/>
      <c r="JNS3" s="80"/>
      <c r="JNT3" s="80"/>
      <c r="JNU3" s="80"/>
      <c r="JNV3" s="80"/>
      <c r="JNW3" s="80"/>
      <c r="JNX3" s="80"/>
      <c r="JNY3" s="80"/>
      <c r="JNZ3" s="80"/>
      <c r="JOA3" s="80"/>
      <c r="JOB3" s="80"/>
      <c r="JOC3" s="80"/>
      <c r="JOD3" s="80"/>
      <c r="JOE3" s="80"/>
      <c r="JOF3" s="80"/>
      <c r="JOG3" s="80"/>
      <c r="JOH3" s="80"/>
      <c r="JOI3" s="80"/>
      <c r="JOJ3" s="80"/>
      <c r="JOK3" s="80"/>
      <c r="JOL3" s="80"/>
      <c r="JOM3" s="80"/>
      <c r="JON3" s="80"/>
      <c r="JOO3" s="80"/>
      <c r="JOP3" s="80"/>
      <c r="JOQ3" s="80"/>
      <c r="JOR3" s="80"/>
      <c r="JOS3" s="80"/>
      <c r="JOT3" s="80"/>
      <c r="JOU3" s="80"/>
      <c r="JOV3" s="80"/>
      <c r="JOW3" s="80"/>
      <c r="JOX3" s="80"/>
      <c r="JOY3" s="80"/>
      <c r="JOZ3" s="80"/>
      <c r="JPA3" s="80"/>
      <c r="JPB3" s="80"/>
      <c r="JPC3" s="80"/>
      <c r="JPD3" s="80"/>
      <c r="JPE3" s="80"/>
      <c r="JPF3" s="80"/>
      <c r="JPG3" s="80"/>
      <c r="JPH3" s="80"/>
      <c r="JPI3" s="80"/>
      <c r="JPJ3" s="80"/>
      <c r="JPK3" s="80"/>
      <c r="JPL3" s="80"/>
      <c r="JPM3" s="80"/>
      <c r="JPN3" s="80"/>
      <c r="JPO3" s="80"/>
      <c r="JPP3" s="80"/>
      <c r="JPQ3" s="80"/>
      <c r="JPR3" s="80"/>
      <c r="JPS3" s="80"/>
      <c r="JPT3" s="80"/>
      <c r="JPU3" s="80"/>
      <c r="JPV3" s="80"/>
      <c r="JPW3" s="80"/>
      <c r="JPX3" s="80"/>
      <c r="JPY3" s="80"/>
      <c r="JPZ3" s="80"/>
      <c r="JQA3" s="80"/>
      <c r="JQB3" s="80"/>
      <c r="JQC3" s="80"/>
      <c r="JQD3" s="80"/>
      <c r="JQE3" s="80"/>
      <c r="JQF3" s="80"/>
      <c r="JQG3" s="80"/>
      <c r="JQH3" s="80"/>
      <c r="JQI3" s="80"/>
      <c r="JQJ3" s="80"/>
      <c r="JQK3" s="80"/>
      <c r="JQL3" s="80"/>
      <c r="JQM3" s="80"/>
      <c r="JQN3" s="80"/>
      <c r="JQO3" s="80"/>
      <c r="JQP3" s="80"/>
      <c r="JQQ3" s="80"/>
      <c r="JQR3" s="80"/>
      <c r="JQS3" s="80"/>
      <c r="JQT3" s="80"/>
      <c r="JQU3" s="80"/>
      <c r="JQV3" s="80"/>
      <c r="JQW3" s="80"/>
      <c r="JQX3" s="80"/>
      <c r="JQY3" s="80"/>
      <c r="JQZ3" s="80"/>
      <c r="JRA3" s="80"/>
      <c r="JRB3" s="80"/>
      <c r="JRC3" s="80"/>
      <c r="JRD3" s="80"/>
      <c r="JRE3" s="80"/>
      <c r="JRF3" s="80"/>
      <c r="JRG3" s="80"/>
      <c r="JRH3" s="80"/>
      <c r="JRI3" s="80"/>
      <c r="JRJ3" s="80"/>
      <c r="JRK3" s="80"/>
      <c r="JRL3" s="80"/>
      <c r="JRM3" s="80"/>
      <c r="JRN3" s="80"/>
      <c r="JRO3" s="80"/>
      <c r="JRP3" s="80"/>
      <c r="JRQ3" s="80"/>
      <c r="JRR3" s="80"/>
      <c r="JRS3" s="80"/>
      <c r="JRT3" s="80"/>
      <c r="JRU3" s="80"/>
      <c r="JRV3" s="80"/>
      <c r="JRW3" s="80"/>
      <c r="JRX3" s="80"/>
      <c r="JRY3" s="80"/>
      <c r="JRZ3" s="80"/>
      <c r="JSA3" s="80"/>
      <c r="JSB3" s="80"/>
      <c r="JSC3" s="80"/>
      <c r="JSD3" s="80"/>
      <c r="JSE3" s="80"/>
      <c r="JSF3" s="80"/>
      <c r="JSG3" s="80"/>
      <c r="JSH3" s="80"/>
      <c r="JSI3" s="80"/>
      <c r="JSJ3" s="80"/>
      <c r="JSK3" s="80"/>
      <c r="JSL3" s="80"/>
      <c r="JSM3" s="80"/>
      <c r="JSN3" s="80"/>
      <c r="JSO3" s="80"/>
      <c r="JSP3" s="80"/>
      <c r="JSQ3" s="80"/>
      <c r="JSR3" s="80"/>
      <c r="JSS3" s="80"/>
      <c r="JST3" s="80"/>
      <c r="JSU3" s="80"/>
      <c r="JSV3" s="80"/>
      <c r="JSW3" s="80"/>
      <c r="JSX3" s="80"/>
      <c r="JSY3" s="80"/>
      <c r="JSZ3" s="80"/>
      <c r="JTA3" s="80"/>
      <c r="JTB3" s="80"/>
      <c r="JTC3" s="80"/>
      <c r="JTD3" s="80"/>
      <c r="JTE3" s="80"/>
      <c r="JTF3" s="80"/>
      <c r="JTG3" s="80"/>
      <c r="JTH3" s="80"/>
      <c r="JTI3" s="80"/>
      <c r="JTJ3" s="80"/>
      <c r="JTK3" s="80"/>
      <c r="JTL3" s="80"/>
      <c r="JTM3" s="80"/>
      <c r="JTN3" s="80"/>
      <c r="JTO3" s="80"/>
      <c r="JTP3" s="80"/>
      <c r="JTQ3" s="80"/>
      <c r="JTR3" s="80"/>
      <c r="JTS3" s="80"/>
      <c r="JTT3" s="80"/>
      <c r="JTU3" s="80"/>
      <c r="JTV3" s="80"/>
      <c r="JTW3" s="80"/>
      <c r="JTX3" s="80"/>
      <c r="JTY3" s="80"/>
      <c r="JTZ3" s="80"/>
      <c r="JUA3" s="80"/>
      <c r="JUB3" s="80"/>
      <c r="JUC3" s="80"/>
      <c r="JUD3" s="80"/>
      <c r="JUE3" s="80"/>
      <c r="JUF3" s="80"/>
      <c r="JUG3" s="80"/>
      <c r="JUH3" s="80"/>
      <c r="JUI3" s="80"/>
      <c r="JUJ3" s="80"/>
      <c r="JUK3" s="80"/>
      <c r="JUL3" s="80"/>
      <c r="JUM3" s="80"/>
      <c r="JUN3" s="80"/>
      <c r="JUO3" s="80"/>
      <c r="JUP3" s="80"/>
      <c r="JUQ3" s="80"/>
      <c r="JUR3" s="80"/>
      <c r="JUS3" s="80"/>
      <c r="JUT3" s="80"/>
      <c r="JUU3" s="80"/>
      <c r="JUV3" s="80"/>
      <c r="JUW3" s="80"/>
      <c r="JUX3" s="80"/>
      <c r="JUY3" s="80"/>
      <c r="JUZ3" s="80"/>
      <c r="JVA3" s="80"/>
      <c r="JVB3" s="80"/>
      <c r="JVC3" s="80"/>
      <c r="JVD3" s="80"/>
      <c r="JVE3" s="80"/>
      <c r="JVF3" s="80"/>
      <c r="JVG3" s="80"/>
      <c r="JVH3" s="80"/>
      <c r="JVI3" s="80"/>
      <c r="JVJ3" s="80"/>
      <c r="JVK3" s="80"/>
      <c r="JVL3" s="80"/>
      <c r="JVM3" s="80"/>
      <c r="JVN3" s="80"/>
      <c r="JVO3" s="80"/>
      <c r="JVP3" s="80"/>
      <c r="JVQ3" s="80"/>
      <c r="JVR3" s="80"/>
      <c r="JVS3" s="80"/>
      <c r="JVT3" s="80"/>
      <c r="JVU3" s="80"/>
      <c r="JVV3" s="80"/>
      <c r="JVW3" s="80"/>
      <c r="JVX3" s="80"/>
      <c r="JVY3" s="80"/>
      <c r="JVZ3" s="80"/>
      <c r="JWA3" s="80"/>
      <c r="JWB3" s="80"/>
      <c r="JWC3" s="80"/>
      <c r="JWD3" s="80"/>
      <c r="JWE3" s="80"/>
      <c r="JWF3" s="80"/>
      <c r="JWG3" s="80"/>
      <c r="JWH3" s="80"/>
      <c r="JWI3" s="80"/>
      <c r="JWJ3" s="80"/>
      <c r="JWK3" s="80"/>
      <c r="JWL3" s="80"/>
      <c r="JWM3" s="80"/>
      <c r="JWN3" s="80"/>
      <c r="JWO3" s="80"/>
      <c r="JWP3" s="80"/>
      <c r="JWQ3" s="80"/>
      <c r="JWR3" s="80"/>
      <c r="JWS3" s="80"/>
      <c r="JWT3" s="80"/>
      <c r="JWU3" s="80"/>
      <c r="JWV3" s="80"/>
      <c r="JWW3" s="80"/>
      <c r="JWX3" s="80"/>
      <c r="JWY3" s="80"/>
      <c r="JWZ3" s="80"/>
      <c r="JXA3" s="80"/>
      <c r="JXB3" s="80"/>
      <c r="JXC3" s="80"/>
      <c r="JXD3" s="80"/>
      <c r="JXE3" s="80"/>
      <c r="JXF3" s="80"/>
      <c r="JXG3" s="80"/>
      <c r="JXH3" s="80"/>
      <c r="JXI3" s="80"/>
      <c r="JXJ3" s="80"/>
      <c r="JXK3" s="80"/>
      <c r="JXL3" s="80"/>
      <c r="JXM3" s="80"/>
      <c r="JXN3" s="80"/>
      <c r="JXO3" s="80"/>
      <c r="JXP3" s="80"/>
      <c r="JXQ3" s="80"/>
      <c r="JXR3" s="80"/>
      <c r="JXS3" s="80"/>
      <c r="JXT3" s="80"/>
      <c r="JXU3" s="80"/>
      <c r="JXV3" s="80"/>
      <c r="JXW3" s="80"/>
      <c r="JXX3" s="80"/>
      <c r="JXY3" s="80"/>
      <c r="JXZ3" s="80"/>
      <c r="JYA3" s="80"/>
      <c r="JYB3" s="80"/>
      <c r="JYC3" s="80"/>
      <c r="JYD3" s="80"/>
      <c r="JYE3" s="80"/>
      <c r="JYF3" s="80"/>
      <c r="JYG3" s="80"/>
      <c r="JYH3" s="80"/>
      <c r="JYI3" s="80"/>
      <c r="JYJ3" s="80"/>
      <c r="JYK3" s="80"/>
      <c r="JYL3" s="80"/>
      <c r="JYM3" s="80"/>
      <c r="JYN3" s="80"/>
      <c r="JYO3" s="80"/>
      <c r="JYP3" s="80"/>
      <c r="JYQ3" s="80"/>
      <c r="JYR3" s="80"/>
      <c r="JYS3" s="80"/>
      <c r="JYT3" s="80"/>
      <c r="JYU3" s="80"/>
      <c r="JYV3" s="80"/>
      <c r="JYW3" s="80"/>
      <c r="JYX3" s="80"/>
      <c r="JYY3" s="80"/>
      <c r="JYZ3" s="80"/>
      <c r="JZA3" s="80"/>
      <c r="JZB3" s="80"/>
      <c r="JZC3" s="80"/>
      <c r="JZD3" s="80"/>
      <c r="JZE3" s="80"/>
      <c r="JZF3" s="80"/>
      <c r="JZG3" s="80"/>
      <c r="JZH3" s="80"/>
      <c r="JZI3" s="80"/>
      <c r="JZJ3" s="80"/>
      <c r="JZK3" s="80"/>
      <c r="JZL3" s="80"/>
      <c r="JZM3" s="80"/>
      <c r="JZN3" s="80"/>
      <c r="JZO3" s="80"/>
      <c r="JZP3" s="80"/>
      <c r="JZQ3" s="80"/>
      <c r="JZR3" s="80"/>
      <c r="JZS3" s="80"/>
      <c r="JZT3" s="80"/>
      <c r="JZU3" s="80"/>
      <c r="JZV3" s="80"/>
      <c r="JZW3" s="80"/>
      <c r="JZX3" s="80"/>
      <c r="JZY3" s="80"/>
      <c r="JZZ3" s="80"/>
      <c r="KAA3" s="80"/>
      <c r="KAB3" s="80"/>
      <c r="KAC3" s="80"/>
      <c r="KAD3" s="80"/>
      <c r="KAE3" s="80"/>
      <c r="KAF3" s="80"/>
      <c r="KAG3" s="80"/>
      <c r="KAH3" s="80"/>
      <c r="KAI3" s="80"/>
      <c r="KAJ3" s="80"/>
      <c r="KAK3" s="80"/>
      <c r="KAL3" s="80"/>
      <c r="KAM3" s="80"/>
      <c r="KAN3" s="80"/>
      <c r="KAO3" s="80"/>
      <c r="KAP3" s="80"/>
      <c r="KAQ3" s="80"/>
      <c r="KAR3" s="80"/>
      <c r="KAS3" s="80"/>
      <c r="KAT3" s="80"/>
      <c r="KAU3" s="80"/>
      <c r="KAV3" s="80"/>
      <c r="KAW3" s="80"/>
      <c r="KAX3" s="80"/>
      <c r="KAY3" s="80"/>
      <c r="KAZ3" s="80"/>
      <c r="KBA3" s="80"/>
      <c r="KBB3" s="80"/>
      <c r="KBC3" s="80"/>
      <c r="KBD3" s="80"/>
      <c r="KBE3" s="80"/>
      <c r="KBF3" s="80"/>
      <c r="KBG3" s="80"/>
      <c r="KBH3" s="80"/>
      <c r="KBI3" s="80"/>
      <c r="KBJ3" s="80"/>
      <c r="KBK3" s="80"/>
      <c r="KBL3" s="80"/>
      <c r="KBM3" s="80"/>
      <c r="KBN3" s="80"/>
      <c r="KBO3" s="80"/>
      <c r="KBP3" s="80"/>
      <c r="KBQ3" s="80"/>
      <c r="KBR3" s="80"/>
      <c r="KBS3" s="80"/>
      <c r="KBT3" s="80"/>
      <c r="KBU3" s="80"/>
      <c r="KBV3" s="80"/>
      <c r="KBW3" s="80"/>
      <c r="KBX3" s="80"/>
      <c r="KBY3" s="80"/>
      <c r="KBZ3" s="80"/>
      <c r="KCA3" s="80"/>
      <c r="KCB3" s="80"/>
      <c r="KCC3" s="80"/>
      <c r="KCD3" s="80"/>
      <c r="KCE3" s="80"/>
      <c r="KCF3" s="80"/>
      <c r="KCG3" s="80"/>
      <c r="KCH3" s="80"/>
      <c r="KCI3" s="80"/>
      <c r="KCJ3" s="80"/>
      <c r="KCK3" s="80"/>
      <c r="KCL3" s="80"/>
      <c r="KCM3" s="80"/>
      <c r="KCN3" s="80"/>
      <c r="KCO3" s="80"/>
      <c r="KCP3" s="80"/>
      <c r="KCQ3" s="80"/>
      <c r="KCR3" s="80"/>
      <c r="KCS3" s="80"/>
      <c r="KCT3" s="80"/>
      <c r="KCU3" s="80"/>
      <c r="KCV3" s="80"/>
      <c r="KCW3" s="80"/>
      <c r="KCX3" s="80"/>
      <c r="KCY3" s="80"/>
      <c r="KCZ3" s="80"/>
      <c r="KDA3" s="80"/>
      <c r="KDB3" s="80"/>
      <c r="KDC3" s="80"/>
      <c r="KDD3" s="80"/>
      <c r="KDE3" s="80"/>
      <c r="KDF3" s="80"/>
      <c r="KDG3" s="80"/>
      <c r="KDH3" s="80"/>
      <c r="KDI3" s="80"/>
      <c r="KDJ3" s="80"/>
      <c r="KDK3" s="80"/>
      <c r="KDL3" s="80"/>
      <c r="KDM3" s="80"/>
      <c r="KDN3" s="80"/>
      <c r="KDO3" s="80"/>
      <c r="KDP3" s="80"/>
      <c r="KDQ3" s="80"/>
      <c r="KDR3" s="80"/>
      <c r="KDS3" s="80"/>
      <c r="KDT3" s="80"/>
      <c r="KDU3" s="80"/>
      <c r="KDV3" s="80"/>
      <c r="KDW3" s="80"/>
      <c r="KDX3" s="80"/>
      <c r="KDY3" s="80"/>
      <c r="KDZ3" s="80"/>
      <c r="KEA3" s="80"/>
      <c r="KEB3" s="80"/>
      <c r="KEC3" s="80"/>
      <c r="KED3" s="80"/>
      <c r="KEE3" s="80"/>
      <c r="KEF3" s="80"/>
      <c r="KEG3" s="80"/>
      <c r="KEH3" s="80"/>
      <c r="KEI3" s="80"/>
      <c r="KEJ3" s="80"/>
      <c r="KEK3" s="80"/>
      <c r="KEL3" s="80"/>
      <c r="KEM3" s="80"/>
      <c r="KEN3" s="80"/>
      <c r="KEO3" s="80"/>
      <c r="KEP3" s="80"/>
      <c r="KEQ3" s="80"/>
      <c r="KER3" s="80"/>
      <c r="KES3" s="80"/>
      <c r="KET3" s="80"/>
      <c r="KEU3" s="80"/>
      <c r="KEV3" s="80"/>
      <c r="KEW3" s="80"/>
      <c r="KEX3" s="80"/>
      <c r="KEY3" s="80"/>
      <c r="KEZ3" s="80"/>
      <c r="KFA3" s="80"/>
      <c r="KFB3" s="80"/>
      <c r="KFC3" s="80"/>
      <c r="KFD3" s="80"/>
      <c r="KFE3" s="80"/>
      <c r="KFF3" s="80"/>
      <c r="KFG3" s="80"/>
      <c r="KFH3" s="80"/>
      <c r="KFI3" s="80"/>
      <c r="KFJ3" s="80"/>
      <c r="KFK3" s="80"/>
      <c r="KFL3" s="80"/>
      <c r="KFM3" s="80"/>
      <c r="KFN3" s="80"/>
      <c r="KFO3" s="80"/>
      <c r="KFP3" s="80"/>
      <c r="KFQ3" s="80"/>
      <c r="KFR3" s="80"/>
      <c r="KFS3" s="80"/>
      <c r="KFT3" s="80"/>
      <c r="KFU3" s="80"/>
      <c r="KFV3" s="80"/>
      <c r="KFW3" s="80"/>
      <c r="KFX3" s="80"/>
      <c r="KFY3" s="80"/>
      <c r="KFZ3" s="80"/>
      <c r="KGA3" s="80"/>
      <c r="KGB3" s="80"/>
      <c r="KGC3" s="80"/>
      <c r="KGD3" s="80"/>
      <c r="KGE3" s="80"/>
      <c r="KGF3" s="80"/>
      <c r="KGG3" s="80"/>
      <c r="KGH3" s="80"/>
      <c r="KGI3" s="80"/>
      <c r="KGJ3" s="80"/>
      <c r="KGK3" s="80"/>
      <c r="KGL3" s="80"/>
      <c r="KGM3" s="80"/>
      <c r="KGN3" s="80"/>
      <c r="KGO3" s="80"/>
      <c r="KGP3" s="80"/>
      <c r="KGQ3" s="80"/>
      <c r="KGR3" s="80"/>
      <c r="KGS3" s="80"/>
      <c r="KGT3" s="80"/>
      <c r="KGU3" s="80"/>
      <c r="KGV3" s="80"/>
      <c r="KGW3" s="80"/>
      <c r="KGX3" s="80"/>
      <c r="KGY3" s="80"/>
      <c r="KGZ3" s="80"/>
      <c r="KHA3" s="80"/>
      <c r="KHB3" s="80"/>
      <c r="KHC3" s="80"/>
      <c r="KHD3" s="80"/>
      <c r="KHE3" s="80"/>
      <c r="KHF3" s="80"/>
      <c r="KHG3" s="80"/>
      <c r="KHH3" s="80"/>
      <c r="KHI3" s="80"/>
      <c r="KHJ3" s="80"/>
      <c r="KHK3" s="80"/>
      <c r="KHL3" s="80"/>
      <c r="KHM3" s="80"/>
      <c r="KHN3" s="80"/>
      <c r="KHO3" s="80"/>
      <c r="KHP3" s="80"/>
      <c r="KHQ3" s="80"/>
      <c r="KHR3" s="80"/>
      <c r="KHS3" s="80"/>
      <c r="KHT3" s="80"/>
      <c r="KHU3" s="80"/>
      <c r="KHV3" s="80"/>
      <c r="KHW3" s="80"/>
      <c r="KHX3" s="80"/>
      <c r="KHY3" s="80"/>
      <c r="KHZ3" s="80"/>
      <c r="KIA3" s="80"/>
      <c r="KIB3" s="80"/>
      <c r="KIC3" s="80"/>
      <c r="KID3" s="80"/>
      <c r="KIE3" s="80"/>
      <c r="KIF3" s="80"/>
      <c r="KIG3" s="80"/>
      <c r="KIH3" s="80"/>
      <c r="KII3" s="80"/>
      <c r="KIJ3" s="80"/>
      <c r="KIK3" s="80"/>
      <c r="KIL3" s="80"/>
      <c r="KIM3" s="80"/>
      <c r="KIN3" s="80"/>
      <c r="KIO3" s="80"/>
      <c r="KIP3" s="80"/>
      <c r="KIQ3" s="80"/>
      <c r="KIR3" s="80"/>
      <c r="KIS3" s="80"/>
      <c r="KIT3" s="80"/>
      <c r="KIU3" s="80"/>
      <c r="KIV3" s="80"/>
      <c r="KIW3" s="80"/>
      <c r="KIX3" s="80"/>
      <c r="KIY3" s="80"/>
      <c r="KIZ3" s="80"/>
      <c r="KJA3" s="80"/>
      <c r="KJB3" s="80"/>
      <c r="KJC3" s="80"/>
      <c r="KJD3" s="80"/>
      <c r="KJE3" s="80"/>
      <c r="KJF3" s="80"/>
      <c r="KJG3" s="80"/>
      <c r="KJH3" s="80"/>
      <c r="KJI3" s="80"/>
      <c r="KJJ3" s="80"/>
      <c r="KJK3" s="80"/>
      <c r="KJL3" s="80"/>
      <c r="KJM3" s="80"/>
      <c r="KJN3" s="80"/>
      <c r="KJO3" s="80"/>
      <c r="KJP3" s="80"/>
      <c r="KJQ3" s="80"/>
      <c r="KJR3" s="80"/>
      <c r="KJS3" s="80"/>
      <c r="KJT3" s="80"/>
      <c r="KJU3" s="80"/>
      <c r="KJV3" s="80"/>
      <c r="KJW3" s="80"/>
      <c r="KJX3" s="80"/>
      <c r="KJY3" s="80"/>
      <c r="KJZ3" s="80"/>
      <c r="KKA3" s="80"/>
      <c r="KKB3" s="80"/>
      <c r="KKC3" s="80"/>
      <c r="KKD3" s="80"/>
      <c r="KKE3" s="80"/>
      <c r="KKF3" s="80"/>
      <c r="KKG3" s="80"/>
      <c r="KKH3" s="80"/>
      <c r="KKI3" s="80"/>
      <c r="KKJ3" s="80"/>
      <c r="KKK3" s="80"/>
      <c r="KKL3" s="80"/>
      <c r="KKM3" s="80"/>
      <c r="KKN3" s="80"/>
      <c r="KKO3" s="80"/>
      <c r="KKP3" s="80"/>
      <c r="KKQ3" s="80"/>
      <c r="KKR3" s="80"/>
      <c r="KKS3" s="80"/>
      <c r="KKT3" s="80"/>
      <c r="KKU3" s="80"/>
      <c r="KKV3" s="80"/>
      <c r="KKW3" s="80"/>
      <c r="KKX3" s="80"/>
      <c r="KKY3" s="80"/>
      <c r="KKZ3" s="80"/>
      <c r="KLA3" s="80"/>
      <c r="KLB3" s="80"/>
      <c r="KLC3" s="80"/>
      <c r="KLD3" s="80"/>
      <c r="KLE3" s="80"/>
      <c r="KLF3" s="80"/>
      <c r="KLG3" s="80"/>
      <c r="KLH3" s="80"/>
      <c r="KLI3" s="80"/>
      <c r="KLJ3" s="80"/>
      <c r="KLK3" s="80"/>
      <c r="KLL3" s="80"/>
      <c r="KLM3" s="80"/>
      <c r="KLN3" s="80"/>
      <c r="KLO3" s="80"/>
      <c r="KLP3" s="80"/>
      <c r="KLQ3" s="80"/>
      <c r="KLR3" s="80"/>
      <c r="KLS3" s="80"/>
      <c r="KLT3" s="80"/>
      <c r="KLU3" s="80"/>
      <c r="KLV3" s="80"/>
      <c r="KLW3" s="80"/>
      <c r="KLX3" s="80"/>
      <c r="KLY3" s="80"/>
      <c r="KLZ3" s="80"/>
      <c r="KMA3" s="80"/>
      <c r="KMB3" s="80"/>
      <c r="KMC3" s="80"/>
      <c r="KMD3" s="80"/>
      <c r="KME3" s="80"/>
      <c r="KMF3" s="80"/>
      <c r="KMG3" s="80"/>
      <c r="KMH3" s="80"/>
      <c r="KMI3" s="80"/>
      <c r="KMJ3" s="80"/>
      <c r="KMK3" s="80"/>
      <c r="KML3" s="80"/>
      <c r="KMM3" s="80"/>
      <c r="KMN3" s="80"/>
      <c r="KMO3" s="80"/>
      <c r="KMP3" s="80"/>
      <c r="KMQ3" s="80"/>
      <c r="KMR3" s="80"/>
      <c r="KMS3" s="80"/>
      <c r="KMT3" s="80"/>
      <c r="KMU3" s="80"/>
      <c r="KMV3" s="80"/>
      <c r="KMW3" s="80"/>
      <c r="KMX3" s="80"/>
      <c r="KMY3" s="80"/>
      <c r="KMZ3" s="80"/>
      <c r="KNA3" s="80"/>
      <c r="KNB3" s="80"/>
      <c r="KNC3" s="80"/>
      <c r="KND3" s="80"/>
      <c r="KNE3" s="80"/>
      <c r="KNF3" s="80"/>
      <c r="KNG3" s="80"/>
      <c r="KNH3" s="80"/>
      <c r="KNI3" s="80"/>
      <c r="KNJ3" s="80"/>
      <c r="KNK3" s="80"/>
      <c r="KNL3" s="80"/>
      <c r="KNM3" s="80"/>
      <c r="KNN3" s="80"/>
      <c r="KNO3" s="80"/>
      <c r="KNP3" s="80"/>
      <c r="KNQ3" s="80"/>
      <c r="KNR3" s="80"/>
      <c r="KNS3" s="80"/>
      <c r="KNT3" s="80"/>
      <c r="KNU3" s="80"/>
      <c r="KNV3" s="80"/>
      <c r="KNW3" s="80"/>
      <c r="KNX3" s="80"/>
      <c r="KNY3" s="80"/>
      <c r="KNZ3" s="80"/>
      <c r="KOA3" s="80"/>
      <c r="KOB3" s="80"/>
      <c r="KOC3" s="80"/>
      <c r="KOD3" s="80"/>
      <c r="KOE3" s="80"/>
      <c r="KOF3" s="80"/>
      <c r="KOG3" s="80"/>
      <c r="KOH3" s="80"/>
      <c r="KOI3" s="80"/>
      <c r="KOJ3" s="80"/>
      <c r="KOK3" s="80"/>
      <c r="KOL3" s="80"/>
      <c r="KOM3" s="80"/>
      <c r="KON3" s="80"/>
      <c r="KOO3" s="80"/>
      <c r="KOP3" s="80"/>
      <c r="KOQ3" s="80"/>
      <c r="KOR3" s="80"/>
      <c r="KOS3" s="80"/>
      <c r="KOT3" s="80"/>
      <c r="KOU3" s="80"/>
      <c r="KOV3" s="80"/>
      <c r="KOW3" s="80"/>
      <c r="KOX3" s="80"/>
      <c r="KOY3" s="80"/>
      <c r="KOZ3" s="80"/>
      <c r="KPA3" s="80"/>
      <c r="KPB3" s="80"/>
      <c r="KPC3" s="80"/>
      <c r="KPD3" s="80"/>
      <c r="KPE3" s="80"/>
      <c r="KPF3" s="80"/>
      <c r="KPG3" s="80"/>
      <c r="KPH3" s="80"/>
      <c r="KPI3" s="80"/>
      <c r="KPJ3" s="80"/>
      <c r="KPK3" s="80"/>
      <c r="KPL3" s="80"/>
      <c r="KPM3" s="80"/>
      <c r="KPN3" s="80"/>
      <c r="KPO3" s="80"/>
      <c r="KPP3" s="80"/>
      <c r="KPQ3" s="80"/>
      <c r="KPR3" s="80"/>
      <c r="KPS3" s="80"/>
      <c r="KPT3" s="80"/>
      <c r="KPU3" s="80"/>
      <c r="KPV3" s="80"/>
      <c r="KPW3" s="80"/>
      <c r="KPX3" s="80"/>
      <c r="KPY3" s="80"/>
      <c r="KPZ3" s="80"/>
      <c r="KQA3" s="80"/>
      <c r="KQB3" s="80"/>
      <c r="KQC3" s="80"/>
      <c r="KQD3" s="80"/>
      <c r="KQE3" s="80"/>
      <c r="KQF3" s="80"/>
      <c r="KQG3" s="80"/>
      <c r="KQH3" s="80"/>
      <c r="KQI3" s="80"/>
      <c r="KQJ3" s="80"/>
      <c r="KQK3" s="80"/>
      <c r="KQL3" s="80"/>
      <c r="KQM3" s="80"/>
      <c r="KQN3" s="80"/>
      <c r="KQO3" s="80"/>
      <c r="KQP3" s="80"/>
      <c r="KQQ3" s="80"/>
      <c r="KQR3" s="80"/>
      <c r="KQS3" s="80"/>
      <c r="KQT3" s="80"/>
      <c r="KQU3" s="80"/>
      <c r="KQV3" s="80"/>
      <c r="KQW3" s="80"/>
      <c r="KQX3" s="80"/>
      <c r="KQY3" s="80"/>
      <c r="KQZ3" s="80"/>
      <c r="KRA3" s="80"/>
      <c r="KRB3" s="80"/>
      <c r="KRC3" s="80"/>
      <c r="KRD3" s="80"/>
      <c r="KRE3" s="80"/>
      <c r="KRF3" s="80"/>
      <c r="KRG3" s="80"/>
      <c r="KRH3" s="80"/>
      <c r="KRI3" s="80"/>
      <c r="KRJ3" s="80"/>
      <c r="KRK3" s="80"/>
      <c r="KRL3" s="80"/>
      <c r="KRM3" s="80"/>
      <c r="KRN3" s="80"/>
      <c r="KRO3" s="80"/>
      <c r="KRP3" s="80"/>
      <c r="KRQ3" s="80"/>
      <c r="KRR3" s="80"/>
      <c r="KRS3" s="80"/>
      <c r="KRT3" s="80"/>
      <c r="KRU3" s="80"/>
      <c r="KRV3" s="80"/>
      <c r="KRW3" s="80"/>
      <c r="KRX3" s="80"/>
      <c r="KRY3" s="80"/>
      <c r="KRZ3" s="80"/>
      <c r="KSA3" s="80"/>
      <c r="KSB3" s="80"/>
      <c r="KSC3" s="80"/>
      <c r="KSD3" s="80"/>
      <c r="KSE3" s="80"/>
      <c r="KSF3" s="80"/>
      <c r="KSG3" s="80"/>
      <c r="KSH3" s="80"/>
      <c r="KSI3" s="80"/>
      <c r="KSJ3" s="80"/>
      <c r="KSK3" s="80"/>
      <c r="KSL3" s="80"/>
      <c r="KSM3" s="80"/>
      <c r="KSN3" s="80"/>
      <c r="KSO3" s="80"/>
      <c r="KSP3" s="80"/>
      <c r="KSQ3" s="80"/>
      <c r="KSR3" s="80"/>
      <c r="KSS3" s="80"/>
      <c r="KST3" s="80"/>
      <c r="KSU3" s="80"/>
      <c r="KSV3" s="80"/>
      <c r="KSW3" s="80"/>
      <c r="KSX3" s="80"/>
      <c r="KSY3" s="80"/>
      <c r="KSZ3" s="80"/>
      <c r="KTA3" s="80"/>
      <c r="KTB3" s="80"/>
      <c r="KTC3" s="80"/>
      <c r="KTD3" s="80"/>
      <c r="KTE3" s="80"/>
      <c r="KTF3" s="80"/>
      <c r="KTG3" s="80"/>
      <c r="KTH3" s="80"/>
      <c r="KTI3" s="80"/>
      <c r="KTJ3" s="80"/>
      <c r="KTK3" s="80"/>
      <c r="KTL3" s="80"/>
      <c r="KTM3" s="80"/>
      <c r="KTN3" s="80"/>
      <c r="KTO3" s="80"/>
      <c r="KTP3" s="80"/>
      <c r="KTQ3" s="80"/>
      <c r="KTR3" s="80"/>
      <c r="KTS3" s="80"/>
      <c r="KTT3" s="80"/>
      <c r="KTU3" s="80"/>
      <c r="KTV3" s="80"/>
      <c r="KTW3" s="80"/>
      <c r="KTX3" s="80"/>
      <c r="KTY3" s="80"/>
      <c r="KTZ3" s="80"/>
      <c r="KUA3" s="80"/>
      <c r="KUB3" s="80"/>
      <c r="KUC3" s="80"/>
      <c r="KUD3" s="80"/>
      <c r="KUE3" s="80"/>
      <c r="KUF3" s="80"/>
      <c r="KUG3" s="80"/>
      <c r="KUH3" s="80"/>
      <c r="KUI3" s="80"/>
      <c r="KUJ3" s="80"/>
      <c r="KUK3" s="80"/>
      <c r="KUL3" s="80"/>
      <c r="KUM3" s="80"/>
      <c r="KUN3" s="80"/>
      <c r="KUO3" s="80"/>
      <c r="KUP3" s="80"/>
      <c r="KUQ3" s="80"/>
      <c r="KUR3" s="80"/>
      <c r="KUS3" s="80"/>
      <c r="KUT3" s="80"/>
      <c r="KUU3" s="80"/>
      <c r="KUV3" s="80"/>
      <c r="KUW3" s="80"/>
      <c r="KUX3" s="80"/>
      <c r="KUY3" s="80"/>
      <c r="KUZ3" s="80"/>
      <c r="KVA3" s="80"/>
      <c r="KVB3" s="80"/>
      <c r="KVC3" s="80"/>
      <c r="KVD3" s="80"/>
      <c r="KVE3" s="80"/>
      <c r="KVF3" s="80"/>
      <c r="KVG3" s="80"/>
      <c r="KVH3" s="80"/>
      <c r="KVI3" s="80"/>
      <c r="KVJ3" s="80"/>
      <c r="KVK3" s="80"/>
      <c r="KVL3" s="80"/>
      <c r="KVM3" s="80"/>
      <c r="KVN3" s="80"/>
      <c r="KVO3" s="80"/>
      <c r="KVP3" s="80"/>
      <c r="KVQ3" s="80"/>
      <c r="KVR3" s="80"/>
      <c r="KVS3" s="80"/>
      <c r="KVT3" s="80"/>
      <c r="KVU3" s="80"/>
      <c r="KVV3" s="80"/>
      <c r="KVW3" s="80"/>
      <c r="KVX3" s="80"/>
      <c r="KVY3" s="80"/>
      <c r="KVZ3" s="80"/>
      <c r="KWA3" s="80"/>
      <c r="KWB3" s="80"/>
      <c r="KWC3" s="80"/>
      <c r="KWD3" s="80"/>
      <c r="KWE3" s="80"/>
      <c r="KWF3" s="80"/>
      <c r="KWG3" s="80"/>
      <c r="KWH3" s="80"/>
      <c r="KWI3" s="80"/>
      <c r="KWJ3" s="80"/>
      <c r="KWK3" s="80"/>
      <c r="KWL3" s="80"/>
      <c r="KWM3" s="80"/>
      <c r="KWN3" s="80"/>
      <c r="KWO3" s="80"/>
      <c r="KWP3" s="80"/>
      <c r="KWQ3" s="80"/>
      <c r="KWR3" s="80"/>
      <c r="KWS3" s="80"/>
      <c r="KWT3" s="80"/>
      <c r="KWU3" s="80"/>
      <c r="KWV3" s="80"/>
      <c r="KWW3" s="80"/>
      <c r="KWX3" s="80"/>
      <c r="KWY3" s="80"/>
      <c r="KWZ3" s="80"/>
      <c r="KXA3" s="80"/>
      <c r="KXB3" s="80"/>
      <c r="KXC3" s="80"/>
      <c r="KXD3" s="80"/>
      <c r="KXE3" s="80"/>
      <c r="KXF3" s="80"/>
      <c r="KXG3" s="80"/>
      <c r="KXH3" s="80"/>
      <c r="KXI3" s="80"/>
      <c r="KXJ3" s="80"/>
      <c r="KXK3" s="80"/>
      <c r="KXL3" s="80"/>
      <c r="KXM3" s="80"/>
      <c r="KXN3" s="80"/>
      <c r="KXO3" s="80"/>
      <c r="KXP3" s="80"/>
      <c r="KXQ3" s="80"/>
      <c r="KXR3" s="80"/>
      <c r="KXS3" s="80"/>
      <c r="KXT3" s="80"/>
      <c r="KXU3" s="80"/>
      <c r="KXV3" s="80"/>
      <c r="KXW3" s="80"/>
      <c r="KXX3" s="80"/>
      <c r="KXY3" s="80"/>
      <c r="KXZ3" s="80"/>
      <c r="KYA3" s="80"/>
      <c r="KYB3" s="80"/>
      <c r="KYC3" s="80"/>
      <c r="KYD3" s="80"/>
      <c r="KYE3" s="80"/>
      <c r="KYF3" s="80"/>
      <c r="KYG3" s="80"/>
      <c r="KYH3" s="80"/>
      <c r="KYI3" s="80"/>
      <c r="KYJ3" s="80"/>
      <c r="KYK3" s="80"/>
      <c r="KYL3" s="80"/>
      <c r="KYM3" s="80"/>
      <c r="KYN3" s="80"/>
      <c r="KYO3" s="80"/>
      <c r="KYP3" s="80"/>
      <c r="KYQ3" s="80"/>
      <c r="KYR3" s="80"/>
      <c r="KYS3" s="80"/>
      <c r="KYT3" s="80"/>
      <c r="KYU3" s="80"/>
      <c r="KYV3" s="80"/>
      <c r="KYW3" s="80"/>
      <c r="KYX3" s="80"/>
      <c r="KYY3" s="80"/>
      <c r="KYZ3" s="80"/>
      <c r="KZA3" s="80"/>
      <c r="KZB3" s="80"/>
      <c r="KZC3" s="80"/>
      <c r="KZD3" s="80"/>
      <c r="KZE3" s="80"/>
      <c r="KZF3" s="80"/>
      <c r="KZG3" s="80"/>
      <c r="KZH3" s="80"/>
      <c r="KZI3" s="80"/>
      <c r="KZJ3" s="80"/>
      <c r="KZK3" s="80"/>
      <c r="KZL3" s="80"/>
      <c r="KZM3" s="80"/>
      <c r="KZN3" s="80"/>
      <c r="KZO3" s="80"/>
      <c r="KZP3" s="80"/>
      <c r="KZQ3" s="80"/>
      <c r="KZR3" s="80"/>
      <c r="KZS3" s="80"/>
      <c r="KZT3" s="80"/>
      <c r="KZU3" s="80"/>
      <c r="KZV3" s="80"/>
      <c r="KZW3" s="80"/>
      <c r="KZX3" s="80"/>
      <c r="KZY3" s="80"/>
      <c r="KZZ3" s="80"/>
      <c r="LAA3" s="80"/>
      <c r="LAB3" s="80"/>
      <c r="LAC3" s="80"/>
      <c r="LAD3" s="80"/>
      <c r="LAE3" s="80"/>
      <c r="LAF3" s="80"/>
      <c r="LAG3" s="80"/>
      <c r="LAH3" s="80"/>
      <c r="LAI3" s="80"/>
      <c r="LAJ3" s="80"/>
      <c r="LAK3" s="80"/>
      <c r="LAL3" s="80"/>
      <c r="LAM3" s="80"/>
      <c r="LAN3" s="80"/>
      <c r="LAO3" s="80"/>
      <c r="LAP3" s="80"/>
      <c r="LAQ3" s="80"/>
      <c r="LAR3" s="80"/>
      <c r="LAS3" s="80"/>
      <c r="LAT3" s="80"/>
      <c r="LAU3" s="80"/>
      <c r="LAV3" s="80"/>
      <c r="LAW3" s="80"/>
      <c r="LAX3" s="80"/>
      <c r="LAY3" s="80"/>
      <c r="LAZ3" s="80"/>
      <c r="LBA3" s="80"/>
      <c r="LBB3" s="80"/>
      <c r="LBC3" s="80"/>
      <c r="LBD3" s="80"/>
      <c r="LBE3" s="80"/>
      <c r="LBF3" s="80"/>
      <c r="LBG3" s="80"/>
      <c r="LBH3" s="80"/>
      <c r="LBI3" s="80"/>
      <c r="LBJ3" s="80"/>
      <c r="LBK3" s="80"/>
      <c r="LBL3" s="80"/>
      <c r="LBM3" s="80"/>
      <c r="LBN3" s="80"/>
      <c r="LBO3" s="80"/>
      <c r="LBP3" s="80"/>
      <c r="LBQ3" s="80"/>
      <c r="LBR3" s="80"/>
      <c r="LBS3" s="80"/>
      <c r="LBT3" s="80"/>
      <c r="LBU3" s="80"/>
      <c r="LBV3" s="80"/>
      <c r="LBW3" s="80"/>
      <c r="LBX3" s="80"/>
      <c r="LBY3" s="80"/>
      <c r="LBZ3" s="80"/>
      <c r="LCA3" s="80"/>
      <c r="LCB3" s="80"/>
      <c r="LCC3" s="80"/>
      <c r="LCD3" s="80"/>
      <c r="LCE3" s="80"/>
      <c r="LCF3" s="80"/>
      <c r="LCG3" s="80"/>
      <c r="LCH3" s="80"/>
      <c r="LCI3" s="80"/>
      <c r="LCJ3" s="80"/>
      <c r="LCK3" s="80"/>
      <c r="LCL3" s="80"/>
      <c r="LCM3" s="80"/>
      <c r="LCN3" s="80"/>
      <c r="LCO3" s="80"/>
      <c r="LCP3" s="80"/>
      <c r="LCQ3" s="80"/>
      <c r="LCR3" s="80"/>
      <c r="LCS3" s="80"/>
      <c r="LCT3" s="80"/>
      <c r="LCU3" s="80"/>
      <c r="LCV3" s="80"/>
      <c r="LCW3" s="80"/>
      <c r="LCX3" s="80"/>
      <c r="LCY3" s="80"/>
      <c r="LCZ3" s="80"/>
      <c r="LDA3" s="80"/>
      <c r="LDB3" s="80"/>
      <c r="LDC3" s="80"/>
      <c r="LDD3" s="80"/>
      <c r="LDE3" s="80"/>
      <c r="LDF3" s="80"/>
      <c r="LDG3" s="80"/>
      <c r="LDH3" s="80"/>
      <c r="LDI3" s="80"/>
      <c r="LDJ3" s="80"/>
      <c r="LDK3" s="80"/>
      <c r="LDL3" s="80"/>
      <c r="LDM3" s="80"/>
      <c r="LDN3" s="80"/>
      <c r="LDO3" s="80"/>
      <c r="LDP3" s="80"/>
      <c r="LDQ3" s="80"/>
      <c r="LDR3" s="80"/>
      <c r="LDS3" s="80"/>
      <c r="LDT3" s="80"/>
      <c r="LDU3" s="80"/>
      <c r="LDV3" s="80"/>
      <c r="LDW3" s="80"/>
      <c r="LDX3" s="80"/>
      <c r="LDY3" s="80"/>
      <c r="LDZ3" s="80"/>
      <c r="LEA3" s="80"/>
      <c r="LEB3" s="80"/>
      <c r="LEC3" s="80"/>
      <c r="LED3" s="80"/>
      <c r="LEE3" s="80"/>
      <c r="LEF3" s="80"/>
      <c r="LEG3" s="80"/>
      <c r="LEH3" s="80"/>
      <c r="LEI3" s="80"/>
      <c r="LEJ3" s="80"/>
      <c r="LEK3" s="80"/>
      <c r="LEL3" s="80"/>
      <c r="LEM3" s="80"/>
      <c r="LEN3" s="80"/>
      <c r="LEO3" s="80"/>
      <c r="LEP3" s="80"/>
      <c r="LEQ3" s="80"/>
      <c r="LER3" s="80"/>
      <c r="LES3" s="80"/>
      <c r="LET3" s="80"/>
      <c r="LEU3" s="80"/>
      <c r="LEV3" s="80"/>
      <c r="LEW3" s="80"/>
      <c r="LEX3" s="80"/>
      <c r="LEY3" s="80"/>
      <c r="LEZ3" s="80"/>
      <c r="LFA3" s="80"/>
      <c r="LFB3" s="80"/>
      <c r="LFC3" s="80"/>
      <c r="LFD3" s="80"/>
      <c r="LFE3" s="80"/>
      <c r="LFF3" s="80"/>
      <c r="LFG3" s="80"/>
      <c r="LFH3" s="80"/>
      <c r="LFI3" s="80"/>
      <c r="LFJ3" s="80"/>
      <c r="LFK3" s="80"/>
      <c r="LFL3" s="80"/>
      <c r="LFM3" s="80"/>
      <c r="LFN3" s="80"/>
      <c r="LFO3" s="80"/>
      <c r="LFP3" s="80"/>
      <c r="LFQ3" s="80"/>
      <c r="LFR3" s="80"/>
      <c r="LFS3" s="80"/>
      <c r="LFT3" s="80"/>
      <c r="LFU3" s="80"/>
      <c r="LFV3" s="80"/>
      <c r="LFW3" s="80"/>
      <c r="LFX3" s="80"/>
      <c r="LFY3" s="80"/>
      <c r="LFZ3" s="80"/>
      <c r="LGA3" s="80"/>
      <c r="LGB3" s="80"/>
      <c r="LGC3" s="80"/>
      <c r="LGD3" s="80"/>
      <c r="LGE3" s="80"/>
      <c r="LGF3" s="80"/>
      <c r="LGG3" s="80"/>
      <c r="LGH3" s="80"/>
      <c r="LGI3" s="80"/>
      <c r="LGJ3" s="80"/>
      <c r="LGK3" s="80"/>
      <c r="LGL3" s="80"/>
      <c r="LGM3" s="80"/>
      <c r="LGN3" s="80"/>
      <c r="LGO3" s="80"/>
      <c r="LGP3" s="80"/>
      <c r="LGQ3" s="80"/>
      <c r="LGR3" s="80"/>
      <c r="LGS3" s="80"/>
      <c r="LGT3" s="80"/>
      <c r="LGU3" s="80"/>
      <c r="LGV3" s="80"/>
      <c r="LGW3" s="80"/>
      <c r="LGX3" s="80"/>
      <c r="LGY3" s="80"/>
      <c r="LGZ3" s="80"/>
      <c r="LHA3" s="80"/>
      <c r="LHB3" s="80"/>
      <c r="LHC3" s="80"/>
      <c r="LHD3" s="80"/>
      <c r="LHE3" s="80"/>
      <c r="LHF3" s="80"/>
      <c r="LHG3" s="80"/>
      <c r="LHH3" s="80"/>
      <c r="LHI3" s="80"/>
      <c r="LHJ3" s="80"/>
      <c r="LHK3" s="80"/>
      <c r="LHL3" s="80"/>
      <c r="LHM3" s="80"/>
      <c r="LHN3" s="80"/>
      <c r="LHO3" s="80"/>
      <c r="LHP3" s="80"/>
      <c r="LHQ3" s="80"/>
      <c r="LHR3" s="80"/>
      <c r="LHS3" s="80"/>
      <c r="LHT3" s="80"/>
      <c r="LHU3" s="80"/>
      <c r="LHV3" s="80"/>
      <c r="LHW3" s="80"/>
      <c r="LHX3" s="80"/>
      <c r="LHY3" s="80"/>
      <c r="LHZ3" s="80"/>
      <c r="LIA3" s="80"/>
      <c r="LIB3" s="80"/>
      <c r="LIC3" s="80"/>
      <c r="LID3" s="80"/>
      <c r="LIE3" s="80"/>
      <c r="LIF3" s="80"/>
      <c r="LIG3" s="80"/>
      <c r="LIH3" s="80"/>
      <c r="LII3" s="80"/>
      <c r="LIJ3" s="80"/>
      <c r="LIK3" s="80"/>
      <c r="LIL3" s="80"/>
      <c r="LIM3" s="80"/>
      <c r="LIN3" s="80"/>
      <c r="LIO3" s="80"/>
      <c r="LIP3" s="80"/>
      <c r="LIQ3" s="80"/>
      <c r="LIR3" s="80"/>
      <c r="LIS3" s="80"/>
      <c r="LIT3" s="80"/>
      <c r="LIU3" s="80"/>
      <c r="LIV3" s="80"/>
      <c r="LIW3" s="80"/>
      <c r="LIX3" s="80"/>
      <c r="LIY3" s="80"/>
      <c r="LIZ3" s="80"/>
      <c r="LJA3" s="80"/>
      <c r="LJB3" s="80"/>
      <c r="LJC3" s="80"/>
      <c r="LJD3" s="80"/>
      <c r="LJE3" s="80"/>
      <c r="LJF3" s="80"/>
      <c r="LJG3" s="80"/>
      <c r="LJH3" s="80"/>
      <c r="LJI3" s="80"/>
      <c r="LJJ3" s="80"/>
      <c r="LJK3" s="80"/>
      <c r="LJL3" s="80"/>
      <c r="LJM3" s="80"/>
      <c r="LJN3" s="80"/>
      <c r="LJO3" s="80"/>
      <c r="LJP3" s="80"/>
      <c r="LJQ3" s="80"/>
      <c r="LJR3" s="80"/>
      <c r="LJS3" s="80"/>
      <c r="LJT3" s="80"/>
      <c r="LJU3" s="80"/>
      <c r="LJV3" s="80"/>
      <c r="LJW3" s="80"/>
      <c r="LJX3" s="80"/>
      <c r="LJY3" s="80"/>
      <c r="LJZ3" s="80"/>
      <c r="LKA3" s="80"/>
      <c r="LKB3" s="80"/>
      <c r="LKC3" s="80"/>
      <c r="LKD3" s="80"/>
      <c r="LKE3" s="80"/>
      <c r="LKF3" s="80"/>
      <c r="LKG3" s="80"/>
      <c r="LKH3" s="80"/>
      <c r="LKI3" s="80"/>
      <c r="LKJ3" s="80"/>
      <c r="LKK3" s="80"/>
      <c r="LKL3" s="80"/>
      <c r="LKM3" s="80"/>
      <c r="LKN3" s="80"/>
      <c r="LKO3" s="80"/>
      <c r="LKP3" s="80"/>
      <c r="LKQ3" s="80"/>
      <c r="LKR3" s="80"/>
      <c r="LKS3" s="80"/>
      <c r="LKT3" s="80"/>
      <c r="LKU3" s="80"/>
      <c r="LKV3" s="80"/>
      <c r="LKW3" s="80"/>
      <c r="LKX3" s="80"/>
      <c r="LKY3" s="80"/>
      <c r="LKZ3" s="80"/>
      <c r="LLA3" s="80"/>
      <c r="LLB3" s="80"/>
      <c r="LLC3" s="80"/>
      <c r="LLD3" s="80"/>
      <c r="LLE3" s="80"/>
      <c r="LLF3" s="80"/>
      <c r="LLG3" s="80"/>
      <c r="LLH3" s="80"/>
      <c r="LLI3" s="80"/>
      <c r="LLJ3" s="80"/>
      <c r="LLK3" s="80"/>
      <c r="LLL3" s="80"/>
      <c r="LLM3" s="80"/>
      <c r="LLN3" s="80"/>
      <c r="LLO3" s="80"/>
      <c r="LLP3" s="80"/>
      <c r="LLQ3" s="80"/>
      <c r="LLR3" s="80"/>
      <c r="LLS3" s="80"/>
      <c r="LLT3" s="80"/>
      <c r="LLU3" s="80"/>
      <c r="LLV3" s="80"/>
      <c r="LLW3" s="80"/>
      <c r="LLX3" s="80"/>
      <c r="LLY3" s="80"/>
      <c r="LLZ3" s="80"/>
      <c r="LMA3" s="80"/>
      <c r="LMB3" s="80"/>
      <c r="LMC3" s="80"/>
      <c r="LMD3" s="80"/>
      <c r="LME3" s="80"/>
      <c r="LMF3" s="80"/>
      <c r="LMG3" s="80"/>
      <c r="LMH3" s="80"/>
      <c r="LMI3" s="80"/>
      <c r="LMJ3" s="80"/>
      <c r="LMK3" s="80"/>
      <c r="LML3" s="80"/>
      <c r="LMM3" s="80"/>
      <c r="LMN3" s="80"/>
      <c r="LMO3" s="80"/>
      <c r="LMP3" s="80"/>
      <c r="LMQ3" s="80"/>
      <c r="LMR3" s="80"/>
      <c r="LMS3" s="80"/>
      <c r="LMT3" s="80"/>
      <c r="LMU3" s="80"/>
      <c r="LMV3" s="80"/>
      <c r="LMW3" s="80"/>
      <c r="LMX3" s="80"/>
      <c r="LMY3" s="80"/>
      <c r="LMZ3" s="80"/>
      <c r="LNA3" s="80"/>
      <c r="LNB3" s="80"/>
      <c r="LNC3" s="80"/>
      <c r="LND3" s="80"/>
      <c r="LNE3" s="80"/>
      <c r="LNF3" s="80"/>
      <c r="LNG3" s="80"/>
      <c r="LNH3" s="80"/>
      <c r="LNI3" s="80"/>
      <c r="LNJ3" s="80"/>
      <c r="LNK3" s="80"/>
      <c r="LNL3" s="80"/>
      <c r="LNM3" s="80"/>
      <c r="LNN3" s="80"/>
      <c r="LNO3" s="80"/>
      <c r="LNP3" s="80"/>
      <c r="LNQ3" s="80"/>
      <c r="LNR3" s="80"/>
      <c r="LNS3" s="80"/>
      <c r="LNT3" s="80"/>
      <c r="LNU3" s="80"/>
      <c r="LNV3" s="80"/>
      <c r="LNW3" s="80"/>
      <c r="LNX3" s="80"/>
      <c r="LNY3" s="80"/>
      <c r="LNZ3" s="80"/>
      <c r="LOA3" s="80"/>
      <c r="LOB3" s="80"/>
      <c r="LOC3" s="80"/>
      <c r="LOD3" s="80"/>
      <c r="LOE3" s="80"/>
      <c r="LOF3" s="80"/>
      <c r="LOG3" s="80"/>
      <c r="LOH3" s="80"/>
      <c r="LOI3" s="80"/>
      <c r="LOJ3" s="80"/>
      <c r="LOK3" s="80"/>
      <c r="LOL3" s="80"/>
      <c r="LOM3" s="80"/>
      <c r="LON3" s="80"/>
      <c r="LOO3" s="80"/>
      <c r="LOP3" s="80"/>
      <c r="LOQ3" s="80"/>
      <c r="LOR3" s="80"/>
      <c r="LOS3" s="80"/>
      <c r="LOT3" s="80"/>
      <c r="LOU3" s="80"/>
      <c r="LOV3" s="80"/>
      <c r="LOW3" s="80"/>
      <c r="LOX3" s="80"/>
      <c r="LOY3" s="80"/>
      <c r="LOZ3" s="80"/>
      <c r="LPA3" s="80"/>
      <c r="LPB3" s="80"/>
      <c r="LPC3" s="80"/>
      <c r="LPD3" s="80"/>
      <c r="LPE3" s="80"/>
      <c r="LPF3" s="80"/>
      <c r="LPG3" s="80"/>
      <c r="LPH3" s="80"/>
      <c r="LPI3" s="80"/>
      <c r="LPJ3" s="80"/>
      <c r="LPK3" s="80"/>
      <c r="LPL3" s="80"/>
      <c r="LPM3" s="80"/>
      <c r="LPN3" s="80"/>
      <c r="LPO3" s="80"/>
      <c r="LPP3" s="80"/>
      <c r="LPQ3" s="80"/>
      <c r="LPR3" s="80"/>
      <c r="LPS3" s="80"/>
      <c r="LPT3" s="80"/>
      <c r="LPU3" s="80"/>
      <c r="LPV3" s="80"/>
      <c r="LPW3" s="80"/>
      <c r="LPX3" s="80"/>
      <c r="LPY3" s="80"/>
      <c r="LPZ3" s="80"/>
      <c r="LQA3" s="80"/>
      <c r="LQB3" s="80"/>
      <c r="LQC3" s="80"/>
      <c r="LQD3" s="80"/>
      <c r="LQE3" s="80"/>
      <c r="LQF3" s="80"/>
      <c r="LQG3" s="80"/>
      <c r="LQH3" s="80"/>
      <c r="LQI3" s="80"/>
      <c r="LQJ3" s="80"/>
      <c r="LQK3" s="80"/>
      <c r="LQL3" s="80"/>
      <c r="LQM3" s="80"/>
      <c r="LQN3" s="80"/>
      <c r="LQO3" s="80"/>
      <c r="LQP3" s="80"/>
      <c r="LQQ3" s="80"/>
      <c r="LQR3" s="80"/>
      <c r="LQS3" s="80"/>
      <c r="LQT3" s="80"/>
      <c r="LQU3" s="80"/>
      <c r="LQV3" s="80"/>
      <c r="LQW3" s="80"/>
      <c r="LQX3" s="80"/>
      <c r="LQY3" s="80"/>
      <c r="LQZ3" s="80"/>
      <c r="LRA3" s="80"/>
      <c r="LRB3" s="80"/>
      <c r="LRC3" s="80"/>
      <c r="LRD3" s="80"/>
      <c r="LRE3" s="80"/>
      <c r="LRF3" s="80"/>
      <c r="LRG3" s="80"/>
      <c r="LRH3" s="80"/>
      <c r="LRI3" s="80"/>
      <c r="LRJ3" s="80"/>
      <c r="LRK3" s="80"/>
      <c r="LRL3" s="80"/>
      <c r="LRM3" s="80"/>
      <c r="LRN3" s="80"/>
      <c r="LRO3" s="80"/>
      <c r="LRP3" s="80"/>
      <c r="LRQ3" s="80"/>
      <c r="LRR3" s="80"/>
      <c r="LRS3" s="80"/>
      <c r="LRT3" s="80"/>
      <c r="LRU3" s="80"/>
      <c r="LRV3" s="80"/>
      <c r="LRW3" s="80"/>
      <c r="LRX3" s="80"/>
      <c r="LRY3" s="80"/>
      <c r="LRZ3" s="80"/>
      <c r="LSA3" s="80"/>
      <c r="LSB3" s="80"/>
      <c r="LSC3" s="80"/>
      <c r="LSD3" s="80"/>
      <c r="LSE3" s="80"/>
      <c r="LSF3" s="80"/>
      <c r="LSG3" s="80"/>
      <c r="LSH3" s="80"/>
      <c r="LSI3" s="80"/>
      <c r="LSJ3" s="80"/>
      <c r="LSK3" s="80"/>
      <c r="LSL3" s="80"/>
      <c r="LSM3" s="80"/>
      <c r="LSN3" s="80"/>
      <c r="LSO3" s="80"/>
      <c r="LSP3" s="80"/>
      <c r="LSQ3" s="80"/>
      <c r="LSR3" s="80"/>
      <c r="LSS3" s="80"/>
      <c r="LST3" s="80"/>
      <c r="LSU3" s="80"/>
      <c r="LSV3" s="80"/>
      <c r="LSW3" s="80"/>
      <c r="LSX3" s="80"/>
      <c r="LSY3" s="80"/>
      <c r="LSZ3" s="80"/>
      <c r="LTA3" s="80"/>
      <c r="LTB3" s="80"/>
      <c r="LTC3" s="80"/>
      <c r="LTD3" s="80"/>
      <c r="LTE3" s="80"/>
      <c r="LTF3" s="80"/>
      <c r="LTG3" s="80"/>
      <c r="LTH3" s="80"/>
      <c r="LTI3" s="80"/>
      <c r="LTJ3" s="80"/>
      <c r="LTK3" s="80"/>
      <c r="LTL3" s="80"/>
      <c r="LTM3" s="80"/>
      <c r="LTN3" s="80"/>
      <c r="LTO3" s="80"/>
      <c r="LTP3" s="80"/>
      <c r="LTQ3" s="80"/>
      <c r="LTR3" s="80"/>
      <c r="LTS3" s="80"/>
      <c r="LTT3" s="80"/>
      <c r="LTU3" s="80"/>
      <c r="LTV3" s="80"/>
      <c r="LTW3" s="80"/>
      <c r="LTX3" s="80"/>
      <c r="LTY3" s="80"/>
      <c r="LTZ3" s="80"/>
      <c r="LUA3" s="80"/>
      <c r="LUB3" s="80"/>
      <c r="LUC3" s="80"/>
      <c r="LUD3" s="80"/>
      <c r="LUE3" s="80"/>
      <c r="LUF3" s="80"/>
      <c r="LUG3" s="80"/>
      <c r="LUH3" s="80"/>
      <c r="LUI3" s="80"/>
      <c r="LUJ3" s="80"/>
      <c r="LUK3" s="80"/>
      <c r="LUL3" s="80"/>
      <c r="LUM3" s="80"/>
      <c r="LUN3" s="80"/>
      <c r="LUO3" s="80"/>
      <c r="LUP3" s="80"/>
      <c r="LUQ3" s="80"/>
      <c r="LUR3" s="80"/>
      <c r="LUS3" s="80"/>
      <c r="LUT3" s="80"/>
      <c r="LUU3" s="80"/>
      <c r="LUV3" s="80"/>
      <c r="LUW3" s="80"/>
      <c r="LUX3" s="80"/>
      <c r="LUY3" s="80"/>
      <c r="LUZ3" s="80"/>
      <c r="LVA3" s="80"/>
      <c r="LVB3" s="80"/>
      <c r="LVC3" s="80"/>
      <c r="LVD3" s="80"/>
      <c r="LVE3" s="80"/>
      <c r="LVF3" s="80"/>
      <c r="LVG3" s="80"/>
      <c r="LVH3" s="80"/>
      <c r="LVI3" s="80"/>
      <c r="LVJ3" s="80"/>
      <c r="LVK3" s="80"/>
      <c r="LVL3" s="80"/>
      <c r="LVM3" s="80"/>
      <c r="LVN3" s="80"/>
      <c r="LVO3" s="80"/>
      <c r="LVP3" s="80"/>
      <c r="LVQ3" s="80"/>
      <c r="LVR3" s="80"/>
      <c r="LVS3" s="80"/>
      <c r="LVT3" s="80"/>
      <c r="LVU3" s="80"/>
      <c r="LVV3" s="80"/>
      <c r="LVW3" s="80"/>
      <c r="LVX3" s="80"/>
      <c r="LVY3" s="80"/>
      <c r="LVZ3" s="80"/>
      <c r="LWA3" s="80"/>
      <c r="LWB3" s="80"/>
      <c r="LWC3" s="80"/>
      <c r="LWD3" s="80"/>
      <c r="LWE3" s="80"/>
      <c r="LWF3" s="80"/>
      <c r="LWG3" s="80"/>
      <c r="LWH3" s="80"/>
      <c r="LWI3" s="80"/>
      <c r="LWJ3" s="80"/>
      <c r="LWK3" s="80"/>
      <c r="LWL3" s="80"/>
      <c r="LWM3" s="80"/>
      <c r="LWN3" s="80"/>
      <c r="LWO3" s="80"/>
      <c r="LWP3" s="80"/>
      <c r="LWQ3" s="80"/>
      <c r="LWR3" s="80"/>
      <c r="LWS3" s="80"/>
      <c r="LWT3" s="80"/>
      <c r="LWU3" s="80"/>
      <c r="LWV3" s="80"/>
      <c r="LWW3" s="80"/>
      <c r="LWX3" s="80"/>
      <c r="LWY3" s="80"/>
      <c r="LWZ3" s="80"/>
      <c r="LXA3" s="80"/>
      <c r="LXB3" s="80"/>
      <c r="LXC3" s="80"/>
      <c r="LXD3" s="80"/>
      <c r="LXE3" s="80"/>
      <c r="LXF3" s="80"/>
      <c r="LXG3" s="80"/>
      <c r="LXH3" s="80"/>
      <c r="LXI3" s="80"/>
      <c r="LXJ3" s="80"/>
      <c r="LXK3" s="80"/>
      <c r="LXL3" s="80"/>
      <c r="LXM3" s="80"/>
      <c r="LXN3" s="80"/>
      <c r="LXO3" s="80"/>
      <c r="LXP3" s="80"/>
      <c r="LXQ3" s="80"/>
      <c r="LXR3" s="80"/>
      <c r="LXS3" s="80"/>
      <c r="LXT3" s="80"/>
      <c r="LXU3" s="80"/>
      <c r="LXV3" s="80"/>
      <c r="LXW3" s="80"/>
      <c r="LXX3" s="80"/>
      <c r="LXY3" s="80"/>
      <c r="LXZ3" s="80"/>
      <c r="LYA3" s="80"/>
      <c r="LYB3" s="80"/>
      <c r="LYC3" s="80"/>
      <c r="LYD3" s="80"/>
      <c r="LYE3" s="80"/>
      <c r="LYF3" s="80"/>
      <c r="LYG3" s="80"/>
      <c r="LYH3" s="80"/>
      <c r="LYI3" s="80"/>
      <c r="LYJ3" s="80"/>
      <c r="LYK3" s="80"/>
      <c r="LYL3" s="80"/>
      <c r="LYM3" s="80"/>
      <c r="LYN3" s="80"/>
      <c r="LYO3" s="80"/>
      <c r="LYP3" s="80"/>
      <c r="LYQ3" s="80"/>
      <c r="LYR3" s="80"/>
      <c r="LYS3" s="80"/>
      <c r="LYT3" s="80"/>
      <c r="LYU3" s="80"/>
      <c r="LYV3" s="80"/>
      <c r="LYW3" s="80"/>
      <c r="LYX3" s="80"/>
      <c r="LYY3" s="80"/>
      <c r="LYZ3" s="80"/>
      <c r="LZA3" s="80"/>
      <c r="LZB3" s="80"/>
      <c r="LZC3" s="80"/>
      <c r="LZD3" s="80"/>
      <c r="LZE3" s="80"/>
      <c r="LZF3" s="80"/>
      <c r="LZG3" s="80"/>
      <c r="LZH3" s="80"/>
      <c r="LZI3" s="80"/>
      <c r="LZJ3" s="80"/>
      <c r="LZK3" s="80"/>
      <c r="LZL3" s="80"/>
      <c r="LZM3" s="80"/>
      <c r="LZN3" s="80"/>
      <c r="LZO3" s="80"/>
      <c r="LZP3" s="80"/>
      <c r="LZQ3" s="80"/>
      <c r="LZR3" s="80"/>
      <c r="LZS3" s="80"/>
      <c r="LZT3" s="80"/>
      <c r="LZU3" s="80"/>
      <c r="LZV3" s="80"/>
      <c r="LZW3" s="80"/>
      <c r="LZX3" s="80"/>
      <c r="LZY3" s="80"/>
      <c r="LZZ3" s="80"/>
      <c r="MAA3" s="80"/>
      <c r="MAB3" s="80"/>
      <c r="MAC3" s="80"/>
      <c r="MAD3" s="80"/>
      <c r="MAE3" s="80"/>
      <c r="MAF3" s="80"/>
      <c r="MAG3" s="80"/>
      <c r="MAH3" s="80"/>
      <c r="MAI3" s="80"/>
      <c r="MAJ3" s="80"/>
      <c r="MAK3" s="80"/>
      <c r="MAL3" s="80"/>
      <c r="MAM3" s="80"/>
      <c r="MAN3" s="80"/>
      <c r="MAO3" s="80"/>
      <c r="MAP3" s="80"/>
      <c r="MAQ3" s="80"/>
      <c r="MAR3" s="80"/>
      <c r="MAS3" s="80"/>
      <c r="MAT3" s="80"/>
      <c r="MAU3" s="80"/>
      <c r="MAV3" s="80"/>
      <c r="MAW3" s="80"/>
      <c r="MAX3" s="80"/>
      <c r="MAY3" s="80"/>
      <c r="MAZ3" s="80"/>
      <c r="MBA3" s="80"/>
      <c r="MBB3" s="80"/>
      <c r="MBC3" s="80"/>
      <c r="MBD3" s="80"/>
      <c r="MBE3" s="80"/>
      <c r="MBF3" s="80"/>
      <c r="MBG3" s="80"/>
      <c r="MBH3" s="80"/>
      <c r="MBI3" s="80"/>
      <c r="MBJ3" s="80"/>
      <c r="MBK3" s="80"/>
      <c r="MBL3" s="80"/>
      <c r="MBM3" s="80"/>
      <c r="MBN3" s="80"/>
      <c r="MBO3" s="80"/>
      <c r="MBP3" s="80"/>
      <c r="MBQ3" s="80"/>
      <c r="MBR3" s="80"/>
      <c r="MBS3" s="80"/>
      <c r="MBT3" s="80"/>
      <c r="MBU3" s="80"/>
      <c r="MBV3" s="80"/>
      <c r="MBW3" s="80"/>
      <c r="MBX3" s="80"/>
      <c r="MBY3" s="80"/>
      <c r="MBZ3" s="80"/>
      <c r="MCA3" s="80"/>
      <c r="MCB3" s="80"/>
      <c r="MCC3" s="80"/>
      <c r="MCD3" s="80"/>
      <c r="MCE3" s="80"/>
      <c r="MCF3" s="80"/>
      <c r="MCG3" s="80"/>
      <c r="MCH3" s="80"/>
      <c r="MCI3" s="80"/>
      <c r="MCJ3" s="80"/>
      <c r="MCK3" s="80"/>
      <c r="MCL3" s="80"/>
      <c r="MCM3" s="80"/>
      <c r="MCN3" s="80"/>
      <c r="MCO3" s="80"/>
      <c r="MCP3" s="80"/>
      <c r="MCQ3" s="80"/>
      <c r="MCR3" s="80"/>
      <c r="MCS3" s="80"/>
      <c r="MCT3" s="80"/>
      <c r="MCU3" s="80"/>
      <c r="MCV3" s="80"/>
      <c r="MCW3" s="80"/>
      <c r="MCX3" s="80"/>
      <c r="MCY3" s="80"/>
      <c r="MCZ3" s="80"/>
      <c r="MDA3" s="80"/>
      <c r="MDB3" s="80"/>
      <c r="MDC3" s="80"/>
      <c r="MDD3" s="80"/>
      <c r="MDE3" s="80"/>
      <c r="MDF3" s="80"/>
      <c r="MDG3" s="80"/>
      <c r="MDH3" s="80"/>
      <c r="MDI3" s="80"/>
      <c r="MDJ3" s="80"/>
      <c r="MDK3" s="80"/>
      <c r="MDL3" s="80"/>
      <c r="MDM3" s="80"/>
      <c r="MDN3" s="80"/>
      <c r="MDO3" s="80"/>
      <c r="MDP3" s="80"/>
      <c r="MDQ3" s="80"/>
      <c r="MDR3" s="80"/>
      <c r="MDS3" s="80"/>
      <c r="MDT3" s="80"/>
      <c r="MDU3" s="80"/>
      <c r="MDV3" s="80"/>
      <c r="MDW3" s="80"/>
      <c r="MDX3" s="80"/>
      <c r="MDY3" s="80"/>
      <c r="MDZ3" s="80"/>
      <c r="MEA3" s="80"/>
      <c r="MEB3" s="80"/>
      <c r="MEC3" s="80"/>
      <c r="MED3" s="80"/>
      <c r="MEE3" s="80"/>
      <c r="MEF3" s="80"/>
      <c r="MEG3" s="80"/>
      <c r="MEH3" s="80"/>
      <c r="MEI3" s="80"/>
      <c r="MEJ3" s="80"/>
      <c r="MEK3" s="80"/>
      <c r="MEL3" s="80"/>
      <c r="MEM3" s="80"/>
      <c r="MEN3" s="80"/>
      <c r="MEO3" s="80"/>
      <c r="MEP3" s="80"/>
      <c r="MEQ3" s="80"/>
      <c r="MER3" s="80"/>
      <c r="MES3" s="80"/>
      <c r="MET3" s="80"/>
      <c r="MEU3" s="80"/>
      <c r="MEV3" s="80"/>
      <c r="MEW3" s="80"/>
      <c r="MEX3" s="80"/>
      <c r="MEY3" s="80"/>
      <c r="MEZ3" s="80"/>
      <c r="MFA3" s="80"/>
      <c r="MFB3" s="80"/>
      <c r="MFC3" s="80"/>
      <c r="MFD3" s="80"/>
      <c r="MFE3" s="80"/>
      <c r="MFF3" s="80"/>
      <c r="MFG3" s="80"/>
      <c r="MFH3" s="80"/>
      <c r="MFI3" s="80"/>
      <c r="MFJ3" s="80"/>
      <c r="MFK3" s="80"/>
      <c r="MFL3" s="80"/>
      <c r="MFM3" s="80"/>
      <c r="MFN3" s="80"/>
      <c r="MFO3" s="80"/>
      <c r="MFP3" s="80"/>
      <c r="MFQ3" s="80"/>
      <c r="MFR3" s="80"/>
      <c r="MFS3" s="80"/>
      <c r="MFT3" s="80"/>
      <c r="MFU3" s="80"/>
      <c r="MFV3" s="80"/>
      <c r="MFW3" s="80"/>
      <c r="MFX3" s="80"/>
      <c r="MFY3" s="80"/>
      <c r="MFZ3" s="80"/>
      <c r="MGA3" s="80"/>
      <c r="MGB3" s="80"/>
      <c r="MGC3" s="80"/>
      <c r="MGD3" s="80"/>
      <c r="MGE3" s="80"/>
      <c r="MGF3" s="80"/>
      <c r="MGG3" s="80"/>
      <c r="MGH3" s="80"/>
      <c r="MGI3" s="80"/>
      <c r="MGJ3" s="80"/>
      <c r="MGK3" s="80"/>
      <c r="MGL3" s="80"/>
      <c r="MGM3" s="80"/>
      <c r="MGN3" s="80"/>
      <c r="MGO3" s="80"/>
      <c r="MGP3" s="80"/>
      <c r="MGQ3" s="80"/>
      <c r="MGR3" s="80"/>
      <c r="MGS3" s="80"/>
      <c r="MGT3" s="80"/>
      <c r="MGU3" s="80"/>
      <c r="MGV3" s="80"/>
      <c r="MGW3" s="80"/>
      <c r="MGX3" s="80"/>
      <c r="MGY3" s="80"/>
      <c r="MGZ3" s="80"/>
      <c r="MHA3" s="80"/>
      <c r="MHB3" s="80"/>
      <c r="MHC3" s="80"/>
      <c r="MHD3" s="80"/>
      <c r="MHE3" s="80"/>
      <c r="MHF3" s="80"/>
      <c r="MHG3" s="80"/>
      <c r="MHH3" s="80"/>
      <c r="MHI3" s="80"/>
      <c r="MHJ3" s="80"/>
      <c r="MHK3" s="80"/>
      <c r="MHL3" s="80"/>
      <c r="MHM3" s="80"/>
      <c r="MHN3" s="80"/>
      <c r="MHO3" s="80"/>
      <c r="MHP3" s="80"/>
      <c r="MHQ3" s="80"/>
      <c r="MHR3" s="80"/>
      <c r="MHS3" s="80"/>
      <c r="MHT3" s="80"/>
      <c r="MHU3" s="80"/>
      <c r="MHV3" s="80"/>
      <c r="MHW3" s="80"/>
      <c r="MHX3" s="80"/>
      <c r="MHY3" s="80"/>
      <c r="MHZ3" s="80"/>
      <c r="MIA3" s="80"/>
      <c r="MIB3" s="80"/>
      <c r="MIC3" s="80"/>
      <c r="MID3" s="80"/>
      <c r="MIE3" s="80"/>
      <c r="MIF3" s="80"/>
      <c r="MIG3" s="80"/>
      <c r="MIH3" s="80"/>
      <c r="MII3" s="80"/>
      <c r="MIJ3" s="80"/>
      <c r="MIK3" s="80"/>
      <c r="MIL3" s="80"/>
      <c r="MIM3" s="80"/>
      <c r="MIN3" s="80"/>
      <c r="MIO3" s="80"/>
      <c r="MIP3" s="80"/>
      <c r="MIQ3" s="80"/>
      <c r="MIR3" s="80"/>
      <c r="MIS3" s="80"/>
      <c r="MIT3" s="80"/>
      <c r="MIU3" s="80"/>
      <c r="MIV3" s="80"/>
      <c r="MIW3" s="80"/>
      <c r="MIX3" s="80"/>
      <c r="MIY3" s="80"/>
      <c r="MIZ3" s="80"/>
      <c r="MJA3" s="80"/>
      <c r="MJB3" s="80"/>
      <c r="MJC3" s="80"/>
      <c r="MJD3" s="80"/>
      <c r="MJE3" s="80"/>
      <c r="MJF3" s="80"/>
      <c r="MJG3" s="80"/>
      <c r="MJH3" s="80"/>
      <c r="MJI3" s="80"/>
      <c r="MJJ3" s="80"/>
      <c r="MJK3" s="80"/>
      <c r="MJL3" s="80"/>
      <c r="MJM3" s="80"/>
      <c r="MJN3" s="80"/>
      <c r="MJO3" s="80"/>
      <c r="MJP3" s="80"/>
      <c r="MJQ3" s="80"/>
      <c r="MJR3" s="80"/>
      <c r="MJS3" s="80"/>
      <c r="MJT3" s="80"/>
      <c r="MJU3" s="80"/>
      <c r="MJV3" s="80"/>
      <c r="MJW3" s="80"/>
      <c r="MJX3" s="80"/>
      <c r="MJY3" s="80"/>
      <c r="MJZ3" s="80"/>
      <c r="MKA3" s="80"/>
      <c r="MKB3" s="80"/>
      <c r="MKC3" s="80"/>
      <c r="MKD3" s="80"/>
      <c r="MKE3" s="80"/>
      <c r="MKF3" s="80"/>
      <c r="MKG3" s="80"/>
      <c r="MKH3" s="80"/>
      <c r="MKI3" s="80"/>
      <c r="MKJ3" s="80"/>
      <c r="MKK3" s="80"/>
      <c r="MKL3" s="80"/>
      <c r="MKM3" s="80"/>
      <c r="MKN3" s="80"/>
      <c r="MKO3" s="80"/>
      <c r="MKP3" s="80"/>
      <c r="MKQ3" s="80"/>
      <c r="MKR3" s="80"/>
      <c r="MKS3" s="80"/>
      <c r="MKT3" s="80"/>
      <c r="MKU3" s="80"/>
      <c r="MKV3" s="80"/>
      <c r="MKW3" s="80"/>
      <c r="MKX3" s="80"/>
      <c r="MKY3" s="80"/>
      <c r="MKZ3" s="80"/>
      <c r="MLA3" s="80"/>
      <c r="MLB3" s="80"/>
      <c r="MLC3" s="80"/>
      <c r="MLD3" s="80"/>
      <c r="MLE3" s="80"/>
      <c r="MLF3" s="80"/>
      <c r="MLG3" s="80"/>
      <c r="MLH3" s="80"/>
      <c r="MLI3" s="80"/>
      <c r="MLJ3" s="80"/>
      <c r="MLK3" s="80"/>
      <c r="MLL3" s="80"/>
      <c r="MLM3" s="80"/>
      <c r="MLN3" s="80"/>
      <c r="MLO3" s="80"/>
      <c r="MLP3" s="80"/>
      <c r="MLQ3" s="80"/>
      <c r="MLR3" s="80"/>
      <c r="MLS3" s="80"/>
      <c r="MLT3" s="80"/>
      <c r="MLU3" s="80"/>
      <c r="MLV3" s="80"/>
      <c r="MLW3" s="80"/>
      <c r="MLX3" s="80"/>
      <c r="MLY3" s="80"/>
      <c r="MLZ3" s="80"/>
      <c r="MMA3" s="80"/>
      <c r="MMB3" s="80"/>
      <c r="MMC3" s="80"/>
      <c r="MMD3" s="80"/>
      <c r="MME3" s="80"/>
      <c r="MMF3" s="80"/>
      <c r="MMG3" s="80"/>
      <c r="MMH3" s="80"/>
      <c r="MMI3" s="80"/>
      <c r="MMJ3" s="80"/>
      <c r="MMK3" s="80"/>
      <c r="MML3" s="80"/>
      <c r="MMM3" s="80"/>
      <c r="MMN3" s="80"/>
      <c r="MMO3" s="80"/>
      <c r="MMP3" s="80"/>
      <c r="MMQ3" s="80"/>
      <c r="MMR3" s="80"/>
      <c r="MMS3" s="80"/>
      <c r="MMT3" s="80"/>
      <c r="MMU3" s="80"/>
      <c r="MMV3" s="80"/>
      <c r="MMW3" s="80"/>
      <c r="MMX3" s="80"/>
      <c r="MMY3" s="80"/>
      <c r="MMZ3" s="80"/>
      <c r="MNA3" s="80"/>
      <c r="MNB3" s="80"/>
      <c r="MNC3" s="80"/>
      <c r="MND3" s="80"/>
      <c r="MNE3" s="80"/>
      <c r="MNF3" s="80"/>
      <c r="MNG3" s="80"/>
      <c r="MNH3" s="80"/>
      <c r="MNI3" s="80"/>
      <c r="MNJ3" s="80"/>
      <c r="MNK3" s="80"/>
      <c r="MNL3" s="80"/>
      <c r="MNM3" s="80"/>
      <c r="MNN3" s="80"/>
      <c r="MNO3" s="80"/>
      <c r="MNP3" s="80"/>
      <c r="MNQ3" s="80"/>
      <c r="MNR3" s="80"/>
      <c r="MNS3" s="80"/>
      <c r="MNT3" s="80"/>
      <c r="MNU3" s="80"/>
      <c r="MNV3" s="80"/>
      <c r="MNW3" s="80"/>
      <c r="MNX3" s="80"/>
      <c r="MNY3" s="80"/>
      <c r="MNZ3" s="80"/>
      <c r="MOA3" s="80"/>
      <c r="MOB3" s="80"/>
      <c r="MOC3" s="80"/>
      <c r="MOD3" s="80"/>
      <c r="MOE3" s="80"/>
      <c r="MOF3" s="80"/>
      <c r="MOG3" s="80"/>
      <c r="MOH3" s="80"/>
      <c r="MOI3" s="80"/>
      <c r="MOJ3" s="80"/>
      <c r="MOK3" s="80"/>
      <c r="MOL3" s="80"/>
      <c r="MOM3" s="80"/>
      <c r="MON3" s="80"/>
      <c r="MOO3" s="80"/>
      <c r="MOP3" s="80"/>
      <c r="MOQ3" s="80"/>
      <c r="MOR3" s="80"/>
      <c r="MOS3" s="80"/>
      <c r="MOT3" s="80"/>
      <c r="MOU3" s="80"/>
      <c r="MOV3" s="80"/>
      <c r="MOW3" s="80"/>
      <c r="MOX3" s="80"/>
      <c r="MOY3" s="80"/>
      <c r="MOZ3" s="80"/>
      <c r="MPA3" s="80"/>
      <c r="MPB3" s="80"/>
      <c r="MPC3" s="80"/>
      <c r="MPD3" s="80"/>
      <c r="MPE3" s="80"/>
      <c r="MPF3" s="80"/>
      <c r="MPG3" s="80"/>
      <c r="MPH3" s="80"/>
      <c r="MPI3" s="80"/>
      <c r="MPJ3" s="80"/>
      <c r="MPK3" s="80"/>
      <c r="MPL3" s="80"/>
      <c r="MPM3" s="80"/>
      <c r="MPN3" s="80"/>
      <c r="MPO3" s="80"/>
      <c r="MPP3" s="80"/>
      <c r="MPQ3" s="80"/>
      <c r="MPR3" s="80"/>
      <c r="MPS3" s="80"/>
      <c r="MPT3" s="80"/>
      <c r="MPU3" s="80"/>
      <c r="MPV3" s="80"/>
      <c r="MPW3" s="80"/>
      <c r="MPX3" s="80"/>
      <c r="MPY3" s="80"/>
      <c r="MPZ3" s="80"/>
      <c r="MQA3" s="80"/>
      <c r="MQB3" s="80"/>
      <c r="MQC3" s="80"/>
      <c r="MQD3" s="80"/>
      <c r="MQE3" s="80"/>
      <c r="MQF3" s="80"/>
      <c r="MQG3" s="80"/>
      <c r="MQH3" s="80"/>
      <c r="MQI3" s="80"/>
      <c r="MQJ3" s="80"/>
      <c r="MQK3" s="80"/>
      <c r="MQL3" s="80"/>
      <c r="MQM3" s="80"/>
      <c r="MQN3" s="80"/>
      <c r="MQO3" s="80"/>
      <c r="MQP3" s="80"/>
      <c r="MQQ3" s="80"/>
      <c r="MQR3" s="80"/>
      <c r="MQS3" s="80"/>
      <c r="MQT3" s="80"/>
      <c r="MQU3" s="80"/>
      <c r="MQV3" s="80"/>
      <c r="MQW3" s="80"/>
      <c r="MQX3" s="80"/>
      <c r="MQY3" s="80"/>
      <c r="MQZ3" s="80"/>
      <c r="MRA3" s="80"/>
      <c r="MRB3" s="80"/>
      <c r="MRC3" s="80"/>
      <c r="MRD3" s="80"/>
      <c r="MRE3" s="80"/>
      <c r="MRF3" s="80"/>
      <c r="MRG3" s="80"/>
      <c r="MRH3" s="80"/>
      <c r="MRI3" s="80"/>
      <c r="MRJ3" s="80"/>
      <c r="MRK3" s="80"/>
      <c r="MRL3" s="80"/>
      <c r="MRM3" s="80"/>
      <c r="MRN3" s="80"/>
      <c r="MRO3" s="80"/>
      <c r="MRP3" s="80"/>
      <c r="MRQ3" s="80"/>
      <c r="MRR3" s="80"/>
      <c r="MRS3" s="80"/>
      <c r="MRT3" s="80"/>
      <c r="MRU3" s="80"/>
      <c r="MRV3" s="80"/>
      <c r="MRW3" s="80"/>
      <c r="MRX3" s="80"/>
      <c r="MRY3" s="80"/>
      <c r="MRZ3" s="80"/>
      <c r="MSA3" s="80"/>
      <c r="MSB3" s="80"/>
      <c r="MSC3" s="80"/>
      <c r="MSD3" s="80"/>
      <c r="MSE3" s="80"/>
      <c r="MSF3" s="80"/>
      <c r="MSG3" s="80"/>
      <c r="MSH3" s="80"/>
      <c r="MSI3" s="80"/>
      <c r="MSJ3" s="80"/>
      <c r="MSK3" s="80"/>
      <c r="MSL3" s="80"/>
      <c r="MSM3" s="80"/>
      <c r="MSN3" s="80"/>
      <c r="MSO3" s="80"/>
      <c r="MSP3" s="80"/>
      <c r="MSQ3" s="80"/>
      <c r="MSR3" s="80"/>
      <c r="MSS3" s="80"/>
      <c r="MST3" s="80"/>
      <c r="MSU3" s="80"/>
      <c r="MSV3" s="80"/>
      <c r="MSW3" s="80"/>
      <c r="MSX3" s="80"/>
      <c r="MSY3" s="80"/>
      <c r="MSZ3" s="80"/>
      <c r="MTA3" s="80"/>
      <c r="MTB3" s="80"/>
      <c r="MTC3" s="80"/>
      <c r="MTD3" s="80"/>
      <c r="MTE3" s="80"/>
      <c r="MTF3" s="80"/>
      <c r="MTG3" s="80"/>
      <c r="MTH3" s="80"/>
      <c r="MTI3" s="80"/>
      <c r="MTJ3" s="80"/>
      <c r="MTK3" s="80"/>
      <c r="MTL3" s="80"/>
      <c r="MTM3" s="80"/>
      <c r="MTN3" s="80"/>
      <c r="MTO3" s="80"/>
      <c r="MTP3" s="80"/>
      <c r="MTQ3" s="80"/>
      <c r="MTR3" s="80"/>
      <c r="MTS3" s="80"/>
      <c r="MTT3" s="80"/>
      <c r="MTU3" s="80"/>
      <c r="MTV3" s="80"/>
      <c r="MTW3" s="80"/>
      <c r="MTX3" s="80"/>
      <c r="MTY3" s="80"/>
      <c r="MTZ3" s="80"/>
      <c r="MUA3" s="80"/>
      <c r="MUB3" s="80"/>
      <c r="MUC3" s="80"/>
      <c r="MUD3" s="80"/>
      <c r="MUE3" s="80"/>
      <c r="MUF3" s="80"/>
      <c r="MUG3" s="80"/>
      <c r="MUH3" s="80"/>
      <c r="MUI3" s="80"/>
      <c r="MUJ3" s="80"/>
      <c r="MUK3" s="80"/>
      <c r="MUL3" s="80"/>
      <c r="MUM3" s="80"/>
      <c r="MUN3" s="80"/>
      <c r="MUO3" s="80"/>
      <c r="MUP3" s="80"/>
      <c r="MUQ3" s="80"/>
      <c r="MUR3" s="80"/>
      <c r="MUS3" s="80"/>
      <c r="MUT3" s="80"/>
      <c r="MUU3" s="80"/>
      <c r="MUV3" s="80"/>
      <c r="MUW3" s="80"/>
      <c r="MUX3" s="80"/>
      <c r="MUY3" s="80"/>
      <c r="MUZ3" s="80"/>
      <c r="MVA3" s="80"/>
      <c r="MVB3" s="80"/>
      <c r="MVC3" s="80"/>
      <c r="MVD3" s="80"/>
      <c r="MVE3" s="80"/>
      <c r="MVF3" s="80"/>
      <c r="MVG3" s="80"/>
      <c r="MVH3" s="80"/>
      <c r="MVI3" s="80"/>
      <c r="MVJ3" s="80"/>
      <c r="MVK3" s="80"/>
      <c r="MVL3" s="80"/>
      <c r="MVM3" s="80"/>
      <c r="MVN3" s="80"/>
      <c r="MVO3" s="80"/>
      <c r="MVP3" s="80"/>
      <c r="MVQ3" s="80"/>
      <c r="MVR3" s="80"/>
      <c r="MVS3" s="80"/>
      <c r="MVT3" s="80"/>
      <c r="MVU3" s="80"/>
      <c r="MVV3" s="80"/>
      <c r="MVW3" s="80"/>
      <c r="MVX3" s="80"/>
      <c r="MVY3" s="80"/>
      <c r="MVZ3" s="80"/>
      <c r="MWA3" s="80"/>
      <c r="MWB3" s="80"/>
      <c r="MWC3" s="80"/>
      <c r="MWD3" s="80"/>
      <c r="MWE3" s="80"/>
      <c r="MWF3" s="80"/>
      <c r="MWG3" s="80"/>
      <c r="MWH3" s="80"/>
      <c r="MWI3" s="80"/>
      <c r="MWJ3" s="80"/>
      <c r="MWK3" s="80"/>
      <c r="MWL3" s="80"/>
      <c r="MWM3" s="80"/>
      <c r="MWN3" s="80"/>
      <c r="MWO3" s="80"/>
      <c r="MWP3" s="80"/>
      <c r="MWQ3" s="80"/>
      <c r="MWR3" s="80"/>
      <c r="MWS3" s="80"/>
      <c r="MWT3" s="80"/>
      <c r="MWU3" s="80"/>
      <c r="MWV3" s="80"/>
      <c r="MWW3" s="80"/>
      <c r="MWX3" s="80"/>
      <c r="MWY3" s="80"/>
      <c r="MWZ3" s="80"/>
      <c r="MXA3" s="80"/>
      <c r="MXB3" s="80"/>
      <c r="MXC3" s="80"/>
      <c r="MXD3" s="80"/>
      <c r="MXE3" s="80"/>
      <c r="MXF3" s="80"/>
      <c r="MXG3" s="80"/>
      <c r="MXH3" s="80"/>
      <c r="MXI3" s="80"/>
      <c r="MXJ3" s="80"/>
      <c r="MXK3" s="80"/>
      <c r="MXL3" s="80"/>
      <c r="MXM3" s="80"/>
      <c r="MXN3" s="80"/>
      <c r="MXO3" s="80"/>
      <c r="MXP3" s="80"/>
      <c r="MXQ3" s="80"/>
      <c r="MXR3" s="80"/>
      <c r="MXS3" s="80"/>
      <c r="MXT3" s="80"/>
      <c r="MXU3" s="80"/>
      <c r="MXV3" s="80"/>
      <c r="MXW3" s="80"/>
      <c r="MXX3" s="80"/>
      <c r="MXY3" s="80"/>
      <c r="MXZ3" s="80"/>
      <c r="MYA3" s="80"/>
      <c r="MYB3" s="80"/>
      <c r="MYC3" s="80"/>
      <c r="MYD3" s="80"/>
      <c r="MYE3" s="80"/>
      <c r="MYF3" s="80"/>
      <c r="MYG3" s="80"/>
      <c r="MYH3" s="80"/>
      <c r="MYI3" s="80"/>
      <c r="MYJ3" s="80"/>
      <c r="MYK3" s="80"/>
      <c r="MYL3" s="80"/>
      <c r="MYM3" s="80"/>
      <c r="MYN3" s="80"/>
      <c r="MYO3" s="80"/>
      <c r="MYP3" s="80"/>
      <c r="MYQ3" s="80"/>
      <c r="MYR3" s="80"/>
      <c r="MYS3" s="80"/>
      <c r="MYT3" s="80"/>
      <c r="MYU3" s="80"/>
      <c r="MYV3" s="80"/>
      <c r="MYW3" s="80"/>
      <c r="MYX3" s="80"/>
      <c r="MYY3" s="80"/>
      <c r="MYZ3" s="80"/>
      <c r="MZA3" s="80"/>
      <c r="MZB3" s="80"/>
      <c r="MZC3" s="80"/>
      <c r="MZD3" s="80"/>
      <c r="MZE3" s="80"/>
      <c r="MZF3" s="80"/>
      <c r="MZG3" s="80"/>
      <c r="MZH3" s="80"/>
      <c r="MZI3" s="80"/>
      <c r="MZJ3" s="80"/>
      <c r="MZK3" s="80"/>
      <c r="MZL3" s="80"/>
      <c r="MZM3" s="80"/>
      <c r="MZN3" s="80"/>
      <c r="MZO3" s="80"/>
      <c r="MZP3" s="80"/>
      <c r="MZQ3" s="80"/>
      <c r="MZR3" s="80"/>
      <c r="MZS3" s="80"/>
      <c r="MZT3" s="80"/>
      <c r="MZU3" s="80"/>
      <c r="MZV3" s="80"/>
      <c r="MZW3" s="80"/>
      <c r="MZX3" s="80"/>
      <c r="MZY3" s="80"/>
      <c r="MZZ3" s="80"/>
      <c r="NAA3" s="80"/>
      <c r="NAB3" s="80"/>
      <c r="NAC3" s="80"/>
      <c r="NAD3" s="80"/>
      <c r="NAE3" s="80"/>
      <c r="NAF3" s="80"/>
      <c r="NAG3" s="80"/>
      <c r="NAH3" s="80"/>
      <c r="NAI3" s="80"/>
      <c r="NAJ3" s="80"/>
      <c r="NAK3" s="80"/>
      <c r="NAL3" s="80"/>
      <c r="NAM3" s="80"/>
      <c r="NAN3" s="80"/>
      <c r="NAO3" s="80"/>
      <c r="NAP3" s="80"/>
      <c r="NAQ3" s="80"/>
      <c r="NAR3" s="80"/>
      <c r="NAS3" s="80"/>
      <c r="NAT3" s="80"/>
      <c r="NAU3" s="80"/>
      <c r="NAV3" s="80"/>
      <c r="NAW3" s="80"/>
      <c r="NAX3" s="80"/>
      <c r="NAY3" s="80"/>
      <c r="NAZ3" s="80"/>
      <c r="NBA3" s="80"/>
      <c r="NBB3" s="80"/>
      <c r="NBC3" s="80"/>
      <c r="NBD3" s="80"/>
      <c r="NBE3" s="80"/>
      <c r="NBF3" s="80"/>
      <c r="NBG3" s="80"/>
      <c r="NBH3" s="80"/>
      <c r="NBI3" s="80"/>
      <c r="NBJ3" s="80"/>
      <c r="NBK3" s="80"/>
      <c r="NBL3" s="80"/>
      <c r="NBM3" s="80"/>
      <c r="NBN3" s="80"/>
      <c r="NBO3" s="80"/>
      <c r="NBP3" s="80"/>
      <c r="NBQ3" s="80"/>
      <c r="NBR3" s="80"/>
      <c r="NBS3" s="80"/>
      <c r="NBT3" s="80"/>
      <c r="NBU3" s="80"/>
      <c r="NBV3" s="80"/>
      <c r="NBW3" s="80"/>
      <c r="NBX3" s="80"/>
      <c r="NBY3" s="80"/>
      <c r="NBZ3" s="80"/>
      <c r="NCA3" s="80"/>
      <c r="NCB3" s="80"/>
      <c r="NCC3" s="80"/>
      <c r="NCD3" s="80"/>
      <c r="NCE3" s="80"/>
      <c r="NCF3" s="80"/>
      <c r="NCG3" s="80"/>
      <c r="NCH3" s="80"/>
      <c r="NCI3" s="80"/>
      <c r="NCJ3" s="80"/>
      <c r="NCK3" s="80"/>
      <c r="NCL3" s="80"/>
      <c r="NCM3" s="80"/>
      <c r="NCN3" s="80"/>
      <c r="NCO3" s="80"/>
      <c r="NCP3" s="80"/>
      <c r="NCQ3" s="80"/>
      <c r="NCR3" s="80"/>
      <c r="NCS3" s="80"/>
      <c r="NCT3" s="80"/>
      <c r="NCU3" s="80"/>
      <c r="NCV3" s="80"/>
      <c r="NCW3" s="80"/>
      <c r="NCX3" s="80"/>
      <c r="NCY3" s="80"/>
      <c r="NCZ3" s="80"/>
      <c r="NDA3" s="80"/>
      <c r="NDB3" s="80"/>
      <c r="NDC3" s="80"/>
      <c r="NDD3" s="80"/>
      <c r="NDE3" s="80"/>
      <c r="NDF3" s="80"/>
      <c r="NDG3" s="80"/>
      <c r="NDH3" s="80"/>
      <c r="NDI3" s="80"/>
      <c r="NDJ3" s="80"/>
      <c r="NDK3" s="80"/>
      <c r="NDL3" s="80"/>
      <c r="NDM3" s="80"/>
      <c r="NDN3" s="80"/>
      <c r="NDO3" s="80"/>
      <c r="NDP3" s="80"/>
      <c r="NDQ3" s="80"/>
      <c r="NDR3" s="80"/>
      <c r="NDS3" s="80"/>
      <c r="NDT3" s="80"/>
      <c r="NDU3" s="80"/>
      <c r="NDV3" s="80"/>
      <c r="NDW3" s="80"/>
      <c r="NDX3" s="80"/>
      <c r="NDY3" s="80"/>
      <c r="NDZ3" s="80"/>
      <c r="NEA3" s="80"/>
      <c r="NEB3" s="80"/>
      <c r="NEC3" s="80"/>
      <c r="NED3" s="80"/>
      <c r="NEE3" s="80"/>
      <c r="NEF3" s="80"/>
      <c r="NEG3" s="80"/>
      <c r="NEH3" s="80"/>
      <c r="NEI3" s="80"/>
      <c r="NEJ3" s="80"/>
      <c r="NEK3" s="80"/>
      <c r="NEL3" s="80"/>
      <c r="NEM3" s="80"/>
      <c r="NEN3" s="80"/>
      <c r="NEO3" s="80"/>
      <c r="NEP3" s="80"/>
      <c r="NEQ3" s="80"/>
      <c r="NER3" s="80"/>
      <c r="NES3" s="80"/>
      <c r="NET3" s="80"/>
      <c r="NEU3" s="80"/>
      <c r="NEV3" s="80"/>
      <c r="NEW3" s="80"/>
      <c r="NEX3" s="80"/>
      <c r="NEY3" s="80"/>
      <c r="NEZ3" s="80"/>
      <c r="NFA3" s="80"/>
      <c r="NFB3" s="80"/>
      <c r="NFC3" s="80"/>
      <c r="NFD3" s="80"/>
      <c r="NFE3" s="80"/>
      <c r="NFF3" s="80"/>
      <c r="NFG3" s="80"/>
      <c r="NFH3" s="80"/>
      <c r="NFI3" s="80"/>
      <c r="NFJ3" s="80"/>
      <c r="NFK3" s="80"/>
      <c r="NFL3" s="80"/>
      <c r="NFM3" s="80"/>
      <c r="NFN3" s="80"/>
      <c r="NFO3" s="80"/>
      <c r="NFP3" s="80"/>
      <c r="NFQ3" s="80"/>
      <c r="NFR3" s="80"/>
      <c r="NFS3" s="80"/>
      <c r="NFT3" s="80"/>
      <c r="NFU3" s="80"/>
      <c r="NFV3" s="80"/>
      <c r="NFW3" s="80"/>
      <c r="NFX3" s="80"/>
      <c r="NFY3" s="80"/>
      <c r="NFZ3" s="80"/>
      <c r="NGA3" s="80"/>
      <c r="NGB3" s="80"/>
      <c r="NGC3" s="80"/>
      <c r="NGD3" s="80"/>
      <c r="NGE3" s="80"/>
      <c r="NGF3" s="80"/>
      <c r="NGG3" s="80"/>
      <c r="NGH3" s="80"/>
      <c r="NGI3" s="80"/>
      <c r="NGJ3" s="80"/>
      <c r="NGK3" s="80"/>
      <c r="NGL3" s="80"/>
      <c r="NGM3" s="80"/>
      <c r="NGN3" s="80"/>
      <c r="NGO3" s="80"/>
      <c r="NGP3" s="80"/>
      <c r="NGQ3" s="80"/>
      <c r="NGR3" s="80"/>
      <c r="NGS3" s="80"/>
      <c r="NGT3" s="80"/>
      <c r="NGU3" s="80"/>
      <c r="NGV3" s="80"/>
      <c r="NGW3" s="80"/>
      <c r="NGX3" s="80"/>
      <c r="NGY3" s="80"/>
      <c r="NGZ3" s="80"/>
      <c r="NHA3" s="80"/>
      <c r="NHB3" s="80"/>
      <c r="NHC3" s="80"/>
      <c r="NHD3" s="80"/>
      <c r="NHE3" s="80"/>
      <c r="NHF3" s="80"/>
      <c r="NHG3" s="80"/>
      <c r="NHH3" s="80"/>
      <c r="NHI3" s="80"/>
      <c r="NHJ3" s="80"/>
      <c r="NHK3" s="80"/>
      <c r="NHL3" s="80"/>
      <c r="NHM3" s="80"/>
      <c r="NHN3" s="80"/>
      <c r="NHO3" s="80"/>
      <c r="NHP3" s="80"/>
      <c r="NHQ3" s="80"/>
      <c r="NHR3" s="80"/>
      <c r="NHS3" s="80"/>
      <c r="NHT3" s="80"/>
      <c r="NHU3" s="80"/>
      <c r="NHV3" s="80"/>
      <c r="NHW3" s="80"/>
      <c r="NHX3" s="80"/>
      <c r="NHY3" s="80"/>
      <c r="NHZ3" s="80"/>
      <c r="NIA3" s="80"/>
      <c r="NIB3" s="80"/>
      <c r="NIC3" s="80"/>
      <c r="NID3" s="80"/>
      <c r="NIE3" s="80"/>
      <c r="NIF3" s="80"/>
      <c r="NIG3" s="80"/>
      <c r="NIH3" s="80"/>
      <c r="NII3" s="80"/>
      <c r="NIJ3" s="80"/>
      <c r="NIK3" s="80"/>
      <c r="NIL3" s="80"/>
      <c r="NIM3" s="80"/>
      <c r="NIN3" s="80"/>
      <c r="NIO3" s="80"/>
      <c r="NIP3" s="80"/>
      <c r="NIQ3" s="80"/>
      <c r="NIR3" s="80"/>
      <c r="NIS3" s="80"/>
      <c r="NIT3" s="80"/>
      <c r="NIU3" s="80"/>
      <c r="NIV3" s="80"/>
      <c r="NIW3" s="80"/>
      <c r="NIX3" s="80"/>
      <c r="NIY3" s="80"/>
      <c r="NIZ3" s="80"/>
      <c r="NJA3" s="80"/>
      <c r="NJB3" s="80"/>
      <c r="NJC3" s="80"/>
      <c r="NJD3" s="80"/>
      <c r="NJE3" s="80"/>
      <c r="NJF3" s="80"/>
      <c r="NJG3" s="80"/>
      <c r="NJH3" s="80"/>
      <c r="NJI3" s="80"/>
      <c r="NJJ3" s="80"/>
      <c r="NJK3" s="80"/>
      <c r="NJL3" s="80"/>
      <c r="NJM3" s="80"/>
      <c r="NJN3" s="80"/>
      <c r="NJO3" s="80"/>
      <c r="NJP3" s="80"/>
      <c r="NJQ3" s="80"/>
      <c r="NJR3" s="80"/>
      <c r="NJS3" s="80"/>
      <c r="NJT3" s="80"/>
      <c r="NJU3" s="80"/>
      <c r="NJV3" s="80"/>
      <c r="NJW3" s="80"/>
      <c r="NJX3" s="80"/>
      <c r="NJY3" s="80"/>
      <c r="NJZ3" s="80"/>
      <c r="NKA3" s="80"/>
      <c r="NKB3" s="80"/>
      <c r="NKC3" s="80"/>
      <c r="NKD3" s="80"/>
      <c r="NKE3" s="80"/>
      <c r="NKF3" s="80"/>
      <c r="NKG3" s="80"/>
      <c r="NKH3" s="80"/>
      <c r="NKI3" s="80"/>
      <c r="NKJ3" s="80"/>
      <c r="NKK3" s="80"/>
      <c r="NKL3" s="80"/>
      <c r="NKM3" s="80"/>
      <c r="NKN3" s="80"/>
      <c r="NKO3" s="80"/>
      <c r="NKP3" s="80"/>
      <c r="NKQ3" s="80"/>
      <c r="NKR3" s="80"/>
      <c r="NKS3" s="80"/>
      <c r="NKT3" s="80"/>
      <c r="NKU3" s="80"/>
      <c r="NKV3" s="80"/>
      <c r="NKW3" s="80"/>
      <c r="NKX3" s="80"/>
      <c r="NKY3" s="80"/>
      <c r="NKZ3" s="80"/>
      <c r="NLA3" s="80"/>
      <c r="NLB3" s="80"/>
      <c r="NLC3" s="80"/>
      <c r="NLD3" s="80"/>
      <c r="NLE3" s="80"/>
      <c r="NLF3" s="80"/>
      <c r="NLG3" s="80"/>
      <c r="NLH3" s="80"/>
      <c r="NLI3" s="80"/>
      <c r="NLJ3" s="80"/>
      <c r="NLK3" s="80"/>
      <c r="NLL3" s="80"/>
      <c r="NLM3" s="80"/>
      <c r="NLN3" s="80"/>
      <c r="NLO3" s="80"/>
      <c r="NLP3" s="80"/>
      <c r="NLQ3" s="80"/>
      <c r="NLR3" s="80"/>
      <c r="NLS3" s="80"/>
      <c r="NLT3" s="80"/>
      <c r="NLU3" s="80"/>
      <c r="NLV3" s="80"/>
      <c r="NLW3" s="80"/>
      <c r="NLX3" s="80"/>
      <c r="NLY3" s="80"/>
      <c r="NLZ3" s="80"/>
      <c r="NMA3" s="80"/>
      <c r="NMB3" s="80"/>
      <c r="NMC3" s="80"/>
      <c r="NMD3" s="80"/>
      <c r="NME3" s="80"/>
      <c r="NMF3" s="80"/>
      <c r="NMG3" s="80"/>
      <c r="NMH3" s="80"/>
      <c r="NMI3" s="80"/>
      <c r="NMJ3" s="80"/>
      <c r="NMK3" s="80"/>
      <c r="NML3" s="80"/>
      <c r="NMM3" s="80"/>
      <c r="NMN3" s="80"/>
      <c r="NMO3" s="80"/>
      <c r="NMP3" s="80"/>
      <c r="NMQ3" s="80"/>
      <c r="NMR3" s="80"/>
      <c r="NMS3" s="80"/>
      <c r="NMT3" s="80"/>
      <c r="NMU3" s="80"/>
      <c r="NMV3" s="80"/>
      <c r="NMW3" s="80"/>
      <c r="NMX3" s="80"/>
      <c r="NMY3" s="80"/>
      <c r="NMZ3" s="80"/>
      <c r="NNA3" s="80"/>
      <c r="NNB3" s="80"/>
      <c r="NNC3" s="80"/>
      <c r="NND3" s="80"/>
      <c r="NNE3" s="80"/>
      <c r="NNF3" s="80"/>
      <c r="NNG3" s="80"/>
      <c r="NNH3" s="80"/>
      <c r="NNI3" s="80"/>
      <c r="NNJ3" s="80"/>
      <c r="NNK3" s="80"/>
      <c r="NNL3" s="80"/>
      <c r="NNM3" s="80"/>
      <c r="NNN3" s="80"/>
      <c r="NNO3" s="80"/>
      <c r="NNP3" s="80"/>
      <c r="NNQ3" s="80"/>
      <c r="NNR3" s="80"/>
      <c r="NNS3" s="80"/>
      <c r="NNT3" s="80"/>
      <c r="NNU3" s="80"/>
      <c r="NNV3" s="80"/>
      <c r="NNW3" s="80"/>
      <c r="NNX3" s="80"/>
      <c r="NNY3" s="80"/>
      <c r="NNZ3" s="80"/>
      <c r="NOA3" s="80"/>
      <c r="NOB3" s="80"/>
      <c r="NOC3" s="80"/>
      <c r="NOD3" s="80"/>
      <c r="NOE3" s="80"/>
      <c r="NOF3" s="80"/>
      <c r="NOG3" s="80"/>
      <c r="NOH3" s="80"/>
      <c r="NOI3" s="80"/>
      <c r="NOJ3" s="80"/>
      <c r="NOK3" s="80"/>
      <c r="NOL3" s="80"/>
      <c r="NOM3" s="80"/>
      <c r="NON3" s="80"/>
      <c r="NOO3" s="80"/>
      <c r="NOP3" s="80"/>
      <c r="NOQ3" s="80"/>
      <c r="NOR3" s="80"/>
      <c r="NOS3" s="80"/>
      <c r="NOT3" s="80"/>
      <c r="NOU3" s="80"/>
      <c r="NOV3" s="80"/>
      <c r="NOW3" s="80"/>
      <c r="NOX3" s="80"/>
      <c r="NOY3" s="80"/>
      <c r="NOZ3" s="80"/>
      <c r="NPA3" s="80"/>
      <c r="NPB3" s="80"/>
      <c r="NPC3" s="80"/>
      <c r="NPD3" s="80"/>
      <c r="NPE3" s="80"/>
      <c r="NPF3" s="80"/>
      <c r="NPG3" s="80"/>
      <c r="NPH3" s="80"/>
      <c r="NPI3" s="80"/>
      <c r="NPJ3" s="80"/>
      <c r="NPK3" s="80"/>
      <c r="NPL3" s="80"/>
      <c r="NPM3" s="80"/>
      <c r="NPN3" s="80"/>
      <c r="NPO3" s="80"/>
      <c r="NPP3" s="80"/>
      <c r="NPQ3" s="80"/>
      <c r="NPR3" s="80"/>
      <c r="NPS3" s="80"/>
      <c r="NPT3" s="80"/>
      <c r="NPU3" s="80"/>
      <c r="NPV3" s="80"/>
      <c r="NPW3" s="80"/>
      <c r="NPX3" s="80"/>
      <c r="NPY3" s="80"/>
      <c r="NPZ3" s="80"/>
      <c r="NQA3" s="80"/>
      <c r="NQB3" s="80"/>
      <c r="NQC3" s="80"/>
      <c r="NQD3" s="80"/>
      <c r="NQE3" s="80"/>
      <c r="NQF3" s="80"/>
      <c r="NQG3" s="80"/>
      <c r="NQH3" s="80"/>
      <c r="NQI3" s="80"/>
      <c r="NQJ3" s="80"/>
      <c r="NQK3" s="80"/>
      <c r="NQL3" s="80"/>
      <c r="NQM3" s="80"/>
      <c r="NQN3" s="80"/>
      <c r="NQO3" s="80"/>
      <c r="NQP3" s="80"/>
      <c r="NQQ3" s="80"/>
      <c r="NQR3" s="80"/>
      <c r="NQS3" s="80"/>
      <c r="NQT3" s="80"/>
      <c r="NQU3" s="80"/>
      <c r="NQV3" s="80"/>
      <c r="NQW3" s="80"/>
      <c r="NQX3" s="80"/>
      <c r="NQY3" s="80"/>
      <c r="NQZ3" s="80"/>
      <c r="NRA3" s="80"/>
      <c r="NRB3" s="80"/>
      <c r="NRC3" s="80"/>
      <c r="NRD3" s="80"/>
      <c r="NRE3" s="80"/>
      <c r="NRF3" s="80"/>
      <c r="NRG3" s="80"/>
      <c r="NRH3" s="80"/>
      <c r="NRI3" s="80"/>
      <c r="NRJ3" s="80"/>
      <c r="NRK3" s="80"/>
      <c r="NRL3" s="80"/>
      <c r="NRM3" s="80"/>
      <c r="NRN3" s="80"/>
      <c r="NRO3" s="80"/>
      <c r="NRP3" s="80"/>
      <c r="NRQ3" s="80"/>
      <c r="NRR3" s="80"/>
      <c r="NRS3" s="80"/>
      <c r="NRT3" s="80"/>
      <c r="NRU3" s="80"/>
      <c r="NRV3" s="80"/>
      <c r="NRW3" s="80"/>
      <c r="NRX3" s="80"/>
      <c r="NRY3" s="80"/>
      <c r="NRZ3" s="80"/>
      <c r="NSA3" s="80"/>
      <c r="NSB3" s="80"/>
      <c r="NSC3" s="80"/>
      <c r="NSD3" s="80"/>
      <c r="NSE3" s="80"/>
      <c r="NSF3" s="80"/>
      <c r="NSG3" s="80"/>
      <c r="NSH3" s="80"/>
      <c r="NSI3" s="80"/>
      <c r="NSJ3" s="80"/>
      <c r="NSK3" s="80"/>
      <c r="NSL3" s="80"/>
      <c r="NSM3" s="80"/>
      <c r="NSN3" s="80"/>
      <c r="NSO3" s="80"/>
      <c r="NSP3" s="80"/>
      <c r="NSQ3" s="80"/>
      <c r="NSR3" s="80"/>
      <c r="NSS3" s="80"/>
      <c r="NST3" s="80"/>
      <c r="NSU3" s="80"/>
      <c r="NSV3" s="80"/>
      <c r="NSW3" s="80"/>
      <c r="NSX3" s="80"/>
      <c r="NSY3" s="80"/>
      <c r="NSZ3" s="80"/>
      <c r="NTA3" s="80"/>
      <c r="NTB3" s="80"/>
      <c r="NTC3" s="80"/>
      <c r="NTD3" s="80"/>
      <c r="NTE3" s="80"/>
      <c r="NTF3" s="80"/>
      <c r="NTG3" s="80"/>
      <c r="NTH3" s="80"/>
      <c r="NTI3" s="80"/>
      <c r="NTJ3" s="80"/>
      <c r="NTK3" s="80"/>
      <c r="NTL3" s="80"/>
      <c r="NTM3" s="80"/>
      <c r="NTN3" s="80"/>
      <c r="NTO3" s="80"/>
      <c r="NTP3" s="80"/>
      <c r="NTQ3" s="80"/>
      <c r="NTR3" s="80"/>
      <c r="NTS3" s="80"/>
      <c r="NTT3" s="80"/>
      <c r="NTU3" s="80"/>
      <c r="NTV3" s="80"/>
      <c r="NTW3" s="80"/>
      <c r="NTX3" s="80"/>
      <c r="NTY3" s="80"/>
      <c r="NTZ3" s="80"/>
      <c r="NUA3" s="80"/>
      <c r="NUB3" s="80"/>
      <c r="NUC3" s="80"/>
      <c r="NUD3" s="80"/>
      <c r="NUE3" s="80"/>
      <c r="NUF3" s="80"/>
      <c r="NUG3" s="80"/>
      <c r="NUH3" s="80"/>
      <c r="NUI3" s="80"/>
      <c r="NUJ3" s="80"/>
      <c r="NUK3" s="80"/>
      <c r="NUL3" s="80"/>
      <c r="NUM3" s="80"/>
      <c r="NUN3" s="80"/>
      <c r="NUO3" s="80"/>
      <c r="NUP3" s="80"/>
      <c r="NUQ3" s="80"/>
      <c r="NUR3" s="80"/>
      <c r="NUS3" s="80"/>
      <c r="NUT3" s="80"/>
      <c r="NUU3" s="80"/>
      <c r="NUV3" s="80"/>
      <c r="NUW3" s="80"/>
      <c r="NUX3" s="80"/>
      <c r="NUY3" s="80"/>
      <c r="NUZ3" s="80"/>
      <c r="NVA3" s="80"/>
      <c r="NVB3" s="80"/>
      <c r="NVC3" s="80"/>
      <c r="NVD3" s="80"/>
      <c r="NVE3" s="80"/>
      <c r="NVF3" s="80"/>
      <c r="NVG3" s="80"/>
      <c r="NVH3" s="80"/>
      <c r="NVI3" s="80"/>
      <c r="NVJ3" s="80"/>
      <c r="NVK3" s="80"/>
      <c r="NVL3" s="80"/>
      <c r="NVM3" s="80"/>
      <c r="NVN3" s="80"/>
      <c r="NVO3" s="80"/>
      <c r="NVP3" s="80"/>
      <c r="NVQ3" s="80"/>
      <c r="NVR3" s="80"/>
      <c r="NVS3" s="80"/>
      <c r="NVT3" s="80"/>
      <c r="NVU3" s="80"/>
      <c r="NVV3" s="80"/>
      <c r="NVW3" s="80"/>
      <c r="NVX3" s="80"/>
      <c r="NVY3" s="80"/>
      <c r="NVZ3" s="80"/>
      <c r="NWA3" s="80"/>
      <c r="NWB3" s="80"/>
      <c r="NWC3" s="80"/>
      <c r="NWD3" s="80"/>
      <c r="NWE3" s="80"/>
      <c r="NWF3" s="80"/>
      <c r="NWG3" s="80"/>
      <c r="NWH3" s="80"/>
      <c r="NWI3" s="80"/>
      <c r="NWJ3" s="80"/>
      <c r="NWK3" s="80"/>
      <c r="NWL3" s="80"/>
      <c r="NWM3" s="80"/>
      <c r="NWN3" s="80"/>
      <c r="NWO3" s="80"/>
      <c r="NWP3" s="80"/>
      <c r="NWQ3" s="80"/>
      <c r="NWR3" s="80"/>
      <c r="NWS3" s="80"/>
      <c r="NWT3" s="80"/>
      <c r="NWU3" s="80"/>
      <c r="NWV3" s="80"/>
      <c r="NWW3" s="80"/>
      <c r="NWX3" s="80"/>
      <c r="NWY3" s="80"/>
      <c r="NWZ3" s="80"/>
      <c r="NXA3" s="80"/>
      <c r="NXB3" s="80"/>
      <c r="NXC3" s="80"/>
      <c r="NXD3" s="80"/>
      <c r="NXE3" s="80"/>
      <c r="NXF3" s="80"/>
      <c r="NXG3" s="80"/>
      <c r="NXH3" s="80"/>
      <c r="NXI3" s="80"/>
      <c r="NXJ3" s="80"/>
      <c r="NXK3" s="80"/>
      <c r="NXL3" s="80"/>
      <c r="NXM3" s="80"/>
      <c r="NXN3" s="80"/>
      <c r="NXO3" s="80"/>
      <c r="NXP3" s="80"/>
      <c r="NXQ3" s="80"/>
      <c r="NXR3" s="80"/>
      <c r="NXS3" s="80"/>
      <c r="NXT3" s="80"/>
      <c r="NXU3" s="80"/>
      <c r="NXV3" s="80"/>
      <c r="NXW3" s="80"/>
      <c r="NXX3" s="80"/>
      <c r="NXY3" s="80"/>
      <c r="NXZ3" s="80"/>
      <c r="NYA3" s="80"/>
      <c r="NYB3" s="80"/>
      <c r="NYC3" s="80"/>
      <c r="NYD3" s="80"/>
      <c r="NYE3" s="80"/>
      <c r="NYF3" s="80"/>
      <c r="NYG3" s="80"/>
      <c r="NYH3" s="80"/>
      <c r="NYI3" s="80"/>
      <c r="NYJ3" s="80"/>
      <c r="NYK3" s="80"/>
      <c r="NYL3" s="80"/>
      <c r="NYM3" s="80"/>
      <c r="NYN3" s="80"/>
      <c r="NYO3" s="80"/>
      <c r="NYP3" s="80"/>
      <c r="NYQ3" s="80"/>
      <c r="NYR3" s="80"/>
      <c r="NYS3" s="80"/>
      <c r="NYT3" s="80"/>
      <c r="NYU3" s="80"/>
      <c r="NYV3" s="80"/>
      <c r="NYW3" s="80"/>
      <c r="NYX3" s="80"/>
      <c r="NYY3" s="80"/>
      <c r="NYZ3" s="80"/>
      <c r="NZA3" s="80"/>
      <c r="NZB3" s="80"/>
      <c r="NZC3" s="80"/>
      <c r="NZD3" s="80"/>
      <c r="NZE3" s="80"/>
      <c r="NZF3" s="80"/>
      <c r="NZG3" s="80"/>
      <c r="NZH3" s="80"/>
      <c r="NZI3" s="80"/>
      <c r="NZJ3" s="80"/>
      <c r="NZK3" s="80"/>
      <c r="NZL3" s="80"/>
      <c r="NZM3" s="80"/>
      <c r="NZN3" s="80"/>
      <c r="NZO3" s="80"/>
      <c r="NZP3" s="80"/>
      <c r="NZQ3" s="80"/>
      <c r="NZR3" s="80"/>
      <c r="NZS3" s="80"/>
      <c r="NZT3" s="80"/>
      <c r="NZU3" s="80"/>
      <c r="NZV3" s="80"/>
      <c r="NZW3" s="80"/>
      <c r="NZX3" s="80"/>
      <c r="NZY3" s="80"/>
      <c r="NZZ3" s="80"/>
      <c r="OAA3" s="80"/>
      <c r="OAB3" s="80"/>
      <c r="OAC3" s="80"/>
      <c r="OAD3" s="80"/>
      <c r="OAE3" s="80"/>
      <c r="OAF3" s="80"/>
      <c r="OAG3" s="80"/>
      <c r="OAH3" s="80"/>
      <c r="OAI3" s="80"/>
      <c r="OAJ3" s="80"/>
      <c r="OAK3" s="80"/>
      <c r="OAL3" s="80"/>
      <c r="OAM3" s="80"/>
      <c r="OAN3" s="80"/>
      <c r="OAO3" s="80"/>
      <c r="OAP3" s="80"/>
      <c r="OAQ3" s="80"/>
      <c r="OAR3" s="80"/>
      <c r="OAS3" s="80"/>
      <c r="OAT3" s="80"/>
      <c r="OAU3" s="80"/>
      <c r="OAV3" s="80"/>
      <c r="OAW3" s="80"/>
      <c r="OAX3" s="80"/>
      <c r="OAY3" s="80"/>
      <c r="OAZ3" s="80"/>
      <c r="OBA3" s="80"/>
      <c r="OBB3" s="80"/>
      <c r="OBC3" s="80"/>
      <c r="OBD3" s="80"/>
      <c r="OBE3" s="80"/>
      <c r="OBF3" s="80"/>
      <c r="OBG3" s="80"/>
      <c r="OBH3" s="80"/>
      <c r="OBI3" s="80"/>
      <c r="OBJ3" s="80"/>
      <c r="OBK3" s="80"/>
      <c r="OBL3" s="80"/>
      <c r="OBM3" s="80"/>
      <c r="OBN3" s="80"/>
      <c r="OBO3" s="80"/>
      <c r="OBP3" s="80"/>
      <c r="OBQ3" s="80"/>
      <c r="OBR3" s="80"/>
      <c r="OBS3" s="80"/>
      <c r="OBT3" s="80"/>
      <c r="OBU3" s="80"/>
      <c r="OBV3" s="80"/>
      <c r="OBW3" s="80"/>
      <c r="OBX3" s="80"/>
      <c r="OBY3" s="80"/>
      <c r="OBZ3" s="80"/>
      <c r="OCA3" s="80"/>
      <c r="OCB3" s="80"/>
      <c r="OCC3" s="80"/>
      <c r="OCD3" s="80"/>
      <c r="OCE3" s="80"/>
      <c r="OCF3" s="80"/>
      <c r="OCG3" s="80"/>
      <c r="OCH3" s="80"/>
      <c r="OCI3" s="80"/>
      <c r="OCJ3" s="80"/>
      <c r="OCK3" s="80"/>
      <c r="OCL3" s="80"/>
      <c r="OCM3" s="80"/>
      <c r="OCN3" s="80"/>
      <c r="OCO3" s="80"/>
      <c r="OCP3" s="80"/>
      <c r="OCQ3" s="80"/>
      <c r="OCR3" s="80"/>
      <c r="OCS3" s="80"/>
      <c r="OCT3" s="80"/>
      <c r="OCU3" s="80"/>
      <c r="OCV3" s="80"/>
      <c r="OCW3" s="80"/>
      <c r="OCX3" s="80"/>
      <c r="OCY3" s="80"/>
      <c r="OCZ3" s="80"/>
      <c r="ODA3" s="80"/>
      <c r="ODB3" s="80"/>
      <c r="ODC3" s="80"/>
      <c r="ODD3" s="80"/>
      <c r="ODE3" s="80"/>
      <c r="ODF3" s="80"/>
      <c r="ODG3" s="80"/>
      <c r="ODH3" s="80"/>
      <c r="ODI3" s="80"/>
      <c r="ODJ3" s="80"/>
      <c r="ODK3" s="80"/>
      <c r="ODL3" s="80"/>
      <c r="ODM3" s="80"/>
      <c r="ODN3" s="80"/>
      <c r="ODO3" s="80"/>
      <c r="ODP3" s="80"/>
      <c r="ODQ3" s="80"/>
      <c r="ODR3" s="80"/>
      <c r="ODS3" s="80"/>
      <c r="ODT3" s="80"/>
      <c r="ODU3" s="80"/>
      <c r="ODV3" s="80"/>
      <c r="ODW3" s="80"/>
      <c r="ODX3" s="80"/>
      <c r="ODY3" s="80"/>
      <c r="ODZ3" s="80"/>
      <c r="OEA3" s="80"/>
      <c r="OEB3" s="80"/>
      <c r="OEC3" s="80"/>
      <c r="OED3" s="80"/>
      <c r="OEE3" s="80"/>
      <c r="OEF3" s="80"/>
      <c r="OEG3" s="80"/>
      <c r="OEH3" s="80"/>
      <c r="OEI3" s="80"/>
      <c r="OEJ3" s="80"/>
      <c r="OEK3" s="80"/>
      <c r="OEL3" s="80"/>
      <c r="OEM3" s="80"/>
      <c r="OEN3" s="80"/>
      <c r="OEO3" s="80"/>
      <c r="OEP3" s="80"/>
      <c r="OEQ3" s="80"/>
      <c r="OER3" s="80"/>
      <c r="OES3" s="80"/>
      <c r="OET3" s="80"/>
      <c r="OEU3" s="80"/>
      <c r="OEV3" s="80"/>
      <c r="OEW3" s="80"/>
      <c r="OEX3" s="80"/>
      <c r="OEY3" s="80"/>
      <c r="OEZ3" s="80"/>
      <c r="OFA3" s="80"/>
      <c r="OFB3" s="80"/>
      <c r="OFC3" s="80"/>
      <c r="OFD3" s="80"/>
      <c r="OFE3" s="80"/>
      <c r="OFF3" s="80"/>
      <c r="OFG3" s="80"/>
      <c r="OFH3" s="80"/>
      <c r="OFI3" s="80"/>
      <c r="OFJ3" s="80"/>
      <c r="OFK3" s="80"/>
      <c r="OFL3" s="80"/>
      <c r="OFM3" s="80"/>
      <c r="OFN3" s="80"/>
      <c r="OFO3" s="80"/>
      <c r="OFP3" s="80"/>
      <c r="OFQ3" s="80"/>
      <c r="OFR3" s="80"/>
      <c r="OFS3" s="80"/>
      <c r="OFT3" s="80"/>
      <c r="OFU3" s="80"/>
      <c r="OFV3" s="80"/>
      <c r="OFW3" s="80"/>
      <c r="OFX3" s="80"/>
      <c r="OFY3" s="80"/>
      <c r="OFZ3" s="80"/>
      <c r="OGA3" s="80"/>
      <c r="OGB3" s="80"/>
      <c r="OGC3" s="80"/>
      <c r="OGD3" s="80"/>
      <c r="OGE3" s="80"/>
      <c r="OGF3" s="80"/>
      <c r="OGG3" s="80"/>
      <c r="OGH3" s="80"/>
      <c r="OGI3" s="80"/>
      <c r="OGJ3" s="80"/>
      <c r="OGK3" s="80"/>
      <c r="OGL3" s="80"/>
      <c r="OGM3" s="80"/>
      <c r="OGN3" s="80"/>
      <c r="OGO3" s="80"/>
      <c r="OGP3" s="80"/>
      <c r="OGQ3" s="80"/>
      <c r="OGR3" s="80"/>
      <c r="OGS3" s="80"/>
      <c r="OGT3" s="80"/>
      <c r="OGU3" s="80"/>
      <c r="OGV3" s="80"/>
      <c r="OGW3" s="80"/>
      <c r="OGX3" s="80"/>
      <c r="OGY3" s="80"/>
      <c r="OGZ3" s="80"/>
      <c r="OHA3" s="80"/>
      <c r="OHB3" s="80"/>
      <c r="OHC3" s="80"/>
      <c r="OHD3" s="80"/>
      <c r="OHE3" s="80"/>
      <c r="OHF3" s="80"/>
      <c r="OHG3" s="80"/>
      <c r="OHH3" s="80"/>
      <c r="OHI3" s="80"/>
      <c r="OHJ3" s="80"/>
      <c r="OHK3" s="80"/>
      <c r="OHL3" s="80"/>
      <c r="OHM3" s="80"/>
      <c r="OHN3" s="80"/>
      <c r="OHO3" s="80"/>
      <c r="OHP3" s="80"/>
      <c r="OHQ3" s="80"/>
      <c r="OHR3" s="80"/>
      <c r="OHS3" s="80"/>
      <c r="OHT3" s="80"/>
      <c r="OHU3" s="80"/>
      <c r="OHV3" s="80"/>
      <c r="OHW3" s="80"/>
      <c r="OHX3" s="80"/>
      <c r="OHY3" s="80"/>
      <c r="OHZ3" s="80"/>
      <c r="OIA3" s="80"/>
      <c r="OIB3" s="80"/>
      <c r="OIC3" s="80"/>
      <c r="OID3" s="80"/>
      <c r="OIE3" s="80"/>
      <c r="OIF3" s="80"/>
      <c r="OIG3" s="80"/>
      <c r="OIH3" s="80"/>
      <c r="OII3" s="80"/>
      <c r="OIJ3" s="80"/>
      <c r="OIK3" s="80"/>
      <c r="OIL3" s="80"/>
      <c r="OIM3" s="80"/>
      <c r="OIN3" s="80"/>
      <c r="OIO3" s="80"/>
      <c r="OIP3" s="80"/>
      <c r="OIQ3" s="80"/>
      <c r="OIR3" s="80"/>
      <c r="OIS3" s="80"/>
      <c r="OIT3" s="80"/>
      <c r="OIU3" s="80"/>
      <c r="OIV3" s="80"/>
      <c r="OIW3" s="80"/>
      <c r="OIX3" s="80"/>
      <c r="OIY3" s="80"/>
      <c r="OIZ3" s="80"/>
      <c r="OJA3" s="80"/>
      <c r="OJB3" s="80"/>
      <c r="OJC3" s="80"/>
      <c r="OJD3" s="80"/>
      <c r="OJE3" s="80"/>
      <c r="OJF3" s="80"/>
      <c r="OJG3" s="80"/>
      <c r="OJH3" s="80"/>
      <c r="OJI3" s="80"/>
      <c r="OJJ3" s="80"/>
      <c r="OJK3" s="80"/>
      <c r="OJL3" s="80"/>
      <c r="OJM3" s="80"/>
      <c r="OJN3" s="80"/>
      <c r="OJO3" s="80"/>
      <c r="OJP3" s="80"/>
      <c r="OJQ3" s="80"/>
      <c r="OJR3" s="80"/>
      <c r="OJS3" s="80"/>
      <c r="OJT3" s="80"/>
      <c r="OJU3" s="80"/>
      <c r="OJV3" s="80"/>
      <c r="OJW3" s="80"/>
      <c r="OJX3" s="80"/>
      <c r="OJY3" s="80"/>
      <c r="OJZ3" s="80"/>
      <c r="OKA3" s="80"/>
      <c r="OKB3" s="80"/>
      <c r="OKC3" s="80"/>
      <c r="OKD3" s="80"/>
      <c r="OKE3" s="80"/>
      <c r="OKF3" s="80"/>
      <c r="OKG3" s="80"/>
      <c r="OKH3" s="80"/>
      <c r="OKI3" s="80"/>
      <c r="OKJ3" s="80"/>
      <c r="OKK3" s="80"/>
      <c r="OKL3" s="80"/>
      <c r="OKM3" s="80"/>
      <c r="OKN3" s="80"/>
      <c r="OKO3" s="80"/>
      <c r="OKP3" s="80"/>
      <c r="OKQ3" s="80"/>
      <c r="OKR3" s="80"/>
      <c r="OKS3" s="80"/>
      <c r="OKT3" s="80"/>
      <c r="OKU3" s="80"/>
      <c r="OKV3" s="80"/>
      <c r="OKW3" s="80"/>
      <c r="OKX3" s="80"/>
      <c r="OKY3" s="80"/>
      <c r="OKZ3" s="80"/>
      <c r="OLA3" s="80"/>
      <c r="OLB3" s="80"/>
      <c r="OLC3" s="80"/>
      <c r="OLD3" s="80"/>
      <c r="OLE3" s="80"/>
      <c r="OLF3" s="80"/>
      <c r="OLG3" s="80"/>
      <c r="OLH3" s="80"/>
      <c r="OLI3" s="80"/>
      <c r="OLJ3" s="80"/>
      <c r="OLK3" s="80"/>
      <c r="OLL3" s="80"/>
      <c r="OLM3" s="80"/>
      <c r="OLN3" s="80"/>
      <c r="OLO3" s="80"/>
      <c r="OLP3" s="80"/>
      <c r="OLQ3" s="80"/>
      <c r="OLR3" s="80"/>
      <c r="OLS3" s="80"/>
      <c r="OLT3" s="80"/>
      <c r="OLU3" s="80"/>
      <c r="OLV3" s="80"/>
      <c r="OLW3" s="80"/>
      <c r="OLX3" s="80"/>
      <c r="OLY3" s="80"/>
      <c r="OLZ3" s="80"/>
      <c r="OMA3" s="80"/>
      <c r="OMB3" s="80"/>
      <c r="OMC3" s="80"/>
      <c r="OMD3" s="80"/>
      <c r="OME3" s="80"/>
      <c r="OMF3" s="80"/>
      <c r="OMG3" s="80"/>
      <c r="OMH3" s="80"/>
      <c r="OMI3" s="80"/>
      <c r="OMJ3" s="80"/>
      <c r="OMK3" s="80"/>
      <c r="OML3" s="80"/>
      <c r="OMM3" s="80"/>
      <c r="OMN3" s="80"/>
      <c r="OMO3" s="80"/>
      <c r="OMP3" s="80"/>
      <c r="OMQ3" s="80"/>
      <c r="OMR3" s="80"/>
      <c r="OMS3" s="80"/>
      <c r="OMT3" s="80"/>
      <c r="OMU3" s="80"/>
      <c r="OMV3" s="80"/>
      <c r="OMW3" s="80"/>
      <c r="OMX3" s="80"/>
      <c r="OMY3" s="80"/>
      <c r="OMZ3" s="80"/>
      <c r="ONA3" s="80"/>
      <c r="ONB3" s="80"/>
      <c r="ONC3" s="80"/>
      <c r="OND3" s="80"/>
      <c r="ONE3" s="80"/>
      <c r="ONF3" s="80"/>
      <c r="ONG3" s="80"/>
      <c r="ONH3" s="80"/>
      <c r="ONI3" s="80"/>
      <c r="ONJ3" s="80"/>
      <c r="ONK3" s="80"/>
      <c r="ONL3" s="80"/>
      <c r="ONM3" s="80"/>
      <c r="ONN3" s="80"/>
      <c r="ONO3" s="80"/>
      <c r="ONP3" s="80"/>
      <c r="ONQ3" s="80"/>
      <c r="ONR3" s="80"/>
      <c r="ONS3" s="80"/>
      <c r="ONT3" s="80"/>
      <c r="ONU3" s="80"/>
      <c r="ONV3" s="80"/>
      <c r="ONW3" s="80"/>
      <c r="ONX3" s="80"/>
      <c r="ONY3" s="80"/>
      <c r="ONZ3" s="80"/>
      <c r="OOA3" s="80"/>
      <c r="OOB3" s="80"/>
      <c r="OOC3" s="80"/>
      <c r="OOD3" s="80"/>
      <c r="OOE3" s="80"/>
      <c r="OOF3" s="80"/>
      <c r="OOG3" s="80"/>
      <c r="OOH3" s="80"/>
      <c r="OOI3" s="80"/>
      <c r="OOJ3" s="80"/>
      <c r="OOK3" s="80"/>
      <c r="OOL3" s="80"/>
      <c r="OOM3" s="80"/>
      <c r="OON3" s="80"/>
      <c r="OOO3" s="80"/>
      <c r="OOP3" s="80"/>
      <c r="OOQ3" s="80"/>
      <c r="OOR3" s="80"/>
      <c r="OOS3" s="80"/>
      <c r="OOT3" s="80"/>
      <c r="OOU3" s="80"/>
      <c r="OOV3" s="80"/>
      <c r="OOW3" s="80"/>
      <c r="OOX3" s="80"/>
      <c r="OOY3" s="80"/>
      <c r="OOZ3" s="80"/>
      <c r="OPA3" s="80"/>
      <c r="OPB3" s="80"/>
      <c r="OPC3" s="80"/>
      <c r="OPD3" s="80"/>
      <c r="OPE3" s="80"/>
      <c r="OPF3" s="80"/>
      <c r="OPG3" s="80"/>
      <c r="OPH3" s="80"/>
      <c r="OPI3" s="80"/>
      <c r="OPJ3" s="80"/>
      <c r="OPK3" s="80"/>
      <c r="OPL3" s="80"/>
      <c r="OPM3" s="80"/>
      <c r="OPN3" s="80"/>
      <c r="OPO3" s="80"/>
      <c r="OPP3" s="80"/>
      <c r="OPQ3" s="80"/>
      <c r="OPR3" s="80"/>
      <c r="OPS3" s="80"/>
      <c r="OPT3" s="80"/>
      <c r="OPU3" s="80"/>
      <c r="OPV3" s="80"/>
      <c r="OPW3" s="80"/>
      <c r="OPX3" s="80"/>
      <c r="OPY3" s="80"/>
      <c r="OPZ3" s="80"/>
      <c r="OQA3" s="80"/>
      <c r="OQB3" s="80"/>
      <c r="OQC3" s="80"/>
      <c r="OQD3" s="80"/>
      <c r="OQE3" s="80"/>
      <c r="OQF3" s="80"/>
      <c r="OQG3" s="80"/>
      <c r="OQH3" s="80"/>
      <c r="OQI3" s="80"/>
      <c r="OQJ3" s="80"/>
      <c r="OQK3" s="80"/>
      <c r="OQL3" s="80"/>
      <c r="OQM3" s="80"/>
      <c r="OQN3" s="80"/>
      <c r="OQO3" s="80"/>
      <c r="OQP3" s="80"/>
      <c r="OQQ3" s="80"/>
      <c r="OQR3" s="80"/>
      <c r="OQS3" s="80"/>
      <c r="OQT3" s="80"/>
      <c r="OQU3" s="80"/>
      <c r="OQV3" s="80"/>
      <c r="OQW3" s="80"/>
      <c r="OQX3" s="80"/>
      <c r="OQY3" s="80"/>
      <c r="OQZ3" s="80"/>
      <c r="ORA3" s="80"/>
      <c r="ORB3" s="80"/>
      <c r="ORC3" s="80"/>
      <c r="ORD3" s="80"/>
      <c r="ORE3" s="80"/>
      <c r="ORF3" s="80"/>
      <c r="ORG3" s="80"/>
      <c r="ORH3" s="80"/>
      <c r="ORI3" s="80"/>
      <c r="ORJ3" s="80"/>
      <c r="ORK3" s="80"/>
      <c r="ORL3" s="80"/>
      <c r="ORM3" s="80"/>
      <c r="ORN3" s="80"/>
      <c r="ORO3" s="80"/>
      <c r="ORP3" s="80"/>
      <c r="ORQ3" s="80"/>
      <c r="ORR3" s="80"/>
      <c r="ORS3" s="80"/>
      <c r="ORT3" s="80"/>
      <c r="ORU3" s="80"/>
      <c r="ORV3" s="80"/>
      <c r="ORW3" s="80"/>
      <c r="ORX3" s="80"/>
      <c r="ORY3" s="80"/>
      <c r="ORZ3" s="80"/>
      <c r="OSA3" s="80"/>
      <c r="OSB3" s="80"/>
      <c r="OSC3" s="80"/>
      <c r="OSD3" s="80"/>
      <c r="OSE3" s="80"/>
      <c r="OSF3" s="80"/>
      <c r="OSG3" s="80"/>
      <c r="OSH3" s="80"/>
      <c r="OSI3" s="80"/>
      <c r="OSJ3" s="80"/>
      <c r="OSK3" s="80"/>
      <c r="OSL3" s="80"/>
      <c r="OSM3" s="80"/>
      <c r="OSN3" s="80"/>
      <c r="OSO3" s="80"/>
      <c r="OSP3" s="80"/>
      <c r="OSQ3" s="80"/>
      <c r="OSR3" s="80"/>
      <c r="OSS3" s="80"/>
      <c r="OST3" s="80"/>
      <c r="OSU3" s="80"/>
      <c r="OSV3" s="80"/>
      <c r="OSW3" s="80"/>
      <c r="OSX3" s="80"/>
      <c r="OSY3" s="80"/>
      <c r="OSZ3" s="80"/>
      <c r="OTA3" s="80"/>
      <c r="OTB3" s="80"/>
      <c r="OTC3" s="80"/>
      <c r="OTD3" s="80"/>
      <c r="OTE3" s="80"/>
      <c r="OTF3" s="80"/>
      <c r="OTG3" s="80"/>
      <c r="OTH3" s="80"/>
      <c r="OTI3" s="80"/>
      <c r="OTJ3" s="80"/>
      <c r="OTK3" s="80"/>
      <c r="OTL3" s="80"/>
      <c r="OTM3" s="80"/>
      <c r="OTN3" s="80"/>
      <c r="OTO3" s="80"/>
      <c r="OTP3" s="80"/>
      <c r="OTQ3" s="80"/>
      <c r="OTR3" s="80"/>
      <c r="OTS3" s="80"/>
      <c r="OTT3" s="80"/>
      <c r="OTU3" s="80"/>
      <c r="OTV3" s="80"/>
      <c r="OTW3" s="80"/>
      <c r="OTX3" s="80"/>
      <c r="OTY3" s="80"/>
      <c r="OTZ3" s="80"/>
      <c r="OUA3" s="80"/>
      <c r="OUB3" s="80"/>
      <c r="OUC3" s="80"/>
      <c r="OUD3" s="80"/>
      <c r="OUE3" s="80"/>
      <c r="OUF3" s="80"/>
      <c r="OUG3" s="80"/>
      <c r="OUH3" s="80"/>
      <c r="OUI3" s="80"/>
      <c r="OUJ3" s="80"/>
      <c r="OUK3" s="80"/>
      <c r="OUL3" s="80"/>
      <c r="OUM3" s="80"/>
      <c r="OUN3" s="80"/>
      <c r="OUO3" s="80"/>
      <c r="OUP3" s="80"/>
      <c r="OUQ3" s="80"/>
      <c r="OUR3" s="80"/>
      <c r="OUS3" s="80"/>
      <c r="OUT3" s="80"/>
      <c r="OUU3" s="80"/>
      <c r="OUV3" s="80"/>
      <c r="OUW3" s="80"/>
      <c r="OUX3" s="80"/>
      <c r="OUY3" s="80"/>
      <c r="OUZ3" s="80"/>
      <c r="OVA3" s="80"/>
      <c r="OVB3" s="80"/>
      <c r="OVC3" s="80"/>
      <c r="OVD3" s="80"/>
      <c r="OVE3" s="80"/>
      <c r="OVF3" s="80"/>
      <c r="OVG3" s="80"/>
      <c r="OVH3" s="80"/>
      <c r="OVI3" s="80"/>
      <c r="OVJ3" s="80"/>
      <c r="OVK3" s="80"/>
      <c r="OVL3" s="80"/>
      <c r="OVM3" s="80"/>
      <c r="OVN3" s="80"/>
      <c r="OVO3" s="80"/>
      <c r="OVP3" s="80"/>
      <c r="OVQ3" s="80"/>
      <c r="OVR3" s="80"/>
      <c r="OVS3" s="80"/>
      <c r="OVT3" s="80"/>
      <c r="OVU3" s="80"/>
      <c r="OVV3" s="80"/>
      <c r="OVW3" s="80"/>
      <c r="OVX3" s="80"/>
      <c r="OVY3" s="80"/>
      <c r="OVZ3" s="80"/>
      <c r="OWA3" s="80"/>
      <c r="OWB3" s="80"/>
      <c r="OWC3" s="80"/>
      <c r="OWD3" s="80"/>
      <c r="OWE3" s="80"/>
      <c r="OWF3" s="80"/>
      <c r="OWG3" s="80"/>
      <c r="OWH3" s="80"/>
      <c r="OWI3" s="80"/>
      <c r="OWJ3" s="80"/>
      <c r="OWK3" s="80"/>
      <c r="OWL3" s="80"/>
      <c r="OWM3" s="80"/>
      <c r="OWN3" s="80"/>
      <c r="OWO3" s="80"/>
      <c r="OWP3" s="80"/>
      <c r="OWQ3" s="80"/>
      <c r="OWR3" s="80"/>
      <c r="OWS3" s="80"/>
      <c r="OWT3" s="80"/>
      <c r="OWU3" s="80"/>
      <c r="OWV3" s="80"/>
      <c r="OWW3" s="80"/>
      <c r="OWX3" s="80"/>
      <c r="OWY3" s="80"/>
      <c r="OWZ3" s="80"/>
      <c r="OXA3" s="80"/>
      <c r="OXB3" s="80"/>
      <c r="OXC3" s="80"/>
      <c r="OXD3" s="80"/>
      <c r="OXE3" s="80"/>
      <c r="OXF3" s="80"/>
      <c r="OXG3" s="80"/>
      <c r="OXH3" s="80"/>
      <c r="OXI3" s="80"/>
      <c r="OXJ3" s="80"/>
      <c r="OXK3" s="80"/>
      <c r="OXL3" s="80"/>
      <c r="OXM3" s="80"/>
      <c r="OXN3" s="80"/>
      <c r="OXO3" s="80"/>
      <c r="OXP3" s="80"/>
      <c r="OXQ3" s="80"/>
      <c r="OXR3" s="80"/>
      <c r="OXS3" s="80"/>
      <c r="OXT3" s="80"/>
      <c r="OXU3" s="80"/>
      <c r="OXV3" s="80"/>
      <c r="OXW3" s="80"/>
      <c r="OXX3" s="80"/>
      <c r="OXY3" s="80"/>
      <c r="OXZ3" s="80"/>
      <c r="OYA3" s="80"/>
      <c r="OYB3" s="80"/>
      <c r="OYC3" s="80"/>
      <c r="OYD3" s="80"/>
      <c r="OYE3" s="80"/>
      <c r="OYF3" s="80"/>
      <c r="OYG3" s="80"/>
      <c r="OYH3" s="80"/>
      <c r="OYI3" s="80"/>
      <c r="OYJ3" s="80"/>
      <c r="OYK3" s="80"/>
      <c r="OYL3" s="80"/>
      <c r="OYM3" s="80"/>
      <c r="OYN3" s="80"/>
      <c r="OYO3" s="80"/>
      <c r="OYP3" s="80"/>
      <c r="OYQ3" s="80"/>
      <c r="OYR3" s="80"/>
      <c r="OYS3" s="80"/>
      <c r="OYT3" s="80"/>
      <c r="OYU3" s="80"/>
      <c r="OYV3" s="80"/>
      <c r="OYW3" s="80"/>
      <c r="OYX3" s="80"/>
      <c r="OYY3" s="80"/>
      <c r="OYZ3" s="80"/>
      <c r="OZA3" s="80"/>
      <c r="OZB3" s="80"/>
      <c r="OZC3" s="80"/>
      <c r="OZD3" s="80"/>
      <c r="OZE3" s="80"/>
      <c r="OZF3" s="80"/>
      <c r="OZG3" s="80"/>
      <c r="OZH3" s="80"/>
      <c r="OZI3" s="80"/>
      <c r="OZJ3" s="80"/>
      <c r="OZK3" s="80"/>
      <c r="OZL3" s="80"/>
      <c r="OZM3" s="80"/>
      <c r="OZN3" s="80"/>
      <c r="OZO3" s="80"/>
      <c r="OZP3" s="80"/>
      <c r="OZQ3" s="80"/>
      <c r="OZR3" s="80"/>
      <c r="OZS3" s="80"/>
      <c r="OZT3" s="80"/>
      <c r="OZU3" s="80"/>
      <c r="OZV3" s="80"/>
      <c r="OZW3" s="80"/>
      <c r="OZX3" s="80"/>
      <c r="OZY3" s="80"/>
      <c r="OZZ3" s="80"/>
      <c r="PAA3" s="80"/>
      <c r="PAB3" s="80"/>
      <c r="PAC3" s="80"/>
      <c r="PAD3" s="80"/>
      <c r="PAE3" s="80"/>
      <c r="PAF3" s="80"/>
      <c r="PAG3" s="80"/>
      <c r="PAH3" s="80"/>
      <c r="PAI3" s="80"/>
      <c r="PAJ3" s="80"/>
      <c r="PAK3" s="80"/>
      <c r="PAL3" s="80"/>
      <c r="PAM3" s="80"/>
      <c r="PAN3" s="80"/>
      <c r="PAO3" s="80"/>
      <c r="PAP3" s="80"/>
      <c r="PAQ3" s="80"/>
      <c r="PAR3" s="80"/>
      <c r="PAS3" s="80"/>
      <c r="PAT3" s="80"/>
      <c r="PAU3" s="80"/>
      <c r="PAV3" s="80"/>
      <c r="PAW3" s="80"/>
      <c r="PAX3" s="80"/>
      <c r="PAY3" s="80"/>
      <c r="PAZ3" s="80"/>
      <c r="PBA3" s="80"/>
      <c r="PBB3" s="80"/>
      <c r="PBC3" s="80"/>
      <c r="PBD3" s="80"/>
      <c r="PBE3" s="80"/>
      <c r="PBF3" s="80"/>
      <c r="PBG3" s="80"/>
      <c r="PBH3" s="80"/>
      <c r="PBI3" s="80"/>
      <c r="PBJ3" s="80"/>
      <c r="PBK3" s="80"/>
      <c r="PBL3" s="80"/>
      <c r="PBM3" s="80"/>
      <c r="PBN3" s="80"/>
      <c r="PBO3" s="80"/>
      <c r="PBP3" s="80"/>
      <c r="PBQ3" s="80"/>
      <c r="PBR3" s="80"/>
      <c r="PBS3" s="80"/>
      <c r="PBT3" s="80"/>
      <c r="PBU3" s="80"/>
      <c r="PBV3" s="80"/>
      <c r="PBW3" s="80"/>
      <c r="PBX3" s="80"/>
      <c r="PBY3" s="80"/>
      <c r="PBZ3" s="80"/>
      <c r="PCA3" s="80"/>
      <c r="PCB3" s="80"/>
      <c r="PCC3" s="80"/>
      <c r="PCD3" s="80"/>
      <c r="PCE3" s="80"/>
      <c r="PCF3" s="80"/>
      <c r="PCG3" s="80"/>
      <c r="PCH3" s="80"/>
      <c r="PCI3" s="80"/>
      <c r="PCJ3" s="80"/>
      <c r="PCK3" s="80"/>
      <c r="PCL3" s="80"/>
      <c r="PCM3" s="80"/>
      <c r="PCN3" s="80"/>
      <c r="PCO3" s="80"/>
      <c r="PCP3" s="80"/>
      <c r="PCQ3" s="80"/>
      <c r="PCR3" s="80"/>
      <c r="PCS3" s="80"/>
      <c r="PCT3" s="80"/>
      <c r="PCU3" s="80"/>
      <c r="PCV3" s="80"/>
      <c r="PCW3" s="80"/>
      <c r="PCX3" s="80"/>
      <c r="PCY3" s="80"/>
      <c r="PCZ3" s="80"/>
      <c r="PDA3" s="80"/>
      <c r="PDB3" s="80"/>
      <c r="PDC3" s="80"/>
      <c r="PDD3" s="80"/>
      <c r="PDE3" s="80"/>
      <c r="PDF3" s="80"/>
      <c r="PDG3" s="80"/>
      <c r="PDH3" s="80"/>
      <c r="PDI3" s="80"/>
      <c r="PDJ3" s="80"/>
      <c r="PDK3" s="80"/>
      <c r="PDL3" s="80"/>
      <c r="PDM3" s="80"/>
      <c r="PDN3" s="80"/>
      <c r="PDO3" s="80"/>
      <c r="PDP3" s="80"/>
      <c r="PDQ3" s="80"/>
      <c r="PDR3" s="80"/>
      <c r="PDS3" s="80"/>
      <c r="PDT3" s="80"/>
      <c r="PDU3" s="80"/>
      <c r="PDV3" s="80"/>
      <c r="PDW3" s="80"/>
      <c r="PDX3" s="80"/>
      <c r="PDY3" s="80"/>
      <c r="PDZ3" s="80"/>
      <c r="PEA3" s="80"/>
      <c r="PEB3" s="80"/>
      <c r="PEC3" s="80"/>
      <c r="PED3" s="80"/>
      <c r="PEE3" s="80"/>
      <c r="PEF3" s="80"/>
      <c r="PEG3" s="80"/>
      <c r="PEH3" s="80"/>
      <c r="PEI3" s="80"/>
      <c r="PEJ3" s="80"/>
      <c r="PEK3" s="80"/>
      <c r="PEL3" s="80"/>
      <c r="PEM3" s="80"/>
      <c r="PEN3" s="80"/>
      <c r="PEO3" s="80"/>
      <c r="PEP3" s="80"/>
      <c r="PEQ3" s="80"/>
      <c r="PER3" s="80"/>
      <c r="PES3" s="80"/>
      <c r="PET3" s="80"/>
      <c r="PEU3" s="80"/>
      <c r="PEV3" s="80"/>
      <c r="PEW3" s="80"/>
      <c r="PEX3" s="80"/>
      <c r="PEY3" s="80"/>
      <c r="PEZ3" s="80"/>
      <c r="PFA3" s="80"/>
      <c r="PFB3" s="80"/>
      <c r="PFC3" s="80"/>
      <c r="PFD3" s="80"/>
      <c r="PFE3" s="80"/>
      <c r="PFF3" s="80"/>
      <c r="PFG3" s="80"/>
      <c r="PFH3" s="80"/>
      <c r="PFI3" s="80"/>
      <c r="PFJ3" s="80"/>
      <c r="PFK3" s="80"/>
      <c r="PFL3" s="80"/>
      <c r="PFM3" s="80"/>
      <c r="PFN3" s="80"/>
      <c r="PFO3" s="80"/>
      <c r="PFP3" s="80"/>
      <c r="PFQ3" s="80"/>
      <c r="PFR3" s="80"/>
      <c r="PFS3" s="80"/>
      <c r="PFT3" s="80"/>
      <c r="PFU3" s="80"/>
      <c r="PFV3" s="80"/>
      <c r="PFW3" s="80"/>
      <c r="PFX3" s="80"/>
      <c r="PFY3" s="80"/>
      <c r="PFZ3" s="80"/>
      <c r="PGA3" s="80"/>
      <c r="PGB3" s="80"/>
      <c r="PGC3" s="80"/>
      <c r="PGD3" s="80"/>
      <c r="PGE3" s="80"/>
      <c r="PGF3" s="80"/>
      <c r="PGG3" s="80"/>
      <c r="PGH3" s="80"/>
      <c r="PGI3" s="80"/>
      <c r="PGJ3" s="80"/>
      <c r="PGK3" s="80"/>
      <c r="PGL3" s="80"/>
      <c r="PGM3" s="80"/>
      <c r="PGN3" s="80"/>
      <c r="PGO3" s="80"/>
      <c r="PGP3" s="80"/>
      <c r="PGQ3" s="80"/>
      <c r="PGR3" s="80"/>
      <c r="PGS3" s="80"/>
      <c r="PGT3" s="80"/>
      <c r="PGU3" s="80"/>
      <c r="PGV3" s="80"/>
      <c r="PGW3" s="80"/>
      <c r="PGX3" s="80"/>
      <c r="PGY3" s="80"/>
      <c r="PGZ3" s="80"/>
      <c r="PHA3" s="80"/>
      <c r="PHB3" s="80"/>
      <c r="PHC3" s="80"/>
      <c r="PHD3" s="80"/>
      <c r="PHE3" s="80"/>
      <c r="PHF3" s="80"/>
      <c r="PHG3" s="80"/>
      <c r="PHH3" s="80"/>
      <c r="PHI3" s="80"/>
      <c r="PHJ3" s="80"/>
      <c r="PHK3" s="80"/>
      <c r="PHL3" s="80"/>
      <c r="PHM3" s="80"/>
      <c r="PHN3" s="80"/>
      <c r="PHO3" s="80"/>
      <c r="PHP3" s="80"/>
      <c r="PHQ3" s="80"/>
      <c r="PHR3" s="80"/>
      <c r="PHS3" s="80"/>
      <c r="PHT3" s="80"/>
      <c r="PHU3" s="80"/>
      <c r="PHV3" s="80"/>
      <c r="PHW3" s="80"/>
      <c r="PHX3" s="80"/>
      <c r="PHY3" s="80"/>
      <c r="PHZ3" s="80"/>
      <c r="PIA3" s="80"/>
      <c r="PIB3" s="80"/>
      <c r="PIC3" s="80"/>
      <c r="PID3" s="80"/>
      <c r="PIE3" s="80"/>
      <c r="PIF3" s="80"/>
      <c r="PIG3" s="80"/>
      <c r="PIH3" s="80"/>
      <c r="PII3" s="80"/>
      <c r="PIJ3" s="80"/>
      <c r="PIK3" s="80"/>
      <c r="PIL3" s="80"/>
      <c r="PIM3" s="80"/>
      <c r="PIN3" s="80"/>
      <c r="PIO3" s="80"/>
      <c r="PIP3" s="80"/>
      <c r="PIQ3" s="80"/>
      <c r="PIR3" s="80"/>
      <c r="PIS3" s="80"/>
      <c r="PIT3" s="80"/>
      <c r="PIU3" s="80"/>
      <c r="PIV3" s="80"/>
      <c r="PIW3" s="80"/>
      <c r="PIX3" s="80"/>
      <c r="PIY3" s="80"/>
      <c r="PIZ3" s="80"/>
      <c r="PJA3" s="80"/>
      <c r="PJB3" s="80"/>
      <c r="PJC3" s="80"/>
      <c r="PJD3" s="80"/>
      <c r="PJE3" s="80"/>
      <c r="PJF3" s="80"/>
      <c r="PJG3" s="80"/>
      <c r="PJH3" s="80"/>
      <c r="PJI3" s="80"/>
      <c r="PJJ3" s="80"/>
      <c r="PJK3" s="80"/>
      <c r="PJL3" s="80"/>
      <c r="PJM3" s="80"/>
      <c r="PJN3" s="80"/>
      <c r="PJO3" s="80"/>
      <c r="PJP3" s="80"/>
      <c r="PJQ3" s="80"/>
      <c r="PJR3" s="80"/>
      <c r="PJS3" s="80"/>
      <c r="PJT3" s="80"/>
      <c r="PJU3" s="80"/>
      <c r="PJV3" s="80"/>
      <c r="PJW3" s="80"/>
      <c r="PJX3" s="80"/>
      <c r="PJY3" s="80"/>
      <c r="PJZ3" s="80"/>
      <c r="PKA3" s="80"/>
      <c r="PKB3" s="80"/>
      <c r="PKC3" s="80"/>
      <c r="PKD3" s="80"/>
      <c r="PKE3" s="80"/>
      <c r="PKF3" s="80"/>
      <c r="PKG3" s="80"/>
      <c r="PKH3" s="80"/>
      <c r="PKI3" s="80"/>
      <c r="PKJ3" s="80"/>
      <c r="PKK3" s="80"/>
      <c r="PKL3" s="80"/>
      <c r="PKM3" s="80"/>
      <c r="PKN3" s="80"/>
      <c r="PKO3" s="80"/>
      <c r="PKP3" s="80"/>
      <c r="PKQ3" s="80"/>
      <c r="PKR3" s="80"/>
      <c r="PKS3" s="80"/>
      <c r="PKT3" s="80"/>
      <c r="PKU3" s="80"/>
      <c r="PKV3" s="80"/>
      <c r="PKW3" s="80"/>
      <c r="PKX3" s="80"/>
      <c r="PKY3" s="80"/>
      <c r="PKZ3" s="80"/>
      <c r="PLA3" s="80"/>
      <c r="PLB3" s="80"/>
      <c r="PLC3" s="80"/>
      <c r="PLD3" s="80"/>
      <c r="PLE3" s="80"/>
      <c r="PLF3" s="80"/>
      <c r="PLG3" s="80"/>
      <c r="PLH3" s="80"/>
      <c r="PLI3" s="80"/>
      <c r="PLJ3" s="80"/>
      <c r="PLK3" s="80"/>
      <c r="PLL3" s="80"/>
      <c r="PLM3" s="80"/>
      <c r="PLN3" s="80"/>
      <c r="PLO3" s="80"/>
      <c r="PLP3" s="80"/>
      <c r="PLQ3" s="80"/>
      <c r="PLR3" s="80"/>
      <c r="PLS3" s="80"/>
      <c r="PLT3" s="80"/>
      <c r="PLU3" s="80"/>
      <c r="PLV3" s="80"/>
      <c r="PLW3" s="80"/>
      <c r="PLX3" s="80"/>
      <c r="PLY3" s="80"/>
      <c r="PLZ3" s="80"/>
      <c r="PMA3" s="80"/>
      <c r="PMB3" s="80"/>
      <c r="PMC3" s="80"/>
      <c r="PMD3" s="80"/>
      <c r="PME3" s="80"/>
      <c r="PMF3" s="80"/>
      <c r="PMG3" s="80"/>
      <c r="PMH3" s="80"/>
      <c r="PMI3" s="80"/>
      <c r="PMJ3" s="80"/>
      <c r="PMK3" s="80"/>
      <c r="PML3" s="80"/>
      <c r="PMM3" s="80"/>
      <c r="PMN3" s="80"/>
      <c r="PMO3" s="80"/>
      <c r="PMP3" s="80"/>
      <c r="PMQ3" s="80"/>
      <c r="PMR3" s="80"/>
      <c r="PMS3" s="80"/>
      <c r="PMT3" s="80"/>
      <c r="PMU3" s="80"/>
      <c r="PMV3" s="80"/>
      <c r="PMW3" s="80"/>
      <c r="PMX3" s="80"/>
      <c r="PMY3" s="80"/>
      <c r="PMZ3" s="80"/>
      <c r="PNA3" s="80"/>
      <c r="PNB3" s="80"/>
      <c r="PNC3" s="80"/>
      <c r="PND3" s="80"/>
      <c r="PNE3" s="80"/>
      <c r="PNF3" s="80"/>
      <c r="PNG3" s="80"/>
      <c r="PNH3" s="80"/>
      <c r="PNI3" s="80"/>
      <c r="PNJ3" s="80"/>
      <c r="PNK3" s="80"/>
      <c r="PNL3" s="80"/>
      <c r="PNM3" s="80"/>
      <c r="PNN3" s="80"/>
      <c r="PNO3" s="80"/>
      <c r="PNP3" s="80"/>
      <c r="PNQ3" s="80"/>
      <c r="PNR3" s="80"/>
      <c r="PNS3" s="80"/>
      <c r="PNT3" s="80"/>
      <c r="PNU3" s="80"/>
      <c r="PNV3" s="80"/>
      <c r="PNW3" s="80"/>
      <c r="PNX3" s="80"/>
      <c r="PNY3" s="80"/>
      <c r="PNZ3" s="80"/>
      <c r="POA3" s="80"/>
      <c r="POB3" s="80"/>
      <c r="POC3" s="80"/>
      <c r="POD3" s="80"/>
      <c r="POE3" s="80"/>
      <c r="POF3" s="80"/>
      <c r="POG3" s="80"/>
      <c r="POH3" s="80"/>
      <c r="POI3" s="80"/>
      <c r="POJ3" s="80"/>
      <c r="POK3" s="80"/>
      <c r="POL3" s="80"/>
      <c r="POM3" s="80"/>
      <c r="PON3" s="80"/>
      <c r="POO3" s="80"/>
      <c r="POP3" s="80"/>
      <c r="POQ3" s="80"/>
      <c r="POR3" s="80"/>
      <c r="POS3" s="80"/>
      <c r="POT3" s="80"/>
      <c r="POU3" s="80"/>
      <c r="POV3" s="80"/>
      <c r="POW3" s="80"/>
      <c r="POX3" s="80"/>
      <c r="POY3" s="80"/>
      <c r="POZ3" s="80"/>
      <c r="PPA3" s="80"/>
      <c r="PPB3" s="80"/>
      <c r="PPC3" s="80"/>
      <c r="PPD3" s="80"/>
      <c r="PPE3" s="80"/>
      <c r="PPF3" s="80"/>
      <c r="PPG3" s="80"/>
      <c r="PPH3" s="80"/>
      <c r="PPI3" s="80"/>
      <c r="PPJ3" s="80"/>
      <c r="PPK3" s="80"/>
      <c r="PPL3" s="80"/>
      <c r="PPM3" s="80"/>
      <c r="PPN3" s="80"/>
      <c r="PPO3" s="80"/>
      <c r="PPP3" s="80"/>
      <c r="PPQ3" s="80"/>
      <c r="PPR3" s="80"/>
      <c r="PPS3" s="80"/>
      <c r="PPT3" s="80"/>
      <c r="PPU3" s="80"/>
      <c r="PPV3" s="80"/>
      <c r="PPW3" s="80"/>
      <c r="PPX3" s="80"/>
      <c r="PPY3" s="80"/>
      <c r="PPZ3" s="80"/>
      <c r="PQA3" s="80"/>
      <c r="PQB3" s="80"/>
      <c r="PQC3" s="80"/>
      <c r="PQD3" s="80"/>
      <c r="PQE3" s="80"/>
      <c r="PQF3" s="80"/>
      <c r="PQG3" s="80"/>
      <c r="PQH3" s="80"/>
      <c r="PQI3" s="80"/>
      <c r="PQJ3" s="80"/>
      <c r="PQK3" s="80"/>
      <c r="PQL3" s="80"/>
      <c r="PQM3" s="80"/>
      <c r="PQN3" s="80"/>
      <c r="PQO3" s="80"/>
      <c r="PQP3" s="80"/>
      <c r="PQQ3" s="80"/>
      <c r="PQR3" s="80"/>
      <c r="PQS3" s="80"/>
      <c r="PQT3" s="80"/>
      <c r="PQU3" s="80"/>
      <c r="PQV3" s="80"/>
      <c r="PQW3" s="80"/>
      <c r="PQX3" s="80"/>
      <c r="PQY3" s="80"/>
      <c r="PQZ3" s="80"/>
      <c r="PRA3" s="80"/>
      <c r="PRB3" s="80"/>
      <c r="PRC3" s="80"/>
      <c r="PRD3" s="80"/>
      <c r="PRE3" s="80"/>
      <c r="PRF3" s="80"/>
      <c r="PRG3" s="80"/>
      <c r="PRH3" s="80"/>
      <c r="PRI3" s="80"/>
      <c r="PRJ3" s="80"/>
      <c r="PRK3" s="80"/>
      <c r="PRL3" s="80"/>
      <c r="PRM3" s="80"/>
      <c r="PRN3" s="80"/>
      <c r="PRO3" s="80"/>
      <c r="PRP3" s="80"/>
      <c r="PRQ3" s="80"/>
      <c r="PRR3" s="80"/>
      <c r="PRS3" s="80"/>
      <c r="PRT3" s="80"/>
      <c r="PRU3" s="80"/>
      <c r="PRV3" s="80"/>
      <c r="PRW3" s="80"/>
      <c r="PRX3" s="80"/>
      <c r="PRY3" s="80"/>
      <c r="PRZ3" s="80"/>
      <c r="PSA3" s="80"/>
      <c r="PSB3" s="80"/>
      <c r="PSC3" s="80"/>
      <c r="PSD3" s="80"/>
      <c r="PSE3" s="80"/>
      <c r="PSF3" s="80"/>
      <c r="PSG3" s="80"/>
      <c r="PSH3" s="80"/>
      <c r="PSI3" s="80"/>
      <c r="PSJ3" s="80"/>
      <c r="PSK3" s="80"/>
      <c r="PSL3" s="80"/>
      <c r="PSM3" s="80"/>
      <c r="PSN3" s="80"/>
      <c r="PSO3" s="80"/>
      <c r="PSP3" s="80"/>
      <c r="PSQ3" s="80"/>
      <c r="PSR3" s="80"/>
      <c r="PSS3" s="80"/>
      <c r="PST3" s="80"/>
      <c r="PSU3" s="80"/>
      <c r="PSV3" s="80"/>
      <c r="PSW3" s="80"/>
      <c r="PSX3" s="80"/>
      <c r="PSY3" s="80"/>
      <c r="PSZ3" s="80"/>
      <c r="PTA3" s="80"/>
      <c r="PTB3" s="80"/>
      <c r="PTC3" s="80"/>
      <c r="PTD3" s="80"/>
      <c r="PTE3" s="80"/>
      <c r="PTF3" s="80"/>
      <c r="PTG3" s="80"/>
      <c r="PTH3" s="80"/>
      <c r="PTI3" s="80"/>
      <c r="PTJ3" s="80"/>
      <c r="PTK3" s="80"/>
      <c r="PTL3" s="80"/>
      <c r="PTM3" s="80"/>
      <c r="PTN3" s="80"/>
      <c r="PTO3" s="80"/>
      <c r="PTP3" s="80"/>
      <c r="PTQ3" s="80"/>
      <c r="PTR3" s="80"/>
      <c r="PTS3" s="80"/>
      <c r="PTT3" s="80"/>
      <c r="PTU3" s="80"/>
      <c r="PTV3" s="80"/>
      <c r="PTW3" s="80"/>
      <c r="PTX3" s="80"/>
      <c r="PTY3" s="80"/>
      <c r="PTZ3" s="80"/>
      <c r="PUA3" s="80"/>
      <c r="PUB3" s="80"/>
      <c r="PUC3" s="80"/>
      <c r="PUD3" s="80"/>
      <c r="PUE3" s="80"/>
      <c r="PUF3" s="80"/>
      <c r="PUG3" s="80"/>
      <c r="PUH3" s="80"/>
      <c r="PUI3" s="80"/>
      <c r="PUJ3" s="80"/>
      <c r="PUK3" s="80"/>
      <c r="PUL3" s="80"/>
      <c r="PUM3" s="80"/>
      <c r="PUN3" s="80"/>
      <c r="PUO3" s="80"/>
      <c r="PUP3" s="80"/>
      <c r="PUQ3" s="80"/>
      <c r="PUR3" s="80"/>
      <c r="PUS3" s="80"/>
      <c r="PUT3" s="80"/>
      <c r="PUU3" s="80"/>
      <c r="PUV3" s="80"/>
      <c r="PUW3" s="80"/>
      <c r="PUX3" s="80"/>
      <c r="PUY3" s="80"/>
      <c r="PUZ3" s="80"/>
      <c r="PVA3" s="80"/>
      <c r="PVB3" s="80"/>
      <c r="PVC3" s="80"/>
      <c r="PVD3" s="80"/>
      <c r="PVE3" s="80"/>
      <c r="PVF3" s="80"/>
      <c r="PVG3" s="80"/>
      <c r="PVH3" s="80"/>
      <c r="PVI3" s="80"/>
      <c r="PVJ3" s="80"/>
      <c r="PVK3" s="80"/>
      <c r="PVL3" s="80"/>
      <c r="PVM3" s="80"/>
      <c r="PVN3" s="80"/>
      <c r="PVO3" s="80"/>
      <c r="PVP3" s="80"/>
      <c r="PVQ3" s="80"/>
      <c r="PVR3" s="80"/>
      <c r="PVS3" s="80"/>
      <c r="PVT3" s="80"/>
      <c r="PVU3" s="80"/>
      <c r="PVV3" s="80"/>
      <c r="PVW3" s="80"/>
      <c r="PVX3" s="80"/>
      <c r="PVY3" s="80"/>
      <c r="PVZ3" s="80"/>
      <c r="PWA3" s="80"/>
      <c r="PWB3" s="80"/>
      <c r="PWC3" s="80"/>
      <c r="PWD3" s="80"/>
      <c r="PWE3" s="80"/>
      <c r="PWF3" s="80"/>
      <c r="PWG3" s="80"/>
      <c r="PWH3" s="80"/>
      <c r="PWI3" s="80"/>
      <c r="PWJ3" s="80"/>
      <c r="PWK3" s="80"/>
      <c r="PWL3" s="80"/>
      <c r="PWM3" s="80"/>
      <c r="PWN3" s="80"/>
      <c r="PWO3" s="80"/>
      <c r="PWP3" s="80"/>
      <c r="PWQ3" s="80"/>
      <c r="PWR3" s="80"/>
      <c r="PWS3" s="80"/>
      <c r="PWT3" s="80"/>
      <c r="PWU3" s="80"/>
      <c r="PWV3" s="80"/>
      <c r="PWW3" s="80"/>
      <c r="PWX3" s="80"/>
      <c r="PWY3" s="80"/>
      <c r="PWZ3" s="80"/>
      <c r="PXA3" s="80"/>
      <c r="PXB3" s="80"/>
      <c r="PXC3" s="80"/>
      <c r="PXD3" s="80"/>
      <c r="PXE3" s="80"/>
      <c r="PXF3" s="80"/>
      <c r="PXG3" s="80"/>
      <c r="PXH3" s="80"/>
      <c r="PXI3" s="80"/>
      <c r="PXJ3" s="80"/>
      <c r="PXK3" s="80"/>
      <c r="PXL3" s="80"/>
      <c r="PXM3" s="80"/>
      <c r="PXN3" s="80"/>
      <c r="PXO3" s="80"/>
      <c r="PXP3" s="80"/>
      <c r="PXQ3" s="80"/>
      <c r="PXR3" s="80"/>
      <c r="PXS3" s="80"/>
      <c r="PXT3" s="80"/>
      <c r="PXU3" s="80"/>
      <c r="PXV3" s="80"/>
      <c r="PXW3" s="80"/>
      <c r="PXX3" s="80"/>
      <c r="PXY3" s="80"/>
      <c r="PXZ3" s="80"/>
      <c r="PYA3" s="80"/>
      <c r="PYB3" s="80"/>
      <c r="PYC3" s="80"/>
      <c r="PYD3" s="80"/>
      <c r="PYE3" s="80"/>
      <c r="PYF3" s="80"/>
      <c r="PYG3" s="80"/>
      <c r="PYH3" s="80"/>
      <c r="PYI3" s="80"/>
      <c r="PYJ3" s="80"/>
      <c r="PYK3" s="80"/>
      <c r="PYL3" s="80"/>
      <c r="PYM3" s="80"/>
      <c r="PYN3" s="80"/>
      <c r="PYO3" s="80"/>
      <c r="PYP3" s="80"/>
      <c r="PYQ3" s="80"/>
      <c r="PYR3" s="80"/>
      <c r="PYS3" s="80"/>
      <c r="PYT3" s="80"/>
      <c r="PYU3" s="80"/>
      <c r="PYV3" s="80"/>
      <c r="PYW3" s="80"/>
      <c r="PYX3" s="80"/>
      <c r="PYY3" s="80"/>
      <c r="PYZ3" s="80"/>
      <c r="PZA3" s="80"/>
      <c r="PZB3" s="80"/>
      <c r="PZC3" s="80"/>
      <c r="PZD3" s="80"/>
      <c r="PZE3" s="80"/>
      <c r="PZF3" s="80"/>
      <c r="PZG3" s="80"/>
      <c r="PZH3" s="80"/>
      <c r="PZI3" s="80"/>
      <c r="PZJ3" s="80"/>
      <c r="PZK3" s="80"/>
      <c r="PZL3" s="80"/>
      <c r="PZM3" s="80"/>
      <c r="PZN3" s="80"/>
      <c r="PZO3" s="80"/>
      <c r="PZP3" s="80"/>
      <c r="PZQ3" s="80"/>
      <c r="PZR3" s="80"/>
      <c r="PZS3" s="80"/>
      <c r="PZT3" s="80"/>
      <c r="PZU3" s="80"/>
      <c r="PZV3" s="80"/>
      <c r="PZW3" s="80"/>
      <c r="PZX3" s="80"/>
      <c r="PZY3" s="80"/>
      <c r="PZZ3" s="80"/>
      <c r="QAA3" s="80"/>
      <c r="QAB3" s="80"/>
      <c r="QAC3" s="80"/>
      <c r="QAD3" s="80"/>
      <c r="QAE3" s="80"/>
      <c r="QAF3" s="80"/>
      <c r="QAG3" s="80"/>
      <c r="QAH3" s="80"/>
      <c r="QAI3" s="80"/>
      <c r="QAJ3" s="80"/>
      <c r="QAK3" s="80"/>
      <c r="QAL3" s="80"/>
      <c r="QAM3" s="80"/>
      <c r="QAN3" s="80"/>
      <c r="QAO3" s="80"/>
      <c r="QAP3" s="80"/>
      <c r="QAQ3" s="80"/>
      <c r="QAR3" s="80"/>
      <c r="QAS3" s="80"/>
      <c r="QAT3" s="80"/>
      <c r="QAU3" s="80"/>
      <c r="QAV3" s="80"/>
      <c r="QAW3" s="80"/>
      <c r="QAX3" s="80"/>
      <c r="QAY3" s="80"/>
      <c r="QAZ3" s="80"/>
      <c r="QBA3" s="80"/>
      <c r="QBB3" s="80"/>
      <c r="QBC3" s="80"/>
      <c r="QBD3" s="80"/>
      <c r="QBE3" s="80"/>
      <c r="QBF3" s="80"/>
      <c r="QBG3" s="80"/>
      <c r="QBH3" s="80"/>
      <c r="QBI3" s="80"/>
      <c r="QBJ3" s="80"/>
      <c r="QBK3" s="80"/>
      <c r="QBL3" s="80"/>
      <c r="QBM3" s="80"/>
      <c r="QBN3" s="80"/>
      <c r="QBO3" s="80"/>
      <c r="QBP3" s="80"/>
      <c r="QBQ3" s="80"/>
      <c r="QBR3" s="80"/>
      <c r="QBS3" s="80"/>
      <c r="QBT3" s="80"/>
      <c r="QBU3" s="80"/>
      <c r="QBV3" s="80"/>
      <c r="QBW3" s="80"/>
      <c r="QBX3" s="80"/>
      <c r="QBY3" s="80"/>
      <c r="QBZ3" s="80"/>
      <c r="QCA3" s="80"/>
      <c r="QCB3" s="80"/>
      <c r="QCC3" s="80"/>
      <c r="QCD3" s="80"/>
      <c r="QCE3" s="80"/>
      <c r="QCF3" s="80"/>
      <c r="QCG3" s="80"/>
      <c r="QCH3" s="80"/>
      <c r="QCI3" s="80"/>
      <c r="QCJ3" s="80"/>
      <c r="QCK3" s="80"/>
      <c r="QCL3" s="80"/>
      <c r="QCM3" s="80"/>
      <c r="QCN3" s="80"/>
      <c r="QCO3" s="80"/>
      <c r="QCP3" s="80"/>
      <c r="QCQ3" s="80"/>
      <c r="QCR3" s="80"/>
      <c r="QCS3" s="80"/>
      <c r="QCT3" s="80"/>
      <c r="QCU3" s="80"/>
      <c r="QCV3" s="80"/>
      <c r="QCW3" s="80"/>
      <c r="QCX3" s="80"/>
      <c r="QCY3" s="80"/>
      <c r="QCZ3" s="80"/>
      <c r="QDA3" s="80"/>
      <c r="QDB3" s="80"/>
      <c r="QDC3" s="80"/>
      <c r="QDD3" s="80"/>
      <c r="QDE3" s="80"/>
      <c r="QDF3" s="80"/>
      <c r="QDG3" s="80"/>
      <c r="QDH3" s="80"/>
      <c r="QDI3" s="80"/>
      <c r="QDJ3" s="80"/>
      <c r="QDK3" s="80"/>
      <c r="QDL3" s="80"/>
      <c r="QDM3" s="80"/>
      <c r="QDN3" s="80"/>
      <c r="QDO3" s="80"/>
      <c r="QDP3" s="80"/>
      <c r="QDQ3" s="80"/>
      <c r="QDR3" s="80"/>
      <c r="QDS3" s="80"/>
      <c r="QDT3" s="80"/>
      <c r="QDU3" s="80"/>
      <c r="QDV3" s="80"/>
      <c r="QDW3" s="80"/>
      <c r="QDX3" s="80"/>
      <c r="QDY3" s="80"/>
      <c r="QDZ3" s="80"/>
      <c r="QEA3" s="80"/>
      <c r="QEB3" s="80"/>
      <c r="QEC3" s="80"/>
      <c r="QED3" s="80"/>
      <c r="QEE3" s="80"/>
      <c r="QEF3" s="80"/>
      <c r="QEG3" s="80"/>
      <c r="QEH3" s="80"/>
      <c r="QEI3" s="80"/>
      <c r="QEJ3" s="80"/>
      <c r="QEK3" s="80"/>
      <c r="QEL3" s="80"/>
      <c r="QEM3" s="80"/>
      <c r="QEN3" s="80"/>
      <c r="QEO3" s="80"/>
      <c r="QEP3" s="80"/>
      <c r="QEQ3" s="80"/>
      <c r="QER3" s="80"/>
      <c r="QES3" s="80"/>
      <c r="QET3" s="80"/>
      <c r="QEU3" s="80"/>
      <c r="QEV3" s="80"/>
      <c r="QEW3" s="80"/>
      <c r="QEX3" s="80"/>
      <c r="QEY3" s="80"/>
      <c r="QEZ3" s="80"/>
      <c r="QFA3" s="80"/>
      <c r="QFB3" s="80"/>
      <c r="QFC3" s="80"/>
      <c r="QFD3" s="80"/>
      <c r="QFE3" s="80"/>
      <c r="QFF3" s="80"/>
      <c r="QFG3" s="80"/>
      <c r="QFH3" s="80"/>
      <c r="QFI3" s="80"/>
      <c r="QFJ3" s="80"/>
      <c r="QFK3" s="80"/>
      <c r="QFL3" s="80"/>
      <c r="QFM3" s="80"/>
      <c r="QFN3" s="80"/>
      <c r="QFO3" s="80"/>
      <c r="QFP3" s="80"/>
      <c r="QFQ3" s="80"/>
      <c r="QFR3" s="80"/>
      <c r="QFS3" s="80"/>
      <c r="QFT3" s="80"/>
      <c r="QFU3" s="80"/>
      <c r="QFV3" s="80"/>
      <c r="QFW3" s="80"/>
      <c r="QFX3" s="80"/>
      <c r="QFY3" s="80"/>
      <c r="QFZ3" s="80"/>
      <c r="QGA3" s="80"/>
      <c r="QGB3" s="80"/>
      <c r="QGC3" s="80"/>
      <c r="QGD3" s="80"/>
      <c r="QGE3" s="80"/>
      <c r="QGF3" s="80"/>
      <c r="QGG3" s="80"/>
      <c r="QGH3" s="80"/>
      <c r="QGI3" s="80"/>
      <c r="QGJ3" s="80"/>
      <c r="QGK3" s="80"/>
      <c r="QGL3" s="80"/>
      <c r="QGM3" s="80"/>
      <c r="QGN3" s="80"/>
      <c r="QGO3" s="80"/>
      <c r="QGP3" s="80"/>
      <c r="QGQ3" s="80"/>
      <c r="QGR3" s="80"/>
      <c r="QGS3" s="80"/>
      <c r="QGT3" s="80"/>
      <c r="QGU3" s="80"/>
      <c r="QGV3" s="80"/>
      <c r="QGW3" s="80"/>
      <c r="QGX3" s="80"/>
      <c r="QGY3" s="80"/>
      <c r="QGZ3" s="80"/>
      <c r="QHA3" s="80"/>
      <c r="QHB3" s="80"/>
      <c r="QHC3" s="80"/>
      <c r="QHD3" s="80"/>
      <c r="QHE3" s="80"/>
      <c r="QHF3" s="80"/>
      <c r="QHG3" s="80"/>
      <c r="QHH3" s="80"/>
      <c r="QHI3" s="80"/>
      <c r="QHJ3" s="80"/>
      <c r="QHK3" s="80"/>
      <c r="QHL3" s="80"/>
      <c r="QHM3" s="80"/>
      <c r="QHN3" s="80"/>
      <c r="QHO3" s="80"/>
      <c r="QHP3" s="80"/>
      <c r="QHQ3" s="80"/>
      <c r="QHR3" s="80"/>
      <c r="QHS3" s="80"/>
      <c r="QHT3" s="80"/>
      <c r="QHU3" s="80"/>
      <c r="QHV3" s="80"/>
      <c r="QHW3" s="80"/>
      <c r="QHX3" s="80"/>
      <c r="QHY3" s="80"/>
      <c r="QHZ3" s="80"/>
      <c r="QIA3" s="80"/>
      <c r="QIB3" s="80"/>
      <c r="QIC3" s="80"/>
      <c r="QID3" s="80"/>
      <c r="QIE3" s="80"/>
      <c r="QIF3" s="80"/>
      <c r="QIG3" s="80"/>
      <c r="QIH3" s="80"/>
      <c r="QII3" s="80"/>
      <c r="QIJ3" s="80"/>
      <c r="QIK3" s="80"/>
      <c r="QIL3" s="80"/>
      <c r="QIM3" s="80"/>
      <c r="QIN3" s="80"/>
      <c r="QIO3" s="80"/>
      <c r="QIP3" s="80"/>
      <c r="QIQ3" s="80"/>
      <c r="QIR3" s="80"/>
      <c r="QIS3" s="80"/>
      <c r="QIT3" s="80"/>
      <c r="QIU3" s="80"/>
      <c r="QIV3" s="80"/>
      <c r="QIW3" s="80"/>
      <c r="QIX3" s="80"/>
      <c r="QIY3" s="80"/>
      <c r="QIZ3" s="80"/>
      <c r="QJA3" s="80"/>
      <c r="QJB3" s="80"/>
      <c r="QJC3" s="80"/>
      <c r="QJD3" s="80"/>
      <c r="QJE3" s="80"/>
      <c r="QJF3" s="80"/>
      <c r="QJG3" s="80"/>
      <c r="QJH3" s="80"/>
      <c r="QJI3" s="80"/>
      <c r="QJJ3" s="80"/>
      <c r="QJK3" s="80"/>
      <c r="QJL3" s="80"/>
      <c r="QJM3" s="80"/>
      <c r="QJN3" s="80"/>
      <c r="QJO3" s="80"/>
      <c r="QJP3" s="80"/>
      <c r="QJQ3" s="80"/>
      <c r="QJR3" s="80"/>
      <c r="QJS3" s="80"/>
      <c r="QJT3" s="80"/>
      <c r="QJU3" s="80"/>
      <c r="QJV3" s="80"/>
      <c r="QJW3" s="80"/>
      <c r="QJX3" s="80"/>
      <c r="QJY3" s="80"/>
      <c r="QJZ3" s="80"/>
      <c r="QKA3" s="80"/>
      <c r="QKB3" s="80"/>
      <c r="QKC3" s="80"/>
      <c r="QKD3" s="80"/>
      <c r="QKE3" s="80"/>
      <c r="QKF3" s="80"/>
      <c r="QKG3" s="80"/>
      <c r="QKH3" s="80"/>
      <c r="QKI3" s="80"/>
      <c r="QKJ3" s="80"/>
      <c r="QKK3" s="80"/>
      <c r="QKL3" s="80"/>
      <c r="QKM3" s="80"/>
      <c r="QKN3" s="80"/>
      <c r="QKO3" s="80"/>
      <c r="QKP3" s="80"/>
      <c r="QKQ3" s="80"/>
      <c r="QKR3" s="80"/>
      <c r="QKS3" s="80"/>
      <c r="QKT3" s="80"/>
      <c r="QKU3" s="80"/>
      <c r="QKV3" s="80"/>
      <c r="QKW3" s="80"/>
      <c r="QKX3" s="80"/>
      <c r="QKY3" s="80"/>
      <c r="QKZ3" s="80"/>
      <c r="QLA3" s="80"/>
      <c r="QLB3" s="80"/>
      <c r="QLC3" s="80"/>
      <c r="QLD3" s="80"/>
      <c r="QLE3" s="80"/>
      <c r="QLF3" s="80"/>
      <c r="QLG3" s="80"/>
      <c r="QLH3" s="80"/>
      <c r="QLI3" s="80"/>
      <c r="QLJ3" s="80"/>
      <c r="QLK3" s="80"/>
      <c r="QLL3" s="80"/>
      <c r="QLM3" s="80"/>
      <c r="QLN3" s="80"/>
      <c r="QLO3" s="80"/>
      <c r="QLP3" s="80"/>
      <c r="QLQ3" s="80"/>
      <c r="QLR3" s="80"/>
      <c r="QLS3" s="80"/>
      <c r="QLT3" s="80"/>
      <c r="QLU3" s="80"/>
      <c r="QLV3" s="80"/>
      <c r="QLW3" s="80"/>
      <c r="QLX3" s="80"/>
      <c r="QLY3" s="80"/>
      <c r="QLZ3" s="80"/>
      <c r="QMA3" s="80"/>
      <c r="QMB3" s="80"/>
      <c r="QMC3" s="80"/>
      <c r="QMD3" s="80"/>
      <c r="QME3" s="80"/>
      <c r="QMF3" s="80"/>
      <c r="QMG3" s="80"/>
      <c r="QMH3" s="80"/>
      <c r="QMI3" s="80"/>
      <c r="QMJ3" s="80"/>
      <c r="QMK3" s="80"/>
      <c r="QML3" s="80"/>
      <c r="QMM3" s="80"/>
      <c r="QMN3" s="80"/>
      <c r="QMO3" s="80"/>
      <c r="QMP3" s="80"/>
      <c r="QMQ3" s="80"/>
      <c r="QMR3" s="80"/>
      <c r="QMS3" s="80"/>
      <c r="QMT3" s="80"/>
      <c r="QMU3" s="80"/>
      <c r="QMV3" s="80"/>
      <c r="QMW3" s="80"/>
      <c r="QMX3" s="80"/>
      <c r="QMY3" s="80"/>
      <c r="QMZ3" s="80"/>
      <c r="QNA3" s="80"/>
      <c r="QNB3" s="80"/>
      <c r="QNC3" s="80"/>
      <c r="QND3" s="80"/>
      <c r="QNE3" s="80"/>
      <c r="QNF3" s="80"/>
      <c r="QNG3" s="80"/>
      <c r="QNH3" s="80"/>
      <c r="QNI3" s="80"/>
      <c r="QNJ3" s="80"/>
      <c r="QNK3" s="80"/>
      <c r="QNL3" s="80"/>
      <c r="QNM3" s="80"/>
      <c r="QNN3" s="80"/>
      <c r="QNO3" s="80"/>
      <c r="QNP3" s="80"/>
      <c r="QNQ3" s="80"/>
      <c r="QNR3" s="80"/>
      <c r="QNS3" s="80"/>
      <c r="QNT3" s="80"/>
      <c r="QNU3" s="80"/>
      <c r="QNV3" s="80"/>
      <c r="QNW3" s="80"/>
      <c r="QNX3" s="80"/>
      <c r="QNY3" s="80"/>
      <c r="QNZ3" s="80"/>
      <c r="QOA3" s="80"/>
      <c r="QOB3" s="80"/>
      <c r="QOC3" s="80"/>
      <c r="QOD3" s="80"/>
      <c r="QOE3" s="80"/>
      <c r="QOF3" s="80"/>
      <c r="QOG3" s="80"/>
      <c r="QOH3" s="80"/>
      <c r="QOI3" s="80"/>
      <c r="QOJ3" s="80"/>
      <c r="QOK3" s="80"/>
      <c r="QOL3" s="80"/>
      <c r="QOM3" s="80"/>
      <c r="QON3" s="80"/>
      <c r="QOO3" s="80"/>
      <c r="QOP3" s="80"/>
      <c r="QOQ3" s="80"/>
      <c r="QOR3" s="80"/>
      <c r="QOS3" s="80"/>
      <c r="QOT3" s="80"/>
      <c r="QOU3" s="80"/>
      <c r="QOV3" s="80"/>
      <c r="QOW3" s="80"/>
      <c r="QOX3" s="80"/>
      <c r="QOY3" s="80"/>
      <c r="QOZ3" s="80"/>
      <c r="QPA3" s="80"/>
      <c r="QPB3" s="80"/>
      <c r="QPC3" s="80"/>
      <c r="QPD3" s="80"/>
      <c r="QPE3" s="80"/>
      <c r="QPF3" s="80"/>
      <c r="QPG3" s="80"/>
      <c r="QPH3" s="80"/>
      <c r="QPI3" s="80"/>
      <c r="QPJ3" s="80"/>
      <c r="QPK3" s="80"/>
      <c r="QPL3" s="80"/>
      <c r="QPM3" s="80"/>
      <c r="QPN3" s="80"/>
      <c r="QPO3" s="80"/>
      <c r="QPP3" s="80"/>
      <c r="QPQ3" s="80"/>
      <c r="QPR3" s="80"/>
      <c r="QPS3" s="80"/>
      <c r="QPT3" s="80"/>
      <c r="QPU3" s="80"/>
      <c r="QPV3" s="80"/>
      <c r="QPW3" s="80"/>
      <c r="QPX3" s="80"/>
      <c r="QPY3" s="80"/>
      <c r="QPZ3" s="80"/>
      <c r="QQA3" s="80"/>
      <c r="QQB3" s="80"/>
      <c r="QQC3" s="80"/>
      <c r="QQD3" s="80"/>
      <c r="QQE3" s="80"/>
      <c r="QQF3" s="80"/>
      <c r="QQG3" s="80"/>
      <c r="QQH3" s="80"/>
      <c r="QQI3" s="80"/>
      <c r="QQJ3" s="80"/>
      <c r="QQK3" s="80"/>
      <c r="QQL3" s="80"/>
      <c r="QQM3" s="80"/>
      <c r="QQN3" s="80"/>
      <c r="QQO3" s="80"/>
      <c r="QQP3" s="80"/>
      <c r="QQQ3" s="80"/>
      <c r="QQR3" s="80"/>
      <c r="QQS3" s="80"/>
      <c r="QQT3" s="80"/>
      <c r="QQU3" s="80"/>
      <c r="QQV3" s="80"/>
      <c r="QQW3" s="80"/>
      <c r="QQX3" s="80"/>
      <c r="QQY3" s="80"/>
      <c r="QQZ3" s="80"/>
      <c r="QRA3" s="80"/>
      <c r="QRB3" s="80"/>
      <c r="QRC3" s="80"/>
      <c r="QRD3" s="80"/>
      <c r="QRE3" s="80"/>
      <c r="QRF3" s="80"/>
      <c r="QRG3" s="80"/>
      <c r="QRH3" s="80"/>
      <c r="QRI3" s="80"/>
      <c r="QRJ3" s="80"/>
      <c r="QRK3" s="80"/>
      <c r="QRL3" s="80"/>
      <c r="QRM3" s="80"/>
      <c r="QRN3" s="80"/>
      <c r="QRO3" s="80"/>
      <c r="QRP3" s="80"/>
      <c r="QRQ3" s="80"/>
      <c r="QRR3" s="80"/>
      <c r="QRS3" s="80"/>
      <c r="QRT3" s="80"/>
      <c r="QRU3" s="80"/>
      <c r="QRV3" s="80"/>
      <c r="QRW3" s="80"/>
      <c r="QRX3" s="80"/>
      <c r="QRY3" s="80"/>
      <c r="QRZ3" s="80"/>
      <c r="QSA3" s="80"/>
      <c r="QSB3" s="80"/>
      <c r="QSC3" s="80"/>
      <c r="QSD3" s="80"/>
      <c r="QSE3" s="80"/>
      <c r="QSF3" s="80"/>
      <c r="QSG3" s="80"/>
      <c r="QSH3" s="80"/>
      <c r="QSI3" s="80"/>
      <c r="QSJ3" s="80"/>
      <c r="QSK3" s="80"/>
      <c r="QSL3" s="80"/>
      <c r="QSM3" s="80"/>
      <c r="QSN3" s="80"/>
      <c r="QSO3" s="80"/>
      <c r="QSP3" s="80"/>
      <c r="QSQ3" s="80"/>
      <c r="QSR3" s="80"/>
      <c r="QSS3" s="80"/>
      <c r="QST3" s="80"/>
      <c r="QSU3" s="80"/>
      <c r="QSV3" s="80"/>
      <c r="QSW3" s="80"/>
      <c r="QSX3" s="80"/>
      <c r="QSY3" s="80"/>
      <c r="QSZ3" s="80"/>
      <c r="QTA3" s="80"/>
      <c r="QTB3" s="80"/>
      <c r="QTC3" s="80"/>
      <c r="QTD3" s="80"/>
      <c r="QTE3" s="80"/>
      <c r="QTF3" s="80"/>
      <c r="QTG3" s="80"/>
      <c r="QTH3" s="80"/>
      <c r="QTI3" s="80"/>
      <c r="QTJ3" s="80"/>
      <c r="QTK3" s="80"/>
      <c r="QTL3" s="80"/>
      <c r="QTM3" s="80"/>
      <c r="QTN3" s="80"/>
      <c r="QTO3" s="80"/>
      <c r="QTP3" s="80"/>
      <c r="QTQ3" s="80"/>
      <c r="QTR3" s="80"/>
      <c r="QTS3" s="80"/>
      <c r="QTT3" s="80"/>
      <c r="QTU3" s="80"/>
      <c r="QTV3" s="80"/>
      <c r="QTW3" s="80"/>
      <c r="QTX3" s="80"/>
      <c r="QTY3" s="80"/>
      <c r="QTZ3" s="80"/>
      <c r="QUA3" s="80"/>
      <c r="QUB3" s="80"/>
      <c r="QUC3" s="80"/>
      <c r="QUD3" s="80"/>
      <c r="QUE3" s="80"/>
      <c r="QUF3" s="80"/>
      <c r="QUG3" s="80"/>
      <c r="QUH3" s="80"/>
      <c r="QUI3" s="80"/>
      <c r="QUJ3" s="80"/>
      <c r="QUK3" s="80"/>
      <c r="QUL3" s="80"/>
      <c r="QUM3" s="80"/>
      <c r="QUN3" s="80"/>
      <c r="QUO3" s="80"/>
      <c r="QUP3" s="80"/>
      <c r="QUQ3" s="80"/>
      <c r="QUR3" s="80"/>
      <c r="QUS3" s="80"/>
      <c r="QUT3" s="80"/>
      <c r="QUU3" s="80"/>
      <c r="QUV3" s="80"/>
      <c r="QUW3" s="80"/>
      <c r="QUX3" s="80"/>
      <c r="QUY3" s="80"/>
      <c r="QUZ3" s="80"/>
      <c r="QVA3" s="80"/>
      <c r="QVB3" s="80"/>
      <c r="QVC3" s="80"/>
      <c r="QVD3" s="80"/>
      <c r="QVE3" s="80"/>
      <c r="QVF3" s="80"/>
      <c r="QVG3" s="80"/>
      <c r="QVH3" s="80"/>
      <c r="QVI3" s="80"/>
      <c r="QVJ3" s="80"/>
      <c r="QVK3" s="80"/>
      <c r="QVL3" s="80"/>
      <c r="QVM3" s="80"/>
      <c r="QVN3" s="80"/>
      <c r="QVO3" s="80"/>
      <c r="QVP3" s="80"/>
      <c r="QVQ3" s="80"/>
      <c r="QVR3" s="80"/>
      <c r="QVS3" s="80"/>
      <c r="QVT3" s="80"/>
      <c r="QVU3" s="80"/>
      <c r="QVV3" s="80"/>
      <c r="QVW3" s="80"/>
      <c r="QVX3" s="80"/>
      <c r="QVY3" s="80"/>
      <c r="QVZ3" s="80"/>
      <c r="QWA3" s="80"/>
      <c r="QWB3" s="80"/>
      <c r="QWC3" s="80"/>
      <c r="QWD3" s="80"/>
      <c r="QWE3" s="80"/>
      <c r="QWF3" s="80"/>
      <c r="QWG3" s="80"/>
      <c r="QWH3" s="80"/>
      <c r="QWI3" s="80"/>
      <c r="QWJ3" s="80"/>
      <c r="QWK3" s="80"/>
      <c r="QWL3" s="80"/>
      <c r="QWM3" s="80"/>
      <c r="QWN3" s="80"/>
      <c r="QWO3" s="80"/>
      <c r="QWP3" s="80"/>
      <c r="QWQ3" s="80"/>
      <c r="QWR3" s="80"/>
      <c r="QWS3" s="80"/>
      <c r="QWT3" s="80"/>
      <c r="QWU3" s="80"/>
      <c r="QWV3" s="80"/>
      <c r="QWW3" s="80"/>
      <c r="QWX3" s="80"/>
      <c r="QWY3" s="80"/>
      <c r="QWZ3" s="80"/>
      <c r="QXA3" s="80"/>
      <c r="QXB3" s="80"/>
      <c r="QXC3" s="80"/>
      <c r="QXD3" s="80"/>
      <c r="QXE3" s="80"/>
      <c r="QXF3" s="80"/>
      <c r="QXG3" s="80"/>
      <c r="QXH3" s="80"/>
      <c r="QXI3" s="80"/>
      <c r="QXJ3" s="80"/>
      <c r="QXK3" s="80"/>
      <c r="QXL3" s="80"/>
      <c r="QXM3" s="80"/>
      <c r="QXN3" s="80"/>
      <c r="QXO3" s="80"/>
      <c r="QXP3" s="80"/>
      <c r="QXQ3" s="80"/>
      <c r="QXR3" s="80"/>
      <c r="QXS3" s="80"/>
      <c r="QXT3" s="80"/>
      <c r="QXU3" s="80"/>
      <c r="QXV3" s="80"/>
      <c r="QXW3" s="80"/>
      <c r="QXX3" s="80"/>
      <c r="QXY3" s="80"/>
      <c r="QXZ3" s="80"/>
      <c r="QYA3" s="80"/>
      <c r="QYB3" s="80"/>
      <c r="QYC3" s="80"/>
      <c r="QYD3" s="80"/>
      <c r="QYE3" s="80"/>
      <c r="QYF3" s="80"/>
      <c r="QYG3" s="80"/>
      <c r="QYH3" s="80"/>
      <c r="QYI3" s="80"/>
      <c r="QYJ3" s="80"/>
      <c r="QYK3" s="80"/>
      <c r="QYL3" s="80"/>
      <c r="QYM3" s="80"/>
      <c r="QYN3" s="80"/>
      <c r="QYO3" s="80"/>
      <c r="QYP3" s="80"/>
      <c r="QYQ3" s="80"/>
      <c r="QYR3" s="80"/>
      <c r="QYS3" s="80"/>
      <c r="QYT3" s="80"/>
      <c r="QYU3" s="80"/>
      <c r="QYV3" s="80"/>
      <c r="QYW3" s="80"/>
      <c r="QYX3" s="80"/>
      <c r="QYY3" s="80"/>
      <c r="QYZ3" s="80"/>
      <c r="QZA3" s="80"/>
      <c r="QZB3" s="80"/>
      <c r="QZC3" s="80"/>
      <c r="QZD3" s="80"/>
      <c r="QZE3" s="80"/>
      <c r="QZF3" s="80"/>
      <c r="QZG3" s="80"/>
      <c r="QZH3" s="80"/>
      <c r="QZI3" s="80"/>
      <c r="QZJ3" s="80"/>
      <c r="QZK3" s="80"/>
      <c r="QZL3" s="80"/>
      <c r="QZM3" s="80"/>
      <c r="QZN3" s="80"/>
      <c r="QZO3" s="80"/>
      <c r="QZP3" s="80"/>
      <c r="QZQ3" s="80"/>
      <c r="QZR3" s="80"/>
      <c r="QZS3" s="80"/>
      <c r="QZT3" s="80"/>
      <c r="QZU3" s="80"/>
      <c r="QZV3" s="80"/>
      <c r="QZW3" s="80"/>
      <c r="QZX3" s="80"/>
      <c r="QZY3" s="80"/>
      <c r="QZZ3" s="80"/>
      <c r="RAA3" s="80"/>
      <c r="RAB3" s="80"/>
      <c r="RAC3" s="80"/>
      <c r="RAD3" s="80"/>
      <c r="RAE3" s="80"/>
      <c r="RAF3" s="80"/>
      <c r="RAG3" s="80"/>
      <c r="RAH3" s="80"/>
      <c r="RAI3" s="80"/>
      <c r="RAJ3" s="80"/>
      <c r="RAK3" s="80"/>
      <c r="RAL3" s="80"/>
      <c r="RAM3" s="80"/>
      <c r="RAN3" s="80"/>
      <c r="RAO3" s="80"/>
      <c r="RAP3" s="80"/>
      <c r="RAQ3" s="80"/>
      <c r="RAR3" s="80"/>
      <c r="RAS3" s="80"/>
      <c r="RAT3" s="80"/>
      <c r="RAU3" s="80"/>
      <c r="RAV3" s="80"/>
      <c r="RAW3" s="80"/>
      <c r="RAX3" s="80"/>
      <c r="RAY3" s="80"/>
      <c r="RAZ3" s="80"/>
      <c r="RBA3" s="80"/>
      <c r="RBB3" s="80"/>
      <c r="RBC3" s="80"/>
      <c r="RBD3" s="80"/>
      <c r="RBE3" s="80"/>
      <c r="RBF3" s="80"/>
      <c r="RBG3" s="80"/>
      <c r="RBH3" s="80"/>
      <c r="RBI3" s="80"/>
      <c r="RBJ3" s="80"/>
      <c r="RBK3" s="80"/>
      <c r="RBL3" s="80"/>
      <c r="RBM3" s="80"/>
      <c r="RBN3" s="80"/>
      <c r="RBO3" s="80"/>
      <c r="RBP3" s="80"/>
      <c r="RBQ3" s="80"/>
      <c r="RBR3" s="80"/>
      <c r="RBS3" s="80"/>
      <c r="RBT3" s="80"/>
      <c r="RBU3" s="80"/>
      <c r="RBV3" s="80"/>
      <c r="RBW3" s="80"/>
      <c r="RBX3" s="80"/>
      <c r="RBY3" s="80"/>
      <c r="RBZ3" s="80"/>
      <c r="RCA3" s="80"/>
      <c r="RCB3" s="80"/>
      <c r="RCC3" s="80"/>
      <c r="RCD3" s="80"/>
      <c r="RCE3" s="80"/>
      <c r="RCF3" s="80"/>
      <c r="RCG3" s="80"/>
      <c r="RCH3" s="80"/>
      <c r="RCI3" s="80"/>
      <c r="RCJ3" s="80"/>
      <c r="RCK3" s="80"/>
      <c r="RCL3" s="80"/>
      <c r="RCM3" s="80"/>
      <c r="RCN3" s="80"/>
      <c r="RCO3" s="80"/>
      <c r="RCP3" s="80"/>
      <c r="RCQ3" s="80"/>
      <c r="RCR3" s="80"/>
      <c r="RCS3" s="80"/>
      <c r="RCT3" s="80"/>
      <c r="RCU3" s="80"/>
      <c r="RCV3" s="80"/>
      <c r="RCW3" s="80"/>
      <c r="RCX3" s="80"/>
      <c r="RCY3" s="80"/>
      <c r="RCZ3" s="80"/>
      <c r="RDA3" s="80"/>
      <c r="RDB3" s="80"/>
      <c r="RDC3" s="80"/>
      <c r="RDD3" s="80"/>
      <c r="RDE3" s="80"/>
      <c r="RDF3" s="80"/>
      <c r="RDG3" s="80"/>
      <c r="RDH3" s="80"/>
      <c r="RDI3" s="80"/>
      <c r="RDJ3" s="80"/>
      <c r="RDK3" s="80"/>
      <c r="RDL3" s="80"/>
      <c r="RDM3" s="80"/>
      <c r="RDN3" s="80"/>
      <c r="RDO3" s="80"/>
      <c r="RDP3" s="80"/>
      <c r="RDQ3" s="80"/>
      <c r="RDR3" s="80"/>
      <c r="RDS3" s="80"/>
      <c r="RDT3" s="80"/>
      <c r="RDU3" s="80"/>
      <c r="RDV3" s="80"/>
      <c r="RDW3" s="80"/>
      <c r="RDX3" s="80"/>
      <c r="RDY3" s="80"/>
      <c r="RDZ3" s="80"/>
      <c r="REA3" s="80"/>
      <c r="REB3" s="80"/>
      <c r="REC3" s="80"/>
      <c r="RED3" s="80"/>
      <c r="REE3" s="80"/>
      <c r="REF3" s="80"/>
      <c r="REG3" s="80"/>
      <c r="REH3" s="80"/>
      <c r="REI3" s="80"/>
      <c r="REJ3" s="80"/>
      <c r="REK3" s="80"/>
      <c r="REL3" s="80"/>
      <c r="REM3" s="80"/>
      <c r="REN3" s="80"/>
      <c r="REO3" s="80"/>
      <c r="REP3" s="80"/>
      <c r="REQ3" s="80"/>
      <c r="RER3" s="80"/>
      <c r="RES3" s="80"/>
      <c r="RET3" s="80"/>
      <c r="REU3" s="80"/>
      <c r="REV3" s="80"/>
      <c r="REW3" s="80"/>
      <c r="REX3" s="80"/>
      <c r="REY3" s="80"/>
      <c r="REZ3" s="80"/>
      <c r="RFA3" s="80"/>
      <c r="RFB3" s="80"/>
      <c r="RFC3" s="80"/>
      <c r="RFD3" s="80"/>
      <c r="RFE3" s="80"/>
      <c r="RFF3" s="80"/>
      <c r="RFG3" s="80"/>
      <c r="RFH3" s="80"/>
      <c r="RFI3" s="80"/>
      <c r="RFJ3" s="80"/>
      <c r="RFK3" s="80"/>
      <c r="RFL3" s="80"/>
      <c r="RFM3" s="80"/>
      <c r="RFN3" s="80"/>
      <c r="RFO3" s="80"/>
      <c r="RFP3" s="80"/>
      <c r="RFQ3" s="80"/>
      <c r="RFR3" s="80"/>
      <c r="RFS3" s="80"/>
      <c r="RFT3" s="80"/>
      <c r="RFU3" s="80"/>
      <c r="RFV3" s="80"/>
      <c r="RFW3" s="80"/>
      <c r="RFX3" s="80"/>
      <c r="RFY3" s="80"/>
      <c r="RFZ3" s="80"/>
      <c r="RGA3" s="80"/>
      <c r="RGB3" s="80"/>
      <c r="RGC3" s="80"/>
      <c r="RGD3" s="80"/>
      <c r="RGE3" s="80"/>
      <c r="RGF3" s="80"/>
      <c r="RGG3" s="80"/>
      <c r="RGH3" s="80"/>
      <c r="RGI3" s="80"/>
      <c r="RGJ3" s="80"/>
      <c r="RGK3" s="80"/>
      <c r="RGL3" s="80"/>
      <c r="RGM3" s="80"/>
      <c r="RGN3" s="80"/>
      <c r="RGO3" s="80"/>
      <c r="RGP3" s="80"/>
      <c r="RGQ3" s="80"/>
      <c r="RGR3" s="80"/>
      <c r="RGS3" s="80"/>
      <c r="RGT3" s="80"/>
      <c r="RGU3" s="80"/>
      <c r="RGV3" s="80"/>
      <c r="RGW3" s="80"/>
      <c r="RGX3" s="80"/>
      <c r="RGY3" s="80"/>
      <c r="RGZ3" s="80"/>
      <c r="RHA3" s="80"/>
      <c r="RHB3" s="80"/>
      <c r="RHC3" s="80"/>
      <c r="RHD3" s="80"/>
      <c r="RHE3" s="80"/>
      <c r="RHF3" s="80"/>
      <c r="RHG3" s="80"/>
      <c r="RHH3" s="80"/>
      <c r="RHI3" s="80"/>
      <c r="RHJ3" s="80"/>
      <c r="RHK3" s="80"/>
      <c r="RHL3" s="80"/>
      <c r="RHM3" s="80"/>
      <c r="RHN3" s="80"/>
      <c r="RHO3" s="80"/>
      <c r="RHP3" s="80"/>
      <c r="RHQ3" s="80"/>
      <c r="RHR3" s="80"/>
      <c r="RHS3" s="80"/>
      <c r="RHT3" s="80"/>
      <c r="RHU3" s="80"/>
      <c r="RHV3" s="80"/>
      <c r="RHW3" s="80"/>
      <c r="RHX3" s="80"/>
      <c r="RHY3" s="80"/>
      <c r="RHZ3" s="80"/>
      <c r="RIA3" s="80"/>
      <c r="RIB3" s="80"/>
      <c r="RIC3" s="80"/>
      <c r="RID3" s="80"/>
      <c r="RIE3" s="80"/>
      <c r="RIF3" s="80"/>
      <c r="RIG3" s="80"/>
      <c r="RIH3" s="80"/>
      <c r="RII3" s="80"/>
      <c r="RIJ3" s="80"/>
      <c r="RIK3" s="80"/>
      <c r="RIL3" s="80"/>
      <c r="RIM3" s="80"/>
      <c r="RIN3" s="80"/>
      <c r="RIO3" s="80"/>
      <c r="RIP3" s="80"/>
      <c r="RIQ3" s="80"/>
      <c r="RIR3" s="80"/>
      <c r="RIS3" s="80"/>
      <c r="RIT3" s="80"/>
      <c r="RIU3" s="80"/>
      <c r="RIV3" s="80"/>
      <c r="RIW3" s="80"/>
      <c r="RIX3" s="80"/>
      <c r="RIY3" s="80"/>
      <c r="RIZ3" s="80"/>
      <c r="RJA3" s="80"/>
      <c r="RJB3" s="80"/>
      <c r="RJC3" s="80"/>
      <c r="RJD3" s="80"/>
      <c r="RJE3" s="80"/>
      <c r="RJF3" s="80"/>
      <c r="RJG3" s="80"/>
      <c r="RJH3" s="80"/>
      <c r="RJI3" s="80"/>
      <c r="RJJ3" s="80"/>
      <c r="RJK3" s="80"/>
      <c r="RJL3" s="80"/>
      <c r="RJM3" s="80"/>
      <c r="RJN3" s="80"/>
      <c r="RJO3" s="80"/>
      <c r="RJP3" s="80"/>
      <c r="RJQ3" s="80"/>
      <c r="RJR3" s="80"/>
      <c r="RJS3" s="80"/>
      <c r="RJT3" s="80"/>
      <c r="RJU3" s="80"/>
      <c r="RJV3" s="80"/>
      <c r="RJW3" s="80"/>
      <c r="RJX3" s="80"/>
      <c r="RJY3" s="80"/>
      <c r="RJZ3" s="80"/>
      <c r="RKA3" s="80"/>
      <c r="RKB3" s="80"/>
      <c r="RKC3" s="80"/>
      <c r="RKD3" s="80"/>
      <c r="RKE3" s="80"/>
      <c r="RKF3" s="80"/>
      <c r="RKG3" s="80"/>
      <c r="RKH3" s="80"/>
      <c r="RKI3" s="80"/>
      <c r="RKJ3" s="80"/>
      <c r="RKK3" s="80"/>
      <c r="RKL3" s="80"/>
      <c r="RKM3" s="80"/>
      <c r="RKN3" s="80"/>
      <c r="RKO3" s="80"/>
      <c r="RKP3" s="80"/>
      <c r="RKQ3" s="80"/>
      <c r="RKR3" s="80"/>
      <c r="RKS3" s="80"/>
      <c r="RKT3" s="80"/>
      <c r="RKU3" s="80"/>
      <c r="RKV3" s="80"/>
      <c r="RKW3" s="80"/>
      <c r="RKX3" s="80"/>
      <c r="RKY3" s="80"/>
      <c r="RKZ3" s="80"/>
      <c r="RLA3" s="80"/>
      <c r="RLB3" s="80"/>
      <c r="RLC3" s="80"/>
      <c r="RLD3" s="80"/>
      <c r="RLE3" s="80"/>
      <c r="RLF3" s="80"/>
      <c r="RLG3" s="80"/>
      <c r="RLH3" s="80"/>
      <c r="RLI3" s="80"/>
      <c r="RLJ3" s="80"/>
      <c r="RLK3" s="80"/>
      <c r="RLL3" s="80"/>
      <c r="RLM3" s="80"/>
      <c r="RLN3" s="80"/>
      <c r="RLO3" s="80"/>
      <c r="RLP3" s="80"/>
      <c r="RLQ3" s="80"/>
      <c r="RLR3" s="80"/>
      <c r="RLS3" s="80"/>
      <c r="RLT3" s="80"/>
      <c r="RLU3" s="80"/>
      <c r="RLV3" s="80"/>
      <c r="RLW3" s="80"/>
      <c r="RLX3" s="80"/>
      <c r="RLY3" s="80"/>
      <c r="RLZ3" s="80"/>
      <c r="RMA3" s="80"/>
      <c r="RMB3" s="80"/>
      <c r="RMC3" s="80"/>
      <c r="RMD3" s="80"/>
      <c r="RME3" s="80"/>
      <c r="RMF3" s="80"/>
      <c r="RMG3" s="80"/>
      <c r="RMH3" s="80"/>
      <c r="RMI3" s="80"/>
      <c r="RMJ3" s="80"/>
      <c r="RMK3" s="80"/>
      <c r="RML3" s="80"/>
      <c r="RMM3" s="80"/>
      <c r="RMN3" s="80"/>
      <c r="RMO3" s="80"/>
      <c r="RMP3" s="80"/>
      <c r="RMQ3" s="80"/>
      <c r="RMR3" s="80"/>
      <c r="RMS3" s="80"/>
      <c r="RMT3" s="80"/>
      <c r="RMU3" s="80"/>
      <c r="RMV3" s="80"/>
      <c r="RMW3" s="80"/>
      <c r="RMX3" s="80"/>
      <c r="RMY3" s="80"/>
      <c r="RMZ3" s="80"/>
      <c r="RNA3" s="80"/>
      <c r="RNB3" s="80"/>
      <c r="RNC3" s="80"/>
      <c r="RND3" s="80"/>
      <c r="RNE3" s="80"/>
      <c r="RNF3" s="80"/>
      <c r="RNG3" s="80"/>
      <c r="RNH3" s="80"/>
      <c r="RNI3" s="80"/>
      <c r="RNJ3" s="80"/>
      <c r="RNK3" s="80"/>
      <c r="RNL3" s="80"/>
      <c r="RNM3" s="80"/>
      <c r="RNN3" s="80"/>
      <c r="RNO3" s="80"/>
      <c r="RNP3" s="80"/>
      <c r="RNQ3" s="80"/>
      <c r="RNR3" s="80"/>
      <c r="RNS3" s="80"/>
      <c r="RNT3" s="80"/>
      <c r="RNU3" s="80"/>
      <c r="RNV3" s="80"/>
      <c r="RNW3" s="80"/>
      <c r="RNX3" s="80"/>
      <c r="RNY3" s="80"/>
      <c r="RNZ3" s="80"/>
      <c r="ROA3" s="80"/>
      <c r="ROB3" s="80"/>
      <c r="ROC3" s="80"/>
      <c r="ROD3" s="80"/>
      <c r="ROE3" s="80"/>
      <c r="ROF3" s="80"/>
      <c r="ROG3" s="80"/>
      <c r="ROH3" s="80"/>
      <c r="ROI3" s="80"/>
      <c r="ROJ3" s="80"/>
      <c r="ROK3" s="80"/>
      <c r="ROL3" s="80"/>
      <c r="ROM3" s="80"/>
      <c r="RON3" s="80"/>
      <c r="ROO3" s="80"/>
      <c r="ROP3" s="80"/>
      <c r="ROQ3" s="80"/>
      <c r="ROR3" s="80"/>
      <c r="ROS3" s="80"/>
      <c r="ROT3" s="80"/>
      <c r="ROU3" s="80"/>
      <c r="ROV3" s="80"/>
      <c r="ROW3" s="80"/>
      <c r="ROX3" s="80"/>
      <c r="ROY3" s="80"/>
      <c r="ROZ3" s="80"/>
      <c r="RPA3" s="80"/>
      <c r="RPB3" s="80"/>
      <c r="RPC3" s="80"/>
      <c r="RPD3" s="80"/>
      <c r="RPE3" s="80"/>
      <c r="RPF3" s="80"/>
      <c r="RPG3" s="80"/>
      <c r="RPH3" s="80"/>
      <c r="RPI3" s="80"/>
      <c r="RPJ3" s="80"/>
      <c r="RPK3" s="80"/>
      <c r="RPL3" s="80"/>
      <c r="RPM3" s="80"/>
      <c r="RPN3" s="80"/>
      <c r="RPO3" s="80"/>
      <c r="RPP3" s="80"/>
      <c r="RPQ3" s="80"/>
      <c r="RPR3" s="80"/>
      <c r="RPS3" s="80"/>
      <c r="RPT3" s="80"/>
      <c r="RPU3" s="80"/>
      <c r="RPV3" s="80"/>
      <c r="RPW3" s="80"/>
      <c r="RPX3" s="80"/>
      <c r="RPY3" s="80"/>
      <c r="RPZ3" s="80"/>
      <c r="RQA3" s="80"/>
      <c r="RQB3" s="80"/>
      <c r="RQC3" s="80"/>
      <c r="RQD3" s="80"/>
      <c r="RQE3" s="80"/>
      <c r="RQF3" s="80"/>
      <c r="RQG3" s="80"/>
      <c r="RQH3" s="80"/>
      <c r="RQI3" s="80"/>
      <c r="RQJ3" s="80"/>
      <c r="RQK3" s="80"/>
      <c r="RQL3" s="80"/>
      <c r="RQM3" s="80"/>
      <c r="RQN3" s="80"/>
      <c r="RQO3" s="80"/>
      <c r="RQP3" s="80"/>
      <c r="RQQ3" s="80"/>
      <c r="RQR3" s="80"/>
      <c r="RQS3" s="80"/>
      <c r="RQT3" s="80"/>
      <c r="RQU3" s="80"/>
      <c r="RQV3" s="80"/>
      <c r="RQW3" s="80"/>
      <c r="RQX3" s="80"/>
      <c r="RQY3" s="80"/>
      <c r="RQZ3" s="80"/>
      <c r="RRA3" s="80"/>
      <c r="RRB3" s="80"/>
      <c r="RRC3" s="80"/>
      <c r="RRD3" s="80"/>
      <c r="RRE3" s="80"/>
      <c r="RRF3" s="80"/>
      <c r="RRG3" s="80"/>
      <c r="RRH3" s="80"/>
      <c r="RRI3" s="80"/>
      <c r="RRJ3" s="80"/>
      <c r="RRK3" s="80"/>
      <c r="RRL3" s="80"/>
      <c r="RRM3" s="80"/>
      <c r="RRN3" s="80"/>
      <c r="RRO3" s="80"/>
      <c r="RRP3" s="80"/>
      <c r="RRQ3" s="80"/>
      <c r="RRR3" s="80"/>
      <c r="RRS3" s="80"/>
      <c r="RRT3" s="80"/>
      <c r="RRU3" s="80"/>
      <c r="RRV3" s="80"/>
      <c r="RRW3" s="80"/>
      <c r="RRX3" s="80"/>
      <c r="RRY3" s="80"/>
      <c r="RRZ3" s="80"/>
      <c r="RSA3" s="80"/>
      <c r="RSB3" s="80"/>
      <c r="RSC3" s="80"/>
      <c r="RSD3" s="80"/>
      <c r="RSE3" s="80"/>
      <c r="RSF3" s="80"/>
      <c r="RSG3" s="80"/>
      <c r="RSH3" s="80"/>
      <c r="RSI3" s="80"/>
      <c r="RSJ3" s="80"/>
      <c r="RSK3" s="80"/>
      <c r="RSL3" s="80"/>
      <c r="RSM3" s="80"/>
      <c r="RSN3" s="80"/>
      <c r="RSO3" s="80"/>
      <c r="RSP3" s="80"/>
      <c r="RSQ3" s="80"/>
      <c r="RSR3" s="80"/>
      <c r="RSS3" s="80"/>
      <c r="RST3" s="80"/>
      <c r="RSU3" s="80"/>
      <c r="RSV3" s="80"/>
      <c r="RSW3" s="80"/>
      <c r="RSX3" s="80"/>
      <c r="RSY3" s="80"/>
      <c r="RSZ3" s="80"/>
      <c r="RTA3" s="80"/>
      <c r="RTB3" s="80"/>
      <c r="RTC3" s="80"/>
      <c r="RTD3" s="80"/>
      <c r="RTE3" s="80"/>
      <c r="RTF3" s="80"/>
      <c r="RTG3" s="80"/>
      <c r="RTH3" s="80"/>
      <c r="RTI3" s="80"/>
      <c r="RTJ3" s="80"/>
      <c r="RTK3" s="80"/>
      <c r="RTL3" s="80"/>
      <c r="RTM3" s="80"/>
      <c r="RTN3" s="80"/>
      <c r="RTO3" s="80"/>
      <c r="RTP3" s="80"/>
      <c r="RTQ3" s="80"/>
      <c r="RTR3" s="80"/>
      <c r="RTS3" s="80"/>
      <c r="RTT3" s="80"/>
      <c r="RTU3" s="80"/>
      <c r="RTV3" s="80"/>
      <c r="RTW3" s="80"/>
      <c r="RTX3" s="80"/>
      <c r="RTY3" s="80"/>
      <c r="RTZ3" s="80"/>
      <c r="RUA3" s="80"/>
      <c r="RUB3" s="80"/>
      <c r="RUC3" s="80"/>
      <c r="RUD3" s="80"/>
      <c r="RUE3" s="80"/>
      <c r="RUF3" s="80"/>
      <c r="RUG3" s="80"/>
      <c r="RUH3" s="80"/>
      <c r="RUI3" s="80"/>
      <c r="RUJ3" s="80"/>
      <c r="RUK3" s="80"/>
      <c r="RUL3" s="80"/>
      <c r="RUM3" s="80"/>
      <c r="RUN3" s="80"/>
      <c r="RUO3" s="80"/>
      <c r="RUP3" s="80"/>
      <c r="RUQ3" s="80"/>
      <c r="RUR3" s="80"/>
      <c r="RUS3" s="80"/>
      <c r="RUT3" s="80"/>
      <c r="RUU3" s="80"/>
      <c r="RUV3" s="80"/>
      <c r="RUW3" s="80"/>
      <c r="RUX3" s="80"/>
      <c r="RUY3" s="80"/>
      <c r="RUZ3" s="80"/>
      <c r="RVA3" s="80"/>
      <c r="RVB3" s="80"/>
      <c r="RVC3" s="80"/>
      <c r="RVD3" s="80"/>
      <c r="RVE3" s="80"/>
      <c r="RVF3" s="80"/>
      <c r="RVG3" s="80"/>
      <c r="RVH3" s="80"/>
      <c r="RVI3" s="80"/>
      <c r="RVJ3" s="80"/>
      <c r="RVK3" s="80"/>
      <c r="RVL3" s="80"/>
      <c r="RVM3" s="80"/>
      <c r="RVN3" s="80"/>
      <c r="RVO3" s="80"/>
      <c r="RVP3" s="80"/>
      <c r="RVQ3" s="80"/>
      <c r="RVR3" s="80"/>
      <c r="RVS3" s="80"/>
      <c r="RVT3" s="80"/>
      <c r="RVU3" s="80"/>
      <c r="RVV3" s="80"/>
      <c r="RVW3" s="80"/>
      <c r="RVX3" s="80"/>
      <c r="RVY3" s="80"/>
      <c r="RVZ3" s="80"/>
      <c r="RWA3" s="80"/>
      <c r="RWB3" s="80"/>
      <c r="RWC3" s="80"/>
      <c r="RWD3" s="80"/>
      <c r="RWE3" s="80"/>
      <c r="RWF3" s="80"/>
      <c r="RWG3" s="80"/>
      <c r="RWH3" s="80"/>
      <c r="RWI3" s="80"/>
      <c r="RWJ3" s="80"/>
      <c r="RWK3" s="80"/>
      <c r="RWL3" s="80"/>
      <c r="RWM3" s="80"/>
      <c r="RWN3" s="80"/>
      <c r="RWO3" s="80"/>
      <c r="RWP3" s="80"/>
      <c r="RWQ3" s="80"/>
      <c r="RWR3" s="80"/>
      <c r="RWS3" s="80"/>
      <c r="RWT3" s="80"/>
      <c r="RWU3" s="80"/>
      <c r="RWV3" s="80"/>
      <c r="RWW3" s="80"/>
      <c r="RWX3" s="80"/>
      <c r="RWY3" s="80"/>
      <c r="RWZ3" s="80"/>
      <c r="RXA3" s="80"/>
      <c r="RXB3" s="80"/>
      <c r="RXC3" s="80"/>
      <c r="RXD3" s="80"/>
      <c r="RXE3" s="80"/>
      <c r="RXF3" s="80"/>
      <c r="RXG3" s="80"/>
      <c r="RXH3" s="80"/>
      <c r="RXI3" s="80"/>
      <c r="RXJ3" s="80"/>
      <c r="RXK3" s="80"/>
      <c r="RXL3" s="80"/>
      <c r="RXM3" s="80"/>
      <c r="RXN3" s="80"/>
      <c r="RXO3" s="80"/>
      <c r="RXP3" s="80"/>
      <c r="RXQ3" s="80"/>
      <c r="RXR3" s="80"/>
      <c r="RXS3" s="80"/>
      <c r="RXT3" s="80"/>
      <c r="RXU3" s="80"/>
      <c r="RXV3" s="80"/>
      <c r="RXW3" s="80"/>
      <c r="RXX3" s="80"/>
      <c r="RXY3" s="80"/>
      <c r="RXZ3" s="80"/>
      <c r="RYA3" s="80"/>
      <c r="RYB3" s="80"/>
      <c r="RYC3" s="80"/>
      <c r="RYD3" s="80"/>
      <c r="RYE3" s="80"/>
      <c r="RYF3" s="80"/>
      <c r="RYG3" s="80"/>
      <c r="RYH3" s="80"/>
      <c r="RYI3" s="80"/>
      <c r="RYJ3" s="80"/>
      <c r="RYK3" s="80"/>
      <c r="RYL3" s="80"/>
      <c r="RYM3" s="80"/>
      <c r="RYN3" s="80"/>
      <c r="RYO3" s="80"/>
      <c r="RYP3" s="80"/>
      <c r="RYQ3" s="80"/>
      <c r="RYR3" s="80"/>
      <c r="RYS3" s="80"/>
      <c r="RYT3" s="80"/>
      <c r="RYU3" s="80"/>
      <c r="RYV3" s="80"/>
      <c r="RYW3" s="80"/>
      <c r="RYX3" s="80"/>
      <c r="RYY3" s="80"/>
      <c r="RYZ3" s="80"/>
      <c r="RZA3" s="80"/>
      <c r="RZB3" s="80"/>
      <c r="RZC3" s="80"/>
      <c r="RZD3" s="80"/>
      <c r="RZE3" s="80"/>
      <c r="RZF3" s="80"/>
      <c r="RZG3" s="80"/>
      <c r="RZH3" s="80"/>
      <c r="RZI3" s="80"/>
      <c r="RZJ3" s="80"/>
      <c r="RZK3" s="80"/>
      <c r="RZL3" s="80"/>
      <c r="RZM3" s="80"/>
      <c r="RZN3" s="80"/>
      <c r="RZO3" s="80"/>
      <c r="RZP3" s="80"/>
      <c r="RZQ3" s="80"/>
      <c r="RZR3" s="80"/>
      <c r="RZS3" s="80"/>
      <c r="RZT3" s="80"/>
      <c r="RZU3" s="80"/>
      <c r="RZV3" s="80"/>
      <c r="RZW3" s="80"/>
      <c r="RZX3" s="80"/>
      <c r="RZY3" s="80"/>
      <c r="RZZ3" s="80"/>
      <c r="SAA3" s="80"/>
      <c r="SAB3" s="80"/>
      <c r="SAC3" s="80"/>
      <c r="SAD3" s="80"/>
      <c r="SAE3" s="80"/>
      <c r="SAF3" s="80"/>
      <c r="SAG3" s="80"/>
      <c r="SAH3" s="80"/>
      <c r="SAI3" s="80"/>
      <c r="SAJ3" s="80"/>
      <c r="SAK3" s="80"/>
      <c r="SAL3" s="80"/>
      <c r="SAM3" s="80"/>
      <c r="SAN3" s="80"/>
      <c r="SAO3" s="80"/>
      <c r="SAP3" s="80"/>
      <c r="SAQ3" s="80"/>
      <c r="SAR3" s="80"/>
      <c r="SAS3" s="80"/>
      <c r="SAT3" s="80"/>
      <c r="SAU3" s="80"/>
      <c r="SAV3" s="80"/>
      <c r="SAW3" s="80"/>
      <c r="SAX3" s="80"/>
      <c r="SAY3" s="80"/>
      <c r="SAZ3" s="80"/>
      <c r="SBA3" s="80"/>
      <c r="SBB3" s="80"/>
      <c r="SBC3" s="80"/>
      <c r="SBD3" s="80"/>
      <c r="SBE3" s="80"/>
      <c r="SBF3" s="80"/>
      <c r="SBG3" s="80"/>
      <c r="SBH3" s="80"/>
      <c r="SBI3" s="80"/>
      <c r="SBJ3" s="80"/>
      <c r="SBK3" s="80"/>
      <c r="SBL3" s="80"/>
      <c r="SBM3" s="80"/>
      <c r="SBN3" s="80"/>
      <c r="SBO3" s="80"/>
      <c r="SBP3" s="80"/>
      <c r="SBQ3" s="80"/>
      <c r="SBR3" s="80"/>
      <c r="SBS3" s="80"/>
      <c r="SBT3" s="80"/>
      <c r="SBU3" s="80"/>
      <c r="SBV3" s="80"/>
      <c r="SBW3" s="80"/>
      <c r="SBX3" s="80"/>
      <c r="SBY3" s="80"/>
      <c r="SBZ3" s="80"/>
      <c r="SCA3" s="80"/>
      <c r="SCB3" s="80"/>
      <c r="SCC3" s="80"/>
      <c r="SCD3" s="80"/>
      <c r="SCE3" s="80"/>
      <c r="SCF3" s="80"/>
      <c r="SCG3" s="80"/>
      <c r="SCH3" s="80"/>
      <c r="SCI3" s="80"/>
      <c r="SCJ3" s="80"/>
      <c r="SCK3" s="80"/>
      <c r="SCL3" s="80"/>
      <c r="SCM3" s="80"/>
      <c r="SCN3" s="80"/>
      <c r="SCO3" s="80"/>
      <c r="SCP3" s="80"/>
      <c r="SCQ3" s="80"/>
      <c r="SCR3" s="80"/>
      <c r="SCS3" s="80"/>
      <c r="SCT3" s="80"/>
      <c r="SCU3" s="80"/>
      <c r="SCV3" s="80"/>
      <c r="SCW3" s="80"/>
      <c r="SCX3" s="80"/>
      <c r="SCY3" s="80"/>
      <c r="SCZ3" s="80"/>
      <c r="SDA3" s="80"/>
      <c r="SDB3" s="80"/>
      <c r="SDC3" s="80"/>
      <c r="SDD3" s="80"/>
      <c r="SDE3" s="80"/>
      <c r="SDF3" s="80"/>
      <c r="SDG3" s="80"/>
      <c r="SDH3" s="80"/>
      <c r="SDI3" s="80"/>
      <c r="SDJ3" s="80"/>
      <c r="SDK3" s="80"/>
      <c r="SDL3" s="80"/>
      <c r="SDM3" s="80"/>
      <c r="SDN3" s="80"/>
      <c r="SDO3" s="80"/>
      <c r="SDP3" s="80"/>
      <c r="SDQ3" s="80"/>
      <c r="SDR3" s="80"/>
      <c r="SDS3" s="80"/>
      <c r="SDT3" s="80"/>
      <c r="SDU3" s="80"/>
      <c r="SDV3" s="80"/>
      <c r="SDW3" s="80"/>
      <c r="SDX3" s="80"/>
      <c r="SDY3" s="80"/>
      <c r="SDZ3" s="80"/>
      <c r="SEA3" s="80"/>
      <c r="SEB3" s="80"/>
      <c r="SEC3" s="80"/>
      <c r="SED3" s="80"/>
      <c r="SEE3" s="80"/>
      <c r="SEF3" s="80"/>
      <c r="SEG3" s="80"/>
      <c r="SEH3" s="80"/>
      <c r="SEI3" s="80"/>
      <c r="SEJ3" s="80"/>
      <c r="SEK3" s="80"/>
      <c r="SEL3" s="80"/>
      <c r="SEM3" s="80"/>
      <c r="SEN3" s="80"/>
      <c r="SEO3" s="80"/>
      <c r="SEP3" s="80"/>
      <c r="SEQ3" s="80"/>
      <c r="SER3" s="80"/>
      <c r="SES3" s="80"/>
      <c r="SET3" s="80"/>
      <c r="SEU3" s="80"/>
      <c r="SEV3" s="80"/>
      <c r="SEW3" s="80"/>
      <c r="SEX3" s="80"/>
      <c r="SEY3" s="80"/>
      <c r="SEZ3" s="80"/>
      <c r="SFA3" s="80"/>
      <c r="SFB3" s="80"/>
      <c r="SFC3" s="80"/>
      <c r="SFD3" s="80"/>
      <c r="SFE3" s="80"/>
      <c r="SFF3" s="80"/>
      <c r="SFG3" s="80"/>
      <c r="SFH3" s="80"/>
      <c r="SFI3" s="80"/>
      <c r="SFJ3" s="80"/>
      <c r="SFK3" s="80"/>
      <c r="SFL3" s="80"/>
      <c r="SFM3" s="80"/>
      <c r="SFN3" s="80"/>
      <c r="SFO3" s="80"/>
      <c r="SFP3" s="80"/>
      <c r="SFQ3" s="80"/>
      <c r="SFR3" s="80"/>
      <c r="SFS3" s="80"/>
      <c r="SFT3" s="80"/>
      <c r="SFU3" s="80"/>
      <c r="SFV3" s="80"/>
      <c r="SFW3" s="80"/>
      <c r="SFX3" s="80"/>
      <c r="SFY3" s="80"/>
      <c r="SFZ3" s="80"/>
      <c r="SGA3" s="80"/>
      <c r="SGB3" s="80"/>
      <c r="SGC3" s="80"/>
      <c r="SGD3" s="80"/>
      <c r="SGE3" s="80"/>
      <c r="SGF3" s="80"/>
      <c r="SGG3" s="80"/>
      <c r="SGH3" s="80"/>
      <c r="SGI3" s="80"/>
      <c r="SGJ3" s="80"/>
      <c r="SGK3" s="80"/>
      <c r="SGL3" s="80"/>
      <c r="SGM3" s="80"/>
      <c r="SGN3" s="80"/>
      <c r="SGO3" s="80"/>
      <c r="SGP3" s="80"/>
      <c r="SGQ3" s="80"/>
      <c r="SGR3" s="80"/>
      <c r="SGS3" s="80"/>
      <c r="SGT3" s="80"/>
      <c r="SGU3" s="80"/>
      <c r="SGV3" s="80"/>
      <c r="SGW3" s="80"/>
      <c r="SGX3" s="80"/>
      <c r="SGY3" s="80"/>
      <c r="SGZ3" s="80"/>
      <c r="SHA3" s="80"/>
      <c r="SHB3" s="80"/>
      <c r="SHC3" s="80"/>
      <c r="SHD3" s="80"/>
      <c r="SHE3" s="80"/>
      <c r="SHF3" s="80"/>
      <c r="SHG3" s="80"/>
      <c r="SHH3" s="80"/>
      <c r="SHI3" s="80"/>
      <c r="SHJ3" s="80"/>
      <c r="SHK3" s="80"/>
      <c r="SHL3" s="80"/>
      <c r="SHM3" s="80"/>
      <c r="SHN3" s="80"/>
      <c r="SHO3" s="80"/>
      <c r="SHP3" s="80"/>
      <c r="SHQ3" s="80"/>
      <c r="SHR3" s="80"/>
      <c r="SHS3" s="80"/>
      <c r="SHT3" s="80"/>
      <c r="SHU3" s="80"/>
      <c r="SHV3" s="80"/>
      <c r="SHW3" s="80"/>
      <c r="SHX3" s="80"/>
      <c r="SHY3" s="80"/>
      <c r="SHZ3" s="80"/>
      <c r="SIA3" s="80"/>
      <c r="SIB3" s="80"/>
      <c r="SIC3" s="80"/>
      <c r="SID3" s="80"/>
      <c r="SIE3" s="80"/>
      <c r="SIF3" s="80"/>
      <c r="SIG3" s="80"/>
      <c r="SIH3" s="80"/>
      <c r="SII3" s="80"/>
      <c r="SIJ3" s="80"/>
      <c r="SIK3" s="80"/>
      <c r="SIL3" s="80"/>
      <c r="SIM3" s="80"/>
      <c r="SIN3" s="80"/>
      <c r="SIO3" s="80"/>
      <c r="SIP3" s="80"/>
      <c r="SIQ3" s="80"/>
      <c r="SIR3" s="80"/>
      <c r="SIS3" s="80"/>
      <c r="SIT3" s="80"/>
      <c r="SIU3" s="80"/>
      <c r="SIV3" s="80"/>
      <c r="SIW3" s="80"/>
      <c r="SIX3" s="80"/>
      <c r="SIY3" s="80"/>
      <c r="SIZ3" s="80"/>
      <c r="SJA3" s="80"/>
      <c r="SJB3" s="80"/>
      <c r="SJC3" s="80"/>
      <c r="SJD3" s="80"/>
      <c r="SJE3" s="80"/>
      <c r="SJF3" s="80"/>
      <c r="SJG3" s="80"/>
      <c r="SJH3" s="80"/>
      <c r="SJI3" s="80"/>
      <c r="SJJ3" s="80"/>
      <c r="SJK3" s="80"/>
      <c r="SJL3" s="80"/>
      <c r="SJM3" s="80"/>
      <c r="SJN3" s="80"/>
      <c r="SJO3" s="80"/>
      <c r="SJP3" s="80"/>
      <c r="SJQ3" s="80"/>
      <c r="SJR3" s="80"/>
      <c r="SJS3" s="80"/>
      <c r="SJT3" s="80"/>
      <c r="SJU3" s="80"/>
      <c r="SJV3" s="80"/>
      <c r="SJW3" s="80"/>
      <c r="SJX3" s="80"/>
      <c r="SJY3" s="80"/>
      <c r="SJZ3" s="80"/>
      <c r="SKA3" s="80"/>
      <c r="SKB3" s="80"/>
      <c r="SKC3" s="80"/>
      <c r="SKD3" s="80"/>
      <c r="SKE3" s="80"/>
      <c r="SKF3" s="80"/>
      <c r="SKG3" s="80"/>
      <c r="SKH3" s="80"/>
      <c r="SKI3" s="80"/>
      <c r="SKJ3" s="80"/>
      <c r="SKK3" s="80"/>
      <c r="SKL3" s="80"/>
      <c r="SKM3" s="80"/>
      <c r="SKN3" s="80"/>
      <c r="SKO3" s="80"/>
      <c r="SKP3" s="80"/>
      <c r="SKQ3" s="80"/>
      <c r="SKR3" s="80"/>
      <c r="SKS3" s="80"/>
      <c r="SKT3" s="80"/>
      <c r="SKU3" s="80"/>
      <c r="SKV3" s="80"/>
      <c r="SKW3" s="80"/>
      <c r="SKX3" s="80"/>
      <c r="SKY3" s="80"/>
      <c r="SKZ3" s="80"/>
      <c r="SLA3" s="80"/>
      <c r="SLB3" s="80"/>
      <c r="SLC3" s="80"/>
      <c r="SLD3" s="80"/>
      <c r="SLE3" s="80"/>
      <c r="SLF3" s="80"/>
      <c r="SLG3" s="80"/>
      <c r="SLH3" s="80"/>
      <c r="SLI3" s="80"/>
      <c r="SLJ3" s="80"/>
      <c r="SLK3" s="80"/>
      <c r="SLL3" s="80"/>
      <c r="SLM3" s="80"/>
      <c r="SLN3" s="80"/>
      <c r="SLO3" s="80"/>
      <c r="SLP3" s="80"/>
      <c r="SLQ3" s="80"/>
      <c r="SLR3" s="80"/>
      <c r="SLS3" s="80"/>
      <c r="SLT3" s="80"/>
      <c r="SLU3" s="80"/>
      <c r="SLV3" s="80"/>
      <c r="SLW3" s="80"/>
      <c r="SLX3" s="80"/>
      <c r="SLY3" s="80"/>
      <c r="SLZ3" s="80"/>
      <c r="SMA3" s="80"/>
      <c r="SMB3" s="80"/>
      <c r="SMC3" s="80"/>
      <c r="SMD3" s="80"/>
      <c r="SME3" s="80"/>
      <c r="SMF3" s="80"/>
      <c r="SMG3" s="80"/>
      <c r="SMH3" s="80"/>
      <c r="SMI3" s="80"/>
      <c r="SMJ3" s="80"/>
      <c r="SMK3" s="80"/>
      <c r="SML3" s="80"/>
      <c r="SMM3" s="80"/>
      <c r="SMN3" s="80"/>
      <c r="SMO3" s="80"/>
      <c r="SMP3" s="80"/>
      <c r="SMQ3" s="80"/>
      <c r="SMR3" s="80"/>
      <c r="SMS3" s="80"/>
      <c r="SMT3" s="80"/>
      <c r="SMU3" s="80"/>
      <c r="SMV3" s="80"/>
      <c r="SMW3" s="80"/>
      <c r="SMX3" s="80"/>
      <c r="SMY3" s="80"/>
      <c r="SMZ3" s="80"/>
      <c r="SNA3" s="80"/>
      <c r="SNB3" s="80"/>
      <c r="SNC3" s="80"/>
      <c r="SND3" s="80"/>
      <c r="SNE3" s="80"/>
      <c r="SNF3" s="80"/>
      <c r="SNG3" s="80"/>
      <c r="SNH3" s="80"/>
      <c r="SNI3" s="80"/>
      <c r="SNJ3" s="80"/>
      <c r="SNK3" s="80"/>
      <c r="SNL3" s="80"/>
      <c r="SNM3" s="80"/>
      <c r="SNN3" s="80"/>
      <c r="SNO3" s="80"/>
      <c r="SNP3" s="80"/>
      <c r="SNQ3" s="80"/>
      <c r="SNR3" s="80"/>
      <c r="SNS3" s="80"/>
      <c r="SNT3" s="80"/>
      <c r="SNU3" s="80"/>
      <c r="SNV3" s="80"/>
      <c r="SNW3" s="80"/>
      <c r="SNX3" s="80"/>
      <c r="SNY3" s="80"/>
      <c r="SNZ3" s="80"/>
      <c r="SOA3" s="80"/>
      <c r="SOB3" s="80"/>
      <c r="SOC3" s="80"/>
      <c r="SOD3" s="80"/>
      <c r="SOE3" s="80"/>
      <c r="SOF3" s="80"/>
      <c r="SOG3" s="80"/>
      <c r="SOH3" s="80"/>
      <c r="SOI3" s="80"/>
      <c r="SOJ3" s="80"/>
      <c r="SOK3" s="80"/>
      <c r="SOL3" s="80"/>
      <c r="SOM3" s="80"/>
      <c r="SON3" s="80"/>
      <c r="SOO3" s="80"/>
      <c r="SOP3" s="80"/>
      <c r="SOQ3" s="80"/>
      <c r="SOR3" s="80"/>
      <c r="SOS3" s="80"/>
      <c r="SOT3" s="80"/>
      <c r="SOU3" s="80"/>
      <c r="SOV3" s="80"/>
      <c r="SOW3" s="80"/>
      <c r="SOX3" s="80"/>
      <c r="SOY3" s="80"/>
      <c r="SOZ3" s="80"/>
      <c r="SPA3" s="80"/>
      <c r="SPB3" s="80"/>
      <c r="SPC3" s="80"/>
      <c r="SPD3" s="80"/>
      <c r="SPE3" s="80"/>
      <c r="SPF3" s="80"/>
      <c r="SPG3" s="80"/>
      <c r="SPH3" s="80"/>
      <c r="SPI3" s="80"/>
      <c r="SPJ3" s="80"/>
      <c r="SPK3" s="80"/>
      <c r="SPL3" s="80"/>
      <c r="SPM3" s="80"/>
      <c r="SPN3" s="80"/>
      <c r="SPO3" s="80"/>
      <c r="SPP3" s="80"/>
      <c r="SPQ3" s="80"/>
      <c r="SPR3" s="80"/>
      <c r="SPS3" s="80"/>
      <c r="SPT3" s="80"/>
      <c r="SPU3" s="80"/>
      <c r="SPV3" s="80"/>
      <c r="SPW3" s="80"/>
      <c r="SPX3" s="80"/>
      <c r="SPY3" s="80"/>
      <c r="SPZ3" s="80"/>
      <c r="SQA3" s="80"/>
      <c r="SQB3" s="80"/>
      <c r="SQC3" s="80"/>
      <c r="SQD3" s="80"/>
      <c r="SQE3" s="80"/>
      <c r="SQF3" s="80"/>
      <c r="SQG3" s="80"/>
      <c r="SQH3" s="80"/>
      <c r="SQI3" s="80"/>
      <c r="SQJ3" s="80"/>
      <c r="SQK3" s="80"/>
      <c r="SQL3" s="80"/>
      <c r="SQM3" s="80"/>
      <c r="SQN3" s="80"/>
      <c r="SQO3" s="80"/>
      <c r="SQP3" s="80"/>
      <c r="SQQ3" s="80"/>
      <c r="SQR3" s="80"/>
      <c r="SQS3" s="80"/>
      <c r="SQT3" s="80"/>
      <c r="SQU3" s="80"/>
      <c r="SQV3" s="80"/>
      <c r="SQW3" s="80"/>
      <c r="SQX3" s="80"/>
      <c r="SQY3" s="80"/>
      <c r="SQZ3" s="80"/>
      <c r="SRA3" s="80"/>
      <c r="SRB3" s="80"/>
      <c r="SRC3" s="80"/>
      <c r="SRD3" s="80"/>
      <c r="SRE3" s="80"/>
      <c r="SRF3" s="80"/>
      <c r="SRG3" s="80"/>
      <c r="SRH3" s="80"/>
      <c r="SRI3" s="80"/>
      <c r="SRJ3" s="80"/>
      <c r="SRK3" s="80"/>
      <c r="SRL3" s="80"/>
      <c r="SRM3" s="80"/>
      <c r="SRN3" s="80"/>
      <c r="SRO3" s="80"/>
      <c r="SRP3" s="80"/>
      <c r="SRQ3" s="80"/>
      <c r="SRR3" s="80"/>
      <c r="SRS3" s="80"/>
      <c r="SRT3" s="80"/>
      <c r="SRU3" s="80"/>
      <c r="SRV3" s="80"/>
      <c r="SRW3" s="80"/>
      <c r="SRX3" s="80"/>
      <c r="SRY3" s="80"/>
      <c r="SRZ3" s="80"/>
      <c r="SSA3" s="80"/>
      <c r="SSB3" s="80"/>
      <c r="SSC3" s="80"/>
      <c r="SSD3" s="80"/>
      <c r="SSE3" s="80"/>
      <c r="SSF3" s="80"/>
      <c r="SSG3" s="80"/>
      <c r="SSH3" s="80"/>
      <c r="SSI3" s="80"/>
      <c r="SSJ3" s="80"/>
      <c r="SSK3" s="80"/>
      <c r="SSL3" s="80"/>
      <c r="SSM3" s="80"/>
      <c r="SSN3" s="80"/>
      <c r="SSO3" s="80"/>
      <c r="SSP3" s="80"/>
      <c r="SSQ3" s="80"/>
      <c r="SSR3" s="80"/>
      <c r="SSS3" s="80"/>
      <c r="SST3" s="80"/>
      <c r="SSU3" s="80"/>
      <c r="SSV3" s="80"/>
      <c r="SSW3" s="80"/>
      <c r="SSX3" s="80"/>
      <c r="SSY3" s="80"/>
      <c r="SSZ3" s="80"/>
      <c r="STA3" s="80"/>
      <c r="STB3" s="80"/>
      <c r="STC3" s="80"/>
      <c r="STD3" s="80"/>
      <c r="STE3" s="80"/>
      <c r="STF3" s="80"/>
      <c r="STG3" s="80"/>
      <c r="STH3" s="80"/>
      <c r="STI3" s="80"/>
      <c r="STJ3" s="80"/>
      <c r="STK3" s="80"/>
      <c r="STL3" s="80"/>
      <c r="STM3" s="80"/>
      <c r="STN3" s="80"/>
      <c r="STO3" s="80"/>
      <c r="STP3" s="80"/>
      <c r="STQ3" s="80"/>
      <c r="STR3" s="80"/>
      <c r="STS3" s="80"/>
      <c r="STT3" s="80"/>
      <c r="STU3" s="80"/>
      <c r="STV3" s="80"/>
      <c r="STW3" s="80"/>
      <c r="STX3" s="80"/>
      <c r="STY3" s="80"/>
      <c r="STZ3" s="80"/>
      <c r="SUA3" s="80"/>
      <c r="SUB3" s="80"/>
      <c r="SUC3" s="80"/>
      <c r="SUD3" s="80"/>
      <c r="SUE3" s="80"/>
      <c r="SUF3" s="80"/>
      <c r="SUG3" s="80"/>
      <c r="SUH3" s="80"/>
      <c r="SUI3" s="80"/>
      <c r="SUJ3" s="80"/>
      <c r="SUK3" s="80"/>
      <c r="SUL3" s="80"/>
      <c r="SUM3" s="80"/>
      <c r="SUN3" s="80"/>
      <c r="SUO3" s="80"/>
      <c r="SUP3" s="80"/>
      <c r="SUQ3" s="80"/>
      <c r="SUR3" s="80"/>
      <c r="SUS3" s="80"/>
      <c r="SUT3" s="80"/>
      <c r="SUU3" s="80"/>
      <c r="SUV3" s="80"/>
      <c r="SUW3" s="80"/>
      <c r="SUX3" s="80"/>
      <c r="SUY3" s="80"/>
      <c r="SUZ3" s="80"/>
      <c r="SVA3" s="80"/>
      <c r="SVB3" s="80"/>
      <c r="SVC3" s="80"/>
      <c r="SVD3" s="80"/>
      <c r="SVE3" s="80"/>
      <c r="SVF3" s="80"/>
      <c r="SVG3" s="80"/>
      <c r="SVH3" s="80"/>
      <c r="SVI3" s="80"/>
      <c r="SVJ3" s="80"/>
      <c r="SVK3" s="80"/>
      <c r="SVL3" s="80"/>
      <c r="SVM3" s="80"/>
      <c r="SVN3" s="80"/>
      <c r="SVO3" s="80"/>
      <c r="SVP3" s="80"/>
      <c r="SVQ3" s="80"/>
      <c r="SVR3" s="80"/>
      <c r="SVS3" s="80"/>
      <c r="SVT3" s="80"/>
      <c r="SVU3" s="80"/>
      <c r="SVV3" s="80"/>
      <c r="SVW3" s="80"/>
      <c r="SVX3" s="80"/>
      <c r="SVY3" s="80"/>
      <c r="SVZ3" s="80"/>
      <c r="SWA3" s="80"/>
      <c r="SWB3" s="80"/>
      <c r="SWC3" s="80"/>
      <c r="SWD3" s="80"/>
      <c r="SWE3" s="80"/>
      <c r="SWF3" s="80"/>
      <c r="SWG3" s="80"/>
      <c r="SWH3" s="80"/>
      <c r="SWI3" s="80"/>
      <c r="SWJ3" s="80"/>
      <c r="SWK3" s="80"/>
      <c r="SWL3" s="80"/>
      <c r="SWM3" s="80"/>
      <c r="SWN3" s="80"/>
      <c r="SWO3" s="80"/>
      <c r="SWP3" s="80"/>
      <c r="SWQ3" s="80"/>
      <c r="SWR3" s="80"/>
      <c r="SWS3" s="80"/>
      <c r="SWT3" s="80"/>
      <c r="SWU3" s="80"/>
      <c r="SWV3" s="80"/>
      <c r="SWW3" s="80"/>
      <c r="SWX3" s="80"/>
      <c r="SWY3" s="80"/>
      <c r="SWZ3" s="80"/>
      <c r="SXA3" s="80"/>
      <c r="SXB3" s="80"/>
      <c r="SXC3" s="80"/>
      <c r="SXD3" s="80"/>
      <c r="SXE3" s="80"/>
      <c r="SXF3" s="80"/>
      <c r="SXG3" s="80"/>
      <c r="SXH3" s="80"/>
      <c r="SXI3" s="80"/>
      <c r="SXJ3" s="80"/>
      <c r="SXK3" s="80"/>
      <c r="SXL3" s="80"/>
      <c r="SXM3" s="80"/>
      <c r="SXN3" s="80"/>
      <c r="SXO3" s="80"/>
      <c r="SXP3" s="80"/>
      <c r="SXQ3" s="80"/>
      <c r="SXR3" s="80"/>
      <c r="SXS3" s="80"/>
      <c r="SXT3" s="80"/>
      <c r="SXU3" s="80"/>
      <c r="SXV3" s="80"/>
      <c r="SXW3" s="80"/>
      <c r="SXX3" s="80"/>
      <c r="SXY3" s="80"/>
      <c r="SXZ3" s="80"/>
      <c r="SYA3" s="80"/>
      <c r="SYB3" s="80"/>
      <c r="SYC3" s="80"/>
      <c r="SYD3" s="80"/>
      <c r="SYE3" s="80"/>
      <c r="SYF3" s="80"/>
      <c r="SYG3" s="80"/>
      <c r="SYH3" s="80"/>
      <c r="SYI3" s="80"/>
      <c r="SYJ3" s="80"/>
      <c r="SYK3" s="80"/>
      <c r="SYL3" s="80"/>
      <c r="SYM3" s="80"/>
      <c r="SYN3" s="80"/>
      <c r="SYO3" s="80"/>
      <c r="SYP3" s="80"/>
      <c r="SYQ3" s="80"/>
      <c r="SYR3" s="80"/>
      <c r="SYS3" s="80"/>
      <c r="SYT3" s="80"/>
      <c r="SYU3" s="80"/>
      <c r="SYV3" s="80"/>
      <c r="SYW3" s="80"/>
      <c r="SYX3" s="80"/>
      <c r="SYY3" s="80"/>
      <c r="SYZ3" s="80"/>
      <c r="SZA3" s="80"/>
      <c r="SZB3" s="80"/>
      <c r="SZC3" s="80"/>
      <c r="SZD3" s="80"/>
      <c r="SZE3" s="80"/>
      <c r="SZF3" s="80"/>
      <c r="SZG3" s="80"/>
      <c r="SZH3" s="80"/>
      <c r="SZI3" s="80"/>
      <c r="SZJ3" s="80"/>
      <c r="SZK3" s="80"/>
      <c r="SZL3" s="80"/>
      <c r="SZM3" s="80"/>
      <c r="SZN3" s="80"/>
      <c r="SZO3" s="80"/>
      <c r="SZP3" s="80"/>
      <c r="SZQ3" s="80"/>
      <c r="SZR3" s="80"/>
      <c r="SZS3" s="80"/>
      <c r="SZT3" s="80"/>
      <c r="SZU3" s="80"/>
      <c r="SZV3" s="80"/>
      <c r="SZW3" s="80"/>
      <c r="SZX3" s="80"/>
      <c r="SZY3" s="80"/>
      <c r="SZZ3" s="80"/>
      <c r="TAA3" s="80"/>
      <c r="TAB3" s="80"/>
      <c r="TAC3" s="80"/>
      <c r="TAD3" s="80"/>
      <c r="TAE3" s="80"/>
      <c r="TAF3" s="80"/>
      <c r="TAG3" s="80"/>
      <c r="TAH3" s="80"/>
      <c r="TAI3" s="80"/>
      <c r="TAJ3" s="80"/>
      <c r="TAK3" s="80"/>
      <c r="TAL3" s="80"/>
      <c r="TAM3" s="80"/>
      <c r="TAN3" s="80"/>
      <c r="TAO3" s="80"/>
      <c r="TAP3" s="80"/>
      <c r="TAQ3" s="80"/>
      <c r="TAR3" s="80"/>
      <c r="TAS3" s="80"/>
      <c r="TAT3" s="80"/>
      <c r="TAU3" s="80"/>
      <c r="TAV3" s="80"/>
      <c r="TAW3" s="80"/>
      <c r="TAX3" s="80"/>
      <c r="TAY3" s="80"/>
      <c r="TAZ3" s="80"/>
      <c r="TBA3" s="80"/>
      <c r="TBB3" s="80"/>
      <c r="TBC3" s="80"/>
      <c r="TBD3" s="80"/>
      <c r="TBE3" s="80"/>
      <c r="TBF3" s="80"/>
      <c r="TBG3" s="80"/>
      <c r="TBH3" s="80"/>
      <c r="TBI3" s="80"/>
      <c r="TBJ3" s="80"/>
      <c r="TBK3" s="80"/>
      <c r="TBL3" s="80"/>
      <c r="TBM3" s="80"/>
      <c r="TBN3" s="80"/>
      <c r="TBO3" s="80"/>
      <c r="TBP3" s="80"/>
      <c r="TBQ3" s="80"/>
      <c r="TBR3" s="80"/>
      <c r="TBS3" s="80"/>
      <c r="TBT3" s="80"/>
      <c r="TBU3" s="80"/>
      <c r="TBV3" s="80"/>
      <c r="TBW3" s="80"/>
      <c r="TBX3" s="80"/>
      <c r="TBY3" s="80"/>
      <c r="TBZ3" s="80"/>
      <c r="TCA3" s="80"/>
      <c r="TCB3" s="80"/>
      <c r="TCC3" s="80"/>
      <c r="TCD3" s="80"/>
      <c r="TCE3" s="80"/>
      <c r="TCF3" s="80"/>
      <c r="TCG3" s="80"/>
      <c r="TCH3" s="80"/>
      <c r="TCI3" s="80"/>
      <c r="TCJ3" s="80"/>
      <c r="TCK3" s="80"/>
      <c r="TCL3" s="80"/>
      <c r="TCM3" s="80"/>
      <c r="TCN3" s="80"/>
      <c r="TCO3" s="80"/>
      <c r="TCP3" s="80"/>
      <c r="TCQ3" s="80"/>
      <c r="TCR3" s="80"/>
      <c r="TCS3" s="80"/>
      <c r="TCT3" s="80"/>
      <c r="TCU3" s="80"/>
      <c r="TCV3" s="80"/>
      <c r="TCW3" s="80"/>
      <c r="TCX3" s="80"/>
      <c r="TCY3" s="80"/>
      <c r="TCZ3" s="80"/>
      <c r="TDA3" s="80"/>
      <c r="TDB3" s="80"/>
      <c r="TDC3" s="80"/>
      <c r="TDD3" s="80"/>
      <c r="TDE3" s="80"/>
      <c r="TDF3" s="80"/>
      <c r="TDG3" s="80"/>
      <c r="TDH3" s="80"/>
      <c r="TDI3" s="80"/>
      <c r="TDJ3" s="80"/>
      <c r="TDK3" s="80"/>
      <c r="TDL3" s="80"/>
      <c r="TDM3" s="80"/>
      <c r="TDN3" s="80"/>
      <c r="TDO3" s="80"/>
      <c r="TDP3" s="80"/>
      <c r="TDQ3" s="80"/>
      <c r="TDR3" s="80"/>
      <c r="TDS3" s="80"/>
      <c r="TDT3" s="80"/>
      <c r="TDU3" s="80"/>
      <c r="TDV3" s="80"/>
      <c r="TDW3" s="80"/>
      <c r="TDX3" s="80"/>
      <c r="TDY3" s="80"/>
      <c r="TDZ3" s="80"/>
      <c r="TEA3" s="80"/>
      <c r="TEB3" s="80"/>
      <c r="TEC3" s="80"/>
      <c r="TED3" s="80"/>
      <c r="TEE3" s="80"/>
      <c r="TEF3" s="80"/>
      <c r="TEG3" s="80"/>
      <c r="TEH3" s="80"/>
      <c r="TEI3" s="80"/>
      <c r="TEJ3" s="80"/>
      <c r="TEK3" s="80"/>
      <c r="TEL3" s="80"/>
      <c r="TEM3" s="80"/>
      <c r="TEN3" s="80"/>
      <c r="TEO3" s="80"/>
      <c r="TEP3" s="80"/>
      <c r="TEQ3" s="80"/>
      <c r="TER3" s="80"/>
      <c r="TES3" s="80"/>
      <c r="TET3" s="80"/>
      <c r="TEU3" s="80"/>
      <c r="TEV3" s="80"/>
      <c r="TEW3" s="80"/>
      <c r="TEX3" s="80"/>
      <c r="TEY3" s="80"/>
      <c r="TEZ3" s="80"/>
      <c r="TFA3" s="80"/>
      <c r="TFB3" s="80"/>
      <c r="TFC3" s="80"/>
      <c r="TFD3" s="80"/>
      <c r="TFE3" s="80"/>
      <c r="TFF3" s="80"/>
      <c r="TFG3" s="80"/>
      <c r="TFH3" s="80"/>
      <c r="TFI3" s="80"/>
      <c r="TFJ3" s="80"/>
      <c r="TFK3" s="80"/>
      <c r="TFL3" s="80"/>
      <c r="TFM3" s="80"/>
      <c r="TFN3" s="80"/>
      <c r="TFO3" s="80"/>
      <c r="TFP3" s="80"/>
      <c r="TFQ3" s="80"/>
      <c r="TFR3" s="80"/>
      <c r="TFS3" s="80"/>
      <c r="TFT3" s="80"/>
      <c r="TFU3" s="80"/>
      <c r="TFV3" s="80"/>
      <c r="TFW3" s="80"/>
      <c r="TFX3" s="80"/>
      <c r="TFY3" s="80"/>
      <c r="TFZ3" s="80"/>
      <c r="TGA3" s="80"/>
      <c r="TGB3" s="80"/>
      <c r="TGC3" s="80"/>
      <c r="TGD3" s="80"/>
      <c r="TGE3" s="80"/>
      <c r="TGF3" s="80"/>
      <c r="TGG3" s="80"/>
      <c r="TGH3" s="80"/>
      <c r="TGI3" s="80"/>
      <c r="TGJ3" s="80"/>
      <c r="TGK3" s="80"/>
      <c r="TGL3" s="80"/>
      <c r="TGM3" s="80"/>
      <c r="TGN3" s="80"/>
      <c r="TGO3" s="80"/>
      <c r="TGP3" s="80"/>
      <c r="TGQ3" s="80"/>
      <c r="TGR3" s="80"/>
      <c r="TGS3" s="80"/>
      <c r="TGT3" s="80"/>
      <c r="TGU3" s="80"/>
      <c r="TGV3" s="80"/>
      <c r="TGW3" s="80"/>
      <c r="TGX3" s="80"/>
      <c r="TGY3" s="80"/>
      <c r="TGZ3" s="80"/>
      <c r="THA3" s="80"/>
      <c r="THB3" s="80"/>
      <c r="THC3" s="80"/>
      <c r="THD3" s="80"/>
      <c r="THE3" s="80"/>
      <c r="THF3" s="80"/>
      <c r="THG3" s="80"/>
      <c r="THH3" s="80"/>
      <c r="THI3" s="80"/>
      <c r="THJ3" s="80"/>
      <c r="THK3" s="80"/>
      <c r="THL3" s="80"/>
      <c r="THM3" s="80"/>
      <c r="THN3" s="80"/>
      <c r="THO3" s="80"/>
      <c r="THP3" s="80"/>
      <c r="THQ3" s="80"/>
      <c r="THR3" s="80"/>
      <c r="THS3" s="80"/>
      <c r="THT3" s="80"/>
      <c r="THU3" s="80"/>
      <c r="THV3" s="80"/>
      <c r="THW3" s="80"/>
      <c r="THX3" s="80"/>
      <c r="THY3" s="80"/>
      <c r="THZ3" s="80"/>
      <c r="TIA3" s="80"/>
      <c r="TIB3" s="80"/>
      <c r="TIC3" s="80"/>
      <c r="TID3" s="80"/>
      <c r="TIE3" s="80"/>
      <c r="TIF3" s="80"/>
      <c r="TIG3" s="80"/>
      <c r="TIH3" s="80"/>
      <c r="TII3" s="80"/>
      <c r="TIJ3" s="80"/>
      <c r="TIK3" s="80"/>
      <c r="TIL3" s="80"/>
      <c r="TIM3" s="80"/>
      <c r="TIN3" s="80"/>
      <c r="TIO3" s="80"/>
      <c r="TIP3" s="80"/>
      <c r="TIQ3" s="80"/>
      <c r="TIR3" s="80"/>
      <c r="TIS3" s="80"/>
      <c r="TIT3" s="80"/>
      <c r="TIU3" s="80"/>
      <c r="TIV3" s="80"/>
      <c r="TIW3" s="80"/>
      <c r="TIX3" s="80"/>
      <c r="TIY3" s="80"/>
      <c r="TIZ3" s="80"/>
      <c r="TJA3" s="80"/>
      <c r="TJB3" s="80"/>
      <c r="TJC3" s="80"/>
      <c r="TJD3" s="80"/>
      <c r="TJE3" s="80"/>
      <c r="TJF3" s="80"/>
      <c r="TJG3" s="80"/>
      <c r="TJH3" s="80"/>
      <c r="TJI3" s="80"/>
      <c r="TJJ3" s="80"/>
      <c r="TJK3" s="80"/>
      <c r="TJL3" s="80"/>
      <c r="TJM3" s="80"/>
      <c r="TJN3" s="80"/>
      <c r="TJO3" s="80"/>
      <c r="TJP3" s="80"/>
      <c r="TJQ3" s="80"/>
      <c r="TJR3" s="80"/>
      <c r="TJS3" s="80"/>
      <c r="TJT3" s="80"/>
      <c r="TJU3" s="80"/>
      <c r="TJV3" s="80"/>
      <c r="TJW3" s="80"/>
      <c r="TJX3" s="80"/>
      <c r="TJY3" s="80"/>
      <c r="TJZ3" s="80"/>
      <c r="TKA3" s="80"/>
      <c r="TKB3" s="80"/>
      <c r="TKC3" s="80"/>
      <c r="TKD3" s="80"/>
      <c r="TKE3" s="80"/>
      <c r="TKF3" s="80"/>
      <c r="TKG3" s="80"/>
      <c r="TKH3" s="80"/>
      <c r="TKI3" s="80"/>
      <c r="TKJ3" s="80"/>
      <c r="TKK3" s="80"/>
      <c r="TKL3" s="80"/>
      <c r="TKM3" s="80"/>
      <c r="TKN3" s="80"/>
      <c r="TKO3" s="80"/>
      <c r="TKP3" s="80"/>
      <c r="TKQ3" s="80"/>
      <c r="TKR3" s="80"/>
      <c r="TKS3" s="80"/>
      <c r="TKT3" s="80"/>
      <c r="TKU3" s="80"/>
      <c r="TKV3" s="80"/>
      <c r="TKW3" s="80"/>
      <c r="TKX3" s="80"/>
      <c r="TKY3" s="80"/>
      <c r="TKZ3" s="80"/>
      <c r="TLA3" s="80"/>
      <c r="TLB3" s="80"/>
      <c r="TLC3" s="80"/>
      <c r="TLD3" s="80"/>
      <c r="TLE3" s="80"/>
      <c r="TLF3" s="80"/>
      <c r="TLG3" s="80"/>
      <c r="TLH3" s="80"/>
      <c r="TLI3" s="80"/>
      <c r="TLJ3" s="80"/>
      <c r="TLK3" s="80"/>
      <c r="TLL3" s="80"/>
      <c r="TLM3" s="80"/>
      <c r="TLN3" s="80"/>
      <c r="TLO3" s="80"/>
      <c r="TLP3" s="80"/>
      <c r="TLQ3" s="80"/>
      <c r="TLR3" s="80"/>
      <c r="TLS3" s="80"/>
      <c r="TLT3" s="80"/>
      <c r="TLU3" s="80"/>
      <c r="TLV3" s="80"/>
      <c r="TLW3" s="80"/>
      <c r="TLX3" s="80"/>
      <c r="TLY3" s="80"/>
      <c r="TLZ3" s="80"/>
      <c r="TMA3" s="80"/>
      <c r="TMB3" s="80"/>
      <c r="TMC3" s="80"/>
      <c r="TMD3" s="80"/>
      <c r="TME3" s="80"/>
      <c r="TMF3" s="80"/>
      <c r="TMG3" s="80"/>
      <c r="TMH3" s="80"/>
      <c r="TMI3" s="80"/>
      <c r="TMJ3" s="80"/>
      <c r="TMK3" s="80"/>
      <c r="TML3" s="80"/>
      <c r="TMM3" s="80"/>
      <c r="TMN3" s="80"/>
      <c r="TMO3" s="80"/>
      <c r="TMP3" s="80"/>
      <c r="TMQ3" s="80"/>
      <c r="TMR3" s="80"/>
      <c r="TMS3" s="80"/>
      <c r="TMT3" s="80"/>
      <c r="TMU3" s="80"/>
      <c r="TMV3" s="80"/>
      <c r="TMW3" s="80"/>
      <c r="TMX3" s="80"/>
      <c r="TMY3" s="80"/>
      <c r="TMZ3" s="80"/>
      <c r="TNA3" s="80"/>
      <c r="TNB3" s="80"/>
      <c r="TNC3" s="80"/>
      <c r="TND3" s="80"/>
      <c r="TNE3" s="80"/>
      <c r="TNF3" s="80"/>
      <c r="TNG3" s="80"/>
      <c r="TNH3" s="80"/>
      <c r="TNI3" s="80"/>
      <c r="TNJ3" s="80"/>
      <c r="TNK3" s="80"/>
      <c r="TNL3" s="80"/>
      <c r="TNM3" s="80"/>
      <c r="TNN3" s="80"/>
      <c r="TNO3" s="80"/>
      <c r="TNP3" s="80"/>
      <c r="TNQ3" s="80"/>
      <c r="TNR3" s="80"/>
      <c r="TNS3" s="80"/>
      <c r="TNT3" s="80"/>
      <c r="TNU3" s="80"/>
      <c r="TNV3" s="80"/>
      <c r="TNW3" s="80"/>
      <c r="TNX3" s="80"/>
      <c r="TNY3" s="80"/>
      <c r="TNZ3" s="80"/>
      <c r="TOA3" s="80"/>
      <c r="TOB3" s="80"/>
      <c r="TOC3" s="80"/>
      <c r="TOD3" s="80"/>
      <c r="TOE3" s="80"/>
      <c r="TOF3" s="80"/>
      <c r="TOG3" s="80"/>
      <c r="TOH3" s="80"/>
      <c r="TOI3" s="80"/>
      <c r="TOJ3" s="80"/>
      <c r="TOK3" s="80"/>
      <c r="TOL3" s="80"/>
      <c r="TOM3" s="80"/>
      <c r="TON3" s="80"/>
      <c r="TOO3" s="80"/>
      <c r="TOP3" s="80"/>
      <c r="TOQ3" s="80"/>
      <c r="TOR3" s="80"/>
      <c r="TOS3" s="80"/>
      <c r="TOT3" s="80"/>
      <c r="TOU3" s="80"/>
      <c r="TOV3" s="80"/>
      <c r="TOW3" s="80"/>
      <c r="TOX3" s="80"/>
      <c r="TOY3" s="80"/>
      <c r="TOZ3" s="80"/>
      <c r="TPA3" s="80"/>
      <c r="TPB3" s="80"/>
      <c r="TPC3" s="80"/>
      <c r="TPD3" s="80"/>
      <c r="TPE3" s="80"/>
      <c r="TPF3" s="80"/>
      <c r="TPG3" s="80"/>
      <c r="TPH3" s="80"/>
      <c r="TPI3" s="80"/>
      <c r="TPJ3" s="80"/>
      <c r="TPK3" s="80"/>
      <c r="TPL3" s="80"/>
      <c r="TPM3" s="80"/>
      <c r="TPN3" s="80"/>
      <c r="TPO3" s="80"/>
      <c r="TPP3" s="80"/>
      <c r="TPQ3" s="80"/>
      <c r="TPR3" s="80"/>
      <c r="TPS3" s="80"/>
      <c r="TPT3" s="80"/>
      <c r="TPU3" s="80"/>
      <c r="TPV3" s="80"/>
      <c r="TPW3" s="80"/>
      <c r="TPX3" s="80"/>
      <c r="TPY3" s="80"/>
      <c r="TPZ3" s="80"/>
      <c r="TQA3" s="80"/>
      <c r="TQB3" s="80"/>
      <c r="TQC3" s="80"/>
      <c r="TQD3" s="80"/>
      <c r="TQE3" s="80"/>
      <c r="TQF3" s="80"/>
      <c r="TQG3" s="80"/>
      <c r="TQH3" s="80"/>
      <c r="TQI3" s="80"/>
      <c r="TQJ3" s="80"/>
      <c r="TQK3" s="80"/>
      <c r="TQL3" s="80"/>
      <c r="TQM3" s="80"/>
      <c r="TQN3" s="80"/>
      <c r="TQO3" s="80"/>
      <c r="TQP3" s="80"/>
      <c r="TQQ3" s="80"/>
      <c r="TQR3" s="80"/>
      <c r="TQS3" s="80"/>
      <c r="TQT3" s="80"/>
      <c r="TQU3" s="80"/>
      <c r="TQV3" s="80"/>
      <c r="TQW3" s="80"/>
      <c r="TQX3" s="80"/>
      <c r="TQY3" s="80"/>
      <c r="TQZ3" s="80"/>
      <c r="TRA3" s="80"/>
      <c r="TRB3" s="80"/>
      <c r="TRC3" s="80"/>
      <c r="TRD3" s="80"/>
      <c r="TRE3" s="80"/>
      <c r="TRF3" s="80"/>
      <c r="TRG3" s="80"/>
      <c r="TRH3" s="80"/>
      <c r="TRI3" s="80"/>
      <c r="TRJ3" s="80"/>
      <c r="TRK3" s="80"/>
      <c r="TRL3" s="80"/>
      <c r="TRM3" s="80"/>
      <c r="TRN3" s="80"/>
      <c r="TRO3" s="80"/>
      <c r="TRP3" s="80"/>
      <c r="TRQ3" s="80"/>
      <c r="TRR3" s="80"/>
      <c r="TRS3" s="80"/>
      <c r="TRT3" s="80"/>
      <c r="TRU3" s="80"/>
      <c r="TRV3" s="80"/>
      <c r="TRW3" s="80"/>
      <c r="TRX3" s="80"/>
      <c r="TRY3" s="80"/>
      <c r="TRZ3" s="80"/>
      <c r="TSA3" s="80"/>
      <c r="TSB3" s="80"/>
      <c r="TSC3" s="80"/>
      <c r="TSD3" s="80"/>
      <c r="TSE3" s="80"/>
      <c r="TSF3" s="80"/>
      <c r="TSG3" s="80"/>
      <c r="TSH3" s="80"/>
      <c r="TSI3" s="80"/>
      <c r="TSJ3" s="80"/>
      <c r="TSK3" s="80"/>
      <c r="TSL3" s="80"/>
      <c r="TSM3" s="80"/>
      <c r="TSN3" s="80"/>
      <c r="TSO3" s="80"/>
      <c r="TSP3" s="80"/>
      <c r="TSQ3" s="80"/>
      <c r="TSR3" s="80"/>
      <c r="TSS3" s="80"/>
      <c r="TST3" s="80"/>
      <c r="TSU3" s="80"/>
      <c r="TSV3" s="80"/>
      <c r="TSW3" s="80"/>
      <c r="TSX3" s="80"/>
      <c r="TSY3" s="80"/>
      <c r="TSZ3" s="80"/>
      <c r="TTA3" s="80"/>
      <c r="TTB3" s="80"/>
      <c r="TTC3" s="80"/>
      <c r="TTD3" s="80"/>
      <c r="TTE3" s="80"/>
      <c r="TTF3" s="80"/>
      <c r="TTG3" s="80"/>
      <c r="TTH3" s="80"/>
      <c r="TTI3" s="80"/>
      <c r="TTJ3" s="80"/>
      <c r="TTK3" s="80"/>
      <c r="TTL3" s="80"/>
      <c r="TTM3" s="80"/>
      <c r="TTN3" s="80"/>
      <c r="TTO3" s="80"/>
      <c r="TTP3" s="80"/>
      <c r="TTQ3" s="80"/>
      <c r="TTR3" s="80"/>
      <c r="TTS3" s="80"/>
      <c r="TTT3" s="80"/>
      <c r="TTU3" s="80"/>
      <c r="TTV3" s="80"/>
      <c r="TTW3" s="80"/>
      <c r="TTX3" s="80"/>
      <c r="TTY3" s="80"/>
      <c r="TTZ3" s="80"/>
      <c r="TUA3" s="80"/>
      <c r="TUB3" s="80"/>
      <c r="TUC3" s="80"/>
      <c r="TUD3" s="80"/>
      <c r="TUE3" s="80"/>
      <c r="TUF3" s="80"/>
      <c r="TUG3" s="80"/>
      <c r="TUH3" s="80"/>
      <c r="TUI3" s="80"/>
      <c r="TUJ3" s="80"/>
      <c r="TUK3" s="80"/>
      <c r="TUL3" s="80"/>
      <c r="TUM3" s="80"/>
      <c r="TUN3" s="80"/>
      <c r="TUO3" s="80"/>
      <c r="TUP3" s="80"/>
      <c r="TUQ3" s="80"/>
      <c r="TUR3" s="80"/>
      <c r="TUS3" s="80"/>
      <c r="TUT3" s="80"/>
      <c r="TUU3" s="80"/>
      <c r="TUV3" s="80"/>
      <c r="TUW3" s="80"/>
      <c r="TUX3" s="80"/>
      <c r="TUY3" s="80"/>
      <c r="TUZ3" s="80"/>
      <c r="TVA3" s="80"/>
      <c r="TVB3" s="80"/>
      <c r="TVC3" s="80"/>
      <c r="TVD3" s="80"/>
      <c r="TVE3" s="80"/>
      <c r="TVF3" s="80"/>
      <c r="TVG3" s="80"/>
      <c r="TVH3" s="80"/>
      <c r="TVI3" s="80"/>
      <c r="TVJ3" s="80"/>
      <c r="TVK3" s="80"/>
      <c r="TVL3" s="80"/>
      <c r="TVM3" s="80"/>
      <c r="TVN3" s="80"/>
      <c r="TVO3" s="80"/>
      <c r="TVP3" s="80"/>
      <c r="TVQ3" s="80"/>
      <c r="TVR3" s="80"/>
      <c r="TVS3" s="80"/>
      <c r="TVT3" s="80"/>
      <c r="TVU3" s="80"/>
      <c r="TVV3" s="80"/>
      <c r="TVW3" s="80"/>
      <c r="TVX3" s="80"/>
      <c r="TVY3" s="80"/>
      <c r="TVZ3" s="80"/>
      <c r="TWA3" s="80"/>
      <c r="TWB3" s="80"/>
      <c r="TWC3" s="80"/>
      <c r="TWD3" s="80"/>
      <c r="TWE3" s="80"/>
      <c r="TWF3" s="80"/>
      <c r="TWG3" s="80"/>
      <c r="TWH3" s="80"/>
      <c r="TWI3" s="80"/>
      <c r="TWJ3" s="80"/>
      <c r="TWK3" s="80"/>
      <c r="TWL3" s="80"/>
      <c r="TWM3" s="80"/>
      <c r="TWN3" s="80"/>
      <c r="TWO3" s="80"/>
      <c r="TWP3" s="80"/>
      <c r="TWQ3" s="80"/>
      <c r="TWR3" s="80"/>
      <c r="TWS3" s="80"/>
      <c r="TWT3" s="80"/>
      <c r="TWU3" s="80"/>
      <c r="TWV3" s="80"/>
      <c r="TWW3" s="80"/>
      <c r="TWX3" s="80"/>
      <c r="TWY3" s="80"/>
      <c r="TWZ3" s="80"/>
      <c r="TXA3" s="80"/>
      <c r="TXB3" s="80"/>
      <c r="TXC3" s="80"/>
      <c r="TXD3" s="80"/>
      <c r="TXE3" s="80"/>
      <c r="TXF3" s="80"/>
      <c r="TXG3" s="80"/>
      <c r="TXH3" s="80"/>
      <c r="TXI3" s="80"/>
      <c r="TXJ3" s="80"/>
      <c r="TXK3" s="80"/>
      <c r="TXL3" s="80"/>
      <c r="TXM3" s="80"/>
      <c r="TXN3" s="80"/>
      <c r="TXO3" s="80"/>
      <c r="TXP3" s="80"/>
      <c r="TXQ3" s="80"/>
      <c r="TXR3" s="80"/>
      <c r="TXS3" s="80"/>
      <c r="TXT3" s="80"/>
      <c r="TXU3" s="80"/>
      <c r="TXV3" s="80"/>
      <c r="TXW3" s="80"/>
      <c r="TXX3" s="80"/>
      <c r="TXY3" s="80"/>
      <c r="TXZ3" s="80"/>
      <c r="TYA3" s="80"/>
      <c r="TYB3" s="80"/>
      <c r="TYC3" s="80"/>
      <c r="TYD3" s="80"/>
      <c r="TYE3" s="80"/>
      <c r="TYF3" s="80"/>
      <c r="TYG3" s="80"/>
      <c r="TYH3" s="80"/>
      <c r="TYI3" s="80"/>
      <c r="TYJ3" s="80"/>
      <c r="TYK3" s="80"/>
      <c r="TYL3" s="80"/>
      <c r="TYM3" s="80"/>
      <c r="TYN3" s="80"/>
      <c r="TYO3" s="80"/>
      <c r="TYP3" s="80"/>
      <c r="TYQ3" s="80"/>
      <c r="TYR3" s="80"/>
      <c r="TYS3" s="80"/>
      <c r="TYT3" s="80"/>
      <c r="TYU3" s="80"/>
      <c r="TYV3" s="80"/>
      <c r="TYW3" s="80"/>
      <c r="TYX3" s="80"/>
      <c r="TYY3" s="80"/>
      <c r="TYZ3" s="80"/>
      <c r="TZA3" s="80"/>
      <c r="TZB3" s="80"/>
      <c r="TZC3" s="80"/>
      <c r="TZD3" s="80"/>
      <c r="TZE3" s="80"/>
      <c r="TZF3" s="80"/>
      <c r="TZG3" s="80"/>
      <c r="TZH3" s="80"/>
      <c r="TZI3" s="80"/>
      <c r="TZJ3" s="80"/>
      <c r="TZK3" s="80"/>
      <c r="TZL3" s="80"/>
      <c r="TZM3" s="80"/>
      <c r="TZN3" s="80"/>
      <c r="TZO3" s="80"/>
      <c r="TZP3" s="80"/>
      <c r="TZQ3" s="80"/>
      <c r="TZR3" s="80"/>
      <c r="TZS3" s="80"/>
      <c r="TZT3" s="80"/>
      <c r="TZU3" s="80"/>
      <c r="TZV3" s="80"/>
      <c r="TZW3" s="80"/>
      <c r="TZX3" s="80"/>
      <c r="TZY3" s="80"/>
      <c r="TZZ3" s="80"/>
      <c r="UAA3" s="80"/>
      <c r="UAB3" s="80"/>
      <c r="UAC3" s="80"/>
      <c r="UAD3" s="80"/>
      <c r="UAE3" s="80"/>
      <c r="UAF3" s="80"/>
      <c r="UAG3" s="80"/>
      <c r="UAH3" s="80"/>
      <c r="UAI3" s="80"/>
      <c r="UAJ3" s="80"/>
      <c r="UAK3" s="80"/>
      <c r="UAL3" s="80"/>
      <c r="UAM3" s="80"/>
      <c r="UAN3" s="80"/>
      <c r="UAO3" s="80"/>
      <c r="UAP3" s="80"/>
      <c r="UAQ3" s="80"/>
      <c r="UAR3" s="80"/>
      <c r="UAS3" s="80"/>
      <c r="UAT3" s="80"/>
      <c r="UAU3" s="80"/>
      <c r="UAV3" s="80"/>
      <c r="UAW3" s="80"/>
      <c r="UAX3" s="80"/>
      <c r="UAY3" s="80"/>
      <c r="UAZ3" s="80"/>
      <c r="UBA3" s="80"/>
      <c r="UBB3" s="80"/>
      <c r="UBC3" s="80"/>
      <c r="UBD3" s="80"/>
      <c r="UBE3" s="80"/>
      <c r="UBF3" s="80"/>
      <c r="UBG3" s="80"/>
      <c r="UBH3" s="80"/>
      <c r="UBI3" s="80"/>
      <c r="UBJ3" s="80"/>
      <c r="UBK3" s="80"/>
      <c r="UBL3" s="80"/>
      <c r="UBM3" s="80"/>
      <c r="UBN3" s="80"/>
      <c r="UBO3" s="80"/>
      <c r="UBP3" s="80"/>
      <c r="UBQ3" s="80"/>
      <c r="UBR3" s="80"/>
      <c r="UBS3" s="80"/>
      <c r="UBT3" s="80"/>
      <c r="UBU3" s="80"/>
      <c r="UBV3" s="80"/>
      <c r="UBW3" s="80"/>
      <c r="UBX3" s="80"/>
      <c r="UBY3" s="80"/>
      <c r="UBZ3" s="80"/>
      <c r="UCA3" s="80"/>
      <c r="UCB3" s="80"/>
      <c r="UCC3" s="80"/>
      <c r="UCD3" s="80"/>
      <c r="UCE3" s="80"/>
      <c r="UCF3" s="80"/>
      <c r="UCG3" s="80"/>
      <c r="UCH3" s="80"/>
      <c r="UCI3" s="80"/>
      <c r="UCJ3" s="80"/>
      <c r="UCK3" s="80"/>
      <c r="UCL3" s="80"/>
      <c r="UCM3" s="80"/>
      <c r="UCN3" s="80"/>
      <c r="UCO3" s="80"/>
      <c r="UCP3" s="80"/>
      <c r="UCQ3" s="80"/>
      <c r="UCR3" s="80"/>
      <c r="UCS3" s="80"/>
      <c r="UCT3" s="80"/>
      <c r="UCU3" s="80"/>
      <c r="UCV3" s="80"/>
      <c r="UCW3" s="80"/>
      <c r="UCX3" s="80"/>
      <c r="UCY3" s="80"/>
      <c r="UCZ3" s="80"/>
      <c r="UDA3" s="80"/>
      <c r="UDB3" s="80"/>
      <c r="UDC3" s="80"/>
      <c r="UDD3" s="80"/>
      <c r="UDE3" s="80"/>
      <c r="UDF3" s="80"/>
      <c r="UDG3" s="80"/>
      <c r="UDH3" s="80"/>
      <c r="UDI3" s="80"/>
      <c r="UDJ3" s="80"/>
      <c r="UDK3" s="80"/>
      <c r="UDL3" s="80"/>
      <c r="UDM3" s="80"/>
      <c r="UDN3" s="80"/>
      <c r="UDO3" s="80"/>
      <c r="UDP3" s="80"/>
      <c r="UDQ3" s="80"/>
      <c r="UDR3" s="80"/>
      <c r="UDS3" s="80"/>
      <c r="UDT3" s="80"/>
      <c r="UDU3" s="80"/>
      <c r="UDV3" s="80"/>
      <c r="UDW3" s="80"/>
      <c r="UDX3" s="80"/>
      <c r="UDY3" s="80"/>
      <c r="UDZ3" s="80"/>
      <c r="UEA3" s="80"/>
      <c r="UEB3" s="80"/>
      <c r="UEC3" s="80"/>
      <c r="UED3" s="80"/>
      <c r="UEE3" s="80"/>
      <c r="UEF3" s="80"/>
      <c r="UEG3" s="80"/>
      <c r="UEH3" s="80"/>
      <c r="UEI3" s="80"/>
      <c r="UEJ3" s="80"/>
      <c r="UEK3" s="80"/>
      <c r="UEL3" s="80"/>
      <c r="UEM3" s="80"/>
      <c r="UEN3" s="80"/>
      <c r="UEO3" s="80"/>
      <c r="UEP3" s="80"/>
      <c r="UEQ3" s="80"/>
      <c r="UER3" s="80"/>
      <c r="UES3" s="80"/>
      <c r="UET3" s="80"/>
      <c r="UEU3" s="80"/>
      <c r="UEV3" s="80"/>
      <c r="UEW3" s="80"/>
      <c r="UEX3" s="80"/>
      <c r="UEY3" s="80"/>
      <c r="UEZ3" s="80"/>
      <c r="UFA3" s="80"/>
      <c r="UFB3" s="80"/>
      <c r="UFC3" s="80"/>
      <c r="UFD3" s="80"/>
      <c r="UFE3" s="80"/>
      <c r="UFF3" s="80"/>
      <c r="UFG3" s="80"/>
      <c r="UFH3" s="80"/>
      <c r="UFI3" s="80"/>
      <c r="UFJ3" s="80"/>
      <c r="UFK3" s="80"/>
      <c r="UFL3" s="80"/>
      <c r="UFM3" s="80"/>
      <c r="UFN3" s="80"/>
      <c r="UFO3" s="80"/>
      <c r="UFP3" s="80"/>
      <c r="UFQ3" s="80"/>
      <c r="UFR3" s="80"/>
      <c r="UFS3" s="80"/>
      <c r="UFT3" s="80"/>
      <c r="UFU3" s="80"/>
      <c r="UFV3" s="80"/>
      <c r="UFW3" s="80"/>
      <c r="UFX3" s="80"/>
      <c r="UFY3" s="80"/>
      <c r="UFZ3" s="80"/>
      <c r="UGA3" s="80"/>
      <c r="UGB3" s="80"/>
      <c r="UGC3" s="80"/>
      <c r="UGD3" s="80"/>
      <c r="UGE3" s="80"/>
      <c r="UGF3" s="80"/>
      <c r="UGG3" s="80"/>
      <c r="UGH3" s="80"/>
      <c r="UGI3" s="80"/>
      <c r="UGJ3" s="80"/>
      <c r="UGK3" s="80"/>
      <c r="UGL3" s="80"/>
      <c r="UGM3" s="80"/>
      <c r="UGN3" s="80"/>
      <c r="UGO3" s="80"/>
      <c r="UGP3" s="80"/>
      <c r="UGQ3" s="80"/>
      <c r="UGR3" s="80"/>
      <c r="UGS3" s="80"/>
      <c r="UGT3" s="80"/>
      <c r="UGU3" s="80"/>
      <c r="UGV3" s="80"/>
      <c r="UGW3" s="80"/>
      <c r="UGX3" s="80"/>
      <c r="UGY3" s="80"/>
      <c r="UGZ3" s="80"/>
      <c r="UHA3" s="80"/>
      <c r="UHB3" s="80"/>
      <c r="UHC3" s="80"/>
      <c r="UHD3" s="80"/>
      <c r="UHE3" s="80"/>
      <c r="UHF3" s="80"/>
      <c r="UHG3" s="80"/>
      <c r="UHH3" s="80"/>
      <c r="UHI3" s="80"/>
      <c r="UHJ3" s="80"/>
      <c r="UHK3" s="80"/>
      <c r="UHL3" s="80"/>
      <c r="UHM3" s="80"/>
      <c r="UHN3" s="80"/>
      <c r="UHO3" s="80"/>
      <c r="UHP3" s="80"/>
      <c r="UHQ3" s="80"/>
      <c r="UHR3" s="80"/>
      <c r="UHS3" s="80"/>
      <c r="UHT3" s="80"/>
      <c r="UHU3" s="80"/>
      <c r="UHV3" s="80"/>
      <c r="UHW3" s="80"/>
      <c r="UHX3" s="80"/>
      <c r="UHY3" s="80"/>
      <c r="UHZ3" s="80"/>
      <c r="UIA3" s="80"/>
      <c r="UIB3" s="80"/>
      <c r="UIC3" s="80"/>
      <c r="UID3" s="80"/>
      <c r="UIE3" s="80"/>
      <c r="UIF3" s="80"/>
      <c r="UIG3" s="80"/>
      <c r="UIH3" s="80"/>
      <c r="UII3" s="80"/>
      <c r="UIJ3" s="80"/>
      <c r="UIK3" s="80"/>
      <c r="UIL3" s="80"/>
      <c r="UIM3" s="80"/>
      <c r="UIN3" s="80"/>
      <c r="UIO3" s="80"/>
      <c r="UIP3" s="80"/>
      <c r="UIQ3" s="80"/>
      <c r="UIR3" s="80"/>
      <c r="UIS3" s="80"/>
      <c r="UIT3" s="80"/>
      <c r="UIU3" s="80"/>
      <c r="UIV3" s="80"/>
      <c r="UIW3" s="80"/>
      <c r="UIX3" s="80"/>
      <c r="UIY3" s="80"/>
      <c r="UIZ3" s="80"/>
      <c r="UJA3" s="80"/>
      <c r="UJB3" s="80"/>
      <c r="UJC3" s="80"/>
      <c r="UJD3" s="80"/>
      <c r="UJE3" s="80"/>
      <c r="UJF3" s="80"/>
      <c r="UJG3" s="80"/>
      <c r="UJH3" s="80"/>
      <c r="UJI3" s="80"/>
      <c r="UJJ3" s="80"/>
      <c r="UJK3" s="80"/>
      <c r="UJL3" s="80"/>
      <c r="UJM3" s="80"/>
      <c r="UJN3" s="80"/>
      <c r="UJO3" s="80"/>
      <c r="UJP3" s="80"/>
      <c r="UJQ3" s="80"/>
      <c r="UJR3" s="80"/>
      <c r="UJS3" s="80"/>
      <c r="UJT3" s="80"/>
      <c r="UJU3" s="80"/>
      <c r="UJV3" s="80"/>
      <c r="UJW3" s="80"/>
      <c r="UJX3" s="80"/>
      <c r="UJY3" s="80"/>
      <c r="UJZ3" s="80"/>
      <c r="UKA3" s="80"/>
      <c r="UKB3" s="80"/>
      <c r="UKC3" s="80"/>
      <c r="UKD3" s="80"/>
      <c r="UKE3" s="80"/>
      <c r="UKF3" s="80"/>
      <c r="UKG3" s="80"/>
      <c r="UKH3" s="80"/>
      <c r="UKI3" s="80"/>
      <c r="UKJ3" s="80"/>
      <c r="UKK3" s="80"/>
      <c r="UKL3" s="80"/>
      <c r="UKM3" s="80"/>
      <c r="UKN3" s="80"/>
      <c r="UKO3" s="80"/>
      <c r="UKP3" s="80"/>
      <c r="UKQ3" s="80"/>
      <c r="UKR3" s="80"/>
      <c r="UKS3" s="80"/>
      <c r="UKT3" s="80"/>
      <c r="UKU3" s="80"/>
      <c r="UKV3" s="80"/>
      <c r="UKW3" s="80"/>
      <c r="UKX3" s="80"/>
      <c r="UKY3" s="80"/>
      <c r="UKZ3" s="80"/>
      <c r="ULA3" s="80"/>
      <c r="ULB3" s="80"/>
      <c r="ULC3" s="80"/>
      <c r="ULD3" s="80"/>
      <c r="ULE3" s="80"/>
      <c r="ULF3" s="80"/>
      <c r="ULG3" s="80"/>
      <c r="ULH3" s="80"/>
      <c r="ULI3" s="80"/>
      <c r="ULJ3" s="80"/>
      <c r="ULK3" s="80"/>
      <c r="ULL3" s="80"/>
      <c r="ULM3" s="80"/>
      <c r="ULN3" s="80"/>
      <c r="ULO3" s="80"/>
      <c r="ULP3" s="80"/>
      <c r="ULQ3" s="80"/>
      <c r="ULR3" s="80"/>
      <c r="ULS3" s="80"/>
      <c r="ULT3" s="80"/>
      <c r="ULU3" s="80"/>
      <c r="ULV3" s="80"/>
      <c r="ULW3" s="80"/>
      <c r="ULX3" s="80"/>
      <c r="ULY3" s="80"/>
      <c r="ULZ3" s="80"/>
      <c r="UMA3" s="80"/>
      <c r="UMB3" s="80"/>
      <c r="UMC3" s="80"/>
      <c r="UMD3" s="80"/>
      <c r="UME3" s="80"/>
      <c r="UMF3" s="80"/>
      <c r="UMG3" s="80"/>
      <c r="UMH3" s="80"/>
      <c r="UMI3" s="80"/>
      <c r="UMJ3" s="80"/>
      <c r="UMK3" s="80"/>
      <c r="UML3" s="80"/>
      <c r="UMM3" s="80"/>
      <c r="UMN3" s="80"/>
      <c r="UMO3" s="80"/>
      <c r="UMP3" s="80"/>
      <c r="UMQ3" s="80"/>
      <c r="UMR3" s="80"/>
      <c r="UMS3" s="80"/>
      <c r="UMT3" s="80"/>
      <c r="UMU3" s="80"/>
      <c r="UMV3" s="80"/>
      <c r="UMW3" s="80"/>
      <c r="UMX3" s="80"/>
      <c r="UMY3" s="80"/>
      <c r="UMZ3" s="80"/>
      <c r="UNA3" s="80"/>
      <c r="UNB3" s="80"/>
      <c r="UNC3" s="80"/>
      <c r="UND3" s="80"/>
      <c r="UNE3" s="80"/>
      <c r="UNF3" s="80"/>
      <c r="UNG3" s="80"/>
      <c r="UNH3" s="80"/>
      <c r="UNI3" s="80"/>
      <c r="UNJ3" s="80"/>
      <c r="UNK3" s="80"/>
      <c r="UNL3" s="80"/>
      <c r="UNM3" s="80"/>
      <c r="UNN3" s="80"/>
      <c r="UNO3" s="80"/>
      <c r="UNP3" s="80"/>
      <c r="UNQ3" s="80"/>
      <c r="UNR3" s="80"/>
      <c r="UNS3" s="80"/>
      <c r="UNT3" s="80"/>
      <c r="UNU3" s="80"/>
      <c r="UNV3" s="80"/>
      <c r="UNW3" s="80"/>
      <c r="UNX3" s="80"/>
      <c r="UNY3" s="80"/>
      <c r="UNZ3" s="80"/>
      <c r="UOA3" s="80"/>
      <c r="UOB3" s="80"/>
      <c r="UOC3" s="80"/>
      <c r="UOD3" s="80"/>
      <c r="UOE3" s="80"/>
      <c r="UOF3" s="80"/>
      <c r="UOG3" s="80"/>
      <c r="UOH3" s="80"/>
      <c r="UOI3" s="80"/>
      <c r="UOJ3" s="80"/>
      <c r="UOK3" s="80"/>
      <c r="UOL3" s="80"/>
      <c r="UOM3" s="80"/>
      <c r="UON3" s="80"/>
      <c r="UOO3" s="80"/>
      <c r="UOP3" s="80"/>
      <c r="UOQ3" s="80"/>
      <c r="UOR3" s="80"/>
      <c r="UOS3" s="80"/>
      <c r="UOT3" s="80"/>
      <c r="UOU3" s="80"/>
      <c r="UOV3" s="80"/>
      <c r="UOW3" s="80"/>
      <c r="UOX3" s="80"/>
      <c r="UOY3" s="80"/>
      <c r="UOZ3" s="80"/>
      <c r="UPA3" s="80"/>
      <c r="UPB3" s="80"/>
      <c r="UPC3" s="80"/>
      <c r="UPD3" s="80"/>
      <c r="UPE3" s="80"/>
      <c r="UPF3" s="80"/>
      <c r="UPG3" s="80"/>
      <c r="UPH3" s="80"/>
      <c r="UPI3" s="80"/>
      <c r="UPJ3" s="80"/>
      <c r="UPK3" s="80"/>
      <c r="UPL3" s="80"/>
      <c r="UPM3" s="80"/>
      <c r="UPN3" s="80"/>
      <c r="UPO3" s="80"/>
      <c r="UPP3" s="80"/>
      <c r="UPQ3" s="80"/>
      <c r="UPR3" s="80"/>
      <c r="UPS3" s="80"/>
      <c r="UPT3" s="80"/>
      <c r="UPU3" s="80"/>
      <c r="UPV3" s="80"/>
      <c r="UPW3" s="80"/>
      <c r="UPX3" s="80"/>
      <c r="UPY3" s="80"/>
      <c r="UPZ3" s="80"/>
      <c r="UQA3" s="80"/>
      <c r="UQB3" s="80"/>
      <c r="UQC3" s="80"/>
      <c r="UQD3" s="80"/>
      <c r="UQE3" s="80"/>
      <c r="UQF3" s="80"/>
      <c r="UQG3" s="80"/>
      <c r="UQH3" s="80"/>
      <c r="UQI3" s="80"/>
      <c r="UQJ3" s="80"/>
      <c r="UQK3" s="80"/>
      <c r="UQL3" s="80"/>
      <c r="UQM3" s="80"/>
      <c r="UQN3" s="80"/>
      <c r="UQO3" s="80"/>
      <c r="UQP3" s="80"/>
      <c r="UQQ3" s="80"/>
      <c r="UQR3" s="80"/>
      <c r="UQS3" s="80"/>
      <c r="UQT3" s="80"/>
      <c r="UQU3" s="80"/>
      <c r="UQV3" s="80"/>
      <c r="UQW3" s="80"/>
      <c r="UQX3" s="80"/>
      <c r="UQY3" s="80"/>
      <c r="UQZ3" s="80"/>
      <c r="URA3" s="80"/>
      <c r="URB3" s="80"/>
      <c r="URC3" s="80"/>
      <c r="URD3" s="80"/>
      <c r="URE3" s="80"/>
      <c r="URF3" s="80"/>
      <c r="URG3" s="80"/>
      <c r="URH3" s="80"/>
      <c r="URI3" s="80"/>
      <c r="URJ3" s="80"/>
      <c r="URK3" s="80"/>
      <c r="URL3" s="80"/>
      <c r="URM3" s="80"/>
      <c r="URN3" s="80"/>
      <c r="URO3" s="80"/>
      <c r="URP3" s="80"/>
      <c r="URQ3" s="80"/>
      <c r="URR3" s="80"/>
      <c r="URS3" s="80"/>
      <c r="URT3" s="80"/>
      <c r="URU3" s="80"/>
      <c r="URV3" s="80"/>
      <c r="URW3" s="80"/>
      <c r="URX3" s="80"/>
      <c r="URY3" s="80"/>
      <c r="URZ3" s="80"/>
      <c r="USA3" s="80"/>
      <c r="USB3" s="80"/>
      <c r="USC3" s="80"/>
      <c r="USD3" s="80"/>
      <c r="USE3" s="80"/>
      <c r="USF3" s="80"/>
      <c r="USG3" s="80"/>
      <c r="USH3" s="80"/>
      <c r="USI3" s="80"/>
      <c r="USJ3" s="80"/>
      <c r="USK3" s="80"/>
      <c r="USL3" s="80"/>
      <c r="USM3" s="80"/>
      <c r="USN3" s="80"/>
      <c r="USO3" s="80"/>
      <c r="USP3" s="80"/>
      <c r="USQ3" s="80"/>
      <c r="USR3" s="80"/>
      <c r="USS3" s="80"/>
      <c r="UST3" s="80"/>
      <c r="USU3" s="80"/>
      <c r="USV3" s="80"/>
      <c r="USW3" s="80"/>
      <c r="USX3" s="80"/>
      <c r="USY3" s="80"/>
      <c r="USZ3" s="80"/>
      <c r="UTA3" s="80"/>
      <c r="UTB3" s="80"/>
      <c r="UTC3" s="80"/>
      <c r="UTD3" s="80"/>
      <c r="UTE3" s="80"/>
      <c r="UTF3" s="80"/>
      <c r="UTG3" s="80"/>
      <c r="UTH3" s="80"/>
      <c r="UTI3" s="80"/>
      <c r="UTJ3" s="80"/>
      <c r="UTK3" s="80"/>
      <c r="UTL3" s="80"/>
      <c r="UTM3" s="80"/>
      <c r="UTN3" s="80"/>
      <c r="UTO3" s="80"/>
      <c r="UTP3" s="80"/>
      <c r="UTQ3" s="80"/>
      <c r="UTR3" s="80"/>
      <c r="UTS3" s="80"/>
      <c r="UTT3" s="80"/>
      <c r="UTU3" s="80"/>
      <c r="UTV3" s="80"/>
      <c r="UTW3" s="80"/>
      <c r="UTX3" s="80"/>
      <c r="UTY3" s="80"/>
      <c r="UTZ3" s="80"/>
      <c r="UUA3" s="80"/>
      <c r="UUB3" s="80"/>
      <c r="UUC3" s="80"/>
      <c r="UUD3" s="80"/>
      <c r="UUE3" s="80"/>
      <c r="UUF3" s="80"/>
      <c r="UUG3" s="80"/>
      <c r="UUH3" s="80"/>
      <c r="UUI3" s="80"/>
      <c r="UUJ3" s="80"/>
      <c r="UUK3" s="80"/>
      <c r="UUL3" s="80"/>
      <c r="UUM3" s="80"/>
      <c r="UUN3" s="80"/>
      <c r="UUO3" s="80"/>
      <c r="UUP3" s="80"/>
      <c r="UUQ3" s="80"/>
      <c r="UUR3" s="80"/>
      <c r="UUS3" s="80"/>
      <c r="UUT3" s="80"/>
      <c r="UUU3" s="80"/>
      <c r="UUV3" s="80"/>
      <c r="UUW3" s="80"/>
      <c r="UUX3" s="80"/>
      <c r="UUY3" s="80"/>
      <c r="UUZ3" s="80"/>
      <c r="UVA3" s="80"/>
      <c r="UVB3" s="80"/>
      <c r="UVC3" s="80"/>
      <c r="UVD3" s="80"/>
      <c r="UVE3" s="80"/>
      <c r="UVF3" s="80"/>
      <c r="UVG3" s="80"/>
      <c r="UVH3" s="80"/>
      <c r="UVI3" s="80"/>
      <c r="UVJ3" s="80"/>
      <c r="UVK3" s="80"/>
      <c r="UVL3" s="80"/>
      <c r="UVM3" s="80"/>
      <c r="UVN3" s="80"/>
      <c r="UVO3" s="80"/>
      <c r="UVP3" s="80"/>
      <c r="UVQ3" s="80"/>
      <c r="UVR3" s="80"/>
      <c r="UVS3" s="80"/>
      <c r="UVT3" s="80"/>
      <c r="UVU3" s="80"/>
      <c r="UVV3" s="80"/>
      <c r="UVW3" s="80"/>
      <c r="UVX3" s="80"/>
      <c r="UVY3" s="80"/>
      <c r="UVZ3" s="80"/>
      <c r="UWA3" s="80"/>
      <c r="UWB3" s="80"/>
      <c r="UWC3" s="80"/>
      <c r="UWD3" s="80"/>
      <c r="UWE3" s="80"/>
      <c r="UWF3" s="80"/>
      <c r="UWG3" s="80"/>
      <c r="UWH3" s="80"/>
      <c r="UWI3" s="80"/>
      <c r="UWJ3" s="80"/>
      <c r="UWK3" s="80"/>
      <c r="UWL3" s="80"/>
      <c r="UWM3" s="80"/>
      <c r="UWN3" s="80"/>
      <c r="UWO3" s="80"/>
      <c r="UWP3" s="80"/>
      <c r="UWQ3" s="80"/>
      <c r="UWR3" s="80"/>
      <c r="UWS3" s="80"/>
      <c r="UWT3" s="80"/>
      <c r="UWU3" s="80"/>
      <c r="UWV3" s="80"/>
      <c r="UWW3" s="80"/>
      <c r="UWX3" s="80"/>
      <c r="UWY3" s="80"/>
      <c r="UWZ3" s="80"/>
      <c r="UXA3" s="80"/>
      <c r="UXB3" s="80"/>
      <c r="UXC3" s="80"/>
      <c r="UXD3" s="80"/>
      <c r="UXE3" s="80"/>
      <c r="UXF3" s="80"/>
      <c r="UXG3" s="80"/>
      <c r="UXH3" s="80"/>
      <c r="UXI3" s="80"/>
      <c r="UXJ3" s="80"/>
      <c r="UXK3" s="80"/>
      <c r="UXL3" s="80"/>
      <c r="UXM3" s="80"/>
      <c r="UXN3" s="80"/>
      <c r="UXO3" s="80"/>
      <c r="UXP3" s="80"/>
      <c r="UXQ3" s="80"/>
      <c r="UXR3" s="80"/>
      <c r="UXS3" s="80"/>
      <c r="UXT3" s="80"/>
      <c r="UXU3" s="80"/>
      <c r="UXV3" s="80"/>
      <c r="UXW3" s="80"/>
      <c r="UXX3" s="80"/>
      <c r="UXY3" s="80"/>
      <c r="UXZ3" s="80"/>
      <c r="UYA3" s="80"/>
      <c r="UYB3" s="80"/>
      <c r="UYC3" s="80"/>
      <c r="UYD3" s="80"/>
      <c r="UYE3" s="80"/>
      <c r="UYF3" s="80"/>
      <c r="UYG3" s="80"/>
      <c r="UYH3" s="80"/>
      <c r="UYI3" s="80"/>
      <c r="UYJ3" s="80"/>
      <c r="UYK3" s="80"/>
      <c r="UYL3" s="80"/>
      <c r="UYM3" s="80"/>
      <c r="UYN3" s="80"/>
      <c r="UYO3" s="80"/>
      <c r="UYP3" s="80"/>
      <c r="UYQ3" s="80"/>
      <c r="UYR3" s="80"/>
      <c r="UYS3" s="80"/>
      <c r="UYT3" s="80"/>
      <c r="UYU3" s="80"/>
      <c r="UYV3" s="80"/>
      <c r="UYW3" s="80"/>
      <c r="UYX3" s="80"/>
      <c r="UYY3" s="80"/>
      <c r="UYZ3" s="80"/>
      <c r="UZA3" s="80"/>
      <c r="UZB3" s="80"/>
      <c r="UZC3" s="80"/>
      <c r="UZD3" s="80"/>
      <c r="UZE3" s="80"/>
      <c r="UZF3" s="80"/>
      <c r="UZG3" s="80"/>
      <c r="UZH3" s="80"/>
      <c r="UZI3" s="80"/>
      <c r="UZJ3" s="80"/>
      <c r="UZK3" s="80"/>
      <c r="UZL3" s="80"/>
      <c r="UZM3" s="80"/>
      <c r="UZN3" s="80"/>
      <c r="UZO3" s="80"/>
      <c r="UZP3" s="80"/>
      <c r="UZQ3" s="80"/>
      <c r="UZR3" s="80"/>
      <c r="UZS3" s="80"/>
      <c r="UZT3" s="80"/>
      <c r="UZU3" s="80"/>
      <c r="UZV3" s="80"/>
      <c r="UZW3" s="80"/>
      <c r="UZX3" s="80"/>
      <c r="UZY3" s="80"/>
      <c r="UZZ3" s="80"/>
      <c r="VAA3" s="80"/>
      <c r="VAB3" s="80"/>
      <c r="VAC3" s="80"/>
      <c r="VAD3" s="80"/>
      <c r="VAE3" s="80"/>
      <c r="VAF3" s="80"/>
      <c r="VAG3" s="80"/>
      <c r="VAH3" s="80"/>
      <c r="VAI3" s="80"/>
      <c r="VAJ3" s="80"/>
      <c r="VAK3" s="80"/>
      <c r="VAL3" s="80"/>
      <c r="VAM3" s="80"/>
      <c r="VAN3" s="80"/>
      <c r="VAO3" s="80"/>
      <c r="VAP3" s="80"/>
      <c r="VAQ3" s="80"/>
      <c r="VAR3" s="80"/>
      <c r="VAS3" s="80"/>
      <c r="VAT3" s="80"/>
      <c r="VAU3" s="80"/>
      <c r="VAV3" s="80"/>
      <c r="VAW3" s="80"/>
      <c r="VAX3" s="80"/>
      <c r="VAY3" s="80"/>
      <c r="VAZ3" s="80"/>
      <c r="VBA3" s="80"/>
      <c r="VBB3" s="80"/>
      <c r="VBC3" s="80"/>
      <c r="VBD3" s="80"/>
      <c r="VBE3" s="80"/>
      <c r="VBF3" s="80"/>
      <c r="VBG3" s="80"/>
      <c r="VBH3" s="80"/>
      <c r="VBI3" s="80"/>
      <c r="VBJ3" s="80"/>
      <c r="VBK3" s="80"/>
      <c r="VBL3" s="80"/>
      <c r="VBM3" s="80"/>
      <c r="VBN3" s="80"/>
      <c r="VBO3" s="80"/>
      <c r="VBP3" s="80"/>
      <c r="VBQ3" s="80"/>
      <c r="VBR3" s="80"/>
      <c r="VBS3" s="80"/>
      <c r="VBT3" s="80"/>
      <c r="VBU3" s="80"/>
      <c r="VBV3" s="80"/>
      <c r="VBW3" s="80"/>
      <c r="VBX3" s="80"/>
      <c r="VBY3" s="80"/>
      <c r="VBZ3" s="80"/>
      <c r="VCA3" s="80"/>
      <c r="VCB3" s="80"/>
      <c r="VCC3" s="80"/>
      <c r="VCD3" s="80"/>
      <c r="VCE3" s="80"/>
      <c r="VCF3" s="80"/>
      <c r="VCG3" s="80"/>
      <c r="VCH3" s="80"/>
      <c r="VCI3" s="80"/>
      <c r="VCJ3" s="80"/>
      <c r="VCK3" s="80"/>
      <c r="VCL3" s="80"/>
      <c r="VCM3" s="80"/>
      <c r="VCN3" s="80"/>
      <c r="VCO3" s="80"/>
      <c r="VCP3" s="80"/>
      <c r="VCQ3" s="80"/>
      <c r="VCR3" s="80"/>
      <c r="VCS3" s="80"/>
      <c r="VCT3" s="80"/>
      <c r="VCU3" s="80"/>
      <c r="VCV3" s="80"/>
      <c r="VCW3" s="80"/>
      <c r="VCX3" s="80"/>
      <c r="VCY3" s="80"/>
      <c r="VCZ3" s="80"/>
      <c r="VDA3" s="80"/>
      <c r="VDB3" s="80"/>
      <c r="VDC3" s="80"/>
      <c r="VDD3" s="80"/>
      <c r="VDE3" s="80"/>
      <c r="VDF3" s="80"/>
      <c r="VDG3" s="80"/>
      <c r="VDH3" s="80"/>
      <c r="VDI3" s="80"/>
      <c r="VDJ3" s="80"/>
      <c r="VDK3" s="80"/>
      <c r="VDL3" s="80"/>
      <c r="VDM3" s="80"/>
      <c r="VDN3" s="80"/>
      <c r="VDO3" s="80"/>
      <c r="VDP3" s="80"/>
      <c r="VDQ3" s="80"/>
      <c r="VDR3" s="80"/>
      <c r="VDS3" s="80"/>
      <c r="VDT3" s="80"/>
      <c r="VDU3" s="80"/>
      <c r="VDV3" s="80"/>
      <c r="VDW3" s="80"/>
      <c r="VDX3" s="80"/>
      <c r="VDY3" s="80"/>
      <c r="VDZ3" s="80"/>
      <c r="VEA3" s="80"/>
      <c r="VEB3" s="80"/>
      <c r="VEC3" s="80"/>
      <c r="VED3" s="80"/>
      <c r="VEE3" s="80"/>
      <c r="VEF3" s="80"/>
      <c r="VEG3" s="80"/>
      <c r="VEH3" s="80"/>
      <c r="VEI3" s="80"/>
      <c r="VEJ3" s="80"/>
      <c r="VEK3" s="80"/>
      <c r="VEL3" s="80"/>
      <c r="VEM3" s="80"/>
      <c r="VEN3" s="80"/>
      <c r="VEO3" s="80"/>
      <c r="VEP3" s="80"/>
      <c r="VEQ3" s="80"/>
      <c r="VER3" s="80"/>
      <c r="VES3" s="80"/>
      <c r="VET3" s="80"/>
      <c r="VEU3" s="80"/>
      <c r="VEV3" s="80"/>
      <c r="VEW3" s="80"/>
      <c r="VEX3" s="80"/>
      <c r="VEY3" s="80"/>
      <c r="VEZ3" s="80"/>
      <c r="VFA3" s="80"/>
      <c r="VFB3" s="80"/>
      <c r="VFC3" s="80"/>
      <c r="VFD3" s="80"/>
      <c r="VFE3" s="80"/>
      <c r="VFF3" s="80"/>
      <c r="VFG3" s="80"/>
      <c r="VFH3" s="80"/>
      <c r="VFI3" s="80"/>
      <c r="VFJ3" s="80"/>
      <c r="VFK3" s="80"/>
      <c r="VFL3" s="80"/>
      <c r="VFM3" s="80"/>
      <c r="VFN3" s="80"/>
      <c r="VFO3" s="80"/>
      <c r="VFP3" s="80"/>
      <c r="VFQ3" s="80"/>
      <c r="VFR3" s="80"/>
      <c r="VFS3" s="80"/>
      <c r="VFT3" s="80"/>
      <c r="VFU3" s="80"/>
      <c r="VFV3" s="80"/>
      <c r="VFW3" s="80"/>
      <c r="VFX3" s="80"/>
      <c r="VFY3" s="80"/>
      <c r="VFZ3" s="80"/>
      <c r="VGA3" s="80"/>
      <c r="VGB3" s="80"/>
      <c r="VGC3" s="80"/>
      <c r="VGD3" s="80"/>
      <c r="VGE3" s="80"/>
      <c r="VGF3" s="80"/>
      <c r="VGG3" s="80"/>
      <c r="VGH3" s="80"/>
      <c r="VGI3" s="80"/>
      <c r="VGJ3" s="80"/>
      <c r="VGK3" s="80"/>
      <c r="VGL3" s="80"/>
      <c r="VGM3" s="80"/>
      <c r="VGN3" s="80"/>
      <c r="VGO3" s="80"/>
      <c r="VGP3" s="80"/>
      <c r="VGQ3" s="80"/>
      <c r="VGR3" s="80"/>
      <c r="VGS3" s="80"/>
      <c r="VGT3" s="80"/>
      <c r="VGU3" s="80"/>
      <c r="VGV3" s="80"/>
      <c r="VGW3" s="80"/>
      <c r="VGX3" s="80"/>
      <c r="VGY3" s="80"/>
      <c r="VGZ3" s="80"/>
      <c r="VHA3" s="80"/>
      <c r="VHB3" s="80"/>
      <c r="VHC3" s="80"/>
      <c r="VHD3" s="80"/>
      <c r="VHE3" s="80"/>
      <c r="VHF3" s="80"/>
      <c r="VHG3" s="80"/>
      <c r="VHH3" s="80"/>
      <c r="VHI3" s="80"/>
      <c r="VHJ3" s="80"/>
      <c r="VHK3" s="80"/>
      <c r="VHL3" s="80"/>
      <c r="VHM3" s="80"/>
      <c r="VHN3" s="80"/>
      <c r="VHO3" s="80"/>
      <c r="VHP3" s="80"/>
      <c r="VHQ3" s="80"/>
      <c r="VHR3" s="80"/>
      <c r="VHS3" s="80"/>
      <c r="VHT3" s="80"/>
      <c r="VHU3" s="80"/>
      <c r="VHV3" s="80"/>
      <c r="VHW3" s="80"/>
      <c r="VHX3" s="80"/>
      <c r="VHY3" s="80"/>
      <c r="VHZ3" s="80"/>
      <c r="VIA3" s="80"/>
      <c r="VIB3" s="80"/>
      <c r="VIC3" s="80"/>
      <c r="VID3" s="80"/>
      <c r="VIE3" s="80"/>
      <c r="VIF3" s="80"/>
      <c r="VIG3" s="80"/>
      <c r="VIH3" s="80"/>
      <c r="VII3" s="80"/>
      <c r="VIJ3" s="80"/>
      <c r="VIK3" s="80"/>
      <c r="VIL3" s="80"/>
      <c r="VIM3" s="80"/>
      <c r="VIN3" s="80"/>
      <c r="VIO3" s="80"/>
      <c r="VIP3" s="80"/>
      <c r="VIQ3" s="80"/>
      <c r="VIR3" s="80"/>
      <c r="VIS3" s="80"/>
      <c r="VIT3" s="80"/>
      <c r="VIU3" s="80"/>
      <c r="VIV3" s="80"/>
      <c r="VIW3" s="80"/>
      <c r="VIX3" s="80"/>
      <c r="VIY3" s="80"/>
      <c r="VIZ3" s="80"/>
      <c r="VJA3" s="80"/>
      <c r="VJB3" s="80"/>
      <c r="VJC3" s="80"/>
      <c r="VJD3" s="80"/>
      <c r="VJE3" s="80"/>
      <c r="VJF3" s="80"/>
      <c r="VJG3" s="80"/>
      <c r="VJH3" s="80"/>
      <c r="VJI3" s="80"/>
      <c r="VJJ3" s="80"/>
      <c r="VJK3" s="80"/>
      <c r="VJL3" s="80"/>
      <c r="VJM3" s="80"/>
      <c r="VJN3" s="80"/>
      <c r="VJO3" s="80"/>
      <c r="VJP3" s="80"/>
      <c r="VJQ3" s="80"/>
      <c r="VJR3" s="80"/>
      <c r="VJS3" s="80"/>
      <c r="VJT3" s="80"/>
      <c r="VJU3" s="80"/>
      <c r="VJV3" s="80"/>
      <c r="VJW3" s="80"/>
      <c r="VJX3" s="80"/>
      <c r="VJY3" s="80"/>
      <c r="VJZ3" s="80"/>
      <c r="VKA3" s="80"/>
      <c r="VKB3" s="80"/>
      <c r="VKC3" s="80"/>
      <c r="VKD3" s="80"/>
      <c r="VKE3" s="80"/>
      <c r="VKF3" s="80"/>
      <c r="VKG3" s="80"/>
      <c r="VKH3" s="80"/>
      <c r="VKI3" s="80"/>
      <c r="VKJ3" s="80"/>
      <c r="VKK3" s="80"/>
      <c r="VKL3" s="80"/>
      <c r="VKM3" s="80"/>
      <c r="VKN3" s="80"/>
      <c r="VKO3" s="80"/>
      <c r="VKP3" s="80"/>
      <c r="VKQ3" s="80"/>
      <c r="VKR3" s="80"/>
      <c r="VKS3" s="80"/>
      <c r="VKT3" s="80"/>
      <c r="VKU3" s="80"/>
      <c r="VKV3" s="80"/>
      <c r="VKW3" s="80"/>
      <c r="VKX3" s="80"/>
      <c r="VKY3" s="80"/>
      <c r="VKZ3" s="80"/>
      <c r="VLA3" s="80"/>
      <c r="VLB3" s="80"/>
      <c r="VLC3" s="80"/>
      <c r="VLD3" s="80"/>
      <c r="VLE3" s="80"/>
      <c r="VLF3" s="80"/>
      <c r="VLG3" s="80"/>
      <c r="VLH3" s="80"/>
      <c r="VLI3" s="80"/>
      <c r="VLJ3" s="80"/>
      <c r="VLK3" s="80"/>
      <c r="VLL3" s="80"/>
      <c r="VLM3" s="80"/>
      <c r="VLN3" s="80"/>
      <c r="VLO3" s="80"/>
      <c r="VLP3" s="80"/>
      <c r="VLQ3" s="80"/>
      <c r="VLR3" s="80"/>
      <c r="VLS3" s="80"/>
      <c r="VLT3" s="80"/>
      <c r="VLU3" s="80"/>
      <c r="VLV3" s="80"/>
      <c r="VLW3" s="80"/>
      <c r="VLX3" s="80"/>
      <c r="VLY3" s="80"/>
      <c r="VLZ3" s="80"/>
      <c r="VMA3" s="80"/>
      <c r="VMB3" s="80"/>
      <c r="VMC3" s="80"/>
      <c r="VMD3" s="80"/>
      <c r="VME3" s="80"/>
      <c r="VMF3" s="80"/>
      <c r="VMG3" s="80"/>
      <c r="VMH3" s="80"/>
      <c r="VMI3" s="80"/>
      <c r="VMJ3" s="80"/>
      <c r="VMK3" s="80"/>
      <c r="VML3" s="80"/>
      <c r="VMM3" s="80"/>
      <c r="VMN3" s="80"/>
      <c r="VMO3" s="80"/>
      <c r="VMP3" s="80"/>
      <c r="VMQ3" s="80"/>
      <c r="VMR3" s="80"/>
      <c r="VMS3" s="80"/>
      <c r="VMT3" s="80"/>
      <c r="VMU3" s="80"/>
      <c r="VMV3" s="80"/>
      <c r="VMW3" s="80"/>
      <c r="VMX3" s="80"/>
      <c r="VMY3" s="80"/>
      <c r="VMZ3" s="80"/>
      <c r="VNA3" s="80"/>
      <c r="VNB3" s="80"/>
      <c r="VNC3" s="80"/>
      <c r="VND3" s="80"/>
      <c r="VNE3" s="80"/>
      <c r="VNF3" s="80"/>
      <c r="VNG3" s="80"/>
      <c r="VNH3" s="80"/>
      <c r="VNI3" s="80"/>
      <c r="VNJ3" s="80"/>
      <c r="VNK3" s="80"/>
      <c r="VNL3" s="80"/>
      <c r="VNM3" s="80"/>
      <c r="VNN3" s="80"/>
      <c r="VNO3" s="80"/>
      <c r="VNP3" s="80"/>
      <c r="VNQ3" s="80"/>
      <c r="VNR3" s="80"/>
      <c r="VNS3" s="80"/>
      <c r="VNT3" s="80"/>
      <c r="VNU3" s="80"/>
      <c r="VNV3" s="80"/>
      <c r="VNW3" s="80"/>
      <c r="VNX3" s="80"/>
      <c r="VNY3" s="80"/>
      <c r="VNZ3" s="80"/>
      <c r="VOA3" s="80"/>
      <c r="VOB3" s="80"/>
      <c r="VOC3" s="80"/>
      <c r="VOD3" s="80"/>
      <c r="VOE3" s="80"/>
      <c r="VOF3" s="80"/>
      <c r="VOG3" s="80"/>
      <c r="VOH3" s="80"/>
      <c r="VOI3" s="80"/>
      <c r="VOJ3" s="80"/>
      <c r="VOK3" s="80"/>
      <c r="VOL3" s="80"/>
      <c r="VOM3" s="80"/>
      <c r="VON3" s="80"/>
      <c r="VOO3" s="80"/>
      <c r="VOP3" s="80"/>
      <c r="VOQ3" s="80"/>
      <c r="VOR3" s="80"/>
      <c r="VOS3" s="80"/>
      <c r="VOT3" s="80"/>
      <c r="VOU3" s="80"/>
      <c r="VOV3" s="80"/>
      <c r="VOW3" s="80"/>
      <c r="VOX3" s="80"/>
      <c r="VOY3" s="80"/>
      <c r="VOZ3" s="80"/>
      <c r="VPA3" s="80"/>
      <c r="VPB3" s="80"/>
      <c r="VPC3" s="80"/>
      <c r="VPD3" s="80"/>
      <c r="VPE3" s="80"/>
      <c r="VPF3" s="80"/>
      <c r="VPG3" s="80"/>
      <c r="VPH3" s="80"/>
      <c r="VPI3" s="80"/>
      <c r="VPJ3" s="80"/>
      <c r="VPK3" s="80"/>
      <c r="VPL3" s="80"/>
      <c r="VPM3" s="80"/>
      <c r="VPN3" s="80"/>
      <c r="VPO3" s="80"/>
      <c r="VPP3" s="80"/>
      <c r="VPQ3" s="80"/>
      <c r="VPR3" s="80"/>
      <c r="VPS3" s="80"/>
      <c r="VPT3" s="80"/>
      <c r="VPU3" s="80"/>
      <c r="VPV3" s="80"/>
      <c r="VPW3" s="80"/>
      <c r="VPX3" s="80"/>
      <c r="VPY3" s="80"/>
      <c r="VPZ3" s="80"/>
      <c r="VQA3" s="80"/>
      <c r="VQB3" s="80"/>
      <c r="VQC3" s="80"/>
      <c r="VQD3" s="80"/>
      <c r="VQE3" s="80"/>
      <c r="VQF3" s="80"/>
      <c r="VQG3" s="80"/>
      <c r="VQH3" s="80"/>
      <c r="VQI3" s="80"/>
      <c r="VQJ3" s="80"/>
      <c r="VQK3" s="80"/>
      <c r="VQL3" s="80"/>
      <c r="VQM3" s="80"/>
      <c r="VQN3" s="80"/>
      <c r="VQO3" s="80"/>
      <c r="VQP3" s="80"/>
      <c r="VQQ3" s="80"/>
      <c r="VQR3" s="80"/>
      <c r="VQS3" s="80"/>
      <c r="VQT3" s="80"/>
      <c r="VQU3" s="80"/>
      <c r="VQV3" s="80"/>
      <c r="VQW3" s="80"/>
      <c r="VQX3" s="80"/>
      <c r="VQY3" s="80"/>
      <c r="VQZ3" s="80"/>
      <c r="VRA3" s="80"/>
      <c r="VRB3" s="80"/>
      <c r="VRC3" s="80"/>
      <c r="VRD3" s="80"/>
      <c r="VRE3" s="80"/>
      <c r="VRF3" s="80"/>
      <c r="VRG3" s="80"/>
      <c r="VRH3" s="80"/>
      <c r="VRI3" s="80"/>
      <c r="VRJ3" s="80"/>
      <c r="VRK3" s="80"/>
      <c r="VRL3" s="80"/>
      <c r="VRM3" s="80"/>
      <c r="VRN3" s="80"/>
      <c r="VRO3" s="80"/>
      <c r="VRP3" s="80"/>
      <c r="VRQ3" s="80"/>
      <c r="VRR3" s="80"/>
      <c r="VRS3" s="80"/>
      <c r="VRT3" s="80"/>
      <c r="VRU3" s="80"/>
      <c r="VRV3" s="80"/>
      <c r="VRW3" s="80"/>
      <c r="VRX3" s="80"/>
      <c r="VRY3" s="80"/>
      <c r="VRZ3" s="80"/>
      <c r="VSA3" s="80"/>
      <c r="VSB3" s="80"/>
      <c r="VSC3" s="80"/>
      <c r="VSD3" s="80"/>
      <c r="VSE3" s="80"/>
      <c r="VSF3" s="80"/>
      <c r="VSG3" s="80"/>
      <c r="VSH3" s="80"/>
      <c r="VSI3" s="80"/>
      <c r="VSJ3" s="80"/>
      <c r="VSK3" s="80"/>
      <c r="VSL3" s="80"/>
      <c r="VSM3" s="80"/>
      <c r="VSN3" s="80"/>
      <c r="VSO3" s="80"/>
      <c r="VSP3" s="80"/>
      <c r="VSQ3" s="80"/>
      <c r="VSR3" s="80"/>
      <c r="VSS3" s="80"/>
      <c r="VST3" s="80"/>
      <c r="VSU3" s="80"/>
      <c r="VSV3" s="80"/>
      <c r="VSW3" s="80"/>
      <c r="VSX3" s="80"/>
      <c r="VSY3" s="80"/>
      <c r="VSZ3" s="80"/>
      <c r="VTA3" s="80"/>
      <c r="VTB3" s="80"/>
      <c r="VTC3" s="80"/>
      <c r="VTD3" s="80"/>
      <c r="VTE3" s="80"/>
      <c r="VTF3" s="80"/>
      <c r="VTG3" s="80"/>
      <c r="VTH3" s="80"/>
      <c r="VTI3" s="80"/>
      <c r="VTJ3" s="80"/>
      <c r="VTK3" s="80"/>
      <c r="VTL3" s="80"/>
      <c r="VTM3" s="80"/>
      <c r="VTN3" s="80"/>
      <c r="VTO3" s="80"/>
      <c r="VTP3" s="80"/>
      <c r="VTQ3" s="80"/>
      <c r="VTR3" s="80"/>
      <c r="VTS3" s="80"/>
      <c r="VTT3" s="80"/>
      <c r="VTU3" s="80"/>
      <c r="VTV3" s="80"/>
      <c r="VTW3" s="80"/>
      <c r="VTX3" s="80"/>
      <c r="VTY3" s="80"/>
      <c r="VTZ3" s="80"/>
      <c r="VUA3" s="80"/>
      <c r="VUB3" s="80"/>
      <c r="VUC3" s="80"/>
      <c r="VUD3" s="80"/>
      <c r="VUE3" s="80"/>
      <c r="VUF3" s="80"/>
      <c r="VUG3" s="80"/>
      <c r="VUH3" s="80"/>
      <c r="VUI3" s="80"/>
      <c r="VUJ3" s="80"/>
      <c r="VUK3" s="80"/>
      <c r="VUL3" s="80"/>
      <c r="VUM3" s="80"/>
      <c r="VUN3" s="80"/>
      <c r="VUO3" s="80"/>
      <c r="VUP3" s="80"/>
      <c r="VUQ3" s="80"/>
      <c r="VUR3" s="80"/>
      <c r="VUS3" s="80"/>
      <c r="VUT3" s="80"/>
      <c r="VUU3" s="80"/>
      <c r="VUV3" s="80"/>
      <c r="VUW3" s="80"/>
      <c r="VUX3" s="80"/>
      <c r="VUY3" s="80"/>
      <c r="VUZ3" s="80"/>
      <c r="VVA3" s="80"/>
      <c r="VVB3" s="80"/>
      <c r="VVC3" s="80"/>
      <c r="VVD3" s="80"/>
      <c r="VVE3" s="80"/>
      <c r="VVF3" s="80"/>
      <c r="VVG3" s="80"/>
      <c r="VVH3" s="80"/>
      <c r="VVI3" s="80"/>
      <c r="VVJ3" s="80"/>
      <c r="VVK3" s="80"/>
      <c r="VVL3" s="80"/>
      <c r="VVM3" s="80"/>
      <c r="VVN3" s="80"/>
      <c r="VVO3" s="80"/>
      <c r="VVP3" s="80"/>
      <c r="VVQ3" s="80"/>
      <c r="VVR3" s="80"/>
      <c r="VVS3" s="80"/>
      <c r="VVT3" s="80"/>
      <c r="VVU3" s="80"/>
      <c r="VVV3" s="80"/>
      <c r="VVW3" s="80"/>
      <c r="VVX3" s="80"/>
      <c r="VVY3" s="80"/>
      <c r="VVZ3" s="80"/>
      <c r="VWA3" s="80"/>
      <c r="VWB3" s="80"/>
      <c r="VWC3" s="80"/>
      <c r="VWD3" s="80"/>
      <c r="VWE3" s="80"/>
      <c r="VWF3" s="80"/>
      <c r="VWG3" s="80"/>
      <c r="VWH3" s="80"/>
      <c r="VWI3" s="80"/>
      <c r="VWJ3" s="80"/>
      <c r="VWK3" s="80"/>
      <c r="VWL3" s="80"/>
      <c r="VWM3" s="80"/>
      <c r="VWN3" s="80"/>
      <c r="VWO3" s="80"/>
      <c r="VWP3" s="80"/>
      <c r="VWQ3" s="80"/>
      <c r="VWR3" s="80"/>
      <c r="VWS3" s="80"/>
      <c r="VWT3" s="80"/>
      <c r="VWU3" s="80"/>
      <c r="VWV3" s="80"/>
      <c r="VWW3" s="80"/>
      <c r="VWX3" s="80"/>
      <c r="VWY3" s="80"/>
      <c r="VWZ3" s="80"/>
      <c r="VXA3" s="80"/>
      <c r="VXB3" s="80"/>
      <c r="VXC3" s="80"/>
      <c r="VXD3" s="80"/>
      <c r="VXE3" s="80"/>
      <c r="VXF3" s="80"/>
      <c r="VXG3" s="80"/>
      <c r="VXH3" s="80"/>
      <c r="VXI3" s="80"/>
      <c r="VXJ3" s="80"/>
      <c r="VXK3" s="80"/>
      <c r="VXL3" s="80"/>
      <c r="VXM3" s="80"/>
      <c r="VXN3" s="80"/>
      <c r="VXO3" s="80"/>
      <c r="VXP3" s="80"/>
      <c r="VXQ3" s="80"/>
      <c r="VXR3" s="80"/>
      <c r="VXS3" s="80"/>
      <c r="VXT3" s="80"/>
      <c r="VXU3" s="80"/>
      <c r="VXV3" s="80"/>
      <c r="VXW3" s="80"/>
      <c r="VXX3" s="80"/>
      <c r="VXY3" s="80"/>
      <c r="VXZ3" s="80"/>
      <c r="VYA3" s="80"/>
      <c r="VYB3" s="80"/>
      <c r="VYC3" s="80"/>
      <c r="VYD3" s="80"/>
      <c r="VYE3" s="80"/>
      <c r="VYF3" s="80"/>
      <c r="VYG3" s="80"/>
      <c r="VYH3" s="80"/>
      <c r="VYI3" s="80"/>
      <c r="VYJ3" s="80"/>
      <c r="VYK3" s="80"/>
      <c r="VYL3" s="80"/>
      <c r="VYM3" s="80"/>
      <c r="VYN3" s="80"/>
      <c r="VYO3" s="80"/>
      <c r="VYP3" s="80"/>
      <c r="VYQ3" s="80"/>
      <c r="VYR3" s="80"/>
      <c r="VYS3" s="80"/>
      <c r="VYT3" s="80"/>
      <c r="VYU3" s="80"/>
      <c r="VYV3" s="80"/>
      <c r="VYW3" s="80"/>
      <c r="VYX3" s="80"/>
      <c r="VYY3" s="80"/>
      <c r="VYZ3" s="80"/>
      <c r="VZA3" s="80"/>
      <c r="VZB3" s="80"/>
      <c r="VZC3" s="80"/>
      <c r="VZD3" s="80"/>
      <c r="VZE3" s="80"/>
      <c r="VZF3" s="80"/>
      <c r="VZG3" s="80"/>
      <c r="VZH3" s="80"/>
      <c r="VZI3" s="80"/>
      <c r="VZJ3" s="80"/>
      <c r="VZK3" s="80"/>
      <c r="VZL3" s="80"/>
      <c r="VZM3" s="80"/>
      <c r="VZN3" s="80"/>
      <c r="VZO3" s="80"/>
      <c r="VZP3" s="80"/>
      <c r="VZQ3" s="80"/>
      <c r="VZR3" s="80"/>
      <c r="VZS3" s="80"/>
      <c r="VZT3" s="80"/>
      <c r="VZU3" s="80"/>
      <c r="VZV3" s="80"/>
      <c r="VZW3" s="80"/>
      <c r="VZX3" s="80"/>
      <c r="VZY3" s="80"/>
      <c r="VZZ3" s="80"/>
      <c r="WAA3" s="80"/>
      <c r="WAB3" s="80"/>
      <c r="WAC3" s="80"/>
      <c r="WAD3" s="80"/>
      <c r="WAE3" s="80"/>
      <c r="WAF3" s="80"/>
      <c r="WAG3" s="80"/>
      <c r="WAH3" s="80"/>
      <c r="WAI3" s="80"/>
      <c r="WAJ3" s="80"/>
      <c r="WAK3" s="80"/>
      <c r="WAL3" s="80"/>
      <c r="WAM3" s="80"/>
      <c r="WAN3" s="80"/>
      <c r="WAO3" s="80"/>
      <c r="WAP3" s="80"/>
      <c r="WAQ3" s="80"/>
      <c r="WAR3" s="80"/>
      <c r="WAS3" s="80"/>
      <c r="WAT3" s="80"/>
      <c r="WAU3" s="80"/>
      <c r="WAV3" s="80"/>
      <c r="WAW3" s="80"/>
      <c r="WAX3" s="80"/>
      <c r="WAY3" s="80"/>
      <c r="WAZ3" s="80"/>
      <c r="WBA3" s="80"/>
      <c r="WBB3" s="80"/>
      <c r="WBC3" s="80"/>
      <c r="WBD3" s="80"/>
      <c r="WBE3" s="80"/>
      <c r="WBF3" s="80"/>
      <c r="WBG3" s="80"/>
      <c r="WBH3" s="80"/>
      <c r="WBI3" s="80"/>
      <c r="WBJ3" s="80"/>
      <c r="WBK3" s="80"/>
      <c r="WBL3" s="80"/>
      <c r="WBM3" s="80"/>
      <c r="WBN3" s="80"/>
      <c r="WBO3" s="80"/>
      <c r="WBP3" s="80"/>
      <c r="WBQ3" s="80"/>
      <c r="WBR3" s="80"/>
      <c r="WBS3" s="80"/>
      <c r="WBT3" s="80"/>
      <c r="WBU3" s="80"/>
      <c r="WBV3" s="80"/>
      <c r="WBW3" s="80"/>
      <c r="WBX3" s="80"/>
      <c r="WBY3" s="80"/>
      <c r="WBZ3" s="80"/>
      <c r="WCA3" s="80"/>
      <c r="WCB3" s="80"/>
      <c r="WCC3" s="80"/>
      <c r="WCD3" s="80"/>
      <c r="WCE3" s="80"/>
      <c r="WCF3" s="80"/>
      <c r="WCG3" s="80"/>
      <c r="WCH3" s="80"/>
      <c r="WCI3" s="80"/>
      <c r="WCJ3" s="80"/>
      <c r="WCK3" s="80"/>
      <c r="WCL3" s="80"/>
      <c r="WCM3" s="80"/>
      <c r="WCN3" s="80"/>
      <c r="WCO3" s="80"/>
      <c r="WCP3" s="80"/>
      <c r="WCQ3" s="80"/>
      <c r="WCR3" s="80"/>
      <c r="WCS3" s="80"/>
      <c r="WCT3" s="80"/>
      <c r="WCU3" s="80"/>
      <c r="WCV3" s="80"/>
      <c r="WCW3" s="80"/>
      <c r="WCX3" s="80"/>
      <c r="WCY3" s="80"/>
      <c r="WCZ3" s="80"/>
      <c r="WDA3" s="80"/>
      <c r="WDB3" s="80"/>
      <c r="WDC3" s="80"/>
      <c r="WDD3" s="80"/>
      <c r="WDE3" s="80"/>
      <c r="WDF3" s="80"/>
      <c r="WDG3" s="80"/>
      <c r="WDH3" s="80"/>
      <c r="WDI3" s="80"/>
      <c r="WDJ3" s="80"/>
      <c r="WDK3" s="80"/>
      <c r="WDL3" s="80"/>
      <c r="WDM3" s="80"/>
      <c r="WDN3" s="80"/>
      <c r="WDO3" s="80"/>
      <c r="WDP3" s="80"/>
      <c r="WDQ3" s="80"/>
      <c r="WDR3" s="80"/>
      <c r="WDS3" s="80"/>
      <c r="WDT3" s="80"/>
      <c r="WDU3" s="80"/>
      <c r="WDV3" s="80"/>
      <c r="WDW3" s="80"/>
      <c r="WDX3" s="80"/>
      <c r="WDY3" s="80"/>
      <c r="WDZ3" s="80"/>
      <c r="WEA3" s="80"/>
      <c r="WEB3" s="80"/>
      <c r="WEC3" s="80"/>
      <c r="WED3" s="80"/>
      <c r="WEE3" s="80"/>
      <c r="WEF3" s="80"/>
      <c r="WEG3" s="80"/>
      <c r="WEH3" s="80"/>
      <c r="WEI3" s="80"/>
      <c r="WEJ3" s="80"/>
      <c r="WEK3" s="80"/>
      <c r="WEL3" s="80"/>
      <c r="WEM3" s="80"/>
      <c r="WEN3" s="80"/>
      <c r="WEO3" s="80"/>
      <c r="WEP3" s="80"/>
      <c r="WEQ3" s="80"/>
      <c r="WER3" s="80"/>
      <c r="WES3" s="80"/>
      <c r="WET3" s="80"/>
      <c r="WEU3" s="80"/>
      <c r="WEV3" s="80"/>
      <c r="WEW3" s="80"/>
      <c r="WEX3" s="80"/>
      <c r="WEY3" s="80"/>
      <c r="WEZ3" s="80"/>
      <c r="WFA3" s="80"/>
      <c r="WFB3" s="80"/>
      <c r="WFC3" s="80"/>
      <c r="WFD3" s="80"/>
      <c r="WFE3" s="80"/>
      <c r="WFF3" s="80"/>
      <c r="WFG3" s="80"/>
      <c r="WFH3" s="80"/>
      <c r="WFI3" s="80"/>
      <c r="WFJ3" s="80"/>
      <c r="WFK3" s="80"/>
      <c r="WFL3" s="80"/>
      <c r="WFM3" s="80"/>
      <c r="WFN3" s="80"/>
      <c r="WFO3" s="80"/>
      <c r="WFP3" s="80"/>
      <c r="WFQ3" s="80"/>
      <c r="WFR3" s="80"/>
      <c r="WFS3" s="80"/>
      <c r="WFT3" s="80"/>
      <c r="WFU3" s="80"/>
      <c r="WFV3" s="80"/>
      <c r="WFW3" s="80"/>
      <c r="WFX3" s="80"/>
      <c r="WFY3" s="80"/>
      <c r="WFZ3" s="80"/>
      <c r="WGA3" s="80"/>
      <c r="WGB3" s="80"/>
      <c r="WGC3" s="80"/>
      <c r="WGD3" s="80"/>
      <c r="WGE3" s="80"/>
      <c r="WGF3" s="80"/>
      <c r="WGG3" s="80"/>
      <c r="WGH3" s="80"/>
      <c r="WGI3" s="80"/>
      <c r="WGJ3" s="80"/>
      <c r="WGK3" s="80"/>
      <c r="WGL3" s="80"/>
      <c r="WGM3" s="80"/>
      <c r="WGN3" s="80"/>
      <c r="WGO3" s="80"/>
      <c r="WGP3" s="80"/>
      <c r="WGQ3" s="80"/>
      <c r="WGR3" s="80"/>
      <c r="WGS3" s="80"/>
      <c r="WGT3" s="80"/>
      <c r="WGU3" s="80"/>
      <c r="WGV3" s="80"/>
      <c r="WGW3" s="80"/>
      <c r="WGX3" s="80"/>
      <c r="WGY3" s="80"/>
      <c r="WGZ3" s="80"/>
      <c r="WHA3" s="80"/>
      <c r="WHB3" s="80"/>
      <c r="WHC3" s="80"/>
      <c r="WHD3" s="80"/>
      <c r="WHE3" s="80"/>
      <c r="WHF3" s="80"/>
      <c r="WHG3" s="80"/>
      <c r="WHH3" s="80"/>
      <c r="WHI3" s="80"/>
      <c r="WHJ3" s="80"/>
      <c r="WHK3" s="80"/>
      <c r="WHL3" s="80"/>
      <c r="WHM3" s="80"/>
      <c r="WHN3" s="80"/>
      <c r="WHO3" s="80"/>
      <c r="WHP3" s="80"/>
      <c r="WHQ3" s="80"/>
      <c r="WHR3" s="80"/>
      <c r="WHS3" s="80"/>
      <c r="WHT3" s="80"/>
      <c r="WHU3" s="80"/>
      <c r="WHV3" s="80"/>
      <c r="WHW3" s="80"/>
      <c r="WHX3" s="80"/>
      <c r="WHY3" s="80"/>
      <c r="WHZ3" s="80"/>
      <c r="WIA3" s="80"/>
      <c r="WIB3" s="80"/>
      <c r="WIC3" s="80"/>
      <c r="WID3" s="80"/>
      <c r="WIE3" s="80"/>
      <c r="WIF3" s="80"/>
      <c r="WIG3" s="80"/>
      <c r="WIH3" s="80"/>
      <c r="WII3" s="80"/>
      <c r="WIJ3" s="80"/>
      <c r="WIK3" s="80"/>
      <c r="WIL3" s="80"/>
      <c r="WIM3" s="80"/>
      <c r="WIN3" s="80"/>
      <c r="WIO3" s="80"/>
      <c r="WIP3" s="80"/>
      <c r="WIQ3" s="80"/>
      <c r="WIR3" s="80"/>
      <c r="WIS3" s="80"/>
      <c r="WIT3" s="80"/>
      <c r="WIU3" s="80"/>
      <c r="WIV3" s="80"/>
      <c r="WIW3" s="80"/>
      <c r="WIX3" s="80"/>
      <c r="WIY3" s="80"/>
      <c r="WIZ3" s="80"/>
      <c r="WJA3" s="80"/>
      <c r="WJB3" s="80"/>
      <c r="WJC3" s="80"/>
      <c r="WJD3" s="80"/>
      <c r="WJE3" s="80"/>
      <c r="WJF3" s="80"/>
      <c r="WJG3" s="80"/>
      <c r="WJH3" s="80"/>
      <c r="WJI3" s="80"/>
      <c r="WJJ3" s="80"/>
      <c r="WJK3" s="80"/>
      <c r="WJL3" s="80"/>
      <c r="WJM3" s="80"/>
      <c r="WJN3" s="80"/>
      <c r="WJO3" s="80"/>
      <c r="WJP3" s="80"/>
      <c r="WJQ3" s="80"/>
      <c r="WJR3" s="80"/>
      <c r="WJS3" s="80"/>
      <c r="WJT3" s="80"/>
      <c r="WJU3" s="80"/>
      <c r="WJV3" s="80"/>
      <c r="WJW3" s="80"/>
      <c r="WJX3" s="80"/>
      <c r="WJY3" s="80"/>
      <c r="WJZ3" s="80"/>
      <c r="WKA3" s="80"/>
      <c r="WKB3" s="80"/>
      <c r="WKC3" s="80"/>
      <c r="WKD3" s="80"/>
      <c r="WKE3" s="80"/>
      <c r="WKF3" s="80"/>
      <c r="WKG3" s="80"/>
      <c r="WKH3" s="80"/>
      <c r="WKI3" s="80"/>
      <c r="WKJ3" s="80"/>
      <c r="WKK3" s="80"/>
      <c r="WKL3" s="80"/>
      <c r="WKM3" s="80"/>
      <c r="WKN3" s="80"/>
      <c r="WKO3" s="80"/>
      <c r="WKP3" s="80"/>
      <c r="WKQ3" s="80"/>
      <c r="WKR3" s="80"/>
      <c r="WKS3" s="80"/>
      <c r="WKT3" s="80"/>
      <c r="WKU3" s="80"/>
      <c r="WKV3" s="80"/>
      <c r="WKW3" s="80"/>
      <c r="WKX3" s="80"/>
      <c r="WKY3" s="80"/>
      <c r="WKZ3" s="80"/>
      <c r="WLA3" s="80"/>
      <c r="WLB3" s="80"/>
      <c r="WLC3" s="80"/>
      <c r="WLD3" s="80"/>
      <c r="WLE3" s="80"/>
      <c r="WLF3" s="80"/>
      <c r="WLG3" s="80"/>
      <c r="WLH3" s="80"/>
      <c r="WLI3" s="80"/>
      <c r="WLJ3" s="80"/>
      <c r="WLK3" s="80"/>
      <c r="WLL3" s="80"/>
      <c r="WLM3" s="80"/>
      <c r="WLN3" s="80"/>
      <c r="WLO3" s="80"/>
      <c r="WLP3" s="80"/>
      <c r="WLQ3" s="80"/>
      <c r="WLR3" s="80"/>
      <c r="WLS3" s="80"/>
      <c r="WLT3" s="80"/>
      <c r="WLU3" s="80"/>
      <c r="WLV3" s="80"/>
      <c r="WLW3" s="80"/>
      <c r="WLX3" s="80"/>
      <c r="WLY3" s="80"/>
      <c r="WLZ3" s="80"/>
      <c r="WMA3" s="80"/>
      <c r="WMB3" s="80"/>
      <c r="WMC3" s="80"/>
      <c r="WMD3" s="80"/>
      <c r="WME3" s="80"/>
      <c r="WMF3" s="80"/>
      <c r="WMG3" s="80"/>
      <c r="WMH3" s="80"/>
      <c r="WMI3" s="80"/>
      <c r="WMJ3" s="80"/>
      <c r="WMK3" s="80"/>
      <c r="WML3" s="80"/>
      <c r="WMM3" s="80"/>
      <c r="WMN3" s="80"/>
      <c r="WMO3" s="80"/>
      <c r="WMP3" s="80"/>
      <c r="WMQ3" s="80"/>
      <c r="WMR3" s="80"/>
      <c r="WMS3" s="80"/>
      <c r="WMT3" s="80"/>
      <c r="WMU3" s="80"/>
      <c r="WMV3" s="80"/>
      <c r="WMW3" s="80"/>
      <c r="WMX3" s="80"/>
      <c r="WMY3" s="80"/>
      <c r="WMZ3" s="80"/>
      <c r="WNA3" s="80"/>
      <c r="WNB3" s="80"/>
      <c r="WNC3" s="80"/>
      <c r="WND3" s="80"/>
      <c r="WNE3" s="80"/>
      <c r="WNF3" s="80"/>
      <c r="WNG3" s="80"/>
      <c r="WNH3" s="80"/>
      <c r="WNI3" s="80"/>
      <c r="WNJ3" s="80"/>
      <c r="WNK3" s="80"/>
      <c r="WNL3" s="80"/>
      <c r="WNM3" s="80"/>
      <c r="WNN3" s="80"/>
      <c r="WNO3" s="80"/>
      <c r="WNP3" s="80"/>
      <c r="WNQ3" s="80"/>
      <c r="WNR3" s="80"/>
      <c r="WNS3" s="80"/>
      <c r="WNT3" s="80"/>
      <c r="WNU3" s="80"/>
      <c r="WNV3" s="80"/>
      <c r="WNW3" s="80"/>
      <c r="WNX3" s="80"/>
      <c r="WNY3" s="80"/>
      <c r="WNZ3" s="80"/>
      <c r="WOA3" s="80"/>
      <c r="WOB3" s="80"/>
      <c r="WOC3" s="80"/>
      <c r="WOD3" s="80"/>
      <c r="WOE3" s="80"/>
      <c r="WOF3" s="80"/>
      <c r="WOG3" s="80"/>
      <c r="WOH3" s="80"/>
      <c r="WOI3" s="80"/>
      <c r="WOJ3" s="80"/>
      <c r="WOK3" s="80"/>
      <c r="WOL3" s="80"/>
      <c r="WOM3" s="80"/>
      <c r="WON3" s="80"/>
      <c r="WOO3" s="80"/>
      <c r="WOP3" s="80"/>
      <c r="WOQ3" s="80"/>
      <c r="WOR3" s="80"/>
      <c r="WOS3" s="80"/>
      <c r="WOT3" s="80"/>
      <c r="WOU3" s="80"/>
      <c r="WOV3" s="80"/>
      <c r="WOW3" s="80"/>
      <c r="WOX3" s="80"/>
      <c r="WOY3" s="80"/>
      <c r="WOZ3" s="80"/>
      <c r="WPA3" s="80"/>
      <c r="WPB3" s="80"/>
      <c r="WPC3" s="80"/>
      <c r="WPD3" s="80"/>
      <c r="WPE3" s="80"/>
      <c r="WPF3" s="80"/>
      <c r="WPG3" s="80"/>
      <c r="WPH3" s="80"/>
      <c r="WPI3" s="80"/>
      <c r="WPJ3" s="80"/>
      <c r="WPK3" s="80"/>
      <c r="WPL3" s="80"/>
      <c r="WPM3" s="80"/>
      <c r="WPN3" s="80"/>
      <c r="WPO3" s="80"/>
      <c r="WPP3" s="80"/>
      <c r="WPQ3" s="80"/>
      <c r="WPR3" s="80"/>
      <c r="WPS3" s="80"/>
      <c r="WPT3" s="80"/>
      <c r="WPU3" s="80"/>
      <c r="WPV3" s="80"/>
      <c r="WPW3" s="80"/>
      <c r="WPX3" s="80"/>
      <c r="WPY3" s="80"/>
      <c r="WPZ3" s="80"/>
      <c r="WQA3" s="80"/>
      <c r="WQB3" s="80"/>
      <c r="WQC3" s="80"/>
      <c r="WQD3" s="80"/>
      <c r="WQE3" s="80"/>
      <c r="WQF3" s="80"/>
      <c r="WQG3" s="80"/>
      <c r="WQH3" s="80"/>
      <c r="WQI3" s="80"/>
      <c r="WQJ3" s="80"/>
      <c r="WQK3" s="80"/>
      <c r="WQL3" s="80"/>
      <c r="WQM3" s="80"/>
      <c r="WQN3" s="80"/>
      <c r="WQO3" s="80"/>
      <c r="WQP3" s="80"/>
      <c r="WQQ3" s="80"/>
      <c r="WQR3" s="80"/>
      <c r="WQS3" s="80"/>
      <c r="WQT3" s="80"/>
      <c r="WQU3" s="80"/>
      <c r="WQV3" s="80"/>
      <c r="WQW3" s="80"/>
      <c r="WQX3" s="80"/>
      <c r="WQY3" s="80"/>
      <c r="WQZ3" s="80"/>
      <c r="WRA3" s="80"/>
      <c r="WRB3" s="80"/>
      <c r="WRC3" s="80"/>
      <c r="WRD3" s="80"/>
      <c r="WRE3" s="80"/>
      <c r="WRF3" s="80"/>
      <c r="WRG3" s="80"/>
      <c r="WRH3" s="80"/>
      <c r="WRI3" s="80"/>
      <c r="WRJ3" s="80"/>
      <c r="WRK3" s="80"/>
      <c r="WRL3" s="80"/>
      <c r="WRM3" s="80"/>
      <c r="WRN3" s="80"/>
      <c r="WRO3" s="80"/>
      <c r="WRP3" s="80"/>
      <c r="WRQ3" s="80"/>
      <c r="WRR3" s="80"/>
      <c r="WRS3" s="80"/>
      <c r="WRT3" s="80"/>
      <c r="WRU3" s="80"/>
      <c r="WRV3" s="80"/>
      <c r="WRW3" s="80"/>
      <c r="WRX3" s="80"/>
      <c r="WRY3" s="80"/>
      <c r="WRZ3" s="80"/>
      <c r="WSA3" s="80"/>
      <c r="WSB3" s="80"/>
      <c r="WSC3" s="80"/>
      <c r="WSD3" s="80"/>
      <c r="WSE3" s="80"/>
      <c r="WSF3" s="80"/>
      <c r="WSG3" s="80"/>
      <c r="WSH3" s="80"/>
      <c r="WSI3" s="80"/>
      <c r="WSJ3" s="80"/>
      <c r="WSK3" s="80"/>
      <c r="WSL3" s="80"/>
      <c r="WSM3" s="80"/>
      <c r="WSN3" s="80"/>
      <c r="WSO3" s="80"/>
      <c r="WSP3" s="80"/>
      <c r="WSQ3" s="80"/>
      <c r="WSR3" s="80"/>
      <c r="WSS3" s="80"/>
      <c r="WST3" s="80"/>
      <c r="WSU3" s="80"/>
      <c r="WSV3" s="80"/>
      <c r="WSW3" s="80"/>
      <c r="WSX3" s="80"/>
      <c r="WSY3" s="80"/>
      <c r="WSZ3" s="80"/>
      <c r="WTA3" s="80"/>
      <c r="WTB3" s="80"/>
      <c r="WTC3" s="80"/>
      <c r="WTD3" s="80"/>
      <c r="WTE3" s="80"/>
      <c r="WTF3" s="80"/>
      <c r="WTG3" s="80"/>
      <c r="WTH3" s="80"/>
      <c r="WTI3" s="80"/>
      <c r="WTJ3" s="80"/>
      <c r="WTK3" s="80"/>
      <c r="WTL3" s="80"/>
      <c r="WTM3" s="80"/>
      <c r="WTN3" s="80"/>
      <c r="WTO3" s="80"/>
      <c r="WTP3" s="80"/>
      <c r="WTQ3" s="80"/>
      <c r="WTR3" s="80"/>
      <c r="WTS3" s="80"/>
      <c r="WTT3" s="80"/>
      <c r="WTU3" s="80"/>
      <c r="WTV3" s="80"/>
      <c r="WTW3" s="80"/>
      <c r="WTX3" s="80"/>
      <c r="WTY3" s="80"/>
      <c r="WTZ3" s="80"/>
      <c r="WUA3" s="80"/>
      <c r="WUB3" s="80"/>
      <c r="WUC3" s="80"/>
      <c r="WUD3" s="80"/>
      <c r="WUE3" s="80"/>
      <c r="WUF3" s="80"/>
      <c r="WUG3" s="80"/>
      <c r="WUH3" s="80"/>
      <c r="WUI3" s="80"/>
      <c r="WUJ3" s="80"/>
      <c r="WUK3" s="80"/>
      <c r="WUL3" s="80"/>
      <c r="WUM3" s="80"/>
      <c r="WUN3" s="80"/>
      <c r="WUO3" s="80"/>
      <c r="WUP3" s="80"/>
      <c r="WUQ3" s="80"/>
      <c r="WUR3" s="80"/>
      <c r="WUS3" s="80"/>
      <c r="WUT3" s="80"/>
      <c r="WUU3" s="80"/>
      <c r="WUV3" s="80"/>
      <c r="WUW3" s="80"/>
      <c r="WUX3" s="80"/>
      <c r="WUY3" s="80"/>
      <c r="WUZ3" s="80"/>
      <c r="WVA3" s="80"/>
      <c r="WVB3" s="80"/>
      <c r="WVC3" s="80"/>
      <c r="WVD3" s="80"/>
      <c r="WVE3" s="80"/>
      <c r="WVF3" s="80"/>
      <c r="WVG3" s="80"/>
      <c r="WVH3" s="80"/>
      <c r="WVI3" s="80"/>
      <c r="WVJ3" s="80"/>
      <c r="WVK3" s="80"/>
      <c r="WVL3" s="80"/>
      <c r="WVM3" s="80"/>
      <c r="WVN3" s="80"/>
      <c r="WVO3" s="80"/>
      <c r="WVP3" s="80"/>
      <c r="WVQ3" s="80"/>
      <c r="WVR3" s="80"/>
      <c r="WVS3" s="80"/>
    </row>
    <row r="4" spans="1:16139" s="79" customFormat="1">
      <c r="A4" s="81" t="s">
        <v>448</v>
      </c>
      <c r="B4" s="82">
        <v>360568</v>
      </c>
      <c r="C4" s="82">
        <f>VLOOKUP(A4,'PIVOT TABLES'!$A$46:$B$60,2,FALSE)</f>
        <v>113835</v>
      </c>
      <c r="D4" s="82">
        <f>VLOOKUP(A4,'3a. Tier Calc'!$A$2:$V$16,22,FALSE)</f>
        <v>3</v>
      </c>
      <c r="E4" s="83">
        <v>325</v>
      </c>
      <c r="F4" s="85">
        <v>15</v>
      </c>
      <c r="G4" s="85">
        <v>8</v>
      </c>
      <c r="H4" s="85">
        <v>476</v>
      </c>
      <c r="I4" s="85">
        <v>32</v>
      </c>
      <c r="J4" s="221">
        <f>I4*'Service Length'!$D$17</f>
        <v>66.13333333333334</v>
      </c>
      <c r="K4" s="84">
        <f>(E4*'FY14 Units'!$B$38)/60</f>
        <v>121.48809523809523</v>
      </c>
      <c r="L4" s="86">
        <f>F4*'Service Length'!$E$17</f>
        <v>74</v>
      </c>
      <c r="M4" s="86">
        <f>G4*'Service Length'!$F$17</f>
        <v>29.066666666666666</v>
      </c>
      <c r="N4" s="86">
        <f>H4*'Service Length'!$C$17</f>
        <v>602.93333333333328</v>
      </c>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c r="NS4" s="80"/>
      <c r="NT4" s="80"/>
      <c r="NU4" s="80"/>
      <c r="NV4" s="80"/>
      <c r="NW4" s="80"/>
      <c r="NX4" s="80"/>
      <c r="NY4" s="80"/>
      <c r="NZ4" s="80"/>
      <c r="OA4" s="80"/>
      <c r="OB4" s="80"/>
      <c r="OC4" s="80"/>
      <c r="OD4" s="80"/>
      <c r="OE4" s="80"/>
      <c r="OF4" s="80"/>
      <c r="OG4" s="80"/>
      <c r="OH4" s="80"/>
      <c r="OI4" s="80"/>
      <c r="OJ4" s="80"/>
      <c r="OK4" s="80"/>
      <c r="OL4" s="80"/>
      <c r="OM4" s="80"/>
      <c r="ON4" s="80"/>
      <c r="OO4" s="80"/>
      <c r="OP4" s="80"/>
      <c r="OQ4" s="80"/>
      <c r="OR4" s="80"/>
      <c r="OS4" s="80"/>
      <c r="OT4" s="80"/>
      <c r="OU4" s="80"/>
      <c r="OV4" s="80"/>
      <c r="OW4" s="80"/>
      <c r="OX4" s="80"/>
      <c r="OY4" s="80"/>
      <c r="OZ4" s="80"/>
      <c r="PA4" s="80"/>
      <c r="PB4" s="80"/>
      <c r="PC4" s="80"/>
      <c r="PD4" s="80"/>
      <c r="PE4" s="80"/>
      <c r="PF4" s="80"/>
      <c r="PG4" s="80"/>
      <c r="PH4" s="80"/>
      <c r="PI4" s="80"/>
      <c r="PJ4" s="80"/>
      <c r="PK4" s="80"/>
      <c r="PL4" s="80"/>
      <c r="PM4" s="80"/>
      <c r="PN4" s="80"/>
      <c r="PO4" s="80"/>
      <c r="PP4" s="80"/>
      <c r="PQ4" s="80"/>
      <c r="PR4" s="80"/>
      <c r="PS4" s="80"/>
      <c r="PT4" s="80"/>
      <c r="PU4" s="80"/>
      <c r="PV4" s="80"/>
      <c r="PW4" s="80"/>
      <c r="PX4" s="80"/>
      <c r="PY4" s="80"/>
      <c r="PZ4" s="80"/>
      <c r="QA4" s="80"/>
      <c r="QB4" s="80"/>
      <c r="QC4" s="80"/>
      <c r="QD4" s="80"/>
      <c r="QE4" s="80"/>
      <c r="QF4" s="80"/>
      <c r="QG4" s="80"/>
      <c r="QH4" s="80"/>
      <c r="QI4" s="80"/>
      <c r="QJ4" s="80"/>
      <c r="QK4" s="80"/>
      <c r="QL4" s="80"/>
      <c r="QM4" s="80"/>
      <c r="QN4" s="80"/>
      <c r="QO4" s="80"/>
      <c r="QP4" s="80"/>
      <c r="QQ4" s="80"/>
      <c r="QR4" s="80"/>
      <c r="QS4" s="80"/>
      <c r="QT4" s="80"/>
      <c r="QU4" s="80"/>
      <c r="QV4" s="80"/>
      <c r="QW4" s="80"/>
      <c r="QX4" s="80"/>
      <c r="QY4" s="80"/>
      <c r="QZ4" s="80"/>
      <c r="RA4" s="80"/>
      <c r="RB4" s="80"/>
      <c r="RC4" s="80"/>
      <c r="RD4" s="80"/>
      <c r="RE4" s="80"/>
      <c r="RF4" s="80"/>
      <c r="RG4" s="80"/>
      <c r="RH4" s="80"/>
      <c r="RI4" s="80"/>
      <c r="RJ4" s="80"/>
      <c r="RK4" s="80"/>
      <c r="RL4" s="80"/>
      <c r="RM4" s="80"/>
      <c r="RN4" s="80"/>
      <c r="RO4" s="80"/>
      <c r="RP4" s="80"/>
      <c r="RQ4" s="80"/>
      <c r="RR4" s="80"/>
      <c r="RS4" s="80"/>
      <c r="RT4" s="80"/>
      <c r="RU4" s="80"/>
      <c r="RV4" s="80"/>
      <c r="RW4" s="80"/>
      <c r="RX4" s="80"/>
      <c r="RY4" s="80"/>
      <c r="RZ4" s="80"/>
      <c r="SA4" s="80"/>
      <c r="SB4" s="80"/>
      <c r="SC4" s="80"/>
      <c r="SD4" s="80"/>
      <c r="SE4" s="80"/>
      <c r="SF4" s="80"/>
      <c r="SG4" s="80"/>
      <c r="SH4" s="80"/>
      <c r="SI4" s="80"/>
      <c r="SJ4" s="80"/>
      <c r="SK4" s="80"/>
      <c r="SL4" s="80"/>
      <c r="SM4" s="80"/>
      <c r="SN4" s="80"/>
      <c r="SO4" s="80"/>
      <c r="SP4" s="80"/>
      <c r="SQ4" s="80"/>
      <c r="SR4" s="80"/>
      <c r="SS4" s="80"/>
      <c r="ST4" s="80"/>
      <c r="SU4" s="80"/>
      <c r="SV4" s="80"/>
      <c r="SW4" s="80"/>
      <c r="SX4" s="80"/>
      <c r="SY4" s="80"/>
      <c r="SZ4" s="80"/>
      <c r="TA4" s="80"/>
      <c r="TB4" s="80"/>
      <c r="TC4" s="80"/>
      <c r="TD4" s="80"/>
      <c r="TE4" s="80"/>
      <c r="TF4" s="80"/>
      <c r="TG4" s="80"/>
      <c r="TH4" s="80"/>
      <c r="TI4" s="80"/>
      <c r="TJ4" s="80"/>
      <c r="TK4" s="80"/>
      <c r="TL4" s="80"/>
      <c r="TM4" s="80"/>
      <c r="TN4" s="80"/>
      <c r="TO4" s="80"/>
      <c r="TP4" s="80"/>
      <c r="TQ4" s="80"/>
      <c r="TR4" s="80"/>
      <c r="TS4" s="80"/>
      <c r="TT4" s="80"/>
      <c r="TU4" s="80"/>
      <c r="TV4" s="80"/>
      <c r="TW4" s="80"/>
      <c r="TX4" s="80"/>
      <c r="TY4" s="80"/>
      <c r="TZ4" s="80"/>
      <c r="UA4" s="80"/>
      <c r="UB4" s="80"/>
      <c r="UC4" s="80"/>
      <c r="UD4" s="80"/>
      <c r="UE4" s="80"/>
      <c r="UF4" s="80"/>
      <c r="UG4" s="80"/>
      <c r="UH4" s="80"/>
      <c r="UI4" s="80"/>
      <c r="UJ4" s="80"/>
      <c r="UK4" s="80"/>
      <c r="UL4" s="80"/>
      <c r="UM4" s="80"/>
      <c r="UN4" s="80"/>
      <c r="UO4" s="80"/>
      <c r="UP4" s="80"/>
      <c r="UQ4" s="80"/>
      <c r="UR4" s="80"/>
      <c r="US4" s="80"/>
      <c r="UT4" s="80"/>
      <c r="UU4" s="80"/>
      <c r="UV4" s="80"/>
      <c r="UW4" s="80"/>
      <c r="UX4" s="80"/>
      <c r="UY4" s="80"/>
      <c r="UZ4" s="80"/>
      <c r="VA4" s="80"/>
      <c r="VB4" s="80"/>
      <c r="VC4" s="80"/>
      <c r="VD4" s="80"/>
      <c r="VE4" s="80"/>
      <c r="VF4" s="80"/>
      <c r="VG4" s="80"/>
      <c r="VH4" s="80"/>
      <c r="VI4" s="80"/>
      <c r="VJ4" s="80"/>
      <c r="VK4" s="80"/>
      <c r="VL4" s="80"/>
      <c r="VM4" s="80"/>
      <c r="VN4" s="80"/>
      <c r="VO4" s="80"/>
      <c r="VP4" s="80"/>
      <c r="VQ4" s="80"/>
      <c r="VR4" s="80"/>
      <c r="VS4" s="80"/>
      <c r="VT4" s="80"/>
      <c r="VU4" s="80"/>
      <c r="VV4" s="80"/>
      <c r="VW4" s="80"/>
      <c r="VX4" s="80"/>
      <c r="VY4" s="80"/>
      <c r="VZ4" s="80"/>
      <c r="WA4" s="80"/>
      <c r="WB4" s="80"/>
      <c r="WC4" s="80"/>
      <c r="WD4" s="80"/>
      <c r="WE4" s="80"/>
      <c r="WF4" s="80"/>
      <c r="WG4" s="80"/>
      <c r="WH4" s="80"/>
      <c r="WI4" s="80"/>
      <c r="WJ4" s="80"/>
      <c r="WK4" s="80"/>
      <c r="WL4" s="80"/>
      <c r="WM4" s="80"/>
      <c r="WN4" s="80"/>
      <c r="WO4" s="80"/>
      <c r="WP4" s="80"/>
      <c r="WQ4" s="80"/>
      <c r="WR4" s="80"/>
      <c r="WS4" s="80"/>
      <c r="WT4" s="80"/>
      <c r="WU4" s="80"/>
      <c r="WV4" s="80"/>
      <c r="WW4" s="80"/>
      <c r="WX4" s="80"/>
      <c r="WY4" s="80"/>
      <c r="WZ4" s="80"/>
      <c r="XA4" s="80"/>
      <c r="XB4" s="80"/>
      <c r="XC4" s="80"/>
      <c r="XD4" s="80"/>
      <c r="XE4" s="80"/>
      <c r="XF4" s="80"/>
      <c r="XG4" s="80"/>
      <c r="XH4" s="80"/>
      <c r="XI4" s="80"/>
      <c r="XJ4" s="80"/>
      <c r="XK4" s="80"/>
      <c r="XL4" s="80"/>
      <c r="XM4" s="80"/>
      <c r="XN4" s="80"/>
      <c r="XO4" s="80"/>
      <c r="XP4" s="80"/>
      <c r="XQ4" s="80"/>
      <c r="XR4" s="80"/>
      <c r="XS4" s="80"/>
      <c r="XT4" s="80"/>
      <c r="XU4" s="80"/>
      <c r="XV4" s="80"/>
      <c r="XW4" s="80"/>
      <c r="XX4" s="80"/>
      <c r="XY4" s="80"/>
      <c r="XZ4" s="80"/>
      <c r="YA4" s="80"/>
      <c r="YB4" s="80"/>
      <c r="YC4" s="80"/>
      <c r="YD4" s="80"/>
      <c r="YE4" s="80"/>
      <c r="YF4" s="80"/>
      <c r="YG4" s="80"/>
      <c r="YH4" s="80"/>
      <c r="YI4" s="80"/>
      <c r="YJ4" s="80"/>
      <c r="YK4" s="80"/>
      <c r="YL4" s="80"/>
      <c r="YM4" s="80"/>
      <c r="YN4" s="80"/>
      <c r="YO4" s="80"/>
      <c r="YP4" s="80"/>
      <c r="YQ4" s="80"/>
      <c r="YR4" s="80"/>
      <c r="YS4" s="80"/>
      <c r="YT4" s="80"/>
      <c r="YU4" s="80"/>
      <c r="YV4" s="80"/>
      <c r="YW4" s="80"/>
      <c r="YX4" s="80"/>
      <c r="YY4" s="80"/>
      <c r="YZ4" s="80"/>
      <c r="ZA4" s="80"/>
      <c r="ZB4" s="80"/>
      <c r="ZC4" s="80"/>
      <c r="ZD4" s="80"/>
      <c r="ZE4" s="80"/>
      <c r="ZF4" s="80"/>
      <c r="ZG4" s="80"/>
      <c r="ZH4" s="80"/>
      <c r="ZI4" s="80"/>
      <c r="ZJ4" s="80"/>
      <c r="ZK4" s="80"/>
      <c r="ZL4" s="80"/>
      <c r="ZM4" s="80"/>
      <c r="ZN4" s="80"/>
      <c r="ZO4" s="80"/>
      <c r="ZP4" s="80"/>
      <c r="ZQ4" s="80"/>
      <c r="ZR4" s="80"/>
      <c r="ZS4" s="80"/>
      <c r="ZT4" s="80"/>
      <c r="ZU4" s="80"/>
      <c r="ZV4" s="80"/>
      <c r="ZW4" s="80"/>
      <c r="ZX4" s="80"/>
      <c r="ZY4" s="80"/>
      <c r="ZZ4" s="80"/>
      <c r="AAA4" s="80"/>
      <c r="AAB4" s="80"/>
      <c r="AAC4" s="80"/>
      <c r="AAD4" s="80"/>
      <c r="AAE4" s="80"/>
      <c r="AAF4" s="80"/>
      <c r="AAG4" s="80"/>
      <c r="AAH4" s="80"/>
      <c r="AAI4" s="80"/>
      <c r="AAJ4" s="80"/>
      <c r="AAK4" s="80"/>
      <c r="AAL4" s="80"/>
      <c r="AAM4" s="80"/>
      <c r="AAN4" s="80"/>
      <c r="AAO4" s="80"/>
      <c r="AAP4" s="80"/>
      <c r="AAQ4" s="80"/>
      <c r="AAR4" s="80"/>
      <c r="AAS4" s="80"/>
      <c r="AAT4" s="80"/>
      <c r="AAU4" s="80"/>
      <c r="AAV4" s="80"/>
      <c r="AAW4" s="80"/>
      <c r="AAX4" s="80"/>
      <c r="AAY4" s="80"/>
      <c r="AAZ4" s="80"/>
      <c r="ABA4" s="80"/>
      <c r="ABB4" s="80"/>
      <c r="ABC4" s="80"/>
      <c r="ABD4" s="80"/>
      <c r="ABE4" s="80"/>
      <c r="ABF4" s="80"/>
      <c r="ABG4" s="80"/>
      <c r="ABH4" s="80"/>
      <c r="ABI4" s="80"/>
      <c r="ABJ4" s="80"/>
      <c r="ABK4" s="80"/>
      <c r="ABL4" s="80"/>
      <c r="ABM4" s="80"/>
      <c r="ABN4" s="80"/>
      <c r="ABO4" s="80"/>
      <c r="ABP4" s="80"/>
      <c r="ABQ4" s="80"/>
      <c r="ABR4" s="80"/>
      <c r="ABS4" s="80"/>
      <c r="ABT4" s="80"/>
      <c r="ABU4" s="80"/>
      <c r="ABV4" s="80"/>
      <c r="ABW4" s="80"/>
      <c r="ABX4" s="80"/>
      <c r="ABY4" s="80"/>
      <c r="ABZ4" s="80"/>
      <c r="ACA4" s="80"/>
      <c r="ACB4" s="80"/>
      <c r="ACC4" s="80"/>
      <c r="ACD4" s="80"/>
      <c r="ACE4" s="80"/>
      <c r="ACF4" s="80"/>
      <c r="ACG4" s="80"/>
      <c r="ACH4" s="80"/>
      <c r="ACI4" s="80"/>
      <c r="ACJ4" s="80"/>
      <c r="ACK4" s="80"/>
      <c r="ACL4" s="80"/>
      <c r="ACM4" s="80"/>
      <c r="ACN4" s="80"/>
      <c r="ACO4" s="80"/>
      <c r="ACP4" s="80"/>
      <c r="ACQ4" s="80"/>
      <c r="ACR4" s="80"/>
      <c r="ACS4" s="80"/>
      <c r="ACT4" s="80"/>
      <c r="ACU4" s="80"/>
      <c r="ACV4" s="80"/>
      <c r="ACW4" s="80"/>
      <c r="ACX4" s="80"/>
      <c r="ACY4" s="80"/>
      <c r="ACZ4" s="80"/>
      <c r="ADA4" s="80"/>
      <c r="ADB4" s="80"/>
      <c r="ADC4" s="80"/>
      <c r="ADD4" s="80"/>
      <c r="ADE4" s="80"/>
      <c r="ADF4" s="80"/>
      <c r="ADG4" s="80"/>
      <c r="ADH4" s="80"/>
      <c r="ADI4" s="80"/>
      <c r="ADJ4" s="80"/>
      <c r="ADK4" s="80"/>
      <c r="ADL4" s="80"/>
      <c r="ADM4" s="80"/>
      <c r="ADN4" s="80"/>
      <c r="ADO4" s="80"/>
      <c r="ADP4" s="80"/>
      <c r="ADQ4" s="80"/>
      <c r="ADR4" s="80"/>
      <c r="ADS4" s="80"/>
      <c r="ADT4" s="80"/>
      <c r="ADU4" s="80"/>
      <c r="ADV4" s="80"/>
      <c r="ADW4" s="80"/>
      <c r="ADX4" s="80"/>
      <c r="ADY4" s="80"/>
      <c r="ADZ4" s="80"/>
      <c r="AEA4" s="80"/>
      <c r="AEB4" s="80"/>
      <c r="AEC4" s="80"/>
      <c r="AED4" s="80"/>
      <c r="AEE4" s="80"/>
      <c r="AEF4" s="80"/>
      <c r="AEG4" s="80"/>
      <c r="AEH4" s="80"/>
      <c r="AEI4" s="80"/>
      <c r="AEJ4" s="80"/>
      <c r="AEK4" s="80"/>
      <c r="AEL4" s="80"/>
      <c r="AEM4" s="80"/>
      <c r="AEN4" s="80"/>
      <c r="AEO4" s="80"/>
      <c r="AEP4" s="80"/>
      <c r="AEQ4" s="80"/>
      <c r="AER4" s="80"/>
      <c r="AES4" s="80"/>
      <c r="AET4" s="80"/>
      <c r="AEU4" s="80"/>
      <c r="AEV4" s="80"/>
      <c r="AEW4" s="80"/>
      <c r="AEX4" s="80"/>
      <c r="AEY4" s="80"/>
      <c r="AEZ4" s="80"/>
      <c r="AFA4" s="80"/>
      <c r="AFB4" s="80"/>
      <c r="AFC4" s="80"/>
      <c r="AFD4" s="80"/>
      <c r="AFE4" s="80"/>
      <c r="AFF4" s="80"/>
      <c r="AFG4" s="80"/>
      <c r="AFH4" s="80"/>
      <c r="AFI4" s="80"/>
      <c r="AFJ4" s="80"/>
      <c r="AFK4" s="80"/>
      <c r="AFL4" s="80"/>
      <c r="AFM4" s="80"/>
      <c r="AFN4" s="80"/>
      <c r="AFO4" s="80"/>
      <c r="AFP4" s="80"/>
      <c r="AFQ4" s="80"/>
      <c r="AFR4" s="80"/>
      <c r="AFS4" s="80"/>
      <c r="AFT4" s="80"/>
      <c r="AFU4" s="80"/>
      <c r="AFV4" s="80"/>
      <c r="AFW4" s="80"/>
      <c r="AFX4" s="80"/>
      <c r="AFY4" s="80"/>
      <c r="AFZ4" s="80"/>
      <c r="AGA4" s="80"/>
      <c r="AGB4" s="80"/>
      <c r="AGC4" s="80"/>
      <c r="AGD4" s="80"/>
      <c r="AGE4" s="80"/>
      <c r="AGF4" s="80"/>
      <c r="AGG4" s="80"/>
      <c r="AGH4" s="80"/>
      <c r="AGI4" s="80"/>
      <c r="AGJ4" s="80"/>
      <c r="AGK4" s="80"/>
      <c r="AGL4" s="80"/>
      <c r="AGM4" s="80"/>
      <c r="AGN4" s="80"/>
      <c r="AGO4" s="80"/>
      <c r="AGP4" s="80"/>
      <c r="AGQ4" s="80"/>
      <c r="AGR4" s="80"/>
      <c r="AGS4" s="80"/>
      <c r="AGT4" s="80"/>
      <c r="AGU4" s="80"/>
      <c r="AGV4" s="80"/>
      <c r="AGW4" s="80"/>
      <c r="AGX4" s="80"/>
      <c r="AGY4" s="80"/>
      <c r="AGZ4" s="80"/>
      <c r="AHA4" s="80"/>
      <c r="AHB4" s="80"/>
      <c r="AHC4" s="80"/>
      <c r="AHD4" s="80"/>
      <c r="AHE4" s="80"/>
      <c r="AHF4" s="80"/>
      <c r="AHG4" s="80"/>
      <c r="AHH4" s="80"/>
      <c r="AHI4" s="80"/>
      <c r="AHJ4" s="80"/>
      <c r="AHK4" s="80"/>
      <c r="AHL4" s="80"/>
      <c r="AHM4" s="80"/>
      <c r="AHN4" s="80"/>
      <c r="AHO4" s="80"/>
      <c r="AHP4" s="80"/>
      <c r="AHQ4" s="80"/>
      <c r="AHR4" s="80"/>
      <c r="AHS4" s="80"/>
      <c r="AHT4" s="80"/>
      <c r="AHU4" s="80"/>
      <c r="AHV4" s="80"/>
      <c r="AHW4" s="80"/>
      <c r="AHX4" s="80"/>
      <c r="AHY4" s="80"/>
      <c r="AHZ4" s="80"/>
      <c r="AIA4" s="80"/>
      <c r="AIB4" s="80"/>
      <c r="AIC4" s="80"/>
      <c r="AID4" s="80"/>
      <c r="AIE4" s="80"/>
      <c r="AIF4" s="80"/>
      <c r="AIG4" s="80"/>
      <c r="AIH4" s="80"/>
      <c r="AII4" s="80"/>
      <c r="AIJ4" s="80"/>
      <c r="AIK4" s="80"/>
      <c r="AIL4" s="80"/>
      <c r="AIM4" s="80"/>
      <c r="AIN4" s="80"/>
      <c r="AIO4" s="80"/>
      <c r="AIP4" s="80"/>
      <c r="AIQ4" s="80"/>
      <c r="AIR4" s="80"/>
      <c r="AIS4" s="80"/>
      <c r="AIT4" s="80"/>
      <c r="AIU4" s="80"/>
      <c r="AIV4" s="80"/>
      <c r="AIW4" s="80"/>
      <c r="AIX4" s="80"/>
      <c r="AIY4" s="80"/>
      <c r="AIZ4" s="80"/>
      <c r="AJA4" s="80"/>
      <c r="AJB4" s="80"/>
      <c r="AJC4" s="80"/>
      <c r="AJD4" s="80"/>
      <c r="AJE4" s="80"/>
      <c r="AJF4" s="80"/>
      <c r="AJG4" s="80"/>
      <c r="AJH4" s="80"/>
      <c r="AJI4" s="80"/>
      <c r="AJJ4" s="80"/>
      <c r="AJK4" s="80"/>
      <c r="AJL4" s="80"/>
      <c r="AJM4" s="80"/>
      <c r="AJN4" s="80"/>
      <c r="AJO4" s="80"/>
      <c r="AJP4" s="80"/>
      <c r="AJQ4" s="80"/>
      <c r="AJR4" s="80"/>
      <c r="AJS4" s="80"/>
      <c r="AJT4" s="80"/>
      <c r="AJU4" s="80"/>
      <c r="AJV4" s="80"/>
      <c r="AJW4" s="80"/>
      <c r="AJX4" s="80"/>
      <c r="AJY4" s="80"/>
      <c r="AJZ4" s="80"/>
      <c r="AKA4" s="80"/>
      <c r="AKB4" s="80"/>
      <c r="AKC4" s="80"/>
      <c r="AKD4" s="80"/>
      <c r="AKE4" s="80"/>
      <c r="AKF4" s="80"/>
      <c r="AKG4" s="80"/>
      <c r="AKH4" s="80"/>
      <c r="AKI4" s="80"/>
      <c r="AKJ4" s="80"/>
      <c r="AKK4" s="80"/>
      <c r="AKL4" s="80"/>
      <c r="AKM4" s="80"/>
      <c r="AKN4" s="80"/>
      <c r="AKO4" s="80"/>
      <c r="AKP4" s="80"/>
      <c r="AKQ4" s="80"/>
      <c r="AKR4" s="80"/>
      <c r="AKS4" s="80"/>
      <c r="AKT4" s="80"/>
      <c r="AKU4" s="80"/>
      <c r="AKV4" s="80"/>
      <c r="AKW4" s="80"/>
      <c r="AKX4" s="80"/>
      <c r="AKY4" s="80"/>
      <c r="AKZ4" s="80"/>
      <c r="ALA4" s="80"/>
      <c r="ALB4" s="80"/>
      <c r="ALC4" s="80"/>
      <c r="ALD4" s="80"/>
      <c r="ALE4" s="80"/>
      <c r="ALF4" s="80"/>
      <c r="ALG4" s="80"/>
      <c r="ALH4" s="80"/>
      <c r="ALI4" s="80"/>
      <c r="ALJ4" s="80"/>
      <c r="ALK4" s="80"/>
      <c r="ALL4" s="80"/>
      <c r="ALM4" s="80"/>
      <c r="ALN4" s="80"/>
      <c r="ALO4" s="80"/>
      <c r="ALP4" s="80"/>
      <c r="ALQ4" s="80"/>
      <c r="ALR4" s="80"/>
      <c r="ALS4" s="80"/>
      <c r="ALT4" s="80"/>
      <c r="ALU4" s="80"/>
      <c r="ALV4" s="80"/>
      <c r="ALW4" s="80"/>
      <c r="ALX4" s="80"/>
      <c r="ALY4" s="80"/>
      <c r="ALZ4" s="80"/>
      <c r="AMA4" s="80"/>
      <c r="AMB4" s="80"/>
      <c r="AMC4" s="80"/>
      <c r="AMD4" s="80"/>
      <c r="AME4" s="80"/>
      <c r="AMF4" s="80"/>
      <c r="AMG4" s="80"/>
      <c r="AMH4" s="80"/>
      <c r="AMI4" s="80"/>
      <c r="AMJ4" s="80"/>
      <c r="AMK4" s="80"/>
      <c r="AML4" s="80"/>
      <c r="AMM4" s="80"/>
      <c r="AMN4" s="80"/>
      <c r="AMO4" s="80"/>
      <c r="AMP4" s="80"/>
      <c r="AMQ4" s="80"/>
      <c r="AMR4" s="80"/>
      <c r="AMS4" s="80"/>
      <c r="AMT4" s="80"/>
      <c r="AMU4" s="80"/>
      <c r="AMV4" s="80"/>
      <c r="AMW4" s="80"/>
      <c r="AMX4" s="80"/>
      <c r="AMY4" s="80"/>
      <c r="AMZ4" s="80"/>
      <c r="ANA4" s="80"/>
      <c r="ANB4" s="80"/>
      <c r="ANC4" s="80"/>
      <c r="AND4" s="80"/>
      <c r="ANE4" s="80"/>
      <c r="ANF4" s="80"/>
      <c r="ANG4" s="80"/>
      <c r="ANH4" s="80"/>
      <c r="ANI4" s="80"/>
      <c r="ANJ4" s="80"/>
      <c r="ANK4" s="80"/>
      <c r="ANL4" s="80"/>
      <c r="ANM4" s="80"/>
      <c r="ANN4" s="80"/>
      <c r="ANO4" s="80"/>
      <c r="ANP4" s="80"/>
      <c r="ANQ4" s="80"/>
      <c r="ANR4" s="80"/>
      <c r="ANS4" s="80"/>
      <c r="ANT4" s="80"/>
      <c r="ANU4" s="80"/>
      <c r="ANV4" s="80"/>
      <c r="ANW4" s="80"/>
      <c r="ANX4" s="80"/>
      <c r="ANY4" s="80"/>
      <c r="ANZ4" s="80"/>
      <c r="AOA4" s="80"/>
      <c r="AOB4" s="80"/>
      <c r="AOC4" s="80"/>
      <c r="AOD4" s="80"/>
      <c r="AOE4" s="80"/>
      <c r="AOF4" s="80"/>
      <c r="AOG4" s="80"/>
      <c r="AOH4" s="80"/>
      <c r="AOI4" s="80"/>
      <c r="AOJ4" s="80"/>
      <c r="AOK4" s="80"/>
      <c r="AOL4" s="80"/>
      <c r="AOM4" s="80"/>
      <c r="AON4" s="80"/>
      <c r="AOO4" s="80"/>
      <c r="AOP4" s="80"/>
      <c r="AOQ4" s="80"/>
      <c r="AOR4" s="80"/>
      <c r="AOS4" s="80"/>
      <c r="AOT4" s="80"/>
      <c r="AOU4" s="80"/>
      <c r="AOV4" s="80"/>
      <c r="AOW4" s="80"/>
      <c r="AOX4" s="80"/>
      <c r="AOY4" s="80"/>
      <c r="AOZ4" s="80"/>
      <c r="APA4" s="80"/>
      <c r="APB4" s="80"/>
      <c r="APC4" s="80"/>
      <c r="APD4" s="80"/>
      <c r="APE4" s="80"/>
      <c r="APF4" s="80"/>
      <c r="APG4" s="80"/>
      <c r="APH4" s="80"/>
      <c r="API4" s="80"/>
      <c r="APJ4" s="80"/>
      <c r="APK4" s="80"/>
      <c r="APL4" s="80"/>
      <c r="APM4" s="80"/>
      <c r="APN4" s="80"/>
      <c r="APO4" s="80"/>
      <c r="APP4" s="80"/>
      <c r="APQ4" s="80"/>
      <c r="APR4" s="80"/>
      <c r="APS4" s="80"/>
      <c r="APT4" s="80"/>
      <c r="APU4" s="80"/>
      <c r="APV4" s="80"/>
      <c r="APW4" s="80"/>
      <c r="APX4" s="80"/>
      <c r="APY4" s="80"/>
      <c r="APZ4" s="80"/>
      <c r="AQA4" s="80"/>
      <c r="AQB4" s="80"/>
      <c r="AQC4" s="80"/>
      <c r="AQD4" s="80"/>
      <c r="AQE4" s="80"/>
      <c r="AQF4" s="80"/>
      <c r="AQG4" s="80"/>
      <c r="AQH4" s="80"/>
      <c r="AQI4" s="80"/>
      <c r="AQJ4" s="80"/>
      <c r="AQK4" s="80"/>
      <c r="AQL4" s="80"/>
      <c r="AQM4" s="80"/>
      <c r="AQN4" s="80"/>
      <c r="AQO4" s="80"/>
      <c r="AQP4" s="80"/>
      <c r="AQQ4" s="80"/>
      <c r="AQR4" s="80"/>
      <c r="AQS4" s="80"/>
      <c r="AQT4" s="80"/>
      <c r="AQU4" s="80"/>
      <c r="AQV4" s="80"/>
      <c r="AQW4" s="80"/>
      <c r="AQX4" s="80"/>
      <c r="AQY4" s="80"/>
      <c r="AQZ4" s="80"/>
      <c r="ARA4" s="80"/>
      <c r="ARB4" s="80"/>
      <c r="ARC4" s="80"/>
      <c r="ARD4" s="80"/>
      <c r="ARE4" s="80"/>
      <c r="ARF4" s="80"/>
      <c r="ARG4" s="80"/>
      <c r="ARH4" s="80"/>
      <c r="ARI4" s="80"/>
      <c r="ARJ4" s="80"/>
      <c r="ARK4" s="80"/>
      <c r="ARL4" s="80"/>
      <c r="ARM4" s="80"/>
      <c r="ARN4" s="80"/>
      <c r="ARO4" s="80"/>
      <c r="ARP4" s="80"/>
      <c r="ARQ4" s="80"/>
      <c r="ARR4" s="80"/>
      <c r="ARS4" s="80"/>
      <c r="ART4" s="80"/>
      <c r="ARU4" s="80"/>
      <c r="ARV4" s="80"/>
      <c r="ARW4" s="80"/>
      <c r="ARX4" s="80"/>
      <c r="ARY4" s="80"/>
      <c r="ARZ4" s="80"/>
      <c r="ASA4" s="80"/>
      <c r="ASB4" s="80"/>
      <c r="ASC4" s="80"/>
      <c r="ASD4" s="80"/>
      <c r="ASE4" s="80"/>
      <c r="ASF4" s="80"/>
      <c r="ASG4" s="80"/>
      <c r="ASH4" s="80"/>
      <c r="ASI4" s="80"/>
      <c r="ASJ4" s="80"/>
      <c r="ASK4" s="80"/>
      <c r="ASL4" s="80"/>
      <c r="ASM4" s="80"/>
      <c r="ASN4" s="80"/>
      <c r="ASO4" s="80"/>
      <c r="ASP4" s="80"/>
      <c r="ASQ4" s="80"/>
      <c r="ASR4" s="80"/>
      <c r="ASS4" s="80"/>
      <c r="AST4" s="80"/>
      <c r="ASU4" s="80"/>
      <c r="ASV4" s="80"/>
      <c r="ASW4" s="80"/>
      <c r="ASX4" s="80"/>
      <c r="ASY4" s="80"/>
      <c r="ASZ4" s="80"/>
      <c r="ATA4" s="80"/>
      <c r="ATB4" s="80"/>
      <c r="ATC4" s="80"/>
      <c r="ATD4" s="80"/>
      <c r="ATE4" s="80"/>
      <c r="ATF4" s="80"/>
      <c r="ATG4" s="80"/>
      <c r="ATH4" s="80"/>
      <c r="ATI4" s="80"/>
      <c r="ATJ4" s="80"/>
      <c r="ATK4" s="80"/>
      <c r="ATL4" s="80"/>
      <c r="ATM4" s="80"/>
      <c r="ATN4" s="80"/>
      <c r="ATO4" s="80"/>
      <c r="ATP4" s="80"/>
      <c r="ATQ4" s="80"/>
      <c r="ATR4" s="80"/>
      <c r="ATS4" s="80"/>
      <c r="ATT4" s="80"/>
      <c r="ATU4" s="80"/>
      <c r="ATV4" s="80"/>
      <c r="ATW4" s="80"/>
      <c r="ATX4" s="80"/>
      <c r="ATY4" s="80"/>
      <c r="ATZ4" s="80"/>
      <c r="AUA4" s="80"/>
      <c r="AUB4" s="80"/>
      <c r="AUC4" s="80"/>
      <c r="AUD4" s="80"/>
      <c r="AUE4" s="80"/>
      <c r="AUF4" s="80"/>
      <c r="AUG4" s="80"/>
      <c r="AUH4" s="80"/>
      <c r="AUI4" s="80"/>
      <c r="AUJ4" s="80"/>
      <c r="AUK4" s="80"/>
      <c r="AUL4" s="80"/>
      <c r="AUM4" s="80"/>
      <c r="AUN4" s="80"/>
      <c r="AUO4" s="80"/>
      <c r="AUP4" s="80"/>
      <c r="AUQ4" s="80"/>
      <c r="AUR4" s="80"/>
      <c r="AUS4" s="80"/>
      <c r="AUT4" s="80"/>
      <c r="AUU4" s="80"/>
      <c r="AUV4" s="80"/>
      <c r="AUW4" s="80"/>
      <c r="AUX4" s="80"/>
      <c r="AUY4" s="80"/>
      <c r="AUZ4" s="80"/>
      <c r="AVA4" s="80"/>
      <c r="AVB4" s="80"/>
      <c r="AVC4" s="80"/>
      <c r="AVD4" s="80"/>
      <c r="AVE4" s="80"/>
      <c r="AVF4" s="80"/>
      <c r="AVG4" s="80"/>
      <c r="AVH4" s="80"/>
      <c r="AVI4" s="80"/>
      <c r="AVJ4" s="80"/>
      <c r="AVK4" s="80"/>
      <c r="AVL4" s="80"/>
      <c r="AVM4" s="80"/>
      <c r="AVN4" s="80"/>
      <c r="AVO4" s="80"/>
      <c r="AVP4" s="80"/>
      <c r="AVQ4" s="80"/>
      <c r="AVR4" s="80"/>
      <c r="AVS4" s="80"/>
      <c r="AVT4" s="80"/>
      <c r="AVU4" s="80"/>
      <c r="AVV4" s="80"/>
      <c r="AVW4" s="80"/>
      <c r="AVX4" s="80"/>
      <c r="AVY4" s="80"/>
      <c r="AVZ4" s="80"/>
      <c r="AWA4" s="80"/>
      <c r="AWB4" s="80"/>
      <c r="AWC4" s="80"/>
      <c r="AWD4" s="80"/>
      <c r="AWE4" s="80"/>
      <c r="AWF4" s="80"/>
      <c r="AWG4" s="80"/>
      <c r="AWH4" s="80"/>
      <c r="AWI4" s="80"/>
      <c r="AWJ4" s="80"/>
      <c r="AWK4" s="80"/>
      <c r="AWL4" s="80"/>
      <c r="AWM4" s="80"/>
      <c r="AWN4" s="80"/>
      <c r="AWO4" s="80"/>
      <c r="AWP4" s="80"/>
      <c r="AWQ4" s="80"/>
      <c r="AWR4" s="80"/>
      <c r="AWS4" s="80"/>
      <c r="AWT4" s="80"/>
      <c r="AWU4" s="80"/>
      <c r="AWV4" s="80"/>
      <c r="AWW4" s="80"/>
      <c r="AWX4" s="80"/>
      <c r="AWY4" s="80"/>
      <c r="AWZ4" s="80"/>
      <c r="AXA4" s="80"/>
      <c r="AXB4" s="80"/>
      <c r="AXC4" s="80"/>
      <c r="AXD4" s="80"/>
      <c r="AXE4" s="80"/>
      <c r="AXF4" s="80"/>
      <c r="AXG4" s="80"/>
      <c r="AXH4" s="80"/>
      <c r="AXI4" s="80"/>
      <c r="AXJ4" s="80"/>
      <c r="AXK4" s="80"/>
      <c r="AXL4" s="80"/>
      <c r="AXM4" s="80"/>
      <c r="AXN4" s="80"/>
      <c r="AXO4" s="80"/>
      <c r="AXP4" s="80"/>
      <c r="AXQ4" s="80"/>
      <c r="AXR4" s="80"/>
      <c r="AXS4" s="80"/>
      <c r="AXT4" s="80"/>
      <c r="AXU4" s="80"/>
      <c r="AXV4" s="80"/>
      <c r="AXW4" s="80"/>
      <c r="AXX4" s="80"/>
      <c r="AXY4" s="80"/>
      <c r="AXZ4" s="80"/>
      <c r="AYA4" s="80"/>
      <c r="AYB4" s="80"/>
      <c r="AYC4" s="80"/>
      <c r="AYD4" s="80"/>
      <c r="AYE4" s="80"/>
      <c r="AYF4" s="80"/>
      <c r="AYG4" s="80"/>
      <c r="AYH4" s="80"/>
      <c r="AYI4" s="80"/>
      <c r="AYJ4" s="80"/>
      <c r="AYK4" s="80"/>
      <c r="AYL4" s="80"/>
      <c r="AYM4" s="80"/>
      <c r="AYN4" s="80"/>
      <c r="AYO4" s="80"/>
      <c r="AYP4" s="80"/>
      <c r="AYQ4" s="80"/>
      <c r="AYR4" s="80"/>
      <c r="AYS4" s="80"/>
      <c r="AYT4" s="80"/>
      <c r="AYU4" s="80"/>
      <c r="AYV4" s="80"/>
      <c r="AYW4" s="80"/>
      <c r="AYX4" s="80"/>
      <c r="AYY4" s="80"/>
      <c r="AYZ4" s="80"/>
      <c r="AZA4" s="80"/>
      <c r="AZB4" s="80"/>
      <c r="AZC4" s="80"/>
      <c r="AZD4" s="80"/>
      <c r="AZE4" s="80"/>
      <c r="AZF4" s="80"/>
      <c r="AZG4" s="80"/>
      <c r="AZH4" s="80"/>
      <c r="AZI4" s="80"/>
      <c r="AZJ4" s="80"/>
      <c r="AZK4" s="80"/>
      <c r="AZL4" s="80"/>
      <c r="AZM4" s="80"/>
      <c r="AZN4" s="80"/>
      <c r="AZO4" s="80"/>
      <c r="AZP4" s="80"/>
      <c r="AZQ4" s="80"/>
      <c r="AZR4" s="80"/>
      <c r="AZS4" s="80"/>
      <c r="AZT4" s="80"/>
      <c r="AZU4" s="80"/>
      <c r="AZV4" s="80"/>
      <c r="AZW4" s="80"/>
      <c r="AZX4" s="80"/>
      <c r="AZY4" s="80"/>
      <c r="AZZ4" s="80"/>
      <c r="BAA4" s="80"/>
      <c r="BAB4" s="80"/>
      <c r="BAC4" s="80"/>
      <c r="BAD4" s="80"/>
      <c r="BAE4" s="80"/>
      <c r="BAF4" s="80"/>
      <c r="BAG4" s="80"/>
      <c r="BAH4" s="80"/>
      <c r="BAI4" s="80"/>
      <c r="BAJ4" s="80"/>
      <c r="BAK4" s="80"/>
      <c r="BAL4" s="80"/>
      <c r="BAM4" s="80"/>
      <c r="BAN4" s="80"/>
      <c r="BAO4" s="80"/>
      <c r="BAP4" s="80"/>
      <c r="BAQ4" s="80"/>
      <c r="BAR4" s="80"/>
      <c r="BAS4" s="80"/>
      <c r="BAT4" s="80"/>
      <c r="BAU4" s="80"/>
      <c r="BAV4" s="80"/>
      <c r="BAW4" s="80"/>
      <c r="BAX4" s="80"/>
      <c r="BAY4" s="80"/>
      <c r="BAZ4" s="80"/>
      <c r="BBA4" s="80"/>
      <c r="BBB4" s="80"/>
      <c r="BBC4" s="80"/>
      <c r="BBD4" s="80"/>
      <c r="BBE4" s="80"/>
      <c r="BBF4" s="80"/>
      <c r="BBG4" s="80"/>
      <c r="BBH4" s="80"/>
      <c r="BBI4" s="80"/>
      <c r="BBJ4" s="80"/>
      <c r="BBK4" s="80"/>
      <c r="BBL4" s="80"/>
      <c r="BBM4" s="80"/>
      <c r="BBN4" s="80"/>
      <c r="BBO4" s="80"/>
      <c r="BBP4" s="80"/>
      <c r="BBQ4" s="80"/>
      <c r="BBR4" s="80"/>
      <c r="BBS4" s="80"/>
      <c r="BBT4" s="80"/>
      <c r="BBU4" s="80"/>
      <c r="BBV4" s="80"/>
      <c r="BBW4" s="80"/>
      <c r="BBX4" s="80"/>
      <c r="BBY4" s="80"/>
      <c r="BBZ4" s="80"/>
      <c r="BCA4" s="80"/>
      <c r="BCB4" s="80"/>
      <c r="BCC4" s="80"/>
      <c r="BCD4" s="80"/>
      <c r="BCE4" s="80"/>
      <c r="BCF4" s="80"/>
      <c r="BCG4" s="80"/>
      <c r="BCH4" s="80"/>
      <c r="BCI4" s="80"/>
      <c r="BCJ4" s="80"/>
      <c r="BCK4" s="80"/>
      <c r="BCL4" s="80"/>
      <c r="BCM4" s="80"/>
      <c r="BCN4" s="80"/>
      <c r="BCO4" s="80"/>
      <c r="BCP4" s="80"/>
      <c r="BCQ4" s="80"/>
      <c r="BCR4" s="80"/>
      <c r="BCS4" s="80"/>
      <c r="BCT4" s="80"/>
      <c r="BCU4" s="80"/>
      <c r="BCV4" s="80"/>
      <c r="BCW4" s="80"/>
      <c r="BCX4" s="80"/>
      <c r="BCY4" s="80"/>
      <c r="BCZ4" s="80"/>
      <c r="BDA4" s="80"/>
      <c r="BDB4" s="80"/>
      <c r="BDC4" s="80"/>
      <c r="BDD4" s="80"/>
      <c r="BDE4" s="80"/>
      <c r="BDF4" s="80"/>
      <c r="BDG4" s="80"/>
      <c r="BDH4" s="80"/>
      <c r="BDI4" s="80"/>
      <c r="BDJ4" s="80"/>
      <c r="BDK4" s="80"/>
      <c r="BDL4" s="80"/>
      <c r="BDM4" s="80"/>
      <c r="BDN4" s="80"/>
      <c r="BDO4" s="80"/>
      <c r="BDP4" s="80"/>
      <c r="BDQ4" s="80"/>
      <c r="BDR4" s="80"/>
      <c r="BDS4" s="80"/>
      <c r="BDT4" s="80"/>
      <c r="BDU4" s="80"/>
      <c r="BDV4" s="80"/>
      <c r="BDW4" s="80"/>
      <c r="BDX4" s="80"/>
      <c r="BDY4" s="80"/>
      <c r="BDZ4" s="80"/>
      <c r="BEA4" s="80"/>
      <c r="BEB4" s="80"/>
      <c r="BEC4" s="80"/>
      <c r="BED4" s="80"/>
      <c r="BEE4" s="80"/>
      <c r="BEF4" s="80"/>
      <c r="BEG4" s="80"/>
      <c r="BEH4" s="80"/>
      <c r="BEI4" s="80"/>
      <c r="BEJ4" s="80"/>
      <c r="BEK4" s="80"/>
      <c r="BEL4" s="80"/>
      <c r="BEM4" s="80"/>
      <c r="BEN4" s="80"/>
      <c r="BEO4" s="80"/>
      <c r="BEP4" s="80"/>
      <c r="BEQ4" s="80"/>
      <c r="BER4" s="80"/>
      <c r="BES4" s="80"/>
      <c r="BET4" s="80"/>
      <c r="BEU4" s="80"/>
      <c r="BEV4" s="80"/>
      <c r="BEW4" s="80"/>
      <c r="BEX4" s="80"/>
      <c r="BEY4" s="80"/>
      <c r="BEZ4" s="80"/>
      <c r="BFA4" s="80"/>
      <c r="BFB4" s="80"/>
      <c r="BFC4" s="80"/>
      <c r="BFD4" s="80"/>
      <c r="BFE4" s="80"/>
      <c r="BFF4" s="80"/>
      <c r="BFG4" s="80"/>
      <c r="BFH4" s="80"/>
      <c r="BFI4" s="80"/>
      <c r="BFJ4" s="80"/>
      <c r="BFK4" s="80"/>
      <c r="BFL4" s="80"/>
      <c r="BFM4" s="80"/>
      <c r="BFN4" s="80"/>
      <c r="BFO4" s="80"/>
      <c r="BFP4" s="80"/>
      <c r="BFQ4" s="80"/>
      <c r="BFR4" s="80"/>
      <c r="BFS4" s="80"/>
      <c r="BFT4" s="80"/>
      <c r="BFU4" s="80"/>
      <c r="BFV4" s="80"/>
      <c r="BFW4" s="80"/>
      <c r="BFX4" s="80"/>
      <c r="BFY4" s="80"/>
      <c r="BFZ4" s="80"/>
      <c r="BGA4" s="80"/>
      <c r="BGB4" s="80"/>
      <c r="BGC4" s="80"/>
      <c r="BGD4" s="80"/>
      <c r="BGE4" s="80"/>
      <c r="BGF4" s="80"/>
      <c r="BGG4" s="80"/>
      <c r="BGH4" s="80"/>
      <c r="BGI4" s="80"/>
      <c r="BGJ4" s="80"/>
      <c r="BGK4" s="80"/>
      <c r="BGL4" s="80"/>
      <c r="BGM4" s="80"/>
      <c r="BGN4" s="80"/>
      <c r="BGO4" s="80"/>
      <c r="BGP4" s="80"/>
      <c r="BGQ4" s="80"/>
      <c r="BGR4" s="80"/>
      <c r="BGS4" s="80"/>
      <c r="BGT4" s="80"/>
      <c r="BGU4" s="80"/>
      <c r="BGV4" s="80"/>
      <c r="BGW4" s="80"/>
      <c r="BGX4" s="80"/>
      <c r="BGY4" s="80"/>
      <c r="BGZ4" s="80"/>
      <c r="BHA4" s="80"/>
      <c r="BHB4" s="80"/>
      <c r="BHC4" s="80"/>
      <c r="BHD4" s="80"/>
      <c r="BHE4" s="80"/>
      <c r="BHF4" s="80"/>
      <c r="BHG4" s="80"/>
      <c r="BHH4" s="80"/>
      <c r="BHI4" s="80"/>
      <c r="BHJ4" s="80"/>
      <c r="BHK4" s="80"/>
      <c r="BHL4" s="80"/>
      <c r="BHM4" s="80"/>
      <c r="BHN4" s="80"/>
      <c r="BHO4" s="80"/>
      <c r="BHP4" s="80"/>
      <c r="BHQ4" s="80"/>
      <c r="BHR4" s="80"/>
      <c r="BHS4" s="80"/>
      <c r="BHT4" s="80"/>
      <c r="BHU4" s="80"/>
      <c r="BHV4" s="80"/>
      <c r="BHW4" s="80"/>
      <c r="BHX4" s="80"/>
      <c r="BHY4" s="80"/>
      <c r="BHZ4" s="80"/>
      <c r="BIA4" s="80"/>
      <c r="BIB4" s="80"/>
      <c r="BIC4" s="80"/>
      <c r="BID4" s="80"/>
      <c r="BIE4" s="80"/>
      <c r="BIF4" s="80"/>
      <c r="BIG4" s="80"/>
      <c r="BIH4" s="80"/>
      <c r="BII4" s="80"/>
      <c r="BIJ4" s="80"/>
      <c r="BIK4" s="80"/>
      <c r="BIL4" s="80"/>
      <c r="BIM4" s="80"/>
      <c r="BIN4" s="80"/>
      <c r="BIO4" s="80"/>
      <c r="BIP4" s="80"/>
      <c r="BIQ4" s="80"/>
      <c r="BIR4" s="80"/>
      <c r="BIS4" s="80"/>
      <c r="BIT4" s="80"/>
      <c r="BIU4" s="80"/>
      <c r="BIV4" s="80"/>
      <c r="BIW4" s="80"/>
      <c r="BIX4" s="80"/>
      <c r="BIY4" s="80"/>
      <c r="BIZ4" s="80"/>
      <c r="BJA4" s="80"/>
      <c r="BJB4" s="80"/>
      <c r="BJC4" s="80"/>
      <c r="BJD4" s="80"/>
      <c r="BJE4" s="80"/>
      <c r="BJF4" s="80"/>
      <c r="BJG4" s="80"/>
      <c r="BJH4" s="80"/>
      <c r="BJI4" s="80"/>
      <c r="BJJ4" s="80"/>
      <c r="BJK4" s="80"/>
      <c r="BJL4" s="80"/>
      <c r="BJM4" s="80"/>
      <c r="BJN4" s="80"/>
      <c r="BJO4" s="80"/>
      <c r="BJP4" s="80"/>
      <c r="BJQ4" s="80"/>
      <c r="BJR4" s="80"/>
      <c r="BJS4" s="80"/>
      <c r="BJT4" s="80"/>
      <c r="BJU4" s="80"/>
      <c r="BJV4" s="80"/>
      <c r="BJW4" s="80"/>
      <c r="BJX4" s="80"/>
      <c r="BJY4" s="80"/>
      <c r="BJZ4" s="80"/>
      <c r="BKA4" s="80"/>
      <c r="BKB4" s="80"/>
      <c r="BKC4" s="80"/>
      <c r="BKD4" s="80"/>
      <c r="BKE4" s="80"/>
      <c r="BKF4" s="80"/>
      <c r="BKG4" s="80"/>
      <c r="BKH4" s="80"/>
      <c r="BKI4" s="80"/>
      <c r="BKJ4" s="80"/>
      <c r="BKK4" s="80"/>
      <c r="BKL4" s="80"/>
      <c r="BKM4" s="80"/>
      <c r="BKN4" s="80"/>
      <c r="BKO4" s="80"/>
      <c r="BKP4" s="80"/>
      <c r="BKQ4" s="80"/>
      <c r="BKR4" s="80"/>
      <c r="BKS4" s="80"/>
      <c r="BKT4" s="80"/>
      <c r="BKU4" s="80"/>
      <c r="BKV4" s="80"/>
      <c r="BKW4" s="80"/>
      <c r="BKX4" s="80"/>
      <c r="BKY4" s="80"/>
      <c r="BKZ4" s="80"/>
      <c r="BLA4" s="80"/>
      <c r="BLB4" s="80"/>
      <c r="BLC4" s="80"/>
      <c r="BLD4" s="80"/>
      <c r="BLE4" s="80"/>
      <c r="BLF4" s="80"/>
      <c r="BLG4" s="80"/>
      <c r="BLH4" s="80"/>
      <c r="BLI4" s="80"/>
      <c r="BLJ4" s="80"/>
      <c r="BLK4" s="80"/>
      <c r="BLL4" s="80"/>
      <c r="BLM4" s="80"/>
      <c r="BLN4" s="80"/>
      <c r="BLO4" s="80"/>
      <c r="BLP4" s="80"/>
      <c r="BLQ4" s="80"/>
      <c r="BLR4" s="80"/>
      <c r="BLS4" s="80"/>
      <c r="BLT4" s="80"/>
      <c r="BLU4" s="80"/>
      <c r="BLV4" s="80"/>
      <c r="BLW4" s="80"/>
      <c r="BLX4" s="80"/>
      <c r="BLY4" s="80"/>
      <c r="BLZ4" s="80"/>
      <c r="BMA4" s="80"/>
      <c r="BMB4" s="80"/>
      <c r="BMC4" s="80"/>
      <c r="BMD4" s="80"/>
      <c r="BME4" s="80"/>
      <c r="BMF4" s="80"/>
      <c r="BMG4" s="80"/>
      <c r="BMH4" s="80"/>
      <c r="BMI4" s="80"/>
      <c r="BMJ4" s="80"/>
      <c r="BMK4" s="80"/>
      <c r="BML4" s="80"/>
      <c r="BMM4" s="80"/>
      <c r="BMN4" s="80"/>
      <c r="BMO4" s="80"/>
      <c r="BMP4" s="80"/>
      <c r="BMQ4" s="80"/>
      <c r="BMR4" s="80"/>
      <c r="BMS4" s="80"/>
      <c r="BMT4" s="80"/>
      <c r="BMU4" s="80"/>
      <c r="BMV4" s="80"/>
      <c r="BMW4" s="80"/>
      <c r="BMX4" s="80"/>
      <c r="BMY4" s="80"/>
      <c r="BMZ4" s="80"/>
      <c r="BNA4" s="80"/>
      <c r="BNB4" s="80"/>
      <c r="BNC4" s="80"/>
      <c r="BND4" s="80"/>
      <c r="BNE4" s="80"/>
      <c r="BNF4" s="80"/>
      <c r="BNG4" s="80"/>
      <c r="BNH4" s="80"/>
      <c r="BNI4" s="80"/>
      <c r="BNJ4" s="80"/>
      <c r="BNK4" s="80"/>
      <c r="BNL4" s="80"/>
      <c r="BNM4" s="80"/>
      <c r="BNN4" s="80"/>
      <c r="BNO4" s="80"/>
      <c r="BNP4" s="80"/>
      <c r="BNQ4" s="80"/>
      <c r="BNR4" s="80"/>
      <c r="BNS4" s="80"/>
      <c r="BNT4" s="80"/>
      <c r="BNU4" s="80"/>
      <c r="BNV4" s="80"/>
      <c r="BNW4" s="80"/>
      <c r="BNX4" s="80"/>
      <c r="BNY4" s="80"/>
      <c r="BNZ4" s="80"/>
      <c r="BOA4" s="80"/>
      <c r="BOB4" s="80"/>
      <c r="BOC4" s="80"/>
      <c r="BOD4" s="80"/>
      <c r="BOE4" s="80"/>
      <c r="BOF4" s="80"/>
      <c r="BOG4" s="80"/>
      <c r="BOH4" s="80"/>
      <c r="BOI4" s="80"/>
      <c r="BOJ4" s="80"/>
      <c r="BOK4" s="80"/>
      <c r="BOL4" s="80"/>
      <c r="BOM4" s="80"/>
      <c r="BON4" s="80"/>
      <c r="BOO4" s="80"/>
      <c r="BOP4" s="80"/>
      <c r="BOQ4" s="80"/>
      <c r="BOR4" s="80"/>
      <c r="BOS4" s="80"/>
      <c r="BOT4" s="80"/>
      <c r="BOU4" s="80"/>
      <c r="BOV4" s="80"/>
      <c r="BOW4" s="80"/>
      <c r="BOX4" s="80"/>
      <c r="BOY4" s="80"/>
      <c r="BOZ4" s="80"/>
      <c r="BPA4" s="80"/>
      <c r="BPB4" s="80"/>
      <c r="BPC4" s="80"/>
      <c r="BPD4" s="80"/>
      <c r="BPE4" s="80"/>
      <c r="BPF4" s="80"/>
      <c r="BPG4" s="80"/>
      <c r="BPH4" s="80"/>
      <c r="BPI4" s="80"/>
      <c r="BPJ4" s="80"/>
      <c r="BPK4" s="80"/>
      <c r="BPL4" s="80"/>
      <c r="BPM4" s="80"/>
      <c r="BPN4" s="80"/>
      <c r="BPO4" s="80"/>
      <c r="BPP4" s="80"/>
      <c r="BPQ4" s="80"/>
      <c r="BPR4" s="80"/>
      <c r="BPS4" s="80"/>
      <c r="BPT4" s="80"/>
      <c r="BPU4" s="80"/>
      <c r="BPV4" s="80"/>
      <c r="BPW4" s="80"/>
      <c r="BPX4" s="80"/>
      <c r="BPY4" s="80"/>
      <c r="BPZ4" s="80"/>
      <c r="BQA4" s="80"/>
      <c r="BQB4" s="80"/>
      <c r="BQC4" s="80"/>
      <c r="BQD4" s="80"/>
      <c r="BQE4" s="80"/>
      <c r="BQF4" s="80"/>
      <c r="BQG4" s="80"/>
      <c r="BQH4" s="80"/>
      <c r="BQI4" s="80"/>
      <c r="BQJ4" s="80"/>
      <c r="BQK4" s="80"/>
      <c r="BQL4" s="80"/>
      <c r="BQM4" s="80"/>
      <c r="BQN4" s="80"/>
      <c r="BQO4" s="80"/>
      <c r="BQP4" s="80"/>
      <c r="BQQ4" s="80"/>
      <c r="BQR4" s="80"/>
      <c r="BQS4" s="80"/>
      <c r="BQT4" s="80"/>
      <c r="BQU4" s="80"/>
      <c r="BQV4" s="80"/>
      <c r="BQW4" s="80"/>
      <c r="BQX4" s="80"/>
      <c r="BQY4" s="80"/>
      <c r="BQZ4" s="80"/>
      <c r="BRA4" s="80"/>
      <c r="BRB4" s="80"/>
      <c r="BRC4" s="80"/>
      <c r="BRD4" s="80"/>
      <c r="BRE4" s="80"/>
      <c r="BRF4" s="80"/>
      <c r="BRG4" s="80"/>
      <c r="BRH4" s="80"/>
      <c r="BRI4" s="80"/>
      <c r="BRJ4" s="80"/>
      <c r="BRK4" s="80"/>
      <c r="BRL4" s="80"/>
      <c r="BRM4" s="80"/>
      <c r="BRN4" s="80"/>
      <c r="BRO4" s="80"/>
      <c r="BRP4" s="80"/>
      <c r="BRQ4" s="80"/>
      <c r="BRR4" s="80"/>
      <c r="BRS4" s="80"/>
      <c r="BRT4" s="80"/>
      <c r="BRU4" s="80"/>
      <c r="BRV4" s="80"/>
      <c r="BRW4" s="80"/>
      <c r="BRX4" s="80"/>
      <c r="BRY4" s="80"/>
      <c r="BRZ4" s="80"/>
      <c r="BSA4" s="80"/>
      <c r="BSB4" s="80"/>
      <c r="BSC4" s="80"/>
      <c r="BSD4" s="80"/>
      <c r="BSE4" s="80"/>
      <c r="BSF4" s="80"/>
      <c r="BSG4" s="80"/>
      <c r="BSH4" s="80"/>
      <c r="BSI4" s="80"/>
      <c r="BSJ4" s="80"/>
      <c r="BSK4" s="80"/>
      <c r="BSL4" s="80"/>
      <c r="BSM4" s="80"/>
      <c r="BSN4" s="80"/>
      <c r="BSO4" s="80"/>
      <c r="BSP4" s="80"/>
      <c r="BSQ4" s="80"/>
      <c r="BSR4" s="80"/>
      <c r="BSS4" s="80"/>
      <c r="BST4" s="80"/>
      <c r="BSU4" s="80"/>
      <c r="BSV4" s="80"/>
      <c r="BSW4" s="80"/>
      <c r="BSX4" s="80"/>
      <c r="BSY4" s="80"/>
      <c r="BSZ4" s="80"/>
      <c r="BTA4" s="80"/>
      <c r="BTB4" s="80"/>
      <c r="BTC4" s="80"/>
      <c r="BTD4" s="80"/>
      <c r="BTE4" s="80"/>
      <c r="BTF4" s="80"/>
      <c r="BTG4" s="80"/>
      <c r="BTH4" s="80"/>
      <c r="BTI4" s="80"/>
      <c r="BTJ4" s="80"/>
      <c r="BTK4" s="80"/>
      <c r="BTL4" s="80"/>
      <c r="BTM4" s="80"/>
      <c r="BTN4" s="80"/>
      <c r="BTO4" s="80"/>
      <c r="BTP4" s="80"/>
      <c r="BTQ4" s="80"/>
      <c r="BTR4" s="80"/>
      <c r="BTS4" s="80"/>
      <c r="BTT4" s="80"/>
      <c r="BTU4" s="80"/>
      <c r="BTV4" s="80"/>
      <c r="BTW4" s="80"/>
      <c r="BTX4" s="80"/>
      <c r="BTY4" s="80"/>
      <c r="BTZ4" s="80"/>
      <c r="BUA4" s="80"/>
      <c r="BUB4" s="80"/>
      <c r="BUC4" s="80"/>
      <c r="BUD4" s="80"/>
      <c r="BUE4" s="80"/>
      <c r="BUF4" s="80"/>
      <c r="BUG4" s="80"/>
      <c r="BUH4" s="80"/>
      <c r="BUI4" s="80"/>
      <c r="BUJ4" s="80"/>
      <c r="BUK4" s="80"/>
      <c r="BUL4" s="80"/>
      <c r="BUM4" s="80"/>
      <c r="BUN4" s="80"/>
      <c r="BUO4" s="80"/>
      <c r="BUP4" s="80"/>
      <c r="BUQ4" s="80"/>
      <c r="BUR4" s="80"/>
      <c r="BUS4" s="80"/>
      <c r="BUT4" s="80"/>
      <c r="BUU4" s="80"/>
      <c r="BUV4" s="80"/>
      <c r="BUW4" s="80"/>
      <c r="BUX4" s="80"/>
      <c r="BUY4" s="80"/>
      <c r="BUZ4" s="80"/>
      <c r="BVA4" s="80"/>
      <c r="BVB4" s="80"/>
      <c r="BVC4" s="80"/>
      <c r="BVD4" s="80"/>
      <c r="BVE4" s="80"/>
      <c r="BVF4" s="80"/>
      <c r="BVG4" s="80"/>
      <c r="BVH4" s="80"/>
      <c r="BVI4" s="80"/>
      <c r="BVJ4" s="80"/>
      <c r="BVK4" s="80"/>
      <c r="BVL4" s="80"/>
      <c r="BVM4" s="80"/>
      <c r="BVN4" s="80"/>
      <c r="BVO4" s="80"/>
      <c r="BVP4" s="80"/>
      <c r="BVQ4" s="80"/>
      <c r="BVR4" s="80"/>
      <c r="BVS4" s="80"/>
      <c r="BVT4" s="80"/>
      <c r="BVU4" s="80"/>
      <c r="BVV4" s="80"/>
      <c r="BVW4" s="80"/>
      <c r="BVX4" s="80"/>
      <c r="BVY4" s="80"/>
      <c r="BVZ4" s="80"/>
      <c r="BWA4" s="80"/>
      <c r="BWB4" s="80"/>
      <c r="BWC4" s="80"/>
      <c r="BWD4" s="80"/>
      <c r="BWE4" s="80"/>
      <c r="BWF4" s="80"/>
      <c r="BWG4" s="80"/>
      <c r="BWH4" s="80"/>
      <c r="BWI4" s="80"/>
      <c r="BWJ4" s="80"/>
      <c r="BWK4" s="80"/>
      <c r="BWL4" s="80"/>
      <c r="BWM4" s="80"/>
      <c r="BWN4" s="80"/>
      <c r="BWO4" s="80"/>
      <c r="BWP4" s="80"/>
      <c r="BWQ4" s="80"/>
      <c r="BWR4" s="80"/>
      <c r="BWS4" s="80"/>
      <c r="BWT4" s="80"/>
      <c r="BWU4" s="80"/>
      <c r="BWV4" s="80"/>
      <c r="BWW4" s="80"/>
      <c r="BWX4" s="80"/>
      <c r="BWY4" s="80"/>
      <c r="BWZ4" s="80"/>
      <c r="BXA4" s="80"/>
      <c r="BXB4" s="80"/>
      <c r="BXC4" s="80"/>
      <c r="BXD4" s="80"/>
      <c r="BXE4" s="80"/>
      <c r="BXF4" s="80"/>
      <c r="BXG4" s="80"/>
      <c r="BXH4" s="80"/>
      <c r="BXI4" s="80"/>
      <c r="BXJ4" s="80"/>
      <c r="BXK4" s="80"/>
      <c r="BXL4" s="80"/>
      <c r="BXM4" s="80"/>
      <c r="BXN4" s="80"/>
      <c r="BXO4" s="80"/>
      <c r="BXP4" s="80"/>
      <c r="BXQ4" s="80"/>
      <c r="BXR4" s="80"/>
      <c r="BXS4" s="80"/>
      <c r="BXT4" s="80"/>
      <c r="BXU4" s="80"/>
      <c r="BXV4" s="80"/>
      <c r="BXW4" s="80"/>
      <c r="BXX4" s="80"/>
      <c r="BXY4" s="80"/>
      <c r="BXZ4" s="80"/>
      <c r="BYA4" s="80"/>
      <c r="BYB4" s="80"/>
      <c r="BYC4" s="80"/>
      <c r="BYD4" s="80"/>
      <c r="BYE4" s="80"/>
      <c r="BYF4" s="80"/>
      <c r="BYG4" s="80"/>
      <c r="BYH4" s="80"/>
      <c r="BYI4" s="80"/>
      <c r="BYJ4" s="80"/>
      <c r="BYK4" s="80"/>
      <c r="BYL4" s="80"/>
      <c r="BYM4" s="80"/>
      <c r="BYN4" s="80"/>
      <c r="BYO4" s="80"/>
      <c r="BYP4" s="80"/>
      <c r="BYQ4" s="80"/>
      <c r="BYR4" s="80"/>
      <c r="BYS4" s="80"/>
      <c r="BYT4" s="80"/>
      <c r="BYU4" s="80"/>
      <c r="BYV4" s="80"/>
      <c r="BYW4" s="80"/>
      <c r="BYX4" s="80"/>
      <c r="BYY4" s="80"/>
      <c r="BYZ4" s="80"/>
      <c r="BZA4" s="80"/>
      <c r="BZB4" s="80"/>
      <c r="BZC4" s="80"/>
      <c r="BZD4" s="80"/>
      <c r="BZE4" s="80"/>
      <c r="BZF4" s="80"/>
      <c r="BZG4" s="80"/>
      <c r="BZH4" s="80"/>
      <c r="BZI4" s="80"/>
      <c r="BZJ4" s="80"/>
      <c r="BZK4" s="80"/>
      <c r="BZL4" s="80"/>
      <c r="BZM4" s="80"/>
      <c r="BZN4" s="80"/>
      <c r="BZO4" s="80"/>
      <c r="BZP4" s="80"/>
      <c r="BZQ4" s="80"/>
      <c r="BZR4" s="80"/>
      <c r="BZS4" s="80"/>
      <c r="BZT4" s="80"/>
      <c r="BZU4" s="80"/>
      <c r="BZV4" s="80"/>
      <c r="BZW4" s="80"/>
      <c r="BZX4" s="80"/>
      <c r="BZY4" s="80"/>
      <c r="BZZ4" s="80"/>
      <c r="CAA4" s="80"/>
      <c r="CAB4" s="80"/>
      <c r="CAC4" s="80"/>
      <c r="CAD4" s="80"/>
      <c r="CAE4" s="80"/>
      <c r="CAF4" s="80"/>
      <c r="CAG4" s="80"/>
      <c r="CAH4" s="80"/>
      <c r="CAI4" s="80"/>
      <c r="CAJ4" s="80"/>
      <c r="CAK4" s="80"/>
      <c r="CAL4" s="80"/>
      <c r="CAM4" s="80"/>
      <c r="CAN4" s="80"/>
      <c r="CAO4" s="80"/>
      <c r="CAP4" s="80"/>
      <c r="CAQ4" s="80"/>
      <c r="CAR4" s="80"/>
      <c r="CAS4" s="80"/>
      <c r="CAT4" s="80"/>
      <c r="CAU4" s="80"/>
      <c r="CAV4" s="80"/>
      <c r="CAW4" s="80"/>
      <c r="CAX4" s="80"/>
      <c r="CAY4" s="80"/>
      <c r="CAZ4" s="80"/>
      <c r="CBA4" s="80"/>
      <c r="CBB4" s="80"/>
      <c r="CBC4" s="80"/>
      <c r="CBD4" s="80"/>
      <c r="CBE4" s="80"/>
      <c r="CBF4" s="80"/>
      <c r="CBG4" s="80"/>
      <c r="CBH4" s="80"/>
      <c r="CBI4" s="80"/>
      <c r="CBJ4" s="80"/>
      <c r="CBK4" s="80"/>
      <c r="CBL4" s="80"/>
      <c r="CBM4" s="80"/>
      <c r="CBN4" s="80"/>
      <c r="CBO4" s="80"/>
      <c r="CBP4" s="80"/>
      <c r="CBQ4" s="80"/>
      <c r="CBR4" s="80"/>
      <c r="CBS4" s="80"/>
      <c r="CBT4" s="80"/>
      <c r="CBU4" s="80"/>
      <c r="CBV4" s="80"/>
      <c r="CBW4" s="80"/>
      <c r="CBX4" s="80"/>
      <c r="CBY4" s="80"/>
      <c r="CBZ4" s="80"/>
      <c r="CCA4" s="80"/>
      <c r="CCB4" s="80"/>
      <c r="CCC4" s="80"/>
      <c r="CCD4" s="80"/>
      <c r="CCE4" s="80"/>
      <c r="CCF4" s="80"/>
      <c r="CCG4" s="80"/>
      <c r="CCH4" s="80"/>
      <c r="CCI4" s="80"/>
      <c r="CCJ4" s="80"/>
      <c r="CCK4" s="80"/>
      <c r="CCL4" s="80"/>
      <c r="CCM4" s="80"/>
      <c r="CCN4" s="80"/>
      <c r="CCO4" s="80"/>
      <c r="CCP4" s="80"/>
      <c r="CCQ4" s="80"/>
      <c r="CCR4" s="80"/>
      <c r="CCS4" s="80"/>
      <c r="CCT4" s="80"/>
      <c r="CCU4" s="80"/>
      <c r="CCV4" s="80"/>
      <c r="CCW4" s="80"/>
      <c r="CCX4" s="80"/>
      <c r="CCY4" s="80"/>
      <c r="CCZ4" s="80"/>
      <c r="CDA4" s="80"/>
      <c r="CDB4" s="80"/>
      <c r="CDC4" s="80"/>
      <c r="CDD4" s="80"/>
      <c r="CDE4" s="80"/>
      <c r="CDF4" s="80"/>
      <c r="CDG4" s="80"/>
      <c r="CDH4" s="80"/>
      <c r="CDI4" s="80"/>
      <c r="CDJ4" s="80"/>
      <c r="CDK4" s="80"/>
      <c r="CDL4" s="80"/>
      <c r="CDM4" s="80"/>
      <c r="CDN4" s="80"/>
      <c r="CDO4" s="80"/>
      <c r="CDP4" s="80"/>
      <c r="CDQ4" s="80"/>
      <c r="CDR4" s="80"/>
      <c r="CDS4" s="80"/>
      <c r="CDT4" s="80"/>
      <c r="CDU4" s="80"/>
      <c r="CDV4" s="80"/>
      <c r="CDW4" s="80"/>
      <c r="CDX4" s="80"/>
      <c r="CDY4" s="80"/>
      <c r="CDZ4" s="80"/>
      <c r="CEA4" s="80"/>
      <c r="CEB4" s="80"/>
      <c r="CEC4" s="80"/>
      <c r="CED4" s="80"/>
      <c r="CEE4" s="80"/>
      <c r="CEF4" s="80"/>
      <c r="CEG4" s="80"/>
      <c r="CEH4" s="80"/>
      <c r="CEI4" s="80"/>
      <c r="CEJ4" s="80"/>
      <c r="CEK4" s="80"/>
      <c r="CEL4" s="80"/>
      <c r="CEM4" s="80"/>
      <c r="CEN4" s="80"/>
      <c r="CEO4" s="80"/>
      <c r="CEP4" s="80"/>
      <c r="CEQ4" s="80"/>
      <c r="CER4" s="80"/>
      <c r="CES4" s="80"/>
      <c r="CET4" s="80"/>
      <c r="CEU4" s="80"/>
      <c r="CEV4" s="80"/>
      <c r="CEW4" s="80"/>
      <c r="CEX4" s="80"/>
      <c r="CEY4" s="80"/>
      <c r="CEZ4" s="80"/>
      <c r="CFA4" s="80"/>
      <c r="CFB4" s="80"/>
      <c r="CFC4" s="80"/>
      <c r="CFD4" s="80"/>
      <c r="CFE4" s="80"/>
      <c r="CFF4" s="80"/>
      <c r="CFG4" s="80"/>
      <c r="CFH4" s="80"/>
      <c r="CFI4" s="80"/>
      <c r="CFJ4" s="80"/>
      <c r="CFK4" s="80"/>
      <c r="CFL4" s="80"/>
      <c r="CFM4" s="80"/>
      <c r="CFN4" s="80"/>
      <c r="CFO4" s="80"/>
      <c r="CFP4" s="80"/>
      <c r="CFQ4" s="80"/>
      <c r="CFR4" s="80"/>
      <c r="CFS4" s="80"/>
      <c r="CFT4" s="80"/>
      <c r="CFU4" s="80"/>
      <c r="CFV4" s="80"/>
      <c r="CFW4" s="80"/>
      <c r="CFX4" s="80"/>
      <c r="CFY4" s="80"/>
      <c r="CFZ4" s="80"/>
      <c r="CGA4" s="80"/>
      <c r="CGB4" s="80"/>
      <c r="CGC4" s="80"/>
      <c r="CGD4" s="80"/>
      <c r="CGE4" s="80"/>
      <c r="CGF4" s="80"/>
      <c r="CGG4" s="80"/>
      <c r="CGH4" s="80"/>
      <c r="CGI4" s="80"/>
      <c r="CGJ4" s="80"/>
      <c r="CGK4" s="80"/>
      <c r="CGL4" s="80"/>
      <c r="CGM4" s="80"/>
      <c r="CGN4" s="80"/>
      <c r="CGO4" s="80"/>
      <c r="CGP4" s="80"/>
      <c r="CGQ4" s="80"/>
      <c r="CGR4" s="80"/>
      <c r="CGS4" s="80"/>
      <c r="CGT4" s="80"/>
      <c r="CGU4" s="80"/>
      <c r="CGV4" s="80"/>
      <c r="CGW4" s="80"/>
      <c r="CGX4" s="80"/>
      <c r="CGY4" s="80"/>
      <c r="CGZ4" s="80"/>
      <c r="CHA4" s="80"/>
      <c r="CHB4" s="80"/>
      <c r="CHC4" s="80"/>
      <c r="CHD4" s="80"/>
      <c r="CHE4" s="80"/>
      <c r="CHF4" s="80"/>
      <c r="CHG4" s="80"/>
      <c r="CHH4" s="80"/>
      <c r="CHI4" s="80"/>
      <c r="CHJ4" s="80"/>
      <c r="CHK4" s="80"/>
      <c r="CHL4" s="80"/>
      <c r="CHM4" s="80"/>
      <c r="CHN4" s="80"/>
      <c r="CHO4" s="80"/>
      <c r="CHP4" s="80"/>
      <c r="CHQ4" s="80"/>
      <c r="CHR4" s="80"/>
      <c r="CHS4" s="80"/>
      <c r="CHT4" s="80"/>
      <c r="CHU4" s="80"/>
      <c r="CHV4" s="80"/>
      <c r="CHW4" s="80"/>
      <c r="CHX4" s="80"/>
      <c r="CHY4" s="80"/>
      <c r="CHZ4" s="80"/>
      <c r="CIA4" s="80"/>
      <c r="CIB4" s="80"/>
      <c r="CIC4" s="80"/>
      <c r="CID4" s="80"/>
      <c r="CIE4" s="80"/>
      <c r="CIF4" s="80"/>
      <c r="CIG4" s="80"/>
      <c r="CIH4" s="80"/>
      <c r="CII4" s="80"/>
      <c r="CIJ4" s="80"/>
      <c r="CIK4" s="80"/>
      <c r="CIL4" s="80"/>
      <c r="CIM4" s="80"/>
      <c r="CIN4" s="80"/>
      <c r="CIO4" s="80"/>
      <c r="CIP4" s="80"/>
      <c r="CIQ4" s="80"/>
      <c r="CIR4" s="80"/>
      <c r="CIS4" s="80"/>
      <c r="CIT4" s="80"/>
      <c r="CIU4" s="80"/>
      <c r="CIV4" s="80"/>
      <c r="CIW4" s="80"/>
      <c r="CIX4" s="80"/>
      <c r="CIY4" s="80"/>
      <c r="CIZ4" s="80"/>
      <c r="CJA4" s="80"/>
      <c r="CJB4" s="80"/>
      <c r="CJC4" s="80"/>
      <c r="CJD4" s="80"/>
      <c r="CJE4" s="80"/>
      <c r="CJF4" s="80"/>
      <c r="CJG4" s="80"/>
      <c r="CJH4" s="80"/>
      <c r="CJI4" s="80"/>
      <c r="CJJ4" s="80"/>
      <c r="CJK4" s="80"/>
      <c r="CJL4" s="80"/>
      <c r="CJM4" s="80"/>
      <c r="CJN4" s="80"/>
      <c r="CJO4" s="80"/>
      <c r="CJP4" s="80"/>
      <c r="CJQ4" s="80"/>
      <c r="CJR4" s="80"/>
      <c r="CJS4" s="80"/>
      <c r="CJT4" s="80"/>
      <c r="CJU4" s="80"/>
      <c r="CJV4" s="80"/>
      <c r="CJW4" s="80"/>
      <c r="CJX4" s="80"/>
      <c r="CJY4" s="80"/>
      <c r="CJZ4" s="80"/>
      <c r="CKA4" s="80"/>
      <c r="CKB4" s="80"/>
      <c r="CKC4" s="80"/>
      <c r="CKD4" s="80"/>
      <c r="CKE4" s="80"/>
      <c r="CKF4" s="80"/>
      <c r="CKG4" s="80"/>
      <c r="CKH4" s="80"/>
      <c r="CKI4" s="80"/>
      <c r="CKJ4" s="80"/>
      <c r="CKK4" s="80"/>
      <c r="CKL4" s="80"/>
      <c r="CKM4" s="80"/>
      <c r="CKN4" s="80"/>
      <c r="CKO4" s="80"/>
      <c r="CKP4" s="80"/>
      <c r="CKQ4" s="80"/>
      <c r="CKR4" s="80"/>
      <c r="CKS4" s="80"/>
      <c r="CKT4" s="80"/>
      <c r="CKU4" s="80"/>
      <c r="CKV4" s="80"/>
      <c r="CKW4" s="80"/>
      <c r="CKX4" s="80"/>
      <c r="CKY4" s="80"/>
      <c r="CKZ4" s="80"/>
      <c r="CLA4" s="80"/>
      <c r="CLB4" s="80"/>
      <c r="CLC4" s="80"/>
      <c r="CLD4" s="80"/>
      <c r="CLE4" s="80"/>
      <c r="CLF4" s="80"/>
      <c r="CLG4" s="80"/>
      <c r="CLH4" s="80"/>
      <c r="CLI4" s="80"/>
      <c r="CLJ4" s="80"/>
      <c r="CLK4" s="80"/>
      <c r="CLL4" s="80"/>
      <c r="CLM4" s="80"/>
      <c r="CLN4" s="80"/>
      <c r="CLO4" s="80"/>
      <c r="CLP4" s="80"/>
      <c r="CLQ4" s="80"/>
      <c r="CLR4" s="80"/>
      <c r="CLS4" s="80"/>
      <c r="CLT4" s="80"/>
      <c r="CLU4" s="80"/>
      <c r="CLV4" s="80"/>
      <c r="CLW4" s="80"/>
      <c r="CLX4" s="80"/>
      <c r="CLY4" s="80"/>
      <c r="CLZ4" s="80"/>
      <c r="CMA4" s="80"/>
      <c r="CMB4" s="80"/>
      <c r="CMC4" s="80"/>
      <c r="CMD4" s="80"/>
      <c r="CME4" s="80"/>
      <c r="CMF4" s="80"/>
      <c r="CMG4" s="80"/>
      <c r="CMH4" s="80"/>
      <c r="CMI4" s="80"/>
      <c r="CMJ4" s="80"/>
      <c r="CMK4" s="80"/>
      <c r="CML4" s="80"/>
      <c r="CMM4" s="80"/>
      <c r="CMN4" s="80"/>
      <c r="CMO4" s="80"/>
      <c r="CMP4" s="80"/>
      <c r="CMQ4" s="80"/>
      <c r="CMR4" s="80"/>
      <c r="CMS4" s="80"/>
      <c r="CMT4" s="80"/>
      <c r="CMU4" s="80"/>
      <c r="CMV4" s="80"/>
      <c r="CMW4" s="80"/>
      <c r="CMX4" s="80"/>
      <c r="CMY4" s="80"/>
      <c r="CMZ4" s="80"/>
      <c r="CNA4" s="80"/>
      <c r="CNB4" s="80"/>
      <c r="CNC4" s="80"/>
      <c r="CND4" s="80"/>
      <c r="CNE4" s="80"/>
      <c r="CNF4" s="80"/>
      <c r="CNG4" s="80"/>
      <c r="CNH4" s="80"/>
      <c r="CNI4" s="80"/>
      <c r="CNJ4" s="80"/>
      <c r="CNK4" s="80"/>
      <c r="CNL4" s="80"/>
      <c r="CNM4" s="80"/>
      <c r="CNN4" s="80"/>
      <c r="CNO4" s="80"/>
      <c r="CNP4" s="80"/>
      <c r="CNQ4" s="80"/>
      <c r="CNR4" s="80"/>
      <c r="CNS4" s="80"/>
      <c r="CNT4" s="80"/>
      <c r="CNU4" s="80"/>
      <c r="CNV4" s="80"/>
      <c r="CNW4" s="80"/>
      <c r="CNX4" s="80"/>
      <c r="CNY4" s="80"/>
      <c r="CNZ4" s="80"/>
      <c r="COA4" s="80"/>
      <c r="COB4" s="80"/>
      <c r="COC4" s="80"/>
      <c r="COD4" s="80"/>
      <c r="COE4" s="80"/>
      <c r="COF4" s="80"/>
      <c r="COG4" s="80"/>
      <c r="COH4" s="80"/>
      <c r="COI4" s="80"/>
      <c r="COJ4" s="80"/>
      <c r="COK4" s="80"/>
      <c r="COL4" s="80"/>
      <c r="COM4" s="80"/>
      <c r="CON4" s="80"/>
      <c r="COO4" s="80"/>
      <c r="COP4" s="80"/>
      <c r="COQ4" s="80"/>
      <c r="COR4" s="80"/>
      <c r="COS4" s="80"/>
      <c r="COT4" s="80"/>
      <c r="COU4" s="80"/>
      <c r="COV4" s="80"/>
      <c r="COW4" s="80"/>
      <c r="COX4" s="80"/>
      <c r="COY4" s="80"/>
      <c r="COZ4" s="80"/>
      <c r="CPA4" s="80"/>
      <c r="CPB4" s="80"/>
      <c r="CPC4" s="80"/>
      <c r="CPD4" s="80"/>
      <c r="CPE4" s="80"/>
      <c r="CPF4" s="80"/>
      <c r="CPG4" s="80"/>
      <c r="CPH4" s="80"/>
      <c r="CPI4" s="80"/>
      <c r="CPJ4" s="80"/>
      <c r="CPK4" s="80"/>
      <c r="CPL4" s="80"/>
      <c r="CPM4" s="80"/>
      <c r="CPN4" s="80"/>
      <c r="CPO4" s="80"/>
      <c r="CPP4" s="80"/>
      <c r="CPQ4" s="80"/>
      <c r="CPR4" s="80"/>
      <c r="CPS4" s="80"/>
      <c r="CPT4" s="80"/>
      <c r="CPU4" s="80"/>
      <c r="CPV4" s="80"/>
      <c r="CPW4" s="80"/>
      <c r="CPX4" s="80"/>
      <c r="CPY4" s="80"/>
      <c r="CPZ4" s="80"/>
      <c r="CQA4" s="80"/>
      <c r="CQB4" s="80"/>
      <c r="CQC4" s="80"/>
      <c r="CQD4" s="80"/>
      <c r="CQE4" s="80"/>
      <c r="CQF4" s="80"/>
      <c r="CQG4" s="80"/>
      <c r="CQH4" s="80"/>
      <c r="CQI4" s="80"/>
      <c r="CQJ4" s="80"/>
      <c r="CQK4" s="80"/>
      <c r="CQL4" s="80"/>
      <c r="CQM4" s="80"/>
      <c r="CQN4" s="80"/>
      <c r="CQO4" s="80"/>
      <c r="CQP4" s="80"/>
      <c r="CQQ4" s="80"/>
      <c r="CQR4" s="80"/>
      <c r="CQS4" s="80"/>
      <c r="CQT4" s="80"/>
      <c r="CQU4" s="80"/>
      <c r="CQV4" s="80"/>
      <c r="CQW4" s="80"/>
      <c r="CQX4" s="80"/>
      <c r="CQY4" s="80"/>
      <c r="CQZ4" s="80"/>
      <c r="CRA4" s="80"/>
      <c r="CRB4" s="80"/>
      <c r="CRC4" s="80"/>
      <c r="CRD4" s="80"/>
      <c r="CRE4" s="80"/>
      <c r="CRF4" s="80"/>
      <c r="CRG4" s="80"/>
      <c r="CRH4" s="80"/>
      <c r="CRI4" s="80"/>
      <c r="CRJ4" s="80"/>
      <c r="CRK4" s="80"/>
      <c r="CRL4" s="80"/>
      <c r="CRM4" s="80"/>
      <c r="CRN4" s="80"/>
      <c r="CRO4" s="80"/>
      <c r="CRP4" s="80"/>
      <c r="CRQ4" s="80"/>
      <c r="CRR4" s="80"/>
      <c r="CRS4" s="80"/>
      <c r="CRT4" s="80"/>
      <c r="CRU4" s="80"/>
      <c r="CRV4" s="80"/>
      <c r="CRW4" s="80"/>
      <c r="CRX4" s="80"/>
      <c r="CRY4" s="80"/>
      <c r="CRZ4" s="80"/>
      <c r="CSA4" s="80"/>
      <c r="CSB4" s="80"/>
      <c r="CSC4" s="80"/>
      <c r="CSD4" s="80"/>
      <c r="CSE4" s="80"/>
      <c r="CSF4" s="80"/>
      <c r="CSG4" s="80"/>
      <c r="CSH4" s="80"/>
      <c r="CSI4" s="80"/>
      <c r="CSJ4" s="80"/>
      <c r="CSK4" s="80"/>
      <c r="CSL4" s="80"/>
      <c r="CSM4" s="80"/>
      <c r="CSN4" s="80"/>
      <c r="CSO4" s="80"/>
      <c r="CSP4" s="80"/>
      <c r="CSQ4" s="80"/>
      <c r="CSR4" s="80"/>
      <c r="CSS4" s="80"/>
      <c r="CST4" s="80"/>
      <c r="CSU4" s="80"/>
      <c r="CSV4" s="80"/>
      <c r="CSW4" s="80"/>
      <c r="CSX4" s="80"/>
      <c r="CSY4" s="80"/>
      <c r="CSZ4" s="80"/>
      <c r="CTA4" s="80"/>
      <c r="CTB4" s="80"/>
      <c r="CTC4" s="80"/>
      <c r="CTD4" s="80"/>
      <c r="CTE4" s="80"/>
      <c r="CTF4" s="80"/>
      <c r="CTG4" s="80"/>
      <c r="CTH4" s="80"/>
      <c r="CTI4" s="80"/>
      <c r="CTJ4" s="80"/>
      <c r="CTK4" s="80"/>
      <c r="CTL4" s="80"/>
      <c r="CTM4" s="80"/>
      <c r="CTN4" s="80"/>
      <c r="CTO4" s="80"/>
      <c r="CTP4" s="80"/>
      <c r="CTQ4" s="80"/>
      <c r="CTR4" s="80"/>
      <c r="CTS4" s="80"/>
      <c r="CTT4" s="80"/>
      <c r="CTU4" s="80"/>
      <c r="CTV4" s="80"/>
      <c r="CTW4" s="80"/>
      <c r="CTX4" s="80"/>
      <c r="CTY4" s="80"/>
      <c r="CTZ4" s="80"/>
      <c r="CUA4" s="80"/>
      <c r="CUB4" s="80"/>
      <c r="CUC4" s="80"/>
      <c r="CUD4" s="80"/>
      <c r="CUE4" s="80"/>
      <c r="CUF4" s="80"/>
      <c r="CUG4" s="80"/>
      <c r="CUH4" s="80"/>
      <c r="CUI4" s="80"/>
      <c r="CUJ4" s="80"/>
      <c r="CUK4" s="80"/>
      <c r="CUL4" s="80"/>
      <c r="CUM4" s="80"/>
      <c r="CUN4" s="80"/>
      <c r="CUO4" s="80"/>
      <c r="CUP4" s="80"/>
      <c r="CUQ4" s="80"/>
      <c r="CUR4" s="80"/>
      <c r="CUS4" s="80"/>
      <c r="CUT4" s="80"/>
      <c r="CUU4" s="80"/>
      <c r="CUV4" s="80"/>
      <c r="CUW4" s="80"/>
      <c r="CUX4" s="80"/>
      <c r="CUY4" s="80"/>
      <c r="CUZ4" s="80"/>
      <c r="CVA4" s="80"/>
      <c r="CVB4" s="80"/>
      <c r="CVC4" s="80"/>
      <c r="CVD4" s="80"/>
      <c r="CVE4" s="80"/>
      <c r="CVF4" s="80"/>
      <c r="CVG4" s="80"/>
      <c r="CVH4" s="80"/>
      <c r="CVI4" s="80"/>
      <c r="CVJ4" s="80"/>
      <c r="CVK4" s="80"/>
      <c r="CVL4" s="80"/>
      <c r="CVM4" s="80"/>
      <c r="CVN4" s="80"/>
      <c r="CVO4" s="80"/>
      <c r="CVP4" s="80"/>
      <c r="CVQ4" s="80"/>
      <c r="CVR4" s="80"/>
      <c r="CVS4" s="80"/>
      <c r="CVT4" s="80"/>
      <c r="CVU4" s="80"/>
      <c r="CVV4" s="80"/>
      <c r="CVW4" s="80"/>
      <c r="CVX4" s="80"/>
      <c r="CVY4" s="80"/>
      <c r="CVZ4" s="80"/>
      <c r="CWA4" s="80"/>
      <c r="CWB4" s="80"/>
      <c r="CWC4" s="80"/>
      <c r="CWD4" s="80"/>
      <c r="CWE4" s="80"/>
      <c r="CWF4" s="80"/>
      <c r="CWG4" s="80"/>
      <c r="CWH4" s="80"/>
      <c r="CWI4" s="80"/>
      <c r="CWJ4" s="80"/>
      <c r="CWK4" s="80"/>
      <c r="CWL4" s="80"/>
      <c r="CWM4" s="80"/>
      <c r="CWN4" s="80"/>
      <c r="CWO4" s="80"/>
      <c r="CWP4" s="80"/>
      <c r="CWQ4" s="80"/>
      <c r="CWR4" s="80"/>
      <c r="CWS4" s="80"/>
      <c r="CWT4" s="80"/>
      <c r="CWU4" s="80"/>
      <c r="CWV4" s="80"/>
      <c r="CWW4" s="80"/>
      <c r="CWX4" s="80"/>
      <c r="CWY4" s="80"/>
      <c r="CWZ4" s="80"/>
      <c r="CXA4" s="80"/>
      <c r="CXB4" s="80"/>
      <c r="CXC4" s="80"/>
      <c r="CXD4" s="80"/>
      <c r="CXE4" s="80"/>
      <c r="CXF4" s="80"/>
      <c r="CXG4" s="80"/>
      <c r="CXH4" s="80"/>
      <c r="CXI4" s="80"/>
      <c r="CXJ4" s="80"/>
      <c r="CXK4" s="80"/>
      <c r="CXL4" s="80"/>
      <c r="CXM4" s="80"/>
      <c r="CXN4" s="80"/>
      <c r="CXO4" s="80"/>
      <c r="CXP4" s="80"/>
      <c r="CXQ4" s="80"/>
      <c r="CXR4" s="80"/>
      <c r="CXS4" s="80"/>
      <c r="CXT4" s="80"/>
      <c r="CXU4" s="80"/>
      <c r="CXV4" s="80"/>
      <c r="CXW4" s="80"/>
      <c r="CXX4" s="80"/>
      <c r="CXY4" s="80"/>
      <c r="CXZ4" s="80"/>
      <c r="CYA4" s="80"/>
      <c r="CYB4" s="80"/>
      <c r="CYC4" s="80"/>
      <c r="CYD4" s="80"/>
      <c r="CYE4" s="80"/>
      <c r="CYF4" s="80"/>
      <c r="CYG4" s="80"/>
      <c r="CYH4" s="80"/>
      <c r="CYI4" s="80"/>
      <c r="CYJ4" s="80"/>
      <c r="CYK4" s="80"/>
      <c r="CYL4" s="80"/>
      <c r="CYM4" s="80"/>
      <c r="CYN4" s="80"/>
      <c r="CYO4" s="80"/>
      <c r="CYP4" s="80"/>
      <c r="CYQ4" s="80"/>
      <c r="CYR4" s="80"/>
      <c r="CYS4" s="80"/>
      <c r="CYT4" s="80"/>
      <c r="CYU4" s="80"/>
      <c r="CYV4" s="80"/>
      <c r="CYW4" s="80"/>
      <c r="CYX4" s="80"/>
      <c r="CYY4" s="80"/>
      <c r="CYZ4" s="80"/>
      <c r="CZA4" s="80"/>
      <c r="CZB4" s="80"/>
      <c r="CZC4" s="80"/>
      <c r="CZD4" s="80"/>
      <c r="CZE4" s="80"/>
      <c r="CZF4" s="80"/>
      <c r="CZG4" s="80"/>
      <c r="CZH4" s="80"/>
      <c r="CZI4" s="80"/>
      <c r="CZJ4" s="80"/>
      <c r="CZK4" s="80"/>
      <c r="CZL4" s="80"/>
      <c r="CZM4" s="80"/>
      <c r="CZN4" s="80"/>
      <c r="CZO4" s="80"/>
      <c r="CZP4" s="80"/>
      <c r="CZQ4" s="80"/>
      <c r="CZR4" s="80"/>
      <c r="CZS4" s="80"/>
      <c r="CZT4" s="80"/>
      <c r="CZU4" s="80"/>
      <c r="CZV4" s="80"/>
      <c r="CZW4" s="80"/>
      <c r="CZX4" s="80"/>
      <c r="CZY4" s="80"/>
      <c r="CZZ4" s="80"/>
      <c r="DAA4" s="80"/>
      <c r="DAB4" s="80"/>
      <c r="DAC4" s="80"/>
      <c r="DAD4" s="80"/>
      <c r="DAE4" s="80"/>
      <c r="DAF4" s="80"/>
      <c r="DAG4" s="80"/>
      <c r="DAH4" s="80"/>
      <c r="DAI4" s="80"/>
      <c r="DAJ4" s="80"/>
      <c r="DAK4" s="80"/>
      <c r="DAL4" s="80"/>
      <c r="DAM4" s="80"/>
      <c r="DAN4" s="80"/>
      <c r="DAO4" s="80"/>
      <c r="DAP4" s="80"/>
      <c r="DAQ4" s="80"/>
      <c r="DAR4" s="80"/>
      <c r="DAS4" s="80"/>
      <c r="DAT4" s="80"/>
      <c r="DAU4" s="80"/>
      <c r="DAV4" s="80"/>
      <c r="DAW4" s="80"/>
      <c r="DAX4" s="80"/>
      <c r="DAY4" s="80"/>
      <c r="DAZ4" s="80"/>
      <c r="DBA4" s="80"/>
      <c r="DBB4" s="80"/>
      <c r="DBC4" s="80"/>
      <c r="DBD4" s="80"/>
      <c r="DBE4" s="80"/>
      <c r="DBF4" s="80"/>
      <c r="DBG4" s="80"/>
      <c r="DBH4" s="80"/>
      <c r="DBI4" s="80"/>
      <c r="DBJ4" s="80"/>
      <c r="DBK4" s="80"/>
      <c r="DBL4" s="80"/>
      <c r="DBM4" s="80"/>
      <c r="DBN4" s="80"/>
      <c r="DBO4" s="80"/>
      <c r="DBP4" s="80"/>
      <c r="DBQ4" s="80"/>
      <c r="DBR4" s="80"/>
      <c r="DBS4" s="80"/>
      <c r="DBT4" s="80"/>
      <c r="DBU4" s="80"/>
      <c r="DBV4" s="80"/>
      <c r="DBW4" s="80"/>
      <c r="DBX4" s="80"/>
      <c r="DBY4" s="80"/>
      <c r="DBZ4" s="80"/>
      <c r="DCA4" s="80"/>
      <c r="DCB4" s="80"/>
      <c r="DCC4" s="80"/>
      <c r="DCD4" s="80"/>
      <c r="DCE4" s="80"/>
      <c r="DCF4" s="80"/>
      <c r="DCG4" s="80"/>
      <c r="DCH4" s="80"/>
      <c r="DCI4" s="80"/>
      <c r="DCJ4" s="80"/>
      <c r="DCK4" s="80"/>
      <c r="DCL4" s="80"/>
      <c r="DCM4" s="80"/>
      <c r="DCN4" s="80"/>
      <c r="DCO4" s="80"/>
      <c r="DCP4" s="80"/>
      <c r="DCQ4" s="80"/>
      <c r="DCR4" s="80"/>
      <c r="DCS4" s="80"/>
      <c r="DCT4" s="80"/>
      <c r="DCU4" s="80"/>
      <c r="DCV4" s="80"/>
      <c r="DCW4" s="80"/>
      <c r="DCX4" s="80"/>
      <c r="DCY4" s="80"/>
      <c r="DCZ4" s="80"/>
      <c r="DDA4" s="80"/>
      <c r="DDB4" s="80"/>
      <c r="DDC4" s="80"/>
      <c r="DDD4" s="80"/>
      <c r="DDE4" s="80"/>
      <c r="DDF4" s="80"/>
      <c r="DDG4" s="80"/>
      <c r="DDH4" s="80"/>
      <c r="DDI4" s="80"/>
      <c r="DDJ4" s="80"/>
      <c r="DDK4" s="80"/>
      <c r="DDL4" s="80"/>
      <c r="DDM4" s="80"/>
      <c r="DDN4" s="80"/>
      <c r="DDO4" s="80"/>
      <c r="DDP4" s="80"/>
      <c r="DDQ4" s="80"/>
      <c r="DDR4" s="80"/>
      <c r="DDS4" s="80"/>
      <c r="DDT4" s="80"/>
      <c r="DDU4" s="80"/>
      <c r="DDV4" s="80"/>
      <c r="DDW4" s="80"/>
      <c r="DDX4" s="80"/>
      <c r="DDY4" s="80"/>
      <c r="DDZ4" s="80"/>
      <c r="DEA4" s="80"/>
      <c r="DEB4" s="80"/>
      <c r="DEC4" s="80"/>
      <c r="DED4" s="80"/>
      <c r="DEE4" s="80"/>
      <c r="DEF4" s="80"/>
      <c r="DEG4" s="80"/>
      <c r="DEH4" s="80"/>
      <c r="DEI4" s="80"/>
      <c r="DEJ4" s="80"/>
      <c r="DEK4" s="80"/>
      <c r="DEL4" s="80"/>
      <c r="DEM4" s="80"/>
      <c r="DEN4" s="80"/>
      <c r="DEO4" s="80"/>
      <c r="DEP4" s="80"/>
      <c r="DEQ4" s="80"/>
      <c r="DER4" s="80"/>
      <c r="DES4" s="80"/>
      <c r="DET4" s="80"/>
      <c r="DEU4" s="80"/>
      <c r="DEV4" s="80"/>
      <c r="DEW4" s="80"/>
      <c r="DEX4" s="80"/>
      <c r="DEY4" s="80"/>
      <c r="DEZ4" s="80"/>
      <c r="DFA4" s="80"/>
      <c r="DFB4" s="80"/>
      <c r="DFC4" s="80"/>
      <c r="DFD4" s="80"/>
      <c r="DFE4" s="80"/>
      <c r="DFF4" s="80"/>
      <c r="DFG4" s="80"/>
      <c r="DFH4" s="80"/>
      <c r="DFI4" s="80"/>
      <c r="DFJ4" s="80"/>
      <c r="DFK4" s="80"/>
      <c r="DFL4" s="80"/>
      <c r="DFM4" s="80"/>
      <c r="DFN4" s="80"/>
      <c r="DFO4" s="80"/>
      <c r="DFP4" s="80"/>
      <c r="DFQ4" s="80"/>
      <c r="DFR4" s="80"/>
      <c r="DFS4" s="80"/>
      <c r="DFT4" s="80"/>
      <c r="DFU4" s="80"/>
      <c r="DFV4" s="80"/>
      <c r="DFW4" s="80"/>
      <c r="DFX4" s="80"/>
      <c r="DFY4" s="80"/>
      <c r="DFZ4" s="80"/>
      <c r="DGA4" s="80"/>
      <c r="DGB4" s="80"/>
      <c r="DGC4" s="80"/>
      <c r="DGD4" s="80"/>
      <c r="DGE4" s="80"/>
      <c r="DGF4" s="80"/>
      <c r="DGG4" s="80"/>
      <c r="DGH4" s="80"/>
      <c r="DGI4" s="80"/>
      <c r="DGJ4" s="80"/>
      <c r="DGK4" s="80"/>
      <c r="DGL4" s="80"/>
      <c r="DGM4" s="80"/>
      <c r="DGN4" s="80"/>
      <c r="DGO4" s="80"/>
      <c r="DGP4" s="80"/>
      <c r="DGQ4" s="80"/>
      <c r="DGR4" s="80"/>
      <c r="DGS4" s="80"/>
      <c r="DGT4" s="80"/>
      <c r="DGU4" s="80"/>
      <c r="DGV4" s="80"/>
      <c r="DGW4" s="80"/>
      <c r="DGX4" s="80"/>
      <c r="DGY4" s="80"/>
      <c r="DGZ4" s="80"/>
      <c r="DHA4" s="80"/>
      <c r="DHB4" s="80"/>
      <c r="DHC4" s="80"/>
      <c r="DHD4" s="80"/>
      <c r="DHE4" s="80"/>
      <c r="DHF4" s="80"/>
      <c r="DHG4" s="80"/>
      <c r="DHH4" s="80"/>
      <c r="DHI4" s="80"/>
      <c r="DHJ4" s="80"/>
      <c r="DHK4" s="80"/>
      <c r="DHL4" s="80"/>
      <c r="DHM4" s="80"/>
      <c r="DHN4" s="80"/>
      <c r="DHO4" s="80"/>
      <c r="DHP4" s="80"/>
      <c r="DHQ4" s="80"/>
      <c r="DHR4" s="80"/>
      <c r="DHS4" s="80"/>
      <c r="DHT4" s="80"/>
      <c r="DHU4" s="80"/>
      <c r="DHV4" s="80"/>
      <c r="DHW4" s="80"/>
      <c r="DHX4" s="80"/>
      <c r="DHY4" s="80"/>
      <c r="DHZ4" s="80"/>
      <c r="DIA4" s="80"/>
      <c r="DIB4" s="80"/>
      <c r="DIC4" s="80"/>
      <c r="DID4" s="80"/>
      <c r="DIE4" s="80"/>
      <c r="DIF4" s="80"/>
      <c r="DIG4" s="80"/>
      <c r="DIH4" s="80"/>
      <c r="DII4" s="80"/>
      <c r="DIJ4" s="80"/>
      <c r="DIK4" s="80"/>
      <c r="DIL4" s="80"/>
      <c r="DIM4" s="80"/>
      <c r="DIN4" s="80"/>
      <c r="DIO4" s="80"/>
      <c r="DIP4" s="80"/>
      <c r="DIQ4" s="80"/>
      <c r="DIR4" s="80"/>
      <c r="DIS4" s="80"/>
      <c r="DIT4" s="80"/>
      <c r="DIU4" s="80"/>
      <c r="DIV4" s="80"/>
      <c r="DIW4" s="80"/>
      <c r="DIX4" s="80"/>
      <c r="DIY4" s="80"/>
      <c r="DIZ4" s="80"/>
      <c r="DJA4" s="80"/>
      <c r="DJB4" s="80"/>
      <c r="DJC4" s="80"/>
      <c r="DJD4" s="80"/>
      <c r="DJE4" s="80"/>
      <c r="DJF4" s="80"/>
      <c r="DJG4" s="80"/>
      <c r="DJH4" s="80"/>
      <c r="DJI4" s="80"/>
      <c r="DJJ4" s="80"/>
      <c r="DJK4" s="80"/>
      <c r="DJL4" s="80"/>
      <c r="DJM4" s="80"/>
      <c r="DJN4" s="80"/>
      <c r="DJO4" s="80"/>
      <c r="DJP4" s="80"/>
      <c r="DJQ4" s="80"/>
      <c r="DJR4" s="80"/>
      <c r="DJS4" s="80"/>
      <c r="DJT4" s="80"/>
      <c r="DJU4" s="80"/>
      <c r="DJV4" s="80"/>
      <c r="DJW4" s="80"/>
      <c r="DJX4" s="80"/>
      <c r="DJY4" s="80"/>
      <c r="DJZ4" s="80"/>
      <c r="DKA4" s="80"/>
      <c r="DKB4" s="80"/>
      <c r="DKC4" s="80"/>
      <c r="DKD4" s="80"/>
      <c r="DKE4" s="80"/>
      <c r="DKF4" s="80"/>
      <c r="DKG4" s="80"/>
      <c r="DKH4" s="80"/>
      <c r="DKI4" s="80"/>
      <c r="DKJ4" s="80"/>
      <c r="DKK4" s="80"/>
      <c r="DKL4" s="80"/>
      <c r="DKM4" s="80"/>
      <c r="DKN4" s="80"/>
      <c r="DKO4" s="80"/>
      <c r="DKP4" s="80"/>
      <c r="DKQ4" s="80"/>
      <c r="DKR4" s="80"/>
      <c r="DKS4" s="80"/>
      <c r="DKT4" s="80"/>
      <c r="DKU4" s="80"/>
      <c r="DKV4" s="80"/>
      <c r="DKW4" s="80"/>
      <c r="DKX4" s="80"/>
      <c r="DKY4" s="80"/>
      <c r="DKZ4" s="80"/>
      <c r="DLA4" s="80"/>
      <c r="DLB4" s="80"/>
      <c r="DLC4" s="80"/>
      <c r="DLD4" s="80"/>
      <c r="DLE4" s="80"/>
      <c r="DLF4" s="80"/>
      <c r="DLG4" s="80"/>
      <c r="DLH4" s="80"/>
      <c r="DLI4" s="80"/>
      <c r="DLJ4" s="80"/>
      <c r="DLK4" s="80"/>
      <c r="DLL4" s="80"/>
      <c r="DLM4" s="80"/>
      <c r="DLN4" s="80"/>
      <c r="DLO4" s="80"/>
      <c r="DLP4" s="80"/>
      <c r="DLQ4" s="80"/>
      <c r="DLR4" s="80"/>
      <c r="DLS4" s="80"/>
      <c r="DLT4" s="80"/>
      <c r="DLU4" s="80"/>
      <c r="DLV4" s="80"/>
      <c r="DLW4" s="80"/>
      <c r="DLX4" s="80"/>
      <c r="DLY4" s="80"/>
      <c r="DLZ4" s="80"/>
      <c r="DMA4" s="80"/>
      <c r="DMB4" s="80"/>
      <c r="DMC4" s="80"/>
      <c r="DMD4" s="80"/>
      <c r="DME4" s="80"/>
      <c r="DMF4" s="80"/>
      <c r="DMG4" s="80"/>
      <c r="DMH4" s="80"/>
      <c r="DMI4" s="80"/>
      <c r="DMJ4" s="80"/>
      <c r="DMK4" s="80"/>
      <c r="DML4" s="80"/>
      <c r="DMM4" s="80"/>
      <c r="DMN4" s="80"/>
      <c r="DMO4" s="80"/>
      <c r="DMP4" s="80"/>
      <c r="DMQ4" s="80"/>
      <c r="DMR4" s="80"/>
      <c r="DMS4" s="80"/>
      <c r="DMT4" s="80"/>
      <c r="DMU4" s="80"/>
      <c r="DMV4" s="80"/>
      <c r="DMW4" s="80"/>
      <c r="DMX4" s="80"/>
      <c r="DMY4" s="80"/>
      <c r="DMZ4" s="80"/>
      <c r="DNA4" s="80"/>
      <c r="DNB4" s="80"/>
      <c r="DNC4" s="80"/>
      <c r="DND4" s="80"/>
      <c r="DNE4" s="80"/>
      <c r="DNF4" s="80"/>
      <c r="DNG4" s="80"/>
      <c r="DNH4" s="80"/>
      <c r="DNI4" s="80"/>
      <c r="DNJ4" s="80"/>
      <c r="DNK4" s="80"/>
      <c r="DNL4" s="80"/>
      <c r="DNM4" s="80"/>
      <c r="DNN4" s="80"/>
      <c r="DNO4" s="80"/>
      <c r="DNP4" s="80"/>
      <c r="DNQ4" s="80"/>
      <c r="DNR4" s="80"/>
      <c r="DNS4" s="80"/>
      <c r="DNT4" s="80"/>
      <c r="DNU4" s="80"/>
      <c r="DNV4" s="80"/>
      <c r="DNW4" s="80"/>
      <c r="DNX4" s="80"/>
      <c r="DNY4" s="80"/>
      <c r="DNZ4" s="80"/>
      <c r="DOA4" s="80"/>
      <c r="DOB4" s="80"/>
      <c r="DOC4" s="80"/>
      <c r="DOD4" s="80"/>
      <c r="DOE4" s="80"/>
      <c r="DOF4" s="80"/>
      <c r="DOG4" s="80"/>
      <c r="DOH4" s="80"/>
      <c r="DOI4" s="80"/>
      <c r="DOJ4" s="80"/>
      <c r="DOK4" s="80"/>
      <c r="DOL4" s="80"/>
      <c r="DOM4" s="80"/>
      <c r="DON4" s="80"/>
      <c r="DOO4" s="80"/>
      <c r="DOP4" s="80"/>
      <c r="DOQ4" s="80"/>
      <c r="DOR4" s="80"/>
      <c r="DOS4" s="80"/>
      <c r="DOT4" s="80"/>
      <c r="DOU4" s="80"/>
      <c r="DOV4" s="80"/>
      <c r="DOW4" s="80"/>
      <c r="DOX4" s="80"/>
      <c r="DOY4" s="80"/>
      <c r="DOZ4" s="80"/>
      <c r="DPA4" s="80"/>
      <c r="DPB4" s="80"/>
      <c r="DPC4" s="80"/>
      <c r="DPD4" s="80"/>
      <c r="DPE4" s="80"/>
      <c r="DPF4" s="80"/>
      <c r="DPG4" s="80"/>
      <c r="DPH4" s="80"/>
      <c r="DPI4" s="80"/>
      <c r="DPJ4" s="80"/>
      <c r="DPK4" s="80"/>
      <c r="DPL4" s="80"/>
      <c r="DPM4" s="80"/>
      <c r="DPN4" s="80"/>
      <c r="DPO4" s="80"/>
      <c r="DPP4" s="80"/>
      <c r="DPQ4" s="80"/>
      <c r="DPR4" s="80"/>
      <c r="DPS4" s="80"/>
      <c r="DPT4" s="80"/>
      <c r="DPU4" s="80"/>
      <c r="DPV4" s="80"/>
      <c r="DPW4" s="80"/>
      <c r="DPX4" s="80"/>
      <c r="DPY4" s="80"/>
      <c r="DPZ4" s="80"/>
      <c r="DQA4" s="80"/>
      <c r="DQB4" s="80"/>
      <c r="DQC4" s="80"/>
      <c r="DQD4" s="80"/>
      <c r="DQE4" s="80"/>
      <c r="DQF4" s="80"/>
      <c r="DQG4" s="80"/>
      <c r="DQH4" s="80"/>
      <c r="DQI4" s="80"/>
      <c r="DQJ4" s="80"/>
      <c r="DQK4" s="80"/>
      <c r="DQL4" s="80"/>
      <c r="DQM4" s="80"/>
      <c r="DQN4" s="80"/>
      <c r="DQO4" s="80"/>
      <c r="DQP4" s="80"/>
      <c r="DQQ4" s="80"/>
      <c r="DQR4" s="80"/>
      <c r="DQS4" s="80"/>
      <c r="DQT4" s="80"/>
      <c r="DQU4" s="80"/>
      <c r="DQV4" s="80"/>
      <c r="DQW4" s="80"/>
      <c r="DQX4" s="80"/>
      <c r="DQY4" s="80"/>
      <c r="DQZ4" s="80"/>
      <c r="DRA4" s="80"/>
      <c r="DRB4" s="80"/>
      <c r="DRC4" s="80"/>
      <c r="DRD4" s="80"/>
      <c r="DRE4" s="80"/>
      <c r="DRF4" s="80"/>
      <c r="DRG4" s="80"/>
      <c r="DRH4" s="80"/>
      <c r="DRI4" s="80"/>
      <c r="DRJ4" s="80"/>
      <c r="DRK4" s="80"/>
      <c r="DRL4" s="80"/>
      <c r="DRM4" s="80"/>
      <c r="DRN4" s="80"/>
      <c r="DRO4" s="80"/>
      <c r="DRP4" s="80"/>
      <c r="DRQ4" s="80"/>
      <c r="DRR4" s="80"/>
      <c r="DRS4" s="80"/>
      <c r="DRT4" s="80"/>
      <c r="DRU4" s="80"/>
      <c r="DRV4" s="80"/>
      <c r="DRW4" s="80"/>
      <c r="DRX4" s="80"/>
      <c r="DRY4" s="80"/>
      <c r="DRZ4" s="80"/>
      <c r="DSA4" s="80"/>
      <c r="DSB4" s="80"/>
      <c r="DSC4" s="80"/>
      <c r="DSD4" s="80"/>
      <c r="DSE4" s="80"/>
      <c r="DSF4" s="80"/>
      <c r="DSG4" s="80"/>
      <c r="DSH4" s="80"/>
      <c r="DSI4" s="80"/>
      <c r="DSJ4" s="80"/>
      <c r="DSK4" s="80"/>
      <c r="DSL4" s="80"/>
      <c r="DSM4" s="80"/>
      <c r="DSN4" s="80"/>
      <c r="DSO4" s="80"/>
      <c r="DSP4" s="80"/>
      <c r="DSQ4" s="80"/>
      <c r="DSR4" s="80"/>
      <c r="DSS4" s="80"/>
      <c r="DST4" s="80"/>
      <c r="DSU4" s="80"/>
      <c r="DSV4" s="80"/>
      <c r="DSW4" s="80"/>
      <c r="DSX4" s="80"/>
      <c r="DSY4" s="80"/>
      <c r="DSZ4" s="80"/>
      <c r="DTA4" s="80"/>
      <c r="DTB4" s="80"/>
      <c r="DTC4" s="80"/>
      <c r="DTD4" s="80"/>
      <c r="DTE4" s="80"/>
      <c r="DTF4" s="80"/>
      <c r="DTG4" s="80"/>
      <c r="DTH4" s="80"/>
      <c r="DTI4" s="80"/>
      <c r="DTJ4" s="80"/>
      <c r="DTK4" s="80"/>
      <c r="DTL4" s="80"/>
      <c r="DTM4" s="80"/>
      <c r="DTN4" s="80"/>
      <c r="DTO4" s="80"/>
      <c r="DTP4" s="80"/>
      <c r="DTQ4" s="80"/>
      <c r="DTR4" s="80"/>
      <c r="DTS4" s="80"/>
      <c r="DTT4" s="80"/>
      <c r="DTU4" s="80"/>
      <c r="DTV4" s="80"/>
      <c r="DTW4" s="80"/>
      <c r="DTX4" s="80"/>
      <c r="DTY4" s="80"/>
      <c r="DTZ4" s="80"/>
      <c r="DUA4" s="80"/>
      <c r="DUB4" s="80"/>
      <c r="DUC4" s="80"/>
      <c r="DUD4" s="80"/>
      <c r="DUE4" s="80"/>
      <c r="DUF4" s="80"/>
      <c r="DUG4" s="80"/>
      <c r="DUH4" s="80"/>
      <c r="DUI4" s="80"/>
      <c r="DUJ4" s="80"/>
      <c r="DUK4" s="80"/>
      <c r="DUL4" s="80"/>
      <c r="DUM4" s="80"/>
      <c r="DUN4" s="80"/>
      <c r="DUO4" s="80"/>
      <c r="DUP4" s="80"/>
      <c r="DUQ4" s="80"/>
      <c r="DUR4" s="80"/>
      <c r="DUS4" s="80"/>
      <c r="DUT4" s="80"/>
      <c r="DUU4" s="80"/>
      <c r="DUV4" s="80"/>
      <c r="DUW4" s="80"/>
      <c r="DUX4" s="80"/>
      <c r="DUY4" s="80"/>
      <c r="DUZ4" s="80"/>
      <c r="DVA4" s="80"/>
      <c r="DVB4" s="80"/>
      <c r="DVC4" s="80"/>
      <c r="DVD4" s="80"/>
      <c r="DVE4" s="80"/>
      <c r="DVF4" s="80"/>
      <c r="DVG4" s="80"/>
      <c r="DVH4" s="80"/>
      <c r="DVI4" s="80"/>
      <c r="DVJ4" s="80"/>
      <c r="DVK4" s="80"/>
      <c r="DVL4" s="80"/>
      <c r="DVM4" s="80"/>
      <c r="DVN4" s="80"/>
      <c r="DVO4" s="80"/>
      <c r="DVP4" s="80"/>
      <c r="DVQ4" s="80"/>
      <c r="DVR4" s="80"/>
      <c r="DVS4" s="80"/>
      <c r="DVT4" s="80"/>
      <c r="DVU4" s="80"/>
      <c r="DVV4" s="80"/>
      <c r="DVW4" s="80"/>
      <c r="DVX4" s="80"/>
      <c r="DVY4" s="80"/>
      <c r="DVZ4" s="80"/>
      <c r="DWA4" s="80"/>
      <c r="DWB4" s="80"/>
      <c r="DWC4" s="80"/>
      <c r="DWD4" s="80"/>
      <c r="DWE4" s="80"/>
      <c r="DWF4" s="80"/>
      <c r="DWG4" s="80"/>
      <c r="DWH4" s="80"/>
      <c r="DWI4" s="80"/>
      <c r="DWJ4" s="80"/>
      <c r="DWK4" s="80"/>
      <c r="DWL4" s="80"/>
      <c r="DWM4" s="80"/>
      <c r="DWN4" s="80"/>
      <c r="DWO4" s="80"/>
      <c r="DWP4" s="80"/>
      <c r="DWQ4" s="80"/>
      <c r="DWR4" s="80"/>
      <c r="DWS4" s="80"/>
      <c r="DWT4" s="80"/>
      <c r="DWU4" s="80"/>
      <c r="DWV4" s="80"/>
      <c r="DWW4" s="80"/>
      <c r="DWX4" s="80"/>
      <c r="DWY4" s="80"/>
      <c r="DWZ4" s="80"/>
      <c r="DXA4" s="80"/>
      <c r="DXB4" s="80"/>
      <c r="DXC4" s="80"/>
      <c r="DXD4" s="80"/>
      <c r="DXE4" s="80"/>
      <c r="DXF4" s="80"/>
      <c r="DXG4" s="80"/>
      <c r="DXH4" s="80"/>
      <c r="DXI4" s="80"/>
      <c r="DXJ4" s="80"/>
      <c r="DXK4" s="80"/>
      <c r="DXL4" s="80"/>
      <c r="DXM4" s="80"/>
      <c r="DXN4" s="80"/>
      <c r="DXO4" s="80"/>
      <c r="DXP4" s="80"/>
      <c r="DXQ4" s="80"/>
      <c r="DXR4" s="80"/>
      <c r="DXS4" s="80"/>
      <c r="DXT4" s="80"/>
      <c r="DXU4" s="80"/>
      <c r="DXV4" s="80"/>
      <c r="DXW4" s="80"/>
      <c r="DXX4" s="80"/>
      <c r="DXY4" s="80"/>
      <c r="DXZ4" s="80"/>
      <c r="DYA4" s="80"/>
      <c r="DYB4" s="80"/>
      <c r="DYC4" s="80"/>
      <c r="DYD4" s="80"/>
      <c r="DYE4" s="80"/>
      <c r="DYF4" s="80"/>
      <c r="DYG4" s="80"/>
      <c r="DYH4" s="80"/>
      <c r="DYI4" s="80"/>
      <c r="DYJ4" s="80"/>
      <c r="DYK4" s="80"/>
      <c r="DYL4" s="80"/>
      <c r="DYM4" s="80"/>
      <c r="DYN4" s="80"/>
      <c r="DYO4" s="80"/>
      <c r="DYP4" s="80"/>
      <c r="DYQ4" s="80"/>
      <c r="DYR4" s="80"/>
      <c r="DYS4" s="80"/>
      <c r="DYT4" s="80"/>
      <c r="DYU4" s="80"/>
      <c r="DYV4" s="80"/>
      <c r="DYW4" s="80"/>
      <c r="DYX4" s="80"/>
      <c r="DYY4" s="80"/>
      <c r="DYZ4" s="80"/>
      <c r="DZA4" s="80"/>
      <c r="DZB4" s="80"/>
      <c r="DZC4" s="80"/>
      <c r="DZD4" s="80"/>
      <c r="DZE4" s="80"/>
      <c r="DZF4" s="80"/>
      <c r="DZG4" s="80"/>
      <c r="DZH4" s="80"/>
      <c r="DZI4" s="80"/>
      <c r="DZJ4" s="80"/>
      <c r="DZK4" s="80"/>
      <c r="DZL4" s="80"/>
      <c r="DZM4" s="80"/>
      <c r="DZN4" s="80"/>
      <c r="DZO4" s="80"/>
      <c r="DZP4" s="80"/>
      <c r="DZQ4" s="80"/>
      <c r="DZR4" s="80"/>
      <c r="DZS4" s="80"/>
      <c r="DZT4" s="80"/>
      <c r="DZU4" s="80"/>
      <c r="DZV4" s="80"/>
      <c r="DZW4" s="80"/>
      <c r="DZX4" s="80"/>
      <c r="DZY4" s="80"/>
      <c r="DZZ4" s="80"/>
      <c r="EAA4" s="80"/>
      <c r="EAB4" s="80"/>
      <c r="EAC4" s="80"/>
      <c r="EAD4" s="80"/>
      <c r="EAE4" s="80"/>
      <c r="EAF4" s="80"/>
      <c r="EAG4" s="80"/>
      <c r="EAH4" s="80"/>
      <c r="EAI4" s="80"/>
      <c r="EAJ4" s="80"/>
      <c r="EAK4" s="80"/>
      <c r="EAL4" s="80"/>
      <c r="EAM4" s="80"/>
      <c r="EAN4" s="80"/>
      <c r="EAO4" s="80"/>
      <c r="EAP4" s="80"/>
      <c r="EAQ4" s="80"/>
      <c r="EAR4" s="80"/>
      <c r="EAS4" s="80"/>
      <c r="EAT4" s="80"/>
      <c r="EAU4" s="80"/>
      <c r="EAV4" s="80"/>
      <c r="EAW4" s="80"/>
      <c r="EAX4" s="80"/>
      <c r="EAY4" s="80"/>
      <c r="EAZ4" s="80"/>
      <c r="EBA4" s="80"/>
      <c r="EBB4" s="80"/>
      <c r="EBC4" s="80"/>
      <c r="EBD4" s="80"/>
      <c r="EBE4" s="80"/>
      <c r="EBF4" s="80"/>
      <c r="EBG4" s="80"/>
      <c r="EBH4" s="80"/>
      <c r="EBI4" s="80"/>
      <c r="EBJ4" s="80"/>
      <c r="EBK4" s="80"/>
      <c r="EBL4" s="80"/>
      <c r="EBM4" s="80"/>
      <c r="EBN4" s="80"/>
      <c r="EBO4" s="80"/>
      <c r="EBP4" s="80"/>
      <c r="EBQ4" s="80"/>
      <c r="EBR4" s="80"/>
      <c r="EBS4" s="80"/>
      <c r="EBT4" s="80"/>
      <c r="EBU4" s="80"/>
      <c r="EBV4" s="80"/>
      <c r="EBW4" s="80"/>
      <c r="EBX4" s="80"/>
      <c r="EBY4" s="80"/>
      <c r="EBZ4" s="80"/>
      <c r="ECA4" s="80"/>
      <c r="ECB4" s="80"/>
      <c r="ECC4" s="80"/>
      <c r="ECD4" s="80"/>
      <c r="ECE4" s="80"/>
      <c r="ECF4" s="80"/>
      <c r="ECG4" s="80"/>
      <c r="ECH4" s="80"/>
      <c r="ECI4" s="80"/>
      <c r="ECJ4" s="80"/>
      <c r="ECK4" s="80"/>
      <c r="ECL4" s="80"/>
      <c r="ECM4" s="80"/>
      <c r="ECN4" s="80"/>
      <c r="ECO4" s="80"/>
      <c r="ECP4" s="80"/>
      <c r="ECQ4" s="80"/>
      <c r="ECR4" s="80"/>
      <c r="ECS4" s="80"/>
      <c r="ECT4" s="80"/>
      <c r="ECU4" s="80"/>
      <c r="ECV4" s="80"/>
      <c r="ECW4" s="80"/>
      <c r="ECX4" s="80"/>
      <c r="ECY4" s="80"/>
      <c r="ECZ4" s="80"/>
      <c r="EDA4" s="80"/>
      <c r="EDB4" s="80"/>
      <c r="EDC4" s="80"/>
      <c r="EDD4" s="80"/>
      <c r="EDE4" s="80"/>
      <c r="EDF4" s="80"/>
      <c r="EDG4" s="80"/>
      <c r="EDH4" s="80"/>
      <c r="EDI4" s="80"/>
      <c r="EDJ4" s="80"/>
      <c r="EDK4" s="80"/>
      <c r="EDL4" s="80"/>
      <c r="EDM4" s="80"/>
      <c r="EDN4" s="80"/>
      <c r="EDO4" s="80"/>
      <c r="EDP4" s="80"/>
      <c r="EDQ4" s="80"/>
      <c r="EDR4" s="80"/>
      <c r="EDS4" s="80"/>
      <c r="EDT4" s="80"/>
      <c r="EDU4" s="80"/>
      <c r="EDV4" s="80"/>
      <c r="EDW4" s="80"/>
      <c r="EDX4" s="80"/>
      <c r="EDY4" s="80"/>
      <c r="EDZ4" s="80"/>
      <c r="EEA4" s="80"/>
      <c r="EEB4" s="80"/>
      <c r="EEC4" s="80"/>
      <c r="EED4" s="80"/>
      <c r="EEE4" s="80"/>
      <c r="EEF4" s="80"/>
      <c r="EEG4" s="80"/>
      <c r="EEH4" s="80"/>
      <c r="EEI4" s="80"/>
      <c r="EEJ4" s="80"/>
      <c r="EEK4" s="80"/>
      <c r="EEL4" s="80"/>
      <c r="EEM4" s="80"/>
      <c r="EEN4" s="80"/>
      <c r="EEO4" s="80"/>
      <c r="EEP4" s="80"/>
      <c r="EEQ4" s="80"/>
      <c r="EER4" s="80"/>
      <c r="EES4" s="80"/>
      <c r="EET4" s="80"/>
      <c r="EEU4" s="80"/>
      <c r="EEV4" s="80"/>
      <c r="EEW4" s="80"/>
      <c r="EEX4" s="80"/>
      <c r="EEY4" s="80"/>
      <c r="EEZ4" s="80"/>
      <c r="EFA4" s="80"/>
      <c r="EFB4" s="80"/>
      <c r="EFC4" s="80"/>
      <c r="EFD4" s="80"/>
      <c r="EFE4" s="80"/>
      <c r="EFF4" s="80"/>
      <c r="EFG4" s="80"/>
      <c r="EFH4" s="80"/>
      <c r="EFI4" s="80"/>
      <c r="EFJ4" s="80"/>
      <c r="EFK4" s="80"/>
      <c r="EFL4" s="80"/>
      <c r="EFM4" s="80"/>
      <c r="EFN4" s="80"/>
      <c r="EFO4" s="80"/>
      <c r="EFP4" s="80"/>
      <c r="EFQ4" s="80"/>
      <c r="EFR4" s="80"/>
      <c r="EFS4" s="80"/>
      <c r="EFT4" s="80"/>
      <c r="EFU4" s="80"/>
      <c r="EFV4" s="80"/>
      <c r="EFW4" s="80"/>
      <c r="EFX4" s="80"/>
      <c r="EFY4" s="80"/>
      <c r="EFZ4" s="80"/>
      <c r="EGA4" s="80"/>
      <c r="EGB4" s="80"/>
      <c r="EGC4" s="80"/>
      <c r="EGD4" s="80"/>
      <c r="EGE4" s="80"/>
      <c r="EGF4" s="80"/>
      <c r="EGG4" s="80"/>
      <c r="EGH4" s="80"/>
      <c r="EGI4" s="80"/>
      <c r="EGJ4" s="80"/>
      <c r="EGK4" s="80"/>
      <c r="EGL4" s="80"/>
      <c r="EGM4" s="80"/>
      <c r="EGN4" s="80"/>
      <c r="EGO4" s="80"/>
      <c r="EGP4" s="80"/>
      <c r="EGQ4" s="80"/>
      <c r="EGR4" s="80"/>
      <c r="EGS4" s="80"/>
      <c r="EGT4" s="80"/>
      <c r="EGU4" s="80"/>
      <c r="EGV4" s="80"/>
      <c r="EGW4" s="80"/>
      <c r="EGX4" s="80"/>
      <c r="EGY4" s="80"/>
      <c r="EGZ4" s="80"/>
      <c r="EHA4" s="80"/>
      <c r="EHB4" s="80"/>
      <c r="EHC4" s="80"/>
      <c r="EHD4" s="80"/>
      <c r="EHE4" s="80"/>
      <c r="EHF4" s="80"/>
      <c r="EHG4" s="80"/>
      <c r="EHH4" s="80"/>
      <c r="EHI4" s="80"/>
      <c r="EHJ4" s="80"/>
      <c r="EHK4" s="80"/>
      <c r="EHL4" s="80"/>
      <c r="EHM4" s="80"/>
      <c r="EHN4" s="80"/>
      <c r="EHO4" s="80"/>
      <c r="EHP4" s="80"/>
      <c r="EHQ4" s="80"/>
      <c r="EHR4" s="80"/>
      <c r="EHS4" s="80"/>
      <c r="EHT4" s="80"/>
      <c r="EHU4" s="80"/>
      <c r="EHV4" s="80"/>
      <c r="EHW4" s="80"/>
      <c r="EHX4" s="80"/>
      <c r="EHY4" s="80"/>
      <c r="EHZ4" s="80"/>
      <c r="EIA4" s="80"/>
      <c r="EIB4" s="80"/>
      <c r="EIC4" s="80"/>
      <c r="EID4" s="80"/>
      <c r="EIE4" s="80"/>
      <c r="EIF4" s="80"/>
      <c r="EIG4" s="80"/>
      <c r="EIH4" s="80"/>
      <c r="EII4" s="80"/>
      <c r="EIJ4" s="80"/>
      <c r="EIK4" s="80"/>
      <c r="EIL4" s="80"/>
      <c r="EIM4" s="80"/>
      <c r="EIN4" s="80"/>
      <c r="EIO4" s="80"/>
      <c r="EIP4" s="80"/>
      <c r="EIQ4" s="80"/>
      <c r="EIR4" s="80"/>
      <c r="EIS4" s="80"/>
      <c r="EIT4" s="80"/>
      <c r="EIU4" s="80"/>
      <c r="EIV4" s="80"/>
      <c r="EIW4" s="80"/>
      <c r="EIX4" s="80"/>
      <c r="EIY4" s="80"/>
      <c r="EIZ4" s="80"/>
      <c r="EJA4" s="80"/>
      <c r="EJB4" s="80"/>
      <c r="EJC4" s="80"/>
      <c r="EJD4" s="80"/>
      <c r="EJE4" s="80"/>
      <c r="EJF4" s="80"/>
      <c r="EJG4" s="80"/>
      <c r="EJH4" s="80"/>
      <c r="EJI4" s="80"/>
      <c r="EJJ4" s="80"/>
      <c r="EJK4" s="80"/>
      <c r="EJL4" s="80"/>
      <c r="EJM4" s="80"/>
      <c r="EJN4" s="80"/>
      <c r="EJO4" s="80"/>
      <c r="EJP4" s="80"/>
      <c r="EJQ4" s="80"/>
      <c r="EJR4" s="80"/>
      <c r="EJS4" s="80"/>
      <c r="EJT4" s="80"/>
      <c r="EJU4" s="80"/>
      <c r="EJV4" s="80"/>
      <c r="EJW4" s="80"/>
      <c r="EJX4" s="80"/>
      <c r="EJY4" s="80"/>
      <c r="EJZ4" s="80"/>
      <c r="EKA4" s="80"/>
      <c r="EKB4" s="80"/>
      <c r="EKC4" s="80"/>
      <c r="EKD4" s="80"/>
      <c r="EKE4" s="80"/>
      <c r="EKF4" s="80"/>
      <c r="EKG4" s="80"/>
      <c r="EKH4" s="80"/>
      <c r="EKI4" s="80"/>
      <c r="EKJ4" s="80"/>
      <c r="EKK4" s="80"/>
      <c r="EKL4" s="80"/>
      <c r="EKM4" s="80"/>
      <c r="EKN4" s="80"/>
      <c r="EKO4" s="80"/>
      <c r="EKP4" s="80"/>
      <c r="EKQ4" s="80"/>
      <c r="EKR4" s="80"/>
      <c r="EKS4" s="80"/>
      <c r="EKT4" s="80"/>
      <c r="EKU4" s="80"/>
      <c r="EKV4" s="80"/>
      <c r="EKW4" s="80"/>
      <c r="EKX4" s="80"/>
      <c r="EKY4" s="80"/>
      <c r="EKZ4" s="80"/>
      <c r="ELA4" s="80"/>
      <c r="ELB4" s="80"/>
      <c r="ELC4" s="80"/>
      <c r="ELD4" s="80"/>
      <c r="ELE4" s="80"/>
      <c r="ELF4" s="80"/>
      <c r="ELG4" s="80"/>
      <c r="ELH4" s="80"/>
      <c r="ELI4" s="80"/>
      <c r="ELJ4" s="80"/>
      <c r="ELK4" s="80"/>
      <c r="ELL4" s="80"/>
      <c r="ELM4" s="80"/>
      <c r="ELN4" s="80"/>
      <c r="ELO4" s="80"/>
      <c r="ELP4" s="80"/>
      <c r="ELQ4" s="80"/>
      <c r="ELR4" s="80"/>
      <c r="ELS4" s="80"/>
      <c r="ELT4" s="80"/>
      <c r="ELU4" s="80"/>
      <c r="ELV4" s="80"/>
      <c r="ELW4" s="80"/>
      <c r="ELX4" s="80"/>
      <c r="ELY4" s="80"/>
      <c r="ELZ4" s="80"/>
      <c r="EMA4" s="80"/>
      <c r="EMB4" s="80"/>
      <c r="EMC4" s="80"/>
      <c r="EMD4" s="80"/>
      <c r="EME4" s="80"/>
      <c r="EMF4" s="80"/>
      <c r="EMG4" s="80"/>
      <c r="EMH4" s="80"/>
      <c r="EMI4" s="80"/>
      <c r="EMJ4" s="80"/>
      <c r="EMK4" s="80"/>
      <c r="EML4" s="80"/>
      <c r="EMM4" s="80"/>
      <c r="EMN4" s="80"/>
      <c r="EMO4" s="80"/>
      <c r="EMP4" s="80"/>
      <c r="EMQ4" s="80"/>
      <c r="EMR4" s="80"/>
      <c r="EMS4" s="80"/>
      <c r="EMT4" s="80"/>
      <c r="EMU4" s="80"/>
      <c r="EMV4" s="80"/>
      <c r="EMW4" s="80"/>
      <c r="EMX4" s="80"/>
      <c r="EMY4" s="80"/>
      <c r="EMZ4" s="80"/>
      <c r="ENA4" s="80"/>
      <c r="ENB4" s="80"/>
      <c r="ENC4" s="80"/>
      <c r="END4" s="80"/>
      <c r="ENE4" s="80"/>
      <c r="ENF4" s="80"/>
      <c r="ENG4" s="80"/>
      <c r="ENH4" s="80"/>
      <c r="ENI4" s="80"/>
      <c r="ENJ4" s="80"/>
      <c r="ENK4" s="80"/>
      <c r="ENL4" s="80"/>
      <c r="ENM4" s="80"/>
      <c r="ENN4" s="80"/>
      <c r="ENO4" s="80"/>
      <c r="ENP4" s="80"/>
      <c r="ENQ4" s="80"/>
      <c r="ENR4" s="80"/>
      <c r="ENS4" s="80"/>
      <c r="ENT4" s="80"/>
      <c r="ENU4" s="80"/>
      <c r="ENV4" s="80"/>
      <c r="ENW4" s="80"/>
      <c r="ENX4" s="80"/>
      <c r="ENY4" s="80"/>
      <c r="ENZ4" s="80"/>
      <c r="EOA4" s="80"/>
      <c r="EOB4" s="80"/>
      <c r="EOC4" s="80"/>
      <c r="EOD4" s="80"/>
      <c r="EOE4" s="80"/>
      <c r="EOF4" s="80"/>
      <c r="EOG4" s="80"/>
      <c r="EOH4" s="80"/>
      <c r="EOI4" s="80"/>
      <c r="EOJ4" s="80"/>
      <c r="EOK4" s="80"/>
      <c r="EOL4" s="80"/>
      <c r="EOM4" s="80"/>
      <c r="EON4" s="80"/>
      <c r="EOO4" s="80"/>
      <c r="EOP4" s="80"/>
      <c r="EOQ4" s="80"/>
      <c r="EOR4" s="80"/>
      <c r="EOS4" s="80"/>
      <c r="EOT4" s="80"/>
      <c r="EOU4" s="80"/>
      <c r="EOV4" s="80"/>
      <c r="EOW4" s="80"/>
      <c r="EOX4" s="80"/>
      <c r="EOY4" s="80"/>
      <c r="EOZ4" s="80"/>
      <c r="EPA4" s="80"/>
      <c r="EPB4" s="80"/>
      <c r="EPC4" s="80"/>
      <c r="EPD4" s="80"/>
      <c r="EPE4" s="80"/>
      <c r="EPF4" s="80"/>
      <c r="EPG4" s="80"/>
      <c r="EPH4" s="80"/>
      <c r="EPI4" s="80"/>
      <c r="EPJ4" s="80"/>
      <c r="EPK4" s="80"/>
      <c r="EPL4" s="80"/>
      <c r="EPM4" s="80"/>
      <c r="EPN4" s="80"/>
      <c r="EPO4" s="80"/>
      <c r="EPP4" s="80"/>
      <c r="EPQ4" s="80"/>
      <c r="EPR4" s="80"/>
      <c r="EPS4" s="80"/>
      <c r="EPT4" s="80"/>
      <c r="EPU4" s="80"/>
      <c r="EPV4" s="80"/>
      <c r="EPW4" s="80"/>
      <c r="EPX4" s="80"/>
      <c r="EPY4" s="80"/>
      <c r="EPZ4" s="80"/>
      <c r="EQA4" s="80"/>
      <c r="EQB4" s="80"/>
      <c r="EQC4" s="80"/>
      <c r="EQD4" s="80"/>
      <c r="EQE4" s="80"/>
      <c r="EQF4" s="80"/>
      <c r="EQG4" s="80"/>
      <c r="EQH4" s="80"/>
      <c r="EQI4" s="80"/>
      <c r="EQJ4" s="80"/>
      <c r="EQK4" s="80"/>
      <c r="EQL4" s="80"/>
      <c r="EQM4" s="80"/>
      <c r="EQN4" s="80"/>
      <c r="EQO4" s="80"/>
      <c r="EQP4" s="80"/>
      <c r="EQQ4" s="80"/>
      <c r="EQR4" s="80"/>
      <c r="EQS4" s="80"/>
      <c r="EQT4" s="80"/>
      <c r="EQU4" s="80"/>
      <c r="EQV4" s="80"/>
      <c r="EQW4" s="80"/>
      <c r="EQX4" s="80"/>
      <c r="EQY4" s="80"/>
      <c r="EQZ4" s="80"/>
      <c r="ERA4" s="80"/>
      <c r="ERB4" s="80"/>
      <c r="ERC4" s="80"/>
      <c r="ERD4" s="80"/>
      <c r="ERE4" s="80"/>
      <c r="ERF4" s="80"/>
      <c r="ERG4" s="80"/>
      <c r="ERH4" s="80"/>
      <c r="ERI4" s="80"/>
      <c r="ERJ4" s="80"/>
      <c r="ERK4" s="80"/>
      <c r="ERL4" s="80"/>
      <c r="ERM4" s="80"/>
      <c r="ERN4" s="80"/>
      <c r="ERO4" s="80"/>
      <c r="ERP4" s="80"/>
      <c r="ERQ4" s="80"/>
      <c r="ERR4" s="80"/>
      <c r="ERS4" s="80"/>
      <c r="ERT4" s="80"/>
      <c r="ERU4" s="80"/>
      <c r="ERV4" s="80"/>
      <c r="ERW4" s="80"/>
      <c r="ERX4" s="80"/>
      <c r="ERY4" s="80"/>
      <c r="ERZ4" s="80"/>
      <c r="ESA4" s="80"/>
      <c r="ESB4" s="80"/>
      <c r="ESC4" s="80"/>
      <c r="ESD4" s="80"/>
      <c r="ESE4" s="80"/>
      <c r="ESF4" s="80"/>
      <c r="ESG4" s="80"/>
      <c r="ESH4" s="80"/>
      <c r="ESI4" s="80"/>
      <c r="ESJ4" s="80"/>
      <c r="ESK4" s="80"/>
      <c r="ESL4" s="80"/>
      <c r="ESM4" s="80"/>
      <c r="ESN4" s="80"/>
      <c r="ESO4" s="80"/>
      <c r="ESP4" s="80"/>
      <c r="ESQ4" s="80"/>
      <c r="ESR4" s="80"/>
      <c r="ESS4" s="80"/>
      <c r="EST4" s="80"/>
      <c r="ESU4" s="80"/>
      <c r="ESV4" s="80"/>
      <c r="ESW4" s="80"/>
      <c r="ESX4" s="80"/>
      <c r="ESY4" s="80"/>
      <c r="ESZ4" s="80"/>
      <c r="ETA4" s="80"/>
      <c r="ETB4" s="80"/>
      <c r="ETC4" s="80"/>
      <c r="ETD4" s="80"/>
      <c r="ETE4" s="80"/>
      <c r="ETF4" s="80"/>
      <c r="ETG4" s="80"/>
      <c r="ETH4" s="80"/>
      <c r="ETI4" s="80"/>
      <c r="ETJ4" s="80"/>
      <c r="ETK4" s="80"/>
      <c r="ETL4" s="80"/>
      <c r="ETM4" s="80"/>
      <c r="ETN4" s="80"/>
      <c r="ETO4" s="80"/>
      <c r="ETP4" s="80"/>
      <c r="ETQ4" s="80"/>
      <c r="ETR4" s="80"/>
      <c r="ETS4" s="80"/>
      <c r="ETT4" s="80"/>
      <c r="ETU4" s="80"/>
      <c r="ETV4" s="80"/>
      <c r="ETW4" s="80"/>
      <c r="ETX4" s="80"/>
      <c r="ETY4" s="80"/>
      <c r="ETZ4" s="80"/>
      <c r="EUA4" s="80"/>
      <c r="EUB4" s="80"/>
      <c r="EUC4" s="80"/>
      <c r="EUD4" s="80"/>
      <c r="EUE4" s="80"/>
      <c r="EUF4" s="80"/>
      <c r="EUG4" s="80"/>
      <c r="EUH4" s="80"/>
      <c r="EUI4" s="80"/>
      <c r="EUJ4" s="80"/>
      <c r="EUK4" s="80"/>
      <c r="EUL4" s="80"/>
      <c r="EUM4" s="80"/>
      <c r="EUN4" s="80"/>
      <c r="EUO4" s="80"/>
      <c r="EUP4" s="80"/>
      <c r="EUQ4" s="80"/>
      <c r="EUR4" s="80"/>
      <c r="EUS4" s="80"/>
      <c r="EUT4" s="80"/>
      <c r="EUU4" s="80"/>
      <c r="EUV4" s="80"/>
      <c r="EUW4" s="80"/>
      <c r="EUX4" s="80"/>
      <c r="EUY4" s="80"/>
      <c r="EUZ4" s="80"/>
      <c r="EVA4" s="80"/>
      <c r="EVB4" s="80"/>
      <c r="EVC4" s="80"/>
      <c r="EVD4" s="80"/>
      <c r="EVE4" s="80"/>
      <c r="EVF4" s="80"/>
      <c r="EVG4" s="80"/>
      <c r="EVH4" s="80"/>
      <c r="EVI4" s="80"/>
      <c r="EVJ4" s="80"/>
      <c r="EVK4" s="80"/>
      <c r="EVL4" s="80"/>
      <c r="EVM4" s="80"/>
      <c r="EVN4" s="80"/>
      <c r="EVO4" s="80"/>
      <c r="EVP4" s="80"/>
      <c r="EVQ4" s="80"/>
      <c r="EVR4" s="80"/>
      <c r="EVS4" s="80"/>
      <c r="EVT4" s="80"/>
      <c r="EVU4" s="80"/>
      <c r="EVV4" s="80"/>
      <c r="EVW4" s="80"/>
      <c r="EVX4" s="80"/>
      <c r="EVY4" s="80"/>
      <c r="EVZ4" s="80"/>
      <c r="EWA4" s="80"/>
      <c r="EWB4" s="80"/>
      <c r="EWC4" s="80"/>
      <c r="EWD4" s="80"/>
      <c r="EWE4" s="80"/>
      <c r="EWF4" s="80"/>
      <c r="EWG4" s="80"/>
      <c r="EWH4" s="80"/>
      <c r="EWI4" s="80"/>
      <c r="EWJ4" s="80"/>
      <c r="EWK4" s="80"/>
      <c r="EWL4" s="80"/>
      <c r="EWM4" s="80"/>
      <c r="EWN4" s="80"/>
      <c r="EWO4" s="80"/>
      <c r="EWP4" s="80"/>
      <c r="EWQ4" s="80"/>
      <c r="EWR4" s="80"/>
      <c r="EWS4" s="80"/>
      <c r="EWT4" s="80"/>
      <c r="EWU4" s="80"/>
      <c r="EWV4" s="80"/>
      <c r="EWW4" s="80"/>
      <c r="EWX4" s="80"/>
      <c r="EWY4" s="80"/>
      <c r="EWZ4" s="80"/>
      <c r="EXA4" s="80"/>
      <c r="EXB4" s="80"/>
      <c r="EXC4" s="80"/>
      <c r="EXD4" s="80"/>
      <c r="EXE4" s="80"/>
      <c r="EXF4" s="80"/>
      <c r="EXG4" s="80"/>
      <c r="EXH4" s="80"/>
      <c r="EXI4" s="80"/>
      <c r="EXJ4" s="80"/>
      <c r="EXK4" s="80"/>
      <c r="EXL4" s="80"/>
      <c r="EXM4" s="80"/>
      <c r="EXN4" s="80"/>
      <c r="EXO4" s="80"/>
      <c r="EXP4" s="80"/>
      <c r="EXQ4" s="80"/>
      <c r="EXR4" s="80"/>
      <c r="EXS4" s="80"/>
      <c r="EXT4" s="80"/>
      <c r="EXU4" s="80"/>
      <c r="EXV4" s="80"/>
      <c r="EXW4" s="80"/>
      <c r="EXX4" s="80"/>
      <c r="EXY4" s="80"/>
      <c r="EXZ4" s="80"/>
      <c r="EYA4" s="80"/>
      <c r="EYB4" s="80"/>
      <c r="EYC4" s="80"/>
      <c r="EYD4" s="80"/>
      <c r="EYE4" s="80"/>
      <c r="EYF4" s="80"/>
      <c r="EYG4" s="80"/>
      <c r="EYH4" s="80"/>
      <c r="EYI4" s="80"/>
      <c r="EYJ4" s="80"/>
      <c r="EYK4" s="80"/>
      <c r="EYL4" s="80"/>
      <c r="EYM4" s="80"/>
      <c r="EYN4" s="80"/>
      <c r="EYO4" s="80"/>
      <c r="EYP4" s="80"/>
      <c r="EYQ4" s="80"/>
      <c r="EYR4" s="80"/>
      <c r="EYS4" s="80"/>
      <c r="EYT4" s="80"/>
      <c r="EYU4" s="80"/>
      <c r="EYV4" s="80"/>
      <c r="EYW4" s="80"/>
      <c r="EYX4" s="80"/>
      <c r="EYY4" s="80"/>
      <c r="EYZ4" s="80"/>
      <c r="EZA4" s="80"/>
      <c r="EZB4" s="80"/>
      <c r="EZC4" s="80"/>
      <c r="EZD4" s="80"/>
      <c r="EZE4" s="80"/>
      <c r="EZF4" s="80"/>
      <c r="EZG4" s="80"/>
      <c r="EZH4" s="80"/>
      <c r="EZI4" s="80"/>
      <c r="EZJ4" s="80"/>
      <c r="EZK4" s="80"/>
      <c r="EZL4" s="80"/>
      <c r="EZM4" s="80"/>
      <c r="EZN4" s="80"/>
      <c r="EZO4" s="80"/>
      <c r="EZP4" s="80"/>
      <c r="EZQ4" s="80"/>
      <c r="EZR4" s="80"/>
      <c r="EZS4" s="80"/>
      <c r="EZT4" s="80"/>
      <c r="EZU4" s="80"/>
      <c r="EZV4" s="80"/>
      <c r="EZW4" s="80"/>
      <c r="EZX4" s="80"/>
      <c r="EZY4" s="80"/>
      <c r="EZZ4" s="80"/>
      <c r="FAA4" s="80"/>
      <c r="FAB4" s="80"/>
      <c r="FAC4" s="80"/>
      <c r="FAD4" s="80"/>
      <c r="FAE4" s="80"/>
      <c r="FAF4" s="80"/>
      <c r="FAG4" s="80"/>
      <c r="FAH4" s="80"/>
      <c r="FAI4" s="80"/>
      <c r="FAJ4" s="80"/>
      <c r="FAK4" s="80"/>
      <c r="FAL4" s="80"/>
      <c r="FAM4" s="80"/>
      <c r="FAN4" s="80"/>
      <c r="FAO4" s="80"/>
      <c r="FAP4" s="80"/>
      <c r="FAQ4" s="80"/>
      <c r="FAR4" s="80"/>
      <c r="FAS4" s="80"/>
      <c r="FAT4" s="80"/>
      <c r="FAU4" s="80"/>
      <c r="FAV4" s="80"/>
      <c r="FAW4" s="80"/>
      <c r="FAX4" s="80"/>
      <c r="FAY4" s="80"/>
      <c r="FAZ4" s="80"/>
      <c r="FBA4" s="80"/>
      <c r="FBB4" s="80"/>
      <c r="FBC4" s="80"/>
      <c r="FBD4" s="80"/>
      <c r="FBE4" s="80"/>
      <c r="FBF4" s="80"/>
      <c r="FBG4" s="80"/>
      <c r="FBH4" s="80"/>
      <c r="FBI4" s="80"/>
      <c r="FBJ4" s="80"/>
      <c r="FBK4" s="80"/>
      <c r="FBL4" s="80"/>
      <c r="FBM4" s="80"/>
      <c r="FBN4" s="80"/>
      <c r="FBO4" s="80"/>
      <c r="FBP4" s="80"/>
      <c r="FBQ4" s="80"/>
      <c r="FBR4" s="80"/>
      <c r="FBS4" s="80"/>
      <c r="FBT4" s="80"/>
      <c r="FBU4" s="80"/>
      <c r="FBV4" s="80"/>
      <c r="FBW4" s="80"/>
      <c r="FBX4" s="80"/>
      <c r="FBY4" s="80"/>
      <c r="FBZ4" s="80"/>
      <c r="FCA4" s="80"/>
      <c r="FCB4" s="80"/>
      <c r="FCC4" s="80"/>
      <c r="FCD4" s="80"/>
      <c r="FCE4" s="80"/>
      <c r="FCF4" s="80"/>
      <c r="FCG4" s="80"/>
      <c r="FCH4" s="80"/>
      <c r="FCI4" s="80"/>
      <c r="FCJ4" s="80"/>
      <c r="FCK4" s="80"/>
      <c r="FCL4" s="80"/>
      <c r="FCM4" s="80"/>
      <c r="FCN4" s="80"/>
      <c r="FCO4" s="80"/>
      <c r="FCP4" s="80"/>
      <c r="FCQ4" s="80"/>
      <c r="FCR4" s="80"/>
      <c r="FCS4" s="80"/>
      <c r="FCT4" s="80"/>
      <c r="FCU4" s="80"/>
      <c r="FCV4" s="80"/>
      <c r="FCW4" s="80"/>
      <c r="FCX4" s="80"/>
      <c r="FCY4" s="80"/>
      <c r="FCZ4" s="80"/>
      <c r="FDA4" s="80"/>
      <c r="FDB4" s="80"/>
      <c r="FDC4" s="80"/>
      <c r="FDD4" s="80"/>
      <c r="FDE4" s="80"/>
      <c r="FDF4" s="80"/>
      <c r="FDG4" s="80"/>
      <c r="FDH4" s="80"/>
      <c r="FDI4" s="80"/>
      <c r="FDJ4" s="80"/>
      <c r="FDK4" s="80"/>
      <c r="FDL4" s="80"/>
      <c r="FDM4" s="80"/>
      <c r="FDN4" s="80"/>
      <c r="FDO4" s="80"/>
      <c r="FDP4" s="80"/>
      <c r="FDQ4" s="80"/>
      <c r="FDR4" s="80"/>
      <c r="FDS4" s="80"/>
      <c r="FDT4" s="80"/>
      <c r="FDU4" s="80"/>
      <c r="FDV4" s="80"/>
      <c r="FDW4" s="80"/>
      <c r="FDX4" s="80"/>
      <c r="FDY4" s="80"/>
      <c r="FDZ4" s="80"/>
      <c r="FEA4" s="80"/>
      <c r="FEB4" s="80"/>
      <c r="FEC4" s="80"/>
      <c r="FED4" s="80"/>
      <c r="FEE4" s="80"/>
      <c r="FEF4" s="80"/>
      <c r="FEG4" s="80"/>
      <c r="FEH4" s="80"/>
      <c r="FEI4" s="80"/>
      <c r="FEJ4" s="80"/>
      <c r="FEK4" s="80"/>
      <c r="FEL4" s="80"/>
      <c r="FEM4" s="80"/>
      <c r="FEN4" s="80"/>
      <c r="FEO4" s="80"/>
      <c r="FEP4" s="80"/>
      <c r="FEQ4" s="80"/>
      <c r="FER4" s="80"/>
      <c r="FES4" s="80"/>
      <c r="FET4" s="80"/>
      <c r="FEU4" s="80"/>
      <c r="FEV4" s="80"/>
      <c r="FEW4" s="80"/>
      <c r="FEX4" s="80"/>
      <c r="FEY4" s="80"/>
      <c r="FEZ4" s="80"/>
      <c r="FFA4" s="80"/>
      <c r="FFB4" s="80"/>
      <c r="FFC4" s="80"/>
      <c r="FFD4" s="80"/>
      <c r="FFE4" s="80"/>
      <c r="FFF4" s="80"/>
      <c r="FFG4" s="80"/>
      <c r="FFH4" s="80"/>
      <c r="FFI4" s="80"/>
      <c r="FFJ4" s="80"/>
      <c r="FFK4" s="80"/>
      <c r="FFL4" s="80"/>
      <c r="FFM4" s="80"/>
      <c r="FFN4" s="80"/>
      <c r="FFO4" s="80"/>
      <c r="FFP4" s="80"/>
      <c r="FFQ4" s="80"/>
      <c r="FFR4" s="80"/>
      <c r="FFS4" s="80"/>
      <c r="FFT4" s="80"/>
      <c r="FFU4" s="80"/>
      <c r="FFV4" s="80"/>
      <c r="FFW4" s="80"/>
      <c r="FFX4" s="80"/>
      <c r="FFY4" s="80"/>
      <c r="FFZ4" s="80"/>
      <c r="FGA4" s="80"/>
      <c r="FGB4" s="80"/>
      <c r="FGC4" s="80"/>
      <c r="FGD4" s="80"/>
      <c r="FGE4" s="80"/>
      <c r="FGF4" s="80"/>
      <c r="FGG4" s="80"/>
      <c r="FGH4" s="80"/>
      <c r="FGI4" s="80"/>
      <c r="FGJ4" s="80"/>
      <c r="FGK4" s="80"/>
      <c r="FGL4" s="80"/>
      <c r="FGM4" s="80"/>
      <c r="FGN4" s="80"/>
      <c r="FGO4" s="80"/>
      <c r="FGP4" s="80"/>
      <c r="FGQ4" s="80"/>
      <c r="FGR4" s="80"/>
      <c r="FGS4" s="80"/>
      <c r="FGT4" s="80"/>
      <c r="FGU4" s="80"/>
      <c r="FGV4" s="80"/>
      <c r="FGW4" s="80"/>
      <c r="FGX4" s="80"/>
      <c r="FGY4" s="80"/>
      <c r="FGZ4" s="80"/>
      <c r="FHA4" s="80"/>
      <c r="FHB4" s="80"/>
      <c r="FHC4" s="80"/>
      <c r="FHD4" s="80"/>
      <c r="FHE4" s="80"/>
      <c r="FHF4" s="80"/>
      <c r="FHG4" s="80"/>
      <c r="FHH4" s="80"/>
      <c r="FHI4" s="80"/>
      <c r="FHJ4" s="80"/>
      <c r="FHK4" s="80"/>
      <c r="FHL4" s="80"/>
      <c r="FHM4" s="80"/>
      <c r="FHN4" s="80"/>
      <c r="FHO4" s="80"/>
      <c r="FHP4" s="80"/>
      <c r="FHQ4" s="80"/>
      <c r="FHR4" s="80"/>
      <c r="FHS4" s="80"/>
      <c r="FHT4" s="80"/>
      <c r="FHU4" s="80"/>
      <c r="FHV4" s="80"/>
      <c r="FHW4" s="80"/>
      <c r="FHX4" s="80"/>
      <c r="FHY4" s="80"/>
      <c r="FHZ4" s="80"/>
      <c r="FIA4" s="80"/>
      <c r="FIB4" s="80"/>
      <c r="FIC4" s="80"/>
      <c r="FID4" s="80"/>
      <c r="FIE4" s="80"/>
      <c r="FIF4" s="80"/>
      <c r="FIG4" s="80"/>
      <c r="FIH4" s="80"/>
      <c r="FII4" s="80"/>
      <c r="FIJ4" s="80"/>
      <c r="FIK4" s="80"/>
      <c r="FIL4" s="80"/>
      <c r="FIM4" s="80"/>
      <c r="FIN4" s="80"/>
      <c r="FIO4" s="80"/>
      <c r="FIP4" s="80"/>
      <c r="FIQ4" s="80"/>
      <c r="FIR4" s="80"/>
      <c r="FIS4" s="80"/>
      <c r="FIT4" s="80"/>
      <c r="FIU4" s="80"/>
      <c r="FIV4" s="80"/>
      <c r="FIW4" s="80"/>
      <c r="FIX4" s="80"/>
      <c r="FIY4" s="80"/>
      <c r="FIZ4" s="80"/>
      <c r="FJA4" s="80"/>
      <c r="FJB4" s="80"/>
      <c r="FJC4" s="80"/>
      <c r="FJD4" s="80"/>
      <c r="FJE4" s="80"/>
      <c r="FJF4" s="80"/>
      <c r="FJG4" s="80"/>
      <c r="FJH4" s="80"/>
      <c r="FJI4" s="80"/>
      <c r="FJJ4" s="80"/>
      <c r="FJK4" s="80"/>
      <c r="FJL4" s="80"/>
      <c r="FJM4" s="80"/>
      <c r="FJN4" s="80"/>
      <c r="FJO4" s="80"/>
      <c r="FJP4" s="80"/>
      <c r="FJQ4" s="80"/>
      <c r="FJR4" s="80"/>
      <c r="FJS4" s="80"/>
      <c r="FJT4" s="80"/>
      <c r="FJU4" s="80"/>
      <c r="FJV4" s="80"/>
      <c r="FJW4" s="80"/>
      <c r="FJX4" s="80"/>
      <c r="FJY4" s="80"/>
      <c r="FJZ4" s="80"/>
      <c r="FKA4" s="80"/>
      <c r="FKB4" s="80"/>
      <c r="FKC4" s="80"/>
      <c r="FKD4" s="80"/>
      <c r="FKE4" s="80"/>
      <c r="FKF4" s="80"/>
      <c r="FKG4" s="80"/>
      <c r="FKH4" s="80"/>
      <c r="FKI4" s="80"/>
      <c r="FKJ4" s="80"/>
      <c r="FKK4" s="80"/>
      <c r="FKL4" s="80"/>
      <c r="FKM4" s="80"/>
      <c r="FKN4" s="80"/>
      <c r="FKO4" s="80"/>
      <c r="FKP4" s="80"/>
      <c r="FKQ4" s="80"/>
      <c r="FKR4" s="80"/>
      <c r="FKS4" s="80"/>
      <c r="FKT4" s="80"/>
      <c r="FKU4" s="80"/>
      <c r="FKV4" s="80"/>
      <c r="FKW4" s="80"/>
      <c r="FKX4" s="80"/>
      <c r="FKY4" s="80"/>
      <c r="FKZ4" s="80"/>
      <c r="FLA4" s="80"/>
      <c r="FLB4" s="80"/>
      <c r="FLC4" s="80"/>
      <c r="FLD4" s="80"/>
      <c r="FLE4" s="80"/>
      <c r="FLF4" s="80"/>
      <c r="FLG4" s="80"/>
      <c r="FLH4" s="80"/>
      <c r="FLI4" s="80"/>
      <c r="FLJ4" s="80"/>
      <c r="FLK4" s="80"/>
      <c r="FLL4" s="80"/>
      <c r="FLM4" s="80"/>
      <c r="FLN4" s="80"/>
      <c r="FLO4" s="80"/>
      <c r="FLP4" s="80"/>
      <c r="FLQ4" s="80"/>
      <c r="FLR4" s="80"/>
      <c r="FLS4" s="80"/>
      <c r="FLT4" s="80"/>
      <c r="FLU4" s="80"/>
      <c r="FLV4" s="80"/>
      <c r="FLW4" s="80"/>
      <c r="FLX4" s="80"/>
      <c r="FLY4" s="80"/>
      <c r="FLZ4" s="80"/>
      <c r="FMA4" s="80"/>
      <c r="FMB4" s="80"/>
      <c r="FMC4" s="80"/>
      <c r="FMD4" s="80"/>
      <c r="FME4" s="80"/>
      <c r="FMF4" s="80"/>
      <c r="FMG4" s="80"/>
      <c r="FMH4" s="80"/>
      <c r="FMI4" s="80"/>
      <c r="FMJ4" s="80"/>
      <c r="FMK4" s="80"/>
      <c r="FML4" s="80"/>
      <c r="FMM4" s="80"/>
      <c r="FMN4" s="80"/>
      <c r="FMO4" s="80"/>
      <c r="FMP4" s="80"/>
      <c r="FMQ4" s="80"/>
      <c r="FMR4" s="80"/>
      <c r="FMS4" s="80"/>
      <c r="FMT4" s="80"/>
      <c r="FMU4" s="80"/>
      <c r="FMV4" s="80"/>
      <c r="FMW4" s="80"/>
      <c r="FMX4" s="80"/>
      <c r="FMY4" s="80"/>
      <c r="FMZ4" s="80"/>
      <c r="FNA4" s="80"/>
      <c r="FNB4" s="80"/>
      <c r="FNC4" s="80"/>
      <c r="FND4" s="80"/>
      <c r="FNE4" s="80"/>
      <c r="FNF4" s="80"/>
      <c r="FNG4" s="80"/>
      <c r="FNH4" s="80"/>
      <c r="FNI4" s="80"/>
      <c r="FNJ4" s="80"/>
      <c r="FNK4" s="80"/>
      <c r="FNL4" s="80"/>
      <c r="FNM4" s="80"/>
      <c r="FNN4" s="80"/>
      <c r="FNO4" s="80"/>
      <c r="FNP4" s="80"/>
      <c r="FNQ4" s="80"/>
      <c r="FNR4" s="80"/>
      <c r="FNS4" s="80"/>
      <c r="FNT4" s="80"/>
      <c r="FNU4" s="80"/>
      <c r="FNV4" s="80"/>
      <c r="FNW4" s="80"/>
      <c r="FNX4" s="80"/>
      <c r="FNY4" s="80"/>
      <c r="FNZ4" s="80"/>
      <c r="FOA4" s="80"/>
      <c r="FOB4" s="80"/>
      <c r="FOC4" s="80"/>
      <c r="FOD4" s="80"/>
      <c r="FOE4" s="80"/>
      <c r="FOF4" s="80"/>
      <c r="FOG4" s="80"/>
      <c r="FOH4" s="80"/>
      <c r="FOI4" s="80"/>
      <c r="FOJ4" s="80"/>
      <c r="FOK4" s="80"/>
      <c r="FOL4" s="80"/>
      <c r="FOM4" s="80"/>
      <c r="FON4" s="80"/>
      <c r="FOO4" s="80"/>
      <c r="FOP4" s="80"/>
      <c r="FOQ4" s="80"/>
      <c r="FOR4" s="80"/>
      <c r="FOS4" s="80"/>
      <c r="FOT4" s="80"/>
      <c r="FOU4" s="80"/>
      <c r="FOV4" s="80"/>
      <c r="FOW4" s="80"/>
      <c r="FOX4" s="80"/>
      <c r="FOY4" s="80"/>
      <c r="FOZ4" s="80"/>
      <c r="FPA4" s="80"/>
      <c r="FPB4" s="80"/>
      <c r="FPC4" s="80"/>
      <c r="FPD4" s="80"/>
      <c r="FPE4" s="80"/>
      <c r="FPF4" s="80"/>
      <c r="FPG4" s="80"/>
      <c r="FPH4" s="80"/>
      <c r="FPI4" s="80"/>
      <c r="FPJ4" s="80"/>
      <c r="FPK4" s="80"/>
      <c r="FPL4" s="80"/>
      <c r="FPM4" s="80"/>
      <c r="FPN4" s="80"/>
      <c r="FPO4" s="80"/>
      <c r="FPP4" s="80"/>
      <c r="FPQ4" s="80"/>
      <c r="FPR4" s="80"/>
      <c r="FPS4" s="80"/>
      <c r="FPT4" s="80"/>
      <c r="FPU4" s="80"/>
      <c r="FPV4" s="80"/>
      <c r="FPW4" s="80"/>
      <c r="FPX4" s="80"/>
      <c r="FPY4" s="80"/>
      <c r="FPZ4" s="80"/>
      <c r="FQA4" s="80"/>
      <c r="FQB4" s="80"/>
      <c r="FQC4" s="80"/>
      <c r="FQD4" s="80"/>
      <c r="FQE4" s="80"/>
      <c r="FQF4" s="80"/>
      <c r="FQG4" s="80"/>
      <c r="FQH4" s="80"/>
      <c r="FQI4" s="80"/>
      <c r="FQJ4" s="80"/>
      <c r="FQK4" s="80"/>
      <c r="FQL4" s="80"/>
      <c r="FQM4" s="80"/>
      <c r="FQN4" s="80"/>
      <c r="FQO4" s="80"/>
      <c r="FQP4" s="80"/>
      <c r="FQQ4" s="80"/>
      <c r="FQR4" s="80"/>
      <c r="FQS4" s="80"/>
      <c r="FQT4" s="80"/>
      <c r="FQU4" s="80"/>
      <c r="FQV4" s="80"/>
      <c r="FQW4" s="80"/>
      <c r="FQX4" s="80"/>
      <c r="FQY4" s="80"/>
      <c r="FQZ4" s="80"/>
      <c r="FRA4" s="80"/>
      <c r="FRB4" s="80"/>
      <c r="FRC4" s="80"/>
      <c r="FRD4" s="80"/>
      <c r="FRE4" s="80"/>
      <c r="FRF4" s="80"/>
      <c r="FRG4" s="80"/>
      <c r="FRH4" s="80"/>
      <c r="FRI4" s="80"/>
      <c r="FRJ4" s="80"/>
      <c r="FRK4" s="80"/>
      <c r="FRL4" s="80"/>
      <c r="FRM4" s="80"/>
      <c r="FRN4" s="80"/>
      <c r="FRO4" s="80"/>
      <c r="FRP4" s="80"/>
      <c r="FRQ4" s="80"/>
      <c r="FRR4" s="80"/>
      <c r="FRS4" s="80"/>
      <c r="FRT4" s="80"/>
      <c r="FRU4" s="80"/>
      <c r="FRV4" s="80"/>
      <c r="FRW4" s="80"/>
      <c r="FRX4" s="80"/>
      <c r="FRY4" s="80"/>
      <c r="FRZ4" s="80"/>
      <c r="FSA4" s="80"/>
      <c r="FSB4" s="80"/>
      <c r="FSC4" s="80"/>
      <c r="FSD4" s="80"/>
      <c r="FSE4" s="80"/>
      <c r="FSF4" s="80"/>
      <c r="FSG4" s="80"/>
      <c r="FSH4" s="80"/>
      <c r="FSI4" s="80"/>
      <c r="FSJ4" s="80"/>
      <c r="FSK4" s="80"/>
      <c r="FSL4" s="80"/>
      <c r="FSM4" s="80"/>
      <c r="FSN4" s="80"/>
      <c r="FSO4" s="80"/>
      <c r="FSP4" s="80"/>
      <c r="FSQ4" s="80"/>
      <c r="FSR4" s="80"/>
      <c r="FSS4" s="80"/>
      <c r="FST4" s="80"/>
      <c r="FSU4" s="80"/>
      <c r="FSV4" s="80"/>
      <c r="FSW4" s="80"/>
      <c r="FSX4" s="80"/>
      <c r="FSY4" s="80"/>
      <c r="FSZ4" s="80"/>
      <c r="FTA4" s="80"/>
      <c r="FTB4" s="80"/>
      <c r="FTC4" s="80"/>
      <c r="FTD4" s="80"/>
      <c r="FTE4" s="80"/>
      <c r="FTF4" s="80"/>
      <c r="FTG4" s="80"/>
      <c r="FTH4" s="80"/>
      <c r="FTI4" s="80"/>
      <c r="FTJ4" s="80"/>
      <c r="FTK4" s="80"/>
      <c r="FTL4" s="80"/>
      <c r="FTM4" s="80"/>
      <c r="FTN4" s="80"/>
      <c r="FTO4" s="80"/>
      <c r="FTP4" s="80"/>
      <c r="FTQ4" s="80"/>
      <c r="FTR4" s="80"/>
      <c r="FTS4" s="80"/>
      <c r="FTT4" s="80"/>
      <c r="FTU4" s="80"/>
      <c r="FTV4" s="80"/>
      <c r="FTW4" s="80"/>
      <c r="FTX4" s="80"/>
      <c r="FTY4" s="80"/>
      <c r="FTZ4" s="80"/>
      <c r="FUA4" s="80"/>
      <c r="FUB4" s="80"/>
      <c r="FUC4" s="80"/>
      <c r="FUD4" s="80"/>
      <c r="FUE4" s="80"/>
      <c r="FUF4" s="80"/>
      <c r="FUG4" s="80"/>
      <c r="FUH4" s="80"/>
      <c r="FUI4" s="80"/>
      <c r="FUJ4" s="80"/>
      <c r="FUK4" s="80"/>
      <c r="FUL4" s="80"/>
      <c r="FUM4" s="80"/>
      <c r="FUN4" s="80"/>
      <c r="FUO4" s="80"/>
      <c r="FUP4" s="80"/>
      <c r="FUQ4" s="80"/>
      <c r="FUR4" s="80"/>
      <c r="FUS4" s="80"/>
      <c r="FUT4" s="80"/>
      <c r="FUU4" s="80"/>
      <c r="FUV4" s="80"/>
      <c r="FUW4" s="80"/>
      <c r="FUX4" s="80"/>
      <c r="FUY4" s="80"/>
      <c r="FUZ4" s="80"/>
      <c r="FVA4" s="80"/>
      <c r="FVB4" s="80"/>
      <c r="FVC4" s="80"/>
      <c r="FVD4" s="80"/>
      <c r="FVE4" s="80"/>
      <c r="FVF4" s="80"/>
      <c r="FVG4" s="80"/>
      <c r="FVH4" s="80"/>
      <c r="FVI4" s="80"/>
      <c r="FVJ4" s="80"/>
      <c r="FVK4" s="80"/>
      <c r="FVL4" s="80"/>
      <c r="FVM4" s="80"/>
      <c r="FVN4" s="80"/>
      <c r="FVO4" s="80"/>
      <c r="FVP4" s="80"/>
      <c r="FVQ4" s="80"/>
      <c r="FVR4" s="80"/>
      <c r="FVS4" s="80"/>
      <c r="FVT4" s="80"/>
      <c r="FVU4" s="80"/>
      <c r="FVV4" s="80"/>
      <c r="FVW4" s="80"/>
      <c r="FVX4" s="80"/>
      <c r="FVY4" s="80"/>
      <c r="FVZ4" s="80"/>
      <c r="FWA4" s="80"/>
      <c r="FWB4" s="80"/>
      <c r="FWC4" s="80"/>
      <c r="FWD4" s="80"/>
      <c r="FWE4" s="80"/>
      <c r="FWF4" s="80"/>
      <c r="FWG4" s="80"/>
      <c r="FWH4" s="80"/>
      <c r="FWI4" s="80"/>
      <c r="FWJ4" s="80"/>
      <c r="FWK4" s="80"/>
      <c r="FWL4" s="80"/>
      <c r="FWM4" s="80"/>
      <c r="FWN4" s="80"/>
      <c r="FWO4" s="80"/>
      <c r="FWP4" s="80"/>
      <c r="FWQ4" s="80"/>
      <c r="FWR4" s="80"/>
      <c r="FWS4" s="80"/>
      <c r="FWT4" s="80"/>
      <c r="FWU4" s="80"/>
      <c r="FWV4" s="80"/>
      <c r="FWW4" s="80"/>
      <c r="FWX4" s="80"/>
      <c r="FWY4" s="80"/>
      <c r="FWZ4" s="80"/>
      <c r="FXA4" s="80"/>
      <c r="FXB4" s="80"/>
      <c r="FXC4" s="80"/>
      <c r="FXD4" s="80"/>
      <c r="FXE4" s="80"/>
      <c r="FXF4" s="80"/>
      <c r="FXG4" s="80"/>
      <c r="FXH4" s="80"/>
      <c r="FXI4" s="80"/>
      <c r="FXJ4" s="80"/>
      <c r="FXK4" s="80"/>
      <c r="FXL4" s="80"/>
      <c r="FXM4" s="80"/>
      <c r="FXN4" s="80"/>
      <c r="FXO4" s="80"/>
      <c r="FXP4" s="80"/>
      <c r="FXQ4" s="80"/>
      <c r="FXR4" s="80"/>
      <c r="FXS4" s="80"/>
      <c r="FXT4" s="80"/>
      <c r="FXU4" s="80"/>
      <c r="FXV4" s="80"/>
      <c r="FXW4" s="80"/>
      <c r="FXX4" s="80"/>
      <c r="FXY4" s="80"/>
      <c r="FXZ4" s="80"/>
      <c r="FYA4" s="80"/>
      <c r="FYB4" s="80"/>
      <c r="FYC4" s="80"/>
      <c r="FYD4" s="80"/>
      <c r="FYE4" s="80"/>
      <c r="FYF4" s="80"/>
      <c r="FYG4" s="80"/>
      <c r="FYH4" s="80"/>
      <c r="FYI4" s="80"/>
      <c r="FYJ4" s="80"/>
      <c r="FYK4" s="80"/>
      <c r="FYL4" s="80"/>
      <c r="FYM4" s="80"/>
      <c r="FYN4" s="80"/>
      <c r="FYO4" s="80"/>
      <c r="FYP4" s="80"/>
      <c r="FYQ4" s="80"/>
      <c r="FYR4" s="80"/>
      <c r="FYS4" s="80"/>
      <c r="FYT4" s="80"/>
      <c r="FYU4" s="80"/>
      <c r="FYV4" s="80"/>
      <c r="FYW4" s="80"/>
      <c r="FYX4" s="80"/>
      <c r="FYY4" s="80"/>
      <c r="FYZ4" s="80"/>
      <c r="FZA4" s="80"/>
      <c r="FZB4" s="80"/>
      <c r="FZC4" s="80"/>
      <c r="FZD4" s="80"/>
      <c r="FZE4" s="80"/>
      <c r="FZF4" s="80"/>
      <c r="FZG4" s="80"/>
      <c r="FZH4" s="80"/>
      <c r="FZI4" s="80"/>
      <c r="FZJ4" s="80"/>
      <c r="FZK4" s="80"/>
      <c r="FZL4" s="80"/>
      <c r="FZM4" s="80"/>
      <c r="FZN4" s="80"/>
      <c r="FZO4" s="80"/>
      <c r="FZP4" s="80"/>
      <c r="FZQ4" s="80"/>
      <c r="FZR4" s="80"/>
      <c r="FZS4" s="80"/>
      <c r="FZT4" s="80"/>
      <c r="FZU4" s="80"/>
      <c r="FZV4" s="80"/>
      <c r="FZW4" s="80"/>
      <c r="FZX4" s="80"/>
      <c r="FZY4" s="80"/>
      <c r="FZZ4" s="80"/>
      <c r="GAA4" s="80"/>
      <c r="GAB4" s="80"/>
      <c r="GAC4" s="80"/>
      <c r="GAD4" s="80"/>
      <c r="GAE4" s="80"/>
      <c r="GAF4" s="80"/>
      <c r="GAG4" s="80"/>
      <c r="GAH4" s="80"/>
      <c r="GAI4" s="80"/>
      <c r="GAJ4" s="80"/>
      <c r="GAK4" s="80"/>
      <c r="GAL4" s="80"/>
      <c r="GAM4" s="80"/>
      <c r="GAN4" s="80"/>
      <c r="GAO4" s="80"/>
      <c r="GAP4" s="80"/>
      <c r="GAQ4" s="80"/>
      <c r="GAR4" s="80"/>
      <c r="GAS4" s="80"/>
      <c r="GAT4" s="80"/>
      <c r="GAU4" s="80"/>
      <c r="GAV4" s="80"/>
      <c r="GAW4" s="80"/>
      <c r="GAX4" s="80"/>
      <c r="GAY4" s="80"/>
      <c r="GAZ4" s="80"/>
      <c r="GBA4" s="80"/>
      <c r="GBB4" s="80"/>
      <c r="GBC4" s="80"/>
      <c r="GBD4" s="80"/>
      <c r="GBE4" s="80"/>
      <c r="GBF4" s="80"/>
      <c r="GBG4" s="80"/>
      <c r="GBH4" s="80"/>
      <c r="GBI4" s="80"/>
      <c r="GBJ4" s="80"/>
      <c r="GBK4" s="80"/>
      <c r="GBL4" s="80"/>
      <c r="GBM4" s="80"/>
      <c r="GBN4" s="80"/>
      <c r="GBO4" s="80"/>
      <c r="GBP4" s="80"/>
      <c r="GBQ4" s="80"/>
      <c r="GBR4" s="80"/>
      <c r="GBS4" s="80"/>
      <c r="GBT4" s="80"/>
      <c r="GBU4" s="80"/>
      <c r="GBV4" s="80"/>
      <c r="GBW4" s="80"/>
      <c r="GBX4" s="80"/>
      <c r="GBY4" s="80"/>
      <c r="GBZ4" s="80"/>
      <c r="GCA4" s="80"/>
      <c r="GCB4" s="80"/>
      <c r="GCC4" s="80"/>
      <c r="GCD4" s="80"/>
      <c r="GCE4" s="80"/>
      <c r="GCF4" s="80"/>
      <c r="GCG4" s="80"/>
      <c r="GCH4" s="80"/>
      <c r="GCI4" s="80"/>
      <c r="GCJ4" s="80"/>
      <c r="GCK4" s="80"/>
      <c r="GCL4" s="80"/>
      <c r="GCM4" s="80"/>
      <c r="GCN4" s="80"/>
      <c r="GCO4" s="80"/>
      <c r="GCP4" s="80"/>
      <c r="GCQ4" s="80"/>
      <c r="GCR4" s="80"/>
      <c r="GCS4" s="80"/>
      <c r="GCT4" s="80"/>
      <c r="GCU4" s="80"/>
      <c r="GCV4" s="80"/>
      <c r="GCW4" s="80"/>
      <c r="GCX4" s="80"/>
      <c r="GCY4" s="80"/>
      <c r="GCZ4" s="80"/>
      <c r="GDA4" s="80"/>
      <c r="GDB4" s="80"/>
      <c r="GDC4" s="80"/>
      <c r="GDD4" s="80"/>
      <c r="GDE4" s="80"/>
      <c r="GDF4" s="80"/>
      <c r="GDG4" s="80"/>
      <c r="GDH4" s="80"/>
      <c r="GDI4" s="80"/>
      <c r="GDJ4" s="80"/>
      <c r="GDK4" s="80"/>
      <c r="GDL4" s="80"/>
      <c r="GDM4" s="80"/>
      <c r="GDN4" s="80"/>
      <c r="GDO4" s="80"/>
      <c r="GDP4" s="80"/>
      <c r="GDQ4" s="80"/>
      <c r="GDR4" s="80"/>
      <c r="GDS4" s="80"/>
      <c r="GDT4" s="80"/>
      <c r="GDU4" s="80"/>
      <c r="GDV4" s="80"/>
      <c r="GDW4" s="80"/>
      <c r="GDX4" s="80"/>
      <c r="GDY4" s="80"/>
      <c r="GDZ4" s="80"/>
      <c r="GEA4" s="80"/>
      <c r="GEB4" s="80"/>
      <c r="GEC4" s="80"/>
      <c r="GED4" s="80"/>
      <c r="GEE4" s="80"/>
      <c r="GEF4" s="80"/>
      <c r="GEG4" s="80"/>
      <c r="GEH4" s="80"/>
      <c r="GEI4" s="80"/>
      <c r="GEJ4" s="80"/>
      <c r="GEK4" s="80"/>
      <c r="GEL4" s="80"/>
      <c r="GEM4" s="80"/>
      <c r="GEN4" s="80"/>
      <c r="GEO4" s="80"/>
      <c r="GEP4" s="80"/>
      <c r="GEQ4" s="80"/>
      <c r="GER4" s="80"/>
      <c r="GES4" s="80"/>
      <c r="GET4" s="80"/>
      <c r="GEU4" s="80"/>
      <c r="GEV4" s="80"/>
      <c r="GEW4" s="80"/>
      <c r="GEX4" s="80"/>
      <c r="GEY4" s="80"/>
      <c r="GEZ4" s="80"/>
      <c r="GFA4" s="80"/>
      <c r="GFB4" s="80"/>
      <c r="GFC4" s="80"/>
      <c r="GFD4" s="80"/>
      <c r="GFE4" s="80"/>
      <c r="GFF4" s="80"/>
      <c r="GFG4" s="80"/>
      <c r="GFH4" s="80"/>
      <c r="GFI4" s="80"/>
      <c r="GFJ4" s="80"/>
      <c r="GFK4" s="80"/>
      <c r="GFL4" s="80"/>
      <c r="GFM4" s="80"/>
      <c r="GFN4" s="80"/>
      <c r="GFO4" s="80"/>
      <c r="GFP4" s="80"/>
      <c r="GFQ4" s="80"/>
      <c r="GFR4" s="80"/>
      <c r="GFS4" s="80"/>
      <c r="GFT4" s="80"/>
      <c r="GFU4" s="80"/>
      <c r="GFV4" s="80"/>
      <c r="GFW4" s="80"/>
      <c r="GFX4" s="80"/>
      <c r="GFY4" s="80"/>
      <c r="GFZ4" s="80"/>
      <c r="GGA4" s="80"/>
      <c r="GGB4" s="80"/>
      <c r="GGC4" s="80"/>
      <c r="GGD4" s="80"/>
      <c r="GGE4" s="80"/>
      <c r="GGF4" s="80"/>
      <c r="GGG4" s="80"/>
      <c r="GGH4" s="80"/>
      <c r="GGI4" s="80"/>
      <c r="GGJ4" s="80"/>
      <c r="GGK4" s="80"/>
      <c r="GGL4" s="80"/>
      <c r="GGM4" s="80"/>
      <c r="GGN4" s="80"/>
      <c r="GGO4" s="80"/>
      <c r="GGP4" s="80"/>
      <c r="GGQ4" s="80"/>
      <c r="GGR4" s="80"/>
      <c r="GGS4" s="80"/>
      <c r="GGT4" s="80"/>
      <c r="GGU4" s="80"/>
      <c r="GGV4" s="80"/>
      <c r="GGW4" s="80"/>
      <c r="GGX4" s="80"/>
      <c r="GGY4" s="80"/>
      <c r="GGZ4" s="80"/>
      <c r="GHA4" s="80"/>
      <c r="GHB4" s="80"/>
      <c r="GHC4" s="80"/>
      <c r="GHD4" s="80"/>
      <c r="GHE4" s="80"/>
      <c r="GHF4" s="80"/>
      <c r="GHG4" s="80"/>
      <c r="GHH4" s="80"/>
      <c r="GHI4" s="80"/>
      <c r="GHJ4" s="80"/>
      <c r="GHK4" s="80"/>
      <c r="GHL4" s="80"/>
      <c r="GHM4" s="80"/>
      <c r="GHN4" s="80"/>
      <c r="GHO4" s="80"/>
      <c r="GHP4" s="80"/>
      <c r="GHQ4" s="80"/>
      <c r="GHR4" s="80"/>
      <c r="GHS4" s="80"/>
      <c r="GHT4" s="80"/>
      <c r="GHU4" s="80"/>
      <c r="GHV4" s="80"/>
      <c r="GHW4" s="80"/>
      <c r="GHX4" s="80"/>
      <c r="GHY4" s="80"/>
      <c r="GHZ4" s="80"/>
      <c r="GIA4" s="80"/>
      <c r="GIB4" s="80"/>
      <c r="GIC4" s="80"/>
      <c r="GID4" s="80"/>
      <c r="GIE4" s="80"/>
      <c r="GIF4" s="80"/>
      <c r="GIG4" s="80"/>
      <c r="GIH4" s="80"/>
      <c r="GII4" s="80"/>
      <c r="GIJ4" s="80"/>
      <c r="GIK4" s="80"/>
      <c r="GIL4" s="80"/>
      <c r="GIM4" s="80"/>
      <c r="GIN4" s="80"/>
      <c r="GIO4" s="80"/>
      <c r="GIP4" s="80"/>
      <c r="GIQ4" s="80"/>
      <c r="GIR4" s="80"/>
      <c r="GIS4" s="80"/>
      <c r="GIT4" s="80"/>
      <c r="GIU4" s="80"/>
      <c r="GIV4" s="80"/>
      <c r="GIW4" s="80"/>
      <c r="GIX4" s="80"/>
      <c r="GIY4" s="80"/>
      <c r="GIZ4" s="80"/>
      <c r="GJA4" s="80"/>
      <c r="GJB4" s="80"/>
      <c r="GJC4" s="80"/>
      <c r="GJD4" s="80"/>
      <c r="GJE4" s="80"/>
      <c r="GJF4" s="80"/>
      <c r="GJG4" s="80"/>
      <c r="GJH4" s="80"/>
      <c r="GJI4" s="80"/>
      <c r="GJJ4" s="80"/>
      <c r="GJK4" s="80"/>
      <c r="GJL4" s="80"/>
      <c r="GJM4" s="80"/>
      <c r="GJN4" s="80"/>
      <c r="GJO4" s="80"/>
      <c r="GJP4" s="80"/>
      <c r="GJQ4" s="80"/>
      <c r="GJR4" s="80"/>
      <c r="GJS4" s="80"/>
      <c r="GJT4" s="80"/>
      <c r="GJU4" s="80"/>
      <c r="GJV4" s="80"/>
      <c r="GJW4" s="80"/>
      <c r="GJX4" s="80"/>
      <c r="GJY4" s="80"/>
      <c r="GJZ4" s="80"/>
      <c r="GKA4" s="80"/>
      <c r="GKB4" s="80"/>
      <c r="GKC4" s="80"/>
      <c r="GKD4" s="80"/>
      <c r="GKE4" s="80"/>
      <c r="GKF4" s="80"/>
      <c r="GKG4" s="80"/>
      <c r="GKH4" s="80"/>
      <c r="GKI4" s="80"/>
      <c r="GKJ4" s="80"/>
      <c r="GKK4" s="80"/>
      <c r="GKL4" s="80"/>
      <c r="GKM4" s="80"/>
      <c r="GKN4" s="80"/>
      <c r="GKO4" s="80"/>
      <c r="GKP4" s="80"/>
      <c r="GKQ4" s="80"/>
      <c r="GKR4" s="80"/>
      <c r="GKS4" s="80"/>
      <c r="GKT4" s="80"/>
      <c r="GKU4" s="80"/>
      <c r="GKV4" s="80"/>
      <c r="GKW4" s="80"/>
      <c r="GKX4" s="80"/>
      <c r="GKY4" s="80"/>
      <c r="GKZ4" s="80"/>
      <c r="GLA4" s="80"/>
      <c r="GLB4" s="80"/>
      <c r="GLC4" s="80"/>
      <c r="GLD4" s="80"/>
      <c r="GLE4" s="80"/>
      <c r="GLF4" s="80"/>
      <c r="GLG4" s="80"/>
      <c r="GLH4" s="80"/>
      <c r="GLI4" s="80"/>
      <c r="GLJ4" s="80"/>
      <c r="GLK4" s="80"/>
      <c r="GLL4" s="80"/>
      <c r="GLM4" s="80"/>
      <c r="GLN4" s="80"/>
      <c r="GLO4" s="80"/>
      <c r="GLP4" s="80"/>
      <c r="GLQ4" s="80"/>
      <c r="GLR4" s="80"/>
      <c r="GLS4" s="80"/>
      <c r="GLT4" s="80"/>
      <c r="GLU4" s="80"/>
      <c r="GLV4" s="80"/>
      <c r="GLW4" s="80"/>
      <c r="GLX4" s="80"/>
      <c r="GLY4" s="80"/>
      <c r="GLZ4" s="80"/>
      <c r="GMA4" s="80"/>
      <c r="GMB4" s="80"/>
      <c r="GMC4" s="80"/>
      <c r="GMD4" s="80"/>
      <c r="GME4" s="80"/>
      <c r="GMF4" s="80"/>
      <c r="GMG4" s="80"/>
      <c r="GMH4" s="80"/>
      <c r="GMI4" s="80"/>
      <c r="GMJ4" s="80"/>
      <c r="GMK4" s="80"/>
      <c r="GML4" s="80"/>
      <c r="GMM4" s="80"/>
      <c r="GMN4" s="80"/>
      <c r="GMO4" s="80"/>
      <c r="GMP4" s="80"/>
      <c r="GMQ4" s="80"/>
      <c r="GMR4" s="80"/>
      <c r="GMS4" s="80"/>
      <c r="GMT4" s="80"/>
      <c r="GMU4" s="80"/>
      <c r="GMV4" s="80"/>
      <c r="GMW4" s="80"/>
      <c r="GMX4" s="80"/>
      <c r="GMY4" s="80"/>
      <c r="GMZ4" s="80"/>
      <c r="GNA4" s="80"/>
      <c r="GNB4" s="80"/>
      <c r="GNC4" s="80"/>
      <c r="GND4" s="80"/>
      <c r="GNE4" s="80"/>
      <c r="GNF4" s="80"/>
      <c r="GNG4" s="80"/>
      <c r="GNH4" s="80"/>
      <c r="GNI4" s="80"/>
      <c r="GNJ4" s="80"/>
      <c r="GNK4" s="80"/>
      <c r="GNL4" s="80"/>
      <c r="GNM4" s="80"/>
      <c r="GNN4" s="80"/>
      <c r="GNO4" s="80"/>
      <c r="GNP4" s="80"/>
      <c r="GNQ4" s="80"/>
      <c r="GNR4" s="80"/>
      <c r="GNS4" s="80"/>
      <c r="GNT4" s="80"/>
      <c r="GNU4" s="80"/>
      <c r="GNV4" s="80"/>
      <c r="GNW4" s="80"/>
      <c r="GNX4" s="80"/>
      <c r="GNY4" s="80"/>
      <c r="GNZ4" s="80"/>
      <c r="GOA4" s="80"/>
      <c r="GOB4" s="80"/>
      <c r="GOC4" s="80"/>
      <c r="GOD4" s="80"/>
      <c r="GOE4" s="80"/>
      <c r="GOF4" s="80"/>
      <c r="GOG4" s="80"/>
      <c r="GOH4" s="80"/>
      <c r="GOI4" s="80"/>
      <c r="GOJ4" s="80"/>
      <c r="GOK4" s="80"/>
      <c r="GOL4" s="80"/>
      <c r="GOM4" s="80"/>
      <c r="GON4" s="80"/>
      <c r="GOO4" s="80"/>
      <c r="GOP4" s="80"/>
      <c r="GOQ4" s="80"/>
      <c r="GOR4" s="80"/>
      <c r="GOS4" s="80"/>
      <c r="GOT4" s="80"/>
      <c r="GOU4" s="80"/>
      <c r="GOV4" s="80"/>
      <c r="GOW4" s="80"/>
      <c r="GOX4" s="80"/>
      <c r="GOY4" s="80"/>
      <c r="GOZ4" s="80"/>
      <c r="GPA4" s="80"/>
      <c r="GPB4" s="80"/>
      <c r="GPC4" s="80"/>
      <c r="GPD4" s="80"/>
      <c r="GPE4" s="80"/>
      <c r="GPF4" s="80"/>
      <c r="GPG4" s="80"/>
      <c r="GPH4" s="80"/>
      <c r="GPI4" s="80"/>
      <c r="GPJ4" s="80"/>
      <c r="GPK4" s="80"/>
      <c r="GPL4" s="80"/>
      <c r="GPM4" s="80"/>
      <c r="GPN4" s="80"/>
      <c r="GPO4" s="80"/>
      <c r="GPP4" s="80"/>
      <c r="GPQ4" s="80"/>
      <c r="GPR4" s="80"/>
      <c r="GPS4" s="80"/>
      <c r="GPT4" s="80"/>
      <c r="GPU4" s="80"/>
      <c r="GPV4" s="80"/>
      <c r="GPW4" s="80"/>
      <c r="GPX4" s="80"/>
      <c r="GPY4" s="80"/>
      <c r="GPZ4" s="80"/>
      <c r="GQA4" s="80"/>
      <c r="GQB4" s="80"/>
      <c r="GQC4" s="80"/>
      <c r="GQD4" s="80"/>
      <c r="GQE4" s="80"/>
      <c r="GQF4" s="80"/>
      <c r="GQG4" s="80"/>
      <c r="GQH4" s="80"/>
      <c r="GQI4" s="80"/>
      <c r="GQJ4" s="80"/>
      <c r="GQK4" s="80"/>
      <c r="GQL4" s="80"/>
      <c r="GQM4" s="80"/>
      <c r="GQN4" s="80"/>
      <c r="GQO4" s="80"/>
      <c r="GQP4" s="80"/>
      <c r="GQQ4" s="80"/>
      <c r="GQR4" s="80"/>
      <c r="GQS4" s="80"/>
      <c r="GQT4" s="80"/>
      <c r="GQU4" s="80"/>
      <c r="GQV4" s="80"/>
      <c r="GQW4" s="80"/>
      <c r="GQX4" s="80"/>
      <c r="GQY4" s="80"/>
      <c r="GQZ4" s="80"/>
      <c r="GRA4" s="80"/>
      <c r="GRB4" s="80"/>
      <c r="GRC4" s="80"/>
      <c r="GRD4" s="80"/>
      <c r="GRE4" s="80"/>
      <c r="GRF4" s="80"/>
      <c r="GRG4" s="80"/>
      <c r="GRH4" s="80"/>
      <c r="GRI4" s="80"/>
      <c r="GRJ4" s="80"/>
      <c r="GRK4" s="80"/>
      <c r="GRL4" s="80"/>
      <c r="GRM4" s="80"/>
      <c r="GRN4" s="80"/>
      <c r="GRO4" s="80"/>
      <c r="GRP4" s="80"/>
      <c r="GRQ4" s="80"/>
      <c r="GRR4" s="80"/>
      <c r="GRS4" s="80"/>
      <c r="GRT4" s="80"/>
      <c r="GRU4" s="80"/>
      <c r="GRV4" s="80"/>
      <c r="GRW4" s="80"/>
      <c r="GRX4" s="80"/>
      <c r="GRY4" s="80"/>
      <c r="GRZ4" s="80"/>
      <c r="GSA4" s="80"/>
      <c r="GSB4" s="80"/>
      <c r="GSC4" s="80"/>
      <c r="GSD4" s="80"/>
      <c r="GSE4" s="80"/>
      <c r="GSF4" s="80"/>
      <c r="GSG4" s="80"/>
      <c r="GSH4" s="80"/>
      <c r="GSI4" s="80"/>
      <c r="GSJ4" s="80"/>
      <c r="GSK4" s="80"/>
      <c r="GSL4" s="80"/>
      <c r="GSM4" s="80"/>
      <c r="GSN4" s="80"/>
      <c r="GSO4" s="80"/>
      <c r="GSP4" s="80"/>
      <c r="GSQ4" s="80"/>
      <c r="GSR4" s="80"/>
      <c r="GSS4" s="80"/>
      <c r="GST4" s="80"/>
      <c r="GSU4" s="80"/>
      <c r="GSV4" s="80"/>
      <c r="GSW4" s="80"/>
      <c r="GSX4" s="80"/>
      <c r="GSY4" s="80"/>
      <c r="GSZ4" s="80"/>
      <c r="GTA4" s="80"/>
      <c r="GTB4" s="80"/>
      <c r="GTC4" s="80"/>
      <c r="GTD4" s="80"/>
      <c r="GTE4" s="80"/>
      <c r="GTF4" s="80"/>
      <c r="GTG4" s="80"/>
      <c r="GTH4" s="80"/>
      <c r="GTI4" s="80"/>
      <c r="GTJ4" s="80"/>
      <c r="GTK4" s="80"/>
      <c r="GTL4" s="80"/>
      <c r="GTM4" s="80"/>
      <c r="GTN4" s="80"/>
      <c r="GTO4" s="80"/>
      <c r="GTP4" s="80"/>
      <c r="GTQ4" s="80"/>
      <c r="GTR4" s="80"/>
      <c r="GTS4" s="80"/>
      <c r="GTT4" s="80"/>
      <c r="GTU4" s="80"/>
      <c r="GTV4" s="80"/>
      <c r="GTW4" s="80"/>
      <c r="GTX4" s="80"/>
      <c r="GTY4" s="80"/>
      <c r="GTZ4" s="80"/>
      <c r="GUA4" s="80"/>
      <c r="GUB4" s="80"/>
      <c r="GUC4" s="80"/>
      <c r="GUD4" s="80"/>
      <c r="GUE4" s="80"/>
      <c r="GUF4" s="80"/>
      <c r="GUG4" s="80"/>
      <c r="GUH4" s="80"/>
      <c r="GUI4" s="80"/>
      <c r="GUJ4" s="80"/>
      <c r="GUK4" s="80"/>
      <c r="GUL4" s="80"/>
      <c r="GUM4" s="80"/>
      <c r="GUN4" s="80"/>
      <c r="GUO4" s="80"/>
      <c r="GUP4" s="80"/>
      <c r="GUQ4" s="80"/>
      <c r="GUR4" s="80"/>
      <c r="GUS4" s="80"/>
      <c r="GUT4" s="80"/>
      <c r="GUU4" s="80"/>
      <c r="GUV4" s="80"/>
      <c r="GUW4" s="80"/>
      <c r="GUX4" s="80"/>
      <c r="GUY4" s="80"/>
      <c r="GUZ4" s="80"/>
      <c r="GVA4" s="80"/>
      <c r="GVB4" s="80"/>
      <c r="GVC4" s="80"/>
      <c r="GVD4" s="80"/>
      <c r="GVE4" s="80"/>
      <c r="GVF4" s="80"/>
      <c r="GVG4" s="80"/>
      <c r="GVH4" s="80"/>
      <c r="GVI4" s="80"/>
      <c r="GVJ4" s="80"/>
      <c r="GVK4" s="80"/>
      <c r="GVL4" s="80"/>
      <c r="GVM4" s="80"/>
      <c r="GVN4" s="80"/>
      <c r="GVO4" s="80"/>
      <c r="GVP4" s="80"/>
      <c r="GVQ4" s="80"/>
      <c r="GVR4" s="80"/>
      <c r="GVS4" s="80"/>
      <c r="GVT4" s="80"/>
      <c r="GVU4" s="80"/>
      <c r="GVV4" s="80"/>
      <c r="GVW4" s="80"/>
      <c r="GVX4" s="80"/>
      <c r="GVY4" s="80"/>
      <c r="GVZ4" s="80"/>
      <c r="GWA4" s="80"/>
      <c r="GWB4" s="80"/>
      <c r="GWC4" s="80"/>
      <c r="GWD4" s="80"/>
      <c r="GWE4" s="80"/>
      <c r="GWF4" s="80"/>
      <c r="GWG4" s="80"/>
      <c r="GWH4" s="80"/>
      <c r="GWI4" s="80"/>
      <c r="GWJ4" s="80"/>
      <c r="GWK4" s="80"/>
      <c r="GWL4" s="80"/>
      <c r="GWM4" s="80"/>
      <c r="GWN4" s="80"/>
      <c r="GWO4" s="80"/>
      <c r="GWP4" s="80"/>
      <c r="GWQ4" s="80"/>
      <c r="GWR4" s="80"/>
      <c r="GWS4" s="80"/>
      <c r="GWT4" s="80"/>
      <c r="GWU4" s="80"/>
      <c r="GWV4" s="80"/>
      <c r="GWW4" s="80"/>
      <c r="GWX4" s="80"/>
      <c r="GWY4" s="80"/>
      <c r="GWZ4" s="80"/>
      <c r="GXA4" s="80"/>
      <c r="GXB4" s="80"/>
      <c r="GXC4" s="80"/>
      <c r="GXD4" s="80"/>
      <c r="GXE4" s="80"/>
      <c r="GXF4" s="80"/>
      <c r="GXG4" s="80"/>
      <c r="GXH4" s="80"/>
      <c r="GXI4" s="80"/>
      <c r="GXJ4" s="80"/>
      <c r="GXK4" s="80"/>
      <c r="GXL4" s="80"/>
      <c r="GXM4" s="80"/>
      <c r="GXN4" s="80"/>
      <c r="GXO4" s="80"/>
      <c r="GXP4" s="80"/>
      <c r="GXQ4" s="80"/>
      <c r="GXR4" s="80"/>
      <c r="GXS4" s="80"/>
      <c r="GXT4" s="80"/>
      <c r="GXU4" s="80"/>
      <c r="GXV4" s="80"/>
      <c r="GXW4" s="80"/>
      <c r="GXX4" s="80"/>
      <c r="GXY4" s="80"/>
      <c r="GXZ4" s="80"/>
      <c r="GYA4" s="80"/>
      <c r="GYB4" s="80"/>
      <c r="GYC4" s="80"/>
      <c r="GYD4" s="80"/>
      <c r="GYE4" s="80"/>
      <c r="GYF4" s="80"/>
      <c r="GYG4" s="80"/>
      <c r="GYH4" s="80"/>
      <c r="GYI4" s="80"/>
      <c r="GYJ4" s="80"/>
      <c r="GYK4" s="80"/>
      <c r="GYL4" s="80"/>
      <c r="GYM4" s="80"/>
      <c r="GYN4" s="80"/>
      <c r="GYO4" s="80"/>
      <c r="GYP4" s="80"/>
      <c r="GYQ4" s="80"/>
      <c r="GYR4" s="80"/>
      <c r="GYS4" s="80"/>
      <c r="GYT4" s="80"/>
      <c r="GYU4" s="80"/>
      <c r="GYV4" s="80"/>
      <c r="GYW4" s="80"/>
      <c r="GYX4" s="80"/>
      <c r="GYY4" s="80"/>
      <c r="GYZ4" s="80"/>
      <c r="GZA4" s="80"/>
      <c r="GZB4" s="80"/>
      <c r="GZC4" s="80"/>
      <c r="GZD4" s="80"/>
      <c r="GZE4" s="80"/>
      <c r="GZF4" s="80"/>
      <c r="GZG4" s="80"/>
      <c r="GZH4" s="80"/>
      <c r="GZI4" s="80"/>
      <c r="GZJ4" s="80"/>
      <c r="GZK4" s="80"/>
      <c r="GZL4" s="80"/>
      <c r="GZM4" s="80"/>
      <c r="GZN4" s="80"/>
      <c r="GZO4" s="80"/>
      <c r="GZP4" s="80"/>
      <c r="GZQ4" s="80"/>
      <c r="GZR4" s="80"/>
      <c r="GZS4" s="80"/>
      <c r="GZT4" s="80"/>
      <c r="GZU4" s="80"/>
      <c r="GZV4" s="80"/>
      <c r="GZW4" s="80"/>
      <c r="GZX4" s="80"/>
      <c r="GZY4" s="80"/>
      <c r="GZZ4" s="80"/>
      <c r="HAA4" s="80"/>
      <c r="HAB4" s="80"/>
      <c r="HAC4" s="80"/>
      <c r="HAD4" s="80"/>
      <c r="HAE4" s="80"/>
      <c r="HAF4" s="80"/>
      <c r="HAG4" s="80"/>
      <c r="HAH4" s="80"/>
      <c r="HAI4" s="80"/>
      <c r="HAJ4" s="80"/>
      <c r="HAK4" s="80"/>
      <c r="HAL4" s="80"/>
      <c r="HAM4" s="80"/>
      <c r="HAN4" s="80"/>
      <c r="HAO4" s="80"/>
      <c r="HAP4" s="80"/>
      <c r="HAQ4" s="80"/>
      <c r="HAR4" s="80"/>
      <c r="HAS4" s="80"/>
      <c r="HAT4" s="80"/>
      <c r="HAU4" s="80"/>
      <c r="HAV4" s="80"/>
      <c r="HAW4" s="80"/>
      <c r="HAX4" s="80"/>
      <c r="HAY4" s="80"/>
      <c r="HAZ4" s="80"/>
      <c r="HBA4" s="80"/>
      <c r="HBB4" s="80"/>
      <c r="HBC4" s="80"/>
      <c r="HBD4" s="80"/>
      <c r="HBE4" s="80"/>
      <c r="HBF4" s="80"/>
      <c r="HBG4" s="80"/>
      <c r="HBH4" s="80"/>
      <c r="HBI4" s="80"/>
      <c r="HBJ4" s="80"/>
      <c r="HBK4" s="80"/>
      <c r="HBL4" s="80"/>
      <c r="HBM4" s="80"/>
      <c r="HBN4" s="80"/>
      <c r="HBO4" s="80"/>
      <c r="HBP4" s="80"/>
      <c r="HBQ4" s="80"/>
      <c r="HBR4" s="80"/>
      <c r="HBS4" s="80"/>
      <c r="HBT4" s="80"/>
      <c r="HBU4" s="80"/>
      <c r="HBV4" s="80"/>
      <c r="HBW4" s="80"/>
      <c r="HBX4" s="80"/>
      <c r="HBY4" s="80"/>
      <c r="HBZ4" s="80"/>
      <c r="HCA4" s="80"/>
      <c r="HCB4" s="80"/>
      <c r="HCC4" s="80"/>
      <c r="HCD4" s="80"/>
      <c r="HCE4" s="80"/>
      <c r="HCF4" s="80"/>
      <c r="HCG4" s="80"/>
      <c r="HCH4" s="80"/>
      <c r="HCI4" s="80"/>
      <c r="HCJ4" s="80"/>
      <c r="HCK4" s="80"/>
      <c r="HCL4" s="80"/>
      <c r="HCM4" s="80"/>
      <c r="HCN4" s="80"/>
      <c r="HCO4" s="80"/>
      <c r="HCP4" s="80"/>
      <c r="HCQ4" s="80"/>
      <c r="HCR4" s="80"/>
      <c r="HCS4" s="80"/>
      <c r="HCT4" s="80"/>
      <c r="HCU4" s="80"/>
      <c r="HCV4" s="80"/>
      <c r="HCW4" s="80"/>
      <c r="HCX4" s="80"/>
      <c r="HCY4" s="80"/>
      <c r="HCZ4" s="80"/>
      <c r="HDA4" s="80"/>
      <c r="HDB4" s="80"/>
      <c r="HDC4" s="80"/>
      <c r="HDD4" s="80"/>
      <c r="HDE4" s="80"/>
      <c r="HDF4" s="80"/>
      <c r="HDG4" s="80"/>
      <c r="HDH4" s="80"/>
      <c r="HDI4" s="80"/>
      <c r="HDJ4" s="80"/>
      <c r="HDK4" s="80"/>
      <c r="HDL4" s="80"/>
      <c r="HDM4" s="80"/>
      <c r="HDN4" s="80"/>
      <c r="HDO4" s="80"/>
      <c r="HDP4" s="80"/>
      <c r="HDQ4" s="80"/>
      <c r="HDR4" s="80"/>
      <c r="HDS4" s="80"/>
      <c r="HDT4" s="80"/>
      <c r="HDU4" s="80"/>
      <c r="HDV4" s="80"/>
      <c r="HDW4" s="80"/>
      <c r="HDX4" s="80"/>
      <c r="HDY4" s="80"/>
      <c r="HDZ4" s="80"/>
      <c r="HEA4" s="80"/>
      <c r="HEB4" s="80"/>
      <c r="HEC4" s="80"/>
      <c r="HED4" s="80"/>
      <c r="HEE4" s="80"/>
      <c r="HEF4" s="80"/>
      <c r="HEG4" s="80"/>
      <c r="HEH4" s="80"/>
      <c r="HEI4" s="80"/>
      <c r="HEJ4" s="80"/>
      <c r="HEK4" s="80"/>
      <c r="HEL4" s="80"/>
      <c r="HEM4" s="80"/>
      <c r="HEN4" s="80"/>
      <c r="HEO4" s="80"/>
      <c r="HEP4" s="80"/>
      <c r="HEQ4" s="80"/>
      <c r="HER4" s="80"/>
      <c r="HES4" s="80"/>
      <c r="HET4" s="80"/>
      <c r="HEU4" s="80"/>
      <c r="HEV4" s="80"/>
      <c r="HEW4" s="80"/>
      <c r="HEX4" s="80"/>
      <c r="HEY4" s="80"/>
      <c r="HEZ4" s="80"/>
      <c r="HFA4" s="80"/>
      <c r="HFB4" s="80"/>
      <c r="HFC4" s="80"/>
      <c r="HFD4" s="80"/>
      <c r="HFE4" s="80"/>
      <c r="HFF4" s="80"/>
      <c r="HFG4" s="80"/>
      <c r="HFH4" s="80"/>
      <c r="HFI4" s="80"/>
      <c r="HFJ4" s="80"/>
      <c r="HFK4" s="80"/>
      <c r="HFL4" s="80"/>
      <c r="HFM4" s="80"/>
      <c r="HFN4" s="80"/>
      <c r="HFO4" s="80"/>
      <c r="HFP4" s="80"/>
      <c r="HFQ4" s="80"/>
      <c r="HFR4" s="80"/>
      <c r="HFS4" s="80"/>
      <c r="HFT4" s="80"/>
      <c r="HFU4" s="80"/>
      <c r="HFV4" s="80"/>
      <c r="HFW4" s="80"/>
      <c r="HFX4" s="80"/>
      <c r="HFY4" s="80"/>
      <c r="HFZ4" s="80"/>
      <c r="HGA4" s="80"/>
      <c r="HGB4" s="80"/>
      <c r="HGC4" s="80"/>
      <c r="HGD4" s="80"/>
      <c r="HGE4" s="80"/>
      <c r="HGF4" s="80"/>
      <c r="HGG4" s="80"/>
      <c r="HGH4" s="80"/>
      <c r="HGI4" s="80"/>
      <c r="HGJ4" s="80"/>
      <c r="HGK4" s="80"/>
      <c r="HGL4" s="80"/>
      <c r="HGM4" s="80"/>
      <c r="HGN4" s="80"/>
      <c r="HGO4" s="80"/>
      <c r="HGP4" s="80"/>
      <c r="HGQ4" s="80"/>
      <c r="HGR4" s="80"/>
      <c r="HGS4" s="80"/>
      <c r="HGT4" s="80"/>
      <c r="HGU4" s="80"/>
      <c r="HGV4" s="80"/>
      <c r="HGW4" s="80"/>
      <c r="HGX4" s="80"/>
      <c r="HGY4" s="80"/>
      <c r="HGZ4" s="80"/>
      <c r="HHA4" s="80"/>
      <c r="HHB4" s="80"/>
      <c r="HHC4" s="80"/>
      <c r="HHD4" s="80"/>
      <c r="HHE4" s="80"/>
      <c r="HHF4" s="80"/>
      <c r="HHG4" s="80"/>
      <c r="HHH4" s="80"/>
      <c r="HHI4" s="80"/>
      <c r="HHJ4" s="80"/>
      <c r="HHK4" s="80"/>
      <c r="HHL4" s="80"/>
      <c r="HHM4" s="80"/>
      <c r="HHN4" s="80"/>
      <c r="HHO4" s="80"/>
      <c r="HHP4" s="80"/>
      <c r="HHQ4" s="80"/>
      <c r="HHR4" s="80"/>
      <c r="HHS4" s="80"/>
      <c r="HHT4" s="80"/>
      <c r="HHU4" s="80"/>
      <c r="HHV4" s="80"/>
      <c r="HHW4" s="80"/>
      <c r="HHX4" s="80"/>
      <c r="HHY4" s="80"/>
      <c r="HHZ4" s="80"/>
      <c r="HIA4" s="80"/>
      <c r="HIB4" s="80"/>
      <c r="HIC4" s="80"/>
      <c r="HID4" s="80"/>
      <c r="HIE4" s="80"/>
      <c r="HIF4" s="80"/>
      <c r="HIG4" s="80"/>
      <c r="HIH4" s="80"/>
      <c r="HII4" s="80"/>
      <c r="HIJ4" s="80"/>
      <c r="HIK4" s="80"/>
      <c r="HIL4" s="80"/>
      <c r="HIM4" s="80"/>
      <c r="HIN4" s="80"/>
      <c r="HIO4" s="80"/>
      <c r="HIP4" s="80"/>
      <c r="HIQ4" s="80"/>
      <c r="HIR4" s="80"/>
      <c r="HIS4" s="80"/>
      <c r="HIT4" s="80"/>
      <c r="HIU4" s="80"/>
      <c r="HIV4" s="80"/>
      <c r="HIW4" s="80"/>
      <c r="HIX4" s="80"/>
      <c r="HIY4" s="80"/>
      <c r="HIZ4" s="80"/>
      <c r="HJA4" s="80"/>
      <c r="HJB4" s="80"/>
      <c r="HJC4" s="80"/>
      <c r="HJD4" s="80"/>
      <c r="HJE4" s="80"/>
      <c r="HJF4" s="80"/>
      <c r="HJG4" s="80"/>
      <c r="HJH4" s="80"/>
      <c r="HJI4" s="80"/>
      <c r="HJJ4" s="80"/>
      <c r="HJK4" s="80"/>
      <c r="HJL4" s="80"/>
      <c r="HJM4" s="80"/>
      <c r="HJN4" s="80"/>
      <c r="HJO4" s="80"/>
      <c r="HJP4" s="80"/>
      <c r="HJQ4" s="80"/>
      <c r="HJR4" s="80"/>
      <c r="HJS4" s="80"/>
      <c r="HJT4" s="80"/>
      <c r="HJU4" s="80"/>
      <c r="HJV4" s="80"/>
      <c r="HJW4" s="80"/>
      <c r="HJX4" s="80"/>
      <c r="HJY4" s="80"/>
      <c r="HJZ4" s="80"/>
      <c r="HKA4" s="80"/>
      <c r="HKB4" s="80"/>
      <c r="HKC4" s="80"/>
      <c r="HKD4" s="80"/>
      <c r="HKE4" s="80"/>
      <c r="HKF4" s="80"/>
      <c r="HKG4" s="80"/>
      <c r="HKH4" s="80"/>
      <c r="HKI4" s="80"/>
      <c r="HKJ4" s="80"/>
      <c r="HKK4" s="80"/>
      <c r="HKL4" s="80"/>
      <c r="HKM4" s="80"/>
      <c r="HKN4" s="80"/>
      <c r="HKO4" s="80"/>
      <c r="HKP4" s="80"/>
      <c r="HKQ4" s="80"/>
      <c r="HKR4" s="80"/>
      <c r="HKS4" s="80"/>
      <c r="HKT4" s="80"/>
      <c r="HKU4" s="80"/>
      <c r="HKV4" s="80"/>
      <c r="HKW4" s="80"/>
      <c r="HKX4" s="80"/>
      <c r="HKY4" s="80"/>
      <c r="HKZ4" s="80"/>
      <c r="HLA4" s="80"/>
      <c r="HLB4" s="80"/>
      <c r="HLC4" s="80"/>
      <c r="HLD4" s="80"/>
      <c r="HLE4" s="80"/>
      <c r="HLF4" s="80"/>
      <c r="HLG4" s="80"/>
      <c r="HLH4" s="80"/>
      <c r="HLI4" s="80"/>
      <c r="HLJ4" s="80"/>
      <c r="HLK4" s="80"/>
      <c r="HLL4" s="80"/>
      <c r="HLM4" s="80"/>
      <c r="HLN4" s="80"/>
      <c r="HLO4" s="80"/>
      <c r="HLP4" s="80"/>
      <c r="HLQ4" s="80"/>
      <c r="HLR4" s="80"/>
      <c r="HLS4" s="80"/>
      <c r="HLT4" s="80"/>
      <c r="HLU4" s="80"/>
      <c r="HLV4" s="80"/>
      <c r="HLW4" s="80"/>
      <c r="HLX4" s="80"/>
      <c r="HLY4" s="80"/>
      <c r="HLZ4" s="80"/>
      <c r="HMA4" s="80"/>
      <c r="HMB4" s="80"/>
      <c r="HMC4" s="80"/>
      <c r="HMD4" s="80"/>
      <c r="HME4" s="80"/>
      <c r="HMF4" s="80"/>
      <c r="HMG4" s="80"/>
      <c r="HMH4" s="80"/>
      <c r="HMI4" s="80"/>
      <c r="HMJ4" s="80"/>
      <c r="HMK4" s="80"/>
      <c r="HML4" s="80"/>
      <c r="HMM4" s="80"/>
      <c r="HMN4" s="80"/>
      <c r="HMO4" s="80"/>
      <c r="HMP4" s="80"/>
      <c r="HMQ4" s="80"/>
      <c r="HMR4" s="80"/>
      <c r="HMS4" s="80"/>
      <c r="HMT4" s="80"/>
      <c r="HMU4" s="80"/>
      <c r="HMV4" s="80"/>
      <c r="HMW4" s="80"/>
      <c r="HMX4" s="80"/>
      <c r="HMY4" s="80"/>
      <c r="HMZ4" s="80"/>
      <c r="HNA4" s="80"/>
      <c r="HNB4" s="80"/>
      <c r="HNC4" s="80"/>
      <c r="HND4" s="80"/>
      <c r="HNE4" s="80"/>
      <c r="HNF4" s="80"/>
      <c r="HNG4" s="80"/>
      <c r="HNH4" s="80"/>
      <c r="HNI4" s="80"/>
      <c r="HNJ4" s="80"/>
      <c r="HNK4" s="80"/>
      <c r="HNL4" s="80"/>
      <c r="HNM4" s="80"/>
      <c r="HNN4" s="80"/>
      <c r="HNO4" s="80"/>
      <c r="HNP4" s="80"/>
      <c r="HNQ4" s="80"/>
      <c r="HNR4" s="80"/>
      <c r="HNS4" s="80"/>
      <c r="HNT4" s="80"/>
      <c r="HNU4" s="80"/>
      <c r="HNV4" s="80"/>
      <c r="HNW4" s="80"/>
      <c r="HNX4" s="80"/>
      <c r="HNY4" s="80"/>
      <c r="HNZ4" s="80"/>
      <c r="HOA4" s="80"/>
      <c r="HOB4" s="80"/>
      <c r="HOC4" s="80"/>
      <c r="HOD4" s="80"/>
      <c r="HOE4" s="80"/>
      <c r="HOF4" s="80"/>
      <c r="HOG4" s="80"/>
      <c r="HOH4" s="80"/>
      <c r="HOI4" s="80"/>
      <c r="HOJ4" s="80"/>
      <c r="HOK4" s="80"/>
      <c r="HOL4" s="80"/>
      <c r="HOM4" s="80"/>
      <c r="HON4" s="80"/>
      <c r="HOO4" s="80"/>
      <c r="HOP4" s="80"/>
      <c r="HOQ4" s="80"/>
      <c r="HOR4" s="80"/>
      <c r="HOS4" s="80"/>
      <c r="HOT4" s="80"/>
      <c r="HOU4" s="80"/>
      <c r="HOV4" s="80"/>
      <c r="HOW4" s="80"/>
      <c r="HOX4" s="80"/>
      <c r="HOY4" s="80"/>
      <c r="HOZ4" s="80"/>
      <c r="HPA4" s="80"/>
      <c r="HPB4" s="80"/>
      <c r="HPC4" s="80"/>
      <c r="HPD4" s="80"/>
      <c r="HPE4" s="80"/>
      <c r="HPF4" s="80"/>
      <c r="HPG4" s="80"/>
      <c r="HPH4" s="80"/>
      <c r="HPI4" s="80"/>
      <c r="HPJ4" s="80"/>
      <c r="HPK4" s="80"/>
      <c r="HPL4" s="80"/>
      <c r="HPM4" s="80"/>
      <c r="HPN4" s="80"/>
      <c r="HPO4" s="80"/>
      <c r="HPP4" s="80"/>
      <c r="HPQ4" s="80"/>
      <c r="HPR4" s="80"/>
      <c r="HPS4" s="80"/>
      <c r="HPT4" s="80"/>
      <c r="HPU4" s="80"/>
      <c r="HPV4" s="80"/>
      <c r="HPW4" s="80"/>
      <c r="HPX4" s="80"/>
      <c r="HPY4" s="80"/>
      <c r="HPZ4" s="80"/>
      <c r="HQA4" s="80"/>
      <c r="HQB4" s="80"/>
      <c r="HQC4" s="80"/>
      <c r="HQD4" s="80"/>
      <c r="HQE4" s="80"/>
      <c r="HQF4" s="80"/>
      <c r="HQG4" s="80"/>
      <c r="HQH4" s="80"/>
      <c r="HQI4" s="80"/>
      <c r="HQJ4" s="80"/>
      <c r="HQK4" s="80"/>
      <c r="HQL4" s="80"/>
      <c r="HQM4" s="80"/>
      <c r="HQN4" s="80"/>
      <c r="HQO4" s="80"/>
      <c r="HQP4" s="80"/>
      <c r="HQQ4" s="80"/>
      <c r="HQR4" s="80"/>
      <c r="HQS4" s="80"/>
      <c r="HQT4" s="80"/>
      <c r="HQU4" s="80"/>
      <c r="HQV4" s="80"/>
      <c r="HQW4" s="80"/>
      <c r="HQX4" s="80"/>
      <c r="HQY4" s="80"/>
      <c r="HQZ4" s="80"/>
      <c r="HRA4" s="80"/>
      <c r="HRB4" s="80"/>
      <c r="HRC4" s="80"/>
      <c r="HRD4" s="80"/>
      <c r="HRE4" s="80"/>
      <c r="HRF4" s="80"/>
      <c r="HRG4" s="80"/>
      <c r="HRH4" s="80"/>
      <c r="HRI4" s="80"/>
      <c r="HRJ4" s="80"/>
      <c r="HRK4" s="80"/>
      <c r="HRL4" s="80"/>
      <c r="HRM4" s="80"/>
      <c r="HRN4" s="80"/>
      <c r="HRO4" s="80"/>
      <c r="HRP4" s="80"/>
      <c r="HRQ4" s="80"/>
      <c r="HRR4" s="80"/>
      <c r="HRS4" s="80"/>
      <c r="HRT4" s="80"/>
      <c r="HRU4" s="80"/>
      <c r="HRV4" s="80"/>
      <c r="HRW4" s="80"/>
      <c r="HRX4" s="80"/>
      <c r="HRY4" s="80"/>
      <c r="HRZ4" s="80"/>
      <c r="HSA4" s="80"/>
      <c r="HSB4" s="80"/>
      <c r="HSC4" s="80"/>
      <c r="HSD4" s="80"/>
      <c r="HSE4" s="80"/>
      <c r="HSF4" s="80"/>
      <c r="HSG4" s="80"/>
      <c r="HSH4" s="80"/>
      <c r="HSI4" s="80"/>
      <c r="HSJ4" s="80"/>
      <c r="HSK4" s="80"/>
      <c r="HSL4" s="80"/>
      <c r="HSM4" s="80"/>
      <c r="HSN4" s="80"/>
      <c r="HSO4" s="80"/>
      <c r="HSP4" s="80"/>
      <c r="HSQ4" s="80"/>
      <c r="HSR4" s="80"/>
      <c r="HSS4" s="80"/>
      <c r="HST4" s="80"/>
      <c r="HSU4" s="80"/>
      <c r="HSV4" s="80"/>
      <c r="HSW4" s="80"/>
      <c r="HSX4" s="80"/>
      <c r="HSY4" s="80"/>
      <c r="HSZ4" s="80"/>
      <c r="HTA4" s="80"/>
      <c r="HTB4" s="80"/>
      <c r="HTC4" s="80"/>
      <c r="HTD4" s="80"/>
      <c r="HTE4" s="80"/>
      <c r="HTF4" s="80"/>
      <c r="HTG4" s="80"/>
      <c r="HTH4" s="80"/>
      <c r="HTI4" s="80"/>
      <c r="HTJ4" s="80"/>
      <c r="HTK4" s="80"/>
      <c r="HTL4" s="80"/>
      <c r="HTM4" s="80"/>
      <c r="HTN4" s="80"/>
      <c r="HTO4" s="80"/>
      <c r="HTP4" s="80"/>
      <c r="HTQ4" s="80"/>
      <c r="HTR4" s="80"/>
      <c r="HTS4" s="80"/>
      <c r="HTT4" s="80"/>
      <c r="HTU4" s="80"/>
      <c r="HTV4" s="80"/>
      <c r="HTW4" s="80"/>
      <c r="HTX4" s="80"/>
      <c r="HTY4" s="80"/>
      <c r="HTZ4" s="80"/>
      <c r="HUA4" s="80"/>
      <c r="HUB4" s="80"/>
      <c r="HUC4" s="80"/>
      <c r="HUD4" s="80"/>
      <c r="HUE4" s="80"/>
      <c r="HUF4" s="80"/>
      <c r="HUG4" s="80"/>
      <c r="HUH4" s="80"/>
      <c r="HUI4" s="80"/>
      <c r="HUJ4" s="80"/>
      <c r="HUK4" s="80"/>
      <c r="HUL4" s="80"/>
      <c r="HUM4" s="80"/>
      <c r="HUN4" s="80"/>
      <c r="HUO4" s="80"/>
      <c r="HUP4" s="80"/>
      <c r="HUQ4" s="80"/>
      <c r="HUR4" s="80"/>
      <c r="HUS4" s="80"/>
      <c r="HUT4" s="80"/>
      <c r="HUU4" s="80"/>
      <c r="HUV4" s="80"/>
      <c r="HUW4" s="80"/>
      <c r="HUX4" s="80"/>
      <c r="HUY4" s="80"/>
      <c r="HUZ4" s="80"/>
      <c r="HVA4" s="80"/>
      <c r="HVB4" s="80"/>
      <c r="HVC4" s="80"/>
      <c r="HVD4" s="80"/>
      <c r="HVE4" s="80"/>
      <c r="HVF4" s="80"/>
      <c r="HVG4" s="80"/>
      <c r="HVH4" s="80"/>
      <c r="HVI4" s="80"/>
      <c r="HVJ4" s="80"/>
      <c r="HVK4" s="80"/>
      <c r="HVL4" s="80"/>
      <c r="HVM4" s="80"/>
      <c r="HVN4" s="80"/>
      <c r="HVO4" s="80"/>
      <c r="HVP4" s="80"/>
      <c r="HVQ4" s="80"/>
      <c r="HVR4" s="80"/>
      <c r="HVS4" s="80"/>
      <c r="HVT4" s="80"/>
      <c r="HVU4" s="80"/>
      <c r="HVV4" s="80"/>
      <c r="HVW4" s="80"/>
      <c r="HVX4" s="80"/>
      <c r="HVY4" s="80"/>
      <c r="HVZ4" s="80"/>
      <c r="HWA4" s="80"/>
      <c r="HWB4" s="80"/>
      <c r="HWC4" s="80"/>
      <c r="HWD4" s="80"/>
      <c r="HWE4" s="80"/>
      <c r="HWF4" s="80"/>
      <c r="HWG4" s="80"/>
      <c r="HWH4" s="80"/>
      <c r="HWI4" s="80"/>
      <c r="HWJ4" s="80"/>
      <c r="HWK4" s="80"/>
      <c r="HWL4" s="80"/>
      <c r="HWM4" s="80"/>
      <c r="HWN4" s="80"/>
      <c r="HWO4" s="80"/>
      <c r="HWP4" s="80"/>
      <c r="HWQ4" s="80"/>
      <c r="HWR4" s="80"/>
      <c r="HWS4" s="80"/>
      <c r="HWT4" s="80"/>
      <c r="HWU4" s="80"/>
      <c r="HWV4" s="80"/>
      <c r="HWW4" s="80"/>
      <c r="HWX4" s="80"/>
      <c r="HWY4" s="80"/>
      <c r="HWZ4" s="80"/>
      <c r="HXA4" s="80"/>
      <c r="HXB4" s="80"/>
      <c r="HXC4" s="80"/>
      <c r="HXD4" s="80"/>
      <c r="HXE4" s="80"/>
      <c r="HXF4" s="80"/>
      <c r="HXG4" s="80"/>
      <c r="HXH4" s="80"/>
      <c r="HXI4" s="80"/>
      <c r="HXJ4" s="80"/>
      <c r="HXK4" s="80"/>
      <c r="HXL4" s="80"/>
      <c r="HXM4" s="80"/>
      <c r="HXN4" s="80"/>
      <c r="HXO4" s="80"/>
      <c r="HXP4" s="80"/>
      <c r="HXQ4" s="80"/>
      <c r="HXR4" s="80"/>
      <c r="HXS4" s="80"/>
      <c r="HXT4" s="80"/>
      <c r="HXU4" s="80"/>
      <c r="HXV4" s="80"/>
      <c r="HXW4" s="80"/>
      <c r="HXX4" s="80"/>
      <c r="HXY4" s="80"/>
      <c r="HXZ4" s="80"/>
      <c r="HYA4" s="80"/>
      <c r="HYB4" s="80"/>
      <c r="HYC4" s="80"/>
      <c r="HYD4" s="80"/>
      <c r="HYE4" s="80"/>
      <c r="HYF4" s="80"/>
      <c r="HYG4" s="80"/>
      <c r="HYH4" s="80"/>
      <c r="HYI4" s="80"/>
      <c r="HYJ4" s="80"/>
      <c r="HYK4" s="80"/>
      <c r="HYL4" s="80"/>
      <c r="HYM4" s="80"/>
      <c r="HYN4" s="80"/>
      <c r="HYO4" s="80"/>
      <c r="HYP4" s="80"/>
      <c r="HYQ4" s="80"/>
      <c r="HYR4" s="80"/>
      <c r="HYS4" s="80"/>
      <c r="HYT4" s="80"/>
      <c r="HYU4" s="80"/>
      <c r="HYV4" s="80"/>
      <c r="HYW4" s="80"/>
      <c r="HYX4" s="80"/>
      <c r="HYY4" s="80"/>
      <c r="HYZ4" s="80"/>
      <c r="HZA4" s="80"/>
      <c r="HZB4" s="80"/>
      <c r="HZC4" s="80"/>
      <c r="HZD4" s="80"/>
      <c r="HZE4" s="80"/>
      <c r="HZF4" s="80"/>
      <c r="HZG4" s="80"/>
      <c r="HZH4" s="80"/>
      <c r="HZI4" s="80"/>
      <c r="HZJ4" s="80"/>
      <c r="HZK4" s="80"/>
      <c r="HZL4" s="80"/>
      <c r="HZM4" s="80"/>
      <c r="HZN4" s="80"/>
      <c r="HZO4" s="80"/>
      <c r="HZP4" s="80"/>
      <c r="HZQ4" s="80"/>
      <c r="HZR4" s="80"/>
      <c r="HZS4" s="80"/>
      <c r="HZT4" s="80"/>
      <c r="HZU4" s="80"/>
      <c r="HZV4" s="80"/>
      <c r="HZW4" s="80"/>
      <c r="HZX4" s="80"/>
      <c r="HZY4" s="80"/>
      <c r="HZZ4" s="80"/>
      <c r="IAA4" s="80"/>
      <c r="IAB4" s="80"/>
      <c r="IAC4" s="80"/>
      <c r="IAD4" s="80"/>
      <c r="IAE4" s="80"/>
      <c r="IAF4" s="80"/>
      <c r="IAG4" s="80"/>
      <c r="IAH4" s="80"/>
      <c r="IAI4" s="80"/>
      <c r="IAJ4" s="80"/>
      <c r="IAK4" s="80"/>
      <c r="IAL4" s="80"/>
      <c r="IAM4" s="80"/>
      <c r="IAN4" s="80"/>
      <c r="IAO4" s="80"/>
      <c r="IAP4" s="80"/>
      <c r="IAQ4" s="80"/>
      <c r="IAR4" s="80"/>
      <c r="IAS4" s="80"/>
      <c r="IAT4" s="80"/>
      <c r="IAU4" s="80"/>
      <c r="IAV4" s="80"/>
      <c r="IAW4" s="80"/>
      <c r="IAX4" s="80"/>
      <c r="IAY4" s="80"/>
      <c r="IAZ4" s="80"/>
      <c r="IBA4" s="80"/>
      <c r="IBB4" s="80"/>
      <c r="IBC4" s="80"/>
      <c r="IBD4" s="80"/>
      <c r="IBE4" s="80"/>
      <c r="IBF4" s="80"/>
      <c r="IBG4" s="80"/>
      <c r="IBH4" s="80"/>
      <c r="IBI4" s="80"/>
      <c r="IBJ4" s="80"/>
      <c r="IBK4" s="80"/>
      <c r="IBL4" s="80"/>
      <c r="IBM4" s="80"/>
      <c r="IBN4" s="80"/>
      <c r="IBO4" s="80"/>
      <c r="IBP4" s="80"/>
      <c r="IBQ4" s="80"/>
      <c r="IBR4" s="80"/>
      <c r="IBS4" s="80"/>
      <c r="IBT4" s="80"/>
      <c r="IBU4" s="80"/>
      <c r="IBV4" s="80"/>
      <c r="IBW4" s="80"/>
      <c r="IBX4" s="80"/>
      <c r="IBY4" s="80"/>
      <c r="IBZ4" s="80"/>
      <c r="ICA4" s="80"/>
      <c r="ICB4" s="80"/>
      <c r="ICC4" s="80"/>
      <c r="ICD4" s="80"/>
      <c r="ICE4" s="80"/>
      <c r="ICF4" s="80"/>
      <c r="ICG4" s="80"/>
      <c r="ICH4" s="80"/>
      <c r="ICI4" s="80"/>
      <c r="ICJ4" s="80"/>
      <c r="ICK4" s="80"/>
      <c r="ICL4" s="80"/>
      <c r="ICM4" s="80"/>
      <c r="ICN4" s="80"/>
      <c r="ICO4" s="80"/>
      <c r="ICP4" s="80"/>
      <c r="ICQ4" s="80"/>
      <c r="ICR4" s="80"/>
      <c r="ICS4" s="80"/>
      <c r="ICT4" s="80"/>
      <c r="ICU4" s="80"/>
      <c r="ICV4" s="80"/>
      <c r="ICW4" s="80"/>
      <c r="ICX4" s="80"/>
      <c r="ICY4" s="80"/>
      <c r="ICZ4" s="80"/>
      <c r="IDA4" s="80"/>
      <c r="IDB4" s="80"/>
      <c r="IDC4" s="80"/>
      <c r="IDD4" s="80"/>
      <c r="IDE4" s="80"/>
      <c r="IDF4" s="80"/>
      <c r="IDG4" s="80"/>
      <c r="IDH4" s="80"/>
      <c r="IDI4" s="80"/>
      <c r="IDJ4" s="80"/>
      <c r="IDK4" s="80"/>
      <c r="IDL4" s="80"/>
      <c r="IDM4" s="80"/>
      <c r="IDN4" s="80"/>
      <c r="IDO4" s="80"/>
      <c r="IDP4" s="80"/>
      <c r="IDQ4" s="80"/>
      <c r="IDR4" s="80"/>
      <c r="IDS4" s="80"/>
      <c r="IDT4" s="80"/>
      <c r="IDU4" s="80"/>
      <c r="IDV4" s="80"/>
      <c r="IDW4" s="80"/>
      <c r="IDX4" s="80"/>
      <c r="IDY4" s="80"/>
      <c r="IDZ4" s="80"/>
      <c r="IEA4" s="80"/>
      <c r="IEB4" s="80"/>
      <c r="IEC4" s="80"/>
      <c r="IED4" s="80"/>
      <c r="IEE4" s="80"/>
      <c r="IEF4" s="80"/>
      <c r="IEG4" s="80"/>
      <c r="IEH4" s="80"/>
      <c r="IEI4" s="80"/>
      <c r="IEJ4" s="80"/>
      <c r="IEK4" s="80"/>
      <c r="IEL4" s="80"/>
      <c r="IEM4" s="80"/>
      <c r="IEN4" s="80"/>
      <c r="IEO4" s="80"/>
      <c r="IEP4" s="80"/>
      <c r="IEQ4" s="80"/>
      <c r="IER4" s="80"/>
      <c r="IES4" s="80"/>
      <c r="IET4" s="80"/>
      <c r="IEU4" s="80"/>
      <c r="IEV4" s="80"/>
      <c r="IEW4" s="80"/>
      <c r="IEX4" s="80"/>
      <c r="IEY4" s="80"/>
      <c r="IEZ4" s="80"/>
      <c r="IFA4" s="80"/>
      <c r="IFB4" s="80"/>
      <c r="IFC4" s="80"/>
      <c r="IFD4" s="80"/>
      <c r="IFE4" s="80"/>
      <c r="IFF4" s="80"/>
      <c r="IFG4" s="80"/>
      <c r="IFH4" s="80"/>
      <c r="IFI4" s="80"/>
      <c r="IFJ4" s="80"/>
      <c r="IFK4" s="80"/>
      <c r="IFL4" s="80"/>
      <c r="IFM4" s="80"/>
      <c r="IFN4" s="80"/>
      <c r="IFO4" s="80"/>
      <c r="IFP4" s="80"/>
      <c r="IFQ4" s="80"/>
      <c r="IFR4" s="80"/>
      <c r="IFS4" s="80"/>
      <c r="IFT4" s="80"/>
      <c r="IFU4" s="80"/>
      <c r="IFV4" s="80"/>
      <c r="IFW4" s="80"/>
      <c r="IFX4" s="80"/>
      <c r="IFY4" s="80"/>
      <c r="IFZ4" s="80"/>
      <c r="IGA4" s="80"/>
      <c r="IGB4" s="80"/>
      <c r="IGC4" s="80"/>
      <c r="IGD4" s="80"/>
      <c r="IGE4" s="80"/>
      <c r="IGF4" s="80"/>
      <c r="IGG4" s="80"/>
      <c r="IGH4" s="80"/>
      <c r="IGI4" s="80"/>
      <c r="IGJ4" s="80"/>
      <c r="IGK4" s="80"/>
      <c r="IGL4" s="80"/>
      <c r="IGM4" s="80"/>
      <c r="IGN4" s="80"/>
      <c r="IGO4" s="80"/>
      <c r="IGP4" s="80"/>
      <c r="IGQ4" s="80"/>
      <c r="IGR4" s="80"/>
      <c r="IGS4" s="80"/>
      <c r="IGT4" s="80"/>
      <c r="IGU4" s="80"/>
      <c r="IGV4" s="80"/>
      <c r="IGW4" s="80"/>
      <c r="IGX4" s="80"/>
      <c r="IGY4" s="80"/>
      <c r="IGZ4" s="80"/>
      <c r="IHA4" s="80"/>
      <c r="IHB4" s="80"/>
      <c r="IHC4" s="80"/>
      <c r="IHD4" s="80"/>
      <c r="IHE4" s="80"/>
      <c r="IHF4" s="80"/>
      <c r="IHG4" s="80"/>
      <c r="IHH4" s="80"/>
      <c r="IHI4" s="80"/>
      <c r="IHJ4" s="80"/>
      <c r="IHK4" s="80"/>
      <c r="IHL4" s="80"/>
      <c r="IHM4" s="80"/>
      <c r="IHN4" s="80"/>
      <c r="IHO4" s="80"/>
      <c r="IHP4" s="80"/>
      <c r="IHQ4" s="80"/>
      <c r="IHR4" s="80"/>
      <c r="IHS4" s="80"/>
      <c r="IHT4" s="80"/>
      <c r="IHU4" s="80"/>
      <c r="IHV4" s="80"/>
      <c r="IHW4" s="80"/>
      <c r="IHX4" s="80"/>
      <c r="IHY4" s="80"/>
      <c r="IHZ4" s="80"/>
      <c r="IIA4" s="80"/>
      <c r="IIB4" s="80"/>
      <c r="IIC4" s="80"/>
      <c r="IID4" s="80"/>
      <c r="IIE4" s="80"/>
      <c r="IIF4" s="80"/>
      <c r="IIG4" s="80"/>
      <c r="IIH4" s="80"/>
      <c r="III4" s="80"/>
      <c r="IIJ4" s="80"/>
      <c r="IIK4" s="80"/>
      <c r="IIL4" s="80"/>
      <c r="IIM4" s="80"/>
      <c r="IIN4" s="80"/>
      <c r="IIO4" s="80"/>
      <c r="IIP4" s="80"/>
      <c r="IIQ4" s="80"/>
      <c r="IIR4" s="80"/>
      <c r="IIS4" s="80"/>
      <c r="IIT4" s="80"/>
      <c r="IIU4" s="80"/>
      <c r="IIV4" s="80"/>
      <c r="IIW4" s="80"/>
      <c r="IIX4" s="80"/>
      <c r="IIY4" s="80"/>
      <c r="IIZ4" s="80"/>
      <c r="IJA4" s="80"/>
      <c r="IJB4" s="80"/>
      <c r="IJC4" s="80"/>
      <c r="IJD4" s="80"/>
      <c r="IJE4" s="80"/>
      <c r="IJF4" s="80"/>
      <c r="IJG4" s="80"/>
      <c r="IJH4" s="80"/>
      <c r="IJI4" s="80"/>
      <c r="IJJ4" s="80"/>
      <c r="IJK4" s="80"/>
      <c r="IJL4" s="80"/>
      <c r="IJM4" s="80"/>
      <c r="IJN4" s="80"/>
      <c r="IJO4" s="80"/>
      <c r="IJP4" s="80"/>
      <c r="IJQ4" s="80"/>
      <c r="IJR4" s="80"/>
      <c r="IJS4" s="80"/>
      <c r="IJT4" s="80"/>
      <c r="IJU4" s="80"/>
      <c r="IJV4" s="80"/>
      <c r="IJW4" s="80"/>
      <c r="IJX4" s="80"/>
      <c r="IJY4" s="80"/>
      <c r="IJZ4" s="80"/>
      <c r="IKA4" s="80"/>
      <c r="IKB4" s="80"/>
      <c r="IKC4" s="80"/>
      <c r="IKD4" s="80"/>
      <c r="IKE4" s="80"/>
      <c r="IKF4" s="80"/>
      <c r="IKG4" s="80"/>
      <c r="IKH4" s="80"/>
      <c r="IKI4" s="80"/>
      <c r="IKJ4" s="80"/>
      <c r="IKK4" s="80"/>
      <c r="IKL4" s="80"/>
      <c r="IKM4" s="80"/>
      <c r="IKN4" s="80"/>
      <c r="IKO4" s="80"/>
      <c r="IKP4" s="80"/>
      <c r="IKQ4" s="80"/>
      <c r="IKR4" s="80"/>
      <c r="IKS4" s="80"/>
      <c r="IKT4" s="80"/>
      <c r="IKU4" s="80"/>
      <c r="IKV4" s="80"/>
      <c r="IKW4" s="80"/>
      <c r="IKX4" s="80"/>
      <c r="IKY4" s="80"/>
      <c r="IKZ4" s="80"/>
      <c r="ILA4" s="80"/>
      <c r="ILB4" s="80"/>
      <c r="ILC4" s="80"/>
      <c r="ILD4" s="80"/>
      <c r="ILE4" s="80"/>
      <c r="ILF4" s="80"/>
      <c r="ILG4" s="80"/>
      <c r="ILH4" s="80"/>
      <c r="ILI4" s="80"/>
      <c r="ILJ4" s="80"/>
      <c r="ILK4" s="80"/>
      <c r="ILL4" s="80"/>
      <c r="ILM4" s="80"/>
      <c r="ILN4" s="80"/>
      <c r="ILO4" s="80"/>
      <c r="ILP4" s="80"/>
      <c r="ILQ4" s="80"/>
      <c r="ILR4" s="80"/>
      <c r="ILS4" s="80"/>
      <c r="ILT4" s="80"/>
      <c r="ILU4" s="80"/>
      <c r="ILV4" s="80"/>
      <c r="ILW4" s="80"/>
      <c r="ILX4" s="80"/>
      <c r="ILY4" s="80"/>
      <c r="ILZ4" s="80"/>
      <c r="IMA4" s="80"/>
      <c r="IMB4" s="80"/>
      <c r="IMC4" s="80"/>
      <c r="IMD4" s="80"/>
      <c r="IME4" s="80"/>
      <c r="IMF4" s="80"/>
      <c r="IMG4" s="80"/>
      <c r="IMH4" s="80"/>
      <c r="IMI4" s="80"/>
      <c r="IMJ4" s="80"/>
      <c r="IMK4" s="80"/>
      <c r="IML4" s="80"/>
      <c r="IMM4" s="80"/>
      <c r="IMN4" s="80"/>
      <c r="IMO4" s="80"/>
      <c r="IMP4" s="80"/>
      <c r="IMQ4" s="80"/>
      <c r="IMR4" s="80"/>
      <c r="IMS4" s="80"/>
      <c r="IMT4" s="80"/>
      <c r="IMU4" s="80"/>
      <c r="IMV4" s="80"/>
      <c r="IMW4" s="80"/>
      <c r="IMX4" s="80"/>
      <c r="IMY4" s="80"/>
      <c r="IMZ4" s="80"/>
      <c r="INA4" s="80"/>
      <c r="INB4" s="80"/>
      <c r="INC4" s="80"/>
      <c r="IND4" s="80"/>
      <c r="INE4" s="80"/>
      <c r="INF4" s="80"/>
      <c r="ING4" s="80"/>
      <c r="INH4" s="80"/>
      <c r="INI4" s="80"/>
      <c r="INJ4" s="80"/>
      <c r="INK4" s="80"/>
      <c r="INL4" s="80"/>
      <c r="INM4" s="80"/>
      <c r="INN4" s="80"/>
      <c r="INO4" s="80"/>
      <c r="INP4" s="80"/>
      <c r="INQ4" s="80"/>
      <c r="INR4" s="80"/>
      <c r="INS4" s="80"/>
      <c r="INT4" s="80"/>
      <c r="INU4" s="80"/>
      <c r="INV4" s="80"/>
      <c r="INW4" s="80"/>
      <c r="INX4" s="80"/>
      <c r="INY4" s="80"/>
      <c r="INZ4" s="80"/>
      <c r="IOA4" s="80"/>
      <c r="IOB4" s="80"/>
      <c r="IOC4" s="80"/>
      <c r="IOD4" s="80"/>
      <c r="IOE4" s="80"/>
      <c r="IOF4" s="80"/>
      <c r="IOG4" s="80"/>
      <c r="IOH4" s="80"/>
      <c r="IOI4" s="80"/>
      <c r="IOJ4" s="80"/>
      <c r="IOK4" s="80"/>
      <c r="IOL4" s="80"/>
      <c r="IOM4" s="80"/>
      <c r="ION4" s="80"/>
      <c r="IOO4" s="80"/>
      <c r="IOP4" s="80"/>
      <c r="IOQ4" s="80"/>
      <c r="IOR4" s="80"/>
      <c r="IOS4" s="80"/>
      <c r="IOT4" s="80"/>
      <c r="IOU4" s="80"/>
      <c r="IOV4" s="80"/>
      <c r="IOW4" s="80"/>
      <c r="IOX4" s="80"/>
      <c r="IOY4" s="80"/>
      <c r="IOZ4" s="80"/>
      <c r="IPA4" s="80"/>
      <c r="IPB4" s="80"/>
      <c r="IPC4" s="80"/>
      <c r="IPD4" s="80"/>
      <c r="IPE4" s="80"/>
      <c r="IPF4" s="80"/>
      <c r="IPG4" s="80"/>
      <c r="IPH4" s="80"/>
      <c r="IPI4" s="80"/>
      <c r="IPJ4" s="80"/>
      <c r="IPK4" s="80"/>
      <c r="IPL4" s="80"/>
      <c r="IPM4" s="80"/>
      <c r="IPN4" s="80"/>
      <c r="IPO4" s="80"/>
      <c r="IPP4" s="80"/>
      <c r="IPQ4" s="80"/>
      <c r="IPR4" s="80"/>
      <c r="IPS4" s="80"/>
      <c r="IPT4" s="80"/>
      <c r="IPU4" s="80"/>
      <c r="IPV4" s="80"/>
      <c r="IPW4" s="80"/>
      <c r="IPX4" s="80"/>
      <c r="IPY4" s="80"/>
      <c r="IPZ4" s="80"/>
      <c r="IQA4" s="80"/>
      <c r="IQB4" s="80"/>
      <c r="IQC4" s="80"/>
      <c r="IQD4" s="80"/>
      <c r="IQE4" s="80"/>
      <c r="IQF4" s="80"/>
      <c r="IQG4" s="80"/>
      <c r="IQH4" s="80"/>
      <c r="IQI4" s="80"/>
      <c r="IQJ4" s="80"/>
      <c r="IQK4" s="80"/>
      <c r="IQL4" s="80"/>
      <c r="IQM4" s="80"/>
      <c r="IQN4" s="80"/>
      <c r="IQO4" s="80"/>
      <c r="IQP4" s="80"/>
      <c r="IQQ4" s="80"/>
      <c r="IQR4" s="80"/>
      <c r="IQS4" s="80"/>
      <c r="IQT4" s="80"/>
      <c r="IQU4" s="80"/>
      <c r="IQV4" s="80"/>
      <c r="IQW4" s="80"/>
      <c r="IQX4" s="80"/>
      <c r="IQY4" s="80"/>
      <c r="IQZ4" s="80"/>
      <c r="IRA4" s="80"/>
      <c r="IRB4" s="80"/>
      <c r="IRC4" s="80"/>
      <c r="IRD4" s="80"/>
      <c r="IRE4" s="80"/>
      <c r="IRF4" s="80"/>
      <c r="IRG4" s="80"/>
      <c r="IRH4" s="80"/>
      <c r="IRI4" s="80"/>
      <c r="IRJ4" s="80"/>
      <c r="IRK4" s="80"/>
      <c r="IRL4" s="80"/>
      <c r="IRM4" s="80"/>
      <c r="IRN4" s="80"/>
      <c r="IRO4" s="80"/>
      <c r="IRP4" s="80"/>
      <c r="IRQ4" s="80"/>
      <c r="IRR4" s="80"/>
      <c r="IRS4" s="80"/>
      <c r="IRT4" s="80"/>
      <c r="IRU4" s="80"/>
      <c r="IRV4" s="80"/>
      <c r="IRW4" s="80"/>
      <c r="IRX4" s="80"/>
      <c r="IRY4" s="80"/>
      <c r="IRZ4" s="80"/>
      <c r="ISA4" s="80"/>
      <c r="ISB4" s="80"/>
      <c r="ISC4" s="80"/>
      <c r="ISD4" s="80"/>
      <c r="ISE4" s="80"/>
      <c r="ISF4" s="80"/>
      <c r="ISG4" s="80"/>
      <c r="ISH4" s="80"/>
      <c r="ISI4" s="80"/>
      <c r="ISJ4" s="80"/>
      <c r="ISK4" s="80"/>
      <c r="ISL4" s="80"/>
      <c r="ISM4" s="80"/>
      <c r="ISN4" s="80"/>
      <c r="ISO4" s="80"/>
      <c r="ISP4" s="80"/>
      <c r="ISQ4" s="80"/>
      <c r="ISR4" s="80"/>
      <c r="ISS4" s="80"/>
      <c r="IST4" s="80"/>
      <c r="ISU4" s="80"/>
      <c r="ISV4" s="80"/>
      <c r="ISW4" s="80"/>
      <c r="ISX4" s="80"/>
      <c r="ISY4" s="80"/>
      <c r="ISZ4" s="80"/>
      <c r="ITA4" s="80"/>
      <c r="ITB4" s="80"/>
      <c r="ITC4" s="80"/>
      <c r="ITD4" s="80"/>
      <c r="ITE4" s="80"/>
      <c r="ITF4" s="80"/>
      <c r="ITG4" s="80"/>
      <c r="ITH4" s="80"/>
      <c r="ITI4" s="80"/>
      <c r="ITJ4" s="80"/>
      <c r="ITK4" s="80"/>
      <c r="ITL4" s="80"/>
      <c r="ITM4" s="80"/>
      <c r="ITN4" s="80"/>
      <c r="ITO4" s="80"/>
      <c r="ITP4" s="80"/>
      <c r="ITQ4" s="80"/>
      <c r="ITR4" s="80"/>
      <c r="ITS4" s="80"/>
      <c r="ITT4" s="80"/>
      <c r="ITU4" s="80"/>
      <c r="ITV4" s="80"/>
      <c r="ITW4" s="80"/>
      <c r="ITX4" s="80"/>
      <c r="ITY4" s="80"/>
      <c r="ITZ4" s="80"/>
      <c r="IUA4" s="80"/>
      <c r="IUB4" s="80"/>
      <c r="IUC4" s="80"/>
      <c r="IUD4" s="80"/>
      <c r="IUE4" s="80"/>
      <c r="IUF4" s="80"/>
      <c r="IUG4" s="80"/>
      <c r="IUH4" s="80"/>
      <c r="IUI4" s="80"/>
      <c r="IUJ4" s="80"/>
      <c r="IUK4" s="80"/>
      <c r="IUL4" s="80"/>
      <c r="IUM4" s="80"/>
      <c r="IUN4" s="80"/>
      <c r="IUO4" s="80"/>
      <c r="IUP4" s="80"/>
      <c r="IUQ4" s="80"/>
      <c r="IUR4" s="80"/>
      <c r="IUS4" s="80"/>
      <c r="IUT4" s="80"/>
      <c r="IUU4" s="80"/>
      <c r="IUV4" s="80"/>
      <c r="IUW4" s="80"/>
      <c r="IUX4" s="80"/>
      <c r="IUY4" s="80"/>
      <c r="IUZ4" s="80"/>
      <c r="IVA4" s="80"/>
      <c r="IVB4" s="80"/>
      <c r="IVC4" s="80"/>
      <c r="IVD4" s="80"/>
      <c r="IVE4" s="80"/>
      <c r="IVF4" s="80"/>
      <c r="IVG4" s="80"/>
      <c r="IVH4" s="80"/>
      <c r="IVI4" s="80"/>
      <c r="IVJ4" s="80"/>
      <c r="IVK4" s="80"/>
      <c r="IVL4" s="80"/>
      <c r="IVM4" s="80"/>
      <c r="IVN4" s="80"/>
      <c r="IVO4" s="80"/>
      <c r="IVP4" s="80"/>
      <c r="IVQ4" s="80"/>
      <c r="IVR4" s="80"/>
      <c r="IVS4" s="80"/>
      <c r="IVT4" s="80"/>
      <c r="IVU4" s="80"/>
      <c r="IVV4" s="80"/>
      <c r="IVW4" s="80"/>
      <c r="IVX4" s="80"/>
      <c r="IVY4" s="80"/>
      <c r="IVZ4" s="80"/>
      <c r="IWA4" s="80"/>
      <c r="IWB4" s="80"/>
      <c r="IWC4" s="80"/>
      <c r="IWD4" s="80"/>
      <c r="IWE4" s="80"/>
      <c r="IWF4" s="80"/>
      <c r="IWG4" s="80"/>
      <c r="IWH4" s="80"/>
      <c r="IWI4" s="80"/>
      <c r="IWJ4" s="80"/>
      <c r="IWK4" s="80"/>
      <c r="IWL4" s="80"/>
      <c r="IWM4" s="80"/>
      <c r="IWN4" s="80"/>
      <c r="IWO4" s="80"/>
      <c r="IWP4" s="80"/>
      <c r="IWQ4" s="80"/>
      <c r="IWR4" s="80"/>
      <c r="IWS4" s="80"/>
      <c r="IWT4" s="80"/>
      <c r="IWU4" s="80"/>
      <c r="IWV4" s="80"/>
      <c r="IWW4" s="80"/>
      <c r="IWX4" s="80"/>
      <c r="IWY4" s="80"/>
      <c r="IWZ4" s="80"/>
      <c r="IXA4" s="80"/>
      <c r="IXB4" s="80"/>
      <c r="IXC4" s="80"/>
      <c r="IXD4" s="80"/>
      <c r="IXE4" s="80"/>
      <c r="IXF4" s="80"/>
      <c r="IXG4" s="80"/>
      <c r="IXH4" s="80"/>
      <c r="IXI4" s="80"/>
      <c r="IXJ4" s="80"/>
      <c r="IXK4" s="80"/>
      <c r="IXL4" s="80"/>
      <c r="IXM4" s="80"/>
      <c r="IXN4" s="80"/>
      <c r="IXO4" s="80"/>
      <c r="IXP4" s="80"/>
      <c r="IXQ4" s="80"/>
      <c r="IXR4" s="80"/>
      <c r="IXS4" s="80"/>
      <c r="IXT4" s="80"/>
      <c r="IXU4" s="80"/>
      <c r="IXV4" s="80"/>
      <c r="IXW4" s="80"/>
      <c r="IXX4" s="80"/>
      <c r="IXY4" s="80"/>
      <c r="IXZ4" s="80"/>
      <c r="IYA4" s="80"/>
      <c r="IYB4" s="80"/>
      <c r="IYC4" s="80"/>
      <c r="IYD4" s="80"/>
      <c r="IYE4" s="80"/>
      <c r="IYF4" s="80"/>
      <c r="IYG4" s="80"/>
      <c r="IYH4" s="80"/>
      <c r="IYI4" s="80"/>
      <c r="IYJ4" s="80"/>
      <c r="IYK4" s="80"/>
      <c r="IYL4" s="80"/>
      <c r="IYM4" s="80"/>
      <c r="IYN4" s="80"/>
      <c r="IYO4" s="80"/>
      <c r="IYP4" s="80"/>
      <c r="IYQ4" s="80"/>
      <c r="IYR4" s="80"/>
      <c r="IYS4" s="80"/>
      <c r="IYT4" s="80"/>
      <c r="IYU4" s="80"/>
      <c r="IYV4" s="80"/>
      <c r="IYW4" s="80"/>
      <c r="IYX4" s="80"/>
      <c r="IYY4" s="80"/>
      <c r="IYZ4" s="80"/>
      <c r="IZA4" s="80"/>
      <c r="IZB4" s="80"/>
      <c r="IZC4" s="80"/>
      <c r="IZD4" s="80"/>
      <c r="IZE4" s="80"/>
      <c r="IZF4" s="80"/>
      <c r="IZG4" s="80"/>
      <c r="IZH4" s="80"/>
      <c r="IZI4" s="80"/>
      <c r="IZJ4" s="80"/>
      <c r="IZK4" s="80"/>
      <c r="IZL4" s="80"/>
      <c r="IZM4" s="80"/>
      <c r="IZN4" s="80"/>
      <c r="IZO4" s="80"/>
      <c r="IZP4" s="80"/>
      <c r="IZQ4" s="80"/>
      <c r="IZR4" s="80"/>
      <c r="IZS4" s="80"/>
      <c r="IZT4" s="80"/>
      <c r="IZU4" s="80"/>
      <c r="IZV4" s="80"/>
      <c r="IZW4" s="80"/>
      <c r="IZX4" s="80"/>
      <c r="IZY4" s="80"/>
      <c r="IZZ4" s="80"/>
      <c r="JAA4" s="80"/>
      <c r="JAB4" s="80"/>
      <c r="JAC4" s="80"/>
      <c r="JAD4" s="80"/>
      <c r="JAE4" s="80"/>
      <c r="JAF4" s="80"/>
      <c r="JAG4" s="80"/>
      <c r="JAH4" s="80"/>
      <c r="JAI4" s="80"/>
      <c r="JAJ4" s="80"/>
      <c r="JAK4" s="80"/>
      <c r="JAL4" s="80"/>
      <c r="JAM4" s="80"/>
      <c r="JAN4" s="80"/>
      <c r="JAO4" s="80"/>
      <c r="JAP4" s="80"/>
      <c r="JAQ4" s="80"/>
      <c r="JAR4" s="80"/>
      <c r="JAS4" s="80"/>
      <c r="JAT4" s="80"/>
      <c r="JAU4" s="80"/>
      <c r="JAV4" s="80"/>
      <c r="JAW4" s="80"/>
      <c r="JAX4" s="80"/>
      <c r="JAY4" s="80"/>
      <c r="JAZ4" s="80"/>
      <c r="JBA4" s="80"/>
      <c r="JBB4" s="80"/>
      <c r="JBC4" s="80"/>
      <c r="JBD4" s="80"/>
      <c r="JBE4" s="80"/>
      <c r="JBF4" s="80"/>
      <c r="JBG4" s="80"/>
      <c r="JBH4" s="80"/>
      <c r="JBI4" s="80"/>
      <c r="JBJ4" s="80"/>
      <c r="JBK4" s="80"/>
      <c r="JBL4" s="80"/>
      <c r="JBM4" s="80"/>
      <c r="JBN4" s="80"/>
      <c r="JBO4" s="80"/>
      <c r="JBP4" s="80"/>
      <c r="JBQ4" s="80"/>
      <c r="JBR4" s="80"/>
      <c r="JBS4" s="80"/>
      <c r="JBT4" s="80"/>
      <c r="JBU4" s="80"/>
      <c r="JBV4" s="80"/>
      <c r="JBW4" s="80"/>
      <c r="JBX4" s="80"/>
      <c r="JBY4" s="80"/>
      <c r="JBZ4" s="80"/>
      <c r="JCA4" s="80"/>
      <c r="JCB4" s="80"/>
      <c r="JCC4" s="80"/>
      <c r="JCD4" s="80"/>
      <c r="JCE4" s="80"/>
      <c r="JCF4" s="80"/>
      <c r="JCG4" s="80"/>
      <c r="JCH4" s="80"/>
      <c r="JCI4" s="80"/>
      <c r="JCJ4" s="80"/>
      <c r="JCK4" s="80"/>
      <c r="JCL4" s="80"/>
      <c r="JCM4" s="80"/>
      <c r="JCN4" s="80"/>
      <c r="JCO4" s="80"/>
      <c r="JCP4" s="80"/>
      <c r="JCQ4" s="80"/>
      <c r="JCR4" s="80"/>
      <c r="JCS4" s="80"/>
      <c r="JCT4" s="80"/>
      <c r="JCU4" s="80"/>
      <c r="JCV4" s="80"/>
      <c r="JCW4" s="80"/>
      <c r="JCX4" s="80"/>
      <c r="JCY4" s="80"/>
      <c r="JCZ4" s="80"/>
      <c r="JDA4" s="80"/>
      <c r="JDB4" s="80"/>
      <c r="JDC4" s="80"/>
      <c r="JDD4" s="80"/>
      <c r="JDE4" s="80"/>
      <c r="JDF4" s="80"/>
      <c r="JDG4" s="80"/>
      <c r="JDH4" s="80"/>
      <c r="JDI4" s="80"/>
      <c r="JDJ4" s="80"/>
      <c r="JDK4" s="80"/>
      <c r="JDL4" s="80"/>
      <c r="JDM4" s="80"/>
      <c r="JDN4" s="80"/>
      <c r="JDO4" s="80"/>
      <c r="JDP4" s="80"/>
      <c r="JDQ4" s="80"/>
      <c r="JDR4" s="80"/>
      <c r="JDS4" s="80"/>
      <c r="JDT4" s="80"/>
      <c r="JDU4" s="80"/>
      <c r="JDV4" s="80"/>
      <c r="JDW4" s="80"/>
      <c r="JDX4" s="80"/>
      <c r="JDY4" s="80"/>
      <c r="JDZ4" s="80"/>
      <c r="JEA4" s="80"/>
      <c r="JEB4" s="80"/>
      <c r="JEC4" s="80"/>
      <c r="JED4" s="80"/>
      <c r="JEE4" s="80"/>
      <c r="JEF4" s="80"/>
      <c r="JEG4" s="80"/>
      <c r="JEH4" s="80"/>
      <c r="JEI4" s="80"/>
      <c r="JEJ4" s="80"/>
      <c r="JEK4" s="80"/>
      <c r="JEL4" s="80"/>
      <c r="JEM4" s="80"/>
      <c r="JEN4" s="80"/>
      <c r="JEO4" s="80"/>
      <c r="JEP4" s="80"/>
      <c r="JEQ4" s="80"/>
      <c r="JER4" s="80"/>
      <c r="JES4" s="80"/>
      <c r="JET4" s="80"/>
      <c r="JEU4" s="80"/>
      <c r="JEV4" s="80"/>
      <c r="JEW4" s="80"/>
      <c r="JEX4" s="80"/>
      <c r="JEY4" s="80"/>
      <c r="JEZ4" s="80"/>
      <c r="JFA4" s="80"/>
      <c r="JFB4" s="80"/>
      <c r="JFC4" s="80"/>
      <c r="JFD4" s="80"/>
      <c r="JFE4" s="80"/>
      <c r="JFF4" s="80"/>
      <c r="JFG4" s="80"/>
      <c r="JFH4" s="80"/>
      <c r="JFI4" s="80"/>
      <c r="JFJ4" s="80"/>
      <c r="JFK4" s="80"/>
      <c r="JFL4" s="80"/>
      <c r="JFM4" s="80"/>
      <c r="JFN4" s="80"/>
      <c r="JFO4" s="80"/>
      <c r="JFP4" s="80"/>
      <c r="JFQ4" s="80"/>
      <c r="JFR4" s="80"/>
      <c r="JFS4" s="80"/>
      <c r="JFT4" s="80"/>
      <c r="JFU4" s="80"/>
      <c r="JFV4" s="80"/>
      <c r="JFW4" s="80"/>
      <c r="JFX4" s="80"/>
      <c r="JFY4" s="80"/>
      <c r="JFZ4" s="80"/>
      <c r="JGA4" s="80"/>
      <c r="JGB4" s="80"/>
      <c r="JGC4" s="80"/>
      <c r="JGD4" s="80"/>
      <c r="JGE4" s="80"/>
      <c r="JGF4" s="80"/>
      <c r="JGG4" s="80"/>
      <c r="JGH4" s="80"/>
      <c r="JGI4" s="80"/>
      <c r="JGJ4" s="80"/>
      <c r="JGK4" s="80"/>
      <c r="JGL4" s="80"/>
      <c r="JGM4" s="80"/>
      <c r="JGN4" s="80"/>
      <c r="JGO4" s="80"/>
      <c r="JGP4" s="80"/>
      <c r="JGQ4" s="80"/>
      <c r="JGR4" s="80"/>
      <c r="JGS4" s="80"/>
      <c r="JGT4" s="80"/>
      <c r="JGU4" s="80"/>
      <c r="JGV4" s="80"/>
      <c r="JGW4" s="80"/>
      <c r="JGX4" s="80"/>
      <c r="JGY4" s="80"/>
      <c r="JGZ4" s="80"/>
      <c r="JHA4" s="80"/>
      <c r="JHB4" s="80"/>
      <c r="JHC4" s="80"/>
      <c r="JHD4" s="80"/>
      <c r="JHE4" s="80"/>
      <c r="JHF4" s="80"/>
      <c r="JHG4" s="80"/>
      <c r="JHH4" s="80"/>
      <c r="JHI4" s="80"/>
      <c r="JHJ4" s="80"/>
      <c r="JHK4" s="80"/>
      <c r="JHL4" s="80"/>
      <c r="JHM4" s="80"/>
      <c r="JHN4" s="80"/>
      <c r="JHO4" s="80"/>
      <c r="JHP4" s="80"/>
      <c r="JHQ4" s="80"/>
      <c r="JHR4" s="80"/>
      <c r="JHS4" s="80"/>
      <c r="JHT4" s="80"/>
      <c r="JHU4" s="80"/>
      <c r="JHV4" s="80"/>
      <c r="JHW4" s="80"/>
      <c r="JHX4" s="80"/>
      <c r="JHY4" s="80"/>
      <c r="JHZ4" s="80"/>
      <c r="JIA4" s="80"/>
      <c r="JIB4" s="80"/>
      <c r="JIC4" s="80"/>
      <c r="JID4" s="80"/>
      <c r="JIE4" s="80"/>
      <c r="JIF4" s="80"/>
      <c r="JIG4" s="80"/>
      <c r="JIH4" s="80"/>
      <c r="JII4" s="80"/>
      <c r="JIJ4" s="80"/>
      <c r="JIK4" s="80"/>
      <c r="JIL4" s="80"/>
      <c r="JIM4" s="80"/>
      <c r="JIN4" s="80"/>
      <c r="JIO4" s="80"/>
      <c r="JIP4" s="80"/>
      <c r="JIQ4" s="80"/>
      <c r="JIR4" s="80"/>
      <c r="JIS4" s="80"/>
      <c r="JIT4" s="80"/>
      <c r="JIU4" s="80"/>
      <c r="JIV4" s="80"/>
      <c r="JIW4" s="80"/>
      <c r="JIX4" s="80"/>
      <c r="JIY4" s="80"/>
      <c r="JIZ4" s="80"/>
      <c r="JJA4" s="80"/>
      <c r="JJB4" s="80"/>
      <c r="JJC4" s="80"/>
      <c r="JJD4" s="80"/>
      <c r="JJE4" s="80"/>
      <c r="JJF4" s="80"/>
      <c r="JJG4" s="80"/>
      <c r="JJH4" s="80"/>
      <c r="JJI4" s="80"/>
      <c r="JJJ4" s="80"/>
      <c r="JJK4" s="80"/>
      <c r="JJL4" s="80"/>
      <c r="JJM4" s="80"/>
      <c r="JJN4" s="80"/>
      <c r="JJO4" s="80"/>
      <c r="JJP4" s="80"/>
      <c r="JJQ4" s="80"/>
      <c r="JJR4" s="80"/>
      <c r="JJS4" s="80"/>
      <c r="JJT4" s="80"/>
      <c r="JJU4" s="80"/>
      <c r="JJV4" s="80"/>
      <c r="JJW4" s="80"/>
      <c r="JJX4" s="80"/>
      <c r="JJY4" s="80"/>
      <c r="JJZ4" s="80"/>
      <c r="JKA4" s="80"/>
      <c r="JKB4" s="80"/>
      <c r="JKC4" s="80"/>
      <c r="JKD4" s="80"/>
      <c r="JKE4" s="80"/>
      <c r="JKF4" s="80"/>
      <c r="JKG4" s="80"/>
      <c r="JKH4" s="80"/>
      <c r="JKI4" s="80"/>
      <c r="JKJ4" s="80"/>
      <c r="JKK4" s="80"/>
      <c r="JKL4" s="80"/>
      <c r="JKM4" s="80"/>
      <c r="JKN4" s="80"/>
      <c r="JKO4" s="80"/>
      <c r="JKP4" s="80"/>
      <c r="JKQ4" s="80"/>
      <c r="JKR4" s="80"/>
      <c r="JKS4" s="80"/>
      <c r="JKT4" s="80"/>
      <c r="JKU4" s="80"/>
      <c r="JKV4" s="80"/>
      <c r="JKW4" s="80"/>
      <c r="JKX4" s="80"/>
      <c r="JKY4" s="80"/>
      <c r="JKZ4" s="80"/>
      <c r="JLA4" s="80"/>
      <c r="JLB4" s="80"/>
      <c r="JLC4" s="80"/>
      <c r="JLD4" s="80"/>
      <c r="JLE4" s="80"/>
      <c r="JLF4" s="80"/>
      <c r="JLG4" s="80"/>
      <c r="JLH4" s="80"/>
      <c r="JLI4" s="80"/>
      <c r="JLJ4" s="80"/>
      <c r="JLK4" s="80"/>
      <c r="JLL4" s="80"/>
      <c r="JLM4" s="80"/>
      <c r="JLN4" s="80"/>
      <c r="JLO4" s="80"/>
      <c r="JLP4" s="80"/>
      <c r="JLQ4" s="80"/>
      <c r="JLR4" s="80"/>
      <c r="JLS4" s="80"/>
      <c r="JLT4" s="80"/>
      <c r="JLU4" s="80"/>
      <c r="JLV4" s="80"/>
      <c r="JLW4" s="80"/>
      <c r="JLX4" s="80"/>
      <c r="JLY4" s="80"/>
      <c r="JLZ4" s="80"/>
      <c r="JMA4" s="80"/>
      <c r="JMB4" s="80"/>
      <c r="JMC4" s="80"/>
      <c r="JMD4" s="80"/>
      <c r="JME4" s="80"/>
      <c r="JMF4" s="80"/>
      <c r="JMG4" s="80"/>
      <c r="JMH4" s="80"/>
      <c r="JMI4" s="80"/>
      <c r="JMJ4" s="80"/>
      <c r="JMK4" s="80"/>
      <c r="JML4" s="80"/>
      <c r="JMM4" s="80"/>
      <c r="JMN4" s="80"/>
      <c r="JMO4" s="80"/>
      <c r="JMP4" s="80"/>
      <c r="JMQ4" s="80"/>
      <c r="JMR4" s="80"/>
      <c r="JMS4" s="80"/>
      <c r="JMT4" s="80"/>
      <c r="JMU4" s="80"/>
      <c r="JMV4" s="80"/>
      <c r="JMW4" s="80"/>
      <c r="JMX4" s="80"/>
      <c r="JMY4" s="80"/>
      <c r="JMZ4" s="80"/>
      <c r="JNA4" s="80"/>
      <c r="JNB4" s="80"/>
      <c r="JNC4" s="80"/>
      <c r="JND4" s="80"/>
      <c r="JNE4" s="80"/>
      <c r="JNF4" s="80"/>
      <c r="JNG4" s="80"/>
      <c r="JNH4" s="80"/>
      <c r="JNI4" s="80"/>
      <c r="JNJ4" s="80"/>
      <c r="JNK4" s="80"/>
      <c r="JNL4" s="80"/>
      <c r="JNM4" s="80"/>
      <c r="JNN4" s="80"/>
      <c r="JNO4" s="80"/>
      <c r="JNP4" s="80"/>
      <c r="JNQ4" s="80"/>
      <c r="JNR4" s="80"/>
      <c r="JNS4" s="80"/>
      <c r="JNT4" s="80"/>
      <c r="JNU4" s="80"/>
      <c r="JNV4" s="80"/>
      <c r="JNW4" s="80"/>
      <c r="JNX4" s="80"/>
      <c r="JNY4" s="80"/>
      <c r="JNZ4" s="80"/>
      <c r="JOA4" s="80"/>
      <c r="JOB4" s="80"/>
      <c r="JOC4" s="80"/>
      <c r="JOD4" s="80"/>
      <c r="JOE4" s="80"/>
      <c r="JOF4" s="80"/>
      <c r="JOG4" s="80"/>
      <c r="JOH4" s="80"/>
      <c r="JOI4" s="80"/>
      <c r="JOJ4" s="80"/>
      <c r="JOK4" s="80"/>
      <c r="JOL4" s="80"/>
      <c r="JOM4" s="80"/>
      <c r="JON4" s="80"/>
      <c r="JOO4" s="80"/>
      <c r="JOP4" s="80"/>
      <c r="JOQ4" s="80"/>
      <c r="JOR4" s="80"/>
      <c r="JOS4" s="80"/>
      <c r="JOT4" s="80"/>
      <c r="JOU4" s="80"/>
      <c r="JOV4" s="80"/>
      <c r="JOW4" s="80"/>
      <c r="JOX4" s="80"/>
      <c r="JOY4" s="80"/>
      <c r="JOZ4" s="80"/>
      <c r="JPA4" s="80"/>
      <c r="JPB4" s="80"/>
      <c r="JPC4" s="80"/>
      <c r="JPD4" s="80"/>
      <c r="JPE4" s="80"/>
      <c r="JPF4" s="80"/>
      <c r="JPG4" s="80"/>
      <c r="JPH4" s="80"/>
      <c r="JPI4" s="80"/>
      <c r="JPJ4" s="80"/>
      <c r="JPK4" s="80"/>
      <c r="JPL4" s="80"/>
      <c r="JPM4" s="80"/>
      <c r="JPN4" s="80"/>
      <c r="JPO4" s="80"/>
      <c r="JPP4" s="80"/>
      <c r="JPQ4" s="80"/>
      <c r="JPR4" s="80"/>
      <c r="JPS4" s="80"/>
      <c r="JPT4" s="80"/>
      <c r="JPU4" s="80"/>
      <c r="JPV4" s="80"/>
      <c r="JPW4" s="80"/>
      <c r="JPX4" s="80"/>
      <c r="JPY4" s="80"/>
      <c r="JPZ4" s="80"/>
      <c r="JQA4" s="80"/>
      <c r="JQB4" s="80"/>
      <c r="JQC4" s="80"/>
      <c r="JQD4" s="80"/>
      <c r="JQE4" s="80"/>
      <c r="JQF4" s="80"/>
      <c r="JQG4" s="80"/>
      <c r="JQH4" s="80"/>
      <c r="JQI4" s="80"/>
      <c r="JQJ4" s="80"/>
      <c r="JQK4" s="80"/>
      <c r="JQL4" s="80"/>
      <c r="JQM4" s="80"/>
      <c r="JQN4" s="80"/>
      <c r="JQO4" s="80"/>
      <c r="JQP4" s="80"/>
      <c r="JQQ4" s="80"/>
      <c r="JQR4" s="80"/>
      <c r="JQS4" s="80"/>
      <c r="JQT4" s="80"/>
      <c r="JQU4" s="80"/>
      <c r="JQV4" s="80"/>
      <c r="JQW4" s="80"/>
      <c r="JQX4" s="80"/>
      <c r="JQY4" s="80"/>
      <c r="JQZ4" s="80"/>
      <c r="JRA4" s="80"/>
      <c r="JRB4" s="80"/>
      <c r="JRC4" s="80"/>
      <c r="JRD4" s="80"/>
      <c r="JRE4" s="80"/>
      <c r="JRF4" s="80"/>
      <c r="JRG4" s="80"/>
      <c r="JRH4" s="80"/>
      <c r="JRI4" s="80"/>
      <c r="JRJ4" s="80"/>
      <c r="JRK4" s="80"/>
      <c r="JRL4" s="80"/>
      <c r="JRM4" s="80"/>
      <c r="JRN4" s="80"/>
      <c r="JRO4" s="80"/>
      <c r="JRP4" s="80"/>
      <c r="JRQ4" s="80"/>
      <c r="JRR4" s="80"/>
      <c r="JRS4" s="80"/>
      <c r="JRT4" s="80"/>
      <c r="JRU4" s="80"/>
      <c r="JRV4" s="80"/>
      <c r="JRW4" s="80"/>
      <c r="JRX4" s="80"/>
      <c r="JRY4" s="80"/>
      <c r="JRZ4" s="80"/>
      <c r="JSA4" s="80"/>
      <c r="JSB4" s="80"/>
      <c r="JSC4" s="80"/>
      <c r="JSD4" s="80"/>
      <c r="JSE4" s="80"/>
      <c r="JSF4" s="80"/>
      <c r="JSG4" s="80"/>
      <c r="JSH4" s="80"/>
      <c r="JSI4" s="80"/>
      <c r="JSJ4" s="80"/>
      <c r="JSK4" s="80"/>
      <c r="JSL4" s="80"/>
      <c r="JSM4" s="80"/>
      <c r="JSN4" s="80"/>
      <c r="JSO4" s="80"/>
      <c r="JSP4" s="80"/>
      <c r="JSQ4" s="80"/>
      <c r="JSR4" s="80"/>
      <c r="JSS4" s="80"/>
      <c r="JST4" s="80"/>
      <c r="JSU4" s="80"/>
      <c r="JSV4" s="80"/>
      <c r="JSW4" s="80"/>
      <c r="JSX4" s="80"/>
      <c r="JSY4" s="80"/>
      <c r="JSZ4" s="80"/>
      <c r="JTA4" s="80"/>
      <c r="JTB4" s="80"/>
      <c r="JTC4" s="80"/>
      <c r="JTD4" s="80"/>
      <c r="JTE4" s="80"/>
      <c r="JTF4" s="80"/>
      <c r="JTG4" s="80"/>
      <c r="JTH4" s="80"/>
      <c r="JTI4" s="80"/>
      <c r="JTJ4" s="80"/>
      <c r="JTK4" s="80"/>
      <c r="JTL4" s="80"/>
      <c r="JTM4" s="80"/>
      <c r="JTN4" s="80"/>
      <c r="JTO4" s="80"/>
      <c r="JTP4" s="80"/>
      <c r="JTQ4" s="80"/>
      <c r="JTR4" s="80"/>
      <c r="JTS4" s="80"/>
      <c r="JTT4" s="80"/>
      <c r="JTU4" s="80"/>
      <c r="JTV4" s="80"/>
      <c r="JTW4" s="80"/>
      <c r="JTX4" s="80"/>
      <c r="JTY4" s="80"/>
      <c r="JTZ4" s="80"/>
      <c r="JUA4" s="80"/>
      <c r="JUB4" s="80"/>
      <c r="JUC4" s="80"/>
      <c r="JUD4" s="80"/>
      <c r="JUE4" s="80"/>
      <c r="JUF4" s="80"/>
      <c r="JUG4" s="80"/>
      <c r="JUH4" s="80"/>
      <c r="JUI4" s="80"/>
      <c r="JUJ4" s="80"/>
      <c r="JUK4" s="80"/>
      <c r="JUL4" s="80"/>
      <c r="JUM4" s="80"/>
      <c r="JUN4" s="80"/>
      <c r="JUO4" s="80"/>
      <c r="JUP4" s="80"/>
      <c r="JUQ4" s="80"/>
      <c r="JUR4" s="80"/>
      <c r="JUS4" s="80"/>
      <c r="JUT4" s="80"/>
      <c r="JUU4" s="80"/>
      <c r="JUV4" s="80"/>
      <c r="JUW4" s="80"/>
      <c r="JUX4" s="80"/>
      <c r="JUY4" s="80"/>
      <c r="JUZ4" s="80"/>
      <c r="JVA4" s="80"/>
      <c r="JVB4" s="80"/>
      <c r="JVC4" s="80"/>
      <c r="JVD4" s="80"/>
      <c r="JVE4" s="80"/>
      <c r="JVF4" s="80"/>
      <c r="JVG4" s="80"/>
      <c r="JVH4" s="80"/>
      <c r="JVI4" s="80"/>
      <c r="JVJ4" s="80"/>
      <c r="JVK4" s="80"/>
      <c r="JVL4" s="80"/>
      <c r="JVM4" s="80"/>
      <c r="JVN4" s="80"/>
      <c r="JVO4" s="80"/>
      <c r="JVP4" s="80"/>
      <c r="JVQ4" s="80"/>
      <c r="JVR4" s="80"/>
      <c r="JVS4" s="80"/>
      <c r="JVT4" s="80"/>
      <c r="JVU4" s="80"/>
      <c r="JVV4" s="80"/>
      <c r="JVW4" s="80"/>
      <c r="JVX4" s="80"/>
      <c r="JVY4" s="80"/>
      <c r="JVZ4" s="80"/>
      <c r="JWA4" s="80"/>
      <c r="JWB4" s="80"/>
      <c r="JWC4" s="80"/>
      <c r="JWD4" s="80"/>
      <c r="JWE4" s="80"/>
      <c r="JWF4" s="80"/>
      <c r="JWG4" s="80"/>
      <c r="JWH4" s="80"/>
      <c r="JWI4" s="80"/>
      <c r="JWJ4" s="80"/>
      <c r="JWK4" s="80"/>
      <c r="JWL4" s="80"/>
      <c r="JWM4" s="80"/>
      <c r="JWN4" s="80"/>
      <c r="JWO4" s="80"/>
      <c r="JWP4" s="80"/>
      <c r="JWQ4" s="80"/>
      <c r="JWR4" s="80"/>
      <c r="JWS4" s="80"/>
      <c r="JWT4" s="80"/>
      <c r="JWU4" s="80"/>
      <c r="JWV4" s="80"/>
      <c r="JWW4" s="80"/>
      <c r="JWX4" s="80"/>
      <c r="JWY4" s="80"/>
      <c r="JWZ4" s="80"/>
      <c r="JXA4" s="80"/>
      <c r="JXB4" s="80"/>
      <c r="JXC4" s="80"/>
      <c r="JXD4" s="80"/>
      <c r="JXE4" s="80"/>
      <c r="JXF4" s="80"/>
      <c r="JXG4" s="80"/>
      <c r="JXH4" s="80"/>
      <c r="JXI4" s="80"/>
      <c r="JXJ4" s="80"/>
      <c r="JXK4" s="80"/>
      <c r="JXL4" s="80"/>
      <c r="JXM4" s="80"/>
      <c r="JXN4" s="80"/>
      <c r="JXO4" s="80"/>
      <c r="JXP4" s="80"/>
      <c r="JXQ4" s="80"/>
      <c r="JXR4" s="80"/>
      <c r="JXS4" s="80"/>
      <c r="JXT4" s="80"/>
      <c r="JXU4" s="80"/>
      <c r="JXV4" s="80"/>
      <c r="JXW4" s="80"/>
      <c r="JXX4" s="80"/>
      <c r="JXY4" s="80"/>
      <c r="JXZ4" s="80"/>
      <c r="JYA4" s="80"/>
      <c r="JYB4" s="80"/>
      <c r="JYC4" s="80"/>
      <c r="JYD4" s="80"/>
      <c r="JYE4" s="80"/>
      <c r="JYF4" s="80"/>
      <c r="JYG4" s="80"/>
      <c r="JYH4" s="80"/>
      <c r="JYI4" s="80"/>
      <c r="JYJ4" s="80"/>
      <c r="JYK4" s="80"/>
      <c r="JYL4" s="80"/>
      <c r="JYM4" s="80"/>
      <c r="JYN4" s="80"/>
      <c r="JYO4" s="80"/>
      <c r="JYP4" s="80"/>
      <c r="JYQ4" s="80"/>
      <c r="JYR4" s="80"/>
      <c r="JYS4" s="80"/>
      <c r="JYT4" s="80"/>
      <c r="JYU4" s="80"/>
      <c r="JYV4" s="80"/>
      <c r="JYW4" s="80"/>
      <c r="JYX4" s="80"/>
      <c r="JYY4" s="80"/>
      <c r="JYZ4" s="80"/>
      <c r="JZA4" s="80"/>
      <c r="JZB4" s="80"/>
      <c r="JZC4" s="80"/>
      <c r="JZD4" s="80"/>
      <c r="JZE4" s="80"/>
      <c r="JZF4" s="80"/>
      <c r="JZG4" s="80"/>
      <c r="JZH4" s="80"/>
      <c r="JZI4" s="80"/>
      <c r="JZJ4" s="80"/>
      <c r="JZK4" s="80"/>
      <c r="JZL4" s="80"/>
      <c r="JZM4" s="80"/>
      <c r="JZN4" s="80"/>
      <c r="JZO4" s="80"/>
      <c r="JZP4" s="80"/>
      <c r="JZQ4" s="80"/>
      <c r="JZR4" s="80"/>
      <c r="JZS4" s="80"/>
      <c r="JZT4" s="80"/>
      <c r="JZU4" s="80"/>
      <c r="JZV4" s="80"/>
      <c r="JZW4" s="80"/>
      <c r="JZX4" s="80"/>
      <c r="JZY4" s="80"/>
      <c r="JZZ4" s="80"/>
      <c r="KAA4" s="80"/>
      <c r="KAB4" s="80"/>
      <c r="KAC4" s="80"/>
      <c r="KAD4" s="80"/>
      <c r="KAE4" s="80"/>
      <c r="KAF4" s="80"/>
      <c r="KAG4" s="80"/>
      <c r="KAH4" s="80"/>
      <c r="KAI4" s="80"/>
      <c r="KAJ4" s="80"/>
      <c r="KAK4" s="80"/>
      <c r="KAL4" s="80"/>
      <c r="KAM4" s="80"/>
      <c r="KAN4" s="80"/>
      <c r="KAO4" s="80"/>
      <c r="KAP4" s="80"/>
      <c r="KAQ4" s="80"/>
      <c r="KAR4" s="80"/>
      <c r="KAS4" s="80"/>
      <c r="KAT4" s="80"/>
      <c r="KAU4" s="80"/>
      <c r="KAV4" s="80"/>
      <c r="KAW4" s="80"/>
      <c r="KAX4" s="80"/>
      <c r="KAY4" s="80"/>
      <c r="KAZ4" s="80"/>
      <c r="KBA4" s="80"/>
      <c r="KBB4" s="80"/>
      <c r="KBC4" s="80"/>
      <c r="KBD4" s="80"/>
      <c r="KBE4" s="80"/>
      <c r="KBF4" s="80"/>
      <c r="KBG4" s="80"/>
      <c r="KBH4" s="80"/>
      <c r="KBI4" s="80"/>
      <c r="KBJ4" s="80"/>
      <c r="KBK4" s="80"/>
      <c r="KBL4" s="80"/>
      <c r="KBM4" s="80"/>
      <c r="KBN4" s="80"/>
      <c r="KBO4" s="80"/>
      <c r="KBP4" s="80"/>
      <c r="KBQ4" s="80"/>
      <c r="KBR4" s="80"/>
      <c r="KBS4" s="80"/>
      <c r="KBT4" s="80"/>
      <c r="KBU4" s="80"/>
      <c r="KBV4" s="80"/>
      <c r="KBW4" s="80"/>
      <c r="KBX4" s="80"/>
      <c r="KBY4" s="80"/>
      <c r="KBZ4" s="80"/>
      <c r="KCA4" s="80"/>
      <c r="KCB4" s="80"/>
      <c r="KCC4" s="80"/>
      <c r="KCD4" s="80"/>
      <c r="KCE4" s="80"/>
      <c r="KCF4" s="80"/>
      <c r="KCG4" s="80"/>
      <c r="KCH4" s="80"/>
      <c r="KCI4" s="80"/>
      <c r="KCJ4" s="80"/>
      <c r="KCK4" s="80"/>
      <c r="KCL4" s="80"/>
      <c r="KCM4" s="80"/>
      <c r="KCN4" s="80"/>
      <c r="KCO4" s="80"/>
      <c r="KCP4" s="80"/>
      <c r="KCQ4" s="80"/>
      <c r="KCR4" s="80"/>
      <c r="KCS4" s="80"/>
      <c r="KCT4" s="80"/>
      <c r="KCU4" s="80"/>
      <c r="KCV4" s="80"/>
      <c r="KCW4" s="80"/>
      <c r="KCX4" s="80"/>
      <c r="KCY4" s="80"/>
      <c r="KCZ4" s="80"/>
      <c r="KDA4" s="80"/>
      <c r="KDB4" s="80"/>
      <c r="KDC4" s="80"/>
      <c r="KDD4" s="80"/>
      <c r="KDE4" s="80"/>
      <c r="KDF4" s="80"/>
      <c r="KDG4" s="80"/>
      <c r="KDH4" s="80"/>
      <c r="KDI4" s="80"/>
      <c r="KDJ4" s="80"/>
      <c r="KDK4" s="80"/>
      <c r="KDL4" s="80"/>
      <c r="KDM4" s="80"/>
      <c r="KDN4" s="80"/>
      <c r="KDO4" s="80"/>
      <c r="KDP4" s="80"/>
      <c r="KDQ4" s="80"/>
      <c r="KDR4" s="80"/>
      <c r="KDS4" s="80"/>
      <c r="KDT4" s="80"/>
      <c r="KDU4" s="80"/>
      <c r="KDV4" s="80"/>
      <c r="KDW4" s="80"/>
      <c r="KDX4" s="80"/>
      <c r="KDY4" s="80"/>
      <c r="KDZ4" s="80"/>
      <c r="KEA4" s="80"/>
      <c r="KEB4" s="80"/>
      <c r="KEC4" s="80"/>
      <c r="KED4" s="80"/>
      <c r="KEE4" s="80"/>
      <c r="KEF4" s="80"/>
      <c r="KEG4" s="80"/>
      <c r="KEH4" s="80"/>
      <c r="KEI4" s="80"/>
      <c r="KEJ4" s="80"/>
      <c r="KEK4" s="80"/>
      <c r="KEL4" s="80"/>
      <c r="KEM4" s="80"/>
      <c r="KEN4" s="80"/>
      <c r="KEO4" s="80"/>
      <c r="KEP4" s="80"/>
      <c r="KEQ4" s="80"/>
      <c r="KER4" s="80"/>
      <c r="KES4" s="80"/>
      <c r="KET4" s="80"/>
      <c r="KEU4" s="80"/>
      <c r="KEV4" s="80"/>
      <c r="KEW4" s="80"/>
      <c r="KEX4" s="80"/>
      <c r="KEY4" s="80"/>
      <c r="KEZ4" s="80"/>
      <c r="KFA4" s="80"/>
      <c r="KFB4" s="80"/>
      <c r="KFC4" s="80"/>
      <c r="KFD4" s="80"/>
      <c r="KFE4" s="80"/>
      <c r="KFF4" s="80"/>
      <c r="KFG4" s="80"/>
      <c r="KFH4" s="80"/>
      <c r="KFI4" s="80"/>
      <c r="KFJ4" s="80"/>
      <c r="KFK4" s="80"/>
      <c r="KFL4" s="80"/>
      <c r="KFM4" s="80"/>
      <c r="KFN4" s="80"/>
      <c r="KFO4" s="80"/>
      <c r="KFP4" s="80"/>
      <c r="KFQ4" s="80"/>
      <c r="KFR4" s="80"/>
      <c r="KFS4" s="80"/>
      <c r="KFT4" s="80"/>
      <c r="KFU4" s="80"/>
      <c r="KFV4" s="80"/>
      <c r="KFW4" s="80"/>
      <c r="KFX4" s="80"/>
      <c r="KFY4" s="80"/>
      <c r="KFZ4" s="80"/>
      <c r="KGA4" s="80"/>
      <c r="KGB4" s="80"/>
      <c r="KGC4" s="80"/>
      <c r="KGD4" s="80"/>
      <c r="KGE4" s="80"/>
      <c r="KGF4" s="80"/>
      <c r="KGG4" s="80"/>
      <c r="KGH4" s="80"/>
      <c r="KGI4" s="80"/>
      <c r="KGJ4" s="80"/>
      <c r="KGK4" s="80"/>
      <c r="KGL4" s="80"/>
      <c r="KGM4" s="80"/>
      <c r="KGN4" s="80"/>
      <c r="KGO4" s="80"/>
      <c r="KGP4" s="80"/>
      <c r="KGQ4" s="80"/>
      <c r="KGR4" s="80"/>
      <c r="KGS4" s="80"/>
      <c r="KGT4" s="80"/>
      <c r="KGU4" s="80"/>
      <c r="KGV4" s="80"/>
      <c r="KGW4" s="80"/>
      <c r="KGX4" s="80"/>
      <c r="KGY4" s="80"/>
      <c r="KGZ4" s="80"/>
      <c r="KHA4" s="80"/>
      <c r="KHB4" s="80"/>
      <c r="KHC4" s="80"/>
      <c r="KHD4" s="80"/>
      <c r="KHE4" s="80"/>
      <c r="KHF4" s="80"/>
      <c r="KHG4" s="80"/>
      <c r="KHH4" s="80"/>
      <c r="KHI4" s="80"/>
      <c r="KHJ4" s="80"/>
      <c r="KHK4" s="80"/>
      <c r="KHL4" s="80"/>
      <c r="KHM4" s="80"/>
      <c r="KHN4" s="80"/>
      <c r="KHO4" s="80"/>
      <c r="KHP4" s="80"/>
      <c r="KHQ4" s="80"/>
      <c r="KHR4" s="80"/>
      <c r="KHS4" s="80"/>
      <c r="KHT4" s="80"/>
      <c r="KHU4" s="80"/>
      <c r="KHV4" s="80"/>
      <c r="KHW4" s="80"/>
      <c r="KHX4" s="80"/>
      <c r="KHY4" s="80"/>
      <c r="KHZ4" s="80"/>
      <c r="KIA4" s="80"/>
      <c r="KIB4" s="80"/>
      <c r="KIC4" s="80"/>
      <c r="KID4" s="80"/>
      <c r="KIE4" s="80"/>
      <c r="KIF4" s="80"/>
      <c r="KIG4" s="80"/>
      <c r="KIH4" s="80"/>
      <c r="KII4" s="80"/>
      <c r="KIJ4" s="80"/>
      <c r="KIK4" s="80"/>
      <c r="KIL4" s="80"/>
      <c r="KIM4" s="80"/>
      <c r="KIN4" s="80"/>
      <c r="KIO4" s="80"/>
      <c r="KIP4" s="80"/>
      <c r="KIQ4" s="80"/>
      <c r="KIR4" s="80"/>
      <c r="KIS4" s="80"/>
      <c r="KIT4" s="80"/>
      <c r="KIU4" s="80"/>
      <c r="KIV4" s="80"/>
      <c r="KIW4" s="80"/>
      <c r="KIX4" s="80"/>
      <c r="KIY4" s="80"/>
      <c r="KIZ4" s="80"/>
      <c r="KJA4" s="80"/>
      <c r="KJB4" s="80"/>
      <c r="KJC4" s="80"/>
      <c r="KJD4" s="80"/>
      <c r="KJE4" s="80"/>
      <c r="KJF4" s="80"/>
      <c r="KJG4" s="80"/>
      <c r="KJH4" s="80"/>
      <c r="KJI4" s="80"/>
      <c r="KJJ4" s="80"/>
      <c r="KJK4" s="80"/>
      <c r="KJL4" s="80"/>
      <c r="KJM4" s="80"/>
      <c r="KJN4" s="80"/>
      <c r="KJO4" s="80"/>
      <c r="KJP4" s="80"/>
      <c r="KJQ4" s="80"/>
      <c r="KJR4" s="80"/>
      <c r="KJS4" s="80"/>
      <c r="KJT4" s="80"/>
      <c r="KJU4" s="80"/>
      <c r="KJV4" s="80"/>
      <c r="KJW4" s="80"/>
      <c r="KJX4" s="80"/>
      <c r="KJY4" s="80"/>
      <c r="KJZ4" s="80"/>
      <c r="KKA4" s="80"/>
      <c r="KKB4" s="80"/>
      <c r="KKC4" s="80"/>
      <c r="KKD4" s="80"/>
      <c r="KKE4" s="80"/>
      <c r="KKF4" s="80"/>
      <c r="KKG4" s="80"/>
      <c r="KKH4" s="80"/>
      <c r="KKI4" s="80"/>
      <c r="KKJ4" s="80"/>
      <c r="KKK4" s="80"/>
      <c r="KKL4" s="80"/>
      <c r="KKM4" s="80"/>
      <c r="KKN4" s="80"/>
      <c r="KKO4" s="80"/>
      <c r="KKP4" s="80"/>
      <c r="KKQ4" s="80"/>
      <c r="KKR4" s="80"/>
      <c r="KKS4" s="80"/>
      <c r="KKT4" s="80"/>
      <c r="KKU4" s="80"/>
      <c r="KKV4" s="80"/>
      <c r="KKW4" s="80"/>
      <c r="KKX4" s="80"/>
      <c r="KKY4" s="80"/>
      <c r="KKZ4" s="80"/>
      <c r="KLA4" s="80"/>
      <c r="KLB4" s="80"/>
      <c r="KLC4" s="80"/>
      <c r="KLD4" s="80"/>
      <c r="KLE4" s="80"/>
      <c r="KLF4" s="80"/>
      <c r="KLG4" s="80"/>
      <c r="KLH4" s="80"/>
      <c r="KLI4" s="80"/>
      <c r="KLJ4" s="80"/>
      <c r="KLK4" s="80"/>
      <c r="KLL4" s="80"/>
      <c r="KLM4" s="80"/>
      <c r="KLN4" s="80"/>
      <c r="KLO4" s="80"/>
      <c r="KLP4" s="80"/>
      <c r="KLQ4" s="80"/>
      <c r="KLR4" s="80"/>
      <c r="KLS4" s="80"/>
      <c r="KLT4" s="80"/>
      <c r="KLU4" s="80"/>
      <c r="KLV4" s="80"/>
      <c r="KLW4" s="80"/>
      <c r="KLX4" s="80"/>
      <c r="KLY4" s="80"/>
      <c r="KLZ4" s="80"/>
      <c r="KMA4" s="80"/>
      <c r="KMB4" s="80"/>
      <c r="KMC4" s="80"/>
      <c r="KMD4" s="80"/>
      <c r="KME4" s="80"/>
      <c r="KMF4" s="80"/>
      <c r="KMG4" s="80"/>
      <c r="KMH4" s="80"/>
      <c r="KMI4" s="80"/>
      <c r="KMJ4" s="80"/>
      <c r="KMK4" s="80"/>
      <c r="KML4" s="80"/>
      <c r="KMM4" s="80"/>
      <c r="KMN4" s="80"/>
      <c r="KMO4" s="80"/>
      <c r="KMP4" s="80"/>
      <c r="KMQ4" s="80"/>
      <c r="KMR4" s="80"/>
      <c r="KMS4" s="80"/>
      <c r="KMT4" s="80"/>
      <c r="KMU4" s="80"/>
      <c r="KMV4" s="80"/>
      <c r="KMW4" s="80"/>
      <c r="KMX4" s="80"/>
      <c r="KMY4" s="80"/>
      <c r="KMZ4" s="80"/>
      <c r="KNA4" s="80"/>
      <c r="KNB4" s="80"/>
      <c r="KNC4" s="80"/>
      <c r="KND4" s="80"/>
      <c r="KNE4" s="80"/>
      <c r="KNF4" s="80"/>
      <c r="KNG4" s="80"/>
      <c r="KNH4" s="80"/>
      <c r="KNI4" s="80"/>
      <c r="KNJ4" s="80"/>
      <c r="KNK4" s="80"/>
      <c r="KNL4" s="80"/>
      <c r="KNM4" s="80"/>
      <c r="KNN4" s="80"/>
      <c r="KNO4" s="80"/>
      <c r="KNP4" s="80"/>
      <c r="KNQ4" s="80"/>
      <c r="KNR4" s="80"/>
      <c r="KNS4" s="80"/>
      <c r="KNT4" s="80"/>
      <c r="KNU4" s="80"/>
      <c r="KNV4" s="80"/>
      <c r="KNW4" s="80"/>
      <c r="KNX4" s="80"/>
      <c r="KNY4" s="80"/>
      <c r="KNZ4" s="80"/>
      <c r="KOA4" s="80"/>
      <c r="KOB4" s="80"/>
      <c r="KOC4" s="80"/>
      <c r="KOD4" s="80"/>
      <c r="KOE4" s="80"/>
      <c r="KOF4" s="80"/>
      <c r="KOG4" s="80"/>
      <c r="KOH4" s="80"/>
      <c r="KOI4" s="80"/>
      <c r="KOJ4" s="80"/>
      <c r="KOK4" s="80"/>
      <c r="KOL4" s="80"/>
      <c r="KOM4" s="80"/>
      <c r="KON4" s="80"/>
      <c r="KOO4" s="80"/>
      <c r="KOP4" s="80"/>
      <c r="KOQ4" s="80"/>
      <c r="KOR4" s="80"/>
      <c r="KOS4" s="80"/>
      <c r="KOT4" s="80"/>
      <c r="KOU4" s="80"/>
      <c r="KOV4" s="80"/>
      <c r="KOW4" s="80"/>
      <c r="KOX4" s="80"/>
      <c r="KOY4" s="80"/>
      <c r="KOZ4" s="80"/>
      <c r="KPA4" s="80"/>
      <c r="KPB4" s="80"/>
      <c r="KPC4" s="80"/>
      <c r="KPD4" s="80"/>
      <c r="KPE4" s="80"/>
      <c r="KPF4" s="80"/>
      <c r="KPG4" s="80"/>
      <c r="KPH4" s="80"/>
      <c r="KPI4" s="80"/>
      <c r="KPJ4" s="80"/>
      <c r="KPK4" s="80"/>
      <c r="KPL4" s="80"/>
      <c r="KPM4" s="80"/>
      <c r="KPN4" s="80"/>
      <c r="KPO4" s="80"/>
      <c r="KPP4" s="80"/>
      <c r="KPQ4" s="80"/>
      <c r="KPR4" s="80"/>
      <c r="KPS4" s="80"/>
      <c r="KPT4" s="80"/>
      <c r="KPU4" s="80"/>
      <c r="KPV4" s="80"/>
      <c r="KPW4" s="80"/>
      <c r="KPX4" s="80"/>
      <c r="KPY4" s="80"/>
      <c r="KPZ4" s="80"/>
      <c r="KQA4" s="80"/>
      <c r="KQB4" s="80"/>
      <c r="KQC4" s="80"/>
      <c r="KQD4" s="80"/>
      <c r="KQE4" s="80"/>
      <c r="KQF4" s="80"/>
      <c r="KQG4" s="80"/>
      <c r="KQH4" s="80"/>
      <c r="KQI4" s="80"/>
      <c r="KQJ4" s="80"/>
      <c r="KQK4" s="80"/>
      <c r="KQL4" s="80"/>
      <c r="KQM4" s="80"/>
      <c r="KQN4" s="80"/>
      <c r="KQO4" s="80"/>
      <c r="KQP4" s="80"/>
      <c r="KQQ4" s="80"/>
      <c r="KQR4" s="80"/>
      <c r="KQS4" s="80"/>
      <c r="KQT4" s="80"/>
      <c r="KQU4" s="80"/>
      <c r="KQV4" s="80"/>
      <c r="KQW4" s="80"/>
      <c r="KQX4" s="80"/>
      <c r="KQY4" s="80"/>
      <c r="KQZ4" s="80"/>
      <c r="KRA4" s="80"/>
      <c r="KRB4" s="80"/>
      <c r="KRC4" s="80"/>
      <c r="KRD4" s="80"/>
      <c r="KRE4" s="80"/>
      <c r="KRF4" s="80"/>
      <c r="KRG4" s="80"/>
      <c r="KRH4" s="80"/>
      <c r="KRI4" s="80"/>
      <c r="KRJ4" s="80"/>
      <c r="KRK4" s="80"/>
      <c r="KRL4" s="80"/>
      <c r="KRM4" s="80"/>
      <c r="KRN4" s="80"/>
      <c r="KRO4" s="80"/>
      <c r="KRP4" s="80"/>
      <c r="KRQ4" s="80"/>
      <c r="KRR4" s="80"/>
      <c r="KRS4" s="80"/>
      <c r="KRT4" s="80"/>
      <c r="KRU4" s="80"/>
      <c r="KRV4" s="80"/>
      <c r="KRW4" s="80"/>
      <c r="KRX4" s="80"/>
      <c r="KRY4" s="80"/>
      <c r="KRZ4" s="80"/>
      <c r="KSA4" s="80"/>
      <c r="KSB4" s="80"/>
      <c r="KSC4" s="80"/>
      <c r="KSD4" s="80"/>
      <c r="KSE4" s="80"/>
      <c r="KSF4" s="80"/>
      <c r="KSG4" s="80"/>
      <c r="KSH4" s="80"/>
      <c r="KSI4" s="80"/>
      <c r="KSJ4" s="80"/>
      <c r="KSK4" s="80"/>
      <c r="KSL4" s="80"/>
      <c r="KSM4" s="80"/>
      <c r="KSN4" s="80"/>
      <c r="KSO4" s="80"/>
      <c r="KSP4" s="80"/>
      <c r="KSQ4" s="80"/>
      <c r="KSR4" s="80"/>
      <c r="KSS4" s="80"/>
      <c r="KST4" s="80"/>
      <c r="KSU4" s="80"/>
      <c r="KSV4" s="80"/>
      <c r="KSW4" s="80"/>
      <c r="KSX4" s="80"/>
      <c r="KSY4" s="80"/>
      <c r="KSZ4" s="80"/>
      <c r="KTA4" s="80"/>
      <c r="KTB4" s="80"/>
      <c r="KTC4" s="80"/>
      <c r="KTD4" s="80"/>
      <c r="KTE4" s="80"/>
      <c r="KTF4" s="80"/>
      <c r="KTG4" s="80"/>
      <c r="KTH4" s="80"/>
      <c r="KTI4" s="80"/>
      <c r="KTJ4" s="80"/>
      <c r="KTK4" s="80"/>
      <c r="KTL4" s="80"/>
      <c r="KTM4" s="80"/>
      <c r="KTN4" s="80"/>
      <c r="KTO4" s="80"/>
      <c r="KTP4" s="80"/>
      <c r="KTQ4" s="80"/>
      <c r="KTR4" s="80"/>
      <c r="KTS4" s="80"/>
      <c r="KTT4" s="80"/>
      <c r="KTU4" s="80"/>
      <c r="KTV4" s="80"/>
      <c r="KTW4" s="80"/>
      <c r="KTX4" s="80"/>
      <c r="KTY4" s="80"/>
      <c r="KTZ4" s="80"/>
      <c r="KUA4" s="80"/>
      <c r="KUB4" s="80"/>
      <c r="KUC4" s="80"/>
      <c r="KUD4" s="80"/>
      <c r="KUE4" s="80"/>
      <c r="KUF4" s="80"/>
      <c r="KUG4" s="80"/>
      <c r="KUH4" s="80"/>
      <c r="KUI4" s="80"/>
      <c r="KUJ4" s="80"/>
      <c r="KUK4" s="80"/>
      <c r="KUL4" s="80"/>
      <c r="KUM4" s="80"/>
      <c r="KUN4" s="80"/>
      <c r="KUO4" s="80"/>
      <c r="KUP4" s="80"/>
      <c r="KUQ4" s="80"/>
      <c r="KUR4" s="80"/>
      <c r="KUS4" s="80"/>
      <c r="KUT4" s="80"/>
      <c r="KUU4" s="80"/>
      <c r="KUV4" s="80"/>
      <c r="KUW4" s="80"/>
      <c r="KUX4" s="80"/>
      <c r="KUY4" s="80"/>
      <c r="KUZ4" s="80"/>
      <c r="KVA4" s="80"/>
      <c r="KVB4" s="80"/>
      <c r="KVC4" s="80"/>
      <c r="KVD4" s="80"/>
      <c r="KVE4" s="80"/>
      <c r="KVF4" s="80"/>
      <c r="KVG4" s="80"/>
      <c r="KVH4" s="80"/>
      <c r="KVI4" s="80"/>
      <c r="KVJ4" s="80"/>
      <c r="KVK4" s="80"/>
      <c r="KVL4" s="80"/>
      <c r="KVM4" s="80"/>
      <c r="KVN4" s="80"/>
      <c r="KVO4" s="80"/>
      <c r="KVP4" s="80"/>
      <c r="KVQ4" s="80"/>
      <c r="KVR4" s="80"/>
      <c r="KVS4" s="80"/>
      <c r="KVT4" s="80"/>
      <c r="KVU4" s="80"/>
      <c r="KVV4" s="80"/>
      <c r="KVW4" s="80"/>
      <c r="KVX4" s="80"/>
      <c r="KVY4" s="80"/>
      <c r="KVZ4" s="80"/>
      <c r="KWA4" s="80"/>
      <c r="KWB4" s="80"/>
      <c r="KWC4" s="80"/>
      <c r="KWD4" s="80"/>
      <c r="KWE4" s="80"/>
      <c r="KWF4" s="80"/>
      <c r="KWG4" s="80"/>
      <c r="KWH4" s="80"/>
      <c r="KWI4" s="80"/>
      <c r="KWJ4" s="80"/>
      <c r="KWK4" s="80"/>
      <c r="KWL4" s="80"/>
      <c r="KWM4" s="80"/>
      <c r="KWN4" s="80"/>
      <c r="KWO4" s="80"/>
      <c r="KWP4" s="80"/>
      <c r="KWQ4" s="80"/>
      <c r="KWR4" s="80"/>
      <c r="KWS4" s="80"/>
      <c r="KWT4" s="80"/>
      <c r="KWU4" s="80"/>
      <c r="KWV4" s="80"/>
      <c r="KWW4" s="80"/>
      <c r="KWX4" s="80"/>
      <c r="KWY4" s="80"/>
      <c r="KWZ4" s="80"/>
      <c r="KXA4" s="80"/>
      <c r="KXB4" s="80"/>
      <c r="KXC4" s="80"/>
      <c r="KXD4" s="80"/>
      <c r="KXE4" s="80"/>
      <c r="KXF4" s="80"/>
      <c r="KXG4" s="80"/>
      <c r="KXH4" s="80"/>
      <c r="KXI4" s="80"/>
      <c r="KXJ4" s="80"/>
      <c r="KXK4" s="80"/>
      <c r="KXL4" s="80"/>
      <c r="KXM4" s="80"/>
      <c r="KXN4" s="80"/>
      <c r="KXO4" s="80"/>
      <c r="KXP4" s="80"/>
      <c r="KXQ4" s="80"/>
      <c r="KXR4" s="80"/>
      <c r="KXS4" s="80"/>
      <c r="KXT4" s="80"/>
      <c r="KXU4" s="80"/>
      <c r="KXV4" s="80"/>
      <c r="KXW4" s="80"/>
      <c r="KXX4" s="80"/>
      <c r="KXY4" s="80"/>
      <c r="KXZ4" s="80"/>
      <c r="KYA4" s="80"/>
      <c r="KYB4" s="80"/>
      <c r="KYC4" s="80"/>
      <c r="KYD4" s="80"/>
      <c r="KYE4" s="80"/>
      <c r="KYF4" s="80"/>
      <c r="KYG4" s="80"/>
      <c r="KYH4" s="80"/>
      <c r="KYI4" s="80"/>
      <c r="KYJ4" s="80"/>
      <c r="KYK4" s="80"/>
      <c r="KYL4" s="80"/>
      <c r="KYM4" s="80"/>
      <c r="KYN4" s="80"/>
      <c r="KYO4" s="80"/>
      <c r="KYP4" s="80"/>
      <c r="KYQ4" s="80"/>
      <c r="KYR4" s="80"/>
      <c r="KYS4" s="80"/>
      <c r="KYT4" s="80"/>
      <c r="KYU4" s="80"/>
      <c r="KYV4" s="80"/>
      <c r="KYW4" s="80"/>
      <c r="KYX4" s="80"/>
      <c r="KYY4" s="80"/>
      <c r="KYZ4" s="80"/>
      <c r="KZA4" s="80"/>
      <c r="KZB4" s="80"/>
      <c r="KZC4" s="80"/>
      <c r="KZD4" s="80"/>
      <c r="KZE4" s="80"/>
      <c r="KZF4" s="80"/>
      <c r="KZG4" s="80"/>
      <c r="KZH4" s="80"/>
      <c r="KZI4" s="80"/>
      <c r="KZJ4" s="80"/>
      <c r="KZK4" s="80"/>
      <c r="KZL4" s="80"/>
      <c r="KZM4" s="80"/>
      <c r="KZN4" s="80"/>
      <c r="KZO4" s="80"/>
      <c r="KZP4" s="80"/>
      <c r="KZQ4" s="80"/>
      <c r="KZR4" s="80"/>
      <c r="KZS4" s="80"/>
      <c r="KZT4" s="80"/>
      <c r="KZU4" s="80"/>
      <c r="KZV4" s="80"/>
      <c r="KZW4" s="80"/>
      <c r="KZX4" s="80"/>
      <c r="KZY4" s="80"/>
      <c r="KZZ4" s="80"/>
      <c r="LAA4" s="80"/>
      <c r="LAB4" s="80"/>
      <c r="LAC4" s="80"/>
      <c r="LAD4" s="80"/>
      <c r="LAE4" s="80"/>
      <c r="LAF4" s="80"/>
      <c r="LAG4" s="80"/>
      <c r="LAH4" s="80"/>
      <c r="LAI4" s="80"/>
      <c r="LAJ4" s="80"/>
      <c r="LAK4" s="80"/>
      <c r="LAL4" s="80"/>
      <c r="LAM4" s="80"/>
      <c r="LAN4" s="80"/>
      <c r="LAO4" s="80"/>
      <c r="LAP4" s="80"/>
      <c r="LAQ4" s="80"/>
      <c r="LAR4" s="80"/>
      <c r="LAS4" s="80"/>
      <c r="LAT4" s="80"/>
      <c r="LAU4" s="80"/>
      <c r="LAV4" s="80"/>
      <c r="LAW4" s="80"/>
      <c r="LAX4" s="80"/>
      <c r="LAY4" s="80"/>
      <c r="LAZ4" s="80"/>
      <c r="LBA4" s="80"/>
      <c r="LBB4" s="80"/>
      <c r="LBC4" s="80"/>
      <c r="LBD4" s="80"/>
      <c r="LBE4" s="80"/>
      <c r="LBF4" s="80"/>
      <c r="LBG4" s="80"/>
      <c r="LBH4" s="80"/>
      <c r="LBI4" s="80"/>
      <c r="LBJ4" s="80"/>
      <c r="LBK4" s="80"/>
      <c r="LBL4" s="80"/>
      <c r="LBM4" s="80"/>
      <c r="LBN4" s="80"/>
      <c r="LBO4" s="80"/>
      <c r="LBP4" s="80"/>
      <c r="LBQ4" s="80"/>
      <c r="LBR4" s="80"/>
      <c r="LBS4" s="80"/>
      <c r="LBT4" s="80"/>
      <c r="LBU4" s="80"/>
      <c r="LBV4" s="80"/>
      <c r="LBW4" s="80"/>
      <c r="LBX4" s="80"/>
      <c r="LBY4" s="80"/>
      <c r="LBZ4" s="80"/>
      <c r="LCA4" s="80"/>
      <c r="LCB4" s="80"/>
      <c r="LCC4" s="80"/>
      <c r="LCD4" s="80"/>
      <c r="LCE4" s="80"/>
      <c r="LCF4" s="80"/>
      <c r="LCG4" s="80"/>
      <c r="LCH4" s="80"/>
      <c r="LCI4" s="80"/>
      <c r="LCJ4" s="80"/>
      <c r="LCK4" s="80"/>
      <c r="LCL4" s="80"/>
      <c r="LCM4" s="80"/>
      <c r="LCN4" s="80"/>
      <c r="LCO4" s="80"/>
      <c r="LCP4" s="80"/>
      <c r="LCQ4" s="80"/>
      <c r="LCR4" s="80"/>
      <c r="LCS4" s="80"/>
      <c r="LCT4" s="80"/>
      <c r="LCU4" s="80"/>
      <c r="LCV4" s="80"/>
      <c r="LCW4" s="80"/>
      <c r="LCX4" s="80"/>
      <c r="LCY4" s="80"/>
      <c r="LCZ4" s="80"/>
      <c r="LDA4" s="80"/>
      <c r="LDB4" s="80"/>
      <c r="LDC4" s="80"/>
      <c r="LDD4" s="80"/>
      <c r="LDE4" s="80"/>
      <c r="LDF4" s="80"/>
      <c r="LDG4" s="80"/>
      <c r="LDH4" s="80"/>
      <c r="LDI4" s="80"/>
      <c r="LDJ4" s="80"/>
      <c r="LDK4" s="80"/>
      <c r="LDL4" s="80"/>
      <c r="LDM4" s="80"/>
      <c r="LDN4" s="80"/>
      <c r="LDO4" s="80"/>
      <c r="LDP4" s="80"/>
      <c r="LDQ4" s="80"/>
      <c r="LDR4" s="80"/>
      <c r="LDS4" s="80"/>
      <c r="LDT4" s="80"/>
      <c r="LDU4" s="80"/>
      <c r="LDV4" s="80"/>
      <c r="LDW4" s="80"/>
      <c r="LDX4" s="80"/>
      <c r="LDY4" s="80"/>
      <c r="LDZ4" s="80"/>
      <c r="LEA4" s="80"/>
      <c r="LEB4" s="80"/>
      <c r="LEC4" s="80"/>
      <c r="LED4" s="80"/>
      <c r="LEE4" s="80"/>
      <c r="LEF4" s="80"/>
      <c r="LEG4" s="80"/>
      <c r="LEH4" s="80"/>
      <c r="LEI4" s="80"/>
      <c r="LEJ4" s="80"/>
      <c r="LEK4" s="80"/>
      <c r="LEL4" s="80"/>
      <c r="LEM4" s="80"/>
      <c r="LEN4" s="80"/>
      <c r="LEO4" s="80"/>
      <c r="LEP4" s="80"/>
      <c r="LEQ4" s="80"/>
      <c r="LER4" s="80"/>
      <c r="LES4" s="80"/>
      <c r="LET4" s="80"/>
      <c r="LEU4" s="80"/>
      <c r="LEV4" s="80"/>
      <c r="LEW4" s="80"/>
      <c r="LEX4" s="80"/>
      <c r="LEY4" s="80"/>
      <c r="LEZ4" s="80"/>
      <c r="LFA4" s="80"/>
      <c r="LFB4" s="80"/>
      <c r="LFC4" s="80"/>
      <c r="LFD4" s="80"/>
      <c r="LFE4" s="80"/>
      <c r="LFF4" s="80"/>
      <c r="LFG4" s="80"/>
      <c r="LFH4" s="80"/>
      <c r="LFI4" s="80"/>
      <c r="LFJ4" s="80"/>
      <c r="LFK4" s="80"/>
      <c r="LFL4" s="80"/>
      <c r="LFM4" s="80"/>
      <c r="LFN4" s="80"/>
      <c r="LFO4" s="80"/>
      <c r="LFP4" s="80"/>
      <c r="LFQ4" s="80"/>
      <c r="LFR4" s="80"/>
      <c r="LFS4" s="80"/>
      <c r="LFT4" s="80"/>
      <c r="LFU4" s="80"/>
      <c r="LFV4" s="80"/>
      <c r="LFW4" s="80"/>
      <c r="LFX4" s="80"/>
      <c r="LFY4" s="80"/>
      <c r="LFZ4" s="80"/>
      <c r="LGA4" s="80"/>
      <c r="LGB4" s="80"/>
      <c r="LGC4" s="80"/>
      <c r="LGD4" s="80"/>
      <c r="LGE4" s="80"/>
      <c r="LGF4" s="80"/>
      <c r="LGG4" s="80"/>
      <c r="LGH4" s="80"/>
      <c r="LGI4" s="80"/>
      <c r="LGJ4" s="80"/>
      <c r="LGK4" s="80"/>
      <c r="LGL4" s="80"/>
      <c r="LGM4" s="80"/>
      <c r="LGN4" s="80"/>
      <c r="LGO4" s="80"/>
      <c r="LGP4" s="80"/>
      <c r="LGQ4" s="80"/>
      <c r="LGR4" s="80"/>
      <c r="LGS4" s="80"/>
      <c r="LGT4" s="80"/>
      <c r="LGU4" s="80"/>
      <c r="LGV4" s="80"/>
      <c r="LGW4" s="80"/>
      <c r="LGX4" s="80"/>
      <c r="LGY4" s="80"/>
      <c r="LGZ4" s="80"/>
      <c r="LHA4" s="80"/>
      <c r="LHB4" s="80"/>
      <c r="LHC4" s="80"/>
      <c r="LHD4" s="80"/>
      <c r="LHE4" s="80"/>
      <c r="LHF4" s="80"/>
      <c r="LHG4" s="80"/>
      <c r="LHH4" s="80"/>
      <c r="LHI4" s="80"/>
      <c r="LHJ4" s="80"/>
      <c r="LHK4" s="80"/>
      <c r="LHL4" s="80"/>
      <c r="LHM4" s="80"/>
      <c r="LHN4" s="80"/>
      <c r="LHO4" s="80"/>
      <c r="LHP4" s="80"/>
      <c r="LHQ4" s="80"/>
      <c r="LHR4" s="80"/>
      <c r="LHS4" s="80"/>
      <c r="LHT4" s="80"/>
      <c r="LHU4" s="80"/>
      <c r="LHV4" s="80"/>
      <c r="LHW4" s="80"/>
      <c r="LHX4" s="80"/>
      <c r="LHY4" s="80"/>
      <c r="LHZ4" s="80"/>
      <c r="LIA4" s="80"/>
      <c r="LIB4" s="80"/>
      <c r="LIC4" s="80"/>
      <c r="LID4" s="80"/>
      <c r="LIE4" s="80"/>
      <c r="LIF4" s="80"/>
      <c r="LIG4" s="80"/>
      <c r="LIH4" s="80"/>
      <c r="LII4" s="80"/>
      <c r="LIJ4" s="80"/>
      <c r="LIK4" s="80"/>
      <c r="LIL4" s="80"/>
      <c r="LIM4" s="80"/>
      <c r="LIN4" s="80"/>
      <c r="LIO4" s="80"/>
      <c r="LIP4" s="80"/>
      <c r="LIQ4" s="80"/>
      <c r="LIR4" s="80"/>
      <c r="LIS4" s="80"/>
      <c r="LIT4" s="80"/>
      <c r="LIU4" s="80"/>
      <c r="LIV4" s="80"/>
      <c r="LIW4" s="80"/>
      <c r="LIX4" s="80"/>
      <c r="LIY4" s="80"/>
      <c r="LIZ4" s="80"/>
      <c r="LJA4" s="80"/>
      <c r="LJB4" s="80"/>
      <c r="LJC4" s="80"/>
      <c r="LJD4" s="80"/>
      <c r="LJE4" s="80"/>
      <c r="LJF4" s="80"/>
      <c r="LJG4" s="80"/>
      <c r="LJH4" s="80"/>
      <c r="LJI4" s="80"/>
      <c r="LJJ4" s="80"/>
      <c r="LJK4" s="80"/>
      <c r="LJL4" s="80"/>
      <c r="LJM4" s="80"/>
      <c r="LJN4" s="80"/>
      <c r="LJO4" s="80"/>
      <c r="LJP4" s="80"/>
      <c r="LJQ4" s="80"/>
      <c r="LJR4" s="80"/>
      <c r="LJS4" s="80"/>
      <c r="LJT4" s="80"/>
      <c r="LJU4" s="80"/>
      <c r="LJV4" s="80"/>
      <c r="LJW4" s="80"/>
      <c r="LJX4" s="80"/>
      <c r="LJY4" s="80"/>
      <c r="LJZ4" s="80"/>
      <c r="LKA4" s="80"/>
      <c r="LKB4" s="80"/>
      <c r="LKC4" s="80"/>
      <c r="LKD4" s="80"/>
      <c r="LKE4" s="80"/>
      <c r="LKF4" s="80"/>
      <c r="LKG4" s="80"/>
      <c r="LKH4" s="80"/>
      <c r="LKI4" s="80"/>
      <c r="LKJ4" s="80"/>
      <c r="LKK4" s="80"/>
      <c r="LKL4" s="80"/>
      <c r="LKM4" s="80"/>
      <c r="LKN4" s="80"/>
      <c r="LKO4" s="80"/>
      <c r="LKP4" s="80"/>
      <c r="LKQ4" s="80"/>
      <c r="LKR4" s="80"/>
      <c r="LKS4" s="80"/>
      <c r="LKT4" s="80"/>
      <c r="LKU4" s="80"/>
      <c r="LKV4" s="80"/>
      <c r="LKW4" s="80"/>
      <c r="LKX4" s="80"/>
      <c r="LKY4" s="80"/>
      <c r="LKZ4" s="80"/>
      <c r="LLA4" s="80"/>
      <c r="LLB4" s="80"/>
      <c r="LLC4" s="80"/>
      <c r="LLD4" s="80"/>
      <c r="LLE4" s="80"/>
      <c r="LLF4" s="80"/>
      <c r="LLG4" s="80"/>
      <c r="LLH4" s="80"/>
      <c r="LLI4" s="80"/>
      <c r="LLJ4" s="80"/>
      <c r="LLK4" s="80"/>
      <c r="LLL4" s="80"/>
      <c r="LLM4" s="80"/>
      <c r="LLN4" s="80"/>
      <c r="LLO4" s="80"/>
      <c r="LLP4" s="80"/>
      <c r="LLQ4" s="80"/>
      <c r="LLR4" s="80"/>
      <c r="LLS4" s="80"/>
      <c r="LLT4" s="80"/>
      <c r="LLU4" s="80"/>
      <c r="LLV4" s="80"/>
      <c r="LLW4" s="80"/>
      <c r="LLX4" s="80"/>
      <c r="LLY4" s="80"/>
      <c r="LLZ4" s="80"/>
      <c r="LMA4" s="80"/>
      <c r="LMB4" s="80"/>
      <c r="LMC4" s="80"/>
      <c r="LMD4" s="80"/>
      <c r="LME4" s="80"/>
      <c r="LMF4" s="80"/>
      <c r="LMG4" s="80"/>
      <c r="LMH4" s="80"/>
      <c r="LMI4" s="80"/>
      <c r="LMJ4" s="80"/>
      <c r="LMK4" s="80"/>
      <c r="LML4" s="80"/>
      <c r="LMM4" s="80"/>
      <c r="LMN4" s="80"/>
      <c r="LMO4" s="80"/>
      <c r="LMP4" s="80"/>
      <c r="LMQ4" s="80"/>
      <c r="LMR4" s="80"/>
      <c r="LMS4" s="80"/>
      <c r="LMT4" s="80"/>
      <c r="LMU4" s="80"/>
      <c r="LMV4" s="80"/>
      <c r="LMW4" s="80"/>
      <c r="LMX4" s="80"/>
      <c r="LMY4" s="80"/>
      <c r="LMZ4" s="80"/>
      <c r="LNA4" s="80"/>
      <c r="LNB4" s="80"/>
      <c r="LNC4" s="80"/>
      <c r="LND4" s="80"/>
      <c r="LNE4" s="80"/>
      <c r="LNF4" s="80"/>
      <c r="LNG4" s="80"/>
      <c r="LNH4" s="80"/>
      <c r="LNI4" s="80"/>
      <c r="LNJ4" s="80"/>
      <c r="LNK4" s="80"/>
      <c r="LNL4" s="80"/>
      <c r="LNM4" s="80"/>
      <c r="LNN4" s="80"/>
      <c r="LNO4" s="80"/>
      <c r="LNP4" s="80"/>
      <c r="LNQ4" s="80"/>
      <c r="LNR4" s="80"/>
      <c r="LNS4" s="80"/>
      <c r="LNT4" s="80"/>
      <c r="LNU4" s="80"/>
      <c r="LNV4" s="80"/>
      <c r="LNW4" s="80"/>
      <c r="LNX4" s="80"/>
      <c r="LNY4" s="80"/>
      <c r="LNZ4" s="80"/>
      <c r="LOA4" s="80"/>
      <c r="LOB4" s="80"/>
      <c r="LOC4" s="80"/>
      <c r="LOD4" s="80"/>
      <c r="LOE4" s="80"/>
      <c r="LOF4" s="80"/>
      <c r="LOG4" s="80"/>
      <c r="LOH4" s="80"/>
      <c r="LOI4" s="80"/>
      <c r="LOJ4" s="80"/>
      <c r="LOK4" s="80"/>
      <c r="LOL4" s="80"/>
      <c r="LOM4" s="80"/>
      <c r="LON4" s="80"/>
      <c r="LOO4" s="80"/>
      <c r="LOP4" s="80"/>
      <c r="LOQ4" s="80"/>
      <c r="LOR4" s="80"/>
      <c r="LOS4" s="80"/>
      <c r="LOT4" s="80"/>
      <c r="LOU4" s="80"/>
      <c r="LOV4" s="80"/>
      <c r="LOW4" s="80"/>
      <c r="LOX4" s="80"/>
      <c r="LOY4" s="80"/>
      <c r="LOZ4" s="80"/>
      <c r="LPA4" s="80"/>
      <c r="LPB4" s="80"/>
      <c r="LPC4" s="80"/>
      <c r="LPD4" s="80"/>
      <c r="LPE4" s="80"/>
      <c r="LPF4" s="80"/>
      <c r="LPG4" s="80"/>
      <c r="LPH4" s="80"/>
      <c r="LPI4" s="80"/>
      <c r="LPJ4" s="80"/>
      <c r="LPK4" s="80"/>
      <c r="LPL4" s="80"/>
      <c r="LPM4" s="80"/>
      <c r="LPN4" s="80"/>
      <c r="LPO4" s="80"/>
      <c r="LPP4" s="80"/>
      <c r="LPQ4" s="80"/>
      <c r="LPR4" s="80"/>
      <c r="LPS4" s="80"/>
      <c r="LPT4" s="80"/>
      <c r="LPU4" s="80"/>
      <c r="LPV4" s="80"/>
      <c r="LPW4" s="80"/>
      <c r="LPX4" s="80"/>
      <c r="LPY4" s="80"/>
      <c r="LPZ4" s="80"/>
      <c r="LQA4" s="80"/>
      <c r="LQB4" s="80"/>
      <c r="LQC4" s="80"/>
      <c r="LQD4" s="80"/>
      <c r="LQE4" s="80"/>
      <c r="LQF4" s="80"/>
      <c r="LQG4" s="80"/>
      <c r="LQH4" s="80"/>
      <c r="LQI4" s="80"/>
      <c r="LQJ4" s="80"/>
      <c r="LQK4" s="80"/>
      <c r="LQL4" s="80"/>
      <c r="LQM4" s="80"/>
      <c r="LQN4" s="80"/>
      <c r="LQO4" s="80"/>
      <c r="LQP4" s="80"/>
      <c r="LQQ4" s="80"/>
      <c r="LQR4" s="80"/>
      <c r="LQS4" s="80"/>
      <c r="LQT4" s="80"/>
      <c r="LQU4" s="80"/>
      <c r="LQV4" s="80"/>
      <c r="LQW4" s="80"/>
      <c r="LQX4" s="80"/>
      <c r="LQY4" s="80"/>
      <c r="LQZ4" s="80"/>
      <c r="LRA4" s="80"/>
      <c r="LRB4" s="80"/>
      <c r="LRC4" s="80"/>
      <c r="LRD4" s="80"/>
      <c r="LRE4" s="80"/>
      <c r="LRF4" s="80"/>
      <c r="LRG4" s="80"/>
      <c r="LRH4" s="80"/>
      <c r="LRI4" s="80"/>
      <c r="LRJ4" s="80"/>
      <c r="LRK4" s="80"/>
      <c r="LRL4" s="80"/>
      <c r="LRM4" s="80"/>
      <c r="LRN4" s="80"/>
      <c r="LRO4" s="80"/>
      <c r="LRP4" s="80"/>
      <c r="LRQ4" s="80"/>
      <c r="LRR4" s="80"/>
      <c r="LRS4" s="80"/>
      <c r="LRT4" s="80"/>
      <c r="LRU4" s="80"/>
      <c r="LRV4" s="80"/>
      <c r="LRW4" s="80"/>
      <c r="LRX4" s="80"/>
      <c r="LRY4" s="80"/>
      <c r="LRZ4" s="80"/>
      <c r="LSA4" s="80"/>
      <c r="LSB4" s="80"/>
      <c r="LSC4" s="80"/>
      <c r="LSD4" s="80"/>
      <c r="LSE4" s="80"/>
      <c r="LSF4" s="80"/>
      <c r="LSG4" s="80"/>
      <c r="LSH4" s="80"/>
      <c r="LSI4" s="80"/>
      <c r="LSJ4" s="80"/>
      <c r="LSK4" s="80"/>
      <c r="LSL4" s="80"/>
      <c r="LSM4" s="80"/>
      <c r="LSN4" s="80"/>
      <c r="LSO4" s="80"/>
      <c r="LSP4" s="80"/>
      <c r="LSQ4" s="80"/>
      <c r="LSR4" s="80"/>
      <c r="LSS4" s="80"/>
      <c r="LST4" s="80"/>
      <c r="LSU4" s="80"/>
      <c r="LSV4" s="80"/>
      <c r="LSW4" s="80"/>
      <c r="LSX4" s="80"/>
      <c r="LSY4" s="80"/>
      <c r="LSZ4" s="80"/>
      <c r="LTA4" s="80"/>
      <c r="LTB4" s="80"/>
      <c r="LTC4" s="80"/>
      <c r="LTD4" s="80"/>
      <c r="LTE4" s="80"/>
      <c r="LTF4" s="80"/>
      <c r="LTG4" s="80"/>
      <c r="LTH4" s="80"/>
      <c r="LTI4" s="80"/>
      <c r="LTJ4" s="80"/>
      <c r="LTK4" s="80"/>
      <c r="LTL4" s="80"/>
      <c r="LTM4" s="80"/>
      <c r="LTN4" s="80"/>
      <c r="LTO4" s="80"/>
      <c r="LTP4" s="80"/>
      <c r="LTQ4" s="80"/>
      <c r="LTR4" s="80"/>
      <c r="LTS4" s="80"/>
      <c r="LTT4" s="80"/>
      <c r="LTU4" s="80"/>
      <c r="LTV4" s="80"/>
      <c r="LTW4" s="80"/>
      <c r="LTX4" s="80"/>
      <c r="LTY4" s="80"/>
      <c r="LTZ4" s="80"/>
      <c r="LUA4" s="80"/>
      <c r="LUB4" s="80"/>
      <c r="LUC4" s="80"/>
      <c r="LUD4" s="80"/>
      <c r="LUE4" s="80"/>
      <c r="LUF4" s="80"/>
      <c r="LUG4" s="80"/>
      <c r="LUH4" s="80"/>
      <c r="LUI4" s="80"/>
      <c r="LUJ4" s="80"/>
      <c r="LUK4" s="80"/>
      <c r="LUL4" s="80"/>
      <c r="LUM4" s="80"/>
      <c r="LUN4" s="80"/>
      <c r="LUO4" s="80"/>
      <c r="LUP4" s="80"/>
      <c r="LUQ4" s="80"/>
      <c r="LUR4" s="80"/>
      <c r="LUS4" s="80"/>
      <c r="LUT4" s="80"/>
      <c r="LUU4" s="80"/>
      <c r="LUV4" s="80"/>
      <c r="LUW4" s="80"/>
      <c r="LUX4" s="80"/>
      <c r="LUY4" s="80"/>
      <c r="LUZ4" s="80"/>
      <c r="LVA4" s="80"/>
      <c r="LVB4" s="80"/>
      <c r="LVC4" s="80"/>
      <c r="LVD4" s="80"/>
      <c r="LVE4" s="80"/>
      <c r="LVF4" s="80"/>
      <c r="LVG4" s="80"/>
      <c r="LVH4" s="80"/>
      <c r="LVI4" s="80"/>
      <c r="LVJ4" s="80"/>
      <c r="LVK4" s="80"/>
      <c r="LVL4" s="80"/>
      <c r="LVM4" s="80"/>
      <c r="LVN4" s="80"/>
      <c r="LVO4" s="80"/>
      <c r="LVP4" s="80"/>
      <c r="LVQ4" s="80"/>
      <c r="LVR4" s="80"/>
      <c r="LVS4" s="80"/>
      <c r="LVT4" s="80"/>
      <c r="LVU4" s="80"/>
      <c r="LVV4" s="80"/>
      <c r="LVW4" s="80"/>
      <c r="LVX4" s="80"/>
      <c r="LVY4" s="80"/>
      <c r="LVZ4" s="80"/>
      <c r="LWA4" s="80"/>
      <c r="LWB4" s="80"/>
      <c r="LWC4" s="80"/>
      <c r="LWD4" s="80"/>
      <c r="LWE4" s="80"/>
      <c r="LWF4" s="80"/>
      <c r="LWG4" s="80"/>
      <c r="LWH4" s="80"/>
      <c r="LWI4" s="80"/>
      <c r="LWJ4" s="80"/>
      <c r="LWK4" s="80"/>
      <c r="LWL4" s="80"/>
      <c r="LWM4" s="80"/>
      <c r="LWN4" s="80"/>
      <c r="LWO4" s="80"/>
      <c r="LWP4" s="80"/>
      <c r="LWQ4" s="80"/>
      <c r="LWR4" s="80"/>
      <c r="LWS4" s="80"/>
      <c r="LWT4" s="80"/>
      <c r="LWU4" s="80"/>
      <c r="LWV4" s="80"/>
      <c r="LWW4" s="80"/>
      <c r="LWX4" s="80"/>
      <c r="LWY4" s="80"/>
      <c r="LWZ4" s="80"/>
      <c r="LXA4" s="80"/>
      <c r="LXB4" s="80"/>
      <c r="LXC4" s="80"/>
      <c r="LXD4" s="80"/>
      <c r="LXE4" s="80"/>
      <c r="LXF4" s="80"/>
      <c r="LXG4" s="80"/>
      <c r="LXH4" s="80"/>
      <c r="LXI4" s="80"/>
      <c r="LXJ4" s="80"/>
      <c r="LXK4" s="80"/>
      <c r="LXL4" s="80"/>
      <c r="LXM4" s="80"/>
      <c r="LXN4" s="80"/>
      <c r="LXO4" s="80"/>
      <c r="LXP4" s="80"/>
      <c r="LXQ4" s="80"/>
      <c r="LXR4" s="80"/>
      <c r="LXS4" s="80"/>
      <c r="LXT4" s="80"/>
      <c r="LXU4" s="80"/>
      <c r="LXV4" s="80"/>
      <c r="LXW4" s="80"/>
      <c r="LXX4" s="80"/>
      <c r="LXY4" s="80"/>
      <c r="LXZ4" s="80"/>
      <c r="LYA4" s="80"/>
      <c r="LYB4" s="80"/>
      <c r="LYC4" s="80"/>
      <c r="LYD4" s="80"/>
      <c r="LYE4" s="80"/>
      <c r="LYF4" s="80"/>
      <c r="LYG4" s="80"/>
      <c r="LYH4" s="80"/>
      <c r="LYI4" s="80"/>
      <c r="LYJ4" s="80"/>
      <c r="LYK4" s="80"/>
      <c r="LYL4" s="80"/>
      <c r="LYM4" s="80"/>
      <c r="LYN4" s="80"/>
      <c r="LYO4" s="80"/>
      <c r="LYP4" s="80"/>
      <c r="LYQ4" s="80"/>
      <c r="LYR4" s="80"/>
      <c r="LYS4" s="80"/>
      <c r="LYT4" s="80"/>
      <c r="LYU4" s="80"/>
      <c r="LYV4" s="80"/>
      <c r="LYW4" s="80"/>
      <c r="LYX4" s="80"/>
      <c r="LYY4" s="80"/>
      <c r="LYZ4" s="80"/>
      <c r="LZA4" s="80"/>
      <c r="LZB4" s="80"/>
      <c r="LZC4" s="80"/>
      <c r="LZD4" s="80"/>
      <c r="LZE4" s="80"/>
      <c r="LZF4" s="80"/>
      <c r="LZG4" s="80"/>
      <c r="LZH4" s="80"/>
      <c r="LZI4" s="80"/>
      <c r="LZJ4" s="80"/>
      <c r="LZK4" s="80"/>
      <c r="LZL4" s="80"/>
      <c r="LZM4" s="80"/>
      <c r="LZN4" s="80"/>
      <c r="LZO4" s="80"/>
      <c r="LZP4" s="80"/>
      <c r="LZQ4" s="80"/>
      <c r="LZR4" s="80"/>
      <c r="LZS4" s="80"/>
      <c r="LZT4" s="80"/>
      <c r="LZU4" s="80"/>
      <c r="LZV4" s="80"/>
      <c r="LZW4" s="80"/>
      <c r="LZX4" s="80"/>
      <c r="LZY4" s="80"/>
      <c r="LZZ4" s="80"/>
      <c r="MAA4" s="80"/>
      <c r="MAB4" s="80"/>
      <c r="MAC4" s="80"/>
      <c r="MAD4" s="80"/>
      <c r="MAE4" s="80"/>
      <c r="MAF4" s="80"/>
      <c r="MAG4" s="80"/>
      <c r="MAH4" s="80"/>
      <c r="MAI4" s="80"/>
      <c r="MAJ4" s="80"/>
      <c r="MAK4" s="80"/>
      <c r="MAL4" s="80"/>
      <c r="MAM4" s="80"/>
      <c r="MAN4" s="80"/>
      <c r="MAO4" s="80"/>
      <c r="MAP4" s="80"/>
      <c r="MAQ4" s="80"/>
      <c r="MAR4" s="80"/>
      <c r="MAS4" s="80"/>
      <c r="MAT4" s="80"/>
      <c r="MAU4" s="80"/>
      <c r="MAV4" s="80"/>
      <c r="MAW4" s="80"/>
      <c r="MAX4" s="80"/>
      <c r="MAY4" s="80"/>
      <c r="MAZ4" s="80"/>
      <c r="MBA4" s="80"/>
      <c r="MBB4" s="80"/>
      <c r="MBC4" s="80"/>
      <c r="MBD4" s="80"/>
      <c r="MBE4" s="80"/>
      <c r="MBF4" s="80"/>
      <c r="MBG4" s="80"/>
      <c r="MBH4" s="80"/>
      <c r="MBI4" s="80"/>
      <c r="MBJ4" s="80"/>
      <c r="MBK4" s="80"/>
      <c r="MBL4" s="80"/>
      <c r="MBM4" s="80"/>
      <c r="MBN4" s="80"/>
      <c r="MBO4" s="80"/>
      <c r="MBP4" s="80"/>
      <c r="MBQ4" s="80"/>
      <c r="MBR4" s="80"/>
      <c r="MBS4" s="80"/>
      <c r="MBT4" s="80"/>
      <c r="MBU4" s="80"/>
      <c r="MBV4" s="80"/>
      <c r="MBW4" s="80"/>
      <c r="MBX4" s="80"/>
      <c r="MBY4" s="80"/>
      <c r="MBZ4" s="80"/>
      <c r="MCA4" s="80"/>
      <c r="MCB4" s="80"/>
      <c r="MCC4" s="80"/>
      <c r="MCD4" s="80"/>
      <c r="MCE4" s="80"/>
      <c r="MCF4" s="80"/>
      <c r="MCG4" s="80"/>
      <c r="MCH4" s="80"/>
      <c r="MCI4" s="80"/>
      <c r="MCJ4" s="80"/>
      <c r="MCK4" s="80"/>
      <c r="MCL4" s="80"/>
      <c r="MCM4" s="80"/>
      <c r="MCN4" s="80"/>
      <c r="MCO4" s="80"/>
      <c r="MCP4" s="80"/>
      <c r="MCQ4" s="80"/>
      <c r="MCR4" s="80"/>
      <c r="MCS4" s="80"/>
      <c r="MCT4" s="80"/>
      <c r="MCU4" s="80"/>
      <c r="MCV4" s="80"/>
      <c r="MCW4" s="80"/>
      <c r="MCX4" s="80"/>
      <c r="MCY4" s="80"/>
      <c r="MCZ4" s="80"/>
      <c r="MDA4" s="80"/>
      <c r="MDB4" s="80"/>
      <c r="MDC4" s="80"/>
      <c r="MDD4" s="80"/>
      <c r="MDE4" s="80"/>
      <c r="MDF4" s="80"/>
      <c r="MDG4" s="80"/>
      <c r="MDH4" s="80"/>
      <c r="MDI4" s="80"/>
      <c r="MDJ4" s="80"/>
      <c r="MDK4" s="80"/>
      <c r="MDL4" s="80"/>
      <c r="MDM4" s="80"/>
      <c r="MDN4" s="80"/>
      <c r="MDO4" s="80"/>
      <c r="MDP4" s="80"/>
      <c r="MDQ4" s="80"/>
      <c r="MDR4" s="80"/>
      <c r="MDS4" s="80"/>
      <c r="MDT4" s="80"/>
      <c r="MDU4" s="80"/>
      <c r="MDV4" s="80"/>
      <c r="MDW4" s="80"/>
      <c r="MDX4" s="80"/>
      <c r="MDY4" s="80"/>
      <c r="MDZ4" s="80"/>
      <c r="MEA4" s="80"/>
      <c r="MEB4" s="80"/>
      <c r="MEC4" s="80"/>
      <c r="MED4" s="80"/>
      <c r="MEE4" s="80"/>
      <c r="MEF4" s="80"/>
      <c r="MEG4" s="80"/>
      <c r="MEH4" s="80"/>
      <c r="MEI4" s="80"/>
      <c r="MEJ4" s="80"/>
      <c r="MEK4" s="80"/>
      <c r="MEL4" s="80"/>
      <c r="MEM4" s="80"/>
      <c r="MEN4" s="80"/>
      <c r="MEO4" s="80"/>
      <c r="MEP4" s="80"/>
      <c r="MEQ4" s="80"/>
      <c r="MER4" s="80"/>
      <c r="MES4" s="80"/>
      <c r="MET4" s="80"/>
      <c r="MEU4" s="80"/>
      <c r="MEV4" s="80"/>
      <c r="MEW4" s="80"/>
      <c r="MEX4" s="80"/>
      <c r="MEY4" s="80"/>
      <c r="MEZ4" s="80"/>
      <c r="MFA4" s="80"/>
      <c r="MFB4" s="80"/>
      <c r="MFC4" s="80"/>
      <c r="MFD4" s="80"/>
      <c r="MFE4" s="80"/>
      <c r="MFF4" s="80"/>
      <c r="MFG4" s="80"/>
      <c r="MFH4" s="80"/>
      <c r="MFI4" s="80"/>
      <c r="MFJ4" s="80"/>
      <c r="MFK4" s="80"/>
      <c r="MFL4" s="80"/>
      <c r="MFM4" s="80"/>
      <c r="MFN4" s="80"/>
      <c r="MFO4" s="80"/>
      <c r="MFP4" s="80"/>
      <c r="MFQ4" s="80"/>
      <c r="MFR4" s="80"/>
      <c r="MFS4" s="80"/>
      <c r="MFT4" s="80"/>
      <c r="MFU4" s="80"/>
      <c r="MFV4" s="80"/>
      <c r="MFW4" s="80"/>
      <c r="MFX4" s="80"/>
      <c r="MFY4" s="80"/>
      <c r="MFZ4" s="80"/>
      <c r="MGA4" s="80"/>
      <c r="MGB4" s="80"/>
      <c r="MGC4" s="80"/>
      <c r="MGD4" s="80"/>
      <c r="MGE4" s="80"/>
      <c r="MGF4" s="80"/>
      <c r="MGG4" s="80"/>
      <c r="MGH4" s="80"/>
      <c r="MGI4" s="80"/>
      <c r="MGJ4" s="80"/>
      <c r="MGK4" s="80"/>
      <c r="MGL4" s="80"/>
      <c r="MGM4" s="80"/>
      <c r="MGN4" s="80"/>
      <c r="MGO4" s="80"/>
      <c r="MGP4" s="80"/>
      <c r="MGQ4" s="80"/>
      <c r="MGR4" s="80"/>
      <c r="MGS4" s="80"/>
      <c r="MGT4" s="80"/>
      <c r="MGU4" s="80"/>
      <c r="MGV4" s="80"/>
      <c r="MGW4" s="80"/>
      <c r="MGX4" s="80"/>
      <c r="MGY4" s="80"/>
      <c r="MGZ4" s="80"/>
      <c r="MHA4" s="80"/>
      <c r="MHB4" s="80"/>
      <c r="MHC4" s="80"/>
      <c r="MHD4" s="80"/>
      <c r="MHE4" s="80"/>
      <c r="MHF4" s="80"/>
      <c r="MHG4" s="80"/>
      <c r="MHH4" s="80"/>
      <c r="MHI4" s="80"/>
      <c r="MHJ4" s="80"/>
      <c r="MHK4" s="80"/>
      <c r="MHL4" s="80"/>
      <c r="MHM4" s="80"/>
      <c r="MHN4" s="80"/>
      <c r="MHO4" s="80"/>
      <c r="MHP4" s="80"/>
      <c r="MHQ4" s="80"/>
      <c r="MHR4" s="80"/>
      <c r="MHS4" s="80"/>
      <c r="MHT4" s="80"/>
      <c r="MHU4" s="80"/>
      <c r="MHV4" s="80"/>
      <c r="MHW4" s="80"/>
      <c r="MHX4" s="80"/>
      <c r="MHY4" s="80"/>
      <c r="MHZ4" s="80"/>
      <c r="MIA4" s="80"/>
      <c r="MIB4" s="80"/>
      <c r="MIC4" s="80"/>
      <c r="MID4" s="80"/>
      <c r="MIE4" s="80"/>
      <c r="MIF4" s="80"/>
      <c r="MIG4" s="80"/>
      <c r="MIH4" s="80"/>
      <c r="MII4" s="80"/>
      <c r="MIJ4" s="80"/>
      <c r="MIK4" s="80"/>
      <c r="MIL4" s="80"/>
      <c r="MIM4" s="80"/>
      <c r="MIN4" s="80"/>
      <c r="MIO4" s="80"/>
      <c r="MIP4" s="80"/>
      <c r="MIQ4" s="80"/>
      <c r="MIR4" s="80"/>
      <c r="MIS4" s="80"/>
      <c r="MIT4" s="80"/>
      <c r="MIU4" s="80"/>
      <c r="MIV4" s="80"/>
      <c r="MIW4" s="80"/>
      <c r="MIX4" s="80"/>
      <c r="MIY4" s="80"/>
      <c r="MIZ4" s="80"/>
      <c r="MJA4" s="80"/>
      <c r="MJB4" s="80"/>
      <c r="MJC4" s="80"/>
      <c r="MJD4" s="80"/>
      <c r="MJE4" s="80"/>
      <c r="MJF4" s="80"/>
      <c r="MJG4" s="80"/>
      <c r="MJH4" s="80"/>
      <c r="MJI4" s="80"/>
      <c r="MJJ4" s="80"/>
      <c r="MJK4" s="80"/>
      <c r="MJL4" s="80"/>
      <c r="MJM4" s="80"/>
      <c r="MJN4" s="80"/>
      <c r="MJO4" s="80"/>
      <c r="MJP4" s="80"/>
      <c r="MJQ4" s="80"/>
      <c r="MJR4" s="80"/>
      <c r="MJS4" s="80"/>
      <c r="MJT4" s="80"/>
      <c r="MJU4" s="80"/>
      <c r="MJV4" s="80"/>
      <c r="MJW4" s="80"/>
      <c r="MJX4" s="80"/>
      <c r="MJY4" s="80"/>
      <c r="MJZ4" s="80"/>
      <c r="MKA4" s="80"/>
      <c r="MKB4" s="80"/>
      <c r="MKC4" s="80"/>
      <c r="MKD4" s="80"/>
      <c r="MKE4" s="80"/>
      <c r="MKF4" s="80"/>
      <c r="MKG4" s="80"/>
      <c r="MKH4" s="80"/>
      <c r="MKI4" s="80"/>
      <c r="MKJ4" s="80"/>
      <c r="MKK4" s="80"/>
      <c r="MKL4" s="80"/>
      <c r="MKM4" s="80"/>
      <c r="MKN4" s="80"/>
      <c r="MKO4" s="80"/>
      <c r="MKP4" s="80"/>
      <c r="MKQ4" s="80"/>
      <c r="MKR4" s="80"/>
      <c r="MKS4" s="80"/>
      <c r="MKT4" s="80"/>
      <c r="MKU4" s="80"/>
      <c r="MKV4" s="80"/>
      <c r="MKW4" s="80"/>
      <c r="MKX4" s="80"/>
      <c r="MKY4" s="80"/>
      <c r="MKZ4" s="80"/>
      <c r="MLA4" s="80"/>
      <c r="MLB4" s="80"/>
      <c r="MLC4" s="80"/>
      <c r="MLD4" s="80"/>
      <c r="MLE4" s="80"/>
      <c r="MLF4" s="80"/>
      <c r="MLG4" s="80"/>
      <c r="MLH4" s="80"/>
      <c r="MLI4" s="80"/>
      <c r="MLJ4" s="80"/>
      <c r="MLK4" s="80"/>
      <c r="MLL4" s="80"/>
      <c r="MLM4" s="80"/>
      <c r="MLN4" s="80"/>
      <c r="MLO4" s="80"/>
      <c r="MLP4" s="80"/>
      <c r="MLQ4" s="80"/>
      <c r="MLR4" s="80"/>
      <c r="MLS4" s="80"/>
      <c r="MLT4" s="80"/>
      <c r="MLU4" s="80"/>
      <c r="MLV4" s="80"/>
      <c r="MLW4" s="80"/>
      <c r="MLX4" s="80"/>
      <c r="MLY4" s="80"/>
      <c r="MLZ4" s="80"/>
      <c r="MMA4" s="80"/>
      <c r="MMB4" s="80"/>
      <c r="MMC4" s="80"/>
      <c r="MMD4" s="80"/>
      <c r="MME4" s="80"/>
      <c r="MMF4" s="80"/>
      <c r="MMG4" s="80"/>
      <c r="MMH4" s="80"/>
      <c r="MMI4" s="80"/>
      <c r="MMJ4" s="80"/>
      <c r="MMK4" s="80"/>
      <c r="MML4" s="80"/>
      <c r="MMM4" s="80"/>
      <c r="MMN4" s="80"/>
      <c r="MMO4" s="80"/>
      <c r="MMP4" s="80"/>
      <c r="MMQ4" s="80"/>
      <c r="MMR4" s="80"/>
      <c r="MMS4" s="80"/>
      <c r="MMT4" s="80"/>
      <c r="MMU4" s="80"/>
      <c r="MMV4" s="80"/>
      <c r="MMW4" s="80"/>
      <c r="MMX4" s="80"/>
      <c r="MMY4" s="80"/>
      <c r="MMZ4" s="80"/>
      <c r="MNA4" s="80"/>
      <c r="MNB4" s="80"/>
      <c r="MNC4" s="80"/>
      <c r="MND4" s="80"/>
      <c r="MNE4" s="80"/>
      <c r="MNF4" s="80"/>
      <c r="MNG4" s="80"/>
      <c r="MNH4" s="80"/>
      <c r="MNI4" s="80"/>
      <c r="MNJ4" s="80"/>
      <c r="MNK4" s="80"/>
      <c r="MNL4" s="80"/>
      <c r="MNM4" s="80"/>
      <c r="MNN4" s="80"/>
      <c r="MNO4" s="80"/>
      <c r="MNP4" s="80"/>
      <c r="MNQ4" s="80"/>
      <c r="MNR4" s="80"/>
      <c r="MNS4" s="80"/>
      <c r="MNT4" s="80"/>
      <c r="MNU4" s="80"/>
      <c r="MNV4" s="80"/>
      <c r="MNW4" s="80"/>
      <c r="MNX4" s="80"/>
      <c r="MNY4" s="80"/>
      <c r="MNZ4" s="80"/>
      <c r="MOA4" s="80"/>
      <c r="MOB4" s="80"/>
      <c r="MOC4" s="80"/>
      <c r="MOD4" s="80"/>
      <c r="MOE4" s="80"/>
      <c r="MOF4" s="80"/>
      <c r="MOG4" s="80"/>
      <c r="MOH4" s="80"/>
      <c r="MOI4" s="80"/>
      <c r="MOJ4" s="80"/>
      <c r="MOK4" s="80"/>
      <c r="MOL4" s="80"/>
      <c r="MOM4" s="80"/>
      <c r="MON4" s="80"/>
      <c r="MOO4" s="80"/>
      <c r="MOP4" s="80"/>
      <c r="MOQ4" s="80"/>
      <c r="MOR4" s="80"/>
      <c r="MOS4" s="80"/>
      <c r="MOT4" s="80"/>
      <c r="MOU4" s="80"/>
      <c r="MOV4" s="80"/>
      <c r="MOW4" s="80"/>
      <c r="MOX4" s="80"/>
      <c r="MOY4" s="80"/>
      <c r="MOZ4" s="80"/>
      <c r="MPA4" s="80"/>
      <c r="MPB4" s="80"/>
      <c r="MPC4" s="80"/>
      <c r="MPD4" s="80"/>
      <c r="MPE4" s="80"/>
      <c r="MPF4" s="80"/>
      <c r="MPG4" s="80"/>
      <c r="MPH4" s="80"/>
      <c r="MPI4" s="80"/>
      <c r="MPJ4" s="80"/>
      <c r="MPK4" s="80"/>
      <c r="MPL4" s="80"/>
      <c r="MPM4" s="80"/>
      <c r="MPN4" s="80"/>
      <c r="MPO4" s="80"/>
      <c r="MPP4" s="80"/>
      <c r="MPQ4" s="80"/>
      <c r="MPR4" s="80"/>
      <c r="MPS4" s="80"/>
      <c r="MPT4" s="80"/>
      <c r="MPU4" s="80"/>
      <c r="MPV4" s="80"/>
      <c r="MPW4" s="80"/>
      <c r="MPX4" s="80"/>
      <c r="MPY4" s="80"/>
      <c r="MPZ4" s="80"/>
      <c r="MQA4" s="80"/>
      <c r="MQB4" s="80"/>
      <c r="MQC4" s="80"/>
      <c r="MQD4" s="80"/>
      <c r="MQE4" s="80"/>
      <c r="MQF4" s="80"/>
      <c r="MQG4" s="80"/>
      <c r="MQH4" s="80"/>
      <c r="MQI4" s="80"/>
      <c r="MQJ4" s="80"/>
      <c r="MQK4" s="80"/>
      <c r="MQL4" s="80"/>
      <c r="MQM4" s="80"/>
      <c r="MQN4" s="80"/>
      <c r="MQO4" s="80"/>
      <c r="MQP4" s="80"/>
      <c r="MQQ4" s="80"/>
      <c r="MQR4" s="80"/>
      <c r="MQS4" s="80"/>
      <c r="MQT4" s="80"/>
      <c r="MQU4" s="80"/>
      <c r="MQV4" s="80"/>
      <c r="MQW4" s="80"/>
      <c r="MQX4" s="80"/>
      <c r="MQY4" s="80"/>
      <c r="MQZ4" s="80"/>
      <c r="MRA4" s="80"/>
      <c r="MRB4" s="80"/>
      <c r="MRC4" s="80"/>
      <c r="MRD4" s="80"/>
      <c r="MRE4" s="80"/>
      <c r="MRF4" s="80"/>
      <c r="MRG4" s="80"/>
      <c r="MRH4" s="80"/>
      <c r="MRI4" s="80"/>
      <c r="MRJ4" s="80"/>
      <c r="MRK4" s="80"/>
      <c r="MRL4" s="80"/>
      <c r="MRM4" s="80"/>
      <c r="MRN4" s="80"/>
      <c r="MRO4" s="80"/>
      <c r="MRP4" s="80"/>
      <c r="MRQ4" s="80"/>
      <c r="MRR4" s="80"/>
      <c r="MRS4" s="80"/>
      <c r="MRT4" s="80"/>
      <c r="MRU4" s="80"/>
      <c r="MRV4" s="80"/>
      <c r="MRW4" s="80"/>
      <c r="MRX4" s="80"/>
      <c r="MRY4" s="80"/>
      <c r="MRZ4" s="80"/>
      <c r="MSA4" s="80"/>
      <c r="MSB4" s="80"/>
      <c r="MSC4" s="80"/>
      <c r="MSD4" s="80"/>
      <c r="MSE4" s="80"/>
      <c r="MSF4" s="80"/>
      <c r="MSG4" s="80"/>
      <c r="MSH4" s="80"/>
      <c r="MSI4" s="80"/>
      <c r="MSJ4" s="80"/>
      <c r="MSK4" s="80"/>
      <c r="MSL4" s="80"/>
      <c r="MSM4" s="80"/>
      <c r="MSN4" s="80"/>
      <c r="MSO4" s="80"/>
      <c r="MSP4" s="80"/>
      <c r="MSQ4" s="80"/>
      <c r="MSR4" s="80"/>
      <c r="MSS4" s="80"/>
      <c r="MST4" s="80"/>
      <c r="MSU4" s="80"/>
      <c r="MSV4" s="80"/>
      <c r="MSW4" s="80"/>
      <c r="MSX4" s="80"/>
      <c r="MSY4" s="80"/>
      <c r="MSZ4" s="80"/>
      <c r="MTA4" s="80"/>
      <c r="MTB4" s="80"/>
      <c r="MTC4" s="80"/>
      <c r="MTD4" s="80"/>
      <c r="MTE4" s="80"/>
      <c r="MTF4" s="80"/>
      <c r="MTG4" s="80"/>
      <c r="MTH4" s="80"/>
      <c r="MTI4" s="80"/>
      <c r="MTJ4" s="80"/>
      <c r="MTK4" s="80"/>
      <c r="MTL4" s="80"/>
      <c r="MTM4" s="80"/>
      <c r="MTN4" s="80"/>
      <c r="MTO4" s="80"/>
      <c r="MTP4" s="80"/>
      <c r="MTQ4" s="80"/>
      <c r="MTR4" s="80"/>
      <c r="MTS4" s="80"/>
      <c r="MTT4" s="80"/>
      <c r="MTU4" s="80"/>
      <c r="MTV4" s="80"/>
      <c r="MTW4" s="80"/>
      <c r="MTX4" s="80"/>
      <c r="MTY4" s="80"/>
      <c r="MTZ4" s="80"/>
      <c r="MUA4" s="80"/>
      <c r="MUB4" s="80"/>
      <c r="MUC4" s="80"/>
      <c r="MUD4" s="80"/>
      <c r="MUE4" s="80"/>
      <c r="MUF4" s="80"/>
      <c r="MUG4" s="80"/>
      <c r="MUH4" s="80"/>
      <c r="MUI4" s="80"/>
      <c r="MUJ4" s="80"/>
      <c r="MUK4" s="80"/>
      <c r="MUL4" s="80"/>
      <c r="MUM4" s="80"/>
      <c r="MUN4" s="80"/>
      <c r="MUO4" s="80"/>
      <c r="MUP4" s="80"/>
      <c r="MUQ4" s="80"/>
      <c r="MUR4" s="80"/>
      <c r="MUS4" s="80"/>
      <c r="MUT4" s="80"/>
      <c r="MUU4" s="80"/>
      <c r="MUV4" s="80"/>
      <c r="MUW4" s="80"/>
      <c r="MUX4" s="80"/>
      <c r="MUY4" s="80"/>
      <c r="MUZ4" s="80"/>
      <c r="MVA4" s="80"/>
      <c r="MVB4" s="80"/>
      <c r="MVC4" s="80"/>
      <c r="MVD4" s="80"/>
      <c r="MVE4" s="80"/>
      <c r="MVF4" s="80"/>
      <c r="MVG4" s="80"/>
      <c r="MVH4" s="80"/>
      <c r="MVI4" s="80"/>
      <c r="MVJ4" s="80"/>
      <c r="MVK4" s="80"/>
      <c r="MVL4" s="80"/>
      <c r="MVM4" s="80"/>
      <c r="MVN4" s="80"/>
      <c r="MVO4" s="80"/>
      <c r="MVP4" s="80"/>
      <c r="MVQ4" s="80"/>
      <c r="MVR4" s="80"/>
      <c r="MVS4" s="80"/>
      <c r="MVT4" s="80"/>
      <c r="MVU4" s="80"/>
      <c r="MVV4" s="80"/>
      <c r="MVW4" s="80"/>
      <c r="MVX4" s="80"/>
      <c r="MVY4" s="80"/>
      <c r="MVZ4" s="80"/>
      <c r="MWA4" s="80"/>
      <c r="MWB4" s="80"/>
      <c r="MWC4" s="80"/>
      <c r="MWD4" s="80"/>
      <c r="MWE4" s="80"/>
      <c r="MWF4" s="80"/>
      <c r="MWG4" s="80"/>
      <c r="MWH4" s="80"/>
      <c r="MWI4" s="80"/>
      <c r="MWJ4" s="80"/>
      <c r="MWK4" s="80"/>
      <c r="MWL4" s="80"/>
      <c r="MWM4" s="80"/>
      <c r="MWN4" s="80"/>
      <c r="MWO4" s="80"/>
      <c r="MWP4" s="80"/>
      <c r="MWQ4" s="80"/>
      <c r="MWR4" s="80"/>
      <c r="MWS4" s="80"/>
      <c r="MWT4" s="80"/>
      <c r="MWU4" s="80"/>
      <c r="MWV4" s="80"/>
      <c r="MWW4" s="80"/>
      <c r="MWX4" s="80"/>
      <c r="MWY4" s="80"/>
      <c r="MWZ4" s="80"/>
      <c r="MXA4" s="80"/>
      <c r="MXB4" s="80"/>
      <c r="MXC4" s="80"/>
      <c r="MXD4" s="80"/>
      <c r="MXE4" s="80"/>
      <c r="MXF4" s="80"/>
      <c r="MXG4" s="80"/>
      <c r="MXH4" s="80"/>
      <c r="MXI4" s="80"/>
      <c r="MXJ4" s="80"/>
      <c r="MXK4" s="80"/>
      <c r="MXL4" s="80"/>
      <c r="MXM4" s="80"/>
      <c r="MXN4" s="80"/>
      <c r="MXO4" s="80"/>
      <c r="MXP4" s="80"/>
      <c r="MXQ4" s="80"/>
      <c r="MXR4" s="80"/>
      <c r="MXS4" s="80"/>
      <c r="MXT4" s="80"/>
      <c r="MXU4" s="80"/>
      <c r="MXV4" s="80"/>
      <c r="MXW4" s="80"/>
      <c r="MXX4" s="80"/>
      <c r="MXY4" s="80"/>
      <c r="MXZ4" s="80"/>
      <c r="MYA4" s="80"/>
      <c r="MYB4" s="80"/>
      <c r="MYC4" s="80"/>
      <c r="MYD4" s="80"/>
      <c r="MYE4" s="80"/>
      <c r="MYF4" s="80"/>
      <c r="MYG4" s="80"/>
      <c r="MYH4" s="80"/>
      <c r="MYI4" s="80"/>
      <c r="MYJ4" s="80"/>
      <c r="MYK4" s="80"/>
      <c r="MYL4" s="80"/>
      <c r="MYM4" s="80"/>
      <c r="MYN4" s="80"/>
      <c r="MYO4" s="80"/>
      <c r="MYP4" s="80"/>
      <c r="MYQ4" s="80"/>
      <c r="MYR4" s="80"/>
      <c r="MYS4" s="80"/>
      <c r="MYT4" s="80"/>
      <c r="MYU4" s="80"/>
      <c r="MYV4" s="80"/>
      <c r="MYW4" s="80"/>
      <c r="MYX4" s="80"/>
      <c r="MYY4" s="80"/>
      <c r="MYZ4" s="80"/>
      <c r="MZA4" s="80"/>
      <c r="MZB4" s="80"/>
      <c r="MZC4" s="80"/>
      <c r="MZD4" s="80"/>
      <c r="MZE4" s="80"/>
      <c r="MZF4" s="80"/>
      <c r="MZG4" s="80"/>
      <c r="MZH4" s="80"/>
      <c r="MZI4" s="80"/>
      <c r="MZJ4" s="80"/>
      <c r="MZK4" s="80"/>
      <c r="MZL4" s="80"/>
      <c r="MZM4" s="80"/>
      <c r="MZN4" s="80"/>
      <c r="MZO4" s="80"/>
      <c r="MZP4" s="80"/>
      <c r="MZQ4" s="80"/>
      <c r="MZR4" s="80"/>
      <c r="MZS4" s="80"/>
      <c r="MZT4" s="80"/>
      <c r="MZU4" s="80"/>
      <c r="MZV4" s="80"/>
      <c r="MZW4" s="80"/>
      <c r="MZX4" s="80"/>
      <c r="MZY4" s="80"/>
      <c r="MZZ4" s="80"/>
      <c r="NAA4" s="80"/>
      <c r="NAB4" s="80"/>
      <c r="NAC4" s="80"/>
      <c r="NAD4" s="80"/>
      <c r="NAE4" s="80"/>
      <c r="NAF4" s="80"/>
      <c r="NAG4" s="80"/>
      <c r="NAH4" s="80"/>
      <c r="NAI4" s="80"/>
      <c r="NAJ4" s="80"/>
      <c r="NAK4" s="80"/>
      <c r="NAL4" s="80"/>
      <c r="NAM4" s="80"/>
      <c r="NAN4" s="80"/>
      <c r="NAO4" s="80"/>
      <c r="NAP4" s="80"/>
      <c r="NAQ4" s="80"/>
      <c r="NAR4" s="80"/>
      <c r="NAS4" s="80"/>
      <c r="NAT4" s="80"/>
      <c r="NAU4" s="80"/>
      <c r="NAV4" s="80"/>
      <c r="NAW4" s="80"/>
      <c r="NAX4" s="80"/>
      <c r="NAY4" s="80"/>
      <c r="NAZ4" s="80"/>
      <c r="NBA4" s="80"/>
      <c r="NBB4" s="80"/>
      <c r="NBC4" s="80"/>
      <c r="NBD4" s="80"/>
      <c r="NBE4" s="80"/>
      <c r="NBF4" s="80"/>
      <c r="NBG4" s="80"/>
      <c r="NBH4" s="80"/>
      <c r="NBI4" s="80"/>
      <c r="NBJ4" s="80"/>
      <c r="NBK4" s="80"/>
      <c r="NBL4" s="80"/>
      <c r="NBM4" s="80"/>
      <c r="NBN4" s="80"/>
      <c r="NBO4" s="80"/>
      <c r="NBP4" s="80"/>
      <c r="NBQ4" s="80"/>
      <c r="NBR4" s="80"/>
      <c r="NBS4" s="80"/>
      <c r="NBT4" s="80"/>
      <c r="NBU4" s="80"/>
      <c r="NBV4" s="80"/>
      <c r="NBW4" s="80"/>
      <c r="NBX4" s="80"/>
      <c r="NBY4" s="80"/>
      <c r="NBZ4" s="80"/>
      <c r="NCA4" s="80"/>
      <c r="NCB4" s="80"/>
      <c r="NCC4" s="80"/>
      <c r="NCD4" s="80"/>
      <c r="NCE4" s="80"/>
      <c r="NCF4" s="80"/>
      <c r="NCG4" s="80"/>
      <c r="NCH4" s="80"/>
      <c r="NCI4" s="80"/>
      <c r="NCJ4" s="80"/>
      <c r="NCK4" s="80"/>
      <c r="NCL4" s="80"/>
      <c r="NCM4" s="80"/>
      <c r="NCN4" s="80"/>
      <c r="NCO4" s="80"/>
      <c r="NCP4" s="80"/>
      <c r="NCQ4" s="80"/>
      <c r="NCR4" s="80"/>
      <c r="NCS4" s="80"/>
      <c r="NCT4" s="80"/>
      <c r="NCU4" s="80"/>
      <c r="NCV4" s="80"/>
      <c r="NCW4" s="80"/>
      <c r="NCX4" s="80"/>
      <c r="NCY4" s="80"/>
      <c r="NCZ4" s="80"/>
      <c r="NDA4" s="80"/>
      <c r="NDB4" s="80"/>
      <c r="NDC4" s="80"/>
      <c r="NDD4" s="80"/>
      <c r="NDE4" s="80"/>
      <c r="NDF4" s="80"/>
      <c r="NDG4" s="80"/>
      <c r="NDH4" s="80"/>
      <c r="NDI4" s="80"/>
      <c r="NDJ4" s="80"/>
      <c r="NDK4" s="80"/>
      <c r="NDL4" s="80"/>
      <c r="NDM4" s="80"/>
      <c r="NDN4" s="80"/>
      <c r="NDO4" s="80"/>
      <c r="NDP4" s="80"/>
      <c r="NDQ4" s="80"/>
      <c r="NDR4" s="80"/>
      <c r="NDS4" s="80"/>
      <c r="NDT4" s="80"/>
      <c r="NDU4" s="80"/>
      <c r="NDV4" s="80"/>
      <c r="NDW4" s="80"/>
      <c r="NDX4" s="80"/>
      <c r="NDY4" s="80"/>
      <c r="NDZ4" s="80"/>
      <c r="NEA4" s="80"/>
      <c r="NEB4" s="80"/>
      <c r="NEC4" s="80"/>
      <c r="NED4" s="80"/>
      <c r="NEE4" s="80"/>
      <c r="NEF4" s="80"/>
      <c r="NEG4" s="80"/>
      <c r="NEH4" s="80"/>
      <c r="NEI4" s="80"/>
      <c r="NEJ4" s="80"/>
      <c r="NEK4" s="80"/>
      <c r="NEL4" s="80"/>
      <c r="NEM4" s="80"/>
      <c r="NEN4" s="80"/>
      <c r="NEO4" s="80"/>
      <c r="NEP4" s="80"/>
      <c r="NEQ4" s="80"/>
      <c r="NER4" s="80"/>
      <c r="NES4" s="80"/>
      <c r="NET4" s="80"/>
      <c r="NEU4" s="80"/>
      <c r="NEV4" s="80"/>
      <c r="NEW4" s="80"/>
      <c r="NEX4" s="80"/>
      <c r="NEY4" s="80"/>
      <c r="NEZ4" s="80"/>
      <c r="NFA4" s="80"/>
      <c r="NFB4" s="80"/>
      <c r="NFC4" s="80"/>
      <c r="NFD4" s="80"/>
      <c r="NFE4" s="80"/>
      <c r="NFF4" s="80"/>
      <c r="NFG4" s="80"/>
      <c r="NFH4" s="80"/>
      <c r="NFI4" s="80"/>
      <c r="NFJ4" s="80"/>
      <c r="NFK4" s="80"/>
      <c r="NFL4" s="80"/>
      <c r="NFM4" s="80"/>
      <c r="NFN4" s="80"/>
      <c r="NFO4" s="80"/>
      <c r="NFP4" s="80"/>
      <c r="NFQ4" s="80"/>
      <c r="NFR4" s="80"/>
      <c r="NFS4" s="80"/>
      <c r="NFT4" s="80"/>
      <c r="NFU4" s="80"/>
      <c r="NFV4" s="80"/>
      <c r="NFW4" s="80"/>
      <c r="NFX4" s="80"/>
      <c r="NFY4" s="80"/>
      <c r="NFZ4" s="80"/>
      <c r="NGA4" s="80"/>
      <c r="NGB4" s="80"/>
      <c r="NGC4" s="80"/>
      <c r="NGD4" s="80"/>
      <c r="NGE4" s="80"/>
      <c r="NGF4" s="80"/>
      <c r="NGG4" s="80"/>
      <c r="NGH4" s="80"/>
      <c r="NGI4" s="80"/>
      <c r="NGJ4" s="80"/>
      <c r="NGK4" s="80"/>
      <c r="NGL4" s="80"/>
      <c r="NGM4" s="80"/>
      <c r="NGN4" s="80"/>
      <c r="NGO4" s="80"/>
      <c r="NGP4" s="80"/>
      <c r="NGQ4" s="80"/>
      <c r="NGR4" s="80"/>
      <c r="NGS4" s="80"/>
      <c r="NGT4" s="80"/>
      <c r="NGU4" s="80"/>
      <c r="NGV4" s="80"/>
      <c r="NGW4" s="80"/>
      <c r="NGX4" s="80"/>
      <c r="NGY4" s="80"/>
      <c r="NGZ4" s="80"/>
      <c r="NHA4" s="80"/>
      <c r="NHB4" s="80"/>
      <c r="NHC4" s="80"/>
      <c r="NHD4" s="80"/>
      <c r="NHE4" s="80"/>
      <c r="NHF4" s="80"/>
      <c r="NHG4" s="80"/>
      <c r="NHH4" s="80"/>
      <c r="NHI4" s="80"/>
      <c r="NHJ4" s="80"/>
      <c r="NHK4" s="80"/>
      <c r="NHL4" s="80"/>
      <c r="NHM4" s="80"/>
      <c r="NHN4" s="80"/>
      <c r="NHO4" s="80"/>
      <c r="NHP4" s="80"/>
      <c r="NHQ4" s="80"/>
      <c r="NHR4" s="80"/>
      <c r="NHS4" s="80"/>
      <c r="NHT4" s="80"/>
      <c r="NHU4" s="80"/>
      <c r="NHV4" s="80"/>
      <c r="NHW4" s="80"/>
      <c r="NHX4" s="80"/>
      <c r="NHY4" s="80"/>
      <c r="NHZ4" s="80"/>
      <c r="NIA4" s="80"/>
      <c r="NIB4" s="80"/>
      <c r="NIC4" s="80"/>
      <c r="NID4" s="80"/>
      <c r="NIE4" s="80"/>
      <c r="NIF4" s="80"/>
      <c r="NIG4" s="80"/>
      <c r="NIH4" s="80"/>
      <c r="NII4" s="80"/>
      <c r="NIJ4" s="80"/>
      <c r="NIK4" s="80"/>
      <c r="NIL4" s="80"/>
      <c r="NIM4" s="80"/>
      <c r="NIN4" s="80"/>
      <c r="NIO4" s="80"/>
      <c r="NIP4" s="80"/>
      <c r="NIQ4" s="80"/>
      <c r="NIR4" s="80"/>
      <c r="NIS4" s="80"/>
      <c r="NIT4" s="80"/>
      <c r="NIU4" s="80"/>
      <c r="NIV4" s="80"/>
      <c r="NIW4" s="80"/>
      <c r="NIX4" s="80"/>
      <c r="NIY4" s="80"/>
      <c r="NIZ4" s="80"/>
      <c r="NJA4" s="80"/>
      <c r="NJB4" s="80"/>
      <c r="NJC4" s="80"/>
      <c r="NJD4" s="80"/>
      <c r="NJE4" s="80"/>
      <c r="NJF4" s="80"/>
      <c r="NJG4" s="80"/>
      <c r="NJH4" s="80"/>
      <c r="NJI4" s="80"/>
      <c r="NJJ4" s="80"/>
      <c r="NJK4" s="80"/>
      <c r="NJL4" s="80"/>
      <c r="NJM4" s="80"/>
      <c r="NJN4" s="80"/>
      <c r="NJO4" s="80"/>
      <c r="NJP4" s="80"/>
      <c r="NJQ4" s="80"/>
      <c r="NJR4" s="80"/>
      <c r="NJS4" s="80"/>
      <c r="NJT4" s="80"/>
      <c r="NJU4" s="80"/>
      <c r="NJV4" s="80"/>
      <c r="NJW4" s="80"/>
      <c r="NJX4" s="80"/>
      <c r="NJY4" s="80"/>
      <c r="NJZ4" s="80"/>
      <c r="NKA4" s="80"/>
      <c r="NKB4" s="80"/>
      <c r="NKC4" s="80"/>
      <c r="NKD4" s="80"/>
      <c r="NKE4" s="80"/>
      <c r="NKF4" s="80"/>
      <c r="NKG4" s="80"/>
      <c r="NKH4" s="80"/>
      <c r="NKI4" s="80"/>
      <c r="NKJ4" s="80"/>
      <c r="NKK4" s="80"/>
      <c r="NKL4" s="80"/>
      <c r="NKM4" s="80"/>
      <c r="NKN4" s="80"/>
      <c r="NKO4" s="80"/>
      <c r="NKP4" s="80"/>
      <c r="NKQ4" s="80"/>
      <c r="NKR4" s="80"/>
      <c r="NKS4" s="80"/>
      <c r="NKT4" s="80"/>
      <c r="NKU4" s="80"/>
      <c r="NKV4" s="80"/>
      <c r="NKW4" s="80"/>
      <c r="NKX4" s="80"/>
      <c r="NKY4" s="80"/>
      <c r="NKZ4" s="80"/>
      <c r="NLA4" s="80"/>
      <c r="NLB4" s="80"/>
      <c r="NLC4" s="80"/>
      <c r="NLD4" s="80"/>
      <c r="NLE4" s="80"/>
      <c r="NLF4" s="80"/>
      <c r="NLG4" s="80"/>
      <c r="NLH4" s="80"/>
      <c r="NLI4" s="80"/>
      <c r="NLJ4" s="80"/>
      <c r="NLK4" s="80"/>
      <c r="NLL4" s="80"/>
      <c r="NLM4" s="80"/>
      <c r="NLN4" s="80"/>
      <c r="NLO4" s="80"/>
      <c r="NLP4" s="80"/>
      <c r="NLQ4" s="80"/>
      <c r="NLR4" s="80"/>
      <c r="NLS4" s="80"/>
      <c r="NLT4" s="80"/>
      <c r="NLU4" s="80"/>
      <c r="NLV4" s="80"/>
      <c r="NLW4" s="80"/>
      <c r="NLX4" s="80"/>
      <c r="NLY4" s="80"/>
      <c r="NLZ4" s="80"/>
      <c r="NMA4" s="80"/>
      <c r="NMB4" s="80"/>
      <c r="NMC4" s="80"/>
      <c r="NMD4" s="80"/>
      <c r="NME4" s="80"/>
      <c r="NMF4" s="80"/>
      <c r="NMG4" s="80"/>
      <c r="NMH4" s="80"/>
      <c r="NMI4" s="80"/>
      <c r="NMJ4" s="80"/>
      <c r="NMK4" s="80"/>
      <c r="NML4" s="80"/>
      <c r="NMM4" s="80"/>
      <c r="NMN4" s="80"/>
      <c r="NMO4" s="80"/>
      <c r="NMP4" s="80"/>
      <c r="NMQ4" s="80"/>
      <c r="NMR4" s="80"/>
      <c r="NMS4" s="80"/>
      <c r="NMT4" s="80"/>
      <c r="NMU4" s="80"/>
      <c r="NMV4" s="80"/>
      <c r="NMW4" s="80"/>
      <c r="NMX4" s="80"/>
      <c r="NMY4" s="80"/>
      <c r="NMZ4" s="80"/>
      <c r="NNA4" s="80"/>
      <c r="NNB4" s="80"/>
      <c r="NNC4" s="80"/>
      <c r="NND4" s="80"/>
      <c r="NNE4" s="80"/>
      <c r="NNF4" s="80"/>
      <c r="NNG4" s="80"/>
      <c r="NNH4" s="80"/>
      <c r="NNI4" s="80"/>
      <c r="NNJ4" s="80"/>
      <c r="NNK4" s="80"/>
      <c r="NNL4" s="80"/>
      <c r="NNM4" s="80"/>
      <c r="NNN4" s="80"/>
      <c r="NNO4" s="80"/>
      <c r="NNP4" s="80"/>
      <c r="NNQ4" s="80"/>
      <c r="NNR4" s="80"/>
      <c r="NNS4" s="80"/>
      <c r="NNT4" s="80"/>
      <c r="NNU4" s="80"/>
      <c r="NNV4" s="80"/>
      <c r="NNW4" s="80"/>
      <c r="NNX4" s="80"/>
      <c r="NNY4" s="80"/>
      <c r="NNZ4" s="80"/>
      <c r="NOA4" s="80"/>
      <c r="NOB4" s="80"/>
      <c r="NOC4" s="80"/>
      <c r="NOD4" s="80"/>
      <c r="NOE4" s="80"/>
      <c r="NOF4" s="80"/>
      <c r="NOG4" s="80"/>
      <c r="NOH4" s="80"/>
      <c r="NOI4" s="80"/>
      <c r="NOJ4" s="80"/>
      <c r="NOK4" s="80"/>
      <c r="NOL4" s="80"/>
      <c r="NOM4" s="80"/>
      <c r="NON4" s="80"/>
      <c r="NOO4" s="80"/>
      <c r="NOP4" s="80"/>
      <c r="NOQ4" s="80"/>
      <c r="NOR4" s="80"/>
      <c r="NOS4" s="80"/>
      <c r="NOT4" s="80"/>
      <c r="NOU4" s="80"/>
      <c r="NOV4" s="80"/>
      <c r="NOW4" s="80"/>
      <c r="NOX4" s="80"/>
      <c r="NOY4" s="80"/>
      <c r="NOZ4" s="80"/>
      <c r="NPA4" s="80"/>
      <c r="NPB4" s="80"/>
      <c r="NPC4" s="80"/>
      <c r="NPD4" s="80"/>
      <c r="NPE4" s="80"/>
      <c r="NPF4" s="80"/>
      <c r="NPG4" s="80"/>
      <c r="NPH4" s="80"/>
      <c r="NPI4" s="80"/>
      <c r="NPJ4" s="80"/>
      <c r="NPK4" s="80"/>
      <c r="NPL4" s="80"/>
      <c r="NPM4" s="80"/>
      <c r="NPN4" s="80"/>
      <c r="NPO4" s="80"/>
      <c r="NPP4" s="80"/>
      <c r="NPQ4" s="80"/>
      <c r="NPR4" s="80"/>
      <c r="NPS4" s="80"/>
      <c r="NPT4" s="80"/>
      <c r="NPU4" s="80"/>
      <c r="NPV4" s="80"/>
      <c r="NPW4" s="80"/>
      <c r="NPX4" s="80"/>
      <c r="NPY4" s="80"/>
      <c r="NPZ4" s="80"/>
      <c r="NQA4" s="80"/>
      <c r="NQB4" s="80"/>
      <c r="NQC4" s="80"/>
      <c r="NQD4" s="80"/>
      <c r="NQE4" s="80"/>
      <c r="NQF4" s="80"/>
      <c r="NQG4" s="80"/>
      <c r="NQH4" s="80"/>
      <c r="NQI4" s="80"/>
      <c r="NQJ4" s="80"/>
      <c r="NQK4" s="80"/>
      <c r="NQL4" s="80"/>
      <c r="NQM4" s="80"/>
      <c r="NQN4" s="80"/>
      <c r="NQO4" s="80"/>
      <c r="NQP4" s="80"/>
      <c r="NQQ4" s="80"/>
      <c r="NQR4" s="80"/>
      <c r="NQS4" s="80"/>
      <c r="NQT4" s="80"/>
      <c r="NQU4" s="80"/>
      <c r="NQV4" s="80"/>
      <c r="NQW4" s="80"/>
      <c r="NQX4" s="80"/>
      <c r="NQY4" s="80"/>
      <c r="NQZ4" s="80"/>
      <c r="NRA4" s="80"/>
      <c r="NRB4" s="80"/>
      <c r="NRC4" s="80"/>
      <c r="NRD4" s="80"/>
      <c r="NRE4" s="80"/>
      <c r="NRF4" s="80"/>
      <c r="NRG4" s="80"/>
      <c r="NRH4" s="80"/>
      <c r="NRI4" s="80"/>
      <c r="NRJ4" s="80"/>
      <c r="NRK4" s="80"/>
      <c r="NRL4" s="80"/>
      <c r="NRM4" s="80"/>
      <c r="NRN4" s="80"/>
      <c r="NRO4" s="80"/>
      <c r="NRP4" s="80"/>
      <c r="NRQ4" s="80"/>
      <c r="NRR4" s="80"/>
      <c r="NRS4" s="80"/>
      <c r="NRT4" s="80"/>
      <c r="NRU4" s="80"/>
      <c r="NRV4" s="80"/>
      <c r="NRW4" s="80"/>
      <c r="NRX4" s="80"/>
      <c r="NRY4" s="80"/>
      <c r="NRZ4" s="80"/>
      <c r="NSA4" s="80"/>
      <c r="NSB4" s="80"/>
      <c r="NSC4" s="80"/>
      <c r="NSD4" s="80"/>
      <c r="NSE4" s="80"/>
      <c r="NSF4" s="80"/>
      <c r="NSG4" s="80"/>
      <c r="NSH4" s="80"/>
      <c r="NSI4" s="80"/>
      <c r="NSJ4" s="80"/>
      <c r="NSK4" s="80"/>
      <c r="NSL4" s="80"/>
      <c r="NSM4" s="80"/>
      <c r="NSN4" s="80"/>
      <c r="NSO4" s="80"/>
      <c r="NSP4" s="80"/>
      <c r="NSQ4" s="80"/>
      <c r="NSR4" s="80"/>
      <c r="NSS4" s="80"/>
      <c r="NST4" s="80"/>
      <c r="NSU4" s="80"/>
      <c r="NSV4" s="80"/>
      <c r="NSW4" s="80"/>
      <c r="NSX4" s="80"/>
      <c r="NSY4" s="80"/>
      <c r="NSZ4" s="80"/>
      <c r="NTA4" s="80"/>
      <c r="NTB4" s="80"/>
      <c r="NTC4" s="80"/>
      <c r="NTD4" s="80"/>
      <c r="NTE4" s="80"/>
      <c r="NTF4" s="80"/>
      <c r="NTG4" s="80"/>
      <c r="NTH4" s="80"/>
      <c r="NTI4" s="80"/>
      <c r="NTJ4" s="80"/>
      <c r="NTK4" s="80"/>
      <c r="NTL4" s="80"/>
      <c r="NTM4" s="80"/>
      <c r="NTN4" s="80"/>
      <c r="NTO4" s="80"/>
      <c r="NTP4" s="80"/>
      <c r="NTQ4" s="80"/>
      <c r="NTR4" s="80"/>
      <c r="NTS4" s="80"/>
      <c r="NTT4" s="80"/>
      <c r="NTU4" s="80"/>
      <c r="NTV4" s="80"/>
      <c r="NTW4" s="80"/>
      <c r="NTX4" s="80"/>
      <c r="NTY4" s="80"/>
      <c r="NTZ4" s="80"/>
      <c r="NUA4" s="80"/>
      <c r="NUB4" s="80"/>
      <c r="NUC4" s="80"/>
      <c r="NUD4" s="80"/>
      <c r="NUE4" s="80"/>
      <c r="NUF4" s="80"/>
      <c r="NUG4" s="80"/>
      <c r="NUH4" s="80"/>
      <c r="NUI4" s="80"/>
      <c r="NUJ4" s="80"/>
      <c r="NUK4" s="80"/>
      <c r="NUL4" s="80"/>
      <c r="NUM4" s="80"/>
      <c r="NUN4" s="80"/>
      <c r="NUO4" s="80"/>
      <c r="NUP4" s="80"/>
      <c r="NUQ4" s="80"/>
      <c r="NUR4" s="80"/>
      <c r="NUS4" s="80"/>
      <c r="NUT4" s="80"/>
      <c r="NUU4" s="80"/>
      <c r="NUV4" s="80"/>
      <c r="NUW4" s="80"/>
      <c r="NUX4" s="80"/>
      <c r="NUY4" s="80"/>
      <c r="NUZ4" s="80"/>
      <c r="NVA4" s="80"/>
      <c r="NVB4" s="80"/>
      <c r="NVC4" s="80"/>
      <c r="NVD4" s="80"/>
      <c r="NVE4" s="80"/>
      <c r="NVF4" s="80"/>
      <c r="NVG4" s="80"/>
      <c r="NVH4" s="80"/>
      <c r="NVI4" s="80"/>
      <c r="NVJ4" s="80"/>
      <c r="NVK4" s="80"/>
      <c r="NVL4" s="80"/>
      <c r="NVM4" s="80"/>
      <c r="NVN4" s="80"/>
      <c r="NVO4" s="80"/>
      <c r="NVP4" s="80"/>
      <c r="NVQ4" s="80"/>
      <c r="NVR4" s="80"/>
      <c r="NVS4" s="80"/>
      <c r="NVT4" s="80"/>
      <c r="NVU4" s="80"/>
      <c r="NVV4" s="80"/>
      <c r="NVW4" s="80"/>
      <c r="NVX4" s="80"/>
      <c r="NVY4" s="80"/>
      <c r="NVZ4" s="80"/>
      <c r="NWA4" s="80"/>
      <c r="NWB4" s="80"/>
      <c r="NWC4" s="80"/>
      <c r="NWD4" s="80"/>
      <c r="NWE4" s="80"/>
      <c r="NWF4" s="80"/>
      <c r="NWG4" s="80"/>
      <c r="NWH4" s="80"/>
      <c r="NWI4" s="80"/>
      <c r="NWJ4" s="80"/>
      <c r="NWK4" s="80"/>
      <c r="NWL4" s="80"/>
      <c r="NWM4" s="80"/>
      <c r="NWN4" s="80"/>
      <c r="NWO4" s="80"/>
      <c r="NWP4" s="80"/>
      <c r="NWQ4" s="80"/>
      <c r="NWR4" s="80"/>
      <c r="NWS4" s="80"/>
      <c r="NWT4" s="80"/>
      <c r="NWU4" s="80"/>
      <c r="NWV4" s="80"/>
      <c r="NWW4" s="80"/>
      <c r="NWX4" s="80"/>
      <c r="NWY4" s="80"/>
      <c r="NWZ4" s="80"/>
      <c r="NXA4" s="80"/>
      <c r="NXB4" s="80"/>
      <c r="NXC4" s="80"/>
      <c r="NXD4" s="80"/>
      <c r="NXE4" s="80"/>
      <c r="NXF4" s="80"/>
      <c r="NXG4" s="80"/>
      <c r="NXH4" s="80"/>
      <c r="NXI4" s="80"/>
      <c r="NXJ4" s="80"/>
      <c r="NXK4" s="80"/>
      <c r="NXL4" s="80"/>
      <c r="NXM4" s="80"/>
      <c r="NXN4" s="80"/>
      <c r="NXO4" s="80"/>
      <c r="NXP4" s="80"/>
      <c r="NXQ4" s="80"/>
      <c r="NXR4" s="80"/>
      <c r="NXS4" s="80"/>
      <c r="NXT4" s="80"/>
      <c r="NXU4" s="80"/>
      <c r="NXV4" s="80"/>
      <c r="NXW4" s="80"/>
      <c r="NXX4" s="80"/>
      <c r="NXY4" s="80"/>
      <c r="NXZ4" s="80"/>
      <c r="NYA4" s="80"/>
      <c r="NYB4" s="80"/>
      <c r="NYC4" s="80"/>
      <c r="NYD4" s="80"/>
      <c r="NYE4" s="80"/>
      <c r="NYF4" s="80"/>
      <c r="NYG4" s="80"/>
      <c r="NYH4" s="80"/>
      <c r="NYI4" s="80"/>
      <c r="NYJ4" s="80"/>
      <c r="NYK4" s="80"/>
      <c r="NYL4" s="80"/>
      <c r="NYM4" s="80"/>
      <c r="NYN4" s="80"/>
      <c r="NYO4" s="80"/>
      <c r="NYP4" s="80"/>
      <c r="NYQ4" s="80"/>
      <c r="NYR4" s="80"/>
      <c r="NYS4" s="80"/>
      <c r="NYT4" s="80"/>
      <c r="NYU4" s="80"/>
      <c r="NYV4" s="80"/>
      <c r="NYW4" s="80"/>
      <c r="NYX4" s="80"/>
      <c r="NYY4" s="80"/>
      <c r="NYZ4" s="80"/>
      <c r="NZA4" s="80"/>
      <c r="NZB4" s="80"/>
      <c r="NZC4" s="80"/>
      <c r="NZD4" s="80"/>
      <c r="NZE4" s="80"/>
      <c r="NZF4" s="80"/>
      <c r="NZG4" s="80"/>
      <c r="NZH4" s="80"/>
      <c r="NZI4" s="80"/>
      <c r="NZJ4" s="80"/>
      <c r="NZK4" s="80"/>
      <c r="NZL4" s="80"/>
      <c r="NZM4" s="80"/>
      <c r="NZN4" s="80"/>
      <c r="NZO4" s="80"/>
      <c r="NZP4" s="80"/>
      <c r="NZQ4" s="80"/>
      <c r="NZR4" s="80"/>
      <c r="NZS4" s="80"/>
      <c r="NZT4" s="80"/>
      <c r="NZU4" s="80"/>
      <c r="NZV4" s="80"/>
      <c r="NZW4" s="80"/>
      <c r="NZX4" s="80"/>
      <c r="NZY4" s="80"/>
      <c r="NZZ4" s="80"/>
      <c r="OAA4" s="80"/>
      <c r="OAB4" s="80"/>
      <c r="OAC4" s="80"/>
      <c r="OAD4" s="80"/>
      <c r="OAE4" s="80"/>
      <c r="OAF4" s="80"/>
      <c r="OAG4" s="80"/>
      <c r="OAH4" s="80"/>
      <c r="OAI4" s="80"/>
      <c r="OAJ4" s="80"/>
      <c r="OAK4" s="80"/>
      <c r="OAL4" s="80"/>
      <c r="OAM4" s="80"/>
      <c r="OAN4" s="80"/>
      <c r="OAO4" s="80"/>
      <c r="OAP4" s="80"/>
      <c r="OAQ4" s="80"/>
      <c r="OAR4" s="80"/>
      <c r="OAS4" s="80"/>
      <c r="OAT4" s="80"/>
      <c r="OAU4" s="80"/>
      <c r="OAV4" s="80"/>
      <c r="OAW4" s="80"/>
      <c r="OAX4" s="80"/>
      <c r="OAY4" s="80"/>
      <c r="OAZ4" s="80"/>
      <c r="OBA4" s="80"/>
      <c r="OBB4" s="80"/>
      <c r="OBC4" s="80"/>
      <c r="OBD4" s="80"/>
      <c r="OBE4" s="80"/>
      <c r="OBF4" s="80"/>
      <c r="OBG4" s="80"/>
      <c r="OBH4" s="80"/>
      <c r="OBI4" s="80"/>
      <c r="OBJ4" s="80"/>
      <c r="OBK4" s="80"/>
      <c r="OBL4" s="80"/>
      <c r="OBM4" s="80"/>
      <c r="OBN4" s="80"/>
      <c r="OBO4" s="80"/>
      <c r="OBP4" s="80"/>
      <c r="OBQ4" s="80"/>
      <c r="OBR4" s="80"/>
      <c r="OBS4" s="80"/>
      <c r="OBT4" s="80"/>
      <c r="OBU4" s="80"/>
      <c r="OBV4" s="80"/>
      <c r="OBW4" s="80"/>
      <c r="OBX4" s="80"/>
      <c r="OBY4" s="80"/>
      <c r="OBZ4" s="80"/>
      <c r="OCA4" s="80"/>
      <c r="OCB4" s="80"/>
      <c r="OCC4" s="80"/>
      <c r="OCD4" s="80"/>
      <c r="OCE4" s="80"/>
      <c r="OCF4" s="80"/>
      <c r="OCG4" s="80"/>
      <c r="OCH4" s="80"/>
      <c r="OCI4" s="80"/>
      <c r="OCJ4" s="80"/>
      <c r="OCK4" s="80"/>
      <c r="OCL4" s="80"/>
      <c r="OCM4" s="80"/>
      <c r="OCN4" s="80"/>
      <c r="OCO4" s="80"/>
      <c r="OCP4" s="80"/>
      <c r="OCQ4" s="80"/>
      <c r="OCR4" s="80"/>
      <c r="OCS4" s="80"/>
      <c r="OCT4" s="80"/>
      <c r="OCU4" s="80"/>
      <c r="OCV4" s="80"/>
      <c r="OCW4" s="80"/>
      <c r="OCX4" s="80"/>
      <c r="OCY4" s="80"/>
      <c r="OCZ4" s="80"/>
      <c r="ODA4" s="80"/>
      <c r="ODB4" s="80"/>
      <c r="ODC4" s="80"/>
      <c r="ODD4" s="80"/>
      <c r="ODE4" s="80"/>
      <c r="ODF4" s="80"/>
      <c r="ODG4" s="80"/>
      <c r="ODH4" s="80"/>
      <c r="ODI4" s="80"/>
      <c r="ODJ4" s="80"/>
      <c r="ODK4" s="80"/>
      <c r="ODL4" s="80"/>
      <c r="ODM4" s="80"/>
      <c r="ODN4" s="80"/>
      <c r="ODO4" s="80"/>
      <c r="ODP4" s="80"/>
      <c r="ODQ4" s="80"/>
      <c r="ODR4" s="80"/>
      <c r="ODS4" s="80"/>
      <c r="ODT4" s="80"/>
      <c r="ODU4" s="80"/>
      <c r="ODV4" s="80"/>
      <c r="ODW4" s="80"/>
      <c r="ODX4" s="80"/>
      <c r="ODY4" s="80"/>
      <c r="ODZ4" s="80"/>
      <c r="OEA4" s="80"/>
      <c r="OEB4" s="80"/>
      <c r="OEC4" s="80"/>
      <c r="OED4" s="80"/>
      <c r="OEE4" s="80"/>
      <c r="OEF4" s="80"/>
      <c r="OEG4" s="80"/>
      <c r="OEH4" s="80"/>
      <c r="OEI4" s="80"/>
      <c r="OEJ4" s="80"/>
      <c r="OEK4" s="80"/>
      <c r="OEL4" s="80"/>
      <c r="OEM4" s="80"/>
      <c r="OEN4" s="80"/>
      <c r="OEO4" s="80"/>
      <c r="OEP4" s="80"/>
      <c r="OEQ4" s="80"/>
      <c r="OER4" s="80"/>
      <c r="OES4" s="80"/>
      <c r="OET4" s="80"/>
      <c r="OEU4" s="80"/>
      <c r="OEV4" s="80"/>
      <c r="OEW4" s="80"/>
      <c r="OEX4" s="80"/>
      <c r="OEY4" s="80"/>
      <c r="OEZ4" s="80"/>
      <c r="OFA4" s="80"/>
      <c r="OFB4" s="80"/>
      <c r="OFC4" s="80"/>
      <c r="OFD4" s="80"/>
      <c r="OFE4" s="80"/>
      <c r="OFF4" s="80"/>
      <c r="OFG4" s="80"/>
      <c r="OFH4" s="80"/>
      <c r="OFI4" s="80"/>
      <c r="OFJ4" s="80"/>
      <c r="OFK4" s="80"/>
      <c r="OFL4" s="80"/>
      <c r="OFM4" s="80"/>
      <c r="OFN4" s="80"/>
      <c r="OFO4" s="80"/>
      <c r="OFP4" s="80"/>
      <c r="OFQ4" s="80"/>
      <c r="OFR4" s="80"/>
      <c r="OFS4" s="80"/>
      <c r="OFT4" s="80"/>
      <c r="OFU4" s="80"/>
      <c r="OFV4" s="80"/>
      <c r="OFW4" s="80"/>
      <c r="OFX4" s="80"/>
      <c r="OFY4" s="80"/>
      <c r="OFZ4" s="80"/>
      <c r="OGA4" s="80"/>
      <c r="OGB4" s="80"/>
      <c r="OGC4" s="80"/>
      <c r="OGD4" s="80"/>
      <c r="OGE4" s="80"/>
      <c r="OGF4" s="80"/>
      <c r="OGG4" s="80"/>
      <c r="OGH4" s="80"/>
      <c r="OGI4" s="80"/>
      <c r="OGJ4" s="80"/>
      <c r="OGK4" s="80"/>
      <c r="OGL4" s="80"/>
      <c r="OGM4" s="80"/>
      <c r="OGN4" s="80"/>
      <c r="OGO4" s="80"/>
      <c r="OGP4" s="80"/>
      <c r="OGQ4" s="80"/>
      <c r="OGR4" s="80"/>
      <c r="OGS4" s="80"/>
      <c r="OGT4" s="80"/>
      <c r="OGU4" s="80"/>
      <c r="OGV4" s="80"/>
      <c r="OGW4" s="80"/>
      <c r="OGX4" s="80"/>
      <c r="OGY4" s="80"/>
      <c r="OGZ4" s="80"/>
      <c r="OHA4" s="80"/>
      <c r="OHB4" s="80"/>
      <c r="OHC4" s="80"/>
      <c r="OHD4" s="80"/>
      <c r="OHE4" s="80"/>
      <c r="OHF4" s="80"/>
      <c r="OHG4" s="80"/>
      <c r="OHH4" s="80"/>
      <c r="OHI4" s="80"/>
      <c r="OHJ4" s="80"/>
      <c r="OHK4" s="80"/>
      <c r="OHL4" s="80"/>
      <c r="OHM4" s="80"/>
      <c r="OHN4" s="80"/>
      <c r="OHO4" s="80"/>
      <c r="OHP4" s="80"/>
      <c r="OHQ4" s="80"/>
      <c r="OHR4" s="80"/>
      <c r="OHS4" s="80"/>
      <c r="OHT4" s="80"/>
      <c r="OHU4" s="80"/>
      <c r="OHV4" s="80"/>
      <c r="OHW4" s="80"/>
      <c r="OHX4" s="80"/>
      <c r="OHY4" s="80"/>
      <c r="OHZ4" s="80"/>
      <c r="OIA4" s="80"/>
      <c r="OIB4" s="80"/>
      <c r="OIC4" s="80"/>
      <c r="OID4" s="80"/>
      <c r="OIE4" s="80"/>
      <c r="OIF4" s="80"/>
      <c r="OIG4" s="80"/>
      <c r="OIH4" s="80"/>
      <c r="OII4" s="80"/>
      <c r="OIJ4" s="80"/>
      <c r="OIK4" s="80"/>
      <c r="OIL4" s="80"/>
      <c r="OIM4" s="80"/>
      <c r="OIN4" s="80"/>
      <c r="OIO4" s="80"/>
      <c r="OIP4" s="80"/>
      <c r="OIQ4" s="80"/>
      <c r="OIR4" s="80"/>
      <c r="OIS4" s="80"/>
      <c r="OIT4" s="80"/>
      <c r="OIU4" s="80"/>
      <c r="OIV4" s="80"/>
      <c r="OIW4" s="80"/>
      <c r="OIX4" s="80"/>
      <c r="OIY4" s="80"/>
      <c r="OIZ4" s="80"/>
      <c r="OJA4" s="80"/>
      <c r="OJB4" s="80"/>
      <c r="OJC4" s="80"/>
      <c r="OJD4" s="80"/>
      <c r="OJE4" s="80"/>
      <c r="OJF4" s="80"/>
      <c r="OJG4" s="80"/>
      <c r="OJH4" s="80"/>
      <c r="OJI4" s="80"/>
      <c r="OJJ4" s="80"/>
      <c r="OJK4" s="80"/>
      <c r="OJL4" s="80"/>
      <c r="OJM4" s="80"/>
      <c r="OJN4" s="80"/>
      <c r="OJO4" s="80"/>
      <c r="OJP4" s="80"/>
      <c r="OJQ4" s="80"/>
      <c r="OJR4" s="80"/>
      <c r="OJS4" s="80"/>
      <c r="OJT4" s="80"/>
      <c r="OJU4" s="80"/>
      <c r="OJV4" s="80"/>
      <c r="OJW4" s="80"/>
      <c r="OJX4" s="80"/>
      <c r="OJY4" s="80"/>
      <c r="OJZ4" s="80"/>
      <c r="OKA4" s="80"/>
      <c r="OKB4" s="80"/>
      <c r="OKC4" s="80"/>
      <c r="OKD4" s="80"/>
      <c r="OKE4" s="80"/>
      <c r="OKF4" s="80"/>
      <c r="OKG4" s="80"/>
      <c r="OKH4" s="80"/>
      <c r="OKI4" s="80"/>
      <c r="OKJ4" s="80"/>
      <c r="OKK4" s="80"/>
      <c r="OKL4" s="80"/>
      <c r="OKM4" s="80"/>
      <c r="OKN4" s="80"/>
      <c r="OKO4" s="80"/>
      <c r="OKP4" s="80"/>
      <c r="OKQ4" s="80"/>
      <c r="OKR4" s="80"/>
      <c r="OKS4" s="80"/>
      <c r="OKT4" s="80"/>
      <c r="OKU4" s="80"/>
      <c r="OKV4" s="80"/>
      <c r="OKW4" s="80"/>
      <c r="OKX4" s="80"/>
      <c r="OKY4" s="80"/>
      <c r="OKZ4" s="80"/>
      <c r="OLA4" s="80"/>
      <c r="OLB4" s="80"/>
      <c r="OLC4" s="80"/>
      <c r="OLD4" s="80"/>
      <c r="OLE4" s="80"/>
      <c r="OLF4" s="80"/>
      <c r="OLG4" s="80"/>
      <c r="OLH4" s="80"/>
      <c r="OLI4" s="80"/>
      <c r="OLJ4" s="80"/>
      <c r="OLK4" s="80"/>
      <c r="OLL4" s="80"/>
      <c r="OLM4" s="80"/>
      <c r="OLN4" s="80"/>
      <c r="OLO4" s="80"/>
      <c r="OLP4" s="80"/>
      <c r="OLQ4" s="80"/>
      <c r="OLR4" s="80"/>
      <c r="OLS4" s="80"/>
      <c r="OLT4" s="80"/>
      <c r="OLU4" s="80"/>
      <c r="OLV4" s="80"/>
      <c r="OLW4" s="80"/>
      <c r="OLX4" s="80"/>
      <c r="OLY4" s="80"/>
      <c r="OLZ4" s="80"/>
      <c r="OMA4" s="80"/>
      <c r="OMB4" s="80"/>
      <c r="OMC4" s="80"/>
      <c r="OMD4" s="80"/>
      <c r="OME4" s="80"/>
      <c r="OMF4" s="80"/>
      <c r="OMG4" s="80"/>
      <c r="OMH4" s="80"/>
      <c r="OMI4" s="80"/>
      <c r="OMJ4" s="80"/>
      <c r="OMK4" s="80"/>
      <c r="OML4" s="80"/>
      <c r="OMM4" s="80"/>
      <c r="OMN4" s="80"/>
      <c r="OMO4" s="80"/>
      <c r="OMP4" s="80"/>
      <c r="OMQ4" s="80"/>
      <c r="OMR4" s="80"/>
      <c r="OMS4" s="80"/>
      <c r="OMT4" s="80"/>
      <c r="OMU4" s="80"/>
      <c r="OMV4" s="80"/>
      <c r="OMW4" s="80"/>
      <c r="OMX4" s="80"/>
      <c r="OMY4" s="80"/>
      <c r="OMZ4" s="80"/>
      <c r="ONA4" s="80"/>
      <c r="ONB4" s="80"/>
      <c r="ONC4" s="80"/>
      <c r="OND4" s="80"/>
      <c r="ONE4" s="80"/>
      <c r="ONF4" s="80"/>
      <c r="ONG4" s="80"/>
      <c r="ONH4" s="80"/>
      <c r="ONI4" s="80"/>
      <c r="ONJ4" s="80"/>
      <c r="ONK4" s="80"/>
      <c r="ONL4" s="80"/>
      <c r="ONM4" s="80"/>
      <c r="ONN4" s="80"/>
      <c r="ONO4" s="80"/>
      <c r="ONP4" s="80"/>
      <c r="ONQ4" s="80"/>
      <c r="ONR4" s="80"/>
      <c r="ONS4" s="80"/>
      <c r="ONT4" s="80"/>
      <c r="ONU4" s="80"/>
      <c r="ONV4" s="80"/>
      <c r="ONW4" s="80"/>
      <c r="ONX4" s="80"/>
      <c r="ONY4" s="80"/>
      <c r="ONZ4" s="80"/>
      <c r="OOA4" s="80"/>
      <c r="OOB4" s="80"/>
      <c r="OOC4" s="80"/>
      <c r="OOD4" s="80"/>
      <c r="OOE4" s="80"/>
      <c r="OOF4" s="80"/>
      <c r="OOG4" s="80"/>
      <c r="OOH4" s="80"/>
      <c r="OOI4" s="80"/>
      <c r="OOJ4" s="80"/>
      <c r="OOK4" s="80"/>
      <c r="OOL4" s="80"/>
      <c r="OOM4" s="80"/>
      <c r="OON4" s="80"/>
      <c r="OOO4" s="80"/>
      <c r="OOP4" s="80"/>
      <c r="OOQ4" s="80"/>
      <c r="OOR4" s="80"/>
      <c r="OOS4" s="80"/>
      <c r="OOT4" s="80"/>
      <c r="OOU4" s="80"/>
      <c r="OOV4" s="80"/>
      <c r="OOW4" s="80"/>
      <c r="OOX4" s="80"/>
      <c r="OOY4" s="80"/>
      <c r="OOZ4" s="80"/>
      <c r="OPA4" s="80"/>
      <c r="OPB4" s="80"/>
      <c r="OPC4" s="80"/>
      <c r="OPD4" s="80"/>
      <c r="OPE4" s="80"/>
      <c r="OPF4" s="80"/>
      <c r="OPG4" s="80"/>
      <c r="OPH4" s="80"/>
      <c r="OPI4" s="80"/>
      <c r="OPJ4" s="80"/>
      <c r="OPK4" s="80"/>
      <c r="OPL4" s="80"/>
      <c r="OPM4" s="80"/>
      <c r="OPN4" s="80"/>
      <c r="OPO4" s="80"/>
      <c r="OPP4" s="80"/>
      <c r="OPQ4" s="80"/>
      <c r="OPR4" s="80"/>
      <c r="OPS4" s="80"/>
      <c r="OPT4" s="80"/>
      <c r="OPU4" s="80"/>
      <c r="OPV4" s="80"/>
      <c r="OPW4" s="80"/>
      <c r="OPX4" s="80"/>
      <c r="OPY4" s="80"/>
      <c r="OPZ4" s="80"/>
      <c r="OQA4" s="80"/>
      <c r="OQB4" s="80"/>
      <c r="OQC4" s="80"/>
      <c r="OQD4" s="80"/>
      <c r="OQE4" s="80"/>
      <c r="OQF4" s="80"/>
      <c r="OQG4" s="80"/>
      <c r="OQH4" s="80"/>
      <c r="OQI4" s="80"/>
      <c r="OQJ4" s="80"/>
      <c r="OQK4" s="80"/>
      <c r="OQL4" s="80"/>
      <c r="OQM4" s="80"/>
      <c r="OQN4" s="80"/>
      <c r="OQO4" s="80"/>
      <c r="OQP4" s="80"/>
      <c r="OQQ4" s="80"/>
      <c r="OQR4" s="80"/>
      <c r="OQS4" s="80"/>
      <c r="OQT4" s="80"/>
      <c r="OQU4" s="80"/>
      <c r="OQV4" s="80"/>
      <c r="OQW4" s="80"/>
      <c r="OQX4" s="80"/>
      <c r="OQY4" s="80"/>
      <c r="OQZ4" s="80"/>
      <c r="ORA4" s="80"/>
      <c r="ORB4" s="80"/>
      <c r="ORC4" s="80"/>
      <c r="ORD4" s="80"/>
      <c r="ORE4" s="80"/>
      <c r="ORF4" s="80"/>
      <c r="ORG4" s="80"/>
      <c r="ORH4" s="80"/>
      <c r="ORI4" s="80"/>
      <c r="ORJ4" s="80"/>
      <c r="ORK4" s="80"/>
      <c r="ORL4" s="80"/>
      <c r="ORM4" s="80"/>
      <c r="ORN4" s="80"/>
      <c r="ORO4" s="80"/>
      <c r="ORP4" s="80"/>
      <c r="ORQ4" s="80"/>
      <c r="ORR4" s="80"/>
      <c r="ORS4" s="80"/>
      <c r="ORT4" s="80"/>
      <c r="ORU4" s="80"/>
      <c r="ORV4" s="80"/>
      <c r="ORW4" s="80"/>
      <c r="ORX4" s="80"/>
      <c r="ORY4" s="80"/>
      <c r="ORZ4" s="80"/>
      <c r="OSA4" s="80"/>
      <c r="OSB4" s="80"/>
      <c r="OSC4" s="80"/>
      <c r="OSD4" s="80"/>
      <c r="OSE4" s="80"/>
      <c r="OSF4" s="80"/>
      <c r="OSG4" s="80"/>
      <c r="OSH4" s="80"/>
      <c r="OSI4" s="80"/>
      <c r="OSJ4" s="80"/>
      <c r="OSK4" s="80"/>
      <c r="OSL4" s="80"/>
      <c r="OSM4" s="80"/>
      <c r="OSN4" s="80"/>
      <c r="OSO4" s="80"/>
      <c r="OSP4" s="80"/>
      <c r="OSQ4" s="80"/>
      <c r="OSR4" s="80"/>
      <c r="OSS4" s="80"/>
      <c r="OST4" s="80"/>
      <c r="OSU4" s="80"/>
      <c r="OSV4" s="80"/>
      <c r="OSW4" s="80"/>
      <c r="OSX4" s="80"/>
      <c r="OSY4" s="80"/>
      <c r="OSZ4" s="80"/>
      <c r="OTA4" s="80"/>
      <c r="OTB4" s="80"/>
      <c r="OTC4" s="80"/>
      <c r="OTD4" s="80"/>
      <c r="OTE4" s="80"/>
      <c r="OTF4" s="80"/>
      <c r="OTG4" s="80"/>
      <c r="OTH4" s="80"/>
      <c r="OTI4" s="80"/>
      <c r="OTJ4" s="80"/>
      <c r="OTK4" s="80"/>
      <c r="OTL4" s="80"/>
      <c r="OTM4" s="80"/>
      <c r="OTN4" s="80"/>
      <c r="OTO4" s="80"/>
      <c r="OTP4" s="80"/>
      <c r="OTQ4" s="80"/>
      <c r="OTR4" s="80"/>
      <c r="OTS4" s="80"/>
      <c r="OTT4" s="80"/>
      <c r="OTU4" s="80"/>
      <c r="OTV4" s="80"/>
      <c r="OTW4" s="80"/>
      <c r="OTX4" s="80"/>
      <c r="OTY4" s="80"/>
      <c r="OTZ4" s="80"/>
      <c r="OUA4" s="80"/>
      <c r="OUB4" s="80"/>
      <c r="OUC4" s="80"/>
      <c r="OUD4" s="80"/>
      <c r="OUE4" s="80"/>
      <c r="OUF4" s="80"/>
      <c r="OUG4" s="80"/>
      <c r="OUH4" s="80"/>
      <c r="OUI4" s="80"/>
      <c r="OUJ4" s="80"/>
      <c r="OUK4" s="80"/>
      <c r="OUL4" s="80"/>
      <c r="OUM4" s="80"/>
      <c r="OUN4" s="80"/>
      <c r="OUO4" s="80"/>
      <c r="OUP4" s="80"/>
      <c r="OUQ4" s="80"/>
      <c r="OUR4" s="80"/>
      <c r="OUS4" s="80"/>
      <c r="OUT4" s="80"/>
      <c r="OUU4" s="80"/>
      <c r="OUV4" s="80"/>
      <c r="OUW4" s="80"/>
      <c r="OUX4" s="80"/>
      <c r="OUY4" s="80"/>
      <c r="OUZ4" s="80"/>
      <c r="OVA4" s="80"/>
      <c r="OVB4" s="80"/>
      <c r="OVC4" s="80"/>
      <c r="OVD4" s="80"/>
      <c r="OVE4" s="80"/>
      <c r="OVF4" s="80"/>
      <c r="OVG4" s="80"/>
      <c r="OVH4" s="80"/>
      <c r="OVI4" s="80"/>
      <c r="OVJ4" s="80"/>
      <c r="OVK4" s="80"/>
      <c r="OVL4" s="80"/>
      <c r="OVM4" s="80"/>
      <c r="OVN4" s="80"/>
      <c r="OVO4" s="80"/>
      <c r="OVP4" s="80"/>
      <c r="OVQ4" s="80"/>
      <c r="OVR4" s="80"/>
      <c r="OVS4" s="80"/>
      <c r="OVT4" s="80"/>
      <c r="OVU4" s="80"/>
      <c r="OVV4" s="80"/>
      <c r="OVW4" s="80"/>
      <c r="OVX4" s="80"/>
      <c r="OVY4" s="80"/>
      <c r="OVZ4" s="80"/>
      <c r="OWA4" s="80"/>
      <c r="OWB4" s="80"/>
      <c r="OWC4" s="80"/>
      <c r="OWD4" s="80"/>
      <c r="OWE4" s="80"/>
      <c r="OWF4" s="80"/>
      <c r="OWG4" s="80"/>
      <c r="OWH4" s="80"/>
      <c r="OWI4" s="80"/>
      <c r="OWJ4" s="80"/>
      <c r="OWK4" s="80"/>
      <c r="OWL4" s="80"/>
      <c r="OWM4" s="80"/>
      <c r="OWN4" s="80"/>
      <c r="OWO4" s="80"/>
      <c r="OWP4" s="80"/>
      <c r="OWQ4" s="80"/>
      <c r="OWR4" s="80"/>
      <c r="OWS4" s="80"/>
      <c r="OWT4" s="80"/>
      <c r="OWU4" s="80"/>
      <c r="OWV4" s="80"/>
      <c r="OWW4" s="80"/>
      <c r="OWX4" s="80"/>
      <c r="OWY4" s="80"/>
      <c r="OWZ4" s="80"/>
      <c r="OXA4" s="80"/>
      <c r="OXB4" s="80"/>
      <c r="OXC4" s="80"/>
      <c r="OXD4" s="80"/>
      <c r="OXE4" s="80"/>
      <c r="OXF4" s="80"/>
      <c r="OXG4" s="80"/>
      <c r="OXH4" s="80"/>
      <c r="OXI4" s="80"/>
      <c r="OXJ4" s="80"/>
      <c r="OXK4" s="80"/>
      <c r="OXL4" s="80"/>
      <c r="OXM4" s="80"/>
      <c r="OXN4" s="80"/>
      <c r="OXO4" s="80"/>
      <c r="OXP4" s="80"/>
      <c r="OXQ4" s="80"/>
      <c r="OXR4" s="80"/>
      <c r="OXS4" s="80"/>
      <c r="OXT4" s="80"/>
      <c r="OXU4" s="80"/>
      <c r="OXV4" s="80"/>
      <c r="OXW4" s="80"/>
      <c r="OXX4" s="80"/>
      <c r="OXY4" s="80"/>
      <c r="OXZ4" s="80"/>
      <c r="OYA4" s="80"/>
      <c r="OYB4" s="80"/>
      <c r="OYC4" s="80"/>
      <c r="OYD4" s="80"/>
      <c r="OYE4" s="80"/>
      <c r="OYF4" s="80"/>
      <c r="OYG4" s="80"/>
      <c r="OYH4" s="80"/>
      <c r="OYI4" s="80"/>
      <c r="OYJ4" s="80"/>
      <c r="OYK4" s="80"/>
      <c r="OYL4" s="80"/>
      <c r="OYM4" s="80"/>
      <c r="OYN4" s="80"/>
      <c r="OYO4" s="80"/>
      <c r="OYP4" s="80"/>
      <c r="OYQ4" s="80"/>
      <c r="OYR4" s="80"/>
      <c r="OYS4" s="80"/>
      <c r="OYT4" s="80"/>
      <c r="OYU4" s="80"/>
      <c r="OYV4" s="80"/>
      <c r="OYW4" s="80"/>
      <c r="OYX4" s="80"/>
      <c r="OYY4" s="80"/>
      <c r="OYZ4" s="80"/>
      <c r="OZA4" s="80"/>
      <c r="OZB4" s="80"/>
      <c r="OZC4" s="80"/>
      <c r="OZD4" s="80"/>
      <c r="OZE4" s="80"/>
      <c r="OZF4" s="80"/>
      <c r="OZG4" s="80"/>
      <c r="OZH4" s="80"/>
      <c r="OZI4" s="80"/>
      <c r="OZJ4" s="80"/>
      <c r="OZK4" s="80"/>
      <c r="OZL4" s="80"/>
      <c r="OZM4" s="80"/>
      <c r="OZN4" s="80"/>
      <c r="OZO4" s="80"/>
      <c r="OZP4" s="80"/>
      <c r="OZQ4" s="80"/>
      <c r="OZR4" s="80"/>
      <c r="OZS4" s="80"/>
      <c r="OZT4" s="80"/>
      <c r="OZU4" s="80"/>
      <c r="OZV4" s="80"/>
      <c r="OZW4" s="80"/>
      <c r="OZX4" s="80"/>
      <c r="OZY4" s="80"/>
      <c r="OZZ4" s="80"/>
      <c r="PAA4" s="80"/>
      <c r="PAB4" s="80"/>
      <c r="PAC4" s="80"/>
      <c r="PAD4" s="80"/>
      <c r="PAE4" s="80"/>
      <c r="PAF4" s="80"/>
      <c r="PAG4" s="80"/>
      <c r="PAH4" s="80"/>
      <c r="PAI4" s="80"/>
      <c r="PAJ4" s="80"/>
      <c r="PAK4" s="80"/>
      <c r="PAL4" s="80"/>
      <c r="PAM4" s="80"/>
      <c r="PAN4" s="80"/>
      <c r="PAO4" s="80"/>
      <c r="PAP4" s="80"/>
      <c r="PAQ4" s="80"/>
      <c r="PAR4" s="80"/>
      <c r="PAS4" s="80"/>
      <c r="PAT4" s="80"/>
      <c r="PAU4" s="80"/>
      <c r="PAV4" s="80"/>
      <c r="PAW4" s="80"/>
      <c r="PAX4" s="80"/>
      <c r="PAY4" s="80"/>
      <c r="PAZ4" s="80"/>
      <c r="PBA4" s="80"/>
      <c r="PBB4" s="80"/>
      <c r="PBC4" s="80"/>
      <c r="PBD4" s="80"/>
      <c r="PBE4" s="80"/>
      <c r="PBF4" s="80"/>
      <c r="PBG4" s="80"/>
      <c r="PBH4" s="80"/>
      <c r="PBI4" s="80"/>
      <c r="PBJ4" s="80"/>
      <c r="PBK4" s="80"/>
      <c r="PBL4" s="80"/>
      <c r="PBM4" s="80"/>
      <c r="PBN4" s="80"/>
      <c r="PBO4" s="80"/>
      <c r="PBP4" s="80"/>
      <c r="PBQ4" s="80"/>
      <c r="PBR4" s="80"/>
      <c r="PBS4" s="80"/>
      <c r="PBT4" s="80"/>
      <c r="PBU4" s="80"/>
      <c r="PBV4" s="80"/>
      <c r="PBW4" s="80"/>
      <c r="PBX4" s="80"/>
      <c r="PBY4" s="80"/>
      <c r="PBZ4" s="80"/>
      <c r="PCA4" s="80"/>
      <c r="PCB4" s="80"/>
      <c r="PCC4" s="80"/>
      <c r="PCD4" s="80"/>
      <c r="PCE4" s="80"/>
      <c r="PCF4" s="80"/>
      <c r="PCG4" s="80"/>
      <c r="PCH4" s="80"/>
      <c r="PCI4" s="80"/>
      <c r="PCJ4" s="80"/>
      <c r="PCK4" s="80"/>
      <c r="PCL4" s="80"/>
      <c r="PCM4" s="80"/>
      <c r="PCN4" s="80"/>
      <c r="PCO4" s="80"/>
      <c r="PCP4" s="80"/>
      <c r="PCQ4" s="80"/>
      <c r="PCR4" s="80"/>
      <c r="PCS4" s="80"/>
      <c r="PCT4" s="80"/>
      <c r="PCU4" s="80"/>
      <c r="PCV4" s="80"/>
      <c r="PCW4" s="80"/>
      <c r="PCX4" s="80"/>
      <c r="PCY4" s="80"/>
      <c r="PCZ4" s="80"/>
      <c r="PDA4" s="80"/>
      <c r="PDB4" s="80"/>
      <c r="PDC4" s="80"/>
      <c r="PDD4" s="80"/>
      <c r="PDE4" s="80"/>
      <c r="PDF4" s="80"/>
      <c r="PDG4" s="80"/>
      <c r="PDH4" s="80"/>
      <c r="PDI4" s="80"/>
      <c r="PDJ4" s="80"/>
      <c r="PDK4" s="80"/>
      <c r="PDL4" s="80"/>
      <c r="PDM4" s="80"/>
      <c r="PDN4" s="80"/>
      <c r="PDO4" s="80"/>
      <c r="PDP4" s="80"/>
      <c r="PDQ4" s="80"/>
      <c r="PDR4" s="80"/>
      <c r="PDS4" s="80"/>
      <c r="PDT4" s="80"/>
      <c r="PDU4" s="80"/>
      <c r="PDV4" s="80"/>
      <c r="PDW4" s="80"/>
      <c r="PDX4" s="80"/>
      <c r="PDY4" s="80"/>
      <c r="PDZ4" s="80"/>
      <c r="PEA4" s="80"/>
      <c r="PEB4" s="80"/>
      <c r="PEC4" s="80"/>
      <c r="PED4" s="80"/>
      <c r="PEE4" s="80"/>
      <c r="PEF4" s="80"/>
      <c r="PEG4" s="80"/>
      <c r="PEH4" s="80"/>
      <c r="PEI4" s="80"/>
      <c r="PEJ4" s="80"/>
      <c r="PEK4" s="80"/>
      <c r="PEL4" s="80"/>
      <c r="PEM4" s="80"/>
      <c r="PEN4" s="80"/>
      <c r="PEO4" s="80"/>
      <c r="PEP4" s="80"/>
      <c r="PEQ4" s="80"/>
      <c r="PER4" s="80"/>
      <c r="PES4" s="80"/>
      <c r="PET4" s="80"/>
      <c r="PEU4" s="80"/>
      <c r="PEV4" s="80"/>
      <c r="PEW4" s="80"/>
      <c r="PEX4" s="80"/>
      <c r="PEY4" s="80"/>
      <c r="PEZ4" s="80"/>
      <c r="PFA4" s="80"/>
      <c r="PFB4" s="80"/>
      <c r="PFC4" s="80"/>
      <c r="PFD4" s="80"/>
      <c r="PFE4" s="80"/>
      <c r="PFF4" s="80"/>
      <c r="PFG4" s="80"/>
      <c r="PFH4" s="80"/>
      <c r="PFI4" s="80"/>
      <c r="PFJ4" s="80"/>
      <c r="PFK4" s="80"/>
      <c r="PFL4" s="80"/>
      <c r="PFM4" s="80"/>
      <c r="PFN4" s="80"/>
      <c r="PFO4" s="80"/>
      <c r="PFP4" s="80"/>
      <c r="PFQ4" s="80"/>
      <c r="PFR4" s="80"/>
      <c r="PFS4" s="80"/>
      <c r="PFT4" s="80"/>
      <c r="PFU4" s="80"/>
      <c r="PFV4" s="80"/>
      <c r="PFW4" s="80"/>
      <c r="PFX4" s="80"/>
      <c r="PFY4" s="80"/>
      <c r="PFZ4" s="80"/>
      <c r="PGA4" s="80"/>
      <c r="PGB4" s="80"/>
      <c r="PGC4" s="80"/>
      <c r="PGD4" s="80"/>
      <c r="PGE4" s="80"/>
      <c r="PGF4" s="80"/>
      <c r="PGG4" s="80"/>
      <c r="PGH4" s="80"/>
      <c r="PGI4" s="80"/>
      <c r="PGJ4" s="80"/>
      <c r="PGK4" s="80"/>
      <c r="PGL4" s="80"/>
      <c r="PGM4" s="80"/>
      <c r="PGN4" s="80"/>
      <c r="PGO4" s="80"/>
      <c r="PGP4" s="80"/>
      <c r="PGQ4" s="80"/>
      <c r="PGR4" s="80"/>
      <c r="PGS4" s="80"/>
      <c r="PGT4" s="80"/>
      <c r="PGU4" s="80"/>
      <c r="PGV4" s="80"/>
      <c r="PGW4" s="80"/>
      <c r="PGX4" s="80"/>
      <c r="PGY4" s="80"/>
      <c r="PGZ4" s="80"/>
      <c r="PHA4" s="80"/>
      <c r="PHB4" s="80"/>
      <c r="PHC4" s="80"/>
      <c r="PHD4" s="80"/>
      <c r="PHE4" s="80"/>
      <c r="PHF4" s="80"/>
      <c r="PHG4" s="80"/>
      <c r="PHH4" s="80"/>
      <c r="PHI4" s="80"/>
      <c r="PHJ4" s="80"/>
      <c r="PHK4" s="80"/>
      <c r="PHL4" s="80"/>
      <c r="PHM4" s="80"/>
      <c r="PHN4" s="80"/>
      <c r="PHO4" s="80"/>
      <c r="PHP4" s="80"/>
      <c r="PHQ4" s="80"/>
      <c r="PHR4" s="80"/>
      <c r="PHS4" s="80"/>
      <c r="PHT4" s="80"/>
      <c r="PHU4" s="80"/>
      <c r="PHV4" s="80"/>
      <c r="PHW4" s="80"/>
      <c r="PHX4" s="80"/>
      <c r="PHY4" s="80"/>
      <c r="PHZ4" s="80"/>
      <c r="PIA4" s="80"/>
      <c r="PIB4" s="80"/>
      <c r="PIC4" s="80"/>
      <c r="PID4" s="80"/>
      <c r="PIE4" s="80"/>
      <c r="PIF4" s="80"/>
      <c r="PIG4" s="80"/>
      <c r="PIH4" s="80"/>
      <c r="PII4" s="80"/>
      <c r="PIJ4" s="80"/>
      <c r="PIK4" s="80"/>
      <c r="PIL4" s="80"/>
      <c r="PIM4" s="80"/>
      <c r="PIN4" s="80"/>
      <c r="PIO4" s="80"/>
      <c r="PIP4" s="80"/>
      <c r="PIQ4" s="80"/>
      <c r="PIR4" s="80"/>
      <c r="PIS4" s="80"/>
      <c r="PIT4" s="80"/>
      <c r="PIU4" s="80"/>
      <c r="PIV4" s="80"/>
      <c r="PIW4" s="80"/>
      <c r="PIX4" s="80"/>
      <c r="PIY4" s="80"/>
      <c r="PIZ4" s="80"/>
      <c r="PJA4" s="80"/>
      <c r="PJB4" s="80"/>
      <c r="PJC4" s="80"/>
      <c r="PJD4" s="80"/>
      <c r="PJE4" s="80"/>
      <c r="PJF4" s="80"/>
      <c r="PJG4" s="80"/>
      <c r="PJH4" s="80"/>
      <c r="PJI4" s="80"/>
      <c r="PJJ4" s="80"/>
      <c r="PJK4" s="80"/>
      <c r="PJL4" s="80"/>
      <c r="PJM4" s="80"/>
      <c r="PJN4" s="80"/>
      <c r="PJO4" s="80"/>
      <c r="PJP4" s="80"/>
      <c r="PJQ4" s="80"/>
      <c r="PJR4" s="80"/>
      <c r="PJS4" s="80"/>
      <c r="PJT4" s="80"/>
      <c r="PJU4" s="80"/>
      <c r="PJV4" s="80"/>
      <c r="PJW4" s="80"/>
      <c r="PJX4" s="80"/>
      <c r="PJY4" s="80"/>
      <c r="PJZ4" s="80"/>
      <c r="PKA4" s="80"/>
      <c r="PKB4" s="80"/>
      <c r="PKC4" s="80"/>
      <c r="PKD4" s="80"/>
      <c r="PKE4" s="80"/>
      <c r="PKF4" s="80"/>
      <c r="PKG4" s="80"/>
      <c r="PKH4" s="80"/>
      <c r="PKI4" s="80"/>
      <c r="PKJ4" s="80"/>
      <c r="PKK4" s="80"/>
      <c r="PKL4" s="80"/>
      <c r="PKM4" s="80"/>
      <c r="PKN4" s="80"/>
      <c r="PKO4" s="80"/>
      <c r="PKP4" s="80"/>
      <c r="PKQ4" s="80"/>
      <c r="PKR4" s="80"/>
      <c r="PKS4" s="80"/>
      <c r="PKT4" s="80"/>
      <c r="PKU4" s="80"/>
      <c r="PKV4" s="80"/>
      <c r="PKW4" s="80"/>
      <c r="PKX4" s="80"/>
      <c r="PKY4" s="80"/>
      <c r="PKZ4" s="80"/>
      <c r="PLA4" s="80"/>
      <c r="PLB4" s="80"/>
      <c r="PLC4" s="80"/>
      <c r="PLD4" s="80"/>
      <c r="PLE4" s="80"/>
      <c r="PLF4" s="80"/>
      <c r="PLG4" s="80"/>
      <c r="PLH4" s="80"/>
      <c r="PLI4" s="80"/>
      <c r="PLJ4" s="80"/>
      <c r="PLK4" s="80"/>
      <c r="PLL4" s="80"/>
      <c r="PLM4" s="80"/>
      <c r="PLN4" s="80"/>
      <c r="PLO4" s="80"/>
      <c r="PLP4" s="80"/>
      <c r="PLQ4" s="80"/>
      <c r="PLR4" s="80"/>
      <c r="PLS4" s="80"/>
      <c r="PLT4" s="80"/>
      <c r="PLU4" s="80"/>
      <c r="PLV4" s="80"/>
      <c r="PLW4" s="80"/>
      <c r="PLX4" s="80"/>
      <c r="PLY4" s="80"/>
      <c r="PLZ4" s="80"/>
      <c r="PMA4" s="80"/>
      <c r="PMB4" s="80"/>
      <c r="PMC4" s="80"/>
      <c r="PMD4" s="80"/>
      <c r="PME4" s="80"/>
      <c r="PMF4" s="80"/>
      <c r="PMG4" s="80"/>
      <c r="PMH4" s="80"/>
      <c r="PMI4" s="80"/>
      <c r="PMJ4" s="80"/>
      <c r="PMK4" s="80"/>
      <c r="PML4" s="80"/>
      <c r="PMM4" s="80"/>
      <c r="PMN4" s="80"/>
      <c r="PMO4" s="80"/>
      <c r="PMP4" s="80"/>
      <c r="PMQ4" s="80"/>
      <c r="PMR4" s="80"/>
      <c r="PMS4" s="80"/>
      <c r="PMT4" s="80"/>
      <c r="PMU4" s="80"/>
      <c r="PMV4" s="80"/>
      <c r="PMW4" s="80"/>
      <c r="PMX4" s="80"/>
      <c r="PMY4" s="80"/>
      <c r="PMZ4" s="80"/>
      <c r="PNA4" s="80"/>
      <c r="PNB4" s="80"/>
      <c r="PNC4" s="80"/>
      <c r="PND4" s="80"/>
      <c r="PNE4" s="80"/>
      <c r="PNF4" s="80"/>
      <c r="PNG4" s="80"/>
      <c r="PNH4" s="80"/>
      <c r="PNI4" s="80"/>
      <c r="PNJ4" s="80"/>
      <c r="PNK4" s="80"/>
      <c r="PNL4" s="80"/>
      <c r="PNM4" s="80"/>
      <c r="PNN4" s="80"/>
      <c r="PNO4" s="80"/>
      <c r="PNP4" s="80"/>
      <c r="PNQ4" s="80"/>
      <c r="PNR4" s="80"/>
      <c r="PNS4" s="80"/>
      <c r="PNT4" s="80"/>
      <c r="PNU4" s="80"/>
      <c r="PNV4" s="80"/>
      <c r="PNW4" s="80"/>
      <c r="PNX4" s="80"/>
      <c r="PNY4" s="80"/>
      <c r="PNZ4" s="80"/>
      <c r="POA4" s="80"/>
      <c r="POB4" s="80"/>
      <c r="POC4" s="80"/>
      <c r="POD4" s="80"/>
      <c r="POE4" s="80"/>
      <c r="POF4" s="80"/>
      <c r="POG4" s="80"/>
      <c r="POH4" s="80"/>
      <c r="POI4" s="80"/>
      <c r="POJ4" s="80"/>
      <c r="POK4" s="80"/>
      <c r="POL4" s="80"/>
      <c r="POM4" s="80"/>
      <c r="PON4" s="80"/>
      <c r="POO4" s="80"/>
      <c r="POP4" s="80"/>
      <c r="POQ4" s="80"/>
      <c r="POR4" s="80"/>
      <c r="POS4" s="80"/>
      <c r="POT4" s="80"/>
      <c r="POU4" s="80"/>
      <c r="POV4" s="80"/>
      <c r="POW4" s="80"/>
      <c r="POX4" s="80"/>
      <c r="POY4" s="80"/>
      <c r="POZ4" s="80"/>
      <c r="PPA4" s="80"/>
      <c r="PPB4" s="80"/>
      <c r="PPC4" s="80"/>
      <c r="PPD4" s="80"/>
      <c r="PPE4" s="80"/>
      <c r="PPF4" s="80"/>
      <c r="PPG4" s="80"/>
      <c r="PPH4" s="80"/>
      <c r="PPI4" s="80"/>
      <c r="PPJ4" s="80"/>
      <c r="PPK4" s="80"/>
      <c r="PPL4" s="80"/>
      <c r="PPM4" s="80"/>
      <c r="PPN4" s="80"/>
      <c r="PPO4" s="80"/>
      <c r="PPP4" s="80"/>
      <c r="PPQ4" s="80"/>
      <c r="PPR4" s="80"/>
      <c r="PPS4" s="80"/>
      <c r="PPT4" s="80"/>
      <c r="PPU4" s="80"/>
      <c r="PPV4" s="80"/>
      <c r="PPW4" s="80"/>
      <c r="PPX4" s="80"/>
      <c r="PPY4" s="80"/>
      <c r="PPZ4" s="80"/>
      <c r="PQA4" s="80"/>
      <c r="PQB4" s="80"/>
      <c r="PQC4" s="80"/>
      <c r="PQD4" s="80"/>
      <c r="PQE4" s="80"/>
      <c r="PQF4" s="80"/>
      <c r="PQG4" s="80"/>
      <c r="PQH4" s="80"/>
      <c r="PQI4" s="80"/>
      <c r="PQJ4" s="80"/>
      <c r="PQK4" s="80"/>
      <c r="PQL4" s="80"/>
      <c r="PQM4" s="80"/>
      <c r="PQN4" s="80"/>
      <c r="PQO4" s="80"/>
      <c r="PQP4" s="80"/>
      <c r="PQQ4" s="80"/>
      <c r="PQR4" s="80"/>
      <c r="PQS4" s="80"/>
      <c r="PQT4" s="80"/>
      <c r="PQU4" s="80"/>
      <c r="PQV4" s="80"/>
      <c r="PQW4" s="80"/>
      <c r="PQX4" s="80"/>
      <c r="PQY4" s="80"/>
      <c r="PQZ4" s="80"/>
      <c r="PRA4" s="80"/>
      <c r="PRB4" s="80"/>
      <c r="PRC4" s="80"/>
      <c r="PRD4" s="80"/>
      <c r="PRE4" s="80"/>
      <c r="PRF4" s="80"/>
      <c r="PRG4" s="80"/>
      <c r="PRH4" s="80"/>
      <c r="PRI4" s="80"/>
      <c r="PRJ4" s="80"/>
      <c r="PRK4" s="80"/>
      <c r="PRL4" s="80"/>
      <c r="PRM4" s="80"/>
      <c r="PRN4" s="80"/>
      <c r="PRO4" s="80"/>
      <c r="PRP4" s="80"/>
      <c r="PRQ4" s="80"/>
      <c r="PRR4" s="80"/>
      <c r="PRS4" s="80"/>
      <c r="PRT4" s="80"/>
      <c r="PRU4" s="80"/>
      <c r="PRV4" s="80"/>
      <c r="PRW4" s="80"/>
      <c r="PRX4" s="80"/>
      <c r="PRY4" s="80"/>
      <c r="PRZ4" s="80"/>
      <c r="PSA4" s="80"/>
      <c r="PSB4" s="80"/>
      <c r="PSC4" s="80"/>
      <c r="PSD4" s="80"/>
      <c r="PSE4" s="80"/>
      <c r="PSF4" s="80"/>
      <c r="PSG4" s="80"/>
      <c r="PSH4" s="80"/>
      <c r="PSI4" s="80"/>
      <c r="PSJ4" s="80"/>
      <c r="PSK4" s="80"/>
      <c r="PSL4" s="80"/>
      <c r="PSM4" s="80"/>
      <c r="PSN4" s="80"/>
      <c r="PSO4" s="80"/>
      <c r="PSP4" s="80"/>
      <c r="PSQ4" s="80"/>
      <c r="PSR4" s="80"/>
      <c r="PSS4" s="80"/>
      <c r="PST4" s="80"/>
      <c r="PSU4" s="80"/>
      <c r="PSV4" s="80"/>
      <c r="PSW4" s="80"/>
      <c r="PSX4" s="80"/>
      <c r="PSY4" s="80"/>
      <c r="PSZ4" s="80"/>
      <c r="PTA4" s="80"/>
      <c r="PTB4" s="80"/>
      <c r="PTC4" s="80"/>
      <c r="PTD4" s="80"/>
      <c r="PTE4" s="80"/>
      <c r="PTF4" s="80"/>
      <c r="PTG4" s="80"/>
      <c r="PTH4" s="80"/>
      <c r="PTI4" s="80"/>
      <c r="PTJ4" s="80"/>
      <c r="PTK4" s="80"/>
      <c r="PTL4" s="80"/>
      <c r="PTM4" s="80"/>
      <c r="PTN4" s="80"/>
      <c r="PTO4" s="80"/>
      <c r="PTP4" s="80"/>
      <c r="PTQ4" s="80"/>
      <c r="PTR4" s="80"/>
      <c r="PTS4" s="80"/>
      <c r="PTT4" s="80"/>
      <c r="PTU4" s="80"/>
      <c r="PTV4" s="80"/>
      <c r="PTW4" s="80"/>
      <c r="PTX4" s="80"/>
      <c r="PTY4" s="80"/>
      <c r="PTZ4" s="80"/>
      <c r="PUA4" s="80"/>
      <c r="PUB4" s="80"/>
      <c r="PUC4" s="80"/>
      <c r="PUD4" s="80"/>
      <c r="PUE4" s="80"/>
      <c r="PUF4" s="80"/>
      <c r="PUG4" s="80"/>
      <c r="PUH4" s="80"/>
      <c r="PUI4" s="80"/>
      <c r="PUJ4" s="80"/>
      <c r="PUK4" s="80"/>
      <c r="PUL4" s="80"/>
      <c r="PUM4" s="80"/>
      <c r="PUN4" s="80"/>
      <c r="PUO4" s="80"/>
      <c r="PUP4" s="80"/>
      <c r="PUQ4" s="80"/>
      <c r="PUR4" s="80"/>
      <c r="PUS4" s="80"/>
      <c r="PUT4" s="80"/>
      <c r="PUU4" s="80"/>
      <c r="PUV4" s="80"/>
      <c r="PUW4" s="80"/>
      <c r="PUX4" s="80"/>
      <c r="PUY4" s="80"/>
      <c r="PUZ4" s="80"/>
      <c r="PVA4" s="80"/>
      <c r="PVB4" s="80"/>
      <c r="PVC4" s="80"/>
      <c r="PVD4" s="80"/>
      <c r="PVE4" s="80"/>
      <c r="PVF4" s="80"/>
      <c r="PVG4" s="80"/>
      <c r="PVH4" s="80"/>
      <c r="PVI4" s="80"/>
      <c r="PVJ4" s="80"/>
      <c r="PVK4" s="80"/>
      <c r="PVL4" s="80"/>
      <c r="PVM4" s="80"/>
      <c r="PVN4" s="80"/>
      <c r="PVO4" s="80"/>
      <c r="PVP4" s="80"/>
      <c r="PVQ4" s="80"/>
      <c r="PVR4" s="80"/>
      <c r="PVS4" s="80"/>
      <c r="PVT4" s="80"/>
      <c r="PVU4" s="80"/>
      <c r="PVV4" s="80"/>
      <c r="PVW4" s="80"/>
      <c r="PVX4" s="80"/>
      <c r="PVY4" s="80"/>
      <c r="PVZ4" s="80"/>
      <c r="PWA4" s="80"/>
      <c r="PWB4" s="80"/>
      <c r="PWC4" s="80"/>
      <c r="PWD4" s="80"/>
      <c r="PWE4" s="80"/>
      <c r="PWF4" s="80"/>
      <c r="PWG4" s="80"/>
      <c r="PWH4" s="80"/>
      <c r="PWI4" s="80"/>
      <c r="PWJ4" s="80"/>
      <c r="PWK4" s="80"/>
      <c r="PWL4" s="80"/>
      <c r="PWM4" s="80"/>
      <c r="PWN4" s="80"/>
      <c r="PWO4" s="80"/>
      <c r="PWP4" s="80"/>
      <c r="PWQ4" s="80"/>
      <c r="PWR4" s="80"/>
      <c r="PWS4" s="80"/>
      <c r="PWT4" s="80"/>
      <c r="PWU4" s="80"/>
      <c r="PWV4" s="80"/>
      <c r="PWW4" s="80"/>
      <c r="PWX4" s="80"/>
      <c r="PWY4" s="80"/>
      <c r="PWZ4" s="80"/>
      <c r="PXA4" s="80"/>
      <c r="PXB4" s="80"/>
      <c r="PXC4" s="80"/>
      <c r="PXD4" s="80"/>
      <c r="PXE4" s="80"/>
      <c r="PXF4" s="80"/>
      <c r="PXG4" s="80"/>
      <c r="PXH4" s="80"/>
      <c r="PXI4" s="80"/>
      <c r="PXJ4" s="80"/>
      <c r="PXK4" s="80"/>
      <c r="PXL4" s="80"/>
      <c r="PXM4" s="80"/>
      <c r="PXN4" s="80"/>
      <c r="PXO4" s="80"/>
      <c r="PXP4" s="80"/>
      <c r="PXQ4" s="80"/>
      <c r="PXR4" s="80"/>
      <c r="PXS4" s="80"/>
      <c r="PXT4" s="80"/>
      <c r="PXU4" s="80"/>
      <c r="PXV4" s="80"/>
      <c r="PXW4" s="80"/>
      <c r="PXX4" s="80"/>
      <c r="PXY4" s="80"/>
      <c r="PXZ4" s="80"/>
      <c r="PYA4" s="80"/>
      <c r="PYB4" s="80"/>
      <c r="PYC4" s="80"/>
      <c r="PYD4" s="80"/>
      <c r="PYE4" s="80"/>
      <c r="PYF4" s="80"/>
      <c r="PYG4" s="80"/>
      <c r="PYH4" s="80"/>
      <c r="PYI4" s="80"/>
      <c r="PYJ4" s="80"/>
      <c r="PYK4" s="80"/>
      <c r="PYL4" s="80"/>
      <c r="PYM4" s="80"/>
      <c r="PYN4" s="80"/>
      <c r="PYO4" s="80"/>
      <c r="PYP4" s="80"/>
      <c r="PYQ4" s="80"/>
      <c r="PYR4" s="80"/>
      <c r="PYS4" s="80"/>
      <c r="PYT4" s="80"/>
      <c r="PYU4" s="80"/>
      <c r="PYV4" s="80"/>
      <c r="PYW4" s="80"/>
      <c r="PYX4" s="80"/>
      <c r="PYY4" s="80"/>
      <c r="PYZ4" s="80"/>
      <c r="PZA4" s="80"/>
      <c r="PZB4" s="80"/>
      <c r="PZC4" s="80"/>
      <c r="PZD4" s="80"/>
      <c r="PZE4" s="80"/>
      <c r="PZF4" s="80"/>
      <c r="PZG4" s="80"/>
      <c r="PZH4" s="80"/>
      <c r="PZI4" s="80"/>
      <c r="PZJ4" s="80"/>
      <c r="PZK4" s="80"/>
      <c r="PZL4" s="80"/>
      <c r="PZM4" s="80"/>
      <c r="PZN4" s="80"/>
      <c r="PZO4" s="80"/>
      <c r="PZP4" s="80"/>
      <c r="PZQ4" s="80"/>
      <c r="PZR4" s="80"/>
      <c r="PZS4" s="80"/>
      <c r="PZT4" s="80"/>
      <c r="PZU4" s="80"/>
      <c r="PZV4" s="80"/>
      <c r="PZW4" s="80"/>
      <c r="PZX4" s="80"/>
      <c r="PZY4" s="80"/>
      <c r="PZZ4" s="80"/>
      <c r="QAA4" s="80"/>
      <c r="QAB4" s="80"/>
      <c r="QAC4" s="80"/>
      <c r="QAD4" s="80"/>
      <c r="QAE4" s="80"/>
      <c r="QAF4" s="80"/>
      <c r="QAG4" s="80"/>
      <c r="QAH4" s="80"/>
      <c r="QAI4" s="80"/>
      <c r="QAJ4" s="80"/>
      <c r="QAK4" s="80"/>
      <c r="QAL4" s="80"/>
      <c r="QAM4" s="80"/>
      <c r="QAN4" s="80"/>
      <c r="QAO4" s="80"/>
      <c r="QAP4" s="80"/>
      <c r="QAQ4" s="80"/>
      <c r="QAR4" s="80"/>
      <c r="QAS4" s="80"/>
      <c r="QAT4" s="80"/>
      <c r="QAU4" s="80"/>
      <c r="QAV4" s="80"/>
      <c r="QAW4" s="80"/>
      <c r="QAX4" s="80"/>
      <c r="QAY4" s="80"/>
      <c r="QAZ4" s="80"/>
      <c r="QBA4" s="80"/>
      <c r="QBB4" s="80"/>
      <c r="QBC4" s="80"/>
      <c r="QBD4" s="80"/>
      <c r="QBE4" s="80"/>
      <c r="QBF4" s="80"/>
      <c r="QBG4" s="80"/>
      <c r="QBH4" s="80"/>
      <c r="QBI4" s="80"/>
      <c r="QBJ4" s="80"/>
      <c r="QBK4" s="80"/>
      <c r="QBL4" s="80"/>
      <c r="QBM4" s="80"/>
      <c r="QBN4" s="80"/>
      <c r="QBO4" s="80"/>
      <c r="QBP4" s="80"/>
      <c r="QBQ4" s="80"/>
      <c r="QBR4" s="80"/>
      <c r="QBS4" s="80"/>
      <c r="QBT4" s="80"/>
      <c r="QBU4" s="80"/>
      <c r="QBV4" s="80"/>
      <c r="QBW4" s="80"/>
      <c r="QBX4" s="80"/>
      <c r="QBY4" s="80"/>
      <c r="QBZ4" s="80"/>
      <c r="QCA4" s="80"/>
      <c r="QCB4" s="80"/>
      <c r="QCC4" s="80"/>
      <c r="QCD4" s="80"/>
      <c r="QCE4" s="80"/>
      <c r="QCF4" s="80"/>
      <c r="QCG4" s="80"/>
      <c r="QCH4" s="80"/>
      <c r="QCI4" s="80"/>
      <c r="QCJ4" s="80"/>
      <c r="QCK4" s="80"/>
      <c r="QCL4" s="80"/>
      <c r="QCM4" s="80"/>
      <c r="QCN4" s="80"/>
      <c r="QCO4" s="80"/>
      <c r="QCP4" s="80"/>
      <c r="QCQ4" s="80"/>
      <c r="QCR4" s="80"/>
      <c r="QCS4" s="80"/>
      <c r="QCT4" s="80"/>
      <c r="QCU4" s="80"/>
      <c r="QCV4" s="80"/>
      <c r="QCW4" s="80"/>
      <c r="QCX4" s="80"/>
      <c r="QCY4" s="80"/>
      <c r="QCZ4" s="80"/>
      <c r="QDA4" s="80"/>
      <c r="QDB4" s="80"/>
      <c r="QDC4" s="80"/>
      <c r="QDD4" s="80"/>
      <c r="QDE4" s="80"/>
      <c r="QDF4" s="80"/>
      <c r="QDG4" s="80"/>
      <c r="QDH4" s="80"/>
      <c r="QDI4" s="80"/>
      <c r="QDJ4" s="80"/>
      <c r="QDK4" s="80"/>
      <c r="QDL4" s="80"/>
      <c r="QDM4" s="80"/>
      <c r="QDN4" s="80"/>
      <c r="QDO4" s="80"/>
      <c r="QDP4" s="80"/>
      <c r="QDQ4" s="80"/>
      <c r="QDR4" s="80"/>
      <c r="QDS4" s="80"/>
      <c r="QDT4" s="80"/>
      <c r="QDU4" s="80"/>
      <c r="QDV4" s="80"/>
      <c r="QDW4" s="80"/>
      <c r="QDX4" s="80"/>
      <c r="QDY4" s="80"/>
      <c r="QDZ4" s="80"/>
      <c r="QEA4" s="80"/>
      <c r="QEB4" s="80"/>
      <c r="QEC4" s="80"/>
      <c r="QED4" s="80"/>
      <c r="QEE4" s="80"/>
      <c r="QEF4" s="80"/>
      <c r="QEG4" s="80"/>
      <c r="QEH4" s="80"/>
      <c r="QEI4" s="80"/>
      <c r="QEJ4" s="80"/>
      <c r="QEK4" s="80"/>
      <c r="QEL4" s="80"/>
      <c r="QEM4" s="80"/>
      <c r="QEN4" s="80"/>
      <c r="QEO4" s="80"/>
      <c r="QEP4" s="80"/>
      <c r="QEQ4" s="80"/>
      <c r="QER4" s="80"/>
      <c r="QES4" s="80"/>
      <c r="QET4" s="80"/>
      <c r="QEU4" s="80"/>
      <c r="QEV4" s="80"/>
      <c r="QEW4" s="80"/>
      <c r="QEX4" s="80"/>
      <c r="QEY4" s="80"/>
      <c r="QEZ4" s="80"/>
      <c r="QFA4" s="80"/>
      <c r="QFB4" s="80"/>
      <c r="QFC4" s="80"/>
      <c r="QFD4" s="80"/>
      <c r="QFE4" s="80"/>
      <c r="QFF4" s="80"/>
      <c r="QFG4" s="80"/>
      <c r="QFH4" s="80"/>
      <c r="QFI4" s="80"/>
      <c r="QFJ4" s="80"/>
      <c r="QFK4" s="80"/>
      <c r="QFL4" s="80"/>
      <c r="QFM4" s="80"/>
      <c r="QFN4" s="80"/>
      <c r="QFO4" s="80"/>
      <c r="QFP4" s="80"/>
      <c r="QFQ4" s="80"/>
      <c r="QFR4" s="80"/>
      <c r="QFS4" s="80"/>
      <c r="QFT4" s="80"/>
      <c r="QFU4" s="80"/>
      <c r="QFV4" s="80"/>
      <c r="QFW4" s="80"/>
      <c r="QFX4" s="80"/>
      <c r="QFY4" s="80"/>
      <c r="QFZ4" s="80"/>
      <c r="QGA4" s="80"/>
      <c r="QGB4" s="80"/>
      <c r="QGC4" s="80"/>
      <c r="QGD4" s="80"/>
      <c r="QGE4" s="80"/>
      <c r="QGF4" s="80"/>
      <c r="QGG4" s="80"/>
      <c r="QGH4" s="80"/>
      <c r="QGI4" s="80"/>
      <c r="QGJ4" s="80"/>
      <c r="QGK4" s="80"/>
      <c r="QGL4" s="80"/>
      <c r="QGM4" s="80"/>
      <c r="QGN4" s="80"/>
      <c r="QGO4" s="80"/>
      <c r="QGP4" s="80"/>
      <c r="QGQ4" s="80"/>
      <c r="QGR4" s="80"/>
      <c r="QGS4" s="80"/>
      <c r="QGT4" s="80"/>
      <c r="QGU4" s="80"/>
      <c r="QGV4" s="80"/>
      <c r="QGW4" s="80"/>
      <c r="QGX4" s="80"/>
      <c r="QGY4" s="80"/>
      <c r="QGZ4" s="80"/>
      <c r="QHA4" s="80"/>
      <c r="QHB4" s="80"/>
      <c r="QHC4" s="80"/>
      <c r="QHD4" s="80"/>
      <c r="QHE4" s="80"/>
      <c r="QHF4" s="80"/>
      <c r="QHG4" s="80"/>
      <c r="QHH4" s="80"/>
      <c r="QHI4" s="80"/>
      <c r="QHJ4" s="80"/>
      <c r="QHK4" s="80"/>
      <c r="QHL4" s="80"/>
      <c r="QHM4" s="80"/>
      <c r="QHN4" s="80"/>
      <c r="QHO4" s="80"/>
      <c r="QHP4" s="80"/>
      <c r="QHQ4" s="80"/>
      <c r="QHR4" s="80"/>
      <c r="QHS4" s="80"/>
      <c r="QHT4" s="80"/>
      <c r="QHU4" s="80"/>
      <c r="QHV4" s="80"/>
      <c r="QHW4" s="80"/>
      <c r="QHX4" s="80"/>
      <c r="QHY4" s="80"/>
      <c r="QHZ4" s="80"/>
      <c r="QIA4" s="80"/>
      <c r="QIB4" s="80"/>
      <c r="QIC4" s="80"/>
      <c r="QID4" s="80"/>
      <c r="QIE4" s="80"/>
      <c r="QIF4" s="80"/>
      <c r="QIG4" s="80"/>
      <c r="QIH4" s="80"/>
      <c r="QII4" s="80"/>
      <c r="QIJ4" s="80"/>
      <c r="QIK4" s="80"/>
      <c r="QIL4" s="80"/>
      <c r="QIM4" s="80"/>
      <c r="QIN4" s="80"/>
      <c r="QIO4" s="80"/>
      <c r="QIP4" s="80"/>
      <c r="QIQ4" s="80"/>
      <c r="QIR4" s="80"/>
      <c r="QIS4" s="80"/>
      <c r="QIT4" s="80"/>
      <c r="QIU4" s="80"/>
      <c r="QIV4" s="80"/>
      <c r="QIW4" s="80"/>
      <c r="QIX4" s="80"/>
      <c r="QIY4" s="80"/>
      <c r="QIZ4" s="80"/>
      <c r="QJA4" s="80"/>
      <c r="QJB4" s="80"/>
      <c r="QJC4" s="80"/>
      <c r="QJD4" s="80"/>
      <c r="QJE4" s="80"/>
      <c r="QJF4" s="80"/>
      <c r="QJG4" s="80"/>
      <c r="QJH4" s="80"/>
      <c r="QJI4" s="80"/>
      <c r="QJJ4" s="80"/>
      <c r="QJK4" s="80"/>
      <c r="QJL4" s="80"/>
      <c r="QJM4" s="80"/>
      <c r="QJN4" s="80"/>
      <c r="QJO4" s="80"/>
      <c r="QJP4" s="80"/>
      <c r="QJQ4" s="80"/>
      <c r="QJR4" s="80"/>
      <c r="QJS4" s="80"/>
      <c r="QJT4" s="80"/>
      <c r="QJU4" s="80"/>
      <c r="QJV4" s="80"/>
      <c r="QJW4" s="80"/>
      <c r="QJX4" s="80"/>
      <c r="QJY4" s="80"/>
      <c r="QJZ4" s="80"/>
      <c r="QKA4" s="80"/>
      <c r="QKB4" s="80"/>
      <c r="QKC4" s="80"/>
      <c r="QKD4" s="80"/>
      <c r="QKE4" s="80"/>
      <c r="QKF4" s="80"/>
      <c r="QKG4" s="80"/>
      <c r="QKH4" s="80"/>
      <c r="QKI4" s="80"/>
      <c r="QKJ4" s="80"/>
      <c r="QKK4" s="80"/>
      <c r="QKL4" s="80"/>
      <c r="QKM4" s="80"/>
      <c r="QKN4" s="80"/>
      <c r="QKO4" s="80"/>
      <c r="QKP4" s="80"/>
      <c r="QKQ4" s="80"/>
      <c r="QKR4" s="80"/>
      <c r="QKS4" s="80"/>
      <c r="QKT4" s="80"/>
      <c r="QKU4" s="80"/>
      <c r="QKV4" s="80"/>
      <c r="QKW4" s="80"/>
      <c r="QKX4" s="80"/>
      <c r="QKY4" s="80"/>
      <c r="QKZ4" s="80"/>
      <c r="QLA4" s="80"/>
      <c r="QLB4" s="80"/>
      <c r="QLC4" s="80"/>
      <c r="QLD4" s="80"/>
      <c r="QLE4" s="80"/>
      <c r="QLF4" s="80"/>
      <c r="QLG4" s="80"/>
      <c r="QLH4" s="80"/>
      <c r="QLI4" s="80"/>
      <c r="QLJ4" s="80"/>
      <c r="QLK4" s="80"/>
      <c r="QLL4" s="80"/>
      <c r="QLM4" s="80"/>
      <c r="QLN4" s="80"/>
      <c r="QLO4" s="80"/>
      <c r="QLP4" s="80"/>
      <c r="QLQ4" s="80"/>
      <c r="QLR4" s="80"/>
      <c r="QLS4" s="80"/>
      <c r="QLT4" s="80"/>
      <c r="QLU4" s="80"/>
      <c r="QLV4" s="80"/>
      <c r="QLW4" s="80"/>
      <c r="QLX4" s="80"/>
      <c r="QLY4" s="80"/>
      <c r="QLZ4" s="80"/>
      <c r="QMA4" s="80"/>
      <c r="QMB4" s="80"/>
      <c r="QMC4" s="80"/>
      <c r="QMD4" s="80"/>
      <c r="QME4" s="80"/>
      <c r="QMF4" s="80"/>
      <c r="QMG4" s="80"/>
      <c r="QMH4" s="80"/>
      <c r="QMI4" s="80"/>
      <c r="QMJ4" s="80"/>
      <c r="QMK4" s="80"/>
      <c r="QML4" s="80"/>
      <c r="QMM4" s="80"/>
      <c r="QMN4" s="80"/>
      <c r="QMO4" s="80"/>
      <c r="QMP4" s="80"/>
      <c r="QMQ4" s="80"/>
      <c r="QMR4" s="80"/>
      <c r="QMS4" s="80"/>
      <c r="QMT4" s="80"/>
      <c r="QMU4" s="80"/>
      <c r="QMV4" s="80"/>
      <c r="QMW4" s="80"/>
      <c r="QMX4" s="80"/>
      <c r="QMY4" s="80"/>
      <c r="QMZ4" s="80"/>
      <c r="QNA4" s="80"/>
      <c r="QNB4" s="80"/>
      <c r="QNC4" s="80"/>
      <c r="QND4" s="80"/>
      <c r="QNE4" s="80"/>
      <c r="QNF4" s="80"/>
      <c r="QNG4" s="80"/>
      <c r="QNH4" s="80"/>
      <c r="QNI4" s="80"/>
      <c r="QNJ4" s="80"/>
      <c r="QNK4" s="80"/>
      <c r="QNL4" s="80"/>
      <c r="QNM4" s="80"/>
      <c r="QNN4" s="80"/>
      <c r="QNO4" s="80"/>
      <c r="QNP4" s="80"/>
      <c r="QNQ4" s="80"/>
      <c r="QNR4" s="80"/>
      <c r="QNS4" s="80"/>
      <c r="QNT4" s="80"/>
      <c r="QNU4" s="80"/>
      <c r="QNV4" s="80"/>
      <c r="QNW4" s="80"/>
      <c r="QNX4" s="80"/>
      <c r="QNY4" s="80"/>
      <c r="QNZ4" s="80"/>
      <c r="QOA4" s="80"/>
      <c r="QOB4" s="80"/>
      <c r="QOC4" s="80"/>
      <c r="QOD4" s="80"/>
      <c r="QOE4" s="80"/>
      <c r="QOF4" s="80"/>
      <c r="QOG4" s="80"/>
      <c r="QOH4" s="80"/>
      <c r="QOI4" s="80"/>
      <c r="QOJ4" s="80"/>
      <c r="QOK4" s="80"/>
      <c r="QOL4" s="80"/>
      <c r="QOM4" s="80"/>
      <c r="QON4" s="80"/>
      <c r="QOO4" s="80"/>
      <c r="QOP4" s="80"/>
      <c r="QOQ4" s="80"/>
      <c r="QOR4" s="80"/>
      <c r="QOS4" s="80"/>
      <c r="QOT4" s="80"/>
      <c r="QOU4" s="80"/>
      <c r="QOV4" s="80"/>
      <c r="QOW4" s="80"/>
      <c r="QOX4" s="80"/>
      <c r="QOY4" s="80"/>
      <c r="QOZ4" s="80"/>
      <c r="QPA4" s="80"/>
      <c r="QPB4" s="80"/>
      <c r="QPC4" s="80"/>
      <c r="QPD4" s="80"/>
      <c r="QPE4" s="80"/>
      <c r="QPF4" s="80"/>
      <c r="QPG4" s="80"/>
      <c r="QPH4" s="80"/>
      <c r="QPI4" s="80"/>
      <c r="QPJ4" s="80"/>
      <c r="QPK4" s="80"/>
      <c r="QPL4" s="80"/>
      <c r="QPM4" s="80"/>
      <c r="QPN4" s="80"/>
      <c r="QPO4" s="80"/>
      <c r="QPP4" s="80"/>
      <c r="QPQ4" s="80"/>
      <c r="QPR4" s="80"/>
      <c r="QPS4" s="80"/>
      <c r="QPT4" s="80"/>
      <c r="QPU4" s="80"/>
      <c r="QPV4" s="80"/>
      <c r="QPW4" s="80"/>
      <c r="QPX4" s="80"/>
      <c r="QPY4" s="80"/>
      <c r="QPZ4" s="80"/>
      <c r="QQA4" s="80"/>
      <c r="QQB4" s="80"/>
      <c r="QQC4" s="80"/>
      <c r="QQD4" s="80"/>
      <c r="QQE4" s="80"/>
      <c r="QQF4" s="80"/>
      <c r="QQG4" s="80"/>
      <c r="QQH4" s="80"/>
      <c r="QQI4" s="80"/>
      <c r="QQJ4" s="80"/>
      <c r="QQK4" s="80"/>
      <c r="QQL4" s="80"/>
      <c r="QQM4" s="80"/>
      <c r="QQN4" s="80"/>
      <c r="QQO4" s="80"/>
      <c r="QQP4" s="80"/>
      <c r="QQQ4" s="80"/>
      <c r="QQR4" s="80"/>
      <c r="QQS4" s="80"/>
      <c r="QQT4" s="80"/>
      <c r="QQU4" s="80"/>
      <c r="QQV4" s="80"/>
      <c r="QQW4" s="80"/>
      <c r="QQX4" s="80"/>
      <c r="QQY4" s="80"/>
      <c r="QQZ4" s="80"/>
      <c r="QRA4" s="80"/>
      <c r="QRB4" s="80"/>
      <c r="QRC4" s="80"/>
      <c r="QRD4" s="80"/>
      <c r="QRE4" s="80"/>
      <c r="QRF4" s="80"/>
      <c r="QRG4" s="80"/>
      <c r="QRH4" s="80"/>
      <c r="QRI4" s="80"/>
      <c r="QRJ4" s="80"/>
      <c r="QRK4" s="80"/>
      <c r="QRL4" s="80"/>
      <c r="QRM4" s="80"/>
      <c r="QRN4" s="80"/>
      <c r="QRO4" s="80"/>
      <c r="QRP4" s="80"/>
      <c r="QRQ4" s="80"/>
      <c r="QRR4" s="80"/>
      <c r="QRS4" s="80"/>
      <c r="QRT4" s="80"/>
      <c r="QRU4" s="80"/>
      <c r="QRV4" s="80"/>
      <c r="QRW4" s="80"/>
      <c r="QRX4" s="80"/>
      <c r="QRY4" s="80"/>
      <c r="QRZ4" s="80"/>
      <c r="QSA4" s="80"/>
      <c r="QSB4" s="80"/>
      <c r="QSC4" s="80"/>
      <c r="QSD4" s="80"/>
      <c r="QSE4" s="80"/>
      <c r="QSF4" s="80"/>
      <c r="QSG4" s="80"/>
      <c r="QSH4" s="80"/>
      <c r="QSI4" s="80"/>
      <c r="QSJ4" s="80"/>
      <c r="QSK4" s="80"/>
      <c r="QSL4" s="80"/>
      <c r="QSM4" s="80"/>
      <c r="QSN4" s="80"/>
      <c r="QSO4" s="80"/>
      <c r="QSP4" s="80"/>
      <c r="QSQ4" s="80"/>
      <c r="QSR4" s="80"/>
      <c r="QSS4" s="80"/>
      <c r="QST4" s="80"/>
      <c r="QSU4" s="80"/>
      <c r="QSV4" s="80"/>
      <c r="QSW4" s="80"/>
      <c r="QSX4" s="80"/>
      <c r="QSY4" s="80"/>
      <c r="QSZ4" s="80"/>
      <c r="QTA4" s="80"/>
      <c r="QTB4" s="80"/>
      <c r="QTC4" s="80"/>
      <c r="QTD4" s="80"/>
      <c r="QTE4" s="80"/>
      <c r="QTF4" s="80"/>
      <c r="QTG4" s="80"/>
      <c r="QTH4" s="80"/>
      <c r="QTI4" s="80"/>
      <c r="QTJ4" s="80"/>
      <c r="QTK4" s="80"/>
      <c r="QTL4" s="80"/>
      <c r="QTM4" s="80"/>
      <c r="QTN4" s="80"/>
      <c r="QTO4" s="80"/>
      <c r="QTP4" s="80"/>
      <c r="QTQ4" s="80"/>
      <c r="QTR4" s="80"/>
      <c r="QTS4" s="80"/>
      <c r="QTT4" s="80"/>
      <c r="QTU4" s="80"/>
      <c r="QTV4" s="80"/>
      <c r="QTW4" s="80"/>
      <c r="QTX4" s="80"/>
      <c r="QTY4" s="80"/>
      <c r="QTZ4" s="80"/>
      <c r="QUA4" s="80"/>
      <c r="QUB4" s="80"/>
      <c r="QUC4" s="80"/>
      <c r="QUD4" s="80"/>
      <c r="QUE4" s="80"/>
      <c r="QUF4" s="80"/>
      <c r="QUG4" s="80"/>
      <c r="QUH4" s="80"/>
      <c r="QUI4" s="80"/>
      <c r="QUJ4" s="80"/>
      <c r="QUK4" s="80"/>
      <c r="QUL4" s="80"/>
      <c r="QUM4" s="80"/>
      <c r="QUN4" s="80"/>
      <c r="QUO4" s="80"/>
      <c r="QUP4" s="80"/>
      <c r="QUQ4" s="80"/>
      <c r="QUR4" s="80"/>
      <c r="QUS4" s="80"/>
      <c r="QUT4" s="80"/>
      <c r="QUU4" s="80"/>
      <c r="QUV4" s="80"/>
      <c r="QUW4" s="80"/>
      <c r="QUX4" s="80"/>
      <c r="QUY4" s="80"/>
      <c r="QUZ4" s="80"/>
      <c r="QVA4" s="80"/>
      <c r="QVB4" s="80"/>
      <c r="QVC4" s="80"/>
      <c r="QVD4" s="80"/>
      <c r="QVE4" s="80"/>
      <c r="QVF4" s="80"/>
      <c r="QVG4" s="80"/>
      <c r="QVH4" s="80"/>
      <c r="QVI4" s="80"/>
      <c r="QVJ4" s="80"/>
      <c r="QVK4" s="80"/>
      <c r="QVL4" s="80"/>
      <c r="QVM4" s="80"/>
      <c r="QVN4" s="80"/>
      <c r="QVO4" s="80"/>
      <c r="QVP4" s="80"/>
      <c r="QVQ4" s="80"/>
      <c r="QVR4" s="80"/>
      <c r="QVS4" s="80"/>
      <c r="QVT4" s="80"/>
      <c r="QVU4" s="80"/>
      <c r="QVV4" s="80"/>
      <c r="QVW4" s="80"/>
      <c r="QVX4" s="80"/>
      <c r="QVY4" s="80"/>
      <c r="QVZ4" s="80"/>
      <c r="QWA4" s="80"/>
      <c r="QWB4" s="80"/>
      <c r="QWC4" s="80"/>
      <c r="QWD4" s="80"/>
      <c r="QWE4" s="80"/>
      <c r="QWF4" s="80"/>
      <c r="QWG4" s="80"/>
      <c r="QWH4" s="80"/>
      <c r="QWI4" s="80"/>
      <c r="QWJ4" s="80"/>
      <c r="QWK4" s="80"/>
      <c r="QWL4" s="80"/>
      <c r="QWM4" s="80"/>
      <c r="QWN4" s="80"/>
      <c r="QWO4" s="80"/>
      <c r="QWP4" s="80"/>
      <c r="QWQ4" s="80"/>
      <c r="QWR4" s="80"/>
      <c r="QWS4" s="80"/>
      <c r="QWT4" s="80"/>
      <c r="QWU4" s="80"/>
      <c r="QWV4" s="80"/>
      <c r="QWW4" s="80"/>
      <c r="QWX4" s="80"/>
      <c r="QWY4" s="80"/>
      <c r="QWZ4" s="80"/>
      <c r="QXA4" s="80"/>
      <c r="QXB4" s="80"/>
      <c r="QXC4" s="80"/>
      <c r="QXD4" s="80"/>
      <c r="QXE4" s="80"/>
      <c r="QXF4" s="80"/>
      <c r="QXG4" s="80"/>
      <c r="QXH4" s="80"/>
      <c r="QXI4" s="80"/>
      <c r="QXJ4" s="80"/>
      <c r="QXK4" s="80"/>
      <c r="QXL4" s="80"/>
      <c r="QXM4" s="80"/>
      <c r="QXN4" s="80"/>
      <c r="QXO4" s="80"/>
      <c r="QXP4" s="80"/>
      <c r="QXQ4" s="80"/>
      <c r="QXR4" s="80"/>
      <c r="QXS4" s="80"/>
      <c r="QXT4" s="80"/>
      <c r="QXU4" s="80"/>
      <c r="QXV4" s="80"/>
      <c r="QXW4" s="80"/>
      <c r="QXX4" s="80"/>
      <c r="QXY4" s="80"/>
      <c r="QXZ4" s="80"/>
      <c r="QYA4" s="80"/>
      <c r="QYB4" s="80"/>
      <c r="QYC4" s="80"/>
      <c r="QYD4" s="80"/>
      <c r="QYE4" s="80"/>
      <c r="QYF4" s="80"/>
      <c r="QYG4" s="80"/>
      <c r="QYH4" s="80"/>
      <c r="QYI4" s="80"/>
      <c r="QYJ4" s="80"/>
      <c r="QYK4" s="80"/>
      <c r="QYL4" s="80"/>
      <c r="QYM4" s="80"/>
      <c r="QYN4" s="80"/>
      <c r="QYO4" s="80"/>
      <c r="QYP4" s="80"/>
      <c r="QYQ4" s="80"/>
      <c r="QYR4" s="80"/>
      <c r="QYS4" s="80"/>
      <c r="QYT4" s="80"/>
      <c r="QYU4" s="80"/>
      <c r="QYV4" s="80"/>
      <c r="QYW4" s="80"/>
      <c r="QYX4" s="80"/>
      <c r="QYY4" s="80"/>
      <c r="QYZ4" s="80"/>
      <c r="QZA4" s="80"/>
      <c r="QZB4" s="80"/>
      <c r="QZC4" s="80"/>
      <c r="QZD4" s="80"/>
      <c r="QZE4" s="80"/>
      <c r="QZF4" s="80"/>
      <c r="QZG4" s="80"/>
      <c r="QZH4" s="80"/>
      <c r="QZI4" s="80"/>
      <c r="QZJ4" s="80"/>
      <c r="QZK4" s="80"/>
      <c r="QZL4" s="80"/>
      <c r="QZM4" s="80"/>
      <c r="QZN4" s="80"/>
      <c r="QZO4" s="80"/>
      <c r="QZP4" s="80"/>
      <c r="QZQ4" s="80"/>
      <c r="QZR4" s="80"/>
      <c r="QZS4" s="80"/>
      <c r="QZT4" s="80"/>
      <c r="QZU4" s="80"/>
      <c r="QZV4" s="80"/>
      <c r="QZW4" s="80"/>
      <c r="QZX4" s="80"/>
      <c r="QZY4" s="80"/>
      <c r="QZZ4" s="80"/>
      <c r="RAA4" s="80"/>
      <c r="RAB4" s="80"/>
      <c r="RAC4" s="80"/>
      <c r="RAD4" s="80"/>
      <c r="RAE4" s="80"/>
      <c r="RAF4" s="80"/>
      <c r="RAG4" s="80"/>
      <c r="RAH4" s="80"/>
      <c r="RAI4" s="80"/>
      <c r="RAJ4" s="80"/>
      <c r="RAK4" s="80"/>
      <c r="RAL4" s="80"/>
      <c r="RAM4" s="80"/>
      <c r="RAN4" s="80"/>
      <c r="RAO4" s="80"/>
      <c r="RAP4" s="80"/>
      <c r="RAQ4" s="80"/>
      <c r="RAR4" s="80"/>
      <c r="RAS4" s="80"/>
      <c r="RAT4" s="80"/>
      <c r="RAU4" s="80"/>
      <c r="RAV4" s="80"/>
      <c r="RAW4" s="80"/>
      <c r="RAX4" s="80"/>
      <c r="RAY4" s="80"/>
      <c r="RAZ4" s="80"/>
      <c r="RBA4" s="80"/>
      <c r="RBB4" s="80"/>
      <c r="RBC4" s="80"/>
      <c r="RBD4" s="80"/>
      <c r="RBE4" s="80"/>
      <c r="RBF4" s="80"/>
      <c r="RBG4" s="80"/>
      <c r="RBH4" s="80"/>
      <c r="RBI4" s="80"/>
      <c r="RBJ4" s="80"/>
      <c r="RBK4" s="80"/>
      <c r="RBL4" s="80"/>
      <c r="RBM4" s="80"/>
      <c r="RBN4" s="80"/>
      <c r="RBO4" s="80"/>
      <c r="RBP4" s="80"/>
      <c r="RBQ4" s="80"/>
      <c r="RBR4" s="80"/>
      <c r="RBS4" s="80"/>
      <c r="RBT4" s="80"/>
      <c r="RBU4" s="80"/>
      <c r="RBV4" s="80"/>
      <c r="RBW4" s="80"/>
      <c r="RBX4" s="80"/>
      <c r="RBY4" s="80"/>
      <c r="RBZ4" s="80"/>
      <c r="RCA4" s="80"/>
      <c r="RCB4" s="80"/>
      <c r="RCC4" s="80"/>
      <c r="RCD4" s="80"/>
      <c r="RCE4" s="80"/>
      <c r="RCF4" s="80"/>
      <c r="RCG4" s="80"/>
      <c r="RCH4" s="80"/>
      <c r="RCI4" s="80"/>
      <c r="RCJ4" s="80"/>
      <c r="RCK4" s="80"/>
      <c r="RCL4" s="80"/>
      <c r="RCM4" s="80"/>
      <c r="RCN4" s="80"/>
      <c r="RCO4" s="80"/>
      <c r="RCP4" s="80"/>
      <c r="RCQ4" s="80"/>
      <c r="RCR4" s="80"/>
      <c r="RCS4" s="80"/>
      <c r="RCT4" s="80"/>
      <c r="RCU4" s="80"/>
      <c r="RCV4" s="80"/>
      <c r="RCW4" s="80"/>
      <c r="RCX4" s="80"/>
      <c r="RCY4" s="80"/>
      <c r="RCZ4" s="80"/>
      <c r="RDA4" s="80"/>
      <c r="RDB4" s="80"/>
      <c r="RDC4" s="80"/>
      <c r="RDD4" s="80"/>
      <c r="RDE4" s="80"/>
      <c r="RDF4" s="80"/>
      <c r="RDG4" s="80"/>
      <c r="RDH4" s="80"/>
      <c r="RDI4" s="80"/>
      <c r="RDJ4" s="80"/>
      <c r="RDK4" s="80"/>
      <c r="RDL4" s="80"/>
      <c r="RDM4" s="80"/>
      <c r="RDN4" s="80"/>
      <c r="RDO4" s="80"/>
      <c r="RDP4" s="80"/>
      <c r="RDQ4" s="80"/>
      <c r="RDR4" s="80"/>
      <c r="RDS4" s="80"/>
      <c r="RDT4" s="80"/>
      <c r="RDU4" s="80"/>
      <c r="RDV4" s="80"/>
      <c r="RDW4" s="80"/>
      <c r="RDX4" s="80"/>
      <c r="RDY4" s="80"/>
      <c r="RDZ4" s="80"/>
      <c r="REA4" s="80"/>
      <c r="REB4" s="80"/>
      <c r="REC4" s="80"/>
      <c r="RED4" s="80"/>
      <c r="REE4" s="80"/>
      <c r="REF4" s="80"/>
      <c r="REG4" s="80"/>
      <c r="REH4" s="80"/>
      <c r="REI4" s="80"/>
      <c r="REJ4" s="80"/>
      <c r="REK4" s="80"/>
      <c r="REL4" s="80"/>
      <c r="REM4" s="80"/>
      <c r="REN4" s="80"/>
      <c r="REO4" s="80"/>
      <c r="REP4" s="80"/>
      <c r="REQ4" s="80"/>
      <c r="RER4" s="80"/>
      <c r="RES4" s="80"/>
      <c r="RET4" s="80"/>
      <c r="REU4" s="80"/>
      <c r="REV4" s="80"/>
      <c r="REW4" s="80"/>
      <c r="REX4" s="80"/>
      <c r="REY4" s="80"/>
      <c r="REZ4" s="80"/>
      <c r="RFA4" s="80"/>
      <c r="RFB4" s="80"/>
      <c r="RFC4" s="80"/>
      <c r="RFD4" s="80"/>
      <c r="RFE4" s="80"/>
      <c r="RFF4" s="80"/>
      <c r="RFG4" s="80"/>
      <c r="RFH4" s="80"/>
      <c r="RFI4" s="80"/>
      <c r="RFJ4" s="80"/>
      <c r="RFK4" s="80"/>
      <c r="RFL4" s="80"/>
      <c r="RFM4" s="80"/>
      <c r="RFN4" s="80"/>
      <c r="RFO4" s="80"/>
      <c r="RFP4" s="80"/>
      <c r="RFQ4" s="80"/>
      <c r="RFR4" s="80"/>
      <c r="RFS4" s="80"/>
      <c r="RFT4" s="80"/>
      <c r="RFU4" s="80"/>
      <c r="RFV4" s="80"/>
      <c r="RFW4" s="80"/>
      <c r="RFX4" s="80"/>
      <c r="RFY4" s="80"/>
      <c r="RFZ4" s="80"/>
      <c r="RGA4" s="80"/>
      <c r="RGB4" s="80"/>
      <c r="RGC4" s="80"/>
      <c r="RGD4" s="80"/>
      <c r="RGE4" s="80"/>
      <c r="RGF4" s="80"/>
      <c r="RGG4" s="80"/>
      <c r="RGH4" s="80"/>
      <c r="RGI4" s="80"/>
      <c r="RGJ4" s="80"/>
      <c r="RGK4" s="80"/>
      <c r="RGL4" s="80"/>
      <c r="RGM4" s="80"/>
      <c r="RGN4" s="80"/>
      <c r="RGO4" s="80"/>
      <c r="RGP4" s="80"/>
      <c r="RGQ4" s="80"/>
      <c r="RGR4" s="80"/>
      <c r="RGS4" s="80"/>
      <c r="RGT4" s="80"/>
      <c r="RGU4" s="80"/>
      <c r="RGV4" s="80"/>
      <c r="RGW4" s="80"/>
      <c r="RGX4" s="80"/>
      <c r="RGY4" s="80"/>
      <c r="RGZ4" s="80"/>
      <c r="RHA4" s="80"/>
      <c r="RHB4" s="80"/>
      <c r="RHC4" s="80"/>
      <c r="RHD4" s="80"/>
      <c r="RHE4" s="80"/>
      <c r="RHF4" s="80"/>
      <c r="RHG4" s="80"/>
      <c r="RHH4" s="80"/>
      <c r="RHI4" s="80"/>
      <c r="RHJ4" s="80"/>
      <c r="RHK4" s="80"/>
      <c r="RHL4" s="80"/>
      <c r="RHM4" s="80"/>
      <c r="RHN4" s="80"/>
      <c r="RHO4" s="80"/>
      <c r="RHP4" s="80"/>
      <c r="RHQ4" s="80"/>
      <c r="RHR4" s="80"/>
      <c r="RHS4" s="80"/>
      <c r="RHT4" s="80"/>
      <c r="RHU4" s="80"/>
      <c r="RHV4" s="80"/>
      <c r="RHW4" s="80"/>
      <c r="RHX4" s="80"/>
      <c r="RHY4" s="80"/>
      <c r="RHZ4" s="80"/>
      <c r="RIA4" s="80"/>
      <c r="RIB4" s="80"/>
      <c r="RIC4" s="80"/>
      <c r="RID4" s="80"/>
      <c r="RIE4" s="80"/>
      <c r="RIF4" s="80"/>
      <c r="RIG4" s="80"/>
      <c r="RIH4" s="80"/>
      <c r="RII4" s="80"/>
      <c r="RIJ4" s="80"/>
      <c r="RIK4" s="80"/>
      <c r="RIL4" s="80"/>
      <c r="RIM4" s="80"/>
      <c r="RIN4" s="80"/>
      <c r="RIO4" s="80"/>
      <c r="RIP4" s="80"/>
      <c r="RIQ4" s="80"/>
      <c r="RIR4" s="80"/>
      <c r="RIS4" s="80"/>
      <c r="RIT4" s="80"/>
      <c r="RIU4" s="80"/>
      <c r="RIV4" s="80"/>
      <c r="RIW4" s="80"/>
      <c r="RIX4" s="80"/>
      <c r="RIY4" s="80"/>
      <c r="RIZ4" s="80"/>
      <c r="RJA4" s="80"/>
      <c r="RJB4" s="80"/>
      <c r="RJC4" s="80"/>
      <c r="RJD4" s="80"/>
      <c r="RJE4" s="80"/>
      <c r="RJF4" s="80"/>
      <c r="RJG4" s="80"/>
      <c r="RJH4" s="80"/>
      <c r="RJI4" s="80"/>
      <c r="RJJ4" s="80"/>
      <c r="RJK4" s="80"/>
      <c r="RJL4" s="80"/>
      <c r="RJM4" s="80"/>
      <c r="RJN4" s="80"/>
      <c r="RJO4" s="80"/>
      <c r="RJP4" s="80"/>
      <c r="RJQ4" s="80"/>
      <c r="RJR4" s="80"/>
      <c r="RJS4" s="80"/>
      <c r="RJT4" s="80"/>
      <c r="RJU4" s="80"/>
      <c r="RJV4" s="80"/>
      <c r="RJW4" s="80"/>
      <c r="RJX4" s="80"/>
      <c r="RJY4" s="80"/>
      <c r="RJZ4" s="80"/>
      <c r="RKA4" s="80"/>
      <c r="RKB4" s="80"/>
      <c r="RKC4" s="80"/>
      <c r="RKD4" s="80"/>
      <c r="RKE4" s="80"/>
      <c r="RKF4" s="80"/>
      <c r="RKG4" s="80"/>
      <c r="RKH4" s="80"/>
      <c r="RKI4" s="80"/>
      <c r="RKJ4" s="80"/>
      <c r="RKK4" s="80"/>
      <c r="RKL4" s="80"/>
      <c r="RKM4" s="80"/>
      <c r="RKN4" s="80"/>
      <c r="RKO4" s="80"/>
      <c r="RKP4" s="80"/>
      <c r="RKQ4" s="80"/>
      <c r="RKR4" s="80"/>
      <c r="RKS4" s="80"/>
      <c r="RKT4" s="80"/>
      <c r="RKU4" s="80"/>
      <c r="RKV4" s="80"/>
      <c r="RKW4" s="80"/>
      <c r="RKX4" s="80"/>
      <c r="RKY4" s="80"/>
      <c r="RKZ4" s="80"/>
      <c r="RLA4" s="80"/>
      <c r="RLB4" s="80"/>
      <c r="RLC4" s="80"/>
      <c r="RLD4" s="80"/>
      <c r="RLE4" s="80"/>
      <c r="RLF4" s="80"/>
      <c r="RLG4" s="80"/>
      <c r="RLH4" s="80"/>
      <c r="RLI4" s="80"/>
      <c r="RLJ4" s="80"/>
      <c r="RLK4" s="80"/>
      <c r="RLL4" s="80"/>
      <c r="RLM4" s="80"/>
      <c r="RLN4" s="80"/>
      <c r="RLO4" s="80"/>
      <c r="RLP4" s="80"/>
      <c r="RLQ4" s="80"/>
      <c r="RLR4" s="80"/>
      <c r="RLS4" s="80"/>
      <c r="RLT4" s="80"/>
      <c r="RLU4" s="80"/>
      <c r="RLV4" s="80"/>
      <c r="RLW4" s="80"/>
      <c r="RLX4" s="80"/>
      <c r="RLY4" s="80"/>
      <c r="RLZ4" s="80"/>
      <c r="RMA4" s="80"/>
      <c r="RMB4" s="80"/>
      <c r="RMC4" s="80"/>
      <c r="RMD4" s="80"/>
      <c r="RME4" s="80"/>
      <c r="RMF4" s="80"/>
      <c r="RMG4" s="80"/>
      <c r="RMH4" s="80"/>
      <c r="RMI4" s="80"/>
      <c r="RMJ4" s="80"/>
      <c r="RMK4" s="80"/>
      <c r="RML4" s="80"/>
      <c r="RMM4" s="80"/>
      <c r="RMN4" s="80"/>
      <c r="RMO4" s="80"/>
      <c r="RMP4" s="80"/>
      <c r="RMQ4" s="80"/>
      <c r="RMR4" s="80"/>
      <c r="RMS4" s="80"/>
      <c r="RMT4" s="80"/>
      <c r="RMU4" s="80"/>
      <c r="RMV4" s="80"/>
      <c r="RMW4" s="80"/>
      <c r="RMX4" s="80"/>
      <c r="RMY4" s="80"/>
      <c r="RMZ4" s="80"/>
      <c r="RNA4" s="80"/>
      <c r="RNB4" s="80"/>
      <c r="RNC4" s="80"/>
      <c r="RND4" s="80"/>
      <c r="RNE4" s="80"/>
      <c r="RNF4" s="80"/>
      <c r="RNG4" s="80"/>
      <c r="RNH4" s="80"/>
      <c r="RNI4" s="80"/>
      <c r="RNJ4" s="80"/>
      <c r="RNK4" s="80"/>
      <c r="RNL4" s="80"/>
      <c r="RNM4" s="80"/>
      <c r="RNN4" s="80"/>
      <c r="RNO4" s="80"/>
      <c r="RNP4" s="80"/>
      <c r="RNQ4" s="80"/>
      <c r="RNR4" s="80"/>
      <c r="RNS4" s="80"/>
      <c r="RNT4" s="80"/>
      <c r="RNU4" s="80"/>
      <c r="RNV4" s="80"/>
      <c r="RNW4" s="80"/>
      <c r="RNX4" s="80"/>
      <c r="RNY4" s="80"/>
      <c r="RNZ4" s="80"/>
      <c r="ROA4" s="80"/>
      <c r="ROB4" s="80"/>
      <c r="ROC4" s="80"/>
      <c r="ROD4" s="80"/>
      <c r="ROE4" s="80"/>
      <c r="ROF4" s="80"/>
      <c r="ROG4" s="80"/>
      <c r="ROH4" s="80"/>
      <c r="ROI4" s="80"/>
      <c r="ROJ4" s="80"/>
      <c r="ROK4" s="80"/>
      <c r="ROL4" s="80"/>
      <c r="ROM4" s="80"/>
      <c r="RON4" s="80"/>
      <c r="ROO4" s="80"/>
      <c r="ROP4" s="80"/>
      <c r="ROQ4" s="80"/>
      <c r="ROR4" s="80"/>
      <c r="ROS4" s="80"/>
      <c r="ROT4" s="80"/>
      <c r="ROU4" s="80"/>
      <c r="ROV4" s="80"/>
      <c r="ROW4" s="80"/>
      <c r="ROX4" s="80"/>
      <c r="ROY4" s="80"/>
      <c r="ROZ4" s="80"/>
      <c r="RPA4" s="80"/>
      <c r="RPB4" s="80"/>
      <c r="RPC4" s="80"/>
      <c r="RPD4" s="80"/>
      <c r="RPE4" s="80"/>
      <c r="RPF4" s="80"/>
      <c r="RPG4" s="80"/>
      <c r="RPH4" s="80"/>
      <c r="RPI4" s="80"/>
      <c r="RPJ4" s="80"/>
      <c r="RPK4" s="80"/>
      <c r="RPL4" s="80"/>
      <c r="RPM4" s="80"/>
      <c r="RPN4" s="80"/>
      <c r="RPO4" s="80"/>
      <c r="RPP4" s="80"/>
      <c r="RPQ4" s="80"/>
      <c r="RPR4" s="80"/>
      <c r="RPS4" s="80"/>
      <c r="RPT4" s="80"/>
      <c r="RPU4" s="80"/>
      <c r="RPV4" s="80"/>
      <c r="RPW4" s="80"/>
      <c r="RPX4" s="80"/>
      <c r="RPY4" s="80"/>
      <c r="RPZ4" s="80"/>
      <c r="RQA4" s="80"/>
      <c r="RQB4" s="80"/>
      <c r="RQC4" s="80"/>
      <c r="RQD4" s="80"/>
      <c r="RQE4" s="80"/>
      <c r="RQF4" s="80"/>
      <c r="RQG4" s="80"/>
      <c r="RQH4" s="80"/>
      <c r="RQI4" s="80"/>
      <c r="RQJ4" s="80"/>
      <c r="RQK4" s="80"/>
      <c r="RQL4" s="80"/>
      <c r="RQM4" s="80"/>
      <c r="RQN4" s="80"/>
      <c r="RQO4" s="80"/>
      <c r="RQP4" s="80"/>
      <c r="RQQ4" s="80"/>
      <c r="RQR4" s="80"/>
      <c r="RQS4" s="80"/>
      <c r="RQT4" s="80"/>
      <c r="RQU4" s="80"/>
      <c r="RQV4" s="80"/>
      <c r="RQW4" s="80"/>
      <c r="RQX4" s="80"/>
      <c r="RQY4" s="80"/>
      <c r="RQZ4" s="80"/>
      <c r="RRA4" s="80"/>
      <c r="RRB4" s="80"/>
      <c r="RRC4" s="80"/>
      <c r="RRD4" s="80"/>
      <c r="RRE4" s="80"/>
      <c r="RRF4" s="80"/>
      <c r="RRG4" s="80"/>
      <c r="RRH4" s="80"/>
      <c r="RRI4" s="80"/>
      <c r="RRJ4" s="80"/>
      <c r="RRK4" s="80"/>
      <c r="RRL4" s="80"/>
      <c r="RRM4" s="80"/>
      <c r="RRN4" s="80"/>
      <c r="RRO4" s="80"/>
      <c r="RRP4" s="80"/>
      <c r="RRQ4" s="80"/>
      <c r="RRR4" s="80"/>
      <c r="RRS4" s="80"/>
      <c r="RRT4" s="80"/>
      <c r="RRU4" s="80"/>
      <c r="RRV4" s="80"/>
      <c r="RRW4" s="80"/>
      <c r="RRX4" s="80"/>
      <c r="RRY4" s="80"/>
      <c r="RRZ4" s="80"/>
      <c r="RSA4" s="80"/>
      <c r="RSB4" s="80"/>
      <c r="RSC4" s="80"/>
      <c r="RSD4" s="80"/>
      <c r="RSE4" s="80"/>
      <c r="RSF4" s="80"/>
      <c r="RSG4" s="80"/>
      <c r="RSH4" s="80"/>
      <c r="RSI4" s="80"/>
      <c r="RSJ4" s="80"/>
      <c r="RSK4" s="80"/>
      <c r="RSL4" s="80"/>
      <c r="RSM4" s="80"/>
      <c r="RSN4" s="80"/>
      <c r="RSO4" s="80"/>
      <c r="RSP4" s="80"/>
      <c r="RSQ4" s="80"/>
      <c r="RSR4" s="80"/>
      <c r="RSS4" s="80"/>
      <c r="RST4" s="80"/>
      <c r="RSU4" s="80"/>
      <c r="RSV4" s="80"/>
      <c r="RSW4" s="80"/>
      <c r="RSX4" s="80"/>
      <c r="RSY4" s="80"/>
      <c r="RSZ4" s="80"/>
      <c r="RTA4" s="80"/>
      <c r="RTB4" s="80"/>
      <c r="RTC4" s="80"/>
      <c r="RTD4" s="80"/>
      <c r="RTE4" s="80"/>
      <c r="RTF4" s="80"/>
      <c r="RTG4" s="80"/>
      <c r="RTH4" s="80"/>
      <c r="RTI4" s="80"/>
      <c r="RTJ4" s="80"/>
      <c r="RTK4" s="80"/>
      <c r="RTL4" s="80"/>
      <c r="RTM4" s="80"/>
      <c r="RTN4" s="80"/>
      <c r="RTO4" s="80"/>
      <c r="RTP4" s="80"/>
      <c r="RTQ4" s="80"/>
      <c r="RTR4" s="80"/>
      <c r="RTS4" s="80"/>
      <c r="RTT4" s="80"/>
      <c r="RTU4" s="80"/>
      <c r="RTV4" s="80"/>
      <c r="RTW4" s="80"/>
      <c r="RTX4" s="80"/>
      <c r="RTY4" s="80"/>
      <c r="RTZ4" s="80"/>
      <c r="RUA4" s="80"/>
      <c r="RUB4" s="80"/>
      <c r="RUC4" s="80"/>
      <c r="RUD4" s="80"/>
      <c r="RUE4" s="80"/>
      <c r="RUF4" s="80"/>
      <c r="RUG4" s="80"/>
      <c r="RUH4" s="80"/>
      <c r="RUI4" s="80"/>
      <c r="RUJ4" s="80"/>
      <c r="RUK4" s="80"/>
      <c r="RUL4" s="80"/>
      <c r="RUM4" s="80"/>
      <c r="RUN4" s="80"/>
      <c r="RUO4" s="80"/>
      <c r="RUP4" s="80"/>
      <c r="RUQ4" s="80"/>
      <c r="RUR4" s="80"/>
      <c r="RUS4" s="80"/>
      <c r="RUT4" s="80"/>
      <c r="RUU4" s="80"/>
      <c r="RUV4" s="80"/>
      <c r="RUW4" s="80"/>
      <c r="RUX4" s="80"/>
      <c r="RUY4" s="80"/>
      <c r="RUZ4" s="80"/>
      <c r="RVA4" s="80"/>
      <c r="RVB4" s="80"/>
      <c r="RVC4" s="80"/>
      <c r="RVD4" s="80"/>
      <c r="RVE4" s="80"/>
      <c r="RVF4" s="80"/>
      <c r="RVG4" s="80"/>
      <c r="RVH4" s="80"/>
      <c r="RVI4" s="80"/>
      <c r="RVJ4" s="80"/>
      <c r="RVK4" s="80"/>
      <c r="RVL4" s="80"/>
      <c r="RVM4" s="80"/>
      <c r="RVN4" s="80"/>
      <c r="RVO4" s="80"/>
      <c r="RVP4" s="80"/>
      <c r="RVQ4" s="80"/>
      <c r="RVR4" s="80"/>
      <c r="RVS4" s="80"/>
      <c r="RVT4" s="80"/>
      <c r="RVU4" s="80"/>
      <c r="RVV4" s="80"/>
      <c r="RVW4" s="80"/>
      <c r="RVX4" s="80"/>
      <c r="RVY4" s="80"/>
      <c r="RVZ4" s="80"/>
      <c r="RWA4" s="80"/>
      <c r="RWB4" s="80"/>
      <c r="RWC4" s="80"/>
      <c r="RWD4" s="80"/>
      <c r="RWE4" s="80"/>
      <c r="RWF4" s="80"/>
      <c r="RWG4" s="80"/>
      <c r="RWH4" s="80"/>
      <c r="RWI4" s="80"/>
      <c r="RWJ4" s="80"/>
      <c r="RWK4" s="80"/>
      <c r="RWL4" s="80"/>
      <c r="RWM4" s="80"/>
      <c r="RWN4" s="80"/>
      <c r="RWO4" s="80"/>
      <c r="RWP4" s="80"/>
      <c r="RWQ4" s="80"/>
      <c r="RWR4" s="80"/>
      <c r="RWS4" s="80"/>
      <c r="RWT4" s="80"/>
      <c r="RWU4" s="80"/>
      <c r="RWV4" s="80"/>
      <c r="RWW4" s="80"/>
      <c r="RWX4" s="80"/>
      <c r="RWY4" s="80"/>
      <c r="RWZ4" s="80"/>
      <c r="RXA4" s="80"/>
      <c r="RXB4" s="80"/>
      <c r="RXC4" s="80"/>
      <c r="RXD4" s="80"/>
      <c r="RXE4" s="80"/>
      <c r="RXF4" s="80"/>
      <c r="RXG4" s="80"/>
      <c r="RXH4" s="80"/>
      <c r="RXI4" s="80"/>
      <c r="RXJ4" s="80"/>
      <c r="RXK4" s="80"/>
      <c r="RXL4" s="80"/>
      <c r="RXM4" s="80"/>
      <c r="RXN4" s="80"/>
      <c r="RXO4" s="80"/>
      <c r="RXP4" s="80"/>
      <c r="RXQ4" s="80"/>
      <c r="RXR4" s="80"/>
      <c r="RXS4" s="80"/>
      <c r="RXT4" s="80"/>
      <c r="RXU4" s="80"/>
      <c r="RXV4" s="80"/>
      <c r="RXW4" s="80"/>
      <c r="RXX4" s="80"/>
      <c r="RXY4" s="80"/>
      <c r="RXZ4" s="80"/>
      <c r="RYA4" s="80"/>
      <c r="RYB4" s="80"/>
      <c r="RYC4" s="80"/>
      <c r="RYD4" s="80"/>
      <c r="RYE4" s="80"/>
      <c r="RYF4" s="80"/>
      <c r="RYG4" s="80"/>
      <c r="RYH4" s="80"/>
      <c r="RYI4" s="80"/>
      <c r="RYJ4" s="80"/>
      <c r="RYK4" s="80"/>
      <c r="RYL4" s="80"/>
      <c r="RYM4" s="80"/>
      <c r="RYN4" s="80"/>
      <c r="RYO4" s="80"/>
      <c r="RYP4" s="80"/>
      <c r="RYQ4" s="80"/>
      <c r="RYR4" s="80"/>
      <c r="RYS4" s="80"/>
      <c r="RYT4" s="80"/>
      <c r="RYU4" s="80"/>
      <c r="RYV4" s="80"/>
      <c r="RYW4" s="80"/>
      <c r="RYX4" s="80"/>
      <c r="RYY4" s="80"/>
      <c r="RYZ4" s="80"/>
      <c r="RZA4" s="80"/>
      <c r="RZB4" s="80"/>
      <c r="RZC4" s="80"/>
      <c r="RZD4" s="80"/>
      <c r="RZE4" s="80"/>
      <c r="RZF4" s="80"/>
      <c r="RZG4" s="80"/>
      <c r="RZH4" s="80"/>
      <c r="RZI4" s="80"/>
      <c r="RZJ4" s="80"/>
      <c r="RZK4" s="80"/>
      <c r="RZL4" s="80"/>
      <c r="RZM4" s="80"/>
      <c r="RZN4" s="80"/>
      <c r="RZO4" s="80"/>
      <c r="RZP4" s="80"/>
      <c r="RZQ4" s="80"/>
      <c r="RZR4" s="80"/>
      <c r="RZS4" s="80"/>
      <c r="RZT4" s="80"/>
      <c r="RZU4" s="80"/>
      <c r="RZV4" s="80"/>
      <c r="RZW4" s="80"/>
      <c r="RZX4" s="80"/>
      <c r="RZY4" s="80"/>
      <c r="RZZ4" s="80"/>
      <c r="SAA4" s="80"/>
      <c r="SAB4" s="80"/>
      <c r="SAC4" s="80"/>
      <c r="SAD4" s="80"/>
      <c r="SAE4" s="80"/>
      <c r="SAF4" s="80"/>
      <c r="SAG4" s="80"/>
      <c r="SAH4" s="80"/>
      <c r="SAI4" s="80"/>
      <c r="SAJ4" s="80"/>
      <c r="SAK4" s="80"/>
      <c r="SAL4" s="80"/>
      <c r="SAM4" s="80"/>
      <c r="SAN4" s="80"/>
      <c r="SAO4" s="80"/>
      <c r="SAP4" s="80"/>
      <c r="SAQ4" s="80"/>
      <c r="SAR4" s="80"/>
      <c r="SAS4" s="80"/>
      <c r="SAT4" s="80"/>
      <c r="SAU4" s="80"/>
      <c r="SAV4" s="80"/>
      <c r="SAW4" s="80"/>
      <c r="SAX4" s="80"/>
      <c r="SAY4" s="80"/>
      <c r="SAZ4" s="80"/>
      <c r="SBA4" s="80"/>
      <c r="SBB4" s="80"/>
      <c r="SBC4" s="80"/>
      <c r="SBD4" s="80"/>
      <c r="SBE4" s="80"/>
      <c r="SBF4" s="80"/>
      <c r="SBG4" s="80"/>
      <c r="SBH4" s="80"/>
      <c r="SBI4" s="80"/>
      <c r="SBJ4" s="80"/>
      <c r="SBK4" s="80"/>
      <c r="SBL4" s="80"/>
      <c r="SBM4" s="80"/>
      <c r="SBN4" s="80"/>
      <c r="SBO4" s="80"/>
      <c r="SBP4" s="80"/>
      <c r="SBQ4" s="80"/>
      <c r="SBR4" s="80"/>
      <c r="SBS4" s="80"/>
      <c r="SBT4" s="80"/>
      <c r="SBU4" s="80"/>
      <c r="SBV4" s="80"/>
      <c r="SBW4" s="80"/>
      <c r="SBX4" s="80"/>
      <c r="SBY4" s="80"/>
      <c r="SBZ4" s="80"/>
      <c r="SCA4" s="80"/>
      <c r="SCB4" s="80"/>
      <c r="SCC4" s="80"/>
      <c r="SCD4" s="80"/>
      <c r="SCE4" s="80"/>
      <c r="SCF4" s="80"/>
      <c r="SCG4" s="80"/>
      <c r="SCH4" s="80"/>
      <c r="SCI4" s="80"/>
      <c r="SCJ4" s="80"/>
      <c r="SCK4" s="80"/>
      <c r="SCL4" s="80"/>
      <c r="SCM4" s="80"/>
      <c r="SCN4" s="80"/>
      <c r="SCO4" s="80"/>
      <c r="SCP4" s="80"/>
      <c r="SCQ4" s="80"/>
      <c r="SCR4" s="80"/>
      <c r="SCS4" s="80"/>
      <c r="SCT4" s="80"/>
      <c r="SCU4" s="80"/>
      <c r="SCV4" s="80"/>
      <c r="SCW4" s="80"/>
      <c r="SCX4" s="80"/>
      <c r="SCY4" s="80"/>
      <c r="SCZ4" s="80"/>
      <c r="SDA4" s="80"/>
      <c r="SDB4" s="80"/>
      <c r="SDC4" s="80"/>
      <c r="SDD4" s="80"/>
      <c r="SDE4" s="80"/>
      <c r="SDF4" s="80"/>
      <c r="SDG4" s="80"/>
      <c r="SDH4" s="80"/>
      <c r="SDI4" s="80"/>
      <c r="SDJ4" s="80"/>
      <c r="SDK4" s="80"/>
      <c r="SDL4" s="80"/>
      <c r="SDM4" s="80"/>
      <c r="SDN4" s="80"/>
      <c r="SDO4" s="80"/>
      <c r="SDP4" s="80"/>
      <c r="SDQ4" s="80"/>
      <c r="SDR4" s="80"/>
      <c r="SDS4" s="80"/>
      <c r="SDT4" s="80"/>
      <c r="SDU4" s="80"/>
      <c r="SDV4" s="80"/>
      <c r="SDW4" s="80"/>
      <c r="SDX4" s="80"/>
      <c r="SDY4" s="80"/>
      <c r="SDZ4" s="80"/>
      <c r="SEA4" s="80"/>
      <c r="SEB4" s="80"/>
      <c r="SEC4" s="80"/>
      <c r="SED4" s="80"/>
      <c r="SEE4" s="80"/>
      <c r="SEF4" s="80"/>
      <c r="SEG4" s="80"/>
      <c r="SEH4" s="80"/>
      <c r="SEI4" s="80"/>
      <c r="SEJ4" s="80"/>
      <c r="SEK4" s="80"/>
      <c r="SEL4" s="80"/>
      <c r="SEM4" s="80"/>
      <c r="SEN4" s="80"/>
      <c r="SEO4" s="80"/>
      <c r="SEP4" s="80"/>
      <c r="SEQ4" s="80"/>
      <c r="SER4" s="80"/>
      <c r="SES4" s="80"/>
      <c r="SET4" s="80"/>
      <c r="SEU4" s="80"/>
      <c r="SEV4" s="80"/>
      <c r="SEW4" s="80"/>
      <c r="SEX4" s="80"/>
      <c r="SEY4" s="80"/>
      <c r="SEZ4" s="80"/>
      <c r="SFA4" s="80"/>
      <c r="SFB4" s="80"/>
      <c r="SFC4" s="80"/>
      <c r="SFD4" s="80"/>
      <c r="SFE4" s="80"/>
      <c r="SFF4" s="80"/>
      <c r="SFG4" s="80"/>
      <c r="SFH4" s="80"/>
      <c r="SFI4" s="80"/>
      <c r="SFJ4" s="80"/>
      <c r="SFK4" s="80"/>
      <c r="SFL4" s="80"/>
      <c r="SFM4" s="80"/>
      <c r="SFN4" s="80"/>
      <c r="SFO4" s="80"/>
      <c r="SFP4" s="80"/>
      <c r="SFQ4" s="80"/>
      <c r="SFR4" s="80"/>
      <c r="SFS4" s="80"/>
      <c r="SFT4" s="80"/>
      <c r="SFU4" s="80"/>
      <c r="SFV4" s="80"/>
      <c r="SFW4" s="80"/>
      <c r="SFX4" s="80"/>
      <c r="SFY4" s="80"/>
      <c r="SFZ4" s="80"/>
      <c r="SGA4" s="80"/>
      <c r="SGB4" s="80"/>
      <c r="SGC4" s="80"/>
      <c r="SGD4" s="80"/>
      <c r="SGE4" s="80"/>
      <c r="SGF4" s="80"/>
      <c r="SGG4" s="80"/>
      <c r="SGH4" s="80"/>
      <c r="SGI4" s="80"/>
      <c r="SGJ4" s="80"/>
      <c r="SGK4" s="80"/>
      <c r="SGL4" s="80"/>
      <c r="SGM4" s="80"/>
      <c r="SGN4" s="80"/>
      <c r="SGO4" s="80"/>
      <c r="SGP4" s="80"/>
      <c r="SGQ4" s="80"/>
      <c r="SGR4" s="80"/>
      <c r="SGS4" s="80"/>
      <c r="SGT4" s="80"/>
      <c r="SGU4" s="80"/>
      <c r="SGV4" s="80"/>
      <c r="SGW4" s="80"/>
      <c r="SGX4" s="80"/>
      <c r="SGY4" s="80"/>
      <c r="SGZ4" s="80"/>
      <c r="SHA4" s="80"/>
      <c r="SHB4" s="80"/>
      <c r="SHC4" s="80"/>
      <c r="SHD4" s="80"/>
      <c r="SHE4" s="80"/>
      <c r="SHF4" s="80"/>
      <c r="SHG4" s="80"/>
      <c r="SHH4" s="80"/>
      <c r="SHI4" s="80"/>
      <c r="SHJ4" s="80"/>
      <c r="SHK4" s="80"/>
      <c r="SHL4" s="80"/>
      <c r="SHM4" s="80"/>
      <c r="SHN4" s="80"/>
      <c r="SHO4" s="80"/>
      <c r="SHP4" s="80"/>
      <c r="SHQ4" s="80"/>
      <c r="SHR4" s="80"/>
      <c r="SHS4" s="80"/>
      <c r="SHT4" s="80"/>
      <c r="SHU4" s="80"/>
      <c r="SHV4" s="80"/>
      <c r="SHW4" s="80"/>
      <c r="SHX4" s="80"/>
      <c r="SHY4" s="80"/>
      <c r="SHZ4" s="80"/>
      <c r="SIA4" s="80"/>
      <c r="SIB4" s="80"/>
      <c r="SIC4" s="80"/>
      <c r="SID4" s="80"/>
      <c r="SIE4" s="80"/>
      <c r="SIF4" s="80"/>
      <c r="SIG4" s="80"/>
      <c r="SIH4" s="80"/>
      <c r="SII4" s="80"/>
      <c r="SIJ4" s="80"/>
      <c r="SIK4" s="80"/>
      <c r="SIL4" s="80"/>
      <c r="SIM4" s="80"/>
      <c r="SIN4" s="80"/>
      <c r="SIO4" s="80"/>
      <c r="SIP4" s="80"/>
      <c r="SIQ4" s="80"/>
      <c r="SIR4" s="80"/>
      <c r="SIS4" s="80"/>
      <c r="SIT4" s="80"/>
      <c r="SIU4" s="80"/>
      <c r="SIV4" s="80"/>
      <c r="SIW4" s="80"/>
      <c r="SIX4" s="80"/>
      <c r="SIY4" s="80"/>
      <c r="SIZ4" s="80"/>
      <c r="SJA4" s="80"/>
      <c r="SJB4" s="80"/>
      <c r="SJC4" s="80"/>
      <c r="SJD4" s="80"/>
      <c r="SJE4" s="80"/>
      <c r="SJF4" s="80"/>
      <c r="SJG4" s="80"/>
      <c r="SJH4" s="80"/>
      <c r="SJI4" s="80"/>
      <c r="SJJ4" s="80"/>
      <c r="SJK4" s="80"/>
      <c r="SJL4" s="80"/>
      <c r="SJM4" s="80"/>
      <c r="SJN4" s="80"/>
      <c r="SJO4" s="80"/>
      <c r="SJP4" s="80"/>
      <c r="SJQ4" s="80"/>
      <c r="SJR4" s="80"/>
      <c r="SJS4" s="80"/>
      <c r="SJT4" s="80"/>
      <c r="SJU4" s="80"/>
      <c r="SJV4" s="80"/>
      <c r="SJW4" s="80"/>
      <c r="SJX4" s="80"/>
      <c r="SJY4" s="80"/>
      <c r="SJZ4" s="80"/>
      <c r="SKA4" s="80"/>
      <c r="SKB4" s="80"/>
      <c r="SKC4" s="80"/>
      <c r="SKD4" s="80"/>
      <c r="SKE4" s="80"/>
      <c r="SKF4" s="80"/>
      <c r="SKG4" s="80"/>
      <c r="SKH4" s="80"/>
      <c r="SKI4" s="80"/>
      <c r="SKJ4" s="80"/>
      <c r="SKK4" s="80"/>
      <c r="SKL4" s="80"/>
      <c r="SKM4" s="80"/>
      <c r="SKN4" s="80"/>
      <c r="SKO4" s="80"/>
      <c r="SKP4" s="80"/>
      <c r="SKQ4" s="80"/>
      <c r="SKR4" s="80"/>
      <c r="SKS4" s="80"/>
      <c r="SKT4" s="80"/>
      <c r="SKU4" s="80"/>
      <c r="SKV4" s="80"/>
      <c r="SKW4" s="80"/>
      <c r="SKX4" s="80"/>
      <c r="SKY4" s="80"/>
      <c r="SKZ4" s="80"/>
      <c r="SLA4" s="80"/>
      <c r="SLB4" s="80"/>
      <c r="SLC4" s="80"/>
      <c r="SLD4" s="80"/>
      <c r="SLE4" s="80"/>
      <c r="SLF4" s="80"/>
      <c r="SLG4" s="80"/>
      <c r="SLH4" s="80"/>
      <c r="SLI4" s="80"/>
      <c r="SLJ4" s="80"/>
      <c r="SLK4" s="80"/>
      <c r="SLL4" s="80"/>
      <c r="SLM4" s="80"/>
      <c r="SLN4" s="80"/>
      <c r="SLO4" s="80"/>
      <c r="SLP4" s="80"/>
      <c r="SLQ4" s="80"/>
      <c r="SLR4" s="80"/>
      <c r="SLS4" s="80"/>
      <c r="SLT4" s="80"/>
      <c r="SLU4" s="80"/>
      <c r="SLV4" s="80"/>
      <c r="SLW4" s="80"/>
      <c r="SLX4" s="80"/>
      <c r="SLY4" s="80"/>
      <c r="SLZ4" s="80"/>
      <c r="SMA4" s="80"/>
      <c r="SMB4" s="80"/>
      <c r="SMC4" s="80"/>
      <c r="SMD4" s="80"/>
      <c r="SME4" s="80"/>
      <c r="SMF4" s="80"/>
      <c r="SMG4" s="80"/>
      <c r="SMH4" s="80"/>
      <c r="SMI4" s="80"/>
      <c r="SMJ4" s="80"/>
      <c r="SMK4" s="80"/>
      <c r="SML4" s="80"/>
      <c r="SMM4" s="80"/>
      <c r="SMN4" s="80"/>
      <c r="SMO4" s="80"/>
      <c r="SMP4" s="80"/>
      <c r="SMQ4" s="80"/>
      <c r="SMR4" s="80"/>
      <c r="SMS4" s="80"/>
      <c r="SMT4" s="80"/>
      <c r="SMU4" s="80"/>
      <c r="SMV4" s="80"/>
      <c r="SMW4" s="80"/>
      <c r="SMX4" s="80"/>
      <c r="SMY4" s="80"/>
      <c r="SMZ4" s="80"/>
      <c r="SNA4" s="80"/>
      <c r="SNB4" s="80"/>
      <c r="SNC4" s="80"/>
      <c r="SND4" s="80"/>
      <c r="SNE4" s="80"/>
      <c r="SNF4" s="80"/>
      <c r="SNG4" s="80"/>
      <c r="SNH4" s="80"/>
      <c r="SNI4" s="80"/>
      <c r="SNJ4" s="80"/>
      <c r="SNK4" s="80"/>
      <c r="SNL4" s="80"/>
      <c r="SNM4" s="80"/>
      <c r="SNN4" s="80"/>
      <c r="SNO4" s="80"/>
      <c r="SNP4" s="80"/>
      <c r="SNQ4" s="80"/>
      <c r="SNR4" s="80"/>
      <c r="SNS4" s="80"/>
      <c r="SNT4" s="80"/>
      <c r="SNU4" s="80"/>
      <c r="SNV4" s="80"/>
      <c r="SNW4" s="80"/>
      <c r="SNX4" s="80"/>
      <c r="SNY4" s="80"/>
      <c r="SNZ4" s="80"/>
      <c r="SOA4" s="80"/>
      <c r="SOB4" s="80"/>
      <c r="SOC4" s="80"/>
      <c r="SOD4" s="80"/>
      <c r="SOE4" s="80"/>
      <c r="SOF4" s="80"/>
      <c r="SOG4" s="80"/>
      <c r="SOH4" s="80"/>
      <c r="SOI4" s="80"/>
      <c r="SOJ4" s="80"/>
      <c r="SOK4" s="80"/>
      <c r="SOL4" s="80"/>
      <c r="SOM4" s="80"/>
      <c r="SON4" s="80"/>
      <c r="SOO4" s="80"/>
      <c r="SOP4" s="80"/>
      <c r="SOQ4" s="80"/>
      <c r="SOR4" s="80"/>
      <c r="SOS4" s="80"/>
      <c r="SOT4" s="80"/>
      <c r="SOU4" s="80"/>
      <c r="SOV4" s="80"/>
      <c r="SOW4" s="80"/>
      <c r="SOX4" s="80"/>
      <c r="SOY4" s="80"/>
      <c r="SOZ4" s="80"/>
      <c r="SPA4" s="80"/>
      <c r="SPB4" s="80"/>
      <c r="SPC4" s="80"/>
      <c r="SPD4" s="80"/>
      <c r="SPE4" s="80"/>
      <c r="SPF4" s="80"/>
      <c r="SPG4" s="80"/>
      <c r="SPH4" s="80"/>
      <c r="SPI4" s="80"/>
      <c r="SPJ4" s="80"/>
      <c r="SPK4" s="80"/>
      <c r="SPL4" s="80"/>
      <c r="SPM4" s="80"/>
      <c r="SPN4" s="80"/>
      <c r="SPO4" s="80"/>
      <c r="SPP4" s="80"/>
      <c r="SPQ4" s="80"/>
      <c r="SPR4" s="80"/>
      <c r="SPS4" s="80"/>
      <c r="SPT4" s="80"/>
      <c r="SPU4" s="80"/>
      <c r="SPV4" s="80"/>
      <c r="SPW4" s="80"/>
      <c r="SPX4" s="80"/>
      <c r="SPY4" s="80"/>
      <c r="SPZ4" s="80"/>
      <c r="SQA4" s="80"/>
      <c r="SQB4" s="80"/>
      <c r="SQC4" s="80"/>
      <c r="SQD4" s="80"/>
      <c r="SQE4" s="80"/>
      <c r="SQF4" s="80"/>
      <c r="SQG4" s="80"/>
      <c r="SQH4" s="80"/>
      <c r="SQI4" s="80"/>
      <c r="SQJ4" s="80"/>
      <c r="SQK4" s="80"/>
      <c r="SQL4" s="80"/>
      <c r="SQM4" s="80"/>
      <c r="SQN4" s="80"/>
      <c r="SQO4" s="80"/>
      <c r="SQP4" s="80"/>
      <c r="SQQ4" s="80"/>
      <c r="SQR4" s="80"/>
      <c r="SQS4" s="80"/>
      <c r="SQT4" s="80"/>
      <c r="SQU4" s="80"/>
      <c r="SQV4" s="80"/>
      <c r="SQW4" s="80"/>
      <c r="SQX4" s="80"/>
      <c r="SQY4" s="80"/>
      <c r="SQZ4" s="80"/>
      <c r="SRA4" s="80"/>
      <c r="SRB4" s="80"/>
      <c r="SRC4" s="80"/>
      <c r="SRD4" s="80"/>
      <c r="SRE4" s="80"/>
      <c r="SRF4" s="80"/>
      <c r="SRG4" s="80"/>
      <c r="SRH4" s="80"/>
      <c r="SRI4" s="80"/>
      <c r="SRJ4" s="80"/>
      <c r="SRK4" s="80"/>
      <c r="SRL4" s="80"/>
      <c r="SRM4" s="80"/>
      <c r="SRN4" s="80"/>
      <c r="SRO4" s="80"/>
      <c r="SRP4" s="80"/>
      <c r="SRQ4" s="80"/>
      <c r="SRR4" s="80"/>
      <c r="SRS4" s="80"/>
      <c r="SRT4" s="80"/>
      <c r="SRU4" s="80"/>
      <c r="SRV4" s="80"/>
      <c r="SRW4" s="80"/>
      <c r="SRX4" s="80"/>
      <c r="SRY4" s="80"/>
      <c r="SRZ4" s="80"/>
      <c r="SSA4" s="80"/>
      <c r="SSB4" s="80"/>
      <c r="SSC4" s="80"/>
      <c r="SSD4" s="80"/>
      <c r="SSE4" s="80"/>
      <c r="SSF4" s="80"/>
      <c r="SSG4" s="80"/>
      <c r="SSH4" s="80"/>
      <c r="SSI4" s="80"/>
      <c r="SSJ4" s="80"/>
      <c r="SSK4" s="80"/>
      <c r="SSL4" s="80"/>
      <c r="SSM4" s="80"/>
      <c r="SSN4" s="80"/>
      <c r="SSO4" s="80"/>
      <c r="SSP4" s="80"/>
      <c r="SSQ4" s="80"/>
      <c r="SSR4" s="80"/>
      <c r="SSS4" s="80"/>
      <c r="SST4" s="80"/>
      <c r="SSU4" s="80"/>
      <c r="SSV4" s="80"/>
      <c r="SSW4" s="80"/>
      <c r="SSX4" s="80"/>
      <c r="SSY4" s="80"/>
      <c r="SSZ4" s="80"/>
      <c r="STA4" s="80"/>
      <c r="STB4" s="80"/>
      <c r="STC4" s="80"/>
      <c r="STD4" s="80"/>
      <c r="STE4" s="80"/>
      <c r="STF4" s="80"/>
      <c r="STG4" s="80"/>
      <c r="STH4" s="80"/>
      <c r="STI4" s="80"/>
      <c r="STJ4" s="80"/>
      <c r="STK4" s="80"/>
      <c r="STL4" s="80"/>
      <c r="STM4" s="80"/>
      <c r="STN4" s="80"/>
      <c r="STO4" s="80"/>
      <c r="STP4" s="80"/>
      <c r="STQ4" s="80"/>
      <c r="STR4" s="80"/>
      <c r="STS4" s="80"/>
      <c r="STT4" s="80"/>
      <c r="STU4" s="80"/>
      <c r="STV4" s="80"/>
      <c r="STW4" s="80"/>
      <c r="STX4" s="80"/>
      <c r="STY4" s="80"/>
      <c r="STZ4" s="80"/>
      <c r="SUA4" s="80"/>
      <c r="SUB4" s="80"/>
      <c r="SUC4" s="80"/>
      <c r="SUD4" s="80"/>
      <c r="SUE4" s="80"/>
      <c r="SUF4" s="80"/>
      <c r="SUG4" s="80"/>
      <c r="SUH4" s="80"/>
      <c r="SUI4" s="80"/>
      <c r="SUJ4" s="80"/>
      <c r="SUK4" s="80"/>
      <c r="SUL4" s="80"/>
      <c r="SUM4" s="80"/>
      <c r="SUN4" s="80"/>
      <c r="SUO4" s="80"/>
      <c r="SUP4" s="80"/>
      <c r="SUQ4" s="80"/>
      <c r="SUR4" s="80"/>
      <c r="SUS4" s="80"/>
      <c r="SUT4" s="80"/>
      <c r="SUU4" s="80"/>
      <c r="SUV4" s="80"/>
      <c r="SUW4" s="80"/>
      <c r="SUX4" s="80"/>
      <c r="SUY4" s="80"/>
      <c r="SUZ4" s="80"/>
      <c r="SVA4" s="80"/>
      <c r="SVB4" s="80"/>
      <c r="SVC4" s="80"/>
      <c r="SVD4" s="80"/>
      <c r="SVE4" s="80"/>
      <c r="SVF4" s="80"/>
      <c r="SVG4" s="80"/>
      <c r="SVH4" s="80"/>
      <c r="SVI4" s="80"/>
      <c r="SVJ4" s="80"/>
      <c r="SVK4" s="80"/>
      <c r="SVL4" s="80"/>
      <c r="SVM4" s="80"/>
      <c r="SVN4" s="80"/>
      <c r="SVO4" s="80"/>
      <c r="SVP4" s="80"/>
      <c r="SVQ4" s="80"/>
      <c r="SVR4" s="80"/>
      <c r="SVS4" s="80"/>
      <c r="SVT4" s="80"/>
      <c r="SVU4" s="80"/>
      <c r="SVV4" s="80"/>
      <c r="SVW4" s="80"/>
      <c r="SVX4" s="80"/>
      <c r="SVY4" s="80"/>
      <c r="SVZ4" s="80"/>
      <c r="SWA4" s="80"/>
      <c r="SWB4" s="80"/>
      <c r="SWC4" s="80"/>
      <c r="SWD4" s="80"/>
      <c r="SWE4" s="80"/>
      <c r="SWF4" s="80"/>
      <c r="SWG4" s="80"/>
      <c r="SWH4" s="80"/>
      <c r="SWI4" s="80"/>
      <c r="SWJ4" s="80"/>
      <c r="SWK4" s="80"/>
      <c r="SWL4" s="80"/>
      <c r="SWM4" s="80"/>
      <c r="SWN4" s="80"/>
      <c r="SWO4" s="80"/>
      <c r="SWP4" s="80"/>
      <c r="SWQ4" s="80"/>
      <c r="SWR4" s="80"/>
      <c r="SWS4" s="80"/>
      <c r="SWT4" s="80"/>
      <c r="SWU4" s="80"/>
      <c r="SWV4" s="80"/>
      <c r="SWW4" s="80"/>
      <c r="SWX4" s="80"/>
      <c r="SWY4" s="80"/>
      <c r="SWZ4" s="80"/>
      <c r="SXA4" s="80"/>
      <c r="SXB4" s="80"/>
      <c r="SXC4" s="80"/>
      <c r="SXD4" s="80"/>
      <c r="SXE4" s="80"/>
      <c r="SXF4" s="80"/>
      <c r="SXG4" s="80"/>
      <c r="SXH4" s="80"/>
      <c r="SXI4" s="80"/>
      <c r="SXJ4" s="80"/>
      <c r="SXK4" s="80"/>
      <c r="SXL4" s="80"/>
      <c r="SXM4" s="80"/>
      <c r="SXN4" s="80"/>
      <c r="SXO4" s="80"/>
      <c r="SXP4" s="80"/>
      <c r="SXQ4" s="80"/>
      <c r="SXR4" s="80"/>
      <c r="SXS4" s="80"/>
      <c r="SXT4" s="80"/>
      <c r="SXU4" s="80"/>
      <c r="SXV4" s="80"/>
      <c r="SXW4" s="80"/>
      <c r="SXX4" s="80"/>
      <c r="SXY4" s="80"/>
      <c r="SXZ4" s="80"/>
      <c r="SYA4" s="80"/>
      <c r="SYB4" s="80"/>
      <c r="SYC4" s="80"/>
      <c r="SYD4" s="80"/>
      <c r="SYE4" s="80"/>
      <c r="SYF4" s="80"/>
      <c r="SYG4" s="80"/>
      <c r="SYH4" s="80"/>
      <c r="SYI4" s="80"/>
      <c r="SYJ4" s="80"/>
      <c r="SYK4" s="80"/>
      <c r="SYL4" s="80"/>
      <c r="SYM4" s="80"/>
      <c r="SYN4" s="80"/>
      <c r="SYO4" s="80"/>
      <c r="SYP4" s="80"/>
      <c r="SYQ4" s="80"/>
      <c r="SYR4" s="80"/>
      <c r="SYS4" s="80"/>
      <c r="SYT4" s="80"/>
      <c r="SYU4" s="80"/>
      <c r="SYV4" s="80"/>
      <c r="SYW4" s="80"/>
      <c r="SYX4" s="80"/>
      <c r="SYY4" s="80"/>
      <c r="SYZ4" s="80"/>
      <c r="SZA4" s="80"/>
      <c r="SZB4" s="80"/>
      <c r="SZC4" s="80"/>
      <c r="SZD4" s="80"/>
      <c r="SZE4" s="80"/>
      <c r="SZF4" s="80"/>
      <c r="SZG4" s="80"/>
      <c r="SZH4" s="80"/>
      <c r="SZI4" s="80"/>
      <c r="SZJ4" s="80"/>
      <c r="SZK4" s="80"/>
      <c r="SZL4" s="80"/>
      <c r="SZM4" s="80"/>
      <c r="SZN4" s="80"/>
      <c r="SZO4" s="80"/>
      <c r="SZP4" s="80"/>
      <c r="SZQ4" s="80"/>
      <c r="SZR4" s="80"/>
      <c r="SZS4" s="80"/>
      <c r="SZT4" s="80"/>
      <c r="SZU4" s="80"/>
      <c r="SZV4" s="80"/>
      <c r="SZW4" s="80"/>
      <c r="SZX4" s="80"/>
      <c r="SZY4" s="80"/>
      <c r="SZZ4" s="80"/>
      <c r="TAA4" s="80"/>
      <c r="TAB4" s="80"/>
      <c r="TAC4" s="80"/>
      <c r="TAD4" s="80"/>
      <c r="TAE4" s="80"/>
      <c r="TAF4" s="80"/>
      <c r="TAG4" s="80"/>
      <c r="TAH4" s="80"/>
      <c r="TAI4" s="80"/>
      <c r="TAJ4" s="80"/>
      <c r="TAK4" s="80"/>
      <c r="TAL4" s="80"/>
      <c r="TAM4" s="80"/>
      <c r="TAN4" s="80"/>
      <c r="TAO4" s="80"/>
      <c r="TAP4" s="80"/>
      <c r="TAQ4" s="80"/>
      <c r="TAR4" s="80"/>
      <c r="TAS4" s="80"/>
      <c r="TAT4" s="80"/>
      <c r="TAU4" s="80"/>
      <c r="TAV4" s="80"/>
      <c r="TAW4" s="80"/>
      <c r="TAX4" s="80"/>
      <c r="TAY4" s="80"/>
      <c r="TAZ4" s="80"/>
      <c r="TBA4" s="80"/>
      <c r="TBB4" s="80"/>
      <c r="TBC4" s="80"/>
      <c r="TBD4" s="80"/>
      <c r="TBE4" s="80"/>
      <c r="TBF4" s="80"/>
      <c r="TBG4" s="80"/>
      <c r="TBH4" s="80"/>
      <c r="TBI4" s="80"/>
      <c r="TBJ4" s="80"/>
      <c r="TBK4" s="80"/>
      <c r="TBL4" s="80"/>
      <c r="TBM4" s="80"/>
      <c r="TBN4" s="80"/>
      <c r="TBO4" s="80"/>
      <c r="TBP4" s="80"/>
      <c r="TBQ4" s="80"/>
      <c r="TBR4" s="80"/>
      <c r="TBS4" s="80"/>
      <c r="TBT4" s="80"/>
      <c r="TBU4" s="80"/>
      <c r="TBV4" s="80"/>
      <c r="TBW4" s="80"/>
      <c r="TBX4" s="80"/>
      <c r="TBY4" s="80"/>
      <c r="TBZ4" s="80"/>
      <c r="TCA4" s="80"/>
      <c r="TCB4" s="80"/>
      <c r="TCC4" s="80"/>
      <c r="TCD4" s="80"/>
      <c r="TCE4" s="80"/>
      <c r="TCF4" s="80"/>
      <c r="TCG4" s="80"/>
      <c r="TCH4" s="80"/>
      <c r="TCI4" s="80"/>
      <c r="TCJ4" s="80"/>
      <c r="TCK4" s="80"/>
      <c r="TCL4" s="80"/>
      <c r="TCM4" s="80"/>
      <c r="TCN4" s="80"/>
      <c r="TCO4" s="80"/>
      <c r="TCP4" s="80"/>
      <c r="TCQ4" s="80"/>
      <c r="TCR4" s="80"/>
      <c r="TCS4" s="80"/>
      <c r="TCT4" s="80"/>
      <c r="TCU4" s="80"/>
      <c r="TCV4" s="80"/>
      <c r="TCW4" s="80"/>
      <c r="TCX4" s="80"/>
      <c r="TCY4" s="80"/>
      <c r="TCZ4" s="80"/>
      <c r="TDA4" s="80"/>
      <c r="TDB4" s="80"/>
      <c r="TDC4" s="80"/>
      <c r="TDD4" s="80"/>
      <c r="TDE4" s="80"/>
      <c r="TDF4" s="80"/>
      <c r="TDG4" s="80"/>
      <c r="TDH4" s="80"/>
      <c r="TDI4" s="80"/>
      <c r="TDJ4" s="80"/>
      <c r="TDK4" s="80"/>
      <c r="TDL4" s="80"/>
      <c r="TDM4" s="80"/>
      <c r="TDN4" s="80"/>
      <c r="TDO4" s="80"/>
      <c r="TDP4" s="80"/>
      <c r="TDQ4" s="80"/>
      <c r="TDR4" s="80"/>
      <c r="TDS4" s="80"/>
      <c r="TDT4" s="80"/>
      <c r="TDU4" s="80"/>
      <c r="TDV4" s="80"/>
      <c r="TDW4" s="80"/>
      <c r="TDX4" s="80"/>
      <c r="TDY4" s="80"/>
      <c r="TDZ4" s="80"/>
      <c r="TEA4" s="80"/>
      <c r="TEB4" s="80"/>
      <c r="TEC4" s="80"/>
      <c r="TED4" s="80"/>
      <c r="TEE4" s="80"/>
      <c r="TEF4" s="80"/>
      <c r="TEG4" s="80"/>
      <c r="TEH4" s="80"/>
      <c r="TEI4" s="80"/>
      <c r="TEJ4" s="80"/>
      <c r="TEK4" s="80"/>
      <c r="TEL4" s="80"/>
      <c r="TEM4" s="80"/>
      <c r="TEN4" s="80"/>
      <c r="TEO4" s="80"/>
      <c r="TEP4" s="80"/>
      <c r="TEQ4" s="80"/>
      <c r="TER4" s="80"/>
      <c r="TES4" s="80"/>
      <c r="TET4" s="80"/>
      <c r="TEU4" s="80"/>
      <c r="TEV4" s="80"/>
      <c r="TEW4" s="80"/>
      <c r="TEX4" s="80"/>
      <c r="TEY4" s="80"/>
      <c r="TEZ4" s="80"/>
      <c r="TFA4" s="80"/>
      <c r="TFB4" s="80"/>
      <c r="TFC4" s="80"/>
      <c r="TFD4" s="80"/>
      <c r="TFE4" s="80"/>
      <c r="TFF4" s="80"/>
      <c r="TFG4" s="80"/>
      <c r="TFH4" s="80"/>
      <c r="TFI4" s="80"/>
      <c r="TFJ4" s="80"/>
      <c r="TFK4" s="80"/>
      <c r="TFL4" s="80"/>
      <c r="TFM4" s="80"/>
      <c r="TFN4" s="80"/>
      <c r="TFO4" s="80"/>
      <c r="TFP4" s="80"/>
      <c r="TFQ4" s="80"/>
      <c r="TFR4" s="80"/>
      <c r="TFS4" s="80"/>
      <c r="TFT4" s="80"/>
      <c r="TFU4" s="80"/>
      <c r="TFV4" s="80"/>
      <c r="TFW4" s="80"/>
      <c r="TFX4" s="80"/>
      <c r="TFY4" s="80"/>
      <c r="TFZ4" s="80"/>
      <c r="TGA4" s="80"/>
      <c r="TGB4" s="80"/>
      <c r="TGC4" s="80"/>
      <c r="TGD4" s="80"/>
      <c r="TGE4" s="80"/>
      <c r="TGF4" s="80"/>
      <c r="TGG4" s="80"/>
      <c r="TGH4" s="80"/>
      <c r="TGI4" s="80"/>
      <c r="TGJ4" s="80"/>
      <c r="TGK4" s="80"/>
      <c r="TGL4" s="80"/>
      <c r="TGM4" s="80"/>
      <c r="TGN4" s="80"/>
      <c r="TGO4" s="80"/>
      <c r="TGP4" s="80"/>
      <c r="TGQ4" s="80"/>
      <c r="TGR4" s="80"/>
      <c r="TGS4" s="80"/>
      <c r="TGT4" s="80"/>
      <c r="TGU4" s="80"/>
      <c r="TGV4" s="80"/>
      <c r="TGW4" s="80"/>
      <c r="TGX4" s="80"/>
      <c r="TGY4" s="80"/>
      <c r="TGZ4" s="80"/>
      <c r="THA4" s="80"/>
      <c r="THB4" s="80"/>
      <c r="THC4" s="80"/>
      <c r="THD4" s="80"/>
      <c r="THE4" s="80"/>
      <c r="THF4" s="80"/>
      <c r="THG4" s="80"/>
      <c r="THH4" s="80"/>
      <c r="THI4" s="80"/>
      <c r="THJ4" s="80"/>
      <c r="THK4" s="80"/>
      <c r="THL4" s="80"/>
      <c r="THM4" s="80"/>
      <c r="THN4" s="80"/>
      <c r="THO4" s="80"/>
      <c r="THP4" s="80"/>
      <c r="THQ4" s="80"/>
      <c r="THR4" s="80"/>
      <c r="THS4" s="80"/>
      <c r="THT4" s="80"/>
      <c r="THU4" s="80"/>
      <c r="THV4" s="80"/>
      <c r="THW4" s="80"/>
      <c r="THX4" s="80"/>
      <c r="THY4" s="80"/>
      <c r="THZ4" s="80"/>
      <c r="TIA4" s="80"/>
      <c r="TIB4" s="80"/>
      <c r="TIC4" s="80"/>
      <c r="TID4" s="80"/>
      <c r="TIE4" s="80"/>
      <c r="TIF4" s="80"/>
      <c r="TIG4" s="80"/>
      <c r="TIH4" s="80"/>
      <c r="TII4" s="80"/>
      <c r="TIJ4" s="80"/>
      <c r="TIK4" s="80"/>
      <c r="TIL4" s="80"/>
      <c r="TIM4" s="80"/>
      <c r="TIN4" s="80"/>
      <c r="TIO4" s="80"/>
      <c r="TIP4" s="80"/>
      <c r="TIQ4" s="80"/>
      <c r="TIR4" s="80"/>
      <c r="TIS4" s="80"/>
      <c r="TIT4" s="80"/>
      <c r="TIU4" s="80"/>
      <c r="TIV4" s="80"/>
      <c r="TIW4" s="80"/>
      <c r="TIX4" s="80"/>
      <c r="TIY4" s="80"/>
      <c r="TIZ4" s="80"/>
      <c r="TJA4" s="80"/>
      <c r="TJB4" s="80"/>
      <c r="TJC4" s="80"/>
      <c r="TJD4" s="80"/>
      <c r="TJE4" s="80"/>
      <c r="TJF4" s="80"/>
      <c r="TJG4" s="80"/>
      <c r="TJH4" s="80"/>
      <c r="TJI4" s="80"/>
      <c r="TJJ4" s="80"/>
      <c r="TJK4" s="80"/>
      <c r="TJL4" s="80"/>
      <c r="TJM4" s="80"/>
      <c r="TJN4" s="80"/>
      <c r="TJO4" s="80"/>
      <c r="TJP4" s="80"/>
      <c r="TJQ4" s="80"/>
      <c r="TJR4" s="80"/>
      <c r="TJS4" s="80"/>
      <c r="TJT4" s="80"/>
      <c r="TJU4" s="80"/>
      <c r="TJV4" s="80"/>
      <c r="TJW4" s="80"/>
      <c r="TJX4" s="80"/>
      <c r="TJY4" s="80"/>
      <c r="TJZ4" s="80"/>
      <c r="TKA4" s="80"/>
      <c r="TKB4" s="80"/>
      <c r="TKC4" s="80"/>
      <c r="TKD4" s="80"/>
      <c r="TKE4" s="80"/>
      <c r="TKF4" s="80"/>
      <c r="TKG4" s="80"/>
      <c r="TKH4" s="80"/>
      <c r="TKI4" s="80"/>
      <c r="TKJ4" s="80"/>
      <c r="TKK4" s="80"/>
      <c r="TKL4" s="80"/>
      <c r="TKM4" s="80"/>
      <c r="TKN4" s="80"/>
      <c r="TKO4" s="80"/>
      <c r="TKP4" s="80"/>
      <c r="TKQ4" s="80"/>
      <c r="TKR4" s="80"/>
      <c r="TKS4" s="80"/>
      <c r="TKT4" s="80"/>
      <c r="TKU4" s="80"/>
      <c r="TKV4" s="80"/>
      <c r="TKW4" s="80"/>
      <c r="TKX4" s="80"/>
      <c r="TKY4" s="80"/>
      <c r="TKZ4" s="80"/>
      <c r="TLA4" s="80"/>
      <c r="TLB4" s="80"/>
      <c r="TLC4" s="80"/>
      <c r="TLD4" s="80"/>
      <c r="TLE4" s="80"/>
      <c r="TLF4" s="80"/>
      <c r="TLG4" s="80"/>
      <c r="TLH4" s="80"/>
      <c r="TLI4" s="80"/>
      <c r="TLJ4" s="80"/>
      <c r="TLK4" s="80"/>
      <c r="TLL4" s="80"/>
      <c r="TLM4" s="80"/>
      <c r="TLN4" s="80"/>
      <c r="TLO4" s="80"/>
      <c r="TLP4" s="80"/>
      <c r="TLQ4" s="80"/>
      <c r="TLR4" s="80"/>
      <c r="TLS4" s="80"/>
      <c r="TLT4" s="80"/>
      <c r="TLU4" s="80"/>
      <c r="TLV4" s="80"/>
      <c r="TLW4" s="80"/>
      <c r="TLX4" s="80"/>
      <c r="TLY4" s="80"/>
      <c r="TLZ4" s="80"/>
      <c r="TMA4" s="80"/>
      <c r="TMB4" s="80"/>
      <c r="TMC4" s="80"/>
      <c r="TMD4" s="80"/>
      <c r="TME4" s="80"/>
      <c r="TMF4" s="80"/>
      <c r="TMG4" s="80"/>
      <c r="TMH4" s="80"/>
      <c r="TMI4" s="80"/>
      <c r="TMJ4" s="80"/>
      <c r="TMK4" s="80"/>
      <c r="TML4" s="80"/>
      <c r="TMM4" s="80"/>
      <c r="TMN4" s="80"/>
      <c r="TMO4" s="80"/>
      <c r="TMP4" s="80"/>
      <c r="TMQ4" s="80"/>
      <c r="TMR4" s="80"/>
      <c r="TMS4" s="80"/>
      <c r="TMT4" s="80"/>
      <c r="TMU4" s="80"/>
      <c r="TMV4" s="80"/>
      <c r="TMW4" s="80"/>
      <c r="TMX4" s="80"/>
      <c r="TMY4" s="80"/>
      <c r="TMZ4" s="80"/>
      <c r="TNA4" s="80"/>
      <c r="TNB4" s="80"/>
      <c r="TNC4" s="80"/>
      <c r="TND4" s="80"/>
      <c r="TNE4" s="80"/>
      <c r="TNF4" s="80"/>
      <c r="TNG4" s="80"/>
      <c r="TNH4" s="80"/>
      <c r="TNI4" s="80"/>
      <c r="TNJ4" s="80"/>
      <c r="TNK4" s="80"/>
      <c r="TNL4" s="80"/>
      <c r="TNM4" s="80"/>
      <c r="TNN4" s="80"/>
      <c r="TNO4" s="80"/>
      <c r="TNP4" s="80"/>
      <c r="TNQ4" s="80"/>
      <c r="TNR4" s="80"/>
      <c r="TNS4" s="80"/>
      <c r="TNT4" s="80"/>
      <c r="TNU4" s="80"/>
      <c r="TNV4" s="80"/>
      <c r="TNW4" s="80"/>
      <c r="TNX4" s="80"/>
      <c r="TNY4" s="80"/>
      <c r="TNZ4" s="80"/>
      <c r="TOA4" s="80"/>
      <c r="TOB4" s="80"/>
      <c r="TOC4" s="80"/>
      <c r="TOD4" s="80"/>
      <c r="TOE4" s="80"/>
      <c r="TOF4" s="80"/>
      <c r="TOG4" s="80"/>
      <c r="TOH4" s="80"/>
      <c r="TOI4" s="80"/>
      <c r="TOJ4" s="80"/>
      <c r="TOK4" s="80"/>
      <c r="TOL4" s="80"/>
      <c r="TOM4" s="80"/>
      <c r="TON4" s="80"/>
      <c r="TOO4" s="80"/>
      <c r="TOP4" s="80"/>
      <c r="TOQ4" s="80"/>
      <c r="TOR4" s="80"/>
      <c r="TOS4" s="80"/>
      <c r="TOT4" s="80"/>
      <c r="TOU4" s="80"/>
      <c r="TOV4" s="80"/>
      <c r="TOW4" s="80"/>
      <c r="TOX4" s="80"/>
      <c r="TOY4" s="80"/>
      <c r="TOZ4" s="80"/>
      <c r="TPA4" s="80"/>
      <c r="TPB4" s="80"/>
      <c r="TPC4" s="80"/>
      <c r="TPD4" s="80"/>
      <c r="TPE4" s="80"/>
      <c r="TPF4" s="80"/>
      <c r="TPG4" s="80"/>
      <c r="TPH4" s="80"/>
      <c r="TPI4" s="80"/>
      <c r="TPJ4" s="80"/>
      <c r="TPK4" s="80"/>
      <c r="TPL4" s="80"/>
      <c r="TPM4" s="80"/>
      <c r="TPN4" s="80"/>
      <c r="TPO4" s="80"/>
      <c r="TPP4" s="80"/>
      <c r="TPQ4" s="80"/>
      <c r="TPR4" s="80"/>
      <c r="TPS4" s="80"/>
      <c r="TPT4" s="80"/>
      <c r="TPU4" s="80"/>
      <c r="TPV4" s="80"/>
      <c r="TPW4" s="80"/>
      <c r="TPX4" s="80"/>
      <c r="TPY4" s="80"/>
      <c r="TPZ4" s="80"/>
      <c r="TQA4" s="80"/>
      <c r="TQB4" s="80"/>
      <c r="TQC4" s="80"/>
      <c r="TQD4" s="80"/>
      <c r="TQE4" s="80"/>
      <c r="TQF4" s="80"/>
      <c r="TQG4" s="80"/>
      <c r="TQH4" s="80"/>
      <c r="TQI4" s="80"/>
      <c r="TQJ4" s="80"/>
      <c r="TQK4" s="80"/>
      <c r="TQL4" s="80"/>
      <c r="TQM4" s="80"/>
      <c r="TQN4" s="80"/>
      <c r="TQO4" s="80"/>
      <c r="TQP4" s="80"/>
      <c r="TQQ4" s="80"/>
      <c r="TQR4" s="80"/>
      <c r="TQS4" s="80"/>
      <c r="TQT4" s="80"/>
      <c r="TQU4" s="80"/>
      <c r="TQV4" s="80"/>
      <c r="TQW4" s="80"/>
      <c r="TQX4" s="80"/>
      <c r="TQY4" s="80"/>
      <c r="TQZ4" s="80"/>
      <c r="TRA4" s="80"/>
      <c r="TRB4" s="80"/>
      <c r="TRC4" s="80"/>
      <c r="TRD4" s="80"/>
      <c r="TRE4" s="80"/>
      <c r="TRF4" s="80"/>
      <c r="TRG4" s="80"/>
      <c r="TRH4" s="80"/>
      <c r="TRI4" s="80"/>
      <c r="TRJ4" s="80"/>
      <c r="TRK4" s="80"/>
      <c r="TRL4" s="80"/>
      <c r="TRM4" s="80"/>
      <c r="TRN4" s="80"/>
      <c r="TRO4" s="80"/>
      <c r="TRP4" s="80"/>
      <c r="TRQ4" s="80"/>
      <c r="TRR4" s="80"/>
      <c r="TRS4" s="80"/>
      <c r="TRT4" s="80"/>
      <c r="TRU4" s="80"/>
      <c r="TRV4" s="80"/>
      <c r="TRW4" s="80"/>
      <c r="TRX4" s="80"/>
      <c r="TRY4" s="80"/>
      <c r="TRZ4" s="80"/>
      <c r="TSA4" s="80"/>
      <c r="TSB4" s="80"/>
      <c r="TSC4" s="80"/>
      <c r="TSD4" s="80"/>
      <c r="TSE4" s="80"/>
      <c r="TSF4" s="80"/>
      <c r="TSG4" s="80"/>
      <c r="TSH4" s="80"/>
      <c r="TSI4" s="80"/>
      <c r="TSJ4" s="80"/>
      <c r="TSK4" s="80"/>
      <c r="TSL4" s="80"/>
      <c r="TSM4" s="80"/>
      <c r="TSN4" s="80"/>
      <c r="TSO4" s="80"/>
      <c r="TSP4" s="80"/>
      <c r="TSQ4" s="80"/>
      <c r="TSR4" s="80"/>
      <c r="TSS4" s="80"/>
      <c r="TST4" s="80"/>
      <c r="TSU4" s="80"/>
      <c r="TSV4" s="80"/>
      <c r="TSW4" s="80"/>
      <c r="TSX4" s="80"/>
      <c r="TSY4" s="80"/>
      <c r="TSZ4" s="80"/>
      <c r="TTA4" s="80"/>
      <c r="TTB4" s="80"/>
      <c r="TTC4" s="80"/>
      <c r="TTD4" s="80"/>
      <c r="TTE4" s="80"/>
      <c r="TTF4" s="80"/>
      <c r="TTG4" s="80"/>
      <c r="TTH4" s="80"/>
      <c r="TTI4" s="80"/>
      <c r="TTJ4" s="80"/>
      <c r="TTK4" s="80"/>
      <c r="TTL4" s="80"/>
      <c r="TTM4" s="80"/>
      <c r="TTN4" s="80"/>
      <c r="TTO4" s="80"/>
      <c r="TTP4" s="80"/>
      <c r="TTQ4" s="80"/>
      <c r="TTR4" s="80"/>
      <c r="TTS4" s="80"/>
      <c r="TTT4" s="80"/>
      <c r="TTU4" s="80"/>
      <c r="TTV4" s="80"/>
      <c r="TTW4" s="80"/>
      <c r="TTX4" s="80"/>
      <c r="TTY4" s="80"/>
      <c r="TTZ4" s="80"/>
      <c r="TUA4" s="80"/>
      <c r="TUB4" s="80"/>
      <c r="TUC4" s="80"/>
      <c r="TUD4" s="80"/>
      <c r="TUE4" s="80"/>
      <c r="TUF4" s="80"/>
      <c r="TUG4" s="80"/>
      <c r="TUH4" s="80"/>
      <c r="TUI4" s="80"/>
      <c r="TUJ4" s="80"/>
      <c r="TUK4" s="80"/>
      <c r="TUL4" s="80"/>
      <c r="TUM4" s="80"/>
      <c r="TUN4" s="80"/>
      <c r="TUO4" s="80"/>
      <c r="TUP4" s="80"/>
      <c r="TUQ4" s="80"/>
      <c r="TUR4" s="80"/>
      <c r="TUS4" s="80"/>
      <c r="TUT4" s="80"/>
      <c r="TUU4" s="80"/>
      <c r="TUV4" s="80"/>
      <c r="TUW4" s="80"/>
      <c r="TUX4" s="80"/>
      <c r="TUY4" s="80"/>
      <c r="TUZ4" s="80"/>
      <c r="TVA4" s="80"/>
      <c r="TVB4" s="80"/>
      <c r="TVC4" s="80"/>
      <c r="TVD4" s="80"/>
      <c r="TVE4" s="80"/>
      <c r="TVF4" s="80"/>
      <c r="TVG4" s="80"/>
      <c r="TVH4" s="80"/>
      <c r="TVI4" s="80"/>
      <c r="TVJ4" s="80"/>
      <c r="TVK4" s="80"/>
      <c r="TVL4" s="80"/>
      <c r="TVM4" s="80"/>
      <c r="TVN4" s="80"/>
      <c r="TVO4" s="80"/>
      <c r="TVP4" s="80"/>
      <c r="TVQ4" s="80"/>
      <c r="TVR4" s="80"/>
      <c r="TVS4" s="80"/>
      <c r="TVT4" s="80"/>
      <c r="TVU4" s="80"/>
      <c r="TVV4" s="80"/>
      <c r="TVW4" s="80"/>
      <c r="TVX4" s="80"/>
      <c r="TVY4" s="80"/>
      <c r="TVZ4" s="80"/>
      <c r="TWA4" s="80"/>
      <c r="TWB4" s="80"/>
      <c r="TWC4" s="80"/>
      <c r="TWD4" s="80"/>
      <c r="TWE4" s="80"/>
      <c r="TWF4" s="80"/>
      <c r="TWG4" s="80"/>
      <c r="TWH4" s="80"/>
      <c r="TWI4" s="80"/>
      <c r="TWJ4" s="80"/>
      <c r="TWK4" s="80"/>
      <c r="TWL4" s="80"/>
      <c r="TWM4" s="80"/>
      <c r="TWN4" s="80"/>
      <c r="TWO4" s="80"/>
      <c r="TWP4" s="80"/>
      <c r="TWQ4" s="80"/>
      <c r="TWR4" s="80"/>
      <c r="TWS4" s="80"/>
      <c r="TWT4" s="80"/>
      <c r="TWU4" s="80"/>
      <c r="TWV4" s="80"/>
      <c r="TWW4" s="80"/>
      <c r="TWX4" s="80"/>
      <c r="TWY4" s="80"/>
      <c r="TWZ4" s="80"/>
      <c r="TXA4" s="80"/>
      <c r="TXB4" s="80"/>
      <c r="TXC4" s="80"/>
      <c r="TXD4" s="80"/>
      <c r="TXE4" s="80"/>
      <c r="TXF4" s="80"/>
      <c r="TXG4" s="80"/>
      <c r="TXH4" s="80"/>
      <c r="TXI4" s="80"/>
      <c r="TXJ4" s="80"/>
      <c r="TXK4" s="80"/>
      <c r="TXL4" s="80"/>
      <c r="TXM4" s="80"/>
      <c r="TXN4" s="80"/>
      <c r="TXO4" s="80"/>
      <c r="TXP4" s="80"/>
      <c r="TXQ4" s="80"/>
      <c r="TXR4" s="80"/>
      <c r="TXS4" s="80"/>
      <c r="TXT4" s="80"/>
      <c r="TXU4" s="80"/>
      <c r="TXV4" s="80"/>
      <c r="TXW4" s="80"/>
      <c r="TXX4" s="80"/>
      <c r="TXY4" s="80"/>
      <c r="TXZ4" s="80"/>
      <c r="TYA4" s="80"/>
      <c r="TYB4" s="80"/>
      <c r="TYC4" s="80"/>
      <c r="TYD4" s="80"/>
      <c r="TYE4" s="80"/>
      <c r="TYF4" s="80"/>
      <c r="TYG4" s="80"/>
      <c r="TYH4" s="80"/>
      <c r="TYI4" s="80"/>
      <c r="TYJ4" s="80"/>
      <c r="TYK4" s="80"/>
      <c r="TYL4" s="80"/>
      <c r="TYM4" s="80"/>
      <c r="TYN4" s="80"/>
      <c r="TYO4" s="80"/>
      <c r="TYP4" s="80"/>
      <c r="TYQ4" s="80"/>
      <c r="TYR4" s="80"/>
      <c r="TYS4" s="80"/>
      <c r="TYT4" s="80"/>
      <c r="TYU4" s="80"/>
      <c r="TYV4" s="80"/>
      <c r="TYW4" s="80"/>
      <c r="TYX4" s="80"/>
      <c r="TYY4" s="80"/>
      <c r="TYZ4" s="80"/>
      <c r="TZA4" s="80"/>
      <c r="TZB4" s="80"/>
      <c r="TZC4" s="80"/>
      <c r="TZD4" s="80"/>
      <c r="TZE4" s="80"/>
      <c r="TZF4" s="80"/>
      <c r="TZG4" s="80"/>
      <c r="TZH4" s="80"/>
      <c r="TZI4" s="80"/>
      <c r="TZJ4" s="80"/>
      <c r="TZK4" s="80"/>
      <c r="TZL4" s="80"/>
      <c r="TZM4" s="80"/>
      <c r="TZN4" s="80"/>
      <c r="TZO4" s="80"/>
      <c r="TZP4" s="80"/>
      <c r="TZQ4" s="80"/>
      <c r="TZR4" s="80"/>
      <c r="TZS4" s="80"/>
      <c r="TZT4" s="80"/>
      <c r="TZU4" s="80"/>
      <c r="TZV4" s="80"/>
      <c r="TZW4" s="80"/>
      <c r="TZX4" s="80"/>
      <c r="TZY4" s="80"/>
      <c r="TZZ4" s="80"/>
      <c r="UAA4" s="80"/>
      <c r="UAB4" s="80"/>
      <c r="UAC4" s="80"/>
      <c r="UAD4" s="80"/>
      <c r="UAE4" s="80"/>
      <c r="UAF4" s="80"/>
      <c r="UAG4" s="80"/>
      <c r="UAH4" s="80"/>
      <c r="UAI4" s="80"/>
      <c r="UAJ4" s="80"/>
      <c r="UAK4" s="80"/>
      <c r="UAL4" s="80"/>
      <c r="UAM4" s="80"/>
      <c r="UAN4" s="80"/>
      <c r="UAO4" s="80"/>
      <c r="UAP4" s="80"/>
      <c r="UAQ4" s="80"/>
      <c r="UAR4" s="80"/>
      <c r="UAS4" s="80"/>
      <c r="UAT4" s="80"/>
      <c r="UAU4" s="80"/>
      <c r="UAV4" s="80"/>
      <c r="UAW4" s="80"/>
      <c r="UAX4" s="80"/>
      <c r="UAY4" s="80"/>
      <c r="UAZ4" s="80"/>
      <c r="UBA4" s="80"/>
      <c r="UBB4" s="80"/>
      <c r="UBC4" s="80"/>
      <c r="UBD4" s="80"/>
      <c r="UBE4" s="80"/>
      <c r="UBF4" s="80"/>
      <c r="UBG4" s="80"/>
      <c r="UBH4" s="80"/>
      <c r="UBI4" s="80"/>
      <c r="UBJ4" s="80"/>
      <c r="UBK4" s="80"/>
      <c r="UBL4" s="80"/>
      <c r="UBM4" s="80"/>
      <c r="UBN4" s="80"/>
      <c r="UBO4" s="80"/>
      <c r="UBP4" s="80"/>
      <c r="UBQ4" s="80"/>
      <c r="UBR4" s="80"/>
      <c r="UBS4" s="80"/>
      <c r="UBT4" s="80"/>
      <c r="UBU4" s="80"/>
      <c r="UBV4" s="80"/>
      <c r="UBW4" s="80"/>
      <c r="UBX4" s="80"/>
      <c r="UBY4" s="80"/>
      <c r="UBZ4" s="80"/>
      <c r="UCA4" s="80"/>
      <c r="UCB4" s="80"/>
      <c r="UCC4" s="80"/>
      <c r="UCD4" s="80"/>
      <c r="UCE4" s="80"/>
      <c r="UCF4" s="80"/>
      <c r="UCG4" s="80"/>
      <c r="UCH4" s="80"/>
      <c r="UCI4" s="80"/>
      <c r="UCJ4" s="80"/>
      <c r="UCK4" s="80"/>
      <c r="UCL4" s="80"/>
      <c r="UCM4" s="80"/>
      <c r="UCN4" s="80"/>
      <c r="UCO4" s="80"/>
      <c r="UCP4" s="80"/>
      <c r="UCQ4" s="80"/>
      <c r="UCR4" s="80"/>
      <c r="UCS4" s="80"/>
      <c r="UCT4" s="80"/>
      <c r="UCU4" s="80"/>
      <c r="UCV4" s="80"/>
      <c r="UCW4" s="80"/>
      <c r="UCX4" s="80"/>
      <c r="UCY4" s="80"/>
      <c r="UCZ4" s="80"/>
      <c r="UDA4" s="80"/>
      <c r="UDB4" s="80"/>
      <c r="UDC4" s="80"/>
      <c r="UDD4" s="80"/>
      <c r="UDE4" s="80"/>
      <c r="UDF4" s="80"/>
      <c r="UDG4" s="80"/>
      <c r="UDH4" s="80"/>
      <c r="UDI4" s="80"/>
      <c r="UDJ4" s="80"/>
      <c r="UDK4" s="80"/>
      <c r="UDL4" s="80"/>
      <c r="UDM4" s="80"/>
      <c r="UDN4" s="80"/>
      <c r="UDO4" s="80"/>
      <c r="UDP4" s="80"/>
      <c r="UDQ4" s="80"/>
      <c r="UDR4" s="80"/>
      <c r="UDS4" s="80"/>
      <c r="UDT4" s="80"/>
      <c r="UDU4" s="80"/>
      <c r="UDV4" s="80"/>
      <c r="UDW4" s="80"/>
      <c r="UDX4" s="80"/>
      <c r="UDY4" s="80"/>
      <c r="UDZ4" s="80"/>
      <c r="UEA4" s="80"/>
      <c r="UEB4" s="80"/>
      <c r="UEC4" s="80"/>
      <c r="UED4" s="80"/>
      <c r="UEE4" s="80"/>
      <c r="UEF4" s="80"/>
      <c r="UEG4" s="80"/>
      <c r="UEH4" s="80"/>
      <c r="UEI4" s="80"/>
      <c r="UEJ4" s="80"/>
      <c r="UEK4" s="80"/>
      <c r="UEL4" s="80"/>
      <c r="UEM4" s="80"/>
      <c r="UEN4" s="80"/>
      <c r="UEO4" s="80"/>
      <c r="UEP4" s="80"/>
      <c r="UEQ4" s="80"/>
      <c r="UER4" s="80"/>
      <c r="UES4" s="80"/>
      <c r="UET4" s="80"/>
      <c r="UEU4" s="80"/>
      <c r="UEV4" s="80"/>
      <c r="UEW4" s="80"/>
      <c r="UEX4" s="80"/>
      <c r="UEY4" s="80"/>
      <c r="UEZ4" s="80"/>
      <c r="UFA4" s="80"/>
      <c r="UFB4" s="80"/>
      <c r="UFC4" s="80"/>
      <c r="UFD4" s="80"/>
      <c r="UFE4" s="80"/>
      <c r="UFF4" s="80"/>
      <c r="UFG4" s="80"/>
      <c r="UFH4" s="80"/>
      <c r="UFI4" s="80"/>
      <c r="UFJ4" s="80"/>
      <c r="UFK4" s="80"/>
      <c r="UFL4" s="80"/>
      <c r="UFM4" s="80"/>
      <c r="UFN4" s="80"/>
      <c r="UFO4" s="80"/>
      <c r="UFP4" s="80"/>
      <c r="UFQ4" s="80"/>
      <c r="UFR4" s="80"/>
      <c r="UFS4" s="80"/>
      <c r="UFT4" s="80"/>
      <c r="UFU4" s="80"/>
      <c r="UFV4" s="80"/>
      <c r="UFW4" s="80"/>
      <c r="UFX4" s="80"/>
      <c r="UFY4" s="80"/>
      <c r="UFZ4" s="80"/>
      <c r="UGA4" s="80"/>
      <c r="UGB4" s="80"/>
      <c r="UGC4" s="80"/>
      <c r="UGD4" s="80"/>
      <c r="UGE4" s="80"/>
      <c r="UGF4" s="80"/>
      <c r="UGG4" s="80"/>
      <c r="UGH4" s="80"/>
      <c r="UGI4" s="80"/>
      <c r="UGJ4" s="80"/>
      <c r="UGK4" s="80"/>
      <c r="UGL4" s="80"/>
      <c r="UGM4" s="80"/>
      <c r="UGN4" s="80"/>
      <c r="UGO4" s="80"/>
      <c r="UGP4" s="80"/>
      <c r="UGQ4" s="80"/>
      <c r="UGR4" s="80"/>
      <c r="UGS4" s="80"/>
      <c r="UGT4" s="80"/>
      <c r="UGU4" s="80"/>
      <c r="UGV4" s="80"/>
      <c r="UGW4" s="80"/>
      <c r="UGX4" s="80"/>
      <c r="UGY4" s="80"/>
      <c r="UGZ4" s="80"/>
      <c r="UHA4" s="80"/>
      <c r="UHB4" s="80"/>
      <c r="UHC4" s="80"/>
      <c r="UHD4" s="80"/>
      <c r="UHE4" s="80"/>
      <c r="UHF4" s="80"/>
      <c r="UHG4" s="80"/>
      <c r="UHH4" s="80"/>
      <c r="UHI4" s="80"/>
      <c r="UHJ4" s="80"/>
      <c r="UHK4" s="80"/>
      <c r="UHL4" s="80"/>
      <c r="UHM4" s="80"/>
      <c r="UHN4" s="80"/>
      <c r="UHO4" s="80"/>
      <c r="UHP4" s="80"/>
      <c r="UHQ4" s="80"/>
      <c r="UHR4" s="80"/>
      <c r="UHS4" s="80"/>
      <c r="UHT4" s="80"/>
      <c r="UHU4" s="80"/>
      <c r="UHV4" s="80"/>
      <c r="UHW4" s="80"/>
      <c r="UHX4" s="80"/>
      <c r="UHY4" s="80"/>
      <c r="UHZ4" s="80"/>
      <c r="UIA4" s="80"/>
      <c r="UIB4" s="80"/>
      <c r="UIC4" s="80"/>
      <c r="UID4" s="80"/>
      <c r="UIE4" s="80"/>
      <c r="UIF4" s="80"/>
      <c r="UIG4" s="80"/>
      <c r="UIH4" s="80"/>
      <c r="UII4" s="80"/>
      <c r="UIJ4" s="80"/>
      <c r="UIK4" s="80"/>
      <c r="UIL4" s="80"/>
      <c r="UIM4" s="80"/>
      <c r="UIN4" s="80"/>
      <c r="UIO4" s="80"/>
      <c r="UIP4" s="80"/>
      <c r="UIQ4" s="80"/>
      <c r="UIR4" s="80"/>
      <c r="UIS4" s="80"/>
      <c r="UIT4" s="80"/>
      <c r="UIU4" s="80"/>
      <c r="UIV4" s="80"/>
      <c r="UIW4" s="80"/>
      <c r="UIX4" s="80"/>
      <c r="UIY4" s="80"/>
      <c r="UIZ4" s="80"/>
      <c r="UJA4" s="80"/>
      <c r="UJB4" s="80"/>
      <c r="UJC4" s="80"/>
      <c r="UJD4" s="80"/>
      <c r="UJE4" s="80"/>
      <c r="UJF4" s="80"/>
      <c r="UJG4" s="80"/>
      <c r="UJH4" s="80"/>
      <c r="UJI4" s="80"/>
      <c r="UJJ4" s="80"/>
      <c r="UJK4" s="80"/>
      <c r="UJL4" s="80"/>
      <c r="UJM4" s="80"/>
      <c r="UJN4" s="80"/>
      <c r="UJO4" s="80"/>
      <c r="UJP4" s="80"/>
      <c r="UJQ4" s="80"/>
      <c r="UJR4" s="80"/>
      <c r="UJS4" s="80"/>
      <c r="UJT4" s="80"/>
      <c r="UJU4" s="80"/>
      <c r="UJV4" s="80"/>
      <c r="UJW4" s="80"/>
      <c r="UJX4" s="80"/>
      <c r="UJY4" s="80"/>
      <c r="UJZ4" s="80"/>
      <c r="UKA4" s="80"/>
      <c r="UKB4" s="80"/>
      <c r="UKC4" s="80"/>
      <c r="UKD4" s="80"/>
      <c r="UKE4" s="80"/>
      <c r="UKF4" s="80"/>
      <c r="UKG4" s="80"/>
      <c r="UKH4" s="80"/>
      <c r="UKI4" s="80"/>
      <c r="UKJ4" s="80"/>
      <c r="UKK4" s="80"/>
      <c r="UKL4" s="80"/>
      <c r="UKM4" s="80"/>
      <c r="UKN4" s="80"/>
      <c r="UKO4" s="80"/>
      <c r="UKP4" s="80"/>
      <c r="UKQ4" s="80"/>
      <c r="UKR4" s="80"/>
      <c r="UKS4" s="80"/>
      <c r="UKT4" s="80"/>
      <c r="UKU4" s="80"/>
      <c r="UKV4" s="80"/>
      <c r="UKW4" s="80"/>
      <c r="UKX4" s="80"/>
      <c r="UKY4" s="80"/>
      <c r="UKZ4" s="80"/>
      <c r="ULA4" s="80"/>
      <c r="ULB4" s="80"/>
      <c r="ULC4" s="80"/>
      <c r="ULD4" s="80"/>
      <c r="ULE4" s="80"/>
      <c r="ULF4" s="80"/>
      <c r="ULG4" s="80"/>
      <c r="ULH4" s="80"/>
      <c r="ULI4" s="80"/>
      <c r="ULJ4" s="80"/>
      <c r="ULK4" s="80"/>
      <c r="ULL4" s="80"/>
      <c r="ULM4" s="80"/>
      <c r="ULN4" s="80"/>
      <c r="ULO4" s="80"/>
      <c r="ULP4" s="80"/>
      <c r="ULQ4" s="80"/>
      <c r="ULR4" s="80"/>
      <c r="ULS4" s="80"/>
      <c r="ULT4" s="80"/>
      <c r="ULU4" s="80"/>
      <c r="ULV4" s="80"/>
      <c r="ULW4" s="80"/>
      <c r="ULX4" s="80"/>
      <c r="ULY4" s="80"/>
      <c r="ULZ4" s="80"/>
      <c r="UMA4" s="80"/>
      <c r="UMB4" s="80"/>
      <c r="UMC4" s="80"/>
      <c r="UMD4" s="80"/>
      <c r="UME4" s="80"/>
      <c r="UMF4" s="80"/>
      <c r="UMG4" s="80"/>
      <c r="UMH4" s="80"/>
      <c r="UMI4" s="80"/>
      <c r="UMJ4" s="80"/>
      <c r="UMK4" s="80"/>
      <c r="UML4" s="80"/>
      <c r="UMM4" s="80"/>
      <c r="UMN4" s="80"/>
      <c r="UMO4" s="80"/>
      <c r="UMP4" s="80"/>
      <c r="UMQ4" s="80"/>
      <c r="UMR4" s="80"/>
      <c r="UMS4" s="80"/>
      <c r="UMT4" s="80"/>
      <c r="UMU4" s="80"/>
      <c r="UMV4" s="80"/>
      <c r="UMW4" s="80"/>
      <c r="UMX4" s="80"/>
      <c r="UMY4" s="80"/>
      <c r="UMZ4" s="80"/>
      <c r="UNA4" s="80"/>
      <c r="UNB4" s="80"/>
      <c r="UNC4" s="80"/>
      <c r="UND4" s="80"/>
      <c r="UNE4" s="80"/>
      <c r="UNF4" s="80"/>
      <c r="UNG4" s="80"/>
      <c r="UNH4" s="80"/>
      <c r="UNI4" s="80"/>
      <c r="UNJ4" s="80"/>
      <c r="UNK4" s="80"/>
      <c r="UNL4" s="80"/>
      <c r="UNM4" s="80"/>
      <c r="UNN4" s="80"/>
      <c r="UNO4" s="80"/>
      <c r="UNP4" s="80"/>
      <c r="UNQ4" s="80"/>
      <c r="UNR4" s="80"/>
      <c r="UNS4" s="80"/>
      <c r="UNT4" s="80"/>
      <c r="UNU4" s="80"/>
      <c r="UNV4" s="80"/>
      <c r="UNW4" s="80"/>
      <c r="UNX4" s="80"/>
      <c r="UNY4" s="80"/>
      <c r="UNZ4" s="80"/>
      <c r="UOA4" s="80"/>
      <c r="UOB4" s="80"/>
      <c r="UOC4" s="80"/>
      <c r="UOD4" s="80"/>
      <c r="UOE4" s="80"/>
      <c r="UOF4" s="80"/>
      <c r="UOG4" s="80"/>
      <c r="UOH4" s="80"/>
      <c r="UOI4" s="80"/>
      <c r="UOJ4" s="80"/>
      <c r="UOK4" s="80"/>
      <c r="UOL4" s="80"/>
      <c r="UOM4" s="80"/>
      <c r="UON4" s="80"/>
      <c r="UOO4" s="80"/>
      <c r="UOP4" s="80"/>
      <c r="UOQ4" s="80"/>
      <c r="UOR4" s="80"/>
      <c r="UOS4" s="80"/>
      <c r="UOT4" s="80"/>
      <c r="UOU4" s="80"/>
      <c r="UOV4" s="80"/>
      <c r="UOW4" s="80"/>
      <c r="UOX4" s="80"/>
      <c r="UOY4" s="80"/>
      <c r="UOZ4" s="80"/>
      <c r="UPA4" s="80"/>
      <c r="UPB4" s="80"/>
      <c r="UPC4" s="80"/>
      <c r="UPD4" s="80"/>
      <c r="UPE4" s="80"/>
      <c r="UPF4" s="80"/>
      <c r="UPG4" s="80"/>
      <c r="UPH4" s="80"/>
      <c r="UPI4" s="80"/>
      <c r="UPJ4" s="80"/>
      <c r="UPK4" s="80"/>
      <c r="UPL4" s="80"/>
      <c r="UPM4" s="80"/>
      <c r="UPN4" s="80"/>
      <c r="UPO4" s="80"/>
      <c r="UPP4" s="80"/>
      <c r="UPQ4" s="80"/>
      <c r="UPR4" s="80"/>
      <c r="UPS4" s="80"/>
      <c r="UPT4" s="80"/>
      <c r="UPU4" s="80"/>
      <c r="UPV4" s="80"/>
      <c r="UPW4" s="80"/>
      <c r="UPX4" s="80"/>
      <c r="UPY4" s="80"/>
      <c r="UPZ4" s="80"/>
      <c r="UQA4" s="80"/>
      <c r="UQB4" s="80"/>
      <c r="UQC4" s="80"/>
      <c r="UQD4" s="80"/>
      <c r="UQE4" s="80"/>
      <c r="UQF4" s="80"/>
      <c r="UQG4" s="80"/>
      <c r="UQH4" s="80"/>
      <c r="UQI4" s="80"/>
      <c r="UQJ4" s="80"/>
      <c r="UQK4" s="80"/>
      <c r="UQL4" s="80"/>
      <c r="UQM4" s="80"/>
      <c r="UQN4" s="80"/>
      <c r="UQO4" s="80"/>
      <c r="UQP4" s="80"/>
      <c r="UQQ4" s="80"/>
      <c r="UQR4" s="80"/>
      <c r="UQS4" s="80"/>
      <c r="UQT4" s="80"/>
      <c r="UQU4" s="80"/>
      <c r="UQV4" s="80"/>
      <c r="UQW4" s="80"/>
      <c r="UQX4" s="80"/>
      <c r="UQY4" s="80"/>
      <c r="UQZ4" s="80"/>
      <c r="URA4" s="80"/>
      <c r="URB4" s="80"/>
      <c r="URC4" s="80"/>
      <c r="URD4" s="80"/>
      <c r="URE4" s="80"/>
      <c r="URF4" s="80"/>
      <c r="URG4" s="80"/>
      <c r="URH4" s="80"/>
      <c r="URI4" s="80"/>
      <c r="URJ4" s="80"/>
      <c r="URK4" s="80"/>
      <c r="URL4" s="80"/>
      <c r="URM4" s="80"/>
      <c r="URN4" s="80"/>
      <c r="URO4" s="80"/>
      <c r="URP4" s="80"/>
      <c r="URQ4" s="80"/>
      <c r="URR4" s="80"/>
      <c r="URS4" s="80"/>
      <c r="URT4" s="80"/>
      <c r="URU4" s="80"/>
      <c r="URV4" s="80"/>
      <c r="URW4" s="80"/>
      <c r="URX4" s="80"/>
      <c r="URY4" s="80"/>
      <c r="URZ4" s="80"/>
      <c r="USA4" s="80"/>
      <c r="USB4" s="80"/>
      <c r="USC4" s="80"/>
      <c r="USD4" s="80"/>
      <c r="USE4" s="80"/>
      <c r="USF4" s="80"/>
      <c r="USG4" s="80"/>
      <c r="USH4" s="80"/>
      <c r="USI4" s="80"/>
      <c r="USJ4" s="80"/>
      <c r="USK4" s="80"/>
      <c r="USL4" s="80"/>
      <c r="USM4" s="80"/>
      <c r="USN4" s="80"/>
      <c r="USO4" s="80"/>
      <c r="USP4" s="80"/>
      <c r="USQ4" s="80"/>
      <c r="USR4" s="80"/>
      <c r="USS4" s="80"/>
      <c r="UST4" s="80"/>
      <c r="USU4" s="80"/>
      <c r="USV4" s="80"/>
      <c r="USW4" s="80"/>
      <c r="USX4" s="80"/>
      <c r="USY4" s="80"/>
      <c r="USZ4" s="80"/>
      <c r="UTA4" s="80"/>
      <c r="UTB4" s="80"/>
      <c r="UTC4" s="80"/>
      <c r="UTD4" s="80"/>
      <c r="UTE4" s="80"/>
      <c r="UTF4" s="80"/>
      <c r="UTG4" s="80"/>
      <c r="UTH4" s="80"/>
      <c r="UTI4" s="80"/>
      <c r="UTJ4" s="80"/>
      <c r="UTK4" s="80"/>
      <c r="UTL4" s="80"/>
      <c r="UTM4" s="80"/>
      <c r="UTN4" s="80"/>
      <c r="UTO4" s="80"/>
      <c r="UTP4" s="80"/>
      <c r="UTQ4" s="80"/>
      <c r="UTR4" s="80"/>
      <c r="UTS4" s="80"/>
      <c r="UTT4" s="80"/>
      <c r="UTU4" s="80"/>
      <c r="UTV4" s="80"/>
      <c r="UTW4" s="80"/>
      <c r="UTX4" s="80"/>
      <c r="UTY4" s="80"/>
      <c r="UTZ4" s="80"/>
      <c r="UUA4" s="80"/>
      <c r="UUB4" s="80"/>
      <c r="UUC4" s="80"/>
      <c r="UUD4" s="80"/>
      <c r="UUE4" s="80"/>
      <c r="UUF4" s="80"/>
      <c r="UUG4" s="80"/>
      <c r="UUH4" s="80"/>
      <c r="UUI4" s="80"/>
      <c r="UUJ4" s="80"/>
      <c r="UUK4" s="80"/>
      <c r="UUL4" s="80"/>
      <c r="UUM4" s="80"/>
      <c r="UUN4" s="80"/>
      <c r="UUO4" s="80"/>
      <c r="UUP4" s="80"/>
      <c r="UUQ4" s="80"/>
      <c r="UUR4" s="80"/>
      <c r="UUS4" s="80"/>
      <c r="UUT4" s="80"/>
      <c r="UUU4" s="80"/>
      <c r="UUV4" s="80"/>
      <c r="UUW4" s="80"/>
      <c r="UUX4" s="80"/>
      <c r="UUY4" s="80"/>
      <c r="UUZ4" s="80"/>
      <c r="UVA4" s="80"/>
      <c r="UVB4" s="80"/>
      <c r="UVC4" s="80"/>
      <c r="UVD4" s="80"/>
      <c r="UVE4" s="80"/>
      <c r="UVF4" s="80"/>
      <c r="UVG4" s="80"/>
      <c r="UVH4" s="80"/>
      <c r="UVI4" s="80"/>
      <c r="UVJ4" s="80"/>
      <c r="UVK4" s="80"/>
      <c r="UVL4" s="80"/>
      <c r="UVM4" s="80"/>
      <c r="UVN4" s="80"/>
      <c r="UVO4" s="80"/>
      <c r="UVP4" s="80"/>
      <c r="UVQ4" s="80"/>
      <c r="UVR4" s="80"/>
      <c r="UVS4" s="80"/>
      <c r="UVT4" s="80"/>
      <c r="UVU4" s="80"/>
      <c r="UVV4" s="80"/>
      <c r="UVW4" s="80"/>
      <c r="UVX4" s="80"/>
      <c r="UVY4" s="80"/>
      <c r="UVZ4" s="80"/>
      <c r="UWA4" s="80"/>
      <c r="UWB4" s="80"/>
      <c r="UWC4" s="80"/>
      <c r="UWD4" s="80"/>
      <c r="UWE4" s="80"/>
      <c r="UWF4" s="80"/>
      <c r="UWG4" s="80"/>
      <c r="UWH4" s="80"/>
      <c r="UWI4" s="80"/>
      <c r="UWJ4" s="80"/>
      <c r="UWK4" s="80"/>
      <c r="UWL4" s="80"/>
      <c r="UWM4" s="80"/>
      <c r="UWN4" s="80"/>
      <c r="UWO4" s="80"/>
      <c r="UWP4" s="80"/>
      <c r="UWQ4" s="80"/>
      <c r="UWR4" s="80"/>
      <c r="UWS4" s="80"/>
      <c r="UWT4" s="80"/>
      <c r="UWU4" s="80"/>
      <c r="UWV4" s="80"/>
      <c r="UWW4" s="80"/>
      <c r="UWX4" s="80"/>
      <c r="UWY4" s="80"/>
      <c r="UWZ4" s="80"/>
      <c r="UXA4" s="80"/>
      <c r="UXB4" s="80"/>
      <c r="UXC4" s="80"/>
      <c r="UXD4" s="80"/>
      <c r="UXE4" s="80"/>
      <c r="UXF4" s="80"/>
      <c r="UXG4" s="80"/>
      <c r="UXH4" s="80"/>
      <c r="UXI4" s="80"/>
      <c r="UXJ4" s="80"/>
      <c r="UXK4" s="80"/>
      <c r="UXL4" s="80"/>
      <c r="UXM4" s="80"/>
      <c r="UXN4" s="80"/>
      <c r="UXO4" s="80"/>
      <c r="UXP4" s="80"/>
      <c r="UXQ4" s="80"/>
      <c r="UXR4" s="80"/>
      <c r="UXS4" s="80"/>
      <c r="UXT4" s="80"/>
      <c r="UXU4" s="80"/>
      <c r="UXV4" s="80"/>
      <c r="UXW4" s="80"/>
      <c r="UXX4" s="80"/>
      <c r="UXY4" s="80"/>
      <c r="UXZ4" s="80"/>
      <c r="UYA4" s="80"/>
      <c r="UYB4" s="80"/>
      <c r="UYC4" s="80"/>
      <c r="UYD4" s="80"/>
      <c r="UYE4" s="80"/>
      <c r="UYF4" s="80"/>
      <c r="UYG4" s="80"/>
      <c r="UYH4" s="80"/>
      <c r="UYI4" s="80"/>
      <c r="UYJ4" s="80"/>
      <c r="UYK4" s="80"/>
      <c r="UYL4" s="80"/>
      <c r="UYM4" s="80"/>
      <c r="UYN4" s="80"/>
      <c r="UYO4" s="80"/>
      <c r="UYP4" s="80"/>
      <c r="UYQ4" s="80"/>
      <c r="UYR4" s="80"/>
      <c r="UYS4" s="80"/>
      <c r="UYT4" s="80"/>
      <c r="UYU4" s="80"/>
      <c r="UYV4" s="80"/>
      <c r="UYW4" s="80"/>
      <c r="UYX4" s="80"/>
      <c r="UYY4" s="80"/>
      <c r="UYZ4" s="80"/>
      <c r="UZA4" s="80"/>
      <c r="UZB4" s="80"/>
      <c r="UZC4" s="80"/>
      <c r="UZD4" s="80"/>
      <c r="UZE4" s="80"/>
      <c r="UZF4" s="80"/>
      <c r="UZG4" s="80"/>
      <c r="UZH4" s="80"/>
      <c r="UZI4" s="80"/>
      <c r="UZJ4" s="80"/>
      <c r="UZK4" s="80"/>
      <c r="UZL4" s="80"/>
      <c r="UZM4" s="80"/>
      <c r="UZN4" s="80"/>
      <c r="UZO4" s="80"/>
      <c r="UZP4" s="80"/>
      <c r="UZQ4" s="80"/>
      <c r="UZR4" s="80"/>
      <c r="UZS4" s="80"/>
      <c r="UZT4" s="80"/>
      <c r="UZU4" s="80"/>
      <c r="UZV4" s="80"/>
      <c r="UZW4" s="80"/>
      <c r="UZX4" s="80"/>
      <c r="UZY4" s="80"/>
      <c r="UZZ4" s="80"/>
      <c r="VAA4" s="80"/>
      <c r="VAB4" s="80"/>
      <c r="VAC4" s="80"/>
      <c r="VAD4" s="80"/>
      <c r="VAE4" s="80"/>
      <c r="VAF4" s="80"/>
      <c r="VAG4" s="80"/>
      <c r="VAH4" s="80"/>
      <c r="VAI4" s="80"/>
      <c r="VAJ4" s="80"/>
      <c r="VAK4" s="80"/>
      <c r="VAL4" s="80"/>
      <c r="VAM4" s="80"/>
      <c r="VAN4" s="80"/>
      <c r="VAO4" s="80"/>
      <c r="VAP4" s="80"/>
      <c r="VAQ4" s="80"/>
      <c r="VAR4" s="80"/>
      <c r="VAS4" s="80"/>
      <c r="VAT4" s="80"/>
      <c r="VAU4" s="80"/>
      <c r="VAV4" s="80"/>
      <c r="VAW4" s="80"/>
      <c r="VAX4" s="80"/>
      <c r="VAY4" s="80"/>
      <c r="VAZ4" s="80"/>
      <c r="VBA4" s="80"/>
      <c r="VBB4" s="80"/>
      <c r="VBC4" s="80"/>
      <c r="VBD4" s="80"/>
      <c r="VBE4" s="80"/>
      <c r="VBF4" s="80"/>
      <c r="VBG4" s="80"/>
      <c r="VBH4" s="80"/>
      <c r="VBI4" s="80"/>
      <c r="VBJ4" s="80"/>
      <c r="VBK4" s="80"/>
      <c r="VBL4" s="80"/>
      <c r="VBM4" s="80"/>
      <c r="VBN4" s="80"/>
      <c r="VBO4" s="80"/>
      <c r="VBP4" s="80"/>
      <c r="VBQ4" s="80"/>
      <c r="VBR4" s="80"/>
      <c r="VBS4" s="80"/>
      <c r="VBT4" s="80"/>
      <c r="VBU4" s="80"/>
      <c r="VBV4" s="80"/>
      <c r="VBW4" s="80"/>
      <c r="VBX4" s="80"/>
      <c r="VBY4" s="80"/>
      <c r="VBZ4" s="80"/>
      <c r="VCA4" s="80"/>
      <c r="VCB4" s="80"/>
      <c r="VCC4" s="80"/>
      <c r="VCD4" s="80"/>
      <c r="VCE4" s="80"/>
      <c r="VCF4" s="80"/>
      <c r="VCG4" s="80"/>
      <c r="VCH4" s="80"/>
      <c r="VCI4" s="80"/>
      <c r="VCJ4" s="80"/>
      <c r="VCK4" s="80"/>
      <c r="VCL4" s="80"/>
      <c r="VCM4" s="80"/>
      <c r="VCN4" s="80"/>
      <c r="VCO4" s="80"/>
      <c r="VCP4" s="80"/>
      <c r="VCQ4" s="80"/>
      <c r="VCR4" s="80"/>
      <c r="VCS4" s="80"/>
      <c r="VCT4" s="80"/>
      <c r="VCU4" s="80"/>
      <c r="VCV4" s="80"/>
      <c r="VCW4" s="80"/>
      <c r="VCX4" s="80"/>
      <c r="VCY4" s="80"/>
      <c r="VCZ4" s="80"/>
      <c r="VDA4" s="80"/>
      <c r="VDB4" s="80"/>
      <c r="VDC4" s="80"/>
      <c r="VDD4" s="80"/>
      <c r="VDE4" s="80"/>
      <c r="VDF4" s="80"/>
      <c r="VDG4" s="80"/>
      <c r="VDH4" s="80"/>
      <c r="VDI4" s="80"/>
      <c r="VDJ4" s="80"/>
      <c r="VDK4" s="80"/>
      <c r="VDL4" s="80"/>
      <c r="VDM4" s="80"/>
      <c r="VDN4" s="80"/>
      <c r="VDO4" s="80"/>
      <c r="VDP4" s="80"/>
      <c r="VDQ4" s="80"/>
      <c r="VDR4" s="80"/>
      <c r="VDS4" s="80"/>
      <c r="VDT4" s="80"/>
      <c r="VDU4" s="80"/>
      <c r="VDV4" s="80"/>
      <c r="VDW4" s="80"/>
      <c r="VDX4" s="80"/>
      <c r="VDY4" s="80"/>
      <c r="VDZ4" s="80"/>
      <c r="VEA4" s="80"/>
      <c r="VEB4" s="80"/>
      <c r="VEC4" s="80"/>
      <c r="VED4" s="80"/>
      <c r="VEE4" s="80"/>
      <c r="VEF4" s="80"/>
      <c r="VEG4" s="80"/>
      <c r="VEH4" s="80"/>
      <c r="VEI4" s="80"/>
      <c r="VEJ4" s="80"/>
      <c r="VEK4" s="80"/>
      <c r="VEL4" s="80"/>
      <c r="VEM4" s="80"/>
      <c r="VEN4" s="80"/>
      <c r="VEO4" s="80"/>
      <c r="VEP4" s="80"/>
      <c r="VEQ4" s="80"/>
      <c r="VER4" s="80"/>
      <c r="VES4" s="80"/>
      <c r="VET4" s="80"/>
      <c r="VEU4" s="80"/>
      <c r="VEV4" s="80"/>
      <c r="VEW4" s="80"/>
      <c r="VEX4" s="80"/>
      <c r="VEY4" s="80"/>
      <c r="VEZ4" s="80"/>
      <c r="VFA4" s="80"/>
      <c r="VFB4" s="80"/>
      <c r="VFC4" s="80"/>
      <c r="VFD4" s="80"/>
      <c r="VFE4" s="80"/>
      <c r="VFF4" s="80"/>
      <c r="VFG4" s="80"/>
      <c r="VFH4" s="80"/>
      <c r="VFI4" s="80"/>
      <c r="VFJ4" s="80"/>
      <c r="VFK4" s="80"/>
      <c r="VFL4" s="80"/>
      <c r="VFM4" s="80"/>
      <c r="VFN4" s="80"/>
      <c r="VFO4" s="80"/>
      <c r="VFP4" s="80"/>
      <c r="VFQ4" s="80"/>
      <c r="VFR4" s="80"/>
      <c r="VFS4" s="80"/>
      <c r="VFT4" s="80"/>
      <c r="VFU4" s="80"/>
      <c r="VFV4" s="80"/>
      <c r="VFW4" s="80"/>
      <c r="VFX4" s="80"/>
      <c r="VFY4" s="80"/>
      <c r="VFZ4" s="80"/>
      <c r="VGA4" s="80"/>
      <c r="VGB4" s="80"/>
      <c r="VGC4" s="80"/>
      <c r="VGD4" s="80"/>
      <c r="VGE4" s="80"/>
      <c r="VGF4" s="80"/>
      <c r="VGG4" s="80"/>
      <c r="VGH4" s="80"/>
      <c r="VGI4" s="80"/>
      <c r="VGJ4" s="80"/>
      <c r="VGK4" s="80"/>
      <c r="VGL4" s="80"/>
      <c r="VGM4" s="80"/>
      <c r="VGN4" s="80"/>
      <c r="VGO4" s="80"/>
      <c r="VGP4" s="80"/>
      <c r="VGQ4" s="80"/>
      <c r="VGR4" s="80"/>
      <c r="VGS4" s="80"/>
      <c r="VGT4" s="80"/>
      <c r="VGU4" s="80"/>
      <c r="VGV4" s="80"/>
      <c r="VGW4" s="80"/>
      <c r="VGX4" s="80"/>
      <c r="VGY4" s="80"/>
      <c r="VGZ4" s="80"/>
      <c r="VHA4" s="80"/>
      <c r="VHB4" s="80"/>
      <c r="VHC4" s="80"/>
      <c r="VHD4" s="80"/>
      <c r="VHE4" s="80"/>
      <c r="VHF4" s="80"/>
      <c r="VHG4" s="80"/>
      <c r="VHH4" s="80"/>
      <c r="VHI4" s="80"/>
      <c r="VHJ4" s="80"/>
      <c r="VHK4" s="80"/>
      <c r="VHL4" s="80"/>
      <c r="VHM4" s="80"/>
      <c r="VHN4" s="80"/>
      <c r="VHO4" s="80"/>
      <c r="VHP4" s="80"/>
      <c r="VHQ4" s="80"/>
      <c r="VHR4" s="80"/>
      <c r="VHS4" s="80"/>
      <c r="VHT4" s="80"/>
      <c r="VHU4" s="80"/>
      <c r="VHV4" s="80"/>
      <c r="VHW4" s="80"/>
      <c r="VHX4" s="80"/>
      <c r="VHY4" s="80"/>
      <c r="VHZ4" s="80"/>
      <c r="VIA4" s="80"/>
      <c r="VIB4" s="80"/>
      <c r="VIC4" s="80"/>
      <c r="VID4" s="80"/>
      <c r="VIE4" s="80"/>
      <c r="VIF4" s="80"/>
      <c r="VIG4" s="80"/>
      <c r="VIH4" s="80"/>
      <c r="VII4" s="80"/>
      <c r="VIJ4" s="80"/>
      <c r="VIK4" s="80"/>
      <c r="VIL4" s="80"/>
      <c r="VIM4" s="80"/>
      <c r="VIN4" s="80"/>
      <c r="VIO4" s="80"/>
      <c r="VIP4" s="80"/>
      <c r="VIQ4" s="80"/>
      <c r="VIR4" s="80"/>
      <c r="VIS4" s="80"/>
      <c r="VIT4" s="80"/>
      <c r="VIU4" s="80"/>
      <c r="VIV4" s="80"/>
      <c r="VIW4" s="80"/>
      <c r="VIX4" s="80"/>
      <c r="VIY4" s="80"/>
      <c r="VIZ4" s="80"/>
      <c r="VJA4" s="80"/>
      <c r="VJB4" s="80"/>
      <c r="VJC4" s="80"/>
      <c r="VJD4" s="80"/>
      <c r="VJE4" s="80"/>
      <c r="VJF4" s="80"/>
      <c r="VJG4" s="80"/>
      <c r="VJH4" s="80"/>
      <c r="VJI4" s="80"/>
      <c r="VJJ4" s="80"/>
      <c r="VJK4" s="80"/>
      <c r="VJL4" s="80"/>
      <c r="VJM4" s="80"/>
      <c r="VJN4" s="80"/>
      <c r="VJO4" s="80"/>
      <c r="VJP4" s="80"/>
      <c r="VJQ4" s="80"/>
      <c r="VJR4" s="80"/>
      <c r="VJS4" s="80"/>
      <c r="VJT4" s="80"/>
      <c r="VJU4" s="80"/>
      <c r="VJV4" s="80"/>
      <c r="VJW4" s="80"/>
      <c r="VJX4" s="80"/>
      <c r="VJY4" s="80"/>
      <c r="VJZ4" s="80"/>
      <c r="VKA4" s="80"/>
      <c r="VKB4" s="80"/>
      <c r="VKC4" s="80"/>
      <c r="VKD4" s="80"/>
      <c r="VKE4" s="80"/>
      <c r="VKF4" s="80"/>
      <c r="VKG4" s="80"/>
      <c r="VKH4" s="80"/>
      <c r="VKI4" s="80"/>
      <c r="VKJ4" s="80"/>
      <c r="VKK4" s="80"/>
      <c r="VKL4" s="80"/>
      <c r="VKM4" s="80"/>
      <c r="VKN4" s="80"/>
      <c r="VKO4" s="80"/>
      <c r="VKP4" s="80"/>
      <c r="VKQ4" s="80"/>
      <c r="VKR4" s="80"/>
      <c r="VKS4" s="80"/>
      <c r="VKT4" s="80"/>
      <c r="VKU4" s="80"/>
      <c r="VKV4" s="80"/>
      <c r="VKW4" s="80"/>
      <c r="VKX4" s="80"/>
      <c r="VKY4" s="80"/>
      <c r="VKZ4" s="80"/>
      <c r="VLA4" s="80"/>
      <c r="VLB4" s="80"/>
      <c r="VLC4" s="80"/>
      <c r="VLD4" s="80"/>
      <c r="VLE4" s="80"/>
      <c r="VLF4" s="80"/>
      <c r="VLG4" s="80"/>
      <c r="VLH4" s="80"/>
      <c r="VLI4" s="80"/>
      <c r="VLJ4" s="80"/>
      <c r="VLK4" s="80"/>
      <c r="VLL4" s="80"/>
      <c r="VLM4" s="80"/>
      <c r="VLN4" s="80"/>
      <c r="VLO4" s="80"/>
      <c r="VLP4" s="80"/>
      <c r="VLQ4" s="80"/>
      <c r="VLR4" s="80"/>
      <c r="VLS4" s="80"/>
      <c r="VLT4" s="80"/>
      <c r="VLU4" s="80"/>
      <c r="VLV4" s="80"/>
      <c r="VLW4" s="80"/>
      <c r="VLX4" s="80"/>
      <c r="VLY4" s="80"/>
      <c r="VLZ4" s="80"/>
      <c r="VMA4" s="80"/>
      <c r="VMB4" s="80"/>
      <c r="VMC4" s="80"/>
      <c r="VMD4" s="80"/>
      <c r="VME4" s="80"/>
      <c r="VMF4" s="80"/>
      <c r="VMG4" s="80"/>
      <c r="VMH4" s="80"/>
      <c r="VMI4" s="80"/>
      <c r="VMJ4" s="80"/>
      <c r="VMK4" s="80"/>
      <c r="VML4" s="80"/>
      <c r="VMM4" s="80"/>
      <c r="VMN4" s="80"/>
      <c r="VMO4" s="80"/>
      <c r="VMP4" s="80"/>
      <c r="VMQ4" s="80"/>
      <c r="VMR4" s="80"/>
      <c r="VMS4" s="80"/>
      <c r="VMT4" s="80"/>
      <c r="VMU4" s="80"/>
      <c r="VMV4" s="80"/>
      <c r="VMW4" s="80"/>
      <c r="VMX4" s="80"/>
      <c r="VMY4" s="80"/>
      <c r="VMZ4" s="80"/>
      <c r="VNA4" s="80"/>
      <c r="VNB4" s="80"/>
      <c r="VNC4" s="80"/>
      <c r="VND4" s="80"/>
      <c r="VNE4" s="80"/>
      <c r="VNF4" s="80"/>
      <c r="VNG4" s="80"/>
      <c r="VNH4" s="80"/>
      <c r="VNI4" s="80"/>
      <c r="VNJ4" s="80"/>
      <c r="VNK4" s="80"/>
      <c r="VNL4" s="80"/>
      <c r="VNM4" s="80"/>
      <c r="VNN4" s="80"/>
      <c r="VNO4" s="80"/>
      <c r="VNP4" s="80"/>
      <c r="VNQ4" s="80"/>
      <c r="VNR4" s="80"/>
      <c r="VNS4" s="80"/>
      <c r="VNT4" s="80"/>
      <c r="VNU4" s="80"/>
      <c r="VNV4" s="80"/>
      <c r="VNW4" s="80"/>
      <c r="VNX4" s="80"/>
      <c r="VNY4" s="80"/>
      <c r="VNZ4" s="80"/>
      <c r="VOA4" s="80"/>
      <c r="VOB4" s="80"/>
      <c r="VOC4" s="80"/>
      <c r="VOD4" s="80"/>
      <c r="VOE4" s="80"/>
      <c r="VOF4" s="80"/>
      <c r="VOG4" s="80"/>
      <c r="VOH4" s="80"/>
      <c r="VOI4" s="80"/>
      <c r="VOJ4" s="80"/>
      <c r="VOK4" s="80"/>
      <c r="VOL4" s="80"/>
      <c r="VOM4" s="80"/>
      <c r="VON4" s="80"/>
      <c r="VOO4" s="80"/>
      <c r="VOP4" s="80"/>
      <c r="VOQ4" s="80"/>
      <c r="VOR4" s="80"/>
      <c r="VOS4" s="80"/>
      <c r="VOT4" s="80"/>
      <c r="VOU4" s="80"/>
      <c r="VOV4" s="80"/>
      <c r="VOW4" s="80"/>
      <c r="VOX4" s="80"/>
      <c r="VOY4" s="80"/>
      <c r="VOZ4" s="80"/>
      <c r="VPA4" s="80"/>
      <c r="VPB4" s="80"/>
      <c r="VPC4" s="80"/>
      <c r="VPD4" s="80"/>
      <c r="VPE4" s="80"/>
      <c r="VPF4" s="80"/>
      <c r="VPG4" s="80"/>
      <c r="VPH4" s="80"/>
      <c r="VPI4" s="80"/>
      <c r="VPJ4" s="80"/>
      <c r="VPK4" s="80"/>
      <c r="VPL4" s="80"/>
      <c r="VPM4" s="80"/>
      <c r="VPN4" s="80"/>
      <c r="VPO4" s="80"/>
      <c r="VPP4" s="80"/>
      <c r="VPQ4" s="80"/>
      <c r="VPR4" s="80"/>
      <c r="VPS4" s="80"/>
      <c r="VPT4" s="80"/>
      <c r="VPU4" s="80"/>
      <c r="VPV4" s="80"/>
      <c r="VPW4" s="80"/>
      <c r="VPX4" s="80"/>
      <c r="VPY4" s="80"/>
      <c r="VPZ4" s="80"/>
      <c r="VQA4" s="80"/>
      <c r="VQB4" s="80"/>
      <c r="VQC4" s="80"/>
      <c r="VQD4" s="80"/>
      <c r="VQE4" s="80"/>
      <c r="VQF4" s="80"/>
      <c r="VQG4" s="80"/>
      <c r="VQH4" s="80"/>
      <c r="VQI4" s="80"/>
      <c r="VQJ4" s="80"/>
      <c r="VQK4" s="80"/>
      <c r="VQL4" s="80"/>
      <c r="VQM4" s="80"/>
      <c r="VQN4" s="80"/>
      <c r="VQO4" s="80"/>
      <c r="VQP4" s="80"/>
      <c r="VQQ4" s="80"/>
      <c r="VQR4" s="80"/>
      <c r="VQS4" s="80"/>
      <c r="VQT4" s="80"/>
      <c r="VQU4" s="80"/>
      <c r="VQV4" s="80"/>
      <c r="VQW4" s="80"/>
      <c r="VQX4" s="80"/>
      <c r="VQY4" s="80"/>
      <c r="VQZ4" s="80"/>
      <c r="VRA4" s="80"/>
      <c r="VRB4" s="80"/>
      <c r="VRC4" s="80"/>
      <c r="VRD4" s="80"/>
      <c r="VRE4" s="80"/>
      <c r="VRF4" s="80"/>
      <c r="VRG4" s="80"/>
      <c r="VRH4" s="80"/>
      <c r="VRI4" s="80"/>
      <c r="VRJ4" s="80"/>
      <c r="VRK4" s="80"/>
      <c r="VRL4" s="80"/>
      <c r="VRM4" s="80"/>
      <c r="VRN4" s="80"/>
      <c r="VRO4" s="80"/>
      <c r="VRP4" s="80"/>
      <c r="VRQ4" s="80"/>
      <c r="VRR4" s="80"/>
      <c r="VRS4" s="80"/>
      <c r="VRT4" s="80"/>
      <c r="VRU4" s="80"/>
      <c r="VRV4" s="80"/>
      <c r="VRW4" s="80"/>
      <c r="VRX4" s="80"/>
      <c r="VRY4" s="80"/>
      <c r="VRZ4" s="80"/>
      <c r="VSA4" s="80"/>
      <c r="VSB4" s="80"/>
      <c r="VSC4" s="80"/>
      <c r="VSD4" s="80"/>
      <c r="VSE4" s="80"/>
      <c r="VSF4" s="80"/>
      <c r="VSG4" s="80"/>
      <c r="VSH4" s="80"/>
      <c r="VSI4" s="80"/>
      <c r="VSJ4" s="80"/>
      <c r="VSK4" s="80"/>
      <c r="VSL4" s="80"/>
      <c r="VSM4" s="80"/>
      <c r="VSN4" s="80"/>
      <c r="VSO4" s="80"/>
      <c r="VSP4" s="80"/>
      <c r="VSQ4" s="80"/>
      <c r="VSR4" s="80"/>
      <c r="VSS4" s="80"/>
      <c r="VST4" s="80"/>
      <c r="VSU4" s="80"/>
      <c r="VSV4" s="80"/>
      <c r="VSW4" s="80"/>
      <c r="VSX4" s="80"/>
      <c r="VSY4" s="80"/>
      <c r="VSZ4" s="80"/>
      <c r="VTA4" s="80"/>
      <c r="VTB4" s="80"/>
      <c r="VTC4" s="80"/>
      <c r="VTD4" s="80"/>
      <c r="VTE4" s="80"/>
      <c r="VTF4" s="80"/>
      <c r="VTG4" s="80"/>
      <c r="VTH4" s="80"/>
      <c r="VTI4" s="80"/>
      <c r="VTJ4" s="80"/>
      <c r="VTK4" s="80"/>
      <c r="VTL4" s="80"/>
      <c r="VTM4" s="80"/>
      <c r="VTN4" s="80"/>
      <c r="VTO4" s="80"/>
      <c r="VTP4" s="80"/>
      <c r="VTQ4" s="80"/>
      <c r="VTR4" s="80"/>
      <c r="VTS4" s="80"/>
      <c r="VTT4" s="80"/>
      <c r="VTU4" s="80"/>
      <c r="VTV4" s="80"/>
      <c r="VTW4" s="80"/>
      <c r="VTX4" s="80"/>
      <c r="VTY4" s="80"/>
      <c r="VTZ4" s="80"/>
      <c r="VUA4" s="80"/>
      <c r="VUB4" s="80"/>
      <c r="VUC4" s="80"/>
      <c r="VUD4" s="80"/>
      <c r="VUE4" s="80"/>
      <c r="VUF4" s="80"/>
      <c r="VUG4" s="80"/>
      <c r="VUH4" s="80"/>
      <c r="VUI4" s="80"/>
      <c r="VUJ4" s="80"/>
      <c r="VUK4" s="80"/>
      <c r="VUL4" s="80"/>
      <c r="VUM4" s="80"/>
      <c r="VUN4" s="80"/>
      <c r="VUO4" s="80"/>
      <c r="VUP4" s="80"/>
      <c r="VUQ4" s="80"/>
      <c r="VUR4" s="80"/>
      <c r="VUS4" s="80"/>
      <c r="VUT4" s="80"/>
      <c r="VUU4" s="80"/>
      <c r="VUV4" s="80"/>
      <c r="VUW4" s="80"/>
      <c r="VUX4" s="80"/>
      <c r="VUY4" s="80"/>
      <c r="VUZ4" s="80"/>
      <c r="VVA4" s="80"/>
      <c r="VVB4" s="80"/>
      <c r="VVC4" s="80"/>
      <c r="VVD4" s="80"/>
      <c r="VVE4" s="80"/>
      <c r="VVF4" s="80"/>
      <c r="VVG4" s="80"/>
      <c r="VVH4" s="80"/>
      <c r="VVI4" s="80"/>
      <c r="VVJ4" s="80"/>
      <c r="VVK4" s="80"/>
      <c r="VVL4" s="80"/>
      <c r="VVM4" s="80"/>
      <c r="VVN4" s="80"/>
      <c r="VVO4" s="80"/>
      <c r="VVP4" s="80"/>
      <c r="VVQ4" s="80"/>
      <c r="VVR4" s="80"/>
      <c r="VVS4" s="80"/>
      <c r="VVT4" s="80"/>
      <c r="VVU4" s="80"/>
      <c r="VVV4" s="80"/>
      <c r="VVW4" s="80"/>
      <c r="VVX4" s="80"/>
      <c r="VVY4" s="80"/>
      <c r="VVZ4" s="80"/>
      <c r="VWA4" s="80"/>
      <c r="VWB4" s="80"/>
      <c r="VWC4" s="80"/>
      <c r="VWD4" s="80"/>
      <c r="VWE4" s="80"/>
      <c r="VWF4" s="80"/>
      <c r="VWG4" s="80"/>
      <c r="VWH4" s="80"/>
      <c r="VWI4" s="80"/>
      <c r="VWJ4" s="80"/>
      <c r="VWK4" s="80"/>
      <c r="VWL4" s="80"/>
      <c r="VWM4" s="80"/>
      <c r="VWN4" s="80"/>
      <c r="VWO4" s="80"/>
      <c r="VWP4" s="80"/>
      <c r="VWQ4" s="80"/>
      <c r="VWR4" s="80"/>
      <c r="VWS4" s="80"/>
      <c r="VWT4" s="80"/>
      <c r="VWU4" s="80"/>
      <c r="VWV4" s="80"/>
      <c r="VWW4" s="80"/>
      <c r="VWX4" s="80"/>
      <c r="VWY4" s="80"/>
      <c r="VWZ4" s="80"/>
      <c r="VXA4" s="80"/>
      <c r="VXB4" s="80"/>
      <c r="VXC4" s="80"/>
      <c r="VXD4" s="80"/>
      <c r="VXE4" s="80"/>
      <c r="VXF4" s="80"/>
      <c r="VXG4" s="80"/>
      <c r="VXH4" s="80"/>
      <c r="VXI4" s="80"/>
      <c r="VXJ4" s="80"/>
      <c r="VXK4" s="80"/>
      <c r="VXL4" s="80"/>
      <c r="VXM4" s="80"/>
      <c r="VXN4" s="80"/>
      <c r="VXO4" s="80"/>
      <c r="VXP4" s="80"/>
      <c r="VXQ4" s="80"/>
      <c r="VXR4" s="80"/>
      <c r="VXS4" s="80"/>
      <c r="VXT4" s="80"/>
      <c r="VXU4" s="80"/>
      <c r="VXV4" s="80"/>
      <c r="VXW4" s="80"/>
      <c r="VXX4" s="80"/>
      <c r="VXY4" s="80"/>
      <c r="VXZ4" s="80"/>
      <c r="VYA4" s="80"/>
      <c r="VYB4" s="80"/>
      <c r="VYC4" s="80"/>
      <c r="VYD4" s="80"/>
      <c r="VYE4" s="80"/>
      <c r="VYF4" s="80"/>
      <c r="VYG4" s="80"/>
      <c r="VYH4" s="80"/>
      <c r="VYI4" s="80"/>
      <c r="VYJ4" s="80"/>
      <c r="VYK4" s="80"/>
      <c r="VYL4" s="80"/>
      <c r="VYM4" s="80"/>
      <c r="VYN4" s="80"/>
      <c r="VYO4" s="80"/>
      <c r="VYP4" s="80"/>
      <c r="VYQ4" s="80"/>
      <c r="VYR4" s="80"/>
      <c r="VYS4" s="80"/>
      <c r="VYT4" s="80"/>
      <c r="VYU4" s="80"/>
      <c r="VYV4" s="80"/>
      <c r="VYW4" s="80"/>
      <c r="VYX4" s="80"/>
      <c r="VYY4" s="80"/>
      <c r="VYZ4" s="80"/>
      <c r="VZA4" s="80"/>
      <c r="VZB4" s="80"/>
      <c r="VZC4" s="80"/>
      <c r="VZD4" s="80"/>
      <c r="VZE4" s="80"/>
      <c r="VZF4" s="80"/>
      <c r="VZG4" s="80"/>
      <c r="VZH4" s="80"/>
      <c r="VZI4" s="80"/>
      <c r="VZJ4" s="80"/>
      <c r="VZK4" s="80"/>
      <c r="VZL4" s="80"/>
      <c r="VZM4" s="80"/>
      <c r="VZN4" s="80"/>
      <c r="VZO4" s="80"/>
      <c r="VZP4" s="80"/>
      <c r="VZQ4" s="80"/>
      <c r="VZR4" s="80"/>
      <c r="VZS4" s="80"/>
      <c r="VZT4" s="80"/>
      <c r="VZU4" s="80"/>
      <c r="VZV4" s="80"/>
      <c r="VZW4" s="80"/>
      <c r="VZX4" s="80"/>
      <c r="VZY4" s="80"/>
      <c r="VZZ4" s="80"/>
      <c r="WAA4" s="80"/>
      <c r="WAB4" s="80"/>
      <c r="WAC4" s="80"/>
      <c r="WAD4" s="80"/>
      <c r="WAE4" s="80"/>
      <c r="WAF4" s="80"/>
      <c r="WAG4" s="80"/>
      <c r="WAH4" s="80"/>
      <c r="WAI4" s="80"/>
      <c r="WAJ4" s="80"/>
      <c r="WAK4" s="80"/>
      <c r="WAL4" s="80"/>
      <c r="WAM4" s="80"/>
      <c r="WAN4" s="80"/>
      <c r="WAO4" s="80"/>
      <c r="WAP4" s="80"/>
      <c r="WAQ4" s="80"/>
      <c r="WAR4" s="80"/>
      <c r="WAS4" s="80"/>
      <c r="WAT4" s="80"/>
      <c r="WAU4" s="80"/>
      <c r="WAV4" s="80"/>
      <c r="WAW4" s="80"/>
      <c r="WAX4" s="80"/>
      <c r="WAY4" s="80"/>
      <c r="WAZ4" s="80"/>
      <c r="WBA4" s="80"/>
      <c r="WBB4" s="80"/>
      <c r="WBC4" s="80"/>
      <c r="WBD4" s="80"/>
      <c r="WBE4" s="80"/>
      <c r="WBF4" s="80"/>
      <c r="WBG4" s="80"/>
      <c r="WBH4" s="80"/>
      <c r="WBI4" s="80"/>
      <c r="WBJ4" s="80"/>
      <c r="WBK4" s="80"/>
      <c r="WBL4" s="80"/>
      <c r="WBM4" s="80"/>
      <c r="WBN4" s="80"/>
      <c r="WBO4" s="80"/>
      <c r="WBP4" s="80"/>
      <c r="WBQ4" s="80"/>
      <c r="WBR4" s="80"/>
      <c r="WBS4" s="80"/>
      <c r="WBT4" s="80"/>
      <c r="WBU4" s="80"/>
      <c r="WBV4" s="80"/>
      <c r="WBW4" s="80"/>
      <c r="WBX4" s="80"/>
      <c r="WBY4" s="80"/>
      <c r="WBZ4" s="80"/>
      <c r="WCA4" s="80"/>
      <c r="WCB4" s="80"/>
      <c r="WCC4" s="80"/>
      <c r="WCD4" s="80"/>
      <c r="WCE4" s="80"/>
      <c r="WCF4" s="80"/>
      <c r="WCG4" s="80"/>
      <c r="WCH4" s="80"/>
      <c r="WCI4" s="80"/>
      <c r="WCJ4" s="80"/>
      <c r="WCK4" s="80"/>
      <c r="WCL4" s="80"/>
      <c r="WCM4" s="80"/>
      <c r="WCN4" s="80"/>
      <c r="WCO4" s="80"/>
      <c r="WCP4" s="80"/>
      <c r="WCQ4" s="80"/>
      <c r="WCR4" s="80"/>
      <c r="WCS4" s="80"/>
      <c r="WCT4" s="80"/>
      <c r="WCU4" s="80"/>
      <c r="WCV4" s="80"/>
      <c r="WCW4" s="80"/>
      <c r="WCX4" s="80"/>
      <c r="WCY4" s="80"/>
      <c r="WCZ4" s="80"/>
      <c r="WDA4" s="80"/>
      <c r="WDB4" s="80"/>
      <c r="WDC4" s="80"/>
      <c r="WDD4" s="80"/>
      <c r="WDE4" s="80"/>
      <c r="WDF4" s="80"/>
      <c r="WDG4" s="80"/>
      <c r="WDH4" s="80"/>
      <c r="WDI4" s="80"/>
      <c r="WDJ4" s="80"/>
      <c r="WDK4" s="80"/>
      <c r="WDL4" s="80"/>
      <c r="WDM4" s="80"/>
      <c r="WDN4" s="80"/>
      <c r="WDO4" s="80"/>
      <c r="WDP4" s="80"/>
      <c r="WDQ4" s="80"/>
      <c r="WDR4" s="80"/>
      <c r="WDS4" s="80"/>
      <c r="WDT4" s="80"/>
      <c r="WDU4" s="80"/>
      <c r="WDV4" s="80"/>
      <c r="WDW4" s="80"/>
      <c r="WDX4" s="80"/>
      <c r="WDY4" s="80"/>
      <c r="WDZ4" s="80"/>
      <c r="WEA4" s="80"/>
      <c r="WEB4" s="80"/>
      <c r="WEC4" s="80"/>
      <c r="WED4" s="80"/>
      <c r="WEE4" s="80"/>
      <c r="WEF4" s="80"/>
      <c r="WEG4" s="80"/>
      <c r="WEH4" s="80"/>
      <c r="WEI4" s="80"/>
      <c r="WEJ4" s="80"/>
      <c r="WEK4" s="80"/>
      <c r="WEL4" s="80"/>
      <c r="WEM4" s="80"/>
      <c r="WEN4" s="80"/>
      <c r="WEO4" s="80"/>
      <c r="WEP4" s="80"/>
      <c r="WEQ4" s="80"/>
      <c r="WER4" s="80"/>
      <c r="WES4" s="80"/>
      <c r="WET4" s="80"/>
      <c r="WEU4" s="80"/>
      <c r="WEV4" s="80"/>
      <c r="WEW4" s="80"/>
      <c r="WEX4" s="80"/>
      <c r="WEY4" s="80"/>
      <c r="WEZ4" s="80"/>
      <c r="WFA4" s="80"/>
      <c r="WFB4" s="80"/>
      <c r="WFC4" s="80"/>
      <c r="WFD4" s="80"/>
      <c r="WFE4" s="80"/>
      <c r="WFF4" s="80"/>
      <c r="WFG4" s="80"/>
      <c r="WFH4" s="80"/>
      <c r="WFI4" s="80"/>
      <c r="WFJ4" s="80"/>
      <c r="WFK4" s="80"/>
      <c r="WFL4" s="80"/>
      <c r="WFM4" s="80"/>
      <c r="WFN4" s="80"/>
      <c r="WFO4" s="80"/>
      <c r="WFP4" s="80"/>
      <c r="WFQ4" s="80"/>
      <c r="WFR4" s="80"/>
      <c r="WFS4" s="80"/>
      <c r="WFT4" s="80"/>
      <c r="WFU4" s="80"/>
      <c r="WFV4" s="80"/>
      <c r="WFW4" s="80"/>
      <c r="WFX4" s="80"/>
      <c r="WFY4" s="80"/>
      <c r="WFZ4" s="80"/>
      <c r="WGA4" s="80"/>
      <c r="WGB4" s="80"/>
      <c r="WGC4" s="80"/>
      <c r="WGD4" s="80"/>
      <c r="WGE4" s="80"/>
      <c r="WGF4" s="80"/>
      <c r="WGG4" s="80"/>
      <c r="WGH4" s="80"/>
      <c r="WGI4" s="80"/>
      <c r="WGJ4" s="80"/>
      <c r="WGK4" s="80"/>
      <c r="WGL4" s="80"/>
      <c r="WGM4" s="80"/>
      <c r="WGN4" s="80"/>
      <c r="WGO4" s="80"/>
      <c r="WGP4" s="80"/>
      <c r="WGQ4" s="80"/>
      <c r="WGR4" s="80"/>
      <c r="WGS4" s="80"/>
      <c r="WGT4" s="80"/>
      <c r="WGU4" s="80"/>
      <c r="WGV4" s="80"/>
      <c r="WGW4" s="80"/>
      <c r="WGX4" s="80"/>
      <c r="WGY4" s="80"/>
      <c r="WGZ4" s="80"/>
      <c r="WHA4" s="80"/>
      <c r="WHB4" s="80"/>
      <c r="WHC4" s="80"/>
      <c r="WHD4" s="80"/>
      <c r="WHE4" s="80"/>
      <c r="WHF4" s="80"/>
      <c r="WHG4" s="80"/>
      <c r="WHH4" s="80"/>
      <c r="WHI4" s="80"/>
      <c r="WHJ4" s="80"/>
      <c r="WHK4" s="80"/>
      <c r="WHL4" s="80"/>
      <c r="WHM4" s="80"/>
      <c r="WHN4" s="80"/>
      <c r="WHO4" s="80"/>
      <c r="WHP4" s="80"/>
      <c r="WHQ4" s="80"/>
      <c r="WHR4" s="80"/>
      <c r="WHS4" s="80"/>
      <c r="WHT4" s="80"/>
      <c r="WHU4" s="80"/>
      <c r="WHV4" s="80"/>
      <c r="WHW4" s="80"/>
      <c r="WHX4" s="80"/>
      <c r="WHY4" s="80"/>
      <c r="WHZ4" s="80"/>
      <c r="WIA4" s="80"/>
      <c r="WIB4" s="80"/>
      <c r="WIC4" s="80"/>
      <c r="WID4" s="80"/>
      <c r="WIE4" s="80"/>
      <c r="WIF4" s="80"/>
      <c r="WIG4" s="80"/>
      <c r="WIH4" s="80"/>
      <c r="WII4" s="80"/>
      <c r="WIJ4" s="80"/>
      <c r="WIK4" s="80"/>
      <c r="WIL4" s="80"/>
      <c r="WIM4" s="80"/>
      <c r="WIN4" s="80"/>
      <c r="WIO4" s="80"/>
      <c r="WIP4" s="80"/>
      <c r="WIQ4" s="80"/>
      <c r="WIR4" s="80"/>
      <c r="WIS4" s="80"/>
      <c r="WIT4" s="80"/>
      <c r="WIU4" s="80"/>
      <c r="WIV4" s="80"/>
      <c r="WIW4" s="80"/>
      <c r="WIX4" s="80"/>
      <c r="WIY4" s="80"/>
      <c r="WIZ4" s="80"/>
      <c r="WJA4" s="80"/>
      <c r="WJB4" s="80"/>
      <c r="WJC4" s="80"/>
      <c r="WJD4" s="80"/>
      <c r="WJE4" s="80"/>
      <c r="WJF4" s="80"/>
      <c r="WJG4" s="80"/>
      <c r="WJH4" s="80"/>
      <c r="WJI4" s="80"/>
      <c r="WJJ4" s="80"/>
      <c r="WJK4" s="80"/>
      <c r="WJL4" s="80"/>
      <c r="WJM4" s="80"/>
      <c r="WJN4" s="80"/>
      <c r="WJO4" s="80"/>
      <c r="WJP4" s="80"/>
      <c r="WJQ4" s="80"/>
      <c r="WJR4" s="80"/>
      <c r="WJS4" s="80"/>
      <c r="WJT4" s="80"/>
      <c r="WJU4" s="80"/>
      <c r="WJV4" s="80"/>
      <c r="WJW4" s="80"/>
      <c r="WJX4" s="80"/>
      <c r="WJY4" s="80"/>
      <c r="WJZ4" s="80"/>
      <c r="WKA4" s="80"/>
      <c r="WKB4" s="80"/>
      <c r="WKC4" s="80"/>
      <c r="WKD4" s="80"/>
      <c r="WKE4" s="80"/>
      <c r="WKF4" s="80"/>
      <c r="WKG4" s="80"/>
      <c r="WKH4" s="80"/>
      <c r="WKI4" s="80"/>
      <c r="WKJ4" s="80"/>
      <c r="WKK4" s="80"/>
      <c r="WKL4" s="80"/>
      <c r="WKM4" s="80"/>
      <c r="WKN4" s="80"/>
      <c r="WKO4" s="80"/>
      <c r="WKP4" s="80"/>
      <c r="WKQ4" s="80"/>
      <c r="WKR4" s="80"/>
      <c r="WKS4" s="80"/>
      <c r="WKT4" s="80"/>
      <c r="WKU4" s="80"/>
      <c r="WKV4" s="80"/>
      <c r="WKW4" s="80"/>
      <c r="WKX4" s="80"/>
      <c r="WKY4" s="80"/>
      <c r="WKZ4" s="80"/>
      <c r="WLA4" s="80"/>
      <c r="WLB4" s="80"/>
      <c r="WLC4" s="80"/>
      <c r="WLD4" s="80"/>
      <c r="WLE4" s="80"/>
      <c r="WLF4" s="80"/>
      <c r="WLG4" s="80"/>
      <c r="WLH4" s="80"/>
      <c r="WLI4" s="80"/>
      <c r="WLJ4" s="80"/>
      <c r="WLK4" s="80"/>
      <c r="WLL4" s="80"/>
      <c r="WLM4" s="80"/>
      <c r="WLN4" s="80"/>
      <c r="WLO4" s="80"/>
      <c r="WLP4" s="80"/>
      <c r="WLQ4" s="80"/>
      <c r="WLR4" s="80"/>
      <c r="WLS4" s="80"/>
      <c r="WLT4" s="80"/>
      <c r="WLU4" s="80"/>
      <c r="WLV4" s="80"/>
      <c r="WLW4" s="80"/>
      <c r="WLX4" s="80"/>
      <c r="WLY4" s="80"/>
      <c r="WLZ4" s="80"/>
      <c r="WMA4" s="80"/>
      <c r="WMB4" s="80"/>
      <c r="WMC4" s="80"/>
      <c r="WMD4" s="80"/>
      <c r="WME4" s="80"/>
      <c r="WMF4" s="80"/>
      <c r="WMG4" s="80"/>
      <c r="WMH4" s="80"/>
      <c r="WMI4" s="80"/>
      <c r="WMJ4" s="80"/>
      <c r="WMK4" s="80"/>
      <c r="WML4" s="80"/>
      <c r="WMM4" s="80"/>
      <c r="WMN4" s="80"/>
      <c r="WMO4" s="80"/>
      <c r="WMP4" s="80"/>
      <c r="WMQ4" s="80"/>
      <c r="WMR4" s="80"/>
      <c r="WMS4" s="80"/>
      <c r="WMT4" s="80"/>
      <c r="WMU4" s="80"/>
      <c r="WMV4" s="80"/>
      <c r="WMW4" s="80"/>
      <c r="WMX4" s="80"/>
      <c r="WMY4" s="80"/>
      <c r="WMZ4" s="80"/>
      <c r="WNA4" s="80"/>
      <c r="WNB4" s="80"/>
      <c r="WNC4" s="80"/>
      <c r="WND4" s="80"/>
      <c r="WNE4" s="80"/>
      <c r="WNF4" s="80"/>
      <c r="WNG4" s="80"/>
      <c r="WNH4" s="80"/>
      <c r="WNI4" s="80"/>
      <c r="WNJ4" s="80"/>
      <c r="WNK4" s="80"/>
      <c r="WNL4" s="80"/>
      <c r="WNM4" s="80"/>
      <c r="WNN4" s="80"/>
      <c r="WNO4" s="80"/>
      <c r="WNP4" s="80"/>
      <c r="WNQ4" s="80"/>
      <c r="WNR4" s="80"/>
      <c r="WNS4" s="80"/>
      <c r="WNT4" s="80"/>
      <c r="WNU4" s="80"/>
      <c r="WNV4" s="80"/>
      <c r="WNW4" s="80"/>
      <c r="WNX4" s="80"/>
      <c r="WNY4" s="80"/>
      <c r="WNZ4" s="80"/>
      <c r="WOA4" s="80"/>
      <c r="WOB4" s="80"/>
      <c r="WOC4" s="80"/>
      <c r="WOD4" s="80"/>
      <c r="WOE4" s="80"/>
      <c r="WOF4" s="80"/>
      <c r="WOG4" s="80"/>
      <c r="WOH4" s="80"/>
      <c r="WOI4" s="80"/>
      <c r="WOJ4" s="80"/>
      <c r="WOK4" s="80"/>
      <c r="WOL4" s="80"/>
      <c r="WOM4" s="80"/>
      <c r="WON4" s="80"/>
      <c r="WOO4" s="80"/>
      <c r="WOP4" s="80"/>
      <c r="WOQ4" s="80"/>
      <c r="WOR4" s="80"/>
      <c r="WOS4" s="80"/>
      <c r="WOT4" s="80"/>
      <c r="WOU4" s="80"/>
      <c r="WOV4" s="80"/>
      <c r="WOW4" s="80"/>
      <c r="WOX4" s="80"/>
      <c r="WOY4" s="80"/>
      <c r="WOZ4" s="80"/>
      <c r="WPA4" s="80"/>
      <c r="WPB4" s="80"/>
      <c r="WPC4" s="80"/>
      <c r="WPD4" s="80"/>
      <c r="WPE4" s="80"/>
      <c r="WPF4" s="80"/>
      <c r="WPG4" s="80"/>
      <c r="WPH4" s="80"/>
      <c r="WPI4" s="80"/>
      <c r="WPJ4" s="80"/>
      <c r="WPK4" s="80"/>
      <c r="WPL4" s="80"/>
      <c r="WPM4" s="80"/>
      <c r="WPN4" s="80"/>
      <c r="WPO4" s="80"/>
      <c r="WPP4" s="80"/>
      <c r="WPQ4" s="80"/>
      <c r="WPR4" s="80"/>
      <c r="WPS4" s="80"/>
      <c r="WPT4" s="80"/>
      <c r="WPU4" s="80"/>
      <c r="WPV4" s="80"/>
      <c r="WPW4" s="80"/>
      <c r="WPX4" s="80"/>
      <c r="WPY4" s="80"/>
      <c r="WPZ4" s="80"/>
      <c r="WQA4" s="80"/>
      <c r="WQB4" s="80"/>
      <c r="WQC4" s="80"/>
      <c r="WQD4" s="80"/>
      <c r="WQE4" s="80"/>
      <c r="WQF4" s="80"/>
      <c r="WQG4" s="80"/>
      <c r="WQH4" s="80"/>
      <c r="WQI4" s="80"/>
      <c r="WQJ4" s="80"/>
      <c r="WQK4" s="80"/>
      <c r="WQL4" s="80"/>
      <c r="WQM4" s="80"/>
      <c r="WQN4" s="80"/>
      <c r="WQO4" s="80"/>
      <c r="WQP4" s="80"/>
      <c r="WQQ4" s="80"/>
      <c r="WQR4" s="80"/>
      <c r="WQS4" s="80"/>
      <c r="WQT4" s="80"/>
      <c r="WQU4" s="80"/>
      <c r="WQV4" s="80"/>
      <c r="WQW4" s="80"/>
      <c r="WQX4" s="80"/>
      <c r="WQY4" s="80"/>
      <c r="WQZ4" s="80"/>
      <c r="WRA4" s="80"/>
      <c r="WRB4" s="80"/>
      <c r="WRC4" s="80"/>
      <c r="WRD4" s="80"/>
      <c r="WRE4" s="80"/>
      <c r="WRF4" s="80"/>
      <c r="WRG4" s="80"/>
      <c r="WRH4" s="80"/>
      <c r="WRI4" s="80"/>
      <c r="WRJ4" s="80"/>
      <c r="WRK4" s="80"/>
      <c r="WRL4" s="80"/>
      <c r="WRM4" s="80"/>
      <c r="WRN4" s="80"/>
      <c r="WRO4" s="80"/>
      <c r="WRP4" s="80"/>
      <c r="WRQ4" s="80"/>
      <c r="WRR4" s="80"/>
      <c r="WRS4" s="80"/>
      <c r="WRT4" s="80"/>
      <c r="WRU4" s="80"/>
      <c r="WRV4" s="80"/>
      <c r="WRW4" s="80"/>
      <c r="WRX4" s="80"/>
      <c r="WRY4" s="80"/>
      <c r="WRZ4" s="80"/>
      <c r="WSA4" s="80"/>
      <c r="WSB4" s="80"/>
      <c r="WSC4" s="80"/>
      <c r="WSD4" s="80"/>
      <c r="WSE4" s="80"/>
      <c r="WSF4" s="80"/>
      <c r="WSG4" s="80"/>
      <c r="WSH4" s="80"/>
      <c r="WSI4" s="80"/>
      <c r="WSJ4" s="80"/>
      <c r="WSK4" s="80"/>
      <c r="WSL4" s="80"/>
      <c r="WSM4" s="80"/>
      <c r="WSN4" s="80"/>
      <c r="WSO4" s="80"/>
      <c r="WSP4" s="80"/>
      <c r="WSQ4" s="80"/>
      <c r="WSR4" s="80"/>
      <c r="WSS4" s="80"/>
      <c r="WST4" s="80"/>
      <c r="WSU4" s="80"/>
      <c r="WSV4" s="80"/>
      <c r="WSW4" s="80"/>
      <c r="WSX4" s="80"/>
      <c r="WSY4" s="80"/>
      <c r="WSZ4" s="80"/>
      <c r="WTA4" s="80"/>
      <c r="WTB4" s="80"/>
      <c r="WTC4" s="80"/>
      <c r="WTD4" s="80"/>
      <c r="WTE4" s="80"/>
      <c r="WTF4" s="80"/>
      <c r="WTG4" s="80"/>
      <c r="WTH4" s="80"/>
      <c r="WTI4" s="80"/>
      <c r="WTJ4" s="80"/>
      <c r="WTK4" s="80"/>
      <c r="WTL4" s="80"/>
      <c r="WTM4" s="80"/>
      <c r="WTN4" s="80"/>
      <c r="WTO4" s="80"/>
      <c r="WTP4" s="80"/>
      <c r="WTQ4" s="80"/>
      <c r="WTR4" s="80"/>
      <c r="WTS4" s="80"/>
      <c r="WTT4" s="80"/>
      <c r="WTU4" s="80"/>
      <c r="WTV4" s="80"/>
      <c r="WTW4" s="80"/>
      <c r="WTX4" s="80"/>
      <c r="WTY4" s="80"/>
      <c r="WTZ4" s="80"/>
      <c r="WUA4" s="80"/>
      <c r="WUB4" s="80"/>
      <c r="WUC4" s="80"/>
      <c r="WUD4" s="80"/>
      <c r="WUE4" s="80"/>
      <c r="WUF4" s="80"/>
      <c r="WUG4" s="80"/>
      <c r="WUH4" s="80"/>
      <c r="WUI4" s="80"/>
      <c r="WUJ4" s="80"/>
      <c r="WUK4" s="80"/>
      <c r="WUL4" s="80"/>
      <c r="WUM4" s="80"/>
      <c r="WUN4" s="80"/>
      <c r="WUO4" s="80"/>
      <c r="WUP4" s="80"/>
      <c r="WUQ4" s="80"/>
      <c r="WUR4" s="80"/>
      <c r="WUS4" s="80"/>
      <c r="WUT4" s="80"/>
      <c r="WUU4" s="80"/>
      <c r="WUV4" s="80"/>
      <c r="WUW4" s="80"/>
      <c r="WUX4" s="80"/>
      <c r="WUY4" s="80"/>
      <c r="WUZ4" s="80"/>
      <c r="WVA4" s="80"/>
      <c r="WVB4" s="80"/>
      <c r="WVC4" s="80"/>
      <c r="WVD4" s="80"/>
      <c r="WVE4" s="80"/>
      <c r="WVF4" s="80"/>
      <c r="WVG4" s="80"/>
      <c r="WVH4" s="80"/>
      <c r="WVI4" s="80"/>
      <c r="WVJ4" s="80"/>
      <c r="WVK4" s="80"/>
      <c r="WVL4" s="80"/>
      <c r="WVM4" s="80"/>
      <c r="WVN4" s="80"/>
      <c r="WVO4" s="80"/>
      <c r="WVP4" s="80"/>
      <c r="WVQ4" s="80"/>
      <c r="WVR4" s="80"/>
      <c r="WVS4" s="80"/>
    </row>
    <row r="5" spans="1:16139" s="79" customFormat="1">
      <c r="A5" s="81" t="s">
        <v>437</v>
      </c>
      <c r="B5" s="82">
        <v>131219</v>
      </c>
      <c r="C5" s="82">
        <f>VLOOKUP(A5,'PIVOT TABLES'!$A$46:$B$60,2,FALSE)</f>
        <v>187139</v>
      </c>
      <c r="D5" s="82">
        <f>VLOOKUP(A5,'3a. Tier Calc'!$A$2:$V$16,22,FALSE)</f>
        <v>3</v>
      </c>
      <c r="E5" s="83">
        <v>91</v>
      </c>
      <c r="F5" s="85">
        <v>10</v>
      </c>
      <c r="G5" s="85">
        <v>63</v>
      </c>
      <c r="H5" s="85">
        <v>653</v>
      </c>
      <c r="I5" s="85">
        <v>134</v>
      </c>
      <c r="J5" s="221">
        <f>I5*'Service Length'!$D$17</f>
        <v>276.93333333333334</v>
      </c>
      <c r="K5" s="84">
        <f>(E5*'FY14 Units'!$B$38)/60</f>
        <v>34.016666666666666</v>
      </c>
      <c r="L5" s="86">
        <f>F5*'Service Length'!$E$17</f>
        <v>49.333333333333336</v>
      </c>
      <c r="M5" s="86">
        <f>G5*'Service Length'!$F$17</f>
        <v>228.9</v>
      </c>
      <c r="N5" s="86">
        <f>H5*'Service Length'!$C$17</f>
        <v>827.13333333333333</v>
      </c>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c r="JD5" s="80"/>
      <c r="JE5" s="80"/>
      <c r="JF5" s="80"/>
      <c r="JG5" s="80"/>
      <c r="JH5" s="80"/>
      <c r="JI5" s="80"/>
      <c r="JJ5" s="80"/>
      <c r="JK5" s="80"/>
      <c r="JL5" s="80"/>
      <c r="JM5" s="80"/>
      <c r="JN5" s="80"/>
      <c r="JO5" s="80"/>
      <c r="JP5" s="80"/>
      <c r="JQ5" s="80"/>
      <c r="JR5" s="80"/>
      <c r="JS5" s="80"/>
      <c r="JT5" s="80"/>
      <c r="JU5" s="80"/>
      <c r="JV5" s="80"/>
      <c r="JW5" s="80"/>
      <c r="JX5" s="80"/>
      <c r="JY5" s="80"/>
      <c r="JZ5" s="80"/>
      <c r="KA5" s="80"/>
      <c r="KB5" s="80"/>
      <c r="KC5" s="80"/>
      <c r="KD5" s="80"/>
      <c r="KE5" s="80"/>
      <c r="KF5" s="80"/>
      <c r="KG5" s="80"/>
      <c r="KH5" s="80"/>
      <c r="KI5" s="80"/>
      <c r="KJ5" s="80"/>
      <c r="KK5" s="80"/>
      <c r="KL5" s="80"/>
      <c r="KM5" s="80"/>
      <c r="KN5" s="80"/>
      <c r="KO5" s="80"/>
      <c r="KP5" s="80"/>
      <c r="KQ5" s="80"/>
      <c r="KR5" s="80"/>
      <c r="KS5" s="80"/>
      <c r="KT5" s="80"/>
      <c r="KU5" s="80"/>
      <c r="KV5" s="80"/>
      <c r="KW5" s="80"/>
      <c r="KX5" s="80"/>
      <c r="KY5" s="80"/>
      <c r="KZ5" s="80"/>
      <c r="LA5" s="80"/>
      <c r="LB5" s="80"/>
      <c r="LC5" s="80"/>
      <c r="LD5" s="80"/>
      <c r="LE5" s="80"/>
      <c r="LF5" s="80"/>
      <c r="LG5" s="80"/>
      <c r="LH5" s="80"/>
      <c r="LI5" s="80"/>
      <c r="LJ5" s="80"/>
      <c r="LK5" s="80"/>
      <c r="LL5" s="80"/>
      <c r="LM5" s="80"/>
      <c r="LN5" s="80"/>
      <c r="LO5" s="80"/>
      <c r="LP5" s="80"/>
      <c r="LQ5" s="80"/>
      <c r="LR5" s="80"/>
      <c r="LS5" s="80"/>
      <c r="LT5" s="80"/>
      <c r="LU5" s="80"/>
      <c r="LV5" s="80"/>
      <c r="LW5" s="80"/>
      <c r="LX5" s="80"/>
      <c r="LY5" s="80"/>
      <c r="LZ5" s="80"/>
      <c r="MA5" s="80"/>
      <c r="MB5" s="80"/>
      <c r="MC5" s="80"/>
      <c r="MD5" s="80"/>
      <c r="ME5" s="80"/>
      <c r="MF5" s="80"/>
      <c r="MG5" s="80"/>
      <c r="MH5" s="80"/>
      <c r="MI5" s="80"/>
      <c r="MJ5" s="80"/>
      <c r="MK5" s="80"/>
      <c r="ML5" s="80"/>
      <c r="MM5" s="80"/>
      <c r="MN5" s="80"/>
      <c r="MO5" s="80"/>
      <c r="MP5" s="80"/>
      <c r="MQ5" s="80"/>
      <c r="MR5" s="80"/>
      <c r="MS5" s="80"/>
      <c r="MT5" s="80"/>
      <c r="MU5" s="80"/>
      <c r="MV5" s="80"/>
      <c r="MW5" s="80"/>
      <c r="MX5" s="80"/>
      <c r="MY5" s="80"/>
      <c r="MZ5" s="80"/>
      <c r="NA5" s="80"/>
      <c r="NB5" s="80"/>
      <c r="NC5" s="80"/>
      <c r="ND5" s="80"/>
      <c r="NE5" s="80"/>
      <c r="NF5" s="80"/>
      <c r="NG5" s="80"/>
      <c r="NH5" s="80"/>
      <c r="NI5" s="80"/>
      <c r="NJ5" s="80"/>
      <c r="NK5" s="80"/>
      <c r="NL5" s="80"/>
      <c r="NM5" s="80"/>
      <c r="NN5" s="80"/>
      <c r="NO5" s="80"/>
      <c r="NP5" s="80"/>
      <c r="NQ5" s="80"/>
      <c r="NR5" s="80"/>
      <c r="NS5" s="80"/>
      <c r="NT5" s="80"/>
      <c r="NU5" s="80"/>
      <c r="NV5" s="80"/>
      <c r="NW5" s="80"/>
      <c r="NX5" s="80"/>
      <c r="NY5" s="80"/>
      <c r="NZ5" s="80"/>
      <c r="OA5" s="80"/>
      <c r="OB5" s="80"/>
      <c r="OC5" s="80"/>
      <c r="OD5" s="80"/>
      <c r="OE5" s="80"/>
      <c r="OF5" s="80"/>
      <c r="OG5" s="80"/>
      <c r="OH5" s="80"/>
      <c r="OI5" s="80"/>
      <c r="OJ5" s="80"/>
      <c r="OK5" s="80"/>
      <c r="OL5" s="80"/>
      <c r="OM5" s="80"/>
      <c r="ON5" s="80"/>
      <c r="OO5" s="80"/>
      <c r="OP5" s="80"/>
      <c r="OQ5" s="80"/>
      <c r="OR5" s="80"/>
      <c r="OS5" s="80"/>
      <c r="OT5" s="80"/>
      <c r="OU5" s="80"/>
      <c r="OV5" s="80"/>
      <c r="OW5" s="80"/>
      <c r="OX5" s="80"/>
      <c r="OY5" s="80"/>
      <c r="OZ5" s="80"/>
      <c r="PA5" s="80"/>
      <c r="PB5" s="80"/>
      <c r="PC5" s="80"/>
      <c r="PD5" s="80"/>
      <c r="PE5" s="80"/>
      <c r="PF5" s="80"/>
      <c r="PG5" s="80"/>
      <c r="PH5" s="80"/>
      <c r="PI5" s="80"/>
      <c r="PJ5" s="80"/>
      <c r="PK5" s="80"/>
      <c r="PL5" s="80"/>
      <c r="PM5" s="80"/>
      <c r="PN5" s="80"/>
      <c r="PO5" s="80"/>
      <c r="PP5" s="80"/>
      <c r="PQ5" s="80"/>
      <c r="PR5" s="80"/>
      <c r="PS5" s="80"/>
      <c r="PT5" s="80"/>
      <c r="PU5" s="80"/>
      <c r="PV5" s="80"/>
      <c r="PW5" s="80"/>
      <c r="PX5" s="80"/>
      <c r="PY5" s="80"/>
      <c r="PZ5" s="80"/>
      <c r="QA5" s="80"/>
      <c r="QB5" s="80"/>
      <c r="QC5" s="80"/>
      <c r="QD5" s="80"/>
      <c r="QE5" s="80"/>
      <c r="QF5" s="80"/>
      <c r="QG5" s="80"/>
      <c r="QH5" s="80"/>
      <c r="QI5" s="80"/>
      <c r="QJ5" s="80"/>
      <c r="QK5" s="80"/>
      <c r="QL5" s="80"/>
      <c r="QM5" s="80"/>
      <c r="QN5" s="80"/>
      <c r="QO5" s="80"/>
      <c r="QP5" s="80"/>
      <c r="QQ5" s="80"/>
      <c r="QR5" s="80"/>
      <c r="QS5" s="80"/>
      <c r="QT5" s="80"/>
      <c r="QU5" s="80"/>
      <c r="QV5" s="80"/>
      <c r="QW5" s="80"/>
      <c r="QX5" s="80"/>
      <c r="QY5" s="80"/>
      <c r="QZ5" s="80"/>
      <c r="RA5" s="80"/>
      <c r="RB5" s="80"/>
      <c r="RC5" s="80"/>
      <c r="RD5" s="80"/>
      <c r="RE5" s="80"/>
      <c r="RF5" s="80"/>
      <c r="RG5" s="80"/>
      <c r="RH5" s="80"/>
      <c r="RI5" s="80"/>
      <c r="RJ5" s="80"/>
      <c r="RK5" s="80"/>
      <c r="RL5" s="80"/>
      <c r="RM5" s="80"/>
      <c r="RN5" s="80"/>
      <c r="RO5" s="80"/>
      <c r="RP5" s="80"/>
      <c r="RQ5" s="80"/>
      <c r="RR5" s="80"/>
      <c r="RS5" s="80"/>
      <c r="RT5" s="80"/>
      <c r="RU5" s="80"/>
      <c r="RV5" s="80"/>
      <c r="RW5" s="80"/>
      <c r="RX5" s="80"/>
      <c r="RY5" s="80"/>
      <c r="RZ5" s="80"/>
      <c r="SA5" s="80"/>
      <c r="SB5" s="80"/>
      <c r="SC5" s="80"/>
      <c r="SD5" s="80"/>
      <c r="SE5" s="80"/>
      <c r="SF5" s="80"/>
      <c r="SG5" s="80"/>
      <c r="SH5" s="80"/>
      <c r="SI5" s="80"/>
      <c r="SJ5" s="80"/>
      <c r="SK5" s="80"/>
      <c r="SL5" s="80"/>
      <c r="SM5" s="80"/>
      <c r="SN5" s="80"/>
      <c r="SO5" s="80"/>
      <c r="SP5" s="80"/>
      <c r="SQ5" s="80"/>
      <c r="SR5" s="80"/>
      <c r="SS5" s="80"/>
      <c r="ST5" s="80"/>
      <c r="SU5" s="80"/>
      <c r="SV5" s="80"/>
      <c r="SW5" s="80"/>
      <c r="SX5" s="80"/>
      <c r="SY5" s="80"/>
      <c r="SZ5" s="80"/>
      <c r="TA5" s="80"/>
      <c r="TB5" s="80"/>
      <c r="TC5" s="80"/>
      <c r="TD5" s="80"/>
      <c r="TE5" s="80"/>
      <c r="TF5" s="80"/>
      <c r="TG5" s="80"/>
      <c r="TH5" s="80"/>
      <c r="TI5" s="80"/>
      <c r="TJ5" s="80"/>
      <c r="TK5" s="80"/>
      <c r="TL5" s="80"/>
      <c r="TM5" s="80"/>
      <c r="TN5" s="80"/>
      <c r="TO5" s="80"/>
      <c r="TP5" s="80"/>
      <c r="TQ5" s="80"/>
      <c r="TR5" s="80"/>
      <c r="TS5" s="80"/>
      <c r="TT5" s="80"/>
      <c r="TU5" s="80"/>
      <c r="TV5" s="80"/>
      <c r="TW5" s="80"/>
      <c r="TX5" s="80"/>
      <c r="TY5" s="80"/>
      <c r="TZ5" s="80"/>
      <c r="UA5" s="80"/>
      <c r="UB5" s="80"/>
      <c r="UC5" s="80"/>
      <c r="UD5" s="80"/>
      <c r="UE5" s="80"/>
      <c r="UF5" s="80"/>
      <c r="UG5" s="80"/>
      <c r="UH5" s="80"/>
      <c r="UI5" s="80"/>
      <c r="UJ5" s="80"/>
      <c r="UK5" s="80"/>
      <c r="UL5" s="80"/>
      <c r="UM5" s="80"/>
      <c r="UN5" s="80"/>
      <c r="UO5" s="80"/>
      <c r="UP5" s="80"/>
      <c r="UQ5" s="80"/>
      <c r="UR5" s="80"/>
      <c r="US5" s="80"/>
      <c r="UT5" s="80"/>
      <c r="UU5" s="80"/>
      <c r="UV5" s="80"/>
      <c r="UW5" s="80"/>
      <c r="UX5" s="80"/>
      <c r="UY5" s="80"/>
      <c r="UZ5" s="80"/>
      <c r="VA5" s="80"/>
      <c r="VB5" s="80"/>
      <c r="VC5" s="80"/>
      <c r="VD5" s="80"/>
      <c r="VE5" s="80"/>
      <c r="VF5" s="80"/>
      <c r="VG5" s="80"/>
      <c r="VH5" s="80"/>
      <c r="VI5" s="80"/>
      <c r="VJ5" s="80"/>
      <c r="VK5" s="80"/>
      <c r="VL5" s="80"/>
      <c r="VM5" s="80"/>
      <c r="VN5" s="80"/>
      <c r="VO5" s="80"/>
      <c r="VP5" s="80"/>
      <c r="VQ5" s="80"/>
      <c r="VR5" s="80"/>
      <c r="VS5" s="80"/>
      <c r="VT5" s="80"/>
      <c r="VU5" s="80"/>
      <c r="VV5" s="80"/>
      <c r="VW5" s="80"/>
      <c r="VX5" s="80"/>
      <c r="VY5" s="80"/>
      <c r="VZ5" s="80"/>
      <c r="WA5" s="80"/>
      <c r="WB5" s="80"/>
      <c r="WC5" s="80"/>
      <c r="WD5" s="80"/>
      <c r="WE5" s="80"/>
      <c r="WF5" s="80"/>
      <c r="WG5" s="80"/>
      <c r="WH5" s="80"/>
      <c r="WI5" s="80"/>
      <c r="WJ5" s="80"/>
      <c r="WK5" s="80"/>
      <c r="WL5" s="80"/>
      <c r="WM5" s="80"/>
      <c r="WN5" s="80"/>
      <c r="WO5" s="80"/>
      <c r="WP5" s="80"/>
      <c r="WQ5" s="80"/>
      <c r="WR5" s="80"/>
      <c r="WS5" s="80"/>
      <c r="WT5" s="80"/>
      <c r="WU5" s="80"/>
      <c r="WV5" s="80"/>
      <c r="WW5" s="80"/>
      <c r="WX5" s="80"/>
      <c r="WY5" s="80"/>
      <c r="WZ5" s="80"/>
      <c r="XA5" s="80"/>
      <c r="XB5" s="80"/>
      <c r="XC5" s="80"/>
      <c r="XD5" s="80"/>
      <c r="XE5" s="80"/>
      <c r="XF5" s="80"/>
      <c r="XG5" s="80"/>
      <c r="XH5" s="80"/>
      <c r="XI5" s="80"/>
      <c r="XJ5" s="80"/>
      <c r="XK5" s="80"/>
      <c r="XL5" s="80"/>
      <c r="XM5" s="80"/>
      <c r="XN5" s="80"/>
      <c r="XO5" s="80"/>
      <c r="XP5" s="80"/>
      <c r="XQ5" s="80"/>
      <c r="XR5" s="80"/>
      <c r="XS5" s="80"/>
      <c r="XT5" s="80"/>
      <c r="XU5" s="80"/>
      <c r="XV5" s="80"/>
      <c r="XW5" s="80"/>
      <c r="XX5" s="80"/>
      <c r="XY5" s="80"/>
      <c r="XZ5" s="80"/>
      <c r="YA5" s="80"/>
      <c r="YB5" s="80"/>
      <c r="YC5" s="80"/>
      <c r="YD5" s="80"/>
      <c r="YE5" s="80"/>
      <c r="YF5" s="80"/>
      <c r="YG5" s="80"/>
      <c r="YH5" s="80"/>
      <c r="YI5" s="80"/>
      <c r="YJ5" s="80"/>
      <c r="YK5" s="80"/>
      <c r="YL5" s="80"/>
      <c r="YM5" s="80"/>
      <c r="YN5" s="80"/>
      <c r="YO5" s="80"/>
      <c r="YP5" s="80"/>
      <c r="YQ5" s="80"/>
      <c r="YR5" s="80"/>
      <c r="YS5" s="80"/>
      <c r="YT5" s="80"/>
      <c r="YU5" s="80"/>
      <c r="YV5" s="80"/>
      <c r="YW5" s="80"/>
      <c r="YX5" s="80"/>
      <c r="YY5" s="80"/>
      <c r="YZ5" s="80"/>
      <c r="ZA5" s="80"/>
      <c r="ZB5" s="80"/>
      <c r="ZC5" s="80"/>
      <c r="ZD5" s="80"/>
      <c r="ZE5" s="80"/>
      <c r="ZF5" s="80"/>
      <c r="ZG5" s="80"/>
      <c r="ZH5" s="80"/>
      <c r="ZI5" s="80"/>
      <c r="ZJ5" s="80"/>
      <c r="ZK5" s="80"/>
      <c r="ZL5" s="80"/>
      <c r="ZM5" s="80"/>
      <c r="ZN5" s="80"/>
      <c r="ZO5" s="80"/>
      <c r="ZP5" s="80"/>
      <c r="ZQ5" s="80"/>
      <c r="ZR5" s="80"/>
      <c r="ZS5" s="80"/>
      <c r="ZT5" s="80"/>
      <c r="ZU5" s="80"/>
      <c r="ZV5" s="80"/>
      <c r="ZW5" s="80"/>
      <c r="ZX5" s="80"/>
      <c r="ZY5" s="80"/>
      <c r="ZZ5" s="80"/>
      <c r="AAA5" s="80"/>
      <c r="AAB5" s="80"/>
      <c r="AAC5" s="80"/>
      <c r="AAD5" s="80"/>
      <c r="AAE5" s="80"/>
      <c r="AAF5" s="80"/>
      <c r="AAG5" s="80"/>
      <c r="AAH5" s="80"/>
      <c r="AAI5" s="80"/>
      <c r="AAJ5" s="80"/>
      <c r="AAK5" s="80"/>
      <c r="AAL5" s="80"/>
      <c r="AAM5" s="80"/>
      <c r="AAN5" s="80"/>
      <c r="AAO5" s="80"/>
      <c r="AAP5" s="80"/>
      <c r="AAQ5" s="80"/>
      <c r="AAR5" s="80"/>
      <c r="AAS5" s="80"/>
      <c r="AAT5" s="80"/>
      <c r="AAU5" s="80"/>
      <c r="AAV5" s="80"/>
      <c r="AAW5" s="80"/>
      <c r="AAX5" s="80"/>
      <c r="AAY5" s="80"/>
      <c r="AAZ5" s="80"/>
      <c r="ABA5" s="80"/>
      <c r="ABB5" s="80"/>
      <c r="ABC5" s="80"/>
      <c r="ABD5" s="80"/>
      <c r="ABE5" s="80"/>
      <c r="ABF5" s="80"/>
      <c r="ABG5" s="80"/>
      <c r="ABH5" s="80"/>
      <c r="ABI5" s="80"/>
      <c r="ABJ5" s="80"/>
      <c r="ABK5" s="80"/>
      <c r="ABL5" s="80"/>
      <c r="ABM5" s="80"/>
      <c r="ABN5" s="80"/>
      <c r="ABO5" s="80"/>
      <c r="ABP5" s="80"/>
      <c r="ABQ5" s="80"/>
      <c r="ABR5" s="80"/>
      <c r="ABS5" s="80"/>
      <c r="ABT5" s="80"/>
      <c r="ABU5" s="80"/>
      <c r="ABV5" s="80"/>
      <c r="ABW5" s="80"/>
      <c r="ABX5" s="80"/>
      <c r="ABY5" s="80"/>
      <c r="ABZ5" s="80"/>
      <c r="ACA5" s="80"/>
      <c r="ACB5" s="80"/>
      <c r="ACC5" s="80"/>
      <c r="ACD5" s="80"/>
      <c r="ACE5" s="80"/>
      <c r="ACF5" s="80"/>
      <c r="ACG5" s="80"/>
      <c r="ACH5" s="80"/>
      <c r="ACI5" s="80"/>
      <c r="ACJ5" s="80"/>
      <c r="ACK5" s="80"/>
      <c r="ACL5" s="80"/>
      <c r="ACM5" s="80"/>
      <c r="ACN5" s="80"/>
      <c r="ACO5" s="80"/>
      <c r="ACP5" s="80"/>
      <c r="ACQ5" s="80"/>
      <c r="ACR5" s="80"/>
      <c r="ACS5" s="80"/>
      <c r="ACT5" s="80"/>
      <c r="ACU5" s="80"/>
      <c r="ACV5" s="80"/>
      <c r="ACW5" s="80"/>
      <c r="ACX5" s="80"/>
      <c r="ACY5" s="80"/>
      <c r="ACZ5" s="80"/>
      <c r="ADA5" s="80"/>
      <c r="ADB5" s="80"/>
      <c r="ADC5" s="80"/>
      <c r="ADD5" s="80"/>
      <c r="ADE5" s="80"/>
      <c r="ADF5" s="80"/>
      <c r="ADG5" s="80"/>
      <c r="ADH5" s="80"/>
      <c r="ADI5" s="80"/>
      <c r="ADJ5" s="80"/>
      <c r="ADK5" s="80"/>
      <c r="ADL5" s="80"/>
      <c r="ADM5" s="80"/>
      <c r="ADN5" s="80"/>
      <c r="ADO5" s="80"/>
      <c r="ADP5" s="80"/>
      <c r="ADQ5" s="80"/>
      <c r="ADR5" s="80"/>
      <c r="ADS5" s="80"/>
      <c r="ADT5" s="80"/>
      <c r="ADU5" s="80"/>
      <c r="ADV5" s="80"/>
      <c r="ADW5" s="80"/>
      <c r="ADX5" s="80"/>
      <c r="ADY5" s="80"/>
      <c r="ADZ5" s="80"/>
      <c r="AEA5" s="80"/>
      <c r="AEB5" s="80"/>
      <c r="AEC5" s="80"/>
      <c r="AED5" s="80"/>
      <c r="AEE5" s="80"/>
      <c r="AEF5" s="80"/>
      <c r="AEG5" s="80"/>
      <c r="AEH5" s="80"/>
      <c r="AEI5" s="80"/>
      <c r="AEJ5" s="80"/>
      <c r="AEK5" s="80"/>
      <c r="AEL5" s="80"/>
      <c r="AEM5" s="80"/>
      <c r="AEN5" s="80"/>
      <c r="AEO5" s="80"/>
      <c r="AEP5" s="80"/>
      <c r="AEQ5" s="80"/>
      <c r="AER5" s="80"/>
      <c r="AES5" s="80"/>
      <c r="AET5" s="80"/>
      <c r="AEU5" s="80"/>
      <c r="AEV5" s="80"/>
      <c r="AEW5" s="80"/>
      <c r="AEX5" s="80"/>
      <c r="AEY5" s="80"/>
      <c r="AEZ5" s="80"/>
      <c r="AFA5" s="80"/>
      <c r="AFB5" s="80"/>
      <c r="AFC5" s="80"/>
      <c r="AFD5" s="80"/>
      <c r="AFE5" s="80"/>
      <c r="AFF5" s="80"/>
      <c r="AFG5" s="80"/>
      <c r="AFH5" s="80"/>
      <c r="AFI5" s="80"/>
      <c r="AFJ5" s="80"/>
      <c r="AFK5" s="80"/>
      <c r="AFL5" s="80"/>
      <c r="AFM5" s="80"/>
      <c r="AFN5" s="80"/>
      <c r="AFO5" s="80"/>
      <c r="AFP5" s="80"/>
      <c r="AFQ5" s="80"/>
      <c r="AFR5" s="80"/>
      <c r="AFS5" s="80"/>
      <c r="AFT5" s="80"/>
      <c r="AFU5" s="80"/>
      <c r="AFV5" s="80"/>
      <c r="AFW5" s="80"/>
      <c r="AFX5" s="80"/>
      <c r="AFY5" s="80"/>
      <c r="AFZ5" s="80"/>
      <c r="AGA5" s="80"/>
      <c r="AGB5" s="80"/>
      <c r="AGC5" s="80"/>
      <c r="AGD5" s="80"/>
      <c r="AGE5" s="80"/>
      <c r="AGF5" s="80"/>
      <c r="AGG5" s="80"/>
      <c r="AGH5" s="80"/>
      <c r="AGI5" s="80"/>
      <c r="AGJ5" s="80"/>
      <c r="AGK5" s="80"/>
      <c r="AGL5" s="80"/>
      <c r="AGM5" s="80"/>
      <c r="AGN5" s="80"/>
      <c r="AGO5" s="80"/>
      <c r="AGP5" s="80"/>
      <c r="AGQ5" s="80"/>
      <c r="AGR5" s="80"/>
      <c r="AGS5" s="80"/>
      <c r="AGT5" s="80"/>
      <c r="AGU5" s="80"/>
      <c r="AGV5" s="80"/>
      <c r="AGW5" s="80"/>
      <c r="AGX5" s="80"/>
      <c r="AGY5" s="80"/>
      <c r="AGZ5" s="80"/>
      <c r="AHA5" s="80"/>
      <c r="AHB5" s="80"/>
      <c r="AHC5" s="80"/>
      <c r="AHD5" s="80"/>
      <c r="AHE5" s="80"/>
      <c r="AHF5" s="80"/>
      <c r="AHG5" s="80"/>
      <c r="AHH5" s="80"/>
      <c r="AHI5" s="80"/>
      <c r="AHJ5" s="80"/>
      <c r="AHK5" s="80"/>
      <c r="AHL5" s="80"/>
      <c r="AHM5" s="80"/>
      <c r="AHN5" s="80"/>
      <c r="AHO5" s="80"/>
      <c r="AHP5" s="80"/>
      <c r="AHQ5" s="80"/>
      <c r="AHR5" s="80"/>
      <c r="AHS5" s="80"/>
      <c r="AHT5" s="80"/>
      <c r="AHU5" s="80"/>
      <c r="AHV5" s="80"/>
      <c r="AHW5" s="80"/>
      <c r="AHX5" s="80"/>
      <c r="AHY5" s="80"/>
      <c r="AHZ5" s="80"/>
      <c r="AIA5" s="80"/>
      <c r="AIB5" s="80"/>
      <c r="AIC5" s="80"/>
      <c r="AID5" s="80"/>
      <c r="AIE5" s="80"/>
      <c r="AIF5" s="80"/>
      <c r="AIG5" s="80"/>
      <c r="AIH5" s="80"/>
      <c r="AII5" s="80"/>
      <c r="AIJ5" s="80"/>
      <c r="AIK5" s="80"/>
      <c r="AIL5" s="80"/>
      <c r="AIM5" s="80"/>
      <c r="AIN5" s="80"/>
      <c r="AIO5" s="80"/>
      <c r="AIP5" s="80"/>
      <c r="AIQ5" s="80"/>
      <c r="AIR5" s="80"/>
      <c r="AIS5" s="80"/>
      <c r="AIT5" s="80"/>
      <c r="AIU5" s="80"/>
      <c r="AIV5" s="80"/>
      <c r="AIW5" s="80"/>
      <c r="AIX5" s="80"/>
      <c r="AIY5" s="80"/>
      <c r="AIZ5" s="80"/>
      <c r="AJA5" s="80"/>
      <c r="AJB5" s="80"/>
      <c r="AJC5" s="80"/>
      <c r="AJD5" s="80"/>
      <c r="AJE5" s="80"/>
      <c r="AJF5" s="80"/>
      <c r="AJG5" s="80"/>
      <c r="AJH5" s="80"/>
      <c r="AJI5" s="80"/>
      <c r="AJJ5" s="80"/>
      <c r="AJK5" s="80"/>
      <c r="AJL5" s="80"/>
      <c r="AJM5" s="80"/>
      <c r="AJN5" s="80"/>
      <c r="AJO5" s="80"/>
      <c r="AJP5" s="80"/>
      <c r="AJQ5" s="80"/>
      <c r="AJR5" s="80"/>
      <c r="AJS5" s="80"/>
      <c r="AJT5" s="80"/>
      <c r="AJU5" s="80"/>
      <c r="AJV5" s="80"/>
      <c r="AJW5" s="80"/>
      <c r="AJX5" s="80"/>
      <c r="AJY5" s="80"/>
      <c r="AJZ5" s="80"/>
      <c r="AKA5" s="80"/>
      <c r="AKB5" s="80"/>
      <c r="AKC5" s="80"/>
      <c r="AKD5" s="80"/>
      <c r="AKE5" s="80"/>
      <c r="AKF5" s="80"/>
      <c r="AKG5" s="80"/>
      <c r="AKH5" s="80"/>
      <c r="AKI5" s="80"/>
      <c r="AKJ5" s="80"/>
      <c r="AKK5" s="80"/>
      <c r="AKL5" s="80"/>
      <c r="AKM5" s="80"/>
      <c r="AKN5" s="80"/>
      <c r="AKO5" s="80"/>
      <c r="AKP5" s="80"/>
      <c r="AKQ5" s="80"/>
      <c r="AKR5" s="80"/>
      <c r="AKS5" s="80"/>
      <c r="AKT5" s="80"/>
      <c r="AKU5" s="80"/>
      <c r="AKV5" s="80"/>
      <c r="AKW5" s="80"/>
      <c r="AKX5" s="80"/>
      <c r="AKY5" s="80"/>
      <c r="AKZ5" s="80"/>
      <c r="ALA5" s="80"/>
      <c r="ALB5" s="80"/>
      <c r="ALC5" s="80"/>
      <c r="ALD5" s="80"/>
      <c r="ALE5" s="80"/>
      <c r="ALF5" s="80"/>
      <c r="ALG5" s="80"/>
      <c r="ALH5" s="80"/>
      <c r="ALI5" s="80"/>
      <c r="ALJ5" s="80"/>
      <c r="ALK5" s="80"/>
      <c r="ALL5" s="80"/>
      <c r="ALM5" s="80"/>
      <c r="ALN5" s="80"/>
      <c r="ALO5" s="80"/>
      <c r="ALP5" s="80"/>
      <c r="ALQ5" s="80"/>
      <c r="ALR5" s="80"/>
      <c r="ALS5" s="80"/>
      <c r="ALT5" s="80"/>
      <c r="ALU5" s="80"/>
      <c r="ALV5" s="80"/>
      <c r="ALW5" s="80"/>
      <c r="ALX5" s="80"/>
      <c r="ALY5" s="80"/>
      <c r="ALZ5" s="80"/>
      <c r="AMA5" s="80"/>
      <c r="AMB5" s="80"/>
      <c r="AMC5" s="80"/>
      <c r="AMD5" s="80"/>
      <c r="AME5" s="80"/>
      <c r="AMF5" s="80"/>
      <c r="AMG5" s="80"/>
      <c r="AMH5" s="80"/>
      <c r="AMI5" s="80"/>
      <c r="AMJ5" s="80"/>
      <c r="AMK5" s="80"/>
      <c r="AML5" s="80"/>
      <c r="AMM5" s="80"/>
      <c r="AMN5" s="80"/>
      <c r="AMO5" s="80"/>
      <c r="AMP5" s="80"/>
      <c r="AMQ5" s="80"/>
      <c r="AMR5" s="80"/>
      <c r="AMS5" s="80"/>
      <c r="AMT5" s="80"/>
      <c r="AMU5" s="80"/>
      <c r="AMV5" s="80"/>
      <c r="AMW5" s="80"/>
      <c r="AMX5" s="80"/>
      <c r="AMY5" s="80"/>
      <c r="AMZ5" s="80"/>
      <c r="ANA5" s="80"/>
      <c r="ANB5" s="80"/>
      <c r="ANC5" s="80"/>
      <c r="AND5" s="80"/>
      <c r="ANE5" s="80"/>
      <c r="ANF5" s="80"/>
      <c r="ANG5" s="80"/>
      <c r="ANH5" s="80"/>
      <c r="ANI5" s="80"/>
      <c r="ANJ5" s="80"/>
      <c r="ANK5" s="80"/>
      <c r="ANL5" s="80"/>
      <c r="ANM5" s="80"/>
      <c r="ANN5" s="80"/>
      <c r="ANO5" s="80"/>
      <c r="ANP5" s="80"/>
      <c r="ANQ5" s="80"/>
      <c r="ANR5" s="80"/>
      <c r="ANS5" s="80"/>
      <c r="ANT5" s="80"/>
      <c r="ANU5" s="80"/>
      <c r="ANV5" s="80"/>
      <c r="ANW5" s="80"/>
      <c r="ANX5" s="80"/>
      <c r="ANY5" s="80"/>
      <c r="ANZ5" s="80"/>
      <c r="AOA5" s="80"/>
      <c r="AOB5" s="80"/>
      <c r="AOC5" s="80"/>
      <c r="AOD5" s="80"/>
      <c r="AOE5" s="80"/>
      <c r="AOF5" s="80"/>
      <c r="AOG5" s="80"/>
      <c r="AOH5" s="80"/>
      <c r="AOI5" s="80"/>
      <c r="AOJ5" s="80"/>
      <c r="AOK5" s="80"/>
      <c r="AOL5" s="80"/>
      <c r="AOM5" s="80"/>
      <c r="AON5" s="80"/>
      <c r="AOO5" s="80"/>
      <c r="AOP5" s="80"/>
      <c r="AOQ5" s="80"/>
      <c r="AOR5" s="80"/>
      <c r="AOS5" s="80"/>
      <c r="AOT5" s="80"/>
      <c r="AOU5" s="80"/>
      <c r="AOV5" s="80"/>
      <c r="AOW5" s="80"/>
      <c r="AOX5" s="80"/>
      <c r="AOY5" s="80"/>
      <c r="AOZ5" s="80"/>
      <c r="APA5" s="80"/>
      <c r="APB5" s="80"/>
      <c r="APC5" s="80"/>
      <c r="APD5" s="80"/>
      <c r="APE5" s="80"/>
      <c r="APF5" s="80"/>
      <c r="APG5" s="80"/>
      <c r="APH5" s="80"/>
      <c r="API5" s="80"/>
      <c r="APJ5" s="80"/>
      <c r="APK5" s="80"/>
      <c r="APL5" s="80"/>
      <c r="APM5" s="80"/>
      <c r="APN5" s="80"/>
      <c r="APO5" s="80"/>
      <c r="APP5" s="80"/>
      <c r="APQ5" s="80"/>
      <c r="APR5" s="80"/>
      <c r="APS5" s="80"/>
      <c r="APT5" s="80"/>
      <c r="APU5" s="80"/>
      <c r="APV5" s="80"/>
      <c r="APW5" s="80"/>
      <c r="APX5" s="80"/>
      <c r="APY5" s="80"/>
      <c r="APZ5" s="80"/>
      <c r="AQA5" s="80"/>
      <c r="AQB5" s="80"/>
      <c r="AQC5" s="80"/>
      <c r="AQD5" s="80"/>
      <c r="AQE5" s="80"/>
      <c r="AQF5" s="80"/>
      <c r="AQG5" s="80"/>
      <c r="AQH5" s="80"/>
      <c r="AQI5" s="80"/>
      <c r="AQJ5" s="80"/>
      <c r="AQK5" s="80"/>
      <c r="AQL5" s="80"/>
      <c r="AQM5" s="80"/>
      <c r="AQN5" s="80"/>
      <c r="AQO5" s="80"/>
      <c r="AQP5" s="80"/>
      <c r="AQQ5" s="80"/>
      <c r="AQR5" s="80"/>
      <c r="AQS5" s="80"/>
      <c r="AQT5" s="80"/>
      <c r="AQU5" s="80"/>
      <c r="AQV5" s="80"/>
      <c r="AQW5" s="80"/>
      <c r="AQX5" s="80"/>
      <c r="AQY5" s="80"/>
      <c r="AQZ5" s="80"/>
      <c r="ARA5" s="80"/>
      <c r="ARB5" s="80"/>
      <c r="ARC5" s="80"/>
      <c r="ARD5" s="80"/>
      <c r="ARE5" s="80"/>
      <c r="ARF5" s="80"/>
      <c r="ARG5" s="80"/>
      <c r="ARH5" s="80"/>
      <c r="ARI5" s="80"/>
      <c r="ARJ5" s="80"/>
      <c r="ARK5" s="80"/>
      <c r="ARL5" s="80"/>
      <c r="ARM5" s="80"/>
      <c r="ARN5" s="80"/>
      <c r="ARO5" s="80"/>
      <c r="ARP5" s="80"/>
      <c r="ARQ5" s="80"/>
      <c r="ARR5" s="80"/>
      <c r="ARS5" s="80"/>
      <c r="ART5" s="80"/>
      <c r="ARU5" s="80"/>
      <c r="ARV5" s="80"/>
      <c r="ARW5" s="80"/>
      <c r="ARX5" s="80"/>
      <c r="ARY5" s="80"/>
      <c r="ARZ5" s="80"/>
      <c r="ASA5" s="80"/>
      <c r="ASB5" s="80"/>
      <c r="ASC5" s="80"/>
      <c r="ASD5" s="80"/>
      <c r="ASE5" s="80"/>
      <c r="ASF5" s="80"/>
      <c r="ASG5" s="80"/>
      <c r="ASH5" s="80"/>
      <c r="ASI5" s="80"/>
      <c r="ASJ5" s="80"/>
      <c r="ASK5" s="80"/>
      <c r="ASL5" s="80"/>
      <c r="ASM5" s="80"/>
      <c r="ASN5" s="80"/>
      <c r="ASO5" s="80"/>
      <c r="ASP5" s="80"/>
      <c r="ASQ5" s="80"/>
      <c r="ASR5" s="80"/>
      <c r="ASS5" s="80"/>
      <c r="AST5" s="80"/>
      <c r="ASU5" s="80"/>
      <c r="ASV5" s="80"/>
      <c r="ASW5" s="80"/>
      <c r="ASX5" s="80"/>
      <c r="ASY5" s="80"/>
      <c r="ASZ5" s="80"/>
      <c r="ATA5" s="80"/>
      <c r="ATB5" s="80"/>
      <c r="ATC5" s="80"/>
      <c r="ATD5" s="80"/>
      <c r="ATE5" s="80"/>
      <c r="ATF5" s="80"/>
      <c r="ATG5" s="80"/>
      <c r="ATH5" s="80"/>
      <c r="ATI5" s="80"/>
      <c r="ATJ5" s="80"/>
      <c r="ATK5" s="80"/>
      <c r="ATL5" s="80"/>
      <c r="ATM5" s="80"/>
      <c r="ATN5" s="80"/>
      <c r="ATO5" s="80"/>
      <c r="ATP5" s="80"/>
      <c r="ATQ5" s="80"/>
      <c r="ATR5" s="80"/>
      <c r="ATS5" s="80"/>
      <c r="ATT5" s="80"/>
      <c r="ATU5" s="80"/>
      <c r="ATV5" s="80"/>
      <c r="ATW5" s="80"/>
      <c r="ATX5" s="80"/>
      <c r="ATY5" s="80"/>
      <c r="ATZ5" s="80"/>
      <c r="AUA5" s="80"/>
      <c r="AUB5" s="80"/>
      <c r="AUC5" s="80"/>
      <c r="AUD5" s="80"/>
      <c r="AUE5" s="80"/>
      <c r="AUF5" s="80"/>
      <c r="AUG5" s="80"/>
      <c r="AUH5" s="80"/>
      <c r="AUI5" s="80"/>
      <c r="AUJ5" s="80"/>
      <c r="AUK5" s="80"/>
      <c r="AUL5" s="80"/>
      <c r="AUM5" s="80"/>
      <c r="AUN5" s="80"/>
      <c r="AUO5" s="80"/>
      <c r="AUP5" s="80"/>
      <c r="AUQ5" s="80"/>
      <c r="AUR5" s="80"/>
      <c r="AUS5" s="80"/>
      <c r="AUT5" s="80"/>
      <c r="AUU5" s="80"/>
      <c r="AUV5" s="80"/>
      <c r="AUW5" s="80"/>
      <c r="AUX5" s="80"/>
      <c r="AUY5" s="80"/>
      <c r="AUZ5" s="80"/>
      <c r="AVA5" s="80"/>
      <c r="AVB5" s="80"/>
      <c r="AVC5" s="80"/>
      <c r="AVD5" s="80"/>
      <c r="AVE5" s="80"/>
      <c r="AVF5" s="80"/>
      <c r="AVG5" s="80"/>
      <c r="AVH5" s="80"/>
      <c r="AVI5" s="80"/>
      <c r="AVJ5" s="80"/>
      <c r="AVK5" s="80"/>
      <c r="AVL5" s="80"/>
      <c r="AVM5" s="80"/>
      <c r="AVN5" s="80"/>
      <c r="AVO5" s="80"/>
      <c r="AVP5" s="80"/>
      <c r="AVQ5" s="80"/>
      <c r="AVR5" s="80"/>
      <c r="AVS5" s="80"/>
      <c r="AVT5" s="80"/>
      <c r="AVU5" s="80"/>
      <c r="AVV5" s="80"/>
      <c r="AVW5" s="80"/>
      <c r="AVX5" s="80"/>
      <c r="AVY5" s="80"/>
      <c r="AVZ5" s="80"/>
      <c r="AWA5" s="80"/>
      <c r="AWB5" s="80"/>
      <c r="AWC5" s="80"/>
      <c r="AWD5" s="80"/>
      <c r="AWE5" s="80"/>
      <c r="AWF5" s="80"/>
      <c r="AWG5" s="80"/>
      <c r="AWH5" s="80"/>
      <c r="AWI5" s="80"/>
      <c r="AWJ5" s="80"/>
      <c r="AWK5" s="80"/>
      <c r="AWL5" s="80"/>
      <c r="AWM5" s="80"/>
      <c r="AWN5" s="80"/>
      <c r="AWO5" s="80"/>
      <c r="AWP5" s="80"/>
      <c r="AWQ5" s="80"/>
      <c r="AWR5" s="80"/>
      <c r="AWS5" s="80"/>
      <c r="AWT5" s="80"/>
      <c r="AWU5" s="80"/>
      <c r="AWV5" s="80"/>
      <c r="AWW5" s="80"/>
      <c r="AWX5" s="80"/>
      <c r="AWY5" s="80"/>
      <c r="AWZ5" s="80"/>
      <c r="AXA5" s="80"/>
      <c r="AXB5" s="80"/>
      <c r="AXC5" s="80"/>
      <c r="AXD5" s="80"/>
      <c r="AXE5" s="80"/>
      <c r="AXF5" s="80"/>
      <c r="AXG5" s="80"/>
      <c r="AXH5" s="80"/>
      <c r="AXI5" s="80"/>
      <c r="AXJ5" s="80"/>
      <c r="AXK5" s="80"/>
      <c r="AXL5" s="80"/>
      <c r="AXM5" s="80"/>
      <c r="AXN5" s="80"/>
      <c r="AXO5" s="80"/>
      <c r="AXP5" s="80"/>
      <c r="AXQ5" s="80"/>
      <c r="AXR5" s="80"/>
      <c r="AXS5" s="80"/>
      <c r="AXT5" s="80"/>
      <c r="AXU5" s="80"/>
      <c r="AXV5" s="80"/>
      <c r="AXW5" s="80"/>
      <c r="AXX5" s="80"/>
      <c r="AXY5" s="80"/>
      <c r="AXZ5" s="80"/>
      <c r="AYA5" s="80"/>
      <c r="AYB5" s="80"/>
      <c r="AYC5" s="80"/>
      <c r="AYD5" s="80"/>
      <c r="AYE5" s="80"/>
      <c r="AYF5" s="80"/>
      <c r="AYG5" s="80"/>
      <c r="AYH5" s="80"/>
      <c r="AYI5" s="80"/>
      <c r="AYJ5" s="80"/>
      <c r="AYK5" s="80"/>
      <c r="AYL5" s="80"/>
      <c r="AYM5" s="80"/>
      <c r="AYN5" s="80"/>
      <c r="AYO5" s="80"/>
      <c r="AYP5" s="80"/>
      <c r="AYQ5" s="80"/>
      <c r="AYR5" s="80"/>
      <c r="AYS5" s="80"/>
      <c r="AYT5" s="80"/>
      <c r="AYU5" s="80"/>
      <c r="AYV5" s="80"/>
      <c r="AYW5" s="80"/>
      <c r="AYX5" s="80"/>
      <c r="AYY5" s="80"/>
      <c r="AYZ5" s="80"/>
      <c r="AZA5" s="80"/>
      <c r="AZB5" s="80"/>
      <c r="AZC5" s="80"/>
      <c r="AZD5" s="80"/>
      <c r="AZE5" s="80"/>
      <c r="AZF5" s="80"/>
      <c r="AZG5" s="80"/>
      <c r="AZH5" s="80"/>
      <c r="AZI5" s="80"/>
      <c r="AZJ5" s="80"/>
      <c r="AZK5" s="80"/>
      <c r="AZL5" s="80"/>
      <c r="AZM5" s="80"/>
      <c r="AZN5" s="80"/>
      <c r="AZO5" s="80"/>
      <c r="AZP5" s="80"/>
      <c r="AZQ5" s="80"/>
      <c r="AZR5" s="80"/>
      <c r="AZS5" s="80"/>
      <c r="AZT5" s="80"/>
      <c r="AZU5" s="80"/>
      <c r="AZV5" s="80"/>
      <c r="AZW5" s="80"/>
      <c r="AZX5" s="80"/>
      <c r="AZY5" s="80"/>
      <c r="AZZ5" s="80"/>
      <c r="BAA5" s="80"/>
      <c r="BAB5" s="80"/>
      <c r="BAC5" s="80"/>
      <c r="BAD5" s="80"/>
      <c r="BAE5" s="80"/>
      <c r="BAF5" s="80"/>
      <c r="BAG5" s="80"/>
      <c r="BAH5" s="80"/>
      <c r="BAI5" s="80"/>
      <c r="BAJ5" s="80"/>
      <c r="BAK5" s="80"/>
      <c r="BAL5" s="80"/>
      <c r="BAM5" s="80"/>
      <c r="BAN5" s="80"/>
      <c r="BAO5" s="80"/>
      <c r="BAP5" s="80"/>
      <c r="BAQ5" s="80"/>
      <c r="BAR5" s="80"/>
      <c r="BAS5" s="80"/>
      <c r="BAT5" s="80"/>
      <c r="BAU5" s="80"/>
      <c r="BAV5" s="80"/>
      <c r="BAW5" s="80"/>
      <c r="BAX5" s="80"/>
      <c r="BAY5" s="80"/>
      <c r="BAZ5" s="80"/>
      <c r="BBA5" s="80"/>
      <c r="BBB5" s="80"/>
      <c r="BBC5" s="80"/>
      <c r="BBD5" s="80"/>
      <c r="BBE5" s="80"/>
      <c r="BBF5" s="80"/>
      <c r="BBG5" s="80"/>
      <c r="BBH5" s="80"/>
      <c r="BBI5" s="80"/>
      <c r="BBJ5" s="80"/>
      <c r="BBK5" s="80"/>
      <c r="BBL5" s="80"/>
      <c r="BBM5" s="80"/>
      <c r="BBN5" s="80"/>
      <c r="BBO5" s="80"/>
      <c r="BBP5" s="80"/>
      <c r="BBQ5" s="80"/>
      <c r="BBR5" s="80"/>
      <c r="BBS5" s="80"/>
      <c r="BBT5" s="80"/>
      <c r="BBU5" s="80"/>
      <c r="BBV5" s="80"/>
      <c r="BBW5" s="80"/>
      <c r="BBX5" s="80"/>
      <c r="BBY5" s="80"/>
      <c r="BBZ5" s="80"/>
      <c r="BCA5" s="80"/>
      <c r="BCB5" s="80"/>
      <c r="BCC5" s="80"/>
      <c r="BCD5" s="80"/>
      <c r="BCE5" s="80"/>
      <c r="BCF5" s="80"/>
      <c r="BCG5" s="80"/>
      <c r="BCH5" s="80"/>
      <c r="BCI5" s="80"/>
      <c r="BCJ5" s="80"/>
      <c r="BCK5" s="80"/>
      <c r="BCL5" s="80"/>
      <c r="BCM5" s="80"/>
      <c r="BCN5" s="80"/>
      <c r="BCO5" s="80"/>
      <c r="BCP5" s="80"/>
      <c r="BCQ5" s="80"/>
      <c r="BCR5" s="80"/>
      <c r="BCS5" s="80"/>
      <c r="BCT5" s="80"/>
      <c r="BCU5" s="80"/>
      <c r="BCV5" s="80"/>
      <c r="BCW5" s="80"/>
      <c r="BCX5" s="80"/>
      <c r="BCY5" s="80"/>
      <c r="BCZ5" s="80"/>
      <c r="BDA5" s="80"/>
      <c r="BDB5" s="80"/>
      <c r="BDC5" s="80"/>
      <c r="BDD5" s="80"/>
      <c r="BDE5" s="80"/>
      <c r="BDF5" s="80"/>
      <c r="BDG5" s="80"/>
      <c r="BDH5" s="80"/>
      <c r="BDI5" s="80"/>
      <c r="BDJ5" s="80"/>
      <c r="BDK5" s="80"/>
      <c r="BDL5" s="80"/>
      <c r="BDM5" s="80"/>
      <c r="BDN5" s="80"/>
      <c r="BDO5" s="80"/>
      <c r="BDP5" s="80"/>
      <c r="BDQ5" s="80"/>
      <c r="BDR5" s="80"/>
      <c r="BDS5" s="80"/>
      <c r="BDT5" s="80"/>
      <c r="BDU5" s="80"/>
      <c r="BDV5" s="80"/>
      <c r="BDW5" s="80"/>
      <c r="BDX5" s="80"/>
      <c r="BDY5" s="80"/>
      <c r="BDZ5" s="80"/>
      <c r="BEA5" s="80"/>
      <c r="BEB5" s="80"/>
      <c r="BEC5" s="80"/>
      <c r="BED5" s="80"/>
      <c r="BEE5" s="80"/>
      <c r="BEF5" s="80"/>
      <c r="BEG5" s="80"/>
      <c r="BEH5" s="80"/>
      <c r="BEI5" s="80"/>
      <c r="BEJ5" s="80"/>
      <c r="BEK5" s="80"/>
      <c r="BEL5" s="80"/>
      <c r="BEM5" s="80"/>
      <c r="BEN5" s="80"/>
      <c r="BEO5" s="80"/>
      <c r="BEP5" s="80"/>
      <c r="BEQ5" s="80"/>
      <c r="BER5" s="80"/>
      <c r="BES5" s="80"/>
      <c r="BET5" s="80"/>
      <c r="BEU5" s="80"/>
      <c r="BEV5" s="80"/>
      <c r="BEW5" s="80"/>
      <c r="BEX5" s="80"/>
      <c r="BEY5" s="80"/>
      <c r="BEZ5" s="80"/>
      <c r="BFA5" s="80"/>
      <c r="BFB5" s="80"/>
      <c r="BFC5" s="80"/>
      <c r="BFD5" s="80"/>
      <c r="BFE5" s="80"/>
      <c r="BFF5" s="80"/>
      <c r="BFG5" s="80"/>
      <c r="BFH5" s="80"/>
      <c r="BFI5" s="80"/>
      <c r="BFJ5" s="80"/>
      <c r="BFK5" s="80"/>
      <c r="BFL5" s="80"/>
      <c r="BFM5" s="80"/>
      <c r="BFN5" s="80"/>
      <c r="BFO5" s="80"/>
      <c r="BFP5" s="80"/>
      <c r="BFQ5" s="80"/>
      <c r="BFR5" s="80"/>
      <c r="BFS5" s="80"/>
      <c r="BFT5" s="80"/>
      <c r="BFU5" s="80"/>
      <c r="BFV5" s="80"/>
      <c r="BFW5" s="80"/>
      <c r="BFX5" s="80"/>
      <c r="BFY5" s="80"/>
      <c r="BFZ5" s="80"/>
      <c r="BGA5" s="80"/>
      <c r="BGB5" s="80"/>
      <c r="BGC5" s="80"/>
      <c r="BGD5" s="80"/>
      <c r="BGE5" s="80"/>
      <c r="BGF5" s="80"/>
      <c r="BGG5" s="80"/>
      <c r="BGH5" s="80"/>
      <c r="BGI5" s="80"/>
      <c r="BGJ5" s="80"/>
      <c r="BGK5" s="80"/>
      <c r="BGL5" s="80"/>
      <c r="BGM5" s="80"/>
      <c r="BGN5" s="80"/>
      <c r="BGO5" s="80"/>
      <c r="BGP5" s="80"/>
      <c r="BGQ5" s="80"/>
      <c r="BGR5" s="80"/>
      <c r="BGS5" s="80"/>
      <c r="BGT5" s="80"/>
      <c r="BGU5" s="80"/>
      <c r="BGV5" s="80"/>
      <c r="BGW5" s="80"/>
      <c r="BGX5" s="80"/>
      <c r="BGY5" s="80"/>
      <c r="BGZ5" s="80"/>
      <c r="BHA5" s="80"/>
      <c r="BHB5" s="80"/>
      <c r="BHC5" s="80"/>
      <c r="BHD5" s="80"/>
      <c r="BHE5" s="80"/>
      <c r="BHF5" s="80"/>
      <c r="BHG5" s="80"/>
      <c r="BHH5" s="80"/>
      <c r="BHI5" s="80"/>
      <c r="BHJ5" s="80"/>
      <c r="BHK5" s="80"/>
      <c r="BHL5" s="80"/>
      <c r="BHM5" s="80"/>
      <c r="BHN5" s="80"/>
      <c r="BHO5" s="80"/>
      <c r="BHP5" s="80"/>
      <c r="BHQ5" s="80"/>
      <c r="BHR5" s="80"/>
      <c r="BHS5" s="80"/>
      <c r="BHT5" s="80"/>
      <c r="BHU5" s="80"/>
      <c r="BHV5" s="80"/>
      <c r="BHW5" s="80"/>
      <c r="BHX5" s="80"/>
      <c r="BHY5" s="80"/>
      <c r="BHZ5" s="80"/>
      <c r="BIA5" s="80"/>
      <c r="BIB5" s="80"/>
      <c r="BIC5" s="80"/>
      <c r="BID5" s="80"/>
      <c r="BIE5" s="80"/>
      <c r="BIF5" s="80"/>
      <c r="BIG5" s="80"/>
      <c r="BIH5" s="80"/>
      <c r="BII5" s="80"/>
      <c r="BIJ5" s="80"/>
      <c r="BIK5" s="80"/>
      <c r="BIL5" s="80"/>
      <c r="BIM5" s="80"/>
      <c r="BIN5" s="80"/>
      <c r="BIO5" s="80"/>
      <c r="BIP5" s="80"/>
      <c r="BIQ5" s="80"/>
      <c r="BIR5" s="80"/>
      <c r="BIS5" s="80"/>
      <c r="BIT5" s="80"/>
      <c r="BIU5" s="80"/>
      <c r="BIV5" s="80"/>
      <c r="BIW5" s="80"/>
      <c r="BIX5" s="80"/>
      <c r="BIY5" s="80"/>
      <c r="BIZ5" s="80"/>
      <c r="BJA5" s="80"/>
      <c r="BJB5" s="80"/>
      <c r="BJC5" s="80"/>
      <c r="BJD5" s="80"/>
      <c r="BJE5" s="80"/>
      <c r="BJF5" s="80"/>
      <c r="BJG5" s="80"/>
      <c r="BJH5" s="80"/>
      <c r="BJI5" s="80"/>
      <c r="BJJ5" s="80"/>
      <c r="BJK5" s="80"/>
      <c r="BJL5" s="80"/>
      <c r="BJM5" s="80"/>
      <c r="BJN5" s="80"/>
      <c r="BJO5" s="80"/>
      <c r="BJP5" s="80"/>
      <c r="BJQ5" s="80"/>
      <c r="BJR5" s="80"/>
      <c r="BJS5" s="80"/>
      <c r="BJT5" s="80"/>
      <c r="BJU5" s="80"/>
      <c r="BJV5" s="80"/>
      <c r="BJW5" s="80"/>
      <c r="BJX5" s="80"/>
      <c r="BJY5" s="80"/>
      <c r="BJZ5" s="80"/>
      <c r="BKA5" s="80"/>
      <c r="BKB5" s="80"/>
      <c r="BKC5" s="80"/>
      <c r="BKD5" s="80"/>
      <c r="BKE5" s="80"/>
      <c r="BKF5" s="80"/>
      <c r="BKG5" s="80"/>
      <c r="BKH5" s="80"/>
      <c r="BKI5" s="80"/>
      <c r="BKJ5" s="80"/>
      <c r="BKK5" s="80"/>
      <c r="BKL5" s="80"/>
      <c r="BKM5" s="80"/>
      <c r="BKN5" s="80"/>
      <c r="BKO5" s="80"/>
      <c r="BKP5" s="80"/>
      <c r="BKQ5" s="80"/>
      <c r="BKR5" s="80"/>
      <c r="BKS5" s="80"/>
      <c r="BKT5" s="80"/>
      <c r="BKU5" s="80"/>
      <c r="BKV5" s="80"/>
      <c r="BKW5" s="80"/>
      <c r="BKX5" s="80"/>
      <c r="BKY5" s="80"/>
      <c r="BKZ5" s="80"/>
      <c r="BLA5" s="80"/>
      <c r="BLB5" s="80"/>
      <c r="BLC5" s="80"/>
      <c r="BLD5" s="80"/>
      <c r="BLE5" s="80"/>
      <c r="BLF5" s="80"/>
      <c r="BLG5" s="80"/>
      <c r="BLH5" s="80"/>
      <c r="BLI5" s="80"/>
      <c r="BLJ5" s="80"/>
      <c r="BLK5" s="80"/>
      <c r="BLL5" s="80"/>
      <c r="BLM5" s="80"/>
      <c r="BLN5" s="80"/>
      <c r="BLO5" s="80"/>
      <c r="BLP5" s="80"/>
      <c r="BLQ5" s="80"/>
      <c r="BLR5" s="80"/>
      <c r="BLS5" s="80"/>
      <c r="BLT5" s="80"/>
      <c r="BLU5" s="80"/>
      <c r="BLV5" s="80"/>
      <c r="BLW5" s="80"/>
      <c r="BLX5" s="80"/>
      <c r="BLY5" s="80"/>
      <c r="BLZ5" s="80"/>
      <c r="BMA5" s="80"/>
      <c r="BMB5" s="80"/>
      <c r="BMC5" s="80"/>
      <c r="BMD5" s="80"/>
      <c r="BME5" s="80"/>
      <c r="BMF5" s="80"/>
      <c r="BMG5" s="80"/>
      <c r="BMH5" s="80"/>
      <c r="BMI5" s="80"/>
      <c r="BMJ5" s="80"/>
      <c r="BMK5" s="80"/>
      <c r="BML5" s="80"/>
      <c r="BMM5" s="80"/>
      <c r="BMN5" s="80"/>
      <c r="BMO5" s="80"/>
      <c r="BMP5" s="80"/>
      <c r="BMQ5" s="80"/>
      <c r="BMR5" s="80"/>
      <c r="BMS5" s="80"/>
      <c r="BMT5" s="80"/>
      <c r="BMU5" s="80"/>
      <c r="BMV5" s="80"/>
      <c r="BMW5" s="80"/>
      <c r="BMX5" s="80"/>
      <c r="BMY5" s="80"/>
      <c r="BMZ5" s="80"/>
      <c r="BNA5" s="80"/>
      <c r="BNB5" s="80"/>
      <c r="BNC5" s="80"/>
      <c r="BND5" s="80"/>
      <c r="BNE5" s="80"/>
      <c r="BNF5" s="80"/>
      <c r="BNG5" s="80"/>
      <c r="BNH5" s="80"/>
      <c r="BNI5" s="80"/>
      <c r="BNJ5" s="80"/>
      <c r="BNK5" s="80"/>
      <c r="BNL5" s="80"/>
      <c r="BNM5" s="80"/>
      <c r="BNN5" s="80"/>
      <c r="BNO5" s="80"/>
      <c r="BNP5" s="80"/>
      <c r="BNQ5" s="80"/>
      <c r="BNR5" s="80"/>
      <c r="BNS5" s="80"/>
      <c r="BNT5" s="80"/>
      <c r="BNU5" s="80"/>
      <c r="BNV5" s="80"/>
      <c r="BNW5" s="80"/>
      <c r="BNX5" s="80"/>
      <c r="BNY5" s="80"/>
      <c r="BNZ5" s="80"/>
      <c r="BOA5" s="80"/>
      <c r="BOB5" s="80"/>
      <c r="BOC5" s="80"/>
      <c r="BOD5" s="80"/>
      <c r="BOE5" s="80"/>
      <c r="BOF5" s="80"/>
      <c r="BOG5" s="80"/>
      <c r="BOH5" s="80"/>
      <c r="BOI5" s="80"/>
      <c r="BOJ5" s="80"/>
      <c r="BOK5" s="80"/>
      <c r="BOL5" s="80"/>
      <c r="BOM5" s="80"/>
      <c r="BON5" s="80"/>
      <c r="BOO5" s="80"/>
      <c r="BOP5" s="80"/>
      <c r="BOQ5" s="80"/>
      <c r="BOR5" s="80"/>
      <c r="BOS5" s="80"/>
      <c r="BOT5" s="80"/>
      <c r="BOU5" s="80"/>
      <c r="BOV5" s="80"/>
      <c r="BOW5" s="80"/>
      <c r="BOX5" s="80"/>
      <c r="BOY5" s="80"/>
      <c r="BOZ5" s="80"/>
      <c r="BPA5" s="80"/>
      <c r="BPB5" s="80"/>
      <c r="BPC5" s="80"/>
      <c r="BPD5" s="80"/>
      <c r="BPE5" s="80"/>
      <c r="BPF5" s="80"/>
      <c r="BPG5" s="80"/>
      <c r="BPH5" s="80"/>
      <c r="BPI5" s="80"/>
      <c r="BPJ5" s="80"/>
      <c r="BPK5" s="80"/>
      <c r="BPL5" s="80"/>
      <c r="BPM5" s="80"/>
      <c r="BPN5" s="80"/>
      <c r="BPO5" s="80"/>
      <c r="BPP5" s="80"/>
      <c r="BPQ5" s="80"/>
      <c r="BPR5" s="80"/>
      <c r="BPS5" s="80"/>
      <c r="BPT5" s="80"/>
      <c r="BPU5" s="80"/>
      <c r="BPV5" s="80"/>
      <c r="BPW5" s="80"/>
      <c r="BPX5" s="80"/>
      <c r="BPY5" s="80"/>
      <c r="BPZ5" s="80"/>
      <c r="BQA5" s="80"/>
      <c r="BQB5" s="80"/>
      <c r="BQC5" s="80"/>
      <c r="BQD5" s="80"/>
      <c r="BQE5" s="80"/>
      <c r="BQF5" s="80"/>
      <c r="BQG5" s="80"/>
      <c r="BQH5" s="80"/>
      <c r="BQI5" s="80"/>
      <c r="BQJ5" s="80"/>
      <c r="BQK5" s="80"/>
      <c r="BQL5" s="80"/>
      <c r="BQM5" s="80"/>
      <c r="BQN5" s="80"/>
      <c r="BQO5" s="80"/>
      <c r="BQP5" s="80"/>
      <c r="BQQ5" s="80"/>
      <c r="BQR5" s="80"/>
      <c r="BQS5" s="80"/>
      <c r="BQT5" s="80"/>
      <c r="BQU5" s="80"/>
      <c r="BQV5" s="80"/>
      <c r="BQW5" s="80"/>
      <c r="BQX5" s="80"/>
      <c r="BQY5" s="80"/>
      <c r="BQZ5" s="80"/>
      <c r="BRA5" s="80"/>
      <c r="BRB5" s="80"/>
      <c r="BRC5" s="80"/>
      <c r="BRD5" s="80"/>
      <c r="BRE5" s="80"/>
      <c r="BRF5" s="80"/>
      <c r="BRG5" s="80"/>
      <c r="BRH5" s="80"/>
      <c r="BRI5" s="80"/>
      <c r="BRJ5" s="80"/>
      <c r="BRK5" s="80"/>
      <c r="BRL5" s="80"/>
      <c r="BRM5" s="80"/>
      <c r="BRN5" s="80"/>
      <c r="BRO5" s="80"/>
      <c r="BRP5" s="80"/>
      <c r="BRQ5" s="80"/>
      <c r="BRR5" s="80"/>
      <c r="BRS5" s="80"/>
      <c r="BRT5" s="80"/>
      <c r="BRU5" s="80"/>
      <c r="BRV5" s="80"/>
      <c r="BRW5" s="80"/>
      <c r="BRX5" s="80"/>
      <c r="BRY5" s="80"/>
      <c r="BRZ5" s="80"/>
      <c r="BSA5" s="80"/>
      <c r="BSB5" s="80"/>
      <c r="BSC5" s="80"/>
      <c r="BSD5" s="80"/>
      <c r="BSE5" s="80"/>
      <c r="BSF5" s="80"/>
      <c r="BSG5" s="80"/>
      <c r="BSH5" s="80"/>
      <c r="BSI5" s="80"/>
      <c r="BSJ5" s="80"/>
      <c r="BSK5" s="80"/>
      <c r="BSL5" s="80"/>
      <c r="BSM5" s="80"/>
      <c r="BSN5" s="80"/>
      <c r="BSO5" s="80"/>
      <c r="BSP5" s="80"/>
      <c r="BSQ5" s="80"/>
      <c r="BSR5" s="80"/>
      <c r="BSS5" s="80"/>
      <c r="BST5" s="80"/>
      <c r="BSU5" s="80"/>
      <c r="BSV5" s="80"/>
      <c r="BSW5" s="80"/>
      <c r="BSX5" s="80"/>
      <c r="BSY5" s="80"/>
      <c r="BSZ5" s="80"/>
      <c r="BTA5" s="80"/>
      <c r="BTB5" s="80"/>
      <c r="BTC5" s="80"/>
      <c r="BTD5" s="80"/>
      <c r="BTE5" s="80"/>
      <c r="BTF5" s="80"/>
      <c r="BTG5" s="80"/>
      <c r="BTH5" s="80"/>
      <c r="BTI5" s="80"/>
      <c r="BTJ5" s="80"/>
      <c r="BTK5" s="80"/>
      <c r="BTL5" s="80"/>
      <c r="BTM5" s="80"/>
      <c r="BTN5" s="80"/>
      <c r="BTO5" s="80"/>
      <c r="BTP5" s="80"/>
      <c r="BTQ5" s="80"/>
      <c r="BTR5" s="80"/>
      <c r="BTS5" s="80"/>
      <c r="BTT5" s="80"/>
      <c r="BTU5" s="80"/>
      <c r="BTV5" s="80"/>
      <c r="BTW5" s="80"/>
      <c r="BTX5" s="80"/>
      <c r="BTY5" s="80"/>
      <c r="BTZ5" s="80"/>
      <c r="BUA5" s="80"/>
      <c r="BUB5" s="80"/>
      <c r="BUC5" s="80"/>
      <c r="BUD5" s="80"/>
      <c r="BUE5" s="80"/>
      <c r="BUF5" s="80"/>
      <c r="BUG5" s="80"/>
      <c r="BUH5" s="80"/>
      <c r="BUI5" s="80"/>
      <c r="BUJ5" s="80"/>
      <c r="BUK5" s="80"/>
      <c r="BUL5" s="80"/>
      <c r="BUM5" s="80"/>
      <c r="BUN5" s="80"/>
      <c r="BUO5" s="80"/>
      <c r="BUP5" s="80"/>
      <c r="BUQ5" s="80"/>
      <c r="BUR5" s="80"/>
      <c r="BUS5" s="80"/>
      <c r="BUT5" s="80"/>
      <c r="BUU5" s="80"/>
      <c r="BUV5" s="80"/>
      <c r="BUW5" s="80"/>
      <c r="BUX5" s="80"/>
      <c r="BUY5" s="80"/>
      <c r="BUZ5" s="80"/>
      <c r="BVA5" s="80"/>
      <c r="BVB5" s="80"/>
      <c r="BVC5" s="80"/>
      <c r="BVD5" s="80"/>
      <c r="BVE5" s="80"/>
      <c r="BVF5" s="80"/>
      <c r="BVG5" s="80"/>
      <c r="BVH5" s="80"/>
      <c r="BVI5" s="80"/>
      <c r="BVJ5" s="80"/>
      <c r="BVK5" s="80"/>
      <c r="BVL5" s="80"/>
      <c r="BVM5" s="80"/>
      <c r="BVN5" s="80"/>
      <c r="BVO5" s="80"/>
      <c r="BVP5" s="80"/>
      <c r="BVQ5" s="80"/>
      <c r="BVR5" s="80"/>
      <c r="BVS5" s="80"/>
      <c r="BVT5" s="80"/>
      <c r="BVU5" s="80"/>
      <c r="BVV5" s="80"/>
      <c r="BVW5" s="80"/>
      <c r="BVX5" s="80"/>
      <c r="BVY5" s="80"/>
      <c r="BVZ5" s="80"/>
      <c r="BWA5" s="80"/>
      <c r="BWB5" s="80"/>
      <c r="BWC5" s="80"/>
      <c r="BWD5" s="80"/>
      <c r="BWE5" s="80"/>
      <c r="BWF5" s="80"/>
      <c r="BWG5" s="80"/>
      <c r="BWH5" s="80"/>
      <c r="BWI5" s="80"/>
      <c r="BWJ5" s="80"/>
      <c r="BWK5" s="80"/>
      <c r="BWL5" s="80"/>
      <c r="BWM5" s="80"/>
      <c r="BWN5" s="80"/>
      <c r="BWO5" s="80"/>
      <c r="BWP5" s="80"/>
      <c r="BWQ5" s="80"/>
      <c r="BWR5" s="80"/>
      <c r="BWS5" s="80"/>
      <c r="BWT5" s="80"/>
      <c r="BWU5" s="80"/>
      <c r="BWV5" s="80"/>
      <c r="BWW5" s="80"/>
      <c r="BWX5" s="80"/>
      <c r="BWY5" s="80"/>
      <c r="BWZ5" s="80"/>
      <c r="BXA5" s="80"/>
      <c r="BXB5" s="80"/>
      <c r="BXC5" s="80"/>
      <c r="BXD5" s="80"/>
      <c r="BXE5" s="80"/>
      <c r="BXF5" s="80"/>
      <c r="BXG5" s="80"/>
      <c r="BXH5" s="80"/>
      <c r="BXI5" s="80"/>
      <c r="BXJ5" s="80"/>
      <c r="BXK5" s="80"/>
      <c r="BXL5" s="80"/>
      <c r="BXM5" s="80"/>
      <c r="BXN5" s="80"/>
      <c r="BXO5" s="80"/>
      <c r="BXP5" s="80"/>
      <c r="BXQ5" s="80"/>
      <c r="BXR5" s="80"/>
      <c r="BXS5" s="80"/>
      <c r="BXT5" s="80"/>
      <c r="BXU5" s="80"/>
      <c r="BXV5" s="80"/>
      <c r="BXW5" s="80"/>
      <c r="BXX5" s="80"/>
      <c r="BXY5" s="80"/>
      <c r="BXZ5" s="80"/>
      <c r="BYA5" s="80"/>
      <c r="BYB5" s="80"/>
      <c r="BYC5" s="80"/>
      <c r="BYD5" s="80"/>
      <c r="BYE5" s="80"/>
      <c r="BYF5" s="80"/>
      <c r="BYG5" s="80"/>
      <c r="BYH5" s="80"/>
      <c r="BYI5" s="80"/>
      <c r="BYJ5" s="80"/>
      <c r="BYK5" s="80"/>
      <c r="BYL5" s="80"/>
      <c r="BYM5" s="80"/>
      <c r="BYN5" s="80"/>
      <c r="BYO5" s="80"/>
      <c r="BYP5" s="80"/>
      <c r="BYQ5" s="80"/>
      <c r="BYR5" s="80"/>
      <c r="BYS5" s="80"/>
      <c r="BYT5" s="80"/>
      <c r="BYU5" s="80"/>
      <c r="BYV5" s="80"/>
      <c r="BYW5" s="80"/>
      <c r="BYX5" s="80"/>
      <c r="BYY5" s="80"/>
      <c r="BYZ5" s="80"/>
      <c r="BZA5" s="80"/>
      <c r="BZB5" s="80"/>
      <c r="BZC5" s="80"/>
      <c r="BZD5" s="80"/>
      <c r="BZE5" s="80"/>
      <c r="BZF5" s="80"/>
      <c r="BZG5" s="80"/>
      <c r="BZH5" s="80"/>
      <c r="BZI5" s="80"/>
      <c r="BZJ5" s="80"/>
      <c r="BZK5" s="80"/>
      <c r="BZL5" s="80"/>
      <c r="BZM5" s="80"/>
      <c r="BZN5" s="80"/>
      <c r="BZO5" s="80"/>
      <c r="BZP5" s="80"/>
      <c r="BZQ5" s="80"/>
      <c r="BZR5" s="80"/>
      <c r="BZS5" s="80"/>
      <c r="BZT5" s="80"/>
      <c r="BZU5" s="80"/>
      <c r="BZV5" s="80"/>
      <c r="BZW5" s="80"/>
      <c r="BZX5" s="80"/>
      <c r="BZY5" s="80"/>
      <c r="BZZ5" s="80"/>
      <c r="CAA5" s="80"/>
      <c r="CAB5" s="80"/>
      <c r="CAC5" s="80"/>
      <c r="CAD5" s="80"/>
      <c r="CAE5" s="80"/>
      <c r="CAF5" s="80"/>
      <c r="CAG5" s="80"/>
      <c r="CAH5" s="80"/>
      <c r="CAI5" s="80"/>
      <c r="CAJ5" s="80"/>
      <c r="CAK5" s="80"/>
      <c r="CAL5" s="80"/>
      <c r="CAM5" s="80"/>
      <c r="CAN5" s="80"/>
      <c r="CAO5" s="80"/>
      <c r="CAP5" s="80"/>
      <c r="CAQ5" s="80"/>
      <c r="CAR5" s="80"/>
      <c r="CAS5" s="80"/>
      <c r="CAT5" s="80"/>
      <c r="CAU5" s="80"/>
      <c r="CAV5" s="80"/>
      <c r="CAW5" s="80"/>
      <c r="CAX5" s="80"/>
      <c r="CAY5" s="80"/>
      <c r="CAZ5" s="80"/>
      <c r="CBA5" s="80"/>
      <c r="CBB5" s="80"/>
      <c r="CBC5" s="80"/>
      <c r="CBD5" s="80"/>
      <c r="CBE5" s="80"/>
      <c r="CBF5" s="80"/>
      <c r="CBG5" s="80"/>
      <c r="CBH5" s="80"/>
      <c r="CBI5" s="80"/>
      <c r="CBJ5" s="80"/>
      <c r="CBK5" s="80"/>
      <c r="CBL5" s="80"/>
      <c r="CBM5" s="80"/>
      <c r="CBN5" s="80"/>
      <c r="CBO5" s="80"/>
      <c r="CBP5" s="80"/>
      <c r="CBQ5" s="80"/>
      <c r="CBR5" s="80"/>
      <c r="CBS5" s="80"/>
      <c r="CBT5" s="80"/>
      <c r="CBU5" s="80"/>
      <c r="CBV5" s="80"/>
      <c r="CBW5" s="80"/>
      <c r="CBX5" s="80"/>
      <c r="CBY5" s="80"/>
      <c r="CBZ5" s="80"/>
      <c r="CCA5" s="80"/>
      <c r="CCB5" s="80"/>
      <c r="CCC5" s="80"/>
      <c r="CCD5" s="80"/>
      <c r="CCE5" s="80"/>
      <c r="CCF5" s="80"/>
      <c r="CCG5" s="80"/>
      <c r="CCH5" s="80"/>
      <c r="CCI5" s="80"/>
      <c r="CCJ5" s="80"/>
      <c r="CCK5" s="80"/>
      <c r="CCL5" s="80"/>
      <c r="CCM5" s="80"/>
      <c r="CCN5" s="80"/>
      <c r="CCO5" s="80"/>
      <c r="CCP5" s="80"/>
      <c r="CCQ5" s="80"/>
      <c r="CCR5" s="80"/>
      <c r="CCS5" s="80"/>
      <c r="CCT5" s="80"/>
      <c r="CCU5" s="80"/>
      <c r="CCV5" s="80"/>
      <c r="CCW5" s="80"/>
      <c r="CCX5" s="80"/>
      <c r="CCY5" s="80"/>
      <c r="CCZ5" s="80"/>
      <c r="CDA5" s="80"/>
      <c r="CDB5" s="80"/>
      <c r="CDC5" s="80"/>
      <c r="CDD5" s="80"/>
      <c r="CDE5" s="80"/>
      <c r="CDF5" s="80"/>
      <c r="CDG5" s="80"/>
      <c r="CDH5" s="80"/>
      <c r="CDI5" s="80"/>
      <c r="CDJ5" s="80"/>
      <c r="CDK5" s="80"/>
      <c r="CDL5" s="80"/>
      <c r="CDM5" s="80"/>
      <c r="CDN5" s="80"/>
      <c r="CDO5" s="80"/>
      <c r="CDP5" s="80"/>
      <c r="CDQ5" s="80"/>
      <c r="CDR5" s="80"/>
      <c r="CDS5" s="80"/>
      <c r="CDT5" s="80"/>
      <c r="CDU5" s="80"/>
      <c r="CDV5" s="80"/>
      <c r="CDW5" s="80"/>
      <c r="CDX5" s="80"/>
      <c r="CDY5" s="80"/>
      <c r="CDZ5" s="80"/>
      <c r="CEA5" s="80"/>
      <c r="CEB5" s="80"/>
      <c r="CEC5" s="80"/>
      <c r="CED5" s="80"/>
      <c r="CEE5" s="80"/>
      <c r="CEF5" s="80"/>
      <c r="CEG5" s="80"/>
      <c r="CEH5" s="80"/>
      <c r="CEI5" s="80"/>
      <c r="CEJ5" s="80"/>
      <c r="CEK5" s="80"/>
      <c r="CEL5" s="80"/>
      <c r="CEM5" s="80"/>
      <c r="CEN5" s="80"/>
      <c r="CEO5" s="80"/>
      <c r="CEP5" s="80"/>
      <c r="CEQ5" s="80"/>
      <c r="CER5" s="80"/>
      <c r="CES5" s="80"/>
      <c r="CET5" s="80"/>
      <c r="CEU5" s="80"/>
      <c r="CEV5" s="80"/>
      <c r="CEW5" s="80"/>
      <c r="CEX5" s="80"/>
      <c r="CEY5" s="80"/>
      <c r="CEZ5" s="80"/>
      <c r="CFA5" s="80"/>
      <c r="CFB5" s="80"/>
      <c r="CFC5" s="80"/>
      <c r="CFD5" s="80"/>
      <c r="CFE5" s="80"/>
      <c r="CFF5" s="80"/>
      <c r="CFG5" s="80"/>
      <c r="CFH5" s="80"/>
      <c r="CFI5" s="80"/>
      <c r="CFJ5" s="80"/>
      <c r="CFK5" s="80"/>
      <c r="CFL5" s="80"/>
      <c r="CFM5" s="80"/>
      <c r="CFN5" s="80"/>
      <c r="CFO5" s="80"/>
      <c r="CFP5" s="80"/>
      <c r="CFQ5" s="80"/>
      <c r="CFR5" s="80"/>
      <c r="CFS5" s="80"/>
      <c r="CFT5" s="80"/>
      <c r="CFU5" s="80"/>
      <c r="CFV5" s="80"/>
      <c r="CFW5" s="80"/>
      <c r="CFX5" s="80"/>
      <c r="CFY5" s="80"/>
      <c r="CFZ5" s="80"/>
      <c r="CGA5" s="80"/>
      <c r="CGB5" s="80"/>
      <c r="CGC5" s="80"/>
      <c r="CGD5" s="80"/>
      <c r="CGE5" s="80"/>
      <c r="CGF5" s="80"/>
      <c r="CGG5" s="80"/>
      <c r="CGH5" s="80"/>
      <c r="CGI5" s="80"/>
      <c r="CGJ5" s="80"/>
      <c r="CGK5" s="80"/>
      <c r="CGL5" s="80"/>
      <c r="CGM5" s="80"/>
      <c r="CGN5" s="80"/>
      <c r="CGO5" s="80"/>
      <c r="CGP5" s="80"/>
      <c r="CGQ5" s="80"/>
      <c r="CGR5" s="80"/>
      <c r="CGS5" s="80"/>
      <c r="CGT5" s="80"/>
      <c r="CGU5" s="80"/>
      <c r="CGV5" s="80"/>
      <c r="CGW5" s="80"/>
      <c r="CGX5" s="80"/>
      <c r="CGY5" s="80"/>
      <c r="CGZ5" s="80"/>
      <c r="CHA5" s="80"/>
      <c r="CHB5" s="80"/>
      <c r="CHC5" s="80"/>
      <c r="CHD5" s="80"/>
      <c r="CHE5" s="80"/>
      <c r="CHF5" s="80"/>
      <c r="CHG5" s="80"/>
      <c r="CHH5" s="80"/>
      <c r="CHI5" s="80"/>
      <c r="CHJ5" s="80"/>
      <c r="CHK5" s="80"/>
      <c r="CHL5" s="80"/>
      <c r="CHM5" s="80"/>
      <c r="CHN5" s="80"/>
      <c r="CHO5" s="80"/>
      <c r="CHP5" s="80"/>
      <c r="CHQ5" s="80"/>
      <c r="CHR5" s="80"/>
      <c r="CHS5" s="80"/>
      <c r="CHT5" s="80"/>
      <c r="CHU5" s="80"/>
      <c r="CHV5" s="80"/>
      <c r="CHW5" s="80"/>
      <c r="CHX5" s="80"/>
      <c r="CHY5" s="80"/>
      <c r="CHZ5" s="80"/>
      <c r="CIA5" s="80"/>
      <c r="CIB5" s="80"/>
      <c r="CIC5" s="80"/>
      <c r="CID5" s="80"/>
      <c r="CIE5" s="80"/>
      <c r="CIF5" s="80"/>
      <c r="CIG5" s="80"/>
      <c r="CIH5" s="80"/>
      <c r="CII5" s="80"/>
      <c r="CIJ5" s="80"/>
      <c r="CIK5" s="80"/>
      <c r="CIL5" s="80"/>
      <c r="CIM5" s="80"/>
      <c r="CIN5" s="80"/>
      <c r="CIO5" s="80"/>
      <c r="CIP5" s="80"/>
      <c r="CIQ5" s="80"/>
      <c r="CIR5" s="80"/>
      <c r="CIS5" s="80"/>
      <c r="CIT5" s="80"/>
      <c r="CIU5" s="80"/>
      <c r="CIV5" s="80"/>
      <c r="CIW5" s="80"/>
      <c r="CIX5" s="80"/>
      <c r="CIY5" s="80"/>
      <c r="CIZ5" s="80"/>
      <c r="CJA5" s="80"/>
      <c r="CJB5" s="80"/>
      <c r="CJC5" s="80"/>
      <c r="CJD5" s="80"/>
      <c r="CJE5" s="80"/>
      <c r="CJF5" s="80"/>
      <c r="CJG5" s="80"/>
      <c r="CJH5" s="80"/>
      <c r="CJI5" s="80"/>
      <c r="CJJ5" s="80"/>
      <c r="CJK5" s="80"/>
      <c r="CJL5" s="80"/>
      <c r="CJM5" s="80"/>
      <c r="CJN5" s="80"/>
      <c r="CJO5" s="80"/>
      <c r="CJP5" s="80"/>
      <c r="CJQ5" s="80"/>
      <c r="CJR5" s="80"/>
      <c r="CJS5" s="80"/>
      <c r="CJT5" s="80"/>
      <c r="CJU5" s="80"/>
      <c r="CJV5" s="80"/>
      <c r="CJW5" s="80"/>
      <c r="CJX5" s="80"/>
      <c r="CJY5" s="80"/>
      <c r="CJZ5" s="80"/>
      <c r="CKA5" s="80"/>
      <c r="CKB5" s="80"/>
      <c r="CKC5" s="80"/>
      <c r="CKD5" s="80"/>
      <c r="CKE5" s="80"/>
      <c r="CKF5" s="80"/>
      <c r="CKG5" s="80"/>
      <c r="CKH5" s="80"/>
      <c r="CKI5" s="80"/>
      <c r="CKJ5" s="80"/>
      <c r="CKK5" s="80"/>
      <c r="CKL5" s="80"/>
      <c r="CKM5" s="80"/>
      <c r="CKN5" s="80"/>
      <c r="CKO5" s="80"/>
      <c r="CKP5" s="80"/>
      <c r="CKQ5" s="80"/>
      <c r="CKR5" s="80"/>
      <c r="CKS5" s="80"/>
      <c r="CKT5" s="80"/>
      <c r="CKU5" s="80"/>
      <c r="CKV5" s="80"/>
      <c r="CKW5" s="80"/>
      <c r="CKX5" s="80"/>
      <c r="CKY5" s="80"/>
      <c r="CKZ5" s="80"/>
      <c r="CLA5" s="80"/>
      <c r="CLB5" s="80"/>
      <c r="CLC5" s="80"/>
      <c r="CLD5" s="80"/>
      <c r="CLE5" s="80"/>
      <c r="CLF5" s="80"/>
      <c r="CLG5" s="80"/>
      <c r="CLH5" s="80"/>
      <c r="CLI5" s="80"/>
      <c r="CLJ5" s="80"/>
      <c r="CLK5" s="80"/>
      <c r="CLL5" s="80"/>
      <c r="CLM5" s="80"/>
      <c r="CLN5" s="80"/>
      <c r="CLO5" s="80"/>
      <c r="CLP5" s="80"/>
      <c r="CLQ5" s="80"/>
      <c r="CLR5" s="80"/>
      <c r="CLS5" s="80"/>
      <c r="CLT5" s="80"/>
      <c r="CLU5" s="80"/>
      <c r="CLV5" s="80"/>
      <c r="CLW5" s="80"/>
      <c r="CLX5" s="80"/>
      <c r="CLY5" s="80"/>
      <c r="CLZ5" s="80"/>
      <c r="CMA5" s="80"/>
      <c r="CMB5" s="80"/>
      <c r="CMC5" s="80"/>
      <c r="CMD5" s="80"/>
      <c r="CME5" s="80"/>
      <c r="CMF5" s="80"/>
      <c r="CMG5" s="80"/>
      <c r="CMH5" s="80"/>
      <c r="CMI5" s="80"/>
      <c r="CMJ5" s="80"/>
      <c r="CMK5" s="80"/>
      <c r="CML5" s="80"/>
      <c r="CMM5" s="80"/>
      <c r="CMN5" s="80"/>
      <c r="CMO5" s="80"/>
      <c r="CMP5" s="80"/>
      <c r="CMQ5" s="80"/>
      <c r="CMR5" s="80"/>
      <c r="CMS5" s="80"/>
      <c r="CMT5" s="80"/>
      <c r="CMU5" s="80"/>
      <c r="CMV5" s="80"/>
      <c r="CMW5" s="80"/>
      <c r="CMX5" s="80"/>
      <c r="CMY5" s="80"/>
      <c r="CMZ5" s="80"/>
      <c r="CNA5" s="80"/>
      <c r="CNB5" s="80"/>
      <c r="CNC5" s="80"/>
      <c r="CND5" s="80"/>
      <c r="CNE5" s="80"/>
      <c r="CNF5" s="80"/>
      <c r="CNG5" s="80"/>
      <c r="CNH5" s="80"/>
      <c r="CNI5" s="80"/>
      <c r="CNJ5" s="80"/>
      <c r="CNK5" s="80"/>
      <c r="CNL5" s="80"/>
      <c r="CNM5" s="80"/>
      <c r="CNN5" s="80"/>
      <c r="CNO5" s="80"/>
      <c r="CNP5" s="80"/>
      <c r="CNQ5" s="80"/>
      <c r="CNR5" s="80"/>
      <c r="CNS5" s="80"/>
      <c r="CNT5" s="80"/>
      <c r="CNU5" s="80"/>
      <c r="CNV5" s="80"/>
      <c r="CNW5" s="80"/>
      <c r="CNX5" s="80"/>
      <c r="CNY5" s="80"/>
      <c r="CNZ5" s="80"/>
      <c r="COA5" s="80"/>
      <c r="COB5" s="80"/>
      <c r="COC5" s="80"/>
      <c r="COD5" s="80"/>
      <c r="COE5" s="80"/>
      <c r="COF5" s="80"/>
      <c r="COG5" s="80"/>
      <c r="COH5" s="80"/>
      <c r="COI5" s="80"/>
      <c r="COJ5" s="80"/>
      <c r="COK5" s="80"/>
      <c r="COL5" s="80"/>
      <c r="COM5" s="80"/>
      <c r="CON5" s="80"/>
      <c r="COO5" s="80"/>
      <c r="COP5" s="80"/>
      <c r="COQ5" s="80"/>
      <c r="COR5" s="80"/>
      <c r="COS5" s="80"/>
      <c r="COT5" s="80"/>
      <c r="COU5" s="80"/>
      <c r="COV5" s="80"/>
      <c r="COW5" s="80"/>
      <c r="COX5" s="80"/>
      <c r="COY5" s="80"/>
      <c r="COZ5" s="80"/>
      <c r="CPA5" s="80"/>
      <c r="CPB5" s="80"/>
      <c r="CPC5" s="80"/>
      <c r="CPD5" s="80"/>
      <c r="CPE5" s="80"/>
      <c r="CPF5" s="80"/>
      <c r="CPG5" s="80"/>
      <c r="CPH5" s="80"/>
      <c r="CPI5" s="80"/>
      <c r="CPJ5" s="80"/>
      <c r="CPK5" s="80"/>
      <c r="CPL5" s="80"/>
      <c r="CPM5" s="80"/>
      <c r="CPN5" s="80"/>
      <c r="CPO5" s="80"/>
      <c r="CPP5" s="80"/>
      <c r="CPQ5" s="80"/>
      <c r="CPR5" s="80"/>
      <c r="CPS5" s="80"/>
      <c r="CPT5" s="80"/>
      <c r="CPU5" s="80"/>
      <c r="CPV5" s="80"/>
      <c r="CPW5" s="80"/>
      <c r="CPX5" s="80"/>
      <c r="CPY5" s="80"/>
      <c r="CPZ5" s="80"/>
      <c r="CQA5" s="80"/>
      <c r="CQB5" s="80"/>
      <c r="CQC5" s="80"/>
      <c r="CQD5" s="80"/>
      <c r="CQE5" s="80"/>
      <c r="CQF5" s="80"/>
      <c r="CQG5" s="80"/>
      <c r="CQH5" s="80"/>
      <c r="CQI5" s="80"/>
      <c r="CQJ5" s="80"/>
      <c r="CQK5" s="80"/>
      <c r="CQL5" s="80"/>
      <c r="CQM5" s="80"/>
      <c r="CQN5" s="80"/>
      <c r="CQO5" s="80"/>
      <c r="CQP5" s="80"/>
      <c r="CQQ5" s="80"/>
      <c r="CQR5" s="80"/>
      <c r="CQS5" s="80"/>
      <c r="CQT5" s="80"/>
      <c r="CQU5" s="80"/>
      <c r="CQV5" s="80"/>
      <c r="CQW5" s="80"/>
      <c r="CQX5" s="80"/>
      <c r="CQY5" s="80"/>
      <c r="CQZ5" s="80"/>
      <c r="CRA5" s="80"/>
      <c r="CRB5" s="80"/>
      <c r="CRC5" s="80"/>
      <c r="CRD5" s="80"/>
      <c r="CRE5" s="80"/>
      <c r="CRF5" s="80"/>
      <c r="CRG5" s="80"/>
      <c r="CRH5" s="80"/>
      <c r="CRI5" s="80"/>
      <c r="CRJ5" s="80"/>
      <c r="CRK5" s="80"/>
      <c r="CRL5" s="80"/>
      <c r="CRM5" s="80"/>
      <c r="CRN5" s="80"/>
      <c r="CRO5" s="80"/>
      <c r="CRP5" s="80"/>
      <c r="CRQ5" s="80"/>
      <c r="CRR5" s="80"/>
      <c r="CRS5" s="80"/>
      <c r="CRT5" s="80"/>
      <c r="CRU5" s="80"/>
      <c r="CRV5" s="80"/>
      <c r="CRW5" s="80"/>
      <c r="CRX5" s="80"/>
      <c r="CRY5" s="80"/>
      <c r="CRZ5" s="80"/>
      <c r="CSA5" s="80"/>
      <c r="CSB5" s="80"/>
      <c r="CSC5" s="80"/>
      <c r="CSD5" s="80"/>
      <c r="CSE5" s="80"/>
      <c r="CSF5" s="80"/>
      <c r="CSG5" s="80"/>
      <c r="CSH5" s="80"/>
      <c r="CSI5" s="80"/>
      <c r="CSJ5" s="80"/>
      <c r="CSK5" s="80"/>
      <c r="CSL5" s="80"/>
      <c r="CSM5" s="80"/>
      <c r="CSN5" s="80"/>
      <c r="CSO5" s="80"/>
      <c r="CSP5" s="80"/>
      <c r="CSQ5" s="80"/>
      <c r="CSR5" s="80"/>
      <c r="CSS5" s="80"/>
      <c r="CST5" s="80"/>
      <c r="CSU5" s="80"/>
      <c r="CSV5" s="80"/>
      <c r="CSW5" s="80"/>
      <c r="CSX5" s="80"/>
      <c r="CSY5" s="80"/>
      <c r="CSZ5" s="80"/>
      <c r="CTA5" s="80"/>
      <c r="CTB5" s="80"/>
      <c r="CTC5" s="80"/>
      <c r="CTD5" s="80"/>
      <c r="CTE5" s="80"/>
      <c r="CTF5" s="80"/>
      <c r="CTG5" s="80"/>
      <c r="CTH5" s="80"/>
      <c r="CTI5" s="80"/>
      <c r="CTJ5" s="80"/>
      <c r="CTK5" s="80"/>
      <c r="CTL5" s="80"/>
      <c r="CTM5" s="80"/>
      <c r="CTN5" s="80"/>
      <c r="CTO5" s="80"/>
      <c r="CTP5" s="80"/>
      <c r="CTQ5" s="80"/>
      <c r="CTR5" s="80"/>
      <c r="CTS5" s="80"/>
      <c r="CTT5" s="80"/>
      <c r="CTU5" s="80"/>
      <c r="CTV5" s="80"/>
      <c r="CTW5" s="80"/>
      <c r="CTX5" s="80"/>
      <c r="CTY5" s="80"/>
      <c r="CTZ5" s="80"/>
      <c r="CUA5" s="80"/>
      <c r="CUB5" s="80"/>
      <c r="CUC5" s="80"/>
      <c r="CUD5" s="80"/>
      <c r="CUE5" s="80"/>
      <c r="CUF5" s="80"/>
      <c r="CUG5" s="80"/>
      <c r="CUH5" s="80"/>
      <c r="CUI5" s="80"/>
      <c r="CUJ5" s="80"/>
      <c r="CUK5" s="80"/>
      <c r="CUL5" s="80"/>
      <c r="CUM5" s="80"/>
      <c r="CUN5" s="80"/>
      <c r="CUO5" s="80"/>
      <c r="CUP5" s="80"/>
      <c r="CUQ5" s="80"/>
      <c r="CUR5" s="80"/>
      <c r="CUS5" s="80"/>
      <c r="CUT5" s="80"/>
      <c r="CUU5" s="80"/>
      <c r="CUV5" s="80"/>
      <c r="CUW5" s="80"/>
      <c r="CUX5" s="80"/>
      <c r="CUY5" s="80"/>
      <c r="CUZ5" s="80"/>
      <c r="CVA5" s="80"/>
      <c r="CVB5" s="80"/>
      <c r="CVC5" s="80"/>
      <c r="CVD5" s="80"/>
      <c r="CVE5" s="80"/>
      <c r="CVF5" s="80"/>
      <c r="CVG5" s="80"/>
      <c r="CVH5" s="80"/>
      <c r="CVI5" s="80"/>
      <c r="CVJ5" s="80"/>
      <c r="CVK5" s="80"/>
      <c r="CVL5" s="80"/>
      <c r="CVM5" s="80"/>
      <c r="CVN5" s="80"/>
      <c r="CVO5" s="80"/>
      <c r="CVP5" s="80"/>
      <c r="CVQ5" s="80"/>
      <c r="CVR5" s="80"/>
      <c r="CVS5" s="80"/>
      <c r="CVT5" s="80"/>
      <c r="CVU5" s="80"/>
      <c r="CVV5" s="80"/>
      <c r="CVW5" s="80"/>
      <c r="CVX5" s="80"/>
      <c r="CVY5" s="80"/>
      <c r="CVZ5" s="80"/>
      <c r="CWA5" s="80"/>
      <c r="CWB5" s="80"/>
      <c r="CWC5" s="80"/>
      <c r="CWD5" s="80"/>
      <c r="CWE5" s="80"/>
      <c r="CWF5" s="80"/>
      <c r="CWG5" s="80"/>
      <c r="CWH5" s="80"/>
      <c r="CWI5" s="80"/>
      <c r="CWJ5" s="80"/>
      <c r="CWK5" s="80"/>
      <c r="CWL5" s="80"/>
      <c r="CWM5" s="80"/>
      <c r="CWN5" s="80"/>
      <c r="CWO5" s="80"/>
      <c r="CWP5" s="80"/>
      <c r="CWQ5" s="80"/>
      <c r="CWR5" s="80"/>
      <c r="CWS5" s="80"/>
      <c r="CWT5" s="80"/>
      <c r="CWU5" s="80"/>
      <c r="CWV5" s="80"/>
      <c r="CWW5" s="80"/>
      <c r="CWX5" s="80"/>
      <c r="CWY5" s="80"/>
      <c r="CWZ5" s="80"/>
      <c r="CXA5" s="80"/>
      <c r="CXB5" s="80"/>
      <c r="CXC5" s="80"/>
      <c r="CXD5" s="80"/>
      <c r="CXE5" s="80"/>
      <c r="CXF5" s="80"/>
      <c r="CXG5" s="80"/>
      <c r="CXH5" s="80"/>
      <c r="CXI5" s="80"/>
      <c r="CXJ5" s="80"/>
      <c r="CXK5" s="80"/>
      <c r="CXL5" s="80"/>
      <c r="CXM5" s="80"/>
      <c r="CXN5" s="80"/>
      <c r="CXO5" s="80"/>
      <c r="CXP5" s="80"/>
      <c r="CXQ5" s="80"/>
      <c r="CXR5" s="80"/>
      <c r="CXS5" s="80"/>
      <c r="CXT5" s="80"/>
      <c r="CXU5" s="80"/>
      <c r="CXV5" s="80"/>
      <c r="CXW5" s="80"/>
      <c r="CXX5" s="80"/>
      <c r="CXY5" s="80"/>
      <c r="CXZ5" s="80"/>
      <c r="CYA5" s="80"/>
      <c r="CYB5" s="80"/>
      <c r="CYC5" s="80"/>
      <c r="CYD5" s="80"/>
      <c r="CYE5" s="80"/>
      <c r="CYF5" s="80"/>
      <c r="CYG5" s="80"/>
      <c r="CYH5" s="80"/>
      <c r="CYI5" s="80"/>
      <c r="CYJ5" s="80"/>
      <c r="CYK5" s="80"/>
      <c r="CYL5" s="80"/>
      <c r="CYM5" s="80"/>
      <c r="CYN5" s="80"/>
      <c r="CYO5" s="80"/>
      <c r="CYP5" s="80"/>
      <c r="CYQ5" s="80"/>
      <c r="CYR5" s="80"/>
      <c r="CYS5" s="80"/>
      <c r="CYT5" s="80"/>
      <c r="CYU5" s="80"/>
      <c r="CYV5" s="80"/>
      <c r="CYW5" s="80"/>
      <c r="CYX5" s="80"/>
      <c r="CYY5" s="80"/>
      <c r="CYZ5" s="80"/>
      <c r="CZA5" s="80"/>
      <c r="CZB5" s="80"/>
      <c r="CZC5" s="80"/>
      <c r="CZD5" s="80"/>
      <c r="CZE5" s="80"/>
      <c r="CZF5" s="80"/>
      <c r="CZG5" s="80"/>
      <c r="CZH5" s="80"/>
      <c r="CZI5" s="80"/>
      <c r="CZJ5" s="80"/>
      <c r="CZK5" s="80"/>
      <c r="CZL5" s="80"/>
      <c r="CZM5" s="80"/>
      <c r="CZN5" s="80"/>
      <c r="CZO5" s="80"/>
      <c r="CZP5" s="80"/>
      <c r="CZQ5" s="80"/>
      <c r="CZR5" s="80"/>
      <c r="CZS5" s="80"/>
      <c r="CZT5" s="80"/>
      <c r="CZU5" s="80"/>
      <c r="CZV5" s="80"/>
      <c r="CZW5" s="80"/>
      <c r="CZX5" s="80"/>
      <c r="CZY5" s="80"/>
      <c r="CZZ5" s="80"/>
      <c r="DAA5" s="80"/>
      <c r="DAB5" s="80"/>
      <c r="DAC5" s="80"/>
      <c r="DAD5" s="80"/>
      <c r="DAE5" s="80"/>
      <c r="DAF5" s="80"/>
      <c r="DAG5" s="80"/>
      <c r="DAH5" s="80"/>
      <c r="DAI5" s="80"/>
      <c r="DAJ5" s="80"/>
      <c r="DAK5" s="80"/>
      <c r="DAL5" s="80"/>
      <c r="DAM5" s="80"/>
      <c r="DAN5" s="80"/>
      <c r="DAO5" s="80"/>
      <c r="DAP5" s="80"/>
      <c r="DAQ5" s="80"/>
      <c r="DAR5" s="80"/>
      <c r="DAS5" s="80"/>
      <c r="DAT5" s="80"/>
      <c r="DAU5" s="80"/>
      <c r="DAV5" s="80"/>
      <c r="DAW5" s="80"/>
      <c r="DAX5" s="80"/>
      <c r="DAY5" s="80"/>
      <c r="DAZ5" s="80"/>
      <c r="DBA5" s="80"/>
      <c r="DBB5" s="80"/>
      <c r="DBC5" s="80"/>
      <c r="DBD5" s="80"/>
      <c r="DBE5" s="80"/>
      <c r="DBF5" s="80"/>
      <c r="DBG5" s="80"/>
      <c r="DBH5" s="80"/>
      <c r="DBI5" s="80"/>
      <c r="DBJ5" s="80"/>
      <c r="DBK5" s="80"/>
      <c r="DBL5" s="80"/>
      <c r="DBM5" s="80"/>
      <c r="DBN5" s="80"/>
      <c r="DBO5" s="80"/>
      <c r="DBP5" s="80"/>
      <c r="DBQ5" s="80"/>
      <c r="DBR5" s="80"/>
      <c r="DBS5" s="80"/>
      <c r="DBT5" s="80"/>
      <c r="DBU5" s="80"/>
      <c r="DBV5" s="80"/>
      <c r="DBW5" s="80"/>
      <c r="DBX5" s="80"/>
      <c r="DBY5" s="80"/>
      <c r="DBZ5" s="80"/>
      <c r="DCA5" s="80"/>
      <c r="DCB5" s="80"/>
      <c r="DCC5" s="80"/>
      <c r="DCD5" s="80"/>
      <c r="DCE5" s="80"/>
      <c r="DCF5" s="80"/>
      <c r="DCG5" s="80"/>
      <c r="DCH5" s="80"/>
      <c r="DCI5" s="80"/>
      <c r="DCJ5" s="80"/>
      <c r="DCK5" s="80"/>
      <c r="DCL5" s="80"/>
      <c r="DCM5" s="80"/>
      <c r="DCN5" s="80"/>
      <c r="DCO5" s="80"/>
      <c r="DCP5" s="80"/>
      <c r="DCQ5" s="80"/>
      <c r="DCR5" s="80"/>
      <c r="DCS5" s="80"/>
      <c r="DCT5" s="80"/>
      <c r="DCU5" s="80"/>
      <c r="DCV5" s="80"/>
      <c r="DCW5" s="80"/>
      <c r="DCX5" s="80"/>
      <c r="DCY5" s="80"/>
      <c r="DCZ5" s="80"/>
      <c r="DDA5" s="80"/>
      <c r="DDB5" s="80"/>
      <c r="DDC5" s="80"/>
      <c r="DDD5" s="80"/>
      <c r="DDE5" s="80"/>
      <c r="DDF5" s="80"/>
      <c r="DDG5" s="80"/>
      <c r="DDH5" s="80"/>
      <c r="DDI5" s="80"/>
      <c r="DDJ5" s="80"/>
      <c r="DDK5" s="80"/>
      <c r="DDL5" s="80"/>
      <c r="DDM5" s="80"/>
      <c r="DDN5" s="80"/>
      <c r="DDO5" s="80"/>
      <c r="DDP5" s="80"/>
      <c r="DDQ5" s="80"/>
      <c r="DDR5" s="80"/>
      <c r="DDS5" s="80"/>
      <c r="DDT5" s="80"/>
      <c r="DDU5" s="80"/>
      <c r="DDV5" s="80"/>
      <c r="DDW5" s="80"/>
      <c r="DDX5" s="80"/>
      <c r="DDY5" s="80"/>
      <c r="DDZ5" s="80"/>
      <c r="DEA5" s="80"/>
      <c r="DEB5" s="80"/>
      <c r="DEC5" s="80"/>
      <c r="DED5" s="80"/>
      <c r="DEE5" s="80"/>
      <c r="DEF5" s="80"/>
      <c r="DEG5" s="80"/>
      <c r="DEH5" s="80"/>
      <c r="DEI5" s="80"/>
      <c r="DEJ5" s="80"/>
      <c r="DEK5" s="80"/>
      <c r="DEL5" s="80"/>
      <c r="DEM5" s="80"/>
      <c r="DEN5" s="80"/>
      <c r="DEO5" s="80"/>
      <c r="DEP5" s="80"/>
      <c r="DEQ5" s="80"/>
      <c r="DER5" s="80"/>
      <c r="DES5" s="80"/>
      <c r="DET5" s="80"/>
      <c r="DEU5" s="80"/>
      <c r="DEV5" s="80"/>
      <c r="DEW5" s="80"/>
      <c r="DEX5" s="80"/>
      <c r="DEY5" s="80"/>
      <c r="DEZ5" s="80"/>
      <c r="DFA5" s="80"/>
      <c r="DFB5" s="80"/>
      <c r="DFC5" s="80"/>
      <c r="DFD5" s="80"/>
      <c r="DFE5" s="80"/>
      <c r="DFF5" s="80"/>
      <c r="DFG5" s="80"/>
      <c r="DFH5" s="80"/>
      <c r="DFI5" s="80"/>
      <c r="DFJ5" s="80"/>
      <c r="DFK5" s="80"/>
      <c r="DFL5" s="80"/>
      <c r="DFM5" s="80"/>
      <c r="DFN5" s="80"/>
      <c r="DFO5" s="80"/>
      <c r="DFP5" s="80"/>
      <c r="DFQ5" s="80"/>
      <c r="DFR5" s="80"/>
      <c r="DFS5" s="80"/>
      <c r="DFT5" s="80"/>
      <c r="DFU5" s="80"/>
      <c r="DFV5" s="80"/>
      <c r="DFW5" s="80"/>
      <c r="DFX5" s="80"/>
      <c r="DFY5" s="80"/>
      <c r="DFZ5" s="80"/>
      <c r="DGA5" s="80"/>
      <c r="DGB5" s="80"/>
      <c r="DGC5" s="80"/>
      <c r="DGD5" s="80"/>
      <c r="DGE5" s="80"/>
      <c r="DGF5" s="80"/>
      <c r="DGG5" s="80"/>
      <c r="DGH5" s="80"/>
      <c r="DGI5" s="80"/>
      <c r="DGJ5" s="80"/>
      <c r="DGK5" s="80"/>
      <c r="DGL5" s="80"/>
      <c r="DGM5" s="80"/>
      <c r="DGN5" s="80"/>
      <c r="DGO5" s="80"/>
      <c r="DGP5" s="80"/>
      <c r="DGQ5" s="80"/>
      <c r="DGR5" s="80"/>
      <c r="DGS5" s="80"/>
      <c r="DGT5" s="80"/>
      <c r="DGU5" s="80"/>
      <c r="DGV5" s="80"/>
      <c r="DGW5" s="80"/>
      <c r="DGX5" s="80"/>
      <c r="DGY5" s="80"/>
      <c r="DGZ5" s="80"/>
      <c r="DHA5" s="80"/>
      <c r="DHB5" s="80"/>
      <c r="DHC5" s="80"/>
      <c r="DHD5" s="80"/>
      <c r="DHE5" s="80"/>
      <c r="DHF5" s="80"/>
      <c r="DHG5" s="80"/>
      <c r="DHH5" s="80"/>
      <c r="DHI5" s="80"/>
      <c r="DHJ5" s="80"/>
      <c r="DHK5" s="80"/>
      <c r="DHL5" s="80"/>
      <c r="DHM5" s="80"/>
      <c r="DHN5" s="80"/>
      <c r="DHO5" s="80"/>
      <c r="DHP5" s="80"/>
      <c r="DHQ5" s="80"/>
      <c r="DHR5" s="80"/>
      <c r="DHS5" s="80"/>
      <c r="DHT5" s="80"/>
      <c r="DHU5" s="80"/>
      <c r="DHV5" s="80"/>
      <c r="DHW5" s="80"/>
      <c r="DHX5" s="80"/>
      <c r="DHY5" s="80"/>
      <c r="DHZ5" s="80"/>
      <c r="DIA5" s="80"/>
      <c r="DIB5" s="80"/>
      <c r="DIC5" s="80"/>
      <c r="DID5" s="80"/>
      <c r="DIE5" s="80"/>
      <c r="DIF5" s="80"/>
      <c r="DIG5" s="80"/>
      <c r="DIH5" s="80"/>
      <c r="DII5" s="80"/>
      <c r="DIJ5" s="80"/>
      <c r="DIK5" s="80"/>
      <c r="DIL5" s="80"/>
      <c r="DIM5" s="80"/>
      <c r="DIN5" s="80"/>
      <c r="DIO5" s="80"/>
      <c r="DIP5" s="80"/>
      <c r="DIQ5" s="80"/>
      <c r="DIR5" s="80"/>
      <c r="DIS5" s="80"/>
      <c r="DIT5" s="80"/>
      <c r="DIU5" s="80"/>
      <c r="DIV5" s="80"/>
      <c r="DIW5" s="80"/>
      <c r="DIX5" s="80"/>
      <c r="DIY5" s="80"/>
      <c r="DIZ5" s="80"/>
      <c r="DJA5" s="80"/>
      <c r="DJB5" s="80"/>
      <c r="DJC5" s="80"/>
      <c r="DJD5" s="80"/>
      <c r="DJE5" s="80"/>
      <c r="DJF5" s="80"/>
      <c r="DJG5" s="80"/>
      <c r="DJH5" s="80"/>
      <c r="DJI5" s="80"/>
      <c r="DJJ5" s="80"/>
      <c r="DJK5" s="80"/>
      <c r="DJL5" s="80"/>
      <c r="DJM5" s="80"/>
      <c r="DJN5" s="80"/>
      <c r="DJO5" s="80"/>
      <c r="DJP5" s="80"/>
      <c r="DJQ5" s="80"/>
      <c r="DJR5" s="80"/>
      <c r="DJS5" s="80"/>
      <c r="DJT5" s="80"/>
      <c r="DJU5" s="80"/>
      <c r="DJV5" s="80"/>
      <c r="DJW5" s="80"/>
      <c r="DJX5" s="80"/>
      <c r="DJY5" s="80"/>
      <c r="DJZ5" s="80"/>
      <c r="DKA5" s="80"/>
      <c r="DKB5" s="80"/>
      <c r="DKC5" s="80"/>
      <c r="DKD5" s="80"/>
      <c r="DKE5" s="80"/>
      <c r="DKF5" s="80"/>
      <c r="DKG5" s="80"/>
      <c r="DKH5" s="80"/>
      <c r="DKI5" s="80"/>
      <c r="DKJ5" s="80"/>
      <c r="DKK5" s="80"/>
      <c r="DKL5" s="80"/>
      <c r="DKM5" s="80"/>
      <c r="DKN5" s="80"/>
      <c r="DKO5" s="80"/>
      <c r="DKP5" s="80"/>
      <c r="DKQ5" s="80"/>
      <c r="DKR5" s="80"/>
      <c r="DKS5" s="80"/>
      <c r="DKT5" s="80"/>
      <c r="DKU5" s="80"/>
      <c r="DKV5" s="80"/>
      <c r="DKW5" s="80"/>
      <c r="DKX5" s="80"/>
      <c r="DKY5" s="80"/>
      <c r="DKZ5" s="80"/>
      <c r="DLA5" s="80"/>
      <c r="DLB5" s="80"/>
      <c r="DLC5" s="80"/>
      <c r="DLD5" s="80"/>
      <c r="DLE5" s="80"/>
      <c r="DLF5" s="80"/>
      <c r="DLG5" s="80"/>
      <c r="DLH5" s="80"/>
      <c r="DLI5" s="80"/>
      <c r="DLJ5" s="80"/>
      <c r="DLK5" s="80"/>
      <c r="DLL5" s="80"/>
      <c r="DLM5" s="80"/>
      <c r="DLN5" s="80"/>
      <c r="DLO5" s="80"/>
      <c r="DLP5" s="80"/>
      <c r="DLQ5" s="80"/>
      <c r="DLR5" s="80"/>
      <c r="DLS5" s="80"/>
      <c r="DLT5" s="80"/>
      <c r="DLU5" s="80"/>
      <c r="DLV5" s="80"/>
      <c r="DLW5" s="80"/>
      <c r="DLX5" s="80"/>
      <c r="DLY5" s="80"/>
      <c r="DLZ5" s="80"/>
      <c r="DMA5" s="80"/>
      <c r="DMB5" s="80"/>
      <c r="DMC5" s="80"/>
      <c r="DMD5" s="80"/>
      <c r="DME5" s="80"/>
      <c r="DMF5" s="80"/>
      <c r="DMG5" s="80"/>
      <c r="DMH5" s="80"/>
      <c r="DMI5" s="80"/>
      <c r="DMJ5" s="80"/>
      <c r="DMK5" s="80"/>
      <c r="DML5" s="80"/>
      <c r="DMM5" s="80"/>
      <c r="DMN5" s="80"/>
      <c r="DMO5" s="80"/>
      <c r="DMP5" s="80"/>
      <c r="DMQ5" s="80"/>
      <c r="DMR5" s="80"/>
      <c r="DMS5" s="80"/>
      <c r="DMT5" s="80"/>
      <c r="DMU5" s="80"/>
      <c r="DMV5" s="80"/>
      <c r="DMW5" s="80"/>
      <c r="DMX5" s="80"/>
      <c r="DMY5" s="80"/>
      <c r="DMZ5" s="80"/>
      <c r="DNA5" s="80"/>
      <c r="DNB5" s="80"/>
      <c r="DNC5" s="80"/>
      <c r="DND5" s="80"/>
      <c r="DNE5" s="80"/>
      <c r="DNF5" s="80"/>
      <c r="DNG5" s="80"/>
      <c r="DNH5" s="80"/>
      <c r="DNI5" s="80"/>
      <c r="DNJ5" s="80"/>
      <c r="DNK5" s="80"/>
      <c r="DNL5" s="80"/>
      <c r="DNM5" s="80"/>
      <c r="DNN5" s="80"/>
      <c r="DNO5" s="80"/>
      <c r="DNP5" s="80"/>
      <c r="DNQ5" s="80"/>
      <c r="DNR5" s="80"/>
      <c r="DNS5" s="80"/>
      <c r="DNT5" s="80"/>
      <c r="DNU5" s="80"/>
      <c r="DNV5" s="80"/>
      <c r="DNW5" s="80"/>
      <c r="DNX5" s="80"/>
      <c r="DNY5" s="80"/>
      <c r="DNZ5" s="80"/>
      <c r="DOA5" s="80"/>
      <c r="DOB5" s="80"/>
      <c r="DOC5" s="80"/>
      <c r="DOD5" s="80"/>
      <c r="DOE5" s="80"/>
      <c r="DOF5" s="80"/>
      <c r="DOG5" s="80"/>
      <c r="DOH5" s="80"/>
      <c r="DOI5" s="80"/>
      <c r="DOJ5" s="80"/>
      <c r="DOK5" s="80"/>
      <c r="DOL5" s="80"/>
      <c r="DOM5" s="80"/>
      <c r="DON5" s="80"/>
      <c r="DOO5" s="80"/>
      <c r="DOP5" s="80"/>
      <c r="DOQ5" s="80"/>
      <c r="DOR5" s="80"/>
      <c r="DOS5" s="80"/>
      <c r="DOT5" s="80"/>
      <c r="DOU5" s="80"/>
      <c r="DOV5" s="80"/>
      <c r="DOW5" s="80"/>
      <c r="DOX5" s="80"/>
      <c r="DOY5" s="80"/>
      <c r="DOZ5" s="80"/>
      <c r="DPA5" s="80"/>
      <c r="DPB5" s="80"/>
      <c r="DPC5" s="80"/>
      <c r="DPD5" s="80"/>
      <c r="DPE5" s="80"/>
      <c r="DPF5" s="80"/>
      <c r="DPG5" s="80"/>
      <c r="DPH5" s="80"/>
      <c r="DPI5" s="80"/>
      <c r="DPJ5" s="80"/>
      <c r="DPK5" s="80"/>
      <c r="DPL5" s="80"/>
      <c r="DPM5" s="80"/>
      <c r="DPN5" s="80"/>
      <c r="DPO5" s="80"/>
      <c r="DPP5" s="80"/>
      <c r="DPQ5" s="80"/>
      <c r="DPR5" s="80"/>
      <c r="DPS5" s="80"/>
      <c r="DPT5" s="80"/>
      <c r="DPU5" s="80"/>
      <c r="DPV5" s="80"/>
      <c r="DPW5" s="80"/>
      <c r="DPX5" s="80"/>
      <c r="DPY5" s="80"/>
      <c r="DPZ5" s="80"/>
      <c r="DQA5" s="80"/>
      <c r="DQB5" s="80"/>
      <c r="DQC5" s="80"/>
      <c r="DQD5" s="80"/>
      <c r="DQE5" s="80"/>
      <c r="DQF5" s="80"/>
      <c r="DQG5" s="80"/>
      <c r="DQH5" s="80"/>
      <c r="DQI5" s="80"/>
      <c r="DQJ5" s="80"/>
      <c r="DQK5" s="80"/>
      <c r="DQL5" s="80"/>
      <c r="DQM5" s="80"/>
      <c r="DQN5" s="80"/>
      <c r="DQO5" s="80"/>
      <c r="DQP5" s="80"/>
      <c r="DQQ5" s="80"/>
      <c r="DQR5" s="80"/>
      <c r="DQS5" s="80"/>
      <c r="DQT5" s="80"/>
      <c r="DQU5" s="80"/>
      <c r="DQV5" s="80"/>
      <c r="DQW5" s="80"/>
      <c r="DQX5" s="80"/>
      <c r="DQY5" s="80"/>
      <c r="DQZ5" s="80"/>
      <c r="DRA5" s="80"/>
      <c r="DRB5" s="80"/>
      <c r="DRC5" s="80"/>
      <c r="DRD5" s="80"/>
      <c r="DRE5" s="80"/>
      <c r="DRF5" s="80"/>
      <c r="DRG5" s="80"/>
      <c r="DRH5" s="80"/>
      <c r="DRI5" s="80"/>
      <c r="DRJ5" s="80"/>
      <c r="DRK5" s="80"/>
      <c r="DRL5" s="80"/>
      <c r="DRM5" s="80"/>
      <c r="DRN5" s="80"/>
      <c r="DRO5" s="80"/>
      <c r="DRP5" s="80"/>
      <c r="DRQ5" s="80"/>
      <c r="DRR5" s="80"/>
      <c r="DRS5" s="80"/>
      <c r="DRT5" s="80"/>
      <c r="DRU5" s="80"/>
      <c r="DRV5" s="80"/>
      <c r="DRW5" s="80"/>
      <c r="DRX5" s="80"/>
      <c r="DRY5" s="80"/>
      <c r="DRZ5" s="80"/>
      <c r="DSA5" s="80"/>
      <c r="DSB5" s="80"/>
      <c r="DSC5" s="80"/>
      <c r="DSD5" s="80"/>
      <c r="DSE5" s="80"/>
      <c r="DSF5" s="80"/>
      <c r="DSG5" s="80"/>
      <c r="DSH5" s="80"/>
      <c r="DSI5" s="80"/>
      <c r="DSJ5" s="80"/>
      <c r="DSK5" s="80"/>
      <c r="DSL5" s="80"/>
      <c r="DSM5" s="80"/>
      <c r="DSN5" s="80"/>
      <c r="DSO5" s="80"/>
      <c r="DSP5" s="80"/>
      <c r="DSQ5" s="80"/>
      <c r="DSR5" s="80"/>
      <c r="DSS5" s="80"/>
      <c r="DST5" s="80"/>
      <c r="DSU5" s="80"/>
      <c r="DSV5" s="80"/>
      <c r="DSW5" s="80"/>
      <c r="DSX5" s="80"/>
      <c r="DSY5" s="80"/>
      <c r="DSZ5" s="80"/>
      <c r="DTA5" s="80"/>
      <c r="DTB5" s="80"/>
      <c r="DTC5" s="80"/>
      <c r="DTD5" s="80"/>
      <c r="DTE5" s="80"/>
      <c r="DTF5" s="80"/>
      <c r="DTG5" s="80"/>
      <c r="DTH5" s="80"/>
      <c r="DTI5" s="80"/>
      <c r="DTJ5" s="80"/>
      <c r="DTK5" s="80"/>
      <c r="DTL5" s="80"/>
      <c r="DTM5" s="80"/>
      <c r="DTN5" s="80"/>
      <c r="DTO5" s="80"/>
      <c r="DTP5" s="80"/>
      <c r="DTQ5" s="80"/>
      <c r="DTR5" s="80"/>
      <c r="DTS5" s="80"/>
      <c r="DTT5" s="80"/>
      <c r="DTU5" s="80"/>
      <c r="DTV5" s="80"/>
      <c r="DTW5" s="80"/>
      <c r="DTX5" s="80"/>
      <c r="DTY5" s="80"/>
      <c r="DTZ5" s="80"/>
      <c r="DUA5" s="80"/>
      <c r="DUB5" s="80"/>
      <c r="DUC5" s="80"/>
      <c r="DUD5" s="80"/>
      <c r="DUE5" s="80"/>
      <c r="DUF5" s="80"/>
      <c r="DUG5" s="80"/>
      <c r="DUH5" s="80"/>
      <c r="DUI5" s="80"/>
      <c r="DUJ5" s="80"/>
      <c r="DUK5" s="80"/>
      <c r="DUL5" s="80"/>
      <c r="DUM5" s="80"/>
      <c r="DUN5" s="80"/>
      <c r="DUO5" s="80"/>
      <c r="DUP5" s="80"/>
      <c r="DUQ5" s="80"/>
      <c r="DUR5" s="80"/>
      <c r="DUS5" s="80"/>
      <c r="DUT5" s="80"/>
      <c r="DUU5" s="80"/>
      <c r="DUV5" s="80"/>
      <c r="DUW5" s="80"/>
      <c r="DUX5" s="80"/>
      <c r="DUY5" s="80"/>
      <c r="DUZ5" s="80"/>
      <c r="DVA5" s="80"/>
      <c r="DVB5" s="80"/>
      <c r="DVC5" s="80"/>
      <c r="DVD5" s="80"/>
      <c r="DVE5" s="80"/>
      <c r="DVF5" s="80"/>
      <c r="DVG5" s="80"/>
      <c r="DVH5" s="80"/>
      <c r="DVI5" s="80"/>
      <c r="DVJ5" s="80"/>
      <c r="DVK5" s="80"/>
      <c r="DVL5" s="80"/>
      <c r="DVM5" s="80"/>
      <c r="DVN5" s="80"/>
      <c r="DVO5" s="80"/>
      <c r="DVP5" s="80"/>
      <c r="DVQ5" s="80"/>
      <c r="DVR5" s="80"/>
      <c r="DVS5" s="80"/>
      <c r="DVT5" s="80"/>
      <c r="DVU5" s="80"/>
      <c r="DVV5" s="80"/>
      <c r="DVW5" s="80"/>
      <c r="DVX5" s="80"/>
      <c r="DVY5" s="80"/>
      <c r="DVZ5" s="80"/>
      <c r="DWA5" s="80"/>
      <c r="DWB5" s="80"/>
      <c r="DWC5" s="80"/>
      <c r="DWD5" s="80"/>
      <c r="DWE5" s="80"/>
      <c r="DWF5" s="80"/>
      <c r="DWG5" s="80"/>
      <c r="DWH5" s="80"/>
      <c r="DWI5" s="80"/>
      <c r="DWJ5" s="80"/>
      <c r="DWK5" s="80"/>
      <c r="DWL5" s="80"/>
      <c r="DWM5" s="80"/>
      <c r="DWN5" s="80"/>
      <c r="DWO5" s="80"/>
      <c r="DWP5" s="80"/>
      <c r="DWQ5" s="80"/>
      <c r="DWR5" s="80"/>
      <c r="DWS5" s="80"/>
      <c r="DWT5" s="80"/>
      <c r="DWU5" s="80"/>
      <c r="DWV5" s="80"/>
      <c r="DWW5" s="80"/>
      <c r="DWX5" s="80"/>
      <c r="DWY5" s="80"/>
      <c r="DWZ5" s="80"/>
      <c r="DXA5" s="80"/>
      <c r="DXB5" s="80"/>
      <c r="DXC5" s="80"/>
      <c r="DXD5" s="80"/>
      <c r="DXE5" s="80"/>
      <c r="DXF5" s="80"/>
      <c r="DXG5" s="80"/>
      <c r="DXH5" s="80"/>
      <c r="DXI5" s="80"/>
      <c r="DXJ5" s="80"/>
      <c r="DXK5" s="80"/>
      <c r="DXL5" s="80"/>
      <c r="DXM5" s="80"/>
      <c r="DXN5" s="80"/>
      <c r="DXO5" s="80"/>
      <c r="DXP5" s="80"/>
      <c r="DXQ5" s="80"/>
      <c r="DXR5" s="80"/>
      <c r="DXS5" s="80"/>
      <c r="DXT5" s="80"/>
      <c r="DXU5" s="80"/>
      <c r="DXV5" s="80"/>
      <c r="DXW5" s="80"/>
      <c r="DXX5" s="80"/>
      <c r="DXY5" s="80"/>
      <c r="DXZ5" s="80"/>
      <c r="DYA5" s="80"/>
      <c r="DYB5" s="80"/>
      <c r="DYC5" s="80"/>
      <c r="DYD5" s="80"/>
      <c r="DYE5" s="80"/>
      <c r="DYF5" s="80"/>
      <c r="DYG5" s="80"/>
      <c r="DYH5" s="80"/>
      <c r="DYI5" s="80"/>
      <c r="DYJ5" s="80"/>
      <c r="DYK5" s="80"/>
      <c r="DYL5" s="80"/>
      <c r="DYM5" s="80"/>
      <c r="DYN5" s="80"/>
      <c r="DYO5" s="80"/>
      <c r="DYP5" s="80"/>
      <c r="DYQ5" s="80"/>
      <c r="DYR5" s="80"/>
      <c r="DYS5" s="80"/>
      <c r="DYT5" s="80"/>
      <c r="DYU5" s="80"/>
      <c r="DYV5" s="80"/>
      <c r="DYW5" s="80"/>
      <c r="DYX5" s="80"/>
      <c r="DYY5" s="80"/>
      <c r="DYZ5" s="80"/>
      <c r="DZA5" s="80"/>
      <c r="DZB5" s="80"/>
      <c r="DZC5" s="80"/>
      <c r="DZD5" s="80"/>
      <c r="DZE5" s="80"/>
      <c r="DZF5" s="80"/>
      <c r="DZG5" s="80"/>
      <c r="DZH5" s="80"/>
      <c r="DZI5" s="80"/>
      <c r="DZJ5" s="80"/>
      <c r="DZK5" s="80"/>
      <c r="DZL5" s="80"/>
      <c r="DZM5" s="80"/>
      <c r="DZN5" s="80"/>
      <c r="DZO5" s="80"/>
      <c r="DZP5" s="80"/>
      <c r="DZQ5" s="80"/>
      <c r="DZR5" s="80"/>
      <c r="DZS5" s="80"/>
      <c r="DZT5" s="80"/>
      <c r="DZU5" s="80"/>
      <c r="DZV5" s="80"/>
      <c r="DZW5" s="80"/>
      <c r="DZX5" s="80"/>
      <c r="DZY5" s="80"/>
      <c r="DZZ5" s="80"/>
      <c r="EAA5" s="80"/>
      <c r="EAB5" s="80"/>
      <c r="EAC5" s="80"/>
      <c r="EAD5" s="80"/>
      <c r="EAE5" s="80"/>
      <c r="EAF5" s="80"/>
      <c r="EAG5" s="80"/>
      <c r="EAH5" s="80"/>
      <c r="EAI5" s="80"/>
      <c r="EAJ5" s="80"/>
      <c r="EAK5" s="80"/>
      <c r="EAL5" s="80"/>
      <c r="EAM5" s="80"/>
      <c r="EAN5" s="80"/>
      <c r="EAO5" s="80"/>
      <c r="EAP5" s="80"/>
      <c r="EAQ5" s="80"/>
      <c r="EAR5" s="80"/>
      <c r="EAS5" s="80"/>
      <c r="EAT5" s="80"/>
      <c r="EAU5" s="80"/>
      <c r="EAV5" s="80"/>
      <c r="EAW5" s="80"/>
      <c r="EAX5" s="80"/>
      <c r="EAY5" s="80"/>
      <c r="EAZ5" s="80"/>
      <c r="EBA5" s="80"/>
      <c r="EBB5" s="80"/>
      <c r="EBC5" s="80"/>
      <c r="EBD5" s="80"/>
      <c r="EBE5" s="80"/>
      <c r="EBF5" s="80"/>
      <c r="EBG5" s="80"/>
      <c r="EBH5" s="80"/>
      <c r="EBI5" s="80"/>
      <c r="EBJ5" s="80"/>
      <c r="EBK5" s="80"/>
      <c r="EBL5" s="80"/>
      <c r="EBM5" s="80"/>
      <c r="EBN5" s="80"/>
      <c r="EBO5" s="80"/>
      <c r="EBP5" s="80"/>
      <c r="EBQ5" s="80"/>
      <c r="EBR5" s="80"/>
      <c r="EBS5" s="80"/>
      <c r="EBT5" s="80"/>
      <c r="EBU5" s="80"/>
      <c r="EBV5" s="80"/>
      <c r="EBW5" s="80"/>
      <c r="EBX5" s="80"/>
      <c r="EBY5" s="80"/>
      <c r="EBZ5" s="80"/>
      <c r="ECA5" s="80"/>
      <c r="ECB5" s="80"/>
      <c r="ECC5" s="80"/>
      <c r="ECD5" s="80"/>
      <c r="ECE5" s="80"/>
      <c r="ECF5" s="80"/>
      <c r="ECG5" s="80"/>
      <c r="ECH5" s="80"/>
      <c r="ECI5" s="80"/>
      <c r="ECJ5" s="80"/>
      <c r="ECK5" s="80"/>
      <c r="ECL5" s="80"/>
      <c r="ECM5" s="80"/>
      <c r="ECN5" s="80"/>
      <c r="ECO5" s="80"/>
      <c r="ECP5" s="80"/>
      <c r="ECQ5" s="80"/>
      <c r="ECR5" s="80"/>
      <c r="ECS5" s="80"/>
      <c r="ECT5" s="80"/>
      <c r="ECU5" s="80"/>
      <c r="ECV5" s="80"/>
      <c r="ECW5" s="80"/>
      <c r="ECX5" s="80"/>
      <c r="ECY5" s="80"/>
      <c r="ECZ5" s="80"/>
      <c r="EDA5" s="80"/>
      <c r="EDB5" s="80"/>
      <c r="EDC5" s="80"/>
      <c r="EDD5" s="80"/>
      <c r="EDE5" s="80"/>
      <c r="EDF5" s="80"/>
      <c r="EDG5" s="80"/>
      <c r="EDH5" s="80"/>
      <c r="EDI5" s="80"/>
      <c r="EDJ5" s="80"/>
      <c r="EDK5" s="80"/>
      <c r="EDL5" s="80"/>
      <c r="EDM5" s="80"/>
      <c r="EDN5" s="80"/>
      <c r="EDO5" s="80"/>
      <c r="EDP5" s="80"/>
      <c r="EDQ5" s="80"/>
      <c r="EDR5" s="80"/>
      <c r="EDS5" s="80"/>
      <c r="EDT5" s="80"/>
      <c r="EDU5" s="80"/>
      <c r="EDV5" s="80"/>
      <c r="EDW5" s="80"/>
      <c r="EDX5" s="80"/>
      <c r="EDY5" s="80"/>
      <c r="EDZ5" s="80"/>
      <c r="EEA5" s="80"/>
      <c r="EEB5" s="80"/>
      <c r="EEC5" s="80"/>
      <c r="EED5" s="80"/>
      <c r="EEE5" s="80"/>
      <c r="EEF5" s="80"/>
      <c r="EEG5" s="80"/>
      <c r="EEH5" s="80"/>
      <c r="EEI5" s="80"/>
      <c r="EEJ5" s="80"/>
      <c r="EEK5" s="80"/>
      <c r="EEL5" s="80"/>
      <c r="EEM5" s="80"/>
      <c r="EEN5" s="80"/>
      <c r="EEO5" s="80"/>
      <c r="EEP5" s="80"/>
      <c r="EEQ5" s="80"/>
      <c r="EER5" s="80"/>
      <c r="EES5" s="80"/>
      <c r="EET5" s="80"/>
      <c r="EEU5" s="80"/>
      <c r="EEV5" s="80"/>
      <c r="EEW5" s="80"/>
      <c r="EEX5" s="80"/>
      <c r="EEY5" s="80"/>
      <c r="EEZ5" s="80"/>
      <c r="EFA5" s="80"/>
      <c r="EFB5" s="80"/>
      <c r="EFC5" s="80"/>
      <c r="EFD5" s="80"/>
      <c r="EFE5" s="80"/>
      <c r="EFF5" s="80"/>
      <c r="EFG5" s="80"/>
      <c r="EFH5" s="80"/>
      <c r="EFI5" s="80"/>
      <c r="EFJ5" s="80"/>
      <c r="EFK5" s="80"/>
      <c r="EFL5" s="80"/>
      <c r="EFM5" s="80"/>
      <c r="EFN5" s="80"/>
      <c r="EFO5" s="80"/>
      <c r="EFP5" s="80"/>
      <c r="EFQ5" s="80"/>
      <c r="EFR5" s="80"/>
      <c r="EFS5" s="80"/>
      <c r="EFT5" s="80"/>
      <c r="EFU5" s="80"/>
      <c r="EFV5" s="80"/>
      <c r="EFW5" s="80"/>
      <c r="EFX5" s="80"/>
      <c r="EFY5" s="80"/>
      <c r="EFZ5" s="80"/>
      <c r="EGA5" s="80"/>
      <c r="EGB5" s="80"/>
      <c r="EGC5" s="80"/>
      <c r="EGD5" s="80"/>
      <c r="EGE5" s="80"/>
      <c r="EGF5" s="80"/>
      <c r="EGG5" s="80"/>
      <c r="EGH5" s="80"/>
      <c r="EGI5" s="80"/>
      <c r="EGJ5" s="80"/>
      <c r="EGK5" s="80"/>
      <c r="EGL5" s="80"/>
      <c r="EGM5" s="80"/>
      <c r="EGN5" s="80"/>
      <c r="EGO5" s="80"/>
      <c r="EGP5" s="80"/>
      <c r="EGQ5" s="80"/>
      <c r="EGR5" s="80"/>
      <c r="EGS5" s="80"/>
      <c r="EGT5" s="80"/>
      <c r="EGU5" s="80"/>
      <c r="EGV5" s="80"/>
      <c r="EGW5" s="80"/>
      <c r="EGX5" s="80"/>
      <c r="EGY5" s="80"/>
      <c r="EGZ5" s="80"/>
      <c r="EHA5" s="80"/>
      <c r="EHB5" s="80"/>
      <c r="EHC5" s="80"/>
      <c r="EHD5" s="80"/>
      <c r="EHE5" s="80"/>
      <c r="EHF5" s="80"/>
      <c r="EHG5" s="80"/>
      <c r="EHH5" s="80"/>
      <c r="EHI5" s="80"/>
      <c r="EHJ5" s="80"/>
      <c r="EHK5" s="80"/>
      <c r="EHL5" s="80"/>
      <c r="EHM5" s="80"/>
      <c r="EHN5" s="80"/>
      <c r="EHO5" s="80"/>
      <c r="EHP5" s="80"/>
      <c r="EHQ5" s="80"/>
      <c r="EHR5" s="80"/>
      <c r="EHS5" s="80"/>
      <c r="EHT5" s="80"/>
      <c r="EHU5" s="80"/>
      <c r="EHV5" s="80"/>
      <c r="EHW5" s="80"/>
      <c r="EHX5" s="80"/>
      <c r="EHY5" s="80"/>
      <c r="EHZ5" s="80"/>
      <c r="EIA5" s="80"/>
      <c r="EIB5" s="80"/>
      <c r="EIC5" s="80"/>
      <c r="EID5" s="80"/>
      <c r="EIE5" s="80"/>
      <c r="EIF5" s="80"/>
      <c r="EIG5" s="80"/>
      <c r="EIH5" s="80"/>
      <c r="EII5" s="80"/>
      <c r="EIJ5" s="80"/>
      <c r="EIK5" s="80"/>
      <c r="EIL5" s="80"/>
      <c r="EIM5" s="80"/>
      <c r="EIN5" s="80"/>
      <c r="EIO5" s="80"/>
      <c r="EIP5" s="80"/>
      <c r="EIQ5" s="80"/>
      <c r="EIR5" s="80"/>
      <c r="EIS5" s="80"/>
      <c r="EIT5" s="80"/>
      <c r="EIU5" s="80"/>
      <c r="EIV5" s="80"/>
      <c r="EIW5" s="80"/>
      <c r="EIX5" s="80"/>
      <c r="EIY5" s="80"/>
      <c r="EIZ5" s="80"/>
      <c r="EJA5" s="80"/>
      <c r="EJB5" s="80"/>
      <c r="EJC5" s="80"/>
      <c r="EJD5" s="80"/>
      <c r="EJE5" s="80"/>
      <c r="EJF5" s="80"/>
      <c r="EJG5" s="80"/>
      <c r="EJH5" s="80"/>
      <c r="EJI5" s="80"/>
      <c r="EJJ5" s="80"/>
      <c r="EJK5" s="80"/>
      <c r="EJL5" s="80"/>
      <c r="EJM5" s="80"/>
      <c r="EJN5" s="80"/>
      <c r="EJO5" s="80"/>
      <c r="EJP5" s="80"/>
      <c r="EJQ5" s="80"/>
      <c r="EJR5" s="80"/>
      <c r="EJS5" s="80"/>
      <c r="EJT5" s="80"/>
      <c r="EJU5" s="80"/>
      <c r="EJV5" s="80"/>
      <c r="EJW5" s="80"/>
      <c r="EJX5" s="80"/>
      <c r="EJY5" s="80"/>
      <c r="EJZ5" s="80"/>
      <c r="EKA5" s="80"/>
      <c r="EKB5" s="80"/>
      <c r="EKC5" s="80"/>
      <c r="EKD5" s="80"/>
      <c r="EKE5" s="80"/>
      <c r="EKF5" s="80"/>
      <c r="EKG5" s="80"/>
      <c r="EKH5" s="80"/>
      <c r="EKI5" s="80"/>
      <c r="EKJ5" s="80"/>
      <c r="EKK5" s="80"/>
      <c r="EKL5" s="80"/>
      <c r="EKM5" s="80"/>
      <c r="EKN5" s="80"/>
      <c r="EKO5" s="80"/>
      <c r="EKP5" s="80"/>
      <c r="EKQ5" s="80"/>
      <c r="EKR5" s="80"/>
      <c r="EKS5" s="80"/>
      <c r="EKT5" s="80"/>
      <c r="EKU5" s="80"/>
      <c r="EKV5" s="80"/>
      <c r="EKW5" s="80"/>
      <c r="EKX5" s="80"/>
      <c r="EKY5" s="80"/>
      <c r="EKZ5" s="80"/>
      <c r="ELA5" s="80"/>
      <c r="ELB5" s="80"/>
      <c r="ELC5" s="80"/>
      <c r="ELD5" s="80"/>
      <c r="ELE5" s="80"/>
      <c r="ELF5" s="80"/>
      <c r="ELG5" s="80"/>
      <c r="ELH5" s="80"/>
      <c r="ELI5" s="80"/>
      <c r="ELJ5" s="80"/>
      <c r="ELK5" s="80"/>
      <c r="ELL5" s="80"/>
      <c r="ELM5" s="80"/>
      <c r="ELN5" s="80"/>
      <c r="ELO5" s="80"/>
      <c r="ELP5" s="80"/>
      <c r="ELQ5" s="80"/>
      <c r="ELR5" s="80"/>
      <c r="ELS5" s="80"/>
      <c r="ELT5" s="80"/>
      <c r="ELU5" s="80"/>
      <c r="ELV5" s="80"/>
      <c r="ELW5" s="80"/>
      <c r="ELX5" s="80"/>
      <c r="ELY5" s="80"/>
      <c r="ELZ5" s="80"/>
      <c r="EMA5" s="80"/>
      <c r="EMB5" s="80"/>
      <c r="EMC5" s="80"/>
      <c r="EMD5" s="80"/>
      <c r="EME5" s="80"/>
      <c r="EMF5" s="80"/>
      <c r="EMG5" s="80"/>
      <c r="EMH5" s="80"/>
      <c r="EMI5" s="80"/>
      <c r="EMJ5" s="80"/>
      <c r="EMK5" s="80"/>
      <c r="EML5" s="80"/>
      <c r="EMM5" s="80"/>
      <c r="EMN5" s="80"/>
      <c r="EMO5" s="80"/>
      <c r="EMP5" s="80"/>
      <c r="EMQ5" s="80"/>
      <c r="EMR5" s="80"/>
      <c r="EMS5" s="80"/>
      <c r="EMT5" s="80"/>
      <c r="EMU5" s="80"/>
      <c r="EMV5" s="80"/>
      <c r="EMW5" s="80"/>
      <c r="EMX5" s="80"/>
      <c r="EMY5" s="80"/>
      <c r="EMZ5" s="80"/>
      <c r="ENA5" s="80"/>
      <c r="ENB5" s="80"/>
      <c r="ENC5" s="80"/>
      <c r="END5" s="80"/>
      <c r="ENE5" s="80"/>
      <c r="ENF5" s="80"/>
      <c r="ENG5" s="80"/>
      <c r="ENH5" s="80"/>
      <c r="ENI5" s="80"/>
      <c r="ENJ5" s="80"/>
      <c r="ENK5" s="80"/>
      <c r="ENL5" s="80"/>
      <c r="ENM5" s="80"/>
      <c r="ENN5" s="80"/>
      <c r="ENO5" s="80"/>
      <c r="ENP5" s="80"/>
      <c r="ENQ5" s="80"/>
      <c r="ENR5" s="80"/>
      <c r="ENS5" s="80"/>
      <c r="ENT5" s="80"/>
      <c r="ENU5" s="80"/>
      <c r="ENV5" s="80"/>
      <c r="ENW5" s="80"/>
      <c r="ENX5" s="80"/>
      <c r="ENY5" s="80"/>
      <c r="ENZ5" s="80"/>
      <c r="EOA5" s="80"/>
      <c r="EOB5" s="80"/>
      <c r="EOC5" s="80"/>
      <c r="EOD5" s="80"/>
      <c r="EOE5" s="80"/>
      <c r="EOF5" s="80"/>
      <c r="EOG5" s="80"/>
      <c r="EOH5" s="80"/>
      <c r="EOI5" s="80"/>
      <c r="EOJ5" s="80"/>
      <c r="EOK5" s="80"/>
      <c r="EOL5" s="80"/>
      <c r="EOM5" s="80"/>
      <c r="EON5" s="80"/>
      <c r="EOO5" s="80"/>
      <c r="EOP5" s="80"/>
      <c r="EOQ5" s="80"/>
      <c r="EOR5" s="80"/>
      <c r="EOS5" s="80"/>
      <c r="EOT5" s="80"/>
      <c r="EOU5" s="80"/>
      <c r="EOV5" s="80"/>
      <c r="EOW5" s="80"/>
      <c r="EOX5" s="80"/>
      <c r="EOY5" s="80"/>
      <c r="EOZ5" s="80"/>
      <c r="EPA5" s="80"/>
      <c r="EPB5" s="80"/>
      <c r="EPC5" s="80"/>
      <c r="EPD5" s="80"/>
      <c r="EPE5" s="80"/>
      <c r="EPF5" s="80"/>
      <c r="EPG5" s="80"/>
      <c r="EPH5" s="80"/>
      <c r="EPI5" s="80"/>
      <c r="EPJ5" s="80"/>
      <c r="EPK5" s="80"/>
      <c r="EPL5" s="80"/>
      <c r="EPM5" s="80"/>
      <c r="EPN5" s="80"/>
      <c r="EPO5" s="80"/>
      <c r="EPP5" s="80"/>
      <c r="EPQ5" s="80"/>
      <c r="EPR5" s="80"/>
      <c r="EPS5" s="80"/>
      <c r="EPT5" s="80"/>
      <c r="EPU5" s="80"/>
      <c r="EPV5" s="80"/>
      <c r="EPW5" s="80"/>
      <c r="EPX5" s="80"/>
      <c r="EPY5" s="80"/>
      <c r="EPZ5" s="80"/>
      <c r="EQA5" s="80"/>
      <c r="EQB5" s="80"/>
      <c r="EQC5" s="80"/>
      <c r="EQD5" s="80"/>
      <c r="EQE5" s="80"/>
      <c r="EQF5" s="80"/>
      <c r="EQG5" s="80"/>
      <c r="EQH5" s="80"/>
      <c r="EQI5" s="80"/>
      <c r="EQJ5" s="80"/>
      <c r="EQK5" s="80"/>
      <c r="EQL5" s="80"/>
      <c r="EQM5" s="80"/>
      <c r="EQN5" s="80"/>
      <c r="EQO5" s="80"/>
      <c r="EQP5" s="80"/>
      <c r="EQQ5" s="80"/>
      <c r="EQR5" s="80"/>
      <c r="EQS5" s="80"/>
      <c r="EQT5" s="80"/>
      <c r="EQU5" s="80"/>
      <c r="EQV5" s="80"/>
      <c r="EQW5" s="80"/>
      <c r="EQX5" s="80"/>
      <c r="EQY5" s="80"/>
      <c r="EQZ5" s="80"/>
      <c r="ERA5" s="80"/>
      <c r="ERB5" s="80"/>
      <c r="ERC5" s="80"/>
      <c r="ERD5" s="80"/>
      <c r="ERE5" s="80"/>
      <c r="ERF5" s="80"/>
      <c r="ERG5" s="80"/>
      <c r="ERH5" s="80"/>
      <c r="ERI5" s="80"/>
      <c r="ERJ5" s="80"/>
      <c r="ERK5" s="80"/>
      <c r="ERL5" s="80"/>
      <c r="ERM5" s="80"/>
      <c r="ERN5" s="80"/>
      <c r="ERO5" s="80"/>
      <c r="ERP5" s="80"/>
      <c r="ERQ5" s="80"/>
      <c r="ERR5" s="80"/>
      <c r="ERS5" s="80"/>
      <c r="ERT5" s="80"/>
      <c r="ERU5" s="80"/>
      <c r="ERV5" s="80"/>
      <c r="ERW5" s="80"/>
      <c r="ERX5" s="80"/>
      <c r="ERY5" s="80"/>
      <c r="ERZ5" s="80"/>
      <c r="ESA5" s="80"/>
      <c r="ESB5" s="80"/>
      <c r="ESC5" s="80"/>
      <c r="ESD5" s="80"/>
      <c r="ESE5" s="80"/>
      <c r="ESF5" s="80"/>
      <c r="ESG5" s="80"/>
      <c r="ESH5" s="80"/>
      <c r="ESI5" s="80"/>
      <c r="ESJ5" s="80"/>
      <c r="ESK5" s="80"/>
      <c r="ESL5" s="80"/>
      <c r="ESM5" s="80"/>
      <c r="ESN5" s="80"/>
      <c r="ESO5" s="80"/>
      <c r="ESP5" s="80"/>
      <c r="ESQ5" s="80"/>
      <c r="ESR5" s="80"/>
      <c r="ESS5" s="80"/>
      <c r="EST5" s="80"/>
      <c r="ESU5" s="80"/>
      <c r="ESV5" s="80"/>
      <c r="ESW5" s="80"/>
      <c r="ESX5" s="80"/>
      <c r="ESY5" s="80"/>
      <c r="ESZ5" s="80"/>
      <c r="ETA5" s="80"/>
      <c r="ETB5" s="80"/>
      <c r="ETC5" s="80"/>
      <c r="ETD5" s="80"/>
      <c r="ETE5" s="80"/>
      <c r="ETF5" s="80"/>
      <c r="ETG5" s="80"/>
      <c r="ETH5" s="80"/>
      <c r="ETI5" s="80"/>
      <c r="ETJ5" s="80"/>
      <c r="ETK5" s="80"/>
      <c r="ETL5" s="80"/>
      <c r="ETM5" s="80"/>
      <c r="ETN5" s="80"/>
      <c r="ETO5" s="80"/>
      <c r="ETP5" s="80"/>
      <c r="ETQ5" s="80"/>
      <c r="ETR5" s="80"/>
      <c r="ETS5" s="80"/>
      <c r="ETT5" s="80"/>
      <c r="ETU5" s="80"/>
      <c r="ETV5" s="80"/>
      <c r="ETW5" s="80"/>
      <c r="ETX5" s="80"/>
      <c r="ETY5" s="80"/>
      <c r="ETZ5" s="80"/>
      <c r="EUA5" s="80"/>
      <c r="EUB5" s="80"/>
      <c r="EUC5" s="80"/>
      <c r="EUD5" s="80"/>
      <c r="EUE5" s="80"/>
      <c r="EUF5" s="80"/>
      <c r="EUG5" s="80"/>
      <c r="EUH5" s="80"/>
      <c r="EUI5" s="80"/>
      <c r="EUJ5" s="80"/>
      <c r="EUK5" s="80"/>
      <c r="EUL5" s="80"/>
      <c r="EUM5" s="80"/>
      <c r="EUN5" s="80"/>
      <c r="EUO5" s="80"/>
      <c r="EUP5" s="80"/>
      <c r="EUQ5" s="80"/>
      <c r="EUR5" s="80"/>
      <c r="EUS5" s="80"/>
      <c r="EUT5" s="80"/>
      <c r="EUU5" s="80"/>
      <c r="EUV5" s="80"/>
      <c r="EUW5" s="80"/>
      <c r="EUX5" s="80"/>
      <c r="EUY5" s="80"/>
      <c r="EUZ5" s="80"/>
      <c r="EVA5" s="80"/>
      <c r="EVB5" s="80"/>
      <c r="EVC5" s="80"/>
      <c r="EVD5" s="80"/>
      <c r="EVE5" s="80"/>
      <c r="EVF5" s="80"/>
      <c r="EVG5" s="80"/>
      <c r="EVH5" s="80"/>
      <c r="EVI5" s="80"/>
      <c r="EVJ5" s="80"/>
      <c r="EVK5" s="80"/>
      <c r="EVL5" s="80"/>
      <c r="EVM5" s="80"/>
      <c r="EVN5" s="80"/>
      <c r="EVO5" s="80"/>
      <c r="EVP5" s="80"/>
      <c r="EVQ5" s="80"/>
      <c r="EVR5" s="80"/>
      <c r="EVS5" s="80"/>
      <c r="EVT5" s="80"/>
      <c r="EVU5" s="80"/>
      <c r="EVV5" s="80"/>
      <c r="EVW5" s="80"/>
      <c r="EVX5" s="80"/>
      <c r="EVY5" s="80"/>
      <c r="EVZ5" s="80"/>
      <c r="EWA5" s="80"/>
      <c r="EWB5" s="80"/>
      <c r="EWC5" s="80"/>
      <c r="EWD5" s="80"/>
      <c r="EWE5" s="80"/>
      <c r="EWF5" s="80"/>
      <c r="EWG5" s="80"/>
      <c r="EWH5" s="80"/>
      <c r="EWI5" s="80"/>
      <c r="EWJ5" s="80"/>
      <c r="EWK5" s="80"/>
      <c r="EWL5" s="80"/>
      <c r="EWM5" s="80"/>
      <c r="EWN5" s="80"/>
      <c r="EWO5" s="80"/>
      <c r="EWP5" s="80"/>
      <c r="EWQ5" s="80"/>
      <c r="EWR5" s="80"/>
      <c r="EWS5" s="80"/>
      <c r="EWT5" s="80"/>
      <c r="EWU5" s="80"/>
      <c r="EWV5" s="80"/>
      <c r="EWW5" s="80"/>
      <c r="EWX5" s="80"/>
      <c r="EWY5" s="80"/>
      <c r="EWZ5" s="80"/>
      <c r="EXA5" s="80"/>
      <c r="EXB5" s="80"/>
      <c r="EXC5" s="80"/>
      <c r="EXD5" s="80"/>
      <c r="EXE5" s="80"/>
      <c r="EXF5" s="80"/>
      <c r="EXG5" s="80"/>
      <c r="EXH5" s="80"/>
      <c r="EXI5" s="80"/>
      <c r="EXJ5" s="80"/>
      <c r="EXK5" s="80"/>
      <c r="EXL5" s="80"/>
      <c r="EXM5" s="80"/>
      <c r="EXN5" s="80"/>
      <c r="EXO5" s="80"/>
      <c r="EXP5" s="80"/>
      <c r="EXQ5" s="80"/>
      <c r="EXR5" s="80"/>
      <c r="EXS5" s="80"/>
      <c r="EXT5" s="80"/>
      <c r="EXU5" s="80"/>
      <c r="EXV5" s="80"/>
      <c r="EXW5" s="80"/>
      <c r="EXX5" s="80"/>
      <c r="EXY5" s="80"/>
      <c r="EXZ5" s="80"/>
      <c r="EYA5" s="80"/>
      <c r="EYB5" s="80"/>
      <c r="EYC5" s="80"/>
      <c r="EYD5" s="80"/>
      <c r="EYE5" s="80"/>
      <c r="EYF5" s="80"/>
      <c r="EYG5" s="80"/>
      <c r="EYH5" s="80"/>
      <c r="EYI5" s="80"/>
      <c r="EYJ5" s="80"/>
      <c r="EYK5" s="80"/>
      <c r="EYL5" s="80"/>
      <c r="EYM5" s="80"/>
      <c r="EYN5" s="80"/>
      <c r="EYO5" s="80"/>
      <c r="EYP5" s="80"/>
      <c r="EYQ5" s="80"/>
      <c r="EYR5" s="80"/>
      <c r="EYS5" s="80"/>
      <c r="EYT5" s="80"/>
      <c r="EYU5" s="80"/>
      <c r="EYV5" s="80"/>
      <c r="EYW5" s="80"/>
      <c r="EYX5" s="80"/>
      <c r="EYY5" s="80"/>
      <c r="EYZ5" s="80"/>
      <c r="EZA5" s="80"/>
      <c r="EZB5" s="80"/>
      <c r="EZC5" s="80"/>
      <c r="EZD5" s="80"/>
      <c r="EZE5" s="80"/>
      <c r="EZF5" s="80"/>
      <c r="EZG5" s="80"/>
      <c r="EZH5" s="80"/>
      <c r="EZI5" s="80"/>
      <c r="EZJ5" s="80"/>
      <c r="EZK5" s="80"/>
      <c r="EZL5" s="80"/>
      <c r="EZM5" s="80"/>
      <c r="EZN5" s="80"/>
      <c r="EZO5" s="80"/>
      <c r="EZP5" s="80"/>
      <c r="EZQ5" s="80"/>
      <c r="EZR5" s="80"/>
      <c r="EZS5" s="80"/>
      <c r="EZT5" s="80"/>
      <c r="EZU5" s="80"/>
      <c r="EZV5" s="80"/>
      <c r="EZW5" s="80"/>
      <c r="EZX5" s="80"/>
      <c r="EZY5" s="80"/>
      <c r="EZZ5" s="80"/>
      <c r="FAA5" s="80"/>
      <c r="FAB5" s="80"/>
      <c r="FAC5" s="80"/>
      <c r="FAD5" s="80"/>
      <c r="FAE5" s="80"/>
      <c r="FAF5" s="80"/>
      <c r="FAG5" s="80"/>
      <c r="FAH5" s="80"/>
      <c r="FAI5" s="80"/>
      <c r="FAJ5" s="80"/>
      <c r="FAK5" s="80"/>
      <c r="FAL5" s="80"/>
      <c r="FAM5" s="80"/>
      <c r="FAN5" s="80"/>
      <c r="FAO5" s="80"/>
      <c r="FAP5" s="80"/>
      <c r="FAQ5" s="80"/>
      <c r="FAR5" s="80"/>
      <c r="FAS5" s="80"/>
      <c r="FAT5" s="80"/>
      <c r="FAU5" s="80"/>
      <c r="FAV5" s="80"/>
      <c r="FAW5" s="80"/>
      <c r="FAX5" s="80"/>
      <c r="FAY5" s="80"/>
      <c r="FAZ5" s="80"/>
      <c r="FBA5" s="80"/>
      <c r="FBB5" s="80"/>
      <c r="FBC5" s="80"/>
      <c r="FBD5" s="80"/>
      <c r="FBE5" s="80"/>
      <c r="FBF5" s="80"/>
      <c r="FBG5" s="80"/>
      <c r="FBH5" s="80"/>
      <c r="FBI5" s="80"/>
      <c r="FBJ5" s="80"/>
      <c r="FBK5" s="80"/>
      <c r="FBL5" s="80"/>
      <c r="FBM5" s="80"/>
      <c r="FBN5" s="80"/>
      <c r="FBO5" s="80"/>
      <c r="FBP5" s="80"/>
      <c r="FBQ5" s="80"/>
      <c r="FBR5" s="80"/>
      <c r="FBS5" s="80"/>
      <c r="FBT5" s="80"/>
      <c r="FBU5" s="80"/>
      <c r="FBV5" s="80"/>
      <c r="FBW5" s="80"/>
      <c r="FBX5" s="80"/>
      <c r="FBY5" s="80"/>
      <c r="FBZ5" s="80"/>
      <c r="FCA5" s="80"/>
      <c r="FCB5" s="80"/>
      <c r="FCC5" s="80"/>
      <c r="FCD5" s="80"/>
      <c r="FCE5" s="80"/>
      <c r="FCF5" s="80"/>
      <c r="FCG5" s="80"/>
      <c r="FCH5" s="80"/>
      <c r="FCI5" s="80"/>
      <c r="FCJ5" s="80"/>
      <c r="FCK5" s="80"/>
      <c r="FCL5" s="80"/>
      <c r="FCM5" s="80"/>
      <c r="FCN5" s="80"/>
      <c r="FCO5" s="80"/>
      <c r="FCP5" s="80"/>
      <c r="FCQ5" s="80"/>
      <c r="FCR5" s="80"/>
      <c r="FCS5" s="80"/>
      <c r="FCT5" s="80"/>
      <c r="FCU5" s="80"/>
      <c r="FCV5" s="80"/>
      <c r="FCW5" s="80"/>
      <c r="FCX5" s="80"/>
      <c r="FCY5" s="80"/>
      <c r="FCZ5" s="80"/>
      <c r="FDA5" s="80"/>
      <c r="FDB5" s="80"/>
      <c r="FDC5" s="80"/>
      <c r="FDD5" s="80"/>
      <c r="FDE5" s="80"/>
      <c r="FDF5" s="80"/>
      <c r="FDG5" s="80"/>
      <c r="FDH5" s="80"/>
      <c r="FDI5" s="80"/>
      <c r="FDJ5" s="80"/>
      <c r="FDK5" s="80"/>
      <c r="FDL5" s="80"/>
      <c r="FDM5" s="80"/>
      <c r="FDN5" s="80"/>
      <c r="FDO5" s="80"/>
      <c r="FDP5" s="80"/>
      <c r="FDQ5" s="80"/>
      <c r="FDR5" s="80"/>
      <c r="FDS5" s="80"/>
      <c r="FDT5" s="80"/>
      <c r="FDU5" s="80"/>
      <c r="FDV5" s="80"/>
      <c r="FDW5" s="80"/>
      <c r="FDX5" s="80"/>
      <c r="FDY5" s="80"/>
      <c r="FDZ5" s="80"/>
      <c r="FEA5" s="80"/>
      <c r="FEB5" s="80"/>
      <c r="FEC5" s="80"/>
      <c r="FED5" s="80"/>
      <c r="FEE5" s="80"/>
      <c r="FEF5" s="80"/>
      <c r="FEG5" s="80"/>
      <c r="FEH5" s="80"/>
      <c r="FEI5" s="80"/>
      <c r="FEJ5" s="80"/>
      <c r="FEK5" s="80"/>
      <c r="FEL5" s="80"/>
      <c r="FEM5" s="80"/>
      <c r="FEN5" s="80"/>
      <c r="FEO5" s="80"/>
      <c r="FEP5" s="80"/>
      <c r="FEQ5" s="80"/>
      <c r="FER5" s="80"/>
      <c r="FES5" s="80"/>
      <c r="FET5" s="80"/>
      <c r="FEU5" s="80"/>
      <c r="FEV5" s="80"/>
      <c r="FEW5" s="80"/>
      <c r="FEX5" s="80"/>
      <c r="FEY5" s="80"/>
      <c r="FEZ5" s="80"/>
      <c r="FFA5" s="80"/>
      <c r="FFB5" s="80"/>
      <c r="FFC5" s="80"/>
      <c r="FFD5" s="80"/>
      <c r="FFE5" s="80"/>
      <c r="FFF5" s="80"/>
      <c r="FFG5" s="80"/>
      <c r="FFH5" s="80"/>
      <c r="FFI5" s="80"/>
      <c r="FFJ5" s="80"/>
      <c r="FFK5" s="80"/>
      <c r="FFL5" s="80"/>
      <c r="FFM5" s="80"/>
      <c r="FFN5" s="80"/>
      <c r="FFO5" s="80"/>
      <c r="FFP5" s="80"/>
      <c r="FFQ5" s="80"/>
      <c r="FFR5" s="80"/>
      <c r="FFS5" s="80"/>
      <c r="FFT5" s="80"/>
      <c r="FFU5" s="80"/>
      <c r="FFV5" s="80"/>
      <c r="FFW5" s="80"/>
      <c r="FFX5" s="80"/>
      <c r="FFY5" s="80"/>
      <c r="FFZ5" s="80"/>
      <c r="FGA5" s="80"/>
      <c r="FGB5" s="80"/>
      <c r="FGC5" s="80"/>
      <c r="FGD5" s="80"/>
      <c r="FGE5" s="80"/>
      <c r="FGF5" s="80"/>
      <c r="FGG5" s="80"/>
      <c r="FGH5" s="80"/>
      <c r="FGI5" s="80"/>
      <c r="FGJ5" s="80"/>
      <c r="FGK5" s="80"/>
      <c r="FGL5" s="80"/>
      <c r="FGM5" s="80"/>
      <c r="FGN5" s="80"/>
      <c r="FGO5" s="80"/>
      <c r="FGP5" s="80"/>
      <c r="FGQ5" s="80"/>
      <c r="FGR5" s="80"/>
      <c r="FGS5" s="80"/>
      <c r="FGT5" s="80"/>
      <c r="FGU5" s="80"/>
      <c r="FGV5" s="80"/>
      <c r="FGW5" s="80"/>
      <c r="FGX5" s="80"/>
      <c r="FGY5" s="80"/>
      <c r="FGZ5" s="80"/>
      <c r="FHA5" s="80"/>
      <c r="FHB5" s="80"/>
      <c r="FHC5" s="80"/>
      <c r="FHD5" s="80"/>
      <c r="FHE5" s="80"/>
      <c r="FHF5" s="80"/>
      <c r="FHG5" s="80"/>
      <c r="FHH5" s="80"/>
      <c r="FHI5" s="80"/>
      <c r="FHJ5" s="80"/>
      <c r="FHK5" s="80"/>
      <c r="FHL5" s="80"/>
      <c r="FHM5" s="80"/>
      <c r="FHN5" s="80"/>
      <c r="FHO5" s="80"/>
      <c r="FHP5" s="80"/>
      <c r="FHQ5" s="80"/>
      <c r="FHR5" s="80"/>
      <c r="FHS5" s="80"/>
      <c r="FHT5" s="80"/>
      <c r="FHU5" s="80"/>
      <c r="FHV5" s="80"/>
      <c r="FHW5" s="80"/>
      <c r="FHX5" s="80"/>
      <c r="FHY5" s="80"/>
      <c r="FHZ5" s="80"/>
      <c r="FIA5" s="80"/>
      <c r="FIB5" s="80"/>
      <c r="FIC5" s="80"/>
      <c r="FID5" s="80"/>
      <c r="FIE5" s="80"/>
      <c r="FIF5" s="80"/>
      <c r="FIG5" s="80"/>
      <c r="FIH5" s="80"/>
      <c r="FII5" s="80"/>
      <c r="FIJ5" s="80"/>
      <c r="FIK5" s="80"/>
      <c r="FIL5" s="80"/>
      <c r="FIM5" s="80"/>
      <c r="FIN5" s="80"/>
      <c r="FIO5" s="80"/>
      <c r="FIP5" s="80"/>
      <c r="FIQ5" s="80"/>
      <c r="FIR5" s="80"/>
      <c r="FIS5" s="80"/>
      <c r="FIT5" s="80"/>
      <c r="FIU5" s="80"/>
      <c r="FIV5" s="80"/>
      <c r="FIW5" s="80"/>
      <c r="FIX5" s="80"/>
      <c r="FIY5" s="80"/>
      <c r="FIZ5" s="80"/>
      <c r="FJA5" s="80"/>
      <c r="FJB5" s="80"/>
      <c r="FJC5" s="80"/>
      <c r="FJD5" s="80"/>
      <c r="FJE5" s="80"/>
      <c r="FJF5" s="80"/>
      <c r="FJG5" s="80"/>
      <c r="FJH5" s="80"/>
      <c r="FJI5" s="80"/>
      <c r="FJJ5" s="80"/>
      <c r="FJK5" s="80"/>
      <c r="FJL5" s="80"/>
      <c r="FJM5" s="80"/>
      <c r="FJN5" s="80"/>
      <c r="FJO5" s="80"/>
      <c r="FJP5" s="80"/>
      <c r="FJQ5" s="80"/>
      <c r="FJR5" s="80"/>
      <c r="FJS5" s="80"/>
      <c r="FJT5" s="80"/>
      <c r="FJU5" s="80"/>
      <c r="FJV5" s="80"/>
      <c r="FJW5" s="80"/>
      <c r="FJX5" s="80"/>
      <c r="FJY5" s="80"/>
      <c r="FJZ5" s="80"/>
      <c r="FKA5" s="80"/>
      <c r="FKB5" s="80"/>
      <c r="FKC5" s="80"/>
      <c r="FKD5" s="80"/>
      <c r="FKE5" s="80"/>
      <c r="FKF5" s="80"/>
      <c r="FKG5" s="80"/>
      <c r="FKH5" s="80"/>
      <c r="FKI5" s="80"/>
      <c r="FKJ5" s="80"/>
      <c r="FKK5" s="80"/>
      <c r="FKL5" s="80"/>
      <c r="FKM5" s="80"/>
      <c r="FKN5" s="80"/>
      <c r="FKO5" s="80"/>
      <c r="FKP5" s="80"/>
      <c r="FKQ5" s="80"/>
      <c r="FKR5" s="80"/>
      <c r="FKS5" s="80"/>
      <c r="FKT5" s="80"/>
      <c r="FKU5" s="80"/>
      <c r="FKV5" s="80"/>
      <c r="FKW5" s="80"/>
      <c r="FKX5" s="80"/>
      <c r="FKY5" s="80"/>
      <c r="FKZ5" s="80"/>
      <c r="FLA5" s="80"/>
      <c r="FLB5" s="80"/>
      <c r="FLC5" s="80"/>
      <c r="FLD5" s="80"/>
      <c r="FLE5" s="80"/>
      <c r="FLF5" s="80"/>
      <c r="FLG5" s="80"/>
      <c r="FLH5" s="80"/>
      <c r="FLI5" s="80"/>
      <c r="FLJ5" s="80"/>
      <c r="FLK5" s="80"/>
      <c r="FLL5" s="80"/>
      <c r="FLM5" s="80"/>
      <c r="FLN5" s="80"/>
      <c r="FLO5" s="80"/>
      <c r="FLP5" s="80"/>
      <c r="FLQ5" s="80"/>
      <c r="FLR5" s="80"/>
      <c r="FLS5" s="80"/>
      <c r="FLT5" s="80"/>
      <c r="FLU5" s="80"/>
      <c r="FLV5" s="80"/>
      <c r="FLW5" s="80"/>
      <c r="FLX5" s="80"/>
      <c r="FLY5" s="80"/>
      <c r="FLZ5" s="80"/>
      <c r="FMA5" s="80"/>
      <c r="FMB5" s="80"/>
      <c r="FMC5" s="80"/>
      <c r="FMD5" s="80"/>
      <c r="FME5" s="80"/>
      <c r="FMF5" s="80"/>
      <c r="FMG5" s="80"/>
      <c r="FMH5" s="80"/>
      <c r="FMI5" s="80"/>
      <c r="FMJ5" s="80"/>
      <c r="FMK5" s="80"/>
      <c r="FML5" s="80"/>
      <c r="FMM5" s="80"/>
      <c r="FMN5" s="80"/>
      <c r="FMO5" s="80"/>
      <c r="FMP5" s="80"/>
      <c r="FMQ5" s="80"/>
      <c r="FMR5" s="80"/>
      <c r="FMS5" s="80"/>
      <c r="FMT5" s="80"/>
      <c r="FMU5" s="80"/>
      <c r="FMV5" s="80"/>
      <c r="FMW5" s="80"/>
      <c r="FMX5" s="80"/>
      <c r="FMY5" s="80"/>
      <c r="FMZ5" s="80"/>
      <c r="FNA5" s="80"/>
      <c r="FNB5" s="80"/>
      <c r="FNC5" s="80"/>
      <c r="FND5" s="80"/>
      <c r="FNE5" s="80"/>
      <c r="FNF5" s="80"/>
      <c r="FNG5" s="80"/>
      <c r="FNH5" s="80"/>
      <c r="FNI5" s="80"/>
      <c r="FNJ5" s="80"/>
      <c r="FNK5" s="80"/>
      <c r="FNL5" s="80"/>
      <c r="FNM5" s="80"/>
      <c r="FNN5" s="80"/>
      <c r="FNO5" s="80"/>
      <c r="FNP5" s="80"/>
      <c r="FNQ5" s="80"/>
      <c r="FNR5" s="80"/>
      <c r="FNS5" s="80"/>
      <c r="FNT5" s="80"/>
      <c r="FNU5" s="80"/>
      <c r="FNV5" s="80"/>
      <c r="FNW5" s="80"/>
      <c r="FNX5" s="80"/>
      <c r="FNY5" s="80"/>
      <c r="FNZ5" s="80"/>
      <c r="FOA5" s="80"/>
      <c r="FOB5" s="80"/>
      <c r="FOC5" s="80"/>
      <c r="FOD5" s="80"/>
      <c r="FOE5" s="80"/>
      <c r="FOF5" s="80"/>
      <c r="FOG5" s="80"/>
      <c r="FOH5" s="80"/>
      <c r="FOI5" s="80"/>
      <c r="FOJ5" s="80"/>
      <c r="FOK5" s="80"/>
      <c r="FOL5" s="80"/>
      <c r="FOM5" s="80"/>
      <c r="FON5" s="80"/>
      <c r="FOO5" s="80"/>
      <c r="FOP5" s="80"/>
      <c r="FOQ5" s="80"/>
      <c r="FOR5" s="80"/>
      <c r="FOS5" s="80"/>
      <c r="FOT5" s="80"/>
      <c r="FOU5" s="80"/>
      <c r="FOV5" s="80"/>
      <c r="FOW5" s="80"/>
      <c r="FOX5" s="80"/>
      <c r="FOY5" s="80"/>
      <c r="FOZ5" s="80"/>
      <c r="FPA5" s="80"/>
      <c r="FPB5" s="80"/>
      <c r="FPC5" s="80"/>
      <c r="FPD5" s="80"/>
      <c r="FPE5" s="80"/>
      <c r="FPF5" s="80"/>
      <c r="FPG5" s="80"/>
      <c r="FPH5" s="80"/>
      <c r="FPI5" s="80"/>
      <c r="FPJ5" s="80"/>
      <c r="FPK5" s="80"/>
      <c r="FPL5" s="80"/>
      <c r="FPM5" s="80"/>
      <c r="FPN5" s="80"/>
      <c r="FPO5" s="80"/>
      <c r="FPP5" s="80"/>
      <c r="FPQ5" s="80"/>
      <c r="FPR5" s="80"/>
      <c r="FPS5" s="80"/>
      <c r="FPT5" s="80"/>
      <c r="FPU5" s="80"/>
      <c r="FPV5" s="80"/>
      <c r="FPW5" s="80"/>
      <c r="FPX5" s="80"/>
      <c r="FPY5" s="80"/>
      <c r="FPZ5" s="80"/>
      <c r="FQA5" s="80"/>
      <c r="FQB5" s="80"/>
      <c r="FQC5" s="80"/>
      <c r="FQD5" s="80"/>
      <c r="FQE5" s="80"/>
      <c r="FQF5" s="80"/>
      <c r="FQG5" s="80"/>
      <c r="FQH5" s="80"/>
      <c r="FQI5" s="80"/>
      <c r="FQJ5" s="80"/>
      <c r="FQK5" s="80"/>
      <c r="FQL5" s="80"/>
      <c r="FQM5" s="80"/>
      <c r="FQN5" s="80"/>
      <c r="FQO5" s="80"/>
      <c r="FQP5" s="80"/>
      <c r="FQQ5" s="80"/>
      <c r="FQR5" s="80"/>
      <c r="FQS5" s="80"/>
      <c r="FQT5" s="80"/>
      <c r="FQU5" s="80"/>
      <c r="FQV5" s="80"/>
      <c r="FQW5" s="80"/>
      <c r="FQX5" s="80"/>
      <c r="FQY5" s="80"/>
      <c r="FQZ5" s="80"/>
      <c r="FRA5" s="80"/>
      <c r="FRB5" s="80"/>
      <c r="FRC5" s="80"/>
      <c r="FRD5" s="80"/>
      <c r="FRE5" s="80"/>
      <c r="FRF5" s="80"/>
      <c r="FRG5" s="80"/>
      <c r="FRH5" s="80"/>
      <c r="FRI5" s="80"/>
      <c r="FRJ5" s="80"/>
      <c r="FRK5" s="80"/>
      <c r="FRL5" s="80"/>
      <c r="FRM5" s="80"/>
      <c r="FRN5" s="80"/>
      <c r="FRO5" s="80"/>
      <c r="FRP5" s="80"/>
      <c r="FRQ5" s="80"/>
      <c r="FRR5" s="80"/>
      <c r="FRS5" s="80"/>
      <c r="FRT5" s="80"/>
      <c r="FRU5" s="80"/>
      <c r="FRV5" s="80"/>
      <c r="FRW5" s="80"/>
      <c r="FRX5" s="80"/>
      <c r="FRY5" s="80"/>
      <c r="FRZ5" s="80"/>
      <c r="FSA5" s="80"/>
      <c r="FSB5" s="80"/>
      <c r="FSC5" s="80"/>
      <c r="FSD5" s="80"/>
      <c r="FSE5" s="80"/>
      <c r="FSF5" s="80"/>
      <c r="FSG5" s="80"/>
      <c r="FSH5" s="80"/>
      <c r="FSI5" s="80"/>
      <c r="FSJ5" s="80"/>
      <c r="FSK5" s="80"/>
      <c r="FSL5" s="80"/>
      <c r="FSM5" s="80"/>
      <c r="FSN5" s="80"/>
      <c r="FSO5" s="80"/>
      <c r="FSP5" s="80"/>
      <c r="FSQ5" s="80"/>
      <c r="FSR5" s="80"/>
      <c r="FSS5" s="80"/>
      <c r="FST5" s="80"/>
      <c r="FSU5" s="80"/>
      <c r="FSV5" s="80"/>
      <c r="FSW5" s="80"/>
      <c r="FSX5" s="80"/>
      <c r="FSY5" s="80"/>
      <c r="FSZ5" s="80"/>
      <c r="FTA5" s="80"/>
      <c r="FTB5" s="80"/>
      <c r="FTC5" s="80"/>
      <c r="FTD5" s="80"/>
      <c r="FTE5" s="80"/>
      <c r="FTF5" s="80"/>
      <c r="FTG5" s="80"/>
      <c r="FTH5" s="80"/>
      <c r="FTI5" s="80"/>
      <c r="FTJ5" s="80"/>
      <c r="FTK5" s="80"/>
      <c r="FTL5" s="80"/>
      <c r="FTM5" s="80"/>
      <c r="FTN5" s="80"/>
      <c r="FTO5" s="80"/>
      <c r="FTP5" s="80"/>
      <c r="FTQ5" s="80"/>
      <c r="FTR5" s="80"/>
      <c r="FTS5" s="80"/>
      <c r="FTT5" s="80"/>
      <c r="FTU5" s="80"/>
      <c r="FTV5" s="80"/>
      <c r="FTW5" s="80"/>
      <c r="FTX5" s="80"/>
      <c r="FTY5" s="80"/>
      <c r="FTZ5" s="80"/>
      <c r="FUA5" s="80"/>
      <c r="FUB5" s="80"/>
      <c r="FUC5" s="80"/>
      <c r="FUD5" s="80"/>
      <c r="FUE5" s="80"/>
      <c r="FUF5" s="80"/>
      <c r="FUG5" s="80"/>
      <c r="FUH5" s="80"/>
      <c r="FUI5" s="80"/>
      <c r="FUJ5" s="80"/>
      <c r="FUK5" s="80"/>
      <c r="FUL5" s="80"/>
      <c r="FUM5" s="80"/>
      <c r="FUN5" s="80"/>
      <c r="FUO5" s="80"/>
      <c r="FUP5" s="80"/>
      <c r="FUQ5" s="80"/>
      <c r="FUR5" s="80"/>
      <c r="FUS5" s="80"/>
      <c r="FUT5" s="80"/>
      <c r="FUU5" s="80"/>
      <c r="FUV5" s="80"/>
      <c r="FUW5" s="80"/>
      <c r="FUX5" s="80"/>
      <c r="FUY5" s="80"/>
      <c r="FUZ5" s="80"/>
      <c r="FVA5" s="80"/>
      <c r="FVB5" s="80"/>
      <c r="FVC5" s="80"/>
      <c r="FVD5" s="80"/>
      <c r="FVE5" s="80"/>
      <c r="FVF5" s="80"/>
      <c r="FVG5" s="80"/>
      <c r="FVH5" s="80"/>
      <c r="FVI5" s="80"/>
      <c r="FVJ5" s="80"/>
      <c r="FVK5" s="80"/>
      <c r="FVL5" s="80"/>
      <c r="FVM5" s="80"/>
      <c r="FVN5" s="80"/>
      <c r="FVO5" s="80"/>
      <c r="FVP5" s="80"/>
      <c r="FVQ5" s="80"/>
      <c r="FVR5" s="80"/>
      <c r="FVS5" s="80"/>
      <c r="FVT5" s="80"/>
      <c r="FVU5" s="80"/>
      <c r="FVV5" s="80"/>
      <c r="FVW5" s="80"/>
      <c r="FVX5" s="80"/>
      <c r="FVY5" s="80"/>
      <c r="FVZ5" s="80"/>
      <c r="FWA5" s="80"/>
      <c r="FWB5" s="80"/>
      <c r="FWC5" s="80"/>
      <c r="FWD5" s="80"/>
      <c r="FWE5" s="80"/>
      <c r="FWF5" s="80"/>
      <c r="FWG5" s="80"/>
      <c r="FWH5" s="80"/>
      <c r="FWI5" s="80"/>
      <c r="FWJ5" s="80"/>
      <c r="FWK5" s="80"/>
      <c r="FWL5" s="80"/>
      <c r="FWM5" s="80"/>
      <c r="FWN5" s="80"/>
      <c r="FWO5" s="80"/>
      <c r="FWP5" s="80"/>
      <c r="FWQ5" s="80"/>
      <c r="FWR5" s="80"/>
      <c r="FWS5" s="80"/>
      <c r="FWT5" s="80"/>
      <c r="FWU5" s="80"/>
      <c r="FWV5" s="80"/>
      <c r="FWW5" s="80"/>
      <c r="FWX5" s="80"/>
      <c r="FWY5" s="80"/>
      <c r="FWZ5" s="80"/>
      <c r="FXA5" s="80"/>
      <c r="FXB5" s="80"/>
      <c r="FXC5" s="80"/>
      <c r="FXD5" s="80"/>
      <c r="FXE5" s="80"/>
      <c r="FXF5" s="80"/>
      <c r="FXG5" s="80"/>
      <c r="FXH5" s="80"/>
      <c r="FXI5" s="80"/>
      <c r="FXJ5" s="80"/>
      <c r="FXK5" s="80"/>
      <c r="FXL5" s="80"/>
      <c r="FXM5" s="80"/>
      <c r="FXN5" s="80"/>
      <c r="FXO5" s="80"/>
      <c r="FXP5" s="80"/>
      <c r="FXQ5" s="80"/>
      <c r="FXR5" s="80"/>
      <c r="FXS5" s="80"/>
      <c r="FXT5" s="80"/>
      <c r="FXU5" s="80"/>
      <c r="FXV5" s="80"/>
      <c r="FXW5" s="80"/>
      <c r="FXX5" s="80"/>
      <c r="FXY5" s="80"/>
      <c r="FXZ5" s="80"/>
      <c r="FYA5" s="80"/>
      <c r="FYB5" s="80"/>
      <c r="FYC5" s="80"/>
      <c r="FYD5" s="80"/>
      <c r="FYE5" s="80"/>
      <c r="FYF5" s="80"/>
      <c r="FYG5" s="80"/>
      <c r="FYH5" s="80"/>
      <c r="FYI5" s="80"/>
      <c r="FYJ5" s="80"/>
      <c r="FYK5" s="80"/>
      <c r="FYL5" s="80"/>
      <c r="FYM5" s="80"/>
      <c r="FYN5" s="80"/>
      <c r="FYO5" s="80"/>
      <c r="FYP5" s="80"/>
      <c r="FYQ5" s="80"/>
      <c r="FYR5" s="80"/>
      <c r="FYS5" s="80"/>
      <c r="FYT5" s="80"/>
      <c r="FYU5" s="80"/>
      <c r="FYV5" s="80"/>
      <c r="FYW5" s="80"/>
      <c r="FYX5" s="80"/>
      <c r="FYY5" s="80"/>
      <c r="FYZ5" s="80"/>
      <c r="FZA5" s="80"/>
      <c r="FZB5" s="80"/>
      <c r="FZC5" s="80"/>
      <c r="FZD5" s="80"/>
      <c r="FZE5" s="80"/>
      <c r="FZF5" s="80"/>
      <c r="FZG5" s="80"/>
      <c r="FZH5" s="80"/>
      <c r="FZI5" s="80"/>
      <c r="FZJ5" s="80"/>
      <c r="FZK5" s="80"/>
      <c r="FZL5" s="80"/>
      <c r="FZM5" s="80"/>
      <c r="FZN5" s="80"/>
      <c r="FZO5" s="80"/>
      <c r="FZP5" s="80"/>
      <c r="FZQ5" s="80"/>
      <c r="FZR5" s="80"/>
      <c r="FZS5" s="80"/>
      <c r="FZT5" s="80"/>
      <c r="FZU5" s="80"/>
      <c r="FZV5" s="80"/>
      <c r="FZW5" s="80"/>
      <c r="FZX5" s="80"/>
      <c r="FZY5" s="80"/>
      <c r="FZZ5" s="80"/>
      <c r="GAA5" s="80"/>
      <c r="GAB5" s="80"/>
      <c r="GAC5" s="80"/>
      <c r="GAD5" s="80"/>
      <c r="GAE5" s="80"/>
      <c r="GAF5" s="80"/>
      <c r="GAG5" s="80"/>
      <c r="GAH5" s="80"/>
      <c r="GAI5" s="80"/>
      <c r="GAJ5" s="80"/>
      <c r="GAK5" s="80"/>
      <c r="GAL5" s="80"/>
      <c r="GAM5" s="80"/>
      <c r="GAN5" s="80"/>
      <c r="GAO5" s="80"/>
      <c r="GAP5" s="80"/>
      <c r="GAQ5" s="80"/>
      <c r="GAR5" s="80"/>
      <c r="GAS5" s="80"/>
      <c r="GAT5" s="80"/>
      <c r="GAU5" s="80"/>
      <c r="GAV5" s="80"/>
      <c r="GAW5" s="80"/>
      <c r="GAX5" s="80"/>
      <c r="GAY5" s="80"/>
      <c r="GAZ5" s="80"/>
      <c r="GBA5" s="80"/>
      <c r="GBB5" s="80"/>
      <c r="GBC5" s="80"/>
      <c r="GBD5" s="80"/>
      <c r="GBE5" s="80"/>
      <c r="GBF5" s="80"/>
      <c r="GBG5" s="80"/>
      <c r="GBH5" s="80"/>
      <c r="GBI5" s="80"/>
      <c r="GBJ5" s="80"/>
      <c r="GBK5" s="80"/>
      <c r="GBL5" s="80"/>
      <c r="GBM5" s="80"/>
      <c r="GBN5" s="80"/>
      <c r="GBO5" s="80"/>
      <c r="GBP5" s="80"/>
      <c r="GBQ5" s="80"/>
      <c r="GBR5" s="80"/>
      <c r="GBS5" s="80"/>
      <c r="GBT5" s="80"/>
      <c r="GBU5" s="80"/>
      <c r="GBV5" s="80"/>
      <c r="GBW5" s="80"/>
      <c r="GBX5" s="80"/>
      <c r="GBY5" s="80"/>
      <c r="GBZ5" s="80"/>
      <c r="GCA5" s="80"/>
      <c r="GCB5" s="80"/>
      <c r="GCC5" s="80"/>
      <c r="GCD5" s="80"/>
      <c r="GCE5" s="80"/>
      <c r="GCF5" s="80"/>
      <c r="GCG5" s="80"/>
      <c r="GCH5" s="80"/>
      <c r="GCI5" s="80"/>
      <c r="GCJ5" s="80"/>
      <c r="GCK5" s="80"/>
      <c r="GCL5" s="80"/>
      <c r="GCM5" s="80"/>
      <c r="GCN5" s="80"/>
      <c r="GCO5" s="80"/>
      <c r="GCP5" s="80"/>
      <c r="GCQ5" s="80"/>
      <c r="GCR5" s="80"/>
      <c r="GCS5" s="80"/>
      <c r="GCT5" s="80"/>
      <c r="GCU5" s="80"/>
      <c r="GCV5" s="80"/>
      <c r="GCW5" s="80"/>
      <c r="GCX5" s="80"/>
      <c r="GCY5" s="80"/>
      <c r="GCZ5" s="80"/>
      <c r="GDA5" s="80"/>
      <c r="GDB5" s="80"/>
      <c r="GDC5" s="80"/>
      <c r="GDD5" s="80"/>
      <c r="GDE5" s="80"/>
      <c r="GDF5" s="80"/>
      <c r="GDG5" s="80"/>
      <c r="GDH5" s="80"/>
      <c r="GDI5" s="80"/>
      <c r="GDJ5" s="80"/>
      <c r="GDK5" s="80"/>
      <c r="GDL5" s="80"/>
      <c r="GDM5" s="80"/>
      <c r="GDN5" s="80"/>
      <c r="GDO5" s="80"/>
      <c r="GDP5" s="80"/>
      <c r="GDQ5" s="80"/>
      <c r="GDR5" s="80"/>
      <c r="GDS5" s="80"/>
      <c r="GDT5" s="80"/>
      <c r="GDU5" s="80"/>
      <c r="GDV5" s="80"/>
      <c r="GDW5" s="80"/>
      <c r="GDX5" s="80"/>
      <c r="GDY5" s="80"/>
      <c r="GDZ5" s="80"/>
      <c r="GEA5" s="80"/>
      <c r="GEB5" s="80"/>
      <c r="GEC5" s="80"/>
      <c r="GED5" s="80"/>
      <c r="GEE5" s="80"/>
      <c r="GEF5" s="80"/>
      <c r="GEG5" s="80"/>
      <c r="GEH5" s="80"/>
      <c r="GEI5" s="80"/>
      <c r="GEJ5" s="80"/>
      <c r="GEK5" s="80"/>
      <c r="GEL5" s="80"/>
      <c r="GEM5" s="80"/>
      <c r="GEN5" s="80"/>
      <c r="GEO5" s="80"/>
      <c r="GEP5" s="80"/>
      <c r="GEQ5" s="80"/>
      <c r="GER5" s="80"/>
      <c r="GES5" s="80"/>
      <c r="GET5" s="80"/>
      <c r="GEU5" s="80"/>
      <c r="GEV5" s="80"/>
      <c r="GEW5" s="80"/>
      <c r="GEX5" s="80"/>
      <c r="GEY5" s="80"/>
      <c r="GEZ5" s="80"/>
      <c r="GFA5" s="80"/>
      <c r="GFB5" s="80"/>
      <c r="GFC5" s="80"/>
      <c r="GFD5" s="80"/>
      <c r="GFE5" s="80"/>
      <c r="GFF5" s="80"/>
      <c r="GFG5" s="80"/>
      <c r="GFH5" s="80"/>
      <c r="GFI5" s="80"/>
      <c r="GFJ5" s="80"/>
      <c r="GFK5" s="80"/>
      <c r="GFL5" s="80"/>
      <c r="GFM5" s="80"/>
      <c r="GFN5" s="80"/>
      <c r="GFO5" s="80"/>
      <c r="GFP5" s="80"/>
      <c r="GFQ5" s="80"/>
      <c r="GFR5" s="80"/>
      <c r="GFS5" s="80"/>
      <c r="GFT5" s="80"/>
      <c r="GFU5" s="80"/>
      <c r="GFV5" s="80"/>
      <c r="GFW5" s="80"/>
      <c r="GFX5" s="80"/>
      <c r="GFY5" s="80"/>
      <c r="GFZ5" s="80"/>
      <c r="GGA5" s="80"/>
      <c r="GGB5" s="80"/>
      <c r="GGC5" s="80"/>
      <c r="GGD5" s="80"/>
      <c r="GGE5" s="80"/>
      <c r="GGF5" s="80"/>
      <c r="GGG5" s="80"/>
      <c r="GGH5" s="80"/>
      <c r="GGI5" s="80"/>
      <c r="GGJ5" s="80"/>
      <c r="GGK5" s="80"/>
      <c r="GGL5" s="80"/>
      <c r="GGM5" s="80"/>
      <c r="GGN5" s="80"/>
      <c r="GGO5" s="80"/>
      <c r="GGP5" s="80"/>
      <c r="GGQ5" s="80"/>
      <c r="GGR5" s="80"/>
      <c r="GGS5" s="80"/>
      <c r="GGT5" s="80"/>
      <c r="GGU5" s="80"/>
      <c r="GGV5" s="80"/>
      <c r="GGW5" s="80"/>
      <c r="GGX5" s="80"/>
      <c r="GGY5" s="80"/>
      <c r="GGZ5" s="80"/>
      <c r="GHA5" s="80"/>
      <c r="GHB5" s="80"/>
      <c r="GHC5" s="80"/>
      <c r="GHD5" s="80"/>
      <c r="GHE5" s="80"/>
      <c r="GHF5" s="80"/>
      <c r="GHG5" s="80"/>
      <c r="GHH5" s="80"/>
      <c r="GHI5" s="80"/>
      <c r="GHJ5" s="80"/>
      <c r="GHK5" s="80"/>
      <c r="GHL5" s="80"/>
      <c r="GHM5" s="80"/>
      <c r="GHN5" s="80"/>
      <c r="GHO5" s="80"/>
      <c r="GHP5" s="80"/>
      <c r="GHQ5" s="80"/>
      <c r="GHR5" s="80"/>
      <c r="GHS5" s="80"/>
      <c r="GHT5" s="80"/>
      <c r="GHU5" s="80"/>
      <c r="GHV5" s="80"/>
      <c r="GHW5" s="80"/>
      <c r="GHX5" s="80"/>
      <c r="GHY5" s="80"/>
      <c r="GHZ5" s="80"/>
      <c r="GIA5" s="80"/>
      <c r="GIB5" s="80"/>
      <c r="GIC5" s="80"/>
      <c r="GID5" s="80"/>
      <c r="GIE5" s="80"/>
      <c r="GIF5" s="80"/>
      <c r="GIG5" s="80"/>
      <c r="GIH5" s="80"/>
      <c r="GII5" s="80"/>
      <c r="GIJ5" s="80"/>
      <c r="GIK5" s="80"/>
      <c r="GIL5" s="80"/>
      <c r="GIM5" s="80"/>
      <c r="GIN5" s="80"/>
      <c r="GIO5" s="80"/>
      <c r="GIP5" s="80"/>
      <c r="GIQ5" s="80"/>
      <c r="GIR5" s="80"/>
      <c r="GIS5" s="80"/>
      <c r="GIT5" s="80"/>
      <c r="GIU5" s="80"/>
      <c r="GIV5" s="80"/>
      <c r="GIW5" s="80"/>
      <c r="GIX5" s="80"/>
      <c r="GIY5" s="80"/>
      <c r="GIZ5" s="80"/>
      <c r="GJA5" s="80"/>
      <c r="GJB5" s="80"/>
      <c r="GJC5" s="80"/>
      <c r="GJD5" s="80"/>
      <c r="GJE5" s="80"/>
      <c r="GJF5" s="80"/>
      <c r="GJG5" s="80"/>
      <c r="GJH5" s="80"/>
      <c r="GJI5" s="80"/>
      <c r="GJJ5" s="80"/>
      <c r="GJK5" s="80"/>
      <c r="GJL5" s="80"/>
      <c r="GJM5" s="80"/>
      <c r="GJN5" s="80"/>
      <c r="GJO5" s="80"/>
      <c r="GJP5" s="80"/>
      <c r="GJQ5" s="80"/>
      <c r="GJR5" s="80"/>
      <c r="GJS5" s="80"/>
      <c r="GJT5" s="80"/>
      <c r="GJU5" s="80"/>
      <c r="GJV5" s="80"/>
      <c r="GJW5" s="80"/>
      <c r="GJX5" s="80"/>
      <c r="GJY5" s="80"/>
      <c r="GJZ5" s="80"/>
      <c r="GKA5" s="80"/>
      <c r="GKB5" s="80"/>
      <c r="GKC5" s="80"/>
      <c r="GKD5" s="80"/>
      <c r="GKE5" s="80"/>
      <c r="GKF5" s="80"/>
      <c r="GKG5" s="80"/>
      <c r="GKH5" s="80"/>
      <c r="GKI5" s="80"/>
      <c r="GKJ5" s="80"/>
      <c r="GKK5" s="80"/>
      <c r="GKL5" s="80"/>
      <c r="GKM5" s="80"/>
      <c r="GKN5" s="80"/>
      <c r="GKO5" s="80"/>
      <c r="GKP5" s="80"/>
      <c r="GKQ5" s="80"/>
      <c r="GKR5" s="80"/>
      <c r="GKS5" s="80"/>
      <c r="GKT5" s="80"/>
      <c r="GKU5" s="80"/>
      <c r="GKV5" s="80"/>
      <c r="GKW5" s="80"/>
      <c r="GKX5" s="80"/>
      <c r="GKY5" s="80"/>
      <c r="GKZ5" s="80"/>
      <c r="GLA5" s="80"/>
      <c r="GLB5" s="80"/>
      <c r="GLC5" s="80"/>
      <c r="GLD5" s="80"/>
      <c r="GLE5" s="80"/>
      <c r="GLF5" s="80"/>
      <c r="GLG5" s="80"/>
      <c r="GLH5" s="80"/>
      <c r="GLI5" s="80"/>
      <c r="GLJ5" s="80"/>
      <c r="GLK5" s="80"/>
      <c r="GLL5" s="80"/>
      <c r="GLM5" s="80"/>
      <c r="GLN5" s="80"/>
      <c r="GLO5" s="80"/>
      <c r="GLP5" s="80"/>
      <c r="GLQ5" s="80"/>
      <c r="GLR5" s="80"/>
      <c r="GLS5" s="80"/>
      <c r="GLT5" s="80"/>
      <c r="GLU5" s="80"/>
      <c r="GLV5" s="80"/>
      <c r="GLW5" s="80"/>
      <c r="GLX5" s="80"/>
      <c r="GLY5" s="80"/>
      <c r="GLZ5" s="80"/>
      <c r="GMA5" s="80"/>
      <c r="GMB5" s="80"/>
      <c r="GMC5" s="80"/>
      <c r="GMD5" s="80"/>
      <c r="GME5" s="80"/>
      <c r="GMF5" s="80"/>
      <c r="GMG5" s="80"/>
      <c r="GMH5" s="80"/>
      <c r="GMI5" s="80"/>
      <c r="GMJ5" s="80"/>
      <c r="GMK5" s="80"/>
      <c r="GML5" s="80"/>
      <c r="GMM5" s="80"/>
      <c r="GMN5" s="80"/>
      <c r="GMO5" s="80"/>
      <c r="GMP5" s="80"/>
      <c r="GMQ5" s="80"/>
      <c r="GMR5" s="80"/>
      <c r="GMS5" s="80"/>
      <c r="GMT5" s="80"/>
      <c r="GMU5" s="80"/>
      <c r="GMV5" s="80"/>
      <c r="GMW5" s="80"/>
      <c r="GMX5" s="80"/>
      <c r="GMY5" s="80"/>
      <c r="GMZ5" s="80"/>
      <c r="GNA5" s="80"/>
      <c r="GNB5" s="80"/>
      <c r="GNC5" s="80"/>
      <c r="GND5" s="80"/>
      <c r="GNE5" s="80"/>
      <c r="GNF5" s="80"/>
      <c r="GNG5" s="80"/>
      <c r="GNH5" s="80"/>
      <c r="GNI5" s="80"/>
      <c r="GNJ5" s="80"/>
      <c r="GNK5" s="80"/>
      <c r="GNL5" s="80"/>
      <c r="GNM5" s="80"/>
      <c r="GNN5" s="80"/>
      <c r="GNO5" s="80"/>
      <c r="GNP5" s="80"/>
      <c r="GNQ5" s="80"/>
      <c r="GNR5" s="80"/>
      <c r="GNS5" s="80"/>
      <c r="GNT5" s="80"/>
      <c r="GNU5" s="80"/>
      <c r="GNV5" s="80"/>
      <c r="GNW5" s="80"/>
      <c r="GNX5" s="80"/>
      <c r="GNY5" s="80"/>
      <c r="GNZ5" s="80"/>
      <c r="GOA5" s="80"/>
      <c r="GOB5" s="80"/>
      <c r="GOC5" s="80"/>
      <c r="GOD5" s="80"/>
      <c r="GOE5" s="80"/>
      <c r="GOF5" s="80"/>
      <c r="GOG5" s="80"/>
      <c r="GOH5" s="80"/>
      <c r="GOI5" s="80"/>
      <c r="GOJ5" s="80"/>
      <c r="GOK5" s="80"/>
      <c r="GOL5" s="80"/>
      <c r="GOM5" s="80"/>
      <c r="GON5" s="80"/>
      <c r="GOO5" s="80"/>
      <c r="GOP5" s="80"/>
      <c r="GOQ5" s="80"/>
      <c r="GOR5" s="80"/>
      <c r="GOS5" s="80"/>
      <c r="GOT5" s="80"/>
      <c r="GOU5" s="80"/>
      <c r="GOV5" s="80"/>
      <c r="GOW5" s="80"/>
      <c r="GOX5" s="80"/>
      <c r="GOY5" s="80"/>
      <c r="GOZ5" s="80"/>
      <c r="GPA5" s="80"/>
      <c r="GPB5" s="80"/>
      <c r="GPC5" s="80"/>
      <c r="GPD5" s="80"/>
      <c r="GPE5" s="80"/>
      <c r="GPF5" s="80"/>
      <c r="GPG5" s="80"/>
      <c r="GPH5" s="80"/>
      <c r="GPI5" s="80"/>
      <c r="GPJ5" s="80"/>
      <c r="GPK5" s="80"/>
      <c r="GPL5" s="80"/>
      <c r="GPM5" s="80"/>
      <c r="GPN5" s="80"/>
      <c r="GPO5" s="80"/>
      <c r="GPP5" s="80"/>
      <c r="GPQ5" s="80"/>
      <c r="GPR5" s="80"/>
      <c r="GPS5" s="80"/>
      <c r="GPT5" s="80"/>
      <c r="GPU5" s="80"/>
      <c r="GPV5" s="80"/>
      <c r="GPW5" s="80"/>
      <c r="GPX5" s="80"/>
      <c r="GPY5" s="80"/>
      <c r="GPZ5" s="80"/>
      <c r="GQA5" s="80"/>
      <c r="GQB5" s="80"/>
      <c r="GQC5" s="80"/>
      <c r="GQD5" s="80"/>
      <c r="GQE5" s="80"/>
      <c r="GQF5" s="80"/>
      <c r="GQG5" s="80"/>
      <c r="GQH5" s="80"/>
      <c r="GQI5" s="80"/>
      <c r="GQJ5" s="80"/>
      <c r="GQK5" s="80"/>
      <c r="GQL5" s="80"/>
      <c r="GQM5" s="80"/>
      <c r="GQN5" s="80"/>
      <c r="GQO5" s="80"/>
      <c r="GQP5" s="80"/>
      <c r="GQQ5" s="80"/>
      <c r="GQR5" s="80"/>
      <c r="GQS5" s="80"/>
      <c r="GQT5" s="80"/>
      <c r="GQU5" s="80"/>
      <c r="GQV5" s="80"/>
      <c r="GQW5" s="80"/>
      <c r="GQX5" s="80"/>
      <c r="GQY5" s="80"/>
      <c r="GQZ5" s="80"/>
      <c r="GRA5" s="80"/>
      <c r="GRB5" s="80"/>
      <c r="GRC5" s="80"/>
      <c r="GRD5" s="80"/>
      <c r="GRE5" s="80"/>
      <c r="GRF5" s="80"/>
      <c r="GRG5" s="80"/>
      <c r="GRH5" s="80"/>
      <c r="GRI5" s="80"/>
      <c r="GRJ5" s="80"/>
      <c r="GRK5" s="80"/>
      <c r="GRL5" s="80"/>
      <c r="GRM5" s="80"/>
      <c r="GRN5" s="80"/>
      <c r="GRO5" s="80"/>
      <c r="GRP5" s="80"/>
      <c r="GRQ5" s="80"/>
      <c r="GRR5" s="80"/>
      <c r="GRS5" s="80"/>
      <c r="GRT5" s="80"/>
      <c r="GRU5" s="80"/>
      <c r="GRV5" s="80"/>
      <c r="GRW5" s="80"/>
      <c r="GRX5" s="80"/>
      <c r="GRY5" s="80"/>
      <c r="GRZ5" s="80"/>
      <c r="GSA5" s="80"/>
      <c r="GSB5" s="80"/>
      <c r="GSC5" s="80"/>
      <c r="GSD5" s="80"/>
      <c r="GSE5" s="80"/>
      <c r="GSF5" s="80"/>
      <c r="GSG5" s="80"/>
      <c r="GSH5" s="80"/>
      <c r="GSI5" s="80"/>
      <c r="GSJ5" s="80"/>
      <c r="GSK5" s="80"/>
      <c r="GSL5" s="80"/>
      <c r="GSM5" s="80"/>
      <c r="GSN5" s="80"/>
      <c r="GSO5" s="80"/>
      <c r="GSP5" s="80"/>
      <c r="GSQ5" s="80"/>
      <c r="GSR5" s="80"/>
      <c r="GSS5" s="80"/>
      <c r="GST5" s="80"/>
      <c r="GSU5" s="80"/>
      <c r="GSV5" s="80"/>
      <c r="GSW5" s="80"/>
      <c r="GSX5" s="80"/>
      <c r="GSY5" s="80"/>
      <c r="GSZ5" s="80"/>
      <c r="GTA5" s="80"/>
      <c r="GTB5" s="80"/>
      <c r="GTC5" s="80"/>
      <c r="GTD5" s="80"/>
      <c r="GTE5" s="80"/>
      <c r="GTF5" s="80"/>
      <c r="GTG5" s="80"/>
      <c r="GTH5" s="80"/>
      <c r="GTI5" s="80"/>
      <c r="GTJ5" s="80"/>
      <c r="GTK5" s="80"/>
      <c r="GTL5" s="80"/>
      <c r="GTM5" s="80"/>
      <c r="GTN5" s="80"/>
      <c r="GTO5" s="80"/>
      <c r="GTP5" s="80"/>
      <c r="GTQ5" s="80"/>
      <c r="GTR5" s="80"/>
      <c r="GTS5" s="80"/>
      <c r="GTT5" s="80"/>
      <c r="GTU5" s="80"/>
      <c r="GTV5" s="80"/>
      <c r="GTW5" s="80"/>
      <c r="GTX5" s="80"/>
      <c r="GTY5" s="80"/>
      <c r="GTZ5" s="80"/>
      <c r="GUA5" s="80"/>
      <c r="GUB5" s="80"/>
      <c r="GUC5" s="80"/>
      <c r="GUD5" s="80"/>
      <c r="GUE5" s="80"/>
      <c r="GUF5" s="80"/>
      <c r="GUG5" s="80"/>
      <c r="GUH5" s="80"/>
      <c r="GUI5" s="80"/>
      <c r="GUJ5" s="80"/>
      <c r="GUK5" s="80"/>
      <c r="GUL5" s="80"/>
      <c r="GUM5" s="80"/>
      <c r="GUN5" s="80"/>
      <c r="GUO5" s="80"/>
      <c r="GUP5" s="80"/>
      <c r="GUQ5" s="80"/>
      <c r="GUR5" s="80"/>
      <c r="GUS5" s="80"/>
      <c r="GUT5" s="80"/>
      <c r="GUU5" s="80"/>
      <c r="GUV5" s="80"/>
      <c r="GUW5" s="80"/>
      <c r="GUX5" s="80"/>
      <c r="GUY5" s="80"/>
      <c r="GUZ5" s="80"/>
      <c r="GVA5" s="80"/>
      <c r="GVB5" s="80"/>
      <c r="GVC5" s="80"/>
      <c r="GVD5" s="80"/>
      <c r="GVE5" s="80"/>
      <c r="GVF5" s="80"/>
      <c r="GVG5" s="80"/>
      <c r="GVH5" s="80"/>
      <c r="GVI5" s="80"/>
      <c r="GVJ5" s="80"/>
      <c r="GVK5" s="80"/>
      <c r="GVL5" s="80"/>
      <c r="GVM5" s="80"/>
      <c r="GVN5" s="80"/>
      <c r="GVO5" s="80"/>
      <c r="GVP5" s="80"/>
      <c r="GVQ5" s="80"/>
      <c r="GVR5" s="80"/>
      <c r="GVS5" s="80"/>
      <c r="GVT5" s="80"/>
      <c r="GVU5" s="80"/>
      <c r="GVV5" s="80"/>
      <c r="GVW5" s="80"/>
      <c r="GVX5" s="80"/>
      <c r="GVY5" s="80"/>
      <c r="GVZ5" s="80"/>
      <c r="GWA5" s="80"/>
      <c r="GWB5" s="80"/>
      <c r="GWC5" s="80"/>
      <c r="GWD5" s="80"/>
      <c r="GWE5" s="80"/>
      <c r="GWF5" s="80"/>
      <c r="GWG5" s="80"/>
      <c r="GWH5" s="80"/>
      <c r="GWI5" s="80"/>
      <c r="GWJ5" s="80"/>
      <c r="GWK5" s="80"/>
      <c r="GWL5" s="80"/>
      <c r="GWM5" s="80"/>
      <c r="GWN5" s="80"/>
      <c r="GWO5" s="80"/>
      <c r="GWP5" s="80"/>
      <c r="GWQ5" s="80"/>
      <c r="GWR5" s="80"/>
      <c r="GWS5" s="80"/>
      <c r="GWT5" s="80"/>
      <c r="GWU5" s="80"/>
      <c r="GWV5" s="80"/>
      <c r="GWW5" s="80"/>
      <c r="GWX5" s="80"/>
      <c r="GWY5" s="80"/>
      <c r="GWZ5" s="80"/>
      <c r="GXA5" s="80"/>
      <c r="GXB5" s="80"/>
      <c r="GXC5" s="80"/>
      <c r="GXD5" s="80"/>
      <c r="GXE5" s="80"/>
      <c r="GXF5" s="80"/>
      <c r="GXG5" s="80"/>
      <c r="GXH5" s="80"/>
      <c r="GXI5" s="80"/>
      <c r="GXJ5" s="80"/>
      <c r="GXK5" s="80"/>
      <c r="GXL5" s="80"/>
      <c r="GXM5" s="80"/>
      <c r="GXN5" s="80"/>
      <c r="GXO5" s="80"/>
      <c r="GXP5" s="80"/>
      <c r="GXQ5" s="80"/>
      <c r="GXR5" s="80"/>
      <c r="GXS5" s="80"/>
      <c r="GXT5" s="80"/>
      <c r="GXU5" s="80"/>
      <c r="GXV5" s="80"/>
      <c r="GXW5" s="80"/>
      <c r="GXX5" s="80"/>
      <c r="GXY5" s="80"/>
      <c r="GXZ5" s="80"/>
      <c r="GYA5" s="80"/>
      <c r="GYB5" s="80"/>
      <c r="GYC5" s="80"/>
      <c r="GYD5" s="80"/>
      <c r="GYE5" s="80"/>
      <c r="GYF5" s="80"/>
      <c r="GYG5" s="80"/>
      <c r="GYH5" s="80"/>
      <c r="GYI5" s="80"/>
      <c r="GYJ5" s="80"/>
      <c r="GYK5" s="80"/>
      <c r="GYL5" s="80"/>
      <c r="GYM5" s="80"/>
      <c r="GYN5" s="80"/>
      <c r="GYO5" s="80"/>
      <c r="GYP5" s="80"/>
      <c r="GYQ5" s="80"/>
      <c r="GYR5" s="80"/>
      <c r="GYS5" s="80"/>
      <c r="GYT5" s="80"/>
      <c r="GYU5" s="80"/>
      <c r="GYV5" s="80"/>
      <c r="GYW5" s="80"/>
      <c r="GYX5" s="80"/>
      <c r="GYY5" s="80"/>
      <c r="GYZ5" s="80"/>
      <c r="GZA5" s="80"/>
      <c r="GZB5" s="80"/>
      <c r="GZC5" s="80"/>
      <c r="GZD5" s="80"/>
      <c r="GZE5" s="80"/>
      <c r="GZF5" s="80"/>
      <c r="GZG5" s="80"/>
      <c r="GZH5" s="80"/>
      <c r="GZI5" s="80"/>
      <c r="GZJ5" s="80"/>
      <c r="GZK5" s="80"/>
      <c r="GZL5" s="80"/>
      <c r="GZM5" s="80"/>
      <c r="GZN5" s="80"/>
      <c r="GZO5" s="80"/>
      <c r="GZP5" s="80"/>
      <c r="GZQ5" s="80"/>
      <c r="GZR5" s="80"/>
      <c r="GZS5" s="80"/>
      <c r="GZT5" s="80"/>
      <c r="GZU5" s="80"/>
      <c r="GZV5" s="80"/>
      <c r="GZW5" s="80"/>
      <c r="GZX5" s="80"/>
      <c r="GZY5" s="80"/>
      <c r="GZZ5" s="80"/>
      <c r="HAA5" s="80"/>
      <c r="HAB5" s="80"/>
      <c r="HAC5" s="80"/>
      <c r="HAD5" s="80"/>
      <c r="HAE5" s="80"/>
      <c r="HAF5" s="80"/>
      <c r="HAG5" s="80"/>
      <c r="HAH5" s="80"/>
      <c r="HAI5" s="80"/>
      <c r="HAJ5" s="80"/>
      <c r="HAK5" s="80"/>
      <c r="HAL5" s="80"/>
      <c r="HAM5" s="80"/>
      <c r="HAN5" s="80"/>
      <c r="HAO5" s="80"/>
      <c r="HAP5" s="80"/>
      <c r="HAQ5" s="80"/>
      <c r="HAR5" s="80"/>
      <c r="HAS5" s="80"/>
      <c r="HAT5" s="80"/>
      <c r="HAU5" s="80"/>
      <c r="HAV5" s="80"/>
      <c r="HAW5" s="80"/>
      <c r="HAX5" s="80"/>
      <c r="HAY5" s="80"/>
      <c r="HAZ5" s="80"/>
      <c r="HBA5" s="80"/>
      <c r="HBB5" s="80"/>
      <c r="HBC5" s="80"/>
      <c r="HBD5" s="80"/>
      <c r="HBE5" s="80"/>
      <c r="HBF5" s="80"/>
      <c r="HBG5" s="80"/>
      <c r="HBH5" s="80"/>
      <c r="HBI5" s="80"/>
      <c r="HBJ5" s="80"/>
      <c r="HBK5" s="80"/>
      <c r="HBL5" s="80"/>
      <c r="HBM5" s="80"/>
      <c r="HBN5" s="80"/>
      <c r="HBO5" s="80"/>
      <c r="HBP5" s="80"/>
      <c r="HBQ5" s="80"/>
      <c r="HBR5" s="80"/>
      <c r="HBS5" s="80"/>
      <c r="HBT5" s="80"/>
      <c r="HBU5" s="80"/>
      <c r="HBV5" s="80"/>
      <c r="HBW5" s="80"/>
      <c r="HBX5" s="80"/>
      <c r="HBY5" s="80"/>
      <c r="HBZ5" s="80"/>
      <c r="HCA5" s="80"/>
      <c r="HCB5" s="80"/>
      <c r="HCC5" s="80"/>
      <c r="HCD5" s="80"/>
      <c r="HCE5" s="80"/>
      <c r="HCF5" s="80"/>
      <c r="HCG5" s="80"/>
      <c r="HCH5" s="80"/>
      <c r="HCI5" s="80"/>
      <c r="HCJ5" s="80"/>
      <c r="HCK5" s="80"/>
      <c r="HCL5" s="80"/>
      <c r="HCM5" s="80"/>
      <c r="HCN5" s="80"/>
      <c r="HCO5" s="80"/>
      <c r="HCP5" s="80"/>
      <c r="HCQ5" s="80"/>
      <c r="HCR5" s="80"/>
      <c r="HCS5" s="80"/>
      <c r="HCT5" s="80"/>
      <c r="HCU5" s="80"/>
      <c r="HCV5" s="80"/>
      <c r="HCW5" s="80"/>
      <c r="HCX5" s="80"/>
      <c r="HCY5" s="80"/>
      <c r="HCZ5" s="80"/>
      <c r="HDA5" s="80"/>
      <c r="HDB5" s="80"/>
      <c r="HDC5" s="80"/>
      <c r="HDD5" s="80"/>
      <c r="HDE5" s="80"/>
      <c r="HDF5" s="80"/>
      <c r="HDG5" s="80"/>
      <c r="HDH5" s="80"/>
      <c r="HDI5" s="80"/>
      <c r="HDJ5" s="80"/>
      <c r="HDK5" s="80"/>
      <c r="HDL5" s="80"/>
      <c r="HDM5" s="80"/>
      <c r="HDN5" s="80"/>
      <c r="HDO5" s="80"/>
      <c r="HDP5" s="80"/>
      <c r="HDQ5" s="80"/>
      <c r="HDR5" s="80"/>
      <c r="HDS5" s="80"/>
      <c r="HDT5" s="80"/>
      <c r="HDU5" s="80"/>
      <c r="HDV5" s="80"/>
      <c r="HDW5" s="80"/>
      <c r="HDX5" s="80"/>
      <c r="HDY5" s="80"/>
      <c r="HDZ5" s="80"/>
      <c r="HEA5" s="80"/>
      <c r="HEB5" s="80"/>
      <c r="HEC5" s="80"/>
      <c r="HED5" s="80"/>
      <c r="HEE5" s="80"/>
      <c r="HEF5" s="80"/>
      <c r="HEG5" s="80"/>
      <c r="HEH5" s="80"/>
      <c r="HEI5" s="80"/>
      <c r="HEJ5" s="80"/>
      <c r="HEK5" s="80"/>
      <c r="HEL5" s="80"/>
      <c r="HEM5" s="80"/>
      <c r="HEN5" s="80"/>
      <c r="HEO5" s="80"/>
      <c r="HEP5" s="80"/>
      <c r="HEQ5" s="80"/>
      <c r="HER5" s="80"/>
      <c r="HES5" s="80"/>
      <c r="HET5" s="80"/>
      <c r="HEU5" s="80"/>
      <c r="HEV5" s="80"/>
      <c r="HEW5" s="80"/>
      <c r="HEX5" s="80"/>
      <c r="HEY5" s="80"/>
      <c r="HEZ5" s="80"/>
      <c r="HFA5" s="80"/>
      <c r="HFB5" s="80"/>
      <c r="HFC5" s="80"/>
      <c r="HFD5" s="80"/>
      <c r="HFE5" s="80"/>
      <c r="HFF5" s="80"/>
      <c r="HFG5" s="80"/>
      <c r="HFH5" s="80"/>
      <c r="HFI5" s="80"/>
      <c r="HFJ5" s="80"/>
      <c r="HFK5" s="80"/>
      <c r="HFL5" s="80"/>
      <c r="HFM5" s="80"/>
      <c r="HFN5" s="80"/>
      <c r="HFO5" s="80"/>
      <c r="HFP5" s="80"/>
      <c r="HFQ5" s="80"/>
      <c r="HFR5" s="80"/>
      <c r="HFS5" s="80"/>
      <c r="HFT5" s="80"/>
      <c r="HFU5" s="80"/>
      <c r="HFV5" s="80"/>
      <c r="HFW5" s="80"/>
      <c r="HFX5" s="80"/>
      <c r="HFY5" s="80"/>
      <c r="HFZ5" s="80"/>
      <c r="HGA5" s="80"/>
      <c r="HGB5" s="80"/>
      <c r="HGC5" s="80"/>
      <c r="HGD5" s="80"/>
      <c r="HGE5" s="80"/>
      <c r="HGF5" s="80"/>
      <c r="HGG5" s="80"/>
      <c r="HGH5" s="80"/>
      <c r="HGI5" s="80"/>
      <c r="HGJ5" s="80"/>
      <c r="HGK5" s="80"/>
      <c r="HGL5" s="80"/>
      <c r="HGM5" s="80"/>
      <c r="HGN5" s="80"/>
      <c r="HGO5" s="80"/>
      <c r="HGP5" s="80"/>
      <c r="HGQ5" s="80"/>
      <c r="HGR5" s="80"/>
      <c r="HGS5" s="80"/>
      <c r="HGT5" s="80"/>
      <c r="HGU5" s="80"/>
      <c r="HGV5" s="80"/>
      <c r="HGW5" s="80"/>
      <c r="HGX5" s="80"/>
      <c r="HGY5" s="80"/>
      <c r="HGZ5" s="80"/>
      <c r="HHA5" s="80"/>
      <c r="HHB5" s="80"/>
      <c r="HHC5" s="80"/>
      <c r="HHD5" s="80"/>
      <c r="HHE5" s="80"/>
      <c r="HHF5" s="80"/>
      <c r="HHG5" s="80"/>
      <c r="HHH5" s="80"/>
      <c r="HHI5" s="80"/>
      <c r="HHJ5" s="80"/>
      <c r="HHK5" s="80"/>
      <c r="HHL5" s="80"/>
      <c r="HHM5" s="80"/>
      <c r="HHN5" s="80"/>
      <c r="HHO5" s="80"/>
      <c r="HHP5" s="80"/>
      <c r="HHQ5" s="80"/>
      <c r="HHR5" s="80"/>
      <c r="HHS5" s="80"/>
      <c r="HHT5" s="80"/>
      <c r="HHU5" s="80"/>
      <c r="HHV5" s="80"/>
      <c r="HHW5" s="80"/>
      <c r="HHX5" s="80"/>
      <c r="HHY5" s="80"/>
      <c r="HHZ5" s="80"/>
      <c r="HIA5" s="80"/>
      <c r="HIB5" s="80"/>
      <c r="HIC5" s="80"/>
      <c r="HID5" s="80"/>
      <c r="HIE5" s="80"/>
      <c r="HIF5" s="80"/>
      <c r="HIG5" s="80"/>
      <c r="HIH5" s="80"/>
      <c r="HII5" s="80"/>
      <c r="HIJ5" s="80"/>
      <c r="HIK5" s="80"/>
      <c r="HIL5" s="80"/>
      <c r="HIM5" s="80"/>
      <c r="HIN5" s="80"/>
      <c r="HIO5" s="80"/>
      <c r="HIP5" s="80"/>
      <c r="HIQ5" s="80"/>
      <c r="HIR5" s="80"/>
      <c r="HIS5" s="80"/>
      <c r="HIT5" s="80"/>
      <c r="HIU5" s="80"/>
      <c r="HIV5" s="80"/>
      <c r="HIW5" s="80"/>
      <c r="HIX5" s="80"/>
      <c r="HIY5" s="80"/>
      <c r="HIZ5" s="80"/>
      <c r="HJA5" s="80"/>
      <c r="HJB5" s="80"/>
      <c r="HJC5" s="80"/>
      <c r="HJD5" s="80"/>
      <c r="HJE5" s="80"/>
      <c r="HJF5" s="80"/>
      <c r="HJG5" s="80"/>
      <c r="HJH5" s="80"/>
      <c r="HJI5" s="80"/>
      <c r="HJJ5" s="80"/>
      <c r="HJK5" s="80"/>
      <c r="HJL5" s="80"/>
      <c r="HJM5" s="80"/>
      <c r="HJN5" s="80"/>
      <c r="HJO5" s="80"/>
      <c r="HJP5" s="80"/>
      <c r="HJQ5" s="80"/>
      <c r="HJR5" s="80"/>
      <c r="HJS5" s="80"/>
      <c r="HJT5" s="80"/>
      <c r="HJU5" s="80"/>
      <c r="HJV5" s="80"/>
      <c r="HJW5" s="80"/>
      <c r="HJX5" s="80"/>
      <c r="HJY5" s="80"/>
      <c r="HJZ5" s="80"/>
      <c r="HKA5" s="80"/>
      <c r="HKB5" s="80"/>
      <c r="HKC5" s="80"/>
      <c r="HKD5" s="80"/>
      <c r="HKE5" s="80"/>
      <c r="HKF5" s="80"/>
      <c r="HKG5" s="80"/>
      <c r="HKH5" s="80"/>
      <c r="HKI5" s="80"/>
      <c r="HKJ5" s="80"/>
      <c r="HKK5" s="80"/>
      <c r="HKL5" s="80"/>
      <c r="HKM5" s="80"/>
      <c r="HKN5" s="80"/>
      <c r="HKO5" s="80"/>
      <c r="HKP5" s="80"/>
      <c r="HKQ5" s="80"/>
      <c r="HKR5" s="80"/>
      <c r="HKS5" s="80"/>
      <c r="HKT5" s="80"/>
      <c r="HKU5" s="80"/>
      <c r="HKV5" s="80"/>
      <c r="HKW5" s="80"/>
      <c r="HKX5" s="80"/>
      <c r="HKY5" s="80"/>
      <c r="HKZ5" s="80"/>
      <c r="HLA5" s="80"/>
      <c r="HLB5" s="80"/>
      <c r="HLC5" s="80"/>
      <c r="HLD5" s="80"/>
      <c r="HLE5" s="80"/>
      <c r="HLF5" s="80"/>
      <c r="HLG5" s="80"/>
      <c r="HLH5" s="80"/>
      <c r="HLI5" s="80"/>
      <c r="HLJ5" s="80"/>
      <c r="HLK5" s="80"/>
      <c r="HLL5" s="80"/>
      <c r="HLM5" s="80"/>
      <c r="HLN5" s="80"/>
      <c r="HLO5" s="80"/>
      <c r="HLP5" s="80"/>
      <c r="HLQ5" s="80"/>
      <c r="HLR5" s="80"/>
      <c r="HLS5" s="80"/>
      <c r="HLT5" s="80"/>
      <c r="HLU5" s="80"/>
      <c r="HLV5" s="80"/>
      <c r="HLW5" s="80"/>
      <c r="HLX5" s="80"/>
      <c r="HLY5" s="80"/>
      <c r="HLZ5" s="80"/>
      <c r="HMA5" s="80"/>
      <c r="HMB5" s="80"/>
      <c r="HMC5" s="80"/>
      <c r="HMD5" s="80"/>
      <c r="HME5" s="80"/>
      <c r="HMF5" s="80"/>
      <c r="HMG5" s="80"/>
      <c r="HMH5" s="80"/>
      <c r="HMI5" s="80"/>
      <c r="HMJ5" s="80"/>
      <c r="HMK5" s="80"/>
      <c r="HML5" s="80"/>
      <c r="HMM5" s="80"/>
      <c r="HMN5" s="80"/>
      <c r="HMO5" s="80"/>
      <c r="HMP5" s="80"/>
      <c r="HMQ5" s="80"/>
      <c r="HMR5" s="80"/>
      <c r="HMS5" s="80"/>
      <c r="HMT5" s="80"/>
      <c r="HMU5" s="80"/>
      <c r="HMV5" s="80"/>
      <c r="HMW5" s="80"/>
      <c r="HMX5" s="80"/>
      <c r="HMY5" s="80"/>
      <c r="HMZ5" s="80"/>
      <c r="HNA5" s="80"/>
      <c r="HNB5" s="80"/>
      <c r="HNC5" s="80"/>
      <c r="HND5" s="80"/>
      <c r="HNE5" s="80"/>
      <c r="HNF5" s="80"/>
      <c r="HNG5" s="80"/>
      <c r="HNH5" s="80"/>
      <c r="HNI5" s="80"/>
      <c r="HNJ5" s="80"/>
      <c r="HNK5" s="80"/>
      <c r="HNL5" s="80"/>
      <c r="HNM5" s="80"/>
      <c r="HNN5" s="80"/>
      <c r="HNO5" s="80"/>
      <c r="HNP5" s="80"/>
      <c r="HNQ5" s="80"/>
      <c r="HNR5" s="80"/>
      <c r="HNS5" s="80"/>
      <c r="HNT5" s="80"/>
      <c r="HNU5" s="80"/>
      <c r="HNV5" s="80"/>
      <c r="HNW5" s="80"/>
      <c r="HNX5" s="80"/>
      <c r="HNY5" s="80"/>
      <c r="HNZ5" s="80"/>
      <c r="HOA5" s="80"/>
      <c r="HOB5" s="80"/>
      <c r="HOC5" s="80"/>
      <c r="HOD5" s="80"/>
      <c r="HOE5" s="80"/>
      <c r="HOF5" s="80"/>
      <c r="HOG5" s="80"/>
      <c r="HOH5" s="80"/>
      <c r="HOI5" s="80"/>
      <c r="HOJ5" s="80"/>
      <c r="HOK5" s="80"/>
      <c r="HOL5" s="80"/>
      <c r="HOM5" s="80"/>
      <c r="HON5" s="80"/>
      <c r="HOO5" s="80"/>
      <c r="HOP5" s="80"/>
      <c r="HOQ5" s="80"/>
      <c r="HOR5" s="80"/>
      <c r="HOS5" s="80"/>
      <c r="HOT5" s="80"/>
      <c r="HOU5" s="80"/>
      <c r="HOV5" s="80"/>
      <c r="HOW5" s="80"/>
      <c r="HOX5" s="80"/>
      <c r="HOY5" s="80"/>
      <c r="HOZ5" s="80"/>
      <c r="HPA5" s="80"/>
      <c r="HPB5" s="80"/>
      <c r="HPC5" s="80"/>
      <c r="HPD5" s="80"/>
      <c r="HPE5" s="80"/>
      <c r="HPF5" s="80"/>
      <c r="HPG5" s="80"/>
      <c r="HPH5" s="80"/>
      <c r="HPI5" s="80"/>
      <c r="HPJ5" s="80"/>
      <c r="HPK5" s="80"/>
      <c r="HPL5" s="80"/>
      <c r="HPM5" s="80"/>
      <c r="HPN5" s="80"/>
      <c r="HPO5" s="80"/>
      <c r="HPP5" s="80"/>
      <c r="HPQ5" s="80"/>
      <c r="HPR5" s="80"/>
      <c r="HPS5" s="80"/>
      <c r="HPT5" s="80"/>
      <c r="HPU5" s="80"/>
      <c r="HPV5" s="80"/>
      <c r="HPW5" s="80"/>
      <c r="HPX5" s="80"/>
      <c r="HPY5" s="80"/>
      <c r="HPZ5" s="80"/>
      <c r="HQA5" s="80"/>
      <c r="HQB5" s="80"/>
      <c r="HQC5" s="80"/>
      <c r="HQD5" s="80"/>
      <c r="HQE5" s="80"/>
      <c r="HQF5" s="80"/>
      <c r="HQG5" s="80"/>
      <c r="HQH5" s="80"/>
      <c r="HQI5" s="80"/>
      <c r="HQJ5" s="80"/>
      <c r="HQK5" s="80"/>
      <c r="HQL5" s="80"/>
      <c r="HQM5" s="80"/>
      <c r="HQN5" s="80"/>
      <c r="HQO5" s="80"/>
      <c r="HQP5" s="80"/>
      <c r="HQQ5" s="80"/>
      <c r="HQR5" s="80"/>
      <c r="HQS5" s="80"/>
      <c r="HQT5" s="80"/>
      <c r="HQU5" s="80"/>
      <c r="HQV5" s="80"/>
      <c r="HQW5" s="80"/>
      <c r="HQX5" s="80"/>
      <c r="HQY5" s="80"/>
      <c r="HQZ5" s="80"/>
      <c r="HRA5" s="80"/>
      <c r="HRB5" s="80"/>
      <c r="HRC5" s="80"/>
      <c r="HRD5" s="80"/>
      <c r="HRE5" s="80"/>
      <c r="HRF5" s="80"/>
      <c r="HRG5" s="80"/>
      <c r="HRH5" s="80"/>
      <c r="HRI5" s="80"/>
      <c r="HRJ5" s="80"/>
      <c r="HRK5" s="80"/>
      <c r="HRL5" s="80"/>
      <c r="HRM5" s="80"/>
      <c r="HRN5" s="80"/>
      <c r="HRO5" s="80"/>
      <c r="HRP5" s="80"/>
      <c r="HRQ5" s="80"/>
      <c r="HRR5" s="80"/>
      <c r="HRS5" s="80"/>
      <c r="HRT5" s="80"/>
      <c r="HRU5" s="80"/>
      <c r="HRV5" s="80"/>
      <c r="HRW5" s="80"/>
      <c r="HRX5" s="80"/>
      <c r="HRY5" s="80"/>
      <c r="HRZ5" s="80"/>
      <c r="HSA5" s="80"/>
      <c r="HSB5" s="80"/>
      <c r="HSC5" s="80"/>
      <c r="HSD5" s="80"/>
      <c r="HSE5" s="80"/>
      <c r="HSF5" s="80"/>
      <c r="HSG5" s="80"/>
      <c r="HSH5" s="80"/>
      <c r="HSI5" s="80"/>
      <c r="HSJ5" s="80"/>
      <c r="HSK5" s="80"/>
      <c r="HSL5" s="80"/>
      <c r="HSM5" s="80"/>
      <c r="HSN5" s="80"/>
      <c r="HSO5" s="80"/>
      <c r="HSP5" s="80"/>
      <c r="HSQ5" s="80"/>
      <c r="HSR5" s="80"/>
      <c r="HSS5" s="80"/>
      <c r="HST5" s="80"/>
      <c r="HSU5" s="80"/>
      <c r="HSV5" s="80"/>
      <c r="HSW5" s="80"/>
      <c r="HSX5" s="80"/>
      <c r="HSY5" s="80"/>
      <c r="HSZ5" s="80"/>
      <c r="HTA5" s="80"/>
      <c r="HTB5" s="80"/>
      <c r="HTC5" s="80"/>
      <c r="HTD5" s="80"/>
      <c r="HTE5" s="80"/>
      <c r="HTF5" s="80"/>
      <c r="HTG5" s="80"/>
      <c r="HTH5" s="80"/>
      <c r="HTI5" s="80"/>
      <c r="HTJ5" s="80"/>
      <c r="HTK5" s="80"/>
      <c r="HTL5" s="80"/>
      <c r="HTM5" s="80"/>
      <c r="HTN5" s="80"/>
      <c r="HTO5" s="80"/>
      <c r="HTP5" s="80"/>
      <c r="HTQ5" s="80"/>
      <c r="HTR5" s="80"/>
      <c r="HTS5" s="80"/>
      <c r="HTT5" s="80"/>
      <c r="HTU5" s="80"/>
      <c r="HTV5" s="80"/>
      <c r="HTW5" s="80"/>
      <c r="HTX5" s="80"/>
      <c r="HTY5" s="80"/>
      <c r="HTZ5" s="80"/>
      <c r="HUA5" s="80"/>
      <c r="HUB5" s="80"/>
      <c r="HUC5" s="80"/>
      <c r="HUD5" s="80"/>
      <c r="HUE5" s="80"/>
      <c r="HUF5" s="80"/>
      <c r="HUG5" s="80"/>
      <c r="HUH5" s="80"/>
      <c r="HUI5" s="80"/>
      <c r="HUJ5" s="80"/>
      <c r="HUK5" s="80"/>
      <c r="HUL5" s="80"/>
      <c r="HUM5" s="80"/>
      <c r="HUN5" s="80"/>
      <c r="HUO5" s="80"/>
      <c r="HUP5" s="80"/>
      <c r="HUQ5" s="80"/>
      <c r="HUR5" s="80"/>
      <c r="HUS5" s="80"/>
      <c r="HUT5" s="80"/>
      <c r="HUU5" s="80"/>
      <c r="HUV5" s="80"/>
      <c r="HUW5" s="80"/>
      <c r="HUX5" s="80"/>
      <c r="HUY5" s="80"/>
      <c r="HUZ5" s="80"/>
      <c r="HVA5" s="80"/>
      <c r="HVB5" s="80"/>
      <c r="HVC5" s="80"/>
      <c r="HVD5" s="80"/>
      <c r="HVE5" s="80"/>
      <c r="HVF5" s="80"/>
      <c r="HVG5" s="80"/>
      <c r="HVH5" s="80"/>
      <c r="HVI5" s="80"/>
      <c r="HVJ5" s="80"/>
      <c r="HVK5" s="80"/>
      <c r="HVL5" s="80"/>
      <c r="HVM5" s="80"/>
      <c r="HVN5" s="80"/>
      <c r="HVO5" s="80"/>
      <c r="HVP5" s="80"/>
      <c r="HVQ5" s="80"/>
      <c r="HVR5" s="80"/>
      <c r="HVS5" s="80"/>
      <c r="HVT5" s="80"/>
      <c r="HVU5" s="80"/>
      <c r="HVV5" s="80"/>
      <c r="HVW5" s="80"/>
      <c r="HVX5" s="80"/>
      <c r="HVY5" s="80"/>
      <c r="HVZ5" s="80"/>
      <c r="HWA5" s="80"/>
      <c r="HWB5" s="80"/>
      <c r="HWC5" s="80"/>
      <c r="HWD5" s="80"/>
      <c r="HWE5" s="80"/>
      <c r="HWF5" s="80"/>
      <c r="HWG5" s="80"/>
      <c r="HWH5" s="80"/>
      <c r="HWI5" s="80"/>
      <c r="HWJ5" s="80"/>
      <c r="HWK5" s="80"/>
      <c r="HWL5" s="80"/>
      <c r="HWM5" s="80"/>
      <c r="HWN5" s="80"/>
      <c r="HWO5" s="80"/>
      <c r="HWP5" s="80"/>
      <c r="HWQ5" s="80"/>
      <c r="HWR5" s="80"/>
      <c r="HWS5" s="80"/>
      <c r="HWT5" s="80"/>
      <c r="HWU5" s="80"/>
      <c r="HWV5" s="80"/>
      <c r="HWW5" s="80"/>
      <c r="HWX5" s="80"/>
      <c r="HWY5" s="80"/>
      <c r="HWZ5" s="80"/>
      <c r="HXA5" s="80"/>
      <c r="HXB5" s="80"/>
      <c r="HXC5" s="80"/>
      <c r="HXD5" s="80"/>
      <c r="HXE5" s="80"/>
      <c r="HXF5" s="80"/>
      <c r="HXG5" s="80"/>
      <c r="HXH5" s="80"/>
      <c r="HXI5" s="80"/>
      <c r="HXJ5" s="80"/>
      <c r="HXK5" s="80"/>
      <c r="HXL5" s="80"/>
      <c r="HXM5" s="80"/>
      <c r="HXN5" s="80"/>
      <c r="HXO5" s="80"/>
      <c r="HXP5" s="80"/>
      <c r="HXQ5" s="80"/>
      <c r="HXR5" s="80"/>
      <c r="HXS5" s="80"/>
      <c r="HXT5" s="80"/>
      <c r="HXU5" s="80"/>
      <c r="HXV5" s="80"/>
      <c r="HXW5" s="80"/>
      <c r="HXX5" s="80"/>
      <c r="HXY5" s="80"/>
      <c r="HXZ5" s="80"/>
      <c r="HYA5" s="80"/>
      <c r="HYB5" s="80"/>
      <c r="HYC5" s="80"/>
      <c r="HYD5" s="80"/>
      <c r="HYE5" s="80"/>
      <c r="HYF5" s="80"/>
      <c r="HYG5" s="80"/>
      <c r="HYH5" s="80"/>
      <c r="HYI5" s="80"/>
      <c r="HYJ5" s="80"/>
      <c r="HYK5" s="80"/>
      <c r="HYL5" s="80"/>
      <c r="HYM5" s="80"/>
      <c r="HYN5" s="80"/>
      <c r="HYO5" s="80"/>
      <c r="HYP5" s="80"/>
      <c r="HYQ5" s="80"/>
      <c r="HYR5" s="80"/>
      <c r="HYS5" s="80"/>
      <c r="HYT5" s="80"/>
      <c r="HYU5" s="80"/>
      <c r="HYV5" s="80"/>
      <c r="HYW5" s="80"/>
      <c r="HYX5" s="80"/>
      <c r="HYY5" s="80"/>
      <c r="HYZ5" s="80"/>
      <c r="HZA5" s="80"/>
      <c r="HZB5" s="80"/>
      <c r="HZC5" s="80"/>
      <c r="HZD5" s="80"/>
      <c r="HZE5" s="80"/>
      <c r="HZF5" s="80"/>
      <c r="HZG5" s="80"/>
      <c r="HZH5" s="80"/>
      <c r="HZI5" s="80"/>
      <c r="HZJ5" s="80"/>
      <c r="HZK5" s="80"/>
      <c r="HZL5" s="80"/>
      <c r="HZM5" s="80"/>
      <c r="HZN5" s="80"/>
      <c r="HZO5" s="80"/>
      <c r="HZP5" s="80"/>
      <c r="HZQ5" s="80"/>
      <c r="HZR5" s="80"/>
      <c r="HZS5" s="80"/>
      <c r="HZT5" s="80"/>
      <c r="HZU5" s="80"/>
      <c r="HZV5" s="80"/>
      <c r="HZW5" s="80"/>
      <c r="HZX5" s="80"/>
      <c r="HZY5" s="80"/>
      <c r="HZZ5" s="80"/>
      <c r="IAA5" s="80"/>
      <c r="IAB5" s="80"/>
      <c r="IAC5" s="80"/>
      <c r="IAD5" s="80"/>
      <c r="IAE5" s="80"/>
      <c r="IAF5" s="80"/>
      <c r="IAG5" s="80"/>
      <c r="IAH5" s="80"/>
      <c r="IAI5" s="80"/>
      <c r="IAJ5" s="80"/>
      <c r="IAK5" s="80"/>
      <c r="IAL5" s="80"/>
      <c r="IAM5" s="80"/>
      <c r="IAN5" s="80"/>
      <c r="IAO5" s="80"/>
      <c r="IAP5" s="80"/>
      <c r="IAQ5" s="80"/>
      <c r="IAR5" s="80"/>
      <c r="IAS5" s="80"/>
      <c r="IAT5" s="80"/>
      <c r="IAU5" s="80"/>
      <c r="IAV5" s="80"/>
      <c r="IAW5" s="80"/>
      <c r="IAX5" s="80"/>
      <c r="IAY5" s="80"/>
      <c r="IAZ5" s="80"/>
      <c r="IBA5" s="80"/>
      <c r="IBB5" s="80"/>
      <c r="IBC5" s="80"/>
      <c r="IBD5" s="80"/>
      <c r="IBE5" s="80"/>
      <c r="IBF5" s="80"/>
      <c r="IBG5" s="80"/>
      <c r="IBH5" s="80"/>
      <c r="IBI5" s="80"/>
      <c r="IBJ5" s="80"/>
      <c r="IBK5" s="80"/>
      <c r="IBL5" s="80"/>
      <c r="IBM5" s="80"/>
      <c r="IBN5" s="80"/>
      <c r="IBO5" s="80"/>
      <c r="IBP5" s="80"/>
      <c r="IBQ5" s="80"/>
      <c r="IBR5" s="80"/>
      <c r="IBS5" s="80"/>
      <c r="IBT5" s="80"/>
      <c r="IBU5" s="80"/>
      <c r="IBV5" s="80"/>
      <c r="IBW5" s="80"/>
      <c r="IBX5" s="80"/>
      <c r="IBY5" s="80"/>
      <c r="IBZ5" s="80"/>
      <c r="ICA5" s="80"/>
      <c r="ICB5" s="80"/>
      <c r="ICC5" s="80"/>
      <c r="ICD5" s="80"/>
      <c r="ICE5" s="80"/>
      <c r="ICF5" s="80"/>
      <c r="ICG5" s="80"/>
      <c r="ICH5" s="80"/>
      <c r="ICI5" s="80"/>
      <c r="ICJ5" s="80"/>
      <c r="ICK5" s="80"/>
      <c r="ICL5" s="80"/>
      <c r="ICM5" s="80"/>
      <c r="ICN5" s="80"/>
      <c r="ICO5" s="80"/>
      <c r="ICP5" s="80"/>
      <c r="ICQ5" s="80"/>
      <c r="ICR5" s="80"/>
      <c r="ICS5" s="80"/>
      <c r="ICT5" s="80"/>
      <c r="ICU5" s="80"/>
      <c r="ICV5" s="80"/>
      <c r="ICW5" s="80"/>
      <c r="ICX5" s="80"/>
      <c r="ICY5" s="80"/>
      <c r="ICZ5" s="80"/>
      <c r="IDA5" s="80"/>
      <c r="IDB5" s="80"/>
      <c r="IDC5" s="80"/>
      <c r="IDD5" s="80"/>
      <c r="IDE5" s="80"/>
      <c r="IDF5" s="80"/>
      <c r="IDG5" s="80"/>
      <c r="IDH5" s="80"/>
      <c r="IDI5" s="80"/>
      <c r="IDJ5" s="80"/>
      <c r="IDK5" s="80"/>
      <c r="IDL5" s="80"/>
      <c r="IDM5" s="80"/>
      <c r="IDN5" s="80"/>
      <c r="IDO5" s="80"/>
      <c r="IDP5" s="80"/>
      <c r="IDQ5" s="80"/>
      <c r="IDR5" s="80"/>
      <c r="IDS5" s="80"/>
      <c r="IDT5" s="80"/>
      <c r="IDU5" s="80"/>
      <c r="IDV5" s="80"/>
      <c r="IDW5" s="80"/>
      <c r="IDX5" s="80"/>
      <c r="IDY5" s="80"/>
      <c r="IDZ5" s="80"/>
      <c r="IEA5" s="80"/>
      <c r="IEB5" s="80"/>
      <c r="IEC5" s="80"/>
      <c r="IED5" s="80"/>
      <c r="IEE5" s="80"/>
      <c r="IEF5" s="80"/>
      <c r="IEG5" s="80"/>
      <c r="IEH5" s="80"/>
      <c r="IEI5" s="80"/>
      <c r="IEJ5" s="80"/>
      <c r="IEK5" s="80"/>
      <c r="IEL5" s="80"/>
      <c r="IEM5" s="80"/>
      <c r="IEN5" s="80"/>
      <c r="IEO5" s="80"/>
      <c r="IEP5" s="80"/>
      <c r="IEQ5" s="80"/>
      <c r="IER5" s="80"/>
      <c r="IES5" s="80"/>
      <c r="IET5" s="80"/>
      <c r="IEU5" s="80"/>
      <c r="IEV5" s="80"/>
      <c r="IEW5" s="80"/>
      <c r="IEX5" s="80"/>
      <c r="IEY5" s="80"/>
      <c r="IEZ5" s="80"/>
      <c r="IFA5" s="80"/>
      <c r="IFB5" s="80"/>
      <c r="IFC5" s="80"/>
      <c r="IFD5" s="80"/>
      <c r="IFE5" s="80"/>
      <c r="IFF5" s="80"/>
      <c r="IFG5" s="80"/>
      <c r="IFH5" s="80"/>
      <c r="IFI5" s="80"/>
      <c r="IFJ5" s="80"/>
      <c r="IFK5" s="80"/>
      <c r="IFL5" s="80"/>
      <c r="IFM5" s="80"/>
      <c r="IFN5" s="80"/>
      <c r="IFO5" s="80"/>
      <c r="IFP5" s="80"/>
      <c r="IFQ5" s="80"/>
      <c r="IFR5" s="80"/>
      <c r="IFS5" s="80"/>
      <c r="IFT5" s="80"/>
      <c r="IFU5" s="80"/>
      <c r="IFV5" s="80"/>
      <c r="IFW5" s="80"/>
      <c r="IFX5" s="80"/>
      <c r="IFY5" s="80"/>
      <c r="IFZ5" s="80"/>
      <c r="IGA5" s="80"/>
      <c r="IGB5" s="80"/>
      <c r="IGC5" s="80"/>
      <c r="IGD5" s="80"/>
      <c r="IGE5" s="80"/>
      <c r="IGF5" s="80"/>
      <c r="IGG5" s="80"/>
      <c r="IGH5" s="80"/>
      <c r="IGI5" s="80"/>
      <c r="IGJ5" s="80"/>
      <c r="IGK5" s="80"/>
      <c r="IGL5" s="80"/>
      <c r="IGM5" s="80"/>
      <c r="IGN5" s="80"/>
      <c r="IGO5" s="80"/>
      <c r="IGP5" s="80"/>
      <c r="IGQ5" s="80"/>
      <c r="IGR5" s="80"/>
      <c r="IGS5" s="80"/>
      <c r="IGT5" s="80"/>
      <c r="IGU5" s="80"/>
      <c r="IGV5" s="80"/>
      <c r="IGW5" s="80"/>
      <c r="IGX5" s="80"/>
      <c r="IGY5" s="80"/>
      <c r="IGZ5" s="80"/>
      <c r="IHA5" s="80"/>
      <c r="IHB5" s="80"/>
      <c r="IHC5" s="80"/>
      <c r="IHD5" s="80"/>
      <c r="IHE5" s="80"/>
      <c r="IHF5" s="80"/>
      <c r="IHG5" s="80"/>
      <c r="IHH5" s="80"/>
      <c r="IHI5" s="80"/>
      <c r="IHJ5" s="80"/>
      <c r="IHK5" s="80"/>
      <c r="IHL5" s="80"/>
      <c r="IHM5" s="80"/>
      <c r="IHN5" s="80"/>
      <c r="IHO5" s="80"/>
      <c r="IHP5" s="80"/>
      <c r="IHQ5" s="80"/>
      <c r="IHR5" s="80"/>
      <c r="IHS5" s="80"/>
      <c r="IHT5" s="80"/>
      <c r="IHU5" s="80"/>
      <c r="IHV5" s="80"/>
      <c r="IHW5" s="80"/>
      <c r="IHX5" s="80"/>
      <c r="IHY5" s="80"/>
      <c r="IHZ5" s="80"/>
      <c r="IIA5" s="80"/>
      <c r="IIB5" s="80"/>
      <c r="IIC5" s="80"/>
      <c r="IID5" s="80"/>
      <c r="IIE5" s="80"/>
      <c r="IIF5" s="80"/>
      <c r="IIG5" s="80"/>
      <c r="IIH5" s="80"/>
      <c r="III5" s="80"/>
      <c r="IIJ5" s="80"/>
      <c r="IIK5" s="80"/>
      <c r="IIL5" s="80"/>
      <c r="IIM5" s="80"/>
      <c r="IIN5" s="80"/>
      <c r="IIO5" s="80"/>
      <c r="IIP5" s="80"/>
      <c r="IIQ5" s="80"/>
      <c r="IIR5" s="80"/>
      <c r="IIS5" s="80"/>
      <c r="IIT5" s="80"/>
      <c r="IIU5" s="80"/>
      <c r="IIV5" s="80"/>
      <c r="IIW5" s="80"/>
      <c r="IIX5" s="80"/>
      <c r="IIY5" s="80"/>
      <c r="IIZ5" s="80"/>
      <c r="IJA5" s="80"/>
      <c r="IJB5" s="80"/>
      <c r="IJC5" s="80"/>
      <c r="IJD5" s="80"/>
      <c r="IJE5" s="80"/>
      <c r="IJF5" s="80"/>
      <c r="IJG5" s="80"/>
      <c r="IJH5" s="80"/>
      <c r="IJI5" s="80"/>
      <c r="IJJ5" s="80"/>
      <c r="IJK5" s="80"/>
      <c r="IJL5" s="80"/>
      <c r="IJM5" s="80"/>
      <c r="IJN5" s="80"/>
      <c r="IJO5" s="80"/>
      <c r="IJP5" s="80"/>
      <c r="IJQ5" s="80"/>
      <c r="IJR5" s="80"/>
      <c r="IJS5" s="80"/>
      <c r="IJT5" s="80"/>
      <c r="IJU5" s="80"/>
      <c r="IJV5" s="80"/>
      <c r="IJW5" s="80"/>
      <c r="IJX5" s="80"/>
      <c r="IJY5" s="80"/>
      <c r="IJZ5" s="80"/>
      <c r="IKA5" s="80"/>
      <c r="IKB5" s="80"/>
      <c r="IKC5" s="80"/>
      <c r="IKD5" s="80"/>
      <c r="IKE5" s="80"/>
      <c r="IKF5" s="80"/>
      <c r="IKG5" s="80"/>
      <c r="IKH5" s="80"/>
      <c r="IKI5" s="80"/>
      <c r="IKJ5" s="80"/>
      <c r="IKK5" s="80"/>
      <c r="IKL5" s="80"/>
      <c r="IKM5" s="80"/>
      <c r="IKN5" s="80"/>
      <c r="IKO5" s="80"/>
      <c r="IKP5" s="80"/>
      <c r="IKQ5" s="80"/>
      <c r="IKR5" s="80"/>
      <c r="IKS5" s="80"/>
      <c r="IKT5" s="80"/>
      <c r="IKU5" s="80"/>
      <c r="IKV5" s="80"/>
      <c r="IKW5" s="80"/>
      <c r="IKX5" s="80"/>
      <c r="IKY5" s="80"/>
      <c r="IKZ5" s="80"/>
      <c r="ILA5" s="80"/>
      <c r="ILB5" s="80"/>
      <c r="ILC5" s="80"/>
      <c r="ILD5" s="80"/>
      <c r="ILE5" s="80"/>
      <c r="ILF5" s="80"/>
      <c r="ILG5" s="80"/>
      <c r="ILH5" s="80"/>
      <c r="ILI5" s="80"/>
      <c r="ILJ5" s="80"/>
      <c r="ILK5" s="80"/>
      <c r="ILL5" s="80"/>
      <c r="ILM5" s="80"/>
      <c r="ILN5" s="80"/>
      <c r="ILO5" s="80"/>
      <c r="ILP5" s="80"/>
      <c r="ILQ5" s="80"/>
      <c r="ILR5" s="80"/>
      <c r="ILS5" s="80"/>
      <c r="ILT5" s="80"/>
      <c r="ILU5" s="80"/>
      <c r="ILV5" s="80"/>
      <c r="ILW5" s="80"/>
      <c r="ILX5" s="80"/>
      <c r="ILY5" s="80"/>
      <c r="ILZ5" s="80"/>
      <c r="IMA5" s="80"/>
      <c r="IMB5" s="80"/>
      <c r="IMC5" s="80"/>
      <c r="IMD5" s="80"/>
      <c r="IME5" s="80"/>
      <c r="IMF5" s="80"/>
      <c r="IMG5" s="80"/>
      <c r="IMH5" s="80"/>
      <c r="IMI5" s="80"/>
      <c r="IMJ5" s="80"/>
      <c r="IMK5" s="80"/>
      <c r="IML5" s="80"/>
      <c r="IMM5" s="80"/>
      <c r="IMN5" s="80"/>
      <c r="IMO5" s="80"/>
      <c r="IMP5" s="80"/>
      <c r="IMQ5" s="80"/>
      <c r="IMR5" s="80"/>
      <c r="IMS5" s="80"/>
      <c r="IMT5" s="80"/>
      <c r="IMU5" s="80"/>
      <c r="IMV5" s="80"/>
      <c r="IMW5" s="80"/>
      <c r="IMX5" s="80"/>
      <c r="IMY5" s="80"/>
      <c r="IMZ5" s="80"/>
      <c r="INA5" s="80"/>
      <c r="INB5" s="80"/>
      <c r="INC5" s="80"/>
      <c r="IND5" s="80"/>
      <c r="INE5" s="80"/>
      <c r="INF5" s="80"/>
      <c r="ING5" s="80"/>
      <c r="INH5" s="80"/>
      <c r="INI5" s="80"/>
      <c r="INJ5" s="80"/>
      <c r="INK5" s="80"/>
      <c r="INL5" s="80"/>
      <c r="INM5" s="80"/>
      <c r="INN5" s="80"/>
      <c r="INO5" s="80"/>
      <c r="INP5" s="80"/>
      <c r="INQ5" s="80"/>
      <c r="INR5" s="80"/>
      <c r="INS5" s="80"/>
      <c r="INT5" s="80"/>
      <c r="INU5" s="80"/>
      <c r="INV5" s="80"/>
      <c r="INW5" s="80"/>
      <c r="INX5" s="80"/>
      <c r="INY5" s="80"/>
      <c r="INZ5" s="80"/>
      <c r="IOA5" s="80"/>
      <c r="IOB5" s="80"/>
      <c r="IOC5" s="80"/>
      <c r="IOD5" s="80"/>
      <c r="IOE5" s="80"/>
      <c r="IOF5" s="80"/>
      <c r="IOG5" s="80"/>
      <c r="IOH5" s="80"/>
      <c r="IOI5" s="80"/>
      <c r="IOJ5" s="80"/>
      <c r="IOK5" s="80"/>
      <c r="IOL5" s="80"/>
      <c r="IOM5" s="80"/>
      <c r="ION5" s="80"/>
      <c r="IOO5" s="80"/>
      <c r="IOP5" s="80"/>
      <c r="IOQ5" s="80"/>
      <c r="IOR5" s="80"/>
      <c r="IOS5" s="80"/>
      <c r="IOT5" s="80"/>
      <c r="IOU5" s="80"/>
      <c r="IOV5" s="80"/>
      <c r="IOW5" s="80"/>
      <c r="IOX5" s="80"/>
      <c r="IOY5" s="80"/>
      <c r="IOZ5" s="80"/>
      <c r="IPA5" s="80"/>
      <c r="IPB5" s="80"/>
      <c r="IPC5" s="80"/>
      <c r="IPD5" s="80"/>
      <c r="IPE5" s="80"/>
      <c r="IPF5" s="80"/>
      <c r="IPG5" s="80"/>
      <c r="IPH5" s="80"/>
      <c r="IPI5" s="80"/>
      <c r="IPJ5" s="80"/>
      <c r="IPK5" s="80"/>
      <c r="IPL5" s="80"/>
      <c r="IPM5" s="80"/>
      <c r="IPN5" s="80"/>
      <c r="IPO5" s="80"/>
      <c r="IPP5" s="80"/>
      <c r="IPQ5" s="80"/>
      <c r="IPR5" s="80"/>
      <c r="IPS5" s="80"/>
      <c r="IPT5" s="80"/>
      <c r="IPU5" s="80"/>
      <c r="IPV5" s="80"/>
      <c r="IPW5" s="80"/>
      <c r="IPX5" s="80"/>
      <c r="IPY5" s="80"/>
      <c r="IPZ5" s="80"/>
      <c r="IQA5" s="80"/>
      <c r="IQB5" s="80"/>
      <c r="IQC5" s="80"/>
      <c r="IQD5" s="80"/>
      <c r="IQE5" s="80"/>
      <c r="IQF5" s="80"/>
      <c r="IQG5" s="80"/>
      <c r="IQH5" s="80"/>
      <c r="IQI5" s="80"/>
      <c r="IQJ5" s="80"/>
      <c r="IQK5" s="80"/>
      <c r="IQL5" s="80"/>
      <c r="IQM5" s="80"/>
      <c r="IQN5" s="80"/>
      <c r="IQO5" s="80"/>
      <c r="IQP5" s="80"/>
      <c r="IQQ5" s="80"/>
      <c r="IQR5" s="80"/>
      <c r="IQS5" s="80"/>
      <c r="IQT5" s="80"/>
      <c r="IQU5" s="80"/>
      <c r="IQV5" s="80"/>
      <c r="IQW5" s="80"/>
      <c r="IQX5" s="80"/>
      <c r="IQY5" s="80"/>
      <c r="IQZ5" s="80"/>
      <c r="IRA5" s="80"/>
      <c r="IRB5" s="80"/>
      <c r="IRC5" s="80"/>
      <c r="IRD5" s="80"/>
      <c r="IRE5" s="80"/>
      <c r="IRF5" s="80"/>
      <c r="IRG5" s="80"/>
      <c r="IRH5" s="80"/>
      <c r="IRI5" s="80"/>
      <c r="IRJ5" s="80"/>
      <c r="IRK5" s="80"/>
      <c r="IRL5" s="80"/>
      <c r="IRM5" s="80"/>
      <c r="IRN5" s="80"/>
      <c r="IRO5" s="80"/>
      <c r="IRP5" s="80"/>
      <c r="IRQ5" s="80"/>
      <c r="IRR5" s="80"/>
      <c r="IRS5" s="80"/>
      <c r="IRT5" s="80"/>
      <c r="IRU5" s="80"/>
      <c r="IRV5" s="80"/>
      <c r="IRW5" s="80"/>
      <c r="IRX5" s="80"/>
      <c r="IRY5" s="80"/>
      <c r="IRZ5" s="80"/>
      <c r="ISA5" s="80"/>
      <c r="ISB5" s="80"/>
      <c r="ISC5" s="80"/>
      <c r="ISD5" s="80"/>
      <c r="ISE5" s="80"/>
      <c r="ISF5" s="80"/>
      <c r="ISG5" s="80"/>
      <c r="ISH5" s="80"/>
      <c r="ISI5" s="80"/>
      <c r="ISJ5" s="80"/>
      <c r="ISK5" s="80"/>
      <c r="ISL5" s="80"/>
      <c r="ISM5" s="80"/>
      <c r="ISN5" s="80"/>
      <c r="ISO5" s="80"/>
      <c r="ISP5" s="80"/>
      <c r="ISQ5" s="80"/>
      <c r="ISR5" s="80"/>
      <c r="ISS5" s="80"/>
      <c r="IST5" s="80"/>
      <c r="ISU5" s="80"/>
      <c r="ISV5" s="80"/>
      <c r="ISW5" s="80"/>
      <c r="ISX5" s="80"/>
      <c r="ISY5" s="80"/>
      <c r="ISZ5" s="80"/>
      <c r="ITA5" s="80"/>
      <c r="ITB5" s="80"/>
      <c r="ITC5" s="80"/>
      <c r="ITD5" s="80"/>
      <c r="ITE5" s="80"/>
      <c r="ITF5" s="80"/>
      <c r="ITG5" s="80"/>
      <c r="ITH5" s="80"/>
      <c r="ITI5" s="80"/>
      <c r="ITJ5" s="80"/>
      <c r="ITK5" s="80"/>
      <c r="ITL5" s="80"/>
      <c r="ITM5" s="80"/>
      <c r="ITN5" s="80"/>
      <c r="ITO5" s="80"/>
      <c r="ITP5" s="80"/>
      <c r="ITQ5" s="80"/>
      <c r="ITR5" s="80"/>
      <c r="ITS5" s="80"/>
      <c r="ITT5" s="80"/>
      <c r="ITU5" s="80"/>
      <c r="ITV5" s="80"/>
      <c r="ITW5" s="80"/>
      <c r="ITX5" s="80"/>
      <c r="ITY5" s="80"/>
      <c r="ITZ5" s="80"/>
      <c r="IUA5" s="80"/>
      <c r="IUB5" s="80"/>
      <c r="IUC5" s="80"/>
      <c r="IUD5" s="80"/>
      <c r="IUE5" s="80"/>
      <c r="IUF5" s="80"/>
      <c r="IUG5" s="80"/>
      <c r="IUH5" s="80"/>
      <c r="IUI5" s="80"/>
      <c r="IUJ5" s="80"/>
      <c r="IUK5" s="80"/>
      <c r="IUL5" s="80"/>
      <c r="IUM5" s="80"/>
      <c r="IUN5" s="80"/>
      <c r="IUO5" s="80"/>
      <c r="IUP5" s="80"/>
      <c r="IUQ5" s="80"/>
      <c r="IUR5" s="80"/>
      <c r="IUS5" s="80"/>
      <c r="IUT5" s="80"/>
      <c r="IUU5" s="80"/>
      <c r="IUV5" s="80"/>
      <c r="IUW5" s="80"/>
      <c r="IUX5" s="80"/>
      <c r="IUY5" s="80"/>
      <c r="IUZ5" s="80"/>
      <c r="IVA5" s="80"/>
      <c r="IVB5" s="80"/>
      <c r="IVC5" s="80"/>
      <c r="IVD5" s="80"/>
      <c r="IVE5" s="80"/>
      <c r="IVF5" s="80"/>
      <c r="IVG5" s="80"/>
      <c r="IVH5" s="80"/>
      <c r="IVI5" s="80"/>
      <c r="IVJ5" s="80"/>
      <c r="IVK5" s="80"/>
      <c r="IVL5" s="80"/>
      <c r="IVM5" s="80"/>
      <c r="IVN5" s="80"/>
      <c r="IVO5" s="80"/>
      <c r="IVP5" s="80"/>
      <c r="IVQ5" s="80"/>
      <c r="IVR5" s="80"/>
      <c r="IVS5" s="80"/>
      <c r="IVT5" s="80"/>
      <c r="IVU5" s="80"/>
      <c r="IVV5" s="80"/>
      <c r="IVW5" s="80"/>
      <c r="IVX5" s="80"/>
      <c r="IVY5" s="80"/>
      <c r="IVZ5" s="80"/>
      <c r="IWA5" s="80"/>
      <c r="IWB5" s="80"/>
      <c r="IWC5" s="80"/>
      <c r="IWD5" s="80"/>
      <c r="IWE5" s="80"/>
      <c r="IWF5" s="80"/>
      <c r="IWG5" s="80"/>
      <c r="IWH5" s="80"/>
      <c r="IWI5" s="80"/>
      <c r="IWJ5" s="80"/>
      <c r="IWK5" s="80"/>
      <c r="IWL5" s="80"/>
      <c r="IWM5" s="80"/>
      <c r="IWN5" s="80"/>
      <c r="IWO5" s="80"/>
      <c r="IWP5" s="80"/>
      <c r="IWQ5" s="80"/>
      <c r="IWR5" s="80"/>
      <c r="IWS5" s="80"/>
      <c r="IWT5" s="80"/>
      <c r="IWU5" s="80"/>
      <c r="IWV5" s="80"/>
      <c r="IWW5" s="80"/>
      <c r="IWX5" s="80"/>
      <c r="IWY5" s="80"/>
      <c r="IWZ5" s="80"/>
      <c r="IXA5" s="80"/>
      <c r="IXB5" s="80"/>
      <c r="IXC5" s="80"/>
      <c r="IXD5" s="80"/>
      <c r="IXE5" s="80"/>
      <c r="IXF5" s="80"/>
      <c r="IXG5" s="80"/>
      <c r="IXH5" s="80"/>
      <c r="IXI5" s="80"/>
      <c r="IXJ5" s="80"/>
      <c r="IXK5" s="80"/>
      <c r="IXL5" s="80"/>
      <c r="IXM5" s="80"/>
      <c r="IXN5" s="80"/>
      <c r="IXO5" s="80"/>
      <c r="IXP5" s="80"/>
      <c r="IXQ5" s="80"/>
      <c r="IXR5" s="80"/>
      <c r="IXS5" s="80"/>
      <c r="IXT5" s="80"/>
      <c r="IXU5" s="80"/>
      <c r="IXV5" s="80"/>
      <c r="IXW5" s="80"/>
      <c r="IXX5" s="80"/>
      <c r="IXY5" s="80"/>
      <c r="IXZ5" s="80"/>
      <c r="IYA5" s="80"/>
      <c r="IYB5" s="80"/>
      <c r="IYC5" s="80"/>
      <c r="IYD5" s="80"/>
      <c r="IYE5" s="80"/>
      <c r="IYF5" s="80"/>
      <c r="IYG5" s="80"/>
      <c r="IYH5" s="80"/>
      <c r="IYI5" s="80"/>
      <c r="IYJ5" s="80"/>
      <c r="IYK5" s="80"/>
      <c r="IYL5" s="80"/>
      <c r="IYM5" s="80"/>
      <c r="IYN5" s="80"/>
      <c r="IYO5" s="80"/>
      <c r="IYP5" s="80"/>
      <c r="IYQ5" s="80"/>
      <c r="IYR5" s="80"/>
      <c r="IYS5" s="80"/>
      <c r="IYT5" s="80"/>
      <c r="IYU5" s="80"/>
      <c r="IYV5" s="80"/>
      <c r="IYW5" s="80"/>
      <c r="IYX5" s="80"/>
      <c r="IYY5" s="80"/>
      <c r="IYZ5" s="80"/>
      <c r="IZA5" s="80"/>
      <c r="IZB5" s="80"/>
      <c r="IZC5" s="80"/>
      <c r="IZD5" s="80"/>
      <c r="IZE5" s="80"/>
      <c r="IZF5" s="80"/>
      <c r="IZG5" s="80"/>
      <c r="IZH5" s="80"/>
      <c r="IZI5" s="80"/>
      <c r="IZJ5" s="80"/>
      <c r="IZK5" s="80"/>
      <c r="IZL5" s="80"/>
      <c r="IZM5" s="80"/>
      <c r="IZN5" s="80"/>
      <c r="IZO5" s="80"/>
      <c r="IZP5" s="80"/>
      <c r="IZQ5" s="80"/>
      <c r="IZR5" s="80"/>
      <c r="IZS5" s="80"/>
      <c r="IZT5" s="80"/>
      <c r="IZU5" s="80"/>
      <c r="IZV5" s="80"/>
      <c r="IZW5" s="80"/>
      <c r="IZX5" s="80"/>
      <c r="IZY5" s="80"/>
      <c r="IZZ5" s="80"/>
      <c r="JAA5" s="80"/>
      <c r="JAB5" s="80"/>
      <c r="JAC5" s="80"/>
      <c r="JAD5" s="80"/>
      <c r="JAE5" s="80"/>
      <c r="JAF5" s="80"/>
      <c r="JAG5" s="80"/>
      <c r="JAH5" s="80"/>
      <c r="JAI5" s="80"/>
      <c r="JAJ5" s="80"/>
      <c r="JAK5" s="80"/>
      <c r="JAL5" s="80"/>
      <c r="JAM5" s="80"/>
      <c r="JAN5" s="80"/>
      <c r="JAO5" s="80"/>
      <c r="JAP5" s="80"/>
      <c r="JAQ5" s="80"/>
      <c r="JAR5" s="80"/>
      <c r="JAS5" s="80"/>
      <c r="JAT5" s="80"/>
      <c r="JAU5" s="80"/>
      <c r="JAV5" s="80"/>
      <c r="JAW5" s="80"/>
      <c r="JAX5" s="80"/>
      <c r="JAY5" s="80"/>
      <c r="JAZ5" s="80"/>
      <c r="JBA5" s="80"/>
      <c r="JBB5" s="80"/>
      <c r="JBC5" s="80"/>
      <c r="JBD5" s="80"/>
      <c r="JBE5" s="80"/>
      <c r="JBF5" s="80"/>
      <c r="JBG5" s="80"/>
      <c r="JBH5" s="80"/>
      <c r="JBI5" s="80"/>
      <c r="JBJ5" s="80"/>
      <c r="JBK5" s="80"/>
      <c r="JBL5" s="80"/>
      <c r="JBM5" s="80"/>
      <c r="JBN5" s="80"/>
      <c r="JBO5" s="80"/>
      <c r="JBP5" s="80"/>
      <c r="JBQ5" s="80"/>
      <c r="JBR5" s="80"/>
      <c r="JBS5" s="80"/>
      <c r="JBT5" s="80"/>
      <c r="JBU5" s="80"/>
      <c r="JBV5" s="80"/>
      <c r="JBW5" s="80"/>
      <c r="JBX5" s="80"/>
      <c r="JBY5" s="80"/>
      <c r="JBZ5" s="80"/>
      <c r="JCA5" s="80"/>
      <c r="JCB5" s="80"/>
      <c r="JCC5" s="80"/>
      <c r="JCD5" s="80"/>
      <c r="JCE5" s="80"/>
      <c r="JCF5" s="80"/>
      <c r="JCG5" s="80"/>
      <c r="JCH5" s="80"/>
      <c r="JCI5" s="80"/>
      <c r="JCJ5" s="80"/>
      <c r="JCK5" s="80"/>
      <c r="JCL5" s="80"/>
      <c r="JCM5" s="80"/>
      <c r="JCN5" s="80"/>
      <c r="JCO5" s="80"/>
      <c r="JCP5" s="80"/>
      <c r="JCQ5" s="80"/>
      <c r="JCR5" s="80"/>
      <c r="JCS5" s="80"/>
      <c r="JCT5" s="80"/>
      <c r="JCU5" s="80"/>
      <c r="JCV5" s="80"/>
      <c r="JCW5" s="80"/>
      <c r="JCX5" s="80"/>
      <c r="JCY5" s="80"/>
      <c r="JCZ5" s="80"/>
      <c r="JDA5" s="80"/>
      <c r="JDB5" s="80"/>
      <c r="JDC5" s="80"/>
      <c r="JDD5" s="80"/>
      <c r="JDE5" s="80"/>
      <c r="JDF5" s="80"/>
      <c r="JDG5" s="80"/>
      <c r="JDH5" s="80"/>
      <c r="JDI5" s="80"/>
      <c r="JDJ5" s="80"/>
      <c r="JDK5" s="80"/>
      <c r="JDL5" s="80"/>
      <c r="JDM5" s="80"/>
      <c r="JDN5" s="80"/>
      <c r="JDO5" s="80"/>
      <c r="JDP5" s="80"/>
      <c r="JDQ5" s="80"/>
      <c r="JDR5" s="80"/>
      <c r="JDS5" s="80"/>
      <c r="JDT5" s="80"/>
      <c r="JDU5" s="80"/>
      <c r="JDV5" s="80"/>
      <c r="JDW5" s="80"/>
      <c r="JDX5" s="80"/>
      <c r="JDY5" s="80"/>
      <c r="JDZ5" s="80"/>
      <c r="JEA5" s="80"/>
      <c r="JEB5" s="80"/>
      <c r="JEC5" s="80"/>
      <c r="JED5" s="80"/>
      <c r="JEE5" s="80"/>
      <c r="JEF5" s="80"/>
      <c r="JEG5" s="80"/>
      <c r="JEH5" s="80"/>
      <c r="JEI5" s="80"/>
      <c r="JEJ5" s="80"/>
      <c r="JEK5" s="80"/>
      <c r="JEL5" s="80"/>
      <c r="JEM5" s="80"/>
      <c r="JEN5" s="80"/>
      <c r="JEO5" s="80"/>
      <c r="JEP5" s="80"/>
      <c r="JEQ5" s="80"/>
      <c r="JER5" s="80"/>
      <c r="JES5" s="80"/>
      <c r="JET5" s="80"/>
      <c r="JEU5" s="80"/>
      <c r="JEV5" s="80"/>
      <c r="JEW5" s="80"/>
      <c r="JEX5" s="80"/>
      <c r="JEY5" s="80"/>
      <c r="JEZ5" s="80"/>
      <c r="JFA5" s="80"/>
      <c r="JFB5" s="80"/>
      <c r="JFC5" s="80"/>
      <c r="JFD5" s="80"/>
      <c r="JFE5" s="80"/>
      <c r="JFF5" s="80"/>
      <c r="JFG5" s="80"/>
      <c r="JFH5" s="80"/>
      <c r="JFI5" s="80"/>
      <c r="JFJ5" s="80"/>
      <c r="JFK5" s="80"/>
      <c r="JFL5" s="80"/>
      <c r="JFM5" s="80"/>
      <c r="JFN5" s="80"/>
      <c r="JFO5" s="80"/>
      <c r="JFP5" s="80"/>
      <c r="JFQ5" s="80"/>
      <c r="JFR5" s="80"/>
      <c r="JFS5" s="80"/>
      <c r="JFT5" s="80"/>
      <c r="JFU5" s="80"/>
      <c r="JFV5" s="80"/>
      <c r="JFW5" s="80"/>
      <c r="JFX5" s="80"/>
      <c r="JFY5" s="80"/>
      <c r="JFZ5" s="80"/>
      <c r="JGA5" s="80"/>
      <c r="JGB5" s="80"/>
      <c r="JGC5" s="80"/>
      <c r="JGD5" s="80"/>
      <c r="JGE5" s="80"/>
      <c r="JGF5" s="80"/>
      <c r="JGG5" s="80"/>
      <c r="JGH5" s="80"/>
      <c r="JGI5" s="80"/>
      <c r="JGJ5" s="80"/>
      <c r="JGK5" s="80"/>
      <c r="JGL5" s="80"/>
      <c r="JGM5" s="80"/>
      <c r="JGN5" s="80"/>
      <c r="JGO5" s="80"/>
      <c r="JGP5" s="80"/>
      <c r="JGQ5" s="80"/>
      <c r="JGR5" s="80"/>
      <c r="JGS5" s="80"/>
      <c r="JGT5" s="80"/>
      <c r="JGU5" s="80"/>
      <c r="JGV5" s="80"/>
      <c r="JGW5" s="80"/>
      <c r="JGX5" s="80"/>
      <c r="JGY5" s="80"/>
      <c r="JGZ5" s="80"/>
      <c r="JHA5" s="80"/>
      <c r="JHB5" s="80"/>
      <c r="JHC5" s="80"/>
      <c r="JHD5" s="80"/>
      <c r="JHE5" s="80"/>
      <c r="JHF5" s="80"/>
      <c r="JHG5" s="80"/>
      <c r="JHH5" s="80"/>
      <c r="JHI5" s="80"/>
      <c r="JHJ5" s="80"/>
      <c r="JHK5" s="80"/>
      <c r="JHL5" s="80"/>
      <c r="JHM5" s="80"/>
      <c r="JHN5" s="80"/>
      <c r="JHO5" s="80"/>
      <c r="JHP5" s="80"/>
      <c r="JHQ5" s="80"/>
      <c r="JHR5" s="80"/>
      <c r="JHS5" s="80"/>
      <c r="JHT5" s="80"/>
      <c r="JHU5" s="80"/>
      <c r="JHV5" s="80"/>
      <c r="JHW5" s="80"/>
      <c r="JHX5" s="80"/>
      <c r="JHY5" s="80"/>
      <c r="JHZ5" s="80"/>
      <c r="JIA5" s="80"/>
      <c r="JIB5" s="80"/>
      <c r="JIC5" s="80"/>
      <c r="JID5" s="80"/>
      <c r="JIE5" s="80"/>
      <c r="JIF5" s="80"/>
      <c r="JIG5" s="80"/>
      <c r="JIH5" s="80"/>
      <c r="JII5" s="80"/>
      <c r="JIJ5" s="80"/>
      <c r="JIK5" s="80"/>
      <c r="JIL5" s="80"/>
      <c r="JIM5" s="80"/>
      <c r="JIN5" s="80"/>
      <c r="JIO5" s="80"/>
      <c r="JIP5" s="80"/>
      <c r="JIQ5" s="80"/>
      <c r="JIR5" s="80"/>
      <c r="JIS5" s="80"/>
      <c r="JIT5" s="80"/>
      <c r="JIU5" s="80"/>
      <c r="JIV5" s="80"/>
      <c r="JIW5" s="80"/>
      <c r="JIX5" s="80"/>
      <c r="JIY5" s="80"/>
      <c r="JIZ5" s="80"/>
      <c r="JJA5" s="80"/>
      <c r="JJB5" s="80"/>
      <c r="JJC5" s="80"/>
      <c r="JJD5" s="80"/>
      <c r="JJE5" s="80"/>
      <c r="JJF5" s="80"/>
      <c r="JJG5" s="80"/>
      <c r="JJH5" s="80"/>
      <c r="JJI5" s="80"/>
      <c r="JJJ5" s="80"/>
      <c r="JJK5" s="80"/>
      <c r="JJL5" s="80"/>
      <c r="JJM5" s="80"/>
      <c r="JJN5" s="80"/>
      <c r="JJO5" s="80"/>
      <c r="JJP5" s="80"/>
      <c r="JJQ5" s="80"/>
      <c r="JJR5" s="80"/>
      <c r="JJS5" s="80"/>
      <c r="JJT5" s="80"/>
      <c r="JJU5" s="80"/>
      <c r="JJV5" s="80"/>
      <c r="JJW5" s="80"/>
      <c r="JJX5" s="80"/>
      <c r="JJY5" s="80"/>
      <c r="JJZ5" s="80"/>
      <c r="JKA5" s="80"/>
      <c r="JKB5" s="80"/>
      <c r="JKC5" s="80"/>
      <c r="JKD5" s="80"/>
      <c r="JKE5" s="80"/>
      <c r="JKF5" s="80"/>
      <c r="JKG5" s="80"/>
      <c r="JKH5" s="80"/>
      <c r="JKI5" s="80"/>
      <c r="JKJ5" s="80"/>
      <c r="JKK5" s="80"/>
      <c r="JKL5" s="80"/>
      <c r="JKM5" s="80"/>
      <c r="JKN5" s="80"/>
      <c r="JKO5" s="80"/>
      <c r="JKP5" s="80"/>
      <c r="JKQ5" s="80"/>
      <c r="JKR5" s="80"/>
      <c r="JKS5" s="80"/>
      <c r="JKT5" s="80"/>
      <c r="JKU5" s="80"/>
      <c r="JKV5" s="80"/>
      <c r="JKW5" s="80"/>
      <c r="JKX5" s="80"/>
      <c r="JKY5" s="80"/>
      <c r="JKZ5" s="80"/>
      <c r="JLA5" s="80"/>
      <c r="JLB5" s="80"/>
      <c r="JLC5" s="80"/>
      <c r="JLD5" s="80"/>
      <c r="JLE5" s="80"/>
      <c r="JLF5" s="80"/>
      <c r="JLG5" s="80"/>
      <c r="JLH5" s="80"/>
      <c r="JLI5" s="80"/>
      <c r="JLJ5" s="80"/>
      <c r="JLK5" s="80"/>
      <c r="JLL5" s="80"/>
      <c r="JLM5" s="80"/>
      <c r="JLN5" s="80"/>
      <c r="JLO5" s="80"/>
      <c r="JLP5" s="80"/>
      <c r="JLQ5" s="80"/>
      <c r="JLR5" s="80"/>
      <c r="JLS5" s="80"/>
      <c r="JLT5" s="80"/>
      <c r="JLU5" s="80"/>
      <c r="JLV5" s="80"/>
      <c r="JLW5" s="80"/>
      <c r="JLX5" s="80"/>
      <c r="JLY5" s="80"/>
      <c r="JLZ5" s="80"/>
      <c r="JMA5" s="80"/>
      <c r="JMB5" s="80"/>
      <c r="JMC5" s="80"/>
      <c r="JMD5" s="80"/>
      <c r="JME5" s="80"/>
      <c r="JMF5" s="80"/>
      <c r="JMG5" s="80"/>
      <c r="JMH5" s="80"/>
      <c r="JMI5" s="80"/>
      <c r="JMJ5" s="80"/>
      <c r="JMK5" s="80"/>
      <c r="JML5" s="80"/>
      <c r="JMM5" s="80"/>
      <c r="JMN5" s="80"/>
      <c r="JMO5" s="80"/>
      <c r="JMP5" s="80"/>
      <c r="JMQ5" s="80"/>
      <c r="JMR5" s="80"/>
      <c r="JMS5" s="80"/>
      <c r="JMT5" s="80"/>
      <c r="JMU5" s="80"/>
      <c r="JMV5" s="80"/>
      <c r="JMW5" s="80"/>
      <c r="JMX5" s="80"/>
      <c r="JMY5" s="80"/>
      <c r="JMZ5" s="80"/>
      <c r="JNA5" s="80"/>
      <c r="JNB5" s="80"/>
      <c r="JNC5" s="80"/>
      <c r="JND5" s="80"/>
      <c r="JNE5" s="80"/>
      <c r="JNF5" s="80"/>
      <c r="JNG5" s="80"/>
      <c r="JNH5" s="80"/>
      <c r="JNI5" s="80"/>
      <c r="JNJ5" s="80"/>
      <c r="JNK5" s="80"/>
      <c r="JNL5" s="80"/>
      <c r="JNM5" s="80"/>
      <c r="JNN5" s="80"/>
      <c r="JNO5" s="80"/>
      <c r="JNP5" s="80"/>
      <c r="JNQ5" s="80"/>
      <c r="JNR5" s="80"/>
      <c r="JNS5" s="80"/>
      <c r="JNT5" s="80"/>
      <c r="JNU5" s="80"/>
      <c r="JNV5" s="80"/>
      <c r="JNW5" s="80"/>
      <c r="JNX5" s="80"/>
      <c r="JNY5" s="80"/>
      <c r="JNZ5" s="80"/>
      <c r="JOA5" s="80"/>
      <c r="JOB5" s="80"/>
      <c r="JOC5" s="80"/>
      <c r="JOD5" s="80"/>
      <c r="JOE5" s="80"/>
      <c r="JOF5" s="80"/>
      <c r="JOG5" s="80"/>
      <c r="JOH5" s="80"/>
      <c r="JOI5" s="80"/>
      <c r="JOJ5" s="80"/>
      <c r="JOK5" s="80"/>
      <c r="JOL5" s="80"/>
      <c r="JOM5" s="80"/>
      <c r="JON5" s="80"/>
      <c r="JOO5" s="80"/>
      <c r="JOP5" s="80"/>
      <c r="JOQ5" s="80"/>
      <c r="JOR5" s="80"/>
      <c r="JOS5" s="80"/>
      <c r="JOT5" s="80"/>
      <c r="JOU5" s="80"/>
      <c r="JOV5" s="80"/>
      <c r="JOW5" s="80"/>
      <c r="JOX5" s="80"/>
      <c r="JOY5" s="80"/>
      <c r="JOZ5" s="80"/>
      <c r="JPA5" s="80"/>
      <c r="JPB5" s="80"/>
      <c r="JPC5" s="80"/>
      <c r="JPD5" s="80"/>
      <c r="JPE5" s="80"/>
      <c r="JPF5" s="80"/>
      <c r="JPG5" s="80"/>
      <c r="JPH5" s="80"/>
      <c r="JPI5" s="80"/>
      <c r="JPJ5" s="80"/>
      <c r="JPK5" s="80"/>
      <c r="JPL5" s="80"/>
      <c r="JPM5" s="80"/>
      <c r="JPN5" s="80"/>
      <c r="JPO5" s="80"/>
      <c r="JPP5" s="80"/>
      <c r="JPQ5" s="80"/>
      <c r="JPR5" s="80"/>
      <c r="JPS5" s="80"/>
      <c r="JPT5" s="80"/>
      <c r="JPU5" s="80"/>
      <c r="JPV5" s="80"/>
      <c r="JPW5" s="80"/>
      <c r="JPX5" s="80"/>
      <c r="JPY5" s="80"/>
      <c r="JPZ5" s="80"/>
      <c r="JQA5" s="80"/>
      <c r="JQB5" s="80"/>
      <c r="JQC5" s="80"/>
      <c r="JQD5" s="80"/>
      <c r="JQE5" s="80"/>
      <c r="JQF5" s="80"/>
      <c r="JQG5" s="80"/>
      <c r="JQH5" s="80"/>
      <c r="JQI5" s="80"/>
      <c r="JQJ5" s="80"/>
      <c r="JQK5" s="80"/>
      <c r="JQL5" s="80"/>
      <c r="JQM5" s="80"/>
      <c r="JQN5" s="80"/>
      <c r="JQO5" s="80"/>
      <c r="JQP5" s="80"/>
      <c r="JQQ5" s="80"/>
      <c r="JQR5" s="80"/>
      <c r="JQS5" s="80"/>
      <c r="JQT5" s="80"/>
      <c r="JQU5" s="80"/>
      <c r="JQV5" s="80"/>
      <c r="JQW5" s="80"/>
      <c r="JQX5" s="80"/>
      <c r="JQY5" s="80"/>
      <c r="JQZ5" s="80"/>
      <c r="JRA5" s="80"/>
      <c r="JRB5" s="80"/>
      <c r="JRC5" s="80"/>
      <c r="JRD5" s="80"/>
      <c r="JRE5" s="80"/>
      <c r="JRF5" s="80"/>
      <c r="JRG5" s="80"/>
      <c r="JRH5" s="80"/>
      <c r="JRI5" s="80"/>
      <c r="JRJ5" s="80"/>
      <c r="JRK5" s="80"/>
      <c r="JRL5" s="80"/>
      <c r="JRM5" s="80"/>
      <c r="JRN5" s="80"/>
      <c r="JRO5" s="80"/>
      <c r="JRP5" s="80"/>
      <c r="JRQ5" s="80"/>
      <c r="JRR5" s="80"/>
      <c r="JRS5" s="80"/>
      <c r="JRT5" s="80"/>
      <c r="JRU5" s="80"/>
      <c r="JRV5" s="80"/>
      <c r="JRW5" s="80"/>
      <c r="JRX5" s="80"/>
      <c r="JRY5" s="80"/>
      <c r="JRZ5" s="80"/>
      <c r="JSA5" s="80"/>
      <c r="JSB5" s="80"/>
      <c r="JSC5" s="80"/>
      <c r="JSD5" s="80"/>
      <c r="JSE5" s="80"/>
      <c r="JSF5" s="80"/>
      <c r="JSG5" s="80"/>
      <c r="JSH5" s="80"/>
      <c r="JSI5" s="80"/>
      <c r="JSJ5" s="80"/>
      <c r="JSK5" s="80"/>
      <c r="JSL5" s="80"/>
      <c r="JSM5" s="80"/>
      <c r="JSN5" s="80"/>
      <c r="JSO5" s="80"/>
      <c r="JSP5" s="80"/>
      <c r="JSQ5" s="80"/>
      <c r="JSR5" s="80"/>
      <c r="JSS5" s="80"/>
      <c r="JST5" s="80"/>
      <c r="JSU5" s="80"/>
      <c r="JSV5" s="80"/>
      <c r="JSW5" s="80"/>
      <c r="JSX5" s="80"/>
      <c r="JSY5" s="80"/>
      <c r="JSZ5" s="80"/>
      <c r="JTA5" s="80"/>
      <c r="JTB5" s="80"/>
      <c r="JTC5" s="80"/>
      <c r="JTD5" s="80"/>
      <c r="JTE5" s="80"/>
      <c r="JTF5" s="80"/>
      <c r="JTG5" s="80"/>
      <c r="JTH5" s="80"/>
      <c r="JTI5" s="80"/>
      <c r="JTJ5" s="80"/>
      <c r="JTK5" s="80"/>
      <c r="JTL5" s="80"/>
      <c r="JTM5" s="80"/>
      <c r="JTN5" s="80"/>
      <c r="JTO5" s="80"/>
      <c r="JTP5" s="80"/>
      <c r="JTQ5" s="80"/>
      <c r="JTR5" s="80"/>
      <c r="JTS5" s="80"/>
      <c r="JTT5" s="80"/>
      <c r="JTU5" s="80"/>
      <c r="JTV5" s="80"/>
      <c r="JTW5" s="80"/>
      <c r="JTX5" s="80"/>
      <c r="JTY5" s="80"/>
      <c r="JTZ5" s="80"/>
      <c r="JUA5" s="80"/>
      <c r="JUB5" s="80"/>
      <c r="JUC5" s="80"/>
      <c r="JUD5" s="80"/>
      <c r="JUE5" s="80"/>
      <c r="JUF5" s="80"/>
      <c r="JUG5" s="80"/>
      <c r="JUH5" s="80"/>
      <c r="JUI5" s="80"/>
      <c r="JUJ5" s="80"/>
      <c r="JUK5" s="80"/>
      <c r="JUL5" s="80"/>
      <c r="JUM5" s="80"/>
      <c r="JUN5" s="80"/>
      <c r="JUO5" s="80"/>
      <c r="JUP5" s="80"/>
      <c r="JUQ5" s="80"/>
      <c r="JUR5" s="80"/>
      <c r="JUS5" s="80"/>
      <c r="JUT5" s="80"/>
      <c r="JUU5" s="80"/>
      <c r="JUV5" s="80"/>
      <c r="JUW5" s="80"/>
      <c r="JUX5" s="80"/>
      <c r="JUY5" s="80"/>
      <c r="JUZ5" s="80"/>
      <c r="JVA5" s="80"/>
      <c r="JVB5" s="80"/>
      <c r="JVC5" s="80"/>
      <c r="JVD5" s="80"/>
      <c r="JVE5" s="80"/>
      <c r="JVF5" s="80"/>
      <c r="JVG5" s="80"/>
      <c r="JVH5" s="80"/>
      <c r="JVI5" s="80"/>
      <c r="JVJ5" s="80"/>
      <c r="JVK5" s="80"/>
      <c r="JVL5" s="80"/>
      <c r="JVM5" s="80"/>
      <c r="JVN5" s="80"/>
      <c r="JVO5" s="80"/>
      <c r="JVP5" s="80"/>
      <c r="JVQ5" s="80"/>
      <c r="JVR5" s="80"/>
      <c r="JVS5" s="80"/>
      <c r="JVT5" s="80"/>
      <c r="JVU5" s="80"/>
      <c r="JVV5" s="80"/>
      <c r="JVW5" s="80"/>
      <c r="JVX5" s="80"/>
      <c r="JVY5" s="80"/>
      <c r="JVZ5" s="80"/>
      <c r="JWA5" s="80"/>
      <c r="JWB5" s="80"/>
      <c r="JWC5" s="80"/>
      <c r="JWD5" s="80"/>
      <c r="JWE5" s="80"/>
      <c r="JWF5" s="80"/>
      <c r="JWG5" s="80"/>
      <c r="JWH5" s="80"/>
      <c r="JWI5" s="80"/>
      <c r="JWJ5" s="80"/>
      <c r="JWK5" s="80"/>
      <c r="JWL5" s="80"/>
      <c r="JWM5" s="80"/>
      <c r="JWN5" s="80"/>
      <c r="JWO5" s="80"/>
      <c r="JWP5" s="80"/>
      <c r="JWQ5" s="80"/>
      <c r="JWR5" s="80"/>
      <c r="JWS5" s="80"/>
      <c r="JWT5" s="80"/>
      <c r="JWU5" s="80"/>
      <c r="JWV5" s="80"/>
      <c r="JWW5" s="80"/>
      <c r="JWX5" s="80"/>
      <c r="JWY5" s="80"/>
      <c r="JWZ5" s="80"/>
      <c r="JXA5" s="80"/>
      <c r="JXB5" s="80"/>
      <c r="JXC5" s="80"/>
      <c r="JXD5" s="80"/>
      <c r="JXE5" s="80"/>
      <c r="JXF5" s="80"/>
      <c r="JXG5" s="80"/>
      <c r="JXH5" s="80"/>
      <c r="JXI5" s="80"/>
      <c r="JXJ5" s="80"/>
      <c r="JXK5" s="80"/>
      <c r="JXL5" s="80"/>
      <c r="JXM5" s="80"/>
      <c r="JXN5" s="80"/>
      <c r="JXO5" s="80"/>
      <c r="JXP5" s="80"/>
      <c r="JXQ5" s="80"/>
      <c r="JXR5" s="80"/>
      <c r="JXS5" s="80"/>
      <c r="JXT5" s="80"/>
      <c r="JXU5" s="80"/>
      <c r="JXV5" s="80"/>
      <c r="JXW5" s="80"/>
      <c r="JXX5" s="80"/>
      <c r="JXY5" s="80"/>
      <c r="JXZ5" s="80"/>
      <c r="JYA5" s="80"/>
      <c r="JYB5" s="80"/>
      <c r="JYC5" s="80"/>
      <c r="JYD5" s="80"/>
      <c r="JYE5" s="80"/>
      <c r="JYF5" s="80"/>
      <c r="JYG5" s="80"/>
      <c r="JYH5" s="80"/>
      <c r="JYI5" s="80"/>
      <c r="JYJ5" s="80"/>
      <c r="JYK5" s="80"/>
      <c r="JYL5" s="80"/>
      <c r="JYM5" s="80"/>
      <c r="JYN5" s="80"/>
      <c r="JYO5" s="80"/>
      <c r="JYP5" s="80"/>
      <c r="JYQ5" s="80"/>
      <c r="JYR5" s="80"/>
      <c r="JYS5" s="80"/>
      <c r="JYT5" s="80"/>
      <c r="JYU5" s="80"/>
      <c r="JYV5" s="80"/>
      <c r="JYW5" s="80"/>
      <c r="JYX5" s="80"/>
      <c r="JYY5" s="80"/>
      <c r="JYZ5" s="80"/>
      <c r="JZA5" s="80"/>
      <c r="JZB5" s="80"/>
      <c r="JZC5" s="80"/>
      <c r="JZD5" s="80"/>
      <c r="JZE5" s="80"/>
      <c r="JZF5" s="80"/>
      <c r="JZG5" s="80"/>
      <c r="JZH5" s="80"/>
      <c r="JZI5" s="80"/>
      <c r="JZJ5" s="80"/>
      <c r="JZK5" s="80"/>
      <c r="JZL5" s="80"/>
      <c r="JZM5" s="80"/>
      <c r="JZN5" s="80"/>
      <c r="JZO5" s="80"/>
      <c r="JZP5" s="80"/>
      <c r="JZQ5" s="80"/>
      <c r="JZR5" s="80"/>
      <c r="JZS5" s="80"/>
      <c r="JZT5" s="80"/>
      <c r="JZU5" s="80"/>
      <c r="JZV5" s="80"/>
      <c r="JZW5" s="80"/>
      <c r="JZX5" s="80"/>
      <c r="JZY5" s="80"/>
      <c r="JZZ5" s="80"/>
      <c r="KAA5" s="80"/>
      <c r="KAB5" s="80"/>
      <c r="KAC5" s="80"/>
      <c r="KAD5" s="80"/>
      <c r="KAE5" s="80"/>
      <c r="KAF5" s="80"/>
      <c r="KAG5" s="80"/>
      <c r="KAH5" s="80"/>
      <c r="KAI5" s="80"/>
      <c r="KAJ5" s="80"/>
      <c r="KAK5" s="80"/>
      <c r="KAL5" s="80"/>
      <c r="KAM5" s="80"/>
      <c r="KAN5" s="80"/>
      <c r="KAO5" s="80"/>
      <c r="KAP5" s="80"/>
      <c r="KAQ5" s="80"/>
      <c r="KAR5" s="80"/>
      <c r="KAS5" s="80"/>
      <c r="KAT5" s="80"/>
      <c r="KAU5" s="80"/>
      <c r="KAV5" s="80"/>
      <c r="KAW5" s="80"/>
      <c r="KAX5" s="80"/>
      <c r="KAY5" s="80"/>
      <c r="KAZ5" s="80"/>
      <c r="KBA5" s="80"/>
      <c r="KBB5" s="80"/>
      <c r="KBC5" s="80"/>
      <c r="KBD5" s="80"/>
      <c r="KBE5" s="80"/>
      <c r="KBF5" s="80"/>
      <c r="KBG5" s="80"/>
      <c r="KBH5" s="80"/>
      <c r="KBI5" s="80"/>
      <c r="KBJ5" s="80"/>
      <c r="KBK5" s="80"/>
      <c r="KBL5" s="80"/>
      <c r="KBM5" s="80"/>
      <c r="KBN5" s="80"/>
      <c r="KBO5" s="80"/>
      <c r="KBP5" s="80"/>
      <c r="KBQ5" s="80"/>
      <c r="KBR5" s="80"/>
      <c r="KBS5" s="80"/>
      <c r="KBT5" s="80"/>
      <c r="KBU5" s="80"/>
      <c r="KBV5" s="80"/>
      <c r="KBW5" s="80"/>
      <c r="KBX5" s="80"/>
      <c r="KBY5" s="80"/>
      <c r="KBZ5" s="80"/>
      <c r="KCA5" s="80"/>
      <c r="KCB5" s="80"/>
      <c r="KCC5" s="80"/>
      <c r="KCD5" s="80"/>
      <c r="KCE5" s="80"/>
      <c r="KCF5" s="80"/>
      <c r="KCG5" s="80"/>
      <c r="KCH5" s="80"/>
      <c r="KCI5" s="80"/>
      <c r="KCJ5" s="80"/>
      <c r="KCK5" s="80"/>
      <c r="KCL5" s="80"/>
      <c r="KCM5" s="80"/>
      <c r="KCN5" s="80"/>
      <c r="KCO5" s="80"/>
      <c r="KCP5" s="80"/>
      <c r="KCQ5" s="80"/>
      <c r="KCR5" s="80"/>
      <c r="KCS5" s="80"/>
      <c r="KCT5" s="80"/>
      <c r="KCU5" s="80"/>
      <c r="KCV5" s="80"/>
      <c r="KCW5" s="80"/>
      <c r="KCX5" s="80"/>
      <c r="KCY5" s="80"/>
      <c r="KCZ5" s="80"/>
      <c r="KDA5" s="80"/>
      <c r="KDB5" s="80"/>
      <c r="KDC5" s="80"/>
      <c r="KDD5" s="80"/>
      <c r="KDE5" s="80"/>
      <c r="KDF5" s="80"/>
      <c r="KDG5" s="80"/>
      <c r="KDH5" s="80"/>
      <c r="KDI5" s="80"/>
      <c r="KDJ5" s="80"/>
      <c r="KDK5" s="80"/>
      <c r="KDL5" s="80"/>
      <c r="KDM5" s="80"/>
      <c r="KDN5" s="80"/>
      <c r="KDO5" s="80"/>
      <c r="KDP5" s="80"/>
      <c r="KDQ5" s="80"/>
      <c r="KDR5" s="80"/>
      <c r="KDS5" s="80"/>
      <c r="KDT5" s="80"/>
      <c r="KDU5" s="80"/>
      <c r="KDV5" s="80"/>
      <c r="KDW5" s="80"/>
      <c r="KDX5" s="80"/>
      <c r="KDY5" s="80"/>
      <c r="KDZ5" s="80"/>
      <c r="KEA5" s="80"/>
      <c r="KEB5" s="80"/>
      <c r="KEC5" s="80"/>
      <c r="KED5" s="80"/>
      <c r="KEE5" s="80"/>
      <c r="KEF5" s="80"/>
      <c r="KEG5" s="80"/>
      <c r="KEH5" s="80"/>
      <c r="KEI5" s="80"/>
      <c r="KEJ5" s="80"/>
      <c r="KEK5" s="80"/>
      <c r="KEL5" s="80"/>
      <c r="KEM5" s="80"/>
      <c r="KEN5" s="80"/>
      <c r="KEO5" s="80"/>
      <c r="KEP5" s="80"/>
      <c r="KEQ5" s="80"/>
      <c r="KER5" s="80"/>
      <c r="KES5" s="80"/>
      <c r="KET5" s="80"/>
      <c r="KEU5" s="80"/>
      <c r="KEV5" s="80"/>
      <c r="KEW5" s="80"/>
      <c r="KEX5" s="80"/>
      <c r="KEY5" s="80"/>
      <c r="KEZ5" s="80"/>
      <c r="KFA5" s="80"/>
      <c r="KFB5" s="80"/>
      <c r="KFC5" s="80"/>
      <c r="KFD5" s="80"/>
      <c r="KFE5" s="80"/>
      <c r="KFF5" s="80"/>
      <c r="KFG5" s="80"/>
      <c r="KFH5" s="80"/>
      <c r="KFI5" s="80"/>
      <c r="KFJ5" s="80"/>
      <c r="KFK5" s="80"/>
      <c r="KFL5" s="80"/>
      <c r="KFM5" s="80"/>
      <c r="KFN5" s="80"/>
      <c r="KFO5" s="80"/>
      <c r="KFP5" s="80"/>
      <c r="KFQ5" s="80"/>
      <c r="KFR5" s="80"/>
      <c r="KFS5" s="80"/>
      <c r="KFT5" s="80"/>
      <c r="KFU5" s="80"/>
      <c r="KFV5" s="80"/>
      <c r="KFW5" s="80"/>
      <c r="KFX5" s="80"/>
      <c r="KFY5" s="80"/>
      <c r="KFZ5" s="80"/>
      <c r="KGA5" s="80"/>
      <c r="KGB5" s="80"/>
      <c r="KGC5" s="80"/>
      <c r="KGD5" s="80"/>
      <c r="KGE5" s="80"/>
      <c r="KGF5" s="80"/>
      <c r="KGG5" s="80"/>
      <c r="KGH5" s="80"/>
      <c r="KGI5" s="80"/>
      <c r="KGJ5" s="80"/>
      <c r="KGK5" s="80"/>
      <c r="KGL5" s="80"/>
      <c r="KGM5" s="80"/>
      <c r="KGN5" s="80"/>
      <c r="KGO5" s="80"/>
      <c r="KGP5" s="80"/>
      <c r="KGQ5" s="80"/>
      <c r="KGR5" s="80"/>
      <c r="KGS5" s="80"/>
      <c r="KGT5" s="80"/>
      <c r="KGU5" s="80"/>
      <c r="KGV5" s="80"/>
      <c r="KGW5" s="80"/>
      <c r="KGX5" s="80"/>
      <c r="KGY5" s="80"/>
      <c r="KGZ5" s="80"/>
      <c r="KHA5" s="80"/>
      <c r="KHB5" s="80"/>
      <c r="KHC5" s="80"/>
      <c r="KHD5" s="80"/>
      <c r="KHE5" s="80"/>
      <c r="KHF5" s="80"/>
      <c r="KHG5" s="80"/>
      <c r="KHH5" s="80"/>
      <c r="KHI5" s="80"/>
      <c r="KHJ5" s="80"/>
      <c r="KHK5" s="80"/>
      <c r="KHL5" s="80"/>
      <c r="KHM5" s="80"/>
      <c r="KHN5" s="80"/>
      <c r="KHO5" s="80"/>
      <c r="KHP5" s="80"/>
      <c r="KHQ5" s="80"/>
      <c r="KHR5" s="80"/>
      <c r="KHS5" s="80"/>
      <c r="KHT5" s="80"/>
      <c r="KHU5" s="80"/>
      <c r="KHV5" s="80"/>
      <c r="KHW5" s="80"/>
      <c r="KHX5" s="80"/>
      <c r="KHY5" s="80"/>
      <c r="KHZ5" s="80"/>
      <c r="KIA5" s="80"/>
      <c r="KIB5" s="80"/>
      <c r="KIC5" s="80"/>
      <c r="KID5" s="80"/>
      <c r="KIE5" s="80"/>
      <c r="KIF5" s="80"/>
      <c r="KIG5" s="80"/>
      <c r="KIH5" s="80"/>
      <c r="KII5" s="80"/>
      <c r="KIJ5" s="80"/>
      <c r="KIK5" s="80"/>
      <c r="KIL5" s="80"/>
      <c r="KIM5" s="80"/>
      <c r="KIN5" s="80"/>
      <c r="KIO5" s="80"/>
      <c r="KIP5" s="80"/>
      <c r="KIQ5" s="80"/>
      <c r="KIR5" s="80"/>
      <c r="KIS5" s="80"/>
      <c r="KIT5" s="80"/>
      <c r="KIU5" s="80"/>
      <c r="KIV5" s="80"/>
      <c r="KIW5" s="80"/>
      <c r="KIX5" s="80"/>
      <c r="KIY5" s="80"/>
      <c r="KIZ5" s="80"/>
      <c r="KJA5" s="80"/>
      <c r="KJB5" s="80"/>
      <c r="KJC5" s="80"/>
      <c r="KJD5" s="80"/>
      <c r="KJE5" s="80"/>
      <c r="KJF5" s="80"/>
      <c r="KJG5" s="80"/>
      <c r="KJH5" s="80"/>
      <c r="KJI5" s="80"/>
      <c r="KJJ5" s="80"/>
      <c r="KJK5" s="80"/>
      <c r="KJL5" s="80"/>
      <c r="KJM5" s="80"/>
      <c r="KJN5" s="80"/>
      <c r="KJO5" s="80"/>
      <c r="KJP5" s="80"/>
      <c r="KJQ5" s="80"/>
      <c r="KJR5" s="80"/>
      <c r="KJS5" s="80"/>
      <c r="KJT5" s="80"/>
      <c r="KJU5" s="80"/>
      <c r="KJV5" s="80"/>
      <c r="KJW5" s="80"/>
      <c r="KJX5" s="80"/>
      <c r="KJY5" s="80"/>
      <c r="KJZ5" s="80"/>
      <c r="KKA5" s="80"/>
      <c r="KKB5" s="80"/>
      <c r="KKC5" s="80"/>
      <c r="KKD5" s="80"/>
      <c r="KKE5" s="80"/>
      <c r="KKF5" s="80"/>
      <c r="KKG5" s="80"/>
      <c r="KKH5" s="80"/>
      <c r="KKI5" s="80"/>
      <c r="KKJ5" s="80"/>
      <c r="KKK5" s="80"/>
      <c r="KKL5" s="80"/>
      <c r="KKM5" s="80"/>
      <c r="KKN5" s="80"/>
      <c r="KKO5" s="80"/>
      <c r="KKP5" s="80"/>
      <c r="KKQ5" s="80"/>
      <c r="KKR5" s="80"/>
      <c r="KKS5" s="80"/>
      <c r="KKT5" s="80"/>
      <c r="KKU5" s="80"/>
      <c r="KKV5" s="80"/>
      <c r="KKW5" s="80"/>
      <c r="KKX5" s="80"/>
      <c r="KKY5" s="80"/>
      <c r="KKZ5" s="80"/>
      <c r="KLA5" s="80"/>
      <c r="KLB5" s="80"/>
      <c r="KLC5" s="80"/>
      <c r="KLD5" s="80"/>
      <c r="KLE5" s="80"/>
      <c r="KLF5" s="80"/>
      <c r="KLG5" s="80"/>
      <c r="KLH5" s="80"/>
      <c r="KLI5" s="80"/>
      <c r="KLJ5" s="80"/>
      <c r="KLK5" s="80"/>
      <c r="KLL5" s="80"/>
      <c r="KLM5" s="80"/>
      <c r="KLN5" s="80"/>
      <c r="KLO5" s="80"/>
      <c r="KLP5" s="80"/>
      <c r="KLQ5" s="80"/>
      <c r="KLR5" s="80"/>
      <c r="KLS5" s="80"/>
      <c r="KLT5" s="80"/>
      <c r="KLU5" s="80"/>
      <c r="KLV5" s="80"/>
      <c r="KLW5" s="80"/>
      <c r="KLX5" s="80"/>
      <c r="KLY5" s="80"/>
      <c r="KLZ5" s="80"/>
      <c r="KMA5" s="80"/>
      <c r="KMB5" s="80"/>
      <c r="KMC5" s="80"/>
      <c r="KMD5" s="80"/>
      <c r="KME5" s="80"/>
      <c r="KMF5" s="80"/>
      <c r="KMG5" s="80"/>
      <c r="KMH5" s="80"/>
      <c r="KMI5" s="80"/>
      <c r="KMJ5" s="80"/>
      <c r="KMK5" s="80"/>
      <c r="KML5" s="80"/>
      <c r="KMM5" s="80"/>
      <c r="KMN5" s="80"/>
      <c r="KMO5" s="80"/>
      <c r="KMP5" s="80"/>
      <c r="KMQ5" s="80"/>
      <c r="KMR5" s="80"/>
      <c r="KMS5" s="80"/>
      <c r="KMT5" s="80"/>
      <c r="KMU5" s="80"/>
      <c r="KMV5" s="80"/>
      <c r="KMW5" s="80"/>
      <c r="KMX5" s="80"/>
      <c r="KMY5" s="80"/>
      <c r="KMZ5" s="80"/>
      <c r="KNA5" s="80"/>
      <c r="KNB5" s="80"/>
      <c r="KNC5" s="80"/>
      <c r="KND5" s="80"/>
      <c r="KNE5" s="80"/>
      <c r="KNF5" s="80"/>
      <c r="KNG5" s="80"/>
      <c r="KNH5" s="80"/>
      <c r="KNI5" s="80"/>
      <c r="KNJ5" s="80"/>
      <c r="KNK5" s="80"/>
      <c r="KNL5" s="80"/>
      <c r="KNM5" s="80"/>
      <c r="KNN5" s="80"/>
      <c r="KNO5" s="80"/>
      <c r="KNP5" s="80"/>
      <c r="KNQ5" s="80"/>
      <c r="KNR5" s="80"/>
      <c r="KNS5" s="80"/>
      <c r="KNT5" s="80"/>
      <c r="KNU5" s="80"/>
      <c r="KNV5" s="80"/>
      <c r="KNW5" s="80"/>
      <c r="KNX5" s="80"/>
      <c r="KNY5" s="80"/>
      <c r="KNZ5" s="80"/>
      <c r="KOA5" s="80"/>
      <c r="KOB5" s="80"/>
      <c r="KOC5" s="80"/>
      <c r="KOD5" s="80"/>
      <c r="KOE5" s="80"/>
      <c r="KOF5" s="80"/>
      <c r="KOG5" s="80"/>
      <c r="KOH5" s="80"/>
      <c r="KOI5" s="80"/>
      <c r="KOJ5" s="80"/>
      <c r="KOK5" s="80"/>
      <c r="KOL5" s="80"/>
      <c r="KOM5" s="80"/>
      <c r="KON5" s="80"/>
      <c r="KOO5" s="80"/>
      <c r="KOP5" s="80"/>
      <c r="KOQ5" s="80"/>
      <c r="KOR5" s="80"/>
      <c r="KOS5" s="80"/>
      <c r="KOT5" s="80"/>
      <c r="KOU5" s="80"/>
      <c r="KOV5" s="80"/>
      <c r="KOW5" s="80"/>
      <c r="KOX5" s="80"/>
      <c r="KOY5" s="80"/>
      <c r="KOZ5" s="80"/>
      <c r="KPA5" s="80"/>
      <c r="KPB5" s="80"/>
      <c r="KPC5" s="80"/>
      <c r="KPD5" s="80"/>
      <c r="KPE5" s="80"/>
      <c r="KPF5" s="80"/>
      <c r="KPG5" s="80"/>
      <c r="KPH5" s="80"/>
      <c r="KPI5" s="80"/>
      <c r="KPJ5" s="80"/>
      <c r="KPK5" s="80"/>
      <c r="KPL5" s="80"/>
      <c r="KPM5" s="80"/>
      <c r="KPN5" s="80"/>
      <c r="KPO5" s="80"/>
      <c r="KPP5" s="80"/>
      <c r="KPQ5" s="80"/>
      <c r="KPR5" s="80"/>
      <c r="KPS5" s="80"/>
      <c r="KPT5" s="80"/>
      <c r="KPU5" s="80"/>
      <c r="KPV5" s="80"/>
      <c r="KPW5" s="80"/>
      <c r="KPX5" s="80"/>
      <c r="KPY5" s="80"/>
      <c r="KPZ5" s="80"/>
      <c r="KQA5" s="80"/>
      <c r="KQB5" s="80"/>
      <c r="KQC5" s="80"/>
      <c r="KQD5" s="80"/>
      <c r="KQE5" s="80"/>
      <c r="KQF5" s="80"/>
      <c r="KQG5" s="80"/>
      <c r="KQH5" s="80"/>
      <c r="KQI5" s="80"/>
      <c r="KQJ5" s="80"/>
      <c r="KQK5" s="80"/>
      <c r="KQL5" s="80"/>
      <c r="KQM5" s="80"/>
      <c r="KQN5" s="80"/>
      <c r="KQO5" s="80"/>
      <c r="KQP5" s="80"/>
      <c r="KQQ5" s="80"/>
      <c r="KQR5" s="80"/>
      <c r="KQS5" s="80"/>
      <c r="KQT5" s="80"/>
      <c r="KQU5" s="80"/>
      <c r="KQV5" s="80"/>
      <c r="KQW5" s="80"/>
      <c r="KQX5" s="80"/>
      <c r="KQY5" s="80"/>
      <c r="KQZ5" s="80"/>
      <c r="KRA5" s="80"/>
      <c r="KRB5" s="80"/>
      <c r="KRC5" s="80"/>
      <c r="KRD5" s="80"/>
      <c r="KRE5" s="80"/>
      <c r="KRF5" s="80"/>
      <c r="KRG5" s="80"/>
      <c r="KRH5" s="80"/>
      <c r="KRI5" s="80"/>
      <c r="KRJ5" s="80"/>
      <c r="KRK5" s="80"/>
      <c r="KRL5" s="80"/>
      <c r="KRM5" s="80"/>
      <c r="KRN5" s="80"/>
      <c r="KRO5" s="80"/>
      <c r="KRP5" s="80"/>
      <c r="KRQ5" s="80"/>
      <c r="KRR5" s="80"/>
      <c r="KRS5" s="80"/>
      <c r="KRT5" s="80"/>
      <c r="KRU5" s="80"/>
      <c r="KRV5" s="80"/>
      <c r="KRW5" s="80"/>
      <c r="KRX5" s="80"/>
      <c r="KRY5" s="80"/>
      <c r="KRZ5" s="80"/>
      <c r="KSA5" s="80"/>
      <c r="KSB5" s="80"/>
      <c r="KSC5" s="80"/>
      <c r="KSD5" s="80"/>
      <c r="KSE5" s="80"/>
      <c r="KSF5" s="80"/>
      <c r="KSG5" s="80"/>
      <c r="KSH5" s="80"/>
      <c r="KSI5" s="80"/>
      <c r="KSJ5" s="80"/>
      <c r="KSK5" s="80"/>
      <c r="KSL5" s="80"/>
      <c r="KSM5" s="80"/>
      <c r="KSN5" s="80"/>
      <c r="KSO5" s="80"/>
      <c r="KSP5" s="80"/>
      <c r="KSQ5" s="80"/>
      <c r="KSR5" s="80"/>
      <c r="KSS5" s="80"/>
      <c r="KST5" s="80"/>
      <c r="KSU5" s="80"/>
      <c r="KSV5" s="80"/>
      <c r="KSW5" s="80"/>
      <c r="KSX5" s="80"/>
      <c r="KSY5" s="80"/>
      <c r="KSZ5" s="80"/>
      <c r="KTA5" s="80"/>
      <c r="KTB5" s="80"/>
      <c r="KTC5" s="80"/>
      <c r="KTD5" s="80"/>
      <c r="KTE5" s="80"/>
      <c r="KTF5" s="80"/>
      <c r="KTG5" s="80"/>
      <c r="KTH5" s="80"/>
      <c r="KTI5" s="80"/>
      <c r="KTJ5" s="80"/>
      <c r="KTK5" s="80"/>
      <c r="KTL5" s="80"/>
      <c r="KTM5" s="80"/>
      <c r="KTN5" s="80"/>
      <c r="KTO5" s="80"/>
      <c r="KTP5" s="80"/>
      <c r="KTQ5" s="80"/>
      <c r="KTR5" s="80"/>
      <c r="KTS5" s="80"/>
      <c r="KTT5" s="80"/>
      <c r="KTU5" s="80"/>
      <c r="KTV5" s="80"/>
      <c r="KTW5" s="80"/>
      <c r="KTX5" s="80"/>
      <c r="KTY5" s="80"/>
      <c r="KTZ5" s="80"/>
      <c r="KUA5" s="80"/>
      <c r="KUB5" s="80"/>
      <c r="KUC5" s="80"/>
      <c r="KUD5" s="80"/>
      <c r="KUE5" s="80"/>
      <c r="KUF5" s="80"/>
      <c r="KUG5" s="80"/>
      <c r="KUH5" s="80"/>
      <c r="KUI5" s="80"/>
      <c r="KUJ5" s="80"/>
      <c r="KUK5" s="80"/>
      <c r="KUL5" s="80"/>
      <c r="KUM5" s="80"/>
      <c r="KUN5" s="80"/>
      <c r="KUO5" s="80"/>
      <c r="KUP5" s="80"/>
      <c r="KUQ5" s="80"/>
      <c r="KUR5" s="80"/>
      <c r="KUS5" s="80"/>
      <c r="KUT5" s="80"/>
      <c r="KUU5" s="80"/>
      <c r="KUV5" s="80"/>
      <c r="KUW5" s="80"/>
      <c r="KUX5" s="80"/>
      <c r="KUY5" s="80"/>
      <c r="KUZ5" s="80"/>
      <c r="KVA5" s="80"/>
      <c r="KVB5" s="80"/>
      <c r="KVC5" s="80"/>
      <c r="KVD5" s="80"/>
      <c r="KVE5" s="80"/>
      <c r="KVF5" s="80"/>
      <c r="KVG5" s="80"/>
      <c r="KVH5" s="80"/>
      <c r="KVI5" s="80"/>
      <c r="KVJ5" s="80"/>
      <c r="KVK5" s="80"/>
      <c r="KVL5" s="80"/>
      <c r="KVM5" s="80"/>
      <c r="KVN5" s="80"/>
      <c r="KVO5" s="80"/>
      <c r="KVP5" s="80"/>
      <c r="KVQ5" s="80"/>
      <c r="KVR5" s="80"/>
      <c r="KVS5" s="80"/>
      <c r="KVT5" s="80"/>
      <c r="KVU5" s="80"/>
      <c r="KVV5" s="80"/>
      <c r="KVW5" s="80"/>
      <c r="KVX5" s="80"/>
      <c r="KVY5" s="80"/>
      <c r="KVZ5" s="80"/>
      <c r="KWA5" s="80"/>
      <c r="KWB5" s="80"/>
      <c r="KWC5" s="80"/>
      <c r="KWD5" s="80"/>
      <c r="KWE5" s="80"/>
      <c r="KWF5" s="80"/>
      <c r="KWG5" s="80"/>
      <c r="KWH5" s="80"/>
      <c r="KWI5" s="80"/>
      <c r="KWJ5" s="80"/>
      <c r="KWK5" s="80"/>
      <c r="KWL5" s="80"/>
      <c r="KWM5" s="80"/>
      <c r="KWN5" s="80"/>
      <c r="KWO5" s="80"/>
      <c r="KWP5" s="80"/>
      <c r="KWQ5" s="80"/>
      <c r="KWR5" s="80"/>
      <c r="KWS5" s="80"/>
      <c r="KWT5" s="80"/>
      <c r="KWU5" s="80"/>
      <c r="KWV5" s="80"/>
      <c r="KWW5" s="80"/>
      <c r="KWX5" s="80"/>
      <c r="KWY5" s="80"/>
      <c r="KWZ5" s="80"/>
      <c r="KXA5" s="80"/>
      <c r="KXB5" s="80"/>
      <c r="KXC5" s="80"/>
      <c r="KXD5" s="80"/>
      <c r="KXE5" s="80"/>
      <c r="KXF5" s="80"/>
      <c r="KXG5" s="80"/>
      <c r="KXH5" s="80"/>
      <c r="KXI5" s="80"/>
      <c r="KXJ5" s="80"/>
      <c r="KXK5" s="80"/>
      <c r="KXL5" s="80"/>
      <c r="KXM5" s="80"/>
      <c r="KXN5" s="80"/>
      <c r="KXO5" s="80"/>
      <c r="KXP5" s="80"/>
      <c r="KXQ5" s="80"/>
      <c r="KXR5" s="80"/>
      <c r="KXS5" s="80"/>
      <c r="KXT5" s="80"/>
      <c r="KXU5" s="80"/>
      <c r="KXV5" s="80"/>
      <c r="KXW5" s="80"/>
      <c r="KXX5" s="80"/>
      <c r="KXY5" s="80"/>
      <c r="KXZ5" s="80"/>
      <c r="KYA5" s="80"/>
      <c r="KYB5" s="80"/>
      <c r="KYC5" s="80"/>
      <c r="KYD5" s="80"/>
      <c r="KYE5" s="80"/>
      <c r="KYF5" s="80"/>
      <c r="KYG5" s="80"/>
      <c r="KYH5" s="80"/>
      <c r="KYI5" s="80"/>
      <c r="KYJ5" s="80"/>
      <c r="KYK5" s="80"/>
      <c r="KYL5" s="80"/>
      <c r="KYM5" s="80"/>
      <c r="KYN5" s="80"/>
      <c r="KYO5" s="80"/>
      <c r="KYP5" s="80"/>
      <c r="KYQ5" s="80"/>
      <c r="KYR5" s="80"/>
      <c r="KYS5" s="80"/>
      <c r="KYT5" s="80"/>
      <c r="KYU5" s="80"/>
      <c r="KYV5" s="80"/>
      <c r="KYW5" s="80"/>
      <c r="KYX5" s="80"/>
      <c r="KYY5" s="80"/>
      <c r="KYZ5" s="80"/>
      <c r="KZA5" s="80"/>
      <c r="KZB5" s="80"/>
      <c r="KZC5" s="80"/>
      <c r="KZD5" s="80"/>
      <c r="KZE5" s="80"/>
      <c r="KZF5" s="80"/>
      <c r="KZG5" s="80"/>
      <c r="KZH5" s="80"/>
      <c r="KZI5" s="80"/>
      <c r="KZJ5" s="80"/>
      <c r="KZK5" s="80"/>
      <c r="KZL5" s="80"/>
      <c r="KZM5" s="80"/>
      <c r="KZN5" s="80"/>
      <c r="KZO5" s="80"/>
      <c r="KZP5" s="80"/>
      <c r="KZQ5" s="80"/>
      <c r="KZR5" s="80"/>
      <c r="KZS5" s="80"/>
      <c r="KZT5" s="80"/>
      <c r="KZU5" s="80"/>
      <c r="KZV5" s="80"/>
      <c r="KZW5" s="80"/>
      <c r="KZX5" s="80"/>
      <c r="KZY5" s="80"/>
      <c r="KZZ5" s="80"/>
      <c r="LAA5" s="80"/>
      <c r="LAB5" s="80"/>
      <c r="LAC5" s="80"/>
      <c r="LAD5" s="80"/>
      <c r="LAE5" s="80"/>
      <c r="LAF5" s="80"/>
      <c r="LAG5" s="80"/>
      <c r="LAH5" s="80"/>
      <c r="LAI5" s="80"/>
      <c r="LAJ5" s="80"/>
      <c r="LAK5" s="80"/>
      <c r="LAL5" s="80"/>
      <c r="LAM5" s="80"/>
      <c r="LAN5" s="80"/>
      <c r="LAO5" s="80"/>
      <c r="LAP5" s="80"/>
      <c r="LAQ5" s="80"/>
      <c r="LAR5" s="80"/>
      <c r="LAS5" s="80"/>
      <c r="LAT5" s="80"/>
      <c r="LAU5" s="80"/>
      <c r="LAV5" s="80"/>
      <c r="LAW5" s="80"/>
      <c r="LAX5" s="80"/>
      <c r="LAY5" s="80"/>
      <c r="LAZ5" s="80"/>
      <c r="LBA5" s="80"/>
      <c r="LBB5" s="80"/>
      <c r="LBC5" s="80"/>
      <c r="LBD5" s="80"/>
      <c r="LBE5" s="80"/>
      <c r="LBF5" s="80"/>
      <c r="LBG5" s="80"/>
      <c r="LBH5" s="80"/>
      <c r="LBI5" s="80"/>
      <c r="LBJ5" s="80"/>
      <c r="LBK5" s="80"/>
      <c r="LBL5" s="80"/>
      <c r="LBM5" s="80"/>
      <c r="LBN5" s="80"/>
      <c r="LBO5" s="80"/>
      <c r="LBP5" s="80"/>
      <c r="LBQ5" s="80"/>
      <c r="LBR5" s="80"/>
      <c r="LBS5" s="80"/>
      <c r="LBT5" s="80"/>
      <c r="LBU5" s="80"/>
      <c r="LBV5" s="80"/>
      <c r="LBW5" s="80"/>
      <c r="LBX5" s="80"/>
      <c r="LBY5" s="80"/>
      <c r="LBZ5" s="80"/>
      <c r="LCA5" s="80"/>
      <c r="LCB5" s="80"/>
      <c r="LCC5" s="80"/>
      <c r="LCD5" s="80"/>
      <c r="LCE5" s="80"/>
      <c r="LCF5" s="80"/>
      <c r="LCG5" s="80"/>
      <c r="LCH5" s="80"/>
      <c r="LCI5" s="80"/>
      <c r="LCJ5" s="80"/>
      <c r="LCK5" s="80"/>
      <c r="LCL5" s="80"/>
      <c r="LCM5" s="80"/>
      <c r="LCN5" s="80"/>
      <c r="LCO5" s="80"/>
      <c r="LCP5" s="80"/>
      <c r="LCQ5" s="80"/>
      <c r="LCR5" s="80"/>
      <c r="LCS5" s="80"/>
      <c r="LCT5" s="80"/>
      <c r="LCU5" s="80"/>
      <c r="LCV5" s="80"/>
      <c r="LCW5" s="80"/>
      <c r="LCX5" s="80"/>
      <c r="LCY5" s="80"/>
      <c r="LCZ5" s="80"/>
      <c r="LDA5" s="80"/>
      <c r="LDB5" s="80"/>
      <c r="LDC5" s="80"/>
      <c r="LDD5" s="80"/>
      <c r="LDE5" s="80"/>
      <c r="LDF5" s="80"/>
      <c r="LDG5" s="80"/>
      <c r="LDH5" s="80"/>
      <c r="LDI5" s="80"/>
      <c r="LDJ5" s="80"/>
      <c r="LDK5" s="80"/>
      <c r="LDL5" s="80"/>
      <c r="LDM5" s="80"/>
      <c r="LDN5" s="80"/>
      <c r="LDO5" s="80"/>
      <c r="LDP5" s="80"/>
      <c r="LDQ5" s="80"/>
      <c r="LDR5" s="80"/>
      <c r="LDS5" s="80"/>
      <c r="LDT5" s="80"/>
      <c r="LDU5" s="80"/>
      <c r="LDV5" s="80"/>
      <c r="LDW5" s="80"/>
      <c r="LDX5" s="80"/>
      <c r="LDY5" s="80"/>
      <c r="LDZ5" s="80"/>
      <c r="LEA5" s="80"/>
      <c r="LEB5" s="80"/>
      <c r="LEC5" s="80"/>
      <c r="LED5" s="80"/>
      <c r="LEE5" s="80"/>
      <c r="LEF5" s="80"/>
      <c r="LEG5" s="80"/>
      <c r="LEH5" s="80"/>
      <c r="LEI5" s="80"/>
      <c r="LEJ5" s="80"/>
      <c r="LEK5" s="80"/>
      <c r="LEL5" s="80"/>
      <c r="LEM5" s="80"/>
      <c r="LEN5" s="80"/>
      <c r="LEO5" s="80"/>
      <c r="LEP5" s="80"/>
      <c r="LEQ5" s="80"/>
      <c r="LER5" s="80"/>
      <c r="LES5" s="80"/>
      <c r="LET5" s="80"/>
      <c r="LEU5" s="80"/>
      <c r="LEV5" s="80"/>
      <c r="LEW5" s="80"/>
      <c r="LEX5" s="80"/>
      <c r="LEY5" s="80"/>
      <c r="LEZ5" s="80"/>
      <c r="LFA5" s="80"/>
      <c r="LFB5" s="80"/>
      <c r="LFC5" s="80"/>
      <c r="LFD5" s="80"/>
      <c r="LFE5" s="80"/>
      <c r="LFF5" s="80"/>
      <c r="LFG5" s="80"/>
      <c r="LFH5" s="80"/>
      <c r="LFI5" s="80"/>
      <c r="LFJ5" s="80"/>
      <c r="LFK5" s="80"/>
      <c r="LFL5" s="80"/>
      <c r="LFM5" s="80"/>
      <c r="LFN5" s="80"/>
      <c r="LFO5" s="80"/>
      <c r="LFP5" s="80"/>
      <c r="LFQ5" s="80"/>
      <c r="LFR5" s="80"/>
      <c r="LFS5" s="80"/>
      <c r="LFT5" s="80"/>
      <c r="LFU5" s="80"/>
      <c r="LFV5" s="80"/>
      <c r="LFW5" s="80"/>
      <c r="LFX5" s="80"/>
      <c r="LFY5" s="80"/>
      <c r="LFZ5" s="80"/>
      <c r="LGA5" s="80"/>
      <c r="LGB5" s="80"/>
      <c r="LGC5" s="80"/>
      <c r="LGD5" s="80"/>
      <c r="LGE5" s="80"/>
      <c r="LGF5" s="80"/>
      <c r="LGG5" s="80"/>
      <c r="LGH5" s="80"/>
      <c r="LGI5" s="80"/>
      <c r="LGJ5" s="80"/>
      <c r="LGK5" s="80"/>
      <c r="LGL5" s="80"/>
      <c r="LGM5" s="80"/>
      <c r="LGN5" s="80"/>
      <c r="LGO5" s="80"/>
      <c r="LGP5" s="80"/>
      <c r="LGQ5" s="80"/>
      <c r="LGR5" s="80"/>
      <c r="LGS5" s="80"/>
      <c r="LGT5" s="80"/>
      <c r="LGU5" s="80"/>
      <c r="LGV5" s="80"/>
      <c r="LGW5" s="80"/>
      <c r="LGX5" s="80"/>
      <c r="LGY5" s="80"/>
      <c r="LGZ5" s="80"/>
      <c r="LHA5" s="80"/>
      <c r="LHB5" s="80"/>
      <c r="LHC5" s="80"/>
      <c r="LHD5" s="80"/>
      <c r="LHE5" s="80"/>
      <c r="LHF5" s="80"/>
      <c r="LHG5" s="80"/>
      <c r="LHH5" s="80"/>
      <c r="LHI5" s="80"/>
      <c r="LHJ5" s="80"/>
      <c r="LHK5" s="80"/>
      <c r="LHL5" s="80"/>
      <c r="LHM5" s="80"/>
      <c r="LHN5" s="80"/>
      <c r="LHO5" s="80"/>
      <c r="LHP5" s="80"/>
      <c r="LHQ5" s="80"/>
      <c r="LHR5" s="80"/>
      <c r="LHS5" s="80"/>
      <c r="LHT5" s="80"/>
      <c r="LHU5" s="80"/>
      <c r="LHV5" s="80"/>
      <c r="LHW5" s="80"/>
      <c r="LHX5" s="80"/>
      <c r="LHY5" s="80"/>
      <c r="LHZ5" s="80"/>
      <c r="LIA5" s="80"/>
      <c r="LIB5" s="80"/>
      <c r="LIC5" s="80"/>
      <c r="LID5" s="80"/>
      <c r="LIE5" s="80"/>
      <c r="LIF5" s="80"/>
      <c r="LIG5" s="80"/>
      <c r="LIH5" s="80"/>
      <c r="LII5" s="80"/>
      <c r="LIJ5" s="80"/>
      <c r="LIK5" s="80"/>
      <c r="LIL5" s="80"/>
      <c r="LIM5" s="80"/>
      <c r="LIN5" s="80"/>
      <c r="LIO5" s="80"/>
      <c r="LIP5" s="80"/>
      <c r="LIQ5" s="80"/>
      <c r="LIR5" s="80"/>
      <c r="LIS5" s="80"/>
      <c r="LIT5" s="80"/>
      <c r="LIU5" s="80"/>
      <c r="LIV5" s="80"/>
      <c r="LIW5" s="80"/>
      <c r="LIX5" s="80"/>
      <c r="LIY5" s="80"/>
      <c r="LIZ5" s="80"/>
      <c r="LJA5" s="80"/>
      <c r="LJB5" s="80"/>
      <c r="LJC5" s="80"/>
      <c r="LJD5" s="80"/>
      <c r="LJE5" s="80"/>
      <c r="LJF5" s="80"/>
      <c r="LJG5" s="80"/>
      <c r="LJH5" s="80"/>
      <c r="LJI5" s="80"/>
      <c r="LJJ5" s="80"/>
      <c r="LJK5" s="80"/>
      <c r="LJL5" s="80"/>
      <c r="LJM5" s="80"/>
      <c r="LJN5" s="80"/>
      <c r="LJO5" s="80"/>
      <c r="LJP5" s="80"/>
      <c r="LJQ5" s="80"/>
      <c r="LJR5" s="80"/>
      <c r="LJS5" s="80"/>
      <c r="LJT5" s="80"/>
      <c r="LJU5" s="80"/>
      <c r="LJV5" s="80"/>
      <c r="LJW5" s="80"/>
      <c r="LJX5" s="80"/>
      <c r="LJY5" s="80"/>
      <c r="LJZ5" s="80"/>
      <c r="LKA5" s="80"/>
      <c r="LKB5" s="80"/>
      <c r="LKC5" s="80"/>
      <c r="LKD5" s="80"/>
      <c r="LKE5" s="80"/>
      <c r="LKF5" s="80"/>
      <c r="LKG5" s="80"/>
      <c r="LKH5" s="80"/>
      <c r="LKI5" s="80"/>
      <c r="LKJ5" s="80"/>
      <c r="LKK5" s="80"/>
      <c r="LKL5" s="80"/>
      <c r="LKM5" s="80"/>
      <c r="LKN5" s="80"/>
      <c r="LKO5" s="80"/>
      <c r="LKP5" s="80"/>
      <c r="LKQ5" s="80"/>
      <c r="LKR5" s="80"/>
      <c r="LKS5" s="80"/>
      <c r="LKT5" s="80"/>
      <c r="LKU5" s="80"/>
      <c r="LKV5" s="80"/>
      <c r="LKW5" s="80"/>
      <c r="LKX5" s="80"/>
      <c r="LKY5" s="80"/>
      <c r="LKZ5" s="80"/>
      <c r="LLA5" s="80"/>
      <c r="LLB5" s="80"/>
      <c r="LLC5" s="80"/>
      <c r="LLD5" s="80"/>
      <c r="LLE5" s="80"/>
      <c r="LLF5" s="80"/>
      <c r="LLG5" s="80"/>
      <c r="LLH5" s="80"/>
      <c r="LLI5" s="80"/>
      <c r="LLJ5" s="80"/>
      <c r="LLK5" s="80"/>
      <c r="LLL5" s="80"/>
      <c r="LLM5" s="80"/>
      <c r="LLN5" s="80"/>
      <c r="LLO5" s="80"/>
      <c r="LLP5" s="80"/>
      <c r="LLQ5" s="80"/>
      <c r="LLR5" s="80"/>
      <c r="LLS5" s="80"/>
      <c r="LLT5" s="80"/>
      <c r="LLU5" s="80"/>
      <c r="LLV5" s="80"/>
      <c r="LLW5" s="80"/>
      <c r="LLX5" s="80"/>
      <c r="LLY5" s="80"/>
      <c r="LLZ5" s="80"/>
      <c r="LMA5" s="80"/>
      <c r="LMB5" s="80"/>
      <c r="LMC5" s="80"/>
      <c r="LMD5" s="80"/>
      <c r="LME5" s="80"/>
      <c r="LMF5" s="80"/>
      <c r="LMG5" s="80"/>
      <c r="LMH5" s="80"/>
      <c r="LMI5" s="80"/>
      <c r="LMJ5" s="80"/>
      <c r="LMK5" s="80"/>
      <c r="LML5" s="80"/>
      <c r="LMM5" s="80"/>
      <c r="LMN5" s="80"/>
      <c r="LMO5" s="80"/>
      <c r="LMP5" s="80"/>
      <c r="LMQ5" s="80"/>
      <c r="LMR5" s="80"/>
      <c r="LMS5" s="80"/>
      <c r="LMT5" s="80"/>
      <c r="LMU5" s="80"/>
      <c r="LMV5" s="80"/>
      <c r="LMW5" s="80"/>
      <c r="LMX5" s="80"/>
      <c r="LMY5" s="80"/>
      <c r="LMZ5" s="80"/>
      <c r="LNA5" s="80"/>
      <c r="LNB5" s="80"/>
      <c r="LNC5" s="80"/>
      <c r="LND5" s="80"/>
      <c r="LNE5" s="80"/>
      <c r="LNF5" s="80"/>
      <c r="LNG5" s="80"/>
      <c r="LNH5" s="80"/>
      <c r="LNI5" s="80"/>
      <c r="LNJ5" s="80"/>
      <c r="LNK5" s="80"/>
      <c r="LNL5" s="80"/>
      <c r="LNM5" s="80"/>
      <c r="LNN5" s="80"/>
      <c r="LNO5" s="80"/>
      <c r="LNP5" s="80"/>
      <c r="LNQ5" s="80"/>
      <c r="LNR5" s="80"/>
      <c r="LNS5" s="80"/>
      <c r="LNT5" s="80"/>
      <c r="LNU5" s="80"/>
      <c r="LNV5" s="80"/>
      <c r="LNW5" s="80"/>
      <c r="LNX5" s="80"/>
      <c r="LNY5" s="80"/>
      <c r="LNZ5" s="80"/>
      <c r="LOA5" s="80"/>
      <c r="LOB5" s="80"/>
      <c r="LOC5" s="80"/>
      <c r="LOD5" s="80"/>
      <c r="LOE5" s="80"/>
      <c r="LOF5" s="80"/>
      <c r="LOG5" s="80"/>
      <c r="LOH5" s="80"/>
      <c r="LOI5" s="80"/>
      <c r="LOJ5" s="80"/>
      <c r="LOK5" s="80"/>
      <c r="LOL5" s="80"/>
      <c r="LOM5" s="80"/>
      <c r="LON5" s="80"/>
      <c r="LOO5" s="80"/>
      <c r="LOP5" s="80"/>
      <c r="LOQ5" s="80"/>
      <c r="LOR5" s="80"/>
      <c r="LOS5" s="80"/>
      <c r="LOT5" s="80"/>
      <c r="LOU5" s="80"/>
      <c r="LOV5" s="80"/>
      <c r="LOW5" s="80"/>
      <c r="LOX5" s="80"/>
      <c r="LOY5" s="80"/>
      <c r="LOZ5" s="80"/>
      <c r="LPA5" s="80"/>
      <c r="LPB5" s="80"/>
      <c r="LPC5" s="80"/>
      <c r="LPD5" s="80"/>
      <c r="LPE5" s="80"/>
      <c r="LPF5" s="80"/>
      <c r="LPG5" s="80"/>
      <c r="LPH5" s="80"/>
      <c r="LPI5" s="80"/>
      <c r="LPJ5" s="80"/>
      <c r="LPK5" s="80"/>
      <c r="LPL5" s="80"/>
      <c r="LPM5" s="80"/>
      <c r="LPN5" s="80"/>
      <c r="LPO5" s="80"/>
      <c r="LPP5" s="80"/>
      <c r="LPQ5" s="80"/>
      <c r="LPR5" s="80"/>
      <c r="LPS5" s="80"/>
      <c r="LPT5" s="80"/>
      <c r="LPU5" s="80"/>
      <c r="LPV5" s="80"/>
      <c r="LPW5" s="80"/>
      <c r="LPX5" s="80"/>
      <c r="LPY5" s="80"/>
      <c r="LPZ5" s="80"/>
      <c r="LQA5" s="80"/>
      <c r="LQB5" s="80"/>
      <c r="LQC5" s="80"/>
      <c r="LQD5" s="80"/>
      <c r="LQE5" s="80"/>
      <c r="LQF5" s="80"/>
      <c r="LQG5" s="80"/>
      <c r="LQH5" s="80"/>
      <c r="LQI5" s="80"/>
      <c r="LQJ5" s="80"/>
      <c r="LQK5" s="80"/>
      <c r="LQL5" s="80"/>
      <c r="LQM5" s="80"/>
      <c r="LQN5" s="80"/>
      <c r="LQO5" s="80"/>
      <c r="LQP5" s="80"/>
      <c r="LQQ5" s="80"/>
      <c r="LQR5" s="80"/>
      <c r="LQS5" s="80"/>
      <c r="LQT5" s="80"/>
      <c r="LQU5" s="80"/>
      <c r="LQV5" s="80"/>
      <c r="LQW5" s="80"/>
      <c r="LQX5" s="80"/>
      <c r="LQY5" s="80"/>
      <c r="LQZ5" s="80"/>
      <c r="LRA5" s="80"/>
      <c r="LRB5" s="80"/>
      <c r="LRC5" s="80"/>
      <c r="LRD5" s="80"/>
      <c r="LRE5" s="80"/>
      <c r="LRF5" s="80"/>
      <c r="LRG5" s="80"/>
      <c r="LRH5" s="80"/>
      <c r="LRI5" s="80"/>
      <c r="LRJ5" s="80"/>
      <c r="LRK5" s="80"/>
      <c r="LRL5" s="80"/>
      <c r="LRM5" s="80"/>
      <c r="LRN5" s="80"/>
      <c r="LRO5" s="80"/>
      <c r="LRP5" s="80"/>
      <c r="LRQ5" s="80"/>
      <c r="LRR5" s="80"/>
      <c r="LRS5" s="80"/>
      <c r="LRT5" s="80"/>
      <c r="LRU5" s="80"/>
      <c r="LRV5" s="80"/>
      <c r="LRW5" s="80"/>
      <c r="LRX5" s="80"/>
      <c r="LRY5" s="80"/>
      <c r="LRZ5" s="80"/>
      <c r="LSA5" s="80"/>
      <c r="LSB5" s="80"/>
      <c r="LSC5" s="80"/>
      <c r="LSD5" s="80"/>
      <c r="LSE5" s="80"/>
      <c r="LSF5" s="80"/>
      <c r="LSG5" s="80"/>
      <c r="LSH5" s="80"/>
      <c r="LSI5" s="80"/>
      <c r="LSJ5" s="80"/>
      <c r="LSK5" s="80"/>
      <c r="LSL5" s="80"/>
      <c r="LSM5" s="80"/>
      <c r="LSN5" s="80"/>
      <c r="LSO5" s="80"/>
      <c r="LSP5" s="80"/>
      <c r="LSQ5" s="80"/>
      <c r="LSR5" s="80"/>
      <c r="LSS5" s="80"/>
      <c r="LST5" s="80"/>
      <c r="LSU5" s="80"/>
      <c r="LSV5" s="80"/>
      <c r="LSW5" s="80"/>
      <c r="LSX5" s="80"/>
      <c r="LSY5" s="80"/>
      <c r="LSZ5" s="80"/>
      <c r="LTA5" s="80"/>
      <c r="LTB5" s="80"/>
      <c r="LTC5" s="80"/>
      <c r="LTD5" s="80"/>
      <c r="LTE5" s="80"/>
      <c r="LTF5" s="80"/>
      <c r="LTG5" s="80"/>
      <c r="LTH5" s="80"/>
      <c r="LTI5" s="80"/>
      <c r="LTJ5" s="80"/>
      <c r="LTK5" s="80"/>
      <c r="LTL5" s="80"/>
      <c r="LTM5" s="80"/>
      <c r="LTN5" s="80"/>
      <c r="LTO5" s="80"/>
      <c r="LTP5" s="80"/>
      <c r="LTQ5" s="80"/>
      <c r="LTR5" s="80"/>
      <c r="LTS5" s="80"/>
      <c r="LTT5" s="80"/>
      <c r="LTU5" s="80"/>
      <c r="LTV5" s="80"/>
      <c r="LTW5" s="80"/>
      <c r="LTX5" s="80"/>
      <c r="LTY5" s="80"/>
      <c r="LTZ5" s="80"/>
      <c r="LUA5" s="80"/>
      <c r="LUB5" s="80"/>
      <c r="LUC5" s="80"/>
      <c r="LUD5" s="80"/>
      <c r="LUE5" s="80"/>
      <c r="LUF5" s="80"/>
      <c r="LUG5" s="80"/>
      <c r="LUH5" s="80"/>
      <c r="LUI5" s="80"/>
      <c r="LUJ5" s="80"/>
      <c r="LUK5" s="80"/>
      <c r="LUL5" s="80"/>
      <c r="LUM5" s="80"/>
      <c r="LUN5" s="80"/>
      <c r="LUO5" s="80"/>
      <c r="LUP5" s="80"/>
      <c r="LUQ5" s="80"/>
      <c r="LUR5" s="80"/>
      <c r="LUS5" s="80"/>
      <c r="LUT5" s="80"/>
      <c r="LUU5" s="80"/>
      <c r="LUV5" s="80"/>
      <c r="LUW5" s="80"/>
      <c r="LUX5" s="80"/>
      <c r="LUY5" s="80"/>
      <c r="LUZ5" s="80"/>
      <c r="LVA5" s="80"/>
      <c r="LVB5" s="80"/>
      <c r="LVC5" s="80"/>
      <c r="LVD5" s="80"/>
      <c r="LVE5" s="80"/>
      <c r="LVF5" s="80"/>
      <c r="LVG5" s="80"/>
      <c r="LVH5" s="80"/>
      <c r="LVI5" s="80"/>
      <c r="LVJ5" s="80"/>
      <c r="LVK5" s="80"/>
      <c r="LVL5" s="80"/>
      <c r="LVM5" s="80"/>
      <c r="LVN5" s="80"/>
      <c r="LVO5" s="80"/>
      <c r="LVP5" s="80"/>
      <c r="LVQ5" s="80"/>
      <c r="LVR5" s="80"/>
      <c r="LVS5" s="80"/>
      <c r="LVT5" s="80"/>
      <c r="LVU5" s="80"/>
      <c r="LVV5" s="80"/>
      <c r="LVW5" s="80"/>
      <c r="LVX5" s="80"/>
      <c r="LVY5" s="80"/>
      <c r="LVZ5" s="80"/>
      <c r="LWA5" s="80"/>
      <c r="LWB5" s="80"/>
      <c r="LWC5" s="80"/>
      <c r="LWD5" s="80"/>
      <c r="LWE5" s="80"/>
      <c r="LWF5" s="80"/>
      <c r="LWG5" s="80"/>
      <c r="LWH5" s="80"/>
      <c r="LWI5" s="80"/>
      <c r="LWJ5" s="80"/>
      <c r="LWK5" s="80"/>
      <c r="LWL5" s="80"/>
      <c r="LWM5" s="80"/>
      <c r="LWN5" s="80"/>
      <c r="LWO5" s="80"/>
      <c r="LWP5" s="80"/>
      <c r="LWQ5" s="80"/>
      <c r="LWR5" s="80"/>
      <c r="LWS5" s="80"/>
      <c r="LWT5" s="80"/>
      <c r="LWU5" s="80"/>
      <c r="LWV5" s="80"/>
      <c r="LWW5" s="80"/>
      <c r="LWX5" s="80"/>
      <c r="LWY5" s="80"/>
      <c r="LWZ5" s="80"/>
      <c r="LXA5" s="80"/>
      <c r="LXB5" s="80"/>
      <c r="LXC5" s="80"/>
      <c r="LXD5" s="80"/>
      <c r="LXE5" s="80"/>
      <c r="LXF5" s="80"/>
      <c r="LXG5" s="80"/>
      <c r="LXH5" s="80"/>
      <c r="LXI5" s="80"/>
      <c r="LXJ5" s="80"/>
      <c r="LXK5" s="80"/>
      <c r="LXL5" s="80"/>
      <c r="LXM5" s="80"/>
      <c r="LXN5" s="80"/>
      <c r="LXO5" s="80"/>
      <c r="LXP5" s="80"/>
      <c r="LXQ5" s="80"/>
      <c r="LXR5" s="80"/>
      <c r="LXS5" s="80"/>
      <c r="LXT5" s="80"/>
      <c r="LXU5" s="80"/>
      <c r="LXV5" s="80"/>
      <c r="LXW5" s="80"/>
      <c r="LXX5" s="80"/>
      <c r="LXY5" s="80"/>
      <c r="LXZ5" s="80"/>
      <c r="LYA5" s="80"/>
      <c r="LYB5" s="80"/>
      <c r="LYC5" s="80"/>
      <c r="LYD5" s="80"/>
      <c r="LYE5" s="80"/>
      <c r="LYF5" s="80"/>
      <c r="LYG5" s="80"/>
      <c r="LYH5" s="80"/>
      <c r="LYI5" s="80"/>
      <c r="LYJ5" s="80"/>
      <c r="LYK5" s="80"/>
      <c r="LYL5" s="80"/>
      <c r="LYM5" s="80"/>
      <c r="LYN5" s="80"/>
      <c r="LYO5" s="80"/>
      <c r="LYP5" s="80"/>
      <c r="LYQ5" s="80"/>
      <c r="LYR5" s="80"/>
      <c r="LYS5" s="80"/>
      <c r="LYT5" s="80"/>
      <c r="LYU5" s="80"/>
      <c r="LYV5" s="80"/>
      <c r="LYW5" s="80"/>
      <c r="LYX5" s="80"/>
      <c r="LYY5" s="80"/>
      <c r="LYZ5" s="80"/>
      <c r="LZA5" s="80"/>
      <c r="LZB5" s="80"/>
      <c r="LZC5" s="80"/>
      <c r="LZD5" s="80"/>
      <c r="LZE5" s="80"/>
      <c r="LZF5" s="80"/>
      <c r="LZG5" s="80"/>
      <c r="LZH5" s="80"/>
      <c r="LZI5" s="80"/>
      <c r="LZJ5" s="80"/>
      <c r="LZK5" s="80"/>
      <c r="LZL5" s="80"/>
      <c r="LZM5" s="80"/>
      <c r="LZN5" s="80"/>
      <c r="LZO5" s="80"/>
      <c r="LZP5" s="80"/>
      <c r="LZQ5" s="80"/>
      <c r="LZR5" s="80"/>
      <c r="LZS5" s="80"/>
      <c r="LZT5" s="80"/>
      <c r="LZU5" s="80"/>
      <c r="LZV5" s="80"/>
      <c r="LZW5" s="80"/>
      <c r="LZX5" s="80"/>
      <c r="LZY5" s="80"/>
      <c r="LZZ5" s="80"/>
      <c r="MAA5" s="80"/>
      <c r="MAB5" s="80"/>
      <c r="MAC5" s="80"/>
      <c r="MAD5" s="80"/>
      <c r="MAE5" s="80"/>
      <c r="MAF5" s="80"/>
      <c r="MAG5" s="80"/>
      <c r="MAH5" s="80"/>
      <c r="MAI5" s="80"/>
      <c r="MAJ5" s="80"/>
      <c r="MAK5" s="80"/>
      <c r="MAL5" s="80"/>
      <c r="MAM5" s="80"/>
      <c r="MAN5" s="80"/>
      <c r="MAO5" s="80"/>
      <c r="MAP5" s="80"/>
      <c r="MAQ5" s="80"/>
      <c r="MAR5" s="80"/>
      <c r="MAS5" s="80"/>
      <c r="MAT5" s="80"/>
      <c r="MAU5" s="80"/>
      <c r="MAV5" s="80"/>
      <c r="MAW5" s="80"/>
      <c r="MAX5" s="80"/>
      <c r="MAY5" s="80"/>
      <c r="MAZ5" s="80"/>
      <c r="MBA5" s="80"/>
      <c r="MBB5" s="80"/>
      <c r="MBC5" s="80"/>
      <c r="MBD5" s="80"/>
      <c r="MBE5" s="80"/>
      <c r="MBF5" s="80"/>
      <c r="MBG5" s="80"/>
      <c r="MBH5" s="80"/>
      <c r="MBI5" s="80"/>
      <c r="MBJ5" s="80"/>
      <c r="MBK5" s="80"/>
      <c r="MBL5" s="80"/>
      <c r="MBM5" s="80"/>
      <c r="MBN5" s="80"/>
      <c r="MBO5" s="80"/>
      <c r="MBP5" s="80"/>
      <c r="MBQ5" s="80"/>
      <c r="MBR5" s="80"/>
      <c r="MBS5" s="80"/>
      <c r="MBT5" s="80"/>
      <c r="MBU5" s="80"/>
      <c r="MBV5" s="80"/>
      <c r="MBW5" s="80"/>
      <c r="MBX5" s="80"/>
      <c r="MBY5" s="80"/>
      <c r="MBZ5" s="80"/>
      <c r="MCA5" s="80"/>
      <c r="MCB5" s="80"/>
      <c r="MCC5" s="80"/>
      <c r="MCD5" s="80"/>
      <c r="MCE5" s="80"/>
      <c r="MCF5" s="80"/>
      <c r="MCG5" s="80"/>
      <c r="MCH5" s="80"/>
      <c r="MCI5" s="80"/>
      <c r="MCJ5" s="80"/>
      <c r="MCK5" s="80"/>
      <c r="MCL5" s="80"/>
      <c r="MCM5" s="80"/>
      <c r="MCN5" s="80"/>
      <c r="MCO5" s="80"/>
      <c r="MCP5" s="80"/>
      <c r="MCQ5" s="80"/>
      <c r="MCR5" s="80"/>
      <c r="MCS5" s="80"/>
      <c r="MCT5" s="80"/>
      <c r="MCU5" s="80"/>
      <c r="MCV5" s="80"/>
      <c r="MCW5" s="80"/>
      <c r="MCX5" s="80"/>
      <c r="MCY5" s="80"/>
      <c r="MCZ5" s="80"/>
      <c r="MDA5" s="80"/>
      <c r="MDB5" s="80"/>
      <c r="MDC5" s="80"/>
      <c r="MDD5" s="80"/>
      <c r="MDE5" s="80"/>
      <c r="MDF5" s="80"/>
      <c r="MDG5" s="80"/>
      <c r="MDH5" s="80"/>
      <c r="MDI5" s="80"/>
      <c r="MDJ5" s="80"/>
      <c r="MDK5" s="80"/>
      <c r="MDL5" s="80"/>
      <c r="MDM5" s="80"/>
      <c r="MDN5" s="80"/>
      <c r="MDO5" s="80"/>
      <c r="MDP5" s="80"/>
      <c r="MDQ5" s="80"/>
      <c r="MDR5" s="80"/>
      <c r="MDS5" s="80"/>
      <c r="MDT5" s="80"/>
      <c r="MDU5" s="80"/>
      <c r="MDV5" s="80"/>
      <c r="MDW5" s="80"/>
      <c r="MDX5" s="80"/>
      <c r="MDY5" s="80"/>
      <c r="MDZ5" s="80"/>
      <c r="MEA5" s="80"/>
      <c r="MEB5" s="80"/>
      <c r="MEC5" s="80"/>
      <c r="MED5" s="80"/>
      <c r="MEE5" s="80"/>
      <c r="MEF5" s="80"/>
      <c r="MEG5" s="80"/>
      <c r="MEH5" s="80"/>
      <c r="MEI5" s="80"/>
      <c r="MEJ5" s="80"/>
      <c r="MEK5" s="80"/>
      <c r="MEL5" s="80"/>
      <c r="MEM5" s="80"/>
      <c r="MEN5" s="80"/>
      <c r="MEO5" s="80"/>
      <c r="MEP5" s="80"/>
      <c r="MEQ5" s="80"/>
      <c r="MER5" s="80"/>
      <c r="MES5" s="80"/>
      <c r="MET5" s="80"/>
      <c r="MEU5" s="80"/>
      <c r="MEV5" s="80"/>
      <c r="MEW5" s="80"/>
      <c r="MEX5" s="80"/>
      <c r="MEY5" s="80"/>
      <c r="MEZ5" s="80"/>
      <c r="MFA5" s="80"/>
      <c r="MFB5" s="80"/>
      <c r="MFC5" s="80"/>
      <c r="MFD5" s="80"/>
      <c r="MFE5" s="80"/>
      <c r="MFF5" s="80"/>
      <c r="MFG5" s="80"/>
      <c r="MFH5" s="80"/>
      <c r="MFI5" s="80"/>
      <c r="MFJ5" s="80"/>
      <c r="MFK5" s="80"/>
      <c r="MFL5" s="80"/>
      <c r="MFM5" s="80"/>
      <c r="MFN5" s="80"/>
      <c r="MFO5" s="80"/>
      <c r="MFP5" s="80"/>
      <c r="MFQ5" s="80"/>
      <c r="MFR5" s="80"/>
      <c r="MFS5" s="80"/>
      <c r="MFT5" s="80"/>
      <c r="MFU5" s="80"/>
      <c r="MFV5" s="80"/>
      <c r="MFW5" s="80"/>
      <c r="MFX5" s="80"/>
      <c r="MFY5" s="80"/>
      <c r="MFZ5" s="80"/>
      <c r="MGA5" s="80"/>
      <c r="MGB5" s="80"/>
      <c r="MGC5" s="80"/>
      <c r="MGD5" s="80"/>
      <c r="MGE5" s="80"/>
      <c r="MGF5" s="80"/>
      <c r="MGG5" s="80"/>
      <c r="MGH5" s="80"/>
      <c r="MGI5" s="80"/>
      <c r="MGJ5" s="80"/>
      <c r="MGK5" s="80"/>
      <c r="MGL5" s="80"/>
      <c r="MGM5" s="80"/>
      <c r="MGN5" s="80"/>
      <c r="MGO5" s="80"/>
      <c r="MGP5" s="80"/>
      <c r="MGQ5" s="80"/>
      <c r="MGR5" s="80"/>
      <c r="MGS5" s="80"/>
      <c r="MGT5" s="80"/>
      <c r="MGU5" s="80"/>
      <c r="MGV5" s="80"/>
      <c r="MGW5" s="80"/>
      <c r="MGX5" s="80"/>
      <c r="MGY5" s="80"/>
      <c r="MGZ5" s="80"/>
      <c r="MHA5" s="80"/>
      <c r="MHB5" s="80"/>
      <c r="MHC5" s="80"/>
      <c r="MHD5" s="80"/>
      <c r="MHE5" s="80"/>
      <c r="MHF5" s="80"/>
      <c r="MHG5" s="80"/>
      <c r="MHH5" s="80"/>
      <c r="MHI5" s="80"/>
      <c r="MHJ5" s="80"/>
      <c r="MHK5" s="80"/>
      <c r="MHL5" s="80"/>
      <c r="MHM5" s="80"/>
      <c r="MHN5" s="80"/>
      <c r="MHO5" s="80"/>
      <c r="MHP5" s="80"/>
      <c r="MHQ5" s="80"/>
      <c r="MHR5" s="80"/>
      <c r="MHS5" s="80"/>
      <c r="MHT5" s="80"/>
      <c r="MHU5" s="80"/>
      <c r="MHV5" s="80"/>
      <c r="MHW5" s="80"/>
      <c r="MHX5" s="80"/>
      <c r="MHY5" s="80"/>
      <c r="MHZ5" s="80"/>
      <c r="MIA5" s="80"/>
      <c r="MIB5" s="80"/>
      <c r="MIC5" s="80"/>
      <c r="MID5" s="80"/>
      <c r="MIE5" s="80"/>
      <c r="MIF5" s="80"/>
      <c r="MIG5" s="80"/>
      <c r="MIH5" s="80"/>
      <c r="MII5" s="80"/>
      <c r="MIJ5" s="80"/>
      <c r="MIK5" s="80"/>
      <c r="MIL5" s="80"/>
      <c r="MIM5" s="80"/>
      <c r="MIN5" s="80"/>
      <c r="MIO5" s="80"/>
      <c r="MIP5" s="80"/>
      <c r="MIQ5" s="80"/>
      <c r="MIR5" s="80"/>
      <c r="MIS5" s="80"/>
      <c r="MIT5" s="80"/>
      <c r="MIU5" s="80"/>
      <c r="MIV5" s="80"/>
      <c r="MIW5" s="80"/>
      <c r="MIX5" s="80"/>
      <c r="MIY5" s="80"/>
      <c r="MIZ5" s="80"/>
      <c r="MJA5" s="80"/>
      <c r="MJB5" s="80"/>
      <c r="MJC5" s="80"/>
      <c r="MJD5" s="80"/>
      <c r="MJE5" s="80"/>
      <c r="MJF5" s="80"/>
      <c r="MJG5" s="80"/>
      <c r="MJH5" s="80"/>
      <c r="MJI5" s="80"/>
      <c r="MJJ5" s="80"/>
      <c r="MJK5" s="80"/>
      <c r="MJL5" s="80"/>
      <c r="MJM5" s="80"/>
      <c r="MJN5" s="80"/>
      <c r="MJO5" s="80"/>
      <c r="MJP5" s="80"/>
      <c r="MJQ5" s="80"/>
      <c r="MJR5" s="80"/>
      <c r="MJS5" s="80"/>
      <c r="MJT5" s="80"/>
      <c r="MJU5" s="80"/>
      <c r="MJV5" s="80"/>
      <c r="MJW5" s="80"/>
      <c r="MJX5" s="80"/>
      <c r="MJY5" s="80"/>
      <c r="MJZ5" s="80"/>
      <c r="MKA5" s="80"/>
      <c r="MKB5" s="80"/>
      <c r="MKC5" s="80"/>
      <c r="MKD5" s="80"/>
      <c r="MKE5" s="80"/>
      <c r="MKF5" s="80"/>
      <c r="MKG5" s="80"/>
      <c r="MKH5" s="80"/>
      <c r="MKI5" s="80"/>
      <c r="MKJ5" s="80"/>
      <c r="MKK5" s="80"/>
      <c r="MKL5" s="80"/>
      <c r="MKM5" s="80"/>
      <c r="MKN5" s="80"/>
      <c r="MKO5" s="80"/>
      <c r="MKP5" s="80"/>
      <c r="MKQ5" s="80"/>
      <c r="MKR5" s="80"/>
      <c r="MKS5" s="80"/>
      <c r="MKT5" s="80"/>
      <c r="MKU5" s="80"/>
      <c r="MKV5" s="80"/>
      <c r="MKW5" s="80"/>
      <c r="MKX5" s="80"/>
      <c r="MKY5" s="80"/>
      <c r="MKZ5" s="80"/>
      <c r="MLA5" s="80"/>
      <c r="MLB5" s="80"/>
      <c r="MLC5" s="80"/>
      <c r="MLD5" s="80"/>
      <c r="MLE5" s="80"/>
      <c r="MLF5" s="80"/>
      <c r="MLG5" s="80"/>
      <c r="MLH5" s="80"/>
      <c r="MLI5" s="80"/>
      <c r="MLJ5" s="80"/>
      <c r="MLK5" s="80"/>
      <c r="MLL5" s="80"/>
      <c r="MLM5" s="80"/>
      <c r="MLN5" s="80"/>
      <c r="MLO5" s="80"/>
      <c r="MLP5" s="80"/>
      <c r="MLQ5" s="80"/>
      <c r="MLR5" s="80"/>
      <c r="MLS5" s="80"/>
      <c r="MLT5" s="80"/>
      <c r="MLU5" s="80"/>
      <c r="MLV5" s="80"/>
      <c r="MLW5" s="80"/>
      <c r="MLX5" s="80"/>
      <c r="MLY5" s="80"/>
      <c r="MLZ5" s="80"/>
      <c r="MMA5" s="80"/>
      <c r="MMB5" s="80"/>
      <c r="MMC5" s="80"/>
      <c r="MMD5" s="80"/>
      <c r="MME5" s="80"/>
      <c r="MMF5" s="80"/>
      <c r="MMG5" s="80"/>
      <c r="MMH5" s="80"/>
      <c r="MMI5" s="80"/>
      <c r="MMJ5" s="80"/>
      <c r="MMK5" s="80"/>
      <c r="MML5" s="80"/>
      <c r="MMM5" s="80"/>
      <c r="MMN5" s="80"/>
      <c r="MMO5" s="80"/>
      <c r="MMP5" s="80"/>
      <c r="MMQ5" s="80"/>
      <c r="MMR5" s="80"/>
      <c r="MMS5" s="80"/>
      <c r="MMT5" s="80"/>
      <c r="MMU5" s="80"/>
      <c r="MMV5" s="80"/>
      <c r="MMW5" s="80"/>
      <c r="MMX5" s="80"/>
      <c r="MMY5" s="80"/>
      <c r="MMZ5" s="80"/>
      <c r="MNA5" s="80"/>
      <c r="MNB5" s="80"/>
      <c r="MNC5" s="80"/>
      <c r="MND5" s="80"/>
      <c r="MNE5" s="80"/>
      <c r="MNF5" s="80"/>
      <c r="MNG5" s="80"/>
      <c r="MNH5" s="80"/>
      <c r="MNI5" s="80"/>
      <c r="MNJ5" s="80"/>
      <c r="MNK5" s="80"/>
      <c r="MNL5" s="80"/>
      <c r="MNM5" s="80"/>
      <c r="MNN5" s="80"/>
      <c r="MNO5" s="80"/>
      <c r="MNP5" s="80"/>
      <c r="MNQ5" s="80"/>
      <c r="MNR5" s="80"/>
      <c r="MNS5" s="80"/>
      <c r="MNT5" s="80"/>
      <c r="MNU5" s="80"/>
      <c r="MNV5" s="80"/>
      <c r="MNW5" s="80"/>
      <c r="MNX5" s="80"/>
      <c r="MNY5" s="80"/>
      <c r="MNZ5" s="80"/>
      <c r="MOA5" s="80"/>
      <c r="MOB5" s="80"/>
      <c r="MOC5" s="80"/>
      <c r="MOD5" s="80"/>
      <c r="MOE5" s="80"/>
      <c r="MOF5" s="80"/>
      <c r="MOG5" s="80"/>
      <c r="MOH5" s="80"/>
      <c r="MOI5" s="80"/>
      <c r="MOJ5" s="80"/>
      <c r="MOK5" s="80"/>
      <c r="MOL5" s="80"/>
      <c r="MOM5" s="80"/>
      <c r="MON5" s="80"/>
      <c r="MOO5" s="80"/>
      <c r="MOP5" s="80"/>
      <c r="MOQ5" s="80"/>
      <c r="MOR5" s="80"/>
      <c r="MOS5" s="80"/>
      <c r="MOT5" s="80"/>
      <c r="MOU5" s="80"/>
      <c r="MOV5" s="80"/>
      <c r="MOW5" s="80"/>
      <c r="MOX5" s="80"/>
      <c r="MOY5" s="80"/>
      <c r="MOZ5" s="80"/>
      <c r="MPA5" s="80"/>
      <c r="MPB5" s="80"/>
      <c r="MPC5" s="80"/>
      <c r="MPD5" s="80"/>
      <c r="MPE5" s="80"/>
      <c r="MPF5" s="80"/>
      <c r="MPG5" s="80"/>
      <c r="MPH5" s="80"/>
      <c r="MPI5" s="80"/>
      <c r="MPJ5" s="80"/>
      <c r="MPK5" s="80"/>
      <c r="MPL5" s="80"/>
      <c r="MPM5" s="80"/>
      <c r="MPN5" s="80"/>
      <c r="MPO5" s="80"/>
      <c r="MPP5" s="80"/>
      <c r="MPQ5" s="80"/>
      <c r="MPR5" s="80"/>
      <c r="MPS5" s="80"/>
      <c r="MPT5" s="80"/>
      <c r="MPU5" s="80"/>
      <c r="MPV5" s="80"/>
      <c r="MPW5" s="80"/>
      <c r="MPX5" s="80"/>
      <c r="MPY5" s="80"/>
      <c r="MPZ5" s="80"/>
      <c r="MQA5" s="80"/>
      <c r="MQB5" s="80"/>
      <c r="MQC5" s="80"/>
      <c r="MQD5" s="80"/>
      <c r="MQE5" s="80"/>
      <c r="MQF5" s="80"/>
      <c r="MQG5" s="80"/>
      <c r="MQH5" s="80"/>
      <c r="MQI5" s="80"/>
      <c r="MQJ5" s="80"/>
      <c r="MQK5" s="80"/>
      <c r="MQL5" s="80"/>
      <c r="MQM5" s="80"/>
      <c r="MQN5" s="80"/>
      <c r="MQO5" s="80"/>
      <c r="MQP5" s="80"/>
      <c r="MQQ5" s="80"/>
      <c r="MQR5" s="80"/>
      <c r="MQS5" s="80"/>
      <c r="MQT5" s="80"/>
      <c r="MQU5" s="80"/>
      <c r="MQV5" s="80"/>
      <c r="MQW5" s="80"/>
      <c r="MQX5" s="80"/>
      <c r="MQY5" s="80"/>
      <c r="MQZ5" s="80"/>
      <c r="MRA5" s="80"/>
      <c r="MRB5" s="80"/>
      <c r="MRC5" s="80"/>
      <c r="MRD5" s="80"/>
      <c r="MRE5" s="80"/>
      <c r="MRF5" s="80"/>
      <c r="MRG5" s="80"/>
      <c r="MRH5" s="80"/>
      <c r="MRI5" s="80"/>
      <c r="MRJ5" s="80"/>
      <c r="MRK5" s="80"/>
      <c r="MRL5" s="80"/>
      <c r="MRM5" s="80"/>
      <c r="MRN5" s="80"/>
      <c r="MRO5" s="80"/>
      <c r="MRP5" s="80"/>
      <c r="MRQ5" s="80"/>
      <c r="MRR5" s="80"/>
      <c r="MRS5" s="80"/>
      <c r="MRT5" s="80"/>
      <c r="MRU5" s="80"/>
      <c r="MRV5" s="80"/>
      <c r="MRW5" s="80"/>
      <c r="MRX5" s="80"/>
      <c r="MRY5" s="80"/>
      <c r="MRZ5" s="80"/>
      <c r="MSA5" s="80"/>
      <c r="MSB5" s="80"/>
      <c r="MSC5" s="80"/>
      <c r="MSD5" s="80"/>
      <c r="MSE5" s="80"/>
      <c r="MSF5" s="80"/>
      <c r="MSG5" s="80"/>
      <c r="MSH5" s="80"/>
      <c r="MSI5" s="80"/>
      <c r="MSJ5" s="80"/>
      <c r="MSK5" s="80"/>
      <c r="MSL5" s="80"/>
      <c r="MSM5" s="80"/>
      <c r="MSN5" s="80"/>
      <c r="MSO5" s="80"/>
      <c r="MSP5" s="80"/>
      <c r="MSQ5" s="80"/>
      <c r="MSR5" s="80"/>
      <c r="MSS5" s="80"/>
      <c r="MST5" s="80"/>
      <c r="MSU5" s="80"/>
      <c r="MSV5" s="80"/>
      <c r="MSW5" s="80"/>
      <c r="MSX5" s="80"/>
      <c r="MSY5" s="80"/>
      <c r="MSZ5" s="80"/>
      <c r="MTA5" s="80"/>
      <c r="MTB5" s="80"/>
      <c r="MTC5" s="80"/>
      <c r="MTD5" s="80"/>
      <c r="MTE5" s="80"/>
      <c r="MTF5" s="80"/>
      <c r="MTG5" s="80"/>
      <c r="MTH5" s="80"/>
      <c r="MTI5" s="80"/>
      <c r="MTJ5" s="80"/>
      <c r="MTK5" s="80"/>
      <c r="MTL5" s="80"/>
      <c r="MTM5" s="80"/>
      <c r="MTN5" s="80"/>
      <c r="MTO5" s="80"/>
      <c r="MTP5" s="80"/>
      <c r="MTQ5" s="80"/>
      <c r="MTR5" s="80"/>
      <c r="MTS5" s="80"/>
      <c r="MTT5" s="80"/>
      <c r="MTU5" s="80"/>
      <c r="MTV5" s="80"/>
      <c r="MTW5" s="80"/>
      <c r="MTX5" s="80"/>
      <c r="MTY5" s="80"/>
      <c r="MTZ5" s="80"/>
      <c r="MUA5" s="80"/>
      <c r="MUB5" s="80"/>
      <c r="MUC5" s="80"/>
      <c r="MUD5" s="80"/>
      <c r="MUE5" s="80"/>
      <c r="MUF5" s="80"/>
      <c r="MUG5" s="80"/>
      <c r="MUH5" s="80"/>
      <c r="MUI5" s="80"/>
      <c r="MUJ5" s="80"/>
      <c r="MUK5" s="80"/>
      <c r="MUL5" s="80"/>
      <c r="MUM5" s="80"/>
      <c r="MUN5" s="80"/>
      <c r="MUO5" s="80"/>
      <c r="MUP5" s="80"/>
      <c r="MUQ5" s="80"/>
      <c r="MUR5" s="80"/>
      <c r="MUS5" s="80"/>
      <c r="MUT5" s="80"/>
      <c r="MUU5" s="80"/>
      <c r="MUV5" s="80"/>
      <c r="MUW5" s="80"/>
      <c r="MUX5" s="80"/>
      <c r="MUY5" s="80"/>
      <c r="MUZ5" s="80"/>
      <c r="MVA5" s="80"/>
      <c r="MVB5" s="80"/>
      <c r="MVC5" s="80"/>
      <c r="MVD5" s="80"/>
      <c r="MVE5" s="80"/>
      <c r="MVF5" s="80"/>
      <c r="MVG5" s="80"/>
      <c r="MVH5" s="80"/>
      <c r="MVI5" s="80"/>
      <c r="MVJ5" s="80"/>
      <c r="MVK5" s="80"/>
      <c r="MVL5" s="80"/>
      <c r="MVM5" s="80"/>
      <c r="MVN5" s="80"/>
      <c r="MVO5" s="80"/>
      <c r="MVP5" s="80"/>
      <c r="MVQ5" s="80"/>
      <c r="MVR5" s="80"/>
      <c r="MVS5" s="80"/>
      <c r="MVT5" s="80"/>
      <c r="MVU5" s="80"/>
      <c r="MVV5" s="80"/>
      <c r="MVW5" s="80"/>
      <c r="MVX5" s="80"/>
      <c r="MVY5" s="80"/>
      <c r="MVZ5" s="80"/>
      <c r="MWA5" s="80"/>
      <c r="MWB5" s="80"/>
      <c r="MWC5" s="80"/>
      <c r="MWD5" s="80"/>
      <c r="MWE5" s="80"/>
      <c r="MWF5" s="80"/>
      <c r="MWG5" s="80"/>
      <c r="MWH5" s="80"/>
      <c r="MWI5" s="80"/>
      <c r="MWJ5" s="80"/>
      <c r="MWK5" s="80"/>
      <c r="MWL5" s="80"/>
      <c r="MWM5" s="80"/>
      <c r="MWN5" s="80"/>
      <c r="MWO5" s="80"/>
      <c r="MWP5" s="80"/>
      <c r="MWQ5" s="80"/>
      <c r="MWR5" s="80"/>
      <c r="MWS5" s="80"/>
      <c r="MWT5" s="80"/>
      <c r="MWU5" s="80"/>
      <c r="MWV5" s="80"/>
      <c r="MWW5" s="80"/>
      <c r="MWX5" s="80"/>
      <c r="MWY5" s="80"/>
      <c r="MWZ5" s="80"/>
      <c r="MXA5" s="80"/>
      <c r="MXB5" s="80"/>
      <c r="MXC5" s="80"/>
      <c r="MXD5" s="80"/>
      <c r="MXE5" s="80"/>
      <c r="MXF5" s="80"/>
      <c r="MXG5" s="80"/>
      <c r="MXH5" s="80"/>
      <c r="MXI5" s="80"/>
      <c r="MXJ5" s="80"/>
      <c r="MXK5" s="80"/>
      <c r="MXL5" s="80"/>
      <c r="MXM5" s="80"/>
      <c r="MXN5" s="80"/>
      <c r="MXO5" s="80"/>
      <c r="MXP5" s="80"/>
      <c r="MXQ5" s="80"/>
      <c r="MXR5" s="80"/>
      <c r="MXS5" s="80"/>
      <c r="MXT5" s="80"/>
      <c r="MXU5" s="80"/>
      <c r="MXV5" s="80"/>
      <c r="MXW5" s="80"/>
      <c r="MXX5" s="80"/>
      <c r="MXY5" s="80"/>
      <c r="MXZ5" s="80"/>
      <c r="MYA5" s="80"/>
      <c r="MYB5" s="80"/>
      <c r="MYC5" s="80"/>
      <c r="MYD5" s="80"/>
      <c r="MYE5" s="80"/>
      <c r="MYF5" s="80"/>
      <c r="MYG5" s="80"/>
      <c r="MYH5" s="80"/>
      <c r="MYI5" s="80"/>
      <c r="MYJ5" s="80"/>
      <c r="MYK5" s="80"/>
      <c r="MYL5" s="80"/>
      <c r="MYM5" s="80"/>
      <c r="MYN5" s="80"/>
      <c r="MYO5" s="80"/>
      <c r="MYP5" s="80"/>
      <c r="MYQ5" s="80"/>
      <c r="MYR5" s="80"/>
      <c r="MYS5" s="80"/>
      <c r="MYT5" s="80"/>
      <c r="MYU5" s="80"/>
      <c r="MYV5" s="80"/>
      <c r="MYW5" s="80"/>
      <c r="MYX5" s="80"/>
      <c r="MYY5" s="80"/>
      <c r="MYZ5" s="80"/>
      <c r="MZA5" s="80"/>
      <c r="MZB5" s="80"/>
      <c r="MZC5" s="80"/>
      <c r="MZD5" s="80"/>
      <c r="MZE5" s="80"/>
      <c r="MZF5" s="80"/>
      <c r="MZG5" s="80"/>
      <c r="MZH5" s="80"/>
      <c r="MZI5" s="80"/>
      <c r="MZJ5" s="80"/>
      <c r="MZK5" s="80"/>
      <c r="MZL5" s="80"/>
      <c r="MZM5" s="80"/>
      <c r="MZN5" s="80"/>
      <c r="MZO5" s="80"/>
      <c r="MZP5" s="80"/>
      <c r="MZQ5" s="80"/>
      <c r="MZR5" s="80"/>
      <c r="MZS5" s="80"/>
      <c r="MZT5" s="80"/>
      <c r="MZU5" s="80"/>
      <c r="MZV5" s="80"/>
      <c r="MZW5" s="80"/>
      <c r="MZX5" s="80"/>
      <c r="MZY5" s="80"/>
      <c r="MZZ5" s="80"/>
      <c r="NAA5" s="80"/>
      <c r="NAB5" s="80"/>
      <c r="NAC5" s="80"/>
      <c r="NAD5" s="80"/>
      <c r="NAE5" s="80"/>
      <c r="NAF5" s="80"/>
      <c r="NAG5" s="80"/>
      <c r="NAH5" s="80"/>
      <c r="NAI5" s="80"/>
      <c r="NAJ5" s="80"/>
      <c r="NAK5" s="80"/>
      <c r="NAL5" s="80"/>
      <c r="NAM5" s="80"/>
      <c r="NAN5" s="80"/>
      <c r="NAO5" s="80"/>
      <c r="NAP5" s="80"/>
      <c r="NAQ5" s="80"/>
      <c r="NAR5" s="80"/>
      <c r="NAS5" s="80"/>
      <c r="NAT5" s="80"/>
      <c r="NAU5" s="80"/>
      <c r="NAV5" s="80"/>
      <c r="NAW5" s="80"/>
      <c r="NAX5" s="80"/>
      <c r="NAY5" s="80"/>
      <c r="NAZ5" s="80"/>
      <c r="NBA5" s="80"/>
      <c r="NBB5" s="80"/>
      <c r="NBC5" s="80"/>
      <c r="NBD5" s="80"/>
      <c r="NBE5" s="80"/>
      <c r="NBF5" s="80"/>
      <c r="NBG5" s="80"/>
      <c r="NBH5" s="80"/>
      <c r="NBI5" s="80"/>
      <c r="NBJ5" s="80"/>
      <c r="NBK5" s="80"/>
      <c r="NBL5" s="80"/>
      <c r="NBM5" s="80"/>
      <c r="NBN5" s="80"/>
      <c r="NBO5" s="80"/>
      <c r="NBP5" s="80"/>
      <c r="NBQ5" s="80"/>
      <c r="NBR5" s="80"/>
      <c r="NBS5" s="80"/>
      <c r="NBT5" s="80"/>
      <c r="NBU5" s="80"/>
      <c r="NBV5" s="80"/>
      <c r="NBW5" s="80"/>
      <c r="NBX5" s="80"/>
      <c r="NBY5" s="80"/>
      <c r="NBZ5" s="80"/>
      <c r="NCA5" s="80"/>
      <c r="NCB5" s="80"/>
      <c r="NCC5" s="80"/>
      <c r="NCD5" s="80"/>
      <c r="NCE5" s="80"/>
      <c r="NCF5" s="80"/>
      <c r="NCG5" s="80"/>
      <c r="NCH5" s="80"/>
      <c r="NCI5" s="80"/>
      <c r="NCJ5" s="80"/>
      <c r="NCK5" s="80"/>
      <c r="NCL5" s="80"/>
      <c r="NCM5" s="80"/>
      <c r="NCN5" s="80"/>
      <c r="NCO5" s="80"/>
      <c r="NCP5" s="80"/>
      <c r="NCQ5" s="80"/>
      <c r="NCR5" s="80"/>
      <c r="NCS5" s="80"/>
      <c r="NCT5" s="80"/>
      <c r="NCU5" s="80"/>
      <c r="NCV5" s="80"/>
      <c r="NCW5" s="80"/>
      <c r="NCX5" s="80"/>
      <c r="NCY5" s="80"/>
      <c r="NCZ5" s="80"/>
      <c r="NDA5" s="80"/>
      <c r="NDB5" s="80"/>
      <c r="NDC5" s="80"/>
      <c r="NDD5" s="80"/>
      <c r="NDE5" s="80"/>
      <c r="NDF5" s="80"/>
      <c r="NDG5" s="80"/>
      <c r="NDH5" s="80"/>
      <c r="NDI5" s="80"/>
      <c r="NDJ5" s="80"/>
      <c r="NDK5" s="80"/>
      <c r="NDL5" s="80"/>
      <c r="NDM5" s="80"/>
      <c r="NDN5" s="80"/>
      <c r="NDO5" s="80"/>
      <c r="NDP5" s="80"/>
      <c r="NDQ5" s="80"/>
      <c r="NDR5" s="80"/>
      <c r="NDS5" s="80"/>
      <c r="NDT5" s="80"/>
      <c r="NDU5" s="80"/>
      <c r="NDV5" s="80"/>
      <c r="NDW5" s="80"/>
      <c r="NDX5" s="80"/>
      <c r="NDY5" s="80"/>
      <c r="NDZ5" s="80"/>
      <c r="NEA5" s="80"/>
      <c r="NEB5" s="80"/>
      <c r="NEC5" s="80"/>
      <c r="NED5" s="80"/>
      <c r="NEE5" s="80"/>
      <c r="NEF5" s="80"/>
      <c r="NEG5" s="80"/>
      <c r="NEH5" s="80"/>
      <c r="NEI5" s="80"/>
      <c r="NEJ5" s="80"/>
      <c r="NEK5" s="80"/>
      <c r="NEL5" s="80"/>
      <c r="NEM5" s="80"/>
      <c r="NEN5" s="80"/>
      <c r="NEO5" s="80"/>
      <c r="NEP5" s="80"/>
      <c r="NEQ5" s="80"/>
      <c r="NER5" s="80"/>
      <c r="NES5" s="80"/>
      <c r="NET5" s="80"/>
      <c r="NEU5" s="80"/>
      <c r="NEV5" s="80"/>
      <c r="NEW5" s="80"/>
      <c r="NEX5" s="80"/>
      <c r="NEY5" s="80"/>
      <c r="NEZ5" s="80"/>
      <c r="NFA5" s="80"/>
      <c r="NFB5" s="80"/>
      <c r="NFC5" s="80"/>
      <c r="NFD5" s="80"/>
      <c r="NFE5" s="80"/>
      <c r="NFF5" s="80"/>
      <c r="NFG5" s="80"/>
      <c r="NFH5" s="80"/>
      <c r="NFI5" s="80"/>
      <c r="NFJ5" s="80"/>
      <c r="NFK5" s="80"/>
      <c r="NFL5" s="80"/>
      <c r="NFM5" s="80"/>
      <c r="NFN5" s="80"/>
      <c r="NFO5" s="80"/>
      <c r="NFP5" s="80"/>
      <c r="NFQ5" s="80"/>
      <c r="NFR5" s="80"/>
      <c r="NFS5" s="80"/>
      <c r="NFT5" s="80"/>
      <c r="NFU5" s="80"/>
      <c r="NFV5" s="80"/>
      <c r="NFW5" s="80"/>
      <c r="NFX5" s="80"/>
      <c r="NFY5" s="80"/>
      <c r="NFZ5" s="80"/>
      <c r="NGA5" s="80"/>
      <c r="NGB5" s="80"/>
      <c r="NGC5" s="80"/>
      <c r="NGD5" s="80"/>
      <c r="NGE5" s="80"/>
      <c r="NGF5" s="80"/>
      <c r="NGG5" s="80"/>
      <c r="NGH5" s="80"/>
      <c r="NGI5" s="80"/>
      <c r="NGJ5" s="80"/>
      <c r="NGK5" s="80"/>
      <c r="NGL5" s="80"/>
      <c r="NGM5" s="80"/>
      <c r="NGN5" s="80"/>
      <c r="NGO5" s="80"/>
      <c r="NGP5" s="80"/>
      <c r="NGQ5" s="80"/>
      <c r="NGR5" s="80"/>
      <c r="NGS5" s="80"/>
      <c r="NGT5" s="80"/>
      <c r="NGU5" s="80"/>
      <c r="NGV5" s="80"/>
      <c r="NGW5" s="80"/>
      <c r="NGX5" s="80"/>
      <c r="NGY5" s="80"/>
      <c r="NGZ5" s="80"/>
      <c r="NHA5" s="80"/>
      <c r="NHB5" s="80"/>
      <c r="NHC5" s="80"/>
      <c r="NHD5" s="80"/>
      <c r="NHE5" s="80"/>
      <c r="NHF5" s="80"/>
      <c r="NHG5" s="80"/>
      <c r="NHH5" s="80"/>
      <c r="NHI5" s="80"/>
      <c r="NHJ5" s="80"/>
      <c r="NHK5" s="80"/>
      <c r="NHL5" s="80"/>
      <c r="NHM5" s="80"/>
      <c r="NHN5" s="80"/>
      <c r="NHO5" s="80"/>
      <c r="NHP5" s="80"/>
      <c r="NHQ5" s="80"/>
      <c r="NHR5" s="80"/>
      <c r="NHS5" s="80"/>
      <c r="NHT5" s="80"/>
      <c r="NHU5" s="80"/>
      <c r="NHV5" s="80"/>
      <c r="NHW5" s="80"/>
      <c r="NHX5" s="80"/>
      <c r="NHY5" s="80"/>
      <c r="NHZ5" s="80"/>
      <c r="NIA5" s="80"/>
      <c r="NIB5" s="80"/>
      <c r="NIC5" s="80"/>
      <c r="NID5" s="80"/>
      <c r="NIE5" s="80"/>
      <c r="NIF5" s="80"/>
      <c r="NIG5" s="80"/>
      <c r="NIH5" s="80"/>
      <c r="NII5" s="80"/>
      <c r="NIJ5" s="80"/>
      <c r="NIK5" s="80"/>
      <c r="NIL5" s="80"/>
      <c r="NIM5" s="80"/>
      <c r="NIN5" s="80"/>
      <c r="NIO5" s="80"/>
      <c r="NIP5" s="80"/>
      <c r="NIQ5" s="80"/>
      <c r="NIR5" s="80"/>
      <c r="NIS5" s="80"/>
      <c r="NIT5" s="80"/>
      <c r="NIU5" s="80"/>
      <c r="NIV5" s="80"/>
      <c r="NIW5" s="80"/>
      <c r="NIX5" s="80"/>
      <c r="NIY5" s="80"/>
      <c r="NIZ5" s="80"/>
      <c r="NJA5" s="80"/>
      <c r="NJB5" s="80"/>
      <c r="NJC5" s="80"/>
      <c r="NJD5" s="80"/>
      <c r="NJE5" s="80"/>
      <c r="NJF5" s="80"/>
      <c r="NJG5" s="80"/>
      <c r="NJH5" s="80"/>
      <c r="NJI5" s="80"/>
      <c r="NJJ5" s="80"/>
      <c r="NJK5" s="80"/>
      <c r="NJL5" s="80"/>
      <c r="NJM5" s="80"/>
      <c r="NJN5" s="80"/>
      <c r="NJO5" s="80"/>
      <c r="NJP5" s="80"/>
      <c r="NJQ5" s="80"/>
      <c r="NJR5" s="80"/>
      <c r="NJS5" s="80"/>
      <c r="NJT5" s="80"/>
      <c r="NJU5" s="80"/>
      <c r="NJV5" s="80"/>
      <c r="NJW5" s="80"/>
      <c r="NJX5" s="80"/>
      <c r="NJY5" s="80"/>
      <c r="NJZ5" s="80"/>
      <c r="NKA5" s="80"/>
      <c r="NKB5" s="80"/>
      <c r="NKC5" s="80"/>
      <c r="NKD5" s="80"/>
      <c r="NKE5" s="80"/>
      <c r="NKF5" s="80"/>
      <c r="NKG5" s="80"/>
      <c r="NKH5" s="80"/>
      <c r="NKI5" s="80"/>
      <c r="NKJ5" s="80"/>
      <c r="NKK5" s="80"/>
      <c r="NKL5" s="80"/>
      <c r="NKM5" s="80"/>
      <c r="NKN5" s="80"/>
      <c r="NKO5" s="80"/>
      <c r="NKP5" s="80"/>
      <c r="NKQ5" s="80"/>
      <c r="NKR5" s="80"/>
      <c r="NKS5" s="80"/>
      <c r="NKT5" s="80"/>
      <c r="NKU5" s="80"/>
      <c r="NKV5" s="80"/>
      <c r="NKW5" s="80"/>
      <c r="NKX5" s="80"/>
      <c r="NKY5" s="80"/>
      <c r="NKZ5" s="80"/>
      <c r="NLA5" s="80"/>
      <c r="NLB5" s="80"/>
      <c r="NLC5" s="80"/>
      <c r="NLD5" s="80"/>
      <c r="NLE5" s="80"/>
      <c r="NLF5" s="80"/>
      <c r="NLG5" s="80"/>
      <c r="NLH5" s="80"/>
      <c r="NLI5" s="80"/>
      <c r="NLJ5" s="80"/>
      <c r="NLK5" s="80"/>
      <c r="NLL5" s="80"/>
      <c r="NLM5" s="80"/>
      <c r="NLN5" s="80"/>
      <c r="NLO5" s="80"/>
      <c r="NLP5" s="80"/>
      <c r="NLQ5" s="80"/>
      <c r="NLR5" s="80"/>
      <c r="NLS5" s="80"/>
      <c r="NLT5" s="80"/>
      <c r="NLU5" s="80"/>
      <c r="NLV5" s="80"/>
      <c r="NLW5" s="80"/>
      <c r="NLX5" s="80"/>
      <c r="NLY5" s="80"/>
      <c r="NLZ5" s="80"/>
      <c r="NMA5" s="80"/>
      <c r="NMB5" s="80"/>
      <c r="NMC5" s="80"/>
      <c r="NMD5" s="80"/>
      <c r="NME5" s="80"/>
      <c r="NMF5" s="80"/>
      <c r="NMG5" s="80"/>
      <c r="NMH5" s="80"/>
      <c r="NMI5" s="80"/>
      <c r="NMJ5" s="80"/>
      <c r="NMK5" s="80"/>
      <c r="NML5" s="80"/>
      <c r="NMM5" s="80"/>
      <c r="NMN5" s="80"/>
      <c r="NMO5" s="80"/>
      <c r="NMP5" s="80"/>
      <c r="NMQ5" s="80"/>
      <c r="NMR5" s="80"/>
      <c r="NMS5" s="80"/>
      <c r="NMT5" s="80"/>
      <c r="NMU5" s="80"/>
      <c r="NMV5" s="80"/>
      <c r="NMW5" s="80"/>
      <c r="NMX5" s="80"/>
      <c r="NMY5" s="80"/>
      <c r="NMZ5" s="80"/>
      <c r="NNA5" s="80"/>
      <c r="NNB5" s="80"/>
      <c r="NNC5" s="80"/>
      <c r="NND5" s="80"/>
      <c r="NNE5" s="80"/>
      <c r="NNF5" s="80"/>
      <c r="NNG5" s="80"/>
      <c r="NNH5" s="80"/>
      <c r="NNI5" s="80"/>
      <c r="NNJ5" s="80"/>
      <c r="NNK5" s="80"/>
      <c r="NNL5" s="80"/>
      <c r="NNM5" s="80"/>
      <c r="NNN5" s="80"/>
      <c r="NNO5" s="80"/>
      <c r="NNP5" s="80"/>
      <c r="NNQ5" s="80"/>
      <c r="NNR5" s="80"/>
      <c r="NNS5" s="80"/>
      <c r="NNT5" s="80"/>
      <c r="NNU5" s="80"/>
      <c r="NNV5" s="80"/>
      <c r="NNW5" s="80"/>
      <c r="NNX5" s="80"/>
      <c r="NNY5" s="80"/>
      <c r="NNZ5" s="80"/>
      <c r="NOA5" s="80"/>
      <c r="NOB5" s="80"/>
      <c r="NOC5" s="80"/>
      <c r="NOD5" s="80"/>
      <c r="NOE5" s="80"/>
      <c r="NOF5" s="80"/>
      <c r="NOG5" s="80"/>
      <c r="NOH5" s="80"/>
      <c r="NOI5" s="80"/>
      <c r="NOJ5" s="80"/>
      <c r="NOK5" s="80"/>
      <c r="NOL5" s="80"/>
      <c r="NOM5" s="80"/>
      <c r="NON5" s="80"/>
      <c r="NOO5" s="80"/>
      <c r="NOP5" s="80"/>
      <c r="NOQ5" s="80"/>
      <c r="NOR5" s="80"/>
      <c r="NOS5" s="80"/>
      <c r="NOT5" s="80"/>
      <c r="NOU5" s="80"/>
      <c r="NOV5" s="80"/>
      <c r="NOW5" s="80"/>
      <c r="NOX5" s="80"/>
      <c r="NOY5" s="80"/>
      <c r="NOZ5" s="80"/>
      <c r="NPA5" s="80"/>
      <c r="NPB5" s="80"/>
      <c r="NPC5" s="80"/>
      <c r="NPD5" s="80"/>
      <c r="NPE5" s="80"/>
      <c r="NPF5" s="80"/>
      <c r="NPG5" s="80"/>
      <c r="NPH5" s="80"/>
      <c r="NPI5" s="80"/>
      <c r="NPJ5" s="80"/>
      <c r="NPK5" s="80"/>
      <c r="NPL5" s="80"/>
      <c r="NPM5" s="80"/>
      <c r="NPN5" s="80"/>
      <c r="NPO5" s="80"/>
      <c r="NPP5" s="80"/>
      <c r="NPQ5" s="80"/>
      <c r="NPR5" s="80"/>
      <c r="NPS5" s="80"/>
      <c r="NPT5" s="80"/>
      <c r="NPU5" s="80"/>
      <c r="NPV5" s="80"/>
      <c r="NPW5" s="80"/>
      <c r="NPX5" s="80"/>
      <c r="NPY5" s="80"/>
      <c r="NPZ5" s="80"/>
      <c r="NQA5" s="80"/>
      <c r="NQB5" s="80"/>
      <c r="NQC5" s="80"/>
      <c r="NQD5" s="80"/>
      <c r="NQE5" s="80"/>
      <c r="NQF5" s="80"/>
      <c r="NQG5" s="80"/>
      <c r="NQH5" s="80"/>
      <c r="NQI5" s="80"/>
      <c r="NQJ5" s="80"/>
      <c r="NQK5" s="80"/>
      <c r="NQL5" s="80"/>
      <c r="NQM5" s="80"/>
      <c r="NQN5" s="80"/>
      <c r="NQO5" s="80"/>
      <c r="NQP5" s="80"/>
      <c r="NQQ5" s="80"/>
      <c r="NQR5" s="80"/>
      <c r="NQS5" s="80"/>
      <c r="NQT5" s="80"/>
      <c r="NQU5" s="80"/>
      <c r="NQV5" s="80"/>
      <c r="NQW5" s="80"/>
      <c r="NQX5" s="80"/>
      <c r="NQY5" s="80"/>
      <c r="NQZ5" s="80"/>
      <c r="NRA5" s="80"/>
      <c r="NRB5" s="80"/>
      <c r="NRC5" s="80"/>
      <c r="NRD5" s="80"/>
      <c r="NRE5" s="80"/>
      <c r="NRF5" s="80"/>
      <c r="NRG5" s="80"/>
      <c r="NRH5" s="80"/>
      <c r="NRI5" s="80"/>
      <c r="NRJ5" s="80"/>
      <c r="NRK5" s="80"/>
      <c r="NRL5" s="80"/>
      <c r="NRM5" s="80"/>
      <c r="NRN5" s="80"/>
      <c r="NRO5" s="80"/>
      <c r="NRP5" s="80"/>
      <c r="NRQ5" s="80"/>
      <c r="NRR5" s="80"/>
      <c r="NRS5" s="80"/>
      <c r="NRT5" s="80"/>
      <c r="NRU5" s="80"/>
      <c r="NRV5" s="80"/>
      <c r="NRW5" s="80"/>
      <c r="NRX5" s="80"/>
      <c r="NRY5" s="80"/>
      <c r="NRZ5" s="80"/>
      <c r="NSA5" s="80"/>
      <c r="NSB5" s="80"/>
      <c r="NSC5" s="80"/>
      <c r="NSD5" s="80"/>
      <c r="NSE5" s="80"/>
      <c r="NSF5" s="80"/>
      <c r="NSG5" s="80"/>
      <c r="NSH5" s="80"/>
      <c r="NSI5" s="80"/>
      <c r="NSJ5" s="80"/>
      <c r="NSK5" s="80"/>
      <c r="NSL5" s="80"/>
      <c r="NSM5" s="80"/>
      <c r="NSN5" s="80"/>
      <c r="NSO5" s="80"/>
      <c r="NSP5" s="80"/>
      <c r="NSQ5" s="80"/>
      <c r="NSR5" s="80"/>
      <c r="NSS5" s="80"/>
      <c r="NST5" s="80"/>
      <c r="NSU5" s="80"/>
      <c r="NSV5" s="80"/>
      <c r="NSW5" s="80"/>
      <c r="NSX5" s="80"/>
      <c r="NSY5" s="80"/>
      <c r="NSZ5" s="80"/>
      <c r="NTA5" s="80"/>
      <c r="NTB5" s="80"/>
      <c r="NTC5" s="80"/>
      <c r="NTD5" s="80"/>
      <c r="NTE5" s="80"/>
      <c r="NTF5" s="80"/>
      <c r="NTG5" s="80"/>
      <c r="NTH5" s="80"/>
      <c r="NTI5" s="80"/>
      <c r="NTJ5" s="80"/>
      <c r="NTK5" s="80"/>
      <c r="NTL5" s="80"/>
      <c r="NTM5" s="80"/>
      <c r="NTN5" s="80"/>
      <c r="NTO5" s="80"/>
      <c r="NTP5" s="80"/>
      <c r="NTQ5" s="80"/>
      <c r="NTR5" s="80"/>
      <c r="NTS5" s="80"/>
      <c r="NTT5" s="80"/>
      <c r="NTU5" s="80"/>
      <c r="NTV5" s="80"/>
      <c r="NTW5" s="80"/>
      <c r="NTX5" s="80"/>
      <c r="NTY5" s="80"/>
      <c r="NTZ5" s="80"/>
      <c r="NUA5" s="80"/>
      <c r="NUB5" s="80"/>
      <c r="NUC5" s="80"/>
      <c r="NUD5" s="80"/>
      <c r="NUE5" s="80"/>
      <c r="NUF5" s="80"/>
      <c r="NUG5" s="80"/>
      <c r="NUH5" s="80"/>
      <c r="NUI5" s="80"/>
      <c r="NUJ5" s="80"/>
      <c r="NUK5" s="80"/>
      <c r="NUL5" s="80"/>
      <c r="NUM5" s="80"/>
      <c r="NUN5" s="80"/>
      <c r="NUO5" s="80"/>
      <c r="NUP5" s="80"/>
      <c r="NUQ5" s="80"/>
      <c r="NUR5" s="80"/>
      <c r="NUS5" s="80"/>
      <c r="NUT5" s="80"/>
      <c r="NUU5" s="80"/>
      <c r="NUV5" s="80"/>
      <c r="NUW5" s="80"/>
      <c r="NUX5" s="80"/>
      <c r="NUY5" s="80"/>
      <c r="NUZ5" s="80"/>
      <c r="NVA5" s="80"/>
      <c r="NVB5" s="80"/>
      <c r="NVC5" s="80"/>
      <c r="NVD5" s="80"/>
      <c r="NVE5" s="80"/>
      <c r="NVF5" s="80"/>
      <c r="NVG5" s="80"/>
      <c r="NVH5" s="80"/>
      <c r="NVI5" s="80"/>
      <c r="NVJ5" s="80"/>
      <c r="NVK5" s="80"/>
      <c r="NVL5" s="80"/>
      <c r="NVM5" s="80"/>
      <c r="NVN5" s="80"/>
      <c r="NVO5" s="80"/>
      <c r="NVP5" s="80"/>
      <c r="NVQ5" s="80"/>
      <c r="NVR5" s="80"/>
      <c r="NVS5" s="80"/>
      <c r="NVT5" s="80"/>
      <c r="NVU5" s="80"/>
      <c r="NVV5" s="80"/>
      <c r="NVW5" s="80"/>
      <c r="NVX5" s="80"/>
      <c r="NVY5" s="80"/>
      <c r="NVZ5" s="80"/>
      <c r="NWA5" s="80"/>
      <c r="NWB5" s="80"/>
      <c r="NWC5" s="80"/>
      <c r="NWD5" s="80"/>
      <c r="NWE5" s="80"/>
      <c r="NWF5" s="80"/>
      <c r="NWG5" s="80"/>
      <c r="NWH5" s="80"/>
      <c r="NWI5" s="80"/>
      <c r="NWJ5" s="80"/>
      <c r="NWK5" s="80"/>
      <c r="NWL5" s="80"/>
      <c r="NWM5" s="80"/>
      <c r="NWN5" s="80"/>
      <c r="NWO5" s="80"/>
      <c r="NWP5" s="80"/>
      <c r="NWQ5" s="80"/>
      <c r="NWR5" s="80"/>
      <c r="NWS5" s="80"/>
      <c r="NWT5" s="80"/>
      <c r="NWU5" s="80"/>
      <c r="NWV5" s="80"/>
      <c r="NWW5" s="80"/>
      <c r="NWX5" s="80"/>
      <c r="NWY5" s="80"/>
      <c r="NWZ5" s="80"/>
      <c r="NXA5" s="80"/>
      <c r="NXB5" s="80"/>
      <c r="NXC5" s="80"/>
      <c r="NXD5" s="80"/>
      <c r="NXE5" s="80"/>
      <c r="NXF5" s="80"/>
      <c r="NXG5" s="80"/>
      <c r="NXH5" s="80"/>
      <c r="NXI5" s="80"/>
      <c r="NXJ5" s="80"/>
      <c r="NXK5" s="80"/>
      <c r="NXL5" s="80"/>
      <c r="NXM5" s="80"/>
      <c r="NXN5" s="80"/>
      <c r="NXO5" s="80"/>
      <c r="NXP5" s="80"/>
      <c r="NXQ5" s="80"/>
      <c r="NXR5" s="80"/>
      <c r="NXS5" s="80"/>
      <c r="NXT5" s="80"/>
      <c r="NXU5" s="80"/>
      <c r="NXV5" s="80"/>
      <c r="NXW5" s="80"/>
      <c r="NXX5" s="80"/>
      <c r="NXY5" s="80"/>
      <c r="NXZ5" s="80"/>
      <c r="NYA5" s="80"/>
      <c r="NYB5" s="80"/>
      <c r="NYC5" s="80"/>
      <c r="NYD5" s="80"/>
      <c r="NYE5" s="80"/>
      <c r="NYF5" s="80"/>
      <c r="NYG5" s="80"/>
      <c r="NYH5" s="80"/>
      <c r="NYI5" s="80"/>
      <c r="NYJ5" s="80"/>
      <c r="NYK5" s="80"/>
      <c r="NYL5" s="80"/>
      <c r="NYM5" s="80"/>
      <c r="NYN5" s="80"/>
      <c r="NYO5" s="80"/>
      <c r="NYP5" s="80"/>
      <c r="NYQ5" s="80"/>
      <c r="NYR5" s="80"/>
      <c r="NYS5" s="80"/>
      <c r="NYT5" s="80"/>
      <c r="NYU5" s="80"/>
      <c r="NYV5" s="80"/>
      <c r="NYW5" s="80"/>
      <c r="NYX5" s="80"/>
      <c r="NYY5" s="80"/>
      <c r="NYZ5" s="80"/>
      <c r="NZA5" s="80"/>
      <c r="NZB5" s="80"/>
      <c r="NZC5" s="80"/>
      <c r="NZD5" s="80"/>
      <c r="NZE5" s="80"/>
      <c r="NZF5" s="80"/>
      <c r="NZG5" s="80"/>
      <c r="NZH5" s="80"/>
      <c r="NZI5" s="80"/>
      <c r="NZJ5" s="80"/>
      <c r="NZK5" s="80"/>
      <c r="NZL5" s="80"/>
      <c r="NZM5" s="80"/>
      <c r="NZN5" s="80"/>
      <c r="NZO5" s="80"/>
      <c r="NZP5" s="80"/>
      <c r="NZQ5" s="80"/>
      <c r="NZR5" s="80"/>
      <c r="NZS5" s="80"/>
      <c r="NZT5" s="80"/>
      <c r="NZU5" s="80"/>
      <c r="NZV5" s="80"/>
      <c r="NZW5" s="80"/>
      <c r="NZX5" s="80"/>
      <c r="NZY5" s="80"/>
      <c r="NZZ5" s="80"/>
      <c r="OAA5" s="80"/>
      <c r="OAB5" s="80"/>
      <c r="OAC5" s="80"/>
      <c r="OAD5" s="80"/>
      <c r="OAE5" s="80"/>
      <c r="OAF5" s="80"/>
      <c r="OAG5" s="80"/>
      <c r="OAH5" s="80"/>
      <c r="OAI5" s="80"/>
      <c r="OAJ5" s="80"/>
      <c r="OAK5" s="80"/>
      <c r="OAL5" s="80"/>
      <c r="OAM5" s="80"/>
      <c r="OAN5" s="80"/>
      <c r="OAO5" s="80"/>
      <c r="OAP5" s="80"/>
      <c r="OAQ5" s="80"/>
      <c r="OAR5" s="80"/>
      <c r="OAS5" s="80"/>
      <c r="OAT5" s="80"/>
      <c r="OAU5" s="80"/>
      <c r="OAV5" s="80"/>
      <c r="OAW5" s="80"/>
      <c r="OAX5" s="80"/>
      <c r="OAY5" s="80"/>
      <c r="OAZ5" s="80"/>
      <c r="OBA5" s="80"/>
      <c r="OBB5" s="80"/>
      <c r="OBC5" s="80"/>
      <c r="OBD5" s="80"/>
      <c r="OBE5" s="80"/>
      <c r="OBF5" s="80"/>
      <c r="OBG5" s="80"/>
      <c r="OBH5" s="80"/>
      <c r="OBI5" s="80"/>
      <c r="OBJ5" s="80"/>
      <c r="OBK5" s="80"/>
      <c r="OBL5" s="80"/>
      <c r="OBM5" s="80"/>
      <c r="OBN5" s="80"/>
      <c r="OBO5" s="80"/>
      <c r="OBP5" s="80"/>
      <c r="OBQ5" s="80"/>
      <c r="OBR5" s="80"/>
      <c r="OBS5" s="80"/>
      <c r="OBT5" s="80"/>
      <c r="OBU5" s="80"/>
      <c r="OBV5" s="80"/>
      <c r="OBW5" s="80"/>
      <c r="OBX5" s="80"/>
      <c r="OBY5" s="80"/>
      <c r="OBZ5" s="80"/>
      <c r="OCA5" s="80"/>
      <c r="OCB5" s="80"/>
      <c r="OCC5" s="80"/>
      <c r="OCD5" s="80"/>
      <c r="OCE5" s="80"/>
      <c r="OCF5" s="80"/>
      <c r="OCG5" s="80"/>
      <c r="OCH5" s="80"/>
      <c r="OCI5" s="80"/>
      <c r="OCJ5" s="80"/>
      <c r="OCK5" s="80"/>
      <c r="OCL5" s="80"/>
      <c r="OCM5" s="80"/>
      <c r="OCN5" s="80"/>
      <c r="OCO5" s="80"/>
      <c r="OCP5" s="80"/>
      <c r="OCQ5" s="80"/>
      <c r="OCR5" s="80"/>
      <c r="OCS5" s="80"/>
      <c r="OCT5" s="80"/>
      <c r="OCU5" s="80"/>
      <c r="OCV5" s="80"/>
      <c r="OCW5" s="80"/>
      <c r="OCX5" s="80"/>
      <c r="OCY5" s="80"/>
      <c r="OCZ5" s="80"/>
      <c r="ODA5" s="80"/>
      <c r="ODB5" s="80"/>
      <c r="ODC5" s="80"/>
      <c r="ODD5" s="80"/>
      <c r="ODE5" s="80"/>
      <c r="ODF5" s="80"/>
      <c r="ODG5" s="80"/>
      <c r="ODH5" s="80"/>
      <c r="ODI5" s="80"/>
      <c r="ODJ5" s="80"/>
      <c r="ODK5" s="80"/>
      <c r="ODL5" s="80"/>
      <c r="ODM5" s="80"/>
      <c r="ODN5" s="80"/>
      <c r="ODO5" s="80"/>
      <c r="ODP5" s="80"/>
      <c r="ODQ5" s="80"/>
      <c r="ODR5" s="80"/>
      <c r="ODS5" s="80"/>
      <c r="ODT5" s="80"/>
      <c r="ODU5" s="80"/>
      <c r="ODV5" s="80"/>
      <c r="ODW5" s="80"/>
      <c r="ODX5" s="80"/>
      <c r="ODY5" s="80"/>
      <c r="ODZ5" s="80"/>
      <c r="OEA5" s="80"/>
      <c r="OEB5" s="80"/>
      <c r="OEC5" s="80"/>
      <c r="OED5" s="80"/>
      <c r="OEE5" s="80"/>
      <c r="OEF5" s="80"/>
      <c r="OEG5" s="80"/>
      <c r="OEH5" s="80"/>
      <c r="OEI5" s="80"/>
      <c r="OEJ5" s="80"/>
      <c r="OEK5" s="80"/>
      <c r="OEL5" s="80"/>
      <c r="OEM5" s="80"/>
      <c r="OEN5" s="80"/>
      <c r="OEO5" s="80"/>
      <c r="OEP5" s="80"/>
      <c r="OEQ5" s="80"/>
      <c r="OER5" s="80"/>
      <c r="OES5" s="80"/>
      <c r="OET5" s="80"/>
      <c r="OEU5" s="80"/>
      <c r="OEV5" s="80"/>
      <c r="OEW5" s="80"/>
      <c r="OEX5" s="80"/>
      <c r="OEY5" s="80"/>
      <c r="OEZ5" s="80"/>
      <c r="OFA5" s="80"/>
      <c r="OFB5" s="80"/>
      <c r="OFC5" s="80"/>
      <c r="OFD5" s="80"/>
      <c r="OFE5" s="80"/>
      <c r="OFF5" s="80"/>
      <c r="OFG5" s="80"/>
      <c r="OFH5" s="80"/>
      <c r="OFI5" s="80"/>
      <c r="OFJ5" s="80"/>
      <c r="OFK5" s="80"/>
      <c r="OFL5" s="80"/>
      <c r="OFM5" s="80"/>
      <c r="OFN5" s="80"/>
      <c r="OFO5" s="80"/>
      <c r="OFP5" s="80"/>
      <c r="OFQ5" s="80"/>
      <c r="OFR5" s="80"/>
      <c r="OFS5" s="80"/>
      <c r="OFT5" s="80"/>
      <c r="OFU5" s="80"/>
      <c r="OFV5" s="80"/>
      <c r="OFW5" s="80"/>
      <c r="OFX5" s="80"/>
      <c r="OFY5" s="80"/>
      <c r="OFZ5" s="80"/>
      <c r="OGA5" s="80"/>
      <c r="OGB5" s="80"/>
      <c r="OGC5" s="80"/>
      <c r="OGD5" s="80"/>
      <c r="OGE5" s="80"/>
      <c r="OGF5" s="80"/>
      <c r="OGG5" s="80"/>
      <c r="OGH5" s="80"/>
      <c r="OGI5" s="80"/>
      <c r="OGJ5" s="80"/>
      <c r="OGK5" s="80"/>
      <c r="OGL5" s="80"/>
      <c r="OGM5" s="80"/>
      <c r="OGN5" s="80"/>
      <c r="OGO5" s="80"/>
      <c r="OGP5" s="80"/>
      <c r="OGQ5" s="80"/>
      <c r="OGR5" s="80"/>
      <c r="OGS5" s="80"/>
      <c r="OGT5" s="80"/>
      <c r="OGU5" s="80"/>
      <c r="OGV5" s="80"/>
      <c r="OGW5" s="80"/>
      <c r="OGX5" s="80"/>
      <c r="OGY5" s="80"/>
      <c r="OGZ5" s="80"/>
      <c r="OHA5" s="80"/>
      <c r="OHB5" s="80"/>
      <c r="OHC5" s="80"/>
      <c r="OHD5" s="80"/>
      <c r="OHE5" s="80"/>
      <c r="OHF5" s="80"/>
      <c r="OHG5" s="80"/>
      <c r="OHH5" s="80"/>
      <c r="OHI5" s="80"/>
      <c r="OHJ5" s="80"/>
      <c r="OHK5" s="80"/>
      <c r="OHL5" s="80"/>
      <c r="OHM5" s="80"/>
      <c r="OHN5" s="80"/>
      <c r="OHO5" s="80"/>
      <c r="OHP5" s="80"/>
      <c r="OHQ5" s="80"/>
      <c r="OHR5" s="80"/>
      <c r="OHS5" s="80"/>
      <c r="OHT5" s="80"/>
      <c r="OHU5" s="80"/>
      <c r="OHV5" s="80"/>
      <c r="OHW5" s="80"/>
      <c r="OHX5" s="80"/>
      <c r="OHY5" s="80"/>
      <c r="OHZ5" s="80"/>
      <c r="OIA5" s="80"/>
      <c r="OIB5" s="80"/>
      <c r="OIC5" s="80"/>
      <c r="OID5" s="80"/>
      <c r="OIE5" s="80"/>
      <c r="OIF5" s="80"/>
      <c r="OIG5" s="80"/>
      <c r="OIH5" s="80"/>
      <c r="OII5" s="80"/>
      <c r="OIJ5" s="80"/>
      <c r="OIK5" s="80"/>
      <c r="OIL5" s="80"/>
      <c r="OIM5" s="80"/>
      <c r="OIN5" s="80"/>
      <c r="OIO5" s="80"/>
      <c r="OIP5" s="80"/>
      <c r="OIQ5" s="80"/>
      <c r="OIR5" s="80"/>
      <c r="OIS5" s="80"/>
      <c r="OIT5" s="80"/>
      <c r="OIU5" s="80"/>
      <c r="OIV5" s="80"/>
      <c r="OIW5" s="80"/>
      <c r="OIX5" s="80"/>
      <c r="OIY5" s="80"/>
      <c r="OIZ5" s="80"/>
      <c r="OJA5" s="80"/>
      <c r="OJB5" s="80"/>
      <c r="OJC5" s="80"/>
      <c r="OJD5" s="80"/>
      <c r="OJE5" s="80"/>
      <c r="OJF5" s="80"/>
      <c r="OJG5" s="80"/>
      <c r="OJH5" s="80"/>
      <c r="OJI5" s="80"/>
      <c r="OJJ5" s="80"/>
      <c r="OJK5" s="80"/>
      <c r="OJL5" s="80"/>
      <c r="OJM5" s="80"/>
      <c r="OJN5" s="80"/>
      <c r="OJO5" s="80"/>
      <c r="OJP5" s="80"/>
      <c r="OJQ5" s="80"/>
      <c r="OJR5" s="80"/>
      <c r="OJS5" s="80"/>
      <c r="OJT5" s="80"/>
      <c r="OJU5" s="80"/>
      <c r="OJV5" s="80"/>
      <c r="OJW5" s="80"/>
      <c r="OJX5" s="80"/>
      <c r="OJY5" s="80"/>
      <c r="OJZ5" s="80"/>
      <c r="OKA5" s="80"/>
      <c r="OKB5" s="80"/>
      <c r="OKC5" s="80"/>
      <c r="OKD5" s="80"/>
      <c r="OKE5" s="80"/>
      <c r="OKF5" s="80"/>
      <c r="OKG5" s="80"/>
      <c r="OKH5" s="80"/>
      <c r="OKI5" s="80"/>
      <c r="OKJ5" s="80"/>
      <c r="OKK5" s="80"/>
      <c r="OKL5" s="80"/>
      <c r="OKM5" s="80"/>
      <c r="OKN5" s="80"/>
      <c r="OKO5" s="80"/>
      <c r="OKP5" s="80"/>
      <c r="OKQ5" s="80"/>
      <c r="OKR5" s="80"/>
      <c r="OKS5" s="80"/>
      <c r="OKT5" s="80"/>
      <c r="OKU5" s="80"/>
      <c r="OKV5" s="80"/>
      <c r="OKW5" s="80"/>
      <c r="OKX5" s="80"/>
      <c r="OKY5" s="80"/>
      <c r="OKZ5" s="80"/>
      <c r="OLA5" s="80"/>
      <c r="OLB5" s="80"/>
      <c r="OLC5" s="80"/>
      <c r="OLD5" s="80"/>
      <c r="OLE5" s="80"/>
      <c r="OLF5" s="80"/>
      <c r="OLG5" s="80"/>
      <c r="OLH5" s="80"/>
      <c r="OLI5" s="80"/>
      <c r="OLJ5" s="80"/>
      <c r="OLK5" s="80"/>
      <c r="OLL5" s="80"/>
      <c r="OLM5" s="80"/>
      <c r="OLN5" s="80"/>
      <c r="OLO5" s="80"/>
      <c r="OLP5" s="80"/>
      <c r="OLQ5" s="80"/>
      <c r="OLR5" s="80"/>
      <c r="OLS5" s="80"/>
      <c r="OLT5" s="80"/>
      <c r="OLU5" s="80"/>
      <c r="OLV5" s="80"/>
      <c r="OLW5" s="80"/>
      <c r="OLX5" s="80"/>
      <c r="OLY5" s="80"/>
      <c r="OLZ5" s="80"/>
      <c r="OMA5" s="80"/>
      <c r="OMB5" s="80"/>
      <c r="OMC5" s="80"/>
      <c r="OMD5" s="80"/>
      <c r="OME5" s="80"/>
      <c r="OMF5" s="80"/>
      <c r="OMG5" s="80"/>
      <c r="OMH5" s="80"/>
      <c r="OMI5" s="80"/>
      <c r="OMJ5" s="80"/>
      <c r="OMK5" s="80"/>
      <c r="OML5" s="80"/>
      <c r="OMM5" s="80"/>
      <c r="OMN5" s="80"/>
      <c r="OMO5" s="80"/>
      <c r="OMP5" s="80"/>
      <c r="OMQ5" s="80"/>
      <c r="OMR5" s="80"/>
      <c r="OMS5" s="80"/>
      <c r="OMT5" s="80"/>
      <c r="OMU5" s="80"/>
      <c r="OMV5" s="80"/>
      <c r="OMW5" s="80"/>
      <c r="OMX5" s="80"/>
      <c r="OMY5" s="80"/>
      <c r="OMZ5" s="80"/>
      <c r="ONA5" s="80"/>
      <c r="ONB5" s="80"/>
      <c r="ONC5" s="80"/>
      <c r="OND5" s="80"/>
      <c r="ONE5" s="80"/>
      <c r="ONF5" s="80"/>
      <c r="ONG5" s="80"/>
      <c r="ONH5" s="80"/>
      <c r="ONI5" s="80"/>
      <c r="ONJ5" s="80"/>
      <c r="ONK5" s="80"/>
      <c r="ONL5" s="80"/>
      <c r="ONM5" s="80"/>
      <c r="ONN5" s="80"/>
      <c r="ONO5" s="80"/>
      <c r="ONP5" s="80"/>
      <c r="ONQ5" s="80"/>
      <c r="ONR5" s="80"/>
      <c r="ONS5" s="80"/>
      <c r="ONT5" s="80"/>
      <c r="ONU5" s="80"/>
      <c r="ONV5" s="80"/>
      <c r="ONW5" s="80"/>
      <c r="ONX5" s="80"/>
      <c r="ONY5" s="80"/>
      <c r="ONZ5" s="80"/>
      <c r="OOA5" s="80"/>
      <c r="OOB5" s="80"/>
      <c r="OOC5" s="80"/>
      <c r="OOD5" s="80"/>
      <c r="OOE5" s="80"/>
      <c r="OOF5" s="80"/>
      <c r="OOG5" s="80"/>
      <c r="OOH5" s="80"/>
      <c r="OOI5" s="80"/>
      <c r="OOJ5" s="80"/>
      <c r="OOK5" s="80"/>
      <c r="OOL5" s="80"/>
      <c r="OOM5" s="80"/>
      <c r="OON5" s="80"/>
      <c r="OOO5" s="80"/>
      <c r="OOP5" s="80"/>
      <c r="OOQ5" s="80"/>
      <c r="OOR5" s="80"/>
      <c r="OOS5" s="80"/>
      <c r="OOT5" s="80"/>
      <c r="OOU5" s="80"/>
      <c r="OOV5" s="80"/>
      <c r="OOW5" s="80"/>
      <c r="OOX5" s="80"/>
      <c r="OOY5" s="80"/>
      <c r="OOZ5" s="80"/>
      <c r="OPA5" s="80"/>
      <c r="OPB5" s="80"/>
      <c r="OPC5" s="80"/>
      <c r="OPD5" s="80"/>
      <c r="OPE5" s="80"/>
      <c r="OPF5" s="80"/>
      <c r="OPG5" s="80"/>
      <c r="OPH5" s="80"/>
      <c r="OPI5" s="80"/>
      <c r="OPJ5" s="80"/>
      <c r="OPK5" s="80"/>
      <c r="OPL5" s="80"/>
      <c r="OPM5" s="80"/>
      <c r="OPN5" s="80"/>
      <c r="OPO5" s="80"/>
      <c r="OPP5" s="80"/>
      <c r="OPQ5" s="80"/>
      <c r="OPR5" s="80"/>
      <c r="OPS5" s="80"/>
      <c r="OPT5" s="80"/>
      <c r="OPU5" s="80"/>
      <c r="OPV5" s="80"/>
      <c r="OPW5" s="80"/>
      <c r="OPX5" s="80"/>
      <c r="OPY5" s="80"/>
      <c r="OPZ5" s="80"/>
      <c r="OQA5" s="80"/>
      <c r="OQB5" s="80"/>
      <c r="OQC5" s="80"/>
      <c r="OQD5" s="80"/>
      <c r="OQE5" s="80"/>
      <c r="OQF5" s="80"/>
      <c r="OQG5" s="80"/>
      <c r="OQH5" s="80"/>
      <c r="OQI5" s="80"/>
      <c r="OQJ5" s="80"/>
      <c r="OQK5" s="80"/>
      <c r="OQL5" s="80"/>
      <c r="OQM5" s="80"/>
      <c r="OQN5" s="80"/>
      <c r="OQO5" s="80"/>
      <c r="OQP5" s="80"/>
      <c r="OQQ5" s="80"/>
      <c r="OQR5" s="80"/>
      <c r="OQS5" s="80"/>
      <c r="OQT5" s="80"/>
      <c r="OQU5" s="80"/>
      <c r="OQV5" s="80"/>
      <c r="OQW5" s="80"/>
      <c r="OQX5" s="80"/>
      <c r="OQY5" s="80"/>
      <c r="OQZ5" s="80"/>
      <c r="ORA5" s="80"/>
      <c r="ORB5" s="80"/>
      <c r="ORC5" s="80"/>
      <c r="ORD5" s="80"/>
      <c r="ORE5" s="80"/>
      <c r="ORF5" s="80"/>
      <c r="ORG5" s="80"/>
      <c r="ORH5" s="80"/>
      <c r="ORI5" s="80"/>
      <c r="ORJ5" s="80"/>
      <c r="ORK5" s="80"/>
      <c r="ORL5" s="80"/>
      <c r="ORM5" s="80"/>
      <c r="ORN5" s="80"/>
      <c r="ORO5" s="80"/>
      <c r="ORP5" s="80"/>
      <c r="ORQ5" s="80"/>
      <c r="ORR5" s="80"/>
      <c r="ORS5" s="80"/>
      <c r="ORT5" s="80"/>
      <c r="ORU5" s="80"/>
      <c r="ORV5" s="80"/>
      <c r="ORW5" s="80"/>
      <c r="ORX5" s="80"/>
      <c r="ORY5" s="80"/>
      <c r="ORZ5" s="80"/>
      <c r="OSA5" s="80"/>
      <c r="OSB5" s="80"/>
      <c r="OSC5" s="80"/>
      <c r="OSD5" s="80"/>
      <c r="OSE5" s="80"/>
      <c r="OSF5" s="80"/>
      <c r="OSG5" s="80"/>
      <c r="OSH5" s="80"/>
      <c r="OSI5" s="80"/>
      <c r="OSJ5" s="80"/>
      <c r="OSK5" s="80"/>
      <c r="OSL5" s="80"/>
      <c r="OSM5" s="80"/>
      <c r="OSN5" s="80"/>
      <c r="OSO5" s="80"/>
      <c r="OSP5" s="80"/>
      <c r="OSQ5" s="80"/>
      <c r="OSR5" s="80"/>
      <c r="OSS5" s="80"/>
      <c r="OST5" s="80"/>
      <c r="OSU5" s="80"/>
      <c r="OSV5" s="80"/>
      <c r="OSW5" s="80"/>
      <c r="OSX5" s="80"/>
      <c r="OSY5" s="80"/>
      <c r="OSZ5" s="80"/>
      <c r="OTA5" s="80"/>
      <c r="OTB5" s="80"/>
      <c r="OTC5" s="80"/>
      <c r="OTD5" s="80"/>
      <c r="OTE5" s="80"/>
      <c r="OTF5" s="80"/>
      <c r="OTG5" s="80"/>
      <c r="OTH5" s="80"/>
      <c r="OTI5" s="80"/>
      <c r="OTJ5" s="80"/>
      <c r="OTK5" s="80"/>
      <c r="OTL5" s="80"/>
      <c r="OTM5" s="80"/>
      <c r="OTN5" s="80"/>
      <c r="OTO5" s="80"/>
      <c r="OTP5" s="80"/>
      <c r="OTQ5" s="80"/>
      <c r="OTR5" s="80"/>
      <c r="OTS5" s="80"/>
      <c r="OTT5" s="80"/>
      <c r="OTU5" s="80"/>
      <c r="OTV5" s="80"/>
      <c r="OTW5" s="80"/>
      <c r="OTX5" s="80"/>
      <c r="OTY5" s="80"/>
      <c r="OTZ5" s="80"/>
      <c r="OUA5" s="80"/>
      <c r="OUB5" s="80"/>
      <c r="OUC5" s="80"/>
      <c r="OUD5" s="80"/>
      <c r="OUE5" s="80"/>
      <c r="OUF5" s="80"/>
      <c r="OUG5" s="80"/>
      <c r="OUH5" s="80"/>
      <c r="OUI5" s="80"/>
      <c r="OUJ5" s="80"/>
      <c r="OUK5" s="80"/>
      <c r="OUL5" s="80"/>
      <c r="OUM5" s="80"/>
      <c r="OUN5" s="80"/>
      <c r="OUO5" s="80"/>
      <c r="OUP5" s="80"/>
      <c r="OUQ5" s="80"/>
      <c r="OUR5" s="80"/>
      <c r="OUS5" s="80"/>
      <c r="OUT5" s="80"/>
      <c r="OUU5" s="80"/>
      <c r="OUV5" s="80"/>
      <c r="OUW5" s="80"/>
      <c r="OUX5" s="80"/>
      <c r="OUY5" s="80"/>
      <c r="OUZ5" s="80"/>
      <c r="OVA5" s="80"/>
      <c r="OVB5" s="80"/>
      <c r="OVC5" s="80"/>
      <c r="OVD5" s="80"/>
      <c r="OVE5" s="80"/>
      <c r="OVF5" s="80"/>
      <c r="OVG5" s="80"/>
      <c r="OVH5" s="80"/>
      <c r="OVI5" s="80"/>
      <c r="OVJ5" s="80"/>
      <c r="OVK5" s="80"/>
      <c r="OVL5" s="80"/>
      <c r="OVM5" s="80"/>
      <c r="OVN5" s="80"/>
      <c r="OVO5" s="80"/>
      <c r="OVP5" s="80"/>
      <c r="OVQ5" s="80"/>
      <c r="OVR5" s="80"/>
      <c r="OVS5" s="80"/>
      <c r="OVT5" s="80"/>
      <c r="OVU5" s="80"/>
      <c r="OVV5" s="80"/>
      <c r="OVW5" s="80"/>
      <c r="OVX5" s="80"/>
      <c r="OVY5" s="80"/>
      <c r="OVZ5" s="80"/>
      <c r="OWA5" s="80"/>
      <c r="OWB5" s="80"/>
      <c r="OWC5" s="80"/>
      <c r="OWD5" s="80"/>
      <c r="OWE5" s="80"/>
      <c r="OWF5" s="80"/>
      <c r="OWG5" s="80"/>
      <c r="OWH5" s="80"/>
      <c r="OWI5" s="80"/>
      <c r="OWJ5" s="80"/>
      <c r="OWK5" s="80"/>
      <c r="OWL5" s="80"/>
      <c r="OWM5" s="80"/>
      <c r="OWN5" s="80"/>
      <c r="OWO5" s="80"/>
      <c r="OWP5" s="80"/>
      <c r="OWQ5" s="80"/>
      <c r="OWR5" s="80"/>
      <c r="OWS5" s="80"/>
      <c r="OWT5" s="80"/>
      <c r="OWU5" s="80"/>
      <c r="OWV5" s="80"/>
      <c r="OWW5" s="80"/>
      <c r="OWX5" s="80"/>
      <c r="OWY5" s="80"/>
      <c r="OWZ5" s="80"/>
      <c r="OXA5" s="80"/>
      <c r="OXB5" s="80"/>
      <c r="OXC5" s="80"/>
      <c r="OXD5" s="80"/>
      <c r="OXE5" s="80"/>
      <c r="OXF5" s="80"/>
      <c r="OXG5" s="80"/>
      <c r="OXH5" s="80"/>
      <c r="OXI5" s="80"/>
      <c r="OXJ5" s="80"/>
      <c r="OXK5" s="80"/>
      <c r="OXL5" s="80"/>
      <c r="OXM5" s="80"/>
      <c r="OXN5" s="80"/>
      <c r="OXO5" s="80"/>
      <c r="OXP5" s="80"/>
      <c r="OXQ5" s="80"/>
      <c r="OXR5" s="80"/>
      <c r="OXS5" s="80"/>
      <c r="OXT5" s="80"/>
      <c r="OXU5" s="80"/>
      <c r="OXV5" s="80"/>
      <c r="OXW5" s="80"/>
      <c r="OXX5" s="80"/>
      <c r="OXY5" s="80"/>
      <c r="OXZ5" s="80"/>
      <c r="OYA5" s="80"/>
      <c r="OYB5" s="80"/>
      <c r="OYC5" s="80"/>
      <c r="OYD5" s="80"/>
      <c r="OYE5" s="80"/>
      <c r="OYF5" s="80"/>
      <c r="OYG5" s="80"/>
      <c r="OYH5" s="80"/>
      <c r="OYI5" s="80"/>
      <c r="OYJ5" s="80"/>
      <c r="OYK5" s="80"/>
      <c r="OYL5" s="80"/>
      <c r="OYM5" s="80"/>
      <c r="OYN5" s="80"/>
      <c r="OYO5" s="80"/>
      <c r="OYP5" s="80"/>
      <c r="OYQ5" s="80"/>
      <c r="OYR5" s="80"/>
      <c r="OYS5" s="80"/>
      <c r="OYT5" s="80"/>
      <c r="OYU5" s="80"/>
      <c r="OYV5" s="80"/>
      <c r="OYW5" s="80"/>
      <c r="OYX5" s="80"/>
      <c r="OYY5" s="80"/>
      <c r="OYZ5" s="80"/>
      <c r="OZA5" s="80"/>
      <c r="OZB5" s="80"/>
      <c r="OZC5" s="80"/>
      <c r="OZD5" s="80"/>
      <c r="OZE5" s="80"/>
      <c r="OZF5" s="80"/>
      <c r="OZG5" s="80"/>
      <c r="OZH5" s="80"/>
      <c r="OZI5" s="80"/>
      <c r="OZJ5" s="80"/>
      <c r="OZK5" s="80"/>
      <c r="OZL5" s="80"/>
      <c r="OZM5" s="80"/>
      <c r="OZN5" s="80"/>
      <c r="OZO5" s="80"/>
      <c r="OZP5" s="80"/>
      <c r="OZQ5" s="80"/>
      <c r="OZR5" s="80"/>
      <c r="OZS5" s="80"/>
      <c r="OZT5" s="80"/>
      <c r="OZU5" s="80"/>
      <c r="OZV5" s="80"/>
      <c r="OZW5" s="80"/>
      <c r="OZX5" s="80"/>
      <c r="OZY5" s="80"/>
      <c r="OZZ5" s="80"/>
      <c r="PAA5" s="80"/>
      <c r="PAB5" s="80"/>
      <c r="PAC5" s="80"/>
      <c r="PAD5" s="80"/>
      <c r="PAE5" s="80"/>
      <c r="PAF5" s="80"/>
      <c r="PAG5" s="80"/>
      <c r="PAH5" s="80"/>
      <c r="PAI5" s="80"/>
      <c r="PAJ5" s="80"/>
      <c r="PAK5" s="80"/>
      <c r="PAL5" s="80"/>
      <c r="PAM5" s="80"/>
      <c r="PAN5" s="80"/>
      <c r="PAO5" s="80"/>
      <c r="PAP5" s="80"/>
      <c r="PAQ5" s="80"/>
      <c r="PAR5" s="80"/>
      <c r="PAS5" s="80"/>
      <c r="PAT5" s="80"/>
      <c r="PAU5" s="80"/>
      <c r="PAV5" s="80"/>
      <c r="PAW5" s="80"/>
      <c r="PAX5" s="80"/>
      <c r="PAY5" s="80"/>
      <c r="PAZ5" s="80"/>
      <c r="PBA5" s="80"/>
      <c r="PBB5" s="80"/>
      <c r="PBC5" s="80"/>
      <c r="PBD5" s="80"/>
      <c r="PBE5" s="80"/>
      <c r="PBF5" s="80"/>
      <c r="PBG5" s="80"/>
      <c r="PBH5" s="80"/>
      <c r="PBI5" s="80"/>
      <c r="PBJ5" s="80"/>
      <c r="PBK5" s="80"/>
      <c r="PBL5" s="80"/>
      <c r="PBM5" s="80"/>
      <c r="PBN5" s="80"/>
      <c r="PBO5" s="80"/>
      <c r="PBP5" s="80"/>
      <c r="PBQ5" s="80"/>
      <c r="PBR5" s="80"/>
      <c r="PBS5" s="80"/>
      <c r="PBT5" s="80"/>
      <c r="PBU5" s="80"/>
      <c r="PBV5" s="80"/>
      <c r="PBW5" s="80"/>
      <c r="PBX5" s="80"/>
      <c r="PBY5" s="80"/>
      <c r="PBZ5" s="80"/>
      <c r="PCA5" s="80"/>
      <c r="PCB5" s="80"/>
      <c r="PCC5" s="80"/>
      <c r="PCD5" s="80"/>
      <c r="PCE5" s="80"/>
      <c r="PCF5" s="80"/>
      <c r="PCG5" s="80"/>
      <c r="PCH5" s="80"/>
      <c r="PCI5" s="80"/>
      <c r="PCJ5" s="80"/>
      <c r="PCK5" s="80"/>
      <c r="PCL5" s="80"/>
      <c r="PCM5" s="80"/>
      <c r="PCN5" s="80"/>
      <c r="PCO5" s="80"/>
      <c r="PCP5" s="80"/>
      <c r="PCQ5" s="80"/>
      <c r="PCR5" s="80"/>
      <c r="PCS5" s="80"/>
      <c r="PCT5" s="80"/>
      <c r="PCU5" s="80"/>
      <c r="PCV5" s="80"/>
      <c r="PCW5" s="80"/>
      <c r="PCX5" s="80"/>
      <c r="PCY5" s="80"/>
      <c r="PCZ5" s="80"/>
      <c r="PDA5" s="80"/>
      <c r="PDB5" s="80"/>
      <c r="PDC5" s="80"/>
      <c r="PDD5" s="80"/>
      <c r="PDE5" s="80"/>
      <c r="PDF5" s="80"/>
      <c r="PDG5" s="80"/>
      <c r="PDH5" s="80"/>
      <c r="PDI5" s="80"/>
      <c r="PDJ5" s="80"/>
      <c r="PDK5" s="80"/>
      <c r="PDL5" s="80"/>
      <c r="PDM5" s="80"/>
      <c r="PDN5" s="80"/>
      <c r="PDO5" s="80"/>
      <c r="PDP5" s="80"/>
      <c r="PDQ5" s="80"/>
      <c r="PDR5" s="80"/>
      <c r="PDS5" s="80"/>
      <c r="PDT5" s="80"/>
      <c r="PDU5" s="80"/>
      <c r="PDV5" s="80"/>
      <c r="PDW5" s="80"/>
      <c r="PDX5" s="80"/>
      <c r="PDY5" s="80"/>
      <c r="PDZ5" s="80"/>
      <c r="PEA5" s="80"/>
      <c r="PEB5" s="80"/>
      <c r="PEC5" s="80"/>
      <c r="PED5" s="80"/>
      <c r="PEE5" s="80"/>
      <c r="PEF5" s="80"/>
      <c r="PEG5" s="80"/>
      <c r="PEH5" s="80"/>
      <c r="PEI5" s="80"/>
      <c r="PEJ5" s="80"/>
      <c r="PEK5" s="80"/>
      <c r="PEL5" s="80"/>
      <c r="PEM5" s="80"/>
      <c r="PEN5" s="80"/>
      <c r="PEO5" s="80"/>
      <c r="PEP5" s="80"/>
      <c r="PEQ5" s="80"/>
      <c r="PER5" s="80"/>
      <c r="PES5" s="80"/>
      <c r="PET5" s="80"/>
      <c r="PEU5" s="80"/>
      <c r="PEV5" s="80"/>
      <c r="PEW5" s="80"/>
      <c r="PEX5" s="80"/>
      <c r="PEY5" s="80"/>
      <c r="PEZ5" s="80"/>
      <c r="PFA5" s="80"/>
      <c r="PFB5" s="80"/>
      <c r="PFC5" s="80"/>
      <c r="PFD5" s="80"/>
      <c r="PFE5" s="80"/>
      <c r="PFF5" s="80"/>
      <c r="PFG5" s="80"/>
      <c r="PFH5" s="80"/>
      <c r="PFI5" s="80"/>
      <c r="PFJ5" s="80"/>
      <c r="PFK5" s="80"/>
      <c r="PFL5" s="80"/>
      <c r="PFM5" s="80"/>
      <c r="PFN5" s="80"/>
      <c r="PFO5" s="80"/>
      <c r="PFP5" s="80"/>
      <c r="PFQ5" s="80"/>
      <c r="PFR5" s="80"/>
      <c r="PFS5" s="80"/>
      <c r="PFT5" s="80"/>
      <c r="PFU5" s="80"/>
      <c r="PFV5" s="80"/>
      <c r="PFW5" s="80"/>
      <c r="PFX5" s="80"/>
      <c r="PFY5" s="80"/>
      <c r="PFZ5" s="80"/>
      <c r="PGA5" s="80"/>
      <c r="PGB5" s="80"/>
      <c r="PGC5" s="80"/>
      <c r="PGD5" s="80"/>
      <c r="PGE5" s="80"/>
      <c r="PGF5" s="80"/>
      <c r="PGG5" s="80"/>
      <c r="PGH5" s="80"/>
      <c r="PGI5" s="80"/>
      <c r="PGJ5" s="80"/>
      <c r="PGK5" s="80"/>
      <c r="PGL5" s="80"/>
      <c r="PGM5" s="80"/>
      <c r="PGN5" s="80"/>
      <c r="PGO5" s="80"/>
      <c r="PGP5" s="80"/>
      <c r="PGQ5" s="80"/>
      <c r="PGR5" s="80"/>
      <c r="PGS5" s="80"/>
      <c r="PGT5" s="80"/>
      <c r="PGU5" s="80"/>
      <c r="PGV5" s="80"/>
      <c r="PGW5" s="80"/>
      <c r="PGX5" s="80"/>
      <c r="PGY5" s="80"/>
      <c r="PGZ5" s="80"/>
      <c r="PHA5" s="80"/>
      <c r="PHB5" s="80"/>
      <c r="PHC5" s="80"/>
      <c r="PHD5" s="80"/>
      <c r="PHE5" s="80"/>
      <c r="PHF5" s="80"/>
      <c r="PHG5" s="80"/>
      <c r="PHH5" s="80"/>
      <c r="PHI5" s="80"/>
      <c r="PHJ5" s="80"/>
      <c r="PHK5" s="80"/>
      <c r="PHL5" s="80"/>
      <c r="PHM5" s="80"/>
      <c r="PHN5" s="80"/>
      <c r="PHO5" s="80"/>
      <c r="PHP5" s="80"/>
      <c r="PHQ5" s="80"/>
      <c r="PHR5" s="80"/>
      <c r="PHS5" s="80"/>
      <c r="PHT5" s="80"/>
      <c r="PHU5" s="80"/>
      <c r="PHV5" s="80"/>
      <c r="PHW5" s="80"/>
      <c r="PHX5" s="80"/>
      <c r="PHY5" s="80"/>
      <c r="PHZ5" s="80"/>
      <c r="PIA5" s="80"/>
      <c r="PIB5" s="80"/>
      <c r="PIC5" s="80"/>
      <c r="PID5" s="80"/>
      <c r="PIE5" s="80"/>
      <c r="PIF5" s="80"/>
      <c r="PIG5" s="80"/>
      <c r="PIH5" s="80"/>
      <c r="PII5" s="80"/>
      <c r="PIJ5" s="80"/>
      <c r="PIK5" s="80"/>
      <c r="PIL5" s="80"/>
      <c r="PIM5" s="80"/>
      <c r="PIN5" s="80"/>
      <c r="PIO5" s="80"/>
      <c r="PIP5" s="80"/>
      <c r="PIQ5" s="80"/>
      <c r="PIR5" s="80"/>
      <c r="PIS5" s="80"/>
      <c r="PIT5" s="80"/>
      <c r="PIU5" s="80"/>
      <c r="PIV5" s="80"/>
      <c r="PIW5" s="80"/>
      <c r="PIX5" s="80"/>
      <c r="PIY5" s="80"/>
      <c r="PIZ5" s="80"/>
      <c r="PJA5" s="80"/>
      <c r="PJB5" s="80"/>
      <c r="PJC5" s="80"/>
      <c r="PJD5" s="80"/>
      <c r="PJE5" s="80"/>
      <c r="PJF5" s="80"/>
      <c r="PJG5" s="80"/>
      <c r="PJH5" s="80"/>
      <c r="PJI5" s="80"/>
      <c r="PJJ5" s="80"/>
      <c r="PJK5" s="80"/>
      <c r="PJL5" s="80"/>
      <c r="PJM5" s="80"/>
      <c r="PJN5" s="80"/>
      <c r="PJO5" s="80"/>
      <c r="PJP5" s="80"/>
      <c r="PJQ5" s="80"/>
      <c r="PJR5" s="80"/>
      <c r="PJS5" s="80"/>
      <c r="PJT5" s="80"/>
      <c r="PJU5" s="80"/>
      <c r="PJV5" s="80"/>
      <c r="PJW5" s="80"/>
      <c r="PJX5" s="80"/>
      <c r="PJY5" s="80"/>
      <c r="PJZ5" s="80"/>
      <c r="PKA5" s="80"/>
      <c r="PKB5" s="80"/>
      <c r="PKC5" s="80"/>
      <c r="PKD5" s="80"/>
      <c r="PKE5" s="80"/>
      <c r="PKF5" s="80"/>
      <c r="PKG5" s="80"/>
      <c r="PKH5" s="80"/>
      <c r="PKI5" s="80"/>
      <c r="PKJ5" s="80"/>
      <c r="PKK5" s="80"/>
      <c r="PKL5" s="80"/>
      <c r="PKM5" s="80"/>
      <c r="PKN5" s="80"/>
      <c r="PKO5" s="80"/>
      <c r="PKP5" s="80"/>
      <c r="PKQ5" s="80"/>
      <c r="PKR5" s="80"/>
      <c r="PKS5" s="80"/>
      <c r="PKT5" s="80"/>
      <c r="PKU5" s="80"/>
      <c r="PKV5" s="80"/>
      <c r="PKW5" s="80"/>
      <c r="PKX5" s="80"/>
      <c r="PKY5" s="80"/>
      <c r="PKZ5" s="80"/>
      <c r="PLA5" s="80"/>
      <c r="PLB5" s="80"/>
      <c r="PLC5" s="80"/>
      <c r="PLD5" s="80"/>
      <c r="PLE5" s="80"/>
      <c r="PLF5" s="80"/>
      <c r="PLG5" s="80"/>
      <c r="PLH5" s="80"/>
      <c r="PLI5" s="80"/>
      <c r="PLJ5" s="80"/>
      <c r="PLK5" s="80"/>
      <c r="PLL5" s="80"/>
      <c r="PLM5" s="80"/>
      <c r="PLN5" s="80"/>
      <c r="PLO5" s="80"/>
      <c r="PLP5" s="80"/>
      <c r="PLQ5" s="80"/>
      <c r="PLR5" s="80"/>
      <c r="PLS5" s="80"/>
      <c r="PLT5" s="80"/>
      <c r="PLU5" s="80"/>
      <c r="PLV5" s="80"/>
      <c r="PLW5" s="80"/>
      <c r="PLX5" s="80"/>
      <c r="PLY5" s="80"/>
      <c r="PLZ5" s="80"/>
      <c r="PMA5" s="80"/>
      <c r="PMB5" s="80"/>
      <c r="PMC5" s="80"/>
      <c r="PMD5" s="80"/>
      <c r="PME5" s="80"/>
      <c r="PMF5" s="80"/>
      <c r="PMG5" s="80"/>
      <c r="PMH5" s="80"/>
      <c r="PMI5" s="80"/>
      <c r="PMJ5" s="80"/>
      <c r="PMK5" s="80"/>
      <c r="PML5" s="80"/>
      <c r="PMM5" s="80"/>
      <c r="PMN5" s="80"/>
      <c r="PMO5" s="80"/>
      <c r="PMP5" s="80"/>
      <c r="PMQ5" s="80"/>
      <c r="PMR5" s="80"/>
      <c r="PMS5" s="80"/>
      <c r="PMT5" s="80"/>
      <c r="PMU5" s="80"/>
      <c r="PMV5" s="80"/>
      <c r="PMW5" s="80"/>
      <c r="PMX5" s="80"/>
      <c r="PMY5" s="80"/>
      <c r="PMZ5" s="80"/>
      <c r="PNA5" s="80"/>
      <c r="PNB5" s="80"/>
      <c r="PNC5" s="80"/>
      <c r="PND5" s="80"/>
      <c r="PNE5" s="80"/>
      <c r="PNF5" s="80"/>
      <c r="PNG5" s="80"/>
      <c r="PNH5" s="80"/>
      <c r="PNI5" s="80"/>
      <c r="PNJ5" s="80"/>
      <c r="PNK5" s="80"/>
      <c r="PNL5" s="80"/>
      <c r="PNM5" s="80"/>
      <c r="PNN5" s="80"/>
      <c r="PNO5" s="80"/>
      <c r="PNP5" s="80"/>
      <c r="PNQ5" s="80"/>
      <c r="PNR5" s="80"/>
      <c r="PNS5" s="80"/>
      <c r="PNT5" s="80"/>
      <c r="PNU5" s="80"/>
      <c r="PNV5" s="80"/>
      <c r="PNW5" s="80"/>
      <c r="PNX5" s="80"/>
      <c r="PNY5" s="80"/>
      <c r="PNZ5" s="80"/>
      <c r="POA5" s="80"/>
      <c r="POB5" s="80"/>
      <c r="POC5" s="80"/>
      <c r="POD5" s="80"/>
      <c r="POE5" s="80"/>
      <c r="POF5" s="80"/>
      <c r="POG5" s="80"/>
      <c r="POH5" s="80"/>
      <c r="POI5" s="80"/>
      <c r="POJ5" s="80"/>
      <c r="POK5" s="80"/>
      <c r="POL5" s="80"/>
      <c r="POM5" s="80"/>
      <c r="PON5" s="80"/>
      <c r="POO5" s="80"/>
      <c r="POP5" s="80"/>
      <c r="POQ5" s="80"/>
      <c r="POR5" s="80"/>
      <c r="POS5" s="80"/>
      <c r="POT5" s="80"/>
      <c r="POU5" s="80"/>
      <c r="POV5" s="80"/>
      <c r="POW5" s="80"/>
      <c r="POX5" s="80"/>
      <c r="POY5" s="80"/>
      <c r="POZ5" s="80"/>
      <c r="PPA5" s="80"/>
      <c r="PPB5" s="80"/>
      <c r="PPC5" s="80"/>
      <c r="PPD5" s="80"/>
      <c r="PPE5" s="80"/>
      <c r="PPF5" s="80"/>
      <c r="PPG5" s="80"/>
      <c r="PPH5" s="80"/>
      <c r="PPI5" s="80"/>
      <c r="PPJ5" s="80"/>
      <c r="PPK5" s="80"/>
      <c r="PPL5" s="80"/>
      <c r="PPM5" s="80"/>
      <c r="PPN5" s="80"/>
      <c r="PPO5" s="80"/>
      <c r="PPP5" s="80"/>
      <c r="PPQ5" s="80"/>
      <c r="PPR5" s="80"/>
      <c r="PPS5" s="80"/>
      <c r="PPT5" s="80"/>
      <c r="PPU5" s="80"/>
      <c r="PPV5" s="80"/>
      <c r="PPW5" s="80"/>
      <c r="PPX5" s="80"/>
      <c r="PPY5" s="80"/>
      <c r="PPZ5" s="80"/>
      <c r="PQA5" s="80"/>
      <c r="PQB5" s="80"/>
      <c r="PQC5" s="80"/>
      <c r="PQD5" s="80"/>
      <c r="PQE5" s="80"/>
      <c r="PQF5" s="80"/>
      <c r="PQG5" s="80"/>
      <c r="PQH5" s="80"/>
      <c r="PQI5" s="80"/>
      <c r="PQJ5" s="80"/>
      <c r="PQK5" s="80"/>
      <c r="PQL5" s="80"/>
      <c r="PQM5" s="80"/>
      <c r="PQN5" s="80"/>
      <c r="PQO5" s="80"/>
      <c r="PQP5" s="80"/>
      <c r="PQQ5" s="80"/>
      <c r="PQR5" s="80"/>
      <c r="PQS5" s="80"/>
      <c r="PQT5" s="80"/>
      <c r="PQU5" s="80"/>
      <c r="PQV5" s="80"/>
      <c r="PQW5" s="80"/>
      <c r="PQX5" s="80"/>
      <c r="PQY5" s="80"/>
      <c r="PQZ5" s="80"/>
      <c r="PRA5" s="80"/>
      <c r="PRB5" s="80"/>
      <c r="PRC5" s="80"/>
      <c r="PRD5" s="80"/>
      <c r="PRE5" s="80"/>
      <c r="PRF5" s="80"/>
      <c r="PRG5" s="80"/>
      <c r="PRH5" s="80"/>
      <c r="PRI5" s="80"/>
      <c r="PRJ5" s="80"/>
      <c r="PRK5" s="80"/>
      <c r="PRL5" s="80"/>
      <c r="PRM5" s="80"/>
      <c r="PRN5" s="80"/>
      <c r="PRO5" s="80"/>
      <c r="PRP5" s="80"/>
      <c r="PRQ5" s="80"/>
      <c r="PRR5" s="80"/>
      <c r="PRS5" s="80"/>
      <c r="PRT5" s="80"/>
      <c r="PRU5" s="80"/>
      <c r="PRV5" s="80"/>
      <c r="PRW5" s="80"/>
      <c r="PRX5" s="80"/>
      <c r="PRY5" s="80"/>
      <c r="PRZ5" s="80"/>
      <c r="PSA5" s="80"/>
      <c r="PSB5" s="80"/>
      <c r="PSC5" s="80"/>
      <c r="PSD5" s="80"/>
      <c r="PSE5" s="80"/>
      <c r="PSF5" s="80"/>
      <c r="PSG5" s="80"/>
      <c r="PSH5" s="80"/>
      <c r="PSI5" s="80"/>
      <c r="PSJ5" s="80"/>
      <c r="PSK5" s="80"/>
      <c r="PSL5" s="80"/>
      <c r="PSM5" s="80"/>
      <c r="PSN5" s="80"/>
      <c r="PSO5" s="80"/>
      <c r="PSP5" s="80"/>
      <c r="PSQ5" s="80"/>
      <c r="PSR5" s="80"/>
      <c r="PSS5" s="80"/>
      <c r="PST5" s="80"/>
      <c r="PSU5" s="80"/>
      <c r="PSV5" s="80"/>
      <c r="PSW5" s="80"/>
      <c r="PSX5" s="80"/>
      <c r="PSY5" s="80"/>
      <c r="PSZ5" s="80"/>
      <c r="PTA5" s="80"/>
      <c r="PTB5" s="80"/>
      <c r="PTC5" s="80"/>
      <c r="PTD5" s="80"/>
      <c r="PTE5" s="80"/>
      <c r="PTF5" s="80"/>
      <c r="PTG5" s="80"/>
      <c r="PTH5" s="80"/>
      <c r="PTI5" s="80"/>
      <c r="PTJ5" s="80"/>
      <c r="PTK5" s="80"/>
      <c r="PTL5" s="80"/>
      <c r="PTM5" s="80"/>
      <c r="PTN5" s="80"/>
      <c r="PTO5" s="80"/>
      <c r="PTP5" s="80"/>
      <c r="PTQ5" s="80"/>
      <c r="PTR5" s="80"/>
      <c r="PTS5" s="80"/>
      <c r="PTT5" s="80"/>
      <c r="PTU5" s="80"/>
      <c r="PTV5" s="80"/>
      <c r="PTW5" s="80"/>
      <c r="PTX5" s="80"/>
      <c r="PTY5" s="80"/>
      <c r="PTZ5" s="80"/>
      <c r="PUA5" s="80"/>
      <c r="PUB5" s="80"/>
      <c r="PUC5" s="80"/>
      <c r="PUD5" s="80"/>
      <c r="PUE5" s="80"/>
      <c r="PUF5" s="80"/>
      <c r="PUG5" s="80"/>
      <c r="PUH5" s="80"/>
      <c r="PUI5" s="80"/>
      <c r="PUJ5" s="80"/>
      <c r="PUK5" s="80"/>
      <c r="PUL5" s="80"/>
      <c r="PUM5" s="80"/>
      <c r="PUN5" s="80"/>
      <c r="PUO5" s="80"/>
      <c r="PUP5" s="80"/>
      <c r="PUQ5" s="80"/>
      <c r="PUR5" s="80"/>
      <c r="PUS5" s="80"/>
      <c r="PUT5" s="80"/>
      <c r="PUU5" s="80"/>
      <c r="PUV5" s="80"/>
      <c r="PUW5" s="80"/>
      <c r="PUX5" s="80"/>
      <c r="PUY5" s="80"/>
      <c r="PUZ5" s="80"/>
      <c r="PVA5" s="80"/>
      <c r="PVB5" s="80"/>
      <c r="PVC5" s="80"/>
      <c r="PVD5" s="80"/>
      <c r="PVE5" s="80"/>
      <c r="PVF5" s="80"/>
      <c r="PVG5" s="80"/>
      <c r="PVH5" s="80"/>
      <c r="PVI5" s="80"/>
      <c r="PVJ5" s="80"/>
      <c r="PVK5" s="80"/>
      <c r="PVL5" s="80"/>
      <c r="PVM5" s="80"/>
      <c r="PVN5" s="80"/>
      <c r="PVO5" s="80"/>
      <c r="PVP5" s="80"/>
      <c r="PVQ5" s="80"/>
      <c r="PVR5" s="80"/>
      <c r="PVS5" s="80"/>
      <c r="PVT5" s="80"/>
      <c r="PVU5" s="80"/>
      <c r="PVV5" s="80"/>
      <c r="PVW5" s="80"/>
      <c r="PVX5" s="80"/>
      <c r="PVY5" s="80"/>
      <c r="PVZ5" s="80"/>
      <c r="PWA5" s="80"/>
      <c r="PWB5" s="80"/>
      <c r="PWC5" s="80"/>
      <c r="PWD5" s="80"/>
      <c r="PWE5" s="80"/>
      <c r="PWF5" s="80"/>
      <c r="PWG5" s="80"/>
      <c r="PWH5" s="80"/>
      <c r="PWI5" s="80"/>
      <c r="PWJ5" s="80"/>
      <c r="PWK5" s="80"/>
      <c r="PWL5" s="80"/>
      <c r="PWM5" s="80"/>
      <c r="PWN5" s="80"/>
      <c r="PWO5" s="80"/>
      <c r="PWP5" s="80"/>
      <c r="PWQ5" s="80"/>
      <c r="PWR5" s="80"/>
      <c r="PWS5" s="80"/>
      <c r="PWT5" s="80"/>
      <c r="PWU5" s="80"/>
      <c r="PWV5" s="80"/>
      <c r="PWW5" s="80"/>
      <c r="PWX5" s="80"/>
      <c r="PWY5" s="80"/>
      <c r="PWZ5" s="80"/>
      <c r="PXA5" s="80"/>
      <c r="PXB5" s="80"/>
      <c r="PXC5" s="80"/>
      <c r="PXD5" s="80"/>
      <c r="PXE5" s="80"/>
      <c r="PXF5" s="80"/>
      <c r="PXG5" s="80"/>
      <c r="PXH5" s="80"/>
      <c r="PXI5" s="80"/>
      <c r="PXJ5" s="80"/>
      <c r="PXK5" s="80"/>
      <c r="PXL5" s="80"/>
      <c r="PXM5" s="80"/>
      <c r="PXN5" s="80"/>
      <c r="PXO5" s="80"/>
      <c r="PXP5" s="80"/>
      <c r="PXQ5" s="80"/>
      <c r="PXR5" s="80"/>
      <c r="PXS5" s="80"/>
      <c r="PXT5" s="80"/>
      <c r="PXU5" s="80"/>
      <c r="PXV5" s="80"/>
      <c r="PXW5" s="80"/>
      <c r="PXX5" s="80"/>
      <c r="PXY5" s="80"/>
      <c r="PXZ5" s="80"/>
      <c r="PYA5" s="80"/>
      <c r="PYB5" s="80"/>
      <c r="PYC5" s="80"/>
      <c r="PYD5" s="80"/>
      <c r="PYE5" s="80"/>
      <c r="PYF5" s="80"/>
      <c r="PYG5" s="80"/>
      <c r="PYH5" s="80"/>
      <c r="PYI5" s="80"/>
      <c r="PYJ5" s="80"/>
      <c r="PYK5" s="80"/>
      <c r="PYL5" s="80"/>
      <c r="PYM5" s="80"/>
      <c r="PYN5" s="80"/>
      <c r="PYO5" s="80"/>
      <c r="PYP5" s="80"/>
      <c r="PYQ5" s="80"/>
      <c r="PYR5" s="80"/>
      <c r="PYS5" s="80"/>
      <c r="PYT5" s="80"/>
      <c r="PYU5" s="80"/>
      <c r="PYV5" s="80"/>
      <c r="PYW5" s="80"/>
      <c r="PYX5" s="80"/>
      <c r="PYY5" s="80"/>
      <c r="PYZ5" s="80"/>
      <c r="PZA5" s="80"/>
      <c r="PZB5" s="80"/>
      <c r="PZC5" s="80"/>
      <c r="PZD5" s="80"/>
      <c r="PZE5" s="80"/>
      <c r="PZF5" s="80"/>
      <c r="PZG5" s="80"/>
      <c r="PZH5" s="80"/>
      <c r="PZI5" s="80"/>
      <c r="PZJ5" s="80"/>
      <c r="PZK5" s="80"/>
      <c r="PZL5" s="80"/>
      <c r="PZM5" s="80"/>
      <c r="PZN5" s="80"/>
      <c r="PZO5" s="80"/>
      <c r="PZP5" s="80"/>
      <c r="PZQ5" s="80"/>
      <c r="PZR5" s="80"/>
      <c r="PZS5" s="80"/>
      <c r="PZT5" s="80"/>
      <c r="PZU5" s="80"/>
      <c r="PZV5" s="80"/>
      <c r="PZW5" s="80"/>
      <c r="PZX5" s="80"/>
      <c r="PZY5" s="80"/>
      <c r="PZZ5" s="80"/>
      <c r="QAA5" s="80"/>
      <c r="QAB5" s="80"/>
      <c r="QAC5" s="80"/>
      <c r="QAD5" s="80"/>
      <c r="QAE5" s="80"/>
      <c r="QAF5" s="80"/>
      <c r="QAG5" s="80"/>
      <c r="QAH5" s="80"/>
      <c r="QAI5" s="80"/>
      <c r="QAJ5" s="80"/>
      <c r="QAK5" s="80"/>
      <c r="QAL5" s="80"/>
      <c r="QAM5" s="80"/>
      <c r="QAN5" s="80"/>
      <c r="QAO5" s="80"/>
      <c r="QAP5" s="80"/>
      <c r="QAQ5" s="80"/>
      <c r="QAR5" s="80"/>
      <c r="QAS5" s="80"/>
      <c r="QAT5" s="80"/>
      <c r="QAU5" s="80"/>
      <c r="QAV5" s="80"/>
      <c r="QAW5" s="80"/>
      <c r="QAX5" s="80"/>
      <c r="QAY5" s="80"/>
      <c r="QAZ5" s="80"/>
      <c r="QBA5" s="80"/>
      <c r="QBB5" s="80"/>
      <c r="QBC5" s="80"/>
      <c r="QBD5" s="80"/>
      <c r="QBE5" s="80"/>
      <c r="QBF5" s="80"/>
      <c r="QBG5" s="80"/>
      <c r="QBH5" s="80"/>
      <c r="QBI5" s="80"/>
      <c r="QBJ5" s="80"/>
      <c r="QBK5" s="80"/>
      <c r="QBL5" s="80"/>
      <c r="QBM5" s="80"/>
      <c r="QBN5" s="80"/>
      <c r="QBO5" s="80"/>
      <c r="QBP5" s="80"/>
      <c r="QBQ5" s="80"/>
      <c r="QBR5" s="80"/>
      <c r="QBS5" s="80"/>
      <c r="QBT5" s="80"/>
      <c r="QBU5" s="80"/>
      <c r="QBV5" s="80"/>
      <c r="QBW5" s="80"/>
      <c r="QBX5" s="80"/>
      <c r="QBY5" s="80"/>
      <c r="QBZ5" s="80"/>
      <c r="QCA5" s="80"/>
      <c r="QCB5" s="80"/>
      <c r="QCC5" s="80"/>
      <c r="QCD5" s="80"/>
      <c r="QCE5" s="80"/>
      <c r="QCF5" s="80"/>
      <c r="QCG5" s="80"/>
      <c r="QCH5" s="80"/>
      <c r="QCI5" s="80"/>
      <c r="QCJ5" s="80"/>
      <c r="QCK5" s="80"/>
      <c r="QCL5" s="80"/>
      <c r="QCM5" s="80"/>
      <c r="QCN5" s="80"/>
      <c r="QCO5" s="80"/>
      <c r="QCP5" s="80"/>
      <c r="QCQ5" s="80"/>
      <c r="QCR5" s="80"/>
      <c r="QCS5" s="80"/>
      <c r="QCT5" s="80"/>
      <c r="QCU5" s="80"/>
      <c r="QCV5" s="80"/>
      <c r="QCW5" s="80"/>
      <c r="QCX5" s="80"/>
      <c r="QCY5" s="80"/>
      <c r="QCZ5" s="80"/>
      <c r="QDA5" s="80"/>
      <c r="QDB5" s="80"/>
      <c r="QDC5" s="80"/>
      <c r="QDD5" s="80"/>
      <c r="QDE5" s="80"/>
      <c r="QDF5" s="80"/>
      <c r="QDG5" s="80"/>
      <c r="QDH5" s="80"/>
      <c r="QDI5" s="80"/>
      <c r="QDJ5" s="80"/>
      <c r="QDK5" s="80"/>
      <c r="QDL5" s="80"/>
      <c r="QDM5" s="80"/>
      <c r="QDN5" s="80"/>
      <c r="QDO5" s="80"/>
      <c r="QDP5" s="80"/>
      <c r="QDQ5" s="80"/>
      <c r="QDR5" s="80"/>
      <c r="QDS5" s="80"/>
      <c r="QDT5" s="80"/>
      <c r="QDU5" s="80"/>
      <c r="QDV5" s="80"/>
      <c r="QDW5" s="80"/>
      <c r="QDX5" s="80"/>
      <c r="QDY5" s="80"/>
      <c r="QDZ5" s="80"/>
      <c r="QEA5" s="80"/>
      <c r="QEB5" s="80"/>
      <c r="QEC5" s="80"/>
      <c r="QED5" s="80"/>
      <c r="QEE5" s="80"/>
      <c r="QEF5" s="80"/>
      <c r="QEG5" s="80"/>
      <c r="QEH5" s="80"/>
      <c r="QEI5" s="80"/>
      <c r="QEJ5" s="80"/>
      <c r="QEK5" s="80"/>
      <c r="QEL5" s="80"/>
      <c r="QEM5" s="80"/>
      <c r="QEN5" s="80"/>
      <c r="QEO5" s="80"/>
      <c r="QEP5" s="80"/>
      <c r="QEQ5" s="80"/>
      <c r="QER5" s="80"/>
      <c r="QES5" s="80"/>
      <c r="QET5" s="80"/>
      <c r="QEU5" s="80"/>
      <c r="QEV5" s="80"/>
      <c r="QEW5" s="80"/>
      <c r="QEX5" s="80"/>
      <c r="QEY5" s="80"/>
      <c r="QEZ5" s="80"/>
      <c r="QFA5" s="80"/>
      <c r="QFB5" s="80"/>
      <c r="QFC5" s="80"/>
      <c r="QFD5" s="80"/>
      <c r="QFE5" s="80"/>
      <c r="QFF5" s="80"/>
      <c r="QFG5" s="80"/>
      <c r="QFH5" s="80"/>
      <c r="QFI5" s="80"/>
      <c r="QFJ5" s="80"/>
      <c r="QFK5" s="80"/>
      <c r="QFL5" s="80"/>
      <c r="QFM5" s="80"/>
      <c r="QFN5" s="80"/>
      <c r="QFO5" s="80"/>
      <c r="QFP5" s="80"/>
      <c r="QFQ5" s="80"/>
      <c r="QFR5" s="80"/>
      <c r="QFS5" s="80"/>
      <c r="QFT5" s="80"/>
      <c r="QFU5" s="80"/>
      <c r="QFV5" s="80"/>
      <c r="QFW5" s="80"/>
      <c r="QFX5" s="80"/>
      <c r="QFY5" s="80"/>
      <c r="QFZ5" s="80"/>
      <c r="QGA5" s="80"/>
      <c r="QGB5" s="80"/>
      <c r="QGC5" s="80"/>
      <c r="QGD5" s="80"/>
      <c r="QGE5" s="80"/>
      <c r="QGF5" s="80"/>
      <c r="QGG5" s="80"/>
      <c r="QGH5" s="80"/>
      <c r="QGI5" s="80"/>
      <c r="QGJ5" s="80"/>
      <c r="QGK5" s="80"/>
      <c r="QGL5" s="80"/>
      <c r="QGM5" s="80"/>
      <c r="QGN5" s="80"/>
      <c r="QGO5" s="80"/>
      <c r="QGP5" s="80"/>
      <c r="QGQ5" s="80"/>
      <c r="QGR5" s="80"/>
      <c r="QGS5" s="80"/>
      <c r="QGT5" s="80"/>
      <c r="QGU5" s="80"/>
      <c r="QGV5" s="80"/>
      <c r="QGW5" s="80"/>
      <c r="QGX5" s="80"/>
      <c r="QGY5" s="80"/>
      <c r="QGZ5" s="80"/>
      <c r="QHA5" s="80"/>
      <c r="QHB5" s="80"/>
      <c r="QHC5" s="80"/>
      <c r="QHD5" s="80"/>
      <c r="QHE5" s="80"/>
      <c r="QHF5" s="80"/>
      <c r="QHG5" s="80"/>
      <c r="QHH5" s="80"/>
      <c r="QHI5" s="80"/>
      <c r="QHJ5" s="80"/>
      <c r="QHK5" s="80"/>
      <c r="QHL5" s="80"/>
      <c r="QHM5" s="80"/>
      <c r="QHN5" s="80"/>
      <c r="QHO5" s="80"/>
      <c r="QHP5" s="80"/>
      <c r="QHQ5" s="80"/>
      <c r="QHR5" s="80"/>
      <c r="QHS5" s="80"/>
      <c r="QHT5" s="80"/>
      <c r="QHU5" s="80"/>
      <c r="QHV5" s="80"/>
      <c r="QHW5" s="80"/>
      <c r="QHX5" s="80"/>
      <c r="QHY5" s="80"/>
      <c r="QHZ5" s="80"/>
      <c r="QIA5" s="80"/>
      <c r="QIB5" s="80"/>
      <c r="QIC5" s="80"/>
      <c r="QID5" s="80"/>
      <c r="QIE5" s="80"/>
      <c r="QIF5" s="80"/>
      <c r="QIG5" s="80"/>
      <c r="QIH5" s="80"/>
      <c r="QII5" s="80"/>
      <c r="QIJ5" s="80"/>
      <c r="QIK5" s="80"/>
      <c r="QIL5" s="80"/>
      <c r="QIM5" s="80"/>
      <c r="QIN5" s="80"/>
      <c r="QIO5" s="80"/>
      <c r="QIP5" s="80"/>
      <c r="QIQ5" s="80"/>
      <c r="QIR5" s="80"/>
      <c r="QIS5" s="80"/>
      <c r="QIT5" s="80"/>
      <c r="QIU5" s="80"/>
      <c r="QIV5" s="80"/>
      <c r="QIW5" s="80"/>
      <c r="QIX5" s="80"/>
      <c r="QIY5" s="80"/>
      <c r="QIZ5" s="80"/>
      <c r="QJA5" s="80"/>
      <c r="QJB5" s="80"/>
      <c r="QJC5" s="80"/>
      <c r="QJD5" s="80"/>
      <c r="QJE5" s="80"/>
      <c r="QJF5" s="80"/>
      <c r="QJG5" s="80"/>
      <c r="QJH5" s="80"/>
      <c r="QJI5" s="80"/>
      <c r="QJJ5" s="80"/>
      <c r="QJK5" s="80"/>
      <c r="QJL5" s="80"/>
      <c r="QJM5" s="80"/>
      <c r="QJN5" s="80"/>
      <c r="QJO5" s="80"/>
      <c r="QJP5" s="80"/>
      <c r="QJQ5" s="80"/>
      <c r="QJR5" s="80"/>
      <c r="QJS5" s="80"/>
      <c r="QJT5" s="80"/>
      <c r="QJU5" s="80"/>
      <c r="QJV5" s="80"/>
      <c r="QJW5" s="80"/>
      <c r="QJX5" s="80"/>
      <c r="QJY5" s="80"/>
      <c r="QJZ5" s="80"/>
      <c r="QKA5" s="80"/>
      <c r="QKB5" s="80"/>
      <c r="QKC5" s="80"/>
      <c r="QKD5" s="80"/>
      <c r="QKE5" s="80"/>
      <c r="QKF5" s="80"/>
      <c r="QKG5" s="80"/>
      <c r="QKH5" s="80"/>
      <c r="QKI5" s="80"/>
      <c r="QKJ5" s="80"/>
      <c r="QKK5" s="80"/>
      <c r="QKL5" s="80"/>
      <c r="QKM5" s="80"/>
      <c r="QKN5" s="80"/>
      <c r="QKO5" s="80"/>
      <c r="QKP5" s="80"/>
      <c r="QKQ5" s="80"/>
      <c r="QKR5" s="80"/>
      <c r="QKS5" s="80"/>
      <c r="QKT5" s="80"/>
      <c r="QKU5" s="80"/>
      <c r="QKV5" s="80"/>
      <c r="QKW5" s="80"/>
      <c r="QKX5" s="80"/>
      <c r="QKY5" s="80"/>
      <c r="QKZ5" s="80"/>
      <c r="QLA5" s="80"/>
      <c r="QLB5" s="80"/>
      <c r="QLC5" s="80"/>
      <c r="QLD5" s="80"/>
      <c r="QLE5" s="80"/>
      <c r="QLF5" s="80"/>
      <c r="QLG5" s="80"/>
      <c r="QLH5" s="80"/>
      <c r="QLI5" s="80"/>
      <c r="QLJ5" s="80"/>
      <c r="QLK5" s="80"/>
      <c r="QLL5" s="80"/>
      <c r="QLM5" s="80"/>
      <c r="QLN5" s="80"/>
      <c r="QLO5" s="80"/>
      <c r="QLP5" s="80"/>
      <c r="QLQ5" s="80"/>
      <c r="QLR5" s="80"/>
      <c r="QLS5" s="80"/>
      <c r="QLT5" s="80"/>
      <c r="QLU5" s="80"/>
      <c r="QLV5" s="80"/>
      <c r="QLW5" s="80"/>
      <c r="QLX5" s="80"/>
      <c r="QLY5" s="80"/>
      <c r="QLZ5" s="80"/>
      <c r="QMA5" s="80"/>
      <c r="QMB5" s="80"/>
      <c r="QMC5" s="80"/>
      <c r="QMD5" s="80"/>
      <c r="QME5" s="80"/>
      <c r="QMF5" s="80"/>
      <c r="QMG5" s="80"/>
      <c r="QMH5" s="80"/>
      <c r="QMI5" s="80"/>
      <c r="QMJ5" s="80"/>
      <c r="QMK5" s="80"/>
      <c r="QML5" s="80"/>
      <c r="QMM5" s="80"/>
      <c r="QMN5" s="80"/>
      <c r="QMO5" s="80"/>
      <c r="QMP5" s="80"/>
      <c r="QMQ5" s="80"/>
      <c r="QMR5" s="80"/>
      <c r="QMS5" s="80"/>
      <c r="QMT5" s="80"/>
      <c r="QMU5" s="80"/>
      <c r="QMV5" s="80"/>
      <c r="QMW5" s="80"/>
      <c r="QMX5" s="80"/>
      <c r="QMY5" s="80"/>
      <c r="QMZ5" s="80"/>
      <c r="QNA5" s="80"/>
      <c r="QNB5" s="80"/>
      <c r="QNC5" s="80"/>
      <c r="QND5" s="80"/>
      <c r="QNE5" s="80"/>
      <c r="QNF5" s="80"/>
      <c r="QNG5" s="80"/>
      <c r="QNH5" s="80"/>
      <c r="QNI5" s="80"/>
      <c r="QNJ5" s="80"/>
      <c r="QNK5" s="80"/>
      <c r="QNL5" s="80"/>
      <c r="QNM5" s="80"/>
      <c r="QNN5" s="80"/>
      <c r="QNO5" s="80"/>
      <c r="QNP5" s="80"/>
      <c r="QNQ5" s="80"/>
      <c r="QNR5" s="80"/>
      <c r="QNS5" s="80"/>
      <c r="QNT5" s="80"/>
      <c r="QNU5" s="80"/>
      <c r="QNV5" s="80"/>
      <c r="QNW5" s="80"/>
      <c r="QNX5" s="80"/>
      <c r="QNY5" s="80"/>
      <c r="QNZ5" s="80"/>
      <c r="QOA5" s="80"/>
      <c r="QOB5" s="80"/>
      <c r="QOC5" s="80"/>
      <c r="QOD5" s="80"/>
      <c r="QOE5" s="80"/>
      <c r="QOF5" s="80"/>
      <c r="QOG5" s="80"/>
      <c r="QOH5" s="80"/>
      <c r="QOI5" s="80"/>
      <c r="QOJ5" s="80"/>
      <c r="QOK5" s="80"/>
      <c r="QOL5" s="80"/>
      <c r="QOM5" s="80"/>
      <c r="QON5" s="80"/>
      <c r="QOO5" s="80"/>
      <c r="QOP5" s="80"/>
      <c r="QOQ5" s="80"/>
      <c r="QOR5" s="80"/>
      <c r="QOS5" s="80"/>
      <c r="QOT5" s="80"/>
      <c r="QOU5" s="80"/>
      <c r="QOV5" s="80"/>
      <c r="QOW5" s="80"/>
      <c r="QOX5" s="80"/>
      <c r="QOY5" s="80"/>
      <c r="QOZ5" s="80"/>
      <c r="QPA5" s="80"/>
      <c r="QPB5" s="80"/>
      <c r="QPC5" s="80"/>
      <c r="QPD5" s="80"/>
      <c r="QPE5" s="80"/>
      <c r="QPF5" s="80"/>
      <c r="QPG5" s="80"/>
      <c r="QPH5" s="80"/>
      <c r="QPI5" s="80"/>
      <c r="QPJ5" s="80"/>
      <c r="QPK5" s="80"/>
      <c r="QPL5" s="80"/>
      <c r="QPM5" s="80"/>
      <c r="QPN5" s="80"/>
      <c r="QPO5" s="80"/>
      <c r="QPP5" s="80"/>
      <c r="QPQ5" s="80"/>
      <c r="QPR5" s="80"/>
      <c r="QPS5" s="80"/>
      <c r="QPT5" s="80"/>
      <c r="QPU5" s="80"/>
      <c r="QPV5" s="80"/>
      <c r="QPW5" s="80"/>
      <c r="QPX5" s="80"/>
      <c r="QPY5" s="80"/>
      <c r="QPZ5" s="80"/>
      <c r="QQA5" s="80"/>
      <c r="QQB5" s="80"/>
      <c r="QQC5" s="80"/>
      <c r="QQD5" s="80"/>
      <c r="QQE5" s="80"/>
      <c r="QQF5" s="80"/>
      <c r="QQG5" s="80"/>
      <c r="QQH5" s="80"/>
      <c r="QQI5" s="80"/>
      <c r="QQJ5" s="80"/>
      <c r="QQK5" s="80"/>
      <c r="QQL5" s="80"/>
      <c r="QQM5" s="80"/>
      <c r="QQN5" s="80"/>
      <c r="QQO5" s="80"/>
      <c r="QQP5" s="80"/>
      <c r="QQQ5" s="80"/>
      <c r="QQR5" s="80"/>
      <c r="QQS5" s="80"/>
      <c r="QQT5" s="80"/>
      <c r="QQU5" s="80"/>
      <c r="QQV5" s="80"/>
      <c r="QQW5" s="80"/>
      <c r="QQX5" s="80"/>
      <c r="QQY5" s="80"/>
      <c r="QQZ5" s="80"/>
      <c r="QRA5" s="80"/>
      <c r="QRB5" s="80"/>
      <c r="QRC5" s="80"/>
      <c r="QRD5" s="80"/>
      <c r="QRE5" s="80"/>
      <c r="QRF5" s="80"/>
      <c r="QRG5" s="80"/>
      <c r="QRH5" s="80"/>
      <c r="QRI5" s="80"/>
      <c r="QRJ5" s="80"/>
      <c r="QRK5" s="80"/>
      <c r="QRL5" s="80"/>
      <c r="QRM5" s="80"/>
      <c r="QRN5" s="80"/>
      <c r="QRO5" s="80"/>
      <c r="QRP5" s="80"/>
      <c r="QRQ5" s="80"/>
      <c r="QRR5" s="80"/>
      <c r="QRS5" s="80"/>
      <c r="QRT5" s="80"/>
      <c r="QRU5" s="80"/>
      <c r="QRV5" s="80"/>
      <c r="QRW5" s="80"/>
      <c r="QRX5" s="80"/>
      <c r="QRY5" s="80"/>
      <c r="QRZ5" s="80"/>
      <c r="QSA5" s="80"/>
      <c r="QSB5" s="80"/>
      <c r="QSC5" s="80"/>
      <c r="QSD5" s="80"/>
      <c r="QSE5" s="80"/>
      <c r="QSF5" s="80"/>
      <c r="QSG5" s="80"/>
      <c r="QSH5" s="80"/>
      <c r="QSI5" s="80"/>
      <c r="QSJ5" s="80"/>
      <c r="QSK5" s="80"/>
      <c r="QSL5" s="80"/>
      <c r="QSM5" s="80"/>
      <c r="QSN5" s="80"/>
      <c r="QSO5" s="80"/>
      <c r="QSP5" s="80"/>
      <c r="QSQ5" s="80"/>
      <c r="QSR5" s="80"/>
      <c r="QSS5" s="80"/>
      <c r="QST5" s="80"/>
      <c r="QSU5" s="80"/>
      <c r="QSV5" s="80"/>
      <c r="QSW5" s="80"/>
      <c r="QSX5" s="80"/>
      <c r="QSY5" s="80"/>
      <c r="QSZ5" s="80"/>
      <c r="QTA5" s="80"/>
      <c r="QTB5" s="80"/>
      <c r="QTC5" s="80"/>
      <c r="QTD5" s="80"/>
      <c r="QTE5" s="80"/>
      <c r="QTF5" s="80"/>
      <c r="QTG5" s="80"/>
      <c r="QTH5" s="80"/>
      <c r="QTI5" s="80"/>
      <c r="QTJ5" s="80"/>
      <c r="QTK5" s="80"/>
      <c r="QTL5" s="80"/>
      <c r="QTM5" s="80"/>
      <c r="QTN5" s="80"/>
      <c r="QTO5" s="80"/>
      <c r="QTP5" s="80"/>
      <c r="QTQ5" s="80"/>
      <c r="QTR5" s="80"/>
      <c r="QTS5" s="80"/>
      <c r="QTT5" s="80"/>
      <c r="QTU5" s="80"/>
      <c r="QTV5" s="80"/>
      <c r="QTW5" s="80"/>
      <c r="QTX5" s="80"/>
      <c r="QTY5" s="80"/>
      <c r="QTZ5" s="80"/>
      <c r="QUA5" s="80"/>
      <c r="QUB5" s="80"/>
      <c r="QUC5" s="80"/>
      <c r="QUD5" s="80"/>
      <c r="QUE5" s="80"/>
      <c r="QUF5" s="80"/>
      <c r="QUG5" s="80"/>
      <c r="QUH5" s="80"/>
      <c r="QUI5" s="80"/>
      <c r="QUJ5" s="80"/>
      <c r="QUK5" s="80"/>
      <c r="QUL5" s="80"/>
      <c r="QUM5" s="80"/>
      <c r="QUN5" s="80"/>
      <c r="QUO5" s="80"/>
      <c r="QUP5" s="80"/>
      <c r="QUQ5" s="80"/>
      <c r="QUR5" s="80"/>
      <c r="QUS5" s="80"/>
      <c r="QUT5" s="80"/>
      <c r="QUU5" s="80"/>
      <c r="QUV5" s="80"/>
      <c r="QUW5" s="80"/>
      <c r="QUX5" s="80"/>
      <c r="QUY5" s="80"/>
      <c r="QUZ5" s="80"/>
      <c r="QVA5" s="80"/>
      <c r="QVB5" s="80"/>
      <c r="QVC5" s="80"/>
      <c r="QVD5" s="80"/>
      <c r="QVE5" s="80"/>
      <c r="QVF5" s="80"/>
      <c r="QVG5" s="80"/>
      <c r="QVH5" s="80"/>
      <c r="QVI5" s="80"/>
      <c r="QVJ5" s="80"/>
      <c r="QVK5" s="80"/>
      <c r="QVL5" s="80"/>
      <c r="QVM5" s="80"/>
      <c r="QVN5" s="80"/>
      <c r="QVO5" s="80"/>
      <c r="QVP5" s="80"/>
      <c r="QVQ5" s="80"/>
      <c r="QVR5" s="80"/>
      <c r="QVS5" s="80"/>
      <c r="QVT5" s="80"/>
      <c r="QVU5" s="80"/>
      <c r="QVV5" s="80"/>
      <c r="QVW5" s="80"/>
      <c r="QVX5" s="80"/>
      <c r="QVY5" s="80"/>
      <c r="QVZ5" s="80"/>
      <c r="QWA5" s="80"/>
      <c r="QWB5" s="80"/>
      <c r="QWC5" s="80"/>
      <c r="QWD5" s="80"/>
      <c r="QWE5" s="80"/>
      <c r="QWF5" s="80"/>
      <c r="QWG5" s="80"/>
      <c r="QWH5" s="80"/>
      <c r="QWI5" s="80"/>
      <c r="QWJ5" s="80"/>
      <c r="QWK5" s="80"/>
      <c r="QWL5" s="80"/>
      <c r="QWM5" s="80"/>
      <c r="QWN5" s="80"/>
      <c r="QWO5" s="80"/>
      <c r="QWP5" s="80"/>
      <c r="QWQ5" s="80"/>
      <c r="QWR5" s="80"/>
      <c r="QWS5" s="80"/>
      <c r="QWT5" s="80"/>
      <c r="QWU5" s="80"/>
      <c r="QWV5" s="80"/>
      <c r="QWW5" s="80"/>
      <c r="QWX5" s="80"/>
      <c r="QWY5" s="80"/>
      <c r="QWZ5" s="80"/>
      <c r="QXA5" s="80"/>
      <c r="QXB5" s="80"/>
      <c r="QXC5" s="80"/>
      <c r="QXD5" s="80"/>
      <c r="QXE5" s="80"/>
      <c r="QXF5" s="80"/>
      <c r="QXG5" s="80"/>
      <c r="QXH5" s="80"/>
      <c r="QXI5" s="80"/>
      <c r="QXJ5" s="80"/>
      <c r="QXK5" s="80"/>
      <c r="QXL5" s="80"/>
      <c r="QXM5" s="80"/>
      <c r="QXN5" s="80"/>
      <c r="QXO5" s="80"/>
      <c r="QXP5" s="80"/>
      <c r="QXQ5" s="80"/>
      <c r="QXR5" s="80"/>
      <c r="QXS5" s="80"/>
      <c r="QXT5" s="80"/>
      <c r="QXU5" s="80"/>
      <c r="QXV5" s="80"/>
      <c r="QXW5" s="80"/>
      <c r="QXX5" s="80"/>
      <c r="QXY5" s="80"/>
      <c r="QXZ5" s="80"/>
      <c r="QYA5" s="80"/>
      <c r="QYB5" s="80"/>
      <c r="QYC5" s="80"/>
      <c r="QYD5" s="80"/>
      <c r="QYE5" s="80"/>
      <c r="QYF5" s="80"/>
      <c r="QYG5" s="80"/>
      <c r="QYH5" s="80"/>
      <c r="QYI5" s="80"/>
      <c r="QYJ5" s="80"/>
      <c r="QYK5" s="80"/>
      <c r="QYL5" s="80"/>
      <c r="QYM5" s="80"/>
      <c r="QYN5" s="80"/>
      <c r="QYO5" s="80"/>
      <c r="QYP5" s="80"/>
      <c r="QYQ5" s="80"/>
      <c r="QYR5" s="80"/>
      <c r="QYS5" s="80"/>
      <c r="QYT5" s="80"/>
      <c r="QYU5" s="80"/>
      <c r="QYV5" s="80"/>
      <c r="QYW5" s="80"/>
      <c r="QYX5" s="80"/>
      <c r="QYY5" s="80"/>
      <c r="QYZ5" s="80"/>
      <c r="QZA5" s="80"/>
      <c r="QZB5" s="80"/>
      <c r="QZC5" s="80"/>
      <c r="QZD5" s="80"/>
      <c r="QZE5" s="80"/>
      <c r="QZF5" s="80"/>
      <c r="QZG5" s="80"/>
      <c r="QZH5" s="80"/>
      <c r="QZI5" s="80"/>
      <c r="QZJ5" s="80"/>
      <c r="QZK5" s="80"/>
      <c r="QZL5" s="80"/>
      <c r="QZM5" s="80"/>
      <c r="QZN5" s="80"/>
      <c r="QZO5" s="80"/>
      <c r="QZP5" s="80"/>
      <c r="QZQ5" s="80"/>
      <c r="QZR5" s="80"/>
      <c r="QZS5" s="80"/>
      <c r="QZT5" s="80"/>
      <c r="QZU5" s="80"/>
      <c r="QZV5" s="80"/>
      <c r="QZW5" s="80"/>
      <c r="QZX5" s="80"/>
      <c r="QZY5" s="80"/>
      <c r="QZZ5" s="80"/>
      <c r="RAA5" s="80"/>
      <c r="RAB5" s="80"/>
      <c r="RAC5" s="80"/>
      <c r="RAD5" s="80"/>
      <c r="RAE5" s="80"/>
      <c r="RAF5" s="80"/>
      <c r="RAG5" s="80"/>
      <c r="RAH5" s="80"/>
      <c r="RAI5" s="80"/>
      <c r="RAJ5" s="80"/>
      <c r="RAK5" s="80"/>
      <c r="RAL5" s="80"/>
      <c r="RAM5" s="80"/>
      <c r="RAN5" s="80"/>
      <c r="RAO5" s="80"/>
      <c r="RAP5" s="80"/>
      <c r="RAQ5" s="80"/>
      <c r="RAR5" s="80"/>
      <c r="RAS5" s="80"/>
      <c r="RAT5" s="80"/>
      <c r="RAU5" s="80"/>
      <c r="RAV5" s="80"/>
      <c r="RAW5" s="80"/>
      <c r="RAX5" s="80"/>
      <c r="RAY5" s="80"/>
      <c r="RAZ5" s="80"/>
      <c r="RBA5" s="80"/>
      <c r="RBB5" s="80"/>
      <c r="RBC5" s="80"/>
      <c r="RBD5" s="80"/>
      <c r="RBE5" s="80"/>
      <c r="RBF5" s="80"/>
      <c r="RBG5" s="80"/>
      <c r="RBH5" s="80"/>
      <c r="RBI5" s="80"/>
      <c r="RBJ5" s="80"/>
      <c r="RBK5" s="80"/>
      <c r="RBL5" s="80"/>
      <c r="RBM5" s="80"/>
      <c r="RBN5" s="80"/>
      <c r="RBO5" s="80"/>
      <c r="RBP5" s="80"/>
      <c r="RBQ5" s="80"/>
      <c r="RBR5" s="80"/>
      <c r="RBS5" s="80"/>
      <c r="RBT5" s="80"/>
      <c r="RBU5" s="80"/>
      <c r="RBV5" s="80"/>
      <c r="RBW5" s="80"/>
      <c r="RBX5" s="80"/>
      <c r="RBY5" s="80"/>
      <c r="RBZ5" s="80"/>
      <c r="RCA5" s="80"/>
      <c r="RCB5" s="80"/>
      <c r="RCC5" s="80"/>
      <c r="RCD5" s="80"/>
      <c r="RCE5" s="80"/>
      <c r="RCF5" s="80"/>
      <c r="RCG5" s="80"/>
      <c r="RCH5" s="80"/>
      <c r="RCI5" s="80"/>
      <c r="RCJ5" s="80"/>
      <c r="RCK5" s="80"/>
      <c r="RCL5" s="80"/>
      <c r="RCM5" s="80"/>
      <c r="RCN5" s="80"/>
      <c r="RCO5" s="80"/>
      <c r="RCP5" s="80"/>
      <c r="RCQ5" s="80"/>
      <c r="RCR5" s="80"/>
      <c r="RCS5" s="80"/>
      <c r="RCT5" s="80"/>
      <c r="RCU5" s="80"/>
      <c r="RCV5" s="80"/>
      <c r="RCW5" s="80"/>
      <c r="RCX5" s="80"/>
      <c r="RCY5" s="80"/>
      <c r="RCZ5" s="80"/>
      <c r="RDA5" s="80"/>
      <c r="RDB5" s="80"/>
      <c r="RDC5" s="80"/>
      <c r="RDD5" s="80"/>
      <c r="RDE5" s="80"/>
      <c r="RDF5" s="80"/>
      <c r="RDG5" s="80"/>
      <c r="RDH5" s="80"/>
      <c r="RDI5" s="80"/>
      <c r="RDJ5" s="80"/>
      <c r="RDK5" s="80"/>
      <c r="RDL5" s="80"/>
      <c r="RDM5" s="80"/>
      <c r="RDN5" s="80"/>
      <c r="RDO5" s="80"/>
      <c r="RDP5" s="80"/>
      <c r="RDQ5" s="80"/>
      <c r="RDR5" s="80"/>
      <c r="RDS5" s="80"/>
      <c r="RDT5" s="80"/>
      <c r="RDU5" s="80"/>
      <c r="RDV5" s="80"/>
      <c r="RDW5" s="80"/>
      <c r="RDX5" s="80"/>
      <c r="RDY5" s="80"/>
      <c r="RDZ5" s="80"/>
      <c r="REA5" s="80"/>
      <c r="REB5" s="80"/>
      <c r="REC5" s="80"/>
      <c r="RED5" s="80"/>
      <c r="REE5" s="80"/>
      <c r="REF5" s="80"/>
      <c r="REG5" s="80"/>
      <c r="REH5" s="80"/>
      <c r="REI5" s="80"/>
      <c r="REJ5" s="80"/>
      <c r="REK5" s="80"/>
      <c r="REL5" s="80"/>
      <c r="REM5" s="80"/>
      <c r="REN5" s="80"/>
      <c r="REO5" s="80"/>
      <c r="REP5" s="80"/>
      <c r="REQ5" s="80"/>
      <c r="RER5" s="80"/>
      <c r="RES5" s="80"/>
      <c r="RET5" s="80"/>
      <c r="REU5" s="80"/>
      <c r="REV5" s="80"/>
      <c r="REW5" s="80"/>
      <c r="REX5" s="80"/>
      <c r="REY5" s="80"/>
      <c r="REZ5" s="80"/>
      <c r="RFA5" s="80"/>
      <c r="RFB5" s="80"/>
      <c r="RFC5" s="80"/>
      <c r="RFD5" s="80"/>
      <c r="RFE5" s="80"/>
      <c r="RFF5" s="80"/>
      <c r="RFG5" s="80"/>
      <c r="RFH5" s="80"/>
      <c r="RFI5" s="80"/>
      <c r="RFJ5" s="80"/>
      <c r="RFK5" s="80"/>
      <c r="RFL5" s="80"/>
      <c r="RFM5" s="80"/>
      <c r="RFN5" s="80"/>
      <c r="RFO5" s="80"/>
      <c r="RFP5" s="80"/>
      <c r="RFQ5" s="80"/>
      <c r="RFR5" s="80"/>
      <c r="RFS5" s="80"/>
      <c r="RFT5" s="80"/>
      <c r="RFU5" s="80"/>
      <c r="RFV5" s="80"/>
      <c r="RFW5" s="80"/>
      <c r="RFX5" s="80"/>
      <c r="RFY5" s="80"/>
      <c r="RFZ5" s="80"/>
      <c r="RGA5" s="80"/>
      <c r="RGB5" s="80"/>
      <c r="RGC5" s="80"/>
      <c r="RGD5" s="80"/>
      <c r="RGE5" s="80"/>
      <c r="RGF5" s="80"/>
      <c r="RGG5" s="80"/>
      <c r="RGH5" s="80"/>
      <c r="RGI5" s="80"/>
      <c r="RGJ5" s="80"/>
      <c r="RGK5" s="80"/>
      <c r="RGL5" s="80"/>
      <c r="RGM5" s="80"/>
      <c r="RGN5" s="80"/>
      <c r="RGO5" s="80"/>
      <c r="RGP5" s="80"/>
      <c r="RGQ5" s="80"/>
      <c r="RGR5" s="80"/>
      <c r="RGS5" s="80"/>
      <c r="RGT5" s="80"/>
      <c r="RGU5" s="80"/>
      <c r="RGV5" s="80"/>
      <c r="RGW5" s="80"/>
      <c r="RGX5" s="80"/>
      <c r="RGY5" s="80"/>
      <c r="RGZ5" s="80"/>
      <c r="RHA5" s="80"/>
      <c r="RHB5" s="80"/>
      <c r="RHC5" s="80"/>
      <c r="RHD5" s="80"/>
      <c r="RHE5" s="80"/>
      <c r="RHF5" s="80"/>
      <c r="RHG5" s="80"/>
      <c r="RHH5" s="80"/>
      <c r="RHI5" s="80"/>
      <c r="RHJ5" s="80"/>
      <c r="RHK5" s="80"/>
      <c r="RHL5" s="80"/>
      <c r="RHM5" s="80"/>
      <c r="RHN5" s="80"/>
      <c r="RHO5" s="80"/>
      <c r="RHP5" s="80"/>
      <c r="RHQ5" s="80"/>
      <c r="RHR5" s="80"/>
      <c r="RHS5" s="80"/>
      <c r="RHT5" s="80"/>
      <c r="RHU5" s="80"/>
      <c r="RHV5" s="80"/>
      <c r="RHW5" s="80"/>
      <c r="RHX5" s="80"/>
      <c r="RHY5" s="80"/>
      <c r="RHZ5" s="80"/>
      <c r="RIA5" s="80"/>
      <c r="RIB5" s="80"/>
      <c r="RIC5" s="80"/>
      <c r="RID5" s="80"/>
      <c r="RIE5" s="80"/>
      <c r="RIF5" s="80"/>
      <c r="RIG5" s="80"/>
      <c r="RIH5" s="80"/>
      <c r="RII5" s="80"/>
      <c r="RIJ5" s="80"/>
      <c r="RIK5" s="80"/>
      <c r="RIL5" s="80"/>
      <c r="RIM5" s="80"/>
      <c r="RIN5" s="80"/>
      <c r="RIO5" s="80"/>
      <c r="RIP5" s="80"/>
      <c r="RIQ5" s="80"/>
      <c r="RIR5" s="80"/>
      <c r="RIS5" s="80"/>
      <c r="RIT5" s="80"/>
      <c r="RIU5" s="80"/>
      <c r="RIV5" s="80"/>
      <c r="RIW5" s="80"/>
      <c r="RIX5" s="80"/>
      <c r="RIY5" s="80"/>
      <c r="RIZ5" s="80"/>
      <c r="RJA5" s="80"/>
      <c r="RJB5" s="80"/>
      <c r="RJC5" s="80"/>
      <c r="RJD5" s="80"/>
      <c r="RJE5" s="80"/>
      <c r="RJF5" s="80"/>
      <c r="RJG5" s="80"/>
      <c r="RJH5" s="80"/>
      <c r="RJI5" s="80"/>
      <c r="RJJ5" s="80"/>
      <c r="RJK5" s="80"/>
      <c r="RJL5" s="80"/>
      <c r="RJM5" s="80"/>
      <c r="RJN5" s="80"/>
      <c r="RJO5" s="80"/>
      <c r="RJP5" s="80"/>
      <c r="RJQ5" s="80"/>
      <c r="RJR5" s="80"/>
      <c r="RJS5" s="80"/>
      <c r="RJT5" s="80"/>
      <c r="RJU5" s="80"/>
      <c r="RJV5" s="80"/>
      <c r="RJW5" s="80"/>
      <c r="RJX5" s="80"/>
      <c r="RJY5" s="80"/>
      <c r="RJZ5" s="80"/>
      <c r="RKA5" s="80"/>
      <c r="RKB5" s="80"/>
      <c r="RKC5" s="80"/>
      <c r="RKD5" s="80"/>
      <c r="RKE5" s="80"/>
      <c r="RKF5" s="80"/>
      <c r="RKG5" s="80"/>
      <c r="RKH5" s="80"/>
      <c r="RKI5" s="80"/>
      <c r="RKJ5" s="80"/>
      <c r="RKK5" s="80"/>
      <c r="RKL5" s="80"/>
      <c r="RKM5" s="80"/>
      <c r="RKN5" s="80"/>
      <c r="RKO5" s="80"/>
      <c r="RKP5" s="80"/>
      <c r="RKQ5" s="80"/>
      <c r="RKR5" s="80"/>
      <c r="RKS5" s="80"/>
      <c r="RKT5" s="80"/>
      <c r="RKU5" s="80"/>
      <c r="RKV5" s="80"/>
      <c r="RKW5" s="80"/>
      <c r="RKX5" s="80"/>
      <c r="RKY5" s="80"/>
      <c r="RKZ5" s="80"/>
      <c r="RLA5" s="80"/>
      <c r="RLB5" s="80"/>
      <c r="RLC5" s="80"/>
      <c r="RLD5" s="80"/>
      <c r="RLE5" s="80"/>
      <c r="RLF5" s="80"/>
      <c r="RLG5" s="80"/>
      <c r="RLH5" s="80"/>
      <c r="RLI5" s="80"/>
      <c r="RLJ5" s="80"/>
      <c r="RLK5" s="80"/>
      <c r="RLL5" s="80"/>
      <c r="RLM5" s="80"/>
      <c r="RLN5" s="80"/>
      <c r="RLO5" s="80"/>
      <c r="RLP5" s="80"/>
      <c r="RLQ5" s="80"/>
      <c r="RLR5" s="80"/>
      <c r="RLS5" s="80"/>
      <c r="RLT5" s="80"/>
      <c r="RLU5" s="80"/>
      <c r="RLV5" s="80"/>
      <c r="RLW5" s="80"/>
      <c r="RLX5" s="80"/>
      <c r="RLY5" s="80"/>
      <c r="RLZ5" s="80"/>
      <c r="RMA5" s="80"/>
      <c r="RMB5" s="80"/>
      <c r="RMC5" s="80"/>
      <c r="RMD5" s="80"/>
      <c r="RME5" s="80"/>
      <c r="RMF5" s="80"/>
      <c r="RMG5" s="80"/>
      <c r="RMH5" s="80"/>
      <c r="RMI5" s="80"/>
      <c r="RMJ5" s="80"/>
      <c r="RMK5" s="80"/>
      <c r="RML5" s="80"/>
      <c r="RMM5" s="80"/>
      <c r="RMN5" s="80"/>
      <c r="RMO5" s="80"/>
      <c r="RMP5" s="80"/>
      <c r="RMQ5" s="80"/>
      <c r="RMR5" s="80"/>
      <c r="RMS5" s="80"/>
      <c r="RMT5" s="80"/>
      <c r="RMU5" s="80"/>
      <c r="RMV5" s="80"/>
      <c r="RMW5" s="80"/>
      <c r="RMX5" s="80"/>
      <c r="RMY5" s="80"/>
      <c r="RMZ5" s="80"/>
      <c r="RNA5" s="80"/>
      <c r="RNB5" s="80"/>
      <c r="RNC5" s="80"/>
      <c r="RND5" s="80"/>
      <c r="RNE5" s="80"/>
      <c r="RNF5" s="80"/>
      <c r="RNG5" s="80"/>
      <c r="RNH5" s="80"/>
      <c r="RNI5" s="80"/>
      <c r="RNJ5" s="80"/>
      <c r="RNK5" s="80"/>
      <c r="RNL5" s="80"/>
      <c r="RNM5" s="80"/>
      <c r="RNN5" s="80"/>
      <c r="RNO5" s="80"/>
      <c r="RNP5" s="80"/>
      <c r="RNQ5" s="80"/>
      <c r="RNR5" s="80"/>
      <c r="RNS5" s="80"/>
      <c r="RNT5" s="80"/>
      <c r="RNU5" s="80"/>
      <c r="RNV5" s="80"/>
      <c r="RNW5" s="80"/>
      <c r="RNX5" s="80"/>
      <c r="RNY5" s="80"/>
      <c r="RNZ5" s="80"/>
      <c r="ROA5" s="80"/>
      <c r="ROB5" s="80"/>
      <c r="ROC5" s="80"/>
      <c r="ROD5" s="80"/>
      <c r="ROE5" s="80"/>
      <c r="ROF5" s="80"/>
      <c r="ROG5" s="80"/>
      <c r="ROH5" s="80"/>
      <c r="ROI5" s="80"/>
      <c r="ROJ5" s="80"/>
      <c r="ROK5" s="80"/>
      <c r="ROL5" s="80"/>
      <c r="ROM5" s="80"/>
      <c r="RON5" s="80"/>
      <c r="ROO5" s="80"/>
      <c r="ROP5" s="80"/>
      <c r="ROQ5" s="80"/>
      <c r="ROR5" s="80"/>
      <c r="ROS5" s="80"/>
      <c r="ROT5" s="80"/>
      <c r="ROU5" s="80"/>
      <c r="ROV5" s="80"/>
      <c r="ROW5" s="80"/>
      <c r="ROX5" s="80"/>
      <c r="ROY5" s="80"/>
      <c r="ROZ5" s="80"/>
      <c r="RPA5" s="80"/>
      <c r="RPB5" s="80"/>
      <c r="RPC5" s="80"/>
      <c r="RPD5" s="80"/>
      <c r="RPE5" s="80"/>
      <c r="RPF5" s="80"/>
      <c r="RPG5" s="80"/>
      <c r="RPH5" s="80"/>
      <c r="RPI5" s="80"/>
      <c r="RPJ5" s="80"/>
      <c r="RPK5" s="80"/>
      <c r="RPL5" s="80"/>
      <c r="RPM5" s="80"/>
      <c r="RPN5" s="80"/>
      <c r="RPO5" s="80"/>
      <c r="RPP5" s="80"/>
      <c r="RPQ5" s="80"/>
      <c r="RPR5" s="80"/>
      <c r="RPS5" s="80"/>
      <c r="RPT5" s="80"/>
      <c r="RPU5" s="80"/>
      <c r="RPV5" s="80"/>
      <c r="RPW5" s="80"/>
      <c r="RPX5" s="80"/>
      <c r="RPY5" s="80"/>
      <c r="RPZ5" s="80"/>
      <c r="RQA5" s="80"/>
      <c r="RQB5" s="80"/>
      <c r="RQC5" s="80"/>
      <c r="RQD5" s="80"/>
      <c r="RQE5" s="80"/>
      <c r="RQF5" s="80"/>
      <c r="RQG5" s="80"/>
      <c r="RQH5" s="80"/>
      <c r="RQI5" s="80"/>
      <c r="RQJ5" s="80"/>
      <c r="RQK5" s="80"/>
      <c r="RQL5" s="80"/>
      <c r="RQM5" s="80"/>
      <c r="RQN5" s="80"/>
      <c r="RQO5" s="80"/>
      <c r="RQP5" s="80"/>
      <c r="RQQ5" s="80"/>
      <c r="RQR5" s="80"/>
      <c r="RQS5" s="80"/>
      <c r="RQT5" s="80"/>
      <c r="RQU5" s="80"/>
      <c r="RQV5" s="80"/>
      <c r="RQW5" s="80"/>
      <c r="RQX5" s="80"/>
      <c r="RQY5" s="80"/>
      <c r="RQZ5" s="80"/>
      <c r="RRA5" s="80"/>
      <c r="RRB5" s="80"/>
      <c r="RRC5" s="80"/>
      <c r="RRD5" s="80"/>
      <c r="RRE5" s="80"/>
      <c r="RRF5" s="80"/>
      <c r="RRG5" s="80"/>
      <c r="RRH5" s="80"/>
      <c r="RRI5" s="80"/>
      <c r="RRJ5" s="80"/>
      <c r="RRK5" s="80"/>
      <c r="RRL5" s="80"/>
      <c r="RRM5" s="80"/>
      <c r="RRN5" s="80"/>
      <c r="RRO5" s="80"/>
      <c r="RRP5" s="80"/>
      <c r="RRQ5" s="80"/>
      <c r="RRR5" s="80"/>
      <c r="RRS5" s="80"/>
      <c r="RRT5" s="80"/>
      <c r="RRU5" s="80"/>
      <c r="RRV5" s="80"/>
      <c r="RRW5" s="80"/>
      <c r="RRX5" s="80"/>
      <c r="RRY5" s="80"/>
      <c r="RRZ5" s="80"/>
      <c r="RSA5" s="80"/>
      <c r="RSB5" s="80"/>
      <c r="RSC5" s="80"/>
      <c r="RSD5" s="80"/>
      <c r="RSE5" s="80"/>
      <c r="RSF5" s="80"/>
      <c r="RSG5" s="80"/>
      <c r="RSH5" s="80"/>
      <c r="RSI5" s="80"/>
      <c r="RSJ5" s="80"/>
      <c r="RSK5" s="80"/>
      <c r="RSL5" s="80"/>
      <c r="RSM5" s="80"/>
      <c r="RSN5" s="80"/>
      <c r="RSO5" s="80"/>
      <c r="RSP5" s="80"/>
      <c r="RSQ5" s="80"/>
      <c r="RSR5" s="80"/>
      <c r="RSS5" s="80"/>
      <c r="RST5" s="80"/>
      <c r="RSU5" s="80"/>
      <c r="RSV5" s="80"/>
      <c r="RSW5" s="80"/>
      <c r="RSX5" s="80"/>
      <c r="RSY5" s="80"/>
      <c r="RSZ5" s="80"/>
      <c r="RTA5" s="80"/>
      <c r="RTB5" s="80"/>
      <c r="RTC5" s="80"/>
      <c r="RTD5" s="80"/>
      <c r="RTE5" s="80"/>
      <c r="RTF5" s="80"/>
      <c r="RTG5" s="80"/>
      <c r="RTH5" s="80"/>
      <c r="RTI5" s="80"/>
      <c r="RTJ5" s="80"/>
      <c r="RTK5" s="80"/>
      <c r="RTL5" s="80"/>
      <c r="RTM5" s="80"/>
      <c r="RTN5" s="80"/>
      <c r="RTO5" s="80"/>
      <c r="RTP5" s="80"/>
      <c r="RTQ5" s="80"/>
      <c r="RTR5" s="80"/>
      <c r="RTS5" s="80"/>
      <c r="RTT5" s="80"/>
      <c r="RTU5" s="80"/>
      <c r="RTV5" s="80"/>
      <c r="RTW5" s="80"/>
      <c r="RTX5" s="80"/>
      <c r="RTY5" s="80"/>
      <c r="RTZ5" s="80"/>
      <c r="RUA5" s="80"/>
      <c r="RUB5" s="80"/>
      <c r="RUC5" s="80"/>
      <c r="RUD5" s="80"/>
      <c r="RUE5" s="80"/>
      <c r="RUF5" s="80"/>
      <c r="RUG5" s="80"/>
      <c r="RUH5" s="80"/>
      <c r="RUI5" s="80"/>
      <c r="RUJ5" s="80"/>
      <c r="RUK5" s="80"/>
      <c r="RUL5" s="80"/>
      <c r="RUM5" s="80"/>
      <c r="RUN5" s="80"/>
      <c r="RUO5" s="80"/>
      <c r="RUP5" s="80"/>
      <c r="RUQ5" s="80"/>
      <c r="RUR5" s="80"/>
      <c r="RUS5" s="80"/>
      <c r="RUT5" s="80"/>
      <c r="RUU5" s="80"/>
      <c r="RUV5" s="80"/>
      <c r="RUW5" s="80"/>
      <c r="RUX5" s="80"/>
      <c r="RUY5" s="80"/>
      <c r="RUZ5" s="80"/>
      <c r="RVA5" s="80"/>
      <c r="RVB5" s="80"/>
      <c r="RVC5" s="80"/>
      <c r="RVD5" s="80"/>
      <c r="RVE5" s="80"/>
      <c r="RVF5" s="80"/>
      <c r="RVG5" s="80"/>
      <c r="RVH5" s="80"/>
      <c r="RVI5" s="80"/>
      <c r="RVJ5" s="80"/>
      <c r="RVK5" s="80"/>
      <c r="RVL5" s="80"/>
      <c r="RVM5" s="80"/>
      <c r="RVN5" s="80"/>
      <c r="RVO5" s="80"/>
      <c r="RVP5" s="80"/>
      <c r="RVQ5" s="80"/>
      <c r="RVR5" s="80"/>
      <c r="RVS5" s="80"/>
      <c r="RVT5" s="80"/>
      <c r="RVU5" s="80"/>
      <c r="RVV5" s="80"/>
      <c r="RVW5" s="80"/>
      <c r="RVX5" s="80"/>
      <c r="RVY5" s="80"/>
      <c r="RVZ5" s="80"/>
      <c r="RWA5" s="80"/>
      <c r="RWB5" s="80"/>
      <c r="RWC5" s="80"/>
      <c r="RWD5" s="80"/>
      <c r="RWE5" s="80"/>
      <c r="RWF5" s="80"/>
      <c r="RWG5" s="80"/>
      <c r="RWH5" s="80"/>
      <c r="RWI5" s="80"/>
      <c r="RWJ5" s="80"/>
      <c r="RWK5" s="80"/>
      <c r="RWL5" s="80"/>
      <c r="RWM5" s="80"/>
      <c r="RWN5" s="80"/>
      <c r="RWO5" s="80"/>
      <c r="RWP5" s="80"/>
      <c r="RWQ5" s="80"/>
      <c r="RWR5" s="80"/>
      <c r="RWS5" s="80"/>
      <c r="RWT5" s="80"/>
      <c r="RWU5" s="80"/>
      <c r="RWV5" s="80"/>
      <c r="RWW5" s="80"/>
      <c r="RWX5" s="80"/>
      <c r="RWY5" s="80"/>
      <c r="RWZ5" s="80"/>
      <c r="RXA5" s="80"/>
      <c r="RXB5" s="80"/>
      <c r="RXC5" s="80"/>
      <c r="RXD5" s="80"/>
      <c r="RXE5" s="80"/>
      <c r="RXF5" s="80"/>
      <c r="RXG5" s="80"/>
      <c r="RXH5" s="80"/>
      <c r="RXI5" s="80"/>
      <c r="RXJ5" s="80"/>
      <c r="RXK5" s="80"/>
      <c r="RXL5" s="80"/>
      <c r="RXM5" s="80"/>
      <c r="RXN5" s="80"/>
      <c r="RXO5" s="80"/>
      <c r="RXP5" s="80"/>
      <c r="RXQ5" s="80"/>
      <c r="RXR5" s="80"/>
      <c r="RXS5" s="80"/>
      <c r="RXT5" s="80"/>
      <c r="RXU5" s="80"/>
      <c r="RXV5" s="80"/>
      <c r="RXW5" s="80"/>
      <c r="RXX5" s="80"/>
      <c r="RXY5" s="80"/>
      <c r="RXZ5" s="80"/>
      <c r="RYA5" s="80"/>
      <c r="RYB5" s="80"/>
      <c r="RYC5" s="80"/>
      <c r="RYD5" s="80"/>
      <c r="RYE5" s="80"/>
      <c r="RYF5" s="80"/>
      <c r="RYG5" s="80"/>
      <c r="RYH5" s="80"/>
      <c r="RYI5" s="80"/>
      <c r="RYJ5" s="80"/>
      <c r="RYK5" s="80"/>
      <c r="RYL5" s="80"/>
      <c r="RYM5" s="80"/>
      <c r="RYN5" s="80"/>
      <c r="RYO5" s="80"/>
      <c r="RYP5" s="80"/>
      <c r="RYQ5" s="80"/>
      <c r="RYR5" s="80"/>
      <c r="RYS5" s="80"/>
      <c r="RYT5" s="80"/>
      <c r="RYU5" s="80"/>
      <c r="RYV5" s="80"/>
      <c r="RYW5" s="80"/>
      <c r="RYX5" s="80"/>
      <c r="RYY5" s="80"/>
      <c r="RYZ5" s="80"/>
      <c r="RZA5" s="80"/>
      <c r="RZB5" s="80"/>
      <c r="RZC5" s="80"/>
      <c r="RZD5" s="80"/>
      <c r="RZE5" s="80"/>
      <c r="RZF5" s="80"/>
      <c r="RZG5" s="80"/>
      <c r="RZH5" s="80"/>
      <c r="RZI5" s="80"/>
      <c r="RZJ5" s="80"/>
      <c r="RZK5" s="80"/>
      <c r="RZL5" s="80"/>
      <c r="RZM5" s="80"/>
      <c r="RZN5" s="80"/>
      <c r="RZO5" s="80"/>
      <c r="RZP5" s="80"/>
      <c r="RZQ5" s="80"/>
      <c r="RZR5" s="80"/>
      <c r="RZS5" s="80"/>
      <c r="RZT5" s="80"/>
      <c r="RZU5" s="80"/>
      <c r="RZV5" s="80"/>
      <c r="RZW5" s="80"/>
      <c r="RZX5" s="80"/>
      <c r="RZY5" s="80"/>
      <c r="RZZ5" s="80"/>
      <c r="SAA5" s="80"/>
      <c r="SAB5" s="80"/>
      <c r="SAC5" s="80"/>
      <c r="SAD5" s="80"/>
      <c r="SAE5" s="80"/>
      <c r="SAF5" s="80"/>
      <c r="SAG5" s="80"/>
      <c r="SAH5" s="80"/>
      <c r="SAI5" s="80"/>
      <c r="SAJ5" s="80"/>
      <c r="SAK5" s="80"/>
      <c r="SAL5" s="80"/>
      <c r="SAM5" s="80"/>
      <c r="SAN5" s="80"/>
      <c r="SAO5" s="80"/>
      <c r="SAP5" s="80"/>
      <c r="SAQ5" s="80"/>
      <c r="SAR5" s="80"/>
      <c r="SAS5" s="80"/>
      <c r="SAT5" s="80"/>
      <c r="SAU5" s="80"/>
      <c r="SAV5" s="80"/>
      <c r="SAW5" s="80"/>
      <c r="SAX5" s="80"/>
      <c r="SAY5" s="80"/>
      <c r="SAZ5" s="80"/>
      <c r="SBA5" s="80"/>
      <c r="SBB5" s="80"/>
      <c r="SBC5" s="80"/>
      <c r="SBD5" s="80"/>
      <c r="SBE5" s="80"/>
      <c r="SBF5" s="80"/>
      <c r="SBG5" s="80"/>
      <c r="SBH5" s="80"/>
      <c r="SBI5" s="80"/>
      <c r="SBJ5" s="80"/>
      <c r="SBK5" s="80"/>
      <c r="SBL5" s="80"/>
      <c r="SBM5" s="80"/>
      <c r="SBN5" s="80"/>
      <c r="SBO5" s="80"/>
      <c r="SBP5" s="80"/>
      <c r="SBQ5" s="80"/>
      <c r="SBR5" s="80"/>
      <c r="SBS5" s="80"/>
      <c r="SBT5" s="80"/>
      <c r="SBU5" s="80"/>
      <c r="SBV5" s="80"/>
      <c r="SBW5" s="80"/>
      <c r="SBX5" s="80"/>
      <c r="SBY5" s="80"/>
      <c r="SBZ5" s="80"/>
      <c r="SCA5" s="80"/>
      <c r="SCB5" s="80"/>
      <c r="SCC5" s="80"/>
      <c r="SCD5" s="80"/>
      <c r="SCE5" s="80"/>
      <c r="SCF5" s="80"/>
      <c r="SCG5" s="80"/>
      <c r="SCH5" s="80"/>
      <c r="SCI5" s="80"/>
      <c r="SCJ5" s="80"/>
      <c r="SCK5" s="80"/>
      <c r="SCL5" s="80"/>
      <c r="SCM5" s="80"/>
      <c r="SCN5" s="80"/>
      <c r="SCO5" s="80"/>
      <c r="SCP5" s="80"/>
      <c r="SCQ5" s="80"/>
      <c r="SCR5" s="80"/>
      <c r="SCS5" s="80"/>
      <c r="SCT5" s="80"/>
      <c r="SCU5" s="80"/>
      <c r="SCV5" s="80"/>
      <c r="SCW5" s="80"/>
      <c r="SCX5" s="80"/>
      <c r="SCY5" s="80"/>
      <c r="SCZ5" s="80"/>
      <c r="SDA5" s="80"/>
      <c r="SDB5" s="80"/>
      <c r="SDC5" s="80"/>
      <c r="SDD5" s="80"/>
      <c r="SDE5" s="80"/>
      <c r="SDF5" s="80"/>
      <c r="SDG5" s="80"/>
      <c r="SDH5" s="80"/>
      <c r="SDI5" s="80"/>
      <c r="SDJ5" s="80"/>
      <c r="SDK5" s="80"/>
      <c r="SDL5" s="80"/>
      <c r="SDM5" s="80"/>
      <c r="SDN5" s="80"/>
      <c r="SDO5" s="80"/>
      <c r="SDP5" s="80"/>
      <c r="SDQ5" s="80"/>
      <c r="SDR5" s="80"/>
      <c r="SDS5" s="80"/>
      <c r="SDT5" s="80"/>
      <c r="SDU5" s="80"/>
      <c r="SDV5" s="80"/>
      <c r="SDW5" s="80"/>
      <c r="SDX5" s="80"/>
      <c r="SDY5" s="80"/>
      <c r="SDZ5" s="80"/>
      <c r="SEA5" s="80"/>
      <c r="SEB5" s="80"/>
      <c r="SEC5" s="80"/>
      <c r="SED5" s="80"/>
      <c r="SEE5" s="80"/>
      <c r="SEF5" s="80"/>
      <c r="SEG5" s="80"/>
      <c r="SEH5" s="80"/>
      <c r="SEI5" s="80"/>
      <c r="SEJ5" s="80"/>
      <c r="SEK5" s="80"/>
      <c r="SEL5" s="80"/>
      <c r="SEM5" s="80"/>
      <c r="SEN5" s="80"/>
      <c r="SEO5" s="80"/>
      <c r="SEP5" s="80"/>
      <c r="SEQ5" s="80"/>
      <c r="SER5" s="80"/>
      <c r="SES5" s="80"/>
      <c r="SET5" s="80"/>
      <c r="SEU5" s="80"/>
      <c r="SEV5" s="80"/>
      <c r="SEW5" s="80"/>
      <c r="SEX5" s="80"/>
      <c r="SEY5" s="80"/>
      <c r="SEZ5" s="80"/>
      <c r="SFA5" s="80"/>
      <c r="SFB5" s="80"/>
      <c r="SFC5" s="80"/>
      <c r="SFD5" s="80"/>
      <c r="SFE5" s="80"/>
      <c r="SFF5" s="80"/>
      <c r="SFG5" s="80"/>
      <c r="SFH5" s="80"/>
      <c r="SFI5" s="80"/>
      <c r="SFJ5" s="80"/>
      <c r="SFK5" s="80"/>
      <c r="SFL5" s="80"/>
      <c r="SFM5" s="80"/>
      <c r="SFN5" s="80"/>
      <c r="SFO5" s="80"/>
      <c r="SFP5" s="80"/>
      <c r="SFQ5" s="80"/>
      <c r="SFR5" s="80"/>
      <c r="SFS5" s="80"/>
      <c r="SFT5" s="80"/>
      <c r="SFU5" s="80"/>
      <c r="SFV5" s="80"/>
      <c r="SFW5" s="80"/>
      <c r="SFX5" s="80"/>
      <c r="SFY5" s="80"/>
      <c r="SFZ5" s="80"/>
      <c r="SGA5" s="80"/>
      <c r="SGB5" s="80"/>
      <c r="SGC5" s="80"/>
      <c r="SGD5" s="80"/>
      <c r="SGE5" s="80"/>
      <c r="SGF5" s="80"/>
      <c r="SGG5" s="80"/>
      <c r="SGH5" s="80"/>
      <c r="SGI5" s="80"/>
      <c r="SGJ5" s="80"/>
      <c r="SGK5" s="80"/>
      <c r="SGL5" s="80"/>
      <c r="SGM5" s="80"/>
      <c r="SGN5" s="80"/>
      <c r="SGO5" s="80"/>
      <c r="SGP5" s="80"/>
      <c r="SGQ5" s="80"/>
      <c r="SGR5" s="80"/>
      <c r="SGS5" s="80"/>
      <c r="SGT5" s="80"/>
      <c r="SGU5" s="80"/>
      <c r="SGV5" s="80"/>
      <c r="SGW5" s="80"/>
      <c r="SGX5" s="80"/>
      <c r="SGY5" s="80"/>
      <c r="SGZ5" s="80"/>
      <c r="SHA5" s="80"/>
      <c r="SHB5" s="80"/>
      <c r="SHC5" s="80"/>
      <c r="SHD5" s="80"/>
      <c r="SHE5" s="80"/>
      <c r="SHF5" s="80"/>
      <c r="SHG5" s="80"/>
      <c r="SHH5" s="80"/>
      <c r="SHI5" s="80"/>
      <c r="SHJ5" s="80"/>
      <c r="SHK5" s="80"/>
      <c r="SHL5" s="80"/>
      <c r="SHM5" s="80"/>
      <c r="SHN5" s="80"/>
      <c r="SHO5" s="80"/>
      <c r="SHP5" s="80"/>
      <c r="SHQ5" s="80"/>
      <c r="SHR5" s="80"/>
      <c r="SHS5" s="80"/>
      <c r="SHT5" s="80"/>
      <c r="SHU5" s="80"/>
      <c r="SHV5" s="80"/>
      <c r="SHW5" s="80"/>
      <c r="SHX5" s="80"/>
      <c r="SHY5" s="80"/>
      <c r="SHZ5" s="80"/>
      <c r="SIA5" s="80"/>
      <c r="SIB5" s="80"/>
      <c r="SIC5" s="80"/>
      <c r="SID5" s="80"/>
      <c r="SIE5" s="80"/>
      <c r="SIF5" s="80"/>
      <c r="SIG5" s="80"/>
      <c r="SIH5" s="80"/>
      <c r="SII5" s="80"/>
      <c r="SIJ5" s="80"/>
      <c r="SIK5" s="80"/>
      <c r="SIL5" s="80"/>
      <c r="SIM5" s="80"/>
      <c r="SIN5" s="80"/>
      <c r="SIO5" s="80"/>
      <c r="SIP5" s="80"/>
      <c r="SIQ5" s="80"/>
      <c r="SIR5" s="80"/>
      <c r="SIS5" s="80"/>
      <c r="SIT5" s="80"/>
      <c r="SIU5" s="80"/>
      <c r="SIV5" s="80"/>
      <c r="SIW5" s="80"/>
      <c r="SIX5" s="80"/>
      <c r="SIY5" s="80"/>
      <c r="SIZ5" s="80"/>
      <c r="SJA5" s="80"/>
      <c r="SJB5" s="80"/>
      <c r="SJC5" s="80"/>
      <c r="SJD5" s="80"/>
      <c r="SJE5" s="80"/>
      <c r="SJF5" s="80"/>
      <c r="SJG5" s="80"/>
      <c r="SJH5" s="80"/>
      <c r="SJI5" s="80"/>
      <c r="SJJ5" s="80"/>
      <c r="SJK5" s="80"/>
      <c r="SJL5" s="80"/>
      <c r="SJM5" s="80"/>
      <c r="SJN5" s="80"/>
      <c r="SJO5" s="80"/>
      <c r="SJP5" s="80"/>
      <c r="SJQ5" s="80"/>
      <c r="SJR5" s="80"/>
      <c r="SJS5" s="80"/>
      <c r="SJT5" s="80"/>
      <c r="SJU5" s="80"/>
      <c r="SJV5" s="80"/>
      <c r="SJW5" s="80"/>
      <c r="SJX5" s="80"/>
      <c r="SJY5" s="80"/>
      <c r="SJZ5" s="80"/>
      <c r="SKA5" s="80"/>
      <c r="SKB5" s="80"/>
      <c r="SKC5" s="80"/>
      <c r="SKD5" s="80"/>
      <c r="SKE5" s="80"/>
      <c r="SKF5" s="80"/>
      <c r="SKG5" s="80"/>
      <c r="SKH5" s="80"/>
      <c r="SKI5" s="80"/>
      <c r="SKJ5" s="80"/>
      <c r="SKK5" s="80"/>
      <c r="SKL5" s="80"/>
      <c r="SKM5" s="80"/>
      <c r="SKN5" s="80"/>
      <c r="SKO5" s="80"/>
      <c r="SKP5" s="80"/>
      <c r="SKQ5" s="80"/>
      <c r="SKR5" s="80"/>
      <c r="SKS5" s="80"/>
      <c r="SKT5" s="80"/>
      <c r="SKU5" s="80"/>
      <c r="SKV5" s="80"/>
      <c r="SKW5" s="80"/>
      <c r="SKX5" s="80"/>
      <c r="SKY5" s="80"/>
      <c r="SKZ5" s="80"/>
      <c r="SLA5" s="80"/>
      <c r="SLB5" s="80"/>
      <c r="SLC5" s="80"/>
      <c r="SLD5" s="80"/>
      <c r="SLE5" s="80"/>
      <c r="SLF5" s="80"/>
      <c r="SLG5" s="80"/>
      <c r="SLH5" s="80"/>
      <c r="SLI5" s="80"/>
      <c r="SLJ5" s="80"/>
      <c r="SLK5" s="80"/>
      <c r="SLL5" s="80"/>
      <c r="SLM5" s="80"/>
      <c r="SLN5" s="80"/>
      <c r="SLO5" s="80"/>
      <c r="SLP5" s="80"/>
      <c r="SLQ5" s="80"/>
      <c r="SLR5" s="80"/>
      <c r="SLS5" s="80"/>
      <c r="SLT5" s="80"/>
      <c r="SLU5" s="80"/>
      <c r="SLV5" s="80"/>
      <c r="SLW5" s="80"/>
      <c r="SLX5" s="80"/>
      <c r="SLY5" s="80"/>
      <c r="SLZ5" s="80"/>
      <c r="SMA5" s="80"/>
      <c r="SMB5" s="80"/>
      <c r="SMC5" s="80"/>
      <c r="SMD5" s="80"/>
      <c r="SME5" s="80"/>
      <c r="SMF5" s="80"/>
      <c r="SMG5" s="80"/>
      <c r="SMH5" s="80"/>
      <c r="SMI5" s="80"/>
      <c r="SMJ5" s="80"/>
      <c r="SMK5" s="80"/>
      <c r="SML5" s="80"/>
      <c r="SMM5" s="80"/>
      <c r="SMN5" s="80"/>
      <c r="SMO5" s="80"/>
      <c r="SMP5" s="80"/>
      <c r="SMQ5" s="80"/>
      <c r="SMR5" s="80"/>
      <c r="SMS5" s="80"/>
      <c r="SMT5" s="80"/>
      <c r="SMU5" s="80"/>
      <c r="SMV5" s="80"/>
      <c r="SMW5" s="80"/>
      <c r="SMX5" s="80"/>
      <c r="SMY5" s="80"/>
      <c r="SMZ5" s="80"/>
      <c r="SNA5" s="80"/>
      <c r="SNB5" s="80"/>
      <c r="SNC5" s="80"/>
      <c r="SND5" s="80"/>
      <c r="SNE5" s="80"/>
      <c r="SNF5" s="80"/>
      <c r="SNG5" s="80"/>
      <c r="SNH5" s="80"/>
      <c r="SNI5" s="80"/>
      <c r="SNJ5" s="80"/>
      <c r="SNK5" s="80"/>
      <c r="SNL5" s="80"/>
      <c r="SNM5" s="80"/>
      <c r="SNN5" s="80"/>
      <c r="SNO5" s="80"/>
      <c r="SNP5" s="80"/>
      <c r="SNQ5" s="80"/>
      <c r="SNR5" s="80"/>
      <c r="SNS5" s="80"/>
      <c r="SNT5" s="80"/>
      <c r="SNU5" s="80"/>
      <c r="SNV5" s="80"/>
      <c r="SNW5" s="80"/>
      <c r="SNX5" s="80"/>
      <c r="SNY5" s="80"/>
      <c r="SNZ5" s="80"/>
      <c r="SOA5" s="80"/>
      <c r="SOB5" s="80"/>
      <c r="SOC5" s="80"/>
      <c r="SOD5" s="80"/>
      <c r="SOE5" s="80"/>
      <c r="SOF5" s="80"/>
      <c r="SOG5" s="80"/>
      <c r="SOH5" s="80"/>
      <c r="SOI5" s="80"/>
      <c r="SOJ5" s="80"/>
      <c r="SOK5" s="80"/>
      <c r="SOL5" s="80"/>
      <c r="SOM5" s="80"/>
      <c r="SON5" s="80"/>
      <c r="SOO5" s="80"/>
      <c r="SOP5" s="80"/>
      <c r="SOQ5" s="80"/>
      <c r="SOR5" s="80"/>
      <c r="SOS5" s="80"/>
      <c r="SOT5" s="80"/>
      <c r="SOU5" s="80"/>
      <c r="SOV5" s="80"/>
      <c r="SOW5" s="80"/>
      <c r="SOX5" s="80"/>
      <c r="SOY5" s="80"/>
      <c r="SOZ5" s="80"/>
      <c r="SPA5" s="80"/>
      <c r="SPB5" s="80"/>
      <c r="SPC5" s="80"/>
      <c r="SPD5" s="80"/>
      <c r="SPE5" s="80"/>
      <c r="SPF5" s="80"/>
      <c r="SPG5" s="80"/>
      <c r="SPH5" s="80"/>
      <c r="SPI5" s="80"/>
      <c r="SPJ5" s="80"/>
      <c r="SPK5" s="80"/>
      <c r="SPL5" s="80"/>
      <c r="SPM5" s="80"/>
      <c r="SPN5" s="80"/>
      <c r="SPO5" s="80"/>
      <c r="SPP5" s="80"/>
      <c r="SPQ5" s="80"/>
      <c r="SPR5" s="80"/>
      <c r="SPS5" s="80"/>
      <c r="SPT5" s="80"/>
      <c r="SPU5" s="80"/>
      <c r="SPV5" s="80"/>
      <c r="SPW5" s="80"/>
      <c r="SPX5" s="80"/>
      <c r="SPY5" s="80"/>
      <c r="SPZ5" s="80"/>
      <c r="SQA5" s="80"/>
      <c r="SQB5" s="80"/>
      <c r="SQC5" s="80"/>
      <c r="SQD5" s="80"/>
      <c r="SQE5" s="80"/>
      <c r="SQF5" s="80"/>
      <c r="SQG5" s="80"/>
      <c r="SQH5" s="80"/>
      <c r="SQI5" s="80"/>
      <c r="SQJ5" s="80"/>
      <c r="SQK5" s="80"/>
      <c r="SQL5" s="80"/>
      <c r="SQM5" s="80"/>
      <c r="SQN5" s="80"/>
      <c r="SQO5" s="80"/>
      <c r="SQP5" s="80"/>
      <c r="SQQ5" s="80"/>
      <c r="SQR5" s="80"/>
      <c r="SQS5" s="80"/>
      <c r="SQT5" s="80"/>
      <c r="SQU5" s="80"/>
      <c r="SQV5" s="80"/>
      <c r="SQW5" s="80"/>
      <c r="SQX5" s="80"/>
      <c r="SQY5" s="80"/>
      <c r="SQZ5" s="80"/>
      <c r="SRA5" s="80"/>
      <c r="SRB5" s="80"/>
      <c r="SRC5" s="80"/>
      <c r="SRD5" s="80"/>
      <c r="SRE5" s="80"/>
      <c r="SRF5" s="80"/>
      <c r="SRG5" s="80"/>
      <c r="SRH5" s="80"/>
      <c r="SRI5" s="80"/>
      <c r="SRJ5" s="80"/>
      <c r="SRK5" s="80"/>
      <c r="SRL5" s="80"/>
      <c r="SRM5" s="80"/>
      <c r="SRN5" s="80"/>
      <c r="SRO5" s="80"/>
      <c r="SRP5" s="80"/>
      <c r="SRQ5" s="80"/>
      <c r="SRR5" s="80"/>
      <c r="SRS5" s="80"/>
      <c r="SRT5" s="80"/>
      <c r="SRU5" s="80"/>
      <c r="SRV5" s="80"/>
      <c r="SRW5" s="80"/>
      <c r="SRX5" s="80"/>
      <c r="SRY5" s="80"/>
      <c r="SRZ5" s="80"/>
      <c r="SSA5" s="80"/>
      <c r="SSB5" s="80"/>
      <c r="SSC5" s="80"/>
      <c r="SSD5" s="80"/>
      <c r="SSE5" s="80"/>
      <c r="SSF5" s="80"/>
      <c r="SSG5" s="80"/>
      <c r="SSH5" s="80"/>
      <c r="SSI5" s="80"/>
      <c r="SSJ5" s="80"/>
      <c r="SSK5" s="80"/>
      <c r="SSL5" s="80"/>
      <c r="SSM5" s="80"/>
      <c r="SSN5" s="80"/>
      <c r="SSO5" s="80"/>
      <c r="SSP5" s="80"/>
      <c r="SSQ5" s="80"/>
      <c r="SSR5" s="80"/>
      <c r="SSS5" s="80"/>
      <c r="SST5" s="80"/>
      <c r="SSU5" s="80"/>
      <c r="SSV5" s="80"/>
      <c r="SSW5" s="80"/>
      <c r="SSX5" s="80"/>
      <c r="SSY5" s="80"/>
      <c r="SSZ5" s="80"/>
      <c r="STA5" s="80"/>
      <c r="STB5" s="80"/>
      <c r="STC5" s="80"/>
      <c r="STD5" s="80"/>
      <c r="STE5" s="80"/>
      <c r="STF5" s="80"/>
      <c r="STG5" s="80"/>
      <c r="STH5" s="80"/>
      <c r="STI5" s="80"/>
      <c r="STJ5" s="80"/>
      <c r="STK5" s="80"/>
      <c r="STL5" s="80"/>
      <c r="STM5" s="80"/>
      <c r="STN5" s="80"/>
      <c r="STO5" s="80"/>
      <c r="STP5" s="80"/>
      <c r="STQ5" s="80"/>
      <c r="STR5" s="80"/>
      <c r="STS5" s="80"/>
      <c r="STT5" s="80"/>
      <c r="STU5" s="80"/>
      <c r="STV5" s="80"/>
      <c r="STW5" s="80"/>
      <c r="STX5" s="80"/>
      <c r="STY5" s="80"/>
      <c r="STZ5" s="80"/>
      <c r="SUA5" s="80"/>
      <c r="SUB5" s="80"/>
      <c r="SUC5" s="80"/>
      <c r="SUD5" s="80"/>
      <c r="SUE5" s="80"/>
      <c r="SUF5" s="80"/>
      <c r="SUG5" s="80"/>
      <c r="SUH5" s="80"/>
      <c r="SUI5" s="80"/>
      <c r="SUJ5" s="80"/>
      <c r="SUK5" s="80"/>
      <c r="SUL5" s="80"/>
      <c r="SUM5" s="80"/>
      <c r="SUN5" s="80"/>
      <c r="SUO5" s="80"/>
      <c r="SUP5" s="80"/>
      <c r="SUQ5" s="80"/>
      <c r="SUR5" s="80"/>
      <c r="SUS5" s="80"/>
      <c r="SUT5" s="80"/>
      <c r="SUU5" s="80"/>
      <c r="SUV5" s="80"/>
      <c r="SUW5" s="80"/>
      <c r="SUX5" s="80"/>
      <c r="SUY5" s="80"/>
      <c r="SUZ5" s="80"/>
      <c r="SVA5" s="80"/>
      <c r="SVB5" s="80"/>
      <c r="SVC5" s="80"/>
      <c r="SVD5" s="80"/>
      <c r="SVE5" s="80"/>
      <c r="SVF5" s="80"/>
      <c r="SVG5" s="80"/>
      <c r="SVH5" s="80"/>
      <c r="SVI5" s="80"/>
      <c r="SVJ5" s="80"/>
      <c r="SVK5" s="80"/>
      <c r="SVL5" s="80"/>
      <c r="SVM5" s="80"/>
      <c r="SVN5" s="80"/>
      <c r="SVO5" s="80"/>
      <c r="SVP5" s="80"/>
      <c r="SVQ5" s="80"/>
      <c r="SVR5" s="80"/>
      <c r="SVS5" s="80"/>
      <c r="SVT5" s="80"/>
      <c r="SVU5" s="80"/>
      <c r="SVV5" s="80"/>
      <c r="SVW5" s="80"/>
      <c r="SVX5" s="80"/>
      <c r="SVY5" s="80"/>
      <c r="SVZ5" s="80"/>
      <c r="SWA5" s="80"/>
      <c r="SWB5" s="80"/>
      <c r="SWC5" s="80"/>
      <c r="SWD5" s="80"/>
      <c r="SWE5" s="80"/>
      <c r="SWF5" s="80"/>
      <c r="SWG5" s="80"/>
      <c r="SWH5" s="80"/>
      <c r="SWI5" s="80"/>
      <c r="SWJ5" s="80"/>
      <c r="SWK5" s="80"/>
      <c r="SWL5" s="80"/>
      <c r="SWM5" s="80"/>
      <c r="SWN5" s="80"/>
      <c r="SWO5" s="80"/>
      <c r="SWP5" s="80"/>
      <c r="SWQ5" s="80"/>
      <c r="SWR5" s="80"/>
      <c r="SWS5" s="80"/>
      <c r="SWT5" s="80"/>
      <c r="SWU5" s="80"/>
      <c r="SWV5" s="80"/>
      <c r="SWW5" s="80"/>
      <c r="SWX5" s="80"/>
      <c r="SWY5" s="80"/>
      <c r="SWZ5" s="80"/>
      <c r="SXA5" s="80"/>
      <c r="SXB5" s="80"/>
      <c r="SXC5" s="80"/>
      <c r="SXD5" s="80"/>
      <c r="SXE5" s="80"/>
      <c r="SXF5" s="80"/>
      <c r="SXG5" s="80"/>
      <c r="SXH5" s="80"/>
      <c r="SXI5" s="80"/>
      <c r="SXJ5" s="80"/>
      <c r="SXK5" s="80"/>
      <c r="SXL5" s="80"/>
      <c r="SXM5" s="80"/>
      <c r="SXN5" s="80"/>
      <c r="SXO5" s="80"/>
      <c r="SXP5" s="80"/>
      <c r="SXQ5" s="80"/>
      <c r="SXR5" s="80"/>
      <c r="SXS5" s="80"/>
      <c r="SXT5" s="80"/>
      <c r="SXU5" s="80"/>
      <c r="SXV5" s="80"/>
      <c r="SXW5" s="80"/>
      <c r="SXX5" s="80"/>
      <c r="SXY5" s="80"/>
      <c r="SXZ5" s="80"/>
      <c r="SYA5" s="80"/>
      <c r="SYB5" s="80"/>
      <c r="SYC5" s="80"/>
      <c r="SYD5" s="80"/>
      <c r="SYE5" s="80"/>
      <c r="SYF5" s="80"/>
      <c r="SYG5" s="80"/>
      <c r="SYH5" s="80"/>
      <c r="SYI5" s="80"/>
      <c r="SYJ5" s="80"/>
      <c r="SYK5" s="80"/>
      <c r="SYL5" s="80"/>
      <c r="SYM5" s="80"/>
      <c r="SYN5" s="80"/>
      <c r="SYO5" s="80"/>
      <c r="SYP5" s="80"/>
      <c r="SYQ5" s="80"/>
      <c r="SYR5" s="80"/>
      <c r="SYS5" s="80"/>
      <c r="SYT5" s="80"/>
      <c r="SYU5" s="80"/>
      <c r="SYV5" s="80"/>
      <c r="SYW5" s="80"/>
      <c r="SYX5" s="80"/>
      <c r="SYY5" s="80"/>
      <c r="SYZ5" s="80"/>
      <c r="SZA5" s="80"/>
      <c r="SZB5" s="80"/>
      <c r="SZC5" s="80"/>
      <c r="SZD5" s="80"/>
      <c r="SZE5" s="80"/>
      <c r="SZF5" s="80"/>
      <c r="SZG5" s="80"/>
      <c r="SZH5" s="80"/>
      <c r="SZI5" s="80"/>
      <c r="SZJ5" s="80"/>
      <c r="SZK5" s="80"/>
      <c r="SZL5" s="80"/>
      <c r="SZM5" s="80"/>
      <c r="SZN5" s="80"/>
      <c r="SZO5" s="80"/>
      <c r="SZP5" s="80"/>
      <c r="SZQ5" s="80"/>
      <c r="SZR5" s="80"/>
      <c r="SZS5" s="80"/>
      <c r="SZT5" s="80"/>
      <c r="SZU5" s="80"/>
      <c r="SZV5" s="80"/>
      <c r="SZW5" s="80"/>
      <c r="SZX5" s="80"/>
      <c r="SZY5" s="80"/>
      <c r="SZZ5" s="80"/>
      <c r="TAA5" s="80"/>
      <c r="TAB5" s="80"/>
      <c r="TAC5" s="80"/>
      <c r="TAD5" s="80"/>
      <c r="TAE5" s="80"/>
      <c r="TAF5" s="80"/>
      <c r="TAG5" s="80"/>
      <c r="TAH5" s="80"/>
      <c r="TAI5" s="80"/>
      <c r="TAJ5" s="80"/>
      <c r="TAK5" s="80"/>
      <c r="TAL5" s="80"/>
      <c r="TAM5" s="80"/>
      <c r="TAN5" s="80"/>
      <c r="TAO5" s="80"/>
      <c r="TAP5" s="80"/>
      <c r="TAQ5" s="80"/>
      <c r="TAR5" s="80"/>
      <c r="TAS5" s="80"/>
      <c r="TAT5" s="80"/>
      <c r="TAU5" s="80"/>
      <c r="TAV5" s="80"/>
      <c r="TAW5" s="80"/>
      <c r="TAX5" s="80"/>
      <c r="TAY5" s="80"/>
      <c r="TAZ5" s="80"/>
      <c r="TBA5" s="80"/>
      <c r="TBB5" s="80"/>
      <c r="TBC5" s="80"/>
      <c r="TBD5" s="80"/>
      <c r="TBE5" s="80"/>
      <c r="TBF5" s="80"/>
      <c r="TBG5" s="80"/>
      <c r="TBH5" s="80"/>
      <c r="TBI5" s="80"/>
      <c r="TBJ5" s="80"/>
      <c r="TBK5" s="80"/>
      <c r="TBL5" s="80"/>
      <c r="TBM5" s="80"/>
      <c r="TBN5" s="80"/>
      <c r="TBO5" s="80"/>
      <c r="TBP5" s="80"/>
      <c r="TBQ5" s="80"/>
      <c r="TBR5" s="80"/>
      <c r="TBS5" s="80"/>
      <c r="TBT5" s="80"/>
      <c r="TBU5" s="80"/>
      <c r="TBV5" s="80"/>
      <c r="TBW5" s="80"/>
      <c r="TBX5" s="80"/>
      <c r="TBY5" s="80"/>
      <c r="TBZ5" s="80"/>
      <c r="TCA5" s="80"/>
      <c r="TCB5" s="80"/>
      <c r="TCC5" s="80"/>
      <c r="TCD5" s="80"/>
      <c r="TCE5" s="80"/>
      <c r="TCF5" s="80"/>
      <c r="TCG5" s="80"/>
      <c r="TCH5" s="80"/>
      <c r="TCI5" s="80"/>
      <c r="TCJ5" s="80"/>
      <c r="TCK5" s="80"/>
      <c r="TCL5" s="80"/>
      <c r="TCM5" s="80"/>
      <c r="TCN5" s="80"/>
      <c r="TCO5" s="80"/>
      <c r="TCP5" s="80"/>
      <c r="TCQ5" s="80"/>
      <c r="TCR5" s="80"/>
      <c r="TCS5" s="80"/>
      <c r="TCT5" s="80"/>
      <c r="TCU5" s="80"/>
      <c r="TCV5" s="80"/>
      <c r="TCW5" s="80"/>
      <c r="TCX5" s="80"/>
      <c r="TCY5" s="80"/>
      <c r="TCZ5" s="80"/>
      <c r="TDA5" s="80"/>
      <c r="TDB5" s="80"/>
      <c r="TDC5" s="80"/>
      <c r="TDD5" s="80"/>
      <c r="TDE5" s="80"/>
      <c r="TDF5" s="80"/>
      <c r="TDG5" s="80"/>
      <c r="TDH5" s="80"/>
      <c r="TDI5" s="80"/>
      <c r="TDJ5" s="80"/>
      <c r="TDK5" s="80"/>
      <c r="TDL5" s="80"/>
      <c r="TDM5" s="80"/>
      <c r="TDN5" s="80"/>
      <c r="TDO5" s="80"/>
      <c r="TDP5" s="80"/>
      <c r="TDQ5" s="80"/>
      <c r="TDR5" s="80"/>
      <c r="TDS5" s="80"/>
      <c r="TDT5" s="80"/>
      <c r="TDU5" s="80"/>
      <c r="TDV5" s="80"/>
      <c r="TDW5" s="80"/>
      <c r="TDX5" s="80"/>
      <c r="TDY5" s="80"/>
      <c r="TDZ5" s="80"/>
      <c r="TEA5" s="80"/>
      <c r="TEB5" s="80"/>
      <c r="TEC5" s="80"/>
      <c r="TED5" s="80"/>
      <c r="TEE5" s="80"/>
      <c r="TEF5" s="80"/>
      <c r="TEG5" s="80"/>
      <c r="TEH5" s="80"/>
      <c r="TEI5" s="80"/>
      <c r="TEJ5" s="80"/>
      <c r="TEK5" s="80"/>
      <c r="TEL5" s="80"/>
      <c r="TEM5" s="80"/>
      <c r="TEN5" s="80"/>
      <c r="TEO5" s="80"/>
      <c r="TEP5" s="80"/>
      <c r="TEQ5" s="80"/>
      <c r="TER5" s="80"/>
      <c r="TES5" s="80"/>
      <c r="TET5" s="80"/>
      <c r="TEU5" s="80"/>
      <c r="TEV5" s="80"/>
      <c r="TEW5" s="80"/>
      <c r="TEX5" s="80"/>
      <c r="TEY5" s="80"/>
      <c r="TEZ5" s="80"/>
      <c r="TFA5" s="80"/>
      <c r="TFB5" s="80"/>
      <c r="TFC5" s="80"/>
      <c r="TFD5" s="80"/>
      <c r="TFE5" s="80"/>
      <c r="TFF5" s="80"/>
      <c r="TFG5" s="80"/>
      <c r="TFH5" s="80"/>
      <c r="TFI5" s="80"/>
      <c r="TFJ5" s="80"/>
      <c r="TFK5" s="80"/>
      <c r="TFL5" s="80"/>
      <c r="TFM5" s="80"/>
      <c r="TFN5" s="80"/>
      <c r="TFO5" s="80"/>
      <c r="TFP5" s="80"/>
      <c r="TFQ5" s="80"/>
      <c r="TFR5" s="80"/>
      <c r="TFS5" s="80"/>
      <c r="TFT5" s="80"/>
      <c r="TFU5" s="80"/>
      <c r="TFV5" s="80"/>
      <c r="TFW5" s="80"/>
      <c r="TFX5" s="80"/>
      <c r="TFY5" s="80"/>
      <c r="TFZ5" s="80"/>
      <c r="TGA5" s="80"/>
      <c r="TGB5" s="80"/>
      <c r="TGC5" s="80"/>
      <c r="TGD5" s="80"/>
      <c r="TGE5" s="80"/>
      <c r="TGF5" s="80"/>
      <c r="TGG5" s="80"/>
      <c r="TGH5" s="80"/>
      <c r="TGI5" s="80"/>
      <c r="TGJ5" s="80"/>
      <c r="TGK5" s="80"/>
      <c r="TGL5" s="80"/>
      <c r="TGM5" s="80"/>
      <c r="TGN5" s="80"/>
      <c r="TGO5" s="80"/>
      <c r="TGP5" s="80"/>
      <c r="TGQ5" s="80"/>
      <c r="TGR5" s="80"/>
      <c r="TGS5" s="80"/>
      <c r="TGT5" s="80"/>
      <c r="TGU5" s="80"/>
      <c r="TGV5" s="80"/>
      <c r="TGW5" s="80"/>
      <c r="TGX5" s="80"/>
      <c r="TGY5" s="80"/>
      <c r="TGZ5" s="80"/>
      <c r="THA5" s="80"/>
      <c r="THB5" s="80"/>
      <c r="THC5" s="80"/>
      <c r="THD5" s="80"/>
      <c r="THE5" s="80"/>
      <c r="THF5" s="80"/>
      <c r="THG5" s="80"/>
      <c r="THH5" s="80"/>
      <c r="THI5" s="80"/>
      <c r="THJ5" s="80"/>
      <c r="THK5" s="80"/>
      <c r="THL5" s="80"/>
      <c r="THM5" s="80"/>
      <c r="THN5" s="80"/>
      <c r="THO5" s="80"/>
      <c r="THP5" s="80"/>
      <c r="THQ5" s="80"/>
      <c r="THR5" s="80"/>
      <c r="THS5" s="80"/>
      <c r="THT5" s="80"/>
      <c r="THU5" s="80"/>
      <c r="THV5" s="80"/>
      <c r="THW5" s="80"/>
      <c r="THX5" s="80"/>
      <c r="THY5" s="80"/>
      <c r="THZ5" s="80"/>
      <c r="TIA5" s="80"/>
      <c r="TIB5" s="80"/>
      <c r="TIC5" s="80"/>
      <c r="TID5" s="80"/>
      <c r="TIE5" s="80"/>
      <c r="TIF5" s="80"/>
      <c r="TIG5" s="80"/>
      <c r="TIH5" s="80"/>
      <c r="TII5" s="80"/>
      <c r="TIJ5" s="80"/>
      <c r="TIK5" s="80"/>
      <c r="TIL5" s="80"/>
      <c r="TIM5" s="80"/>
      <c r="TIN5" s="80"/>
      <c r="TIO5" s="80"/>
      <c r="TIP5" s="80"/>
      <c r="TIQ5" s="80"/>
      <c r="TIR5" s="80"/>
      <c r="TIS5" s="80"/>
      <c r="TIT5" s="80"/>
      <c r="TIU5" s="80"/>
      <c r="TIV5" s="80"/>
      <c r="TIW5" s="80"/>
      <c r="TIX5" s="80"/>
      <c r="TIY5" s="80"/>
      <c r="TIZ5" s="80"/>
      <c r="TJA5" s="80"/>
      <c r="TJB5" s="80"/>
      <c r="TJC5" s="80"/>
      <c r="TJD5" s="80"/>
      <c r="TJE5" s="80"/>
      <c r="TJF5" s="80"/>
      <c r="TJG5" s="80"/>
      <c r="TJH5" s="80"/>
      <c r="TJI5" s="80"/>
      <c r="TJJ5" s="80"/>
      <c r="TJK5" s="80"/>
      <c r="TJL5" s="80"/>
      <c r="TJM5" s="80"/>
      <c r="TJN5" s="80"/>
      <c r="TJO5" s="80"/>
      <c r="TJP5" s="80"/>
      <c r="TJQ5" s="80"/>
      <c r="TJR5" s="80"/>
      <c r="TJS5" s="80"/>
      <c r="TJT5" s="80"/>
      <c r="TJU5" s="80"/>
      <c r="TJV5" s="80"/>
      <c r="TJW5" s="80"/>
      <c r="TJX5" s="80"/>
      <c r="TJY5" s="80"/>
      <c r="TJZ5" s="80"/>
      <c r="TKA5" s="80"/>
      <c r="TKB5" s="80"/>
      <c r="TKC5" s="80"/>
      <c r="TKD5" s="80"/>
      <c r="TKE5" s="80"/>
      <c r="TKF5" s="80"/>
      <c r="TKG5" s="80"/>
      <c r="TKH5" s="80"/>
      <c r="TKI5" s="80"/>
      <c r="TKJ5" s="80"/>
      <c r="TKK5" s="80"/>
      <c r="TKL5" s="80"/>
      <c r="TKM5" s="80"/>
      <c r="TKN5" s="80"/>
      <c r="TKO5" s="80"/>
      <c r="TKP5" s="80"/>
      <c r="TKQ5" s="80"/>
      <c r="TKR5" s="80"/>
      <c r="TKS5" s="80"/>
      <c r="TKT5" s="80"/>
      <c r="TKU5" s="80"/>
      <c r="TKV5" s="80"/>
      <c r="TKW5" s="80"/>
      <c r="TKX5" s="80"/>
      <c r="TKY5" s="80"/>
      <c r="TKZ5" s="80"/>
      <c r="TLA5" s="80"/>
      <c r="TLB5" s="80"/>
      <c r="TLC5" s="80"/>
      <c r="TLD5" s="80"/>
      <c r="TLE5" s="80"/>
      <c r="TLF5" s="80"/>
      <c r="TLG5" s="80"/>
      <c r="TLH5" s="80"/>
      <c r="TLI5" s="80"/>
      <c r="TLJ5" s="80"/>
      <c r="TLK5" s="80"/>
      <c r="TLL5" s="80"/>
      <c r="TLM5" s="80"/>
      <c r="TLN5" s="80"/>
      <c r="TLO5" s="80"/>
      <c r="TLP5" s="80"/>
      <c r="TLQ5" s="80"/>
      <c r="TLR5" s="80"/>
      <c r="TLS5" s="80"/>
      <c r="TLT5" s="80"/>
      <c r="TLU5" s="80"/>
      <c r="TLV5" s="80"/>
      <c r="TLW5" s="80"/>
      <c r="TLX5" s="80"/>
      <c r="TLY5" s="80"/>
      <c r="TLZ5" s="80"/>
      <c r="TMA5" s="80"/>
      <c r="TMB5" s="80"/>
      <c r="TMC5" s="80"/>
      <c r="TMD5" s="80"/>
      <c r="TME5" s="80"/>
      <c r="TMF5" s="80"/>
      <c r="TMG5" s="80"/>
      <c r="TMH5" s="80"/>
      <c r="TMI5" s="80"/>
      <c r="TMJ5" s="80"/>
      <c r="TMK5" s="80"/>
      <c r="TML5" s="80"/>
      <c r="TMM5" s="80"/>
      <c r="TMN5" s="80"/>
      <c r="TMO5" s="80"/>
      <c r="TMP5" s="80"/>
      <c r="TMQ5" s="80"/>
      <c r="TMR5" s="80"/>
      <c r="TMS5" s="80"/>
      <c r="TMT5" s="80"/>
      <c r="TMU5" s="80"/>
      <c r="TMV5" s="80"/>
      <c r="TMW5" s="80"/>
      <c r="TMX5" s="80"/>
      <c r="TMY5" s="80"/>
      <c r="TMZ5" s="80"/>
      <c r="TNA5" s="80"/>
      <c r="TNB5" s="80"/>
      <c r="TNC5" s="80"/>
      <c r="TND5" s="80"/>
      <c r="TNE5" s="80"/>
      <c r="TNF5" s="80"/>
      <c r="TNG5" s="80"/>
      <c r="TNH5" s="80"/>
      <c r="TNI5" s="80"/>
      <c r="TNJ5" s="80"/>
      <c r="TNK5" s="80"/>
      <c r="TNL5" s="80"/>
      <c r="TNM5" s="80"/>
      <c r="TNN5" s="80"/>
      <c r="TNO5" s="80"/>
      <c r="TNP5" s="80"/>
      <c r="TNQ5" s="80"/>
      <c r="TNR5" s="80"/>
      <c r="TNS5" s="80"/>
      <c r="TNT5" s="80"/>
      <c r="TNU5" s="80"/>
      <c r="TNV5" s="80"/>
      <c r="TNW5" s="80"/>
      <c r="TNX5" s="80"/>
      <c r="TNY5" s="80"/>
      <c r="TNZ5" s="80"/>
      <c r="TOA5" s="80"/>
      <c r="TOB5" s="80"/>
      <c r="TOC5" s="80"/>
      <c r="TOD5" s="80"/>
      <c r="TOE5" s="80"/>
      <c r="TOF5" s="80"/>
      <c r="TOG5" s="80"/>
      <c r="TOH5" s="80"/>
      <c r="TOI5" s="80"/>
      <c r="TOJ5" s="80"/>
      <c r="TOK5" s="80"/>
      <c r="TOL5" s="80"/>
      <c r="TOM5" s="80"/>
      <c r="TON5" s="80"/>
      <c r="TOO5" s="80"/>
      <c r="TOP5" s="80"/>
      <c r="TOQ5" s="80"/>
      <c r="TOR5" s="80"/>
      <c r="TOS5" s="80"/>
      <c r="TOT5" s="80"/>
      <c r="TOU5" s="80"/>
      <c r="TOV5" s="80"/>
      <c r="TOW5" s="80"/>
      <c r="TOX5" s="80"/>
      <c r="TOY5" s="80"/>
      <c r="TOZ5" s="80"/>
      <c r="TPA5" s="80"/>
      <c r="TPB5" s="80"/>
      <c r="TPC5" s="80"/>
      <c r="TPD5" s="80"/>
      <c r="TPE5" s="80"/>
      <c r="TPF5" s="80"/>
      <c r="TPG5" s="80"/>
      <c r="TPH5" s="80"/>
      <c r="TPI5" s="80"/>
      <c r="TPJ5" s="80"/>
      <c r="TPK5" s="80"/>
      <c r="TPL5" s="80"/>
      <c r="TPM5" s="80"/>
      <c r="TPN5" s="80"/>
      <c r="TPO5" s="80"/>
      <c r="TPP5" s="80"/>
      <c r="TPQ5" s="80"/>
      <c r="TPR5" s="80"/>
      <c r="TPS5" s="80"/>
      <c r="TPT5" s="80"/>
      <c r="TPU5" s="80"/>
      <c r="TPV5" s="80"/>
      <c r="TPW5" s="80"/>
      <c r="TPX5" s="80"/>
      <c r="TPY5" s="80"/>
      <c r="TPZ5" s="80"/>
      <c r="TQA5" s="80"/>
      <c r="TQB5" s="80"/>
      <c r="TQC5" s="80"/>
      <c r="TQD5" s="80"/>
      <c r="TQE5" s="80"/>
      <c r="TQF5" s="80"/>
      <c r="TQG5" s="80"/>
      <c r="TQH5" s="80"/>
      <c r="TQI5" s="80"/>
      <c r="TQJ5" s="80"/>
      <c r="TQK5" s="80"/>
      <c r="TQL5" s="80"/>
      <c r="TQM5" s="80"/>
      <c r="TQN5" s="80"/>
      <c r="TQO5" s="80"/>
      <c r="TQP5" s="80"/>
      <c r="TQQ5" s="80"/>
      <c r="TQR5" s="80"/>
      <c r="TQS5" s="80"/>
      <c r="TQT5" s="80"/>
      <c r="TQU5" s="80"/>
      <c r="TQV5" s="80"/>
      <c r="TQW5" s="80"/>
      <c r="TQX5" s="80"/>
      <c r="TQY5" s="80"/>
      <c r="TQZ5" s="80"/>
      <c r="TRA5" s="80"/>
      <c r="TRB5" s="80"/>
      <c r="TRC5" s="80"/>
      <c r="TRD5" s="80"/>
      <c r="TRE5" s="80"/>
      <c r="TRF5" s="80"/>
      <c r="TRG5" s="80"/>
      <c r="TRH5" s="80"/>
      <c r="TRI5" s="80"/>
      <c r="TRJ5" s="80"/>
      <c r="TRK5" s="80"/>
      <c r="TRL5" s="80"/>
      <c r="TRM5" s="80"/>
      <c r="TRN5" s="80"/>
      <c r="TRO5" s="80"/>
      <c r="TRP5" s="80"/>
      <c r="TRQ5" s="80"/>
      <c r="TRR5" s="80"/>
      <c r="TRS5" s="80"/>
      <c r="TRT5" s="80"/>
      <c r="TRU5" s="80"/>
      <c r="TRV5" s="80"/>
      <c r="TRW5" s="80"/>
      <c r="TRX5" s="80"/>
      <c r="TRY5" s="80"/>
      <c r="TRZ5" s="80"/>
      <c r="TSA5" s="80"/>
      <c r="TSB5" s="80"/>
      <c r="TSC5" s="80"/>
      <c r="TSD5" s="80"/>
      <c r="TSE5" s="80"/>
      <c r="TSF5" s="80"/>
      <c r="TSG5" s="80"/>
      <c r="TSH5" s="80"/>
      <c r="TSI5" s="80"/>
      <c r="TSJ5" s="80"/>
      <c r="TSK5" s="80"/>
      <c r="TSL5" s="80"/>
      <c r="TSM5" s="80"/>
      <c r="TSN5" s="80"/>
      <c r="TSO5" s="80"/>
      <c r="TSP5" s="80"/>
      <c r="TSQ5" s="80"/>
      <c r="TSR5" s="80"/>
      <c r="TSS5" s="80"/>
      <c r="TST5" s="80"/>
      <c r="TSU5" s="80"/>
      <c r="TSV5" s="80"/>
      <c r="TSW5" s="80"/>
      <c r="TSX5" s="80"/>
      <c r="TSY5" s="80"/>
      <c r="TSZ5" s="80"/>
      <c r="TTA5" s="80"/>
      <c r="TTB5" s="80"/>
      <c r="TTC5" s="80"/>
      <c r="TTD5" s="80"/>
      <c r="TTE5" s="80"/>
      <c r="TTF5" s="80"/>
      <c r="TTG5" s="80"/>
      <c r="TTH5" s="80"/>
      <c r="TTI5" s="80"/>
      <c r="TTJ5" s="80"/>
      <c r="TTK5" s="80"/>
      <c r="TTL5" s="80"/>
      <c r="TTM5" s="80"/>
      <c r="TTN5" s="80"/>
      <c r="TTO5" s="80"/>
      <c r="TTP5" s="80"/>
      <c r="TTQ5" s="80"/>
      <c r="TTR5" s="80"/>
      <c r="TTS5" s="80"/>
      <c r="TTT5" s="80"/>
      <c r="TTU5" s="80"/>
      <c r="TTV5" s="80"/>
      <c r="TTW5" s="80"/>
      <c r="TTX5" s="80"/>
      <c r="TTY5" s="80"/>
      <c r="TTZ5" s="80"/>
      <c r="TUA5" s="80"/>
      <c r="TUB5" s="80"/>
      <c r="TUC5" s="80"/>
      <c r="TUD5" s="80"/>
      <c r="TUE5" s="80"/>
      <c r="TUF5" s="80"/>
      <c r="TUG5" s="80"/>
      <c r="TUH5" s="80"/>
      <c r="TUI5" s="80"/>
      <c r="TUJ5" s="80"/>
      <c r="TUK5" s="80"/>
      <c r="TUL5" s="80"/>
      <c r="TUM5" s="80"/>
      <c r="TUN5" s="80"/>
      <c r="TUO5" s="80"/>
      <c r="TUP5" s="80"/>
      <c r="TUQ5" s="80"/>
      <c r="TUR5" s="80"/>
      <c r="TUS5" s="80"/>
      <c r="TUT5" s="80"/>
      <c r="TUU5" s="80"/>
      <c r="TUV5" s="80"/>
      <c r="TUW5" s="80"/>
      <c r="TUX5" s="80"/>
      <c r="TUY5" s="80"/>
      <c r="TUZ5" s="80"/>
      <c r="TVA5" s="80"/>
      <c r="TVB5" s="80"/>
      <c r="TVC5" s="80"/>
      <c r="TVD5" s="80"/>
      <c r="TVE5" s="80"/>
      <c r="TVF5" s="80"/>
      <c r="TVG5" s="80"/>
      <c r="TVH5" s="80"/>
      <c r="TVI5" s="80"/>
      <c r="TVJ5" s="80"/>
      <c r="TVK5" s="80"/>
      <c r="TVL5" s="80"/>
      <c r="TVM5" s="80"/>
      <c r="TVN5" s="80"/>
      <c r="TVO5" s="80"/>
      <c r="TVP5" s="80"/>
      <c r="TVQ5" s="80"/>
      <c r="TVR5" s="80"/>
      <c r="TVS5" s="80"/>
      <c r="TVT5" s="80"/>
      <c r="TVU5" s="80"/>
      <c r="TVV5" s="80"/>
      <c r="TVW5" s="80"/>
      <c r="TVX5" s="80"/>
      <c r="TVY5" s="80"/>
      <c r="TVZ5" s="80"/>
      <c r="TWA5" s="80"/>
      <c r="TWB5" s="80"/>
      <c r="TWC5" s="80"/>
      <c r="TWD5" s="80"/>
      <c r="TWE5" s="80"/>
      <c r="TWF5" s="80"/>
      <c r="TWG5" s="80"/>
      <c r="TWH5" s="80"/>
      <c r="TWI5" s="80"/>
      <c r="TWJ5" s="80"/>
      <c r="TWK5" s="80"/>
      <c r="TWL5" s="80"/>
      <c r="TWM5" s="80"/>
      <c r="TWN5" s="80"/>
      <c r="TWO5" s="80"/>
      <c r="TWP5" s="80"/>
      <c r="TWQ5" s="80"/>
      <c r="TWR5" s="80"/>
      <c r="TWS5" s="80"/>
      <c r="TWT5" s="80"/>
      <c r="TWU5" s="80"/>
      <c r="TWV5" s="80"/>
      <c r="TWW5" s="80"/>
      <c r="TWX5" s="80"/>
      <c r="TWY5" s="80"/>
      <c r="TWZ5" s="80"/>
      <c r="TXA5" s="80"/>
      <c r="TXB5" s="80"/>
      <c r="TXC5" s="80"/>
      <c r="TXD5" s="80"/>
      <c r="TXE5" s="80"/>
      <c r="TXF5" s="80"/>
      <c r="TXG5" s="80"/>
      <c r="TXH5" s="80"/>
      <c r="TXI5" s="80"/>
      <c r="TXJ5" s="80"/>
      <c r="TXK5" s="80"/>
      <c r="TXL5" s="80"/>
      <c r="TXM5" s="80"/>
      <c r="TXN5" s="80"/>
      <c r="TXO5" s="80"/>
      <c r="TXP5" s="80"/>
      <c r="TXQ5" s="80"/>
      <c r="TXR5" s="80"/>
      <c r="TXS5" s="80"/>
      <c r="TXT5" s="80"/>
      <c r="TXU5" s="80"/>
      <c r="TXV5" s="80"/>
      <c r="TXW5" s="80"/>
      <c r="TXX5" s="80"/>
      <c r="TXY5" s="80"/>
      <c r="TXZ5" s="80"/>
      <c r="TYA5" s="80"/>
      <c r="TYB5" s="80"/>
      <c r="TYC5" s="80"/>
      <c r="TYD5" s="80"/>
      <c r="TYE5" s="80"/>
      <c r="TYF5" s="80"/>
      <c r="TYG5" s="80"/>
      <c r="TYH5" s="80"/>
      <c r="TYI5" s="80"/>
      <c r="TYJ5" s="80"/>
      <c r="TYK5" s="80"/>
      <c r="TYL5" s="80"/>
      <c r="TYM5" s="80"/>
      <c r="TYN5" s="80"/>
      <c r="TYO5" s="80"/>
      <c r="TYP5" s="80"/>
      <c r="TYQ5" s="80"/>
      <c r="TYR5" s="80"/>
      <c r="TYS5" s="80"/>
      <c r="TYT5" s="80"/>
      <c r="TYU5" s="80"/>
      <c r="TYV5" s="80"/>
      <c r="TYW5" s="80"/>
      <c r="TYX5" s="80"/>
      <c r="TYY5" s="80"/>
      <c r="TYZ5" s="80"/>
      <c r="TZA5" s="80"/>
      <c r="TZB5" s="80"/>
      <c r="TZC5" s="80"/>
      <c r="TZD5" s="80"/>
      <c r="TZE5" s="80"/>
      <c r="TZF5" s="80"/>
      <c r="TZG5" s="80"/>
      <c r="TZH5" s="80"/>
      <c r="TZI5" s="80"/>
      <c r="TZJ5" s="80"/>
      <c r="TZK5" s="80"/>
      <c r="TZL5" s="80"/>
      <c r="TZM5" s="80"/>
      <c r="TZN5" s="80"/>
      <c r="TZO5" s="80"/>
      <c r="TZP5" s="80"/>
      <c r="TZQ5" s="80"/>
      <c r="TZR5" s="80"/>
      <c r="TZS5" s="80"/>
      <c r="TZT5" s="80"/>
      <c r="TZU5" s="80"/>
      <c r="TZV5" s="80"/>
      <c r="TZW5" s="80"/>
      <c r="TZX5" s="80"/>
      <c r="TZY5" s="80"/>
      <c r="TZZ5" s="80"/>
      <c r="UAA5" s="80"/>
      <c r="UAB5" s="80"/>
      <c r="UAC5" s="80"/>
      <c r="UAD5" s="80"/>
      <c r="UAE5" s="80"/>
      <c r="UAF5" s="80"/>
      <c r="UAG5" s="80"/>
      <c r="UAH5" s="80"/>
      <c r="UAI5" s="80"/>
      <c r="UAJ5" s="80"/>
      <c r="UAK5" s="80"/>
      <c r="UAL5" s="80"/>
      <c r="UAM5" s="80"/>
      <c r="UAN5" s="80"/>
      <c r="UAO5" s="80"/>
      <c r="UAP5" s="80"/>
      <c r="UAQ5" s="80"/>
      <c r="UAR5" s="80"/>
      <c r="UAS5" s="80"/>
      <c r="UAT5" s="80"/>
      <c r="UAU5" s="80"/>
      <c r="UAV5" s="80"/>
      <c r="UAW5" s="80"/>
      <c r="UAX5" s="80"/>
      <c r="UAY5" s="80"/>
      <c r="UAZ5" s="80"/>
      <c r="UBA5" s="80"/>
      <c r="UBB5" s="80"/>
      <c r="UBC5" s="80"/>
      <c r="UBD5" s="80"/>
      <c r="UBE5" s="80"/>
      <c r="UBF5" s="80"/>
      <c r="UBG5" s="80"/>
      <c r="UBH5" s="80"/>
      <c r="UBI5" s="80"/>
      <c r="UBJ5" s="80"/>
      <c r="UBK5" s="80"/>
      <c r="UBL5" s="80"/>
      <c r="UBM5" s="80"/>
      <c r="UBN5" s="80"/>
      <c r="UBO5" s="80"/>
      <c r="UBP5" s="80"/>
      <c r="UBQ5" s="80"/>
      <c r="UBR5" s="80"/>
      <c r="UBS5" s="80"/>
      <c r="UBT5" s="80"/>
      <c r="UBU5" s="80"/>
      <c r="UBV5" s="80"/>
      <c r="UBW5" s="80"/>
      <c r="UBX5" s="80"/>
      <c r="UBY5" s="80"/>
      <c r="UBZ5" s="80"/>
      <c r="UCA5" s="80"/>
      <c r="UCB5" s="80"/>
      <c r="UCC5" s="80"/>
      <c r="UCD5" s="80"/>
      <c r="UCE5" s="80"/>
      <c r="UCF5" s="80"/>
      <c r="UCG5" s="80"/>
      <c r="UCH5" s="80"/>
      <c r="UCI5" s="80"/>
      <c r="UCJ5" s="80"/>
      <c r="UCK5" s="80"/>
      <c r="UCL5" s="80"/>
      <c r="UCM5" s="80"/>
      <c r="UCN5" s="80"/>
      <c r="UCO5" s="80"/>
      <c r="UCP5" s="80"/>
      <c r="UCQ5" s="80"/>
      <c r="UCR5" s="80"/>
      <c r="UCS5" s="80"/>
      <c r="UCT5" s="80"/>
      <c r="UCU5" s="80"/>
      <c r="UCV5" s="80"/>
      <c r="UCW5" s="80"/>
      <c r="UCX5" s="80"/>
      <c r="UCY5" s="80"/>
      <c r="UCZ5" s="80"/>
      <c r="UDA5" s="80"/>
      <c r="UDB5" s="80"/>
      <c r="UDC5" s="80"/>
      <c r="UDD5" s="80"/>
      <c r="UDE5" s="80"/>
      <c r="UDF5" s="80"/>
      <c r="UDG5" s="80"/>
      <c r="UDH5" s="80"/>
      <c r="UDI5" s="80"/>
      <c r="UDJ5" s="80"/>
      <c r="UDK5" s="80"/>
      <c r="UDL5" s="80"/>
      <c r="UDM5" s="80"/>
      <c r="UDN5" s="80"/>
      <c r="UDO5" s="80"/>
      <c r="UDP5" s="80"/>
      <c r="UDQ5" s="80"/>
      <c r="UDR5" s="80"/>
      <c r="UDS5" s="80"/>
      <c r="UDT5" s="80"/>
      <c r="UDU5" s="80"/>
      <c r="UDV5" s="80"/>
      <c r="UDW5" s="80"/>
      <c r="UDX5" s="80"/>
      <c r="UDY5" s="80"/>
      <c r="UDZ5" s="80"/>
      <c r="UEA5" s="80"/>
      <c r="UEB5" s="80"/>
      <c r="UEC5" s="80"/>
      <c r="UED5" s="80"/>
      <c r="UEE5" s="80"/>
      <c r="UEF5" s="80"/>
      <c r="UEG5" s="80"/>
      <c r="UEH5" s="80"/>
      <c r="UEI5" s="80"/>
      <c r="UEJ5" s="80"/>
      <c r="UEK5" s="80"/>
      <c r="UEL5" s="80"/>
      <c r="UEM5" s="80"/>
      <c r="UEN5" s="80"/>
      <c r="UEO5" s="80"/>
      <c r="UEP5" s="80"/>
      <c r="UEQ5" s="80"/>
      <c r="UER5" s="80"/>
      <c r="UES5" s="80"/>
      <c r="UET5" s="80"/>
      <c r="UEU5" s="80"/>
      <c r="UEV5" s="80"/>
      <c r="UEW5" s="80"/>
      <c r="UEX5" s="80"/>
      <c r="UEY5" s="80"/>
      <c r="UEZ5" s="80"/>
      <c r="UFA5" s="80"/>
      <c r="UFB5" s="80"/>
      <c r="UFC5" s="80"/>
      <c r="UFD5" s="80"/>
      <c r="UFE5" s="80"/>
      <c r="UFF5" s="80"/>
      <c r="UFG5" s="80"/>
      <c r="UFH5" s="80"/>
      <c r="UFI5" s="80"/>
      <c r="UFJ5" s="80"/>
      <c r="UFK5" s="80"/>
      <c r="UFL5" s="80"/>
      <c r="UFM5" s="80"/>
      <c r="UFN5" s="80"/>
      <c r="UFO5" s="80"/>
      <c r="UFP5" s="80"/>
      <c r="UFQ5" s="80"/>
      <c r="UFR5" s="80"/>
      <c r="UFS5" s="80"/>
      <c r="UFT5" s="80"/>
      <c r="UFU5" s="80"/>
      <c r="UFV5" s="80"/>
      <c r="UFW5" s="80"/>
      <c r="UFX5" s="80"/>
      <c r="UFY5" s="80"/>
      <c r="UFZ5" s="80"/>
      <c r="UGA5" s="80"/>
      <c r="UGB5" s="80"/>
      <c r="UGC5" s="80"/>
      <c r="UGD5" s="80"/>
      <c r="UGE5" s="80"/>
      <c r="UGF5" s="80"/>
      <c r="UGG5" s="80"/>
      <c r="UGH5" s="80"/>
      <c r="UGI5" s="80"/>
      <c r="UGJ5" s="80"/>
      <c r="UGK5" s="80"/>
      <c r="UGL5" s="80"/>
      <c r="UGM5" s="80"/>
      <c r="UGN5" s="80"/>
      <c r="UGO5" s="80"/>
      <c r="UGP5" s="80"/>
      <c r="UGQ5" s="80"/>
      <c r="UGR5" s="80"/>
      <c r="UGS5" s="80"/>
      <c r="UGT5" s="80"/>
      <c r="UGU5" s="80"/>
      <c r="UGV5" s="80"/>
      <c r="UGW5" s="80"/>
      <c r="UGX5" s="80"/>
      <c r="UGY5" s="80"/>
      <c r="UGZ5" s="80"/>
      <c r="UHA5" s="80"/>
      <c r="UHB5" s="80"/>
      <c r="UHC5" s="80"/>
      <c r="UHD5" s="80"/>
      <c r="UHE5" s="80"/>
      <c r="UHF5" s="80"/>
      <c r="UHG5" s="80"/>
      <c r="UHH5" s="80"/>
      <c r="UHI5" s="80"/>
      <c r="UHJ5" s="80"/>
      <c r="UHK5" s="80"/>
      <c r="UHL5" s="80"/>
      <c r="UHM5" s="80"/>
      <c r="UHN5" s="80"/>
      <c r="UHO5" s="80"/>
      <c r="UHP5" s="80"/>
      <c r="UHQ5" s="80"/>
      <c r="UHR5" s="80"/>
      <c r="UHS5" s="80"/>
      <c r="UHT5" s="80"/>
      <c r="UHU5" s="80"/>
      <c r="UHV5" s="80"/>
      <c r="UHW5" s="80"/>
      <c r="UHX5" s="80"/>
      <c r="UHY5" s="80"/>
      <c r="UHZ5" s="80"/>
      <c r="UIA5" s="80"/>
      <c r="UIB5" s="80"/>
      <c r="UIC5" s="80"/>
      <c r="UID5" s="80"/>
      <c r="UIE5" s="80"/>
      <c r="UIF5" s="80"/>
      <c r="UIG5" s="80"/>
      <c r="UIH5" s="80"/>
      <c r="UII5" s="80"/>
      <c r="UIJ5" s="80"/>
      <c r="UIK5" s="80"/>
      <c r="UIL5" s="80"/>
      <c r="UIM5" s="80"/>
      <c r="UIN5" s="80"/>
      <c r="UIO5" s="80"/>
      <c r="UIP5" s="80"/>
      <c r="UIQ5" s="80"/>
      <c r="UIR5" s="80"/>
      <c r="UIS5" s="80"/>
      <c r="UIT5" s="80"/>
      <c r="UIU5" s="80"/>
      <c r="UIV5" s="80"/>
      <c r="UIW5" s="80"/>
      <c r="UIX5" s="80"/>
      <c r="UIY5" s="80"/>
      <c r="UIZ5" s="80"/>
      <c r="UJA5" s="80"/>
      <c r="UJB5" s="80"/>
      <c r="UJC5" s="80"/>
      <c r="UJD5" s="80"/>
      <c r="UJE5" s="80"/>
      <c r="UJF5" s="80"/>
      <c r="UJG5" s="80"/>
      <c r="UJH5" s="80"/>
      <c r="UJI5" s="80"/>
      <c r="UJJ5" s="80"/>
      <c r="UJK5" s="80"/>
      <c r="UJL5" s="80"/>
      <c r="UJM5" s="80"/>
      <c r="UJN5" s="80"/>
      <c r="UJO5" s="80"/>
      <c r="UJP5" s="80"/>
      <c r="UJQ5" s="80"/>
      <c r="UJR5" s="80"/>
      <c r="UJS5" s="80"/>
      <c r="UJT5" s="80"/>
      <c r="UJU5" s="80"/>
      <c r="UJV5" s="80"/>
      <c r="UJW5" s="80"/>
      <c r="UJX5" s="80"/>
      <c r="UJY5" s="80"/>
      <c r="UJZ5" s="80"/>
      <c r="UKA5" s="80"/>
      <c r="UKB5" s="80"/>
      <c r="UKC5" s="80"/>
      <c r="UKD5" s="80"/>
      <c r="UKE5" s="80"/>
      <c r="UKF5" s="80"/>
      <c r="UKG5" s="80"/>
      <c r="UKH5" s="80"/>
      <c r="UKI5" s="80"/>
      <c r="UKJ5" s="80"/>
      <c r="UKK5" s="80"/>
      <c r="UKL5" s="80"/>
      <c r="UKM5" s="80"/>
      <c r="UKN5" s="80"/>
      <c r="UKO5" s="80"/>
      <c r="UKP5" s="80"/>
      <c r="UKQ5" s="80"/>
      <c r="UKR5" s="80"/>
      <c r="UKS5" s="80"/>
      <c r="UKT5" s="80"/>
      <c r="UKU5" s="80"/>
      <c r="UKV5" s="80"/>
      <c r="UKW5" s="80"/>
      <c r="UKX5" s="80"/>
      <c r="UKY5" s="80"/>
      <c r="UKZ5" s="80"/>
      <c r="ULA5" s="80"/>
      <c r="ULB5" s="80"/>
      <c r="ULC5" s="80"/>
      <c r="ULD5" s="80"/>
      <c r="ULE5" s="80"/>
      <c r="ULF5" s="80"/>
      <c r="ULG5" s="80"/>
      <c r="ULH5" s="80"/>
      <c r="ULI5" s="80"/>
      <c r="ULJ5" s="80"/>
      <c r="ULK5" s="80"/>
      <c r="ULL5" s="80"/>
      <c r="ULM5" s="80"/>
      <c r="ULN5" s="80"/>
      <c r="ULO5" s="80"/>
      <c r="ULP5" s="80"/>
      <c r="ULQ5" s="80"/>
      <c r="ULR5" s="80"/>
      <c r="ULS5" s="80"/>
      <c r="ULT5" s="80"/>
      <c r="ULU5" s="80"/>
      <c r="ULV5" s="80"/>
      <c r="ULW5" s="80"/>
      <c r="ULX5" s="80"/>
      <c r="ULY5" s="80"/>
      <c r="ULZ5" s="80"/>
      <c r="UMA5" s="80"/>
      <c r="UMB5" s="80"/>
      <c r="UMC5" s="80"/>
      <c r="UMD5" s="80"/>
      <c r="UME5" s="80"/>
      <c r="UMF5" s="80"/>
      <c r="UMG5" s="80"/>
      <c r="UMH5" s="80"/>
      <c r="UMI5" s="80"/>
      <c r="UMJ5" s="80"/>
      <c r="UMK5" s="80"/>
      <c r="UML5" s="80"/>
      <c r="UMM5" s="80"/>
      <c r="UMN5" s="80"/>
      <c r="UMO5" s="80"/>
      <c r="UMP5" s="80"/>
      <c r="UMQ5" s="80"/>
      <c r="UMR5" s="80"/>
      <c r="UMS5" s="80"/>
      <c r="UMT5" s="80"/>
      <c r="UMU5" s="80"/>
      <c r="UMV5" s="80"/>
      <c r="UMW5" s="80"/>
      <c r="UMX5" s="80"/>
      <c r="UMY5" s="80"/>
      <c r="UMZ5" s="80"/>
      <c r="UNA5" s="80"/>
      <c r="UNB5" s="80"/>
      <c r="UNC5" s="80"/>
      <c r="UND5" s="80"/>
      <c r="UNE5" s="80"/>
      <c r="UNF5" s="80"/>
      <c r="UNG5" s="80"/>
      <c r="UNH5" s="80"/>
      <c r="UNI5" s="80"/>
      <c r="UNJ5" s="80"/>
      <c r="UNK5" s="80"/>
      <c r="UNL5" s="80"/>
      <c r="UNM5" s="80"/>
      <c r="UNN5" s="80"/>
      <c r="UNO5" s="80"/>
      <c r="UNP5" s="80"/>
      <c r="UNQ5" s="80"/>
      <c r="UNR5" s="80"/>
      <c r="UNS5" s="80"/>
      <c r="UNT5" s="80"/>
      <c r="UNU5" s="80"/>
      <c r="UNV5" s="80"/>
      <c r="UNW5" s="80"/>
      <c r="UNX5" s="80"/>
      <c r="UNY5" s="80"/>
      <c r="UNZ5" s="80"/>
      <c r="UOA5" s="80"/>
      <c r="UOB5" s="80"/>
      <c r="UOC5" s="80"/>
      <c r="UOD5" s="80"/>
      <c r="UOE5" s="80"/>
      <c r="UOF5" s="80"/>
      <c r="UOG5" s="80"/>
      <c r="UOH5" s="80"/>
      <c r="UOI5" s="80"/>
      <c r="UOJ5" s="80"/>
      <c r="UOK5" s="80"/>
      <c r="UOL5" s="80"/>
      <c r="UOM5" s="80"/>
      <c r="UON5" s="80"/>
      <c r="UOO5" s="80"/>
      <c r="UOP5" s="80"/>
      <c r="UOQ5" s="80"/>
      <c r="UOR5" s="80"/>
      <c r="UOS5" s="80"/>
      <c r="UOT5" s="80"/>
      <c r="UOU5" s="80"/>
      <c r="UOV5" s="80"/>
      <c r="UOW5" s="80"/>
      <c r="UOX5" s="80"/>
      <c r="UOY5" s="80"/>
      <c r="UOZ5" s="80"/>
      <c r="UPA5" s="80"/>
      <c r="UPB5" s="80"/>
      <c r="UPC5" s="80"/>
      <c r="UPD5" s="80"/>
      <c r="UPE5" s="80"/>
      <c r="UPF5" s="80"/>
      <c r="UPG5" s="80"/>
      <c r="UPH5" s="80"/>
      <c r="UPI5" s="80"/>
      <c r="UPJ5" s="80"/>
      <c r="UPK5" s="80"/>
      <c r="UPL5" s="80"/>
      <c r="UPM5" s="80"/>
      <c r="UPN5" s="80"/>
      <c r="UPO5" s="80"/>
      <c r="UPP5" s="80"/>
      <c r="UPQ5" s="80"/>
      <c r="UPR5" s="80"/>
      <c r="UPS5" s="80"/>
      <c r="UPT5" s="80"/>
      <c r="UPU5" s="80"/>
      <c r="UPV5" s="80"/>
      <c r="UPW5" s="80"/>
      <c r="UPX5" s="80"/>
      <c r="UPY5" s="80"/>
      <c r="UPZ5" s="80"/>
      <c r="UQA5" s="80"/>
      <c r="UQB5" s="80"/>
      <c r="UQC5" s="80"/>
      <c r="UQD5" s="80"/>
      <c r="UQE5" s="80"/>
      <c r="UQF5" s="80"/>
      <c r="UQG5" s="80"/>
      <c r="UQH5" s="80"/>
      <c r="UQI5" s="80"/>
      <c r="UQJ5" s="80"/>
      <c r="UQK5" s="80"/>
      <c r="UQL5" s="80"/>
      <c r="UQM5" s="80"/>
      <c r="UQN5" s="80"/>
      <c r="UQO5" s="80"/>
      <c r="UQP5" s="80"/>
      <c r="UQQ5" s="80"/>
      <c r="UQR5" s="80"/>
      <c r="UQS5" s="80"/>
      <c r="UQT5" s="80"/>
      <c r="UQU5" s="80"/>
      <c r="UQV5" s="80"/>
      <c r="UQW5" s="80"/>
      <c r="UQX5" s="80"/>
      <c r="UQY5" s="80"/>
      <c r="UQZ5" s="80"/>
      <c r="URA5" s="80"/>
      <c r="URB5" s="80"/>
      <c r="URC5" s="80"/>
      <c r="URD5" s="80"/>
      <c r="URE5" s="80"/>
      <c r="URF5" s="80"/>
      <c r="URG5" s="80"/>
      <c r="URH5" s="80"/>
      <c r="URI5" s="80"/>
      <c r="URJ5" s="80"/>
      <c r="URK5" s="80"/>
      <c r="URL5" s="80"/>
      <c r="URM5" s="80"/>
      <c r="URN5" s="80"/>
      <c r="URO5" s="80"/>
      <c r="URP5" s="80"/>
      <c r="URQ5" s="80"/>
      <c r="URR5" s="80"/>
      <c r="URS5" s="80"/>
      <c r="URT5" s="80"/>
      <c r="URU5" s="80"/>
      <c r="URV5" s="80"/>
      <c r="URW5" s="80"/>
      <c r="URX5" s="80"/>
      <c r="URY5" s="80"/>
      <c r="URZ5" s="80"/>
      <c r="USA5" s="80"/>
      <c r="USB5" s="80"/>
      <c r="USC5" s="80"/>
      <c r="USD5" s="80"/>
      <c r="USE5" s="80"/>
      <c r="USF5" s="80"/>
      <c r="USG5" s="80"/>
      <c r="USH5" s="80"/>
      <c r="USI5" s="80"/>
      <c r="USJ5" s="80"/>
      <c r="USK5" s="80"/>
      <c r="USL5" s="80"/>
      <c r="USM5" s="80"/>
      <c r="USN5" s="80"/>
      <c r="USO5" s="80"/>
      <c r="USP5" s="80"/>
      <c r="USQ5" s="80"/>
      <c r="USR5" s="80"/>
      <c r="USS5" s="80"/>
      <c r="UST5" s="80"/>
      <c r="USU5" s="80"/>
      <c r="USV5" s="80"/>
      <c r="USW5" s="80"/>
      <c r="USX5" s="80"/>
      <c r="USY5" s="80"/>
      <c r="USZ5" s="80"/>
      <c r="UTA5" s="80"/>
      <c r="UTB5" s="80"/>
      <c r="UTC5" s="80"/>
      <c r="UTD5" s="80"/>
      <c r="UTE5" s="80"/>
      <c r="UTF5" s="80"/>
      <c r="UTG5" s="80"/>
      <c r="UTH5" s="80"/>
      <c r="UTI5" s="80"/>
      <c r="UTJ5" s="80"/>
      <c r="UTK5" s="80"/>
      <c r="UTL5" s="80"/>
      <c r="UTM5" s="80"/>
      <c r="UTN5" s="80"/>
      <c r="UTO5" s="80"/>
      <c r="UTP5" s="80"/>
      <c r="UTQ5" s="80"/>
      <c r="UTR5" s="80"/>
      <c r="UTS5" s="80"/>
      <c r="UTT5" s="80"/>
      <c r="UTU5" s="80"/>
      <c r="UTV5" s="80"/>
      <c r="UTW5" s="80"/>
      <c r="UTX5" s="80"/>
      <c r="UTY5" s="80"/>
      <c r="UTZ5" s="80"/>
      <c r="UUA5" s="80"/>
      <c r="UUB5" s="80"/>
      <c r="UUC5" s="80"/>
      <c r="UUD5" s="80"/>
      <c r="UUE5" s="80"/>
      <c r="UUF5" s="80"/>
      <c r="UUG5" s="80"/>
      <c r="UUH5" s="80"/>
      <c r="UUI5" s="80"/>
      <c r="UUJ5" s="80"/>
      <c r="UUK5" s="80"/>
      <c r="UUL5" s="80"/>
      <c r="UUM5" s="80"/>
      <c r="UUN5" s="80"/>
      <c r="UUO5" s="80"/>
      <c r="UUP5" s="80"/>
      <c r="UUQ5" s="80"/>
      <c r="UUR5" s="80"/>
      <c r="UUS5" s="80"/>
      <c r="UUT5" s="80"/>
      <c r="UUU5" s="80"/>
      <c r="UUV5" s="80"/>
      <c r="UUW5" s="80"/>
      <c r="UUX5" s="80"/>
      <c r="UUY5" s="80"/>
      <c r="UUZ5" s="80"/>
      <c r="UVA5" s="80"/>
      <c r="UVB5" s="80"/>
      <c r="UVC5" s="80"/>
      <c r="UVD5" s="80"/>
      <c r="UVE5" s="80"/>
      <c r="UVF5" s="80"/>
      <c r="UVG5" s="80"/>
      <c r="UVH5" s="80"/>
      <c r="UVI5" s="80"/>
      <c r="UVJ5" s="80"/>
      <c r="UVK5" s="80"/>
      <c r="UVL5" s="80"/>
      <c r="UVM5" s="80"/>
      <c r="UVN5" s="80"/>
      <c r="UVO5" s="80"/>
      <c r="UVP5" s="80"/>
      <c r="UVQ5" s="80"/>
      <c r="UVR5" s="80"/>
      <c r="UVS5" s="80"/>
      <c r="UVT5" s="80"/>
      <c r="UVU5" s="80"/>
      <c r="UVV5" s="80"/>
      <c r="UVW5" s="80"/>
      <c r="UVX5" s="80"/>
      <c r="UVY5" s="80"/>
      <c r="UVZ5" s="80"/>
      <c r="UWA5" s="80"/>
      <c r="UWB5" s="80"/>
      <c r="UWC5" s="80"/>
      <c r="UWD5" s="80"/>
      <c r="UWE5" s="80"/>
      <c r="UWF5" s="80"/>
      <c r="UWG5" s="80"/>
      <c r="UWH5" s="80"/>
      <c r="UWI5" s="80"/>
      <c r="UWJ5" s="80"/>
      <c r="UWK5" s="80"/>
      <c r="UWL5" s="80"/>
      <c r="UWM5" s="80"/>
      <c r="UWN5" s="80"/>
      <c r="UWO5" s="80"/>
      <c r="UWP5" s="80"/>
      <c r="UWQ5" s="80"/>
      <c r="UWR5" s="80"/>
      <c r="UWS5" s="80"/>
      <c r="UWT5" s="80"/>
      <c r="UWU5" s="80"/>
      <c r="UWV5" s="80"/>
      <c r="UWW5" s="80"/>
      <c r="UWX5" s="80"/>
      <c r="UWY5" s="80"/>
      <c r="UWZ5" s="80"/>
      <c r="UXA5" s="80"/>
      <c r="UXB5" s="80"/>
      <c r="UXC5" s="80"/>
      <c r="UXD5" s="80"/>
      <c r="UXE5" s="80"/>
      <c r="UXF5" s="80"/>
      <c r="UXG5" s="80"/>
      <c r="UXH5" s="80"/>
      <c r="UXI5" s="80"/>
      <c r="UXJ5" s="80"/>
      <c r="UXK5" s="80"/>
      <c r="UXL5" s="80"/>
      <c r="UXM5" s="80"/>
      <c r="UXN5" s="80"/>
      <c r="UXO5" s="80"/>
      <c r="UXP5" s="80"/>
      <c r="UXQ5" s="80"/>
      <c r="UXR5" s="80"/>
      <c r="UXS5" s="80"/>
      <c r="UXT5" s="80"/>
      <c r="UXU5" s="80"/>
      <c r="UXV5" s="80"/>
      <c r="UXW5" s="80"/>
      <c r="UXX5" s="80"/>
      <c r="UXY5" s="80"/>
      <c r="UXZ5" s="80"/>
      <c r="UYA5" s="80"/>
      <c r="UYB5" s="80"/>
      <c r="UYC5" s="80"/>
      <c r="UYD5" s="80"/>
      <c r="UYE5" s="80"/>
      <c r="UYF5" s="80"/>
      <c r="UYG5" s="80"/>
      <c r="UYH5" s="80"/>
      <c r="UYI5" s="80"/>
      <c r="UYJ5" s="80"/>
      <c r="UYK5" s="80"/>
      <c r="UYL5" s="80"/>
      <c r="UYM5" s="80"/>
      <c r="UYN5" s="80"/>
      <c r="UYO5" s="80"/>
      <c r="UYP5" s="80"/>
      <c r="UYQ5" s="80"/>
      <c r="UYR5" s="80"/>
      <c r="UYS5" s="80"/>
      <c r="UYT5" s="80"/>
      <c r="UYU5" s="80"/>
      <c r="UYV5" s="80"/>
      <c r="UYW5" s="80"/>
      <c r="UYX5" s="80"/>
      <c r="UYY5" s="80"/>
      <c r="UYZ5" s="80"/>
      <c r="UZA5" s="80"/>
      <c r="UZB5" s="80"/>
      <c r="UZC5" s="80"/>
      <c r="UZD5" s="80"/>
      <c r="UZE5" s="80"/>
      <c r="UZF5" s="80"/>
      <c r="UZG5" s="80"/>
      <c r="UZH5" s="80"/>
      <c r="UZI5" s="80"/>
      <c r="UZJ5" s="80"/>
      <c r="UZK5" s="80"/>
      <c r="UZL5" s="80"/>
      <c r="UZM5" s="80"/>
      <c r="UZN5" s="80"/>
      <c r="UZO5" s="80"/>
      <c r="UZP5" s="80"/>
      <c r="UZQ5" s="80"/>
      <c r="UZR5" s="80"/>
      <c r="UZS5" s="80"/>
      <c r="UZT5" s="80"/>
      <c r="UZU5" s="80"/>
      <c r="UZV5" s="80"/>
      <c r="UZW5" s="80"/>
      <c r="UZX5" s="80"/>
      <c r="UZY5" s="80"/>
      <c r="UZZ5" s="80"/>
      <c r="VAA5" s="80"/>
      <c r="VAB5" s="80"/>
      <c r="VAC5" s="80"/>
      <c r="VAD5" s="80"/>
      <c r="VAE5" s="80"/>
      <c r="VAF5" s="80"/>
      <c r="VAG5" s="80"/>
      <c r="VAH5" s="80"/>
      <c r="VAI5" s="80"/>
      <c r="VAJ5" s="80"/>
      <c r="VAK5" s="80"/>
      <c r="VAL5" s="80"/>
      <c r="VAM5" s="80"/>
      <c r="VAN5" s="80"/>
      <c r="VAO5" s="80"/>
      <c r="VAP5" s="80"/>
      <c r="VAQ5" s="80"/>
      <c r="VAR5" s="80"/>
      <c r="VAS5" s="80"/>
      <c r="VAT5" s="80"/>
      <c r="VAU5" s="80"/>
      <c r="VAV5" s="80"/>
      <c r="VAW5" s="80"/>
      <c r="VAX5" s="80"/>
      <c r="VAY5" s="80"/>
      <c r="VAZ5" s="80"/>
      <c r="VBA5" s="80"/>
      <c r="VBB5" s="80"/>
      <c r="VBC5" s="80"/>
      <c r="VBD5" s="80"/>
      <c r="VBE5" s="80"/>
      <c r="VBF5" s="80"/>
      <c r="VBG5" s="80"/>
      <c r="VBH5" s="80"/>
      <c r="VBI5" s="80"/>
      <c r="VBJ5" s="80"/>
      <c r="VBK5" s="80"/>
      <c r="VBL5" s="80"/>
      <c r="VBM5" s="80"/>
      <c r="VBN5" s="80"/>
      <c r="VBO5" s="80"/>
      <c r="VBP5" s="80"/>
      <c r="VBQ5" s="80"/>
      <c r="VBR5" s="80"/>
      <c r="VBS5" s="80"/>
      <c r="VBT5" s="80"/>
      <c r="VBU5" s="80"/>
      <c r="VBV5" s="80"/>
      <c r="VBW5" s="80"/>
      <c r="VBX5" s="80"/>
      <c r="VBY5" s="80"/>
      <c r="VBZ5" s="80"/>
      <c r="VCA5" s="80"/>
      <c r="VCB5" s="80"/>
      <c r="VCC5" s="80"/>
      <c r="VCD5" s="80"/>
      <c r="VCE5" s="80"/>
      <c r="VCF5" s="80"/>
      <c r="VCG5" s="80"/>
      <c r="VCH5" s="80"/>
      <c r="VCI5" s="80"/>
      <c r="VCJ5" s="80"/>
      <c r="VCK5" s="80"/>
      <c r="VCL5" s="80"/>
      <c r="VCM5" s="80"/>
      <c r="VCN5" s="80"/>
      <c r="VCO5" s="80"/>
      <c r="VCP5" s="80"/>
      <c r="VCQ5" s="80"/>
      <c r="VCR5" s="80"/>
      <c r="VCS5" s="80"/>
      <c r="VCT5" s="80"/>
      <c r="VCU5" s="80"/>
      <c r="VCV5" s="80"/>
      <c r="VCW5" s="80"/>
      <c r="VCX5" s="80"/>
      <c r="VCY5" s="80"/>
      <c r="VCZ5" s="80"/>
      <c r="VDA5" s="80"/>
      <c r="VDB5" s="80"/>
      <c r="VDC5" s="80"/>
      <c r="VDD5" s="80"/>
      <c r="VDE5" s="80"/>
      <c r="VDF5" s="80"/>
      <c r="VDG5" s="80"/>
      <c r="VDH5" s="80"/>
      <c r="VDI5" s="80"/>
      <c r="VDJ5" s="80"/>
      <c r="VDK5" s="80"/>
      <c r="VDL5" s="80"/>
      <c r="VDM5" s="80"/>
      <c r="VDN5" s="80"/>
      <c r="VDO5" s="80"/>
      <c r="VDP5" s="80"/>
      <c r="VDQ5" s="80"/>
      <c r="VDR5" s="80"/>
      <c r="VDS5" s="80"/>
      <c r="VDT5" s="80"/>
      <c r="VDU5" s="80"/>
      <c r="VDV5" s="80"/>
      <c r="VDW5" s="80"/>
      <c r="VDX5" s="80"/>
      <c r="VDY5" s="80"/>
      <c r="VDZ5" s="80"/>
      <c r="VEA5" s="80"/>
      <c r="VEB5" s="80"/>
      <c r="VEC5" s="80"/>
      <c r="VED5" s="80"/>
      <c r="VEE5" s="80"/>
      <c r="VEF5" s="80"/>
      <c r="VEG5" s="80"/>
      <c r="VEH5" s="80"/>
      <c r="VEI5" s="80"/>
      <c r="VEJ5" s="80"/>
      <c r="VEK5" s="80"/>
      <c r="VEL5" s="80"/>
      <c r="VEM5" s="80"/>
      <c r="VEN5" s="80"/>
      <c r="VEO5" s="80"/>
      <c r="VEP5" s="80"/>
      <c r="VEQ5" s="80"/>
      <c r="VER5" s="80"/>
      <c r="VES5" s="80"/>
      <c r="VET5" s="80"/>
      <c r="VEU5" s="80"/>
      <c r="VEV5" s="80"/>
      <c r="VEW5" s="80"/>
      <c r="VEX5" s="80"/>
      <c r="VEY5" s="80"/>
      <c r="VEZ5" s="80"/>
      <c r="VFA5" s="80"/>
      <c r="VFB5" s="80"/>
      <c r="VFC5" s="80"/>
      <c r="VFD5" s="80"/>
      <c r="VFE5" s="80"/>
      <c r="VFF5" s="80"/>
      <c r="VFG5" s="80"/>
      <c r="VFH5" s="80"/>
      <c r="VFI5" s="80"/>
      <c r="VFJ5" s="80"/>
      <c r="VFK5" s="80"/>
      <c r="VFL5" s="80"/>
      <c r="VFM5" s="80"/>
      <c r="VFN5" s="80"/>
      <c r="VFO5" s="80"/>
      <c r="VFP5" s="80"/>
      <c r="VFQ5" s="80"/>
      <c r="VFR5" s="80"/>
      <c r="VFS5" s="80"/>
      <c r="VFT5" s="80"/>
      <c r="VFU5" s="80"/>
      <c r="VFV5" s="80"/>
      <c r="VFW5" s="80"/>
      <c r="VFX5" s="80"/>
      <c r="VFY5" s="80"/>
      <c r="VFZ5" s="80"/>
      <c r="VGA5" s="80"/>
      <c r="VGB5" s="80"/>
      <c r="VGC5" s="80"/>
      <c r="VGD5" s="80"/>
      <c r="VGE5" s="80"/>
      <c r="VGF5" s="80"/>
      <c r="VGG5" s="80"/>
      <c r="VGH5" s="80"/>
      <c r="VGI5" s="80"/>
      <c r="VGJ5" s="80"/>
      <c r="VGK5" s="80"/>
      <c r="VGL5" s="80"/>
      <c r="VGM5" s="80"/>
      <c r="VGN5" s="80"/>
      <c r="VGO5" s="80"/>
      <c r="VGP5" s="80"/>
      <c r="VGQ5" s="80"/>
      <c r="VGR5" s="80"/>
      <c r="VGS5" s="80"/>
      <c r="VGT5" s="80"/>
      <c r="VGU5" s="80"/>
      <c r="VGV5" s="80"/>
      <c r="VGW5" s="80"/>
      <c r="VGX5" s="80"/>
      <c r="VGY5" s="80"/>
      <c r="VGZ5" s="80"/>
      <c r="VHA5" s="80"/>
      <c r="VHB5" s="80"/>
      <c r="VHC5" s="80"/>
      <c r="VHD5" s="80"/>
      <c r="VHE5" s="80"/>
      <c r="VHF5" s="80"/>
      <c r="VHG5" s="80"/>
      <c r="VHH5" s="80"/>
      <c r="VHI5" s="80"/>
      <c r="VHJ5" s="80"/>
      <c r="VHK5" s="80"/>
      <c r="VHL5" s="80"/>
      <c r="VHM5" s="80"/>
      <c r="VHN5" s="80"/>
      <c r="VHO5" s="80"/>
      <c r="VHP5" s="80"/>
      <c r="VHQ5" s="80"/>
      <c r="VHR5" s="80"/>
      <c r="VHS5" s="80"/>
      <c r="VHT5" s="80"/>
      <c r="VHU5" s="80"/>
      <c r="VHV5" s="80"/>
      <c r="VHW5" s="80"/>
      <c r="VHX5" s="80"/>
      <c r="VHY5" s="80"/>
      <c r="VHZ5" s="80"/>
      <c r="VIA5" s="80"/>
      <c r="VIB5" s="80"/>
      <c r="VIC5" s="80"/>
      <c r="VID5" s="80"/>
      <c r="VIE5" s="80"/>
      <c r="VIF5" s="80"/>
      <c r="VIG5" s="80"/>
      <c r="VIH5" s="80"/>
      <c r="VII5" s="80"/>
      <c r="VIJ5" s="80"/>
      <c r="VIK5" s="80"/>
      <c r="VIL5" s="80"/>
      <c r="VIM5" s="80"/>
      <c r="VIN5" s="80"/>
      <c r="VIO5" s="80"/>
      <c r="VIP5" s="80"/>
      <c r="VIQ5" s="80"/>
      <c r="VIR5" s="80"/>
      <c r="VIS5" s="80"/>
      <c r="VIT5" s="80"/>
      <c r="VIU5" s="80"/>
      <c r="VIV5" s="80"/>
      <c r="VIW5" s="80"/>
      <c r="VIX5" s="80"/>
      <c r="VIY5" s="80"/>
      <c r="VIZ5" s="80"/>
      <c r="VJA5" s="80"/>
      <c r="VJB5" s="80"/>
      <c r="VJC5" s="80"/>
      <c r="VJD5" s="80"/>
      <c r="VJE5" s="80"/>
      <c r="VJF5" s="80"/>
      <c r="VJG5" s="80"/>
      <c r="VJH5" s="80"/>
      <c r="VJI5" s="80"/>
      <c r="VJJ5" s="80"/>
      <c r="VJK5" s="80"/>
      <c r="VJL5" s="80"/>
      <c r="VJM5" s="80"/>
      <c r="VJN5" s="80"/>
      <c r="VJO5" s="80"/>
      <c r="VJP5" s="80"/>
      <c r="VJQ5" s="80"/>
      <c r="VJR5" s="80"/>
      <c r="VJS5" s="80"/>
      <c r="VJT5" s="80"/>
      <c r="VJU5" s="80"/>
      <c r="VJV5" s="80"/>
      <c r="VJW5" s="80"/>
      <c r="VJX5" s="80"/>
      <c r="VJY5" s="80"/>
      <c r="VJZ5" s="80"/>
      <c r="VKA5" s="80"/>
      <c r="VKB5" s="80"/>
      <c r="VKC5" s="80"/>
      <c r="VKD5" s="80"/>
      <c r="VKE5" s="80"/>
      <c r="VKF5" s="80"/>
      <c r="VKG5" s="80"/>
      <c r="VKH5" s="80"/>
      <c r="VKI5" s="80"/>
      <c r="VKJ5" s="80"/>
      <c r="VKK5" s="80"/>
      <c r="VKL5" s="80"/>
      <c r="VKM5" s="80"/>
      <c r="VKN5" s="80"/>
      <c r="VKO5" s="80"/>
      <c r="VKP5" s="80"/>
      <c r="VKQ5" s="80"/>
      <c r="VKR5" s="80"/>
      <c r="VKS5" s="80"/>
      <c r="VKT5" s="80"/>
      <c r="VKU5" s="80"/>
      <c r="VKV5" s="80"/>
      <c r="VKW5" s="80"/>
      <c r="VKX5" s="80"/>
      <c r="VKY5" s="80"/>
      <c r="VKZ5" s="80"/>
      <c r="VLA5" s="80"/>
      <c r="VLB5" s="80"/>
      <c r="VLC5" s="80"/>
      <c r="VLD5" s="80"/>
      <c r="VLE5" s="80"/>
      <c r="VLF5" s="80"/>
      <c r="VLG5" s="80"/>
      <c r="VLH5" s="80"/>
      <c r="VLI5" s="80"/>
      <c r="VLJ5" s="80"/>
      <c r="VLK5" s="80"/>
      <c r="VLL5" s="80"/>
      <c r="VLM5" s="80"/>
      <c r="VLN5" s="80"/>
      <c r="VLO5" s="80"/>
      <c r="VLP5" s="80"/>
      <c r="VLQ5" s="80"/>
      <c r="VLR5" s="80"/>
      <c r="VLS5" s="80"/>
      <c r="VLT5" s="80"/>
      <c r="VLU5" s="80"/>
      <c r="VLV5" s="80"/>
      <c r="VLW5" s="80"/>
      <c r="VLX5" s="80"/>
      <c r="VLY5" s="80"/>
      <c r="VLZ5" s="80"/>
      <c r="VMA5" s="80"/>
      <c r="VMB5" s="80"/>
      <c r="VMC5" s="80"/>
      <c r="VMD5" s="80"/>
      <c r="VME5" s="80"/>
      <c r="VMF5" s="80"/>
      <c r="VMG5" s="80"/>
      <c r="VMH5" s="80"/>
      <c r="VMI5" s="80"/>
      <c r="VMJ5" s="80"/>
      <c r="VMK5" s="80"/>
      <c r="VML5" s="80"/>
      <c r="VMM5" s="80"/>
      <c r="VMN5" s="80"/>
      <c r="VMO5" s="80"/>
      <c r="VMP5" s="80"/>
      <c r="VMQ5" s="80"/>
      <c r="VMR5" s="80"/>
      <c r="VMS5" s="80"/>
      <c r="VMT5" s="80"/>
      <c r="VMU5" s="80"/>
      <c r="VMV5" s="80"/>
      <c r="VMW5" s="80"/>
      <c r="VMX5" s="80"/>
      <c r="VMY5" s="80"/>
      <c r="VMZ5" s="80"/>
      <c r="VNA5" s="80"/>
      <c r="VNB5" s="80"/>
      <c r="VNC5" s="80"/>
      <c r="VND5" s="80"/>
      <c r="VNE5" s="80"/>
      <c r="VNF5" s="80"/>
      <c r="VNG5" s="80"/>
      <c r="VNH5" s="80"/>
      <c r="VNI5" s="80"/>
      <c r="VNJ5" s="80"/>
      <c r="VNK5" s="80"/>
      <c r="VNL5" s="80"/>
      <c r="VNM5" s="80"/>
      <c r="VNN5" s="80"/>
      <c r="VNO5" s="80"/>
      <c r="VNP5" s="80"/>
      <c r="VNQ5" s="80"/>
      <c r="VNR5" s="80"/>
      <c r="VNS5" s="80"/>
      <c r="VNT5" s="80"/>
      <c r="VNU5" s="80"/>
      <c r="VNV5" s="80"/>
      <c r="VNW5" s="80"/>
      <c r="VNX5" s="80"/>
      <c r="VNY5" s="80"/>
      <c r="VNZ5" s="80"/>
      <c r="VOA5" s="80"/>
      <c r="VOB5" s="80"/>
      <c r="VOC5" s="80"/>
      <c r="VOD5" s="80"/>
      <c r="VOE5" s="80"/>
      <c r="VOF5" s="80"/>
      <c r="VOG5" s="80"/>
      <c r="VOH5" s="80"/>
      <c r="VOI5" s="80"/>
      <c r="VOJ5" s="80"/>
      <c r="VOK5" s="80"/>
      <c r="VOL5" s="80"/>
      <c r="VOM5" s="80"/>
      <c r="VON5" s="80"/>
      <c r="VOO5" s="80"/>
      <c r="VOP5" s="80"/>
      <c r="VOQ5" s="80"/>
      <c r="VOR5" s="80"/>
      <c r="VOS5" s="80"/>
      <c r="VOT5" s="80"/>
      <c r="VOU5" s="80"/>
      <c r="VOV5" s="80"/>
      <c r="VOW5" s="80"/>
      <c r="VOX5" s="80"/>
      <c r="VOY5" s="80"/>
      <c r="VOZ5" s="80"/>
      <c r="VPA5" s="80"/>
      <c r="VPB5" s="80"/>
      <c r="VPC5" s="80"/>
      <c r="VPD5" s="80"/>
      <c r="VPE5" s="80"/>
      <c r="VPF5" s="80"/>
      <c r="VPG5" s="80"/>
      <c r="VPH5" s="80"/>
      <c r="VPI5" s="80"/>
      <c r="VPJ5" s="80"/>
      <c r="VPK5" s="80"/>
      <c r="VPL5" s="80"/>
      <c r="VPM5" s="80"/>
      <c r="VPN5" s="80"/>
      <c r="VPO5" s="80"/>
      <c r="VPP5" s="80"/>
      <c r="VPQ5" s="80"/>
      <c r="VPR5" s="80"/>
      <c r="VPS5" s="80"/>
      <c r="VPT5" s="80"/>
      <c r="VPU5" s="80"/>
      <c r="VPV5" s="80"/>
      <c r="VPW5" s="80"/>
      <c r="VPX5" s="80"/>
      <c r="VPY5" s="80"/>
      <c r="VPZ5" s="80"/>
      <c r="VQA5" s="80"/>
      <c r="VQB5" s="80"/>
      <c r="VQC5" s="80"/>
      <c r="VQD5" s="80"/>
      <c r="VQE5" s="80"/>
      <c r="VQF5" s="80"/>
      <c r="VQG5" s="80"/>
      <c r="VQH5" s="80"/>
      <c r="VQI5" s="80"/>
      <c r="VQJ5" s="80"/>
      <c r="VQK5" s="80"/>
      <c r="VQL5" s="80"/>
      <c r="VQM5" s="80"/>
      <c r="VQN5" s="80"/>
      <c r="VQO5" s="80"/>
      <c r="VQP5" s="80"/>
      <c r="VQQ5" s="80"/>
      <c r="VQR5" s="80"/>
      <c r="VQS5" s="80"/>
      <c r="VQT5" s="80"/>
      <c r="VQU5" s="80"/>
      <c r="VQV5" s="80"/>
      <c r="VQW5" s="80"/>
      <c r="VQX5" s="80"/>
      <c r="VQY5" s="80"/>
      <c r="VQZ5" s="80"/>
      <c r="VRA5" s="80"/>
      <c r="VRB5" s="80"/>
      <c r="VRC5" s="80"/>
      <c r="VRD5" s="80"/>
      <c r="VRE5" s="80"/>
      <c r="VRF5" s="80"/>
      <c r="VRG5" s="80"/>
      <c r="VRH5" s="80"/>
      <c r="VRI5" s="80"/>
      <c r="VRJ5" s="80"/>
      <c r="VRK5" s="80"/>
      <c r="VRL5" s="80"/>
      <c r="VRM5" s="80"/>
      <c r="VRN5" s="80"/>
      <c r="VRO5" s="80"/>
      <c r="VRP5" s="80"/>
      <c r="VRQ5" s="80"/>
      <c r="VRR5" s="80"/>
      <c r="VRS5" s="80"/>
      <c r="VRT5" s="80"/>
      <c r="VRU5" s="80"/>
      <c r="VRV5" s="80"/>
      <c r="VRW5" s="80"/>
      <c r="VRX5" s="80"/>
      <c r="VRY5" s="80"/>
      <c r="VRZ5" s="80"/>
      <c r="VSA5" s="80"/>
      <c r="VSB5" s="80"/>
      <c r="VSC5" s="80"/>
      <c r="VSD5" s="80"/>
      <c r="VSE5" s="80"/>
      <c r="VSF5" s="80"/>
      <c r="VSG5" s="80"/>
      <c r="VSH5" s="80"/>
      <c r="VSI5" s="80"/>
      <c r="VSJ5" s="80"/>
      <c r="VSK5" s="80"/>
      <c r="VSL5" s="80"/>
      <c r="VSM5" s="80"/>
      <c r="VSN5" s="80"/>
      <c r="VSO5" s="80"/>
      <c r="VSP5" s="80"/>
      <c r="VSQ5" s="80"/>
      <c r="VSR5" s="80"/>
      <c r="VSS5" s="80"/>
      <c r="VST5" s="80"/>
      <c r="VSU5" s="80"/>
      <c r="VSV5" s="80"/>
      <c r="VSW5" s="80"/>
      <c r="VSX5" s="80"/>
      <c r="VSY5" s="80"/>
      <c r="VSZ5" s="80"/>
      <c r="VTA5" s="80"/>
      <c r="VTB5" s="80"/>
      <c r="VTC5" s="80"/>
      <c r="VTD5" s="80"/>
      <c r="VTE5" s="80"/>
      <c r="VTF5" s="80"/>
      <c r="VTG5" s="80"/>
      <c r="VTH5" s="80"/>
      <c r="VTI5" s="80"/>
      <c r="VTJ5" s="80"/>
      <c r="VTK5" s="80"/>
      <c r="VTL5" s="80"/>
      <c r="VTM5" s="80"/>
      <c r="VTN5" s="80"/>
      <c r="VTO5" s="80"/>
      <c r="VTP5" s="80"/>
      <c r="VTQ5" s="80"/>
      <c r="VTR5" s="80"/>
      <c r="VTS5" s="80"/>
      <c r="VTT5" s="80"/>
      <c r="VTU5" s="80"/>
      <c r="VTV5" s="80"/>
      <c r="VTW5" s="80"/>
      <c r="VTX5" s="80"/>
      <c r="VTY5" s="80"/>
      <c r="VTZ5" s="80"/>
      <c r="VUA5" s="80"/>
      <c r="VUB5" s="80"/>
      <c r="VUC5" s="80"/>
      <c r="VUD5" s="80"/>
      <c r="VUE5" s="80"/>
      <c r="VUF5" s="80"/>
      <c r="VUG5" s="80"/>
      <c r="VUH5" s="80"/>
      <c r="VUI5" s="80"/>
      <c r="VUJ5" s="80"/>
      <c r="VUK5" s="80"/>
      <c r="VUL5" s="80"/>
      <c r="VUM5" s="80"/>
      <c r="VUN5" s="80"/>
      <c r="VUO5" s="80"/>
      <c r="VUP5" s="80"/>
      <c r="VUQ5" s="80"/>
      <c r="VUR5" s="80"/>
      <c r="VUS5" s="80"/>
      <c r="VUT5" s="80"/>
      <c r="VUU5" s="80"/>
      <c r="VUV5" s="80"/>
      <c r="VUW5" s="80"/>
      <c r="VUX5" s="80"/>
      <c r="VUY5" s="80"/>
      <c r="VUZ5" s="80"/>
      <c r="VVA5" s="80"/>
      <c r="VVB5" s="80"/>
      <c r="VVC5" s="80"/>
      <c r="VVD5" s="80"/>
      <c r="VVE5" s="80"/>
      <c r="VVF5" s="80"/>
      <c r="VVG5" s="80"/>
      <c r="VVH5" s="80"/>
      <c r="VVI5" s="80"/>
      <c r="VVJ5" s="80"/>
      <c r="VVK5" s="80"/>
      <c r="VVL5" s="80"/>
      <c r="VVM5" s="80"/>
      <c r="VVN5" s="80"/>
      <c r="VVO5" s="80"/>
      <c r="VVP5" s="80"/>
      <c r="VVQ5" s="80"/>
      <c r="VVR5" s="80"/>
      <c r="VVS5" s="80"/>
      <c r="VVT5" s="80"/>
      <c r="VVU5" s="80"/>
      <c r="VVV5" s="80"/>
      <c r="VVW5" s="80"/>
      <c r="VVX5" s="80"/>
      <c r="VVY5" s="80"/>
      <c r="VVZ5" s="80"/>
      <c r="VWA5" s="80"/>
      <c r="VWB5" s="80"/>
      <c r="VWC5" s="80"/>
      <c r="VWD5" s="80"/>
      <c r="VWE5" s="80"/>
      <c r="VWF5" s="80"/>
      <c r="VWG5" s="80"/>
      <c r="VWH5" s="80"/>
      <c r="VWI5" s="80"/>
      <c r="VWJ5" s="80"/>
      <c r="VWK5" s="80"/>
      <c r="VWL5" s="80"/>
      <c r="VWM5" s="80"/>
      <c r="VWN5" s="80"/>
      <c r="VWO5" s="80"/>
      <c r="VWP5" s="80"/>
      <c r="VWQ5" s="80"/>
      <c r="VWR5" s="80"/>
      <c r="VWS5" s="80"/>
      <c r="VWT5" s="80"/>
      <c r="VWU5" s="80"/>
      <c r="VWV5" s="80"/>
      <c r="VWW5" s="80"/>
      <c r="VWX5" s="80"/>
      <c r="VWY5" s="80"/>
      <c r="VWZ5" s="80"/>
      <c r="VXA5" s="80"/>
      <c r="VXB5" s="80"/>
      <c r="VXC5" s="80"/>
      <c r="VXD5" s="80"/>
      <c r="VXE5" s="80"/>
      <c r="VXF5" s="80"/>
      <c r="VXG5" s="80"/>
      <c r="VXH5" s="80"/>
      <c r="VXI5" s="80"/>
      <c r="VXJ5" s="80"/>
      <c r="VXK5" s="80"/>
      <c r="VXL5" s="80"/>
      <c r="VXM5" s="80"/>
      <c r="VXN5" s="80"/>
      <c r="VXO5" s="80"/>
      <c r="VXP5" s="80"/>
      <c r="VXQ5" s="80"/>
      <c r="VXR5" s="80"/>
      <c r="VXS5" s="80"/>
      <c r="VXT5" s="80"/>
      <c r="VXU5" s="80"/>
      <c r="VXV5" s="80"/>
      <c r="VXW5" s="80"/>
      <c r="VXX5" s="80"/>
      <c r="VXY5" s="80"/>
      <c r="VXZ5" s="80"/>
      <c r="VYA5" s="80"/>
      <c r="VYB5" s="80"/>
      <c r="VYC5" s="80"/>
      <c r="VYD5" s="80"/>
      <c r="VYE5" s="80"/>
      <c r="VYF5" s="80"/>
      <c r="VYG5" s="80"/>
      <c r="VYH5" s="80"/>
      <c r="VYI5" s="80"/>
      <c r="VYJ5" s="80"/>
      <c r="VYK5" s="80"/>
      <c r="VYL5" s="80"/>
      <c r="VYM5" s="80"/>
      <c r="VYN5" s="80"/>
      <c r="VYO5" s="80"/>
      <c r="VYP5" s="80"/>
      <c r="VYQ5" s="80"/>
      <c r="VYR5" s="80"/>
      <c r="VYS5" s="80"/>
      <c r="VYT5" s="80"/>
      <c r="VYU5" s="80"/>
      <c r="VYV5" s="80"/>
      <c r="VYW5" s="80"/>
      <c r="VYX5" s="80"/>
      <c r="VYY5" s="80"/>
      <c r="VYZ5" s="80"/>
      <c r="VZA5" s="80"/>
      <c r="VZB5" s="80"/>
      <c r="VZC5" s="80"/>
      <c r="VZD5" s="80"/>
      <c r="VZE5" s="80"/>
      <c r="VZF5" s="80"/>
      <c r="VZG5" s="80"/>
      <c r="VZH5" s="80"/>
      <c r="VZI5" s="80"/>
      <c r="VZJ5" s="80"/>
      <c r="VZK5" s="80"/>
      <c r="VZL5" s="80"/>
      <c r="VZM5" s="80"/>
      <c r="VZN5" s="80"/>
      <c r="VZO5" s="80"/>
      <c r="VZP5" s="80"/>
      <c r="VZQ5" s="80"/>
      <c r="VZR5" s="80"/>
      <c r="VZS5" s="80"/>
      <c r="VZT5" s="80"/>
      <c r="VZU5" s="80"/>
      <c r="VZV5" s="80"/>
      <c r="VZW5" s="80"/>
      <c r="VZX5" s="80"/>
      <c r="VZY5" s="80"/>
      <c r="VZZ5" s="80"/>
      <c r="WAA5" s="80"/>
      <c r="WAB5" s="80"/>
      <c r="WAC5" s="80"/>
      <c r="WAD5" s="80"/>
      <c r="WAE5" s="80"/>
      <c r="WAF5" s="80"/>
      <c r="WAG5" s="80"/>
      <c r="WAH5" s="80"/>
      <c r="WAI5" s="80"/>
      <c r="WAJ5" s="80"/>
      <c r="WAK5" s="80"/>
      <c r="WAL5" s="80"/>
      <c r="WAM5" s="80"/>
      <c r="WAN5" s="80"/>
      <c r="WAO5" s="80"/>
      <c r="WAP5" s="80"/>
      <c r="WAQ5" s="80"/>
      <c r="WAR5" s="80"/>
      <c r="WAS5" s="80"/>
      <c r="WAT5" s="80"/>
      <c r="WAU5" s="80"/>
      <c r="WAV5" s="80"/>
      <c r="WAW5" s="80"/>
      <c r="WAX5" s="80"/>
      <c r="WAY5" s="80"/>
      <c r="WAZ5" s="80"/>
      <c r="WBA5" s="80"/>
      <c r="WBB5" s="80"/>
      <c r="WBC5" s="80"/>
      <c r="WBD5" s="80"/>
      <c r="WBE5" s="80"/>
      <c r="WBF5" s="80"/>
      <c r="WBG5" s="80"/>
      <c r="WBH5" s="80"/>
      <c r="WBI5" s="80"/>
      <c r="WBJ5" s="80"/>
      <c r="WBK5" s="80"/>
      <c r="WBL5" s="80"/>
      <c r="WBM5" s="80"/>
      <c r="WBN5" s="80"/>
      <c r="WBO5" s="80"/>
      <c r="WBP5" s="80"/>
      <c r="WBQ5" s="80"/>
      <c r="WBR5" s="80"/>
      <c r="WBS5" s="80"/>
      <c r="WBT5" s="80"/>
      <c r="WBU5" s="80"/>
      <c r="WBV5" s="80"/>
      <c r="WBW5" s="80"/>
      <c r="WBX5" s="80"/>
      <c r="WBY5" s="80"/>
      <c r="WBZ5" s="80"/>
      <c r="WCA5" s="80"/>
      <c r="WCB5" s="80"/>
      <c r="WCC5" s="80"/>
      <c r="WCD5" s="80"/>
      <c r="WCE5" s="80"/>
      <c r="WCF5" s="80"/>
      <c r="WCG5" s="80"/>
      <c r="WCH5" s="80"/>
      <c r="WCI5" s="80"/>
      <c r="WCJ5" s="80"/>
      <c r="WCK5" s="80"/>
      <c r="WCL5" s="80"/>
      <c r="WCM5" s="80"/>
      <c r="WCN5" s="80"/>
      <c r="WCO5" s="80"/>
      <c r="WCP5" s="80"/>
      <c r="WCQ5" s="80"/>
      <c r="WCR5" s="80"/>
      <c r="WCS5" s="80"/>
      <c r="WCT5" s="80"/>
      <c r="WCU5" s="80"/>
      <c r="WCV5" s="80"/>
      <c r="WCW5" s="80"/>
      <c r="WCX5" s="80"/>
      <c r="WCY5" s="80"/>
      <c r="WCZ5" s="80"/>
      <c r="WDA5" s="80"/>
      <c r="WDB5" s="80"/>
      <c r="WDC5" s="80"/>
      <c r="WDD5" s="80"/>
      <c r="WDE5" s="80"/>
      <c r="WDF5" s="80"/>
      <c r="WDG5" s="80"/>
      <c r="WDH5" s="80"/>
      <c r="WDI5" s="80"/>
      <c r="WDJ5" s="80"/>
      <c r="WDK5" s="80"/>
      <c r="WDL5" s="80"/>
      <c r="WDM5" s="80"/>
      <c r="WDN5" s="80"/>
      <c r="WDO5" s="80"/>
      <c r="WDP5" s="80"/>
      <c r="WDQ5" s="80"/>
      <c r="WDR5" s="80"/>
      <c r="WDS5" s="80"/>
      <c r="WDT5" s="80"/>
      <c r="WDU5" s="80"/>
      <c r="WDV5" s="80"/>
      <c r="WDW5" s="80"/>
      <c r="WDX5" s="80"/>
      <c r="WDY5" s="80"/>
      <c r="WDZ5" s="80"/>
      <c r="WEA5" s="80"/>
      <c r="WEB5" s="80"/>
      <c r="WEC5" s="80"/>
      <c r="WED5" s="80"/>
      <c r="WEE5" s="80"/>
      <c r="WEF5" s="80"/>
      <c r="WEG5" s="80"/>
      <c r="WEH5" s="80"/>
      <c r="WEI5" s="80"/>
      <c r="WEJ5" s="80"/>
      <c r="WEK5" s="80"/>
      <c r="WEL5" s="80"/>
      <c r="WEM5" s="80"/>
      <c r="WEN5" s="80"/>
      <c r="WEO5" s="80"/>
      <c r="WEP5" s="80"/>
      <c r="WEQ5" s="80"/>
      <c r="WER5" s="80"/>
      <c r="WES5" s="80"/>
      <c r="WET5" s="80"/>
      <c r="WEU5" s="80"/>
      <c r="WEV5" s="80"/>
      <c r="WEW5" s="80"/>
      <c r="WEX5" s="80"/>
      <c r="WEY5" s="80"/>
      <c r="WEZ5" s="80"/>
      <c r="WFA5" s="80"/>
      <c r="WFB5" s="80"/>
      <c r="WFC5" s="80"/>
      <c r="WFD5" s="80"/>
      <c r="WFE5" s="80"/>
      <c r="WFF5" s="80"/>
      <c r="WFG5" s="80"/>
      <c r="WFH5" s="80"/>
      <c r="WFI5" s="80"/>
      <c r="WFJ5" s="80"/>
      <c r="WFK5" s="80"/>
      <c r="WFL5" s="80"/>
      <c r="WFM5" s="80"/>
      <c r="WFN5" s="80"/>
      <c r="WFO5" s="80"/>
      <c r="WFP5" s="80"/>
      <c r="WFQ5" s="80"/>
      <c r="WFR5" s="80"/>
      <c r="WFS5" s="80"/>
      <c r="WFT5" s="80"/>
      <c r="WFU5" s="80"/>
      <c r="WFV5" s="80"/>
      <c r="WFW5" s="80"/>
      <c r="WFX5" s="80"/>
      <c r="WFY5" s="80"/>
      <c r="WFZ5" s="80"/>
      <c r="WGA5" s="80"/>
      <c r="WGB5" s="80"/>
      <c r="WGC5" s="80"/>
      <c r="WGD5" s="80"/>
      <c r="WGE5" s="80"/>
      <c r="WGF5" s="80"/>
      <c r="WGG5" s="80"/>
      <c r="WGH5" s="80"/>
      <c r="WGI5" s="80"/>
      <c r="WGJ5" s="80"/>
      <c r="WGK5" s="80"/>
      <c r="WGL5" s="80"/>
      <c r="WGM5" s="80"/>
      <c r="WGN5" s="80"/>
      <c r="WGO5" s="80"/>
      <c r="WGP5" s="80"/>
      <c r="WGQ5" s="80"/>
      <c r="WGR5" s="80"/>
      <c r="WGS5" s="80"/>
      <c r="WGT5" s="80"/>
      <c r="WGU5" s="80"/>
      <c r="WGV5" s="80"/>
      <c r="WGW5" s="80"/>
      <c r="WGX5" s="80"/>
      <c r="WGY5" s="80"/>
      <c r="WGZ5" s="80"/>
      <c r="WHA5" s="80"/>
      <c r="WHB5" s="80"/>
      <c r="WHC5" s="80"/>
      <c r="WHD5" s="80"/>
      <c r="WHE5" s="80"/>
      <c r="WHF5" s="80"/>
      <c r="WHG5" s="80"/>
      <c r="WHH5" s="80"/>
      <c r="WHI5" s="80"/>
      <c r="WHJ5" s="80"/>
      <c r="WHK5" s="80"/>
      <c r="WHL5" s="80"/>
      <c r="WHM5" s="80"/>
      <c r="WHN5" s="80"/>
      <c r="WHO5" s="80"/>
      <c r="WHP5" s="80"/>
      <c r="WHQ5" s="80"/>
      <c r="WHR5" s="80"/>
      <c r="WHS5" s="80"/>
      <c r="WHT5" s="80"/>
      <c r="WHU5" s="80"/>
      <c r="WHV5" s="80"/>
      <c r="WHW5" s="80"/>
      <c r="WHX5" s="80"/>
      <c r="WHY5" s="80"/>
      <c r="WHZ5" s="80"/>
      <c r="WIA5" s="80"/>
      <c r="WIB5" s="80"/>
      <c r="WIC5" s="80"/>
      <c r="WID5" s="80"/>
      <c r="WIE5" s="80"/>
      <c r="WIF5" s="80"/>
      <c r="WIG5" s="80"/>
      <c r="WIH5" s="80"/>
      <c r="WII5" s="80"/>
      <c r="WIJ5" s="80"/>
      <c r="WIK5" s="80"/>
      <c r="WIL5" s="80"/>
      <c r="WIM5" s="80"/>
      <c r="WIN5" s="80"/>
      <c r="WIO5" s="80"/>
      <c r="WIP5" s="80"/>
      <c r="WIQ5" s="80"/>
      <c r="WIR5" s="80"/>
      <c r="WIS5" s="80"/>
      <c r="WIT5" s="80"/>
      <c r="WIU5" s="80"/>
      <c r="WIV5" s="80"/>
      <c r="WIW5" s="80"/>
      <c r="WIX5" s="80"/>
      <c r="WIY5" s="80"/>
      <c r="WIZ5" s="80"/>
      <c r="WJA5" s="80"/>
      <c r="WJB5" s="80"/>
      <c r="WJC5" s="80"/>
      <c r="WJD5" s="80"/>
      <c r="WJE5" s="80"/>
      <c r="WJF5" s="80"/>
      <c r="WJG5" s="80"/>
      <c r="WJH5" s="80"/>
      <c r="WJI5" s="80"/>
      <c r="WJJ5" s="80"/>
      <c r="WJK5" s="80"/>
      <c r="WJL5" s="80"/>
      <c r="WJM5" s="80"/>
      <c r="WJN5" s="80"/>
      <c r="WJO5" s="80"/>
      <c r="WJP5" s="80"/>
      <c r="WJQ5" s="80"/>
      <c r="WJR5" s="80"/>
      <c r="WJS5" s="80"/>
      <c r="WJT5" s="80"/>
      <c r="WJU5" s="80"/>
      <c r="WJV5" s="80"/>
      <c r="WJW5" s="80"/>
      <c r="WJX5" s="80"/>
      <c r="WJY5" s="80"/>
      <c r="WJZ5" s="80"/>
      <c r="WKA5" s="80"/>
      <c r="WKB5" s="80"/>
      <c r="WKC5" s="80"/>
      <c r="WKD5" s="80"/>
      <c r="WKE5" s="80"/>
      <c r="WKF5" s="80"/>
      <c r="WKG5" s="80"/>
      <c r="WKH5" s="80"/>
      <c r="WKI5" s="80"/>
      <c r="WKJ5" s="80"/>
      <c r="WKK5" s="80"/>
      <c r="WKL5" s="80"/>
      <c r="WKM5" s="80"/>
      <c r="WKN5" s="80"/>
      <c r="WKO5" s="80"/>
      <c r="WKP5" s="80"/>
      <c r="WKQ5" s="80"/>
      <c r="WKR5" s="80"/>
      <c r="WKS5" s="80"/>
      <c r="WKT5" s="80"/>
      <c r="WKU5" s="80"/>
      <c r="WKV5" s="80"/>
      <c r="WKW5" s="80"/>
      <c r="WKX5" s="80"/>
      <c r="WKY5" s="80"/>
      <c r="WKZ5" s="80"/>
      <c r="WLA5" s="80"/>
      <c r="WLB5" s="80"/>
      <c r="WLC5" s="80"/>
      <c r="WLD5" s="80"/>
      <c r="WLE5" s="80"/>
      <c r="WLF5" s="80"/>
      <c r="WLG5" s="80"/>
      <c r="WLH5" s="80"/>
      <c r="WLI5" s="80"/>
      <c r="WLJ5" s="80"/>
      <c r="WLK5" s="80"/>
      <c r="WLL5" s="80"/>
      <c r="WLM5" s="80"/>
      <c r="WLN5" s="80"/>
      <c r="WLO5" s="80"/>
      <c r="WLP5" s="80"/>
      <c r="WLQ5" s="80"/>
      <c r="WLR5" s="80"/>
      <c r="WLS5" s="80"/>
      <c r="WLT5" s="80"/>
      <c r="WLU5" s="80"/>
      <c r="WLV5" s="80"/>
      <c r="WLW5" s="80"/>
      <c r="WLX5" s="80"/>
      <c r="WLY5" s="80"/>
      <c r="WLZ5" s="80"/>
      <c r="WMA5" s="80"/>
      <c r="WMB5" s="80"/>
      <c r="WMC5" s="80"/>
      <c r="WMD5" s="80"/>
      <c r="WME5" s="80"/>
      <c r="WMF5" s="80"/>
      <c r="WMG5" s="80"/>
      <c r="WMH5" s="80"/>
      <c r="WMI5" s="80"/>
      <c r="WMJ5" s="80"/>
      <c r="WMK5" s="80"/>
      <c r="WML5" s="80"/>
      <c r="WMM5" s="80"/>
      <c r="WMN5" s="80"/>
      <c r="WMO5" s="80"/>
      <c r="WMP5" s="80"/>
      <c r="WMQ5" s="80"/>
      <c r="WMR5" s="80"/>
      <c r="WMS5" s="80"/>
      <c r="WMT5" s="80"/>
      <c r="WMU5" s="80"/>
      <c r="WMV5" s="80"/>
      <c r="WMW5" s="80"/>
      <c r="WMX5" s="80"/>
      <c r="WMY5" s="80"/>
      <c r="WMZ5" s="80"/>
      <c r="WNA5" s="80"/>
      <c r="WNB5" s="80"/>
      <c r="WNC5" s="80"/>
      <c r="WND5" s="80"/>
      <c r="WNE5" s="80"/>
      <c r="WNF5" s="80"/>
      <c r="WNG5" s="80"/>
      <c r="WNH5" s="80"/>
      <c r="WNI5" s="80"/>
      <c r="WNJ5" s="80"/>
      <c r="WNK5" s="80"/>
      <c r="WNL5" s="80"/>
      <c r="WNM5" s="80"/>
      <c r="WNN5" s="80"/>
      <c r="WNO5" s="80"/>
      <c r="WNP5" s="80"/>
      <c r="WNQ5" s="80"/>
      <c r="WNR5" s="80"/>
      <c r="WNS5" s="80"/>
      <c r="WNT5" s="80"/>
      <c r="WNU5" s="80"/>
      <c r="WNV5" s="80"/>
      <c r="WNW5" s="80"/>
      <c r="WNX5" s="80"/>
      <c r="WNY5" s="80"/>
      <c r="WNZ5" s="80"/>
      <c r="WOA5" s="80"/>
      <c r="WOB5" s="80"/>
      <c r="WOC5" s="80"/>
      <c r="WOD5" s="80"/>
      <c r="WOE5" s="80"/>
      <c r="WOF5" s="80"/>
      <c r="WOG5" s="80"/>
      <c r="WOH5" s="80"/>
      <c r="WOI5" s="80"/>
      <c r="WOJ5" s="80"/>
      <c r="WOK5" s="80"/>
      <c r="WOL5" s="80"/>
      <c r="WOM5" s="80"/>
      <c r="WON5" s="80"/>
      <c r="WOO5" s="80"/>
      <c r="WOP5" s="80"/>
      <c r="WOQ5" s="80"/>
      <c r="WOR5" s="80"/>
      <c r="WOS5" s="80"/>
      <c r="WOT5" s="80"/>
      <c r="WOU5" s="80"/>
      <c r="WOV5" s="80"/>
      <c r="WOW5" s="80"/>
      <c r="WOX5" s="80"/>
      <c r="WOY5" s="80"/>
      <c r="WOZ5" s="80"/>
      <c r="WPA5" s="80"/>
      <c r="WPB5" s="80"/>
      <c r="WPC5" s="80"/>
      <c r="WPD5" s="80"/>
      <c r="WPE5" s="80"/>
      <c r="WPF5" s="80"/>
      <c r="WPG5" s="80"/>
      <c r="WPH5" s="80"/>
      <c r="WPI5" s="80"/>
      <c r="WPJ5" s="80"/>
      <c r="WPK5" s="80"/>
      <c r="WPL5" s="80"/>
      <c r="WPM5" s="80"/>
      <c r="WPN5" s="80"/>
      <c r="WPO5" s="80"/>
      <c r="WPP5" s="80"/>
      <c r="WPQ5" s="80"/>
      <c r="WPR5" s="80"/>
      <c r="WPS5" s="80"/>
      <c r="WPT5" s="80"/>
      <c r="WPU5" s="80"/>
      <c r="WPV5" s="80"/>
      <c r="WPW5" s="80"/>
      <c r="WPX5" s="80"/>
      <c r="WPY5" s="80"/>
      <c r="WPZ5" s="80"/>
      <c r="WQA5" s="80"/>
      <c r="WQB5" s="80"/>
      <c r="WQC5" s="80"/>
      <c r="WQD5" s="80"/>
      <c r="WQE5" s="80"/>
      <c r="WQF5" s="80"/>
      <c r="WQG5" s="80"/>
      <c r="WQH5" s="80"/>
      <c r="WQI5" s="80"/>
      <c r="WQJ5" s="80"/>
      <c r="WQK5" s="80"/>
      <c r="WQL5" s="80"/>
      <c r="WQM5" s="80"/>
      <c r="WQN5" s="80"/>
      <c r="WQO5" s="80"/>
      <c r="WQP5" s="80"/>
      <c r="WQQ5" s="80"/>
      <c r="WQR5" s="80"/>
      <c r="WQS5" s="80"/>
      <c r="WQT5" s="80"/>
      <c r="WQU5" s="80"/>
      <c r="WQV5" s="80"/>
      <c r="WQW5" s="80"/>
      <c r="WQX5" s="80"/>
      <c r="WQY5" s="80"/>
      <c r="WQZ5" s="80"/>
      <c r="WRA5" s="80"/>
      <c r="WRB5" s="80"/>
      <c r="WRC5" s="80"/>
      <c r="WRD5" s="80"/>
      <c r="WRE5" s="80"/>
      <c r="WRF5" s="80"/>
      <c r="WRG5" s="80"/>
      <c r="WRH5" s="80"/>
      <c r="WRI5" s="80"/>
      <c r="WRJ5" s="80"/>
      <c r="WRK5" s="80"/>
      <c r="WRL5" s="80"/>
      <c r="WRM5" s="80"/>
      <c r="WRN5" s="80"/>
      <c r="WRO5" s="80"/>
      <c r="WRP5" s="80"/>
      <c r="WRQ5" s="80"/>
      <c r="WRR5" s="80"/>
      <c r="WRS5" s="80"/>
      <c r="WRT5" s="80"/>
      <c r="WRU5" s="80"/>
      <c r="WRV5" s="80"/>
      <c r="WRW5" s="80"/>
      <c r="WRX5" s="80"/>
      <c r="WRY5" s="80"/>
      <c r="WRZ5" s="80"/>
      <c r="WSA5" s="80"/>
      <c r="WSB5" s="80"/>
      <c r="WSC5" s="80"/>
      <c r="WSD5" s="80"/>
      <c r="WSE5" s="80"/>
      <c r="WSF5" s="80"/>
      <c r="WSG5" s="80"/>
      <c r="WSH5" s="80"/>
      <c r="WSI5" s="80"/>
      <c r="WSJ5" s="80"/>
      <c r="WSK5" s="80"/>
      <c r="WSL5" s="80"/>
      <c r="WSM5" s="80"/>
      <c r="WSN5" s="80"/>
      <c r="WSO5" s="80"/>
      <c r="WSP5" s="80"/>
      <c r="WSQ5" s="80"/>
      <c r="WSR5" s="80"/>
      <c r="WSS5" s="80"/>
      <c r="WST5" s="80"/>
      <c r="WSU5" s="80"/>
      <c r="WSV5" s="80"/>
      <c r="WSW5" s="80"/>
      <c r="WSX5" s="80"/>
      <c r="WSY5" s="80"/>
      <c r="WSZ5" s="80"/>
      <c r="WTA5" s="80"/>
      <c r="WTB5" s="80"/>
      <c r="WTC5" s="80"/>
      <c r="WTD5" s="80"/>
      <c r="WTE5" s="80"/>
      <c r="WTF5" s="80"/>
      <c r="WTG5" s="80"/>
      <c r="WTH5" s="80"/>
      <c r="WTI5" s="80"/>
      <c r="WTJ5" s="80"/>
      <c r="WTK5" s="80"/>
      <c r="WTL5" s="80"/>
      <c r="WTM5" s="80"/>
      <c r="WTN5" s="80"/>
      <c r="WTO5" s="80"/>
      <c r="WTP5" s="80"/>
      <c r="WTQ5" s="80"/>
      <c r="WTR5" s="80"/>
      <c r="WTS5" s="80"/>
      <c r="WTT5" s="80"/>
      <c r="WTU5" s="80"/>
      <c r="WTV5" s="80"/>
      <c r="WTW5" s="80"/>
      <c r="WTX5" s="80"/>
      <c r="WTY5" s="80"/>
      <c r="WTZ5" s="80"/>
      <c r="WUA5" s="80"/>
      <c r="WUB5" s="80"/>
      <c r="WUC5" s="80"/>
      <c r="WUD5" s="80"/>
      <c r="WUE5" s="80"/>
      <c r="WUF5" s="80"/>
      <c r="WUG5" s="80"/>
      <c r="WUH5" s="80"/>
      <c r="WUI5" s="80"/>
      <c r="WUJ5" s="80"/>
      <c r="WUK5" s="80"/>
      <c r="WUL5" s="80"/>
      <c r="WUM5" s="80"/>
      <c r="WUN5" s="80"/>
      <c r="WUO5" s="80"/>
      <c r="WUP5" s="80"/>
      <c r="WUQ5" s="80"/>
      <c r="WUR5" s="80"/>
      <c r="WUS5" s="80"/>
      <c r="WUT5" s="80"/>
      <c r="WUU5" s="80"/>
      <c r="WUV5" s="80"/>
      <c r="WUW5" s="80"/>
      <c r="WUX5" s="80"/>
      <c r="WUY5" s="80"/>
      <c r="WUZ5" s="80"/>
      <c r="WVA5" s="80"/>
      <c r="WVB5" s="80"/>
      <c r="WVC5" s="80"/>
      <c r="WVD5" s="80"/>
      <c r="WVE5" s="80"/>
      <c r="WVF5" s="80"/>
      <c r="WVG5" s="80"/>
      <c r="WVH5" s="80"/>
      <c r="WVI5" s="80"/>
      <c r="WVJ5" s="80"/>
      <c r="WVK5" s="80"/>
      <c r="WVL5" s="80"/>
      <c r="WVM5" s="80"/>
      <c r="WVN5" s="80"/>
      <c r="WVO5" s="80"/>
      <c r="WVP5" s="80"/>
      <c r="WVQ5" s="80"/>
      <c r="WVR5" s="80"/>
      <c r="WVS5" s="80"/>
    </row>
    <row r="6" spans="1:16139" s="79" customFormat="1">
      <c r="A6" s="81" t="s">
        <v>438</v>
      </c>
      <c r="B6" s="82">
        <v>786994</v>
      </c>
      <c r="C6" s="82">
        <f>VLOOKUP(A6,'PIVOT TABLES'!$A$46:$B$60,2,FALSE)</f>
        <v>158598</v>
      </c>
      <c r="D6" s="82">
        <f>VLOOKUP(A6,'3a. Tier Calc'!$A$2:$V$16,22,FALSE)</f>
        <v>2</v>
      </c>
      <c r="E6" s="83">
        <v>790</v>
      </c>
      <c r="F6" s="85">
        <v>49</v>
      </c>
      <c r="G6" s="85">
        <v>29</v>
      </c>
      <c r="H6" s="85">
        <v>728</v>
      </c>
      <c r="I6" s="85">
        <v>79</v>
      </c>
      <c r="J6" s="221">
        <f>I6*'Service Length'!$D$17</f>
        <v>163.26666666666668</v>
      </c>
      <c r="K6" s="84">
        <f>(E6*'FY14 Units'!$B$38)/60</f>
        <v>295.3095238095238</v>
      </c>
      <c r="L6" s="86">
        <f>F6*'Service Length'!$E$17</f>
        <v>241.73333333333335</v>
      </c>
      <c r="M6" s="86">
        <f>G6*'Service Length'!$F$17</f>
        <v>105.36666666666666</v>
      </c>
      <c r="N6" s="86">
        <f>H6*'Service Length'!$C$17</f>
        <v>922.13333333333333</v>
      </c>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c r="IU6" s="80"/>
      <c r="IV6" s="80"/>
      <c r="IW6" s="80"/>
      <c r="IX6" s="80"/>
      <c r="IY6" s="80"/>
      <c r="IZ6" s="80"/>
      <c r="JA6" s="80"/>
      <c r="JB6" s="80"/>
      <c r="JC6" s="80"/>
      <c r="JD6" s="80"/>
      <c r="JE6" s="80"/>
      <c r="JF6" s="80"/>
      <c r="JG6" s="80"/>
      <c r="JH6" s="80"/>
      <c r="JI6" s="80"/>
      <c r="JJ6" s="80"/>
      <c r="JK6" s="80"/>
      <c r="JL6" s="80"/>
      <c r="JM6" s="80"/>
      <c r="JN6" s="80"/>
      <c r="JO6" s="80"/>
      <c r="JP6" s="80"/>
      <c r="JQ6" s="80"/>
      <c r="JR6" s="80"/>
      <c r="JS6" s="80"/>
      <c r="JT6" s="80"/>
      <c r="JU6" s="80"/>
      <c r="JV6" s="80"/>
      <c r="JW6" s="80"/>
      <c r="JX6" s="80"/>
      <c r="JY6" s="80"/>
      <c r="JZ6" s="80"/>
      <c r="KA6" s="80"/>
      <c r="KB6" s="80"/>
      <c r="KC6" s="80"/>
      <c r="KD6" s="80"/>
      <c r="KE6" s="80"/>
      <c r="KF6" s="80"/>
      <c r="KG6" s="80"/>
      <c r="KH6" s="80"/>
      <c r="KI6" s="80"/>
      <c r="KJ6" s="80"/>
      <c r="KK6" s="80"/>
      <c r="KL6" s="80"/>
      <c r="KM6" s="80"/>
      <c r="KN6" s="80"/>
      <c r="KO6" s="80"/>
      <c r="KP6" s="80"/>
      <c r="KQ6" s="80"/>
      <c r="KR6" s="80"/>
      <c r="KS6" s="80"/>
      <c r="KT6" s="80"/>
      <c r="KU6" s="80"/>
      <c r="KV6" s="80"/>
      <c r="KW6" s="80"/>
      <c r="KX6" s="80"/>
      <c r="KY6" s="80"/>
      <c r="KZ6" s="80"/>
      <c r="LA6" s="80"/>
      <c r="LB6" s="80"/>
      <c r="LC6" s="80"/>
      <c r="LD6" s="80"/>
      <c r="LE6" s="80"/>
      <c r="LF6" s="80"/>
      <c r="LG6" s="80"/>
      <c r="LH6" s="80"/>
      <c r="LI6" s="80"/>
      <c r="LJ6" s="80"/>
      <c r="LK6" s="80"/>
      <c r="LL6" s="80"/>
      <c r="LM6" s="80"/>
      <c r="LN6" s="80"/>
      <c r="LO6" s="80"/>
      <c r="LP6" s="80"/>
      <c r="LQ6" s="80"/>
      <c r="LR6" s="80"/>
      <c r="LS6" s="80"/>
      <c r="LT6" s="80"/>
      <c r="LU6" s="80"/>
      <c r="LV6" s="80"/>
      <c r="LW6" s="80"/>
      <c r="LX6" s="80"/>
      <c r="LY6" s="80"/>
      <c r="LZ6" s="80"/>
      <c r="MA6" s="80"/>
      <c r="MB6" s="80"/>
      <c r="MC6" s="80"/>
      <c r="MD6" s="80"/>
      <c r="ME6" s="80"/>
      <c r="MF6" s="80"/>
      <c r="MG6" s="80"/>
      <c r="MH6" s="80"/>
      <c r="MI6" s="80"/>
      <c r="MJ6" s="80"/>
      <c r="MK6" s="80"/>
      <c r="ML6" s="80"/>
      <c r="MM6" s="80"/>
      <c r="MN6" s="80"/>
      <c r="MO6" s="80"/>
      <c r="MP6" s="80"/>
      <c r="MQ6" s="80"/>
      <c r="MR6" s="80"/>
      <c r="MS6" s="80"/>
      <c r="MT6" s="80"/>
      <c r="MU6" s="80"/>
      <c r="MV6" s="80"/>
      <c r="MW6" s="80"/>
      <c r="MX6" s="80"/>
      <c r="MY6" s="80"/>
      <c r="MZ6" s="80"/>
      <c r="NA6" s="80"/>
      <c r="NB6" s="80"/>
      <c r="NC6" s="80"/>
      <c r="ND6" s="80"/>
      <c r="NE6" s="80"/>
      <c r="NF6" s="80"/>
      <c r="NG6" s="80"/>
      <c r="NH6" s="80"/>
      <c r="NI6" s="80"/>
      <c r="NJ6" s="80"/>
      <c r="NK6" s="80"/>
      <c r="NL6" s="80"/>
      <c r="NM6" s="80"/>
      <c r="NN6" s="80"/>
      <c r="NO6" s="80"/>
      <c r="NP6" s="80"/>
      <c r="NQ6" s="80"/>
      <c r="NR6" s="80"/>
      <c r="NS6" s="80"/>
      <c r="NT6" s="80"/>
      <c r="NU6" s="80"/>
      <c r="NV6" s="80"/>
      <c r="NW6" s="80"/>
      <c r="NX6" s="80"/>
      <c r="NY6" s="80"/>
      <c r="NZ6" s="80"/>
      <c r="OA6" s="80"/>
      <c r="OB6" s="80"/>
      <c r="OC6" s="80"/>
      <c r="OD6" s="80"/>
      <c r="OE6" s="80"/>
      <c r="OF6" s="80"/>
      <c r="OG6" s="80"/>
      <c r="OH6" s="80"/>
      <c r="OI6" s="80"/>
      <c r="OJ6" s="80"/>
      <c r="OK6" s="80"/>
      <c r="OL6" s="80"/>
      <c r="OM6" s="80"/>
      <c r="ON6" s="80"/>
      <c r="OO6" s="80"/>
      <c r="OP6" s="80"/>
      <c r="OQ6" s="80"/>
      <c r="OR6" s="80"/>
      <c r="OS6" s="80"/>
      <c r="OT6" s="80"/>
      <c r="OU6" s="80"/>
      <c r="OV6" s="80"/>
      <c r="OW6" s="80"/>
      <c r="OX6" s="80"/>
      <c r="OY6" s="80"/>
      <c r="OZ6" s="80"/>
      <c r="PA6" s="80"/>
      <c r="PB6" s="80"/>
      <c r="PC6" s="80"/>
      <c r="PD6" s="80"/>
      <c r="PE6" s="80"/>
      <c r="PF6" s="80"/>
      <c r="PG6" s="80"/>
      <c r="PH6" s="80"/>
      <c r="PI6" s="80"/>
      <c r="PJ6" s="80"/>
      <c r="PK6" s="80"/>
      <c r="PL6" s="80"/>
      <c r="PM6" s="80"/>
      <c r="PN6" s="80"/>
      <c r="PO6" s="80"/>
      <c r="PP6" s="80"/>
      <c r="PQ6" s="80"/>
      <c r="PR6" s="80"/>
      <c r="PS6" s="80"/>
      <c r="PT6" s="80"/>
      <c r="PU6" s="80"/>
      <c r="PV6" s="80"/>
      <c r="PW6" s="80"/>
      <c r="PX6" s="80"/>
      <c r="PY6" s="80"/>
      <c r="PZ6" s="80"/>
      <c r="QA6" s="80"/>
      <c r="QB6" s="80"/>
      <c r="QC6" s="80"/>
      <c r="QD6" s="80"/>
      <c r="QE6" s="80"/>
      <c r="QF6" s="80"/>
      <c r="QG6" s="80"/>
      <c r="QH6" s="80"/>
      <c r="QI6" s="80"/>
      <c r="QJ6" s="80"/>
      <c r="QK6" s="80"/>
      <c r="QL6" s="80"/>
      <c r="QM6" s="80"/>
      <c r="QN6" s="80"/>
      <c r="QO6" s="80"/>
      <c r="QP6" s="80"/>
      <c r="QQ6" s="80"/>
      <c r="QR6" s="80"/>
      <c r="QS6" s="80"/>
      <c r="QT6" s="80"/>
      <c r="QU6" s="80"/>
      <c r="QV6" s="80"/>
      <c r="QW6" s="80"/>
      <c r="QX6" s="80"/>
      <c r="QY6" s="80"/>
      <c r="QZ6" s="80"/>
      <c r="RA6" s="80"/>
      <c r="RB6" s="80"/>
      <c r="RC6" s="80"/>
      <c r="RD6" s="80"/>
      <c r="RE6" s="80"/>
      <c r="RF6" s="80"/>
      <c r="RG6" s="80"/>
      <c r="RH6" s="80"/>
      <c r="RI6" s="80"/>
      <c r="RJ6" s="80"/>
      <c r="RK6" s="80"/>
      <c r="RL6" s="80"/>
      <c r="RM6" s="80"/>
      <c r="RN6" s="80"/>
      <c r="RO6" s="80"/>
      <c r="RP6" s="80"/>
      <c r="RQ6" s="80"/>
      <c r="RR6" s="80"/>
      <c r="RS6" s="80"/>
      <c r="RT6" s="80"/>
      <c r="RU6" s="80"/>
      <c r="RV6" s="80"/>
      <c r="RW6" s="80"/>
      <c r="RX6" s="80"/>
      <c r="RY6" s="80"/>
      <c r="RZ6" s="80"/>
      <c r="SA6" s="80"/>
      <c r="SB6" s="80"/>
      <c r="SC6" s="80"/>
      <c r="SD6" s="80"/>
      <c r="SE6" s="80"/>
      <c r="SF6" s="80"/>
      <c r="SG6" s="80"/>
      <c r="SH6" s="80"/>
      <c r="SI6" s="80"/>
      <c r="SJ6" s="80"/>
      <c r="SK6" s="80"/>
      <c r="SL6" s="80"/>
      <c r="SM6" s="80"/>
      <c r="SN6" s="80"/>
      <c r="SO6" s="80"/>
      <c r="SP6" s="80"/>
      <c r="SQ6" s="80"/>
      <c r="SR6" s="80"/>
      <c r="SS6" s="80"/>
      <c r="ST6" s="80"/>
      <c r="SU6" s="80"/>
      <c r="SV6" s="80"/>
      <c r="SW6" s="80"/>
      <c r="SX6" s="80"/>
      <c r="SY6" s="80"/>
      <c r="SZ6" s="80"/>
      <c r="TA6" s="80"/>
      <c r="TB6" s="80"/>
      <c r="TC6" s="80"/>
      <c r="TD6" s="80"/>
      <c r="TE6" s="80"/>
      <c r="TF6" s="80"/>
      <c r="TG6" s="80"/>
      <c r="TH6" s="80"/>
      <c r="TI6" s="80"/>
      <c r="TJ6" s="80"/>
      <c r="TK6" s="80"/>
      <c r="TL6" s="80"/>
      <c r="TM6" s="80"/>
      <c r="TN6" s="80"/>
      <c r="TO6" s="80"/>
      <c r="TP6" s="80"/>
      <c r="TQ6" s="80"/>
      <c r="TR6" s="80"/>
      <c r="TS6" s="80"/>
      <c r="TT6" s="80"/>
      <c r="TU6" s="80"/>
      <c r="TV6" s="80"/>
      <c r="TW6" s="80"/>
      <c r="TX6" s="80"/>
      <c r="TY6" s="80"/>
      <c r="TZ6" s="80"/>
      <c r="UA6" s="80"/>
      <c r="UB6" s="80"/>
      <c r="UC6" s="80"/>
      <c r="UD6" s="80"/>
      <c r="UE6" s="80"/>
      <c r="UF6" s="80"/>
      <c r="UG6" s="80"/>
      <c r="UH6" s="80"/>
      <c r="UI6" s="80"/>
      <c r="UJ6" s="80"/>
      <c r="UK6" s="80"/>
      <c r="UL6" s="80"/>
      <c r="UM6" s="80"/>
      <c r="UN6" s="80"/>
      <c r="UO6" s="80"/>
      <c r="UP6" s="80"/>
      <c r="UQ6" s="80"/>
      <c r="UR6" s="80"/>
      <c r="US6" s="80"/>
      <c r="UT6" s="80"/>
      <c r="UU6" s="80"/>
      <c r="UV6" s="80"/>
      <c r="UW6" s="80"/>
      <c r="UX6" s="80"/>
      <c r="UY6" s="80"/>
      <c r="UZ6" s="80"/>
      <c r="VA6" s="80"/>
      <c r="VB6" s="80"/>
      <c r="VC6" s="80"/>
      <c r="VD6" s="80"/>
      <c r="VE6" s="80"/>
      <c r="VF6" s="80"/>
      <c r="VG6" s="80"/>
      <c r="VH6" s="80"/>
      <c r="VI6" s="80"/>
      <c r="VJ6" s="80"/>
      <c r="VK6" s="80"/>
      <c r="VL6" s="80"/>
      <c r="VM6" s="80"/>
      <c r="VN6" s="80"/>
      <c r="VO6" s="80"/>
      <c r="VP6" s="80"/>
      <c r="VQ6" s="80"/>
      <c r="VR6" s="80"/>
      <c r="VS6" s="80"/>
      <c r="VT6" s="80"/>
      <c r="VU6" s="80"/>
      <c r="VV6" s="80"/>
      <c r="VW6" s="80"/>
      <c r="VX6" s="80"/>
      <c r="VY6" s="80"/>
      <c r="VZ6" s="80"/>
      <c r="WA6" s="80"/>
      <c r="WB6" s="80"/>
      <c r="WC6" s="80"/>
      <c r="WD6" s="80"/>
      <c r="WE6" s="80"/>
      <c r="WF6" s="80"/>
      <c r="WG6" s="80"/>
      <c r="WH6" s="80"/>
      <c r="WI6" s="80"/>
      <c r="WJ6" s="80"/>
      <c r="WK6" s="80"/>
      <c r="WL6" s="80"/>
      <c r="WM6" s="80"/>
      <c r="WN6" s="80"/>
      <c r="WO6" s="80"/>
      <c r="WP6" s="80"/>
      <c r="WQ6" s="80"/>
      <c r="WR6" s="80"/>
      <c r="WS6" s="80"/>
      <c r="WT6" s="80"/>
      <c r="WU6" s="80"/>
      <c r="WV6" s="80"/>
      <c r="WW6" s="80"/>
      <c r="WX6" s="80"/>
      <c r="WY6" s="80"/>
      <c r="WZ6" s="80"/>
      <c r="XA6" s="80"/>
      <c r="XB6" s="80"/>
      <c r="XC6" s="80"/>
      <c r="XD6" s="80"/>
      <c r="XE6" s="80"/>
      <c r="XF6" s="80"/>
      <c r="XG6" s="80"/>
      <c r="XH6" s="80"/>
      <c r="XI6" s="80"/>
      <c r="XJ6" s="80"/>
      <c r="XK6" s="80"/>
      <c r="XL6" s="80"/>
      <c r="XM6" s="80"/>
      <c r="XN6" s="80"/>
      <c r="XO6" s="80"/>
      <c r="XP6" s="80"/>
      <c r="XQ6" s="80"/>
      <c r="XR6" s="80"/>
      <c r="XS6" s="80"/>
      <c r="XT6" s="80"/>
      <c r="XU6" s="80"/>
      <c r="XV6" s="80"/>
      <c r="XW6" s="80"/>
      <c r="XX6" s="80"/>
      <c r="XY6" s="80"/>
      <c r="XZ6" s="80"/>
      <c r="YA6" s="80"/>
      <c r="YB6" s="80"/>
      <c r="YC6" s="80"/>
      <c r="YD6" s="80"/>
      <c r="YE6" s="80"/>
      <c r="YF6" s="80"/>
      <c r="YG6" s="80"/>
      <c r="YH6" s="80"/>
      <c r="YI6" s="80"/>
      <c r="YJ6" s="80"/>
      <c r="YK6" s="80"/>
      <c r="YL6" s="80"/>
      <c r="YM6" s="80"/>
      <c r="YN6" s="80"/>
      <c r="YO6" s="80"/>
      <c r="YP6" s="80"/>
      <c r="YQ6" s="80"/>
      <c r="YR6" s="80"/>
      <c r="YS6" s="80"/>
      <c r="YT6" s="80"/>
      <c r="YU6" s="80"/>
      <c r="YV6" s="80"/>
      <c r="YW6" s="80"/>
      <c r="YX6" s="80"/>
      <c r="YY6" s="80"/>
      <c r="YZ6" s="80"/>
      <c r="ZA6" s="80"/>
      <c r="ZB6" s="80"/>
      <c r="ZC6" s="80"/>
      <c r="ZD6" s="80"/>
      <c r="ZE6" s="80"/>
      <c r="ZF6" s="80"/>
      <c r="ZG6" s="80"/>
      <c r="ZH6" s="80"/>
      <c r="ZI6" s="80"/>
      <c r="ZJ6" s="80"/>
      <c r="ZK6" s="80"/>
      <c r="ZL6" s="80"/>
      <c r="ZM6" s="80"/>
      <c r="ZN6" s="80"/>
      <c r="ZO6" s="80"/>
      <c r="ZP6" s="80"/>
      <c r="ZQ6" s="80"/>
      <c r="ZR6" s="80"/>
      <c r="ZS6" s="80"/>
      <c r="ZT6" s="80"/>
      <c r="ZU6" s="80"/>
      <c r="ZV6" s="80"/>
      <c r="ZW6" s="80"/>
      <c r="ZX6" s="80"/>
      <c r="ZY6" s="80"/>
      <c r="ZZ6" s="80"/>
      <c r="AAA6" s="80"/>
      <c r="AAB6" s="80"/>
      <c r="AAC6" s="80"/>
      <c r="AAD6" s="80"/>
      <c r="AAE6" s="80"/>
      <c r="AAF6" s="80"/>
      <c r="AAG6" s="80"/>
      <c r="AAH6" s="80"/>
      <c r="AAI6" s="80"/>
      <c r="AAJ6" s="80"/>
      <c r="AAK6" s="80"/>
      <c r="AAL6" s="80"/>
      <c r="AAM6" s="80"/>
      <c r="AAN6" s="80"/>
      <c r="AAO6" s="80"/>
      <c r="AAP6" s="80"/>
      <c r="AAQ6" s="80"/>
      <c r="AAR6" s="80"/>
      <c r="AAS6" s="80"/>
      <c r="AAT6" s="80"/>
      <c r="AAU6" s="80"/>
      <c r="AAV6" s="80"/>
      <c r="AAW6" s="80"/>
      <c r="AAX6" s="80"/>
      <c r="AAY6" s="80"/>
      <c r="AAZ6" s="80"/>
      <c r="ABA6" s="80"/>
      <c r="ABB6" s="80"/>
      <c r="ABC6" s="80"/>
      <c r="ABD6" s="80"/>
      <c r="ABE6" s="80"/>
      <c r="ABF6" s="80"/>
      <c r="ABG6" s="80"/>
      <c r="ABH6" s="80"/>
      <c r="ABI6" s="80"/>
      <c r="ABJ6" s="80"/>
      <c r="ABK6" s="80"/>
      <c r="ABL6" s="80"/>
      <c r="ABM6" s="80"/>
      <c r="ABN6" s="80"/>
      <c r="ABO6" s="80"/>
      <c r="ABP6" s="80"/>
      <c r="ABQ6" s="80"/>
      <c r="ABR6" s="80"/>
      <c r="ABS6" s="80"/>
      <c r="ABT6" s="80"/>
      <c r="ABU6" s="80"/>
      <c r="ABV6" s="80"/>
      <c r="ABW6" s="80"/>
      <c r="ABX6" s="80"/>
      <c r="ABY6" s="80"/>
      <c r="ABZ6" s="80"/>
      <c r="ACA6" s="80"/>
      <c r="ACB6" s="80"/>
      <c r="ACC6" s="80"/>
      <c r="ACD6" s="80"/>
      <c r="ACE6" s="80"/>
      <c r="ACF6" s="80"/>
      <c r="ACG6" s="80"/>
      <c r="ACH6" s="80"/>
      <c r="ACI6" s="80"/>
      <c r="ACJ6" s="80"/>
      <c r="ACK6" s="80"/>
      <c r="ACL6" s="80"/>
      <c r="ACM6" s="80"/>
      <c r="ACN6" s="80"/>
      <c r="ACO6" s="80"/>
      <c r="ACP6" s="80"/>
      <c r="ACQ6" s="80"/>
      <c r="ACR6" s="80"/>
      <c r="ACS6" s="80"/>
      <c r="ACT6" s="80"/>
      <c r="ACU6" s="80"/>
      <c r="ACV6" s="80"/>
      <c r="ACW6" s="80"/>
      <c r="ACX6" s="80"/>
      <c r="ACY6" s="80"/>
      <c r="ACZ6" s="80"/>
      <c r="ADA6" s="80"/>
      <c r="ADB6" s="80"/>
      <c r="ADC6" s="80"/>
      <c r="ADD6" s="80"/>
      <c r="ADE6" s="80"/>
      <c r="ADF6" s="80"/>
      <c r="ADG6" s="80"/>
      <c r="ADH6" s="80"/>
      <c r="ADI6" s="80"/>
      <c r="ADJ6" s="80"/>
      <c r="ADK6" s="80"/>
      <c r="ADL6" s="80"/>
      <c r="ADM6" s="80"/>
      <c r="ADN6" s="80"/>
      <c r="ADO6" s="80"/>
      <c r="ADP6" s="80"/>
      <c r="ADQ6" s="80"/>
      <c r="ADR6" s="80"/>
      <c r="ADS6" s="80"/>
      <c r="ADT6" s="80"/>
      <c r="ADU6" s="80"/>
      <c r="ADV6" s="80"/>
      <c r="ADW6" s="80"/>
      <c r="ADX6" s="80"/>
      <c r="ADY6" s="80"/>
      <c r="ADZ6" s="80"/>
      <c r="AEA6" s="80"/>
      <c r="AEB6" s="80"/>
      <c r="AEC6" s="80"/>
      <c r="AED6" s="80"/>
      <c r="AEE6" s="80"/>
      <c r="AEF6" s="80"/>
      <c r="AEG6" s="80"/>
      <c r="AEH6" s="80"/>
      <c r="AEI6" s="80"/>
      <c r="AEJ6" s="80"/>
      <c r="AEK6" s="80"/>
      <c r="AEL6" s="80"/>
      <c r="AEM6" s="80"/>
      <c r="AEN6" s="80"/>
      <c r="AEO6" s="80"/>
      <c r="AEP6" s="80"/>
      <c r="AEQ6" s="80"/>
      <c r="AER6" s="80"/>
      <c r="AES6" s="80"/>
      <c r="AET6" s="80"/>
      <c r="AEU6" s="80"/>
      <c r="AEV6" s="80"/>
      <c r="AEW6" s="80"/>
      <c r="AEX6" s="80"/>
      <c r="AEY6" s="80"/>
      <c r="AEZ6" s="80"/>
      <c r="AFA6" s="80"/>
      <c r="AFB6" s="80"/>
      <c r="AFC6" s="80"/>
      <c r="AFD6" s="80"/>
      <c r="AFE6" s="80"/>
      <c r="AFF6" s="80"/>
      <c r="AFG6" s="80"/>
      <c r="AFH6" s="80"/>
      <c r="AFI6" s="80"/>
      <c r="AFJ6" s="80"/>
      <c r="AFK6" s="80"/>
      <c r="AFL6" s="80"/>
      <c r="AFM6" s="80"/>
      <c r="AFN6" s="80"/>
      <c r="AFO6" s="80"/>
      <c r="AFP6" s="80"/>
      <c r="AFQ6" s="80"/>
      <c r="AFR6" s="80"/>
      <c r="AFS6" s="80"/>
      <c r="AFT6" s="80"/>
      <c r="AFU6" s="80"/>
      <c r="AFV6" s="80"/>
      <c r="AFW6" s="80"/>
      <c r="AFX6" s="80"/>
      <c r="AFY6" s="80"/>
      <c r="AFZ6" s="80"/>
      <c r="AGA6" s="80"/>
      <c r="AGB6" s="80"/>
      <c r="AGC6" s="80"/>
      <c r="AGD6" s="80"/>
      <c r="AGE6" s="80"/>
      <c r="AGF6" s="80"/>
      <c r="AGG6" s="80"/>
      <c r="AGH6" s="80"/>
      <c r="AGI6" s="80"/>
      <c r="AGJ6" s="80"/>
      <c r="AGK6" s="80"/>
      <c r="AGL6" s="80"/>
      <c r="AGM6" s="80"/>
      <c r="AGN6" s="80"/>
      <c r="AGO6" s="80"/>
      <c r="AGP6" s="80"/>
      <c r="AGQ6" s="80"/>
      <c r="AGR6" s="80"/>
      <c r="AGS6" s="80"/>
      <c r="AGT6" s="80"/>
      <c r="AGU6" s="80"/>
      <c r="AGV6" s="80"/>
      <c r="AGW6" s="80"/>
      <c r="AGX6" s="80"/>
      <c r="AGY6" s="80"/>
      <c r="AGZ6" s="80"/>
      <c r="AHA6" s="80"/>
      <c r="AHB6" s="80"/>
      <c r="AHC6" s="80"/>
      <c r="AHD6" s="80"/>
      <c r="AHE6" s="80"/>
      <c r="AHF6" s="80"/>
      <c r="AHG6" s="80"/>
      <c r="AHH6" s="80"/>
      <c r="AHI6" s="80"/>
      <c r="AHJ6" s="80"/>
      <c r="AHK6" s="80"/>
      <c r="AHL6" s="80"/>
      <c r="AHM6" s="80"/>
      <c r="AHN6" s="80"/>
      <c r="AHO6" s="80"/>
      <c r="AHP6" s="80"/>
      <c r="AHQ6" s="80"/>
      <c r="AHR6" s="80"/>
      <c r="AHS6" s="80"/>
      <c r="AHT6" s="80"/>
      <c r="AHU6" s="80"/>
      <c r="AHV6" s="80"/>
      <c r="AHW6" s="80"/>
      <c r="AHX6" s="80"/>
      <c r="AHY6" s="80"/>
      <c r="AHZ6" s="80"/>
      <c r="AIA6" s="80"/>
      <c r="AIB6" s="80"/>
      <c r="AIC6" s="80"/>
      <c r="AID6" s="80"/>
      <c r="AIE6" s="80"/>
      <c r="AIF6" s="80"/>
      <c r="AIG6" s="80"/>
      <c r="AIH6" s="80"/>
      <c r="AII6" s="80"/>
      <c r="AIJ6" s="80"/>
      <c r="AIK6" s="80"/>
      <c r="AIL6" s="80"/>
      <c r="AIM6" s="80"/>
      <c r="AIN6" s="80"/>
      <c r="AIO6" s="80"/>
      <c r="AIP6" s="80"/>
      <c r="AIQ6" s="80"/>
      <c r="AIR6" s="80"/>
      <c r="AIS6" s="80"/>
      <c r="AIT6" s="80"/>
      <c r="AIU6" s="80"/>
      <c r="AIV6" s="80"/>
      <c r="AIW6" s="80"/>
      <c r="AIX6" s="80"/>
      <c r="AIY6" s="80"/>
      <c r="AIZ6" s="80"/>
      <c r="AJA6" s="80"/>
      <c r="AJB6" s="80"/>
      <c r="AJC6" s="80"/>
      <c r="AJD6" s="80"/>
      <c r="AJE6" s="80"/>
      <c r="AJF6" s="80"/>
      <c r="AJG6" s="80"/>
      <c r="AJH6" s="80"/>
      <c r="AJI6" s="80"/>
      <c r="AJJ6" s="80"/>
      <c r="AJK6" s="80"/>
      <c r="AJL6" s="80"/>
      <c r="AJM6" s="80"/>
      <c r="AJN6" s="80"/>
      <c r="AJO6" s="80"/>
      <c r="AJP6" s="80"/>
      <c r="AJQ6" s="80"/>
      <c r="AJR6" s="80"/>
      <c r="AJS6" s="80"/>
      <c r="AJT6" s="80"/>
      <c r="AJU6" s="80"/>
      <c r="AJV6" s="80"/>
      <c r="AJW6" s="80"/>
      <c r="AJX6" s="80"/>
      <c r="AJY6" s="80"/>
      <c r="AJZ6" s="80"/>
      <c r="AKA6" s="80"/>
      <c r="AKB6" s="80"/>
      <c r="AKC6" s="80"/>
      <c r="AKD6" s="80"/>
      <c r="AKE6" s="80"/>
      <c r="AKF6" s="80"/>
      <c r="AKG6" s="80"/>
      <c r="AKH6" s="80"/>
      <c r="AKI6" s="80"/>
      <c r="AKJ6" s="80"/>
      <c r="AKK6" s="80"/>
      <c r="AKL6" s="80"/>
      <c r="AKM6" s="80"/>
      <c r="AKN6" s="80"/>
      <c r="AKO6" s="80"/>
      <c r="AKP6" s="80"/>
      <c r="AKQ6" s="80"/>
      <c r="AKR6" s="80"/>
      <c r="AKS6" s="80"/>
      <c r="AKT6" s="80"/>
      <c r="AKU6" s="80"/>
      <c r="AKV6" s="80"/>
      <c r="AKW6" s="80"/>
      <c r="AKX6" s="80"/>
      <c r="AKY6" s="80"/>
      <c r="AKZ6" s="80"/>
      <c r="ALA6" s="80"/>
      <c r="ALB6" s="80"/>
      <c r="ALC6" s="80"/>
      <c r="ALD6" s="80"/>
      <c r="ALE6" s="80"/>
      <c r="ALF6" s="80"/>
      <c r="ALG6" s="80"/>
      <c r="ALH6" s="80"/>
      <c r="ALI6" s="80"/>
      <c r="ALJ6" s="80"/>
      <c r="ALK6" s="80"/>
      <c r="ALL6" s="80"/>
      <c r="ALM6" s="80"/>
      <c r="ALN6" s="80"/>
      <c r="ALO6" s="80"/>
      <c r="ALP6" s="80"/>
      <c r="ALQ6" s="80"/>
      <c r="ALR6" s="80"/>
      <c r="ALS6" s="80"/>
      <c r="ALT6" s="80"/>
      <c r="ALU6" s="80"/>
      <c r="ALV6" s="80"/>
      <c r="ALW6" s="80"/>
      <c r="ALX6" s="80"/>
      <c r="ALY6" s="80"/>
      <c r="ALZ6" s="80"/>
      <c r="AMA6" s="80"/>
      <c r="AMB6" s="80"/>
      <c r="AMC6" s="80"/>
      <c r="AMD6" s="80"/>
      <c r="AME6" s="80"/>
      <c r="AMF6" s="80"/>
      <c r="AMG6" s="80"/>
      <c r="AMH6" s="80"/>
      <c r="AMI6" s="80"/>
      <c r="AMJ6" s="80"/>
      <c r="AMK6" s="80"/>
      <c r="AML6" s="80"/>
      <c r="AMM6" s="80"/>
      <c r="AMN6" s="80"/>
      <c r="AMO6" s="80"/>
      <c r="AMP6" s="80"/>
      <c r="AMQ6" s="80"/>
      <c r="AMR6" s="80"/>
      <c r="AMS6" s="80"/>
      <c r="AMT6" s="80"/>
      <c r="AMU6" s="80"/>
      <c r="AMV6" s="80"/>
      <c r="AMW6" s="80"/>
      <c r="AMX6" s="80"/>
      <c r="AMY6" s="80"/>
      <c r="AMZ6" s="80"/>
      <c r="ANA6" s="80"/>
      <c r="ANB6" s="80"/>
      <c r="ANC6" s="80"/>
      <c r="AND6" s="80"/>
      <c r="ANE6" s="80"/>
      <c r="ANF6" s="80"/>
      <c r="ANG6" s="80"/>
      <c r="ANH6" s="80"/>
      <c r="ANI6" s="80"/>
      <c r="ANJ6" s="80"/>
      <c r="ANK6" s="80"/>
      <c r="ANL6" s="80"/>
      <c r="ANM6" s="80"/>
      <c r="ANN6" s="80"/>
      <c r="ANO6" s="80"/>
      <c r="ANP6" s="80"/>
      <c r="ANQ6" s="80"/>
      <c r="ANR6" s="80"/>
      <c r="ANS6" s="80"/>
      <c r="ANT6" s="80"/>
      <c r="ANU6" s="80"/>
      <c r="ANV6" s="80"/>
      <c r="ANW6" s="80"/>
      <c r="ANX6" s="80"/>
      <c r="ANY6" s="80"/>
      <c r="ANZ6" s="80"/>
      <c r="AOA6" s="80"/>
      <c r="AOB6" s="80"/>
      <c r="AOC6" s="80"/>
      <c r="AOD6" s="80"/>
      <c r="AOE6" s="80"/>
      <c r="AOF6" s="80"/>
      <c r="AOG6" s="80"/>
      <c r="AOH6" s="80"/>
      <c r="AOI6" s="80"/>
      <c r="AOJ6" s="80"/>
      <c r="AOK6" s="80"/>
      <c r="AOL6" s="80"/>
      <c r="AOM6" s="80"/>
      <c r="AON6" s="80"/>
      <c r="AOO6" s="80"/>
      <c r="AOP6" s="80"/>
      <c r="AOQ6" s="80"/>
      <c r="AOR6" s="80"/>
      <c r="AOS6" s="80"/>
      <c r="AOT6" s="80"/>
      <c r="AOU6" s="80"/>
      <c r="AOV6" s="80"/>
      <c r="AOW6" s="80"/>
      <c r="AOX6" s="80"/>
      <c r="AOY6" s="80"/>
      <c r="AOZ6" s="80"/>
      <c r="APA6" s="80"/>
      <c r="APB6" s="80"/>
      <c r="APC6" s="80"/>
      <c r="APD6" s="80"/>
      <c r="APE6" s="80"/>
      <c r="APF6" s="80"/>
      <c r="APG6" s="80"/>
      <c r="APH6" s="80"/>
      <c r="API6" s="80"/>
      <c r="APJ6" s="80"/>
      <c r="APK6" s="80"/>
      <c r="APL6" s="80"/>
      <c r="APM6" s="80"/>
      <c r="APN6" s="80"/>
      <c r="APO6" s="80"/>
      <c r="APP6" s="80"/>
      <c r="APQ6" s="80"/>
      <c r="APR6" s="80"/>
      <c r="APS6" s="80"/>
      <c r="APT6" s="80"/>
      <c r="APU6" s="80"/>
      <c r="APV6" s="80"/>
      <c r="APW6" s="80"/>
      <c r="APX6" s="80"/>
      <c r="APY6" s="80"/>
      <c r="APZ6" s="80"/>
      <c r="AQA6" s="80"/>
      <c r="AQB6" s="80"/>
      <c r="AQC6" s="80"/>
      <c r="AQD6" s="80"/>
      <c r="AQE6" s="80"/>
      <c r="AQF6" s="80"/>
      <c r="AQG6" s="80"/>
      <c r="AQH6" s="80"/>
      <c r="AQI6" s="80"/>
      <c r="AQJ6" s="80"/>
      <c r="AQK6" s="80"/>
      <c r="AQL6" s="80"/>
      <c r="AQM6" s="80"/>
      <c r="AQN6" s="80"/>
      <c r="AQO6" s="80"/>
      <c r="AQP6" s="80"/>
      <c r="AQQ6" s="80"/>
      <c r="AQR6" s="80"/>
      <c r="AQS6" s="80"/>
      <c r="AQT6" s="80"/>
      <c r="AQU6" s="80"/>
      <c r="AQV6" s="80"/>
      <c r="AQW6" s="80"/>
      <c r="AQX6" s="80"/>
      <c r="AQY6" s="80"/>
      <c r="AQZ6" s="80"/>
      <c r="ARA6" s="80"/>
      <c r="ARB6" s="80"/>
      <c r="ARC6" s="80"/>
      <c r="ARD6" s="80"/>
      <c r="ARE6" s="80"/>
      <c r="ARF6" s="80"/>
      <c r="ARG6" s="80"/>
      <c r="ARH6" s="80"/>
      <c r="ARI6" s="80"/>
      <c r="ARJ6" s="80"/>
      <c r="ARK6" s="80"/>
      <c r="ARL6" s="80"/>
      <c r="ARM6" s="80"/>
      <c r="ARN6" s="80"/>
      <c r="ARO6" s="80"/>
      <c r="ARP6" s="80"/>
      <c r="ARQ6" s="80"/>
      <c r="ARR6" s="80"/>
      <c r="ARS6" s="80"/>
      <c r="ART6" s="80"/>
      <c r="ARU6" s="80"/>
      <c r="ARV6" s="80"/>
      <c r="ARW6" s="80"/>
      <c r="ARX6" s="80"/>
      <c r="ARY6" s="80"/>
      <c r="ARZ6" s="80"/>
      <c r="ASA6" s="80"/>
      <c r="ASB6" s="80"/>
      <c r="ASC6" s="80"/>
      <c r="ASD6" s="80"/>
      <c r="ASE6" s="80"/>
      <c r="ASF6" s="80"/>
      <c r="ASG6" s="80"/>
      <c r="ASH6" s="80"/>
      <c r="ASI6" s="80"/>
      <c r="ASJ6" s="80"/>
      <c r="ASK6" s="80"/>
      <c r="ASL6" s="80"/>
      <c r="ASM6" s="80"/>
      <c r="ASN6" s="80"/>
      <c r="ASO6" s="80"/>
      <c r="ASP6" s="80"/>
      <c r="ASQ6" s="80"/>
      <c r="ASR6" s="80"/>
      <c r="ASS6" s="80"/>
      <c r="AST6" s="80"/>
      <c r="ASU6" s="80"/>
      <c r="ASV6" s="80"/>
      <c r="ASW6" s="80"/>
      <c r="ASX6" s="80"/>
      <c r="ASY6" s="80"/>
      <c r="ASZ6" s="80"/>
      <c r="ATA6" s="80"/>
      <c r="ATB6" s="80"/>
      <c r="ATC6" s="80"/>
      <c r="ATD6" s="80"/>
      <c r="ATE6" s="80"/>
      <c r="ATF6" s="80"/>
      <c r="ATG6" s="80"/>
      <c r="ATH6" s="80"/>
      <c r="ATI6" s="80"/>
      <c r="ATJ6" s="80"/>
      <c r="ATK6" s="80"/>
      <c r="ATL6" s="80"/>
      <c r="ATM6" s="80"/>
      <c r="ATN6" s="80"/>
      <c r="ATO6" s="80"/>
      <c r="ATP6" s="80"/>
      <c r="ATQ6" s="80"/>
      <c r="ATR6" s="80"/>
      <c r="ATS6" s="80"/>
      <c r="ATT6" s="80"/>
      <c r="ATU6" s="80"/>
      <c r="ATV6" s="80"/>
      <c r="ATW6" s="80"/>
      <c r="ATX6" s="80"/>
      <c r="ATY6" s="80"/>
      <c r="ATZ6" s="80"/>
      <c r="AUA6" s="80"/>
      <c r="AUB6" s="80"/>
      <c r="AUC6" s="80"/>
      <c r="AUD6" s="80"/>
      <c r="AUE6" s="80"/>
      <c r="AUF6" s="80"/>
      <c r="AUG6" s="80"/>
      <c r="AUH6" s="80"/>
      <c r="AUI6" s="80"/>
      <c r="AUJ6" s="80"/>
      <c r="AUK6" s="80"/>
      <c r="AUL6" s="80"/>
      <c r="AUM6" s="80"/>
      <c r="AUN6" s="80"/>
      <c r="AUO6" s="80"/>
      <c r="AUP6" s="80"/>
      <c r="AUQ6" s="80"/>
      <c r="AUR6" s="80"/>
      <c r="AUS6" s="80"/>
      <c r="AUT6" s="80"/>
      <c r="AUU6" s="80"/>
      <c r="AUV6" s="80"/>
      <c r="AUW6" s="80"/>
      <c r="AUX6" s="80"/>
      <c r="AUY6" s="80"/>
      <c r="AUZ6" s="80"/>
      <c r="AVA6" s="80"/>
      <c r="AVB6" s="80"/>
      <c r="AVC6" s="80"/>
      <c r="AVD6" s="80"/>
      <c r="AVE6" s="80"/>
      <c r="AVF6" s="80"/>
      <c r="AVG6" s="80"/>
      <c r="AVH6" s="80"/>
      <c r="AVI6" s="80"/>
      <c r="AVJ6" s="80"/>
      <c r="AVK6" s="80"/>
      <c r="AVL6" s="80"/>
      <c r="AVM6" s="80"/>
      <c r="AVN6" s="80"/>
      <c r="AVO6" s="80"/>
      <c r="AVP6" s="80"/>
      <c r="AVQ6" s="80"/>
      <c r="AVR6" s="80"/>
      <c r="AVS6" s="80"/>
      <c r="AVT6" s="80"/>
      <c r="AVU6" s="80"/>
      <c r="AVV6" s="80"/>
      <c r="AVW6" s="80"/>
      <c r="AVX6" s="80"/>
      <c r="AVY6" s="80"/>
      <c r="AVZ6" s="80"/>
      <c r="AWA6" s="80"/>
      <c r="AWB6" s="80"/>
      <c r="AWC6" s="80"/>
      <c r="AWD6" s="80"/>
      <c r="AWE6" s="80"/>
      <c r="AWF6" s="80"/>
      <c r="AWG6" s="80"/>
      <c r="AWH6" s="80"/>
      <c r="AWI6" s="80"/>
      <c r="AWJ6" s="80"/>
      <c r="AWK6" s="80"/>
      <c r="AWL6" s="80"/>
      <c r="AWM6" s="80"/>
      <c r="AWN6" s="80"/>
      <c r="AWO6" s="80"/>
      <c r="AWP6" s="80"/>
      <c r="AWQ6" s="80"/>
      <c r="AWR6" s="80"/>
      <c r="AWS6" s="80"/>
      <c r="AWT6" s="80"/>
      <c r="AWU6" s="80"/>
      <c r="AWV6" s="80"/>
      <c r="AWW6" s="80"/>
      <c r="AWX6" s="80"/>
      <c r="AWY6" s="80"/>
      <c r="AWZ6" s="80"/>
      <c r="AXA6" s="80"/>
      <c r="AXB6" s="80"/>
      <c r="AXC6" s="80"/>
      <c r="AXD6" s="80"/>
      <c r="AXE6" s="80"/>
      <c r="AXF6" s="80"/>
      <c r="AXG6" s="80"/>
      <c r="AXH6" s="80"/>
      <c r="AXI6" s="80"/>
      <c r="AXJ6" s="80"/>
      <c r="AXK6" s="80"/>
      <c r="AXL6" s="80"/>
      <c r="AXM6" s="80"/>
      <c r="AXN6" s="80"/>
      <c r="AXO6" s="80"/>
      <c r="AXP6" s="80"/>
      <c r="AXQ6" s="80"/>
      <c r="AXR6" s="80"/>
      <c r="AXS6" s="80"/>
      <c r="AXT6" s="80"/>
      <c r="AXU6" s="80"/>
      <c r="AXV6" s="80"/>
      <c r="AXW6" s="80"/>
      <c r="AXX6" s="80"/>
      <c r="AXY6" s="80"/>
      <c r="AXZ6" s="80"/>
      <c r="AYA6" s="80"/>
      <c r="AYB6" s="80"/>
      <c r="AYC6" s="80"/>
      <c r="AYD6" s="80"/>
      <c r="AYE6" s="80"/>
      <c r="AYF6" s="80"/>
      <c r="AYG6" s="80"/>
      <c r="AYH6" s="80"/>
      <c r="AYI6" s="80"/>
      <c r="AYJ6" s="80"/>
      <c r="AYK6" s="80"/>
      <c r="AYL6" s="80"/>
      <c r="AYM6" s="80"/>
      <c r="AYN6" s="80"/>
      <c r="AYO6" s="80"/>
      <c r="AYP6" s="80"/>
      <c r="AYQ6" s="80"/>
      <c r="AYR6" s="80"/>
      <c r="AYS6" s="80"/>
      <c r="AYT6" s="80"/>
      <c r="AYU6" s="80"/>
      <c r="AYV6" s="80"/>
      <c r="AYW6" s="80"/>
      <c r="AYX6" s="80"/>
      <c r="AYY6" s="80"/>
      <c r="AYZ6" s="80"/>
      <c r="AZA6" s="80"/>
      <c r="AZB6" s="80"/>
      <c r="AZC6" s="80"/>
      <c r="AZD6" s="80"/>
      <c r="AZE6" s="80"/>
      <c r="AZF6" s="80"/>
      <c r="AZG6" s="80"/>
      <c r="AZH6" s="80"/>
      <c r="AZI6" s="80"/>
      <c r="AZJ6" s="80"/>
      <c r="AZK6" s="80"/>
      <c r="AZL6" s="80"/>
      <c r="AZM6" s="80"/>
      <c r="AZN6" s="80"/>
      <c r="AZO6" s="80"/>
      <c r="AZP6" s="80"/>
      <c r="AZQ6" s="80"/>
      <c r="AZR6" s="80"/>
      <c r="AZS6" s="80"/>
      <c r="AZT6" s="80"/>
      <c r="AZU6" s="80"/>
      <c r="AZV6" s="80"/>
      <c r="AZW6" s="80"/>
      <c r="AZX6" s="80"/>
      <c r="AZY6" s="80"/>
      <c r="AZZ6" s="80"/>
      <c r="BAA6" s="80"/>
      <c r="BAB6" s="80"/>
      <c r="BAC6" s="80"/>
      <c r="BAD6" s="80"/>
      <c r="BAE6" s="80"/>
      <c r="BAF6" s="80"/>
      <c r="BAG6" s="80"/>
      <c r="BAH6" s="80"/>
      <c r="BAI6" s="80"/>
      <c r="BAJ6" s="80"/>
      <c r="BAK6" s="80"/>
      <c r="BAL6" s="80"/>
      <c r="BAM6" s="80"/>
      <c r="BAN6" s="80"/>
      <c r="BAO6" s="80"/>
      <c r="BAP6" s="80"/>
      <c r="BAQ6" s="80"/>
      <c r="BAR6" s="80"/>
      <c r="BAS6" s="80"/>
      <c r="BAT6" s="80"/>
      <c r="BAU6" s="80"/>
      <c r="BAV6" s="80"/>
      <c r="BAW6" s="80"/>
      <c r="BAX6" s="80"/>
      <c r="BAY6" s="80"/>
      <c r="BAZ6" s="80"/>
      <c r="BBA6" s="80"/>
      <c r="BBB6" s="80"/>
      <c r="BBC6" s="80"/>
      <c r="BBD6" s="80"/>
      <c r="BBE6" s="80"/>
      <c r="BBF6" s="80"/>
      <c r="BBG6" s="80"/>
      <c r="BBH6" s="80"/>
      <c r="BBI6" s="80"/>
      <c r="BBJ6" s="80"/>
      <c r="BBK6" s="80"/>
      <c r="BBL6" s="80"/>
      <c r="BBM6" s="80"/>
      <c r="BBN6" s="80"/>
      <c r="BBO6" s="80"/>
      <c r="BBP6" s="80"/>
      <c r="BBQ6" s="80"/>
      <c r="BBR6" s="80"/>
      <c r="BBS6" s="80"/>
      <c r="BBT6" s="80"/>
      <c r="BBU6" s="80"/>
      <c r="BBV6" s="80"/>
      <c r="BBW6" s="80"/>
      <c r="BBX6" s="80"/>
      <c r="BBY6" s="80"/>
      <c r="BBZ6" s="80"/>
      <c r="BCA6" s="80"/>
      <c r="BCB6" s="80"/>
      <c r="BCC6" s="80"/>
      <c r="BCD6" s="80"/>
      <c r="BCE6" s="80"/>
      <c r="BCF6" s="80"/>
      <c r="BCG6" s="80"/>
      <c r="BCH6" s="80"/>
      <c r="BCI6" s="80"/>
      <c r="BCJ6" s="80"/>
      <c r="BCK6" s="80"/>
      <c r="BCL6" s="80"/>
      <c r="BCM6" s="80"/>
      <c r="BCN6" s="80"/>
      <c r="BCO6" s="80"/>
      <c r="BCP6" s="80"/>
      <c r="BCQ6" s="80"/>
      <c r="BCR6" s="80"/>
      <c r="BCS6" s="80"/>
      <c r="BCT6" s="80"/>
      <c r="BCU6" s="80"/>
      <c r="BCV6" s="80"/>
      <c r="BCW6" s="80"/>
      <c r="BCX6" s="80"/>
      <c r="BCY6" s="80"/>
      <c r="BCZ6" s="80"/>
      <c r="BDA6" s="80"/>
      <c r="BDB6" s="80"/>
      <c r="BDC6" s="80"/>
      <c r="BDD6" s="80"/>
      <c r="BDE6" s="80"/>
      <c r="BDF6" s="80"/>
      <c r="BDG6" s="80"/>
      <c r="BDH6" s="80"/>
      <c r="BDI6" s="80"/>
      <c r="BDJ6" s="80"/>
      <c r="BDK6" s="80"/>
      <c r="BDL6" s="80"/>
      <c r="BDM6" s="80"/>
      <c r="BDN6" s="80"/>
      <c r="BDO6" s="80"/>
      <c r="BDP6" s="80"/>
      <c r="BDQ6" s="80"/>
      <c r="BDR6" s="80"/>
      <c r="BDS6" s="80"/>
      <c r="BDT6" s="80"/>
      <c r="BDU6" s="80"/>
      <c r="BDV6" s="80"/>
      <c r="BDW6" s="80"/>
      <c r="BDX6" s="80"/>
      <c r="BDY6" s="80"/>
      <c r="BDZ6" s="80"/>
      <c r="BEA6" s="80"/>
      <c r="BEB6" s="80"/>
      <c r="BEC6" s="80"/>
      <c r="BED6" s="80"/>
      <c r="BEE6" s="80"/>
      <c r="BEF6" s="80"/>
      <c r="BEG6" s="80"/>
      <c r="BEH6" s="80"/>
      <c r="BEI6" s="80"/>
      <c r="BEJ6" s="80"/>
      <c r="BEK6" s="80"/>
      <c r="BEL6" s="80"/>
      <c r="BEM6" s="80"/>
      <c r="BEN6" s="80"/>
      <c r="BEO6" s="80"/>
      <c r="BEP6" s="80"/>
      <c r="BEQ6" s="80"/>
      <c r="BER6" s="80"/>
      <c r="BES6" s="80"/>
      <c r="BET6" s="80"/>
      <c r="BEU6" s="80"/>
      <c r="BEV6" s="80"/>
      <c r="BEW6" s="80"/>
      <c r="BEX6" s="80"/>
      <c r="BEY6" s="80"/>
      <c r="BEZ6" s="80"/>
      <c r="BFA6" s="80"/>
      <c r="BFB6" s="80"/>
      <c r="BFC6" s="80"/>
      <c r="BFD6" s="80"/>
      <c r="BFE6" s="80"/>
      <c r="BFF6" s="80"/>
      <c r="BFG6" s="80"/>
      <c r="BFH6" s="80"/>
      <c r="BFI6" s="80"/>
      <c r="BFJ6" s="80"/>
      <c r="BFK6" s="80"/>
      <c r="BFL6" s="80"/>
      <c r="BFM6" s="80"/>
      <c r="BFN6" s="80"/>
      <c r="BFO6" s="80"/>
      <c r="BFP6" s="80"/>
      <c r="BFQ6" s="80"/>
      <c r="BFR6" s="80"/>
      <c r="BFS6" s="80"/>
      <c r="BFT6" s="80"/>
      <c r="BFU6" s="80"/>
      <c r="BFV6" s="80"/>
      <c r="BFW6" s="80"/>
      <c r="BFX6" s="80"/>
      <c r="BFY6" s="80"/>
      <c r="BFZ6" s="80"/>
      <c r="BGA6" s="80"/>
      <c r="BGB6" s="80"/>
      <c r="BGC6" s="80"/>
      <c r="BGD6" s="80"/>
      <c r="BGE6" s="80"/>
      <c r="BGF6" s="80"/>
      <c r="BGG6" s="80"/>
      <c r="BGH6" s="80"/>
      <c r="BGI6" s="80"/>
      <c r="BGJ6" s="80"/>
      <c r="BGK6" s="80"/>
      <c r="BGL6" s="80"/>
      <c r="BGM6" s="80"/>
      <c r="BGN6" s="80"/>
      <c r="BGO6" s="80"/>
      <c r="BGP6" s="80"/>
      <c r="BGQ6" s="80"/>
      <c r="BGR6" s="80"/>
      <c r="BGS6" s="80"/>
      <c r="BGT6" s="80"/>
      <c r="BGU6" s="80"/>
      <c r="BGV6" s="80"/>
      <c r="BGW6" s="80"/>
      <c r="BGX6" s="80"/>
      <c r="BGY6" s="80"/>
      <c r="BGZ6" s="80"/>
      <c r="BHA6" s="80"/>
      <c r="BHB6" s="80"/>
      <c r="BHC6" s="80"/>
      <c r="BHD6" s="80"/>
      <c r="BHE6" s="80"/>
      <c r="BHF6" s="80"/>
      <c r="BHG6" s="80"/>
      <c r="BHH6" s="80"/>
      <c r="BHI6" s="80"/>
      <c r="BHJ6" s="80"/>
      <c r="BHK6" s="80"/>
      <c r="BHL6" s="80"/>
      <c r="BHM6" s="80"/>
      <c r="BHN6" s="80"/>
      <c r="BHO6" s="80"/>
      <c r="BHP6" s="80"/>
      <c r="BHQ6" s="80"/>
      <c r="BHR6" s="80"/>
      <c r="BHS6" s="80"/>
      <c r="BHT6" s="80"/>
      <c r="BHU6" s="80"/>
      <c r="BHV6" s="80"/>
      <c r="BHW6" s="80"/>
      <c r="BHX6" s="80"/>
      <c r="BHY6" s="80"/>
      <c r="BHZ6" s="80"/>
      <c r="BIA6" s="80"/>
      <c r="BIB6" s="80"/>
      <c r="BIC6" s="80"/>
      <c r="BID6" s="80"/>
      <c r="BIE6" s="80"/>
      <c r="BIF6" s="80"/>
      <c r="BIG6" s="80"/>
      <c r="BIH6" s="80"/>
      <c r="BII6" s="80"/>
      <c r="BIJ6" s="80"/>
      <c r="BIK6" s="80"/>
      <c r="BIL6" s="80"/>
      <c r="BIM6" s="80"/>
      <c r="BIN6" s="80"/>
      <c r="BIO6" s="80"/>
      <c r="BIP6" s="80"/>
      <c r="BIQ6" s="80"/>
      <c r="BIR6" s="80"/>
      <c r="BIS6" s="80"/>
      <c r="BIT6" s="80"/>
      <c r="BIU6" s="80"/>
      <c r="BIV6" s="80"/>
      <c r="BIW6" s="80"/>
      <c r="BIX6" s="80"/>
      <c r="BIY6" s="80"/>
      <c r="BIZ6" s="80"/>
      <c r="BJA6" s="80"/>
      <c r="BJB6" s="80"/>
      <c r="BJC6" s="80"/>
      <c r="BJD6" s="80"/>
      <c r="BJE6" s="80"/>
      <c r="BJF6" s="80"/>
      <c r="BJG6" s="80"/>
      <c r="BJH6" s="80"/>
      <c r="BJI6" s="80"/>
      <c r="BJJ6" s="80"/>
      <c r="BJK6" s="80"/>
      <c r="BJL6" s="80"/>
      <c r="BJM6" s="80"/>
      <c r="BJN6" s="80"/>
      <c r="BJO6" s="80"/>
      <c r="BJP6" s="80"/>
      <c r="BJQ6" s="80"/>
      <c r="BJR6" s="80"/>
      <c r="BJS6" s="80"/>
      <c r="BJT6" s="80"/>
      <c r="BJU6" s="80"/>
      <c r="BJV6" s="80"/>
      <c r="BJW6" s="80"/>
      <c r="BJX6" s="80"/>
      <c r="BJY6" s="80"/>
      <c r="BJZ6" s="80"/>
      <c r="BKA6" s="80"/>
      <c r="BKB6" s="80"/>
      <c r="BKC6" s="80"/>
      <c r="BKD6" s="80"/>
      <c r="BKE6" s="80"/>
      <c r="BKF6" s="80"/>
      <c r="BKG6" s="80"/>
      <c r="BKH6" s="80"/>
      <c r="BKI6" s="80"/>
      <c r="BKJ6" s="80"/>
      <c r="BKK6" s="80"/>
      <c r="BKL6" s="80"/>
      <c r="BKM6" s="80"/>
      <c r="BKN6" s="80"/>
      <c r="BKO6" s="80"/>
      <c r="BKP6" s="80"/>
      <c r="BKQ6" s="80"/>
      <c r="BKR6" s="80"/>
      <c r="BKS6" s="80"/>
      <c r="BKT6" s="80"/>
      <c r="BKU6" s="80"/>
      <c r="BKV6" s="80"/>
      <c r="BKW6" s="80"/>
      <c r="BKX6" s="80"/>
      <c r="BKY6" s="80"/>
      <c r="BKZ6" s="80"/>
      <c r="BLA6" s="80"/>
      <c r="BLB6" s="80"/>
      <c r="BLC6" s="80"/>
      <c r="BLD6" s="80"/>
      <c r="BLE6" s="80"/>
      <c r="BLF6" s="80"/>
      <c r="BLG6" s="80"/>
      <c r="BLH6" s="80"/>
      <c r="BLI6" s="80"/>
      <c r="BLJ6" s="80"/>
      <c r="BLK6" s="80"/>
      <c r="BLL6" s="80"/>
      <c r="BLM6" s="80"/>
      <c r="BLN6" s="80"/>
      <c r="BLO6" s="80"/>
      <c r="BLP6" s="80"/>
      <c r="BLQ6" s="80"/>
      <c r="BLR6" s="80"/>
      <c r="BLS6" s="80"/>
      <c r="BLT6" s="80"/>
      <c r="BLU6" s="80"/>
      <c r="BLV6" s="80"/>
      <c r="BLW6" s="80"/>
      <c r="BLX6" s="80"/>
      <c r="BLY6" s="80"/>
      <c r="BLZ6" s="80"/>
      <c r="BMA6" s="80"/>
      <c r="BMB6" s="80"/>
      <c r="BMC6" s="80"/>
      <c r="BMD6" s="80"/>
      <c r="BME6" s="80"/>
      <c r="BMF6" s="80"/>
      <c r="BMG6" s="80"/>
      <c r="BMH6" s="80"/>
      <c r="BMI6" s="80"/>
      <c r="BMJ6" s="80"/>
      <c r="BMK6" s="80"/>
      <c r="BML6" s="80"/>
      <c r="BMM6" s="80"/>
      <c r="BMN6" s="80"/>
      <c r="BMO6" s="80"/>
      <c r="BMP6" s="80"/>
      <c r="BMQ6" s="80"/>
      <c r="BMR6" s="80"/>
      <c r="BMS6" s="80"/>
      <c r="BMT6" s="80"/>
      <c r="BMU6" s="80"/>
      <c r="BMV6" s="80"/>
      <c r="BMW6" s="80"/>
      <c r="BMX6" s="80"/>
      <c r="BMY6" s="80"/>
      <c r="BMZ6" s="80"/>
      <c r="BNA6" s="80"/>
      <c r="BNB6" s="80"/>
      <c r="BNC6" s="80"/>
      <c r="BND6" s="80"/>
      <c r="BNE6" s="80"/>
      <c r="BNF6" s="80"/>
      <c r="BNG6" s="80"/>
      <c r="BNH6" s="80"/>
      <c r="BNI6" s="80"/>
      <c r="BNJ6" s="80"/>
      <c r="BNK6" s="80"/>
      <c r="BNL6" s="80"/>
      <c r="BNM6" s="80"/>
      <c r="BNN6" s="80"/>
      <c r="BNO6" s="80"/>
      <c r="BNP6" s="80"/>
      <c r="BNQ6" s="80"/>
      <c r="BNR6" s="80"/>
      <c r="BNS6" s="80"/>
      <c r="BNT6" s="80"/>
      <c r="BNU6" s="80"/>
      <c r="BNV6" s="80"/>
      <c r="BNW6" s="80"/>
      <c r="BNX6" s="80"/>
      <c r="BNY6" s="80"/>
      <c r="BNZ6" s="80"/>
      <c r="BOA6" s="80"/>
      <c r="BOB6" s="80"/>
      <c r="BOC6" s="80"/>
      <c r="BOD6" s="80"/>
      <c r="BOE6" s="80"/>
      <c r="BOF6" s="80"/>
      <c r="BOG6" s="80"/>
      <c r="BOH6" s="80"/>
      <c r="BOI6" s="80"/>
      <c r="BOJ6" s="80"/>
      <c r="BOK6" s="80"/>
      <c r="BOL6" s="80"/>
      <c r="BOM6" s="80"/>
      <c r="BON6" s="80"/>
      <c r="BOO6" s="80"/>
      <c r="BOP6" s="80"/>
      <c r="BOQ6" s="80"/>
      <c r="BOR6" s="80"/>
      <c r="BOS6" s="80"/>
      <c r="BOT6" s="80"/>
      <c r="BOU6" s="80"/>
      <c r="BOV6" s="80"/>
      <c r="BOW6" s="80"/>
      <c r="BOX6" s="80"/>
      <c r="BOY6" s="80"/>
      <c r="BOZ6" s="80"/>
      <c r="BPA6" s="80"/>
      <c r="BPB6" s="80"/>
      <c r="BPC6" s="80"/>
      <c r="BPD6" s="80"/>
      <c r="BPE6" s="80"/>
      <c r="BPF6" s="80"/>
      <c r="BPG6" s="80"/>
      <c r="BPH6" s="80"/>
      <c r="BPI6" s="80"/>
      <c r="BPJ6" s="80"/>
      <c r="BPK6" s="80"/>
      <c r="BPL6" s="80"/>
      <c r="BPM6" s="80"/>
      <c r="BPN6" s="80"/>
      <c r="BPO6" s="80"/>
      <c r="BPP6" s="80"/>
      <c r="BPQ6" s="80"/>
      <c r="BPR6" s="80"/>
      <c r="BPS6" s="80"/>
      <c r="BPT6" s="80"/>
      <c r="BPU6" s="80"/>
      <c r="BPV6" s="80"/>
      <c r="BPW6" s="80"/>
      <c r="BPX6" s="80"/>
      <c r="BPY6" s="80"/>
      <c r="BPZ6" s="80"/>
      <c r="BQA6" s="80"/>
      <c r="BQB6" s="80"/>
      <c r="BQC6" s="80"/>
      <c r="BQD6" s="80"/>
      <c r="BQE6" s="80"/>
      <c r="BQF6" s="80"/>
      <c r="BQG6" s="80"/>
      <c r="BQH6" s="80"/>
      <c r="BQI6" s="80"/>
      <c r="BQJ6" s="80"/>
      <c r="BQK6" s="80"/>
      <c r="BQL6" s="80"/>
      <c r="BQM6" s="80"/>
      <c r="BQN6" s="80"/>
      <c r="BQO6" s="80"/>
      <c r="BQP6" s="80"/>
      <c r="BQQ6" s="80"/>
      <c r="BQR6" s="80"/>
      <c r="BQS6" s="80"/>
      <c r="BQT6" s="80"/>
      <c r="BQU6" s="80"/>
      <c r="BQV6" s="80"/>
      <c r="BQW6" s="80"/>
      <c r="BQX6" s="80"/>
      <c r="BQY6" s="80"/>
      <c r="BQZ6" s="80"/>
      <c r="BRA6" s="80"/>
      <c r="BRB6" s="80"/>
      <c r="BRC6" s="80"/>
      <c r="BRD6" s="80"/>
      <c r="BRE6" s="80"/>
      <c r="BRF6" s="80"/>
      <c r="BRG6" s="80"/>
      <c r="BRH6" s="80"/>
      <c r="BRI6" s="80"/>
      <c r="BRJ6" s="80"/>
      <c r="BRK6" s="80"/>
      <c r="BRL6" s="80"/>
      <c r="BRM6" s="80"/>
      <c r="BRN6" s="80"/>
      <c r="BRO6" s="80"/>
      <c r="BRP6" s="80"/>
      <c r="BRQ6" s="80"/>
      <c r="BRR6" s="80"/>
      <c r="BRS6" s="80"/>
      <c r="BRT6" s="80"/>
      <c r="BRU6" s="80"/>
      <c r="BRV6" s="80"/>
      <c r="BRW6" s="80"/>
      <c r="BRX6" s="80"/>
      <c r="BRY6" s="80"/>
      <c r="BRZ6" s="80"/>
      <c r="BSA6" s="80"/>
      <c r="BSB6" s="80"/>
      <c r="BSC6" s="80"/>
      <c r="BSD6" s="80"/>
      <c r="BSE6" s="80"/>
      <c r="BSF6" s="80"/>
      <c r="BSG6" s="80"/>
      <c r="BSH6" s="80"/>
      <c r="BSI6" s="80"/>
      <c r="BSJ6" s="80"/>
      <c r="BSK6" s="80"/>
      <c r="BSL6" s="80"/>
      <c r="BSM6" s="80"/>
      <c r="BSN6" s="80"/>
      <c r="BSO6" s="80"/>
      <c r="BSP6" s="80"/>
      <c r="BSQ6" s="80"/>
      <c r="BSR6" s="80"/>
      <c r="BSS6" s="80"/>
      <c r="BST6" s="80"/>
      <c r="BSU6" s="80"/>
      <c r="BSV6" s="80"/>
      <c r="BSW6" s="80"/>
      <c r="BSX6" s="80"/>
      <c r="BSY6" s="80"/>
      <c r="BSZ6" s="80"/>
      <c r="BTA6" s="80"/>
      <c r="BTB6" s="80"/>
      <c r="BTC6" s="80"/>
      <c r="BTD6" s="80"/>
      <c r="BTE6" s="80"/>
      <c r="BTF6" s="80"/>
      <c r="BTG6" s="80"/>
      <c r="BTH6" s="80"/>
      <c r="BTI6" s="80"/>
      <c r="BTJ6" s="80"/>
      <c r="BTK6" s="80"/>
      <c r="BTL6" s="80"/>
      <c r="BTM6" s="80"/>
      <c r="BTN6" s="80"/>
      <c r="BTO6" s="80"/>
      <c r="BTP6" s="80"/>
      <c r="BTQ6" s="80"/>
      <c r="BTR6" s="80"/>
      <c r="BTS6" s="80"/>
      <c r="BTT6" s="80"/>
      <c r="BTU6" s="80"/>
      <c r="BTV6" s="80"/>
      <c r="BTW6" s="80"/>
      <c r="BTX6" s="80"/>
      <c r="BTY6" s="80"/>
      <c r="BTZ6" s="80"/>
      <c r="BUA6" s="80"/>
      <c r="BUB6" s="80"/>
      <c r="BUC6" s="80"/>
      <c r="BUD6" s="80"/>
      <c r="BUE6" s="80"/>
      <c r="BUF6" s="80"/>
      <c r="BUG6" s="80"/>
      <c r="BUH6" s="80"/>
      <c r="BUI6" s="80"/>
      <c r="BUJ6" s="80"/>
      <c r="BUK6" s="80"/>
      <c r="BUL6" s="80"/>
      <c r="BUM6" s="80"/>
      <c r="BUN6" s="80"/>
      <c r="BUO6" s="80"/>
      <c r="BUP6" s="80"/>
      <c r="BUQ6" s="80"/>
      <c r="BUR6" s="80"/>
      <c r="BUS6" s="80"/>
      <c r="BUT6" s="80"/>
      <c r="BUU6" s="80"/>
      <c r="BUV6" s="80"/>
      <c r="BUW6" s="80"/>
      <c r="BUX6" s="80"/>
      <c r="BUY6" s="80"/>
      <c r="BUZ6" s="80"/>
      <c r="BVA6" s="80"/>
      <c r="BVB6" s="80"/>
      <c r="BVC6" s="80"/>
      <c r="BVD6" s="80"/>
      <c r="BVE6" s="80"/>
      <c r="BVF6" s="80"/>
      <c r="BVG6" s="80"/>
      <c r="BVH6" s="80"/>
      <c r="BVI6" s="80"/>
      <c r="BVJ6" s="80"/>
      <c r="BVK6" s="80"/>
      <c r="BVL6" s="80"/>
      <c r="BVM6" s="80"/>
      <c r="BVN6" s="80"/>
      <c r="BVO6" s="80"/>
      <c r="BVP6" s="80"/>
      <c r="BVQ6" s="80"/>
      <c r="BVR6" s="80"/>
      <c r="BVS6" s="80"/>
      <c r="BVT6" s="80"/>
      <c r="BVU6" s="80"/>
      <c r="BVV6" s="80"/>
      <c r="BVW6" s="80"/>
      <c r="BVX6" s="80"/>
      <c r="BVY6" s="80"/>
      <c r="BVZ6" s="80"/>
      <c r="BWA6" s="80"/>
      <c r="BWB6" s="80"/>
      <c r="BWC6" s="80"/>
      <c r="BWD6" s="80"/>
      <c r="BWE6" s="80"/>
      <c r="BWF6" s="80"/>
      <c r="BWG6" s="80"/>
      <c r="BWH6" s="80"/>
      <c r="BWI6" s="80"/>
      <c r="BWJ6" s="80"/>
      <c r="BWK6" s="80"/>
      <c r="BWL6" s="80"/>
      <c r="BWM6" s="80"/>
      <c r="BWN6" s="80"/>
      <c r="BWO6" s="80"/>
      <c r="BWP6" s="80"/>
      <c r="BWQ6" s="80"/>
      <c r="BWR6" s="80"/>
      <c r="BWS6" s="80"/>
      <c r="BWT6" s="80"/>
      <c r="BWU6" s="80"/>
      <c r="BWV6" s="80"/>
      <c r="BWW6" s="80"/>
      <c r="BWX6" s="80"/>
      <c r="BWY6" s="80"/>
      <c r="BWZ6" s="80"/>
      <c r="BXA6" s="80"/>
      <c r="BXB6" s="80"/>
      <c r="BXC6" s="80"/>
      <c r="BXD6" s="80"/>
      <c r="BXE6" s="80"/>
      <c r="BXF6" s="80"/>
      <c r="BXG6" s="80"/>
      <c r="BXH6" s="80"/>
      <c r="BXI6" s="80"/>
      <c r="BXJ6" s="80"/>
      <c r="BXK6" s="80"/>
      <c r="BXL6" s="80"/>
      <c r="BXM6" s="80"/>
      <c r="BXN6" s="80"/>
      <c r="BXO6" s="80"/>
      <c r="BXP6" s="80"/>
      <c r="BXQ6" s="80"/>
      <c r="BXR6" s="80"/>
      <c r="BXS6" s="80"/>
      <c r="BXT6" s="80"/>
      <c r="BXU6" s="80"/>
      <c r="BXV6" s="80"/>
      <c r="BXW6" s="80"/>
      <c r="BXX6" s="80"/>
      <c r="BXY6" s="80"/>
      <c r="BXZ6" s="80"/>
      <c r="BYA6" s="80"/>
      <c r="BYB6" s="80"/>
      <c r="BYC6" s="80"/>
      <c r="BYD6" s="80"/>
      <c r="BYE6" s="80"/>
      <c r="BYF6" s="80"/>
      <c r="BYG6" s="80"/>
      <c r="BYH6" s="80"/>
      <c r="BYI6" s="80"/>
      <c r="BYJ6" s="80"/>
      <c r="BYK6" s="80"/>
      <c r="BYL6" s="80"/>
      <c r="BYM6" s="80"/>
      <c r="BYN6" s="80"/>
      <c r="BYO6" s="80"/>
      <c r="BYP6" s="80"/>
      <c r="BYQ6" s="80"/>
      <c r="BYR6" s="80"/>
      <c r="BYS6" s="80"/>
      <c r="BYT6" s="80"/>
      <c r="BYU6" s="80"/>
      <c r="BYV6" s="80"/>
      <c r="BYW6" s="80"/>
      <c r="BYX6" s="80"/>
      <c r="BYY6" s="80"/>
      <c r="BYZ6" s="80"/>
      <c r="BZA6" s="80"/>
      <c r="BZB6" s="80"/>
      <c r="BZC6" s="80"/>
      <c r="BZD6" s="80"/>
      <c r="BZE6" s="80"/>
      <c r="BZF6" s="80"/>
      <c r="BZG6" s="80"/>
      <c r="BZH6" s="80"/>
      <c r="BZI6" s="80"/>
      <c r="BZJ6" s="80"/>
      <c r="BZK6" s="80"/>
      <c r="BZL6" s="80"/>
      <c r="BZM6" s="80"/>
      <c r="BZN6" s="80"/>
      <c r="BZO6" s="80"/>
      <c r="BZP6" s="80"/>
      <c r="BZQ6" s="80"/>
      <c r="BZR6" s="80"/>
      <c r="BZS6" s="80"/>
      <c r="BZT6" s="80"/>
      <c r="BZU6" s="80"/>
      <c r="BZV6" s="80"/>
      <c r="BZW6" s="80"/>
      <c r="BZX6" s="80"/>
      <c r="BZY6" s="80"/>
      <c r="BZZ6" s="80"/>
      <c r="CAA6" s="80"/>
      <c r="CAB6" s="80"/>
      <c r="CAC6" s="80"/>
      <c r="CAD6" s="80"/>
      <c r="CAE6" s="80"/>
      <c r="CAF6" s="80"/>
      <c r="CAG6" s="80"/>
      <c r="CAH6" s="80"/>
      <c r="CAI6" s="80"/>
      <c r="CAJ6" s="80"/>
      <c r="CAK6" s="80"/>
      <c r="CAL6" s="80"/>
      <c r="CAM6" s="80"/>
      <c r="CAN6" s="80"/>
      <c r="CAO6" s="80"/>
      <c r="CAP6" s="80"/>
      <c r="CAQ6" s="80"/>
      <c r="CAR6" s="80"/>
      <c r="CAS6" s="80"/>
      <c r="CAT6" s="80"/>
      <c r="CAU6" s="80"/>
      <c r="CAV6" s="80"/>
      <c r="CAW6" s="80"/>
      <c r="CAX6" s="80"/>
      <c r="CAY6" s="80"/>
      <c r="CAZ6" s="80"/>
      <c r="CBA6" s="80"/>
      <c r="CBB6" s="80"/>
      <c r="CBC6" s="80"/>
      <c r="CBD6" s="80"/>
      <c r="CBE6" s="80"/>
      <c r="CBF6" s="80"/>
      <c r="CBG6" s="80"/>
      <c r="CBH6" s="80"/>
      <c r="CBI6" s="80"/>
      <c r="CBJ6" s="80"/>
      <c r="CBK6" s="80"/>
      <c r="CBL6" s="80"/>
      <c r="CBM6" s="80"/>
      <c r="CBN6" s="80"/>
      <c r="CBO6" s="80"/>
      <c r="CBP6" s="80"/>
      <c r="CBQ6" s="80"/>
      <c r="CBR6" s="80"/>
      <c r="CBS6" s="80"/>
      <c r="CBT6" s="80"/>
      <c r="CBU6" s="80"/>
      <c r="CBV6" s="80"/>
      <c r="CBW6" s="80"/>
      <c r="CBX6" s="80"/>
      <c r="CBY6" s="80"/>
      <c r="CBZ6" s="80"/>
      <c r="CCA6" s="80"/>
      <c r="CCB6" s="80"/>
      <c r="CCC6" s="80"/>
      <c r="CCD6" s="80"/>
      <c r="CCE6" s="80"/>
      <c r="CCF6" s="80"/>
      <c r="CCG6" s="80"/>
      <c r="CCH6" s="80"/>
      <c r="CCI6" s="80"/>
      <c r="CCJ6" s="80"/>
      <c r="CCK6" s="80"/>
      <c r="CCL6" s="80"/>
      <c r="CCM6" s="80"/>
      <c r="CCN6" s="80"/>
      <c r="CCO6" s="80"/>
      <c r="CCP6" s="80"/>
      <c r="CCQ6" s="80"/>
      <c r="CCR6" s="80"/>
      <c r="CCS6" s="80"/>
      <c r="CCT6" s="80"/>
      <c r="CCU6" s="80"/>
      <c r="CCV6" s="80"/>
      <c r="CCW6" s="80"/>
      <c r="CCX6" s="80"/>
      <c r="CCY6" s="80"/>
      <c r="CCZ6" s="80"/>
      <c r="CDA6" s="80"/>
      <c r="CDB6" s="80"/>
      <c r="CDC6" s="80"/>
      <c r="CDD6" s="80"/>
      <c r="CDE6" s="80"/>
      <c r="CDF6" s="80"/>
      <c r="CDG6" s="80"/>
      <c r="CDH6" s="80"/>
      <c r="CDI6" s="80"/>
      <c r="CDJ6" s="80"/>
      <c r="CDK6" s="80"/>
      <c r="CDL6" s="80"/>
      <c r="CDM6" s="80"/>
      <c r="CDN6" s="80"/>
      <c r="CDO6" s="80"/>
      <c r="CDP6" s="80"/>
      <c r="CDQ6" s="80"/>
      <c r="CDR6" s="80"/>
      <c r="CDS6" s="80"/>
      <c r="CDT6" s="80"/>
      <c r="CDU6" s="80"/>
      <c r="CDV6" s="80"/>
      <c r="CDW6" s="80"/>
      <c r="CDX6" s="80"/>
      <c r="CDY6" s="80"/>
      <c r="CDZ6" s="80"/>
      <c r="CEA6" s="80"/>
      <c r="CEB6" s="80"/>
      <c r="CEC6" s="80"/>
      <c r="CED6" s="80"/>
      <c r="CEE6" s="80"/>
      <c r="CEF6" s="80"/>
      <c r="CEG6" s="80"/>
      <c r="CEH6" s="80"/>
      <c r="CEI6" s="80"/>
      <c r="CEJ6" s="80"/>
      <c r="CEK6" s="80"/>
      <c r="CEL6" s="80"/>
      <c r="CEM6" s="80"/>
      <c r="CEN6" s="80"/>
      <c r="CEO6" s="80"/>
      <c r="CEP6" s="80"/>
      <c r="CEQ6" s="80"/>
      <c r="CER6" s="80"/>
      <c r="CES6" s="80"/>
      <c r="CET6" s="80"/>
      <c r="CEU6" s="80"/>
      <c r="CEV6" s="80"/>
      <c r="CEW6" s="80"/>
      <c r="CEX6" s="80"/>
      <c r="CEY6" s="80"/>
      <c r="CEZ6" s="80"/>
      <c r="CFA6" s="80"/>
      <c r="CFB6" s="80"/>
      <c r="CFC6" s="80"/>
      <c r="CFD6" s="80"/>
      <c r="CFE6" s="80"/>
      <c r="CFF6" s="80"/>
      <c r="CFG6" s="80"/>
      <c r="CFH6" s="80"/>
      <c r="CFI6" s="80"/>
      <c r="CFJ6" s="80"/>
      <c r="CFK6" s="80"/>
      <c r="CFL6" s="80"/>
      <c r="CFM6" s="80"/>
      <c r="CFN6" s="80"/>
      <c r="CFO6" s="80"/>
      <c r="CFP6" s="80"/>
      <c r="CFQ6" s="80"/>
      <c r="CFR6" s="80"/>
      <c r="CFS6" s="80"/>
      <c r="CFT6" s="80"/>
      <c r="CFU6" s="80"/>
      <c r="CFV6" s="80"/>
      <c r="CFW6" s="80"/>
      <c r="CFX6" s="80"/>
      <c r="CFY6" s="80"/>
      <c r="CFZ6" s="80"/>
      <c r="CGA6" s="80"/>
      <c r="CGB6" s="80"/>
      <c r="CGC6" s="80"/>
      <c r="CGD6" s="80"/>
      <c r="CGE6" s="80"/>
      <c r="CGF6" s="80"/>
      <c r="CGG6" s="80"/>
      <c r="CGH6" s="80"/>
      <c r="CGI6" s="80"/>
      <c r="CGJ6" s="80"/>
      <c r="CGK6" s="80"/>
      <c r="CGL6" s="80"/>
      <c r="CGM6" s="80"/>
      <c r="CGN6" s="80"/>
      <c r="CGO6" s="80"/>
      <c r="CGP6" s="80"/>
      <c r="CGQ6" s="80"/>
      <c r="CGR6" s="80"/>
      <c r="CGS6" s="80"/>
      <c r="CGT6" s="80"/>
      <c r="CGU6" s="80"/>
      <c r="CGV6" s="80"/>
      <c r="CGW6" s="80"/>
      <c r="CGX6" s="80"/>
      <c r="CGY6" s="80"/>
      <c r="CGZ6" s="80"/>
      <c r="CHA6" s="80"/>
      <c r="CHB6" s="80"/>
      <c r="CHC6" s="80"/>
      <c r="CHD6" s="80"/>
      <c r="CHE6" s="80"/>
      <c r="CHF6" s="80"/>
      <c r="CHG6" s="80"/>
      <c r="CHH6" s="80"/>
      <c r="CHI6" s="80"/>
      <c r="CHJ6" s="80"/>
      <c r="CHK6" s="80"/>
      <c r="CHL6" s="80"/>
      <c r="CHM6" s="80"/>
      <c r="CHN6" s="80"/>
      <c r="CHO6" s="80"/>
      <c r="CHP6" s="80"/>
      <c r="CHQ6" s="80"/>
      <c r="CHR6" s="80"/>
      <c r="CHS6" s="80"/>
      <c r="CHT6" s="80"/>
      <c r="CHU6" s="80"/>
      <c r="CHV6" s="80"/>
      <c r="CHW6" s="80"/>
      <c r="CHX6" s="80"/>
      <c r="CHY6" s="80"/>
      <c r="CHZ6" s="80"/>
      <c r="CIA6" s="80"/>
      <c r="CIB6" s="80"/>
      <c r="CIC6" s="80"/>
      <c r="CID6" s="80"/>
      <c r="CIE6" s="80"/>
      <c r="CIF6" s="80"/>
      <c r="CIG6" s="80"/>
      <c r="CIH6" s="80"/>
      <c r="CII6" s="80"/>
      <c r="CIJ6" s="80"/>
      <c r="CIK6" s="80"/>
      <c r="CIL6" s="80"/>
      <c r="CIM6" s="80"/>
      <c r="CIN6" s="80"/>
      <c r="CIO6" s="80"/>
      <c r="CIP6" s="80"/>
      <c r="CIQ6" s="80"/>
      <c r="CIR6" s="80"/>
      <c r="CIS6" s="80"/>
      <c r="CIT6" s="80"/>
      <c r="CIU6" s="80"/>
      <c r="CIV6" s="80"/>
      <c r="CIW6" s="80"/>
      <c r="CIX6" s="80"/>
      <c r="CIY6" s="80"/>
      <c r="CIZ6" s="80"/>
      <c r="CJA6" s="80"/>
      <c r="CJB6" s="80"/>
      <c r="CJC6" s="80"/>
      <c r="CJD6" s="80"/>
      <c r="CJE6" s="80"/>
      <c r="CJF6" s="80"/>
      <c r="CJG6" s="80"/>
      <c r="CJH6" s="80"/>
      <c r="CJI6" s="80"/>
      <c r="CJJ6" s="80"/>
      <c r="CJK6" s="80"/>
      <c r="CJL6" s="80"/>
      <c r="CJM6" s="80"/>
      <c r="CJN6" s="80"/>
      <c r="CJO6" s="80"/>
      <c r="CJP6" s="80"/>
      <c r="CJQ6" s="80"/>
      <c r="CJR6" s="80"/>
      <c r="CJS6" s="80"/>
      <c r="CJT6" s="80"/>
      <c r="CJU6" s="80"/>
      <c r="CJV6" s="80"/>
      <c r="CJW6" s="80"/>
      <c r="CJX6" s="80"/>
      <c r="CJY6" s="80"/>
      <c r="CJZ6" s="80"/>
      <c r="CKA6" s="80"/>
      <c r="CKB6" s="80"/>
      <c r="CKC6" s="80"/>
      <c r="CKD6" s="80"/>
      <c r="CKE6" s="80"/>
      <c r="CKF6" s="80"/>
      <c r="CKG6" s="80"/>
      <c r="CKH6" s="80"/>
      <c r="CKI6" s="80"/>
      <c r="CKJ6" s="80"/>
      <c r="CKK6" s="80"/>
      <c r="CKL6" s="80"/>
      <c r="CKM6" s="80"/>
      <c r="CKN6" s="80"/>
      <c r="CKO6" s="80"/>
      <c r="CKP6" s="80"/>
      <c r="CKQ6" s="80"/>
      <c r="CKR6" s="80"/>
      <c r="CKS6" s="80"/>
      <c r="CKT6" s="80"/>
      <c r="CKU6" s="80"/>
      <c r="CKV6" s="80"/>
      <c r="CKW6" s="80"/>
      <c r="CKX6" s="80"/>
      <c r="CKY6" s="80"/>
      <c r="CKZ6" s="80"/>
      <c r="CLA6" s="80"/>
      <c r="CLB6" s="80"/>
      <c r="CLC6" s="80"/>
      <c r="CLD6" s="80"/>
      <c r="CLE6" s="80"/>
      <c r="CLF6" s="80"/>
      <c r="CLG6" s="80"/>
      <c r="CLH6" s="80"/>
      <c r="CLI6" s="80"/>
      <c r="CLJ6" s="80"/>
      <c r="CLK6" s="80"/>
      <c r="CLL6" s="80"/>
      <c r="CLM6" s="80"/>
      <c r="CLN6" s="80"/>
      <c r="CLO6" s="80"/>
      <c r="CLP6" s="80"/>
      <c r="CLQ6" s="80"/>
      <c r="CLR6" s="80"/>
      <c r="CLS6" s="80"/>
      <c r="CLT6" s="80"/>
      <c r="CLU6" s="80"/>
      <c r="CLV6" s="80"/>
      <c r="CLW6" s="80"/>
      <c r="CLX6" s="80"/>
      <c r="CLY6" s="80"/>
      <c r="CLZ6" s="80"/>
      <c r="CMA6" s="80"/>
      <c r="CMB6" s="80"/>
      <c r="CMC6" s="80"/>
      <c r="CMD6" s="80"/>
      <c r="CME6" s="80"/>
      <c r="CMF6" s="80"/>
      <c r="CMG6" s="80"/>
      <c r="CMH6" s="80"/>
      <c r="CMI6" s="80"/>
      <c r="CMJ6" s="80"/>
      <c r="CMK6" s="80"/>
      <c r="CML6" s="80"/>
      <c r="CMM6" s="80"/>
      <c r="CMN6" s="80"/>
      <c r="CMO6" s="80"/>
      <c r="CMP6" s="80"/>
      <c r="CMQ6" s="80"/>
      <c r="CMR6" s="80"/>
      <c r="CMS6" s="80"/>
      <c r="CMT6" s="80"/>
      <c r="CMU6" s="80"/>
      <c r="CMV6" s="80"/>
      <c r="CMW6" s="80"/>
      <c r="CMX6" s="80"/>
      <c r="CMY6" s="80"/>
      <c r="CMZ6" s="80"/>
      <c r="CNA6" s="80"/>
      <c r="CNB6" s="80"/>
      <c r="CNC6" s="80"/>
      <c r="CND6" s="80"/>
      <c r="CNE6" s="80"/>
      <c r="CNF6" s="80"/>
      <c r="CNG6" s="80"/>
      <c r="CNH6" s="80"/>
      <c r="CNI6" s="80"/>
      <c r="CNJ6" s="80"/>
      <c r="CNK6" s="80"/>
      <c r="CNL6" s="80"/>
      <c r="CNM6" s="80"/>
      <c r="CNN6" s="80"/>
      <c r="CNO6" s="80"/>
      <c r="CNP6" s="80"/>
      <c r="CNQ6" s="80"/>
      <c r="CNR6" s="80"/>
      <c r="CNS6" s="80"/>
      <c r="CNT6" s="80"/>
      <c r="CNU6" s="80"/>
      <c r="CNV6" s="80"/>
      <c r="CNW6" s="80"/>
      <c r="CNX6" s="80"/>
      <c r="CNY6" s="80"/>
      <c r="CNZ6" s="80"/>
      <c r="COA6" s="80"/>
      <c r="COB6" s="80"/>
      <c r="COC6" s="80"/>
      <c r="COD6" s="80"/>
      <c r="COE6" s="80"/>
      <c r="COF6" s="80"/>
      <c r="COG6" s="80"/>
      <c r="COH6" s="80"/>
      <c r="COI6" s="80"/>
      <c r="COJ6" s="80"/>
      <c r="COK6" s="80"/>
      <c r="COL6" s="80"/>
      <c r="COM6" s="80"/>
      <c r="CON6" s="80"/>
      <c r="COO6" s="80"/>
      <c r="COP6" s="80"/>
      <c r="COQ6" s="80"/>
      <c r="COR6" s="80"/>
      <c r="COS6" s="80"/>
      <c r="COT6" s="80"/>
      <c r="COU6" s="80"/>
      <c r="COV6" s="80"/>
      <c r="COW6" s="80"/>
      <c r="COX6" s="80"/>
      <c r="COY6" s="80"/>
      <c r="COZ6" s="80"/>
      <c r="CPA6" s="80"/>
      <c r="CPB6" s="80"/>
      <c r="CPC6" s="80"/>
      <c r="CPD6" s="80"/>
      <c r="CPE6" s="80"/>
      <c r="CPF6" s="80"/>
      <c r="CPG6" s="80"/>
      <c r="CPH6" s="80"/>
      <c r="CPI6" s="80"/>
      <c r="CPJ6" s="80"/>
      <c r="CPK6" s="80"/>
      <c r="CPL6" s="80"/>
      <c r="CPM6" s="80"/>
      <c r="CPN6" s="80"/>
      <c r="CPO6" s="80"/>
      <c r="CPP6" s="80"/>
      <c r="CPQ6" s="80"/>
      <c r="CPR6" s="80"/>
      <c r="CPS6" s="80"/>
      <c r="CPT6" s="80"/>
      <c r="CPU6" s="80"/>
      <c r="CPV6" s="80"/>
      <c r="CPW6" s="80"/>
      <c r="CPX6" s="80"/>
      <c r="CPY6" s="80"/>
      <c r="CPZ6" s="80"/>
      <c r="CQA6" s="80"/>
      <c r="CQB6" s="80"/>
      <c r="CQC6" s="80"/>
      <c r="CQD6" s="80"/>
      <c r="CQE6" s="80"/>
      <c r="CQF6" s="80"/>
      <c r="CQG6" s="80"/>
      <c r="CQH6" s="80"/>
      <c r="CQI6" s="80"/>
      <c r="CQJ6" s="80"/>
      <c r="CQK6" s="80"/>
      <c r="CQL6" s="80"/>
      <c r="CQM6" s="80"/>
      <c r="CQN6" s="80"/>
      <c r="CQO6" s="80"/>
      <c r="CQP6" s="80"/>
      <c r="CQQ6" s="80"/>
      <c r="CQR6" s="80"/>
      <c r="CQS6" s="80"/>
      <c r="CQT6" s="80"/>
      <c r="CQU6" s="80"/>
      <c r="CQV6" s="80"/>
      <c r="CQW6" s="80"/>
      <c r="CQX6" s="80"/>
      <c r="CQY6" s="80"/>
      <c r="CQZ6" s="80"/>
      <c r="CRA6" s="80"/>
      <c r="CRB6" s="80"/>
      <c r="CRC6" s="80"/>
      <c r="CRD6" s="80"/>
      <c r="CRE6" s="80"/>
      <c r="CRF6" s="80"/>
      <c r="CRG6" s="80"/>
      <c r="CRH6" s="80"/>
      <c r="CRI6" s="80"/>
      <c r="CRJ6" s="80"/>
      <c r="CRK6" s="80"/>
      <c r="CRL6" s="80"/>
      <c r="CRM6" s="80"/>
      <c r="CRN6" s="80"/>
      <c r="CRO6" s="80"/>
      <c r="CRP6" s="80"/>
      <c r="CRQ6" s="80"/>
      <c r="CRR6" s="80"/>
      <c r="CRS6" s="80"/>
      <c r="CRT6" s="80"/>
      <c r="CRU6" s="80"/>
      <c r="CRV6" s="80"/>
      <c r="CRW6" s="80"/>
      <c r="CRX6" s="80"/>
      <c r="CRY6" s="80"/>
      <c r="CRZ6" s="80"/>
      <c r="CSA6" s="80"/>
      <c r="CSB6" s="80"/>
      <c r="CSC6" s="80"/>
      <c r="CSD6" s="80"/>
      <c r="CSE6" s="80"/>
      <c r="CSF6" s="80"/>
      <c r="CSG6" s="80"/>
      <c r="CSH6" s="80"/>
      <c r="CSI6" s="80"/>
      <c r="CSJ6" s="80"/>
      <c r="CSK6" s="80"/>
      <c r="CSL6" s="80"/>
      <c r="CSM6" s="80"/>
      <c r="CSN6" s="80"/>
      <c r="CSO6" s="80"/>
      <c r="CSP6" s="80"/>
      <c r="CSQ6" s="80"/>
      <c r="CSR6" s="80"/>
      <c r="CSS6" s="80"/>
      <c r="CST6" s="80"/>
      <c r="CSU6" s="80"/>
      <c r="CSV6" s="80"/>
      <c r="CSW6" s="80"/>
      <c r="CSX6" s="80"/>
      <c r="CSY6" s="80"/>
      <c r="CSZ6" s="80"/>
      <c r="CTA6" s="80"/>
      <c r="CTB6" s="80"/>
      <c r="CTC6" s="80"/>
      <c r="CTD6" s="80"/>
      <c r="CTE6" s="80"/>
      <c r="CTF6" s="80"/>
      <c r="CTG6" s="80"/>
      <c r="CTH6" s="80"/>
      <c r="CTI6" s="80"/>
      <c r="CTJ6" s="80"/>
      <c r="CTK6" s="80"/>
      <c r="CTL6" s="80"/>
      <c r="CTM6" s="80"/>
      <c r="CTN6" s="80"/>
      <c r="CTO6" s="80"/>
      <c r="CTP6" s="80"/>
      <c r="CTQ6" s="80"/>
      <c r="CTR6" s="80"/>
      <c r="CTS6" s="80"/>
      <c r="CTT6" s="80"/>
      <c r="CTU6" s="80"/>
      <c r="CTV6" s="80"/>
      <c r="CTW6" s="80"/>
      <c r="CTX6" s="80"/>
      <c r="CTY6" s="80"/>
      <c r="CTZ6" s="80"/>
      <c r="CUA6" s="80"/>
      <c r="CUB6" s="80"/>
      <c r="CUC6" s="80"/>
      <c r="CUD6" s="80"/>
      <c r="CUE6" s="80"/>
      <c r="CUF6" s="80"/>
      <c r="CUG6" s="80"/>
      <c r="CUH6" s="80"/>
      <c r="CUI6" s="80"/>
      <c r="CUJ6" s="80"/>
      <c r="CUK6" s="80"/>
      <c r="CUL6" s="80"/>
      <c r="CUM6" s="80"/>
      <c r="CUN6" s="80"/>
      <c r="CUO6" s="80"/>
      <c r="CUP6" s="80"/>
      <c r="CUQ6" s="80"/>
      <c r="CUR6" s="80"/>
      <c r="CUS6" s="80"/>
      <c r="CUT6" s="80"/>
      <c r="CUU6" s="80"/>
      <c r="CUV6" s="80"/>
      <c r="CUW6" s="80"/>
      <c r="CUX6" s="80"/>
      <c r="CUY6" s="80"/>
      <c r="CUZ6" s="80"/>
      <c r="CVA6" s="80"/>
      <c r="CVB6" s="80"/>
      <c r="CVC6" s="80"/>
      <c r="CVD6" s="80"/>
      <c r="CVE6" s="80"/>
      <c r="CVF6" s="80"/>
      <c r="CVG6" s="80"/>
      <c r="CVH6" s="80"/>
      <c r="CVI6" s="80"/>
      <c r="CVJ6" s="80"/>
      <c r="CVK6" s="80"/>
      <c r="CVL6" s="80"/>
      <c r="CVM6" s="80"/>
      <c r="CVN6" s="80"/>
      <c r="CVO6" s="80"/>
      <c r="CVP6" s="80"/>
      <c r="CVQ6" s="80"/>
      <c r="CVR6" s="80"/>
      <c r="CVS6" s="80"/>
      <c r="CVT6" s="80"/>
      <c r="CVU6" s="80"/>
      <c r="CVV6" s="80"/>
      <c r="CVW6" s="80"/>
      <c r="CVX6" s="80"/>
      <c r="CVY6" s="80"/>
      <c r="CVZ6" s="80"/>
      <c r="CWA6" s="80"/>
      <c r="CWB6" s="80"/>
      <c r="CWC6" s="80"/>
      <c r="CWD6" s="80"/>
      <c r="CWE6" s="80"/>
      <c r="CWF6" s="80"/>
      <c r="CWG6" s="80"/>
      <c r="CWH6" s="80"/>
      <c r="CWI6" s="80"/>
      <c r="CWJ6" s="80"/>
      <c r="CWK6" s="80"/>
      <c r="CWL6" s="80"/>
      <c r="CWM6" s="80"/>
      <c r="CWN6" s="80"/>
      <c r="CWO6" s="80"/>
      <c r="CWP6" s="80"/>
      <c r="CWQ6" s="80"/>
      <c r="CWR6" s="80"/>
      <c r="CWS6" s="80"/>
      <c r="CWT6" s="80"/>
      <c r="CWU6" s="80"/>
      <c r="CWV6" s="80"/>
      <c r="CWW6" s="80"/>
      <c r="CWX6" s="80"/>
      <c r="CWY6" s="80"/>
      <c r="CWZ6" s="80"/>
      <c r="CXA6" s="80"/>
      <c r="CXB6" s="80"/>
      <c r="CXC6" s="80"/>
      <c r="CXD6" s="80"/>
      <c r="CXE6" s="80"/>
      <c r="CXF6" s="80"/>
      <c r="CXG6" s="80"/>
      <c r="CXH6" s="80"/>
      <c r="CXI6" s="80"/>
      <c r="CXJ6" s="80"/>
      <c r="CXK6" s="80"/>
      <c r="CXL6" s="80"/>
      <c r="CXM6" s="80"/>
      <c r="CXN6" s="80"/>
      <c r="CXO6" s="80"/>
      <c r="CXP6" s="80"/>
      <c r="CXQ6" s="80"/>
      <c r="CXR6" s="80"/>
      <c r="CXS6" s="80"/>
      <c r="CXT6" s="80"/>
      <c r="CXU6" s="80"/>
      <c r="CXV6" s="80"/>
      <c r="CXW6" s="80"/>
      <c r="CXX6" s="80"/>
      <c r="CXY6" s="80"/>
      <c r="CXZ6" s="80"/>
      <c r="CYA6" s="80"/>
      <c r="CYB6" s="80"/>
      <c r="CYC6" s="80"/>
      <c r="CYD6" s="80"/>
      <c r="CYE6" s="80"/>
      <c r="CYF6" s="80"/>
      <c r="CYG6" s="80"/>
      <c r="CYH6" s="80"/>
      <c r="CYI6" s="80"/>
      <c r="CYJ6" s="80"/>
      <c r="CYK6" s="80"/>
      <c r="CYL6" s="80"/>
      <c r="CYM6" s="80"/>
      <c r="CYN6" s="80"/>
      <c r="CYO6" s="80"/>
      <c r="CYP6" s="80"/>
      <c r="CYQ6" s="80"/>
      <c r="CYR6" s="80"/>
      <c r="CYS6" s="80"/>
      <c r="CYT6" s="80"/>
      <c r="CYU6" s="80"/>
      <c r="CYV6" s="80"/>
      <c r="CYW6" s="80"/>
      <c r="CYX6" s="80"/>
      <c r="CYY6" s="80"/>
      <c r="CYZ6" s="80"/>
      <c r="CZA6" s="80"/>
      <c r="CZB6" s="80"/>
      <c r="CZC6" s="80"/>
      <c r="CZD6" s="80"/>
      <c r="CZE6" s="80"/>
      <c r="CZF6" s="80"/>
      <c r="CZG6" s="80"/>
      <c r="CZH6" s="80"/>
      <c r="CZI6" s="80"/>
      <c r="CZJ6" s="80"/>
      <c r="CZK6" s="80"/>
      <c r="CZL6" s="80"/>
      <c r="CZM6" s="80"/>
      <c r="CZN6" s="80"/>
      <c r="CZO6" s="80"/>
      <c r="CZP6" s="80"/>
      <c r="CZQ6" s="80"/>
      <c r="CZR6" s="80"/>
      <c r="CZS6" s="80"/>
      <c r="CZT6" s="80"/>
      <c r="CZU6" s="80"/>
      <c r="CZV6" s="80"/>
      <c r="CZW6" s="80"/>
      <c r="CZX6" s="80"/>
      <c r="CZY6" s="80"/>
      <c r="CZZ6" s="80"/>
      <c r="DAA6" s="80"/>
      <c r="DAB6" s="80"/>
      <c r="DAC6" s="80"/>
      <c r="DAD6" s="80"/>
      <c r="DAE6" s="80"/>
      <c r="DAF6" s="80"/>
      <c r="DAG6" s="80"/>
      <c r="DAH6" s="80"/>
      <c r="DAI6" s="80"/>
      <c r="DAJ6" s="80"/>
      <c r="DAK6" s="80"/>
      <c r="DAL6" s="80"/>
      <c r="DAM6" s="80"/>
      <c r="DAN6" s="80"/>
      <c r="DAO6" s="80"/>
      <c r="DAP6" s="80"/>
      <c r="DAQ6" s="80"/>
      <c r="DAR6" s="80"/>
      <c r="DAS6" s="80"/>
      <c r="DAT6" s="80"/>
      <c r="DAU6" s="80"/>
      <c r="DAV6" s="80"/>
      <c r="DAW6" s="80"/>
      <c r="DAX6" s="80"/>
      <c r="DAY6" s="80"/>
      <c r="DAZ6" s="80"/>
      <c r="DBA6" s="80"/>
      <c r="DBB6" s="80"/>
      <c r="DBC6" s="80"/>
      <c r="DBD6" s="80"/>
      <c r="DBE6" s="80"/>
      <c r="DBF6" s="80"/>
      <c r="DBG6" s="80"/>
      <c r="DBH6" s="80"/>
      <c r="DBI6" s="80"/>
      <c r="DBJ6" s="80"/>
      <c r="DBK6" s="80"/>
      <c r="DBL6" s="80"/>
      <c r="DBM6" s="80"/>
      <c r="DBN6" s="80"/>
      <c r="DBO6" s="80"/>
      <c r="DBP6" s="80"/>
      <c r="DBQ6" s="80"/>
      <c r="DBR6" s="80"/>
      <c r="DBS6" s="80"/>
      <c r="DBT6" s="80"/>
      <c r="DBU6" s="80"/>
      <c r="DBV6" s="80"/>
      <c r="DBW6" s="80"/>
      <c r="DBX6" s="80"/>
      <c r="DBY6" s="80"/>
      <c r="DBZ6" s="80"/>
      <c r="DCA6" s="80"/>
      <c r="DCB6" s="80"/>
      <c r="DCC6" s="80"/>
      <c r="DCD6" s="80"/>
      <c r="DCE6" s="80"/>
      <c r="DCF6" s="80"/>
      <c r="DCG6" s="80"/>
      <c r="DCH6" s="80"/>
      <c r="DCI6" s="80"/>
      <c r="DCJ6" s="80"/>
      <c r="DCK6" s="80"/>
      <c r="DCL6" s="80"/>
      <c r="DCM6" s="80"/>
      <c r="DCN6" s="80"/>
      <c r="DCO6" s="80"/>
      <c r="DCP6" s="80"/>
      <c r="DCQ6" s="80"/>
      <c r="DCR6" s="80"/>
      <c r="DCS6" s="80"/>
      <c r="DCT6" s="80"/>
      <c r="DCU6" s="80"/>
      <c r="DCV6" s="80"/>
      <c r="DCW6" s="80"/>
      <c r="DCX6" s="80"/>
      <c r="DCY6" s="80"/>
      <c r="DCZ6" s="80"/>
      <c r="DDA6" s="80"/>
      <c r="DDB6" s="80"/>
      <c r="DDC6" s="80"/>
      <c r="DDD6" s="80"/>
      <c r="DDE6" s="80"/>
      <c r="DDF6" s="80"/>
      <c r="DDG6" s="80"/>
      <c r="DDH6" s="80"/>
      <c r="DDI6" s="80"/>
      <c r="DDJ6" s="80"/>
      <c r="DDK6" s="80"/>
      <c r="DDL6" s="80"/>
      <c r="DDM6" s="80"/>
      <c r="DDN6" s="80"/>
      <c r="DDO6" s="80"/>
      <c r="DDP6" s="80"/>
      <c r="DDQ6" s="80"/>
      <c r="DDR6" s="80"/>
      <c r="DDS6" s="80"/>
      <c r="DDT6" s="80"/>
      <c r="DDU6" s="80"/>
      <c r="DDV6" s="80"/>
      <c r="DDW6" s="80"/>
      <c r="DDX6" s="80"/>
      <c r="DDY6" s="80"/>
      <c r="DDZ6" s="80"/>
      <c r="DEA6" s="80"/>
      <c r="DEB6" s="80"/>
      <c r="DEC6" s="80"/>
      <c r="DED6" s="80"/>
      <c r="DEE6" s="80"/>
      <c r="DEF6" s="80"/>
      <c r="DEG6" s="80"/>
      <c r="DEH6" s="80"/>
      <c r="DEI6" s="80"/>
      <c r="DEJ6" s="80"/>
      <c r="DEK6" s="80"/>
      <c r="DEL6" s="80"/>
      <c r="DEM6" s="80"/>
      <c r="DEN6" s="80"/>
      <c r="DEO6" s="80"/>
      <c r="DEP6" s="80"/>
      <c r="DEQ6" s="80"/>
      <c r="DER6" s="80"/>
      <c r="DES6" s="80"/>
      <c r="DET6" s="80"/>
      <c r="DEU6" s="80"/>
      <c r="DEV6" s="80"/>
      <c r="DEW6" s="80"/>
      <c r="DEX6" s="80"/>
      <c r="DEY6" s="80"/>
      <c r="DEZ6" s="80"/>
      <c r="DFA6" s="80"/>
      <c r="DFB6" s="80"/>
      <c r="DFC6" s="80"/>
      <c r="DFD6" s="80"/>
      <c r="DFE6" s="80"/>
      <c r="DFF6" s="80"/>
      <c r="DFG6" s="80"/>
      <c r="DFH6" s="80"/>
      <c r="DFI6" s="80"/>
      <c r="DFJ6" s="80"/>
      <c r="DFK6" s="80"/>
      <c r="DFL6" s="80"/>
      <c r="DFM6" s="80"/>
      <c r="DFN6" s="80"/>
      <c r="DFO6" s="80"/>
      <c r="DFP6" s="80"/>
      <c r="DFQ6" s="80"/>
      <c r="DFR6" s="80"/>
      <c r="DFS6" s="80"/>
      <c r="DFT6" s="80"/>
      <c r="DFU6" s="80"/>
      <c r="DFV6" s="80"/>
      <c r="DFW6" s="80"/>
      <c r="DFX6" s="80"/>
      <c r="DFY6" s="80"/>
      <c r="DFZ6" s="80"/>
      <c r="DGA6" s="80"/>
      <c r="DGB6" s="80"/>
      <c r="DGC6" s="80"/>
      <c r="DGD6" s="80"/>
      <c r="DGE6" s="80"/>
      <c r="DGF6" s="80"/>
      <c r="DGG6" s="80"/>
      <c r="DGH6" s="80"/>
      <c r="DGI6" s="80"/>
      <c r="DGJ6" s="80"/>
      <c r="DGK6" s="80"/>
      <c r="DGL6" s="80"/>
      <c r="DGM6" s="80"/>
      <c r="DGN6" s="80"/>
      <c r="DGO6" s="80"/>
      <c r="DGP6" s="80"/>
      <c r="DGQ6" s="80"/>
      <c r="DGR6" s="80"/>
      <c r="DGS6" s="80"/>
      <c r="DGT6" s="80"/>
      <c r="DGU6" s="80"/>
      <c r="DGV6" s="80"/>
      <c r="DGW6" s="80"/>
      <c r="DGX6" s="80"/>
      <c r="DGY6" s="80"/>
      <c r="DGZ6" s="80"/>
      <c r="DHA6" s="80"/>
      <c r="DHB6" s="80"/>
      <c r="DHC6" s="80"/>
      <c r="DHD6" s="80"/>
      <c r="DHE6" s="80"/>
      <c r="DHF6" s="80"/>
      <c r="DHG6" s="80"/>
      <c r="DHH6" s="80"/>
      <c r="DHI6" s="80"/>
      <c r="DHJ6" s="80"/>
      <c r="DHK6" s="80"/>
      <c r="DHL6" s="80"/>
      <c r="DHM6" s="80"/>
      <c r="DHN6" s="80"/>
      <c r="DHO6" s="80"/>
      <c r="DHP6" s="80"/>
      <c r="DHQ6" s="80"/>
      <c r="DHR6" s="80"/>
      <c r="DHS6" s="80"/>
      <c r="DHT6" s="80"/>
      <c r="DHU6" s="80"/>
      <c r="DHV6" s="80"/>
      <c r="DHW6" s="80"/>
      <c r="DHX6" s="80"/>
      <c r="DHY6" s="80"/>
      <c r="DHZ6" s="80"/>
      <c r="DIA6" s="80"/>
      <c r="DIB6" s="80"/>
      <c r="DIC6" s="80"/>
      <c r="DID6" s="80"/>
      <c r="DIE6" s="80"/>
      <c r="DIF6" s="80"/>
      <c r="DIG6" s="80"/>
      <c r="DIH6" s="80"/>
      <c r="DII6" s="80"/>
      <c r="DIJ6" s="80"/>
      <c r="DIK6" s="80"/>
      <c r="DIL6" s="80"/>
      <c r="DIM6" s="80"/>
      <c r="DIN6" s="80"/>
      <c r="DIO6" s="80"/>
      <c r="DIP6" s="80"/>
      <c r="DIQ6" s="80"/>
      <c r="DIR6" s="80"/>
      <c r="DIS6" s="80"/>
      <c r="DIT6" s="80"/>
      <c r="DIU6" s="80"/>
      <c r="DIV6" s="80"/>
      <c r="DIW6" s="80"/>
      <c r="DIX6" s="80"/>
      <c r="DIY6" s="80"/>
      <c r="DIZ6" s="80"/>
      <c r="DJA6" s="80"/>
      <c r="DJB6" s="80"/>
      <c r="DJC6" s="80"/>
      <c r="DJD6" s="80"/>
      <c r="DJE6" s="80"/>
      <c r="DJF6" s="80"/>
      <c r="DJG6" s="80"/>
      <c r="DJH6" s="80"/>
      <c r="DJI6" s="80"/>
      <c r="DJJ6" s="80"/>
      <c r="DJK6" s="80"/>
      <c r="DJL6" s="80"/>
      <c r="DJM6" s="80"/>
      <c r="DJN6" s="80"/>
      <c r="DJO6" s="80"/>
      <c r="DJP6" s="80"/>
      <c r="DJQ6" s="80"/>
      <c r="DJR6" s="80"/>
      <c r="DJS6" s="80"/>
      <c r="DJT6" s="80"/>
      <c r="DJU6" s="80"/>
      <c r="DJV6" s="80"/>
      <c r="DJW6" s="80"/>
      <c r="DJX6" s="80"/>
      <c r="DJY6" s="80"/>
      <c r="DJZ6" s="80"/>
      <c r="DKA6" s="80"/>
      <c r="DKB6" s="80"/>
      <c r="DKC6" s="80"/>
      <c r="DKD6" s="80"/>
      <c r="DKE6" s="80"/>
      <c r="DKF6" s="80"/>
      <c r="DKG6" s="80"/>
      <c r="DKH6" s="80"/>
      <c r="DKI6" s="80"/>
      <c r="DKJ6" s="80"/>
      <c r="DKK6" s="80"/>
      <c r="DKL6" s="80"/>
      <c r="DKM6" s="80"/>
      <c r="DKN6" s="80"/>
      <c r="DKO6" s="80"/>
      <c r="DKP6" s="80"/>
      <c r="DKQ6" s="80"/>
      <c r="DKR6" s="80"/>
      <c r="DKS6" s="80"/>
      <c r="DKT6" s="80"/>
      <c r="DKU6" s="80"/>
      <c r="DKV6" s="80"/>
      <c r="DKW6" s="80"/>
      <c r="DKX6" s="80"/>
      <c r="DKY6" s="80"/>
      <c r="DKZ6" s="80"/>
      <c r="DLA6" s="80"/>
      <c r="DLB6" s="80"/>
      <c r="DLC6" s="80"/>
      <c r="DLD6" s="80"/>
      <c r="DLE6" s="80"/>
      <c r="DLF6" s="80"/>
      <c r="DLG6" s="80"/>
      <c r="DLH6" s="80"/>
      <c r="DLI6" s="80"/>
      <c r="DLJ6" s="80"/>
      <c r="DLK6" s="80"/>
      <c r="DLL6" s="80"/>
      <c r="DLM6" s="80"/>
      <c r="DLN6" s="80"/>
      <c r="DLO6" s="80"/>
      <c r="DLP6" s="80"/>
      <c r="DLQ6" s="80"/>
      <c r="DLR6" s="80"/>
      <c r="DLS6" s="80"/>
      <c r="DLT6" s="80"/>
      <c r="DLU6" s="80"/>
      <c r="DLV6" s="80"/>
      <c r="DLW6" s="80"/>
      <c r="DLX6" s="80"/>
      <c r="DLY6" s="80"/>
      <c r="DLZ6" s="80"/>
      <c r="DMA6" s="80"/>
      <c r="DMB6" s="80"/>
      <c r="DMC6" s="80"/>
      <c r="DMD6" s="80"/>
      <c r="DME6" s="80"/>
      <c r="DMF6" s="80"/>
      <c r="DMG6" s="80"/>
      <c r="DMH6" s="80"/>
      <c r="DMI6" s="80"/>
      <c r="DMJ6" s="80"/>
      <c r="DMK6" s="80"/>
      <c r="DML6" s="80"/>
      <c r="DMM6" s="80"/>
      <c r="DMN6" s="80"/>
      <c r="DMO6" s="80"/>
      <c r="DMP6" s="80"/>
      <c r="DMQ6" s="80"/>
      <c r="DMR6" s="80"/>
      <c r="DMS6" s="80"/>
      <c r="DMT6" s="80"/>
      <c r="DMU6" s="80"/>
      <c r="DMV6" s="80"/>
      <c r="DMW6" s="80"/>
      <c r="DMX6" s="80"/>
      <c r="DMY6" s="80"/>
      <c r="DMZ6" s="80"/>
      <c r="DNA6" s="80"/>
      <c r="DNB6" s="80"/>
      <c r="DNC6" s="80"/>
      <c r="DND6" s="80"/>
      <c r="DNE6" s="80"/>
      <c r="DNF6" s="80"/>
      <c r="DNG6" s="80"/>
      <c r="DNH6" s="80"/>
      <c r="DNI6" s="80"/>
      <c r="DNJ6" s="80"/>
      <c r="DNK6" s="80"/>
      <c r="DNL6" s="80"/>
      <c r="DNM6" s="80"/>
      <c r="DNN6" s="80"/>
      <c r="DNO6" s="80"/>
      <c r="DNP6" s="80"/>
      <c r="DNQ6" s="80"/>
      <c r="DNR6" s="80"/>
      <c r="DNS6" s="80"/>
      <c r="DNT6" s="80"/>
      <c r="DNU6" s="80"/>
      <c r="DNV6" s="80"/>
      <c r="DNW6" s="80"/>
      <c r="DNX6" s="80"/>
      <c r="DNY6" s="80"/>
      <c r="DNZ6" s="80"/>
      <c r="DOA6" s="80"/>
      <c r="DOB6" s="80"/>
      <c r="DOC6" s="80"/>
      <c r="DOD6" s="80"/>
      <c r="DOE6" s="80"/>
      <c r="DOF6" s="80"/>
      <c r="DOG6" s="80"/>
      <c r="DOH6" s="80"/>
      <c r="DOI6" s="80"/>
      <c r="DOJ6" s="80"/>
      <c r="DOK6" s="80"/>
      <c r="DOL6" s="80"/>
      <c r="DOM6" s="80"/>
      <c r="DON6" s="80"/>
      <c r="DOO6" s="80"/>
      <c r="DOP6" s="80"/>
      <c r="DOQ6" s="80"/>
      <c r="DOR6" s="80"/>
      <c r="DOS6" s="80"/>
      <c r="DOT6" s="80"/>
      <c r="DOU6" s="80"/>
      <c r="DOV6" s="80"/>
      <c r="DOW6" s="80"/>
      <c r="DOX6" s="80"/>
      <c r="DOY6" s="80"/>
      <c r="DOZ6" s="80"/>
      <c r="DPA6" s="80"/>
      <c r="DPB6" s="80"/>
      <c r="DPC6" s="80"/>
      <c r="DPD6" s="80"/>
      <c r="DPE6" s="80"/>
      <c r="DPF6" s="80"/>
      <c r="DPG6" s="80"/>
      <c r="DPH6" s="80"/>
      <c r="DPI6" s="80"/>
      <c r="DPJ6" s="80"/>
      <c r="DPK6" s="80"/>
      <c r="DPL6" s="80"/>
      <c r="DPM6" s="80"/>
      <c r="DPN6" s="80"/>
      <c r="DPO6" s="80"/>
      <c r="DPP6" s="80"/>
      <c r="DPQ6" s="80"/>
      <c r="DPR6" s="80"/>
      <c r="DPS6" s="80"/>
      <c r="DPT6" s="80"/>
      <c r="DPU6" s="80"/>
      <c r="DPV6" s="80"/>
      <c r="DPW6" s="80"/>
      <c r="DPX6" s="80"/>
      <c r="DPY6" s="80"/>
      <c r="DPZ6" s="80"/>
      <c r="DQA6" s="80"/>
      <c r="DQB6" s="80"/>
      <c r="DQC6" s="80"/>
      <c r="DQD6" s="80"/>
      <c r="DQE6" s="80"/>
      <c r="DQF6" s="80"/>
      <c r="DQG6" s="80"/>
      <c r="DQH6" s="80"/>
      <c r="DQI6" s="80"/>
      <c r="DQJ6" s="80"/>
      <c r="DQK6" s="80"/>
      <c r="DQL6" s="80"/>
      <c r="DQM6" s="80"/>
      <c r="DQN6" s="80"/>
      <c r="DQO6" s="80"/>
      <c r="DQP6" s="80"/>
      <c r="DQQ6" s="80"/>
      <c r="DQR6" s="80"/>
      <c r="DQS6" s="80"/>
      <c r="DQT6" s="80"/>
      <c r="DQU6" s="80"/>
      <c r="DQV6" s="80"/>
      <c r="DQW6" s="80"/>
      <c r="DQX6" s="80"/>
      <c r="DQY6" s="80"/>
      <c r="DQZ6" s="80"/>
      <c r="DRA6" s="80"/>
      <c r="DRB6" s="80"/>
      <c r="DRC6" s="80"/>
      <c r="DRD6" s="80"/>
      <c r="DRE6" s="80"/>
      <c r="DRF6" s="80"/>
      <c r="DRG6" s="80"/>
      <c r="DRH6" s="80"/>
      <c r="DRI6" s="80"/>
      <c r="DRJ6" s="80"/>
      <c r="DRK6" s="80"/>
      <c r="DRL6" s="80"/>
      <c r="DRM6" s="80"/>
      <c r="DRN6" s="80"/>
      <c r="DRO6" s="80"/>
      <c r="DRP6" s="80"/>
      <c r="DRQ6" s="80"/>
      <c r="DRR6" s="80"/>
      <c r="DRS6" s="80"/>
      <c r="DRT6" s="80"/>
      <c r="DRU6" s="80"/>
      <c r="DRV6" s="80"/>
      <c r="DRW6" s="80"/>
      <c r="DRX6" s="80"/>
      <c r="DRY6" s="80"/>
      <c r="DRZ6" s="80"/>
      <c r="DSA6" s="80"/>
      <c r="DSB6" s="80"/>
      <c r="DSC6" s="80"/>
      <c r="DSD6" s="80"/>
      <c r="DSE6" s="80"/>
      <c r="DSF6" s="80"/>
      <c r="DSG6" s="80"/>
      <c r="DSH6" s="80"/>
      <c r="DSI6" s="80"/>
      <c r="DSJ6" s="80"/>
      <c r="DSK6" s="80"/>
      <c r="DSL6" s="80"/>
      <c r="DSM6" s="80"/>
      <c r="DSN6" s="80"/>
      <c r="DSO6" s="80"/>
      <c r="DSP6" s="80"/>
      <c r="DSQ6" s="80"/>
      <c r="DSR6" s="80"/>
      <c r="DSS6" s="80"/>
      <c r="DST6" s="80"/>
      <c r="DSU6" s="80"/>
      <c r="DSV6" s="80"/>
      <c r="DSW6" s="80"/>
      <c r="DSX6" s="80"/>
      <c r="DSY6" s="80"/>
      <c r="DSZ6" s="80"/>
      <c r="DTA6" s="80"/>
      <c r="DTB6" s="80"/>
      <c r="DTC6" s="80"/>
      <c r="DTD6" s="80"/>
      <c r="DTE6" s="80"/>
      <c r="DTF6" s="80"/>
      <c r="DTG6" s="80"/>
      <c r="DTH6" s="80"/>
      <c r="DTI6" s="80"/>
      <c r="DTJ6" s="80"/>
      <c r="DTK6" s="80"/>
      <c r="DTL6" s="80"/>
      <c r="DTM6" s="80"/>
      <c r="DTN6" s="80"/>
      <c r="DTO6" s="80"/>
      <c r="DTP6" s="80"/>
      <c r="DTQ6" s="80"/>
      <c r="DTR6" s="80"/>
      <c r="DTS6" s="80"/>
      <c r="DTT6" s="80"/>
      <c r="DTU6" s="80"/>
      <c r="DTV6" s="80"/>
      <c r="DTW6" s="80"/>
      <c r="DTX6" s="80"/>
      <c r="DTY6" s="80"/>
      <c r="DTZ6" s="80"/>
      <c r="DUA6" s="80"/>
      <c r="DUB6" s="80"/>
      <c r="DUC6" s="80"/>
      <c r="DUD6" s="80"/>
      <c r="DUE6" s="80"/>
      <c r="DUF6" s="80"/>
      <c r="DUG6" s="80"/>
      <c r="DUH6" s="80"/>
      <c r="DUI6" s="80"/>
      <c r="DUJ6" s="80"/>
      <c r="DUK6" s="80"/>
      <c r="DUL6" s="80"/>
      <c r="DUM6" s="80"/>
      <c r="DUN6" s="80"/>
      <c r="DUO6" s="80"/>
      <c r="DUP6" s="80"/>
      <c r="DUQ6" s="80"/>
      <c r="DUR6" s="80"/>
      <c r="DUS6" s="80"/>
      <c r="DUT6" s="80"/>
      <c r="DUU6" s="80"/>
      <c r="DUV6" s="80"/>
      <c r="DUW6" s="80"/>
      <c r="DUX6" s="80"/>
      <c r="DUY6" s="80"/>
      <c r="DUZ6" s="80"/>
      <c r="DVA6" s="80"/>
      <c r="DVB6" s="80"/>
      <c r="DVC6" s="80"/>
      <c r="DVD6" s="80"/>
      <c r="DVE6" s="80"/>
      <c r="DVF6" s="80"/>
      <c r="DVG6" s="80"/>
      <c r="DVH6" s="80"/>
      <c r="DVI6" s="80"/>
      <c r="DVJ6" s="80"/>
      <c r="DVK6" s="80"/>
      <c r="DVL6" s="80"/>
      <c r="DVM6" s="80"/>
      <c r="DVN6" s="80"/>
      <c r="DVO6" s="80"/>
      <c r="DVP6" s="80"/>
      <c r="DVQ6" s="80"/>
      <c r="DVR6" s="80"/>
      <c r="DVS6" s="80"/>
      <c r="DVT6" s="80"/>
      <c r="DVU6" s="80"/>
      <c r="DVV6" s="80"/>
      <c r="DVW6" s="80"/>
      <c r="DVX6" s="80"/>
      <c r="DVY6" s="80"/>
      <c r="DVZ6" s="80"/>
      <c r="DWA6" s="80"/>
      <c r="DWB6" s="80"/>
      <c r="DWC6" s="80"/>
      <c r="DWD6" s="80"/>
      <c r="DWE6" s="80"/>
      <c r="DWF6" s="80"/>
      <c r="DWG6" s="80"/>
      <c r="DWH6" s="80"/>
      <c r="DWI6" s="80"/>
      <c r="DWJ6" s="80"/>
      <c r="DWK6" s="80"/>
      <c r="DWL6" s="80"/>
      <c r="DWM6" s="80"/>
      <c r="DWN6" s="80"/>
      <c r="DWO6" s="80"/>
      <c r="DWP6" s="80"/>
      <c r="DWQ6" s="80"/>
      <c r="DWR6" s="80"/>
      <c r="DWS6" s="80"/>
      <c r="DWT6" s="80"/>
      <c r="DWU6" s="80"/>
      <c r="DWV6" s="80"/>
      <c r="DWW6" s="80"/>
      <c r="DWX6" s="80"/>
      <c r="DWY6" s="80"/>
      <c r="DWZ6" s="80"/>
      <c r="DXA6" s="80"/>
      <c r="DXB6" s="80"/>
      <c r="DXC6" s="80"/>
      <c r="DXD6" s="80"/>
      <c r="DXE6" s="80"/>
      <c r="DXF6" s="80"/>
      <c r="DXG6" s="80"/>
      <c r="DXH6" s="80"/>
      <c r="DXI6" s="80"/>
      <c r="DXJ6" s="80"/>
      <c r="DXK6" s="80"/>
      <c r="DXL6" s="80"/>
      <c r="DXM6" s="80"/>
      <c r="DXN6" s="80"/>
      <c r="DXO6" s="80"/>
      <c r="DXP6" s="80"/>
      <c r="DXQ6" s="80"/>
      <c r="DXR6" s="80"/>
      <c r="DXS6" s="80"/>
      <c r="DXT6" s="80"/>
      <c r="DXU6" s="80"/>
      <c r="DXV6" s="80"/>
      <c r="DXW6" s="80"/>
      <c r="DXX6" s="80"/>
      <c r="DXY6" s="80"/>
      <c r="DXZ6" s="80"/>
      <c r="DYA6" s="80"/>
      <c r="DYB6" s="80"/>
      <c r="DYC6" s="80"/>
      <c r="DYD6" s="80"/>
      <c r="DYE6" s="80"/>
      <c r="DYF6" s="80"/>
      <c r="DYG6" s="80"/>
      <c r="DYH6" s="80"/>
      <c r="DYI6" s="80"/>
      <c r="DYJ6" s="80"/>
      <c r="DYK6" s="80"/>
      <c r="DYL6" s="80"/>
      <c r="DYM6" s="80"/>
      <c r="DYN6" s="80"/>
      <c r="DYO6" s="80"/>
      <c r="DYP6" s="80"/>
      <c r="DYQ6" s="80"/>
      <c r="DYR6" s="80"/>
      <c r="DYS6" s="80"/>
      <c r="DYT6" s="80"/>
      <c r="DYU6" s="80"/>
      <c r="DYV6" s="80"/>
      <c r="DYW6" s="80"/>
      <c r="DYX6" s="80"/>
      <c r="DYY6" s="80"/>
      <c r="DYZ6" s="80"/>
      <c r="DZA6" s="80"/>
      <c r="DZB6" s="80"/>
      <c r="DZC6" s="80"/>
      <c r="DZD6" s="80"/>
      <c r="DZE6" s="80"/>
      <c r="DZF6" s="80"/>
      <c r="DZG6" s="80"/>
      <c r="DZH6" s="80"/>
      <c r="DZI6" s="80"/>
      <c r="DZJ6" s="80"/>
      <c r="DZK6" s="80"/>
      <c r="DZL6" s="80"/>
      <c r="DZM6" s="80"/>
      <c r="DZN6" s="80"/>
      <c r="DZO6" s="80"/>
      <c r="DZP6" s="80"/>
      <c r="DZQ6" s="80"/>
      <c r="DZR6" s="80"/>
      <c r="DZS6" s="80"/>
      <c r="DZT6" s="80"/>
      <c r="DZU6" s="80"/>
      <c r="DZV6" s="80"/>
      <c r="DZW6" s="80"/>
      <c r="DZX6" s="80"/>
      <c r="DZY6" s="80"/>
      <c r="DZZ6" s="80"/>
      <c r="EAA6" s="80"/>
      <c r="EAB6" s="80"/>
      <c r="EAC6" s="80"/>
      <c r="EAD6" s="80"/>
      <c r="EAE6" s="80"/>
      <c r="EAF6" s="80"/>
      <c r="EAG6" s="80"/>
      <c r="EAH6" s="80"/>
      <c r="EAI6" s="80"/>
      <c r="EAJ6" s="80"/>
      <c r="EAK6" s="80"/>
      <c r="EAL6" s="80"/>
      <c r="EAM6" s="80"/>
      <c r="EAN6" s="80"/>
      <c r="EAO6" s="80"/>
      <c r="EAP6" s="80"/>
      <c r="EAQ6" s="80"/>
      <c r="EAR6" s="80"/>
      <c r="EAS6" s="80"/>
      <c r="EAT6" s="80"/>
      <c r="EAU6" s="80"/>
      <c r="EAV6" s="80"/>
      <c r="EAW6" s="80"/>
      <c r="EAX6" s="80"/>
      <c r="EAY6" s="80"/>
      <c r="EAZ6" s="80"/>
      <c r="EBA6" s="80"/>
      <c r="EBB6" s="80"/>
      <c r="EBC6" s="80"/>
      <c r="EBD6" s="80"/>
      <c r="EBE6" s="80"/>
      <c r="EBF6" s="80"/>
      <c r="EBG6" s="80"/>
      <c r="EBH6" s="80"/>
      <c r="EBI6" s="80"/>
      <c r="EBJ6" s="80"/>
      <c r="EBK6" s="80"/>
      <c r="EBL6" s="80"/>
      <c r="EBM6" s="80"/>
      <c r="EBN6" s="80"/>
      <c r="EBO6" s="80"/>
      <c r="EBP6" s="80"/>
      <c r="EBQ6" s="80"/>
      <c r="EBR6" s="80"/>
      <c r="EBS6" s="80"/>
      <c r="EBT6" s="80"/>
      <c r="EBU6" s="80"/>
      <c r="EBV6" s="80"/>
      <c r="EBW6" s="80"/>
      <c r="EBX6" s="80"/>
      <c r="EBY6" s="80"/>
      <c r="EBZ6" s="80"/>
      <c r="ECA6" s="80"/>
      <c r="ECB6" s="80"/>
      <c r="ECC6" s="80"/>
      <c r="ECD6" s="80"/>
      <c r="ECE6" s="80"/>
      <c r="ECF6" s="80"/>
      <c r="ECG6" s="80"/>
      <c r="ECH6" s="80"/>
      <c r="ECI6" s="80"/>
      <c r="ECJ6" s="80"/>
      <c r="ECK6" s="80"/>
      <c r="ECL6" s="80"/>
      <c r="ECM6" s="80"/>
      <c r="ECN6" s="80"/>
      <c r="ECO6" s="80"/>
      <c r="ECP6" s="80"/>
      <c r="ECQ6" s="80"/>
      <c r="ECR6" s="80"/>
      <c r="ECS6" s="80"/>
      <c r="ECT6" s="80"/>
      <c r="ECU6" s="80"/>
      <c r="ECV6" s="80"/>
      <c r="ECW6" s="80"/>
      <c r="ECX6" s="80"/>
      <c r="ECY6" s="80"/>
      <c r="ECZ6" s="80"/>
      <c r="EDA6" s="80"/>
      <c r="EDB6" s="80"/>
      <c r="EDC6" s="80"/>
      <c r="EDD6" s="80"/>
      <c r="EDE6" s="80"/>
      <c r="EDF6" s="80"/>
      <c r="EDG6" s="80"/>
      <c r="EDH6" s="80"/>
      <c r="EDI6" s="80"/>
      <c r="EDJ6" s="80"/>
      <c r="EDK6" s="80"/>
      <c r="EDL6" s="80"/>
      <c r="EDM6" s="80"/>
      <c r="EDN6" s="80"/>
      <c r="EDO6" s="80"/>
      <c r="EDP6" s="80"/>
      <c r="EDQ6" s="80"/>
      <c r="EDR6" s="80"/>
      <c r="EDS6" s="80"/>
      <c r="EDT6" s="80"/>
      <c r="EDU6" s="80"/>
      <c r="EDV6" s="80"/>
      <c r="EDW6" s="80"/>
      <c r="EDX6" s="80"/>
      <c r="EDY6" s="80"/>
      <c r="EDZ6" s="80"/>
      <c r="EEA6" s="80"/>
      <c r="EEB6" s="80"/>
      <c r="EEC6" s="80"/>
      <c r="EED6" s="80"/>
      <c r="EEE6" s="80"/>
      <c r="EEF6" s="80"/>
      <c r="EEG6" s="80"/>
      <c r="EEH6" s="80"/>
      <c r="EEI6" s="80"/>
      <c r="EEJ6" s="80"/>
      <c r="EEK6" s="80"/>
      <c r="EEL6" s="80"/>
      <c r="EEM6" s="80"/>
      <c r="EEN6" s="80"/>
      <c r="EEO6" s="80"/>
      <c r="EEP6" s="80"/>
      <c r="EEQ6" s="80"/>
      <c r="EER6" s="80"/>
      <c r="EES6" s="80"/>
      <c r="EET6" s="80"/>
      <c r="EEU6" s="80"/>
      <c r="EEV6" s="80"/>
      <c r="EEW6" s="80"/>
      <c r="EEX6" s="80"/>
      <c r="EEY6" s="80"/>
      <c r="EEZ6" s="80"/>
      <c r="EFA6" s="80"/>
      <c r="EFB6" s="80"/>
      <c r="EFC6" s="80"/>
      <c r="EFD6" s="80"/>
      <c r="EFE6" s="80"/>
      <c r="EFF6" s="80"/>
      <c r="EFG6" s="80"/>
      <c r="EFH6" s="80"/>
      <c r="EFI6" s="80"/>
      <c r="EFJ6" s="80"/>
      <c r="EFK6" s="80"/>
      <c r="EFL6" s="80"/>
      <c r="EFM6" s="80"/>
      <c r="EFN6" s="80"/>
      <c r="EFO6" s="80"/>
      <c r="EFP6" s="80"/>
      <c r="EFQ6" s="80"/>
      <c r="EFR6" s="80"/>
      <c r="EFS6" s="80"/>
      <c r="EFT6" s="80"/>
      <c r="EFU6" s="80"/>
      <c r="EFV6" s="80"/>
      <c r="EFW6" s="80"/>
      <c r="EFX6" s="80"/>
      <c r="EFY6" s="80"/>
      <c r="EFZ6" s="80"/>
      <c r="EGA6" s="80"/>
      <c r="EGB6" s="80"/>
      <c r="EGC6" s="80"/>
      <c r="EGD6" s="80"/>
      <c r="EGE6" s="80"/>
      <c r="EGF6" s="80"/>
      <c r="EGG6" s="80"/>
      <c r="EGH6" s="80"/>
      <c r="EGI6" s="80"/>
      <c r="EGJ6" s="80"/>
      <c r="EGK6" s="80"/>
      <c r="EGL6" s="80"/>
      <c r="EGM6" s="80"/>
      <c r="EGN6" s="80"/>
      <c r="EGO6" s="80"/>
      <c r="EGP6" s="80"/>
      <c r="EGQ6" s="80"/>
      <c r="EGR6" s="80"/>
      <c r="EGS6" s="80"/>
      <c r="EGT6" s="80"/>
      <c r="EGU6" s="80"/>
      <c r="EGV6" s="80"/>
      <c r="EGW6" s="80"/>
      <c r="EGX6" s="80"/>
      <c r="EGY6" s="80"/>
      <c r="EGZ6" s="80"/>
      <c r="EHA6" s="80"/>
      <c r="EHB6" s="80"/>
      <c r="EHC6" s="80"/>
      <c r="EHD6" s="80"/>
      <c r="EHE6" s="80"/>
      <c r="EHF6" s="80"/>
      <c r="EHG6" s="80"/>
      <c r="EHH6" s="80"/>
      <c r="EHI6" s="80"/>
      <c r="EHJ6" s="80"/>
      <c r="EHK6" s="80"/>
      <c r="EHL6" s="80"/>
      <c r="EHM6" s="80"/>
      <c r="EHN6" s="80"/>
      <c r="EHO6" s="80"/>
      <c r="EHP6" s="80"/>
      <c r="EHQ6" s="80"/>
      <c r="EHR6" s="80"/>
      <c r="EHS6" s="80"/>
      <c r="EHT6" s="80"/>
      <c r="EHU6" s="80"/>
      <c r="EHV6" s="80"/>
      <c r="EHW6" s="80"/>
      <c r="EHX6" s="80"/>
      <c r="EHY6" s="80"/>
      <c r="EHZ6" s="80"/>
      <c r="EIA6" s="80"/>
      <c r="EIB6" s="80"/>
      <c r="EIC6" s="80"/>
      <c r="EID6" s="80"/>
      <c r="EIE6" s="80"/>
      <c r="EIF6" s="80"/>
      <c r="EIG6" s="80"/>
      <c r="EIH6" s="80"/>
      <c r="EII6" s="80"/>
      <c r="EIJ6" s="80"/>
      <c r="EIK6" s="80"/>
      <c r="EIL6" s="80"/>
      <c r="EIM6" s="80"/>
      <c r="EIN6" s="80"/>
      <c r="EIO6" s="80"/>
      <c r="EIP6" s="80"/>
      <c r="EIQ6" s="80"/>
      <c r="EIR6" s="80"/>
      <c r="EIS6" s="80"/>
      <c r="EIT6" s="80"/>
      <c r="EIU6" s="80"/>
      <c r="EIV6" s="80"/>
      <c r="EIW6" s="80"/>
      <c r="EIX6" s="80"/>
      <c r="EIY6" s="80"/>
      <c r="EIZ6" s="80"/>
      <c r="EJA6" s="80"/>
      <c r="EJB6" s="80"/>
      <c r="EJC6" s="80"/>
      <c r="EJD6" s="80"/>
      <c r="EJE6" s="80"/>
      <c r="EJF6" s="80"/>
      <c r="EJG6" s="80"/>
      <c r="EJH6" s="80"/>
      <c r="EJI6" s="80"/>
      <c r="EJJ6" s="80"/>
      <c r="EJK6" s="80"/>
      <c r="EJL6" s="80"/>
      <c r="EJM6" s="80"/>
      <c r="EJN6" s="80"/>
      <c r="EJO6" s="80"/>
      <c r="EJP6" s="80"/>
      <c r="EJQ6" s="80"/>
      <c r="EJR6" s="80"/>
      <c r="EJS6" s="80"/>
      <c r="EJT6" s="80"/>
      <c r="EJU6" s="80"/>
      <c r="EJV6" s="80"/>
      <c r="EJW6" s="80"/>
      <c r="EJX6" s="80"/>
      <c r="EJY6" s="80"/>
      <c r="EJZ6" s="80"/>
      <c r="EKA6" s="80"/>
      <c r="EKB6" s="80"/>
      <c r="EKC6" s="80"/>
      <c r="EKD6" s="80"/>
      <c r="EKE6" s="80"/>
      <c r="EKF6" s="80"/>
      <c r="EKG6" s="80"/>
      <c r="EKH6" s="80"/>
      <c r="EKI6" s="80"/>
      <c r="EKJ6" s="80"/>
      <c r="EKK6" s="80"/>
      <c r="EKL6" s="80"/>
      <c r="EKM6" s="80"/>
      <c r="EKN6" s="80"/>
      <c r="EKO6" s="80"/>
      <c r="EKP6" s="80"/>
      <c r="EKQ6" s="80"/>
      <c r="EKR6" s="80"/>
      <c r="EKS6" s="80"/>
      <c r="EKT6" s="80"/>
      <c r="EKU6" s="80"/>
      <c r="EKV6" s="80"/>
      <c r="EKW6" s="80"/>
      <c r="EKX6" s="80"/>
      <c r="EKY6" s="80"/>
      <c r="EKZ6" s="80"/>
      <c r="ELA6" s="80"/>
      <c r="ELB6" s="80"/>
      <c r="ELC6" s="80"/>
      <c r="ELD6" s="80"/>
      <c r="ELE6" s="80"/>
      <c r="ELF6" s="80"/>
      <c r="ELG6" s="80"/>
      <c r="ELH6" s="80"/>
      <c r="ELI6" s="80"/>
      <c r="ELJ6" s="80"/>
      <c r="ELK6" s="80"/>
      <c r="ELL6" s="80"/>
      <c r="ELM6" s="80"/>
      <c r="ELN6" s="80"/>
      <c r="ELO6" s="80"/>
      <c r="ELP6" s="80"/>
      <c r="ELQ6" s="80"/>
      <c r="ELR6" s="80"/>
      <c r="ELS6" s="80"/>
      <c r="ELT6" s="80"/>
      <c r="ELU6" s="80"/>
      <c r="ELV6" s="80"/>
      <c r="ELW6" s="80"/>
      <c r="ELX6" s="80"/>
      <c r="ELY6" s="80"/>
      <c r="ELZ6" s="80"/>
      <c r="EMA6" s="80"/>
      <c r="EMB6" s="80"/>
      <c r="EMC6" s="80"/>
      <c r="EMD6" s="80"/>
      <c r="EME6" s="80"/>
      <c r="EMF6" s="80"/>
      <c r="EMG6" s="80"/>
      <c r="EMH6" s="80"/>
      <c r="EMI6" s="80"/>
      <c r="EMJ6" s="80"/>
      <c r="EMK6" s="80"/>
      <c r="EML6" s="80"/>
      <c r="EMM6" s="80"/>
      <c r="EMN6" s="80"/>
      <c r="EMO6" s="80"/>
      <c r="EMP6" s="80"/>
      <c r="EMQ6" s="80"/>
      <c r="EMR6" s="80"/>
      <c r="EMS6" s="80"/>
      <c r="EMT6" s="80"/>
      <c r="EMU6" s="80"/>
      <c r="EMV6" s="80"/>
      <c r="EMW6" s="80"/>
      <c r="EMX6" s="80"/>
      <c r="EMY6" s="80"/>
      <c r="EMZ6" s="80"/>
      <c r="ENA6" s="80"/>
      <c r="ENB6" s="80"/>
      <c r="ENC6" s="80"/>
      <c r="END6" s="80"/>
      <c r="ENE6" s="80"/>
      <c r="ENF6" s="80"/>
      <c r="ENG6" s="80"/>
      <c r="ENH6" s="80"/>
      <c r="ENI6" s="80"/>
      <c r="ENJ6" s="80"/>
      <c r="ENK6" s="80"/>
      <c r="ENL6" s="80"/>
      <c r="ENM6" s="80"/>
      <c r="ENN6" s="80"/>
      <c r="ENO6" s="80"/>
      <c r="ENP6" s="80"/>
      <c r="ENQ6" s="80"/>
      <c r="ENR6" s="80"/>
      <c r="ENS6" s="80"/>
      <c r="ENT6" s="80"/>
      <c r="ENU6" s="80"/>
      <c r="ENV6" s="80"/>
      <c r="ENW6" s="80"/>
      <c r="ENX6" s="80"/>
      <c r="ENY6" s="80"/>
      <c r="ENZ6" s="80"/>
      <c r="EOA6" s="80"/>
      <c r="EOB6" s="80"/>
      <c r="EOC6" s="80"/>
      <c r="EOD6" s="80"/>
      <c r="EOE6" s="80"/>
      <c r="EOF6" s="80"/>
      <c r="EOG6" s="80"/>
      <c r="EOH6" s="80"/>
      <c r="EOI6" s="80"/>
      <c r="EOJ6" s="80"/>
      <c r="EOK6" s="80"/>
      <c r="EOL6" s="80"/>
      <c r="EOM6" s="80"/>
      <c r="EON6" s="80"/>
      <c r="EOO6" s="80"/>
      <c r="EOP6" s="80"/>
      <c r="EOQ6" s="80"/>
      <c r="EOR6" s="80"/>
      <c r="EOS6" s="80"/>
      <c r="EOT6" s="80"/>
      <c r="EOU6" s="80"/>
      <c r="EOV6" s="80"/>
      <c r="EOW6" s="80"/>
      <c r="EOX6" s="80"/>
      <c r="EOY6" s="80"/>
      <c r="EOZ6" s="80"/>
      <c r="EPA6" s="80"/>
      <c r="EPB6" s="80"/>
      <c r="EPC6" s="80"/>
      <c r="EPD6" s="80"/>
      <c r="EPE6" s="80"/>
      <c r="EPF6" s="80"/>
      <c r="EPG6" s="80"/>
      <c r="EPH6" s="80"/>
      <c r="EPI6" s="80"/>
      <c r="EPJ6" s="80"/>
      <c r="EPK6" s="80"/>
      <c r="EPL6" s="80"/>
      <c r="EPM6" s="80"/>
      <c r="EPN6" s="80"/>
      <c r="EPO6" s="80"/>
      <c r="EPP6" s="80"/>
      <c r="EPQ6" s="80"/>
      <c r="EPR6" s="80"/>
      <c r="EPS6" s="80"/>
      <c r="EPT6" s="80"/>
      <c r="EPU6" s="80"/>
      <c r="EPV6" s="80"/>
      <c r="EPW6" s="80"/>
      <c r="EPX6" s="80"/>
      <c r="EPY6" s="80"/>
      <c r="EPZ6" s="80"/>
      <c r="EQA6" s="80"/>
      <c r="EQB6" s="80"/>
      <c r="EQC6" s="80"/>
      <c r="EQD6" s="80"/>
      <c r="EQE6" s="80"/>
      <c r="EQF6" s="80"/>
      <c r="EQG6" s="80"/>
      <c r="EQH6" s="80"/>
      <c r="EQI6" s="80"/>
      <c r="EQJ6" s="80"/>
      <c r="EQK6" s="80"/>
      <c r="EQL6" s="80"/>
      <c r="EQM6" s="80"/>
      <c r="EQN6" s="80"/>
      <c r="EQO6" s="80"/>
      <c r="EQP6" s="80"/>
      <c r="EQQ6" s="80"/>
      <c r="EQR6" s="80"/>
      <c r="EQS6" s="80"/>
      <c r="EQT6" s="80"/>
      <c r="EQU6" s="80"/>
      <c r="EQV6" s="80"/>
      <c r="EQW6" s="80"/>
      <c r="EQX6" s="80"/>
      <c r="EQY6" s="80"/>
      <c r="EQZ6" s="80"/>
      <c r="ERA6" s="80"/>
      <c r="ERB6" s="80"/>
      <c r="ERC6" s="80"/>
      <c r="ERD6" s="80"/>
      <c r="ERE6" s="80"/>
      <c r="ERF6" s="80"/>
      <c r="ERG6" s="80"/>
      <c r="ERH6" s="80"/>
      <c r="ERI6" s="80"/>
      <c r="ERJ6" s="80"/>
      <c r="ERK6" s="80"/>
      <c r="ERL6" s="80"/>
      <c r="ERM6" s="80"/>
      <c r="ERN6" s="80"/>
      <c r="ERO6" s="80"/>
      <c r="ERP6" s="80"/>
      <c r="ERQ6" s="80"/>
      <c r="ERR6" s="80"/>
      <c r="ERS6" s="80"/>
      <c r="ERT6" s="80"/>
      <c r="ERU6" s="80"/>
      <c r="ERV6" s="80"/>
      <c r="ERW6" s="80"/>
      <c r="ERX6" s="80"/>
      <c r="ERY6" s="80"/>
      <c r="ERZ6" s="80"/>
      <c r="ESA6" s="80"/>
      <c r="ESB6" s="80"/>
      <c r="ESC6" s="80"/>
      <c r="ESD6" s="80"/>
      <c r="ESE6" s="80"/>
      <c r="ESF6" s="80"/>
      <c r="ESG6" s="80"/>
      <c r="ESH6" s="80"/>
      <c r="ESI6" s="80"/>
      <c r="ESJ6" s="80"/>
      <c r="ESK6" s="80"/>
      <c r="ESL6" s="80"/>
      <c r="ESM6" s="80"/>
      <c r="ESN6" s="80"/>
      <c r="ESO6" s="80"/>
      <c r="ESP6" s="80"/>
      <c r="ESQ6" s="80"/>
      <c r="ESR6" s="80"/>
      <c r="ESS6" s="80"/>
      <c r="EST6" s="80"/>
      <c r="ESU6" s="80"/>
      <c r="ESV6" s="80"/>
      <c r="ESW6" s="80"/>
      <c r="ESX6" s="80"/>
      <c r="ESY6" s="80"/>
      <c r="ESZ6" s="80"/>
      <c r="ETA6" s="80"/>
      <c r="ETB6" s="80"/>
      <c r="ETC6" s="80"/>
      <c r="ETD6" s="80"/>
      <c r="ETE6" s="80"/>
      <c r="ETF6" s="80"/>
      <c r="ETG6" s="80"/>
      <c r="ETH6" s="80"/>
      <c r="ETI6" s="80"/>
      <c r="ETJ6" s="80"/>
      <c r="ETK6" s="80"/>
      <c r="ETL6" s="80"/>
      <c r="ETM6" s="80"/>
      <c r="ETN6" s="80"/>
      <c r="ETO6" s="80"/>
      <c r="ETP6" s="80"/>
      <c r="ETQ6" s="80"/>
      <c r="ETR6" s="80"/>
      <c r="ETS6" s="80"/>
      <c r="ETT6" s="80"/>
      <c r="ETU6" s="80"/>
      <c r="ETV6" s="80"/>
      <c r="ETW6" s="80"/>
      <c r="ETX6" s="80"/>
      <c r="ETY6" s="80"/>
      <c r="ETZ6" s="80"/>
      <c r="EUA6" s="80"/>
      <c r="EUB6" s="80"/>
      <c r="EUC6" s="80"/>
      <c r="EUD6" s="80"/>
      <c r="EUE6" s="80"/>
      <c r="EUF6" s="80"/>
      <c r="EUG6" s="80"/>
      <c r="EUH6" s="80"/>
      <c r="EUI6" s="80"/>
      <c r="EUJ6" s="80"/>
      <c r="EUK6" s="80"/>
      <c r="EUL6" s="80"/>
      <c r="EUM6" s="80"/>
      <c r="EUN6" s="80"/>
      <c r="EUO6" s="80"/>
      <c r="EUP6" s="80"/>
      <c r="EUQ6" s="80"/>
      <c r="EUR6" s="80"/>
      <c r="EUS6" s="80"/>
      <c r="EUT6" s="80"/>
      <c r="EUU6" s="80"/>
      <c r="EUV6" s="80"/>
      <c r="EUW6" s="80"/>
      <c r="EUX6" s="80"/>
      <c r="EUY6" s="80"/>
      <c r="EUZ6" s="80"/>
      <c r="EVA6" s="80"/>
      <c r="EVB6" s="80"/>
      <c r="EVC6" s="80"/>
      <c r="EVD6" s="80"/>
      <c r="EVE6" s="80"/>
      <c r="EVF6" s="80"/>
      <c r="EVG6" s="80"/>
      <c r="EVH6" s="80"/>
      <c r="EVI6" s="80"/>
      <c r="EVJ6" s="80"/>
      <c r="EVK6" s="80"/>
      <c r="EVL6" s="80"/>
      <c r="EVM6" s="80"/>
      <c r="EVN6" s="80"/>
      <c r="EVO6" s="80"/>
      <c r="EVP6" s="80"/>
      <c r="EVQ6" s="80"/>
      <c r="EVR6" s="80"/>
      <c r="EVS6" s="80"/>
      <c r="EVT6" s="80"/>
      <c r="EVU6" s="80"/>
      <c r="EVV6" s="80"/>
      <c r="EVW6" s="80"/>
      <c r="EVX6" s="80"/>
      <c r="EVY6" s="80"/>
      <c r="EVZ6" s="80"/>
      <c r="EWA6" s="80"/>
      <c r="EWB6" s="80"/>
      <c r="EWC6" s="80"/>
      <c r="EWD6" s="80"/>
      <c r="EWE6" s="80"/>
      <c r="EWF6" s="80"/>
      <c r="EWG6" s="80"/>
      <c r="EWH6" s="80"/>
      <c r="EWI6" s="80"/>
      <c r="EWJ6" s="80"/>
      <c r="EWK6" s="80"/>
      <c r="EWL6" s="80"/>
      <c r="EWM6" s="80"/>
      <c r="EWN6" s="80"/>
      <c r="EWO6" s="80"/>
      <c r="EWP6" s="80"/>
      <c r="EWQ6" s="80"/>
      <c r="EWR6" s="80"/>
      <c r="EWS6" s="80"/>
      <c r="EWT6" s="80"/>
      <c r="EWU6" s="80"/>
      <c r="EWV6" s="80"/>
      <c r="EWW6" s="80"/>
      <c r="EWX6" s="80"/>
      <c r="EWY6" s="80"/>
      <c r="EWZ6" s="80"/>
      <c r="EXA6" s="80"/>
      <c r="EXB6" s="80"/>
      <c r="EXC6" s="80"/>
      <c r="EXD6" s="80"/>
      <c r="EXE6" s="80"/>
      <c r="EXF6" s="80"/>
      <c r="EXG6" s="80"/>
      <c r="EXH6" s="80"/>
      <c r="EXI6" s="80"/>
      <c r="EXJ6" s="80"/>
      <c r="EXK6" s="80"/>
      <c r="EXL6" s="80"/>
      <c r="EXM6" s="80"/>
      <c r="EXN6" s="80"/>
      <c r="EXO6" s="80"/>
      <c r="EXP6" s="80"/>
      <c r="EXQ6" s="80"/>
      <c r="EXR6" s="80"/>
      <c r="EXS6" s="80"/>
      <c r="EXT6" s="80"/>
      <c r="EXU6" s="80"/>
      <c r="EXV6" s="80"/>
      <c r="EXW6" s="80"/>
      <c r="EXX6" s="80"/>
      <c r="EXY6" s="80"/>
      <c r="EXZ6" s="80"/>
      <c r="EYA6" s="80"/>
      <c r="EYB6" s="80"/>
      <c r="EYC6" s="80"/>
      <c r="EYD6" s="80"/>
      <c r="EYE6" s="80"/>
      <c r="EYF6" s="80"/>
      <c r="EYG6" s="80"/>
      <c r="EYH6" s="80"/>
      <c r="EYI6" s="80"/>
      <c r="EYJ6" s="80"/>
      <c r="EYK6" s="80"/>
      <c r="EYL6" s="80"/>
      <c r="EYM6" s="80"/>
      <c r="EYN6" s="80"/>
      <c r="EYO6" s="80"/>
      <c r="EYP6" s="80"/>
      <c r="EYQ6" s="80"/>
      <c r="EYR6" s="80"/>
      <c r="EYS6" s="80"/>
      <c r="EYT6" s="80"/>
      <c r="EYU6" s="80"/>
      <c r="EYV6" s="80"/>
      <c r="EYW6" s="80"/>
      <c r="EYX6" s="80"/>
      <c r="EYY6" s="80"/>
      <c r="EYZ6" s="80"/>
      <c r="EZA6" s="80"/>
      <c r="EZB6" s="80"/>
      <c r="EZC6" s="80"/>
      <c r="EZD6" s="80"/>
      <c r="EZE6" s="80"/>
      <c r="EZF6" s="80"/>
      <c r="EZG6" s="80"/>
      <c r="EZH6" s="80"/>
      <c r="EZI6" s="80"/>
      <c r="EZJ6" s="80"/>
      <c r="EZK6" s="80"/>
      <c r="EZL6" s="80"/>
      <c r="EZM6" s="80"/>
      <c r="EZN6" s="80"/>
      <c r="EZO6" s="80"/>
      <c r="EZP6" s="80"/>
      <c r="EZQ6" s="80"/>
      <c r="EZR6" s="80"/>
      <c r="EZS6" s="80"/>
      <c r="EZT6" s="80"/>
      <c r="EZU6" s="80"/>
      <c r="EZV6" s="80"/>
      <c r="EZW6" s="80"/>
      <c r="EZX6" s="80"/>
      <c r="EZY6" s="80"/>
      <c r="EZZ6" s="80"/>
      <c r="FAA6" s="80"/>
      <c r="FAB6" s="80"/>
      <c r="FAC6" s="80"/>
      <c r="FAD6" s="80"/>
      <c r="FAE6" s="80"/>
      <c r="FAF6" s="80"/>
      <c r="FAG6" s="80"/>
      <c r="FAH6" s="80"/>
      <c r="FAI6" s="80"/>
      <c r="FAJ6" s="80"/>
      <c r="FAK6" s="80"/>
      <c r="FAL6" s="80"/>
      <c r="FAM6" s="80"/>
      <c r="FAN6" s="80"/>
      <c r="FAO6" s="80"/>
      <c r="FAP6" s="80"/>
      <c r="FAQ6" s="80"/>
      <c r="FAR6" s="80"/>
      <c r="FAS6" s="80"/>
      <c r="FAT6" s="80"/>
      <c r="FAU6" s="80"/>
      <c r="FAV6" s="80"/>
      <c r="FAW6" s="80"/>
      <c r="FAX6" s="80"/>
      <c r="FAY6" s="80"/>
      <c r="FAZ6" s="80"/>
      <c r="FBA6" s="80"/>
      <c r="FBB6" s="80"/>
      <c r="FBC6" s="80"/>
      <c r="FBD6" s="80"/>
      <c r="FBE6" s="80"/>
      <c r="FBF6" s="80"/>
      <c r="FBG6" s="80"/>
      <c r="FBH6" s="80"/>
      <c r="FBI6" s="80"/>
      <c r="FBJ6" s="80"/>
      <c r="FBK6" s="80"/>
      <c r="FBL6" s="80"/>
      <c r="FBM6" s="80"/>
      <c r="FBN6" s="80"/>
      <c r="FBO6" s="80"/>
      <c r="FBP6" s="80"/>
      <c r="FBQ6" s="80"/>
      <c r="FBR6" s="80"/>
      <c r="FBS6" s="80"/>
      <c r="FBT6" s="80"/>
      <c r="FBU6" s="80"/>
      <c r="FBV6" s="80"/>
      <c r="FBW6" s="80"/>
      <c r="FBX6" s="80"/>
      <c r="FBY6" s="80"/>
      <c r="FBZ6" s="80"/>
      <c r="FCA6" s="80"/>
      <c r="FCB6" s="80"/>
      <c r="FCC6" s="80"/>
      <c r="FCD6" s="80"/>
      <c r="FCE6" s="80"/>
      <c r="FCF6" s="80"/>
      <c r="FCG6" s="80"/>
      <c r="FCH6" s="80"/>
      <c r="FCI6" s="80"/>
      <c r="FCJ6" s="80"/>
      <c r="FCK6" s="80"/>
      <c r="FCL6" s="80"/>
      <c r="FCM6" s="80"/>
      <c r="FCN6" s="80"/>
      <c r="FCO6" s="80"/>
      <c r="FCP6" s="80"/>
      <c r="FCQ6" s="80"/>
      <c r="FCR6" s="80"/>
      <c r="FCS6" s="80"/>
      <c r="FCT6" s="80"/>
      <c r="FCU6" s="80"/>
      <c r="FCV6" s="80"/>
      <c r="FCW6" s="80"/>
      <c r="FCX6" s="80"/>
      <c r="FCY6" s="80"/>
      <c r="FCZ6" s="80"/>
      <c r="FDA6" s="80"/>
      <c r="FDB6" s="80"/>
      <c r="FDC6" s="80"/>
      <c r="FDD6" s="80"/>
      <c r="FDE6" s="80"/>
      <c r="FDF6" s="80"/>
      <c r="FDG6" s="80"/>
      <c r="FDH6" s="80"/>
      <c r="FDI6" s="80"/>
      <c r="FDJ6" s="80"/>
      <c r="FDK6" s="80"/>
      <c r="FDL6" s="80"/>
      <c r="FDM6" s="80"/>
      <c r="FDN6" s="80"/>
      <c r="FDO6" s="80"/>
      <c r="FDP6" s="80"/>
      <c r="FDQ6" s="80"/>
      <c r="FDR6" s="80"/>
      <c r="FDS6" s="80"/>
      <c r="FDT6" s="80"/>
      <c r="FDU6" s="80"/>
      <c r="FDV6" s="80"/>
      <c r="FDW6" s="80"/>
      <c r="FDX6" s="80"/>
      <c r="FDY6" s="80"/>
      <c r="FDZ6" s="80"/>
      <c r="FEA6" s="80"/>
      <c r="FEB6" s="80"/>
      <c r="FEC6" s="80"/>
      <c r="FED6" s="80"/>
      <c r="FEE6" s="80"/>
      <c r="FEF6" s="80"/>
      <c r="FEG6" s="80"/>
      <c r="FEH6" s="80"/>
      <c r="FEI6" s="80"/>
      <c r="FEJ6" s="80"/>
      <c r="FEK6" s="80"/>
      <c r="FEL6" s="80"/>
      <c r="FEM6" s="80"/>
      <c r="FEN6" s="80"/>
      <c r="FEO6" s="80"/>
      <c r="FEP6" s="80"/>
      <c r="FEQ6" s="80"/>
      <c r="FER6" s="80"/>
      <c r="FES6" s="80"/>
      <c r="FET6" s="80"/>
      <c r="FEU6" s="80"/>
      <c r="FEV6" s="80"/>
      <c r="FEW6" s="80"/>
      <c r="FEX6" s="80"/>
      <c r="FEY6" s="80"/>
      <c r="FEZ6" s="80"/>
      <c r="FFA6" s="80"/>
      <c r="FFB6" s="80"/>
      <c r="FFC6" s="80"/>
      <c r="FFD6" s="80"/>
      <c r="FFE6" s="80"/>
      <c r="FFF6" s="80"/>
      <c r="FFG6" s="80"/>
      <c r="FFH6" s="80"/>
      <c r="FFI6" s="80"/>
      <c r="FFJ6" s="80"/>
      <c r="FFK6" s="80"/>
      <c r="FFL6" s="80"/>
      <c r="FFM6" s="80"/>
      <c r="FFN6" s="80"/>
      <c r="FFO6" s="80"/>
      <c r="FFP6" s="80"/>
      <c r="FFQ6" s="80"/>
      <c r="FFR6" s="80"/>
      <c r="FFS6" s="80"/>
      <c r="FFT6" s="80"/>
      <c r="FFU6" s="80"/>
      <c r="FFV6" s="80"/>
      <c r="FFW6" s="80"/>
      <c r="FFX6" s="80"/>
      <c r="FFY6" s="80"/>
      <c r="FFZ6" s="80"/>
      <c r="FGA6" s="80"/>
      <c r="FGB6" s="80"/>
      <c r="FGC6" s="80"/>
      <c r="FGD6" s="80"/>
      <c r="FGE6" s="80"/>
      <c r="FGF6" s="80"/>
      <c r="FGG6" s="80"/>
      <c r="FGH6" s="80"/>
      <c r="FGI6" s="80"/>
      <c r="FGJ6" s="80"/>
      <c r="FGK6" s="80"/>
      <c r="FGL6" s="80"/>
      <c r="FGM6" s="80"/>
      <c r="FGN6" s="80"/>
      <c r="FGO6" s="80"/>
      <c r="FGP6" s="80"/>
      <c r="FGQ6" s="80"/>
      <c r="FGR6" s="80"/>
      <c r="FGS6" s="80"/>
      <c r="FGT6" s="80"/>
      <c r="FGU6" s="80"/>
      <c r="FGV6" s="80"/>
      <c r="FGW6" s="80"/>
      <c r="FGX6" s="80"/>
      <c r="FGY6" s="80"/>
      <c r="FGZ6" s="80"/>
      <c r="FHA6" s="80"/>
      <c r="FHB6" s="80"/>
      <c r="FHC6" s="80"/>
      <c r="FHD6" s="80"/>
      <c r="FHE6" s="80"/>
      <c r="FHF6" s="80"/>
      <c r="FHG6" s="80"/>
      <c r="FHH6" s="80"/>
      <c r="FHI6" s="80"/>
      <c r="FHJ6" s="80"/>
      <c r="FHK6" s="80"/>
      <c r="FHL6" s="80"/>
      <c r="FHM6" s="80"/>
      <c r="FHN6" s="80"/>
      <c r="FHO6" s="80"/>
      <c r="FHP6" s="80"/>
      <c r="FHQ6" s="80"/>
      <c r="FHR6" s="80"/>
      <c r="FHS6" s="80"/>
      <c r="FHT6" s="80"/>
      <c r="FHU6" s="80"/>
      <c r="FHV6" s="80"/>
      <c r="FHW6" s="80"/>
      <c r="FHX6" s="80"/>
      <c r="FHY6" s="80"/>
      <c r="FHZ6" s="80"/>
      <c r="FIA6" s="80"/>
      <c r="FIB6" s="80"/>
      <c r="FIC6" s="80"/>
      <c r="FID6" s="80"/>
      <c r="FIE6" s="80"/>
      <c r="FIF6" s="80"/>
      <c r="FIG6" s="80"/>
      <c r="FIH6" s="80"/>
      <c r="FII6" s="80"/>
      <c r="FIJ6" s="80"/>
      <c r="FIK6" s="80"/>
      <c r="FIL6" s="80"/>
      <c r="FIM6" s="80"/>
      <c r="FIN6" s="80"/>
      <c r="FIO6" s="80"/>
      <c r="FIP6" s="80"/>
      <c r="FIQ6" s="80"/>
      <c r="FIR6" s="80"/>
      <c r="FIS6" s="80"/>
      <c r="FIT6" s="80"/>
      <c r="FIU6" s="80"/>
      <c r="FIV6" s="80"/>
      <c r="FIW6" s="80"/>
      <c r="FIX6" s="80"/>
      <c r="FIY6" s="80"/>
      <c r="FIZ6" s="80"/>
      <c r="FJA6" s="80"/>
      <c r="FJB6" s="80"/>
      <c r="FJC6" s="80"/>
      <c r="FJD6" s="80"/>
      <c r="FJE6" s="80"/>
      <c r="FJF6" s="80"/>
      <c r="FJG6" s="80"/>
      <c r="FJH6" s="80"/>
      <c r="FJI6" s="80"/>
      <c r="FJJ6" s="80"/>
      <c r="FJK6" s="80"/>
      <c r="FJL6" s="80"/>
      <c r="FJM6" s="80"/>
      <c r="FJN6" s="80"/>
      <c r="FJO6" s="80"/>
      <c r="FJP6" s="80"/>
      <c r="FJQ6" s="80"/>
      <c r="FJR6" s="80"/>
      <c r="FJS6" s="80"/>
      <c r="FJT6" s="80"/>
      <c r="FJU6" s="80"/>
      <c r="FJV6" s="80"/>
      <c r="FJW6" s="80"/>
      <c r="FJX6" s="80"/>
      <c r="FJY6" s="80"/>
      <c r="FJZ6" s="80"/>
      <c r="FKA6" s="80"/>
      <c r="FKB6" s="80"/>
      <c r="FKC6" s="80"/>
      <c r="FKD6" s="80"/>
      <c r="FKE6" s="80"/>
      <c r="FKF6" s="80"/>
      <c r="FKG6" s="80"/>
      <c r="FKH6" s="80"/>
      <c r="FKI6" s="80"/>
      <c r="FKJ6" s="80"/>
      <c r="FKK6" s="80"/>
      <c r="FKL6" s="80"/>
      <c r="FKM6" s="80"/>
      <c r="FKN6" s="80"/>
      <c r="FKO6" s="80"/>
      <c r="FKP6" s="80"/>
      <c r="FKQ6" s="80"/>
      <c r="FKR6" s="80"/>
      <c r="FKS6" s="80"/>
      <c r="FKT6" s="80"/>
      <c r="FKU6" s="80"/>
      <c r="FKV6" s="80"/>
      <c r="FKW6" s="80"/>
      <c r="FKX6" s="80"/>
      <c r="FKY6" s="80"/>
      <c r="FKZ6" s="80"/>
      <c r="FLA6" s="80"/>
      <c r="FLB6" s="80"/>
      <c r="FLC6" s="80"/>
      <c r="FLD6" s="80"/>
      <c r="FLE6" s="80"/>
      <c r="FLF6" s="80"/>
      <c r="FLG6" s="80"/>
      <c r="FLH6" s="80"/>
      <c r="FLI6" s="80"/>
      <c r="FLJ6" s="80"/>
      <c r="FLK6" s="80"/>
      <c r="FLL6" s="80"/>
      <c r="FLM6" s="80"/>
      <c r="FLN6" s="80"/>
      <c r="FLO6" s="80"/>
      <c r="FLP6" s="80"/>
      <c r="FLQ6" s="80"/>
      <c r="FLR6" s="80"/>
      <c r="FLS6" s="80"/>
      <c r="FLT6" s="80"/>
      <c r="FLU6" s="80"/>
      <c r="FLV6" s="80"/>
      <c r="FLW6" s="80"/>
      <c r="FLX6" s="80"/>
      <c r="FLY6" s="80"/>
      <c r="FLZ6" s="80"/>
      <c r="FMA6" s="80"/>
      <c r="FMB6" s="80"/>
      <c r="FMC6" s="80"/>
      <c r="FMD6" s="80"/>
      <c r="FME6" s="80"/>
      <c r="FMF6" s="80"/>
      <c r="FMG6" s="80"/>
      <c r="FMH6" s="80"/>
      <c r="FMI6" s="80"/>
      <c r="FMJ6" s="80"/>
      <c r="FMK6" s="80"/>
      <c r="FML6" s="80"/>
      <c r="FMM6" s="80"/>
      <c r="FMN6" s="80"/>
      <c r="FMO6" s="80"/>
      <c r="FMP6" s="80"/>
      <c r="FMQ6" s="80"/>
      <c r="FMR6" s="80"/>
      <c r="FMS6" s="80"/>
      <c r="FMT6" s="80"/>
      <c r="FMU6" s="80"/>
      <c r="FMV6" s="80"/>
      <c r="FMW6" s="80"/>
      <c r="FMX6" s="80"/>
      <c r="FMY6" s="80"/>
      <c r="FMZ6" s="80"/>
      <c r="FNA6" s="80"/>
      <c r="FNB6" s="80"/>
      <c r="FNC6" s="80"/>
      <c r="FND6" s="80"/>
      <c r="FNE6" s="80"/>
      <c r="FNF6" s="80"/>
      <c r="FNG6" s="80"/>
      <c r="FNH6" s="80"/>
      <c r="FNI6" s="80"/>
      <c r="FNJ6" s="80"/>
      <c r="FNK6" s="80"/>
      <c r="FNL6" s="80"/>
      <c r="FNM6" s="80"/>
      <c r="FNN6" s="80"/>
      <c r="FNO6" s="80"/>
      <c r="FNP6" s="80"/>
      <c r="FNQ6" s="80"/>
      <c r="FNR6" s="80"/>
      <c r="FNS6" s="80"/>
      <c r="FNT6" s="80"/>
      <c r="FNU6" s="80"/>
      <c r="FNV6" s="80"/>
      <c r="FNW6" s="80"/>
      <c r="FNX6" s="80"/>
      <c r="FNY6" s="80"/>
      <c r="FNZ6" s="80"/>
      <c r="FOA6" s="80"/>
      <c r="FOB6" s="80"/>
      <c r="FOC6" s="80"/>
      <c r="FOD6" s="80"/>
      <c r="FOE6" s="80"/>
      <c r="FOF6" s="80"/>
      <c r="FOG6" s="80"/>
      <c r="FOH6" s="80"/>
      <c r="FOI6" s="80"/>
      <c r="FOJ6" s="80"/>
      <c r="FOK6" s="80"/>
      <c r="FOL6" s="80"/>
      <c r="FOM6" s="80"/>
      <c r="FON6" s="80"/>
      <c r="FOO6" s="80"/>
      <c r="FOP6" s="80"/>
      <c r="FOQ6" s="80"/>
      <c r="FOR6" s="80"/>
      <c r="FOS6" s="80"/>
      <c r="FOT6" s="80"/>
      <c r="FOU6" s="80"/>
      <c r="FOV6" s="80"/>
      <c r="FOW6" s="80"/>
      <c r="FOX6" s="80"/>
      <c r="FOY6" s="80"/>
      <c r="FOZ6" s="80"/>
      <c r="FPA6" s="80"/>
      <c r="FPB6" s="80"/>
      <c r="FPC6" s="80"/>
      <c r="FPD6" s="80"/>
      <c r="FPE6" s="80"/>
      <c r="FPF6" s="80"/>
      <c r="FPG6" s="80"/>
      <c r="FPH6" s="80"/>
      <c r="FPI6" s="80"/>
      <c r="FPJ6" s="80"/>
      <c r="FPK6" s="80"/>
      <c r="FPL6" s="80"/>
      <c r="FPM6" s="80"/>
      <c r="FPN6" s="80"/>
      <c r="FPO6" s="80"/>
      <c r="FPP6" s="80"/>
      <c r="FPQ6" s="80"/>
      <c r="FPR6" s="80"/>
      <c r="FPS6" s="80"/>
      <c r="FPT6" s="80"/>
      <c r="FPU6" s="80"/>
      <c r="FPV6" s="80"/>
      <c r="FPW6" s="80"/>
      <c r="FPX6" s="80"/>
      <c r="FPY6" s="80"/>
      <c r="FPZ6" s="80"/>
      <c r="FQA6" s="80"/>
      <c r="FQB6" s="80"/>
      <c r="FQC6" s="80"/>
      <c r="FQD6" s="80"/>
      <c r="FQE6" s="80"/>
      <c r="FQF6" s="80"/>
      <c r="FQG6" s="80"/>
      <c r="FQH6" s="80"/>
      <c r="FQI6" s="80"/>
      <c r="FQJ6" s="80"/>
      <c r="FQK6" s="80"/>
      <c r="FQL6" s="80"/>
      <c r="FQM6" s="80"/>
      <c r="FQN6" s="80"/>
      <c r="FQO6" s="80"/>
      <c r="FQP6" s="80"/>
      <c r="FQQ6" s="80"/>
      <c r="FQR6" s="80"/>
      <c r="FQS6" s="80"/>
      <c r="FQT6" s="80"/>
      <c r="FQU6" s="80"/>
      <c r="FQV6" s="80"/>
      <c r="FQW6" s="80"/>
      <c r="FQX6" s="80"/>
      <c r="FQY6" s="80"/>
      <c r="FQZ6" s="80"/>
      <c r="FRA6" s="80"/>
      <c r="FRB6" s="80"/>
      <c r="FRC6" s="80"/>
      <c r="FRD6" s="80"/>
      <c r="FRE6" s="80"/>
      <c r="FRF6" s="80"/>
      <c r="FRG6" s="80"/>
      <c r="FRH6" s="80"/>
      <c r="FRI6" s="80"/>
      <c r="FRJ6" s="80"/>
      <c r="FRK6" s="80"/>
      <c r="FRL6" s="80"/>
      <c r="FRM6" s="80"/>
      <c r="FRN6" s="80"/>
      <c r="FRO6" s="80"/>
      <c r="FRP6" s="80"/>
      <c r="FRQ6" s="80"/>
      <c r="FRR6" s="80"/>
      <c r="FRS6" s="80"/>
      <c r="FRT6" s="80"/>
      <c r="FRU6" s="80"/>
      <c r="FRV6" s="80"/>
      <c r="FRW6" s="80"/>
      <c r="FRX6" s="80"/>
      <c r="FRY6" s="80"/>
      <c r="FRZ6" s="80"/>
      <c r="FSA6" s="80"/>
      <c r="FSB6" s="80"/>
      <c r="FSC6" s="80"/>
      <c r="FSD6" s="80"/>
      <c r="FSE6" s="80"/>
      <c r="FSF6" s="80"/>
      <c r="FSG6" s="80"/>
      <c r="FSH6" s="80"/>
      <c r="FSI6" s="80"/>
      <c r="FSJ6" s="80"/>
      <c r="FSK6" s="80"/>
      <c r="FSL6" s="80"/>
      <c r="FSM6" s="80"/>
      <c r="FSN6" s="80"/>
      <c r="FSO6" s="80"/>
      <c r="FSP6" s="80"/>
      <c r="FSQ6" s="80"/>
      <c r="FSR6" s="80"/>
      <c r="FSS6" s="80"/>
      <c r="FST6" s="80"/>
      <c r="FSU6" s="80"/>
      <c r="FSV6" s="80"/>
      <c r="FSW6" s="80"/>
      <c r="FSX6" s="80"/>
      <c r="FSY6" s="80"/>
      <c r="FSZ6" s="80"/>
      <c r="FTA6" s="80"/>
      <c r="FTB6" s="80"/>
      <c r="FTC6" s="80"/>
      <c r="FTD6" s="80"/>
      <c r="FTE6" s="80"/>
      <c r="FTF6" s="80"/>
      <c r="FTG6" s="80"/>
      <c r="FTH6" s="80"/>
      <c r="FTI6" s="80"/>
      <c r="FTJ6" s="80"/>
      <c r="FTK6" s="80"/>
      <c r="FTL6" s="80"/>
      <c r="FTM6" s="80"/>
      <c r="FTN6" s="80"/>
      <c r="FTO6" s="80"/>
      <c r="FTP6" s="80"/>
      <c r="FTQ6" s="80"/>
      <c r="FTR6" s="80"/>
      <c r="FTS6" s="80"/>
      <c r="FTT6" s="80"/>
      <c r="FTU6" s="80"/>
      <c r="FTV6" s="80"/>
      <c r="FTW6" s="80"/>
      <c r="FTX6" s="80"/>
      <c r="FTY6" s="80"/>
      <c r="FTZ6" s="80"/>
      <c r="FUA6" s="80"/>
      <c r="FUB6" s="80"/>
      <c r="FUC6" s="80"/>
      <c r="FUD6" s="80"/>
      <c r="FUE6" s="80"/>
      <c r="FUF6" s="80"/>
      <c r="FUG6" s="80"/>
      <c r="FUH6" s="80"/>
      <c r="FUI6" s="80"/>
      <c r="FUJ6" s="80"/>
      <c r="FUK6" s="80"/>
      <c r="FUL6" s="80"/>
      <c r="FUM6" s="80"/>
      <c r="FUN6" s="80"/>
      <c r="FUO6" s="80"/>
      <c r="FUP6" s="80"/>
      <c r="FUQ6" s="80"/>
      <c r="FUR6" s="80"/>
      <c r="FUS6" s="80"/>
      <c r="FUT6" s="80"/>
      <c r="FUU6" s="80"/>
      <c r="FUV6" s="80"/>
      <c r="FUW6" s="80"/>
      <c r="FUX6" s="80"/>
      <c r="FUY6" s="80"/>
      <c r="FUZ6" s="80"/>
      <c r="FVA6" s="80"/>
      <c r="FVB6" s="80"/>
      <c r="FVC6" s="80"/>
      <c r="FVD6" s="80"/>
      <c r="FVE6" s="80"/>
      <c r="FVF6" s="80"/>
      <c r="FVG6" s="80"/>
      <c r="FVH6" s="80"/>
      <c r="FVI6" s="80"/>
      <c r="FVJ6" s="80"/>
      <c r="FVK6" s="80"/>
      <c r="FVL6" s="80"/>
      <c r="FVM6" s="80"/>
      <c r="FVN6" s="80"/>
      <c r="FVO6" s="80"/>
      <c r="FVP6" s="80"/>
      <c r="FVQ6" s="80"/>
      <c r="FVR6" s="80"/>
      <c r="FVS6" s="80"/>
      <c r="FVT6" s="80"/>
      <c r="FVU6" s="80"/>
      <c r="FVV6" s="80"/>
      <c r="FVW6" s="80"/>
      <c r="FVX6" s="80"/>
      <c r="FVY6" s="80"/>
      <c r="FVZ6" s="80"/>
      <c r="FWA6" s="80"/>
      <c r="FWB6" s="80"/>
      <c r="FWC6" s="80"/>
      <c r="FWD6" s="80"/>
      <c r="FWE6" s="80"/>
      <c r="FWF6" s="80"/>
      <c r="FWG6" s="80"/>
      <c r="FWH6" s="80"/>
      <c r="FWI6" s="80"/>
      <c r="FWJ6" s="80"/>
      <c r="FWK6" s="80"/>
      <c r="FWL6" s="80"/>
      <c r="FWM6" s="80"/>
      <c r="FWN6" s="80"/>
      <c r="FWO6" s="80"/>
      <c r="FWP6" s="80"/>
      <c r="FWQ6" s="80"/>
      <c r="FWR6" s="80"/>
      <c r="FWS6" s="80"/>
      <c r="FWT6" s="80"/>
      <c r="FWU6" s="80"/>
      <c r="FWV6" s="80"/>
      <c r="FWW6" s="80"/>
      <c r="FWX6" s="80"/>
      <c r="FWY6" s="80"/>
      <c r="FWZ6" s="80"/>
      <c r="FXA6" s="80"/>
      <c r="FXB6" s="80"/>
      <c r="FXC6" s="80"/>
      <c r="FXD6" s="80"/>
      <c r="FXE6" s="80"/>
      <c r="FXF6" s="80"/>
      <c r="FXG6" s="80"/>
      <c r="FXH6" s="80"/>
      <c r="FXI6" s="80"/>
      <c r="FXJ6" s="80"/>
      <c r="FXK6" s="80"/>
      <c r="FXL6" s="80"/>
      <c r="FXM6" s="80"/>
      <c r="FXN6" s="80"/>
      <c r="FXO6" s="80"/>
      <c r="FXP6" s="80"/>
      <c r="FXQ6" s="80"/>
      <c r="FXR6" s="80"/>
      <c r="FXS6" s="80"/>
      <c r="FXT6" s="80"/>
      <c r="FXU6" s="80"/>
      <c r="FXV6" s="80"/>
      <c r="FXW6" s="80"/>
      <c r="FXX6" s="80"/>
      <c r="FXY6" s="80"/>
      <c r="FXZ6" s="80"/>
      <c r="FYA6" s="80"/>
      <c r="FYB6" s="80"/>
      <c r="FYC6" s="80"/>
      <c r="FYD6" s="80"/>
      <c r="FYE6" s="80"/>
      <c r="FYF6" s="80"/>
      <c r="FYG6" s="80"/>
      <c r="FYH6" s="80"/>
      <c r="FYI6" s="80"/>
      <c r="FYJ6" s="80"/>
      <c r="FYK6" s="80"/>
      <c r="FYL6" s="80"/>
      <c r="FYM6" s="80"/>
      <c r="FYN6" s="80"/>
      <c r="FYO6" s="80"/>
      <c r="FYP6" s="80"/>
      <c r="FYQ6" s="80"/>
      <c r="FYR6" s="80"/>
      <c r="FYS6" s="80"/>
      <c r="FYT6" s="80"/>
      <c r="FYU6" s="80"/>
      <c r="FYV6" s="80"/>
      <c r="FYW6" s="80"/>
      <c r="FYX6" s="80"/>
      <c r="FYY6" s="80"/>
      <c r="FYZ6" s="80"/>
      <c r="FZA6" s="80"/>
      <c r="FZB6" s="80"/>
      <c r="FZC6" s="80"/>
      <c r="FZD6" s="80"/>
      <c r="FZE6" s="80"/>
      <c r="FZF6" s="80"/>
      <c r="FZG6" s="80"/>
      <c r="FZH6" s="80"/>
      <c r="FZI6" s="80"/>
      <c r="FZJ6" s="80"/>
      <c r="FZK6" s="80"/>
      <c r="FZL6" s="80"/>
      <c r="FZM6" s="80"/>
      <c r="FZN6" s="80"/>
      <c r="FZO6" s="80"/>
      <c r="FZP6" s="80"/>
      <c r="FZQ6" s="80"/>
      <c r="FZR6" s="80"/>
      <c r="FZS6" s="80"/>
      <c r="FZT6" s="80"/>
      <c r="FZU6" s="80"/>
      <c r="FZV6" s="80"/>
      <c r="FZW6" s="80"/>
      <c r="FZX6" s="80"/>
      <c r="FZY6" s="80"/>
      <c r="FZZ6" s="80"/>
      <c r="GAA6" s="80"/>
      <c r="GAB6" s="80"/>
      <c r="GAC6" s="80"/>
      <c r="GAD6" s="80"/>
      <c r="GAE6" s="80"/>
      <c r="GAF6" s="80"/>
      <c r="GAG6" s="80"/>
      <c r="GAH6" s="80"/>
      <c r="GAI6" s="80"/>
      <c r="GAJ6" s="80"/>
      <c r="GAK6" s="80"/>
      <c r="GAL6" s="80"/>
      <c r="GAM6" s="80"/>
      <c r="GAN6" s="80"/>
      <c r="GAO6" s="80"/>
      <c r="GAP6" s="80"/>
      <c r="GAQ6" s="80"/>
      <c r="GAR6" s="80"/>
      <c r="GAS6" s="80"/>
      <c r="GAT6" s="80"/>
      <c r="GAU6" s="80"/>
      <c r="GAV6" s="80"/>
      <c r="GAW6" s="80"/>
      <c r="GAX6" s="80"/>
      <c r="GAY6" s="80"/>
      <c r="GAZ6" s="80"/>
      <c r="GBA6" s="80"/>
      <c r="GBB6" s="80"/>
      <c r="GBC6" s="80"/>
      <c r="GBD6" s="80"/>
      <c r="GBE6" s="80"/>
      <c r="GBF6" s="80"/>
      <c r="GBG6" s="80"/>
      <c r="GBH6" s="80"/>
      <c r="GBI6" s="80"/>
      <c r="GBJ6" s="80"/>
      <c r="GBK6" s="80"/>
      <c r="GBL6" s="80"/>
      <c r="GBM6" s="80"/>
      <c r="GBN6" s="80"/>
      <c r="GBO6" s="80"/>
      <c r="GBP6" s="80"/>
      <c r="GBQ6" s="80"/>
      <c r="GBR6" s="80"/>
      <c r="GBS6" s="80"/>
      <c r="GBT6" s="80"/>
      <c r="GBU6" s="80"/>
      <c r="GBV6" s="80"/>
      <c r="GBW6" s="80"/>
      <c r="GBX6" s="80"/>
      <c r="GBY6" s="80"/>
      <c r="GBZ6" s="80"/>
      <c r="GCA6" s="80"/>
      <c r="GCB6" s="80"/>
      <c r="GCC6" s="80"/>
      <c r="GCD6" s="80"/>
      <c r="GCE6" s="80"/>
      <c r="GCF6" s="80"/>
      <c r="GCG6" s="80"/>
      <c r="GCH6" s="80"/>
      <c r="GCI6" s="80"/>
      <c r="GCJ6" s="80"/>
      <c r="GCK6" s="80"/>
      <c r="GCL6" s="80"/>
      <c r="GCM6" s="80"/>
      <c r="GCN6" s="80"/>
      <c r="GCO6" s="80"/>
      <c r="GCP6" s="80"/>
      <c r="GCQ6" s="80"/>
      <c r="GCR6" s="80"/>
      <c r="GCS6" s="80"/>
      <c r="GCT6" s="80"/>
      <c r="GCU6" s="80"/>
      <c r="GCV6" s="80"/>
      <c r="GCW6" s="80"/>
      <c r="GCX6" s="80"/>
      <c r="GCY6" s="80"/>
      <c r="GCZ6" s="80"/>
      <c r="GDA6" s="80"/>
      <c r="GDB6" s="80"/>
      <c r="GDC6" s="80"/>
      <c r="GDD6" s="80"/>
      <c r="GDE6" s="80"/>
      <c r="GDF6" s="80"/>
      <c r="GDG6" s="80"/>
      <c r="GDH6" s="80"/>
      <c r="GDI6" s="80"/>
      <c r="GDJ6" s="80"/>
      <c r="GDK6" s="80"/>
      <c r="GDL6" s="80"/>
      <c r="GDM6" s="80"/>
      <c r="GDN6" s="80"/>
      <c r="GDO6" s="80"/>
      <c r="GDP6" s="80"/>
      <c r="GDQ6" s="80"/>
      <c r="GDR6" s="80"/>
      <c r="GDS6" s="80"/>
      <c r="GDT6" s="80"/>
      <c r="GDU6" s="80"/>
      <c r="GDV6" s="80"/>
      <c r="GDW6" s="80"/>
      <c r="GDX6" s="80"/>
      <c r="GDY6" s="80"/>
      <c r="GDZ6" s="80"/>
      <c r="GEA6" s="80"/>
      <c r="GEB6" s="80"/>
      <c r="GEC6" s="80"/>
      <c r="GED6" s="80"/>
      <c r="GEE6" s="80"/>
      <c r="GEF6" s="80"/>
      <c r="GEG6" s="80"/>
      <c r="GEH6" s="80"/>
      <c r="GEI6" s="80"/>
      <c r="GEJ6" s="80"/>
      <c r="GEK6" s="80"/>
      <c r="GEL6" s="80"/>
      <c r="GEM6" s="80"/>
      <c r="GEN6" s="80"/>
      <c r="GEO6" s="80"/>
      <c r="GEP6" s="80"/>
      <c r="GEQ6" s="80"/>
      <c r="GER6" s="80"/>
      <c r="GES6" s="80"/>
      <c r="GET6" s="80"/>
      <c r="GEU6" s="80"/>
      <c r="GEV6" s="80"/>
      <c r="GEW6" s="80"/>
      <c r="GEX6" s="80"/>
      <c r="GEY6" s="80"/>
      <c r="GEZ6" s="80"/>
      <c r="GFA6" s="80"/>
      <c r="GFB6" s="80"/>
      <c r="GFC6" s="80"/>
      <c r="GFD6" s="80"/>
      <c r="GFE6" s="80"/>
      <c r="GFF6" s="80"/>
      <c r="GFG6" s="80"/>
      <c r="GFH6" s="80"/>
      <c r="GFI6" s="80"/>
      <c r="GFJ6" s="80"/>
      <c r="GFK6" s="80"/>
      <c r="GFL6" s="80"/>
      <c r="GFM6" s="80"/>
      <c r="GFN6" s="80"/>
      <c r="GFO6" s="80"/>
      <c r="GFP6" s="80"/>
      <c r="GFQ6" s="80"/>
      <c r="GFR6" s="80"/>
      <c r="GFS6" s="80"/>
      <c r="GFT6" s="80"/>
      <c r="GFU6" s="80"/>
      <c r="GFV6" s="80"/>
      <c r="GFW6" s="80"/>
      <c r="GFX6" s="80"/>
      <c r="GFY6" s="80"/>
      <c r="GFZ6" s="80"/>
      <c r="GGA6" s="80"/>
      <c r="GGB6" s="80"/>
      <c r="GGC6" s="80"/>
      <c r="GGD6" s="80"/>
      <c r="GGE6" s="80"/>
      <c r="GGF6" s="80"/>
      <c r="GGG6" s="80"/>
      <c r="GGH6" s="80"/>
      <c r="GGI6" s="80"/>
      <c r="GGJ6" s="80"/>
      <c r="GGK6" s="80"/>
      <c r="GGL6" s="80"/>
      <c r="GGM6" s="80"/>
      <c r="GGN6" s="80"/>
      <c r="GGO6" s="80"/>
      <c r="GGP6" s="80"/>
      <c r="GGQ6" s="80"/>
      <c r="GGR6" s="80"/>
      <c r="GGS6" s="80"/>
      <c r="GGT6" s="80"/>
      <c r="GGU6" s="80"/>
      <c r="GGV6" s="80"/>
      <c r="GGW6" s="80"/>
      <c r="GGX6" s="80"/>
      <c r="GGY6" s="80"/>
      <c r="GGZ6" s="80"/>
      <c r="GHA6" s="80"/>
      <c r="GHB6" s="80"/>
      <c r="GHC6" s="80"/>
      <c r="GHD6" s="80"/>
      <c r="GHE6" s="80"/>
      <c r="GHF6" s="80"/>
      <c r="GHG6" s="80"/>
      <c r="GHH6" s="80"/>
      <c r="GHI6" s="80"/>
      <c r="GHJ6" s="80"/>
      <c r="GHK6" s="80"/>
      <c r="GHL6" s="80"/>
      <c r="GHM6" s="80"/>
      <c r="GHN6" s="80"/>
      <c r="GHO6" s="80"/>
      <c r="GHP6" s="80"/>
      <c r="GHQ6" s="80"/>
      <c r="GHR6" s="80"/>
      <c r="GHS6" s="80"/>
      <c r="GHT6" s="80"/>
      <c r="GHU6" s="80"/>
      <c r="GHV6" s="80"/>
      <c r="GHW6" s="80"/>
      <c r="GHX6" s="80"/>
      <c r="GHY6" s="80"/>
      <c r="GHZ6" s="80"/>
      <c r="GIA6" s="80"/>
      <c r="GIB6" s="80"/>
      <c r="GIC6" s="80"/>
      <c r="GID6" s="80"/>
      <c r="GIE6" s="80"/>
      <c r="GIF6" s="80"/>
      <c r="GIG6" s="80"/>
      <c r="GIH6" s="80"/>
      <c r="GII6" s="80"/>
      <c r="GIJ6" s="80"/>
      <c r="GIK6" s="80"/>
      <c r="GIL6" s="80"/>
      <c r="GIM6" s="80"/>
      <c r="GIN6" s="80"/>
      <c r="GIO6" s="80"/>
      <c r="GIP6" s="80"/>
      <c r="GIQ6" s="80"/>
      <c r="GIR6" s="80"/>
      <c r="GIS6" s="80"/>
      <c r="GIT6" s="80"/>
      <c r="GIU6" s="80"/>
      <c r="GIV6" s="80"/>
      <c r="GIW6" s="80"/>
      <c r="GIX6" s="80"/>
      <c r="GIY6" s="80"/>
      <c r="GIZ6" s="80"/>
      <c r="GJA6" s="80"/>
      <c r="GJB6" s="80"/>
      <c r="GJC6" s="80"/>
      <c r="GJD6" s="80"/>
      <c r="GJE6" s="80"/>
      <c r="GJF6" s="80"/>
      <c r="GJG6" s="80"/>
      <c r="GJH6" s="80"/>
      <c r="GJI6" s="80"/>
      <c r="GJJ6" s="80"/>
      <c r="GJK6" s="80"/>
      <c r="GJL6" s="80"/>
      <c r="GJM6" s="80"/>
      <c r="GJN6" s="80"/>
      <c r="GJO6" s="80"/>
      <c r="GJP6" s="80"/>
      <c r="GJQ6" s="80"/>
      <c r="GJR6" s="80"/>
      <c r="GJS6" s="80"/>
      <c r="GJT6" s="80"/>
      <c r="GJU6" s="80"/>
      <c r="GJV6" s="80"/>
      <c r="GJW6" s="80"/>
      <c r="GJX6" s="80"/>
      <c r="GJY6" s="80"/>
      <c r="GJZ6" s="80"/>
      <c r="GKA6" s="80"/>
      <c r="GKB6" s="80"/>
      <c r="GKC6" s="80"/>
      <c r="GKD6" s="80"/>
      <c r="GKE6" s="80"/>
      <c r="GKF6" s="80"/>
      <c r="GKG6" s="80"/>
      <c r="GKH6" s="80"/>
      <c r="GKI6" s="80"/>
      <c r="GKJ6" s="80"/>
      <c r="GKK6" s="80"/>
      <c r="GKL6" s="80"/>
      <c r="GKM6" s="80"/>
      <c r="GKN6" s="80"/>
      <c r="GKO6" s="80"/>
      <c r="GKP6" s="80"/>
      <c r="GKQ6" s="80"/>
      <c r="GKR6" s="80"/>
      <c r="GKS6" s="80"/>
      <c r="GKT6" s="80"/>
      <c r="GKU6" s="80"/>
      <c r="GKV6" s="80"/>
      <c r="GKW6" s="80"/>
      <c r="GKX6" s="80"/>
      <c r="GKY6" s="80"/>
      <c r="GKZ6" s="80"/>
      <c r="GLA6" s="80"/>
      <c r="GLB6" s="80"/>
      <c r="GLC6" s="80"/>
      <c r="GLD6" s="80"/>
      <c r="GLE6" s="80"/>
      <c r="GLF6" s="80"/>
      <c r="GLG6" s="80"/>
      <c r="GLH6" s="80"/>
      <c r="GLI6" s="80"/>
      <c r="GLJ6" s="80"/>
      <c r="GLK6" s="80"/>
      <c r="GLL6" s="80"/>
      <c r="GLM6" s="80"/>
      <c r="GLN6" s="80"/>
      <c r="GLO6" s="80"/>
      <c r="GLP6" s="80"/>
      <c r="GLQ6" s="80"/>
      <c r="GLR6" s="80"/>
      <c r="GLS6" s="80"/>
      <c r="GLT6" s="80"/>
      <c r="GLU6" s="80"/>
      <c r="GLV6" s="80"/>
      <c r="GLW6" s="80"/>
      <c r="GLX6" s="80"/>
      <c r="GLY6" s="80"/>
      <c r="GLZ6" s="80"/>
      <c r="GMA6" s="80"/>
      <c r="GMB6" s="80"/>
      <c r="GMC6" s="80"/>
      <c r="GMD6" s="80"/>
      <c r="GME6" s="80"/>
      <c r="GMF6" s="80"/>
      <c r="GMG6" s="80"/>
      <c r="GMH6" s="80"/>
      <c r="GMI6" s="80"/>
      <c r="GMJ6" s="80"/>
      <c r="GMK6" s="80"/>
      <c r="GML6" s="80"/>
      <c r="GMM6" s="80"/>
      <c r="GMN6" s="80"/>
      <c r="GMO6" s="80"/>
      <c r="GMP6" s="80"/>
      <c r="GMQ6" s="80"/>
      <c r="GMR6" s="80"/>
      <c r="GMS6" s="80"/>
      <c r="GMT6" s="80"/>
      <c r="GMU6" s="80"/>
      <c r="GMV6" s="80"/>
      <c r="GMW6" s="80"/>
      <c r="GMX6" s="80"/>
      <c r="GMY6" s="80"/>
      <c r="GMZ6" s="80"/>
      <c r="GNA6" s="80"/>
      <c r="GNB6" s="80"/>
      <c r="GNC6" s="80"/>
      <c r="GND6" s="80"/>
      <c r="GNE6" s="80"/>
      <c r="GNF6" s="80"/>
      <c r="GNG6" s="80"/>
      <c r="GNH6" s="80"/>
      <c r="GNI6" s="80"/>
      <c r="GNJ6" s="80"/>
      <c r="GNK6" s="80"/>
      <c r="GNL6" s="80"/>
      <c r="GNM6" s="80"/>
      <c r="GNN6" s="80"/>
      <c r="GNO6" s="80"/>
      <c r="GNP6" s="80"/>
      <c r="GNQ6" s="80"/>
      <c r="GNR6" s="80"/>
      <c r="GNS6" s="80"/>
      <c r="GNT6" s="80"/>
      <c r="GNU6" s="80"/>
      <c r="GNV6" s="80"/>
      <c r="GNW6" s="80"/>
      <c r="GNX6" s="80"/>
      <c r="GNY6" s="80"/>
      <c r="GNZ6" s="80"/>
      <c r="GOA6" s="80"/>
      <c r="GOB6" s="80"/>
      <c r="GOC6" s="80"/>
      <c r="GOD6" s="80"/>
      <c r="GOE6" s="80"/>
      <c r="GOF6" s="80"/>
      <c r="GOG6" s="80"/>
      <c r="GOH6" s="80"/>
      <c r="GOI6" s="80"/>
      <c r="GOJ6" s="80"/>
      <c r="GOK6" s="80"/>
      <c r="GOL6" s="80"/>
      <c r="GOM6" s="80"/>
      <c r="GON6" s="80"/>
      <c r="GOO6" s="80"/>
      <c r="GOP6" s="80"/>
      <c r="GOQ6" s="80"/>
      <c r="GOR6" s="80"/>
      <c r="GOS6" s="80"/>
      <c r="GOT6" s="80"/>
      <c r="GOU6" s="80"/>
      <c r="GOV6" s="80"/>
      <c r="GOW6" s="80"/>
      <c r="GOX6" s="80"/>
      <c r="GOY6" s="80"/>
      <c r="GOZ6" s="80"/>
      <c r="GPA6" s="80"/>
      <c r="GPB6" s="80"/>
      <c r="GPC6" s="80"/>
      <c r="GPD6" s="80"/>
      <c r="GPE6" s="80"/>
      <c r="GPF6" s="80"/>
      <c r="GPG6" s="80"/>
      <c r="GPH6" s="80"/>
      <c r="GPI6" s="80"/>
      <c r="GPJ6" s="80"/>
      <c r="GPK6" s="80"/>
      <c r="GPL6" s="80"/>
      <c r="GPM6" s="80"/>
      <c r="GPN6" s="80"/>
      <c r="GPO6" s="80"/>
      <c r="GPP6" s="80"/>
      <c r="GPQ6" s="80"/>
      <c r="GPR6" s="80"/>
      <c r="GPS6" s="80"/>
      <c r="GPT6" s="80"/>
      <c r="GPU6" s="80"/>
      <c r="GPV6" s="80"/>
      <c r="GPW6" s="80"/>
      <c r="GPX6" s="80"/>
      <c r="GPY6" s="80"/>
      <c r="GPZ6" s="80"/>
      <c r="GQA6" s="80"/>
      <c r="GQB6" s="80"/>
      <c r="GQC6" s="80"/>
      <c r="GQD6" s="80"/>
      <c r="GQE6" s="80"/>
      <c r="GQF6" s="80"/>
      <c r="GQG6" s="80"/>
      <c r="GQH6" s="80"/>
      <c r="GQI6" s="80"/>
      <c r="GQJ6" s="80"/>
      <c r="GQK6" s="80"/>
      <c r="GQL6" s="80"/>
      <c r="GQM6" s="80"/>
      <c r="GQN6" s="80"/>
      <c r="GQO6" s="80"/>
      <c r="GQP6" s="80"/>
      <c r="GQQ6" s="80"/>
      <c r="GQR6" s="80"/>
      <c r="GQS6" s="80"/>
      <c r="GQT6" s="80"/>
      <c r="GQU6" s="80"/>
      <c r="GQV6" s="80"/>
      <c r="GQW6" s="80"/>
      <c r="GQX6" s="80"/>
      <c r="GQY6" s="80"/>
      <c r="GQZ6" s="80"/>
      <c r="GRA6" s="80"/>
      <c r="GRB6" s="80"/>
      <c r="GRC6" s="80"/>
      <c r="GRD6" s="80"/>
      <c r="GRE6" s="80"/>
      <c r="GRF6" s="80"/>
      <c r="GRG6" s="80"/>
      <c r="GRH6" s="80"/>
      <c r="GRI6" s="80"/>
      <c r="GRJ6" s="80"/>
      <c r="GRK6" s="80"/>
      <c r="GRL6" s="80"/>
      <c r="GRM6" s="80"/>
      <c r="GRN6" s="80"/>
      <c r="GRO6" s="80"/>
      <c r="GRP6" s="80"/>
      <c r="GRQ6" s="80"/>
      <c r="GRR6" s="80"/>
      <c r="GRS6" s="80"/>
      <c r="GRT6" s="80"/>
      <c r="GRU6" s="80"/>
      <c r="GRV6" s="80"/>
      <c r="GRW6" s="80"/>
      <c r="GRX6" s="80"/>
      <c r="GRY6" s="80"/>
      <c r="GRZ6" s="80"/>
      <c r="GSA6" s="80"/>
      <c r="GSB6" s="80"/>
      <c r="GSC6" s="80"/>
      <c r="GSD6" s="80"/>
      <c r="GSE6" s="80"/>
      <c r="GSF6" s="80"/>
      <c r="GSG6" s="80"/>
      <c r="GSH6" s="80"/>
      <c r="GSI6" s="80"/>
      <c r="GSJ6" s="80"/>
      <c r="GSK6" s="80"/>
      <c r="GSL6" s="80"/>
      <c r="GSM6" s="80"/>
      <c r="GSN6" s="80"/>
      <c r="GSO6" s="80"/>
      <c r="GSP6" s="80"/>
      <c r="GSQ6" s="80"/>
      <c r="GSR6" s="80"/>
      <c r="GSS6" s="80"/>
      <c r="GST6" s="80"/>
      <c r="GSU6" s="80"/>
      <c r="GSV6" s="80"/>
      <c r="GSW6" s="80"/>
      <c r="GSX6" s="80"/>
      <c r="GSY6" s="80"/>
      <c r="GSZ6" s="80"/>
      <c r="GTA6" s="80"/>
      <c r="GTB6" s="80"/>
      <c r="GTC6" s="80"/>
      <c r="GTD6" s="80"/>
      <c r="GTE6" s="80"/>
      <c r="GTF6" s="80"/>
      <c r="GTG6" s="80"/>
      <c r="GTH6" s="80"/>
      <c r="GTI6" s="80"/>
      <c r="GTJ6" s="80"/>
      <c r="GTK6" s="80"/>
      <c r="GTL6" s="80"/>
      <c r="GTM6" s="80"/>
      <c r="GTN6" s="80"/>
      <c r="GTO6" s="80"/>
      <c r="GTP6" s="80"/>
      <c r="GTQ6" s="80"/>
      <c r="GTR6" s="80"/>
      <c r="GTS6" s="80"/>
      <c r="GTT6" s="80"/>
      <c r="GTU6" s="80"/>
      <c r="GTV6" s="80"/>
      <c r="GTW6" s="80"/>
      <c r="GTX6" s="80"/>
      <c r="GTY6" s="80"/>
      <c r="GTZ6" s="80"/>
      <c r="GUA6" s="80"/>
      <c r="GUB6" s="80"/>
      <c r="GUC6" s="80"/>
      <c r="GUD6" s="80"/>
      <c r="GUE6" s="80"/>
      <c r="GUF6" s="80"/>
      <c r="GUG6" s="80"/>
      <c r="GUH6" s="80"/>
      <c r="GUI6" s="80"/>
      <c r="GUJ6" s="80"/>
      <c r="GUK6" s="80"/>
      <c r="GUL6" s="80"/>
      <c r="GUM6" s="80"/>
      <c r="GUN6" s="80"/>
      <c r="GUO6" s="80"/>
      <c r="GUP6" s="80"/>
      <c r="GUQ6" s="80"/>
      <c r="GUR6" s="80"/>
      <c r="GUS6" s="80"/>
      <c r="GUT6" s="80"/>
      <c r="GUU6" s="80"/>
      <c r="GUV6" s="80"/>
      <c r="GUW6" s="80"/>
      <c r="GUX6" s="80"/>
      <c r="GUY6" s="80"/>
      <c r="GUZ6" s="80"/>
      <c r="GVA6" s="80"/>
      <c r="GVB6" s="80"/>
      <c r="GVC6" s="80"/>
      <c r="GVD6" s="80"/>
      <c r="GVE6" s="80"/>
      <c r="GVF6" s="80"/>
      <c r="GVG6" s="80"/>
      <c r="GVH6" s="80"/>
      <c r="GVI6" s="80"/>
      <c r="GVJ6" s="80"/>
      <c r="GVK6" s="80"/>
      <c r="GVL6" s="80"/>
      <c r="GVM6" s="80"/>
      <c r="GVN6" s="80"/>
      <c r="GVO6" s="80"/>
      <c r="GVP6" s="80"/>
      <c r="GVQ6" s="80"/>
      <c r="GVR6" s="80"/>
      <c r="GVS6" s="80"/>
      <c r="GVT6" s="80"/>
      <c r="GVU6" s="80"/>
      <c r="GVV6" s="80"/>
      <c r="GVW6" s="80"/>
      <c r="GVX6" s="80"/>
      <c r="GVY6" s="80"/>
      <c r="GVZ6" s="80"/>
      <c r="GWA6" s="80"/>
      <c r="GWB6" s="80"/>
      <c r="GWC6" s="80"/>
      <c r="GWD6" s="80"/>
      <c r="GWE6" s="80"/>
      <c r="GWF6" s="80"/>
      <c r="GWG6" s="80"/>
      <c r="GWH6" s="80"/>
      <c r="GWI6" s="80"/>
      <c r="GWJ6" s="80"/>
      <c r="GWK6" s="80"/>
      <c r="GWL6" s="80"/>
      <c r="GWM6" s="80"/>
      <c r="GWN6" s="80"/>
      <c r="GWO6" s="80"/>
      <c r="GWP6" s="80"/>
      <c r="GWQ6" s="80"/>
      <c r="GWR6" s="80"/>
      <c r="GWS6" s="80"/>
      <c r="GWT6" s="80"/>
      <c r="GWU6" s="80"/>
      <c r="GWV6" s="80"/>
      <c r="GWW6" s="80"/>
      <c r="GWX6" s="80"/>
      <c r="GWY6" s="80"/>
      <c r="GWZ6" s="80"/>
      <c r="GXA6" s="80"/>
      <c r="GXB6" s="80"/>
      <c r="GXC6" s="80"/>
      <c r="GXD6" s="80"/>
      <c r="GXE6" s="80"/>
      <c r="GXF6" s="80"/>
      <c r="GXG6" s="80"/>
      <c r="GXH6" s="80"/>
      <c r="GXI6" s="80"/>
      <c r="GXJ6" s="80"/>
      <c r="GXK6" s="80"/>
      <c r="GXL6" s="80"/>
      <c r="GXM6" s="80"/>
      <c r="GXN6" s="80"/>
      <c r="GXO6" s="80"/>
      <c r="GXP6" s="80"/>
      <c r="GXQ6" s="80"/>
      <c r="GXR6" s="80"/>
      <c r="GXS6" s="80"/>
      <c r="GXT6" s="80"/>
      <c r="GXU6" s="80"/>
      <c r="GXV6" s="80"/>
      <c r="GXW6" s="80"/>
      <c r="GXX6" s="80"/>
      <c r="GXY6" s="80"/>
      <c r="GXZ6" s="80"/>
      <c r="GYA6" s="80"/>
      <c r="GYB6" s="80"/>
      <c r="GYC6" s="80"/>
      <c r="GYD6" s="80"/>
      <c r="GYE6" s="80"/>
      <c r="GYF6" s="80"/>
      <c r="GYG6" s="80"/>
      <c r="GYH6" s="80"/>
      <c r="GYI6" s="80"/>
      <c r="GYJ6" s="80"/>
      <c r="GYK6" s="80"/>
      <c r="GYL6" s="80"/>
      <c r="GYM6" s="80"/>
      <c r="GYN6" s="80"/>
      <c r="GYO6" s="80"/>
      <c r="GYP6" s="80"/>
      <c r="GYQ6" s="80"/>
      <c r="GYR6" s="80"/>
      <c r="GYS6" s="80"/>
      <c r="GYT6" s="80"/>
      <c r="GYU6" s="80"/>
      <c r="GYV6" s="80"/>
      <c r="GYW6" s="80"/>
      <c r="GYX6" s="80"/>
      <c r="GYY6" s="80"/>
      <c r="GYZ6" s="80"/>
      <c r="GZA6" s="80"/>
      <c r="GZB6" s="80"/>
      <c r="GZC6" s="80"/>
      <c r="GZD6" s="80"/>
      <c r="GZE6" s="80"/>
      <c r="GZF6" s="80"/>
      <c r="GZG6" s="80"/>
      <c r="GZH6" s="80"/>
      <c r="GZI6" s="80"/>
      <c r="GZJ6" s="80"/>
      <c r="GZK6" s="80"/>
      <c r="GZL6" s="80"/>
      <c r="GZM6" s="80"/>
      <c r="GZN6" s="80"/>
      <c r="GZO6" s="80"/>
      <c r="GZP6" s="80"/>
      <c r="GZQ6" s="80"/>
      <c r="GZR6" s="80"/>
      <c r="GZS6" s="80"/>
      <c r="GZT6" s="80"/>
      <c r="GZU6" s="80"/>
      <c r="GZV6" s="80"/>
      <c r="GZW6" s="80"/>
      <c r="GZX6" s="80"/>
      <c r="GZY6" s="80"/>
      <c r="GZZ6" s="80"/>
      <c r="HAA6" s="80"/>
      <c r="HAB6" s="80"/>
      <c r="HAC6" s="80"/>
      <c r="HAD6" s="80"/>
      <c r="HAE6" s="80"/>
      <c r="HAF6" s="80"/>
      <c r="HAG6" s="80"/>
      <c r="HAH6" s="80"/>
      <c r="HAI6" s="80"/>
      <c r="HAJ6" s="80"/>
      <c r="HAK6" s="80"/>
      <c r="HAL6" s="80"/>
      <c r="HAM6" s="80"/>
      <c r="HAN6" s="80"/>
      <c r="HAO6" s="80"/>
      <c r="HAP6" s="80"/>
      <c r="HAQ6" s="80"/>
      <c r="HAR6" s="80"/>
      <c r="HAS6" s="80"/>
      <c r="HAT6" s="80"/>
      <c r="HAU6" s="80"/>
      <c r="HAV6" s="80"/>
      <c r="HAW6" s="80"/>
      <c r="HAX6" s="80"/>
      <c r="HAY6" s="80"/>
      <c r="HAZ6" s="80"/>
      <c r="HBA6" s="80"/>
      <c r="HBB6" s="80"/>
      <c r="HBC6" s="80"/>
      <c r="HBD6" s="80"/>
      <c r="HBE6" s="80"/>
      <c r="HBF6" s="80"/>
      <c r="HBG6" s="80"/>
      <c r="HBH6" s="80"/>
      <c r="HBI6" s="80"/>
      <c r="HBJ6" s="80"/>
      <c r="HBK6" s="80"/>
      <c r="HBL6" s="80"/>
      <c r="HBM6" s="80"/>
      <c r="HBN6" s="80"/>
      <c r="HBO6" s="80"/>
      <c r="HBP6" s="80"/>
      <c r="HBQ6" s="80"/>
      <c r="HBR6" s="80"/>
      <c r="HBS6" s="80"/>
      <c r="HBT6" s="80"/>
      <c r="HBU6" s="80"/>
      <c r="HBV6" s="80"/>
      <c r="HBW6" s="80"/>
      <c r="HBX6" s="80"/>
      <c r="HBY6" s="80"/>
      <c r="HBZ6" s="80"/>
      <c r="HCA6" s="80"/>
      <c r="HCB6" s="80"/>
      <c r="HCC6" s="80"/>
      <c r="HCD6" s="80"/>
      <c r="HCE6" s="80"/>
      <c r="HCF6" s="80"/>
      <c r="HCG6" s="80"/>
      <c r="HCH6" s="80"/>
      <c r="HCI6" s="80"/>
      <c r="HCJ6" s="80"/>
      <c r="HCK6" s="80"/>
      <c r="HCL6" s="80"/>
      <c r="HCM6" s="80"/>
      <c r="HCN6" s="80"/>
      <c r="HCO6" s="80"/>
      <c r="HCP6" s="80"/>
      <c r="HCQ6" s="80"/>
      <c r="HCR6" s="80"/>
      <c r="HCS6" s="80"/>
      <c r="HCT6" s="80"/>
      <c r="HCU6" s="80"/>
      <c r="HCV6" s="80"/>
      <c r="HCW6" s="80"/>
      <c r="HCX6" s="80"/>
      <c r="HCY6" s="80"/>
      <c r="HCZ6" s="80"/>
      <c r="HDA6" s="80"/>
      <c r="HDB6" s="80"/>
      <c r="HDC6" s="80"/>
      <c r="HDD6" s="80"/>
      <c r="HDE6" s="80"/>
      <c r="HDF6" s="80"/>
      <c r="HDG6" s="80"/>
      <c r="HDH6" s="80"/>
      <c r="HDI6" s="80"/>
      <c r="HDJ6" s="80"/>
      <c r="HDK6" s="80"/>
      <c r="HDL6" s="80"/>
      <c r="HDM6" s="80"/>
      <c r="HDN6" s="80"/>
      <c r="HDO6" s="80"/>
      <c r="HDP6" s="80"/>
      <c r="HDQ6" s="80"/>
      <c r="HDR6" s="80"/>
      <c r="HDS6" s="80"/>
      <c r="HDT6" s="80"/>
      <c r="HDU6" s="80"/>
      <c r="HDV6" s="80"/>
      <c r="HDW6" s="80"/>
      <c r="HDX6" s="80"/>
      <c r="HDY6" s="80"/>
      <c r="HDZ6" s="80"/>
      <c r="HEA6" s="80"/>
      <c r="HEB6" s="80"/>
      <c r="HEC6" s="80"/>
      <c r="HED6" s="80"/>
      <c r="HEE6" s="80"/>
      <c r="HEF6" s="80"/>
      <c r="HEG6" s="80"/>
      <c r="HEH6" s="80"/>
      <c r="HEI6" s="80"/>
      <c r="HEJ6" s="80"/>
      <c r="HEK6" s="80"/>
      <c r="HEL6" s="80"/>
      <c r="HEM6" s="80"/>
      <c r="HEN6" s="80"/>
      <c r="HEO6" s="80"/>
      <c r="HEP6" s="80"/>
      <c r="HEQ6" s="80"/>
      <c r="HER6" s="80"/>
      <c r="HES6" s="80"/>
      <c r="HET6" s="80"/>
      <c r="HEU6" s="80"/>
      <c r="HEV6" s="80"/>
      <c r="HEW6" s="80"/>
      <c r="HEX6" s="80"/>
      <c r="HEY6" s="80"/>
      <c r="HEZ6" s="80"/>
      <c r="HFA6" s="80"/>
      <c r="HFB6" s="80"/>
      <c r="HFC6" s="80"/>
      <c r="HFD6" s="80"/>
      <c r="HFE6" s="80"/>
      <c r="HFF6" s="80"/>
      <c r="HFG6" s="80"/>
      <c r="HFH6" s="80"/>
      <c r="HFI6" s="80"/>
      <c r="HFJ6" s="80"/>
      <c r="HFK6" s="80"/>
      <c r="HFL6" s="80"/>
      <c r="HFM6" s="80"/>
      <c r="HFN6" s="80"/>
      <c r="HFO6" s="80"/>
      <c r="HFP6" s="80"/>
      <c r="HFQ6" s="80"/>
      <c r="HFR6" s="80"/>
      <c r="HFS6" s="80"/>
      <c r="HFT6" s="80"/>
      <c r="HFU6" s="80"/>
      <c r="HFV6" s="80"/>
      <c r="HFW6" s="80"/>
      <c r="HFX6" s="80"/>
      <c r="HFY6" s="80"/>
      <c r="HFZ6" s="80"/>
      <c r="HGA6" s="80"/>
      <c r="HGB6" s="80"/>
      <c r="HGC6" s="80"/>
      <c r="HGD6" s="80"/>
      <c r="HGE6" s="80"/>
      <c r="HGF6" s="80"/>
      <c r="HGG6" s="80"/>
      <c r="HGH6" s="80"/>
      <c r="HGI6" s="80"/>
      <c r="HGJ6" s="80"/>
      <c r="HGK6" s="80"/>
      <c r="HGL6" s="80"/>
      <c r="HGM6" s="80"/>
      <c r="HGN6" s="80"/>
      <c r="HGO6" s="80"/>
      <c r="HGP6" s="80"/>
      <c r="HGQ6" s="80"/>
      <c r="HGR6" s="80"/>
      <c r="HGS6" s="80"/>
      <c r="HGT6" s="80"/>
      <c r="HGU6" s="80"/>
      <c r="HGV6" s="80"/>
      <c r="HGW6" s="80"/>
      <c r="HGX6" s="80"/>
      <c r="HGY6" s="80"/>
      <c r="HGZ6" s="80"/>
      <c r="HHA6" s="80"/>
      <c r="HHB6" s="80"/>
      <c r="HHC6" s="80"/>
      <c r="HHD6" s="80"/>
      <c r="HHE6" s="80"/>
      <c r="HHF6" s="80"/>
      <c r="HHG6" s="80"/>
      <c r="HHH6" s="80"/>
      <c r="HHI6" s="80"/>
      <c r="HHJ6" s="80"/>
      <c r="HHK6" s="80"/>
      <c r="HHL6" s="80"/>
      <c r="HHM6" s="80"/>
      <c r="HHN6" s="80"/>
      <c r="HHO6" s="80"/>
      <c r="HHP6" s="80"/>
      <c r="HHQ6" s="80"/>
      <c r="HHR6" s="80"/>
      <c r="HHS6" s="80"/>
      <c r="HHT6" s="80"/>
      <c r="HHU6" s="80"/>
      <c r="HHV6" s="80"/>
      <c r="HHW6" s="80"/>
      <c r="HHX6" s="80"/>
      <c r="HHY6" s="80"/>
      <c r="HHZ6" s="80"/>
      <c r="HIA6" s="80"/>
      <c r="HIB6" s="80"/>
      <c r="HIC6" s="80"/>
      <c r="HID6" s="80"/>
      <c r="HIE6" s="80"/>
      <c r="HIF6" s="80"/>
      <c r="HIG6" s="80"/>
      <c r="HIH6" s="80"/>
      <c r="HII6" s="80"/>
      <c r="HIJ6" s="80"/>
      <c r="HIK6" s="80"/>
      <c r="HIL6" s="80"/>
      <c r="HIM6" s="80"/>
      <c r="HIN6" s="80"/>
      <c r="HIO6" s="80"/>
      <c r="HIP6" s="80"/>
      <c r="HIQ6" s="80"/>
      <c r="HIR6" s="80"/>
      <c r="HIS6" s="80"/>
      <c r="HIT6" s="80"/>
      <c r="HIU6" s="80"/>
      <c r="HIV6" s="80"/>
      <c r="HIW6" s="80"/>
      <c r="HIX6" s="80"/>
      <c r="HIY6" s="80"/>
      <c r="HIZ6" s="80"/>
      <c r="HJA6" s="80"/>
      <c r="HJB6" s="80"/>
      <c r="HJC6" s="80"/>
      <c r="HJD6" s="80"/>
      <c r="HJE6" s="80"/>
      <c r="HJF6" s="80"/>
      <c r="HJG6" s="80"/>
      <c r="HJH6" s="80"/>
      <c r="HJI6" s="80"/>
      <c r="HJJ6" s="80"/>
      <c r="HJK6" s="80"/>
      <c r="HJL6" s="80"/>
      <c r="HJM6" s="80"/>
      <c r="HJN6" s="80"/>
      <c r="HJO6" s="80"/>
      <c r="HJP6" s="80"/>
      <c r="HJQ6" s="80"/>
      <c r="HJR6" s="80"/>
      <c r="HJS6" s="80"/>
      <c r="HJT6" s="80"/>
      <c r="HJU6" s="80"/>
      <c r="HJV6" s="80"/>
      <c r="HJW6" s="80"/>
      <c r="HJX6" s="80"/>
      <c r="HJY6" s="80"/>
      <c r="HJZ6" s="80"/>
      <c r="HKA6" s="80"/>
      <c r="HKB6" s="80"/>
      <c r="HKC6" s="80"/>
      <c r="HKD6" s="80"/>
      <c r="HKE6" s="80"/>
      <c r="HKF6" s="80"/>
      <c r="HKG6" s="80"/>
      <c r="HKH6" s="80"/>
      <c r="HKI6" s="80"/>
      <c r="HKJ6" s="80"/>
      <c r="HKK6" s="80"/>
      <c r="HKL6" s="80"/>
      <c r="HKM6" s="80"/>
      <c r="HKN6" s="80"/>
      <c r="HKO6" s="80"/>
      <c r="HKP6" s="80"/>
      <c r="HKQ6" s="80"/>
      <c r="HKR6" s="80"/>
      <c r="HKS6" s="80"/>
      <c r="HKT6" s="80"/>
      <c r="HKU6" s="80"/>
      <c r="HKV6" s="80"/>
      <c r="HKW6" s="80"/>
      <c r="HKX6" s="80"/>
      <c r="HKY6" s="80"/>
      <c r="HKZ6" s="80"/>
      <c r="HLA6" s="80"/>
      <c r="HLB6" s="80"/>
      <c r="HLC6" s="80"/>
      <c r="HLD6" s="80"/>
      <c r="HLE6" s="80"/>
      <c r="HLF6" s="80"/>
      <c r="HLG6" s="80"/>
      <c r="HLH6" s="80"/>
      <c r="HLI6" s="80"/>
      <c r="HLJ6" s="80"/>
      <c r="HLK6" s="80"/>
      <c r="HLL6" s="80"/>
      <c r="HLM6" s="80"/>
      <c r="HLN6" s="80"/>
      <c r="HLO6" s="80"/>
      <c r="HLP6" s="80"/>
      <c r="HLQ6" s="80"/>
      <c r="HLR6" s="80"/>
      <c r="HLS6" s="80"/>
      <c r="HLT6" s="80"/>
      <c r="HLU6" s="80"/>
      <c r="HLV6" s="80"/>
      <c r="HLW6" s="80"/>
      <c r="HLX6" s="80"/>
      <c r="HLY6" s="80"/>
      <c r="HLZ6" s="80"/>
      <c r="HMA6" s="80"/>
      <c r="HMB6" s="80"/>
      <c r="HMC6" s="80"/>
      <c r="HMD6" s="80"/>
      <c r="HME6" s="80"/>
      <c r="HMF6" s="80"/>
      <c r="HMG6" s="80"/>
      <c r="HMH6" s="80"/>
      <c r="HMI6" s="80"/>
      <c r="HMJ6" s="80"/>
      <c r="HMK6" s="80"/>
      <c r="HML6" s="80"/>
      <c r="HMM6" s="80"/>
      <c r="HMN6" s="80"/>
      <c r="HMO6" s="80"/>
      <c r="HMP6" s="80"/>
      <c r="HMQ6" s="80"/>
      <c r="HMR6" s="80"/>
      <c r="HMS6" s="80"/>
      <c r="HMT6" s="80"/>
      <c r="HMU6" s="80"/>
      <c r="HMV6" s="80"/>
      <c r="HMW6" s="80"/>
      <c r="HMX6" s="80"/>
      <c r="HMY6" s="80"/>
      <c r="HMZ6" s="80"/>
      <c r="HNA6" s="80"/>
      <c r="HNB6" s="80"/>
      <c r="HNC6" s="80"/>
      <c r="HND6" s="80"/>
      <c r="HNE6" s="80"/>
      <c r="HNF6" s="80"/>
      <c r="HNG6" s="80"/>
      <c r="HNH6" s="80"/>
      <c r="HNI6" s="80"/>
      <c r="HNJ6" s="80"/>
      <c r="HNK6" s="80"/>
      <c r="HNL6" s="80"/>
      <c r="HNM6" s="80"/>
      <c r="HNN6" s="80"/>
      <c r="HNO6" s="80"/>
      <c r="HNP6" s="80"/>
      <c r="HNQ6" s="80"/>
      <c r="HNR6" s="80"/>
      <c r="HNS6" s="80"/>
      <c r="HNT6" s="80"/>
      <c r="HNU6" s="80"/>
      <c r="HNV6" s="80"/>
      <c r="HNW6" s="80"/>
      <c r="HNX6" s="80"/>
      <c r="HNY6" s="80"/>
      <c r="HNZ6" s="80"/>
      <c r="HOA6" s="80"/>
      <c r="HOB6" s="80"/>
      <c r="HOC6" s="80"/>
      <c r="HOD6" s="80"/>
      <c r="HOE6" s="80"/>
      <c r="HOF6" s="80"/>
      <c r="HOG6" s="80"/>
      <c r="HOH6" s="80"/>
      <c r="HOI6" s="80"/>
      <c r="HOJ6" s="80"/>
      <c r="HOK6" s="80"/>
      <c r="HOL6" s="80"/>
      <c r="HOM6" s="80"/>
      <c r="HON6" s="80"/>
      <c r="HOO6" s="80"/>
      <c r="HOP6" s="80"/>
      <c r="HOQ6" s="80"/>
      <c r="HOR6" s="80"/>
      <c r="HOS6" s="80"/>
      <c r="HOT6" s="80"/>
      <c r="HOU6" s="80"/>
      <c r="HOV6" s="80"/>
      <c r="HOW6" s="80"/>
      <c r="HOX6" s="80"/>
      <c r="HOY6" s="80"/>
      <c r="HOZ6" s="80"/>
      <c r="HPA6" s="80"/>
      <c r="HPB6" s="80"/>
      <c r="HPC6" s="80"/>
      <c r="HPD6" s="80"/>
      <c r="HPE6" s="80"/>
      <c r="HPF6" s="80"/>
      <c r="HPG6" s="80"/>
      <c r="HPH6" s="80"/>
      <c r="HPI6" s="80"/>
      <c r="HPJ6" s="80"/>
      <c r="HPK6" s="80"/>
      <c r="HPL6" s="80"/>
      <c r="HPM6" s="80"/>
      <c r="HPN6" s="80"/>
      <c r="HPO6" s="80"/>
      <c r="HPP6" s="80"/>
      <c r="HPQ6" s="80"/>
      <c r="HPR6" s="80"/>
      <c r="HPS6" s="80"/>
      <c r="HPT6" s="80"/>
      <c r="HPU6" s="80"/>
      <c r="HPV6" s="80"/>
      <c r="HPW6" s="80"/>
      <c r="HPX6" s="80"/>
      <c r="HPY6" s="80"/>
      <c r="HPZ6" s="80"/>
      <c r="HQA6" s="80"/>
      <c r="HQB6" s="80"/>
      <c r="HQC6" s="80"/>
      <c r="HQD6" s="80"/>
      <c r="HQE6" s="80"/>
      <c r="HQF6" s="80"/>
      <c r="HQG6" s="80"/>
      <c r="HQH6" s="80"/>
      <c r="HQI6" s="80"/>
      <c r="HQJ6" s="80"/>
      <c r="HQK6" s="80"/>
      <c r="HQL6" s="80"/>
      <c r="HQM6" s="80"/>
      <c r="HQN6" s="80"/>
      <c r="HQO6" s="80"/>
      <c r="HQP6" s="80"/>
      <c r="HQQ6" s="80"/>
      <c r="HQR6" s="80"/>
      <c r="HQS6" s="80"/>
      <c r="HQT6" s="80"/>
      <c r="HQU6" s="80"/>
      <c r="HQV6" s="80"/>
      <c r="HQW6" s="80"/>
      <c r="HQX6" s="80"/>
      <c r="HQY6" s="80"/>
      <c r="HQZ6" s="80"/>
      <c r="HRA6" s="80"/>
      <c r="HRB6" s="80"/>
      <c r="HRC6" s="80"/>
      <c r="HRD6" s="80"/>
      <c r="HRE6" s="80"/>
      <c r="HRF6" s="80"/>
      <c r="HRG6" s="80"/>
      <c r="HRH6" s="80"/>
      <c r="HRI6" s="80"/>
      <c r="HRJ6" s="80"/>
      <c r="HRK6" s="80"/>
      <c r="HRL6" s="80"/>
      <c r="HRM6" s="80"/>
      <c r="HRN6" s="80"/>
      <c r="HRO6" s="80"/>
      <c r="HRP6" s="80"/>
      <c r="HRQ6" s="80"/>
      <c r="HRR6" s="80"/>
      <c r="HRS6" s="80"/>
      <c r="HRT6" s="80"/>
      <c r="HRU6" s="80"/>
      <c r="HRV6" s="80"/>
      <c r="HRW6" s="80"/>
      <c r="HRX6" s="80"/>
      <c r="HRY6" s="80"/>
      <c r="HRZ6" s="80"/>
      <c r="HSA6" s="80"/>
      <c r="HSB6" s="80"/>
      <c r="HSC6" s="80"/>
      <c r="HSD6" s="80"/>
      <c r="HSE6" s="80"/>
      <c r="HSF6" s="80"/>
      <c r="HSG6" s="80"/>
      <c r="HSH6" s="80"/>
      <c r="HSI6" s="80"/>
      <c r="HSJ6" s="80"/>
      <c r="HSK6" s="80"/>
      <c r="HSL6" s="80"/>
      <c r="HSM6" s="80"/>
      <c r="HSN6" s="80"/>
      <c r="HSO6" s="80"/>
      <c r="HSP6" s="80"/>
      <c r="HSQ6" s="80"/>
      <c r="HSR6" s="80"/>
      <c r="HSS6" s="80"/>
      <c r="HST6" s="80"/>
      <c r="HSU6" s="80"/>
      <c r="HSV6" s="80"/>
      <c r="HSW6" s="80"/>
      <c r="HSX6" s="80"/>
      <c r="HSY6" s="80"/>
      <c r="HSZ6" s="80"/>
      <c r="HTA6" s="80"/>
      <c r="HTB6" s="80"/>
      <c r="HTC6" s="80"/>
      <c r="HTD6" s="80"/>
      <c r="HTE6" s="80"/>
      <c r="HTF6" s="80"/>
      <c r="HTG6" s="80"/>
      <c r="HTH6" s="80"/>
      <c r="HTI6" s="80"/>
      <c r="HTJ6" s="80"/>
      <c r="HTK6" s="80"/>
      <c r="HTL6" s="80"/>
      <c r="HTM6" s="80"/>
      <c r="HTN6" s="80"/>
      <c r="HTO6" s="80"/>
      <c r="HTP6" s="80"/>
      <c r="HTQ6" s="80"/>
      <c r="HTR6" s="80"/>
      <c r="HTS6" s="80"/>
      <c r="HTT6" s="80"/>
      <c r="HTU6" s="80"/>
      <c r="HTV6" s="80"/>
      <c r="HTW6" s="80"/>
      <c r="HTX6" s="80"/>
      <c r="HTY6" s="80"/>
      <c r="HTZ6" s="80"/>
      <c r="HUA6" s="80"/>
      <c r="HUB6" s="80"/>
      <c r="HUC6" s="80"/>
      <c r="HUD6" s="80"/>
      <c r="HUE6" s="80"/>
      <c r="HUF6" s="80"/>
      <c r="HUG6" s="80"/>
      <c r="HUH6" s="80"/>
      <c r="HUI6" s="80"/>
      <c r="HUJ6" s="80"/>
      <c r="HUK6" s="80"/>
      <c r="HUL6" s="80"/>
      <c r="HUM6" s="80"/>
      <c r="HUN6" s="80"/>
      <c r="HUO6" s="80"/>
      <c r="HUP6" s="80"/>
      <c r="HUQ6" s="80"/>
      <c r="HUR6" s="80"/>
      <c r="HUS6" s="80"/>
      <c r="HUT6" s="80"/>
      <c r="HUU6" s="80"/>
      <c r="HUV6" s="80"/>
      <c r="HUW6" s="80"/>
      <c r="HUX6" s="80"/>
      <c r="HUY6" s="80"/>
      <c r="HUZ6" s="80"/>
      <c r="HVA6" s="80"/>
      <c r="HVB6" s="80"/>
      <c r="HVC6" s="80"/>
      <c r="HVD6" s="80"/>
      <c r="HVE6" s="80"/>
      <c r="HVF6" s="80"/>
      <c r="HVG6" s="80"/>
      <c r="HVH6" s="80"/>
      <c r="HVI6" s="80"/>
      <c r="HVJ6" s="80"/>
      <c r="HVK6" s="80"/>
      <c r="HVL6" s="80"/>
      <c r="HVM6" s="80"/>
      <c r="HVN6" s="80"/>
      <c r="HVO6" s="80"/>
      <c r="HVP6" s="80"/>
      <c r="HVQ6" s="80"/>
      <c r="HVR6" s="80"/>
      <c r="HVS6" s="80"/>
      <c r="HVT6" s="80"/>
      <c r="HVU6" s="80"/>
      <c r="HVV6" s="80"/>
      <c r="HVW6" s="80"/>
      <c r="HVX6" s="80"/>
      <c r="HVY6" s="80"/>
      <c r="HVZ6" s="80"/>
      <c r="HWA6" s="80"/>
      <c r="HWB6" s="80"/>
      <c r="HWC6" s="80"/>
      <c r="HWD6" s="80"/>
      <c r="HWE6" s="80"/>
      <c r="HWF6" s="80"/>
      <c r="HWG6" s="80"/>
      <c r="HWH6" s="80"/>
      <c r="HWI6" s="80"/>
      <c r="HWJ6" s="80"/>
      <c r="HWK6" s="80"/>
      <c r="HWL6" s="80"/>
      <c r="HWM6" s="80"/>
      <c r="HWN6" s="80"/>
      <c r="HWO6" s="80"/>
      <c r="HWP6" s="80"/>
      <c r="HWQ6" s="80"/>
      <c r="HWR6" s="80"/>
      <c r="HWS6" s="80"/>
      <c r="HWT6" s="80"/>
      <c r="HWU6" s="80"/>
      <c r="HWV6" s="80"/>
      <c r="HWW6" s="80"/>
      <c r="HWX6" s="80"/>
      <c r="HWY6" s="80"/>
      <c r="HWZ6" s="80"/>
      <c r="HXA6" s="80"/>
      <c r="HXB6" s="80"/>
      <c r="HXC6" s="80"/>
      <c r="HXD6" s="80"/>
      <c r="HXE6" s="80"/>
      <c r="HXF6" s="80"/>
      <c r="HXG6" s="80"/>
      <c r="HXH6" s="80"/>
      <c r="HXI6" s="80"/>
      <c r="HXJ6" s="80"/>
      <c r="HXK6" s="80"/>
      <c r="HXL6" s="80"/>
      <c r="HXM6" s="80"/>
      <c r="HXN6" s="80"/>
      <c r="HXO6" s="80"/>
      <c r="HXP6" s="80"/>
      <c r="HXQ6" s="80"/>
      <c r="HXR6" s="80"/>
      <c r="HXS6" s="80"/>
      <c r="HXT6" s="80"/>
      <c r="HXU6" s="80"/>
      <c r="HXV6" s="80"/>
      <c r="HXW6" s="80"/>
      <c r="HXX6" s="80"/>
      <c r="HXY6" s="80"/>
      <c r="HXZ6" s="80"/>
      <c r="HYA6" s="80"/>
      <c r="HYB6" s="80"/>
      <c r="HYC6" s="80"/>
      <c r="HYD6" s="80"/>
      <c r="HYE6" s="80"/>
      <c r="HYF6" s="80"/>
      <c r="HYG6" s="80"/>
      <c r="HYH6" s="80"/>
      <c r="HYI6" s="80"/>
      <c r="HYJ6" s="80"/>
      <c r="HYK6" s="80"/>
      <c r="HYL6" s="80"/>
      <c r="HYM6" s="80"/>
      <c r="HYN6" s="80"/>
      <c r="HYO6" s="80"/>
      <c r="HYP6" s="80"/>
      <c r="HYQ6" s="80"/>
      <c r="HYR6" s="80"/>
      <c r="HYS6" s="80"/>
      <c r="HYT6" s="80"/>
      <c r="HYU6" s="80"/>
      <c r="HYV6" s="80"/>
      <c r="HYW6" s="80"/>
      <c r="HYX6" s="80"/>
      <c r="HYY6" s="80"/>
      <c r="HYZ6" s="80"/>
      <c r="HZA6" s="80"/>
      <c r="HZB6" s="80"/>
      <c r="HZC6" s="80"/>
      <c r="HZD6" s="80"/>
      <c r="HZE6" s="80"/>
      <c r="HZF6" s="80"/>
      <c r="HZG6" s="80"/>
      <c r="HZH6" s="80"/>
      <c r="HZI6" s="80"/>
      <c r="HZJ6" s="80"/>
      <c r="HZK6" s="80"/>
      <c r="HZL6" s="80"/>
      <c r="HZM6" s="80"/>
      <c r="HZN6" s="80"/>
      <c r="HZO6" s="80"/>
      <c r="HZP6" s="80"/>
      <c r="HZQ6" s="80"/>
      <c r="HZR6" s="80"/>
      <c r="HZS6" s="80"/>
      <c r="HZT6" s="80"/>
      <c r="HZU6" s="80"/>
      <c r="HZV6" s="80"/>
      <c r="HZW6" s="80"/>
      <c r="HZX6" s="80"/>
      <c r="HZY6" s="80"/>
      <c r="HZZ6" s="80"/>
      <c r="IAA6" s="80"/>
      <c r="IAB6" s="80"/>
      <c r="IAC6" s="80"/>
      <c r="IAD6" s="80"/>
      <c r="IAE6" s="80"/>
      <c r="IAF6" s="80"/>
      <c r="IAG6" s="80"/>
      <c r="IAH6" s="80"/>
      <c r="IAI6" s="80"/>
      <c r="IAJ6" s="80"/>
      <c r="IAK6" s="80"/>
      <c r="IAL6" s="80"/>
      <c r="IAM6" s="80"/>
      <c r="IAN6" s="80"/>
      <c r="IAO6" s="80"/>
      <c r="IAP6" s="80"/>
      <c r="IAQ6" s="80"/>
      <c r="IAR6" s="80"/>
      <c r="IAS6" s="80"/>
      <c r="IAT6" s="80"/>
      <c r="IAU6" s="80"/>
      <c r="IAV6" s="80"/>
      <c r="IAW6" s="80"/>
      <c r="IAX6" s="80"/>
      <c r="IAY6" s="80"/>
      <c r="IAZ6" s="80"/>
      <c r="IBA6" s="80"/>
      <c r="IBB6" s="80"/>
      <c r="IBC6" s="80"/>
      <c r="IBD6" s="80"/>
      <c r="IBE6" s="80"/>
      <c r="IBF6" s="80"/>
      <c r="IBG6" s="80"/>
      <c r="IBH6" s="80"/>
      <c r="IBI6" s="80"/>
      <c r="IBJ6" s="80"/>
      <c r="IBK6" s="80"/>
      <c r="IBL6" s="80"/>
      <c r="IBM6" s="80"/>
      <c r="IBN6" s="80"/>
      <c r="IBO6" s="80"/>
      <c r="IBP6" s="80"/>
      <c r="IBQ6" s="80"/>
      <c r="IBR6" s="80"/>
      <c r="IBS6" s="80"/>
      <c r="IBT6" s="80"/>
      <c r="IBU6" s="80"/>
      <c r="IBV6" s="80"/>
      <c r="IBW6" s="80"/>
      <c r="IBX6" s="80"/>
      <c r="IBY6" s="80"/>
      <c r="IBZ6" s="80"/>
      <c r="ICA6" s="80"/>
      <c r="ICB6" s="80"/>
      <c r="ICC6" s="80"/>
      <c r="ICD6" s="80"/>
      <c r="ICE6" s="80"/>
      <c r="ICF6" s="80"/>
      <c r="ICG6" s="80"/>
      <c r="ICH6" s="80"/>
      <c r="ICI6" s="80"/>
      <c r="ICJ6" s="80"/>
      <c r="ICK6" s="80"/>
      <c r="ICL6" s="80"/>
      <c r="ICM6" s="80"/>
      <c r="ICN6" s="80"/>
      <c r="ICO6" s="80"/>
      <c r="ICP6" s="80"/>
      <c r="ICQ6" s="80"/>
      <c r="ICR6" s="80"/>
      <c r="ICS6" s="80"/>
      <c r="ICT6" s="80"/>
      <c r="ICU6" s="80"/>
      <c r="ICV6" s="80"/>
      <c r="ICW6" s="80"/>
      <c r="ICX6" s="80"/>
      <c r="ICY6" s="80"/>
      <c r="ICZ6" s="80"/>
      <c r="IDA6" s="80"/>
      <c r="IDB6" s="80"/>
      <c r="IDC6" s="80"/>
      <c r="IDD6" s="80"/>
      <c r="IDE6" s="80"/>
      <c r="IDF6" s="80"/>
      <c r="IDG6" s="80"/>
      <c r="IDH6" s="80"/>
      <c r="IDI6" s="80"/>
      <c r="IDJ6" s="80"/>
      <c r="IDK6" s="80"/>
      <c r="IDL6" s="80"/>
      <c r="IDM6" s="80"/>
      <c r="IDN6" s="80"/>
      <c r="IDO6" s="80"/>
      <c r="IDP6" s="80"/>
      <c r="IDQ6" s="80"/>
      <c r="IDR6" s="80"/>
      <c r="IDS6" s="80"/>
      <c r="IDT6" s="80"/>
      <c r="IDU6" s="80"/>
      <c r="IDV6" s="80"/>
      <c r="IDW6" s="80"/>
      <c r="IDX6" s="80"/>
      <c r="IDY6" s="80"/>
      <c r="IDZ6" s="80"/>
      <c r="IEA6" s="80"/>
      <c r="IEB6" s="80"/>
      <c r="IEC6" s="80"/>
      <c r="IED6" s="80"/>
      <c r="IEE6" s="80"/>
      <c r="IEF6" s="80"/>
      <c r="IEG6" s="80"/>
      <c r="IEH6" s="80"/>
      <c r="IEI6" s="80"/>
      <c r="IEJ6" s="80"/>
      <c r="IEK6" s="80"/>
      <c r="IEL6" s="80"/>
      <c r="IEM6" s="80"/>
      <c r="IEN6" s="80"/>
      <c r="IEO6" s="80"/>
      <c r="IEP6" s="80"/>
      <c r="IEQ6" s="80"/>
      <c r="IER6" s="80"/>
      <c r="IES6" s="80"/>
      <c r="IET6" s="80"/>
      <c r="IEU6" s="80"/>
      <c r="IEV6" s="80"/>
      <c r="IEW6" s="80"/>
      <c r="IEX6" s="80"/>
      <c r="IEY6" s="80"/>
      <c r="IEZ6" s="80"/>
      <c r="IFA6" s="80"/>
      <c r="IFB6" s="80"/>
      <c r="IFC6" s="80"/>
      <c r="IFD6" s="80"/>
      <c r="IFE6" s="80"/>
      <c r="IFF6" s="80"/>
      <c r="IFG6" s="80"/>
      <c r="IFH6" s="80"/>
      <c r="IFI6" s="80"/>
      <c r="IFJ6" s="80"/>
      <c r="IFK6" s="80"/>
      <c r="IFL6" s="80"/>
      <c r="IFM6" s="80"/>
      <c r="IFN6" s="80"/>
      <c r="IFO6" s="80"/>
      <c r="IFP6" s="80"/>
      <c r="IFQ6" s="80"/>
      <c r="IFR6" s="80"/>
      <c r="IFS6" s="80"/>
      <c r="IFT6" s="80"/>
      <c r="IFU6" s="80"/>
      <c r="IFV6" s="80"/>
      <c r="IFW6" s="80"/>
      <c r="IFX6" s="80"/>
      <c r="IFY6" s="80"/>
      <c r="IFZ6" s="80"/>
      <c r="IGA6" s="80"/>
      <c r="IGB6" s="80"/>
      <c r="IGC6" s="80"/>
      <c r="IGD6" s="80"/>
      <c r="IGE6" s="80"/>
      <c r="IGF6" s="80"/>
      <c r="IGG6" s="80"/>
      <c r="IGH6" s="80"/>
      <c r="IGI6" s="80"/>
      <c r="IGJ6" s="80"/>
      <c r="IGK6" s="80"/>
      <c r="IGL6" s="80"/>
      <c r="IGM6" s="80"/>
      <c r="IGN6" s="80"/>
      <c r="IGO6" s="80"/>
      <c r="IGP6" s="80"/>
      <c r="IGQ6" s="80"/>
      <c r="IGR6" s="80"/>
      <c r="IGS6" s="80"/>
      <c r="IGT6" s="80"/>
      <c r="IGU6" s="80"/>
      <c r="IGV6" s="80"/>
      <c r="IGW6" s="80"/>
      <c r="IGX6" s="80"/>
      <c r="IGY6" s="80"/>
      <c r="IGZ6" s="80"/>
      <c r="IHA6" s="80"/>
      <c r="IHB6" s="80"/>
      <c r="IHC6" s="80"/>
      <c r="IHD6" s="80"/>
      <c r="IHE6" s="80"/>
      <c r="IHF6" s="80"/>
      <c r="IHG6" s="80"/>
      <c r="IHH6" s="80"/>
      <c r="IHI6" s="80"/>
      <c r="IHJ6" s="80"/>
      <c r="IHK6" s="80"/>
      <c r="IHL6" s="80"/>
      <c r="IHM6" s="80"/>
      <c r="IHN6" s="80"/>
      <c r="IHO6" s="80"/>
      <c r="IHP6" s="80"/>
      <c r="IHQ6" s="80"/>
      <c r="IHR6" s="80"/>
      <c r="IHS6" s="80"/>
      <c r="IHT6" s="80"/>
      <c r="IHU6" s="80"/>
      <c r="IHV6" s="80"/>
      <c r="IHW6" s="80"/>
      <c r="IHX6" s="80"/>
      <c r="IHY6" s="80"/>
      <c r="IHZ6" s="80"/>
      <c r="IIA6" s="80"/>
      <c r="IIB6" s="80"/>
      <c r="IIC6" s="80"/>
      <c r="IID6" s="80"/>
      <c r="IIE6" s="80"/>
      <c r="IIF6" s="80"/>
      <c r="IIG6" s="80"/>
      <c r="IIH6" s="80"/>
      <c r="III6" s="80"/>
      <c r="IIJ6" s="80"/>
      <c r="IIK6" s="80"/>
      <c r="IIL6" s="80"/>
      <c r="IIM6" s="80"/>
      <c r="IIN6" s="80"/>
      <c r="IIO6" s="80"/>
      <c r="IIP6" s="80"/>
      <c r="IIQ6" s="80"/>
      <c r="IIR6" s="80"/>
      <c r="IIS6" s="80"/>
      <c r="IIT6" s="80"/>
      <c r="IIU6" s="80"/>
      <c r="IIV6" s="80"/>
      <c r="IIW6" s="80"/>
      <c r="IIX6" s="80"/>
      <c r="IIY6" s="80"/>
      <c r="IIZ6" s="80"/>
      <c r="IJA6" s="80"/>
      <c r="IJB6" s="80"/>
      <c r="IJC6" s="80"/>
      <c r="IJD6" s="80"/>
      <c r="IJE6" s="80"/>
      <c r="IJF6" s="80"/>
      <c r="IJG6" s="80"/>
      <c r="IJH6" s="80"/>
      <c r="IJI6" s="80"/>
      <c r="IJJ6" s="80"/>
      <c r="IJK6" s="80"/>
      <c r="IJL6" s="80"/>
      <c r="IJM6" s="80"/>
      <c r="IJN6" s="80"/>
      <c r="IJO6" s="80"/>
      <c r="IJP6" s="80"/>
      <c r="IJQ6" s="80"/>
      <c r="IJR6" s="80"/>
      <c r="IJS6" s="80"/>
      <c r="IJT6" s="80"/>
      <c r="IJU6" s="80"/>
      <c r="IJV6" s="80"/>
      <c r="IJW6" s="80"/>
      <c r="IJX6" s="80"/>
      <c r="IJY6" s="80"/>
      <c r="IJZ6" s="80"/>
      <c r="IKA6" s="80"/>
      <c r="IKB6" s="80"/>
      <c r="IKC6" s="80"/>
      <c r="IKD6" s="80"/>
      <c r="IKE6" s="80"/>
      <c r="IKF6" s="80"/>
      <c r="IKG6" s="80"/>
      <c r="IKH6" s="80"/>
      <c r="IKI6" s="80"/>
      <c r="IKJ6" s="80"/>
      <c r="IKK6" s="80"/>
      <c r="IKL6" s="80"/>
      <c r="IKM6" s="80"/>
      <c r="IKN6" s="80"/>
      <c r="IKO6" s="80"/>
      <c r="IKP6" s="80"/>
      <c r="IKQ6" s="80"/>
      <c r="IKR6" s="80"/>
      <c r="IKS6" s="80"/>
      <c r="IKT6" s="80"/>
      <c r="IKU6" s="80"/>
      <c r="IKV6" s="80"/>
      <c r="IKW6" s="80"/>
      <c r="IKX6" s="80"/>
      <c r="IKY6" s="80"/>
      <c r="IKZ6" s="80"/>
      <c r="ILA6" s="80"/>
      <c r="ILB6" s="80"/>
      <c r="ILC6" s="80"/>
      <c r="ILD6" s="80"/>
      <c r="ILE6" s="80"/>
      <c r="ILF6" s="80"/>
      <c r="ILG6" s="80"/>
      <c r="ILH6" s="80"/>
      <c r="ILI6" s="80"/>
      <c r="ILJ6" s="80"/>
      <c r="ILK6" s="80"/>
      <c r="ILL6" s="80"/>
      <c r="ILM6" s="80"/>
      <c r="ILN6" s="80"/>
      <c r="ILO6" s="80"/>
      <c r="ILP6" s="80"/>
      <c r="ILQ6" s="80"/>
      <c r="ILR6" s="80"/>
      <c r="ILS6" s="80"/>
      <c r="ILT6" s="80"/>
      <c r="ILU6" s="80"/>
      <c r="ILV6" s="80"/>
      <c r="ILW6" s="80"/>
      <c r="ILX6" s="80"/>
      <c r="ILY6" s="80"/>
      <c r="ILZ6" s="80"/>
      <c r="IMA6" s="80"/>
      <c r="IMB6" s="80"/>
      <c r="IMC6" s="80"/>
      <c r="IMD6" s="80"/>
      <c r="IME6" s="80"/>
      <c r="IMF6" s="80"/>
      <c r="IMG6" s="80"/>
      <c r="IMH6" s="80"/>
      <c r="IMI6" s="80"/>
      <c r="IMJ6" s="80"/>
      <c r="IMK6" s="80"/>
      <c r="IML6" s="80"/>
      <c r="IMM6" s="80"/>
      <c r="IMN6" s="80"/>
      <c r="IMO6" s="80"/>
      <c r="IMP6" s="80"/>
      <c r="IMQ6" s="80"/>
      <c r="IMR6" s="80"/>
      <c r="IMS6" s="80"/>
      <c r="IMT6" s="80"/>
      <c r="IMU6" s="80"/>
      <c r="IMV6" s="80"/>
      <c r="IMW6" s="80"/>
      <c r="IMX6" s="80"/>
      <c r="IMY6" s="80"/>
      <c r="IMZ6" s="80"/>
      <c r="INA6" s="80"/>
      <c r="INB6" s="80"/>
      <c r="INC6" s="80"/>
      <c r="IND6" s="80"/>
      <c r="INE6" s="80"/>
      <c r="INF6" s="80"/>
      <c r="ING6" s="80"/>
      <c r="INH6" s="80"/>
      <c r="INI6" s="80"/>
      <c r="INJ6" s="80"/>
      <c r="INK6" s="80"/>
      <c r="INL6" s="80"/>
      <c r="INM6" s="80"/>
      <c r="INN6" s="80"/>
      <c r="INO6" s="80"/>
      <c r="INP6" s="80"/>
      <c r="INQ6" s="80"/>
      <c r="INR6" s="80"/>
      <c r="INS6" s="80"/>
      <c r="INT6" s="80"/>
      <c r="INU6" s="80"/>
      <c r="INV6" s="80"/>
      <c r="INW6" s="80"/>
      <c r="INX6" s="80"/>
      <c r="INY6" s="80"/>
      <c r="INZ6" s="80"/>
      <c r="IOA6" s="80"/>
      <c r="IOB6" s="80"/>
      <c r="IOC6" s="80"/>
      <c r="IOD6" s="80"/>
      <c r="IOE6" s="80"/>
      <c r="IOF6" s="80"/>
      <c r="IOG6" s="80"/>
      <c r="IOH6" s="80"/>
      <c r="IOI6" s="80"/>
      <c r="IOJ6" s="80"/>
      <c r="IOK6" s="80"/>
      <c r="IOL6" s="80"/>
      <c r="IOM6" s="80"/>
      <c r="ION6" s="80"/>
      <c r="IOO6" s="80"/>
      <c r="IOP6" s="80"/>
      <c r="IOQ6" s="80"/>
      <c r="IOR6" s="80"/>
      <c r="IOS6" s="80"/>
      <c r="IOT6" s="80"/>
      <c r="IOU6" s="80"/>
      <c r="IOV6" s="80"/>
      <c r="IOW6" s="80"/>
      <c r="IOX6" s="80"/>
      <c r="IOY6" s="80"/>
      <c r="IOZ6" s="80"/>
      <c r="IPA6" s="80"/>
      <c r="IPB6" s="80"/>
      <c r="IPC6" s="80"/>
      <c r="IPD6" s="80"/>
      <c r="IPE6" s="80"/>
      <c r="IPF6" s="80"/>
      <c r="IPG6" s="80"/>
      <c r="IPH6" s="80"/>
      <c r="IPI6" s="80"/>
      <c r="IPJ6" s="80"/>
      <c r="IPK6" s="80"/>
      <c r="IPL6" s="80"/>
      <c r="IPM6" s="80"/>
      <c r="IPN6" s="80"/>
      <c r="IPO6" s="80"/>
      <c r="IPP6" s="80"/>
      <c r="IPQ6" s="80"/>
      <c r="IPR6" s="80"/>
      <c r="IPS6" s="80"/>
      <c r="IPT6" s="80"/>
      <c r="IPU6" s="80"/>
      <c r="IPV6" s="80"/>
      <c r="IPW6" s="80"/>
      <c r="IPX6" s="80"/>
      <c r="IPY6" s="80"/>
      <c r="IPZ6" s="80"/>
      <c r="IQA6" s="80"/>
      <c r="IQB6" s="80"/>
      <c r="IQC6" s="80"/>
      <c r="IQD6" s="80"/>
      <c r="IQE6" s="80"/>
      <c r="IQF6" s="80"/>
      <c r="IQG6" s="80"/>
      <c r="IQH6" s="80"/>
      <c r="IQI6" s="80"/>
      <c r="IQJ6" s="80"/>
      <c r="IQK6" s="80"/>
      <c r="IQL6" s="80"/>
      <c r="IQM6" s="80"/>
      <c r="IQN6" s="80"/>
      <c r="IQO6" s="80"/>
      <c r="IQP6" s="80"/>
      <c r="IQQ6" s="80"/>
      <c r="IQR6" s="80"/>
      <c r="IQS6" s="80"/>
      <c r="IQT6" s="80"/>
      <c r="IQU6" s="80"/>
      <c r="IQV6" s="80"/>
      <c r="IQW6" s="80"/>
      <c r="IQX6" s="80"/>
      <c r="IQY6" s="80"/>
      <c r="IQZ6" s="80"/>
      <c r="IRA6" s="80"/>
      <c r="IRB6" s="80"/>
      <c r="IRC6" s="80"/>
      <c r="IRD6" s="80"/>
      <c r="IRE6" s="80"/>
      <c r="IRF6" s="80"/>
      <c r="IRG6" s="80"/>
      <c r="IRH6" s="80"/>
      <c r="IRI6" s="80"/>
      <c r="IRJ6" s="80"/>
      <c r="IRK6" s="80"/>
      <c r="IRL6" s="80"/>
      <c r="IRM6" s="80"/>
      <c r="IRN6" s="80"/>
      <c r="IRO6" s="80"/>
      <c r="IRP6" s="80"/>
      <c r="IRQ6" s="80"/>
      <c r="IRR6" s="80"/>
      <c r="IRS6" s="80"/>
      <c r="IRT6" s="80"/>
      <c r="IRU6" s="80"/>
      <c r="IRV6" s="80"/>
      <c r="IRW6" s="80"/>
      <c r="IRX6" s="80"/>
      <c r="IRY6" s="80"/>
      <c r="IRZ6" s="80"/>
      <c r="ISA6" s="80"/>
      <c r="ISB6" s="80"/>
      <c r="ISC6" s="80"/>
      <c r="ISD6" s="80"/>
      <c r="ISE6" s="80"/>
      <c r="ISF6" s="80"/>
      <c r="ISG6" s="80"/>
      <c r="ISH6" s="80"/>
      <c r="ISI6" s="80"/>
      <c r="ISJ6" s="80"/>
      <c r="ISK6" s="80"/>
      <c r="ISL6" s="80"/>
      <c r="ISM6" s="80"/>
      <c r="ISN6" s="80"/>
      <c r="ISO6" s="80"/>
      <c r="ISP6" s="80"/>
      <c r="ISQ6" s="80"/>
      <c r="ISR6" s="80"/>
      <c r="ISS6" s="80"/>
      <c r="IST6" s="80"/>
      <c r="ISU6" s="80"/>
      <c r="ISV6" s="80"/>
      <c r="ISW6" s="80"/>
      <c r="ISX6" s="80"/>
      <c r="ISY6" s="80"/>
      <c r="ISZ6" s="80"/>
      <c r="ITA6" s="80"/>
      <c r="ITB6" s="80"/>
      <c r="ITC6" s="80"/>
      <c r="ITD6" s="80"/>
      <c r="ITE6" s="80"/>
      <c r="ITF6" s="80"/>
      <c r="ITG6" s="80"/>
      <c r="ITH6" s="80"/>
      <c r="ITI6" s="80"/>
      <c r="ITJ6" s="80"/>
      <c r="ITK6" s="80"/>
      <c r="ITL6" s="80"/>
      <c r="ITM6" s="80"/>
      <c r="ITN6" s="80"/>
      <c r="ITO6" s="80"/>
      <c r="ITP6" s="80"/>
      <c r="ITQ6" s="80"/>
      <c r="ITR6" s="80"/>
      <c r="ITS6" s="80"/>
      <c r="ITT6" s="80"/>
      <c r="ITU6" s="80"/>
      <c r="ITV6" s="80"/>
      <c r="ITW6" s="80"/>
      <c r="ITX6" s="80"/>
      <c r="ITY6" s="80"/>
      <c r="ITZ6" s="80"/>
      <c r="IUA6" s="80"/>
      <c r="IUB6" s="80"/>
      <c r="IUC6" s="80"/>
      <c r="IUD6" s="80"/>
      <c r="IUE6" s="80"/>
      <c r="IUF6" s="80"/>
      <c r="IUG6" s="80"/>
      <c r="IUH6" s="80"/>
      <c r="IUI6" s="80"/>
      <c r="IUJ6" s="80"/>
      <c r="IUK6" s="80"/>
      <c r="IUL6" s="80"/>
      <c r="IUM6" s="80"/>
      <c r="IUN6" s="80"/>
      <c r="IUO6" s="80"/>
      <c r="IUP6" s="80"/>
      <c r="IUQ6" s="80"/>
      <c r="IUR6" s="80"/>
      <c r="IUS6" s="80"/>
      <c r="IUT6" s="80"/>
      <c r="IUU6" s="80"/>
      <c r="IUV6" s="80"/>
      <c r="IUW6" s="80"/>
      <c r="IUX6" s="80"/>
      <c r="IUY6" s="80"/>
      <c r="IUZ6" s="80"/>
      <c r="IVA6" s="80"/>
      <c r="IVB6" s="80"/>
      <c r="IVC6" s="80"/>
      <c r="IVD6" s="80"/>
      <c r="IVE6" s="80"/>
      <c r="IVF6" s="80"/>
      <c r="IVG6" s="80"/>
      <c r="IVH6" s="80"/>
      <c r="IVI6" s="80"/>
      <c r="IVJ6" s="80"/>
      <c r="IVK6" s="80"/>
      <c r="IVL6" s="80"/>
      <c r="IVM6" s="80"/>
      <c r="IVN6" s="80"/>
      <c r="IVO6" s="80"/>
      <c r="IVP6" s="80"/>
      <c r="IVQ6" s="80"/>
      <c r="IVR6" s="80"/>
      <c r="IVS6" s="80"/>
      <c r="IVT6" s="80"/>
      <c r="IVU6" s="80"/>
      <c r="IVV6" s="80"/>
      <c r="IVW6" s="80"/>
      <c r="IVX6" s="80"/>
      <c r="IVY6" s="80"/>
      <c r="IVZ6" s="80"/>
      <c r="IWA6" s="80"/>
      <c r="IWB6" s="80"/>
      <c r="IWC6" s="80"/>
      <c r="IWD6" s="80"/>
      <c r="IWE6" s="80"/>
      <c r="IWF6" s="80"/>
      <c r="IWG6" s="80"/>
      <c r="IWH6" s="80"/>
      <c r="IWI6" s="80"/>
      <c r="IWJ6" s="80"/>
      <c r="IWK6" s="80"/>
      <c r="IWL6" s="80"/>
      <c r="IWM6" s="80"/>
      <c r="IWN6" s="80"/>
      <c r="IWO6" s="80"/>
      <c r="IWP6" s="80"/>
      <c r="IWQ6" s="80"/>
      <c r="IWR6" s="80"/>
      <c r="IWS6" s="80"/>
      <c r="IWT6" s="80"/>
      <c r="IWU6" s="80"/>
      <c r="IWV6" s="80"/>
      <c r="IWW6" s="80"/>
      <c r="IWX6" s="80"/>
      <c r="IWY6" s="80"/>
      <c r="IWZ6" s="80"/>
      <c r="IXA6" s="80"/>
      <c r="IXB6" s="80"/>
      <c r="IXC6" s="80"/>
      <c r="IXD6" s="80"/>
      <c r="IXE6" s="80"/>
      <c r="IXF6" s="80"/>
      <c r="IXG6" s="80"/>
      <c r="IXH6" s="80"/>
      <c r="IXI6" s="80"/>
      <c r="IXJ6" s="80"/>
      <c r="IXK6" s="80"/>
      <c r="IXL6" s="80"/>
      <c r="IXM6" s="80"/>
      <c r="IXN6" s="80"/>
      <c r="IXO6" s="80"/>
      <c r="IXP6" s="80"/>
      <c r="IXQ6" s="80"/>
      <c r="IXR6" s="80"/>
      <c r="IXS6" s="80"/>
      <c r="IXT6" s="80"/>
      <c r="IXU6" s="80"/>
      <c r="IXV6" s="80"/>
      <c r="IXW6" s="80"/>
      <c r="IXX6" s="80"/>
      <c r="IXY6" s="80"/>
      <c r="IXZ6" s="80"/>
      <c r="IYA6" s="80"/>
      <c r="IYB6" s="80"/>
      <c r="IYC6" s="80"/>
      <c r="IYD6" s="80"/>
      <c r="IYE6" s="80"/>
      <c r="IYF6" s="80"/>
      <c r="IYG6" s="80"/>
      <c r="IYH6" s="80"/>
      <c r="IYI6" s="80"/>
      <c r="IYJ6" s="80"/>
      <c r="IYK6" s="80"/>
      <c r="IYL6" s="80"/>
      <c r="IYM6" s="80"/>
      <c r="IYN6" s="80"/>
      <c r="IYO6" s="80"/>
      <c r="IYP6" s="80"/>
      <c r="IYQ6" s="80"/>
      <c r="IYR6" s="80"/>
      <c r="IYS6" s="80"/>
      <c r="IYT6" s="80"/>
      <c r="IYU6" s="80"/>
      <c r="IYV6" s="80"/>
      <c r="IYW6" s="80"/>
      <c r="IYX6" s="80"/>
      <c r="IYY6" s="80"/>
      <c r="IYZ6" s="80"/>
      <c r="IZA6" s="80"/>
      <c r="IZB6" s="80"/>
      <c r="IZC6" s="80"/>
      <c r="IZD6" s="80"/>
      <c r="IZE6" s="80"/>
      <c r="IZF6" s="80"/>
      <c r="IZG6" s="80"/>
      <c r="IZH6" s="80"/>
      <c r="IZI6" s="80"/>
      <c r="IZJ6" s="80"/>
      <c r="IZK6" s="80"/>
      <c r="IZL6" s="80"/>
      <c r="IZM6" s="80"/>
      <c r="IZN6" s="80"/>
      <c r="IZO6" s="80"/>
      <c r="IZP6" s="80"/>
      <c r="IZQ6" s="80"/>
      <c r="IZR6" s="80"/>
      <c r="IZS6" s="80"/>
      <c r="IZT6" s="80"/>
      <c r="IZU6" s="80"/>
      <c r="IZV6" s="80"/>
      <c r="IZW6" s="80"/>
      <c r="IZX6" s="80"/>
      <c r="IZY6" s="80"/>
      <c r="IZZ6" s="80"/>
      <c r="JAA6" s="80"/>
      <c r="JAB6" s="80"/>
      <c r="JAC6" s="80"/>
      <c r="JAD6" s="80"/>
      <c r="JAE6" s="80"/>
      <c r="JAF6" s="80"/>
      <c r="JAG6" s="80"/>
      <c r="JAH6" s="80"/>
      <c r="JAI6" s="80"/>
      <c r="JAJ6" s="80"/>
      <c r="JAK6" s="80"/>
      <c r="JAL6" s="80"/>
      <c r="JAM6" s="80"/>
      <c r="JAN6" s="80"/>
      <c r="JAO6" s="80"/>
      <c r="JAP6" s="80"/>
      <c r="JAQ6" s="80"/>
      <c r="JAR6" s="80"/>
      <c r="JAS6" s="80"/>
      <c r="JAT6" s="80"/>
      <c r="JAU6" s="80"/>
      <c r="JAV6" s="80"/>
      <c r="JAW6" s="80"/>
      <c r="JAX6" s="80"/>
      <c r="JAY6" s="80"/>
      <c r="JAZ6" s="80"/>
      <c r="JBA6" s="80"/>
      <c r="JBB6" s="80"/>
      <c r="JBC6" s="80"/>
      <c r="JBD6" s="80"/>
      <c r="JBE6" s="80"/>
      <c r="JBF6" s="80"/>
      <c r="JBG6" s="80"/>
      <c r="JBH6" s="80"/>
      <c r="JBI6" s="80"/>
      <c r="JBJ6" s="80"/>
      <c r="JBK6" s="80"/>
      <c r="JBL6" s="80"/>
      <c r="JBM6" s="80"/>
      <c r="JBN6" s="80"/>
      <c r="JBO6" s="80"/>
      <c r="JBP6" s="80"/>
      <c r="JBQ6" s="80"/>
      <c r="JBR6" s="80"/>
      <c r="JBS6" s="80"/>
      <c r="JBT6" s="80"/>
      <c r="JBU6" s="80"/>
      <c r="JBV6" s="80"/>
      <c r="JBW6" s="80"/>
      <c r="JBX6" s="80"/>
      <c r="JBY6" s="80"/>
      <c r="JBZ6" s="80"/>
      <c r="JCA6" s="80"/>
      <c r="JCB6" s="80"/>
      <c r="JCC6" s="80"/>
      <c r="JCD6" s="80"/>
      <c r="JCE6" s="80"/>
      <c r="JCF6" s="80"/>
      <c r="JCG6" s="80"/>
      <c r="JCH6" s="80"/>
      <c r="JCI6" s="80"/>
      <c r="JCJ6" s="80"/>
      <c r="JCK6" s="80"/>
      <c r="JCL6" s="80"/>
      <c r="JCM6" s="80"/>
      <c r="JCN6" s="80"/>
      <c r="JCO6" s="80"/>
      <c r="JCP6" s="80"/>
      <c r="JCQ6" s="80"/>
      <c r="JCR6" s="80"/>
      <c r="JCS6" s="80"/>
      <c r="JCT6" s="80"/>
      <c r="JCU6" s="80"/>
      <c r="JCV6" s="80"/>
      <c r="JCW6" s="80"/>
      <c r="JCX6" s="80"/>
      <c r="JCY6" s="80"/>
      <c r="JCZ6" s="80"/>
      <c r="JDA6" s="80"/>
      <c r="JDB6" s="80"/>
      <c r="JDC6" s="80"/>
      <c r="JDD6" s="80"/>
      <c r="JDE6" s="80"/>
      <c r="JDF6" s="80"/>
      <c r="JDG6" s="80"/>
      <c r="JDH6" s="80"/>
      <c r="JDI6" s="80"/>
      <c r="JDJ6" s="80"/>
      <c r="JDK6" s="80"/>
      <c r="JDL6" s="80"/>
      <c r="JDM6" s="80"/>
      <c r="JDN6" s="80"/>
      <c r="JDO6" s="80"/>
      <c r="JDP6" s="80"/>
      <c r="JDQ6" s="80"/>
      <c r="JDR6" s="80"/>
      <c r="JDS6" s="80"/>
      <c r="JDT6" s="80"/>
      <c r="JDU6" s="80"/>
      <c r="JDV6" s="80"/>
      <c r="JDW6" s="80"/>
      <c r="JDX6" s="80"/>
      <c r="JDY6" s="80"/>
      <c r="JDZ6" s="80"/>
      <c r="JEA6" s="80"/>
      <c r="JEB6" s="80"/>
      <c r="JEC6" s="80"/>
      <c r="JED6" s="80"/>
      <c r="JEE6" s="80"/>
      <c r="JEF6" s="80"/>
      <c r="JEG6" s="80"/>
      <c r="JEH6" s="80"/>
      <c r="JEI6" s="80"/>
      <c r="JEJ6" s="80"/>
      <c r="JEK6" s="80"/>
      <c r="JEL6" s="80"/>
      <c r="JEM6" s="80"/>
      <c r="JEN6" s="80"/>
      <c r="JEO6" s="80"/>
      <c r="JEP6" s="80"/>
      <c r="JEQ6" s="80"/>
      <c r="JER6" s="80"/>
      <c r="JES6" s="80"/>
      <c r="JET6" s="80"/>
      <c r="JEU6" s="80"/>
      <c r="JEV6" s="80"/>
      <c r="JEW6" s="80"/>
      <c r="JEX6" s="80"/>
      <c r="JEY6" s="80"/>
      <c r="JEZ6" s="80"/>
      <c r="JFA6" s="80"/>
      <c r="JFB6" s="80"/>
      <c r="JFC6" s="80"/>
      <c r="JFD6" s="80"/>
      <c r="JFE6" s="80"/>
      <c r="JFF6" s="80"/>
      <c r="JFG6" s="80"/>
      <c r="JFH6" s="80"/>
      <c r="JFI6" s="80"/>
      <c r="JFJ6" s="80"/>
      <c r="JFK6" s="80"/>
      <c r="JFL6" s="80"/>
      <c r="JFM6" s="80"/>
      <c r="JFN6" s="80"/>
      <c r="JFO6" s="80"/>
      <c r="JFP6" s="80"/>
      <c r="JFQ6" s="80"/>
      <c r="JFR6" s="80"/>
      <c r="JFS6" s="80"/>
      <c r="JFT6" s="80"/>
      <c r="JFU6" s="80"/>
      <c r="JFV6" s="80"/>
      <c r="JFW6" s="80"/>
      <c r="JFX6" s="80"/>
      <c r="JFY6" s="80"/>
      <c r="JFZ6" s="80"/>
      <c r="JGA6" s="80"/>
      <c r="JGB6" s="80"/>
      <c r="JGC6" s="80"/>
      <c r="JGD6" s="80"/>
      <c r="JGE6" s="80"/>
      <c r="JGF6" s="80"/>
      <c r="JGG6" s="80"/>
      <c r="JGH6" s="80"/>
      <c r="JGI6" s="80"/>
      <c r="JGJ6" s="80"/>
      <c r="JGK6" s="80"/>
      <c r="JGL6" s="80"/>
      <c r="JGM6" s="80"/>
      <c r="JGN6" s="80"/>
      <c r="JGO6" s="80"/>
      <c r="JGP6" s="80"/>
      <c r="JGQ6" s="80"/>
      <c r="JGR6" s="80"/>
      <c r="JGS6" s="80"/>
      <c r="JGT6" s="80"/>
      <c r="JGU6" s="80"/>
      <c r="JGV6" s="80"/>
      <c r="JGW6" s="80"/>
      <c r="JGX6" s="80"/>
      <c r="JGY6" s="80"/>
      <c r="JGZ6" s="80"/>
      <c r="JHA6" s="80"/>
      <c r="JHB6" s="80"/>
      <c r="JHC6" s="80"/>
      <c r="JHD6" s="80"/>
      <c r="JHE6" s="80"/>
      <c r="JHF6" s="80"/>
      <c r="JHG6" s="80"/>
      <c r="JHH6" s="80"/>
      <c r="JHI6" s="80"/>
      <c r="JHJ6" s="80"/>
      <c r="JHK6" s="80"/>
      <c r="JHL6" s="80"/>
      <c r="JHM6" s="80"/>
      <c r="JHN6" s="80"/>
      <c r="JHO6" s="80"/>
      <c r="JHP6" s="80"/>
      <c r="JHQ6" s="80"/>
      <c r="JHR6" s="80"/>
      <c r="JHS6" s="80"/>
      <c r="JHT6" s="80"/>
      <c r="JHU6" s="80"/>
      <c r="JHV6" s="80"/>
      <c r="JHW6" s="80"/>
      <c r="JHX6" s="80"/>
      <c r="JHY6" s="80"/>
      <c r="JHZ6" s="80"/>
      <c r="JIA6" s="80"/>
      <c r="JIB6" s="80"/>
      <c r="JIC6" s="80"/>
      <c r="JID6" s="80"/>
      <c r="JIE6" s="80"/>
      <c r="JIF6" s="80"/>
      <c r="JIG6" s="80"/>
      <c r="JIH6" s="80"/>
      <c r="JII6" s="80"/>
      <c r="JIJ6" s="80"/>
      <c r="JIK6" s="80"/>
      <c r="JIL6" s="80"/>
      <c r="JIM6" s="80"/>
      <c r="JIN6" s="80"/>
      <c r="JIO6" s="80"/>
      <c r="JIP6" s="80"/>
      <c r="JIQ6" s="80"/>
      <c r="JIR6" s="80"/>
      <c r="JIS6" s="80"/>
      <c r="JIT6" s="80"/>
      <c r="JIU6" s="80"/>
      <c r="JIV6" s="80"/>
      <c r="JIW6" s="80"/>
      <c r="JIX6" s="80"/>
      <c r="JIY6" s="80"/>
      <c r="JIZ6" s="80"/>
      <c r="JJA6" s="80"/>
      <c r="JJB6" s="80"/>
      <c r="JJC6" s="80"/>
      <c r="JJD6" s="80"/>
      <c r="JJE6" s="80"/>
      <c r="JJF6" s="80"/>
      <c r="JJG6" s="80"/>
      <c r="JJH6" s="80"/>
      <c r="JJI6" s="80"/>
      <c r="JJJ6" s="80"/>
      <c r="JJK6" s="80"/>
      <c r="JJL6" s="80"/>
      <c r="JJM6" s="80"/>
      <c r="JJN6" s="80"/>
      <c r="JJO6" s="80"/>
      <c r="JJP6" s="80"/>
      <c r="JJQ6" s="80"/>
      <c r="JJR6" s="80"/>
      <c r="JJS6" s="80"/>
      <c r="JJT6" s="80"/>
      <c r="JJU6" s="80"/>
      <c r="JJV6" s="80"/>
      <c r="JJW6" s="80"/>
      <c r="JJX6" s="80"/>
      <c r="JJY6" s="80"/>
      <c r="JJZ6" s="80"/>
      <c r="JKA6" s="80"/>
      <c r="JKB6" s="80"/>
      <c r="JKC6" s="80"/>
      <c r="JKD6" s="80"/>
      <c r="JKE6" s="80"/>
      <c r="JKF6" s="80"/>
      <c r="JKG6" s="80"/>
      <c r="JKH6" s="80"/>
      <c r="JKI6" s="80"/>
      <c r="JKJ6" s="80"/>
      <c r="JKK6" s="80"/>
      <c r="JKL6" s="80"/>
      <c r="JKM6" s="80"/>
      <c r="JKN6" s="80"/>
      <c r="JKO6" s="80"/>
      <c r="JKP6" s="80"/>
      <c r="JKQ6" s="80"/>
      <c r="JKR6" s="80"/>
      <c r="JKS6" s="80"/>
      <c r="JKT6" s="80"/>
      <c r="JKU6" s="80"/>
      <c r="JKV6" s="80"/>
      <c r="JKW6" s="80"/>
      <c r="JKX6" s="80"/>
      <c r="JKY6" s="80"/>
      <c r="JKZ6" s="80"/>
      <c r="JLA6" s="80"/>
      <c r="JLB6" s="80"/>
      <c r="JLC6" s="80"/>
      <c r="JLD6" s="80"/>
      <c r="JLE6" s="80"/>
      <c r="JLF6" s="80"/>
      <c r="JLG6" s="80"/>
      <c r="JLH6" s="80"/>
      <c r="JLI6" s="80"/>
      <c r="JLJ6" s="80"/>
      <c r="JLK6" s="80"/>
      <c r="JLL6" s="80"/>
      <c r="JLM6" s="80"/>
      <c r="JLN6" s="80"/>
      <c r="JLO6" s="80"/>
      <c r="JLP6" s="80"/>
      <c r="JLQ6" s="80"/>
      <c r="JLR6" s="80"/>
      <c r="JLS6" s="80"/>
      <c r="JLT6" s="80"/>
      <c r="JLU6" s="80"/>
      <c r="JLV6" s="80"/>
      <c r="JLW6" s="80"/>
      <c r="JLX6" s="80"/>
      <c r="JLY6" s="80"/>
      <c r="JLZ6" s="80"/>
      <c r="JMA6" s="80"/>
      <c r="JMB6" s="80"/>
      <c r="JMC6" s="80"/>
      <c r="JMD6" s="80"/>
      <c r="JME6" s="80"/>
      <c r="JMF6" s="80"/>
      <c r="JMG6" s="80"/>
      <c r="JMH6" s="80"/>
      <c r="JMI6" s="80"/>
      <c r="JMJ6" s="80"/>
      <c r="JMK6" s="80"/>
      <c r="JML6" s="80"/>
      <c r="JMM6" s="80"/>
      <c r="JMN6" s="80"/>
      <c r="JMO6" s="80"/>
      <c r="JMP6" s="80"/>
      <c r="JMQ6" s="80"/>
      <c r="JMR6" s="80"/>
      <c r="JMS6" s="80"/>
      <c r="JMT6" s="80"/>
      <c r="JMU6" s="80"/>
      <c r="JMV6" s="80"/>
      <c r="JMW6" s="80"/>
      <c r="JMX6" s="80"/>
      <c r="JMY6" s="80"/>
      <c r="JMZ6" s="80"/>
      <c r="JNA6" s="80"/>
      <c r="JNB6" s="80"/>
      <c r="JNC6" s="80"/>
      <c r="JND6" s="80"/>
      <c r="JNE6" s="80"/>
      <c r="JNF6" s="80"/>
      <c r="JNG6" s="80"/>
      <c r="JNH6" s="80"/>
      <c r="JNI6" s="80"/>
      <c r="JNJ6" s="80"/>
      <c r="JNK6" s="80"/>
      <c r="JNL6" s="80"/>
      <c r="JNM6" s="80"/>
      <c r="JNN6" s="80"/>
      <c r="JNO6" s="80"/>
      <c r="JNP6" s="80"/>
      <c r="JNQ6" s="80"/>
      <c r="JNR6" s="80"/>
      <c r="JNS6" s="80"/>
      <c r="JNT6" s="80"/>
      <c r="JNU6" s="80"/>
      <c r="JNV6" s="80"/>
      <c r="JNW6" s="80"/>
      <c r="JNX6" s="80"/>
      <c r="JNY6" s="80"/>
      <c r="JNZ6" s="80"/>
      <c r="JOA6" s="80"/>
      <c r="JOB6" s="80"/>
      <c r="JOC6" s="80"/>
      <c r="JOD6" s="80"/>
      <c r="JOE6" s="80"/>
      <c r="JOF6" s="80"/>
      <c r="JOG6" s="80"/>
      <c r="JOH6" s="80"/>
      <c r="JOI6" s="80"/>
      <c r="JOJ6" s="80"/>
      <c r="JOK6" s="80"/>
      <c r="JOL6" s="80"/>
      <c r="JOM6" s="80"/>
      <c r="JON6" s="80"/>
      <c r="JOO6" s="80"/>
      <c r="JOP6" s="80"/>
      <c r="JOQ6" s="80"/>
      <c r="JOR6" s="80"/>
      <c r="JOS6" s="80"/>
      <c r="JOT6" s="80"/>
      <c r="JOU6" s="80"/>
      <c r="JOV6" s="80"/>
      <c r="JOW6" s="80"/>
      <c r="JOX6" s="80"/>
      <c r="JOY6" s="80"/>
      <c r="JOZ6" s="80"/>
      <c r="JPA6" s="80"/>
      <c r="JPB6" s="80"/>
      <c r="JPC6" s="80"/>
      <c r="JPD6" s="80"/>
      <c r="JPE6" s="80"/>
      <c r="JPF6" s="80"/>
      <c r="JPG6" s="80"/>
      <c r="JPH6" s="80"/>
      <c r="JPI6" s="80"/>
      <c r="JPJ6" s="80"/>
      <c r="JPK6" s="80"/>
      <c r="JPL6" s="80"/>
      <c r="JPM6" s="80"/>
      <c r="JPN6" s="80"/>
      <c r="JPO6" s="80"/>
      <c r="JPP6" s="80"/>
      <c r="JPQ6" s="80"/>
      <c r="JPR6" s="80"/>
      <c r="JPS6" s="80"/>
      <c r="JPT6" s="80"/>
      <c r="JPU6" s="80"/>
      <c r="JPV6" s="80"/>
      <c r="JPW6" s="80"/>
      <c r="JPX6" s="80"/>
      <c r="JPY6" s="80"/>
      <c r="JPZ6" s="80"/>
      <c r="JQA6" s="80"/>
      <c r="JQB6" s="80"/>
      <c r="JQC6" s="80"/>
      <c r="JQD6" s="80"/>
      <c r="JQE6" s="80"/>
      <c r="JQF6" s="80"/>
      <c r="JQG6" s="80"/>
      <c r="JQH6" s="80"/>
      <c r="JQI6" s="80"/>
      <c r="JQJ6" s="80"/>
      <c r="JQK6" s="80"/>
      <c r="JQL6" s="80"/>
      <c r="JQM6" s="80"/>
      <c r="JQN6" s="80"/>
      <c r="JQO6" s="80"/>
      <c r="JQP6" s="80"/>
      <c r="JQQ6" s="80"/>
      <c r="JQR6" s="80"/>
      <c r="JQS6" s="80"/>
      <c r="JQT6" s="80"/>
      <c r="JQU6" s="80"/>
      <c r="JQV6" s="80"/>
      <c r="JQW6" s="80"/>
      <c r="JQX6" s="80"/>
      <c r="JQY6" s="80"/>
      <c r="JQZ6" s="80"/>
      <c r="JRA6" s="80"/>
      <c r="JRB6" s="80"/>
      <c r="JRC6" s="80"/>
      <c r="JRD6" s="80"/>
      <c r="JRE6" s="80"/>
      <c r="JRF6" s="80"/>
      <c r="JRG6" s="80"/>
      <c r="JRH6" s="80"/>
      <c r="JRI6" s="80"/>
      <c r="JRJ6" s="80"/>
      <c r="JRK6" s="80"/>
      <c r="JRL6" s="80"/>
      <c r="JRM6" s="80"/>
      <c r="JRN6" s="80"/>
      <c r="JRO6" s="80"/>
      <c r="JRP6" s="80"/>
      <c r="JRQ6" s="80"/>
      <c r="JRR6" s="80"/>
      <c r="JRS6" s="80"/>
      <c r="JRT6" s="80"/>
      <c r="JRU6" s="80"/>
      <c r="JRV6" s="80"/>
      <c r="JRW6" s="80"/>
      <c r="JRX6" s="80"/>
      <c r="JRY6" s="80"/>
      <c r="JRZ6" s="80"/>
      <c r="JSA6" s="80"/>
      <c r="JSB6" s="80"/>
      <c r="JSC6" s="80"/>
      <c r="JSD6" s="80"/>
      <c r="JSE6" s="80"/>
      <c r="JSF6" s="80"/>
      <c r="JSG6" s="80"/>
      <c r="JSH6" s="80"/>
      <c r="JSI6" s="80"/>
      <c r="JSJ6" s="80"/>
      <c r="JSK6" s="80"/>
      <c r="JSL6" s="80"/>
      <c r="JSM6" s="80"/>
      <c r="JSN6" s="80"/>
      <c r="JSO6" s="80"/>
      <c r="JSP6" s="80"/>
      <c r="JSQ6" s="80"/>
      <c r="JSR6" s="80"/>
      <c r="JSS6" s="80"/>
      <c r="JST6" s="80"/>
      <c r="JSU6" s="80"/>
      <c r="JSV6" s="80"/>
      <c r="JSW6" s="80"/>
      <c r="JSX6" s="80"/>
      <c r="JSY6" s="80"/>
      <c r="JSZ6" s="80"/>
      <c r="JTA6" s="80"/>
      <c r="JTB6" s="80"/>
      <c r="JTC6" s="80"/>
      <c r="JTD6" s="80"/>
      <c r="JTE6" s="80"/>
      <c r="JTF6" s="80"/>
      <c r="JTG6" s="80"/>
      <c r="JTH6" s="80"/>
      <c r="JTI6" s="80"/>
      <c r="JTJ6" s="80"/>
      <c r="JTK6" s="80"/>
      <c r="JTL6" s="80"/>
      <c r="JTM6" s="80"/>
      <c r="JTN6" s="80"/>
      <c r="JTO6" s="80"/>
      <c r="JTP6" s="80"/>
      <c r="JTQ6" s="80"/>
      <c r="JTR6" s="80"/>
      <c r="JTS6" s="80"/>
      <c r="JTT6" s="80"/>
      <c r="JTU6" s="80"/>
      <c r="JTV6" s="80"/>
      <c r="JTW6" s="80"/>
      <c r="JTX6" s="80"/>
      <c r="JTY6" s="80"/>
      <c r="JTZ6" s="80"/>
      <c r="JUA6" s="80"/>
      <c r="JUB6" s="80"/>
      <c r="JUC6" s="80"/>
      <c r="JUD6" s="80"/>
      <c r="JUE6" s="80"/>
      <c r="JUF6" s="80"/>
      <c r="JUG6" s="80"/>
      <c r="JUH6" s="80"/>
      <c r="JUI6" s="80"/>
      <c r="JUJ6" s="80"/>
      <c r="JUK6" s="80"/>
      <c r="JUL6" s="80"/>
      <c r="JUM6" s="80"/>
      <c r="JUN6" s="80"/>
      <c r="JUO6" s="80"/>
      <c r="JUP6" s="80"/>
      <c r="JUQ6" s="80"/>
      <c r="JUR6" s="80"/>
      <c r="JUS6" s="80"/>
      <c r="JUT6" s="80"/>
      <c r="JUU6" s="80"/>
      <c r="JUV6" s="80"/>
      <c r="JUW6" s="80"/>
      <c r="JUX6" s="80"/>
      <c r="JUY6" s="80"/>
      <c r="JUZ6" s="80"/>
      <c r="JVA6" s="80"/>
      <c r="JVB6" s="80"/>
      <c r="JVC6" s="80"/>
      <c r="JVD6" s="80"/>
      <c r="JVE6" s="80"/>
      <c r="JVF6" s="80"/>
      <c r="JVG6" s="80"/>
      <c r="JVH6" s="80"/>
      <c r="JVI6" s="80"/>
      <c r="JVJ6" s="80"/>
      <c r="JVK6" s="80"/>
      <c r="JVL6" s="80"/>
      <c r="JVM6" s="80"/>
      <c r="JVN6" s="80"/>
      <c r="JVO6" s="80"/>
      <c r="JVP6" s="80"/>
      <c r="JVQ6" s="80"/>
      <c r="JVR6" s="80"/>
      <c r="JVS6" s="80"/>
      <c r="JVT6" s="80"/>
      <c r="JVU6" s="80"/>
      <c r="JVV6" s="80"/>
      <c r="JVW6" s="80"/>
      <c r="JVX6" s="80"/>
      <c r="JVY6" s="80"/>
      <c r="JVZ6" s="80"/>
      <c r="JWA6" s="80"/>
      <c r="JWB6" s="80"/>
      <c r="JWC6" s="80"/>
      <c r="JWD6" s="80"/>
      <c r="JWE6" s="80"/>
      <c r="JWF6" s="80"/>
      <c r="JWG6" s="80"/>
      <c r="JWH6" s="80"/>
      <c r="JWI6" s="80"/>
      <c r="JWJ6" s="80"/>
      <c r="JWK6" s="80"/>
      <c r="JWL6" s="80"/>
      <c r="JWM6" s="80"/>
      <c r="JWN6" s="80"/>
      <c r="JWO6" s="80"/>
      <c r="JWP6" s="80"/>
      <c r="JWQ6" s="80"/>
      <c r="JWR6" s="80"/>
      <c r="JWS6" s="80"/>
      <c r="JWT6" s="80"/>
      <c r="JWU6" s="80"/>
      <c r="JWV6" s="80"/>
      <c r="JWW6" s="80"/>
      <c r="JWX6" s="80"/>
      <c r="JWY6" s="80"/>
      <c r="JWZ6" s="80"/>
      <c r="JXA6" s="80"/>
      <c r="JXB6" s="80"/>
      <c r="JXC6" s="80"/>
      <c r="JXD6" s="80"/>
      <c r="JXE6" s="80"/>
      <c r="JXF6" s="80"/>
      <c r="JXG6" s="80"/>
      <c r="JXH6" s="80"/>
      <c r="JXI6" s="80"/>
      <c r="JXJ6" s="80"/>
      <c r="JXK6" s="80"/>
      <c r="JXL6" s="80"/>
      <c r="JXM6" s="80"/>
      <c r="JXN6" s="80"/>
      <c r="JXO6" s="80"/>
      <c r="JXP6" s="80"/>
      <c r="JXQ6" s="80"/>
      <c r="JXR6" s="80"/>
      <c r="JXS6" s="80"/>
      <c r="JXT6" s="80"/>
      <c r="JXU6" s="80"/>
      <c r="JXV6" s="80"/>
      <c r="JXW6" s="80"/>
      <c r="JXX6" s="80"/>
      <c r="JXY6" s="80"/>
      <c r="JXZ6" s="80"/>
      <c r="JYA6" s="80"/>
      <c r="JYB6" s="80"/>
      <c r="JYC6" s="80"/>
      <c r="JYD6" s="80"/>
      <c r="JYE6" s="80"/>
      <c r="JYF6" s="80"/>
      <c r="JYG6" s="80"/>
      <c r="JYH6" s="80"/>
      <c r="JYI6" s="80"/>
      <c r="JYJ6" s="80"/>
      <c r="JYK6" s="80"/>
      <c r="JYL6" s="80"/>
      <c r="JYM6" s="80"/>
      <c r="JYN6" s="80"/>
      <c r="JYO6" s="80"/>
      <c r="JYP6" s="80"/>
      <c r="JYQ6" s="80"/>
      <c r="JYR6" s="80"/>
      <c r="JYS6" s="80"/>
      <c r="JYT6" s="80"/>
      <c r="JYU6" s="80"/>
      <c r="JYV6" s="80"/>
      <c r="JYW6" s="80"/>
      <c r="JYX6" s="80"/>
      <c r="JYY6" s="80"/>
      <c r="JYZ6" s="80"/>
      <c r="JZA6" s="80"/>
      <c r="JZB6" s="80"/>
      <c r="JZC6" s="80"/>
      <c r="JZD6" s="80"/>
      <c r="JZE6" s="80"/>
      <c r="JZF6" s="80"/>
      <c r="JZG6" s="80"/>
      <c r="JZH6" s="80"/>
      <c r="JZI6" s="80"/>
      <c r="JZJ6" s="80"/>
      <c r="JZK6" s="80"/>
      <c r="JZL6" s="80"/>
      <c r="JZM6" s="80"/>
      <c r="JZN6" s="80"/>
      <c r="JZO6" s="80"/>
      <c r="JZP6" s="80"/>
      <c r="JZQ6" s="80"/>
      <c r="JZR6" s="80"/>
      <c r="JZS6" s="80"/>
      <c r="JZT6" s="80"/>
      <c r="JZU6" s="80"/>
      <c r="JZV6" s="80"/>
      <c r="JZW6" s="80"/>
      <c r="JZX6" s="80"/>
      <c r="JZY6" s="80"/>
      <c r="JZZ6" s="80"/>
      <c r="KAA6" s="80"/>
      <c r="KAB6" s="80"/>
      <c r="KAC6" s="80"/>
      <c r="KAD6" s="80"/>
      <c r="KAE6" s="80"/>
      <c r="KAF6" s="80"/>
      <c r="KAG6" s="80"/>
      <c r="KAH6" s="80"/>
      <c r="KAI6" s="80"/>
      <c r="KAJ6" s="80"/>
      <c r="KAK6" s="80"/>
      <c r="KAL6" s="80"/>
      <c r="KAM6" s="80"/>
      <c r="KAN6" s="80"/>
      <c r="KAO6" s="80"/>
      <c r="KAP6" s="80"/>
      <c r="KAQ6" s="80"/>
      <c r="KAR6" s="80"/>
      <c r="KAS6" s="80"/>
      <c r="KAT6" s="80"/>
      <c r="KAU6" s="80"/>
      <c r="KAV6" s="80"/>
      <c r="KAW6" s="80"/>
      <c r="KAX6" s="80"/>
      <c r="KAY6" s="80"/>
      <c r="KAZ6" s="80"/>
      <c r="KBA6" s="80"/>
      <c r="KBB6" s="80"/>
      <c r="KBC6" s="80"/>
      <c r="KBD6" s="80"/>
      <c r="KBE6" s="80"/>
      <c r="KBF6" s="80"/>
      <c r="KBG6" s="80"/>
      <c r="KBH6" s="80"/>
      <c r="KBI6" s="80"/>
      <c r="KBJ6" s="80"/>
      <c r="KBK6" s="80"/>
      <c r="KBL6" s="80"/>
      <c r="KBM6" s="80"/>
      <c r="KBN6" s="80"/>
      <c r="KBO6" s="80"/>
      <c r="KBP6" s="80"/>
      <c r="KBQ6" s="80"/>
      <c r="KBR6" s="80"/>
      <c r="KBS6" s="80"/>
      <c r="KBT6" s="80"/>
      <c r="KBU6" s="80"/>
      <c r="KBV6" s="80"/>
      <c r="KBW6" s="80"/>
      <c r="KBX6" s="80"/>
      <c r="KBY6" s="80"/>
      <c r="KBZ6" s="80"/>
      <c r="KCA6" s="80"/>
      <c r="KCB6" s="80"/>
      <c r="KCC6" s="80"/>
      <c r="KCD6" s="80"/>
      <c r="KCE6" s="80"/>
      <c r="KCF6" s="80"/>
      <c r="KCG6" s="80"/>
      <c r="KCH6" s="80"/>
      <c r="KCI6" s="80"/>
      <c r="KCJ6" s="80"/>
      <c r="KCK6" s="80"/>
      <c r="KCL6" s="80"/>
      <c r="KCM6" s="80"/>
      <c r="KCN6" s="80"/>
      <c r="KCO6" s="80"/>
      <c r="KCP6" s="80"/>
      <c r="KCQ6" s="80"/>
      <c r="KCR6" s="80"/>
      <c r="KCS6" s="80"/>
      <c r="KCT6" s="80"/>
      <c r="KCU6" s="80"/>
      <c r="KCV6" s="80"/>
      <c r="KCW6" s="80"/>
      <c r="KCX6" s="80"/>
      <c r="KCY6" s="80"/>
      <c r="KCZ6" s="80"/>
      <c r="KDA6" s="80"/>
      <c r="KDB6" s="80"/>
      <c r="KDC6" s="80"/>
      <c r="KDD6" s="80"/>
      <c r="KDE6" s="80"/>
      <c r="KDF6" s="80"/>
      <c r="KDG6" s="80"/>
      <c r="KDH6" s="80"/>
      <c r="KDI6" s="80"/>
      <c r="KDJ6" s="80"/>
      <c r="KDK6" s="80"/>
      <c r="KDL6" s="80"/>
      <c r="KDM6" s="80"/>
      <c r="KDN6" s="80"/>
      <c r="KDO6" s="80"/>
      <c r="KDP6" s="80"/>
      <c r="KDQ6" s="80"/>
      <c r="KDR6" s="80"/>
      <c r="KDS6" s="80"/>
      <c r="KDT6" s="80"/>
      <c r="KDU6" s="80"/>
      <c r="KDV6" s="80"/>
      <c r="KDW6" s="80"/>
      <c r="KDX6" s="80"/>
      <c r="KDY6" s="80"/>
      <c r="KDZ6" s="80"/>
      <c r="KEA6" s="80"/>
      <c r="KEB6" s="80"/>
      <c r="KEC6" s="80"/>
      <c r="KED6" s="80"/>
      <c r="KEE6" s="80"/>
      <c r="KEF6" s="80"/>
      <c r="KEG6" s="80"/>
      <c r="KEH6" s="80"/>
      <c r="KEI6" s="80"/>
      <c r="KEJ6" s="80"/>
      <c r="KEK6" s="80"/>
      <c r="KEL6" s="80"/>
      <c r="KEM6" s="80"/>
      <c r="KEN6" s="80"/>
      <c r="KEO6" s="80"/>
      <c r="KEP6" s="80"/>
      <c r="KEQ6" s="80"/>
      <c r="KER6" s="80"/>
      <c r="KES6" s="80"/>
      <c r="KET6" s="80"/>
      <c r="KEU6" s="80"/>
      <c r="KEV6" s="80"/>
      <c r="KEW6" s="80"/>
      <c r="KEX6" s="80"/>
      <c r="KEY6" s="80"/>
      <c r="KEZ6" s="80"/>
      <c r="KFA6" s="80"/>
      <c r="KFB6" s="80"/>
      <c r="KFC6" s="80"/>
      <c r="KFD6" s="80"/>
      <c r="KFE6" s="80"/>
      <c r="KFF6" s="80"/>
      <c r="KFG6" s="80"/>
      <c r="KFH6" s="80"/>
      <c r="KFI6" s="80"/>
      <c r="KFJ6" s="80"/>
      <c r="KFK6" s="80"/>
      <c r="KFL6" s="80"/>
      <c r="KFM6" s="80"/>
      <c r="KFN6" s="80"/>
      <c r="KFO6" s="80"/>
      <c r="KFP6" s="80"/>
      <c r="KFQ6" s="80"/>
      <c r="KFR6" s="80"/>
      <c r="KFS6" s="80"/>
      <c r="KFT6" s="80"/>
      <c r="KFU6" s="80"/>
      <c r="KFV6" s="80"/>
      <c r="KFW6" s="80"/>
      <c r="KFX6" s="80"/>
      <c r="KFY6" s="80"/>
      <c r="KFZ6" s="80"/>
      <c r="KGA6" s="80"/>
      <c r="KGB6" s="80"/>
      <c r="KGC6" s="80"/>
      <c r="KGD6" s="80"/>
      <c r="KGE6" s="80"/>
      <c r="KGF6" s="80"/>
      <c r="KGG6" s="80"/>
      <c r="KGH6" s="80"/>
      <c r="KGI6" s="80"/>
      <c r="KGJ6" s="80"/>
      <c r="KGK6" s="80"/>
      <c r="KGL6" s="80"/>
      <c r="KGM6" s="80"/>
      <c r="KGN6" s="80"/>
      <c r="KGO6" s="80"/>
      <c r="KGP6" s="80"/>
      <c r="KGQ6" s="80"/>
      <c r="KGR6" s="80"/>
      <c r="KGS6" s="80"/>
      <c r="KGT6" s="80"/>
      <c r="KGU6" s="80"/>
      <c r="KGV6" s="80"/>
      <c r="KGW6" s="80"/>
      <c r="KGX6" s="80"/>
      <c r="KGY6" s="80"/>
      <c r="KGZ6" s="80"/>
      <c r="KHA6" s="80"/>
      <c r="KHB6" s="80"/>
      <c r="KHC6" s="80"/>
      <c r="KHD6" s="80"/>
      <c r="KHE6" s="80"/>
      <c r="KHF6" s="80"/>
      <c r="KHG6" s="80"/>
      <c r="KHH6" s="80"/>
      <c r="KHI6" s="80"/>
      <c r="KHJ6" s="80"/>
      <c r="KHK6" s="80"/>
      <c r="KHL6" s="80"/>
      <c r="KHM6" s="80"/>
      <c r="KHN6" s="80"/>
      <c r="KHO6" s="80"/>
      <c r="KHP6" s="80"/>
      <c r="KHQ6" s="80"/>
      <c r="KHR6" s="80"/>
      <c r="KHS6" s="80"/>
      <c r="KHT6" s="80"/>
      <c r="KHU6" s="80"/>
      <c r="KHV6" s="80"/>
      <c r="KHW6" s="80"/>
      <c r="KHX6" s="80"/>
      <c r="KHY6" s="80"/>
      <c r="KHZ6" s="80"/>
      <c r="KIA6" s="80"/>
      <c r="KIB6" s="80"/>
      <c r="KIC6" s="80"/>
      <c r="KID6" s="80"/>
      <c r="KIE6" s="80"/>
      <c r="KIF6" s="80"/>
      <c r="KIG6" s="80"/>
      <c r="KIH6" s="80"/>
      <c r="KII6" s="80"/>
      <c r="KIJ6" s="80"/>
      <c r="KIK6" s="80"/>
      <c r="KIL6" s="80"/>
      <c r="KIM6" s="80"/>
      <c r="KIN6" s="80"/>
      <c r="KIO6" s="80"/>
      <c r="KIP6" s="80"/>
      <c r="KIQ6" s="80"/>
      <c r="KIR6" s="80"/>
      <c r="KIS6" s="80"/>
      <c r="KIT6" s="80"/>
      <c r="KIU6" s="80"/>
      <c r="KIV6" s="80"/>
      <c r="KIW6" s="80"/>
      <c r="KIX6" s="80"/>
      <c r="KIY6" s="80"/>
      <c r="KIZ6" s="80"/>
      <c r="KJA6" s="80"/>
      <c r="KJB6" s="80"/>
      <c r="KJC6" s="80"/>
      <c r="KJD6" s="80"/>
      <c r="KJE6" s="80"/>
      <c r="KJF6" s="80"/>
      <c r="KJG6" s="80"/>
      <c r="KJH6" s="80"/>
      <c r="KJI6" s="80"/>
      <c r="KJJ6" s="80"/>
      <c r="KJK6" s="80"/>
      <c r="KJL6" s="80"/>
      <c r="KJM6" s="80"/>
      <c r="KJN6" s="80"/>
      <c r="KJO6" s="80"/>
      <c r="KJP6" s="80"/>
      <c r="KJQ6" s="80"/>
      <c r="KJR6" s="80"/>
      <c r="KJS6" s="80"/>
      <c r="KJT6" s="80"/>
      <c r="KJU6" s="80"/>
      <c r="KJV6" s="80"/>
      <c r="KJW6" s="80"/>
      <c r="KJX6" s="80"/>
      <c r="KJY6" s="80"/>
      <c r="KJZ6" s="80"/>
      <c r="KKA6" s="80"/>
      <c r="KKB6" s="80"/>
      <c r="KKC6" s="80"/>
      <c r="KKD6" s="80"/>
      <c r="KKE6" s="80"/>
      <c r="KKF6" s="80"/>
      <c r="KKG6" s="80"/>
      <c r="KKH6" s="80"/>
      <c r="KKI6" s="80"/>
      <c r="KKJ6" s="80"/>
      <c r="KKK6" s="80"/>
      <c r="KKL6" s="80"/>
      <c r="KKM6" s="80"/>
      <c r="KKN6" s="80"/>
      <c r="KKO6" s="80"/>
      <c r="KKP6" s="80"/>
      <c r="KKQ6" s="80"/>
      <c r="KKR6" s="80"/>
      <c r="KKS6" s="80"/>
      <c r="KKT6" s="80"/>
      <c r="KKU6" s="80"/>
      <c r="KKV6" s="80"/>
      <c r="KKW6" s="80"/>
      <c r="KKX6" s="80"/>
      <c r="KKY6" s="80"/>
      <c r="KKZ6" s="80"/>
      <c r="KLA6" s="80"/>
      <c r="KLB6" s="80"/>
      <c r="KLC6" s="80"/>
      <c r="KLD6" s="80"/>
      <c r="KLE6" s="80"/>
      <c r="KLF6" s="80"/>
      <c r="KLG6" s="80"/>
      <c r="KLH6" s="80"/>
      <c r="KLI6" s="80"/>
      <c r="KLJ6" s="80"/>
      <c r="KLK6" s="80"/>
      <c r="KLL6" s="80"/>
      <c r="KLM6" s="80"/>
      <c r="KLN6" s="80"/>
      <c r="KLO6" s="80"/>
      <c r="KLP6" s="80"/>
      <c r="KLQ6" s="80"/>
      <c r="KLR6" s="80"/>
      <c r="KLS6" s="80"/>
      <c r="KLT6" s="80"/>
      <c r="KLU6" s="80"/>
      <c r="KLV6" s="80"/>
      <c r="KLW6" s="80"/>
      <c r="KLX6" s="80"/>
      <c r="KLY6" s="80"/>
      <c r="KLZ6" s="80"/>
      <c r="KMA6" s="80"/>
      <c r="KMB6" s="80"/>
      <c r="KMC6" s="80"/>
      <c r="KMD6" s="80"/>
      <c r="KME6" s="80"/>
      <c r="KMF6" s="80"/>
      <c r="KMG6" s="80"/>
      <c r="KMH6" s="80"/>
      <c r="KMI6" s="80"/>
      <c r="KMJ6" s="80"/>
      <c r="KMK6" s="80"/>
      <c r="KML6" s="80"/>
      <c r="KMM6" s="80"/>
      <c r="KMN6" s="80"/>
      <c r="KMO6" s="80"/>
      <c r="KMP6" s="80"/>
      <c r="KMQ6" s="80"/>
      <c r="KMR6" s="80"/>
      <c r="KMS6" s="80"/>
      <c r="KMT6" s="80"/>
      <c r="KMU6" s="80"/>
      <c r="KMV6" s="80"/>
      <c r="KMW6" s="80"/>
      <c r="KMX6" s="80"/>
      <c r="KMY6" s="80"/>
      <c r="KMZ6" s="80"/>
      <c r="KNA6" s="80"/>
      <c r="KNB6" s="80"/>
      <c r="KNC6" s="80"/>
      <c r="KND6" s="80"/>
      <c r="KNE6" s="80"/>
      <c r="KNF6" s="80"/>
      <c r="KNG6" s="80"/>
      <c r="KNH6" s="80"/>
      <c r="KNI6" s="80"/>
      <c r="KNJ6" s="80"/>
      <c r="KNK6" s="80"/>
      <c r="KNL6" s="80"/>
      <c r="KNM6" s="80"/>
      <c r="KNN6" s="80"/>
      <c r="KNO6" s="80"/>
      <c r="KNP6" s="80"/>
      <c r="KNQ6" s="80"/>
      <c r="KNR6" s="80"/>
      <c r="KNS6" s="80"/>
      <c r="KNT6" s="80"/>
      <c r="KNU6" s="80"/>
      <c r="KNV6" s="80"/>
      <c r="KNW6" s="80"/>
      <c r="KNX6" s="80"/>
      <c r="KNY6" s="80"/>
      <c r="KNZ6" s="80"/>
      <c r="KOA6" s="80"/>
      <c r="KOB6" s="80"/>
      <c r="KOC6" s="80"/>
      <c r="KOD6" s="80"/>
      <c r="KOE6" s="80"/>
      <c r="KOF6" s="80"/>
      <c r="KOG6" s="80"/>
      <c r="KOH6" s="80"/>
      <c r="KOI6" s="80"/>
      <c r="KOJ6" s="80"/>
      <c r="KOK6" s="80"/>
      <c r="KOL6" s="80"/>
      <c r="KOM6" s="80"/>
      <c r="KON6" s="80"/>
      <c r="KOO6" s="80"/>
      <c r="KOP6" s="80"/>
      <c r="KOQ6" s="80"/>
      <c r="KOR6" s="80"/>
      <c r="KOS6" s="80"/>
      <c r="KOT6" s="80"/>
      <c r="KOU6" s="80"/>
      <c r="KOV6" s="80"/>
      <c r="KOW6" s="80"/>
      <c r="KOX6" s="80"/>
      <c r="KOY6" s="80"/>
      <c r="KOZ6" s="80"/>
      <c r="KPA6" s="80"/>
      <c r="KPB6" s="80"/>
      <c r="KPC6" s="80"/>
      <c r="KPD6" s="80"/>
      <c r="KPE6" s="80"/>
      <c r="KPF6" s="80"/>
      <c r="KPG6" s="80"/>
      <c r="KPH6" s="80"/>
      <c r="KPI6" s="80"/>
      <c r="KPJ6" s="80"/>
      <c r="KPK6" s="80"/>
      <c r="KPL6" s="80"/>
      <c r="KPM6" s="80"/>
      <c r="KPN6" s="80"/>
      <c r="KPO6" s="80"/>
      <c r="KPP6" s="80"/>
      <c r="KPQ6" s="80"/>
      <c r="KPR6" s="80"/>
      <c r="KPS6" s="80"/>
      <c r="KPT6" s="80"/>
      <c r="KPU6" s="80"/>
      <c r="KPV6" s="80"/>
      <c r="KPW6" s="80"/>
      <c r="KPX6" s="80"/>
      <c r="KPY6" s="80"/>
      <c r="KPZ6" s="80"/>
      <c r="KQA6" s="80"/>
      <c r="KQB6" s="80"/>
      <c r="KQC6" s="80"/>
      <c r="KQD6" s="80"/>
      <c r="KQE6" s="80"/>
      <c r="KQF6" s="80"/>
      <c r="KQG6" s="80"/>
      <c r="KQH6" s="80"/>
      <c r="KQI6" s="80"/>
      <c r="KQJ6" s="80"/>
      <c r="KQK6" s="80"/>
      <c r="KQL6" s="80"/>
      <c r="KQM6" s="80"/>
      <c r="KQN6" s="80"/>
      <c r="KQO6" s="80"/>
      <c r="KQP6" s="80"/>
      <c r="KQQ6" s="80"/>
      <c r="KQR6" s="80"/>
      <c r="KQS6" s="80"/>
      <c r="KQT6" s="80"/>
      <c r="KQU6" s="80"/>
      <c r="KQV6" s="80"/>
      <c r="KQW6" s="80"/>
      <c r="KQX6" s="80"/>
      <c r="KQY6" s="80"/>
      <c r="KQZ6" s="80"/>
      <c r="KRA6" s="80"/>
      <c r="KRB6" s="80"/>
      <c r="KRC6" s="80"/>
      <c r="KRD6" s="80"/>
      <c r="KRE6" s="80"/>
      <c r="KRF6" s="80"/>
      <c r="KRG6" s="80"/>
      <c r="KRH6" s="80"/>
      <c r="KRI6" s="80"/>
      <c r="KRJ6" s="80"/>
      <c r="KRK6" s="80"/>
      <c r="KRL6" s="80"/>
      <c r="KRM6" s="80"/>
      <c r="KRN6" s="80"/>
      <c r="KRO6" s="80"/>
      <c r="KRP6" s="80"/>
      <c r="KRQ6" s="80"/>
      <c r="KRR6" s="80"/>
      <c r="KRS6" s="80"/>
      <c r="KRT6" s="80"/>
      <c r="KRU6" s="80"/>
      <c r="KRV6" s="80"/>
      <c r="KRW6" s="80"/>
      <c r="KRX6" s="80"/>
      <c r="KRY6" s="80"/>
      <c r="KRZ6" s="80"/>
      <c r="KSA6" s="80"/>
      <c r="KSB6" s="80"/>
      <c r="KSC6" s="80"/>
      <c r="KSD6" s="80"/>
      <c r="KSE6" s="80"/>
      <c r="KSF6" s="80"/>
      <c r="KSG6" s="80"/>
      <c r="KSH6" s="80"/>
      <c r="KSI6" s="80"/>
      <c r="KSJ6" s="80"/>
      <c r="KSK6" s="80"/>
      <c r="KSL6" s="80"/>
      <c r="KSM6" s="80"/>
      <c r="KSN6" s="80"/>
      <c r="KSO6" s="80"/>
      <c r="KSP6" s="80"/>
      <c r="KSQ6" s="80"/>
      <c r="KSR6" s="80"/>
      <c r="KSS6" s="80"/>
      <c r="KST6" s="80"/>
      <c r="KSU6" s="80"/>
      <c r="KSV6" s="80"/>
      <c r="KSW6" s="80"/>
      <c r="KSX6" s="80"/>
      <c r="KSY6" s="80"/>
      <c r="KSZ6" s="80"/>
      <c r="KTA6" s="80"/>
      <c r="KTB6" s="80"/>
      <c r="KTC6" s="80"/>
      <c r="KTD6" s="80"/>
      <c r="KTE6" s="80"/>
      <c r="KTF6" s="80"/>
      <c r="KTG6" s="80"/>
      <c r="KTH6" s="80"/>
      <c r="KTI6" s="80"/>
      <c r="KTJ6" s="80"/>
      <c r="KTK6" s="80"/>
      <c r="KTL6" s="80"/>
      <c r="KTM6" s="80"/>
      <c r="KTN6" s="80"/>
      <c r="KTO6" s="80"/>
      <c r="KTP6" s="80"/>
      <c r="KTQ6" s="80"/>
      <c r="KTR6" s="80"/>
      <c r="KTS6" s="80"/>
      <c r="KTT6" s="80"/>
      <c r="KTU6" s="80"/>
      <c r="KTV6" s="80"/>
      <c r="KTW6" s="80"/>
      <c r="KTX6" s="80"/>
      <c r="KTY6" s="80"/>
      <c r="KTZ6" s="80"/>
      <c r="KUA6" s="80"/>
      <c r="KUB6" s="80"/>
      <c r="KUC6" s="80"/>
      <c r="KUD6" s="80"/>
      <c r="KUE6" s="80"/>
      <c r="KUF6" s="80"/>
      <c r="KUG6" s="80"/>
      <c r="KUH6" s="80"/>
      <c r="KUI6" s="80"/>
      <c r="KUJ6" s="80"/>
      <c r="KUK6" s="80"/>
      <c r="KUL6" s="80"/>
      <c r="KUM6" s="80"/>
      <c r="KUN6" s="80"/>
      <c r="KUO6" s="80"/>
      <c r="KUP6" s="80"/>
      <c r="KUQ6" s="80"/>
      <c r="KUR6" s="80"/>
      <c r="KUS6" s="80"/>
      <c r="KUT6" s="80"/>
      <c r="KUU6" s="80"/>
      <c r="KUV6" s="80"/>
      <c r="KUW6" s="80"/>
      <c r="KUX6" s="80"/>
      <c r="KUY6" s="80"/>
      <c r="KUZ6" s="80"/>
      <c r="KVA6" s="80"/>
      <c r="KVB6" s="80"/>
      <c r="KVC6" s="80"/>
      <c r="KVD6" s="80"/>
      <c r="KVE6" s="80"/>
      <c r="KVF6" s="80"/>
      <c r="KVG6" s="80"/>
      <c r="KVH6" s="80"/>
      <c r="KVI6" s="80"/>
      <c r="KVJ6" s="80"/>
      <c r="KVK6" s="80"/>
      <c r="KVL6" s="80"/>
      <c r="KVM6" s="80"/>
      <c r="KVN6" s="80"/>
      <c r="KVO6" s="80"/>
      <c r="KVP6" s="80"/>
      <c r="KVQ6" s="80"/>
      <c r="KVR6" s="80"/>
      <c r="KVS6" s="80"/>
      <c r="KVT6" s="80"/>
      <c r="KVU6" s="80"/>
      <c r="KVV6" s="80"/>
      <c r="KVW6" s="80"/>
      <c r="KVX6" s="80"/>
      <c r="KVY6" s="80"/>
      <c r="KVZ6" s="80"/>
      <c r="KWA6" s="80"/>
      <c r="KWB6" s="80"/>
      <c r="KWC6" s="80"/>
      <c r="KWD6" s="80"/>
      <c r="KWE6" s="80"/>
      <c r="KWF6" s="80"/>
      <c r="KWG6" s="80"/>
      <c r="KWH6" s="80"/>
      <c r="KWI6" s="80"/>
      <c r="KWJ6" s="80"/>
      <c r="KWK6" s="80"/>
      <c r="KWL6" s="80"/>
      <c r="KWM6" s="80"/>
      <c r="KWN6" s="80"/>
      <c r="KWO6" s="80"/>
      <c r="KWP6" s="80"/>
      <c r="KWQ6" s="80"/>
      <c r="KWR6" s="80"/>
      <c r="KWS6" s="80"/>
      <c r="KWT6" s="80"/>
      <c r="KWU6" s="80"/>
      <c r="KWV6" s="80"/>
      <c r="KWW6" s="80"/>
      <c r="KWX6" s="80"/>
      <c r="KWY6" s="80"/>
      <c r="KWZ6" s="80"/>
      <c r="KXA6" s="80"/>
      <c r="KXB6" s="80"/>
      <c r="KXC6" s="80"/>
      <c r="KXD6" s="80"/>
      <c r="KXE6" s="80"/>
      <c r="KXF6" s="80"/>
      <c r="KXG6" s="80"/>
      <c r="KXH6" s="80"/>
      <c r="KXI6" s="80"/>
      <c r="KXJ6" s="80"/>
      <c r="KXK6" s="80"/>
      <c r="KXL6" s="80"/>
      <c r="KXM6" s="80"/>
      <c r="KXN6" s="80"/>
      <c r="KXO6" s="80"/>
      <c r="KXP6" s="80"/>
      <c r="KXQ6" s="80"/>
      <c r="KXR6" s="80"/>
      <c r="KXS6" s="80"/>
      <c r="KXT6" s="80"/>
      <c r="KXU6" s="80"/>
      <c r="KXV6" s="80"/>
      <c r="KXW6" s="80"/>
      <c r="KXX6" s="80"/>
      <c r="KXY6" s="80"/>
      <c r="KXZ6" s="80"/>
      <c r="KYA6" s="80"/>
      <c r="KYB6" s="80"/>
      <c r="KYC6" s="80"/>
      <c r="KYD6" s="80"/>
      <c r="KYE6" s="80"/>
      <c r="KYF6" s="80"/>
      <c r="KYG6" s="80"/>
      <c r="KYH6" s="80"/>
      <c r="KYI6" s="80"/>
      <c r="KYJ6" s="80"/>
      <c r="KYK6" s="80"/>
      <c r="KYL6" s="80"/>
      <c r="KYM6" s="80"/>
      <c r="KYN6" s="80"/>
      <c r="KYO6" s="80"/>
      <c r="KYP6" s="80"/>
      <c r="KYQ6" s="80"/>
      <c r="KYR6" s="80"/>
      <c r="KYS6" s="80"/>
      <c r="KYT6" s="80"/>
      <c r="KYU6" s="80"/>
      <c r="KYV6" s="80"/>
      <c r="KYW6" s="80"/>
      <c r="KYX6" s="80"/>
      <c r="KYY6" s="80"/>
      <c r="KYZ6" s="80"/>
      <c r="KZA6" s="80"/>
      <c r="KZB6" s="80"/>
      <c r="KZC6" s="80"/>
      <c r="KZD6" s="80"/>
      <c r="KZE6" s="80"/>
      <c r="KZF6" s="80"/>
      <c r="KZG6" s="80"/>
      <c r="KZH6" s="80"/>
      <c r="KZI6" s="80"/>
      <c r="KZJ6" s="80"/>
      <c r="KZK6" s="80"/>
      <c r="KZL6" s="80"/>
      <c r="KZM6" s="80"/>
      <c r="KZN6" s="80"/>
      <c r="KZO6" s="80"/>
      <c r="KZP6" s="80"/>
      <c r="KZQ6" s="80"/>
      <c r="KZR6" s="80"/>
      <c r="KZS6" s="80"/>
      <c r="KZT6" s="80"/>
      <c r="KZU6" s="80"/>
      <c r="KZV6" s="80"/>
      <c r="KZW6" s="80"/>
      <c r="KZX6" s="80"/>
      <c r="KZY6" s="80"/>
      <c r="KZZ6" s="80"/>
      <c r="LAA6" s="80"/>
      <c r="LAB6" s="80"/>
      <c r="LAC6" s="80"/>
      <c r="LAD6" s="80"/>
      <c r="LAE6" s="80"/>
      <c r="LAF6" s="80"/>
      <c r="LAG6" s="80"/>
      <c r="LAH6" s="80"/>
      <c r="LAI6" s="80"/>
      <c r="LAJ6" s="80"/>
      <c r="LAK6" s="80"/>
      <c r="LAL6" s="80"/>
      <c r="LAM6" s="80"/>
      <c r="LAN6" s="80"/>
      <c r="LAO6" s="80"/>
      <c r="LAP6" s="80"/>
      <c r="LAQ6" s="80"/>
      <c r="LAR6" s="80"/>
      <c r="LAS6" s="80"/>
      <c r="LAT6" s="80"/>
      <c r="LAU6" s="80"/>
      <c r="LAV6" s="80"/>
      <c r="LAW6" s="80"/>
      <c r="LAX6" s="80"/>
      <c r="LAY6" s="80"/>
      <c r="LAZ6" s="80"/>
      <c r="LBA6" s="80"/>
      <c r="LBB6" s="80"/>
      <c r="LBC6" s="80"/>
      <c r="LBD6" s="80"/>
      <c r="LBE6" s="80"/>
      <c r="LBF6" s="80"/>
      <c r="LBG6" s="80"/>
      <c r="LBH6" s="80"/>
      <c r="LBI6" s="80"/>
      <c r="LBJ6" s="80"/>
      <c r="LBK6" s="80"/>
      <c r="LBL6" s="80"/>
      <c r="LBM6" s="80"/>
      <c r="LBN6" s="80"/>
      <c r="LBO6" s="80"/>
      <c r="LBP6" s="80"/>
      <c r="LBQ6" s="80"/>
      <c r="LBR6" s="80"/>
      <c r="LBS6" s="80"/>
      <c r="LBT6" s="80"/>
      <c r="LBU6" s="80"/>
      <c r="LBV6" s="80"/>
      <c r="LBW6" s="80"/>
      <c r="LBX6" s="80"/>
      <c r="LBY6" s="80"/>
      <c r="LBZ6" s="80"/>
      <c r="LCA6" s="80"/>
      <c r="LCB6" s="80"/>
      <c r="LCC6" s="80"/>
      <c r="LCD6" s="80"/>
      <c r="LCE6" s="80"/>
      <c r="LCF6" s="80"/>
      <c r="LCG6" s="80"/>
      <c r="LCH6" s="80"/>
      <c r="LCI6" s="80"/>
      <c r="LCJ6" s="80"/>
      <c r="LCK6" s="80"/>
      <c r="LCL6" s="80"/>
      <c r="LCM6" s="80"/>
      <c r="LCN6" s="80"/>
      <c r="LCO6" s="80"/>
      <c r="LCP6" s="80"/>
      <c r="LCQ6" s="80"/>
      <c r="LCR6" s="80"/>
      <c r="LCS6" s="80"/>
      <c r="LCT6" s="80"/>
      <c r="LCU6" s="80"/>
      <c r="LCV6" s="80"/>
      <c r="LCW6" s="80"/>
      <c r="LCX6" s="80"/>
      <c r="LCY6" s="80"/>
      <c r="LCZ6" s="80"/>
      <c r="LDA6" s="80"/>
      <c r="LDB6" s="80"/>
      <c r="LDC6" s="80"/>
      <c r="LDD6" s="80"/>
      <c r="LDE6" s="80"/>
      <c r="LDF6" s="80"/>
      <c r="LDG6" s="80"/>
      <c r="LDH6" s="80"/>
      <c r="LDI6" s="80"/>
      <c r="LDJ6" s="80"/>
      <c r="LDK6" s="80"/>
      <c r="LDL6" s="80"/>
      <c r="LDM6" s="80"/>
      <c r="LDN6" s="80"/>
      <c r="LDO6" s="80"/>
      <c r="LDP6" s="80"/>
      <c r="LDQ6" s="80"/>
      <c r="LDR6" s="80"/>
      <c r="LDS6" s="80"/>
      <c r="LDT6" s="80"/>
      <c r="LDU6" s="80"/>
      <c r="LDV6" s="80"/>
      <c r="LDW6" s="80"/>
      <c r="LDX6" s="80"/>
      <c r="LDY6" s="80"/>
      <c r="LDZ6" s="80"/>
      <c r="LEA6" s="80"/>
      <c r="LEB6" s="80"/>
      <c r="LEC6" s="80"/>
      <c r="LED6" s="80"/>
      <c r="LEE6" s="80"/>
      <c r="LEF6" s="80"/>
      <c r="LEG6" s="80"/>
      <c r="LEH6" s="80"/>
      <c r="LEI6" s="80"/>
      <c r="LEJ6" s="80"/>
      <c r="LEK6" s="80"/>
      <c r="LEL6" s="80"/>
      <c r="LEM6" s="80"/>
      <c r="LEN6" s="80"/>
      <c r="LEO6" s="80"/>
      <c r="LEP6" s="80"/>
      <c r="LEQ6" s="80"/>
      <c r="LER6" s="80"/>
      <c r="LES6" s="80"/>
      <c r="LET6" s="80"/>
      <c r="LEU6" s="80"/>
      <c r="LEV6" s="80"/>
      <c r="LEW6" s="80"/>
      <c r="LEX6" s="80"/>
      <c r="LEY6" s="80"/>
      <c r="LEZ6" s="80"/>
      <c r="LFA6" s="80"/>
      <c r="LFB6" s="80"/>
      <c r="LFC6" s="80"/>
      <c r="LFD6" s="80"/>
      <c r="LFE6" s="80"/>
      <c r="LFF6" s="80"/>
      <c r="LFG6" s="80"/>
      <c r="LFH6" s="80"/>
      <c r="LFI6" s="80"/>
      <c r="LFJ6" s="80"/>
      <c r="LFK6" s="80"/>
      <c r="LFL6" s="80"/>
      <c r="LFM6" s="80"/>
      <c r="LFN6" s="80"/>
      <c r="LFO6" s="80"/>
      <c r="LFP6" s="80"/>
      <c r="LFQ6" s="80"/>
      <c r="LFR6" s="80"/>
      <c r="LFS6" s="80"/>
      <c r="LFT6" s="80"/>
      <c r="LFU6" s="80"/>
      <c r="LFV6" s="80"/>
      <c r="LFW6" s="80"/>
      <c r="LFX6" s="80"/>
      <c r="LFY6" s="80"/>
      <c r="LFZ6" s="80"/>
      <c r="LGA6" s="80"/>
      <c r="LGB6" s="80"/>
      <c r="LGC6" s="80"/>
      <c r="LGD6" s="80"/>
      <c r="LGE6" s="80"/>
      <c r="LGF6" s="80"/>
      <c r="LGG6" s="80"/>
      <c r="LGH6" s="80"/>
      <c r="LGI6" s="80"/>
      <c r="LGJ6" s="80"/>
      <c r="LGK6" s="80"/>
      <c r="LGL6" s="80"/>
      <c r="LGM6" s="80"/>
      <c r="LGN6" s="80"/>
      <c r="LGO6" s="80"/>
      <c r="LGP6" s="80"/>
      <c r="LGQ6" s="80"/>
      <c r="LGR6" s="80"/>
      <c r="LGS6" s="80"/>
      <c r="LGT6" s="80"/>
      <c r="LGU6" s="80"/>
      <c r="LGV6" s="80"/>
      <c r="LGW6" s="80"/>
      <c r="LGX6" s="80"/>
      <c r="LGY6" s="80"/>
      <c r="LGZ6" s="80"/>
      <c r="LHA6" s="80"/>
      <c r="LHB6" s="80"/>
      <c r="LHC6" s="80"/>
      <c r="LHD6" s="80"/>
      <c r="LHE6" s="80"/>
      <c r="LHF6" s="80"/>
      <c r="LHG6" s="80"/>
      <c r="LHH6" s="80"/>
      <c r="LHI6" s="80"/>
      <c r="LHJ6" s="80"/>
      <c r="LHK6" s="80"/>
      <c r="LHL6" s="80"/>
      <c r="LHM6" s="80"/>
      <c r="LHN6" s="80"/>
      <c r="LHO6" s="80"/>
      <c r="LHP6" s="80"/>
      <c r="LHQ6" s="80"/>
      <c r="LHR6" s="80"/>
      <c r="LHS6" s="80"/>
      <c r="LHT6" s="80"/>
      <c r="LHU6" s="80"/>
      <c r="LHV6" s="80"/>
      <c r="LHW6" s="80"/>
      <c r="LHX6" s="80"/>
      <c r="LHY6" s="80"/>
      <c r="LHZ6" s="80"/>
      <c r="LIA6" s="80"/>
      <c r="LIB6" s="80"/>
      <c r="LIC6" s="80"/>
      <c r="LID6" s="80"/>
      <c r="LIE6" s="80"/>
      <c r="LIF6" s="80"/>
      <c r="LIG6" s="80"/>
      <c r="LIH6" s="80"/>
      <c r="LII6" s="80"/>
      <c r="LIJ6" s="80"/>
      <c r="LIK6" s="80"/>
      <c r="LIL6" s="80"/>
      <c r="LIM6" s="80"/>
      <c r="LIN6" s="80"/>
      <c r="LIO6" s="80"/>
      <c r="LIP6" s="80"/>
      <c r="LIQ6" s="80"/>
      <c r="LIR6" s="80"/>
      <c r="LIS6" s="80"/>
      <c r="LIT6" s="80"/>
      <c r="LIU6" s="80"/>
      <c r="LIV6" s="80"/>
      <c r="LIW6" s="80"/>
      <c r="LIX6" s="80"/>
      <c r="LIY6" s="80"/>
      <c r="LIZ6" s="80"/>
      <c r="LJA6" s="80"/>
      <c r="LJB6" s="80"/>
      <c r="LJC6" s="80"/>
      <c r="LJD6" s="80"/>
      <c r="LJE6" s="80"/>
      <c r="LJF6" s="80"/>
      <c r="LJG6" s="80"/>
      <c r="LJH6" s="80"/>
      <c r="LJI6" s="80"/>
      <c r="LJJ6" s="80"/>
      <c r="LJK6" s="80"/>
      <c r="LJL6" s="80"/>
      <c r="LJM6" s="80"/>
      <c r="LJN6" s="80"/>
      <c r="LJO6" s="80"/>
      <c r="LJP6" s="80"/>
      <c r="LJQ6" s="80"/>
      <c r="LJR6" s="80"/>
      <c r="LJS6" s="80"/>
      <c r="LJT6" s="80"/>
      <c r="LJU6" s="80"/>
      <c r="LJV6" s="80"/>
      <c r="LJW6" s="80"/>
      <c r="LJX6" s="80"/>
      <c r="LJY6" s="80"/>
      <c r="LJZ6" s="80"/>
      <c r="LKA6" s="80"/>
      <c r="LKB6" s="80"/>
      <c r="LKC6" s="80"/>
      <c r="LKD6" s="80"/>
      <c r="LKE6" s="80"/>
      <c r="LKF6" s="80"/>
      <c r="LKG6" s="80"/>
      <c r="LKH6" s="80"/>
      <c r="LKI6" s="80"/>
      <c r="LKJ6" s="80"/>
      <c r="LKK6" s="80"/>
      <c r="LKL6" s="80"/>
      <c r="LKM6" s="80"/>
      <c r="LKN6" s="80"/>
      <c r="LKO6" s="80"/>
      <c r="LKP6" s="80"/>
      <c r="LKQ6" s="80"/>
      <c r="LKR6" s="80"/>
      <c r="LKS6" s="80"/>
      <c r="LKT6" s="80"/>
      <c r="LKU6" s="80"/>
      <c r="LKV6" s="80"/>
      <c r="LKW6" s="80"/>
      <c r="LKX6" s="80"/>
      <c r="LKY6" s="80"/>
      <c r="LKZ6" s="80"/>
      <c r="LLA6" s="80"/>
      <c r="LLB6" s="80"/>
      <c r="LLC6" s="80"/>
      <c r="LLD6" s="80"/>
      <c r="LLE6" s="80"/>
      <c r="LLF6" s="80"/>
      <c r="LLG6" s="80"/>
      <c r="LLH6" s="80"/>
      <c r="LLI6" s="80"/>
      <c r="LLJ6" s="80"/>
      <c r="LLK6" s="80"/>
      <c r="LLL6" s="80"/>
      <c r="LLM6" s="80"/>
      <c r="LLN6" s="80"/>
      <c r="LLO6" s="80"/>
      <c r="LLP6" s="80"/>
      <c r="LLQ6" s="80"/>
      <c r="LLR6" s="80"/>
      <c r="LLS6" s="80"/>
      <c r="LLT6" s="80"/>
      <c r="LLU6" s="80"/>
      <c r="LLV6" s="80"/>
      <c r="LLW6" s="80"/>
      <c r="LLX6" s="80"/>
      <c r="LLY6" s="80"/>
      <c r="LLZ6" s="80"/>
      <c r="LMA6" s="80"/>
      <c r="LMB6" s="80"/>
      <c r="LMC6" s="80"/>
      <c r="LMD6" s="80"/>
      <c r="LME6" s="80"/>
      <c r="LMF6" s="80"/>
      <c r="LMG6" s="80"/>
      <c r="LMH6" s="80"/>
      <c r="LMI6" s="80"/>
      <c r="LMJ6" s="80"/>
      <c r="LMK6" s="80"/>
      <c r="LML6" s="80"/>
      <c r="LMM6" s="80"/>
      <c r="LMN6" s="80"/>
      <c r="LMO6" s="80"/>
      <c r="LMP6" s="80"/>
      <c r="LMQ6" s="80"/>
      <c r="LMR6" s="80"/>
      <c r="LMS6" s="80"/>
      <c r="LMT6" s="80"/>
      <c r="LMU6" s="80"/>
      <c r="LMV6" s="80"/>
      <c r="LMW6" s="80"/>
      <c r="LMX6" s="80"/>
      <c r="LMY6" s="80"/>
      <c r="LMZ6" s="80"/>
      <c r="LNA6" s="80"/>
      <c r="LNB6" s="80"/>
      <c r="LNC6" s="80"/>
      <c r="LND6" s="80"/>
      <c r="LNE6" s="80"/>
      <c r="LNF6" s="80"/>
      <c r="LNG6" s="80"/>
      <c r="LNH6" s="80"/>
      <c r="LNI6" s="80"/>
      <c r="LNJ6" s="80"/>
      <c r="LNK6" s="80"/>
      <c r="LNL6" s="80"/>
      <c r="LNM6" s="80"/>
      <c r="LNN6" s="80"/>
      <c r="LNO6" s="80"/>
      <c r="LNP6" s="80"/>
      <c r="LNQ6" s="80"/>
      <c r="LNR6" s="80"/>
      <c r="LNS6" s="80"/>
      <c r="LNT6" s="80"/>
      <c r="LNU6" s="80"/>
      <c r="LNV6" s="80"/>
      <c r="LNW6" s="80"/>
      <c r="LNX6" s="80"/>
      <c r="LNY6" s="80"/>
      <c r="LNZ6" s="80"/>
      <c r="LOA6" s="80"/>
      <c r="LOB6" s="80"/>
      <c r="LOC6" s="80"/>
      <c r="LOD6" s="80"/>
      <c r="LOE6" s="80"/>
      <c r="LOF6" s="80"/>
      <c r="LOG6" s="80"/>
      <c r="LOH6" s="80"/>
      <c r="LOI6" s="80"/>
      <c r="LOJ6" s="80"/>
      <c r="LOK6" s="80"/>
      <c r="LOL6" s="80"/>
      <c r="LOM6" s="80"/>
      <c r="LON6" s="80"/>
      <c r="LOO6" s="80"/>
      <c r="LOP6" s="80"/>
      <c r="LOQ6" s="80"/>
      <c r="LOR6" s="80"/>
      <c r="LOS6" s="80"/>
      <c r="LOT6" s="80"/>
      <c r="LOU6" s="80"/>
      <c r="LOV6" s="80"/>
      <c r="LOW6" s="80"/>
      <c r="LOX6" s="80"/>
      <c r="LOY6" s="80"/>
      <c r="LOZ6" s="80"/>
      <c r="LPA6" s="80"/>
      <c r="LPB6" s="80"/>
      <c r="LPC6" s="80"/>
      <c r="LPD6" s="80"/>
      <c r="LPE6" s="80"/>
      <c r="LPF6" s="80"/>
      <c r="LPG6" s="80"/>
      <c r="LPH6" s="80"/>
      <c r="LPI6" s="80"/>
      <c r="LPJ6" s="80"/>
      <c r="LPK6" s="80"/>
      <c r="LPL6" s="80"/>
      <c r="LPM6" s="80"/>
      <c r="LPN6" s="80"/>
      <c r="LPO6" s="80"/>
      <c r="LPP6" s="80"/>
      <c r="LPQ6" s="80"/>
      <c r="LPR6" s="80"/>
      <c r="LPS6" s="80"/>
      <c r="LPT6" s="80"/>
      <c r="LPU6" s="80"/>
      <c r="LPV6" s="80"/>
      <c r="LPW6" s="80"/>
      <c r="LPX6" s="80"/>
      <c r="LPY6" s="80"/>
      <c r="LPZ6" s="80"/>
      <c r="LQA6" s="80"/>
      <c r="LQB6" s="80"/>
      <c r="LQC6" s="80"/>
      <c r="LQD6" s="80"/>
      <c r="LQE6" s="80"/>
      <c r="LQF6" s="80"/>
      <c r="LQG6" s="80"/>
      <c r="LQH6" s="80"/>
      <c r="LQI6" s="80"/>
      <c r="LQJ6" s="80"/>
      <c r="LQK6" s="80"/>
      <c r="LQL6" s="80"/>
      <c r="LQM6" s="80"/>
      <c r="LQN6" s="80"/>
      <c r="LQO6" s="80"/>
      <c r="LQP6" s="80"/>
      <c r="LQQ6" s="80"/>
      <c r="LQR6" s="80"/>
      <c r="LQS6" s="80"/>
      <c r="LQT6" s="80"/>
      <c r="LQU6" s="80"/>
      <c r="LQV6" s="80"/>
      <c r="LQW6" s="80"/>
      <c r="LQX6" s="80"/>
      <c r="LQY6" s="80"/>
      <c r="LQZ6" s="80"/>
      <c r="LRA6" s="80"/>
      <c r="LRB6" s="80"/>
      <c r="LRC6" s="80"/>
      <c r="LRD6" s="80"/>
      <c r="LRE6" s="80"/>
      <c r="LRF6" s="80"/>
      <c r="LRG6" s="80"/>
      <c r="LRH6" s="80"/>
      <c r="LRI6" s="80"/>
      <c r="LRJ6" s="80"/>
      <c r="LRK6" s="80"/>
      <c r="LRL6" s="80"/>
      <c r="LRM6" s="80"/>
      <c r="LRN6" s="80"/>
      <c r="LRO6" s="80"/>
      <c r="LRP6" s="80"/>
      <c r="LRQ6" s="80"/>
      <c r="LRR6" s="80"/>
      <c r="LRS6" s="80"/>
      <c r="LRT6" s="80"/>
      <c r="LRU6" s="80"/>
      <c r="LRV6" s="80"/>
      <c r="LRW6" s="80"/>
      <c r="LRX6" s="80"/>
      <c r="LRY6" s="80"/>
      <c r="LRZ6" s="80"/>
      <c r="LSA6" s="80"/>
      <c r="LSB6" s="80"/>
      <c r="LSC6" s="80"/>
      <c r="LSD6" s="80"/>
      <c r="LSE6" s="80"/>
      <c r="LSF6" s="80"/>
      <c r="LSG6" s="80"/>
      <c r="LSH6" s="80"/>
      <c r="LSI6" s="80"/>
      <c r="LSJ6" s="80"/>
      <c r="LSK6" s="80"/>
      <c r="LSL6" s="80"/>
      <c r="LSM6" s="80"/>
      <c r="LSN6" s="80"/>
      <c r="LSO6" s="80"/>
      <c r="LSP6" s="80"/>
      <c r="LSQ6" s="80"/>
      <c r="LSR6" s="80"/>
      <c r="LSS6" s="80"/>
      <c r="LST6" s="80"/>
      <c r="LSU6" s="80"/>
      <c r="LSV6" s="80"/>
      <c r="LSW6" s="80"/>
      <c r="LSX6" s="80"/>
      <c r="LSY6" s="80"/>
      <c r="LSZ6" s="80"/>
      <c r="LTA6" s="80"/>
      <c r="LTB6" s="80"/>
      <c r="LTC6" s="80"/>
      <c r="LTD6" s="80"/>
      <c r="LTE6" s="80"/>
      <c r="LTF6" s="80"/>
      <c r="LTG6" s="80"/>
      <c r="LTH6" s="80"/>
      <c r="LTI6" s="80"/>
      <c r="LTJ6" s="80"/>
      <c r="LTK6" s="80"/>
      <c r="LTL6" s="80"/>
      <c r="LTM6" s="80"/>
      <c r="LTN6" s="80"/>
      <c r="LTO6" s="80"/>
      <c r="LTP6" s="80"/>
      <c r="LTQ6" s="80"/>
      <c r="LTR6" s="80"/>
      <c r="LTS6" s="80"/>
      <c r="LTT6" s="80"/>
      <c r="LTU6" s="80"/>
      <c r="LTV6" s="80"/>
      <c r="LTW6" s="80"/>
      <c r="LTX6" s="80"/>
      <c r="LTY6" s="80"/>
      <c r="LTZ6" s="80"/>
      <c r="LUA6" s="80"/>
      <c r="LUB6" s="80"/>
      <c r="LUC6" s="80"/>
      <c r="LUD6" s="80"/>
      <c r="LUE6" s="80"/>
      <c r="LUF6" s="80"/>
      <c r="LUG6" s="80"/>
      <c r="LUH6" s="80"/>
      <c r="LUI6" s="80"/>
      <c r="LUJ6" s="80"/>
      <c r="LUK6" s="80"/>
      <c r="LUL6" s="80"/>
      <c r="LUM6" s="80"/>
      <c r="LUN6" s="80"/>
      <c r="LUO6" s="80"/>
      <c r="LUP6" s="80"/>
      <c r="LUQ6" s="80"/>
      <c r="LUR6" s="80"/>
      <c r="LUS6" s="80"/>
      <c r="LUT6" s="80"/>
      <c r="LUU6" s="80"/>
      <c r="LUV6" s="80"/>
      <c r="LUW6" s="80"/>
      <c r="LUX6" s="80"/>
      <c r="LUY6" s="80"/>
      <c r="LUZ6" s="80"/>
      <c r="LVA6" s="80"/>
      <c r="LVB6" s="80"/>
      <c r="LVC6" s="80"/>
      <c r="LVD6" s="80"/>
      <c r="LVE6" s="80"/>
      <c r="LVF6" s="80"/>
      <c r="LVG6" s="80"/>
      <c r="LVH6" s="80"/>
      <c r="LVI6" s="80"/>
      <c r="LVJ6" s="80"/>
      <c r="LVK6" s="80"/>
      <c r="LVL6" s="80"/>
      <c r="LVM6" s="80"/>
      <c r="LVN6" s="80"/>
      <c r="LVO6" s="80"/>
      <c r="LVP6" s="80"/>
      <c r="LVQ6" s="80"/>
      <c r="LVR6" s="80"/>
      <c r="LVS6" s="80"/>
      <c r="LVT6" s="80"/>
      <c r="LVU6" s="80"/>
      <c r="LVV6" s="80"/>
      <c r="LVW6" s="80"/>
      <c r="LVX6" s="80"/>
      <c r="LVY6" s="80"/>
      <c r="LVZ6" s="80"/>
      <c r="LWA6" s="80"/>
      <c r="LWB6" s="80"/>
      <c r="LWC6" s="80"/>
      <c r="LWD6" s="80"/>
      <c r="LWE6" s="80"/>
      <c r="LWF6" s="80"/>
      <c r="LWG6" s="80"/>
      <c r="LWH6" s="80"/>
      <c r="LWI6" s="80"/>
      <c r="LWJ6" s="80"/>
      <c r="LWK6" s="80"/>
      <c r="LWL6" s="80"/>
      <c r="LWM6" s="80"/>
      <c r="LWN6" s="80"/>
      <c r="LWO6" s="80"/>
      <c r="LWP6" s="80"/>
      <c r="LWQ6" s="80"/>
      <c r="LWR6" s="80"/>
      <c r="LWS6" s="80"/>
      <c r="LWT6" s="80"/>
      <c r="LWU6" s="80"/>
      <c r="LWV6" s="80"/>
      <c r="LWW6" s="80"/>
      <c r="LWX6" s="80"/>
      <c r="LWY6" s="80"/>
      <c r="LWZ6" s="80"/>
      <c r="LXA6" s="80"/>
      <c r="LXB6" s="80"/>
      <c r="LXC6" s="80"/>
      <c r="LXD6" s="80"/>
      <c r="LXE6" s="80"/>
      <c r="LXF6" s="80"/>
      <c r="LXG6" s="80"/>
      <c r="LXH6" s="80"/>
      <c r="LXI6" s="80"/>
      <c r="LXJ6" s="80"/>
      <c r="LXK6" s="80"/>
      <c r="LXL6" s="80"/>
      <c r="LXM6" s="80"/>
      <c r="LXN6" s="80"/>
      <c r="LXO6" s="80"/>
      <c r="LXP6" s="80"/>
      <c r="LXQ6" s="80"/>
      <c r="LXR6" s="80"/>
      <c r="LXS6" s="80"/>
      <c r="LXT6" s="80"/>
      <c r="LXU6" s="80"/>
      <c r="LXV6" s="80"/>
      <c r="LXW6" s="80"/>
      <c r="LXX6" s="80"/>
      <c r="LXY6" s="80"/>
      <c r="LXZ6" s="80"/>
      <c r="LYA6" s="80"/>
      <c r="LYB6" s="80"/>
      <c r="LYC6" s="80"/>
      <c r="LYD6" s="80"/>
      <c r="LYE6" s="80"/>
      <c r="LYF6" s="80"/>
      <c r="LYG6" s="80"/>
      <c r="LYH6" s="80"/>
      <c r="LYI6" s="80"/>
      <c r="LYJ6" s="80"/>
      <c r="LYK6" s="80"/>
      <c r="LYL6" s="80"/>
      <c r="LYM6" s="80"/>
      <c r="LYN6" s="80"/>
      <c r="LYO6" s="80"/>
      <c r="LYP6" s="80"/>
      <c r="LYQ6" s="80"/>
      <c r="LYR6" s="80"/>
      <c r="LYS6" s="80"/>
      <c r="LYT6" s="80"/>
      <c r="LYU6" s="80"/>
      <c r="LYV6" s="80"/>
      <c r="LYW6" s="80"/>
      <c r="LYX6" s="80"/>
      <c r="LYY6" s="80"/>
      <c r="LYZ6" s="80"/>
      <c r="LZA6" s="80"/>
      <c r="LZB6" s="80"/>
      <c r="LZC6" s="80"/>
      <c r="LZD6" s="80"/>
      <c r="LZE6" s="80"/>
      <c r="LZF6" s="80"/>
      <c r="LZG6" s="80"/>
      <c r="LZH6" s="80"/>
      <c r="LZI6" s="80"/>
      <c r="LZJ6" s="80"/>
      <c r="LZK6" s="80"/>
      <c r="LZL6" s="80"/>
      <c r="LZM6" s="80"/>
      <c r="LZN6" s="80"/>
      <c r="LZO6" s="80"/>
      <c r="LZP6" s="80"/>
      <c r="LZQ6" s="80"/>
      <c r="LZR6" s="80"/>
      <c r="LZS6" s="80"/>
      <c r="LZT6" s="80"/>
      <c r="LZU6" s="80"/>
      <c r="LZV6" s="80"/>
      <c r="LZW6" s="80"/>
      <c r="LZX6" s="80"/>
      <c r="LZY6" s="80"/>
      <c r="LZZ6" s="80"/>
      <c r="MAA6" s="80"/>
      <c r="MAB6" s="80"/>
      <c r="MAC6" s="80"/>
      <c r="MAD6" s="80"/>
      <c r="MAE6" s="80"/>
      <c r="MAF6" s="80"/>
      <c r="MAG6" s="80"/>
      <c r="MAH6" s="80"/>
      <c r="MAI6" s="80"/>
      <c r="MAJ6" s="80"/>
      <c r="MAK6" s="80"/>
      <c r="MAL6" s="80"/>
      <c r="MAM6" s="80"/>
      <c r="MAN6" s="80"/>
      <c r="MAO6" s="80"/>
      <c r="MAP6" s="80"/>
      <c r="MAQ6" s="80"/>
      <c r="MAR6" s="80"/>
      <c r="MAS6" s="80"/>
      <c r="MAT6" s="80"/>
      <c r="MAU6" s="80"/>
      <c r="MAV6" s="80"/>
      <c r="MAW6" s="80"/>
      <c r="MAX6" s="80"/>
      <c r="MAY6" s="80"/>
      <c r="MAZ6" s="80"/>
      <c r="MBA6" s="80"/>
      <c r="MBB6" s="80"/>
      <c r="MBC6" s="80"/>
      <c r="MBD6" s="80"/>
      <c r="MBE6" s="80"/>
      <c r="MBF6" s="80"/>
      <c r="MBG6" s="80"/>
      <c r="MBH6" s="80"/>
      <c r="MBI6" s="80"/>
      <c r="MBJ6" s="80"/>
      <c r="MBK6" s="80"/>
      <c r="MBL6" s="80"/>
      <c r="MBM6" s="80"/>
      <c r="MBN6" s="80"/>
      <c r="MBO6" s="80"/>
      <c r="MBP6" s="80"/>
      <c r="MBQ6" s="80"/>
      <c r="MBR6" s="80"/>
      <c r="MBS6" s="80"/>
      <c r="MBT6" s="80"/>
      <c r="MBU6" s="80"/>
      <c r="MBV6" s="80"/>
      <c r="MBW6" s="80"/>
      <c r="MBX6" s="80"/>
      <c r="MBY6" s="80"/>
      <c r="MBZ6" s="80"/>
      <c r="MCA6" s="80"/>
      <c r="MCB6" s="80"/>
      <c r="MCC6" s="80"/>
      <c r="MCD6" s="80"/>
      <c r="MCE6" s="80"/>
      <c r="MCF6" s="80"/>
      <c r="MCG6" s="80"/>
      <c r="MCH6" s="80"/>
      <c r="MCI6" s="80"/>
      <c r="MCJ6" s="80"/>
      <c r="MCK6" s="80"/>
      <c r="MCL6" s="80"/>
      <c r="MCM6" s="80"/>
      <c r="MCN6" s="80"/>
      <c r="MCO6" s="80"/>
      <c r="MCP6" s="80"/>
      <c r="MCQ6" s="80"/>
      <c r="MCR6" s="80"/>
      <c r="MCS6" s="80"/>
      <c r="MCT6" s="80"/>
      <c r="MCU6" s="80"/>
      <c r="MCV6" s="80"/>
      <c r="MCW6" s="80"/>
      <c r="MCX6" s="80"/>
      <c r="MCY6" s="80"/>
      <c r="MCZ6" s="80"/>
      <c r="MDA6" s="80"/>
      <c r="MDB6" s="80"/>
      <c r="MDC6" s="80"/>
      <c r="MDD6" s="80"/>
      <c r="MDE6" s="80"/>
      <c r="MDF6" s="80"/>
      <c r="MDG6" s="80"/>
      <c r="MDH6" s="80"/>
      <c r="MDI6" s="80"/>
      <c r="MDJ6" s="80"/>
      <c r="MDK6" s="80"/>
      <c r="MDL6" s="80"/>
      <c r="MDM6" s="80"/>
      <c r="MDN6" s="80"/>
      <c r="MDO6" s="80"/>
      <c r="MDP6" s="80"/>
      <c r="MDQ6" s="80"/>
      <c r="MDR6" s="80"/>
      <c r="MDS6" s="80"/>
      <c r="MDT6" s="80"/>
      <c r="MDU6" s="80"/>
      <c r="MDV6" s="80"/>
      <c r="MDW6" s="80"/>
      <c r="MDX6" s="80"/>
      <c r="MDY6" s="80"/>
      <c r="MDZ6" s="80"/>
      <c r="MEA6" s="80"/>
      <c r="MEB6" s="80"/>
      <c r="MEC6" s="80"/>
      <c r="MED6" s="80"/>
      <c r="MEE6" s="80"/>
      <c r="MEF6" s="80"/>
      <c r="MEG6" s="80"/>
      <c r="MEH6" s="80"/>
      <c r="MEI6" s="80"/>
      <c r="MEJ6" s="80"/>
      <c r="MEK6" s="80"/>
      <c r="MEL6" s="80"/>
      <c r="MEM6" s="80"/>
      <c r="MEN6" s="80"/>
      <c r="MEO6" s="80"/>
      <c r="MEP6" s="80"/>
      <c r="MEQ6" s="80"/>
      <c r="MER6" s="80"/>
      <c r="MES6" s="80"/>
      <c r="MET6" s="80"/>
      <c r="MEU6" s="80"/>
      <c r="MEV6" s="80"/>
      <c r="MEW6" s="80"/>
      <c r="MEX6" s="80"/>
      <c r="MEY6" s="80"/>
      <c r="MEZ6" s="80"/>
      <c r="MFA6" s="80"/>
      <c r="MFB6" s="80"/>
      <c r="MFC6" s="80"/>
      <c r="MFD6" s="80"/>
      <c r="MFE6" s="80"/>
      <c r="MFF6" s="80"/>
      <c r="MFG6" s="80"/>
      <c r="MFH6" s="80"/>
      <c r="MFI6" s="80"/>
      <c r="MFJ6" s="80"/>
      <c r="MFK6" s="80"/>
      <c r="MFL6" s="80"/>
      <c r="MFM6" s="80"/>
      <c r="MFN6" s="80"/>
      <c r="MFO6" s="80"/>
      <c r="MFP6" s="80"/>
      <c r="MFQ6" s="80"/>
      <c r="MFR6" s="80"/>
      <c r="MFS6" s="80"/>
      <c r="MFT6" s="80"/>
      <c r="MFU6" s="80"/>
      <c r="MFV6" s="80"/>
      <c r="MFW6" s="80"/>
      <c r="MFX6" s="80"/>
      <c r="MFY6" s="80"/>
      <c r="MFZ6" s="80"/>
      <c r="MGA6" s="80"/>
      <c r="MGB6" s="80"/>
      <c r="MGC6" s="80"/>
      <c r="MGD6" s="80"/>
      <c r="MGE6" s="80"/>
      <c r="MGF6" s="80"/>
      <c r="MGG6" s="80"/>
      <c r="MGH6" s="80"/>
      <c r="MGI6" s="80"/>
      <c r="MGJ6" s="80"/>
      <c r="MGK6" s="80"/>
      <c r="MGL6" s="80"/>
      <c r="MGM6" s="80"/>
      <c r="MGN6" s="80"/>
      <c r="MGO6" s="80"/>
      <c r="MGP6" s="80"/>
      <c r="MGQ6" s="80"/>
      <c r="MGR6" s="80"/>
      <c r="MGS6" s="80"/>
      <c r="MGT6" s="80"/>
      <c r="MGU6" s="80"/>
      <c r="MGV6" s="80"/>
      <c r="MGW6" s="80"/>
      <c r="MGX6" s="80"/>
      <c r="MGY6" s="80"/>
      <c r="MGZ6" s="80"/>
      <c r="MHA6" s="80"/>
      <c r="MHB6" s="80"/>
      <c r="MHC6" s="80"/>
      <c r="MHD6" s="80"/>
      <c r="MHE6" s="80"/>
      <c r="MHF6" s="80"/>
      <c r="MHG6" s="80"/>
      <c r="MHH6" s="80"/>
      <c r="MHI6" s="80"/>
      <c r="MHJ6" s="80"/>
      <c r="MHK6" s="80"/>
      <c r="MHL6" s="80"/>
      <c r="MHM6" s="80"/>
      <c r="MHN6" s="80"/>
      <c r="MHO6" s="80"/>
      <c r="MHP6" s="80"/>
      <c r="MHQ6" s="80"/>
      <c r="MHR6" s="80"/>
      <c r="MHS6" s="80"/>
      <c r="MHT6" s="80"/>
      <c r="MHU6" s="80"/>
      <c r="MHV6" s="80"/>
      <c r="MHW6" s="80"/>
      <c r="MHX6" s="80"/>
      <c r="MHY6" s="80"/>
      <c r="MHZ6" s="80"/>
      <c r="MIA6" s="80"/>
      <c r="MIB6" s="80"/>
      <c r="MIC6" s="80"/>
      <c r="MID6" s="80"/>
      <c r="MIE6" s="80"/>
      <c r="MIF6" s="80"/>
      <c r="MIG6" s="80"/>
      <c r="MIH6" s="80"/>
      <c r="MII6" s="80"/>
      <c r="MIJ6" s="80"/>
      <c r="MIK6" s="80"/>
      <c r="MIL6" s="80"/>
      <c r="MIM6" s="80"/>
      <c r="MIN6" s="80"/>
      <c r="MIO6" s="80"/>
      <c r="MIP6" s="80"/>
      <c r="MIQ6" s="80"/>
      <c r="MIR6" s="80"/>
      <c r="MIS6" s="80"/>
      <c r="MIT6" s="80"/>
      <c r="MIU6" s="80"/>
      <c r="MIV6" s="80"/>
      <c r="MIW6" s="80"/>
      <c r="MIX6" s="80"/>
      <c r="MIY6" s="80"/>
      <c r="MIZ6" s="80"/>
      <c r="MJA6" s="80"/>
      <c r="MJB6" s="80"/>
      <c r="MJC6" s="80"/>
      <c r="MJD6" s="80"/>
      <c r="MJE6" s="80"/>
      <c r="MJF6" s="80"/>
      <c r="MJG6" s="80"/>
      <c r="MJH6" s="80"/>
      <c r="MJI6" s="80"/>
      <c r="MJJ6" s="80"/>
      <c r="MJK6" s="80"/>
      <c r="MJL6" s="80"/>
      <c r="MJM6" s="80"/>
      <c r="MJN6" s="80"/>
      <c r="MJO6" s="80"/>
      <c r="MJP6" s="80"/>
      <c r="MJQ6" s="80"/>
      <c r="MJR6" s="80"/>
      <c r="MJS6" s="80"/>
      <c r="MJT6" s="80"/>
      <c r="MJU6" s="80"/>
      <c r="MJV6" s="80"/>
      <c r="MJW6" s="80"/>
      <c r="MJX6" s="80"/>
      <c r="MJY6" s="80"/>
      <c r="MJZ6" s="80"/>
      <c r="MKA6" s="80"/>
      <c r="MKB6" s="80"/>
      <c r="MKC6" s="80"/>
      <c r="MKD6" s="80"/>
      <c r="MKE6" s="80"/>
      <c r="MKF6" s="80"/>
      <c r="MKG6" s="80"/>
      <c r="MKH6" s="80"/>
      <c r="MKI6" s="80"/>
      <c r="MKJ6" s="80"/>
      <c r="MKK6" s="80"/>
      <c r="MKL6" s="80"/>
      <c r="MKM6" s="80"/>
      <c r="MKN6" s="80"/>
      <c r="MKO6" s="80"/>
      <c r="MKP6" s="80"/>
      <c r="MKQ6" s="80"/>
      <c r="MKR6" s="80"/>
      <c r="MKS6" s="80"/>
      <c r="MKT6" s="80"/>
      <c r="MKU6" s="80"/>
      <c r="MKV6" s="80"/>
      <c r="MKW6" s="80"/>
      <c r="MKX6" s="80"/>
      <c r="MKY6" s="80"/>
      <c r="MKZ6" s="80"/>
      <c r="MLA6" s="80"/>
      <c r="MLB6" s="80"/>
      <c r="MLC6" s="80"/>
      <c r="MLD6" s="80"/>
      <c r="MLE6" s="80"/>
      <c r="MLF6" s="80"/>
      <c r="MLG6" s="80"/>
      <c r="MLH6" s="80"/>
      <c r="MLI6" s="80"/>
      <c r="MLJ6" s="80"/>
      <c r="MLK6" s="80"/>
      <c r="MLL6" s="80"/>
      <c r="MLM6" s="80"/>
      <c r="MLN6" s="80"/>
      <c r="MLO6" s="80"/>
      <c r="MLP6" s="80"/>
      <c r="MLQ6" s="80"/>
      <c r="MLR6" s="80"/>
      <c r="MLS6" s="80"/>
      <c r="MLT6" s="80"/>
      <c r="MLU6" s="80"/>
      <c r="MLV6" s="80"/>
      <c r="MLW6" s="80"/>
      <c r="MLX6" s="80"/>
      <c r="MLY6" s="80"/>
      <c r="MLZ6" s="80"/>
      <c r="MMA6" s="80"/>
      <c r="MMB6" s="80"/>
      <c r="MMC6" s="80"/>
      <c r="MMD6" s="80"/>
      <c r="MME6" s="80"/>
      <c r="MMF6" s="80"/>
      <c r="MMG6" s="80"/>
      <c r="MMH6" s="80"/>
      <c r="MMI6" s="80"/>
      <c r="MMJ6" s="80"/>
      <c r="MMK6" s="80"/>
      <c r="MML6" s="80"/>
      <c r="MMM6" s="80"/>
      <c r="MMN6" s="80"/>
      <c r="MMO6" s="80"/>
      <c r="MMP6" s="80"/>
      <c r="MMQ6" s="80"/>
      <c r="MMR6" s="80"/>
      <c r="MMS6" s="80"/>
      <c r="MMT6" s="80"/>
      <c r="MMU6" s="80"/>
      <c r="MMV6" s="80"/>
      <c r="MMW6" s="80"/>
      <c r="MMX6" s="80"/>
      <c r="MMY6" s="80"/>
      <c r="MMZ6" s="80"/>
      <c r="MNA6" s="80"/>
      <c r="MNB6" s="80"/>
      <c r="MNC6" s="80"/>
      <c r="MND6" s="80"/>
      <c r="MNE6" s="80"/>
      <c r="MNF6" s="80"/>
      <c r="MNG6" s="80"/>
      <c r="MNH6" s="80"/>
      <c r="MNI6" s="80"/>
      <c r="MNJ6" s="80"/>
      <c r="MNK6" s="80"/>
      <c r="MNL6" s="80"/>
      <c r="MNM6" s="80"/>
      <c r="MNN6" s="80"/>
      <c r="MNO6" s="80"/>
      <c r="MNP6" s="80"/>
      <c r="MNQ6" s="80"/>
      <c r="MNR6" s="80"/>
      <c r="MNS6" s="80"/>
      <c r="MNT6" s="80"/>
      <c r="MNU6" s="80"/>
      <c r="MNV6" s="80"/>
      <c r="MNW6" s="80"/>
      <c r="MNX6" s="80"/>
      <c r="MNY6" s="80"/>
      <c r="MNZ6" s="80"/>
      <c r="MOA6" s="80"/>
      <c r="MOB6" s="80"/>
      <c r="MOC6" s="80"/>
      <c r="MOD6" s="80"/>
      <c r="MOE6" s="80"/>
      <c r="MOF6" s="80"/>
      <c r="MOG6" s="80"/>
      <c r="MOH6" s="80"/>
      <c r="MOI6" s="80"/>
      <c r="MOJ6" s="80"/>
      <c r="MOK6" s="80"/>
      <c r="MOL6" s="80"/>
      <c r="MOM6" s="80"/>
      <c r="MON6" s="80"/>
      <c r="MOO6" s="80"/>
      <c r="MOP6" s="80"/>
      <c r="MOQ6" s="80"/>
      <c r="MOR6" s="80"/>
      <c r="MOS6" s="80"/>
      <c r="MOT6" s="80"/>
      <c r="MOU6" s="80"/>
      <c r="MOV6" s="80"/>
      <c r="MOW6" s="80"/>
      <c r="MOX6" s="80"/>
      <c r="MOY6" s="80"/>
      <c r="MOZ6" s="80"/>
      <c r="MPA6" s="80"/>
      <c r="MPB6" s="80"/>
      <c r="MPC6" s="80"/>
      <c r="MPD6" s="80"/>
      <c r="MPE6" s="80"/>
      <c r="MPF6" s="80"/>
      <c r="MPG6" s="80"/>
      <c r="MPH6" s="80"/>
      <c r="MPI6" s="80"/>
      <c r="MPJ6" s="80"/>
      <c r="MPK6" s="80"/>
      <c r="MPL6" s="80"/>
      <c r="MPM6" s="80"/>
      <c r="MPN6" s="80"/>
      <c r="MPO6" s="80"/>
      <c r="MPP6" s="80"/>
      <c r="MPQ6" s="80"/>
      <c r="MPR6" s="80"/>
      <c r="MPS6" s="80"/>
      <c r="MPT6" s="80"/>
      <c r="MPU6" s="80"/>
      <c r="MPV6" s="80"/>
      <c r="MPW6" s="80"/>
      <c r="MPX6" s="80"/>
      <c r="MPY6" s="80"/>
      <c r="MPZ6" s="80"/>
      <c r="MQA6" s="80"/>
      <c r="MQB6" s="80"/>
      <c r="MQC6" s="80"/>
      <c r="MQD6" s="80"/>
      <c r="MQE6" s="80"/>
      <c r="MQF6" s="80"/>
      <c r="MQG6" s="80"/>
      <c r="MQH6" s="80"/>
      <c r="MQI6" s="80"/>
      <c r="MQJ6" s="80"/>
      <c r="MQK6" s="80"/>
      <c r="MQL6" s="80"/>
      <c r="MQM6" s="80"/>
      <c r="MQN6" s="80"/>
      <c r="MQO6" s="80"/>
      <c r="MQP6" s="80"/>
      <c r="MQQ6" s="80"/>
      <c r="MQR6" s="80"/>
      <c r="MQS6" s="80"/>
      <c r="MQT6" s="80"/>
      <c r="MQU6" s="80"/>
      <c r="MQV6" s="80"/>
      <c r="MQW6" s="80"/>
      <c r="MQX6" s="80"/>
      <c r="MQY6" s="80"/>
      <c r="MQZ6" s="80"/>
      <c r="MRA6" s="80"/>
      <c r="MRB6" s="80"/>
      <c r="MRC6" s="80"/>
      <c r="MRD6" s="80"/>
      <c r="MRE6" s="80"/>
      <c r="MRF6" s="80"/>
      <c r="MRG6" s="80"/>
      <c r="MRH6" s="80"/>
      <c r="MRI6" s="80"/>
      <c r="MRJ6" s="80"/>
      <c r="MRK6" s="80"/>
      <c r="MRL6" s="80"/>
      <c r="MRM6" s="80"/>
      <c r="MRN6" s="80"/>
      <c r="MRO6" s="80"/>
      <c r="MRP6" s="80"/>
      <c r="MRQ6" s="80"/>
      <c r="MRR6" s="80"/>
      <c r="MRS6" s="80"/>
      <c r="MRT6" s="80"/>
      <c r="MRU6" s="80"/>
      <c r="MRV6" s="80"/>
      <c r="MRW6" s="80"/>
      <c r="MRX6" s="80"/>
      <c r="MRY6" s="80"/>
      <c r="MRZ6" s="80"/>
      <c r="MSA6" s="80"/>
      <c r="MSB6" s="80"/>
      <c r="MSC6" s="80"/>
      <c r="MSD6" s="80"/>
      <c r="MSE6" s="80"/>
      <c r="MSF6" s="80"/>
      <c r="MSG6" s="80"/>
      <c r="MSH6" s="80"/>
      <c r="MSI6" s="80"/>
      <c r="MSJ6" s="80"/>
      <c r="MSK6" s="80"/>
      <c r="MSL6" s="80"/>
      <c r="MSM6" s="80"/>
      <c r="MSN6" s="80"/>
      <c r="MSO6" s="80"/>
      <c r="MSP6" s="80"/>
      <c r="MSQ6" s="80"/>
      <c r="MSR6" s="80"/>
      <c r="MSS6" s="80"/>
      <c r="MST6" s="80"/>
      <c r="MSU6" s="80"/>
      <c r="MSV6" s="80"/>
      <c r="MSW6" s="80"/>
      <c r="MSX6" s="80"/>
      <c r="MSY6" s="80"/>
      <c r="MSZ6" s="80"/>
      <c r="MTA6" s="80"/>
      <c r="MTB6" s="80"/>
      <c r="MTC6" s="80"/>
      <c r="MTD6" s="80"/>
      <c r="MTE6" s="80"/>
      <c r="MTF6" s="80"/>
      <c r="MTG6" s="80"/>
      <c r="MTH6" s="80"/>
      <c r="MTI6" s="80"/>
      <c r="MTJ6" s="80"/>
      <c r="MTK6" s="80"/>
      <c r="MTL6" s="80"/>
      <c r="MTM6" s="80"/>
      <c r="MTN6" s="80"/>
      <c r="MTO6" s="80"/>
      <c r="MTP6" s="80"/>
      <c r="MTQ6" s="80"/>
      <c r="MTR6" s="80"/>
      <c r="MTS6" s="80"/>
      <c r="MTT6" s="80"/>
      <c r="MTU6" s="80"/>
      <c r="MTV6" s="80"/>
      <c r="MTW6" s="80"/>
      <c r="MTX6" s="80"/>
      <c r="MTY6" s="80"/>
      <c r="MTZ6" s="80"/>
      <c r="MUA6" s="80"/>
      <c r="MUB6" s="80"/>
      <c r="MUC6" s="80"/>
      <c r="MUD6" s="80"/>
      <c r="MUE6" s="80"/>
      <c r="MUF6" s="80"/>
      <c r="MUG6" s="80"/>
      <c r="MUH6" s="80"/>
      <c r="MUI6" s="80"/>
      <c r="MUJ6" s="80"/>
      <c r="MUK6" s="80"/>
      <c r="MUL6" s="80"/>
      <c r="MUM6" s="80"/>
      <c r="MUN6" s="80"/>
      <c r="MUO6" s="80"/>
      <c r="MUP6" s="80"/>
      <c r="MUQ6" s="80"/>
      <c r="MUR6" s="80"/>
      <c r="MUS6" s="80"/>
      <c r="MUT6" s="80"/>
      <c r="MUU6" s="80"/>
      <c r="MUV6" s="80"/>
      <c r="MUW6" s="80"/>
      <c r="MUX6" s="80"/>
      <c r="MUY6" s="80"/>
      <c r="MUZ6" s="80"/>
      <c r="MVA6" s="80"/>
      <c r="MVB6" s="80"/>
      <c r="MVC6" s="80"/>
      <c r="MVD6" s="80"/>
      <c r="MVE6" s="80"/>
      <c r="MVF6" s="80"/>
      <c r="MVG6" s="80"/>
      <c r="MVH6" s="80"/>
      <c r="MVI6" s="80"/>
      <c r="MVJ6" s="80"/>
      <c r="MVK6" s="80"/>
      <c r="MVL6" s="80"/>
      <c r="MVM6" s="80"/>
      <c r="MVN6" s="80"/>
      <c r="MVO6" s="80"/>
      <c r="MVP6" s="80"/>
      <c r="MVQ6" s="80"/>
      <c r="MVR6" s="80"/>
      <c r="MVS6" s="80"/>
      <c r="MVT6" s="80"/>
      <c r="MVU6" s="80"/>
      <c r="MVV6" s="80"/>
      <c r="MVW6" s="80"/>
      <c r="MVX6" s="80"/>
      <c r="MVY6" s="80"/>
      <c r="MVZ6" s="80"/>
      <c r="MWA6" s="80"/>
      <c r="MWB6" s="80"/>
      <c r="MWC6" s="80"/>
      <c r="MWD6" s="80"/>
      <c r="MWE6" s="80"/>
      <c r="MWF6" s="80"/>
      <c r="MWG6" s="80"/>
      <c r="MWH6" s="80"/>
      <c r="MWI6" s="80"/>
      <c r="MWJ6" s="80"/>
      <c r="MWK6" s="80"/>
      <c r="MWL6" s="80"/>
      <c r="MWM6" s="80"/>
      <c r="MWN6" s="80"/>
      <c r="MWO6" s="80"/>
      <c r="MWP6" s="80"/>
      <c r="MWQ6" s="80"/>
      <c r="MWR6" s="80"/>
      <c r="MWS6" s="80"/>
      <c r="MWT6" s="80"/>
      <c r="MWU6" s="80"/>
      <c r="MWV6" s="80"/>
      <c r="MWW6" s="80"/>
      <c r="MWX6" s="80"/>
      <c r="MWY6" s="80"/>
      <c r="MWZ6" s="80"/>
      <c r="MXA6" s="80"/>
      <c r="MXB6" s="80"/>
      <c r="MXC6" s="80"/>
      <c r="MXD6" s="80"/>
      <c r="MXE6" s="80"/>
      <c r="MXF6" s="80"/>
      <c r="MXG6" s="80"/>
      <c r="MXH6" s="80"/>
      <c r="MXI6" s="80"/>
      <c r="MXJ6" s="80"/>
      <c r="MXK6" s="80"/>
      <c r="MXL6" s="80"/>
      <c r="MXM6" s="80"/>
      <c r="MXN6" s="80"/>
      <c r="MXO6" s="80"/>
      <c r="MXP6" s="80"/>
      <c r="MXQ6" s="80"/>
      <c r="MXR6" s="80"/>
      <c r="MXS6" s="80"/>
      <c r="MXT6" s="80"/>
      <c r="MXU6" s="80"/>
      <c r="MXV6" s="80"/>
      <c r="MXW6" s="80"/>
      <c r="MXX6" s="80"/>
      <c r="MXY6" s="80"/>
      <c r="MXZ6" s="80"/>
      <c r="MYA6" s="80"/>
      <c r="MYB6" s="80"/>
      <c r="MYC6" s="80"/>
      <c r="MYD6" s="80"/>
      <c r="MYE6" s="80"/>
      <c r="MYF6" s="80"/>
      <c r="MYG6" s="80"/>
      <c r="MYH6" s="80"/>
      <c r="MYI6" s="80"/>
      <c r="MYJ6" s="80"/>
      <c r="MYK6" s="80"/>
      <c r="MYL6" s="80"/>
      <c r="MYM6" s="80"/>
      <c r="MYN6" s="80"/>
      <c r="MYO6" s="80"/>
      <c r="MYP6" s="80"/>
      <c r="MYQ6" s="80"/>
      <c r="MYR6" s="80"/>
      <c r="MYS6" s="80"/>
      <c r="MYT6" s="80"/>
      <c r="MYU6" s="80"/>
      <c r="MYV6" s="80"/>
      <c r="MYW6" s="80"/>
      <c r="MYX6" s="80"/>
      <c r="MYY6" s="80"/>
      <c r="MYZ6" s="80"/>
      <c r="MZA6" s="80"/>
      <c r="MZB6" s="80"/>
      <c r="MZC6" s="80"/>
      <c r="MZD6" s="80"/>
      <c r="MZE6" s="80"/>
      <c r="MZF6" s="80"/>
      <c r="MZG6" s="80"/>
      <c r="MZH6" s="80"/>
      <c r="MZI6" s="80"/>
      <c r="MZJ6" s="80"/>
      <c r="MZK6" s="80"/>
      <c r="MZL6" s="80"/>
      <c r="MZM6" s="80"/>
      <c r="MZN6" s="80"/>
      <c r="MZO6" s="80"/>
      <c r="MZP6" s="80"/>
      <c r="MZQ6" s="80"/>
      <c r="MZR6" s="80"/>
      <c r="MZS6" s="80"/>
      <c r="MZT6" s="80"/>
      <c r="MZU6" s="80"/>
      <c r="MZV6" s="80"/>
      <c r="MZW6" s="80"/>
      <c r="MZX6" s="80"/>
      <c r="MZY6" s="80"/>
      <c r="MZZ6" s="80"/>
      <c r="NAA6" s="80"/>
      <c r="NAB6" s="80"/>
      <c r="NAC6" s="80"/>
      <c r="NAD6" s="80"/>
      <c r="NAE6" s="80"/>
      <c r="NAF6" s="80"/>
      <c r="NAG6" s="80"/>
      <c r="NAH6" s="80"/>
      <c r="NAI6" s="80"/>
      <c r="NAJ6" s="80"/>
      <c r="NAK6" s="80"/>
      <c r="NAL6" s="80"/>
      <c r="NAM6" s="80"/>
      <c r="NAN6" s="80"/>
      <c r="NAO6" s="80"/>
      <c r="NAP6" s="80"/>
      <c r="NAQ6" s="80"/>
      <c r="NAR6" s="80"/>
      <c r="NAS6" s="80"/>
      <c r="NAT6" s="80"/>
      <c r="NAU6" s="80"/>
      <c r="NAV6" s="80"/>
      <c r="NAW6" s="80"/>
      <c r="NAX6" s="80"/>
      <c r="NAY6" s="80"/>
      <c r="NAZ6" s="80"/>
      <c r="NBA6" s="80"/>
      <c r="NBB6" s="80"/>
      <c r="NBC6" s="80"/>
      <c r="NBD6" s="80"/>
      <c r="NBE6" s="80"/>
      <c r="NBF6" s="80"/>
      <c r="NBG6" s="80"/>
      <c r="NBH6" s="80"/>
      <c r="NBI6" s="80"/>
      <c r="NBJ6" s="80"/>
      <c r="NBK6" s="80"/>
      <c r="NBL6" s="80"/>
      <c r="NBM6" s="80"/>
      <c r="NBN6" s="80"/>
      <c r="NBO6" s="80"/>
      <c r="NBP6" s="80"/>
      <c r="NBQ6" s="80"/>
      <c r="NBR6" s="80"/>
      <c r="NBS6" s="80"/>
      <c r="NBT6" s="80"/>
      <c r="NBU6" s="80"/>
      <c r="NBV6" s="80"/>
      <c r="NBW6" s="80"/>
      <c r="NBX6" s="80"/>
      <c r="NBY6" s="80"/>
      <c r="NBZ6" s="80"/>
      <c r="NCA6" s="80"/>
      <c r="NCB6" s="80"/>
      <c r="NCC6" s="80"/>
      <c r="NCD6" s="80"/>
      <c r="NCE6" s="80"/>
      <c r="NCF6" s="80"/>
      <c r="NCG6" s="80"/>
      <c r="NCH6" s="80"/>
      <c r="NCI6" s="80"/>
      <c r="NCJ6" s="80"/>
      <c r="NCK6" s="80"/>
      <c r="NCL6" s="80"/>
      <c r="NCM6" s="80"/>
      <c r="NCN6" s="80"/>
      <c r="NCO6" s="80"/>
      <c r="NCP6" s="80"/>
      <c r="NCQ6" s="80"/>
      <c r="NCR6" s="80"/>
      <c r="NCS6" s="80"/>
      <c r="NCT6" s="80"/>
      <c r="NCU6" s="80"/>
      <c r="NCV6" s="80"/>
      <c r="NCW6" s="80"/>
      <c r="NCX6" s="80"/>
      <c r="NCY6" s="80"/>
      <c r="NCZ6" s="80"/>
      <c r="NDA6" s="80"/>
      <c r="NDB6" s="80"/>
      <c r="NDC6" s="80"/>
      <c r="NDD6" s="80"/>
      <c r="NDE6" s="80"/>
      <c r="NDF6" s="80"/>
      <c r="NDG6" s="80"/>
      <c r="NDH6" s="80"/>
      <c r="NDI6" s="80"/>
      <c r="NDJ6" s="80"/>
      <c r="NDK6" s="80"/>
      <c r="NDL6" s="80"/>
      <c r="NDM6" s="80"/>
      <c r="NDN6" s="80"/>
      <c r="NDO6" s="80"/>
      <c r="NDP6" s="80"/>
      <c r="NDQ6" s="80"/>
      <c r="NDR6" s="80"/>
      <c r="NDS6" s="80"/>
      <c r="NDT6" s="80"/>
      <c r="NDU6" s="80"/>
      <c r="NDV6" s="80"/>
      <c r="NDW6" s="80"/>
      <c r="NDX6" s="80"/>
      <c r="NDY6" s="80"/>
      <c r="NDZ6" s="80"/>
      <c r="NEA6" s="80"/>
      <c r="NEB6" s="80"/>
      <c r="NEC6" s="80"/>
      <c r="NED6" s="80"/>
      <c r="NEE6" s="80"/>
      <c r="NEF6" s="80"/>
      <c r="NEG6" s="80"/>
      <c r="NEH6" s="80"/>
      <c r="NEI6" s="80"/>
      <c r="NEJ6" s="80"/>
      <c r="NEK6" s="80"/>
      <c r="NEL6" s="80"/>
      <c r="NEM6" s="80"/>
      <c r="NEN6" s="80"/>
      <c r="NEO6" s="80"/>
      <c r="NEP6" s="80"/>
      <c r="NEQ6" s="80"/>
      <c r="NER6" s="80"/>
      <c r="NES6" s="80"/>
      <c r="NET6" s="80"/>
      <c r="NEU6" s="80"/>
      <c r="NEV6" s="80"/>
      <c r="NEW6" s="80"/>
      <c r="NEX6" s="80"/>
      <c r="NEY6" s="80"/>
      <c r="NEZ6" s="80"/>
      <c r="NFA6" s="80"/>
      <c r="NFB6" s="80"/>
      <c r="NFC6" s="80"/>
      <c r="NFD6" s="80"/>
      <c r="NFE6" s="80"/>
      <c r="NFF6" s="80"/>
      <c r="NFG6" s="80"/>
      <c r="NFH6" s="80"/>
      <c r="NFI6" s="80"/>
      <c r="NFJ6" s="80"/>
      <c r="NFK6" s="80"/>
      <c r="NFL6" s="80"/>
      <c r="NFM6" s="80"/>
      <c r="NFN6" s="80"/>
      <c r="NFO6" s="80"/>
      <c r="NFP6" s="80"/>
      <c r="NFQ6" s="80"/>
      <c r="NFR6" s="80"/>
      <c r="NFS6" s="80"/>
      <c r="NFT6" s="80"/>
      <c r="NFU6" s="80"/>
      <c r="NFV6" s="80"/>
      <c r="NFW6" s="80"/>
      <c r="NFX6" s="80"/>
      <c r="NFY6" s="80"/>
      <c r="NFZ6" s="80"/>
      <c r="NGA6" s="80"/>
      <c r="NGB6" s="80"/>
      <c r="NGC6" s="80"/>
      <c r="NGD6" s="80"/>
      <c r="NGE6" s="80"/>
      <c r="NGF6" s="80"/>
      <c r="NGG6" s="80"/>
      <c r="NGH6" s="80"/>
      <c r="NGI6" s="80"/>
      <c r="NGJ6" s="80"/>
      <c r="NGK6" s="80"/>
      <c r="NGL6" s="80"/>
      <c r="NGM6" s="80"/>
      <c r="NGN6" s="80"/>
      <c r="NGO6" s="80"/>
      <c r="NGP6" s="80"/>
      <c r="NGQ6" s="80"/>
      <c r="NGR6" s="80"/>
      <c r="NGS6" s="80"/>
      <c r="NGT6" s="80"/>
      <c r="NGU6" s="80"/>
      <c r="NGV6" s="80"/>
      <c r="NGW6" s="80"/>
      <c r="NGX6" s="80"/>
      <c r="NGY6" s="80"/>
      <c r="NGZ6" s="80"/>
      <c r="NHA6" s="80"/>
      <c r="NHB6" s="80"/>
      <c r="NHC6" s="80"/>
      <c r="NHD6" s="80"/>
      <c r="NHE6" s="80"/>
      <c r="NHF6" s="80"/>
      <c r="NHG6" s="80"/>
      <c r="NHH6" s="80"/>
      <c r="NHI6" s="80"/>
      <c r="NHJ6" s="80"/>
      <c r="NHK6" s="80"/>
      <c r="NHL6" s="80"/>
      <c r="NHM6" s="80"/>
      <c r="NHN6" s="80"/>
      <c r="NHO6" s="80"/>
      <c r="NHP6" s="80"/>
      <c r="NHQ6" s="80"/>
      <c r="NHR6" s="80"/>
      <c r="NHS6" s="80"/>
      <c r="NHT6" s="80"/>
      <c r="NHU6" s="80"/>
      <c r="NHV6" s="80"/>
      <c r="NHW6" s="80"/>
      <c r="NHX6" s="80"/>
      <c r="NHY6" s="80"/>
      <c r="NHZ6" s="80"/>
      <c r="NIA6" s="80"/>
      <c r="NIB6" s="80"/>
      <c r="NIC6" s="80"/>
      <c r="NID6" s="80"/>
      <c r="NIE6" s="80"/>
      <c r="NIF6" s="80"/>
      <c r="NIG6" s="80"/>
      <c r="NIH6" s="80"/>
      <c r="NII6" s="80"/>
      <c r="NIJ6" s="80"/>
      <c r="NIK6" s="80"/>
      <c r="NIL6" s="80"/>
      <c r="NIM6" s="80"/>
      <c r="NIN6" s="80"/>
      <c r="NIO6" s="80"/>
      <c r="NIP6" s="80"/>
      <c r="NIQ6" s="80"/>
      <c r="NIR6" s="80"/>
      <c r="NIS6" s="80"/>
      <c r="NIT6" s="80"/>
      <c r="NIU6" s="80"/>
      <c r="NIV6" s="80"/>
      <c r="NIW6" s="80"/>
      <c r="NIX6" s="80"/>
      <c r="NIY6" s="80"/>
      <c r="NIZ6" s="80"/>
      <c r="NJA6" s="80"/>
      <c r="NJB6" s="80"/>
      <c r="NJC6" s="80"/>
      <c r="NJD6" s="80"/>
      <c r="NJE6" s="80"/>
      <c r="NJF6" s="80"/>
      <c r="NJG6" s="80"/>
      <c r="NJH6" s="80"/>
      <c r="NJI6" s="80"/>
      <c r="NJJ6" s="80"/>
      <c r="NJK6" s="80"/>
      <c r="NJL6" s="80"/>
      <c r="NJM6" s="80"/>
      <c r="NJN6" s="80"/>
      <c r="NJO6" s="80"/>
      <c r="NJP6" s="80"/>
      <c r="NJQ6" s="80"/>
      <c r="NJR6" s="80"/>
      <c r="NJS6" s="80"/>
      <c r="NJT6" s="80"/>
      <c r="NJU6" s="80"/>
      <c r="NJV6" s="80"/>
      <c r="NJW6" s="80"/>
      <c r="NJX6" s="80"/>
      <c r="NJY6" s="80"/>
      <c r="NJZ6" s="80"/>
      <c r="NKA6" s="80"/>
      <c r="NKB6" s="80"/>
      <c r="NKC6" s="80"/>
      <c r="NKD6" s="80"/>
      <c r="NKE6" s="80"/>
      <c r="NKF6" s="80"/>
      <c r="NKG6" s="80"/>
      <c r="NKH6" s="80"/>
      <c r="NKI6" s="80"/>
      <c r="NKJ6" s="80"/>
      <c r="NKK6" s="80"/>
      <c r="NKL6" s="80"/>
      <c r="NKM6" s="80"/>
      <c r="NKN6" s="80"/>
      <c r="NKO6" s="80"/>
      <c r="NKP6" s="80"/>
      <c r="NKQ6" s="80"/>
      <c r="NKR6" s="80"/>
      <c r="NKS6" s="80"/>
      <c r="NKT6" s="80"/>
      <c r="NKU6" s="80"/>
      <c r="NKV6" s="80"/>
      <c r="NKW6" s="80"/>
      <c r="NKX6" s="80"/>
      <c r="NKY6" s="80"/>
      <c r="NKZ6" s="80"/>
      <c r="NLA6" s="80"/>
      <c r="NLB6" s="80"/>
      <c r="NLC6" s="80"/>
      <c r="NLD6" s="80"/>
      <c r="NLE6" s="80"/>
      <c r="NLF6" s="80"/>
      <c r="NLG6" s="80"/>
      <c r="NLH6" s="80"/>
      <c r="NLI6" s="80"/>
      <c r="NLJ6" s="80"/>
      <c r="NLK6" s="80"/>
      <c r="NLL6" s="80"/>
      <c r="NLM6" s="80"/>
      <c r="NLN6" s="80"/>
      <c r="NLO6" s="80"/>
      <c r="NLP6" s="80"/>
      <c r="NLQ6" s="80"/>
      <c r="NLR6" s="80"/>
      <c r="NLS6" s="80"/>
      <c r="NLT6" s="80"/>
      <c r="NLU6" s="80"/>
      <c r="NLV6" s="80"/>
      <c r="NLW6" s="80"/>
      <c r="NLX6" s="80"/>
      <c r="NLY6" s="80"/>
      <c r="NLZ6" s="80"/>
      <c r="NMA6" s="80"/>
      <c r="NMB6" s="80"/>
      <c r="NMC6" s="80"/>
      <c r="NMD6" s="80"/>
      <c r="NME6" s="80"/>
      <c r="NMF6" s="80"/>
      <c r="NMG6" s="80"/>
      <c r="NMH6" s="80"/>
      <c r="NMI6" s="80"/>
      <c r="NMJ6" s="80"/>
      <c r="NMK6" s="80"/>
      <c r="NML6" s="80"/>
      <c r="NMM6" s="80"/>
      <c r="NMN6" s="80"/>
      <c r="NMO6" s="80"/>
      <c r="NMP6" s="80"/>
      <c r="NMQ6" s="80"/>
      <c r="NMR6" s="80"/>
      <c r="NMS6" s="80"/>
      <c r="NMT6" s="80"/>
      <c r="NMU6" s="80"/>
      <c r="NMV6" s="80"/>
      <c r="NMW6" s="80"/>
      <c r="NMX6" s="80"/>
      <c r="NMY6" s="80"/>
      <c r="NMZ6" s="80"/>
      <c r="NNA6" s="80"/>
      <c r="NNB6" s="80"/>
      <c r="NNC6" s="80"/>
      <c r="NND6" s="80"/>
      <c r="NNE6" s="80"/>
      <c r="NNF6" s="80"/>
      <c r="NNG6" s="80"/>
      <c r="NNH6" s="80"/>
      <c r="NNI6" s="80"/>
      <c r="NNJ6" s="80"/>
      <c r="NNK6" s="80"/>
      <c r="NNL6" s="80"/>
      <c r="NNM6" s="80"/>
      <c r="NNN6" s="80"/>
      <c r="NNO6" s="80"/>
      <c r="NNP6" s="80"/>
      <c r="NNQ6" s="80"/>
      <c r="NNR6" s="80"/>
      <c r="NNS6" s="80"/>
      <c r="NNT6" s="80"/>
      <c r="NNU6" s="80"/>
      <c r="NNV6" s="80"/>
      <c r="NNW6" s="80"/>
      <c r="NNX6" s="80"/>
      <c r="NNY6" s="80"/>
      <c r="NNZ6" s="80"/>
      <c r="NOA6" s="80"/>
      <c r="NOB6" s="80"/>
      <c r="NOC6" s="80"/>
      <c r="NOD6" s="80"/>
      <c r="NOE6" s="80"/>
      <c r="NOF6" s="80"/>
      <c r="NOG6" s="80"/>
      <c r="NOH6" s="80"/>
      <c r="NOI6" s="80"/>
      <c r="NOJ6" s="80"/>
      <c r="NOK6" s="80"/>
      <c r="NOL6" s="80"/>
      <c r="NOM6" s="80"/>
      <c r="NON6" s="80"/>
      <c r="NOO6" s="80"/>
      <c r="NOP6" s="80"/>
      <c r="NOQ6" s="80"/>
      <c r="NOR6" s="80"/>
      <c r="NOS6" s="80"/>
      <c r="NOT6" s="80"/>
      <c r="NOU6" s="80"/>
      <c r="NOV6" s="80"/>
      <c r="NOW6" s="80"/>
      <c r="NOX6" s="80"/>
      <c r="NOY6" s="80"/>
      <c r="NOZ6" s="80"/>
      <c r="NPA6" s="80"/>
      <c r="NPB6" s="80"/>
      <c r="NPC6" s="80"/>
      <c r="NPD6" s="80"/>
      <c r="NPE6" s="80"/>
      <c r="NPF6" s="80"/>
      <c r="NPG6" s="80"/>
      <c r="NPH6" s="80"/>
      <c r="NPI6" s="80"/>
      <c r="NPJ6" s="80"/>
      <c r="NPK6" s="80"/>
      <c r="NPL6" s="80"/>
      <c r="NPM6" s="80"/>
      <c r="NPN6" s="80"/>
      <c r="NPO6" s="80"/>
      <c r="NPP6" s="80"/>
      <c r="NPQ6" s="80"/>
      <c r="NPR6" s="80"/>
      <c r="NPS6" s="80"/>
      <c r="NPT6" s="80"/>
      <c r="NPU6" s="80"/>
      <c r="NPV6" s="80"/>
      <c r="NPW6" s="80"/>
      <c r="NPX6" s="80"/>
      <c r="NPY6" s="80"/>
      <c r="NPZ6" s="80"/>
      <c r="NQA6" s="80"/>
      <c r="NQB6" s="80"/>
      <c r="NQC6" s="80"/>
      <c r="NQD6" s="80"/>
      <c r="NQE6" s="80"/>
      <c r="NQF6" s="80"/>
      <c r="NQG6" s="80"/>
      <c r="NQH6" s="80"/>
      <c r="NQI6" s="80"/>
      <c r="NQJ6" s="80"/>
      <c r="NQK6" s="80"/>
      <c r="NQL6" s="80"/>
      <c r="NQM6" s="80"/>
      <c r="NQN6" s="80"/>
      <c r="NQO6" s="80"/>
      <c r="NQP6" s="80"/>
      <c r="NQQ6" s="80"/>
      <c r="NQR6" s="80"/>
      <c r="NQS6" s="80"/>
      <c r="NQT6" s="80"/>
      <c r="NQU6" s="80"/>
      <c r="NQV6" s="80"/>
      <c r="NQW6" s="80"/>
      <c r="NQX6" s="80"/>
      <c r="NQY6" s="80"/>
      <c r="NQZ6" s="80"/>
      <c r="NRA6" s="80"/>
      <c r="NRB6" s="80"/>
      <c r="NRC6" s="80"/>
      <c r="NRD6" s="80"/>
      <c r="NRE6" s="80"/>
      <c r="NRF6" s="80"/>
      <c r="NRG6" s="80"/>
      <c r="NRH6" s="80"/>
      <c r="NRI6" s="80"/>
      <c r="NRJ6" s="80"/>
      <c r="NRK6" s="80"/>
      <c r="NRL6" s="80"/>
      <c r="NRM6" s="80"/>
      <c r="NRN6" s="80"/>
      <c r="NRO6" s="80"/>
      <c r="NRP6" s="80"/>
      <c r="NRQ6" s="80"/>
      <c r="NRR6" s="80"/>
      <c r="NRS6" s="80"/>
      <c r="NRT6" s="80"/>
      <c r="NRU6" s="80"/>
      <c r="NRV6" s="80"/>
      <c r="NRW6" s="80"/>
      <c r="NRX6" s="80"/>
      <c r="NRY6" s="80"/>
      <c r="NRZ6" s="80"/>
      <c r="NSA6" s="80"/>
      <c r="NSB6" s="80"/>
      <c r="NSC6" s="80"/>
      <c r="NSD6" s="80"/>
      <c r="NSE6" s="80"/>
      <c r="NSF6" s="80"/>
      <c r="NSG6" s="80"/>
      <c r="NSH6" s="80"/>
      <c r="NSI6" s="80"/>
      <c r="NSJ6" s="80"/>
      <c r="NSK6" s="80"/>
      <c r="NSL6" s="80"/>
      <c r="NSM6" s="80"/>
      <c r="NSN6" s="80"/>
      <c r="NSO6" s="80"/>
      <c r="NSP6" s="80"/>
      <c r="NSQ6" s="80"/>
      <c r="NSR6" s="80"/>
      <c r="NSS6" s="80"/>
      <c r="NST6" s="80"/>
      <c r="NSU6" s="80"/>
      <c r="NSV6" s="80"/>
      <c r="NSW6" s="80"/>
      <c r="NSX6" s="80"/>
      <c r="NSY6" s="80"/>
      <c r="NSZ6" s="80"/>
      <c r="NTA6" s="80"/>
      <c r="NTB6" s="80"/>
      <c r="NTC6" s="80"/>
      <c r="NTD6" s="80"/>
      <c r="NTE6" s="80"/>
      <c r="NTF6" s="80"/>
      <c r="NTG6" s="80"/>
      <c r="NTH6" s="80"/>
      <c r="NTI6" s="80"/>
      <c r="NTJ6" s="80"/>
      <c r="NTK6" s="80"/>
      <c r="NTL6" s="80"/>
      <c r="NTM6" s="80"/>
      <c r="NTN6" s="80"/>
      <c r="NTO6" s="80"/>
      <c r="NTP6" s="80"/>
      <c r="NTQ6" s="80"/>
      <c r="NTR6" s="80"/>
      <c r="NTS6" s="80"/>
      <c r="NTT6" s="80"/>
      <c r="NTU6" s="80"/>
      <c r="NTV6" s="80"/>
      <c r="NTW6" s="80"/>
      <c r="NTX6" s="80"/>
      <c r="NTY6" s="80"/>
      <c r="NTZ6" s="80"/>
      <c r="NUA6" s="80"/>
      <c r="NUB6" s="80"/>
      <c r="NUC6" s="80"/>
      <c r="NUD6" s="80"/>
      <c r="NUE6" s="80"/>
      <c r="NUF6" s="80"/>
      <c r="NUG6" s="80"/>
      <c r="NUH6" s="80"/>
      <c r="NUI6" s="80"/>
      <c r="NUJ6" s="80"/>
      <c r="NUK6" s="80"/>
      <c r="NUL6" s="80"/>
      <c r="NUM6" s="80"/>
      <c r="NUN6" s="80"/>
      <c r="NUO6" s="80"/>
      <c r="NUP6" s="80"/>
      <c r="NUQ6" s="80"/>
      <c r="NUR6" s="80"/>
      <c r="NUS6" s="80"/>
      <c r="NUT6" s="80"/>
      <c r="NUU6" s="80"/>
      <c r="NUV6" s="80"/>
      <c r="NUW6" s="80"/>
      <c r="NUX6" s="80"/>
      <c r="NUY6" s="80"/>
      <c r="NUZ6" s="80"/>
      <c r="NVA6" s="80"/>
      <c r="NVB6" s="80"/>
      <c r="NVC6" s="80"/>
      <c r="NVD6" s="80"/>
      <c r="NVE6" s="80"/>
      <c r="NVF6" s="80"/>
      <c r="NVG6" s="80"/>
      <c r="NVH6" s="80"/>
      <c r="NVI6" s="80"/>
      <c r="NVJ6" s="80"/>
      <c r="NVK6" s="80"/>
      <c r="NVL6" s="80"/>
      <c r="NVM6" s="80"/>
      <c r="NVN6" s="80"/>
      <c r="NVO6" s="80"/>
      <c r="NVP6" s="80"/>
      <c r="NVQ6" s="80"/>
      <c r="NVR6" s="80"/>
      <c r="NVS6" s="80"/>
      <c r="NVT6" s="80"/>
      <c r="NVU6" s="80"/>
      <c r="NVV6" s="80"/>
      <c r="NVW6" s="80"/>
      <c r="NVX6" s="80"/>
      <c r="NVY6" s="80"/>
      <c r="NVZ6" s="80"/>
      <c r="NWA6" s="80"/>
      <c r="NWB6" s="80"/>
      <c r="NWC6" s="80"/>
      <c r="NWD6" s="80"/>
      <c r="NWE6" s="80"/>
      <c r="NWF6" s="80"/>
      <c r="NWG6" s="80"/>
      <c r="NWH6" s="80"/>
      <c r="NWI6" s="80"/>
      <c r="NWJ6" s="80"/>
      <c r="NWK6" s="80"/>
      <c r="NWL6" s="80"/>
      <c r="NWM6" s="80"/>
      <c r="NWN6" s="80"/>
      <c r="NWO6" s="80"/>
      <c r="NWP6" s="80"/>
      <c r="NWQ6" s="80"/>
      <c r="NWR6" s="80"/>
      <c r="NWS6" s="80"/>
      <c r="NWT6" s="80"/>
      <c r="NWU6" s="80"/>
      <c r="NWV6" s="80"/>
      <c r="NWW6" s="80"/>
      <c r="NWX6" s="80"/>
      <c r="NWY6" s="80"/>
      <c r="NWZ6" s="80"/>
      <c r="NXA6" s="80"/>
      <c r="NXB6" s="80"/>
      <c r="NXC6" s="80"/>
      <c r="NXD6" s="80"/>
      <c r="NXE6" s="80"/>
      <c r="NXF6" s="80"/>
      <c r="NXG6" s="80"/>
      <c r="NXH6" s="80"/>
      <c r="NXI6" s="80"/>
      <c r="NXJ6" s="80"/>
      <c r="NXK6" s="80"/>
      <c r="NXL6" s="80"/>
      <c r="NXM6" s="80"/>
      <c r="NXN6" s="80"/>
      <c r="NXO6" s="80"/>
      <c r="NXP6" s="80"/>
      <c r="NXQ6" s="80"/>
      <c r="NXR6" s="80"/>
      <c r="NXS6" s="80"/>
      <c r="NXT6" s="80"/>
      <c r="NXU6" s="80"/>
      <c r="NXV6" s="80"/>
      <c r="NXW6" s="80"/>
      <c r="NXX6" s="80"/>
      <c r="NXY6" s="80"/>
      <c r="NXZ6" s="80"/>
      <c r="NYA6" s="80"/>
      <c r="NYB6" s="80"/>
      <c r="NYC6" s="80"/>
      <c r="NYD6" s="80"/>
      <c r="NYE6" s="80"/>
      <c r="NYF6" s="80"/>
      <c r="NYG6" s="80"/>
      <c r="NYH6" s="80"/>
      <c r="NYI6" s="80"/>
      <c r="NYJ6" s="80"/>
      <c r="NYK6" s="80"/>
      <c r="NYL6" s="80"/>
      <c r="NYM6" s="80"/>
      <c r="NYN6" s="80"/>
      <c r="NYO6" s="80"/>
      <c r="NYP6" s="80"/>
      <c r="NYQ6" s="80"/>
      <c r="NYR6" s="80"/>
      <c r="NYS6" s="80"/>
      <c r="NYT6" s="80"/>
      <c r="NYU6" s="80"/>
      <c r="NYV6" s="80"/>
      <c r="NYW6" s="80"/>
      <c r="NYX6" s="80"/>
      <c r="NYY6" s="80"/>
      <c r="NYZ6" s="80"/>
      <c r="NZA6" s="80"/>
      <c r="NZB6" s="80"/>
      <c r="NZC6" s="80"/>
      <c r="NZD6" s="80"/>
      <c r="NZE6" s="80"/>
      <c r="NZF6" s="80"/>
      <c r="NZG6" s="80"/>
      <c r="NZH6" s="80"/>
      <c r="NZI6" s="80"/>
      <c r="NZJ6" s="80"/>
      <c r="NZK6" s="80"/>
      <c r="NZL6" s="80"/>
      <c r="NZM6" s="80"/>
      <c r="NZN6" s="80"/>
      <c r="NZO6" s="80"/>
      <c r="NZP6" s="80"/>
      <c r="NZQ6" s="80"/>
      <c r="NZR6" s="80"/>
      <c r="NZS6" s="80"/>
      <c r="NZT6" s="80"/>
      <c r="NZU6" s="80"/>
      <c r="NZV6" s="80"/>
      <c r="NZW6" s="80"/>
      <c r="NZX6" s="80"/>
      <c r="NZY6" s="80"/>
      <c r="NZZ6" s="80"/>
      <c r="OAA6" s="80"/>
      <c r="OAB6" s="80"/>
      <c r="OAC6" s="80"/>
      <c r="OAD6" s="80"/>
      <c r="OAE6" s="80"/>
      <c r="OAF6" s="80"/>
      <c r="OAG6" s="80"/>
      <c r="OAH6" s="80"/>
      <c r="OAI6" s="80"/>
      <c r="OAJ6" s="80"/>
      <c r="OAK6" s="80"/>
      <c r="OAL6" s="80"/>
      <c r="OAM6" s="80"/>
      <c r="OAN6" s="80"/>
      <c r="OAO6" s="80"/>
      <c r="OAP6" s="80"/>
      <c r="OAQ6" s="80"/>
      <c r="OAR6" s="80"/>
      <c r="OAS6" s="80"/>
      <c r="OAT6" s="80"/>
      <c r="OAU6" s="80"/>
      <c r="OAV6" s="80"/>
      <c r="OAW6" s="80"/>
      <c r="OAX6" s="80"/>
      <c r="OAY6" s="80"/>
      <c r="OAZ6" s="80"/>
      <c r="OBA6" s="80"/>
      <c r="OBB6" s="80"/>
      <c r="OBC6" s="80"/>
      <c r="OBD6" s="80"/>
      <c r="OBE6" s="80"/>
      <c r="OBF6" s="80"/>
      <c r="OBG6" s="80"/>
      <c r="OBH6" s="80"/>
      <c r="OBI6" s="80"/>
      <c r="OBJ6" s="80"/>
      <c r="OBK6" s="80"/>
      <c r="OBL6" s="80"/>
      <c r="OBM6" s="80"/>
      <c r="OBN6" s="80"/>
      <c r="OBO6" s="80"/>
      <c r="OBP6" s="80"/>
      <c r="OBQ6" s="80"/>
      <c r="OBR6" s="80"/>
      <c r="OBS6" s="80"/>
      <c r="OBT6" s="80"/>
      <c r="OBU6" s="80"/>
      <c r="OBV6" s="80"/>
      <c r="OBW6" s="80"/>
      <c r="OBX6" s="80"/>
      <c r="OBY6" s="80"/>
      <c r="OBZ6" s="80"/>
      <c r="OCA6" s="80"/>
      <c r="OCB6" s="80"/>
      <c r="OCC6" s="80"/>
      <c r="OCD6" s="80"/>
      <c r="OCE6" s="80"/>
      <c r="OCF6" s="80"/>
      <c r="OCG6" s="80"/>
      <c r="OCH6" s="80"/>
      <c r="OCI6" s="80"/>
      <c r="OCJ6" s="80"/>
      <c r="OCK6" s="80"/>
      <c r="OCL6" s="80"/>
      <c r="OCM6" s="80"/>
      <c r="OCN6" s="80"/>
      <c r="OCO6" s="80"/>
      <c r="OCP6" s="80"/>
      <c r="OCQ6" s="80"/>
      <c r="OCR6" s="80"/>
      <c r="OCS6" s="80"/>
      <c r="OCT6" s="80"/>
      <c r="OCU6" s="80"/>
      <c r="OCV6" s="80"/>
      <c r="OCW6" s="80"/>
      <c r="OCX6" s="80"/>
      <c r="OCY6" s="80"/>
      <c r="OCZ6" s="80"/>
      <c r="ODA6" s="80"/>
      <c r="ODB6" s="80"/>
      <c r="ODC6" s="80"/>
      <c r="ODD6" s="80"/>
      <c r="ODE6" s="80"/>
      <c r="ODF6" s="80"/>
      <c r="ODG6" s="80"/>
      <c r="ODH6" s="80"/>
      <c r="ODI6" s="80"/>
      <c r="ODJ6" s="80"/>
      <c r="ODK6" s="80"/>
      <c r="ODL6" s="80"/>
      <c r="ODM6" s="80"/>
      <c r="ODN6" s="80"/>
      <c r="ODO6" s="80"/>
      <c r="ODP6" s="80"/>
      <c r="ODQ6" s="80"/>
      <c r="ODR6" s="80"/>
      <c r="ODS6" s="80"/>
      <c r="ODT6" s="80"/>
      <c r="ODU6" s="80"/>
      <c r="ODV6" s="80"/>
      <c r="ODW6" s="80"/>
      <c r="ODX6" s="80"/>
      <c r="ODY6" s="80"/>
      <c r="ODZ6" s="80"/>
      <c r="OEA6" s="80"/>
      <c r="OEB6" s="80"/>
      <c r="OEC6" s="80"/>
      <c r="OED6" s="80"/>
      <c r="OEE6" s="80"/>
      <c r="OEF6" s="80"/>
      <c r="OEG6" s="80"/>
      <c r="OEH6" s="80"/>
      <c r="OEI6" s="80"/>
      <c r="OEJ6" s="80"/>
      <c r="OEK6" s="80"/>
      <c r="OEL6" s="80"/>
      <c r="OEM6" s="80"/>
      <c r="OEN6" s="80"/>
      <c r="OEO6" s="80"/>
      <c r="OEP6" s="80"/>
      <c r="OEQ6" s="80"/>
      <c r="OER6" s="80"/>
      <c r="OES6" s="80"/>
      <c r="OET6" s="80"/>
      <c r="OEU6" s="80"/>
      <c r="OEV6" s="80"/>
      <c r="OEW6" s="80"/>
      <c r="OEX6" s="80"/>
      <c r="OEY6" s="80"/>
      <c r="OEZ6" s="80"/>
      <c r="OFA6" s="80"/>
      <c r="OFB6" s="80"/>
      <c r="OFC6" s="80"/>
      <c r="OFD6" s="80"/>
      <c r="OFE6" s="80"/>
      <c r="OFF6" s="80"/>
      <c r="OFG6" s="80"/>
      <c r="OFH6" s="80"/>
      <c r="OFI6" s="80"/>
      <c r="OFJ6" s="80"/>
      <c r="OFK6" s="80"/>
      <c r="OFL6" s="80"/>
      <c r="OFM6" s="80"/>
      <c r="OFN6" s="80"/>
      <c r="OFO6" s="80"/>
      <c r="OFP6" s="80"/>
      <c r="OFQ6" s="80"/>
      <c r="OFR6" s="80"/>
      <c r="OFS6" s="80"/>
      <c r="OFT6" s="80"/>
      <c r="OFU6" s="80"/>
      <c r="OFV6" s="80"/>
      <c r="OFW6" s="80"/>
      <c r="OFX6" s="80"/>
      <c r="OFY6" s="80"/>
      <c r="OFZ6" s="80"/>
      <c r="OGA6" s="80"/>
      <c r="OGB6" s="80"/>
      <c r="OGC6" s="80"/>
      <c r="OGD6" s="80"/>
      <c r="OGE6" s="80"/>
      <c r="OGF6" s="80"/>
      <c r="OGG6" s="80"/>
      <c r="OGH6" s="80"/>
      <c r="OGI6" s="80"/>
      <c r="OGJ6" s="80"/>
      <c r="OGK6" s="80"/>
      <c r="OGL6" s="80"/>
      <c r="OGM6" s="80"/>
      <c r="OGN6" s="80"/>
      <c r="OGO6" s="80"/>
      <c r="OGP6" s="80"/>
      <c r="OGQ6" s="80"/>
      <c r="OGR6" s="80"/>
      <c r="OGS6" s="80"/>
      <c r="OGT6" s="80"/>
      <c r="OGU6" s="80"/>
      <c r="OGV6" s="80"/>
      <c r="OGW6" s="80"/>
      <c r="OGX6" s="80"/>
      <c r="OGY6" s="80"/>
      <c r="OGZ6" s="80"/>
      <c r="OHA6" s="80"/>
      <c r="OHB6" s="80"/>
      <c r="OHC6" s="80"/>
      <c r="OHD6" s="80"/>
      <c r="OHE6" s="80"/>
      <c r="OHF6" s="80"/>
      <c r="OHG6" s="80"/>
      <c r="OHH6" s="80"/>
      <c r="OHI6" s="80"/>
      <c r="OHJ6" s="80"/>
      <c r="OHK6" s="80"/>
      <c r="OHL6" s="80"/>
      <c r="OHM6" s="80"/>
      <c r="OHN6" s="80"/>
      <c r="OHO6" s="80"/>
      <c r="OHP6" s="80"/>
      <c r="OHQ6" s="80"/>
      <c r="OHR6" s="80"/>
      <c r="OHS6" s="80"/>
      <c r="OHT6" s="80"/>
      <c r="OHU6" s="80"/>
      <c r="OHV6" s="80"/>
      <c r="OHW6" s="80"/>
      <c r="OHX6" s="80"/>
      <c r="OHY6" s="80"/>
      <c r="OHZ6" s="80"/>
      <c r="OIA6" s="80"/>
      <c r="OIB6" s="80"/>
      <c r="OIC6" s="80"/>
      <c r="OID6" s="80"/>
      <c r="OIE6" s="80"/>
      <c r="OIF6" s="80"/>
      <c r="OIG6" s="80"/>
      <c r="OIH6" s="80"/>
      <c r="OII6" s="80"/>
      <c r="OIJ6" s="80"/>
      <c r="OIK6" s="80"/>
      <c r="OIL6" s="80"/>
      <c r="OIM6" s="80"/>
      <c r="OIN6" s="80"/>
      <c r="OIO6" s="80"/>
      <c r="OIP6" s="80"/>
      <c r="OIQ6" s="80"/>
      <c r="OIR6" s="80"/>
      <c r="OIS6" s="80"/>
      <c r="OIT6" s="80"/>
      <c r="OIU6" s="80"/>
      <c r="OIV6" s="80"/>
      <c r="OIW6" s="80"/>
      <c r="OIX6" s="80"/>
      <c r="OIY6" s="80"/>
      <c r="OIZ6" s="80"/>
      <c r="OJA6" s="80"/>
      <c r="OJB6" s="80"/>
      <c r="OJC6" s="80"/>
      <c r="OJD6" s="80"/>
      <c r="OJE6" s="80"/>
      <c r="OJF6" s="80"/>
      <c r="OJG6" s="80"/>
      <c r="OJH6" s="80"/>
      <c r="OJI6" s="80"/>
      <c r="OJJ6" s="80"/>
      <c r="OJK6" s="80"/>
      <c r="OJL6" s="80"/>
      <c r="OJM6" s="80"/>
      <c r="OJN6" s="80"/>
      <c r="OJO6" s="80"/>
      <c r="OJP6" s="80"/>
      <c r="OJQ6" s="80"/>
      <c r="OJR6" s="80"/>
      <c r="OJS6" s="80"/>
      <c r="OJT6" s="80"/>
      <c r="OJU6" s="80"/>
      <c r="OJV6" s="80"/>
      <c r="OJW6" s="80"/>
      <c r="OJX6" s="80"/>
      <c r="OJY6" s="80"/>
      <c r="OJZ6" s="80"/>
      <c r="OKA6" s="80"/>
      <c r="OKB6" s="80"/>
      <c r="OKC6" s="80"/>
      <c r="OKD6" s="80"/>
      <c r="OKE6" s="80"/>
      <c r="OKF6" s="80"/>
      <c r="OKG6" s="80"/>
      <c r="OKH6" s="80"/>
      <c r="OKI6" s="80"/>
      <c r="OKJ6" s="80"/>
      <c r="OKK6" s="80"/>
      <c r="OKL6" s="80"/>
      <c r="OKM6" s="80"/>
      <c r="OKN6" s="80"/>
      <c r="OKO6" s="80"/>
      <c r="OKP6" s="80"/>
      <c r="OKQ6" s="80"/>
      <c r="OKR6" s="80"/>
      <c r="OKS6" s="80"/>
      <c r="OKT6" s="80"/>
      <c r="OKU6" s="80"/>
      <c r="OKV6" s="80"/>
      <c r="OKW6" s="80"/>
      <c r="OKX6" s="80"/>
      <c r="OKY6" s="80"/>
      <c r="OKZ6" s="80"/>
      <c r="OLA6" s="80"/>
      <c r="OLB6" s="80"/>
      <c r="OLC6" s="80"/>
      <c r="OLD6" s="80"/>
      <c r="OLE6" s="80"/>
      <c r="OLF6" s="80"/>
      <c r="OLG6" s="80"/>
      <c r="OLH6" s="80"/>
      <c r="OLI6" s="80"/>
      <c r="OLJ6" s="80"/>
      <c r="OLK6" s="80"/>
      <c r="OLL6" s="80"/>
      <c r="OLM6" s="80"/>
      <c r="OLN6" s="80"/>
      <c r="OLO6" s="80"/>
      <c r="OLP6" s="80"/>
      <c r="OLQ6" s="80"/>
      <c r="OLR6" s="80"/>
      <c r="OLS6" s="80"/>
      <c r="OLT6" s="80"/>
      <c r="OLU6" s="80"/>
      <c r="OLV6" s="80"/>
      <c r="OLW6" s="80"/>
      <c r="OLX6" s="80"/>
      <c r="OLY6" s="80"/>
      <c r="OLZ6" s="80"/>
      <c r="OMA6" s="80"/>
      <c r="OMB6" s="80"/>
      <c r="OMC6" s="80"/>
      <c r="OMD6" s="80"/>
      <c r="OME6" s="80"/>
      <c r="OMF6" s="80"/>
      <c r="OMG6" s="80"/>
      <c r="OMH6" s="80"/>
      <c r="OMI6" s="80"/>
      <c r="OMJ6" s="80"/>
      <c r="OMK6" s="80"/>
      <c r="OML6" s="80"/>
      <c r="OMM6" s="80"/>
      <c r="OMN6" s="80"/>
      <c r="OMO6" s="80"/>
      <c r="OMP6" s="80"/>
      <c r="OMQ6" s="80"/>
      <c r="OMR6" s="80"/>
      <c r="OMS6" s="80"/>
      <c r="OMT6" s="80"/>
      <c r="OMU6" s="80"/>
      <c r="OMV6" s="80"/>
      <c r="OMW6" s="80"/>
      <c r="OMX6" s="80"/>
      <c r="OMY6" s="80"/>
      <c r="OMZ6" s="80"/>
      <c r="ONA6" s="80"/>
      <c r="ONB6" s="80"/>
      <c r="ONC6" s="80"/>
      <c r="OND6" s="80"/>
      <c r="ONE6" s="80"/>
      <c r="ONF6" s="80"/>
      <c r="ONG6" s="80"/>
      <c r="ONH6" s="80"/>
      <c r="ONI6" s="80"/>
      <c r="ONJ6" s="80"/>
      <c r="ONK6" s="80"/>
      <c r="ONL6" s="80"/>
      <c r="ONM6" s="80"/>
      <c r="ONN6" s="80"/>
      <c r="ONO6" s="80"/>
      <c r="ONP6" s="80"/>
      <c r="ONQ6" s="80"/>
      <c r="ONR6" s="80"/>
      <c r="ONS6" s="80"/>
      <c r="ONT6" s="80"/>
      <c r="ONU6" s="80"/>
      <c r="ONV6" s="80"/>
      <c r="ONW6" s="80"/>
      <c r="ONX6" s="80"/>
      <c r="ONY6" s="80"/>
      <c r="ONZ6" s="80"/>
      <c r="OOA6" s="80"/>
      <c r="OOB6" s="80"/>
      <c r="OOC6" s="80"/>
      <c r="OOD6" s="80"/>
      <c r="OOE6" s="80"/>
      <c r="OOF6" s="80"/>
      <c r="OOG6" s="80"/>
      <c r="OOH6" s="80"/>
      <c r="OOI6" s="80"/>
      <c r="OOJ6" s="80"/>
      <c r="OOK6" s="80"/>
      <c r="OOL6" s="80"/>
      <c r="OOM6" s="80"/>
      <c r="OON6" s="80"/>
      <c r="OOO6" s="80"/>
      <c r="OOP6" s="80"/>
      <c r="OOQ6" s="80"/>
      <c r="OOR6" s="80"/>
      <c r="OOS6" s="80"/>
      <c r="OOT6" s="80"/>
      <c r="OOU6" s="80"/>
      <c r="OOV6" s="80"/>
      <c r="OOW6" s="80"/>
      <c r="OOX6" s="80"/>
      <c r="OOY6" s="80"/>
      <c r="OOZ6" s="80"/>
      <c r="OPA6" s="80"/>
      <c r="OPB6" s="80"/>
      <c r="OPC6" s="80"/>
      <c r="OPD6" s="80"/>
      <c r="OPE6" s="80"/>
      <c r="OPF6" s="80"/>
      <c r="OPG6" s="80"/>
      <c r="OPH6" s="80"/>
      <c r="OPI6" s="80"/>
      <c r="OPJ6" s="80"/>
      <c r="OPK6" s="80"/>
      <c r="OPL6" s="80"/>
      <c r="OPM6" s="80"/>
      <c r="OPN6" s="80"/>
      <c r="OPO6" s="80"/>
      <c r="OPP6" s="80"/>
      <c r="OPQ6" s="80"/>
      <c r="OPR6" s="80"/>
      <c r="OPS6" s="80"/>
      <c r="OPT6" s="80"/>
      <c r="OPU6" s="80"/>
      <c r="OPV6" s="80"/>
      <c r="OPW6" s="80"/>
      <c r="OPX6" s="80"/>
      <c r="OPY6" s="80"/>
      <c r="OPZ6" s="80"/>
      <c r="OQA6" s="80"/>
      <c r="OQB6" s="80"/>
      <c r="OQC6" s="80"/>
      <c r="OQD6" s="80"/>
      <c r="OQE6" s="80"/>
      <c r="OQF6" s="80"/>
      <c r="OQG6" s="80"/>
      <c r="OQH6" s="80"/>
      <c r="OQI6" s="80"/>
      <c r="OQJ6" s="80"/>
      <c r="OQK6" s="80"/>
      <c r="OQL6" s="80"/>
      <c r="OQM6" s="80"/>
      <c r="OQN6" s="80"/>
      <c r="OQO6" s="80"/>
      <c r="OQP6" s="80"/>
      <c r="OQQ6" s="80"/>
      <c r="OQR6" s="80"/>
      <c r="OQS6" s="80"/>
      <c r="OQT6" s="80"/>
      <c r="OQU6" s="80"/>
      <c r="OQV6" s="80"/>
      <c r="OQW6" s="80"/>
      <c r="OQX6" s="80"/>
      <c r="OQY6" s="80"/>
      <c r="OQZ6" s="80"/>
      <c r="ORA6" s="80"/>
      <c r="ORB6" s="80"/>
      <c r="ORC6" s="80"/>
      <c r="ORD6" s="80"/>
      <c r="ORE6" s="80"/>
      <c r="ORF6" s="80"/>
      <c r="ORG6" s="80"/>
      <c r="ORH6" s="80"/>
      <c r="ORI6" s="80"/>
      <c r="ORJ6" s="80"/>
      <c r="ORK6" s="80"/>
      <c r="ORL6" s="80"/>
      <c r="ORM6" s="80"/>
      <c r="ORN6" s="80"/>
      <c r="ORO6" s="80"/>
      <c r="ORP6" s="80"/>
      <c r="ORQ6" s="80"/>
      <c r="ORR6" s="80"/>
      <c r="ORS6" s="80"/>
      <c r="ORT6" s="80"/>
      <c r="ORU6" s="80"/>
      <c r="ORV6" s="80"/>
      <c r="ORW6" s="80"/>
      <c r="ORX6" s="80"/>
      <c r="ORY6" s="80"/>
      <c r="ORZ6" s="80"/>
      <c r="OSA6" s="80"/>
      <c r="OSB6" s="80"/>
      <c r="OSC6" s="80"/>
      <c r="OSD6" s="80"/>
      <c r="OSE6" s="80"/>
      <c r="OSF6" s="80"/>
      <c r="OSG6" s="80"/>
      <c r="OSH6" s="80"/>
      <c r="OSI6" s="80"/>
      <c r="OSJ6" s="80"/>
      <c r="OSK6" s="80"/>
      <c r="OSL6" s="80"/>
      <c r="OSM6" s="80"/>
      <c r="OSN6" s="80"/>
      <c r="OSO6" s="80"/>
      <c r="OSP6" s="80"/>
      <c r="OSQ6" s="80"/>
      <c r="OSR6" s="80"/>
      <c r="OSS6" s="80"/>
      <c r="OST6" s="80"/>
      <c r="OSU6" s="80"/>
      <c r="OSV6" s="80"/>
      <c r="OSW6" s="80"/>
      <c r="OSX6" s="80"/>
      <c r="OSY6" s="80"/>
      <c r="OSZ6" s="80"/>
      <c r="OTA6" s="80"/>
      <c r="OTB6" s="80"/>
      <c r="OTC6" s="80"/>
      <c r="OTD6" s="80"/>
      <c r="OTE6" s="80"/>
      <c r="OTF6" s="80"/>
      <c r="OTG6" s="80"/>
      <c r="OTH6" s="80"/>
      <c r="OTI6" s="80"/>
      <c r="OTJ6" s="80"/>
      <c r="OTK6" s="80"/>
      <c r="OTL6" s="80"/>
      <c r="OTM6" s="80"/>
      <c r="OTN6" s="80"/>
      <c r="OTO6" s="80"/>
      <c r="OTP6" s="80"/>
      <c r="OTQ6" s="80"/>
      <c r="OTR6" s="80"/>
      <c r="OTS6" s="80"/>
      <c r="OTT6" s="80"/>
      <c r="OTU6" s="80"/>
      <c r="OTV6" s="80"/>
      <c r="OTW6" s="80"/>
      <c r="OTX6" s="80"/>
      <c r="OTY6" s="80"/>
      <c r="OTZ6" s="80"/>
      <c r="OUA6" s="80"/>
      <c r="OUB6" s="80"/>
      <c r="OUC6" s="80"/>
      <c r="OUD6" s="80"/>
      <c r="OUE6" s="80"/>
      <c r="OUF6" s="80"/>
      <c r="OUG6" s="80"/>
      <c r="OUH6" s="80"/>
      <c r="OUI6" s="80"/>
      <c r="OUJ6" s="80"/>
      <c r="OUK6" s="80"/>
      <c r="OUL6" s="80"/>
      <c r="OUM6" s="80"/>
      <c r="OUN6" s="80"/>
      <c r="OUO6" s="80"/>
      <c r="OUP6" s="80"/>
      <c r="OUQ6" s="80"/>
      <c r="OUR6" s="80"/>
      <c r="OUS6" s="80"/>
      <c r="OUT6" s="80"/>
      <c r="OUU6" s="80"/>
      <c r="OUV6" s="80"/>
      <c r="OUW6" s="80"/>
      <c r="OUX6" s="80"/>
      <c r="OUY6" s="80"/>
      <c r="OUZ6" s="80"/>
      <c r="OVA6" s="80"/>
      <c r="OVB6" s="80"/>
      <c r="OVC6" s="80"/>
      <c r="OVD6" s="80"/>
      <c r="OVE6" s="80"/>
      <c r="OVF6" s="80"/>
      <c r="OVG6" s="80"/>
      <c r="OVH6" s="80"/>
      <c r="OVI6" s="80"/>
      <c r="OVJ6" s="80"/>
      <c r="OVK6" s="80"/>
      <c r="OVL6" s="80"/>
      <c r="OVM6" s="80"/>
      <c r="OVN6" s="80"/>
      <c r="OVO6" s="80"/>
      <c r="OVP6" s="80"/>
      <c r="OVQ6" s="80"/>
      <c r="OVR6" s="80"/>
      <c r="OVS6" s="80"/>
      <c r="OVT6" s="80"/>
      <c r="OVU6" s="80"/>
      <c r="OVV6" s="80"/>
      <c r="OVW6" s="80"/>
      <c r="OVX6" s="80"/>
      <c r="OVY6" s="80"/>
      <c r="OVZ6" s="80"/>
      <c r="OWA6" s="80"/>
      <c r="OWB6" s="80"/>
      <c r="OWC6" s="80"/>
      <c r="OWD6" s="80"/>
      <c r="OWE6" s="80"/>
      <c r="OWF6" s="80"/>
      <c r="OWG6" s="80"/>
      <c r="OWH6" s="80"/>
      <c r="OWI6" s="80"/>
      <c r="OWJ6" s="80"/>
      <c r="OWK6" s="80"/>
      <c r="OWL6" s="80"/>
      <c r="OWM6" s="80"/>
      <c r="OWN6" s="80"/>
      <c r="OWO6" s="80"/>
      <c r="OWP6" s="80"/>
      <c r="OWQ6" s="80"/>
      <c r="OWR6" s="80"/>
      <c r="OWS6" s="80"/>
      <c r="OWT6" s="80"/>
      <c r="OWU6" s="80"/>
      <c r="OWV6" s="80"/>
      <c r="OWW6" s="80"/>
      <c r="OWX6" s="80"/>
      <c r="OWY6" s="80"/>
      <c r="OWZ6" s="80"/>
      <c r="OXA6" s="80"/>
      <c r="OXB6" s="80"/>
      <c r="OXC6" s="80"/>
      <c r="OXD6" s="80"/>
      <c r="OXE6" s="80"/>
      <c r="OXF6" s="80"/>
      <c r="OXG6" s="80"/>
      <c r="OXH6" s="80"/>
      <c r="OXI6" s="80"/>
      <c r="OXJ6" s="80"/>
      <c r="OXK6" s="80"/>
      <c r="OXL6" s="80"/>
      <c r="OXM6" s="80"/>
      <c r="OXN6" s="80"/>
      <c r="OXO6" s="80"/>
      <c r="OXP6" s="80"/>
      <c r="OXQ6" s="80"/>
      <c r="OXR6" s="80"/>
      <c r="OXS6" s="80"/>
      <c r="OXT6" s="80"/>
      <c r="OXU6" s="80"/>
      <c r="OXV6" s="80"/>
      <c r="OXW6" s="80"/>
      <c r="OXX6" s="80"/>
      <c r="OXY6" s="80"/>
      <c r="OXZ6" s="80"/>
      <c r="OYA6" s="80"/>
      <c r="OYB6" s="80"/>
      <c r="OYC6" s="80"/>
      <c r="OYD6" s="80"/>
      <c r="OYE6" s="80"/>
      <c r="OYF6" s="80"/>
      <c r="OYG6" s="80"/>
      <c r="OYH6" s="80"/>
      <c r="OYI6" s="80"/>
      <c r="OYJ6" s="80"/>
      <c r="OYK6" s="80"/>
      <c r="OYL6" s="80"/>
      <c r="OYM6" s="80"/>
      <c r="OYN6" s="80"/>
      <c r="OYO6" s="80"/>
      <c r="OYP6" s="80"/>
      <c r="OYQ6" s="80"/>
      <c r="OYR6" s="80"/>
      <c r="OYS6" s="80"/>
      <c r="OYT6" s="80"/>
      <c r="OYU6" s="80"/>
      <c r="OYV6" s="80"/>
      <c r="OYW6" s="80"/>
      <c r="OYX6" s="80"/>
      <c r="OYY6" s="80"/>
      <c r="OYZ6" s="80"/>
      <c r="OZA6" s="80"/>
      <c r="OZB6" s="80"/>
      <c r="OZC6" s="80"/>
      <c r="OZD6" s="80"/>
      <c r="OZE6" s="80"/>
      <c r="OZF6" s="80"/>
      <c r="OZG6" s="80"/>
      <c r="OZH6" s="80"/>
      <c r="OZI6" s="80"/>
      <c r="OZJ6" s="80"/>
      <c r="OZK6" s="80"/>
      <c r="OZL6" s="80"/>
      <c r="OZM6" s="80"/>
      <c r="OZN6" s="80"/>
      <c r="OZO6" s="80"/>
      <c r="OZP6" s="80"/>
      <c r="OZQ6" s="80"/>
      <c r="OZR6" s="80"/>
      <c r="OZS6" s="80"/>
      <c r="OZT6" s="80"/>
      <c r="OZU6" s="80"/>
      <c r="OZV6" s="80"/>
      <c r="OZW6" s="80"/>
      <c r="OZX6" s="80"/>
      <c r="OZY6" s="80"/>
      <c r="OZZ6" s="80"/>
      <c r="PAA6" s="80"/>
      <c r="PAB6" s="80"/>
      <c r="PAC6" s="80"/>
      <c r="PAD6" s="80"/>
      <c r="PAE6" s="80"/>
      <c r="PAF6" s="80"/>
      <c r="PAG6" s="80"/>
      <c r="PAH6" s="80"/>
      <c r="PAI6" s="80"/>
      <c r="PAJ6" s="80"/>
      <c r="PAK6" s="80"/>
      <c r="PAL6" s="80"/>
      <c r="PAM6" s="80"/>
      <c r="PAN6" s="80"/>
      <c r="PAO6" s="80"/>
      <c r="PAP6" s="80"/>
      <c r="PAQ6" s="80"/>
      <c r="PAR6" s="80"/>
      <c r="PAS6" s="80"/>
      <c r="PAT6" s="80"/>
      <c r="PAU6" s="80"/>
      <c r="PAV6" s="80"/>
      <c r="PAW6" s="80"/>
      <c r="PAX6" s="80"/>
      <c r="PAY6" s="80"/>
      <c r="PAZ6" s="80"/>
      <c r="PBA6" s="80"/>
      <c r="PBB6" s="80"/>
      <c r="PBC6" s="80"/>
      <c r="PBD6" s="80"/>
      <c r="PBE6" s="80"/>
      <c r="PBF6" s="80"/>
      <c r="PBG6" s="80"/>
      <c r="PBH6" s="80"/>
      <c r="PBI6" s="80"/>
      <c r="PBJ6" s="80"/>
      <c r="PBK6" s="80"/>
      <c r="PBL6" s="80"/>
      <c r="PBM6" s="80"/>
      <c r="PBN6" s="80"/>
      <c r="PBO6" s="80"/>
      <c r="PBP6" s="80"/>
      <c r="PBQ6" s="80"/>
      <c r="PBR6" s="80"/>
      <c r="PBS6" s="80"/>
      <c r="PBT6" s="80"/>
      <c r="PBU6" s="80"/>
      <c r="PBV6" s="80"/>
      <c r="PBW6" s="80"/>
      <c r="PBX6" s="80"/>
      <c r="PBY6" s="80"/>
      <c r="PBZ6" s="80"/>
      <c r="PCA6" s="80"/>
      <c r="PCB6" s="80"/>
      <c r="PCC6" s="80"/>
      <c r="PCD6" s="80"/>
      <c r="PCE6" s="80"/>
      <c r="PCF6" s="80"/>
      <c r="PCG6" s="80"/>
      <c r="PCH6" s="80"/>
      <c r="PCI6" s="80"/>
      <c r="PCJ6" s="80"/>
      <c r="PCK6" s="80"/>
      <c r="PCL6" s="80"/>
      <c r="PCM6" s="80"/>
      <c r="PCN6" s="80"/>
      <c r="PCO6" s="80"/>
      <c r="PCP6" s="80"/>
      <c r="PCQ6" s="80"/>
      <c r="PCR6" s="80"/>
      <c r="PCS6" s="80"/>
      <c r="PCT6" s="80"/>
      <c r="PCU6" s="80"/>
      <c r="PCV6" s="80"/>
      <c r="PCW6" s="80"/>
      <c r="PCX6" s="80"/>
      <c r="PCY6" s="80"/>
      <c r="PCZ6" s="80"/>
      <c r="PDA6" s="80"/>
      <c r="PDB6" s="80"/>
      <c r="PDC6" s="80"/>
      <c r="PDD6" s="80"/>
      <c r="PDE6" s="80"/>
      <c r="PDF6" s="80"/>
      <c r="PDG6" s="80"/>
      <c r="PDH6" s="80"/>
      <c r="PDI6" s="80"/>
      <c r="PDJ6" s="80"/>
      <c r="PDK6" s="80"/>
      <c r="PDL6" s="80"/>
      <c r="PDM6" s="80"/>
      <c r="PDN6" s="80"/>
      <c r="PDO6" s="80"/>
      <c r="PDP6" s="80"/>
      <c r="PDQ6" s="80"/>
      <c r="PDR6" s="80"/>
      <c r="PDS6" s="80"/>
      <c r="PDT6" s="80"/>
      <c r="PDU6" s="80"/>
      <c r="PDV6" s="80"/>
      <c r="PDW6" s="80"/>
      <c r="PDX6" s="80"/>
      <c r="PDY6" s="80"/>
      <c r="PDZ6" s="80"/>
      <c r="PEA6" s="80"/>
      <c r="PEB6" s="80"/>
      <c r="PEC6" s="80"/>
      <c r="PED6" s="80"/>
      <c r="PEE6" s="80"/>
      <c r="PEF6" s="80"/>
      <c r="PEG6" s="80"/>
      <c r="PEH6" s="80"/>
      <c r="PEI6" s="80"/>
      <c r="PEJ6" s="80"/>
      <c r="PEK6" s="80"/>
      <c r="PEL6" s="80"/>
      <c r="PEM6" s="80"/>
      <c r="PEN6" s="80"/>
      <c r="PEO6" s="80"/>
      <c r="PEP6" s="80"/>
      <c r="PEQ6" s="80"/>
      <c r="PER6" s="80"/>
      <c r="PES6" s="80"/>
      <c r="PET6" s="80"/>
      <c r="PEU6" s="80"/>
      <c r="PEV6" s="80"/>
      <c r="PEW6" s="80"/>
      <c r="PEX6" s="80"/>
      <c r="PEY6" s="80"/>
      <c r="PEZ6" s="80"/>
      <c r="PFA6" s="80"/>
      <c r="PFB6" s="80"/>
      <c r="PFC6" s="80"/>
      <c r="PFD6" s="80"/>
      <c r="PFE6" s="80"/>
      <c r="PFF6" s="80"/>
      <c r="PFG6" s="80"/>
      <c r="PFH6" s="80"/>
      <c r="PFI6" s="80"/>
      <c r="PFJ6" s="80"/>
      <c r="PFK6" s="80"/>
      <c r="PFL6" s="80"/>
      <c r="PFM6" s="80"/>
      <c r="PFN6" s="80"/>
      <c r="PFO6" s="80"/>
      <c r="PFP6" s="80"/>
      <c r="PFQ6" s="80"/>
      <c r="PFR6" s="80"/>
      <c r="PFS6" s="80"/>
      <c r="PFT6" s="80"/>
      <c r="PFU6" s="80"/>
      <c r="PFV6" s="80"/>
      <c r="PFW6" s="80"/>
      <c r="PFX6" s="80"/>
      <c r="PFY6" s="80"/>
      <c r="PFZ6" s="80"/>
      <c r="PGA6" s="80"/>
      <c r="PGB6" s="80"/>
      <c r="PGC6" s="80"/>
      <c r="PGD6" s="80"/>
      <c r="PGE6" s="80"/>
      <c r="PGF6" s="80"/>
      <c r="PGG6" s="80"/>
      <c r="PGH6" s="80"/>
      <c r="PGI6" s="80"/>
      <c r="PGJ6" s="80"/>
      <c r="PGK6" s="80"/>
      <c r="PGL6" s="80"/>
      <c r="PGM6" s="80"/>
      <c r="PGN6" s="80"/>
      <c r="PGO6" s="80"/>
      <c r="PGP6" s="80"/>
      <c r="PGQ6" s="80"/>
      <c r="PGR6" s="80"/>
      <c r="PGS6" s="80"/>
      <c r="PGT6" s="80"/>
      <c r="PGU6" s="80"/>
      <c r="PGV6" s="80"/>
      <c r="PGW6" s="80"/>
      <c r="PGX6" s="80"/>
      <c r="PGY6" s="80"/>
      <c r="PGZ6" s="80"/>
      <c r="PHA6" s="80"/>
      <c r="PHB6" s="80"/>
      <c r="PHC6" s="80"/>
      <c r="PHD6" s="80"/>
      <c r="PHE6" s="80"/>
      <c r="PHF6" s="80"/>
      <c r="PHG6" s="80"/>
      <c r="PHH6" s="80"/>
      <c r="PHI6" s="80"/>
      <c r="PHJ6" s="80"/>
      <c r="PHK6" s="80"/>
      <c r="PHL6" s="80"/>
      <c r="PHM6" s="80"/>
      <c r="PHN6" s="80"/>
      <c r="PHO6" s="80"/>
      <c r="PHP6" s="80"/>
      <c r="PHQ6" s="80"/>
      <c r="PHR6" s="80"/>
      <c r="PHS6" s="80"/>
      <c r="PHT6" s="80"/>
      <c r="PHU6" s="80"/>
      <c r="PHV6" s="80"/>
      <c r="PHW6" s="80"/>
      <c r="PHX6" s="80"/>
      <c r="PHY6" s="80"/>
      <c r="PHZ6" s="80"/>
      <c r="PIA6" s="80"/>
      <c r="PIB6" s="80"/>
      <c r="PIC6" s="80"/>
      <c r="PID6" s="80"/>
      <c r="PIE6" s="80"/>
      <c r="PIF6" s="80"/>
      <c r="PIG6" s="80"/>
      <c r="PIH6" s="80"/>
      <c r="PII6" s="80"/>
      <c r="PIJ6" s="80"/>
      <c r="PIK6" s="80"/>
      <c r="PIL6" s="80"/>
      <c r="PIM6" s="80"/>
      <c r="PIN6" s="80"/>
      <c r="PIO6" s="80"/>
      <c r="PIP6" s="80"/>
      <c r="PIQ6" s="80"/>
      <c r="PIR6" s="80"/>
      <c r="PIS6" s="80"/>
      <c r="PIT6" s="80"/>
      <c r="PIU6" s="80"/>
      <c r="PIV6" s="80"/>
      <c r="PIW6" s="80"/>
      <c r="PIX6" s="80"/>
      <c r="PIY6" s="80"/>
      <c r="PIZ6" s="80"/>
      <c r="PJA6" s="80"/>
      <c r="PJB6" s="80"/>
      <c r="PJC6" s="80"/>
      <c r="PJD6" s="80"/>
      <c r="PJE6" s="80"/>
      <c r="PJF6" s="80"/>
      <c r="PJG6" s="80"/>
      <c r="PJH6" s="80"/>
      <c r="PJI6" s="80"/>
      <c r="PJJ6" s="80"/>
      <c r="PJK6" s="80"/>
      <c r="PJL6" s="80"/>
      <c r="PJM6" s="80"/>
      <c r="PJN6" s="80"/>
      <c r="PJO6" s="80"/>
      <c r="PJP6" s="80"/>
      <c r="PJQ6" s="80"/>
      <c r="PJR6" s="80"/>
      <c r="PJS6" s="80"/>
      <c r="PJT6" s="80"/>
      <c r="PJU6" s="80"/>
      <c r="PJV6" s="80"/>
      <c r="PJW6" s="80"/>
      <c r="PJX6" s="80"/>
      <c r="PJY6" s="80"/>
      <c r="PJZ6" s="80"/>
      <c r="PKA6" s="80"/>
      <c r="PKB6" s="80"/>
      <c r="PKC6" s="80"/>
      <c r="PKD6" s="80"/>
      <c r="PKE6" s="80"/>
      <c r="PKF6" s="80"/>
      <c r="PKG6" s="80"/>
      <c r="PKH6" s="80"/>
      <c r="PKI6" s="80"/>
      <c r="PKJ6" s="80"/>
      <c r="PKK6" s="80"/>
      <c r="PKL6" s="80"/>
      <c r="PKM6" s="80"/>
      <c r="PKN6" s="80"/>
      <c r="PKO6" s="80"/>
      <c r="PKP6" s="80"/>
      <c r="PKQ6" s="80"/>
      <c r="PKR6" s="80"/>
      <c r="PKS6" s="80"/>
      <c r="PKT6" s="80"/>
      <c r="PKU6" s="80"/>
      <c r="PKV6" s="80"/>
      <c r="PKW6" s="80"/>
      <c r="PKX6" s="80"/>
      <c r="PKY6" s="80"/>
      <c r="PKZ6" s="80"/>
      <c r="PLA6" s="80"/>
      <c r="PLB6" s="80"/>
      <c r="PLC6" s="80"/>
      <c r="PLD6" s="80"/>
      <c r="PLE6" s="80"/>
      <c r="PLF6" s="80"/>
      <c r="PLG6" s="80"/>
      <c r="PLH6" s="80"/>
      <c r="PLI6" s="80"/>
      <c r="PLJ6" s="80"/>
      <c r="PLK6" s="80"/>
      <c r="PLL6" s="80"/>
      <c r="PLM6" s="80"/>
      <c r="PLN6" s="80"/>
      <c r="PLO6" s="80"/>
      <c r="PLP6" s="80"/>
      <c r="PLQ6" s="80"/>
      <c r="PLR6" s="80"/>
      <c r="PLS6" s="80"/>
      <c r="PLT6" s="80"/>
      <c r="PLU6" s="80"/>
      <c r="PLV6" s="80"/>
      <c r="PLW6" s="80"/>
      <c r="PLX6" s="80"/>
      <c r="PLY6" s="80"/>
      <c r="PLZ6" s="80"/>
      <c r="PMA6" s="80"/>
      <c r="PMB6" s="80"/>
      <c r="PMC6" s="80"/>
      <c r="PMD6" s="80"/>
      <c r="PME6" s="80"/>
      <c r="PMF6" s="80"/>
      <c r="PMG6" s="80"/>
      <c r="PMH6" s="80"/>
      <c r="PMI6" s="80"/>
      <c r="PMJ6" s="80"/>
      <c r="PMK6" s="80"/>
      <c r="PML6" s="80"/>
      <c r="PMM6" s="80"/>
      <c r="PMN6" s="80"/>
      <c r="PMO6" s="80"/>
      <c r="PMP6" s="80"/>
      <c r="PMQ6" s="80"/>
      <c r="PMR6" s="80"/>
      <c r="PMS6" s="80"/>
      <c r="PMT6" s="80"/>
      <c r="PMU6" s="80"/>
      <c r="PMV6" s="80"/>
      <c r="PMW6" s="80"/>
      <c r="PMX6" s="80"/>
      <c r="PMY6" s="80"/>
      <c r="PMZ6" s="80"/>
      <c r="PNA6" s="80"/>
      <c r="PNB6" s="80"/>
      <c r="PNC6" s="80"/>
      <c r="PND6" s="80"/>
      <c r="PNE6" s="80"/>
      <c r="PNF6" s="80"/>
      <c r="PNG6" s="80"/>
      <c r="PNH6" s="80"/>
      <c r="PNI6" s="80"/>
      <c r="PNJ6" s="80"/>
      <c r="PNK6" s="80"/>
      <c r="PNL6" s="80"/>
      <c r="PNM6" s="80"/>
      <c r="PNN6" s="80"/>
      <c r="PNO6" s="80"/>
      <c r="PNP6" s="80"/>
      <c r="PNQ6" s="80"/>
      <c r="PNR6" s="80"/>
      <c r="PNS6" s="80"/>
      <c r="PNT6" s="80"/>
      <c r="PNU6" s="80"/>
      <c r="PNV6" s="80"/>
      <c r="PNW6" s="80"/>
      <c r="PNX6" s="80"/>
      <c r="PNY6" s="80"/>
      <c r="PNZ6" s="80"/>
      <c r="POA6" s="80"/>
      <c r="POB6" s="80"/>
      <c r="POC6" s="80"/>
      <c r="POD6" s="80"/>
      <c r="POE6" s="80"/>
      <c r="POF6" s="80"/>
      <c r="POG6" s="80"/>
      <c r="POH6" s="80"/>
      <c r="POI6" s="80"/>
      <c r="POJ6" s="80"/>
      <c r="POK6" s="80"/>
      <c r="POL6" s="80"/>
      <c r="POM6" s="80"/>
      <c r="PON6" s="80"/>
      <c r="POO6" s="80"/>
      <c r="POP6" s="80"/>
      <c r="POQ6" s="80"/>
      <c r="POR6" s="80"/>
      <c r="POS6" s="80"/>
      <c r="POT6" s="80"/>
      <c r="POU6" s="80"/>
      <c r="POV6" s="80"/>
      <c r="POW6" s="80"/>
      <c r="POX6" s="80"/>
      <c r="POY6" s="80"/>
      <c r="POZ6" s="80"/>
      <c r="PPA6" s="80"/>
      <c r="PPB6" s="80"/>
      <c r="PPC6" s="80"/>
      <c r="PPD6" s="80"/>
      <c r="PPE6" s="80"/>
      <c r="PPF6" s="80"/>
      <c r="PPG6" s="80"/>
      <c r="PPH6" s="80"/>
      <c r="PPI6" s="80"/>
      <c r="PPJ6" s="80"/>
      <c r="PPK6" s="80"/>
      <c r="PPL6" s="80"/>
      <c r="PPM6" s="80"/>
      <c r="PPN6" s="80"/>
      <c r="PPO6" s="80"/>
      <c r="PPP6" s="80"/>
      <c r="PPQ6" s="80"/>
      <c r="PPR6" s="80"/>
      <c r="PPS6" s="80"/>
      <c r="PPT6" s="80"/>
      <c r="PPU6" s="80"/>
      <c r="PPV6" s="80"/>
      <c r="PPW6" s="80"/>
      <c r="PPX6" s="80"/>
      <c r="PPY6" s="80"/>
      <c r="PPZ6" s="80"/>
      <c r="PQA6" s="80"/>
      <c r="PQB6" s="80"/>
      <c r="PQC6" s="80"/>
      <c r="PQD6" s="80"/>
      <c r="PQE6" s="80"/>
      <c r="PQF6" s="80"/>
      <c r="PQG6" s="80"/>
      <c r="PQH6" s="80"/>
      <c r="PQI6" s="80"/>
      <c r="PQJ6" s="80"/>
      <c r="PQK6" s="80"/>
      <c r="PQL6" s="80"/>
      <c r="PQM6" s="80"/>
      <c r="PQN6" s="80"/>
      <c r="PQO6" s="80"/>
      <c r="PQP6" s="80"/>
      <c r="PQQ6" s="80"/>
      <c r="PQR6" s="80"/>
      <c r="PQS6" s="80"/>
      <c r="PQT6" s="80"/>
      <c r="PQU6" s="80"/>
      <c r="PQV6" s="80"/>
      <c r="PQW6" s="80"/>
      <c r="PQX6" s="80"/>
      <c r="PQY6" s="80"/>
      <c r="PQZ6" s="80"/>
      <c r="PRA6" s="80"/>
      <c r="PRB6" s="80"/>
      <c r="PRC6" s="80"/>
      <c r="PRD6" s="80"/>
      <c r="PRE6" s="80"/>
      <c r="PRF6" s="80"/>
      <c r="PRG6" s="80"/>
      <c r="PRH6" s="80"/>
      <c r="PRI6" s="80"/>
      <c r="PRJ6" s="80"/>
      <c r="PRK6" s="80"/>
      <c r="PRL6" s="80"/>
      <c r="PRM6" s="80"/>
      <c r="PRN6" s="80"/>
      <c r="PRO6" s="80"/>
      <c r="PRP6" s="80"/>
      <c r="PRQ6" s="80"/>
      <c r="PRR6" s="80"/>
      <c r="PRS6" s="80"/>
      <c r="PRT6" s="80"/>
      <c r="PRU6" s="80"/>
      <c r="PRV6" s="80"/>
      <c r="PRW6" s="80"/>
      <c r="PRX6" s="80"/>
      <c r="PRY6" s="80"/>
      <c r="PRZ6" s="80"/>
      <c r="PSA6" s="80"/>
      <c r="PSB6" s="80"/>
      <c r="PSC6" s="80"/>
      <c r="PSD6" s="80"/>
      <c r="PSE6" s="80"/>
      <c r="PSF6" s="80"/>
      <c r="PSG6" s="80"/>
      <c r="PSH6" s="80"/>
      <c r="PSI6" s="80"/>
      <c r="PSJ6" s="80"/>
      <c r="PSK6" s="80"/>
      <c r="PSL6" s="80"/>
      <c r="PSM6" s="80"/>
      <c r="PSN6" s="80"/>
      <c r="PSO6" s="80"/>
      <c r="PSP6" s="80"/>
      <c r="PSQ6" s="80"/>
      <c r="PSR6" s="80"/>
      <c r="PSS6" s="80"/>
      <c r="PST6" s="80"/>
      <c r="PSU6" s="80"/>
      <c r="PSV6" s="80"/>
      <c r="PSW6" s="80"/>
      <c r="PSX6" s="80"/>
      <c r="PSY6" s="80"/>
      <c r="PSZ6" s="80"/>
      <c r="PTA6" s="80"/>
      <c r="PTB6" s="80"/>
      <c r="PTC6" s="80"/>
      <c r="PTD6" s="80"/>
      <c r="PTE6" s="80"/>
      <c r="PTF6" s="80"/>
      <c r="PTG6" s="80"/>
      <c r="PTH6" s="80"/>
      <c r="PTI6" s="80"/>
      <c r="PTJ6" s="80"/>
      <c r="PTK6" s="80"/>
      <c r="PTL6" s="80"/>
      <c r="PTM6" s="80"/>
      <c r="PTN6" s="80"/>
      <c r="PTO6" s="80"/>
      <c r="PTP6" s="80"/>
      <c r="PTQ6" s="80"/>
      <c r="PTR6" s="80"/>
      <c r="PTS6" s="80"/>
      <c r="PTT6" s="80"/>
      <c r="PTU6" s="80"/>
      <c r="PTV6" s="80"/>
      <c r="PTW6" s="80"/>
      <c r="PTX6" s="80"/>
      <c r="PTY6" s="80"/>
      <c r="PTZ6" s="80"/>
      <c r="PUA6" s="80"/>
      <c r="PUB6" s="80"/>
      <c r="PUC6" s="80"/>
      <c r="PUD6" s="80"/>
      <c r="PUE6" s="80"/>
      <c r="PUF6" s="80"/>
      <c r="PUG6" s="80"/>
      <c r="PUH6" s="80"/>
      <c r="PUI6" s="80"/>
      <c r="PUJ6" s="80"/>
      <c r="PUK6" s="80"/>
      <c r="PUL6" s="80"/>
      <c r="PUM6" s="80"/>
      <c r="PUN6" s="80"/>
      <c r="PUO6" s="80"/>
      <c r="PUP6" s="80"/>
      <c r="PUQ6" s="80"/>
      <c r="PUR6" s="80"/>
      <c r="PUS6" s="80"/>
      <c r="PUT6" s="80"/>
      <c r="PUU6" s="80"/>
      <c r="PUV6" s="80"/>
      <c r="PUW6" s="80"/>
      <c r="PUX6" s="80"/>
      <c r="PUY6" s="80"/>
      <c r="PUZ6" s="80"/>
      <c r="PVA6" s="80"/>
      <c r="PVB6" s="80"/>
      <c r="PVC6" s="80"/>
      <c r="PVD6" s="80"/>
      <c r="PVE6" s="80"/>
      <c r="PVF6" s="80"/>
      <c r="PVG6" s="80"/>
      <c r="PVH6" s="80"/>
      <c r="PVI6" s="80"/>
      <c r="PVJ6" s="80"/>
      <c r="PVK6" s="80"/>
      <c r="PVL6" s="80"/>
      <c r="PVM6" s="80"/>
      <c r="PVN6" s="80"/>
      <c r="PVO6" s="80"/>
      <c r="PVP6" s="80"/>
      <c r="PVQ6" s="80"/>
      <c r="PVR6" s="80"/>
      <c r="PVS6" s="80"/>
      <c r="PVT6" s="80"/>
      <c r="PVU6" s="80"/>
      <c r="PVV6" s="80"/>
      <c r="PVW6" s="80"/>
      <c r="PVX6" s="80"/>
      <c r="PVY6" s="80"/>
      <c r="PVZ6" s="80"/>
      <c r="PWA6" s="80"/>
      <c r="PWB6" s="80"/>
      <c r="PWC6" s="80"/>
      <c r="PWD6" s="80"/>
      <c r="PWE6" s="80"/>
      <c r="PWF6" s="80"/>
      <c r="PWG6" s="80"/>
      <c r="PWH6" s="80"/>
      <c r="PWI6" s="80"/>
      <c r="PWJ6" s="80"/>
      <c r="PWK6" s="80"/>
      <c r="PWL6" s="80"/>
      <c r="PWM6" s="80"/>
      <c r="PWN6" s="80"/>
      <c r="PWO6" s="80"/>
      <c r="PWP6" s="80"/>
      <c r="PWQ6" s="80"/>
      <c r="PWR6" s="80"/>
      <c r="PWS6" s="80"/>
      <c r="PWT6" s="80"/>
      <c r="PWU6" s="80"/>
      <c r="PWV6" s="80"/>
      <c r="PWW6" s="80"/>
      <c r="PWX6" s="80"/>
      <c r="PWY6" s="80"/>
      <c r="PWZ6" s="80"/>
      <c r="PXA6" s="80"/>
      <c r="PXB6" s="80"/>
      <c r="PXC6" s="80"/>
      <c r="PXD6" s="80"/>
      <c r="PXE6" s="80"/>
      <c r="PXF6" s="80"/>
      <c r="PXG6" s="80"/>
      <c r="PXH6" s="80"/>
      <c r="PXI6" s="80"/>
      <c r="PXJ6" s="80"/>
      <c r="PXK6" s="80"/>
      <c r="PXL6" s="80"/>
      <c r="PXM6" s="80"/>
      <c r="PXN6" s="80"/>
      <c r="PXO6" s="80"/>
      <c r="PXP6" s="80"/>
      <c r="PXQ6" s="80"/>
      <c r="PXR6" s="80"/>
      <c r="PXS6" s="80"/>
      <c r="PXT6" s="80"/>
      <c r="PXU6" s="80"/>
      <c r="PXV6" s="80"/>
      <c r="PXW6" s="80"/>
      <c r="PXX6" s="80"/>
      <c r="PXY6" s="80"/>
      <c r="PXZ6" s="80"/>
      <c r="PYA6" s="80"/>
      <c r="PYB6" s="80"/>
      <c r="PYC6" s="80"/>
      <c r="PYD6" s="80"/>
      <c r="PYE6" s="80"/>
      <c r="PYF6" s="80"/>
      <c r="PYG6" s="80"/>
      <c r="PYH6" s="80"/>
      <c r="PYI6" s="80"/>
      <c r="PYJ6" s="80"/>
      <c r="PYK6" s="80"/>
      <c r="PYL6" s="80"/>
      <c r="PYM6" s="80"/>
      <c r="PYN6" s="80"/>
      <c r="PYO6" s="80"/>
      <c r="PYP6" s="80"/>
      <c r="PYQ6" s="80"/>
      <c r="PYR6" s="80"/>
      <c r="PYS6" s="80"/>
      <c r="PYT6" s="80"/>
      <c r="PYU6" s="80"/>
      <c r="PYV6" s="80"/>
      <c r="PYW6" s="80"/>
      <c r="PYX6" s="80"/>
      <c r="PYY6" s="80"/>
      <c r="PYZ6" s="80"/>
      <c r="PZA6" s="80"/>
      <c r="PZB6" s="80"/>
      <c r="PZC6" s="80"/>
      <c r="PZD6" s="80"/>
      <c r="PZE6" s="80"/>
      <c r="PZF6" s="80"/>
      <c r="PZG6" s="80"/>
      <c r="PZH6" s="80"/>
      <c r="PZI6" s="80"/>
      <c r="PZJ6" s="80"/>
      <c r="PZK6" s="80"/>
      <c r="PZL6" s="80"/>
      <c r="PZM6" s="80"/>
      <c r="PZN6" s="80"/>
      <c r="PZO6" s="80"/>
      <c r="PZP6" s="80"/>
      <c r="PZQ6" s="80"/>
      <c r="PZR6" s="80"/>
      <c r="PZS6" s="80"/>
      <c r="PZT6" s="80"/>
      <c r="PZU6" s="80"/>
      <c r="PZV6" s="80"/>
      <c r="PZW6" s="80"/>
      <c r="PZX6" s="80"/>
      <c r="PZY6" s="80"/>
      <c r="PZZ6" s="80"/>
      <c r="QAA6" s="80"/>
      <c r="QAB6" s="80"/>
      <c r="QAC6" s="80"/>
      <c r="QAD6" s="80"/>
      <c r="QAE6" s="80"/>
      <c r="QAF6" s="80"/>
      <c r="QAG6" s="80"/>
      <c r="QAH6" s="80"/>
      <c r="QAI6" s="80"/>
      <c r="QAJ6" s="80"/>
      <c r="QAK6" s="80"/>
      <c r="QAL6" s="80"/>
      <c r="QAM6" s="80"/>
      <c r="QAN6" s="80"/>
      <c r="QAO6" s="80"/>
      <c r="QAP6" s="80"/>
      <c r="QAQ6" s="80"/>
      <c r="QAR6" s="80"/>
      <c r="QAS6" s="80"/>
      <c r="QAT6" s="80"/>
      <c r="QAU6" s="80"/>
      <c r="QAV6" s="80"/>
      <c r="QAW6" s="80"/>
      <c r="QAX6" s="80"/>
      <c r="QAY6" s="80"/>
      <c r="QAZ6" s="80"/>
      <c r="QBA6" s="80"/>
      <c r="QBB6" s="80"/>
      <c r="QBC6" s="80"/>
      <c r="QBD6" s="80"/>
      <c r="QBE6" s="80"/>
      <c r="QBF6" s="80"/>
      <c r="QBG6" s="80"/>
      <c r="QBH6" s="80"/>
      <c r="QBI6" s="80"/>
      <c r="QBJ6" s="80"/>
      <c r="QBK6" s="80"/>
      <c r="QBL6" s="80"/>
      <c r="QBM6" s="80"/>
      <c r="QBN6" s="80"/>
      <c r="QBO6" s="80"/>
      <c r="QBP6" s="80"/>
      <c r="QBQ6" s="80"/>
      <c r="QBR6" s="80"/>
      <c r="QBS6" s="80"/>
      <c r="QBT6" s="80"/>
      <c r="QBU6" s="80"/>
      <c r="QBV6" s="80"/>
      <c r="QBW6" s="80"/>
      <c r="QBX6" s="80"/>
      <c r="QBY6" s="80"/>
      <c r="QBZ6" s="80"/>
      <c r="QCA6" s="80"/>
      <c r="QCB6" s="80"/>
      <c r="QCC6" s="80"/>
      <c r="QCD6" s="80"/>
      <c r="QCE6" s="80"/>
      <c r="QCF6" s="80"/>
      <c r="QCG6" s="80"/>
      <c r="QCH6" s="80"/>
      <c r="QCI6" s="80"/>
      <c r="QCJ6" s="80"/>
      <c r="QCK6" s="80"/>
      <c r="QCL6" s="80"/>
      <c r="QCM6" s="80"/>
      <c r="QCN6" s="80"/>
      <c r="QCO6" s="80"/>
      <c r="QCP6" s="80"/>
      <c r="QCQ6" s="80"/>
      <c r="QCR6" s="80"/>
      <c r="QCS6" s="80"/>
      <c r="QCT6" s="80"/>
      <c r="QCU6" s="80"/>
      <c r="QCV6" s="80"/>
      <c r="QCW6" s="80"/>
      <c r="QCX6" s="80"/>
      <c r="QCY6" s="80"/>
      <c r="QCZ6" s="80"/>
      <c r="QDA6" s="80"/>
      <c r="QDB6" s="80"/>
      <c r="QDC6" s="80"/>
      <c r="QDD6" s="80"/>
      <c r="QDE6" s="80"/>
      <c r="QDF6" s="80"/>
      <c r="QDG6" s="80"/>
      <c r="QDH6" s="80"/>
      <c r="QDI6" s="80"/>
      <c r="QDJ6" s="80"/>
      <c r="QDK6" s="80"/>
      <c r="QDL6" s="80"/>
      <c r="QDM6" s="80"/>
      <c r="QDN6" s="80"/>
      <c r="QDO6" s="80"/>
      <c r="QDP6" s="80"/>
      <c r="QDQ6" s="80"/>
      <c r="QDR6" s="80"/>
      <c r="QDS6" s="80"/>
      <c r="QDT6" s="80"/>
      <c r="QDU6" s="80"/>
      <c r="QDV6" s="80"/>
      <c r="QDW6" s="80"/>
      <c r="QDX6" s="80"/>
      <c r="QDY6" s="80"/>
      <c r="QDZ6" s="80"/>
      <c r="QEA6" s="80"/>
      <c r="QEB6" s="80"/>
      <c r="QEC6" s="80"/>
      <c r="QED6" s="80"/>
      <c r="QEE6" s="80"/>
      <c r="QEF6" s="80"/>
      <c r="QEG6" s="80"/>
      <c r="QEH6" s="80"/>
      <c r="QEI6" s="80"/>
      <c r="QEJ6" s="80"/>
      <c r="QEK6" s="80"/>
      <c r="QEL6" s="80"/>
      <c r="QEM6" s="80"/>
      <c r="QEN6" s="80"/>
      <c r="QEO6" s="80"/>
      <c r="QEP6" s="80"/>
      <c r="QEQ6" s="80"/>
      <c r="QER6" s="80"/>
      <c r="QES6" s="80"/>
      <c r="QET6" s="80"/>
      <c r="QEU6" s="80"/>
      <c r="QEV6" s="80"/>
      <c r="QEW6" s="80"/>
      <c r="QEX6" s="80"/>
      <c r="QEY6" s="80"/>
      <c r="QEZ6" s="80"/>
      <c r="QFA6" s="80"/>
      <c r="QFB6" s="80"/>
      <c r="QFC6" s="80"/>
      <c r="QFD6" s="80"/>
      <c r="QFE6" s="80"/>
      <c r="QFF6" s="80"/>
      <c r="QFG6" s="80"/>
      <c r="QFH6" s="80"/>
      <c r="QFI6" s="80"/>
      <c r="QFJ6" s="80"/>
      <c r="QFK6" s="80"/>
      <c r="QFL6" s="80"/>
      <c r="QFM6" s="80"/>
      <c r="QFN6" s="80"/>
      <c r="QFO6" s="80"/>
      <c r="QFP6" s="80"/>
      <c r="QFQ6" s="80"/>
      <c r="QFR6" s="80"/>
      <c r="QFS6" s="80"/>
      <c r="QFT6" s="80"/>
      <c r="QFU6" s="80"/>
      <c r="QFV6" s="80"/>
      <c r="QFW6" s="80"/>
      <c r="QFX6" s="80"/>
      <c r="QFY6" s="80"/>
      <c r="QFZ6" s="80"/>
      <c r="QGA6" s="80"/>
      <c r="QGB6" s="80"/>
      <c r="QGC6" s="80"/>
      <c r="QGD6" s="80"/>
      <c r="QGE6" s="80"/>
      <c r="QGF6" s="80"/>
      <c r="QGG6" s="80"/>
      <c r="QGH6" s="80"/>
      <c r="QGI6" s="80"/>
      <c r="QGJ6" s="80"/>
      <c r="QGK6" s="80"/>
      <c r="QGL6" s="80"/>
      <c r="QGM6" s="80"/>
      <c r="QGN6" s="80"/>
      <c r="QGO6" s="80"/>
      <c r="QGP6" s="80"/>
      <c r="QGQ6" s="80"/>
      <c r="QGR6" s="80"/>
      <c r="QGS6" s="80"/>
      <c r="QGT6" s="80"/>
      <c r="QGU6" s="80"/>
      <c r="QGV6" s="80"/>
      <c r="QGW6" s="80"/>
      <c r="QGX6" s="80"/>
      <c r="QGY6" s="80"/>
      <c r="QGZ6" s="80"/>
      <c r="QHA6" s="80"/>
      <c r="QHB6" s="80"/>
      <c r="QHC6" s="80"/>
      <c r="QHD6" s="80"/>
      <c r="QHE6" s="80"/>
      <c r="QHF6" s="80"/>
      <c r="QHG6" s="80"/>
      <c r="QHH6" s="80"/>
      <c r="QHI6" s="80"/>
      <c r="QHJ6" s="80"/>
      <c r="QHK6" s="80"/>
      <c r="QHL6" s="80"/>
      <c r="QHM6" s="80"/>
      <c r="QHN6" s="80"/>
      <c r="QHO6" s="80"/>
      <c r="QHP6" s="80"/>
      <c r="QHQ6" s="80"/>
      <c r="QHR6" s="80"/>
      <c r="QHS6" s="80"/>
      <c r="QHT6" s="80"/>
      <c r="QHU6" s="80"/>
      <c r="QHV6" s="80"/>
      <c r="QHW6" s="80"/>
      <c r="QHX6" s="80"/>
      <c r="QHY6" s="80"/>
      <c r="QHZ6" s="80"/>
      <c r="QIA6" s="80"/>
      <c r="QIB6" s="80"/>
      <c r="QIC6" s="80"/>
      <c r="QID6" s="80"/>
      <c r="QIE6" s="80"/>
      <c r="QIF6" s="80"/>
      <c r="QIG6" s="80"/>
      <c r="QIH6" s="80"/>
      <c r="QII6" s="80"/>
      <c r="QIJ6" s="80"/>
      <c r="QIK6" s="80"/>
      <c r="QIL6" s="80"/>
      <c r="QIM6" s="80"/>
      <c r="QIN6" s="80"/>
      <c r="QIO6" s="80"/>
      <c r="QIP6" s="80"/>
      <c r="QIQ6" s="80"/>
      <c r="QIR6" s="80"/>
      <c r="QIS6" s="80"/>
      <c r="QIT6" s="80"/>
      <c r="QIU6" s="80"/>
      <c r="QIV6" s="80"/>
      <c r="QIW6" s="80"/>
      <c r="QIX6" s="80"/>
      <c r="QIY6" s="80"/>
      <c r="QIZ6" s="80"/>
      <c r="QJA6" s="80"/>
      <c r="QJB6" s="80"/>
      <c r="QJC6" s="80"/>
      <c r="QJD6" s="80"/>
      <c r="QJE6" s="80"/>
      <c r="QJF6" s="80"/>
      <c r="QJG6" s="80"/>
      <c r="QJH6" s="80"/>
      <c r="QJI6" s="80"/>
      <c r="QJJ6" s="80"/>
      <c r="QJK6" s="80"/>
      <c r="QJL6" s="80"/>
      <c r="QJM6" s="80"/>
      <c r="QJN6" s="80"/>
      <c r="QJO6" s="80"/>
      <c r="QJP6" s="80"/>
      <c r="QJQ6" s="80"/>
      <c r="QJR6" s="80"/>
      <c r="QJS6" s="80"/>
      <c r="QJT6" s="80"/>
      <c r="QJU6" s="80"/>
      <c r="QJV6" s="80"/>
      <c r="QJW6" s="80"/>
      <c r="QJX6" s="80"/>
      <c r="QJY6" s="80"/>
      <c r="QJZ6" s="80"/>
      <c r="QKA6" s="80"/>
      <c r="QKB6" s="80"/>
      <c r="QKC6" s="80"/>
      <c r="QKD6" s="80"/>
      <c r="QKE6" s="80"/>
      <c r="QKF6" s="80"/>
      <c r="QKG6" s="80"/>
      <c r="QKH6" s="80"/>
      <c r="QKI6" s="80"/>
      <c r="QKJ6" s="80"/>
      <c r="QKK6" s="80"/>
      <c r="QKL6" s="80"/>
      <c r="QKM6" s="80"/>
      <c r="QKN6" s="80"/>
      <c r="QKO6" s="80"/>
      <c r="QKP6" s="80"/>
      <c r="QKQ6" s="80"/>
      <c r="QKR6" s="80"/>
      <c r="QKS6" s="80"/>
      <c r="QKT6" s="80"/>
      <c r="QKU6" s="80"/>
      <c r="QKV6" s="80"/>
      <c r="QKW6" s="80"/>
      <c r="QKX6" s="80"/>
      <c r="QKY6" s="80"/>
      <c r="QKZ6" s="80"/>
      <c r="QLA6" s="80"/>
      <c r="QLB6" s="80"/>
      <c r="QLC6" s="80"/>
      <c r="QLD6" s="80"/>
      <c r="QLE6" s="80"/>
      <c r="QLF6" s="80"/>
      <c r="QLG6" s="80"/>
      <c r="QLH6" s="80"/>
      <c r="QLI6" s="80"/>
      <c r="QLJ6" s="80"/>
      <c r="QLK6" s="80"/>
      <c r="QLL6" s="80"/>
      <c r="QLM6" s="80"/>
      <c r="QLN6" s="80"/>
      <c r="QLO6" s="80"/>
      <c r="QLP6" s="80"/>
      <c r="QLQ6" s="80"/>
      <c r="QLR6" s="80"/>
      <c r="QLS6" s="80"/>
      <c r="QLT6" s="80"/>
      <c r="QLU6" s="80"/>
      <c r="QLV6" s="80"/>
      <c r="QLW6" s="80"/>
      <c r="QLX6" s="80"/>
      <c r="QLY6" s="80"/>
      <c r="QLZ6" s="80"/>
      <c r="QMA6" s="80"/>
      <c r="QMB6" s="80"/>
      <c r="QMC6" s="80"/>
      <c r="QMD6" s="80"/>
      <c r="QME6" s="80"/>
      <c r="QMF6" s="80"/>
      <c r="QMG6" s="80"/>
      <c r="QMH6" s="80"/>
      <c r="QMI6" s="80"/>
      <c r="QMJ6" s="80"/>
      <c r="QMK6" s="80"/>
      <c r="QML6" s="80"/>
      <c r="QMM6" s="80"/>
      <c r="QMN6" s="80"/>
      <c r="QMO6" s="80"/>
      <c r="QMP6" s="80"/>
      <c r="QMQ6" s="80"/>
      <c r="QMR6" s="80"/>
      <c r="QMS6" s="80"/>
      <c r="QMT6" s="80"/>
      <c r="QMU6" s="80"/>
      <c r="QMV6" s="80"/>
      <c r="QMW6" s="80"/>
      <c r="QMX6" s="80"/>
      <c r="QMY6" s="80"/>
      <c r="QMZ6" s="80"/>
      <c r="QNA6" s="80"/>
      <c r="QNB6" s="80"/>
      <c r="QNC6" s="80"/>
      <c r="QND6" s="80"/>
      <c r="QNE6" s="80"/>
      <c r="QNF6" s="80"/>
      <c r="QNG6" s="80"/>
      <c r="QNH6" s="80"/>
      <c r="QNI6" s="80"/>
      <c r="QNJ6" s="80"/>
      <c r="QNK6" s="80"/>
      <c r="QNL6" s="80"/>
      <c r="QNM6" s="80"/>
      <c r="QNN6" s="80"/>
      <c r="QNO6" s="80"/>
      <c r="QNP6" s="80"/>
      <c r="QNQ6" s="80"/>
      <c r="QNR6" s="80"/>
      <c r="QNS6" s="80"/>
      <c r="QNT6" s="80"/>
      <c r="QNU6" s="80"/>
      <c r="QNV6" s="80"/>
      <c r="QNW6" s="80"/>
      <c r="QNX6" s="80"/>
      <c r="QNY6" s="80"/>
      <c r="QNZ6" s="80"/>
      <c r="QOA6" s="80"/>
      <c r="QOB6" s="80"/>
      <c r="QOC6" s="80"/>
      <c r="QOD6" s="80"/>
      <c r="QOE6" s="80"/>
      <c r="QOF6" s="80"/>
      <c r="QOG6" s="80"/>
      <c r="QOH6" s="80"/>
      <c r="QOI6" s="80"/>
      <c r="QOJ6" s="80"/>
      <c r="QOK6" s="80"/>
      <c r="QOL6" s="80"/>
      <c r="QOM6" s="80"/>
      <c r="QON6" s="80"/>
      <c r="QOO6" s="80"/>
      <c r="QOP6" s="80"/>
      <c r="QOQ6" s="80"/>
      <c r="QOR6" s="80"/>
      <c r="QOS6" s="80"/>
      <c r="QOT6" s="80"/>
      <c r="QOU6" s="80"/>
      <c r="QOV6" s="80"/>
      <c r="QOW6" s="80"/>
      <c r="QOX6" s="80"/>
      <c r="QOY6" s="80"/>
      <c r="QOZ6" s="80"/>
      <c r="QPA6" s="80"/>
      <c r="QPB6" s="80"/>
      <c r="QPC6" s="80"/>
      <c r="QPD6" s="80"/>
      <c r="QPE6" s="80"/>
      <c r="QPF6" s="80"/>
      <c r="QPG6" s="80"/>
      <c r="QPH6" s="80"/>
      <c r="QPI6" s="80"/>
      <c r="QPJ6" s="80"/>
      <c r="QPK6" s="80"/>
      <c r="QPL6" s="80"/>
      <c r="QPM6" s="80"/>
      <c r="QPN6" s="80"/>
      <c r="QPO6" s="80"/>
      <c r="QPP6" s="80"/>
      <c r="QPQ6" s="80"/>
      <c r="QPR6" s="80"/>
      <c r="QPS6" s="80"/>
      <c r="QPT6" s="80"/>
      <c r="QPU6" s="80"/>
      <c r="QPV6" s="80"/>
      <c r="QPW6" s="80"/>
      <c r="QPX6" s="80"/>
      <c r="QPY6" s="80"/>
      <c r="QPZ6" s="80"/>
      <c r="QQA6" s="80"/>
      <c r="QQB6" s="80"/>
      <c r="QQC6" s="80"/>
      <c r="QQD6" s="80"/>
      <c r="QQE6" s="80"/>
      <c r="QQF6" s="80"/>
      <c r="QQG6" s="80"/>
      <c r="QQH6" s="80"/>
      <c r="QQI6" s="80"/>
      <c r="QQJ6" s="80"/>
      <c r="QQK6" s="80"/>
      <c r="QQL6" s="80"/>
      <c r="QQM6" s="80"/>
      <c r="QQN6" s="80"/>
      <c r="QQO6" s="80"/>
      <c r="QQP6" s="80"/>
      <c r="QQQ6" s="80"/>
      <c r="QQR6" s="80"/>
      <c r="QQS6" s="80"/>
      <c r="QQT6" s="80"/>
      <c r="QQU6" s="80"/>
      <c r="QQV6" s="80"/>
      <c r="QQW6" s="80"/>
      <c r="QQX6" s="80"/>
      <c r="QQY6" s="80"/>
      <c r="QQZ6" s="80"/>
      <c r="QRA6" s="80"/>
      <c r="QRB6" s="80"/>
      <c r="QRC6" s="80"/>
      <c r="QRD6" s="80"/>
      <c r="QRE6" s="80"/>
      <c r="QRF6" s="80"/>
      <c r="QRG6" s="80"/>
      <c r="QRH6" s="80"/>
      <c r="QRI6" s="80"/>
      <c r="QRJ6" s="80"/>
      <c r="QRK6" s="80"/>
      <c r="QRL6" s="80"/>
      <c r="QRM6" s="80"/>
      <c r="QRN6" s="80"/>
      <c r="QRO6" s="80"/>
      <c r="QRP6" s="80"/>
      <c r="QRQ6" s="80"/>
      <c r="QRR6" s="80"/>
      <c r="QRS6" s="80"/>
      <c r="QRT6" s="80"/>
      <c r="QRU6" s="80"/>
      <c r="QRV6" s="80"/>
      <c r="QRW6" s="80"/>
      <c r="QRX6" s="80"/>
      <c r="QRY6" s="80"/>
      <c r="QRZ6" s="80"/>
      <c r="QSA6" s="80"/>
      <c r="QSB6" s="80"/>
      <c r="QSC6" s="80"/>
      <c r="QSD6" s="80"/>
      <c r="QSE6" s="80"/>
      <c r="QSF6" s="80"/>
      <c r="QSG6" s="80"/>
      <c r="QSH6" s="80"/>
      <c r="QSI6" s="80"/>
      <c r="QSJ6" s="80"/>
      <c r="QSK6" s="80"/>
      <c r="QSL6" s="80"/>
      <c r="QSM6" s="80"/>
      <c r="QSN6" s="80"/>
      <c r="QSO6" s="80"/>
      <c r="QSP6" s="80"/>
      <c r="QSQ6" s="80"/>
      <c r="QSR6" s="80"/>
      <c r="QSS6" s="80"/>
      <c r="QST6" s="80"/>
      <c r="QSU6" s="80"/>
      <c r="QSV6" s="80"/>
      <c r="QSW6" s="80"/>
      <c r="QSX6" s="80"/>
      <c r="QSY6" s="80"/>
      <c r="QSZ6" s="80"/>
      <c r="QTA6" s="80"/>
      <c r="QTB6" s="80"/>
      <c r="QTC6" s="80"/>
      <c r="QTD6" s="80"/>
      <c r="QTE6" s="80"/>
      <c r="QTF6" s="80"/>
      <c r="QTG6" s="80"/>
      <c r="QTH6" s="80"/>
      <c r="QTI6" s="80"/>
      <c r="QTJ6" s="80"/>
      <c r="QTK6" s="80"/>
      <c r="QTL6" s="80"/>
      <c r="QTM6" s="80"/>
      <c r="QTN6" s="80"/>
      <c r="QTO6" s="80"/>
      <c r="QTP6" s="80"/>
      <c r="QTQ6" s="80"/>
      <c r="QTR6" s="80"/>
      <c r="QTS6" s="80"/>
      <c r="QTT6" s="80"/>
      <c r="QTU6" s="80"/>
      <c r="QTV6" s="80"/>
      <c r="QTW6" s="80"/>
      <c r="QTX6" s="80"/>
      <c r="QTY6" s="80"/>
      <c r="QTZ6" s="80"/>
      <c r="QUA6" s="80"/>
      <c r="QUB6" s="80"/>
      <c r="QUC6" s="80"/>
      <c r="QUD6" s="80"/>
      <c r="QUE6" s="80"/>
      <c r="QUF6" s="80"/>
      <c r="QUG6" s="80"/>
      <c r="QUH6" s="80"/>
      <c r="QUI6" s="80"/>
      <c r="QUJ6" s="80"/>
      <c r="QUK6" s="80"/>
      <c r="QUL6" s="80"/>
      <c r="QUM6" s="80"/>
      <c r="QUN6" s="80"/>
      <c r="QUO6" s="80"/>
      <c r="QUP6" s="80"/>
      <c r="QUQ6" s="80"/>
      <c r="QUR6" s="80"/>
      <c r="QUS6" s="80"/>
      <c r="QUT6" s="80"/>
      <c r="QUU6" s="80"/>
      <c r="QUV6" s="80"/>
      <c r="QUW6" s="80"/>
      <c r="QUX6" s="80"/>
      <c r="QUY6" s="80"/>
      <c r="QUZ6" s="80"/>
      <c r="QVA6" s="80"/>
      <c r="QVB6" s="80"/>
      <c r="QVC6" s="80"/>
      <c r="QVD6" s="80"/>
      <c r="QVE6" s="80"/>
      <c r="QVF6" s="80"/>
      <c r="QVG6" s="80"/>
      <c r="QVH6" s="80"/>
      <c r="QVI6" s="80"/>
      <c r="QVJ6" s="80"/>
      <c r="QVK6" s="80"/>
      <c r="QVL6" s="80"/>
      <c r="QVM6" s="80"/>
      <c r="QVN6" s="80"/>
      <c r="QVO6" s="80"/>
      <c r="QVP6" s="80"/>
      <c r="QVQ6" s="80"/>
      <c r="QVR6" s="80"/>
      <c r="QVS6" s="80"/>
      <c r="QVT6" s="80"/>
      <c r="QVU6" s="80"/>
      <c r="QVV6" s="80"/>
      <c r="QVW6" s="80"/>
      <c r="QVX6" s="80"/>
      <c r="QVY6" s="80"/>
      <c r="QVZ6" s="80"/>
      <c r="QWA6" s="80"/>
      <c r="QWB6" s="80"/>
      <c r="QWC6" s="80"/>
      <c r="QWD6" s="80"/>
      <c r="QWE6" s="80"/>
      <c r="QWF6" s="80"/>
      <c r="QWG6" s="80"/>
      <c r="QWH6" s="80"/>
      <c r="QWI6" s="80"/>
      <c r="QWJ6" s="80"/>
      <c r="QWK6" s="80"/>
      <c r="QWL6" s="80"/>
      <c r="QWM6" s="80"/>
      <c r="QWN6" s="80"/>
      <c r="QWO6" s="80"/>
      <c r="QWP6" s="80"/>
      <c r="QWQ6" s="80"/>
      <c r="QWR6" s="80"/>
      <c r="QWS6" s="80"/>
      <c r="QWT6" s="80"/>
      <c r="QWU6" s="80"/>
      <c r="QWV6" s="80"/>
      <c r="QWW6" s="80"/>
      <c r="QWX6" s="80"/>
      <c r="QWY6" s="80"/>
      <c r="QWZ6" s="80"/>
      <c r="QXA6" s="80"/>
      <c r="QXB6" s="80"/>
      <c r="QXC6" s="80"/>
      <c r="QXD6" s="80"/>
      <c r="QXE6" s="80"/>
      <c r="QXF6" s="80"/>
      <c r="QXG6" s="80"/>
      <c r="QXH6" s="80"/>
      <c r="QXI6" s="80"/>
      <c r="QXJ6" s="80"/>
      <c r="QXK6" s="80"/>
      <c r="QXL6" s="80"/>
      <c r="QXM6" s="80"/>
      <c r="QXN6" s="80"/>
      <c r="QXO6" s="80"/>
      <c r="QXP6" s="80"/>
      <c r="QXQ6" s="80"/>
      <c r="QXR6" s="80"/>
      <c r="QXS6" s="80"/>
      <c r="QXT6" s="80"/>
      <c r="QXU6" s="80"/>
      <c r="QXV6" s="80"/>
      <c r="QXW6" s="80"/>
      <c r="QXX6" s="80"/>
      <c r="QXY6" s="80"/>
      <c r="QXZ6" s="80"/>
      <c r="QYA6" s="80"/>
      <c r="QYB6" s="80"/>
      <c r="QYC6" s="80"/>
      <c r="QYD6" s="80"/>
      <c r="QYE6" s="80"/>
      <c r="QYF6" s="80"/>
      <c r="QYG6" s="80"/>
      <c r="QYH6" s="80"/>
      <c r="QYI6" s="80"/>
      <c r="QYJ6" s="80"/>
      <c r="QYK6" s="80"/>
      <c r="QYL6" s="80"/>
      <c r="QYM6" s="80"/>
      <c r="QYN6" s="80"/>
      <c r="QYO6" s="80"/>
      <c r="QYP6" s="80"/>
      <c r="QYQ6" s="80"/>
      <c r="QYR6" s="80"/>
      <c r="QYS6" s="80"/>
      <c r="QYT6" s="80"/>
      <c r="QYU6" s="80"/>
      <c r="QYV6" s="80"/>
      <c r="QYW6" s="80"/>
      <c r="QYX6" s="80"/>
      <c r="QYY6" s="80"/>
      <c r="QYZ6" s="80"/>
      <c r="QZA6" s="80"/>
      <c r="QZB6" s="80"/>
      <c r="QZC6" s="80"/>
      <c r="QZD6" s="80"/>
      <c r="QZE6" s="80"/>
      <c r="QZF6" s="80"/>
      <c r="QZG6" s="80"/>
      <c r="QZH6" s="80"/>
      <c r="QZI6" s="80"/>
      <c r="QZJ6" s="80"/>
      <c r="QZK6" s="80"/>
      <c r="QZL6" s="80"/>
      <c r="QZM6" s="80"/>
      <c r="QZN6" s="80"/>
      <c r="QZO6" s="80"/>
      <c r="QZP6" s="80"/>
      <c r="QZQ6" s="80"/>
      <c r="QZR6" s="80"/>
      <c r="QZS6" s="80"/>
      <c r="QZT6" s="80"/>
      <c r="QZU6" s="80"/>
      <c r="QZV6" s="80"/>
      <c r="QZW6" s="80"/>
      <c r="QZX6" s="80"/>
      <c r="QZY6" s="80"/>
      <c r="QZZ6" s="80"/>
      <c r="RAA6" s="80"/>
      <c r="RAB6" s="80"/>
      <c r="RAC6" s="80"/>
      <c r="RAD6" s="80"/>
      <c r="RAE6" s="80"/>
      <c r="RAF6" s="80"/>
      <c r="RAG6" s="80"/>
      <c r="RAH6" s="80"/>
      <c r="RAI6" s="80"/>
      <c r="RAJ6" s="80"/>
      <c r="RAK6" s="80"/>
      <c r="RAL6" s="80"/>
      <c r="RAM6" s="80"/>
      <c r="RAN6" s="80"/>
      <c r="RAO6" s="80"/>
      <c r="RAP6" s="80"/>
      <c r="RAQ6" s="80"/>
      <c r="RAR6" s="80"/>
      <c r="RAS6" s="80"/>
      <c r="RAT6" s="80"/>
      <c r="RAU6" s="80"/>
      <c r="RAV6" s="80"/>
      <c r="RAW6" s="80"/>
      <c r="RAX6" s="80"/>
      <c r="RAY6" s="80"/>
      <c r="RAZ6" s="80"/>
      <c r="RBA6" s="80"/>
      <c r="RBB6" s="80"/>
      <c r="RBC6" s="80"/>
      <c r="RBD6" s="80"/>
      <c r="RBE6" s="80"/>
      <c r="RBF6" s="80"/>
      <c r="RBG6" s="80"/>
      <c r="RBH6" s="80"/>
      <c r="RBI6" s="80"/>
      <c r="RBJ6" s="80"/>
      <c r="RBK6" s="80"/>
      <c r="RBL6" s="80"/>
      <c r="RBM6" s="80"/>
      <c r="RBN6" s="80"/>
      <c r="RBO6" s="80"/>
      <c r="RBP6" s="80"/>
      <c r="RBQ6" s="80"/>
      <c r="RBR6" s="80"/>
      <c r="RBS6" s="80"/>
      <c r="RBT6" s="80"/>
      <c r="RBU6" s="80"/>
      <c r="RBV6" s="80"/>
      <c r="RBW6" s="80"/>
      <c r="RBX6" s="80"/>
      <c r="RBY6" s="80"/>
      <c r="RBZ6" s="80"/>
      <c r="RCA6" s="80"/>
      <c r="RCB6" s="80"/>
      <c r="RCC6" s="80"/>
      <c r="RCD6" s="80"/>
      <c r="RCE6" s="80"/>
      <c r="RCF6" s="80"/>
      <c r="RCG6" s="80"/>
      <c r="RCH6" s="80"/>
      <c r="RCI6" s="80"/>
      <c r="RCJ6" s="80"/>
      <c r="RCK6" s="80"/>
      <c r="RCL6" s="80"/>
      <c r="RCM6" s="80"/>
      <c r="RCN6" s="80"/>
      <c r="RCO6" s="80"/>
      <c r="RCP6" s="80"/>
      <c r="RCQ6" s="80"/>
      <c r="RCR6" s="80"/>
      <c r="RCS6" s="80"/>
      <c r="RCT6" s="80"/>
      <c r="RCU6" s="80"/>
      <c r="RCV6" s="80"/>
      <c r="RCW6" s="80"/>
      <c r="RCX6" s="80"/>
      <c r="RCY6" s="80"/>
      <c r="RCZ6" s="80"/>
      <c r="RDA6" s="80"/>
      <c r="RDB6" s="80"/>
      <c r="RDC6" s="80"/>
      <c r="RDD6" s="80"/>
      <c r="RDE6" s="80"/>
      <c r="RDF6" s="80"/>
      <c r="RDG6" s="80"/>
      <c r="RDH6" s="80"/>
      <c r="RDI6" s="80"/>
      <c r="RDJ6" s="80"/>
      <c r="RDK6" s="80"/>
      <c r="RDL6" s="80"/>
      <c r="RDM6" s="80"/>
      <c r="RDN6" s="80"/>
      <c r="RDO6" s="80"/>
      <c r="RDP6" s="80"/>
      <c r="RDQ6" s="80"/>
      <c r="RDR6" s="80"/>
      <c r="RDS6" s="80"/>
      <c r="RDT6" s="80"/>
      <c r="RDU6" s="80"/>
      <c r="RDV6" s="80"/>
      <c r="RDW6" s="80"/>
      <c r="RDX6" s="80"/>
      <c r="RDY6" s="80"/>
      <c r="RDZ6" s="80"/>
      <c r="REA6" s="80"/>
      <c r="REB6" s="80"/>
      <c r="REC6" s="80"/>
      <c r="RED6" s="80"/>
      <c r="REE6" s="80"/>
      <c r="REF6" s="80"/>
      <c r="REG6" s="80"/>
      <c r="REH6" s="80"/>
      <c r="REI6" s="80"/>
      <c r="REJ6" s="80"/>
      <c r="REK6" s="80"/>
      <c r="REL6" s="80"/>
      <c r="REM6" s="80"/>
      <c r="REN6" s="80"/>
      <c r="REO6" s="80"/>
      <c r="REP6" s="80"/>
      <c r="REQ6" s="80"/>
      <c r="RER6" s="80"/>
      <c r="RES6" s="80"/>
      <c r="RET6" s="80"/>
      <c r="REU6" s="80"/>
      <c r="REV6" s="80"/>
      <c r="REW6" s="80"/>
      <c r="REX6" s="80"/>
      <c r="REY6" s="80"/>
      <c r="REZ6" s="80"/>
      <c r="RFA6" s="80"/>
      <c r="RFB6" s="80"/>
      <c r="RFC6" s="80"/>
      <c r="RFD6" s="80"/>
      <c r="RFE6" s="80"/>
      <c r="RFF6" s="80"/>
      <c r="RFG6" s="80"/>
      <c r="RFH6" s="80"/>
      <c r="RFI6" s="80"/>
      <c r="RFJ6" s="80"/>
      <c r="RFK6" s="80"/>
      <c r="RFL6" s="80"/>
      <c r="RFM6" s="80"/>
      <c r="RFN6" s="80"/>
      <c r="RFO6" s="80"/>
      <c r="RFP6" s="80"/>
      <c r="RFQ6" s="80"/>
      <c r="RFR6" s="80"/>
      <c r="RFS6" s="80"/>
      <c r="RFT6" s="80"/>
      <c r="RFU6" s="80"/>
      <c r="RFV6" s="80"/>
      <c r="RFW6" s="80"/>
      <c r="RFX6" s="80"/>
      <c r="RFY6" s="80"/>
      <c r="RFZ6" s="80"/>
      <c r="RGA6" s="80"/>
      <c r="RGB6" s="80"/>
      <c r="RGC6" s="80"/>
      <c r="RGD6" s="80"/>
      <c r="RGE6" s="80"/>
      <c r="RGF6" s="80"/>
      <c r="RGG6" s="80"/>
      <c r="RGH6" s="80"/>
      <c r="RGI6" s="80"/>
      <c r="RGJ6" s="80"/>
      <c r="RGK6" s="80"/>
      <c r="RGL6" s="80"/>
      <c r="RGM6" s="80"/>
      <c r="RGN6" s="80"/>
      <c r="RGO6" s="80"/>
      <c r="RGP6" s="80"/>
      <c r="RGQ6" s="80"/>
      <c r="RGR6" s="80"/>
      <c r="RGS6" s="80"/>
      <c r="RGT6" s="80"/>
      <c r="RGU6" s="80"/>
      <c r="RGV6" s="80"/>
      <c r="RGW6" s="80"/>
      <c r="RGX6" s="80"/>
      <c r="RGY6" s="80"/>
      <c r="RGZ6" s="80"/>
      <c r="RHA6" s="80"/>
      <c r="RHB6" s="80"/>
      <c r="RHC6" s="80"/>
      <c r="RHD6" s="80"/>
      <c r="RHE6" s="80"/>
      <c r="RHF6" s="80"/>
      <c r="RHG6" s="80"/>
      <c r="RHH6" s="80"/>
      <c r="RHI6" s="80"/>
      <c r="RHJ6" s="80"/>
      <c r="RHK6" s="80"/>
      <c r="RHL6" s="80"/>
      <c r="RHM6" s="80"/>
      <c r="RHN6" s="80"/>
      <c r="RHO6" s="80"/>
      <c r="RHP6" s="80"/>
      <c r="RHQ6" s="80"/>
      <c r="RHR6" s="80"/>
      <c r="RHS6" s="80"/>
      <c r="RHT6" s="80"/>
      <c r="RHU6" s="80"/>
      <c r="RHV6" s="80"/>
      <c r="RHW6" s="80"/>
      <c r="RHX6" s="80"/>
      <c r="RHY6" s="80"/>
      <c r="RHZ6" s="80"/>
      <c r="RIA6" s="80"/>
      <c r="RIB6" s="80"/>
      <c r="RIC6" s="80"/>
      <c r="RID6" s="80"/>
      <c r="RIE6" s="80"/>
      <c r="RIF6" s="80"/>
      <c r="RIG6" s="80"/>
      <c r="RIH6" s="80"/>
      <c r="RII6" s="80"/>
      <c r="RIJ6" s="80"/>
      <c r="RIK6" s="80"/>
      <c r="RIL6" s="80"/>
      <c r="RIM6" s="80"/>
      <c r="RIN6" s="80"/>
      <c r="RIO6" s="80"/>
      <c r="RIP6" s="80"/>
      <c r="RIQ6" s="80"/>
      <c r="RIR6" s="80"/>
      <c r="RIS6" s="80"/>
      <c r="RIT6" s="80"/>
      <c r="RIU6" s="80"/>
      <c r="RIV6" s="80"/>
      <c r="RIW6" s="80"/>
      <c r="RIX6" s="80"/>
      <c r="RIY6" s="80"/>
      <c r="RIZ6" s="80"/>
      <c r="RJA6" s="80"/>
      <c r="RJB6" s="80"/>
      <c r="RJC6" s="80"/>
      <c r="RJD6" s="80"/>
      <c r="RJE6" s="80"/>
      <c r="RJF6" s="80"/>
      <c r="RJG6" s="80"/>
      <c r="RJH6" s="80"/>
      <c r="RJI6" s="80"/>
      <c r="RJJ6" s="80"/>
      <c r="RJK6" s="80"/>
      <c r="RJL6" s="80"/>
      <c r="RJM6" s="80"/>
      <c r="RJN6" s="80"/>
      <c r="RJO6" s="80"/>
      <c r="RJP6" s="80"/>
      <c r="RJQ6" s="80"/>
      <c r="RJR6" s="80"/>
      <c r="RJS6" s="80"/>
      <c r="RJT6" s="80"/>
      <c r="RJU6" s="80"/>
      <c r="RJV6" s="80"/>
      <c r="RJW6" s="80"/>
      <c r="RJX6" s="80"/>
      <c r="RJY6" s="80"/>
      <c r="RJZ6" s="80"/>
      <c r="RKA6" s="80"/>
      <c r="RKB6" s="80"/>
      <c r="RKC6" s="80"/>
      <c r="RKD6" s="80"/>
      <c r="RKE6" s="80"/>
      <c r="RKF6" s="80"/>
      <c r="RKG6" s="80"/>
      <c r="RKH6" s="80"/>
      <c r="RKI6" s="80"/>
      <c r="RKJ6" s="80"/>
      <c r="RKK6" s="80"/>
      <c r="RKL6" s="80"/>
      <c r="RKM6" s="80"/>
      <c r="RKN6" s="80"/>
      <c r="RKO6" s="80"/>
      <c r="RKP6" s="80"/>
      <c r="RKQ6" s="80"/>
      <c r="RKR6" s="80"/>
      <c r="RKS6" s="80"/>
      <c r="RKT6" s="80"/>
      <c r="RKU6" s="80"/>
      <c r="RKV6" s="80"/>
      <c r="RKW6" s="80"/>
      <c r="RKX6" s="80"/>
      <c r="RKY6" s="80"/>
      <c r="RKZ6" s="80"/>
      <c r="RLA6" s="80"/>
      <c r="RLB6" s="80"/>
      <c r="RLC6" s="80"/>
      <c r="RLD6" s="80"/>
      <c r="RLE6" s="80"/>
      <c r="RLF6" s="80"/>
      <c r="RLG6" s="80"/>
      <c r="RLH6" s="80"/>
      <c r="RLI6" s="80"/>
      <c r="RLJ6" s="80"/>
      <c r="RLK6" s="80"/>
      <c r="RLL6" s="80"/>
      <c r="RLM6" s="80"/>
      <c r="RLN6" s="80"/>
      <c r="RLO6" s="80"/>
      <c r="RLP6" s="80"/>
      <c r="RLQ6" s="80"/>
      <c r="RLR6" s="80"/>
      <c r="RLS6" s="80"/>
      <c r="RLT6" s="80"/>
      <c r="RLU6" s="80"/>
      <c r="RLV6" s="80"/>
      <c r="RLW6" s="80"/>
      <c r="RLX6" s="80"/>
      <c r="RLY6" s="80"/>
      <c r="RLZ6" s="80"/>
      <c r="RMA6" s="80"/>
      <c r="RMB6" s="80"/>
      <c r="RMC6" s="80"/>
      <c r="RMD6" s="80"/>
      <c r="RME6" s="80"/>
      <c r="RMF6" s="80"/>
      <c r="RMG6" s="80"/>
      <c r="RMH6" s="80"/>
      <c r="RMI6" s="80"/>
      <c r="RMJ6" s="80"/>
      <c r="RMK6" s="80"/>
      <c r="RML6" s="80"/>
      <c r="RMM6" s="80"/>
      <c r="RMN6" s="80"/>
      <c r="RMO6" s="80"/>
      <c r="RMP6" s="80"/>
      <c r="RMQ6" s="80"/>
      <c r="RMR6" s="80"/>
      <c r="RMS6" s="80"/>
      <c r="RMT6" s="80"/>
      <c r="RMU6" s="80"/>
      <c r="RMV6" s="80"/>
      <c r="RMW6" s="80"/>
      <c r="RMX6" s="80"/>
      <c r="RMY6" s="80"/>
      <c r="RMZ6" s="80"/>
      <c r="RNA6" s="80"/>
      <c r="RNB6" s="80"/>
      <c r="RNC6" s="80"/>
      <c r="RND6" s="80"/>
      <c r="RNE6" s="80"/>
      <c r="RNF6" s="80"/>
      <c r="RNG6" s="80"/>
      <c r="RNH6" s="80"/>
      <c r="RNI6" s="80"/>
      <c r="RNJ6" s="80"/>
      <c r="RNK6" s="80"/>
      <c r="RNL6" s="80"/>
      <c r="RNM6" s="80"/>
      <c r="RNN6" s="80"/>
      <c r="RNO6" s="80"/>
      <c r="RNP6" s="80"/>
      <c r="RNQ6" s="80"/>
      <c r="RNR6" s="80"/>
      <c r="RNS6" s="80"/>
      <c r="RNT6" s="80"/>
      <c r="RNU6" s="80"/>
      <c r="RNV6" s="80"/>
      <c r="RNW6" s="80"/>
      <c r="RNX6" s="80"/>
      <c r="RNY6" s="80"/>
      <c r="RNZ6" s="80"/>
      <c r="ROA6" s="80"/>
      <c r="ROB6" s="80"/>
      <c r="ROC6" s="80"/>
      <c r="ROD6" s="80"/>
      <c r="ROE6" s="80"/>
      <c r="ROF6" s="80"/>
      <c r="ROG6" s="80"/>
      <c r="ROH6" s="80"/>
      <c r="ROI6" s="80"/>
      <c r="ROJ6" s="80"/>
      <c r="ROK6" s="80"/>
      <c r="ROL6" s="80"/>
      <c r="ROM6" s="80"/>
      <c r="RON6" s="80"/>
      <c r="ROO6" s="80"/>
      <c r="ROP6" s="80"/>
      <c r="ROQ6" s="80"/>
      <c r="ROR6" s="80"/>
      <c r="ROS6" s="80"/>
      <c r="ROT6" s="80"/>
      <c r="ROU6" s="80"/>
      <c r="ROV6" s="80"/>
      <c r="ROW6" s="80"/>
      <c r="ROX6" s="80"/>
      <c r="ROY6" s="80"/>
      <c r="ROZ6" s="80"/>
      <c r="RPA6" s="80"/>
      <c r="RPB6" s="80"/>
      <c r="RPC6" s="80"/>
      <c r="RPD6" s="80"/>
      <c r="RPE6" s="80"/>
      <c r="RPF6" s="80"/>
      <c r="RPG6" s="80"/>
      <c r="RPH6" s="80"/>
      <c r="RPI6" s="80"/>
      <c r="RPJ6" s="80"/>
      <c r="RPK6" s="80"/>
      <c r="RPL6" s="80"/>
      <c r="RPM6" s="80"/>
      <c r="RPN6" s="80"/>
      <c r="RPO6" s="80"/>
      <c r="RPP6" s="80"/>
      <c r="RPQ6" s="80"/>
      <c r="RPR6" s="80"/>
      <c r="RPS6" s="80"/>
      <c r="RPT6" s="80"/>
      <c r="RPU6" s="80"/>
      <c r="RPV6" s="80"/>
      <c r="RPW6" s="80"/>
      <c r="RPX6" s="80"/>
      <c r="RPY6" s="80"/>
      <c r="RPZ6" s="80"/>
      <c r="RQA6" s="80"/>
      <c r="RQB6" s="80"/>
      <c r="RQC6" s="80"/>
      <c r="RQD6" s="80"/>
      <c r="RQE6" s="80"/>
      <c r="RQF6" s="80"/>
      <c r="RQG6" s="80"/>
      <c r="RQH6" s="80"/>
      <c r="RQI6" s="80"/>
      <c r="RQJ6" s="80"/>
      <c r="RQK6" s="80"/>
      <c r="RQL6" s="80"/>
      <c r="RQM6" s="80"/>
      <c r="RQN6" s="80"/>
      <c r="RQO6" s="80"/>
      <c r="RQP6" s="80"/>
      <c r="RQQ6" s="80"/>
      <c r="RQR6" s="80"/>
      <c r="RQS6" s="80"/>
      <c r="RQT6" s="80"/>
      <c r="RQU6" s="80"/>
      <c r="RQV6" s="80"/>
      <c r="RQW6" s="80"/>
      <c r="RQX6" s="80"/>
      <c r="RQY6" s="80"/>
      <c r="RQZ6" s="80"/>
      <c r="RRA6" s="80"/>
      <c r="RRB6" s="80"/>
      <c r="RRC6" s="80"/>
      <c r="RRD6" s="80"/>
      <c r="RRE6" s="80"/>
      <c r="RRF6" s="80"/>
      <c r="RRG6" s="80"/>
      <c r="RRH6" s="80"/>
      <c r="RRI6" s="80"/>
      <c r="RRJ6" s="80"/>
      <c r="RRK6" s="80"/>
      <c r="RRL6" s="80"/>
      <c r="RRM6" s="80"/>
      <c r="RRN6" s="80"/>
      <c r="RRO6" s="80"/>
      <c r="RRP6" s="80"/>
      <c r="RRQ6" s="80"/>
      <c r="RRR6" s="80"/>
      <c r="RRS6" s="80"/>
      <c r="RRT6" s="80"/>
      <c r="RRU6" s="80"/>
      <c r="RRV6" s="80"/>
      <c r="RRW6" s="80"/>
      <c r="RRX6" s="80"/>
      <c r="RRY6" s="80"/>
      <c r="RRZ6" s="80"/>
      <c r="RSA6" s="80"/>
      <c r="RSB6" s="80"/>
      <c r="RSC6" s="80"/>
      <c r="RSD6" s="80"/>
      <c r="RSE6" s="80"/>
      <c r="RSF6" s="80"/>
      <c r="RSG6" s="80"/>
      <c r="RSH6" s="80"/>
      <c r="RSI6" s="80"/>
      <c r="RSJ6" s="80"/>
      <c r="RSK6" s="80"/>
      <c r="RSL6" s="80"/>
      <c r="RSM6" s="80"/>
      <c r="RSN6" s="80"/>
      <c r="RSO6" s="80"/>
      <c r="RSP6" s="80"/>
      <c r="RSQ6" s="80"/>
      <c r="RSR6" s="80"/>
      <c r="RSS6" s="80"/>
      <c r="RST6" s="80"/>
      <c r="RSU6" s="80"/>
      <c r="RSV6" s="80"/>
      <c r="RSW6" s="80"/>
      <c r="RSX6" s="80"/>
      <c r="RSY6" s="80"/>
      <c r="RSZ6" s="80"/>
      <c r="RTA6" s="80"/>
      <c r="RTB6" s="80"/>
      <c r="RTC6" s="80"/>
      <c r="RTD6" s="80"/>
      <c r="RTE6" s="80"/>
      <c r="RTF6" s="80"/>
      <c r="RTG6" s="80"/>
      <c r="RTH6" s="80"/>
      <c r="RTI6" s="80"/>
      <c r="RTJ6" s="80"/>
      <c r="RTK6" s="80"/>
      <c r="RTL6" s="80"/>
      <c r="RTM6" s="80"/>
      <c r="RTN6" s="80"/>
      <c r="RTO6" s="80"/>
      <c r="RTP6" s="80"/>
      <c r="RTQ6" s="80"/>
      <c r="RTR6" s="80"/>
      <c r="RTS6" s="80"/>
      <c r="RTT6" s="80"/>
      <c r="RTU6" s="80"/>
      <c r="RTV6" s="80"/>
      <c r="RTW6" s="80"/>
      <c r="RTX6" s="80"/>
      <c r="RTY6" s="80"/>
      <c r="RTZ6" s="80"/>
      <c r="RUA6" s="80"/>
      <c r="RUB6" s="80"/>
      <c r="RUC6" s="80"/>
      <c r="RUD6" s="80"/>
      <c r="RUE6" s="80"/>
      <c r="RUF6" s="80"/>
      <c r="RUG6" s="80"/>
      <c r="RUH6" s="80"/>
      <c r="RUI6" s="80"/>
      <c r="RUJ6" s="80"/>
      <c r="RUK6" s="80"/>
      <c r="RUL6" s="80"/>
      <c r="RUM6" s="80"/>
      <c r="RUN6" s="80"/>
      <c r="RUO6" s="80"/>
      <c r="RUP6" s="80"/>
      <c r="RUQ6" s="80"/>
      <c r="RUR6" s="80"/>
      <c r="RUS6" s="80"/>
      <c r="RUT6" s="80"/>
      <c r="RUU6" s="80"/>
      <c r="RUV6" s="80"/>
      <c r="RUW6" s="80"/>
      <c r="RUX6" s="80"/>
      <c r="RUY6" s="80"/>
      <c r="RUZ6" s="80"/>
      <c r="RVA6" s="80"/>
      <c r="RVB6" s="80"/>
      <c r="RVC6" s="80"/>
      <c r="RVD6" s="80"/>
      <c r="RVE6" s="80"/>
      <c r="RVF6" s="80"/>
      <c r="RVG6" s="80"/>
      <c r="RVH6" s="80"/>
      <c r="RVI6" s="80"/>
      <c r="RVJ6" s="80"/>
      <c r="RVK6" s="80"/>
      <c r="RVL6" s="80"/>
      <c r="RVM6" s="80"/>
      <c r="RVN6" s="80"/>
      <c r="RVO6" s="80"/>
      <c r="RVP6" s="80"/>
      <c r="RVQ6" s="80"/>
      <c r="RVR6" s="80"/>
      <c r="RVS6" s="80"/>
      <c r="RVT6" s="80"/>
      <c r="RVU6" s="80"/>
      <c r="RVV6" s="80"/>
      <c r="RVW6" s="80"/>
      <c r="RVX6" s="80"/>
      <c r="RVY6" s="80"/>
      <c r="RVZ6" s="80"/>
      <c r="RWA6" s="80"/>
      <c r="RWB6" s="80"/>
      <c r="RWC6" s="80"/>
      <c r="RWD6" s="80"/>
      <c r="RWE6" s="80"/>
      <c r="RWF6" s="80"/>
      <c r="RWG6" s="80"/>
      <c r="RWH6" s="80"/>
      <c r="RWI6" s="80"/>
      <c r="RWJ6" s="80"/>
      <c r="RWK6" s="80"/>
      <c r="RWL6" s="80"/>
      <c r="RWM6" s="80"/>
      <c r="RWN6" s="80"/>
      <c r="RWO6" s="80"/>
      <c r="RWP6" s="80"/>
      <c r="RWQ6" s="80"/>
      <c r="RWR6" s="80"/>
      <c r="RWS6" s="80"/>
      <c r="RWT6" s="80"/>
      <c r="RWU6" s="80"/>
      <c r="RWV6" s="80"/>
      <c r="RWW6" s="80"/>
      <c r="RWX6" s="80"/>
      <c r="RWY6" s="80"/>
      <c r="RWZ6" s="80"/>
      <c r="RXA6" s="80"/>
      <c r="RXB6" s="80"/>
      <c r="RXC6" s="80"/>
      <c r="RXD6" s="80"/>
      <c r="RXE6" s="80"/>
      <c r="RXF6" s="80"/>
      <c r="RXG6" s="80"/>
      <c r="RXH6" s="80"/>
      <c r="RXI6" s="80"/>
      <c r="RXJ6" s="80"/>
      <c r="RXK6" s="80"/>
      <c r="RXL6" s="80"/>
      <c r="RXM6" s="80"/>
      <c r="RXN6" s="80"/>
      <c r="RXO6" s="80"/>
      <c r="RXP6" s="80"/>
      <c r="RXQ6" s="80"/>
      <c r="RXR6" s="80"/>
      <c r="RXS6" s="80"/>
      <c r="RXT6" s="80"/>
      <c r="RXU6" s="80"/>
      <c r="RXV6" s="80"/>
      <c r="RXW6" s="80"/>
      <c r="RXX6" s="80"/>
      <c r="RXY6" s="80"/>
      <c r="RXZ6" s="80"/>
      <c r="RYA6" s="80"/>
      <c r="RYB6" s="80"/>
      <c r="RYC6" s="80"/>
      <c r="RYD6" s="80"/>
      <c r="RYE6" s="80"/>
      <c r="RYF6" s="80"/>
      <c r="RYG6" s="80"/>
      <c r="RYH6" s="80"/>
      <c r="RYI6" s="80"/>
      <c r="RYJ6" s="80"/>
      <c r="RYK6" s="80"/>
      <c r="RYL6" s="80"/>
      <c r="RYM6" s="80"/>
      <c r="RYN6" s="80"/>
      <c r="RYO6" s="80"/>
      <c r="RYP6" s="80"/>
      <c r="RYQ6" s="80"/>
      <c r="RYR6" s="80"/>
      <c r="RYS6" s="80"/>
      <c r="RYT6" s="80"/>
      <c r="RYU6" s="80"/>
      <c r="RYV6" s="80"/>
      <c r="RYW6" s="80"/>
      <c r="RYX6" s="80"/>
      <c r="RYY6" s="80"/>
      <c r="RYZ6" s="80"/>
      <c r="RZA6" s="80"/>
      <c r="RZB6" s="80"/>
      <c r="RZC6" s="80"/>
      <c r="RZD6" s="80"/>
      <c r="RZE6" s="80"/>
      <c r="RZF6" s="80"/>
      <c r="RZG6" s="80"/>
      <c r="RZH6" s="80"/>
      <c r="RZI6" s="80"/>
      <c r="RZJ6" s="80"/>
      <c r="RZK6" s="80"/>
      <c r="RZL6" s="80"/>
      <c r="RZM6" s="80"/>
      <c r="RZN6" s="80"/>
      <c r="RZO6" s="80"/>
      <c r="RZP6" s="80"/>
      <c r="RZQ6" s="80"/>
      <c r="RZR6" s="80"/>
      <c r="RZS6" s="80"/>
      <c r="RZT6" s="80"/>
      <c r="RZU6" s="80"/>
      <c r="RZV6" s="80"/>
      <c r="RZW6" s="80"/>
      <c r="RZX6" s="80"/>
      <c r="RZY6" s="80"/>
      <c r="RZZ6" s="80"/>
      <c r="SAA6" s="80"/>
      <c r="SAB6" s="80"/>
      <c r="SAC6" s="80"/>
      <c r="SAD6" s="80"/>
      <c r="SAE6" s="80"/>
      <c r="SAF6" s="80"/>
      <c r="SAG6" s="80"/>
      <c r="SAH6" s="80"/>
      <c r="SAI6" s="80"/>
      <c r="SAJ6" s="80"/>
      <c r="SAK6" s="80"/>
      <c r="SAL6" s="80"/>
      <c r="SAM6" s="80"/>
      <c r="SAN6" s="80"/>
      <c r="SAO6" s="80"/>
      <c r="SAP6" s="80"/>
      <c r="SAQ6" s="80"/>
      <c r="SAR6" s="80"/>
      <c r="SAS6" s="80"/>
      <c r="SAT6" s="80"/>
      <c r="SAU6" s="80"/>
      <c r="SAV6" s="80"/>
      <c r="SAW6" s="80"/>
      <c r="SAX6" s="80"/>
      <c r="SAY6" s="80"/>
      <c r="SAZ6" s="80"/>
      <c r="SBA6" s="80"/>
      <c r="SBB6" s="80"/>
      <c r="SBC6" s="80"/>
      <c r="SBD6" s="80"/>
      <c r="SBE6" s="80"/>
      <c r="SBF6" s="80"/>
      <c r="SBG6" s="80"/>
      <c r="SBH6" s="80"/>
      <c r="SBI6" s="80"/>
      <c r="SBJ6" s="80"/>
      <c r="SBK6" s="80"/>
      <c r="SBL6" s="80"/>
      <c r="SBM6" s="80"/>
      <c r="SBN6" s="80"/>
      <c r="SBO6" s="80"/>
      <c r="SBP6" s="80"/>
      <c r="SBQ6" s="80"/>
      <c r="SBR6" s="80"/>
      <c r="SBS6" s="80"/>
      <c r="SBT6" s="80"/>
      <c r="SBU6" s="80"/>
      <c r="SBV6" s="80"/>
      <c r="SBW6" s="80"/>
      <c r="SBX6" s="80"/>
      <c r="SBY6" s="80"/>
      <c r="SBZ6" s="80"/>
      <c r="SCA6" s="80"/>
      <c r="SCB6" s="80"/>
      <c r="SCC6" s="80"/>
      <c r="SCD6" s="80"/>
      <c r="SCE6" s="80"/>
      <c r="SCF6" s="80"/>
      <c r="SCG6" s="80"/>
      <c r="SCH6" s="80"/>
      <c r="SCI6" s="80"/>
      <c r="SCJ6" s="80"/>
      <c r="SCK6" s="80"/>
      <c r="SCL6" s="80"/>
      <c r="SCM6" s="80"/>
      <c r="SCN6" s="80"/>
      <c r="SCO6" s="80"/>
      <c r="SCP6" s="80"/>
      <c r="SCQ6" s="80"/>
      <c r="SCR6" s="80"/>
      <c r="SCS6" s="80"/>
      <c r="SCT6" s="80"/>
      <c r="SCU6" s="80"/>
      <c r="SCV6" s="80"/>
      <c r="SCW6" s="80"/>
      <c r="SCX6" s="80"/>
      <c r="SCY6" s="80"/>
      <c r="SCZ6" s="80"/>
      <c r="SDA6" s="80"/>
      <c r="SDB6" s="80"/>
      <c r="SDC6" s="80"/>
      <c r="SDD6" s="80"/>
      <c r="SDE6" s="80"/>
      <c r="SDF6" s="80"/>
      <c r="SDG6" s="80"/>
      <c r="SDH6" s="80"/>
      <c r="SDI6" s="80"/>
      <c r="SDJ6" s="80"/>
      <c r="SDK6" s="80"/>
      <c r="SDL6" s="80"/>
      <c r="SDM6" s="80"/>
      <c r="SDN6" s="80"/>
      <c r="SDO6" s="80"/>
      <c r="SDP6" s="80"/>
      <c r="SDQ6" s="80"/>
      <c r="SDR6" s="80"/>
      <c r="SDS6" s="80"/>
      <c r="SDT6" s="80"/>
      <c r="SDU6" s="80"/>
      <c r="SDV6" s="80"/>
      <c r="SDW6" s="80"/>
      <c r="SDX6" s="80"/>
      <c r="SDY6" s="80"/>
      <c r="SDZ6" s="80"/>
      <c r="SEA6" s="80"/>
      <c r="SEB6" s="80"/>
      <c r="SEC6" s="80"/>
      <c r="SED6" s="80"/>
      <c r="SEE6" s="80"/>
      <c r="SEF6" s="80"/>
      <c r="SEG6" s="80"/>
      <c r="SEH6" s="80"/>
      <c r="SEI6" s="80"/>
      <c r="SEJ6" s="80"/>
      <c r="SEK6" s="80"/>
      <c r="SEL6" s="80"/>
      <c r="SEM6" s="80"/>
      <c r="SEN6" s="80"/>
      <c r="SEO6" s="80"/>
      <c r="SEP6" s="80"/>
      <c r="SEQ6" s="80"/>
      <c r="SER6" s="80"/>
      <c r="SES6" s="80"/>
      <c r="SET6" s="80"/>
      <c r="SEU6" s="80"/>
      <c r="SEV6" s="80"/>
      <c r="SEW6" s="80"/>
      <c r="SEX6" s="80"/>
      <c r="SEY6" s="80"/>
      <c r="SEZ6" s="80"/>
      <c r="SFA6" s="80"/>
      <c r="SFB6" s="80"/>
      <c r="SFC6" s="80"/>
      <c r="SFD6" s="80"/>
      <c r="SFE6" s="80"/>
      <c r="SFF6" s="80"/>
      <c r="SFG6" s="80"/>
      <c r="SFH6" s="80"/>
      <c r="SFI6" s="80"/>
      <c r="SFJ6" s="80"/>
      <c r="SFK6" s="80"/>
      <c r="SFL6" s="80"/>
      <c r="SFM6" s="80"/>
      <c r="SFN6" s="80"/>
      <c r="SFO6" s="80"/>
      <c r="SFP6" s="80"/>
      <c r="SFQ6" s="80"/>
      <c r="SFR6" s="80"/>
      <c r="SFS6" s="80"/>
      <c r="SFT6" s="80"/>
      <c r="SFU6" s="80"/>
      <c r="SFV6" s="80"/>
      <c r="SFW6" s="80"/>
      <c r="SFX6" s="80"/>
      <c r="SFY6" s="80"/>
      <c r="SFZ6" s="80"/>
      <c r="SGA6" s="80"/>
      <c r="SGB6" s="80"/>
      <c r="SGC6" s="80"/>
      <c r="SGD6" s="80"/>
      <c r="SGE6" s="80"/>
      <c r="SGF6" s="80"/>
      <c r="SGG6" s="80"/>
      <c r="SGH6" s="80"/>
      <c r="SGI6" s="80"/>
      <c r="SGJ6" s="80"/>
      <c r="SGK6" s="80"/>
      <c r="SGL6" s="80"/>
      <c r="SGM6" s="80"/>
      <c r="SGN6" s="80"/>
      <c r="SGO6" s="80"/>
      <c r="SGP6" s="80"/>
      <c r="SGQ6" s="80"/>
      <c r="SGR6" s="80"/>
      <c r="SGS6" s="80"/>
      <c r="SGT6" s="80"/>
      <c r="SGU6" s="80"/>
      <c r="SGV6" s="80"/>
      <c r="SGW6" s="80"/>
      <c r="SGX6" s="80"/>
      <c r="SGY6" s="80"/>
      <c r="SGZ6" s="80"/>
      <c r="SHA6" s="80"/>
      <c r="SHB6" s="80"/>
      <c r="SHC6" s="80"/>
      <c r="SHD6" s="80"/>
      <c r="SHE6" s="80"/>
      <c r="SHF6" s="80"/>
      <c r="SHG6" s="80"/>
      <c r="SHH6" s="80"/>
      <c r="SHI6" s="80"/>
      <c r="SHJ6" s="80"/>
      <c r="SHK6" s="80"/>
      <c r="SHL6" s="80"/>
      <c r="SHM6" s="80"/>
      <c r="SHN6" s="80"/>
      <c r="SHO6" s="80"/>
      <c r="SHP6" s="80"/>
      <c r="SHQ6" s="80"/>
      <c r="SHR6" s="80"/>
      <c r="SHS6" s="80"/>
      <c r="SHT6" s="80"/>
      <c r="SHU6" s="80"/>
      <c r="SHV6" s="80"/>
      <c r="SHW6" s="80"/>
      <c r="SHX6" s="80"/>
      <c r="SHY6" s="80"/>
      <c r="SHZ6" s="80"/>
      <c r="SIA6" s="80"/>
      <c r="SIB6" s="80"/>
      <c r="SIC6" s="80"/>
      <c r="SID6" s="80"/>
      <c r="SIE6" s="80"/>
      <c r="SIF6" s="80"/>
      <c r="SIG6" s="80"/>
      <c r="SIH6" s="80"/>
      <c r="SII6" s="80"/>
      <c r="SIJ6" s="80"/>
      <c r="SIK6" s="80"/>
      <c r="SIL6" s="80"/>
      <c r="SIM6" s="80"/>
      <c r="SIN6" s="80"/>
      <c r="SIO6" s="80"/>
      <c r="SIP6" s="80"/>
      <c r="SIQ6" s="80"/>
      <c r="SIR6" s="80"/>
      <c r="SIS6" s="80"/>
      <c r="SIT6" s="80"/>
      <c r="SIU6" s="80"/>
      <c r="SIV6" s="80"/>
      <c r="SIW6" s="80"/>
      <c r="SIX6" s="80"/>
      <c r="SIY6" s="80"/>
      <c r="SIZ6" s="80"/>
      <c r="SJA6" s="80"/>
      <c r="SJB6" s="80"/>
      <c r="SJC6" s="80"/>
      <c r="SJD6" s="80"/>
      <c r="SJE6" s="80"/>
      <c r="SJF6" s="80"/>
      <c r="SJG6" s="80"/>
      <c r="SJH6" s="80"/>
      <c r="SJI6" s="80"/>
      <c r="SJJ6" s="80"/>
      <c r="SJK6" s="80"/>
      <c r="SJL6" s="80"/>
      <c r="SJM6" s="80"/>
      <c r="SJN6" s="80"/>
      <c r="SJO6" s="80"/>
      <c r="SJP6" s="80"/>
      <c r="SJQ6" s="80"/>
      <c r="SJR6" s="80"/>
      <c r="SJS6" s="80"/>
      <c r="SJT6" s="80"/>
      <c r="SJU6" s="80"/>
      <c r="SJV6" s="80"/>
      <c r="SJW6" s="80"/>
      <c r="SJX6" s="80"/>
      <c r="SJY6" s="80"/>
      <c r="SJZ6" s="80"/>
      <c r="SKA6" s="80"/>
      <c r="SKB6" s="80"/>
      <c r="SKC6" s="80"/>
      <c r="SKD6" s="80"/>
      <c r="SKE6" s="80"/>
      <c r="SKF6" s="80"/>
      <c r="SKG6" s="80"/>
      <c r="SKH6" s="80"/>
      <c r="SKI6" s="80"/>
      <c r="SKJ6" s="80"/>
      <c r="SKK6" s="80"/>
      <c r="SKL6" s="80"/>
      <c r="SKM6" s="80"/>
      <c r="SKN6" s="80"/>
      <c r="SKO6" s="80"/>
      <c r="SKP6" s="80"/>
      <c r="SKQ6" s="80"/>
      <c r="SKR6" s="80"/>
      <c r="SKS6" s="80"/>
      <c r="SKT6" s="80"/>
      <c r="SKU6" s="80"/>
      <c r="SKV6" s="80"/>
      <c r="SKW6" s="80"/>
      <c r="SKX6" s="80"/>
      <c r="SKY6" s="80"/>
      <c r="SKZ6" s="80"/>
      <c r="SLA6" s="80"/>
      <c r="SLB6" s="80"/>
      <c r="SLC6" s="80"/>
      <c r="SLD6" s="80"/>
      <c r="SLE6" s="80"/>
      <c r="SLF6" s="80"/>
      <c r="SLG6" s="80"/>
      <c r="SLH6" s="80"/>
      <c r="SLI6" s="80"/>
      <c r="SLJ6" s="80"/>
      <c r="SLK6" s="80"/>
      <c r="SLL6" s="80"/>
      <c r="SLM6" s="80"/>
      <c r="SLN6" s="80"/>
      <c r="SLO6" s="80"/>
      <c r="SLP6" s="80"/>
      <c r="SLQ6" s="80"/>
      <c r="SLR6" s="80"/>
      <c r="SLS6" s="80"/>
      <c r="SLT6" s="80"/>
      <c r="SLU6" s="80"/>
      <c r="SLV6" s="80"/>
      <c r="SLW6" s="80"/>
      <c r="SLX6" s="80"/>
      <c r="SLY6" s="80"/>
      <c r="SLZ6" s="80"/>
      <c r="SMA6" s="80"/>
      <c r="SMB6" s="80"/>
      <c r="SMC6" s="80"/>
      <c r="SMD6" s="80"/>
      <c r="SME6" s="80"/>
      <c r="SMF6" s="80"/>
      <c r="SMG6" s="80"/>
      <c r="SMH6" s="80"/>
      <c r="SMI6" s="80"/>
      <c r="SMJ6" s="80"/>
      <c r="SMK6" s="80"/>
      <c r="SML6" s="80"/>
      <c r="SMM6" s="80"/>
      <c r="SMN6" s="80"/>
      <c r="SMO6" s="80"/>
      <c r="SMP6" s="80"/>
      <c r="SMQ6" s="80"/>
      <c r="SMR6" s="80"/>
      <c r="SMS6" s="80"/>
      <c r="SMT6" s="80"/>
      <c r="SMU6" s="80"/>
      <c r="SMV6" s="80"/>
      <c r="SMW6" s="80"/>
      <c r="SMX6" s="80"/>
      <c r="SMY6" s="80"/>
      <c r="SMZ6" s="80"/>
      <c r="SNA6" s="80"/>
      <c r="SNB6" s="80"/>
      <c r="SNC6" s="80"/>
      <c r="SND6" s="80"/>
      <c r="SNE6" s="80"/>
      <c r="SNF6" s="80"/>
      <c r="SNG6" s="80"/>
      <c r="SNH6" s="80"/>
      <c r="SNI6" s="80"/>
      <c r="SNJ6" s="80"/>
      <c r="SNK6" s="80"/>
      <c r="SNL6" s="80"/>
      <c r="SNM6" s="80"/>
      <c r="SNN6" s="80"/>
      <c r="SNO6" s="80"/>
      <c r="SNP6" s="80"/>
      <c r="SNQ6" s="80"/>
      <c r="SNR6" s="80"/>
      <c r="SNS6" s="80"/>
      <c r="SNT6" s="80"/>
      <c r="SNU6" s="80"/>
      <c r="SNV6" s="80"/>
      <c r="SNW6" s="80"/>
      <c r="SNX6" s="80"/>
      <c r="SNY6" s="80"/>
      <c r="SNZ6" s="80"/>
      <c r="SOA6" s="80"/>
      <c r="SOB6" s="80"/>
      <c r="SOC6" s="80"/>
      <c r="SOD6" s="80"/>
      <c r="SOE6" s="80"/>
      <c r="SOF6" s="80"/>
      <c r="SOG6" s="80"/>
      <c r="SOH6" s="80"/>
      <c r="SOI6" s="80"/>
      <c r="SOJ6" s="80"/>
      <c r="SOK6" s="80"/>
      <c r="SOL6" s="80"/>
      <c r="SOM6" s="80"/>
      <c r="SON6" s="80"/>
      <c r="SOO6" s="80"/>
      <c r="SOP6" s="80"/>
      <c r="SOQ6" s="80"/>
      <c r="SOR6" s="80"/>
      <c r="SOS6" s="80"/>
      <c r="SOT6" s="80"/>
      <c r="SOU6" s="80"/>
      <c r="SOV6" s="80"/>
      <c r="SOW6" s="80"/>
      <c r="SOX6" s="80"/>
      <c r="SOY6" s="80"/>
      <c r="SOZ6" s="80"/>
      <c r="SPA6" s="80"/>
      <c r="SPB6" s="80"/>
      <c r="SPC6" s="80"/>
      <c r="SPD6" s="80"/>
      <c r="SPE6" s="80"/>
      <c r="SPF6" s="80"/>
      <c r="SPG6" s="80"/>
      <c r="SPH6" s="80"/>
      <c r="SPI6" s="80"/>
      <c r="SPJ6" s="80"/>
      <c r="SPK6" s="80"/>
      <c r="SPL6" s="80"/>
      <c r="SPM6" s="80"/>
      <c r="SPN6" s="80"/>
      <c r="SPO6" s="80"/>
      <c r="SPP6" s="80"/>
      <c r="SPQ6" s="80"/>
      <c r="SPR6" s="80"/>
      <c r="SPS6" s="80"/>
      <c r="SPT6" s="80"/>
      <c r="SPU6" s="80"/>
      <c r="SPV6" s="80"/>
      <c r="SPW6" s="80"/>
      <c r="SPX6" s="80"/>
      <c r="SPY6" s="80"/>
      <c r="SPZ6" s="80"/>
      <c r="SQA6" s="80"/>
      <c r="SQB6" s="80"/>
      <c r="SQC6" s="80"/>
      <c r="SQD6" s="80"/>
      <c r="SQE6" s="80"/>
      <c r="SQF6" s="80"/>
      <c r="SQG6" s="80"/>
      <c r="SQH6" s="80"/>
      <c r="SQI6" s="80"/>
      <c r="SQJ6" s="80"/>
      <c r="SQK6" s="80"/>
      <c r="SQL6" s="80"/>
      <c r="SQM6" s="80"/>
      <c r="SQN6" s="80"/>
      <c r="SQO6" s="80"/>
      <c r="SQP6" s="80"/>
      <c r="SQQ6" s="80"/>
      <c r="SQR6" s="80"/>
      <c r="SQS6" s="80"/>
      <c r="SQT6" s="80"/>
      <c r="SQU6" s="80"/>
      <c r="SQV6" s="80"/>
      <c r="SQW6" s="80"/>
      <c r="SQX6" s="80"/>
      <c r="SQY6" s="80"/>
      <c r="SQZ6" s="80"/>
      <c r="SRA6" s="80"/>
      <c r="SRB6" s="80"/>
      <c r="SRC6" s="80"/>
      <c r="SRD6" s="80"/>
      <c r="SRE6" s="80"/>
      <c r="SRF6" s="80"/>
      <c r="SRG6" s="80"/>
      <c r="SRH6" s="80"/>
      <c r="SRI6" s="80"/>
      <c r="SRJ6" s="80"/>
      <c r="SRK6" s="80"/>
      <c r="SRL6" s="80"/>
      <c r="SRM6" s="80"/>
      <c r="SRN6" s="80"/>
      <c r="SRO6" s="80"/>
      <c r="SRP6" s="80"/>
      <c r="SRQ6" s="80"/>
      <c r="SRR6" s="80"/>
      <c r="SRS6" s="80"/>
      <c r="SRT6" s="80"/>
      <c r="SRU6" s="80"/>
      <c r="SRV6" s="80"/>
      <c r="SRW6" s="80"/>
      <c r="SRX6" s="80"/>
      <c r="SRY6" s="80"/>
      <c r="SRZ6" s="80"/>
      <c r="SSA6" s="80"/>
      <c r="SSB6" s="80"/>
      <c r="SSC6" s="80"/>
      <c r="SSD6" s="80"/>
      <c r="SSE6" s="80"/>
      <c r="SSF6" s="80"/>
      <c r="SSG6" s="80"/>
      <c r="SSH6" s="80"/>
      <c r="SSI6" s="80"/>
      <c r="SSJ6" s="80"/>
      <c r="SSK6" s="80"/>
      <c r="SSL6" s="80"/>
      <c r="SSM6" s="80"/>
      <c r="SSN6" s="80"/>
      <c r="SSO6" s="80"/>
      <c r="SSP6" s="80"/>
      <c r="SSQ6" s="80"/>
      <c r="SSR6" s="80"/>
      <c r="SSS6" s="80"/>
      <c r="SST6" s="80"/>
      <c r="SSU6" s="80"/>
      <c r="SSV6" s="80"/>
      <c r="SSW6" s="80"/>
      <c r="SSX6" s="80"/>
      <c r="SSY6" s="80"/>
      <c r="SSZ6" s="80"/>
      <c r="STA6" s="80"/>
      <c r="STB6" s="80"/>
      <c r="STC6" s="80"/>
      <c r="STD6" s="80"/>
      <c r="STE6" s="80"/>
      <c r="STF6" s="80"/>
      <c r="STG6" s="80"/>
      <c r="STH6" s="80"/>
      <c r="STI6" s="80"/>
      <c r="STJ6" s="80"/>
      <c r="STK6" s="80"/>
      <c r="STL6" s="80"/>
      <c r="STM6" s="80"/>
      <c r="STN6" s="80"/>
      <c r="STO6" s="80"/>
      <c r="STP6" s="80"/>
      <c r="STQ6" s="80"/>
      <c r="STR6" s="80"/>
      <c r="STS6" s="80"/>
      <c r="STT6" s="80"/>
      <c r="STU6" s="80"/>
      <c r="STV6" s="80"/>
      <c r="STW6" s="80"/>
      <c r="STX6" s="80"/>
      <c r="STY6" s="80"/>
      <c r="STZ6" s="80"/>
      <c r="SUA6" s="80"/>
      <c r="SUB6" s="80"/>
      <c r="SUC6" s="80"/>
      <c r="SUD6" s="80"/>
      <c r="SUE6" s="80"/>
      <c r="SUF6" s="80"/>
      <c r="SUG6" s="80"/>
      <c r="SUH6" s="80"/>
      <c r="SUI6" s="80"/>
      <c r="SUJ6" s="80"/>
      <c r="SUK6" s="80"/>
      <c r="SUL6" s="80"/>
      <c r="SUM6" s="80"/>
      <c r="SUN6" s="80"/>
      <c r="SUO6" s="80"/>
      <c r="SUP6" s="80"/>
      <c r="SUQ6" s="80"/>
      <c r="SUR6" s="80"/>
      <c r="SUS6" s="80"/>
      <c r="SUT6" s="80"/>
      <c r="SUU6" s="80"/>
      <c r="SUV6" s="80"/>
      <c r="SUW6" s="80"/>
      <c r="SUX6" s="80"/>
      <c r="SUY6" s="80"/>
      <c r="SUZ6" s="80"/>
      <c r="SVA6" s="80"/>
      <c r="SVB6" s="80"/>
      <c r="SVC6" s="80"/>
      <c r="SVD6" s="80"/>
      <c r="SVE6" s="80"/>
      <c r="SVF6" s="80"/>
      <c r="SVG6" s="80"/>
      <c r="SVH6" s="80"/>
      <c r="SVI6" s="80"/>
      <c r="SVJ6" s="80"/>
      <c r="SVK6" s="80"/>
      <c r="SVL6" s="80"/>
      <c r="SVM6" s="80"/>
      <c r="SVN6" s="80"/>
      <c r="SVO6" s="80"/>
      <c r="SVP6" s="80"/>
      <c r="SVQ6" s="80"/>
      <c r="SVR6" s="80"/>
      <c r="SVS6" s="80"/>
      <c r="SVT6" s="80"/>
      <c r="SVU6" s="80"/>
      <c r="SVV6" s="80"/>
      <c r="SVW6" s="80"/>
      <c r="SVX6" s="80"/>
      <c r="SVY6" s="80"/>
      <c r="SVZ6" s="80"/>
      <c r="SWA6" s="80"/>
      <c r="SWB6" s="80"/>
      <c r="SWC6" s="80"/>
      <c r="SWD6" s="80"/>
      <c r="SWE6" s="80"/>
      <c r="SWF6" s="80"/>
      <c r="SWG6" s="80"/>
      <c r="SWH6" s="80"/>
      <c r="SWI6" s="80"/>
      <c r="SWJ6" s="80"/>
      <c r="SWK6" s="80"/>
      <c r="SWL6" s="80"/>
      <c r="SWM6" s="80"/>
      <c r="SWN6" s="80"/>
      <c r="SWO6" s="80"/>
      <c r="SWP6" s="80"/>
      <c r="SWQ6" s="80"/>
      <c r="SWR6" s="80"/>
      <c r="SWS6" s="80"/>
      <c r="SWT6" s="80"/>
      <c r="SWU6" s="80"/>
      <c r="SWV6" s="80"/>
      <c r="SWW6" s="80"/>
      <c r="SWX6" s="80"/>
      <c r="SWY6" s="80"/>
      <c r="SWZ6" s="80"/>
      <c r="SXA6" s="80"/>
      <c r="SXB6" s="80"/>
      <c r="SXC6" s="80"/>
      <c r="SXD6" s="80"/>
      <c r="SXE6" s="80"/>
      <c r="SXF6" s="80"/>
      <c r="SXG6" s="80"/>
      <c r="SXH6" s="80"/>
      <c r="SXI6" s="80"/>
      <c r="SXJ6" s="80"/>
      <c r="SXK6" s="80"/>
      <c r="SXL6" s="80"/>
      <c r="SXM6" s="80"/>
      <c r="SXN6" s="80"/>
      <c r="SXO6" s="80"/>
      <c r="SXP6" s="80"/>
      <c r="SXQ6" s="80"/>
      <c r="SXR6" s="80"/>
      <c r="SXS6" s="80"/>
      <c r="SXT6" s="80"/>
      <c r="SXU6" s="80"/>
      <c r="SXV6" s="80"/>
      <c r="SXW6" s="80"/>
      <c r="SXX6" s="80"/>
      <c r="SXY6" s="80"/>
      <c r="SXZ6" s="80"/>
      <c r="SYA6" s="80"/>
      <c r="SYB6" s="80"/>
      <c r="SYC6" s="80"/>
      <c r="SYD6" s="80"/>
      <c r="SYE6" s="80"/>
      <c r="SYF6" s="80"/>
      <c r="SYG6" s="80"/>
      <c r="SYH6" s="80"/>
      <c r="SYI6" s="80"/>
      <c r="SYJ6" s="80"/>
      <c r="SYK6" s="80"/>
      <c r="SYL6" s="80"/>
      <c r="SYM6" s="80"/>
      <c r="SYN6" s="80"/>
      <c r="SYO6" s="80"/>
      <c r="SYP6" s="80"/>
      <c r="SYQ6" s="80"/>
      <c r="SYR6" s="80"/>
      <c r="SYS6" s="80"/>
      <c r="SYT6" s="80"/>
      <c r="SYU6" s="80"/>
      <c r="SYV6" s="80"/>
      <c r="SYW6" s="80"/>
      <c r="SYX6" s="80"/>
      <c r="SYY6" s="80"/>
      <c r="SYZ6" s="80"/>
      <c r="SZA6" s="80"/>
      <c r="SZB6" s="80"/>
      <c r="SZC6" s="80"/>
      <c r="SZD6" s="80"/>
      <c r="SZE6" s="80"/>
      <c r="SZF6" s="80"/>
      <c r="SZG6" s="80"/>
      <c r="SZH6" s="80"/>
      <c r="SZI6" s="80"/>
      <c r="SZJ6" s="80"/>
      <c r="SZK6" s="80"/>
      <c r="SZL6" s="80"/>
      <c r="SZM6" s="80"/>
      <c r="SZN6" s="80"/>
      <c r="SZO6" s="80"/>
      <c r="SZP6" s="80"/>
      <c r="SZQ6" s="80"/>
      <c r="SZR6" s="80"/>
      <c r="SZS6" s="80"/>
      <c r="SZT6" s="80"/>
      <c r="SZU6" s="80"/>
      <c r="SZV6" s="80"/>
      <c r="SZW6" s="80"/>
      <c r="SZX6" s="80"/>
      <c r="SZY6" s="80"/>
      <c r="SZZ6" s="80"/>
      <c r="TAA6" s="80"/>
      <c r="TAB6" s="80"/>
      <c r="TAC6" s="80"/>
      <c r="TAD6" s="80"/>
      <c r="TAE6" s="80"/>
      <c r="TAF6" s="80"/>
      <c r="TAG6" s="80"/>
      <c r="TAH6" s="80"/>
      <c r="TAI6" s="80"/>
      <c r="TAJ6" s="80"/>
      <c r="TAK6" s="80"/>
      <c r="TAL6" s="80"/>
      <c r="TAM6" s="80"/>
      <c r="TAN6" s="80"/>
      <c r="TAO6" s="80"/>
      <c r="TAP6" s="80"/>
      <c r="TAQ6" s="80"/>
      <c r="TAR6" s="80"/>
      <c r="TAS6" s="80"/>
      <c r="TAT6" s="80"/>
      <c r="TAU6" s="80"/>
      <c r="TAV6" s="80"/>
      <c r="TAW6" s="80"/>
      <c r="TAX6" s="80"/>
      <c r="TAY6" s="80"/>
      <c r="TAZ6" s="80"/>
      <c r="TBA6" s="80"/>
      <c r="TBB6" s="80"/>
      <c r="TBC6" s="80"/>
      <c r="TBD6" s="80"/>
      <c r="TBE6" s="80"/>
      <c r="TBF6" s="80"/>
      <c r="TBG6" s="80"/>
      <c r="TBH6" s="80"/>
      <c r="TBI6" s="80"/>
      <c r="TBJ6" s="80"/>
      <c r="TBK6" s="80"/>
      <c r="TBL6" s="80"/>
      <c r="TBM6" s="80"/>
      <c r="TBN6" s="80"/>
      <c r="TBO6" s="80"/>
      <c r="TBP6" s="80"/>
      <c r="TBQ6" s="80"/>
      <c r="TBR6" s="80"/>
      <c r="TBS6" s="80"/>
      <c r="TBT6" s="80"/>
      <c r="TBU6" s="80"/>
      <c r="TBV6" s="80"/>
      <c r="TBW6" s="80"/>
      <c r="TBX6" s="80"/>
      <c r="TBY6" s="80"/>
      <c r="TBZ6" s="80"/>
      <c r="TCA6" s="80"/>
      <c r="TCB6" s="80"/>
      <c r="TCC6" s="80"/>
      <c r="TCD6" s="80"/>
      <c r="TCE6" s="80"/>
      <c r="TCF6" s="80"/>
      <c r="TCG6" s="80"/>
      <c r="TCH6" s="80"/>
      <c r="TCI6" s="80"/>
      <c r="TCJ6" s="80"/>
      <c r="TCK6" s="80"/>
      <c r="TCL6" s="80"/>
      <c r="TCM6" s="80"/>
      <c r="TCN6" s="80"/>
      <c r="TCO6" s="80"/>
      <c r="TCP6" s="80"/>
      <c r="TCQ6" s="80"/>
      <c r="TCR6" s="80"/>
      <c r="TCS6" s="80"/>
      <c r="TCT6" s="80"/>
      <c r="TCU6" s="80"/>
      <c r="TCV6" s="80"/>
      <c r="TCW6" s="80"/>
      <c r="TCX6" s="80"/>
      <c r="TCY6" s="80"/>
      <c r="TCZ6" s="80"/>
      <c r="TDA6" s="80"/>
      <c r="TDB6" s="80"/>
      <c r="TDC6" s="80"/>
      <c r="TDD6" s="80"/>
      <c r="TDE6" s="80"/>
      <c r="TDF6" s="80"/>
      <c r="TDG6" s="80"/>
      <c r="TDH6" s="80"/>
      <c r="TDI6" s="80"/>
      <c r="TDJ6" s="80"/>
      <c r="TDK6" s="80"/>
      <c r="TDL6" s="80"/>
      <c r="TDM6" s="80"/>
      <c r="TDN6" s="80"/>
      <c r="TDO6" s="80"/>
      <c r="TDP6" s="80"/>
      <c r="TDQ6" s="80"/>
      <c r="TDR6" s="80"/>
      <c r="TDS6" s="80"/>
      <c r="TDT6" s="80"/>
      <c r="TDU6" s="80"/>
      <c r="TDV6" s="80"/>
      <c r="TDW6" s="80"/>
      <c r="TDX6" s="80"/>
      <c r="TDY6" s="80"/>
      <c r="TDZ6" s="80"/>
      <c r="TEA6" s="80"/>
      <c r="TEB6" s="80"/>
      <c r="TEC6" s="80"/>
      <c r="TED6" s="80"/>
      <c r="TEE6" s="80"/>
      <c r="TEF6" s="80"/>
      <c r="TEG6" s="80"/>
      <c r="TEH6" s="80"/>
      <c r="TEI6" s="80"/>
      <c r="TEJ6" s="80"/>
      <c r="TEK6" s="80"/>
      <c r="TEL6" s="80"/>
      <c r="TEM6" s="80"/>
      <c r="TEN6" s="80"/>
      <c r="TEO6" s="80"/>
      <c r="TEP6" s="80"/>
      <c r="TEQ6" s="80"/>
      <c r="TER6" s="80"/>
      <c r="TES6" s="80"/>
      <c r="TET6" s="80"/>
      <c r="TEU6" s="80"/>
      <c r="TEV6" s="80"/>
      <c r="TEW6" s="80"/>
      <c r="TEX6" s="80"/>
      <c r="TEY6" s="80"/>
      <c r="TEZ6" s="80"/>
      <c r="TFA6" s="80"/>
      <c r="TFB6" s="80"/>
      <c r="TFC6" s="80"/>
      <c r="TFD6" s="80"/>
      <c r="TFE6" s="80"/>
      <c r="TFF6" s="80"/>
      <c r="TFG6" s="80"/>
      <c r="TFH6" s="80"/>
      <c r="TFI6" s="80"/>
      <c r="TFJ6" s="80"/>
      <c r="TFK6" s="80"/>
      <c r="TFL6" s="80"/>
      <c r="TFM6" s="80"/>
      <c r="TFN6" s="80"/>
      <c r="TFO6" s="80"/>
      <c r="TFP6" s="80"/>
      <c r="TFQ6" s="80"/>
      <c r="TFR6" s="80"/>
      <c r="TFS6" s="80"/>
      <c r="TFT6" s="80"/>
      <c r="TFU6" s="80"/>
      <c r="TFV6" s="80"/>
      <c r="TFW6" s="80"/>
      <c r="TFX6" s="80"/>
      <c r="TFY6" s="80"/>
      <c r="TFZ6" s="80"/>
      <c r="TGA6" s="80"/>
      <c r="TGB6" s="80"/>
      <c r="TGC6" s="80"/>
      <c r="TGD6" s="80"/>
      <c r="TGE6" s="80"/>
      <c r="TGF6" s="80"/>
      <c r="TGG6" s="80"/>
      <c r="TGH6" s="80"/>
      <c r="TGI6" s="80"/>
      <c r="TGJ6" s="80"/>
      <c r="TGK6" s="80"/>
      <c r="TGL6" s="80"/>
      <c r="TGM6" s="80"/>
      <c r="TGN6" s="80"/>
      <c r="TGO6" s="80"/>
      <c r="TGP6" s="80"/>
      <c r="TGQ6" s="80"/>
      <c r="TGR6" s="80"/>
      <c r="TGS6" s="80"/>
      <c r="TGT6" s="80"/>
      <c r="TGU6" s="80"/>
      <c r="TGV6" s="80"/>
      <c r="TGW6" s="80"/>
      <c r="TGX6" s="80"/>
      <c r="TGY6" s="80"/>
      <c r="TGZ6" s="80"/>
      <c r="THA6" s="80"/>
      <c r="THB6" s="80"/>
      <c r="THC6" s="80"/>
      <c r="THD6" s="80"/>
      <c r="THE6" s="80"/>
      <c r="THF6" s="80"/>
      <c r="THG6" s="80"/>
      <c r="THH6" s="80"/>
      <c r="THI6" s="80"/>
      <c r="THJ6" s="80"/>
      <c r="THK6" s="80"/>
      <c r="THL6" s="80"/>
      <c r="THM6" s="80"/>
      <c r="THN6" s="80"/>
      <c r="THO6" s="80"/>
      <c r="THP6" s="80"/>
      <c r="THQ6" s="80"/>
      <c r="THR6" s="80"/>
      <c r="THS6" s="80"/>
      <c r="THT6" s="80"/>
      <c r="THU6" s="80"/>
      <c r="THV6" s="80"/>
      <c r="THW6" s="80"/>
      <c r="THX6" s="80"/>
      <c r="THY6" s="80"/>
      <c r="THZ6" s="80"/>
      <c r="TIA6" s="80"/>
      <c r="TIB6" s="80"/>
      <c r="TIC6" s="80"/>
      <c r="TID6" s="80"/>
      <c r="TIE6" s="80"/>
      <c r="TIF6" s="80"/>
      <c r="TIG6" s="80"/>
      <c r="TIH6" s="80"/>
      <c r="TII6" s="80"/>
      <c r="TIJ6" s="80"/>
      <c r="TIK6" s="80"/>
      <c r="TIL6" s="80"/>
      <c r="TIM6" s="80"/>
      <c r="TIN6" s="80"/>
      <c r="TIO6" s="80"/>
      <c r="TIP6" s="80"/>
      <c r="TIQ6" s="80"/>
      <c r="TIR6" s="80"/>
      <c r="TIS6" s="80"/>
      <c r="TIT6" s="80"/>
      <c r="TIU6" s="80"/>
      <c r="TIV6" s="80"/>
      <c r="TIW6" s="80"/>
      <c r="TIX6" s="80"/>
      <c r="TIY6" s="80"/>
      <c r="TIZ6" s="80"/>
      <c r="TJA6" s="80"/>
      <c r="TJB6" s="80"/>
      <c r="TJC6" s="80"/>
      <c r="TJD6" s="80"/>
      <c r="TJE6" s="80"/>
      <c r="TJF6" s="80"/>
      <c r="TJG6" s="80"/>
      <c r="TJH6" s="80"/>
      <c r="TJI6" s="80"/>
      <c r="TJJ6" s="80"/>
      <c r="TJK6" s="80"/>
      <c r="TJL6" s="80"/>
      <c r="TJM6" s="80"/>
      <c r="TJN6" s="80"/>
      <c r="TJO6" s="80"/>
      <c r="TJP6" s="80"/>
      <c r="TJQ6" s="80"/>
      <c r="TJR6" s="80"/>
      <c r="TJS6" s="80"/>
      <c r="TJT6" s="80"/>
      <c r="TJU6" s="80"/>
      <c r="TJV6" s="80"/>
      <c r="TJW6" s="80"/>
      <c r="TJX6" s="80"/>
      <c r="TJY6" s="80"/>
      <c r="TJZ6" s="80"/>
      <c r="TKA6" s="80"/>
      <c r="TKB6" s="80"/>
      <c r="TKC6" s="80"/>
      <c r="TKD6" s="80"/>
      <c r="TKE6" s="80"/>
      <c r="TKF6" s="80"/>
      <c r="TKG6" s="80"/>
      <c r="TKH6" s="80"/>
      <c r="TKI6" s="80"/>
      <c r="TKJ6" s="80"/>
      <c r="TKK6" s="80"/>
      <c r="TKL6" s="80"/>
      <c r="TKM6" s="80"/>
      <c r="TKN6" s="80"/>
      <c r="TKO6" s="80"/>
      <c r="TKP6" s="80"/>
      <c r="TKQ6" s="80"/>
      <c r="TKR6" s="80"/>
      <c r="TKS6" s="80"/>
      <c r="TKT6" s="80"/>
      <c r="TKU6" s="80"/>
      <c r="TKV6" s="80"/>
      <c r="TKW6" s="80"/>
      <c r="TKX6" s="80"/>
      <c r="TKY6" s="80"/>
      <c r="TKZ6" s="80"/>
      <c r="TLA6" s="80"/>
      <c r="TLB6" s="80"/>
      <c r="TLC6" s="80"/>
      <c r="TLD6" s="80"/>
      <c r="TLE6" s="80"/>
      <c r="TLF6" s="80"/>
      <c r="TLG6" s="80"/>
      <c r="TLH6" s="80"/>
      <c r="TLI6" s="80"/>
      <c r="TLJ6" s="80"/>
      <c r="TLK6" s="80"/>
      <c r="TLL6" s="80"/>
      <c r="TLM6" s="80"/>
      <c r="TLN6" s="80"/>
      <c r="TLO6" s="80"/>
      <c r="TLP6" s="80"/>
      <c r="TLQ6" s="80"/>
      <c r="TLR6" s="80"/>
      <c r="TLS6" s="80"/>
      <c r="TLT6" s="80"/>
      <c r="TLU6" s="80"/>
      <c r="TLV6" s="80"/>
      <c r="TLW6" s="80"/>
      <c r="TLX6" s="80"/>
      <c r="TLY6" s="80"/>
      <c r="TLZ6" s="80"/>
      <c r="TMA6" s="80"/>
      <c r="TMB6" s="80"/>
      <c r="TMC6" s="80"/>
      <c r="TMD6" s="80"/>
      <c r="TME6" s="80"/>
      <c r="TMF6" s="80"/>
      <c r="TMG6" s="80"/>
      <c r="TMH6" s="80"/>
      <c r="TMI6" s="80"/>
      <c r="TMJ6" s="80"/>
      <c r="TMK6" s="80"/>
      <c r="TML6" s="80"/>
      <c r="TMM6" s="80"/>
      <c r="TMN6" s="80"/>
      <c r="TMO6" s="80"/>
      <c r="TMP6" s="80"/>
      <c r="TMQ6" s="80"/>
      <c r="TMR6" s="80"/>
      <c r="TMS6" s="80"/>
      <c r="TMT6" s="80"/>
      <c r="TMU6" s="80"/>
      <c r="TMV6" s="80"/>
      <c r="TMW6" s="80"/>
      <c r="TMX6" s="80"/>
      <c r="TMY6" s="80"/>
      <c r="TMZ6" s="80"/>
      <c r="TNA6" s="80"/>
      <c r="TNB6" s="80"/>
      <c r="TNC6" s="80"/>
      <c r="TND6" s="80"/>
      <c r="TNE6" s="80"/>
      <c r="TNF6" s="80"/>
      <c r="TNG6" s="80"/>
      <c r="TNH6" s="80"/>
      <c r="TNI6" s="80"/>
      <c r="TNJ6" s="80"/>
      <c r="TNK6" s="80"/>
      <c r="TNL6" s="80"/>
      <c r="TNM6" s="80"/>
      <c r="TNN6" s="80"/>
      <c r="TNO6" s="80"/>
      <c r="TNP6" s="80"/>
      <c r="TNQ6" s="80"/>
      <c r="TNR6" s="80"/>
      <c r="TNS6" s="80"/>
      <c r="TNT6" s="80"/>
      <c r="TNU6" s="80"/>
      <c r="TNV6" s="80"/>
      <c r="TNW6" s="80"/>
      <c r="TNX6" s="80"/>
      <c r="TNY6" s="80"/>
      <c r="TNZ6" s="80"/>
      <c r="TOA6" s="80"/>
      <c r="TOB6" s="80"/>
      <c r="TOC6" s="80"/>
      <c r="TOD6" s="80"/>
      <c r="TOE6" s="80"/>
      <c r="TOF6" s="80"/>
      <c r="TOG6" s="80"/>
      <c r="TOH6" s="80"/>
      <c r="TOI6" s="80"/>
      <c r="TOJ6" s="80"/>
      <c r="TOK6" s="80"/>
      <c r="TOL6" s="80"/>
      <c r="TOM6" s="80"/>
      <c r="TON6" s="80"/>
      <c r="TOO6" s="80"/>
      <c r="TOP6" s="80"/>
      <c r="TOQ6" s="80"/>
      <c r="TOR6" s="80"/>
      <c r="TOS6" s="80"/>
      <c r="TOT6" s="80"/>
      <c r="TOU6" s="80"/>
      <c r="TOV6" s="80"/>
      <c r="TOW6" s="80"/>
      <c r="TOX6" s="80"/>
      <c r="TOY6" s="80"/>
      <c r="TOZ6" s="80"/>
      <c r="TPA6" s="80"/>
      <c r="TPB6" s="80"/>
      <c r="TPC6" s="80"/>
      <c r="TPD6" s="80"/>
      <c r="TPE6" s="80"/>
      <c r="TPF6" s="80"/>
      <c r="TPG6" s="80"/>
      <c r="TPH6" s="80"/>
      <c r="TPI6" s="80"/>
      <c r="TPJ6" s="80"/>
      <c r="TPK6" s="80"/>
      <c r="TPL6" s="80"/>
      <c r="TPM6" s="80"/>
      <c r="TPN6" s="80"/>
      <c r="TPO6" s="80"/>
      <c r="TPP6" s="80"/>
      <c r="TPQ6" s="80"/>
      <c r="TPR6" s="80"/>
      <c r="TPS6" s="80"/>
      <c r="TPT6" s="80"/>
      <c r="TPU6" s="80"/>
      <c r="TPV6" s="80"/>
      <c r="TPW6" s="80"/>
      <c r="TPX6" s="80"/>
      <c r="TPY6" s="80"/>
      <c r="TPZ6" s="80"/>
      <c r="TQA6" s="80"/>
      <c r="TQB6" s="80"/>
      <c r="TQC6" s="80"/>
      <c r="TQD6" s="80"/>
      <c r="TQE6" s="80"/>
      <c r="TQF6" s="80"/>
      <c r="TQG6" s="80"/>
      <c r="TQH6" s="80"/>
      <c r="TQI6" s="80"/>
      <c r="TQJ6" s="80"/>
      <c r="TQK6" s="80"/>
      <c r="TQL6" s="80"/>
      <c r="TQM6" s="80"/>
      <c r="TQN6" s="80"/>
      <c r="TQO6" s="80"/>
      <c r="TQP6" s="80"/>
      <c r="TQQ6" s="80"/>
      <c r="TQR6" s="80"/>
      <c r="TQS6" s="80"/>
      <c r="TQT6" s="80"/>
      <c r="TQU6" s="80"/>
      <c r="TQV6" s="80"/>
      <c r="TQW6" s="80"/>
      <c r="TQX6" s="80"/>
      <c r="TQY6" s="80"/>
      <c r="TQZ6" s="80"/>
      <c r="TRA6" s="80"/>
      <c r="TRB6" s="80"/>
      <c r="TRC6" s="80"/>
      <c r="TRD6" s="80"/>
      <c r="TRE6" s="80"/>
      <c r="TRF6" s="80"/>
      <c r="TRG6" s="80"/>
      <c r="TRH6" s="80"/>
      <c r="TRI6" s="80"/>
      <c r="TRJ6" s="80"/>
      <c r="TRK6" s="80"/>
      <c r="TRL6" s="80"/>
      <c r="TRM6" s="80"/>
      <c r="TRN6" s="80"/>
      <c r="TRO6" s="80"/>
      <c r="TRP6" s="80"/>
      <c r="TRQ6" s="80"/>
      <c r="TRR6" s="80"/>
      <c r="TRS6" s="80"/>
      <c r="TRT6" s="80"/>
      <c r="TRU6" s="80"/>
      <c r="TRV6" s="80"/>
      <c r="TRW6" s="80"/>
      <c r="TRX6" s="80"/>
      <c r="TRY6" s="80"/>
      <c r="TRZ6" s="80"/>
      <c r="TSA6" s="80"/>
      <c r="TSB6" s="80"/>
      <c r="TSC6" s="80"/>
      <c r="TSD6" s="80"/>
      <c r="TSE6" s="80"/>
      <c r="TSF6" s="80"/>
      <c r="TSG6" s="80"/>
      <c r="TSH6" s="80"/>
      <c r="TSI6" s="80"/>
      <c r="TSJ6" s="80"/>
      <c r="TSK6" s="80"/>
      <c r="TSL6" s="80"/>
      <c r="TSM6" s="80"/>
      <c r="TSN6" s="80"/>
      <c r="TSO6" s="80"/>
      <c r="TSP6" s="80"/>
      <c r="TSQ6" s="80"/>
      <c r="TSR6" s="80"/>
      <c r="TSS6" s="80"/>
      <c r="TST6" s="80"/>
      <c r="TSU6" s="80"/>
      <c r="TSV6" s="80"/>
      <c r="TSW6" s="80"/>
      <c r="TSX6" s="80"/>
      <c r="TSY6" s="80"/>
      <c r="TSZ6" s="80"/>
      <c r="TTA6" s="80"/>
      <c r="TTB6" s="80"/>
      <c r="TTC6" s="80"/>
      <c r="TTD6" s="80"/>
      <c r="TTE6" s="80"/>
      <c r="TTF6" s="80"/>
      <c r="TTG6" s="80"/>
      <c r="TTH6" s="80"/>
      <c r="TTI6" s="80"/>
      <c r="TTJ6" s="80"/>
      <c r="TTK6" s="80"/>
      <c r="TTL6" s="80"/>
      <c r="TTM6" s="80"/>
      <c r="TTN6" s="80"/>
      <c r="TTO6" s="80"/>
      <c r="TTP6" s="80"/>
      <c r="TTQ6" s="80"/>
      <c r="TTR6" s="80"/>
      <c r="TTS6" s="80"/>
      <c r="TTT6" s="80"/>
      <c r="TTU6" s="80"/>
      <c r="TTV6" s="80"/>
      <c r="TTW6" s="80"/>
      <c r="TTX6" s="80"/>
      <c r="TTY6" s="80"/>
      <c r="TTZ6" s="80"/>
      <c r="TUA6" s="80"/>
      <c r="TUB6" s="80"/>
      <c r="TUC6" s="80"/>
      <c r="TUD6" s="80"/>
      <c r="TUE6" s="80"/>
      <c r="TUF6" s="80"/>
      <c r="TUG6" s="80"/>
      <c r="TUH6" s="80"/>
      <c r="TUI6" s="80"/>
      <c r="TUJ6" s="80"/>
      <c r="TUK6" s="80"/>
      <c r="TUL6" s="80"/>
      <c r="TUM6" s="80"/>
      <c r="TUN6" s="80"/>
      <c r="TUO6" s="80"/>
      <c r="TUP6" s="80"/>
      <c r="TUQ6" s="80"/>
      <c r="TUR6" s="80"/>
      <c r="TUS6" s="80"/>
      <c r="TUT6" s="80"/>
      <c r="TUU6" s="80"/>
      <c r="TUV6" s="80"/>
      <c r="TUW6" s="80"/>
      <c r="TUX6" s="80"/>
      <c r="TUY6" s="80"/>
      <c r="TUZ6" s="80"/>
      <c r="TVA6" s="80"/>
      <c r="TVB6" s="80"/>
      <c r="TVC6" s="80"/>
      <c r="TVD6" s="80"/>
      <c r="TVE6" s="80"/>
      <c r="TVF6" s="80"/>
      <c r="TVG6" s="80"/>
      <c r="TVH6" s="80"/>
      <c r="TVI6" s="80"/>
      <c r="TVJ6" s="80"/>
      <c r="TVK6" s="80"/>
      <c r="TVL6" s="80"/>
      <c r="TVM6" s="80"/>
      <c r="TVN6" s="80"/>
      <c r="TVO6" s="80"/>
      <c r="TVP6" s="80"/>
      <c r="TVQ6" s="80"/>
      <c r="TVR6" s="80"/>
      <c r="TVS6" s="80"/>
      <c r="TVT6" s="80"/>
      <c r="TVU6" s="80"/>
      <c r="TVV6" s="80"/>
      <c r="TVW6" s="80"/>
      <c r="TVX6" s="80"/>
      <c r="TVY6" s="80"/>
      <c r="TVZ6" s="80"/>
      <c r="TWA6" s="80"/>
      <c r="TWB6" s="80"/>
      <c r="TWC6" s="80"/>
      <c r="TWD6" s="80"/>
      <c r="TWE6" s="80"/>
      <c r="TWF6" s="80"/>
      <c r="TWG6" s="80"/>
      <c r="TWH6" s="80"/>
      <c r="TWI6" s="80"/>
      <c r="TWJ6" s="80"/>
      <c r="TWK6" s="80"/>
      <c r="TWL6" s="80"/>
      <c r="TWM6" s="80"/>
      <c r="TWN6" s="80"/>
      <c r="TWO6" s="80"/>
      <c r="TWP6" s="80"/>
      <c r="TWQ6" s="80"/>
      <c r="TWR6" s="80"/>
      <c r="TWS6" s="80"/>
      <c r="TWT6" s="80"/>
      <c r="TWU6" s="80"/>
      <c r="TWV6" s="80"/>
      <c r="TWW6" s="80"/>
      <c r="TWX6" s="80"/>
      <c r="TWY6" s="80"/>
      <c r="TWZ6" s="80"/>
      <c r="TXA6" s="80"/>
      <c r="TXB6" s="80"/>
      <c r="TXC6" s="80"/>
      <c r="TXD6" s="80"/>
      <c r="TXE6" s="80"/>
      <c r="TXF6" s="80"/>
      <c r="TXG6" s="80"/>
      <c r="TXH6" s="80"/>
      <c r="TXI6" s="80"/>
      <c r="TXJ6" s="80"/>
      <c r="TXK6" s="80"/>
      <c r="TXL6" s="80"/>
      <c r="TXM6" s="80"/>
      <c r="TXN6" s="80"/>
      <c r="TXO6" s="80"/>
      <c r="TXP6" s="80"/>
      <c r="TXQ6" s="80"/>
      <c r="TXR6" s="80"/>
      <c r="TXS6" s="80"/>
      <c r="TXT6" s="80"/>
      <c r="TXU6" s="80"/>
      <c r="TXV6" s="80"/>
      <c r="TXW6" s="80"/>
      <c r="TXX6" s="80"/>
      <c r="TXY6" s="80"/>
      <c r="TXZ6" s="80"/>
      <c r="TYA6" s="80"/>
      <c r="TYB6" s="80"/>
      <c r="TYC6" s="80"/>
      <c r="TYD6" s="80"/>
      <c r="TYE6" s="80"/>
      <c r="TYF6" s="80"/>
      <c r="TYG6" s="80"/>
      <c r="TYH6" s="80"/>
      <c r="TYI6" s="80"/>
      <c r="TYJ6" s="80"/>
      <c r="TYK6" s="80"/>
      <c r="TYL6" s="80"/>
      <c r="TYM6" s="80"/>
      <c r="TYN6" s="80"/>
      <c r="TYO6" s="80"/>
      <c r="TYP6" s="80"/>
      <c r="TYQ6" s="80"/>
      <c r="TYR6" s="80"/>
      <c r="TYS6" s="80"/>
      <c r="TYT6" s="80"/>
      <c r="TYU6" s="80"/>
      <c r="TYV6" s="80"/>
      <c r="TYW6" s="80"/>
      <c r="TYX6" s="80"/>
      <c r="TYY6" s="80"/>
      <c r="TYZ6" s="80"/>
      <c r="TZA6" s="80"/>
      <c r="TZB6" s="80"/>
      <c r="TZC6" s="80"/>
      <c r="TZD6" s="80"/>
      <c r="TZE6" s="80"/>
      <c r="TZF6" s="80"/>
      <c r="TZG6" s="80"/>
      <c r="TZH6" s="80"/>
      <c r="TZI6" s="80"/>
      <c r="TZJ6" s="80"/>
      <c r="TZK6" s="80"/>
      <c r="TZL6" s="80"/>
      <c r="TZM6" s="80"/>
      <c r="TZN6" s="80"/>
      <c r="TZO6" s="80"/>
      <c r="TZP6" s="80"/>
      <c r="TZQ6" s="80"/>
      <c r="TZR6" s="80"/>
      <c r="TZS6" s="80"/>
      <c r="TZT6" s="80"/>
      <c r="TZU6" s="80"/>
      <c r="TZV6" s="80"/>
      <c r="TZW6" s="80"/>
      <c r="TZX6" s="80"/>
      <c r="TZY6" s="80"/>
      <c r="TZZ6" s="80"/>
      <c r="UAA6" s="80"/>
      <c r="UAB6" s="80"/>
      <c r="UAC6" s="80"/>
      <c r="UAD6" s="80"/>
      <c r="UAE6" s="80"/>
      <c r="UAF6" s="80"/>
      <c r="UAG6" s="80"/>
      <c r="UAH6" s="80"/>
      <c r="UAI6" s="80"/>
      <c r="UAJ6" s="80"/>
      <c r="UAK6" s="80"/>
      <c r="UAL6" s="80"/>
      <c r="UAM6" s="80"/>
      <c r="UAN6" s="80"/>
      <c r="UAO6" s="80"/>
      <c r="UAP6" s="80"/>
      <c r="UAQ6" s="80"/>
      <c r="UAR6" s="80"/>
      <c r="UAS6" s="80"/>
      <c r="UAT6" s="80"/>
      <c r="UAU6" s="80"/>
      <c r="UAV6" s="80"/>
      <c r="UAW6" s="80"/>
      <c r="UAX6" s="80"/>
      <c r="UAY6" s="80"/>
      <c r="UAZ6" s="80"/>
      <c r="UBA6" s="80"/>
      <c r="UBB6" s="80"/>
      <c r="UBC6" s="80"/>
      <c r="UBD6" s="80"/>
      <c r="UBE6" s="80"/>
      <c r="UBF6" s="80"/>
      <c r="UBG6" s="80"/>
      <c r="UBH6" s="80"/>
      <c r="UBI6" s="80"/>
      <c r="UBJ6" s="80"/>
      <c r="UBK6" s="80"/>
      <c r="UBL6" s="80"/>
      <c r="UBM6" s="80"/>
      <c r="UBN6" s="80"/>
      <c r="UBO6" s="80"/>
      <c r="UBP6" s="80"/>
      <c r="UBQ6" s="80"/>
      <c r="UBR6" s="80"/>
      <c r="UBS6" s="80"/>
      <c r="UBT6" s="80"/>
      <c r="UBU6" s="80"/>
      <c r="UBV6" s="80"/>
      <c r="UBW6" s="80"/>
      <c r="UBX6" s="80"/>
      <c r="UBY6" s="80"/>
      <c r="UBZ6" s="80"/>
      <c r="UCA6" s="80"/>
      <c r="UCB6" s="80"/>
      <c r="UCC6" s="80"/>
      <c r="UCD6" s="80"/>
      <c r="UCE6" s="80"/>
      <c r="UCF6" s="80"/>
      <c r="UCG6" s="80"/>
      <c r="UCH6" s="80"/>
      <c r="UCI6" s="80"/>
      <c r="UCJ6" s="80"/>
      <c r="UCK6" s="80"/>
      <c r="UCL6" s="80"/>
      <c r="UCM6" s="80"/>
      <c r="UCN6" s="80"/>
      <c r="UCO6" s="80"/>
      <c r="UCP6" s="80"/>
      <c r="UCQ6" s="80"/>
      <c r="UCR6" s="80"/>
      <c r="UCS6" s="80"/>
      <c r="UCT6" s="80"/>
      <c r="UCU6" s="80"/>
      <c r="UCV6" s="80"/>
      <c r="UCW6" s="80"/>
      <c r="UCX6" s="80"/>
      <c r="UCY6" s="80"/>
      <c r="UCZ6" s="80"/>
      <c r="UDA6" s="80"/>
      <c r="UDB6" s="80"/>
      <c r="UDC6" s="80"/>
      <c r="UDD6" s="80"/>
      <c r="UDE6" s="80"/>
      <c r="UDF6" s="80"/>
      <c r="UDG6" s="80"/>
      <c r="UDH6" s="80"/>
      <c r="UDI6" s="80"/>
      <c r="UDJ6" s="80"/>
      <c r="UDK6" s="80"/>
      <c r="UDL6" s="80"/>
      <c r="UDM6" s="80"/>
      <c r="UDN6" s="80"/>
      <c r="UDO6" s="80"/>
      <c r="UDP6" s="80"/>
      <c r="UDQ6" s="80"/>
      <c r="UDR6" s="80"/>
      <c r="UDS6" s="80"/>
      <c r="UDT6" s="80"/>
      <c r="UDU6" s="80"/>
      <c r="UDV6" s="80"/>
      <c r="UDW6" s="80"/>
      <c r="UDX6" s="80"/>
      <c r="UDY6" s="80"/>
      <c r="UDZ6" s="80"/>
      <c r="UEA6" s="80"/>
      <c r="UEB6" s="80"/>
      <c r="UEC6" s="80"/>
      <c r="UED6" s="80"/>
      <c r="UEE6" s="80"/>
      <c r="UEF6" s="80"/>
      <c r="UEG6" s="80"/>
      <c r="UEH6" s="80"/>
      <c r="UEI6" s="80"/>
      <c r="UEJ6" s="80"/>
      <c r="UEK6" s="80"/>
      <c r="UEL6" s="80"/>
      <c r="UEM6" s="80"/>
      <c r="UEN6" s="80"/>
      <c r="UEO6" s="80"/>
      <c r="UEP6" s="80"/>
      <c r="UEQ6" s="80"/>
      <c r="UER6" s="80"/>
      <c r="UES6" s="80"/>
      <c r="UET6" s="80"/>
      <c r="UEU6" s="80"/>
      <c r="UEV6" s="80"/>
      <c r="UEW6" s="80"/>
      <c r="UEX6" s="80"/>
      <c r="UEY6" s="80"/>
      <c r="UEZ6" s="80"/>
      <c r="UFA6" s="80"/>
      <c r="UFB6" s="80"/>
      <c r="UFC6" s="80"/>
      <c r="UFD6" s="80"/>
      <c r="UFE6" s="80"/>
      <c r="UFF6" s="80"/>
      <c r="UFG6" s="80"/>
      <c r="UFH6" s="80"/>
      <c r="UFI6" s="80"/>
      <c r="UFJ6" s="80"/>
      <c r="UFK6" s="80"/>
      <c r="UFL6" s="80"/>
      <c r="UFM6" s="80"/>
      <c r="UFN6" s="80"/>
      <c r="UFO6" s="80"/>
      <c r="UFP6" s="80"/>
      <c r="UFQ6" s="80"/>
      <c r="UFR6" s="80"/>
      <c r="UFS6" s="80"/>
      <c r="UFT6" s="80"/>
      <c r="UFU6" s="80"/>
      <c r="UFV6" s="80"/>
      <c r="UFW6" s="80"/>
      <c r="UFX6" s="80"/>
      <c r="UFY6" s="80"/>
      <c r="UFZ6" s="80"/>
      <c r="UGA6" s="80"/>
      <c r="UGB6" s="80"/>
      <c r="UGC6" s="80"/>
      <c r="UGD6" s="80"/>
      <c r="UGE6" s="80"/>
      <c r="UGF6" s="80"/>
      <c r="UGG6" s="80"/>
      <c r="UGH6" s="80"/>
      <c r="UGI6" s="80"/>
      <c r="UGJ6" s="80"/>
      <c r="UGK6" s="80"/>
      <c r="UGL6" s="80"/>
      <c r="UGM6" s="80"/>
      <c r="UGN6" s="80"/>
      <c r="UGO6" s="80"/>
      <c r="UGP6" s="80"/>
      <c r="UGQ6" s="80"/>
      <c r="UGR6" s="80"/>
      <c r="UGS6" s="80"/>
      <c r="UGT6" s="80"/>
      <c r="UGU6" s="80"/>
      <c r="UGV6" s="80"/>
      <c r="UGW6" s="80"/>
      <c r="UGX6" s="80"/>
      <c r="UGY6" s="80"/>
      <c r="UGZ6" s="80"/>
      <c r="UHA6" s="80"/>
      <c r="UHB6" s="80"/>
      <c r="UHC6" s="80"/>
      <c r="UHD6" s="80"/>
      <c r="UHE6" s="80"/>
      <c r="UHF6" s="80"/>
      <c r="UHG6" s="80"/>
      <c r="UHH6" s="80"/>
      <c r="UHI6" s="80"/>
      <c r="UHJ6" s="80"/>
      <c r="UHK6" s="80"/>
      <c r="UHL6" s="80"/>
      <c r="UHM6" s="80"/>
      <c r="UHN6" s="80"/>
      <c r="UHO6" s="80"/>
      <c r="UHP6" s="80"/>
      <c r="UHQ6" s="80"/>
      <c r="UHR6" s="80"/>
      <c r="UHS6" s="80"/>
      <c r="UHT6" s="80"/>
      <c r="UHU6" s="80"/>
      <c r="UHV6" s="80"/>
      <c r="UHW6" s="80"/>
      <c r="UHX6" s="80"/>
      <c r="UHY6" s="80"/>
      <c r="UHZ6" s="80"/>
      <c r="UIA6" s="80"/>
      <c r="UIB6" s="80"/>
      <c r="UIC6" s="80"/>
      <c r="UID6" s="80"/>
      <c r="UIE6" s="80"/>
      <c r="UIF6" s="80"/>
      <c r="UIG6" s="80"/>
      <c r="UIH6" s="80"/>
      <c r="UII6" s="80"/>
      <c r="UIJ6" s="80"/>
      <c r="UIK6" s="80"/>
      <c r="UIL6" s="80"/>
      <c r="UIM6" s="80"/>
      <c r="UIN6" s="80"/>
      <c r="UIO6" s="80"/>
      <c r="UIP6" s="80"/>
      <c r="UIQ6" s="80"/>
      <c r="UIR6" s="80"/>
      <c r="UIS6" s="80"/>
      <c r="UIT6" s="80"/>
      <c r="UIU6" s="80"/>
      <c r="UIV6" s="80"/>
      <c r="UIW6" s="80"/>
      <c r="UIX6" s="80"/>
      <c r="UIY6" s="80"/>
      <c r="UIZ6" s="80"/>
      <c r="UJA6" s="80"/>
      <c r="UJB6" s="80"/>
      <c r="UJC6" s="80"/>
      <c r="UJD6" s="80"/>
      <c r="UJE6" s="80"/>
      <c r="UJF6" s="80"/>
      <c r="UJG6" s="80"/>
      <c r="UJH6" s="80"/>
      <c r="UJI6" s="80"/>
      <c r="UJJ6" s="80"/>
      <c r="UJK6" s="80"/>
      <c r="UJL6" s="80"/>
      <c r="UJM6" s="80"/>
      <c r="UJN6" s="80"/>
      <c r="UJO6" s="80"/>
      <c r="UJP6" s="80"/>
      <c r="UJQ6" s="80"/>
      <c r="UJR6" s="80"/>
      <c r="UJS6" s="80"/>
      <c r="UJT6" s="80"/>
      <c r="UJU6" s="80"/>
      <c r="UJV6" s="80"/>
      <c r="UJW6" s="80"/>
      <c r="UJX6" s="80"/>
      <c r="UJY6" s="80"/>
      <c r="UJZ6" s="80"/>
      <c r="UKA6" s="80"/>
      <c r="UKB6" s="80"/>
      <c r="UKC6" s="80"/>
      <c r="UKD6" s="80"/>
      <c r="UKE6" s="80"/>
      <c r="UKF6" s="80"/>
      <c r="UKG6" s="80"/>
      <c r="UKH6" s="80"/>
      <c r="UKI6" s="80"/>
      <c r="UKJ6" s="80"/>
      <c r="UKK6" s="80"/>
      <c r="UKL6" s="80"/>
      <c r="UKM6" s="80"/>
      <c r="UKN6" s="80"/>
      <c r="UKO6" s="80"/>
      <c r="UKP6" s="80"/>
      <c r="UKQ6" s="80"/>
      <c r="UKR6" s="80"/>
      <c r="UKS6" s="80"/>
      <c r="UKT6" s="80"/>
      <c r="UKU6" s="80"/>
      <c r="UKV6" s="80"/>
      <c r="UKW6" s="80"/>
      <c r="UKX6" s="80"/>
      <c r="UKY6" s="80"/>
      <c r="UKZ6" s="80"/>
      <c r="ULA6" s="80"/>
      <c r="ULB6" s="80"/>
      <c r="ULC6" s="80"/>
      <c r="ULD6" s="80"/>
      <c r="ULE6" s="80"/>
      <c r="ULF6" s="80"/>
      <c r="ULG6" s="80"/>
      <c r="ULH6" s="80"/>
      <c r="ULI6" s="80"/>
      <c r="ULJ6" s="80"/>
      <c r="ULK6" s="80"/>
      <c r="ULL6" s="80"/>
      <c r="ULM6" s="80"/>
      <c r="ULN6" s="80"/>
      <c r="ULO6" s="80"/>
      <c r="ULP6" s="80"/>
      <c r="ULQ6" s="80"/>
      <c r="ULR6" s="80"/>
      <c r="ULS6" s="80"/>
      <c r="ULT6" s="80"/>
      <c r="ULU6" s="80"/>
      <c r="ULV6" s="80"/>
      <c r="ULW6" s="80"/>
      <c r="ULX6" s="80"/>
      <c r="ULY6" s="80"/>
      <c r="ULZ6" s="80"/>
      <c r="UMA6" s="80"/>
      <c r="UMB6" s="80"/>
      <c r="UMC6" s="80"/>
      <c r="UMD6" s="80"/>
      <c r="UME6" s="80"/>
      <c r="UMF6" s="80"/>
      <c r="UMG6" s="80"/>
      <c r="UMH6" s="80"/>
      <c r="UMI6" s="80"/>
      <c r="UMJ6" s="80"/>
      <c r="UMK6" s="80"/>
      <c r="UML6" s="80"/>
      <c r="UMM6" s="80"/>
      <c r="UMN6" s="80"/>
      <c r="UMO6" s="80"/>
      <c r="UMP6" s="80"/>
      <c r="UMQ6" s="80"/>
      <c r="UMR6" s="80"/>
      <c r="UMS6" s="80"/>
      <c r="UMT6" s="80"/>
      <c r="UMU6" s="80"/>
      <c r="UMV6" s="80"/>
      <c r="UMW6" s="80"/>
      <c r="UMX6" s="80"/>
      <c r="UMY6" s="80"/>
      <c r="UMZ6" s="80"/>
      <c r="UNA6" s="80"/>
      <c r="UNB6" s="80"/>
      <c r="UNC6" s="80"/>
      <c r="UND6" s="80"/>
      <c r="UNE6" s="80"/>
      <c r="UNF6" s="80"/>
      <c r="UNG6" s="80"/>
      <c r="UNH6" s="80"/>
      <c r="UNI6" s="80"/>
      <c r="UNJ6" s="80"/>
      <c r="UNK6" s="80"/>
      <c r="UNL6" s="80"/>
      <c r="UNM6" s="80"/>
      <c r="UNN6" s="80"/>
      <c r="UNO6" s="80"/>
      <c r="UNP6" s="80"/>
      <c r="UNQ6" s="80"/>
      <c r="UNR6" s="80"/>
      <c r="UNS6" s="80"/>
      <c r="UNT6" s="80"/>
      <c r="UNU6" s="80"/>
      <c r="UNV6" s="80"/>
      <c r="UNW6" s="80"/>
      <c r="UNX6" s="80"/>
      <c r="UNY6" s="80"/>
      <c r="UNZ6" s="80"/>
      <c r="UOA6" s="80"/>
      <c r="UOB6" s="80"/>
      <c r="UOC6" s="80"/>
      <c r="UOD6" s="80"/>
      <c r="UOE6" s="80"/>
      <c r="UOF6" s="80"/>
      <c r="UOG6" s="80"/>
      <c r="UOH6" s="80"/>
      <c r="UOI6" s="80"/>
      <c r="UOJ6" s="80"/>
      <c r="UOK6" s="80"/>
      <c r="UOL6" s="80"/>
      <c r="UOM6" s="80"/>
      <c r="UON6" s="80"/>
      <c r="UOO6" s="80"/>
      <c r="UOP6" s="80"/>
      <c r="UOQ6" s="80"/>
      <c r="UOR6" s="80"/>
      <c r="UOS6" s="80"/>
      <c r="UOT6" s="80"/>
      <c r="UOU6" s="80"/>
      <c r="UOV6" s="80"/>
      <c r="UOW6" s="80"/>
      <c r="UOX6" s="80"/>
      <c r="UOY6" s="80"/>
      <c r="UOZ6" s="80"/>
      <c r="UPA6" s="80"/>
      <c r="UPB6" s="80"/>
      <c r="UPC6" s="80"/>
      <c r="UPD6" s="80"/>
      <c r="UPE6" s="80"/>
      <c r="UPF6" s="80"/>
      <c r="UPG6" s="80"/>
      <c r="UPH6" s="80"/>
      <c r="UPI6" s="80"/>
      <c r="UPJ6" s="80"/>
      <c r="UPK6" s="80"/>
      <c r="UPL6" s="80"/>
      <c r="UPM6" s="80"/>
      <c r="UPN6" s="80"/>
      <c r="UPO6" s="80"/>
      <c r="UPP6" s="80"/>
      <c r="UPQ6" s="80"/>
      <c r="UPR6" s="80"/>
      <c r="UPS6" s="80"/>
      <c r="UPT6" s="80"/>
      <c r="UPU6" s="80"/>
      <c r="UPV6" s="80"/>
      <c r="UPW6" s="80"/>
      <c r="UPX6" s="80"/>
      <c r="UPY6" s="80"/>
      <c r="UPZ6" s="80"/>
      <c r="UQA6" s="80"/>
      <c r="UQB6" s="80"/>
      <c r="UQC6" s="80"/>
      <c r="UQD6" s="80"/>
      <c r="UQE6" s="80"/>
      <c r="UQF6" s="80"/>
      <c r="UQG6" s="80"/>
      <c r="UQH6" s="80"/>
      <c r="UQI6" s="80"/>
      <c r="UQJ6" s="80"/>
      <c r="UQK6" s="80"/>
      <c r="UQL6" s="80"/>
      <c r="UQM6" s="80"/>
      <c r="UQN6" s="80"/>
      <c r="UQO6" s="80"/>
      <c r="UQP6" s="80"/>
      <c r="UQQ6" s="80"/>
      <c r="UQR6" s="80"/>
      <c r="UQS6" s="80"/>
      <c r="UQT6" s="80"/>
      <c r="UQU6" s="80"/>
      <c r="UQV6" s="80"/>
      <c r="UQW6" s="80"/>
      <c r="UQX6" s="80"/>
      <c r="UQY6" s="80"/>
      <c r="UQZ6" s="80"/>
      <c r="URA6" s="80"/>
      <c r="URB6" s="80"/>
      <c r="URC6" s="80"/>
      <c r="URD6" s="80"/>
      <c r="URE6" s="80"/>
      <c r="URF6" s="80"/>
      <c r="URG6" s="80"/>
      <c r="URH6" s="80"/>
      <c r="URI6" s="80"/>
      <c r="URJ6" s="80"/>
      <c r="URK6" s="80"/>
      <c r="URL6" s="80"/>
      <c r="URM6" s="80"/>
      <c r="URN6" s="80"/>
      <c r="URO6" s="80"/>
      <c r="URP6" s="80"/>
      <c r="URQ6" s="80"/>
      <c r="URR6" s="80"/>
      <c r="URS6" s="80"/>
      <c r="URT6" s="80"/>
      <c r="URU6" s="80"/>
      <c r="URV6" s="80"/>
      <c r="URW6" s="80"/>
      <c r="URX6" s="80"/>
      <c r="URY6" s="80"/>
      <c r="URZ6" s="80"/>
      <c r="USA6" s="80"/>
      <c r="USB6" s="80"/>
      <c r="USC6" s="80"/>
      <c r="USD6" s="80"/>
      <c r="USE6" s="80"/>
      <c r="USF6" s="80"/>
      <c r="USG6" s="80"/>
      <c r="USH6" s="80"/>
      <c r="USI6" s="80"/>
      <c r="USJ6" s="80"/>
      <c r="USK6" s="80"/>
      <c r="USL6" s="80"/>
      <c r="USM6" s="80"/>
      <c r="USN6" s="80"/>
      <c r="USO6" s="80"/>
      <c r="USP6" s="80"/>
      <c r="USQ6" s="80"/>
      <c r="USR6" s="80"/>
      <c r="USS6" s="80"/>
      <c r="UST6" s="80"/>
      <c r="USU6" s="80"/>
      <c r="USV6" s="80"/>
      <c r="USW6" s="80"/>
      <c r="USX6" s="80"/>
      <c r="USY6" s="80"/>
      <c r="USZ6" s="80"/>
      <c r="UTA6" s="80"/>
      <c r="UTB6" s="80"/>
      <c r="UTC6" s="80"/>
      <c r="UTD6" s="80"/>
      <c r="UTE6" s="80"/>
      <c r="UTF6" s="80"/>
      <c r="UTG6" s="80"/>
      <c r="UTH6" s="80"/>
      <c r="UTI6" s="80"/>
      <c r="UTJ6" s="80"/>
      <c r="UTK6" s="80"/>
      <c r="UTL6" s="80"/>
      <c r="UTM6" s="80"/>
      <c r="UTN6" s="80"/>
      <c r="UTO6" s="80"/>
      <c r="UTP6" s="80"/>
      <c r="UTQ6" s="80"/>
      <c r="UTR6" s="80"/>
      <c r="UTS6" s="80"/>
      <c r="UTT6" s="80"/>
      <c r="UTU6" s="80"/>
      <c r="UTV6" s="80"/>
      <c r="UTW6" s="80"/>
      <c r="UTX6" s="80"/>
      <c r="UTY6" s="80"/>
      <c r="UTZ6" s="80"/>
      <c r="UUA6" s="80"/>
      <c r="UUB6" s="80"/>
      <c r="UUC6" s="80"/>
      <c r="UUD6" s="80"/>
      <c r="UUE6" s="80"/>
      <c r="UUF6" s="80"/>
      <c r="UUG6" s="80"/>
      <c r="UUH6" s="80"/>
      <c r="UUI6" s="80"/>
      <c r="UUJ6" s="80"/>
      <c r="UUK6" s="80"/>
      <c r="UUL6" s="80"/>
      <c r="UUM6" s="80"/>
      <c r="UUN6" s="80"/>
      <c r="UUO6" s="80"/>
      <c r="UUP6" s="80"/>
      <c r="UUQ6" s="80"/>
      <c r="UUR6" s="80"/>
      <c r="UUS6" s="80"/>
      <c r="UUT6" s="80"/>
      <c r="UUU6" s="80"/>
      <c r="UUV6" s="80"/>
      <c r="UUW6" s="80"/>
      <c r="UUX6" s="80"/>
      <c r="UUY6" s="80"/>
      <c r="UUZ6" s="80"/>
      <c r="UVA6" s="80"/>
      <c r="UVB6" s="80"/>
      <c r="UVC6" s="80"/>
      <c r="UVD6" s="80"/>
      <c r="UVE6" s="80"/>
      <c r="UVF6" s="80"/>
      <c r="UVG6" s="80"/>
      <c r="UVH6" s="80"/>
      <c r="UVI6" s="80"/>
      <c r="UVJ6" s="80"/>
      <c r="UVK6" s="80"/>
      <c r="UVL6" s="80"/>
      <c r="UVM6" s="80"/>
      <c r="UVN6" s="80"/>
      <c r="UVO6" s="80"/>
      <c r="UVP6" s="80"/>
      <c r="UVQ6" s="80"/>
      <c r="UVR6" s="80"/>
      <c r="UVS6" s="80"/>
      <c r="UVT6" s="80"/>
      <c r="UVU6" s="80"/>
      <c r="UVV6" s="80"/>
      <c r="UVW6" s="80"/>
      <c r="UVX6" s="80"/>
      <c r="UVY6" s="80"/>
      <c r="UVZ6" s="80"/>
      <c r="UWA6" s="80"/>
      <c r="UWB6" s="80"/>
      <c r="UWC6" s="80"/>
      <c r="UWD6" s="80"/>
      <c r="UWE6" s="80"/>
      <c r="UWF6" s="80"/>
      <c r="UWG6" s="80"/>
      <c r="UWH6" s="80"/>
      <c r="UWI6" s="80"/>
      <c r="UWJ6" s="80"/>
      <c r="UWK6" s="80"/>
      <c r="UWL6" s="80"/>
      <c r="UWM6" s="80"/>
      <c r="UWN6" s="80"/>
      <c r="UWO6" s="80"/>
      <c r="UWP6" s="80"/>
      <c r="UWQ6" s="80"/>
      <c r="UWR6" s="80"/>
      <c r="UWS6" s="80"/>
      <c r="UWT6" s="80"/>
      <c r="UWU6" s="80"/>
      <c r="UWV6" s="80"/>
      <c r="UWW6" s="80"/>
      <c r="UWX6" s="80"/>
      <c r="UWY6" s="80"/>
      <c r="UWZ6" s="80"/>
      <c r="UXA6" s="80"/>
      <c r="UXB6" s="80"/>
      <c r="UXC6" s="80"/>
      <c r="UXD6" s="80"/>
      <c r="UXE6" s="80"/>
      <c r="UXF6" s="80"/>
      <c r="UXG6" s="80"/>
      <c r="UXH6" s="80"/>
      <c r="UXI6" s="80"/>
      <c r="UXJ6" s="80"/>
      <c r="UXK6" s="80"/>
      <c r="UXL6" s="80"/>
      <c r="UXM6" s="80"/>
      <c r="UXN6" s="80"/>
      <c r="UXO6" s="80"/>
      <c r="UXP6" s="80"/>
      <c r="UXQ6" s="80"/>
      <c r="UXR6" s="80"/>
      <c r="UXS6" s="80"/>
      <c r="UXT6" s="80"/>
      <c r="UXU6" s="80"/>
      <c r="UXV6" s="80"/>
      <c r="UXW6" s="80"/>
      <c r="UXX6" s="80"/>
      <c r="UXY6" s="80"/>
      <c r="UXZ6" s="80"/>
      <c r="UYA6" s="80"/>
      <c r="UYB6" s="80"/>
      <c r="UYC6" s="80"/>
      <c r="UYD6" s="80"/>
      <c r="UYE6" s="80"/>
      <c r="UYF6" s="80"/>
      <c r="UYG6" s="80"/>
      <c r="UYH6" s="80"/>
      <c r="UYI6" s="80"/>
      <c r="UYJ6" s="80"/>
      <c r="UYK6" s="80"/>
      <c r="UYL6" s="80"/>
      <c r="UYM6" s="80"/>
      <c r="UYN6" s="80"/>
      <c r="UYO6" s="80"/>
      <c r="UYP6" s="80"/>
      <c r="UYQ6" s="80"/>
      <c r="UYR6" s="80"/>
      <c r="UYS6" s="80"/>
      <c r="UYT6" s="80"/>
      <c r="UYU6" s="80"/>
      <c r="UYV6" s="80"/>
      <c r="UYW6" s="80"/>
      <c r="UYX6" s="80"/>
      <c r="UYY6" s="80"/>
      <c r="UYZ6" s="80"/>
      <c r="UZA6" s="80"/>
      <c r="UZB6" s="80"/>
      <c r="UZC6" s="80"/>
      <c r="UZD6" s="80"/>
      <c r="UZE6" s="80"/>
      <c r="UZF6" s="80"/>
      <c r="UZG6" s="80"/>
      <c r="UZH6" s="80"/>
      <c r="UZI6" s="80"/>
      <c r="UZJ6" s="80"/>
      <c r="UZK6" s="80"/>
      <c r="UZL6" s="80"/>
      <c r="UZM6" s="80"/>
      <c r="UZN6" s="80"/>
      <c r="UZO6" s="80"/>
      <c r="UZP6" s="80"/>
      <c r="UZQ6" s="80"/>
      <c r="UZR6" s="80"/>
      <c r="UZS6" s="80"/>
      <c r="UZT6" s="80"/>
      <c r="UZU6" s="80"/>
      <c r="UZV6" s="80"/>
      <c r="UZW6" s="80"/>
      <c r="UZX6" s="80"/>
      <c r="UZY6" s="80"/>
      <c r="UZZ6" s="80"/>
      <c r="VAA6" s="80"/>
      <c r="VAB6" s="80"/>
      <c r="VAC6" s="80"/>
      <c r="VAD6" s="80"/>
      <c r="VAE6" s="80"/>
      <c r="VAF6" s="80"/>
      <c r="VAG6" s="80"/>
      <c r="VAH6" s="80"/>
      <c r="VAI6" s="80"/>
      <c r="VAJ6" s="80"/>
      <c r="VAK6" s="80"/>
      <c r="VAL6" s="80"/>
      <c r="VAM6" s="80"/>
      <c r="VAN6" s="80"/>
      <c r="VAO6" s="80"/>
      <c r="VAP6" s="80"/>
      <c r="VAQ6" s="80"/>
      <c r="VAR6" s="80"/>
      <c r="VAS6" s="80"/>
      <c r="VAT6" s="80"/>
      <c r="VAU6" s="80"/>
      <c r="VAV6" s="80"/>
      <c r="VAW6" s="80"/>
      <c r="VAX6" s="80"/>
      <c r="VAY6" s="80"/>
      <c r="VAZ6" s="80"/>
      <c r="VBA6" s="80"/>
      <c r="VBB6" s="80"/>
      <c r="VBC6" s="80"/>
      <c r="VBD6" s="80"/>
      <c r="VBE6" s="80"/>
      <c r="VBF6" s="80"/>
      <c r="VBG6" s="80"/>
      <c r="VBH6" s="80"/>
      <c r="VBI6" s="80"/>
      <c r="VBJ6" s="80"/>
      <c r="VBK6" s="80"/>
      <c r="VBL6" s="80"/>
      <c r="VBM6" s="80"/>
      <c r="VBN6" s="80"/>
      <c r="VBO6" s="80"/>
      <c r="VBP6" s="80"/>
      <c r="VBQ6" s="80"/>
      <c r="VBR6" s="80"/>
      <c r="VBS6" s="80"/>
      <c r="VBT6" s="80"/>
      <c r="VBU6" s="80"/>
      <c r="VBV6" s="80"/>
      <c r="VBW6" s="80"/>
      <c r="VBX6" s="80"/>
      <c r="VBY6" s="80"/>
      <c r="VBZ6" s="80"/>
      <c r="VCA6" s="80"/>
      <c r="VCB6" s="80"/>
      <c r="VCC6" s="80"/>
      <c r="VCD6" s="80"/>
      <c r="VCE6" s="80"/>
      <c r="VCF6" s="80"/>
      <c r="VCG6" s="80"/>
      <c r="VCH6" s="80"/>
      <c r="VCI6" s="80"/>
      <c r="VCJ6" s="80"/>
      <c r="VCK6" s="80"/>
      <c r="VCL6" s="80"/>
      <c r="VCM6" s="80"/>
      <c r="VCN6" s="80"/>
      <c r="VCO6" s="80"/>
      <c r="VCP6" s="80"/>
      <c r="VCQ6" s="80"/>
      <c r="VCR6" s="80"/>
      <c r="VCS6" s="80"/>
      <c r="VCT6" s="80"/>
      <c r="VCU6" s="80"/>
      <c r="VCV6" s="80"/>
      <c r="VCW6" s="80"/>
      <c r="VCX6" s="80"/>
      <c r="VCY6" s="80"/>
      <c r="VCZ6" s="80"/>
      <c r="VDA6" s="80"/>
      <c r="VDB6" s="80"/>
      <c r="VDC6" s="80"/>
      <c r="VDD6" s="80"/>
      <c r="VDE6" s="80"/>
      <c r="VDF6" s="80"/>
      <c r="VDG6" s="80"/>
      <c r="VDH6" s="80"/>
      <c r="VDI6" s="80"/>
      <c r="VDJ6" s="80"/>
      <c r="VDK6" s="80"/>
      <c r="VDL6" s="80"/>
      <c r="VDM6" s="80"/>
      <c r="VDN6" s="80"/>
      <c r="VDO6" s="80"/>
      <c r="VDP6" s="80"/>
      <c r="VDQ6" s="80"/>
      <c r="VDR6" s="80"/>
      <c r="VDS6" s="80"/>
      <c r="VDT6" s="80"/>
      <c r="VDU6" s="80"/>
      <c r="VDV6" s="80"/>
      <c r="VDW6" s="80"/>
      <c r="VDX6" s="80"/>
      <c r="VDY6" s="80"/>
      <c r="VDZ6" s="80"/>
      <c r="VEA6" s="80"/>
      <c r="VEB6" s="80"/>
      <c r="VEC6" s="80"/>
      <c r="VED6" s="80"/>
      <c r="VEE6" s="80"/>
      <c r="VEF6" s="80"/>
      <c r="VEG6" s="80"/>
      <c r="VEH6" s="80"/>
      <c r="VEI6" s="80"/>
      <c r="VEJ6" s="80"/>
      <c r="VEK6" s="80"/>
      <c r="VEL6" s="80"/>
      <c r="VEM6" s="80"/>
      <c r="VEN6" s="80"/>
      <c r="VEO6" s="80"/>
      <c r="VEP6" s="80"/>
      <c r="VEQ6" s="80"/>
      <c r="VER6" s="80"/>
      <c r="VES6" s="80"/>
      <c r="VET6" s="80"/>
      <c r="VEU6" s="80"/>
      <c r="VEV6" s="80"/>
      <c r="VEW6" s="80"/>
      <c r="VEX6" s="80"/>
      <c r="VEY6" s="80"/>
      <c r="VEZ6" s="80"/>
      <c r="VFA6" s="80"/>
      <c r="VFB6" s="80"/>
      <c r="VFC6" s="80"/>
      <c r="VFD6" s="80"/>
      <c r="VFE6" s="80"/>
      <c r="VFF6" s="80"/>
      <c r="VFG6" s="80"/>
      <c r="VFH6" s="80"/>
      <c r="VFI6" s="80"/>
      <c r="VFJ6" s="80"/>
      <c r="VFK6" s="80"/>
      <c r="VFL6" s="80"/>
      <c r="VFM6" s="80"/>
      <c r="VFN6" s="80"/>
      <c r="VFO6" s="80"/>
      <c r="VFP6" s="80"/>
      <c r="VFQ6" s="80"/>
      <c r="VFR6" s="80"/>
      <c r="VFS6" s="80"/>
      <c r="VFT6" s="80"/>
      <c r="VFU6" s="80"/>
      <c r="VFV6" s="80"/>
      <c r="VFW6" s="80"/>
      <c r="VFX6" s="80"/>
      <c r="VFY6" s="80"/>
      <c r="VFZ6" s="80"/>
      <c r="VGA6" s="80"/>
      <c r="VGB6" s="80"/>
      <c r="VGC6" s="80"/>
      <c r="VGD6" s="80"/>
      <c r="VGE6" s="80"/>
      <c r="VGF6" s="80"/>
      <c r="VGG6" s="80"/>
      <c r="VGH6" s="80"/>
      <c r="VGI6" s="80"/>
      <c r="VGJ6" s="80"/>
      <c r="VGK6" s="80"/>
      <c r="VGL6" s="80"/>
      <c r="VGM6" s="80"/>
      <c r="VGN6" s="80"/>
      <c r="VGO6" s="80"/>
      <c r="VGP6" s="80"/>
      <c r="VGQ6" s="80"/>
      <c r="VGR6" s="80"/>
      <c r="VGS6" s="80"/>
      <c r="VGT6" s="80"/>
      <c r="VGU6" s="80"/>
      <c r="VGV6" s="80"/>
      <c r="VGW6" s="80"/>
      <c r="VGX6" s="80"/>
      <c r="VGY6" s="80"/>
      <c r="VGZ6" s="80"/>
      <c r="VHA6" s="80"/>
      <c r="VHB6" s="80"/>
      <c r="VHC6" s="80"/>
      <c r="VHD6" s="80"/>
      <c r="VHE6" s="80"/>
      <c r="VHF6" s="80"/>
      <c r="VHG6" s="80"/>
      <c r="VHH6" s="80"/>
      <c r="VHI6" s="80"/>
      <c r="VHJ6" s="80"/>
      <c r="VHK6" s="80"/>
      <c r="VHL6" s="80"/>
      <c r="VHM6" s="80"/>
      <c r="VHN6" s="80"/>
      <c r="VHO6" s="80"/>
      <c r="VHP6" s="80"/>
      <c r="VHQ6" s="80"/>
      <c r="VHR6" s="80"/>
      <c r="VHS6" s="80"/>
      <c r="VHT6" s="80"/>
      <c r="VHU6" s="80"/>
      <c r="VHV6" s="80"/>
      <c r="VHW6" s="80"/>
      <c r="VHX6" s="80"/>
      <c r="VHY6" s="80"/>
      <c r="VHZ6" s="80"/>
      <c r="VIA6" s="80"/>
      <c r="VIB6" s="80"/>
      <c r="VIC6" s="80"/>
      <c r="VID6" s="80"/>
      <c r="VIE6" s="80"/>
      <c r="VIF6" s="80"/>
      <c r="VIG6" s="80"/>
      <c r="VIH6" s="80"/>
      <c r="VII6" s="80"/>
      <c r="VIJ6" s="80"/>
      <c r="VIK6" s="80"/>
      <c r="VIL6" s="80"/>
      <c r="VIM6" s="80"/>
      <c r="VIN6" s="80"/>
      <c r="VIO6" s="80"/>
      <c r="VIP6" s="80"/>
      <c r="VIQ6" s="80"/>
      <c r="VIR6" s="80"/>
      <c r="VIS6" s="80"/>
      <c r="VIT6" s="80"/>
      <c r="VIU6" s="80"/>
      <c r="VIV6" s="80"/>
      <c r="VIW6" s="80"/>
      <c r="VIX6" s="80"/>
      <c r="VIY6" s="80"/>
      <c r="VIZ6" s="80"/>
      <c r="VJA6" s="80"/>
      <c r="VJB6" s="80"/>
      <c r="VJC6" s="80"/>
      <c r="VJD6" s="80"/>
      <c r="VJE6" s="80"/>
      <c r="VJF6" s="80"/>
      <c r="VJG6" s="80"/>
      <c r="VJH6" s="80"/>
      <c r="VJI6" s="80"/>
      <c r="VJJ6" s="80"/>
      <c r="VJK6" s="80"/>
      <c r="VJL6" s="80"/>
      <c r="VJM6" s="80"/>
      <c r="VJN6" s="80"/>
      <c r="VJO6" s="80"/>
      <c r="VJP6" s="80"/>
      <c r="VJQ6" s="80"/>
      <c r="VJR6" s="80"/>
      <c r="VJS6" s="80"/>
      <c r="VJT6" s="80"/>
      <c r="VJU6" s="80"/>
      <c r="VJV6" s="80"/>
      <c r="VJW6" s="80"/>
      <c r="VJX6" s="80"/>
      <c r="VJY6" s="80"/>
      <c r="VJZ6" s="80"/>
      <c r="VKA6" s="80"/>
      <c r="VKB6" s="80"/>
      <c r="VKC6" s="80"/>
      <c r="VKD6" s="80"/>
      <c r="VKE6" s="80"/>
      <c r="VKF6" s="80"/>
      <c r="VKG6" s="80"/>
      <c r="VKH6" s="80"/>
      <c r="VKI6" s="80"/>
      <c r="VKJ6" s="80"/>
      <c r="VKK6" s="80"/>
      <c r="VKL6" s="80"/>
      <c r="VKM6" s="80"/>
      <c r="VKN6" s="80"/>
      <c r="VKO6" s="80"/>
      <c r="VKP6" s="80"/>
      <c r="VKQ6" s="80"/>
      <c r="VKR6" s="80"/>
      <c r="VKS6" s="80"/>
      <c r="VKT6" s="80"/>
      <c r="VKU6" s="80"/>
      <c r="VKV6" s="80"/>
      <c r="VKW6" s="80"/>
      <c r="VKX6" s="80"/>
      <c r="VKY6" s="80"/>
      <c r="VKZ6" s="80"/>
      <c r="VLA6" s="80"/>
      <c r="VLB6" s="80"/>
      <c r="VLC6" s="80"/>
      <c r="VLD6" s="80"/>
      <c r="VLE6" s="80"/>
      <c r="VLF6" s="80"/>
      <c r="VLG6" s="80"/>
      <c r="VLH6" s="80"/>
      <c r="VLI6" s="80"/>
      <c r="VLJ6" s="80"/>
      <c r="VLK6" s="80"/>
      <c r="VLL6" s="80"/>
      <c r="VLM6" s="80"/>
      <c r="VLN6" s="80"/>
      <c r="VLO6" s="80"/>
      <c r="VLP6" s="80"/>
      <c r="VLQ6" s="80"/>
      <c r="VLR6" s="80"/>
      <c r="VLS6" s="80"/>
      <c r="VLT6" s="80"/>
      <c r="VLU6" s="80"/>
      <c r="VLV6" s="80"/>
      <c r="VLW6" s="80"/>
      <c r="VLX6" s="80"/>
      <c r="VLY6" s="80"/>
      <c r="VLZ6" s="80"/>
      <c r="VMA6" s="80"/>
      <c r="VMB6" s="80"/>
      <c r="VMC6" s="80"/>
      <c r="VMD6" s="80"/>
      <c r="VME6" s="80"/>
      <c r="VMF6" s="80"/>
      <c r="VMG6" s="80"/>
      <c r="VMH6" s="80"/>
      <c r="VMI6" s="80"/>
      <c r="VMJ6" s="80"/>
      <c r="VMK6" s="80"/>
      <c r="VML6" s="80"/>
      <c r="VMM6" s="80"/>
      <c r="VMN6" s="80"/>
      <c r="VMO6" s="80"/>
      <c r="VMP6" s="80"/>
      <c r="VMQ6" s="80"/>
      <c r="VMR6" s="80"/>
      <c r="VMS6" s="80"/>
      <c r="VMT6" s="80"/>
      <c r="VMU6" s="80"/>
      <c r="VMV6" s="80"/>
      <c r="VMW6" s="80"/>
      <c r="VMX6" s="80"/>
      <c r="VMY6" s="80"/>
      <c r="VMZ6" s="80"/>
      <c r="VNA6" s="80"/>
      <c r="VNB6" s="80"/>
      <c r="VNC6" s="80"/>
      <c r="VND6" s="80"/>
      <c r="VNE6" s="80"/>
      <c r="VNF6" s="80"/>
      <c r="VNG6" s="80"/>
      <c r="VNH6" s="80"/>
      <c r="VNI6" s="80"/>
      <c r="VNJ6" s="80"/>
      <c r="VNK6" s="80"/>
      <c r="VNL6" s="80"/>
      <c r="VNM6" s="80"/>
      <c r="VNN6" s="80"/>
      <c r="VNO6" s="80"/>
      <c r="VNP6" s="80"/>
      <c r="VNQ6" s="80"/>
      <c r="VNR6" s="80"/>
      <c r="VNS6" s="80"/>
      <c r="VNT6" s="80"/>
      <c r="VNU6" s="80"/>
      <c r="VNV6" s="80"/>
      <c r="VNW6" s="80"/>
      <c r="VNX6" s="80"/>
      <c r="VNY6" s="80"/>
      <c r="VNZ6" s="80"/>
      <c r="VOA6" s="80"/>
      <c r="VOB6" s="80"/>
      <c r="VOC6" s="80"/>
      <c r="VOD6" s="80"/>
      <c r="VOE6" s="80"/>
      <c r="VOF6" s="80"/>
      <c r="VOG6" s="80"/>
      <c r="VOH6" s="80"/>
      <c r="VOI6" s="80"/>
      <c r="VOJ6" s="80"/>
      <c r="VOK6" s="80"/>
      <c r="VOL6" s="80"/>
      <c r="VOM6" s="80"/>
      <c r="VON6" s="80"/>
      <c r="VOO6" s="80"/>
      <c r="VOP6" s="80"/>
      <c r="VOQ6" s="80"/>
      <c r="VOR6" s="80"/>
      <c r="VOS6" s="80"/>
      <c r="VOT6" s="80"/>
      <c r="VOU6" s="80"/>
      <c r="VOV6" s="80"/>
      <c r="VOW6" s="80"/>
      <c r="VOX6" s="80"/>
      <c r="VOY6" s="80"/>
      <c r="VOZ6" s="80"/>
      <c r="VPA6" s="80"/>
      <c r="VPB6" s="80"/>
      <c r="VPC6" s="80"/>
      <c r="VPD6" s="80"/>
      <c r="VPE6" s="80"/>
      <c r="VPF6" s="80"/>
      <c r="VPG6" s="80"/>
      <c r="VPH6" s="80"/>
      <c r="VPI6" s="80"/>
      <c r="VPJ6" s="80"/>
      <c r="VPK6" s="80"/>
      <c r="VPL6" s="80"/>
      <c r="VPM6" s="80"/>
      <c r="VPN6" s="80"/>
      <c r="VPO6" s="80"/>
      <c r="VPP6" s="80"/>
      <c r="VPQ6" s="80"/>
      <c r="VPR6" s="80"/>
      <c r="VPS6" s="80"/>
      <c r="VPT6" s="80"/>
      <c r="VPU6" s="80"/>
      <c r="VPV6" s="80"/>
      <c r="VPW6" s="80"/>
      <c r="VPX6" s="80"/>
      <c r="VPY6" s="80"/>
      <c r="VPZ6" s="80"/>
      <c r="VQA6" s="80"/>
      <c r="VQB6" s="80"/>
      <c r="VQC6" s="80"/>
      <c r="VQD6" s="80"/>
      <c r="VQE6" s="80"/>
      <c r="VQF6" s="80"/>
      <c r="VQG6" s="80"/>
      <c r="VQH6" s="80"/>
      <c r="VQI6" s="80"/>
      <c r="VQJ6" s="80"/>
      <c r="VQK6" s="80"/>
      <c r="VQL6" s="80"/>
      <c r="VQM6" s="80"/>
      <c r="VQN6" s="80"/>
      <c r="VQO6" s="80"/>
      <c r="VQP6" s="80"/>
      <c r="VQQ6" s="80"/>
      <c r="VQR6" s="80"/>
      <c r="VQS6" s="80"/>
      <c r="VQT6" s="80"/>
      <c r="VQU6" s="80"/>
      <c r="VQV6" s="80"/>
      <c r="VQW6" s="80"/>
      <c r="VQX6" s="80"/>
      <c r="VQY6" s="80"/>
      <c r="VQZ6" s="80"/>
      <c r="VRA6" s="80"/>
      <c r="VRB6" s="80"/>
      <c r="VRC6" s="80"/>
      <c r="VRD6" s="80"/>
      <c r="VRE6" s="80"/>
      <c r="VRF6" s="80"/>
      <c r="VRG6" s="80"/>
      <c r="VRH6" s="80"/>
      <c r="VRI6" s="80"/>
      <c r="VRJ6" s="80"/>
      <c r="VRK6" s="80"/>
      <c r="VRL6" s="80"/>
      <c r="VRM6" s="80"/>
      <c r="VRN6" s="80"/>
      <c r="VRO6" s="80"/>
      <c r="VRP6" s="80"/>
      <c r="VRQ6" s="80"/>
      <c r="VRR6" s="80"/>
      <c r="VRS6" s="80"/>
      <c r="VRT6" s="80"/>
      <c r="VRU6" s="80"/>
      <c r="VRV6" s="80"/>
      <c r="VRW6" s="80"/>
      <c r="VRX6" s="80"/>
      <c r="VRY6" s="80"/>
      <c r="VRZ6" s="80"/>
      <c r="VSA6" s="80"/>
      <c r="VSB6" s="80"/>
      <c r="VSC6" s="80"/>
      <c r="VSD6" s="80"/>
      <c r="VSE6" s="80"/>
      <c r="VSF6" s="80"/>
      <c r="VSG6" s="80"/>
      <c r="VSH6" s="80"/>
      <c r="VSI6" s="80"/>
      <c r="VSJ6" s="80"/>
      <c r="VSK6" s="80"/>
      <c r="VSL6" s="80"/>
      <c r="VSM6" s="80"/>
      <c r="VSN6" s="80"/>
      <c r="VSO6" s="80"/>
      <c r="VSP6" s="80"/>
      <c r="VSQ6" s="80"/>
      <c r="VSR6" s="80"/>
      <c r="VSS6" s="80"/>
      <c r="VST6" s="80"/>
      <c r="VSU6" s="80"/>
      <c r="VSV6" s="80"/>
      <c r="VSW6" s="80"/>
      <c r="VSX6" s="80"/>
      <c r="VSY6" s="80"/>
      <c r="VSZ6" s="80"/>
      <c r="VTA6" s="80"/>
      <c r="VTB6" s="80"/>
      <c r="VTC6" s="80"/>
      <c r="VTD6" s="80"/>
      <c r="VTE6" s="80"/>
      <c r="VTF6" s="80"/>
      <c r="VTG6" s="80"/>
      <c r="VTH6" s="80"/>
      <c r="VTI6" s="80"/>
      <c r="VTJ6" s="80"/>
      <c r="VTK6" s="80"/>
      <c r="VTL6" s="80"/>
      <c r="VTM6" s="80"/>
      <c r="VTN6" s="80"/>
      <c r="VTO6" s="80"/>
      <c r="VTP6" s="80"/>
      <c r="VTQ6" s="80"/>
      <c r="VTR6" s="80"/>
      <c r="VTS6" s="80"/>
      <c r="VTT6" s="80"/>
      <c r="VTU6" s="80"/>
      <c r="VTV6" s="80"/>
      <c r="VTW6" s="80"/>
      <c r="VTX6" s="80"/>
      <c r="VTY6" s="80"/>
      <c r="VTZ6" s="80"/>
      <c r="VUA6" s="80"/>
      <c r="VUB6" s="80"/>
      <c r="VUC6" s="80"/>
      <c r="VUD6" s="80"/>
      <c r="VUE6" s="80"/>
      <c r="VUF6" s="80"/>
      <c r="VUG6" s="80"/>
      <c r="VUH6" s="80"/>
      <c r="VUI6" s="80"/>
      <c r="VUJ6" s="80"/>
      <c r="VUK6" s="80"/>
      <c r="VUL6" s="80"/>
      <c r="VUM6" s="80"/>
      <c r="VUN6" s="80"/>
      <c r="VUO6" s="80"/>
      <c r="VUP6" s="80"/>
      <c r="VUQ6" s="80"/>
      <c r="VUR6" s="80"/>
      <c r="VUS6" s="80"/>
      <c r="VUT6" s="80"/>
      <c r="VUU6" s="80"/>
      <c r="VUV6" s="80"/>
      <c r="VUW6" s="80"/>
      <c r="VUX6" s="80"/>
      <c r="VUY6" s="80"/>
      <c r="VUZ6" s="80"/>
      <c r="VVA6" s="80"/>
      <c r="VVB6" s="80"/>
      <c r="VVC6" s="80"/>
      <c r="VVD6" s="80"/>
      <c r="VVE6" s="80"/>
      <c r="VVF6" s="80"/>
      <c r="VVG6" s="80"/>
      <c r="VVH6" s="80"/>
      <c r="VVI6" s="80"/>
      <c r="VVJ6" s="80"/>
      <c r="VVK6" s="80"/>
      <c r="VVL6" s="80"/>
      <c r="VVM6" s="80"/>
      <c r="VVN6" s="80"/>
      <c r="VVO6" s="80"/>
      <c r="VVP6" s="80"/>
      <c r="VVQ6" s="80"/>
      <c r="VVR6" s="80"/>
      <c r="VVS6" s="80"/>
      <c r="VVT6" s="80"/>
      <c r="VVU6" s="80"/>
      <c r="VVV6" s="80"/>
      <c r="VVW6" s="80"/>
      <c r="VVX6" s="80"/>
      <c r="VVY6" s="80"/>
      <c r="VVZ6" s="80"/>
      <c r="VWA6" s="80"/>
      <c r="VWB6" s="80"/>
      <c r="VWC6" s="80"/>
      <c r="VWD6" s="80"/>
      <c r="VWE6" s="80"/>
      <c r="VWF6" s="80"/>
      <c r="VWG6" s="80"/>
      <c r="VWH6" s="80"/>
      <c r="VWI6" s="80"/>
      <c r="VWJ6" s="80"/>
      <c r="VWK6" s="80"/>
      <c r="VWL6" s="80"/>
      <c r="VWM6" s="80"/>
      <c r="VWN6" s="80"/>
      <c r="VWO6" s="80"/>
      <c r="VWP6" s="80"/>
      <c r="VWQ6" s="80"/>
      <c r="VWR6" s="80"/>
      <c r="VWS6" s="80"/>
      <c r="VWT6" s="80"/>
      <c r="VWU6" s="80"/>
      <c r="VWV6" s="80"/>
      <c r="VWW6" s="80"/>
      <c r="VWX6" s="80"/>
      <c r="VWY6" s="80"/>
      <c r="VWZ6" s="80"/>
      <c r="VXA6" s="80"/>
      <c r="VXB6" s="80"/>
      <c r="VXC6" s="80"/>
      <c r="VXD6" s="80"/>
      <c r="VXE6" s="80"/>
      <c r="VXF6" s="80"/>
      <c r="VXG6" s="80"/>
      <c r="VXH6" s="80"/>
      <c r="VXI6" s="80"/>
      <c r="VXJ6" s="80"/>
      <c r="VXK6" s="80"/>
      <c r="VXL6" s="80"/>
      <c r="VXM6" s="80"/>
      <c r="VXN6" s="80"/>
      <c r="VXO6" s="80"/>
      <c r="VXP6" s="80"/>
      <c r="VXQ6" s="80"/>
      <c r="VXR6" s="80"/>
      <c r="VXS6" s="80"/>
      <c r="VXT6" s="80"/>
      <c r="VXU6" s="80"/>
      <c r="VXV6" s="80"/>
      <c r="VXW6" s="80"/>
      <c r="VXX6" s="80"/>
      <c r="VXY6" s="80"/>
      <c r="VXZ6" s="80"/>
      <c r="VYA6" s="80"/>
      <c r="VYB6" s="80"/>
      <c r="VYC6" s="80"/>
      <c r="VYD6" s="80"/>
      <c r="VYE6" s="80"/>
      <c r="VYF6" s="80"/>
      <c r="VYG6" s="80"/>
      <c r="VYH6" s="80"/>
      <c r="VYI6" s="80"/>
      <c r="VYJ6" s="80"/>
      <c r="VYK6" s="80"/>
      <c r="VYL6" s="80"/>
      <c r="VYM6" s="80"/>
      <c r="VYN6" s="80"/>
      <c r="VYO6" s="80"/>
      <c r="VYP6" s="80"/>
      <c r="VYQ6" s="80"/>
      <c r="VYR6" s="80"/>
      <c r="VYS6" s="80"/>
      <c r="VYT6" s="80"/>
      <c r="VYU6" s="80"/>
      <c r="VYV6" s="80"/>
      <c r="VYW6" s="80"/>
      <c r="VYX6" s="80"/>
      <c r="VYY6" s="80"/>
      <c r="VYZ6" s="80"/>
      <c r="VZA6" s="80"/>
      <c r="VZB6" s="80"/>
      <c r="VZC6" s="80"/>
      <c r="VZD6" s="80"/>
      <c r="VZE6" s="80"/>
      <c r="VZF6" s="80"/>
      <c r="VZG6" s="80"/>
      <c r="VZH6" s="80"/>
      <c r="VZI6" s="80"/>
      <c r="VZJ6" s="80"/>
      <c r="VZK6" s="80"/>
      <c r="VZL6" s="80"/>
      <c r="VZM6" s="80"/>
      <c r="VZN6" s="80"/>
      <c r="VZO6" s="80"/>
      <c r="VZP6" s="80"/>
      <c r="VZQ6" s="80"/>
      <c r="VZR6" s="80"/>
      <c r="VZS6" s="80"/>
      <c r="VZT6" s="80"/>
      <c r="VZU6" s="80"/>
      <c r="VZV6" s="80"/>
      <c r="VZW6" s="80"/>
      <c r="VZX6" s="80"/>
      <c r="VZY6" s="80"/>
      <c r="VZZ6" s="80"/>
      <c r="WAA6" s="80"/>
      <c r="WAB6" s="80"/>
      <c r="WAC6" s="80"/>
      <c r="WAD6" s="80"/>
      <c r="WAE6" s="80"/>
      <c r="WAF6" s="80"/>
      <c r="WAG6" s="80"/>
      <c r="WAH6" s="80"/>
      <c r="WAI6" s="80"/>
      <c r="WAJ6" s="80"/>
      <c r="WAK6" s="80"/>
      <c r="WAL6" s="80"/>
      <c r="WAM6" s="80"/>
      <c r="WAN6" s="80"/>
      <c r="WAO6" s="80"/>
      <c r="WAP6" s="80"/>
      <c r="WAQ6" s="80"/>
      <c r="WAR6" s="80"/>
      <c r="WAS6" s="80"/>
      <c r="WAT6" s="80"/>
      <c r="WAU6" s="80"/>
      <c r="WAV6" s="80"/>
      <c r="WAW6" s="80"/>
      <c r="WAX6" s="80"/>
      <c r="WAY6" s="80"/>
      <c r="WAZ6" s="80"/>
      <c r="WBA6" s="80"/>
      <c r="WBB6" s="80"/>
      <c r="WBC6" s="80"/>
      <c r="WBD6" s="80"/>
      <c r="WBE6" s="80"/>
      <c r="WBF6" s="80"/>
      <c r="WBG6" s="80"/>
      <c r="WBH6" s="80"/>
      <c r="WBI6" s="80"/>
      <c r="WBJ6" s="80"/>
      <c r="WBK6" s="80"/>
      <c r="WBL6" s="80"/>
      <c r="WBM6" s="80"/>
      <c r="WBN6" s="80"/>
      <c r="WBO6" s="80"/>
      <c r="WBP6" s="80"/>
      <c r="WBQ6" s="80"/>
      <c r="WBR6" s="80"/>
      <c r="WBS6" s="80"/>
      <c r="WBT6" s="80"/>
      <c r="WBU6" s="80"/>
      <c r="WBV6" s="80"/>
      <c r="WBW6" s="80"/>
      <c r="WBX6" s="80"/>
      <c r="WBY6" s="80"/>
      <c r="WBZ6" s="80"/>
      <c r="WCA6" s="80"/>
      <c r="WCB6" s="80"/>
      <c r="WCC6" s="80"/>
      <c r="WCD6" s="80"/>
      <c r="WCE6" s="80"/>
      <c r="WCF6" s="80"/>
      <c r="WCG6" s="80"/>
      <c r="WCH6" s="80"/>
      <c r="WCI6" s="80"/>
      <c r="WCJ6" s="80"/>
      <c r="WCK6" s="80"/>
      <c r="WCL6" s="80"/>
      <c r="WCM6" s="80"/>
      <c r="WCN6" s="80"/>
      <c r="WCO6" s="80"/>
      <c r="WCP6" s="80"/>
      <c r="WCQ6" s="80"/>
      <c r="WCR6" s="80"/>
      <c r="WCS6" s="80"/>
      <c r="WCT6" s="80"/>
      <c r="WCU6" s="80"/>
      <c r="WCV6" s="80"/>
      <c r="WCW6" s="80"/>
      <c r="WCX6" s="80"/>
      <c r="WCY6" s="80"/>
      <c r="WCZ6" s="80"/>
      <c r="WDA6" s="80"/>
      <c r="WDB6" s="80"/>
      <c r="WDC6" s="80"/>
      <c r="WDD6" s="80"/>
      <c r="WDE6" s="80"/>
      <c r="WDF6" s="80"/>
      <c r="WDG6" s="80"/>
      <c r="WDH6" s="80"/>
      <c r="WDI6" s="80"/>
      <c r="WDJ6" s="80"/>
      <c r="WDK6" s="80"/>
      <c r="WDL6" s="80"/>
      <c r="WDM6" s="80"/>
      <c r="WDN6" s="80"/>
      <c r="WDO6" s="80"/>
      <c r="WDP6" s="80"/>
      <c r="WDQ6" s="80"/>
      <c r="WDR6" s="80"/>
      <c r="WDS6" s="80"/>
      <c r="WDT6" s="80"/>
      <c r="WDU6" s="80"/>
      <c r="WDV6" s="80"/>
      <c r="WDW6" s="80"/>
      <c r="WDX6" s="80"/>
      <c r="WDY6" s="80"/>
      <c r="WDZ6" s="80"/>
      <c r="WEA6" s="80"/>
      <c r="WEB6" s="80"/>
      <c r="WEC6" s="80"/>
      <c r="WED6" s="80"/>
      <c r="WEE6" s="80"/>
      <c r="WEF6" s="80"/>
      <c r="WEG6" s="80"/>
      <c r="WEH6" s="80"/>
      <c r="WEI6" s="80"/>
      <c r="WEJ6" s="80"/>
      <c r="WEK6" s="80"/>
      <c r="WEL6" s="80"/>
      <c r="WEM6" s="80"/>
      <c r="WEN6" s="80"/>
      <c r="WEO6" s="80"/>
      <c r="WEP6" s="80"/>
      <c r="WEQ6" s="80"/>
      <c r="WER6" s="80"/>
      <c r="WES6" s="80"/>
      <c r="WET6" s="80"/>
      <c r="WEU6" s="80"/>
      <c r="WEV6" s="80"/>
      <c r="WEW6" s="80"/>
      <c r="WEX6" s="80"/>
      <c r="WEY6" s="80"/>
      <c r="WEZ6" s="80"/>
      <c r="WFA6" s="80"/>
      <c r="WFB6" s="80"/>
      <c r="WFC6" s="80"/>
      <c r="WFD6" s="80"/>
      <c r="WFE6" s="80"/>
      <c r="WFF6" s="80"/>
      <c r="WFG6" s="80"/>
      <c r="WFH6" s="80"/>
      <c r="WFI6" s="80"/>
      <c r="WFJ6" s="80"/>
      <c r="WFK6" s="80"/>
      <c r="WFL6" s="80"/>
      <c r="WFM6" s="80"/>
      <c r="WFN6" s="80"/>
      <c r="WFO6" s="80"/>
      <c r="WFP6" s="80"/>
      <c r="WFQ6" s="80"/>
      <c r="WFR6" s="80"/>
      <c r="WFS6" s="80"/>
      <c r="WFT6" s="80"/>
      <c r="WFU6" s="80"/>
      <c r="WFV6" s="80"/>
      <c r="WFW6" s="80"/>
      <c r="WFX6" s="80"/>
      <c r="WFY6" s="80"/>
      <c r="WFZ6" s="80"/>
      <c r="WGA6" s="80"/>
      <c r="WGB6" s="80"/>
      <c r="WGC6" s="80"/>
      <c r="WGD6" s="80"/>
      <c r="WGE6" s="80"/>
      <c r="WGF6" s="80"/>
      <c r="WGG6" s="80"/>
      <c r="WGH6" s="80"/>
      <c r="WGI6" s="80"/>
      <c r="WGJ6" s="80"/>
      <c r="WGK6" s="80"/>
      <c r="WGL6" s="80"/>
      <c r="WGM6" s="80"/>
      <c r="WGN6" s="80"/>
      <c r="WGO6" s="80"/>
      <c r="WGP6" s="80"/>
      <c r="WGQ6" s="80"/>
      <c r="WGR6" s="80"/>
      <c r="WGS6" s="80"/>
      <c r="WGT6" s="80"/>
      <c r="WGU6" s="80"/>
      <c r="WGV6" s="80"/>
      <c r="WGW6" s="80"/>
      <c r="WGX6" s="80"/>
      <c r="WGY6" s="80"/>
      <c r="WGZ6" s="80"/>
      <c r="WHA6" s="80"/>
      <c r="WHB6" s="80"/>
      <c r="WHC6" s="80"/>
      <c r="WHD6" s="80"/>
      <c r="WHE6" s="80"/>
      <c r="WHF6" s="80"/>
      <c r="WHG6" s="80"/>
      <c r="WHH6" s="80"/>
      <c r="WHI6" s="80"/>
      <c r="WHJ6" s="80"/>
      <c r="WHK6" s="80"/>
      <c r="WHL6" s="80"/>
      <c r="WHM6" s="80"/>
      <c r="WHN6" s="80"/>
      <c r="WHO6" s="80"/>
      <c r="WHP6" s="80"/>
      <c r="WHQ6" s="80"/>
      <c r="WHR6" s="80"/>
      <c r="WHS6" s="80"/>
      <c r="WHT6" s="80"/>
      <c r="WHU6" s="80"/>
      <c r="WHV6" s="80"/>
      <c r="WHW6" s="80"/>
      <c r="WHX6" s="80"/>
      <c r="WHY6" s="80"/>
      <c r="WHZ6" s="80"/>
      <c r="WIA6" s="80"/>
      <c r="WIB6" s="80"/>
      <c r="WIC6" s="80"/>
      <c r="WID6" s="80"/>
      <c r="WIE6" s="80"/>
      <c r="WIF6" s="80"/>
      <c r="WIG6" s="80"/>
      <c r="WIH6" s="80"/>
      <c r="WII6" s="80"/>
      <c r="WIJ6" s="80"/>
      <c r="WIK6" s="80"/>
      <c r="WIL6" s="80"/>
      <c r="WIM6" s="80"/>
      <c r="WIN6" s="80"/>
      <c r="WIO6" s="80"/>
      <c r="WIP6" s="80"/>
      <c r="WIQ6" s="80"/>
      <c r="WIR6" s="80"/>
      <c r="WIS6" s="80"/>
      <c r="WIT6" s="80"/>
      <c r="WIU6" s="80"/>
      <c r="WIV6" s="80"/>
      <c r="WIW6" s="80"/>
      <c r="WIX6" s="80"/>
      <c r="WIY6" s="80"/>
      <c r="WIZ6" s="80"/>
      <c r="WJA6" s="80"/>
      <c r="WJB6" s="80"/>
      <c r="WJC6" s="80"/>
      <c r="WJD6" s="80"/>
      <c r="WJE6" s="80"/>
      <c r="WJF6" s="80"/>
      <c r="WJG6" s="80"/>
      <c r="WJH6" s="80"/>
      <c r="WJI6" s="80"/>
      <c r="WJJ6" s="80"/>
      <c r="WJK6" s="80"/>
      <c r="WJL6" s="80"/>
      <c r="WJM6" s="80"/>
      <c r="WJN6" s="80"/>
      <c r="WJO6" s="80"/>
      <c r="WJP6" s="80"/>
      <c r="WJQ6" s="80"/>
      <c r="WJR6" s="80"/>
      <c r="WJS6" s="80"/>
      <c r="WJT6" s="80"/>
      <c r="WJU6" s="80"/>
      <c r="WJV6" s="80"/>
      <c r="WJW6" s="80"/>
      <c r="WJX6" s="80"/>
      <c r="WJY6" s="80"/>
      <c r="WJZ6" s="80"/>
      <c r="WKA6" s="80"/>
      <c r="WKB6" s="80"/>
      <c r="WKC6" s="80"/>
      <c r="WKD6" s="80"/>
      <c r="WKE6" s="80"/>
      <c r="WKF6" s="80"/>
      <c r="WKG6" s="80"/>
      <c r="WKH6" s="80"/>
      <c r="WKI6" s="80"/>
      <c r="WKJ6" s="80"/>
      <c r="WKK6" s="80"/>
      <c r="WKL6" s="80"/>
      <c r="WKM6" s="80"/>
      <c r="WKN6" s="80"/>
      <c r="WKO6" s="80"/>
      <c r="WKP6" s="80"/>
      <c r="WKQ6" s="80"/>
      <c r="WKR6" s="80"/>
      <c r="WKS6" s="80"/>
      <c r="WKT6" s="80"/>
      <c r="WKU6" s="80"/>
      <c r="WKV6" s="80"/>
      <c r="WKW6" s="80"/>
      <c r="WKX6" s="80"/>
      <c r="WKY6" s="80"/>
      <c r="WKZ6" s="80"/>
      <c r="WLA6" s="80"/>
      <c r="WLB6" s="80"/>
      <c r="WLC6" s="80"/>
      <c r="WLD6" s="80"/>
      <c r="WLE6" s="80"/>
      <c r="WLF6" s="80"/>
      <c r="WLG6" s="80"/>
      <c r="WLH6" s="80"/>
      <c r="WLI6" s="80"/>
      <c r="WLJ6" s="80"/>
      <c r="WLK6" s="80"/>
      <c r="WLL6" s="80"/>
      <c r="WLM6" s="80"/>
      <c r="WLN6" s="80"/>
      <c r="WLO6" s="80"/>
      <c r="WLP6" s="80"/>
      <c r="WLQ6" s="80"/>
      <c r="WLR6" s="80"/>
      <c r="WLS6" s="80"/>
      <c r="WLT6" s="80"/>
      <c r="WLU6" s="80"/>
      <c r="WLV6" s="80"/>
      <c r="WLW6" s="80"/>
      <c r="WLX6" s="80"/>
      <c r="WLY6" s="80"/>
      <c r="WLZ6" s="80"/>
      <c r="WMA6" s="80"/>
      <c r="WMB6" s="80"/>
      <c r="WMC6" s="80"/>
      <c r="WMD6" s="80"/>
      <c r="WME6" s="80"/>
      <c r="WMF6" s="80"/>
      <c r="WMG6" s="80"/>
      <c r="WMH6" s="80"/>
      <c r="WMI6" s="80"/>
      <c r="WMJ6" s="80"/>
      <c r="WMK6" s="80"/>
      <c r="WML6" s="80"/>
      <c r="WMM6" s="80"/>
      <c r="WMN6" s="80"/>
      <c r="WMO6" s="80"/>
      <c r="WMP6" s="80"/>
      <c r="WMQ6" s="80"/>
      <c r="WMR6" s="80"/>
      <c r="WMS6" s="80"/>
      <c r="WMT6" s="80"/>
      <c r="WMU6" s="80"/>
      <c r="WMV6" s="80"/>
      <c r="WMW6" s="80"/>
      <c r="WMX6" s="80"/>
      <c r="WMY6" s="80"/>
      <c r="WMZ6" s="80"/>
      <c r="WNA6" s="80"/>
      <c r="WNB6" s="80"/>
      <c r="WNC6" s="80"/>
      <c r="WND6" s="80"/>
      <c r="WNE6" s="80"/>
      <c r="WNF6" s="80"/>
      <c r="WNG6" s="80"/>
      <c r="WNH6" s="80"/>
      <c r="WNI6" s="80"/>
      <c r="WNJ6" s="80"/>
      <c r="WNK6" s="80"/>
      <c r="WNL6" s="80"/>
      <c r="WNM6" s="80"/>
      <c r="WNN6" s="80"/>
      <c r="WNO6" s="80"/>
      <c r="WNP6" s="80"/>
      <c r="WNQ6" s="80"/>
      <c r="WNR6" s="80"/>
      <c r="WNS6" s="80"/>
      <c r="WNT6" s="80"/>
      <c r="WNU6" s="80"/>
      <c r="WNV6" s="80"/>
      <c r="WNW6" s="80"/>
      <c r="WNX6" s="80"/>
      <c r="WNY6" s="80"/>
      <c r="WNZ6" s="80"/>
      <c r="WOA6" s="80"/>
      <c r="WOB6" s="80"/>
      <c r="WOC6" s="80"/>
      <c r="WOD6" s="80"/>
      <c r="WOE6" s="80"/>
      <c r="WOF6" s="80"/>
      <c r="WOG6" s="80"/>
      <c r="WOH6" s="80"/>
      <c r="WOI6" s="80"/>
      <c r="WOJ6" s="80"/>
      <c r="WOK6" s="80"/>
      <c r="WOL6" s="80"/>
      <c r="WOM6" s="80"/>
      <c r="WON6" s="80"/>
      <c r="WOO6" s="80"/>
      <c r="WOP6" s="80"/>
      <c r="WOQ6" s="80"/>
      <c r="WOR6" s="80"/>
      <c r="WOS6" s="80"/>
      <c r="WOT6" s="80"/>
      <c r="WOU6" s="80"/>
      <c r="WOV6" s="80"/>
      <c r="WOW6" s="80"/>
      <c r="WOX6" s="80"/>
      <c r="WOY6" s="80"/>
      <c r="WOZ6" s="80"/>
      <c r="WPA6" s="80"/>
      <c r="WPB6" s="80"/>
      <c r="WPC6" s="80"/>
      <c r="WPD6" s="80"/>
      <c r="WPE6" s="80"/>
      <c r="WPF6" s="80"/>
      <c r="WPG6" s="80"/>
      <c r="WPH6" s="80"/>
      <c r="WPI6" s="80"/>
      <c r="WPJ6" s="80"/>
      <c r="WPK6" s="80"/>
      <c r="WPL6" s="80"/>
      <c r="WPM6" s="80"/>
      <c r="WPN6" s="80"/>
      <c r="WPO6" s="80"/>
      <c r="WPP6" s="80"/>
      <c r="WPQ6" s="80"/>
      <c r="WPR6" s="80"/>
      <c r="WPS6" s="80"/>
      <c r="WPT6" s="80"/>
      <c r="WPU6" s="80"/>
      <c r="WPV6" s="80"/>
      <c r="WPW6" s="80"/>
      <c r="WPX6" s="80"/>
      <c r="WPY6" s="80"/>
      <c r="WPZ6" s="80"/>
      <c r="WQA6" s="80"/>
      <c r="WQB6" s="80"/>
      <c r="WQC6" s="80"/>
      <c r="WQD6" s="80"/>
      <c r="WQE6" s="80"/>
      <c r="WQF6" s="80"/>
      <c r="WQG6" s="80"/>
      <c r="WQH6" s="80"/>
      <c r="WQI6" s="80"/>
      <c r="WQJ6" s="80"/>
      <c r="WQK6" s="80"/>
      <c r="WQL6" s="80"/>
      <c r="WQM6" s="80"/>
      <c r="WQN6" s="80"/>
      <c r="WQO6" s="80"/>
      <c r="WQP6" s="80"/>
      <c r="WQQ6" s="80"/>
      <c r="WQR6" s="80"/>
      <c r="WQS6" s="80"/>
      <c r="WQT6" s="80"/>
      <c r="WQU6" s="80"/>
      <c r="WQV6" s="80"/>
      <c r="WQW6" s="80"/>
      <c r="WQX6" s="80"/>
      <c r="WQY6" s="80"/>
      <c r="WQZ6" s="80"/>
      <c r="WRA6" s="80"/>
      <c r="WRB6" s="80"/>
      <c r="WRC6" s="80"/>
      <c r="WRD6" s="80"/>
      <c r="WRE6" s="80"/>
      <c r="WRF6" s="80"/>
      <c r="WRG6" s="80"/>
      <c r="WRH6" s="80"/>
      <c r="WRI6" s="80"/>
      <c r="WRJ6" s="80"/>
      <c r="WRK6" s="80"/>
      <c r="WRL6" s="80"/>
      <c r="WRM6" s="80"/>
      <c r="WRN6" s="80"/>
      <c r="WRO6" s="80"/>
      <c r="WRP6" s="80"/>
      <c r="WRQ6" s="80"/>
      <c r="WRR6" s="80"/>
      <c r="WRS6" s="80"/>
      <c r="WRT6" s="80"/>
      <c r="WRU6" s="80"/>
      <c r="WRV6" s="80"/>
      <c r="WRW6" s="80"/>
      <c r="WRX6" s="80"/>
      <c r="WRY6" s="80"/>
      <c r="WRZ6" s="80"/>
      <c r="WSA6" s="80"/>
      <c r="WSB6" s="80"/>
      <c r="WSC6" s="80"/>
      <c r="WSD6" s="80"/>
      <c r="WSE6" s="80"/>
      <c r="WSF6" s="80"/>
      <c r="WSG6" s="80"/>
      <c r="WSH6" s="80"/>
      <c r="WSI6" s="80"/>
      <c r="WSJ6" s="80"/>
      <c r="WSK6" s="80"/>
      <c r="WSL6" s="80"/>
      <c r="WSM6" s="80"/>
      <c r="WSN6" s="80"/>
      <c r="WSO6" s="80"/>
      <c r="WSP6" s="80"/>
      <c r="WSQ6" s="80"/>
      <c r="WSR6" s="80"/>
      <c r="WSS6" s="80"/>
      <c r="WST6" s="80"/>
      <c r="WSU6" s="80"/>
      <c r="WSV6" s="80"/>
      <c r="WSW6" s="80"/>
      <c r="WSX6" s="80"/>
      <c r="WSY6" s="80"/>
      <c r="WSZ6" s="80"/>
      <c r="WTA6" s="80"/>
      <c r="WTB6" s="80"/>
      <c r="WTC6" s="80"/>
      <c r="WTD6" s="80"/>
      <c r="WTE6" s="80"/>
      <c r="WTF6" s="80"/>
      <c r="WTG6" s="80"/>
      <c r="WTH6" s="80"/>
      <c r="WTI6" s="80"/>
      <c r="WTJ6" s="80"/>
      <c r="WTK6" s="80"/>
      <c r="WTL6" s="80"/>
      <c r="WTM6" s="80"/>
      <c r="WTN6" s="80"/>
      <c r="WTO6" s="80"/>
      <c r="WTP6" s="80"/>
      <c r="WTQ6" s="80"/>
      <c r="WTR6" s="80"/>
      <c r="WTS6" s="80"/>
      <c r="WTT6" s="80"/>
      <c r="WTU6" s="80"/>
      <c r="WTV6" s="80"/>
      <c r="WTW6" s="80"/>
      <c r="WTX6" s="80"/>
      <c r="WTY6" s="80"/>
      <c r="WTZ6" s="80"/>
      <c r="WUA6" s="80"/>
      <c r="WUB6" s="80"/>
      <c r="WUC6" s="80"/>
      <c r="WUD6" s="80"/>
      <c r="WUE6" s="80"/>
      <c r="WUF6" s="80"/>
      <c r="WUG6" s="80"/>
      <c r="WUH6" s="80"/>
      <c r="WUI6" s="80"/>
      <c r="WUJ6" s="80"/>
      <c r="WUK6" s="80"/>
      <c r="WUL6" s="80"/>
      <c r="WUM6" s="80"/>
      <c r="WUN6" s="80"/>
      <c r="WUO6" s="80"/>
      <c r="WUP6" s="80"/>
      <c r="WUQ6" s="80"/>
      <c r="WUR6" s="80"/>
      <c r="WUS6" s="80"/>
      <c r="WUT6" s="80"/>
      <c r="WUU6" s="80"/>
      <c r="WUV6" s="80"/>
      <c r="WUW6" s="80"/>
      <c r="WUX6" s="80"/>
      <c r="WUY6" s="80"/>
      <c r="WUZ6" s="80"/>
      <c r="WVA6" s="80"/>
      <c r="WVB6" s="80"/>
      <c r="WVC6" s="80"/>
      <c r="WVD6" s="80"/>
      <c r="WVE6" s="80"/>
      <c r="WVF6" s="80"/>
      <c r="WVG6" s="80"/>
      <c r="WVH6" s="80"/>
      <c r="WVI6" s="80"/>
      <c r="WVJ6" s="80"/>
      <c r="WVK6" s="80"/>
      <c r="WVL6" s="80"/>
      <c r="WVM6" s="80"/>
      <c r="WVN6" s="80"/>
      <c r="WVO6" s="80"/>
      <c r="WVP6" s="80"/>
      <c r="WVQ6" s="80"/>
      <c r="WVR6" s="80"/>
      <c r="WVS6" s="80"/>
    </row>
    <row r="7" spans="1:16139" s="79" customFormat="1">
      <c r="A7" s="81" t="s">
        <v>439</v>
      </c>
      <c r="B7" s="82">
        <v>215888</v>
      </c>
      <c r="C7" s="82">
        <f>VLOOKUP(A7,'PIVOT TABLES'!$A$46:$B$60,2,FALSE)</f>
        <v>119026</v>
      </c>
      <c r="D7" s="82">
        <f>VLOOKUP(A7,'3a. Tier Calc'!$A$2:$V$16,22,FALSE)</f>
        <v>3</v>
      </c>
      <c r="E7" s="83">
        <v>759</v>
      </c>
      <c r="F7" s="85">
        <v>20</v>
      </c>
      <c r="G7" s="85">
        <v>0</v>
      </c>
      <c r="H7" s="85">
        <v>637</v>
      </c>
      <c r="I7" s="85">
        <v>3</v>
      </c>
      <c r="J7" s="221">
        <f>I7*'Service Length'!$D$17</f>
        <v>6.2000000000000011</v>
      </c>
      <c r="K7" s="84">
        <f>(E7*'FY14 Units'!$B$38)/60</f>
        <v>283.72142857142859</v>
      </c>
      <c r="L7" s="86">
        <f>F7*'Service Length'!$E$17</f>
        <v>98.666666666666671</v>
      </c>
      <c r="M7" s="86">
        <f>G7*'Service Length'!$F$17</f>
        <v>0</v>
      </c>
      <c r="N7" s="86">
        <f>H7*'Service Length'!$C$17</f>
        <v>806.86666666666667</v>
      </c>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c r="HW7" s="80"/>
      <c r="HX7" s="80"/>
      <c r="HY7" s="80"/>
      <c r="HZ7" s="80"/>
      <c r="IA7" s="80"/>
      <c r="IB7" s="80"/>
      <c r="IC7" s="80"/>
      <c r="ID7" s="80"/>
      <c r="IE7" s="80"/>
      <c r="IF7" s="80"/>
      <c r="IG7" s="80"/>
      <c r="IH7" s="80"/>
      <c r="II7" s="80"/>
      <c r="IJ7" s="80"/>
      <c r="IK7" s="80"/>
      <c r="IL7" s="80"/>
      <c r="IM7" s="80"/>
      <c r="IN7" s="80"/>
      <c r="IO7" s="80"/>
      <c r="IP7" s="80"/>
      <c r="IQ7" s="80"/>
      <c r="IR7" s="80"/>
      <c r="IS7" s="80"/>
      <c r="IT7" s="80"/>
      <c r="IU7" s="80"/>
      <c r="IV7" s="80"/>
      <c r="IW7" s="80"/>
      <c r="IX7" s="80"/>
      <c r="IY7" s="80"/>
      <c r="IZ7" s="80"/>
      <c r="JA7" s="80"/>
      <c r="JB7" s="80"/>
      <c r="JC7" s="80"/>
      <c r="JD7" s="80"/>
      <c r="JE7" s="80"/>
      <c r="JF7" s="80"/>
      <c r="JG7" s="80"/>
      <c r="JH7" s="80"/>
      <c r="JI7" s="80"/>
      <c r="JJ7" s="80"/>
      <c r="JK7" s="80"/>
      <c r="JL7" s="80"/>
      <c r="JM7" s="80"/>
      <c r="JN7" s="80"/>
      <c r="JO7" s="80"/>
      <c r="JP7" s="80"/>
      <c r="JQ7" s="80"/>
      <c r="JR7" s="80"/>
      <c r="JS7" s="80"/>
      <c r="JT7" s="80"/>
      <c r="JU7" s="80"/>
      <c r="JV7" s="80"/>
      <c r="JW7" s="80"/>
      <c r="JX7" s="80"/>
      <c r="JY7" s="80"/>
      <c r="JZ7" s="80"/>
      <c r="KA7" s="80"/>
      <c r="KB7" s="80"/>
      <c r="KC7" s="80"/>
      <c r="KD7" s="80"/>
      <c r="KE7" s="80"/>
      <c r="KF7" s="80"/>
      <c r="KG7" s="80"/>
      <c r="KH7" s="80"/>
      <c r="KI7" s="80"/>
      <c r="KJ7" s="80"/>
      <c r="KK7" s="80"/>
      <c r="KL7" s="80"/>
      <c r="KM7" s="80"/>
      <c r="KN7" s="80"/>
      <c r="KO7" s="80"/>
      <c r="KP7" s="80"/>
      <c r="KQ7" s="80"/>
      <c r="KR7" s="80"/>
      <c r="KS7" s="80"/>
      <c r="KT7" s="80"/>
      <c r="KU7" s="80"/>
      <c r="KV7" s="80"/>
      <c r="KW7" s="80"/>
      <c r="KX7" s="80"/>
      <c r="KY7" s="80"/>
      <c r="KZ7" s="80"/>
      <c r="LA7" s="80"/>
      <c r="LB7" s="80"/>
      <c r="LC7" s="80"/>
      <c r="LD7" s="80"/>
      <c r="LE7" s="80"/>
      <c r="LF7" s="80"/>
      <c r="LG7" s="80"/>
      <c r="LH7" s="80"/>
      <c r="LI7" s="80"/>
      <c r="LJ7" s="80"/>
      <c r="LK7" s="80"/>
      <c r="LL7" s="80"/>
      <c r="LM7" s="80"/>
      <c r="LN7" s="80"/>
      <c r="LO7" s="80"/>
      <c r="LP7" s="80"/>
      <c r="LQ7" s="80"/>
      <c r="LR7" s="80"/>
      <c r="LS7" s="80"/>
      <c r="LT7" s="80"/>
      <c r="LU7" s="80"/>
      <c r="LV7" s="80"/>
      <c r="LW7" s="80"/>
      <c r="LX7" s="80"/>
      <c r="LY7" s="80"/>
      <c r="LZ7" s="80"/>
      <c r="MA7" s="80"/>
      <c r="MB7" s="80"/>
      <c r="MC7" s="80"/>
      <c r="MD7" s="80"/>
      <c r="ME7" s="80"/>
      <c r="MF7" s="80"/>
      <c r="MG7" s="80"/>
      <c r="MH7" s="80"/>
      <c r="MI7" s="80"/>
      <c r="MJ7" s="80"/>
      <c r="MK7" s="80"/>
      <c r="ML7" s="80"/>
      <c r="MM7" s="80"/>
      <c r="MN7" s="80"/>
      <c r="MO7" s="80"/>
      <c r="MP7" s="80"/>
      <c r="MQ7" s="80"/>
      <c r="MR7" s="80"/>
      <c r="MS7" s="80"/>
      <c r="MT7" s="80"/>
      <c r="MU7" s="80"/>
      <c r="MV7" s="80"/>
      <c r="MW7" s="80"/>
      <c r="MX7" s="80"/>
      <c r="MY7" s="80"/>
      <c r="MZ7" s="80"/>
      <c r="NA7" s="80"/>
      <c r="NB7" s="80"/>
      <c r="NC7" s="80"/>
      <c r="ND7" s="80"/>
      <c r="NE7" s="80"/>
      <c r="NF7" s="80"/>
      <c r="NG7" s="80"/>
      <c r="NH7" s="80"/>
      <c r="NI7" s="80"/>
      <c r="NJ7" s="80"/>
      <c r="NK7" s="80"/>
      <c r="NL7" s="80"/>
      <c r="NM7" s="80"/>
      <c r="NN7" s="80"/>
      <c r="NO7" s="80"/>
      <c r="NP7" s="80"/>
      <c r="NQ7" s="80"/>
      <c r="NR7" s="80"/>
      <c r="NS7" s="80"/>
      <c r="NT7" s="80"/>
      <c r="NU7" s="80"/>
      <c r="NV7" s="80"/>
      <c r="NW7" s="80"/>
      <c r="NX7" s="80"/>
      <c r="NY7" s="80"/>
      <c r="NZ7" s="80"/>
      <c r="OA7" s="80"/>
      <c r="OB7" s="80"/>
      <c r="OC7" s="80"/>
      <c r="OD7" s="80"/>
      <c r="OE7" s="80"/>
      <c r="OF7" s="80"/>
      <c r="OG7" s="80"/>
      <c r="OH7" s="80"/>
      <c r="OI7" s="80"/>
      <c r="OJ7" s="80"/>
      <c r="OK7" s="80"/>
      <c r="OL7" s="80"/>
      <c r="OM7" s="80"/>
      <c r="ON7" s="80"/>
      <c r="OO7" s="80"/>
      <c r="OP7" s="80"/>
      <c r="OQ7" s="80"/>
      <c r="OR7" s="80"/>
      <c r="OS7" s="80"/>
      <c r="OT7" s="80"/>
      <c r="OU7" s="80"/>
      <c r="OV7" s="80"/>
      <c r="OW7" s="80"/>
      <c r="OX7" s="80"/>
      <c r="OY7" s="80"/>
      <c r="OZ7" s="80"/>
      <c r="PA7" s="80"/>
      <c r="PB7" s="80"/>
      <c r="PC7" s="80"/>
      <c r="PD7" s="80"/>
      <c r="PE7" s="80"/>
      <c r="PF7" s="80"/>
      <c r="PG7" s="80"/>
      <c r="PH7" s="80"/>
      <c r="PI7" s="80"/>
      <c r="PJ7" s="80"/>
      <c r="PK7" s="80"/>
      <c r="PL7" s="80"/>
      <c r="PM7" s="80"/>
      <c r="PN7" s="80"/>
      <c r="PO7" s="80"/>
      <c r="PP7" s="80"/>
      <c r="PQ7" s="80"/>
      <c r="PR7" s="80"/>
      <c r="PS7" s="80"/>
      <c r="PT7" s="80"/>
      <c r="PU7" s="80"/>
      <c r="PV7" s="80"/>
      <c r="PW7" s="80"/>
      <c r="PX7" s="80"/>
      <c r="PY7" s="80"/>
      <c r="PZ7" s="80"/>
      <c r="QA7" s="80"/>
      <c r="QB7" s="80"/>
      <c r="QC7" s="80"/>
      <c r="QD7" s="80"/>
      <c r="QE7" s="80"/>
      <c r="QF7" s="80"/>
      <c r="QG7" s="80"/>
      <c r="QH7" s="80"/>
      <c r="QI7" s="80"/>
      <c r="QJ7" s="80"/>
      <c r="QK7" s="80"/>
      <c r="QL7" s="80"/>
      <c r="QM7" s="80"/>
      <c r="QN7" s="80"/>
      <c r="QO7" s="80"/>
      <c r="QP7" s="80"/>
      <c r="QQ7" s="80"/>
      <c r="QR7" s="80"/>
      <c r="QS7" s="80"/>
      <c r="QT7" s="80"/>
      <c r="QU7" s="80"/>
      <c r="QV7" s="80"/>
      <c r="QW7" s="80"/>
      <c r="QX7" s="80"/>
      <c r="QY7" s="80"/>
      <c r="QZ7" s="80"/>
      <c r="RA7" s="80"/>
      <c r="RB7" s="80"/>
      <c r="RC7" s="80"/>
      <c r="RD7" s="80"/>
      <c r="RE7" s="80"/>
      <c r="RF7" s="80"/>
      <c r="RG7" s="80"/>
      <c r="RH7" s="80"/>
      <c r="RI7" s="80"/>
      <c r="RJ7" s="80"/>
      <c r="RK7" s="80"/>
      <c r="RL7" s="80"/>
      <c r="RM7" s="80"/>
      <c r="RN7" s="80"/>
      <c r="RO7" s="80"/>
      <c r="RP7" s="80"/>
      <c r="RQ7" s="80"/>
      <c r="RR7" s="80"/>
      <c r="RS7" s="80"/>
      <c r="RT7" s="80"/>
      <c r="RU7" s="80"/>
      <c r="RV7" s="80"/>
      <c r="RW7" s="80"/>
      <c r="RX7" s="80"/>
      <c r="RY7" s="80"/>
      <c r="RZ7" s="80"/>
      <c r="SA7" s="80"/>
      <c r="SB7" s="80"/>
      <c r="SC7" s="80"/>
      <c r="SD7" s="80"/>
      <c r="SE7" s="80"/>
      <c r="SF7" s="80"/>
      <c r="SG7" s="80"/>
      <c r="SH7" s="80"/>
      <c r="SI7" s="80"/>
      <c r="SJ7" s="80"/>
      <c r="SK7" s="80"/>
      <c r="SL7" s="80"/>
      <c r="SM7" s="80"/>
      <c r="SN7" s="80"/>
      <c r="SO7" s="80"/>
      <c r="SP7" s="80"/>
      <c r="SQ7" s="80"/>
      <c r="SR7" s="80"/>
      <c r="SS7" s="80"/>
      <c r="ST7" s="80"/>
      <c r="SU7" s="80"/>
      <c r="SV7" s="80"/>
      <c r="SW7" s="80"/>
      <c r="SX7" s="80"/>
      <c r="SY7" s="80"/>
      <c r="SZ7" s="80"/>
      <c r="TA7" s="80"/>
      <c r="TB7" s="80"/>
      <c r="TC7" s="80"/>
      <c r="TD7" s="80"/>
      <c r="TE7" s="80"/>
      <c r="TF7" s="80"/>
      <c r="TG7" s="80"/>
      <c r="TH7" s="80"/>
      <c r="TI7" s="80"/>
      <c r="TJ7" s="80"/>
      <c r="TK7" s="80"/>
      <c r="TL7" s="80"/>
      <c r="TM7" s="80"/>
      <c r="TN7" s="80"/>
      <c r="TO7" s="80"/>
      <c r="TP7" s="80"/>
      <c r="TQ7" s="80"/>
      <c r="TR7" s="80"/>
      <c r="TS7" s="80"/>
      <c r="TT7" s="80"/>
      <c r="TU7" s="80"/>
      <c r="TV7" s="80"/>
      <c r="TW7" s="80"/>
      <c r="TX7" s="80"/>
      <c r="TY7" s="80"/>
      <c r="TZ7" s="80"/>
      <c r="UA7" s="80"/>
      <c r="UB7" s="80"/>
      <c r="UC7" s="80"/>
      <c r="UD7" s="80"/>
      <c r="UE7" s="80"/>
      <c r="UF7" s="80"/>
      <c r="UG7" s="80"/>
      <c r="UH7" s="80"/>
      <c r="UI7" s="80"/>
      <c r="UJ7" s="80"/>
      <c r="UK7" s="80"/>
      <c r="UL7" s="80"/>
      <c r="UM7" s="80"/>
      <c r="UN7" s="80"/>
      <c r="UO7" s="80"/>
      <c r="UP7" s="80"/>
      <c r="UQ7" s="80"/>
      <c r="UR7" s="80"/>
      <c r="US7" s="80"/>
      <c r="UT7" s="80"/>
      <c r="UU7" s="80"/>
      <c r="UV7" s="80"/>
      <c r="UW7" s="80"/>
      <c r="UX7" s="80"/>
      <c r="UY7" s="80"/>
      <c r="UZ7" s="80"/>
      <c r="VA7" s="80"/>
      <c r="VB7" s="80"/>
      <c r="VC7" s="80"/>
      <c r="VD7" s="80"/>
      <c r="VE7" s="80"/>
      <c r="VF7" s="80"/>
      <c r="VG7" s="80"/>
      <c r="VH7" s="80"/>
      <c r="VI7" s="80"/>
      <c r="VJ7" s="80"/>
      <c r="VK7" s="80"/>
      <c r="VL7" s="80"/>
      <c r="VM7" s="80"/>
      <c r="VN7" s="80"/>
      <c r="VO7" s="80"/>
      <c r="VP7" s="80"/>
      <c r="VQ7" s="80"/>
      <c r="VR7" s="80"/>
      <c r="VS7" s="80"/>
      <c r="VT7" s="80"/>
      <c r="VU7" s="80"/>
      <c r="VV7" s="80"/>
      <c r="VW7" s="80"/>
      <c r="VX7" s="80"/>
      <c r="VY7" s="80"/>
      <c r="VZ7" s="80"/>
      <c r="WA7" s="80"/>
      <c r="WB7" s="80"/>
      <c r="WC7" s="80"/>
      <c r="WD7" s="80"/>
      <c r="WE7" s="80"/>
      <c r="WF7" s="80"/>
      <c r="WG7" s="80"/>
      <c r="WH7" s="80"/>
      <c r="WI7" s="80"/>
      <c r="WJ7" s="80"/>
      <c r="WK7" s="80"/>
      <c r="WL7" s="80"/>
      <c r="WM7" s="80"/>
      <c r="WN7" s="80"/>
      <c r="WO7" s="80"/>
      <c r="WP7" s="80"/>
      <c r="WQ7" s="80"/>
      <c r="WR7" s="80"/>
      <c r="WS7" s="80"/>
      <c r="WT7" s="80"/>
      <c r="WU7" s="80"/>
      <c r="WV7" s="80"/>
      <c r="WW7" s="80"/>
      <c r="WX7" s="80"/>
      <c r="WY7" s="80"/>
      <c r="WZ7" s="80"/>
      <c r="XA7" s="80"/>
      <c r="XB7" s="80"/>
      <c r="XC7" s="80"/>
      <c r="XD7" s="80"/>
      <c r="XE7" s="80"/>
      <c r="XF7" s="80"/>
      <c r="XG7" s="80"/>
      <c r="XH7" s="80"/>
      <c r="XI7" s="80"/>
      <c r="XJ7" s="80"/>
      <c r="XK7" s="80"/>
      <c r="XL7" s="80"/>
      <c r="XM7" s="80"/>
      <c r="XN7" s="80"/>
      <c r="XO7" s="80"/>
      <c r="XP7" s="80"/>
      <c r="XQ7" s="80"/>
      <c r="XR7" s="80"/>
      <c r="XS7" s="80"/>
      <c r="XT7" s="80"/>
      <c r="XU7" s="80"/>
      <c r="XV7" s="80"/>
      <c r="XW7" s="80"/>
      <c r="XX7" s="80"/>
      <c r="XY7" s="80"/>
      <c r="XZ7" s="80"/>
      <c r="YA7" s="80"/>
      <c r="YB7" s="80"/>
      <c r="YC7" s="80"/>
      <c r="YD7" s="80"/>
      <c r="YE7" s="80"/>
      <c r="YF7" s="80"/>
      <c r="YG7" s="80"/>
      <c r="YH7" s="80"/>
      <c r="YI7" s="80"/>
      <c r="YJ7" s="80"/>
      <c r="YK7" s="80"/>
      <c r="YL7" s="80"/>
      <c r="YM7" s="80"/>
      <c r="YN7" s="80"/>
      <c r="YO7" s="80"/>
      <c r="YP7" s="80"/>
      <c r="YQ7" s="80"/>
      <c r="YR7" s="80"/>
      <c r="YS7" s="80"/>
      <c r="YT7" s="80"/>
      <c r="YU7" s="80"/>
      <c r="YV7" s="80"/>
      <c r="YW7" s="80"/>
      <c r="YX7" s="80"/>
      <c r="YY7" s="80"/>
      <c r="YZ7" s="80"/>
      <c r="ZA7" s="80"/>
      <c r="ZB7" s="80"/>
      <c r="ZC7" s="80"/>
      <c r="ZD7" s="80"/>
      <c r="ZE7" s="80"/>
      <c r="ZF7" s="80"/>
      <c r="ZG7" s="80"/>
      <c r="ZH7" s="80"/>
      <c r="ZI7" s="80"/>
      <c r="ZJ7" s="80"/>
      <c r="ZK7" s="80"/>
      <c r="ZL7" s="80"/>
      <c r="ZM7" s="80"/>
      <c r="ZN7" s="80"/>
      <c r="ZO7" s="80"/>
      <c r="ZP7" s="80"/>
      <c r="ZQ7" s="80"/>
      <c r="ZR7" s="80"/>
      <c r="ZS7" s="80"/>
      <c r="ZT7" s="80"/>
      <c r="ZU7" s="80"/>
      <c r="ZV7" s="80"/>
      <c r="ZW7" s="80"/>
      <c r="ZX7" s="80"/>
      <c r="ZY7" s="80"/>
      <c r="ZZ7" s="80"/>
      <c r="AAA7" s="80"/>
      <c r="AAB7" s="80"/>
      <c r="AAC7" s="80"/>
      <c r="AAD7" s="80"/>
      <c r="AAE7" s="80"/>
      <c r="AAF7" s="80"/>
      <c r="AAG7" s="80"/>
      <c r="AAH7" s="80"/>
      <c r="AAI7" s="80"/>
      <c r="AAJ7" s="80"/>
      <c r="AAK7" s="80"/>
      <c r="AAL7" s="80"/>
      <c r="AAM7" s="80"/>
      <c r="AAN7" s="80"/>
      <c r="AAO7" s="80"/>
      <c r="AAP7" s="80"/>
      <c r="AAQ7" s="80"/>
      <c r="AAR7" s="80"/>
      <c r="AAS7" s="80"/>
      <c r="AAT7" s="80"/>
      <c r="AAU7" s="80"/>
      <c r="AAV7" s="80"/>
      <c r="AAW7" s="80"/>
      <c r="AAX7" s="80"/>
      <c r="AAY7" s="80"/>
      <c r="AAZ7" s="80"/>
      <c r="ABA7" s="80"/>
      <c r="ABB7" s="80"/>
      <c r="ABC7" s="80"/>
      <c r="ABD7" s="80"/>
      <c r="ABE7" s="80"/>
      <c r="ABF7" s="80"/>
      <c r="ABG7" s="80"/>
      <c r="ABH7" s="80"/>
      <c r="ABI7" s="80"/>
      <c r="ABJ7" s="80"/>
      <c r="ABK7" s="80"/>
      <c r="ABL7" s="80"/>
      <c r="ABM7" s="80"/>
      <c r="ABN7" s="80"/>
      <c r="ABO7" s="80"/>
      <c r="ABP7" s="80"/>
      <c r="ABQ7" s="80"/>
      <c r="ABR7" s="80"/>
      <c r="ABS7" s="80"/>
      <c r="ABT7" s="80"/>
      <c r="ABU7" s="80"/>
      <c r="ABV7" s="80"/>
      <c r="ABW7" s="80"/>
      <c r="ABX7" s="80"/>
      <c r="ABY7" s="80"/>
      <c r="ABZ7" s="80"/>
      <c r="ACA7" s="80"/>
      <c r="ACB7" s="80"/>
      <c r="ACC7" s="80"/>
      <c r="ACD7" s="80"/>
      <c r="ACE7" s="80"/>
      <c r="ACF7" s="80"/>
      <c r="ACG7" s="80"/>
      <c r="ACH7" s="80"/>
      <c r="ACI7" s="80"/>
      <c r="ACJ7" s="80"/>
      <c r="ACK7" s="80"/>
      <c r="ACL7" s="80"/>
      <c r="ACM7" s="80"/>
      <c r="ACN7" s="80"/>
      <c r="ACO7" s="80"/>
      <c r="ACP7" s="80"/>
      <c r="ACQ7" s="80"/>
      <c r="ACR7" s="80"/>
      <c r="ACS7" s="80"/>
      <c r="ACT7" s="80"/>
      <c r="ACU7" s="80"/>
      <c r="ACV7" s="80"/>
      <c r="ACW7" s="80"/>
      <c r="ACX7" s="80"/>
      <c r="ACY7" s="80"/>
      <c r="ACZ7" s="80"/>
      <c r="ADA7" s="80"/>
      <c r="ADB7" s="80"/>
      <c r="ADC7" s="80"/>
      <c r="ADD7" s="80"/>
      <c r="ADE7" s="80"/>
      <c r="ADF7" s="80"/>
      <c r="ADG7" s="80"/>
      <c r="ADH7" s="80"/>
      <c r="ADI7" s="80"/>
      <c r="ADJ7" s="80"/>
      <c r="ADK7" s="80"/>
      <c r="ADL7" s="80"/>
      <c r="ADM7" s="80"/>
      <c r="ADN7" s="80"/>
      <c r="ADO7" s="80"/>
      <c r="ADP7" s="80"/>
      <c r="ADQ7" s="80"/>
      <c r="ADR7" s="80"/>
      <c r="ADS7" s="80"/>
      <c r="ADT7" s="80"/>
      <c r="ADU7" s="80"/>
      <c r="ADV7" s="80"/>
      <c r="ADW7" s="80"/>
      <c r="ADX7" s="80"/>
      <c r="ADY7" s="80"/>
      <c r="ADZ7" s="80"/>
      <c r="AEA7" s="80"/>
      <c r="AEB7" s="80"/>
      <c r="AEC7" s="80"/>
      <c r="AED7" s="80"/>
      <c r="AEE7" s="80"/>
      <c r="AEF7" s="80"/>
      <c r="AEG7" s="80"/>
      <c r="AEH7" s="80"/>
      <c r="AEI7" s="80"/>
      <c r="AEJ7" s="80"/>
      <c r="AEK7" s="80"/>
      <c r="AEL7" s="80"/>
      <c r="AEM7" s="80"/>
      <c r="AEN7" s="80"/>
      <c r="AEO7" s="80"/>
      <c r="AEP7" s="80"/>
      <c r="AEQ7" s="80"/>
      <c r="AER7" s="80"/>
      <c r="AES7" s="80"/>
      <c r="AET7" s="80"/>
      <c r="AEU7" s="80"/>
      <c r="AEV7" s="80"/>
      <c r="AEW7" s="80"/>
      <c r="AEX7" s="80"/>
      <c r="AEY7" s="80"/>
      <c r="AEZ7" s="80"/>
      <c r="AFA7" s="80"/>
      <c r="AFB7" s="80"/>
      <c r="AFC7" s="80"/>
      <c r="AFD7" s="80"/>
      <c r="AFE7" s="80"/>
      <c r="AFF7" s="80"/>
      <c r="AFG7" s="80"/>
      <c r="AFH7" s="80"/>
      <c r="AFI7" s="80"/>
      <c r="AFJ7" s="80"/>
      <c r="AFK7" s="80"/>
      <c r="AFL7" s="80"/>
      <c r="AFM7" s="80"/>
      <c r="AFN7" s="80"/>
      <c r="AFO7" s="80"/>
      <c r="AFP7" s="80"/>
      <c r="AFQ7" s="80"/>
      <c r="AFR7" s="80"/>
      <c r="AFS7" s="80"/>
      <c r="AFT7" s="80"/>
      <c r="AFU7" s="80"/>
      <c r="AFV7" s="80"/>
      <c r="AFW7" s="80"/>
      <c r="AFX7" s="80"/>
      <c r="AFY7" s="80"/>
      <c r="AFZ7" s="80"/>
      <c r="AGA7" s="80"/>
      <c r="AGB7" s="80"/>
      <c r="AGC7" s="80"/>
      <c r="AGD7" s="80"/>
      <c r="AGE7" s="80"/>
      <c r="AGF7" s="80"/>
      <c r="AGG7" s="80"/>
      <c r="AGH7" s="80"/>
      <c r="AGI7" s="80"/>
      <c r="AGJ7" s="80"/>
      <c r="AGK7" s="80"/>
      <c r="AGL7" s="80"/>
      <c r="AGM7" s="80"/>
      <c r="AGN7" s="80"/>
      <c r="AGO7" s="80"/>
      <c r="AGP7" s="80"/>
      <c r="AGQ7" s="80"/>
      <c r="AGR7" s="80"/>
      <c r="AGS7" s="80"/>
      <c r="AGT7" s="80"/>
      <c r="AGU7" s="80"/>
      <c r="AGV7" s="80"/>
      <c r="AGW7" s="80"/>
      <c r="AGX7" s="80"/>
      <c r="AGY7" s="80"/>
      <c r="AGZ7" s="80"/>
      <c r="AHA7" s="80"/>
      <c r="AHB7" s="80"/>
      <c r="AHC7" s="80"/>
      <c r="AHD7" s="80"/>
      <c r="AHE7" s="80"/>
      <c r="AHF7" s="80"/>
      <c r="AHG7" s="80"/>
      <c r="AHH7" s="80"/>
      <c r="AHI7" s="80"/>
      <c r="AHJ7" s="80"/>
      <c r="AHK7" s="80"/>
      <c r="AHL7" s="80"/>
      <c r="AHM7" s="80"/>
      <c r="AHN7" s="80"/>
      <c r="AHO7" s="80"/>
      <c r="AHP7" s="80"/>
      <c r="AHQ7" s="80"/>
      <c r="AHR7" s="80"/>
      <c r="AHS7" s="80"/>
      <c r="AHT7" s="80"/>
      <c r="AHU7" s="80"/>
      <c r="AHV7" s="80"/>
      <c r="AHW7" s="80"/>
      <c r="AHX7" s="80"/>
      <c r="AHY7" s="80"/>
      <c r="AHZ7" s="80"/>
      <c r="AIA7" s="80"/>
      <c r="AIB7" s="80"/>
      <c r="AIC7" s="80"/>
      <c r="AID7" s="80"/>
      <c r="AIE7" s="80"/>
      <c r="AIF7" s="80"/>
      <c r="AIG7" s="80"/>
      <c r="AIH7" s="80"/>
      <c r="AII7" s="80"/>
      <c r="AIJ7" s="80"/>
      <c r="AIK7" s="80"/>
      <c r="AIL7" s="80"/>
      <c r="AIM7" s="80"/>
      <c r="AIN7" s="80"/>
      <c r="AIO7" s="80"/>
      <c r="AIP7" s="80"/>
      <c r="AIQ7" s="80"/>
      <c r="AIR7" s="80"/>
      <c r="AIS7" s="80"/>
      <c r="AIT7" s="80"/>
      <c r="AIU7" s="80"/>
      <c r="AIV7" s="80"/>
      <c r="AIW7" s="80"/>
      <c r="AIX7" s="80"/>
      <c r="AIY7" s="80"/>
      <c r="AIZ7" s="80"/>
      <c r="AJA7" s="80"/>
      <c r="AJB7" s="80"/>
      <c r="AJC7" s="80"/>
      <c r="AJD7" s="80"/>
      <c r="AJE7" s="80"/>
      <c r="AJF7" s="80"/>
      <c r="AJG7" s="80"/>
      <c r="AJH7" s="80"/>
      <c r="AJI7" s="80"/>
      <c r="AJJ7" s="80"/>
      <c r="AJK7" s="80"/>
      <c r="AJL7" s="80"/>
      <c r="AJM7" s="80"/>
      <c r="AJN7" s="80"/>
      <c r="AJO7" s="80"/>
      <c r="AJP7" s="80"/>
      <c r="AJQ7" s="80"/>
      <c r="AJR7" s="80"/>
      <c r="AJS7" s="80"/>
      <c r="AJT7" s="80"/>
      <c r="AJU7" s="80"/>
      <c r="AJV7" s="80"/>
      <c r="AJW7" s="80"/>
      <c r="AJX7" s="80"/>
      <c r="AJY7" s="80"/>
      <c r="AJZ7" s="80"/>
      <c r="AKA7" s="80"/>
      <c r="AKB7" s="80"/>
      <c r="AKC7" s="80"/>
      <c r="AKD7" s="80"/>
      <c r="AKE7" s="80"/>
      <c r="AKF7" s="80"/>
      <c r="AKG7" s="80"/>
      <c r="AKH7" s="80"/>
      <c r="AKI7" s="80"/>
      <c r="AKJ7" s="80"/>
      <c r="AKK7" s="80"/>
      <c r="AKL7" s="80"/>
      <c r="AKM7" s="80"/>
      <c r="AKN7" s="80"/>
      <c r="AKO7" s="80"/>
      <c r="AKP7" s="80"/>
      <c r="AKQ7" s="80"/>
      <c r="AKR7" s="80"/>
      <c r="AKS7" s="80"/>
      <c r="AKT7" s="80"/>
      <c r="AKU7" s="80"/>
      <c r="AKV7" s="80"/>
      <c r="AKW7" s="80"/>
      <c r="AKX7" s="80"/>
      <c r="AKY7" s="80"/>
      <c r="AKZ7" s="80"/>
      <c r="ALA7" s="80"/>
      <c r="ALB7" s="80"/>
      <c r="ALC7" s="80"/>
      <c r="ALD7" s="80"/>
      <c r="ALE7" s="80"/>
      <c r="ALF7" s="80"/>
      <c r="ALG7" s="80"/>
      <c r="ALH7" s="80"/>
      <c r="ALI7" s="80"/>
      <c r="ALJ7" s="80"/>
      <c r="ALK7" s="80"/>
      <c r="ALL7" s="80"/>
      <c r="ALM7" s="80"/>
      <c r="ALN7" s="80"/>
      <c r="ALO7" s="80"/>
      <c r="ALP7" s="80"/>
      <c r="ALQ7" s="80"/>
      <c r="ALR7" s="80"/>
      <c r="ALS7" s="80"/>
      <c r="ALT7" s="80"/>
      <c r="ALU7" s="80"/>
      <c r="ALV7" s="80"/>
      <c r="ALW7" s="80"/>
      <c r="ALX7" s="80"/>
      <c r="ALY7" s="80"/>
      <c r="ALZ7" s="80"/>
      <c r="AMA7" s="80"/>
      <c r="AMB7" s="80"/>
      <c r="AMC7" s="80"/>
      <c r="AMD7" s="80"/>
      <c r="AME7" s="80"/>
      <c r="AMF7" s="80"/>
      <c r="AMG7" s="80"/>
      <c r="AMH7" s="80"/>
      <c r="AMI7" s="80"/>
      <c r="AMJ7" s="80"/>
      <c r="AMK7" s="80"/>
      <c r="AML7" s="80"/>
      <c r="AMM7" s="80"/>
      <c r="AMN7" s="80"/>
      <c r="AMO7" s="80"/>
      <c r="AMP7" s="80"/>
      <c r="AMQ7" s="80"/>
      <c r="AMR7" s="80"/>
      <c r="AMS7" s="80"/>
      <c r="AMT7" s="80"/>
      <c r="AMU7" s="80"/>
      <c r="AMV7" s="80"/>
      <c r="AMW7" s="80"/>
      <c r="AMX7" s="80"/>
      <c r="AMY7" s="80"/>
      <c r="AMZ7" s="80"/>
      <c r="ANA7" s="80"/>
      <c r="ANB7" s="80"/>
      <c r="ANC7" s="80"/>
      <c r="AND7" s="80"/>
      <c r="ANE7" s="80"/>
      <c r="ANF7" s="80"/>
      <c r="ANG7" s="80"/>
      <c r="ANH7" s="80"/>
      <c r="ANI7" s="80"/>
      <c r="ANJ7" s="80"/>
      <c r="ANK7" s="80"/>
      <c r="ANL7" s="80"/>
      <c r="ANM7" s="80"/>
      <c r="ANN7" s="80"/>
      <c r="ANO7" s="80"/>
      <c r="ANP7" s="80"/>
      <c r="ANQ7" s="80"/>
      <c r="ANR7" s="80"/>
      <c r="ANS7" s="80"/>
      <c r="ANT7" s="80"/>
      <c r="ANU7" s="80"/>
      <c r="ANV7" s="80"/>
      <c r="ANW7" s="80"/>
      <c r="ANX7" s="80"/>
      <c r="ANY7" s="80"/>
      <c r="ANZ7" s="80"/>
      <c r="AOA7" s="80"/>
      <c r="AOB7" s="80"/>
      <c r="AOC7" s="80"/>
      <c r="AOD7" s="80"/>
      <c r="AOE7" s="80"/>
      <c r="AOF7" s="80"/>
      <c r="AOG7" s="80"/>
      <c r="AOH7" s="80"/>
      <c r="AOI7" s="80"/>
      <c r="AOJ7" s="80"/>
      <c r="AOK7" s="80"/>
      <c r="AOL7" s="80"/>
      <c r="AOM7" s="80"/>
      <c r="AON7" s="80"/>
      <c r="AOO7" s="80"/>
      <c r="AOP7" s="80"/>
      <c r="AOQ7" s="80"/>
      <c r="AOR7" s="80"/>
      <c r="AOS7" s="80"/>
      <c r="AOT7" s="80"/>
      <c r="AOU7" s="80"/>
      <c r="AOV7" s="80"/>
      <c r="AOW7" s="80"/>
      <c r="AOX7" s="80"/>
      <c r="AOY7" s="80"/>
      <c r="AOZ7" s="80"/>
      <c r="APA7" s="80"/>
      <c r="APB7" s="80"/>
      <c r="APC7" s="80"/>
      <c r="APD7" s="80"/>
      <c r="APE7" s="80"/>
      <c r="APF7" s="80"/>
      <c r="APG7" s="80"/>
      <c r="APH7" s="80"/>
      <c r="API7" s="80"/>
      <c r="APJ7" s="80"/>
      <c r="APK7" s="80"/>
      <c r="APL7" s="80"/>
      <c r="APM7" s="80"/>
      <c r="APN7" s="80"/>
      <c r="APO7" s="80"/>
      <c r="APP7" s="80"/>
      <c r="APQ7" s="80"/>
      <c r="APR7" s="80"/>
      <c r="APS7" s="80"/>
      <c r="APT7" s="80"/>
      <c r="APU7" s="80"/>
      <c r="APV7" s="80"/>
      <c r="APW7" s="80"/>
      <c r="APX7" s="80"/>
      <c r="APY7" s="80"/>
      <c r="APZ7" s="80"/>
      <c r="AQA7" s="80"/>
      <c r="AQB7" s="80"/>
      <c r="AQC7" s="80"/>
      <c r="AQD7" s="80"/>
      <c r="AQE7" s="80"/>
      <c r="AQF7" s="80"/>
      <c r="AQG7" s="80"/>
      <c r="AQH7" s="80"/>
      <c r="AQI7" s="80"/>
      <c r="AQJ7" s="80"/>
      <c r="AQK7" s="80"/>
      <c r="AQL7" s="80"/>
      <c r="AQM7" s="80"/>
      <c r="AQN7" s="80"/>
      <c r="AQO7" s="80"/>
      <c r="AQP7" s="80"/>
      <c r="AQQ7" s="80"/>
      <c r="AQR7" s="80"/>
      <c r="AQS7" s="80"/>
      <c r="AQT7" s="80"/>
      <c r="AQU7" s="80"/>
      <c r="AQV7" s="80"/>
      <c r="AQW7" s="80"/>
      <c r="AQX7" s="80"/>
      <c r="AQY7" s="80"/>
      <c r="AQZ7" s="80"/>
      <c r="ARA7" s="80"/>
      <c r="ARB7" s="80"/>
      <c r="ARC7" s="80"/>
      <c r="ARD7" s="80"/>
      <c r="ARE7" s="80"/>
      <c r="ARF7" s="80"/>
      <c r="ARG7" s="80"/>
      <c r="ARH7" s="80"/>
      <c r="ARI7" s="80"/>
      <c r="ARJ7" s="80"/>
      <c r="ARK7" s="80"/>
      <c r="ARL7" s="80"/>
      <c r="ARM7" s="80"/>
      <c r="ARN7" s="80"/>
      <c r="ARO7" s="80"/>
      <c r="ARP7" s="80"/>
      <c r="ARQ7" s="80"/>
      <c r="ARR7" s="80"/>
      <c r="ARS7" s="80"/>
      <c r="ART7" s="80"/>
      <c r="ARU7" s="80"/>
      <c r="ARV7" s="80"/>
      <c r="ARW7" s="80"/>
      <c r="ARX7" s="80"/>
      <c r="ARY7" s="80"/>
      <c r="ARZ7" s="80"/>
      <c r="ASA7" s="80"/>
      <c r="ASB7" s="80"/>
      <c r="ASC7" s="80"/>
      <c r="ASD7" s="80"/>
      <c r="ASE7" s="80"/>
      <c r="ASF7" s="80"/>
      <c r="ASG7" s="80"/>
      <c r="ASH7" s="80"/>
      <c r="ASI7" s="80"/>
      <c r="ASJ7" s="80"/>
      <c r="ASK7" s="80"/>
      <c r="ASL7" s="80"/>
      <c r="ASM7" s="80"/>
      <c r="ASN7" s="80"/>
      <c r="ASO7" s="80"/>
      <c r="ASP7" s="80"/>
      <c r="ASQ7" s="80"/>
      <c r="ASR7" s="80"/>
      <c r="ASS7" s="80"/>
      <c r="AST7" s="80"/>
      <c r="ASU7" s="80"/>
      <c r="ASV7" s="80"/>
      <c r="ASW7" s="80"/>
      <c r="ASX7" s="80"/>
      <c r="ASY7" s="80"/>
      <c r="ASZ7" s="80"/>
      <c r="ATA7" s="80"/>
      <c r="ATB7" s="80"/>
      <c r="ATC7" s="80"/>
      <c r="ATD7" s="80"/>
      <c r="ATE7" s="80"/>
      <c r="ATF7" s="80"/>
      <c r="ATG7" s="80"/>
      <c r="ATH7" s="80"/>
      <c r="ATI7" s="80"/>
      <c r="ATJ7" s="80"/>
      <c r="ATK7" s="80"/>
      <c r="ATL7" s="80"/>
      <c r="ATM7" s="80"/>
      <c r="ATN7" s="80"/>
      <c r="ATO7" s="80"/>
      <c r="ATP7" s="80"/>
      <c r="ATQ7" s="80"/>
      <c r="ATR7" s="80"/>
      <c r="ATS7" s="80"/>
      <c r="ATT7" s="80"/>
      <c r="ATU7" s="80"/>
      <c r="ATV7" s="80"/>
      <c r="ATW7" s="80"/>
      <c r="ATX7" s="80"/>
      <c r="ATY7" s="80"/>
      <c r="ATZ7" s="80"/>
      <c r="AUA7" s="80"/>
      <c r="AUB7" s="80"/>
      <c r="AUC7" s="80"/>
      <c r="AUD7" s="80"/>
      <c r="AUE7" s="80"/>
      <c r="AUF7" s="80"/>
      <c r="AUG7" s="80"/>
      <c r="AUH7" s="80"/>
      <c r="AUI7" s="80"/>
      <c r="AUJ7" s="80"/>
      <c r="AUK7" s="80"/>
      <c r="AUL7" s="80"/>
      <c r="AUM7" s="80"/>
      <c r="AUN7" s="80"/>
      <c r="AUO7" s="80"/>
      <c r="AUP7" s="80"/>
      <c r="AUQ7" s="80"/>
      <c r="AUR7" s="80"/>
      <c r="AUS7" s="80"/>
      <c r="AUT7" s="80"/>
      <c r="AUU7" s="80"/>
      <c r="AUV7" s="80"/>
      <c r="AUW7" s="80"/>
      <c r="AUX7" s="80"/>
      <c r="AUY7" s="80"/>
      <c r="AUZ7" s="80"/>
      <c r="AVA7" s="80"/>
      <c r="AVB7" s="80"/>
      <c r="AVC7" s="80"/>
      <c r="AVD7" s="80"/>
      <c r="AVE7" s="80"/>
      <c r="AVF7" s="80"/>
      <c r="AVG7" s="80"/>
      <c r="AVH7" s="80"/>
      <c r="AVI7" s="80"/>
      <c r="AVJ7" s="80"/>
      <c r="AVK7" s="80"/>
      <c r="AVL7" s="80"/>
      <c r="AVM7" s="80"/>
      <c r="AVN7" s="80"/>
      <c r="AVO7" s="80"/>
      <c r="AVP7" s="80"/>
      <c r="AVQ7" s="80"/>
      <c r="AVR7" s="80"/>
      <c r="AVS7" s="80"/>
      <c r="AVT7" s="80"/>
      <c r="AVU7" s="80"/>
      <c r="AVV7" s="80"/>
      <c r="AVW7" s="80"/>
      <c r="AVX7" s="80"/>
      <c r="AVY7" s="80"/>
      <c r="AVZ7" s="80"/>
      <c r="AWA7" s="80"/>
      <c r="AWB7" s="80"/>
      <c r="AWC7" s="80"/>
      <c r="AWD7" s="80"/>
      <c r="AWE7" s="80"/>
      <c r="AWF7" s="80"/>
      <c r="AWG7" s="80"/>
      <c r="AWH7" s="80"/>
      <c r="AWI7" s="80"/>
      <c r="AWJ7" s="80"/>
      <c r="AWK7" s="80"/>
      <c r="AWL7" s="80"/>
      <c r="AWM7" s="80"/>
      <c r="AWN7" s="80"/>
      <c r="AWO7" s="80"/>
      <c r="AWP7" s="80"/>
      <c r="AWQ7" s="80"/>
      <c r="AWR7" s="80"/>
      <c r="AWS7" s="80"/>
      <c r="AWT7" s="80"/>
      <c r="AWU7" s="80"/>
      <c r="AWV7" s="80"/>
      <c r="AWW7" s="80"/>
      <c r="AWX7" s="80"/>
      <c r="AWY7" s="80"/>
      <c r="AWZ7" s="80"/>
      <c r="AXA7" s="80"/>
      <c r="AXB7" s="80"/>
      <c r="AXC7" s="80"/>
      <c r="AXD7" s="80"/>
      <c r="AXE7" s="80"/>
      <c r="AXF7" s="80"/>
      <c r="AXG7" s="80"/>
      <c r="AXH7" s="80"/>
      <c r="AXI7" s="80"/>
      <c r="AXJ7" s="80"/>
      <c r="AXK7" s="80"/>
      <c r="AXL7" s="80"/>
      <c r="AXM7" s="80"/>
      <c r="AXN7" s="80"/>
      <c r="AXO7" s="80"/>
      <c r="AXP7" s="80"/>
      <c r="AXQ7" s="80"/>
      <c r="AXR7" s="80"/>
      <c r="AXS7" s="80"/>
      <c r="AXT7" s="80"/>
      <c r="AXU7" s="80"/>
      <c r="AXV7" s="80"/>
      <c r="AXW7" s="80"/>
      <c r="AXX7" s="80"/>
      <c r="AXY7" s="80"/>
      <c r="AXZ7" s="80"/>
      <c r="AYA7" s="80"/>
      <c r="AYB7" s="80"/>
      <c r="AYC7" s="80"/>
      <c r="AYD7" s="80"/>
      <c r="AYE7" s="80"/>
      <c r="AYF7" s="80"/>
      <c r="AYG7" s="80"/>
      <c r="AYH7" s="80"/>
      <c r="AYI7" s="80"/>
      <c r="AYJ7" s="80"/>
      <c r="AYK7" s="80"/>
      <c r="AYL7" s="80"/>
      <c r="AYM7" s="80"/>
      <c r="AYN7" s="80"/>
      <c r="AYO7" s="80"/>
      <c r="AYP7" s="80"/>
      <c r="AYQ7" s="80"/>
      <c r="AYR7" s="80"/>
      <c r="AYS7" s="80"/>
      <c r="AYT7" s="80"/>
      <c r="AYU7" s="80"/>
      <c r="AYV7" s="80"/>
      <c r="AYW7" s="80"/>
      <c r="AYX7" s="80"/>
      <c r="AYY7" s="80"/>
      <c r="AYZ7" s="80"/>
      <c r="AZA7" s="80"/>
      <c r="AZB7" s="80"/>
      <c r="AZC7" s="80"/>
      <c r="AZD7" s="80"/>
      <c r="AZE7" s="80"/>
      <c r="AZF7" s="80"/>
      <c r="AZG7" s="80"/>
      <c r="AZH7" s="80"/>
      <c r="AZI7" s="80"/>
      <c r="AZJ7" s="80"/>
      <c r="AZK7" s="80"/>
      <c r="AZL7" s="80"/>
      <c r="AZM7" s="80"/>
      <c r="AZN7" s="80"/>
      <c r="AZO7" s="80"/>
      <c r="AZP7" s="80"/>
      <c r="AZQ7" s="80"/>
      <c r="AZR7" s="80"/>
      <c r="AZS7" s="80"/>
      <c r="AZT7" s="80"/>
      <c r="AZU7" s="80"/>
      <c r="AZV7" s="80"/>
      <c r="AZW7" s="80"/>
      <c r="AZX7" s="80"/>
      <c r="AZY7" s="80"/>
      <c r="AZZ7" s="80"/>
      <c r="BAA7" s="80"/>
      <c r="BAB7" s="80"/>
      <c r="BAC7" s="80"/>
      <c r="BAD7" s="80"/>
      <c r="BAE7" s="80"/>
      <c r="BAF7" s="80"/>
      <c r="BAG7" s="80"/>
      <c r="BAH7" s="80"/>
      <c r="BAI7" s="80"/>
      <c r="BAJ7" s="80"/>
      <c r="BAK7" s="80"/>
      <c r="BAL7" s="80"/>
      <c r="BAM7" s="80"/>
      <c r="BAN7" s="80"/>
      <c r="BAO7" s="80"/>
      <c r="BAP7" s="80"/>
      <c r="BAQ7" s="80"/>
      <c r="BAR7" s="80"/>
      <c r="BAS7" s="80"/>
      <c r="BAT7" s="80"/>
      <c r="BAU7" s="80"/>
      <c r="BAV7" s="80"/>
      <c r="BAW7" s="80"/>
      <c r="BAX7" s="80"/>
      <c r="BAY7" s="80"/>
      <c r="BAZ7" s="80"/>
      <c r="BBA7" s="80"/>
      <c r="BBB7" s="80"/>
      <c r="BBC7" s="80"/>
      <c r="BBD7" s="80"/>
      <c r="BBE7" s="80"/>
      <c r="BBF7" s="80"/>
      <c r="BBG7" s="80"/>
      <c r="BBH7" s="80"/>
      <c r="BBI7" s="80"/>
      <c r="BBJ7" s="80"/>
      <c r="BBK7" s="80"/>
      <c r="BBL7" s="80"/>
      <c r="BBM7" s="80"/>
      <c r="BBN7" s="80"/>
      <c r="BBO7" s="80"/>
      <c r="BBP7" s="80"/>
      <c r="BBQ7" s="80"/>
      <c r="BBR7" s="80"/>
      <c r="BBS7" s="80"/>
      <c r="BBT7" s="80"/>
      <c r="BBU7" s="80"/>
      <c r="BBV7" s="80"/>
      <c r="BBW7" s="80"/>
      <c r="BBX7" s="80"/>
      <c r="BBY7" s="80"/>
      <c r="BBZ7" s="80"/>
      <c r="BCA7" s="80"/>
      <c r="BCB7" s="80"/>
      <c r="BCC7" s="80"/>
      <c r="BCD7" s="80"/>
      <c r="BCE7" s="80"/>
      <c r="BCF7" s="80"/>
      <c r="BCG7" s="80"/>
      <c r="BCH7" s="80"/>
      <c r="BCI7" s="80"/>
      <c r="BCJ7" s="80"/>
      <c r="BCK7" s="80"/>
      <c r="BCL7" s="80"/>
      <c r="BCM7" s="80"/>
      <c r="BCN7" s="80"/>
      <c r="BCO7" s="80"/>
      <c r="BCP7" s="80"/>
      <c r="BCQ7" s="80"/>
      <c r="BCR7" s="80"/>
      <c r="BCS7" s="80"/>
      <c r="BCT7" s="80"/>
      <c r="BCU7" s="80"/>
      <c r="BCV7" s="80"/>
      <c r="BCW7" s="80"/>
      <c r="BCX7" s="80"/>
      <c r="BCY7" s="80"/>
      <c r="BCZ7" s="80"/>
      <c r="BDA7" s="80"/>
      <c r="BDB7" s="80"/>
      <c r="BDC7" s="80"/>
      <c r="BDD7" s="80"/>
      <c r="BDE7" s="80"/>
      <c r="BDF7" s="80"/>
      <c r="BDG7" s="80"/>
      <c r="BDH7" s="80"/>
      <c r="BDI7" s="80"/>
      <c r="BDJ7" s="80"/>
      <c r="BDK7" s="80"/>
      <c r="BDL7" s="80"/>
      <c r="BDM7" s="80"/>
      <c r="BDN7" s="80"/>
      <c r="BDO7" s="80"/>
      <c r="BDP7" s="80"/>
      <c r="BDQ7" s="80"/>
      <c r="BDR7" s="80"/>
      <c r="BDS7" s="80"/>
      <c r="BDT7" s="80"/>
      <c r="BDU7" s="80"/>
      <c r="BDV7" s="80"/>
      <c r="BDW7" s="80"/>
      <c r="BDX7" s="80"/>
      <c r="BDY7" s="80"/>
      <c r="BDZ7" s="80"/>
      <c r="BEA7" s="80"/>
      <c r="BEB7" s="80"/>
      <c r="BEC7" s="80"/>
      <c r="BED7" s="80"/>
      <c r="BEE7" s="80"/>
      <c r="BEF7" s="80"/>
      <c r="BEG7" s="80"/>
      <c r="BEH7" s="80"/>
      <c r="BEI7" s="80"/>
      <c r="BEJ7" s="80"/>
      <c r="BEK7" s="80"/>
      <c r="BEL7" s="80"/>
      <c r="BEM7" s="80"/>
      <c r="BEN7" s="80"/>
      <c r="BEO7" s="80"/>
      <c r="BEP7" s="80"/>
      <c r="BEQ7" s="80"/>
      <c r="BER7" s="80"/>
      <c r="BES7" s="80"/>
      <c r="BET7" s="80"/>
      <c r="BEU7" s="80"/>
      <c r="BEV7" s="80"/>
      <c r="BEW7" s="80"/>
      <c r="BEX7" s="80"/>
      <c r="BEY7" s="80"/>
      <c r="BEZ7" s="80"/>
      <c r="BFA7" s="80"/>
      <c r="BFB7" s="80"/>
      <c r="BFC7" s="80"/>
      <c r="BFD7" s="80"/>
      <c r="BFE7" s="80"/>
      <c r="BFF7" s="80"/>
      <c r="BFG7" s="80"/>
      <c r="BFH7" s="80"/>
      <c r="BFI7" s="80"/>
      <c r="BFJ7" s="80"/>
      <c r="BFK7" s="80"/>
      <c r="BFL7" s="80"/>
      <c r="BFM7" s="80"/>
      <c r="BFN7" s="80"/>
      <c r="BFO7" s="80"/>
      <c r="BFP7" s="80"/>
      <c r="BFQ7" s="80"/>
      <c r="BFR7" s="80"/>
      <c r="BFS7" s="80"/>
      <c r="BFT7" s="80"/>
      <c r="BFU7" s="80"/>
      <c r="BFV7" s="80"/>
      <c r="BFW7" s="80"/>
      <c r="BFX7" s="80"/>
      <c r="BFY7" s="80"/>
      <c r="BFZ7" s="80"/>
      <c r="BGA7" s="80"/>
      <c r="BGB7" s="80"/>
      <c r="BGC7" s="80"/>
      <c r="BGD7" s="80"/>
      <c r="BGE7" s="80"/>
      <c r="BGF7" s="80"/>
      <c r="BGG7" s="80"/>
      <c r="BGH7" s="80"/>
      <c r="BGI7" s="80"/>
      <c r="BGJ7" s="80"/>
      <c r="BGK7" s="80"/>
      <c r="BGL7" s="80"/>
      <c r="BGM7" s="80"/>
      <c r="BGN7" s="80"/>
      <c r="BGO7" s="80"/>
      <c r="BGP7" s="80"/>
      <c r="BGQ7" s="80"/>
      <c r="BGR7" s="80"/>
      <c r="BGS7" s="80"/>
      <c r="BGT7" s="80"/>
      <c r="BGU7" s="80"/>
      <c r="BGV7" s="80"/>
      <c r="BGW7" s="80"/>
      <c r="BGX7" s="80"/>
      <c r="BGY7" s="80"/>
      <c r="BGZ7" s="80"/>
      <c r="BHA7" s="80"/>
      <c r="BHB7" s="80"/>
      <c r="BHC7" s="80"/>
      <c r="BHD7" s="80"/>
      <c r="BHE7" s="80"/>
      <c r="BHF7" s="80"/>
      <c r="BHG7" s="80"/>
      <c r="BHH7" s="80"/>
      <c r="BHI7" s="80"/>
      <c r="BHJ7" s="80"/>
      <c r="BHK7" s="80"/>
      <c r="BHL7" s="80"/>
      <c r="BHM7" s="80"/>
      <c r="BHN7" s="80"/>
      <c r="BHO7" s="80"/>
      <c r="BHP7" s="80"/>
      <c r="BHQ7" s="80"/>
      <c r="BHR7" s="80"/>
      <c r="BHS7" s="80"/>
      <c r="BHT7" s="80"/>
      <c r="BHU7" s="80"/>
      <c r="BHV7" s="80"/>
      <c r="BHW7" s="80"/>
      <c r="BHX7" s="80"/>
      <c r="BHY7" s="80"/>
      <c r="BHZ7" s="80"/>
      <c r="BIA7" s="80"/>
      <c r="BIB7" s="80"/>
      <c r="BIC7" s="80"/>
      <c r="BID7" s="80"/>
      <c r="BIE7" s="80"/>
      <c r="BIF7" s="80"/>
      <c r="BIG7" s="80"/>
      <c r="BIH7" s="80"/>
      <c r="BII7" s="80"/>
      <c r="BIJ7" s="80"/>
      <c r="BIK7" s="80"/>
      <c r="BIL7" s="80"/>
      <c r="BIM7" s="80"/>
      <c r="BIN7" s="80"/>
      <c r="BIO7" s="80"/>
      <c r="BIP7" s="80"/>
      <c r="BIQ7" s="80"/>
      <c r="BIR7" s="80"/>
      <c r="BIS7" s="80"/>
      <c r="BIT7" s="80"/>
      <c r="BIU7" s="80"/>
      <c r="BIV7" s="80"/>
      <c r="BIW7" s="80"/>
      <c r="BIX7" s="80"/>
      <c r="BIY7" s="80"/>
      <c r="BIZ7" s="80"/>
      <c r="BJA7" s="80"/>
      <c r="BJB7" s="80"/>
      <c r="BJC7" s="80"/>
      <c r="BJD7" s="80"/>
      <c r="BJE7" s="80"/>
      <c r="BJF7" s="80"/>
      <c r="BJG7" s="80"/>
      <c r="BJH7" s="80"/>
      <c r="BJI7" s="80"/>
      <c r="BJJ7" s="80"/>
      <c r="BJK7" s="80"/>
      <c r="BJL7" s="80"/>
      <c r="BJM7" s="80"/>
      <c r="BJN7" s="80"/>
      <c r="BJO7" s="80"/>
      <c r="BJP7" s="80"/>
      <c r="BJQ7" s="80"/>
      <c r="BJR7" s="80"/>
      <c r="BJS7" s="80"/>
      <c r="BJT7" s="80"/>
      <c r="BJU7" s="80"/>
      <c r="BJV7" s="80"/>
      <c r="BJW7" s="80"/>
      <c r="BJX7" s="80"/>
      <c r="BJY7" s="80"/>
      <c r="BJZ7" s="80"/>
      <c r="BKA7" s="80"/>
      <c r="BKB7" s="80"/>
      <c r="BKC7" s="80"/>
      <c r="BKD7" s="80"/>
      <c r="BKE7" s="80"/>
      <c r="BKF7" s="80"/>
      <c r="BKG7" s="80"/>
      <c r="BKH7" s="80"/>
      <c r="BKI7" s="80"/>
      <c r="BKJ7" s="80"/>
      <c r="BKK7" s="80"/>
      <c r="BKL7" s="80"/>
      <c r="BKM7" s="80"/>
      <c r="BKN7" s="80"/>
      <c r="BKO7" s="80"/>
      <c r="BKP7" s="80"/>
      <c r="BKQ7" s="80"/>
      <c r="BKR7" s="80"/>
      <c r="BKS7" s="80"/>
      <c r="BKT7" s="80"/>
      <c r="BKU7" s="80"/>
      <c r="BKV7" s="80"/>
      <c r="BKW7" s="80"/>
      <c r="BKX7" s="80"/>
      <c r="BKY7" s="80"/>
      <c r="BKZ7" s="80"/>
      <c r="BLA7" s="80"/>
      <c r="BLB7" s="80"/>
      <c r="BLC7" s="80"/>
      <c r="BLD7" s="80"/>
      <c r="BLE7" s="80"/>
      <c r="BLF7" s="80"/>
      <c r="BLG7" s="80"/>
      <c r="BLH7" s="80"/>
      <c r="BLI7" s="80"/>
      <c r="BLJ7" s="80"/>
      <c r="BLK7" s="80"/>
      <c r="BLL7" s="80"/>
      <c r="BLM7" s="80"/>
      <c r="BLN7" s="80"/>
      <c r="BLO7" s="80"/>
      <c r="BLP7" s="80"/>
      <c r="BLQ7" s="80"/>
      <c r="BLR7" s="80"/>
      <c r="BLS7" s="80"/>
      <c r="BLT7" s="80"/>
      <c r="BLU7" s="80"/>
      <c r="BLV7" s="80"/>
      <c r="BLW7" s="80"/>
      <c r="BLX7" s="80"/>
      <c r="BLY7" s="80"/>
      <c r="BLZ7" s="80"/>
      <c r="BMA7" s="80"/>
      <c r="BMB7" s="80"/>
      <c r="BMC7" s="80"/>
      <c r="BMD7" s="80"/>
      <c r="BME7" s="80"/>
      <c r="BMF7" s="80"/>
      <c r="BMG7" s="80"/>
      <c r="BMH7" s="80"/>
      <c r="BMI7" s="80"/>
      <c r="BMJ7" s="80"/>
      <c r="BMK7" s="80"/>
      <c r="BML7" s="80"/>
      <c r="BMM7" s="80"/>
      <c r="BMN7" s="80"/>
      <c r="BMO7" s="80"/>
      <c r="BMP7" s="80"/>
      <c r="BMQ7" s="80"/>
      <c r="BMR7" s="80"/>
      <c r="BMS7" s="80"/>
      <c r="BMT7" s="80"/>
      <c r="BMU7" s="80"/>
      <c r="BMV7" s="80"/>
      <c r="BMW7" s="80"/>
      <c r="BMX7" s="80"/>
      <c r="BMY7" s="80"/>
      <c r="BMZ7" s="80"/>
      <c r="BNA7" s="80"/>
      <c r="BNB7" s="80"/>
      <c r="BNC7" s="80"/>
      <c r="BND7" s="80"/>
      <c r="BNE7" s="80"/>
      <c r="BNF7" s="80"/>
      <c r="BNG7" s="80"/>
      <c r="BNH7" s="80"/>
      <c r="BNI7" s="80"/>
      <c r="BNJ7" s="80"/>
      <c r="BNK7" s="80"/>
      <c r="BNL7" s="80"/>
      <c r="BNM7" s="80"/>
      <c r="BNN7" s="80"/>
      <c r="BNO7" s="80"/>
      <c r="BNP7" s="80"/>
      <c r="BNQ7" s="80"/>
      <c r="BNR7" s="80"/>
      <c r="BNS7" s="80"/>
      <c r="BNT7" s="80"/>
      <c r="BNU7" s="80"/>
      <c r="BNV7" s="80"/>
      <c r="BNW7" s="80"/>
      <c r="BNX7" s="80"/>
      <c r="BNY7" s="80"/>
      <c r="BNZ7" s="80"/>
      <c r="BOA7" s="80"/>
      <c r="BOB7" s="80"/>
      <c r="BOC7" s="80"/>
      <c r="BOD7" s="80"/>
      <c r="BOE7" s="80"/>
      <c r="BOF7" s="80"/>
      <c r="BOG7" s="80"/>
      <c r="BOH7" s="80"/>
      <c r="BOI7" s="80"/>
      <c r="BOJ7" s="80"/>
      <c r="BOK7" s="80"/>
      <c r="BOL7" s="80"/>
      <c r="BOM7" s="80"/>
      <c r="BON7" s="80"/>
      <c r="BOO7" s="80"/>
      <c r="BOP7" s="80"/>
      <c r="BOQ7" s="80"/>
      <c r="BOR7" s="80"/>
      <c r="BOS7" s="80"/>
      <c r="BOT7" s="80"/>
      <c r="BOU7" s="80"/>
      <c r="BOV7" s="80"/>
      <c r="BOW7" s="80"/>
      <c r="BOX7" s="80"/>
      <c r="BOY7" s="80"/>
      <c r="BOZ7" s="80"/>
      <c r="BPA7" s="80"/>
      <c r="BPB7" s="80"/>
      <c r="BPC7" s="80"/>
      <c r="BPD7" s="80"/>
      <c r="BPE7" s="80"/>
      <c r="BPF7" s="80"/>
      <c r="BPG7" s="80"/>
      <c r="BPH7" s="80"/>
      <c r="BPI7" s="80"/>
      <c r="BPJ7" s="80"/>
      <c r="BPK7" s="80"/>
      <c r="BPL7" s="80"/>
      <c r="BPM7" s="80"/>
      <c r="BPN7" s="80"/>
      <c r="BPO7" s="80"/>
      <c r="BPP7" s="80"/>
      <c r="BPQ7" s="80"/>
      <c r="BPR7" s="80"/>
      <c r="BPS7" s="80"/>
      <c r="BPT7" s="80"/>
      <c r="BPU7" s="80"/>
      <c r="BPV7" s="80"/>
      <c r="BPW7" s="80"/>
      <c r="BPX7" s="80"/>
      <c r="BPY7" s="80"/>
      <c r="BPZ7" s="80"/>
      <c r="BQA7" s="80"/>
      <c r="BQB7" s="80"/>
      <c r="BQC7" s="80"/>
      <c r="BQD7" s="80"/>
      <c r="BQE7" s="80"/>
      <c r="BQF7" s="80"/>
      <c r="BQG7" s="80"/>
      <c r="BQH7" s="80"/>
      <c r="BQI7" s="80"/>
      <c r="BQJ7" s="80"/>
      <c r="BQK7" s="80"/>
      <c r="BQL7" s="80"/>
      <c r="BQM7" s="80"/>
      <c r="BQN7" s="80"/>
      <c r="BQO7" s="80"/>
      <c r="BQP7" s="80"/>
      <c r="BQQ7" s="80"/>
      <c r="BQR7" s="80"/>
      <c r="BQS7" s="80"/>
      <c r="BQT7" s="80"/>
      <c r="BQU7" s="80"/>
      <c r="BQV7" s="80"/>
      <c r="BQW7" s="80"/>
      <c r="BQX7" s="80"/>
      <c r="BQY7" s="80"/>
      <c r="BQZ7" s="80"/>
      <c r="BRA7" s="80"/>
      <c r="BRB7" s="80"/>
      <c r="BRC7" s="80"/>
      <c r="BRD7" s="80"/>
      <c r="BRE7" s="80"/>
      <c r="BRF7" s="80"/>
      <c r="BRG7" s="80"/>
      <c r="BRH7" s="80"/>
      <c r="BRI7" s="80"/>
      <c r="BRJ7" s="80"/>
      <c r="BRK7" s="80"/>
      <c r="BRL7" s="80"/>
      <c r="BRM7" s="80"/>
      <c r="BRN7" s="80"/>
      <c r="BRO7" s="80"/>
      <c r="BRP7" s="80"/>
      <c r="BRQ7" s="80"/>
      <c r="BRR7" s="80"/>
      <c r="BRS7" s="80"/>
      <c r="BRT7" s="80"/>
      <c r="BRU7" s="80"/>
      <c r="BRV7" s="80"/>
      <c r="BRW7" s="80"/>
      <c r="BRX7" s="80"/>
      <c r="BRY7" s="80"/>
      <c r="BRZ7" s="80"/>
      <c r="BSA7" s="80"/>
      <c r="BSB7" s="80"/>
      <c r="BSC7" s="80"/>
      <c r="BSD7" s="80"/>
      <c r="BSE7" s="80"/>
      <c r="BSF7" s="80"/>
      <c r="BSG7" s="80"/>
      <c r="BSH7" s="80"/>
      <c r="BSI7" s="80"/>
      <c r="BSJ7" s="80"/>
      <c r="BSK7" s="80"/>
      <c r="BSL7" s="80"/>
      <c r="BSM7" s="80"/>
      <c r="BSN7" s="80"/>
      <c r="BSO7" s="80"/>
      <c r="BSP7" s="80"/>
      <c r="BSQ7" s="80"/>
      <c r="BSR7" s="80"/>
      <c r="BSS7" s="80"/>
      <c r="BST7" s="80"/>
      <c r="BSU7" s="80"/>
      <c r="BSV7" s="80"/>
      <c r="BSW7" s="80"/>
      <c r="BSX7" s="80"/>
      <c r="BSY7" s="80"/>
      <c r="BSZ7" s="80"/>
      <c r="BTA7" s="80"/>
      <c r="BTB7" s="80"/>
      <c r="BTC7" s="80"/>
      <c r="BTD7" s="80"/>
      <c r="BTE7" s="80"/>
      <c r="BTF7" s="80"/>
      <c r="BTG7" s="80"/>
      <c r="BTH7" s="80"/>
      <c r="BTI7" s="80"/>
      <c r="BTJ7" s="80"/>
      <c r="BTK7" s="80"/>
      <c r="BTL7" s="80"/>
      <c r="BTM7" s="80"/>
      <c r="BTN7" s="80"/>
      <c r="BTO7" s="80"/>
      <c r="BTP7" s="80"/>
      <c r="BTQ7" s="80"/>
      <c r="BTR7" s="80"/>
      <c r="BTS7" s="80"/>
      <c r="BTT7" s="80"/>
      <c r="BTU7" s="80"/>
      <c r="BTV7" s="80"/>
      <c r="BTW7" s="80"/>
      <c r="BTX7" s="80"/>
      <c r="BTY7" s="80"/>
      <c r="BTZ7" s="80"/>
      <c r="BUA7" s="80"/>
      <c r="BUB7" s="80"/>
      <c r="BUC7" s="80"/>
      <c r="BUD7" s="80"/>
      <c r="BUE7" s="80"/>
      <c r="BUF7" s="80"/>
      <c r="BUG7" s="80"/>
      <c r="BUH7" s="80"/>
      <c r="BUI7" s="80"/>
      <c r="BUJ7" s="80"/>
      <c r="BUK7" s="80"/>
      <c r="BUL7" s="80"/>
      <c r="BUM7" s="80"/>
      <c r="BUN7" s="80"/>
      <c r="BUO7" s="80"/>
      <c r="BUP7" s="80"/>
      <c r="BUQ7" s="80"/>
      <c r="BUR7" s="80"/>
      <c r="BUS7" s="80"/>
      <c r="BUT7" s="80"/>
      <c r="BUU7" s="80"/>
      <c r="BUV7" s="80"/>
      <c r="BUW7" s="80"/>
      <c r="BUX7" s="80"/>
      <c r="BUY7" s="80"/>
      <c r="BUZ7" s="80"/>
      <c r="BVA7" s="80"/>
      <c r="BVB7" s="80"/>
      <c r="BVC7" s="80"/>
      <c r="BVD7" s="80"/>
      <c r="BVE7" s="80"/>
      <c r="BVF7" s="80"/>
      <c r="BVG7" s="80"/>
      <c r="BVH7" s="80"/>
      <c r="BVI7" s="80"/>
      <c r="BVJ7" s="80"/>
      <c r="BVK7" s="80"/>
      <c r="BVL7" s="80"/>
      <c r="BVM7" s="80"/>
      <c r="BVN7" s="80"/>
      <c r="BVO7" s="80"/>
      <c r="BVP7" s="80"/>
      <c r="BVQ7" s="80"/>
      <c r="BVR7" s="80"/>
      <c r="BVS7" s="80"/>
      <c r="BVT7" s="80"/>
      <c r="BVU7" s="80"/>
      <c r="BVV7" s="80"/>
      <c r="BVW7" s="80"/>
      <c r="BVX7" s="80"/>
      <c r="BVY7" s="80"/>
      <c r="BVZ7" s="80"/>
      <c r="BWA7" s="80"/>
      <c r="BWB7" s="80"/>
      <c r="BWC7" s="80"/>
      <c r="BWD7" s="80"/>
      <c r="BWE7" s="80"/>
      <c r="BWF7" s="80"/>
      <c r="BWG7" s="80"/>
      <c r="BWH7" s="80"/>
      <c r="BWI7" s="80"/>
      <c r="BWJ7" s="80"/>
      <c r="BWK7" s="80"/>
      <c r="BWL7" s="80"/>
      <c r="BWM7" s="80"/>
      <c r="BWN7" s="80"/>
      <c r="BWO7" s="80"/>
      <c r="BWP7" s="80"/>
      <c r="BWQ7" s="80"/>
      <c r="BWR7" s="80"/>
      <c r="BWS7" s="80"/>
      <c r="BWT7" s="80"/>
      <c r="BWU7" s="80"/>
      <c r="BWV7" s="80"/>
      <c r="BWW7" s="80"/>
      <c r="BWX7" s="80"/>
      <c r="BWY7" s="80"/>
      <c r="BWZ7" s="80"/>
      <c r="BXA7" s="80"/>
      <c r="BXB7" s="80"/>
      <c r="BXC7" s="80"/>
      <c r="BXD7" s="80"/>
      <c r="BXE7" s="80"/>
      <c r="BXF7" s="80"/>
      <c r="BXG7" s="80"/>
      <c r="BXH7" s="80"/>
      <c r="BXI7" s="80"/>
      <c r="BXJ7" s="80"/>
      <c r="BXK7" s="80"/>
      <c r="BXL7" s="80"/>
      <c r="BXM7" s="80"/>
      <c r="BXN7" s="80"/>
      <c r="BXO7" s="80"/>
      <c r="BXP7" s="80"/>
      <c r="BXQ7" s="80"/>
      <c r="BXR7" s="80"/>
      <c r="BXS7" s="80"/>
      <c r="BXT7" s="80"/>
      <c r="BXU7" s="80"/>
      <c r="BXV7" s="80"/>
      <c r="BXW7" s="80"/>
      <c r="BXX7" s="80"/>
      <c r="BXY7" s="80"/>
      <c r="BXZ7" s="80"/>
      <c r="BYA7" s="80"/>
      <c r="BYB7" s="80"/>
      <c r="BYC7" s="80"/>
      <c r="BYD7" s="80"/>
      <c r="BYE7" s="80"/>
      <c r="BYF7" s="80"/>
      <c r="BYG7" s="80"/>
      <c r="BYH7" s="80"/>
      <c r="BYI7" s="80"/>
      <c r="BYJ7" s="80"/>
      <c r="BYK7" s="80"/>
      <c r="BYL7" s="80"/>
      <c r="BYM7" s="80"/>
      <c r="BYN7" s="80"/>
      <c r="BYO7" s="80"/>
      <c r="BYP7" s="80"/>
      <c r="BYQ7" s="80"/>
      <c r="BYR7" s="80"/>
      <c r="BYS7" s="80"/>
      <c r="BYT7" s="80"/>
      <c r="BYU7" s="80"/>
      <c r="BYV7" s="80"/>
      <c r="BYW7" s="80"/>
      <c r="BYX7" s="80"/>
      <c r="BYY7" s="80"/>
      <c r="BYZ7" s="80"/>
      <c r="BZA7" s="80"/>
      <c r="BZB7" s="80"/>
      <c r="BZC7" s="80"/>
      <c r="BZD7" s="80"/>
      <c r="BZE7" s="80"/>
      <c r="BZF7" s="80"/>
      <c r="BZG7" s="80"/>
      <c r="BZH7" s="80"/>
      <c r="BZI7" s="80"/>
      <c r="BZJ7" s="80"/>
      <c r="BZK7" s="80"/>
      <c r="BZL7" s="80"/>
      <c r="BZM7" s="80"/>
      <c r="BZN7" s="80"/>
      <c r="BZO7" s="80"/>
      <c r="BZP7" s="80"/>
      <c r="BZQ7" s="80"/>
      <c r="BZR7" s="80"/>
      <c r="BZS7" s="80"/>
      <c r="BZT7" s="80"/>
      <c r="BZU7" s="80"/>
      <c r="BZV7" s="80"/>
      <c r="BZW7" s="80"/>
      <c r="BZX7" s="80"/>
      <c r="BZY7" s="80"/>
      <c r="BZZ7" s="80"/>
      <c r="CAA7" s="80"/>
      <c r="CAB7" s="80"/>
      <c r="CAC7" s="80"/>
      <c r="CAD7" s="80"/>
      <c r="CAE7" s="80"/>
      <c r="CAF7" s="80"/>
      <c r="CAG7" s="80"/>
      <c r="CAH7" s="80"/>
      <c r="CAI7" s="80"/>
      <c r="CAJ7" s="80"/>
      <c r="CAK7" s="80"/>
      <c r="CAL7" s="80"/>
      <c r="CAM7" s="80"/>
      <c r="CAN7" s="80"/>
      <c r="CAO7" s="80"/>
      <c r="CAP7" s="80"/>
      <c r="CAQ7" s="80"/>
      <c r="CAR7" s="80"/>
      <c r="CAS7" s="80"/>
      <c r="CAT7" s="80"/>
      <c r="CAU7" s="80"/>
      <c r="CAV7" s="80"/>
      <c r="CAW7" s="80"/>
      <c r="CAX7" s="80"/>
      <c r="CAY7" s="80"/>
      <c r="CAZ7" s="80"/>
      <c r="CBA7" s="80"/>
      <c r="CBB7" s="80"/>
      <c r="CBC7" s="80"/>
      <c r="CBD7" s="80"/>
      <c r="CBE7" s="80"/>
      <c r="CBF7" s="80"/>
      <c r="CBG7" s="80"/>
      <c r="CBH7" s="80"/>
      <c r="CBI7" s="80"/>
      <c r="CBJ7" s="80"/>
      <c r="CBK7" s="80"/>
      <c r="CBL7" s="80"/>
      <c r="CBM7" s="80"/>
      <c r="CBN7" s="80"/>
      <c r="CBO7" s="80"/>
      <c r="CBP7" s="80"/>
      <c r="CBQ7" s="80"/>
      <c r="CBR7" s="80"/>
      <c r="CBS7" s="80"/>
      <c r="CBT7" s="80"/>
      <c r="CBU7" s="80"/>
      <c r="CBV7" s="80"/>
      <c r="CBW7" s="80"/>
      <c r="CBX7" s="80"/>
      <c r="CBY7" s="80"/>
      <c r="CBZ7" s="80"/>
      <c r="CCA7" s="80"/>
      <c r="CCB7" s="80"/>
      <c r="CCC7" s="80"/>
      <c r="CCD7" s="80"/>
      <c r="CCE7" s="80"/>
      <c r="CCF7" s="80"/>
      <c r="CCG7" s="80"/>
      <c r="CCH7" s="80"/>
      <c r="CCI7" s="80"/>
      <c r="CCJ7" s="80"/>
      <c r="CCK7" s="80"/>
      <c r="CCL7" s="80"/>
      <c r="CCM7" s="80"/>
      <c r="CCN7" s="80"/>
      <c r="CCO7" s="80"/>
      <c r="CCP7" s="80"/>
      <c r="CCQ7" s="80"/>
      <c r="CCR7" s="80"/>
      <c r="CCS7" s="80"/>
      <c r="CCT7" s="80"/>
      <c r="CCU7" s="80"/>
      <c r="CCV7" s="80"/>
      <c r="CCW7" s="80"/>
      <c r="CCX7" s="80"/>
      <c r="CCY7" s="80"/>
      <c r="CCZ7" s="80"/>
      <c r="CDA7" s="80"/>
      <c r="CDB7" s="80"/>
      <c r="CDC7" s="80"/>
      <c r="CDD7" s="80"/>
      <c r="CDE7" s="80"/>
      <c r="CDF7" s="80"/>
      <c r="CDG7" s="80"/>
      <c r="CDH7" s="80"/>
      <c r="CDI7" s="80"/>
      <c r="CDJ7" s="80"/>
      <c r="CDK7" s="80"/>
      <c r="CDL7" s="80"/>
      <c r="CDM7" s="80"/>
      <c r="CDN7" s="80"/>
      <c r="CDO7" s="80"/>
      <c r="CDP7" s="80"/>
      <c r="CDQ7" s="80"/>
      <c r="CDR7" s="80"/>
      <c r="CDS7" s="80"/>
      <c r="CDT7" s="80"/>
      <c r="CDU7" s="80"/>
      <c r="CDV7" s="80"/>
      <c r="CDW7" s="80"/>
      <c r="CDX7" s="80"/>
      <c r="CDY7" s="80"/>
      <c r="CDZ7" s="80"/>
      <c r="CEA7" s="80"/>
      <c r="CEB7" s="80"/>
      <c r="CEC7" s="80"/>
      <c r="CED7" s="80"/>
      <c r="CEE7" s="80"/>
      <c r="CEF7" s="80"/>
      <c r="CEG7" s="80"/>
      <c r="CEH7" s="80"/>
      <c r="CEI7" s="80"/>
      <c r="CEJ7" s="80"/>
      <c r="CEK7" s="80"/>
      <c r="CEL7" s="80"/>
      <c r="CEM7" s="80"/>
      <c r="CEN7" s="80"/>
      <c r="CEO7" s="80"/>
      <c r="CEP7" s="80"/>
      <c r="CEQ7" s="80"/>
      <c r="CER7" s="80"/>
      <c r="CES7" s="80"/>
      <c r="CET7" s="80"/>
      <c r="CEU7" s="80"/>
      <c r="CEV7" s="80"/>
      <c r="CEW7" s="80"/>
      <c r="CEX7" s="80"/>
      <c r="CEY7" s="80"/>
      <c r="CEZ7" s="80"/>
      <c r="CFA7" s="80"/>
      <c r="CFB7" s="80"/>
      <c r="CFC7" s="80"/>
      <c r="CFD7" s="80"/>
      <c r="CFE7" s="80"/>
      <c r="CFF7" s="80"/>
      <c r="CFG7" s="80"/>
      <c r="CFH7" s="80"/>
      <c r="CFI7" s="80"/>
      <c r="CFJ7" s="80"/>
      <c r="CFK7" s="80"/>
      <c r="CFL7" s="80"/>
      <c r="CFM7" s="80"/>
      <c r="CFN7" s="80"/>
      <c r="CFO7" s="80"/>
      <c r="CFP7" s="80"/>
      <c r="CFQ7" s="80"/>
      <c r="CFR7" s="80"/>
      <c r="CFS7" s="80"/>
      <c r="CFT7" s="80"/>
      <c r="CFU7" s="80"/>
      <c r="CFV7" s="80"/>
      <c r="CFW7" s="80"/>
      <c r="CFX7" s="80"/>
      <c r="CFY7" s="80"/>
      <c r="CFZ7" s="80"/>
      <c r="CGA7" s="80"/>
      <c r="CGB7" s="80"/>
      <c r="CGC7" s="80"/>
      <c r="CGD7" s="80"/>
      <c r="CGE7" s="80"/>
      <c r="CGF7" s="80"/>
      <c r="CGG7" s="80"/>
      <c r="CGH7" s="80"/>
      <c r="CGI7" s="80"/>
      <c r="CGJ7" s="80"/>
      <c r="CGK7" s="80"/>
      <c r="CGL7" s="80"/>
      <c r="CGM7" s="80"/>
      <c r="CGN7" s="80"/>
      <c r="CGO7" s="80"/>
      <c r="CGP7" s="80"/>
      <c r="CGQ7" s="80"/>
      <c r="CGR7" s="80"/>
      <c r="CGS7" s="80"/>
      <c r="CGT7" s="80"/>
      <c r="CGU7" s="80"/>
      <c r="CGV7" s="80"/>
      <c r="CGW7" s="80"/>
      <c r="CGX7" s="80"/>
      <c r="CGY7" s="80"/>
      <c r="CGZ7" s="80"/>
      <c r="CHA7" s="80"/>
      <c r="CHB7" s="80"/>
      <c r="CHC7" s="80"/>
      <c r="CHD7" s="80"/>
      <c r="CHE7" s="80"/>
      <c r="CHF7" s="80"/>
      <c r="CHG7" s="80"/>
      <c r="CHH7" s="80"/>
      <c r="CHI7" s="80"/>
      <c r="CHJ7" s="80"/>
      <c r="CHK7" s="80"/>
      <c r="CHL7" s="80"/>
      <c r="CHM7" s="80"/>
      <c r="CHN7" s="80"/>
      <c r="CHO7" s="80"/>
      <c r="CHP7" s="80"/>
      <c r="CHQ7" s="80"/>
      <c r="CHR7" s="80"/>
      <c r="CHS7" s="80"/>
      <c r="CHT7" s="80"/>
      <c r="CHU7" s="80"/>
      <c r="CHV7" s="80"/>
      <c r="CHW7" s="80"/>
      <c r="CHX7" s="80"/>
      <c r="CHY7" s="80"/>
      <c r="CHZ7" s="80"/>
      <c r="CIA7" s="80"/>
      <c r="CIB7" s="80"/>
      <c r="CIC7" s="80"/>
      <c r="CID7" s="80"/>
      <c r="CIE7" s="80"/>
      <c r="CIF7" s="80"/>
      <c r="CIG7" s="80"/>
      <c r="CIH7" s="80"/>
      <c r="CII7" s="80"/>
      <c r="CIJ7" s="80"/>
      <c r="CIK7" s="80"/>
      <c r="CIL7" s="80"/>
      <c r="CIM7" s="80"/>
      <c r="CIN7" s="80"/>
      <c r="CIO7" s="80"/>
      <c r="CIP7" s="80"/>
      <c r="CIQ7" s="80"/>
      <c r="CIR7" s="80"/>
      <c r="CIS7" s="80"/>
      <c r="CIT7" s="80"/>
      <c r="CIU7" s="80"/>
      <c r="CIV7" s="80"/>
      <c r="CIW7" s="80"/>
      <c r="CIX7" s="80"/>
      <c r="CIY7" s="80"/>
      <c r="CIZ7" s="80"/>
      <c r="CJA7" s="80"/>
      <c r="CJB7" s="80"/>
      <c r="CJC7" s="80"/>
      <c r="CJD7" s="80"/>
      <c r="CJE7" s="80"/>
      <c r="CJF7" s="80"/>
      <c r="CJG7" s="80"/>
      <c r="CJH7" s="80"/>
      <c r="CJI7" s="80"/>
      <c r="CJJ7" s="80"/>
      <c r="CJK7" s="80"/>
      <c r="CJL7" s="80"/>
      <c r="CJM7" s="80"/>
      <c r="CJN7" s="80"/>
      <c r="CJO7" s="80"/>
      <c r="CJP7" s="80"/>
      <c r="CJQ7" s="80"/>
      <c r="CJR7" s="80"/>
      <c r="CJS7" s="80"/>
      <c r="CJT7" s="80"/>
      <c r="CJU7" s="80"/>
      <c r="CJV7" s="80"/>
      <c r="CJW7" s="80"/>
      <c r="CJX7" s="80"/>
      <c r="CJY7" s="80"/>
      <c r="CJZ7" s="80"/>
      <c r="CKA7" s="80"/>
      <c r="CKB7" s="80"/>
      <c r="CKC7" s="80"/>
      <c r="CKD7" s="80"/>
      <c r="CKE7" s="80"/>
      <c r="CKF7" s="80"/>
      <c r="CKG7" s="80"/>
      <c r="CKH7" s="80"/>
      <c r="CKI7" s="80"/>
      <c r="CKJ7" s="80"/>
      <c r="CKK7" s="80"/>
      <c r="CKL7" s="80"/>
      <c r="CKM7" s="80"/>
      <c r="CKN7" s="80"/>
      <c r="CKO7" s="80"/>
      <c r="CKP7" s="80"/>
      <c r="CKQ7" s="80"/>
      <c r="CKR7" s="80"/>
      <c r="CKS7" s="80"/>
      <c r="CKT7" s="80"/>
      <c r="CKU7" s="80"/>
      <c r="CKV7" s="80"/>
      <c r="CKW7" s="80"/>
      <c r="CKX7" s="80"/>
      <c r="CKY7" s="80"/>
      <c r="CKZ7" s="80"/>
      <c r="CLA7" s="80"/>
      <c r="CLB7" s="80"/>
      <c r="CLC7" s="80"/>
      <c r="CLD7" s="80"/>
      <c r="CLE7" s="80"/>
      <c r="CLF7" s="80"/>
      <c r="CLG7" s="80"/>
      <c r="CLH7" s="80"/>
      <c r="CLI7" s="80"/>
      <c r="CLJ7" s="80"/>
      <c r="CLK7" s="80"/>
      <c r="CLL7" s="80"/>
      <c r="CLM7" s="80"/>
      <c r="CLN7" s="80"/>
      <c r="CLO7" s="80"/>
      <c r="CLP7" s="80"/>
      <c r="CLQ7" s="80"/>
      <c r="CLR7" s="80"/>
      <c r="CLS7" s="80"/>
      <c r="CLT7" s="80"/>
      <c r="CLU7" s="80"/>
      <c r="CLV7" s="80"/>
      <c r="CLW7" s="80"/>
      <c r="CLX7" s="80"/>
      <c r="CLY7" s="80"/>
      <c r="CLZ7" s="80"/>
      <c r="CMA7" s="80"/>
      <c r="CMB7" s="80"/>
      <c r="CMC7" s="80"/>
      <c r="CMD7" s="80"/>
      <c r="CME7" s="80"/>
      <c r="CMF7" s="80"/>
      <c r="CMG7" s="80"/>
      <c r="CMH7" s="80"/>
      <c r="CMI7" s="80"/>
      <c r="CMJ7" s="80"/>
      <c r="CMK7" s="80"/>
      <c r="CML7" s="80"/>
      <c r="CMM7" s="80"/>
      <c r="CMN7" s="80"/>
      <c r="CMO7" s="80"/>
      <c r="CMP7" s="80"/>
      <c r="CMQ7" s="80"/>
      <c r="CMR7" s="80"/>
      <c r="CMS7" s="80"/>
      <c r="CMT7" s="80"/>
      <c r="CMU7" s="80"/>
      <c r="CMV7" s="80"/>
      <c r="CMW7" s="80"/>
      <c r="CMX7" s="80"/>
      <c r="CMY7" s="80"/>
      <c r="CMZ7" s="80"/>
      <c r="CNA7" s="80"/>
      <c r="CNB7" s="80"/>
      <c r="CNC7" s="80"/>
      <c r="CND7" s="80"/>
      <c r="CNE7" s="80"/>
      <c r="CNF7" s="80"/>
      <c r="CNG7" s="80"/>
      <c r="CNH7" s="80"/>
      <c r="CNI7" s="80"/>
      <c r="CNJ7" s="80"/>
      <c r="CNK7" s="80"/>
      <c r="CNL7" s="80"/>
      <c r="CNM7" s="80"/>
      <c r="CNN7" s="80"/>
      <c r="CNO7" s="80"/>
      <c r="CNP7" s="80"/>
      <c r="CNQ7" s="80"/>
      <c r="CNR7" s="80"/>
      <c r="CNS7" s="80"/>
      <c r="CNT7" s="80"/>
      <c r="CNU7" s="80"/>
      <c r="CNV7" s="80"/>
      <c r="CNW7" s="80"/>
      <c r="CNX7" s="80"/>
      <c r="CNY7" s="80"/>
      <c r="CNZ7" s="80"/>
      <c r="COA7" s="80"/>
      <c r="COB7" s="80"/>
      <c r="COC7" s="80"/>
      <c r="COD7" s="80"/>
      <c r="COE7" s="80"/>
      <c r="COF7" s="80"/>
      <c r="COG7" s="80"/>
      <c r="COH7" s="80"/>
      <c r="COI7" s="80"/>
      <c r="COJ7" s="80"/>
      <c r="COK7" s="80"/>
      <c r="COL7" s="80"/>
      <c r="COM7" s="80"/>
      <c r="CON7" s="80"/>
      <c r="COO7" s="80"/>
      <c r="COP7" s="80"/>
      <c r="COQ7" s="80"/>
      <c r="COR7" s="80"/>
      <c r="COS7" s="80"/>
      <c r="COT7" s="80"/>
      <c r="COU7" s="80"/>
      <c r="COV7" s="80"/>
      <c r="COW7" s="80"/>
      <c r="COX7" s="80"/>
      <c r="COY7" s="80"/>
      <c r="COZ7" s="80"/>
      <c r="CPA7" s="80"/>
      <c r="CPB7" s="80"/>
      <c r="CPC7" s="80"/>
      <c r="CPD7" s="80"/>
      <c r="CPE7" s="80"/>
      <c r="CPF7" s="80"/>
      <c r="CPG7" s="80"/>
      <c r="CPH7" s="80"/>
      <c r="CPI7" s="80"/>
      <c r="CPJ7" s="80"/>
      <c r="CPK7" s="80"/>
      <c r="CPL7" s="80"/>
      <c r="CPM7" s="80"/>
      <c r="CPN7" s="80"/>
      <c r="CPO7" s="80"/>
      <c r="CPP7" s="80"/>
      <c r="CPQ7" s="80"/>
      <c r="CPR7" s="80"/>
      <c r="CPS7" s="80"/>
      <c r="CPT7" s="80"/>
      <c r="CPU7" s="80"/>
      <c r="CPV7" s="80"/>
      <c r="CPW7" s="80"/>
      <c r="CPX7" s="80"/>
      <c r="CPY7" s="80"/>
      <c r="CPZ7" s="80"/>
      <c r="CQA7" s="80"/>
      <c r="CQB7" s="80"/>
      <c r="CQC7" s="80"/>
      <c r="CQD7" s="80"/>
      <c r="CQE7" s="80"/>
      <c r="CQF7" s="80"/>
      <c r="CQG7" s="80"/>
      <c r="CQH7" s="80"/>
      <c r="CQI7" s="80"/>
      <c r="CQJ7" s="80"/>
      <c r="CQK7" s="80"/>
      <c r="CQL7" s="80"/>
      <c r="CQM7" s="80"/>
      <c r="CQN7" s="80"/>
      <c r="CQO7" s="80"/>
      <c r="CQP7" s="80"/>
      <c r="CQQ7" s="80"/>
      <c r="CQR7" s="80"/>
      <c r="CQS7" s="80"/>
      <c r="CQT7" s="80"/>
      <c r="CQU7" s="80"/>
      <c r="CQV7" s="80"/>
      <c r="CQW7" s="80"/>
      <c r="CQX7" s="80"/>
      <c r="CQY7" s="80"/>
      <c r="CQZ7" s="80"/>
      <c r="CRA7" s="80"/>
      <c r="CRB7" s="80"/>
      <c r="CRC7" s="80"/>
      <c r="CRD7" s="80"/>
      <c r="CRE7" s="80"/>
      <c r="CRF7" s="80"/>
      <c r="CRG7" s="80"/>
      <c r="CRH7" s="80"/>
      <c r="CRI7" s="80"/>
      <c r="CRJ7" s="80"/>
      <c r="CRK7" s="80"/>
      <c r="CRL7" s="80"/>
      <c r="CRM7" s="80"/>
      <c r="CRN7" s="80"/>
      <c r="CRO7" s="80"/>
      <c r="CRP7" s="80"/>
      <c r="CRQ7" s="80"/>
      <c r="CRR7" s="80"/>
      <c r="CRS7" s="80"/>
      <c r="CRT7" s="80"/>
      <c r="CRU7" s="80"/>
      <c r="CRV7" s="80"/>
      <c r="CRW7" s="80"/>
      <c r="CRX7" s="80"/>
      <c r="CRY7" s="80"/>
      <c r="CRZ7" s="80"/>
      <c r="CSA7" s="80"/>
      <c r="CSB7" s="80"/>
      <c r="CSC7" s="80"/>
      <c r="CSD7" s="80"/>
      <c r="CSE7" s="80"/>
      <c r="CSF7" s="80"/>
      <c r="CSG7" s="80"/>
      <c r="CSH7" s="80"/>
      <c r="CSI7" s="80"/>
      <c r="CSJ7" s="80"/>
      <c r="CSK7" s="80"/>
      <c r="CSL7" s="80"/>
      <c r="CSM7" s="80"/>
      <c r="CSN7" s="80"/>
      <c r="CSO7" s="80"/>
      <c r="CSP7" s="80"/>
      <c r="CSQ7" s="80"/>
      <c r="CSR7" s="80"/>
      <c r="CSS7" s="80"/>
      <c r="CST7" s="80"/>
      <c r="CSU7" s="80"/>
      <c r="CSV7" s="80"/>
      <c r="CSW7" s="80"/>
      <c r="CSX7" s="80"/>
      <c r="CSY7" s="80"/>
      <c r="CSZ7" s="80"/>
      <c r="CTA7" s="80"/>
      <c r="CTB7" s="80"/>
      <c r="CTC7" s="80"/>
      <c r="CTD7" s="80"/>
      <c r="CTE7" s="80"/>
      <c r="CTF7" s="80"/>
      <c r="CTG7" s="80"/>
      <c r="CTH7" s="80"/>
      <c r="CTI7" s="80"/>
      <c r="CTJ7" s="80"/>
      <c r="CTK7" s="80"/>
      <c r="CTL7" s="80"/>
      <c r="CTM7" s="80"/>
      <c r="CTN7" s="80"/>
      <c r="CTO7" s="80"/>
      <c r="CTP7" s="80"/>
      <c r="CTQ7" s="80"/>
      <c r="CTR7" s="80"/>
      <c r="CTS7" s="80"/>
      <c r="CTT7" s="80"/>
      <c r="CTU7" s="80"/>
      <c r="CTV7" s="80"/>
      <c r="CTW7" s="80"/>
      <c r="CTX7" s="80"/>
      <c r="CTY7" s="80"/>
      <c r="CTZ7" s="80"/>
      <c r="CUA7" s="80"/>
      <c r="CUB7" s="80"/>
      <c r="CUC7" s="80"/>
      <c r="CUD7" s="80"/>
      <c r="CUE7" s="80"/>
      <c r="CUF7" s="80"/>
      <c r="CUG7" s="80"/>
      <c r="CUH7" s="80"/>
      <c r="CUI7" s="80"/>
      <c r="CUJ7" s="80"/>
      <c r="CUK7" s="80"/>
      <c r="CUL7" s="80"/>
      <c r="CUM7" s="80"/>
      <c r="CUN7" s="80"/>
      <c r="CUO7" s="80"/>
      <c r="CUP7" s="80"/>
      <c r="CUQ7" s="80"/>
      <c r="CUR7" s="80"/>
      <c r="CUS7" s="80"/>
      <c r="CUT7" s="80"/>
      <c r="CUU7" s="80"/>
      <c r="CUV7" s="80"/>
      <c r="CUW7" s="80"/>
      <c r="CUX7" s="80"/>
      <c r="CUY7" s="80"/>
      <c r="CUZ7" s="80"/>
      <c r="CVA7" s="80"/>
      <c r="CVB7" s="80"/>
      <c r="CVC7" s="80"/>
      <c r="CVD7" s="80"/>
      <c r="CVE7" s="80"/>
      <c r="CVF7" s="80"/>
      <c r="CVG7" s="80"/>
      <c r="CVH7" s="80"/>
      <c r="CVI7" s="80"/>
      <c r="CVJ7" s="80"/>
      <c r="CVK7" s="80"/>
      <c r="CVL7" s="80"/>
      <c r="CVM7" s="80"/>
      <c r="CVN7" s="80"/>
      <c r="CVO7" s="80"/>
      <c r="CVP7" s="80"/>
      <c r="CVQ7" s="80"/>
      <c r="CVR7" s="80"/>
      <c r="CVS7" s="80"/>
      <c r="CVT7" s="80"/>
      <c r="CVU7" s="80"/>
      <c r="CVV7" s="80"/>
      <c r="CVW7" s="80"/>
      <c r="CVX7" s="80"/>
      <c r="CVY7" s="80"/>
      <c r="CVZ7" s="80"/>
      <c r="CWA7" s="80"/>
      <c r="CWB7" s="80"/>
      <c r="CWC7" s="80"/>
      <c r="CWD7" s="80"/>
      <c r="CWE7" s="80"/>
      <c r="CWF7" s="80"/>
      <c r="CWG7" s="80"/>
      <c r="CWH7" s="80"/>
      <c r="CWI7" s="80"/>
      <c r="CWJ7" s="80"/>
      <c r="CWK7" s="80"/>
      <c r="CWL7" s="80"/>
      <c r="CWM7" s="80"/>
      <c r="CWN7" s="80"/>
      <c r="CWO7" s="80"/>
      <c r="CWP7" s="80"/>
      <c r="CWQ7" s="80"/>
      <c r="CWR7" s="80"/>
      <c r="CWS7" s="80"/>
      <c r="CWT7" s="80"/>
      <c r="CWU7" s="80"/>
      <c r="CWV7" s="80"/>
      <c r="CWW7" s="80"/>
      <c r="CWX7" s="80"/>
      <c r="CWY7" s="80"/>
      <c r="CWZ7" s="80"/>
      <c r="CXA7" s="80"/>
      <c r="CXB7" s="80"/>
      <c r="CXC7" s="80"/>
      <c r="CXD7" s="80"/>
      <c r="CXE7" s="80"/>
      <c r="CXF7" s="80"/>
      <c r="CXG7" s="80"/>
      <c r="CXH7" s="80"/>
      <c r="CXI7" s="80"/>
      <c r="CXJ7" s="80"/>
      <c r="CXK7" s="80"/>
      <c r="CXL7" s="80"/>
      <c r="CXM7" s="80"/>
      <c r="CXN7" s="80"/>
      <c r="CXO7" s="80"/>
      <c r="CXP7" s="80"/>
      <c r="CXQ7" s="80"/>
      <c r="CXR7" s="80"/>
      <c r="CXS7" s="80"/>
      <c r="CXT7" s="80"/>
      <c r="CXU7" s="80"/>
      <c r="CXV7" s="80"/>
      <c r="CXW7" s="80"/>
      <c r="CXX7" s="80"/>
      <c r="CXY7" s="80"/>
      <c r="CXZ7" s="80"/>
      <c r="CYA7" s="80"/>
      <c r="CYB7" s="80"/>
      <c r="CYC7" s="80"/>
      <c r="CYD7" s="80"/>
      <c r="CYE7" s="80"/>
      <c r="CYF7" s="80"/>
      <c r="CYG7" s="80"/>
      <c r="CYH7" s="80"/>
      <c r="CYI7" s="80"/>
      <c r="CYJ7" s="80"/>
      <c r="CYK7" s="80"/>
      <c r="CYL7" s="80"/>
      <c r="CYM7" s="80"/>
      <c r="CYN7" s="80"/>
      <c r="CYO7" s="80"/>
      <c r="CYP7" s="80"/>
      <c r="CYQ7" s="80"/>
      <c r="CYR7" s="80"/>
      <c r="CYS7" s="80"/>
      <c r="CYT7" s="80"/>
      <c r="CYU7" s="80"/>
      <c r="CYV7" s="80"/>
      <c r="CYW7" s="80"/>
      <c r="CYX7" s="80"/>
      <c r="CYY7" s="80"/>
      <c r="CYZ7" s="80"/>
      <c r="CZA7" s="80"/>
      <c r="CZB7" s="80"/>
      <c r="CZC7" s="80"/>
      <c r="CZD7" s="80"/>
      <c r="CZE7" s="80"/>
      <c r="CZF7" s="80"/>
      <c r="CZG7" s="80"/>
      <c r="CZH7" s="80"/>
      <c r="CZI7" s="80"/>
      <c r="CZJ7" s="80"/>
      <c r="CZK7" s="80"/>
      <c r="CZL7" s="80"/>
      <c r="CZM7" s="80"/>
      <c r="CZN7" s="80"/>
      <c r="CZO7" s="80"/>
      <c r="CZP7" s="80"/>
      <c r="CZQ7" s="80"/>
      <c r="CZR7" s="80"/>
      <c r="CZS7" s="80"/>
      <c r="CZT7" s="80"/>
      <c r="CZU7" s="80"/>
      <c r="CZV7" s="80"/>
      <c r="CZW7" s="80"/>
      <c r="CZX7" s="80"/>
      <c r="CZY7" s="80"/>
      <c r="CZZ7" s="80"/>
      <c r="DAA7" s="80"/>
      <c r="DAB7" s="80"/>
      <c r="DAC7" s="80"/>
      <c r="DAD7" s="80"/>
      <c r="DAE7" s="80"/>
      <c r="DAF7" s="80"/>
      <c r="DAG7" s="80"/>
      <c r="DAH7" s="80"/>
      <c r="DAI7" s="80"/>
      <c r="DAJ7" s="80"/>
      <c r="DAK7" s="80"/>
      <c r="DAL7" s="80"/>
      <c r="DAM7" s="80"/>
      <c r="DAN7" s="80"/>
      <c r="DAO7" s="80"/>
      <c r="DAP7" s="80"/>
      <c r="DAQ7" s="80"/>
      <c r="DAR7" s="80"/>
      <c r="DAS7" s="80"/>
      <c r="DAT7" s="80"/>
      <c r="DAU7" s="80"/>
      <c r="DAV7" s="80"/>
      <c r="DAW7" s="80"/>
      <c r="DAX7" s="80"/>
      <c r="DAY7" s="80"/>
      <c r="DAZ7" s="80"/>
      <c r="DBA7" s="80"/>
      <c r="DBB7" s="80"/>
      <c r="DBC7" s="80"/>
      <c r="DBD7" s="80"/>
      <c r="DBE7" s="80"/>
      <c r="DBF7" s="80"/>
      <c r="DBG7" s="80"/>
      <c r="DBH7" s="80"/>
      <c r="DBI7" s="80"/>
      <c r="DBJ7" s="80"/>
      <c r="DBK7" s="80"/>
      <c r="DBL7" s="80"/>
      <c r="DBM7" s="80"/>
      <c r="DBN7" s="80"/>
      <c r="DBO7" s="80"/>
      <c r="DBP7" s="80"/>
      <c r="DBQ7" s="80"/>
      <c r="DBR7" s="80"/>
      <c r="DBS7" s="80"/>
      <c r="DBT7" s="80"/>
      <c r="DBU7" s="80"/>
      <c r="DBV7" s="80"/>
      <c r="DBW7" s="80"/>
      <c r="DBX7" s="80"/>
      <c r="DBY7" s="80"/>
      <c r="DBZ7" s="80"/>
      <c r="DCA7" s="80"/>
      <c r="DCB7" s="80"/>
      <c r="DCC7" s="80"/>
      <c r="DCD7" s="80"/>
      <c r="DCE7" s="80"/>
      <c r="DCF7" s="80"/>
      <c r="DCG7" s="80"/>
      <c r="DCH7" s="80"/>
      <c r="DCI7" s="80"/>
      <c r="DCJ7" s="80"/>
      <c r="DCK7" s="80"/>
      <c r="DCL7" s="80"/>
      <c r="DCM7" s="80"/>
      <c r="DCN7" s="80"/>
      <c r="DCO7" s="80"/>
      <c r="DCP7" s="80"/>
      <c r="DCQ7" s="80"/>
      <c r="DCR7" s="80"/>
      <c r="DCS7" s="80"/>
      <c r="DCT7" s="80"/>
      <c r="DCU7" s="80"/>
      <c r="DCV7" s="80"/>
      <c r="DCW7" s="80"/>
      <c r="DCX7" s="80"/>
      <c r="DCY7" s="80"/>
      <c r="DCZ7" s="80"/>
      <c r="DDA7" s="80"/>
      <c r="DDB7" s="80"/>
      <c r="DDC7" s="80"/>
      <c r="DDD7" s="80"/>
      <c r="DDE7" s="80"/>
      <c r="DDF7" s="80"/>
      <c r="DDG7" s="80"/>
      <c r="DDH7" s="80"/>
      <c r="DDI7" s="80"/>
      <c r="DDJ7" s="80"/>
      <c r="DDK7" s="80"/>
      <c r="DDL7" s="80"/>
      <c r="DDM7" s="80"/>
      <c r="DDN7" s="80"/>
      <c r="DDO7" s="80"/>
      <c r="DDP7" s="80"/>
      <c r="DDQ7" s="80"/>
      <c r="DDR7" s="80"/>
      <c r="DDS7" s="80"/>
      <c r="DDT7" s="80"/>
      <c r="DDU7" s="80"/>
      <c r="DDV7" s="80"/>
      <c r="DDW7" s="80"/>
      <c r="DDX7" s="80"/>
      <c r="DDY7" s="80"/>
      <c r="DDZ7" s="80"/>
      <c r="DEA7" s="80"/>
      <c r="DEB7" s="80"/>
      <c r="DEC7" s="80"/>
      <c r="DED7" s="80"/>
      <c r="DEE7" s="80"/>
      <c r="DEF7" s="80"/>
      <c r="DEG7" s="80"/>
      <c r="DEH7" s="80"/>
      <c r="DEI7" s="80"/>
      <c r="DEJ7" s="80"/>
      <c r="DEK7" s="80"/>
      <c r="DEL7" s="80"/>
      <c r="DEM7" s="80"/>
      <c r="DEN7" s="80"/>
      <c r="DEO7" s="80"/>
      <c r="DEP7" s="80"/>
      <c r="DEQ7" s="80"/>
      <c r="DER7" s="80"/>
      <c r="DES7" s="80"/>
      <c r="DET7" s="80"/>
      <c r="DEU7" s="80"/>
      <c r="DEV7" s="80"/>
      <c r="DEW7" s="80"/>
      <c r="DEX7" s="80"/>
      <c r="DEY7" s="80"/>
      <c r="DEZ7" s="80"/>
      <c r="DFA7" s="80"/>
      <c r="DFB7" s="80"/>
      <c r="DFC7" s="80"/>
      <c r="DFD7" s="80"/>
      <c r="DFE7" s="80"/>
      <c r="DFF7" s="80"/>
      <c r="DFG7" s="80"/>
      <c r="DFH7" s="80"/>
      <c r="DFI7" s="80"/>
      <c r="DFJ7" s="80"/>
      <c r="DFK7" s="80"/>
      <c r="DFL7" s="80"/>
      <c r="DFM7" s="80"/>
      <c r="DFN7" s="80"/>
      <c r="DFO7" s="80"/>
      <c r="DFP7" s="80"/>
      <c r="DFQ7" s="80"/>
      <c r="DFR7" s="80"/>
      <c r="DFS7" s="80"/>
      <c r="DFT7" s="80"/>
      <c r="DFU7" s="80"/>
      <c r="DFV7" s="80"/>
      <c r="DFW7" s="80"/>
      <c r="DFX7" s="80"/>
      <c r="DFY7" s="80"/>
      <c r="DFZ7" s="80"/>
      <c r="DGA7" s="80"/>
      <c r="DGB7" s="80"/>
      <c r="DGC7" s="80"/>
      <c r="DGD7" s="80"/>
      <c r="DGE7" s="80"/>
      <c r="DGF7" s="80"/>
      <c r="DGG7" s="80"/>
      <c r="DGH7" s="80"/>
      <c r="DGI7" s="80"/>
      <c r="DGJ7" s="80"/>
      <c r="DGK7" s="80"/>
      <c r="DGL7" s="80"/>
      <c r="DGM7" s="80"/>
      <c r="DGN7" s="80"/>
      <c r="DGO7" s="80"/>
      <c r="DGP7" s="80"/>
      <c r="DGQ7" s="80"/>
      <c r="DGR7" s="80"/>
      <c r="DGS7" s="80"/>
      <c r="DGT7" s="80"/>
      <c r="DGU7" s="80"/>
      <c r="DGV7" s="80"/>
      <c r="DGW7" s="80"/>
      <c r="DGX7" s="80"/>
      <c r="DGY7" s="80"/>
      <c r="DGZ7" s="80"/>
      <c r="DHA7" s="80"/>
      <c r="DHB7" s="80"/>
      <c r="DHC7" s="80"/>
      <c r="DHD7" s="80"/>
      <c r="DHE7" s="80"/>
      <c r="DHF7" s="80"/>
      <c r="DHG7" s="80"/>
      <c r="DHH7" s="80"/>
      <c r="DHI7" s="80"/>
      <c r="DHJ7" s="80"/>
      <c r="DHK7" s="80"/>
      <c r="DHL7" s="80"/>
      <c r="DHM7" s="80"/>
      <c r="DHN7" s="80"/>
      <c r="DHO7" s="80"/>
      <c r="DHP7" s="80"/>
      <c r="DHQ7" s="80"/>
      <c r="DHR7" s="80"/>
      <c r="DHS7" s="80"/>
      <c r="DHT7" s="80"/>
      <c r="DHU7" s="80"/>
      <c r="DHV7" s="80"/>
      <c r="DHW7" s="80"/>
      <c r="DHX7" s="80"/>
      <c r="DHY7" s="80"/>
      <c r="DHZ7" s="80"/>
      <c r="DIA7" s="80"/>
      <c r="DIB7" s="80"/>
      <c r="DIC7" s="80"/>
      <c r="DID7" s="80"/>
      <c r="DIE7" s="80"/>
      <c r="DIF7" s="80"/>
      <c r="DIG7" s="80"/>
      <c r="DIH7" s="80"/>
      <c r="DII7" s="80"/>
      <c r="DIJ7" s="80"/>
      <c r="DIK7" s="80"/>
      <c r="DIL7" s="80"/>
      <c r="DIM7" s="80"/>
      <c r="DIN7" s="80"/>
      <c r="DIO7" s="80"/>
      <c r="DIP7" s="80"/>
      <c r="DIQ7" s="80"/>
      <c r="DIR7" s="80"/>
      <c r="DIS7" s="80"/>
      <c r="DIT7" s="80"/>
      <c r="DIU7" s="80"/>
      <c r="DIV7" s="80"/>
      <c r="DIW7" s="80"/>
      <c r="DIX7" s="80"/>
      <c r="DIY7" s="80"/>
      <c r="DIZ7" s="80"/>
      <c r="DJA7" s="80"/>
      <c r="DJB7" s="80"/>
      <c r="DJC7" s="80"/>
      <c r="DJD7" s="80"/>
      <c r="DJE7" s="80"/>
      <c r="DJF7" s="80"/>
      <c r="DJG7" s="80"/>
      <c r="DJH7" s="80"/>
      <c r="DJI7" s="80"/>
      <c r="DJJ7" s="80"/>
      <c r="DJK7" s="80"/>
      <c r="DJL7" s="80"/>
      <c r="DJM7" s="80"/>
      <c r="DJN7" s="80"/>
      <c r="DJO7" s="80"/>
      <c r="DJP7" s="80"/>
      <c r="DJQ7" s="80"/>
      <c r="DJR7" s="80"/>
      <c r="DJS7" s="80"/>
      <c r="DJT7" s="80"/>
      <c r="DJU7" s="80"/>
      <c r="DJV7" s="80"/>
      <c r="DJW7" s="80"/>
      <c r="DJX7" s="80"/>
      <c r="DJY7" s="80"/>
      <c r="DJZ7" s="80"/>
      <c r="DKA7" s="80"/>
      <c r="DKB7" s="80"/>
      <c r="DKC7" s="80"/>
      <c r="DKD7" s="80"/>
      <c r="DKE7" s="80"/>
      <c r="DKF7" s="80"/>
      <c r="DKG7" s="80"/>
      <c r="DKH7" s="80"/>
      <c r="DKI7" s="80"/>
      <c r="DKJ7" s="80"/>
      <c r="DKK7" s="80"/>
      <c r="DKL7" s="80"/>
      <c r="DKM7" s="80"/>
      <c r="DKN7" s="80"/>
      <c r="DKO7" s="80"/>
      <c r="DKP7" s="80"/>
      <c r="DKQ7" s="80"/>
      <c r="DKR7" s="80"/>
      <c r="DKS7" s="80"/>
      <c r="DKT7" s="80"/>
      <c r="DKU7" s="80"/>
      <c r="DKV7" s="80"/>
      <c r="DKW7" s="80"/>
      <c r="DKX7" s="80"/>
      <c r="DKY7" s="80"/>
      <c r="DKZ7" s="80"/>
      <c r="DLA7" s="80"/>
      <c r="DLB7" s="80"/>
      <c r="DLC7" s="80"/>
      <c r="DLD7" s="80"/>
      <c r="DLE7" s="80"/>
      <c r="DLF7" s="80"/>
      <c r="DLG7" s="80"/>
      <c r="DLH7" s="80"/>
      <c r="DLI7" s="80"/>
      <c r="DLJ7" s="80"/>
      <c r="DLK7" s="80"/>
      <c r="DLL7" s="80"/>
      <c r="DLM7" s="80"/>
      <c r="DLN7" s="80"/>
      <c r="DLO7" s="80"/>
      <c r="DLP7" s="80"/>
      <c r="DLQ7" s="80"/>
      <c r="DLR7" s="80"/>
      <c r="DLS7" s="80"/>
      <c r="DLT7" s="80"/>
      <c r="DLU7" s="80"/>
      <c r="DLV7" s="80"/>
      <c r="DLW7" s="80"/>
      <c r="DLX7" s="80"/>
      <c r="DLY7" s="80"/>
      <c r="DLZ7" s="80"/>
      <c r="DMA7" s="80"/>
      <c r="DMB7" s="80"/>
      <c r="DMC7" s="80"/>
      <c r="DMD7" s="80"/>
      <c r="DME7" s="80"/>
      <c r="DMF7" s="80"/>
      <c r="DMG7" s="80"/>
      <c r="DMH7" s="80"/>
      <c r="DMI7" s="80"/>
      <c r="DMJ7" s="80"/>
      <c r="DMK7" s="80"/>
      <c r="DML7" s="80"/>
      <c r="DMM7" s="80"/>
      <c r="DMN7" s="80"/>
      <c r="DMO7" s="80"/>
      <c r="DMP7" s="80"/>
      <c r="DMQ7" s="80"/>
      <c r="DMR7" s="80"/>
      <c r="DMS7" s="80"/>
      <c r="DMT7" s="80"/>
      <c r="DMU7" s="80"/>
      <c r="DMV7" s="80"/>
      <c r="DMW7" s="80"/>
      <c r="DMX7" s="80"/>
      <c r="DMY7" s="80"/>
      <c r="DMZ7" s="80"/>
      <c r="DNA7" s="80"/>
      <c r="DNB7" s="80"/>
      <c r="DNC7" s="80"/>
      <c r="DND7" s="80"/>
      <c r="DNE7" s="80"/>
      <c r="DNF7" s="80"/>
      <c r="DNG7" s="80"/>
      <c r="DNH7" s="80"/>
      <c r="DNI7" s="80"/>
      <c r="DNJ7" s="80"/>
      <c r="DNK7" s="80"/>
      <c r="DNL7" s="80"/>
      <c r="DNM7" s="80"/>
      <c r="DNN7" s="80"/>
      <c r="DNO7" s="80"/>
      <c r="DNP7" s="80"/>
      <c r="DNQ7" s="80"/>
      <c r="DNR7" s="80"/>
      <c r="DNS7" s="80"/>
      <c r="DNT7" s="80"/>
      <c r="DNU7" s="80"/>
      <c r="DNV7" s="80"/>
      <c r="DNW7" s="80"/>
      <c r="DNX7" s="80"/>
      <c r="DNY7" s="80"/>
      <c r="DNZ7" s="80"/>
      <c r="DOA7" s="80"/>
      <c r="DOB7" s="80"/>
      <c r="DOC7" s="80"/>
      <c r="DOD7" s="80"/>
      <c r="DOE7" s="80"/>
      <c r="DOF7" s="80"/>
      <c r="DOG7" s="80"/>
      <c r="DOH7" s="80"/>
      <c r="DOI7" s="80"/>
      <c r="DOJ7" s="80"/>
      <c r="DOK7" s="80"/>
      <c r="DOL7" s="80"/>
      <c r="DOM7" s="80"/>
      <c r="DON7" s="80"/>
      <c r="DOO7" s="80"/>
      <c r="DOP7" s="80"/>
      <c r="DOQ7" s="80"/>
      <c r="DOR7" s="80"/>
      <c r="DOS7" s="80"/>
      <c r="DOT7" s="80"/>
      <c r="DOU7" s="80"/>
      <c r="DOV7" s="80"/>
      <c r="DOW7" s="80"/>
      <c r="DOX7" s="80"/>
      <c r="DOY7" s="80"/>
      <c r="DOZ7" s="80"/>
      <c r="DPA7" s="80"/>
      <c r="DPB7" s="80"/>
      <c r="DPC7" s="80"/>
      <c r="DPD7" s="80"/>
      <c r="DPE7" s="80"/>
      <c r="DPF7" s="80"/>
      <c r="DPG7" s="80"/>
      <c r="DPH7" s="80"/>
      <c r="DPI7" s="80"/>
      <c r="DPJ7" s="80"/>
      <c r="DPK7" s="80"/>
      <c r="DPL7" s="80"/>
      <c r="DPM7" s="80"/>
      <c r="DPN7" s="80"/>
      <c r="DPO7" s="80"/>
      <c r="DPP7" s="80"/>
      <c r="DPQ7" s="80"/>
      <c r="DPR7" s="80"/>
      <c r="DPS7" s="80"/>
      <c r="DPT7" s="80"/>
      <c r="DPU7" s="80"/>
      <c r="DPV7" s="80"/>
      <c r="DPW7" s="80"/>
      <c r="DPX7" s="80"/>
      <c r="DPY7" s="80"/>
      <c r="DPZ7" s="80"/>
      <c r="DQA7" s="80"/>
      <c r="DQB7" s="80"/>
      <c r="DQC7" s="80"/>
      <c r="DQD7" s="80"/>
      <c r="DQE7" s="80"/>
      <c r="DQF7" s="80"/>
      <c r="DQG7" s="80"/>
      <c r="DQH7" s="80"/>
      <c r="DQI7" s="80"/>
      <c r="DQJ7" s="80"/>
      <c r="DQK7" s="80"/>
      <c r="DQL7" s="80"/>
      <c r="DQM7" s="80"/>
      <c r="DQN7" s="80"/>
      <c r="DQO7" s="80"/>
      <c r="DQP7" s="80"/>
      <c r="DQQ7" s="80"/>
      <c r="DQR7" s="80"/>
      <c r="DQS7" s="80"/>
      <c r="DQT7" s="80"/>
      <c r="DQU7" s="80"/>
      <c r="DQV7" s="80"/>
      <c r="DQW7" s="80"/>
      <c r="DQX7" s="80"/>
      <c r="DQY7" s="80"/>
      <c r="DQZ7" s="80"/>
      <c r="DRA7" s="80"/>
      <c r="DRB7" s="80"/>
      <c r="DRC7" s="80"/>
      <c r="DRD7" s="80"/>
      <c r="DRE7" s="80"/>
      <c r="DRF7" s="80"/>
      <c r="DRG7" s="80"/>
      <c r="DRH7" s="80"/>
      <c r="DRI7" s="80"/>
      <c r="DRJ7" s="80"/>
      <c r="DRK7" s="80"/>
      <c r="DRL7" s="80"/>
      <c r="DRM7" s="80"/>
      <c r="DRN7" s="80"/>
      <c r="DRO7" s="80"/>
      <c r="DRP7" s="80"/>
      <c r="DRQ7" s="80"/>
      <c r="DRR7" s="80"/>
      <c r="DRS7" s="80"/>
      <c r="DRT7" s="80"/>
      <c r="DRU7" s="80"/>
      <c r="DRV7" s="80"/>
      <c r="DRW7" s="80"/>
      <c r="DRX7" s="80"/>
      <c r="DRY7" s="80"/>
      <c r="DRZ7" s="80"/>
      <c r="DSA7" s="80"/>
      <c r="DSB7" s="80"/>
      <c r="DSC7" s="80"/>
      <c r="DSD7" s="80"/>
      <c r="DSE7" s="80"/>
      <c r="DSF7" s="80"/>
      <c r="DSG7" s="80"/>
      <c r="DSH7" s="80"/>
      <c r="DSI7" s="80"/>
      <c r="DSJ7" s="80"/>
      <c r="DSK7" s="80"/>
      <c r="DSL7" s="80"/>
      <c r="DSM7" s="80"/>
      <c r="DSN7" s="80"/>
      <c r="DSO7" s="80"/>
      <c r="DSP7" s="80"/>
      <c r="DSQ7" s="80"/>
      <c r="DSR7" s="80"/>
      <c r="DSS7" s="80"/>
      <c r="DST7" s="80"/>
      <c r="DSU7" s="80"/>
      <c r="DSV7" s="80"/>
      <c r="DSW7" s="80"/>
      <c r="DSX7" s="80"/>
      <c r="DSY7" s="80"/>
      <c r="DSZ7" s="80"/>
      <c r="DTA7" s="80"/>
      <c r="DTB7" s="80"/>
      <c r="DTC7" s="80"/>
      <c r="DTD7" s="80"/>
      <c r="DTE7" s="80"/>
      <c r="DTF7" s="80"/>
      <c r="DTG7" s="80"/>
      <c r="DTH7" s="80"/>
      <c r="DTI7" s="80"/>
      <c r="DTJ7" s="80"/>
      <c r="DTK7" s="80"/>
      <c r="DTL7" s="80"/>
      <c r="DTM7" s="80"/>
      <c r="DTN7" s="80"/>
      <c r="DTO7" s="80"/>
      <c r="DTP7" s="80"/>
      <c r="DTQ7" s="80"/>
      <c r="DTR7" s="80"/>
      <c r="DTS7" s="80"/>
      <c r="DTT7" s="80"/>
      <c r="DTU7" s="80"/>
      <c r="DTV7" s="80"/>
      <c r="DTW7" s="80"/>
      <c r="DTX7" s="80"/>
      <c r="DTY7" s="80"/>
      <c r="DTZ7" s="80"/>
      <c r="DUA7" s="80"/>
      <c r="DUB7" s="80"/>
      <c r="DUC7" s="80"/>
      <c r="DUD7" s="80"/>
      <c r="DUE7" s="80"/>
      <c r="DUF7" s="80"/>
      <c r="DUG7" s="80"/>
      <c r="DUH7" s="80"/>
      <c r="DUI7" s="80"/>
      <c r="DUJ7" s="80"/>
      <c r="DUK7" s="80"/>
      <c r="DUL7" s="80"/>
      <c r="DUM7" s="80"/>
      <c r="DUN7" s="80"/>
      <c r="DUO7" s="80"/>
      <c r="DUP7" s="80"/>
      <c r="DUQ7" s="80"/>
      <c r="DUR7" s="80"/>
      <c r="DUS7" s="80"/>
      <c r="DUT7" s="80"/>
      <c r="DUU7" s="80"/>
      <c r="DUV7" s="80"/>
      <c r="DUW7" s="80"/>
      <c r="DUX7" s="80"/>
      <c r="DUY7" s="80"/>
      <c r="DUZ7" s="80"/>
      <c r="DVA7" s="80"/>
      <c r="DVB7" s="80"/>
      <c r="DVC7" s="80"/>
      <c r="DVD7" s="80"/>
      <c r="DVE7" s="80"/>
      <c r="DVF7" s="80"/>
      <c r="DVG7" s="80"/>
      <c r="DVH7" s="80"/>
      <c r="DVI7" s="80"/>
      <c r="DVJ7" s="80"/>
      <c r="DVK7" s="80"/>
      <c r="DVL7" s="80"/>
      <c r="DVM7" s="80"/>
      <c r="DVN7" s="80"/>
      <c r="DVO7" s="80"/>
      <c r="DVP7" s="80"/>
      <c r="DVQ7" s="80"/>
      <c r="DVR7" s="80"/>
      <c r="DVS7" s="80"/>
      <c r="DVT7" s="80"/>
      <c r="DVU7" s="80"/>
      <c r="DVV7" s="80"/>
      <c r="DVW7" s="80"/>
      <c r="DVX7" s="80"/>
      <c r="DVY7" s="80"/>
      <c r="DVZ7" s="80"/>
      <c r="DWA7" s="80"/>
      <c r="DWB7" s="80"/>
      <c r="DWC7" s="80"/>
      <c r="DWD7" s="80"/>
      <c r="DWE7" s="80"/>
      <c r="DWF7" s="80"/>
      <c r="DWG7" s="80"/>
      <c r="DWH7" s="80"/>
      <c r="DWI7" s="80"/>
      <c r="DWJ7" s="80"/>
      <c r="DWK7" s="80"/>
      <c r="DWL7" s="80"/>
      <c r="DWM7" s="80"/>
      <c r="DWN7" s="80"/>
      <c r="DWO7" s="80"/>
      <c r="DWP7" s="80"/>
      <c r="DWQ7" s="80"/>
      <c r="DWR7" s="80"/>
      <c r="DWS7" s="80"/>
      <c r="DWT7" s="80"/>
      <c r="DWU7" s="80"/>
      <c r="DWV7" s="80"/>
      <c r="DWW7" s="80"/>
      <c r="DWX7" s="80"/>
      <c r="DWY7" s="80"/>
      <c r="DWZ7" s="80"/>
      <c r="DXA7" s="80"/>
      <c r="DXB7" s="80"/>
      <c r="DXC7" s="80"/>
      <c r="DXD7" s="80"/>
      <c r="DXE7" s="80"/>
      <c r="DXF7" s="80"/>
      <c r="DXG7" s="80"/>
      <c r="DXH7" s="80"/>
      <c r="DXI7" s="80"/>
      <c r="DXJ7" s="80"/>
      <c r="DXK7" s="80"/>
      <c r="DXL7" s="80"/>
      <c r="DXM7" s="80"/>
      <c r="DXN7" s="80"/>
      <c r="DXO7" s="80"/>
      <c r="DXP7" s="80"/>
      <c r="DXQ7" s="80"/>
      <c r="DXR7" s="80"/>
      <c r="DXS7" s="80"/>
      <c r="DXT7" s="80"/>
      <c r="DXU7" s="80"/>
      <c r="DXV7" s="80"/>
      <c r="DXW7" s="80"/>
      <c r="DXX7" s="80"/>
      <c r="DXY7" s="80"/>
      <c r="DXZ7" s="80"/>
      <c r="DYA7" s="80"/>
      <c r="DYB7" s="80"/>
      <c r="DYC7" s="80"/>
      <c r="DYD7" s="80"/>
      <c r="DYE7" s="80"/>
      <c r="DYF7" s="80"/>
      <c r="DYG7" s="80"/>
      <c r="DYH7" s="80"/>
      <c r="DYI7" s="80"/>
      <c r="DYJ7" s="80"/>
      <c r="DYK7" s="80"/>
      <c r="DYL7" s="80"/>
      <c r="DYM7" s="80"/>
      <c r="DYN7" s="80"/>
      <c r="DYO7" s="80"/>
      <c r="DYP7" s="80"/>
      <c r="DYQ7" s="80"/>
      <c r="DYR7" s="80"/>
      <c r="DYS7" s="80"/>
      <c r="DYT7" s="80"/>
      <c r="DYU7" s="80"/>
      <c r="DYV7" s="80"/>
      <c r="DYW7" s="80"/>
      <c r="DYX7" s="80"/>
      <c r="DYY7" s="80"/>
      <c r="DYZ7" s="80"/>
      <c r="DZA7" s="80"/>
      <c r="DZB7" s="80"/>
      <c r="DZC7" s="80"/>
      <c r="DZD7" s="80"/>
      <c r="DZE7" s="80"/>
      <c r="DZF7" s="80"/>
      <c r="DZG7" s="80"/>
      <c r="DZH7" s="80"/>
      <c r="DZI7" s="80"/>
      <c r="DZJ7" s="80"/>
      <c r="DZK7" s="80"/>
      <c r="DZL7" s="80"/>
      <c r="DZM7" s="80"/>
      <c r="DZN7" s="80"/>
      <c r="DZO7" s="80"/>
      <c r="DZP7" s="80"/>
      <c r="DZQ7" s="80"/>
      <c r="DZR7" s="80"/>
      <c r="DZS7" s="80"/>
      <c r="DZT7" s="80"/>
      <c r="DZU7" s="80"/>
      <c r="DZV7" s="80"/>
      <c r="DZW7" s="80"/>
      <c r="DZX7" s="80"/>
      <c r="DZY7" s="80"/>
      <c r="DZZ7" s="80"/>
      <c r="EAA7" s="80"/>
      <c r="EAB7" s="80"/>
      <c r="EAC7" s="80"/>
      <c r="EAD7" s="80"/>
      <c r="EAE7" s="80"/>
      <c r="EAF7" s="80"/>
      <c r="EAG7" s="80"/>
      <c r="EAH7" s="80"/>
      <c r="EAI7" s="80"/>
      <c r="EAJ7" s="80"/>
      <c r="EAK7" s="80"/>
      <c r="EAL7" s="80"/>
      <c r="EAM7" s="80"/>
      <c r="EAN7" s="80"/>
      <c r="EAO7" s="80"/>
      <c r="EAP7" s="80"/>
      <c r="EAQ7" s="80"/>
      <c r="EAR7" s="80"/>
      <c r="EAS7" s="80"/>
      <c r="EAT7" s="80"/>
      <c r="EAU7" s="80"/>
      <c r="EAV7" s="80"/>
      <c r="EAW7" s="80"/>
      <c r="EAX7" s="80"/>
      <c r="EAY7" s="80"/>
      <c r="EAZ7" s="80"/>
      <c r="EBA7" s="80"/>
      <c r="EBB7" s="80"/>
      <c r="EBC7" s="80"/>
      <c r="EBD7" s="80"/>
      <c r="EBE7" s="80"/>
      <c r="EBF7" s="80"/>
      <c r="EBG7" s="80"/>
      <c r="EBH7" s="80"/>
      <c r="EBI7" s="80"/>
      <c r="EBJ7" s="80"/>
      <c r="EBK7" s="80"/>
      <c r="EBL7" s="80"/>
      <c r="EBM7" s="80"/>
      <c r="EBN7" s="80"/>
      <c r="EBO7" s="80"/>
      <c r="EBP7" s="80"/>
      <c r="EBQ7" s="80"/>
      <c r="EBR7" s="80"/>
      <c r="EBS7" s="80"/>
      <c r="EBT7" s="80"/>
      <c r="EBU7" s="80"/>
      <c r="EBV7" s="80"/>
      <c r="EBW7" s="80"/>
      <c r="EBX7" s="80"/>
      <c r="EBY7" s="80"/>
      <c r="EBZ7" s="80"/>
      <c r="ECA7" s="80"/>
      <c r="ECB7" s="80"/>
      <c r="ECC7" s="80"/>
      <c r="ECD7" s="80"/>
      <c r="ECE7" s="80"/>
      <c r="ECF7" s="80"/>
      <c r="ECG7" s="80"/>
      <c r="ECH7" s="80"/>
      <c r="ECI7" s="80"/>
      <c r="ECJ7" s="80"/>
      <c r="ECK7" s="80"/>
      <c r="ECL7" s="80"/>
      <c r="ECM7" s="80"/>
      <c r="ECN7" s="80"/>
      <c r="ECO7" s="80"/>
      <c r="ECP7" s="80"/>
      <c r="ECQ7" s="80"/>
      <c r="ECR7" s="80"/>
      <c r="ECS7" s="80"/>
      <c r="ECT7" s="80"/>
      <c r="ECU7" s="80"/>
      <c r="ECV7" s="80"/>
      <c r="ECW7" s="80"/>
      <c r="ECX7" s="80"/>
      <c r="ECY7" s="80"/>
      <c r="ECZ7" s="80"/>
      <c r="EDA7" s="80"/>
      <c r="EDB7" s="80"/>
      <c r="EDC7" s="80"/>
      <c r="EDD7" s="80"/>
      <c r="EDE7" s="80"/>
      <c r="EDF7" s="80"/>
      <c r="EDG7" s="80"/>
      <c r="EDH7" s="80"/>
      <c r="EDI7" s="80"/>
      <c r="EDJ7" s="80"/>
      <c r="EDK7" s="80"/>
      <c r="EDL7" s="80"/>
      <c r="EDM7" s="80"/>
      <c r="EDN7" s="80"/>
      <c r="EDO7" s="80"/>
      <c r="EDP7" s="80"/>
      <c r="EDQ7" s="80"/>
      <c r="EDR7" s="80"/>
      <c r="EDS7" s="80"/>
      <c r="EDT7" s="80"/>
      <c r="EDU7" s="80"/>
      <c r="EDV7" s="80"/>
      <c r="EDW7" s="80"/>
      <c r="EDX7" s="80"/>
      <c r="EDY7" s="80"/>
      <c r="EDZ7" s="80"/>
      <c r="EEA7" s="80"/>
      <c r="EEB7" s="80"/>
      <c r="EEC7" s="80"/>
      <c r="EED7" s="80"/>
      <c r="EEE7" s="80"/>
      <c r="EEF7" s="80"/>
      <c r="EEG7" s="80"/>
      <c r="EEH7" s="80"/>
      <c r="EEI7" s="80"/>
      <c r="EEJ7" s="80"/>
      <c r="EEK7" s="80"/>
      <c r="EEL7" s="80"/>
      <c r="EEM7" s="80"/>
      <c r="EEN7" s="80"/>
      <c r="EEO7" s="80"/>
      <c r="EEP7" s="80"/>
      <c r="EEQ7" s="80"/>
      <c r="EER7" s="80"/>
      <c r="EES7" s="80"/>
      <c r="EET7" s="80"/>
      <c r="EEU7" s="80"/>
      <c r="EEV7" s="80"/>
      <c r="EEW7" s="80"/>
      <c r="EEX7" s="80"/>
      <c r="EEY7" s="80"/>
      <c r="EEZ7" s="80"/>
      <c r="EFA7" s="80"/>
      <c r="EFB7" s="80"/>
      <c r="EFC7" s="80"/>
      <c r="EFD7" s="80"/>
      <c r="EFE7" s="80"/>
      <c r="EFF7" s="80"/>
      <c r="EFG7" s="80"/>
      <c r="EFH7" s="80"/>
      <c r="EFI7" s="80"/>
      <c r="EFJ7" s="80"/>
      <c r="EFK7" s="80"/>
      <c r="EFL7" s="80"/>
      <c r="EFM7" s="80"/>
      <c r="EFN7" s="80"/>
      <c r="EFO7" s="80"/>
      <c r="EFP7" s="80"/>
      <c r="EFQ7" s="80"/>
      <c r="EFR7" s="80"/>
      <c r="EFS7" s="80"/>
      <c r="EFT7" s="80"/>
      <c r="EFU7" s="80"/>
      <c r="EFV7" s="80"/>
      <c r="EFW7" s="80"/>
      <c r="EFX7" s="80"/>
      <c r="EFY7" s="80"/>
      <c r="EFZ7" s="80"/>
      <c r="EGA7" s="80"/>
      <c r="EGB7" s="80"/>
      <c r="EGC7" s="80"/>
      <c r="EGD7" s="80"/>
      <c r="EGE7" s="80"/>
      <c r="EGF7" s="80"/>
      <c r="EGG7" s="80"/>
      <c r="EGH7" s="80"/>
      <c r="EGI7" s="80"/>
      <c r="EGJ7" s="80"/>
      <c r="EGK7" s="80"/>
      <c r="EGL7" s="80"/>
      <c r="EGM7" s="80"/>
      <c r="EGN7" s="80"/>
      <c r="EGO7" s="80"/>
      <c r="EGP7" s="80"/>
      <c r="EGQ7" s="80"/>
      <c r="EGR7" s="80"/>
      <c r="EGS7" s="80"/>
      <c r="EGT7" s="80"/>
      <c r="EGU7" s="80"/>
      <c r="EGV7" s="80"/>
      <c r="EGW7" s="80"/>
      <c r="EGX7" s="80"/>
      <c r="EGY7" s="80"/>
      <c r="EGZ7" s="80"/>
      <c r="EHA7" s="80"/>
      <c r="EHB7" s="80"/>
      <c r="EHC7" s="80"/>
      <c r="EHD7" s="80"/>
      <c r="EHE7" s="80"/>
      <c r="EHF7" s="80"/>
      <c r="EHG7" s="80"/>
      <c r="EHH7" s="80"/>
      <c r="EHI7" s="80"/>
      <c r="EHJ7" s="80"/>
      <c r="EHK7" s="80"/>
      <c r="EHL7" s="80"/>
      <c r="EHM7" s="80"/>
      <c r="EHN7" s="80"/>
      <c r="EHO7" s="80"/>
      <c r="EHP7" s="80"/>
      <c r="EHQ7" s="80"/>
      <c r="EHR7" s="80"/>
      <c r="EHS7" s="80"/>
      <c r="EHT7" s="80"/>
      <c r="EHU7" s="80"/>
      <c r="EHV7" s="80"/>
      <c r="EHW7" s="80"/>
      <c r="EHX7" s="80"/>
      <c r="EHY7" s="80"/>
      <c r="EHZ7" s="80"/>
      <c r="EIA7" s="80"/>
      <c r="EIB7" s="80"/>
      <c r="EIC7" s="80"/>
      <c r="EID7" s="80"/>
      <c r="EIE7" s="80"/>
      <c r="EIF7" s="80"/>
      <c r="EIG7" s="80"/>
      <c r="EIH7" s="80"/>
      <c r="EII7" s="80"/>
      <c r="EIJ7" s="80"/>
      <c r="EIK7" s="80"/>
      <c r="EIL7" s="80"/>
      <c r="EIM7" s="80"/>
      <c r="EIN7" s="80"/>
      <c r="EIO7" s="80"/>
      <c r="EIP7" s="80"/>
      <c r="EIQ7" s="80"/>
      <c r="EIR7" s="80"/>
      <c r="EIS7" s="80"/>
      <c r="EIT7" s="80"/>
      <c r="EIU7" s="80"/>
      <c r="EIV7" s="80"/>
      <c r="EIW7" s="80"/>
      <c r="EIX7" s="80"/>
      <c r="EIY7" s="80"/>
      <c r="EIZ7" s="80"/>
      <c r="EJA7" s="80"/>
      <c r="EJB7" s="80"/>
      <c r="EJC7" s="80"/>
      <c r="EJD7" s="80"/>
      <c r="EJE7" s="80"/>
      <c r="EJF7" s="80"/>
      <c r="EJG7" s="80"/>
      <c r="EJH7" s="80"/>
      <c r="EJI7" s="80"/>
      <c r="EJJ7" s="80"/>
      <c r="EJK7" s="80"/>
      <c r="EJL7" s="80"/>
      <c r="EJM7" s="80"/>
      <c r="EJN7" s="80"/>
      <c r="EJO7" s="80"/>
      <c r="EJP7" s="80"/>
      <c r="EJQ7" s="80"/>
      <c r="EJR7" s="80"/>
      <c r="EJS7" s="80"/>
      <c r="EJT7" s="80"/>
      <c r="EJU7" s="80"/>
      <c r="EJV7" s="80"/>
      <c r="EJW7" s="80"/>
      <c r="EJX7" s="80"/>
      <c r="EJY7" s="80"/>
      <c r="EJZ7" s="80"/>
      <c r="EKA7" s="80"/>
      <c r="EKB7" s="80"/>
      <c r="EKC7" s="80"/>
      <c r="EKD7" s="80"/>
      <c r="EKE7" s="80"/>
      <c r="EKF7" s="80"/>
      <c r="EKG7" s="80"/>
      <c r="EKH7" s="80"/>
      <c r="EKI7" s="80"/>
      <c r="EKJ7" s="80"/>
      <c r="EKK7" s="80"/>
      <c r="EKL7" s="80"/>
      <c r="EKM7" s="80"/>
      <c r="EKN7" s="80"/>
      <c r="EKO7" s="80"/>
      <c r="EKP7" s="80"/>
      <c r="EKQ7" s="80"/>
      <c r="EKR7" s="80"/>
      <c r="EKS7" s="80"/>
      <c r="EKT7" s="80"/>
      <c r="EKU7" s="80"/>
      <c r="EKV7" s="80"/>
      <c r="EKW7" s="80"/>
      <c r="EKX7" s="80"/>
      <c r="EKY7" s="80"/>
      <c r="EKZ7" s="80"/>
      <c r="ELA7" s="80"/>
      <c r="ELB7" s="80"/>
      <c r="ELC7" s="80"/>
      <c r="ELD7" s="80"/>
      <c r="ELE7" s="80"/>
      <c r="ELF7" s="80"/>
      <c r="ELG7" s="80"/>
      <c r="ELH7" s="80"/>
      <c r="ELI7" s="80"/>
      <c r="ELJ7" s="80"/>
      <c r="ELK7" s="80"/>
      <c r="ELL7" s="80"/>
      <c r="ELM7" s="80"/>
      <c r="ELN7" s="80"/>
      <c r="ELO7" s="80"/>
      <c r="ELP7" s="80"/>
      <c r="ELQ7" s="80"/>
      <c r="ELR7" s="80"/>
      <c r="ELS7" s="80"/>
      <c r="ELT7" s="80"/>
      <c r="ELU7" s="80"/>
      <c r="ELV7" s="80"/>
      <c r="ELW7" s="80"/>
      <c r="ELX7" s="80"/>
      <c r="ELY7" s="80"/>
      <c r="ELZ7" s="80"/>
      <c r="EMA7" s="80"/>
      <c r="EMB7" s="80"/>
      <c r="EMC7" s="80"/>
      <c r="EMD7" s="80"/>
      <c r="EME7" s="80"/>
      <c r="EMF7" s="80"/>
      <c r="EMG7" s="80"/>
      <c r="EMH7" s="80"/>
      <c r="EMI7" s="80"/>
      <c r="EMJ7" s="80"/>
      <c r="EMK7" s="80"/>
      <c r="EML7" s="80"/>
      <c r="EMM7" s="80"/>
      <c r="EMN7" s="80"/>
      <c r="EMO7" s="80"/>
      <c r="EMP7" s="80"/>
      <c r="EMQ7" s="80"/>
      <c r="EMR7" s="80"/>
      <c r="EMS7" s="80"/>
      <c r="EMT7" s="80"/>
      <c r="EMU7" s="80"/>
      <c r="EMV7" s="80"/>
      <c r="EMW7" s="80"/>
      <c r="EMX7" s="80"/>
      <c r="EMY7" s="80"/>
      <c r="EMZ7" s="80"/>
      <c r="ENA7" s="80"/>
      <c r="ENB7" s="80"/>
      <c r="ENC7" s="80"/>
      <c r="END7" s="80"/>
      <c r="ENE7" s="80"/>
      <c r="ENF7" s="80"/>
      <c r="ENG7" s="80"/>
      <c r="ENH7" s="80"/>
      <c r="ENI7" s="80"/>
      <c r="ENJ7" s="80"/>
      <c r="ENK7" s="80"/>
      <c r="ENL7" s="80"/>
      <c r="ENM7" s="80"/>
      <c r="ENN7" s="80"/>
      <c r="ENO7" s="80"/>
      <c r="ENP7" s="80"/>
      <c r="ENQ7" s="80"/>
      <c r="ENR7" s="80"/>
      <c r="ENS7" s="80"/>
      <c r="ENT7" s="80"/>
      <c r="ENU7" s="80"/>
      <c r="ENV7" s="80"/>
      <c r="ENW7" s="80"/>
      <c r="ENX7" s="80"/>
      <c r="ENY7" s="80"/>
      <c r="ENZ7" s="80"/>
      <c r="EOA7" s="80"/>
      <c r="EOB7" s="80"/>
      <c r="EOC7" s="80"/>
      <c r="EOD7" s="80"/>
      <c r="EOE7" s="80"/>
      <c r="EOF7" s="80"/>
      <c r="EOG7" s="80"/>
      <c r="EOH7" s="80"/>
      <c r="EOI7" s="80"/>
      <c r="EOJ7" s="80"/>
      <c r="EOK7" s="80"/>
      <c r="EOL7" s="80"/>
      <c r="EOM7" s="80"/>
      <c r="EON7" s="80"/>
      <c r="EOO7" s="80"/>
      <c r="EOP7" s="80"/>
      <c r="EOQ7" s="80"/>
      <c r="EOR7" s="80"/>
      <c r="EOS7" s="80"/>
      <c r="EOT7" s="80"/>
      <c r="EOU7" s="80"/>
      <c r="EOV7" s="80"/>
      <c r="EOW7" s="80"/>
      <c r="EOX7" s="80"/>
      <c r="EOY7" s="80"/>
      <c r="EOZ7" s="80"/>
      <c r="EPA7" s="80"/>
      <c r="EPB7" s="80"/>
      <c r="EPC7" s="80"/>
      <c r="EPD7" s="80"/>
      <c r="EPE7" s="80"/>
      <c r="EPF7" s="80"/>
      <c r="EPG7" s="80"/>
      <c r="EPH7" s="80"/>
      <c r="EPI7" s="80"/>
      <c r="EPJ7" s="80"/>
      <c r="EPK7" s="80"/>
      <c r="EPL7" s="80"/>
      <c r="EPM7" s="80"/>
      <c r="EPN7" s="80"/>
      <c r="EPO7" s="80"/>
      <c r="EPP7" s="80"/>
      <c r="EPQ7" s="80"/>
      <c r="EPR7" s="80"/>
      <c r="EPS7" s="80"/>
      <c r="EPT7" s="80"/>
      <c r="EPU7" s="80"/>
      <c r="EPV7" s="80"/>
      <c r="EPW7" s="80"/>
      <c r="EPX7" s="80"/>
      <c r="EPY7" s="80"/>
      <c r="EPZ7" s="80"/>
      <c r="EQA7" s="80"/>
      <c r="EQB7" s="80"/>
      <c r="EQC7" s="80"/>
      <c r="EQD7" s="80"/>
      <c r="EQE7" s="80"/>
      <c r="EQF7" s="80"/>
      <c r="EQG7" s="80"/>
      <c r="EQH7" s="80"/>
      <c r="EQI7" s="80"/>
      <c r="EQJ7" s="80"/>
      <c r="EQK7" s="80"/>
      <c r="EQL7" s="80"/>
      <c r="EQM7" s="80"/>
      <c r="EQN7" s="80"/>
      <c r="EQO7" s="80"/>
      <c r="EQP7" s="80"/>
      <c r="EQQ7" s="80"/>
      <c r="EQR7" s="80"/>
      <c r="EQS7" s="80"/>
      <c r="EQT7" s="80"/>
      <c r="EQU7" s="80"/>
      <c r="EQV7" s="80"/>
      <c r="EQW7" s="80"/>
      <c r="EQX7" s="80"/>
      <c r="EQY7" s="80"/>
      <c r="EQZ7" s="80"/>
      <c r="ERA7" s="80"/>
      <c r="ERB7" s="80"/>
      <c r="ERC7" s="80"/>
      <c r="ERD7" s="80"/>
      <c r="ERE7" s="80"/>
      <c r="ERF7" s="80"/>
      <c r="ERG7" s="80"/>
      <c r="ERH7" s="80"/>
      <c r="ERI7" s="80"/>
      <c r="ERJ7" s="80"/>
      <c r="ERK7" s="80"/>
      <c r="ERL7" s="80"/>
      <c r="ERM7" s="80"/>
      <c r="ERN7" s="80"/>
      <c r="ERO7" s="80"/>
      <c r="ERP7" s="80"/>
      <c r="ERQ7" s="80"/>
      <c r="ERR7" s="80"/>
      <c r="ERS7" s="80"/>
      <c r="ERT7" s="80"/>
      <c r="ERU7" s="80"/>
      <c r="ERV7" s="80"/>
      <c r="ERW7" s="80"/>
      <c r="ERX7" s="80"/>
      <c r="ERY7" s="80"/>
      <c r="ERZ7" s="80"/>
      <c r="ESA7" s="80"/>
      <c r="ESB7" s="80"/>
      <c r="ESC7" s="80"/>
      <c r="ESD7" s="80"/>
      <c r="ESE7" s="80"/>
      <c r="ESF7" s="80"/>
      <c r="ESG7" s="80"/>
      <c r="ESH7" s="80"/>
      <c r="ESI7" s="80"/>
      <c r="ESJ7" s="80"/>
      <c r="ESK7" s="80"/>
      <c r="ESL7" s="80"/>
      <c r="ESM7" s="80"/>
      <c r="ESN7" s="80"/>
      <c r="ESO7" s="80"/>
      <c r="ESP7" s="80"/>
      <c r="ESQ7" s="80"/>
      <c r="ESR7" s="80"/>
      <c r="ESS7" s="80"/>
      <c r="EST7" s="80"/>
      <c r="ESU7" s="80"/>
      <c r="ESV7" s="80"/>
      <c r="ESW7" s="80"/>
      <c r="ESX7" s="80"/>
      <c r="ESY7" s="80"/>
      <c r="ESZ7" s="80"/>
      <c r="ETA7" s="80"/>
      <c r="ETB7" s="80"/>
      <c r="ETC7" s="80"/>
      <c r="ETD7" s="80"/>
      <c r="ETE7" s="80"/>
      <c r="ETF7" s="80"/>
      <c r="ETG7" s="80"/>
      <c r="ETH7" s="80"/>
      <c r="ETI7" s="80"/>
      <c r="ETJ7" s="80"/>
      <c r="ETK7" s="80"/>
      <c r="ETL7" s="80"/>
      <c r="ETM7" s="80"/>
      <c r="ETN7" s="80"/>
      <c r="ETO7" s="80"/>
      <c r="ETP7" s="80"/>
      <c r="ETQ7" s="80"/>
      <c r="ETR7" s="80"/>
      <c r="ETS7" s="80"/>
      <c r="ETT7" s="80"/>
      <c r="ETU7" s="80"/>
      <c r="ETV7" s="80"/>
      <c r="ETW7" s="80"/>
      <c r="ETX7" s="80"/>
      <c r="ETY7" s="80"/>
      <c r="ETZ7" s="80"/>
      <c r="EUA7" s="80"/>
      <c r="EUB7" s="80"/>
      <c r="EUC7" s="80"/>
      <c r="EUD7" s="80"/>
      <c r="EUE7" s="80"/>
      <c r="EUF7" s="80"/>
      <c r="EUG7" s="80"/>
      <c r="EUH7" s="80"/>
      <c r="EUI7" s="80"/>
      <c r="EUJ7" s="80"/>
      <c r="EUK7" s="80"/>
      <c r="EUL7" s="80"/>
      <c r="EUM7" s="80"/>
      <c r="EUN7" s="80"/>
      <c r="EUO7" s="80"/>
      <c r="EUP7" s="80"/>
      <c r="EUQ7" s="80"/>
      <c r="EUR7" s="80"/>
      <c r="EUS7" s="80"/>
      <c r="EUT7" s="80"/>
      <c r="EUU7" s="80"/>
      <c r="EUV7" s="80"/>
      <c r="EUW7" s="80"/>
      <c r="EUX7" s="80"/>
      <c r="EUY7" s="80"/>
      <c r="EUZ7" s="80"/>
      <c r="EVA7" s="80"/>
      <c r="EVB7" s="80"/>
      <c r="EVC7" s="80"/>
      <c r="EVD7" s="80"/>
      <c r="EVE7" s="80"/>
      <c r="EVF7" s="80"/>
      <c r="EVG7" s="80"/>
      <c r="EVH7" s="80"/>
      <c r="EVI7" s="80"/>
      <c r="EVJ7" s="80"/>
      <c r="EVK7" s="80"/>
      <c r="EVL7" s="80"/>
      <c r="EVM7" s="80"/>
      <c r="EVN7" s="80"/>
      <c r="EVO7" s="80"/>
      <c r="EVP7" s="80"/>
      <c r="EVQ7" s="80"/>
      <c r="EVR7" s="80"/>
      <c r="EVS7" s="80"/>
      <c r="EVT7" s="80"/>
      <c r="EVU7" s="80"/>
      <c r="EVV7" s="80"/>
      <c r="EVW7" s="80"/>
      <c r="EVX7" s="80"/>
      <c r="EVY7" s="80"/>
      <c r="EVZ7" s="80"/>
      <c r="EWA7" s="80"/>
      <c r="EWB7" s="80"/>
      <c r="EWC7" s="80"/>
      <c r="EWD7" s="80"/>
      <c r="EWE7" s="80"/>
      <c r="EWF7" s="80"/>
      <c r="EWG7" s="80"/>
      <c r="EWH7" s="80"/>
      <c r="EWI7" s="80"/>
      <c r="EWJ7" s="80"/>
      <c r="EWK7" s="80"/>
      <c r="EWL7" s="80"/>
      <c r="EWM7" s="80"/>
      <c r="EWN7" s="80"/>
      <c r="EWO7" s="80"/>
      <c r="EWP7" s="80"/>
      <c r="EWQ7" s="80"/>
      <c r="EWR7" s="80"/>
      <c r="EWS7" s="80"/>
      <c r="EWT7" s="80"/>
      <c r="EWU7" s="80"/>
      <c r="EWV7" s="80"/>
      <c r="EWW7" s="80"/>
      <c r="EWX7" s="80"/>
      <c r="EWY7" s="80"/>
      <c r="EWZ7" s="80"/>
      <c r="EXA7" s="80"/>
      <c r="EXB7" s="80"/>
      <c r="EXC7" s="80"/>
      <c r="EXD7" s="80"/>
      <c r="EXE7" s="80"/>
      <c r="EXF7" s="80"/>
      <c r="EXG7" s="80"/>
      <c r="EXH7" s="80"/>
      <c r="EXI7" s="80"/>
      <c r="EXJ7" s="80"/>
      <c r="EXK7" s="80"/>
      <c r="EXL7" s="80"/>
      <c r="EXM7" s="80"/>
      <c r="EXN7" s="80"/>
      <c r="EXO7" s="80"/>
      <c r="EXP7" s="80"/>
      <c r="EXQ7" s="80"/>
      <c r="EXR7" s="80"/>
      <c r="EXS7" s="80"/>
      <c r="EXT7" s="80"/>
      <c r="EXU7" s="80"/>
      <c r="EXV7" s="80"/>
      <c r="EXW7" s="80"/>
      <c r="EXX7" s="80"/>
      <c r="EXY7" s="80"/>
      <c r="EXZ7" s="80"/>
      <c r="EYA7" s="80"/>
      <c r="EYB7" s="80"/>
      <c r="EYC7" s="80"/>
      <c r="EYD7" s="80"/>
      <c r="EYE7" s="80"/>
      <c r="EYF7" s="80"/>
      <c r="EYG7" s="80"/>
      <c r="EYH7" s="80"/>
      <c r="EYI7" s="80"/>
      <c r="EYJ7" s="80"/>
      <c r="EYK7" s="80"/>
      <c r="EYL7" s="80"/>
      <c r="EYM7" s="80"/>
      <c r="EYN7" s="80"/>
      <c r="EYO7" s="80"/>
      <c r="EYP7" s="80"/>
      <c r="EYQ7" s="80"/>
      <c r="EYR7" s="80"/>
      <c r="EYS7" s="80"/>
      <c r="EYT7" s="80"/>
      <c r="EYU7" s="80"/>
      <c r="EYV7" s="80"/>
      <c r="EYW7" s="80"/>
      <c r="EYX7" s="80"/>
      <c r="EYY7" s="80"/>
      <c r="EYZ7" s="80"/>
      <c r="EZA7" s="80"/>
      <c r="EZB7" s="80"/>
      <c r="EZC7" s="80"/>
      <c r="EZD7" s="80"/>
      <c r="EZE7" s="80"/>
      <c r="EZF7" s="80"/>
      <c r="EZG7" s="80"/>
      <c r="EZH7" s="80"/>
      <c r="EZI7" s="80"/>
      <c r="EZJ7" s="80"/>
      <c r="EZK7" s="80"/>
      <c r="EZL7" s="80"/>
      <c r="EZM7" s="80"/>
      <c r="EZN7" s="80"/>
      <c r="EZO7" s="80"/>
      <c r="EZP7" s="80"/>
      <c r="EZQ7" s="80"/>
      <c r="EZR7" s="80"/>
      <c r="EZS7" s="80"/>
      <c r="EZT7" s="80"/>
      <c r="EZU7" s="80"/>
      <c r="EZV7" s="80"/>
      <c r="EZW7" s="80"/>
      <c r="EZX7" s="80"/>
      <c r="EZY7" s="80"/>
      <c r="EZZ7" s="80"/>
      <c r="FAA7" s="80"/>
      <c r="FAB7" s="80"/>
      <c r="FAC7" s="80"/>
      <c r="FAD7" s="80"/>
      <c r="FAE7" s="80"/>
      <c r="FAF7" s="80"/>
      <c r="FAG7" s="80"/>
      <c r="FAH7" s="80"/>
      <c r="FAI7" s="80"/>
      <c r="FAJ7" s="80"/>
      <c r="FAK7" s="80"/>
      <c r="FAL7" s="80"/>
      <c r="FAM7" s="80"/>
      <c r="FAN7" s="80"/>
      <c r="FAO7" s="80"/>
      <c r="FAP7" s="80"/>
      <c r="FAQ7" s="80"/>
      <c r="FAR7" s="80"/>
      <c r="FAS7" s="80"/>
      <c r="FAT7" s="80"/>
      <c r="FAU7" s="80"/>
      <c r="FAV7" s="80"/>
      <c r="FAW7" s="80"/>
      <c r="FAX7" s="80"/>
      <c r="FAY7" s="80"/>
      <c r="FAZ7" s="80"/>
      <c r="FBA7" s="80"/>
      <c r="FBB7" s="80"/>
      <c r="FBC7" s="80"/>
      <c r="FBD7" s="80"/>
      <c r="FBE7" s="80"/>
      <c r="FBF7" s="80"/>
      <c r="FBG7" s="80"/>
      <c r="FBH7" s="80"/>
      <c r="FBI7" s="80"/>
      <c r="FBJ7" s="80"/>
      <c r="FBK7" s="80"/>
      <c r="FBL7" s="80"/>
      <c r="FBM7" s="80"/>
      <c r="FBN7" s="80"/>
      <c r="FBO7" s="80"/>
      <c r="FBP7" s="80"/>
      <c r="FBQ7" s="80"/>
      <c r="FBR7" s="80"/>
      <c r="FBS7" s="80"/>
      <c r="FBT7" s="80"/>
      <c r="FBU7" s="80"/>
      <c r="FBV7" s="80"/>
      <c r="FBW7" s="80"/>
      <c r="FBX7" s="80"/>
      <c r="FBY7" s="80"/>
      <c r="FBZ7" s="80"/>
      <c r="FCA7" s="80"/>
      <c r="FCB7" s="80"/>
      <c r="FCC7" s="80"/>
      <c r="FCD7" s="80"/>
      <c r="FCE7" s="80"/>
      <c r="FCF7" s="80"/>
      <c r="FCG7" s="80"/>
      <c r="FCH7" s="80"/>
      <c r="FCI7" s="80"/>
      <c r="FCJ7" s="80"/>
      <c r="FCK7" s="80"/>
      <c r="FCL7" s="80"/>
      <c r="FCM7" s="80"/>
      <c r="FCN7" s="80"/>
      <c r="FCO7" s="80"/>
      <c r="FCP7" s="80"/>
      <c r="FCQ7" s="80"/>
      <c r="FCR7" s="80"/>
      <c r="FCS7" s="80"/>
      <c r="FCT7" s="80"/>
      <c r="FCU7" s="80"/>
      <c r="FCV7" s="80"/>
      <c r="FCW7" s="80"/>
      <c r="FCX7" s="80"/>
      <c r="FCY7" s="80"/>
      <c r="FCZ7" s="80"/>
      <c r="FDA7" s="80"/>
      <c r="FDB7" s="80"/>
      <c r="FDC7" s="80"/>
      <c r="FDD7" s="80"/>
      <c r="FDE7" s="80"/>
      <c r="FDF7" s="80"/>
      <c r="FDG7" s="80"/>
      <c r="FDH7" s="80"/>
      <c r="FDI7" s="80"/>
      <c r="FDJ7" s="80"/>
      <c r="FDK7" s="80"/>
      <c r="FDL7" s="80"/>
      <c r="FDM7" s="80"/>
      <c r="FDN7" s="80"/>
      <c r="FDO7" s="80"/>
      <c r="FDP7" s="80"/>
      <c r="FDQ7" s="80"/>
      <c r="FDR7" s="80"/>
      <c r="FDS7" s="80"/>
      <c r="FDT7" s="80"/>
      <c r="FDU7" s="80"/>
      <c r="FDV7" s="80"/>
      <c r="FDW7" s="80"/>
      <c r="FDX7" s="80"/>
      <c r="FDY7" s="80"/>
      <c r="FDZ7" s="80"/>
      <c r="FEA7" s="80"/>
      <c r="FEB7" s="80"/>
      <c r="FEC7" s="80"/>
      <c r="FED7" s="80"/>
      <c r="FEE7" s="80"/>
      <c r="FEF7" s="80"/>
      <c r="FEG7" s="80"/>
      <c r="FEH7" s="80"/>
      <c r="FEI7" s="80"/>
      <c r="FEJ7" s="80"/>
      <c r="FEK7" s="80"/>
      <c r="FEL7" s="80"/>
      <c r="FEM7" s="80"/>
      <c r="FEN7" s="80"/>
      <c r="FEO7" s="80"/>
      <c r="FEP7" s="80"/>
      <c r="FEQ7" s="80"/>
      <c r="FER7" s="80"/>
      <c r="FES7" s="80"/>
      <c r="FET7" s="80"/>
      <c r="FEU7" s="80"/>
      <c r="FEV7" s="80"/>
      <c r="FEW7" s="80"/>
      <c r="FEX7" s="80"/>
      <c r="FEY7" s="80"/>
      <c r="FEZ7" s="80"/>
      <c r="FFA7" s="80"/>
      <c r="FFB7" s="80"/>
      <c r="FFC7" s="80"/>
      <c r="FFD7" s="80"/>
      <c r="FFE7" s="80"/>
      <c r="FFF7" s="80"/>
      <c r="FFG7" s="80"/>
      <c r="FFH7" s="80"/>
      <c r="FFI7" s="80"/>
      <c r="FFJ7" s="80"/>
      <c r="FFK7" s="80"/>
      <c r="FFL7" s="80"/>
      <c r="FFM7" s="80"/>
      <c r="FFN7" s="80"/>
      <c r="FFO7" s="80"/>
      <c r="FFP7" s="80"/>
      <c r="FFQ7" s="80"/>
      <c r="FFR7" s="80"/>
      <c r="FFS7" s="80"/>
      <c r="FFT7" s="80"/>
      <c r="FFU7" s="80"/>
      <c r="FFV7" s="80"/>
      <c r="FFW7" s="80"/>
      <c r="FFX7" s="80"/>
      <c r="FFY7" s="80"/>
      <c r="FFZ7" s="80"/>
      <c r="FGA7" s="80"/>
      <c r="FGB7" s="80"/>
      <c r="FGC7" s="80"/>
      <c r="FGD7" s="80"/>
      <c r="FGE7" s="80"/>
      <c r="FGF7" s="80"/>
      <c r="FGG7" s="80"/>
      <c r="FGH7" s="80"/>
      <c r="FGI7" s="80"/>
      <c r="FGJ7" s="80"/>
      <c r="FGK7" s="80"/>
      <c r="FGL7" s="80"/>
      <c r="FGM7" s="80"/>
      <c r="FGN7" s="80"/>
      <c r="FGO7" s="80"/>
      <c r="FGP7" s="80"/>
      <c r="FGQ7" s="80"/>
      <c r="FGR7" s="80"/>
      <c r="FGS7" s="80"/>
      <c r="FGT7" s="80"/>
      <c r="FGU7" s="80"/>
      <c r="FGV7" s="80"/>
      <c r="FGW7" s="80"/>
      <c r="FGX7" s="80"/>
      <c r="FGY7" s="80"/>
      <c r="FGZ7" s="80"/>
      <c r="FHA7" s="80"/>
      <c r="FHB7" s="80"/>
      <c r="FHC7" s="80"/>
      <c r="FHD7" s="80"/>
      <c r="FHE7" s="80"/>
      <c r="FHF7" s="80"/>
      <c r="FHG7" s="80"/>
      <c r="FHH7" s="80"/>
      <c r="FHI7" s="80"/>
      <c r="FHJ7" s="80"/>
      <c r="FHK7" s="80"/>
      <c r="FHL7" s="80"/>
      <c r="FHM7" s="80"/>
      <c r="FHN7" s="80"/>
      <c r="FHO7" s="80"/>
      <c r="FHP7" s="80"/>
      <c r="FHQ7" s="80"/>
      <c r="FHR7" s="80"/>
      <c r="FHS7" s="80"/>
      <c r="FHT7" s="80"/>
      <c r="FHU7" s="80"/>
      <c r="FHV7" s="80"/>
      <c r="FHW7" s="80"/>
      <c r="FHX7" s="80"/>
      <c r="FHY7" s="80"/>
      <c r="FHZ7" s="80"/>
      <c r="FIA7" s="80"/>
      <c r="FIB7" s="80"/>
      <c r="FIC7" s="80"/>
      <c r="FID7" s="80"/>
      <c r="FIE7" s="80"/>
      <c r="FIF7" s="80"/>
      <c r="FIG7" s="80"/>
      <c r="FIH7" s="80"/>
      <c r="FII7" s="80"/>
      <c r="FIJ7" s="80"/>
      <c r="FIK7" s="80"/>
      <c r="FIL7" s="80"/>
      <c r="FIM7" s="80"/>
      <c r="FIN7" s="80"/>
      <c r="FIO7" s="80"/>
      <c r="FIP7" s="80"/>
      <c r="FIQ7" s="80"/>
      <c r="FIR7" s="80"/>
      <c r="FIS7" s="80"/>
      <c r="FIT7" s="80"/>
      <c r="FIU7" s="80"/>
      <c r="FIV7" s="80"/>
      <c r="FIW7" s="80"/>
      <c r="FIX7" s="80"/>
      <c r="FIY7" s="80"/>
      <c r="FIZ7" s="80"/>
      <c r="FJA7" s="80"/>
      <c r="FJB7" s="80"/>
      <c r="FJC7" s="80"/>
      <c r="FJD7" s="80"/>
      <c r="FJE7" s="80"/>
      <c r="FJF7" s="80"/>
      <c r="FJG7" s="80"/>
      <c r="FJH7" s="80"/>
      <c r="FJI7" s="80"/>
      <c r="FJJ7" s="80"/>
      <c r="FJK7" s="80"/>
      <c r="FJL7" s="80"/>
      <c r="FJM7" s="80"/>
      <c r="FJN7" s="80"/>
      <c r="FJO7" s="80"/>
      <c r="FJP7" s="80"/>
      <c r="FJQ7" s="80"/>
      <c r="FJR7" s="80"/>
      <c r="FJS7" s="80"/>
      <c r="FJT7" s="80"/>
      <c r="FJU7" s="80"/>
      <c r="FJV7" s="80"/>
      <c r="FJW7" s="80"/>
      <c r="FJX7" s="80"/>
      <c r="FJY7" s="80"/>
      <c r="FJZ7" s="80"/>
      <c r="FKA7" s="80"/>
      <c r="FKB7" s="80"/>
      <c r="FKC7" s="80"/>
      <c r="FKD7" s="80"/>
      <c r="FKE7" s="80"/>
      <c r="FKF7" s="80"/>
      <c r="FKG7" s="80"/>
      <c r="FKH7" s="80"/>
      <c r="FKI7" s="80"/>
      <c r="FKJ7" s="80"/>
      <c r="FKK7" s="80"/>
      <c r="FKL7" s="80"/>
      <c r="FKM7" s="80"/>
      <c r="FKN7" s="80"/>
      <c r="FKO7" s="80"/>
      <c r="FKP7" s="80"/>
      <c r="FKQ7" s="80"/>
      <c r="FKR7" s="80"/>
      <c r="FKS7" s="80"/>
      <c r="FKT7" s="80"/>
      <c r="FKU7" s="80"/>
      <c r="FKV7" s="80"/>
      <c r="FKW7" s="80"/>
      <c r="FKX7" s="80"/>
      <c r="FKY7" s="80"/>
      <c r="FKZ7" s="80"/>
      <c r="FLA7" s="80"/>
      <c r="FLB7" s="80"/>
      <c r="FLC7" s="80"/>
      <c r="FLD7" s="80"/>
      <c r="FLE7" s="80"/>
      <c r="FLF7" s="80"/>
      <c r="FLG7" s="80"/>
      <c r="FLH7" s="80"/>
      <c r="FLI7" s="80"/>
      <c r="FLJ7" s="80"/>
      <c r="FLK7" s="80"/>
      <c r="FLL7" s="80"/>
      <c r="FLM7" s="80"/>
      <c r="FLN7" s="80"/>
      <c r="FLO7" s="80"/>
      <c r="FLP7" s="80"/>
      <c r="FLQ7" s="80"/>
      <c r="FLR7" s="80"/>
      <c r="FLS7" s="80"/>
      <c r="FLT7" s="80"/>
      <c r="FLU7" s="80"/>
      <c r="FLV7" s="80"/>
      <c r="FLW7" s="80"/>
      <c r="FLX7" s="80"/>
      <c r="FLY7" s="80"/>
      <c r="FLZ7" s="80"/>
      <c r="FMA7" s="80"/>
      <c r="FMB7" s="80"/>
      <c r="FMC7" s="80"/>
      <c r="FMD7" s="80"/>
      <c r="FME7" s="80"/>
      <c r="FMF7" s="80"/>
      <c r="FMG7" s="80"/>
      <c r="FMH7" s="80"/>
      <c r="FMI7" s="80"/>
      <c r="FMJ7" s="80"/>
      <c r="FMK7" s="80"/>
      <c r="FML7" s="80"/>
      <c r="FMM7" s="80"/>
      <c r="FMN7" s="80"/>
      <c r="FMO7" s="80"/>
      <c r="FMP7" s="80"/>
      <c r="FMQ7" s="80"/>
      <c r="FMR7" s="80"/>
      <c r="FMS7" s="80"/>
      <c r="FMT7" s="80"/>
      <c r="FMU7" s="80"/>
      <c r="FMV7" s="80"/>
      <c r="FMW7" s="80"/>
      <c r="FMX7" s="80"/>
      <c r="FMY7" s="80"/>
      <c r="FMZ7" s="80"/>
      <c r="FNA7" s="80"/>
      <c r="FNB7" s="80"/>
      <c r="FNC7" s="80"/>
      <c r="FND7" s="80"/>
      <c r="FNE7" s="80"/>
      <c r="FNF7" s="80"/>
      <c r="FNG7" s="80"/>
      <c r="FNH7" s="80"/>
      <c r="FNI7" s="80"/>
      <c r="FNJ7" s="80"/>
      <c r="FNK7" s="80"/>
      <c r="FNL7" s="80"/>
      <c r="FNM7" s="80"/>
      <c r="FNN7" s="80"/>
      <c r="FNO7" s="80"/>
      <c r="FNP7" s="80"/>
      <c r="FNQ7" s="80"/>
      <c r="FNR7" s="80"/>
      <c r="FNS7" s="80"/>
      <c r="FNT7" s="80"/>
      <c r="FNU7" s="80"/>
      <c r="FNV7" s="80"/>
      <c r="FNW7" s="80"/>
      <c r="FNX7" s="80"/>
      <c r="FNY7" s="80"/>
      <c r="FNZ7" s="80"/>
      <c r="FOA7" s="80"/>
      <c r="FOB7" s="80"/>
      <c r="FOC7" s="80"/>
      <c r="FOD7" s="80"/>
      <c r="FOE7" s="80"/>
      <c r="FOF7" s="80"/>
      <c r="FOG7" s="80"/>
      <c r="FOH7" s="80"/>
      <c r="FOI7" s="80"/>
      <c r="FOJ7" s="80"/>
      <c r="FOK7" s="80"/>
      <c r="FOL7" s="80"/>
      <c r="FOM7" s="80"/>
      <c r="FON7" s="80"/>
      <c r="FOO7" s="80"/>
      <c r="FOP7" s="80"/>
      <c r="FOQ7" s="80"/>
      <c r="FOR7" s="80"/>
      <c r="FOS7" s="80"/>
      <c r="FOT7" s="80"/>
      <c r="FOU7" s="80"/>
      <c r="FOV7" s="80"/>
      <c r="FOW7" s="80"/>
      <c r="FOX7" s="80"/>
      <c r="FOY7" s="80"/>
      <c r="FOZ7" s="80"/>
      <c r="FPA7" s="80"/>
      <c r="FPB7" s="80"/>
      <c r="FPC7" s="80"/>
      <c r="FPD7" s="80"/>
      <c r="FPE7" s="80"/>
      <c r="FPF7" s="80"/>
      <c r="FPG7" s="80"/>
      <c r="FPH7" s="80"/>
      <c r="FPI7" s="80"/>
      <c r="FPJ7" s="80"/>
      <c r="FPK7" s="80"/>
      <c r="FPL7" s="80"/>
      <c r="FPM7" s="80"/>
      <c r="FPN7" s="80"/>
      <c r="FPO7" s="80"/>
      <c r="FPP7" s="80"/>
      <c r="FPQ7" s="80"/>
      <c r="FPR7" s="80"/>
      <c r="FPS7" s="80"/>
      <c r="FPT7" s="80"/>
      <c r="FPU7" s="80"/>
      <c r="FPV7" s="80"/>
      <c r="FPW7" s="80"/>
      <c r="FPX7" s="80"/>
      <c r="FPY7" s="80"/>
      <c r="FPZ7" s="80"/>
      <c r="FQA7" s="80"/>
      <c r="FQB7" s="80"/>
      <c r="FQC7" s="80"/>
      <c r="FQD7" s="80"/>
      <c r="FQE7" s="80"/>
      <c r="FQF7" s="80"/>
      <c r="FQG7" s="80"/>
      <c r="FQH7" s="80"/>
      <c r="FQI7" s="80"/>
      <c r="FQJ7" s="80"/>
      <c r="FQK7" s="80"/>
      <c r="FQL7" s="80"/>
      <c r="FQM7" s="80"/>
      <c r="FQN7" s="80"/>
      <c r="FQO7" s="80"/>
      <c r="FQP7" s="80"/>
      <c r="FQQ7" s="80"/>
      <c r="FQR7" s="80"/>
      <c r="FQS7" s="80"/>
      <c r="FQT7" s="80"/>
      <c r="FQU7" s="80"/>
      <c r="FQV7" s="80"/>
      <c r="FQW7" s="80"/>
      <c r="FQX7" s="80"/>
      <c r="FQY7" s="80"/>
      <c r="FQZ7" s="80"/>
      <c r="FRA7" s="80"/>
      <c r="FRB7" s="80"/>
      <c r="FRC7" s="80"/>
      <c r="FRD7" s="80"/>
      <c r="FRE7" s="80"/>
      <c r="FRF7" s="80"/>
      <c r="FRG7" s="80"/>
      <c r="FRH7" s="80"/>
      <c r="FRI7" s="80"/>
      <c r="FRJ7" s="80"/>
      <c r="FRK7" s="80"/>
      <c r="FRL7" s="80"/>
      <c r="FRM7" s="80"/>
      <c r="FRN7" s="80"/>
      <c r="FRO7" s="80"/>
      <c r="FRP7" s="80"/>
      <c r="FRQ7" s="80"/>
      <c r="FRR7" s="80"/>
      <c r="FRS7" s="80"/>
      <c r="FRT7" s="80"/>
      <c r="FRU7" s="80"/>
      <c r="FRV7" s="80"/>
      <c r="FRW7" s="80"/>
      <c r="FRX7" s="80"/>
      <c r="FRY7" s="80"/>
      <c r="FRZ7" s="80"/>
      <c r="FSA7" s="80"/>
      <c r="FSB7" s="80"/>
      <c r="FSC7" s="80"/>
      <c r="FSD7" s="80"/>
      <c r="FSE7" s="80"/>
      <c r="FSF7" s="80"/>
      <c r="FSG7" s="80"/>
      <c r="FSH7" s="80"/>
      <c r="FSI7" s="80"/>
      <c r="FSJ7" s="80"/>
      <c r="FSK7" s="80"/>
      <c r="FSL7" s="80"/>
      <c r="FSM7" s="80"/>
      <c r="FSN7" s="80"/>
      <c r="FSO7" s="80"/>
      <c r="FSP7" s="80"/>
      <c r="FSQ7" s="80"/>
      <c r="FSR7" s="80"/>
      <c r="FSS7" s="80"/>
      <c r="FST7" s="80"/>
      <c r="FSU7" s="80"/>
      <c r="FSV7" s="80"/>
      <c r="FSW7" s="80"/>
      <c r="FSX7" s="80"/>
      <c r="FSY7" s="80"/>
      <c r="FSZ7" s="80"/>
      <c r="FTA7" s="80"/>
      <c r="FTB7" s="80"/>
      <c r="FTC7" s="80"/>
      <c r="FTD7" s="80"/>
      <c r="FTE7" s="80"/>
      <c r="FTF7" s="80"/>
      <c r="FTG7" s="80"/>
      <c r="FTH7" s="80"/>
      <c r="FTI7" s="80"/>
      <c r="FTJ7" s="80"/>
      <c r="FTK7" s="80"/>
      <c r="FTL7" s="80"/>
      <c r="FTM7" s="80"/>
      <c r="FTN7" s="80"/>
      <c r="FTO7" s="80"/>
      <c r="FTP7" s="80"/>
      <c r="FTQ7" s="80"/>
      <c r="FTR7" s="80"/>
      <c r="FTS7" s="80"/>
      <c r="FTT7" s="80"/>
      <c r="FTU7" s="80"/>
      <c r="FTV7" s="80"/>
      <c r="FTW7" s="80"/>
      <c r="FTX7" s="80"/>
      <c r="FTY7" s="80"/>
      <c r="FTZ7" s="80"/>
      <c r="FUA7" s="80"/>
      <c r="FUB7" s="80"/>
      <c r="FUC7" s="80"/>
      <c r="FUD7" s="80"/>
      <c r="FUE7" s="80"/>
      <c r="FUF7" s="80"/>
      <c r="FUG7" s="80"/>
      <c r="FUH7" s="80"/>
      <c r="FUI7" s="80"/>
      <c r="FUJ7" s="80"/>
      <c r="FUK7" s="80"/>
      <c r="FUL7" s="80"/>
      <c r="FUM7" s="80"/>
      <c r="FUN7" s="80"/>
      <c r="FUO7" s="80"/>
      <c r="FUP7" s="80"/>
      <c r="FUQ7" s="80"/>
      <c r="FUR7" s="80"/>
      <c r="FUS7" s="80"/>
      <c r="FUT7" s="80"/>
      <c r="FUU7" s="80"/>
      <c r="FUV7" s="80"/>
      <c r="FUW7" s="80"/>
      <c r="FUX7" s="80"/>
      <c r="FUY7" s="80"/>
      <c r="FUZ7" s="80"/>
      <c r="FVA7" s="80"/>
      <c r="FVB7" s="80"/>
      <c r="FVC7" s="80"/>
      <c r="FVD7" s="80"/>
      <c r="FVE7" s="80"/>
      <c r="FVF7" s="80"/>
      <c r="FVG7" s="80"/>
      <c r="FVH7" s="80"/>
      <c r="FVI7" s="80"/>
      <c r="FVJ7" s="80"/>
      <c r="FVK7" s="80"/>
      <c r="FVL7" s="80"/>
      <c r="FVM7" s="80"/>
      <c r="FVN7" s="80"/>
      <c r="FVO7" s="80"/>
      <c r="FVP7" s="80"/>
      <c r="FVQ7" s="80"/>
      <c r="FVR7" s="80"/>
      <c r="FVS7" s="80"/>
      <c r="FVT7" s="80"/>
      <c r="FVU7" s="80"/>
      <c r="FVV7" s="80"/>
      <c r="FVW7" s="80"/>
      <c r="FVX7" s="80"/>
      <c r="FVY7" s="80"/>
      <c r="FVZ7" s="80"/>
      <c r="FWA7" s="80"/>
      <c r="FWB7" s="80"/>
      <c r="FWC7" s="80"/>
      <c r="FWD7" s="80"/>
      <c r="FWE7" s="80"/>
      <c r="FWF7" s="80"/>
      <c r="FWG7" s="80"/>
      <c r="FWH7" s="80"/>
      <c r="FWI7" s="80"/>
      <c r="FWJ7" s="80"/>
      <c r="FWK7" s="80"/>
      <c r="FWL7" s="80"/>
      <c r="FWM7" s="80"/>
      <c r="FWN7" s="80"/>
      <c r="FWO7" s="80"/>
      <c r="FWP7" s="80"/>
      <c r="FWQ7" s="80"/>
      <c r="FWR7" s="80"/>
      <c r="FWS7" s="80"/>
      <c r="FWT7" s="80"/>
      <c r="FWU7" s="80"/>
      <c r="FWV7" s="80"/>
      <c r="FWW7" s="80"/>
      <c r="FWX7" s="80"/>
      <c r="FWY7" s="80"/>
      <c r="FWZ7" s="80"/>
      <c r="FXA7" s="80"/>
      <c r="FXB7" s="80"/>
      <c r="FXC7" s="80"/>
      <c r="FXD7" s="80"/>
      <c r="FXE7" s="80"/>
      <c r="FXF7" s="80"/>
      <c r="FXG7" s="80"/>
      <c r="FXH7" s="80"/>
      <c r="FXI7" s="80"/>
      <c r="FXJ7" s="80"/>
      <c r="FXK7" s="80"/>
      <c r="FXL7" s="80"/>
      <c r="FXM7" s="80"/>
      <c r="FXN7" s="80"/>
      <c r="FXO7" s="80"/>
      <c r="FXP7" s="80"/>
      <c r="FXQ7" s="80"/>
      <c r="FXR7" s="80"/>
      <c r="FXS7" s="80"/>
      <c r="FXT7" s="80"/>
      <c r="FXU7" s="80"/>
      <c r="FXV7" s="80"/>
      <c r="FXW7" s="80"/>
      <c r="FXX7" s="80"/>
      <c r="FXY7" s="80"/>
      <c r="FXZ7" s="80"/>
      <c r="FYA7" s="80"/>
      <c r="FYB7" s="80"/>
      <c r="FYC7" s="80"/>
      <c r="FYD7" s="80"/>
      <c r="FYE7" s="80"/>
      <c r="FYF7" s="80"/>
      <c r="FYG7" s="80"/>
      <c r="FYH7" s="80"/>
      <c r="FYI7" s="80"/>
      <c r="FYJ7" s="80"/>
      <c r="FYK7" s="80"/>
      <c r="FYL7" s="80"/>
      <c r="FYM7" s="80"/>
      <c r="FYN7" s="80"/>
      <c r="FYO7" s="80"/>
      <c r="FYP7" s="80"/>
      <c r="FYQ7" s="80"/>
      <c r="FYR7" s="80"/>
      <c r="FYS7" s="80"/>
      <c r="FYT7" s="80"/>
      <c r="FYU7" s="80"/>
      <c r="FYV7" s="80"/>
      <c r="FYW7" s="80"/>
      <c r="FYX7" s="80"/>
      <c r="FYY7" s="80"/>
      <c r="FYZ7" s="80"/>
      <c r="FZA7" s="80"/>
      <c r="FZB7" s="80"/>
      <c r="FZC7" s="80"/>
      <c r="FZD7" s="80"/>
      <c r="FZE7" s="80"/>
      <c r="FZF7" s="80"/>
      <c r="FZG7" s="80"/>
      <c r="FZH7" s="80"/>
      <c r="FZI7" s="80"/>
      <c r="FZJ7" s="80"/>
      <c r="FZK7" s="80"/>
      <c r="FZL7" s="80"/>
      <c r="FZM7" s="80"/>
      <c r="FZN7" s="80"/>
      <c r="FZO7" s="80"/>
      <c r="FZP7" s="80"/>
      <c r="FZQ7" s="80"/>
      <c r="FZR7" s="80"/>
      <c r="FZS7" s="80"/>
      <c r="FZT7" s="80"/>
      <c r="FZU7" s="80"/>
      <c r="FZV7" s="80"/>
      <c r="FZW7" s="80"/>
      <c r="FZX7" s="80"/>
      <c r="FZY7" s="80"/>
      <c r="FZZ7" s="80"/>
      <c r="GAA7" s="80"/>
      <c r="GAB7" s="80"/>
      <c r="GAC7" s="80"/>
      <c r="GAD7" s="80"/>
      <c r="GAE7" s="80"/>
      <c r="GAF7" s="80"/>
      <c r="GAG7" s="80"/>
      <c r="GAH7" s="80"/>
      <c r="GAI7" s="80"/>
      <c r="GAJ7" s="80"/>
      <c r="GAK7" s="80"/>
      <c r="GAL7" s="80"/>
      <c r="GAM7" s="80"/>
      <c r="GAN7" s="80"/>
      <c r="GAO7" s="80"/>
      <c r="GAP7" s="80"/>
      <c r="GAQ7" s="80"/>
      <c r="GAR7" s="80"/>
      <c r="GAS7" s="80"/>
      <c r="GAT7" s="80"/>
      <c r="GAU7" s="80"/>
      <c r="GAV7" s="80"/>
      <c r="GAW7" s="80"/>
      <c r="GAX7" s="80"/>
      <c r="GAY7" s="80"/>
      <c r="GAZ7" s="80"/>
      <c r="GBA7" s="80"/>
      <c r="GBB7" s="80"/>
      <c r="GBC7" s="80"/>
      <c r="GBD7" s="80"/>
      <c r="GBE7" s="80"/>
      <c r="GBF7" s="80"/>
      <c r="GBG7" s="80"/>
      <c r="GBH7" s="80"/>
      <c r="GBI7" s="80"/>
      <c r="GBJ7" s="80"/>
      <c r="GBK7" s="80"/>
      <c r="GBL7" s="80"/>
      <c r="GBM7" s="80"/>
      <c r="GBN7" s="80"/>
      <c r="GBO7" s="80"/>
      <c r="GBP7" s="80"/>
      <c r="GBQ7" s="80"/>
      <c r="GBR7" s="80"/>
      <c r="GBS7" s="80"/>
      <c r="GBT7" s="80"/>
      <c r="GBU7" s="80"/>
      <c r="GBV7" s="80"/>
      <c r="GBW7" s="80"/>
      <c r="GBX7" s="80"/>
      <c r="GBY7" s="80"/>
      <c r="GBZ7" s="80"/>
      <c r="GCA7" s="80"/>
      <c r="GCB7" s="80"/>
      <c r="GCC7" s="80"/>
      <c r="GCD7" s="80"/>
      <c r="GCE7" s="80"/>
      <c r="GCF7" s="80"/>
      <c r="GCG7" s="80"/>
      <c r="GCH7" s="80"/>
      <c r="GCI7" s="80"/>
      <c r="GCJ7" s="80"/>
      <c r="GCK7" s="80"/>
      <c r="GCL7" s="80"/>
      <c r="GCM7" s="80"/>
      <c r="GCN7" s="80"/>
      <c r="GCO7" s="80"/>
      <c r="GCP7" s="80"/>
      <c r="GCQ7" s="80"/>
      <c r="GCR7" s="80"/>
      <c r="GCS7" s="80"/>
      <c r="GCT7" s="80"/>
      <c r="GCU7" s="80"/>
      <c r="GCV7" s="80"/>
      <c r="GCW7" s="80"/>
      <c r="GCX7" s="80"/>
      <c r="GCY7" s="80"/>
      <c r="GCZ7" s="80"/>
      <c r="GDA7" s="80"/>
      <c r="GDB7" s="80"/>
      <c r="GDC7" s="80"/>
      <c r="GDD7" s="80"/>
      <c r="GDE7" s="80"/>
      <c r="GDF7" s="80"/>
      <c r="GDG7" s="80"/>
      <c r="GDH7" s="80"/>
      <c r="GDI7" s="80"/>
      <c r="GDJ7" s="80"/>
      <c r="GDK7" s="80"/>
      <c r="GDL7" s="80"/>
      <c r="GDM7" s="80"/>
      <c r="GDN7" s="80"/>
      <c r="GDO7" s="80"/>
      <c r="GDP7" s="80"/>
      <c r="GDQ7" s="80"/>
      <c r="GDR7" s="80"/>
      <c r="GDS7" s="80"/>
      <c r="GDT7" s="80"/>
      <c r="GDU7" s="80"/>
      <c r="GDV7" s="80"/>
      <c r="GDW7" s="80"/>
      <c r="GDX7" s="80"/>
      <c r="GDY7" s="80"/>
      <c r="GDZ7" s="80"/>
      <c r="GEA7" s="80"/>
      <c r="GEB7" s="80"/>
      <c r="GEC7" s="80"/>
      <c r="GED7" s="80"/>
      <c r="GEE7" s="80"/>
      <c r="GEF7" s="80"/>
      <c r="GEG7" s="80"/>
      <c r="GEH7" s="80"/>
      <c r="GEI7" s="80"/>
      <c r="GEJ7" s="80"/>
      <c r="GEK7" s="80"/>
      <c r="GEL7" s="80"/>
      <c r="GEM7" s="80"/>
      <c r="GEN7" s="80"/>
      <c r="GEO7" s="80"/>
      <c r="GEP7" s="80"/>
      <c r="GEQ7" s="80"/>
      <c r="GER7" s="80"/>
      <c r="GES7" s="80"/>
      <c r="GET7" s="80"/>
      <c r="GEU7" s="80"/>
      <c r="GEV7" s="80"/>
      <c r="GEW7" s="80"/>
      <c r="GEX7" s="80"/>
      <c r="GEY7" s="80"/>
      <c r="GEZ7" s="80"/>
      <c r="GFA7" s="80"/>
      <c r="GFB7" s="80"/>
      <c r="GFC7" s="80"/>
      <c r="GFD7" s="80"/>
      <c r="GFE7" s="80"/>
      <c r="GFF7" s="80"/>
      <c r="GFG7" s="80"/>
      <c r="GFH7" s="80"/>
      <c r="GFI7" s="80"/>
      <c r="GFJ7" s="80"/>
      <c r="GFK7" s="80"/>
      <c r="GFL7" s="80"/>
      <c r="GFM7" s="80"/>
      <c r="GFN7" s="80"/>
      <c r="GFO7" s="80"/>
      <c r="GFP7" s="80"/>
      <c r="GFQ7" s="80"/>
      <c r="GFR7" s="80"/>
      <c r="GFS7" s="80"/>
      <c r="GFT7" s="80"/>
      <c r="GFU7" s="80"/>
      <c r="GFV7" s="80"/>
      <c r="GFW7" s="80"/>
      <c r="GFX7" s="80"/>
      <c r="GFY7" s="80"/>
      <c r="GFZ7" s="80"/>
      <c r="GGA7" s="80"/>
      <c r="GGB7" s="80"/>
      <c r="GGC7" s="80"/>
      <c r="GGD7" s="80"/>
      <c r="GGE7" s="80"/>
      <c r="GGF7" s="80"/>
      <c r="GGG7" s="80"/>
      <c r="GGH7" s="80"/>
      <c r="GGI7" s="80"/>
      <c r="GGJ7" s="80"/>
      <c r="GGK7" s="80"/>
      <c r="GGL7" s="80"/>
      <c r="GGM7" s="80"/>
      <c r="GGN7" s="80"/>
      <c r="GGO7" s="80"/>
      <c r="GGP7" s="80"/>
      <c r="GGQ7" s="80"/>
      <c r="GGR7" s="80"/>
      <c r="GGS7" s="80"/>
      <c r="GGT7" s="80"/>
      <c r="GGU7" s="80"/>
      <c r="GGV7" s="80"/>
      <c r="GGW7" s="80"/>
      <c r="GGX7" s="80"/>
      <c r="GGY7" s="80"/>
      <c r="GGZ7" s="80"/>
      <c r="GHA7" s="80"/>
      <c r="GHB7" s="80"/>
      <c r="GHC7" s="80"/>
      <c r="GHD7" s="80"/>
      <c r="GHE7" s="80"/>
      <c r="GHF7" s="80"/>
      <c r="GHG7" s="80"/>
      <c r="GHH7" s="80"/>
      <c r="GHI7" s="80"/>
      <c r="GHJ7" s="80"/>
      <c r="GHK7" s="80"/>
      <c r="GHL7" s="80"/>
      <c r="GHM7" s="80"/>
      <c r="GHN7" s="80"/>
      <c r="GHO7" s="80"/>
      <c r="GHP7" s="80"/>
      <c r="GHQ7" s="80"/>
      <c r="GHR7" s="80"/>
      <c r="GHS7" s="80"/>
      <c r="GHT7" s="80"/>
      <c r="GHU7" s="80"/>
      <c r="GHV7" s="80"/>
      <c r="GHW7" s="80"/>
      <c r="GHX7" s="80"/>
      <c r="GHY7" s="80"/>
      <c r="GHZ7" s="80"/>
      <c r="GIA7" s="80"/>
      <c r="GIB7" s="80"/>
      <c r="GIC7" s="80"/>
      <c r="GID7" s="80"/>
      <c r="GIE7" s="80"/>
      <c r="GIF7" s="80"/>
      <c r="GIG7" s="80"/>
      <c r="GIH7" s="80"/>
      <c r="GII7" s="80"/>
      <c r="GIJ7" s="80"/>
      <c r="GIK7" s="80"/>
      <c r="GIL7" s="80"/>
      <c r="GIM7" s="80"/>
      <c r="GIN7" s="80"/>
      <c r="GIO7" s="80"/>
      <c r="GIP7" s="80"/>
      <c r="GIQ7" s="80"/>
      <c r="GIR7" s="80"/>
      <c r="GIS7" s="80"/>
      <c r="GIT7" s="80"/>
      <c r="GIU7" s="80"/>
      <c r="GIV7" s="80"/>
      <c r="GIW7" s="80"/>
      <c r="GIX7" s="80"/>
      <c r="GIY7" s="80"/>
      <c r="GIZ7" s="80"/>
      <c r="GJA7" s="80"/>
      <c r="GJB7" s="80"/>
      <c r="GJC7" s="80"/>
      <c r="GJD7" s="80"/>
      <c r="GJE7" s="80"/>
      <c r="GJF7" s="80"/>
      <c r="GJG7" s="80"/>
      <c r="GJH7" s="80"/>
      <c r="GJI7" s="80"/>
      <c r="GJJ7" s="80"/>
      <c r="GJK7" s="80"/>
      <c r="GJL7" s="80"/>
      <c r="GJM7" s="80"/>
      <c r="GJN7" s="80"/>
      <c r="GJO7" s="80"/>
      <c r="GJP7" s="80"/>
      <c r="GJQ7" s="80"/>
      <c r="GJR7" s="80"/>
      <c r="GJS7" s="80"/>
      <c r="GJT7" s="80"/>
      <c r="GJU7" s="80"/>
      <c r="GJV7" s="80"/>
      <c r="GJW7" s="80"/>
      <c r="GJX7" s="80"/>
      <c r="GJY7" s="80"/>
      <c r="GJZ7" s="80"/>
      <c r="GKA7" s="80"/>
      <c r="GKB7" s="80"/>
      <c r="GKC7" s="80"/>
      <c r="GKD7" s="80"/>
      <c r="GKE7" s="80"/>
      <c r="GKF7" s="80"/>
      <c r="GKG7" s="80"/>
      <c r="GKH7" s="80"/>
      <c r="GKI7" s="80"/>
      <c r="GKJ7" s="80"/>
      <c r="GKK7" s="80"/>
      <c r="GKL7" s="80"/>
      <c r="GKM7" s="80"/>
      <c r="GKN7" s="80"/>
      <c r="GKO7" s="80"/>
      <c r="GKP7" s="80"/>
      <c r="GKQ7" s="80"/>
      <c r="GKR7" s="80"/>
      <c r="GKS7" s="80"/>
      <c r="GKT7" s="80"/>
      <c r="GKU7" s="80"/>
      <c r="GKV7" s="80"/>
      <c r="GKW7" s="80"/>
      <c r="GKX7" s="80"/>
      <c r="GKY7" s="80"/>
      <c r="GKZ7" s="80"/>
      <c r="GLA7" s="80"/>
      <c r="GLB7" s="80"/>
      <c r="GLC7" s="80"/>
      <c r="GLD7" s="80"/>
      <c r="GLE7" s="80"/>
      <c r="GLF7" s="80"/>
      <c r="GLG7" s="80"/>
      <c r="GLH7" s="80"/>
      <c r="GLI7" s="80"/>
      <c r="GLJ7" s="80"/>
      <c r="GLK7" s="80"/>
      <c r="GLL7" s="80"/>
      <c r="GLM7" s="80"/>
      <c r="GLN7" s="80"/>
      <c r="GLO7" s="80"/>
      <c r="GLP7" s="80"/>
      <c r="GLQ7" s="80"/>
      <c r="GLR7" s="80"/>
      <c r="GLS7" s="80"/>
      <c r="GLT7" s="80"/>
      <c r="GLU7" s="80"/>
      <c r="GLV7" s="80"/>
      <c r="GLW7" s="80"/>
      <c r="GLX7" s="80"/>
      <c r="GLY7" s="80"/>
      <c r="GLZ7" s="80"/>
      <c r="GMA7" s="80"/>
      <c r="GMB7" s="80"/>
      <c r="GMC7" s="80"/>
      <c r="GMD7" s="80"/>
      <c r="GME7" s="80"/>
      <c r="GMF7" s="80"/>
      <c r="GMG7" s="80"/>
      <c r="GMH7" s="80"/>
      <c r="GMI7" s="80"/>
      <c r="GMJ7" s="80"/>
      <c r="GMK7" s="80"/>
      <c r="GML7" s="80"/>
      <c r="GMM7" s="80"/>
      <c r="GMN7" s="80"/>
      <c r="GMO7" s="80"/>
      <c r="GMP7" s="80"/>
      <c r="GMQ7" s="80"/>
      <c r="GMR7" s="80"/>
      <c r="GMS7" s="80"/>
      <c r="GMT7" s="80"/>
      <c r="GMU7" s="80"/>
      <c r="GMV7" s="80"/>
      <c r="GMW7" s="80"/>
      <c r="GMX7" s="80"/>
      <c r="GMY7" s="80"/>
      <c r="GMZ7" s="80"/>
      <c r="GNA7" s="80"/>
      <c r="GNB7" s="80"/>
      <c r="GNC7" s="80"/>
      <c r="GND7" s="80"/>
      <c r="GNE7" s="80"/>
      <c r="GNF7" s="80"/>
      <c r="GNG7" s="80"/>
      <c r="GNH7" s="80"/>
      <c r="GNI7" s="80"/>
      <c r="GNJ7" s="80"/>
      <c r="GNK7" s="80"/>
      <c r="GNL7" s="80"/>
      <c r="GNM7" s="80"/>
      <c r="GNN7" s="80"/>
      <c r="GNO7" s="80"/>
      <c r="GNP7" s="80"/>
      <c r="GNQ7" s="80"/>
      <c r="GNR7" s="80"/>
      <c r="GNS7" s="80"/>
      <c r="GNT7" s="80"/>
      <c r="GNU7" s="80"/>
      <c r="GNV7" s="80"/>
      <c r="GNW7" s="80"/>
      <c r="GNX7" s="80"/>
      <c r="GNY7" s="80"/>
      <c r="GNZ7" s="80"/>
      <c r="GOA7" s="80"/>
      <c r="GOB7" s="80"/>
      <c r="GOC7" s="80"/>
      <c r="GOD7" s="80"/>
      <c r="GOE7" s="80"/>
      <c r="GOF7" s="80"/>
      <c r="GOG7" s="80"/>
      <c r="GOH7" s="80"/>
      <c r="GOI7" s="80"/>
      <c r="GOJ7" s="80"/>
      <c r="GOK7" s="80"/>
      <c r="GOL7" s="80"/>
      <c r="GOM7" s="80"/>
      <c r="GON7" s="80"/>
      <c r="GOO7" s="80"/>
      <c r="GOP7" s="80"/>
      <c r="GOQ7" s="80"/>
      <c r="GOR7" s="80"/>
      <c r="GOS7" s="80"/>
      <c r="GOT7" s="80"/>
      <c r="GOU7" s="80"/>
      <c r="GOV7" s="80"/>
      <c r="GOW7" s="80"/>
      <c r="GOX7" s="80"/>
      <c r="GOY7" s="80"/>
      <c r="GOZ7" s="80"/>
      <c r="GPA7" s="80"/>
      <c r="GPB7" s="80"/>
      <c r="GPC7" s="80"/>
      <c r="GPD7" s="80"/>
      <c r="GPE7" s="80"/>
      <c r="GPF7" s="80"/>
      <c r="GPG7" s="80"/>
      <c r="GPH7" s="80"/>
      <c r="GPI7" s="80"/>
      <c r="GPJ7" s="80"/>
      <c r="GPK7" s="80"/>
      <c r="GPL7" s="80"/>
      <c r="GPM7" s="80"/>
      <c r="GPN7" s="80"/>
      <c r="GPO7" s="80"/>
      <c r="GPP7" s="80"/>
      <c r="GPQ7" s="80"/>
      <c r="GPR7" s="80"/>
      <c r="GPS7" s="80"/>
      <c r="GPT7" s="80"/>
      <c r="GPU7" s="80"/>
      <c r="GPV7" s="80"/>
      <c r="GPW7" s="80"/>
      <c r="GPX7" s="80"/>
      <c r="GPY7" s="80"/>
      <c r="GPZ7" s="80"/>
      <c r="GQA7" s="80"/>
      <c r="GQB7" s="80"/>
      <c r="GQC7" s="80"/>
      <c r="GQD7" s="80"/>
      <c r="GQE7" s="80"/>
      <c r="GQF7" s="80"/>
      <c r="GQG7" s="80"/>
      <c r="GQH7" s="80"/>
      <c r="GQI7" s="80"/>
      <c r="GQJ7" s="80"/>
      <c r="GQK7" s="80"/>
      <c r="GQL7" s="80"/>
      <c r="GQM7" s="80"/>
      <c r="GQN7" s="80"/>
      <c r="GQO7" s="80"/>
      <c r="GQP7" s="80"/>
      <c r="GQQ7" s="80"/>
      <c r="GQR7" s="80"/>
      <c r="GQS7" s="80"/>
      <c r="GQT7" s="80"/>
      <c r="GQU7" s="80"/>
      <c r="GQV7" s="80"/>
      <c r="GQW7" s="80"/>
      <c r="GQX7" s="80"/>
      <c r="GQY7" s="80"/>
      <c r="GQZ7" s="80"/>
      <c r="GRA7" s="80"/>
      <c r="GRB7" s="80"/>
      <c r="GRC7" s="80"/>
      <c r="GRD7" s="80"/>
      <c r="GRE7" s="80"/>
      <c r="GRF7" s="80"/>
      <c r="GRG7" s="80"/>
      <c r="GRH7" s="80"/>
      <c r="GRI7" s="80"/>
      <c r="GRJ7" s="80"/>
      <c r="GRK7" s="80"/>
      <c r="GRL7" s="80"/>
      <c r="GRM7" s="80"/>
      <c r="GRN7" s="80"/>
      <c r="GRO7" s="80"/>
      <c r="GRP7" s="80"/>
      <c r="GRQ7" s="80"/>
      <c r="GRR7" s="80"/>
      <c r="GRS7" s="80"/>
      <c r="GRT7" s="80"/>
      <c r="GRU7" s="80"/>
      <c r="GRV7" s="80"/>
      <c r="GRW7" s="80"/>
      <c r="GRX7" s="80"/>
      <c r="GRY7" s="80"/>
      <c r="GRZ7" s="80"/>
      <c r="GSA7" s="80"/>
      <c r="GSB7" s="80"/>
      <c r="GSC7" s="80"/>
      <c r="GSD7" s="80"/>
      <c r="GSE7" s="80"/>
      <c r="GSF7" s="80"/>
      <c r="GSG7" s="80"/>
      <c r="GSH7" s="80"/>
      <c r="GSI7" s="80"/>
      <c r="GSJ7" s="80"/>
      <c r="GSK7" s="80"/>
      <c r="GSL7" s="80"/>
      <c r="GSM7" s="80"/>
      <c r="GSN7" s="80"/>
      <c r="GSO7" s="80"/>
      <c r="GSP7" s="80"/>
      <c r="GSQ7" s="80"/>
      <c r="GSR7" s="80"/>
      <c r="GSS7" s="80"/>
      <c r="GST7" s="80"/>
      <c r="GSU7" s="80"/>
      <c r="GSV7" s="80"/>
      <c r="GSW7" s="80"/>
      <c r="GSX7" s="80"/>
      <c r="GSY7" s="80"/>
      <c r="GSZ7" s="80"/>
      <c r="GTA7" s="80"/>
      <c r="GTB7" s="80"/>
      <c r="GTC7" s="80"/>
      <c r="GTD7" s="80"/>
      <c r="GTE7" s="80"/>
      <c r="GTF7" s="80"/>
      <c r="GTG7" s="80"/>
      <c r="GTH7" s="80"/>
      <c r="GTI7" s="80"/>
      <c r="GTJ7" s="80"/>
      <c r="GTK7" s="80"/>
      <c r="GTL7" s="80"/>
      <c r="GTM7" s="80"/>
      <c r="GTN7" s="80"/>
      <c r="GTO7" s="80"/>
      <c r="GTP7" s="80"/>
      <c r="GTQ7" s="80"/>
      <c r="GTR7" s="80"/>
      <c r="GTS7" s="80"/>
      <c r="GTT7" s="80"/>
      <c r="GTU7" s="80"/>
      <c r="GTV7" s="80"/>
      <c r="GTW7" s="80"/>
      <c r="GTX7" s="80"/>
      <c r="GTY7" s="80"/>
      <c r="GTZ7" s="80"/>
      <c r="GUA7" s="80"/>
      <c r="GUB7" s="80"/>
      <c r="GUC7" s="80"/>
      <c r="GUD7" s="80"/>
      <c r="GUE7" s="80"/>
      <c r="GUF7" s="80"/>
      <c r="GUG7" s="80"/>
      <c r="GUH7" s="80"/>
      <c r="GUI7" s="80"/>
      <c r="GUJ7" s="80"/>
      <c r="GUK7" s="80"/>
      <c r="GUL7" s="80"/>
      <c r="GUM7" s="80"/>
      <c r="GUN7" s="80"/>
      <c r="GUO7" s="80"/>
      <c r="GUP7" s="80"/>
      <c r="GUQ7" s="80"/>
      <c r="GUR7" s="80"/>
      <c r="GUS7" s="80"/>
      <c r="GUT7" s="80"/>
      <c r="GUU7" s="80"/>
      <c r="GUV7" s="80"/>
      <c r="GUW7" s="80"/>
      <c r="GUX7" s="80"/>
      <c r="GUY7" s="80"/>
      <c r="GUZ7" s="80"/>
      <c r="GVA7" s="80"/>
      <c r="GVB7" s="80"/>
      <c r="GVC7" s="80"/>
      <c r="GVD7" s="80"/>
      <c r="GVE7" s="80"/>
      <c r="GVF7" s="80"/>
      <c r="GVG7" s="80"/>
      <c r="GVH7" s="80"/>
      <c r="GVI7" s="80"/>
      <c r="GVJ7" s="80"/>
      <c r="GVK7" s="80"/>
      <c r="GVL7" s="80"/>
      <c r="GVM7" s="80"/>
      <c r="GVN7" s="80"/>
      <c r="GVO7" s="80"/>
      <c r="GVP7" s="80"/>
      <c r="GVQ7" s="80"/>
      <c r="GVR7" s="80"/>
      <c r="GVS7" s="80"/>
      <c r="GVT7" s="80"/>
      <c r="GVU7" s="80"/>
      <c r="GVV7" s="80"/>
      <c r="GVW7" s="80"/>
      <c r="GVX7" s="80"/>
      <c r="GVY7" s="80"/>
      <c r="GVZ7" s="80"/>
      <c r="GWA7" s="80"/>
      <c r="GWB7" s="80"/>
      <c r="GWC7" s="80"/>
      <c r="GWD7" s="80"/>
      <c r="GWE7" s="80"/>
      <c r="GWF7" s="80"/>
      <c r="GWG7" s="80"/>
      <c r="GWH7" s="80"/>
      <c r="GWI7" s="80"/>
      <c r="GWJ7" s="80"/>
      <c r="GWK7" s="80"/>
      <c r="GWL7" s="80"/>
      <c r="GWM7" s="80"/>
      <c r="GWN7" s="80"/>
      <c r="GWO7" s="80"/>
      <c r="GWP7" s="80"/>
      <c r="GWQ7" s="80"/>
      <c r="GWR7" s="80"/>
      <c r="GWS7" s="80"/>
      <c r="GWT7" s="80"/>
      <c r="GWU7" s="80"/>
      <c r="GWV7" s="80"/>
      <c r="GWW7" s="80"/>
      <c r="GWX7" s="80"/>
      <c r="GWY7" s="80"/>
      <c r="GWZ7" s="80"/>
      <c r="GXA7" s="80"/>
      <c r="GXB7" s="80"/>
      <c r="GXC7" s="80"/>
      <c r="GXD7" s="80"/>
      <c r="GXE7" s="80"/>
      <c r="GXF7" s="80"/>
      <c r="GXG7" s="80"/>
      <c r="GXH7" s="80"/>
      <c r="GXI7" s="80"/>
      <c r="GXJ7" s="80"/>
      <c r="GXK7" s="80"/>
      <c r="GXL7" s="80"/>
      <c r="GXM7" s="80"/>
      <c r="GXN7" s="80"/>
      <c r="GXO7" s="80"/>
      <c r="GXP7" s="80"/>
      <c r="GXQ7" s="80"/>
      <c r="GXR7" s="80"/>
      <c r="GXS7" s="80"/>
      <c r="GXT7" s="80"/>
      <c r="GXU7" s="80"/>
      <c r="GXV7" s="80"/>
      <c r="GXW7" s="80"/>
      <c r="GXX7" s="80"/>
      <c r="GXY7" s="80"/>
      <c r="GXZ7" s="80"/>
      <c r="GYA7" s="80"/>
      <c r="GYB7" s="80"/>
      <c r="GYC7" s="80"/>
      <c r="GYD7" s="80"/>
      <c r="GYE7" s="80"/>
      <c r="GYF7" s="80"/>
      <c r="GYG7" s="80"/>
      <c r="GYH7" s="80"/>
      <c r="GYI7" s="80"/>
      <c r="GYJ7" s="80"/>
      <c r="GYK7" s="80"/>
      <c r="GYL7" s="80"/>
      <c r="GYM7" s="80"/>
      <c r="GYN7" s="80"/>
      <c r="GYO7" s="80"/>
      <c r="GYP7" s="80"/>
      <c r="GYQ7" s="80"/>
      <c r="GYR7" s="80"/>
      <c r="GYS7" s="80"/>
      <c r="GYT7" s="80"/>
      <c r="GYU7" s="80"/>
      <c r="GYV7" s="80"/>
      <c r="GYW7" s="80"/>
      <c r="GYX7" s="80"/>
      <c r="GYY7" s="80"/>
      <c r="GYZ7" s="80"/>
      <c r="GZA7" s="80"/>
      <c r="GZB7" s="80"/>
      <c r="GZC7" s="80"/>
      <c r="GZD7" s="80"/>
      <c r="GZE7" s="80"/>
      <c r="GZF7" s="80"/>
      <c r="GZG7" s="80"/>
      <c r="GZH7" s="80"/>
      <c r="GZI7" s="80"/>
      <c r="GZJ7" s="80"/>
      <c r="GZK7" s="80"/>
      <c r="GZL7" s="80"/>
      <c r="GZM7" s="80"/>
      <c r="GZN7" s="80"/>
      <c r="GZO7" s="80"/>
      <c r="GZP7" s="80"/>
      <c r="GZQ7" s="80"/>
      <c r="GZR7" s="80"/>
      <c r="GZS7" s="80"/>
      <c r="GZT7" s="80"/>
      <c r="GZU7" s="80"/>
      <c r="GZV7" s="80"/>
      <c r="GZW7" s="80"/>
      <c r="GZX7" s="80"/>
      <c r="GZY7" s="80"/>
      <c r="GZZ7" s="80"/>
      <c r="HAA7" s="80"/>
      <c r="HAB7" s="80"/>
      <c r="HAC7" s="80"/>
      <c r="HAD7" s="80"/>
      <c r="HAE7" s="80"/>
      <c r="HAF7" s="80"/>
      <c r="HAG7" s="80"/>
      <c r="HAH7" s="80"/>
      <c r="HAI7" s="80"/>
      <c r="HAJ7" s="80"/>
      <c r="HAK7" s="80"/>
      <c r="HAL7" s="80"/>
      <c r="HAM7" s="80"/>
      <c r="HAN7" s="80"/>
      <c r="HAO7" s="80"/>
      <c r="HAP7" s="80"/>
      <c r="HAQ7" s="80"/>
      <c r="HAR7" s="80"/>
      <c r="HAS7" s="80"/>
      <c r="HAT7" s="80"/>
      <c r="HAU7" s="80"/>
      <c r="HAV7" s="80"/>
      <c r="HAW7" s="80"/>
      <c r="HAX7" s="80"/>
      <c r="HAY7" s="80"/>
      <c r="HAZ7" s="80"/>
      <c r="HBA7" s="80"/>
      <c r="HBB7" s="80"/>
      <c r="HBC7" s="80"/>
      <c r="HBD7" s="80"/>
      <c r="HBE7" s="80"/>
      <c r="HBF7" s="80"/>
      <c r="HBG7" s="80"/>
      <c r="HBH7" s="80"/>
      <c r="HBI7" s="80"/>
      <c r="HBJ7" s="80"/>
      <c r="HBK7" s="80"/>
      <c r="HBL7" s="80"/>
      <c r="HBM7" s="80"/>
      <c r="HBN7" s="80"/>
      <c r="HBO7" s="80"/>
      <c r="HBP7" s="80"/>
      <c r="HBQ7" s="80"/>
      <c r="HBR7" s="80"/>
      <c r="HBS7" s="80"/>
      <c r="HBT7" s="80"/>
      <c r="HBU7" s="80"/>
      <c r="HBV7" s="80"/>
      <c r="HBW7" s="80"/>
      <c r="HBX7" s="80"/>
      <c r="HBY7" s="80"/>
      <c r="HBZ7" s="80"/>
      <c r="HCA7" s="80"/>
      <c r="HCB7" s="80"/>
      <c r="HCC7" s="80"/>
      <c r="HCD7" s="80"/>
      <c r="HCE7" s="80"/>
      <c r="HCF7" s="80"/>
      <c r="HCG7" s="80"/>
      <c r="HCH7" s="80"/>
      <c r="HCI7" s="80"/>
      <c r="HCJ7" s="80"/>
      <c r="HCK7" s="80"/>
      <c r="HCL7" s="80"/>
      <c r="HCM7" s="80"/>
      <c r="HCN7" s="80"/>
      <c r="HCO7" s="80"/>
      <c r="HCP7" s="80"/>
      <c r="HCQ7" s="80"/>
      <c r="HCR7" s="80"/>
      <c r="HCS7" s="80"/>
      <c r="HCT7" s="80"/>
      <c r="HCU7" s="80"/>
      <c r="HCV7" s="80"/>
      <c r="HCW7" s="80"/>
      <c r="HCX7" s="80"/>
      <c r="HCY7" s="80"/>
      <c r="HCZ7" s="80"/>
      <c r="HDA7" s="80"/>
      <c r="HDB7" s="80"/>
      <c r="HDC7" s="80"/>
      <c r="HDD7" s="80"/>
      <c r="HDE7" s="80"/>
      <c r="HDF7" s="80"/>
      <c r="HDG7" s="80"/>
      <c r="HDH7" s="80"/>
      <c r="HDI7" s="80"/>
      <c r="HDJ7" s="80"/>
      <c r="HDK7" s="80"/>
      <c r="HDL7" s="80"/>
      <c r="HDM7" s="80"/>
      <c r="HDN7" s="80"/>
      <c r="HDO7" s="80"/>
      <c r="HDP7" s="80"/>
      <c r="HDQ7" s="80"/>
      <c r="HDR7" s="80"/>
      <c r="HDS7" s="80"/>
      <c r="HDT7" s="80"/>
      <c r="HDU7" s="80"/>
      <c r="HDV7" s="80"/>
      <c r="HDW7" s="80"/>
      <c r="HDX7" s="80"/>
      <c r="HDY7" s="80"/>
      <c r="HDZ7" s="80"/>
      <c r="HEA7" s="80"/>
      <c r="HEB7" s="80"/>
      <c r="HEC7" s="80"/>
      <c r="HED7" s="80"/>
      <c r="HEE7" s="80"/>
      <c r="HEF7" s="80"/>
      <c r="HEG7" s="80"/>
      <c r="HEH7" s="80"/>
      <c r="HEI7" s="80"/>
      <c r="HEJ7" s="80"/>
      <c r="HEK7" s="80"/>
      <c r="HEL7" s="80"/>
      <c r="HEM7" s="80"/>
      <c r="HEN7" s="80"/>
      <c r="HEO7" s="80"/>
      <c r="HEP7" s="80"/>
      <c r="HEQ7" s="80"/>
      <c r="HER7" s="80"/>
      <c r="HES7" s="80"/>
      <c r="HET7" s="80"/>
      <c r="HEU7" s="80"/>
      <c r="HEV7" s="80"/>
      <c r="HEW7" s="80"/>
      <c r="HEX7" s="80"/>
      <c r="HEY7" s="80"/>
      <c r="HEZ7" s="80"/>
      <c r="HFA7" s="80"/>
      <c r="HFB7" s="80"/>
      <c r="HFC7" s="80"/>
      <c r="HFD7" s="80"/>
      <c r="HFE7" s="80"/>
      <c r="HFF7" s="80"/>
      <c r="HFG7" s="80"/>
      <c r="HFH7" s="80"/>
      <c r="HFI7" s="80"/>
      <c r="HFJ7" s="80"/>
      <c r="HFK7" s="80"/>
      <c r="HFL7" s="80"/>
      <c r="HFM7" s="80"/>
      <c r="HFN7" s="80"/>
      <c r="HFO7" s="80"/>
      <c r="HFP7" s="80"/>
      <c r="HFQ7" s="80"/>
      <c r="HFR7" s="80"/>
      <c r="HFS7" s="80"/>
      <c r="HFT7" s="80"/>
      <c r="HFU7" s="80"/>
      <c r="HFV7" s="80"/>
      <c r="HFW7" s="80"/>
      <c r="HFX7" s="80"/>
      <c r="HFY7" s="80"/>
      <c r="HFZ7" s="80"/>
      <c r="HGA7" s="80"/>
      <c r="HGB7" s="80"/>
      <c r="HGC7" s="80"/>
      <c r="HGD7" s="80"/>
      <c r="HGE7" s="80"/>
      <c r="HGF7" s="80"/>
      <c r="HGG7" s="80"/>
      <c r="HGH7" s="80"/>
      <c r="HGI7" s="80"/>
      <c r="HGJ7" s="80"/>
      <c r="HGK7" s="80"/>
      <c r="HGL7" s="80"/>
      <c r="HGM7" s="80"/>
      <c r="HGN7" s="80"/>
      <c r="HGO7" s="80"/>
      <c r="HGP7" s="80"/>
      <c r="HGQ7" s="80"/>
      <c r="HGR7" s="80"/>
      <c r="HGS7" s="80"/>
      <c r="HGT7" s="80"/>
      <c r="HGU7" s="80"/>
      <c r="HGV7" s="80"/>
      <c r="HGW7" s="80"/>
      <c r="HGX7" s="80"/>
      <c r="HGY7" s="80"/>
      <c r="HGZ7" s="80"/>
      <c r="HHA7" s="80"/>
      <c r="HHB7" s="80"/>
      <c r="HHC7" s="80"/>
      <c r="HHD7" s="80"/>
      <c r="HHE7" s="80"/>
      <c r="HHF7" s="80"/>
      <c r="HHG7" s="80"/>
      <c r="HHH7" s="80"/>
      <c r="HHI7" s="80"/>
      <c r="HHJ7" s="80"/>
      <c r="HHK7" s="80"/>
      <c r="HHL7" s="80"/>
      <c r="HHM7" s="80"/>
      <c r="HHN7" s="80"/>
      <c r="HHO7" s="80"/>
      <c r="HHP7" s="80"/>
      <c r="HHQ7" s="80"/>
      <c r="HHR7" s="80"/>
      <c r="HHS7" s="80"/>
      <c r="HHT7" s="80"/>
      <c r="HHU7" s="80"/>
      <c r="HHV7" s="80"/>
      <c r="HHW7" s="80"/>
      <c r="HHX7" s="80"/>
      <c r="HHY7" s="80"/>
      <c r="HHZ7" s="80"/>
      <c r="HIA7" s="80"/>
      <c r="HIB7" s="80"/>
      <c r="HIC7" s="80"/>
      <c r="HID7" s="80"/>
      <c r="HIE7" s="80"/>
      <c r="HIF7" s="80"/>
      <c r="HIG7" s="80"/>
      <c r="HIH7" s="80"/>
      <c r="HII7" s="80"/>
      <c r="HIJ7" s="80"/>
      <c r="HIK7" s="80"/>
      <c r="HIL7" s="80"/>
      <c r="HIM7" s="80"/>
      <c r="HIN7" s="80"/>
      <c r="HIO7" s="80"/>
      <c r="HIP7" s="80"/>
      <c r="HIQ7" s="80"/>
      <c r="HIR7" s="80"/>
      <c r="HIS7" s="80"/>
      <c r="HIT7" s="80"/>
      <c r="HIU7" s="80"/>
      <c r="HIV7" s="80"/>
      <c r="HIW7" s="80"/>
      <c r="HIX7" s="80"/>
      <c r="HIY7" s="80"/>
      <c r="HIZ7" s="80"/>
      <c r="HJA7" s="80"/>
      <c r="HJB7" s="80"/>
      <c r="HJC7" s="80"/>
      <c r="HJD7" s="80"/>
      <c r="HJE7" s="80"/>
      <c r="HJF7" s="80"/>
      <c r="HJG7" s="80"/>
      <c r="HJH7" s="80"/>
      <c r="HJI7" s="80"/>
      <c r="HJJ7" s="80"/>
      <c r="HJK7" s="80"/>
      <c r="HJL7" s="80"/>
      <c r="HJM7" s="80"/>
      <c r="HJN7" s="80"/>
      <c r="HJO7" s="80"/>
      <c r="HJP7" s="80"/>
      <c r="HJQ7" s="80"/>
      <c r="HJR7" s="80"/>
      <c r="HJS7" s="80"/>
      <c r="HJT7" s="80"/>
      <c r="HJU7" s="80"/>
      <c r="HJV7" s="80"/>
      <c r="HJW7" s="80"/>
      <c r="HJX7" s="80"/>
      <c r="HJY7" s="80"/>
      <c r="HJZ7" s="80"/>
      <c r="HKA7" s="80"/>
      <c r="HKB7" s="80"/>
      <c r="HKC7" s="80"/>
      <c r="HKD7" s="80"/>
      <c r="HKE7" s="80"/>
      <c r="HKF7" s="80"/>
      <c r="HKG7" s="80"/>
      <c r="HKH7" s="80"/>
      <c r="HKI7" s="80"/>
      <c r="HKJ7" s="80"/>
      <c r="HKK7" s="80"/>
      <c r="HKL7" s="80"/>
      <c r="HKM7" s="80"/>
      <c r="HKN7" s="80"/>
      <c r="HKO7" s="80"/>
      <c r="HKP7" s="80"/>
      <c r="HKQ7" s="80"/>
      <c r="HKR7" s="80"/>
      <c r="HKS7" s="80"/>
      <c r="HKT7" s="80"/>
      <c r="HKU7" s="80"/>
      <c r="HKV7" s="80"/>
      <c r="HKW7" s="80"/>
      <c r="HKX7" s="80"/>
      <c r="HKY7" s="80"/>
      <c r="HKZ7" s="80"/>
      <c r="HLA7" s="80"/>
      <c r="HLB7" s="80"/>
      <c r="HLC7" s="80"/>
      <c r="HLD7" s="80"/>
      <c r="HLE7" s="80"/>
      <c r="HLF7" s="80"/>
      <c r="HLG7" s="80"/>
      <c r="HLH7" s="80"/>
      <c r="HLI7" s="80"/>
      <c r="HLJ7" s="80"/>
      <c r="HLK7" s="80"/>
      <c r="HLL7" s="80"/>
      <c r="HLM7" s="80"/>
      <c r="HLN7" s="80"/>
      <c r="HLO7" s="80"/>
      <c r="HLP7" s="80"/>
      <c r="HLQ7" s="80"/>
      <c r="HLR7" s="80"/>
      <c r="HLS7" s="80"/>
      <c r="HLT7" s="80"/>
      <c r="HLU7" s="80"/>
      <c r="HLV7" s="80"/>
      <c r="HLW7" s="80"/>
      <c r="HLX7" s="80"/>
      <c r="HLY7" s="80"/>
      <c r="HLZ7" s="80"/>
      <c r="HMA7" s="80"/>
      <c r="HMB7" s="80"/>
      <c r="HMC7" s="80"/>
      <c r="HMD7" s="80"/>
      <c r="HME7" s="80"/>
      <c r="HMF7" s="80"/>
      <c r="HMG7" s="80"/>
      <c r="HMH7" s="80"/>
      <c r="HMI7" s="80"/>
      <c r="HMJ7" s="80"/>
      <c r="HMK7" s="80"/>
      <c r="HML7" s="80"/>
      <c r="HMM7" s="80"/>
      <c r="HMN7" s="80"/>
      <c r="HMO7" s="80"/>
      <c r="HMP7" s="80"/>
      <c r="HMQ7" s="80"/>
      <c r="HMR7" s="80"/>
      <c r="HMS7" s="80"/>
      <c r="HMT7" s="80"/>
      <c r="HMU7" s="80"/>
      <c r="HMV7" s="80"/>
      <c r="HMW7" s="80"/>
      <c r="HMX7" s="80"/>
      <c r="HMY7" s="80"/>
      <c r="HMZ7" s="80"/>
      <c r="HNA7" s="80"/>
      <c r="HNB7" s="80"/>
      <c r="HNC7" s="80"/>
      <c r="HND7" s="80"/>
      <c r="HNE7" s="80"/>
      <c r="HNF7" s="80"/>
      <c r="HNG7" s="80"/>
      <c r="HNH7" s="80"/>
      <c r="HNI7" s="80"/>
      <c r="HNJ7" s="80"/>
      <c r="HNK7" s="80"/>
      <c r="HNL7" s="80"/>
      <c r="HNM7" s="80"/>
      <c r="HNN7" s="80"/>
      <c r="HNO7" s="80"/>
      <c r="HNP7" s="80"/>
      <c r="HNQ7" s="80"/>
      <c r="HNR7" s="80"/>
      <c r="HNS7" s="80"/>
      <c r="HNT7" s="80"/>
      <c r="HNU7" s="80"/>
      <c r="HNV7" s="80"/>
      <c r="HNW7" s="80"/>
      <c r="HNX7" s="80"/>
      <c r="HNY7" s="80"/>
      <c r="HNZ7" s="80"/>
      <c r="HOA7" s="80"/>
      <c r="HOB7" s="80"/>
      <c r="HOC7" s="80"/>
      <c r="HOD7" s="80"/>
      <c r="HOE7" s="80"/>
      <c r="HOF7" s="80"/>
      <c r="HOG7" s="80"/>
      <c r="HOH7" s="80"/>
      <c r="HOI7" s="80"/>
      <c r="HOJ7" s="80"/>
      <c r="HOK7" s="80"/>
      <c r="HOL7" s="80"/>
      <c r="HOM7" s="80"/>
      <c r="HON7" s="80"/>
      <c r="HOO7" s="80"/>
      <c r="HOP7" s="80"/>
      <c r="HOQ7" s="80"/>
      <c r="HOR7" s="80"/>
      <c r="HOS7" s="80"/>
      <c r="HOT7" s="80"/>
      <c r="HOU7" s="80"/>
      <c r="HOV7" s="80"/>
      <c r="HOW7" s="80"/>
      <c r="HOX7" s="80"/>
      <c r="HOY7" s="80"/>
      <c r="HOZ7" s="80"/>
      <c r="HPA7" s="80"/>
      <c r="HPB7" s="80"/>
      <c r="HPC7" s="80"/>
      <c r="HPD7" s="80"/>
      <c r="HPE7" s="80"/>
      <c r="HPF7" s="80"/>
      <c r="HPG7" s="80"/>
      <c r="HPH7" s="80"/>
      <c r="HPI7" s="80"/>
      <c r="HPJ7" s="80"/>
      <c r="HPK7" s="80"/>
      <c r="HPL7" s="80"/>
      <c r="HPM7" s="80"/>
      <c r="HPN7" s="80"/>
      <c r="HPO7" s="80"/>
      <c r="HPP7" s="80"/>
      <c r="HPQ7" s="80"/>
      <c r="HPR7" s="80"/>
      <c r="HPS7" s="80"/>
      <c r="HPT7" s="80"/>
      <c r="HPU7" s="80"/>
      <c r="HPV7" s="80"/>
      <c r="HPW7" s="80"/>
      <c r="HPX7" s="80"/>
      <c r="HPY7" s="80"/>
      <c r="HPZ7" s="80"/>
      <c r="HQA7" s="80"/>
      <c r="HQB7" s="80"/>
      <c r="HQC7" s="80"/>
      <c r="HQD7" s="80"/>
      <c r="HQE7" s="80"/>
      <c r="HQF7" s="80"/>
      <c r="HQG7" s="80"/>
      <c r="HQH7" s="80"/>
      <c r="HQI7" s="80"/>
      <c r="HQJ7" s="80"/>
      <c r="HQK7" s="80"/>
      <c r="HQL7" s="80"/>
      <c r="HQM7" s="80"/>
      <c r="HQN7" s="80"/>
      <c r="HQO7" s="80"/>
      <c r="HQP7" s="80"/>
      <c r="HQQ7" s="80"/>
      <c r="HQR7" s="80"/>
      <c r="HQS7" s="80"/>
      <c r="HQT7" s="80"/>
      <c r="HQU7" s="80"/>
      <c r="HQV7" s="80"/>
      <c r="HQW7" s="80"/>
      <c r="HQX7" s="80"/>
      <c r="HQY7" s="80"/>
      <c r="HQZ7" s="80"/>
      <c r="HRA7" s="80"/>
      <c r="HRB7" s="80"/>
      <c r="HRC7" s="80"/>
      <c r="HRD7" s="80"/>
      <c r="HRE7" s="80"/>
      <c r="HRF7" s="80"/>
      <c r="HRG7" s="80"/>
      <c r="HRH7" s="80"/>
      <c r="HRI7" s="80"/>
      <c r="HRJ7" s="80"/>
      <c r="HRK7" s="80"/>
      <c r="HRL7" s="80"/>
      <c r="HRM7" s="80"/>
      <c r="HRN7" s="80"/>
      <c r="HRO7" s="80"/>
      <c r="HRP7" s="80"/>
      <c r="HRQ7" s="80"/>
      <c r="HRR7" s="80"/>
      <c r="HRS7" s="80"/>
      <c r="HRT7" s="80"/>
      <c r="HRU7" s="80"/>
      <c r="HRV7" s="80"/>
      <c r="HRW7" s="80"/>
      <c r="HRX7" s="80"/>
      <c r="HRY7" s="80"/>
      <c r="HRZ7" s="80"/>
      <c r="HSA7" s="80"/>
      <c r="HSB7" s="80"/>
      <c r="HSC7" s="80"/>
      <c r="HSD7" s="80"/>
      <c r="HSE7" s="80"/>
      <c r="HSF7" s="80"/>
      <c r="HSG7" s="80"/>
      <c r="HSH7" s="80"/>
      <c r="HSI7" s="80"/>
      <c r="HSJ7" s="80"/>
      <c r="HSK7" s="80"/>
      <c r="HSL7" s="80"/>
      <c r="HSM7" s="80"/>
      <c r="HSN7" s="80"/>
      <c r="HSO7" s="80"/>
      <c r="HSP7" s="80"/>
      <c r="HSQ7" s="80"/>
      <c r="HSR7" s="80"/>
      <c r="HSS7" s="80"/>
      <c r="HST7" s="80"/>
      <c r="HSU7" s="80"/>
      <c r="HSV7" s="80"/>
      <c r="HSW7" s="80"/>
      <c r="HSX7" s="80"/>
      <c r="HSY7" s="80"/>
      <c r="HSZ7" s="80"/>
      <c r="HTA7" s="80"/>
      <c r="HTB7" s="80"/>
      <c r="HTC7" s="80"/>
      <c r="HTD7" s="80"/>
      <c r="HTE7" s="80"/>
      <c r="HTF7" s="80"/>
      <c r="HTG7" s="80"/>
      <c r="HTH7" s="80"/>
      <c r="HTI7" s="80"/>
      <c r="HTJ7" s="80"/>
      <c r="HTK7" s="80"/>
      <c r="HTL7" s="80"/>
      <c r="HTM7" s="80"/>
      <c r="HTN7" s="80"/>
      <c r="HTO7" s="80"/>
      <c r="HTP7" s="80"/>
      <c r="HTQ7" s="80"/>
      <c r="HTR7" s="80"/>
      <c r="HTS7" s="80"/>
      <c r="HTT7" s="80"/>
      <c r="HTU7" s="80"/>
      <c r="HTV7" s="80"/>
      <c r="HTW7" s="80"/>
      <c r="HTX7" s="80"/>
      <c r="HTY7" s="80"/>
      <c r="HTZ7" s="80"/>
      <c r="HUA7" s="80"/>
      <c r="HUB7" s="80"/>
      <c r="HUC7" s="80"/>
      <c r="HUD7" s="80"/>
      <c r="HUE7" s="80"/>
      <c r="HUF7" s="80"/>
      <c r="HUG7" s="80"/>
      <c r="HUH7" s="80"/>
      <c r="HUI7" s="80"/>
      <c r="HUJ7" s="80"/>
      <c r="HUK7" s="80"/>
      <c r="HUL7" s="80"/>
      <c r="HUM7" s="80"/>
      <c r="HUN7" s="80"/>
      <c r="HUO7" s="80"/>
      <c r="HUP7" s="80"/>
      <c r="HUQ7" s="80"/>
      <c r="HUR7" s="80"/>
      <c r="HUS7" s="80"/>
      <c r="HUT7" s="80"/>
      <c r="HUU7" s="80"/>
      <c r="HUV7" s="80"/>
      <c r="HUW7" s="80"/>
      <c r="HUX7" s="80"/>
      <c r="HUY7" s="80"/>
      <c r="HUZ7" s="80"/>
      <c r="HVA7" s="80"/>
      <c r="HVB7" s="80"/>
      <c r="HVC7" s="80"/>
      <c r="HVD7" s="80"/>
      <c r="HVE7" s="80"/>
      <c r="HVF7" s="80"/>
      <c r="HVG7" s="80"/>
      <c r="HVH7" s="80"/>
      <c r="HVI7" s="80"/>
      <c r="HVJ7" s="80"/>
      <c r="HVK7" s="80"/>
      <c r="HVL7" s="80"/>
      <c r="HVM7" s="80"/>
      <c r="HVN7" s="80"/>
      <c r="HVO7" s="80"/>
      <c r="HVP7" s="80"/>
      <c r="HVQ7" s="80"/>
      <c r="HVR7" s="80"/>
      <c r="HVS7" s="80"/>
      <c r="HVT7" s="80"/>
      <c r="HVU7" s="80"/>
      <c r="HVV7" s="80"/>
      <c r="HVW7" s="80"/>
      <c r="HVX7" s="80"/>
      <c r="HVY7" s="80"/>
      <c r="HVZ7" s="80"/>
      <c r="HWA7" s="80"/>
      <c r="HWB7" s="80"/>
      <c r="HWC7" s="80"/>
      <c r="HWD7" s="80"/>
      <c r="HWE7" s="80"/>
      <c r="HWF7" s="80"/>
      <c r="HWG7" s="80"/>
      <c r="HWH7" s="80"/>
      <c r="HWI7" s="80"/>
      <c r="HWJ7" s="80"/>
      <c r="HWK7" s="80"/>
      <c r="HWL7" s="80"/>
      <c r="HWM7" s="80"/>
      <c r="HWN7" s="80"/>
      <c r="HWO7" s="80"/>
      <c r="HWP7" s="80"/>
      <c r="HWQ7" s="80"/>
      <c r="HWR7" s="80"/>
      <c r="HWS7" s="80"/>
      <c r="HWT7" s="80"/>
      <c r="HWU7" s="80"/>
      <c r="HWV7" s="80"/>
      <c r="HWW7" s="80"/>
      <c r="HWX7" s="80"/>
      <c r="HWY7" s="80"/>
      <c r="HWZ7" s="80"/>
      <c r="HXA7" s="80"/>
      <c r="HXB7" s="80"/>
      <c r="HXC7" s="80"/>
      <c r="HXD7" s="80"/>
      <c r="HXE7" s="80"/>
      <c r="HXF7" s="80"/>
      <c r="HXG7" s="80"/>
      <c r="HXH7" s="80"/>
      <c r="HXI7" s="80"/>
      <c r="HXJ7" s="80"/>
      <c r="HXK7" s="80"/>
      <c r="HXL7" s="80"/>
      <c r="HXM7" s="80"/>
      <c r="HXN7" s="80"/>
      <c r="HXO7" s="80"/>
      <c r="HXP7" s="80"/>
      <c r="HXQ7" s="80"/>
      <c r="HXR7" s="80"/>
      <c r="HXS7" s="80"/>
      <c r="HXT7" s="80"/>
      <c r="HXU7" s="80"/>
      <c r="HXV7" s="80"/>
      <c r="HXW7" s="80"/>
      <c r="HXX7" s="80"/>
      <c r="HXY7" s="80"/>
      <c r="HXZ7" s="80"/>
      <c r="HYA7" s="80"/>
      <c r="HYB7" s="80"/>
      <c r="HYC7" s="80"/>
      <c r="HYD7" s="80"/>
      <c r="HYE7" s="80"/>
      <c r="HYF7" s="80"/>
      <c r="HYG7" s="80"/>
      <c r="HYH7" s="80"/>
      <c r="HYI7" s="80"/>
      <c r="HYJ7" s="80"/>
      <c r="HYK7" s="80"/>
      <c r="HYL7" s="80"/>
      <c r="HYM7" s="80"/>
      <c r="HYN7" s="80"/>
      <c r="HYO7" s="80"/>
      <c r="HYP7" s="80"/>
      <c r="HYQ7" s="80"/>
      <c r="HYR7" s="80"/>
      <c r="HYS7" s="80"/>
      <c r="HYT7" s="80"/>
      <c r="HYU7" s="80"/>
      <c r="HYV7" s="80"/>
      <c r="HYW7" s="80"/>
      <c r="HYX7" s="80"/>
      <c r="HYY7" s="80"/>
      <c r="HYZ7" s="80"/>
      <c r="HZA7" s="80"/>
      <c r="HZB7" s="80"/>
      <c r="HZC7" s="80"/>
      <c r="HZD7" s="80"/>
      <c r="HZE7" s="80"/>
      <c r="HZF7" s="80"/>
      <c r="HZG7" s="80"/>
      <c r="HZH7" s="80"/>
      <c r="HZI7" s="80"/>
      <c r="HZJ7" s="80"/>
      <c r="HZK7" s="80"/>
      <c r="HZL7" s="80"/>
      <c r="HZM7" s="80"/>
      <c r="HZN7" s="80"/>
      <c r="HZO7" s="80"/>
      <c r="HZP7" s="80"/>
      <c r="HZQ7" s="80"/>
      <c r="HZR7" s="80"/>
      <c r="HZS7" s="80"/>
      <c r="HZT7" s="80"/>
      <c r="HZU7" s="80"/>
      <c r="HZV7" s="80"/>
      <c r="HZW7" s="80"/>
      <c r="HZX7" s="80"/>
      <c r="HZY7" s="80"/>
      <c r="HZZ7" s="80"/>
      <c r="IAA7" s="80"/>
      <c r="IAB7" s="80"/>
      <c r="IAC7" s="80"/>
      <c r="IAD7" s="80"/>
      <c r="IAE7" s="80"/>
      <c r="IAF7" s="80"/>
      <c r="IAG7" s="80"/>
      <c r="IAH7" s="80"/>
      <c r="IAI7" s="80"/>
      <c r="IAJ7" s="80"/>
      <c r="IAK7" s="80"/>
      <c r="IAL7" s="80"/>
      <c r="IAM7" s="80"/>
      <c r="IAN7" s="80"/>
      <c r="IAO7" s="80"/>
      <c r="IAP7" s="80"/>
      <c r="IAQ7" s="80"/>
      <c r="IAR7" s="80"/>
      <c r="IAS7" s="80"/>
      <c r="IAT7" s="80"/>
      <c r="IAU7" s="80"/>
      <c r="IAV7" s="80"/>
      <c r="IAW7" s="80"/>
      <c r="IAX7" s="80"/>
      <c r="IAY7" s="80"/>
      <c r="IAZ7" s="80"/>
      <c r="IBA7" s="80"/>
      <c r="IBB7" s="80"/>
      <c r="IBC7" s="80"/>
      <c r="IBD7" s="80"/>
      <c r="IBE7" s="80"/>
      <c r="IBF7" s="80"/>
      <c r="IBG7" s="80"/>
      <c r="IBH7" s="80"/>
      <c r="IBI7" s="80"/>
      <c r="IBJ7" s="80"/>
      <c r="IBK7" s="80"/>
      <c r="IBL7" s="80"/>
      <c r="IBM7" s="80"/>
      <c r="IBN7" s="80"/>
      <c r="IBO7" s="80"/>
      <c r="IBP7" s="80"/>
      <c r="IBQ7" s="80"/>
      <c r="IBR7" s="80"/>
      <c r="IBS7" s="80"/>
      <c r="IBT7" s="80"/>
      <c r="IBU7" s="80"/>
      <c r="IBV7" s="80"/>
      <c r="IBW7" s="80"/>
      <c r="IBX7" s="80"/>
      <c r="IBY7" s="80"/>
      <c r="IBZ7" s="80"/>
      <c r="ICA7" s="80"/>
      <c r="ICB7" s="80"/>
      <c r="ICC7" s="80"/>
      <c r="ICD7" s="80"/>
      <c r="ICE7" s="80"/>
      <c r="ICF7" s="80"/>
      <c r="ICG7" s="80"/>
      <c r="ICH7" s="80"/>
      <c r="ICI7" s="80"/>
      <c r="ICJ7" s="80"/>
      <c r="ICK7" s="80"/>
      <c r="ICL7" s="80"/>
      <c r="ICM7" s="80"/>
      <c r="ICN7" s="80"/>
      <c r="ICO7" s="80"/>
      <c r="ICP7" s="80"/>
      <c r="ICQ7" s="80"/>
      <c r="ICR7" s="80"/>
      <c r="ICS7" s="80"/>
      <c r="ICT7" s="80"/>
      <c r="ICU7" s="80"/>
      <c r="ICV7" s="80"/>
      <c r="ICW7" s="80"/>
      <c r="ICX7" s="80"/>
      <c r="ICY7" s="80"/>
      <c r="ICZ7" s="80"/>
      <c r="IDA7" s="80"/>
      <c r="IDB7" s="80"/>
      <c r="IDC7" s="80"/>
      <c r="IDD7" s="80"/>
      <c r="IDE7" s="80"/>
      <c r="IDF7" s="80"/>
      <c r="IDG7" s="80"/>
      <c r="IDH7" s="80"/>
      <c r="IDI7" s="80"/>
      <c r="IDJ7" s="80"/>
      <c r="IDK7" s="80"/>
      <c r="IDL7" s="80"/>
      <c r="IDM7" s="80"/>
      <c r="IDN7" s="80"/>
      <c r="IDO7" s="80"/>
      <c r="IDP7" s="80"/>
      <c r="IDQ7" s="80"/>
      <c r="IDR7" s="80"/>
      <c r="IDS7" s="80"/>
      <c r="IDT7" s="80"/>
      <c r="IDU7" s="80"/>
      <c r="IDV7" s="80"/>
      <c r="IDW7" s="80"/>
      <c r="IDX7" s="80"/>
      <c r="IDY7" s="80"/>
      <c r="IDZ7" s="80"/>
      <c r="IEA7" s="80"/>
      <c r="IEB7" s="80"/>
      <c r="IEC7" s="80"/>
      <c r="IED7" s="80"/>
      <c r="IEE7" s="80"/>
      <c r="IEF7" s="80"/>
      <c r="IEG7" s="80"/>
      <c r="IEH7" s="80"/>
      <c r="IEI7" s="80"/>
      <c r="IEJ7" s="80"/>
      <c r="IEK7" s="80"/>
      <c r="IEL7" s="80"/>
      <c r="IEM7" s="80"/>
      <c r="IEN7" s="80"/>
      <c r="IEO7" s="80"/>
      <c r="IEP7" s="80"/>
      <c r="IEQ7" s="80"/>
      <c r="IER7" s="80"/>
      <c r="IES7" s="80"/>
      <c r="IET7" s="80"/>
      <c r="IEU7" s="80"/>
      <c r="IEV7" s="80"/>
      <c r="IEW7" s="80"/>
      <c r="IEX7" s="80"/>
      <c r="IEY7" s="80"/>
      <c r="IEZ7" s="80"/>
      <c r="IFA7" s="80"/>
      <c r="IFB7" s="80"/>
      <c r="IFC7" s="80"/>
      <c r="IFD7" s="80"/>
      <c r="IFE7" s="80"/>
      <c r="IFF7" s="80"/>
      <c r="IFG7" s="80"/>
      <c r="IFH7" s="80"/>
      <c r="IFI7" s="80"/>
      <c r="IFJ7" s="80"/>
      <c r="IFK7" s="80"/>
      <c r="IFL7" s="80"/>
      <c r="IFM7" s="80"/>
      <c r="IFN7" s="80"/>
      <c r="IFO7" s="80"/>
      <c r="IFP7" s="80"/>
      <c r="IFQ7" s="80"/>
      <c r="IFR7" s="80"/>
      <c r="IFS7" s="80"/>
      <c r="IFT7" s="80"/>
      <c r="IFU7" s="80"/>
      <c r="IFV7" s="80"/>
      <c r="IFW7" s="80"/>
      <c r="IFX7" s="80"/>
      <c r="IFY7" s="80"/>
      <c r="IFZ7" s="80"/>
      <c r="IGA7" s="80"/>
      <c r="IGB7" s="80"/>
      <c r="IGC7" s="80"/>
      <c r="IGD7" s="80"/>
      <c r="IGE7" s="80"/>
      <c r="IGF7" s="80"/>
      <c r="IGG7" s="80"/>
      <c r="IGH7" s="80"/>
      <c r="IGI7" s="80"/>
      <c r="IGJ7" s="80"/>
      <c r="IGK7" s="80"/>
      <c r="IGL7" s="80"/>
      <c r="IGM7" s="80"/>
      <c r="IGN7" s="80"/>
      <c r="IGO7" s="80"/>
      <c r="IGP7" s="80"/>
      <c r="IGQ7" s="80"/>
      <c r="IGR7" s="80"/>
      <c r="IGS7" s="80"/>
      <c r="IGT7" s="80"/>
      <c r="IGU7" s="80"/>
      <c r="IGV7" s="80"/>
      <c r="IGW7" s="80"/>
      <c r="IGX7" s="80"/>
      <c r="IGY7" s="80"/>
      <c r="IGZ7" s="80"/>
      <c r="IHA7" s="80"/>
      <c r="IHB7" s="80"/>
      <c r="IHC7" s="80"/>
      <c r="IHD7" s="80"/>
      <c r="IHE7" s="80"/>
      <c r="IHF7" s="80"/>
      <c r="IHG7" s="80"/>
      <c r="IHH7" s="80"/>
      <c r="IHI7" s="80"/>
      <c r="IHJ7" s="80"/>
      <c r="IHK7" s="80"/>
      <c r="IHL7" s="80"/>
      <c r="IHM7" s="80"/>
      <c r="IHN7" s="80"/>
      <c r="IHO7" s="80"/>
      <c r="IHP7" s="80"/>
      <c r="IHQ7" s="80"/>
      <c r="IHR7" s="80"/>
      <c r="IHS7" s="80"/>
      <c r="IHT7" s="80"/>
      <c r="IHU7" s="80"/>
      <c r="IHV7" s="80"/>
      <c r="IHW7" s="80"/>
      <c r="IHX7" s="80"/>
      <c r="IHY7" s="80"/>
      <c r="IHZ7" s="80"/>
      <c r="IIA7" s="80"/>
      <c r="IIB7" s="80"/>
      <c r="IIC7" s="80"/>
      <c r="IID7" s="80"/>
      <c r="IIE7" s="80"/>
      <c r="IIF7" s="80"/>
      <c r="IIG7" s="80"/>
      <c r="IIH7" s="80"/>
      <c r="III7" s="80"/>
      <c r="IIJ7" s="80"/>
      <c r="IIK7" s="80"/>
      <c r="IIL7" s="80"/>
      <c r="IIM7" s="80"/>
      <c r="IIN7" s="80"/>
      <c r="IIO7" s="80"/>
      <c r="IIP7" s="80"/>
      <c r="IIQ7" s="80"/>
      <c r="IIR7" s="80"/>
      <c r="IIS7" s="80"/>
      <c r="IIT7" s="80"/>
      <c r="IIU7" s="80"/>
      <c r="IIV7" s="80"/>
      <c r="IIW7" s="80"/>
      <c r="IIX7" s="80"/>
      <c r="IIY7" s="80"/>
      <c r="IIZ7" s="80"/>
      <c r="IJA7" s="80"/>
      <c r="IJB7" s="80"/>
      <c r="IJC7" s="80"/>
      <c r="IJD7" s="80"/>
      <c r="IJE7" s="80"/>
      <c r="IJF7" s="80"/>
      <c r="IJG7" s="80"/>
      <c r="IJH7" s="80"/>
      <c r="IJI7" s="80"/>
      <c r="IJJ7" s="80"/>
      <c r="IJK7" s="80"/>
      <c r="IJL7" s="80"/>
      <c r="IJM7" s="80"/>
      <c r="IJN7" s="80"/>
      <c r="IJO7" s="80"/>
      <c r="IJP7" s="80"/>
      <c r="IJQ7" s="80"/>
      <c r="IJR7" s="80"/>
      <c r="IJS7" s="80"/>
      <c r="IJT7" s="80"/>
      <c r="IJU7" s="80"/>
      <c r="IJV7" s="80"/>
      <c r="IJW7" s="80"/>
      <c r="IJX7" s="80"/>
      <c r="IJY7" s="80"/>
      <c r="IJZ7" s="80"/>
      <c r="IKA7" s="80"/>
      <c r="IKB7" s="80"/>
      <c r="IKC7" s="80"/>
      <c r="IKD7" s="80"/>
      <c r="IKE7" s="80"/>
      <c r="IKF7" s="80"/>
      <c r="IKG7" s="80"/>
      <c r="IKH7" s="80"/>
      <c r="IKI7" s="80"/>
      <c r="IKJ7" s="80"/>
      <c r="IKK7" s="80"/>
      <c r="IKL7" s="80"/>
      <c r="IKM7" s="80"/>
      <c r="IKN7" s="80"/>
      <c r="IKO7" s="80"/>
      <c r="IKP7" s="80"/>
      <c r="IKQ7" s="80"/>
      <c r="IKR7" s="80"/>
      <c r="IKS7" s="80"/>
      <c r="IKT7" s="80"/>
      <c r="IKU7" s="80"/>
      <c r="IKV7" s="80"/>
      <c r="IKW7" s="80"/>
      <c r="IKX7" s="80"/>
      <c r="IKY7" s="80"/>
      <c r="IKZ7" s="80"/>
      <c r="ILA7" s="80"/>
      <c r="ILB7" s="80"/>
      <c r="ILC7" s="80"/>
      <c r="ILD7" s="80"/>
      <c r="ILE7" s="80"/>
      <c r="ILF7" s="80"/>
      <c r="ILG7" s="80"/>
      <c r="ILH7" s="80"/>
      <c r="ILI7" s="80"/>
      <c r="ILJ7" s="80"/>
      <c r="ILK7" s="80"/>
      <c r="ILL7" s="80"/>
      <c r="ILM7" s="80"/>
      <c r="ILN7" s="80"/>
      <c r="ILO7" s="80"/>
      <c r="ILP7" s="80"/>
      <c r="ILQ7" s="80"/>
      <c r="ILR7" s="80"/>
      <c r="ILS7" s="80"/>
      <c r="ILT7" s="80"/>
      <c r="ILU7" s="80"/>
      <c r="ILV7" s="80"/>
      <c r="ILW7" s="80"/>
      <c r="ILX7" s="80"/>
      <c r="ILY7" s="80"/>
      <c r="ILZ7" s="80"/>
      <c r="IMA7" s="80"/>
      <c r="IMB7" s="80"/>
      <c r="IMC7" s="80"/>
      <c r="IMD7" s="80"/>
      <c r="IME7" s="80"/>
      <c r="IMF7" s="80"/>
      <c r="IMG7" s="80"/>
      <c r="IMH7" s="80"/>
      <c r="IMI7" s="80"/>
      <c r="IMJ7" s="80"/>
      <c r="IMK7" s="80"/>
      <c r="IML7" s="80"/>
      <c r="IMM7" s="80"/>
      <c r="IMN7" s="80"/>
      <c r="IMO7" s="80"/>
      <c r="IMP7" s="80"/>
      <c r="IMQ7" s="80"/>
      <c r="IMR7" s="80"/>
      <c r="IMS7" s="80"/>
      <c r="IMT7" s="80"/>
      <c r="IMU7" s="80"/>
      <c r="IMV7" s="80"/>
      <c r="IMW7" s="80"/>
      <c r="IMX7" s="80"/>
      <c r="IMY7" s="80"/>
      <c r="IMZ7" s="80"/>
      <c r="INA7" s="80"/>
      <c r="INB7" s="80"/>
      <c r="INC7" s="80"/>
      <c r="IND7" s="80"/>
      <c r="INE7" s="80"/>
      <c r="INF7" s="80"/>
      <c r="ING7" s="80"/>
      <c r="INH7" s="80"/>
      <c r="INI7" s="80"/>
      <c r="INJ7" s="80"/>
      <c r="INK7" s="80"/>
      <c r="INL7" s="80"/>
      <c r="INM7" s="80"/>
      <c r="INN7" s="80"/>
      <c r="INO7" s="80"/>
      <c r="INP7" s="80"/>
      <c r="INQ7" s="80"/>
      <c r="INR7" s="80"/>
      <c r="INS7" s="80"/>
      <c r="INT7" s="80"/>
      <c r="INU7" s="80"/>
      <c r="INV7" s="80"/>
      <c r="INW7" s="80"/>
      <c r="INX7" s="80"/>
      <c r="INY7" s="80"/>
      <c r="INZ7" s="80"/>
      <c r="IOA7" s="80"/>
      <c r="IOB7" s="80"/>
      <c r="IOC7" s="80"/>
      <c r="IOD7" s="80"/>
      <c r="IOE7" s="80"/>
      <c r="IOF7" s="80"/>
      <c r="IOG7" s="80"/>
      <c r="IOH7" s="80"/>
      <c r="IOI7" s="80"/>
      <c r="IOJ7" s="80"/>
      <c r="IOK7" s="80"/>
      <c r="IOL7" s="80"/>
      <c r="IOM7" s="80"/>
      <c r="ION7" s="80"/>
      <c r="IOO7" s="80"/>
      <c r="IOP7" s="80"/>
      <c r="IOQ7" s="80"/>
      <c r="IOR7" s="80"/>
      <c r="IOS7" s="80"/>
      <c r="IOT7" s="80"/>
      <c r="IOU7" s="80"/>
      <c r="IOV7" s="80"/>
      <c r="IOW7" s="80"/>
      <c r="IOX7" s="80"/>
      <c r="IOY7" s="80"/>
      <c r="IOZ7" s="80"/>
      <c r="IPA7" s="80"/>
      <c r="IPB7" s="80"/>
      <c r="IPC7" s="80"/>
      <c r="IPD7" s="80"/>
      <c r="IPE7" s="80"/>
      <c r="IPF7" s="80"/>
      <c r="IPG7" s="80"/>
      <c r="IPH7" s="80"/>
      <c r="IPI7" s="80"/>
      <c r="IPJ7" s="80"/>
      <c r="IPK7" s="80"/>
      <c r="IPL7" s="80"/>
      <c r="IPM7" s="80"/>
      <c r="IPN7" s="80"/>
      <c r="IPO7" s="80"/>
      <c r="IPP7" s="80"/>
      <c r="IPQ7" s="80"/>
      <c r="IPR7" s="80"/>
      <c r="IPS7" s="80"/>
      <c r="IPT7" s="80"/>
      <c r="IPU7" s="80"/>
      <c r="IPV7" s="80"/>
      <c r="IPW7" s="80"/>
      <c r="IPX7" s="80"/>
      <c r="IPY7" s="80"/>
      <c r="IPZ7" s="80"/>
      <c r="IQA7" s="80"/>
      <c r="IQB7" s="80"/>
      <c r="IQC7" s="80"/>
      <c r="IQD7" s="80"/>
      <c r="IQE7" s="80"/>
      <c r="IQF7" s="80"/>
      <c r="IQG7" s="80"/>
      <c r="IQH7" s="80"/>
      <c r="IQI7" s="80"/>
      <c r="IQJ7" s="80"/>
      <c r="IQK7" s="80"/>
      <c r="IQL7" s="80"/>
      <c r="IQM7" s="80"/>
      <c r="IQN7" s="80"/>
      <c r="IQO7" s="80"/>
      <c r="IQP7" s="80"/>
      <c r="IQQ7" s="80"/>
      <c r="IQR7" s="80"/>
      <c r="IQS7" s="80"/>
      <c r="IQT7" s="80"/>
      <c r="IQU7" s="80"/>
      <c r="IQV7" s="80"/>
      <c r="IQW7" s="80"/>
      <c r="IQX7" s="80"/>
      <c r="IQY7" s="80"/>
      <c r="IQZ7" s="80"/>
      <c r="IRA7" s="80"/>
      <c r="IRB7" s="80"/>
      <c r="IRC7" s="80"/>
      <c r="IRD7" s="80"/>
      <c r="IRE7" s="80"/>
      <c r="IRF7" s="80"/>
      <c r="IRG7" s="80"/>
      <c r="IRH7" s="80"/>
      <c r="IRI7" s="80"/>
      <c r="IRJ7" s="80"/>
      <c r="IRK7" s="80"/>
      <c r="IRL7" s="80"/>
      <c r="IRM7" s="80"/>
      <c r="IRN7" s="80"/>
      <c r="IRO7" s="80"/>
      <c r="IRP7" s="80"/>
      <c r="IRQ7" s="80"/>
      <c r="IRR7" s="80"/>
      <c r="IRS7" s="80"/>
      <c r="IRT7" s="80"/>
      <c r="IRU7" s="80"/>
      <c r="IRV7" s="80"/>
      <c r="IRW7" s="80"/>
      <c r="IRX7" s="80"/>
      <c r="IRY7" s="80"/>
      <c r="IRZ7" s="80"/>
      <c r="ISA7" s="80"/>
      <c r="ISB7" s="80"/>
      <c r="ISC7" s="80"/>
      <c r="ISD7" s="80"/>
      <c r="ISE7" s="80"/>
      <c r="ISF7" s="80"/>
      <c r="ISG7" s="80"/>
      <c r="ISH7" s="80"/>
      <c r="ISI7" s="80"/>
      <c r="ISJ7" s="80"/>
      <c r="ISK7" s="80"/>
      <c r="ISL7" s="80"/>
      <c r="ISM7" s="80"/>
      <c r="ISN7" s="80"/>
      <c r="ISO7" s="80"/>
      <c r="ISP7" s="80"/>
      <c r="ISQ7" s="80"/>
      <c r="ISR7" s="80"/>
      <c r="ISS7" s="80"/>
      <c r="IST7" s="80"/>
      <c r="ISU7" s="80"/>
      <c r="ISV7" s="80"/>
      <c r="ISW7" s="80"/>
      <c r="ISX7" s="80"/>
      <c r="ISY7" s="80"/>
      <c r="ISZ7" s="80"/>
      <c r="ITA7" s="80"/>
      <c r="ITB7" s="80"/>
      <c r="ITC7" s="80"/>
      <c r="ITD7" s="80"/>
      <c r="ITE7" s="80"/>
      <c r="ITF7" s="80"/>
      <c r="ITG7" s="80"/>
      <c r="ITH7" s="80"/>
      <c r="ITI7" s="80"/>
      <c r="ITJ7" s="80"/>
      <c r="ITK7" s="80"/>
      <c r="ITL7" s="80"/>
      <c r="ITM7" s="80"/>
      <c r="ITN7" s="80"/>
      <c r="ITO7" s="80"/>
      <c r="ITP7" s="80"/>
      <c r="ITQ7" s="80"/>
      <c r="ITR7" s="80"/>
      <c r="ITS7" s="80"/>
      <c r="ITT7" s="80"/>
      <c r="ITU7" s="80"/>
      <c r="ITV7" s="80"/>
      <c r="ITW7" s="80"/>
      <c r="ITX7" s="80"/>
      <c r="ITY7" s="80"/>
      <c r="ITZ7" s="80"/>
      <c r="IUA7" s="80"/>
      <c r="IUB7" s="80"/>
      <c r="IUC7" s="80"/>
      <c r="IUD7" s="80"/>
      <c r="IUE7" s="80"/>
      <c r="IUF7" s="80"/>
      <c r="IUG7" s="80"/>
      <c r="IUH7" s="80"/>
      <c r="IUI7" s="80"/>
      <c r="IUJ7" s="80"/>
      <c r="IUK7" s="80"/>
      <c r="IUL7" s="80"/>
      <c r="IUM7" s="80"/>
      <c r="IUN7" s="80"/>
      <c r="IUO7" s="80"/>
      <c r="IUP7" s="80"/>
      <c r="IUQ7" s="80"/>
      <c r="IUR7" s="80"/>
      <c r="IUS7" s="80"/>
      <c r="IUT7" s="80"/>
      <c r="IUU7" s="80"/>
      <c r="IUV7" s="80"/>
      <c r="IUW7" s="80"/>
      <c r="IUX7" s="80"/>
      <c r="IUY7" s="80"/>
      <c r="IUZ7" s="80"/>
      <c r="IVA7" s="80"/>
      <c r="IVB7" s="80"/>
      <c r="IVC7" s="80"/>
      <c r="IVD7" s="80"/>
      <c r="IVE7" s="80"/>
      <c r="IVF7" s="80"/>
      <c r="IVG7" s="80"/>
      <c r="IVH7" s="80"/>
      <c r="IVI7" s="80"/>
      <c r="IVJ7" s="80"/>
      <c r="IVK7" s="80"/>
      <c r="IVL7" s="80"/>
      <c r="IVM7" s="80"/>
      <c r="IVN7" s="80"/>
      <c r="IVO7" s="80"/>
      <c r="IVP7" s="80"/>
      <c r="IVQ7" s="80"/>
      <c r="IVR7" s="80"/>
      <c r="IVS7" s="80"/>
      <c r="IVT7" s="80"/>
      <c r="IVU7" s="80"/>
      <c r="IVV7" s="80"/>
      <c r="IVW7" s="80"/>
      <c r="IVX7" s="80"/>
      <c r="IVY7" s="80"/>
      <c r="IVZ7" s="80"/>
      <c r="IWA7" s="80"/>
      <c r="IWB7" s="80"/>
      <c r="IWC7" s="80"/>
      <c r="IWD7" s="80"/>
      <c r="IWE7" s="80"/>
      <c r="IWF7" s="80"/>
      <c r="IWG7" s="80"/>
      <c r="IWH7" s="80"/>
      <c r="IWI7" s="80"/>
      <c r="IWJ7" s="80"/>
      <c r="IWK7" s="80"/>
      <c r="IWL7" s="80"/>
      <c r="IWM7" s="80"/>
      <c r="IWN7" s="80"/>
      <c r="IWO7" s="80"/>
      <c r="IWP7" s="80"/>
      <c r="IWQ7" s="80"/>
      <c r="IWR7" s="80"/>
      <c r="IWS7" s="80"/>
      <c r="IWT7" s="80"/>
      <c r="IWU7" s="80"/>
      <c r="IWV7" s="80"/>
      <c r="IWW7" s="80"/>
      <c r="IWX7" s="80"/>
      <c r="IWY7" s="80"/>
      <c r="IWZ7" s="80"/>
      <c r="IXA7" s="80"/>
      <c r="IXB7" s="80"/>
      <c r="IXC7" s="80"/>
      <c r="IXD7" s="80"/>
      <c r="IXE7" s="80"/>
      <c r="IXF7" s="80"/>
      <c r="IXG7" s="80"/>
      <c r="IXH7" s="80"/>
      <c r="IXI7" s="80"/>
      <c r="IXJ7" s="80"/>
      <c r="IXK7" s="80"/>
      <c r="IXL7" s="80"/>
      <c r="IXM7" s="80"/>
      <c r="IXN7" s="80"/>
      <c r="IXO7" s="80"/>
      <c r="IXP7" s="80"/>
      <c r="IXQ7" s="80"/>
      <c r="IXR7" s="80"/>
      <c r="IXS7" s="80"/>
      <c r="IXT7" s="80"/>
      <c r="IXU7" s="80"/>
      <c r="IXV7" s="80"/>
      <c r="IXW7" s="80"/>
      <c r="IXX7" s="80"/>
      <c r="IXY7" s="80"/>
      <c r="IXZ7" s="80"/>
      <c r="IYA7" s="80"/>
      <c r="IYB7" s="80"/>
      <c r="IYC7" s="80"/>
      <c r="IYD7" s="80"/>
      <c r="IYE7" s="80"/>
      <c r="IYF7" s="80"/>
      <c r="IYG7" s="80"/>
      <c r="IYH7" s="80"/>
      <c r="IYI7" s="80"/>
      <c r="IYJ7" s="80"/>
      <c r="IYK7" s="80"/>
      <c r="IYL7" s="80"/>
      <c r="IYM7" s="80"/>
      <c r="IYN7" s="80"/>
      <c r="IYO7" s="80"/>
      <c r="IYP7" s="80"/>
      <c r="IYQ7" s="80"/>
      <c r="IYR7" s="80"/>
      <c r="IYS7" s="80"/>
      <c r="IYT7" s="80"/>
      <c r="IYU7" s="80"/>
      <c r="IYV7" s="80"/>
      <c r="IYW7" s="80"/>
      <c r="IYX7" s="80"/>
      <c r="IYY7" s="80"/>
      <c r="IYZ7" s="80"/>
      <c r="IZA7" s="80"/>
      <c r="IZB7" s="80"/>
      <c r="IZC7" s="80"/>
      <c r="IZD7" s="80"/>
      <c r="IZE7" s="80"/>
      <c r="IZF7" s="80"/>
      <c r="IZG7" s="80"/>
      <c r="IZH7" s="80"/>
      <c r="IZI7" s="80"/>
      <c r="IZJ7" s="80"/>
      <c r="IZK7" s="80"/>
      <c r="IZL7" s="80"/>
      <c r="IZM7" s="80"/>
      <c r="IZN7" s="80"/>
      <c r="IZO7" s="80"/>
      <c r="IZP7" s="80"/>
      <c r="IZQ7" s="80"/>
      <c r="IZR7" s="80"/>
      <c r="IZS7" s="80"/>
      <c r="IZT7" s="80"/>
      <c r="IZU7" s="80"/>
      <c r="IZV7" s="80"/>
      <c r="IZW7" s="80"/>
      <c r="IZX7" s="80"/>
      <c r="IZY7" s="80"/>
      <c r="IZZ7" s="80"/>
      <c r="JAA7" s="80"/>
      <c r="JAB7" s="80"/>
      <c r="JAC7" s="80"/>
      <c r="JAD7" s="80"/>
      <c r="JAE7" s="80"/>
      <c r="JAF7" s="80"/>
      <c r="JAG7" s="80"/>
      <c r="JAH7" s="80"/>
      <c r="JAI7" s="80"/>
      <c r="JAJ7" s="80"/>
      <c r="JAK7" s="80"/>
      <c r="JAL7" s="80"/>
      <c r="JAM7" s="80"/>
      <c r="JAN7" s="80"/>
      <c r="JAO7" s="80"/>
      <c r="JAP7" s="80"/>
      <c r="JAQ7" s="80"/>
      <c r="JAR7" s="80"/>
      <c r="JAS7" s="80"/>
      <c r="JAT7" s="80"/>
      <c r="JAU7" s="80"/>
      <c r="JAV7" s="80"/>
      <c r="JAW7" s="80"/>
      <c r="JAX7" s="80"/>
      <c r="JAY7" s="80"/>
      <c r="JAZ7" s="80"/>
      <c r="JBA7" s="80"/>
      <c r="JBB7" s="80"/>
      <c r="JBC7" s="80"/>
      <c r="JBD7" s="80"/>
      <c r="JBE7" s="80"/>
      <c r="JBF7" s="80"/>
      <c r="JBG7" s="80"/>
      <c r="JBH7" s="80"/>
      <c r="JBI7" s="80"/>
      <c r="JBJ7" s="80"/>
      <c r="JBK7" s="80"/>
      <c r="JBL7" s="80"/>
      <c r="JBM7" s="80"/>
      <c r="JBN7" s="80"/>
      <c r="JBO7" s="80"/>
      <c r="JBP7" s="80"/>
      <c r="JBQ7" s="80"/>
      <c r="JBR7" s="80"/>
      <c r="JBS7" s="80"/>
      <c r="JBT7" s="80"/>
      <c r="JBU7" s="80"/>
      <c r="JBV7" s="80"/>
      <c r="JBW7" s="80"/>
      <c r="JBX7" s="80"/>
      <c r="JBY7" s="80"/>
      <c r="JBZ7" s="80"/>
      <c r="JCA7" s="80"/>
      <c r="JCB7" s="80"/>
      <c r="JCC7" s="80"/>
      <c r="JCD7" s="80"/>
      <c r="JCE7" s="80"/>
      <c r="JCF7" s="80"/>
      <c r="JCG7" s="80"/>
      <c r="JCH7" s="80"/>
      <c r="JCI7" s="80"/>
      <c r="JCJ7" s="80"/>
      <c r="JCK7" s="80"/>
      <c r="JCL7" s="80"/>
      <c r="JCM7" s="80"/>
      <c r="JCN7" s="80"/>
      <c r="JCO7" s="80"/>
      <c r="JCP7" s="80"/>
      <c r="JCQ7" s="80"/>
      <c r="JCR7" s="80"/>
      <c r="JCS7" s="80"/>
      <c r="JCT7" s="80"/>
      <c r="JCU7" s="80"/>
      <c r="JCV7" s="80"/>
      <c r="JCW7" s="80"/>
      <c r="JCX7" s="80"/>
      <c r="JCY7" s="80"/>
      <c r="JCZ7" s="80"/>
      <c r="JDA7" s="80"/>
      <c r="JDB7" s="80"/>
      <c r="JDC7" s="80"/>
      <c r="JDD7" s="80"/>
      <c r="JDE7" s="80"/>
      <c r="JDF7" s="80"/>
      <c r="JDG7" s="80"/>
      <c r="JDH7" s="80"/>
      <c r="JDI7" s="80"/>
      <c r="JDJ7" s="80"/>
      <c r="JDK7" s="80"/>
      <c r="JDL7" s="80"/>
      <c r="JDM7" s="80"/>
      <c r="JDN7" s="80"/>
      <c r="JDO7" s="80"/>
      <c r="JDP7" s="80"/>
      <c r="JDQ7" s="80"/>
      <c r="JDR7" s="80"/>
      <c r="JDS7" s="80"/>
      <c r="JDT7" s="80"/>
      <c r="JDU7" s="80"/>
      <c r="JDV7" s="80"/>
      <c r="JDW7" s="80"/>
      <c r="JDX7" s="80"/>
      <c r="JDY7" s="80"/>
      <c r="JDZ7" s="80"/>
      <c r="JEA7" s="80"/>
      <c r="JEB7" s="80"/>
      <c r="JEC7" s="80"/>
      <c r="JED7" s="80"/>
      <c r="JEE7" s="80"/>
      <c r="JEF7" s="80"/>
      <c r="JEG7" s="80"/>
      <c r="JEH7" s="80"/>
      <c r="JEI7" s="80"/>
      <c r="JEJ7" s="80"/>
      <c r="JEK7" s="80"/>
      <c r="JEL7" s="80"/>
      <c r="JEM7" s="80"/>
      <c r="JEN7" s="80"/>
      <c r="JEO7" s="80"/>
      <c r="JEP7" s="80"/>
      <c r="JEQ7" s="80"/>
      <c r="JER7" s="80"/>
      <c r="JES7" s="80"/>
      <c r="JET7" s="80"/>
      <c r="JEU7" s="80"/>
      <c r="JEV7" s="80"/>
      <c r="JEW7" s="80"/>
      <c r="JEX7" s="80"/>
      <c r="JEY7" s="80"/>
      <c r="JEZ7" s="80"/>
      <c r="JFA7" s="80"/>
      <c r="JFB7" s="80"/>
      <c r="JFC7" s="80"/>
      <c r="JFD7" s="80"/>
      <c r="JFE7" s="80"/>
      <c r="JFF7" s="80"/>
      <c r="JFG7" s="80"/>
      <c r="JFH7" s="80"/>
      <c r="JFI7" s="80"/>
      <c r="JFJ7" s="80"/>
      <c r="JFK7" s="80"/>
      <c r="JFL7" s="80"/>
      <c r="JFM7" s="80"/>
      <c r="JFN7" s="80"/>
      <c r="JFO7" s="80"/>
      <c r="JFP7" s="80"/>
      <c r="JFQ7" s="80"/>
      <c r="JFR7" s="80"/>
      <c r="JFS7" s="80"/>
      <c r="JFT7" s="80"/>
      <c r="JFU7" s="80"/>
      <c r="JFV7" s="80"/>
      <c r="JFW7" s="80"/>
      <c r="JFX7" s="80"/>
      <c r="JFY7" s="80"/>
      <c r="JFZ7" s="80"/>
      <c r="JGA7" s="80"/>
      <c r="JGB7" s="80"/>
      <c r="JGC7" s="80"/>
      <c r="JGD7" s="80"/>
      <c r="JGE7" s="80"/>
      <c r="JGF7" s="80"/>
      <c r="JGG7" s="80"/>
      <c r="JGH7" s="80"/>
      <c r="JGI7" s="80"/>
      <c r="JGJ7" s="80"/>
      <c r="JGK7" s="80"/>
      <c r="JGL7" s="80"/>
      <c r="JGM7" s="80"/>
      <c r="JGN7" s="80"/>
      <c r="JGO7" s="80"/>
      <c r="JGP7" s="80"/>
      <c r="JGQ7" s="80"/>
      <c r="JGR7" s="80"/>
      <c r="JGS7" s="80"/>
      <c r="JGT7" s="80"/>
      <c r="JGU7" s="80"/>
      <c r="JGV7" s="80"/>
      <c r="JGW7" s="80"/>
      <c r="JGX7" s="80"/>
      <c r="JGY7" s="80"/>
      <c r="JGZ7" s="80"/>
      <c r="JHA7" s="80"/>
      <c r="JHB7" s="80"/>
      <c r="JHC7" s="80"/>
      <c r="JHD7" s="80"/>
      <c r="JHE7" s="80"/>
      <c r="JHF7" s="80"/>
      <c r="JHG7" s="80"/>
      <c r="JHH7" s="80"/>
      <c r="JHI7" s="80"/>
      <c r="JHJ7" s="80"/>
      <c r="JHK7" s="80"/>
      <c r="JHL7" s="80"/>
      <c r="JHM7" s="80"/>
      <c r="JHN7" s="80"/>
      <c r="JHO7" s="80"/>
      <c r="JHP7" s="80"/>
      <c r="JHQ7" s="80"/>
      <c r="JHR7" s="80"/>
      <c r="JHS7" s="80"/>
      <c r="JHT7" s="80"/>
      <c r="JHU7" s="80"/>
      <c r="JHV7" s="80"/>
      <c r="JHW7" s="80"/>
      <c r="JHX7" s="80"/>
      <c r="JHY7" s="80"/>
      <c r="JHZ7" s="80"/>
      <c r="JIA7" s="80"/>
      <c r="JIB7" s="80"/>
      <c r="JIC7" s="80"/>
      <c r="JID7" s="80"/>
      <c r="JIE7" s="80"/>
      <c r="JIF7" s="80"/>
      <c r="JIG7" s="80"/>
      <c r="JIH7" s="80"/>
      <c r="JII7" s="80"/>
      <c r="JIJ7" s="80"/>
      <c r="JIK7" s="80"/>
      <c r="JIL7" s="80"/>
      <c r="JIM7" s="80"/>
      <c r="JIN7" s="80"/>
      <c r="JIO7" s="80"/>
      <c r="JIP7" s="80"/>
      <c r="JIQ7" s="80"/>
      <c r="JIR7" s="80"/>
      <c r="JIS7" s="80"/>
      <c r="JIT7" s="80"/>
      <c r="JIU7" s="80"/>
      <c r="JIV7" s="80"/>
      <c r="JIW7" s="80"/>
      <c r="JIX7" s="80"/>
      <c r="JIY7" s="80"/>
      <c r="JIZ7" s="80"/>
      <c r="JJA7" s="80"/>
      <c r="JJB7" s="80"/>
      <c r="JJC7" s="80"/>
      <c r="JJD7" s="80"/>
      <c r="JJE7" s="80"/>
      <c r="JJF7" s="80"/>
      <c r="JJG7" s="80"/>
      <c r="JJH7" s="80"/>
      <c r="JJI7" s="80"/>
      <c r="JJJ7" s="80"/>
      <c r="JJK7" s="80"/>
      <c r="JJL7" s="80"/>
      <c r="JJM7" s="80"/>
      <c r="JJN7" s="80"/>
      <c r="JJO7" s="80"/>
      <c r="JJP7" s="80"/>
      <c r="JJQ7" s="80"/>
      <c r="JJR7" s="80"/>
      <c r="JJS7" s="80"/>
      <c r="JJT7" s="80"/>
      <c r="JJU7" s="80"/>
      <c r="JJV7" s="80"/>
      <c r="JJW7" s="80"/>
      <c r="JJX7" s="80"/>
      <c r="JJY7" s="80"/>
      <c r="JJZ7" s="80"/>
      <c r="JKA7" s="80"/>
      <c r="JKB7" s="80"/>
      <c r="JKC7" s="80"/>
      <c r="JKD7" s="80"/>
      <c r="JKE7" s="80"/>
      <c r="JKF7" s="80"/>
      <c r="JKG7" s="80"/>
      <c r="JKH7" s="80"/>
      <c r="JKI7" s="80"/>
      <c r="JKJ7" s="80"/>
      <c r="JKK7" s="80"/>
      <c r="JKL7" s="80"/>
      <c r="JKM7" s="80"/>
      <c r="JKN7" s="80"/>
      <c r="JKO7" s="80"/>
      <c r="JKP7" s="80"/>
      <c r="JKQ7" s="80"/>
      <c r="JKR7" s="80"/>
      <c r="JKS7" s="80"/>
      <c r="JKT7" s="80"/>
      <c r="JKU7" s="80"/>
      <c r="JKV7" s="80"/>
      <c r="JKW7" s="80"/>
      <c r="JKX7" s="80"/>
      <c r="JKY7" s="80"/>
      <c r="JKZ7" s="80"/>
      <c r="JLA7" s="80"/>
      <c r="JLB7" s="80"/>
      <c r="JLC7" s="80"/>
      <c r="JLD7" s="80"/>
      <c r="JLE7" s="80"/>
      <c r="JLF7" s="80"/>
      <c r="JLG7" s="80"/>
      <c r="JLH7" s="80"/>
      <c r="JLI7" s="80"/>
      <c r="JLJ7" s="80"/>
      <c r="JLK7" s="80"/>
      <c r="JLL7" s="80"/>
      <c r="JLM7" s="80"/>
      <c r="JLN7" s="80"/>
      <c r="JLO7" s="80"/>
      <c r="JLP7" s="80"/>
      <c r="JLQ7" s="80"/>
      <c r="JLR7" s="80"/>
      <c r="JLS7" s="80"/>
      <c r="JLT7" s="80"/>
      <c r="JLU7" s="80"/>
      <c r="JLV7" s="80"/>
      <c r="JLW7" s="80"/>
      <c r="JLX7" s="80"/>
      <c r="JLY7" s="80"/>
      <c r="JLZ7" s="80"/>
      <c r="JMA7" s="80"/>
      <c r="JMB7" s="80"/>
      <c r="JMC7" s="80"/>
      <c r="JMD7" s="80"/>
      <c r="JME7" s="80"/>
      <c r="JMF7" s="80"/>
      <c r="JMG7" s="80"/>
      <c r="JMH7" s="80"/>
      <c r="JMI7" s="80"/>
      <c r="JMJ7" s="80"/>
      <c r="JMK7" s="80"/>
      <c r="JML7" s="80"/>
      <c r="JMM7" s="80"/>
      <c r="JMN7" s="80"/>
      <c r="JMO7" s="80"/>
      <c r="JMP7" s="80"/>
      <c r="JMQ7" s="80"/>
      <c r="JMR7" s="80"/>
      <c r="JMS7" s="80"/>
      <c r="JMT7" s="80"/>
      <c r="JMU7" s="80"/>
      <c r="JMV7" s="80"/>
      <c r="JMW7" s="80"/>
      <c r="JMX7" s="80"/>
      <c r="JMY7" s="80"/>
      <c r="JMZ7" s="80"/>
      <c r="JNA7" s="80"/>
      <c r="JNB7" s="80"/>
      <c r="JNC7" s="80"/>
      <c r="JND7" s="80"/>
      <c r="JNE7" s="80"/>
      <c r="JNF7" s="80"/>
      <c r="JNG7" s="80"/>
      <c r="JNH7" s="80"/>
      <c r="JNI7" s="80"/>
      <c r="JNJ7" s="80"/>
      <c r="JNK7" s="80"/>
      <c r="JNL7" s="80"/>
      <c r="JNM7" s="80"/>
      <c r="JNN7" s="80"/>
      <c r="JNO7" s="80"/>
      <c r="JNP7" s="80"/>
      <c r="JNQ7" s="80"/>
      <c r="JNR7" s="80"/>
      <c r="JNS7" s="80"/>
      <c r="JNT7" s="80"/>
      <c r="JNU7" s="80"/>
      <c r="JNV7" s="80"/>
      <c r="JNW7" s="80"/>
      <c r="JNX7" s="80"/>
      <c r="JNY7" s="80"/>
      <c r="JNZ7" s="80"/>
      <c r="JOA7" s="80"/>
      <c r="JOB7" s="80"/>
      <c r="JOC7" s="80"/>
      <c r="JOD7" s="80"/>
      <c r="JOE7" s="80"/>
      <c r="JOF7" s="80"/>
      <c r="JOG7" s="80"/>
      <c r="JOH7" s="80"/>
      <c r="JOI7" s="80"/>
      <c r="JOJ7" s="80"/>
      <c r="JOK7" s="80"/>
      <c r="JOL7" s="80"/>
      <c r="JOM7" s="80"/>
      <c r="JON7" s="80"/>
      <c r="JOO7" s="80"/>
      <c r="JOP7" s="80"/>
      <c r="JOQ7" s="80"/>
      <c r="JOR7" s="80"/>
      <c r="JOS7" s="80"/>
      <c r="JOT7" s="80"/>
      <c r="JOU7" s="80"/>
      <c r="JOV7" s="80"/>
      <c r="JOW7" s="80"/>
      <c r="JOX7" s="80"/>
      <c r="JOY7" s="80"/>
      <c r="JOZ7" s="80"/>
      <c r="JPA7" s="80"/>
      <c r="JPB7" s="80"/>
      <c r="JPC7" s="80"/>
      <c r="JPD7" s="80"/>
      <c r="JPE7" s="80"/>
      <c r="JPF7" s="80"/>
      <c r="JPG7" s="80"/>
      <c r="JPH7" s="80"/>
      <c r="JPI7" s="80"/>
      <c r="JPJ7" s="80"/>
      <c r="JPK7" s="80"/>
      <c r="JPL7" s="80"/>
      <c r="JPM7" s="80"/>
      <c r="JPN7" s="80"/>
      <c r="JPO7" s="80"/>
      <c r="JPP7" s="80"/>
      <c r="JPQ7" s="80"/>
      <c r="JPR7" s="80"/>
      <c r="JPS7" s="80"/>
      <c r="JPT7" s="80"/>
      <c r="JPU7" s="80"/>
      <c r="JPV7" s="80"/>
      <c r="JPW7" s="80"/>
      <c r="JPX7" s="80"/>
      <c r="JPY7" s="80"/>
      <c r="JPZ7" s="80"/>
      <c r="JQA7" s="80"/>
      <c r="JQB7" s="80"/>
      <c r="JQC7" s="80"/>
      <c r="JQD7" s="80"/>
      <c r="JQE7" s="80"/>
      <c r="JQF7" s="80"/>
      <c r="JQG7" s="80"/>
      <c r="JQH7" s="80"/>
      <c r="JQI7" s="80"/>
      <c r="JQJ7" s="80"/>
      <c r="JQK7" s="80"/>
      <c r="JQL7" s="80"/>
      <c r="JQM7" s="80"/>
      <c r="JQN7" s="80"/>
      <c r="JQO7" s="80"/>
      <c r="JQP7" s="80"/>
      <c r="JQQ7" s="80"/>
      <c r="JQR7" s="80"/>
      <c r="JQS7" s="80"/>
      <c r="JQT7" s="80"/>
      <c r="JQU7" s="80"/>
      <c r="JQV7" s="80"/>
      <c r="JQW7" s="80"/>
      <c r="JQX7" s="80"/>
      <c r="JQY7" s="80"/>
      <c r="JQZ7" s="80"/>
      <c r="JRA7" s="80"/>
      <c r="JRB7" s="80"/>
      <c r="JRC7" s="80"/>
      <c r="JRD7" s="80"/>
      <c r="JRE7" s="80"/>
      <c r="JRF7" s="80"/>
      <c r="JRG7" s="80"/>
      <c r="JRH7" s="80"/>
      <c r="JRI7" s="80"/>
      <c r="JRJ7" s="80"/>
      <c r="JRK7" s="80"/>
      <c r="JRL7" s="80"/>
      <c r="JRM7" s="80"/>
      <c r="JRN7" s="80"/>
      <c r="JRO7" s="80"/>
      <c r="JRP7" s="80"/>
      <c r="JRQ7" s="80"/>
      <c r="JRR7" s="80"/>
      <c r="JRS7" s="80"/>
      <c r="JRT7" s="80"/>
      <c r="JRU7" s="80"/>
      <c r="JRV7" s="80"/>
      <c r="JRW7" s="80"/>
      <c r="JRX7" s="80"/>
      <c r="JRY7" s="80"/>
      <c r="JRZ7" s="80"/>
      <c r="JSA7" s="80"/>
      <c r="JSB7" s="80"/>
      <c r="JSC7" s="80"/>
      <c r="JSD7" s="80"/>
      <c r="JSE7" s="80"/>
      <c r="JSF7" s="80"/>
      <c r="JSG7" s="80"/>
      <c r="JSH7" s="80"/>
      <c r="JSI7" s="80"/>
      <c r="JSJ7" s="80"/>
      <c r="JSK7" s="80"/>
      <c r="JSL7" s="80"/>
      <c r="JSM7" s="80"/>
      <c r="JSN7" s="80"/>
      <c r="JSO7" s="80"/>
      <c r="JSP7" s="80"/>
      <c r="JSQ7" s="80"/>
      <c r="JSR7" s="80"/>
      <c r="JSS7" s="80"/>
      <c r="JST7" s="80"/>
      <c r="JSU7" s="80"/>
      <c r="JSV7" s="80"/>
      <c r="JSW7" s="80"/>
      <c r="JSX7" s="80"/>
      <c r="JSY7" s="80"/>
      <c r="JSZ7" s="80"/>
      <c r="JTA7" s="80"/>
      <c r="JTB7" s="80"/>
      <c r="JTC7" s="80"/>
      <c r="JTD7" s="80"/>
      <c r="JTE7" s="80"/>
      <c r="JTF7" s="80"/>
      <c r="JTG7" s="80"/>
      <c r="JTH7" s="80"/>
      <c r="JTI7" s="80"/>
      <c r="JTJ7" s="80"/>
      <c r="JTK7" s="80"/>
      <c r="JTL7" s="80"/>
      <c r="JTM7" s="80"/>
      <c r="JTN7" s="80"/>
      <c r="JTO7" s="80"/>
      <c r="JTP7" s="80"/>
      <c r="JTQ7" s="80"/>
      <c r="JTR7" s="80"/>
      <c r="JTS7" s="80"/>
      <c r="JTT7" s="80"/>
      <c r="JTU7" s="80"/>
      <c r="JTV7" s="80"/>
      <c r="JTW7" s="80"/>
      <c r="JTX7" s="80"/>
      <c r="JTY7" s="80"/>
      <c r="JTZ7" s="80"/>
      <c r="JUA7" s="80"/>
      <c r="JUB7" s="80"/>
      <c r="JUC7" s="80"/>
      <c r="JUD7" s="80"/>
      <c r="JUE7" s="80"/>
      <c r="JUF7" s="80"/>
      <c r="JUG7" s="80"/>
      <c r="JUH7" s="80"/>
      <c r="JUI7" s="80"/>
      <c r="JUJ7" s="80"/>
      <c r="JUK7" s="80"/>
      <c r="JUL7" s="80"/>
      <c r="JUM7" s="80"/>
      <c r="JUN7" s="80"/>
      <c r="JUO7" s="80"/>
      <c r="JUP7" s="80"/>
      <c r="JUQ7" s="80"/>
      <c r="JUR7" s="80"/>
      <c r="JUS7" s="80"/>
      <c r="JUT7" s="80"/>
      <c r="JUU7" s="80"/>
      <c r="JUV7" s="80"/>
      <c r="JUW7" s="80"/>
      <c r="JUX7" s="80"/>
      <c r="JUY7" s="80"/>
      <c r="JUZ7" s="80"/>
      <c r="JVA7" s="80"/>
      <c r="JVB7" s="80"/>
      <c r="JVC7" s="80"/>
      <c r="JVD7" s="80"/>
      <c r="JVE7" s="80"/>
      <c r="JVF7" s="80"/>
      <c r="JVG7" s="80"/>
      <c r="JVH7" s="80"/>
      <c r="JVI7" s="80"/>
      <c r="JVJ7" s="80"/>
      <c r="JVK7" s="80"/>
      <c r="JVL7" s="80"/>
      <c r="JVM7" s="80"/>
      <c r="JVN7" s="80"/>
      <c r="JVO7" s="80"/>
      <c r="JVP7" s="80"/>
      <c r="JVQ7" s="80"/>
      <c r="JVR7" s="80"/>
      <c r="JVS7" s="80"/>
      <c r="JVT7" s="80"/>
      <c r="JVU7" s="80"/>
      <c r="JVV7" s="80"/>
      <c r="JVW7" s="80"/>
      <c r="JVX7" s="80"/>
      <c r="JVY7" s="80"/>
      <c r="JVZ7" s="80"/>
      <c r="JWA7" s="80"/>
      <c r="JWB7" s="80"/>
      <c r="JWC7" s="80"/>
      <c r="JWD7" s="80"/>
      <c r="JWE7" s="80"/>
      <c r="JWF7" s="80"/>
      <c r="JWG7" s="80"/>
      <c r="JWH7" s="80"/>
      <c r="JWI7" s="80"/>
      <c r="JWJ7" s="80"/>
      <c r="JWK7" s="80"/>
      <c r="JWL7" s="80"/>
      <c r="JWM7" s="80"/>
      <c r="JWN7" s="80"/>
      <c r="JWO7" s="80"/>
      <c r="JWP7" s="80"/>
      <c r="JWQ7" s="80"/>
      <c r="JWR7" s="80"/>
      <c r="JWS7" s="80"/>
      <c r="JWT7" s="80"/>
      <c r="JWU7" s="80"/>
      <c r="JWV7" s="80"/>
      <c r="JWW7" s="80"/>
      <c r="JWX7" s="80"/>
      <c r="JWY7" s="80"/>
      <c r="JWZ7" s="80"/>
      <c r="JXA7" s="80"/>
      <c r="JXB7" s="80"/>
      <c r="JXC7" s="80"/>
      <c r="JXD7" s="80"/>
      <c r="JXE7" s="80"/>
      <c r="JXF7" s="80"/>
      <c r="JXG7" s="80"/>
      <c r="JXH7" s="80"/>
      <c r="JXI7" s="80"/>
      <c r="JXJ7" s="80"/>
      <c r="JXK7" s="80"/>
      <c r="JXL7" s="80"/>
      <c r="JXM7" s="80"/>
      <c r="JXN7" s="80"/>
      <c r="JXO7" s="80"/>
      <c r="JXP7" s="80"/>
      <c r="JXQ7" s="80"/>
      <c r="JXR7" s="80"/>
      <c r="JXS7" s="80"/>
      <c r="JXT7" s="80"/>
      <c r="JXU7" s="80"/>
      <c r="JXV7" s="80"/>
      <c r="JXW7" s="80"/>
      <c r="JXX7" s="80"/>
      <c r="JXY7" s="80"/>
      <c r="JXZ7" s="80"/>
      <c r="JYA7" s="80"/>
      <c r="JYB7" s="80"/>
      <c r="JYC7" s="80"/>
      <c r="JYD7" s="80"/>
      <c r="JYE7" s="80"/>
      <c r="JYF7" s="80"/>
      <c r="JYG7" s="80"/>
      <c r="JYH7" s="80"/>
      <c r="JYI7" s="80"/>
      <c r="JYJ7" s="80"/>
      <c r="JYK7" s="80"/>
      <c r="JYL7" s="80"/>
      <c r="JYM7" s="80"/>
      <c r="JYN7" s="80"/>
      <c r="JYO7" s="80"/>
      <c r="JYP7" s="80"/>
      <c r="JYQ7" s="80"/>
      <c r="JYR7" s="80"/>
      <c r="JYS7" s="80"/>
      <c r="JYT7" s="80"/>
      <c r="JYU7" s="80"/>
      <c r="JYV7" s="80"/>
      <c r="JYW7" s="80"/>
      <c r="JYX7" s="80"/>
      <c r="JYY7" s="80"/>
      <c r="JYZ7" s="80"/>
      <c r="JZA7" s="80"/>
      <c r="JZB7" s="80"/>
      <c r="JZC7" s="80"/>
      <c r="JZD7" s="80"/>
      <c r="JZE7" s="80"/>
      <c r="JZF7" s="80"/>
      <c r="JZG7" s="80"/>
      <c r="JZH7" s="80"/>
      <c r="JZI7" s="80"/>
      <c r="JZJ7" s="80"/>
      <c r="JZK7" s="80"/>
      <c r="JZL7" s="80"/>
      <c r="JZM7" s="80"/>
      <c r="JZN7" s="80"/>
      <c r="JZO7" s="80"/>
      <c r="JZP7" s="80"/>
      <c r="JZQ7" s="80"/>
      <c r="JZR7" s="80"/>
      <c r="JZS7" s="80"/>
      <c r="JZT7" s="80"/>
      <c r="JZU7" s="80"/>
      <c r="JZV7" s="80"/>
      <c r="JZW7" s="80"/>
      <c r="JZX7" s="80"/>
      <c r="JZY7" s="80"/>
      <c r="JZZ7" s="80"/>
      <c r="KAA7" s="80"/>
      <c r="KAB7" s="80"/>
      <c r="KAC7" s="80"/>
      <c r="KAD7" s="80"/>
      <c r="KAE7" s="80"/>
      <c r="KAF7" s="80"/>
      <c r="KAG7" s="80"/>
      <c r="KAH7" s="80"/>
      <c r="KAI7" s="80"/>
      <c r="KAJ7" s="80"/>
      <c r="KAK7" s="80"/>
      <c r="KAL7" s="80"/>
      <c r="KAM7" s="80"/>
      <c r="KAN7" s="80"/>
      <c r="KAO7" s="80"/>
      <c r="KAP7" s="80"/>
      <c r="KAQ7" s="80"/>
      <c r="KAR7" s="80"/>
      <c r="KAS7" s="80"/>
      <c r="KAT7" s="80"/>
      <c r="KAU7" s="80"/>
      <c r="KAV7" s="80"/>
      <c r="KAW7" s="80"/>
      <c r="KAX7" s="80"/>
      <c r="KAY7" s="80"/>
      <c r="KAZ7" s="80"/>
      <c r="KBA7" s="80"/>
      <c r="KBB7" s="80"/>
      <c r="KBC7" s="80"/>
      <c r="KBD7" s="80"/>
      <c r="KBE7" s="80"/>
      <c r="KBF7" s="80"/>
      <c r="KBG7" s="80"/>
      <c r="KBH7" s="80"/>
      <c r="KBI7" s="80"/>
      <c r="KBJ7" s="80"/>
      <c r="KBK7" s="80"/>
      <c r="KBL7" s="80"/>
      <c r="KBM7" s="80"/>
      <c r="KBN7" s="80"/>
      <c r="KBO7" s="80"/>
      <c r="KBP7" s="80"/>
      <c r="KBQ7" s="80"/>
      <c r="KBR7" s="80"/>
      <c r="KBS7" s="80"/>
      <c r="KBT7" s="80"/>
      <c r="KBU7" s="80"/>
      <c r="KBV7" s="80"/>
      <c r="KBW7" s="80"/>
      <c r="KBX7" s="80"/>
      <c r="KBY7" s="80"/>
      <c r="KBZ7" s="80"/>
      <c r="KCA7" s="80"/>
      <c r="KCB7" s="80"/>
      <c r="KCC7" s="80"/>
      <c r="KCD7" s="80"/>
      <c r="KCE7" s="80"/>
      <c r="KCF7" s="80"/>
      <c r="KCG7" s="80"/>
      <c r="KCH7" s="80"/>
      <c r="KCI7" s="80"/>
      <c r="KCJ7" s="80"/>
      <c r="KCK7" s="80"/>
      <c r="KCL7" s="80"/>
      <c r="KCM7" s="80"/>
      <c r="KCN7" s="80"/>
      <c r="KCO7" s="80"/>
      <c r="KCP7" s="80"/>
      <c r="KCQ7" s="80"/>
      <c r="KCR7" s="80"/>
      <c r="KCS7" s="80"/>
      <c r="KCT7" s="80"/>
      <c r="KCU7" s="80"/>
      <c r="KCV7" s="80"/>
      <c r="KCW7" s="80"/>
      <c r="KCX7" s="80"/>
      <c r="KCY7" s="80"/>
      <c r="KCZ7" s="80"/>
      <c r="KDA7" s="80"/>
      <c r="KDB7" s="80"/>
      <c r="KDC7" s="80"/>
      <c r="KDD7" s="80"/>
      <c r="KDE7" s="80"/>
      <c r="KDF7" s="80"/>
      <c r="KDG7" s="80"/>
      <c r="KDH7" s="80"/>
      <c r="KDI7" s="80"/>
      <c r="KDJ7" s="80"/>
      <c r="KDK7" s="80"/>
      <c r="KDL7" s="80"/>
      <c r="KDM7" s="80"/>
      <c r="KDN7" s="80"/>
      <c r="KDO7" s="80"/>
      <c r="KDP7" s="80"/>
      <c r="KDQ7" s="80"/>
      <c r="KDR7" s="80"/>
      <c r="KDS7" s="80"/>
      <c r="KDT7" s="80"/>
      <c r="KDU7" s="80"/>
      <c r="KDV7" s="80"/>
      <c r="KDW7" s="80"/>
      <c r="KDX7" s="80"/>
      <c r="KDY7" s="80"/>
      <c r="KDZ7" s="80"/>
      <c r="KEA7" s="80"/>
      <c r="KEB7" s="80"/>
      <c r="KEC7" s="80"/>
      <c r="KED7" s="80"/>
      <c r="KEE7" s="80"/>
      <c r="KEF7" s="80"/>
      <c r="KEG7" s="80"/>
      <c r="KEH7" s="80"/>
      <c r="KEI7" s="80"/>
      <c r="KEJ7" s="80"/>
      <c r="KEK7" s="80"/>
      <c r="KEL7" s="80"/>
      <c r="KEM7" s="80"/>
      <c r="KEN7" s="80"/>
      <c r="KEO7" s="80"/>
      <c r="KEP7" s="80"/>
      <c r="KEQ7" s="80"/>
      <c r="KER7" s="80"/>
      <c r="KES7" s="80"/>
      <c r="KET7" s="80"/>
      <c r="KEU7" s="80"/>
      <c r="KEV7" s="80"/>
      <c r="KEW7" s="80"/>
      <c r="KEX7" s="80"/>
      <c r="KEY7" s="80"/>
      <c r="KEZ7" s="80"/>
      <c r="KFA7" s="80"/>
      <c r="KFB7" s="80"/>
      <c r="KFC7" s="80"/>
      <c r="KFD7" s="80"/>
      <c r="KFE7" s="80"/>
      <c r="KFF7" s="80"/>
      <c r="KFG7" s="80"/>
      <c r="KFH7" s="80"/>
      <c r="KFI7" s="80"/>
      <c r="KFJ7" s="80"/>
      <c r="KFK7" s="80"/>
      <c r="KFL7" s="80"/>
      <c r="KFM7" s="80"/>
      <c r="KFN7" s="80"/>
      <c r="KFO7" s="80"/>
      <c r="KFP7" s="80"/>
      <c r="KFQ7" s="80"/>
      <c r="KFR7" s="80"/>
      <c r="KFS7" s="80"/>
      <c r="KFT7" s="80"/>
      <c r="KFU7" s="80"/>
      <c r="KFV7" s="80"/>
      <c r="KFW7" s="80"/>
      <c r="KFX7" s="80"/>
      <c r="KFY7" s="80"/>
      <c r="KFZ7" s="80"/>
      <c r="KGA7" s="80"/>
      <c r="KGB7" s="80"/>
      <c r="KGC7" s="80"/>
      <c r="KGD7" s="80"/>
      <c r="KGE7" s="80"/>
      <c r="KGF7" s="80"/>
      <c r="KGG7" s="80"/>
      <c r="KGH7" s="80"/>
      <c r="KGI7" s="80"/>
      <c r="KGJ7" s="80"/>
      <c r="KGK7" s="80"/>
      <c r="KGL7" s="80"/>
      <c r="KGM7" s="80"/>
      <c r="KGN7" s="80"/>
      <c r="KGO7" s="80"/>
      <c r="KGP7" s="80"/>
      <c r="KGQ7" s="80"/>
      <c r="KGR7" s="80"/>
      <c r="KGS7" s="80"/>
      <c r="KGT7" s="80"/>
      <c r="KGU7" s="80"/>
      <c r="KGV7" s="80"/>
      <c r="KGW7" s="80"/>
      <c r="KGX7" s="80"/>
      <c r="KGY7" s="80"/>
      <c r="KGZ7" s="80"/>
      <c r="KHA7" s="80"/>
      <c r="KHB7" s="80"/>
      <c r="KHC7" s="80"/>
      <c r="KHD7" s="80"/>
      <c r="KHE7" s="80"/>
      <c r="KHF7" s="80"/>
      <c r="KHG7" s="80"/>
      <c r="KHH7" s="80"/>
      <c r="KHI7" s="80"/>
      <c r="KHJ7" s="80"/>
      <c r="KHK7" s="80"/>
      <c r="KHL7" s="80"/>
      <c r="KHM7" s="80"/>
      <c r="KHN7" s="80"/>
      <c r="KHO7" s="80"/>
      <c r="KHP7" s="80"/>
      <c r="KHQ7" s="80"/>
      <c r="KHR7" s="80"/>
      <c r="KHS7" s="80"/>
      <c r="KHT7" s="80"/>
      <c r="KHU7" s="80"/>
      <c r="KHV7" s="80"/>
      <c r="KHW7" s="80"/>
      <c r="KHX7" s="80"/>
      <c r="KHY7" s="80"/>
      <c r="KHZ7" s="80"/>
      <c r="KIA7" s="80"/>
      <c r="KIB7" s="80"/>
      <c r="KIC7" s="80"/>
      <c r="KID7" s="80"/>
      <c r="KIE7" s="80"/>
      <c r="KIF7" s="80"/>
      <c r="KIG7" s="80"/>
      <c r="KIH7" s="80"/>
      <c r="KII7" s="80"/>
      <c r="KIJ7" s="80"/>
      <c r="KIK7" s="80"/>
      <c r="KIL7" s="80"/>
      <c r="KIM7" s="80"/>
      <c r="KIN7" s="80"/>
      <c r="KIO7" s="80"/>
      <c r="KIP7" s="80"/>
      <c r="KIQ7" s="80"/>
      <c r="KIR7" s="80"/>
      <c r="KIS7" s="80"/>
      <c r="KIT7" s="80"/>
      <c r="KIU7" s="80"/>
      <c r="KIV7" s="80"/>
      <c r="KIW7" s="80"/>
      <c r="KIX7" s="80"/>
      <c r="KIY7" s="80"/>
      <c r="KIZ7" s="80"/>
      <c r="KJA7" s="80"/>
      <c r="KJB7" s="80"/>
      <c r="KJC7" s="80"/>
      <c r="KJD7" s="80"/>
      <c r="KJE7" s="80"/>
      <c r="KJF7" s="80"/>
      <c r="KJG7" s="80"/>
      <c r="KJH7" s="80"/>
      <c r="KJI7" s="80"/>
      <c r="KJJ7" s="80"/>
      <c r="KJK7" s="80"/>
      <c r="KJL7" s="80"/>
      <c r="KJM7" s="80"/>
      <c r="KJN7" s="80"/>
      <c r="KJO7" s="80"/>
      <c r="KJP7" s="80"/>
      <c r="KJQ7" s="80"/>
      <c r="KJR7" s="80"/>
      <c r="KJS7" s="80"/>
      <c r="KJT7" s="80"/>
      <c r="KJU7" s="80"/>
      <c r="KJV7" s="80"/>
      <c r="KJW7" s="80"/>
      <c r="KJX7" s="80"/>
      <c r="KJY7" s="80"/>
      <c r="KJZ7" s="80"/>
      <c r="KKA7" s="80"/>
      <c r="KKB7" s="80"/>
      <c r="KKC7" s="80"/>
      <c r="KKD7" s="80"/>
      <c r="KKE7" s="80"/>
      <c r="KKF7" s="80"/>
      <c r="KKG7" s="80"/>
      <c r="KKH7" s="80"/>
      <c r="KKI7" s="80"/>
      <c r="KKJ7" s="80"/>
      <c r="KKK7" s="80"/>
      <c r="KKL7" s="80"/>
      <c r="KKM7" s="80"/>
      <c r="KKN7" s="80"/>
      <c r="KKO7" s="80"/>
      <c r="KKP7" s="80"/>
      <c r="KKQ7" s="80"/>
      <c r="KKR7" s="80"/>
      <c r="KKS7" s="80"/>
      <c r="KKT7" s="80"/>
      <c r="KKU7" s="80"/>
      <c r="KKV7" s="80"/>
      <c r="KKW7" s="80"/>
      <c r="KKX7" s="80"/>
      <c r="KKY7" s="80"/>
      <c r="KKZ7" s="80"/>
      <c r="KLA7" s="80"/>
      <c r="KLB7" s="80"/>
      <c r="KLC7" s="80"/>
      <c r="KLD7" s="80"/>
      <c r="KLE7" s="80"/>
      <c r="KLF7" s="80"/>
      <c r="KLG7" s="80"/>
      <c r="KLH7" s="80"/>
      <c r="KLI7" s="80"/>
      <c r="KLJ7" s="80"/>
      <c r="KLK7" s="80"/>
      <c r="KLL7" s="80"/>
      <c r="KLM7" s="80"/>
      <c r="KLN7" s="80"/>
      <c r="KLO7" s="80"/>
      <c r="KLP7" s="80"/>
      <c r="KLQ7" s="80"/>
      <c r="KLR7" s="80"/>
      <c r="KLS7" s="80"/>
      <c r="KLT7" s="80"/>
      <c r="KLU7" s="80"/>
      <c r="KLV7" s="80"/>
      <c r="KLW7" s="80"/>
      <c r="KLX7" s="80"/>
      <c r="KLY7" s="80"/>
      <c r="KLZ7" s="80"/>
      <c r="KMA7" s="80"/>
      <c r="KMB7" s="80"/>
      <c r="KMC7" s="80"/>
      <c r="KMD7" s="80"/>
      <c r="KME7" s="80"/>
      <c r="KMF7" s="80"/>
      <c r="KMG7" s="80"/>
      <c r="KMH7" s="80"/>
      <c r="KMI7" s="80"/>
      <c r="KMJ7" s="80"/>
      <c r="KMK7" s="80"/>
      <c r="KML7" s="80"/>
      <c r="KMM7" s="80"/>
      <c r="KMN7" s="80"/>
      <c r="KMO7" s="80"/>
      <c r="KMP7" s="80"/>
      <c r="KMQ7" s="80"/>
      <c r="KMR7" s="80"/>
      <c r="KMS7" s="80"/>
      <c r="KMT7" s="80"/>
      <c r="KMU7" s="80"/>
      <c r="KMV7" s="80"/>
      <c r="KMW7" s="80"/>
      <c r="KMX7" s="80"/>
      <c r="KMY7" s="80"/>
      <c r="KMZ7" s="80"/>
      <c r="KNA7" s="80"/>
      <c r="KNB7" s="80"/>
      <c r="KNC7" s="80"/>
      <c r="KND7" s="80"/>
      <c r="KNE7" s="80"/>
      <c r="KNF7" s="80"/>
      <c r="KNG7" s="80"/>
      <c r="KNH7" s="80"/>
      <c r="KNI7" s="80"/>
      <c r="KNJ7" s="80"/>
      <c r="KNK7" s="80"/>
      <c r="KNL7" s="80"/>
      <c r="KNM7" s="80"/>
      <c r="KNN7" s="80"/>
      <c r="KNO7" s="80"/>
      <c r="KNP7" s="80"/>
      <c r="KNQ7" s="80"/>
      <c r="KNR7" s="80"/>
      <c r="KNS7" s="80"/>
      <c r="KNT7" s="80"/>
      <c r="KNU7" s="80"/>
      <c r="KNV7" s="80"/>
      <c r="KNW7" s="80"/>
      <c r="KNX7" s="80"/>
      <c r="KNY7" s="80"/>
      <c r="KNZ7" s="80"/>
      <c r="KOA7" s="80"/>
      <c r="KOB7" s="80"/>
      <c r="KOC7" s="80"/>
      <c r="KOD7" s="80"/>
      <c r="KOE7" s="80"/>
      <c r="KOF7" s="80"/>
      <c r="KOG7" s="80"/>
      <c r="KOH7" s="80"/>
      <c r="KOI7" s="80"/>
      <c r="KOJ7" s="80"/>
      <c r="KOK7" s="80"/>
      <c r="KOL7" s="80"/>
      <c r="KOM7" s="80"/>
      <c r="KON7" s="80"/>
      <c r="KOO7" s="80"/>
      <c r="KOP7" s="80"/>
      <c r="KOQ7" s="80"/>
      <c r="KOR7" s="80"/>
      <c r="KOS7" s="80"/>
      <c r="KOT7" s="80"/>
      <c r="KOU7" s="80"/>
      <c r="KOV7" s="80"/>
      <c r="KOW7" s="80"/>
      <c r="KOX7" s="80"/>
      <c r="KOY7" s="80"/>
      <c r="KOZ7" s="80"/>
      <c r="KPA7" s="80"/>
      <c r="KPB7" s="80"/>
      <c r="KPC7" s="80"/>
      <c r="KPD7" s="80"/>
      <c r="KPE7" s="80"/>
      <c r="KPF7" s="80"/>
      <c r="KPG7" s="80"/>
      <c r="KPH7" s="80"/>
      <c r="KPI7" s="80"/>
      <c r="KPJ7" s="80"/>
      <c r="KPK7" s="80"/>
      <c r="KPL7" s="80"/>
      <c r="KPM7" s="80"/>
      <c r="KPN7" s="80"/>
      <c r="KPO7" s="80"/>
      <c r="KPP7" s="80"/>
      <c r="KPQ7" s="80"/>
      <c r="KPR7" s="80"/>
      <c r="KPS7" s="80"/>
      <c r="KPT7" s="80"/>
      <c r="KPU7" s="80"/>
      <c r="KPV7" s="80"/>
      <c r="KPW7" s="80"/>
      <c r="KPX7" s="80"/>
      <c r="KPY7" s="80"/>
      <c r="KPZ7" s="80"/>
      <c r="KQA7" s="80"/>
      <c r="KQB7" s="80"/>
      <c r="KQC7" s="80"/>
      <c r="KQD7" s="80"/>
      <c r="KQE7" s="80"/>
      <c r="KQF7" s="80"/>
      <c r="KQG7" s="80"/>
      <c r="KQH7" s="80"/>
      <c r="KQI7" s="80"/>
      <c r="KQJ7" s="80"/>
      <c r="KQK7" s="80"/>
      <c r="KQL7" s="80"/>
      <c r="KQM7" s="80"/>
      <c r="KQN7" s="80"/>
      <c r="KQO7" s="80"/>
      <c r="KQP7" s="80"/>
      <c r="KQQ7" s="80"/>
      <c r="KQR7" s="80"/>
      <c r="KQS7" s="80"/>
      <c r="KQT7" s="80"/>
      <c r="KQU7" s="80"/>
      <c r="KQV7" s="80"/>
      <c r="KQW7" s="80"/>
      <c r="KQX7" s="80"/>
      <c r="KQY7" s="80"/>
      <c r="KQZ7" s="80"/>
      <c r="KRA7" s="80"/>
      <c r="KRB7" s="80"/>
      <c r="KRC7" s="80"/>
      <c r="KRD7" s="80"/>
      <c r="KRE7" s="80"/>
      <c r="KRF7" s="80"/>
      <c r="KRG7" s="80"/>
      <c r="KRH7" s="80"/>
      <c r="KRI7" s="80"/>
      <c r="KRJ7" s="80"/>
      <c r="KRK7" s="80"/>
      <c r="KRL7" s="80"/>
      <c r="KRM7" s="80"/>
      <c r="KRN7" s="80"/>
      <c r="KRO7" s="80"/>
      <c r="KRP7" s="80"/>
      <c r="KRQ7" s="80"/>
      <c r="KRR7" s="80"/>
      <c r="KRS7" s="80"/>
      <c r="KRT7" s="80"/>
      <c r="KRU7" s="80"/>
      <c r="KRV7" s="80"/>
      <c r="KRW7" s="80"/>
      <c r="KRX7" s="80"/>
      <c r="KRY7" s="80"/>
      <c r="KRZ7" s="80"/>
      <c r="KSA7" s="80"/>
      <c r="KSB7" s="80"/>
      <c r="KSC7" s="80"/>
      <c r="KSD7" s="80"/>
      <c r="KSE7" s="80"/>
      <c r="KSF7" s="80"/>
      <c r="KSG7" s="80"/>
      <c r="KSH7" s="80"/>
      <c r="KSI7" s="80"/>
      <c r="KSJ7" s="80"/>
      <c r="KSK7" s="80"/>
      <c r="KSL7" s="80"/>
      <c r="KSM7" s="80"/>
      <c r="KSN7" s="80"/>
      <c r="KSO7" s="80"/>
      <c r="KSP7" s="80"/>
      <c r="KSQ7" s="80"/>
      <c r="KSR7" s="80"/>
      <c r="KSS7" s="80"/>
      <c r="KST7" s="80"/>
      <c r="KSU7" s="80"/>
      <c r="KSV7" s="80"/>
      <c r="KSW7" s="80"/>
      <c r="KSX7" s="80"/>
      <c r="KSY7" s="80"/>
      <c r="KSZ7" s="80"/>
      <c r="KTA7" s="80"/>
      <c r="KTB7" s="80"/>
      <c r="KTC7" s="80"/>
      <c r="KTD7" s="80"/>
      <c r="KTE7" s="80"/>
      <c r="KTF7" s="80"/>
      <c r="KTG7" s="80"/>
      <c r="KTH7" s="80"/>
      <c r="KTI7" s="80"/>
      <c r="KTJ7" s="80"/>
      <c r="KTK7" s="80"/>
      <c r="KTL7" s="80"/>
      <c r="KTM7" s="80"/>
      <c r="KTN7" s="80"/>
      <c r="KTO7" s="80"/>
      <c r="KTP7" s="80"/>
      <c r="KTQ7" s="80"/>
      <c r="KTR7" s="80"/>
      <c r="KTS7" s="80"/>
      <c r="KTT7" s="80"/>
      <c r="KTU7" s="80"/>
      <c r="KTV7" s="80"/>
      <c r="KTW7" s="80"/>
      <c r="KTX7" s="80"/>
      <c r="KTY7" s="80"/>
      <c r="KTZ7" s="80"/>
      <c r="KUA7" s="80"/>
      <c r="KUB7" s="80"/>
      <c r="KUC7" s="80"/>
      <c r="KUD7" s="80"/>
      <c r="KUE7" s="80"/>
      <c r="KUF7" s="80"/>
      <c r="KUG7" s="80"/>
      <c r="KUH7" s="80"/>
      <c r="KUI7" s="80"/>
      <c r="KUJ7" s="80"/>
      <c r="KUK7" s="80"/>
      <c r="KUL7" s="80"/>
      <c r="KUM7" s="80"/>
      <c r="KUN7" s="80"/>
      <c r="KUO7" s="80"/>
      <c r="KUP7" s="80"/>
      <c r="KUQ7" s="80"/>
      <c r="KUR7" s="80"/>
      <c r="KUS7" s="80"/>
      <c r="KUT7" s="80"/>
      <c r="KUU7" s="80"/>
      <c r="KUV7" s="80"/>
      <c r="KUW7" s="80"/>
      <c r="KUX7" s="80"/>
      <c r="KUY7" s="80"/>
      <c r="KUZ7" s="80"/>
      <c r="KVA7" s="80"/>
      <c r="KVB7" s="80"/>
      <c r="KVC7" s="80"/>
      <c r="KVD7" s="80"/>
      <c r="KVE7" s="80"/>
      <c r="KVF7" s="80"/>
      <c r="KVG7" s="80"/>
      <c r="KVH7" s="80"/>
      <c r="KVI7" s="80"/>
      <c r="KVJ7" s="80"/>
      <c r="KVK7" s="80"/>
      <c r="KVL7" s="80"/>
      <c r="KVM7" s="80"/>
      <c r="KVN7" s="80"/>
      <c r="KVO7" s="80"/>
      <c r="KVP7" s="80"/>
      <c r="KVQ7" s="80"/>
      <c r="KVR7" s="80"/>
      <c r="KVS7" s="80"/>
      <c r="KVT7" s="80"/>
      <c r="KVU7" s="80"/>
      <c r="KVV7" s="80"/>
      <c r="KVW7" s="80"/>
      <c r="KVX7" s="80"/>
      <c r="KVY7" s="80"/>
      <c r="KVZ7" s="80"/>
      <c r="KWA7" s="80"/>
      <c r="KWB7" s="80"/>
      <c r="KWC7" s="80"/>
      <c r="KWD7" s="80"/>
      <c r="KWE7" s="80"/>
      <c r="KWF7" s="80"/>
      <c r="KWG7" s="80"/>
      <c r="KWH7" s="80"/>
      <c r="KWI7" s="80"/>
      <c r="KWJ7" s="80"/>
      <c r="KWK7" s="80"/>
      <c r="KWL7" s="80"/>
      <c r="KWM7" s="80"/>
      <c r="KWN7" s="80"/>
      <c r="KWO7" s="80"/>
      <c r="KWP7" s="80"/>
      <c r="KWQ7" s="80"/>
      <c r="KWR7" s="80"/>
      <c r="KWS7" s="80"/>
      <c r="KWT7" s="80"/>
      <c r="KWU7" s="80"/>
      <c r="KWV7" s="80"/>
      <c r="KWW7" s="80"/>
      <c r="KWX7" s="80"/>
      <c r="KWY7" s="80"/>
      <c r="KWZ7" s="80"/>
      <c r="KXA7" s="80"/>
      <c r="KXB7" s="80"/>
      <c r="KXC7" s="80"/>
      <c r="KXD7" s="80"/>
      <c r="KXE7" s="80"/>
      <c r="KXF7" s="80"/>
      <c r="KXG7" s="80"/>
      <c r="KXH7" s="80"/>
      <c r="KXI7" s="80"/>
      <c r="KXJ7" s="80"/>
      <c r="KXK7" s="80"/>
      <c r="KXL7" s="80"/>
      <c r="KXM7" s="80"/>
      <c r="KXN7" s="80"/>
      <c r="KXO7" s="80"/>
      <c r="KXP7" s="80"/>
      <c r="KXQ7" s="80"/>
      <c r="KXR7" s="80"/>
      <c r="KXS7" s="80"/>
      <c r="KXT7" s="80"/>
      <c r="KXU7" s="80"/>
      <c r="KXV7" s="80"/>
      <c r="KXW7" s="80"/>
      <c r="KXX7" s="80"/>
      <c r="KXY7" s="80"/>
      <c r="KXZ7" s="80"/>
      <c r="KYA7" s="80"/>
      <c r="KYB7" s="80"/>
      <c r="KYC7" s="80"/>
      <c r="KYD7" s="80"/>
      <c r="KYE7" s="80"/>
      <c r="KYF7" s="80"/>
      <c r="KYG7" s="80"/>
      <c r="KYH7" s="80"/>
      <c r="KYI7" s="80"/>
      <c r="KYJ7" s="80"/>
      <c r="KYK7" s="80"/>
      <c r="KYL7" s="80"/>
      <c r="KYM7" s="80"/>
      <c r="KYN7" s="80"/>
      <c r="KYO7" s="80"/>
      <c r="KYP7" s="80"/>
      <c r="KYQ7" s="80"/>
      <c r="KYR7" s="80"/>
      <c r="KYS7" s="80"/>
      <c r="KYT7" s="80"/>
      <c r="KYU7" s="80"/>
      <c r="KYV7" s="80"/>
      <c r="KYW7" s="80"/>
      <c r="KYX7" s="80"/>
      <c r="KYY7" s="80"/>
      <c r="KYZ7" s="80"/>
      <c r="KZA7" s="80"/>
      <c r="KZB7" s="80"/>
      <c r="KZC7" s="80"/>
      <c r="KZD7" s="80"/>
      <c r="KZE7" s="80"/>
      <c r="KZF7" s="80"/>
      <c r="KZG7" s="80"/>
      <c r="KZH7" s="80"/>
      <c r="KZI7" s="80"/>
      <c r="KZJ7" s="80"/>
      <c r="KZK7" s="80"/>
      <c r="KZL7" s="80"/>
      <c r="KZM7" s="80"/>
      <c r="KZN7" s="80"/>
      <c r="KZO7" s="80"/>
      <c r="KZP7" s="80"/>
      <c r="KZQ7" s="80"/>
      <c r="KZR7" s="80"/>
      <c r="KZS7" s="80"/>
      <c r="KZT7" s="80"/>
      <c r="KZU7" s="80"/>
      <c r="KZV7" s="80"/>
      <c r="KZW7" s="80"/>
      <c r="KZX7" s="80"/>
      <c r="KZY7" s="80"/>
      <c r="KZZ7" s="80"/>
      <c r="LAA7" s="80"/>
      <c r="LAB7" s="80"/>
      <c r="LAC7" s="80"/>
      <c r="LAD7" s="80"/>
      <c r="LAE7" s="80"/>
      <c r="LAF7" s="80"/>
      <c r="LAG7" s="80"/>
      <c r="LAH7" s="80"/>
      <c r="LAI7" s="80"/>
      <c r="LAJ7" s="80"/>
      <c r="LAK7" s="80"/>
      <c r="LAL7" s="80"/>
      <c r="LAM7" s="80"/>
      <c r="LAN7" s="80"/>
      <c r="LAO7" s="80"/>
      <c r="LAP7" s="80"/>
      <c r="LAQ7" s="80"/>
      <c r="LAR7" s="80"/>
      <c r="LAS7" s="80"/>
      <c r="LAT7" s="80"/>
      <c r="LAU7" s="80"/>
      <c r="LAV7" s="80"/>
      <c r="LAW7" s="80"/>
      <c r="LAX7" s="80"/>
      <c r="LAY7" s="80"/>
      <c r="LAZ7" s="80"/>
      <c r="LBA7" s="80"/>
      <c r="LBB7" s="80"/>
      <c r="LBC7" s="80"/>
      <c r="LBD7" s="80"/>
      <c r="LBE7" s="80"/>
      <c r="LBF7" s="80"/>
      <c r="LBG7" s="80"/>
      <c r="LBH7" s="80"/>
      <c r="LBI7" s="80"/>
      <c r="LBJ7" s="80"/>
      <c r="LBK7" s="80"/>
      <c r="LBL7" s="80"/>
      <c r="LBM7" s="80"/>
      <c r="LBN7" s="80"/>
      <c r="LBO7" s="80"/>
      <c r="LBP7" s="80"/>
      <c r="LBQ7" s="80"/>
      <c r="LBR7" s="80"/>
      <c r="LBS7" s="80"/>
      <c r="LBT7" s="80"/>
      <c r="LBU7" s="80"/>
      <c r="LBV7" s="80"/>
      <c r="LBW7" s="80"/>
      <c r="LBX7" s="80"/>
      <c r="LBY7" s="80"/>
      <c r="LBZ7" s="80"/>
      <c r="LCA7" s="80"/>
      <c r="LCB7" s="80"/>
      <c r="LCC7" s="80"/>
      <c r="LCD7" s="80"/>
      <c r="LCE7" s="80"/>
      <c r="LCF7" s="80"/>
      <c r="LCG7" s="80"/>
      <c r="LCH7" s="80"/>
      <c r="LCI7" s="80"/>
      <c r="LCJ7" s="80"/>
      <c r="LCK7" s="80"/>
      <c r="LCL7" s="80"/>
      <c r="LCM7" s="80"/>
      <c r="LCN7" s="80"/>
      <c r="LCO7" s="80"/>
      <c r="LCP7" s="80"/>
      <c r="LCQ7" s="80"/>
      <c r="LCR7" s="80"/>
      <c r="LCS7" s="80"/>
      <c r="LCT7" s="80"/>
      <c r="LCU7" s="80"/>
      <c r="LCV7" s="80"/>
      <c r="LCW7" s="80"/>
      <c r="LCX7" s="80"/>
      <c r="LCY7" s="80"/>
      <c r="LCZ7" s="80"/>
      <c r="LDA7" s="80"/>
      <c r="LDB7" s="80"/>
      <c r="LDC7" s="80"/>
      <c r="LDD7" s="80"/>
      <c r="LDE7" s="80"/>
      <c r="LDF7" s="80"/>
      <c r="LDG7" s="80"/>
      <c r="LDH7" s="80"/>
      <c r="LDI7" s="80"/>
      <c r="LDJ7" s="80"/>
      <c r="LDK7" s="80"/>
      <c r="LDL7" s="80"/>
      <c r="LDM7" s="80"/>
      <c r="LDN7" s="80"/>
      <c r="LDO7" s="80"/>
      <c r="LDP7" s="80"/>
      <c r="LDQ7" s="80"/>
      <c r="LDR7" s="80"/>
      <c r="LDS7" s="80"/>
      <c r="LDT7" s="80"/>
      <c r="LDU7" s="80"/>
      <c r="LDV7" s="80"/>
      <c r="LDW7" s="80"/>
      <c r="LDX7" s="80"/>
      <c r="LDY7" s="80"/>
      <c r="LDZ7" s="80"/>
      <c r="LEA7" s="80"/>
      <c r="LEB7" s="80"/>
      <c r="LEC7" s="80"/>
      <c r="LED7" s="80"/>
      <c r="LEE7" s="80"/>
      <c r="LEF7" s="80"/>
      <c r="LEG7" s="80"/>
      <c r="LEH7" s="80"/>
      <c r="LEI7" s="80"/>
      <c r="LEJ7" s="80"/>
      <c r="LEK7" s="80"/>
      <c r="LEL7" s="80"/>
      <c r="LEM7" s="80"/>
      <c r="LEN7" s="80"/>
      <c r="LEO7" s="80"/>
      <c r="LEP7" s="80"/>
      <c r="LEQ7" s="80"/>
      <c r="LER7" s="80"/>
      <c r="LES7" s="80"/>
      <c r="LET7" s="80"/>
      <c r="LEU7" s="80"/>
      <c r="LEV7" s="80"/>
      <c r="LEW7" s="80"/>
      <c r="LEX7" s="80"/>
      <c r="LEY7" s="80"/>
      <c r="LEZ7" s="80"/>
      <c r="LFA7" s="80"/>
      <c r="LFB7" s="80"/>
      <c r="LFC7" s="80"/>
      <c r="LFD7" s="80"/>
      <c r="LFE7" s="80"/>
      <c r="LFF7" s="80"/>
      <c r="LFG7" s="80"/>
      <c r="LFH7" s="80"/>
      <c r="LFI7" s="80"/>
      <c r="LFJ7" s="80"/>
      <c r="LFK7" s="80"/>
      <c r="LFL7" s="80"/>
      <c r="LFM7" s="80"/>
      <c r="LFN7" s="80"/>
      <c r="LFO7" s="80"/>
      <c r="LFP7" s="80"/>
      <c r="LFQ7" s="80"/>
      <c r="LFR7" s="80"/>
      <c r="LFS7" s="80"/>
      <c r="LFT7" s="80"/>
      <c r="LFU7" s="80"/>
      <c r="LFV7" s="80"/>
      <c r="LFW7" s="80"/>
      <c r="LFX7" s="80"/>
      <c r="LFY7" s="80"/>
      <c r="LFZ7" s="80"/>
      <c r="LGA7" s="80"/>
      <c r="LGB7" s="80"/>
      <c r="LGC7" s="80"/>
      <c r="LGD7" s="80"/>
      <c r="LGE7" s="80"/>
      <c r="LGF7" s="80"/>
      <c r="LGG7" s="80"/>
      <c r="LGH7" s="80"/>
      <c r="LGI7" s="80"/>
      <c r="LGJ7" s="80"/>
      <c r="LGK7" s="80"/>
      <c r="LGL7" s="80"/>
      <c r="LGM7" s="80"/>
      <c r="LGN7" s="80"/>
      <c r="LGO7" s="80"/>
      <c r="LGP7" s="80"/>
      <c r="LGQ7" s="80"/>
      <c r="LGR7" s="80"/>
      <c r="LGS7" s="80"/>
      <c r="LGT7" s="80"/>
      <c r="LGU7" s="80"/>
      <c r="LGV7" s="80"/>
      <c r="LGW7" s="80"/>
      <c r="LGX7" s="80"/>
      <c r="LGY7" s="80"/>
      <c r="LGZ7" s="80"/>
      <c r="LHA7" s="80"/>
      <c r="LHB7" s="80"/>
      <c r="LHC7" s="80"/>
      <c r="LHD7" s="80"/>
      <c r="LHE7" s="80"/>
      <c r="LHF7" s="80"/>
      <c r="LHG7" s="80"/>
      <c r="LHH7" s="80"/>
      <c r="LHI7" s="80"/>
      <c r="LHJ7" s="80"/>
      <c r="LHK7" s="80"/>
      <c r="LHL7" s="80"/>
      <c r="LHM7" s="80"/>
      <c r="LHN7" s="80"/>
      <c r="LHO7" s="80"/>
      <c r="LHP7" s="80"/>
      <c r="LHQ7" s="80"/>
      <c r="LHR7" s="80"/>
      <c r="LHS7" s="80"/>
      <c r="LHT7" s="80"/>
      <c r="LHU7" s="80"/>
      <c r="LHV7" s="80"/>
      <c r="LHW7" s="80"/>
      <c r="LHX7" s="80"/>
      <c r="LHY7" s="80"/>
      <c r="LHZ7" s="80"/>
      <c r="LIA7" s="80"/>
      <c r="LIB7" s="80"/>
      <c r="LIC7" s="80"/>
      <c r="LID7" s="80"/>
      <c r="LIE7" s="80"/>
      <c r="LIF7" s="80"/>
      <c r="LIG7" s="80"/>
      <c r="LIH7" s="80"/>
      <c r="LII7" s="80"/>
      <c r="LIJ7" s="80"/>
      <c r="LIK7" s="80"/>
      <c r="LIL7" s="80"/>
      <c r="LIM7" s="80"/>
      <c r="LIN7" s="80"/>
      <c r="LIO7" s="80"/>
      <c r="LIP7" s="80"/>
      <c r="LIQ7" s="80"/>
      <c r="LIR7" s="80"/>
      <c r="LIS7" s="80"/>
      <c r="LIT7" s="80"/>
      <c r="LIU7" s="80"/>
      <c r="LIV7" s="80"/>
      <c r="LIW7" s="80"/>
      <c r="LIX7" s="80"/>
      <c r="LIY7" s="80"/>
      <c r="LIZ7" s="80"/>
      <c r="LJA7" s="80"/>
      <c r="LJB7" s="80"/>
      <c r="LJC7" s="80"/>
      <c r="LJD7" s="80"/>
      <c r="LJE7" s="80"/>
      <c r="LJF7" s="80"/>
      <c r="LJG7" s="80"/>
      <c r="LJH7" s="80"/>
      <c r="LJI7" s="80"/>
      <c r="LJJ7" s="80"/>
      <c r="LJK7" s="80"/>
      <c r="LJL7" s="80"/>
      <c r="LJM7" s="80"/>
      <c r="LJN7" s="80"/>
      <c r="LJO7" s="80"/>
      <c r="LJP7" s="80"/>
      <c r="LJQ7" s="80"/>
      <c r="LJR7" s="80"/>
      <c r="LJS7" s="80"/>
      <c r="LJT7" s="80"/>
      <c r="LJU7" s="80"/>
      <c r="LJV7" s="80"/>
      <c r="LJW7" s="80"/>
      <c r="LJX7" s="80"/>
      <c r="LJY7" s="80"/>
      <c r="LJZ7" s="80"/>
      <c r="LKA7" s="80"/>
      <c r="LKB7" s="80"/>
      <c r="LKC7" s="80"/>
      <c r="LKD7" s="80"/>
      <c r="LKE7" s="80"/>
      <c r="LKF7" s="80"/>
      <c r="LKG7" s="80"/>
      <c r="LKH7" s="80"/>
      <c r="LKI7" s="80"/>
      <c r="LKJ7" s="80"/>
      <c r="LKK7" s="80"/>
      <c r="LKL7" s="80"/>
      <c r="LKM7" s="80"/>
      <c r="LKN7" s="80"/>
      <c r="LKO7" s="80"/>
      <c r="LKP7" s="80"/>
      <c r="LKQ7" s="80"/>
      <c r="LKR7" s="80"/>
      <c r="LKS7" s="80"/>
      <c r="LKT7" s="80"/>
      <c r="LKU7" s="80"/>
      <c r="LKV7" s="80"/>
      <c r="LKW7" s="80"/>
      <c r="LKX7" s="80"/>
      <c r="LKY7" s="80"/>
      <c r="LKZ7" s="80"/>
      <c r="LLA7" s="80"/>
      <c r="LLB7" s="80"/>
      <c r="LLC7" s="80"/>
      <c r="LLD7" s="80"/>
      <c r="LLE7" s="80"/>
      <c r="LLF7" s="80"/>
      <c r="LLG7" s="80"/>
      <c r="LLH7" s="80"/>
      <c r="LLI7" s="80"/>
      <c r="LLJ7" s="80"/>
      <c r="LLK7" s="80"/>
      <c r="LLL7" s="80"/>
      <c r="LLM7" s="80"/>
      <c r="LLN7" s="80"/>
      <c r="LLO7" s="80"/>
      <c r="LLP7" s="80"/>
      <c r="LLQ7" s="80"/>
      <c r="LLR7" s="80"/>
      <c r="LLS7" s="80"/>
      <c r="LLT7" s="80"/>
      <c r="LLU7" s="80"/>
      <c r="LLV7" s="80"/>
      <c r="LLW7" s="80"/>
      <c r="LLX7" s="80"/>
      <c r="LLY7" s="80"/>
      <c r="LLZ7" s="80"/>
      <c r="LMA7" s="80"/>
      <c r="LMB7" s="80"/>
      <c r="LMC7" s="80"/>
      <c r="LMD7" s="80"/>
      <c r="LME7" s="80"/>
      <c r="LMF7" s="80"/>
      <c r="LMG7" s="80"/>
      <c r="LMH7" s="80"/>
      <c r="LMI7" s="80"/>
      <c r="LMJ7" s="80"/>
      <c r="LMK7" s="80"/>
      <c r="LML7" s="80"/>
      <c r="LMM7" s="80"/>
      <c r="LMN7" s="80"/>
      <c r="LMO7" s="80"/>
      <c r="LMP7" s="80"/>
      <c r="LMQ7" s="80"/>
      <c r="LMR7" s="80"/>
      <c r="LMS7" s="80"/>
      <c r="LMT7" s="80"/>
      <c r="LMU7" s="80"/>
      <c r="LMV7" s="80"/>
      <c r="LMW7" s="80"/>
      <c r="LMX7" s="80"/>
      <c r="LMY7" s="80"/>
      <c r="LMZ7" s="80"/>
      <c r="LNA7" s="80"/>
      <c r="LNB7" s="80"/>
      <c r="LNC7" s="80"/>
      <c r="LND7" s="80"/>
      <c r="LNE7" s="80"/>
      <c r="LNF7" s="80"/>
      <c r="LNG7" s="80"/>
      <c r="LNH7" s="80"/>
      <c r="LNI7" s="80"/>
      <c r="LNJ7" s="80"/>
      <c r="LNK7" s="80"/>
      <c r="LNL7" s="80"/>
      <c r="LNM7" s="80"/>
      <c r="LNN7" s="80"/>
      <c r="LNO7" s="80"/>
      <c r="LNP7" s="80"/>
      <c r="LNQ7" s="80"/>
      <c r="LNR7" s="80"/>
      <c r="LNS7" s="80"/>
      <c r="LNT7" s="80"/>
      <c r="LNU7" s="80"/>
      <c r="LNV7" s="80"/>
      <c r="LNW7" s="80"/>
      <c r="LNX7" s="80"/>
      <c r="LNY7" s="80"/>
      <c r="LNZ7" s="80"/>
      <c r="LOA7" s="80"/>
      <c r="LOB7" s="80"/>
      <c r="LOC7" s="80"/>
      <c r="LOD7" s="80"/>
      <c r="LOE7" s="80"/>
      <c r="LOF7" s="80"/>
      <c r="LOG7" s="80"/>
      <c r="LOH7" s="80"/>
      <c r="LOI7" s="80"/>
      <c r="LOJ7" s="80"/>
      <c r="LOK7" s="80"/>
      <c r="LOL7" s="80"/>
      <c r="LOM7" s="80"/>
      <c r="LON7" s="80"/>
      <c r="LOO7" s="80"/>
      <c r="LOP7" s="80"/>
      <c r="LOQ7" s="80"/>
      <c r="LOR7" s="80"/>
      <c r="LOS7" s="80"/>
      <c r="LOT7" s="80"/>
      <c r="LOU7" s="80"/>
      <c r="LOV7" s="80"/>
      <c r="LOW7" s="80"/>
      <c r="LOX7" s="80"/>
      <c r="LOY7" s="80"/>
      <c r="LOZ7" s="80"/>
      <c r="LPA7" s="80"/>
      <c r="LPB7" s="80"/>
      <c r="LPC7" s="80"/>
      <c r="LPD7" s="80"/>
      <c r="LPE7" s="80"/>
      <c r="LPF7" s="80"/>
      <c r="LPG7" s="80"/>
      <c r="LPH7" s="80"/>
      <c r="LPI7" s="80"/>
      <c r="LPJ7" s="80"/>
      <c r="LPK7" s="80"/>
      <c r="LPL7" s="80"/>
      <c r="LPM7" s="80"/>
      <c r="LPN7" s="80"/>
      <c r="LPO7" s="80"/>
      <c r="LPP7" s="80"/>
      <c r="LPQ7" s="80"/>
      <c r="LPR7" s="80"/>
      <c r="LPS7" s="80"/>
      <c r="LPT7" s="80"/>
      <c r="LPU7" s="80"/>
      <c r="LPV7" s="80"/>
      <c r="LPW7" s="80"/>
      <c r="LPX7" s="80"/>
      <c r="LPY7" s="80"/>
      <c r="LPZ7" s="80"/>
      <c r="LQA7" s="80"/>
      <c r="LQB7" s="80"/>
      <c r="LQC7" s="80"/>
      <c r="LQD7" s="80"/>
      <c r="LQE7" s="80"/>
      <c r="LQF7" s="80"/>
      <c r="LQG7" s="80"/>
      <c r="LQH7" s="80"/>
      <c r="LQI7" s="80"/>
      <c r="LQJ7" s="80"/>
      <c r="LQK7" s="80"/>
      <c r="LQL7" s="80"/>
      <c r="LQM7" s="80"/>
      <c r="LQN7" s="80"/>
      <c r="LQO7" s="80"/>
      <c r="LQP7" s="80"/>
      <c r="LQQ7" s="80"/>
      <c r="LQR7" s="80"/>
      <c r="LQS7" s="80"/>
      <c r="LQT7" s="80"/>
      <c r="LQU7" s="80"/>
      <c r="LQV7" s="80"/>
      <c r="LQW7" s="80"/>
      <c r="LQX7" s="80"/>
      <c r="LQY7" s="80"/>
      <c r="LQZ7" s="80"/>
      <c r="LRA7" s="80"/>
      <c r="LRB7" s="80"/>
      <c r="LRC7" s="80"/>
      <c r="LRD7" s="80"/>
      <c r="LRE7" s="80"/>
      <c r="LRF7" s="80"/>
      <c r="LRG7" s="80"/>
      <c r="LRH7" s="80"/>
      <c r="LRI7" s="80"/>
      <c r="LRJ7" s="80"/>
      <c r="LRK7" s="80"/>
      <c r="LRL7" s="80"/>
      <c r="LRM7" s="80"/>
      <c r="LRN7" s="80"/>
      <c r="LRO7" s="80"/>
      <c r="LRP7" s="80"/>
      <c r="LRQ7" s="80"/>
      <c r="LRR7" s="80"/>
      <c r="LRS7" s="80"/>
      <c r="LRT7" s="80"/>
      <c r="LRU7" s="80"/>
      <c r="LRV7" s="80"/>
      <c r="LRW7" s="80"/>
      <c r="LRX7" s="80"/>
      <c r="LRY7" s="80"/>
      <c r="LRZ7" s="80"/>
      <c r="LSA7" s="80"/>
      <c r="LSB7" s="80"/>
      <c r="LSC7" s="80"/>
      <c r="LSD7" s="80"/>
      <c r="LSE7" s="80"/>
      <c r="LSF7" s="80"/>
      <c r="LSG7" s="80"/>
      <c r="LSH7" s="80"/>
      <c r="LSI7" s="80"/>
      <c r="LSJ7" s="80"/>
      <c r="LSK7" s="80"/>
      <c r="LSL7" s="80"/>
      <c r="LSM7" s="80"/>
      <c r="LSN7" s="80"/>
      <c r="LSO7" s="80"/>
      <c r="LSP7" s="80"/>
      <c r="LSQ7" s="80"/>
      <c r="LSR7" s="80"/>
      <c r="LSS7" s="80"/>
      <c r="LST7" s="80"/>
      <c r="LSU7" s="80"/>
      <c r="LSV7" s="80"/>
      <c r="LSW7" s="80"/>
      <c r="LSX7" s="80"/>
      <c r="LSY7" s="80"/>
      <c r="LSZ7" s="80"/>
      <c r="LTA7" s="80"/>
      <c r="LTB7" s="80"/>
      <c r="LTC7" s="80"/>
      <c r="LTD7" s="80"/>
      <c r="LTE7" s="80"/>
      <c r="LTF7" s="80"/>
      <c r="LTG7" s="80"/>
      <c r="LTH7" s="80"/>
      <c r="LTI7" s="80"/>
      <c r="LTJ7" s="80"/>
      <c r="LTK7" s="80"/>
      <c r="LTL7" s="80"/>
      <c r="LTM7" s="80"/>
      <c r="LTN7" s="80"/>
      <c r="LTO7" s="80"/>
      <c r="LTP7" s="80"/>
      <c r="LTQ7" s="80"/>
      <c r="LTR7" s="80"/>
      <c r="LTS7" s="80"/>
      <c r="LTT7" s="80"/>
      <c r="LTU7" s="80"/>
      <c r="LTV7" s="80"/>
      <c r="LTW7" s="80"/>
      <c r="LTX7" s="80"/>
      <c r="LTY7" s="80"/>
      <c r="LTZ7" s="80"/>
      <c r="LUA7" s="80"/>
      <c r="LUB7" s="80"/>
      <c r="LUC7" s="80"/>
      <c r="LUD7" s="80"/>
      <c r="LUE7" s="80"/>
      <c r="LUF7" s="80"/>
      <c r="LUG7" s="80"/>
      <c r="LUH7" s="80"/>
      <c r="LUI7" s="80"/>
      <c r="LUJ7" s="80"/>
      <c r="LUK7" s="80"/>
      <c r="LUL7" s="80"/>
      <c r="LUM7" s="80"/>
      <c r="LUN7" s="80"/>
      <c r="LUO7" s="80"/>
      <c r="LUP7" s="80"/>
      <c r="LUQ7" s="80"/>
      <c r="LUR7" s="80"/>
      <c r="LUS7" s="80"/>
      <c r="LUT7" s="80"/>
      <c r="LUU7" s="80"/>
      <c r="LUV7" s="80"/>
      <c r="LUW7" s="80"/>
      <c r="LUX7" s="80"/>
      <c r="LUY7" s="80"/>
      <c r="LUZ7" s="80"/>
      <c r="LVA7" s="80"/>
      <c r="LVB7" s="80"/>
      <c r="LVC7" s="80"/>
      <c r="LVD7" s="80"/>
      <c r="LVE7" s="80"/>
      <c r="LVF7" s="80"/>
      <c r="LVG7" s="80"/>
      <c r="LVH7" s="80"/>
      <c r="LVI7" s="80"/>
      <c r="LVJ7" s="80"/>
      <c r="LVK7" s="80"/>
      <c r="LVL7" s="80"/>
      <c r="LVM7" s="80"/>
      <c r="LVN7" s="80"/>
      <c r="LVO7" s="80"/>
      <c r="LVP7" s="80"/>
      <c r="LVQ7" s="80"/>
      <c r="LVR7" s="80"/>
      <c r="LVS7" s="80"/>
      <c r="LVT7" s="80"/>
      <c r="LVU7" s="80"/>
      <c r="LVV7" s="80"/>
      <c r="LVW7" s="80"/>
      <c r="LVX7" s="80"/>
      <c r="LVY7" s="80"/>
      <c r="LVZ7" s="80"/>
      <c r="LWA7" s="80"/>
      <c r="LWB7" s="80"/>
      <c r="LWC7" s="80"/>
      <c r="LWD7" s="80"/>
      <c r="LWE7" s="80"/>
      <c r="LWF7" s="80"/>
      <c r="LWG7" s="80"/>
      <c r="LWH7" s="80"/>
      <c r="LWI7" s="80"/>
      <c r="LWJ7" s="80"/>
      <c r="LWK7" s="80"/>
      <c r="LWL7" s="80"/>
      <c r="LWM7" s="80"/>
      <c r="LWN7" s="80"/>
      <c r="LWO7" s="80"/>
      <c r="LWP7" s="80"/>
      <c r="LWQ7" s="80"/>
      <c r="LWR7" s="80"/>
      <c r="LWS7" s="80"/>
      <c r="LWT7" s="80"/>
      <c r="LWU7" s="80"/>
      <c r="LWV7" s="80"/>
      <c r="LWW7" s="80"/>
      <c r="LWX7" s="80"/>
      <c r="LWY7" s="80"/>
      <c r="LWZ7" s="80"/>
      <c r="LXA7" s="80"/>
      <c r="LXB7" s="80"/>
      <c r="LXC7" s="80"/>
      <c r="LXD7" s="80"/>
      <c r="LXE7" s="80"/>
      <c r="LXF7" s="80"/>
      <c r="LXG7" s="80"/>
      <c r="LXH7" s="80"/>
      <c r="LXI7" s="80"/>
      <c r="LXJ7" s="80"/>
      <c r="LXK7" s="80"/>
      <c r="LXL7" s="80"/>
      <c r="LXM7" s="80"/>
      <c r="LXN7" s="80"/>
      <c r="LXO7" s="80"/>
      <c r="LXP7" s="80"/>
      <c r="LXQ7" s="80"/>
      <c r="LXR7" s="80"/>
      <c r="LXS7" s="80"/>
      <c r="LXT7" s="80"/>
      <c r="LXU7" s="80"/>
      <c r="LXV7" s="80"/>
      <c r="LXW7" s="80"/>
      <c r="LXX7" s="80"/>
      <c r="LXY7" s="80"/>
      <c r="LXZ7" s="80"/>
      <c r="LYA7" s="80"/>
      <c r="LYB7" s="80"/>
      <c r="LYC7" s="80"/>
      <c r="LYD7" s="80"/>
      <c r="LYE7" s="80"/>
      <c r="LYF7" s="80"/>
      <c r="LYG7" s="80"/>
      <c r="LYH7" s="80"/>
      <c r="LYI7" s="80"/>
      <c r="LYJ7" s="80"/>
      <c r="LYK7" s="80"/>
      <c r="LYL7" s="80"/>
      <c r="LYM7" s="80"/>
      <c r="LYN7" s="80"/>
      <c r="LYO7" s="80"/>
      <c r="LYP7" s="80"/>
      <c r="LYQ7" s="80"/>
      <c r="LYR7" s="80"/>
      <c r="LYS7" s="80"/>
      <c r="LYT7" s="80"/>
      <c r="LYU7" s="80"/>
      <c r="LYV7" s="80"/>
      <c r="LYW7" s="80"/>
      <c r="LYX7" s="80"/>
      <c r="LYY7" s="80"/>
      <c r="LYZ7" s="80"/>
      <c r="LZA7" s="80"/>
      <c r="LZB7" s="80"/>
      <c r="LZC7" s="80"/>
      <c r="LZD7" s="80"/>
      <c r="LZE7" s="80"/>
      <c r="LZF7" s="80"/>
      <c r="LZG7" s="80"/>
      <c r="LZH7" s="80"/>
      <c r="LZI7" s="80"/>
      <c r="LZJ7" s="80"/>
      <c r="LZK7" s="80"/>
      <c r="LZL7" s="80"/>
      <c r="LZM7" s="80"/>
      <c r="LZN7" s="80"/>
      <c r="LZO7" s="80"/>
      <c r="LZP7" s="80"/>
      <c r="LZQ7" s="80"/>
      <c r="LZR7" s="80"/>
      <c r="LZS7" s="80"/>
      <c r="LZT7" s="80"/>
      <c r="LZU7" s="80"/>
      <c r="LZV7" s="80"/>
      <c r="LZW7" s="80"/>
      <c r="LZX7" s="80"/>
      <c r="LZY7" s="80"/>
      <c r="LZZ7" s="80"/>
      <c r="MAA7" s="80"/>
      <c r="MAB7" s="80"/>
      <c r="MAC7" s="80"/>
      <c r="MAD7" s="80"/>
      <c r="MAE7" s="80"/>
      <c r="MAF7" s="80"/>
      <c r="MAG7" s="80"/>
      <c r="MAH7" s="80"/>
      <c r="MAI7" s="80"/>
      <c r="MAJ7" s="80"/>
      <c r="MAK7" s="80"/>
      <c r="MAL7" s="80"/>
      <c r="MAM7" s="80"/>
      <c r="MAN7" s="80"/>
      <c r="MAO7" s="80"/>
      <c r="MAP7" s="80"/>
      <c r="MAQ7" s="80"/>
      <c r="MAR7" s="80"/>
      <c r="MAS7" s="80"/>
      <c r="MAT7" s="80"/>
      <c r="MAU7" s="80"/>
      <c r="MAV7" s="80"/>
      <c r="MAW7" s="80"/>
      <c r="MAX7" s="80"/>
      <c r="MAY7" s="80"/>
      <c r="MAZ7" s="80"/>
      <c r="MBA7" s="80"/>
      <c r="MBB7" s="80"/>
      <c r="MBC7" s="80"/>
      <c r="MBD7" s="80"/>
      <c r="MBE7" s="80"/>
      <c r="MBF7" s="80"/>
      <c r="MBG7" s="80"/>
      <c r="MBH7" s="80"/>
      <c r="MBI7" s="80"/>
      <c r="MBJ7" s="80"/>
      <c r="MBK7" s="80"/>
      <c r="MBL7" s="80"/>
      <c r="MBM7" s="80"/>
      <c r="MBN7" s="80"/>
      <c r="MBO7" s="80"/>
      <c r="MBP7" s="80"/>
      <c r="MBQ7" s="80"/>
      <c r="MBR7" s="80"/>
      <c r="MBS7" s="80"/>
      <c r="MBT7" s="80"/>
      <c r="MBU7" s="80"/>
      <c r="MBV7" s="80"/>
      <c r="MBW7" s="80"/>
      <c r="MBX7" s="80"/>
      <c r="MBY7" s="80"/>
      <c r="MBZ7" s="80"/>
      <c r="MCA7" s="80"/>
      <c r="MCB7" s="80"/>
      <c r="MCC7" s="80"/>
      <c r="MCD7" s="80"/>
      <c r="MCE7" s="80"/>
      <c r="MCF7" s="80"/>
      <c r="MCG7" s="80"/>
      <c r="MCH7" s="80"/>
      <c r="MCI7" s="80"/>
      <c r="MCJ7" s="80"/>
      <c r="MCK7" s="80"/>
      <c r="MCL7" s="80"/>
      <c r="MCM7" s="80"/>
      <c r="MCN7" s="80"/>
      <c r="MCO7" s="80"/>
      <c r="MCP7" s="80"/>
      <c r="MCQ7" s="80"/>
      <c r="MCR7" s="80"/>
      <c r="MCS7" s="80"/>
      <c r="MCT7" s="80"/>
      <c r="MCU7" s="80"/>
      <c r="MCV7" s="80"/>
      <c r="MCW7" s="80"/>
      <c r="MCX7" s="80"/>
      <c r="MCY7" s="80"/>
      <c r="MCZ7" s="80"/>
      <c r="MDA7" s="80"/>
      <c r="MDB7" s="80"/>
      <c r="MDC7" s="80"/>
      <c r="MDD7" s="80"/>
      <c r="MDE7" s="80"/>
      <c r="MDF7" s="80"/>
      <c r="MDG7" s="80"/>
      <c r="MDH7" s="80"/>
      <c r="MDI7" s="80"/>
      <c r="MDJ7" s="80"/>
      <c r="MDK7" s="80"/>
      <c r="MDL7" s="80"/>
      <c r="MDM7" s="80"/>
      <c r="MDN7" s="80"/>
      <c r="MDO7" s="80"/>
      <c r="MDP7" s="80"/>
      <c r="MDQ7" s="80"/>
      <c r="MDR7" s="80"/>
      <c r="MDS7" s="80"/>
      <c r="MDT7" s="80"/>
      <c r="MDU7" s="80"/>
      <c r="MDV7" s="80"/>
      <c r="MDW7" s="80"/>
      <c r="MDX7" s="80"/>
      <c r="MDY7" s="80"/>
      <c r="MDZ7" s="80"/>
      <c r="MEA7" s="80"/>
      <c r="MEB7" s="80"/>
      <c r="MEC7" s="80"/>
      <c r="MED7" s="80"/>
      <c r="MEE7" s="80"/>
      <c r="MEF7" s="80"/>
      <c r="MEG7" s="80"/>
      <c r="MEH7" s="80"/>
      <c r="MEI7" s="80"/>
      <c r="MEJ7" s="80"/>
      <c r="MEK7" s="80"/>
      <c r="MEL7" s="80"/>
      <c r="MEM7" s="80"/>
      <c r="MEN7" s="80"/>
      <c r="MEO7" s="80"/>
      <c r="MEP7" s="80"/>
      <c r="MEQ7" s="80"/>
      <c r="MER7" s="80"/>
      <c r="MES7" s="80"/>
      <c r="MET7" s="80"/>
      <c r="MEU7" s="80"/>
      <c r="MEV7" s="80"/>
      <c r="MEW7" s="80"/>
      <c r="MEX7" s="80"/>
      <c r="MEY7" s="80"/>
      <c r="MEZ7" s="80"/>
      <c r="MFA7" s="80"/>
      <c r="MFB7" s="80"/>
      <c r="MFC7" s="80"/>
      <c r="MFD7" s="80"/>
      <c r="MFE7" s="80"/>
      <c r="MFF7" s="80"/>
      <c r="MFG7" s="80"/>
      <c r="MFH7" s="80"/>
      <c r="MFI7" s="80"/>
      <c r="MFJ7" s="80"/>
      <c r="MFK7" s="80"/>
      <c r="MFL7" s="80"/>
      <c r="MFM7" s="80"/>
      <c r="MFN7" s="80"/>
      <c r="MFO7" s="80"/>
      <c r="MFP7" s="80"/>
      <c r="MFQ7" s="80"/>
      <c r="MFR7" s="80"/>
      <c r="MFS7" s="80"/>
      <c r="MFT7" s="80"/>
      <c r="MFU7" s="80"/>
      <c r="MFV7" s="80"/>
      <c r="MFW7" s="80"/>
      <c r="MFX7" s="80"/>
      <c r="MFY7" s="80"/>
      <c r="MFZ7" s="80"/>
      <c r="MGA7" s="80"/>
      <c r="MGB7" s="80"/>
      <c r="MGC7" s="80"/>
      <c r="MGD7" s="80"/>
      <c r="MGE7" s="80"/>
      <c r="MGF7" s="80"/>
      <c r="MGG7" s="80"/>
      <c r="MGH7" s="80"/>
      <c r="MGI7" s="80"/>
      <c r="MGJ7" s="80"/>
      <c r="MGK7" s="80"/>
      <c r="MGL7" s="80"/>
      <c r="MGM7" s="80"/>
      <c r="MGN7" s="80"/>
      <c r="MGO7" s="80"/>
      <c r="MGP7" s="80"/>
      <c r="MGQ7" s="80"/>
      <c r="MGR7" s="80"/>
      <c r="MGS7" s="80"/>
      <c r="MGT7" s="80"/>
      <c r="MGU7" s="80"/>
      <c r="MGV7" s="80"/>
      <c r="MGW7" s="80"/>
      <c r="MGX7" s="80"/>
      <c r="MGY7" s="80"/>
      <c r="MGZ7" s="80"/>
      <c r="MHA7" s="80"/>
      <c r="MHB7" s="80"/>
      <c r="MHC7" s="80"/>
      <c r="MHD7" s="80"/>
      <c r="MHE7" s="80"/>
      <c r="MHF7" s="80"/>
      <c r="MHG7" s="80"/>
      <c r="MHH7" s="80"/>
      <c r="MHI7" s="80"/>
      <c r="MHJ7" s="80"/>
      <c r="MHK7" s="80"/>
      <c r="MHL7" s="80"/>
      <c r="MHM7" s="80"/>
      <c r="MHN7" s="80"/>
      <c r="MHO7" s="80"/>
      <c r="MHP7" s="80"/>
      <c r="MHQ7" s="80"/>
      <c r="MHR7" s="80"/>
      <c r="MHS7" s="80"/>
      <c r="MHT7" s="80"/>
      <c r="MHU7" s="80"/>
      <c r="MHV7" s="80"/>
      <c r="MHW7" s="80"/>
      <c r="MHX7" s="80"/>
      <c r="MHY7" s="80"/>
      <c r="MHZ7" s="80"/>
      <c r="MIA7" s="80"/>
      <c r="MIB7" s="80"/>
      <c r="MIC7" s="80"/>
      <c r="MID7" s="80"/>
      <c r="MIE7" s="80"/>
      <c r="MIF7" s="80"/>
      <c r="MIG7" s="80"/>
      <c r="MIH7" s="80"/>
      <c r="MII7" s="80"/>
      <c r="MIJ7" s="80"/>
      <c r="MIK7" s="80"/>
      <c r="MIL7" s="80"/>
      <c r="MIM7" s="80"/>
      <c r="MIN7" s="80"/>
      <c r="MIO7" s="80"/>
      <c r="MIP7" s="80"/>
      <c r="MIQ7" s="80"/>
      <c r="MIR7" s="80"/>
      <c r="MIS7" s="80"/>
      <c r="MIT7" s="80"/>
      <c r="MIU7" s="80"/>
      <c r="MIV7" s="80"/>
      <c r="MIW7" s="80"/>
      <c r="MIX7" s="80"/>
      <c r="MIY7" s="80"/>
      <c r="MIZ7" s="80"/>
      <c r="MJA7" s="80"/>
      <c r="MJB7" s="80"/>
      <c r="MJC7" s="80"/>
      <c r="MJD7" s="80"/>
      <c r="MJE7" s="80"/>
      <c r="MJF7" s="80"/>
      <c r="MJG7" s="80"/>
      <c r="MJH7" s="80"/>
      <c r="MJI7" s="80"/>
      <c r="MJJ7" s="80"/>
      <c r="MJK7" s="80"/>
      <c r="MJL7" s="80"/>
      <c r="MJM7" s="80"/>
      <c r="MJN7" s="80"/>
      <c r="MJO7" s="80"/>
      <c r="MJP7" s="80"/>
      <c r="MJQ7" s="80"/>
      <c r="MJR7" s="80"/>
      <c r="MJS7" s="80"/>
      <c r="MJT7" s="80"/>
      <c r="MJU7" s="80"/>
      <c r="MJV7" s="80"/>
      <c r="MJW7" s="80"/>
      <c r="MJX7" s="80"/>
      <c r="MJY7" s="80"/>
      <c r="MJZ7" s="80"/>
      <c r="MKA7" s="80"/>
      <c r="MKB7" s="80"/>
      <c r="MKC7" s="80"/>
      <c r="MKD7" s="80"/>
      <c r="MKE7" s="80"/>
      <c r="MKF7" s="80"/>
      <c r="MKG7" s="80"/>
      <c r="MKH7" s="80"/>
      <c r="MKI7" s="80"/>
      <c r="MKJ7" s="80"/>
      <c r="MKK7" s="80"/>
      <c r="MKL7" s="80"/>
      <c r="MKM7" s="80"/>
      <c r="MKN7" s="80"/>
      <c r="MKO7" s="80"/>
      <c r="MKP7" s="80"/>
      <c r="MKQ7" s="80"/>
      <c r="MKR7" s="80"/>
      <c r="MKS7" s="80"/>
      <c r="MKT7" s="80"/>
      <c r="MKU7" s="80"/>
      <c r="MKV7" s="80"/>
      <c r="MKW7" s="80"/>
      <c r="MKX7" s="80"/>
      <c r="MKY7" s="80"/>
      <c r="MKZ7" s="80"/>
      <c r="MLA7" s="80"/>
      <c r="MLB7" s="80"/>
      <c r="MLC7" s="80"/>
      <c r="MLD7" s="80"/>
      <c r="MLE7" s="80"/>
      <c r="MLF7" s="80"/>
      <c r="MLG7" s="80"/>
      <c r="MLH7" s="80"/>
      <c r="MLI7" s="80"/>
      <c r="MLJ7" s="80"/>
      <c r="MLK7" s="80"/>
      <c r="MLL7" s="80"/>
      <c r="MLM7" s="80"/>
      <c r="MLN7" s="80"/>
      <c r="MLO7" s="80"/>
      <c r="MLP7" s="80"/>
      <c r="MLQ7" s="80"/>
      <c r="MLR7" s="80"/>
      <c r="MLS7" s="80"/>
      <c r="MLT7" s="80"/>
      <c r="MLU7" s="80"/>
      <c r="MLV7" s="80"/>
      <c r="MLW7" s="80"/>
      <c r="MLX7" s="80"/>
      <c r="MLY7" s="80"/>
      <c r="MLZ7" s="80"/>
      <c r="MMA7" s="80"/>
      <c r="MMB7" s="80"/>
      <c r="MMC7" s="80"/>
      <c r="MMD7" s="80"/>
      <c r="MME7" s="80"/>
      <c r="MMF7" s="80"/>
      <c r="MMG7" s="80"/>
      <c r="MMH7" s="80"/>
      <c r="MMI7" s="80"/>
      <c r="MMJ7" s="80"/>
      <c r="MMK7" s="80"/>
      <c r="MML7" s="80"/>
      <c r="MMM7" s="80"/>
      <c r="MMN7" s="80"/>
      <c r="MMO7" s="80"/>
      <c r="MMP7" s="80"/>
      <c r="MMQ7" s="80"/>
      <c r="MMR7" s="80"/>
      <c r="MMS7" s="80"/>
      <c r="MMT7" s="80"/>
      <c r="MMU7" s="80"/>
      <c r="MMV7" s="80"/>
      <c r="MMW7" s="80"/>
      <c r="MMX7" s="80"/>
      <c r="MMY7" s="80"/>
      <c r="MMZ7" s="80"/>
      <c r="MNA7" s="80"/>
      <c r="MNB7" s="80"/>
      <c r="MNC7" s="80"/>
      <c r="MND7" s="80"/>
      <c r="MNE7" s="80"/>
      <c r="MNF7" s="80"/>
      <c r="MNG7" s="80"/>
      <c r="MNH7" s="80"/>
      <c r="MNI7" s="80"/>
      <c r="MNJ7" s="80"/>
      <c r="MNK7" s="80"/>
      <c r="MNL7" s="80"/>
      <c r="MNM7" s="80"/>
      <c r="MNN7" s="80"/>
      <c r="MNO7" s="80"/>
      <c r="MNP7" s="80"/>
      <c r="MNQ7" s="80"/>
      <c r="MNR7" s="80"/>
      <c r="MNS7" s="80"/>
      <c r="MNT7" s="80"/>
      <c r="MNU7" s="80"/>
      <c r="MNV7" s="80"/>
      <c r="MNW7" s="80"/>
      <c r="MNX7" s="80"/>
      <c r="MNY7" s="80"/>
      <c r="MNZ7" s="80"/>
      <c r="MOA7" s="80"/>
      <c r="MOB7" s="80"/>
      <c r="MOC7" s="80"/>
      <c r="MOD7" s="80"/>
      <c r="MOE7" s="80"/>
      <c r="MOF7" s="80"/>
      <c r="MOG7" s="80"/>
      <c r="MOH7" s="80"/>
      <c r="MOI7" s="80"/>
      <c r="MOJ7" s="80"/>
      <c r="MOK7" s="80"/>
      <c r="MOL7" s="80"/>
      <c r="MOM7" s="80"/>
      <c r="MON7" s="80"/>
      <c r="MOO7" s="80"/>
      <c r="MOP7" s="80"/>
      <c r="MOQ7" s="80"/>
      <c r="MOR7" s="80"/>
      <c r="MOS7" s="80"/>
      <c r="MOT7" s="80"/>
      <c r="MOU7" s="80"/>
      <c r="MOV7" s="80"/>
      <c r="MOW7" s="80"/>
      <c r="MOX7" s="80"/>
      <c r="MOY7" s="80"/>
      <c r="MOZ7" s="80"/>
      <c r="MPA7" s="80"/>
      <c r="MPB7" s="80"/>
      <c r="MPC7" s="80"/>
      <c r="MPD7" s="80"/>
      <c r="MPE7" s="80"/>
      <c r="MPF7" s="80"/>
      <c r="MPG7" s="80"/>
      <c r="MPH7" s="80"/>
      <c r="MPI7" s="80"/>
      <c r="MPJ7" s="80"/>
      <c r="MPK7" s="80"/>
      <c r="MPL7" s="80"/>
      <c r="MPM7" s="80"/>
      <c r="MPN7" s="80"/>
      <c r="MPO7" s="80"/>
      <c r="MPP7" s="80"/>
      <c r="MPQ7" s="80"/>
      <c r="MPR7" s="80"/>
      <c r="MPS7" s="80"/>
      <c r="MPT7" s="80"/>
      <c r="MPU7" s="80"/>
      <c r="MPV7" s="80"/>
      <c r="MPW7" s="80"/>
      <c r="MPX7" s="80"/>
      <c r="MPY7" s="80"/>
      <c r="MPZ7" s="80"/>
      <c r="MQA7" s="80"/>
      <c r="MQB7" s="80"/>
      <c r="MQC7" s="80"/>
      <c r="MQD7" s="80"/>
      <c r="MQE7" s="80"/>
      <c r="MQF7" s="80"/>
      <c r="MQG7" s="80"/>
      <c r="MQH7" s="80"/>
      <c r="MQI7" s="80"/>
      <c r="MQJ7" s="80"/>
      <c r="MQK7" s="80"/>
      <c r="MQL7" s="80"/>
      <c r="MQM7" s="80"/>
      <c r="MQN7" s="80"/>
      <c r="MQO7" s="80"/>
      <c r="MQP7" s="80"/>
      <c r="MQQ7" s="80"/>
      <c r="MQR7" s="80"/>
      <c r="MQS7" s="80"/>
      <c r="MQT7" s="80"/>
      <c r="MQU7" s="80"/>
      <c r="MQV7" s="80"/>
      <c r="MQW7" s="80"/>
      <c r="MQX7" s="80"/>
      <c r="MQY7" s="80"/>
      <c r="MQZ7" s="80"/>
      <c r="MRA7" s="80"/>
      <c r="MRB7" s="80"/>
      <c r="MRC7" s="80"/>
      <c r="MRD7" s="80"/>
      <c r="MRE7" s="80"/>
      <c r="MRF7" s="80"/>
      <c r="MRG7" s="80"/>
      <c r="MRH7" s="80"/>
      <c r="MRI7" s="80"/>
      <c r="MRJ7" s="80"/>
      <c r="MRK7" s="80"/>
      <c r="MRL7" s="80"/>
      <c r="MRM7" s="80"/>
      <c r="MRN7" s="80"/>
      <c r="MRO7" s="80"/>
      <c r="MRP7" s="80"/>
      <c r="MRQ7" s="80"/>
      <c r="MRR7" s="80"/>
      <c r="MRS7" s="80"/>
      <c r="MRT7" s="80"/>
      <c r="MRU7" s="80"/>
      <c r="MRV7" s="80"/>
      <c r="MRW7" s="80"/>
      <c r="MRX7" s="80"/>
      <c r="MRY7" s="80"/>
      <c r="MRZ7" s="80"/>
      <c r="MSA7" s="80"/>
      <c r="MSB7" s="80"/>
      <c r="MSC7" s="80"/>
      <c r="MSD7" s="80"/>
      <c r="MSE7" s="80"/>
      <c r="MSF7" s="80"/>
      <c r="MSG7" s="80"/>
      <c r="MSH7" s="80"/>
      <c r="MSI7" s="80"/>
      <c r="MSJ7" s="80"/>
      <c r="MSK7" s="80"/>
      <c r="MSL7" s="80"/>
      <c r="MSM7" s="80"/>
      <c r="MSN7" s="80"/>
      <c r="MSO7" s="80"/>
      <c r="MSP7" s="80"/>
      <c r="MSQ7" s="80"/>
      <c r="MSR7" s="80"/>
      <c r="MSS7" s="80"/>
      <c r="MST7" s="80"/>
      <c r="MSU7" s="80"/>
      <c r="MSV7" s="80"/>
      <c r="MSW7" s="80"/>
      <c r="MSX7" s="80"/>
      <c r="MSY7" s="80"/>
      <c r="MSZ7" s="80"/>
      <c r="MTA7" s="80"/>
      <c r="MTB7" s="80"/>
      <c r="MTC7" s="80"/>
      <c r="MTD7" s="80"/>
      <c r="MTE7" s="80"/>
      <c r="MTF7" s="80"/>
      <c r="MTG7" s="80"/>
      <c r="MTH7" s="80"/>
      <c r="MTI7" s="80"/>
      <c r="MTJ7" s="80"/>
      <c r="MTK7" s="80"/>
      <c r="MTL7" s="80"/>
      <c r="MTM7" s="80"/>
      <c r="MTN7" s="80"/>
      <c r="MTO7" s="80"/>
      <c r="MTP7" s="80"/>
      <c r="MTQ7" s="80"/>
      <c r="MTR7" s="80"/>
      <c r="MTS7" s="80"/>
      <c r="MTT7" s="80"/>
      <c r="MTU7" s="80"/>
      <c r="MTV7" s="80"/>
      <c r="MTW7" s="80"/>
      <c r="MTX7" s="80"/>
      <c r="MTY7" s="80"/>
      <c r="MTZ7" s="80"/>
      <c r="MUA7" s="80"/>
      <c r="MUB7" s="80"/>
      <c r="MUC7" s="80"/>
      <c r="MUD7" s="80"/>
      <c r="MUE7" s="80"/>
      <c r="MUF7" s="80"/>
      <c r="MUG7" s="80"/>
      <c r="MUH7" s="80"/>
      <c r="MUI7" s="80"/>
      <c r="MUJ7" s="80"/>
      <c r="MUK7" s="80"/>
      <c r="MUL7" s="80"/>
      <c r="MUM7" s="80"/>
      <c r="MUN7" s="80"/>
      <c r="MUO7" s="80"/>
      <c r="MUP7" s="80"/>
      <c r="MUQ7" s="80"/>
      <c r="MUR7" s="80"/>
      <c r="MUS7" s="80"/>
      <c r="MUT7" s="80"/>
      <c r="MUU7" s="80"/>
      <c r="MUV7" s="80"/>
      <c r="MUW7" s="80"/>
      <c r="MUX7" s="80"/>
      <c r="MUY7" s="80"/>
      <c r="MUZ7" s="80"/>
      <c r="MVA7" s="80"/>
      <c r="MVB7" s="80"/>
      <c r="MVC7" s="80"/>
      <c r="MVD7" s="80"/>
      <c r="MVE7" s="80"/>
      <c r="MVF7" s="80"/>
      <c r="MVG7" s="80"/>
      <c r="MVH7" s="80"/>
      <c r="MVI7" s="80"/>
      <c r="MVJ7" s="80"/>
      <c r="MVK7" s="80"/>
      <c r="MVL7" s="80"/>
      <c r="MVM7" s="80"/>
      <c r="MVN7" s="80"/>
      <c r="MVO7" s="80"/>
      <c r="MVP7" s="80"/>
      <c r="MVQ7" s="80"/>
      <c r="MVR7" s="80"/>
      <c r="MVS7" s="80"/>
      <c r="MVT7" s="80"/>
      <c r="MVU7" s="80"/>
      <c r="MVV7" s="80"/>
      <c r="MVW7" s="80"/>
      <c r="MVX7" s="80"/>
      <c r="MVY7" s="80"/>
      <c r="MVZ7" s="80"/>
      <c r="MWA7" s="80"/>
      <c r="MWB7" s="80"/>
      <c r="MWC7" s="80"/>
      <c r="MWD7" s="80"/>
      <c r="MWE7" s="80"/>
      <c r="MWF7" s="80"/>
      <c r="MWG7" s="80"/>
      <c r="MWH7" s="80"/>
      <c r="MWI7" s="80"/>
      <c r="MWJ7" s="80"/>
      <c r="MWK7" s="80"/>
      <c r="MWL7" s="80"/>
      <c r="MWM7" s="80"/>
      <c r="MWN7" s="80"/>
      <c r="MWO7" s="80"/>
      <c r="MWP7" s="80"/>
      <c r="MWQ7" s="80"/>
      <c r="MWR7" s="80"/>
      <c r="MWS7" s="80"/>
      <c r="MWT7" s="80"/>
      <c r="MWU7" s="80"/>
      <c r="MWV7" s="80"/>
      <c r="MWW7" s="80"/>
      <c r="MWX7" s="80"/>
      <c r="MWY7" s="80"/>
      <c r="MWZ7" s="80"/>
      <c r="MXA7" s="80"/>
      <c r="MXB7" s="80"/>
      <c r="MXC7" s="80"/>
      <c r="MXD7" s="80"/>
      <c r="MXE7" s="80"/>
      <c r="MXF7" s="80"/>
      <c r="MXG7" s="80"/>
      <c r="MXH7" s="80"/>
      <c r="MXI7" s="80"/>
      <c r="MXJ7" s="80"/>
      <c r="MXK7" s="80"/>
      <c r="MXL7" s="80"/>
      <c r="MXM7" s="80"/>
      <c r="MXN7" s="80"/>
      <c r="MXO7" s="80"/>
      <c r="MXP7" s="80"/>
      <c r="MXQ7" s="80"/>
      <c r="MXR7" s="80"/>
      <c r="MXS7" s="80"/>
      <c r="MXT7" s="80"/>
      <c r="MXU7" s="80"/>
      <c r="MXV7" s="80"/>
      <c r="MXW7" s="80"/>
      <c r="MXX7" s="80"/>
      <c r="MXY7" s="80"/>
      <c r="MXZ7" s="80"/>
      <c r="MYA7" s="80"/>
      <c r="MYB7" s="80"/>
      <c r="MYC7" s="80"/>
      <c r="MYD7" s="80"/>
      <c r="MYE7" s="80"/>
      <c r="MYF7" s="80"/>
      <c r="MYG7" s="80"/>
      <c r="MYH7" s="80"/>
      <c r="MYI7" s="80"/>
      <c r="MYJ7" s="80"/>
      <c r="MYK7" s="80"/>
      <c r="MYL7" s="80"/>
      <c r="MYM7" s="80"/>
      <c r="MYN7" s="80"/>
      <c r="MYO7" s="80"/>
      <c r="MYP7" s="80"/>
      <c r="MYQ7" s="80"/>
      <c r="MYR7" s="80"/>
      <c r="MYS7" s="80"/>
      <c r="MYT7" s="80"/>
      <c r="MYU7" s="80"/>
      <c r="MYV7" s="80"/>
      <c r="MYW7" s="80"/>
      <c r="MYX7" s="80"/>
      <c r="MYY7" s="80"/>
      <c r="MYZ7" s="80"/>
      <c r="MZA7" s="80"/>
      <c r="MZB7" s="80"/>
      <c r="MZC7" s="80"/>
      <c r="MZD7" s="80"/>
      <c r="MZE7" s="80"/>
      <c r="MZF7" s="80"/>
      <c r="MZG7" s="80"/>
      <c r="MZH7" s="80"/>
      <c r="MZI7" s="80"/>
      <c r="MZJ7" s="80"/>
      <c r="MZK7" s="80"/>
      <c r="MZL7" s="80"/>
      <c r="MZM7" s="80"/>
      <c r="MZN7" s="80"/>
      <c r="MZO7" s="80"/>
      <c r="MZP7" s="80"/>
      <c r="MZQ7" s="80"/>
      <c r="MZR7" s="80"/>
      <c r="MZS7" s="80"/>
      <c r="MZT7" s="80"/>
      <c r="MZU7" s="80"/>
      <c r="MZV7" s="80"/>
      <c r="MZW7" s="80"/>
      <c r="MZX7" s="80"/>
      <c r="MZY7" s="80"/>
      <c r="MZZ7" s="80"/>
      <c r="NAA7" s="80"/>
      <c r="NAB7" s="80"/>
      <c r="NAC7" s="80"/>
      <c r="NAD7" s="80"/>
      <c r="NAE7" s="80"/>
      <c r="NAF7" s="80"/>
      <c r="NAG7" s="80"/>
      <c r="NAH7" s="80"/>
      <c r="NAI7" s="80"/>
      <c r="NAJ7" s="80"/>
      <c r="NAK7" s="80"/>
      <c r="NAL7" s="80"/>
      <c r="NAM7" s="80"/>
      <c r="NAN7" s="80"/>
      <c r="NAO7" s="80"/>
      <c r="NAP7" s="80"/>
      <c r="NAQ7" s="80"/>
      <c r="NAR7" s="80"/>
      <c r="NAS7" s="80"/>
      <c r="NAT7" s="80"/>
      <c r="NAU7" s="80"/>
      <c r="NAV7" s="80"/>
      <c r="NAW7" s="80"/>
      <c r="NAX7" s="80"/>
      <c r="NAY7" s="80"/>
      <c r="NAZ7" s="80"/>
      <c r="NBA7" s="80"/>
      <c r="NBB7" s="80"/>
      <c r="NBC7" s="80"/>
      <c r="NBD7" s="80"/>
      <c r="NBE7" s="80"/>
      <c r="NBF7" s="80"/>
      <c r="NBG7" s="80"/>
      <c r="NBH7" s="80"/>
      <c r="NBI7" s="80"/>
      <c r="NBJ7" s="80"/>
      <c r="NBK7" s="80"/>
      <c r="NBL7" s="80"/>
      <c r="NBM7" s="80"/>
      <c r="NBN7" s="80"/>
      <c r="NBO7" s="80"/>
      <c r="NBP7" s="80"/>
      <c r="NBQ7" s="80"/>
      <c r="NBR7" s="80"/>
      <c r="NBS7" s="80"/>
      <c r="NBT7" s="80"/>
      <c r="NBU7" s="80"/>
      <c r="NBV7" s="80"/>
      <c r="NBW7" s="80"/>
      <c r="NBX7" s="80"/>
      <c r="NBY7" s="80"/>
      <c r="NBZ7" s="80"/>
      <c r="NCA7" s="80"/>
      <c r="NCB7" s="80"/>
      <c r="NCC7" s="80"/>
      <c r="NCD7" s="80"/>
      <c r="NCE7" s="80"/>
      <c r="NCF7" s="80"/>
      <c r="NCG7" s="80"/>
      <c r="NCH7" s="80"/>
      <c r="NCI7" s="80"/>
      <c r="NCJ7" s="80"/>
      <c r="NCK7" s="80"/>
      <c r="NCL7" s="80"/>
      <c r="NCM7" s="80"/>
      <c r="NCN7" s="80"/>
      <c r="NCO7" s="80"/>
      <c r="NCP7" s="80"/>
      <c r="NCQ7" s="80"/>
      <c r="NCR7" s="80"/>
      <c r="NCS7" s="80"/>
      <c r="NCT7" s="80"/>
      <c r="NCU7" s="80"/>
      <c r="NCV7" s="80"/>
      <c r="NCW7" s="80"/>
      <c r="NCX7" s="80"/>
      <c r="NCY7" s="80"/>
      <c r="NCZ7" s="80"/>
      <c r="NDA7" s="80"/>
      <c r="NDB7" s="80"/>
      <c r="NDC7" s="80"/>
      <c r="NDD7" s="80"/>
      <c r="NDE7" s="80"/>
      <c r="NDF7" s="80"/>
      <c r="NDG7" s="80"/>
      <c r="NDH7" s="80"/>
      <c r="NDI7" s="80"/>
      <c r="NDJ7" s="80"/>
      <c r="NDK7" s="80"/>
      <c r="NDL7" s="80"/>
      <c r="NDM7" s="80"/>
      <c r="NDN7" s="80"/>
      <c r="NDO7" s="80"/>
      <c r="NDP7" s="80"/>
      <c r="NDQ7" s="80"/>
      <c r="NDR7" s="80"/>
      <c r="NDS7" s="80"/>
      <c r="NDT7" s="80"/>
      <c r="NDU7" s="80"/>
      <c r="NDV7" s="80"/>
      <c r="NDW7" s="80"/>
      <c r="NDX7" s="80"/>
      <c r="NDY7" s="80"/>
      <c r="NDZ7" s="80"/>
      <c r="NEA7" s="80"/>
      <c r="NEB7" s="80"/>
      <c r="NEC7" s="80"/>
      <c r="NED7" s="80"/>
      <c r="NEE7" s="80"/>
      <c r="NEF7" s="80"/>
      <c r="NEG7" s="80"/>
      <c r="NEH7" s="80"/>
      <c r="NEI7" s="80"/>
      <c r="NEJ7" s="80"/>
      <c r="NEK7" s="80"/>
      <c r="NEL7" s="80"/>
      <c r="NEM7" s="80"/>
      <c r="NEN7" s="80"/>
      <c r="NEO7" s="80"/>
      <c r="NEP7" s="80"/>
      <c r="NEQ7" s="80"/>
      <c r="NER7" s="80"/>
      <c r="NES7" s="80"/>
      <c r="NET7" s="80"/>
      <c r="NEU7" s="80"/>
      <c r="NEV7" s="80"/>
      <c r="NEW7" s="80"/>
      <c r="NEX7" s="80"/>
      <c r="NEY7" s="80"/>
      <c r="NEZ7" s="80"/>
      <c r="NFA7" s="80"/>
      <c r="NFB7" s="80"/>
      <c r="NFC7" s="80"/>
      <c r="NFD7" s="80"/>
      <c r="NFE7" s="80"/>
      <c r="NFF7" s="80"/>
      <c r="NFG7" s="80"/>
      <c r="NFH7" s="80"/>
      <c r="NFI7" s="80"/>
      <c r="NFJ7" s="80"/>
      <c r="NFK7" s="80"/>
      <c r="NFL7" s="80"/>
      <c r="NFM7" s="80"/>
      <c r="NFN7" s="80"/>
      <c r="NFO7" s="80"/>
      <c r="NFP7" s="80"/>
      <c r="NFQ7" s="80"/>
      <c r="NFR7" s="80"/>
      <c r="NFS7" s="80"/>
      <c r="NFT7" s="80"/>
      <c r="NFU7" s="80"/>
      <c r="NFV7" s="80"/>
      <c r="NFW7" s="80"/>
      <c r="NFX7" s="80"/>
      <c r="NFY7" s="80"/>
      <c r="NFZ7" s="80"/>
      <c r="NGA7" s="80"/>
      <c r="NGB7" s="80"/>
      <c r="NGC7" s="80"/>
      <c r="NGD7" s="80"/>
      <c r="NGE7" s="80"/>
      <c r="NGF7" s="80"/>
      <c r="NGG7" s="80"/>
      <c r="NGH7" s="80"/>
      <c r="NGI7" s="80"/>
      <c r="NGJ7" s="80"/>
      <c r="NGK7" s="80"/>
      <c r="NGL7" s="80"/>
      <c r="NGM7" s="80"/>
      <c r="NGN7" s="80"/>
      <c r="NGO7" s="80"/>
      <c r="NGP7" s="80"/>
      <c r="NGQ7" s="80"/>
      <c r="NGR7" s="80"/>
      <c r="NGS7" s="80"/>
      <c r="NGT7" s="80"/>
      <c r="NGU7" s="80"/>
      <c r="NGV7" s="80"/>
      <c r="NGW7" s="80"/>
      <c r="NGX7" s="80"/>
      <c r="NGY7" s="80"/>
      <c r="NGZ7" s="80"/>
      <c r="NHA7" s="80"/>
      <c r="NHB7" s="80"/>
      <c r="NHC7" s="80"/>
      <c r="NHD7" s="80"/>
      <c r="NHE7" s="80"/>
      <c r="NHF7" s="80"/>
      <c r="NHG7" s="80"/>
      <c r="NHH7" s="80"/>
      <c r="NHI7" s="80"/>
      <c r="NHJ7" s="80"/>
      <c r="NHK7" s="80"/>
      <c r="NHL7" s="80"/>
      <c r="NHM7" s="80"/>
      <c r="NHN7" s="80"/>
      <c r="NHO7" s="80"/>
      <c r="NHP7" s="80"/>
      <c r="NHQ7" s="80"/>
      <c r="NHR7" s="80"/>
      <c r="NHS7" s="80"/>
      <c r="NHT7" s="80"/>
      <c r="NHU7" s="80"/>
      <c r="NHV7" s="80"/>
      <c r="NHW7" s="80"/>
      <c r="NHX7" s="80"/>
      <c r="NHY7" s="80"/>
      <c r="NHZ7" s="80"/>
      <c r="NIA7" s="80"/>
      <c r="NIB7" s="80"/>
      <c r="NIC7" s="80"/>
      <c r="NID7" s="80"/>
      <c r="NIE7" s="80"/>
      <c r="NIF7" s="80"/>
      <c r="NIG7" s="80"/>
      <c r="NIH7" s="80"/>
      <c r="NII7" s="80"/>
      <c r="NIJ7" s="80"/>
      <c r="NIK7" s="80"/>
      <c r="NIL7" s="80"/>
      <c r="NIM7" s="80"/>
      <c r="NIN7" s="80"/>
      <c r="NIO7" s="80"/>
      <c r="NIP7" s="80"/>
      <c r="NIQ7" s="80"/>
      <c r="NIR7" s="80"/>
      <c r="NIS7" s="80"/>
      <c r="NIT7" s="80"/>
      <c r="NIU7" s="80"/>
      <c r="NIV7" s="80"/>
      <c r="NIW7" s="80"/>
      <c r="NIX7" s="80"/>
      <c r="NIY7" s="80"/>
      <c r="NIZ7" s="80"/>
      <c r="NJA7" s="80"/>
      <c r="NJB7" s="80"/>
      <c r="NJC7" s="80"/>
      <c r="NJD7" s="80"/>
      <c r="NJE7" s="80"/>
      <c r="NJF7" s="80"/>
      <c r="NJG7" s="80"/>
      <c r="NJH7" s="80"/>
      <c r="NJI7" s="80"/>
      <c r="NJJ7" s="80"/>
      <c r="NJK7" s="80"/>
      <c r="NJL7" s="80"/>
      <c r="NJM7" s="80"/>
      <c r="NJN7" s="80"/>
      <c r="NJO7" s="80"/>
      <c r="NJP7" s="80"/>
      <c r="NJQ7" s="80"/>
      <c r="NJR7" s="80"/>
      <c r="NJS7" s="80"/>
      <c r="NJT7" s="80"/>
      <c r="NJU7" s="80"/>
      <c r="NJV7" s="80"/>
      <c r="NJW7" s="80"/>
      <c r="NJX7" s="80"/>
      <c r="NJY7" s="80"/>
      <c r="NJZ7" s="80"/>
      <c r="NKA7" s="80"/>
      <c r="NKB7" s="80"/>
      <c r="NKC7" s="80"/>
      <c r="NKD7" s="80"/>
      <c r="NKE7" s="80"/>
      <c r="NKF7" s="80"/>
      <c r="NKG7" s="80"/>
      <c r="NKH7" s="80"/>
      <c r="NKI7" s="80"/>
      <c r="NKJ7" s="80"/>
      <c r="NKK7" s="80"/>
      <c r="NKL7" s="80"/>
      <c r="NKM7" s="80"/>
      <c r="NKN7" s="80"/>
      <c r="NKO7" s="80"/>
      <c r="NKP7" s="80"/>
      <c r="NKQ7" s="80"/>
      <c r="NKR7" s="80"/>
      <c r="NKS7" s="80"/>
      <c r="NKT7" s="80"/>
      <c r="NKU7" s="80"/>
      <c r="NKV7" s="80"/>
      <c r="NKW7" s="80"/>
      <c r="NKX7" s="80"/>
      <c r="NKY7" s="80"/>
      <c r="NKZ7" s="80"/>
      <c r="NLA7" s="80"/>
      <c r="NLB7" s="80"/>
      <c r="NLC7" s="80"/>
      <c r="NLD7" s="80"/>
      <c r="NLE7" s="80"/>
      <c r="NLF7" s="80"/>
      <c r="NLG7" s="80"/>
      <c r="NLH7" s="80"/>
      <c r="NLI7" s="80"/>
      <c r="NLJ7" s="80"/>
      <c r="NLK7" s="80"/>
      <c r="NLL7" s="80"/>
      <c r="NLM7" s="80"/>
      <c r="NLN7" s="80"/>
      <c r="NLO7" s="80"/>
      <c r="NLP7" s="80"/>
      <c r="NLQ7" s="80"/>
      <c r="NLR7" s="80"/>
      <c r="NLS7" s="80"/>
      <c r="NLT7" s="80"/>
      <c r="NLU7" s="80"/>
      <c r="NLV7" s="80"/>
      <c r="NLW7" s="80"/>
      <c r="NLX7" s="80"/>
      <c r="NLY7" s="80"/>
      <c r="NLZ7" s="80"/>
      <c r="NMA7" s="80"/>
      <c r="NMB7" s="80"/>
      <c r="NMC7" s="80"/>
      <c r="NMD7" s="80"/>
      <c r="NME7" s="80"/>
      <c r="NMF7" s="80"/>
      <c r="NMG7" s="80"/>
      <c r="NMH7" s="80"/>
      <c r="NMI7" s="80"/>
      <c r="NMJ7" s="80"/>
      <c r="NMK7" s="80"/>
      <c r="NML7" s="80"/>
      <c r="NMM7" s="80"/>
      <c r="NMN7" s="80"/>
      <c r="NMO7" s="80"/>
      <c r="NMP7" s="80"/>
      <c r="NMQ7" s="80"/>
      <c r="NMR7" s="80"/>
      <c r="NMS7" s="80"/>
      <c r="NMT7" s="80"/>
      <c r="NMU7" s="80"/>
      <c r="NMV7" s="80"/>
      <c r="NMW7" s="80"/>
      <c r="NMX7" s="80"/>
      <c r="NMY7" s="80"/>
      <c r="NMZ7" s="80"/>
      <c r="NNA7" s="80"/>
      <c r="NNB7" s="80"/>
      <c r="NNC7" s="80"/>
      <c r="NND7" s="80"/>
      <c r="NNE7" s="80"/>
      <c r="NNF7" s="80"/>
      <c r="NNG7" s="80"/>
      <c r="NNH7" s="80"/>
      <c r="NNI7" s="80"/>
      <c r="NNJ7" s="80"/>
      <c r="NNK7" s="80"/>
      <c r="NNL7" s="80"/>
      <c r="NNM7" s="80"/>
      <c r="NNN7" s="80"/>
      <c r="NNO7" s="80"/>
      <c r="NNP7" s="80"/>
      <c r="NNQ7" s="80"/>
      <c r="NNR7" s="80"/>
      <c r="NNS7" s="80"/>
      <c r="NNT7" s="80"/>
      <c r="NNU7" s="80"/>
      <c r="NNV7" s="80"/>
      <c r="NNW7" s="80"/>
      <c r="NNX7" s="80"/>
      <c r="NNY7" s="80"/>
      <c r="NNZ7" s="80"/>
      <c r="NOA7" s="80"/>
      <c r="NOB7" s="80"/>
      <c r="NOC7" s="80"/>
      <c r="NOD7" s="80"/>
      <c r="NOE7" s="80"/>
      <c r="NOF7" s="80"/>
      <c r="NOG7" s="80"/>
      <c r="NOH7" s="80"/>
      <c r="NOI7" s="80"/>
      <c r="NOJ7" s="80"/>
      <c r="NOK7" s="80"/>
      <c r="NOL7" s="80"/>
      <c r="NOM7" s="80"/>
      <c r="NON7" s="80"/>
      <c r="NOO7" s="80"/>
      <c r="NOP7" s="80"/>
      <c r="NOQ7" s="80"/>
      <c r="NOR7" s="80"/>
      <c r="NOS7" s="80"/>
      <c r="NOT7" s="80"/>
      <c r="NOU7" s="80"/>
      <c r="NOV7" s="80"/>
      <c r="NOW7" s="80"/>
      <c r="NOX7" s="80"/>
      <c r="NOY7" s="80"/>
      <c r="NOZ7" s="80"/>
      <c r="NPA7" s="80"/>
      <c r="NPB7" s="80"/>
      <c r="NPC7" s="80"/>
      <c r="NPD7" s="80"/>
      <c r="NPE7" s="80"/>
      <c r="NPF7" s="80"/>
      <c r="NPG7" s="80"/>
      <c r="NPH7" s="80"/>
      <c r="NPI7" s="80"/>
      <c r="NPJ7" s="80"/>
      <c r="NPK7" s="80"/>
      <c r="NPL7" s="80"/>
      <c r="NPM7" s="80"/>
      <c r="NPN7" s="80"/>
      <c r="NPO7" s="80"/>
      <c r="NPP7" s="80"/>
      <c r="NPQ7" s="80"/>
      <c r="NPR7" s="80"/>
      <c r="NPS7" s="80"/>
      <c r="NPT7" s="80"/>
      <c r="NPU7" s="80"/>
      <c r="NPV7" s="80"/>
      <c r="NPW7" s="80"/>
      <c r="NPX7" s="80"/>
      <c r="NPY7" s="80"/>
      <c r="NPZ7" s="80"/>
      <c r="NQA7" s="80"/>
      <c r="NQB7" s="80"/>
      <c r="NQC7" s="80"/>
      <c r="NQD7" s="80"/>
      <c r="NQE7" s="80"/>
      <c r="NQF7" s="80"/>
      <c r="NQG7" s="80"/>
      <c r="NQH7" s="80"/>
      <c r="NQI7" s="80"/>
      <c r="NQJ7" s="80"/>
      <c r="NQK7" s="80"/>
      <c r="NQL7" s="80"/>
      <c r="NQM7" s="80"/>
      <c r="NQN7" s="80"/>
      <c r="NQO7" s="80"/>
      <c r="NQP7" s="80"/>
      <c r="NQQ7" s="80"/>
      <c r="NQR7" s="80"/>
      <c r="NQS7" s="80"/>
      <c r="NQT7" s="80"/>
      <c r="NQU7" s="80"/>
      <c r="NQV7" s="80"/>
      <c r="NQW7" s="80"/>
      <c r="NQX7" s="80"/>
      <c r="NQY7" s="80"/>
      <c r="NQZ7" s="80"/>
      <c r="NRA7" s="80"/>
      <c r="NRB7" s="80"/>
      <c r="NRC7" s="80"/>
      <c r="NRD7" s="80"/>
      <c r="NRE7" s="80"/>
      <c r="NRF7" s="80"/>
      <c r="NRG7" s="80"/>
      <c r="NRH7" s="80"/>
      <c r="NRI7" s="80"/>
      <c r="NRJ7" s="80"/>
      <c r="NRK7" s="80"/>
      <c r="NRL7" s="80"/>
      <c r="NRM7" s="80"/>
      <c r="NRN7" s="80"/>
      <c r="NRO7" s="80"/>
      <c r="NRP7" s="80"/>
      <c r="NRQ7" s="80"/>
      <c r="NRR7" s="80"/>
      <c r="NRS7" s="80"/>
      <c r="NRT7" s="80"/>
      <c r="NRU7" s="80"/>
      <c r="NRV7" s="80"/>
      <c r="NRW7" s="80"/>
      <c r="NRX7" s="80"/>
      <c r="NRY7" s="80"/>
      <c r="NRZ7" s="80"/>
      <c r="NSA7" s="80"/>
      <c r="NSB7" s="80"/>
      <c r="NSC7" s="80"/>
      <c r="NSD7" s="80"/>
      <c r="NSE7" s="80"/>
      <c r="NSF7" s="80"/>
      <c r="NSG7" s="80"/>
      <c r="NSH7" s="80"/>
      <c r="NSI7" s="80"/>
      <c r="NSJ7" s="80"/>
      <c r="NSK7" s="80"/>
      <c r="NSL7" s="80"/>
      <c r="NSM7" s="80"/>
      <c r="NSN7" s="80"/>
      <c r="NSO7" s="80"/>
      <c r="NSP7" s="80"/>
      <c r="NSQ7" s="80"/>
      <c r="NSR7" s="80"/>
      <c r="NSS7" s="80"/>
      <c r="NST7" s="80"/>
      <c r="NSU7" s="80"/>
      <c r="NSV7" s="80"/>
      <c r="NSW7" s="80"/>
      <c r="NSX7" s="80"/>
      <c r="NSY7" s="80"/>
      <c r="NSZ7" s="80"/>
      <c r="NTA7" s="80"/>
      <c r="NTB7" s="80"/>
      <c r="NTC7" s="80"/>
      <c r="NTD7" s="80"/>
      <c r="NTE7" s="80"/>
      <c r="NTF7" s="80"/>
      <c r="NTG7" s="80"/>
      <c r="NTH7" s="80"/>
      <c r="NTI7" s="80"/>
      <c r="NTJ7" s="80"/>
      <c r="NTK7" s="80"/>
      <c r="NTL7" s="80"/>
      <c r="NTM7" s="80"/>
      <c r="NTN7" s="80"/>
      <c r="NTO7" s="80"/>
      <c r="NTP7" s="80"/>
      <c r="NTQ7" s="80"/>
      <c r="NTR7" s="80"/>
      <c r="NTS7" s="80"/>
      <c r="NTT7" s="80"/>
      <c r="NTU7" s="80"/>
      <c r="NTV7" s="80"/>
      <c r="NTW7" s="80"/>
      <c r="NTX7" s="80"/>
      <c r="NTY7" s="80"/>
      <c r="NTZ7" s="80"/>
      <c r="NUA7" s="80"/>
      <c r="NUB7" s="80"/>
      <c r="NUC7" s="80"/>
      <c r="NUD7" s="80"/>
      <c r="NUE7" s="80"/>
      <c r="NUF7" s="80"/>
      <c r="NUG7" s="80"/>
      <c r="NUH7" s="80"/>
      <c r="NUI7" s="80"/>
      <c r="NUJ7" s="80"/>
      <c r="NUK7" s="80"/>
      <c r="NUL7" s="80"/>
      <c r="NUM7" s="80"/>
      <c r="NUN7" s="80"/>
      <c r="NUO7" s="80"/>
      <c r="NUP7" s="80"/>
      <c r="NUQ7" s="80"/>
      <c r="NUR7" s="80"/>
      <c r="NUS7" s="80"/>
      <c r="NUT7" s="80"/>
      <c r="NUU7" s="80"/>
      <c r="NUV7" s="80"/>
      <c r="NUW7" s="80"/>
      <c r="NUX7" s="80"/>
      <c r="NUY7" s="80"/>
      <c r="NUZ7" s="80"/>
      <c r="NVA7" s="80"/>
      <c r="NVB7" s="80"/>
      <c r="NVC7" s="80"/>
      <c r="NVD7" s="80"/>
      <c r="NVE7" s="80"/>
      <c r="NVF7" s="80"/>
      <c r="NVG7" s="80"/>
      <c r="NVH7" s="80"/>
      <c r="NVI7" s="80"/>
      <c r="NVJ7" s="80"/>
      <c r="NVK7" s="80"/>
      <c r="NVL7" s="80"/>
      <c r="NVM7" s="80"/>
      <c r="NVN7" s="80"/>
      <c r="NVO7" s="80"/>
      <c r="NVP7" s="80"/>
      <c r="NVQ7" s="80"/>
      <c r="NVR7" s="80"/>
      <c r="NVS7" s="80"/>
      <c r="NVT7" s="80"/>
      <c r="NVU7" s="80"/>
      <c r="NVV7" s="80"/>
      <c r="NVW7" s="80"/>
      <c r="NVX7" s="80"/>
      <c r="NVY7" s="80"/>
      <c r="NVZ7" s="80"/>
      <c r="NWA7" s="80"/>
      <c r="NWB7" s="80"/>
      <c r="NWC7" s="80"/>
      <c r="NWD7" s="80"/>
      <c r="NWE7" s="80"/>
      <c r="NWF7" s="80"/>
      <c r="NWG7" s="80"/>
      <c r="NWH7" s="80"/>
      <c r="NWI7" s="80"/>
      <c r="NWJ7" s="80"/>
      <c r="NWK7" s="80"/>
      <c r="NWL7" s="80"/>
      <c r="NWM7" s="80"/>
      <c r="NWN7" s="80"/>
      <c r="NWO7" s="80"/>
      <c r="NWP7" s="80"/>
      <c r="NWQ7" s="80"/>
      <c r="NWR7" s="80"/>
      <c r="NWS7" s="80"/>
      <c r="NWT7" s="80"/>
      <c r="NWU7" s="80"/>
      <c r="NWV7" s="80"/>
      <c r="NWW7" s="80"/>
      <c r="NWX7" s="80"/>
      <c r="NWY7" s="80"/>
      <c r="NWZ7" s="80"/>
      <c r="NXA7" s="80"/>
      <c r="NXB7" s="80"/>
      <c r="NXC7" s="80"/>
      <c r="NXD7" s="80"/>
      <c r="NXE7" s="80"/>
      <c r="NXF7" s="80"/>
      <c r="NXG7" s="80"/>
      <c r="NXH7" s="80"/>
      <c r="NXI7" s="80"/>
      <c r="NXJ7" s="80"/>
      <c r="NXK7" s="80"/>
      <c r="NXL7" s="80"/>
      <c r="NXM7" s="80"/>
      <c r="NXN7" s="80"/>
      <c r="NXO7" s="80"/>
      <c r="NXP7" s="80"/>
      <c r="NXQ7" s="80"/>
      <c r="NXR7" s="80"/>
      <c r="NXS7" s="80"/>
      <c r="NXT7" s="80"/>
      <c r="NXU7" s="80"/>
      <c r="NXV7" s="80"/>
      <c r="NXW7" s="80"/>
      <c r="NXX7" s="80"/>
      <c r="NXY7" s="80"/>
      <c r="NXZ7" s="80"/>
      <c r="NYA7" s="80"/>
      <c r="NYB7" s="80"/>
      <c r="NYC7" s="80"/>
      <c r="NYD7" s="80"/>
      <c r="NYE7" s="80"/>
      <c r="NYF7" s="80"/>
      <c r="NYG7" s="80"/>
      <c r="NYH7" s="80"/>
      <c r="NYI7" s="80"/>
      <c r="NYJ7" s="80"/>
      <c r="NYK7" s="80"/>
      <c r="NYL7" s="80"/>
      <c r="NYM7" s="80"/>
      <c r="NYN7" s="80"/>
      <c r="NYO7" s="80"/>
      <c r="NYP7" s="80"/>
      <c r="NYQ7" s="80"/>
      <c r="NYR7" s="80"/>
      <c r="NYS7" s="80"/>
      <c r="NYT7" s="80"/>
      <c r="NYU7" s="80"/>
      <c r="NYV7" s="80"/>
      <c r="NYW7" s="80"/>
      <c r="NYX7" s="80"/>
      <c r="NYY7" s="80"/>
      <c r="NYZ7" s="80"/>
      <c r="NZA7" s="80"/>
      <c r="NZB7" s="80"/>
      <c r="NZC7" s="80"/>
      <c r="NZD7" s="80"/>
      <c r="NZE7" s="80"/>
      <c r="NZF7" s="80"/>
      <c r="NZG7" s="80"/>
      <c r="NZH7" s="80"/>
      <c r="NZI7" s="80"/>
      <c r="NZJ7" s="80"/>
      <c r="NZK7" s="80"/>
      <c r="NZL7" s="80"/>
      <c r="NZM7" s="80"/>
      <c r="NZN7" s="80"/>
      <c r="NZO7" s="80"/>
      <c r="NZP7" s="80"/>
      <c r="NZQ7" s="80"/>
      <c r="NZR7" s="80"/>
      <c r="NZS7" s="80"/>
      <c r="NZT7" s="80"/>
      <c r="NZU7" s="80"/>
      <c r="NZV7" s="80"/>
      <c r="NZW7" s="80"/>
      <c r="NZX7" s="80"/>
      <c r="NZY7" s="80"/>
      <c r="NZZ7" s="80"/>
      <c r="OAA7" s="80"/>
      <c r="OAB7" s="80"/>
      <c r="OAC7" s="80"/>
      <c r="OAD7" s="80"/>
      <c r="OAE7" s="80"/>
      <c r="OAF7" s="80"/>
      <c r="OAG7" s="80"/>
      <c r="OAH7" s="80"/>
      <c r="OAI7" s="80"/>
      <c r="OAJ7" s="80"/>
      <c r="OAK7" s="80"/>
      <c r="OAL7" s="80"/>
      <c r="OAM7" s="80"/>
      <c r="OAN7" s="80"/>
      <c r="OAO7" s="80"/>
      <c r="OAP7" s="80"/>
      <c r="OAQ7" s="80"/>
      <c r="OAR7" s="80"/>
      <c r="OAS7" s="80"/>
      <c r="OAT7" s="80"/>
      <c r="OAU7" s="80"/>
      <c r="OAV7" s="80"/>
      <c r="OAW7" s="80"/>
      <c r="OAX7" s="80"/>
      <c r="OAY7" s="80"/>
      <c r="OAZ7" s="80"/>
      <c r="OBA7" s="80"/>
      <c r="OBB7" s="80"/>
      <c r="OBC7" s="80"/>
      <c r="OBD7" s="80"/>
      <c r="OBE7" s="80"/>
      <c r="OBF7" s="80"/>
      <c r="OBG7" s="80"/>
      <c r="OBH7" s="80"/>
      <c r="OBI7" s="80"/>
      <c r="OBJ7" s="80"/>
      <c r="OBK7" s="80"/>
      <c r="OBL7" s="80"/>
      <c r="OBM7" s="80"/>
      <c r="OBN7" s="80"/>
      <c r="OBO7" s="80"/>
      <c r="OBP7" s="80"/>
      <c r="OBQ7" s="80"/>
      <c r="OBR7" s="80"/>
      <c r="OBS7" s="80"/>
      <c r="OBT7" s="80"/>
      <c r="OBU7" s="80"/>
      <c r="OBV7" s="80"/>
      <c r="OBW7" s="80"/>
      <c r="OBX7" s="80"/>
      <c r="OBY7" s="80"/>
      <c r="OBZ7" s="80"/>
      <c r="OCA7" s="80"/>
      <c r="OCB7" s="80"/>
      <c r="OCC7" s="80"/>
      <c r="OCD7" s="80"/>
      <c r="OCE7" s="80"/>
      <c r="OCF7" s="80"/>
      <c r="OCG7" s="80"/>
      <c r="OCH7" s="80"/>
      <c r="OCI7" s="80"/>
      <c r="OCJ7" s="80"/>
      <c r="OCK7" s="80"/>
      <c r="OCL7" s="80"/>
      <c r="OCM7" s="80"/>
      <c r="OCN7" s="80"/>
      <c r="OCO7" s="80"/>
      <c r="OCP7" s="80"/>
      <c r="OCQ7" s="80"/>
      <c r="OCR7" s="80"/>
      <c r="OCS7" s="80"/>
      <c r="OCT7" s="80"/>
      <c r="OCU7" s="80"/>
      <c r="OCV7" s="80"/>
      <c r="OCW7" s="80"/>
      <c r="OCX7" s="80"/>
      <c r="OCY7" s="80"/>
      <c r="OCZ7" s="80"/>
      <c r="ODA7" s="80"/>
      <c r="ODB7" s="80"/>
      <c r="ODC7" s="80"/>
      <c r="ODD7" s="80"/>
      <c r="ODE7" s="80"/>
      <c r="ODF7" s="80"/>
      <c r="ODG7" s="80"/>
      <c r="ODH7" s="80"/>
      <c r="ODI7" s="80"/>
      <c r="ODJ7" s="80"/>
      <c r="ODK7" s="80"/>
      <c r="ODL7" s="80"/>
      <c r="ODM7" s="80"/>
      <c r="ODN7" s="80"/>
      <c r="ODO7" s="80"/>
      <c r="ODP7" s="80"/>
      <c r="ODQ7" s="80"/>
      <c r="ODR7" s="80"/>
      <c r="ODS7" s="80"/>
      <c r="ODT7" s="80"/>
      <c r="ODU7" s="80"/>
      <c r="ODV7" s="80"/>
      <c r="ODW7" s="80"/>
      <c r="ODX7" s="80"/>
      <c r="ODY7" s="80"/>
      <c r="ODZ7" s="80"/>
      <c r="OEA7" s="80"/>
      <c r="OEB7" s="80"/>
      <c r="OEC7" s="80"/>
      <c r="OED7" s="80"/>
      <c r="OEE7" s="80"/>
      <c r="OEF7" s="80"/>
      <c r="OEG7" s="80"/>
      <c r="OEH7" s="80"/>
      <c r="OEI7" s="80"/>
      <c r="OEJ7" s="80"/>
      <c r="OEK7" s="80"/>
      <c r="OEL7" s="80"/>
      <c r="OEM7" s="80"/>
      <c r="OEN7" s="80"/>
      <c r="OEO7" s="80"/>
      <c r="OEP7" s="80"/>
      <c r="OEQ7" s="80"/>
      <c r="OER7" s="80"/>
      <c r="OES7" s="80"/>
      <c r="OET7" s="80"/>
      <c r="OEU7" s="80"/>
      <c r="OEV7" s="80"/>
      <c r="OEW7" s="80"/>
      <c r="OEX7" s="80"/>
      <c r="OEY7" s="80"/>
      <c r="OEZ7" s="80"/>
      <c r="OFA7" s="80"/>
      <c r="OFB7" s="80"/>
      <c r="OFC7" s="80"/>
      <c r="OFD7" s="80"/>
      <c r="OFE7" s="80"/>
      <c r="OFF7" s="80"/>
      <c r="OFG7" s="80"/>
      <c r="OFH7" s="80"/>
      <c r="OFI7" s="80"/>
      <c r="OFJ7" s="80"/>
      <c r="OFK7" s="80"/>
      <c r="OFL7" s="80"/>
      <c r="OFM7" s="80"/>
      <c r="OFN7" s="80"/>
      <c r="OFO7" s="80"/>
      <c r="OFP7" s="80"/>
      <c r="OFQ7" s="80"/>
      <c r="OFR7" s="80"/>
      <c r="OFS7" s="80"/>
      <c r="OFT7" s="80"/>
      <c r="OFU7" s="80"/>
      <c r="OFV7" s="80"/>
      <c r="OFW7" s="80"/>
      <c r="OFX7" s="80"/>
      <c r="OFY7" s="80"/>
      <c r="OFZ7" s="80"/>
      <c r="OGA7" s="80"/>
      <c r="OGB7" s="80"/>
      <c r="OGC7" s="80"/>
      <c r="OGD7" s="80"/>
      <c r="OGE7" s="80"/>
      <c r="OGF7" s="80"/>
      <c r="OGG7" s="80"/>
      <c r="OGH7" s="80"/>
      <c r="OGI7" s="80"/>
      <c r="OGJ7" s="80"/>
      <c r="OGK7" s="80"/>
      <c r="OGL7" s="80"/>
      <c r="OGM7" s="80"/>
      <c r="OGN7" s="80"/>
      <c r="OGO7" s="80"/>
      <c r="OGP7" s="80"/>
      <c r="OGQ7" s="80"/>
      <c r="OGR7" s="80"/>
      <c r="OGS7" s="80"/>
      <c r="OGT7" s="80"/>
      <c r="OGU7" s="80"/>
      <c r="OGV7" s="80"/>
      <c r="OGW7" s="80"/>
      <c r="OGX7" s="80"/>
      <c r="OGY7" s="80"/>
      <c r="OGZ7" s="80"/>
      <c r="OHA7" s="80"/>
      <c r="OHB7" s="80"/>
      <c r="OHC7" s="80"/>
      <c r="OHD7" s="80"/>
      <c r="OHE7" s="80"/>
      <c r="OHF7" s="80"/>
      <c r="OHG7" s="80"/>
      <c r="OHH7" s="80"/>
      <c r="OHI7" s="80"/>
      <c r="OHJ7" s="80"/>
      <c r="OHK7" s="80"/>
      <c r="OHL7" s="80"/>
      <c r="OHM7" s="80"/>
      <c r="OHN7" s="80"/>
      <c r="OHO7" s="80"/>
      <c r="OHP7" s="80"/>
      <c r="OHQ7" s="80"/>
      <c r="OHR7" s="80"/>
      <c r="OHS7" s="80"/>
      <c r="OHT7" s="80"/>
      <c r="OHU7" s="80"/>
      <c r="OHV7" s="80"/>
      <c r="OHW7" s="80"/>
      <c r="OHX7" s="80"/>
      <c r="OHY7" s="80"/>
      <c r="OHZ7" s="80"/>
      <c r="OIA7" s="80"/>
      <c r="OIB7" s="80"/>
      <c r="OIC7" s="80"/>
      <c r="OID7" s="80"/>
      <c r="OIE7" s="80"/>
      <c r="OIF7" s="80"/>
      <c r="OIG7" s="80"/>
      <c r="OIH7" s="80"/>
      <c r="OII7" s="80"/>
      <c r="OIJ7" s="80"/>
      <c r="OIK7" s="80"/>
      <c r="OIL7" s="80"/>
      <c r="OIM7" s="80"/>
      <c r="OIN7" s="80"/>
      <c r="OIO7" s="80"/>
      <c r="OIP7" s="80"/>
      <c r="OIQ7" s="80"/>
      <c r="OIR7" s="80"/>
      <c r="OIS7" s="80"/>
      <c r="OIT7" s="80"/>
      <c r="OIU7" s="80"/>
      <c r="OIV7" s="80"/>
      <c r="OIW7" s="80"/>
      <c r="OIX7" s="80"/>
      <c r="OIY7" s="80"/>
      <c r="OIZ7" s="80"/>
      <c r="OJA7" s="80"/>
      <c r="OJB7" s="80"/>
      <c r="OJC7" s="80"/>
      <c r="OJD7" s="80"/>
      <c r="OJE7" s="80"/>
      <c r="OJF7" s="80"/>
      <c r="OJG7" s="80"/>
      <c r="OJH7" s="80"/>
      <c r="OJI7" s="80"/>
      <c r="OJJ7" s="80"/>
      <c r="OJK7" s="80"/>
      <c r="OJL7" s="80"/>
      <c r="OJM7" s="80"/>
      <c r="OJN7" s="80"/>
      <c r="OJO7" s="80"/>
      <c r="OJP7" s="80"/>
      <c r="OJQ7" s="80"/>
      <c r="OJR7" s="80"/>
      <c r="OJS7" s="80"/>
      <c r="OJT7" s="80"/>
      <c r="OJU7" s="80"/>
      <c r="OJV7" s="80"/>
      <c r="OJW7" s="80"/>
      <c r="OJX7" s="80"/>
      <c r="OJY7" s="80"/>
      <c r="OJZ7" s="80"/>
      <c r="OKA7" s="80"/>
      <c r="OKB7" s="80"/>
      <c r="OKC7" s="80"/>
      <c r="OKD7" s="80"/>
      <c r="OKE7" s="80"/>
      <c r="OKF7" s="80"/>
      <c r="OKG7" s="80"/>
      <c r="OKH7" s="80"/>
      <c r="OKI7" s="80"/>
      <c r="OKJ7" s="80"/>
      <c r="OKK7" s="80"/>
      <c r="OKL7" s="80"/>
      <c r="OKM7" s="80"/>
      <c r="OKN7" s="80"/>
      <c r="OKO7" s="80"/>
      <c r="OKP7" s="80"/>
      <c r="OKQ7" s="80"/>
      <c r="OKR7" s="80"/>
      <c r="OKS7" s="80"/>
      <c r="OKT7" s="80"/>
      <c r="OKU7" s="80"/>
      <c r="OKV7" s="80"/>
      <c r="OKW7" s="80"/>
      <c r="OKX7" s="80"/>
      <c r="OKY7" s="80"/>
      <c r="OKZ7" s="80"/>
      <c r="OLA7" s="80"/>
      <c r="OLB7" s="80"/>
      <c r="OLC7" s="80"/>
      <c r="OLD7" s="80"/>
      <c r="OLE7" s="80"/>
      <c r="OLF7" s="80"/>
      <c r="OLG7" s="80"/>
      <c r="OLH7" s="80"/>
      <c r="OLI7" s="80"/>
      <c r="OLJ7" s="80"/>
      <c r="OLK7" s="80"/>
      <c r="OLL7" s="80"/>
      <c r="OLM7" s="80"/>
      <c r="OLN7" s="80"/>
      <c r="OLO7" s="80"/>
      <c r="OLP7" s="80"/>
      <c r="OLQ7" s="80"/>
      <c r="OLR7" s="80"/>
      <c r="OLS7" s="80"/>
      <c r="OLT7" s="80"/>
      <c r="OLU7" s="80"/>
      <c r="OLV7" s="80"/>
      <c r="OLW7" s="80"/>
      <c r="OLX7" s="80"/>
      <c r="OLY7" s="80"/>
      <c r="OLZ7" s="80"/>
      <c r="OMA7" s="80"/>
      <c r="OMB7" s="80"/>
      <c r="OMC7" s="80"/>
      <c r="OMD7" s="80"/>
      <c r="OME7" s="80"/>
      <c r="OMF7" s="80"/>
      <c r="OMG7" s="80"/>
      <c r="OMH7" s="80"/>
      <c r="OMI7" s="80"/>
      <c r="OMJ7" s="80"/>
      <c r="OMK7" s="80"/>
      <c r="OML7" s="80"/>
      <c r="OMM7" s="80"/>
      <c r="OMN7" s="80"/>
      <c r="OMO7" s="80"/>
      <c r="OMP7" s="80"/>
      <c r="OMQ7" s="80"/>
      <c r="OMR7" s="80"/>
      <c r="OMS7" s="80"/>
      <c r="OMT7" s="80"/>
      <c r="OMU7" s="80"/>
      <c r="OMV7" s="80"/>
      <c r="OMW7" s="80"/>
      <c r="OMX7" s="80"/>
      <c r="OMY7" s="80"/>
      <c r="OMZ7" s="80"/>
      <c r="ONA7" s="80"/>
      <c r="ONB7" s="80"/>
      <c r="ONC7" s="80"/>
      <c r="OND7" s="80"/>
      <c r="ONE7" s="80"/>
      <c r="ONF7" s="80"/>
      <c r="ONG7" s="80"/>
      <c r="ONH7" s="80"/>
      <c r="ONI7" s="80"/>
      <c r="ONJ7" s="80"/>
      <c r="ONK7" s="80"/>
      <c r="ONL7" s="80"/>
      <c r="ONM7" s="80"/>
      <c r="ONN7" s="80"/>
      <c r="ONO7" s="80"/>
      <c r="ONP7" s="80"/>
      <c r="ONQ7" s="80"/>
      <c r="ONR7" s="80"/>
      <c r="ONS7" s="80"/>
      <c r="ONT7" s="80"/>
      <c r="ONU7" s="80"/>
      <c r="ONV7" s="80"/>
      <c r="ONW7" s="80"/>
      <c r="ONX7" s="80"/>
      <c r="ONY7" s="80"/>
      <c r="ONZ7" s="80"/>
      <c r="OOA7" s="80"/>
      <c r="OOB7" s="80"/>
      <c r="OOC7" s="80"/>
      <c r="OOD7" s="80"/>
      <c r="OOE7" s="80"/>
      <c r="OOF7" s="80"/>
      <c r="OOG7" s="80"/>
      <c r="OOH7" s="80"/>
      <c r="OOI7" s="80"/>
      <c r="OOJ7" s="80"/>
      <c r="OOK7" s="80"/>
      <c r="OOL7" s="80"/>
      <c r="OOM7" s="80"/>
      <c r="OON7" s="80"/>
      <c r="OOO7" s="80"/>
      <c r="OOP7" s="80"/>
      <c r="OOQ7" s="80"/>
      <c r="OOR7" s="80"/>
      <c r="OOS7" s="80"/>
      <c r="OOT7" s="80"/>
      <c r="OOU7" s="80"/>
      <c r="OOV7" s="80"/>
      <c r="OOW7" s="80"/>
      <c r="OOX7" s="80"/>
      <c r="OOY7" s="80"/>
      <c r="OOZ7" s="80"/>
      <c r="OPA7" s="80"/>
      <c r="OPB7" s="80"/>
      <c r="OPC7" s="80"/>
      <c r="OPD7" s="80"/>
      <c r="OPE7" s="80"/>
      <c r="OPF7" s="80"/>
      <c r="OPG7" s="80"/>
      <c r="OPH7" s="80"/>
      <c r="OPI7" s="80"/>
      <c r="OPJ7" s="80"/>
      <c r="OPK7" s="80"/>
      <c r="OPL7" s="80"/>
      <c r="OPM7" s="80"/>
      <c r="OPN7" s="80"/>
      <c r="OPO7" s="80"/>
      <c r="OPP7" s="80"/>
      <c r="OPQ7" s="80"/>
      <c r="OPR7" s="80"/>
      <c r="OPS7" s="80"/>
      <c r="OPT7" s="80"/>
      <c r="OPU7" s="80"/>
      <c r="OPV7" s="80"/>
      <c r="OPW7" s="80"/>
      <c r="OPX7" s="80"/>
      <c r="OPY7" s="80"/>
      <c r="OPZ7" s="80"/>
      <c r="OQA7" s="80"/>
      <c r="OQB7" s="80"/>
      <c r="OQC7" s="80"/>
      <c r="OQD7" s="80"/>
      <c r="OQE7" s="80"/>
      <c r="OQF7" s="80"/>
      <c r="OQG7" s="80"/>
      <c r="OQH7" s="80"/>
      <c r="OQI7" s="80"/>
      <c r="OQJ7" s="80"/>
      <c r="OQK7" s="80"/>
      <c r="OQL7" s="80"/>
      <c r="OQM7" s="80"/>
      <c r="OQN7" s="80"/>
      <c r="OQO7" s="80"/>
      <c r="OQP7" s="80"/>
      <c r="OQQ7" s="80"/>
      <c r="OQR7" s="80"/>
      <c r="OQS7" s="80"/>
      <c r="OQT7" s="80"/>
      <c r="OQU7" s="80"/>
      <c r="OQV7" s="80"/>
      <c r="OQW7" s="80"/>
      <c r="OQX7" s="80"/>
      <c r="OQY7" s="80"/>
      <c r="OQZ7" s="80"/>
      <c r="ORA7" s="80"/>
      <c r="ORB7" s="80"/>
      <c r="ORC7" s="80"/>
      <c r="ORD7" s="80"/>
      <c r="ORE7" s="80"/>
      <c r="ORF7" s="80"/>
      <c r="ORG7" s="80"/>
      <c r="ORH7" s="80"/>
      <c r="ORI7" s="80"/>
      <c r="ORJ7" s="80"/>
      <c r="ORK7" s="80"/>
      <c r="ORL7" s="80"/>
      <c r="ORM7" s="80"/>
      <c r="ORN7" s="80"/>
      <c r="ORO7" s="80"/>
      <c r="ORP7" s="80"/>
      <c r="ORQ7" s="80"/>
      <c r="ORR7" s="80"/>
      <c r="ORS7" s="80"/>
      <c r="ORT7" s="80"/>
      <c r="ORU7" s="80"/>
      <c r="ORV7" s="80"/>
      <c r="ORW7" s="80"/>
      <c r="ORX7" s="80"/>
      <c r="ORY7" s="80"/>
      <c r="ORZ7" s="80"/>
      <c r="OSA7" s="80"/>
      <c r="OSB7" s="80"/>
      <c r="OSC7" s="80"/>
      <c r="OSD7" s="80"/>
      <c r="OSE7" s="80"/>
      <c r="OSF7" s="80"/>
      <c r="OSG7" s="80"/>
      <c r="OSH7" s="80"/>
      <c r="OSI7" s="80"/>
      <c r="OSJ7" s="80"/>
      <c r="OSK7" s="80"/>
      <c r="OSL7" s="80"/>
      <c r="OSM7" s="80"/>
      <c r="OSN7" s="80"/>
      <c r="OSO7" s="80"/>
      <c r="OSP7" s="80"/>
      <c r="OSQ7" s="80"/>
      <c r="OSR7" s="80"/>
      <c r="OSS7" s="80"/>
      <c r="OST7" s="80"/>
      <c r="OSU7" s="80"/>
      <c r="OSV7" s="80"/>
      <c r="OSW7" s="80"/>
      <c r="OSX7" s="80"/>
      <c r="OSY7" s="80"/>
      <c r="OSZ7" s="80"/>
      <c r="OTA7" s="80"/>
      <c r="OTB7" s="80"/>
      <c r="OTC7" s="80"/>
      <c r="OTD7" s="80"/>
      <c r="OTE7" s="80"/>
      <c r="OTF7" s="80"/>
      <c r="OTG7" s="80"/>
      <c r="OTH7" s="80"/>
      <c r="OTI7" s="80"/>
      <c r="OTJ7" s="80"/>
      <c r="OTK7" s="80"/>
      <c r="OTL7" s="80"/>
      <c r="OTM7" s="80"/>
      <c r="OTN7" s="80"/>
      <c r="OTO7" s="80"/>
      <c r="OTP7" s="80"/>
      <c r="OTQ7" s="80"/>
      <c r="OTR7" s="80"/>
      <c r="OTS7" s="80"/>
      <c r="OTT7" s="80"/>
      <c r="OTU7" s="80"/>
      <c r="OTV7" s="80"/>
      <c r="OTW7" s="80"/>
      <c r="OTX7" s="80"/>
      <c r="OTY7" s="80"/>
      <c r="OTZ7" s="80"/>
      <c r="OUA7" s="80"/>
      <c r="OUB7" s="80"/>
      <c r="OUC7" s="80"/>
      <c r="OUD7" s="80"/>
      <c r="OUE7" s="80"/>
      <c r="OUF7" s="80"/>
      <c r="OUG7" s="80"/>
      <c r="OUH7" s="80"/>
      <c r="OUI7" s="80"/>
      <c r="OUJ7" s="80"/>
      <c r="OUK7" s="80"/>
      <c r="OUL7" s="80"/>
      <c r="OUM7" s="80"/>
      <c r="OUN7" s="80"/>
      <c r="OUO7" s="80"/>
      <c r="OUP7" s="80"/>
      <c r="OUQ7" s="80"/>
      <c r="OUR7" s="80"/>
      <c r="OUS7" s="80"/>
      <c r="OUT7" s="80"/>
      <c r="OUU7" s="80"/>
      <c r="OUV7" s="80"/>
      <c r="OUW7" s="80"/>
      <c r="OUX7" s="80"/>
      <c r="OUY7" s="80"/>
      <c r="OUZ7" s="80"/>
      <c r="OVA7" s="80"/>
      <c r="OVB7" s="80"/>
      <c r="OVC7" s="80"/>
      <c r="OVD7" s="80"/>
      <c r="OVE7" s="80"/>
      <c r="OVF7" s="80"/>
      <c r="OVG7" s="80"/>
      <c r="OVH7" s="80"/>
      <c r="OVI7" s="80"/>
      <c r="OVJ7" s="80"/>
      <c r="OVK7" s="80"/>
      <c r="OVL7" s="80"/>
      <c r="OVM7" s="80"/>
      <c r="OVN7" s="80"/>
      <c r="OVO7" s="80"/>
      <c r="OVP7" s="80"/>
      <c r="OVQ7" s="80"/>
      <c r="OVR7" s="80"/>
      <c r="OVS7" s="80"/>
      <c r="OVT7" s="80"/>
      <c r="OVU7" s="80"/>
      <c r="OVV7" s="80"/>
      <c r="OVW7" s="80"/>
      <c r="OVX7" s="80"/>
      <c r="OVY7" s="80"/>
      <c r="OVZ7" s="80"/>
      <c r="OWA7" s="80"/>
      <c r="OWB7" s="80"/>
      <c r="OWC7" s="80"/>
      <c r="OWD7" s="80"/>
      <c r="OWE7" s="80"/>
      <c r="OWF7" s="80"/>
      <c r="OWG7" s="80"/>
      <c r="OWH7" s="80"/>
      <c r="OWI7" s="80"/>
      <c r="OWJ7" s="80"/>
      <c r="OWK7" s="80"/>
      <c r="OWL7" s="80"/>
      <c r="OWM7" s="80"/>
      <c r="OWN7" s="80"/>
      <c r="OWO7" s="80"/>
      <c r="OWP7" s="80"/>
      <c r="OWQ7" s="80"/>
      <c r="OWR7" s="80"/>
      <c r="OWS7" s="80"/>
      <c r="OWT7" s="80"/>
      <c r="OWU7" s="80"/>
      <c r="OWV7" s="80"/>
      <c r="OWW7" s="80"/>
      <c r="OWX7" s="80"/>
      <c r="OWY7" s="80"/>
      <c r="OWZ7" s="80"/>
      <c r="OXA7" s="80"/>
      <c r="OXB7" s="80"/>
      <c r="OXC7" s="80"/>
      <c r="OXD7" s="80"/>
      <c r="OXE7" s="80"/>
      <c r="OXF7" s="80"/>
      <c r="OXG7" s="80"/>
      <c r="OXH7" s="80"/>
      <c r="OXI7" s="80"/>
      <c r="OXJ7" s="80"/>
      <c r="OXK7" s="80"/>
      <c r="OXL7" s="80"/>
      <c r="OXM7" s="80"/>
      <c r="OXN7" s="80"/>
      <c r="OXO7" s="80"/>
      <c r="OXP7" s="80"/>
      <c r="OXQ7" s="80"/>
      <c r="OXR7" s="80"/>
      <c r="OXS7" s="80"/>
      <c r="OXT7" s="80"/>
      <c r="OXU7" s="80"/>
      <c r="OXV7" s="80"/>
      <c r="OXW7" s="80"/>
      <c r="OXX7" s="80"/>
      <c r="OXY7" s="80"/>
      <c r="OXZ7" s="80"/>
      <c r="OYA7" s="80"/>
      <c r="OYB7" s="80"/>
      <c r="OYC7" s="80"/>
      <c r="OYD7" s="80"/>
      <c r="OYE7" s="80"/>
      <c r="OYF7" s="80"/>
      <c r="OYG7" s="80"/>
      <c r="OYH7" s="80"/>
      <c r="OYI7" s="80"/>
      <c r="OYJ7" s="80"/>
      <c r="OYK7" s="80"/>
      <c r="OYL7" s="80"/>
      <c r="OYM7" s="80"/>
      <c r="OYN7" s="80"/>
      <c r="OYO7" s="80"/>
      <c r="OYP7" s="80"/>
      <c r="OYQ7" s="80"/>
      <c r="OYR7" s="80"/>
      <c r="OYS7" s="80"/>
      <c r="OYT7" s="80"/>
      <c r="OYU7" s="80"/>
      <c r="OYV7" s="80"/>
      <c r="OYW7" s="80"/>
      <c r="OYX7" s="80"/>
      <c r="OYY7" s="80"/>
      <c r="OYZ7" s="80"/>
      <c r="OZA7" s="80"/>
      <c r="OZB7" s="80"/>
      <c r="OZC7" s="80"/>
      <c r="OZD7" s="80"/>
      <c r="OZE7" s="80"/>
      <c r="OZF7" s="80"/>
      <c r="OZG7" s="80"/>
      <c r="OZH7" s="80"/>
      <c r="OZI7" s="80"/>
      <c r="OZJ7" s="80"/>
      <c r="OZK7" s="80"/>
      <c r="OZL7" s="80"/>
      <c r="OZM7" s="80"/>
      <c r="OZN7" s="80"/>
      <c r="OZO7" s="80"/>
      <c r="OZP7" s="80"/>
      <c r="OZQ7" s="80"/>
      <c r="OZR7" s="80"/>
      <c r="OZS7" s="80"/>
      <c r="OZT7" s="80"/>
      <c r="OZU7" s="80"/>
      <c r="OZV7" s="80"/>
      <c r="OZW7" s="80"/>
      <c r="OZX7" s="80"/>
      <c r="OZY7" s="80"/>
      <c r="OZZ7" s="80"/>
      <c r="PAA7" s="80"/>
      <c r="PAB7" s="80"/>
      <c r="PAC7" s="80"/>
      <c r="PAD7" s="80"/>
      <c r="PAE7" s="80"/>
      <c r="PAF7" s="80"/>
      <c r="PAG7" s="80"/>
      <c r="PAH7" s="80"/>
      <c r="PAI7" s="80"/>
      <c r="PAJ7" s="80"/>
      <c r="PAK7" s="80"/>
      <c r="PAL7" s="80"/>
      <c r="PAM7" s="80"/>
      <c r="PAN7" s="80"/>
      <c r="PAO7" s="80"/>
      <c r="PAP7" s="80"/>
      <c r="PAQ7" s="80"/>
      <c r="PAR7" s="80"/>
      <c r="PAS7" s="80"/>
      <c r="PAT7" s="80"/>
      <c r="PAU7" s="80"/>
      <c r="PAV7" s="80"/>
      <c r="PAW7" s="80"/>
      <c r="PAX7" s="80"/>
      <c r="PAY7" s="80"/>
      <c r="PAZ7" s="80"/>
      <c r="PBA7" s="80"/>
      <c r="PBB7" s="80"/>
      <c r="PBC7" s="80"/>
      <c r="PBD7" s="80"/>
      <c r="PBE7" s="80"/>
      <c r="PBF7" s="80"/>
      <c r="PBG7" s="80"/>
      <c r="PBH7" s="80"/>
      <c r="PBI7" s="80"/>
      <c r="PBJ7" s="80"/>
      <c r="PBK7" s="80"/>
      <c r="PBL7" s="80"/>
      <c r="PBM7" s="80"/>
      <c r="PBN7" s="80"/>
      <c r="PBO7" s="80"/>
      <c r="PBP7" s="80"/>
      <c r="PBQ7" s="80"/>
      <c r="PBR7" s="80"/>
      <c r="PBS7" s="80"/>
      <c r="PBT7" s="80"/>
      <c r="PBU7" s="80"/>
      <c r="PBV7" s="80"/>
      <c r="PBW7" s="80"/>
      <c r="PBX7" s="80"/>
      <c r="PBY7" s="80"/>
      <c r="PBZ7" s="80"/>
      <c r="PCA7" s="80"/>
      <c r="PCB7" s="80"/>
      <c r="PCC7" s="80"/>
      <c r="PCD7" s="80"/>
      <c r="PCE7" s="80"/>
      <c r="PCF7" s="80"/>
      <c r="PCG7" s="80"/>
      <c r="PCH7" s="80"/>
      <c r="PCI7" s="80"/>
      <c r="PCJ7" s="80"/>
      <c r="PCK7" s="80"/>
      <c r="PCL7" s="80"/>
      <c r="PCM7" s="80"/>
      <c r="PCN7" s="80"/>
      <c r="PCO7" s="80"/>
      <c r="PCP7" s="80"/>
      <c r="PCQ7" s="80"/>
      <c r="PCR7" s="80"/>
      <c r="PCS7" s="80"/>
      <c r="PCT7" s="80"/>
      <c r="PCU7" s="80"/>
      <c r="PCV7" s="80"/>
      <c r="PCW7" s="80"/>
      <c r="PCX7" s="80"/>
      <c r="PCY7" s="80"/>
      <c r="PCZ7" s="80"/>
      <c r="PDA7" s="80"/>
      <c r="PDB7" s="80"/>
      <c r="PDC7" s="80"/>
      <c r="PDD7" s="80"/>
      <c r="PDE7" s="80"/>
      <c r="PDF7" s="80"/>
      <c r="PDG7" s="80"/>
      <c r="PDH7" s="80"/>
      <c r="PDI7" s="80"/>
      <c r="PDJ7" s="80"/>
      <c r="PDK7" s="80"/>
      <c r="PDL7" s="80"/>
      <c r="PDM7" s="80"/>
      <c r="PDN7" s="80"/>
      <c r="PDO7" s="80"/>
      <c r="PDP7" s="80"/>
      <c r="PDQ7" s="80"/>
      <c r="PDR7" s="80"/>
      <c r="PDS7" s="80"/>
      <c r="PDT7" s="80"/>
      <c r="PDU7" s="80"/>
      <c r="PDV7" s="80"/>
      <c r="PDW7" s="80"/>
      <c r="PDX7" s="80"/>
      <c r="PDY7" s="80"/>
      <c r="PDZ7" s="80"/>
      <c r="PEA7" s="80"/>
      <c r="PEB7" s="80"/>
      <c r="PEC7" s="80"/>
      <c r="PED7" s="80"/>
      <c r="PEE7" s="80"/>
      <c r="PEF7" s="80"/>
      <c r="PEG7" s="80"/>
      <c r="PEH7" s="80"/>
      <c r="PEI7" s="80"/>
      <c r="PEJ7" s="80"/>
      <c r="PEK7" s="80"/>
      <c r="PEL7" s="80"/>
      <c r="PEM7" s="80"/>
      <c r="PEN7" s="80"/>
      <c r="PEO7" s="80"/>
      <c r="PEP7" s="80"/>
      <c r="PEQ7" s="80"/>
      <c r="PER7" s="80"/>
      <c r="PES7" s="80"/>
      <c r="PET7" s="80"/>
      <c r="PEU7" s="80"/>
      <c r="PEV7" s="80"/>
      <c r="PEW7" s="80"/>
      <c r="PEX7" s="80"/>
      <c r="PEY7" s="80"/>
      <c r="PEZ7" s="80"/>
      <c r="PFA7" s="80"/>
      <c r="PFB7" s="80"/>
      <c r="PFC7" s="80"/>
      <c r="PFD7" s="80"/>
      <c r="PFE7" s="80"/>
      <c r="PFF7" s="80"/>
      <c r="PFG7" s="80"/>
      <c r="PFH7" s="80"/>
      <c r="PFI7" s="80"/>
      <c r="PFJ7" s="80"/>
      <c r="PFK7" s="80"/>
      <c r="PFL7" s="80"/>
      <c r="PFM7" s="80"/>
      <c r="PFN7" s="80"/>
      <c r="PFO7" s="80"/>
      <c r="PFP7" s="80"/>
      <c r="PFQ7" s="80"/>
      <c r="PFR7" s="80"/>
      <c r="PFS7" s="80"/>
      <c r="PFT7" s="80"/>
      <c r="PFU7" s="80"/>
      <c r="PFV7" s="80"/>
      <c r="PFW7" s="80"/>
      <c r="PFX7" s="80"/>
      <c r="PFY7" s="80"/>
      <c r="PFZ7" s="80"/>
      <c r="PGA7" s="80"/>
      <c r="PGB7" s="80"/>
      <c r="PGC7" s="80"/>
      <c r="PGD7" s="80"/>
      <c r="PGE7" s="80"/>
      <c r="PGF7" s="80"/>
      <c r="PGG7" s="80"/>
      <c r="PGH7" s="80"/>
      <c r="PGI7" s="80"/>
      <c r="PGJ7" s="80"/>
      <c r="PGK7" s="80"/>
      <c r="PGL7" s="80"/>
      <c r="PGM7" s="80"/>
      <c r="PGN7" s="80"/>
      <c r="PGO7" s="80"/>
      <c r="PGP7" s="80"/>
      <c r="PGQ7" s="80"/>
      <c r="PGR7" s="80"/>
      <c r="PGS7" s="80"/>
      <c r="PGT7" s="80"/>
      <c r="PGU7" s="80"/>
      <c r="PGV7" s="80"/>
      <c r="PGW7" s="80"/>
      <c r="PGX7" s="80"/>
      <c r="PGY7" s="80"/>
      <c r="PGZ7" s="80"/>
      <c r="PHA7" s="80"/>
      <c r="PHB7" s="80"/>
      <c r="PHC7" s="80"/>
      <c r="PHD7" s="80"/>
      <c r="PHE7" s="80"/>
      <c r="PHF7" s="80"/>
      <c r="PHG7" s="80"/>
      <c r="PHH7" s="80"/>
      <c r="PHI7" s="80"/>
      <c r="PHJ7" s="80"/>
      <c r="PHK7" s="80"/>
      <c r="PHL7" s="80"/>
      <c r="PHM7" s="80"/>
      <c r="PHN7" s="80"/>
      <c r="PHO7" s="80"/>
      <c r="PHP7" s="80"/>
      <c r="PHQ7" s="80"/>
      <c r="PHR7" s="80"/>
      <c r="PHS7" s="80"/>
      <c r="PHT7" s="80"/>
      <c r="PHU7" s="80"/>
      <c r="PHV7" s="80"/>
      <c r="PHW7" s="80"/>
      <c r="PHX7" s="80"/>
      <c r="PHY7" s="80"/>
      <c r="PHZ7" s="80"/>
      <c r="PIA7" s="80"/>
      <c r="PIB7" s="80"/>
      <c r="PIC7" s="80"/>
      <c r="PID7" s="80"/>
      <c r="PIE7" s="80"/>
      <c r="PIF7" s="80"/>
      <c r="PIG7" s="80"/>
      <c r="PIH7" s="80"/>
      <c r="PII7" s="80"/>
      <c r="PIJ7" s="80"/>
      <c r="PIK7" s="80"/>
      <c r="PIL7" s="80"/>
      <c r="PIM7" s="80"/>
      <c r="PIN7" s="80"/>
      <c r="PIO7" s="80"/>
      <c r="PIP7" s="80"/>
      <c r="PIQ7" s="80"/>
      <c r="PIR7" s="80"/>
      <c r="PIS7" s="80"/>
      <c r="PIT7" s="80"/>
      <c r="PIU7" s="80"/>
      <c r="PIV7" s="80"/>
      <c r="PIW7" s="80"/>
      <c r="PIX7" s="80"/>
      <c r="PIY7" s="80"/>
      <c r="PIZ7" s="80"/>
      <c r="PJA7" s="80"/>
      <c r="PJB7" s="80"/>
      <c r="PJC7" s="80"/>
      <c r="PJD7" s="80"/>
      <c r="PJE7" s="80"/>
      <c r="PJF7" s="80"/>
      <c r="PJG7" s="80"/>
      <c r="PJH7" s="80"/>
      <c r="PJI7" s="80"/>
      <c r="PJJ7" s="80"/>
      <c r="PJK7" s="80"/>
      <c r="PJL7" s="80"/>
      <c r="PJM7" s="80"/>
      <c r="PJN7" s="80"/>
      <c r="PJO7" s="80"/>
      <c r="PJP7" s="80"/>
      <c r="PJQ7" s="80"/>
      <c r="PJR7" s="80"/>
      <c r="PJS7" s="80"/>
      <c r="PJT7" s="80"/>
      <c r="PJU7" s="80"/>
      <c r="PJV7" s="80"/>
      <c r="PJW7" s="80"/>
      <c r="PJX7" s="80"/>
      <c r="PJY7" s="80"/>
      <c r="PJZ7" s="80"/>
      <c r="PKA7" s="80"/>
      <c r="PKB7" s="80"/>
      <c r="PKC7" s="80"/>
      <c r="PKD7" s="80"/>
      <c r="PKE7" s="80"/>
      <c r="PKF7" s="80"/>
      <c r="PKG7" s="80"/>
      <c r="PKH7" s="80"/>
      <c r="PKI7" s="80"/>
      <c r="PKJ7" s="80"/>
      <c r="PKK7" s="80"/>
      <c r="PKL7" s="80"/>
      <c r="PKM7" s="80"/>
      <c r="PKN7" s="80"/>
      <c r="PKO7" s="80"/>
      <c r="PKP7" s="80"/>
      <c r="PKQ7" s="80"/>
      <c r="PKR7" s="80"/>
      <c r="PKS7" s="80"/>
      <c r="PKT7" s="80"/>
      <c r="PKU7" s="80"/>
      <c r="PKV7" s="80"/>
      <c r="PKW7" s="80"/>
      <c r="PKX7" s="80"/>
      <c r="PKY7" s="80"/>
      <c r="PKZ7" s="80"/>
      <c r="PLA7" s="80"/>
      <c r="PLB7" s="80"/>
      <c r="PLC7" s="80"/>
      <c r="PLD7" s="80"/>
      <c r="PLE7" s="80"/>
      <c r="PLF7" s="80"/>
      <c r="PLG7" s="80"/>
      <c r="PLH7" s="80"/>
      <c r="PLI7" s="80"/>
      <c r="PLJ7" s="80"/>
      <c r="PLK7" s="80"/>
      <c r="PLL7" s="80"/>
      <c r="PLM7" s="80"/>
      <c r="PLN7" s="80"/>
      <c r="PLO7" s="80"/>
      <c r="PLP7" s="80"/>
      <c r="PLQ7" s="80"/>
      <c r="PLR7" s="80"/>
      <c r="PLS7" s="80"/>
      <c r="PLT7" s="80"/>
      <c r="PLU7" s="80"/>
      <c r="PLV7" s="80"/>
      <c r="PLW7" s="80"/>
      <c r="PLX7" s="80"/>
      <c r="PLY7" s="80"/>
      <c r="PLZ7" s="80"/>
      <c r="PMA7" s="80"/>
      <c r="PMB7" s="80"/>
      <c r="PMC7" s="80"/>
      <c r="PMD7" s="80"/>
      <c r="PME7" s="80"/>
      <c r="PMF7" s="80"/>
      <c r="PMG7" s="80"/>
      <c r="PMH7" s="80"/>
      <c r="PMI7" s="80"/>
      <c r="PMJ7" s="80"/>
      <c r="PMK7" s="80"/>
      <c r="PML7" s="80"/>
      <c r="PMM7" s="80"/>
      <c r="PMN7" s="80"/>
      <c r="PMO7" s="80"/>
      <c r="PMP7" s="80"/>
      <c r="PMQ7" s="80"/>
      <c r="PMR7" s="80"/>
      <c r="PMS7" s="80"/>
      <c r="PMT7" s="80"/>
      <c r="PMU7" s="80"/>
      <c r="PMV7" s="80"/>
      <c r="PMW7" s="80"/>
      <c r="PMX7" s="80"/>
      <c r="PMY7" s="80"/>
      <c r="PMZ7" s="80"/>
      <c r="PNA7" s="80"/>
      <c r="PNB7" s="80"/>
      <c r="PNC7" s="80"/>
      <c r="PND7" s="80"/>
      <c r="PNE7" s="80"/>
      <c r="PNF7" s="80"/>
      <c r="PNG7" s="80"/>
      <c r="PNH7" s="80"/>
      <c r="PNI7" s="80"/>
      <c r="PNJ7" s="80"/>
      <c r="PNK7" s="80"/>
      <c r="PNL7" s="80"/>
      <c r="PNM7" s="80"/>
      <c r="PNN7" s="80"/>
      <c r="PNO7" s="80"/>
      <c r="PNP7" s="80"/>
      <c r="PNQ7" s="80"/>
      <c r="PNR7" s="80"/>
      <c r="PNS7" s="80"/>
      <c r="PNT7" s="80"/>
      <c r="PNU7" s="80"/>
      <c r="PNV7" s="80"/>
      <c r="PNW7" s="80"/>
      <c r="PNX7" s="80"/>
      <c r="PNY7" s="80"/>
      <c r="PNZ7" s="80"/>
      <c r="POA7" s="80"/>
      <c r="POB7" s="80"/>
      <c r="POC7" s="80"/>
      <c r="POD7" s="80"/>
      <c r="POE7" s="80"/>
      <c r="POF7" s="80"/>
      <c r="POG7" s="80"/>
      <c r="POH7" s="80"/>
      <c r="POI7" s="80"/>
      <c r="POJ7" s="80"/>
      <c r="POK7" s="80"/>
      <c r="POL7" s="80"/>
      <c r="POM7" s="80"/>
      <c r="PON7" s="80"/>
      <c r="POO7" s="80"/>
      <c r="POP7" s="80"/>
      <c r="POQ7" s="80"/>
      <c r="POR7" s="80"/>
      <c r="POS7" s="80"/>
      <c r="POT7" s="80"/>
      <c r="POU7" s="80"/>
      <c r="POV7" s="80"/>
      <c r="POW7" s="80"/>
      <c r="POX7" s="80"/>
      <c r="POY7" s="80"/>
      <c r="POZ7" s="80"/>
      <c r="PPA7" s="80"/>
      <c r="PPB7" s="80"/>
      <c r="PPC7" s="80"/>
      <c r="PPD7" s="80"/>
      <c r="PPE7" s="80"/>
      <c r="PPF7" s="80"/>
      <c r="PPG7" s="80"/>
      <c r="PPH7" s="80"/>
      <c r="PPI7" s="80"/>
      <c r="PPJ7" s="80"/>
      <c r="PPK7" s="80"/>
      <c r="PPL7" s="80"/>
      <c r="PPM7" s="80"/>
      <c r="PPN7" s="80"/>
      <c r="PPO7" s="80"/>
      <c r="PPP7" s="80"/>
      <c r="PPQ7" s="80"/>
      <c r="PPR7" s="80"/>
      <c r="PPS7" s="80"/>
      <c r="PPT7" s="80"/>
      <c r="PPU7" s="80"/>
      <c r="PPV7" s="80"/>
      <c r="PPW7" s="80"/>
      <c r="PPX7" s="80"/>
      <c r="PPY7" s="80"/>
      <c r="PPZ7" s="80"/>
      <c r="PQA7" s="80"/>
      <c r="PQB7" s="80"/>
      <c r="PQC7" s="80"/>
      <c r="PQD7" s="80"/>
      <c r="PQE7" s="80"/>
      <c r="PQF7" s="80"/>
      <c r="PQG7" s="80"/>
      <c r="PQH7" s="80"/>
      <c r="PQI7" s="80"/>
      <c r="PQJ7" s="80"/>
      <c r="PQK7" s="80"/>
      <c r="PQL7" s="80"/>
      <c r="PQM7" s="80"/>
      <c r="PQN7" s="80"/>
      <c r="PQO7" s="80"/>
      <c r="PQP7" s="80"/>
      <c r="PQQ7" s="80"/>
      <c r="PQR7" s="80"/>
      <c r="PQS7" s="80"/>
      <c r="PQT7" s="80"/>
      <c r="PQU7" s="80"/>
      <c r="PQV7" s="80"/>
      <c r="PQW7" s="80"/>
      <c r="PQX7" s="80"/>
      <c r="PQY7" s="80"/>
      <c r="PQZ7" s="80"/>
      <c r="PRA7" s="80"/>
      <c r="PRB7" s="80"/>
      <c r="PRC7" s="80"/>
      <c r="PRD7" s="80"/>
      <c r="PRE7" s="80"/>
      <c r="PRF7" s="80"/>
      <c r="PRG7" s="80"/>
      <c r="PRH7" s="80"/>
      <c r="PRI7" s="80"/>
      <c r="PRJ7" s="80"/>
      <c r="PRK7" s="80"/>
      <c r="PRL7" s="80"/>
      <c r="PRM7" s="80"/>
      <c r="PRN7" s="80"/>
      <c r="PRO7" s="80"/>
      <c r="PRP7" s="80"/>
      <c r="PRQ7" s="80"/>
      <c r="PRR7" s="80"/>
      <c r="PRS7" s="80"/>
      <c r="PRT7" s="80"/>
      <c r="PRU7" s="80"/>
      <c r="PRV7" s="80"/>
      <c r="PRW7" s="80"/>
      <c r="PRX7" s="80"/>
      <c r="PRY7" s="80"/>
      <c r="PRZ7" s="80"/>
      <c r="PSA7" s="80"/>
      <c r="PSB7" s="80"/>
      <c r="PSC7" s="80"/>
      <c r="PSD7" s="80"/>
      <c r="PSE7" s="80"/>
      <c r="PSF7" s="80"/>
      <c r="PSG7" s="80"/>
      <c r="PSH7" s="80"/>
      <c r="PSI7" s="80"/>
      <c r="PSJ7" s="80"/>
      <c r="PSK7" s="80"/>
      <c r="PSL7" s="80"/>
      <c r="PSM7" s="80"/>
      <c r="PSN7" s="80"/>
      <c r="PSO7" s="80"/>
      <c r="PSP7" s="80"/>
      <c r="PSQ7" s="80"/>
      <c r="PSR7" s="80"/>
      <c r="PSS7" s="80"/>
      <c r="PST7" s="80"/>
      <c r="PSU7" s="80"/>
      <c r="PSV7" s="80"/>
      <c r="PSW7" s="80"/>
      <c r="PSX7" s="80"/>
      <c r="PSY7" s="80"/>
      <c r="PSZ7" s="80"/>
      <c r="PTA7" s="80"/>
      <c r="PTB7" s="80"/>
      <c r="PTC7" s="80"/>
      <c r="PTD7" s="80"/>
      <c r="PTE7" s="80"/>
      <c r="PTF7" s="80"/>
      <c r="PTG7" s="80"/>
      <c r="PTH7" s="80"/>
      <c r="PTI7" s="80"/>
      <c r="PTJ7" s="80"/>
      <c r="PTK7" s="80"/>
      <c r="PTL7" s="80"/>
      <c r="PTM7" s="80"/>
      <c r="PTN7" s="80"/>
      <c r="PTO7" s="80"/>
      <c r="PTP7" s="80"/>
      <c r="PTQ7" s="80"/>
      <c r="PTR7" s="80"/>
      <c r="PTS7" s="80"/>
      <c r="PTT7" s="80"/>
      <c r="PTU7" s="80"/>
      <c r="PTV7" s="80"/>
      <c r="PTW7" s="80"/>
      <c r="PTX7" s="80"/>
      <c r="PTY7" s="80"/>
      <c r="PTZ7" s="80"/>
      <c r="PUA7" s="80"/>
      <c r="PUB7" s="80"/>
      <c r="PUC7" s="80"/>
      <c r="PUD7" s="80"/>
      <c r="PUE7" s="80"/>
      <c r="PUF7" s="80"/>
      <c r="PUG7" s="80"/>
      <c r="PUH7" s="80"/>
      <c r="PUI7" s="80"/>
      <c r="PUJ7" s="80"/>
      <c r="PUK7" s="80"/>
      <c r="PUL7" s="80"/>
      <c r="PUM7" s="80"/>
      <c r="PUN7" s="80"/>
      <c r="PUO7" s="80"/>
      <c r="PUP7" s="80"/>
      <c r="PUQ7" s="80"/>
      <c r="PUR7" s="80"/>
      <c r="PUS7" s="80"/>
      <c r="PUT7" s="80"/>
      <c r="PUU7" s="80"/>
      <c r="PUV7" s="80"/>
      <c r="PUW7" s="80"/>
      <c r="PUX7" s="80"/>
      <c r="PUY7" s="80"/>
      <c r="PUZ7" s="80"/>
      <c r="PVA7" s="80"/>
      <c r="PVB7" s="80"/>
      <c r="PVC7" s="80"/>
      <c r="PVD7" s="80"/>
      <c r="PVE7" s="80"/>
      <c r="PVF7" s="80"/>
      <c r="PVG7" s="80"/>
      <c r="PVH7" s="80"/>
      <c r="PVI7" s="80"/>
      <c r="PVJ7" s="80"/>
      <c r="PVK7" s="80"/>
      <c r="PVL7" s="80"/>
      <c r="PVM7" s="80"/>
      <c r="PVN7" s="80"/>
      <c r="PVO7" s="80"/>
      <c r="PVP7" s="80"/>
      <c r="PVQ7" s="80"/>
      <c r="PVR7" s="80"/>
      <c r="PVS7" s="80"/>
      <c r="PVT7" s="80"/>
      <c r="PVU7" s="80"/>
      <c r="PVV7" s="80"/>
      <c r="PVW7" s="80"/>
      <c r="PVX7" s="80"/>
      <c r="PVY7" s="80"/>
      <c r="PVZ7" s="80"/>
      <c r="PWA7" s="80"/>
      <c r="PWB7" s="80"/>
      <c r="PWC7" s="80"/>
      <c r="PWD7" s="80"/>
      <c r="PWE7" s="80"/>
      <c r="PWF7" s="80"/>
      <c r="PWG7" s="80"/>
      <c r="PWH7" s="80"/>
      <c r="PWI7" s="80"/>
      <c r="PWJ7" s="80"/>
      <c r="PWK7" s="80"/>
      <c r="PWL7" s="80"/>
      <c r="PWM7" s="80"/>
      <c r="PWN7" s="80"/>
      <c r="PWO7" s="80"/>
      <c r="PWP7" s="80"/>
      <c r="PWQ7" s="80"/>
      <c r="PWR7" s="80"/>
      <c r="PWS7" s="80"/>
      <c r="PWT7" s="80"/>
      <c r="PWU7" s="80"/>
      <c r="PWV7" s="80"/>
      <c r="PWW7" s="80"/>
      <c r="PWX7" s="80"/>
      <c r="PWY7" s="80"/>
      <c r="PWZ7" s="80"/>
      <c r="PXA7" s="80"/>
      <c r="PXB7" s="80"/>
      <c r="PXC7" s="80"/>
      <c r="PXD7" s="80"/>
      <c r="PXE7" s="80"/>
      <c r="PXF7" s="80"/>
      <c r="PXG7" s="80"/>
      <c r="PXH7" s="80"/>
      <c r="PXI7" s="80"/>
      <c r="PXJ7" s="80"/>
      <c r="PXK7" s="80"/>
      <c r="PXL7" s="80"/>
      <c r="PXM7" s="80"/>
      <c r="PXN7" s="80"/>
      <c r="PXO7" s="80"/>
      <c r="PXP7" s="80"/>
      <c r="PXQ7" s="80"/>
      <c r="PXR7" s="80"/>
      <c r="PXS7" s="80"/>
      <c r="PXT7" s="80"/>
      <c r="PXU7" s="80"/>
      <c r="PXV7" s="80"/>
      <c r="PXW7" s="80"/>
      <c r="PXX7" s="80"/>
      <c r="PXY7" s="80"/>
      <c r="PXZ7" s="80"/>
      <c r="PYA7" s="80"/>
      <c r="PYB7" s="80"/>
      <c r="PYC7" s="80"/>
      <c r="PYD7" s="80"/>
      <c r="PYE7" s="80"/>
      <c r="PYF7" s="80"/>
      <c r="PYG7" s="80"/>
      <c r="PYH7" s="80"/>
      <c r="PYI7" s="80"/>
      <c r="PYJ7" s="80"/>
      <c r="PYK7" s="80"/>
      <c r="PYL7" s="80"/>
      <c r="PYM7" s="80"/>
      <c r="PYN7" s="80"/>
      <c r="PYO7" s="80"/>
      <c r="PYP7" s="80"/>
      <c r="PYQ7" s="80"/>
      <c r="PYR7" s="80"/>
      <c r="PYS7" s="80"/>
      <c r="PYT7" s="80"/>
      <c r="PYU7" s="80"/>
      <c r="PYV7" s="80"/>
      <c r="PYW7" s="80"/>
      <c r="PYX7" s="80"/>
      <c r="PYY7" s="80"/>
      <c r="PYZ7" s="80"/>
      <c r="PZA7" s="80"/>
      <c r="PZB7" s="80"/>
      <c r="PZC7" s="80"/>
      <c r="PZD7" s="80"/>
      <c r="PZE7" s="80"/>
      <c r="PZF7" s="80"/>
      <c r="PZG7" s="80"/>
      <c r="PZH7" s="80"/>
      <c r="PZI7" s="80"/>
      <c r="PZJ7" s="80"/>
      <c r="PZK7" s="80"/>
      <c r="PZL7" s="80"/>
      <c r="PZM7" s="80"/>
      <c r="PZN7" s="80"/>
      <c r="PZO7" s="80"/>
      <c r="PZP7" s="80"/>
      <c r="PZQ7" s="80"/>
      <c r="PZR7" s="80"/>
      <c r="PZS7" s="80"/>
      <c r="PZT7" s="80"/>
      <c r="PZU7" s="80"/>
      <c r="PZV7" s="80"/>
      <c r="PZW7" s="80"/>
      <c r="PZX7" s="80"/>
      <c r="PZY7" s="80"/>
      <c r="PZZ7" s="80"/>
      <c r="QAA7" s="80"/>
      <c r="QAB7" s="80"/>
      <c r="QAC7" s="80"/>
      <c r="QAD7" s="80"/>
      <c r="QAE7" s="80"/>
      <c r="QAF7" s="80"/>
      <c r="QAG7" s="80"/>
      <c r="QAH7" s="80"/>
      <c r="QAI7" s="80"/>
      <c r="QAJ7" s="80"/>
      <c r="QAK7" s="80"/>
      <c r="QAL7" s="80"/>
      <c r="QAM7" s="80"/>
      <c r="QAN7" s="80"/>
      <c r="QAO7" s="80"/>
      <c r="QAP7" s="80"/>
      <c r="QAQ7" s="80"/>
      <c r="QAR7" s="80"/>
      <c r="QAS7" s="80"/>
      <c r="QAT7" s="80"/>
      <c r="QAU7" s="80"/>
      <c r="QAV7" s="80"/>
      <c r="QAW7" s="80"/>
      <c r="QAX7" s="80"/>
      <c r="QAY7" s="80"/>
      <c r="QAZ7" s="80"/>
      <c r="QBA7" s="80"/>
      <c r="QBB7" s="80"/>
      <c r="QBC7" s="80"/>
      <c r="QBD7" s="80"/>
      <c r="QBE7" s="80"/>
      <c r="QBF7" s="80"/>
      <c r="QBG7" s="80"/>
      <c r="QBH7" s="80"/>
      <c r="QBI7" s="80"/>
      <c r="QBJ7" s="80"/>
      <c r="QBK7" s="80"/>
      <c r="QBL7" s="80"/>
      <c r="QBM7" s="80"/>
      <c r="QBN7" s="80"/>
      <c r="QBO7" s="80"/>
      <c r="QBP7" s="80"/>
      <c r="QBQ7" s="80"/>
      <c r="QBR7" s="80"/>
      <c r="QBS7" s="80"/>
      <c r="QBT7" s="80"/>
      <c r="QBU7" s="80"/>
      <c r="QBV7" s="80"/>
      <c r="QBW7" s="80"/>
      <c r="QBX7" s="80"/>
      <c r="QBY7" s="80"/>
      <c r="QBZ7" s="80"/>
      <c r="QCA7" s="80"/>
      <c r="QCB7" s="80"/>
      <c r="QCC7" s="80"/>
      <c r="QCD7" s="80"/>
      <c r="QCE7" s="80"/>
      <c r="QCF7" s="80"/>
      <c r="QCG7" s="80"/>
      <c r="QCH7" s="80"/>
      <c r="QCI7" s="80"/>
      <c r="QCJ7" s="80"/>
      <c r="QCK7" s="80"/>
      <c r="QCL7" s="80"/>
      <c r="QCM7" s="80"/>
      <c r="QCN7" s="80"/>
      <c r="QCO7" s="80"/>
      <c r="QCP7" s="80"/>
      <c r="QCQ7" s="80"/>
      <c r="QCR7" s="80"/>
      <c r="QCS7" s="80"/>
      <c r="QCT7" s="80"/>
      <c r="QCU7" s="80"/>
      <c r="QCV7" s="80"/>
      <c r="QCW7" s="80"/>
      <c r="QCX7" s="80"/>
      <c r="QCY7" s="80"/>
      <c r="QCZ7" s="80"/>
      <c r="QDA7" s="80"/>
      <c r="QDB7" s="80"/>
      <c r="QDC7" s="80"/>
      <c r="QDD7" s="80"/>
      <c r="QDE7" s="80"/>
      <c r="QDF7" s="80"/>
      <c r="QDG7" s="80"/>
      <c r="QDH7" s="80"/>
      <c r="QDI7" s="80"/>
      <c r="QDJ7" s="80"/>
      <c r="QDK7" s="80"/>
      <c r="QDL7" s="80"/>
      <c r="QDM7" s="80"/>
      <c r="QDN7" s="80"/>
      <c r="QDO7" s="80"/>
      <c r="QDP7" s="80"/>
      <c r="QDQ7" s="80"/>
      <c r="QDR7" s="80"/>
      <c r="QDS7" s="80"/>
      <c r="QDT7" s="80"/>
      <c r="QDU7" s="80"/>
      <c r="QDV7" s="80"/>
      <c r="QDW7" s="80"/>
      <c r="QDX7" s="80"/>
      <c r="QDY7" s="80"/>
      <c r="QDZ7" s="80"/>
      <c r="QEA7" s="80"/>
      <c r="QEB7" s="80"/>
      <c r="QEC7" s="80"/>
      <c r="QED7" s="80"/>
      <c r="QEE7" s="80"/>
      <c r="QEF7" s="80"/>
      <c r="QEG7" s="80"/>
      <c r="QEH7" s="80"/>
      <c r="QEI7" s="80"/>
      <c r="QEJ7" s="80"/>
      <c r="QEK7" s="80"/>
      <c r="QEL7" s="80"/>
      <c r="QEM7" s="80"/>
      <c r="QEN7" s="80"/>
      <c r="QEO7" s="80"/>
      <c r="QEP7" s="80"/>
      <c r="QEQ7" s="80"/>
      <c r="QER7" s="80"/>
      <c r="QES7" s="80"/>
      <c r="QET7" s="80"/>
      <c r="QEU7" s="80"/>
      <c r="QEV7" s="80"/>
      <c r="QEW7" s="80"/>
      <c r="QEX7" s="80"/>
      <c r="QEY7" s="80"/>
      <c r="QEZ7" s="80"/>
      <c r="QFA7" s="80"/>
      <c r="QFB7" s="80"/>
      <c r="QFC7" s="80"/>
      <c r="QFD7" s="80"/>
      <c r="QFE7" s="80"/>
      <c r="QFF7" s="80"/>
      <c r="QFG7" s="80"/>
      <c r="QFH7" s="80"/>
      <c r="QFI7" s="80"/>
      <c r="QFJ7" s="80"/>
      <c r="QFK7" s="80"/>
      <c r="QFL7" s="80"/>
      <c r="QFM7" s="80"/>
      <c r="QFN7" s="80"/>
      <c r="QFO7" s="80"/>
      <c r="QFP7" s="80"/>
      <c r="QFQ7" s="80"/>
      <c r="QFR7" s="80"/>
      <c r="QFS7" s="80"/>
      <c r="QFT7" s="80"/>
      <c r="QFU7" s="80"/>
      <c r="QFV7" s="80"/>
      <c r="QFW7" s="80"/>
      <c r="QFX7" s="80"/>
      <c r="QFY7" s="80"/>
      <c r="QFZ7" s="80"/>
      <c r="QGA7" s="80"/>
      <c r="QGB7" s="80"/>
      <c r="QGC7" s="80"/>
      <c r="QGD7" s="80"/>
      <c r="QGE7" s="80"/>
      <c r="QGF7" s="80"/>
      <c r="QGG7" s="80"/>
      <c r="QGH7" s="80"/>
      <c r="QGI7" s="80"/>
      <c r="QGJ7" s="80"/>
      <c r="QGK7" s="80"/>
      <c r="QGL7" s="80"/>
      <c r="QGM7" s="80"/>
      <c r="QGN7" s="80"/>
      <c r="QGO7" s="80"/>
      <c r="QGP7" s="80"/>
      <c r="QGQ7" s="80"/>
      <c r="QGR7" s="80"/>
      <c r="QGS7" s="80"/>
      <c r="QGT7" s="80"/>
      <c r="QGU7" s="80"/>
      <c r="QGV7" s="80"/>
      <c r="QGW7" s="80"/>
      <c r="QGX7" s="80"/>
      <c r="QGY7" s="80"/>
      <c r="QGZ7" s="80"/>
      <c r="QHA7" s="80"/>
      <c r="QHB7" s="80"/>
      <c r="QHC7" s="80"/>
      <c r="QHD7" s="80"/>
      <c r="QHE7" s="80"/>
      <c r="QHF7" s="80"/>
      <c r="QHG7" s="80"/>
      <c r="QHH7" s="80"/>
      <c r="QHI7" s="80"/>
      <c r="QHJ7" s="80"/>
      <c r="QHK7" s="80"/>
      <c r="QHL7" s="80"/>
      <c r="QHM7" s="80"/>
      <c r="QHN7" s="80"/>
      <c r="QHO7" s="80"/>
      <c r="QHP7" s="80"/>
      <c r="QHQ7" s="80"/>
      <c r="QHR7" s="80"/>
      <c r="QHS7" s="80"/>
      <c r="QHT7" s="80"/>
      <c r="QHU7" s="80"/>
      <c r="QHV7" s="80"/>
      <c r="QHW7" s="80"/>
      <c r="QHX7" s="80"/>
      <c r="QHY7" s="80"/>
      <c r="QHZ7" s="80"/>
      <c r="QIA7" s="80"/>
      <c r="QIB7" s="80"/>
      <c r="QIC7" s="80"/>
      <c r="QID7" s="80"/>
      <c r="QIE7" s="80"/>
      <c r="QIF7" s="80"/>
      <c r="QIG7" s="80"/>
      <c r="QIH7" s="80"/>
      <c r="QII7" s="80"/>
      <c r="QIJ7" s="80"/>
      <c r="QIK7" s="80"/>
      <c r="QIL7" s="80"/>
      <c r="QIM7" s="80"/>
      <c r="QIN7" s="80"/>
      <c r="QIO7" s="80"/>
      <c r="QIP7" s="80"/>
      <c r="QIQ7" s="80"/>
      <c r="QIR7" s="80"/>
      <c r="QIS7" s="80"/>
      <c r="QIT7" s="80"/>
      <c r="QIU7" s="80"/>
      <c r="QIV7" s="80"/>
      <c r="QIW7" s="80"/>
      <c r="QIX7" s="80"/>
      <c r="QIY7" s="80"/>
      <c r="QIZ7" s="80"/>
      <c r="QJA7" s="80"/>
      <c r="QJB7" s="80"/>
      <c r="QJC7" s="80"/>
      <c r="QJD7" s="80"/>
      <c r="QJE7" s="80"/>
      <c r="QJF7" s="80"/>
      <c r="QJG7" s="80"/>
      <c r="QJH7" s="80"/>
      <c r="QJI7" s="80"/>
      <c r="QJJ7" s="80"/>
      <c r="QJK7" s="80"/>
      <c r="QJL7" s="80"/>
      <c r="QJM7" s="80"/>
      <c r="QJN7" s="80"/>
      <c r="QJO7" s="80"/>
      <c r="QJP7" s="80"/>
      <c r="QJQ7" s="80"/>
      <c r="QJR7" s="80"/>
      <c r="QJS7" s="80"/>
      <c r="QJT7" s="80"/>
      <c r="QJU7" s="80"/>
      <c r="QJV7" s="80"/>
      <c r="QJW7" s="80"/>
      <c r="QJX7" s="80"/>
      <c r="QJY7" s="80"/>
      <c r="QJZ7" s="80"/>
      <c r="QKA7" s="80"/>
      <c r="QKB7" s="80"/>
      <c r="QKC7" s="80"/>
      <c r="QKD7" s="80"/>
      <c r="QKE7" s="80"/>
      <c r="QKF7" s="80"/>
      <c r="QKG7" s="80"/>
      <c r="QKH7" s="80"/>
      <c r="QKI7" s="80"/>
      <c r="QKJ7" s="80"/>
      <c r="QKK7" s="80"/>
      <c r="QKL7" s="80"/>
      <c r="QKM7" s="80"/>
      <c r="QKN7" s="80"/>
      <c r="QKO7" s="80"/>
      <c r="QKP7" s="80"/>
      <c r="QKQ7" s="80"/>
      <c r="QKR7" s="80"/>
      <c r="QKS7" s="80"/>
      <c r="QKT7" s="80"/>
      <c r="QKU7" s="80"/>
      <c r="QKV7" s="80"/>
      <c r="QKW7" s="80"/>
      <c r="QKX7" s="80"/>
      <c r="QKY7" s="80"/>
      <c r="QKZ7" s="80"/>
      <c r="QLA7" s="80"/>
      <c r="QLB7" s="80"/>
      <c r="QLC7" s="80"/>
      <c r="QLD7" s="80"/>
      <c r="QLE7" s="80"/>
      <c r="QLF7" s="80"/>
      <c r="QLG7" s="80"/>
      <c r="QLH7" s="80"/>
      <c r="QLI7" s="80"/>
      <c r="QLJ7" s="80"/>
      <c r="QLK7" s="80"/>
      <c r="QLL7" s="80"/>
      <c r="QLM7" s="80"/>
      <c r="QLN7" s="80"/>
      <c r="QLO7" s="80"/>
      <c r="QLP7" s="80"/>
      <c r="QLQ7" s="80"/>
      <c r="QLR7" s="80"/>
      <c r="QLS7" s="80"/>
      <c r="QLT7" s="80"/>
      <c r="QLU7" s="80"/>
      <c r="QLV7" s="80"/>
      <c r="QLW7" s="80"/>
      <c r="QLX7" s="80"/>
      <c r="QLY7" s="80"/>
      <c r="QLZ7" s="80"/>
      <c r="QMA7" s="80"/>
      <c r="QMB7" s="80"/>
      <c r="QMC7" s="80"/>
      <c r="QMD7" s="80"/>
      <c r="QME7" s="80"/>
      <c r="QMF7" s="80"/>
      <c r="QMG7" s="80"/>
      <c r="QMH7" s="80"/>
      <c r="QMI7" s="80"/>
      <c r="QMJ7" s="80"/>
      <c r="QMK7" s="80"/>
      <c r="QML7" s="80"/>
      <c r="QMM7" s="80"/>
      <c r="QMN7" s="80"/>
      <c r="QMO7" s="80"/>
      <c r="QMP7" s="80"/>
      <c r="QMQ7" s="80"/>
      <c r="QMR7" s="80"/>
      <c r="QMS7" s="80"/>
      <c r="QMT7" s="80"/>
      <c r="QMU7" s="80"/>
      <c r="QMV7" s="80"/>
      <c r="QMW7" s="80"/>
      <c r="QMX7" s="80"/>
      <c r="QMY7" s="80"/>
      <c r="QMZ7" s="80"/>
      <c r="QNA7" s="80"/>
      <c r="QNB7" s="80"/>
      <c r="QNC7" s="80"/>
      <c r="QND7" s="80"/>
      <c r="QNE7" s="80"/>
      <c r="QNF7" s="80"/>
      <c r="QNG7" s="80"/>
      <c r="QNH7" s="80"/>
      <c r="QNI7" s="80"/>
      <c r="QNJ7" s="80"/>
      <c r="QNK7" s="80"/>
      <c r="QNL7" s="80"/>
      <c r="QNM7" s="80"/>
      <c r="QNN7" s="80"/>
      <c r="QNO7" s="80"/>
      <c r="QNP7" s="80"/>
      <c r="QNQ7" s="80"/>
      <c r="QNR7" s="80"/>
      <c r="QNS7" s="80"/>
      <c r="QNT7" s="80"/>
      <c r="QNU7" s="80"/>
      <c r="QNV7" s="80"/>
      <c r="QNW7" s="80"/>
      <c r="QNX7" s="80"/>
      <c r="QNY7" s="80"/>
      <c r="QNZ7" s="80"/>
      <c r="QOA7" s="80"/>
      <c r="QOB7" s="80"/>
      <c r="QOC7" s="80"/>
      <c r="QOD7" s="80"/>
      <c r="QOE7" s="80"/>
      <c r="QOF7" s="80"/>
      <c r="QOG7" s="80"/>
      <c r="QOH7" s="80"/>
      <c r="QOI7" s="80"/>
      <c r="QOJ7" s="80"/>
      <c r="QOK7" s="80"/>
      <c r="QOL7" s="80"/>
      <c r="QOM7" s="80"/>
      <c r="QON7" s="80"/>
      <c r="QOO7" s="80"/>
      <c r="QOP7" s="80"/>
      <c r="QOQ7" s="80"/>
      <c r="QOR7" s="80"/>
      <c r="QOS7" s="80"/>
      <c r="QOT7" s="80"/>
      <c r="QOU7" s="80"/>
      <c r="QOV7" s="80"/>
      <c r="QOW7" s="80"/>
      <c r="QOX7" s="80"/>
      <c r="QOY7" s="80"/>
      <c r="QOZ7" s="80"/>
      <c r="QPA7" s="80"/>
      <c r="QPB7" s="80"/>
      <c r="QPC7" s="80"/>
      <c r="QPD7" s="80"/>
      <c r="QPE7" s="80"/>
      <c r="QPF7" s="80"/>
      <c r="QPG7" s="80"/>
      <c r="QPH7" s="80"/>
      <c r="QPI7" s="80"/>
      <c r="QPJ7" s="80"/>
      <c r="QPK7" s="80"/>
      <c r="QPL7" s="80"/>
      <c r="QPM7" s="80"/>
      <c r="QPN7" s="80"/>
      <c r="QPO7" s="80"/>
      <c r="QPP7" s="80"/>
      <c r="QPQ7" s="80"/>
      <c r="QPR7" s="80"/>
      <c r="QPS7" s="80"/>
      <c r="QPT7" s="80"/>
      <c r="QPU7" s="80"/>
      <c r="QPV7" s="80"/>
      <c r="QPW7" s="80"/>
      <c r="QPX7" s="80"/>
      <c r="QPY7" s="80"/>
      <c r="QPZ7" s="80"/>
      <c r="QQA7" s="80"/>
      <c r="QQB7" s="80"/>
      <c r="QQC7" s="80"/>
      <c r="QQD7" s="80"/>
      <c r="QQE7" s="80"/>
      <c r="QQF7" s="80"/>
      <c r="QQG7" s="80"/>
      <c r="QQH7" s="80"/>
      <c r="QQI7" s="80"/>
      <c r="QQJ7" s="80"/>
      <c r="QQK7" s="80"/>
      <c r="QQL7" s="80"/>
      <c r="QQM7" s="80"/>
      <c r="QQN7" s="80"/>
      <c r="QQO7" s="80"/>
      <c r="QQP7" s="80"/>
      <c r="QQQ7" s="80"/>
      <c r="QQR7" s="80"/>
      <c r="QQS7" s="80"/>
      <c r="QQT7" s="80"/>
      <c r="QQU7" s="80"/>
      <c r="QQV7" s="80"/>
      <c r="QQW7" s="80"/>
      <c r="QQX7" s="80"/>
      <c r="QQY7" s="80"/>
      <c r="QQZ7" s="80"/>
      <c r="QRA7" s="80"/>
      <c r="QRB7" s="80"/>
      <c r="QRC7" s="80"/>
      <c r="QRD7" s="80"/>
      <c r="QRE7" s="80"/>
      <c r="QRF7" s="80"/>
      <c r="QRG7" s="80"/>
      <c r="QRH7" s="80"/>
      <c r="QRI7" s="80"/>
      <c r="QRJ7" s="80"/>
      <c r="QRK7" s="80"/>
      <c r="QRL7" s="80"/>
      <c r="QRM7" s="80"/>
      <c r="QRN7" s="80"/>
      <c r="QRO7" s="80"/>
      <c r="QRP7" s="80"/>
      <c r="QRQ7" s="80"/>
      <c r="QRR7" s="80"/>
      <c r="QRS7" s="80"/>
      <c r="QRT7" s="80"/>
      <c r="QRU7" s="80"/>
      <c r="QRV7" s="80"/>
      <c r="QRW7" s="80"/>
      <c r="QRX7" s="80"/>
      <c r="QRY7" s="80"/>
      <c r="QRZ7" s="80"/>
      <c r="QSA7" s="80"/>
      <c r="QSB7" s="80"/>
      <c r="QSC7" s="80"/>
      <c r="QSD7" s="80"/>
      <c r="QSE7" s="80"/>
      <c r="QSF7" s="80"/>
      <c r="QSG7" s="80"/>
      <c r="QSH7" s="80"/>
      <c r="QSI7" s="80"/>
      <c r="QSJ7" s="80"/>
      <c r="QSK7" s="80"/>
      <c r="QSL7" s="80"/>
      <c r="QSM7" s="80"/>
      <c r="QSN7" s="80"/>
      <c r="QSO7" s="80"/>
      <c r="QSP7" s="80"/>
      <c r="QSQ7" s="80"/>
      <c r="QSR7" s="80"/>
      <c r="QSS7" s="80"/>
      <c r="QST7" s="80"/>
      <c r="QSU7" s="80"/>
      <c r="QSV7" s="80"/>
      <c r="QSW7" s="80"/>
      <c r="QSX7" s="80"/>
      <c r="QSY7" s="80"/>
      <c r="QSZ7" s="80"/>
      <c r="QTA7" s="80"/>
      <c r="QTB7" s="80"/>
      <c r="QTC7" s="80"/>
      <c r="QTD7" s="80"/>
      <c r="QTE7" s="80"/>
      <c r="QTF7" s="80"/>
      <c r="QTG7" s="80"/>
      <c r="QTH7" s="80"/>
      <c r="QTI7" s="80"/>
      <c r="QTJ7" s="80"/>
      <c r="QTK7" s="80"/>
      <c r="QTL7" s="80"/>
      <c r="QTM7" s="80"/>
      <c r="QTN7" s="80"/>
      <c r="QTO7" s="80"/>
      <c r="QTP7" s="80"/>
      <c r="QTQ7" s="80"/>
      <c r="QTR7" s="80"/>
      <c r="QTS7" s="80"/>
      <c r="QTT7" s="80"/>
      <c r="QTU7" s="80"/>
      <c r="QTV7" s="80"/>
      <c r="QTW7" s="80"/>
      <c r="QTX7" s="80"/>
      <c r="QTY7" s="80"/>
      <c r="QTZ7" s="80"/>
      <c r="QUA7" s="80"/>
      <c r="QUB7" s="80"/>
      <c r="QUC7" s="80"/>
      <c r="QUD7" s="80"/>
      <c r="QUE7" s="80"/>
      <c r="QUF7" s="80"/>
      <c r="QUG7" s="80"/>
      <c r="QUH7" s="80"/>
      <c r="QUI7" s="80"/>
      <c r="QUJ7" s="80"/>
      <c r="QUK7" s="80"/>
      <c r="QUL7" s="80"/>
      <c r="QUM7" s="80"/>
      <c r="QUN7" s="80"/>
      <c r="QUO7" s="80"/>
      <c r="QUP7" s="80"/>
      <c r="QUQ7" s="80"/>
      <c r="QUR7" s="80"/>
      <c r="QUS7" s="80"/>
      <c r="QUT7" s="80"/>
      <c r="QUU7" s="80"/>
      <c r="QUV7" s="80"/>
      <c r="QUW7" s="80"/>
      <c r="QUX7" s="80"/>
      <c r="QUY7" s="80"/>
      <c r="QUZ7" s="80"/>
      <c r="QVA7" s="80"/>
      <c r="QVB7" s="80"/>
      <c r="QVC7" s="80"/>
      <c r="QVD7" s="80"/>
      <c r="QVE7" s="80"/>
      <c r="QVF7" s="80"/>
      <c r="QVG7" s="80"/>
      <c r="QVH7" s="80"/>
      <c r="QVI7" s="80"/>
      <c r="QVJ7" s="80"/>
      <c r="QVK7" s="80"/>
      <c r="QVL7" s="80"/>
      <c r="QVM7" s="80"/>
      <c r="QVN7" s="80"/>
      <c r="QVO7" s="80"/>
      <c r="QVP7" s="80"/>
      <c r="QVQ7" s="80"/>
      <c r="QVR7" s="80"/>
      <c r="QVS7" s="80"/>
      <c r="QVT7" s="80"/>
      <c r="QVU7" s="80"/>
      <c r="QVV7" s="80"/>
      <c r="QVW7" s="80"/>
      <c r="QVX7" s="80"/>
      <c r="QVY7" s="80"/>
      <c r="QVZ7" s="80"/>
      <c r="QWA7" s="80"/>
      <c r="QWB7" s="80"/>
      <c r="QWC7" s="80"/>
      <c r="QWD7" s="80"/>
      <c r="QWE7" s="80"/>
      <c r="QWF7" s="80"/>
      <c r="QWG7" s="80"/>
      <c r="QWH7" s="80"/>
      <c r="QWI7" s="80"/>
      <c r="QWJ7" s="80"/>
      <c r="QWK7" s="80"/>
      <c r="QWL7" s="80"/>
      <c r="QWM7" s="80"/>
      <c r="QWN7" s="80"/>
      <c r="QWO7" s="80"/>
      <c r="QWP7" s="80"/>
      <c r="QWQ7" s="80"/>
      <c r="QWR7" s="80"/>
      <c r="QWS7" s="80"/>
      <c r="QWT7" s="80"/>
      <c r="QWU7" s="80"/>
      <c r="QWV7" s="80"/>
      <c r="QWW7" s="80"/>
      <c r="QWX7" s="80"/>
      <c r="QWY7" s="80"/>
      <c r="QWZ7" s="80"/>
      <c r="QXA7" s="80"/>
      <c r="QXB7" s="80"/>
      <c r="QXC7" s="80"/>
      <c r="QXD7" s="80"/>
      <c r="QXE7" s="80"/>
      <c r="QXF7" s="80"/>
      <c r="QXG7" s="80"/>
      <c r="QXH7" s="80"/>
      <c r="QXI7" s="80"/>
      <c r="QXJ7" s="80"/>
      <c r="QXK7" s="80"/>
      <c r="QXL7" s="80"/>
      <c r="QXM7" s="80"/>
      <c r="QXN7" s="80"/>
      <c r="QXO7" s="80"/>
      <c r="QXP7" s="80"/>
      <c r="QXQ7" s="80"/>
      <c r="QXR7" s="80"/>
      <c r="QXS7" s="80"/>
      <c r="QXT7" s="80"/>
      <c r="QXU7" s="80"/>
      <c r="QXV7" s="80"/>
      <c r="QXW7" s="80"/>
      <c r="QXX7" s="80"/>
      <c r="QXY7" s="80"/>
      <c r="QXZ7" s="80"/>
      <c r="QYA7" s="80"/>
      <c r="QYB7" s="80"/>
      <c r="QYC7" s="80"/>
      <c r="QYD7" s="80"/>
      <c r="QYE7" s="80"/>
      <c r="QYF7" s="80"/>
      <c r="QYG7" s="80"/>
      <c r="QYH7" s="80"/>
      <c r="QYI7" s="80"/>
      <c r="QYJ7" s="80"/>
      <c r="QYK7" s="80"/>
      <c r="QYL7" s="80"/>
      <c r="QYM7" s="80"/>
      <c r="QYN7" s="80"/>
      <c r="QYO7" s="80"/>
      <c r="QYP7" s="80"/>
      <c r="QYQ7" s="80"/>
      <c r="QYR7" s="80"/>
      <c r="QYS7" s="80"/>
      <c r="QYT7" s="80"/>
      <c r="QYU7" s="80"/>
      <c r="QYV7" s="80"/>
      <c r="QYW7" s="80"/>
      <c r="QYX7" s="80"/>
      <c r="QYY7" s="80"/>
      <c r="QYZ7" s="80"/>
      <c r="QZA7" s="80"/>
      <c r="QZB7" s="80"/>
      <c r="QZC7" s="80"/>
      <c r="QZD7" s="80"/>
      <c r="QZE7" s="80"/>
      <c r="QZF7" s="80"/>
      <c r="QZG7" s="80"/>
      <c r="QZH7" s="80"/>
      <c r="QZI7" s="80"/>
      <c r="QZJ7" s="80"/>
      <c r="QZK7" s="80"/>
      <c r="QZL7" s="80"/>
      <c r="QZM7" s="80"/>
      <c r="QZN7" s="80"/>
      <c r="QZO7" s="80"/>
      <c r="QZP7" s="80"/>
      <c r="QZQ7" s="80"/>
      <c r="QZR7" s="80"/>
      <c r="QZS7" s="80"/>
      <c r="QZT7" s="80"/>
      <c r="QZU7" s="80"/>
      <c r="QZV7" s="80"/>
      <c r="QZW7" s="80"/>
      <c r="QZX7" s="80"/>
      <c r="QZY7" s="80"/>
      <c r="QZZ7" s="80"/>
      <c r="RAA7" s="80"/>
      <c r="RAB7" s="80"/>
      <c r="RAC7" s="80"/>
      <c r="RAD7" s="80"/>
      <c r="RAE7" s="80"/>
      <c r="RAF7" s="80"/>
      <c r="RAG7" s="80"/>
      <c r="RAH7" s="80"/>
      <c r="RAI7" s="80"/>
      <c r="RAJ7" s="80"/>
      <c r="RAK7" s="80"/>
      <c r="RAL7" s="80"/>
      <c r="RAM7" s="80"/>
      <c r="RAN7" s="80"/>
      <c r="RAO7" s="80"/>
      <c r="RAP7" s="80"/>
      <c r="RAQ7" s="80"/>
      <c r="RAR7" s="80"/>
      <c r="RAS7" s="80"/>
      <c r="RAT7" s="80"/>
      <c r="RAU7" s="80"/>
      <c r="RAV7" s="80"/>
      <c r="RAW7" s="80"/>
      <c r="RAX7" s="80"/>
      <c r="RAY7" s="80"/>
      <c r="RAZ7" s="80"/>
      <c r="RBA7" s="80"/>
      <c r="RBB7" s="80"/>
      <c r="RBC7" s="80"/>
      <c r="RBD7" s="80"/>
      <c r="RBE7" s="80"/>
      <c r="RBF7" s="80"/>
      <c r="RBG7" s="80"/>
      <c r="RBH7" s="80"/>
      <c r="RBI7" s="80"/>
      <c r="RBJ7" s="80"/>
      <c r="RBK7" s="80"/>
      <c r="RBL7" s="80"/>
      <c r="RBM7" s="80"/>
      <c r="RBN7" s="80"/>
      <c r="RBO7" s="80"/>
      <c r="RBP7" s="80"/>
      <c r="RBQ7" s="80"/>
      <c r="RBR7" s="80"/>
      <c r="RBS7" s="80"/>
      <c r="RBT7" s="80"/>
      <c r="RBU7" s="80"/>
      <c r="RBV7" s="80"/>
      <c r="RBW7" s="80"/>
      <c r="RBX7" s="80"/>
      <c r="RBY7" s="80"/>
      <c r="RBZ7" s="80"/>
      <c r="RCA7" s="80"/>
      <c r="RCB7" s="80"/>
      <c r="RCC7" s="80"/>
      <c r="RCD7" s="80"/>
      <c r="RCE7" s="80"/>
      <c r="RCF7" s="80"/>
      <c r="RCG7" s="80"/>
      <c r="RCH7" s="80"/>
      <c r="RCI7" s="80"/>
      <c r="RCJ7" s="80"/>
      <c r="RCK7" s="80"/>
      <c r="RCL7" s="80"/>
      <c r="RCM7" s="80"/>
      <c r="RCN7" s="80"/>
      <c r="RCO7" s="80"/>
      <c r="RCP7" s="80"/>
      <c r="RCQ7" s="80"/>
      <c r="RCR7" s="80"/>
      <c r="RCS7" s="80"/>
      <c r="RCT7" s="80"/>
      <c r="RCU7" s="80"/>
      <c r="RCV7" s="80"/>
      <c r="RCW7" s="80"/>
      <c r="RCX7" s="80"/>
      <c r="RCY7" s="80"/>
      <c r="RCZ7" s="80"/>
      <c r="RDA7" s="80"/>
      <c r="RDB7" s="80"/>
      <c r="RDC7" s="80"/>
      <c r="RDD7" s="80"/>
      <c r="RDE7" s="80"/>
      <c r="RDF7" s="80"/>
      <c r="RDG7" s="80"/>
      <c r="RDH7" s="80"/>
      <c r="RDI7" s="80"/>
      <c r="RDJ7" s="80"/>
      <c r="RDK7" s="80"/>
      <c r="RDL7" s="80"/>
      <c r="RDM7" s="80"/>
      <c r="RDN7" s="80"/>
      <c r="RDO7" s="80"/>
      <c r="RDP7" s="80"/>
      <c r="RDQ7" s="80"/>
      <c r="RDR7" s="80"/>
      <c r="RDS7" s="80"/>
      <c r="RDT7" s="80"/>
      <c r="RDU7" s="80"/>
      <c r="RDV7" s="80"/>
      <c r="RDW7" s="80"/>
      <c r="RDX7" s="80"/>
      <c r="RDY7" s="80"/>
      <c r="RDZ7" s="80"/>
      <c r="REA7" s="80"/>
      <c r="REB7" s="80"/>
      <c r="REC7" s="80"/>
      <c r="RED7" s="80"/>
      <c r="REE7" s="80"/>
      <c r="REF7" s="80"/>
      <c r="REG7" s="80"/>
      <c r="REH7" s="80"/>
      <c r="REI7" s="80"/>
      <c r="REJ7" s="80"/>
      <c r="REK7" s="80"/>
      <c r="REL7" s="80"/>
      <c r="REM7" s="80"/>
      <c r="REN7" s="80"/>
      <c r="REO7" s="80"/>
      <c r="REP7" s="80"/>
      <c r="REQ7" s="80"/>
      <c r="RER7" s="80"/>
      <c r="RES7" s="80"/>
      <c r="RET7" s="80"/>
      <c r="REU7" s="80"/>
      <c r="REV7" s="80"/>
      <c r="REW7" s="80"/>
      <c r="REX7" s="80"/>
      <c r="REY7" s="80"/>
      <c r="REZ7" s="80"/>
      <c r="RFA7" s="80"/>
      <c r="RFB7" s="80"/>
      <c r="RFC7" s="80"/>
      <c r="RFD7" s="80"/>
      <c r="RFE7" s="80"/>
      <c r="RFF7" s="80"/>
      <c r="RFG7" s="80"/>
      <c r="RFH7" s="80"/>
      <c r="RFI7" s="80"/>
      <c r="RFJ7" s="80"/>
      <c r="RFK7" s="80"/>
      <c r="RFL7" s="80"/>
      <c r="RFM7" s="80"/>
      <c r="RFN7" s="80"/>
      <c r="RFO7" s="80"/>
      <c r="RFP7" s="80"/>
      <c r="RFQ7" s="80"/>
      <c r="RFR7" s="80"/>
      <c r="RFS7" s="80"/>
      <c r="RFT7" s="80"/>
      <c r="RFU7" s="80"/>
      <c r="RFV7" s="80"/>
      <c r="RFW7" s="80"/>
      <c r="RFX7" s="80"/>
      <c r="RFY7" s="80"/>
      <c r="RFZ7" s="80"/>
      <c r="RGA7" s="80"/>
      <c r="RGB7" s="80"/>
      <c r="RGC7" s="80"/>
      <c r="RGD7" s="80"/>
      <c r="RGE7" s="80"/>
      <c r="RGF7" s="80"/>
      <c r="RGG7" s="80"/>
      <c r="RGH7" s="80"/>
      <c r="RGI7" s="80"/>
      <c r="RGJ7" s="80"/>
      <c r="RGK7" s="80"/>
      <c r="RGL7" s="80"/>
      <c r="RGM7" s="80"/>
      <c r="RGN7" s="80"/>
      <c r="RGO7" s="80"/>
      <c r="RGP7" s="80"/>
      <c r="RGQ7" s="80"/>
      <c r="RGR7" s="80"/>
      <c r="RGS7" s="80"/>
      <c r="RGT7" s="80"/>
      <c r="RGU7" s="80"/>
      <c r="RGV7" s="80"/>
      <c r="RGW7" s="80"/>
      <c r="RGX7" s="80"/>
      <c r="RGY7" s="80"/>
      <c r="RGZ7" s="80"/>
      <c r="RHA7" s="80"/>
      <c r="RHB7" s="80"/>
      <c r="RHC7" s="80"/>
      <c r="RHD7" s="80"/>
      <c r="RHE7" s="80"/>
      <c r="RHF7" s="80"/>
      <c r="RHG7" s="80"/>
      <c r="RHH7" s="80"/>
      <c r="RHI7" s="80"/>
      <c r="RHJ7" s="80"/>
      <c r="RHK7" s="80"/>
      <c r="RHL7" s="80"/>
      <c r="RHM7" s="80"/>
      <c r="RHN7" s="80"/>
      <c r="RHO7" s="80"/>
      <c r="RHP7" s="80"/>
      <c r="RHQ7" s="80"/>
      <c r="RHR7" s="80"/>
      <c r="RHS7" s="80"/>
      <c r="RHT7" s="80"/>
      <c r="RHU7" s="80"/>
      <c r="RHV7" s="80"/>
      <c r="RHW7" s="80"/>
      <c r="RHX7" s="80"/>
      <c r="RHY7" s="80"/>
      <c r="RHZ7" s="80"/>
      <c r="RIA7" s="80"/>
      <c r="RIB7" s="80"/>
      <c r="RIC7" s="80"/>
      <c r="RID7" s="80"/>
      <c r="RIE7" s="80"/>
      <c r="RIF7" s="80"/>
      <c r="RIG7" s="80"/>
      <c r="RIH7" s="80"/>
      <c r="RII7" s="80"/>
      <c r="RIJ7" s="80"/>
      <c r="RIK7" s="80"/>
      <c r="RIL7" s="80"/>
      <c r="RIM7" s="80"/>
      <c r="RIN7" s="80"/>
      <c r="RIO7" s="80"/>
      <c r="RIP7" s="80"/>
      <c r="RIQ7" s="80"/>
      <c r="RIR7" s="80"/>
      <c r="RIS7" s="80"/>
      <c r="RIT7" s="80"/>
      <c r="RIU7" s="80"/>
      <c r="RIV7" s="80"/>
      <c r="RIW7" s="80"/>
      <c r="RIX7" s="80"/>
      <c r="RIY7" s="80"/>
      <c r="RIZ7" s="80"/>
      <c r="RJA7" s="80"/>
      <c r="RJB7" s="80"/>
      <c r="RJC7" s="80"/>
      <c r="RJD7" s="80"/>
      <c r="RJE7" s="80"/>
      <c r="RJF7" s="80"/>
      <c r="RJG7" s="80"/>
      <c r="RJH7" s="80"/>
      <c r="RJI7" s="80"/>
      <c r="RJJ7" s="80"/>
      <c r="RJK7" s="80"/>
      <c r="RJL7" s="80"/>
      <c r="RJM7" s="80"/>
      <c r="RJN7" s="80"/>
      <c r="RJO7" s="80"/>
      <c r="RJP7" s="80"/>
      <c r="RJQ7" s="80"/>
      <c r="RJR7" s="80"/>
      <c r="RJS7" s="80"/>
      <c r="RJT7" s="80"/>
      <c r="RJU7" s="80"/>
      <c r="RJV7" s="80"/>
      <c r="RJW7" s="80"/>
      <c r="RJX7" s="80"/>
      <c r="RJY7" s="80"/>
      <c r="RJZ7" s="80"/>
      <c r="RKA7" s="80"/>
      <c r="RKB7" s="80"/>
      <c r="RKC7" s="80"/>
      <c r="RKD7" s="80"/>
      <c r="RKE7" s="80"/>
      <c r="RKF7" s="80"/>
      <c r="RKG7" s="80"/>
      <c r="RKH7" s="80"/>
      <c r="RKI7" s="80"/>
      <c r="RKJ7" s="80"/>
      <c r="RKK7" s="80"/>
      <c r="RKL7" s="80"/>
      <c r="RKM7" s="80"/>
      <c r="RKN7" s="80"/>
      <c r="RKO7" s="80"/>
      <c r="RKP7" s="80"/>
      <c r="RKQ7" s="80"/>
      <c r="RKR7" s="80"/>
      <c r="RKS7" s="80"/>
      <c r="RKT7" s="80"/>
      <c r="RKU7" s="80"/>
      <c r="RKV7" s="80"/>
      <c r="RKW7" s="80"/>
      <c r="RKX7" s="80"/>
      <c r="RKY7" s="80"/>
      <c r="RKZ7" s="80"/>
      <c r="RLA7" s="80"/>
      <c r="RLB7" s="80"/>
      <c r="RLC7" s="80"/>
      <c r="RLD7" s="80"/>
      <c r="RLE7" s="80"/>
      <c r="RLF7" s="80"/>
      <c r="RLG7" s="80"/>
      <c r="RLH7" s="80"/>
      <c r="RLI7" s="80"/>
      <c r="RLJ7" s="80"/>
      <c r="RLK7" s="80"/>
      <c r="RLL7" s="80"/>
      <c r="RLM7" s="80"/>
      <c r="RLN7" s="80"/>
      <c r="RLO7" s="80"/>
      <c r="RLP7" s="80"/>
      <c r="RLQ7" s="80"/>
      <c r="RLR7" s="80"/>
      <c r="RLS7" s="80"/>
      <c r="RLT7" s="80"/>
      <c r="RLU7" s="80"/>
      <c r="RLV7" s="80"/>
      <c r="RLW7" s="80"/>
      <c r="RLX7" s="80"/>
      <c r="RLY7" s="80"/>
      <c r="RLZ7" s="80"/>
      <c r="RMA7" s="80"/>
      <c r="RMB7" s="80"/>
      <c r="RMC7" s="80"/>
      <c r="RMD7" s="80"/>
      <c r="RME7" s="80"/>
      <c r="RMF7" s="80"/>
      <c r="RMG7" s="80"/>
      <c r="RMH7" s="80"/>
      <c r="RMI7" s="80"/>
      <c r="RMJ7" s="80"/>
      <c r="RMK7" s="80"/>
      <c r="RML7" s="80"/>
      <c r="RMM7" s="80"/>
      <c r="RMN7" s="80"/>
      <c r="RMO7" s="80"/>
      <c r="RMP7" s="80"/>
      <c r="RMQ7" s="80"/>
      <c r="RMR7" s="80"/>
      <c r="RMS7" s="80"/>
      <c r="RMT7" s="80"/>
      <c r="RMU7" s="80"/>
      <c r="RMV7" s="80"/>
      <c r="RMW7" s="80"/>
      <c r="RMX7" s="80"/>
      <c r="RMY7" s="80"/>
      <c r="RMZ7" s="80"/>
      <c r="RNA7" s="80"/>
      <c r="RNB7" s="80"/>
      <c r="RNC7" s="80"/>
      <c r="RND7" s="80"/>
      <c r="RNE7" s="80"/>
      <c r="RNF7" s="80"/>
      <c r="RNG7" s="80"/>
      <c r="RNH7" s="80"/>
      <c r="RNI7" s="80"/>
      <c r="RNJ7" s="80"/>
      <c r="RNK7" s="80"/>
      <c r="RNL7" s="80"/>
      <c r="RNM7" s="80"/>
      <c r="RNN7" s="80"/>
      <c r="RNO7" s="80"/>
      <c r="RNP7" s="80"/>
      <c r="RNQ7" s="80"/>
      <c r="RNR7" s="80"/>
      <c r="RNS7" s="80"/>
      <c r="RNT7" s="80"/>
      <c r="RNU7" s="80"/>
      <c r="RNV7" s="80"/>
      <c r="RNW7" s="80"/>
      <c r="RNX7" s="80"/>
      <c r="RNY7" s="80"/>
      <c r="RNZ7" s="80"/>
      <c r="ROA7" s="80"/>
      <c r="ROB7" s="80"/>
      <c r="ROC7" s="80"/>
      <c r="ROD7" s="80"/>
      <c r="ROE7" s="80"/>
      <c r="ROF7" s="80"/>
      <c r="ROG7" s="80"/>
      <c r="ROH7" s="80"/>
      <c r="ROI7" s="80"/>
      <c r="ROJ7" s="80"/>
      <c r="ROK7" s="80"/>
      <c r="ROL7" s="80"/>
      <c r="ROM7" s="80"/>
      <c r="RON7" s="80"/>
      <c r="ROO7" s="80"/>
      <c r="ROP7" s="80"/>
      <c r="ROQ7" s="80"/>
      <c r="ROR7" s="80"/>
      <c r="ROS7" s="80"/>
      <c r="ROT7" s="80"/>
      <c r="ROU7" s="80"/>
      <c r="ROV7" s="80"/>
      <c r="ROW7" s="80"/>
      <c r="ROX7" s="80"/>
      <c r="ROY7" s="80"/>
      <c r="ROZ7" s="80"/>
      <c r="RPA7" s="80"/>
      <c r="RPB7" s="80"/>
      <c r="RPC7" s="80"/>
      <c r="RPD7" s="80"/>
      <c r="RPE7" s="80"/>
      <c r="RPF7" s="80"/>
      <c r="RPG7" s="80"/>
      <c r="RPH7" s="80"/>
      <c r="RPI7" s="80"/>
      <c r="RPJ7" s="80"/>
      <c r="RPK7" s="80"/>
      <c r="RPL7" s="80"/>
      <c r="RPM7" s="80"/>
      <c r="RPN7" s="80"/>
      <c r="RPO7" s="80"/>
      <c r="RPP7" s="80"/>
      <c r="RPQ7" s="80"/>
      <c r="RPR7" s="80"/>
      <c r="RPS7" s="80"/>
      <c r="RPT7" s="80"/>
      <c r="RPU7" s="80"/>
      <c r="RPV7" s="80"/>
      <c r="RPW7" s="80"/>
      <c r="RPX7" s="80"/>
      <c r="RPY7" s="80"/>
      <c r="RPZ7" s="80"/>
      <c r="RQA7" s="80"/>
      <c r="RQB7" s="80"/>
      <c r="RQC7" s="80"/>
      <c r="RQD7" s="80"/>
      <c r="RQE7" s="80"/>
      <c r="RQF7" s="80"/>
      <c r="RQG7" s="80"/>
      <c r="RQH7" s="80"/>
      <c r="RQI7" s="80"/>
      <c r="RQJ7" s="80"/>
      <c r="RQK7" s="80"/>
      <c r="RQL7" s="80"/>
      <c r="RQM7" s="80"/>
      <c r="RQN7" s="80"/>
      <c r="RQO7" s="80"/>
      <c r="RQP7" s="80"/>
      <c r="RQQ7" s="80"/>
      <c r="RQR7" s="80"/>
      <c r="RQS7" s="80"/>
      <c r="RQT7" s="80"/>
      <c r="RQU7" s="80"/>
      <c r="RQV7" s="80"/>
      <c r="RQW7" s="80"/>
      <c r="RQX7" s="80"/>
      <c r="RQY7" s="80"/>
      <c r="RQZ7" s="80"/>
      <c r="RRA7" s="80"/>
      <c r="RRB7" s="80"/>
      <c r="RRC7" s="80"/>
      <c r="RRD7" s="80"/>
      <c r="RRE7" s="80"/>
      <c r="RRF7" s="80"/>
      <c r="RRG7" s="80"/>
      <c r="RRH7" s="80"/>
      <c r="RRI7" s="80"/>
      <c r="RRJ7" s="80"/>
      <c r="RRK7" s="80"/>
      <c r="RRL7" s="80"/>
      <c r="RRM7" s="80"/>
      <c r="RRN7" s="80"/>
      <c r="RRO7" s="80"/>
      <c r="RRP7" s="80"/>
      <c r="RRQ7" s="80"/>
      <c r="RRR7" s="80"/>
      <c r="RRS7" s="80"/>
      <c r="RRT7" s="80"/>
      <c r="RRU7" s="80"/>
      <c r="RRV7" s="80"/>
      <c r="RRW7" s="80"/>
      <c r="RRX7" s="80"/>
      <c r="RRY7" s="80"/>
      <c r="RRZ7" s="80"/>
      <c r="RSA7" s="80"/>
      <c r="RSB7" s="80"/>
      <c r="RSC7" s="80"/>
      <c r="RSD7" s="80"/>
      <c r="RSE7" s="80"/>
      <c r="RSF7" s="80"/>
      <c r="RSG7" s="80"/>
      <c r="RSH7" s="80"/>
      <c r="RSI7" s="80"/>
      <c r="RSJ7" s="80"/>
      <c r="RSK7" s="80"/>
      <c r="RSL7" s="80"/>
      <c r="RSM7" s="80"/>
      <c r="RSN7" s="80"/>
      <c r="RSO7" s="80"/>
      <c r="RSP7" s="80"/>
      <c r="RSQ7" s="80"/>
      <c r="RSR7" s="80"/>
      <c r="RSS7" s="80"/>
      <c r="RST7" s="80"/>
      <c r="RSU7" s="80"/>
      <c r="RSV7" s="80"/>
      <c r="RSW7" s="80"/>
      <c r="RSX7" s="80"/>
      <c r="RSY7" s="80"/>
      <c r="RSZ7" s="80"/>
      <c r="RTA7" s="80"/>
      <c r="RTB7" s="80"/>
      <c r="RTC7" s="80"/>
      <c r="RTD7" s="80"/>
      <c r="RTE7" s="80"/>
      <c r="RTF7" s="80"/>
      <c r="RTG7" s="80"/>
      <c r="RTH7" s="80"/>
      <c r="RTI7" s="80"/>
      <c r="RTJ7" s="80"/>
      <c r="RTK7" s="80"/>
      <c r="RTL7" s="80"/>
      <c r="RTM7" s="80"/>
      <c r="RTN7" s="80"/>
      <c r="RTO7" s="80"/>
      <c r="RTP7" s="80"/>
      <c r="RTQ7" s="80"/>
      <c r="RTR7" s="80"/>
      <c r="RTS7" s="80"/>
      <c r="RTT7" s="80"/>
      <c r="RTU7" s="80"/>
      <c r="RTV7" s="80"/>
      <c r="RTW7" s="80"/>
      <c r="RTX7" s="80"/>
      <c r="RTY7" s="80"/>
      <c r="RTZ7" s="80"/>
      <c r="RUA7" s="80"/>
      <c r="RUB7" s="80"/>
      <c r="RUC7" s="80"/>
      <c r="RUD7" s="80"/>
      <c r="RUE7" s="80"/>
      <c r="RUF7" s="80"/>
      <c r="RUG7" s="80"/>
      <c r="RUH7" s="80"/>
      <c r="RUI7" s="80"/>
      <c r="RUJ7" s="80"/>
      <c r="RUK7" s="80"/>
      <c r="RUL7" s="80"/>
      <c r="RUM7" s="80"/>
      <c r="RUN7" s="80"/>
      <c r="RUO7" s="80"/>
      <c r="RUP7" s="80"/>
      <c r="RUQ7" s="80"/>
      <c r="RUR7" s="80"/>
      <c r="RUS7" s="80"/>
      <c r="RUT7" s="80"/>
      <c r="RUU7" s="80"/>
      <c r="RUV7" s="80"/>
      <c r="RUW7" s="80"/>
      <c r="RUX7" s="80"/>
      <c r="RUY7" s="80"/>
      <c r="RUZ7" s="80"/>
      <c r="RVA7" s="80"/>
      <c r="RVB7" s="80"/>
      <c r="RVC7" s="80"/>
      <c r="RVD7" s="80"/>
      <c r="RVE7" s="80"/>
      <c r="RVF7" s="80"/>
      <c r="RVG7" s="80"/>
      <c r="RVH7" s="80"/>
      <c r="RVI7" s="80"/>
      <c r="RVJ7" s="80"/>
      <c r="RVK7" s="80"/>
      <c r="RVL7" s="80"/>
      <c r="RVM7" s="80"/>
      <c r="RVN7" s="80"/>
      <c r="RVO7" s="80"/>
      <c r="RVP7" s="80"/>
      <c r="RVQ7" s="80"/>
      <c r="RVR7" s="80"/>
      <c r="RVS7" s="80"/>
      <c r="RVT7" s="80"/>
      <c r="RVU7" s="80"/>
      <c r="RVV7" s="80"/>
      <c r="RVW7" s="80"/>
      <c r="RVX7" s="80"/>
      <c r="RVY7" s="80"/>
      <c r="RVZ7" s="80"/>
      <c r="RWA7" s="80"/>
      <c r="RWB7" s="80"/>
      <c r="RWC7" s="80"/>
      <c r="RWD7" s="80"/>
      <c r="RWE7" s="80"/>
      <c r="RWF7" s="80"/>
      <c r="RWG7" s="80"/>
      <c r="RWH7" s="80"/>
      <c r="RWI7" s="80"/>
      <c r="RWJ7" s="80"/>
      <c r="RWK7" s="80"/>
      <c r="RWL7" s="80"/>
      <c r="RWM7" s="80"/>
      <c r="RWN7" s="80"/>
      <c r="RWO7" s="80"/>
      <c r="RWP7" s="80"/>
      <c r="RWQ7" s="80"/>
      <c r="RWR7" s="80"/>
      <c r="RWS7" s="80"/>
      <c r="RWT7" s="80"/>
      <c r="RWU7" s="80"/>
      <c r="RWV7" s="80"/>
      <c r="RWW7" s="80"/>
      <c r="RWX7" s="80"/>
      <c r="RWY7" s="80"/>
      <c r="RWZ7" s="80"/>
      <c r="RXA7" s="80"/>
      <c r="RXB7" s="80"/>
      <c r="RXC7" s="80"/>
      <c r="RXD7" s="80"/>
      <c r="RXE7" s="80"/>
      <c r="RXF7" s="80"/>
      <c r="RXG7" s="80"/>
      <c r="RXH7" s="80"/>
      <c r="RXI7" s="80"/>
      <c r="RXJ7" s="80"/>
      <c r="RXK7" s="80"/>
      <c r="RXL7" s="80"/>
      <c r="RXM7" s="80"/>
      <c r="RXN7" s="80"/>
      <c r="RXO7" s="80"/>
      <c r="RXP7" s="80"/>
      <c r="RXQ7" s="80"/>
      <c r="RXR7" s="80"/>
      <c r="RXS7" s="80"/>
      <c r="RXT7" s="80"/>
      <c r="RXU7" s="80"/>
      <c r="RXV7" s="80"/>
      <c r="RXW7" s="80"/>
      <c r="RXX7" s="80"/>
      <c r="RXY7" s="80"/>
      <c r="RXZ7" s="80"/>
      <c r="RYA7" s="80"/>
      <c r="RYB7" s="80"/>
      <c r="RYC7" s="80"/>
      <c r="RYD7" s="80"/>
      <c r="RYE7" s="80"/>
      <c r="RYF7" s="80"/>
      <c r="RYG7" s="80"/>
      <c r="RYH7" s="80"/>
      <c r="RYI7" s="80"/>
      <c r="RYJ7" s="80"/>
      <c r="RYK7" s="80"/>
      <c r="RYL7" s="80"/>
      <c r="RYM7" s="80"/>
      <c r="RYN7" s="80"/>
      <c r="RYO7" s="80"/>
      <c r="RYP7" s="80"/>
      <c r="RYQ7" s="80"/>
      <c r="RYR7" s="80"/>
      <c r="RYS7" s="80"/>
      <c r="RYT7" s="80"/>
      <c r="RYU7" s="80"/>
      <c r="RYV7" s="80"/>
      <c r="RYW7" s="80"/>
      <c r="RYX7" s="80"/>
      <c r="RYY7" s="80"/>
      <c r="RYZ7" s="80"/>
      <c r="RZA7" s="80"/>
      <c r="RZB7" s="80"/>
      <c r="RZC7" s="80"/>
      <c r="RZD7" s="80"/>
      <c r="RZE7" s="80"/>
      <c r="RZF7" s="80"/>
      <c r="RZG7" s="80"/>
      <c r="RZH7" s="80"/>
      <c r="RZI7" s="80"/>
      <c r="RZJ7" s="80"/>
      <c r="RZK7" s="80"/>
      <c r="RZL7" s="80"/>
      <c r="RZM7" s="80"/>
      <c r="RZN7" s="80"/>
      <c r="RZO7" s="80"/>
      <c r="RZP7" s="80"/>
      <c r="RZQ7" s="80"/>
      <c r="RZR7" s="80"/>
      <c r="RZS7" s="80"/>
      <c r="RZT7" s="80"/>
      <c r="RZU7" s="80"/>
      <c r="RZV7" s="80"/>
      <c r="RZW7" s="80"/>
      <c r="RZX7" s="80"/>
      <c r="RZY7" s="80"/>
      <c r="RZZ7" s="80"/>
      <c r="SAA7" s="80"/>
      <c r="SAB7" s="80"/>
      <c r="SAC7" s="80"/>
      <c r="SAD7" s="80"/>
      <c r="SAE7" s="80"/>
      <c r="SAF7" s="80"/>
      <c r="SAG7" s="80"/>
      <c r="SAH7" s="80"/>
      <c r="SAI7" s="80"/>
      <c r="SAJ7" s="80"/>
      <c r="SAK7" s="80"/>
      <c r="SAL7" s="80"/>
      <c r="SAM7" s="80"/>
      <c r="SAN7" s="80"/>
      <c r="SAO7" s="80"/>
      <c r="SAP7" s="80"/>
      <c r="SAQ7" s="80"/>
      <c r="SAR7" s="80"/>
      <c r="SAS7" s="80"/>
      <c r="SAT7" s="80"/>
      <c r="SAU7" s="80"/>
      <c r="SAV7" s="80"/>
      <c r="SAW7" s="80"/>
      <c r="SAX7" s="80"/>
      <c r="SAY7" s="80"/>
      <c r="SAZ7" s="80"/>
      <c r="SBA7" s="80"/>
      <c r="SBB7" s="80"/>
      <c r="SBC7" s="80"/>
      <c r="SBD7" s="80"/>
      <c r="SBE7" s="80"/>
      <c r="SBF7" s="80"/>
      <c r="SBG7" s="80"/>
      <c r="SBH7" s="80"/>
      <c r="SBI7" s="80"/>
      <c r="SBJ7" s="80"/>
      <c r="SBK7" s="80"/>
      <c r="SBL7" s="80"/>
      <c r="SBM7" s="80"/>
      <c r="SBN7" s="80"/>
      <c r="SBO7" s="80"/>
      <c r="SBP7" s="80"/>
      <c r="SBQ7" s="80"/>
      <c r="SBR7" s="80"/>
      <c r="SBS7" s="80"/>
      <c r="SBT7" s="80"/>
      <c r="SBU7" s="80"/>
      <c r="SBV7" s="80"/>
      <c r="SBW7" s="80"/>
      <c r="SBX7" s="80"/>
      <c r="SBY7" s="80"/>
      <c r="SBZ7" s="80"/>
      <c r="SCA7" s="80"/>
      <c r="SCB7" s="80"/>
      <c r="SCC7" s="80"/>
      <c r="SCD7" s="80"/>
      <c r="SCE7" s="80"/>
      <c r="SCF7" s="80"/>
      <c r="SCG7" s="80"/>
      <c r="SCH7" s="80"/>
      <c r="SCI7" s="80"/>
      <c r="SCJ7" s="80"/>
      <c r="SCK7" s="80"/>
      <c r="SCL7" s="80"/>
      <c r="SCM7" s="80"/>
      <c r="SCN7" s="80"/>
      <c r="SCO7" s="80"/>
      <c r="SCP7" s="80"/>
      <c r="SCQ7" s="80"/>
      <c r="SCR7" s="80"/>
      <c r="SCS7" s="80"/>
      <c r="SCT7" s="80"/>
      <c r="SCU7" s="80"/>
      <c r="SCV7" s="80"/>
      <c r="SCW7" s="80"/>
      <c r="SCX7" s="80"/>
      <c r="SCY7" s="80"/>
      <c r="SCZ7" s="80"/>
      <c r="SDA7" s="80"/>
      <c r="SDB7" s="80"/>
      <c r="SDC7" s="80"/>
      <c r="SDD7" s="80"/>
      <c r="SDE7" s="80"/>
      <c r="SDF7" s="80"/>
      <c r="SDG7" s="80"/>
      <c r="SDH7" s="80"/>
      <c r="SDI7" s="80"/>
      <c r="SDJ7" s="80"/>
      <c r="SDK7" s="80"/>
      <c r="SDL7" s="80"/>
      <c r="SDM7" s="80"/>
      <c r="SDN7" s="80"/>
      <c r="SDO7" s="80"/>
      <c r="SDP7" s="80"/>
      <c r="SDQ7" s="80"/>
      <c r="SDR7" s="80"/>
      <c r="SDS7" s="80"/>
      <c r="SDT7" s="80"/>
      <c r="SDU7" s="80"/>
      <c r="SDV7" s="80"/>
      <c r="SDW7" s="80"/>
      <c r="SDX7" s="80"/>
      <c r="SDY7" s="80"/>
      <c r="SDZ7" s="80"/>
      <c r="SEA7" s="80"/>
      <c r="SEB7" s="80"/>
      <c r="SEC7" s="80"/>
      <c r="SED7" s="80"/>
      <c r="SEE7" s="80"/>
      <c r="SEF7" s="80"/>
      <c r="SEG7" s="80"/>
      <c r="SEH7" s="80"/>
      <c r="SEI7" s="80"/>
      <c r="SEJ7" s="80"/>
      <c r="SEK7" s="80"/>
      <c r="SEL7" s="80"/>
      <c r="SEM7" s="80"/>
      <c r="SEN7" s="80"/>
      <c r="SEO7" s="80"/>
      <c r="SEP7" s="80"/>
      <c r="SEQ7" s="80"/>
      <c r="SER7" s="80"/>
      <c r="SES7" s="80"/>
      <c r="SET7" s="80"/>
      <c r="SEU7" s="80"/>
      <c r="SEV7" s="80"/>
      <c r="SEW7" s="80"/>
      <c r="SEX7" s="80"/>
      <c r="SEY7" s="80"/>
      <c r="SEZ7" s="80"/>
      <c r="SFA7" s="80"/>
      <c r="SFB7" s="80"/>
      <c r="SFC7" s="80"/>
      <c r="SFD7" s="80"/>
      <c r="SFE7" s="80"/>
      <c r="SFF7" s="80"/>
      <c r="SFG7" s="80"/>
      <c r="SFH7" s="80"/>
      <c r="SFI7" s="80"/>
      <c r="SFJ7" s="80"/>
      <c r="SFK7" s="80"/>
      <c r="SFL7" s="80"/>
      <c r="SFM7" s="80"/>
      <c r="SFN7" s="80"/>
      <c r="SFO7" s="80"/>
      <c r="SFP7" s="80"/>
      <c r="SFQ7" s="80"/>
      <c r="SFR7" s="80"/>
      <c r="SFS7" s="80"/>
      <c r="SFT7" s="80"/>
      <c r="SFU7" s="80"/>
      <c r="SFV7" s="80"/>
      <c r="SFW7" s="80"/>
      <c r="SFX7" s="80"/>
      <c r="SFY7" s="80"/>
      <c r="SFZ7" s="80"/>
      <c r="SGA7" s="80"/>
      <c r="SGB7" s="80"/>
      <c r="SGC7" s="80"/>
      <c r="SGD7" s="80"/>
      <c r="SGE7" s="80"/>
      <c r="SGF7" s="80"/>
      <c r="SGG7" s="80"/>
      <c r="SGH7" s="80"/>
      <c r="SGI7" s="80"/>
      <c r="SGJ7" s="80"/>
      <c r="SGK7" s="80"/>
      <c r="SGL7" s="80"/>
      <c r="SGM7" s="80"/>
      <c r="SGN7" s="80"/>
      <c r="SGO7" s="80"/>
      <c r="SGP7" s="80"/>
      <c r="SGQ7" s="80"/>
      <c r="SGR7" s="80"/>
      <c r="SGS7" s="80"/>
      <c r="SGT7" s="80"/>
      <c r="SGU7" s="80"/>
      <c r="SGV7" s="80"/>
      <c r="SGW7" s="80"/>
      <c r="SGX7" s="80"/>
      <c r="SGY7" s="80"/>
      <c r="SGZ7" s="80"/>
      <c r="SHA7" s="80"/>
      <c r="SHB7" s="80"/>
      <c r="SHC7" s="80"/>
      <c r="SHD7" s="80"/>
      <c r="SHE7" s="80"/>
      <c r="SHF7" s="80"/>
      <c r="SHG7" s="80"/>
      <c r="SHH7" s="80"/>
      <c r="SHI7" s="80"/>
      <c r="SHJ7" s="80"/>
      <c r="SHK7" s="80"/>
      <c r="SHL7" s="80"/>
      <c r="SHM7" s="80"/>
      <c r="SHN7" s="80"/>
      <c r="SHO7" s="80"/>
      <c r="SHP7" s="80"/>
      <c r="SHQ7" s="80"/>
      <c r="SHR7" s="80"/>
      <c r="SHS7" s="80"/>
      <c r="SHT7" s="80"/>
      <c r="SHU7" s="80"/>
      <c r="SHV7" s="80"/>
      <c r="SHW7" s="80"/>
      <c r="SHX7" s="80"/>
      <c r="SHY7" s="80"/>
      <c r="SHZ7" s="80"/>
      <c r="SIA7" s="80"/>
      <c r="SIB7" s="80"/>
      <c r="SIC7" s="80"/>
      <c r="SID7" s="80"/>
      <c r="SIE7" s="80"/>
      <c r="SIF7" s="80"/>
      <c r="SIG7" s="80"/>
      <c r="SIH7" s="80"/>
      <c r="SII7" s="80"/>
      <c r="SIJ7" s="80"/>
      <c r="SIK7" s="80"/>
      <c r="SIL7" s="80"/>
      <c r="SIM7" s="80"/>
      <c r="SIN7" s="80"/>
      <c r="SIO7" s="80"/>
      <c r="SIP7" s="80"/>
      <c r="SIQ7" s="80"/>
      <c r="SIR7" s="80"/>
      <c r="SIS7" s="80"/>
      <c r="SIT7" s="80"/>
      <c r="SIU7" s="80"/>
      <c r="SIV7" s="80"/>
      <c r="SIW7" s="80"/>
      <c r="SIX7" s="80"/>
      <c r="SIY7" s="80"/>
      <c r="SIZ7" s="80"/>
      <c r="SJA7" s="80"/>
      <c r="SJB7" s="80"/>
      <c r="SJC7" s="80"/>
      <c r="SJD7" s="80"/>
      <c r="SJE7" s="80"/>
      <c r="SJF7" s="80"/>
      <c r="SJG7" s="80"/>
      <c r="SJH7" s="80"/>
      <c r="SJI7" s="80"/>
      <c r="SJJ7" s="80"/>
      <c r="SJK7" s="80"/>
      <c r="SJL7" s="80"/>
      <c r="SJM7" s="80"/>
      <c r="SJN7" s="80"/>
      <c r="SJO7" s="80"/>
      <c r="SJP7" s="80"/>
      <c r="SJQ7" s="80"/>
      <c r="SJR7" s="80"/>
      <c r="SJS7" s="80"/>
      <c r="SJT7" s="80"/>
      <c r="SJU7" s="80"/>
      <c r="SJV7" s="80"/>
      <c r="SJW7" s="80"/>
      <c r="SJX7" s="80"/>
      <c r="SJY7" s="80"/>
      <c r="SJZ7" s="80"/>
      <c r="SKA7" s="80"/>
      <c r="SKB7" s="80"/>
      <c r="SKC7" s="80"/>
      <c r="SKD7" s="80"/>
      <c r="SKE7" s="80"/>
      <c r="SKF7" s="80"/>
      <c r="SKG7" s="80"/>
      <c r="SKH7" s="80"/>
      <c r="SKI7" s="80"/>
      <c r="SKJ7" s="80"/>
      <c r="SKK7" s="80"/>
      <c r="SKL7" s="80"/>
      <c r="SKM7" s="80"/>
      <c r="SKN7" s="80"/>
      <c r="SKO7" s="80"/>
      <c r="SKP7" s="80"/>
      <c r="SKQ7" s="80"/>
      <c r="SKR7" s="80"/>
      <c r="SKS7" s="80"/>
      <c r="SKT7" s="80"/>
      <c r="SKU7" s="80"/>
      <c r="SKV7" s="80"/>
      <c r="SKW7" s="80"/>
      <c r="SKX7" s="80"/>
      <c r="SKY7" s="80"/>
      <c r="SKZ7" s="80"/>
      <c r="SLA7" s="80"/>
      <c r="SLB7" s="80"/>
      <c r="SLC7" s="80"/>
      <c r="SLD7" s="80"/>
      <c r="SLE7" s="80"/>
      <c r="SLF7" s="80"/>
      <c r="SLG7" s="80"/>
      <c r="SLH7" s="80"/>
      <c r="SLI7" s="80"/>
      <c r="SLJ7" s="80"/>
      <c r="SLK7" s="80"/>
      <c r="SLL7" s="80"/>
      <c r="SLM7" s="80"/>
      <c r="SLN7" s="80"/>
      <c r="SLO7" s="80"/>
      <c r="SLP7" s="80"/>
      <c r="SLQ7" s="80"/>
      <c r="SLR7" s="80"/>
      <c r="SLS7" s="80"/>
      <c r="SLT7" s="80"/>
      <c r="SLU7" s="80"/>
      <c r="SLV7" s="80"/>
      <c r="SLW7" s="80"/>
      <c r="SLX7" s="80"/>
      <c r="SLY7" s="80"/>
      <c r="SLZ7" s="80"/>
      <c r="SMA7" s="80"/>
      <c r="SMB7" s="80"/>
      <c r="SMC7" s="80"/>
      <c r="SMD7" s="80"/>
      <c r="SME7" s="80"/>
      <c r="SMF7" s="80"/>
      <c r="SMG7" s="80"/>
      <c r="SMH7" s="80"/>
      <c r="SMI7" s="80"/>
      <c r="SMJ7" s="80"/>
      <c r="SMK7" s="80"/>
      <c r="SML7" s="80"/>
      <c r="SMM7" s="80"/>
      <c r="SMN7" s="80"/>
      <c r="SMO7" s="80"/>
      <c r="SMP7" s="80"/>
      <c r="SMQ7" s="80"/>
      <c r="SMR7" s="80"/>
      <c r="SMS7" s="80"/>
      <c r="SMT7" s="80"/>
      <c r="SMU7" s="80"/>
      <c r="SMV7" s="80"/>
      <c r="SMW7" s="80"/>
      <c r="SMX7" s="80"/>
      <c r="SMY7" s="80"/>
      <c r="SMZ7" s="80"/>
      <c r="SNA7" s="80"/>
      <c r="SNB7" s="80"/>
      <c r="SNC7" s="80"/>
      <c r="SND7" s="80"/>
      <c r="SNE7" s="80"/>
      <c r="SNF7" s="80"/>
      <c r="SNG7" s="80"/>
      <c r="SNH7" s="80"/>
      <c r="SNI7" s="80"/>
      <c r="SNJ7" s="80"/>
      <c r="SNK7" s="80"/>
      <c r="SNL7" s="80"/>
      <c r="SNM7" s="80"/>
      <c r="SNN7" s="80"/>
      <c r="SNO7" s="80"/>
      <c r="SNP7" s="80"/>
      <c r="SNQ7" s="80"/>
      <c r="SNR7" s="80"/>
      <c r="SNS7" s="80"/>
      <c r="SNT7" s="80"/>
      <c r="SNU7" s="80"/>
      <c r="SNV7" s="80"/>
      <c r="SNW7" s="80"/>
      <c r="SNX7" s="80"/>
      <c r="SNY7" s="80"/>
      <c r="SNZ7" s="80"/>
      <c r="SOA7" s="80"/>
      <c r="SOB7" s="80"/>
      <c r="SOC7" s="80"/>
      <c r="SOD7" s="80"/>
      <c r="SOE7" s="80"/>
      <c r="SOF7" s="80"/>
      <c r="SOG7" s="80"/>
      <c r="SOH7" s="80"/>
      <c r="SOI7" s="80"/>
      <c r="SOJ7" s="80"/>
      <c r="SOK7" s="80"/>
      <c r="SOL7" s="80"/>
      <c r="SOM7" s="80"/>
      <c r="SON7" s="80"/>
      <c r="SOO7" s="80"/>
      <c r="SOP7" s="80"/>
      <c r="SOQ7" s="80"/>
      <c r="SOR7" s="80"/>
      <c r="SOS7" s="80"/>
      <c r="SOT7" s="80"/>
      <c r="SOU7" s="80"/>
      <c r="SOV7" s="80"/>
      <c r="SOW7" s="80"/>
      <c r="SOX7" s="80"/>
      <c r="SOY7" s="80"/>
      <c r="SOZ7" s="80"/>
      <c r="SPA7" s="80"/>
      <c r="SPB7" s="80"/>
      <c r="SPC7" s="80"/>
      <c r="SPD7" s="80"/>
      <c r="SPE7" s="80"/>
      <c r="SPF7" s="80"/>
      <c r="SPG7" s="80"/>
      <c r="SPH7" s="80"/>
      <c r="SPI7" s="80"/>
      <c r="SPJ7" s="80"/>
      <c r="SPK7" s="80"/>
      <c r="SPL7" s="80"/>
      <c r="SPM7" s="80"/>
      <c r="SPN7" s="80"/>
      <c r="SPO7" s="80"/>
      <c r="SPP7" s="80"/>
      <c r="SPQ7" s="80"/>
      <c r="SPR7" s="80"/>
      <c r="SPS7" s="80"/>
      <c r="SPT7" s="80"/>
      <c r="SPU7" s="80"/>
      <c r="SPV7" s="80"/>
      <c r="SPW7" s="80"/>
      <c r="SPX7" s="80"/>
      <c r="SPY7" s="80"/>
      <c r="SPZ7" s="80"/>
      <c r="SQA7" s="80"/>
      <c r="SQB7" s="80"/>
      <c r="SQC7" s="80"/>
      <c r="SQD7" s="80"/>
      <c r="SQE7" s="80"/>
      <c r="SQF7" s="80"/>
      <c r="SQG7" s="80"/>
      <c r="SQH7" s="80"/>
      <c r="SQI7" s="80"/>
      <c r="SQJ7" s="80"/>
      <c r="SQK7" s="80"/>
      <c r="SQL7" s="80"/>
      <c r="SQM7" s="80"/>
      <c r="SQN7" s="80"/>
      <c r="SQO7" s="80"/>
      <c r="SQP7" s="80"/>
      <c r="SQQ7" s="80"/>
      <c r="SQR7" s="80"/>
      <c r="SQS7" s="80"/>
      <c r="SQT7" s="80"/>
      <c r="SQU7" s="80"/>
      <c r="SQV7" s="80"/>
      <c r="SQW7" s="80"/>
      <c r="SQX7" s="80"/>
      <c r="SQY7" s="80"/>
      <c r="SQZ7" s="80"/>
      <c r="SRA7" s="80"/>
      <c r="SRB7" s="80"/>
      <c r="SRC7" s="80"/>
      <c r="SRD7" s="80"/>
      <c r="SRE7" s="80"/>
      <c r="SRF7" s="80"/>
      <c r="SRG7" s="80"/>
      <c r="SRH7" s="80"/>
      <c r="SRI7" s="80"/>
      <c r="SRJ7" s="80"/>
      <c r="SRK7" s="80"/>
      <c r="SRL7" s="80"/>
      <c r="SRM7" s="80"/>
      <c r="SRN7" s="80"/>
      <c r="SRO7" s="80"/>
      <c r="SRP7" s="80"/>
      <c r="SRQ7" s="80"/>
      <c r="SRR7" s="80"/>
      <c r="SRS7" s="80"/>
      <c r="SRT7" s="80"/>
      <c r="SRU7" s="80"/>
      <c r="SRV7" s="80"/>
      <c r="SRW7" s="80"/>
      <c r="SRX7" s="80"/>
      <c r="SRY7" s="80"/>
      <c r="SRZ7" s="80"/>
      <c r="SSA7" s="80"/>
      <c r="SSB7" s="80"/>
      <c r="SSC7" s="80"/>
      <c r="SSD7" s="80"/>
      <c r="SSE7" s="80"/>
      <c r="SSF7" s="80"/>
      <c r="SSG7" s="80"/>
      <c r="SSH7" s="80"/>
      <c r="SSI7" s="80"/>
      <c r="SSJ7" s="80"/>
      <c r="SSK7" s="80"/>
      <c r="SSL7" s="80"/>
      <c r="SSM7" s="80"/>
      <c r="SSN7" s="80"/>
      <c r="SSO7" s="80"/>
      <c r="SSP7" s="80"/>
      <c r="SSQ7" s="80"/>
      <c r="SSR7" s="80"/>
      <c r="SSS7" s="80"/>
      <c r="SST7" s="80"/>
      <c r="SSU7" s="80"/>
      <c r="SSV7" s="80"/>
      <c r="SSW7" s="80"/>
      <c r="SSX7" s="80"/>
      <c r="SSY7" s="80"/>
      <c r="SSZ7" s="80"/>
      <c r="STA7" s="80"/>
      <c r="STB7" s="80"/>
      <c r="STC7" s="80"/>
      <c r="STD7" s="80"/>
      <c r="STE7" s="80"/>
      <c r="STF7" s="80"/>
      <c r="STG7" s="80"/>
      <c r="STH7" s="80"/>
      <c r="STI7" s="80"/>
      <c r="STJ7" s="80"/>
      <c r="STK7" s="80"/>
      <c r="STL7" s="80"/>
      <c r="STM7" s="80"/>
      <c r="STN7" s="80"/>
      <c r="STO7" s="80"/>
      <c r="STP7" s="80"/>
      <c r="STQ7" s="80"/>
      <c r="STR7" s="80"/>
      <c r="STS7" s="80"/>
      <c r="STT7" s="80"/>
      <c r="STU7" s="80"/>
      <c r="STV7" s="80"/>
      <c r="STW7" s="80"/>
      <c r="STX7" s="80"/>
      <c r="STY7" s="80"/>
      <c r="STZ7" s="80"/>
      <c r="SUA7" s="80"/>
      <c r="SUB7" s="80"/>
      <c r="SUC7" s="80"/>
      <c r="SUD7" s="80"/>
      <c r="SUE7" s="80"/>
      <c r="SUF7" s="80"/>
      <c r="SUG7" s="80"/>
      <c r="SUH7" s="80"/>
      <c r="SUI7" s="80"/>
      <c r="SUJ7" s="80"/>
      <c r="SUK7" s="80"/>
      <c r="SUL7" s="80"/>
      <c r="SUM7" s="80"/>
      <c r="SUN7" s="80"/>
      <c r="SUO7" s="80"/>
      <c r="SUP7" s="80"/>
      <c r="SUQ7" s="80"/>
      <c r="SUR7" s="80"/>
      <c r="SUS7" s="80"/>
      <c r="SUT7" s="80"/>
      <c r="SUU7" s="80"/>
      <c r="SUV7" s="80"/>
      <c r="SUW7" s="80"/>
      <c r="SUX7" s="80"/>
      <c r="SUY7" s="80"/>
      <c r="SUZ7" s="80"/>
      <c r="SVA7" s="80"/>
      <c r="SVB7" s="80"/>
      <c r="SVC7" s="80"/>
      <c r="SVD7" s="80"/>
      <c r="SVE7" s="80"/>
      <c r="SVF7" s="80"/>
      <c r="SVG7" s="80"/>
      <c r="SVH7" s="80"/>
      <c r="SVI7" s="80"/>
      <c r="SVJ7" s="80"/>
      <c r="SVK7" s="80"/>
      <c r="SVL7" s="80"/>
      <c r="SVM7" s="80"/>
      <c r="SVN7" s="80"/>
      <c r="SVO7" s="80"/>
      <c r="SVP7" s="80"/>
      <c r="SVQ7" s="80"/>
      <c r="SVR7" s="80"/>
      <c r="SVS7" s="80"/>
      <c r="SVT7" s="80"/>
      <c r="SVU7" s="80"/>
      <c r="SVV7" s="80"/>
      <c r="SVW7" s="80"/>
      <c r="SVX7" s="80"/>
      <c r="SVY7" s="80"/>
      <c r="SVZ7" s="80"/>
      <c r="SWA7" s="80"/>
      <c r="SWB7" s="80"/>
      <c r="SWC7" s="80"/>
      <c r="SWD7" s="80"/>
      <c r="SWE7" s="80"/>
      <c r="SWF7" s="80"/>
      <c r="SWG7" s="80"/>
      <c r="SWH7" s="80"/>
      <c r="SWI7" s="80"/>
      <c r="SWJ7" s="80"/>
      <c r="SWK7" s="80"/>
      <c r="SWL7" s="80"/>
      <c r="SWM7" s="80"/>
      <c r="SWN7" s="80"/>
      <c r="SWO7" s="80"/>
      <c r="SWP7" s="80"/>
      <c r="SWQ7" s="80"/>
      <c r="SWR7" s="80"/>
      <c r="SWS7" s="80"/>
      <c r="SWT7" s="80"/>
      <c r="SWU7" s="80"/>
      <c r="SWV7" s="80"/>
      <c r="SWW7" s="80"/>
      <c r="SWX7" s="80"/>
      <c r="SWY7" s="80"/>
      <c r="SWZ7" s="80"/>
      <c r="SXA7" s="80"/>
      <c r="SXB7" s="80"/>
      <c r="SXC7" s="80"/>
      <c r="SXD7" s="80"/>
      <c r="SXE7" s="80"/>
      <c r="SXF7" s="80"/>
      <c r="SXG7" s="80"/>
      <c r="SXH7" s="80"/>
      <c r="SXI7" s="80"/>
      <c r="SXJ7" s="80"/>
      <c r="SXK7" s="80"/>
      <c r="SXL7" s="80"/>
      <c r="SXM7" s="80"/>
      <c r="SXN7" s="80"/>
      <c r="SXO7" s="80"/>
      <c r="SXP7" s="80"/>
      <c r="SXQ7" s="80"/>
      <c r="SXR7" s="80"/>
      <c r="SXS7" s="80"/>
      <c r="SXT7" s="80"/>
      <c r="SXU7" s="80"/>
      <c r="SXV7" s="80"/>
      <c r="SXW7" s="80"/>
      <c r="SXX7" s="80"/>
      <c r="SXY7" s="80"/>
      <c r="SXZ7" s="80"/>
      <c r="SYA7" s="80"/>
      <c r="SYB7" s="80"/>
      <c r="SYC7" s="80"/>
      <c r="SYD7" s="80"/>
      <c r="SYE7" s="80"/>
      <c r="SYF7" s="80"/>
      <c r="SYG7" s="80"/>
      <c r="SYH7" s="80"/>
      <c r="SYI7" s="80"/>
      <c r="SYJ7" s="80"/>
      <c r="SYK7" s="80"/>
      <c r="SYL7" s="80"/>
      <c r="SYM7" s="80"/>
      <c r="SYN7" s="80"/>
      <c r="SYO7" s="80"/>
      <c r="SYP7" s="80"/>
      <c r="SYQ7" s="80"/>
      <c r="SYR7" s="80"/>
      <c r="SYS7" s="80"/>
      <c r="SYT7" s="80"/>
      <c r="SYU7" s="80"/>
      <c r="SYV7" s="80"/>
      <c r="SYW7" s="80"/>
      <c r="SYX7" s="80"/>
      <c r="SYY7" s="80"/>
      <c r="SYZ7" s="80"/>
      <c r="SZA7" s="80"/>
      <c r="SZB7" s="80"/>
      <c r="SZC7" s="80"/>
      <c r="SZD7" s="80"/>
      <c r="SZE7" s="80"/>
      <c r="SZF7" s="80"/>
      <c r="SZG7" s="80"/>
      <c r="SZH7" s="80"/>
      <c r="SZI7" s="80"/>
      <c r="SZJ7" s="80"/>
      <c r="SZK7" s="80"/>
      <c r="SZL7" s="80"/>
      <c r="SZM7" s="80"/>
      <c r="SZN7" s="80"/>
      <c r="SZO7" s="80"/>
      <c r="SZP7" s="80"/>
      <c r="SZQ7" s="80"/>
      <c r="SZR7" s="80"/>
      <c r="SZS7" s="80"/>
      <c r="SZT7" s="80"/>
      <c r="SZU7" s="80"/>
      <c r="SZV7" s="80"/>
      <c r="SZW7" s="80"/>
      <c r="SZX7" s="80"/>
      <c r="SZY7" s="80"/>
      <c r="SZZ7" s="80"/>
      <c r="TAA7" s="80"/>
      <c r="TAB7" s="80"/>
      <c r="TAC7" s="80"/>
      <c r="TAD7" s="80"/>
      <c r="TAE7" s="80"/>
      <c r="TAF7" s="80"/>
      <c r="TAG7" s="80"/>
      <c r="TAH7" s="80"/>
      <c r="TAI7" s="80"/>
      <c r="TAJ7" s="80"/>
      <c r="TAK7" s="80"/>
      <c r="TAL7" s="80"/>
      <c r="TAM7" s="80"/>
      <c r="TAN7" s="80"/>
      <c r="TAO7" s="80"/>
      <c r="TAP7" s="80"/>
      <c r="TAQ7" s="80"/>
      <c r="TAR7" s="80"/>
      <c r="TAS7" s="80"/>
      <c r="TAT7" s="80"/>
      <c r="TAU7" s="80"/>
      <c r="TAV7" s="80"/>
      <c r="TAW7" s="80"/>
      <c r="TAX7" s="80"/>
      <c r="TAY7" s="80"/>
      <c r="TAZ7" s="80"/>
      <c r="TBA7" s="80"/>
      <c r="TBB7" s="80"/>
      <c r="TBC7" s="80"/>
      <c r="TBD7" s="80"/>
      <c r="TBE7" s="80"/>
      <c r="TBF7" s="80"/>
      <c r="TBG7" s="80"/>
      <c r="TBH7" s="80"/>
      <c r="TBI7" s="80"/>
      <c r="TBJ7" s="80"/>
      <c r="TBK7" s="80"/>
      <c r="TBL7" s="80"/>
      <c r="TBM7" s="80"/>
      <c r="TBN7" s="80"/>
      <c r="TBO7" s="80"/>
      <c r="TBP7" s="80"/>
      <c r="TBQ7" s="80"/>
      <c r="TBR7" s="80"/>
      <c r="TBS7" s="80"/>
      <c r="TBT7" s="80"/>
      <c r="TBU7" s="80"/>
      <c r="TBV7" s="80"/>
      <c r="TBW7" s="80"/>
      <c r="TBX7" s="80"/>
      <c r="TBY7" s="80"/>
      <c r="TBZ7" s="80"/>
      <c r="TCA7" s="80"/>
      <c r="TCB7" s="80"/>
      <c r="TCC7" s="80"/>
      <c r="TCD7" s="80"/>
      <c r="TCE7" s="80"/>
      <c r="TCF7" s="80"/>
      <c r="TCG7" s="80"/>
      <c r="TCH7" s="80"/>
      <c r="TCI7" s="80"/>
      <c r="TCJ7" s="80"/>
      <c r="TCK7" s="80"/>
      <c r="TCL7" s="80"/>
      <c r="TCM7" s="80"/>
      <c r="TCN7" s="80"/>
      <c r="TCO7" s="80"/>
      <c r="TCP7" s="80"/>
      <c r="TCQ7" s="80"/>
      <c r="TCR7" s="80"/>
      <c r="TCS7" s="80"/>
      <c r="TCT7" s="80"/>
      <c r="TCU7" s="80"/>
      <c r="TCV7" s="80"/>
      <c r="TCW7" s="80"/>
      <c r="TCX7" s="80"/>
      <c r="TCY7" s="80"/>
      <c r="TCZ7" s="80"/>
      <c r="TDA7" s="80"/>
      <c r="TDB7" s="80"/>
      <c r="TDC7" s="80"/>
      <c r="TDD7" s="80"/>
      <c r="TDE7" s="80"/>
      <c r="TDF7" s="80"/>
      <c r="TDG7" s="80"/>
      <c r="TDH7" s="80"/>
      <c r="TDI7" s="80"/>
      <c r="TDJ7" s="80"/>
      <c r="TDK7" s="80"/>
      <c r="TDL7" s="80"/>
      <c r="TDM7" s="80"/>
      <c r="TDN7" s="80"/>
      <c r="TDO7" s="80"/>
      <c r="TDP7" s="80"/>
      <c r="TDQ7" s="80"/>
      <c r="TDR7" s="80"/>
      <c r="TDS7" s="80"/>
      <c r="TDT7" s="80"/>
      <c r="TDU7" s="80"/>
      <c r="TDV7" s="80"/>
      <c r="TDW7" s="80"/>
      <c r="TDX7" s="80"/>
      <c r="TDY7" s="80"/>
      <c r="TDZ7" s="80"/>
      <c r="TEA7" s="80"/>
      <c r="TEB7" s="80"/>
      <c r="TEC7" s="80"/>
      <c r="TED7" s="80"/>
      <c r="TEE7" s="80"/>
      <c r="TEF7" s="80"/>
      <c r="TEG7" s="80"/>
      <c r="TEH7" s="80"/>
      <c r="TEI7" s="80"/>
      <c r="TEJ7" s="80"/>
      <c r="TEK7" s="80"/>
      <c r="TEL7" s="80"/>
      <c r="TEM7" s="80"/>
      <c r="TEN7" s="80"/>
      <c r="TEO7" s="80"/>
      <c r="TEP7" s="80"/>
      <c r="TEQ7" s="80"/>
      <c r="TER7" s="80"/>
      <c r="TES7" s="80"/>
      <c r="TET7" s="80"/>
      <c r="TEU7" s="80"/>
      <c r="TEV7" s="80"/>
      <c r="TEW7" s="80"/>
      <c r="TEX7" s="80"/>
      <c r="TEY7" s="80"/>
      <c r="TEZ7" s="80"/>
      <c r="TFA7" s="80"/>
      <c r="TFB7" s="80"/>
      <c r="TFC7" s="80"/>
      <c r="TFD7" s="80"/>
      <c r="TFE7" s="80"/>
      <c r="TFF7" s="80"/>
      <c r="TFG7" s="80"/>
      <c r="TFH7" s="80"/>
      <c r="TFI7" s="80"/>
      <c r="TFJ7" s="80"/>
      <c r="TFK7" s="80"/>
      <c r="TFL7" s="80"/>
      <c r="TFM7" s="80"/>
      <c r="TFN7" s="80"/>
      <c r="TFO7" s="80"/>
      <c r="TFP7" s="80"/>
      <c r="TFQ7" s="80"/>
      <c r="TFR7" s="80"/>
      <c r="TFS7" s="80"/>
      <c r="TFT7" s="80"/>
      <c r="TFU7" s="80"/>
      <c r="TFV7" s="80"/>
      <c r="TFW7" s="80"/>
      <c r="TFX7" s="80"/>
      <c r="TFY7" s="80"/>
      <c r="TFZ7" s="80"/>
      <c r="TGA7" s="80"/>
      <c r="TGB7" s="80"/>
      <c r="TGC7" s="80"/>
      <c r="TGD7" s="80"/>
      <c r="TGE7" s="80"/>
      <c r="TGF7" s="80"/>
      <c r="TGG7" s="80"/>
      <c r="TGH7" s="80"/>
      <c r="TGI7" s="80"/>
      <c r="TGJ7" s="80"/>
      <c r="TGK7" s="80"/>
      <c r="TGL7" s="80"/>
      <c r="TGM7" s="80"/>
      <c r="TGN7" s="80"/>
      <c r="TGO7" s="80"/>
      <c r="TGP7" s="80"/>
      <c r="TGQ7" s="80"/>
      <c r="TGR7" s="80"/>
      <c r="TGS7" s="80"/>
      <c r="TGT7" s="80"/>
      <c r="TGU7" s="80"/>
      <c r="TGV7" s="80"/>
      <c r="TGW7" s="80"/>
      <c r="TGX7" s="80"/>
      <c r="TGY7" s="80"/>
      <c r="TGZ7" s="80"/>
      <c r="THA7" s="80"/>
      <c r="THB7" s="80"/>
      <c r="THC7" s="80"/>
      <c r="THD7" s="80"/>
      <c r="THE7" s="80"/>
      <c r="THF7" s="80"/>
      <c r="THG7" s="80"/>
      <c r="THH7" s="80"/>
      <c r="THI7" s="80"/>
      <c r="THJ7" s="80"/>
      <c r="THK7" s="80"/>
      <c r="THL7" s="80"/>
      <c r="THM7" s="80"/>
      <c r="THN7" s="80"/>
      <c r="THO7" s="80"/>
      <c r="THP7" s="80"/>
      <c r="THQ7" s="80"/>
      <c r="THR7" s="80"/>
      <c r="THS7" s="80"/>
      <c r="THT7" s="80"/>
      <c r="THU7" s="80"/>
      <c r="THV7" s="80"/>
      <c r="THW7" s="80"/>
      <c r="THX7" s="80"/>
      <c r="THY7" s="80"/>
      <c r="THZ7" s="80"/>
      <c r="TIA7" s="80"/>
      <c r="TIB7" s="80"/>
      <c r="TIC7" s="80"/>
      <c r="TID7" s="80"/>
      <c r="TIE7" s="80"/>
      <c r="TIF7" s="80"/>
      <c r="TIG7" s="80"/>
      <c r="TIH7" s="80"/>
      <c r="TII7" s="80"/>
      <c r="TIJ7" s="80"/>
      <c r="TIK7" s="80"/>
      <c r="TIL7" s="80"/>
      <c r="TIM7" s="80"/>
      <c r="TIN7" s="80"/>
      <c r="TIO7" s="80"/>
      <c r="TIP7" s="80"/>
      <c r="TIQ7" s="80"/>
      <c r="TIR7" s="80"/>
      <c r="TIS7" s="80"/>
      <c r="TIT7" s="80"/>
      <c r="TIU7" s="80"/>
      <c r="TIV7" s="80"/>
      <c r="TIW7" s="80"/>
      <c r="TIX7" s="80"/>
      <c r="TIY7" s="80"/>
      <c r="TIZ7" s="80"/>
      <c r="TJA7" s="80"/>
      <c r="TJB7" s="80"/>
      <c r="TJC7" s="80"/>
      <c r="TJD7" s="80"/>
      <c r="TJE7" s="80"/>
      <c r="TJF7" s="80"/>
      <c r="TJG7" s="80"/>
      <c r="TJH7" s="80"/>
      <c r="TJI7" s="80"/>
      <c r="TJJ7" s="80"/>
      <c r="TJK7" s="80"/>
      <c r="TJL7" s="80"/>
      <c r="TJM7" s="80"/>
      <c r="TJN7" s="80"/>
      <c r="TJO7" s="80"/>
      <c r="TJP7" s="80"/>
      <c r="TJQ7" s="80"/>
      <c r="TJR7" s="80"/>
      <c r="TJS7" s="80"/>
      <c r="TJT7" s="80"/>
      <c r="TJU7" s="80"/>
      <c r="TJV7" s="80"/>
      <c r="TJW7" s="80"/>
      <c r="TJX7" s="80"/>
      <c r="TJY7" s="80"/>
      <c r="TJZ7" s="80"/>
      <c r="TKA7" s="80"/>
      <c r="TKB7" s="80"/>
      <c r="TKC7" s="80"/>
      <c r="TKD7" s="80"/>
      <c r="TKE7" s="80"/>
      <c r="TKF7" s="80"/>
      <c r="TKG7" s="80"/>
      <c r="TKH7" s="80"/>
      <c r="TKI7" s="80"/>
      <c r="TKJ7" s="80"/>
      <c r="TKK7" s="80"/>
      <c r="TKL7" s="80"/>
      <c r="TKM7" s="80"/>
      <c r="TKN7" s="80"/>
      <c r="TKO7" s="80"/>
      <c r="TKP7" s="80"/>
      <c r="TKQ7" s="80"/>
      <c r="TKR7" s="80"/>
      <c r="TKS7" s="80"/>
      <c r="TKT7" s="80"/>
      <c r="TKU7" s="80"/>
      <c r="TKV7" s="80"/>
      <c r="TKW7" s="80"/>
      <c r="TKX7" s="80"/>
      <c r="TKY7" s="80"/>
      <c r="TKZ7" s="80"/>
      <c r="TLA7" s="80"/>
      <c r="TLB7" s="80"/>
      <c r="TLC7" s="80"/>
      <c r="TLD7" s="80"/>
      <c r="TLE7" s="80"/>
      <c r="TLF7" s="80"/>
      <c r="TLG7" s="80"/>
      <c r="TLH7" s="80"/>
      <c r="TLI7" s="80"/>
      <c r="TLJ7" s="80"/>
      <c r="TLK7" s="80"/>
      <c r="TLL7" s="80"/>
      <c r="TLM7" s="80"/>
      <c r="TLN7" s="80"/>
      <c r="TLO7" s="80"/>
      <c r="TLP7" s="80"/>
      <c r="TLQ7" s="80"/>
      <c r="TLR7" s="80"/>
      <c r="TLS7" s="80"/>
      <c r="TLT7" s="80"/>
      <c r="TLU7" s="80"/>
      <c r="TLV7" s="80"/>
      <c r="TLW7" s="80"/>
      <c r="TLX7" s="80"/>
      <c r="TLY7" s="80"/>
      <c r="TLZ7" s="80"/>
      <c r="TMA7" s="80"/>
      <c r="TMB7" s="80"/>
      <c r="TMC7" s="80"/>
      <c r="TMD7" s="80"/>
      <c r="TME7" s="80"/>
      <c r="TMF7" s="80"/>
      <c r="TMG7" s="80"/>
      <c r="TMH7" s="80"/>
      <c r="TMI7" s="80"/>
      <c r="TMJ7" s="80"/>
      <c r="TMK7" s="80"/>
      <c r="TML7" s="80"/>
      <c r="TMM7" s="80"/>
      <c r="TMN7" s="80"/>
      <c r="TMO7" s="80"/>
      <c r="TMP7" s="80"/>
      <c r="TMQ7" s="80"/>
      <c r="TMR7" s="80"/>
      <c r="TMS7" s="80"/>
      <c r="TMT7" s="80"/>
      <c r="TMU7" s="80"/>
      <c r="TMV7" s="80"/>
      <c r="TMW7" s="80"/>
      <c r="TMX7" s="80"/>
      <c r="TMY7" s="80"/>
      <c r="TMZ7" s="80"/>
      <c r="TNA7" s="80"/>
      <c r="TNB7" s="80"/>
      <c r="TNC7" s="80"/>
      <c r="TND7" s="80"/>
      <c r="TNE7" s="80"/>
      <c r="TNF7" s="80"/>
      <c r="TNG7" s="80"/>
      <c r="TNH7" s="80"/>
      <c r="TNI7" s="80"/>
      <c r="TNJ7" s="80"/>
      <c r="TNK7" s="80"/>
      <c r="TNL7" s="80"/>
      <c r="TNM7" s="80"/>
      <c r="TNN7" s="80"/>
      <c r="TNO7" s="80"/>
      <c r="TNP7" s="80"/>
      <c r="TNQ7" s="80"/>
      <c r="TNR7" s="80"/>
      <c r="TNS7" s="80"/>
      <c r="TNT7" s="80"/>
      <c r="TNU7" s="80"/>
      <c r="TNV7" s="80"/>
      <c r="TNW7" s="80"/>
      <c r="TNX7" s="80"/>
      <c r="TNY7" s="80"/>
      <c r="TNZ7" s="80"/>
      <c r="TOA7" s="80"/>
      <c r="TOB7" s="80"/>
      <c r="TOC7" s="80"/>
      <c r="TOD7" s="80"/>
      <c r="TOE7" s="80"/>
      <c r="TOF7" s="80"/>
      <c r="TOG7" s="80"/>
      <c r="TOH7" s="80"/>
      <c r="TOI7" s="80"/>
      <c r="TOJ7" s="80"/>
      <c r="TOK7" s="80"/>
      <c r="TOL7" s="80"/>
      <c r="TOM7" s="80"/>
      <c r="TON7" s="80"/>
      <c r="TOO7" s="80"/>
      <c r="TOP7" s="80"/>
      <c r="TOQ7" s="80"/>
      <c r="TOR7" s="80"/>
      <c r="TOS7" s="80"/>
      <c r="TOT7" s="80"/>
      <c r="TOU7" s="80"/>
      <c r="TOV7" s="80"/>
      <c r="TOW7" s="80"/>
      <c r="TOX7" s="80"/>
      <c r="TOY7" s="80"/>
      <c r="TOZ7" s="80"/>
      <c r="TPA7" s="80"/>
      <c r="TPB7" s="80"/>
      <c r="TPC7" s="80"/>
      <c r="TPD7" s="80"/>
      <c r="TPE7" s="80"/>
      <c r="TPF7" s="80"/>
      <c r="TPG7" s="80"/>
      <c r="TPH7" s="80"/>
      <c r="TPI7" s="80"/>
      <c r="TPJ7" s="80"/>
      <c r="TPK7" s="80"/>
      <c r="TPL7" s="80"/>
      <c r="TPM7" s="80"/>
      <c r="TPN7" s="80"/>
      <c r="TPO7" s="80"/>
      <c r="TPP7" s="80"/>
      <c r="TPQ7" s="80"/>
      <c r="TPR7" s="80"/>
      <c r="TPS7" s="80"/>
      <c r="TPT7" s="80"/>
      <c r="TPU7" s="80"/>
      <c r="TPV7" s="80"/>
      <c r="TPW7" s="80"/>
      <c r="TPX7" s="80"/>
      <c r="TPY7" s="80"/>
      <c r="TPZ7" s="80"/>
      <c r="TQA7" s="80"/>
      <c r="TQB7" s="80"/>
      <c r="TQC7" s="80"/>
      <c r="TQD7" s="80"/>
      <c r="TQE7" s="80"/>
      <c r="TQF7" s="80"/>
      <c r="TQG7" s="80"/>
      <c r="TQH7" s="80"/>
      <c r="TQI7" s="80"/>
      <c r="TQJ7" s="80"/>
      <c r="TQK7" s="80"/>
      <c r="TQL7" s="80"/>
      <c r="TQM7" s="80"/>
      <c r="TQN7" s="80"/>
      <c r="TQO7" s="80"/>
      <c r="TQP7" s="80"/>
      <c r="TQQ7" s="80"/>
      <c r="TQR7" s="80"/>
      <c r="TQS7" s="80"/>
      <c r="TQT7" s="80"/>
      <c r="TQU7" s="80"/>
      <c r="TQV7" s="80"/>
      <c r="TQW7" s="80"/>
      <c r="TQX7" s="80"/>
      <c r="TQY7" s="80"/>
      <c r="TQZ7" s="80"/>
      <c r="TRA7" s="80"/>
      <c r="TRB7" s="80"/>
      <c r="TRC7" s="80"/>
      <c r="TRD7" s="80"/>
      <c r="TRE7" s="80"/>
      <c r="TRF7" s="80"/>
      <c r="TRG7" s="80"/>
      <c r="TRH7" s="80"/>
      <c r="TRI7" s="80"/>
      <c r="TRJ7" s="80"/>
      <c r="TRK7" s="80"/>
      <c r="TRL7" s="80"/>
      <c r="TRM7" s="80"/>
      <c r="TRN7" s="80"/>
      <c r="TRO7" s="80"/>
      <c r="TRP7" s="80"/>
      <c r="TRQ7" s="80"/>
      <c r="TRR7" s="80"/>
      <c r="TRS7" s="80"/>
      <c r="TRT7" s="80"/>
      <c r="TRU7" s="80"/>
      <c r="TRV7" s="80"/>
      <c r="TRW7" s="80"/>
      <c r="TRX7" s="80"/>
      <c r="TRY7" s="80"/>
      <c r="TRZ7" s="80"/>
      <c r="TSA7" s="80"/>
      <c r="TSB7" s="80"/>
      <c r="TSC7" s="80"/>
      <c r="TSD7" s="80"/>
      <c r="TSE7" s="80"/>
      <c r="TSF7" s="80"/>
      <c r="TSG7" s="80"/>
      <c r="TSH7" s="80"/>
      <c r="TSI7" s="80"/>
      <c r="TSJ7" s="80"/>
      <c r="TSK7" s="80"/>
      <c r="TSL7" s="80"/>
      <c r="TSM7" s="80"/>
      <c r="TSN7" s="80"/>
      <c r="TSO7" s="80"/>
      <c r="TSP7" s="80"/>
      <c r="TSQ7" s="80"/>
      <c r="TSR7" s="80"/>
      <c r="TSS7" s="80"/>
      <c r="TST7" s="80"/>
      <c r="TSU7" s="80"/>
      <c r="TSV7" s="80"/>
      <c r="TSW7" s="80"/>
      <c r="TSX7" s="80"/>
      <c r="TSY7" s="80"/>
      <c r="TSZ7" s="80"/>
      <c r="TTA7" s="80"/>
      <c r="TTB7" s="80"/>
      <c r="TTC7" s="80"/>
      <c r="TTD7" s="80"/>
      <c r="TTE7" s="80"/>
      <c r="TTF7" s="80"/>
      <c r="TTG7" s="80"/>
      <c r="TTH7" s="80"/>
      <c r="TTI7" s="80"/>
      <c r="TTJ7" s="80"/>
      <c r="TTK7" s="80"/>
      <c r="TTL7" s="80"/>
      <c r="TTM7" s="80"/>
      <c r="TTN7" s="80"/>
      <c r="TTO7" s="80"/>
      <c r="TTP7" s="80"/>
      <c r="TTQ7" s="80"/>
      <c r="TTR7" s="80"/>
      <c r="TTS7" s="80"/>
      <c r="TTT7" s="80"/>
      <c r="TTU7" s="80"/>
      <c r="TTV7" s="80"/>
      <c r="TTW7" s="80"/>
      <c r="TTX7" s="80"/>
      <c r="TTY7" s="80"/>
      <c r="TTZ7" s="80"/>
      <c r="TUA7" s="80"/>
      <c r="TUB7" s="80"/>
      <c r="TUC7" s="80"/>
      <c r="TUD7" s="80"/>
      <c r="TUE7" s="80"/>
      <c r="TUF7" s="80"/>
      <c r="TUG7" s="80"/>
      <c r="TUH7" s="80"/>
      <c r="TUI7" s="80"/>
      <c r="TUJ7" s="80"/>
      <c r="TUK7" s="80"/>
      <c r="TUL7" s="80"/>
      <c r="TUM7" s="80"/>
      <c r="TUN7" s="80"/>
      <c r="TUO7" s="80"/>
      <c r="TUP7" s="80"/>
      <c r="TUQ7" s="80"/>
      <c r="TUR7" s="80"/>
      <c r="TUS7" s="80"/>
      <c r="TUT7" s="80"/>
      <c r="TUU7" s="80"/>
      <c r="TUV7" s="80"/>
      <c r="TUW7" s="80"/>
      <c r="TUX7" s="80"/>
      <c r="TUY7" s="80"/>
      <c r="TUZ7" s="80"/>
      <c r="TVA7" s="80"/>
      <c r="TVB7" s="80"/>
      <c r="TVC7" s="80"/>
      <c r="TVD7" s="80"/>
      <c r="TVE7" s="80"/>
      <c r="TVF7" s="80"/>
      <c r="TVG7" s="80"/>
      <c r="TVH7" s="80"/>
      <c r="TVI7" s="80"/>
      <c r="TVJ7" s="80"/>
      <c r="TVK7" s="80"/>
      <c r="TVL7" s="80"/>
      <c r="TVM7" s="80"/>
      <c r="TVN7" s="80"/>
      <c r="TVO7" s="80"/>
      <c r="TVP7" s="80"/>
      <c r="TVQ7" s="80"/>
      <c r="TVR7" s="80"/>
      <c r="TVS7" s="80"/>
      <c r="TVT7" s="80"/>
      <c r="TVU7" s="80"/>
      <c r="TVV7" s="80"/>
      <c r="TVW7" s="80"/>
      <c r="TVX7" s="80"/>
      <c r="TVY7" s="80"/>
      <c r="TVZ7" s="80"/>
      <c r="TWA7" s="80"/>
      <c r="TWB7" s="80"/>
      <c r="TWC7" s="80"/>
      <c r="TWD7" s="80"/>
      <c r="TWE7" s="80"/>
      <c r="TWF7" s="80"/>
      <c r="TWG7" s="80"/>
      <c r="TWH7" s="80"/>
      <c r="TWI7" s="80"/>
      <c r="TWJ7" s="80"/>
      <c r="TWK7" s="80"/>
      <c r="TWL7" s="80"/>
      <c r="TWM7" s="80"/>
      <c r="TWN7" s="80"/>
      <c r="TWO7" s="80"/>
      <c r="TWP7" s="80"/>
      <c r="TWQ7" s="80"/>
      <c r="TWR7" s="80"/>
      <c r="TWS7" s="80"/>
      <c r="TWT7" s="80"/>
      <c r="TWU7" s="80"/>
      <c r="TWV7" s="80"/>
      <c r="TWW7" s="80"/>
      <c r="TWX7" s="80"/>
      <c r="TWY7" s="80"/>
      <c r="TWZ7" s="80"/>
      <c r="TXA7" s="80"/>
      <c r="TXB7" s="80"/>
      <c r="TXC7" s="80"/>
      <c r="TXD7" s="80"/>
      <c r="TXE7" s="80"/>
      <c r="TXF7" s="80"/>
      <c r="TXG7" s="80"/>
      <c r="TXH7" s="80"/>
      <c r="TXI7" s="80"/>
      <c r="TXJ7" s="80"/>
      <c r="TXK7" s="80"/>
      <c r="TXL7" s="80"/>
      <c r="TXM7" s="80"/>
      <c r="TXN7" s="80"/>
      <c r="TXO7" s="80"/>
      <c r="TXP7" s="80"/>
      <c r="TXQ7" s="80"/>
      <c r="TXR7" s="80"/>
      <c r="TXS7" s="80"/>
      <c r="TXT7" s="80"/>
      <c r="TXU7" s="80"/>
      <c r="TXV7" s="80"/>
      <c r="TXW7" s="80"/>
      <c r="TXX7" s="80"/>
      <c r="TXY7" s="80"/>
      <c r="TXZ7" s="80"/>
      <c r="TYA7" s="80"/>
      <c r="TYB7" s="80"/>
      <c r="TYC7" s="80"/>
      <c r="TYD7" s="80"/>
      <c r="TYE7" s="80"/>
      <c r="TYF7" s="80"/>
      <c r="TYG7" s="80"/>
      <c r="TYH7" s="80"/>
      <c r="TYI7" s="80"/>
      <c r="TYJ7" s="80"/>
      <c r="TYK7" s="80"/>
      <c r="TYL7" s="80"/>
      <c r="TYM7" s="80"/>
      <c r="TYN7" s="80"/>
      <c r="TYO7" s="80"/>
      <c r="TYP7" s="80"/>
      <c r="TYQ7" s="80"/>
      <c r="TYR7" s="80"/>
      <c r="TYS7" s="80"/>
      <c r="TYT7" s="80"/>
      <c r="TYU7" s="80"/>
      <c r="TYV7" s="80"/>
      <c r="TYW7" s="80"/>
      <c r="TYX7" s="80"/>
      <c r="TYY7" s="80"/>
      <c r="TYZ7" s="80"/>
      <c r="TZA7" s="80"/>
      <c r="TZB7" s="80"/>
      <c r="TZC7" s="80"/>
      <c r="TZD7" s="80"/>
      <c r="TZE7" s="80"/>
      <c r="TZF7" s="80"/>
      <c r="TZG7" s="80"/>
      <c r="TZH7" s="80"/>
      <c r="TZI7" s="80"/>
      <c r="TZJ7" s="80"/>
      <c r="TZK7" s="80"/>
      <c r="TZL7" s="80"/>
      <c r="TZM7" s="80"/>
      <c r="TZN7" s="80"/>
      <c r="TZO7" s="80"/>
      <c r="TZP7" s="80"/>
      <c r="TZQ7" s="80"/>
      <c r="TZR7" s="80"/>
      <c r="TZS7" s="80"/>
      <c r="TZT7" s="80"/>
      <c r="TZU7" s="80"/>
      <c r="TZV7" s="80"/>
      <c r="TZW7" s="80"/>
      <c r="TZX7" s="80"/>
      <c r="TZY7" s="80"/>
      <c r="TZZ7" s="80"/>
      <c r="UAA7" s="80"/>
      <c r="UAB7" s="80"/>
      <c r="UAC7" s="80"/>
      <c r="UAD7" s="80"/>
      <c r="UAE7" s="80"/>
      <c r="UAF7" s="80"/>
      <c r="UAG7" s="80"/>
      <c r="UAH7" s="80"/>
      <c r="UAI7" s="80"/>
      <c r="UAJ7" s="80"/>
      <c r="UAK7" s="80"/>
      <c r="UAL7" s="80"/>
      <c r="UAM7" s="80"/>
      <c r="UAN7" s="80"/>
      <c r="UAO7" s="80"/>
      <c r="UAP7" s="80"/>
      <c r="UAQ7" s="80"/>
      <c r="UAR7" s="80"/>
      <c r="UAS7" s="80"/>
      <c r="UAT7" s="80"/>
      <c r="UAU7" s="80"/>
      <c r="UAV7" s="80"/>
      <c r="UAW7" s="80"/>
      <c r="UAX7" s="80"/>
      <c r="UAY7" s="80"/>
      <c r="UAZ7" s="80"/>
      <c r="UBA7" s="80"/>
      <c r="UBB7" s="80"/>
      <c r="UBC7" s="80"/>
      <c r="UBD7" s="80"/>
      <c r="UBE7" s="80"/>
      <c r="UBF7" s="80"/>
      <c r="UBG7" s="80"/>
      <c r="UBH7" s="80"/>
      <c r="UBI7" s="80"/>
      <c r="UBJ7" s="80"/>
      <c r="UBK7" s="80"/>
      <c r="UBL7" s="80"/>
      <c r="UBM7" s="80"/>
      <c r="UBN7" s="80"/>
      <c r="UBO7" s="80"/>
      <c r="UBP7" s="80"/>
      <c r="UBQ7" s="80"/>
      <c r="UBR7" s="80"/>
      <c r="UBS7" s="80"/>
      <c r="UBT7" s="80"/>
      <c r="UBU7" s="80"/>
      <c r="UBV7" s="80"/>
      <c r="UBW7" s="80"/>
      <c r="UBX7" s="80"/>
      <c r="UBY7" s="80"/>
      <c r="UBZ7" s="80"/>
      <c r="UCA7" s="80"/>
      <c r="UCB7" s="80"/>
      <c r="UCC7" s="80"/>
      <c r="UCD7" s="80"/>
      <c r="UCE7" s="80"/>
      <c r="UCF7" s="80"/>
      <c r="UCG7" s="80"/>
      <c r="UCH7" s="80"/>
      <c r="UCI7" s="80"/>
      <c r="UCJ7" s="80"/>
      <c r="UCK7" s="80"/>
      <c r="UCL7" s="80"/>
      <c r="UCM7" s="80"/>
      <c r="UCN7" s="80"/>
      <c r="UCO7" s="80"/>
      <c r="UCP7" s="80"/>
      <c r="UCQ7" s="80"/>
      <c r="UCR7" s="80"/>
      <c r="UCS7" s="80"/>
      <c r="UCT7" s="80"/>
      <c r="UCU7" s="80"/>
      <c r="UCV7" s="80"/>
      <c r="UCW7" s="80"/>
      <c r="UCX7" s="80"/>
      <c r="UCY7" s="80"/>
      <c r="UCZ7" s="80"/>
      <c r="UDA7" s="80"/>
      <c r="UDB7" s="80"/>
      <c r="UDC7" s="80"/>
      <c r="UDD7" s="80"/>
      <c r="UDE7" s="80"/>
      <c r="UDF7" s="80"/>
      <c r="UDG7" s="80"/>
      <c r="UDH7" s="80"/>
      <c r="UDI7" s="80"/>
      <c r="UDJ7" s="80"/>
      <c r="UDK7" s="80"/>
      <c r="UDL7" s="80"/>
      <c r="UDM7" s="80"/>
      <c r="UDN7" s="80"/>
      <c r="UDO7" s="80"/>
      <c r="UDP7" s="80"/>
      <c r="UDQ7" s="80"/>
      <c r="UDR7" s="80"/>
      <c r="UDS7" s="80"/>
      <c r="UDT7" s="80"/>
      <c r="UDU7" s="80"/>
      <c r="UDV7" s="80"/>
      <c r="UDW7" s="80"/>
      <c r="UDX7" s="80"/>
      <c r="UDY7" s="80"/>
      <c r="UDZ7" s="80"/>
      <c r="UEA7" s="80"/>
      <c r="UEB7" s="80"/>
      <c r="UEC7" s="80"/>
      <c r="UED7" s="80"/>
      <c r="UEE7" s="80"/>
      <c r="UEF7" s="80"/>
      <c r="UEG7" s="80"/>
      <c r="UEH7" s="80"/>
      <c r="UEI7" s="80"/>
      <c r="UEJ7" s="80"/>
      <c r="UEK7" s="80"/>
      <c r="UEL7" s="80"/>
      <c r="UEM7" s="80"/>
      <c r="UEN7" s="80"/>
      <c r="UEO7" s="80"/>
      <c r="UEP7" s="80"/>
      <c r="UEQ7" s="80"/>
      <c r="UER7" s="80"/>
      <c r="UES7" s="80"/>
      <c r="UET7" s="80"/>
      <c r="UEU7" s="80"/>
      <c r="UEV7" s="80"/>
      <c r="UEW7" s="80"/>
      <c r="UEX7" s="80"/>
      <c r="UEY7" s="80"/>
      <c r="UEZ7" s="80"/>
      <c r="UFA7" s="80"/>
      <c r="UFB7" s="80"/>
      <c r="UFC7" s="80"/>
      <c r="UFD7" s="80"/>
      <c r="UFE7" s="80"/>
      <c r="UFF7" s="80"/>
      <c r="UFG7" s="80"/>
      <c r="UFH7" s="80"/>
      <c r="UFI7" s="80"/>
      <c r="UFJ7" s="80"/>
      <c r="UFK7" s="80"/>
      <c r="UFL7" s="80"/>
      <c r="UFM7" s="80"/>
      <c r="UFN7" s="80"/>
      <c r="UFO7" s="80"/>
      <c r="UFP7" s="80"/>
      <c r="UFQ7" s="80"/>
      <c r="UFR7" s="80"/>
      <c r="UFS7" s="80"/>
      <c r="UFT7" s="80"/>
      <c r="UFU7" s="80"/>
      <c r="UFV7" s="80"/>
      <c r="UFW7" s="80"/>
      <c r="UFX7" s="80"/>
      <c r="UFY7" s="80"/>
      <c r="UFZ7" s="80"/>
      <c r="UGA7" s="80"/>
      <c r="UGB7" s="80"/>
      <c r="UGC7" s="80"/>
      <c r="UGD7" s="80"/>
      <c r="UGE7" s="80"/>
      <c r="UGF7" s="80"/>
      <c r="UGG7" s="80"/>
      <c r="UGH7" s="80"/>
      <c r="UGI7" s="80"/>
      <c r="UGJ7" s="80"/>
      <c r="UGK7" s="80"/>
      <c r="UGL7" s="80"/>
      <c r="UGM7" s="80"/>
      <c r="UGN7" s="80"/>
      <c r="UGO7" s="80"/>
      <c r="UGP7" s="80"/>
      <c r="UGQ7" s="80"/>
      <c r="UGR7" s="80"/>
      <c r="UGS7" s="80"/>
      <c r="UGT7" s="80"/>
      <c r="UGU7" s="80"/>
      <c r="UGV7" s="80"/>
      <c r="UGW7" s="80"/>
      <c r="UGX7" s="80"/>
      <c r="UGY7" s="80"/>
      <c r="UGZ7" s="80"/>
      <c r="UHA7" s="80"/>
      <c r="UHB7" s="80"/>
      <c r="UHC7" s="80"/>
      <c r="UHD7" s="80"/>
      <c r="UHE7" s="80"/>
      <c r="UHF7" s="80"/>
      <c r="UHG7" s="80"/>
      <c r="UHH7" s="80"/>
      <c r="UHI7" s="80"/>
      <c r="UHJ7" s="80"/>
      <c r="UHK7" s="80"/>
      <c r="UHL7" s="80"/>
      <c r="UHM7" s="80"/>
      <c r="UHN7" s="80"/>
      <c r="UHO7" s="80"/>
      <c r="UHP7" s="80"/>
      <c r="UHQ7" s="80"/>
      <c r="UHR7" s="80"/>
      <c r="UHS7" s="80"/>
      <c r="UHT7" s="80"/>
      <c r="UHU7" s="80"/>
      <c r="UHV7" s="80"/>
      <c r="UHW7" s="80"/>
      <c r="UHX7" s="80"/>
      <c r="UHY7" s="80"/>
      <c r="UHZ7" s="80"/>
      <c r="UIA7" s="80"/>
      <c r="UIB7" s="80"/>
      <c r="UIC7" s="80"/>
      <c r="UID7" s="80"/>
      <c r="UIE7" s="80"/>
      <c r="UIF7" s="80"/>
      <c r="UIG7" s="80"/>
      <c r="UIH7" s="80"/>
      <c r="UII7" s="80"/>
      <c r="UIJ7" s="80"/>
      <c r="UIK7" s="80"/>
      <c r="UIL7" s="80"/>
      <c r="UIM7" s="80"/>
      <c r="UIN7" s="80"/>
      <c r="UIO7" s="80"/>
      <c r="UIP7" s="80"/>
      <c r="UIQ7" s="80"/>
      <c r="UIR7" s="80"/>
      <c r="UIS7" s="80"/>
      <c r="UIT7" s="80"/>
      <c r="UIU7" s="80"/>
      <c r="UIV7" s="80"/>
      <c r="UIW7" s="80"/>
      <c r="UIX7" s="80"/>
      <c r="UIY7" s="80"/>
      <c r="UIZ7" s="80"/>
      <c r="UJA7" s="80"/>
      <c r="UJB7" s="80"/>
      <c r="UJC7" s="80"/>
      <c r="UJD7" s="80"/>
      <c r="UJE7" s="80"/>
      <c r="UJF7" s="80"/>
      <c r="UJG7" s="80"/>
      <c r="UJH7" s="80"/>
      <c r="UJI7" s="80"/>
      <c r="UJJ7" s="80"/>
      <c r="UJK7" s="80"/>
      <c r="UJL7" s="80"/>
      <c r="UJM7" s="80"/>
      <c r="UJN7" s="80"/>
      <c r="UJO7" s="80"/>
      <c r="UJP7" s="80"/>
      <c r="UJQ7" s="80"/>
      <c r="UJR7" s="80"/>
      <c r="UJS7" s="80"/>
      <c r="UJT7" s="80"/>
      <c r="UJU7" s="80"/>
      <c r="UJV7" s="80"/>
      <c r="UJW7" s="80"/>
      <c r="UJX7" s="80"/>
      <c r="UJY7" s="80"/>
      <c r="UJZ7" s="80"/>
      <c r="UKA7" s="80"/>
      <c r="UKB7" s="80"/>
      <c r="UKC7" s="80"/>
      <c r="UKD7" s="80"/>
      <c r="UKE7" s="80"/>
      <c r="UKF7" s="80"/>
      <c r="UKG7" s="80"/>
      <c r="UKH7" s="80"/>
      <c r="UKI7" s="80"/>
      <c r="UKJ7" s="80"/>
      <c r="UKK7" s="80"/>
      <c r="UKL7" s="80"/>
      <c r="UKM7" s="80"/>
      <c r="UKN7" s="80"/>
      <c r="UKO7" s="80"/>
      <c r="UKP7" s="80"/>
      <c r="UKQ7" s="80"/>
      <c r="UKR7" s="80"/>
      <c r="UKS7" s="80"/>
      <c r="UKT7" s="80"/>
      <c r="UKU7" s="80"/>
      <c r="UKV7" s="80"/>
      <c r="UKW7" s="80"/>
      <c r="UKX7" s="80"/>
      <c r="UKY7" s="80"/>
      <c r="UKZ7" s="80"/>
      <c r="ULA7" s="80"/>
      <c r="ULB7" s="80"/>
      <c r="ULC7" s="80"/>
      <c r="ULD7" s="80"/>
      <c r="ULE7" s="80"/>
      <c r="ULF7" s="80"/>
      <c r="ULG7" s="80"/>
      <c r="ULH7" s="80"/>
      <c r="ULI7" s="80"/>
      <c r="ULJ7" s="80"/>
      <c r="ULK7" s="80"/>
      <c r="ULL7" s="80"/>
      <c r="ULM7" s="80"/>
      <c r="ULN7" s="80"/>
      <c r="ULO7" s="80"/>
      <c r="ULP7" s="80"/>
      <c r="ULQ7" s="80"/>
      <c r="ULR7" s="80"/>
      <c r="ULS7" s="80"/>
      <c r="ULT7" s="80"/>
      <c r="ULU7" s="80"/>
      <c r="ULV7" s="80"/>
      <c r="ULW7" s="80"/>
      <c r="ULX7" s="80"/>
      <c r="ULY7" s="80"/>
      <c r="ULZ7" s="80"/>
      <c r="UMA7" s="80"/>
      <c r="UMB7" s="80"/>
      <c r="UMC7" s="80"/>
      <c r="UMD7" s="80"/>
      <c r="UME7" s="80"/>
      <c r="UMF7" s="80"/>
      <c r="UMG7" s="80"/>
      <c r="UMH7" s="80"/>
      <c r="UMI7" s="80"/>
      <c r="UMJ7" s="80"/>
      <c r="UMK7" s="80"/>
      <c r="UML7" s="80"/>
      <c r="UMM7" s="80"/>
      <c r="UMN7" s="80"/>
      <c r="UMO7" s="80"/>
      <c r="UMP7" s="80"/>
      <c r="UMQ7" s="80"/>
      <c r="UMR7" s="80"/>
      <c r="UMS7" s="80"/>
      <c r="UMT7" s="80"/>
      <c r="UMU7" s="80"/>
      <c r="UMV7" s="80"/>
      <c r="UMW7" s="80"/>
      <c r="UMX7" s="80"/>
      <c r="UMY7" s="80"/>
      <c r="UMZ7" s="80"/>
      <c r="UNA7" s="80"/>
      <c r="UNB7" s="80"/>
      <c r="UNC7" s="80"/>
      <c r="UND7" s="80"/>
      <c r="UNE7" s="80"/>
      <c r="UNF7" s="80"/>
      <c r="UNG7" s="80"/>
      <c r="UNH7" s="80"/>
      <c r="UNI7" s="80"/>
      <c r="UNJ7" s="80"/>
      <c r="UNK7" s="80"/>
      <c r="UNL7" s="80"/>
      <c r="UNM7" s="80"/>
      <c r="UNN7" s="80"/>
      <c r="UNO7" s="80"/>
      <c r="UNP7" s="80"/>
      <c r="UNQ7" s="80"/>
      <c r="UNR7" s="80"/>
      <c r="UNS7" s="80"/>
      <c r="UNT7" s="80"/>
      <c r="UNU7" s="80"/>
      <c r="UNV7" s="80"/>
      <c r="UNW7" s="80"/>
      <c r="UNX7" s="80"/>
      <c r="UNY7" s="80"/>
      <c r="UNZ7" s="80"/>
      <c r="UOA7" s="80"/>
      <c r="UOB7" s="80"/>
      <c r="UOC7" s="80"/>
      <c r="UOD7" s="80"/>
      <c r="UOE7" s="80"/>
      <c r="UOF7" s="80"/>
      <c r="UOG7" s="80"/>
      <c r="UOH7" s="80"/>
      <c r="UOI7" s="80"/>
      <c r="UOJ7" s="80"/>
      <c r="UOK7" s="80"/>
      <c r="UOL7" s="80"/>
      <c r="UOM7" s="80"/>
      <c r="UON7" s="80"/>
      <c r="UOO7" s="80"/>
      <c r="UOP7" s="80"/>
      <c r="UOQ7" s="80"/>
      <c r="UOR7" s="80"/>
      <c r="UOS7" s="80"/>
      <c r="UOT7" s="80"/>
      <c r="UOU7" s="80"/>
      <c r="UOV7" s="80"/>
      <c r="UOW7" s="80"/>
      <c r="UOX7" s="80"/>
      <c r="UOY7" s="80"/>
      <c r="UOZ7" s="80"/>
      <c r="UPA7" s="80"/>
      <c r="UPB7" s="80"/>
      <c r="UPC7" s="80"/>
      <c r="UPD7" s="80"/>
      <c r="UPE7" s="80"/>
      <c r="UPF7" s="80"/>
      <c r="UPG7" s="80"/>
      <c r="UPH7" s="80"/>
      <c r="UPI7" s="80"/>
      <c r="UPJ7" s="80"/>
      <c r="UPK7" s="80"/>
      <c r="UPL7" s="80"/>
      <c r="UPM7" s="80"/>
      <c r="UPN7" s="80"/>
      <c r="UPO7" s="80"/>
      <c r="UPP7" s="80"/>
      <c r="UPQ7" s="80"/>
      <c r="UPR7" s="80"/>
      <c r="UPS7" s="80"/>
      <c r="UPT7" s="80"/>
      <c r="UPU7" s="80"/>
      <c r="UPV7" s="80"/>
      <c r="UPW7" s="80"/>
      <c r="UPX7" s="80"/>
      <c r="UPY7" s="80"/>
      <c r="UPZ7" s="80"/>
      <c r="UQA7" s="80"/>
      <c r="UQB7" s="80"/>
      <c r="UQC7" s="80"/>
      <c r="UQD7" s="80"/>
      <c r="UQE7" s="80"/>
      <c r="UQF7" s="80"/>
      <c r="UQG7" s="80"/>
      <c r="UQH7" s="80"/>
      <c r="UQI7" s="80"/>
      <c r="UQJ7" s="80"/>
      <c r="UQK7" s="80"/>
      <c r="UQL7" s="80"/>
      <c r="UQM7" s="80"/>
      <c r="UQN7" s="80"/>
      <c r="UQO7" s="80"/>
      <c r="UQP7" s="80"/>
      <c r="UQQ7" s="80"/>
      <c r="UQR7" s="80"/>
      <c r="UQS7" s="80"/>
      <c r="UQT7" s="80"/>
      <c r="UQU7" s="80"/>
      <c r="UQV7" s="80"/>
      <c r="UQW7" s="80"/>
      <c r="UQX7" s="80"/>
      <c r="UQY7" s="80"/>
      <c r="UQZ7" s="80"/>
      <c r="URA7" s="80"/>
      <c r="URB7" s="80"/>
      <c r="URC7" s="80"/>
      <c r="URD7" s="80"/>
      <c r="URE7" s="80"/>
      <c r="URF7" s="80"/>
      <c r="URG7" s="80"/>
      <c r="URH7" s="80"/>
      <c r="URI7" s="80"/>
      <c r="URJ7" s="80"/>
      <c r="URK7" s="80"/>
      <c r="URL7" s="80"/>
      <c r="URM7" s="80"/>
      <c r="URN7" s="80"/>
      <c r="URO7" s="80"/>
      <c r="URP7" s="80"/>
      <c r="URQ7" s="80"/>
      <c r="URR7" s="80"/>
      <c r="URS7" s="80"/>
      <c r="URT7" s="80"/>
      <c r="URU7" s="80"/>
      <c r="URV7" s="80"/>
      <c r="URW7" s="80"/>
      <c r="URX7" s="80"/>
      <c r="URY7" s="80"/>
      <c r="URZ7" s="80"/>
      <c r="USA7" s="80"/>
      <c r="USB7" s="80"/>
      <c r="USC7" s="80"/>
      <c r="USD7" s="80"/>
      <c r="USE7" s="80"/>
      <c r="USF7" s="80"/>
      <c r="USG7" s="80"/>
      <c r="USH7" s="80"/>
      <c r="USI7" s="80"/>
      <c r="USJ7" s="80"/>
      <c r="USK7" s="80"/>
      <c r="USL7" s="80"/>
      <c r="USM7" s="80"/>
      <c r="USN7" s="80"/>
      <c r="USO7" s="80"/>
      <c r="USP7" s="80"/>
      <c r="USQ7" s="80"/>
      <c r="USR7" s="80"/>
      <c r="USS7" s="80"/>
      <c r="UST7" s="80"/>
      <c r="USU7" s="80"/>
      <c r="USV7" s="80"/>
      <c r="USW7" s="80"/>
      <c r="USX7" s="80"/>
      <c r="USY7" s="80"/>
      <c r="USZ7" s="80"/>
      <c r="UTA7" s="80"/>
      <c r="UTB7" s="80"/>
      <c r="UTC7" s="80"/>
      <c r="UTD7" s="80"/>
      <c r="UTE7" s="80"/>
      <c r="UTF7" s="80"/>
      <c r="UTG7" s="80"/>
      <c r="UTH7" s="80"/>
      <c r="UTI7" s="80"/>
      <c r="UTJ7" s="80"/>
      <c r="UTK7" s="80"/>
      <c r="UTL7" s="80"/>
      <c r="UTM7" s="80"/>
      <c r="UTN7" s="80"/>
      <c r="UTO7" s="80"/>
      <c r="UTP7" s="80"/>
      <c r="UTQ7" s="80"/>
      <c r="UTR7" s="80"/>
      <c r="UTS7" s="80"/>
      <c r="UTT7" s="80"/>
      <c r="UTU7" s="80"/>
      <c r="UTV7" s="80"/>
      <c r="UTW7" s="80"/>
      <c r="UTX7" s="80"/>
      <c r="UTY7" s="80"/>
      <c r="UTZ7" s="80"/>
      <c r="UUA7" s="80"/>
      <c r="UUB7" s="80"/>
      <c r="UUC7" s="80"/>
      <c r="UUD7" s="80"/>
      <c r="UUE7" s="80"/>
      <c r="UUF7" s="80"/>
      <c r="UUG7" s="80"/>
      <c r="UUH7" s="80"/>
      <c r="UUI7" s="80"/>
      <c r="UUJ7" s="80"/>
      <c r="UUK7" s="80"/>
      <c r="UUL7" s="80"/>
      <c r="UUM7" s="80"/>
      <c r="UUN7" s="80"/>
      <c r="UUO7" s="80"/>
      <c r="UUP7" s="80"/>
      <c r="UUQ7" s="80"/>
      <c r="UUR7" s="80"/>
      <c r="UUS7" s="80"/>
      <c r="UUT7" s="80"/>
      <c r="UUU7" s="80"/>
      <c r="UUV7" s="80"/>
      <c r="UUW7" s="80"/>
      <c r="UUX7" s="80"/>
      <c r="UUY7" s="80"/>
      <c r="UUZ7" s="80"/>
      <c r="UVA7" s="80"/>
      <c r="UVB7" s="80"/>
      <c r="UVC7" s="80"/>
      <c r="UVD7" s="80"/>
      <c r="UVE7" s="80"/>
      <c r="UVF7" s="80"/>
      <c r="UVG7" s="80"/>
      <c r="UVH7" s="80"/>
      <c r="UVI7" s="80"/>
      <c r="UVJ7" s="80"/>
      <c r="UVK7" s="80"/>
      <c r="UVL7" s="80"/>
      <c r="UVM7" s="80"/>
      <c r="UVN7" s="80"/>
      <c r="UVO7" s="80"/>
      <c r="UVP7" s="80"/>
      <c r="UVQ7" s="80"/>
      <c r="UVR7" s="80"/>
      <c r="UVS7" s="80"/>
      <c r="UVT7" s="80"/>
      <c r="UVU7" s="80"/>
      <c r="UVV7" s="80"/>
      <c r="UVW7" s="80"/>
      <c r="UVX7" s="80"/>
      <c r="UVY7" s="80"/>
      <c r="UVZ7" s="80"/>
      <c r="UWA7" s="80"/>
      <c r="UWB7" s="80"/>
      <c r="UWC7" s="80"/>
      <c r="UWD7" s="80"/>
      <c r="UWE7" s="80"/>
      <c r="UWF7" s="80"/>
      <c r="UWG7" s="80"/>
      <c r="UWH7" s="80"/>
      <c r="UWI7" s="80"/>
      <c r="UWJ7" s="80"/>
      <c r="UWK7" s="80"/>
      <c r="UWL7" s="80"/>
      <c r="UWM7" s="80"/>
      <c r="UWN7" s="80"/>
      <c r="UWO7" s="80"/>
      <c r="UWP7" s="80"/>
      <c r="UWQ7" s="80"/>
      <c r="UWR7" s="80"/>
      <c r="UWS7" s="80"/>
      <c r="UWT7" s="80"/>
      <c r="UWU7" s="80"/>
      <c r="UWV7" s="80"/>
      <c r="UWW7" s="80"/>
      <c r="UWX7" s="80"/>
      <c r="UWY7" s="80"/>
      <c r="UWZ7" s="80"/>
      <c r="UXA7" s="80"/>
      <c r="UXB7" s="80"/>
      <c r="UXC7" s="80"/>
      <c r="UXD7" s="80"/>
      <c r="UXE7" s="80"/>
      <c r="UXF7" s="80"/>
      <c r="UXG7" s="80"/>
      <c r="UXH7" s="80"/>
      <c r="UXI7" s="80"/>
      <c r="UXJ7" s="80"/>
      <c r="UXK7" s="80"/>
      <c r="UXL7" s="80"/>
      <c r="UXM7" s="80"/>
      <c r="UXN7" s="80"/>
      <c r="UXO7" s="80"/>
      <c r="UXP7" s="80"/>
      <c r="UXQ7" s="80"/>
      <c r="UXR7" s="80"/>
      <c r="UXS7" s="80"/>
      <c r="UXT7" s="80"/>
      <c r="UXU7" s="80"/>
      <c r="UXV7" s="80"/>
      <c r="UXW7" s="80"/>
      <c r="UXX7" s="80"/>
      <c r="UXY7" s="80"/>
      <c r="UXZ7" s="80"/>
      <c r="UYA7" s="80"/>
      <c r="UYB7" s="80"/>
      <c r="UYC7" s="80"/>
      <c r="UYD7" s="80"/>
      <c r="UYE7" s="80"/>
      <c r="UYF7" s="80"/>
      <c r="UYG7" s="80"/>
      <c r="UYH7" s="80"/>
      <c r="UYI7" s="80"/>
      <c r="UYJ7" s="80"/>
      <c r="UYK7" s="80"/>
      <c r="UYL7" s="80"/>
      <c r="UYM7" s="80"/>
      <c r="UYN7" s="80"/>
      <c r="UYO7" s="80"/>
      <c r="UYP7" s="80"/>
      <c r="UYQ7" s="80"/>
      <c r="UYR7" s="80"/>
      <c r="UYS7" s="80"/>
      <c r="UYT7" s="80"/>
      <c r="UYU7" s="80"/>
      <c r="UYV7" s="80"/>
      <c r="UYW7" s="80"/>
      <c r="UYX7" s="80"/>
      <c r="UYY7" s="80"/>
      <c r="UYZ7" s="80"/>
      <c r="UZA7" s="80"/>
      <c r="UZB7" s="80"/>
      <c r="UZC7" s="80"/>
      <c r="UZD7" s="80"/>
      <c r="UZE7" s="80"/>
      <c r="UZF7" s="80"/>
      <c r="UZG7" s="80"/>
      <c r="UZH7" s="80"/>
      <c r="UZI7" s="80"/>
      <c r="UZJ7" s="80"/>
      <c r="UZK7" s="80"/>
      <c r="UZL7" s="80"/>
      <c r="UZM7" s="80"/>
      <c r="UZN7" s="80"/>
      <c r="UZO7" s="80"/>
      <c r="UZP7" s="80"/>
      <c r="UZQ7" s="80"/>
      <c r="UZR7" s="80"/>
      <c r="UZS7" s="80"/>
      <c r="UZT7" s="80"/>
      <c r="UZU7" s="80"/>
      <c r="UZV7" s="80"/>
      <c r="UZW7" s="80"/>
      <c r="UZX7" s="80"/>
      <c r="UZY7" s="80"/>
      <c r="UZZ7" s="80"/>
      <c r="VAA7" s="80"/>
      <c r="VAB7" s="80"/>
      <c r="VAC7" s="80"/>
      <c r="VAD7" s="80"/>
      <c r="VAE7" s="80"/>
      <c r="VAF7" s="80"/>
      <c r="VAG7" s="80"/>
      <c r="VAH7" s="80"/>
      <c r="VAI7" s="80"/>
      <c r="VAJ7" s="80"/>
      <c r="VAK7" s="80"/>
      <c r="VAL7" s="80"/>
      <c r="VAM7" s="80"/>
      <c r="VAN7" s="80"/>
      <c r="VAO7" s="80"/>
      <c r="VAP7" s="80"/>
      <c r="VAQ7" s="80"/>
      <c r="VAR7" s="80"/>
      <c r="VAS7" s="80"/>
      <c r="VAT7" s="80"/>
      <c r="VAU7" s="80"/>
      <c r="VAV7" s="80"/>
      <c r="VAW7" s="80"/>
      <c r="VAX7" s="80"/>
      <c r="VAY7" s="80"/>
      <c r="VAZ7" s="80"/>
      <c r="VBA7" s="80"/>
      <c r="VBB7" s="80"/>
      <c r="VBC7" s="80"/>
      <c r="VBD7" s="80"/>
      <c r="VBE7" s="80"/>
      <c r="VBF7" s="80"/>
      <c r="VBG7" s="80"/>
      <c r="VBH7" s="80"/>
      <c r="VBI7" s="80"/>
      <c r="VBJ7" s="80"/>
      <c r="VBK7" s="80"/>
      <c r="VBL7" s="80"/>
      <c r="VBM7" s="80"/>
      <c r="VBN7" s="80"/>
      <c r="VBO7" s="80"/>
      <c r="VBP7" s="80"/>
      <c r="VBQ7" s="80"/>
      <c r="VBR7" s="80"/>
      <c r="VBS7" s="80"/>
      <c r="VBT7" s="80"/>
      <c r="VBU7" s="80"/>
      <c r="VBV7" s="80"/>
      <c r="VBW7" s="80"/>
      <c r="VBX7" s="80"/>
      <c r="VBY7" s="80"/>
      <c r="VBZ7" s="80"/>
      <c r="VCA7" s="80"/>
      <c r="VCB7" s="80"/>
      <c r="VCC7" s="80"/>
      <c r="VCD7" s="80"/>
      <c r="VCE7" s="80"/>
      <c r="VCF7" s="80"/>
      <c r="VCG7" s="80"/>
      <c r="VCH7" s="80"/>
      <c r="VCI7" s="80"/>
      <c r="VCJ7" s="80"/>
      <c r="VCK7" s="80"/>
      <c r="VCL7" s="80"/>
      <c r="VCM7" s="80"/>
      <c r="VCN7" s="80"/>
      <c r="VCO7" s="80"/>
      <c r="VCP7" s="80"/>
      <c r="VCQ7" s="80"/>
      <c r="VCR7" s="80"/>
      <c r="VCS7" s="80"/>
      <c r="VCT7" s="80"/>
      <c r="VCU7" s="80"/>
      <c r="VCV7" s="80"/>
      <c r="VCW7" s="80"/>
      <c r="VCX7" s="80"/>
      <c r="VCY7" s="80"/>
      <c r="VCZ7" s="80"/>
      <c r="VDA7" s="80"/>
      <c r="VDB7" s="80"/>
      <c r="VDC7" s="80"/>
      <c r="VDD7" s="80"/>
      <c r="VDE7" s="80"/>
      <c r="VDF7" s="80"/>
      <c r="VDG7" s="80"/>
      <c r="VDH7" s="80"/>
      <c r="VDI7" s="80"/>
      <c r="VDJ7" s="80"/>
      <c r="VDK7" s="80"/>
      <c r="VDL7" s="80"/>
      <c r="VDM7" s="80"/>
      <c r="VDN7" s="80"/>
      <c r="VDO7" s="80"/>
      <c r="VDP7" s="80"/>
      <c r="VDQ7" s="80"/>
      <c r="VDR7" s="80"/>
      <c r="VDS7" s="80"/>
      <c r="VDT7" s="80"/>
      <c r="VDU7" s="80"/>
      <c r="VDV7" s="80"/>
      <c r="VDW7" s="80"/>
      <c r="VDX7" s="80"/>
      <c r="VDY7" s="80"/>
      <c r="VDZ7" s="80"/>
      <c r="VEA7" s="80"/>
      <c r="VEB7" s="80"/>
      <c r="VEC7" s="80"/>
      <c r="VED7" s="80"/>
      <c r="VEE7" s="80"/>
      <c r="VEF7" s="80"/>
      <c r="VEG7" s="80"/>
      <c r="VEH7" s="80"/>
      <c r="VEI7" s="80"/>
      <c r="VEJ7" s="80"/>
      <c r="VEK7" s="80"/>
      <c r="VEL7" s="80"/>
      <c r="VEM7" s="80"/>
      <c r="VEN7" s="80"/>
      <c r="VEO7" s="80"/>
      <c r="VEP7" s="80"/>
      <c r="VEQ7" s="80"/>
      <c r="VER7" s="80"/>
      <c r="VES7" s="80"/>
      <c r="VET7" s="80"/>
      <c r="VEU7" s="80"/>
      <c r="VEV7" s="80"/>
      <c r="VEW7" s="80"/>
      <c r="VEX7" s="80"/>
      <c r="VEY7" s="80"/>
      <c r="VEZ7" s="80"/>
      <c r="VFA7" s="80"/>
      <c r="VFB7" s="80"/>
      <c r="VFC7" s="80"/>
      <c r="VFD7" s="80"/>
      <c r="VFE7" s="80"/>
      <c r="VFF7" s="80"/>
      <c r="VFG7" s="80"/>
      <c r="VFH7" s="80"/>
      <c r="VFI7" s="80"/>
      <c r="VFJ7" s="80"/>
      <c r="VFK7" s="80"/>
      <c r="VFL7" s="80"/>
      <c r="VFM7" s="80"/>
      <c r="VFN7" s="80"/>
      <c r="VFO7" s="80"/>
      <c r="VFP7" s="80"/>
      <c r="VFQ7" s="80"/>
      <c r="VFR7" s="80"/>
      <c r="VFS7" s="80"/>
      <c r="VFT7" s="80"/>
      <c r="VFU7" s="80"/>
      <c r="VFV7" s="80"/>
      <c r="VFW7" s="80"/>
      <c r="VFX7" s="80"/>
      <c r="VFY7" s="80"/>
      <c r="VFZ7" s="80"/>
      <c r="VGA7" s="80"/>
      <c r="VGB7" s="80"/>
      <c r="VGC7" s="80"/>
      <c r="VGD7" s="80"/>
      <c r="VGE7" s="80"/>
      <c r="VGF7" s="80"/>
      <c r="VGG7" s="80"/>
      <c r="VGH7" s="80"/>
      <c r="VGI7" s="80"/>
      <c r="VGJ7" s="80"/>
      <c r="VGK7" s="80"/>
      <c r="VGL7" s="80"/>
      <c r="VGM7" s="80"/>
      <c r="VGN7" s="80"/>
      <c r="VGO7" s="80"/>
      <c r="VGP7" s="80"/>
      <c r="VGQ7" s="80"/>
      <c r="VGR7" s="80"/>
      <c r="VGS7" s="80"/>
      <c r="VGT7" s="80"/>
      <c r="VGU7" s="80"/>
      <c r="VGV7" s="80"/>
      <c r="VGW7" s="80"/>
      <c r="VGX7" s="80"/>
      <c r="VGY7" s="80"/>
      <c r="VGZ7" s="80"/>
      <c r="VHA7" s="80"/>
      <c r="VHB7" s="80"/>
      <c r="VHC7" s="80"/>
      <c r="VHD7" s="80"/>
      <c r="VHE7" s="80"/>
      <c r="VHF7" s="80"/>
      <c r="VHG7" s="80"/>
      <c r="VHH7" s="80"/>
      <c r="VHI7" s="80"/>
      <c r="VHJ7" s="80"/>
      <c r="VHK7" s="80"/>
      <c r="VHL7" s="80"/>
      <c r="VHM7" s="80"/>
      <c r="VHN7" s="80"/>
      <c r="VHO7" s="80"/>
      <c r="VHP7" s="80"/>
      <c r="VHQ7" s="80"/>
      <c r="VHR7" s="80"/>
      <c r="VHS7" s="80"/>
      <c r="VHT7" s="80"/>
      <c r="VHU7" s="80"/>
      <c r="VHV7" s="80"/>
      <c r="VHW7" s="80"/>
      <c r="VHX7" s="80"/>
      <c r="VHY7" s="80"/>
      <c r="VHZ7" s="80"/>
      <c r="VIA7" s="80"/>
      <c r="VIB7" s="80"/>
      <c r="VIC7" s="80"/>
      <c r="VID7" s="80"/>
      <c r="VIE7" s="80"/>
      <c r="VIF7" s="80"/>
      <c r="VIG7" s="80"/>
      <c r="VIH7" s="80"/>
      <c r="VII7" s="80"/>
      <c r="VIJ7" s="80"/>
      <c r="VIK7" s="80"/>
      <c r="VIL7" s="80"/>
      <c r="VIM7" s="80"/>
      <c r="VIN7" s="80"/>
      <c r="VIO7" s="80"/>
      <c r="VIP7" s="80"/>
      <c r="VIQ7" s="80"/>
      <c r="VIR7" s="80"/>
      <c r="VIS7" s="80"/>
      <c r="VIT7" s="80"/>
      <c r="VIU7" s="80"/>
      <c r="VIV7" s="80"/>
      <c r="VIW7" s="80"/>
      <c r="VIX7" s="80"/>
      <c r="VIY7" s="80"/>
      <c r="VIZ7" s="80"/>
      <c r="VJA7" s="80"/>
      <c r="VJB7" s="80"/>
      <c r="VJC7" s="80"/>
      <c r="VJD7" s="80"/>
      <c r="VJE7" s="80"/>
      <c r="VJF7" s="80"/>
      <c r="VJG7" s="80"/>
      <c r="VJH7" s="80"/>
      <c r="VJI7" s="80"/>
      <c r="VJJ7" s="80"/>
      <c r="VJK7" s="80"/>
      <c r="VJL7" s="80"/>
      <c r="VJM7" s="80"/>
      <c r="VJN7" s="80"/>
      <c r="VJO7" s="80"/>
      <c r="VJP7" s="80"/>
      <c r="VJQ7" s="80"/>
      <c r="VJR7" s="80"/>
      <c r="VJS7" s="80"/>
      <c r="VJT7" s="80"/>
      <c r="VJU7" s="80"/>
      <c r="VJV7" s="80"/>
      <c r="VJW7" s="80"/>
      <c r="VJX7" s="80"/>
      <c r="VJY7" s="80"/>
      <c r="VJZ7" s="80"/>
      <c r="VKA7" s="80"/>
      <c r="VKB7" s="80"/>
      <c r="VKC7" s="80"/>
      <c r="VKD7" s="80"/>
      <c r="VKE7" s="80"/>
      <c r="VKF7" s="80"/>
      <c r="VKG7" s="80"/>
      <c r="VKH7" s="80"/>
      <c r="VKI7" s="80"/>
      <c r="VKJ7" s="80"/>
      <c r="VKK7" s="80"/>
      <c r="VKL7" s="80"/>
      <c r="VKM7" s="80"/>
      <c r="VKN7" s="80"/>
      <c r="VKO7" s="80"/>
      <c r="VKP7" s="80"/>
      <c r="VKQ7" s="80"/>
      <c r="VKR7" s="80"/>
      <c r="VKS7" s="80"/>
      <c r="VKT7" s="80"/>
      <c r="VKU7" s="80"/>
      <c r="VKV7" s="80"/>
      <c r="VKW7" s="80"/>
      <c r="VKX7" s="80"/>
      <c r="VKY7" s="80"/>
      <c r="VKZ7" s="80"/>
      <c r="VLA7" s="80"/>
      <c r="VLB7" s="80"/>
      <c r="VLC7" s="80"/>
      <c r="VLD7" s="80"/>
      <c r="VLE7" s="80"/>
      <c r="VLF7" s="80"/>
      <c r="VLG7" s="80"/>
      <c r="VLH7" s="80"/>
      <c r="VLI7" s="80"/>
      <c r="VLJ7" s="80"/>
      <c r="VLK7" s="80"/>
      <c r="VLL7" s="80"/>
      <c r="VLM7" s="80"/>
      <c r="VLN7" s="80"/>
      <c r="VLO7" s="80"/>
      <c r="VLP7" s="80"/>
      <c r="VLQ7" s="80"/>
      <c r="VLR7" s="80"/>
      <c r="VLS7" s="80"/>
      <c r="VLT7" s="80"/>
      <c r="VLU7" s="80"/>
      <c r="VLV7" s="80"/>
      <c r="VLW7" s="80"/>
      <c r="VLX7" s="80"/>
      <c r="VLY7" s="80"/>
      <c r="VLZ7" s="80"/>
      <c r="VMA7" s="80"/>
      <c r="VMB7" s="80"/>
      <c r="VMC7" s="80"/>
      <c r="VMD7" s="80"/>
      <c r="VME7" s="80"/>
      <c r="VMF7" s="80"/>
      <c r="VMG7" s="80"/>
      <c r="VMH7" s="80"/>
      <c r="VMI7" s="80"/>
      <c r="VMJ7" s="80"/>
      <c r="VMK7" s="80"/>
      <c r="VML7" s="80"/>
      <c r="VMM7" s="80"/>
      <c r="VMN7" s="80"/>
      <c r="VMO7" s="80"/>
      <c r="VMP7" s="80"/>
      <c r="VMQ7" s="80"/>
      <c r="VMR7" s="80"/>
      <c r="VMS7" s="80"/>
      <c r="VMT7" s="80"/>
      <c r="VMU7" s="80"/>
      <c r="VMV7" s="80"/>
      <c r="VMW7" s="80"/>
      <c r="VMX7" s="80"/>
      <c r="VMY7" s="80"/>
      <c r="VMZ7" s="80"/>
      <c r="VNA7" s="80"/>
      <c r="VNB7" s="80"/>
      <c r="VNC7" s="80"/>
      <c r="VND7" s="80"/>
      <c r="VNE7" s="80"/>
      <c r="VNF7" s="80"/>
      <c r="VNG7" s="80"/>
      <c r="VNH7" s="80"/>
      <c r="VNI7" s="80"/>
      <c r="VNJ7" s="80"/>
      <c r="VNK7" s="80"/>
      <c r="VNL7" s="80"/>
      <c r="VNM7" s="80"/>
      <c r="VNN7" s="80"/>
      <c r="VNO7" s="80"/>
      <c r="VNP7" s="80"/>
      <c r="VNQ7" s="80"/>
      <c r="VNR7" s="80"/>
      <c r="VNS7" s="80"/>
      <c r="VNT7" s="80"/>
      <c r="VNU7" s="80"/>
      <c r="VNV7" s="80"/>
      <c r="VNW7" s="80"/>
      <c r="VNX7" s="80"/>
      <c r="VNY7" s="80"/>
      <c r="VNZ7" s="80"/>
      <c r="VOA7" s="80"/>
      <c r="VOB7" s="80"/>
      <c r="VOC7" s="80"/>
      <c r="VOD7" s="80"/>
      <c r="VOE7" s="80"/>
      <c r="VOF7" s="80"/>
      <c r="VOG7" s="80"/>
      <c r="VOH7" s="80"/>
      <c r="VOI7" s="80"/>
      <c r="VOJ7" s="80"/>
      <c r="VOK7" s="80"/>
      <c r="VOL7" s="80"/>
      <c r="VOM7" s="80"/>
      <c r="VON7" s="80"/>
      <c r="VOO7" s="80"/>
      <c r="VOP7" s="80"/>
      <c r="VOQ7" s="80"/>
      <c r="VOR7" s="80"/>
      <c r="VOS7" s="80"/>
      <c r="VOT7" s="80"/>
      <c r="VOU7" s="80"/>
      <c r="VOV7" s="80"/>
      <c r="VOW7" s="80"/>
      <c r="VOX7" s="80"/>
      <c r="VOY7" s="80"/>
      <c r="VOZ7" s="80"/>
      <c r="VPA7" s="80"/>
      <c r="VPB7" s="80"/>
      <c r="VPC7" s="80"/>
      <c r="VPD7" s="80"/>
      <c r="VPE7" s="80"/>
      <c r="VPF7" s="80"/>
      <c r="VPG7" s="80"/>
      <c r="VPH7" s="80"/>
      <c r="VPI7" s="80"/>
      <c r="VPJ7" s="80"/>
      <c r="VPK7" s="80"/>
      <c r="VPL7" s="80"/>
      <c r="VPM7" s="80"/>
      <c r="VPN7" s="80"/>
      <c r="VPO7" s="80"/>
      <c r="VPP7" s="80"/>
      <c r="VPQ7" s="80"/>
      <c r="VPR7" s="80"/>
      <c r="VPS7" s="80"/>
      <c r="VPT7" s="80"/>
      <c r="VPU7" s="80"/>
      <c r="VPV7" s="80"/>
      <c r="VPW7" s="80"/>
      <c r="VPX7" s="80"/>
      <c r="VPY7" s="80"/>
      <c r="VPZ7" s="80"/>
      <c r="VQA7" s="80"/>
      <c r="VQB7" s="80"/>
      <c r="VQC7" s="80"/>
      <c r="VQD7" s="80"/>
      <c r="VQE7" s="80"/>
      <c r="VQF7" s="80"/>
      <c r="VQG7" s="80"/>
      <c r="VQH7" s="80"/>
      <c r="VQI7" s="80"/>
      <c r="VQJ7" s="80"/>
      <c r="VQK7" s="80"/>
      <c r="VQL7" s="80"/>
      <c r="VQM7" s="80"/>
      <c r="VQN7" s="80"/>
      <c r="VQO7" s="80"/>
      <c r="VQP7" s="80"/>
      <c r="VQQ7" s="80"/>
      <c r="VQR7" s="80"/>
      <c r="VQS7" s="80"/>
      <c r="VQT7" s="80"/>
      <c r="VQU7" s="80"/>
      <c r="VQV7" s="80"/>
      <c r="VQW7" s="80"/>
      <c r="VQX7" s="80"/>
      <c r="VQY7" s="80"/>
      <c r="VQZ7" s="80"/>
      <c r="VRA7" s="80"/>
      <c r="VRB7" s="80"/>
      <c r="VRC7" s="80"/>
      <c r="VRD7" s="80"/>
      <c r="VRE7" s="80"/>
      <c r="VRF7" s="80"/>
      <c r="VRG7" s="80"/>
      <c r="VRH7" s="80"/>
      <c r="VRI7" s="80"/>
      <c r="VRJ7" s="80"/>
      <c r="VRK7" s="80"/>
      <c r="VRL7" s="80"/>
      <c r="VRM7" s="80"/>
      <c r="VRN7" s="80"/>
      <c r="VRO7" s="80"/>
      <c r="VRP7" s="80"/>
      <c r="VRQ7" s="80"/>
      <c r="VRR7" s="80"/>
      <c r="VRS7" s="80"/>
      <c r="VRT7" s="80"/>
      <c r="VRU7" s="80"/>
      <c r="VRV7" s="80"/>
      <c r="VRW7" s="80"/>
      <c r="VRX7" s="80"/>
      <c r="VRY7" s="80"/>
      <c r="VRZ7" s="80"/>
      <c r="VSA7" s="80"/>
      <c r="VSB7" s="80"/>
      <c r="VSC7" s="80"/>
      <c r="VSD7" s="80"/>
      <c r="VSE7" s="80"/>
      <c r="VSF7" s="80"/>
      <c r="VSG7" s="80"/>
      <c r="VSH7" s="80"/>
      <c r="VSI7" s="80"/>
      <c r="VSJ7" s="80"/>
      <c r="VSK7" s="80"/>
      <c r="VSL7" s="80"/>
      <c r="VSM7" s="80"/>
      <c r="VSN7" s="80"/>
      <c r="VSO7" s="80"/>
      <c r="VSP7" s="80"/>
      <c r="VSQ7" s="80"/>
      <c r="VSR7" s="80"/>
      <c r="VSS7" s="80"/>
      <c r="VST7" s="80"/>
      <c r="VSU7" s="80"/>
      <c r="VSV7" s="80"/>
      <c r="VSW7" s="80"/>
      <c r="VSX7" s="80"/>
      <c r="VSY7" s="80"/>
      <c r="VSZ7" s="80"/>
      <c r="VTA7" s="80"/>
      <c r="VTB7" s="80"/>
      <c r="VTC7" s="80"/>
      <c r="VTD7" s="80"/>
      <c r="VTE7" s="80"/>
      <c r="VTF7" s="80"/>
      <c r="VTG7" s="80"/>
      <c r="VTH7" s="80"/>
      <c r="VTI7" s="80"/>
      <c r="VTJ7" s="80"/>
      <c r="VTK7" s="80"/>
      <c r="VTL7" s="80"/>
      <c r="VTM7" s="80"/>
      <c r="VTN7" s="80"/>
      <c r="VTO7" s="80"/>
      <c r="VTP7" s="80"/>
      <c r="VTQ7" s="80"/>
      <c r="VTR7" s="80"/>
      <c r="VTS7" s="80"/>
      <c r="VTT7" s="80"/>
      <c r="VTU7" s="80"/>
      <c r="VTV7" s="80"/>
      <c r="VTW7" s="80"/>
      <c r="VTX7" s="80"/>
      <c r="VTY7" s="80"/>
      <c r="VTZ7" s="80"/>
      <c r="VUA7" s="80"/>
      <c r="VUB7" s="80"/>
      <c r="VUC7" s="80"/>
      <c r="VUD7" s="80"/>
      <c r="VUE7" s="80"/>
      <c r="VUF7" s="80"/>
      <c r="VUG7" s="80"/>
      <c r="VUH7" s="80"/>
      <c r="VUI7" s="80"/>
      <c r="VUJ7" s="80"/>
      <c r="VUK7" s="80"/>
      <c r="VUL7" s="80"/>
      <c r="VUM7" s="80"/>
      <c r="VUN7" s="80"/>
      <c r="VUO7" s="80"/>
      <c r="VUP7" s="80"/>
      <c r="VUQ7" s="80"/>
      <c r="VUR7" s="80"/>
      <c r="VUS7" s="80"/>
      <c r="VUT7" s="80"/>
      <c r="VUU7" s="80"/>
      <c r="VUV7" s="80"/>
      <c r="VUW7" s="80"/>
      <c r="VUX7" s="80"/>
      <c r="VUY7" s="80"/>
      <c r="VUZ7" s="80"/>
      <c r="VVA7" s="80"/>
      <c r="VVB7" s="80"/>
      <c r="VVC7" s="80"/>
      <c r="VVD7" s="80"/>
      <c r="VVE7" s="80"/>
      <c r="VVF7" s="80"/>
      <c r="VVG7" s="80"/>
      <c r="VVH7" s="80"/>
      <c r="VVI7" s="80"/>
      <c r="VVJ7" s="80"/>
      <c r="VVK7" s="80"/>
      <c r="VVL7" s="80"/>
      <c r="VVM7" s="80"/>
      <c r="VVN7" s="80"/>
      <c r="VVO7" s="80"/>
      <c r="VVP7" s="80"/>
      <c r="VVQ7" s="80"/>
      <c r="VVR7" s="80"/>
      <c r="VVS7" s="80"/>
      <c r="VVT7" s="80"/>
      <c r="VVU7" s="80"/>
      <c r="VVV7" s="80"/>
      <c r="VVW7" s="80"/>
      <c r="VVX7" s="80"/>
      <c r="VVY7" s="80"/>
      <c r="VVZ7" s="80"/>
      <c r="VWA7" s="80"/>
      <c r="VWB7" s="80"/>
      <c r="VWC7" s="80"/>
      <c r="VWD7" s="80"/>
      <c r="VWE7" s="80"/>
      <c r="VWF7" s="80"/>
      <c r="VWG7" s="80"/>
      <c r="VWH7" s="80"/>
      <c r="VWI7" s="80"/>
      <c r="VWJ7" s="80"/>
      <c r="VWK7" s="80"/>
      <c r="VWL7" s="80"/>
      <c r="VWM7" s="80"/>
      <c r="VWN7" s="80"/>
      <c r="VWO7" s="80"/>
      <c r="VWP7" s="80"/>
      <c r="VWQ7" s="80"/>
      <c r="VWR7" s="80"/>
      <c r="VWS7" s="80"/>
      <c r="VWT7" s="80"/>
      <c r="VWU7" s="80"/>
      <c r="VWV7" s="80"/>
      <c r="VWW7" s="80"/>
      <c r="VWX7" s="80"/>
      <c r="VWY7" s="80"/>
      <c r="VWZ7" s="80"/>
      <c r="VXA7" s="80"/>
      <c r="VXB7" s="80"/>
      <c r="VXC7" s="80"/>
      <c r="VXD7" s="80"/>
      <c r="VXE7" s="80"/>
      <c r="VXF7" s="80"/>
      <c r="VXG7" s="80"/>
      <c r="VXH7" s="80"/>
      <c r="VXI7" s="80"/>
      <c r="VXJ7" s="80"/>
      <c r="VXK7" s="80"/>
      <c r="VXL7" s="80"/>
      <c r="VXM7" s="80"/>
      <c r="VXN7" s="80"/>
      <c r="VXO7" s="80"/>
      <c r="VXP7" s="80"/>
      <c r="VXQ7" s="80"/>
      <c r="VXR7" s="80"/>
      <c r="VXS7" s="80"/>
      <c r="VXT7" s="80"/>
      <c r="VXU7" s="80"/>
      <c r="VXV7" s="80"/>
      <c r="VXW7" s="80"/>
      <c r="VXX7" s="80"/>
      <c r="VXY7" s="80"/>
      <c r="VXZ7" s="80"/>
      <c r="VYA7" s="80"/>
      <c r="VYB7" s="80"/>
      <c r="VYC7" s="80"/>
      <c r="VYD7" s="80"/>
      <c r="VYE7" s="80"/>
      <c r="VYF7" s="80"/>
      <c r="VYG7" s="80"/>
      <c r="VYH7" s="80"/>
      <c r="VYI7" s="80"/>
      <c r="VYJ7" s="80"/>
      <c r="VYK7" s="80"/>
      <c r="VYL7" s="80"/>
      <c r="VYM7" s="80"/>
      <c r="VYN7" s="80"/>
      <c r="VYO7" s="80"/>
      <c r="VYP7" s="80"/>
      <c r="VYQ7" s="80"/>
      <c r="VYR7" s="80"/>
      <c r="VYS7" s="80"/>
      <c r="VYT7" s="80"/>
      <c r="VYU7" s="80"/>
      <c r="VYV7" s="80"/>
      <c r="VYW7" s="80"/>
      <c r="VYX7" s="80"/>
      <c r="VYY7" s="80"/>
      <c r="VYZ7" s="80"/>
      <c r="VZA7" s="80"/>
      <c r="VZB7" s="80"/>
      <c r="VZC7" s="80"/>
      <c r="VZD7" s="80"/>
      <c r="VZE7" s="80"/>
      <c r="VZF7" s="80"/>
      <c r="VZG7" s="80"/>
      <c r="VZH7" s="80"/>
      <c r="VZI7" s="80"/>
      <c r="VZJ7" s="80"/>
      <c r="VZK7" s="80"/>
      <c r="VZL7" s="80"/>
      <c r="VZM7" s="80"/>
      <c r="VZN7" s="80"/>
      <c r="VZO7" s="80"/>
      <c r="VZP7" s="80"/>
      <c r="VZQ7" s="80"/>
      <c r="VZR7" s="80"/>
      <c r="VZS7" s="80"/>
      <c r="VZT7" s="80"/>
      <c r="VZU7" s="80"/>
      <c r="VZV7" s="80"/>
      <c r="VZW7" s="80"/>
      <c r="VZX7" s="80"/>
      <c r="VZY7" s="80"/>
      <c r="VZZ7" s="80"/>
      <c r="WAA7" s="80"/>
      <c r="WAB7" s="80"/>
      <c r="WAC7" s="80"/>
      <c r="WAD7" s="80"/>
      <c r="WAE7" s="80"/>
      <c r="WAF7" s="80"/>
      <c r="WAG7" s="80"/>
      <c r="WAH7" s="80"/>
      <c r="WAI7" s="80"/>
      <c r="WAJ7" s="80"/>
      <c r="WAK7" s="80"/>
      <c r="WAL7" s="80"/>
      <c r="WAM7" s="80"/>
      <c r="WAN7" s="80"/>
      <c r="WAO7" s="80"/>
      <c r="WAP7" s="80"/>
      <c r="WAQ7" s="80"/>
      <c r="WAR7" s="80"/>
      <c r="WAS7" s="80"/>
      <c r="WAT7" s="80"/>
      <c r="WAU7" s="80"/>
      <c r="WAV7" s="80"/>
      <c r="WAW7" s="80"/>
      <c r="WAX7" s="80"/>
      <c r="WAY7" s="80"/>
      <c r="WAZ7" s="80"/>
      <c r="WBA7" s="80"/>
      <c r="WBB7" s="80"/>
      <c r="WBC7" s="80"/>
      <c r="WBD7" s="80"/>
      <c r="WBE7" s="80"/>
      <c r="WBF7" s="80"/>
      <c r="WBG7" s="80"/>
      <c r="WBH7" s="80"/>
      <c r="WBI7" s="80"/>
      <c r="WBJ7" s="80"/>
      <c r="WBK7" s="80"/>
      <c r="WBL7" s="80"/>
      <c r="WBM7" s="80"/>
      <c r="WBN7" s="80"/>
      <c r="WBO7" s="80"/>
      <c r="WBP7" s="80"/>
      <c r="WBQ7" s="80"/>
      <c r="WBR7" s="80"/>
      <c r="WBS7" s="80"/>
      <c r="WBT7" s="80"/>
      <c r="WBU7" s="80"/>
      <c r="WBV7" s="80"/>
      <c r="WBW7" s="80"/>
      <c r="WBX7" s="80"/>
      <c r="WBY7" s="80"/>
      <c r="WBZ7" s="80"/>
      <c r="WCA7" s="80"/>
      <c r="WCB7" s="80"/>
      <c r="WCC7" s="80"/>
      <c r="WCD7" s="80"/>
      <c r="WCE7" s="80"/>
      <c r="WCF7" s="80"/>
      <c r="WCG7" s="80"/>
      <c r="WCH7" s="80"/>
      <c r="WCI7" s="80"/>
      <c r="WCJ7" s="80"/>
      <c r="WCK7" s="80"/>
      <c r="WCL7" s="80"/>
      <c r="WCM7" s="80"/>
      <c r="WCN7" s="80"/>
      <c r="WCO7" s="80"/>
      <c r="WCP7" s="80"/>
      <c r="WCQ7" s="80"/>
      <c r="WCR7" s="80"/>
      <c r="WCS7" s="80"/>
      <c r="WCT7" s="80"/>
      <c r="WCU7" s="80"/>
      <c r="WCV7" s="80"/>
      <c r="WCW7" s="80"/>
      <c r="WCX7" s="80"/>
      <c r="WCY7" s="80"/>
      <c r="WCZ7" s="80"/>
      <c r="WDA7" s="80"/>
      <c r="WDB7" s="80"/>
      <c r="WDC7" s="80"/>
      <c r="WDD7" s="80"/>
      <c r="WDE7" s="80"/>
      <c r="WDF7" s="80"/>
      <c r="WDG7" s="80"/>
      <c r="WDH7" s="80"/>
      <c r="WDI7" s="80"/>
      <c r="WDJ7" s="80"/>
      <c r="WDK7" s="80"/>
      <c r="WDL7" s="80"/>
      <c r="WDM7" s="80"/>
      <c r="WDN7" s="80"/>
      <c r="WDO7" s="80"/>
      <c r="WDP7" s="80"/>
      <c r="WDQ7" s="80"/>
      <c r="WDR7" s="80"/>
      <c r="WDS7" s="80"/>
      <c r="WDT7" s="80"/>
      <c r="WDU7" s="80"/>
      <c r="WDV7" s="80"/>
      <c r="WDW7" s="80"/>
      <c r="WDX7" s="80"/>
      <c r="WDY7" s="80"/>
      <c r="WDZ7" s="80"/>
      <c r="WEA7" s="80"/>
      <c r="WEB7" s="80"/>
      <c r="WEC7" s="80"/>
      <c r="WED7" s="80"/>
      <c r="WEE7" s="80"/>
      <c r="WEF7" s="80"/>
      <c r="WEG7" s="80"/>
      <c r="WEH7" s="80"/>
      <c r="WEI7" s="80"/>
      <c r="WEJ7" s="80"/>
      <c r="WEK7" s="80"/>
      <c r="WEL7" s="80"/>
      <c r="WEM7" s="80"/>
      <c r="WEN7" s="80"/>
      <c r="WEO7" s="80"/>
      <c r="WEP7" s="80"/>
      <c r="WEQ7" s="80"/>
      <c r="WER7" s="80"/>
      <c r="WES7" s="80"/>
      <c r="WET7" s="80"/>
      <c r="WEU7" s="80"/>
      <c r="WEV7" s="80"/>
      <c r="WEW7" s="80"/>
      <c r="WEX7" s="80"/>
      <c r="WEY7" s="80"/>
      <c r="WEZ7" s="80"/>
      <c r="WFA7" s="80"/>
      <c r="WFB7" s="80"/>
      <c r="WFC7" s="80"/>
      <c r="WFD7" s="80"/>
      <c r="WFE7" s="80"/>
      <c r="WFF7" s="80"/>
      <c r="WFG7" s="80"/>
      <c r="WFH7" s="80"/>
      <c r="WFI7" s="80"/>
      <c r="WFJ7" s="80"/>
      <c r="WFK7" s="80"/>
      <c r="WFL7" s="80"/>
      <c r="WFM7" s="80"/>
      <c r="WFN7" s="80"/>
      <c r="WFO7" s="80"/>
      <c r="WFP7" s="80"/>
      <c r="WFQ7" s="80"/>
      <c r="WFR7" s="80"/>
      <c r="WFS7" s="80"/>
      <c r="WFT7" s="80"/>
      <c r="WFU7" s="80"/>
      <c r="WFV7" s="80"/>
      <c r="WFW7" s="80"/>
      <c r="WFX7" s="80"/>
      <c r="WFY7" s="80"/>
      <c r="WFZ7" s="80"/>
      <c r="WGA7" s="80"/>
      <c r="WGB7" s="80"/>
      <c r="WGC7" s="80"/>
      <c r="WGD7" s="80"/>
      <c r="WGE7" s="80"/>
      <c r="WGF7" s="80"/>
      <c r="WGG7" s="80"/>
      <c r="WGH7" s="80"/>
      <c r="WGI7" s="80"/>
      <c r="WGJ7" s="80"/>
      <c r="WGK7" s="80"/>
      <c r="WGL7" s="80"/>
      <c r="WGM7" s="80"/>
      <c r="WGN7" s="80"/>
      <c r="WGO7" s="80"/>
      <c r="WGP7" s="80"/>
      <c r="WGQ7" s="80"/>
      <c r="WGR7" s="80"/>
      <c r="WGS7" s="80"/>
      <c r="WGT7" s="80"/>
      <c r="WGU7" s="80"/>
      <c r="WGV7" s="80"/>
      <c r="WGW7" s="80"/>
      <c r="WGX7" s="80"/>
      <c r="WGY7" s="80"/>
      <c r="WGZ7" s="80"/>
      <c r="WHA7" s="80"/>
      <c r="WHB7" s="80"/>
      <c r="WHC7" s="80"/>
      <c r="WHD7" s="80"/>
      <c r="WHE7" s="80"/>
      <c r="WHF7" s="80"/>
      <c r="WHG7" s="80"/>
      <c r="WHH7" s="80"/>
      <c r="WHI7" s="80"/>
      <c r="WHJ7" s="80"/>
      <c r="WHK7" s="80"/>
      <c r="WHL7" s="80"/>
      <c r="WHM7" s="80"/>
      <c r="WHN7" s="80"/>
      <c r="WHO7" s="80"/>
      <c r="WHP7" s="80"/>
      <c r="WHQ7" s="80"/>
      <c r="WHR7" s="80"/>
      <c r="WHS7" s="80"/>
      <c r="WHT7" s="80"/>
      <c r="WHU7" s="80"/>
      <c r="WHV7" s="80"/>
      <c r="WHW7" s="80"/>
      <c r="WHX7" s="80"/>
      <c r="WHY7" s="80"/>
      <c r="WHZ7" s="80"/>
      <c r="WIA7" s="80"/>
      <c r="WIB7" s="80"/>
      <c r="WIC7" s="80"/>
      <c r="WID7" s="80"/>
      <c r="WIE7" s="80"/>
      <c r="WIF7" s="80"/>
      <c r="WIG7" s="80"/>
      <c r="WIH7" s="80"/>
      <c r="WII7" s="80"/>
      <c r="WIJ7" s="80"/>
      <c r="WIK7" s="80"/>
      <c r="WIL7" s="80"/>
      <c r="WIM7" s="80"/>
      <c r="WIN7" s="80"/>
      <c r="WIO7" s="80"/>
      <c r="WIP7" s="80"/>
      <c r="WIQ7" s="80"/>
      <c r="WIR7" s="80"/>
      <c r="WIS7" s="80"/>
      <c r="WIT7" s="80"/>
      <c r="WIU7" s="80"/>
      <c r="WIV7" s="80"/>
      <c r="WIW7" s="80"/>
      <c r="WIX7" s="80"/>
      <c r="WIY7" s="80"/>
      <c r="WIZ7" s="80"/>
      <c r="WJA7" s="80"/>
      <c r="WJB7" s="80"/>
      <c r="WJC7" s="80"/>
      <c r="WJD7" s="80"/>
      <c r="WJE7" s="80"/>
      <c r="WJF7" s="80"/>
      <c r="WJG7" s="80"/>
      <c r="WJH7" s="80"/>
      <c r="WJI7" s="80"/>
      <c r="WJJ7" s="80"/>
      <c r="WJK7" s="80"/>
      <c r="WJL7" s="80"/>
      <c r="WJM7" s="80"/>
      <c r="WJN7" s="80"/>
      <c r="WJO7" s="80"/>
      <c r="WJP7" s="80"/>
      <c r="WJQ7" s="80"/>
      <c r="WJR7" s="80"/>
      <c r="WJS7" s="80"/>
      <c r="WJT7" s="80"/>
      <c r="WJU7" s="80"/>
      <c r="WJV7" s="80"/>
      <c r="WJW7" s="80"/>
      <c r="WJX7" s="80"/>
      <c r="WJY7" s="80"/>
      <c r="WJZ7" s="80"/>
      <c r="WKA7" s="80"/>
      <c r="WKB7" s="80"/>
      <c r="WKC7" s="80"/>
      <c r="WKD7" s="80"/>
      <c r="WKE7" s="80"/>
      <c r="WKF7" s="80"/>
      <c r="WKG7" s="80"/>
      <c r="WKH7" s="80"/>
      <c r="WKI7" s="80"/>
      <c r="WKJ7" s="80"/>
      <c r="WKK7" s="80"/>
      <c r="WKL7" s="80"/>
      <c r="WKM7" s="80"/>
      <c r="WKN7" s="80"/>
      <c r="WKO7" s="80"/>
      <c r="WKP7" s="80"/>
      <c r="WKQ7" s="80"/>
      <c r="WKR7" s="80"/>
      <c r="WKS7" s="80"/>
      <c r="WKT7" s="80"/>
      <c r="WKU7" s="80"/>
      <c r="WKV7" s="80"/>
      <c r="WKW7" s="80"/>
      <c r="WKX7" s="80"/>
      <c r="WKY7" s="80"/>
      <c r="WKZ7" s="80"/>
      <c r="WLA7" s="80"/>
      <c r="WLB7" s="80"/>
      <c r="WLC7" s="80"/>
      <c r="WLD7" s="80"/>
      <c r="WLE7" s="80"/>
      <c r="WLF7" s="80"/>
      <c r="WLG7" s="80"/>
      <c r="WLH7" s="80"/>
      <c r="WLI7" s="80"/>
      <c r="WLJ7" s="80"/>
      <c r="WLK7" s="80"/>
      <c r="WLL7" s="80"/>
      <c r="WLM7" s="80"/>
      <c r="WLN7" s="80"/>
      <c r="WLO7" s="80"/>
      <c r="WLP7" s="80"/>
      <c r="WLQ7" s="80"/>
      <c r="WLR7" s="80"/>
      <c r="WLS7" s="80"/>
      <c r="WLT7" s="80"/>
      <c r="WLU7" s="80"/>
      <c r="WLV7" s="80"/>
      <c r="WLW7" s="80"/>
      <c r="WLX7" s="80"/>
      <c r="WLY7" s="80"/>
      <c r="WLZ7" s="80"/>
      <c r="WMA7" s="80"/>
      <c r="WMB7" s="80"/>
      <c r="WMC7" s="80"/>
      <c r="WMD7" s="80"/>
      <c r="WME7" s="80"/>
      <c r="WMF7" s="80"/>
      <c r="WMG7" s="80"/>
      <c r="WMH7" s="80"/>
      <c r="WMI7" s="80"/>
      <c r="WMJ7" s="80"/>
      <c r="WMK7" s="80"/>
      <c r="WML7" s="80"/>
      <c r="WMM7" s="80"/>
      <c r="WMN7" s="80"/>
      <c r="WMO7" s="80"/>
      <c r="WMP7" s="80"/>
      <c r="WMQ7" s="80"/>
      <c r="WMR7" s="80"/>
      <c r="WMS7" s="80"/>
      <c r="WMT7" s="80"/>
      <c r="WMU7" s="80"/>
      <c r="WMV7" s="80"/>
      <c r="WMW7" s="80"/>
      <c r="WMX7" s="80"/>
      <c r="WMY7" s="80"/>
      <c r="WMZ7" s="80"/>
      <c r="WNA7" s="80"/>
      <c r="WNB7" s="80"/>
      <c r="WNC7" s="80"/>
      <c r="WND7" s="80"/>
      <c r="WNE7" s="80"/>
      <c r="WNF7" s="80"/>
      <c r="WNG7" s="80"/>
      <c r="WNH7" s="80"/>
      <c r="WNI7" s="80"/>
      <c r="WNJ7" s="80"/>
      <c r="WNK7" s="80"/>
      <c r="WNL7" s="80"/>
      <c r="WNM7" s="80"/>
      <c r="WNN7" s="80"/>
      <c r="WNO7" s="80"/>
      <c r="WNP7" s="80"/>
      <c r="WNQ7" s="80"/>
      <c r="WNR7" s="80"/>
      <c r="WNS7" s="80"/>
      <c r="WNT7" s="80"/>
      <c r="WNU7" s="80"/>
      <c r="WNV7" s="80"/>
      <c r="WNW7" s="80"/>
      <c r="WNX7" s="80"/>
      <c r="WNY7" s="80"/>
      <c r="WNZ7" s="80"/>
      <c r="WOA7" s="80"/>
      <c r="WOB7" s="80"/>
      <c r="WOC7" s="80"/>
      <c r="WOD7" s="80"/>
      <c r="WOE7" s="80"/>
      <c r="WOF7" s="80"/>
      <c r="WOG7" s="80"/>
      <c r="WOH7" s="80"/>
      <c r="WOI7" s="80"/>
      <c r="WOJ7" s="80"/>
      <c r="WOK7" s="80"/>
      <c r="WOL7" s="80"/>
      <c r="WOM7" s="80"/>
      <c r="WON7" s="80"/>
      <c r="WOO7" s="80"/>
      <c r="WOP7" s="80"/>
      <c r="WOQ7" s="80"/>
      <c r="WOR7" s="80"/>
      <c r="WOS7" s="80"/>
      <c r="WOT7" s="80"/>
      <c r="WOU7" s="80"/>
      <c r="WOV7" s="80"/>
      <c r="WOW7" s="80"/>
      <c r="WOX7" s="80"/>
      <c r="WOY7" s="80"/>
      <c r="WOZ7" s="80"/>
      <c r="WPA7" s="80"/>
      <c r="WPB7" s="80"/>
      <c r="WPC7" s="80"/>
      <c r="WPD7" s="80"/>
      <c r="WPE7" s="80"/>
      <c r="WPF7" s="80"/>
      <c r="WPG7" s="80"/>
      <c r="WPH7" s="80"/>
      <c r="WPI7" s="80"/>
      <c r="WPJ7" s="80"/>
      <c r="WPK7" s="80"/>
      <c r="WPL7" s="80"/>
      <c r="WPM7" s="80"/>
      <c r="WPN7" s="80"/>
      <c r="WPO7" s="80"/>
      <c r="WPP7" s="80"/>
      <c r="WPQ7" s="80"/>
      <c r="WPR7" s="80"/>
      <c r="WPS7" s="80"/>
      <c r="WPT7" s="80"/>
      <c r="WPU7" s="80"/>
      <c r="WPV7" s="80"/>
      <c r="WPW7" s="80"/>
      <c r="WPX7" s="80"/>
      <c r="WPY7" s="80"/>
      <c r="WPZ7" s="80"/>
      <c r="WQA7" s="80"/>
      <c r="WQB7" s="80"/>
      <c r="WQC7" s="80"/>
      <c r="WQD7" s="80"/>
      <c r="WQE7" s="80"/>
      <c r="WQF7" s="80"/>
      <c r="WQG7" s="80"/>
      <c r="WQH7" s="80"/>
      <c r="WQI7" s="80"/>
      <c r="WQJ7" s="80"/>
      <c r="WQK7" s="80"/>
      <c r="WQL7" s="80"/>
      <c r="WQM7" s="80"/>
      <c r="WQN7" s="80"/>
      <c r="WQO7" s="80"/>
      <c r="WQP7" s="80"/>
      <c r="WQQ7" s="80"/>
      <c r="WQR7" s="80"/>
      <c r="WQS7" s="80"/>
      <c r="WQT7" s="80"/>
      <c r="WQU7" s="80"/>
      <c r="WQV7" s="80"/>
      <c r="WQW7" s="80"/>
      <c r="WQX7" s="80"/>
      <c r="WQY7" s="80"/>
      <c r="WQZ7" s="80"/>
      <c r="WRA7" s="80"/>
      <c r="WRB7" s="80"/>
      <c r="WRC7" s="80"/>
      <c r="WRD7" s="80"/>
      <c r="WRE7" s="80"/>
      <c r="WRF7" s="80"/>
      <c r="WRG7" s="80"/>
      <c r="WRH7" s="80"/>
      <c r="WRI7" s="80"/>
      <c r="WRJ7" s="80"/>
      <c r="WRK7" s="80"/>
      <c r="WRL7" s="80"/>
      <c r="WRM7" s="80"/>
      <c r="WRN7" s="80"/>
      <c r="WRO7" s="80"/>
      <c r="WRP7" s="80"/>
      <c r="WRQ7" s="80"/>
      <c r="WRR7" s="80"/>
      <c r="WRS7" s="80"/>
      <c r="WRT7" s="80"/>
      <c r="WRU7" s="80"/>
      <c r="WRV7" s="80"/>
      <c r="WRW7" s="80"/>
      <c r="WRX7" s="80"/>
      <c r="WRY7" s="80"/>
      <c r="WRZ7" s="80"/>
      <c r="WSA7" s="80"/>
      <c r="WSB7" s="80"/>
      <c r="WSC7" s="80"/>
      <c r="WSD7" s="80"/>
      <c r="WSE7" s="80"/>
      <c r="WSF7" s="80"/>
      <c r="WSG7" s="80"/>
      <c r="WSH7" s="80"/>
      <c r="WSI7" s="80"/>
      <c r="WSJ7" s="80"/>
      <c r="WSK7" s="80"/>
      <c r="WSL7" s="80"/>
      <c r="WSM7" s="80"/>
      <c r="WSN7" s="80"/>
      <c r="WSO7" s="80"/>
      <c r="WSP7" s="80"/>
      <c r="WSQ7" s="80"/>
      <c r="WSR7" s="80"/>
      <c r="WSS7" s="80"/>
      <c r="WST7" s="80"/>
      <c r="WSU7" s="80"/>
      <c r="WSV7" s="80"/>
      <c r="WSW7" s="80"/>
      <c r="WSX7" s="80"/>
      <c r="WSY7" s="80"/>
      <c r="WSZ7" s="80"/>
      <c r="WTA7" s="80"/>
      <c r="WTB7" s="80"/>
      <c r="WTC7" s="80"/>
      <c r="WTD7" s="80"/>
      <c r="WTE7" s="80"/>
      <c r="WTF7" s="80"/>
      <c r="WTG7" s="80"/>
      <c r="WTH7" s="80"/>
      <c r="WTI7" s="80"/>
      <c r="WTJ7" s="80"/>
      <c r="WTK7" s="80"/>
      <c r="WTL7" s="80"/>
      <c r="WTM7" s="80"/>
      <c r="WTN7" s="80"/>
      <c r="WTO7" s="80"/>
      <c r="WTP7" s="80"/>
      <c r="WTQ7" s="80"/>
      <c r="WTR7" s="80"/>
      <c r="WTS7" s="80"/>
      <c r="WTT7" s="80"/>
      <c r="WTU7" s="80"/>
      <c r="WTV7" s="80"/>
      <c r="WTW7" s="80"/>
      <c r="WTX7" s="80"/>
      <c r="WTY7" s="80"/>
      <c r="WTZ7" s="80"/>
      <c r="WUA7" s="80"/>
      <c r="WUB7" s="80"/>
      <c r="WUC7" s="80"/>
      <c r="WUD7" s="80"/>
      <c r="WUE7" s="80"/>
      <c r="WUF7" s="80"/>
      <c r="WUG7" s="80"/>
      <c r="WUH7" s="80"/>
      <c r="WUI7" s="80"/>
      <c r="WUJ7" s="80"/>
      <c r="WUK7" s="80"/>
      <c r="WUL7" s="80"/>
      <c r="WUM7" s="80"/>
      <c r="WUN7" s="80"/>
      <c r="WUO7" s="80"/>
      <c r="WUP7" s="80"/>
      <c r="WUQ7" s="80"/>
      <c r="WUR7" s="80"/>
      <c r="WUS7" s="80"/>
      <c r="WUT7" s="80"/>
      <c r="WUU7" s="80"/>
      <c r="WUV7" s="80"/>
      <c r="WUW7" s="80"/>
      <c r="WUX7" s="80"/>
      <c r="WUY7" s="80"/>
      <c r="WUZ7" s="80"/>
      <c r="WVA7" s="80"/>
      <c r="WVB7" s="80"/>
      <c r="WVC7" s="80"/>
      <c r="WVD7" s="80"/>
      <c r="WVE7" s="80"/>
      <c r="WVF7" s="80"/>
      <c r="WVG7" s="80"/>
      <c r="WVH7" s="80"/>
      <c r="WVI7" s="80"/>
      <c r="WVJ7" s="80"/>
      <c r="WVK7" s="80"/>
      <c r="WVL7" s="80"/>
      <c r="WVM7" s="80"/>
      <c r="WVN7" s="80"/>
      <c r="WVO7" s="80"/>
      <c r="WVP7" s="80"/>
      <c r="WVQ7" s="80"/>
      <c r="WVR7" s="80"/>
      <c r="WVS7" s="80"/>
    </row>
    <row r="8" spans="1:16139" s="79" customFormat="1">
      <c r="A8" s="81" t="s">
        <v>440</v>
      </c>
      <c r="B8" s="82">
        <v>16535</v>
      </c>
      <c r="C8" s="82">
        <f>VLOOKUP(A8,'PIVOT TABLES'!$A$46:$B$60,2,FALSE)</f>
        <v>118703</v>
      </c>
      <c r="D8" s="82">
        <f>VLOOKUP(A8,'3a. Tier Calc'!$A$2:$V$16,22,FALSE)</f>
        <v>4</v>
      </c>
      <c r="E8" s="83">
        <v>333</v>
      </c>
      <c r="F8" s="85">
        <v>3</v>
      </c>
      <c r="G8" s="85">
        <v>38</v>
      </c>
      <c r="H8" s="85">
        <v>354</v>
      </c>
      <c r="I8" s="85">
        <v>0</v>
      </c>
      <c r="J8" s="221">
        <f>I8*'Service Length'!$D$17</f>
        <v>0</v>
      </c>
      <c r="K8" s="84">
        <f>(E8*'FY14 Units'!$B$38)/60</f>
        <v>124.47857142857143</v>
      </c>
      <c r="L8" s="86">
        <f>F8*'Service Length'!$E$17</f>
        <v>14.8</v>
      </c>
      <c r="M8" s="86">
        <f>G8*'Service Length'!$F$17</f>
        <v>138.06666666666666</v>
      </c>
      <c r="N8" s="86">
        <f>H8*'Service Length'!$C$17</f>
        <v>448.4</v>
      </c>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c r="WUM8" s="80"/>
      <c r="WUN8" s="80"/>
      <c r="WUO8" s="80"/>
      <c r="WUP8" s="80"/>
      <c r="WUQ8" s="80"/>
      <c r="WUR8" s="80"/>
      <c r="WUS8" s="80"/>
      <c r="WUT8" s="80"/>
      <c r="WUU8" s="80"/>
      <c r="WUV8" s="80"/>
      <c r="WUW8" s="80"/>
      <c r="WUX8" s="80"/>
      <c r="WUY8" s="80"/>
      <c r="WUZ8" s="80"/>
      <c r="WVA8" s="80"/>
      <c r="WVB8" s="80"/>
      <c r="WVC8" s="80"/>
      <c r="WVD8" s="80"/>
      <c r="WVE8" s="80"/>
      <c r="WVF8" s="80"/>
      <c r="WVG8" s="80"/>
      <c r="WVH8" s="80"/>
      <c r="WVI8" s="80"/>
      <c r="WVJ8" s="80"/>
      <c r="WVK8" s="80"/>
      <c r="WVL8" s="80"/>
      <c r="WVM8" s="80"/>
      <c r="WVN8" s="80"/>
      <c r="WVO8" s="80"/>
      <c r="WVP8" s="80"/>
      <c r="WVQ8" s="80"/>
      <c r="WVR8" s="80"/>
      <c r="WVS8" s="80"/>
    </row>
    <row r="9" spans="1:16139" s="79" customFormat="1">
      <c r="A9" s="87" t="s">
        <v>441</v>
      </c>
      <c r="B9" s="82">
        <v>87130</v>
      </c>
      <c r="C9" s="82">
        <f>VLOOKUP(A9,'PIVOT TABLES'!$A$46:$B$60,2,FALSE)</f>
        <v>91935</v>
      </c>
      <c r="D9" s="82">
        <f>VLOOKUP(A9,'3a. Tier Calc'!$A$2:$V$16,22,FALSE)</f>
        <v>3</v>
      </c>
      <c r="E9" s="83">
        <v>166</v>
      </c>
      <c r="F9" s="85">
        <v>4</v>
      </c>
      <c r="G9" s="85">
        <v>82</v>
      </c>
      <c r="H9" s="85">
        <v>552</v>
      </c>
      <c r="I9" s="85">
        <v>59</v>
      </c>
      <c r="J9" s="221">
        <f>I9*'Service Length'!$D$17</f>
        <v>121.93333333333335</v>
      </c>
      <c r="K9" s="84">
        <f>(E9*'FY14 Units'!$B$38)/60</f>
        <v>62.05238095238095</v>
      </c>
      <c r="L9" s="86">
        <f>F9*'Service Length'!$E$17</f>
        <v>19.733333333333334</v>
      </c>
      <c r="M9" s="86">
        <f>G9*'Service Length'!$F$17</f>
        <v>297.93333333333334</v>
      </c>
      <c r="N9" s="86">
        <f>H9*'Service Length'!$C$17</f>
        <v>699.19999999999993</v>
      </c>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c r="WUM9" s="80"/>
      <c r="WUN9" s="80"/>
      <c r="WUO9" s="80"/>
      <c r="WUP9" s="80"/>
      <c r="WUQ9" s="80"/>
      <c r="WUR9" s="80"/>
      <c r="WUS9" s="80"/>
      <c r="WUT9" s="80"/>
      <c r="WUU9" s="80"/>
      <c r="WUV9" s="80"/>
      <c r="WUW9" s="80"/>
      <c r="WUX9" s="80"/>
      <c r="WUY9" s="80"/>
      <c r="WUZ9" s="80"/>
      <c r="WVA9" s="80"/>
      <c r="WVB9" s="80"/>
      <c r="WVC9" s="80"/>
      <c r="WVD9" s="80"/>
      <c r="WVE9" s="80"/>
      <c r="WVF9" s="80"/>
      <c r="WVG9" s="80"/>
      <c r="WVH9" s="80"/>
      <c r="WVI9" s="80"/>
      <c r="WVJ9" s="80"/>
      <c r="WVK9" s="80"/>
      <c r="WVL9" s="80"/>
      <c r="WVM9" s="80"/>
      <c r="WVN9" s="80"/>
      <c r="WVO9" s="80"/>
      <c r="WVP9" s="80"/>
      <c r="WVQ9" s="80"/>
      <c r="WVR9" s="80"/>
      <c r="WVS9" s="80"/>
    </row>
    <row r="10" spans="1:16139" s="79" customFormat="1">
      <c r="A10" s="87" t="s">
        <v>442</v>
      </c>
      <c r="B10" s="82">
        <v>299063</v>
      </c>
      <c r="C10" s="82">
        <f>VLOOKUP(A10,'PIVOT TABLES'!$A$46:$B$60,2,FALSE)</f>
        <v>126368</v>
      </c>
      <c r="D10" s="82">
        <f>VLOOKUP(A10,'3a. Tier Calc'!$A$2:$V$16,22,FALSE)</f>
        <v>3</v>
      </c>
      <c r="E10" s="83">
        <v>312</v>
      </c>
      <c r="F10" s="85">
        <v>18</v>
      </c>
      <c r="G10" s="85">
        <v>38</v>
      </c>
      <c r="H10" s="85">
        <v>766</v>
      </c>
      <c r="I10" s="85">
        <v>0</v>
      </c>
      <c r="J10" s="221">
        <f>I10*'Service Length'!$D$17</f>
        <v>0</v>
      </c>
      <c r="K10" s="84">
        <f>(E10*'FY14 Units'!$B$38)/60</f>
        <v>116.62857142857142</v>
      </c>
      <c r="L10" s="86">
        <f>F10*'Service Length'!$E$17</f>
        <v>88.800000000000011</v>
      </c>
      <c r="M10" s="86">
        <f>G10*'Service Length'!$F$17</f>
        <v>138.06666666666666</v>
      </c>
      <c r="N10" s="86">
        <f>H10*'Service Length'!$C$17</f>
        <v>970.26666666666665</v>
      </c>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c r="WUM10" s="80"/>
      <c r="WUN10" s="80"/>
      <c r="WUO10" s="80"/>
      <c r="WUP10" s="80"/>
      <c r="WUQ10" s="80"/>
      <c r="WUR10" s="80"/>
      <c r="WUS10" s="80"/>
      <c r="WUT10" s="80"/>
      <c r="WUU10" s="80"/>
      <c r="WUV10" s="80"/>
      <c r="WUW10" s="80"/>
      <c r="WUX10" s="80"/>
      <c r="WUY10" s="80"/>
      <c r="WUZ10" s="80"/>
      <c r="WVA10" s="80"/>
      <c r="WVB10" s="80"/>
      <c r="WVC10" s="80"/>
      <c r="WVD10" s="80"/>
      <c r="WVE10" s="80"/>
      <c r="WVF10" s="80"/>
      <c r="WVG10" s="80"/>
      <c r="WVH10" s="80"/>
      <c r="WVI10" s="80"/>
      <c r="WVJ10" s="80"/>
      <c r="WVK10" s="80"/>
      <c r="WVL10" s="80"/>
      <c r="WVM10" s="80"/>
      <c r="WVN10" s="80"/>
      <c r="WVO10" s="80"/>
      <c r="WVP10" s="80"/>
      <c r="WVQ10" s="80"/>
      <c r="WVR10" s="80"/>
      <c r="WVS10" s="80"/>
    </row>
    <row r="11" spans="1:16139" s="79" customFormat="1">
      <c r="A11" s="87" t="s">
        <v>443</v>
      </c>
      <c r="B11" s="82">
        <v>661133</v>
      </c>
      <c r="C11" s="82">
        <f>VLOOKUP(A11,'PIVOT TABLES'!$A$46:$B$60,2,FALSE)</f>
        <v>360717</v>
      </c>
      <c r="D11" s="82">
        <f>VLOOKUP(A11,'3a. Tier Calc'!$A$2:$V$16,22,FALSE)</f>
        <v>2</v>
      </c>
      <c r="E11" s="83">
        <v>613</v>
      </c>
      <c r="F11" s="85">
        <v>135</v>
      </c>
      <c r="G11" s="85">
        <v>16</v>
      </c>
      <c r="H11" s="85">
        <v>1042</v>
      </c>
      <c r="I11" s="85">
        <v>40</v>
      </c>
      <c r="J11" s="221">
        <f>I11*'Service Length'!$D$17</f>
        <v>82.666666666666671</v>
      </c>
      <c r="K11" s="84">
        <f>(E11*'FY14 Units'!$B$38)/60</f>
        <v>229.14523809523808</v>
      </c>
      <c r="L11" s="86">
        <f>F11*'Service Length'!$E$17</f>
        <v>666</v>
      </c>
      <c r="M11" s="86">
        <f>G11*'Service Length'!$F$17</f>
        <v>58.133333333333333</v>
      </c>
      <c r="N11" s="86">
        <f>H11*'Service Length'!$C$17</f>
        <v>1319.8666666666666</v>
      </c>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c r="WUM11" s="80"/>
      <c r="WUN11" s="80"/>
      <c r="WUO11" s="80"/>
      <c r="WUP11" s="80"/>
      <c r="WUQ11" s="80"/>
      <c r="WUR11" s="80"/>
      <c r="WUS11" s="80"/>
      <c r="WUT11" s="80"/>
      <c r="WUU11" s="80"/>
      <c r="WUV11" s="80"/>
      <c r="WUW11" s="80"/>
      <c r="WUX11" s="80"/>
      <c r="WUY11" s="80"/>
      <c r="WUZ11" s="80"/>
      <c r="WVA11" s="80"/>
      <c r="WVB11" s="80"/>
      <c r="WVC11" s="80"/>
      <c r="WVD11" s="80"/>
      <c r="WVE11" s="80"/>
      <c r="WVF11" s="80"/>
      <c r="WVG11" s="80"/>
      <c r="WVH11" s="80"/>
      <c r="WVI11" s="80"/>
      <c r="WVJ11" s="80"/>
      <c r="WVK11" s="80"/>
      <c r="WVL11" s="80"/>
      <c r="WVM11" s="80"/>
      <c r="WVN11" s="80"/>
      <c r="WVO11" s="80"/>
      <c r="WVP11" s="80"/>
      <c r="WVQ11" s="80"/>
      <c r="WVR11" s="80"/>
      <c r="WVS11" s="80"/>
    </row>
    <row r="12" spans="1:16139" s="79" customFormat="1">
      <c r="A12" s="81" t="s">
        <v>444</v>
      </c>
      <c r="B12" s="82">
        <v>186750</v>
      </c>
      <c r="C12" s="82">
        <f>VLOOKUP(A12,'PIVOT TABLES'!$A$46:$B$60,2,FALSE)</f>
        <v>106866</v>
      </c>
      <c r="D12" s="82">
        <f>VLOOKUP(A12,'3a. Tier Calc'!$A$2:$V$16,22,FALSE)</f>
        <v>3</v>
      </c>
      <c r="E12" s="83">
        <v>1680</v>
      </c>
      <c r="F12" s="85">
        <v>2</v>
      </c>
      <c r="G12" s="85">
        <v>5</v>
      </c>
      <c r="H12" s="85">
        <v>481</v>
      </c>
      <c r="I12" s="85">
        <v>0</v>
      </c>
      <c r="J12" s="221">
        <f>I12*'Service Length'!$D$17</f>
        <v>0</v>
      </c>
      <c r="K12" s="84">
        <f>(E12*'FY14 Units'!$B$38)/60</f>
        <v>628</v>
      </c>
      <c r="L12" s="86">
        <f>F12*'Service Length'!$E$17</f>
        <v>9.8666666666666671</v>
      </c>
      <c r="M12" s="86">
        <f>G12*'Service Length'!$F$17</f>
        <v>18.166666666666668</v>
      </c>
      <c r="N12" s="86">
        <f>H12*'Service Length'!$C$17</f>
        <v>609.26666666666665</v>
      </c>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c r="IP12" s="80"/>
      <c r="IQ12" s="80"/>
      <c r="IR12" s="80"/>
      <c r="IS12" s="80"/>
      <c r="IT12" s="80"/>
      <c r="IU12" s="80"/>
      <c r="IV12" s="80"/>
      <c r="IW12" s="80"/>
      <c r="IX12" s="80"/>
      <c r="IY12" s="80"/>
      <c r="IZ12" s="80"/>
      <c r="JA12" s="80"/>
      <c r="JB12" s="80"/>
      <c r="JC12" s="80"/>
      <c r="JD12" s="80"/>
      <c r="JE12" s="80"/>
      <c r="JF12" s="80"/>
      <c r="JG12" s="80"/>
      <c r="JH12" s="80"/>
      <c r="JI12" s="80"/>
      <c r="JJ12" s="80"/>
      <c r="JK12" s="80"/>
      <c r="JL12" s="80"/>
      <c r="JM12" s="80"/>
      <c r="JN12" s="80"/>
      <c r="JO12" s="80"/>
      <c r="JP12" s="80"/>
      <c r="JQ12" s="80"/>
      <c r="JR12" s="80"/>
      <c r="JS12" s="80"/>
      <c r="JT12" s="80"/>
      <c r="JU12" s="80"/>
      <c r="JV12" s="80"/>
      <c r="JW12" s="80"/>
      <c r="JX12" s="80"/>
      <c r="JY12" s="80"/>
      <c r="JZ12" s="80"/>
      <c r="KA12" s="80"/>
      <c r="KB12" s="80"/>
      <c r="KC12" s="80"/>
      <c r="KD12" s="80"/>
      <c r="KE12" s="80"/>
      <c r="KF12" s="80"/>
      <c r="KG12" s="80"/>
      <c r="KH12" s="80"/>
      <c r="KI12" s="80"/>
      <c r="KJ12" s="80"/>
      <c r="KK12" s="80"/>
      <c r="KL12" s="80"/>
      <c r="KM12" s="80"/>
      <c r="KN12" s="80"/>
      <c r="KO12" s="80"/>
      <c r="KP12" s="80"/>
      <c r="KQ12" s="80"/>
      <c r="KR12" s="80"/>
      <c r="KS12" s="80"/>
      <c r="KT12" s="80"/>
      <c r="KU12" s="80"/>
      <c r="KV12" s="80"/>
      <c r="KW12" s="80"/>
      <c r="KX12" s="80"/>
      <c r="KY12" s="80"/>
      <c r="KZ12" s="80"/>
      <c r="LA12" s="80"/>
      <c r="LB12" s="80"/>
      <c r="LC12" s="80"/>
      <c r="LD12" s="80"/>
      <c r="LE12" s="80"/>
      <c r="LF12" s="80"/>
      <c r="LG12" s="80"/>
      <c r="LH12" s="80"/>
      <c r="LI12" s="80"/>
      <c r="LJ12" s="80"/>
      <c r="LK12" s="80"/>
      <c r="LL12" s="80"/>
      <c r="LM12" s="80"/>
      <c r="LN12" s="80"/>
      <c r="LO12" s="80"/>
      <c r="LP12" s="80"/>
      <c r="LQ12" s="80"/>
      <c r="LR12" s="80"/>
      <c r="LS12" s="80"/>
      <c r="LT12" s="80"/>
      <c r="LU12" s="80"/>
      <c r="LV12" s="80"/>
      <c r="LW12" s="80"/>
      <c r="LX12" s="80"/>
      <c r="LY12" s="80"/>
      <c r="LZ12" s="80"/>
      <c r="MA12" s="80"/>
      <c r="MB12" s="80"/>
      <c r="MC12" s="80"/>
      <c r="MD12" s="80"/>
      <c r="ME12" s="80"/>
      <c r="MF12" s="80"/>
      <c r="MG12" s="80"/>
      <c r="MH12" s="80"/>
      <c r="MI12" s="80"/>
      <c r="MJ12" s="80"/>
      <c r="MK12" s="80"/>
      <c r="ML12" s="80"/>
      <c r="MM12" s="80"/>
      <c r="MN12" s="80"/>
      <c r="MO12" s="80"/>
      <c r="MP12" s="80"/>
      <c r="MQ12" s="80"/>
      <c r="MR12" s="80"/>
      <c r="MS12" s="80"/>
      <c r="MT12" s="80"/>
      <c r="MU12" s="80"/>
      <c r="MV12" s="80"/>
      <c r="MW12" s="80"/>
      <c r="MX12" s="80"/>
      <c r="MY12" s="80"/>
      <c r="MZ12" s="80"/>
      <c r="NA12" s="80"/>
      <c r="NB12" s="80"/>
      <c r="NC12" s="80"/>
      <c r="ND12" s="80"/>
      <c r="NE12" s="80"/>
      <c r="NF12" s="80"/>
      <c r="NG12" s="80"/>
      <c r="NH12" s="80"/>
      <c r="NI12" s="80"/>
      <c r="NJ12" s="80"/>
      <c r="NK12" s="80"/>
      <c r="NL12" s="80"/>
      <c r="NM12" s="80"/>
      <c r="NN12" s="80"/>
      <c r="NO12" s="80"/>
      <c r="NP12" s="80"/>
      <c r="NQ12" s="80"/>
      <c r="NR12" s="80"/>
      <c r="NS12" s="80"/>
      <c r="NT12" s="80"/>
      <c r="NU12" s="80"/>
      <c r="NV12" s="80"/>
      <c r="NW12" s="80"/>
      <c r="NX12" s="80"/>
      <c r="NY12" s="80"/>
      <c r="NZ12" s="80"/>
      <c r="OA12" s="80"/>
      <c r="OB12" s="80"/>
      <c r="OC12" s="80"/>
      <c r="OD12" s="80"/>
      <c r="OE12" s="80"/>
      <c r="OF12" s="80"/>
      <c r="OG12" s="80"/>
      <c r="OH12" s="80"/>
      <c r="OI12" s="80"/>
      <c r="OJ12" s="80"/>
      <c r="OK12" s="80"/>
      <c r="OL12" s="80"/>
      <c r="OM12" s="80"/>
      <c r="ON12" s="80"/>
      <c r="OO12" s="80"/>
      <c r="OP12" s="80"/>
      <c r="OQ12" s="80"/>
      <c r="OR12" s="80"/>
      <c r="OS12" s="80"/>
      <c r="OT12" s="80"/>
      <c r="OU12" s="80"/>
      <c r="OV12" s="80"/>
      <c r="OW12" s="80"/>
      <c r="OX12" s="80"/>
      <c r="OY12" s="80"/>
      <c r="OZ12" s="80"/>
      <c r="PA12" s="80"/>
      <c r="PB12" s="80"/>
      <c r="PC12" s="80"/>
      <c r="PD12" s="80"/>
      <c r="PE12" s="80"/>
      <c r="PF12" s="80"/>
      <c r="PG12" s="80"/>
      <c r="PH12" s="80"/>
      <c r="PI12" s="80"/>
      <c r="PJ12" s="80"/>
      <c r="PK12" s="80"/>
      <c r="PL12" s="80"/>
      <c r="PM12" s="80"/>
      <c r="PN12" s="80"/>
      <c r="PO12" s="80"/>
      <c r="PP12" s="80"/>
      <c r="PQ12" s="80"/>
      <c r="PR12" s="80"/>
      <c r="PS12" s="80"/>
      <c r="PT12" s="80"/>
      <c r="PU12" s="80"/>
      <c r="PV12" s="80"/>
      <c r="PW12" s="80"/>
      <c r="PX12" s="80"/>
      <c r="PY12" s="80"/>
      <c r="PZ12" s="80"/>
      <c r="QA12" s="80"/>
      <c r="QB12" s="80"/>
      <c r="QC12" s="80"/>
      <c r="QD12" s="80"/>
      <c r="QE12" s="80"/>
      <c r="QF12" s="80"/>
      <c r="QG12" s="80"/>
      <c r="QH12" s="80"/>
      <c r="QI12" s="80"/>
      <c r="QJ12" s="80"/>
      <c r="QK12" s="80"/>
      <c r="QL12" s="80"/>
      <c r="QM12" s="80"/>
      <c r="QN12" s="80"/>
      <c r="QO12" s="80"/>
      <c r="QP12" s="80"/>
      <c r="QQ12" s="80"/>
      <c r="QR12" s="80"/>
      <c r="QS12" s="80"/>
      <c r="QT12" s="80"/>
      <c r="QU12" s="80"/>
      <c r="QV12" s="80"/>
      <c r="QW12" s="80"/>
      <c r="QX12" s="80"/>
      <c r="QY12" s="80"/>
      <c r="QZ12" s="80"/>
      <c r="RA12" s="80"/>
      <c r="RB12" s="80"/>
      <c r="RC12" s="80"/>
      <c r="RD12" s="80"/>
      <c r="RE12" s="80"/>
      <c r="RF12" s="80"/>
      <c r="RG12" s="80"/>
      <c r="RH12" s="80"/>
      <c r="RI12" s="80"/>
      <c r="RJ12" s="80"/>
      <c r="RK12" s="80"/>
      <c r="RL12" s="80"/>
      <c r="RM12" s="80"/>
      <c r="RN12" s="80"/>
      <c r="RO12" s="80"/>
      <c r="RP12" s="80"/>
      <c r="RQ12" s="80"/>
      <c r="RR12" s="80"/>
      <c r="RS12" s="80"/>
      <c r="RT12" s="80"/>
      <c r="RU12" s="80"/>
      <c r="RV12" s="80"/>
      <c r="RW12" s="80"/>
      <c r="RX12" s="80"/>
      <c r="RY12" s="80"/>
      <c r="RZ12" s="80"/>
      <c r="SA12" s="80"/>
      <c r="SB12" s="80"/>
      <c r="SC12" s="80"/>
      <c r="SD12" s="80"/>
      <c r="SE12" s="80"/>
      <c r="SF12" s="80"/>
      <c r="SG12" s="80"/>
      <c r="SH12" s="80"/>
      <c r="SI12" s="80"/>
      <c r="SJ12" s="80"/>
      <c r="SK12" s="80"/>
      <c r="SL12" s="80"/>
      <c r="SM12" s="80"/>
      <c r="SN12" s="80"/>
      <c r="SO12" s="80"/>
      <c r="SP12" s="80"/>
      <c r="SQ12" s="80"/>
      <c r="SR12" s="80"/>
      <c r="SS12" s="80"/>
      <c r="ST12" s="80"/>
      <c r="SU12" s="80"/>
      <c r="SV12" s="80"/>
      <c r="SW12" s="80"/>
      <c r="SX12" s="80"/>
      <c r="SY12" s="80"/>
      <c r="SZ12" s="80"/>
      <c r="TA12" s="80"/>
      <c r="TB12" s="80"/>
      <c r="TC12" s="80"/>
      <c r="TD12" s="80"/>
      <c r="TE12" s="80"/>
      <c r="TF12" s="80"/>
      <c r="TG12" s="80"/>
      <c r="TH12" s="80"/>
      <c r="TI12" s="80"/>
      <c r="TJ12" s="80"/>
      <c r="TK12" s="80"/>
      <c r="TL12" s="80"/>
      <c r="TM12" s="80"/>
      <c r="TN12" s="80"/>
      <c r="TO12" s="80"/>
      <c r="TP12" s="80"/>
      <c r="TQ12" s="80"/>
      <c r="TR12" s="80"/>
      <c r="TS12" s="80"/>
      <c r="TT12" s="80"/>
      <c r="TU12" s="80"/>
      <c r="TV12" s="80"/>
      <c r="TW12" s="80"/>
      <c r="TX12" s="80"/>
      <c r="TY12" s="80"/>
      <c r="TZ12" s="80"/>
      <c r="UA12" s="80"/>
      <c r="UB12" s="80"/>
      <c r="UC12" s="80"/>
      <c r="UD12" s="80"/>
      <c r="UE12" s="80"/>
      <c r="UF12" s="80"/>
      <c r="UG12" s="80"/>
      <c r="UH12" s="80"/>
      <c r="UI12" s="80"/>
      <c r="UJ12" s="80"/>
      <c r="UK12" s="80"/>
      <c r="UL12" s="80"/>
      <c r="UM12" s="80"/>
      <c r="UN12" s="80"/>
      <c r="UO12" s="80"/>
      <c r="UP12" s="80"/>
      <c r="UQ12" s="80"/>
      <c r="UR12" s="80"/>
      <c r="US12" s="80"/>
      <c r="UT12" s="80"/>
      <c r="UU12" s="80"/>
      <c r="UV12" s="80"/>
      <c r="UW12" s="80"/>
      <c r="UX12" s="80"/>
      <c r="UY12" s="80"/>
      <c r="UZ12" s="80"/>
      <c r="VA12" s="80"/>
      <c r="VB12" s="80"/>
      <c r="VC12" s="80"/>
      <c r="VD12" s="80"/>
      <c r="VE12" s="80"/>
      <c r="VF12" s="80"/>
      <c r="VG12" s="80"/>
      <c r="VH12" s="80"/>
      <c r="VI12" s="80"/>
      <c r="VJ12" s="80"/>
      <c r="VK12" s="80"/>
      <c r="VL12" s="80"/>
      <c r="VM12" s="80"/>
      <c r="VN12" s="80"/>
      <c r="VO12" s="80"/>
      <c r="VP12" s="80"/>
      <c r="VQ12" s="80"/>
      <c r="VR12" s="80"/>
      <c r="VS12" s="80"/>
      <c r="VT12" s="80"/>
      <c r="VU12" s="80"/>
      <c r="VV12" s="80"/>
      <c r="VW12" s="80"/>
      <c r="VX12" s="80"/>
      <c r="VY12" s="80"/>
      <c r="VZ12" s="80"/>
      <c r="WA12" s="80"/>
      <c r="WB12" s="80"/>
      <c r="WC12" s="80"/>
      <c r="WD12" s="80"/>
      <c r="WE12" s="80"/>
      <c r="WF12" s="80"/>
      <c r="WG12" s="80"/>
      <c r="WH12" s="80"/>
      <c r="WI12" s="80"/>
      <c r="WJ12" s="80"/>
      <c r="WK12" s="80"/>
      <c r="WL12" s="80"/>
      <c r="WM12" s="80"/>
      <c r="WN12" s="80"/>
      <c r="WO12" s="80"/>
      <c r="WP12" s="80"/>
      <c r="WQ12" s="80"/>
      <c r="WR12" s="80"/>
      <c r="WS12" s="80"/>
      <c r="WT12" s="80"/>
      <c r="WU12" s="80"/>
      <c r="WV12" s="80"/>
      <c r="WW12" s="80"/>
      <c r="WX12" s="80"/>
      <c r="WY12" s="80"/>
      <c r="WZ12" s="80"/>
      <c r="XA12" s="80"/>
      <c r="XB12" s="80"/>
      <c r="XC12" s="80"/>
      <c r="XD12" s="80"/>
      <c r="XE12" s="80"/>
      <c r="XF12" s="80"/>
      <c r="XG12" s="80"/>
      <c r="XH12" s="80"/>
      <c r="XI12" s="80"/>
      <c r="XJ12" s="80"/>
      <c r="XK12" s="80"/>
      <c r="XL12" s="80"/>
      <c r="XM12" s="80"/>
      <c r="XN12" s="80"/>
      <c r="XO12" s="80"/>
      <c r="XP12" s="80"/>
      <c r="XQ12" s="80"/>
      <c r="XR12" s="80"/>
      <c r="XS12" s="80"/>
      <c r="XT12" s="80"/>
      <c r="XU12" s="80"/>
      <c r="XV12" s="80"/>
      <c r="XW12" s="80"/>
      <c r="XX12" s="80"/>
      <c r="XY12" s="80"/>
      <c r="XZ12" s="80"/>
      <c r="YA12" s="80"/>
      <c r="YB12" s="80"/>
      <c r="YC12" s="80"/>
      <c r="YD12" s="80"/>
      <c r="YE12" s="80"/>
      <c r="YF12" s="80"/>
      <c r="YG12" s="80"/>
      <c r="YH12" s="80"/>
      <c r="YI12" s="80"/>
      <c r="YJ12" s="80"/>
      <c r="YK12" s="80"/>
      <c r="YL12" s="80"/>
      <c r="YM12" s="80"/>
      <c r="YN12" s="80"/>
      <c r="YO12" s="80"/>
      <c r="YP12" s="80"/>
      <c r="YQ12" s="80"/>
      <c r="YR12" s="80"/>
      <c r="YS12" s="80"/>
      <c r="YT12" s="80"/>
      <c r="YU12" s="80"/>
      <c r="YV12" s="80"/>
      <c r="YW12" s="80"/>
      <c r="YX12" s="80"/>
      <c r="YY12" s="80"/>
      <c r="YZ12" s="80"/>
      <c r="ZA12" s="80"/>
      <c r="ZB12" s="80"/>
      <c r="ZC12" s="80"/>
      <c r="ZD12" s="80"/>
      <c r="ZE12" s="80"/>
      <c r="ZF12" s="80"/>
      <c r="ZG12" s="80"/>
      <c r="ZH12" s="80"/>
      <c r="ZI12" s="80"/>
      <c r="ZJ12" s="80"/>
      <c r="ZK12" s="80"/>
      <c r="ZL12" s="80"/>
      <c r="ZM12" s="80"/>
      <c r="ZN12" s="80"/>
      <c r="ZO12" s="80"/>
      <c r="ZP12" s="80"/>
      <c r="ZQ12" s="80"/>
      <c r="ZR12" s="80"/>
      <c r="ZS12" s="80"/>
      <c r="ZT12" s="80"/>
      <c r="ZU12" s="80"/>
      <c r="ZV12" s="80"/>
      <c r="ZW12" s="80"/>
      <c r="ZX12" s="80"/>
      <c r="ZY12" s="80"/>
      <c r="ZZ12" s="80"/>
      <c r="AAA12" s="80"/>
      <c r="AAB12" s="80"/>
      <c r="AAC12" s="80"/>
      <c r="AAD12" s="80"/>
      <c r="AAE12" s="80"/>
      <c r="AAF12" s="80"/>
      <c r="AAG12" s="80"/>
      <c r="AAH12" s="80"/>
      <c r="AAI12" s="80"/>
      <c r="AAJ12" s="80"/>
      <c r="AAK12" s="80"/>
      <c r="AAL12" s="80"/>
      <c r="AAM12" s="80"/>
      <c r="AAN12" s="80"/>
      <c r="AAO12" s="80"/>
      <c r="AAP12" s="80"/>
      <c r="AAQ12" s="80"/>
      <c r="AAR12" s="80"/>
      <c r="AAS12" s="80"/>
      <c r="AAT12" s="80"/>
      <c r="AAU12" s="80"/>
      <c r="AAV12" s="80"/>
      <c r="AAW12" s="80"/>
      <c r="AAX12" s="80"/>
      <c r="AAY12" s="80"/>
      <c r="AAZ12" s="80"/>
      <c r="ABA12" s="80"/>
      <c r="ABB12" s="80"/>
      <c r="ABC12" s="80"/>
      <c r="ABD12" s="80"/>
      <c r="ABE12" s="80"/>
      <c r="ABF12" s="80"/>
      <c r="ABG12" s="80"/>
      <c r="ABH12" s="80"/>
      <c r="ABI12" s="80"/>
      <c r="ABJ12" s="80"/>
      <c r="ABK12" s="80"/>
      <c r="ABL12" s="80"/>
      <c r="ABM12" s="80"/>
      <c r="ABN12" s="80"/>
      <c r="ABO12" s="80"/>
      <c r="ABP12" s="80"/>
      <c r="ABQ12" s="80"/>
      <c r="ABR12" s="80"/>
      <c r="ABS12" s="80"/>
      <c r="ABT12" s="80"/>
      <c r="ABU12" s="80"/>
      <c r="ABV12" s="80"/>
      <c r="ABW12" s="80"/>
      <c r="ABX12" s="80"/>
      <c r="ABY12" s="80"/>
      <c r="ABZ12" s="80"/>
      <c r="ACA12" s="80"/>
      <c r="ACB12" s="80"/>
      <c r="ACC12" s="80"/>
      <c r="ACD12" s="80"/>
      <c r="ACE12" s="80"/>
      <c r="ACF12" s="80"/>
      <c r="ACG12" s="80"/>
      <c r="ACH12" s="80"/>
      <c r="ACI12" s="80"/>
      <c r="ACJ12" s="80"/>
      <c r="ACK12" s="80"/>
      <c r="ACL12" s="80"/>
      <c r="ACM12" s="80"/>
      <c r="ACN12" s="80"/>
      <c r="ACO12" s="80"/>
      <c r="ACP12" s="80"/>
      <c r="ACQ12" s="80"/>
      <c r="ACR12" s="80"/>
      <c r="ACS12" s="80"/>
      <c r="ACT12" s="80"/>
      <c r="ACU12" s="80"/>
      <c r="ACV12" s="80"/>
      <c r="ACW12" s="80"/>
      <c r="ACX12" s="80"/>
      <c r="ACY12" s="80"/>
      <c r="ACZ12" s="80"/>
      <c r="ADA12" s="80"/>
      <c r="ADB12" s="80"/>
      <c r="ADC12" s="80"/>
      <c r="ADD12" s="80"/>
      <c r="ADE12" s="80"/>
      <c r="ADF12" s="80"/>
      <c r="ADG12" s="80"/>
      <c r="ADH12" s="80"/>
      <c r="ADI12" s="80"/>
      <c r="ADJ12" s="80"/>
      <c r="ADK12" s="80"/>
      <c r="ADL12" s="80"/>
      <c r="ADM12" s="80"/>
      <c r="ADN12" s="80"/>
      <c r="ADO12" s="80"/>
      <c r="ADP12" s="80"/>
      <c r="ADQ12" s="80"/>
      <c r="ADR12" s="80"/>
      <c r="ADS12" s="80"/>
      <c r="ADT12" s="80"/>
      <c r="ADU12" s="80"/>
      <c r="ADV12" s="80"/>
      <c r="ADW12" s="80"/>
      <c r="ADX12" s="80"/>
      <c r="ADY12" s="80"/>
      <c r="ADZ12" s="80"/>
      <c r="AEA12" s="80"/>
      <c r="AEB12" s="80"/>
      <c r="AEC12" s="80"/>
      <c r="AED12" s="80"/>
      <c r="AEE12" s="80"/>
      <c r="AEF12" s="80"/>
      <c r="AEG12" s="80"/>
      <c r="AEH12" s="80"/>
      <c r="AEI12" s="80"/>
      <c r="AEJ12" s="80"/>
      <c r="AEK12" s="80"/>
      <c r="AEL12" s="80"/>
      <c r="AEM12" s="80"/>
      <c r="AEN12" s="80"/>
      <c r="AEO12" s="80"/>
      <c r="AEP12" s="80"/>
      <c r="AEQ12" s="80"/>
      <c r="AER12" s="80"/>
      <c r="AES12" s="80"/>
      <c r="AET12" s="80"/>
      <c r="AEU12" s="80"/>
      <c r="AEV12" s="80"/>
      <c r="AEW12" s="80"/>
      <c r="AEX12" s="80"/>
      <c r="AEY12" s="80"/>
      <c r="AEZ12" s="80"/>
      <c r="AFA12" s="80"/>
      <c r="AFB12" s="80"/>
      <c r="AFC12" s="80"/>
      <c r="AFD12" s="80"/>
      <c r="AFE12" s="80"/>
      <c r="AFF12" s="80"/>
      <c r="AFG12" s="80"/>
      <c r="AFH12" s="80"/>
      <c r="AFI12" s="80"/>
      <c r="AFJ12" s="80"/>
      <c r="AFK12" s="80"/>
      <c r="AFL12" s="80"/>
      <c r="AFM12" s="80"/>
      <c r="AFN12" s="80"/>
      <c r="AFO12" s="80"/>
      <c r="AFP12" s="80"/>
      <c r="AFQ12" s="80"/>
      <c r="AFR12" s="80"/>
      <c r="AFS12" s="80"/>
      <c r="AFT12" s="80"/>
      <c r="AFU12" s="80"/>
      <c r="AFV12" s="80"/>
      <c r="AFW12" s="80"/>
      <c r="AFX12" s="80"/>
      <c r="AFY12" s="80"/>
      <c r="AFZ12" s="80"/>
      <c r="AGA12" s="80"/>
      <c r="AGB12" s="80"/>
      <c r="AGC12" s="80"/>
      <c r="AGD12" s="80"/>
      <c r="AGE12" s="80"/>
      <c r="AGF12" s="80"/>
      <c r="AGG12" s="80"/>
      <c r="AGH12" s="80"/>
      <c r="AGI12" s="80"/>
      <c r="AGJ12" s="80"/>
      <c r="AGK12" s="80"/>
      <c r="AGL12" s="80"/>
      <c r="AGM12" s="80"/>
      <c r="AGN12" s="80"/>
      <c r="AGO12" s="80"/>
      <c r="AGP12" s="80"/>
      <c r="AGQ12" s="80"/>
      <c r="AGR12" s="80"/>
      <c r="AGS12" s="80"/>
      <c r="AGT12" s="80"/>
      <c r="AGU12" s="80"/>
      <c r="AGV12" s="80"/>
      <c r="AGW12" s="80"/>
      <c r="AGX12" s="80"/>
      <c r="AGY12" s="80"/>
      <c r="AGZ12" s="80"/>
      <c r="AHA12" s="80"/>
      <c r="AHB12" s="80"/>
      <c r="AHC12" s="80"/>
      <c r="AHD12" s="80"/>
      <c r="AHE12" s="80"/>
      <c r="AHF12" s="80"/>
      <c r="AHG12" s="80"/>
      <c r="AHH12" s="80"/>
      <c r="AHI12" s="80"/>
      <c r="AHJ12" s="80"/>
      <c r="AHK12" s="80"/>
      <c r="AHL12" s="80"/>
      <c r="AHM12" s="80"/>
      <c r="AHN12" s="80"/>
      <c r="AHO12" s="80"/>
      <c r="AHP12" s="80"/>
      <c r="AHQ12" s="80"/>
      <c r="AHR12" s="80"/>
      <c r="AHS12" s="80"/>
      <c r="AHT12" s="80"/>
      <c r="AHU12" s="80"/>
      <c r="AHV12" s="80"/>
      <c r="AHW12" s="80"/>
      <c r="AHX12" s="80"/>
      <c r="AHY12" s="80"/>
      <c r="AHZ12" s="80"/>
      <c r="AIA12" s="80"/>
      <c r="AIB12" s="80"/>
      <c r="AIC12" s="80"/>
      <c r="AID12" s="80"/>
      <c r="AIE12" s="80"/>
      <c r="AIF12" s="80"/>
      <c r="AIG12" s="80"/>
      <c r="AIH12" s="80"/>
      <c r="AII12" s="80"/>
      <c r="AIJ12" s="80"/>
      <c r="AIK12" s="80"/>
      <c r="AIL12" s="80"/>
      <c r="AIM12" s="80"/>
      <c r="AIN12" s="80"/>
      <c r="AIO12" s="80"/>
      <c r="AIP12" s="80"/>
      <c r="AIQ12" s="80"/>
      <c r="AIR12" s="80"/>
      <c r="AIS12" s="80"/>
      <c r="AIT12" s="80"/>
      <c r="AIU12" s="80"/>
      <c r="AIV12" s="80"/>
      <c r="AIW12" s="80"/>
      <c r="AIX12" s="80"/>
      <c r="AIY12" s="80"/>
      <c r="AIZ12" s="80"/>
      <c r="AJA12" s="80"/>
      <c r="AJB12" s="80"/>
      <c r="AJC12" s="80"/>
      <c r="AJD12" s="80"/>
      <c r="AJE12" s="80"/>
      <c r="AJF12" s="80"/>
      <c r="AJG12" s="80"/>
      <c r="AJH12" s="80"/>
      <c r="AJI12" s="80"/>
      <c r="AJJ12" s="80"/>
      <c r="AJK12" s="80"/>
      <c r="AJL12" s="80"/>
      <c r="AJM12" s="80"/>
      <c r="AJN12" s="80"/>
      <c r="AJO12" s="80"/>
      <c r="AJP12" s="80"/>
      <c r="AJQ12" s="80"/>
      <c r="AJR12" s="80"/>
      <c r="AJS12" s="80"/>
      <c r="AJT12" s="80"/>
      <c r="AJU12" s="80"/>
      <c r="AJV12" s="80"/>
      <c r="AJW12" s="80"/>
      <c r="AJX12" s="80"/>
      <c r="AJY12" s="80"/>
      <c r="AJZ12" s="80"/>
      <c r="AKA12" s="80"/>
      <c r="AKB12" s="80"/>
      <c r="AKC12" s="80"/>
      <c r="AKD12" s="80"/>
      <c r="AKE12" s="80"/>
      <c r="AKF12" s="80"/>
      <c r="AKG12" s="80"/>
      <c r="AKH12" s="80"/>
      <c r="AKI12" s="80"/>
      <c r="AKJ12" s="80"/>
      <c r="AKK12" s="80"/>
      <c r="AKL12" s="80"/>
      <c r="AKM12" s="80"/>
      <c r="AKN12" s="80"/>
      <c r="AKO12" s="80"/>
      <c r="AKP12" s="80"/>
      <c r="AKQ12" s="80"/>
      <c r="AKR12" s="80"/>
      <c r="AKS12" s="80"/>
      <c r="AKT12" s="80"/>
      <c r="AKU12" s="80"/>
      <c r="AKV12" s="80"/>
      <c r="AKW12" s="80"/>
      <c r="AKX12" s="80"/>
      <c r="AKY12" s="80"/>
      <c r="AKZ12" s="80"/>
      <c r="ALA12" s="80"/>
      <c r="ALB12" s="80"/>
      <c r="ALC12" s="80"/>
      <c r="ALD12" s="80"/>
      <c r="ALE12" s="80"/>
      <c r="ALF12" s="80"/>
      <c r="ALG12" s="80"/>
      <c r="ALH12" s="80"/>
      <c r="ALI12" s="80"/>
      <c r="ALJ12" s="80"/>
      <c r="ALK12" s="80"/>
      <c r="ALL12" s="80"/>
      <c r="ALM12" s="80"/>
      <c r="ALN12" s="80"/>
      <c r="ALO12" s="80"/>
      <c r="ALP12" s="80"/>
      <c r="ALQ12" s="80"/>
      <c r="ALR12" s="80"/>
      <c r="ALS12" s="80"/>
      <c r="ALT12" s="80"/>
      <c r="ALU12" s="80"/>
      <c r="ALV12" s="80"/>
      <c r="ALW12" s="80"/>
      <c r="ALX12" s="80"/>
      <c r="ALY12" s="80"/>
      <c r="ALZ12" s="80"/>
      <c r="AMA12" s="80"/>
      <c r="AMB12" s="80"/>
      <c r="AMC12" s="80"/>
      <c r="AMD12" s="80"/>
      <c r="AME12" s="80"/>
      <c r="AMF12" s="80"/>
      <c r="AMG12" s="80"/>
      <c r="AMH12" s="80"/>
      <c r="AMI12" s="80"/>
      <c r="AMJ12" s="80"/>
      <c r="AMK12" s="80"/>
      <c r="AML12" s="80"/>
      <c r="AMM12" s="80"/>
      <c r="AMN12" s="80"/>
      <c r="AMO12" s="80"/>
      <c r="AMP12" s="80"/>
      <c r="AMQ12" s="80"/>
      <c r="AMR12" s="80"/>
      <c r="AMS12" s="80"/>
      <c r="AMT12" s="80"/>
      <c r="AMU12" s="80"/>
      <c r="AMV12" s="80"/>
      <c r="AMW12" s="80"/>
      <c r="AMX12" s="80"/>
      <c r="AMY12" s="80"/>
      <c r="AMZ12" s="80"/>
      <c r="ANA12" s="80"/>
      <c r="ANB12" s="80"/>
      <c r="ANC12" s="80"/>
      <c r="AND12" s="80"/>
      <c r="ANE12" s="80"/>
      <c r="ANF12" s="80"/>
      <c r="ANG12" s="80"/>
      <c r="ANH12" s="80"/>
      <c r="ANI12" s="80"/>
      <c r="ANJ12" s="80"/>
      <c r="ANK12" s="80"/>
      <c r="ANL12" s="80"/>
      <c r="ANM12" s="80"/>
      <c r="ANN12" s="80"/>
      <c r="ANO12" s="80"/>
      <c r="ANP12" s="80"/>
      <c r="ANQ12" s="80"/>
      <c r="ANR12" s="80"/>
      <c r="ANS12" s="80"/>
      <c r="ANT12" s="80"/>
      <c r="ANU12" s="80"/>
      <c r="ANV12" s="80"/>
      <c r="ANW12" s="80"/>
      <c r="ANX12" s="80"/>
      <c r="ANY12" s="80"/>
      <c r="ANZ12" s="80"/>
      <c r="AOA12" s="80"/>
      <c r="AOB12" s="80"/>
      <c r="AOC12" s="80"/>
      <c r="AOD12" s="80"/>
      <c r="AOE12" s="80"/>
      <c r="AOF12" s="80"/>
      <c r="AOG12" s="80"/>
      <c r="AOH12" s="80"/>
      <c r="AOI12" s="80"/>
      <c r="AOJ12" s="80"/>
      <c r="AOK12" s="80"/>
      <c r="AOL12" s="80"/>
      <c r="AOM12" s="80"/>
      <c r="AON12" s="80"/>
      <c r="AOO12" s="80"/>
      <c r="AOP12" s="80"/>
      <c r="AOQ12" s="80"/>
      <c r="AOR12" s="80"/>
      <c r="AOS12" s="80"/>
      <c r="AOT12" s="80"/>
      <c r="AOU12" s="80"/>
      <c r="AOV12" s="80"/>
      <c r="AOW12" s="80"/>
      <c r="AOX12" s="80"/>
      <c r="AOY12" s="80"/>
      <c r="AOZ12" s="80"/>
      <c r="APA12" s="80"/>
      <c r="APB12" s="80"/>
      <c r="APC12" s="80"/>
      <c r="APD12" s="80"/>
      <c r="APE12" s="80"/>
      <c r="APF12" s="80"/>
      <c r="APG12" s="80"/>
      <c r="APH12" s="80"/>
      <c r="API12" s="80"/>
      <c r="APJ12" s="80"/>
      <c r="APK12" s="80"/>
      <c r="APL12" s="80"/>
      <c r="APM12" s="80"/>
      <c r="APN12" s="80"/>
      <c r="APO12" s="80"/>
      <c r="APP12" s="80"/>
      <c r="APQ12" s="80"/>
      <c r="APR12" s="80"/>
      <c r="APS12" s="80"/>
      <c r="APT12" s="80"/>
      <c r="APU12" s="80"/>
      <c r="APV12" s="80"/>
      <c r="APW12" s="80"/>
      <c r="APX12" s="80"/>
      <c r="APY12" s="80"/>
      <c r="APZ12" s="80"/>
      <c r="AQA12" s="80"/>
      <c r="AQB12" s="80"/>
      <c r="AQC12" s="80"/>
      <c r="AQD12" s="80"/>
      <c r="AQE12" s="80"/>
      <c r="AQF12" s="80"/>
      <c r="AQG12" s="80"/>
      <c r="AQH12" s="80"/>
      <c r="AQI12" s="80"/>
      <c r="AQJ12" s="80"/>
      <c r="AQK12" s="80"/>
      <c r="AQL12" s="80"/>
      <c r="AQM12" s="80"/>
      <c r="AQN12" s="80"/>
      <c r="AQO12" s="80"/>
      <c r="AQP12" s="80"/>
      <c r="AQQ12" s="80"/>
      <c r="AQR12" s="80"/>
      <c r="AQS12" s="80"/>
      <c r="AQT12" s="80"/>
      <c r="AQU12" s="80"/>
      <c r="AQV12" s="80"/>
      <c r="AQW12" s="80"/>
      <c r="AQX12" s="80"/>
      <c r="AQY12" s="80"/>
      <c r="AQZ12" s="80"/>
      <c r="ARA12" s="80"/>
      <c r="ARB12" s="80"/>
      <c r="ARC12" s="80"/>
      <c r="ARD12" s="80"/>
      <c r="ARE12" s="80"/>
      <c r="ARF12" s="80"/>
      <c r="ARG12" s="80"/>
      <c r="ARH12" s="80"/>
      <c r="ARI12" s="80"/>
      <c r="ARJ12" s="80"/>
      <c r="ARK12" s="80"/>
      <c r="ARL12" s="80"/>
      <c r="ARM12" s="80"/>
      <c r="ARN12" s="80"/>
      <c r="ARO12" s="80"/>
      <c r="ARP12" s="80"/>
      <c r="ARQ12" s="80"/>
      <c r="ARR12" s="80"/>
      <c r="ARS12" s="80"/>
      <c r="ART12" s="80"/>
      <c r="ARU12" s="80"/>
      <c r="ARV12" s="80"/>
      <c r="ARW12" s="80"/>
      <c r="ARX12" s="80"/>
      <c r="ARY12" s="80"/>
      <c r="ARZ12" s="80"/>
      <c r="ASA12" s="80"/>
      <c r="ASB12" s="80"/>
      <c r="ASC12" s="80"/>
      <c r="ASD12" s="80"/>
      <c r="ASE12" s="80"/>
      <c r="ASF12" s="80"/>
      <c r="ASG12" s="80"/>
      <c r="ASH12" s="80"/>
      <c r="ASI12" s="80"/>
      <c r="ASJ12" s="80"/>
      <c r="ASK12" s="80"/>
      <c r="ASL12" s="80"/>
      <c r="ASM12" s="80"/>
      <c r="ASN12" s="80"/>
      <c r="ASO12" s="80"/>
      <c r="ASP12" s="80"/>
      <c r="ASQ12" s="80"/>
      <c r="ASR12" s="80"/>
      <c r="ASS12" s="80"/>
      <c r="AST12" s="80"/>
      <c r="ASU12" s="80"/>
      <c r="ASV12" s="80"/>
      <c r="ASW12" s="80"/>
      <c r="ASX12" s="80"/>
      <c r="ASY12" s="80"/>
      <c r="ASZ12" s="80"/>
      <c r="ATA12" s="80"/>
      <c r="ATB12" s="80"/>
      <c r="ATC12" s="80"/>
      <c r="ATD12" s="80"/>
      <c r="ATE12" s="80"/>
      <c r="ATF12" s="80"/>
      <c r="ATG12" s="80"/>
      <c r="ATH12" s="80"/>
      <c r="ATI12" s="80"/>
      <c r="ATJ12" s="80"/>
      <c r="ATK12" s="80"/>
      <c r="ATL12" s="80"/>
      <c r="ATM12" s="80"/>
      <c r="ATN12" s="80"/>
      <c r="ATO12" s="80"/>
      <c r="ATP12" s="80"/>
      <c r="ATQ12" s="80"/>
      <c r="ATR12" s="80"/>
      <c r="ATS12" s="80"/>
      <c r="ATT12" s="80"/>
      <c r="ATU12" s="80"/>
      <c r="ATV12" s="80"/>
      <c r="ATW12" s="80"/>
      <c r="ATX12" s="80"/>
      <c r="ATY12" s="80"/>
      <c r="ATZ12" s="80"/>
      <c r="AUA12" s="80"/>
      <c r="AUB12" s="80"/>
      <c r="AUC12" s="80"/>
      <c r="AUD12" s="80"/>
      <c r="AUE12" s="80"/>
      <c r="AUF12" s="80"/>
      <c r="AUG12" s="80"/>
      <c r="AUH12" s="80"/>
      <c r="AUI12" s="80"/>
      <c r="AUJ12" s="80"/>
      <c r="AUK12" s="80"/>
      <c r="AUL12" s="80"/>
      <c r="AUM12" s="80"/>
      <c r="AUN12" s="80"/>
      <c r="AUO12" s="80"/>
      <c r="AUP12" s="80"/>
      <c r="AUQ12" s="80"/>
      <c r="AUR12" s="80"/>
      <c r="AUS12" s="80"/>
      <c r="AUT12" s="80"/>
      <c r="AUU12" s="80"/>
      <c r="AUV12" s="80"/>
      <c r="AUW12" s="80"/>
      <c r="AUX12" s="80"/>
      <c r="AUY12" s="80"/>
      <c r="AUZ12" s="80"/>
      <c r="AVA12" s="80"/>
      <c r="AVB12" s="80"/>
      <c r="AVC12" s="80"/>
      <c r="AVD12" s="80"/>
      <c r="AVE12" s="80"/>
      <c r="AVF12" s="80"/>
      <c r="AVG12" s="80"/>
      <c r="AVH12" s="80"/>
      <c r="AVI12" s="80"/>
      <c r="AVJ12" s="80"/>
      <c r="AVK12" s="80"/>
      <c r="AVL12" s="80"/>
      <c r="AVM12" s="80"/>
      <c r="AVN12" s="80"/>
      <c r="AVO12" s="80"/>
      <c r="AVP12" s="80"/>
      <c r="AVQ12" s="80"/>
      <c r="AVR12" s="80"/>
      <c r="AVS12" s="80"/>
      <c r="AVT12" s="80"/>
      <c r="AVU12" s="80"/>
      <c r="AVV12" s="80"/>
      <c r="AVW12" s="80"/>
      <c r="AVX12" s="80"/>
      <c r="AVY12" s="80"/>
      <c r="AVZ12" s="80"/>
      <c r="AWA12" s="80"/>
      <c r="AWB12" s="80"/>
      <c r="AWC12" s="80"/>
      <c r="AWD12" s="80"/>
      <c r="AWE12" s="80"/>
      <c r="AWF12" s="80"/>
      <c r="AWG12" s="80"/>
      <c r="AWH12" s="80"/>
      <c r="AWI12" s="80"/>
      <c r="AWJ12" s="80"/>
      <c r="AWK12" s="80"/>
      <c r="AWL12" s="80"/>
      <c r="AWM12" s="80"/>
      <c r="AWN12" s="80"/>
      <c r="AWO12" s="80"/>
      <c r="AWP12" s="80"/>
      <c r="AWQ12" s="80"/>
      <c r="AWR12" s="80"/>
      <c r="AWS12" s="80"/>
      <c r="AWT12" s="80"/>
      <c r="AWU12" s="80"/>
      <c r="AWV12" s="80"/>
      <c r="AWW12" s="80"/>
      <c r="AWX12" s="80"/>
      <c r="AWY12" s="80"/>
      <c r="AWZ12" s="80"/>
      <c r="AXA12" s="80"/>
      <c r="AXB12" s="80"/>
      <c r="AXC12" s="80"/>
      <c r="AXD12" s="80"/>
      <c r="AXE12" s="80"/>
      <c r="AXF12" s="80"/>
      <c r="AXG12" s="80"/>
      <c r="AXH12" s="80"/>
      <c r="AXI12" s="80"/>
      <c r="AXJ12" s="80"/>
      <c r="AXK12" s="80"/>
      <c r="AXL12" s="80"/>
      <c r="AXM12" s="80"/>
      <c r="AXN12" s="80"/>
      <c r="AXO12" s="80"/>
      <c r="AXP12" s="80"/>
      <c r="AXQ12" s="80"/>
      <c r="AXR12" s="80"/>
      <c r="AXS12" s="80"/>
      <c r="AXT12" s="80"/>
      <c r="AXU12" s="80"/>
      <c r="AXV12" s="80"/>
      <c r="AXW12" s="80"/>
      <c r="AXX12" s="80"/>
      <c r="AXY12" s="80"/>
      <c r="AXZ12" s="80"/>
      <c r="AYA12" s="80"/>
      <c r="AYB12" s="80"/>
      <c r="AYC12" s="80"/>
      <c r="AYD12" s="80"/>
      <c r="AYE12" s="80"/>
      <c r="AYF12" s="80"/>
      <c r="AYG12" s="80"/>
      <c r="AYH12" s="80"/>
      <c r="AYI12" s="80"/>
      <c r="AYJ12" s="80"/>
      <c r="AYK12" s="80"/>
      <c r="AYL12" s="80"/>
      <c r="AYM12" s="80"/>
      <c r="AYN12" s="80"/>
      <c r="AYO12" s="80"/>
      <c r="AYP12" s="80"/>
      <c r="AYQ12" s="80"/>
      <c r="AYR12" s="80"/>
      <c r="AYS12" s="80"/>
      <c r="AYT12" s="80"/>
      <c r="AYU12" s="80"/>
      <c r="AYV12" s="80"/>
      <c r="AYW12" s="80"/>
      <c r="AYX12" s="80"/>
      <c r="AYY12" s="80"/>
      <c r="AYZ12" s="80"/>
      <c r="AZA12" s="80"/>
      <c r="AZB12" s="80"/>
      <c r="AZC12" s="80"/>
      <c r="AZD12" s="80"/>
      <c r="AZE12" s="80"/>
      <c r="AZF12" s="80"/>
      <c r="AZG12" s="80"/>
      <c r="AZH12" s="80"/>
      <c r="AZI12" s="80"/>
      <c r="AZJ12" s="80"/>
      <c r="AZK12" s="80"/>
      <c r="AZL12" s="80"/>
      <c r="AZM12" s="80"/>
      <c r="AZN12" s="80"/>
      <c r="AZO12" s="80"/>
      <c r="AZP12" s="80"/>
      <c r="AZQ12" s="80"/>
      <c r="AZR12" s="80"/>
      <c r="AZS12" s="80"/>
      <c r="AZT12" s="80"/>
      <c r="AZU12" s="80"/>
      <c r="AZV12" s="80"/>
      <c r="AZW12" s="80"/>
      <c r="AZX12" s="80"/>
      <c r="AZY12" s="80"/>
      <c r="AZZ12" s="80"/>
      <c r="BAA12" s="80"/>
      <c r="BAB12" s="80"/>
      <c r="BAC12" s="80"/>
      <c r="BAD12" s="80"/>
      <c r="BAE12" s="80"/>
      <c r="BAF12" s="80"/>
      <c r="BAG12" s="80"/>
      <c r="BAH12" s="80"/>
      <c r="BAI12" s="80"/>
      <c r="BAJ12" s="80"/>
      <c r="BAK12" s="80"/>
      <c r="BAL12" s="80"/>
      <c r="BAM12" s="80"/>
      <c r="BAN12" s="80"/>
      <c r="BAO12" s="80"/>
      <c r="BAP12" s="80"/>
      <c r="BAQ12" s="80"/>
      <c r="BAR12" s="80"/>
      <c r="BAS12" s="80"/>
      <c r="BAT12" s="80"/>
      <c r="BAU12" s="80"/>
      <c r="BAV12" s="80"/>
      <c r="BAW12" s="80"/>
      <c r="BAX12" s="80"/>
      <c r="BAY12" s="80"/>
      <c r="BAZ12" s="80"/>
      <c r="BBA12" s="80"/>
      <c r="BBB12" s="80"/>
      <c r="BBC12" s="80"/>
      <c r="BBD12" s="80"/>
      <c r="BBE12" s="80"/>
      <c r="BBF12" s="80"/>
      <c r="BBG12" s="80"/>
      <c r="BBH12" s="80"/>
      <c r="BBI12" s="80"/>
      <c r="BBJ12" s="80"/>
      <c r="BBK12" s="80"/>
      <c r="BBL12" s="80"/>
      <c r="BBM12" s="80"/>
      <c r="BBN12" s="80"/>
      <c r="BBO12" s="80"/>
      <c r="BBP12" s="80"/>
      <c r="BBQ12" s="80"/>
      <c r="BBR12" s="80"/>
      <c r="BBS12" s="80"/>
      <c r="BBT12" s="80"/>
      <c r="BBU12" s="80"/>
      <c r="BBV12" s="80"/>
      <c r="BBW12" s="80"/>
      <c r="BBX12" s="80"/>
      <c r="BBY12" s="80"/>
      <c r="BBZ12" s="80"/>
      <c r="BCA12" s="80"/>
      <c r="BCB12" s="80"/>
      <c r="BCC12" s="80"/>
      <c r="BCD12" s="80"/>
      <c r="BCE12" s="80"/>
      <c r="BCF12" s="80"/>
      <c r="BCG12" s="80"/>
      <c r="BCH12" s="80"/>
      <c r="BCI12" s="80"/>
      <c r="BCJ12" s="80"/>
      <c r="BCK12" s="80"/>
      <c r="BCL12" s="80"/>
      <c r="BCM12" s="80"/>
      <c r="BCN12" s="80"/>
      <c r="BCO12" s="80"/>
      <c r="BCP12" s="80"/>
      <c r="BCQ12" s="80"/>
      <c r="BCR12" s="80"/>
      <c r="BCS12" s="80"/>
      <c r="BCT12" s="80"/>
      <c r="BCU12" s="80"/>
      <c r="BCV12" s="80"/>
      <c r="BCW12" s="80"/>
      <c r="BCX12" s="80"/>
      <c r="BCY12" s="80"/>
      <c r="BCZ12" s="80"/>
      <c r="BDA12" s="80"/>
      <c r="BDB12" s="80"/>
      <c r="BDC12" s="80"/>
      <c r="BDD12" s="80"/>
      <c r="BDE12" s="80"/>
      <c r="BDF12" s="80"/>
      <c r="BDG12" s="80"/>
      <c r="BDH12" s="80"/>
      <c r="BDI12" s="80"/>
      <c r="BDJ12" s="80"/>
      <c r="BDK12" s="80"/>
      <c r="BDL12" s="80"/>
      <c r="BDM12" s="80"/>
      <c r="BDN12" s="80"/>
      <c r="BDO12" s="80"/>
      <c r="BDP12" s="80"/>
      <c r="BDQ12" s="80"/>
      <c r="BDR12" s="80"/>
      <c r="BDS12" s="80"/>
      <c r="BDT12" s="80"/>
      <c r="BDU12" s="80"/>
      <c r="BDV12" s="80"/>
      <c r="BDW12" s="80"/>
      <c r="BDX12" s="80"/>
      <c r="BDY12" s="80"/>
      <c r="BDZ12" s="80"/>
      <c r="BEA12" s="80"/>
      <c r="BEB12" s="80"/>
      <c r="BEC12" s="80"/>
      <c r="BED12" s="80"/>
      <c r="BEE12" s="80"/>
      <c r="BEF12" s="80"/>
      <c r="BEG12" s="80"/>
      <c r="BEH12" s="80"/>
      <c r="BEI12" s="80"/>
      <c r="BEJ12" s="80"/>
      <c r="BEK12" s="80"/>
      <c r="BEL12" s="80"/>
      <c r="BEM12" s="80"/>
      <c r="BEN12" s="80"/>
      <c r="BEO12" s="80"/>
      <c r="BEP12" s="80"/>
      <c r="BEQ12" s="80"/>
      <c r="BER12" s="80"/>
      <c r="BES12" s="80"/>
      <c r="BET12" s="80"/>
      <c r="BEU12" s="80"/>
      <c r="BEV12" s="80"/>
      <c r="BEW12" s="80"/>
      <c r="BEX12" s="80"/>
      <c r="BEY12" s="80"/>
      <c r="BEZ12" s="80"/>
      <c r="BFA12" s="80"/>
      <c r="BFB12" s="80"/>
      <c r="BFC12" s="80"/>
      <c r="BFD12" s="80"/>
      <c r="BFE12" s="80"/>
      <c r="BFF12" s="80"/>
      <c r="BFG12" s="80"/>
      <c r="BFH12" s="80"/>
      <c r="BFI12" s="80"/>
      <c r="BFJ12" s="80"/>
      <c r="BFK12" s="80"/>
      <c r="BFL12" s="80"/>
      <c r="BFM12" s="80"/>
      <c r="BFN12" s="80"/>
      <c r="BFO12" s="80"/>
      <c r="BFP12" s="80"/>
      <c r="BFQ12" s="80"/>
      <c r="BFR12" s="80"/>
      <c r="BFS12" s="80"/>
      <c r="BFT12" s="80"/>
      <c r="BFU12" s="80"/>
      <c r="BFV12" s="80"/>
      <c r="BFW12" s="80"/>
      <c r="BFX12" s="80"/>
      <c r="BFY12" s="80"/>
      <c r="BFZ12" s="80"/>
      <c r="BGA12" s="80"/>
      <c r="BGB12" s="80"/>
      <c r="BGC12" s="80"/>
      <c r="BGD12" s="80"/>
      <c r="BGE12" s="80"/>
      <c r="BGF12" s="80"/>
      <c r="BGG12" s="80"/>
      <c r="BGH12" s="80"/>
      <c r="BGI12" s="80"/>
      <c r="BGJ12" s="80"/>
      <c r="BGK12" s="80"/>
      <c r="BGL12" s="80"/>
      <c r="BGM12" s="80"/>
      <c r="BGN12" s="80"/>
      <c r="BGO12" s="80"/>
      <c r="BGP12" s="80"/>
      <c r="BGQ12" s="80"/>
      <c r="BGR12" s="80"/>
      <c r="BGS12" s="80"/>
      <c r="BGT12" s="80"/>
      <c r="BGU12" s="80"/>
      <c r="BGV12" s="80"/>
      <c r="BGW12" s="80"/>
      <c r="BGX12" s="80"/>
      <c r="BGY12" s="80"/>
      <c r="BGZ12" s="80"/>
      <c r="BHA12" s="80"/>
      <c r="BHB12" s="80"/>
      <c r="BHC12" s="80"/>
      <c r="BHD12" s="80"/>
      <c r="BHE12" s="80"/>
      <c r="BHF12" s="80"/>
      <c r="BHG12" s="80"/>
      <c r="BHH12" s="80"/>
      <c r="BHI12" s="80"/>
      <c r="BHJ12" s="80"/>
      <c r="BHK12" s="80"/>
      <c r="BHL12" s="80"/>
      <c r="BHM12" s="80"/>
      <c r="BHN12" s="80"/>
      <c r="BHO12" s="80"/>
      <c r="BHP12" s="80"/>
      <c r="BHQ12" s="80"/>
      <c r="BHR12" s="80"/>
      <c r="BHS12" s="80"/>
      <c r="BHT12" s="80"/>
      <c r="BHU12" s="80"/>
      <c r="BHV12" s="80"/>
      <c r="BHW12" s="80"/>
      <c r="BHX12" s="80"/>
      <c r="BHY12" s="80"/>
      <c r="BHZ12" s="80"/>
      <c r="BIA12" s="80"/>
      <c r="BIB12" s="80"/>
      <c r="BIC12" s="80"/>
      <c r="BID12" s="80"/>
      <c r="BIE12" s="80"/>
      <c r="BIF12" s="80"/>
      <c r="BIG12" s="80"/>
      <c r="BIH12" s="80"/>
      <c r="BII12" s="80"/>
      <c r="BIJ12" s="80"/>
      <c r="BIK12" s="80"/>
      <c r="BIL12" s="80"/>
      <c r="BIM12" s="80"/>
      <c r="BIN12" s="80"/>
      <c r="BIO12" s="80"/>
      <c r="BIP12" s="80"/>
      <c r="BIQ12" s="80"/>
      <c r="BIR12" s="80"/>
      <c r="BIS12" s="80"/>
      <c r="BIT12" s="80"/>
      <c r="BIU12" s="80"/>
      <c r="BIV12" s="80"/>
      <c r="BIW12" s="80"/>
      <c r="BIX12" s="80"/>
      <c r="BIY12" s="80"/>
      <c r="BIZ12" s="80"/>
      <c r="BJA12" s="80"/>
      <c r="BJB12" s="80"/>
      <c r="BJC12" s="80"/>
      <c r="BJD12" s="80"/>
      <c r="BJE12" s="80"/>
      <c r="BJF12" s="80"/>
      <c r="BJG12" s="80"/>
      <c r="BJH12" s="80"/>
      <c r="BJI12" s="80"/>
      <c r="BJJ12" s="80"/>
      <c r="BJK12" s="80"/>
      <c r="BJL12" s="80"/>
      <c r="BJM12" s="80"/>
      <c r="BJN12" s="80"/>
      <c r="BJO12" s="80"/>
      <c r="BJP12" s="80"/>
      <c r="BJQ12" s="80"/>
      <c r="BJR12" s="80"/>
      <c r="BJS12" s="80"/>
      <c r="BJT12" s="80"/>
      <c r="BJU12" s="80"/>
      <c r="BJV12" s="80"/>
      <c r="BJW12" s="80"/>
      <c r="BJX12" s="80"/>
      <c r="BJY12" s="80"/>
      <c r="BJZ12" s="80"/>
      <c r="BKA12" s="80"/>
      <c r="BKB12" s="80"/>
      <c r="BKC12" s="80"/>
      <c r="BKD12" s="80"/>
      <c r="BKE12" s="80"/>
      <c r="BKF12" s="80"/>
      <c r="BKG12" s="80"/>
      <c r="BKH12" s="80"/>
      <c r="BKI12" s="80"/>
      <c r="BKJ12" s="80"/>
      <c r="BKK12" s="80"/>
      <c r="BKL12" s="80"/>
      <c r="BKM12" s="80"/>
      <c r="BKN12" s="80"/>
      <c r="BKO12" s="80"/>
      <c r="BKP12" s="80"/>
      <c r="BKQ12" s="80"/>
      <c r="BKR12" s="80"/>
      <c r="BKS12" s="80"/>
      <c r="BKT12" s="80"/>
      <c r="BKU12" s="80"/>
      <c r="BKV12" s="80"/>
      <c r="BKW12" s="80"/>
      <c r="BKX12" s="80"/>
      <c r="BKY12" s="80"/>
      <c r="BKZ12" s="80"/>
      <c r="BLA12" s="80"/>
      <c r="BLB12" s="80"/>
      <c r="BLC12" s="80"/>
      <c r="BLD12" s="80"/>
      <c r="BLE12" s="80"/>
      <c r="BLF12" s="80"/>
      <c r="BLG12" s="80"/>
      <c r="BLH12" s="80"/>
      <c r="BLI12" s="80"/>
      <c r="BLJ12" s="80"/>
      <c r="BLK12" s="80"/>
      <c r="BLL12" s="80"/>
      <c r="BLM12" s="80"/>
      <c r="BLN12" s="80"/>
      <c r="BLO12" s="80"/>
      <c r="BLP12" s="80"/>
      <c r="BLQ12" s="80"/>
      <c r="BLR12" s="80"/>
      <c r="BLS12" s="80"/>
      <c r="BLT12" s="80"/>
      <c r="BLU12" s="80"/>
      <c r="BLV12" s="80"/>
      <c r="BLW12" s="80"/>
      <c r="BLX12" s="80"/>
      <c r="BLY12" s="80"/>
      <c r="BLZ12" s="80"/>
      <c r="BMA12" s="80"/>
      <c r="BMB12" s="80"/>
      <c r="BMC12" s="80"/>
      <c r="BMD12" s="80"/>
      <c r="BME12" s="80"/>
      <c r="BMF12" s="80"/>
      <c r="BMG12" s="80"/>
      <c r="BMH12" s="80"/>
      <c r="BMI12" s="80"/>
      <c r="BMJ12" s="80"/>
      <c r="BMK12" s="80"/>
      <c r="BML12" s="80"/>
      <c r="BMM12" s="80"/>
      <c r="BMN12" s="80"/>
      <c r="BMO12" s="80"/>
      <c r="BMP12" s="80"/>
      <c r="BMQ12" s="80"/>
      <c r="BMR12" s="80"/>
      <c r="BMS12" s="80"/>
      <c r="BMT12" s="80"/>
      <c r="BMU12" s="80"/>
      <c r="BMV12" s="80"/>
      <c r="BMW12" s="80"/>
      <c r="BMX12" s="80"/>
      <c r="BMY12" s="80"/>
      <c r="BMZ12" s="80"/>
      <c r="BNA12" s="80"/>
      <c r="BNB12" s="80"/>
      <c r="BNC12" s="80"/>
      <c r="BND12" s="80"/>
      <c r="BNE12" s="80"/>
      <c r="BNF12" s="80"/>
      <c r="BNG12" s="80"/>
      <c r="BNH12" s="80"/>
      <c r="BNI12" s="80"/>
      <c r="BNJ12" s="80"/>
      <c r="BNK12" s="80"/>
      <c r="BNL12" s="80"/>
      <c r="BNM12" s="80"/>
      <c r="BNN12" s="80"/>
      <c r="BNO12" s="80"/>
      <c r="BNP12" s="80"/>
      <c r="BNQ12" s="80"/>
      <c r="BNR12" s="80"/>
      <c r="BNS12" s="80"/>
      <c r="BNT12" s="80"/>
      <c r="BNU12" s="80"/>
      <c r="BNV12" s="80"/>
      <c r="BNW12" s="80"/>
      <c r="BNX12" s="80"/>
      <c r="BNY12" s="80"/>
      <c r="BNZ12" s="80"/>
      <c r="BOA12" s="80"/>
      <c r="BOB12" s="80"/>
      <c r="BOC12" s="80"/>
      <c r="BOD12" s="80"/>
      <c r="BOE12" s="80"/>
      <c r="BOF12" s="80"/>
      <c r="BOG12" s="80"/>
      <c r="BOH12" s="80"/>
      <c r="BOI12" s="80"/>
      <c r="BOJ12" s="80"/>
      <c r="BOK12" s="80"/>
      <c r="BOL12" s="80"/>
      <c r="BOM12" s="80"/>
      <c r="BON12" s="80"/>
      <c r="BOO12" s="80"/>
      <c r="BOP12" s="80"/>
      <c r="BOQ12" s="80"/>
      <c r="BOR12" s="80"/>
      <c r="BOS12" s="80"/>
      <c r="BOT12" s="80"/>
      <c r="BOU12" s="80"/>
      <c r="BOV12" s="80"/>
      <c r="BOW12" s="80"/>
      <c r="BOX12" s="80"/>
      <c r="BOY12" s="80"/>
      <c r="BOZ12" s="80"/>
      <c r="BPA12" s="80"/>
      <c r="BPB12" s="80"/>
      <c r="BPC12" s="80"/>
      <c r="BPD12" s="80"/>
      <c r="BPE12" s="80"/>
      <c r="BPF12" s="80"/>
      <c r="BPG12" s="80"/>
      <c r="BPH12" s="80"/>
      <c r="BPI12" s="80"/>
      <c r="BPJ12" s="80"/>
      <c r="BPK12" s="80"/>
      <c r="BPL12" s="80"/>
      <c r="BPM12" s="80"/>
      <c r="BPN12" s="80"/>
      <c r="BPO12" s="80"/>
      <c r="BPP12" s="80"/>
      <c r="BPQ12" s="80"/>
      <c r="BPR12" s="80"/>
      <c r="BPS12" s="80"/>
      <c r="BPT12" s="80"/>
      <c r="BPU12" s="80"/>
      <c r="BPV12" s="80"/>
      <c r="BPW12" s="80"/>
      <c r="BPX12" s="80"/>
      <c r="BPY12" s="80"/>
      <c r="BPZ12" s="80"/>
      <c r="BQA12" s="80"/>
      <c r="BQB12" s="80"/>
      <c r="BQC12" s="80"/>
      <c r="BQD12" s="80"/>
      <c r="BQE12" s="80"/>
      <c r="BQF12" s="80"/>
      <c r="BQG12" s="80"/>
      <c r="BQH12" s="80"/>
      <c r="BQI12" s="80"/>
      <c r="BQJ12" s="80"/>
      <c r="BQK12" s="80"/>
      <c r="BQL12" s="80"/>
      <c r="BQM12" s="80"/>
      <c r="BQN12" s="80"/>
      <c r="BQO12" s="80"/>
      <c r="BQP12" s="80"/>
      <c r="BQQ12" s="80"/>
      <c r="BQR12" s="80"/>
      <c r="BQS12" s="80"/>
      <c r="BQT12" s="80"/>
      <c r="BQU12" s="80"/>
      <c r="BQV12" s="80"/>
      <c r="BQW12" s="80"/>
      <c r="BQX12" s="80"/>
      <c r="BQY12" s="80"/>
      <c r="BQZ12" s="80"/>
      <c r="BRA12" s="80"/>
      <c r="BRB12" s="80"/>
      <c r="BRC12" s="80"/>
      <c r="BRD12" s="80"/>
      <c r="BRE12" s="80"/>
      <c r="BRF12" s="80"/>
      <c r="BRG12" s="80"/>
      <c r="BRH12" s="80"/>
      <c r="BRI12" s="80"/>
      <c r="BRJ12" s="80"/>
      <c r="BRK12" s="80"/>
      <c r="BRL12" s="80"/>
      <c r="BRM12" s="80"/>
      <c r="BRN12" s="80"/>
      <c r="BRO12" s="80"/>
      <c r="BRP12" s="80"/>
      <c r="BRQ12" s="80"/>
      <c r="BRR12" s="80"/>
      <c r="BRS12" s="80"/>
      <c r="BRT12" s="80"/>
      <c r="BRU12" s="80"/>
      <c r="BRV12" s="80"/>
      <c r="BRW12" s="80"/>
      <c r="BRX12" s="80"/>
      <c r="BRY12" s="80"/>
      <c r="BRZ12" s="80"/>
      <c r="BSA12" s="80"/>
      <c r="BSB12" s="80"/>
      <c r="BSC12" s="80"/>
      <c r="BSD12" s="80"/>
      <c r="BSE12" s="80"/>
      <c r="BSF12" s="80"/>
      <c r="BSG12" s="80"/>
      <c r="BSH12" s="80"/>
      <c r="BSI12" s="80"/>
      <c r="BSJ12" s="80"/>
      <c r="BSK12" s="80"/>
      <c r="BSL12" s="80"/>
      <c r="BSM12" s="80"/>
      <c r="BSN12" s="80"/>
      <c r="BSO12" s="80"/>
      <c r="BSP12" s="80"/>
      <c r="BSQ12" s="80"/>
      <c r="BSR12" s="80"/>
      <c r="BSS12" s="80"/>
      <c r="BST12" s="80"/>
      <c r="BSU12" s="80"/>
      <c r="BSV12" s="80"/>
      <c r="BSW12" s="80"/>
      <c r="BSX12" s="80"/>
      <c r="BSY12" s="80"/>
      <c r="BSZ12" s="80"/>
      <c r="BTA12" s="80"/>
      <c r="BTB12" s="80"/>
      <c r="BTC12" s="80"/>
      <c r="BTD12" s="80"/>
      <c r="BTE12" s="80"/>
      <c r="BTF12" s="80"/>
      <c r="BTG12" s="80"/>
      <c r="BTH12" s="80"/>
      <c r="BTI12" s="80"/>
      <c r="BTJ12" s="80"/>
      <c r="BTK12" s="80"/>
      <c r="BTL12" s="80"/>
      <c r="BTM12" s="80"/>
      <c r="BTN12" s="80"/>
      <c r="BTO12" s="80"/>
      <c r="BTP12" s="80"/>
      <c r="BTQ12" s="80"/>
      <c r="BTR12" s="80"/>
      <c r="BTS12" s="80"/>
      <c r="BTT12" s="80"/>
      <c r="BTU12" s="80"/>
      <c r="BTV12" s="80"/>
      <c r="BTW12" s="80"/>
      <c r="BTX12" s="80"/>
      <c r="BTY12" s="80"/>
      <c r="BTZ12" s="80"/>
      <c r="BUA12" s="80"/>
      <c r="BUB12" s="80"/>
      <c r="BUC12" s="80"/>
      <c r="BUD12" s="80"/>
      <c r="BUE12" s="80"/>
      <c r="BUF12" s="80"/>
      <c r="BUG12" s="80"/>
      <c r="BUH12" s="80"/>
      <c r="BUI12" s="80"/>
      <c r="BUJ12" s="80"/>
      <c r="BUK12" s="80"/>
      <c r="BUL12" s="80"/>
      <c r="BUM12" s="80"/>
      <c r="BUN12" s="80"/>
      <c r="BUO12" s="80"/>
      <c r="BUP12" s="80"/>
      <c r="BUQ12" s="80"/>
      <c r="BUR12" s="80"/>
      <c r="BUS12" s="80"/>
      <c r="BUT12" s="80"/>
      <c r="BUU12" s="80"/>
      <c r="BUV12" s="80"/>
      <c r="BUW12" s="80"/>
      <c r="BUX12" s="80"/>
      <c r="BUY12" s="80"/>
      <c r="BUZ12" s="80"/>
      <c r="BVA12" s="80"/>
      <c r="BVB12" s="80"/>
      <c r="BVC12" s="80"/>
      <c r="BVD12" s="80"/>
      <c r="BVE12" s="80"/>
      <c r="BVF12" s="80"/>
      <c r="BVG12" s="80"/>
      <c r="BVH12" s="80"/>
      <c r="BVI12" s="80"/>
      <c r="BVJ12" s="80"/>
      <c r="BVK12" s="80"/>
      <c r="BVL12" s="80"/>
      <c r="BVM12" s="80"/>
      <c r="BVN12" s="80"/>
      <c r="BVO12" s="80"/>
      <c r="BVP12" s="80"/>
      <c r="BVQ12" s="80"/>
      <c r="BVR12" s="80"/>
      <c r="BVS12" s="80"/>
      <c r="BVT12" s="80"/>
      <c r="BVU12" s="80"/>
      <c r="BVV12" s="80"/>
      <c r="BVW12" s="80"/>
      <c r="BVX12" s="80"/>
      <c r="BVY12" s="80"/>
      <c r="BVZ12" s="80"/>
      <c r="BWA12" s="80"/>
      <c r="BWB12" s="80"/>
      <c r="BWC12" s="80"/>
      <c r="BWD12" s="80"/>
      <c r="BWE12" s="80"/>
      <c r="BWF12" s="80"/>
      <c r="BWG12" s="80"/>
      <c r="BWH12" s="80"/>
      <c r="BWI12" s="80"/>
      <c r="BWJ12" s="80"/>
      <c r="BWK12" s="80"/>
      <c r="BWL12" s="80"/>
      <c r="BWM12" s="80"/>
      <c r="BWN12" s="80"/>
      <c r="BWO12" s="80"/>
      <c r="BWP12" s="80"/>
      <c r="BWQ12" s="80"/>
      <c r="BWR12" s="80"/>
      <c r="BWS12" s="80"/>
      <c r="BWT12" s="80"/>
      <c r="BWU12" s="80"/>
      <c r="BWV12" s="80"/>
      <c r="BWW12" s="80"/>
      <c r="BWX12" s="80"/>
      <c r="BWY12" s="80"/>
      <c r="BWZ12" s="80"/>
      <c r="BXA12" s="80"/>
      <c r="BXB12" s="80"/>
      <c r="BXC12" s="80"/>
      <c r="BXD12" s="80"/>
      <c r="BXE12" s="80"/>
      <c r="BXF12" s="80"/>
      <c r="BXG12" s="80"/>
      <c r="BXH12" s="80"/>
      <c r="BXI12" s="80"/>
      <c r="BXJ12" s="80"/>
      <c r="BXK12" s="80"/>
      <c r="BXL12" s="80"/>
      <c r="BXM12" s="80"/>
      <c r="BXN12" s="80"/>
      <c r="BXO12" s="80"/>
      <c r="BXP12" s="80"/>
      <c r="BXQ12" s="80"/>
      <c r="BXR12" s="80"/>
      <c r="BXS12" s="80"/>
      <c r="BXT12" s="80"/>
      <c r="BXU12" s="80"/>
      <c r="BXV12" s="80"/>
      <c r="BXW12" s="80"/>
      <c r="BXX12" s="80"/>
      <c r="BXY12" s="80"/>
      <c r="BXZ12" s="80"/>
      <c r="BYA12" s="80"/>
      <c r="BYB12" s="80"/>
      <c r="BYC12" s="80"/>
      <c r="BYD12" s="80"/>
      <c r="BYE12" s="80"/>
      <c r="BYF12" s="80"/>
      <c r="BYG12" s="80"/>
      <c r="BYH12" s="80"/>
      <c r="BYI12" s="80"/>
      <c r="BYJ12" s="80"/>
      <c r="BYK12" s="80"/>
      <c r="BYL12" s="80"/>
      <c r="BYM12" s="80"/>
      <c r="BYN12" s="80"/>
      <c r="BYO12" s="80"/>
      <c r="BYP12" s="80"/>
      <c r="BYQ12" s="80"/>
      <c r="BYR12" s="80"/>
      <c r="BYS12" s="80"/>
      <c r="BYT12" s="80"/>
      <c r="BYU12" s="80"/>
      <c r="BYV12" s="80"/>
      <c r="BYW12" s="80"/>
      <c r="BYX12" s="80"/>
      <c r="BYY12" s="80"/>
      <c r="BYZ12" s="80"/>
      <c r="BZA12" s="80"/>
      <c r="BZB12" s="80"/>
      <c r="BZC12" s="80"/>
      <c r="BZD12" s="80"/>
      <c r="BZE12" s="80"/>
      <c r="BZF12" s="80"/>
      <c r="BZG12" s="80"/>
      <c r="BZH12" s="80"/>
      <c r="BZI12" s="80"/>
      <c r="BZJ12" s="80"/>
      <c r="BZK12" s="80"/>
      <c r="BZL12" s="80"/>
      <c r="BZM12" s="80"/>
      <c r="BZN12" s="80"/>
      <c r="BZO12" s="80"/>
      <c r="BZP12" s="80"/>
      <c r="BZQ12" s="80"/>
      <c r="BZR12" s="80"/>
      <c r="BZS12" s="80"/>
      <c r="BZT12" s="80"/>
      <c r="BZU12" s="80"/>
      <c r="BZV12" s="80"/>
      <c r="BZW12" s="80"/>
      <c r="BZX12" s="80"/>
      <c r="BZY12" s="80"/>
      <c r="BZZ12" s="80"/>
      <c r="CAA12" s="80"/>
      <c r="CAB12" s="80"/>
      <c r="CAC12" s="80"/>
      <c r="CAD12" s="80"/>
      <c r="CAE12" s="80"/>
      <c r="CAF12" s="80"/>
      <c r="CAG12" s="80"/>
      <c r="CAH12" s="80"/>
      <c r="CAI12" s="80"/>
      <c r="CAJ12" s="80"/>
      <c r="CAK12" s="80"/>
      <c r="CAL12" s="80"/>
      <c r="CAM12" s="80"/>
      <c r="CAN12" s="80"/>
      <c r="CAO12" s="80"/>
      <c r="CAP12" s="80"/>
      <c r="CAQ12" s="80"/>
      <c r="CAR12" s="80"/>
      <c r="CAS12" s="80"/>
      <c r="CAT12" s="80"/>
      <c r="CAU12" s="80"/>
      <c r="CAV12" s="80"/>
      <c r="CAW12" s="80"/>
      <c r="CAX12" s="80"/>
      <c r="CAY12" s="80"/>
      <c r="CAZ12" s="80"/>
      <c r="CBA12" s="80"/>
      <c r="CBB12" s="80"/>
      <c r="CBC12" s="80"/>
      <c r="CBD12" s="80"/>
      <c r="CBE12" s="80"/>
      <c r="CBF12" s="80"/>
      <c r="CBG12" s="80"/>
      <c r="CBH12" s="80"/>
      <c r="CBI12" s="80"/>
      <c r="CBJ12" s="80"/>
      <c r="CBK12" s="80"/>
      <c r="CBL12" s="80"/>
      <c r="CBM12" s="80"/>
      <c r="CBN12" s="80"/>
      <c r="CBO12" s="80"/>
      <c r="CBP12" s="80"/>
      <c r="CBQ12" s="80"/>
      <c r="CBR12" s="80"/>
      <c r="CBS12" s="80"/>
      <c r="CBT12" s="80"/>
      <c r="CBU12" s="80"/>
      <c r="CBV12" s="80"/>
      <c r="CBW12" s="80"/>
      <c r="CBX12" s="80"/>
      <c r="CBY12" s="80"/>
      <c r="CBZ12" s="80"/>
      <c r="CCA12" s="80"/>
      <c r="CCB12" s="80"/>
      <c r="CCC12" s="80"/>
      <c r="CCD12" s="80"/>
      <c r="CCE12" s="80"/>
      <c r="CCF12" s="80"/>
      <c r="CCG12" s="80"/>
      <c r="CCH12" s="80"/>
      <c r="CCI12" s="80"/>
      <c r="CCJ12" s="80"/>
      <c r="CCK12" s="80"/>
      <c r="CCL12" s="80"/>
      <c r="CCM12" s="80"/>
      <c r="CCN12" s="80"/>
      <c r="CCO12" s="80"/>
      <c r="CCP12" s="80"/>
      <c r="CCQ12" s="80"/>
      <c r="CCR12" s="80"/>
      <c r="CCS12" s="80"/>
      <c r="CCT12" s="80"/>
      <c r="CCU12" s="80"/>
      <c r="CCV12" s="80"/>
      <c r="CCW12" s="80"/>
      <c r="CCX12" s="80"/>
      <c r="CCY12" s="80"/>
      <c r="CCZ12" s="80"/>
      <c r="CDA12" s="80"/>
      <c r="CDB12" s="80"/>
      <c r="CDC12" s="80"/>
      <c r="CDD12" s="80"/>
      <c r="CDE12" s="80"/>
      <c r="CDF12" s="80"/>
      <c r="CDG12" s="80"/>
      <c r="CDH12" s="80"/>
      <c r="CDI12" s="80"/>
      <c r="CDJ12" s="80"/>
      <c r="CDK12" s="80"/>
      <c r="CDL12" s="80"/>
      <c r="CDM12" s="80"/>
      <c r="CDN12" s="80"/>
      <c r="CDO12" s="80"/>
      <c r="CDP12" s="80"/>
      <c r="CDQ12" s="80"/>
      <c r="CDR12" s="80"/>
      <c r="CDS12" s="80"/>
      <c r="CDT12" s="80"/>
      <c r="CDU12" s="80"/>
      <c r="CDV12" s="80"/>
      <c r="CDW12" s="80"/>
      <c r="CDX12" s="80"/>
      <c r="CDY12" s="80"/>
      <c r="CDZ12" s="80"/>
      <c r="CEA12" s="80"/>
      <c r="CEB12" s="80"/>
      <c r="CEC12" s="80"/>
      <c r="CED12" s="80"/>
      <c r="CEE12" s="80"/>
      <c r="CEF12" s="80"/>
      <c r="CEG12" s="80"/>
      <c r="CEH12" s="80"/>
      <c r="CEI12" s="80"/>
      <c r="CEJ12" s="80"/>
      <c r="CEK12" s="80"/>
      <c r="CEL12" s="80"/>
      <c r="CEM12" s="80"/>
      <c r="CEN12" s="80"/>
      <c r="CEO12" s="80"/>
      <c r="CEP12" s="80"/>
      <c r="CEQ12" s="80"/>
      <c r="CER12" s="80"/>
      <c r="CES12" s="80"/>
      <c r="CET12" s="80"/>
      <c r="CEU12" s="80"/>
      <c r="CEV12" s="80"/>
      <c r="CEW12" s="80"/>
      <c r="CEX12" s="80"/>
      <c r="CEY12" s="80"/>
      <c r="CEZ12" s="80"/>
      <c r="CFA12" s="80"/>
      <c r="CFB12" s="80"/>
      <c r="CFC12" s="80"/>
      <c r="CFD12" s="80"/>
      <c r="CFE12" s="80"/>
      <c r="CFF12" s="80"/>
      <c r="CFG12" s="80"/>
      <c r="CFH12" s="80"/>
      <c r="CFI12" s="80"/>
      <c r="CFJ12" s="80"/>
      <c r="CFK12" s="80"/>
      <c r="CFL12" s="80"/>
      <c r="CFM12" s="80"/>
      <c r="CFN12" s="80"/>
      <c r="CFO12" s="80"/>
      <c r="CFP12" s="80"/>
      <c r="CFQ12" s="80"/>
      <c r="CFR12" s="80"/>
      <c r="CFS12" s="80"/>
      <c r="CFT12" s="80"/>
      <c r="CFU12" s="80"/>
      <c r="CFV12" s="80"/>
      <c r="CFW12" s="80"/>
      <c r="CFX12" s="80"/>
      <c r="CFY12" s="80"/>
      <c r="CFZ12" s="80"/>
      <c r="CGA12" s="80"/>
      <c r="CGB12" s="80"/>
      <c r="CGC12" s="80"/>
      <c r="CGD12" s="80"/>
      <c r="CGE12" s="80"/>
      <c r="CGF12" s="80"/>
      <c r="CGG12" s="80"/>
      <c r="CGH12" s="80"/>
      <c r="CGI12" s="80"/>
      <c r="CGJ12" s="80"/>
      <c r="CGK12" s="80"/>
      <c r="CGL12" s="80"/>
      <c r="CGM12" s="80"/>
      <c r="CGN12" s="80"/>
      <c r="CGO12" s="80"/>
      <c r="CGP12" s="80"/>
      <c r="CGQ12" s="80"/>
      <c r="CGR12" s="80"/>
      <c r="CGS12" s="80"/>
      <c r="CGT12" s="80"/>
      <c r="CGU12" s="80"/>
      <c r="CGV12" s="80"/>
      <c r="CGW12" s="80"/>
      <c r="CGX12" s="80"/>
      <c r="CGY12" s="80"/>
      <c r="CGZ12" s="80"/>
      <c r="CHA12" s="80"/>
      <c r="CHB12" s="80"/>
      <c r="CHC12" s="80"/>
      <c r="CHD12" s="80"/>
      <c r="CHE12" s="80"/>
      <c r="CHF12" s="80"/>
      <c r="CHG12" s="80"/>
      <c r="CHH12" s="80"/>
      <c r="CHI12" s="80"/>
      <c r="CHJ12" s="80"/>
      <c r="CHK12" s="80"/>
      <c r="CHL12" s="80"/>
      <c r="CHM12" s="80"/>
      <c r="CHN12" s="80"/>
      <c r="CHO12" s="80"/>
      <c r="CHP12" s="80"/>
      <c r="CHQ12" s="80"/>
      <c r="CHR12" s="80"/>
      <c r="CHS12" s="80"/>
      <c r="CHT12" s="80"/>
      <c r="CHU12" s="80"/>
      <c r="CHV12" s="80"/>
      <c r="CHW12" s="80"/>
      <c r="CHX12" s="80"/>
      <c r="CHY12" s="80"/>
      <c r="CHZ12" s="80"/>
      <c r="CIA12" s="80"/>
      <c r="CIB12" s="80"/>
      <c r="CIC12" s="80"/>
      <c r="CID12" s="80"/>
      <c r="CIE12" s="80"/>
      <c r="CIF12" s="80"/>
      <c r="CIG12" s="80"/>
      <c r="CIH12" s="80"/>
      <c r="CII12" s="80"/>
      <c r="CIJ12" s="80"/>
      <c r="CIK12" s="80"/>
      <c r="CIL12" s="80"/>
      <c r="CIM12" s="80"/>
      <c r="CIN12" s="80"/>
      <c r="CIO12" s="80"/>
      <c r="CIP12" s="80"/>
      <c r="CIQ12" s="80"/>
      <c r="CIR12" s="80"/>
      <c r="CIS12" s="80"/>
      <c r="CIT12" s="80"/>
      <c r="CIU12" s="80"/>
      <c r="CIV12" s="80"/>
      <c r="CIW12" s="80"/>
      <c r="CIX12" s="80"/>
      <c r="CIY12" s="80"/>
      <c r="CIZ12" s="80"/>
      <c r="CJA12" s="80"/>
      <c r="CJB12" s="80"/>
      <c r="CJC12" s="80"/>
      <c r="CJD12" s="80"/>
      <c r="CJE12" s="80"/>
      <c r="CJF12" s="80"/>
      <c r="CJG12" s="80"/>
      <c r="CJH12" s="80"/>
      <c r="CJI12" s="80"/>
      <c r="CJJ12" s="80"/>
      <c r="CJK12" s="80"/>
      <c r="CJL12" s="80"/>
      <c r="CJM12" s="80"/>
      <c r="CJN12" s="80"/>
      <c r="CJO12" s="80"/>
      <c r="CJP12" s="80"/>
      <c r="CJQ12" s="80"/>
      <c r="CJR12" s="80"/>
      <c r="CJS12" s="80"/>
      <c r="CJT12" s="80"/>
      <c r="CJU12" s="80"/>
      <c r="CJV12" s="80"/>
      <c r="CJW12" s="80"/>
      <c r="CJX12" s="80"/>
      <c r="CJY12" s="80"/>
      <c r="CJZ12" s="80"/>
      <c r="CKA12" s="80"/>
      <c r="CKB12" s="80"/>
      <c r="CKC12" s="80"/>
      <c r="CKD12" s="80"/>
      <c r="CKE12" s="80"/>
      <c r="CKF12" s="80"/>
      <c r="CKG12" s="80"/>
      <c r="CKH12" s="80"/>
      <c r="CKI12" s="80"/>
      <c r="CKJ12" s="80"/>
      <c r="CKK12" s="80"/>
      <c r="CKL12" s="80"/>
      <c r="CKM12" s="80"/>
      <c r="CKN12" s="80"/>
      <c r="CKO12" s="80"/>
      <c r="CKP12" s="80"/>
      <c r="CKQ12" s="80"/>
      <c r="CKR12" s="80"/>
      <c r="CKS12" s="80"/>
      <c r="CKT12" s="80"/>
      <c r="CKU12" s="80"/>
      <c r="CKV12" s="80"/>
      <c r="CKW12" s="80"/>
      <c r="CKX12" s="80"/>
      <c r="CKY12" s="80"/>
      <c r="CKZ12" s="80"/>
      <c r="CLA12" s="80"/>
      <c r="CLB12" s="80"/>
      <c r="CLC12" s="80"/>
      <c r="CLD12" s="80"/>
      <c r="CLE12" s="80"/>
      <c r="CLF12" s="80"/>
      <c r="CLG12" s="80"/>
      <c r="CLH12" s="80"/>
      <c r="CLI12" s="80"/>
      <c r="CLJ12" s="80"/>
      <c r="CLK12" s="80"/>
      <c r="CLL12" s="80"/>
      <c r="CLM12" s="80"/>
      <c r="CLN12" s="80"/>
      <c r="CLO12" s="80"/>
      <c r="CLP12" s="80"/>
      <c r="CLQ12" s="80"/>
      <c r="CLR12" s="80"/>
      <c r="CLS12" s="80"/>
      <c r="CLT12" s="80"/>
      <c r="CLU12" s="80"/>
      <c r="CLV12" s="80"/>
      <c r="CLW12" s="80"/>
      <c r="CLX12" s="80"/>
      <c r="CLY12" s="80"/>
      <c r="CLZ12" s="80"/>
      <c r="CMA12" s="80"/>
      <c r="CMB12" s="80"/>
      <c r="CMC12" s="80"/>
      <c r="CMD12" s="80"/>
      <c r="CME12" s="80"/>
      <c r="CMF12" s="80"/>
      <c r="CMG12" s="80"/>
      <c r="CMH12" s="80"/>
      <c r="CMI12" s="80"/>
      <c r="CMJ12" s="80"/>
      <c r="CMK12" s="80"/>
      <c r="CML12" s="80"/>
      <c r="CMM12" s="80"/>
      <c r="CMN12" s="80"/>
      <c r="CMO12" s="80"/>
      <c r="CMP12" s="80"/>
      <c r="CMQ12" s="80"/>
      <c r="CMR12" s="80"/>
      <c r="CMS12" s="80"/>
      <c r="CMT12" s="80"/>
      <c r="CMU12" s="80"/>
      <c r="CMV12" s="80"/>
      <c r="CMW12" s="80"/>
      <c r="CMX12" s="80"/>
      <c r="CMY12" s="80"/>
      <c r="CMZ12" s="80"/>
      <c r="CNA12" s="80"/>
      <c r="CNB12" s="80"/>
      <c r="CNC12" s="80"/>
      <c r="CND12" s="80"/>
      <c r="CNE12" s="80"/>
      <c r="CNF12" s="80"/>
      <c r="CNG12" s="80"/>
      <c r="CNH12" s="80"/>
      <c r="CNI12" s="80"/>
      <c r="CNJ12" s="80"/>
      <c r="CNK12" s="80"/>
      <c r="CNL12" s="80"/>
      <c r="CNM12" s="80"/>
      <c r="CNN12" s="80"/>
      <c r="CNO12" s="80"/>
      <c r="CNP12" s="80"/>
      <c r="CNQ12" s="80"/>
      <c r="CNR12" s="80"/>
      <c r="CNS12" s="80"/>
      <c r="CNT12" s="80"/>
      <c r="CNU12" s="80"/>
      <c r="CNV12" s="80"/>
      <c r="CNW12" s="80"/>
      <c r="CNX12" s="80"/>
      <c r="CNY12" s="80"/>
      <c r="CNZ12" s="80"/>
      <c r="COA12" s="80"/>
      <c r="COB12" s="80"/>
      <c r="COC12" s="80"/>
      <c r="COD12" s="80"/>
      <c r="COE12" s="80"/>
      <c r="COF12" s="80"/>
      <c r="COG12" s="80"/>
      <c r="COH12" s="80"/>
      <c r="COI12" s="80"/>
      <c r="COJ12" s="80"/>
      <c r="COK12" s="80"/>
      <c r="COL12" s="80"/>
      <c r="COM12" s="80"/>
      <c r="CON12" s="80"/>
      <c r="COO12" s="80"/>
      <c r="COP12" s="80"/>
      <c r="COQ12" s="80"/>
      <c r="COR12" s="80"/>
      <c r="COS12" s="80"/>
      <c r="COT12" s="80"/>
      <c r="COU12" s="80"/>
      <c r="COV12" s="80"/>
      <c r="COW12" s="80"/>
      <c r="COX12" s="80"/>
      <c r="COY12" s="80"/>
      <c r="COZ12" s="80"/>
      <c r="CPA12" s="80"/>
      <c r="CPB12" s="80"/>
      <c r="CPC12" s="80"/>
      <c r="CPD12" s="80"/>
      <c r="CPE12" s="80"/>
      <c r="CPF12" s="80"/>
      <c r="CPG12" s="80"/>
      <c r="CPH12" s="80"/>
      <c r="CPI12" s="80"/>
      <c r="CPJ12" s="80"/>
      <c r="CPK12" s="80"/>
      <c r="CPL12" s="80"/>
      <c r="CPM12" s="80"/>
      <c r="CPN12" s="80"/>
      <c r="CPO12" s="80"/>
      <c r="CPP12" s="80"/>
      <c r="CPQ12" s="80"/>
      <c r="CPR12" s="80"/>
      <c r="CPS12" s="80"/>
      <c r="CPT12" s="80"/>
      <c r="CPU12" s="80"/>
      <c r="CPV12" s="80"/>
      <c r="CPW12" s="80"/>
      <c r="CPX12" s="80"/>
      <c r="CPY12" s="80"/>
      <c r="CPZ12" s="80"/>
      <c r="CQA12" s="80"/>
      <c r="CQB12" s="80"/>
      <c r="CQC12" s="80"/>
      <c r="CQD12" s="80"/>
      <c r="CQE12" s="80"/>
      <c r="CQF12" s="80"/>
      <c r="CQG12" s="80"/>
      <c r="CQH12" s="80"/>
      <c r="CQI12" s="80"/>
      <c r="CQJ12" s="80"/>
      <c r="CQK12" s="80"/>
      <c r="CQL12" s="80"/>
      <c r="CQM12" s="80"/>
      <c r="CQN12" s="80"/>
      <c r="CQO12" s="80"/>
      <c r="CQP12" s="80"/>
      <c r="CQQ12" s="80"/>
      <c r="CQR12" s="80"/>
      <c r="CQS12" s="80"/>
      <c r="CQT12" s="80"/>
      <c r="CQU12" s="80"/>
      <c r="CQV12" s="80"/>
      <c r="CQW12" s="80"/>
      <c r="CQX12" s="80"/>
      <c r="CQY12" s="80"/>
      <c r="CQZ12" s="80"/>
      <c r="CRA12" s="80"/>
      <c r="CRB12" s="80"/>
      <c r="CRC12" s="80"/>
      <c r="CRD12" s="80"/>
      <c r="CRE12" s="80"/>
      <c r="CRF12" s="80"/>
      <c r="CRG12" s="80"/>
      <c r="CRH12" s="80"/>
      <c r="CRI12" s="80"/>
      <c r="CRJ12" s="80"/>
      <c r="CRK12" s="80"/>
      <c r="CRL12" s="80"/>
      <c r="CRM12" s="80"/>
      <c r="CRN12" s="80"/>
      <c r="CRO12" s="80"/>
      <c r="CRP12" s="80"/>
      <c r="CRQ12" s="80"/>
      <c r="CRR12" s="80"/>
      <c r="CRS12" s="80"/>
      <c r="CRT12" s="80"/>
      <c r="CRU12" s="80"/>
      <c r="CRV12" s="80"/>
      <c r="CRW12" s="80"/>
      <c r="CRX12" s="80"/>
      <c r="CRY12" s="80"/>
      <c r="CRZ12" s="80"/>
      <c r="CSA12" s="80"/>
      <c r="CSB12" s="80"/>
      <c r="CSC12" s="80"/>
      <c r="CSD12" s="80"/>
      <c r="CSE12" s="80"/>
      <c r="CSF12" s="80"/>
      <c r="CSG12" s="80"/>
      <c r="CSH12" s="80"/>
      <c r="CSI12" s="80"/>
      <c r="CSJ12" s="80"/>
      <c r="CSK12" s="80"/>
      <c r="CSL12" s="80"/>
      <c r="CSM12" s="80"/>
      <c r="CSN12" s="80"/>
      <c r="CSO12" s="80"/>
      <c r="CSP12" s="80"/>
      <c r="CSQ12" s="80"/>
      <c r="CSR12" s="80"/>
      <c r="CSS12" s="80"/>
      <c r="CST12" s="80"/>
      <c r="CSU12" s="80"/>
      <c r="CSV12" s="80"/>
      <c r="CSW12" s="80"/>
      <c r="CSX12" s="80"/>
      <c r="CSY12" s="80"/>
      <c r="CSZ12" s="80"/>
      <c r="CTA12" s="80"/>
      <c r="CTB12" s="80"/>
      <c r="CTC12" s="80"/>
      <c r="CTD12" s="80"/>
      <c r="CTE12" s="80"/>
      <c r="CTF12" s="80"/>
      <c r="CTG12" s="80"/>
      <c r="CTH12" s="80"/>
      <c r="CTI12" s="80"/>
      <c r="CTJ12" s="80"/>
      <c r="CTK12" s="80"/>
      <c r="CTL12" s="80"/>
      <c r="CTM12" s="80"/>
      <c r="CTN12" s="80"/>
      <c r="CTO12" s="80"/>
      <c r="CTP12" s="80"/>
      <c r="CTQ12" s="80"/>
      <c r="CTR12" s="80"/>
      <c r="CTS12" s="80"/>
      <c r="CTT12" s="80"/>
      <c r="CTU12" s="80"/>
      <c r="CTV12" s="80"/>
      <c r="CTW12" s="80"/>
      <c r="CTX12" s="80"/>
      <c r="CTY12" s="80"/>
      <c r="CTZ12" s="80"/>
      <c r="CUA12" s="80"/>
      <c r="CUB12" s="80"/>
      <c r="CUC12" s="80"/>
      <c r="CUD12" s="80"/>
      <c r="CUE12" s="80"/>
      <c r="CUF12" s="80"/>
      <c r="CUG12" s="80"/>
      <c r="CUH12" s="80"/>
      <c r="CUI12" s="80"/>
      <c r="CUJ12" s="80"/>
      <c r="CUK12" s="80"/>
      <c r="CUL12" s="80"/>
      <c r="CUM12" s="80"/>
      <c r="CUN12" s="80"/>
      <c r="CUO12" s="80"/>
      <c r="CUP12" s="80"/>
      <c r="CUQ12" s="80"/>
      <c r="CUR12" s="80"/>
      <c r="CUS12" s="80"/>
      <c r="CUT12" s="80"/>
      <c r="CUU12" s="80"/>
      <c r="CUV12" s="80"/>
      <c r="CUW12" s="80"/>
      <c r="CUX12" s="80"/>
      <c r="CUY12" s="80"/>
      <c r="CUZ12" s="80"/>
      <c r="CVA12" s="80"/>
      <c r="CVB12" s="80"/>
      <c r="CVC12" s="80"/>
      <c r="CVD12" s="80"/>
      <c r="CVE12" s="80"/>
      <c r="CVF12" s="80"/>
      <c r="CVG12" s="80"/>
      <c r="CVH12" s="80"/>
      <c r="CVI12" s="80"/>
      <c r="CVJ12" s="80"/>
      <c r="CVK12" s="80"/>
      <c r="CVL12" s="80"/>
      <c r="CVM12" s="80"/>
      <c r="CVN12" s="80"/>
      <c r="CVO12" s="80"/>
      <c r="CVP12" s="80"/>
      <c r="CVQ12" s="80"/>
      <c r="CVR12" s="80"/>
      <c r="CVS12" s="80"/>
      <c r="CVT12" s="80"/>
      <c r="CVU12" s="80"/>
      <c r="CVV12" s="80"/>
      <c r="CVW12" s="80"/>
      <c r="CVX12" s="80"/>
      <c r="CVY12" s="80"/>
      <c r="CVZ12" s="80"/>
      <c r="CWA12" s="80"/>
      <c r="CWB12" s="80"/>
      <c r="CWC12" s="80"/>
      <c r="CWD12" s="80"/>
      <c r="CWE12" s="80"/>
      <c r="CWF12" s="80"/>
      <c r="CWG12" s="80"/>
      <c r="CWH12" s="80"/>
      <c r="CWI12" s="80"/>
      <c r="CWJ12" s="80"/>
      <c r="CWK12" s="80"/>
      <c r="CWL12" s="80"/>
      <c r="CWM12" s="80"/>
      <c r="CWN12" s="80"/>
      <c r="CWO12" s="80"/>
      <c r="CWP12" s="80"/>
      <c r="CWQ12" s="80"/>
      <c r="CWR12" s="80"/>
      <c r="CWS12" s="80"/>
      <c r="CWT12" s="80"/>
      <c r="CWU12" s="80"/>
      <c r="CWV12" s="80"/>
      <c r="CWW12" s="80"/>
      <c r="CWX12" s="80"/>
      <c r="CWY12" s="80"/>
      <c r="CWZ12" s="80"/>
      <c r="CXA12" s="80"/>
      <c r="CXB12" s="80"/>
      <c r="CXC12" s="80"/>
      <c r="CXD12" s="80"/>
      <c r="CXE12" s="80"/>
      <c r="CXF12" s="80"/>
      <c r="CXG12" s="80"/>
      <c r="CXH12" s="80"/>
      <c r="CXI12" s="80"/>
      <c r="CXJ12" s="80"/>
      <c r="CXK12" s="80"/>
      <c r="CXL12" s="80"/>
      <c r="CXM12" s="80"/>
      <c r="CXN12" s="80"/>
      <c r="CXO12" s="80"/>
      <c r="CXP12" s="80"/>
      <c r="CXQ12" s="80"/>
      <c r="CXR12" s="80"/>
      <c r="CXS12" s="80"/>
      <c r="CXT12" s="80"/>
      <c r="CXU12" s="80"/>
      <c r="CXV12" s="80"/>
      <c r="CXW12" s="80"/>
      <c r="CXX12" s="80"/>
      <c r="CXY12" s="80"/>
      <c r="CXZ12" s="80"/>
      <c r="CYA12" s="80"/>
      <c r="CYB12" s="80"/>
      <c r="CYC12" s="80"/>
      <c r="CYD12" s="80"/>
      <c r="CYE12" s="80"/>
      <c r="CYF12" s="80"/>
      <c r="CYG12" s="80"/>
      <c r="CYH12" s="80"/>
      <c r="CYI12" s="80"/>
      <c r="CYJ12" s="80"/>
      <c r="CYK12" s="80"/>
      <c r="CYL12" s="80"/>
      <c r="CYM12" s="80"/>
      <c r="CYN12" s="80"/>
      <c r="CYO12" s="80"/>
      <c r="CYP12" s="80"/>
      <c r="CYQ12" s="80"/>
      <c r="CYR12" s="80"/>
      <c r="CYS12" s="80"/>
      <c r="CYT12" s="80"/>
      <c r="CYU12" s="80"/>
      <c r="CYV12" s="80"/>
      <c r="CYW12" s="80"/>
      <c r="CYX12" s="80"/>
      <c r="CYY12" s="80"/>
      <c r="CYZ12" s="80"/>
      <c r="CZA12" s="80"/>
      <c r="CZB12" s="80"/>
      <c r="CZC12" s="80"/>
      <c r="CZD12" s="80"/>
      <c r="CZE12" s="80"/>
      <c r="CZF12" s="80"/>
      <c r="CZG12" s="80"/>
      <c r="CZH12" s="80"/>
      <c r="CZI12" s="80"/>
      <c r="CZJ12" s="80"/>
      <c r="CZK12" s="80"/>
      <c r="CZL12" s="80"/>
      <c r="CZM12" s="80"/>
      <c r="CZN12" s="80"/>
      <c r="CZO12" s="80"/>
      <c r="CZP12" s="80"/>
      <c r="CZQ12" s="80"/>
      <c r="CZR12" s="80"/>
      <c r="CZS12" s="80"/>
      <c r="CZT12" s="80"/>
      <c r="CZU12" s="80"/>
      <c r="CZV12" s="80"/>
      <c r="CZW12" s="80"/>
      <c r="CZX12" s="80"/>
      <c r="CZY12" s="80"/>
      <c r="CZZ12" s="80"/>
      <c r="DAA12" s="80"/>
      <c r="DAB12" s="80"/>
      <c r="DAC12" s="80"/>
      <c r="DAD12" s="80"/>
      <c r="DAE12" s="80"/>
      <c r="DAF12" s="80"/>
      <c r="DAG12" s="80"/>
      <c r="DAH12" s="80"/>
      <c r="DAI12" s="80"/>
      <c r="DAJ12" s="80"/>
      <c r="DAK12" s="80"/>
      <c r="DAL12" s="80"/>
      <c r="DAM12" s="80"/>
      <c r="DAN12" s="80"/>
      <c r="DAO12" s="80"/>
      <c r="DAP12" s="80"/>
      <c r="DAQ12" s="80"/>
      <c r="DAR12" s="80"/>
      <c r="DAS12" s="80"/>
      <c r="DAT12" s="80"/>
      <c r="DAU12" s="80"/>
      <c r="DAV12" s="80"/>
      <c r="DAW12" s="80"/>
      <c r="DAX12" s="80"/>
      <c r="DAY12" s="80"/>
      <c r="DAZ12" s="80"/>
      <c r="DBA12" s="80"/>
      <c r="DBB12" s="80"/>
      <c r="DBC12" s="80"/>
      <c r="DBD12" s="80"/>
      <c r="DBE12" s="80"/>
      <c r="DBF12" s="80"/>
      <c r="DBG12" s="80"/>
      <c r="DBH12" s="80"/>
      <c r="DBI12" s="80"/>
      <c r="DBJ12" s="80"/>
      <c r="DBK12" s="80"/>
      <c r="DBL12" s="80"/>
      <c r="DBM12" s="80"/>
      <c r="DBN12" s="80"/>
      <c r="DBO12" s="80"/>
      <c r="DBP12" s="80"/>
      <c r="DBQ12" s="80"/>
      <c r="DBR12" s="80"/>
      <c r="DBS12" s="80"/>
      <c r="DBT12" s="80"/>
      <c r="DBU12" s="80"/>
      <c r="DBV12" s="80"/>
      <c r="DBW12" s="80"/>
      <c r="DBX12" s="80"/>
      <c r="DBY12" s="80"/>
      <c r="DBZ12" s="80"/>
      <c r="DCA12" s="80"/>
      <c r="DCB12" s="80"/>
      <c r="DCC12" s="80"/>
      <c r="DCD12" s="80"/>
      <c r="DCE12" s="80"/>
      <c r="DCF12" s="80"/>
      <c r="DCG12" s="80"/>
      <c r="DCH12" s="80"/>
      <c r="DCI12" s="80"/>
      <c r="DCJ12" s="80"/>
      <c r="DCK12" s="80"/>
      <c r="DCL12" s="80"/>
      <c r="DCM12" s="80"/>
      <c r="DCN12" s="80"/>
      <c r="DCO12" s="80"/>
      <c r="DCP12" s="80"/>
      <c r="DCQ12" s="80"/>
      <c r="DCR12" s="80"/>
      <c r="DCS12" s="80"/>
      <c r="DCT12" s="80"/>
      <c r="DCU12" s="80"/>
      <c r="DCV12" s="80"/>
      <c r="DCW12" s="80"/>
      <c r="DCX12" s="80"/>
      <c r="DCY12" s="80"/>
      <c r="DCZ12" s="80"/>
      <c r="DDA12" s="80"/>
      <c r="DDB12" s="80"/>
      <c r="DDC12" s="80"/>
      <c r="DDD12" s="80"/>
      <c r="DDE12" s="80"/>
      <c r="DDF12" s="80"/>
      <c r="DDG12" s="80"/>
      <c r="DDH12" s="80"/>
      <c r="DDI12" s="80"/>
      <c r="DDJ12" s="80"/>
      <c r="DDK12" s="80"/>
      <c r="DDL12" s="80"/>
      <c r="DDM12" s="80"/>
      <c r="DDN12" s="80"/>
      <c r="DDO12" s="80"/>
      <c r="DDP12" s="80"/>
      <c r="DDQ12" s="80"/>
      <c r="DDR12" s="80"/>
      <c r="DDS12" s="80"/>
      <c r="DDT12" s="80"/>
      <c r="DDU12" s="80"/>
      <c r="DDV12" s="80"/>
      <c r="DDW12" s="80"/>
      <c r="DDX12" s="80"/>
      <c r="DDY12" s="80"/>
      <c r="DDZ12" s="80"/>
      <c r="DEA12" s="80"/>
      <c r="DEB12" s="80"/>
      <c r="DEC12" s="80"/>
      <c r="DED12" s="80"/>
      <c r="DEE12" s="80"/>
      <c r="DEF12" s="80"/>
      <c r="DEG12" s="80"/>
      <c r="DEH12" s="80"/>
      <c r="DEI12" s="80"/>
      <c r="DEJ12" s="80"/>
      <c r="DEK12" s="80"/>
      <c r="DEL12" s="80"/>
      <c r="DEM12" s="80"/>
      <c r="DEN12" s="80"/>
      <c r="DEO12" s="80"/>
      <c r="DEP12" s="80"/>
      <c r="DEQ12" s="80"/>
      <c r="DER12" s="80"/>
      <c r="DES12" s="80"/>
      <c r="DET12" s="80"/>
      <c r="DEU12" s="80"/>
      <c r="DEV12" s="80"/>
      <c r="DEW12" s="80"/>
      <c r="DEX12" s="80"/>
      <c r="DEY12" s="80"/>
      <c r="DEZ12" s="80"/>
      <c r="DFA12" s="80"/>
      <c r="DFB12" s="80"/>
      <c r="DFC12" s="80"/>
      <c r="DFD12" s="80"/>
      <c r="DFE12" s="80"/>
      <c r="DFF12" s="80"/>
      <c r="DFG12" s="80"/>
      <c r="DFH12" s="80"/>
      <c r="DFI12" s="80"/>
      <c r="DFJ12" s="80"/>
      <c r="DFK12" s="80"/>
      <c r="DFL12" s="80"/>
      <c r="DFM12" s="80"/>
      <c r="DFN12" s="80"/>
      <c r="DFO12" s="80"/>
      <c r="DFP12" s="80"/>
      <c r="DFQ12" s="80"/>
      <c r="DFR12" s="80"/>
      <c r="DFS12" s="80"/>
      <c r="DFT12" s="80"/>
      <c r="DFU12" s="80"/>
      <c r="DFV12" s="80"/>
      <c r="DFW12" s="80"/>
      <c r="DFX12" s="80"/>
      <c r="DFY12" s="80"/>
      <c r="DFZ12" s="80"/>
      <c r="DGA12" s="80"/>
      <c r="DGB12" s="80"/>
      <c r="DGC12" s="80"/>
      <c r="DGD12" s="80"/>
      <c r="DGE12" s="80"/>
      <c r="DGF12" s="80"/>
      <c r="DGG12" s="80"/>
      <c r="DGH12" s="80"/>
      <c r="DGI12" s="80"/>
      <c r="DGJ12" s="80"/>
      <c r="DGK12" s="80"/>
      <c r="DGL12" s="80"/>
      <c r="DGM12" s="80"/>
      <c r="DGN12" s="80"/>
      <c r="DGO12" s="80"/>
      <c r="DGP12" s="80"/>
      <c r="DGQ12" s="80"/>
      <c r="DGR12" s="80"/>
      <c r="DGS12" s="80"/>
      <c r="DGT12" s="80"/>
      <c r="DGU12" s="80"/>
      <c r="DGV12" s="80"/>
      <c r="DGW12" s="80"/>
      <c r="DGX12" s="80"/>
      <c r="DGY12" s="80"/>
      <c r="DGZ12" s="80"/>
      <c r="DHA12" s="80"/>
      <c r="DHB12" s="80"/>
      <c r="DHC12" s="80"/>
      <c r="DHD12" s="80"/>
      <c r="DHE12" s="80"/>
      <c r="DHF12" s="80"/>
      <c r="DHG12" s="80"/>
      <c r="DHH12" s="80"/>
      <c r="DHI12" s="80"/>
      <c r="DHJ12" s="80"/>
      <c r="DHK12" s="80"/>
      <c r="DHL12" s="80"/>
      <c r="DHM12" s="80"/>
      <c r="DHN12" s="80"/>
      <c r="DHO12" s="80"/>
      <c r="DHP12" s="80"/>
      <c r="DHQ12" s="80"/>
      <c r="DHR12" s="80"/>
      <c r="DHS12" s="80"/>
      <c r="DHT12" s="80"/>
      <c r="DHU12" s="80"/>
      <c r="DHV12" s="80"/>
      <c r="DHW12" s="80"/>
      <c r="DHX12" s="80"/>
      <c r="DHY12" s="80"/>
      <c r="DHZ12" s="80"/>
      <c r="DIA12" s="80"/>
      <c r="DIB12" s="80"/>
      <c r="DIC12" s="80"/>
      <c r="DID12" s="80"/>
      <c r="DIE12" s="80"/>
      <c r="DIF12" s="80"/>
      <c r="DIG12" s="80"/>
      <c r="DIH12" s="80"/>
      <c r="DII12" s="80"/>
      <c r="DIJ12" s="80"/>
      <c r="DIK12" s="80"/>
      <c r="DIL12" s="80"/>
      <c r="DIM12" s="80"/>
      <c r="DIN12" s="80"/>
      <c r="DIO12" s="80"/>
      <c r="DIP12" s="80"/>
      <c r="DIQ12" s="80"/>
      <c r="DIR12" s="80"/>
      <c r="DIS12" s="80"/>
      <c r="DIT12" s="80"/>
      <c r="DIU12" s="80"/>
      <c r="DIV12" s="80"/>
      <c r="DIW12" s="80"/>
      <c r="DIX12" s="80"/>
      <c r="DIY12" s="80"/>
      <c r="DIZ12" s="80"/>
      <c r="DJA12" s="80"/>
      <c r="DJB12" s="80"/>
      <c r="DJC12" s="80"/>
      <c r="DJD12" s="80"/>
      <c r="DJE12" s="80"/>
      <c r="DJF12" s="80"/>
      <c r="DJG12" s="80"/>
      <c r="DJH12" s="80"/>
      <c r="DJI12" s="80"/>
      <c r="DJJ12" s="80"/>
      <c r="DJK12" s="80"/>
      <c r="DJL12" s="80"/>
      <c r="DJM12" s="80"/>
      <c r="DJN12" s="80"/>
      <c r="DJO12" s="80"/>
      <c r="DJP12" s="80"/>
      <c r="DJQ12" s="80"/>
      <c r="DJR12" s="80"/>
      <c r="DJS12" s="80"/>
      <c r="DJT12" s="80"/>
      <c r="DJU12" s="80"/>
      <c r="DJV12" s="80"/>
      <c r="DJW12" s="80"/>
      <c r="DJX12" s="80"/>
      <c r="DJY12" s="80"/>
      <c r="DJZ12" s="80"/>
      <c r="DKA12" s="80"/>
      <c r="DKB12" s="80"/>
      <c r="DKC12" s="80"/>
      <c r="DKD12" s="80"/>
      <c r="DKE12" s="80"/>
      <c r="DKF12" s="80"/>
      <c r="DKG12" s="80"/>
      <c r="DKH12" s="80"/>
      <c r="DKI12" s="80"/>
      <c r="DKJ12" s="80"/>
      <c r="DKK12" s="80"/>
      <c r="DKL12" s="80"/>
      <c r="DKM12" s="80"/>
      <c r="DKN12" s="80"/>
      <c r="DKO12" s="80"/>
      <c r="DKP12" s="80"/>
      <c r="DKQ12" s="80"/>
      <c r="DKR12" s="80"/>
      <c r="DKS12" s="80"/>
      <c r="DKT12" s="80"/>
      <c r="DKU12" s="80"/>
      <c r="DKV12" s="80"/>
      <c r="DKW12" s="80"/>
      <c r="DKX12" s="80"/>
      <c r="DKY12" s="80"/>
      <c r="DKZ12" s="80"/>
      <c r="DLA12" s="80"/>
      <c r="DLB12" s="80"/>
      <c r="DLC12" s="80"/>
      <c r="DLD12" s="80"/>
      <c r="DLE12" s="80"/>
      <c r="DLF12" s="80"/>
      <c r="DLG12" s="80"/>
      <c r="DLH12" s="80"/>
      <c r="DLI12" s="80"/>
      <c r="DLJ12" s="80"/>
      <c r="DLK12" s="80"/>
      <c r="DLL12" s="80"/>
      <c r="DLM12" s="80"/>
      <c r="DLN12" s="80"/>
      <c r="DLO12" s="80"/>
      <c r="DLP12" s="80"/>
      <c r="DLQ12" s="80"/>
      <c r="DLR12" s="80"/>
      <c r="DLS12" s="80"/>
      <c r="DLT12" s="80"/>
      <c r="DLU12" s="80"/>
      <c r="DLV12" s="80"/>
      <c r="DLW12" s="80"/>
      <c r="DLX12" s="80"/>
      <c r="DLY12" s="80"/>
      <c r="DLZ12" s="80"/>
      <c r="DMA12" s="80"/>
      <c r="DMB12" s="80"/>
      <c r="DMC12" s="80"/>
      <c r="DMD12" s="80"/>
      <c r="DME12" s="80"/>
      <c r="DMF12" s="80"/>
      <c r="DMG12" s="80"/>
      <c r="DMH12" s="80"/>
      <c r="DMI12" s="80"/>
      <c r="DMJ12" s="80"/>
      <c r="DMK12" s="80"/>
      <c r="DML12" s="80"/>
      <c r="DMM12" s="80"/>
      <c r="DMN12" s="80"/>
      <c r="DMO12" s="80"/>
      <c r="DMP12" s="80"/>
      <c r="DMQ12" s="80"/>
      <c r="DMR12" s="80"/>
      <c r="DMS12" s="80"/>
      <c r="DMT12" s="80"/>
      <c r="DMU12" s="80"/>
      <c r="DMV12" s="80"/>
      <c r="DMW12" s="80"/>
      <c r="DMX12" s="80"/>
      <c r="DMY12" s="80"/>
      <c r="DMZ12" s="80"/>
      <c r="DNA12" s="80"/>
      <c r="DNB12" s="80"/>
      <c r="DNC12" s="80"/>
      <c r="DND12" s="80"/>
      <c r="DNE12" s="80"/>
      <c r="DNF12" s="80"/>
      <c r="DNG12" s="80"/>
      <c r="DNH12" s="80"/>
      <c r="DNI12" s="80"/>
      <c r="DNJ12" s="80"/>
      <c r="DNK12" s="80"/>
      <c r="DNL12" s="80"/>
      <c r="DNM12" s="80"/>
      <c r="DNN12" s="80"/>
      <c r="DNO12" s="80"/>
      <c r="DNP12" s="80"/>
      <c r="DNQ12" s="80"/>
      <c r="DNR12" s="80"/>
      <c r="DNS12" s="80"/>
      <c r="DNT12" s="80"/>
      <c r="DNU12" s="80"/>
      <c r="DNV12" s="80"/>
      <c r="DNW12" s="80"/>
      <c r="DNX12" s="80"/>
      <c r="DNY12" s="80"/>
      <c r="DNZ12" s="80"/>
      <c r="DOA12" s="80"/>
      <c r="DOB12" s="80"/>
      <c r="DOC12" s="80"/>
      <c r="DOD12" s="80"/>
      <c r="DOE12" s="80"/>
      <c r="DOF12" s="80"/>
      <c r="DOG12" s="80"/>
      <c r="DOH12" s="80"/>
      <c r="DOI12" s="80"/>
      <c r="DOJ12" s="80"/>
      <c r="DOK12" s="80"/>
      <c r="DOL12" s="80"/>
      <c r="DOM12" s="80"/>
      <c r="DON12" s="80"/>
      <c r="DOO12" s="80"/>
      <c r="DOP12" s="80"/>
      <c r="DOQ12" s="80"/>
      <c r="DOR12" s="80"/>
      <c r="DOS12" s="80"/>
      <c r="DOT12" s="80"/>
      <c r="DOU12" s="80"/>
      <c r="DOV12" s="80"/>
      <c r="DOW12" s="80"/>
      <c r="DOX12" s="80"/>
      <c r="DOY12" s="80"/>
      <c r="DOZ12" s="80"/>
      <c r="DPA12" s="80"/>
      <c r="DPB12" s="80"/>
      <c r="DPC12" s="80"/>
      <c r="DPD12" s="80"/>
      <c r="DPE12" s="80"/>
      <c r="DPF12" s="80"/>
      <c r="DPG12" s="80"/>
      <c r="DPH12" s="80"/>
      <c r="DPI12" s="80"/>
      <c r="DPJ12" s="80"/>
      <c r="DPK12" s="80"/>
      <c r="DPL12" s="80"/>
      <c r="DPM12" s="80"/>
      <c r="DPN12" s="80"/>
      <c r="DPO12" s="80"/>
      <c r="DPP12" s="80"/>
      <c r="DPQ12" s="80"/>
      <c r="DPR12" s="80"/>
      <c r="DPS12" s="80"/>
      <c r="DPT12" s="80"/>
      <c r="DPU12" s="80"/>
      <c r="DPV12" s="80"/>
      <c r="DPW12" s="80"/>
      <c r="DPX12" s="80"/>
      <c r="DPY12" s="80"/>
      <c r="DPZ12" s="80"/>
      <c r="DQA12" s="80"/>
      <c r="DQB12" s="80"/>
      <c r="DQC12" s="80"/>
      <c r="DQD12" s="80"/>
      <c r="DQE12" s="80"/>
      <c r="DQF12" s="80"/>
      <c r="DQG12" s="80"/>
      <c r="DQH12" s="80"/>
      <c r="DQI12" s="80"/>
      <c r="DQJ12" s="80"/>
      <c r="DQK12" s="80"/>
      <c r="DQL12" s="80"/>
      <c r="DQM12" s="80"/>
      <c r="DQN12" s="80"/>
      <c r="DQO12" s="80"/>
      <c r="DQP12" s="80"/>
      <c r="DQQ12" s="80"/>
      <c r="DQR12" s="80"/>
      <c r="DQS12" s="80"/>
      <c r="DQT12" s="80"/>
      <c r="DQU12" s="80"/>
      <c r="DQV12" s="80"/>
      <c r="DQW12" s="80"/>
      <c r="DQX12" s="80"/>
      <c r="DQY12" s="80"/>
      <c r="DQZ12" s="80"/>
      <c r="DRA12" s="80"/>
      <c r="DRB12" s="80"/>
      <c r="DRC12" s="80"/>
      <c r="DRD12" s="80"/>
      <c r="DRE12" s="80"/>
      <c r="DRF12" s="80"/>
      <c r="DRG12" s="80"/>
      <c r="DRH12" s="80"/>
      <c r="DRI12" s="80"/>
      <c r="DRJ12" s="80"/>
      <c r="DRK12" s="80"/>
      <c r="DRL12" s="80"/>
      <c r="DRM12" s="80"/>
      <c r="DRN12" s="80"/>
      <c r="DRO12" s="80"/>
      <c r="DRP12" s="80"/>
      <c r="DRQ12" s="80"/>
      <c r="DRR12" s="80"/>
      <c r="DRS12" s="80"/>
      <c r="DRT12" s="80"/>
      <c r="DRU12" s="80"/>
      <c r="DRV12" s="80"/>
      <c r="DRW12" s="80"/>
      <c r="DRX12" s="80"/>
      <c r="DRY12" s="80"/>
      <c r="DRZ12" s="80"/>
      <c r="DSA12" s="80"/>
      <c r="DSB12" s="80"/>
      <c r="DSC12" s="80"/>
      <c r="DSD12" s="80"/>
      <c r="DSE12" s="80"/>
      <c r="DSF12" s="80"/>
      <c r="DSG12" s="80"/>
      <c r="DSH12" s="80"/>
      <c r="DSI12" s="80"/>
      <c r="DSJ12" s="80"/>
      <c r="DSK12" s="80"/>
      <c r="DSL12" s="80"/>
      <c r="DSM12" s="80"/>
      <c r="DSN12" s="80"/>
      <c r="DSO12" s="80"/>
      <c r="DSP12" s="80"/>
      <c r="DSQ12" s="80"/>
      <c r="DSR12" s="80"/>
      <c r="DSS12" s="80"/>
      <c r="DST12" s="80"/>
      <c r="DSU12" s="80"/>
      <c r="DSV12" s="80"/>
      <c r="DSW12" s="80"/>
      <c r="DSX12" s="80"/>
      <c r="DSY12" s="80"/>
      <c r="DSZ12" s="80"/>
      <c r="DTA12" s="80"/>
      <c r="DTB12" s="80"/>
      <c r="DTC12" s="80"/>
      <c r="DTD12" s="80"/>
      <c r="DTE12" s="80"/>
      <c r="DTF12" s="80"/>
      <c r="DTG12" s="80"/>
      <c r="DTH12" s="80"/>
      <c r="DTI12" s="80"/>
      <c r="DTJ12" s="80"/>
      <c r="DTK12" s="80"/>
      <c r="DTL12" s="80"/>
      <c r="DTM12" s="80"/>
      <c r="DTN12" s="80"/>
      <c r="DTO12" s="80"/>
      <c r="DTP12" s="80"/>
      <c r="DTQ12" s="80"/>
      <c r="DTR12" s="80"/>
      <c r="DTS12" s="80"/>
      <c r="DTT12" s="80"/>
      <c r="DTU12" s="80"/>
      <c r="DTV12" s="80"/>
      <c r="DTW12" s="80"/>
      <c r="DTX12" s="80"/>
      <c r="DTY12" s="80"/>
      <c r="DTZ12" s="80"/>
      <c r="DUA12" s="80"/>
      <c r="DUB12" s="80"/>
      <c r="DUC12" s="80"/>
      <c r="DUD12" s="80"/>
      <c r="DUE12" s="80"/>
      <c r="DUF12" s="80"/>
      <c r="DUG12" s="80"/>
      <c r="DUH12" s="80"/>
      <c r="DUI12" s="80"/>
      <c r="DUJ12" s="80"/>
      <c r="DUK12" s="80"/>
      <c r="DUL12" s="80"/>
      <c r="DUM12" s="80"/>
      <c r="DUN12" s="80"/>
      <c r="DUO12" s="80"/>
      <c r="DUP12" s="80"/>
      <c r="DUQ12" s="80"/>
      <c r="DUR12" s="80"/>
      <c r="DUS12" s="80"/>
      <c r="DUT12" s="80"/>
      <c r="DUU12" s="80"/>
      <c r="DUV12" s="80"/>
      <c r="DUW12" s="80"/>
      <c r="DUX12" s="80"/>
      <c r="DUY12" s="80"/>
      <c r="DUZ12" s="80"/>
      <c r="DVA12" s="80"/>
      <c r="DVB12" s="80"/>
      <c r="DVC12" s="80"/>
      <c r="DVD12" s="80"/>
      <c r="DVE12" s="80"/>
      <c r="DVF12" s="80"/>
      <c r="DVG12" s="80"/>
      <c r="DVH12" s="80"/>
      <c r="DVI12" s="80"/>
      <c r="DVJ12" s="80"/>
      <c r="DVK12" s="80"/>
      <c r="DVL12" s="80"/>
      <c r="DVM12" s="80"/>
      <c r="DVN12" s="80"/>
      <c r="DVO12" s="80"/>
      <c r="DVP12" s="80"/>
      <c r="DVQ12" s="80"/>
      <c r="DVR12" s="80"/>
      <c r="DVS12" s="80"/>
      <c r="DVT12" s="80"/>
      <c r="DVU12" s="80"/>
      <c r="DVV12" s="80"/>
      <c r="DVW12" s="80"/>
      <c r="DVX12" s="80"/>
      <c r="DVY12" s="80"/>
      <c r="DVZ12" s="80"/>
      <c r="DWA12" s="80"/>
      <c r="DWB12" s="80"/>
      <c r="DWC12" s="80"/>
      <c r="DWD12" s="80"/>
      <c r="DWE12" s="80"/>
      <c r="DWF12" s="80"/>
      <c r="DWG12" s="80"/>
      <c r="DWH12" s="80"/>
      <c r="DWI12" s="80"/>
      <c r="DWJ12" s="80"/>
      <c r="DWK12" s="80"/>
      <c r="DWL12" s="80"/>
      <c r="DWM12" s="80"/>
      <c r="DWN12" s="80"/>
      <c r="DWO12" s="80"/>
      <c r="DWP12" s="80"/>
      <c r="DWQ12" s="80"/>
      <c r="DWR12" s="80"/>
      <c r="DWS12" s="80"/>
      <c r="DWT12" s="80"/>
      <c r="DWU12" s="80"/>
      <c r="DWV12" s="80"/>
      <c r="DWW12" s="80"/>
      <c r="DWX12" s="80"/>
      <c r="DWY12" s="80"/>
      <c r="DWZ12" s="80"/>
      <c r="DXA12" s="80"/>
      <c r="DXB12" s="80"/>
      <c r="DXC12" s="80"/>
      <c r="DXD12" s="80"/>
      <c r="DXE12" s="80"/>
      <c r="DXF12" s="80"/>
      <c r="DXG12" s="80"/>
      <c r="DXH12" s="80"/>
      <c r="DXI12" s="80"/>
      <c r="DXJ12" s="80"/>
      <c r="DXK12" s="80"/>
      <c r="DXL12" s="80"/>
      <c r="DXM12" s="80"/>
      <c r="DXN12" s="80"/>
      <c r="DXO12" s="80"/>
      <c r="DXP12" s="80"/>
      <c r="DXQ12" s="80"/>
      <c r="DXR12" s="80"/>
      <c r="DXS12" s="80"/>
      <c r="DXT12" s="80"/>
      <c r="DXU12" s="80"/>
      <c r="DXV12" s="80"/>
      <c r="DXW12" s="80"/>
      <c r="DXX12" s="80"/>
      <c r="DXY12" s="80"/>
      <c r="DXZ12" s="80"/>
      <c r="DYA12" s="80"/>
      <c r="DYB12" s="80"/>
      <c r="DYC12" s="80"/>
      <c r="DYD12" s="80"/>
      <c r="DYE12" s="80"/>
      <c r="DYF12" s="80"/>
      <c r="DYG12" s="80"/>
      <c r="DYH12" s="80"/>
      <c r="DYI12" s="80"/>
      <c r="DYJ12" s="80"/>
      <c r="DYK12" s="80"/>
      <c r="DYL12" s="80"/>
      <c r="DYM12" s="80"/>
      <c r="DYN12" s="80"/>
      <c r="DYO12" s="80"/>
      <c r="DYP12" s="80"/>
      <c r="DYQ12" s="80"/>
      <c r="DYR12" s="80"/>
      <c r="DYS12" s="80"/>
      <c r="DYT12" s="80"/>
      <c r="DYU12" s="80"/>
      <c r="DYV12" s="80"/>
      <c r="DYW12" s="80"/>
      <c r="DYX12" s="80"/>
      <c r="DYY12" s="80"/>
      <c r="DYZ12" s="80"/>
      <c r="DZA12" s="80"/>
      <c r="DZB12" s="80"/>
      <c r="DZC12" s="80"/>
      <c r="DZD12" s="80"/>
      <c r="DZE12" s="80"/>
      <c r="DZF12" s="80"/>
      <c r="DZG12" s="80"/>
      <c r="DZH12" s="80"/>
      <c r="DZI12" s="80"/>
      <c r="DZJ12" s="80"/>
      <c r="DZK12" s="80"/>
      <c r="DZL12" s="80"/>
      <c r="DZM12" s="80"/>
      <c r="DZN12" s="80"/>
      <c r="DZO12" s="80"/>
      <c r="DZP12" s="80"/>
      <c r="DZQ12" s="80"/>
      <c r="DZR12" s="80"/>
      <c r="DZS12" s="80"/>
      <c r="DZT12" s="80"/>
      <c r="DZU12" s="80"/>
      <c r="DZV12" s="80"/>
      <c r="DZW12" s="80"/>
      <c r="DZX12" s="80"/>
      <c r="DZY12" s="80"/>
      <c r="DZZ12" s="80"/>
      <c r="EAA12" s="80"/>
      <c r="EAB12" s="80"/>
      <c r="EAC12" s="80"/>
      <c r="EAD12" s="80"/>
      <c r="EAE12" s="80"/>
      <c r="EAF12" s="80"/>
      <c r="EAG12" s="80"/>
      <c r="EAH12" s="80"/>
      <c r="EAI12" s="80"/>
      <c r="EAJ12" s="80"/>
      <c r="EAK12" s="80"/>
      <c r="EAL12" s="80"/>
      <c r="EAM12" s="80"/>
      <c r="EAN12" s="80"/>
      <c r="EAO12" s="80"/>
      <c r="EAP12" s="80"/>
      <c r="EAQ12" s="80"/>
      <c r="EAR12" s="80"/>
      <c r="EAS12" s="80"/>
      <c r="EAT12" s="80"/>
      <c r="EAU12" s="80"/>
      <c r="EAV12" s="80"/>
      <c r="EAW12" s="80"/>
      <c r="EAX12" s="80"/>
      <c r="EAY12" s="80"/>
      <c r="EAZ12" s="80"/>
      <c r="EBA12" s="80"/>
      <c r="EBB12" s="80"/>
      <c r="EBC12" s="80"/>
      <c r="EBD12" s="80"/>
      <c r="EBE12" s="80"/>
      <c r="EBF12" s="80"/>
      <c r="EBG12" s="80"/>
      <c r="EBH12" s="80"/>
      <c r="EBI12" s="80"/>
      <c r="EBJ12" s="80"/>
      <c r="EBK12" s="80"/>
      <c r="EBL12" s="80"/>
      <c r="EBM12" s="80"/>
      <c r="EBN12" s="80"/>
      <c r="EBO12" s="80"/>
      <c r="EBP12" s="80"/>
      <c r="EBQ12" s="80"/>
      <c r="EBR12" s="80"/>
      <c r="EBS12" s="80"/>
      <c r="EBT12" s="80"/>
      <c r="EBU12" s="80"/>
      <c r="EBV12" s="80"/>
      <c r="EBW12" s="80"/>
      <c r="EBX12" s="80"/>
      <c r="EBY12" s="80"/>
      <c r="EBZ12" s="80"/>
      <c r="ECA12" s="80"/>
      <c r="ECB12" s="80"/>
      <c r="ECC12" s="80"/>
      <c r="ECD12" s="80"/>
      <c r="ECE12" s="80"/>
      <c r="ECF12" s="80"/>
      <c r="ECG12" s="80"/>
      <c r="ECH12" s="80"/>
      <c r="ECI12" s="80"/>
      <c r="ECJ12" s="80"/>
      <c r="ECK12" s="80"/>
      <c r="ECL12" s="80"/>
      <c r="ECM12" s="80"/>
      <c r="ECN12" s="80"/>
      <c r="ECO12" s="80"/>
      <c r="ECP12" s="80"/>
      <c r="ECQ12" s="80"/>
      <c r="ECR12" s="80"/>
      <c r="ECS12" s="80"/>
      <c r="ECT12" s="80"/>
      <c r="ECU12" s="80"/>
      <c r="ECV12" s="80"/>
      <c r="ECW12" s="80"/>
      <c r="ECX12" s="80"/>
      <c r="ECY12" s="80"/>
      <c r="ECZ12" s="80"/>
      <c r="EDA12" s="80"/>
      <c r="EDB12" s="80"/>
      <c r="EDC12" s="80"/>
      <c r="EDD12" s="80"/>
      <c r="EDE12" s="80"/>
      <c r="EDF12" s="80"/>
      <c r="EDG12" s="80"/>
      <c r="EDH12" s="80"/>
      <c r="EDI12" s="80"/>
      <c r="EDJ12" s="80"/>
      <c r="EDK12" s="80"/>
      <c r="EDL12" s="80"/>
      <c r="EDM12" s="80"/>
      <c r="EDN12" s="80"/>
      <c r="EDO12" s="80"/>
      <c r="EDP12" s="80"/>
      <c r="EDQ12" s="80"/>
      <c r="EDR12" s="80"/>
      <c r="EDS12" s="80"/>
      <c r="EDT12" s="80"/>
      <c r="EDU12" s="80"/>
      <c r="EDV12" s="80"/>
      <c r="EDW12" s="80"/>
      <c r="EDX12" s="80"/>
      <c r="EDY12" s="80"/>
      <c r="EDZ12" s="80"/>
      <c r="EEA12" s="80"/>
      <c r="EEB12" s="80"/>
      <c r="EEC12" s="80"/>
      <c r="EED12" s="80"/>
      <c r="EEE12" s="80"/>
      <c r="EEF12" s="80"/>
      <c r="EEG12" s="80"/>
      <c r="EEH12" s="80"/>
      <c r="EEI12" s="80"/>
      <c r="EEJ12" s="80"/>
      <c r="EEK12" s="80"/>
      <c r="EEL12" s="80"/>
      <c r="EEM12" s="80"/>
      <c r="EEN12" s="80"/>
      <c r="EEO12" s="80"/>
      <c r="EEP12" s="80"/>
      <c r="EEQ12" s="80"/>
      <c r="EER12" s="80"/>
      <c r="EES12" s="80"/>
      <c r="EET12" s="80"/>
      <c r="EEU12" s="80"/>
      <c r="EEV12" s="80"/>
      <c r="EEW12" s="80"/>
      <c r="EEX12" s="80"/>
      <c r="EEY12" s="80"/>
      <c r="EEZ12" s="80"/>
      <c r="EFA12" s="80"/>
      <c r="EFB12" s="80"/>
      <c r="EFC12" s="80"/>
      <c r="EFD12" s="80"/>
      <c r="EFE12" s="80"/>
      <c r="EFF12" s="80"/>
      <c r="EFG12" s="80"/>
      <c r="EFH12" s="80"/>
      <c r="EFI12" s="80"/>
      <c r="EFJ12" s="80"/>
      <c r="EFK12" s="80"/>
      <c r="EFL12" s="80"/>
      <c r="EFM12" s="80"/>
      <c r="EFN12" s="80"/>
      <c r="EFO12" s="80"/>
      <c r="EFP12" s="80"/>
      <c r="EFQ12" s="80"/>
      <c r="EFR12" s="80"/>
      <c r="EFS12" s="80"/>
      <c r="EFT12" s="80"/>
      <c r="EFU12" s="80"/>
      <c r="EFV12" s="80"/>
      <c r="EFW12" s="80"/>
      <c r="EFX12" s="80"/>
      <c r="EFY12" s="80"/>
      <c r="EFZ12" s="80"/>
      <c r="EGA12" s="80"/>
      <c r="EGB12" s="80"/>
      <c r="EGC12" s="80"/>
      <c r="EGD12" s="80"/>
      <c r="EGE12" s="80"/>
      <c r="EGF12" s="80"/>
      <c r="EGG12" s="80"/>
      <c r="EGH12" s="80"/>
      <c r="EGI12" s="80"/>
      <c r="EGJ12" s="80"/>
      <c r="EGK12" s="80"/>
      <c r="EGL12" s="80"/>
      <c r="EGM12" s="80"/>
      <c r="EGN12" s="80"/>
      <c r="EGO12" s="80"/>
      <c r="EGP12" s="80"/>
      <c r="EGQ12" s="80"/>
      <c r="EGR12" s="80"/>
      <c r="EGS12" s="80"/>
      <c r="EGT12" s="80"/>
      <c r="EGU12" s="80"/>
      <c r="EGV12" s="80"/>
      <c r="EGW12" s="80"/>
      <c r="EGX12" s="80"/>
      <c r="EGY12" s="80"/>
      <c r="EGZ12" s="80"/>
      <c r="EHA12" s="80"/>
      <c r="EHB12" s="80"/>
      <c r="EHC12" s="80"/>
      <c r="EHD12" s="80"/>
      <c r="EHE12" s="80"/>
      <c r="EHF12" s="80"/>
      <c r="EHG12" s="80"/>
      <c r="EHH12" s="80"/>
      <c r="EHI12" s="80"/>
      <c r="EHJ12" s="80"/>
      <c r="EHK12" s="80"/>
      <c r="EHL12" s="80"/>
      <c r="EHM12" s="80"/>
      <c r="EHN12" s="80"/>
      <c r="EHO12" s="80"/>
      <c r="EHP12" s="80"/>
      <c r="EHQ12" s="80"/>
      <c r="EHR12" s="80"/>
      <c r="EHS12" s="80"/>
      <c r="EHT12" s="80"/>
      <c r="EHU12" s="80"/>
      <c r="EHV12" s="80"/>
      <c r="EHW12" s="80"/>
      <c r="EHX12" s="80"/>
      <c r="EHY12" s="80"/>
      <c r="EHZ12" s="80"/>
      <c r="EIA12" s="80"/>
      <c r="EIB12" s="80"/>
      <c r="EIC12" s="80"/>
      <c r="EID12" s="80"/>
      <c r="EIE12" s="80"/>
      <c r="EIF12" s="80"/>
      <c r="EIG12" s="80"/>
      <c r="EIH12" s="80"/>
      <c r="EII12" s="80"/>
      <c r="EIJ12" s="80"/>
      <c r="EIK12" s="80"/>
      <c r="EIL12" s="80"/>
      <c r="EIM12" s="80"/>
      <c r="EIN12" s="80"/>
      <c r="EIO12" s="80"/>
      <c r="EIP12" s="80"/>
      <c r="EIQ12" s="80"/>
      <c r="EIR12" s="80"/>
      <c r="EIS12" s="80"/>
      <c r="EIT12" s="80"/>
      <c r="EIU12" s="80"/>
      <c r="EIV12" s="80"/>
      <c r="EIW12" s="80"/>
      <c r="EIX12" s="80"/>
      <c r="EIY12" s="80"/>
      <c r="EIZ12" s="80"/>
      <c r="EJA12" s="80"/>
      <c r="EJB12" s="80"/>
      <c r="EJC12" s="80"/>
      <c r="EJD12" s="80"/>
      <c r="EJE12" s="80"/>
      <c r="EJF12" s="80"/>
      <c r="EJG12" s="80"/>
      <c r="EJH12" s="80"/>
      <c r="EJI12" s="80"/>
      <c r="EJJ12" s="80"/>
      <c r="EJK12" s="80"/>
      <c r="EJL12" s="80"/>
      <c r="EJM12" s="80"/>
      <c r="EJN12" s="80"/>
      <c r="EJO12" s="80"/>
      <c r="EJP12" s="80"/>
      <c r="EJQ12" s="80"/>
      <c r="EJR12" s="80"/>
      <c r="EJS12" s="80"/>
      <c r="EJT12" s="80"/>
      <c r="EJU12" s="80"/>
      <c r="EJV12" s="80"/>
      <c r="EJW12" s="80"/>
      <c r="EJX12" s="80"/>
      <c r="EJY12" s="80"/>
      <c r="EJZ12" s="80"/>
      <c r="EKA12" s="80"/>
      <c r="EKB12" s="80"/>
      <c r="EKC12" s="80"/>
      <c r="EKD12" s="80"/>
      <c r="EKE12" s="80"/>
      <c r="EKF12" s="80"/>
      <c r="EKG12" s="80"/>
      <c r="EKH12" s="80"/>
      <c r="EKI12" s="80"/>
      <c r="EKJ12" s="80"/>
      <c r="EKK12" s="80"/>
      <c r="EKL12" s="80"/>
      <c r="EKM12" s="80"/>
      <c r="EKN12" s="80"/>
      <c r="EKO12" s="80"/>
      <c r="EKP12" s="80"/>
      <c r="EKQ12" s="80"/>
      <c r="EKR12" s="80"/>
      <c r="EKS12" s="80"/>
      <c r="EKT12" s="80"/>
      <c r="EKU12" s="80"/>
      <c r="EKV12" s="80"/>
      <c r="EKW12" s="80"/>
      <c r="EKX12" s="80"/>
      <c r="EKY12" s="80"/>
      <c r="EKZ12" s="80"/>
      <c r="ELA12" s="80"/>
      <c r="ELB12" s="80"/>
      <c r="ELC12" s="80"/>
      <c r="ELD12" s="80"/>
      <c r="ELE12" s="80"/>
      <c r="ELF12" s="80"/>
      <c r="ELG12" s="80"/>
      <c r="ELH12" s="80"/>
      <c r="ELI12" s="80"/>
      <c r="ELJ12" s="80"/>
      <c r="ELK12" s="80"/>
      <c r="ELL12" s="80"/>
      <c r="ELM12" s="80"/>
      <c r="ELN12" s="80"/>
      <c r="ELO12" s="80"/>
      <c r="ELP12" s="80"/>
      <c r="ELQ12" s="80"/>
      <c r="ELR12" s="80"/>
      <c r="ELS12" s="80"/>
      <c r="ELT12" s="80"/>
      <c r="ELU12" s="80"/>
      <c r="ELV12" s="80"/>
      <c r="ELW12" s="80"/>
      <c r="ELX12" s="80"/>
      <c r="ELY12" s="80"/>
      <c r="ELZ12" s="80"/>
      <c r="EMA12" s="80"/>
      <c r="EMB12" s="80"/>
      <c r="EMC12" s="80"/>
      <c r="EMD12" s="80"/>
      <c r="EME12" s="80"/>
      <c r="EMF12" s="80"/>
      <c r="EMG12" s="80"/>
      <c r="EMH12" s="80"/>
      <c r="EMI12" s="80"/>
      <c r="EMJ12" s="80"/>
      <c r="EMK12" s="80"/>
      <c r="EML12" s="80"/>
      <c r="EMM12" s="80"/>
      <c r="EMN12" s="80"/>
      <c r="EMO12" s="80"/>
      <c r="EMP12" s="80"/>
      <c r="EMQ12" s="80"/>
      <c r="EMR12" s="80"/>
      <c r="EMS12" s="80"/>
      <c r="EMT12" s="80"/>
      <c r="EMU12" s="80"/>
      <c r="EMV12" s="80"/>
      <c r="EMW12" s="80"/>
      <c r="EMX12" s="80"/>
      <c r="EMY12" s="80"/>
      <c r="EMZ12" s="80"/>
      <c r="ENA12" s="80"/>
      <c r="ENB12" s="80"/>
      <c r="ENC12" s="80"/>
      <c r="END12" s="80"/>
      <c r="ENE12" s="80"/>
      <c r="ENF12" s="80"/>
      <c r="ENG12" s="80"/>
      <c r="ENH12" s="80"/>
      <c r="ENI12" s="80"/>
      <c r="ENJ12" s="80"/>
      <c r="ENK12" s="80"/>
      <c r="ENL12" s="80"/>
      <c r="ENM12" s="80"/>
      <c r="ENN12" s="80"/>
      <c r="ENO12" s="80"/>
      <c r="ENP12" s="80"/>
      <c r="ENQ12" s="80"/>
      <c r="ENR12" s="80"/>
      <c r="ENS12" s="80"/>
      <c r="ENT12" s="80"/>
      <c r="ENU12" s="80"/>
      <c r="ENV12" s="80"/>
      <c r="ENW12" s="80"/>
      <c r="ENX12" s="80"/>
      <c r="ENY12" s="80"/>
      <c r="ENZ12" s="80"/>
      <c r="EOA12" s="80"/>
      <c r="EOB12" s="80"/>
      <c r="EOC12" s="80"/>
      <c r="EOD12" s="80"/>
      <c r="EOE12" s="80"/>
      <c r="EOF12" s="80"/>
      <c r="EOG12" s="80"/>
      <c r="EOH12" s="80"/>
      <c r="EOI12" s="80"/>
      <c r="EOJ12" s="80"/>
      <c r="EOK12" s="80"/>
      <c r="EOL12" s="80"/>
      <c r="EOM12" s="80"/>
      <c r="EON12" s="80"/>
      <c r="EOO12" s="80"/>
      <c r="EOP12" s="80"/>
      <c r="EOQ12" s="80"/>
      <c r="EOR12" s="80"/>
      <c r="EOS12" s="80"/>
      <c r="EOT12" s="80"/>
      <c r="EOU12" s="80"/>
      <c r="EOV12" s="80"/>
      <c r="EOW12" s="80"/>
      <c r="EOX12" s="80"/>
      <c r="EOY12" s="80"/>
      <c r="EOZ12" s="80"/>
      <c r="EPA12" s="80"/>
      <c r="EPB12" s="80"/>
      <c r="EPC12" s="80"/>
      <c r="EPD12" s="80"/>
      <c r="EPE12" s="80"/>
      <c r="EPF12" s="80"/>
      <c r="EPG12" s="80"/>
      <c r="EPH12" s="80"/>
      <c r="EPI12" s="80"/>
      <c r="EPJ12" s="80"/>
      <c r="EPK12" s="80"/>
      <c r="EPL12" s="80"/>
      <c r="EPM12" s="80"/>
      <c r="EPN12" s="80"/>
      <c r="EPO12" s="80"/>
      <c r="EPP12" s="80"/>
      <c r="EPQ12" s="80"/>
      <c r="EPR12" s="80"/>
      <c r="EPS12" s="80"/>
      <c r="EPT12" s="80"/>
      <c r="EPU12" s="80"/>
      <c r="EPV12" s="80"/>
      <c r="EPW12" s="80"/>
      <c r="EPX12" s="80"/>
      <c r="EPY12" s="80"/>
      <c r="EPZ12" s="80"/>
      <c r="EQA12" s="80"/>
      <c r="EQB12" s="80"/>
      <c r="EQC12" s="80"/>
      <c r="EQD12" s="80"/>
      <c r="EQE12" s="80"/>
      <c r="EQF12" s="80"/>
      <c r="EQG12" s="80"/>
      <c r="EQH12" s="80"/>
      <c r="EQI12" s="80"/>
      <c r="EQJ12" s="80"/>
      <c r="EQK12" s="80"/>
      <c r="EQL12" s="80"/>
      <c r="EQM12" s="80"/>
      <c r="EQN12" s="80"/>
      <c r="EQO12" s="80"/>
      <c r="EQP12" s="80"/>
      <c r="EQQ12" s="80"/>
      <c r="EQR12" s="80"/>
      <c r="EQS12" s="80"/>
      <c r="EQT12" s="80"/>
      <c r="EQU12" s="80"/>
      <c r="EQV12" s="80"/>
      <c r="EQW12" s="80"/>
      <c r="EQX12" s="80"/>
      <c r="EQY12" s="80"/>
      <c r="EQZ12" s="80"/>
      <c r="ERA12" s="80"/>
      <c r="ERB12" s="80"/>
      <c r="ERC12" s="80"/>
      <c r="ERD12" s="80"/>
      <c r="ERE12" s="80"/>
      <c r="ERF12" s="80"/>
      <c r="ERG12" s="80"/>
      <c r="ERH12" s="80"/>
      <c r="ERI12" s="80"/>
      <c r="ERJ12" s="80"/>
      <c r="ERK12" s="80"/>
      <c r="ERL12" s="80"/>
      <c r="ERM12" s="80"/>
      <c r="ERN12" s="80"/>
      <c r="ERO12" s="80"/>
      <c r="ERP12" s="80"/>
      <c r="ERQ12" s="80"/>
      <c r="ERR12" s="80"/>
      <c r="ERS12" s="80"/>
      <c r="ERT12" s="80"/>
      <c r="ERU12" s="80"/>
      <c r="ERV12" s="80"/>
      <c r="ERW12" s="80"/>
      <c r="ERX12" s="80"/>
      <c r="ERY12" s="80"/>
      <c r="ERZ12" s="80"/>
      <c r="ESA12" s="80"/>
      <c r="ESB12" s="80"/>
      <c r="ESC12" s="80"/>
      <c r="ESD12" s="80"/>
      <c r="ESE12" s="80"/>
      <c r="ESF12" s="80"/>
      <c r="ESG12" s="80"/>
      <c r="ESH12" s="80"/>
      <c r="ESI12" s="80"/>
      <c r="ESJ12" s="80"/>
      <c r="ESK12" s="80"/>
      <c r="ESL12" s="80"/>
      <c r="ESM12" s="80"/>
      <c r="ESN12" s="80"/>
      <c r="ESO12" s="80"/>
      <c r="ESP12" s="80"/>
      <c r="ESQ12" s="80"/>
      <c r="ESR12" s="80"/>
      <c r="ESS12" s="80"/>
      <c r="EST12" s="80"/>
      <c r="ESU12" s="80"/>
      <c r="ESV12" s="80"/>
      <c r="ESW12" s="80"/>
      <c r="ESX12" s="80"/>
      <c r="ESY12" s="80"/>
      <c r="ESZ12" s="80"/>
      <c r="ETA12" s="80"/>
      <c r="ETB12" s="80"/>
      <c r="ETC12" s="80"/>
      <c r="ETD12" s="80"/>
      <c r="ETE12" s="80"/>
      <c r="ETF12" s="80"/>
      <c r="ETG12" s="80"/>
      <c r="ETH12" s="80"/>
      <c r="ETI12" s="80"/>
      <c r="ETJ12" s="80"/>
      <c r="ETK12" s="80"/>
      <c r="ETL12" s="80"/>
      <c r="ETM12" s="80"/>
      <c r="ETN12" s="80"/>
      <c r="ETO12" s="80"/>
      <c r="ETP12" s="80"/>
      <c r="ETQ12" s="80"/>
      <c r="ETR12" s="80"/>
      <c r="ETS12" s="80"/>
      <c r="ETT12" s="80"/>
      <c r="ETU12" s="80"/>
      <c r="ETV12" s="80"/>
      <c r="ETW12" s="80"/>
      <c r="ETX12" s="80"/>
      <c r="ETY12" s="80"/>
      <c r="ETZ12" s="80"/>
      <c r="EUA12" s="80"/>
      <c r="EUB12" s="80"/>
      <c r="EUC12" s="80"/>
      <c r="EUD12" s="80"/>
      <c r="EUE12" s="80"/>
      <c r="EUF12" s="80"/>
      <c r="EUG12" s="80"/>
      <c r="EUH12" s="80"/>
      <c r="EUI12" s="80"/>
      <c r="EUJ12" s="80"/>
      <c r="EUK12" s="80"/>
      <c r="EUL12" s="80"/>
      <c r="EUM12" s="80"/>
      <c r="EUN12" s="80"/>
      <c r="EUO12" s="80"/>
      <c r="EUP12" s="80"/>
      <c r="EUQ12" s="80"/>
      <c r="EUR12" s="80"/>
      <c r="EUS12" s="80"/>
      <c r="EUT12" s="80"/>
      <c r="EUU12" s="80"/>
      <c r="EUV12" s="80"/>
      <c r="EUW12" s="80"/>
      <c r="EUX12" s="80"/>
      <c r="EUY12" s="80"/>
      <c r="EUZ12" s="80"/>
      <c r="EVA12" s="80"/>
      <c r="EVB12" s="80"/>
      <c r="EVC12" s="80"/>
      <c r="EVD12" s="80"/>
      <c r="EVE12" s="80"/>
      <c r="EVF12" s="80"/>
      <c r="EVG12" s="80"/>
      <c r="EVH12" s="80"/>
      <c r="EVI12" s="80"/>
      <c r="EVJ12" s="80"/>
      <c r="EVK12" s="80"/>
      <c r="EVL12" s="80"/>
      <c r="EVM12" s="80"/>
      <c r="EVN12" s="80"/>
      <c r="EVO12" s="80"/>
      <c r="EVP12" s="80"/>
      <c r="EVQ12" s="80"/>
      <c r="EVR12" s="80"/>
      <c r="EVS12" s="80"/>
      <c r="EVT12" s="80"/>
      <c r="EVU12" s="80"/>
      <c r="EVV12" s="80"/>
      <c r="EVW12" s="80"/>
      <c r="EVX12" s="80"/>
      <c r="EVY12" s="80"/>
      <c r="EVZ12" s="80"/>
      <c r="EWA12" s="80"/>
      <c r="EWB12" s="80"/>
      <c r="EWC12" s="80"/>
      <c r="EWD12" s="80"/>
      <c r="EWE12" s="80"/>
      <c r="EWF12" s="80"/>
      <c r="EWG12" s="80"/>
      <c r="EWH12" s="80"/>
      <c r="EWI12" s="80"/>
      <c r="EWJ12" s="80"/>
      <c r="EWK12" s="80"/>
      <c r="EWL12" s="80"/>
      <c r="EWM12" s="80"/>
      <c r="EWN12" s="80"/>
      <c r="EWO12" s="80"/>
      <c r="EWP12" s="80"/>
      <c r="EWQ12" s="80"/>
      <c r="EWR12" s="80"/>
      <c r="EWS12" s="80"/>
      <c r="EWT12" s="80"/>
      <c r="EWU12" s="80"/>
      <c r="EWV12" s="80"/>
      <c r="EWW12" s="80"/>
      <c r="EWX12" s="80"/>
      <c r="EWY12" s="80"/>
      <c r="EWZ12" s="80"/>
      <c r="EXA12" s="80"/>
      <c r="EXB12" s="80"/>
      <c r="EXC12" s="80"/>
      <c r="EXD12" s="80"/>
      <c r="EXE12" s="80"/>
      <c r="EXF12" s="80"/>
      <c r="EXG12" s="80"/>
      <c r="EXH12" s="80"/>
      <c r="EXI12" s="80"/>
      <c r="EXJ12" s="80"/>
      <c r="EXK12" s="80"/>
      <c r="EXL12" s="80"/>
      <c r="EXM12" s="80"/>
      <c r="EXN12" s="80"/>
      <c r="EXO12" s="80"/>
      <c r="EXP12" s="80"/>
      <c r="EXQ12" s="80"/>
      <c r="EXR12" s="80"/>
      <c r="EXS12" s="80"/>
      <c r="EXT12" s="80"/>
      <c r="EXU12" s="80"/>
      <c r="EXV12" s="80"/>
      <c r="EXW12" s="80"/>
      <c r="EXX12" s="80"/>
      <c r="EXY12" s="80"/>
      <c r="EXZ12" s="80"/>
      <c r="EYA12" s="80"/>
      <c r="EYB12" s="80"/>
      <c r="EYC12" s="80"/>
      <c r="EYD12" s="80"/>
      <c r="EYE12" s="80"/>
      <c r="EYF12" s="80"/>
      <c r="EYG12" s="80"/>
      <c r="EYH12" s="80"/>
      <c r="EYI12" s="80"/>
      <c r="EYJ12" s="80"/>
      <c r="EYK12" s="80"/>
      <c r="EYL12" s="80"/>
      <c r="EYM12" s="80"/>
      <c r="EYN12" s="80"/>
      <c r="EYO12" s="80"/>
      <c r="EYP12" s="80"/>
      <c r="EYQ12" s="80"/>
      <c r="EYR12" s="80"/>
      <c r="EYS12" s="80"/>
      <c r="EYT12" s="80"/>
      <c r="EYU12" s="80"/>
      <c r="EYV12" s="80"/>
      <c r="EYW12" s="80"/>
      <c r="EYX12" s="80"/>
      <c r="EYY12" s="80"/>
      <c r="EYZ12" s="80"/>
      <c r="EZA12" s="80"/>
      <c r="EZB12" s="80"/>
      <c r="EZC12" s="80"/>
      <c r="EZD12" s="80"/>
      <c r="EZE12" s="80"/>
      <c r="EZF12" s="80"/>
      <c r="EZG12" s="80"/>
      <c r="EZH12" s="80"/>
      <c r="EZI12" s="80"/>
      <c r="EZJ12" s="80"/>
      <c r="EZK12" s="80"/>
      <c r="EZL12" s="80"/>
      <c r="EZM12" s="80"/>
      <c r="EZN12" s="80"/>
      <c r="EZO12" s="80"/>
      <c r="EZP12" s="80"/>
      <c r="EZQ12" s="80"/>
      <c r="EZR12" s="80"/>
      <c r="EZS12" s="80"/>
      <c r="EZT12" s="80"/>
      <c r="EZU12" s="80"/>
      <c r="EZV12" s="80"/>
      <c r="EZW12" s="80"/>
      <c r="EZX12" s="80"/>
      <c r="EZY12" s="80"/>
      <c r="EZZ12" s="80"/>
      <c r="FAA12" s="80"/>
      <c r="FAB12" s="80"/>
      <c r="FAC12" s="80"/>
      <c r="FAD12" s="80"/>
      <c r="FAE12" s="80"/>
      <c r="FAF12" s="80"/>
      <c r="FAG12" s="80"/>
      <c r="FAH12" s="80"/>
      <c r="FAI12" s="80"/>
      <c r="FAJ12" s="80"/>
      <c r="FAK12" s="80"/>
      <c r="FAL12" s="80"/>
      <c r="FAM12" s="80"/>
      <c r="FAN12" s="80"/>
      <c r="FAO12" s="80"/>
      <c r="FAP12" s="80"/>
      <c r="FAQ12" s="80"/>
      <c r="FAR12" s="80"/>
      <c r="FAS12" s="80"/>
      <c r="FAT12" s="80"/>
      <c r="FAU12" s="80"/>
      <c r="FAV12" s="80"/>
      <c r="FAW12" s="80"/>
      <c r="FAX12" s="80"/>
      <c r="FAY12" s="80"/>
      <c r="FAZ12" s="80"/>
      <c r="FBA12" s="80"/>
      <c r="FBB12" s="80"/>
      <c r="FBC12" s="80"/>
      <c r="FBD12" s="80"/>
      <c r="FBE12" s="80"/>
      <c r="FBF12" s="80"/>
      <c r="FBG12" s="80"/>
      <c r="FBH12" s="80"/>
      <c r="FBI12" s="80"/>
      <c r="FBJ12" s="80"/>
      <c r="FBK12" s="80"/>
      <c r="FBL12" s="80"/>
      <c r="FBM12" s="80"/>
      <c r="FBN12" s="80"/>
      <c r="FBO12" s="80"/>
      <c r="FBP12" s="80"/>
      <c r="FBQ12" s="80"/>
      <c r="FBR12" s="80"/>
      <c r="FBS12" s="80"/>
      <c r="FBT12" s="80"/>
      <c r="FBU12" s="80"/>
      <c r="FBV12" s="80"/>
      <c r="FBW12" s="80"/>
      <c r="FBX12" s="80"/>
      <c r="FBY12" s="80"/>
      <c r="FBZ12" s="80"/>
      <c r="FCA12" s="80"/>
      <c r="FCB12" s="80"/>
      <c r="FCC12" s="80"/>
      <c r="FCD12" s="80"/>
      <c r="FCE12" s="80"/>
      <c r="FCF12" s="80"/>
      <c r="FCG12" s="80"/>
      <c r="FCH12" s="80"/>
      <c r="FCI12" s="80"/>
      <c r="FCJ12" s="80"/>
      <c r="FCK12" s="80"/>
      <c r="FCL12" s="80"/>
      <c r="FCM12" s="80"/>
      <c r="FCN12" s="80"/>
      <c r="FCO12" s="80"/>
      <c r="FCP12" s="80"/>
      <c r="FCQ12" s="80"/>
      <c r="FCR12" s="80"/>
      <c r="FCS12" s="80"/>
      <c r="FCT12" s="80"/>
      <c r="FCU12" s="80"/>
      <c r="FCV12" s="80"/>
      <c r="FCW12" s="80"/>
      <c r="FCX12" s="80"/>
      <c r="FCY12" s="80"/>
      <c r="FCZ12" s="80"/>
      <c r="FDA12" s="80"/>
      <c r="FDB12" s="80"/>
      <c r="FDC12" s="80"/>
      <c r="FDD12" s="80"/>
      <c r="FDE12" s="80"/>
      <c r="FDF12" s="80"/>
      <c r="FDG12" s="80"/>
      <c r="FDH12" s="80"/>
      <c r="FDI12" s="80"/>
      <c r="FDJ12" s="80"/>
      <c r="FDK12" s="80"/>
      <c r="FDL12" s="80"/>
      <c r="FDM12" s="80"/>
      <c r="FDN12" s="80"/>
      <c r="FDO12" s="80"/>
      <c r="FDP12" s="80"/>
      <c r="FDQ12" s="80"/>
      <c r="FDR12" s="80"/>
      <c r="FDS12" s="80"/>
      <c r="FDT12" s="80"/>
      <c r="FDU12" s="80"/>
      <c r="FDV12" s="80"/>
      <c r="FDW12" s="80"/>
      <c r="FDX12" s="80"/>
      <c r="FDY12" s="80"/>
      <c r="FDZ12" s="80"/>
      <c r="FEA12" s="80"/>
      <c r="FEB12" s="80"/>
      <c r="FEC12" s="80"/>
      <c r="FED12" s="80"/>
      <c r="FEE12" s="80"/>
      <c r="FEF12" s="80"/>
      <c r="FEG12" s="80"/>
      <c r="FEH12" s="80"/>
      <c r="FEI12" s="80"/>
      <c r="FEJ12" s="80"/>
      <c r="FEK12" s="80"/>
      <c r="FEL12" s="80"/>
      <c r="FEM12" s="80"/>
      <c r="FEN12" s="80"/>
      <c r="FEO12" s="80"/>
      <c r="FEP12" s="80"/>
      <c r="FEQ12" s="80"/>
      <c r="FER12" s="80"/>
      <c r="FES12" s="80"/>
      <c r="FET12" s="80"/>
      <c r="FEU12" s="80"/>
      <c r="FEV12" s="80"/>
      <c r="FEW12" s="80"/>
      <c r="FEX12" s="80"/>
      <c r="FEY12" s="80"/>
      <c r="FEZ12" s="80"/>
      <c r="FFA12" s="80"/>
      <c r="FFB12" s="80"/>
      <c r="FFC12" s="80"/>
      <c r="FFD12" s="80"/>
      <c r="FFE12" s="80"/>
      <c r="FFF12" s="80"/>
      <c r="FFG12" s="80"/>
      <c r="FFH12" s="80"/>
      <c r="FFI12" s="80"/>
      <c r="FFJ12" s="80"/>
      <c r="FFK12" s="80"/>
      <c r="FFL12" s="80"/>
      <c r="FFM12" s="80"/>
      <c r="FFN12" s="80"/>
      <c r="FFO12" s="80"/>
      <c r="FFP12" s="80"/>
      <c r="FFQ12" s="80"/>
      <c r="FFR12" s="80"/>
      <c r="FFS12" s="80"/>
      <c r="FFT12" s="80"/>
      <c r="FFU12" s="80"/>
      <c r="FFV12" s="80"/>
      <c r="FFW12" s="80"/>
      <c r="FFX12" s="80"/>
      <c r="FFY12" s="80"/>
      <c r="FFZ12" s="80"/>
      <c r="FGA12" s="80"/>
      <c r="FGB12" s="80"/>
      <c r="FGC12" s="80"/>
      <c r="FGD12" s="80"/>
      <c r="FGE12" s="80"/>
      <c r="FGF12" s="80"/>
      <c r="FGG12" s="80"/>
      <c r="FGH12" s="80"/>
      <c r="FGI12" s="80"/>
      <c r="FGJ12" s="80"/>
      <c r="FGK12" s="80"/>
      <c r="FGL12" s="80"/>
      <c r="FGM12" s="80"/>
      <c r="FGN12" s="80"/>
      <c r="FGO12" s="80"/>
      <c r="FGP12" s="80"/>
      <c r="FGQ12" s="80"/>
      <c r="FGR12" s="80"/>
      <c r="FGS12" s="80"/>
      <c r="FGT12" s="80"/>
      <c r="FGU12" s="80"/>
      <c r="FGV12" s="80"/>
      <c r="FGW12" s="80"/>
      <c r="FGX12" s="80"/>
      <c r="FGY12" s="80"/>
      <c r="FGZ12" s="80"/>
      <c r="FHA12" s="80"/>
      <c r="FHB12" s="80"/>
      <c r="FHC12" s="80"/>
      <c r="FHD12" s="80"/>
      <c r="FHE12" s="80"/>
      <c r="FHF12" s="80"/>
      <c r="FHG12" s="80"/>
      <c r="FHH12" s="80"/>
      <c r="FHI12" s="80"/>
      <c r="FHJ12" s="80"/>
      <c r="FHK12" s="80"/>
      <c r="FHL12" s="80"/>
      <c r="FHM12" s="80"/>
      <c r="FHN12" s="80"/>
      <c r="FHO12" s="80"/>
      <c r="FHP12" s="80"/>
      <c r="FHQ12" s="80"/>
      <c r="FHR12" s="80"/>
      <c r="FHS12" s="80"/>
      <c r="FHT12" s="80"/>
      <c r="FHU12" s="80"/>
      <c r="FHV12" s="80"/>
      <c r="FHW12" s="80"/>
      <c r="FHX12" s="80"/>
      <c r="FHY12" s="80"/>
      <c r="FHZ12" s="80"/>
      <c r="FIA12" s="80"/>
      <c r="FIB12" s="80"/>
      <c r="FIC12" s="80"/>
      <c r="FID12" s="80"/>
      <c r="FIE12" s="80"/>
      <c r="FIF12" s="80"/>
      <c r="FIG12" s="80"/>
      <c r="FIH12" s="80"/>
      <c r="FII12" s="80"/>
      <c r="FIJ12" s="80"/>
      <c r="FIK12" s="80"/>
      <c r="FIL12" s="80"/>
      <c r="FIM12" s="80"/>
      <c r="FIN12" s="80"/>
      <c r="FIO12" s="80"/>
      <c r="FIP12" s="80"/>
      <c r="FIQ12" s="80"/>
      <c r="FIR12" s="80"/>
      <c r="FIS12" s="80"/>
      <c r="FIT12" s="80"/>
      <c r="FIU12" s="80"/>
      <c r="FIV12" s="80"/>
      <c r="FIW12" s="80"/>
      <c r="FIX12" s="80"/>
      <c r="FIY12" s="80"/>
      <c r="FIZ12" s="80"/>
      <c r="FJA12" s="80"/>
      <c r="FJB12" s="80"/>
      <c r="FJC12" s="80"/>
      <c r="FJD12" s="80"/>
      <c r="FJE12" s="80"/>
      <c r="FJF12" s="80"/>
      <c r="FJG12" s="80"/>
      <c r="FJH12" s="80"/>
      <c r="FJI12" s="80"/>
      <c r="FJJ12" s="80"/>
      <c r="FJK12" s="80"/>
      <c r="FJL12" s="80"/>
      <c r="FJM12" s="80"/>
      <c r="FJN12" s="80"/>
      <c r="FJO12" s="80"/>
      <c r="FJP12" s="80"/>
      <c r="FJQ12" s="80"/>
      <c r="FJR12" s="80"/>
      <c r="FJS12" s="80"/>
      <c r="FJT12" s="80"/>
      <c r="FJU12" s="80"/>
      <c r="FJV12" s="80"/>
      <c r="FJW12" s="80"/>
      <c r="FJX12" s="80"/>
      <c r="FJY12" s="80"/>
      <c r="FJZ12" s="80"/>
      <c r="FKA12" s="80"/>
      <c r="FKB12" s="80"/>
      <c r="FKC12" s="80"/>
      <c r="FKD12" s="80"/>
      <c r="FKE12" s="80"/>
      <c r="FKF12" s="80"/>
      <c r="FKG12" s="80"/>
      <c r="FKH12" s="80"/>
      <c r="FKI12" s="80"/>
      <c r="FKJ12" s="80"/>
      <c r="FKK12" s="80"/>
      <c r="FKL12" s="80"/>
      <c r="FKM12" s="80"/>
      <c r="FKN12" s="80"/>
      <c r="FKO12" s="80"/>
      <c r="FKP12" s="80"/>
      <c r="FKQ12" s="80"/>
      <c r="FKR12" s="80"/>
      <c r="FKS12" s="80"/>
      <c r="FKT12" s="80"/>
      <c r="FKU12" s="80"/>
      <c r="FKV12" s="80"/>
      <c r="FKW12" s="80"/>
      <c r="FKX12" s="80"/>
      <c r="FKY12" s="80"/>
      <c r="FKZ12" s="80"/>
      <c r="FLA12" s="80"/>
      <c r="FLB12" s="80"/>
      <c r="FLC12" s="80"/>
      <c r="FLD12" s="80"/>
      <c r="FLE12" s="80"/>
      <c r="FLF12" s="80"/>
      <c r="FLG12" s="80"/>
      <c r="FLH12" s="80"/>
      <c r="FLI12" s="80"/>
      <c r="FLJ12" s="80"/>
      <c r="FLK12" s="80"/>
      <c r="FLL12" s="80"/>
      <c r="FLM12" s="80"/>
      <c r="FLN12" s="80"/>
      <c r="FLO12" s="80"/>
      <c r="FLP12" s="80"/>
      <c r="FLQ12" s="80"/>
      <c r="FLR12" s="80"/>
      <c r="FLS12" s="80"/>
      <c r="FLT12" s="80"/>
      <c r="FLU12" s="80"/>
      <c r="FLV12" s="80"/>
      <c r="FLW12" s="80"/>
      <c r="FLX12" s="80"/>
      <c r="FLY12" s="80"/>
      <c r="FLZ12" s="80"/>
      <c r="FMA12" s="80"/>
      <c r="FMB12" s="80"/>
      <c r="FMC12" s="80"/>
      <c r="FMD12" s="80"/>
      <c r="FME12" s="80"/>
      <c r="FMF12" s="80"/>
      <c r="FMG12" s="80"/>
      <c r="FMH12" s="80"/>
      <c r="FMI12" s="80"/>
      <c r="FMJ12" s="80"/>
      <c r="FMK12" s="80"/>
      <c r="FML12" s="80"/>
      <c r="FMM12" s="80"/>
      <c r="FMN12" s="80"/>
      <c r="FMO12" s="80"/>
      <c r="FMP12" s="80"/>
      <c r="FMQ12" s="80"/>
      <c r="FMR12" s="80"/>
      <c r="FMS12" s="80"/>
      <c r="FMT12" s="80"/>
      <c r="FMU12" s="80"/>
      <c r="FMV12" s="80"/>
      <c r="FMW12" s="80"/>
      <c r="FMX12" s="80"/>
      <c r="FMY12" s="80"/>
      <c r="FMZ12" s="80"/>
      <c r="FNA12" s="80"/>
      <c r="FNB12" s="80"/>
      <c r="FNC12" s="80"/>
      <c r="FND12" s="80"/>
      <c r="FNE12" s="80"/>
      <c r="FNF12" s="80"/>
      <c r="FNG12" s="80"/>
      <c r="FNH12" s="80"/>
      <c r="FNI12" s="80"/>
      <c r="FNJ12" s="80"/>
      <c r="FNK12" s="80"/>
      <c r="FNL12" s="80"/>
      <c r="FNM12" s="80"/>
      <c r="FNN12" s="80"/>
      <c r="FNO12" s="80"/>
      <c r="FNP12" s="80"/>
      <c r="FNQ12" s="80"/>
      <c r="FNR12" s="80"/>
      <c r="FNS12" s="80"/>
      <c r="FNT12" s="80"/>
      <c r="FNU12" s="80"/>
      <c r="FNV12" s="80"/>
      <c r="FNW12" s="80"/>
      <c r="FNX12" s="80"/>
      <c r="FNY12" s="80"/>
      <c r="FNZ12" s="80"/>
      <c r="FOA12" s="80"/>
      <c r="FOB12" s="80"/>
      <c r="FOC12" s="80"/>
      <c r="FOD12" s="80"/>
      <c r="FOE12" s="80"/>
      <c r="FOF12" s="80"/>
      <c r="FOG12" s="80"/>
      <c r="FOH12" s="80"/>
      <c r="FOI12" s="80"/>
      <c r="FOJ12" s="80"/>
      <c r="FOK12" s="80"/>
      <c r="FOL12" s="80"/>
      <c r="FOM12" s="80"/>
      <c r="FON12" s="80"/>
      <c r="FOO12" s="80"/>
      <c r="FOP12" s="80"/>
      <c r="FOQ12" s="80"/>
      <c r="FOR12" s="80"/>
      <c r="FOS12" s="80"/>
      <c r="FOT12" s="80"/>
      <c r="FOU12" s="80"/>
      <c r="FOV12" s="80"/>
      <c r="FOW12" s="80"/>
      <c r="FOX12" s="80"/>
      <c r="FOY12" s="80"/>
      <c r="FOZ12" s="80"/>
      <c r="FPA12" s="80"/>
      <c r="FPB12" s="80"/>
      <c r="FPC12" s="80"/>
      <c r="FPD12" s="80"/>
      <c r="FPE12" s="80"/>
      <c r="FPF12" s="80"/>
      <c r="FPG12" s="80"/>
      <c r="FPH12" s="80"/>
      <c r="FPI12" s="80"/>
      <c r="FPJ12" s="80"/>
      <c r="FPK12" s="80"/>
      <c r="FPL12" s="80"/>
      <c r="FPM12" s="80"/>
      <c r="FPN12" s="80"/>
      <c r="FPO12" s="80"/>
      <c r="FPP12" s="80"/>
      <c r="FPQ12" s="80"/>
      <c r="FPR12" s="80"/>
      <c r="FPS12" s="80"/>
      <c r="FPT12" s="80"/>
      <c r="FPU12" s="80"/>
      <c r="FPV12" s="80"/>
      <c r="FPW12" s="80"/>
      <c r="FPX12" s="80"/>
      <c r="FPY12" s="80"/>
      <c r="FPZ12" s="80"/>
      <c r="FQA12" s="80"/>
      <c r="FQB12" s="80"/>
      <c r="FQC12" s="80"/>
      <c r="FQD12" s="80"/>
      <c r="FQE12" s="80"/>
      <c r="FQF12" s="80"/>
      <c r="FQG12" s="80"/>
      <c r="FQH12" s="80"/>
      <c r="FQI12" s="80"/>
      <c r="FQJ12" s="80"/>
      <c r="FQK12" s="80"/>
      <c r="FQL12" s="80"/>
      <c r="FQM12" s="80"/>
      <c r="FQN12" s="80"/>
      <c r="FQO12" s="80"/>
      <c r="FQP12" s="80"/>
      <c r="FQQ12" s="80"/>
      <c r="FQR12" s="80"/>
      <c r="FQS12" s="80"/>
      <c r="FQT12" s="80"/>
      <c r="FQU12" s="80"/>
      <c r="FQV12" s="80"/>
      <c r="FQW12" s="80"/>
      <c r="FQX12" s="80"/>
      <c r="FQY12" s="80"/>
      <c r="FQZ12" s="80"/>
      <c r="FRA12" s="80"/>
      <c r="FRB12" s="80"/>
      <c r="FRC12" s="80"/>
      <c r="FRD12" s="80"/>
      <c r="FRE12" s="80"/>
      <c r="FRF12" s="80"/>
      <c r="FRG12" s="80"/>
      <c r="FRH12" s="80"/>
      <c r="FRI12" s="80"/>
      <c r="FRJ12" s="80"/>
      <c r="FRK12" s="80"/>
      <c r="FRL12" s="80"/>
      <c r="FRM12" s="80"/>
      <c r="FRN12" s="80"/>
      <c r="FRO12" s="80"/>
      <c r="FRP12" s="80"/>
      <c r="FRQ12" s="80"/>
      <c r="FRR12" s="80"/>
      <c r="FRS12" s="80"/>
      <c r="FRT12" s="80"/>
      <c r="FRU12" s="80"/>
      <c r="FRV12" s="80"/>
      <c r="FRW12" s="80"/>
      <c r="FRX12" s="80"/>
      <c r="FRY12" s="80"/>
      <c r="FRZ12" s="80"/>
      <c r="FSA12" s="80"/>
      <c r="FSB12" s="80"/>
      <c r="FSC12" s="80"/>
      <c r="FSD12" s="80"/>
      <c r="FSE12" s="80"/>
      <c r="FSF12" s="80"/>
      <c r="FSG12" s="80"/>
      <c r="FSH12" s="80"/>
      <c r="FSI12" s="80"/>
      <c r="FSJ12" s="80"/>
      <c r="FSK12" s="80"/>
      <c r="FSL12" s="80"/>
      <c r="FSM12" s="80"/>
      <c r="FSN12" s="80"/>
      <c r="FSO12" s="80"/>
      <c r="FSP12" s="80"/>
      <c r="FSQ12" s="80"/>
      <c r="FSR12" s="80"/>
      <c r="FSS12" s="80"/>
      <c r="FST12" s="80"/>
      <c r="FSU12" s="80"/>
      <c r="FSV12" s="80"/>
      <c r="FSW12" s="80"/>
      <c r="FSX12" s="80"/>
      <c r="FSY12" s="80"/>
      <c r="FSZ12" s="80"/>
      <c r="FTA12" s="80"/>
      <c r="FTB12" s="80"/>
      <c r="FTC12" s="80"/>
      <c r="FTD12" s="80"/>
      <c r="FTE12" s="80"/>
      <c r="FTF12" s="80"/>
      <c r="FTG12" s="80"/>
      <c r="FTH12" s="80"/>
      <c r="FTI12" s="80"/>
      <c r="FTJ12" s="80"/>
      <c r="FTK12" s="80"/>
      <c r="FTL12" s="80"/>
      <c r="FTM12" s="80"/>
      <c r="FTN12" s="80"/>
      <c r="FTO12" s="80"/>
      <c r="FTP12" s="80"/>
      <c r="FTQ12" s="80"/>
      <c r="FTR12" s="80"/>
      <c r="FTS12" s="80"/>
      <c r="FTT12" s="80"/>
      <c r="FTU12" s="80"/>
      <c r="FTV12" s="80"/>
      <c r="FTW12" s="80"/>
      <c r="FTX12" s="80"/>
      <c r="FTY12" s="80"/>
      <c r="FTZ12" s="80"/>
      <c r="FUA12" s="80"/>
      <c r="FUB12" s="80"/>
      <c r="FUC12" s="80"/>
      <c r="FUD12" s="80"/>
      <c r="FUE12" s="80"/>
      <c r="FUF12" s="80"/>
      <c r="FUG12" s="80"/>
      <c r="FUH12" s="80"/>
      <c r="FUI12" s="80"/>
      <c r="FUJ12" s="80"/>
      <c r="FUK12" s="80"/>
      <c r="FUL12" s="80"/>
      <c r="FUM12" s="80"/>
      <c r="FUN12" s="80"/>
      <c r="FUO12" s="80"/>
      <c r="FUP12" s="80"/>
      <c r="FUQ12" s="80"/>
      <c r="FUR12" s="80"/>
      <c r="FUS12" s="80"/>
      <c r="FUT12" s="80"/>
      <c r="FUU12" s="80"/>
      <c r="FUV12" s="80"/>
      <c r="FUW12" s="80"/>
      <c r="FUX12" s="80"/>
      <c r="FUY12" s="80"/>
      <c r="FUZ12" s="80"/>
      <c r="FVA12" s="80"/>
      <c r="FVB12" s="80"/>
      <c r="FVC12" s="80"/>
      <c r="FVD12" s="80"/>
      <c r="FVE12" s="80"/>
      <c r="FVF12" s="80"/>
      <c r="FVG12" s="80"/>
      <c r="FVH12" s="80"/>
      <c r="FVI12" s="80"/>
      <c r="FVJ12" s="80"/>
      <c r="FVK12" s="80"/>
      <c r="FVL12" s="80"/>
      <c r="FVM12" s="80"/>
      <c r="FVN12" s="80"/>
      <c r="FVO12" s="80"/>
      <c r="FVP12" s="80"/>
      <c r="FVQ12" s="80"/>
      <c r="FVR12" s="80"/>
      <c r="FVS12" s="80"/>
      <c r="FVT12" s="80"/>
      <c r="FVU12" s="80"/>
      <c r="FVV12" s="80"/>
      <c r="FVW12" s="80"/>
      <c r="FVX12" s="80"/>
      <c r="FVY12" s="80"/>
      <c r="FVZ12" s="80"/>
      <c r="FWA12" s="80"/>
      <c r="FWB12" s="80"/>
      <c r="FWC12" s="80"/>
      <c r="FWD12" s="80"/>
      <c r="FWE12" s="80"/>
      <c r="FWF12" s="80"/>
      <c r="FWG12" s="80"/>
      <c r="FWH12" s="80"/>
      <c r="FWI12" s="80"/>
      <c r="FWJ12" s="80"/>
      <c r="FWK12" s="80"/>
      <c r="FWL12" s="80"/>
      <c r="FWM12" s="80"/>
      <c r="FWN12" s="80"/>
      <c r="FWO12" s="80"/>
      <c r="FWP12" s="80"/>
      <c r="FWQ12" s="80"/>
      <c r="FWR12" s="80"/>
      <c r="FWS12" s="80"/>
      <c r="FWT12" s="80"/>
      <c r="FWU12" s="80"/>
      <c r="FWV12" s="80"/>
      <c r="FWW12" s="80"/>
      <c r="FWX12" s="80"/>
      <c r="FWY12" s="80"/>
      <c r="FWZ12" s="80"/>
      <c r="FXA12" s="80"/>
      <c r="FXB12" s="80"/>
      <c r="FXC12" s="80"/>
      <c r="FXD12" s="80"/>
      <c r="FXE12" s="80"/>
      <c r="FXF12" s="80"/>
      <c r="FXG12" s="80"/>
      <c r="FXH12" s="80"/>
      <c r="FXI12" s="80"/>
      <c r="FXJ12" s="80"/>
      <c r="FXK12" s="80"/>
      <c r="FXL12" s="80"/>
      <c r="FXM12" s="80"/>
      <c r="FXN12" s="80"/>
      <c r="FXO12" s="80"/>
      <c r="FXP12" s="80"/>
      <c r="FXQ12" s="80"/>
      <c r="FXR12" s="80"/>
      <c r="FXS12" s="80"/>
      <c r="FXT12" s="80"/>
      <c r="FXU12" s="80"/>
      <c r="FXV12" s="80"/>
      <c r="FXW12" s="80"/>
      <c r="FXX12" s="80"/>
      <c r="FXY12" s="80"/>
      <c r="FXZ12" s="80"/>
      <c r="FYA12" s="80"/>
      <c r="FYB12" s="80"/>
      <c r="FYC12" s="80"/>
      <c r="FYD12" s="80"/>
      <c r="FYE12" s="80"/>
      <c r="FYF12" s="80"/>
      <c r="FYG12" s="80"/>
      <c r="FYH12" s="80"/>
      <c r="FYI12" s="80"/>
      <c r="FYJ12" s="80"/>
      <c r="FYK12" s="80"/>
      <c r="FYL12" s="80"/>
      <c r="FYM12" s="80"/>
      <c r="FYN12" s="80"/>
      <c r="FYO12" s="80"/>
      <c r="FYP12" s="80"/>
      <c r="FYQ12" s="80"/>
      <c r="FYR12" s="80"/>
      <c r="FYS12" s="80"/>
      <c r="FYT12" s="80"/>
      <c r="FYU12" s="80"/>
      <c r="FYV12" s="80"/>
      <c r="FYW12" s="80"/>
      <c r="FYX12" s="80"/>
      <c r="FYY12" s="80"/>
      <c r="FYZ12" s="80"/>
      <c r="FZA12" s="80"/>
      <c r="FZB12" s="80"/>
      <c r="FZC12" s="80"/>
      <c r="FZD12" s="80"/>
      <c r="FZE12" s="80"/>
      <c r="FZF12" s="80"/>
      <c r="FZG12" s="80"/>
      <c r="FZH12" s="80"/>
      <c r="FZI12" s="80"/>
      <c r="FZJ12" s="80"/>
      <c r="FZK12" s="80"/>
      <c r="FZL12" s="80"/>
      <c r="FZM12" s="80"/>
      <c r="FZN12" s="80"/>
      <c r="FZO12" s="80"/>
      <c r="FZP12" s="80"/>
      <c r="FZQ12" s="80"/>
      <c r="FZR12" s="80"/>
      <c r="FZS12" s="80"/>
      <c r="FZT12" s="80"/>
      <c r="FZU12" s="80"/>
      <c r="FZV12" s="80"/>
      <c r="FZW12" s="80"/>
      <c r="FZX12" s="80"/>
      <c r="FZY12" s="80"/>
      <c r="FZZ12" s="80"/>
      <c r="GAA12" s="80"/>
      <c r="GAB12" s="80"/>
      <c r="GAC12" s="80"/>
      <c r="GAD12" s="80"/>
      <c r="GAE12" s="80"/>
      <c r="GAF12" s="80"/>
      <c r="GAG12" s="80"/>
      <c r="GAH12" s="80"/>
      <c r="GAI12" s="80"/>
      <c r="GAJ12" s="80"/>
      <c r="GAK12" s="80"/>
      <c r="GAL12" s="80"/>
      <c r="GAM12" s="80"/>
      <c r="GAN12" s="80"/>
      <c r="GAO12" s="80"/>
      <c r="GAP12" s="80"/>
      <c r="GAQ12" s="80"/>
      <c r="GAR12" s="80"/>
      <c r="GAS12" s="80"/>
      <c r="GAT12" s="80"/>
      <c r="GAU12" s="80"/>
      <c r="GAV12" s="80"/>
      <c r="GAW12" s="80"/>
      <c r="GAX12" s="80"/>
      <c r="GAY12" s="80"/>
      <c r="GAZ12" s="80"/>
      <c r="GBA12" s="80"/>
      <c r="GBB12" s="80"/>
      <c r="GBC12" s="80"/>
      <c r="GBD12" s="80"/>
      <c r="GBE12" s="80"/>
      <c r="GBF12" s="80"/>
      <c r="GBG12" s="80"/>
      <c r="GBH12" s="80"/>
      <c r="GBI12" s="80"/>
      <c r="GBJ12" s="80"/>
      <c r="GBK12" s="80"/>
      <c r="GBL12" s="80"/>
      <c r="GBM12" s="80"/>
      <c r="GBN12" s="80"/>
      <c r="GBO12" s="80"/>
      <c r="GBP12" s="80"/>
      <c r="GBQ12" s="80"/>
      <c r="GBR12" s="80"/>
      <c r="GBS12" s="80"/>
      <c r="GBT12" s="80"/>
      <c r="GBU12" s="80"/>
      <c r="GBV12" s="80"/>
      <c r="GBW12" s="80"/>
      <c r="GBX12" s="80"/>
      <c r="GBY12" s="80"/>
      <c r="GBZ12" s="80"/>
      <c r="GCA12" s="80"/>
      <c r="GCB12" s="80"/>
      <c r="GCC12" s="80"/>
      <c r="GCD12" s="80"/>
      <c r="GCE12" s="80"/>
      <c r="GCF12" s="80"/>
      <c r="GCG12" s="80"/>
      <c r="GCH12" s="80"/>
      <c r="GCI12" s="80"/>
      <c r="GCJ12" s="80"/>
      <c r="GCK12" s="80"/>
      <c r="GCL12" s="80"/>
      <c r="GCM12" s="80"/>
      <c r="GCN12" s="80"/>
      <c r="GCO12" s="80"/>
      <c r="GCP12" s="80"/>
      <c r="GCQ12" s="80"/>
      <c r="GCR12" s="80"/>
      <c r="GCS12" s="80"/>
      <c r="GCT12" s="80"/>
      <c r="GCU12" s="80"/>
      <c r="GCV12" s="80"/>
      <c r="GCW12" s="80"/>
      <c r="GCX12" s="80"/>
      <c r="GCY12" s="80"/>
      <c r="GCZ12" s="80"/>
      <c r="GDA12" s="80"/>
      <c r="GDB12" s="80"/>
      <c r="GDC12" s="80"/>
      <c r="GDD12" s="80"/>
      <c r="GDE12" s="80"/>
      <c r="GDF12" s="80"/>
      <c r="GDG12" s="80"/>
      <c r="GDH12" s="80"/>
      <c r="GDI12" s="80"/>
      <c r="GDJ12" s="80"/>
      <c r="GDK12" s="80"/>
      <c r="GDL12" s="80"/>
      <c r="GDM12" s="80"/>
      <c r="GDN12" s="80"/>
      <c r="GDO12" s="80"/>
      <c r="GDP12" s="80"/>
      <c r="GDQ12" s="80"/>
      <c r="GDR12" s="80"/>
      <c r="GDS12" s="80"/>
      <c r="GDT12" s="80"/>
      <c r="GDU12" s="80"/>
      <c r="GDV12" s="80"/>
      <c r="GDW12" s="80"/>
      <c r="GDX12" s="80"/>
      <c r="GDY12" s="80"/>
      <c r="GDZ12" s="80"/>
      <c r="GEA12" s="80"/>
      <c r="GEB12" s="80"/>
      <c r="GEC12" s="80"/>
      <c r="GED12" s="80"/>
      <c r="GEE12" s="80"/>
      <c r="GEF12" s="80"/>
      <c r="GEG12" s="80"/>
      <c r="GEH12" s="80"/>
      <c r="GEI12" s="80"/>
      <c r="GEJ12" s="80"/>
      <c r="GEK12" s="80"/>
      <c r="GEL12" s="80"/>
      <c r="GEM12" s="80"/>
      <c r="GEN12" s="80"/>
      <c r="GEO12" s="80"/>
      <c r="GEP12" s="80"/>
      <c r="GEQ12" s="80"/>
      <c r="GER12" s="80"/>
      <c r="GES12" s="80"/>
      <c r="GET12" s="80"/>
      <c r="GEU12" s="80"/>
      <c r="GEV12" s="80"/>
      <c r="GEW12" s="80"/>
      <c r="GEX12" s="80"/>
      <c r="GEY12" s="80"/>
      <c r="GEZ12" s="80"/>
      <c r="GFA12" s="80"/>
      <c r="GFB12" s="80"/>
      <c r="GFC12" s="80"/>
      <c r="GFD12" s="80"/>
      <c r="GFE12" s="80"/>
      <c r="GFF12" s="80"/>
      <c r="GFG12" s="80"/>
      <c r="GFH12" s="80"/>
      <c r="GFI12" s="80"/>
      <c r="GFJ12" s="80"/>
      <c r="GFK12" s="80"/>
      <c r="GFL12" s="80"/>
      <c r="GFM12" s="80"/>
      <c r="GFN12" s="80"/>
      <c r="GFO12" s="80"/>
      <c r="GFP12" s="80"/>
      <c r="GFQ12" s="80"/>
      <c r="GFR12" s="80"/>
      <c r="GFS12" s="80"/>
      <c r="GFT12" s="80"/>
      <c r="GFU12" s="80"/>
      <c r="GFV12" s="80"/>
      <c r="GFW12" s="80"/>
      <c r="GFX12" s="80"/>
      <c r="GFY12" s="80"/>
      <c r="GFZ12" s="80"/>
      <c r="GGA12" s="80"/>
      <c r="GGB12" s="80"/>
      <c r="GGC12" s="80"/>
      <c r="GGD12" s="80"/>
      <c r="GGE12" s="80"/>
      <c r="GGF12" s="80"/>
      <c r="GGG12" s="80"/>
      <c r="GGH12" s="80"/>
      <c r="GGI12" s="80"/>
      <c r="GGJ12" s="80"/>
      <c r="GGK12" s="80"/>
      <c r="GGL12" s="80"/>
      <c r="GGM12" s="80"/>
      <c r="GGN12" s="80"/>
      <c r="GGO12" s="80"/>
      <c r="GGP12" s="80"/>
      <c r="GGQ12" s="80"/>
      <c r="GGR12" s="80"/>
      <c r="GGS12" s="80"/>
      <c r="GGT12" s="80"/>
      <c r="GGU12" s="80"/>
      <c r="GGV12" s="80"/>
      <c r="GGW12" s="80"/>
      <c r="GGX12" s="80"/>
      <c r="GGY12" s="80"/>
      <c r="GGZ12" s="80"/>
      <c r="GHA12" s="80"/>
      <c r="GHB12" s="80"/>
      <c r="GHC12" s="80"/>
      <c r="GHD12" s="80"/>
      <c r="GHE12" s="80"/>
      <c r="GHF12" s="80"/>
      <c r="GHG12" s="80"/>
      <c r="GHH12" s="80"/>
      <c r="GHI12" s="80"/>
      <c r="GHJ12" s="80"/>
      <c r="GHK12" s="80"/>
      <c r="GHL12" s="80"/>
      <c r="GHM12" s="80"/>
      <c r="GHN12" s="80"/>
      <c r="GHO12" s="80"/>
      <c r="GHP12" s="80"/>
      <c r="GHQ12" s="80"/>
      <c r="GHR12" s="80"/>
      <c r="GHS12" s="80"/>
      <c r="GHT12" s="80"/>
      <c r="GHU12" s="80"/>
      <c r="GHV12" s="80"/>
      <c r="GHW12" s="80"/>
      <c r="GHX12" s="80"/>
      <c r="GHY12" s="80"/>
      <c r="GHZ12" s="80"/>
      <c r="GIA12" s="80"/>
      <c r="GIB12" s="80"/>
      <c r="GIC12" s="80"/>
      <c r="GID12" s="80"/>
      <c r="GIE12" s="80"/>
      <c r="GIF12" s="80"/>
      <c r="GIG12" s="80"/>
      <c r="GIH12" s="80"/>
      <c r="GII12" s="80"/>
      <c r="GIJ12" s="80"/>
      <c r="GIK12" s="80"/>
      <c r="GIL12" s="80"/>
      <c r="GIM12" s="80"/>
      <c r="GIN12" s="80"/>
      <c r="GIO12" s="80"/>
      <c r="GIP12" s="80"/>
      <c r="GIQ12" s="80"/>
      <c r="GIR12" s="80"/>
      <c r="GIS12" s="80"/>
      <c r="GIT12" s="80"/>
      <c r="GIU12" s="80"/>
      <c r="GIV12" s="80"/>
      <c r="GIW12" s="80"/>
      <c r="GIX12" s="80"/>
      <c r="GIY12" s="80"/>
      <c r="GIZ12" s="80"/>
      <c r="GJA12" s="80"/>
      <c r="GJB12" s="80"/>
      <c r="GJC12" s="80"/>
      <c r="GJD12" s="80"/>
      <c r="GJE12" s="80"/>
      <c r="GJF12" s="80"/>
      <c r="GJG12" s="80"/>
      <c r="GJH12" s="80"/>
      <c r="GJI12" s="80"/>
      <c r="GJJ12" s="80"/>
      <c r="GJK12" s="80"/>
      <c r="GJL12" s="80"/>
      <c r="GJM12" s="80"/>
      <c r="GJN12" s="80"/>
      <c r="GJO12" s="80"/>
      <c r="GJP12" s="80"/>
      <c r="GJQ12" s="80"/>
      <c r="GJR12" s="80"/>
      <c r="GJS12" s="80"/>
      <c r="GJT12" s="80"/>
      <c r="GJU12" s="80"/>
      <c r="GJV12" s="80"/>
      <c r="GJW12" s="80"/>
      <c r="GJX12" s="80"/>
      <c r="GJY12" s="80"/>
      <c r="GJZ12" s="80"/>
      <c r="GKA12" s="80"/>
      <c r="GKB12" s="80"/>
      <c r="GKC12" s="80"/>
      <c r="GKD12" s="80"/>
      <c r="GKE12" s="80"/>
      <c r="GKF12" s="80"/>
      <c r="GKG12" s="80"/>
      <c r="GKH12" s="80"/>
      <c r="GKI12" s="80"/>
      <c r="GKJ12" s="80"/>
      <c r="GKK12" s="80"/>
      <c r="GKL12" s="80"/>
      <c r="GKM12" s="80"/>
      <c r="GKN12" s="80"/>
      <c r="GKO12" s="80"/>
      <c r="GKP12" s="80"/>
      <c r="GKQ12" s="80"/>
      <c r="GKR12" s="80"/>
      <c r="GKS12" s="80"/>
      <c r="GKT12" s="80"/>
      <c r="GKU12" s="80"/>
      <c r="GKV12" s="80"/>
      <c r="GKW12" s="80"/>
      <c r="GKX12" s="80"/>
      <c r="GKY12" s="80"/>
      <c r="GKZ12" s="80"/>
      <c r="GLA12" s="80"/>
      <c r="GLB12" s="80"/>
      <c r="GLC12" s="80"/>
      <c r="GLD12" s="80"/>
      <c r="GLE12" s="80"/>
      <c r="GLF12" s="80"/>
      <c r="GLG12" s="80"/>
      <c r="GLH12" s="80"/>
      <c r="GLI12" s="80"/>
      <c r="GLJ12" s="80"/>
      <c r="GLK12" s="80"/>
      <c r="GLL12" s="80"/>
      <c r="GLM12" s="80"/>
      <c r="GLN12" s="80"/>
      <c r="GLO12" s="80"/>
      <c r="GLP12" s="80"/>
      <c r="GLQ12" s="80"/>
      <c r="GLR12" s="80"/>
      <c r="GLS12" s="80"/>
      <c r="GLT12" s="80"/>
      <c r="GLU12" s="80"/>
      <c r="GLV12" s="80"/>
      <c r="GLW12" s="80"/>
      <c r="GLX12" s="80"/>
      <c r="GLY12" s="80"/>
      <c r="GLZ12" s="80"/>
      <c r="GMA12" s="80"/>
      <c r="GMB12" s="80"/>
      <c r="GMC12" s="80"/>
      <c r="GMD12" s="80"/>
      <c r="GME12" s="80"/>
      <c r="GMF12" s="80"/>
      <c r="GMG12" s="80"/>
      <c r="GMH12" s="80"/>
      <c r="GMI12" s="80"/>
      <c r="GMJ12" s="80"/>
      <c r="GMK12" s="80"/>
      <c r="GML12" s="80"/>
      <c r="GMM12" s="80"/>
      <c r="GMN12" s="80"/>
      <c r="GMO12" s="80"/>
      <c r="GMP12" s="80"/>
      <c r="GMQ12" s="80"/>
      <c r="GMR12" s="80"/>
      <c r="GMS12" s="80"/>
      <c r="GMT12" s="80"/>
      <c r="GMU12" s="80"/>
      <c r="GMV12" s="80"/>
      <c r="GMW12" s="80"/>
      <c r="GMX12" s="80"/>
      <c r="GMY12" s="80"/>
      <c r="GMZ12" s="80"/>
      <c r="GNA12" s="80"/>
      <c r="GNB12" s="80"/>
      <c r="GNC12" s="80"/>
      <c r="GND12" s="80"/>
      <c r="GNE12" s="80"/>
      <c r="GNF12" s="80"/>
      <c r="GNG12" s="80"/>
      <c r="GNH12" s="80"/>
      <c r="GNI12" s="80"/>
      <c r="GNJ12" s="80"/>
      <c r="GNK12" s="80"/>
      <c r="GNL12" s="80"/>
      <c r="GNM12" s="80"/>
      <c r="GNN12" s="80"/>
      <c r="GNO12" s="80"/>
      <c r="GNP12" s="80"/>
      <c r="GNQ12" s="80"/>
      <c r="GNR12" s="80"/>
      <c r="GNS12" s="80"/>
      <c r="GNT12" s="80"/>
      <c r="GNU12" s="80"/>
      <c r="GNV12" s="80"/>
      <c r="GNW12" s="80"/>
      <c r="GNX12" s="80"/>
      <c r="GNY12" s="80"/>
      <c r="GNZ12" s="80"/>
      <c r="GOA12" s="80"/>
      <c r="GOB12" s="80"/>
      <c r="GOC12" s="80"/>
      <c r="GOD12" s="80"/>
      <c r="GOE12" s="80"/>
      <c r="GOF12" s="80"/>
      <c r="GOG12" s="80"/>
      <c r="GOH12" s="80"/>
      <c r="GOI12" s="80"/>
      <c r="GOJ12" s="80"/>
      <c r="GOK12" s="80"/>
      <c r="GOL12" s="80"/>
      <c r="GOM12" s="80"/>
      <c r="GON12" s="80"/>
      <c r="GOO12" s="80"/>
      <c r="GOP12" s="80"/>
      <c r="GOQ12" s="80"/>
      <c r="GOR12" s="80"/>
      <c r="GOS12" s="80"/>
      <c r="GOT12" s="80"/>
      <c r="GOU12" s="80"/>
      <c r="GOV12" s="80"/>
      <c r="GOW12" s="80"/>
      <c r="GOX12" s="80"/>
      <c r="GOY12" s="80"/>
      <c r="GOZ12" s="80"/>
      <c r="GPA12" s="80"/>
      <c r="GPB12" s="80"/>
      <c r="GPC12" s="80"/>
      <c r="GPD12" s="80"/>
      <c r="GPE12" s="80"/>
      <c r="GPF12" s="80"/>
      <c r="GPG12" s="80"/>
      <c r="GPH12" s="80"/>
      <c r="GPI12" s="80"/>
      <c r="GPJ12" s="80"/>
      <c r="GPK12" s="80"/>
      <c r="GPL12" s="80"/>
      <c r="GPM12" s="80"/>
      <c r="GPN12" s="80"/>
      <c r="GPO12" s="80"/>
      <c r="GPP12" s="80"/>
      <c r="GPQ12" s="80"/>
      <c r="GPR12" s="80"/>
      <c r="GPS12" s="80"/>
      <c r="GPT12" s="80"/>
      <c r="GPU12" s="80"/>
      <c r="GPV12" s="80"/>
      <c r="GPW12" s="80"/>
      <c r="GPX12" s="80"/>
      <c r="GPY12" s="80"/>
      <c r="GPZ12" s="80"/>
      <c r="GQA12" s="80"/>
      <c r="GQB12" s="80"/>
      <c r="GQC12" s="80"/>
      <c r="GQD12" s="80"/>
      <c r="GQE12" s="80"/>
      <c r="GQF12" s="80"/>
      <c r="GQG12" s="80"/>
      <c r="GQH12" s="80"/>
      <c r="GQI12" s="80"/>
      <c r="GQJ12" s="80"/>
      <c r="GQK12" s="80"/>
      <c r="GQL12" s="80"/>
      <c r="GQM12" s="80"/>
      <c r="GQN12" s="80"/>
      <c r="GQO12" s="80"/>
      <c r="GQP12" s="80"/>
      <c r="GQQ12" s="80"/>
      <c r="GQR12" s="80"/>
      <c r="GQS12" s="80"/>
      <c r="GQT12" s="80"/>
      <c r="GQU12" s="80"/>
      <c r="GQV12" s="80"/>
      <c r="GQW12" s="80"/>
      <c r="GQX12" s="80"/>
      <c r="GQY12" s="80"/>
      <c r="GQZ12" s="80"/>
      <c r="GRA12" s="80"/>
      <c r="GRB12" s="80"/>
      <c r="GRC12" s="80"/>
      <c r="GRD12" s="80"/>
      <c r="GRE12" s="80"/>
      <c r="GRF12" s="80"/>
      <c r="GRG12" s="80"/>
      <c r="GRH12" s="80"/>
      <c r="GRI12" s="80"/>
      <c r="GRJ12" s="80"/>
      <c r="GRK12" s="80"/>
      <c r="GRL12" s="80"/>
      <c r="GRM12" s="80"/>
      <c r="GRN12" s="80"/>
      <c r="GRO12" s="80"/>
      <c r="GRP12" s="80"/>
      <c r="GRQ12" s="80"/>
      <c r="GRR12" s="80"/>
      <c r="GRS12" s="80"/>
      <c r="GRT12" s="80"/>
      <c r="GRU12" s="80"/>
      <c r="GRV12" s="80"/>
      <c r="GRW12" s="80"/>
      <c r="GRX12" s="80"/>
      <c r="GRY12" s="80"/>
      <c r="GRZ12" s="80"/>
      <c r="GSA12" s="80"/>
      <c r="GSB12" s="80"/>
      <c r="GSC12" s="80"/>
      <c r="GSD12" s="80"/>
      <c r="GSE12" s="80"/>
      <c r="GSF12" s="80"/>
      <c r="GSG12" s="80"/>
      <c r="GSH12" s="80"/>
      <c r="GSI12" s="80"/>
      <c r="GSJ12" s="80"/>
      <c r="GSK12" s="80"/>
      <c r="GSL12" s="80"/>
      <c r="GSM12" s="80"/>
      <c r="GSN12" s="80"/>
      <c r="GSO12" s="80"/>
      <c r="GSP12" s="80"/>
      <c r="GSQ12" s="80"/>
      <c r="GSR12" s="80"/>
      <c r="GSS12" s="80"/>
      <c r="GST12" s="80"/>
      <c r="GSU12" s="80"/>
      <c r="GSV12" s="80"/>
      <c r="GSW12" s="80"/>
      <c r="GSX12" s="80"/>
      <c r="GSY12" s="80"/>
      <c r="GSZ12" s="80"/>
      <c r="GTA12" s="80"/>
      <c r="GTB12" s="80"/>
      <c r="GTC12" s="80"/>
      <c r="GTD12" s="80"/>
      <c r="GTE12" s="80"/>
      <c r="GTF12" s="80"/>
      <c r="GTG12" s="80"/>
      <c r="GTH12" s="80"/>
      <c r="GTI12" s="80"/>
      <c r="GTJ12" s="80"/>
      <c r="GTK12" s="80"/>
      <c r="GTL12" s="80"/>
      <c r="GTM12" s="80"/>
      <c r="GTN12" s="80"/>
      <c r="GTO12" s="80"/>
      <c r="GTP12" s="80"/>
      <c r="GTQ12" s="80"/>
      <c r="GTR12" s="80"/>
      <c r="GTS12" s="80"/>
      <c r="GTT12" s="80"/>
      <c r="GTU12" s="80"/>
      <c r="GTV12" s="80"/>
      <c r="GTW12" s="80"/>
      <c r="GTX12" s="80"/>
      <c r="GTY12" s="80"/>
      <c r="GTZ12" s="80"/>
      <c r="GUA12" s="80"/>
      <c r="GUB12" s="80"/>
      <c r="GUC12" s="80"/>
      <c r="GUD12" s="80"/>
      <c r="GUE12" s="80"/>
      <c r="GUF12" s="80"/>
      <c r="GUG12" s="80"/>
      <c r="GUH12" s="80"/>
      <c r="GUI12" s="80"/>
      <c r="GUJ12" s="80"/>
      <c r="GUK12" s="80"/>
      <c r="GUL12" s="80"/>
      <c r="GUM12" s="80"/>
      <c r="GUN12" s="80"/>
      <c r="GUO12" s="80"/>
      <c r="GUP12" s="80"/>
      <c r="GUQ12" s="80"/>
      <c r="GUR12" s="80"/>
      <c r="GUS12" s="80"/>
      <c r="GUT12" s="80"/>
      <c r="GUU12" s="80"/>
      <c r="GUV12" s="80"/>
      <c r="GUW12" s="80"/>
      <c r="GUX12" s="80"/>
      <c r="GUY12" s="80"/>
      <c r="GUZ12" s="80"/>
      <c r="GVA12" s="80"/>
      <c r="GVB12" s="80"/>
      <c r="GVC12" s="80"/>
      <c r="GVD12" s="80"/>
      <c r="GVE12" s="80"/>
      <c r="GVF12" s="80"/>
      <c r="GVG12" s="80"/>
      <c r="GVH12" s="80"/>
      <c r="GVI12" s="80"/>
      <c r="GVJ12" s="80"/>
      <c r="GVK12" s="80"/>
      <c r="GVL12" s="80"/>
      <c r="GVM12" s="80"/>
      <c r="GVN12" s="80"/>
      <c r="GVO12" s="80"/>
      <c r="GVP12" s="80"/>
      <c r="GVQ12" s="80"/>
      <c r="GVR12" s="80"/>
      <c r="GVS12" s="80"/>
      <c r="GVT12" s="80"/>
      <c r="GVU12" s="80"/>
      <c r="GVV12" s="80"/>
      <c r="GVW12" s="80"/>
      <c r="GVX12" s="80"/>
      <c r="GVY12" s="80"/>
      <c r="GVZ12" s="80"/>
      <c r="GWA12" s="80"/>
      <c r="GWB12" s="80"/>
      <c r="GWC12" s="80"/>
      <c r="GWD12" s="80"/>
      <c r="GWE12" s="80"/>
      <c r="GWF12" s="80"/>
      <c r="GWG12" s="80"/>
      <c r="GWH12" s="80"/>
      <c r="GWI12" s="80"/>
      <c r="GWJ12" s="80"/>
      <c r="GWK12" s="80"/>
      <c r="GWL12" s="80"/>
      <c r="GWM12" s="80"/>
      <c r="GWN12" s="80"/>
      <c r="GWO12" s="80"/>
      <c r="GWP12" s="80"/>
      <c r="GWQ12" s="80"/>
      <c r="GWR12" s="80"/>
      <c r="GWS12" s="80"/>
      <c r="GWT12" s="80"/>
      <c r="GWU12" s="80"/>
      <c r="GWV12" s="80"/>
      <c r="GWW12" s="80"/>
      <c r="GWX12" s="80"/>
      <c r="GWY12" s="80"/>
      <c r="GWZ12" s="80"/>
      <c r="GXA12" s="80"/>
      <c r="GXB12" s="80"/>
      <c r="GXC12" s="80"/>
      <c r="GXD12" s="80"/>
      <c r="GXE12" s="80"/>
      <c r="GXF12" s="80"/>
      <c r="GXG12" s="80"/>
      <c r="GXH12" s="80"/>
      <c r="GXI12" s="80"/>
      <c r="GXJ12" s="80"/>
      <c r="GXK12" s="80"/>
      <c r="GXL12" s="80"/>
      <c r="GXM12" s="80"/>
      <c r="GXN12" s="80"/>
      <c r="GXO12" s="80"/>
      <c r="GXP12" s="80"/>
      <c r="GXQ12" s="80"/>
      <c r="GXR12" s="80"/>
      <c r="GXS12" s="80"/>
      <c r="GXT12" s="80"/>
      <c r="GXU12" s="80"/>
      <c r="GXV12" s="80"/>
      <c r="GXW12" s="80"/>
      <c r="GXX12" s="80"/>
      <c r="GXY12" s="80"/>
      <c r="GXZ12" s="80"/>
      <c r="GYA12" s="80"/>
      <c r="GYB12" s="80"/>
      <c r="GYC12" s="80"/>
      <c r="GYD12" s="80"/>
      <c r="GYE12" s="80"/>
      <c r="GYF12" s="80"/>
      <c r="GYG12" s="80"/>
      <c r="GYH12" s="80"/>
      <c r="GYI12" s="80"/>
      <c r="GYJ12" s="80"/>
      <c r="GYK12" s="80"/>
      <c r="GYL12" s="80"/>
      <c r="GYM12" s="80"/>
      <c r="GYN12" s="80"/>
      <c r="GYO12" s="80"/>
      <c r="GYP12" s="80"/>
      <c r="GYQ12" s="80"/>
      <c r="GYR12" s="80"/>
      <c r="GYS12" s="80"/>
      <c r="GYT12" s="80"/>
      <c r="GYU12" s="80"/>
      <c r="GYV12" s="80"/>
      <c r="GYW12" s="80"/>
      <c r="GYX12" s="80"/>
      <c r="GYY12" s="80"/>
      <c r="GYZ12" s="80"/>
      <c r="GZA12" s="80"/>
      <c r="GZB12" s="80"/>
      <c r="GZC12" s="80"/>
      <c r="GZD12" s="80"/>
      <c r="GZE12" s="80"/>
      <c r="GZF12" s="80"/>
      <c r="GZG12" s="80"/>
      <c r="GZH12" s="80"/>
      <c r="GZI12" s="80"/>
      <c r="GZJ12" s="80"/>
      <c r="GZK12" s="80"/>
      <c r="GZL12" s="80"/>
      <c r="GZM12" s="80"/>
      <c r="GZN12" s="80"/>
      <c r="GZO12" s="80"/>
      <c r="GZP12" s="80"/>
      <c r="GZQ12" s="80"/>
      <c r="GZR12" s="80"/>
      <c r="GZS12" s="80"/>
      <c r="GZT12" s="80"/>
      <c r="GZU12" s="80"/>
      <c r="GZV12" s="80"/>
      <c r="GZW12" s="80"/>
      <c r="GZX12" s="80"/>
      <c r="GZY12" s="80"/>
      <c r="GZZ12" s="80"/>
      <c r="HAA12" s="80"/>
      <c r="HAB12" s="80"/>
      <c r="HAC12" s="80"/>
      <c r="HAD12" s="80"/>
      <c r="HAE12" s="80"/>
      <c r="HAF12" s="80"/>
      <c r="HAG12" s="80"/>
      <c r="HAH12" s="80"/>
      <c r="HAI12" s="80"/>
      <c r="HAJ12" s="80"/>
      <c r="HAK12" s="80"/>
      <c r="HAL12" s="80"/>
      <c r="HAM12" s="80"/>
      <c r="HAN12" s="80"/>
      <c r="HAO12" s="80"/>
      <c r="HAP12" s="80"/>
      <c r="HAQ12" s="80"/>
      <c r="HAR12" s="80"/>
      <c r="HAS12" s="80"/>
      <c r="HAT12" s="80"/>
      <c r="HAU12" s="80"/>
      <c r="HAV12" s="80"/>
      <c r="HAW12" s="80"/>
      <c r="HAX12" s="80"/>
      <c r="HAY12" s="80"/>
      <c r="HAZ12" s="80"/>
      <c r="HBA12" s="80"/>
      <c r="HBB12" s="80"/>
      <c r="HBC12" s="80"/>
      <c r="HBD12" s="80"/>
      <c r="HBE12" s="80"/>
      <c r="HBF12" s="80"/>
      <c r="HBG12" s="80"/>
      <c r="HBH12" s="80"/>
      <c r="HBI12" s="80"/>
      <c r="HBJ12" s="80"/>
      <c r="HBK12" s="80"/>
      <c r="HBL12" s="80"/>
      <c r="HBM12" s="80"/>
      <c r="HBN12" s="80"/>
      <c r="HBO12" s="80"/>
      <c r="HBP12" s="80"/>
      <c r="HBQ12" s="80"/>
      <c r="HBR12" s="80"/>
      <c r="HBS12" s="80"/>
      <c r="HBT12" s="80"/>
      <c r="HBU12" s="80"/>
      <c r="HBV12" s="80"/>
      <c r="HBW12" s="80"/>
      <c r="HBX12" s="80"/>
      <c r="HBY12" s="80"/>
      <c r="HBZ12" s="80"/>
      <c r="HCA12" s="80"/>
      <c r="HCB12" s="80"/>
      <c r="HCC12" s="80"/>
      <c r="HCD12" s="80"/>
      <c r="HCE12" s="80"/>
      <c r="HCF12" s="80"/>
      <c r="HCG12" s="80"/>
      <c r="HCH12" s="80"/>
      <c r="HCI12" s="80"/>
      <c r="HCJ12" s="80"/>
      <c r="HCK12" s="80"/>
      <c r="HCL12" s="80"/>
      <c r="HCM12" s="80"/>
      <c r="HCN12" s="80"/>
      <c r="HCO12" s="80"/>
      <c r="HCP12" s="80"/>
      <c r="HCQ12" s="80"/>
      <c r="HCR12" s="80"/>
      <c r="HCS12" s="80"/>
      <c r="HCT12" s="80"/>
      <c r="HCU12" s="80"/>
      <c r="HCV12" s="80"/>
      <c r="HCW12" s="80"/>
      <c r="HCX12" s="80"/>
      <c r="HCY12" s="80"/>
      <c r="HCZ12" s="80"/>
      <c r="HDA12" s="80"/>
      <c r="HDB12" s="80"/>
      <c r="HDC12" s="80"/>
      <c r="HDD12" s="80"/>
      <c r="HDE12" s="80"/>
      <c r="HDF12" s="80"/>
      <c r="HDG12" s="80"/>
      <c r="HDH12" s="80"/>
      <c r="HDI12" s="80"/>
      <c r="HDJ12" s="80"/>
      <c r="HDK12" s="80"/>
      <c r="HDL12" s="80"/>
      <c r="HDM12" s="80"/>
      <c r="HDN12" s="80"/>
      <c r="HDO12" s="80"/>
      <c r="HDP12" s="80"/>
      <c r="HDQ12" s="80"/>
      <c r="HDR12" s="80"/>
      <c r="HDS12" s="80"/>
      <c r="HDT12" s="80"/>
      <c r="HDU12" s="80"/>
      <c r="HDV12" s="80"/>
      <c r="HDW12" s="80"/>
      <c r="HDX12" s="80"/>
      <c r="HDY12" s="80"/>
      <c r="HDZ12" s="80"/>
      <c r="HEA12" s="80"/>
      <c r="HEB12" s="80"/>
      <c r="HEC12" s="80"/>
      <c r="HED12" s="80"/>
      <c r="HEE12" s="80"/>
      <c r="HEF12" s="80"/>
      <c r="HEG12" s="80"/>
      <c r="HEH12" s="80"/>
      <c r="HEI12" s="80"/>
      <c r="HEJ12" s="80"/>
      <c r="HEK12" s="80"/>
      <c r="HEL12" s="80"/>
      <c r="HEM12" s="80"/>
      <c r="HEN12" s="80"/>
      <c r="HEO12" s="80"/>
      <c r="HEP12" s="80"/>
      <c r="HEQ12" s="80"/>
      <c r="HER12" s="80"/>
      <c r="HES12" s="80"/>
      <c r="HET12" s="80"/>
      <c r="HEU12" s="80"/>
      <c r="HEV12" s="80"/>
      <c r="HEW12" s="80"/>
      <c r="HEX12" s="80"/>
      <c r="HEY12" s="80"/>
      <c r="HEZ12" s="80"/>
      <c r="HFA12" s="80"/>
      <c r="HFB12" s="80"/>
      <c r="HFC12" s="80"/>
      <c r="HFD12" s="80"/>
      <c r="HFE12" s="80"/>
      <c r="HFF12" s="80"/>
      <c r="HFG12" s="80"/>
      <c r="HFH12" s="80"/>
      <c r="HFI12" s="80"/>
      <c r="HFJ12" s="80"/>
      <c r="HFK12" s="80"/>
      <c r="HFL12" s="80"/>
      <c r="HFM12" s="80"/>
      <c r="HFN12" s="80"/>
      <c r="HFO12" s="80"/>
      <c r="HFP12" s="80"/>
      <c r="HFQ12" s="80"/>
      <c r="HFR12" s="80"/>
      <c r="HFS12" s="80"/>
      <c r="HFT12" s="80"/>
      <c r="HFU12" s="80"/>
      <c r="HFV12" s="80"/>
      <c r="HFW12" s="80"/>
      <c r="HFX12" s="80"/>
      <c r="HFY12" s="80"/>
      <c r="HFZ12" s="80"/>
      <c r="HGA12" s="80"/>
      <c r="HGB12" s="80"/>
      <c r="HGC12" s="80"/>
      <c r="HGD12" s="80"/>
      <c r="HGE12" s="80"/>
      <c r="HGF12" s="80"/>
      <c r="HGG12" s="80"/>
      <c r="HGH12" s="80"/>
      <c r="HGI12" s="80"/>
      <c r="HGJ12" s="80"/>
      <c r="HGK12" s="80"/>
      <c r="HGL12" s="80"/>
      <c r="HGM12" s="80"/>
      <c r="HGN12" s="80"/>
      <c r="HGO12" s="80"/>
      <c r="HGP12" s="80"/>
      <c r="HGQ12" s="80"/>
      <c r="HGR12" s="80"/>
      <c r="HGS12" s="80"/>
      <c r="HGT12" s="80"/>
      <c r="HGU12" s="80"/>
      <c r="HGV12" s="80"/>
      <c r="HGW12" s="80"/>
      <c r="HGX12" s="80"/>
      <c r="HGY12" s="80"/>
      <c r="HGZ12" s="80"/>
      <c r="HHA12" s="80"/>
      <c r="HHB12" s="80"/>
      <c r="HHC12" s="80"/>
      <c r="HHD12" s="80"/>
      <c r="HHE12" s="80"/>
      <c r="HHF12" s="80"/>
      <c r="HHG12" s="80"/>
      <c r="HHH12" s="80"/>
      <c r="HHI12" s="80"/>
      <c r="HHJ12" s="80"/>
      <c r="HHK12" s="80"/>
      <c r="HHL12" s="80"/>
      <c r="HHM12" s="80"/>
      <c r="HHN12" s="80"/>
      <c r="HHO12" s="80"/>
      <c r="HHP12" s="80"/>
      <c r="HHQ12" s="80"/>
      <c r="HHR12" s="80"/>
      <c r="HHS12" s="80"/>
      <c r="HHT12" s="80"/>
      <c r="HHU12" s="80"/>
      <c r="HHV12" s="80"/>
      <c r="HHW12" s="80"/>
      <c r="HHX12" s="80"/>
      <c r="HHY12" s="80"/>
      <c r="HHZ12" s="80"/>
      <c r="HIA12" s="80"/>
      <c r="HIB12" s="80"/>
      <c r="HIC12" s="80"/>
      <c r="HID12" s="80"/>
      <c r="HIE12" s="80"/>
      <c r="HIF12" s="80"/>
      <c r="HIG12" s="80"/>
      <c r="HIH12" s="80"/>
      <c r="HII12" s="80"/>
      <c r="HIJ12" s="80"/>
      <c r="HIK12" s="80"/>
      <c r="HIL12" s="80"/>
      <c r="HIM12" s="80"/>
      <c r="HIN12" s="80"/>
      <c r="HIO12" s="80"/>
      <c r="HIP12" s="80"/>
      <c r="HIQ12" s="80"/>
      <c r="HIR12" s="80"/>
      <c r="HIS12" s="80"/>
      <c r="HIT12" s="80"/>
      <c r="HIU12" s="80"/>
      <c r="HIV12" s="80"/>
      <c r="HIW12" s="80"/>
      <c r="HIX12" s="80"/>
      <c r="HIY12" s="80"/>
      <c r="HIZ12" s="80"/>
      <c r="HJA12" s="80"/>
      <c r="HJB12" s="80"/>
      <c r="HJC12" s="80"/>
      <c r="HJD12" s="80"/>
      <c r="HJE12" s="80"/>
      <c r="HJF12" s="80"/>
      <c r="HJG12" s="80"/>
      <c r="HJH12" s="80"/>
      <c r="HJI12" s="80"/>
      <c r="HJJ12" s="80"/>
      <c r="HJK12" s="80"/>
      <c r="HJL12" s="80"/>
      <c r="HJM12" s="80"/>
      <c r="HJN12" s="80"/>
      <c r="HJO12" s="80"/>
      <c r="HJP12" s="80"/>
      <c r="HJQ12" s="80"/>
      <c r="HJR12" s="80"/>
      <c r="HJS12" s="80"/>
      <c r="HJT12" s="80"/>
      <c r="HJU12" s="80"/>
      <c r="HJV12" s="80"/>
      <c r="HJW12" s="80"/>
      <c r="HJX12" s="80"/>
      <c r="HJY12" s="80"/>
      <c r="HJZ12" s="80"/>
      <c r="HKA12" s="80"/>
      <c r="HKB12" s="80"/>
      <c r="HKC12" s="80"/>
      <c r="HKD12" s="80"/>
      <c r="HKE12" s="80"/>
      <c r="HKF12" s="80"/>
      <c r="HKG12" s="80"/>
      <c r="HKH12" s="80"/>
      <c r="HKI12" s="80"/>
      <c r="HKJ12" s="80"/>
      <c r="HKK12" s="80"/>
      <c r="HKL12" s="80"/>
      <c r="HKM12" s="80"/>
      <c r="HKN12" s="80"/>
      <c r="HKO12" s="80"/>
      <c r="HKP12" s="80"/>
      <c r="HKQ12" s="80"/>
      <c r="HKR12" s="80"/>
      <c r="HKS12" s="80"/>
      <c r="HKT12" s="80"/>
      <c r="HKU12" s="80"/>
      <c r="HKV12" s="80"/>
      <c r="HKW12" s="80"/>
      <c r="HKX12" s="80"/>
      <c r="HKY12" s="80"/>
      <c r="HKZ12" s="80"/>
      <c r="HLA12" s="80"/>
      <c r="HLB12" s="80"/>
      <c r="HLC12" s="80"/>
      <c r="HLD12" s="80"/>
      <c r="HLE12" s="80"/>
      <c r="HLF12" s="80"/>
      <c r="HLG12" s="80"/>
      <c r="HLH12" s="80"/>
      <c r="HLI12" s="80"/>
      <c r="HLJ12" s="80"/>
      <c r="HLK12" s="80"/>
      <c r="HLL12" s="80"/>
      <c r="HLM12" s="80"/>
      <c r="HLN12" s="80"/>
      <c r="HLO12" s="80"/>
      <c r="HLP12" s="80"/>
      <c r="HLQ12" s="80"/>
      <c r="HLR12" s="80"/>
      <c r="HLS12" s="80"/>
      <c r="HLT12" s="80"/>
      <c r="HLU12" s="80"/>
      <c r="HLV12" s="80"/>
      <c r="HLW12" s="80"/>
      <c r="HLX12" s="80"/>
      <c r="HLY12" s="80"/>
      <c r="HLZ12" s="80"/>
      <c r="HMA12" s="80"/>
      <c r="HMB12" s="80"/>
      <c r="HMC12" s="80"/>
      <c r="HMD12" s="80"/>
      <c r="HME12" s="80"/>
      <c r="HMF12" s="80"/>
      <c r="HMG12" s="80"/>
      <c r="HMH12" s="80"/>
      <c r="HMI12" s="80"/>
      <c r="HMJ12" s="80"/>
      <c r="HMK12" s="80"/>
      <c r="HML12" s="80"/>
      <c r="HMM12" s="80"/>
      <c r="HMN12" s="80"/>
      <c r="HMO12" s="80"/>
      <c r="HMP12" s="80"/>
      <c r="HMQ12" s="80"/>
      <c r="HMR12" s="80"/>
      <c r="HMS12" s="80"/>
      <c r="HMT12" s="80"/>
      <c r="HMU12" s="80"/>
      <c r="HMV12" s="80"/>
      <c r="HMW12" s="80"/>
      <c r="HMX12" s="80"/>
      <c r="HMY12" s="80"/>
      <c r="HMZ12" s="80"/>
      <c r="HNA12" s="80"/>
      <c r="HNB12" s="80"/>
      <c r="HNC12" s="80"/>
      <c r="HND12" s="80"/>
      <c r="HNE12" s="80"/>
      <c r="HNF12" s="80"/>
      <c r="HNG12" s="80"/>
      <c r="HNH12" s="80"/>
      <c r="HNI12" s="80"/>
      <c r="HNJ12" s="80"/>
      <c r="HNK12" s="80"/>
      <c r="HNL12" s="80"/>
      <c r="HNM12" s="80"/>
      <c r="HNN12" s="80"/>
      <c r="HNO12" s="80"/>
      <c r="HNP12" s="80"/>
      <c r="HNQ12" s="80"/>
      <c r="HNR12" s="80"/>
      <c r="HNS12" s="80"/>
      <c r="HNT12" s="80"/>
      <c r="HNU12" s="80"/>
      <c r="HNV12" s="80"/>
      <c r="HNW12" s="80"/>
      <c r="HNX12" s="80"/>
      <c r="HNY12" s="80"/>
      <c r="HNZ12" s="80"/>
      <c r="HOA12" s="80"/>
      <c r="HOB12" s="80"/>
      <c r="HOC12" s="80"/>
      <c r="HOD12" s="80"/>
      <c r="HOE12" s="80"/>
      <c r="HOF12" s="80"/>
      <c r="HOG12" s="80"/>
      <c r="HOH12" s="80"/>
      <c r="HOI12" s="80"/>
      <c r="HOJ12" s="80"/>
      <c r="HOK12" s="80"/>
      <c r="HOL12" s="80"/>
      <c r="HOM12" s="80"/>
      <c r="HON12" s="80"/>
      <c r="HOO12" s="80"/>
      <c r="HOP12" s="80"/>
      <c r="HOQ12" s="80"/>
      <c r="HOR12" s="80"/>
      <c r="HOS12" s="80"/>
      <c r="HOT12" s="80"/>
      <c r="HOU12" s="80"/>
      <c r="HOV12" s="80"/>
      <c r="HOW12" s="80"/>
      <c r="HOX12" s="80"/>
      <c r="HOY12" s="80"/>
      <c r="HOZ12" s="80"/>
      <c r="HPA12" s="80"/>
      <c r="HPB12" s="80"/>
      <c r="HPC12" s="80"/>
      <c r="HPD12" s="80"/>
      <c r="HPE12" s="80"/>
      <c r="HPF12" s="80"/>
      <c r="HPG12" s="80"/>
      <c r="HPH12" s="80"/>
      <c r="HPI12" s="80"/>
      <c r="HPJ12" s="80"/>
      <c r="HPK12" s="80"/>
      <c r="HPL12" s="80"/>
      <c r="HPM12" s="80"/>
      <c r="HPN12" s="80"/>
      <c r="HPO12" s="80"/>
      <c r="HPP12" s="80"/>
      <c r="HPQ12" s="80"/>
      <c r="HPR12" s="80"/>
      <c r="HPS12" s="80"/>
      <c r="HPT12" s="80"/>
      <c r="HPU12" s="80"/>
      <c r="HPV12" s="80"/>
      <c r="HPW12" s="80"/>
      <c r="HPX12" s="80"/>
      <c r="HPY12" s="80"/>
      <c r="HPZ12" s="80"/>
      <c r="HQA12" s="80"/>
      <c r="HQB12" s="80"/>
      <c r="HQC12" s="80"/>
      <c r="HQD12" s="80"/>
      <c r="HQE12" s="80"/>
      <c r="HQF12" s="80"/>
      <c r="HQG12" s="80"/>
      <c r="HQH12" s="80"/>
      <c r="HQI12" s="80"/>
      <c r="HQJ12" s="80"/>
      <c r="HQK12" s="80"/>
      <c r="HQL12" s="80"/>
      <c r="HQM12" s="80"/>
      <c r="HQN12" s="80"/>
      <c r="HQO12" s="80"/>
      <c r="HQP12" s="80"/>
      <c r="HQQ12" s="80"/>
      <c r="HQR12" s="80"/>
      <c r="HQS12" s="80"/>
      <c r="HQT12" s="80"/>
      <c r="HQU12" s="80"/>
      <c r="HQV12" s="80"/>
      <c r="HQW12" s="80"/>
      <c r="HQX12" s="80"/>
      <c r="HQY12" s="80"/>
      <c r="HQZ12" s="80"/>
      <c r="HRA12" s="80"/>
      <c r="HRB12" s="80"/>
      <c r="HRC12" s="80"/>
      <c r="HRD12" s="80"/>
      <c r="HRE12" s="80"/>
      <c r="HRF12" s="80"/>
      <c r="HRG12" s="80"/>
      <c r="HRH12" s="80"/>
      <c r="HRI12" s="80"/>
      <c r="HRJ12" s="80"/>
      <c r="HRK12" s="80"/>
      <c r="HRL12" s="80"/>
      <c r="HRM12" s="80"/>
      <c r="HRN12" s="80"/>
      <c r="HRO12" s="80"/>
      <c r="HRP12" s="80"/>
      <c r="HRQ12" s="80"/>
      <c r="HRR12" s="80"/>
      <c r="HRS12" s="80"/>
      <c r="HRT12" s="80"/>
      <c r="HRU12" s="80"/>
      <c r="HRV12" s="80"/>
      <c r="HRW12" s="80"/>
      <c r="HRX12" s="80"/>
      <c r="HRY12" s="80"/>
      <c r="HRZ12" s="80"/>
      <c r="HSA12" s="80"/>
      <c r="HSB12" s="80"/>
      <c r="HSC12" s="80"/>
      <c r="HSD12" s="80"/>
      <c r="HSE12" s="80"/>
      <c r="HSF12" s="80"/>
      <c r="HSG12" s="80"/>
      <c r="HSH12" s="80"/>
      <c r="HSI12" s="80"/>
      <c r="HSJ12" s="80"/>
      <c r="HSK12" s="80"/>
      <c r="HSL12" s="80"/>
      <c r="HSM12" s="80"/>
      <c r="HSN12" s="80"/>
      <c r="HSO12" s="80"/>
      <c r="HSP12" s="80"/>
      <c r="HSQ12" s="80"/>
      <c r="HSR12" s="80"/>
      <c r="HSS12" s="80"/>
      <c r="HST12" s="80"/>
      <c r="HSU12" s="80"/>
      <c r="HSV12" s="80"/>
      <c r="HSW12" s="80"/>
      <c r="HSX12" s="80"/>
      <c r="HSY12" s="80"/>
      <c r="HSZ12" s="80"/>
      <c r="HTA12" s="80"/>
      <c r="HTB12" s="80"/>
      <c r="HTC12" s="80"/>
      <c r="HTD12" s="80"/>
      <c r="HTE12" s="80"/>
      <c r="HTF12" s="80"/>
      <c r="HTG12" s="80"/>
      <c r="HTH12" s="80"/>
      <c r="HTI12" s="80"/>
      <c r="HTJ12" s="80"/>
      <c r="HTK12" s="80"/>
      <c r="HTL12" s="80"/>
      <c r="HTM12" s="80"/>
      <c r="HTN12" s="80"/>
      <c r="HTO12" s="80"/>
      <c r="HTP12" s="80"/>
      <c r="HTQ12" s="80"/>
      <c r="HTR12" s="80"/>
      <c r="HTS12" s="80"/>
      <c r="HTT12" s="80"/>
      <c r="HTU12" s="80"/>
      <c r="HTV12" s="80"/>
      <c r="HTW12" s="80"/>
      <c r="HTX12" s="80"/>
      <c r="HTY12" s="80"/>
      <c r="HTZ12" s="80"/>
      <c r="HUA12" s="80"/>
      <c r="HUB12" s="80"/>
      <c r="HUC12" s="80"/>
      <c r="HUD12" s="80"/>
      <c r="HUE12" s="80"/>
      <c r="HUF12" s="80"/>
      <c r="HUG12" s="80"/>
      <c r="HUH12" s="80"/>
      <c r="HUI12" s="80"/>
      <c r="HUJ12" s="80"/>
      <c r="HUK12" s="80"/>
      <c r="HUL12" s="80"/>
      <c r="HUM12" s="80"/>
      <c r="HUN12" s="80"/>
      <c r="HUO12" s="80"/>
      <c r="HUP12" s="80"/>
      <c r="HUQ12" s="80"/>
      <c r="HUR12" s="80"/>
      <c r="HUS12" s="80"/>
      <c r="HUT12" s="80"/>
      <c r="HUU12" s="80"/>
      <c r="HUV12" s="80"/>
      <c r="HUW12" s="80"/>
      <c r="HUX12" s="80"/>
      <c r="HUY12" s="80"/>
      <c r="HUZ12" s="80"/>
      <c r="HVA12" s="80"/>
      <c r="HVB12" s="80"/>
      <c r="HVC12" s="80"/>
      <c r="HVD12" s="80"/>
      <c r="HVE12" s="80"/>
      <c r="HVF12" s="80"/>
      <c r="HVG12" s="80"/>
      <c r="HVH12" s="80"/>
      <c r="HVI12" s="80"/>
      <c r="HVJ12" s="80"/>
      <c r="HVK12" s="80"/>
      <c r="HVL12" s="80"/>
      <c r="HVM12" s="80"/>
      <c r="HVN12" s="80"/>
      <c r="HVO12" s="80"/>
      <c r="HVP12" s="80"/>
      <c r="HVQ12" s="80"/>
      <c r="HVR12" s="80"/>
      <c r="HVS12" s="80"/>
      <c r="HVT12" s="80"/>
      <c r="HVU12" s="80"/>
      <c r="HVV12" s="80"/>
      <c r="HVW12" s="80"/>
      <c r="HVX12" s="80"/>
      <c r="HVY12" s="80"/>
      <c r="HVZ12" s="80"/>
      <c r="HWA12" s="80"/>
      <c r="HWB12" s="80"/>
      <c r="HWC12" s="80"/>
      <c r="HWD12" s="80"/>
      <c r="HWE12" s="80"/>
      <c r="HWF12" s="80"/>
      <c r="HWG12" s="80"/>
      <c r="HWH12" s="80"/>
      <c r="HWI12" s="80"/>
      <c r="HWJ12" s="80"/>
      <c r="HWK12" s="80"/>
      <c r="HWL12" s="80"/>
      <c r="HWM12" s="80"/>
      <c r="HWN12" s="80"/>
      <c r="HWO12" s="80"/>
      <c r="HWP12" s="80"/>
      <c r="HWQ12" s="80"/>
      <c r="HWR12" s="80"/>
      <c r="HWS12" s="80"/>
      <c r="HWT12" s="80"/>
      <c r="HWU12" s="80"/>
      <c r="HWV12" s="80"/>
      <c r="HWW12" s="80"/>
      <c r="HWX12" s="80"/>
      <c r="HWY12" s="80"/>
      <c r="HWZ12" s="80"/>
      <c r="HXA12" s="80"/>
      <c r="HXB12" s="80"/>
      <c r="HXC12" s="80"/>
      <c r="HXD12" s="80"/>
      <c r="HXE12" s="80"/>
      <c r="HXF12" s="80"/>
      <c r="HXG12" s="80"/>
      <c r="HXH12" s="80"/>
      <c r="HXI12" s="80"/>
      <c r="HXJ12" s="80"/>
      <c r="HXK12" s="80"/>
      <c r="HXL12" s="80"/>
      <c r="HXM12" s="80"/>
      <c r="HXN12" s="80"/>
      <c r="HXO12" s="80"/>
      <c r="HXP12" s="80"/>
      <c r="HXQ12" s="80"/>
      <c r="HXR12" s="80"/>
      <c r="HXS12" s="80"/>
      <c r="HXT12" s="80"/>
      <c r="HXU12" s="80"/>
      <c r="HXV12" s="80"/>
      <c r="HXW12" s="80"/>
      <c r="HXX12" s="80"/>
      <c r="HXY12" s="80"/>
      <c r="HXZ12" s="80"/>
      <c r="HYA12" s="80"/>
      <c r="HYB12" s="80"/>
      <c r="HYC12" s="80"/>
      <c r="HYD12" s="80"/>
      <c r="HYE12" s="80"/>
      <c r="HYF12" s="80"/>
      <c r="HYG12" s="80"/>
      <c r="HYH12" s="80"/>
      <c r="HYI12" s="80"/>
      <c r="HYJ12" s="80"/>
      <c r="HYK12" s="80"/>
      <c r="HYL12" s="80"/>
      <c r="HYM12" s="80"/>
      <c r="HYN12" s="80"/>
      <c r="HYO12" s="80"/>
      <c r="HYP12" s="80"/>
      <c r="HYQ12" s="80"/>
      <c r="HYR12" s="80"/>
      <c r="HYS12" s="80"/>
      <c r="HYT12" s="80"/>
      <c r="HYU12" s="80"/>
      <c r="HYV12" s="80"/>
      <c r="HYW12" s="80"/>
      <c r="HYX12" s="80"/>
      <c r="HYY12" s="80"/>
      <c r="HYZ12" s="80"/>
      <c r="HZA12" s="80"/>
      <c r="HZB12" s="80"/>
      <c r="HZC12" s="80"/>
      <c r="HZD12" s="80"/>
      <c r="HZE12" s="80"/>
      <c r="HZF12" s="80"/>
      <c r="HZG12" s="80"/>
      <c r="HZH12" s="80"/>
      <c r="HZI12" s="80"/>
      <c r="HZJ12" s="80"/>
      <c r="HZK12" s="80"/>
      <c r="HZL12" s="80"/>
      <c r="HZM12" s="80"/>
      <c r="HZN12" s="80"/>
      <c r="HZO12" s="80"/>
      <c r="HZP12" s="80"/>
      <c r="HZQ12" s="80"/>
      <c r="HZR12" s="80"/>
      <c r="HZS12" s="80"/>
      <c r="HZT12" s="80"/>
      <c r="HZU12" s="80"/>
      <c r="HZV12" s="80"/>
      <c r="HZW12" s="80"/>
      <c r="HZX12" s="80"/>
      <c r="HZY12" s="80"/>
      <c r="HZZ12" s="80"/>
      <c r="IAA12" s="80"/>
      <c r="IAB12" s="80"/>
      <c r="IAC12" s="80"/>
      <c r="IAD12" s="80"/>
      <c r="IAE12" s="80"/>
      <c r="IAF12" s="80"/>
      <c r="IAG12" s="80"/>
      <c r="IAH12" s="80"/>
      <c r="IAI12" s="80"/>
      <c r="IAJ12" s="80"/>
      <c r="IAK12" s="80"/>
      <c r="IAL12" s="80"/>
      <c r="IAM12" s="80"/>
      <c r="IAN12" s="80"/>
      <c r="IAO12" s="80"/>
      <c r="IAP12" s="80"/>
      <c r="IAQ12" s="80"/>
      <c r="IAR12" s="80"/>
      <c r="IAS12" s="80"/>
      <c r="IAT12" s="80"/>
      <c r="IAU12" s="80"/>
      <c r="IAV12" s="80"/>
      <c r="IAW12" s="80"/>
      <c r="IAX12" s="80"/>
      <c r="IAY12" s="80"/>
      <c r="IAZ12" s="80"/>
      <c r="IBA12" s="80"/>
      <c r="IBB12" s="80"/>
      <c r="IBC12" s="80"/>
      <c r="IBD12" s="80"/>
      <c r="IBE12" s="80"/>
      <c r="IBF12" s="80"/>
      <c r="IBG12" s="80"/>
      <c r="IBH12" s="80"/>
      <c r="IBI12" s="80"/>
      <c r="IBJ12" s="80"/>
      <c r="IBK12" s="80"/>
      <c r="IBL12" s="80"/>
      <c r="IBM12" s="80"/>
      <c r="IBN12" s="80"/>
      <c r="IBO12" s="80"/>
      <c r="IBP12" s="80"/>
      <c r="IBQ12" s="80"/>
      <c r="IBR12" s="80"/>
      <c r="IBS12" s="80"/>
      <c r="IBT12" s="80"/>
      <c r="IBU12" s="80"/>
      <c r="IBV12" s="80"/>
      <c r="IBW12" s="80"/>
      <c r="IBX12" s="80"/>
      <c r="IBY12" s="80"/>
      <c r="IBZ12" s="80"/>
      <c r="ICA12" s="80"/>
      <c r="ICB12" s="80"/>
      <c r="ICC12" s="80"/>
      <c r="ICD12" s="80"/>
      <c r="ICE12" s="80"/>
      <c r="ICF12" s="80"/>
      <c r="ICG12" s="80"/>
      <c r="ICH12" s="80"/>
      <c r="ICI12" s="80"/>
      <c r="ICJ12" s="80"/>
      <c r="ICK12" s="80"/>
      <c r="ICL12" s="80"/>
      <c r="ICM12" s="80"/>
      <c r="ICN12" s="80"/>
      <c r="ICO12" s="80"/>
      <c r="ICP12" s="80"/>
      <c r="ICQ12" s="80"/>
      <c r="ICR12" s="80"/>
      <c r="ICS12" s="80"/>
      <c r="ICT12" s="80"/>
      <c r="ICU12" s="80"/>
      <c r="ICV12" s="80"/>
      <c r="ICW12" s="80"/>
      <c r="ICX12" s="80"/>
      <c r="ICY12" s="80"/>
      <c r="ICZ12" s="80"/>
      <c r="IDA12" s="80"/>
      <c r="IDB12" s="80"/>
      <c r="IDC12" s="80"/>
      <c r="IDD12" s="80"/>
      <c r="IDE12" s="80"/>
      <c r="IDF12" s="80"/>
      <c r="IDG12" s="80"/>
      <c r="IDH12" s="80"/>
      <c r="IDI12" s="80"/>
      <c r="IDJ12" s="80"/>
      <c r="IDK12" s="80"/>
      <c r="IDL12" s="80"/>
      <c r="IDM12" s="80"/>
      <c r="IDN12" s="80"/>
      <c r="IDO12" s="80"/>
      <c r="IDP12" s="80"/>
      <c r="IDQ12" s="80"/>
      <c r="IDR12" s="80"/>
      <c r="IDS12" s="80"/>
      <c r="IDT12" s="80"/>
      <c r="IDU12" s="80"/>
      <c r="IDV12" s="80"/>
      <c r="IDW12" s="80"/>
      <c r="IDX12" s="80"/>
      <c r="IDY12" s="80"/>
      <c r="IDZ12" s="80"/>
      <c r="IEA12" s="80"/>
      <c r="IEB12" s="80"/>
      <c r="IEC12" s="80"/>
      <c r="IED12" s="80"/>
      <c r="IEE12" s="80"/>
      <c r="IEF12" s="80"/>
      <c r="IEG12" s="80"/>
      <c r="IEH12" s="80"/>
      <c r="IEI12" s="80"/>
      <c r="IEJ12" s="80"/>
      <c r="IEK12" s="80"/>
      <c r="IEL12" s="80"/>
      <c r="IEM12" s="80"/>
      <c r="IEN12" s="80"/>
      <c r="IEO12" s="80"/>
      <c r="IEP12" s="80"/>
      <c r="IEQ12" s="80"/>
      <c r="IER12" s="80"/>
      <c r="IES12" s="80"/>
      <c r="IET12" s="80"/>
      <c r="IEU12" s="80"/>
      <c r="IEV12" s="80"/>
      <c r="IEW12" s="80"/>
      <c r="IEX12" s="80"/>
      <c r="IEY12" s="80"/>
      <c r="IEZ12" s="80"/>
      <c r="IFA12" s="80"/>
      <c r="IFB12" s="80"/>
      <c r="IFC12" s="80"/>
      <c r="IFD12" s="80"/>
      <c r="IFE12" s="80"/>
      <c r="IFF12" s="80"/>
      <c r="IFG12" s="80"/>
      <c r="IFH12" s="80"/>
      <c r="IFI12" s="80"/>
      <c r="IFJ12" s="80"/>
      <c r="IFK12" s="80"/>
      <c r="IFL12" s="80"/>
      <c r="IFM12" s="80"/>
      <c r="IFN12" s="80"/>
      <c r="IFO12" s="80"/>
      <c r="IFP12" s="80"/>
      <c r="IFQ12" s="80"/>
      <c r="IFR12" s="80"/>
      <c r="IFS12" s="80"/>
      <c r="IFT12" s="80"/>
      <c r="IFU12" s="80"/>
      <c r="IFV12" s="80"/>
      <c r="IFW12" s="80"/>
      <c r="IFX12" s="80"/>
      <c r="IFY12" s="80"/>
      <c r="IFZ12" s="80"/>
      <c r="IGA12" s="80"/>
      <c r="IGB12" s="80"/>
      <c r="IGC12" s="80"/>
      <c r="IGD12" s="80"/>
      <c r="IGE12" s="80"/>
      <c r="IGF12" s="80"/>
      <c r="IGG12" s="80"/>
      <c r="IGH12" s="80"/>
      <c r="IGI12" s="80"/>
      <c r="IGJ12" s="80"/>
      <c r="IGK12" s="80"/>
      <c r="IGL12" s="80"/>
      <c r="IGM12" s="80"/>
      <c r="IGN12" s="80"/>
      <c r="IGO12" s="80"/>
      <c r="IGP12" s="80"/>
      <c r="IGQ12" s="80"/>
      <c r="IGR12" s="80"/>
      <c r="IGS12" s="80"/>
      <c r="IGT12" s="80"/>
      <c r="IGU12" s="80"/>
      <c r="IGV12" s="80"/>
      <c r="IGW12" s="80"/>
      <c r="IGX12" s="80"/>
      <c r="IGY12" s="80"/>
      <c r="IGZ12" s="80"/>
      <c r="IHA12" s="80"/>
      <c r="IHB12" s="80"/>
      <c r="IHC12" s="80"/>
      <c r="IHD12" s="80"/>
      <c r="IHE12" s="80"/>
      <c r="IHF12" s="80"/>
      <c r="IHG12" s="80"/>
      <c r="IHH12" s="80"/>
      <c r="IHI12" s="80"/>
      <c r="IHJ12" s="80"/>
      <c r="IHK12" s="80"/>
      <c r="IHL12" s="80"/>
      <c r="IHM12" s="80"/>
      <c r="IHN12" s="80"/>
      <c r="IHO12" s="80"/>
      <c r="IHP12" s="80"/>
      <c r="IHQ12" s="80"/>
      <c r="IHR12" s="80"/>
      <c r="IHS12" s="80"/>
      <c r="IHT12" s="80"/>
      <c r="IHU12" s="80"/>
      <c r="IHV12" s="80"/>
      <c r="IHW12" s="80"/>
      <c r="IHX12" s="80"/>
      <c r="IHY12" s="80"/>
      <c r="IHZ12" s="80"/>
      <c r="IIA12" s="80"/>
      <c r="IIB12" s="80"/>
      <c r="IIC12" s="80"/>
      <c r="IID12" s="80"/>
      <c r="IIE12" s="80"/>
      <c r="IIF12" s="80"/>
      <c r="IIG12" s="80"/>
      <c r="IIH12" s="80"/>
      <c r="III12" s="80"/>
      <c r="IIJ12" s="80"/>
      <c r="IIK12" s="80"/>
      <c r="IIL12" s="80"/>
      <c r="IIM12" s="80"/>
      <c r="IIN12" s="80"/>
      <c r="IIO12" s="80"/>
      <c r="IIP12" s="80"/>
      <c r="IIQ12" s="80"/>
      <c r="IIR12" s="80"/>
      <c r="IIS12" s="80"/>
      <c r="IIT12" s="80"/>
      <c r="IIU12" s="80"/>
      <c r="IIV12" s="80"/>
      <c r="IIW12" s="80"/>
      <c r="IIX12" s="80"/>
      <c r="IIY12" s="80"/>
      <c r="IIZ12" s="80"/>
      <c r="IJA12" s="80"/>
      <c r="IJB12" s="80"/>
      <c r="IJC12" s="80"/>
      <c r="IJD12" s="80"/>
      <c r="IJE12" s="80"/>
      <c r="IJF12" s="80"/>
      <c r="IJG12" s="80"/>
      <c r="IJH12" s="80"/>
      <c r="IJI12" s="80"/>
      <c r="IJJ12" s="80"/>
      <c r="IJK12" s="80"/>
      <c r="IJL12" s="80"/>
      <c r="IJM12" s="80"/>
      <c r="IJN12" s="80"/>
      <c r="IJO12" s="80"/>
      <c r="IJP12" s="80"/>
      <c r="IJQ12" s="80"/>
      <c r="IJR12" s="80"/>
      <c r="IJS12" s="80"/>
      <c r="IJT12" s="80"/>
      <c r="IJU12" s="80"/>
      <c r="IJV12" s="80"/>
      <c r="IJW12" s="80"/>
      <c r="IJX12" s="80"/>
      <c r="IJY12" s="80"/>
      <c r="IJZ12" s="80"/>
      <c r="IKA12" s="80"/>
      <c r="IKB12" s="80"/>
      <c r="IKC12" s="80"/>
      <c r="IKD12" s="80"/>
      <c r="IKE12" s="80"/>
      <c r="IKF12" s="80"/>
      <c r="IKG12" s="80"/>
      <c r="IKH12" s="80"/>
      <c r="IKI12" s="80"/>
      <c r="IKJ12" s="80"/>
      <c r="IKK12" s="80"/>
      <c r="IKL12" s="80"/>
      <c r="IKM12" s="80"/>
      <c r="IKN12" s="80"/>
      <c r="IKO12" s="80"/>
      <c r="IKP12" s="80"/>
      <c r="IKQ12" s="80"/>
      <c r="IKR12" s="80"/>
      <c r="IKS12" s="80"/>
      <c r="IKT12" s="80"/>
      <c r="IKU12" s="80"/>
      <c r="IKV12" s="80"/>
      <c r="IKW12" s="80"/>
      <c r="IKX12" s="80"/>
      <c r="IKY12" s="80"/>
      <c r="IKZ12" s="80"/>
      <c r="ILA12" s="80"/>
      <c r="ILB12" s="80"/>
      <c r="ILC12" s="80"/>
      <c r="ILD12" s="80"/>
      <c r="ILE12" s="80"/>
      <c r="ILF12" s="80"/>
      <c r="ILG12" s="80"/>
      <c r="ILH12" s="80"/>
      <c r="ILI12" s="80"/>
      <c r="ILJ12" s="80"/>
      <c r="ILK12" s="80"/>
      <c r="ILL12" s="80"/>
      <c r="ILM12" s="80"/>
      <c r="ILN12" s="80"/>
      <c r="ILO12" s="80"/>
      <c r="ILP12" s="80"/>
      <c r="ILQ12" s="80"/>
      <c r="ILR12" s="80"/>
      <c r="ILS12" s="80"/>
      <c r="ILT12" s="80"/>
      <c r="ILU12" s="80"/>
      <c r="ILV12" s="80"/>
      <c r="ILW12" s="80"/>
      <c r="ILX12" s="80"/>
      <c r="ILY12" s="80"/>
      <c r="ILZ12" s="80"/>
      <c r="IMA12" s="80"/>
      <c r="IMB12" s="80"/>
      <c r="IMC12" s="80"/>
      <c r="IMD12" s="80"/>
      <c r="IME12" s="80"/>
      <c r="IMF12" s="80"/>
      <c r="IMG12" s="80"/>
      <c r="IMH12" s="80"/>
      <c r="IMI12" s="80"/>
      <c r="IMJ12" s="80"/>
      <c r="IMK12" s="80"/>
      <c r="IML12" s="80"/>
      <c r="IMM12" s="80"/>
      <c r="IMN12" s="80"/>
      <c r="IMO12" s="80"/>
      <c r="IMP12" s="80"/>
      <c r="IMQ12" s="80"/>
      <c r="IMR12" s="80"/>
      <c r="IMS12" s="80"/>
      <c r="IMT12" s="80"/>
      <c r="IMU12" s="80"/>
      <c r="IMV12" s="80"/>
      <c r="IMW12" s="80"/>
      <c r="IMX12" s="80"/>
      <c r="IMY12" s="80"/>
      <c r="IMZ12" s="80"/>
      <c r="INA12" s="80"/>
      <c r="INB12" s="80"/>
      <c r="INC12" s="80"/>
      <c r="IND12" s="80"/>
      <c r="INE12" s="80"/>
      <c r="INF12" s="80"/>
      <c r="ING12" s="80"/>
      <c r="INH12" s="80"/>
      <c r="INI12" s="80"/>
      <c r="INJ12" s="80"/>
      <c r="INK12" s="80"/>
      <c r="INL12" s="80"/>
      <c r="INM12" s="80"/>
      <c r="INN12" s="80"/>
      <c r="INO12" s="80"/>
      <c r="INP12" s="80"/>
      <c r="INQ12" s="80"/>
      <c r="INR12" s="80"/>
      <c r="INS12" s="80"/>
      <c r="INT12" s="80"/>
      <c r="INU12" s="80"/>
      <c r="INV12" s="80"/>
      <c r="INW12" s="80"/>
      <c r="INX12" s="80"/>
      <c r="INY12" s="80"/>
      <c r="INZ12" s="80"/>
      <c r="IOA12" s="80"/>
      <c r="IOB12" s="80"/>
      <c r="IOC12" s="80"/>
      <c r="IOD12" s="80"/>
      <c r="IOE12" s="80"/>
      <c r="IOF12" s="80"/>
      <c r="IOG12" s="80"/>
      <c r="IOH12" s="80"/>
      <c r="IOI12" s="80"/>
      <c r="IOJ12" s="80"/>
      <c r="IOK12" s="80"/>
      <c r="IOL12" s="80"/>
      <c r="IOM12" s="80"/>
      <c r="ION12" s="80"/>
      <c r="IOO12" s="80"/>
      <c r="IOP12" s="80"/>
      <c r="IOQ12" s="80"/>
      <c r="IOR12" s="80"/>
      <c r="IOS12" s="80"/>
      <c r="IOT12" s="80"/>
      <c r="IOU12" s="80"/>
      <c r="IOV12" s="80"/>
      <c r="IOW12" s="80"/>
      <c r="IOX12" s="80"/>
      <c r="IOY12" s="80"/>
      <c r="IOZ12" s="80"/>
      <c r="IPA12" s="80"/>
      <c r="IPB12" s="80"/>
      <c r="IPC12" s="80"/>
      <c r="IPD12" s="80"/>
      <c r="IPE12" s="80"/>
      <c r="IPF12" s="80"/>
      <c r="IPG12" s="80"/>
      <c r="IPH12" s="80"/>
      <c r="IPI12" s="80"/>
      <c r="IPJ12" s="80"/>
      <c r="IPK12" s="80"/>
      <c r="IPL12" s="80"/>
      <c r="IPM12" s="80"/>
      <c r="IPN12" s="80"/>
      <c r="IPO12" s="80"/>
      <c r="IPP12" s="80"/>
      <c r="IPQ12" s="80"/>
      <c r="IPR12" s="80"/>
      <c r="IPS12" s="80"/>
      <c r="IPT12" s="80"/>
      <c r="IPU12" s="80"/>
      <c r="IPV12" s="80"/>
      <c r="IPW12" s="80"/>
      <c r="IPX12" s="80"/>
      <c r="IPY12" s="80"/>
      <c r="IPZ12" s="80"/>
      <c r="IQA12" s="80"/>
      <c r="IQB12" s="80"/>
      <c r="IQC12" s="80"/>
      <c r="IQD12" s="80"/>
      <c r="IQE12" s="80"/>
      <c r="IQF12" s="80"/>
      <c r="IQG12" s="80"/>
      <c r="IQH12" s="80"/>
      <c r="IQI12" s="80"/>
      <c r="IQJ12" s="80"/>
      <c r="IQK12" s="80"/>
      <c r="IQL12" s="80"/>
      <c r="IQM12" s="80"/>
      <c r="IQN12" s="80"/>
      <c r="IQO12" s="80"/>
      <c r="IQP12" s="80"/>
      <c r="IQQ12" s="80"/>
      <c r="IQR12" s="80"/>
      <c r="IQS12" s="80"/>
      <c r="IQT12" s="80"/>
      <c r="IQU12" s="80"/>
      <c r="IQV12" s="80"/>
      <c r="IQW12" s="80"/>
      <c r="IQX12" s="80"/>
      <c r="IQY12" s="80"/>
      <c r="IQZ12" s="80"/>
      <c r="IRA12" s="80"/>
      <c r="IRB12" s="80"/>
      <c r="IRC12" s="80"/>
      <c r="IRD12" s="80"/>
      <c r="IRE12" s="80"/>
      <c r="IRF12" s="80"/>
      <c r="IRG12" s="80"/>
      <c r="IRH12" s="80"/>
      <c r="IRI12" s="80"/>
      <c r="IRJ12" s="80"/>
      <c r="IRK12" s="80"/>
      <c r="IRL12" s="80"/>
      <c r="IRM12" s="80"/>
      <c r="IRN12" s="80"/>
      <c r="IRO12" s="80"/>
      <c r="IRP12" s="80"/>
      <c r="IRQ12" s="80"/>
      <c r="IRR12" s="80"/>
      <c r="IRS12" s="80"/>
      <c r="IRT12" s="80"/>
      <c r="IRU12" s="80"/>
      <c r="IRV12" s="80"/>
      <c r="IRW12" s="80"/>
      <c r="IRX12" s="80"/>
      <c r="IRY12" s="80"/>
      <c r="IRZ12" s="80"/>
      <c r="ISA12" s="80"/>
      <c r="ISB12" s="80"/>
      <c r="ISC12" s="80"/>
      <c r="ISD12" s="80"/>
      <c r="ISE12" s="80"/>
      <c r="ISF12" s="80"/>
      <c r="ISG12" s="80"/>
      <c r="ISH12" s="80"/>
      <c r="ISI12" s="80"/>
      <c r="ISJ12" s="80"/>
      <c r="ISK12" s="80"/>
      <c r="ISL12" s="80"/>
      <c r="ISM12" s="80"/>
      <c r="ISN12" s="80"/>
      <c r="ISO12" s="80"/>
      <c r="ISP12" s="80"/>
      <c r="ISQ12" s="80"/>
      <c r="ISR12" s="80"/>
      <c r="ISS12" s="80"/>
      <c r="IST12" s="80"/>
      <c r="ISU12" s="80"/>
      <c r="ISV12" s="80"/>
      <c r="ISW12" s="80"/>
      <c r="ISX12" s="80"/>
      <c r="ISY12" s="80"/>
      <c r="ISZ12" s="80"/>
      <c r="ITA12" s="80"/>
      <c r="ITB12" s="80"/>
      <c r="ITC12" s="80"/>
      <c r="ITD12" s="80"/>
      <c r="ITE12" s="80"/>
      <c r="ITF12" s="80"/>
      <c r="ITG12" s="80"/>
      <c r="ITH12" s="80"/>
      <c r="ITI12" s="80"/>
      <c r="ITJ12" s="80"/>
      <c r="ITK12" s="80"/>
      <c r="ITL12" s="80"/>
      <c r="ITM12" s="80"/>
      <c r="ITN12" s="80"/>
      <c r="ITO12" s="80"/>
      <c r="ITP12" s="80"/>
      <c r="ITQ12" s="80"/>
      <c r="ITR12" s="80"/>
      <c r="ITS12" s="80"/>
      <c r="ITT12" s="80"/>
      <c r="ITU12" s="80"/>
      <c r="ITV12" s="80"/>
      <c r="ITW12" s="80"/>
      <c r="ITX12" s="80"/>
      <c r="ITY12" s="80"/>
      <c r="ITZ12" s="80"/>
      <c r="IUA12" s="80"/>
      <c r="IUB12" s="80"/>
      <c r="IUC12" s="80"/>
      <c r="IUD12" s="80"/>
      <c r="IUE12" s="80"/>
      <c r="IUF12" s="80"/>
      <c r="IUG12" s="80"/>
      <c r="IUH12" s="80"/>
      <c r="IUI12" s="80"/>
      <c r="IUJ12" s="80"/>
      <c r="IUK12" s="80"/>
      <c r="IUL12" s="80"/>
      <c r="IUM12" s="80"/>
      <c r="IUN12" s="80"/>
      <c r="IUO12" s="80"/>
      <c r="IUP12" s="80"/>
      <c r="IUQ12" s="80"/>
      <c r="IUR12" s="80"/>
      <c r="IUS12" s="80"/>
      <c r="IUT12" s="80"/>
      <c r="IUU12" s="80"/>
      <c r="IUV12" s="80"/>
      <c r="IUW12" s="80"/>
      <c r="IUX12" s="80"/>
      <c r="IUY12" s="80"/>
      <c r="IUZ12" s="80"/>
      <c r="IVA12" s="80"/>
      <c r="IVB12" s="80"/>
      <c r="IVC12" s="80"/>
      <c r="IVD12" s="80"/>
      <c r="IVE12" s="80"/>
      <c r="IVF12" s="80"/>
      <c r="IVG12" s="80"/>
      <c r="IVH12" s="80"/>
      <c r="IVI12" s="80"/>
      <c r="IVJ12" s="80"/>
      <c r="IVK12" s="80"/>
      <c r="IVL12" s="80"/>
      <c r="IVM12" s="80"/>
      <c r="IVN12" s="80"/>
      <c r="IVO12" s="80"/>
      <c r="IVP12" s="80"/>
      <c r="IVQ12" s="80"/>
      <c r="IVR12" s="80"/>
      <c r="IVS12" s="80"/>
      <c r="IVT12" s="80"/>
      <c r="IVU12" s="80"/>
      <c r="IVV12" s="80"/>
      <c r="IVW12" s="80"/>
      <c r="IVX12" s="80"/>
      <c r="IVY12" s="80"/>
      <c r="IVZ12" s="80"/>
      <c r="IWA12" s="80"/>
      <c r="IWB12" s="80"/>
      <c r="IWC12" s="80"/>
      <c r="IWD12" s="80"/>
      <c r="IWE12" s="80"/>
      <c r="IWF12" s="80"/>
      <c r="IWG12" s="80"/>
      <c r="IWH12" s="80"/>
      <c r="IWI12" s="80"/>
      <c r="IWJ12" s="80"/>
      <c r="IWK12" s="80"/>
      <c r="IWL12" s="80"/>
      <c r="IWM12" s="80"/>
      <c r="IWN12" s="80"/>
      <c r="IWO12" s="80"/>
      <c r="IWP12" s="80"/>
      <c r="IWQ12" s="80"/>
      <c r="IWR12" s="80"/>
      <c r="IWS12" s="80"/>
      <c r="IWT12" s="80"/>
      <c r="IWU12" s="80"/>
      <c r="IWV12" s="80"/>
      <c r="IWW12" s="80"/>
      <c r="IWX12" s="80"/>
      <c r="IWY12" s="80"/>
      <c r="IWZ12" s="80"/>
      <c r="IXA12" s="80"/>
      <c r="IXB12" s="80"/>
      <c r="IXC12" s="80"/>
      <c r="IXD12" s="80"/>
      <c r="IXE12" s="80"/>
      <c r="IXF12" s="80"/>
      <c r="IXG12" s="80"/>
      <c r="IXH12" s="80"/>
      <c r="IXI12" s="80"/>
      <c r="IXJ12" s="80"/>
      <c r="IXK12" s="80"/>
      <c r="IXL12" s="80"/>
      <c r="IXM12" s="80"/>
      <c r="IXN12" s="80"/>
      <c r="IXO12" s="80"/>
      <c r="IXP12" s="80"/>
      <c r="IXQ12" s="80"/>
      <c r="IXR12" s="80"/>
      <c r="IXS12" s="80"/>
      <c r="IXT12" s="80"/>
      <c r="IXU12" s="80"/>
      <c r="IXV12" s="80"/>
      <c r="IXW12" s="80"/>
      <c r="IXX12" s="80"/>
      <c r="IXY12" s="80"/>
      <c r="IXZ12" s="80"/>
      <c r="IYA12" s="80"/>
      <c r="IYB12" s="80"/>
      <c r="IYC12" s="80"/>
      <c r="IYD12" s="80"/>
      <c r="IYE12" s="80"/>
      <c r="IYF12" s="80"/>
      <c r="IYG12" s="80"/>
      <c r="IYH12" s="80"/>
      <c r="IYI12" s="80"/>
      <c r="IYJ12" s="80"/>
      <c r="IYK12" s="80"/>
      <c r="IYL12" s="80"/>
      <c r="IYM12" s="80"/>
      <c r="IYN12" s="80"/>
      <c r="IYO12" s="80"/>
      <c r="IYP12" s="80"/>
      <c r="IYQ12" s="80"/>
      <c r="IYR12" s="80"/>
      <c r="IYS12" s="80"/>
      <c r="IYT12" s="80"/>
      <c r="IYU12" s="80"/>
      <c r="IYV12" s="80"/>
      <c r="IYW12" s="80"/>
      <c r="IYX12" s="80"/>
      <c r="IYY12" s="80"/>
      <c r="IYZ12" s="80"/>
      <c r="IZA12" s="80"/>
      <c r="IZB12" s="80"/>
      <c r="IZC12" s="80"/>
      <c r="IZD12" s="80"/>
      <c r="IZE12" s="80"/>
      <c r="IZF12" s="80"/>
      <c r="IZG12" s="80"/>
      <c r="IZH12" s="80"/>
      <c r="IZI12" s="80"/>
      <c r="IZJ12" s="80"/>
      <c r="IZK12" s="80"/>
      <c r="IZL12" s="80"/>
      <c r="IZM12" s="80"/>
      <c r="IZN12" s="80"/>
      <c r="IZO12" s="80"/>
      <c r="IZP12" s="80"/>
      <c r="IZQ12" s="80"/>
      <c r="IZR12" s="80"/>
      <c r="IZS12" s="80"/>
      <c r="IZT12" s="80"/>
      <c r="IZU12" s="80"/>
      <c r="IZV12" s="80"/>
      <c r="IZW12" s="80"/>
      <c r="IZX12" s="80"/>
      <c r="IZY12" s="80"/>
      <c r="IZZ12" s="80"/>
      <c r="JAA12" s="80"/>
      <c r="JAB12" s="80"/>
      <c r="JAC12" s="80"/>
      <c r="JAD12" s="80"/>
      <c r="JAE12" s="80"/>
      <c r="JAF12" s="80"/>
      <c r="JAG12" s="80"/>
      <c r="JAH12" s="80"/>
      <c r="JAI12" s="80"/>
      <c r="JAJ12" s="80"/>
      <c r="JAK12" s="80"/>
      <c r="JAL12" s="80"/>
      <c r="JAM12" s="80"/>
      <c r="JAN12" s="80"/>
      <c r="JAO12" s="80"/>
      <c r="JAP12" s="80"/>
      <c r="JAQ12" s="80"/>
      <c r="JAR12" s="80"/>
      <c r="JAS12" s="80"/>
      <c r="JAT12" s="80"/>
      <c r="JAU12" s="80"/>
      <c r="JAV12" s="80"/>
      <c r="JAW12" s="80"/>
      <c r="JAX12" s="80"/>
      <c r="JAY12" s="80"/>
      <c r="JAZ12" s="80"/>
      <c r="JBA12" s="80"/>
      <c r="JBB12" s="80"/>
      <c r="JBC12" s="80"/>
      <c r="JBD12" s="80"/>
      <c r="JBE12" s="80"/>
      <c r="JBF12" s="80"/>
      <c r="JBG12" s="80"/>
      <c r="JBH12" s="80"/>
      <c r="JBI12" s="80"/>
      <c r="JBJ12" s="80"/>
      <c r="JBK12" s="80"/>
      <c r="JBL12" s="80"/>
      <c r="JBM12" s="80"/>
      <c r="JBN12" s="80"/>
      <c r="JBO12" s="80"/>
      <c r="JBP12" s="80"/>
      <c r="JBQ12" s="80"/>
      <c r="JBR12" s="80"/>
      <c r="JBS12" s="80"/>
      <c r="JBT12" s="80"/>
      <c r="JBU12" s="80"/>
      <c r="JBV12" s="80"/>
      <c r="JBW12" s="80"/>
      <c r="JBX12" s="80"/>
      <c r="JBY12" s="80"/>
      <c r="JBZ12" s="80"/>
      <c r="JCA12" s="80"/>
      <c r="JCB12" s="80"/>
      <c r="JCC12" s="80"/>
      <c r="JCD12" s="80"/>
      <c r="JCE12" s="80"/>
      <c r="JCF12" s="80"/>
      <c r="JCG12" s="80"/>
      <c r="JCH12" s="80"/>
      <c r="JCI12" s="80"/>
      <c r="JCJ12" s="80"/>
      <c r="JCK12" s="80"/>
      <c r="JCL12" s="80"/>
      <c r="JCM12" s="80"/>
      <c r="JCN12" s="80"/>
      <c r="JCO12" s="80"/>
      <c r="JCP12" s="80"/>
      <c r="JCQ12" s="80"/>
      <c r="JCR12" s="80"/>
      <c r="JCS12" s="80"/>
      <c r="JCT12" s="80"/>
      <c r="JCU12" s="80"/>
      <c r="JCV12" s="80"/>
      <c r="JCW12" s="80"/>
      <c r="JCX12" s="80"/>
      <c r="JCY12" s="80"/>
      <c r="JCZ12" s="80"/>
      <c r="JDA12" s="80"/>
      <c r="JDB12" s="80"/>
      <c r="JDC12" s="80"/>
      <c r="JDD12" s="80"/>
      <c r="JDE12" s="80"/>
      <c r="JDF12" s="80"/>
      <c r="JDG12" s="80"/>
      <c r="JDH12" s="80"/>
      <c r="JDI12" s="80"/>
      <c r="JDJ12" s="80"/>
      <c r="JDK12" s="80"/>
      <c r="JDL12" s="80"/>
      <c r="JDM12" s="80"/>
      <c r="JDN12" s="80"/>
      <c r="JDO12" s="80"/>
      <c r="JDP12" s="80"/>
      <c r="JDQ12" s="80"/>
      <c r="JDR12" s="80"/>
      <c r="JDS12" s="80"/>
      <c r="JDT12" s="80"/>
      <c r="JDU12" s="80"/>
      <c r="JDV12" s="80"/>
      <c r="JDW12" s="80"/>
      <c r="JDX12" s="80"/>
      <c r="JDY12" s="80"/>
      <c r="JDZ12" s="80"/>
      <c r="JEA12" s="80"/>
      <c r="JEB12" s="80"/>
      <c r="JEC12" s="80"/>
      <c r="JED12" s="80"/>
      <c r="JEE12" s="80"/>
      <c r="JEF12" s="80"/>
      <c r="JEG12" s="80"/>
      <c r="JEH12" s="80"/>
      <c r="JEI12" s="80"/>
      <c r="JEJ12" s="80"/>
      <c r="JEK12" s="80"/>
      <c r="JEL12" s="80"/>
      <c r="JEM12" s="80"/>
      <c r="JEN12" s="80"/>
      <c r="JEO12" s="80"/>
      <c r="JEP12" s="80"/>
      <c r="JEQ12" s="80"/>
      <c r="JER12" s="80"/>
      <c r="JES12" s="80"/>
      <c r="JET12" s="80"/>
      <c r="JEU12" s="80"/>
      <c r="JEV12" s="80"/>
      <c r="JEW12" s="80"/>
      <c r="JEX12" s="80"/>
      <c r="JEY12" s="80"/>
      <c r="JEZ12" s="80"/>
      <c r="JFA12" s="80"/>
      <c r="JFB12" s="80"/>
      <c r="JFC12" s="80"/>
      <c r="JFD12" s="80"/>
      <c r="JFE12" s="80"/>
      <c r="JFF12" s="80"/>
      <c r="JFG12" s="80"/>
      <c r="JFH12" s="80"/>
      <c r="JFI12" s="80"/>
      <c r="JFJ12" s="80"/>
      <c r="JFK12" s="80"/>
      <c r="JFL12" s="80"/>
      <c r="JFM12" s="80"/>
      <c r="JFN12" s="80"/>
      <c r="JFO12" s="80"/>
      <c r="JFP12" s="80"/>
      <c r="JFQ12" s="80"/>
      <c r="JFR12" s="80"/>
      <c r="JFS12" s="80"/>
      <c r="JFT12" s="80"/>
      <c r="JFU12" s="80"/>
      <c r="JFV12" s="80"/>
      <c r="JFW12" s="80"/>
      <c r="JFX12" s="80"/>
      <c r="JFY12" s="80"/>
      <c r="JFZ12" s="80"/>
      <c r="JGA12" s="80"/>
      <c r="JGB12" s="80"/>
      <c r="JGC12" s="80"/>
      <c r="JGD12" s="80"/>
      <c r="JGE12" s="80"/>
      <c r="JGF12" s="80"/>
      <c r="JGG12" s="80"/>
      <c r="JGH12" s="80"/>
      <c r="JGI12" s="80"/>
      <c r="JGJ12" s="80"/>
      <c r="JGK12" s="80"/>
      <c r="JGL12" s="80"/>
      <c r="JGM12" s="80"/>
      <c r="JGN12" s="80"/>
      <c r="JGO12" s="80"/>
      <c r="JGP12" s="80"/>
      <c r="JGQ12" s="80"/>
      <c r="JGR12" s="80"/>
      <c r="JGS12" s="80"/>
      <c r="JGT12" s="80"/>
      <c r="JGU12" s="80"/>
      <c r="JGV12" s="80"/>
      <c r="JGW12" s="80"/>
      <c r="JGX12" s="80"/>
      <c r="JGY12" s="80"/>
      <c r="JGZ12" s="80"/>
      <c r="JHA12" s="80"/>
      <c r="JHB12" s="80"/>
      <c r="JHC12" s="80"/>
      <c r="JHD12" s="80"/>
      <c r="JHE12" s="80"/>
      <c r="JHF12" s="80"/>
      <c r="JHG12" s="80"/>
      <c r="JHH12" s="80"/>
      <c r="JHI12" s="80"/>
      <c r="JHJ12" s="80"/>
      <c r="JHK12" s="80"/>
      <c r="JHL12" s="80"/>
      <c r="JHM12" s="80"/>
      <c r="JHN12" s="80"/>
      <c r="JHO12" s="80"/>
      <c r="JHP12" s="80"/>
      <c r="JHQ12" s="80"/>
      <c r="JHR12" s="80"/>
      <c r="JHS12" s="80"/>
      <c r="JHT12" s="80"/>
      <c r="JHU12" s="80"/>
      <c r="JHV12" s="80"/>
      <c r="JHW12" s="80"/>
      <c r="JHX12" s="80"/>
      <c r="JHY12" s="80"/>
      <c r="JHZ12" s="80"/>
      <c r="JIA12" s="80"/>
      <c r="JIB12" s="80"/>
      <c r="JIC12" s="80"/>
      <c r="JID12" s="80"/>
      <c r="JIE12" s="80"/>
      <c r="JIF12" s="80"/>
      <c r="JIG12" s="80"/>
      <c r="JIH12" s="80"/>
      <c r="JII12" s="80"/>
      <c r="JIJ12" s="80"/>
      <c r="JIK12" s="80"/>
      <c r="JIL12" s="80"/>
      <c r="JIM12" s="80"/>
      <c r="JIN12" s="80"/>
      <c r="JIO12" s="80"/>
      <c r="JIP12" s="80"/>
      <c r="JIQ12" s="80"/>
      <c r="JIR12" s="80"/>
      <c r="JIS12" s="80"/>
      <c r="JIT12" s="80"/>
      <c r="JIU12" s="80"/>
      <c r="JIV12" s="80"/>
      <c r="JIW12" s="80"/>
      <c r="JIX12" s="80"/>
      <c r="JIY12" s="80"/>
      <c r="JIZ12" s="80"/>
      <c r="JJA12" s="80"/>
      <c r="JJB12" s="80"/>
      <c r="JJC12" s="80"/>
      <c r="JJD12" s="80"/>
      <c r="JJE12" s="80"/>
      <c r="JJF12" s="80"/>
      <c r="JJG12" s="80"/>
      <c r="JJH12" s="80"/>
      <c r="JJI12" s="80"/>
      <c r="JJJ12" s="80"/>
      <c r="JJK12" s="80"/>
      <c r="JJL12" s="80"/>
      <c r="JJM12" s="80"/>
      <c r="JJN12" s="80"/>
      <c r="JJO12" s="80"/>
      <c r="JJP12" s="80"/>
      <c r="JJQ12" s="80"/>
      <c r="JJR12" s="80"/>
      <c r="JJS12" s="80"/>
      <c r="JJT12" s="80"/>
      <c r="JJU12" s="80"/>
      <c r="JJV12" s="80"/>
      <c r="JJW12" s="80"/>
      <c r="JJX12" s="80"/>
      <c r="JJY12" s="80"/>
      <c r="JJZ12" s="80"/>
      <c r="JKA12" s="80"/>
      <c r="JKB12" s="80"/>
      <c r="JKC12" s="80"/>
      <c r="JKD12" s="80"/>
      <c r="JKE12" s="80"/>
      <c r="JKF12" s="80"/>
      <c r="JKG12" s="80"/>
      <c r="JKH12" s="80"/>
      <c r="JKI12" s="80"/>
      <c r="JKJ12" s="80"/>
      <c r="JKK12" s="80"/>
      <c r="JKL12" s="80"/>
      <c r="JKM12" s="80"/>
      <c r="JKN12" s="80"/>
      <c r="JKO12" s="80"/>
      <c r="JKP12" s="80"/>
      <c r="JKQ12" s="80"/>
      <c r="JKR12" s="80"/>
      <c r="JKS12" s="80"/>
      <c r="JKT12" s="80"/>
      <c r="JKU12" s="80"/>
      <c r="JKV12" s="80"/>
      <c r="JKW12" s="80"/>
      <c r="JKX12" s="80"/>
      <c r="JKY12" s="80"/>
      <c r="JKZ12" s="80"/>
      <c r="JLA12" s="80"/>
      <c r="JLB12" s="80"/>
      <c r="JLC12" s="80"/>
      <c r="JLD12" s="80"/>
      <c r="JLE12" s="80"/>
      <c r="JLF12" s="80"/>
      <c r="JLG12" s="80"/>
      <c r="JLH12" s="80"/>
      <c r="JLI12" s="80"/>
      <c r="JLJ12" s="80"/>
      <c r="JLK12" s="80"/>
      <c r="JLL12" s="80"/>
      <c r="JLM12" s="80"/>
      <c r="JLN12" s="80"/>
      <c r="JLO12" s="80"/>
      <c r="JLP12" s="80"/>
      <c r="JLQ12" s="80"/>
      <c r="JLR12" s="80"/>
      <c r="JLS12" s="80"/>
      <c r="JLT12" s="80"/>
      <c r="JLU12" s="80"/>
      <c r="JLV12" s="80"/>
      <c r="JLW12" s="80"/>
      <c r="JLX12" s="80"/>
      <c r="JLY12" s="80"/>
      <c r="JLZ12" s="80"/>
      <c r="JMA12" s="80"/>
      <c r="JMB12" s="80"/>
      <c r="JMC12" s="80"/>
      <c r="JMD12" s="80"/>
      <c r="JME12" s="80"/>
      <c r="JMF12" s="80"/>
      <c r="JMG12" s="80"/>
      <c r="JMH12" s="80"/>
      <c r="JMI12" s="80"/>
      <c r="JMJ12" s="80"/>
      <c r="JMK12" s="80"/>
      <c r="JML12" s="80"/>
      <c r="JMM12" s="80"/>
      <c r="JMN12" s="80"/>
      <c r="JMO12" s="80"/>
      <c r="JMP12" s="80"/>
      <c r="JMQ12" s="80"/>
      <c r="JMR12" s="80"/>
      <c r="JMS12" s="80"/>
      <c r="JMT12" s="80"/>
      <c r="JMU12" s="80"/>
      <c r="JMV12" s="80"/>
      <c r="JMW12" s="80"/>
      <c r="JMX12" s="80"/>
      <c r="JMY12" s="80"/>
      <c r="JMZ12" s="80"/>
      <c r="JNA12" s="80"/>
      <c r="JNB12" s="80"/>
      <c r="JNC12" s="80"/>
      <c r="JND12" s="80"/>
      <c r="JNE12" s="80"/>
      <c r="JNF12" s="80"/>
      <c r="JNG12" s="80"/>
      <c r="JNH12" s="80"/>
      <c r="JNI12" s="80"/>
      <c r="JNJ12" s="80"/>
      <c r="JNK12" s="80"/>
      <c r="JNL12" s="80"/>
      <c r="JNM12" s="80"/>
      <c r="JNN12" s="80"/>
      <c r="JNO12" s="80"/>
      <c r="JNP12" s="80"/>
      <c r="JNQ12" s="80"/>
      <c r="JNR12" s="80"/>
      <c r="JNS12" s="80"/>
      <c r="JNT12" s="80"/>
      <c r="JNU12" s="80"/>
      <c r="JNV12" s="80"/>
      <c r="JNW12" s="80"/>
      <c r="JNX12" s="80"/>
      <c r="JNY12" s="80"/>
      <c r="JNZ12" s="80"/>
      <c r="JOA12" s="80"/>
      <c r="JOB12" s="80"/>
      <c r="JOC12" s="80"/>
      <c r="JOD12" s="80"/>
      <c r="JOE12" s="80"/>
      <c r="JOF12" s="80"/>
      <c r="JOG12" s="80"/>
      <c r="JOH12" s="80"/>
      <c r="JOI12" s="80"/>
      <c r="JOJ12" s="80"/>
      <c r="JOK12" s="80"/>
      <c r="JOL12" s="80"/>
      <c r="JOM12" s="80"/>
      <c r="JON12" s="80"/>
      <c r="JOO12" s="80"/>
      <c r="JOP12" s="80"/>
      <c r="JOQ12" s="80"/>
      <c r="JOR12" s="80"/>
      <c r="JOS12" s="80"/>
      <c r="JOT12" s="80"/>
      <c r="JOU12" s="80"/>
      <c r="JOV12" s="80"/>
      <c r="JOW12" s="80"/>
      <c r="JOX12" s="80"/>
      <c r="JOY12" s="80"/>
      <c r="JOZ12" s="80"/>
      <c r="JPA12" s="80"/>
      <c r="JPB12" s="80"/>
      <c r="JPC12" s="80"/>
      <c r="JPD12" s="80"/>
      <c r="JPE12" s="80"/>
      <c r="JPF12" s="80"/>
      <c r="JPG12" s="80"/>
      <c r="JPH12" s="80"/>
      <c r="JPI12" s="80"/>
      <c r="JPJ12" s="80"/>
      <c r="JPK12" s="80"/>
      <c r="JPL12" s="80"/>
      <c r="JPM12" s="80"/>
      <c r="JPN12" s="80"/>
      <c r="JPO12" s="80"/>
      <c r="JPP12" s="80"/>
      <c r="JPQ12" s="80"/>
      <c r="JPR12" s="80"/>
      <c r="JPS12" s="80"/>
      <c r="JPT12" s="80"/>
      <c r="JPU12" s="80"/>
      <c r="JPV12" s="80"/>
      <c r="JPW12" s="80"/>
      <c r="JPX12" s="80"/>
      <c r="JPY12" s="80"/>
      <c r="JPZ12" s="80"/>
      <c r="JQA12" s="80"/>
      <c r="JQB12" s="80"/>
      <c r="JQC12" s="80"/>
      <c r="JQD12" s="80"/>
      <c r="JQE12" s="80"/>
      <c r="JQF12" s="80"/>
      <c r="JQG12" s="80"/>
      <c r="JQH12" s="80"/>
      <c r="JQI12" s="80"/>
      <c r="JQJ12" s="80"/>
      <c r="JQK12" s="80"/>
      <c r="JQL12" s="80"/>
      <c r="JQM12" s="80"/>
      <c r="JQN12" s="80"/>
      <c r="JQO12" s="80"/>
      <c r="JQP12" s="80"/>
      <c r="JQQ12" s="80"/>
      <c r="JQR12" s="80"/>
      <c r="JQS12" s="80"/>
      <c r="JQT12" s="80"/>
      <c r="JQU12" s="80"/>
      <c r="JQV12" s="80"/>
      <c r="JQW12" s="80"/>
      <c r="JQX12" s="80"/>
      <c r="JQY12" s="80"/>
      <c r="JQZ12" s="80"/>
      <c r="JRA12" s="80"/>
      <c r="JRB12" s="80"/>
      <c r="JRC12" s="80"/>
      <c r="JRD12" s="80"/>
      <c r="JRE12" s="80"/>
      <c r="JRF12" s="80"/>
      <c r="JRG12" s="80"/>
      <c r="JRH12" s="80"/>
      <c r="JRI12" s="80"/>
      <c r="JRJ12" s="80"/>
      <c r="JRK12" s="80"/>
      <c r="JRL12" s="80"/>
      <c r="JRM12" s="80"/>
      <c r="JRN12" s="80"/>
      <c r="JRO12" s="80"/>
      <c r="JRP12" s="80"/>
      <c r="JRQ12" s="80"/>
      <c r="JRR12" s="80"/>
      <c r="JRS12" s="80"/>
      <c r="JRT12" s="80"/>
      <c r="JRU12" s="80"/>
      <c r="JRV12" s="80"/>
      <c r="JRW12" s="80"/>
      <c r="JRX12" s="80"/>
      <c r="JRY12" s="80"/>
      <c r="JRZ12" s="80"/>
      <c r="JSA12" s="80"/>
      <c r="JSB12" s="80"/>
      <c r="JSC12" s="80"/>
      <c r="JSD12" s="80"/>
      <c r="JSE12" s="80"/>
      <c r="JSF12" s="80"/>
      <c r="JSG12" s="80"/>
      <c r="JSH12" s="80"/>
      <c r="JSI12" s="80"/>
      <c r="JSJ12" s="80"/>
      <c r="JSK12" s="80"/>
      <c r="JSL12" s="80"/>
      <c r="JSM12" s="80"/>
      <c r="JSN12" s="80"/>
      <c r="JSO12" s="80"/>
      <c r="JSP12" s="80"/>
      <c r="JSQ12" s="80"/>
      <c r="JSR12" s="80"/>
      <c r="JSS12" s="80"/>
      <c r="JST12" s="80"/>
      <c r="JSU12" s="80"/>
      <c r="JSV12" s="80"/>
      <c r="JSW12" s="80"/>
      <c r="JSX12" s="80"/>
      <c r="JSY12" s="80"/>
      <c r="JSZ12" s="80"/>
      <c r="JTA12" s="80"/>
      <c r="JTB12" s="80"/>
      <c r="JTC12" s="80"/>
      <c r="JTD12" s="80"/>
      <c r="JTE12" s="80"/>
      <c r="JTF12" s="80"/>
      <c r="JTG12" s="80"/>
      <c r="JTH12" s="80"/>
      <c r="JTI12" s="80"/>
      <c r="JTJ12" s="80"/>
      <c r="JTK12" s="80"/>
      <c r="JTL12" s="80"/>
      <c r="JTM12" s="80"/>
      <c r="JTN12" s="80"/>
      <c r="JTO12" s="80"/>
      <c r="JTP12" s="80"/>
      <c r="JTQ12" s="80"/>
      <c r="JTR12" s="80"/>
      <c r="JTS12" s="80"/>
      <c r="JTT12" s="80"/>
      <c r="JTU12" s="80"/>
      <c r="JTV12" s="80"/>
      <c r="JTW12" s="80"/>
      <c r="JTX12" s="80"/>
      <c r="JTY12" s="80"/>
      <c r="JTZ12" s="80"/>
      <c r="JUA12" s="80"/>
      <c r="JUB12" s="80"/>
      <c r="JUC12" s="80"/>
      <c r="JUD12" s="80"/>
      <c r="JUE12" s="80"/>
      <c r="JUF12" s="80"/>
      <c r="JUG12" s="80"/>
      <c r="JUH12" s="80"/>
      <c r="JUI12" s="80"/>
      <c r="JUJ12" s="80"/>
      <c r="JUK12" s="80"/>
      <c r="JUL12" s="80"/>
      <c r="JUM12" s="80"/>
      <c r="JUN12" s="80"/>
      <c r="JUO12" s="80"/>
      <c r="JUP12" s="80"/>
      <c r="JUQ12" s="80"/>
      <c r="JUR12" s="80"/>
      <c r="JUS12" s="80"/>
      <c r="JUT12" s="80"/>
      <c r="JUU12" s="80"/>
      <c r="JUV12" s="80"/>
      <c r="JUW12" s="80"/>
      <c r="JUX12" s="80"/>
      <c r="JUY12" s="80"/>
      <c r="JUZ12" s="80"/>
      <c r="JVA12" s="80"/>
      <c r="JVB12" s="80"/>
      <c r="JVC12" s="80"/>
      <c r="JVD12" s="80"/>
      <c r="JVE12" s="80"/>
      <c r="JVF12" s="80"/>
      <c r="JVG12" s="80"/>
      <c r="JVH12" s="80"/>
      <c r="JVI12" s="80"/>
      <c r="JVJ12" s="80"/>
      <c r="JVK12" s="80"/>
      <c r="JVL12" s="80"/>
      <c r="JVM12" s="80"/>
      <c r="JVN12" s="80"/>
      <c r="JVO12" s="80"/>
      <c r="JVP12" s="80"/>
      <c r="JVQ12" s="80"/>
      <c r="JVR12" s="80"/>
      <c r="JVS12" s="80"/>
      <c r="JVT12" s="80"/>
      <c r="JVU12" s="80"/>
      <c r="JVV12" s="80"/>
      <c r="JVW12" s="80"/>
      <c r="JVX12" s="80"/>
      <c r="JVY12" s="80"/>
      <c r="JVZ12" s="80"/>
      <c r="JWA12" s="80"/>
      <c r="JWB12" s="80"/>
      <c r="JWC12" s="80"/>
      <c r="JWD12" s="80"/>
      <c r="JWE12" s="80"/>
      <c r="JWF12" s="80"/>
      <c r="JWG12" s="80"/>
      <c r="JWH12" s="80"/>
      <c r="JWI12" s="80"/>
      <c r="JWJ12" s="80"/>
      <c r="JWK12" s="80"/>
      <c r="JWL12" s="80"/>
      <c r="JWM12" s="80"/>
      <c r="JWN12" s="80"/>
      <c r="JWO12" s="80"/>
      <c r="JWP12" s="80"/>
      <c r="JWQ12" s="80"/>
      <c r="JWR12" s="80"/>
      <c r="JWS12" s="80"/>
      <c r="JWT12" s="80"/>
      <c r="JWU12" s="80"/>
      <c r="JWV12" s="80"/>
      <c r="JWW12" s="80"/>
      <c r="JWX12" s="80"/>
      <c r="JWY12" s="80"/>
      <c r="JWZ12" s="80"/>
      <c r="JXA12" s="80"/>
      <c r="JXB12" s="80"/>
      <c r="JXC12" s="80"/>
      <c r="JXD12" s="80"/>
      <c r="JXE12" s="80"/>
      <c r="JXF12" s="80"/>
      <c r="JXG12" s="80"/>
      <c r="JXH12" s="80"/>
      <c r="JXI12" s="80"/>
      <c r="JXJ12" s="80"/>
      <c r="JXK12" s="80"/>
      <c r="JXL12" s="80"/>
      <c r="JXM12" s="80"/>
      <c r="JXN12" s="80"/>
      <c r="JXO12" s="80"/>
      <c r="JXP12" s="80"/>
      <c r="JXQ12" s="80"/>
      <c r="JXR12" s="80"/>
      <c r="JXS12" s="80"/>
      <c r="JXT12" s="80"/>
      <c r="JXU12" s="80"/>
      <c r="JXV12" s="80"/>
      <c r="JXW12" s="80"/>
      <c r="JXX12" s="80"/>
      <c r="JXY12" s="80"/>
      <c r="JXZ12" s="80"/>
      <c r="JYA12" s="80"/>
      <c r="JYB12" s="80"/>
      <c r="JYC12" s="80"/>
      <c r="JYD12" s="80"/>
      <c r="JYE12" s="80"/>
      <c r="JYF12" s="80"/>
      <c r="JYG12" s="80"/>
      <c r="JYH12" s="80"/>
      <c r="JYI12" s="80"/>
      <c r="JYJ12" s="80"/>
      <c r="JYK12" s="80"/>
      <c r="JYL12" s="80"/>
      <c r="JYM12" s="80"/>
      <c r="JYN12" s="80"/>
      <c r="JYO12" s="80"/>
      <c r="JYP12" s="80"/>
      <c r="JYQ12" s="80"/>
      <c r="JYR12" s="80"/>
      <c r="JYS12" s="80"/>
      <c r="JYT12" s="80"/>
      <c r="JYU12" s="80"/>
      <c r="JYV12" s="80"/>
      <c r="JYW12" s="80"/>
      <c r="JYX12" s="80"/>
      <c r="JYY12" s="80"/>
      <c r="JYZ12" s="80"/>
      <c r="JZA12" s="80"/>
      <c r="JZB12" s="80"/>
      <c r="JZC12" s="80"/>
      <c r="JZD12" s="80"/>
      <c r="JZE12" s="80"/>
      <c r="JZF12" s="80"/>
      <c r="JZG12" s="80"/>
      <c r="JZH12" s="80"/>
      <c r="JZI12" s="80"/>
      <c r="JZJ12" s="80"/>
      <c r="JZK12" s="80"/>
      <c r="JZL12" s="80"/>
      <c r="JZM12" s="80"/>
      <c r="JZN12" s="80"/>
      <c r="JZO12" s="80"/>
      <c r="JZP12" s="80"/>
      <c r="JZQ12" s="80"/>
      <c r="JZR12" s="80"/>
      <c r="JZS12" s="80"/>
      <c r="JZT12" s="80"/>
      <c r="JZU12" s="80"/>
      <c r="JZV12" s="80"/>
      <c r="JZW12" s="80"/>
      <c r="JZX12" s="80"/>
      <c r="JZY12" s="80"/>
      <c r="JZZ12" s="80"/>
      <c r="KAA12" s="80"/>
      <c r="KAB12" s="80"/>
      <c r="KAC12" s="80"/>
      <c r="KAD12" s="80"/>
      <c r="KAE12" s="80"/>
      <c r="KAF12" s="80"/>
      <c r="KAG12" s="80"/>
      <c r="KAH12" s="80"/>
      <c r="KAI12" s="80"/>
      <c r="KAJ12" s="80"/>
      <c r="KAK12" s="80"/>
      <c r="KAL12" s="80"/>
      <c r="KAM12" s="80"/>
      <c r="KAN12" s="80"/>
      <c r="KAO12" s="80"/>
      <c r="KAP12" s="80"/>
      <c r="KAQ12" s="80"/>
      <c r="KAR12" s="80"/>
      <c r="KAS12" s="80"/>
      <c r="KAT12" s="80"/>
      <c r="KAU12" s="80"/>
      <c r="KAV12" s="80"/>
      <c r="KAW12" s="80"/>
      <c r="KAX12" s="80"/>
      <c r="KAY12" s="80"/>
      <c r="KAZ12" s="80"/>
      <c r="KBA12" s="80"/>
      <c r="KBB12" s="80"/>
      <c r="KBC12" s="80"/>
      <c r="KBD12" s="80"/>
      <c r="KBE12" s="80"/>
      <c r="KBF12" s="80"/>
      <c r="KBG12" s="80"/>
      <c r="KBH12" s="80"/>
      <c r="KBI12" s="80"/>
      <c r="KBJ12" s="80"/>
      <c r="KBK12" s="80"/>
      <c r="KBL12" s="80"/>
      <c r="KBM12" s="80"/>
      <c r="KBN12" s="80"/>
      <c r="KBO12" s="80"/>
      <c r="KBP12" s="80"/>
      <c r="KBQ12" s="80"/>
      <c r="KBR12" s="80"/>
      <c r="KBS12" s="80"/>
      <c r="KBT12" s="80"/>
      <c r="KBU12" s="80"/>
      <c r="KBV12" s="80"/>
      <c r="KBW12" s="80"/>
      <c r="KBX12" s="80"/>
      <c r="KBY12" s="80"/>
      <c r="KBZ12" s="80"/>
      <c r="KCA12" s="80"/>
      <c r="KCB12" s="80"/>
      <c r="KCC12" s="80"/>
      <c r="KCD12" s="80"/>
      <c r="KCE12" s="80"/>
      <c r="KCF12" s="80"/>
      <c r="KCG12" s="80"/>
      <c r="KCH12" s="80"/>
      <c r="KCI12" s="80"/>
      <c r="KCJ12" s="80"/>
      <c r="KCK12" s="80"/>
      <c r="KCL12" s="80"/>
      <c r="KCM12" s="80"/>
      <c r="KCN12" s="80"/>
      <c r="KCO12" s="80"/>
      <c r="KCP12" s="80"/>
      <c r="KCQ12" s="80"/>
      <c r="KCR12" s="80"/>
      <c r="KCS12" s="80"/>
      <c r="KCT12" s="80"/>
      <c r="KCU12" s="80"/>
      <c r="KCV12" s="80"/>
      <c r="KCW12" s="80"/>
      <c r="KCX12" s="80"/>
      <c r="KCY12" s="80"/>
      <c r="KCZ12" s="80"/>
      <c r="KDA12" s="80"/>
      <c r="KDB12" s="80"/>
      <c r="KDC12" s="80"/>
      <c r="KDD12" s="80"/>
      <c r="KDE12" s="80"/>
      <c r="KDF12" s="80"/>
      <c r="KDG12" s="80"/>
      <c r="KDH12" s="80"/>
      <c r="KDI12" s="80"/>
      <c r="KDJ12" s="80"/>
      <c r="KDK12" s="80"/>
      <c r="KDL12" s="80"/>
      <c r="KDM12" s="80"/>
      <c r="KDN12" s="80"/>
      <c r="KDO12" s="80"/>
      <c r="KDP12" s="80"/>
      <c r="KDQ12" s="80"/>
      <c r="KDR12" s="80"/>
      <c r="KDS12" s="80"/>
      <c r="KDT12" s="80"/>
      <c r="KDU12" s="80"/>
      <c r="KDV12" s="80"/>
      <c r="KDW12" s="80"/>
      <c r="KDX12" s="80"/>
      <c r="KDY12" s="80"/>
      <c r="KDZ12" s="80"/>
      <c r="KEA12" s="80"/>
      <c r="KEB12" s="80"/>
      <c r="KEC12" s="80"/>
      <c r="KED12" s="80"/>
      <c r="KEE12" s="80"/>
      <c r="KEF12" s="80"/>
      <c r="KEG12" s="80"/>
      <c r="KEH12" s="80"/>
      <c r="KEI12" s="80"/>
      <c r="KEJ12" s="80"/>
      <c r="KEK12" s="80"/>
      <c r="KEL12" s="80"/>
      <c r="KEM12" s="80"/>
      <c r="KEN12" s="80"/>
      <c r="KEO12" s="80"/>
      <c r="KEP12" s="80"/>
      <c r="KEQ12" s="80"/>
      <c r="KER12" s="80"/>
      <c r="KES12" s="80"/>
      <c r="KET12" s="80"/>
      <c r="KEU12" s="80"/>
      <c r="KEV12" s="80"/>
      <c r="KEW12" s="80"/>
      <c r="KEX12" s="80"/>
      <c r="KEY12" s="80"/>
      <c r="KEZ12" s="80"/>
      <c r="KFA12" s="80"/>
      <c r="KFB12" s="80"/>
      <c r="KFC12" s="80"/>
      <c r="KFD12" s="80"/>
      <c r="KFE12" s="80"/>
      <c r="KFF12" s="80"/>
      <c r="KFG12" s="80"/>
      <c r="KFH12" s="80"/>
      <c r="KFI12" s="80"/>
      <c r="KFJ12" s="80"/>
      <c r="KFK12" s="80"/>
      <c r="KFL12" s="80"/>
      <c r="KFM12" s="80"/>
      <c r="KFN12" s="80"/>
      <c r="KFO12" s="80"/>
      <c r="KFP12" s="80"/>
      <c r="KFQ12" s="80"/>
      <c r="KFR12" s="80"/>
      <c r="KFS12" s="80"/>
      <c r="KFT12" s="80"/>
      <c r="KFU12" s="80"/>
      <c r="KFV12" s="80"/>
      <c r="KFW12" s="80"/>
      <c r="KFX12" s="80"/>
      <c r="KFY12" s="80"/>
      <c r="KFZ12" s="80"/>
      <c r="KGA12" s="80"/>
      <c r="KGB12" s="80"/>
      <c r="KGC12" s="80"/>
      <c r="KGD12" s="80"/>
      <c r="KGE12" s="80"/>
      <c r="KGF12" s="80"/>
      <c r="KGG12" s="80"/>
      <c r="KGH12" s="80"/>
      <c r="KGI12" s="80"/>
      <c r="KGJ12" s="80"/>
      <c r="KGK12" s="80"/>
      <c r="KGL12" s="80"/>
      <c r="KGM12" s="80"/>
      <c r="KGN12" s="80"/>
      <c r="KGO12" s="80"/>
      <c r="KGP12" s="80"/>
      <c r="KGQ12" s="80"/>
      <c r="KGR12" s="80"/>
      <c r="KGS12" s="80"/>
      <c r="KGT12" s="80"/>
      <c r="KGU12" s="80"/>
      <c r="KGV12" s="80"/>
      <c r="KGW12" s="80"/>
      <c r="KGX12" s="80"/>
      <c r="KGY12" s="80"/>
      <c r="KGZ12" s="80"/>
      <c r="KHA12" s="80"/>
      <c r="KHB12" s="80"/>
      <c r="KHC12" s="80"/>
      <c r="KHD12" s="80"/>
      <c r="KHE12" s="80"/>
      <c r="KHF12" s="80"/>
      <c r="KHG12" s="80"/>
      <c r="KHH12" s="80"/>
      <c r="KHI12" s="80"/>
      <c r="KHJ12" s="80"/>
      <c r="KHK12" s="80"/>
      <c r="KHL12" s="80"/>
      <c r="KHM12" s="80"/>
      <c r="KHN12" s="80"/>
      <c r="KHO12" s="80"/>
      <c r="KHP12" s="80"/>
      <c r="KHQ12" s="80"/>
      <c r="KHR12" s="80"/>
      <c r="KHS12" s="80"/>
      <c r="KHT12" s="80"/>
      <c r="KHU12" s="80"/>
      <c r="KHV12" s="80"/>
      <c r="KHW12" s="80"/>
      <c r="KHX12" s="80"/>
      <c r="KHY12" s="80"/>
      <c r="KHZ12" s="80"/>
      <c r="KIA12" s="80"/>
      <c r="KIB12" s="80"/>
      <c r="KIC12" s="80"/>
      <c r="KID12" s="80"/>
      <c r="KIE12" s="80"/>
      <c r="KIF12" s="80"/>
      <c r="KIG12" s="80"/>
      <c r="KIH12" s="80"/>
      <c r="KII12" s="80"/>
      <c r="KIJ12" s="80"/>
      <c r="KIK12" s="80"/>
      <c r="KIL12" s="80"/>
      <c r="KIM12" s="80"/>
      <c r="KIN12" s="80"/>
      <c r="KIO12" s="80"/>
      <c r="KIP12" s="80"/>
      <c r="KIQ12" s="80"/>
      <c r="KIR12" s="80"/>
      <c r="KIS12" s="80"/>
      <c r="KIT12" s="80"/>
      <c r="KIU12" s="80"/>
      <c r="KIV12" s="80"/>
      <c r="KIW12" s="80"/>
      <c r="KIX12" s="80"/>
      <c r="KIY12" s="80"/>
      <c r="KIZ12" s="80"/>
      <c r="KJA12" s="80"/>
      <c r="KJB12" s="80"/>
      <c r="KJC12" s="80"/>
      <c r="KJD12" s="80"/>
      <c r="KJE12" s="80"/>
      <c r="KJF12" s="80"/>
      <c r="KJG12" s="80"/>
      <c r="KJH12" s="80"/>
      <c r="KJI12" s="80"/>
      <c r="KJJ12" s="80"/>
      <c r="KJK12" s="80"/>
      <c r="KJL12" s="80"/>
      <c r="KJM12" s="80"/>
      <c r="KJN12" s="80"/>
      <c r="KJO12" s="80"/>
      <c r="KJP12" s="80"/>
      <c r="KJQ12" s="80"/>
      <c r="KJR12" s="80"/>
      <c r="KJS12" s="80"/>
      <c r="KJT12" s="80"/>
      <c r="KJU12" s="80"/>
      <c r="KJV12" s="80"/>
      <c r="KJW12" s="80"/>
      <c r="KJX12" s="80"/>
      <c r="KJY12" s="80"/>
      <c r="KJZ12" s="80"/>
      <c r="KKA12" s="80"/>
      <c r="KKB12" s="80"/>
      <c r="KKC12" s="80"/>
      <c r="KKD12" s="80"/>
      <c r="KKE12" s="80"/>
      <c r="KKF12" s="80"/>
      <c r="KKG12" s="80"/>
      <c r="KKH12" s="80"/>
      <c r="KKI12" s="80"/>
      <c r="KKJ12" s="80"/>
      <c r="KKK12" s="80"/>
      <c r="KKL12" s="80"/>
      <c r="KKM12" s="80"/>
      <c r="KKN12" s="80"/>
      <c r="KKO12" s="80"/>
      <c r="KKP12" s="80"/>
      <c r="KKQ12" s="80"/>
      <c r="KKR12" s="80"/>
      <c r="KKS12" s="80"/>
      <c r="KKT12" s="80"/>
      <c r="KKU12" s="80"/>
      <c r="KKV12" s="80"/>
      <c r="KKW12" s="80"/>
      <c r="KKX12" s="80"/>
      <c r="KKY12" s="80"/>
      <c r="KKZ12" s="80"/>
      <c r="KLA12" s="80"/>
      <c r="KLB12" s="80"/>
      <c r="KLC12" s="80"/>
      <c r="KLD12" s="80"/>
      <c r="KLE12" s="80"/>
      <c r="KLF12" s="80"/>
      <c r="KLG12" s="80"/>
      <c r="KLH12" s="80"/>
      <c r="KLI12" s="80"/>
      <c r="KLJ12" s="80"/>
      <c r="KLK12" s="80"/>
      <c r="KLL12" s="80"/>
      <c r="KLM12" s="80"/>
      <c r="KLN12" s="80"/>
      <c r="KLO12" s="80"/>
      <c r="KLP12" s="80"/>
      <c r="KLQ12" s="80"/>
      <c r="KLR12" s="80"/>
      <c r="KLS12" s="80"/>
      <c r="KLT12" s="80"/>
      <c r="KLU12" s="80"/>
      <c r="KLV12" s="80"/>
      <c r="KLW12" s="80"/>
      <c r="KLX12" s="80"/>
      <c r="KLY12" s="80"/>
      <c r="KLZ12" s="80"/>
      <c r="KMA12" s="80"/>
      <c r="KMB12" s="80"/>
      <c r="KMC12" s="80"/>
      <c r="KMD12" s="80"/>
      <c r="KME12" s="80"/>
      <c r="KMF12" s="80"/>
      <c r="KMG12" s="80"/>
      <c r="KMH12" s="80"/>
      <c r="KMI12" s="80"/>
      <c r="KMJ12" s="80"/>
      <c r="KMK12" s="80"/>
      <c r="KML12" s="80"/>
      <c r="KMM12" s="80"/>
      <c r="KMN12" s="80"/>
      <c r="KMO12" s="80"/>
      <c r="KMP12" s="80"/>
      <c r="KMQ12" s="80"/>
      <c r="KMR12" s="80"/>
      <c r="KMS12" s="80"/>
      <c r="KMT12" s="80"/>
      <c r="KMU12" s="80"/>
      <c r="KMV12" s="80"/>
      <c r="KMW12" s="80"/>
      <c r="KMX12" s="80"/>
      <c r="KMY12" s="80"/>
      <c r="KMZ12" s="80"/>
      <c r="KNA12" s="80"/>
      <c r="KNB12" s="80"/>
      <c r="KNC12" s="80"/>
      <c r="KND12" s="80"/>
      <c r="KNE12" s="80"/>
      <c r="KNF12" s="80"/>
      <c r="KNG12" s="80"/>
      <c r="KNH12" s="80"/>
      <c r="KNI12" s="80"/>
      <c r="KNJ12" s="80"/>
      <c r="KNK12" s="80"/>
      <c r="KNL12" s="80"/>
      <c r="KNM12" s="80"/>
      <c r="KNN12" s="80"/>
      <c r="KNO12" s="80"/>
      <c r="KNP12" s="80"/>
      <c r="KNQ12" s="80"/>
      <c r="KNR12" s="80"/>
      <c r="KNS12" s="80"/>
      <c r="KNT12" s="80"/>
      <c r="KNU12" s="80"/>
      <c r="KNV12" s="80"/>
      <c r="KNW12" s="80"/>
      <c r="KNX12" s="80"/>
      <c r="KNY12" s="80"/>
      <c r="KNZ12" s="80"/>
      <c r="KOA12" s="80"/>
      <c r="KOB12" s="80"/>
      <c r="KOC12" s="80"/>
      <c r="KOD12" s="80"/>
      <c r="KOE12" s="80"/>
      <c r="KOF12" s="80"/>
      <c r="KOG12" s="80"/>
      <c r="KOH12" s="80"/>
      <c r="KOI12" s="80"/>
      <c r="KOJ12" s="80"/>
      <c r="KOK12" s="80"/>
      <c r="KOL12" s="80"/>
      <c r="KOM12" s="80"/>
      <c r="KON12" s="80"/>
      <c r="KOO12" s="80"/>
      <c r="KOP12" s="80"/>
      <c r="KOQ12" s="80"/>
      <c r="KOR12" s="80"/>
      <c r="KOS12" s="80"/>
      <c r="KOT12" s="80"/>
      <c r="KOU12" s="80"/>
      <c r="KOV12" s="80"/>
      <c r="KOW12" s="80"/>
      <c r="KOX12" s="80"/>
      <c r="KOY12" s="80"/>
      <c r="KOZ12" s="80"/>
      <c r="KPA12" s="80"/>
      <c r="KPB12" s="80"/>
      <c r="KPC12" s="80"/>
      <c r="KPD12" s="80"/>
      <c r="KPE12" s="80"/>
      <c r="KPF12" s="80"/>
      <c r="KPG12" s="80"/>
      <c r="KPH12" s="80"/>
      <c r="KPI12" s="80"/>
      <c r="KPJ12" s="80"/>
      <c r="KPK12" s="80"/>
      <c r="KPL12" s="80"/>
      <c r="KPM12" s="80"/>
      <c r="KPN12" s="80"/>
      <c r="KPO12" s="80"/>
      <c r="KPP12" s="80"/>
      <c r="KPQ12" s="80"/>
      <c r="KPR12" s="80"/>
      <c r="KPS12" s="80"/>
      <c r="KPT12" s="80"/>
      <c r="KPU12" s="80"/>
      <c r="KPV12" s="80"/>
      <c r="KPW12" s="80"/>
      <c r="KPX12" s="80"/>
      <c r="KPY12" s="80"/>
      <c r="KPZ12" s="80"/>
      <c r="KQA12" s="80"/>
      <c r="KQB12" s="80"/>
      <c r="KQC12" s="80"/>
      <c r="KQD12" s="80"/>
      <c r="KQE12" s="80"/>
      <c r="KQF12" s="80"/>
      <c r="KQG12" s="80"/>
      <c r="KQH12" s="80"/>
      <c r="KQI12" s="80"/>
      <c r="KQJ12" s="80"/>
      <c r="KQK12" s="80"/>
      <c r="KQL12" s="80"/>
      <c r="KQM12" s="80"/>
      <c r="KQN12" s="80"/>
      <c r="KQO12" s="80"/>
      <c r="KQP12" s="80"/>
      <c r="KQQ12" s="80"/>
      <c r="KQR12" s="80"/>
      <c r="KQS12" s="80"/>
      <c r="KQT12" s="80"/>
      <c r="KQU12" s="80"/>
      <c r="KQV12" s="80"/>
      <c r="KQW12" s="80"/>
      <c r="KQX12" s="80"/>
      <c r="KQY12" s="80"/>
      <c r="KQZ12" s="80"/>
      <c r="KRA12" s="80"/>
      <c r="KRB12" s="80"/>
      <c r="KRC12" s="80"/>
      <c r="KRD12" s="80"/>
      <c r="KRE12" s="80"/>
      <c r="KRF12" s="80"/>
      <c r="KRG12" s="80"/>
      <c r="KRH12" s="80"/>
      <c r="KRI12" s="80"/>
      <c r="KRJ12" s="80"/>
      <c r="KRK12" s="80"/>
      <c r="KRL12" s="80"/>
      <c r="KRM12" s="80"/>
      <c r="KRN12" s="80"/>
      <c r="KRO12" s="80"/>
      <c r="KRP12" s="80"/>
      <c r="KRQ12" s="80"/>
      <c r="KRR12" s="80"/>
      <c r="KRS12" s="80"/>
      <c r="KRT12" s="80"/>
      <c r="KRU12" s="80"/>
      <c r="KRV12" s="80"/>
      <c r="KRW12" s="80"/>
      <c r="KRX12" s="80"/>
      <c r="KRY12" s="80"/>
      <c r="KRZ12" s="80"/>
      <c r="KSA12" s="80"/>
      <c r="KSB12" s="80"/>
      <c r="KSC12" s="80"/>
      <c r="KSD12" s="80"/>
      <c r="KSE12" s="80"/>
      <c r="KSF12" s="80"/>
      <c r="KSG12" s="80"/>
      <c r="KSH12" s="80"/>
      <c r="KSI12" s="80"/>
      <c r="KSJ12" s="80"/>
      <c r="KSK12" s="80"/>
      <c r="KSL12" s="80"/>
      <c r="KSM12" s="80"/>
      <c r="KSN12" s="80"/>
      <c r="KSO12" s="80"/>
      <c r="KSP12" s="80"/>
      <c r="KSQ12" s="80"/>
      <c r="KSR12" s="80"/>
      <c r="KSS12" s="80"/>
      <c r="KST12" s="80"/>
      <c r="KSU12" s="80"/>
      <c r="KSV12" s="80"/>
      <c r="KSW12" s="80"/>
      <c r="KSX12" s="80"/>
      <c r="KSY12" s="80"/>
      <c r="KSZ12" s="80"/>
      <c r="KTA12" s="80"/>
      <c r="KTB12" s="80"/>
      <c r="KTC12" s="80"/>
      <c r="KTD12" s="80"/>
      <c r="KTE12" s="80"/>
      <c r="KTF12" s="80"/>
      <c r="KTG12" s="80"/>
      <c r="KTH12" s="80"/>
      <c r="KTI12" s="80"/>
      <c r="KTJ12" s="80"/>
      <c r="KTK12" s="80"/>
      <c r="KTL12" s="80"/>
      <c r="KTM12" s="80"/>
      <c r="KTN12" s="80"/>
      <c r="KTO12" s="80"/>
      <c r="KTP12" s="80"/>
      <c r="KTQ12" s="80"/>
      <c r="KTR12" s="80"/>
      <c r="KTS12" s="80"/>
      <c r="KTT12" s="80"/>
      <c r="KTU12" s="80"/>
      <c r="KTV12" s="80"/>
      <c r="KTW12" s="80"/>
      <c r="KTX12" s="80"/>
      <c r="KTY12" s="80"/>
      <c r="KTZ12" s="80"/>
      <c r="KUA12" s="80"/>
      <c r="KUB12" s="80"/>
      <c r="KUC12" s="80"/>
      <c r="KUD12" s="80"/>
      <c r="KUE12" s="80"/>
      <c r="KUF12" s="80"/>
      <c r="KUG12" s="80"/>
      <c r="KUH12" s="80"/>
      <c r="KUI12" s="80"/>
      <c r="KUJ12" s="80"/>
      <c r="KUK12" s="80"/>
      <c r="KUL12" s="80"/>
      <c r="KUM12" s="80"/>
      <c r="KUN12" s="80"/>
      <c r="KUO12" s="80"/>
      <c r="KUP12" s="80"/>
      <c r="KUQ12" s="80"/>
      <c r="KUR12" s="80"/>
      <c r="KUS12" s="80"/>
      <c r="KUT12" s="80"/>
      <c r="KUU12" s="80"/>
      <c r="KUV12" s="80"/>
      <c r="KUW12" s="80"/>
      <c r="KUX12" s="80"/>
      <c r="KUY12" s="80"/>
      <c r="KUZ12" s="80"/>
      <c r="KVA12" s="80"/>
      <c r="KVB12" s="80"/>
      <c r="KVC12" s="80"/>
      <c r="KVD12" s="80"/>
      <c r="KVE12" s="80"/>
      <c r="KVF12" s="80"/>
      <c r="KVG12" s="80"/>
      <c r="KVH12" s="80"/>
      <c r="KVI12" s="80"/>
      <c r="KVJ12" s="80"/>
      <c r="KVK12" s="80"/>
      <c r="KVL12" s="80"/>
      <c r="KVM12" s="80"/>
      <c r="KVN12" s="80"/>
      <c r="KVO12" s="80"/>
      <c r="KVP12" s="80"/>
      <c r="KVQ12" s="80"/>
      <c r="KVR12" s="80"/>
      <c r="KVS12" s="80"/>
      <c r="KVT12" s="80"/>
      <c r="KVU12" s="80"/>
      <c r="KVV12" s="80"/>
      <c r="KVW12" s="80"/>
      <c r="KVX12" s="80"/>
      <c r="KVY12" s="80"/>
      <c r="KVZ12" s="80"/>
      <c r="KWA12" s="80"/>
      <c r="KWB12" s="80"/>
      <c r="KWC12" s="80"/>
      <c r="KWD12" s="80"/>
      <c r="KWE12" s="80"/>
      <c r="KWF12" s="80"/>
      <c r="KWG12" s="80"/>
      <c r="KWH12" s="80"/>
      <c r="KWI12" s="80"/>
      <c r="KWJ12" s="80"/>
      <c r="KWK12" s="80"/>
      <c r="KWL12" s="80"/>
      <c r="KWM12" s="80"/>
      <c r="KWN12" s="80"/>
      <c r="KWO12" s="80"/>
      <c r="KWP12" s="80"/>
      <c r="KWQ12" s="80"/>
      <c r="KWR12" s="80"/>
      <c r="KWS12" s="80"/>
      <c r="KWT12" s="80"/>
      <c r="KWU12" s="80"/>
      <c r="KWV12" s="80"/>
      <c r="KWW12" s="80"/>
      <c r="KWX12" s="80"/>
      <c r="KWY12" s="80"/>
      <c r="KWZ12" s="80"/>
      <c r="KXA12" s="80"/>
      <c r="KXB12" s="80"/>
      <c r="KXC12" s="80"/>
      <c r="KXD12" s="80"/>
      <c r="KXE12" s="80"/>
      <c r="KXF12" s="80"/>
      <c r="KXG12" s="80"/>
      <c r="KXH12" s="80"/>
      <c r="KXI12" s="80"/>
      <c r="KXJ12" s="80"/>
      <c r="KXK12" s="80"/>
      <c r="KXL12" s="80"/>
      <c r="KXM12" s="80"/>
      <c r="KXN12" s="80"/>
      <c r="KXO12" s="80"/>
      <c r="KXP12" s="80"/>
      <c r="KXQ12" s="80"/>
      <c r="KXR12" s="80"/>
      <c r="KXS12" s="80"/>
      <c r="KXT12" s="80"/>
      <c r="KXU12" s="80"/>
      <c r="KXV12" s="80"/>
      <c r="KXW12" s="80"/>
      <c r="KXX12" s="80"/>
      <c r="KXY12" s="80"/>
      <c r="KXZ12" s="80"/>
      <c r="KYA12" s="80"/>
      <c r="KYB12" s="80"/>
      <c r="KYC12" s="80"/>
      <c r="KYD12" s="80"/>
      <c r="KYE12" s="80"/>
      <c r="KYF12" s="80"/>
      <c r="KYG12" s="80"/>
      <c r="KYH12" s="80"/>
      <c r="KYI12" s="80"/>
      <c r="KYJ12" s="80"/>
      <c r="KYK12" s="80"/>
      <c r="KYL12" s="80"/>
      <c r="KYM12" s="80"/>
      <c r="KYN12" s="80"/>
      <c r="KYO12" s="80"/>
      <c r="KYP12" s="80"/>
      <c r="KYQ12" s="80"/>
      <c r="KYR12" s="80"/>
      <c r="KYS12" s="80"/>
      <c r="KYT12" s="80"/>
      <c r="KYU12" s="80"/>
      <c r="KYV12" s="80"/>
      <c r="KYW12" s="80"/>
      <c r="KYX12" s="80"/>
      <c r="KYY12" s="80"/>
      <c r="KYZ12" s="80"/>
      <c r="KZA12" s="80"/>
      <c r="KZB12" s="80"/>
      <c r="KZC12" s="80"/>
      <c r="KZD12" s="80"/>
      <c r="KZE12" s="80"/>
      <c r="KZF12" s="80"/>
      <c r="KZG12" s="80"/>
      <c r="KZH12" s="80"/>
      <c r="KZI12" s="80"/>
      <c r="KZJ12" s="80"/>
      <c r="KZK12" s="80"/>
      <c r="KZL12" s="80"/>
      <c r="KZM12" s="80"/>
      <c r="KZN12" s="80"/>
      <c r="KZO12" s="80"/>
      <c r="KZP12" s="80"/>
      <c r="KZQ12" s="80"/>
      <c r="KZR12" s="80"/>
      <c r="KZS12" s="80"/>
      <c r="KZT12" s="80"/>
      <c r="KZU12" s="80"/>
      <c r="KZV12" s="80"/>
      <c r="KZW12" s="80"/>
      <c r="KZX12" s="80"/>
      <c r="KZY12" s="80"/>
      <c r="KZZ12" s="80"/>
      <c r="LAA12" s="80"/>
      <c r="LAB12" s="80"/>
      <c r="LAC12" s="80"/>
      <c r="LAD12" s="80"/>
      <c r="LAE12" s="80"/>
      <c r="LAF12" s="80"/>
      <c r="LAG12" s="80"/>
      <c r="LAH12" s="80"/>
      <c r="LAI12" s="80"/>
      <c r="LAJ12" s="80"/>
      <c r="LAK12" s="80"/>
      <c r="LAL12" s="80"/>
      <c r="LAM12" s="80"/>
      <c r="LAN12" s="80"/>
      <c r="LAO12" s="80"/>
      <c r="LAP12" s="80"/>
      <c r="LAQ12" s="80"/>
      <c r="LAR12" s="80"/>
      <c r="LAS12" s="80"/>
      <c r="LAT12" s="80"/>
      <c r="LAU12" s="80"/>
      <c r="LAV12" s="80"/>
      <c r="LAW12" s="80"/>
      <c r="LAX12" s="80"/>
      <c r="LAY12" s="80"/>
      <c r="LAZ12" s="80"/>
      <c r="LBA12" s="80"/>
      <c r="LBB12" s="80"/>
      <c r="LBC12" s="80"/>
      <c r="LBD12" s="80"/>
      <c r="LBE12" s="80"/>
      <c r="LBF12" s="80"/>
      <c r="LBG12" s="80"/>
      <c r="LBH12" s="80"/>
      <c r="LBI12" s="80"/>
      <c r="LBJ12" s="80"/>
      <c r="LBK12" s="80"/>
      <c r="LBL12" s="80"/>
      <c r="LBM12" s="80"/>
      <c r="LBN12" s="80"/>
      <c r="LBO12" s="80"/>
      <c r="LBP12" s="80"/>
      <c r="LBQ12" s="80"/>
      <c r="LBR12" s="80"/>
      <c r="LBS12" s="80"/>
      <c r="LBT12" s="80"/>
      <c r="LBU12" s="80"/>
      <c r="LBV12" s="80"/>
      <c r="LBW12" s="80"/>
      <c r="LBX12" s="80"/>
      <c r="LBY12" s="80"/>
      <c r="LBZ12" s="80"/>
      <c r="LCA12" s="80"/>
      <c r="LCB12" s="80"/>
      <c r="LCC12" s="80"/>
      <c r="LCD12" s="80"/>
      <c r="LCE12" s="80"/>
      <c r="LCF12" s="80"/>
      <c r="LCG12" s="80"/>
      <c r="LCH12" s="80"/>
      <c r="LCI12" s="80"/>
      <c r="LCJ12" s="80"/>
      <c r="LCK12" s="80"/>
      <c r="LCL12" s="80"/>
      <c r="LCM12" s="80"/>
      <c r="LCN12" s="80"/>
      <c r="LCO12" s="80"/>
      <c r="LCP12" s="80"/>
      <c r="LCQ12" s="80"/>
      <c r="LCR12" s="80"/>
      <c r="LCS12" s="80"/>
      <c r="LCT12" s="80"/>
      <c r="LCU12" s="80"/>
      <c r="LCV12" s="80"/>
      <c r="LCW12" s="80"/>
      <c r="LCX12" s="80"/>
      <c r="LCY12" s="80"/>
      <c r="LCZ12" s="80"/>
      <c r="LDA12" s="80"/>
      <c r="LDB12" s="80"/>
      <c r="LDC12" s="80"/>
      <c r="LDD12" s="80"/>
      <c r="LDE12" s="80"/>
      <c r="LDF12" s="80"/>
      <c r="LDG12" s="80"/>
      <c r="LDH12" s="80"/>
      <c r="LDI12" s="80"/>
      <c r="LDJ12" s="80"/>
      <c r="LDK12" s="80"/>
      <c r="LDL12" s="80"/>
      <c r="LDM12" s="80"/>
      <c r="LDN12" s="80"/>
      <c r="LDO12" s="80"/>
      <c r="LDP12" s="80"/>
      <c r="LDQ12" s="80"/>
      <c r="LDR12" s="80"/>
      <c r="LDS12" s="80"/>
      <c r="LDT12" s="80"/>
      <c r="LDU12" s="80"/>
      <c r="LDV12" s="80"/>
      <c r="LDW12" s="80"/>
      <c r="LDX12" s="80"/>
      <c r="LDY12" s="80"/>
      <c r="LDZ12" s="80"/>
      <c r="LEA12" s="80"/>
      <c r="LEB12" s="80"/>
      <c r="LEC12" s="80"/>
      <c r="LED12" s="80"/>
      <c r="LEE12" s="80"/>
      <c r="LEF12" s="80"/>
      <c r="LEG12" s="80"/>
      <c r="LEH12" s="80"/>
      <c r="LEI12" s="80"/>
      <c r="LEJ12" s="80"/>
      <c r="LEK12" s="80"/>
      <c r="LEL12" s="80"/>
      <c r="LEM12" s="80"/>
      <c r="LEN12" s="80"/>
      <c r="LEO12" s="80"/>
      <c r="LEP12" s="80"/>
      <c r="LEQ12" s="80"/>
      <c r="LER12" s="80"/>
      <c r="LES12" s="80"/>
      <c r="LET12" s="80"/>
      <c r="LEU12" s="80"/>
      <c r="LEV12" s="80"/>
      <c r="LEW12" s="80"/>
      <c r="LEX12" s="80"/>
      <c r="LEY12" s="80"/>
      <c r="LEZ12" s="80"/>
      <c r="LFA12" s="80"/>
      <c r="LFB12" s="80"/>
      <c r="LFC12" s="80"/>
      <c r="LFD12" s="80"/>
      <c r="LFE12" s="80"/>
      <c r="LFF12" s="80"/>
      <c r="LFG12" s="80"/>
      <c r="LFH12" s="80"/>
      <c r="LFI12" s="80"/>
      <c r="LFJ12" s="80"/>
      <c r="LFK12" s="80"/>
      <c r="LFL12" s="80"/>
      <c r="LFM12" s="80"/>
      <c r="LFN12" s="80"/>
      <c r="LFO12" s="80"/>
      <c r="LFP12" s="80"/>
      <c r="LFQ12" s="80"/>
      <c r="LFR12" s="80"/>
      <c r="LFS12" s="80"/>
      <c r="LFT12" s="80"/>
      <c r="LFU12" s="80"/>
      <c r="LFV12" s="80"/>
      <c r="LFW12" s="80"/>
      <c r="LFX12" s="80"/>
      <c r="LFY12" s="80"/>
      <c r="LFZ12" s="80"/>
      <c r="LGA12" s="80"/>
      <c r="LGB12" s="80"/>
      <c r="LGC12" s="80"/>
      <c r="LGD12" s="80"/>
      <c r="LGE12" s="80"/>
      <c r="LGF12" s="80"/>
      <c r="LGG12" s="80"/>
      <c r="LGH12" s="80"/>
      <c r="LGI12" s="80"/>
      <c r="LGJ12" s="80"/>
      <c r="LGK12" s="80"/>
      <c r="LGL12" s="80"/>
      <c r="LGM12" s="80"/>
      <c r="LGN12" s="80"/>
      <c r="LGO12" s="80"/>
      <c r="LGP12" s="80"/>
      <c r="LGQ12" s="80"/>
      <c r="LGR12" s="80"/>
      <c r="LGS12" s="80"/>
      <c r="LGT12" s="80"/>
      <c r="LGU12" s="80"/>
      <c r="LGV12" s="80"/>
      <c r="LGW12" s="80"/>
      <c r="LGX12" s="80"/>
      <c r="LGY12" s="80"/>
      <c r="LGZ12" s="80"/>
      <c r="LHA12" s="80"/>
      <c r="LHB12" s="80"/>
      <c r="LHC12" s="80"/>
      <c r="LHD12" s="80"/>
      <c r="LHE12" s="80"/>
      <c r="LHF12" s="80"/>
      <c r="LHG12" s="80"/>
      <c r="LHH12" s="80"/>
      <c r="LHI12" s="80"/>
      <c r="LHJ12" s="80"/>
      <c r="LHK12" s="80"/>
      <c r="LHL12" s="80"/>
      <c r="LHM12" s="80"/>
      <c r="LHN12" s="80"/>
      <c r="LHO12" s="80"/>
      <c r="LHP12" s="80"/>
      <c r="LHQ12" s="80"/>
      <c r="LHR12" s="80"/>
      <c r="LHS12" s="80"/>
      <c r="LHT12" s="80"/>
      <c r="LHU12" s="80"/>
      <c r="LHV12" s="80"/>
      <c r="LHW12" s="80"/>
      <c r="LHX12" s="80"/>
      <c r="LHY12" s="80"/>
      <c r="LHZ12" s="80"/>
      <c r="LIA12" s="80"/>
      <c r="LIB12" s="80"/>
      <c r="LIC12" s="80"/>
      <c r="LID12" s="80"/>
      <c r="LIE12" s="80"/>
      <c r="LIF12" s="80"/>
      <c r="LIG12" s="80"/>
      <c r="LIH12" s="80"/>
      <c r="LII12" s="80"/>
      <c r="LIJ12" s="80"/>
      <c r="LIK12" s="80"/>
      <c r="LIL12" s="80"/>
      <c r="LIM12" s="80"/>
      <c r="LIN12" s="80"/>
      <c r="LIO12" s="80"/>
      <c r="LIP12" s="80"/>
      <c r="LIQ12" s="80"/>
      <c r="LIR12" s="80"/>
      <c r="LIS12" s="80"/>
      <c r="LIT12" s="80"/>
      <c r="LIU12" s="80"/>
      <c r="LIV12" s="80"/>
      <c r="LIW12" s="80"/>
      <c r="LIX12" s="80"/>
      <c r="LIY12" s="80"/>
      <c r="LIZ12" s="80"/>
      <c r="LJA12" s="80"/>
      <c r="LJB12" s="80"/>
      <c r="LJC12" s="80"/>
      <c r="LJD12" s="80"/>
      <c r="LJE12" s="80"/>
      <c r="LJF12" s="80"/>
      <c r="LJG12" s="80"/>
      <c r="LJH12" s="80"/>
      <c r="LJI12" s="80"/>
      <c r="LJJ12" s="80"/>
      <c r="LJK12" s="80"/>
      <c r="LJL12" s="80"/>
      <c r="LJM12" s="80"/>
      <c r="LJN12" s="80"/>
      <c r="LJO12" s="80"/>
      <c r="LJP12" s="80"/>
      <c r="LJQ12" s="80"/>
      <c r="LJR12" s="80"/>
      <c r="LJS12" s="80"/>
      <c r="LJT12" s="80"/>
      <c r="LJU12" s="80"/>
      <c r="LJV12" s="80"/>
      <c r="LJW12" s="80"/>
      <c r="LJX12" s="80"/>
      <c r="LJY12" s="80"/>
      <c r="LJZ12" s="80"/>
      <c r="LKA12" s="80"/>
      <c r="LKB12" s="80"/>
      <c r="LKC12" s="80"/>
      <c r="LKD12" s="80"/>
      <c r="LKE12" s="80"/>
      <c r="LKF12" s="80"/>
      <c r="LKG12" s="80"/>
      <c r="LKH12" s="80"/>
      <c r="LKI12" s="80"/>
      <c r="LKJ12" s="80"/>
      <c r="LKK12" s="80"/>
      <c r="LKL12" s="80"/>
      <c r="LKM12" s="80"/>
      <c r="LKN12" s="80"/>
      <c r="LKO12" s="80"/>
      <c r="LKP12" s="80"/>
      <c r="LKQ12" s="80"/>
      <c r="LKR12" s="80"/>
      <c r="LKS12" s="80"/>
      <c r="LKT12" s="80"/>
      <c r="LKU12" s="80"/>
      <c r="LKV12" s="80"/>
      <c r="LKW12" s="80"/>
      <c r="LKX12" s="80"/>
      <c r="LKY12" s="80"/>
      <c r="LKZ12" s="80"/>
      <c r="LLA12" s="80"/>
      <c r="LLB12" s="80"/>
      <c r="LLC12" s="80"/>
      <c r="LLD12" s="80"/>
      <c r="LLE12" s="80"/>
      <c r="LLF12" s="80"/>
      <c r="LLG12" s="80"/>
      <c r="LLH12" s="80"/>
      <c r="LLI12" s="80"/>
      <c r="LLJ12" s="80"/>
      <c r="LLK12" s="80"/>
      <c r="LLL12" s="80"/>
      <c r="LLM12" s="80"/>
      <c r="LLN12" s="80"/>
      <c r="LLO12" s="80"/>
      <c r="LLP12" s="80"/>
      <c r="LLQ12" s="80"/>
      <c r="LLR12" s="80"/>
      <c r="LLS12" s="80"/>
      <c r="LLT12" s="80"/>
      <c r="LLU12" s="80"/>
      <c r="LLV12" s="80"/>
      <c r="LLW12" s="80"/>
      <c r="LLX12" s="80"/>
      <c r="LLY12" s="80"/>
      <c r="LLZ12" s="80"/>
      <c r="LMA12" s="80"/>
      <c r="LMB12" s="80"/>
      <c r="LMC12" s="80"/>
      <c r="LMD12" s="80"/>
      <c r="LME12" s="80"/>
      <c r="LMF12" s="80"/>
      <c r="LMG12" s="80"/>
      <c r="LMH12" s="80"/>
      <c r="LMI12" s="80"/>
      <c r="LMJ12" s="80"/>
      <c r="LMK12" s="80"/>
      <c r="LML12" s="80"/>
      <c r="LMM12" s="80"/>
      <c r="LMN12" s="80"/>
      <c r="LMO12" s="80"/>
      <c r="LMP12" s="80"/>
      <c r="LMQ12" s="80"/>
      <c r="LMR12" s="80"/>
      <c r="LMS12" s="80"/>
      <c r="LMT12" s="80"/>
      <c r="LMU12" s="80"/>
      <c r="LMV12" s="80"/>
      <c r="LMW12" s="80"/>
      <c r="LMX12" s="80"/>
      <c r="LMY12" s="80"/>
      <c r="LMZ12" s="80"/>
      <c r="LNA12" s="80"/>
      <c r="LNB12" s="80"/>
      <c r="LNC12" s="80"/>
      <c r="LND12" s="80"/>
      <c r="LNE12" s="80"/>
      <c r="LNF12" s="80"/>
      <c r="LNG12" s="80"/>
      <c r="LNH12" s="80"/>
      <c r="LNI12" s="80"/>
      <c r="LNJ12" s="80"/>
      <c r="LNK12" s="80"/>
      <c r="LNL12" s="80"/>
      <c r="LNM12" s="80"/>
      <c r="LNN12" s="80"/>
      <c r="LNO12" s="80"/>
      <c r="LNP12" s="80"/>
      <c r="LNQ12" s="80"/>
      <c r="LNR12" s="80"/>
      <c r="LNS12" s="80"/>
      <c r="LNT12" s="80"/>
      <c r="LNU12" s="80"/>
      <c r="LNV12" s="80"/>
      <c r="LNW12" s="80"/>
      <c r="LNX12" s="80"/>
      <c r="LNY12" s="80"/>
      <c r="LNZ12" s="80"/>
      <c r="LOA12" s="80"/>
      <c r="LOB12" s="80"/>
      <c r="LOC12" s="80"/>
      <c r="LOD12" s="80"/>
      <c r="LOE12" s="80"/>
      <c r="LOF12" s="80"/>
      <c r="LOG12" s="80"/>
      <c r="LOH12" s="80"/>
      <c r="LOI12" s="80"/>
      <c r="LOJ12" s="80"/>
      <c r="LOK12" s="80"/>
      <c r="LOL12" s="80"/>
      <c r="LOM12" s="80"/>
      <c r="LON12" s="80"/>
      <c r="LOO12" s="80"/>
      <c r="LOP12" s="80"/>
      <c r="LOQ12" s="80"/>
      <c r="LOR12" s="80"/>
      <c r="LOS12" s="80"/>
      <c r="LOT12" s="80"/>
      <c r="LOU12" s="80"/>
      <c r="LOV12" s="80"/>
      <c r="LOW12" s="80"/>
      <c r="LOX12" s="80"/>
      <c r="LOY12" s="80"/>
      <c r="LOZ12" s="80"/>
      <c r="LPA12" s="80"/>
      <c r="LPB12" s="80"/>
      <c r="LPC12" s="80"/>
      <c r="LPD12" s="80"/>
      <c r="LPE12" s="80"/>
      <c r="LPF12" s="80"/>
      <c r="LPG12" s="80"/>
      <c r="LPH12" s="80"/>
      <c r="LPI12" s="80"/>
      <c r="LPJ12" s="80"/>
      <c r="LPK12" s="80"/>
      <c r="LPL12" s="80"/>
      <c r="LPM12" s="80"/>
      <c r="LPN12" s="80"/>
      <c r="LPO12" s="80"/>
      <c r="LPP12" s="80"/>
      <c r="LPQ12" s="80"/>
      <c r="LPR12" s="80"/>
      <c r="LPS12" s="80"/>
      <c r="LPT12" s="80"/>
      <c r="LPU12" s="80"/>
      <c r="LPV12" s="80"/>
      <c r="LPW12" s="80"/>
      <c r="LPX12" s="80"/>
      <c r="LPY12" s="80"/>
      <c r="LPZ12" s="80"/>
      <c r="LQA12" s="80"/>
      <c r="LQB12" s="80"/>
      <c r="LQC12" s="80"/>
      <c r="LQD12" s="80"/>
      <c r="LQE12" s="80"/>
      <c r="LQF12" s="80"/>
      <c r="LQG12" s="80"/>
      <c r="LQH12" s="80"/>
      <c r="LQI12" s="80"/>
      <c r="LQJ12" s="80"/>
      <c r="LQK12" s="80"/>
      <c r="LQL12" s="80"/>
      <c r="LQM12" s="80"/>
      <c r="LQN12" s="80"/>
      <c r="LQO12" s="80"/>
      <c r="LQP12" s="80"/>
      <c r="LQQ12" s="80"/>
      <c r="LQR12" s="80"/>
      <c r="LQS12" s="80"/>
      <c r="LQT12" s="80"/>
      <c r="LQU12" s="80"/>
      <c r="LQV12" s="80"/>
      <c r="LQW12" s="80"/>
      <c r="LQX12" s="80"/>
      <c r="LQY12" s="80"/>
      <c r="LQZ12" s="80"/>
      <c r="LRA12" s="80"/>
      <c r="LRB12" s="80"/>
      <c r="LRC12" s="80"/>
      <c r="LRD12" s="80"/>
      <c r="LRE12" s="80"/>
      <c r="LRF12" s="80"/>
      <c r="LRG12" s="80"/>
      <c r="LRH12" s="80"/>
      <c r="LRI12" s="80"/>
      <c r="LRJ12" s="80"/>
      <c r="LRK12" s="80"/>
      <c r="LRL12" s="80"/>
      <c r="LRM12" s="80"/>
      <c r="LRN12" s="80"/>
      <c r="LRO12" s="80"/>
      <c r="LRP12" s="80"/>
      <c r="LRQ12" s="80"/>
      <c r="LRR12" s="80"/>
      <c r="LRS12" s="80"/>
      <c r="LRT12" s="80"/>
      <c r="LRU12" s="80"/>
      <c r="LRV12" s="80"/>
      <c r="LRW12" s="80"/>
      <c r="LRX12" s="80"/>
      <c r="LRY12" s="80"/>
      <c r="LRZ12" s="80"/>
      <c r="LSA12" s="80"/>
      <c r="LSB12" s="80"/>
      <c r="LSC12" s="80"/>
      <c r="LSD12" s="80"/>
      <c r="LSE12" s="80"/>
      <c r="LSF12" s="80"/>
      <c r="LSG12" s="80"/>
      <c r="LSH12" s="80"/>
      <c r="LSI12" s="80"/>
      <c r="LSJ12" s="80"/>
      <c r="LSK12" s="80"/>
      <c r="LSL12" s="80"/>
      <c r="LSM12" s="80"/>
      <c r="LSN12" s="80"/>
      <c r="LSO12" s="80"/>
      <c r="LSP12" s="80"/>
      <c r="LSQ12" s="80"/>
      <c r="LSR12" s="80"/>
      <c r="LSS12" s="80"/>
      <c r="LST12" s="80"/>
      <c r="LSU12" s="80"/>
      <c r="LSV12" s="80"/>
      <c r="LSW12" s="80"/>
      <c r="LSX12" s="80"/>
      <c r="LSY12" s="80"/>
      <c r="LSZ12" s="80"/>
      <c r="LTA12" s="80"/>
      <c r="LTB12" s="80"/>
      <c r="LTC12" s="80"/>
      <c r="LTD12" s="80"/>
      <c r="LTE12" s="80"/>
      <c r="LTF12" s="80"/>
      <c r="LTG12" s="80"/>
      <c r="LTH12" s="80"/>
      <c r="LTI12" s="80"/>
      <c r="LTJ12" s="80"/>
      <c r="LTK12" s="80"/>
      <c r="LTL12" s="80"/>
      <c r="LTM12" s="80"/>
      <c r="LTN12" s="80"/>
      <c r="LTO12" s="80"/>
      <c r="LTP12" s="80"/>
      <c r="LTQ12" s="80"/>
      <c r="LTR12" s="80"/>
      <c r="LTS12" s="80"/>
      <c r="LTT12" s="80"/>
      <c r="LTU12" s="80"/>
      <c r="LTV12" s="80"/>
      <c r="LTW12" s="80"/>
      <c r="LTX12" s="80"/>
      <c r="LTY12" s="80"/>
      <c r="LTZ12" s="80"/>
      <c r="LUA12" s="80"/>
      <c r="LUB12" s="80"/>
      <c r="LUC12" s="80"/>
      <c r="LUD12" s="80"/>
      <c r="LUE12" s="80"/>
      <c r="LUF12" s="80"/>
      <c r="LUG12" s="80"/>
      <c r="LUH12" s="80"/>
      <c r="LUI12" s="80"/>
      <c r="LUJ12" s="80"/>
      <c r="LUK12" s="80"/>
      <c r="LUL12" s="80"/>
      <c r="LUM12" s="80"/>
      <c r="LUN12" s="80"/>
      <c r="LUO12" s="80"/>
      <c r="LUP12" s="80"/>
      <c r="LUQ12" s="80"/>
      <c r="LUR12" s="80"/>
      <c r="LUS12" s="80"/>
      <c r="LUT12" s="80"/>
      <c r="LUU12" s="80"/>
      <c r="LUV12" s="80"/>
      <c r="LUW12" s="80"/>
      <c r="LUX12" s="80"/>
      <c r="LUY12" s="80"/>
      <c r="LUZ12" s="80"/>
      <c r="LVA12" s="80"/>
      <c r="LVB12" s="80"/>
      <c r="LVC12" s="80"/>
      <c r="LVD12" s="80"/>
      <c r="LVE12" s="80"/>
      <c r="LVF12" s="80"/>
      <c r="LVG12" s="80"/>
      <c r="LVH12" s="80"/>
      <c r="LVI12" s="80"/>
      <c r="LVJ12" s="80"/>
      <c r="LVK12" s="80"/>
      <c r="LVL12" s="80"/>
      <c r="LVM12" s="80"/>
      <c r="LVN12" s="80"/>
      <c r="LVO12" s="80"/>
      <c r="LVP12" s="80"/>
      <c r="LVQ12" s="80"/>
      <c r="LVR12" s="80"/>
      <c r="LVS12" s="80"/>
      <c r="LVT12" s="80"/>
      <c r="LVU12" s="80"/>
      <c r="LVV12" s="80"/>
      <c r="LVW12" s="80"/>
      <c r="LVX12" s="80"/>
      <c r="LVY12" s="80"/>
      <c r="LVZ12" s="80"/>
      <c r="LWA12" s="80"/>
      <c r="LWB12" s="80"/>
      <c r="LWC12" s="80"/>
      <c r="LWD12" s="80"/>
      <c r="LWE12" s="80"/>
      <c r="LWF12" s="80"/>
      <c r="LWG12" s="80"/>
      <c r="LWH12" s="80"/>
      <c r="LWI12" s="80"/>
      <c r="LWJ12" s="80"/>
      <c r="LWK12" s="80"/>
      <c r="LWL12" s="80"/>
      <c r="LWM12" s="80"/>
      <c r="LWN12" s="80"/>
      <c r="LWO12" s="80"/>
      <c r="LWP12" s="80"/>
      <c r="LWQ12" s="80"/>
      <c r="LWR12" s="80"/>
      <c r="LWS12" s="80"/>
      <c r="LWT12" s="80"/>
      <c r="LWU12" s="80"/>
      <c r="LWV12" s="80"/>
      <c r="LWW12" s="80"/>
      <c r="LWX12" s="80"/>
      <c r="LWY12" s="80"/>
      <c r="LWZ12" s="80"/>
      <c r="LXA12" s="80"/>
      <c r="LXB12" s="80"/>
      <c r="LXC12" s="80"/>
      <c r="LXD12" s="80"/>
      <c r="LXE12" s="80"/>
      <c r="LXF12" s="80"/>
      <c r="LXG12" s="80"/>
      <c r="LXH12" s="80"/>
      <c r="LXI12" s="80"/>
      <c r="LXJ12" s="80"/>
      <c r="LXK12" s="80"/>
      <c r="LXL12" s="80"/>
      <c r="LXM12" s="80"/>
      <c r="LXN12" s="80"/>
      <c r="LXO12" s="80"/>
      <c r="LXP12" s="80"/>
      <c r="LXQ12" s="80"/>
      <c r="LXR12" s="80"/>
      <c r="LXS12" s="80"/>
      <c r="LXT12" s="80"/>
      <c r="LXU12" s="80"/>
      <c r="LXV12" s="80"/>
      <c r="LXW12" s="80"/>
      <c r="LXX12" s="80"/>
      <c r="LXY12" s="80"/>
      <c r="LXZ12" s="80"/>
      <c r="LYA12" s="80"/>
      <c r="LYB12" s="80"/>
      <c r="LYC12" s="80"/>
      <c r="LYD12" s="80"/>
      <c r="LYE12" s="80"/>
      <c r="LYF12" s="80"/>
      <c r="LYG12" s="80"/>
      <c r="LYH12" s="80"/>
      <c r="LYI12" s="80"/>
      <c r="LYJ12" s="80"/>
      <c r="LYK12" s="80"/>
      <c r="LYL12" s="80"/>
      <c r="LYM12" s="80"/>
      <c r="LYN12" s="80"/>
      <c r="LYO12" s="80"/>
      <c r="LYP12" s="80"/>
      <c r="LYQ12" s="80"/>
      <c r="LYR12" s="80"/>
      <c r="LYS12" s="80"/>
      <c r="LYT12" s="80"/>
      <c r="LYU12" s="80"/>
      <c r="LYV12" s="80"/>
      <c r="LYW12" s="80"/>
      <c r="LYX12" s="80"/>
      <c r="LYY12" s="80"/>
      <c r="LYZ12" s="80"/>
      <c r="LZA12" s="80"/>
      <c r="LZB12" s="80"/>
      <c r="LZC12" s="80"/>
      <c r="LZD12" s="80"/>
      <c r="LZE12" s="80"/>
      <c r="LZF12" s="80"/>
      <c r="LZG12" s="80"/>
      <c r="LZH12" s="80"/>
      <c r="LZI12" s="80"/>
      <c r="LZJ12" s="80"/>
      <c r="LZK12" s="80"/>
      <c r="LZL12" s="80"/>
      <c r="LZM12" s="80"/>
      <c r="LZN12" s="80"/>
      <c r="LZO12" s="80"/>
      <c r="LZP12" s="80"/>
      <c r="LZQ12" s="80"/>
      <c r="LZR12" s="80"/>
      <c r="LZS12" s="80"/>
      <c r="LZT12" s="80"/>
      <c r="LZU12" s="80"/>
      <c r="LZV12" s="80"/>
      <c r="LZW12" s="80"/>
      <c r="LZX12" s="80"/>
      <c r="LZY12" s="80"/>
      <c r="LZZ12" s="80"/>
      <c r="MAA12" s="80"/>
      <c r="MAB12" s="80"/>
      <c r="MAC12" s="80"/>
      <c r="MAD12" s="80"/>
      <c r="MAE12" s="80"/>
      <c r="MAF12" s="80"/>
      <c r="MAG12" s="80"/>
      <c r="MAH12" s="80"/>
      <c r="MAI12" s="80"/>
      <c r="MAJ12" s="80"/>
      <c r="MAK12" s="80"/>
      <c r="MAL12" s="80"/>
      <c r="MAM12" s="80"/>
      <c r="MAN12" s="80"/>
      <c r="MAO12" s="80"/>
      <c r="MAP12" s="80"/>
      <c r="MAQ12" s="80"/>
      <c r="MAR12" s="80"/>
      <c r="MAS12" s="80"/>
      <c r="MAT12" s="80"/>
      <c r="MAU12" s="80"/>
      <c r="MAV12" s="80"/>
      <c r="MAW12" s="80"/>
      <c r="MAX12" s="80"/>
      <c r="MAY12" s="80"/>
      <c r="MAZ12" s="80"/>
      <c r="MBA12" s="80"/>
      <c r="MBB12" s="80"/>
      <c r="MBC12" s="80"/>
      <c r="MBD12" s="80"/>
      <c r="MBE12" s="80"/>
      <c r="MBF12" s="80"/>
      <c r="MBG12" s="80"/>
      <c r="MBH12" s="80"/>
      <c r="MBI12" s="80"/>
      <c r="MBJ12" s="80"/>
      <c r="MBK12" s="80"/>
      <c r="MBL12" s="80"/>
      <c r="MBM12" s="80"/>
      <c r="MBN12" s="80"/>
      <c r="MBO12" s="80"/>
      <c r="MBP12" s="80"/>
      <c r="MBQ12" s="80"/>
      <c r="MBR12" s="80"/>
      <c r="MBS12" s="80"/>
      <c r="MBT12" s="80"/>
      <c r="MBU12" s="80"/>
      <c r="MBV12" s="80"/>
      <c r="MBW12" s="80"/>
      <c r="MBX12" s="80"/>
      <c r="MBY12" s="80"/>
      <c r="MBZ12" s="80"/>
      <c r="MCA12" s="80"/>
      <c r="MCB12" s="80"/>
      <c r="MCC12" s="80"/>
      <c r="MCD12" s="80"/>
      <c r="MCE12" s="80"/>
      <c r="MCF12" s="80"/>
      <c r="MCG12" s="80"/>
      <c r="MCH12" s="80"/>
      <c r="MCI12" s="80"/>
      <c r="MCJ12" s="80"/>
      <c r="MCK12" s="80"/>
      <c r="MCL12" s="80"/>
      <c r="MCM12" s="80"/>
      <c r="MCN12" s="80"/>
      <c r="MCO12" s="80"/>
      <c r="MCP12" s="80"/>
      <c r="MCQ12" s="80"/>
      <c r="MCR12" s="80"/>
      <c r="MCS12" s="80"/>
      <c r="MCT12" s="80"/>
      <c r="MCU12" s="80"/>
      <c r="MCV12" s="80"/>
      <c r="MCW12" s="80"/>
      <c r="MCX12" s="80"/>
      <c r="MCY12" s="80"/>
      <c r="MCZ12" s="80"/>
      <c r="MDA12" s="80"/>
      <c r="MDB12" s="80"/>
      <c r="MDC12" s="80"/>
      <c r="MDD12" s="80"/>
      <c r="MDE12" s="80"/>
      <c r="MDF12" s="80"/>
      <c r="MDG12" s="80"/>
      <c r="MDH12" s="80"/>
      <c r="MDI12" s="80"/>
      <c r="MDJ12" s="80"/>
      <c r="MDK12" s="80"/>
      <c r="MDL12" s="80"/>
      <c r="MDM12" s="80"/>
      <c r="MDN12" s="80"/>
      <c r="MDO12" s="80"/>
      <c r="MDP12" s="80"/>
      <c r="MDQ12" s="80"/>
      <c r="MDR12" s="80"/>
      <c r="MDS12" s="80"/>
      <c r="MDT12" s="80"/>
      <c r="MDU12" s="80"/>
      <c r="MDV12" s="80"/>
      <c r="MDW12" s="80"/>
      <c r="MDX12" s="80"/>
      <c r="MDY12" s="80"/>
      <c r="MDZ12" s="80"/>
      <c r="MEA12" s="80"/>
      <c r="MEB12" s="80"/>
      <c r="MEC12" s="80"/>
      <c r="MED12" s="80"/>
      <c r="MEE12" s="80"/>
      <c r="MEF12" s="80"/>
      <c r="MEG12" s="80"/>
      <c r="MEH12" s="80"/>
      <c r="MEI12" s="80"/>
      <c r="MEJ12" s="80"/>
      <c r="MEK12" s="80"/>
      <c r="MEL12" s="80"/>
      <c r="MEM12" s="80"/>
      <c r="MEN12" s="80"/>
      <c r="MEO12" s="80"/>
      <c r="MEP12" s="80"/>
      <c r="MEQ12" s="80"/>
      <c r="MER12" s="80"/>
      <c r="MES12" s="80"/>
      <c r="MET12" s="80"/>
      <c r="MEU12" s="80"/>
      <c r="MEV12" s="80"/>
      <c r="MEW12" s="80"/>
      <c r="MEX12" s="80"/>
      <c r="MEY12" s="80"/>
      <c r="MEZ12" s="80"/>
      <c r="MFA12" s="80"/>
      <c r="MFB12" s="80"/>
      <c r="MFC12" s="80"/>
      <c r="MFD12" s="80"/>
      <c r="MFE12" s="80"/>
      <c r="MFF12" s="80"/>
      <c r="MFG12" s="80"/>
      <c r="MFH12" s="80"/>
      <c r="MFI12" s="80"/>
      <c r="MFJ12" s="80"/>
      <c r="MFK12" s="80"/>
      <c r="MFL12" s="80"/>
      <c r="MFM12" s="80"/>
      <c r="MFN12" s="80"/>
      <c r="MFO12" s="80"/>
      <c r="MFP12" s="80"/>
      <c r="MFQ12" s="80"/>
      <c r="MFR12" s="80"/>
      <c r="MFS12" s="80"/>
      <c r="MFT12" s="80"/>
      <c r="MFU12" s="80"/>
      <c r="MFV12" s="80"/>
      <c r="MFW12" s="80"/>
      <c r="MFX12" s="80"/>
      <c r="MFY12" s="80"/>
      <c r="MFZ12" s="80"/>
      <c r="MGA12" s="80"/>
      <c r="MGB12" s="80"/>
      <c r="MGC12" s="80"/>
      <c r="MGD12" s="80"/>
      <c r="MGE12" s="80"/>
      <c r="MGF12" s="80"/>
      <c r="MGG12" s="80"/>
      <c r="MGH12" s="80"/>
      <c r="MGI12" s="80"/>
      <c r="MGJ12" s="80"/>
      <c r="MGK12" s="80"/>
      <c r="MGL12" s="80"/>
      <c r="MGM12" s="80"/>
      <c r="MGN12" s="80"/>
      <c r="MGO12" s="80"/>
      <c r="MGP12" s="80"/>
      <c r="MGQ12" s="80"/>
      <c r="MGR12" s="80"/>
      <c r="MGS12" s="80"/>
      <c r="MGT12" s="80"/>
      <c r="MGU12" s="80"/>
      <c r="MGV12" s="80"/>
      <c r="MGW12" s="80"/>
      <c r="MGX12" s="80"/>
      <c r="MGY12" s="80"/>
      <c r="MGZ12" s="80"/>
      <c r="MHA12" s="80"/>
      <c r="MHB12" s="80"/>
      <c r="MHC12" s="80"/>
      <c r="MHD12" s="80"/>
      <c r="MHE12" s="80"/>
      <c r="MHF12" s="80"/>
      <c r="MHG12" s="80"/>
      <c r="MHH12" s="80"/>
      <c r="MHI12" s="80"/>
      <c r="MHJ12" s="80"/>
      <c r="MHK12" s="80"/>
      <c r="MHL12" s="80"/>
      <c r="MHM12" s="80"/>
      <c r="MHN12" s="80"/>
      <c r="MHO12" s="80"/>
      <c r="MHP12" s="80"/>
      <c r="MHQ12" s="80"/>
      <c r="MHR12" s="80"/>
      <c r="MHS12" s="80"/>
      <c r="MHT12" s="80"/>
      <c r="MHU12" s="80"/>
      <c r="MHV12" s="80"/>
      <c r="MHW12" s="80"/>
      <c r="MHX12" s="80"/>
      <c r="MHY12" s="80"/>
      <c r="MHZ12" s="80"/>
      <c r="MIA12" s="80"/>
      <c r="MIB12" s="80"/>
      <c r="MIC12" s="80"/>
      <c r="MID12" s="80"/>
      <c r="MIE12" s="80"/>
      <c r="MIF12" s="80"/>
      <c r="MIG12" s="80"/>
      <c r="MIH12" s="80"/>
      <c r="MII12" s="80"/>
      <c r="MIJ12" s="80"/>
      <c r="MIK12" s="80"/>
      <c r="MIL12" s="80"/>
      <c r="MIM12" s="80"/>
      <c r="MIN12" s="80"/>
      <c r="MIO12" s="80"/>
      <c r="MIP12" s="80"/>
      <c r="MIQ12" s="80"/>
      <c r="MIR12" s="80"/>
      <c r="MIS12" s="80"/>
      <c r="MIT12" s="80"/>
      <c r="MIU12" s="80"/>
      <c r="MIV12" s="80"/>
      <c r="MIW12" s="80"/>
      <c r="MIX12" s="80"/>
      <c r="MIY12" s="80"/>
      <c r="MIZ12" s="80"/>
      <c r="MJA12" s="80"/>
      <c r="MJB12" s="80"/>
      <c r="MJC12" s="80"/>
      <c r="MJD12" s="80"/>
      <c r="MJE12" s="80"/>
      <c r="MJF12" s="80"/>
      <c r="MJG12" s="80"/>
      <c r="MJH12" s="80"/>
      <c r="MJI12" s="80"/>
      <c r="MJJ12" s="80"/>
      <c r="MJK12" s="80"/>
      <c r="MJL12" s="80"/>
      <c r="MJM12" s="80"/>
      <c r="MJN12" s="80"/>
      <c r="MJO12" s="80"/>
      <c r="MJP12" s="80"/>
      <c r="MJQ12" s="80"/>
      <c r="MJR12" s="80"/>
      <c r="MJS12" s="80"/>
      <c r="MJT12" s="80"/>
      <c r="MJU12" s="80"/>
      <c r="MJV12" s="80"/>
      <c r="MJW12" s="80"/>
      <c r="MJX12" s="80"/>
      <c r="MJY12" s="80"/>
      <c r="MJZ12" s="80"/>
      <c r="MKA12" s="80"/>
      <c r="MKB12" s="80"/>
      <c r="MKC12" s="80"/>
      <c r="MKD12" s="80"/>
      <c r="MKE12" s="80"/>
      <c r="MKF12" s="80"/>
      <c r="MKG12" s="80"/>
      <c r="MKH12" s="80"/>
      <c r="MKI12" s="80"/>
      <c r="MKJ12" s="80"/>
      <c r="MKK12" s="80"/>
      <c r="MKL12" s="80"/>
      <c r="MKM12" s="80"/>
      <c r="MKN12" s="80"/>
      <c r="MKO12" s="80"/>
      <c r="MKP12" s="80"/>
      <c r="MKQ12" s="80"/>
      <c r="MKR12" s="80"/>
      <c r="MKS12" s="80"/>
      <c r="MKT12" s="80"/>
      <c r="MKU12" s="80"/>
      <c r="MKV12" s="80"/>
      <c r="MKW12" s="80"/>
      <c r="MKX12" s="80"/>
      <c r="MKY12" s="80"/>
      <c r="MKZ12" s="80"/>
      <c r="MLA12" s="80"/>
      <c r="MLB12" s="80"/>
      <c r="MLC12" s="80"/>
      <c r="MLD12" s="80"/>
      <c r="MLE12" s="80"/>
      <c r="MLF12" s="80"/>
      <c r="MLG12" s="80"/>
      <c r="MLH12" s="80"/>
      <c r="MLI12" s="80"/>
      <c r="MLJ12" s="80"/>
      <c r="MLK12" s="80"/>
      <c r="MLL12" s="80"/>
      <c r="MLM12" s="80"/>
      <c r="MLN12" s="80"/>
      <c r="MLO12" s="80"/>
      <c r="MLP12" s="80"/>
      <c r="MLQ12" s="80"/>
      <c r="MLR12" s="80"/>
      <c r="MLS12" s="80"/>
      <c r="MLT12" s="80"/>
      <c r="MLU12" s="80"/>
      <c r="MLV12" s="80"/>
      <c r="MLW12" s="80"/>
      <c r="MLX12" s="80"/>
      <c r="MLY12" s="80"/>
      <c r="MLZ12" s="80"/>
      <c r="MMA12" s="80"/>
      <c r="MMB12" s="80"/>
      <c r="MMC12" s="80"/>
      <c r="MMD12" s="80"/>
      <c r="MME12" s="80"/>
      <c r="MMF12" s="80"/>
      <c r="MMG12" s="80"/>
      <c r="MMH12" s="80"/>
      <c r="MMI12" s="80"/>
      <c r="MMJ12" s="80"/>
      <c r="MMK12" s="80"/>
      <c r="MML12" s="80"/>
      <c r="MMM12" s="80"/>
      <c r="MMN12" s="80"/>
      <c r="MMO12" s="80"/>
      <c r="MMP12" s="80"/>
      <c r="MMQ12" s="80"/>
      <c r="MMR12" s="80"/>
      <c r="MMS12" s="80"/>
      <c r="MMT12" s="80"/>
      <c r="MMU12" s="80"/>
      <c r="MMV12" s="80"/>
      <c r="MMW12" s="80"/>
      <c r="MMX12" s="80"/>
      <c r="MMY12" s="80"/>
      <c r="MMZ12" s="80"/>
      <c r="MNA12" s="80"/>
      <c r="MNB12" s="80"/>
      <c r="MNC12" s="80"/>
      <c r="MND12" s="80"/>
      <c r="MNE12" s="80"/>
      <c r="MNF12" s="80"/>
      <c r="MNG12" s="80"/>
      <c r="MNH12" s="80"/>
      <c r="MNI12" s="80"/>
      <c r="MNJ12" s="80"/>
      <c r="MNK12" s="80"/>
      <c r="MNL12" s="80"/>
      <c r="MNM12" s="80"/>
      <c r="MNN12" s="80"/>
      <c r="MNO12" s="80"/>
      <c r="MNP12" s="80"/>
      <c r="MNQ12" s="80"/>
      <c r="MNR12" s="80"/>
      <c r="MNS12" s="80"/>
      <c r="MNT12" s="80"/>
      <c r="MNU12" s="80"/>
      <c r="MNV12" s="80"/>
      <c r="MNW12" s="80"/>
      <c r="MNX12" s="80"/>
      <c r="MNY12" s="80"/>
      <c r="MNZ12" s="80"/>
      <c r="MOA12" s="80"/>
      <c r="MOB12" s="80"/>
      <c r="MOC12" s="80"/>
      <c r="MOD12" s="80"/>
      <c r="MOE12" s="80"/>
      <c r="MOF12" s="80"/>
      <c r="MOG12" s="80"/>
      <c r="MOH12" s="80"/>
      <c r="MOI12" s="80"/>
      <c r="MOJ12" s="80"/>
      <c r="MOK12" s="80"/>
      <c r="MOL12" s="80"/>
      <c r="MOM12" s="80"/>
      <c r="MON12" s="80"/>
      <c r="MOO12" s="80"/>
      <c r="MOP12" s="80"/>
      <c r="MOQ12" s="80"/>
      <c r="MOR12" s="80"/>
      <c r="MOS12" s="80"/>
      <c r="MOT12" s="80"/>
      <c r="MOU12" s="80"/>
      <c r="MOV12" s="80"/>
      <c r="MOW12" s="80"/>
      <c r="MOX12" s="80"/>
      <c r="MOY12" s="80"/>
      <c r="MOZ12" s="80"/>
      <c r="MPA12" s="80"/>
      <c r="MPB12" s="80"/>
      <c r="MPC12" s="80"/>
      <c r="MPD12" s="80"/>
      <c r="MPE12" s="80"/>
      <c r="MPF12" s="80"/>
      <c r="MPG12" s="80"/>
      <c r="MPH12" s="80"/>
      <c r="MPI12" s="80"/>
      <c r="MPJ12" s="80"/>
      <c r="MPK12" s="80"/>
      <c r="MPL12" s="80"/>
      <c r="MPM12" s="80"/>
      <c r="MPN12" s="80"/>
      <c r="MPO12" s="80"/>
      <c r="MPP12" s="80"/>
      <c r="MPQ12" s="80"/>
      <c r="MPR12" s="80"/>
      <c r="MPS12" s="80"/>
      <c r="MPT12" s="80"/>
      <c r="MPU12" s="80"/>
      <c r="MPV12" s="80"/>
      <c r="MPW12" s="80"/>
      <c r="MPX12" s="80"/>
      <c r="MPY12" s="80"/>
      <c r="MPZ12" s="80"/>
      <c r="MQA12" s="80"/>
      <c r="MQB12" s="80"/>
      <c r="MQC12" s="80"/>
      <c r="MQD12" s="80"/>
      <c r="MQE12" s="80"/>
      <c r="MQF12" s="80"/>
      <c r="MQG12" s="80"/>
      <c r="MQH12" s="80"/>
      <c r="MQI12" s="80"/>
      <c r="MQJ12" s="80"/>
      <c r="MQK12" s="80"/>
      <c r="MQL12" s="80"/>
      <c r="MQM12" s="80"/>
      <c r="MQN12" s="80"/>
      <c r="MQO12" s="80"/>
      <c r="MQP12" s="80"/>
      <c r="MQQ12" s="80"/>
      <c r="MQR12" s="80"/>
      <c r="MQS12" s="80"/>
      <c r="MQT12" s="80"/>
      <c r="MQU12" s="80"/>
      <c r="MQV12" s="80"/>
      <c r="MQW12" s="80"/>
      <c r="MQX12" s="80"/>
      <c r="MQY12" s="80"/>
      <c r="MQZ12" s="80"/>
      <c r="MRA12" s="80"/>
      <c r="MRB12" s="80"/>
      <c r="MRC12" s="80"/>
      <c r="MRD12" s="80"/>
      <c r="MRE12" s="80"/>
      <c r="MRF12" s="80"/>
      <c r="MRG12" s="80"/>
      <c r="MRH12" s="80"/>
      <c r="MRI12" s="80"/>
      <c r="MRJ12" s="80"/>
      <c r="MRK12" s="80"/>
      <c r="MRL12" s="80"/>
      <c r="MRM12" s="80"/>
      <c r="MRN12" s="80"/>
      <c r="MRO12" s="80"/>
      <c r="MRP12" s="80"/>
      <c r="MRQ12" s="80"/>
      <c r="MRR12" s="80"/>
      <c r="MRS12" s="80"/>
      <c r="MRT12" s="80"/>
      <c r="MRU12" s="80"/>
      <c r="MRV12" s="80"/>
      <c r="MRW12" s="80"/>
      <c r="MRX12" s="80"/>
      <c r="MRY12" s="80"/>
      <c r="MRZ12" s="80"/>
      <c r="MSA12" s="80"/>
      <c r="MSB12" s="80"/>
      <c r="MSC12" s="80"/>
      <c r="MSD12" s="80"/>
      <c r="MSE12" s="80"/>
      <c r="MSF12" s="80"/>
      <c r="MSG12" s="80"/>
      <c r="MSH12" s="80"/>
      <c r="MSI12" s="80"/>
      <c r="MSJ12" s="80"/>
      <c r="MSK12" s="80"/>
      <c r="MSL12" s="80"/>
      <c r="MSM12" s="80"/>
      <c r="MSN12" s="80"/>
      <c r="MSO12" s="80"/>
      <c r="MSP12" s="80"/>
      <c r="MSQ12" s="80"/>
      <c r="MSR12" s="80"/>
      <c r="MSS12" s="80"/>
      <c r="MST12" s="80"/>
      <c r="MSU12" s="80"/>
      <c r="MSV12" s="80"/>
      <c r="MSW12" s="80"/>
      <c r="MSX12" s="80"/>
      <c r="MSY12" s="80"/>
      <c r="MSZ12" s="80"/>
      <c r="MTA12" s="80"/>
      <c r="MTB12" s="80"/>
      <c r="MTC12" s="80"/>
      <c r="MTD12" s="80"/>
      <c r="MTE12" s="80"/>
      <c r="MTF12" s="80"/>
      <c r="MTG12" s="80"/>
      <c r="MTH12" s="80"/>
      <c r="MTI12" s="80"/>
      <c r="MTJ12" s="80"/>
      <c r="MTK12" s="80"/>
      <c r="MTL12" s="80"/>
      <c r="MTM12" s="80"/>
      <c r="MTN12" s="80"/>
      <c r="MTO12" s="80"/>
      <c r="MTP12" s="80"/>
      <c r="MTQ12" s="80"/>
      <c r="MTR12" s="80"/>
      <c r="MTS12" s="80"/>
      <c r="MTT12" s="80"/>
      <c r="MTU12" s="80"/>
      <c r="MTV12" s="80"/>
      <c r="MTW12" s="80"/>
      <c r="MTX12" s="80"/>
      <c r="MTY12" s="80"/>
      <c r="MTZ12" s="80"/>
      <c r="MUA12" s="80"/>
      <c r="MUB12" s="80"/>
      <c r="MUC12" s="80"/>
      <c r="MUD12" s="80"/>
      <c r="MUE12" s="80"/>
      <c r="MUF12" s="80"/>
      <c r="MUG12" s="80"/>
      <c r="MUH12" s="80"/>
      <c r="MUI12" s="80"/>
      <c r="MUJ12" s="80"/>
      <c r="MUK12" s="80"/>
      <c r="MUL12" s="80"/>
      <c r="MUM12" s="80"/>
      <c r="MUN12" s="80"/>
      <c r="MUO12" s="80"/>
      <c r="MUP12" s="80"/>
      <c r="MUQ12" s="80"/>
      <c r="MUR12" s="80"/>
      <c r="MUS12" s="80"/>
      <c r="MUT12" s="80"/>
      <c r="MUU12" s="80"/>
      <c r="MUV12" s="80"/>
      <c r="MUW12" s="80"/>
      <c r="MUX12" s="80"/>
      <c r="MUY12" s="80"/>
      <c r="MUZ12" s="80"/>
      <c r="MVA12" s="80"/>
      <c r="MVB12" s="80"/>
      <c r="MVC12" s="80"/>
      <c r="MVD12" s="80"/>
      <c r="MVE12" s="80"/>
      <c r="MVF12" s="80"/>
      <c r="MVG12" s="80"/>
      <c r="MVH12" s="80"/>
      <c r="MVI12" s="80"/>
      <c r="MVJ12" s="80"/>
      <c r="MVK12" s="80"/>
      <c r="MVL12" s="80"/>
      <c r="MVM12" s="80"/>
      <c r="MVN12" s="80"/>
      <c r="MVO12" s="80"/>
      <c r="MVP12" s="80"/>
      <c r="MVQ12" s="80"/>
      <c r="MVR12" s="80"/>
      <c r="MVS12" s="80"/>
      <c r="MVT12" s="80"/>
      <c r="MVU12" s="80"/>
      <c r="MVV12" s="80"/>
      <c r="MVW12" s="80"/>
      <c r="MVX12" s="80"/>
      <c r="MVY12" s="80"/>
      <c r="MVZ12" s="80"/>
      <c r="MWA12" s="80"/>
      <c r="MWB12" s="80"/>
      <c r="MWC12" s="80"/>
      <c r="MWD12" s="80"/>
      <c r="MWE12" s="80"/>
      <c r="MWF12" s="80"/>
      <c r="MWG12" s="80"/>
      <c r="MWH12" s="80"/>
      <c r="MWI12" s="80"/>
      <c r="MWJ12" s="80"/>
      <c r="MWK12" s="80"/>
      <c r="MWL12" s="80"/>
      <c r="MWM12" s="80"/>
      <c r="MWN12" s="80"/>
      <c r="MWO12" s="80"/>
      <c r="MWP12" s="80"/>
      <c r="MWQ12" s="80"/>
      <c r="MWR12" s="80"/>
      <c r="MWS12" s="80"/>
      <c r="MWT12" s="80"/>
      <c r="MWU12" s="80"/>
      <c r="MWV12" s="80"/>
      <c r="MWW12" s="80"/>
      <c r="MWX12" s="80"/>
      <c r="MWY12" s="80"/>
      <c r="MWZ12" s="80"/>
      <c r="MXA12" s="80"/>
      <c r="MXB12" s="80"/>
      <c r="MXC12" s="80"/>
      <c r="MXD12" s="80"/>
      <c r="MXE12" s="80"/>
      <c r="MXF12" s="80"/>
      <c r="MXG12" s="80"/>
      <c r="MXH12" s="80"/>
      <c r="MXI12" s="80"/>
      <c r="MXJ12" s="80"/>
      <c r="MXK12" s="80"/>
      <c r="MXL12" s="80"/>
      <c r="MXM12" s="80"/>
      <c r="MXN12" s="80"/>
      <c r="MXO12" s="80"/>
      <c r="MXP12" s="80"/>
      <c r="MXQ12" s="80"/>
      <c r="MXR12" s="80"/>
      <c r="MXS12" s="80"/>
      <c r="MXT12" s="80"/>
      <c r="MXU12" s="80"/>
      <c r="MXV12" s="80"/>
      <c r="MXW12" s="80"/>
      <c r="MXX12" s="80"/>
      <c r="MXY12" s="80"/>
      <c r="MXZ12" s="80"/>
      <c r="MYA12" s="80"/>
      <c r="MYB12" s="80"/>
      <c r="MYC12" s="80"/>
      <c r="MYD12" s="80"/>
      <c r="MYE12" s="80"/>
      <c r="MYF12" s="80"/>
      <c r="MYG12" s="80"/>
      <c r="MYH12" s="80"/>
      <c r="MYI12" s="80"/>
      <c r="MYJ12" s="80"/>
      <c r="MYK12" s="80"/>
      <c r="MYL12" s="80"/>
      <c r="MYM12" s="80"/>
      <c r="MYN12" s="80"/>
      <c r="MYO12" s="80"/>
      <c r="MYP12" s="80"/>
      <c r="MYQ12" s="80"/>
      <c r="MYR12" s="80"/>
      <c r="MYS12" s="80"/>
      <c r="MYT12" s="80"/>
      <c r="MYU12" s="80"/>
      <c r="MYV12" s="80"/>
      <c r="MYW12" s="80"/>
      <c r="MYX12" s="80"/>
      <c r="MYY12" s="80"/>
      <c r="MYZ12" s="80"/>
      <c r="MZA12" s="80"/>
      <c r="MZB12" s="80"/>
      <c r="MZC12" s="80"/>
      <c r="MZD12" s="80"/>
      <c r="MZE12" s="80"/>
      <c r="MZF12" s="80"/>
      <c r="MZG12" s="80"/>
      <c r="MZH12" s="80"/>
      <c r="MZI12" s="80"/>
      <c r="MZJ12" s="80"/>
      <c r="MZK12" s="80"/>
      <c r="MZL12" s="80"/>
      <c r="MZM12" s="80"/>
      <c r="MZN12" s="80"/>
      <c r="MZO12" s="80"/>
      <c r="MZP12" s="80"/>
      <c r="MZQ12" s="80"/>
      <c r="MZR12" s="80"/>
      <c r="MZS12" s="80"/>
      <c r="MZT12" s="80"/>
      <c r="MZU12" s="80"/>
      <c r="MZV12" s="80"/>
      <c r="MZW12" s="80"/>
      <c r="MZX12" s="80"/>
      <c r="MZY12" s="80"/>
      <c r="MZZ12" s="80"/>
      <c r="NAA12" s="80"/>
      <c r="NAB12" s="80"/>
      <c r="NAC12" s="80"/>
      <c r="NAD12" s="80"/>
      <c r="NAE12" s="80"/>
      <c r="NAF12" s="80"/>
      <c r="NAG12" s="80"/>
      <c r="NAH12" s="80"/>
      <c r="NAI12" s="80"/>
      <c r="NAJ12" s="80"/>
      <c r="NAK12" s="80"/>
      <c r="NAL12" s="80"/>
      <c r="NAM12" s="80"/>
      <c r="NAN12" s="80"/>
      <c r="NAO12" s="80"/>
      <c r="NAP12" s="80"/>
      <c r="NAQ12" s="80"/>
      <c r="NAR12" s="80"/>
      <c r="NAS12" s="80"/>
      <c r="NAT12" s="80"/>
      <c r="NAU12" s="80"/>
      <c r="NAV12" s="80"/>
      <c r="NAW12" s="80"/>
      <c r="NAX12" s="80"/>
      <c r="NAY12" s="80"/>
      <c r="NAZ12" s="80"/>
      <c r="NBA12" s="80"/>
      <c r="NBB12" s="80"/>
      <c r="NBC12" s="80"/>
      <c r="NBD12" s="80"/>
      <c r="NBE12" s="80"/>
      <c r="NBF12" s="80"/>
      <c r="NBG12" s="80"/>
      <c r="NBH12" s="80"/>
      <c r="NBI12" s="80"/>
      <c r="NBJ12" s="80"/>
      <c r="NBK12" s="80"/>
      <c r="NBL12" s="80"/>
      <c r="NBM12" s="80"/>
      <c r="NBN12" s="80"/>
      <c r="NBO12" s="80"/>
      <c r="NBP12" s="80"/>
      <c r="NBQ12" s="80"/>
      <c r="NBR12" s="80"/>
      <c r="NBS12" s="80"/>
      <c r="NBT12" s="80"/>
      <c r="NBU12" s="80"/>
      <c r="NBV12" s="80"/>
      <c r="NBW12" s="80"/>
      <c r="NBX12" s="80"/>
      <c r="NBY12" s="80"/>
      <c r="NBZ12" s="80"/>
      <c r="NCA12" s="80"/>
      <c r="NCB12" s="80"/>
      <c r="NCC12" s="80"/>
      <c r="NCD12" s="80"/>
      <c r="NCE12" s="80"/>
      <c r="NCF12" s="80"/>
      <c r="NCG12" s="80"/>
      <c r="NCH12" s="80"/>
      <c r="NCI12" s="80"/>
      <c r="NCJ12" s="80"/>
      <c r="NCK12" s="80"/>
      <c r="NCL12" s="80"/>
      <c r="NCM12" s="80"/>
      <c r="NCN12" s="80"/>
      <c r="NCO12" s="80"/>
      <c r="NCP12" s="80"/>
      <c r="NCQ12" s="80"/>
      <c r="NCR12" s="80"/>
      <c r="NCS12" s="80"/>
      <c r="NCT12" s="80"/>
      <c r="NCU12" s="80"/>
      <c r="NCV12" s="80"/>
      <c r="NCW12" s="80"/>
      <c r="NCX12" s="80"/>
      <c r="NCY12" s="80"/>
      <c r="NCZ12" s="80"/>
      <c r="NDA12" s="80"/>
      <c r="NDB12" s="80"/>
      <c r="NDC12" s="80"/>
      <c r="NDD12" s="80"/>
      <c r="NDE12" s="80"/>
      <c r="NDF12" s="80"/>
      <c r="NDG12" s="80"/>
      <c r="NDH12" s="80"/>
      <c r="NDI12" s="80"/>
      <c r="NDJ12" s="80"/>
      <c r="NDK12" s="80"/>
      <c r="NDL12" s="80"/>
      <c r="NDM12" s="80"/>
      <c r="NDN12" s="80"/>
      <c r="NDO12" s="80"/>
      <c r="NDP12" s="80"/>
      <c r="NDQ12" s="80"/>
      <c r="NDR12" s="80"/>
      <c r="NDS12" s="80"/>
      <c r="NDT12" s="80"/>
      <c r="NDU12" s="80"/>
      <c r="NDV12" s="80"/>
      <c r="NDW12" s="80"/>
      <c r="NDX12" s="80"/>
      <c r="NDY12" s="80"/>
      <c r="NDZ12" s="80"/>
      <c r="NEA12" s="80"/>
      <c r="NEB12" s="80"/>
      <c r="NEC12" s="80"/>
      <c r="NED12" s="80"/>
      <c r="NEE12" s="80"/>
      <c r="NEF12" s="80"/>
      <c r="NEG12" s="80"/>
      <c r="NEH12" s="80"/>
      <c r="NEI12" s="80"/>
      <c r="NEJ12" s="80"/>
      <c r="NEK12" s="80"/>
      <c r="NEL12" s="80"/>
      <c r="NEM12" s="80"/>
      <c r="NEN12" s="80"/>
      <c r="NEO12" s="80"/>
      <c r="NEP12" s="80"/>
      <c r="NEQ12" s="80"/>
      <c r="NER12" s="80"/>
      <c r="NES12" s="80"/>
      <c r="NET12" s="80"/>
      <c r="NEU12" s="80"/>
      <c r="NEV12" s="80"/>
      <c r="NEW12" s="80"/>
      <c r="NEX12" s="80"/>
      <c r="NEY12" s="80"/>
      <c r="NEZ12" s="80"/>
      <c r="NFA12" s="80"/>
      <c r="NFB12" s="80"/>
      <c r="NFC12" s="80"/>
      <c r="NFD12" s="80"/>
      <c r="NFE12" s="80"/>
      <c r="NFF12" s="80"/>
      <c r="NFG12" s="80"/>
      <c r="NFH12" s="80"/>
      <c r="NFI12" s="80"/>
      <c r="NFJ12" s="80"/>
      <c r="NFK12" s="80"/>
      <c r="NFL12" s="80"/>
      <c r="NFM12" s="80"/>
      <c r="NFN12" s="80"/>
      <c r="NFO12" s="80"/>
      <c r="NFP12" s="80"/>
      <c r="NFQ12" s="80"/>
      <c r="NFR12" s="80"/>
      <c r="NFS12" s="80"/>
      <c r="NFT12" s="80"/>
      <c r="NFU12" s="80"/>
      <c r="NFV12" s="80"/>
      <c r="NFW12" s="80"/>
      <c r="NFX12" s="80"/>
      <c r="NFY12" s="80"/>
      <c r="NFZ12" s="80"/>
      <c r="NGA12" s="80"/>
      <c r="NGB12" s="80"/>
      <c r="NGC12" s="80"/>
      <c r="NGD12" s="80"/>
      <c r="NGE12" s="80"/>
      <c r="NGF12" s="80"/>
      <c r="NGG12" s="80"/>
      <c r="NGH12" s="80"/>
      <c r="NGI12" s="80"/>
      <c r="NGJ12" s="80"/>
      <c r="NGK12" s="80"/>
      <c r="NGL12" s="80"/>
      <c r="NGM12" s="80"/>
      <c r="NGN12" s="80"/>
      <c r="NGO12" s="80"/>
      <c r="NGP12" s="80"/>
      <c r="NGQ12" s="80"/>
      <c r="NGR12" s="80"/>
      <c r="NGS12" s="80"/>
      <c r="NGT12" s="80"/>
      <c r="NGU12" s="80"/>
      <c r="NGV12" s="80"/>
      <c r="NGW12" s="80"/>
      <c r="NGX12" s="80"/>
      <c r="NGY12" s="80"/>
      <c r="NGZ12" s="80"/>
      <c r="NHA12" s="80"/>
      <c r="NHB12" s="80"/>
      <c r="NHC12" s="80"/>
      <c r="NHD12" s="80"/>
      <c r="NHE12" s="80"/>
      <c r="NHF12" s="80"/>
      <c r="NHG12" s="80"/>
      <c r="NHH12" s="80"/>
      <c r="NHI12" s="80"/>
      <c r="NHJ12" s="80"/>
      <c r="NHK12" s="80"/>
      <c r="NHL12" s="80"/>
      <c r="NHM12" s="80"/>
      <c r="NHN12" s="80"/>
      <c r="NHO12" s="80"/>
      <c r="NHP12" s="80"/>
      <c r="NHQ12" s="80"/>
      <c r="NHR12" s="80"/>
      <c r="NHS12" s="80"/>
      <c r="NHT12" s="80"/>
      <c r="NHU12" s="80"/>
      <c r="NHV12" s="80"/>
      <c r="NHW12" s="80"/>
      <c r="NHX12" s="80"/>
      <c r="NHY12" s="80"/>
      <c r="NHZ12" s="80"/>
      <c r="NIA12" s="80"/>
      <c r="NIB12" s="80"/>
      <c r="NIC12" s="80"/>
      <c r="NID12" s="80"/>
      <c r="NIE12" s="80"/>
      <c r="NIF12" s="80"/>
      <c r="NIG12" s="80"/>
      <c r="NIH12" s="80"/>
      <c r="NII12" s="80"/>
      <c r="NIJ12" s="80"/>
      <c r="NIK12" s="80"/>
      <c r="NIL12" s="80"/>
      <c r="NIM12" s="80"/>
      <c r="NIN12" s="80"/>
      <c r="NIO12" s="80"/>
      <c r="NIP12" s="80"/>
      <c r="NIQ12" s="80"/>
      <c r="NIR12" s="80"/>
      <c r="NIS12" s="80"/>
      <c r="NIT12" s="80"/>
      <c r="NIU12" s="80"/>
      <c r="NIV12" s="80"/>
      <c r="NIW12" s="80"/>
      <c r="NIX12" s="80"/>
      <c r="NIY12" s="80"/>
      <c r="NIZ12" s="80"/>
      <c r="NJA12" s="80"/>
      <c r="NJB12" s="80"/>
      <c r="NJC12" s="80"/>
      <c r="NJD12" s="80"/>
      <c r="NJE12" s="80"/>
      <c r="NJF12" s="80"/>
      <c r="NJG12" s="80"/>
      <c r="NJH12" s="80"/>
      <c r="NJI12" s="80"/>
      <c r="NJJ12" s="80"/>
      <c r="NJK12" s="80"/>
      <c r="NJL12" s="80"/>
      <c r="NJM12" s="80"/>
      <c r="NJN12" s="80"/>
      <c r="NJO12" s="80"/>
      <c r="NJP12" s="80"/>
      <c r="NJQ12" s="80"/>
      <c r="NJR12" s="80"/>
      <c r="NJS12" s="80"/>
      <c r="NJT12" s="80"/>
      <c r="NJU12" s="80"/>
      <c r="NJV12" s="80"/>
      <c r="NJW12" s="80"/>
      <c r="NJX12" s="80"/>
      <c r="NJY12" s="80"/>
      <c r="NJZ12" s="80"/>
      <c r="NKA12" s="80"/>
      <c r="NKB12" s="80"/>
      <c r="NKC12" s="80"/>
      <c r="NKD12" s="80"/>
      <c r="NKE12" s="80"/>
      <c r="NKF12" s="80"/>
      <c r="NKG12" s="80"/>
      <c r="NKH12" s="80"/>
      <c r="NKI12" s="80"/>
      <c r="NKJ12" s="80"/>
      <c r="NKK12" s="80"/>
      <c r="NKL12" s="80"/>
      <c r="NKM12" s="80"/>
      <c r="NKN12" s="80"/>
      <c r="NKO12" s="80"/>
      <c r="NKP12" s="80"/>
      <c r="NKQ12" s="80"/>
      <c r="NKR12" s="80"/>
      <c r="NKS12" s="80"/>
      <c r="NKT12" s="80"/>
      <c r="NKU12" s="80"/>
      <c r="NKV12" s="80"/>
      <c r="NKW12" s="80"/>
      <c r="NKX12" s="80"/>
      <c r="NKY12" s="80"/>
      <c r="NKZ12" s="80"/>
      <c r="NLA12" s="80"/>
      <c r="NLB12" s="80"/>
      <c r="NLC12" s="80"/>
      <c r="NLD12" s="80"/>
      <c r="NLE12" s="80"/>
      <c r="NLF12" s="80"/>
      <c r="NLG12" s="80"/>
      <c r="NLH12" s="80"/>
      <c r="NLI12" s="80"/>
      <c r="NLJ12" s="80"/>
      <c r="NLK12" s="80"/>
      <c r="NLL12" s="80"/>
      <c r="NLM12" s="80"/>
      <c r="NLN12" s="80"/>
      <c r="NLO12" s="80"/>
      <c r="NLP12" s="80"/>
      <c r="NLQ12" s="80"/>
      <c r="NLR12" s="80"/>
      <c r="NLS12" s="80"/>
      <c r="NLT12" s="80"/>
      <c r="NLU12" s="80"/>
      <c r="NLV12" s="80"/>
      <c r="NLW12" s="80"/>
      <c r="NLX12" s="80"/>
      <c r="NLY12" s="80"/>
      <c r="NLZ12" s="80"/>
      <c r="NMA12" s="80"/>
      <c r="NMB12" s="80"/>
      <c r="NMC12" s="80"/>
      <c r="NMD12" s="80"/>
      <c r="NME12" s="80"/>
      <c r="NMF12" s="80"/>
      <c r="NMG12" s="80"/>
      <c r="NMH12" s="80"/>
      <c r="NMI12" s="80"/>
      <c r="NMJ12" s="80"/>
      <c r="NMK12" s="80"/>
      <c r="NML12" s="80"/>
      <c r="NMM12" s="80"/>
      <c r="NMN12" s="80"/>
      <c r="NMO12" s="80"/>
      <c r="NMP12" s="80"/>
      <c r="NMQ12" s="80"/>
      <c r="NMR12" s="80"/>
      <c r="NMS12" s="80"/>
      <c r="NMT12" s="80"/>
      <c r="NMU12" s="80"/>
      <c r="NMV12" s="80"/>
      <c r="NMW12" s="80"/>
      <c r="NMX12" s="80"/>
      <c r="NMY12" s="80"/>
      <c r="NMZ12" s="80"/>
      <c r="NNA12" s="80"/>
      <c r="NNB12" s="80"/>
      <c r="NNC12" s="80"/>
      <c r="NND12" s="80"/>
      <c r="NNE12" s="80"/>
      <c r="NNF12" s="80"/>
      <c r="NNG12" s="80"/>
      <c r="NNH12" s="80"/>
      <c r="NNI12" s="80"/>
      <c r="NNJ12" s="80"/>
      <c r="NNK12" s="80"/>
      <c r="NNL12" s="80"/>
      <c r="NNM12" s="80"/>
      <c r="NNN12" s="80"/>
      <c r="NNO12" s="80"/>
      <c r="NNP12" s="80"/>
      <c r="NNQ12" s="80"/>
      <c r="NNR12" s="80"/>
      <c r="NNS12" s="80"/>
      <c r="NNT12" s="80"/>
      <c r="NNU12" s="80"/>
      <c r="NNV12" s="80"/>
      <c r="NNW12" s="80"/>
      <c r="NNX12" s="80"/>
      <c r="NNY12" s="80"/>
      <c r="NNZ12" s="80"/>
      <c r="NOA12" s="80"/>
      <c r="NOB12" s="80"/>
      <c r="NOC12" s="80"/>
      <c r="NOD12" s="80"/>
      <c r="NOE12" s="80"/>
      <c r="NOF12" s="80"/>
      <c r="NOG12" s="80"/>
      <c r="NOH12" s="80"/>
      <c r="NOI12" s="80"/>
      <c r="NOJ12" s="80"/>
      <c r="NOK12" s="80"/>
      <c r="NOL12" s="80"/>
      <c r="NOM12" s="80"/>
      <c r="NON12" s="80"/>
      <c r="NOO12" s="80"/>
      <c r="NOP12" s="80"/>
      <c r="NOQ12" s="80"/>
      <c r="NOR12" s="80"/>
      <c r="NOS12" s="80"/>
      <c r="NOT12" s="80"/>
      <c r="NOU12" s="80"/>
      <c r="NOV12" s="80"/>
      <c r="NOW12" s="80"/>
      <c r="NOX12" s="80"/>
      <c r="NOY12" s="80"/>
      <c r="NOZ12" s="80"/>
      <c r="NPA12" s="80"/>
      <c r="NPB12" s="80"/>
      <c r="NPC12" s="80"/>
      <c r="NPD12" s="80"/>
      <c r="NPE12" s="80"/>
      <c r="NPF12" s="80"/>
      <c r="NPG12" s="80"/>
      <c r="NPH12" s="80"/>
      <c r="NPI12" s="80"/>
      <c r="NPJ12" s="80"/>
      <c r="NPK12" s="80"/>
      <c r="NPL12" s="80"/>
      <c r="NPM12" s="80"/>
      <c r="NPN12" s="80"/>
      <c r="NPO12" s="80"/>
      <c r="NPP12" s="80"/>
      <c r="NPQ12" s="80"/>
      <c r="NPR12" s="80"/>
      <c r="NPS12" s="80"/>
      <c r="NPT12" s="80"/>
      <c r="NPU12" s="80"/>
      <c r="NPV12" s="80"/>
      <c r="NPW12" s="80"/>
      <c r="NPX12" s="80"/>
      <c r="NPY12" s="80"/>
      <c r="NPZ12" s="80"/>
      <c r="NQA12" s="80"/>
      <c r="NQB12" s="80"/>
      <c r="NQC12" s="80"/>
      <c r="NQD12" s="80"/>
      <c r="NQE12" s="80"/>
      <c r="NQF12" s="80"/>
      <c r="NQG12" s="80"/>
      <c r="NQH12" s="80"/>
      <c r="NQI12" s="80"/>
      <c r="NQJ12" s="80"/>
      <c r="NQK12" s="80"/>
      <c r="NQL12" s="80"/>
      <c r="NQM12" s="80"/>
      <c r="NQN12" s="80"/>
      <c r="NQO12" s="80"/>
      <c r="NQP12" s="80"/>
      <c r="NQQ12" s="80"/>
      <c r="NQR12" s="80"/>
      <c r="NQS12" s="80"/>
      <c r="NQT12" s="80"/>
      <c r="NQU12" s="80"/>
      <c r="NQV12" s="80"/>
      <c r="NQW12" s="80"/>
      <c r="NQX12" s="80"/>
      <c r="NQY12" s="80"/>
      <c r="NQZ12" s="80"/>
      <c r="NRA12" s="80"/>
      <c r="NRB12" s="80"/>
      <c r="NRC12" s="80"/>
      <c r="NRD12" s="80"/>
      <c r="NRE12" s="80"/>
      <c r="NRF12" s="80"/>
      <c r="NRG12" s="80"/>
      <c r="NRH12" s="80"/>
      <c r="NRI12" s="80"/>
      <c r="NRJ12" s="80"/>
      <c r="NRK12" s="80"/>
      <c r="NRL12" s="80"/>
      <c r="NRM12" s="80"/>
      <c r="NRN12" s="80"/>
      <c r="NRO12" s="80"/>
      <c r="NRP12" s="80"/>
      <c r="NRQ12" s="80"/>
      <c r="NRR12" s="80"/>
      <c r="NRS12" s="80"/>
      <c r="NRT12" s="80"/>
      <c r="NRU12" s="80"/>
      <c r="NRV12" s="80"/>
      <c r="NRW12" s="80"/>
      <c r="NRX12" s="80"/>
      <c r="NRY12" s="80"/>
      <c r="NRZ12" s="80"/>
      <c r="NSA12" s="80"/>
      <c r="NSB12" s="80"/>
      <c r="NSC12" s="80"/>
      <c r="NSD12" s="80"/>
      <c r="NSE12" s="80"/>
      <c r="NSF12" s="80"/>
      <c r="NSG12" s="80"/>
      <c r="NSH12" s="80"/>
      <c r="NSI12" s="80"/>
      <c r="NSJ12" s="80"/>
      <c r="NSK12" s="80"/>
      <c r="NSL12" s="80"/>
      <c r="NSM12" s="80"/>
      <c r="NSN12" s="80"/>
      <c r="NSO12" s="80"/>
      <c r="NSP12" s="80"/>
      <c r="NSQ12" s="80"/>
      <c r="NSR12" s="80"/>
      <c r="NSS12" s="80"/>
      <c r="NST12" s="80"/>
      <c r="NSU12" s="80"/>
      <c r="NSV12" s="80"/>
      <c r="NSW12" s="80"/>
      <c r="NSX12" s="80"/>
      <c r="NSY12" s="80"/>
      <c r="NSZ12" s="80"/>
      <c r="NTA12" s="80"/>
      <c r="NTB12" s="80"/>
      <c r="NTC12" s="80"/>
      <c r="NTD12" s="80"/>
      <c r="NTE12" s="80"/>
      <c r="NTF12" s="80"/>
      <c r="NTG12" s="80"/>
      <c r="NTH12" s="80"/>
      <c r="NTI12" s="80"/>
      <c r="NTJ12" s="80"/>
      <c r="NTK12" s="80"/>
      <c r="NTL12" s="80"/>
      <c r="NTM12" s="80"/>
      <c r="NTN12" s="80"/>
      <c r="NTO12" s="80"/>
      <c r="NTP12" s="80"/>
      <c r="NTQ12" s="80"/>
      <c r="NTR12" s="80"/>
      <c r="NTS12" s="80"/>
      <c r="NTT12" s="80"/>
      <c r="NTU12" s="80"/>
      <c r="NTV12" s="80"/>
      <c r="NTW12" s="80"/>
      <c r="NTX12" s="80"/>
      <c r="NTY12" s="80"/>
      <c r="NTZ12" s="80"/>
      <c r="NUA12" s="80"/>
      <c r="NUB12" s="80"/>
      <c r="NUC12" s="80"/>
      <c r="NUD12" s="80"/>
      <c r="NUE12" s="80"/>
      <c r="NUF12" s="80"/>
      <c r="NUG12" s="80"/>
      <c r="NUH12" s="80"/>
      <c r="NUI12" s="80"/>
      <c r="NUJ12" s="80"/>
      <c r="NUK12" s="80"/>
      <c r="NUL12" s="80"/>
      <c r="NUM12" s="80"/>
      <c r="NUN12" s="80"/>
      <c r="NUO12" s="80"/>
      <c r="NUP12" s="80"/>
      <c r="NUQ12" s="80"/>
      <c r="NUR12" s="80"/>
      <c r="NUS12" s="80"/>
      <c r="NUT12" s="80"/>
      <c r="NUU12" s="80"/>
      <c r="NUV12" s="80"/>
      <c r="NUW12" s="80"/>
      <c r="NUX12" s="80"/>
      <c r="NUY12" s="80"/>
      <c r="NUZ12" s="80"/>
      <c r="NVA12" s="80"/>
      <c r="NVB12" s="80"/>
      <c r="NVC12" s="80"/>
      <c r="NVD12" s="80"/>
      <c r="NVE12" s="80"/>
      <c r="NVF12" s="80"/>
      <c r="NVG12" s="80"/>
      <c r="NVH12" s="80"/>
      <c r="NVI12" s="80"/>
      <c r="NVJ12" s="80"/>
      <c r="NVK12" s="80"/>
      <c r="NVL12" s="80"/>
      <c r="NVM12" s="80"/>
      <c r="NVN12" s="80"/>
      <c r="NVO12" s="80"/>
      <c r="NVP12" s="80"/>
      <c r="NVQ12" s="80"/>
      <c r="NVR12" s="80"/>
      <c r="NVS12" s="80"/>
      <c r="NVT12" s="80"/>
      <c r="NVU12" s="80"/>
      <c r="NVV12" s="80"/>
      <c r="NVW12" s="80"/>
      <c r="NVX12" s="80"/>
      <c r="NVY12" s="80"/>
      <c r="NVZ12" s="80"/>
      <c r="NWA12" s="80"/>
      <c r="NWB12" s="80"/>
      <c r="NWC12" s="80"/>
      <c r="NWD12" s="80"/>
      <c r="NWE12" s="80"/>
      <c r="NWF12" s="80"/>
      <c r="NWG12" s="80"/>
      <c r="NWH12" s="80"/>
      <c r="NWI12" s="80"/>
      <c r="NWJ12" s="80"/>
      <c r="NWK12" s="80"/>
      <c r="NWL12" s="80"/>
      <c r="NWM12" s="80"/>
      <c r="NWN12" s="80"/>
      <c r="NWO12" s="80"/>
      <c r="NWP12" s="80"/>
      <c r="NWQ12" s="80"/>
      <c r="NWR12" s="80"/>
      <c r="NWS12" s="80"/>
      <c r="NWT12" s="80"/>
      <c r="NWU12" s="80"/>
      <c r="NWV12" s="80"/>
      <c r="NWW12" s="80"/>
      <c r="NWX12" s="80"/>
      <c r="NWY12" s="80"/>
      <c r="NWZ12" s="80"/>
      <c r="NXA12" s="80"/>
      <c r="NXB12" s="80"/>
      <c r="NXC12" s="80"/>
      <c r="NXD12" s="80"/>
      <c r="NXE12" s="80"/>
      <c r="NXF12" s="80"/>
      <c r="NXG12" s="80"/>
      <c r="NXH12" s="80"/>
      <c r="NXI12" s="80"/>
      <c r="NXJ12" s="80"/>
      <c r="NXK12" s="80"/>
      <c r="NXL12" s="80"/>
      <c r="NXM12" s="80"/>
      <c r="NXN12" s="80"/>
      <c r="NXO12" s="80"/>
      <c r="NXP12" s="80"/>
      <c r="NXQ12" s="80"/>
      <c r="NXR12" s="80"/>
      <c r="NXS12" s="80"/>
      <c r="NXT12" s="80"/>
      <c r="NXU12" s="80"/>
      <c r="NXV12" s="80"/>
      <c r="NXW12" s="80"/>
      <c r="NXX12" s="80"/>
      <c r="NXY12" s="80"/>
      <c r="NXZ12" s="80"/>
      <c r="NYA12" s="80"/>
      <c r="NYB12" s="80"/>
      <c r="NYC12" s="80"/>
      <c r="NYD12" s="80"/>
      <c r="NYE12" s="80"/>
      <c r="NYF12" s="80"/>
      <c r="NYG12" s="80"/>
      <c r="NYH12" s="80"/>
      <c r="NYI12" s="80"/>
      <c r="NYJ12" s="80"/>
      <c r="NYK12" s="80"/>
      <c r="NYL12" s="80"/>
      <c r="NYM12" s="80"/>
      <c r="NYN12" s="80"/>
      <c r="NYO12" s="80"/>
      <c r="NYP12" s="80"/>
      <c r="NYQ12" s="80"/>
      <c r="NYR12" s="80"/>
      <c r="NYS12" s="80"/>
      <c r="NYT12" s="80"/>
      <c r="NYU12" s="80"/>
      <c r="NYV12" s="80"/>
      <c r="NYW12" s="80"/>
      <c r="NYX12" s="80"/>
      <c r="NYY12" s="80"/>
      <c r="NYZ12" s="80"/>
      <c r="NZA12" s="80"/>
      <c r="NZB12" s="80"/>
      <c r="NZC12" s="80"/>
      <c r="NZD12" s="80"/>
      <c r="NZE12" s="80"/>
      <c r="NZF12" s="80"/>
      <c r="NZG12" s="80"/>
      <c r="NZH12" s="80"/>
      <c r="NZI12" s="80"/>
      <c r="NZJ12" s="80"/>
      <c r="NZK12" s="80"/>
      <c r="NZL12" s="80"/>
      <c r="NZM12" s="80"/>
      <c r="NZN12" s="80"/>
      <c r="NZO12" s="80"/>
      <c r="NZP12" s="80"/>
      <c r="NZQ12" s="80"/>
      <c r="NZR12" s="80"/>
      <c r="NZS12" s="80"/>
      <c r="NZT12" s="80"/>
      <c r="NZU12" s="80"/>
      <c r="NZV12" s="80"/>
      <c r="NZW12" s="80"/>
      <c r="NZX12" s="80"/>
      <c r="NZY12" s="80"/>
      <c r="NZZ12" s="80"/>
      <c r="OAA12" s="80"/>
      <c r="OAB12" s="80"/>
      <c r="OAC12" s="80"/>
      <c r="OAD12" s="80"/>
      <c r="OAE12" s="80"/>
      <c r="OAF12" s="80"/>
      <c r="OAG12" s="80"/>
      <c r="OAH12" s="80"/>
      <c r="OAI12" s="80"/>
      <c r="OAJ12" s="80"/>
      <c r="OAK12" s="80"/>
      <c r="OAL12" s="80"/>
      <c r="OAM12" s="80"/>
      <c r="OAN12" s="80"/>
      <c r="OAO12" s="80"/>
      <c r="OAP12" s="80"/>
      <c r="OAQ12" s="80"/>
      <c r="OAR12" s="80"/>
      <c r="OAS12" s="80"/>
      <c r="OAT12" s="80"/>
      <c r="OAU12" s="80"/>
      <c r="OAV12" s="80"/>
      <c r="OAW12" s="80"/>
      <c r="OAX12" s="80"/>
      <c r="OAY12" s="80"/>
      <c r="OAZ12" s="80"/>
      <c r="OBA12" s="80"/>
      <c r="OBB12" s="80"/>
      <c r="OBC12" s="80"/>
      <c r="OBD12" s="80"/>
      <c r="OBE12" s="80"/>
      <c r="OBF12" s="80"/>
      <c r="OBG12" s="80"/>
      <c r="OBH12" s="80"/>
      <c r="OBI12" s="80"/>
      <c r="OBJ12" s="80"/>
      <c r="OBK12" s="80"/>
      <c r="OBL12" s="80"/>
      <c r="OBM12" s="80"/>
      <c r="OBN12" s="80"/>
      <c r="OBO12" s="80"/>
      <c r="OBP12" s="80"/>
      <c r="OBQ12" s="80"/>
      <c r="OBR12" s="80"/>
      <c r="OBS12" s="80"/>
      <c r="OBT12" s="80"/>
      <c r="OBU12" s="80"/>
      <c r="OBV12" s="80"/>
      <c r="OBW12" s="80"/>
      <c r="OBX12" s="80"/>
      <c r="OBY12" s="80"/>
      <c r="OBZ12" s="80"/>
      <c r="OCA12" s="80"/>
      <c r="OCB12" s="80"/>
      <c r="OCC12" s="80"/>
      <c r="OCD12" s="80"/>
      <c r="OCE12" s="80"/>
      <c r="OCF12" s="80"/>
      <c r="OCG12" s="80"/>
      <c r="OCH12" s="80"/>
      <c r="OCI12" s="80"/>
      <c r="OCJ12" s="80"/>
      <c r="OCK12" s="80"/>
      <c r="OCL12" s="80"/>
      <c r="OCM12" s="80"/>
      <c r="OCN12" s="80"/>
      <c r="OCO12" s="80"/>
      <c r="OCP12" s="80"/>
      <c r="OCQ12" s="80"/>
      <c r="OCR12" s="80"/>
      <c r="OCS12" s="80"/>
      <c r="OCT12" s="80"/>
      <c r="OCU12" s="80"/>
      <c r="OCV12" s="80"/>
      <c r="OCW12" s="80"/>
      <c r="OCX12" s="80"/>
      <c r="OCY12" s="80"/>
      <c r="OCZ12" s="80"/>
      <c r="ODA12" s="80"/>
      <c r="ODB12" s="80"/>
      <c r="ODC12" s="80"/>
      <c r="ODD12" s="80"/>
      <c r="ODE12" s="80"/>
      <c r="ODF12" s="80"/>
      <c r="ODG12" s="80"/>
      <c r="ODH12" s="80"/>
      <c r="ODI12" s="80"/>
      <c r="ODJ12" s="80"/>
      <c r="ODK12" s="80"/>
      <c r="ODL12" s="80"/>
      <c r="ODM12" s="80"/>
      <c r="ODN12" s="80"/>
      <c r="ODO12" s="80"/>
      <c r="ODP12" s="80"/>
      <c r="ODQ12" s="80"/>
      <c r="ODR12" s="80"/>
      <c r="ODS12" s="80"/>
      <c r="ODT12" s="80"/>
      <c r="ODU12" s="80"/>
      <c r="ODV12" s="80"/>
      <c r="ODW12" s="80"/>
      <c r="ODX12" s="80"/>
      <c r="ODY12" s="80"/>
      <c r="ODZ12" s="80"/>
      <c r="OEA12" s="80"/>
      <c r="OEB12" s="80"/>
      <c r="OEC12" s="80"/>
      <c r="OED12" s="80"/>
      <c r="OEE12" s="80"/>
      <c r="OEF12" s="80"/>
      <c r="OEG12" s="80"/>
      <c r="OEH12" s="80"/>
      <c r="OEI12" s="80"/>
      <c r="OEJ12" s="80"/>
      <c r="OEK12" s="80"/>
      <c r="OEL12" s="80"/>
      <c r="OEM12" s="80"/>
      <c r="OEN12" s="80"/>
      <c r="OEO12" s="80"/>
      <c r="OEP12" s="80"/>
      <c r="OEQ12" s="80"/>
      <c r="OER12" s="80"/>
      <c r="OES12" s="80"/>
      <c r="OET12" s="80"/>
      <c r="OEU12" s="80"/>
      <c r="OEV12" s="80"/>
      <c r="OEW12" s="80"/>
      <c r="OEX12" s="80"/>
      <c r="OEY12" s="80"/>
      <c r="OEZ12" s="80"/>
      <c r="OFA12" s="80"/>
      <c r="OFB12" s="80"/>
      <c r="OFC12" s="80"/>
      <c r="OFD12" s="80"/>
      <c r="OFE12" s="80"/>
      <c r="OFF12" s="80"/>
      <c r="OFG12" s="80"/>
      <c r="OFH12" s="80"/>
      <c r="OFI12" s="80"/>
      <c r="OFJ12" s="80"/>
      <c r="OFK12" s="80"/>
      <c r="OFL12" s="80"/>
      <c r="OFM12" s="80"/>
      <c r="OFN12" s="80"/>
      <c r="OFO12" s="80"/>
      <c r="OFP12" s="80"/>
      <c r="OFQ12" s="80"/>
      <c r="OFR12" s="80"/>
      <c r="OFS12" s="80"/>
      <c r="OFT12" s="80"/>
      <c r="OFU12" s="80"/>
      <c r="OFV12" s="80"/>
      <c r="OFW12" s="80"/>
      <c r="OFX12" s="80"/>
      <c r="OFY12" s="80"/>
      <c r="OFZ12" s="80"/>
      <c r="OGA12" s="80"/>
      <c r="OGB12" s="80"/>
      <c r="OGC12" s="80"/>
      <c r="OGD12" s="80"/>
      <c r="OGE12" s="80"/>
      <c r="OGF12" s="80"/>
      <c r="OGG12" s="80"/>
      <c r="OGH12" s="80"/>
      <c r="OGI12" s="80"/>
      <c r="OGJ12" s="80"/>
      <c r="OGK12" s="80"/>
      <c r="OGL12" s="80"/>
      <c r="OGM12" s="80"/>
      <c r="OGN12" s="80"/>
      <c r="OGO12" s="80"/>
      <c r="OGP12" s="80"/>
      <c r="OGQ12" s="80"/>
      <c r="OGR12" s="80"/>
      <c r="OGS12" s="80"/>
      <c r="OGT12" s="80"/>
      <c r="OGU12" s="80"/>
      <c r="OGV12" s="80"/>
      <c r="OGW12" s="80"/>
      <c r="OGX12" s="80"/>
      <c r="OGY12" s="80"/>
      <c r="OGZ12" s="80"/>
      <c r="OHA12" s="80"/>
      <c r="OHB12" s="80"/>
      <c r="OHC12" s="80"/>
      <c r="OHD12" s="80"/>
      <c r="OHE12" s="80"/>
      <c r="OHF12" s="80"/>
      <c r="OHG12" s="80"/>
      <c r="OHH12" s="80"/>
      <c r="OHI12" s="80"/>
      <c r="OHJ12" s="80"/>
      <c r="OHK12" s="80"/>
      <c r="OHL12" s="80"/>
      <c r="OHM12" s="80"/>
      <c r="OHN12" s="80"/>
      <c r="OHO12" s="80"/>
      <c r="OHP12" s="80"/>
      <c r="OHQ12" s="80"/>
      <c r="OHR12" s="80"/>
      <c r="OHS12" s="80"/>
      <c r="OHT12" s="80"/>
      <c r="OHU12" s="80"/>
      <c r="OHV12" s="80"/>
      <c r="OHW12" s="80"/>
      <c r="OHX12" s="80"/>
      <c r="OHY12" s="80"/>
      <c r="OHZ12" s="80"/>
      <c r="OIA12" s="80"/>
      <c r="OIB12" s="80"/>
      <c r="OIC12" s="80"/>
      <c r="OID12" s="80"/>
      <c r="OIE12" s="80"/>
      <c r="OIF12" s="80"/>
      <c r="OIG12" s="80"/>
      <c r="OIH12" s="80"/>
      <c r="OII12" s="80"/>
      <c r="OIJ12" s="80"/>
      <c r="OIK12" s="80"/>
      <c r="OIL12" s="80"/>
      <c r="OIM12" s="80"/>
      <c r="OIN12" s="80"/>
      <c r="OIO12" s="80"/>
      <c r="OIP12" s="80"/>
      <c r="OIQ12" s="80"/>
      <c r="OIR12" s="80"/>
      <c r="OIS12" s="80"/>
      <c r="OIT12" s="80"/>
      <c r="OIU12" s="80"/>
      <c r="OIV12" s="80"/>
      <c r="OIW12" s="80"/>
      <c r="OIX12" s="80"/>
      <c r="OIY12" s="80"/>
      <c r="OIZ12" s="80"/>
      <c r="OJA12" s="80"/>
      <c r="OJB12" s="80"/>
      <c r="OJC12" s="80"/>
      <c r="OJD12" s="80"/>
      <c r="OJE12" s="80"/>
      <c r="OJF12" s="80"/>
      <c r="OJG12" s="80"/>
      <c r="OJH12" s="80"/>
      <c r="OJI12" s="80"/>
      <c r="OJJ12" s="80"/>
      <c r="OJK12" s="80"/>
      <c r="OJL12" s="80"/>
      <c r="OJM12" s="80"/>
      <c r="OJN12" s="80"/>
      <c r="OJO12" s="80"/>
      <c r="OJP12" s="80"/>
      <c r="OJQ12" s="80"/>
      <c r="OJR12" s="80"/>
      <c r="OJS12" s="80"/>
      <c r="OJT12" s="80"/>
      <c r="OJU12" s="80"/>
      <c r="OJV12" s="80"/>
      <c r="OJW12" s="80"/>
      <c r="OJX12" s="80"/>
      <c r="OJY12" s="80"/>
      <c r="OJZ12" s="80"/>
      <c r="OKA12" s="80"/>
      <c r="OKB12" s="80"/>
      <c r="OKC12" s="80"/>
      <c r="OKD12" s="80"/>
      <c r="OKE12" s="80"/>
      <c r="OKF12" s="80"/>
      <c r="OKG12" s="80"/>
      <c r="OKH12" s="80"/>
      <c r="OKI12" s="80"/>
      <c r="OKJ12" s="80"/>
      <c r="OKK12" s="80"/>
      <c r="OKL12" s="80"/>
      <c r="OKM12" s="80"/>
      <c r="OKN12" s="80"/>
      <c r="OKO12" s="80"/>
      <c r="OKP12" s="80"/>
      <c r="OKQ12" s="80"/>
      <c r="OKR12" s="80"/>
      <c r="OKS12" s="80"/>
      <c r="OKT12" s="80"/>
      <c r="OKU12" s="80"/>
      <c r="OKV12" s="80"/>
      <c r="OKW12" s="80"/>
      <c r="OKX12" s="80"/>
      <c r="OKY12" s="80"/>
      <c r="OKZ12" s="80"/>
      <c r="OLA12" s="80"/>
      <c r="OLB12" s="80"/>
      <c r="OLC12" s="80"/>
      <c r="OLD12" s="80"/>
      <c r="OLE12" s="80"/>
      <c r="OLF12" s="80"/>
      <c r="OLG12" s="80"/>
      <c r="OLH12" s="80"/>
      <c r="OLI12" s="80"/>
      <c r="OLJ12" s="80"/>
      <c r="OLK12" s="80"/>
      <c r="OLL12" s="80"/>
      <c r="OLM12" s="80"/>
      <c r="OLN12" s="80"/>
      <c r="OLO12" s="80"/>
      <c r="OLP12" s="80"/>
      <c r="OLQ12" s="80"/>
      <c r="OLR12" s="80"/>
      <c r="OLS12" s="80"/>
      <c r="OLT12" s="80"/>
      <c r="OLU12" s="80"/>
      <c r="OLV12" s="80"/>
      <c r="OLW12" s="80"/>
      <c r="OLX12" s="80"/>
      <c r="OLY12" s="80"/>
      <c r="OLZ12" s="80"/>
      <c r="OMA12" s="80"/>
      <c r="OMB12" s="80"/>
      <c r="OMC12" s="80"/>
      <c r="OMD12" s="80"/>
      <c r="OME12" s="80"/>
      <c r="OMF12" s="80"/>
      <c r="OMG12" s="80"/>
      <c r="OMH12" s="80"/>
      <c r="OMI12" s="80"/>
      <c r="OMJ12" s="80"/>
      <c r="OMK12" s="80"/>
      <c r="OML12" s="80"/>
      <c r="OMM12" s="80"/>
      <c r="OMN12" s="80"/>
      <c r="OMO12" s="80"/>
      <c r="OMP12" s="80"/>
      <c r="OMQ12" s="80"/>
      <c r="OMR12" s="80"/>
      <c r="OMS12" s="80"/>
      <c r="OMT12" s="80"/>
      <c r="OMU12" s="80"/>
      <c r="OMV12" s="80"/>
      <c r="OMW12" s="80"/>
      <c r="OMX12" s="80"/>
      <c r="OMY12" s="80"/>
      <c r="OMZ12" s="80"/>
      <c r="ONA12" s="80"/>
      <c r="ONB12" s="80"/>
      <c r="ONC12" s="80"/>
      <c r="OND12" s="80"/>
      <c r="ONE12" s="80"/>
      <c r="ONF12" s="80"/>
      <c r="ONG12" s="80"/>
      <c r="ONH12" s="80"/>
      <c r="ONI12" s="80"/>
      <c r="ONJ12" s="80"/>
      <c r="ONK12" s="80"/>
      <c r="ONL12" s="80"/>
      <c r="ONM12" s="80"/>
      <c r="ONN12" s="80"/>
      <c r="ONO12" s="80"/>
      <c r="ONP12" s="80"/>
      <c r="ONQ12" s="80"/>
      <c r="ONR12" s="80"/>
      <c r="ONS12" s="80"/>
      <c r="ONT12" s="80"/>
      <c r="ONU12" s="80"/>
      <c r="ONV12" s="80"/>
      <c r="ONW12" s="80"/>
      <c r="ONX12" s="80"/>
      <c r="ONY12" s="80"/>
      <c r="ONZ12" s="80"/>
      <c r="OOA12" s="80"/>
      <c r="OOB12" s="80"/>
      <c r="OOC12" s="80"/>
      <c r="OOD12" s="80"/>
      <c r="OOE12" s="80"/>
      <c r="OOF12" s="80"/>
      <c r="OOG12" s="80"/>
      <c r="OOH12" s="80"/>
      <c r="OOI12" s="80"/>
      <c r="OOJ12" s="80"/>
      <c r="OOK12" s="80"/>
      <c r="OOL12" s="80"/>
      <c r="OOM12" s="80"/>
      <c r="OON12" s="80"/>
      <c r="OOO12" s="80"/>
      <c r="OOP12" s="80"/>
      <c r="OOQ12" s="80"/>
      <c r="OOR12" s="80"/>
      <c r="OOS12" s="80"/>
      <c r="OOT12" s="80"/>
      <c r="OOU12" s="80"/>
      <c r="OOV12" s="80"/>
      <c r="OOW12" s="80"/>
      <c r="OOX12" s="80"/>
      <c r="OOY12" s="80"/>
      <c r="OOZ12" s="80"/>
      <c r="OPA12" s="80"/>
      <c r="OPB12" s="80"/>
      <c r="OPC12" s="80"/>
      <c r="OPD12" s="80"/>
      <c r="OPE12" s="80"/>
      <c r="OPF12" s="80"/>
      <c r="OPG12" s="80"/>
      <c r="OPH12" s="80"/>
      <c r="OPI12" s="80"/>
      <c r="OPJ12" s="80"/>
      <c r="OPK12" s="80"/>
      <c r="OPL12" s="80"/>
      <c r="OPM12" s="80"/>
      <c r="OPN12" s="80"/>
      <c r="OPO12" s="80"/>
      <c r="OPP12" s="80"/>
      <c r="OPQ12" s="80"/>
      <c r="OPR12" s="80"/>
      <c r="OPS12" s="80"/>
      <c r="OPT12" s="80"/>
      <c r="OPU12" s="80"/>
      <c r="OPV12" s="80"/>
      <c r="OPW12" s="80"/>
      <c r="OPX12" s="80"/>
      <c r="OPY12" s="80"/>
      <c r="OPZ12" s="80"/>
      <c r="OQA12" s="80"/>
      <c r="OQB12" s="80"/>
      <c r="OQC12" s="80"/>
      <c r="OQD12" s="80"/>
      <c r="OQE12" s="80"/>
      <c r="OQF12" s="80"/>
      <c r="OQG12" s="80"/>
      <c r="OQH12" s="80"/>
      <c r="OQI12" s="80"/>
      <c r="OQJ12" s="80"/>
      <c r="OQK12" s="80"/>
      <c r="OQL12" s="80"/>
      <c r="OQM12" s="80"/>
      <c r="OQN12" s="80"/>
      <c r="OQO12" s="80"/>
      <c r="OQP12" s="80"/>
      <c r="OQQ12" s="80"/>
      <c r="OQR12" s="80"/>
      <c r="OQS12" s="80"/>
      <c r="OQT12" s="80"/>
      <c r="OQU12" s="80"/>
      <c r="OQV12" s="80"/>
      <c r="OQW12" s="80"/>
      <c r="OQX12" s="80"/>
      <c r="OQY12" s="80"/>
      <c r="OQZ12" s="80"/>
      <c r="ORA12" s="80"/>
      <c r="ORB12" s="80"/>
      <c r="ORC12" s="80"/>
      <c r="ORD12" s="80"/>
      <c r="ORE12" s="80"/>
      <c r="ORF12" s="80"/>
      <c r="ORG12" s="80"/>
      <c r="ORH12" s="80"/>
      <c r="ORI12" s="80"/>
      <c r="ORJ12" s="80"/>
      <c r="ORK12" s="80"/>
      <c r="ORL12" s="80"/>
      <c r="ORM12" s="80"/>
      <c r="ORN12" s="80"/>
      <c r="ORO12" s="80"/>
      <c r="ORP12" s="80"/>
      <c r="ORQ12" s="80"/>
      <c r="ORR12" s="80"/>
      <c r="ORS12" s="80"/>
      <c r="ORT12" s="80"/>
      <c r="ORU12" s="80"/>
      <c r="ORV12" s="80"/>
      <c r="ORW12" s="80"/>
      <c r="ORX12" s="80"/>
      <c r="ORY12" s="80"/>
      <c r="ORZ12" s="80"/>
      <c r="OSA12" s="80"/>
      <c r="OSB12" s="80"/>
      <c r="OSC12" s="80"/>
      <c r="OSD12" s="80"/>
      <c r="OSE12" s="80"/>
      <c r="OSF12" s="80"/>
      <c r="OSG12" s="80"/>
      <c r="OSH12" s="80"/>
      <c r="OSI12" s="80"/>
      <c r="OSJ12" s="80"/>
      <c r="OSK12" s="80"/>
      <c r="OSL12" s="80"/>
      <c r="OSM12" s="80"/>
      <c r="OSN12" s="80"/>
      <c r="OSO12" s="80"/>
      <c r="OSP12" s="80"/>
      <c r="OSQ12" s="80"/>
      <c r="OSR12" s="80"/>
      <c r="OSS12" s="80"/>
      <c r="OST12" s="80"/>
      <c r="OSU12" s="80"/>
      <c r="OSV12" s="80"/>
      <c r="OSW12" s="80"/>
      <c r="OSX12" s="80"/>
      <c r="OSY12" s="80"/>
      <c r="OSZ12" s="80"/>
      <c r="OTA12" s="80"/>
      <c r="OTB12" s="80"/>
      <c r="OTC12" s="80"/>
      <c r="OTD12" s="80"/>
      <c r="OTE12" s="80"/>
      <c r="OTF12" s="80"/>
      <c r="OTG12" s="80"/>
      <c r="OTH12" s="80"/>
      <c r="OTI12" s="80"/>
      <c r="OTJ12" s="80"/>
      <c r="OTK12" s="80"/>
      <c r="OTL12" s="80"/>
      <c r="OTM12" s="80"/>
      <c r="OTN12" s="80"/>
      <c r="OTO12" s="80"/>
      <c r="OTP12" s="80"/>
      <c r="OTQ12" s="80"/>
      <c r="OTR12" s="80"/>
      <c r="OTS12" s="80"/>
      <c r="OTT12" s="80"/>
      <c r="OTU12" s="80"/>
      <c r="OTV12" s="80"/>
      <c r="OTW12" s="80"/>
      <c r="OTX12" s="80"/>
      <c r="OTY12" s="80"/>
      <c r="OTZ12" s="80"/>
      <c r="OUA12" s="80"/>
      <c r="OUB12" s="80"/>
      <c r="OUC12" s="80"/>
      <c r="OUD12" s="80"/>
      <c r="OUE12" s="80"/>
      <c r="OUF12" s="80"/>
      <c r="OUG12" s="80"/>
      <c r="OUH12" s="80"/>
      <c r="OUI12" s="80"/>
      <c r="OUJ12" s="80"/>
      <c r="OUK12" s="80"/>
      <c r="OUL12" s="80"/>
      <c r="OUM12" s="80"/>
      <c r="OUN12" s="80"/>
      <c r="OUO12" s="80"/>
      <c r="OUP12" s="80"/>
      <c r="OUQ12" s="80"/>
      <c r="OUR12" s="80"/>
      <c r="OUS12" s="80"/>
      <c r="OUT12" s="80"/>
      <c r="OUU12" s="80"/>
      <c r="OUV12" s="80"/>
      <c r="OUW12" s="80"/>
      <c r="OUX12" s="80"/>
      <c r="OUY12" s="80"/>
      <c r="OUZ12" s="80"/>
      <c r="OVA12" s="80"/>
      <c r="OVB12" s="80"/>
      <c r="OVC12" s="80"/>
      <c r="OVD12" s="80"/>
      <c r="OVE12" s="80"/>
      <c r="OVF12" s="80"/>
      <c r="OVG12" s="80"/>
      <c r="OVH12" s="80"/>
      <c r="OVI12" s="80"/>
      <c r="OVJ12" s="80"/>
      <c r="OVK12" s="80"/>
      <c r="OVL12" s="80"/>
      <c r="OVM12" s="80"/>
      <c r="OVN12" s="80"/>
      <c r="OVO12" s="80"/>
      <c r="OVP12" s="80"/>
      <c r="OVQ12" s="80"/>
      <c r="OVR12" s="80"/>
      <c r="OVS12" s="80"/>
      <c r="OVT12" s="80"/>
      <c r="OVU12" s="80"/>
      <c r="OVV12" s="80"/>
      <c r="OVW12" s="80"/>
      <c r="OVX12" s="80"/>
      <c r="OVY12" s="80"/>
      <c r="OVZ12" s="80"/>
      <c r="OWA12" s="80"/>
      <c r="OWB12" s="80"/>
      <c r="OWC12" s="80"/>
      <c r="OWD12" s="80"/>
      <c r="OWE12" s="80"/>
      <c r="OWF12" s="80"/>
      <c r="OWG12" s="80"/>
      <c r="OWH12" s="80"/>
      <c r="OWI12" s="80"/>
      <c r="OWJ12" s="80"/>
      <c r="OWK12" s="80"/>
      <c r="OWL12" s="80"/>
      <c r="OWM12" s="80"/>
      <c r="OWN12" s="80"/>
      <c r="OWO12" s="80"/>
      <c r="OWP12" s="80"/>
      <c r="OWQ12" s="80"/>
      <c r="OWR12" s="80"/>
      <c r="OWS12" s="80"/>
      <c r="OWT12" s="80"/>
      <c r="OWU12" s="80"/>
      <c r="OWV12" s="80"/>
      <c r="OWW12" s="80"/>
      <c r="OWX12" s="80"/>
      <c r="OWY12" s="80"/>
      <c r="OWZ12" s="80"/>
      <c r="OXA12" s="80"/>
      <c r="OXB12" s="80"/>
      <c r="OXC12" s="80"/>
      <c r="OXD12" s="80"/>
      <c r="OXE12" s="80"/>
      <c r="OXF12" s="80"/>
      <c r="OXG12" s="80"/>
      <c r="OXH12" s="80"/>
      <c r="OXI12" s="80"/>
      <c r="OXJ12" s="80"/>
      <c r="OXK12" s="80"/>
      <c r="OXL12" s="80"/>
      <c r="OXM12" s="80"/>
      <c r="OXN12" s="80"/>
      <c r="OXO12" s="80"/>
      <c r="OXP12" s="80"/>
      <c r="OXQ12" s="80"/>
      <c r="OXR12" s="80"/>
      <c r="OXS12" s="80"/>
      <c r="OXT12" s="80"/>
      <c r="OXU12" s="80"/>
      <c r="OXV12" s="80"/>
      <c r="OXW12" s="80"/>
      <c r="OXX12" s="80"/>
      <c r="OXY12" s="80"/>
      <c r="OXZ12" s="80"/>
      <c r="OYA12" s="80"/>
      <c r="OYB12" s="80"/>
      <c r="OYC12" s="80"/>
      <c r="OYD12" s="80"/>
      <c r="OYE12" s="80"/>
      <c r="OYF12" s="80"/>
      <c r="OYG12" s="80"/>
      <c r="OYH12" s="80"/>
      <c r="OYI12" s="80"/>
      <c r="OYJ12" s="80"/>
      <c r="OYK12" s="80"/>
      <c r="OYL12" s="80"/>
      <c r="OYM12" s="80"/>
      <c r="OYN12" s="80"/>
      <c r="OYO12" s="80"/>
      <c r="OYP12" s="80"/>
      <c r="OYQ12" s="80"/>
      <c r="OYR12" s="80"/>
      <c r="OYS12" s="80"/>
      <c r="OYT12" s="80"/>
      <c r="OYU12" s="80"/>
      <c r="OYV12" s="80"/>
      <c r="OYW12" s="80"/>
      <c r="OYX12" s="80"/>
      <c r="OYY12" s="80"/>
      <c r="OYZ12" s="80"/>
      <c r="OZA12" s="80"/>
      <c r="OZB12" s="80"/>
      <c r="OZC12" s="80"/>
      <c r="OZD12" s="80"/>
      <c r="OZE12" s="80"/>
      <c r="OZF12" s="80"/>
      <c r="OZG12" s="80"/>
      <c r="OZH12" s="80"/>
      <c r="OZI12" s="80"/>
      <c r="OZJ12" s="80"/>
      <c r="OZK12" s="80"/>
      <c r="OZL12" s="80"/>
      <c r="OZM12" s="80"/>
      <c r="OZN12" s="80"/>
      <c r="OZO12" s="80"/>
      <c r="OZP12" s="80"/>
      <c r="OZQ12" s="80"/>
      <c r="OZR12" s="80"/>
      <c r="OZS12" s="80"/>
      <c r="OZT12" s="80"/>
      <c r="OZU12" s="80"/>
      <c r="OZV12" s="80"/>
      <c r="OZW12" s="80"/>
      <c r="OZX12" s="80"/>
      <c r="OZY12" s="80"/>
      <c r="OZZ12" s="80"/>
      <c r="PAA12" s="80"/>
      <c r="PAB12" s="80"/>
      <c r="PAC12" s="80"/>
      <c r="PAD12" s="80"/>
      <c r="PAE12" s="80"/>
      <c r="PAF12" s="80"/>
      <c r="PAG12" s="80"/>
      <c r="PAH12" s="80"/>
      <c r="PAI12" s="80"/>
      <c r="PAJ12" s="80"/>
      <c r="PAK12" s="80"/>
      <c r="PAL12" s="80"/>
      <c r="PAM12" s="80"/>
      <c r="PAN12" s="80"/>
      <c r="PAO12" s="80"/>
      <c r="PAP12" s="80"/>
      <c r="PAQ12" s="80"/>
      <c r="PAR12" s="80"/>
      <c r="PAS12" s="80"/>
      <c r="PAT12" s="80"/>
      <c r="PAU12" s="80"/>
      <c r="PAV12" s="80"/>
      <c r="PAW12" s="80"/>
      <c r="PAX12" s="80"/>
      <c r="PAY12" s="80"/>
      <c r="PAZ12" s="80"/>
      <c r="PBA12" s="80"/>
      <c r="PBB12" s="80"/>
      <c r="PBC12" s="80"/>
      <c r="PBD12" s="80"/>
      <c r="PBE12" s="80"/>
      <c r="PBF12" s="80"/>
      <c r="PBG12" s="80"/>
      <c r="PBH12" s="80"/>
      <c r="PBI12" s="80"/>
      <c r="PBJ12" s="80"/>
      <c r="PBK12" s="80"/>
      <c r="PBL12" s="80"/>
      <c r="PBM12" s="80"/>
      <c r="PBN12" s="80"/>
      <c r="PBO12" s="80"/>
      <c r="PBP12" s="80"/>
      <c r="PBQ12" s="80"/>
      <c r="PBR12" s="80"/>
      <c r="PBS12" s="80"/>
      <c r="PBT12" s="80"/>
      <c r="PBU12" s="80"/>
      <c r="PBV12" s="80"/>
      <c r="PBW12" s="80"/>
      <c r="PBX12" s="80"/>
      <c r="PBY12" s="80"/>
      <c r="PBZ12" s="80"/>
      <c r="PCA12" s="80"/>
      <c r="PCB12" s="80"/>
      <c r="PCC12" s="80"/>
      <c r="PCD12" s="80"/>
      <c r="PCE12" s="80"/>
      <c r="PCF12" s="80"/>
      <c r="PCG12" s="80"/>
      <c r="PCH12" s="80"/>
      <c r="PCI12" s="80"/>
      <c r="PCJ12" s="80"/>
      <c r="PCK12" s="80"/>
      <c r="PCL12" s="80"/>
      <c r="PCM12" s="80"/>
      <c r="PCN12" s="80"/>
      <c r="PCO12" s="80"/>
      <c r="PCP12" s="80"/>
      <c r="PCQ12" s="80"/>
      <c r="PCR12" s="80"/>
      <c r="PCS12" s="80"/>
      <c r="PCT12" s="80"/>
      <c r="PCU12" s="80"/>
      <c r="PCV12" s="80"/>
      <c r="PCW12" s="80"/>
      <c r="PCX12" s="80"/>
      <c r="PCY12" s="80"/>
      <c r="PCZ12" s="80"/>
      <c r="PDA12" s="80"/>
      <c r="PDB12" s="80"/>
      <c r="PDC12" s="80"/>
      <c r="PDD12" s="80"/>
      <c r="PDE12" s="80"/>
      <c r="PDF12" s="80"/>
      <c r="PDG12" s="80"/>
      <c r="PDH12" s="80"/>
      <c r="PDI12" s="80"/>
      <c r="PDJ12" s="80"/>
      <c r="PDK12" s="80"/>
      <c r="PDL12" s="80"/>
      <c r="PDM12" s="80"/>
      <c r="PDN12" s="80"/>
      <c r="PDO12" s="80"/>
      <c r="PDP12" s="80"/>
      <c r="PDQ12" s="80"/>
      <c r="PDR12" s="80"/>
      <c r="PDS12" s="80"/>
      <c r="PDT12" s="80"/>
      <c r="PDU12" s="80"/>
      <c r="PDV12" s="80"/>
      <c r="PDW12" s="80"/>
      <c r="PDX12" s="80"/>
      <c r="PDY12" s="80"/>
      <c r="PDZ12" s="80"/>
      <c r="PEA12" s="80"/>
      <c r="PEB12" s="80"/>
      <c r="PEC12" s="80"/>
      <c r="PED12" s="80"/>
      <c r="PEE12" s="80"/>
      <c r="PEF12" s="80"/>
      <c r="PEG12" s="80"/>
      <c r="PEH12" s="80"/>
      <c r="PEI12" s="80"/>
      <c r="PEJ12" s="80"/>
      <c r="PEK12" s="80"/>
      <c r="PEL12" s="80"/>
      <c r="PEM12" s="80"/>
      <c r="PEN12" s="80"/>
      <c r="PEO12" s="80"/>
      <c r="PEP12" s="80"/>
      <c r="PEQ12" s="80"/>
      <c r="PER12" s="80"/>
      <c r="PES12" s="80"/>
      <c r="PET12" s="80"/>
      <c r="PEU12" s="80"/>
      <c r="PEV12" s="80"/>
      <c r="PEW12" s="80"/>
      <c r="PEX12" s="80"/>
      <c r="PEY12" s="80"/>
      <c r="PEZ12" s="80"/>
      <c r="PFA12" s="80"/>
      <c r="PFB12" s="80"/>
      <c r="PFC12" s="80"/>
      <c r="PFD12" s="80"/>
      <c r="PFE12" s="80"/>
      <c r="PFF12" s="80"/>
      <c r="PFG12" s="80"/>
      <c r="PFH12" s="80"/>
      <c r="PFI12" s="80"/>
      <c r="PFJ12" s="80"/>
      <c r="PFK12" s="80"/>
      <c r="PFL12" s="80"/>
      <c r="PFM12" s="80"/>
      <c r="PFN12" s="80"/>
      <c r="PFO12" s="80"/>
      <c r="PFP12" s="80"/>
      <c r="PFQ12" s="80"/>
      <c r="PFR12" s="80"/>
      <c r="PFS12" s="80"/>
      <c r="PFT12" s="80"/>
      <c r="PFU12" s="80"/>
      <c r="PFV12" s="80"/>
      <c r="PFW12" s="80"/>
      <c r="PFX12" s="80"/>
      <c r="PFY12" s="80"/>
      <c r="PFZ12" s="80"/>
      <c r="PGA12" s="80"/>
      <c r="PGB12" s="80"/>
      <c r="PGC12" s="80"/>
      <c r="PGD12" s="80"/>
      <c r="PGE12" s="80"/>
      <c r="PGF12" s="80"/>
      <c r="PGG12" s="80"/>
      <c r="PGH12" s="80"/>
      <c r="PGI12" s="80"/>
      <c r="PGJ12" s="80"/>
      <c r="PGK12" s="80"/>
      <c r="PGL12" s="80"/>
      <c r="PGM12" s="80"/>
      <c r="PGN12" s="80"/>
      <c r="PGO12" s="80"/>
      <c r="PGP12" s="80"/>
      <c r="PGQ12" s="80"/>
      <c r="PGR12" s="80"/>
      <c r="PGS12" s="80"/>
      <c r="PGT12" s="80"/>
      <c r="PGU12" s="80"/>
      <c r="PGV12" s="80"/>
      <c r="PGW12" s="80"/>
      <c r="PGX12" s="80"/>
      <c r="PGY12" s="80"/>
      <c r="PGZ12" s="80"/>
      <c r="PHA12" s="80"/>
      <c r="PHB12" s="80"/>
      <c r="PHC12" s="80"/>
      <c r="PHD12" s="80"/>
      <c r="PHE12" s="80"/>
      <c r="PHF12" s="80"/>
      <c r="PHG12" s="80"/>
      <c r="PHH12" s="80"/>
      <c r="PHI12" s="80"/>
      <c r="PHJ12" s="80"/>
      <c r="PHK12" s="80"/>
      <c r="PHL12" s="80"/>
      <c r="PHM12" s="80"/>
      <c r="PHN12" s="80"/>
      <c r="PHO12" s="80"/>
      <c r="PHP12" s="80"/>
      <c r="PHQ12" s="80"/>
      <c r="PHR12" s="80"/>
      <c r="PHS12" s="80"/>
      <c r="PHT12" s="80"/>
      <c r="PHU12" s="80"/>
      <c r="PHV12" s="80"/>
      <c r="PHW12" s="80"/>
      <c r="PHX12" s="80"/>
      <c r="PHY12" s="80"/>
      <c r="PHZ12" s="80"/>
      <c r="PIA12" s="80"/>
      <c r="PIB12" s="80"/>
      <c r="PIC12" s="80"/>
      <c r="PID12" s="80"/>
      <c r="PIE12" s="80"/>
      <c r="PIF12" s="80"/>
      <c r="PIG12" s="80"/>
      <c r="PIH12" s="80"/>
      <c r="PII12" s="80"/>
      <c r="PIJ12" s="80"/>
      <c r="PIK12" s="80"/>
      <c r="PIL12" s="80"/>
      <c r="PIM12" s="80"/>
      <c r="PIN12" s="80"/>
      <c r="PIO12" s="80"/>
      <c r="PIP12" s="80"/>
      <c r="PIQ12" s="80"/>
      <c r="PIR12" s="80"/>
      <c r="PIS12" s="80"/>
      <c r="PIT12" s="80"/>
      <c r="PIU12" s="80"/>
      <c r="PIV12" s="80"/>
      <c r="PIW12" s="80"/>
      <c r="PIX12" s="80"/>
      <c r="PIY12" s="80"/>
      <c r="PIZ12" s="80"/>
      <c r="PJA12" s="80"/>
      <c r="PJB12" s="80"/>
      <c r="PJC12" s="80"/>
      <c r="PJD12" s="80"/>
      <c r="PJE12" s="80"/>
      <c r="PJF12" s="80"/>
      <c r="PJG12" s="80"/>
      <c r="PJH12" s="80"/>
      <c r="PJI12" s="80"/>
      <c r="PJJ12" s="80"/>
      <c r="PJK12" s="80"/>
      <c r="PJL12" s="80"/>
      <c r="PJM12" s="80"/>
      <c r="PJN12" s="80"/>
      <c r="PJO12" s="80"/>
      <c r="PJP12" s="80"/>
      <c r="PJQ12" s="80"/>
      <c r="PJR12" s="80"/>
      <c r="PJS12" s="80"/>
      <c r="PJT12" s="80"/>
      <c r="PJU12" s="80"/>
      <c r="PJV12" s="80"/>
      <c r="PJW12" s="80"/>
      <c r="PJX12" s="80"/>
      <c r="PJY12" s="80"/>
      <c r="PJZ12" s="80"/>
      <c r="PKA12" s="80"/>
      <c r="PKB12" s="80"/>
      <c r="PKC12" s="80"/>
      <c r="PKD12" s="80"/>
      <c r="PKE12" s="80"/>
      <c r="PKF12" s="80"/>
      <c r="PKG12" s="80"/>
      <c r="PKH12" s="80"/>
      <c r="PKI12" s="80"/>
      <c r="PKJ12" s="80"/>
      <c r="PKK12" s="80"/>
      <c r="PKL12" s="80"/>
      <c r="PKM12" s="80"/>
      <c r="PKN12" s="80"/>
      <c r="PKO12" s="80"/>
      <c r="PKP12" s="80"/>
      <c r="PKQ12" s="80"/>
      <c r="PKR12" s="80"/>
      <c r="PKS12" s="80"/>
      <c r="PKT12" s="80"/>
      <c r="PKU12" s="80"/>
      <c r="PKV12" s="80"/>
      <c r="PKW12" s="80"/>
      <c r="PKX12" s="80"/>
      <c r="PKY12" s="80"/>
      <c r="PKZ12" s="80"/>
      <c r="PLA12" s="80"/>
      <c r="PLB12" s="80"/>
      <c r="PLC12" s="80"/>
      <c r="PLD12" s="80"/>
      <c r="PLE12" s="80"/>
      <c r="PLF12" s="80"/>
      <c r="PLG12" s="80"/>
      <c r="PLH12" s="80"/>
      <c r="PLI12" s="80"/>
      <c r="PLJ12" s="80"/>
      <c r="PLK12" s="80"/>
      <c r="PLL12" s="80"/>
      <c r="PLM12" s="80"/>
      <c r="PLN12" s="80"/>
      <c r="PLO12" s="80"/>
      <c r="PLP12" s="80"/>
      <c r="PLQ12" s="80"/>
      <c r="PLR12" s="80"/>
      <c r="PLS12" s="80"/>
      <c r="PLT12" s="80"/>
      <c r="PLU12" s="80"/>
      <c r="PLV12" s="80"/>
      <c r="PLW12" s="80"/>
      <c r="PLX12" s="80"/>
      <c r="PLY12" s="80"/>
      <c r="PLZ12" s="80"/>
      <c r="PMA12" s="80"/>
      <c r="PMB12" s="80"/>
      <c r="PMC12" s="80"/>
      <c r="PMD12" s="80"/>
      <c r="PME12" s="80"/>
      <c r="PMF12" s="80"/>
      <c r="PMG12" s="80"/>
      <c r="PMH12" s="80"/>
      <c r="PMI12" s="80"/>
      <c r="PMJ12" s="80"/>
      <c r="PMK12" s="80"/>
      <c r="PML12" s="80"/>
      <c r="PMM12" s="80"/>
      <c r="PMN12" s="80"/>
      <c r="PMO12" s="80"/>
      <c r="PMP12" s="80"/>
      <c r="PMQ12" s="80"/>
      <c r="PMR12" s="80"/>
      <c r="PMS12" s="80"/>
      <c r="PMT12" s="80"/>
      <c r="PMU12" s="80"/>
      <c r="PMV12" s="80"/>
      <c r="PMW12" s="80"/>
      <c r="PMX12" s="80"/>
      <c r="PMY12" s="80"/>
      <c r="PMZ12" s="80"/>
      <c r="PNA12" s="80"/>
      <c r="PNB12" s="80"/>
      <c r="PNC12" s="80"/>
      <c r="PND12" s="80"/>
      <c r="PNE12" s="80"/>
      <c r="PNF12" s="80"/>
      <c r="PNG12" s="80"/>
      <c r="PNH12" s="80"/>
      <c r="PNI12" s="80"/>
      <c r="PNJ12" s="80"/>
      <c r="PNK12" s="80"/>
      <c r="PNL12" s="80"/>
      <c r="PNM12" s="80"/>
      <c r="PNN12" s="80"/>
      <c r="PNO12" s="80"/>
      <c r="PNP12" s="80"/>
      <c r="PNQ12" s="80"/>
      <c r="PNR12" s="80"/>
      <c r="PNS12" s="80"/>
      <c r="PNT12" s="80"/>
      <c r="PNU12" s="80"/>
      <c r="PNV12" s="80"/>
      <c r="PNW12" s="80"/>
      <c r="PNX12" s="80"/>
      <c r="PNY12" s="80"/>
      <c r="PNZ12" s="80"/>
      <c r="POA12" s="80"/>
      <c r="POB12" s="80"/>
      <c r="POC12" s="80"/>
      <c r="POD12" s="80"/>
      <c r="POE12" s="80"/>
      <c r="POF12" s="80"/>
      <c r="POG12" s="80"/>
      <c r="POH12" s="80"/>
      <c r="POI12" s="80"/>
      <c r="POJ12" s="80"/>
      <c r="POK12" s="80"/>
      <c r="POL12" s="80"/>
      <c r="POM12" s="80"/>
      <c r="PON12" s="80"/>
      <c r="POO12" s="80"/>
      <c r="POP12" s="80"/>
      <c r="POQ12" s="80"/>
      <c r="POR12" s="80"/>
      <c r="POS12" s="80"/>
      <c r="POT12" s="80"/>
      <c r="POU12" s="80"/>
      <c r="POV12" s="80"/>
      <c r="POW12" s="80"/>
      <c r="POX12" s="80"/>
      <c r="POY12" s="80"/>
      <c r="POZ12" s="80"/>
      <c r="PPA12" s="80"/>
      <c r="PPB12" s="80"/>
      <c r="PPC12" s="80"/>
      <c r="PPD12" s="80"/>
      <c r="PPE12" s="80"/>
      <c r="PPF12" s="80"/>
      <c r="PPG12" s="80"/>
      <c r="PPH12" s="80"/>
      <c r="PPI12" s="80"/>
      <c r="PPJ12" s="80"/>
      <c r="PPK12" s="80"/>
      <c r="PPL12" s="80"/>
      <c r="PPM12" s="80"/>
      <c r="PPN12" s="80"/>
      <c r="PPO12" s="80"/>
      <c r="PPP12" s="80"/>
      <c r="PPQ12" s="80"/>
      <c r="PPR12" s="80"/>
      <c r="PPS12" s="80"/>
      <c r="PPT12" s="80"/>
      <c r="PPU12" s="80"/>
      <c r="PPV12" s="80"/>
      <c r="PPW12" s="80"/>
      <c r="PPX12" s="80"/>
      <c r="PPY12" s="80"/>
      <c r="PPZ12" s="80"/>
      <c r="PQA12" s="80"/>
      <c r="PQB12" s="80"/>
      <c r="PQC12" s="80"/>
      <c r="PQD12" s="80"/>
      <c r="PQE12" s="80"/>
      <c r="PQF12" s="80"/>
      <c r="PQG12" s="80"/>
      <c r="PQH12" s="80"/>
      <c r="PQI12" s="80"/>
      <c r="PQJ12" s="80"/>
      <c r="PQK12" s="80"/>
      <c r="PQL12" s="80"/>
      <c r="PQM12" s="80"/>
      <c r="PQN12" s="80"/>
      <c r="PQO12" s="80"/>
      <c r="PQP12" s="80"/>
      <c r="PQQ12" s="80"/>
      <c r="PQR12" s="80"/>
      <c r="PQS12" s="80"/>
      <c r="PQT12" s="80"/>
      <c r="PQU12" s="80"/>
      <c r="PQV12" s="80"/>
      <c r="PQW12" s="80"/>
      <c r="PQX12" s="80"/>
      <c r="PQY12" s="80"/>
      <c r="PQZ12" s="80"/>
      <c r="PRA12" s="80"/>
      <c r="PRB12" s="80"/>
      <c r="PRC12" s="80"/>
      <c r="PRD12" s="80"/>
      <c r="PRE12" s="80"/>
      <c r="PRF12" s="80"/>
      <c r="PRG12" s="80"/>
      <c r="PRH12" s="80"/>
      <c r="PRI12" s="80"/>
      <c r="PRJ12" s="80"/>
      <c r="PRK12" s="80"/>
      <c r="PRL12" s="80"/>
      <c r="PRM12" s="80"/>
      <c r="PRN12" s="80"/>
      <c r="PRO12" s="80"/>
      <c r="PRP12" s="80"/>
      <c r="PRQ12" s="80"/>
      <c r="PRR12" s="80"/>
      <c r="PRS12" s="80"/>
      <c r="PRT12" s="80"/>
      <c r="PRU12" s="80"/>
      <c r="PRV12" s="80"/>
      <c r="PRW12" s="80"/>
      <c r="PRX12" s="80"/>
      <c r="PRY12" s="80"/>
      <c r="PRZ12" s="80"/>
      <c r="PSA12" s="80"/>
      <c r="PSB12" s="80"/>
      <c r="PSC12" s="80"/>
      <c r="PSD12" s="80"/>
      <c r="PSE12" s="80"/>
      <c r="PSF12" s="80"/>
      <c r="PSG12" s="80"/>
      <c r="PSH12" s="80"/>
      <c r="PSI12" s="80"/>
      <c r="PSJ12" s="80"/>
      <c r="PSK12" s="80"/>
      <c r="PSL12" s="80"/>
      <c r="PSM12" s="80"/>
      <c r="PSN12" s="80"/>
      <c r="PSO12" s="80"/>
      <c r="PSP12" s="80"/>
      <c r="PSQ12" s="80"/>
      <c r="PSR12" s="80"/>
      <c r="PSS12" s="80"/>
      <c r="PST12" s="80"/>
      <c r="PSU12" s="80"/>
      <c r="PSV12" s="80"/>
      <c r="PSW12" s="80"/>
      <c r="PSX12" s="80"/>
      <c r="PSY12" s="80"/>
      <c r="PSZ12" s="80"/>
      <c r="PTA12" s="80"/>
      <c r="PTB12" s="80"/>
      <c r="PTC12" s="80"/>
      <c r="PTD12" s="80"/>
      <c r="PTE12" s="80"/>
      <c r="PTF12" s="80"/>
      <c r="PTG12" s="80"/>
      <c r="PTH12" s="80"/>
      <c r="PTI12" s="80"/>
      <c r="PTJ12" s="80"/>
      <c r="PTK12" s="80"/>
      <c r="PTL12" s="80"/>
      <c r="PTM12" s="80"/>
      <c r="PTN12" s="80"/>
      <c r="PTO12" s="80"/>
      <c r="PTP12" s="80"/>
      <c r="PTQ12" s="80"/>
      <c r="PTR12" s="80"/>
      <c r="PTS12" s="80"/>
      <c r="PTT12" s="80"/>
      <c r="PTU12" s="80"/>
      <c r="PTV12" s="80"/>
      <c r="PTW12" s="80"/>
      <c r="PTX12" s="80"/>
      <c r="PTY12" s="80"/>
      <c r="PTZ12" s="80"/>
      <c r="PUA12" s="80"/>
      <c r="PUB12" s="80"/>
      <c r="PUC12" s="80"/>
      <c r="PUD12" s="80"/>
      <c r="PUE12" s="80"/>
      <c r="PUF12" s="80"/>
      <c r="PUG12" s="80"/>
      <c r="PUH12" s="80"/>
      <c r="PUI12" s="80"/>
      <c r="PUJ12" s="80"/>
      <c r="PUK12" s="80"/>
      <c r="PUL12" s="80"/>
      <c r="PUM12" s="80"/>
      <c r="PUN12" s="80"/>
      <c r="PUO12" s="80"/>
      <c r="PUP12" s="80"/>
      <c r="PUQ12" s="80"/>
      <c r="PUR12" s="80"/>
      <c r="PUS12" s="80"/>
      <c r="PUT12" s="80"/>
      <c r="PUU12" s="80"/>
      <c r="PUV12" s="80"/>
      <c r="PUW12" s="80"/>
      <c r="PUX12" s="80"/>
      <c r="PUY12" s="80"/>
      <c r="PUZ12" s="80"/>
      <c r="PVA12" s="80"/>
      <c r="PVB12" s="80"/>
      <c r="PVC12" s="80"/>
      <c r="PVD12" s="80"/>
      <c r="PVE12" s="80"/>
      <c r="PVF12" s="80"/>
      <c r="PVG12" s="80"/>
      <c r="PVH12" s="80"/>
      <c r="PVI12" s="80"/>
      <c r="PVJ12" s="80"/>
      <c r="PVK12" s="80"/>
      <c r="PVL12" s="80"/>
      <c r="PVM12" s="80"/>
      <c r="PVN12" s="80"/>
      <c r="PVO12" s="80"/>
      <c r="PVP12" s="80"/>
      <c r="PVQ12" s="80"/>
      <c r="PVR12" s="80"/>
      <c r="PVS12" s="80"/>
      <c r="PVT12" s="80"/>
      <c r="PVU12" s="80"/>
      <c r="PVV12" s="80"/>
      <c r="PVW12" s="80"/>
      <c r="PVX12" s="80"/>
      <c r="PVY12" s="80"/>
      <c r="PVZ12" s="80"/>
      <c r="PWA12" s="80"/>
      <c r="PWB12" s="80"/>
      <c r="PWC12" s="80"/>
      <c r="PWD12" s="80"/>
      <c r="PWE12" s="80"/>
      <c r="PWF12" s="80"/>
      <c r="PWG12" s="80"/>
      <c r="PWH12" s="80"/>
      <c r="PWI12" s="80"/>
      <c r="PWJ12" s="80"/>
      <c r="PWK12" s="80"/>
      <c r="PWL12" s="80"/>
      <c r="PWM12" s="80"/>
      <c r="PWN12" s="80"/>
      <c r="PWO12" s="80"/>
      <c r="PWP12" s="80"/>
      <c r="PWQ12" s="80"/>
      <c r="PWR12" s="80"/>
      <c r="PWS12" s="80"/>
      <c r="PWT12" s="80"/>
      <c r="PWU12" s="80"/>
      <c r="PWV12" s="80"/>
      <c r="PWW12" s="80"/>
      <c r="PWX12" s="80"/>
      <c r="PWY12" s="80"/>
      <c r="PWZ12" s="80"/>
      <c r="PXA12" s="80"/>
      <c r="PXB12" s="80"/>
      <c r="PXC12" s="80"/>
      <c r="PXD12" s="80"/>
      <c r="PXE12" s="80"/>
      <c r="PXF12" s="80"/>
      <c r="PXG12" s="80"/>
      <c r="PXH12" s="80"/>
      <c r="PXI12" s="80"/>
      <c r="PXJ12" s="80"/>
      <c r="PXK12" s="80"/>
      <c r="PXL12" s="80"/>
      <c r="PXM12" s="80"/>
      <c r="PXN12" s="80"/>
      <c r="PXO12" s="80"/>
      <c r="PXP12" s="80"/>
      <c r="PXQ12" s="80"/>
      <c r="PXR12" s="80"/>
      <c r="PXS12" s="80"/>
      <c r="PXT12" s="80"/>
      <c r="PXU12" s="80"/>
      <c r="PXV12" s="80"/>
      <c r="PXW12" s="80"/>
      <c r="PXX12" s="80"/>
      <c r="PXY12" s="80"/>
      <c r="PXZ12" s="80"/>
      <c r="PYA12" s="80"/>
      <c r="PYB12" s="80"/>
      <c r="PYC12" s="80"/>
      <c r="PYD12" s="80"/>
      <c r="PYE12" s="80"/>
      <c r="PYF12" s="80"/>
      <c r="PYG12" s="80"/>
      <c r="PYH12" s="80"/>
      <c r="PYI12" s="80"/>
      <c r="PYJ12" s="80"/>
      <c r="PYK12" s="80"/>
      <c r="PYL12" s="80"/>
      <c r="PYM12" s="80"/>
      <c r="PYN12" s="80"/>
      <c r="PYO12" s="80"/>
      <c r="PYP12" s="80"/>
      <c r="PYQ12" s="80"/>
      <c r="PYR12" s="80"/>
      <c r="PYS12" s="80"/>
      <c r="PYT12" s="80"/>
      <c r="PYU12" s="80"/>
      <c r="PYV12" s="80"/>
      <c r="PYW12" s="80"/>
      <c r="PYX12" s="80"/>
      <c r="PYY12" s="80"/>
      <c r="PYZ12" s="80"/>
      <c r="PZA12" s="80"/>
      <c r="PZB12" s="80"/>
      <c r="PZC12" s="80"/>
      <c r="PZD12" s="80"/>
      <c r="PZE12" s="80"/>
      <c r="PZF12" s="80"/>
      <c r="PZG12" s="80"/>
      <c r="PZH12" s="80"/>
      <c r="PZI12" s="80"/>
      <c r="PZJ12" s="80"/>
      <c r="PZK12" s="80"/>
      <c r="PZL12" s="80"/>
      <c r="PZM12" s="80"/>
      <c r="PZN12" s="80"/>
      <c r="PZO12" s="80"/>
      <c r="PZP12" s="80"/>
      <c r="PZQ12" s="80"/>
      <c r="PZR12" s="80"/>
      <c r="PZS12" s="80"/>
      <c r="PZT12" s="80"/>
      <c r="PZU12" s="80"/>
      <c r="PZV12" s="80"/>
      <c r="PZW12" s="80"/>
      <c r="PZX12" s="80"/>
      <c r="PZY12" s="80"/>
      <c r="PZZ12" s="80"/>
      <c r="QAA12" s="80"/>
      <c r="QAB12" s="80"/>
      <c r="QAC12" s="80"/>
      <c r="QAD12" s="80"/>
      <c r="QAE12" s="80"/>
      <c r="QAF12" s="80"/>
      <c r="QAG12" s="80"/>
      <c r="QAH12" s="80"/>
      <c r="QAI12" s="80"/>
      <c r="QAJ12" s="80"/>
      <c r="QAK12" s="80"/>
      <c r="QAL12" s="80"/>
      <c r="QAM12" s="80"/>
      <c r="QAN12" s="80"/>
      <c r="QAO12" s="80"/>
      <c r="QAP12" s="80"/>
      <c r="QAQ12" s="80"/>
      <c r="QAR12" s="80"/>
      <c r="QAS12" s="80"/>
      <c r="QAT12" s="80"/>
      <c r="QAU12" s="80"/>
      <c r="QAV12" s="80"/>
      <c r="QAW12" s="80"/>
      <c r="QAX12" s="80"/>
      <c r="QAY12" s="80"/>
      <c r="QAZ12" s="80"/>
      <c r="QBA12" s="80"/>
      <c r="QBB12" s="80"/>
      <c r="QBC12" s="80"/>
      <c r="QBD12" s="80"/>
      <c r="QBE12" s="80"/>
      <c r="QBF12" s="80"/>
      <c r="QBG12" s="80"/>
      <c r="QBH12" s="80"/>
      <c r="QBI12" s="80"/>
      <c r="QBJ12" s="80"/>
      <c r="QBK12" s="80"/>
      <c r="QBL12" s="80"/>
      <c r="QBM12" s="80"/>
      <c r="QBN12" s="80"/>
      <c r="QBO12" s="80"/>
      <c r="QBP12" s="80"/>
      <c r="QBQ12" s="80"/>
      <c r="QBR12" s="80"/>
      <c r="QBS12" s="80"/>
      <c r="QBT12" s="80"/>
      <c r="QBU12" s="80"/>
      <c r="QBV12" s="80"/>
      <c r="QBW12" s="80"/>
      <c r="QBX12" s="80"/>
      <c r="QBY12" s="80"/>
      <c r="QBZ12" s="80"/>
      <c r="QCA12" s="80"/>
      <c r="QCB12" s="80"/>
      <c r="QCC12" s="80"/>
      <c r="QCD12" s="80"/>
      <c r="QCE12" s="80"/>
      <c r="QCF12" s="80"/>
      <c r="QCG12" s="80"/>
      <c r="QCH12" s="80"/>
      <c r="QCI12" s="80"/>
      <c r="QCJ12" s="80"/>
      <c r="QCK12" s="80"/>
      <c r="QCL12" s="80"/>
      <c r="QCM12" s="80"/>
      <c r="QCN12" s="80"/>
      <c r="QCO12" s="80"/>
      <c r="QCP12" s="80"/>
      <c r="QCQ12" s="80"/>
      <c r="QCR12" s="80"/>
      <c r="QCS12" s="80"/>
      <c r="QCT12" s="80"/>
      <c r="QCU12" s="80"/>
      <c r="QCV12" s="80"/>
      <c r="QCW12" s="80"/>
      <c r="QCX12" s="80"/>
      <c r="QCY12" s="80"/>
      <c r="QCZ12" s="80"/>
      <c r="QDA12" s="80"/>
      <c r="QDB12" s="80"/>
      <c r="QDC12" s="80"/>
      <c r="QDD12" s="80"/>
      <c r="QDE12" s="80"/>
      <c r="QDF12" s="80"/>
      <c r="QDG12" s="80"/>
      <c r="QDH12" s="80"/>
      <c r="QDI12" s="80"/>
      <c r="QDJ12" s="80"/>
      <c r="QDK12" s="80"/>
      <c r="QDL12" s="80"/>
      <c r="QDM12" s="80"/>
      <c r="QDN12" s="80"/>
      <c r="QDO12" s="80"/>
      <c r="QDP12" s="80"/>
      <c r="QDQ12" s="80"/>
      <c r="QDR12" s="80"/>
      <c r="QDS12" s="80"/>
      <c r="QDT12" s="80"/>
      <c r="QDU12" s="80"/>
      <c r="QDV12" s="80"/>
      <c r="QDW12" s="80"/>
      <c r="QDX12" s="80"/>
      <c r="QDY12" s="80"/>
      <c r="QDZ12" s="80"/>
      <c r="QEA12" s="80"/>
      <c r="QEB12" s="80"/>
      <c r="QEC12" s="80"/>
      <c r="QED12" s="80"/>
      <c r="QEE12" s="80"/>
      <c r="QEF12" s="80"/>
      <c r="QEG12" s="80"/>
      <c r="QEH12" s="80"/>
      <c r="QEI12" s="80"/>
      <c r="QEJ12" s="80"/>
      <c r="QEK12" s="80"/>
      <c r="QEL12" s="80"/>
      <c r="QEM12" s="80"/>
      <c r="QEN12" s="80"/>
      <c r="QEO12" s="80"/>
      <c r="QEP12" s="80"/>
      <c r="QEQ12" s="80"/>
      <c r="QER12" s="80"/>
      <c r="QES12" s="80"/>
      <c r="QET12" s="80"/>
      <c r="QEU12" s="80"/>
      <c r="QEV12" s="80"/>
      <c r="QEW12" s="80"/>
      <c r="QEX12" s="80"/>
      <c r="QEY12" s="80"/>
      <c r="QEZ12" s="80"/>
      <c r="QFA12" s="80"/>
      <c r="QFB12" s="80"/>
      <c r="QFC12" s="80"/>
      <c r="QFD12" s="80"/>
      <c r="QFE12" s="80"/>
      <c r="QFF12" s="80"/>
      <c r="QFG12" s="80"/>
      <c r="QFH12" s="80"/>
      <c r="QFI12" s="80"/>
      <c r="QFJ12" s="80"/>
      <c r="QFK12" s="80"/>
      <c r="QFL12" s="80"/>
      <c r="QFM12" s="80"/>
      <c r="QFN12" s="80"/>
      <c r="QFO12" s="80"/>
      <c r="QFP12" s="80"/>
      <c r="QFQ12" s="80"/>
      <c r="QFR12" s="80"/>
      <c r="QFS12" s="80"/>
      <c r="QFT12" s="80"/>
      <c r="QFU12" s="80"/>
      <c r="QFV12" s="80"/>
      <c r="QFW12" s="80"/>
      <c r="QFX12" s="80"/>
      <c r="QFY12" s="80"/>
      <c r="QFZ12" s="80"/>
      <c r="QGA12" s="80"/>
      <c r="QGB12" s="80"/>
      <c r="QGC12" s="80"/>
      <c r="QGD12" s="80"/>
      <c r="QGE12" s="80"/>
      <c r="QGF12" s="80"/>
      <c r="QGG12" s="80"/>
      <c r="QGH12" s="80"/>
      <c r="QGI12" s="80"/>
      <c r="QGJ12" s="80"/>
      <c r="QGK12" s="80"/>
      <c r="QGL12" s="80"/>
      <c r="QGM12" s="80"/>
      <c r="QGN12" s="80"/>
      <c r="QGO12" s="80"/>
      <c r="QGP12" s="80"/>
      <c r="QGQ12" s="80"/>
      <c r="QGR12" s="80"/>
      <c r="QGS12" s="80"/>
      <c r="QGT12" s="80"/>
      <c r="QGU12" s="80"/>
      <c r="QGV12" s="80"/>
      <c r="QGW12" s="80"/>
      <c r="QGX12" s="80"/>
      <c r="QGY12" s="80"/>
      <c r="QGZ12" s="80"/>
      <c r="QHA12" s="80"/>
      <c r="QHB12" s="80"/>
      <c r="QHC12" s="80"/>
      <c r="QHD12" s="80"/>
      <c r="QHE12" s="80"/>
      <c r="QHF12" s="80"/>
      <c r="QHG12" s="80"/>
      <c r="QHH12" s="80"/>
      <c r="QHI12" s="80"/>
      <c r="QHJ12" s="80"/>
      <c r="QHK12" s="80"/>
      <c r="QHL12" s="80"/>
      <c r="QHM12" s="80"/>
      <c r="QHN12" s="80"/>
      <c r="QHO12" s="80"/>
      <c r="QHP12" s="80"/>
      <c r="QHQ12" s="80"/>
      <c r="QHR12" s="80"/>
      <c r="QHS12" s="80"/>
      <c r="QHT12" s="80"/>
      <c r="QHU12" s="80"/>
      <c r="QHV12" s="80"/>
      <c r="QHW12" s="80"/>
      <c r="QHX12" s="80"/>
      <c r="QHY12" s="80"/>
      <c r="QHZ12" s="80"/>
      <c r="QIA12" s="80"/>
      <c r="QIB12" s="80"/>
      <c r="QIC12" s="80"/>
      <c r="QID12" s="80"/>
      <c r="QIE12" s="80"/>
      <c r="QIF12" s="80"/>
      <c r="QIG12" s="80"/>
      <c r="QIH12" s="80"/>
      <c r="QII12" s="80"/>
      <c r="QIJ12" s="80"/>
      <c r="QIK12" s="80"/>
      <c r="QIL12" s="80"/>
      <c r="QIM12" s="80"/>
      <c r="QIN12" s="80"/>
      <c r="QIO12" s="80"/>
      <c r="QIP12" s="80"/>
      <c r="QIQ12" s="80"/>
      <c r="QIR12" s="80"/>
      <c r="QIS12" s="80"/>
      <c r="QIT12" s="80"/>
      <c r="QIU12" s="80"/>
      <c r="QIV12" s="80"/>
      <c r="QIW12" s="80"/>
      <c r="QIX12" s="80"/>
      <c r="QIY12" s="80"/>
      <c r="QIZ12" s="80"/>
      <c r="QJA12" s="80"/>
      <c r="QJB12" s="80"/>
      <c r="QJC12" s="80"/>
      <c r="QJD12" s="80"/>
      <c r="QJE12" s="80"/>
      <c r="QJF12" s="80"/>
      <c r="QJG12" s="80"/>
      <c r="QJH12" s="80"/>
      <c r="QJI12" s="80"/>
      <c r="QJJ12" s="80"/>
      <c r="QJK12" s="80"/>
      <c r="QJL12" s="80"/>
      <c r="QJM12" s="80"/>
      <c r="QJN12" s="80"/>
      <c r="QJO12" s="80"/>
      <c r="QJP12" s="80"/>
      <c r="QJQ12" s="80"/>
      <c r="QJR12" s="80"/>
      <c r="QJS12" s="80"/>
      <c r="QJT12" s="80"/>
      <c r="QJU12" s="80"/>
      <c r="QJV12" s="80"/>
      <c r="QJW12" s="80"/>
      <c r="QJX12" s="80"/>
      <c r="QJY12" s="80"/>
      <c r="QJZ12" s="80"/>
      <c r="QKA12" s="80"/>
      <c r="QKB12" s="80"/>
      <c r="QKC12" s="80"/>
      <c r="QKD12" s="80"/>
      <c r="QKE12" s="80"/>
      <c r="QKF12" s="80"/>
      <c r="QKG12" s="80"/>
      <c r="QKH12" s="80"/>
      <c r="QKI12" s="80"/>
      <c r="QKJ12" s="80"/>
      <c r="QKK12" s="80"/>
      <c r="QKL12" s="80"/>
      <c r="QKM12" s="80"/>
      <c r="QKN12" s="80"/>
      <c r="QKO12" s="80"/>
      <c r="QKP12" s="80"/>
      <c r="QKQ12" s="80"/>
      <c r="QKR12" s="80"/>
      <c r="QKS12" s="80"/>
      <c r="QKT12" s="80"/>
      <c r="QKU12" s="80"/>
      <c r="QKV12" s="80"/>
      <c r="QKW12" s="80"/>
      <c r="QKX12" s="80"/>
      <c r="QKY12" s="80"/>
      <c r="QKZ12" s="80"/>
      <c r="QLA12" s="80"/>
      <c r="QLB12" s="80"/>
      <c r="QLC12" s="80"/>
      <c r="QLD12" s="80"/>
      <c r="QLE12" s="80"/>
      <c r="QLF12" s="80"/>
      <c r="QLG12" s="80"/>
      <c r="QLH12" s="80"/>
      <c r="QLI12" s="80"/>
      <c r="QLJ12" s="80"/>
      <c r="QLK12" s="80"/>
      <c r="QLL12" s="80"/>
      <c r="QLM12" s="80"/>
      <c r="QLN12" s="80"/>
      <c r="QLO12" s="80"/>
      <c r="QLP12" s="80"/>
      <c r="QLQ12" s="80"/>
      <c r="QLR12" s="80"/>
      <c r="QLS12" s="80"/>
      <c r="QLT12" s="80"/>
      <c r="QLU12" s="80"/>
      <c r="QLV12" s="80"/>
      <c r="QLW12" s="80"/>
      <c r="QLX12" s="80"/>
      <c r="QLY12" s="80"/>
      <c r="QLZ12" s="80"/>
      <c r="QMA12" s="80"/>
      <c r="QMB12" s="80"/>
      <c r="QMC12" s="80"/>
      <c r="QMD12" s="80"/>
      <c r="QME12" s="80"/>
      <c r="QMF12" s="80"/>
      <c r="QMG12" s="80"/>
      <c r="QMH12" s="80"/>
      <c r="QMI12" s="80"/>
      <c r="QMJ12" s="80"/>
      <c r="QMK12" s="80"/>
      <c r="QML12" s="80"/>
      <c r="QMM12" s="80"/>
      <c r="QMN12" s="80"/>
      <c r="QMO12" s="80"/>
      <c r="QMP12" s="80"/>
      <c r="QMQ12" s="80"/>
      <c r="QMR12" s="80"/>
      <c r="QMS12" s="80"/>
      <c r="QMT12" s="80"/>
      <c r="QMU12" s="80"/>
      <c r="QMV12" s="80"/>
      <c r="QMW12" s="80"/>
      <c r="QMX12" s="80"/>
      <c r="QMY12" s="80"/>
      <c r="QMZ12" s="80"/>
      <c r="QNA12" s="80"/>
      <c r="QNB12" s="80"/>
      <c r="QNC12" s="80"/>
      <c r="QND12" s="80"/>
      <c r="QNE12" s="80"/>
      <c r="QNF12" s="80"/>
      <c r="QNG12" s="80"/>
      <c r="QNH12" s="80"/>
      <c r="QNI12" s="80"/>
      <c r="QNJ12" s="80"/>
      <c r="QNK12" s="80"/>
      <c r="QNL12" s="80"/>
      <c r="QNM12" s="80"/>
      <c r="QNN12" s="80"/>
      <c r="QNO12" s="80"/>
      <c r="QNP12" s="80"/>
      <c r="QNQ12" s="80"/>
      <c r="QNR12" s="80"/>
      <c r="QNS12" s="80"/>
      <c r="QNT12" s="80"/>
      <c r="QNU12" s="80"/>
      <c r="QNV12" s="80"/>
      <c r="QNW12" s="80"/>
      <c r="QNX12" s="80"/>
      <c r="QNY12" s="80"/>
      <c r="QNZ12" s="80"/>
      <c r="QOA12" s="80"/>
      <c r="QOB12" s="80"/>
      <c r="QOC12" s="80"/>
      <c r="QOD12" s="80"/>
      <c r="QOE12" s="80"/>
      <c r="QOF12" s="80"/>
      <c r="QOG12" s="80"/>
      <c r="QOH12" s="80"/>
      <c r="QOI12" s="80"/>
      <c r="QOJ12" s="80"/>
      <c r="QOK12" s="80"/>
      <c r="QOL12" s="80"/>
      <c r="QOM12" s="80"/>
      <c r="QON12" s="80"/>
      <c r="QOO12" s="80"/>
      <c r="QOP12" s="80"/>
      <c r="QOQ12" s="80"/>
      <c r="QOR12" s="80"/>
      <c r="QOS12" s="80"/>
      <c r="QOT12" s="80"/>
      <c r="QOU12" s="80"/>
      <c r="QOV12" s="80"/>
      <c r="QOW12" s="80"/>
      <c r="QOX12" s="80"/>
      <c r="QOY12" s="80"/>
      <c r="QOZ12" s="80"/>
      <c r="QPA12" s="80"/>
      <c r="QPB12" s="80"/>
      <c r="QPC12" s="80"/>
      <c r="QPD12" s="80"/>
      <c r="QPE12" s="80"/>
      <c r="QPF12" s="80"/>
      <c r="QPG12" s="80"/>
      <c r="QPH12" s="80"/>
      <c r="QPI12" s="80"/>
      <c r="QPJ12" s="80"/>
      <c r="QPK12" s="80"/>
      <c r="QPL12" s="80"/>
      <c r="QPM12" s="80"/>
      <c r="QPN12" s="80"/>
      <c r="QPO12" s="80"/>
      <c r="QPP12" s="80"/>
      <c r="QPQ12" s="80"/>
      <c r="QPR12" s="80"/>
      <c r="QPS12" s="80"/>
      <c r="QPT12" s="80"/>
      <c r="QPU12" s="80"/>
      <c r="QPV12" s="80"/>
      <c r="QPW12" s="80"/>
      <c r="QPX12" s="80"/>
      <c r="QPY12" s="80"/>
      <c r="QPZ12" s="80"/>
      <c r="QQA12" s="80"/>
      <c r="QQB12" s="80"/>
      <c r="QQC12" s="80"/>
      <c r="QQD12" s="80"/>
      <c r="QQE12" s="80"/>
      <c r="QQF12" s="80"/>
      <c r="QQG12" s="80"/>
      <c r="QQH12" s="80"/>
      <c r="QQI12" s="80"/>
      <c r="QQJ12" s="80"/>
      <c r="QQK12" s="80"/>
      <c r="QQL12" s="80"/>
      <c r="QQM12" s="80"/>
      <c r="QQN12" s="80"/>
      <c r="QQO12" s="80"/>
      <c r="QQP12" s="80"/>
      <c r="QQQ12" s="80"/>
      <c r="QQR12" s="80"/>
      <c r="QQS12" s="80"/>
      <c r="QQT12" s="80"/>
      <c r="QQU12" s="80"/>
      <c r="QQV12" s="80"/>
      <c r="QQW12" s="80"/>
      <c r="QQX12" s="80"/>
      <c r="QQY12" s="80"/>
      <c r="QQZ12" s="80"/>
      <c r="QRA12" s="80"/>
      <c r="QRB12" s="80"/>
      <c r="QRC12" s="80"/>
      <c r="QRD12" s="80"/>
      <c r="QRE12" s="80"/>
      <c r="QRF12" s="80"/>
      <c r="QRG12" s="80"/>
      <c r="QRH12" s="80"/>
      <c r="QRI12" s="80"/>
      <c r="QRJ12" s="80"/>
      <c r="QRK12" s="80"/>
      <c r="QRL12" s="80"/>
      <c r="QRM12" s="80"/>
      <c r="QRN12" s="80"/>
      <c r="QRO12" s="80"/>
      <c r="QRP12" s="80"/>
      <c r="QRQ12" s="80"/>
      <c r="QRR12" s="80"/>
      <c r="QRS12" s="80"/>
      <c r="QRT12" s="80"/>
      <c r="QRU12" s="80"/>
      <c r="QRV12" s="80"/>
      <c r="QRW12" s="80"/>
      <c r="QRX12" s="80"/>
      <c r="QRY12" s="80"/>
      <c r="QRZ12" s="80"/>
      <c r="QSA12" s="80"/>
      <c r="QSB12" s="80"/>
      <c r="QSC12" s="80"/>
      <c r="QSD12" s="80"/>
      <c r="QSE12" s="80"/>
      <c r="QSF12" s="80"/>
      <c r="QSG12" s="80"/>
      <c r="QSH12" s="80"/>
      <c r="QSI12" s="80"/>
      <c r="QSJ12" s="80"/>
      <c r="QSK12" s="80"/>
      <c r="QSL12" s="80"/>
      <c r="QSM12" s="80"/>
      <c r="QSN12" s="80"/>
      <c r="QSO12" s="80"/>
      <c r="QSP12" s="80"/>
      <c r="QSQ12" s="80"/>
      <c r="QSR12" s="80"/>
      <c r="QSS12" s="80"/>
      <c r="QST12" s="80"/>
      <c r="QSU12" s="80"/>
      <c r="QSV12" s="80"/>
      <c r="QSW12" s="80"/>
      <c r="QSX12" s="80"/>
      <c r="QSY12" s="80"/>
      <c r="QSZ12" s="80"/>
      <c r="QTA12" s="80"/>
      <c r="QTB12" s="80"/>
      <c r="QTC12" s="80"/>
      <c r="QTD12" s="80"/>
      <c r="QTE12" s="80"/>
      <c r="QTF12" s="80"/>
      <c r="QTG12" s="80"/>
      <c r="QTH12" s="80"/>
      <c r="QTI12" s="80"/>
      <c r="QTJ12" s="80"/>
      <c r="QTK12" s="80"/>
      <c r="QTL12" s="80"/>
      <c r="QTM12" s="80"/>
      <c r="QTN12" s="80"/>
      <c r="QTO12" s="80"/>
      <c r="QTP12" s="80"/>
      <c r="QTQ12" s="80"/>
      <c r="QTR12" s="80"/>
      <c r="QTS12" s="80"/>
      <c r="QTT12" s="80"/>
      <c r="QTU12" s="80"/>
      <c r="QTV12" s="80"/>
      <c r="QTW12" s="80"/>
      <c r="QTX12" s="80"/>
      <c r="QTY12" s="80"/>
      <c r="QTZ12" s="80"/>
      <c r="QUA12" s="80"/>
      <c r="QUB12" s="80"/>
      <c r="QUC12" s="80"/>
      <c r="QUD12" s="80"/>
      <c r="QUE12" s="80"/>
      <c r="QUF12" s="80"/>
      <c r="QUG12" s="80"/>
      <c r="QUH12" s="80"/>
      <c r="QUI12" s="80"/>
      <c r="QUJ12" s="80"/>
      <c r="QUK12" s="80"/>
      <c r="QUL12" s="80"/>
      <c r="QUM12" s="80"/>
      <c r="QUN12" s="80"/>
      <c r="QUO12" s="80"/>
      <c r="QUP12" s="80"/>
      <c r="QUQ12" s="80"/>
      <c r="QUR12" s="80"/>
      <c r="QUS12" s="80"/>
      <c r="QUT12" s="80"/>
      <c r="QUU12" s="80"/>
      <c r="QUV12" s="80"/>
      <c r="QUW12" s="80"/>
      <c r="QUX12" s="80"/>
      <c r="QUY12" s="80"/>
      <c r="QUZ12" s="80"/>
      <c r="QVA12" s="80"/>
      <c r="QVB12" s="80"/>
      <c r="QVC12" s="80"/>
      <c r="QVD12" s="80"/>
      <c r="QVE12" s="80"/>
      <c r="QVF12" s="80"/>
      <c r="QVG12" s="80"/>
      <c r="QVH12" s="80"/>
      <c r="QVI12" s="80"/>
      <c r="QVJ12" s="80"/>
      <c r="QVK12" s="80"/>
      <c r="QVL12" s="80"/>
      <c r="QVM12" s="80"/>
      <c r="QVN12" s="80"/>
      <c r="QVO12" s="80"/>
      <c r="QVP12" s="80"/>
      <c r="QVQ12" s="80"/>
      <c r="QVR12" s="80"/>
      <c r="QVS12" s="80"/>
      <c r="QVT12" s="80"/>
      <c r="QVU12" s="80"/>
      <c r="QVV12" s="80"/>
      <c r="QVW12" s="80"/>
      <c r="QVX12" s="80"/>
      <c r="QVY12" s="80"/>
      <c r="QVZ12" s="80"/>
      <c r="QWA12" s="80"/>
      <c r="QWB12" s="80"/>
      <c r="QWC12" s="80"/>
      <c r="QWD12" s="80"/>
      <c r="QWE12" s="80"/>
      <c r="QWF12" s="80"/>
      <c r="QWG12" s="80"/>
      <c r="QWH12" s="80"/>
      <c r="QWI12" s="80"/>
      <c r="QWJ12" s="80"/>
      <c r="QWK12" s="80"/>
      <c r="QWL12" s="80"/>
      <c r="QWM12" s="80"/>
      <c r="QWN12" s="80"/>
      <c r="QWO12" s="80"/>
      <c r="QWP12" s="80"/>
      <c r="QWQ12" s="80"/>
      <c r="QWR12" s="80"/>
      <c r="QWS12" s="80"/>
      <c r="QWT12" s="80"/>
      <c r="QWU12" s="80"/>
      <c r="QWV12" s="80"/>
      <c r="QWW12" s="80"/>
      <c r="QWX12" s="80"/>
      <c r="QWY12" s="80"/>
      <c r="QWZ12" s="80"/>
      <c r="QXA12" s="80"/>
      <c r="QXB12" s="80"/>
      <c r="QXC12" s="80"/>
      <c r="QXD12" s="80"/>
      <c r="QXE12" s="80"/>
      <c r="QXF12" s="80"/>
      <c r="QXG12" s="80"/>
      <c r="QXH12" s="80"/>
      <c r="QXI12" s="80"/>
      <c r="QXJ12" s="80"/>
      <c r="QXK12" s="80"/>
      <c r="QXL12" s="80"/>
      <c r="QXM12" s="80"/>
      <c r="QXN12" s="80"/>
      <c r="QXO12" s="80"/>
      <c r="QXP12" s="80"/>
      <c r="QXQ12" s="80"/>
      <c r="QXR12" s="80"/>
      <c r="QXS12" s="80"/>
      <c r="QXT12" s="80"/>
      <c r="QXU12" s="80"/>
      <c r="QXV12" s="80"/>
      <c r="QXW12" s="80"/>
      <c r="QXX12" s="80"/>
      <c r="QXY12" s="80"/>
      <c r="QXZ12" s="80"/>
      <c r="QYA12" s="80"/>
      <c r="QYB12" s="80"/>
      <c r="QYC12" s="80"/>
      <c r="QYD12" s="80"/>
      <c r="QYE12" s="80"/>
      <c r="QYF12" s="80"/>
      <c r="QYG12" s="80"/>
      <c r="QYH12" s="80"/>
      <c r="QYI12" s="80"/>
      <c r="QYJ12" s="80"/>
      <c r="QYK12" s="80"/>
      <c r="QYL12" s="80"/>
      <c r="QYM12" s="80"/>
      <c r="QYN12" s="80"/>
      <c r="QYO12" s="80"/>
      <c r="QYP12" s="80"/>
      <c r="QYQ12" s="80"/>
      <c r="QYR12" s="80"/>
      <c r="QYS12" s="80"/>
      <c r="QYT12" s="80"/>
      <c r="QYU12" s="80"/>
      <c r="QYV12" s="80"/>
      <c r="QYW12" s="80"/>
      <c r="QYX12" s="80"/>
      <c r="QYY12" s="80"/>
      <c r="QYZ12" s="80"/>
      <c r="QZA12" s="80"/>
      <c r="QZB12" s="80"/>
      <c r="QZC12" s="80"/>
      <c r="QZD12" s="80"/>
      <c r="QZE12" s="80"/>
      <c r="QZF12" s="80"/>
      <c r="QZG12" s="80"/>
      <c r="QZH12" s="80"/>
      <c r="QZI12" s="80"/>
      <c r="QZJ12" s="80"/>
      <c r="QZK12" s="80"/>
      <c r="QZL12" s="80"/>
      <c r="QZM12" s="80"/>
      <c r="QZN12" s="80"/>
      <c r="QZO12" s="80"/>
      <c r="QZP12" s="80"/>
      <c r="QZQ12" s="80"/>
      <c r="QZR12" s="80"/>
      <c r="QZS12" s="80"/>
      <c r="QZT12" s="80"/>
      <c r="QZU12" s="80"/>
      <c r="QZV12" s="80"/>
      <c r="QZW12" s="80"/>
      <c r="QZX12" s="80"/>
      <c r="QZY12" s="80"/>
      <c r="QZZ12" s="80"/>
      <c r="RAA12" s="80"/>
      <c r="RAB12" s="80"/>
      <c r="RAC12" s="80"/>
      <c r="RAD12" s="80"/>
      <c r="RAE12" s="80"/>
      <c r="RAF12" s="80"/>
      <c r="RAG12" s="80"/>
      <c r="RAH12" s="80"/>
      <c r="RAI12" s="80"/>
      <c r="RAJ12" s="80"/>
      <c r="RAK12" s="80"/>
      <c r="RAL12" s="80"/>
      <c r="RAM12" s="80"/>
      <c r="RAN12" s="80"/>
      <c r="RAO12" s="80"/>
      <c r="RAP12" s="80"/>
      <c r="RAQ12" s="80"/>
      <c r="RAR12" s="80"/>
      <c r="RAS12" s="80"/>
      <c r="RAT12" s="80"/>
      <c r="RAU12" s="80"/>
      <c r="RAV12" s="80"/>
      <c r="RAW12" s="80"/>
      <c r="RAX12" s="80"/>
      <c r="RAY12" s="80"/>
      <c r="RAZ12" s="80"/>
      <c r="RBA12" s="80"/>
      <c r="RBB12" s="80"/>
      <c r="RBC12" s="80"/>
      <c r="RBD12" s="80"/>
      <c r="RBE12" s="80"/>
      <c r="RBF12" s="80"/>
      <c r="RBG12" s="80"/>
      <c r="RBH12" s="80"/>
      <c r="RBI12" s="80"/>
      <c r="RBJ12" s="80"/>
      <c r="RBK12" s="80"/>
      <c r="RBL12" s="80"/>
      <c r="RBM12" s="80"/>
      <c r="RBN12" s="80"/>
      <c r="RBO12" s="80"/>
      <c r="RBP12" s="80"/>
      <c r="RBQ12" s="80"/>
      <c r="RBR12" s="80"/>
      <c r="RBS12" s="80"/>
      <c r="RBT12" s="80"/>
      <c r="RBU12" s="80"/>
      <c r="RBV12" s="80"/>
      <c r="RBW12" s="80"/>
      <c r="RBX12" s="80"/>
      <c r="RBY12" s="80"/>
      <c r="RBZ12" s="80"/>
      <c r="RCA12" s="80"/>
      <c r="RCB12" s="80"/>
      <c r="RCC12" s="80"/>
      <c r="RCD12" s="80"/>
      <c r="RCE12" s="80"/>
      <c r="RCF12" s="80"/>
      <c r="RCG12" s="80"/>
      <c r="RCH12" s="80"/>
      <c r="RCI12" s="80"/>
      <c r="RCJ12" s="80"/>
      <c r="RCK12" s="80"/>
      <c r="RCL12" s="80"/>
      <c r="RCM12" s="80"/>
      <c r="RCN12" s="80"/>
      <c r="RCO12" s="80"/>
      <c r="RCP12" s="80"/>
      <c r="RCQ12" s="80"/>
      <c r="RCR12" s="80"/>
      <c r="RCS12" s="80"/>
      <c r="RCT12" s="80"/>
      <c r="RCU12" s="80"/>
      <c r="RCV12" s="80"/>
      <c r="RCW12" s="80"/>
      <c r="RCX12" s="80"/>
      <c r="RCY12" s="80"/>
      <c r="RCZ12" s="80"/>
      <c r="RDA12" s="80"/>
      <c r="RDB12" s="80"/>
      <c r="RDC12" s="80"/>
      <c r="RDD12" s="80"/>
      <c r="RDE12" s="80"/>
      <c r="RDF12" s="80"/>
      <c r="RDG12" s="80"/>
      <c r="RDH12" s="80"/>
      <c r="RDI12" s="80"/>
      <c r="RDJ12" s="80"/>
      <c r="RDK12" s="80"/>
      <c r="RDL12" s="80"/>
      <c r="RDM12" s="80"/>
      <c r="RDN12" s="80"/>
      <c r="RDO12" s="80"/>
      <c r="RDP12" s="80"/>
      <c r="RDQ12" s="80"/>
      <c r="RDR12" s="80"/>
      <c r="RDS12" s="80"/>
      <c r="RDT12" s="80"/>
      <c r="RDU12" s="80"/>
      <c r="RDV12" s="80"/>
      <c r="RDW12" s="80"/>
      <c r="RDX12" s="80"/>
      <c r="RDY12" s="80"/>
      <c r="RDZ12" s="80"/>
      <c r="REA12" s="80"/>
      <c r="REB12" s="80"/>
      <c r="REC12" s="80"/>
      <c r="RED12" s="80"/>
      <c r="REE12" s="80"/>
      <c r="REF12" s="80"/>
      <c r="REG12" s="80"/>
      <c r="REH12" s="80"/>
      <c r="REI12" s="80"/>
      <c r="REJ12" s="80"/>
      <c r="REK12" s="80"/>
      <c r="REL12" s="80"/>
      <c r="REM12" s="80"/>
      <c r="REN12" s="80"/>
      <c r="REO12" s="80"/>
      <c r="REP12" s="80"/>
      <c r="REQ12" s="80"/>
      <c r="RER12" s="80"/>
      <c r="RES12" s="80"/>
      <c r="RET12" s="80"/>
      <c r="REU12" s="80"/>
      <c r="REV12" s="80"/>
      <c r="REW12" s="80"/>
      <c r="REX12" s="80"/>
      <c r="REY12" s="80"/>
      <c r="REZ12" s="80"/>
      <c r="RFA12" s="80"/>
      <c r="RFB12" s="80"/>
      <c r="RFC12" s="80"/>
      <c r="RFD12" s="80"/>
      <c r="RFE12" s="80"/>
      <c r="RFF12" s="80"/>
      <c r="RFG12" s="80"/>
      <c r="RFH12" s="80"/>
      <c r="RFI12" s="80"/>
      <c r="RFJ12" s="80"/>
      <c r="RFK12" s="80"/>
      <c r="RFL12" s="80"/>
      <c r="RFM12" s="80"/>
      <c r="RFN12" s="80"/>
      <c r="RFO12" s="80"/>
      <c r="RFP12" s="80"/>
      <c r="RFQ12" s="80"/>
      <c r="RFR12" s="80"/>
      <c r="RFS12" s="80"/>
      <c r="RFT12" s="80"/>
      <c r="RFU12" s="80"/>
      <c r="RFV12" s="80"/>
      <c r="RFW12" s="80"/>
      <c r="RFX12" s="80"/>
      <c r="RFY12" s="80"/>
      <c r="RFZ12" s="80"/>
      <c r="RGA12" s="80"/>
      <c r="RGB12" s="80"/>
      <c r="RGC12" s="80"/>
      <c r="RGD12" s="80"/>
      <c r="RGE12" s="80"/>
      <c r="RGF12" s="80"/>
      <c r="RGG12" s="80"/>
      <c r="RGH12" s="80"/>
      <c r="RGI12" s="80"/>
      <c r="RGJ12" s="80"/>
      <c r="RGK12" s="80"/>
      <c r="RGL12" s="80"/>
      <c r="RGM12" s="80"/>
      <c r="RGN12" s="80"/>
      <c r="RGO12" s="80"/>
      <c r="RGP12" s="80"/>
      <c r="RGQ12" s="80"/>
      <c r="RGR12" s="80"/>
      <c r="RGS12" s="80"/>
      <c r="RGT12" s="80"/>
      <c r="RGU12" s="80"/>
      <c r="RGV12" s="80"/>
      <c r="RGW12" s="80"/>
      <c r="RGX12" s="80"/>
      <c r="RGY12" s="80"/>
      <c r="RGZ12" s="80"/>
      <c r="RHA12" s="80"/>
      <c r="RHB12" s="80"/>
      <c r="RHC12" s="80"/>
      <c r="RHD12" s="80"/>
      <c r="RHE12" s="80"/>
      <c r="RHF12" s="80"/>
      <c r="RHG12" s="80"/>
      <c r="RHH12" s="80"/>
      <c r="RHI12" s="80"/>
      <c r="RHJ12" s="80"/>
      <c r="RHK12" s="80"/>
      <c r="RHL12" s="80"/>
      <c r="RHM12" s="80"/>
      <c r="RHN12" s="80"/>
      <c r="RHO12" s="80"/>
      <c r="RHP12" s="80"/>
      <c r="RHQ12" s="80"/>
      <c r="RHR12" s="80"/>
      <c r="RHS12" s="80"/>
      <c r="RHT12" s="80"/>
      <c r="RHU12" s="80"/>
      <c r="RHV12" s="80"/>
      <c r="RHW12" s="80"/>
      <c r="RHX12" s="80"/>
      <c r="RHY12" s="80"/>
      <c r="RHZ12" s="80"/>
      <c r="RIA12" s="80"/>
      <c r="RIB12" s="80"/>
      <c r="RIC12" s="80"/>
      <c r="RID12" s="80"/>
      <c r="RIE12" s="80"/>
      <c r="RIF12" s="80"/>
      <c r="RIG12" s="80"/>
      <c r="RIH12" s="80"/>
      <c r="RII12" s="80"/>
      <c r="RIJ12" s="80"/>
      <c r="RIK12" s="80"/>
      <c r="RIL12" s="80"/>
      <c r="RIM12" s="80"/>
      <c r="RIN12" s="80"/>
      <c r="RIO12" s="80"/>
      <c r="RIP12" s="80"/>
      <c r="RIQ12" s="80"/>
      <c r="RIR12" s="80"/>
      <c r="RIS12" s="80"/>
      <c r="RIT12" s="80"/>
      <c r="RIU12" s="80"/>
      <c r="RIV12" s="80"/>
      <c r="RIW12" s="80"/>
      <c r="RIX12" s="80"/>
      <c r="RIY12" s="80"/>
      <c r="RIZ12" s="80"/>
      <c r="RJA12" s="80"/>
      <c r="RJB12" s="80"/>
      <c r="RJC12" s="80"/>
      <c r="RJD12" s="80"/>
      <c r="RJE12" s="80"/>
      <c r="RJF12" s="80"/>
      <c r="RJG12" s="80"/>
      <c r="RJH12" s="80"/>
      <c r="RJI12" s="80"/>
      <c r="RJJ12" s="80"/>
      <c r="RJK12" s="80"/>
      <c r="RJL12" s="80"/>
      <c r="RJM12" s="80"/>
      <c r="RJN12" s="80"/>
      <c r="RJO12" s="80"/>
      <c r="RJP12" s="80"/>
      <c r="RJQ12" s="80"/>
      <c r="RJR12" s="80"/>
      <c r="RJS12" s="80"/>
      <c r="RJT12" s="80"/>
      <c r="RJU12" s="80"/>
      <c r="RJV12" s="80"/>
      <c r="RJW12" s="80"/>
      <c r="RJX12" s="80"/>
      <c r="RJY12" s="80"/>
      <c r="RJZ12" s="80"/>
      <c r="RKA12" s="80"/>
      <c r="RKB12" s="80"/>
      <c r="RKC12" s="80"/>
      <c r="RKD12" s="80"/>
      <c r="RKE12" s="80"/>
      <c r="RKF12" s="80"/>
      <c r="RKG12" s="80"/>
      <c r="RKH12" s="80"/>
      <c r="RKI12" s="80"/>
      <c r="RKJ12" s="80"/>
      <c r="RKK12" s="80"/>
      <c r="RKL12" s="80"/>
      <c r="RKM12" s="80"/>
      <c r="RKN12" s="80"/>
      <c r="RKO12" s="80"/>
      <c r="RKP12" s="80"/>
      <c r="RKQ12" s="80"/>
      <c r="RKR12" s="80"/>
      <c r="RKS12" s="80"/>
      <c r="RKT12" s="80"/>
      <c r="RKU12" s="80"/>
      <c r="RKV12" s="80"/>
      <c r="RKW12" s="80"/>
      <c r="RKX12" s="80"/>
      <c r="RKY12" s="80"/>
      <c r="RKZ12" s="80"/>
      <c r="RLA12" s="80"/>
      <c r="RLB12" s="80"/>
      <c r="RLC12" s="80"/>
      <c r="RLD12" s="80"/>
      <c r="RLE12" s="80"/>
      <c r="RLF12" s="80"/>
      <c r="RLG12" s="80"/>
      <c r="RLH12" s="80"/>
      <c r="RLI12" s="80"/>
      <c r="RLJ12" s="80"/>
      <c r="RLK12" s="80"/>
      <c r="RLL12" s="80"/>
      <c r="RLM12" s="80"/>
      <c r="RLN12" s="80"/>
      <c r="RLO12" s="80"/>
      <c r="RLP12" s="80"/>
      <c r="RLQ12" s="80"/>
      <c r="RLR12" s="80"/>
      <c r="RLS12" s="80"/>
      <c r="RLT12" s="80"/>
      <c r="RLU12" s="80"/>
      <c r="RLV12" s="80"/>
      <c r="RLW12" s="80"/>
      <c r="RLX12" s="80"/>
      <c r="RLY12" s="80"/>
      <c r="RLZ12" s="80"/>
      <c r="RMA12" s="80"/>
      <c r="RMB12" s="80"/>
      <c r="RMC12" s="80"/>
      <c r="RMD12" s="80"/>
      <c r="RME12" s="80"/>
      <c r="RMF12" s="80"/>
      <c r="RMG12" s="80"/>
      <c r="RMH12" s="80"/>
      <c r="RMI12" s="80"/>
      <c r="RMJ12" s="80"/>
      <c r="RMK12" s="80"/>
      <c r="RML12" s="80"/>
      <c r="RMM12" s="80"/>
      <c r="RMN12" s="80"/>
      <c r="RMO12" s="80"/>
      <c r="RMP12" s="80"/>
      <c r="RMQ12" s="80"/>
      <c r="RMR12" s="80"/>
      <c r="RMS12" s="80"/>
      <c r="RMT12" s="80"/>
      <c r="RMU12" s="80"/>
      <c r="RMV12" s="80"/>
      <c r="RMW12" s="80"/>
      <c r="RMX12" s="80"/>
      <c r="RMY12" s="80"/>
      <c r="RMZ12" s="80"/>
      <c r="RNA12" s="80"/>
      <c r="RNB12" s="80"/>
      <c r="RNC12" s="80"/>
      <c r="RND12" s="80"/>
      <c r="RNE12" s="80"/>
      <c r="RNF12" s="80"/>
      <c r="RNG12" s="80"/>
      <c r="RNH12" s="80"/>
      <c r="RNI12" s="80"/>
      <c r="RNJ12" s="80"/>
      <c r="RNK12" s="80"/>
      <c r="RNL12" s="80"/>
      <c r="RNM12" s="80"/>
      <c r="RNN12" s="80"/>
      <c r="RNO12" s="80"/>
      <c r="RNP12" s="80"/>
      <c r="RNQ12" s="80"/>
      <c r="RNR12" s="80"/>
      <c r="RNS12" s="80"/>
      <c r="RNT12" s="80"/>
      <c r="RNU12" s="80"/>
      <c r="RNV12" s="80"/>
      <c r="RNW12" s="80"/>
      <c r="RNX12" s="80"/>
      <c r="RNY12" s="80"/>
      <c r="RNZ12" s="80"/>
      <c r="ROA12" s="80"/>
      <c r="ROB12" s="80"/>
      <c r="ROC12" s="80"/>
      <c r="ROD12" s="80"/>
      <c r="ROE12" s="80"/>
      <c r="ROF12" s="80"/>
      <c r="ROG12" s="80"/>
      <c r="ROH12" s="80"/>
      <c r="ROI12" s="80"/>
      <c r="ROJ12" s="80"/>
      <c r="ROK12" s="80"/>
      <c r="ROL12" s="80"/>
      <c r="ROM12" s="80"/>
      <c r="RON12" s="80"/>
      <c r="ROO12" s="80"/>
      <c r="ROP12" s="80"/>
      <c r="ROQ12" s="80"/>
      <c r="ROR12" s="80"/>
      <c r="ROS12" s="80"/>
      <c r="ROT12" s="80"/>
      <c r="ROU12" s="80"/>
      <c r="ROV12" s="80"/>
      <c r="ROW12" s="80"/>
      <c r="ROX12" s="80"/>
      <c r="ROY12" s="80"/>
      <c r="ROZ12" s="80"/>
      <c r="RPA12" s="80"/>
      <c r="RPB12" s="80"/>
      <c r="RPC12" s="80"/>
      <c r="RPD12" s="80"/>
      <c r="RPE12" s="80"/>
      <c r="RPF12" s="80"/>
      <c r="RPG12" s="80"/>
      <c r="RPH12" s="80"/>
      <c r="RPI12" s="80"/>
      <c r="RPJ12" s="80"/>
      <c r="RPK12" s="80"/>
      <c r="RPL12" s="80"/>
      <c r="RPM12" s="80"/>
      <c r="RPN12" s="80"/>
      <c r="RPO12" s="80"/>
      <c r="RPP12" s="80"/>
      <c r="RPQ12" s="80"/>
      <c r="RPR12" s="80"/>
      <c r="RPS12" s="80"/>
      <c r="RPT12" s="80"/>
      <c r="RPU12" s="80"/>
      <c r="RPV12" s="80"/>
      <c r="RPW12" s="80"/>
      <c r="RPX12" s="80"/>
      <c r="RPY12" s="80"/>
      <c r="RPZ12" s="80"/>
      <c r="RQA12" s="80"/>
      <c r="RQB12" s="80"/>
      <c r="RQC12" s="80"/>
      <c r="RQD12" s="80"/>
      <c r="RQE12" s="80"/>
      <c r="RQF12" s="80"/>
      <c r="RQG12" s="80"/>
      <c r="RQH12" s="80"/>
      <c r="RQI12" s="80"/>
      <c r="RQJ12" s="80"/>
      <c r="RQK12" s="80"/>
      <c r="RQL12" s="80"/>
      <c r="RQM12" s="80"/>
      <c r="RQN12" s="80"/>
      <c r="RQO12" s="80"/>
      <c r="RQP12" s="80"/>
      <c r="RQQ12" s="80"/>
      <c r="RQR12" s="80"/>
      <c r="RQS12" s="80"/>
      <c r="RQT12" s="80"/>
      <c r="RQU12" s="80"/>
      <c r="RQV12" s="80"/>
      <c r="RQW12" s="80"/>
      <c r="RQX12" s="80"/>
      <c r="RQY12" s="80"/>
      <c r="RQZ12" s="80"/>
      <c r="RRA12" s="80"/>
      <c r="RRB12" s="80"/>
      <c r="RRC12" s="80"/>
      <c r="RRD12" s="80"/>
      <c r="RRE12" s="80"/>
      <c r="RRF12" s="80"/>
      <c r="RRG12" s="80"/>
      <c r="RRH12" s="80"/>
      <c r="RRI12" s="80"/>
      <c r="RRJ12" s="80"/>
      <c r="RRK12" s="80"/>
      <c r="RRL12" s="80"/>
      <c r="RRM12" s="80"/>
      <c r="RRN12" s="80"/>
      <c r="RRO12" s="80"/>
      <c r="RRP12" s="80"/>
      <c r="RRQ12" s="80"/>
      <c r="RRR12" s="80"/>
      <c r="RRS12" s="80"/>
      <c r="RRT12" s="80"/>
      <c r="RRU12" s="80"/>
      <c r="RRV12" s="80"/>
      <c r="RRW12" s="80"/>
      <c r="RRX12" s="80"/>
      <c r="RRY12" s="80"/>
      <c r="RRZ12" s="80"/>
      <c r="RSA12" s="80"/>
      <c r="RSB12" s="80"/>
      <c r="RSC12" s="80"/>
      <c r="RSD12" s="80"/>
      <c r="RSE12" s="80"/>
      <c r="RSF12" s="80"/>
      <c r="RSG12" s="80"/>
      <c r="RSH12" s="80"/>
      <c r="RSI12" s="80"/>
      <c r="RSJ12" s="80"/>
      <c r="RSK12" s="80"/>
      <c r="RSL12" s="80"/>
      <c r="RSM12" s="80"/>
      <c r="RSN12" s="80"/>
      <c r="RSO12" s="80"/>
      <c r="RSP12" s="80"/>
      <c r="RSQ12" s="80"/>
      <c r="RSR12" s="80"/>
      <c r="RSS12" s="80"/>
      <c r="RST12" s="80"/>
      <c r="RSU12" s="80"/>
      <c r="RSV12" s="80"/>
      <c r="RSW12" s="80"/>
      <c r="RSX12" s="80"/>
      <c r="RSY12" s="80"/>
      <c r="RSZ12" s="80"/>
      <c r="RTA12" s="80"/>
      <c r="RTB12" s="80"/>
      <c r="RTC12" s="80"/>
      <c r="RTD12" s="80"/>
      <c r="RTE12" s="80"/>
      <c r="RTF12" s="80"/>
      <c r="RTG12" s="80"/>
      <c r="RTH12" s="80"/>
      <c r="RTI12" s="80"/>
      <c r="RTJ12" s="80"/>
      <c r="RTK12" s="80"/>
      <c r="RTL12" s="80"/>
      <c r="RTM12" s="80"/>
      <c r="RTN12" s="80"/>
      <c r="RTO12" s="80"/>
      <c r="RTP12" s="80"/>
      <c r="RTQ12" s="80"/>
      <c r="RTR12" s="80"/>
      <c r="RTS12" s="80"/>
      <c r="RTT12" s="80"/>
      <c r="RTU12" s="80"/>
      <c r="RTV12" s="80"/>
      <c r="RTW12" s="80"/>
      <c r="RTX12" s="80"/>
      <c r="RTY12" s="80"/>
      <c r="RTZ12" s="80"/>
      <c r="RUA12" s="80"/>
      <c r="RUB12" s="80"/>
      <c r="RUC12" s="80"/>
      <c r="RUD12" s="80"/>
      <c r="RUE12" s="80"/>
      <c r="RUF12" s="80"/>
      <c r="RUG12" s="80"/>
      <c r="RUH12" s="80"/>
      <c r="RUI12" s="80"/>
      <c r="RUJ12" s="80"/>
      <c r="RUK12" s="80"/>
      <c r="RUL12" s="80"/>
      <c r="RUM12" s="80"/>
      <c r="RUN12" s="80"/>
      <c r="RUO12" s="80"/>
      <c r="RUP12" s="80"/>
      <c r="RUQ12" s="80"/>
      <c r="RUR12" s="80"/>
      <c r="RUS12" s="80"/>
      <c r="RUT12" s="80"/>
      <c r="RUU12" s="80"/>
      <c r="RUV12" s="80"/>
      <c r="RUW12" s="80"/>
      <c r="RUX12" s="80"/>
      <c r="RUY12" s="80"/>
      <c r="RUZ12" s="80"/>
      <c r="RVA12" s="80"/>
      <c r="RVB12" s="80"/>
      <c r="RVC12" s="80"/>
      <c r="RVD12" s="80"/>
      <c r="RVE12" s="80"/>
      <c r="RVF12" s="80"/>
      <c r="RVG12" s="80"/>
      <c r="RVH12" s="80"/>
      <c r="RVI12" s="80"/>
      <c r="RVJ12" s="80"/>
      <c r="RVK12" s="80"/>
      <c r="RVL12" s="80"/>
      <c r="RVM12" s="80"/>
      <c r="RVN12" s="80"/>
      <c r="RVO12" s="80"/>
      <c r="RVP12" s="80"/>
      <c r="RVQ12" s="80"/>
      <c r="RVR12" s="80"/>
      <c r="RVS12" s="80"/>
      <c r="RVT12" s="80"/>
      <c r="RVU12" s="80"/>
      <c r="RVV12" s="80"/>
      <c r="RVW12" s="80"/>
      <c r="RVX12" s="80"/>
      <c r="RVY12" s="80"/>
      <c r="RVZ12" s="80"/>
      <c r="RWA12" s="80"/>
      <c r="RWB12" s="80"/>
      <c r="RWC12" s="80"/>
      <c r="RWD12" s="80"/>
      <c r="RWE12" s="80"/>
      <c r="RWF12" s="80"/>
      <c r="RWG12" s="80"/>
      <c r="RWH12" s="80"/>
      <c r="RWI12" s="80"/>
      <c r="RWJ12" s="80"/>
      <c r="RWK12" s="80"/>
      <c r="RWL12" s="80"/>
      <c r="RWM12" s="80"/>
      <c r="RWN12" s="80"/>
      <c r="RWO12" s="80"/>
      <c r="RWP12" s="80"/>
      <c r="RWQ12" s="80"/>
      <c r="RWR12" s="80"/>
      <c r="RWS12" s="80"/>
      <c r="RWT12" s="80"/>
      <c r="RWU12" s="80"/>
      <c r="RWV12" s="80"/>
      <c r="RWW12" s="80"/>
      <c r="RWX12" s="80"/>
      <c r="RWY12" s="80"/>
      <c r="RWZ12" s="80"/>
      <c r="RXA12" s="80"/>
      <c r="RXB12" s="80"/>
      <c r="RXC12" s="80"/>
      <c r="RXD12" s="80"/>
      <c r="RXE12" s="80"/>
      <c r="RXF12" s="80"/>
      <c r="RXG12" s="80"/>
      <c r="RXH12" s="80"/>
      <c r="RXI12" s="80"/>
      <c r="RXJ12" s="80"/>
      <c r="RXK12" s="80"/>
      <c r="RXL12" s="80"/>
      <c r="RXM12" s="80"/>
      <c r="RXN12" s="80"/>
      <c r="RXO12" s="80"/>
      <c r="RXP12" s="80"/>
      <c r="RXQ12" s="80"/>
      <c r="RXR12" s="80"/>
      <c r="RXS12" s="80"/>
      <c r="RXT12" s="80"/>
      <c r="RXU12" s="80"/>
      <c r="RXV12" s="80"/>
      <c r="RXW12" s="80"/>
      <c r="RXX12" s="80"/>
      <c r="RXY12" s="80"/>
      <c r="RXZ12" s="80"/>
      <c r="RYA12" s="80"/>
      <c r="RYB12" s="80"/>
      <c r="RYC12" s="80"/>
      <c r="RYD12" s="80"/>
      <c r="RYE12" s="80"/>
      <c r="RYF12" s="80"/>
      <c r="RYG12" s="80"/>
      <c r="RYH12" s="80"/>
      <c r="RYI12" s="80"/>
      <c r="RYJ12" s="80"/>
      <c r="RYK12" s="80"/>
      <c r="RYL12" s="80"/>
      <c r="RYM12" s="80"/>
      <c r="RYN12" s="80"/>
      <c r="RYO12" s="80"/>
      <c r="RYP12" s="80"/>
      <c r="RYQ12" s="80"/>
      <c r="RYR12" s="80"/>
      <c r="RYS12" s="80"/>
      <c r="RYT12" s="80"/>
      <c r="RYU12" s="80"/>
      <c r="RYV12" s="80"/>
      <c r="RYW12" s="80"/>
      <c r="RYX12" s="80"/>
      <c r="RYY12" s="80"/>
      <c r="RYZ12" s="80"/>
      <c r="RZA12" s="80"/>
      <c r="RZB12" s="80"/>
      <c r="RZC12" s="80"/>
      <c r="RZD12" s="80"/>
      <c r="RZE12" s="80"/>
      <c r="RZF12" s="80"/>
      <c r="RZG12" s="80"/>
      <c r="RZH12" s="80"/>
      <c r="RZI12" s="80"/>
      <c r="RZJ12" s="80"/>
      <c r="RZK12" s="80"/>
      <c r="RZL12" s="80"/>
      <c r="RZM12" s="80"/>
      <c r="RZN12" s="80"/>
      <c r="RZO12" s="80"/>
      <c r="RZP12" s="80"/>
      <c r="RZQ12" s="80"/>
      <c r="RZR12" s="80"/>
      <c r="RZS12" s="80"/>
      <c r="RZT12" s="80"/>
      <c r="RZU12" s="80"/>
      <c r="RZV12" s="80"/>
      <c r="RZW12" s="80"/>
      <c r="RZX12" s="80"/>
      <c r="RZY12" s="80"/>
      <c r="RZZ12" s="80"/>
      <c r="SAA12" s="80"/>
      <c r="SAB12" s="80"/>
      <c r="SAC12" s="80"/>
      <c r="SAD12" s="80"/>
      <c r="SAE12" s="80"/>
      <c r="SAF12" s="80"/>
      <c r="SAG12" s="80"/>
      <c r="SAH12" s="80"/>
      <c r="SAI12" s="80"/>
      <c r="SAJ12" s="80"/>
      <c r="SAK12" s="80"/>
      <c r="SAL12" s="80"/>
      <c r="SAM12" s="80"/>
      <c r="SAN12" s="80"/>
      <c r="SAO12" s="80"/>
      <c r="SAP12" s="80"/>
      <c r="SAQ12" s="80"/>
      <c r="SAR12" s="80"/>
      <c r="SAS12" s="80"/>
      <c r="SAT12" s="80"/>
      <c r="SAU12" s="80"/>
      <c r="SAV12" s="80"/>
      <c r="SAW12" s="80"/>
      <c r="SAX12" s="80"/>
      <c r="SAY12" s="80"/>
      <c r="SAZ12" s="80"/>
      <c r="SBA12" s="80"/>
      <c r="SBB12" s="80"/>
      <c r="SBC12" s="80"/>
      <c r="SBD12" s="80"/>
      <c r="SBE12" s="80"/>
      <c r="SBF12" s="80"/>
      <c r="SBG12" s="80"/>
      <c r="SBH12" s="80"/>
      <c r="SBI12" s="80"/>
      <c r="SBJ12" s="80"/>
      <c r="SBK12" s="80"/>
      <c r="SBL12" s="80"/>
      <c r="SBM12" s="80"/>
      <c r="SBN12" s="80"/>
      <c r="SBO12" s="80"/>
      <c r="SBP12" s="80"/>
      <c r="SBQ12" s="80"/>
      <c r="SBR12" s="80"/>
      <c r="SBS12" s="80"/>
      <c r="SBT12" s="80"/>
      <c r="SBU12" s="80"/>
      <c r="SBV12" s="80"/>
      <c r="SBW12" s="80"/>
      <c r="SBX12" s="80"/>
      <c r="SBY12" s="80"/>
      <c r="SBZ12" s="80"/>
      <c r="SCA12" s="80"/>
      <c r="SCB12" s="80"/>
      <c r="SCC12" s="80"/>
      <c r="SCD12" s="80"/>
      <c r="SCE12" s="80"/>
      <c r="SCF12" s="80"/>
      <c r="SCG12" s="80"/>
      <c r="SCH12" s="80"/>
      <c r="SCI12" s="80"/>
      <c r="SCJ12" s="80"/>
      <c r="SCK12" s="80"/>
      <c r="SCL12" s="80"/>
      <c r="SCM12" s="80"/>
      <c r="SCN12" s="80"/>
      <c r="SCO12" s="80"/>
      <c r="SCP12" s="80"/>
      <c r="SCQ12" s="80"/>
      <c r="SCR12" s="80"/>
      <c r="SCS12" s="80"/>
      <c r="SCT12" s="80"/>
      <c r="SCU12" s="80"/>
      <c r="SCV12" s="80"/>
      <c r="SCW12" s="80"/>
      <c r="SCX12" s="80"/>
      <c r="SCY12" s="80"/>
      <c r="SCZ12" s="80"/>
      <c r="SDA12" s="80"/>
      <c r="SDB12" s="80"/>
      <c r="SDC12" s="80"/>
      <c r="SDD12" s="80"/>
      <c r="SDE12" s="80"/>
      <c r="SDF12" s="80"/>
      <c r="SDG12" s="80"/>
      <c r="SDH12" s="80"/>
      <c r="SDI12" s="80"/>
      <c r="SDJ12" s="80"/>
      <c r="SDK12" s="80"/>
      <c r="SDL12" s="80"/>
      <c r="SDM12" s="80"/>
      <c r="SDN12" s="80"/>
      <c r="SDO12" s="80"/>
      <c r="SDP12" s="80"/>
      <c r="SDQ12" s="80"/>
      <c r="SDR12" s="80"/>
      <c r="SDS12" s="80"/>
      <c r="SDT12" s="80"/>
      <c r="SDU12" s="80"/>
      <c r="SDV12" s="80"/>
      <c r="SDW12" s="80"/>
      <c r="SDX12" s="80"/>
      <c r="SDY12" s="80"/>
      <c r="SDZ12" s="80"/>
      <c r="SEA12" s="80"/>
      <c r="SEB12" s="80"/>
      <c r="SEC12" s="80"/>
      <c r="SED12" s="80"/>
      <c r="SEE12" s="80"/>
      <c r="SEF12" s="80"/>
      <c r="SEG12" s="80"/>
      <c r="SEH12" s="80"/>
      <c r="SEI12" s="80"/>
      <c r="SEJ12" s="80"/>
      <c r="SEK12" s="80"/>
      <c r="SEL12" s="80"/>
      <c r="SEM12" s="80"/>
      <c r="SEN12" s="80"/>
      <c r="SEO12" s="80"/>
      <c r="SEP12" s="80"/>
      <c r="SEQ12" s="80"/>
      <c r="SER12" s="80"/>
      <c r="SES12" s="80"/>
      <c r="SET12" s="80"/>
      <c r="SEU12" s="80"/>
      <c r="SEV12" s="80"/>
      <c r="SEW12" s="80"/>
      <c r="SEX12" s="80"/>
      <c r="SEY12" s="80"/>
      <c r="SEZ12" s="80"/>
      <c r="SFA12" s="80"/>
      <c r="SFB12" s="80"/>
      <c r="SFC12" s="80"/>
      <c r="SFD12" s="80"/>
      <c r="SFE12" s="80"/>
      <c r="SFF12" s="80"/>
      <c r="SFG12" s="80"/>
      <c r="SFH12" s="80"/>
      <c r="SFI12" s="80"/>
      <c r="SFJ12" s="80"/>
      <c r="SFK12" s="80"/>
      <c r="SFL12" s="80"/>
      <c r="SFM12" s="80"/>
      <c r="SFN12" s="80"/>
      <c r="SFO12" s="80"/>
      <c r="SFP12" s="80"/>
      <c r="SFQ12" s="80"/>
      <c r="SFR12" s="80"/>
      <c r="SFS12" s="80"/>
      <c r="SFT12" s="80"/>
      <c r="SFU12" s="80"/>
      <c r="SFV12" s="80"/>
      <c r="SFW12" s="80"/>
      <c r="SFX12" s="80"/>
      <c r="SFY12" s="80"/>
      <c r="SFZ12" s="80"/>
      <c r="SGA12" s="80"/>
      <c r="SGB12" s="80"/>
      <c r="SGC12" s="80"/>
      <c r="SGD12" s="80"/>
      <c r="SGE12" s="80"/>
      <c r="SGF12" s="80"/>
      <c r="SGG12" s="80"/>
      <c r="SGH12" s="80"/>
      <c r="SGI12" s="80"/>
      <c r="SGJ12" s="80"/>
      <c r="SGK12" s="80"/>
      <c r="SGL12" s="80"/>
      <c r="SGM12" s="80"/>
      <c r="SGN12" s="80"/>
      <c r="SGO12" s="80"/>
      <c r="SGP12" s="80"/>
      <c r="SGQ12" s="80"/>
      <c r="SGR12" s="80"/>
      <c r="SGS12" s="80"/>
      <c r="SGT12" s="80"/>
      <c r="SGU12" s="80"/>
      <c r="SGV12" s="80"/>
      <c r="SGW12" s="80"/>
      <c r="SGX12" s="80"/>
      <c r="SGY12" s="80"/>
      <c r="SGZ12" s="80"/>
      <c r="SHA12" s="80"/>
      <c r="SHB12" s="80"/>
      <c r="SHC12" s="80"/>
      <c r="SHD12" s="80"/>
      <c r="SHE12" s="80"/>
      <c r="SHF12" s="80"/>
      <c r="SHG12" s="80"/>
      <c r="SHH12" s="80"/>
      <c r="SHI12" s="80"/>
      <c r="SHJ12" s="80"/>
      <c r="SHK12" s="80"/>
      <c r="SHL12" s="80"/>
      <c r="SHM12" s="80"/>
      <c r="SHN12" s="80"/>
      <c r="SHO12" s="80"/>
      <c r="SHP12" s="80"/>
      <c r="SHQ12" s="80"/>
      <c r="SHR12" s="80"/>
      <c r="SHS12" s="80"/>
      <c r="SHT12" s="80"/>
      <c r="SHU12" s="80"/>
      <c r="SHV12" s="80"/>
      <c r="SHW12" s="80"/>
      <c r="SHX12" s="80"/>
      <c r="SHY12" s="80"/>
      <c r="SHZ12" s="80"/>
      <c r="SIA12" s="80"/>
      <c r="SIB12" s="80"/>
      <c r="SIC12" s="80"/>
      <c r="SID12" s="80"/>
      <c r="SIE12" s="80"/>
      <c r="SIF12" s="80"/>
      <c r="SIG12" s="80"/>
      <c r="SIH12" s="80"/>
      <c r="SII12" s="80"/>
      <c r="SIJ12" s="80"/>
      <c r="SIK12" s="80"/>
      <c r="SIL12" s="80"/>
      <c r="SIM12" s="80"/>
      <c r="SIN12" s="80"/>
      <c r="SIO12" s="80"/>
      <c r="SIP12" s="80"/>
      <c r="SIQ12" s="80"/>
      <c r="SIR12" s="80"/>
      <c r="SIS12" s="80"/>
      <c r="SIT12" s="80"/>
      <c r="SIU12" s="80"/>
      <c r="SIV12" s="80"/>
      <c r="SIW12" s="80"/>
      <c r="SIX12" s="80"/>
      <c r="SIY12" s="80"/>
      <c r="SIZ12" s="80"/>
      <c r="SJA12" s="80"/>
      <c r="SJB12" s="80"/>
      <c r="SJC12" s="80"/>
      <c r="SJD12" s="80"/>
      <c r="SJE12" s="80"/>
      <c r="SJF12" s="80"/>
      <c r="SJG12" s="80"/>
      <c r="SJH12" s="80"/>
      <c r="SJI12" s="80"/>
      <c r="SJJ12" s="80"/>
      <c r="SJK12" s="80"/>
      <c r="SJL12" s="80"/>
      <c r="SJM12" s="80"/>
      <c r="SJN12" s="80"/>
      <c r="SJO12" s="80"/>
      <c r="SJP12" s="80"/>
      <c r="SJQ12" s="80"/>
      <c r="SJR12" s="80"/>
      <c r="SJS12" s="80"/>
      <c r="SJT12" s="80"/>
      <c r="SJU12" s="80"/>
      <c r="SJV12" s="80"/>
      <c r="SJW12" s="80"/>
      <c r="SJX12" s="80"/>
      <c r="SJY12" s="80"/>
      <c r="SJZ12" s="80"/>
      <c r="SKA12" s="80"/>
      <c r="SKB12" s="80"/>
      <c r="SKC12" s="80"/>
      <c r="SKD12" s="80"/>
      <c r="SKE12" s="80"/>
      <c r="SKF12" s="80"/>
      <c r="SKG12" s="80"/>
      <c r="SKH12" s="80"/>
      <c r="SKI12" s="80"/>
      <c r="SKJ12" s="80"/>
      <c r="SKK12" s="80"/>
      <c r="SKL12" s="80"/>
      <c r="SKM12" s="80"/>
      <c r="SKN12" s="80"/>
      <c r="SKO12" s="80"/>
      <c r="SKP12" s="80"/>
      <c r="SKQ12" s="80"/>
      <c r="SKR12" s="80"/>
      <c r="SKS12" s="80"/>
      <c r="SKT12" s="80"/>
      <c r="SKU12" s="80"/>
      <c r="SKV12" s="80"/>
      <c r="SKW12" s="80"/>
      <c r="SKX12" s="80"/>
      <c r="SKY12" s="80"/>
      <c r="SKZ12" s="80"/>
      <c r="SLA12" s="80"/>
      <c r="SLB12" s="80"/>
      <c r="SLC12" s="80"/>
      <c r="SLD12" s="80"/>
      <c r="SLE12" s="80"/>
      <c r="SLF12" s="80"/>
      <c r="SLG12" s="80"/>
      <c r="SLH12" s="80"/>
      <c r="SLI12" s="80"/>
      <c r="SLJ12" s="80"/>
      <c r="SLK12" s="80"/>
      <c r="SLL12" s="80"/>
      <c r="SLM12" s="80"/>
      <c r="SLN12" s="80"/>
      <c r="SLO12" s="80"/>
      <c r="SLP12" s="80"/>
      <c r="SLQ12" s="80"/>
      <c r="SLR12" s="80"/>
      <c r="SLS12" s="80"/>
      <c r="SLT12" s="80"/>
      <c r="SLU12" s="80"/>
      <c r="SLV12" s="80"/>
      <c r="SLW12" s="80"/>
      <c r="SLX12" s="80"/>
      <c r="SLY12" s="80"/>
      <c r="SLZ12" s="80"/>
      <c r="SMA12" s="80"/>
      <c r="SMB12" s="80"/>
      <c r="SMC12" s="80"/>
      <c r="SMD12" s="80"/>
      <c r="SME12" s="80"/>
      <c r="SMF12" s="80"/>
      <c r="SMG12" s="80"/>
      <c r="SMH12" s="80"/>
      <c r="SMI12" s="80"/>
      <c r="SMJ12" s="80"/>
      <c r="SMK12" s="80"/>
      <c r="SML12" s="80"/>
      <c r="SMM12" s="80"/>
      <c r="SMN12" s="80"/>
      <c r="SMO12" s="80"/>
      <c r="SMP12" s="80"/>
      <c r="SMQ12" s="80"/>
      <c r="SMR12" s="80"/>
      <c r="SMS12" s="80"/>
      <c r="SMT12" s="80"/>
      <c r="SMU12" s="80"/>
      <c r="SMV12" s="80"/>
      <c r="SMW12" s="80"/>
      <c r="SMX12" s="80"/>
      <c r="SMY12" s="80"/>
      <c r="SMZ12" s="80"/>
      <c r="SNA12" s="80"/>
      <c r="SNB12" s="80"/>
      <c r="SNC12" s="80"/>
      <c r="SND12" s="80"/>
      <c r="SNE12" s="80"/>
      <c r="SNF12" s="80"/>
      <c r="SNG12" s="80"/>
      <c r="SNH12" s="80"/>
      <c r="SNI12" s="80"/>
      <c r="SNJ12" s="80"/>
      <c r="SNK12" s="80"/>
      <c r="SNL12" s="80"/>
      <c r="SNM12" s="80"/>
      <c r="SNN12" s="80"/>
      <c r="SNO12" s="80"/>
      <c r="SNP12" s="80"/>
      <c r="SNQ12" s="80"/>
      <c r="SNR12" s="80"/>
      <c r="SNS12" s="80"/>
      <c r="SNT12" s="80"/>
      <c r="SNU12" s="80"/>
      <c r="SNV12" s="80"/>
      <c r="SNW12" s="80"/>
      <c r="SNX12" s="80"/>
      <c r="SNY12" s="80"/>
      <c r="SNZ12" s="80"/>
      <c r="SOA12" s="80"/>
      <c r="SOB12" s="80"/>
      <c r="SOC12" s="80"/>
      <c r="SOD12" s="80"/>
      <c r="SOE12" s="80"/>
      <c r="SOF12" s="80"/>
      <c r="SOG12" s="80"/>
      <c r="SOH12" s="80"/>
      <c r="SOI12" s="80"/>
      <c r="SOJ12" s="80"/>
      <c r="SOK12" s="80"/>
      <c r="SOL12" s="80"/>
      <c r="SOM12" s="80"/>
      <c r="SON12" s="80"/>
      <c r="SOO12" s="80"/>
      <c r="SOP12" s="80"/>
      <c r="SOQ12" s="80"/>
      <c r="SOR12" s="80"/>
      <c r="SOS12" s="80"/>
      <c r="SOT12" s="80"/>
      <c r="SOU12" s="80"/>
      <c r="SOV12" s="80"/>
      <c r="SOW12" s="80"/>
      <c r="SOX12" s="80"/>
      <c r="SOY12" s="80"/>
      <c r="SOZ12" s="80"/>
      <c r="SPA12" s="80"/>
      <c r="SPB12" s="80"/>
      <c r="SPC12" s="80"/>
      <c r="SPD12" s="80"/>
      <c r="SPE12" s="80"/>
      <c r="SPF12" s="80"/>
      <c r="SPG12" s="80"/>
      <c r="SPH12" s="80"/>
      <c r="SPI12" s="80"/>
      <c r="SPJ12" s="80"/>
      <c r="SPK12" s="80"/>
      <c r="SPL12" s="80"/>
      <c r="SPM12" s="80"/>
      <c r="SPN12" s="80"/>
      <c r="SPO12" s="80"/>
      <c r="SPP12" s="80"/>
      <c r="SPQ12" s="80"/>
      <c r="SPR12" s="80"/>
      <c r="SPS12" s="80"/>
      <c r="SPT12" s="80"/>
      <c r="SPU12" s="80"/>
      <c r="SPV12" s="80"/>
      <c r="SPW12" s="80"/>
      <c r="SPX12" s="80"/>
      <c r="SPY12" s="80"/>
      <c r="SPZ12" s="80"/>
      <c r="SQA12" s="80"/>
      <c r="SQB12" s="80"/>
      <c r="SQC12" s="80"/>
      <c r="SQD12" s="80"/>
      <c r="SQE12" s="80"/>
      <c r="SQF12" s="80"/>
      <c r="SQG12" s="80"/>
      <c r="SQH12" s="80"/>
      <c r="SQI12" s="80"/>
      <c r="SQJ12" s="80"/>
      <c r="SQK12" s="80"/>
      <c r="SQL12" s="80"/>
      <c r="SQM12" s="80"/>
      <c r="SQN12" s="80"/>
      <c r="SQO12" s="80"/>
      <c r="SQP12" s="80"/>
      <c r="SQQ12" s="80"/>
      <c r="SQR12" s="80"/>
      <c r="SQS12" s="80"/>
      <c r="SQT12" s="80"/>
      <c r="SQU12" s="80"/>
      <c r="SQV12" s="80"/>
      <c r="SQW12" s="80"/>
      <c r="SQX12" s="80"/>
      <c r="SQY12" s="80"/>
      <c r="SQZ12" s="80"/>
      <c r="SRA12" s="80"/>
      <c r="SRB12" s="80"/>
      <c r="SRC12" s="80"/>
      <c r="SRD12" s="80"/>
      <c r="SRE12" s="80"/>
      <c r="SRF12" s="80"/>
      <c r="SRG12" s="80"/>
      <c r="SRH12" s="80"/>
      <c r="SRI12" s="80"/>
      <c r="SRJ12" s="80"/>
      <c r="SRK12" s="80"/>
      <c r="SRL12" s="80"/>
      <c r="SRM12" s="80"/>
      <c r="SRN12" s="80"/>
      <c r="SRO12" s="80"/>
      <c r="SRP12" s="80"/>
      <c r="SRQ12" s="80"/>
      <c r="SRR12" s="80"/>
      <c r="SRS12" s="80"/>
      <c r="SRT12" s="80"/>
      <c r="SRU12" s="80"/>
      <c r="SRV12" s="80"/>
      <c r="SRW12" s="80"/>
      <c r="SRX12" s="80"/>
      <c r="SRY12" s="80"/>
      <c r="SRZ12" s="80"/>
      <c r="SSA12" s="80"/>
      <c r="SSB12" s="80"/>
      <c r="SSC12" s="80"/>
      <c r="SSD12" s="80"/>
      <c r="SSE12" s="80"/>
      <c r="SSF12" s="80"/>
      <c r="SSG12" s="80"/>
      <c r="SSH12" s="80"/>
      <c r="SSI12" s="80"/>
      <c r="SSJ12" s="80"/>
      <c r="SSK12" s="80"/>
      <c r="SSL12" s="80"/>
      <c r="SSM12" s="80"/>
      <c r="SSN12" s="80"/>
      <c r="SSO12" s="80"/>
      <c r="SSP12" s="80"/>
      <c r="SSQ12" s="80"/>
      <c r="SSR12" s="80"/>
      <c r="SSS12" s="80"/>
      <c r="SST12" s="80"/>
      <c r="SSU12" s="80"/>
      <c r="SSV12" s="80"/>
      <c r="SSW12" s="80"/>
      <c r="SSX12" s="80"/>
      <c r="SSY12" s="80"/>
      <c r="SSZ12" s="80"/>
      <c r="STA12" s="80"/>
      <c r="STB12" s="80"/>
      <c r="STC12" s="80"/>
      <c r="STD12" s="80"/>
      <c r="STE12" s="80"/>
      <c r="STF12" s="80"/>
      <c r="STG12" s="80"/>
      <c r="STH12" s="80"/>
      <c r="STI12" s="80"/>
      <c r="STJ12" s="80"/>
      <c r="STK12" s="80"/>
      <c r="STL12" s="80"/>
      <c r="STM12" s="80"/>
      <c r="STN12" s="80"/>
      <c r="STO12" s="80"/>
      <c r="STP12" s="80"/>
      <c r="STQ12" s="80"/>
      <c r="STR12" s="80"/>
      <c r="STS12" s="80"/>
      <c r="STT12" s="80"/>
      <c r="STU12" s="80"/>
      <c r="STV12" s="80"/>
      <c r="STW12" s="80"/>
      <c r="STX12" s="80"/>
      <c r="STY12" s="80"/>
      <c r="STZ12" s="80"/>
      <c r="SUA12" s="80"/>
      <c r="SUB12" s="80"/>
      <c r="SUC12" s="80"/>
      <c r="SUD12" s="80"/>
      <c r="SUE12" s="80"/>
      <c r="SUF12" s="80"/>
      <c r="SUG12" s="80"/>
      <c r="SUH12" s="80"/>
      <c r="SUI12" s="80"/>
      <c r="SUJ12" s="80"/>
      <c r="SUK12" s="80"/>
      <c r="SUL12" s="80"/>
      <c r="SUM12" s="80"/>
      <c r="SUN12" s="80"/>
      <c r="SUO12" s="80"/>
      <c r="SUP12" s="80"/>
      <c r="SUQ12" s="80"/>
      <c r="SUR12" s="80"/>
      <c r="SUS12" s="80"/>
      <c r="SUT12" s="80"/>
      <c r="SUU12" s="80"/>
      <c r="SUV12" s="80"/>
      <c r="SUW12" s="80"/>
      <c r="SUX12" s="80"/>
      <c r="SUY12" s="80"/>
      <c r="SUZ12" s="80"/>
      <c r="SVA12" s="80"/>
      <c r="SVB12" s="80"/>
      <c r="SVC12" s="80"/>
      <c r="SVD12" s="80"/>
      <c r="SVE12" s="80"/>
      <c r="SVF12" s="80"/>
      <c r="SVG12" s="80"/>
      <c r="SVH12" s="80"/>
      <c r="SVI12" s="80"/>
      <c r="SVJ12" s="80"/>
      <c r="SVK12" s="80"/>
      <c r="SVL12" s="80"/>
      <c r="SVM12" s="80"/>
      <c r="SVN12" s="80"/>
      <c r="SVO12" s="80"/>
      <c r="SVP12" s="80"/>
      <c r="SVQ12" s="80"/>
      <c r="SVR12" s="80"/>
      <c r="SVS12" s="80"/>
      <c r="SVT12" s="80"/>
      <c r="SVU12" s="80"/>
      <c r="SVV12" s="80"/>
      <c r="SVW12" s="80"/>
      <c r="SVX12" s="80"/>
      <c r="SVY12" s="80"/>
      <c r="SVZ12" s="80"/>
      <c r="SWA12" s="80"/>
      <c r="SWB12" s="80"/>
      <c r="SWC12" s="80"/>
      <c r="SWD12" s="80"/>
      <c r="SWE12" s="80"/>
      <c r="SWF12" s="80"/>
      <c r="SWG12" s="80"/>
      <c r="SWH12" s="80"/>
      <c r="SWI12" s="80"/>
      <c r="SWJ12" s="80"/>
      <c r="SWK12" s="80"/>
      <c r="SWL12" s="80"/>
      <c r="SWM12" s="80"/>
      <c r="SWN12" s="80"/>
      <c r="SWO12" s="80"/>
      <c r="SWP12" s="80"/>
      <c r="SWQ12" s="80"/>
      <c r="SWR12" s="80"/>
      <c r="SWS12" s="80"/>
      <c r="SWT12" s="80"/>
      <c r="SWU12" s="80"/>
      <c r="SWV12" s="80"/>
      <c r="SWW12" s="80"/>
      <c r="SWX12" s="80"/>
      <c r="SWY12" s="80"/>
      <c r="SWZ12" s="80"/>
      <c r="SXA12" s="80"/>
      <c r="SXB12" s="80"/>
      <c r="SXC12" s="80"/>
      <c r="SXD12" s="80"/>
      <c r="SXE12" s="80"/>
      <c r="SXF12" s="80"/>
      <c r="SXG12" s="80"/>
      <c r="SXH12" s="80"/>
      <c r="SXI12" s="80"/>
      <c r="SXJ12" s="80"/>
      <c r="SXK12" s="80"/>
      <c r="SXL12" s="80"/>
      <c r="SXM12" s="80"/>
      <c r="SXN12" s="80"/>
      <c r="SXO12" s="80"/>
      <c r="SXP12" s="80"/>
      <c r="SXQ12" s="80"/>
      <c r="SXR12" s="80"/>
      <c r="SXS12" s="80"/>
      <c r="SXT12" s="80"/>
      <c r="SXU12" s="80"/>
      <c r="SXV12" s="80"/>
      <c r="SXW12" s="80"/>
      <c r="SXX12" s="80"/>
      <c r="SXY12" s="80"/>
      <c r="SXZ12" s="80"/>
      <c r="SYA12" s="80"/>
      <c r="SYB12" s="80"/>
      <c r="SYC12" s="80"/>
      <c r="SYD12" s="80"/>
      <c r="SYE12" s="80"/>
      <c r="SYF12" s="80"/>
      <c r="SYG12" s="80"/>
      <c r="SYH12" s="80"/>
      <c r="SYI12" s="80"/>
      <c r="SYJ12" s="80"/>
      <c r="SYK12" s="80"/>
      <c r="SYL12" s="80"/>
      <c r="SYM12" s="80"/>
      <c r="SYN12" s="80"/>
      <c r="SYO12" s="80"/>
      <c r="SYP12" s="80"/>
      <c r="SYQ12" s="80"/>
      <c r="SYR12" s="80"/>
      <c r="SYS12" s="80"/>
      <c r="SYT12" s="80"/>
      <c r="SYU12" s="80"/>
      <c r="SYV12" s="80"/>
      <c r="SYW12" s="80"/>
      <c r="SYX12" s="80"/>
      <c r="SYY12" s="80"/>
      <c r="SYZ12" s="80"/>
      <c r="SZA12" s="80"/>
      <c r="SZB12" s="80"/>
      <c r="SZC12" s="80"/>
      <c r="SZD12" s="80"/>
      <c r="SZE12" s="80"/>
      <c r="SZF12" s="80"/>
      <c r="SZG12" s="80"/>
      <c r="SZH12" s="80"/>
      <c r="SZI12" s="80"/>
      <c r="SZJ12" s="80"/>
      <c r="SZK12" s="80"/>
      <c r="SZL12" s="80"/>
      <c r="SZM12" s="80"/>
      <c r="SZN12" s="80"/>
      <c r="SZO12" s="80"/>
      <c r="SZP12" s="80"/>
      <c r="SZQ12" s="80"/>
      <c r="SZR12" s="80"/>
      <c r="SZS12" s="80"/>
      <c r="SZT12" s="80"/>
      <c r="SZU12" s="80"/>
      <c r="SZV12" s="80"/>
      <c r="SZW12" s="80"/>
      <c r="SZX12" s="80"/>
      <c r="SZY12" s="80"/>
      <c r="SZZ12" s="80"/>
      <c r="TAA12" s="80"/>
      <c r="TAB12" s="80"/>
      <c r="TAC12" s="80"/>
      <c r="TAD12" s="80"/>
      <c r="TAE12" s="80"/>
      <c r="TAF12" s="80"/>
      <c r="TAG12" s="80"/>
      <c r="TAH12" s="80"/>
      <c r="TAI12" s="80"/>
      <c r="TAJ12" s="80"/>
      <c r="TAK12" s="80"/>
      <c r="TAL12" s="80"/>
      <c r="TAM12" s="80"/>
      <c r="TAN12" s="80"/>
      <c r="TAO12" s="80"/>
      <c r="TAP12" s="80"/>
      <c r="TAQ12" s="80"/>
      <c r="TAR12" s="80"/>
      <c r="TAS12" s="80"/>
      <c r="TAT12" s="80"/>
      <c r="TAU12" s="80"/>
      <c r="TAV12" s="80"/>
      <c r="TAW12" s="80"/>
      <c r="TAX12" s="80"/>
      <c r="TAY12" s="80"/>
      <c r="TAZ12" s="80"/>
      <c r="TBA12" s="80"/>
      <c r="TBB12" s="80"/>
      <c r="TBC12" s="80"/>
      <c r="TBD12" s="80"/>
      <c r="TBE12" s="80"/>
      <c r="TBF12" s="80"/>
      <c r="TBG12" s="80"/>
      <c r="TBH12" s="80"/>
      <c r="TBI12" s="80"/>
      <c r="TBJ12" s="80"/>
      <c r="TBK12" s="80"/>
      <c r="TBL12" s="80"/>
      <c r="TBM12" s="80"/>
      <c r="TBN12" s="80"/>
      <c r="TBO12" s="80"/>
      <c r="TBP12" s="80"/>
      <c r="TBQ12" s="80"/>
      <c r="TBR12" s="80"/>
      <c r="TBS12" s="80"/>
      <c r="TBT12" s="80"/>
      <c r="TBU12" s="80"/>
      <c r="TBV12" s="80"/>
      <c r="TBW12" s="80"/>
      <c r="TBX12" s="80"/>
      <c r="TBY12" s="80"/>
      <c r="TBZ12" s="80"/>
      <c r="TCA12" s="80"/>
      <c r="TCB12" s="80"/>
      <c r="TCC12" s="80"/>
      <c r="TCD12" s="80"/>
      <c r="TCE12" s="80"/>
      <c r="TCF12" s="80"/>
      <c r="TCG12" s="80"/>
      <c r="TCH12" s="80"/>
      <c r="TCI12" s="80"/>
      <c r="TCJ12" s="80"/>
      <c r="TCK12" s="80"/>
      <c r="TCL12" s="80"/>
      <c r="TCM12" s="80"/>
      <c r="TCN12" s="80"/>
      <c r="TCO12" s="80"/>
      <c r="TCP12" s="80"/>
      <c r="TCQ12" s="80"/>
      <c r="TCR12" s="80"/>
      <c r="TCS12" s="80"/>
      <c r="TCT12" s="80"/>
      <c r="TCU12" s="80"/>
      <c r="TCV12" s="80"/>
      <c r="TCW12" s="80"/>
      <c r="TCX12" s="80"/>
      <c r="TCY12" s="80"/>
      <c r="TCZ12" s="80"/>
      <c r="TDA12" s="80"/>
      <c r="TDB12" s="80"/>
      <c r="TDC12" s="80"/>
      <c r="TDD12" s="80"/>
      <c r="TDE12" s="80"/>
      <c r="TDF12" s="80"/>
      <c r="TDG12" s="80"/>
      <c r="TDH12" s="80"/>
      <c r="TDI12" s="80"/>
      <c r="TDJ12" s="80"/>
      <c r="TDK12" s="80"/>
      <c r="TDL12" s="80"/>
      <c r="TDM12" s="80"/>
      <c r="TDN12" s="80"/>
      <c r="TDO12" s="80"/>
      <c r="TDP12" s="80"/>
      <c r="TDQ12" s="80"/>
      <c r="TDR12" s="80"/>
      <c r="TDS12" s="80"/>
      <c r="TDT12" s="80"/>
      <c r="TDU12" s="80"/>
      <c r="TDV12" s="80"/>
      <c r="TDW12" s="80"/>
      <c r="TDX12" s="80"/>
      <c r="TDY12" s="80"/>
      <c r="TDZ12" s="80"/>
      <c r="TEA12" s="80"/>
      <c r="TEB12" s="80"/>
      <c r="TEC12" s="80"/>
      <c r="TED12" s="80"/>
      <c r="TEE12" s="80"/>
      <c r="TEF12" s="80"/>
      <c r="TEG12" s="80"/>
      <c r="TEH12" s="80"/>
      <c r="TEI12" s="80"/>
      <c r="TEJ12" s="80"/>
      <c r="TEK12" s="80"/>
      <c r="TEL12" s="80"/>
      <c r="TEM12" s="80"/>
      <c r="TEN12" s="80"/>
      <c r="TEO12" s="80"/>
      <c r="TEP12" s="80"/>
      <c r="TEQ12" s="80"/>
      <c r="TER12" s="80"/>
      <c r="TES12" s="80"/>
      <c r="TET12" s="80"/>
      <c r="TEU12" s="80"/>
      <c r="TEV12" s="80"/>
      <c r="TEW12" s="80"/>
      <c r="TEX12" s="80"/>
      <c r="TEY12" s="80"/>
      <c r="TEZ12" s="80"/>
      <c r="TFA12" s="80"/>
      <c r="TFB12" s="80"/>
      <c r="TFC12" s="80"/>
      <c r="TFD12" s="80"/>
      <c r="TFE12" s="80"/>
      <c r="TFF12" s="80"/>
      <c r="TFG12" s="80"/>
      <c r="TFH12" s="80"/>
      <c r="TFI12" s="80"/>
      <c r="TFJ12" s="80"/>
      <c r="TFK12" s="80"/>
      <c r="TFL12" s="80"/>
      <c r="TFM12" s="80"/>
      <c r="TFN12" s="80"/>
      <c r="TFO12" s="80"/>
      <c r="TFP12" s="80"/>
      <c r="TFQ12" s="80"/>
      <c r="TFR12" s="80"/>
      <c r="TFS12" s="80"/>
      <c r="TFT12" s="80"/>
      <c r="TFU12" s="80"/>
      <c r="TFV12" s="80"/>
      <c r="TFW12" s="80"/>
      <c r="TFX12" s="80"/>
      <c r="TFY12" s="80"/>
      <c r="TFZ12" s="80"/>
      <c r="TGA12" s="80"/>
      <c r="TGB12" s="80"/>
      <c r="TGC12" s="80"/>
      <c r="TGD12" s="80"/>
      <c r="TGE12" s="80"/>
      <c r="TGF12" s="80"/>
      <c r="TGG12" s="80"/>
      <c r="TGH12" s="80"/>
      <c r="TGI12" s="80"/>
      <c r="TGJ12" s="80"/>
      <c r="TGK12" s="80"/>
      <c r="TGL12" s="80"/>
      <c r="TGM12" s="80"/>
      <c r="TGN12" s="80"/>
      <c r="TGO12" s="80"/>
      <c r="TGP12" s="80"/>
      <c r="TGQ12" s="80"/>
      <c r="TGR12" s="80"/>
      <c r="TGS12" s="80"/>
      <c r="TGT12" s="80"/>
      <c r="TGU12" s="80"/>
      <c r="TGV12" s="80"/>
      <c r="TGW12" s="80"/>
      <c r="TGX12" s="80"/>
      <c r="TGY12" s="80"/>
      <c r="TGZ12" s="80"/>
      <c r="THA12" s="80"/>
      <c r="THB12" s="80"/>
      <c r="THC12" s="80"/>
      <c r="THD12" s="80"/>
      <c r="THE12" s="80"/>
      <c r="THF12" s="80"/>
      <c r="THG12" s="80"/>
      <c r="THH12" s="80"/>
      <c r="THI12" s="80"/>
      <c r="THJ12" s="80"/>
      <c r="THK12" s="80"/>
      <c r="THL12" s="80"/>
      <c r="THM12" s="80"/>
      <c r="THN12" s="80"/>
      <c r="THO12" s="80"/>
      <c r="THP12" s="80"/>
      <c r="THQ12" s="80"/>
      <c r="THR12" s="80"/>
      <c r="THS12" s="80"/>
      <c r="THT12" s="80"/>
      <c r="THU12" s="80"/>
      <c r="THV12" s="80"/>
      <c r="THW12" s="80"/>
      <c r="THX12" s="80"/>
      <c r="THY12" s="80"/>
      <c r="THZ12" s="80"/>
      <c r="TIA12" s="80"/>
      <c r="TIB12" s="80"/>
      <c r="TIC12" s="80"/>
      <c r="TID12" s="80"/>
      <c r="TIE12" s="80"/>
      <c r="TIF12" s="80"/>
      <c r="TIG12" s="80"/>
      <c r="TIH12" s="80"/>
      <c r="TII12" s="80"/>
      <c r="TIJ12" s="80"/>
      <c r="TIK12" s="80"/>
      <c r="TIL12" s="80"/>
      <c r="TIM12" s="80"/>
      <c r="TIN12" s="80"/>
      <c r="TIO12" s="80"/>
      <c r="TIP12" s="80"/>
      <c r="TIQ12" s="80"/>
      <c r="TIR12" s="80"/>
      <c r="TIS12" s="80"/>
      <c r="TIT12" s="80"/>
      <c r="TIU12" s="80"/>
      <c r="TIV12" s="80"/>
      <c r="TIW12" s="80"/>
      <c r="TIX12" s="80"/>
      <c r="TIY12" s="80"/>
      <c r="TIZ12" s="80"/>
      <c r="TJA12" s="80"/>
      <c r="TJB12" s="80"/>
      <c r="TJC12" s="80"/>
      <c r="TJD12" s="80"/>
      <c r="TJE12" s="80"/>
      <c r="TJF12" s="80"/>
      <c r="TJG12" s="80"/>
      <c r="TJH12" s="80"/>
      <c r="TJI12" s="80"/>
      <c r="TJJ12" s="80"/>
      <c r="TJK12" s="80"/>
      <c r="TJL12" s="80"/>
      <c r="TJM12" s="80"/>
      <c r="TJN12" s="80"/>
      <c r="TJO12" s="80"/>
      <c r="TJP12" s="80"/>
      <c r="TJQ12" s="80"/>
      <c r="TJR12" s="80"/>
      <c r="TJS12" s="80"/>
      <c r="TJT12" s="80"/>
      <c r="TJU12" s="80"/>
      <c r="TJV12" s="80"/>
      <c r="TJW12" s="80"/>
      <c r="TJX12" s="80"/>
      <c r="TJY12" s="80"/>
      <c r="TJZ12" s="80"/>
      <c r="TKA12" s="80"/>
      <c r="TKB12" s="80"/>
      <c r="TKC12" s="80"/>
      <c r="TKD12" s="80"/>
      <c r="TKE12" s="80"/>
      <c r="TKF12" s="80"/>
      <c r="TKG12" s="80"/>
      <c r="TKH12" s="80"/>
      <c r="TKI12" s="80"/>
      <c r="TKJ12" s="80"/>
      <c r="TKK12" s="80"/>
      <c r="TKL12" s="80"/>
      <c r="TKM12" s="80"/>
      <c r="TKN12" s="80"/>
      <c r="TKO12" s="80"/>
      <c r="TKP12" s="80"/>
      <c r="TKQ12" s="80"/>
      <c r="TKR12" s="80"/>
      <c r="TKS12" s="80"/>
      <c r="TKT12" s="80"/>
      <c r="TKU12" s="80"/>
      <c r="TKV12" s="80"/>
      <c r="TKW12" s="80"/>
      <c r="TKX12" s="80"/>
      <c r="TKY12" s="80"/>
      <c r="TKZ12" s="80"/>
      <c r="TLA12" s="80"/>
      <c r="TLB12" s="80"/>
      <c r="TLC12" s="80"/>
      <c r="TLD12" s="80"/>
      <c r="TLE12" s="80"/>
      <c r="TLF12" s="80"/>
      <c r="TLG12" s="80"/>
      <c r="TLH12" s="80"/>
      <c r="TLI12" s="80"/>
      <c r="TLJ12" s="80"/>
      <c r="TLK12" s="80"/>
      <c r="TLL12" s="80"/>
      <c r="TLM12" s="80"/>
      <c r="TLN12" s="80"/>
      <c r="TLO12" s="80"/>
      <c r="TLP12" s="80"/>
      <c r="TLQ12" s="80"/>
      <c r="TLR12" s="80"/>
      <c r="TLS12" s="80"/>
      <c r="TLT12" s="80"/>
      <c r="TLU12" s="80"/>
      <c r="TLV12" s="80"/>
      <c r="TLW12" s="80"/>
      <c r="TLX12" s="80"/>
      <c r="TLY12" s="80"/>
      <c r="TLZ12" s="80"/>
      <c r="TMA12" s="80"/>
      <c r="TMB12" s="80"/>
      <c r="TMC12" s="80"/>
      <c r="TMD12" s="80"/>
      <c r="TME12" s="80"/>
      <c r="TMF12" s="80"/>
      <c r="TMG12" s="80"/>
      <c r="TMH12" s="80"/>
      <c r="TMI12" s="80"/>
      <c r="TMJ12" s="80"/>
      <c r="TMK12" s="80"/>
      <c r="TML12" s="80"/>
      <c r="TMM12" s="80"/>
      <c r="TMN12" s="80"/>
      <c r="TMO12" s="80"/>
      <c r="TMP12" s="80"/>
      <c r="TMQ12" s="80"/>
      <c r="TMR12" s="80"/>
      <c r="TMS12" s="80"/>
      <c r="TMT12" s="80"/>
      <c r="TMU12" s="80"/>
      <c r="TMV12" s="80"/>
      <c r="TMW12" s="80"/>
      <c r="TMX12" s="80"/>
      <c r="TMY12" s="80"/>
      <c r="TMZ12" s="80"/>
      <c r="TNA12" s="80"/>
      <c r="TNB12" s="80"/>
      <c r="TNC12" s="80"/>
      <c r="TND12" s="80"/>
      <c r="TNE12" s="80"/>
      <c r="TNF12" s="80"/>
      <c r="TNG12" s="80"/>
      <c r="TNH12" s="80"/>
      <c r="TNI12" s="80"/>
      <c r="TNJ12" s="80"/>
      <c r="TNK12" s="80"/>
      <c r="TNL12" s="80"/>
      <c r="TNM12" s="80"/>
      <c r="TNN12" s="80"/>
      <c r="TNO12" s="80"/>
      <c r="TNP12" s="80"/>
      <c r="TNQ12" s="80"/>
      <c r="TNR12" s="80"/>
      <c r="TNS12" s="80"/>
      <c r="TNT12" s="80"/>
      <c r="TNU12" s="80"/>
      <c r="TNV12" s="80"/>
      <c r="TNW12" s="80"/>
      <c r="TNX12" s="80"/>
      <c r="TNY12" s="80"/>
      <c r="TNZ12" s="80"/>
      <c r="TOA12" s="80"/>
      <c r="TOB12" s="80"/>
      <c r="TOC12" s="80"/>
      <c r="TOD12" s="80"/>
      <c r="TOE12" s="80"/>
      <c r="TOF12" s="80"/>
      <c r="TOG12" s="80"/>
      <c r="TOH12" s="80"/>
      <c r="TOI12" s="80"/>
      <c r="TOJ12" s="80"/>
      <c r="TOK12" s="80"/>
      <c r="TOL12" s="80"/>
      <c r="TOM12" s="80"/>
      <c r="TON12" s="80"/>
      <c r="TOO12" s="80"/>
      <c r="TOP12" s="80"/>
      <c r="TOQ12" s="80"/>
      <c r="TOR12" s="80"/>
      <c r="TOS12" s="80"/>
      <c r="TOT12" s="80"/>
      <c r="TOU12" s="80"/>
      <c r="TOV12" s="80"/>
      <c r="TOW12" s="80"/>
      <c r="TOX12" s="80"/>
      <c r="TOY12" s="80"/>
      <c r="TOZ12" s="80"/>
      <c r="TPA12" s="80"/>
      <c r="TPB12" s="80"/>
      <c r="TPC12" s="80"/>
      <c r="TPD12" s="80"/>
      <c r="TPE12" s="80"/>
      <c r="TPF12" s="80"/>
      <c r="TPG12" s="80"/>
      <c r="TPH12" s="80"/>
      <c r="TPI12" s="80"/>
      <c r="TPJ12" s="80"/>
      <c r="TPK12" s="80"/>
      <c r="TPL12" s="80"/>
      <c r="TPM12" s="80"/>
      <c r="TPN12" s="80"/>
      <c r="TPO12" s="80"/>
      <c r="TPP12" s="80"/>
      <c r="TPQ12" s="80"/>
      <c r="TPR12" s="80"/>
      <c r="TPS12" s="80"/>
      <c r="TPT12" s="80"/>
      <c r="TPU12" s="80"/>
      <c r="TPV12" s="80"/>
      <c r="TPW12" s="80"/>
      <c r="TPX12" s="80"/>
      <c r="TPY12" s="80"/>
      <c r="TPZ12" s="80"/>
      <c r="TQA12" s="80"/>
      <c r="TQB12" s="80"/>
      <c r="TQC12" s="80"/>
      <c r="TQD12" s="80"/>
      <c r="TQE12" s="80"/>
      <c r="TQF12" s="80"/>
      <c r="TQG12" s="80"/>
      <c r="TQH12" s="80"/>
      <c r="TQI12" s="80"/>
      <c r="TQJ12" s="80"/>
      <c r="TQK12" s="80"/>
      <c r="TQL12" s="80"/>
      <c r="TQM12" s="80"/>
      <c r="TQN12" s="80"/>
      <c r="TQO12" s="80"/>
      <c r="TQP12" s="80"/>
      <c r="TQQ12" s="80"/>
      <c r="TQR12" s="80"/>
      <c r="TQS12" s="80"/>
      <c r="TQT12" s="80"/>
      <c r="TQU12" s="80"/>
      <c r="TQV12" s="80"/>
      <c r="TQW12" s="80"/>
      <c r="TQX12" s="80"/>
      <c r="TQY12" s="80"/>
      <c r="TQZ12" s="80"/>
      <c r="TRA12" s="80"/>
      <c r="TRB12" s="80"/>
      <c r="TRC12" s="80"/>
      <c r="TRD12" s="80"/>
      <c r="TRE12" s="80"/>
      <c r="TRF12" s="80"/>
      <c r="TRG12" s="80"/>
      <c r="TRH12" s="80"/>
      <c r="TRI12" s="80"/>
      <c r="TRJ12" s="80"/>
      <c r="TRK12" s="80"/>
      <c r="TRL12" s="80"/>
      <c r="TRM12" s="80"/>
      <c r="TRN12" s="80"/>
      <c r="TRO12" s="80"/>
      <c r="TRP12" s="80"/>
      <c r="TRQ12" s="80"/>
      <c r="TRR12" s="80"/>
      <c r="TRS12" s="80"/>
      <c r="TRT12" s="80"/>
      <c r="TRU12" s="80"/>
      <c r="TRV12" s="80"/>
      <c r="TRW12" s="80"/>
      <c r="TRX12" s="80"/>
      <c r="TRY12" s="80"/>
      <c r="TRZ12" s="80"/>
      <c r="TSA12" s="80"/>
      <c r="TSB12" s="80"/>
      <c r="TSC12" s="80"/>
      <c r="TSD12" s="80"/>
      <c r="TSE12" s="80"/>
      <c r="TSF12" s="80"/>
      <c r="TSG12" s="80"/>
      <c r="TSH12" s="80"/>
      <c r="TSI12" s="80"/>
      <c r="TSJ12" s="80"/>
      <c r="TSK12" s="80"/>
      <c r="TSL12" s="80"/>
      <c r="TSM12" s="80"/>
      <c r="TSN12" s="80"/>
      <c r="TSO12" s="80"/>
      <c r="TSP12" s="80"/>
      <c r="TSQ12" s="80"/>
      <c r="TSR12" s="80"/>
      <c r="TSS12" s="80"/>
      <c r="TST12" s="80"/>
      <c r="TSU12" s="80"/>
      <c r="TSV12" s="80"/>
      <c r="TSW12" s="80"/>
      <c r="TSX12" s="80"/>
      <c r="TSY12" s="80"/>
      <c r="TSZ12" s="80"/>
      <c r="TTA12" s="80"/>
      <c r="TTB12" s="80"/>
      <c r="TTC12" s="80"/>
      <c r="TTD12" s="80"/>
      <c r="TTE12" s="80"/>
      <c r="TTF12" s="80"/>
      <c r="TTG12" s="80"/>
      <c r="TTH12" s="80"/>
      <c r="TTI12" s="80"/>
      <c r="TTJ12" s="80"/>
      <c r="TTK12" s="80"/>
      <c r="TTL12" s="80"/>
      <c r="TTM12" s="80"/>
      <c r="TTN12" s="80"/>
      <c r="TTO12" s="80"/>
      <c r="TTP12" s="80"/>
      <c r="TTQ12" s="80"/>
      <c r="TTR12" s="80"/>
      <c r="TTS12" s="80"/>
      <c r="TTT12" s="80"/>
      <c r="TTU12" s="80"/>
      <c r="TTV12" s="80"/>
      <c r="TTW12" s="80"/>
      <c r="TTX12" s="80"/>
      <c r="TTY12" s="80"/>
      <c r="TTZ12" s="80"/>
      <c r="TUA12" s="80"/>
      <c r="TUB12" s="80"/>
      <c r="TUC12" s="80"/>
      <c r="TUD12" s="80"/>
      <c r="TUE12" s="80"/>
      <c r="TUF12" s="80"/>
      <c r="TUG12" s="80"/>
      <c r="TUH12" s="80"/>
      <c r="TUI12" s="80"/>
      <c r="TUJ12" s="80"/>
      <c r="TUK12" s="80"/>
      <c r="TUL12" s="80"/>
      <c r="TUM12" s="80"/>
      <c r="TUN12" s="80"/>
      <c r="TUO12" s="80"/>
      <c r="TUP12" s="80"/>
      <c r="TUQ12" s="80"/>
      <c r="TUR12" s="80"/>
      <c r="TUS12" s="80"/>
      <c r="TUT12" s="80"/>
      <c r="TUU12" s="80"/>
      <c r="TUV12" s="80"/>
      <c r="TUW12" s="80"/>
      <c r="TUX12" s="80"/>
      <c r="TUY12" s="80"/>
      <c r="TUZ12" s="80"/>
      <c r="TVA12" s="80"/>
      <c r="TVB12" s="80"/>
      <c r="TVC12" s="80"/>
      <c r="TVD12" s="80"/>
      <c r="TVE12" s="80"/>
      <c r="TVF12" s="80"/>
      <c r="TVG12" s="80"/>
      <c r="TVH12" s="80"/>
      <c r="TVI12" s="80"/>
      <c r="TVJ12" s="80"/>
      <c r="TVK12" s="80"/>
      <c r="TVL12" s="80"/>
      <c r="TVM12" s="80"/>
      <c r="TVN12" s="80"/>
      <c r="TVO12" s="80"/>
      <c r="TVP12" s="80"/>
      <c r="TVQ12" s="80"/>
      <c r="TVR12" s="80"/>
      <c r="TVS12" s="80"/>
      <c r="TVT12" s="80"/>
      <c r="TVU12" s="80"/>
      <c r="TVV12" s="80"/>
      <c r="TVW12" s="80"/>
      <c r="TVX12" s="80"/>
      <c r="TVY12" s="80"/>
      <c r="TVZ12" s="80"/>
      <c r="TWA12" s="80"/>
      <c r="TWB12" s="80"/>
      <c r="TWC12" s="80"/>
      <c r="TWD12" s="80"/>
      <c r="TWE12" s="80"/>
      <c r="TWF12" s="80"/>
      <c r="TWG12" s="80"/>
      <c r="TWH12" s="80"/>
      <c r="TWI12" s="80"/>
      <c r="TWJ12" s="80"/>
      <c r="TWK12" s="80"/>
      <c r="TWL12" s="80"/>
      <c r="TWM12" s="80"/>
      <c r="TWN12" s="80"/>
      <c r="TWO12" s="80"/>
      <c r="TWP12" s="80"/>
      <c r="TWQ12" s="80"/>
      <c r="TWR12" s="80"/>
      <c r="TWS12" s="80"/>
      <c r="TWT12" s="80"/>
      <c r="TWU12" s="80"/>
      <c r="TWV12" s="80"/>
      <c r="TWW12" s="80"/>
      <c r="TWX12" s="80"/>
      <c r="TWY12" s="80"/>
      <c r="TWZ12" s="80"/>
      <c r="TXA12" s="80"/>
      <c r="TXB12" s="80"/>
      <c r="TXC12" s="80"/>
      <c r="TXD12" s="80"/>
      <c r="TXE12" s="80"/>
      <c r="TXF12" s="80"/>
      <c r="TXG12" s="80"/>
      <c r="TXH12" s="80"/>
      <c r="TXI12" s="80"/>
      <c r="TXJ12" s="80"/>
      <c r="TXK12" s="80"/>
      <c r="TXL12" s="80"/>
      <c r="TXM12" s="80"/>
      <c r="TXN12" s="80"/>
      <c r="TXO12" s="80"/>
      <c r="TXP12" s="80"/>
      <c r="TXQ12" s="80"/>
      <c r="TXR12" s="80"/>
      <c r="TXS12" s="80"/>
      <c r="TXT12" s="80"/>
      <c r="TXU12" s="80"/>
      <c r="TXV12" s="80"/>
      <c r="TXW12" s="80"/>
      <c r="TXX12" s="80"/>
      <c r="TXY12" s="80"/>
      <c r="TXZ12" s="80"/>
      <c r="TYA12" s="80"/>
      <c r="TYB12" s="80"/>
      <c r="TYC12" s="80"/>
      <c r="TYD12" s="80"/>
      <c r="TYE12" s="80"/>
      <c r="TYF12" s="80"/>
      <c r="TYG12" s="80"/>
      <c r="TYH12" s="80"/>
      <c r="TYI12" s="80"/>
      <c r="TYJ12" s="80"/>
      <c r="TYK12" s="80"/>
      <c r="TYL12" s="80"/>
      <c r="TYM12" s="80"/>
      <c r="TYN12" s="80"/>
      <c r="TYO12" s="80"/>
      <c r="TYP12" s="80"/>
      <c r="TYQ12" s="80"/>
      <c r="TYR12" s="80"/>
      <c r="TYS12" s="80"/>
      <c r="TYT12" s="80"/>
      <c r="TYU12" s="80"/>
      <c r="TYV12" s="80"/>
      <c r="TYW12" s="80"/>
      <c r="TYX12" s="80"/>
      <c r="TYY12" s="80"/>
      <c r="TYZ12" s="80"/>
      <c r="TZA12" s="80"/>
      <c r="TZB12" s="80"/>
      <c r="TZC12" s="80"/>
      <c r="TZD12" s="80"/>
      <c r="TZE12" s="80"/>
      <c r="TZF12" s="80"/>
      <c r="TZG12" s="80"/>
      <c r="TZH12" s="80"/>
      <c r="TZI12" s="80"/>
      <c r="TZJ12" s="80"/>
      <c r="TZK12" s="80"/>
      <c r="TZL12" s="80"/>
      <c r="TZM12" s="80"/>
      <c r="TZN12" s="80"/>
      <c r="TZO12" s="80"/>
      <c r="TZP12" s="80"/>
      <c r="TZQ12" s="80"/>
      <c r="TZR12" s="80"/>
      <c r="TZS12" s="80"/>
      <c r="TZT12" s="80"/>
      <c r="TZU12" s="80"/>
      <c r="TZV12" s="80"/>
      <c r="TZW12" s="80"/>
      <c r="TZX12" s="80"/>
      <c r="TZY12" s="80"/>
      <c r="TZZ12" s="80"/>
      <c r="UAA12" s="80"/>
      <c r="UAB12" s="80"/>
      <c r="UAC12" s="80"/>
      <c r="UAD12" s="80"/>
      <c r="UAE12" s="80"/>
      <c r="UAF12" s="80"/>
      <c r="UAG12" s="80"/>
      <c r="UAH12" s="80"/>
      <c r="UAI12" s="80"/>
      <c r="UAJ12" s="80"/>
      <c r="UAK12" s="80"/>
      <c r="UAL12" s="80"/>
      <c r="UAM12" s="80"/>
      <c r="UAN12" s="80"/>
      <c r="UAO12" s="80"/>
      <c r="UAP12" s="80"/>
      <c r="UAQ12" s="80"/>
      <c r="UAR12" s="80"/>
      <c r="UAS12" s="80"/>
      <c r="UAT12" s="80"/>
      <c r="UAU12" s="80"/>
      <c r="UAV12" s="80"/>
      <c r="UAW12" s="80"/>
      <c r="UAX12" s="80"/>
      <c r="UAY12" s="80"/>
      <c r="UAZ12" s="80"/>
      <c r="UBA12" s="80"/>
      <c r="UBB12" s="80"/>
      <c r="UBC12" s="80"/>
      <c r="UBD12" s="80"/>
      <c r="UBE12" s="80"/>
      <c r="UBF12" s="80"/>
      <c r="UBG12" s="80"/>
      <c r="UBH12" s="80"/>
      <c r="UBI12" s="80"/>
      <c r="UBJ12" s="80"/>
      <c r="UBK12" s="80"/>
      <c r="UBL12" s="80"/>
      <c r="UBM12" s="80"/>
      <c r="UBN12" s="80"/>
      <c r="UBO12" s="80"/>
      <c r="UBP12" s="80"/>
      <c r="UBQ12" s="80"/>
      <c r="UBR12" s="80"/>
      <c r="UBS12" s="80"/>
      <c r="UBT12" s="80"/>
      <c r="UBU12" s="80"/>
      <c r="UBV12" s="80"/>
      <c r="UBW12" s="80"/>
      <c r="UBX12" s="80"/>
      <c r="UBY12" s="80"/>
      <c r="UBZ12" s="80"/>
      <c r="UCA12" s="80"/>
      <c r="UCB12" s="80"/>
      <c r="UCC12" s="80"/>
      <c r="UCD12" s="80"/>
      <c r="UCE12" s="80"/>
      <c r="UCF12" s="80"/>
      <c r="UCG12" s="80"/>
      <c r="UCH12" s="80"/>
      <c r="UCI12" s="80"/>
      <c r="UCJ12" s="80"/>
      <c r="UCK12" s="80"/>
      <c r="UCL12" s="80"/>
      <c r="UCM12" s="80"/>
      <c r="UCN12" s="80"/>
      <c r="UCO12" s="80"/>
      <c r="UCP12" s="80"/>
      <c r="UCQ12" s="80"/>
      <c r="UCR12" s="80"/>
      <c r="UCS12" s="80"/>
      <c r="UCT12" s="80"/>
      <c r="UCU12" s="80"/>
      <c r="UCV12" s="80"/>
      <c r="UCW12" s="80"/>
      <c r="UCX12" s="80"/>
      <c r="UCY12" s="80"/>
      <c r="UCZ12" s="80"/>
      <c r="UDA12" s="80"/>
      <c r="UDB12" s="80"/>
      <c r="UDC12" s="80"/>
      <c r="UDD12" s="80"/>
      <c r="UDE12" s="80"/>
      <c r="UDF12" s="80"/>
      <c r="UDG12" s="80"/>
      <c r="UDH12" s="80"/>
      <c r="UDI12" s="80"/>
      <c r="UDJ12" s="80"/>
      <c r="UDK12" s="80"/>
      <c r="UDL12" s="80"/>
      <c r="UDM12" s="80"/>
      <c r="UDN12" s="80"/>
      <c r="UDO12" s="80"/>
      <c r="UDP12" s="80"/>
      <c r="UDQ12" s="80"/>
      <c r="UDR12" s="80"/>
      <c r="UDS12" s="80"/>
      <c r="UDT12" s="80"/>
      <c r="UDU12" s="80"/>
      <c r="UDV12" s="80"/>
      <c r="UDW12" s="80"/>
      <c r="UDX12" s="80"/>
      <c r="UDY12" s="80"/>
      <c r="UDZ12" s="80"/>
      <c r="UEA12" s="80"/>
      <c r="UEB12" s="80"/>
      <c r="UEC12" s="80"/>
      <c r="UED12" s="80"/>
      <c r="UEE12" s="80"/>
      <c r="UEF12" s="80"/>
      <c r="UEG12" s="80"/>
      <c r="UEH12" s="80"/>
      <c r="UEI12" s="80"/>
      <c r="UEJ12" s="80"/>
      <c r="UEK12" s="80"/>
      <c r="UEL12" s="80"/>
      <c r="UEM12" s="80"/>
      <c r="UEN12" s="80"/>
      <c r="UEO12" s="80"/>
      <c r="UEP12" s="80"/>
      <c r="UEQ12" s="80"/>
      <c r="UER12" s="80"/>
      <c r="UES12" s="80"/>
      <c r="UET12" s="80"/>
      <c r="UEU12" s="80"/>
      <c r="UEV12" s="80"/>
      <c r="UEW12" s="80"/>
      <c r="UEX12" s="80"/>
      <c r="UEY12" s="80"/>
      <c r="UEZ12" s="80"/>
      <c r="UFA12" s="80"/>
      <c r="UFB12" s="80"/>
      <c r="UFC12" s="80"/>
      <c r="UFD12" s="80"/>
      <c r="UFE12" s="80"/>
      <c r="UFF12" s="80"/>
      <c r="UFG12" s="80"/>
      <c r="UFH12" s="80"/>
      <c r="UFI12" s="80"/>
      <c r="UFJ12" s="80"/>
      <c r="UFK12" s="80"/>
      <c r="UFL12" s="80"/>
      <c r="UFM12" s="80"/>
      <c r="UFN12" s="80"/>
      <c r="UFO12" s="80"/>
      <c r="UFP12" s="80"/>
      <c r="UFQ12" s="80"/>
      <c r="UFR12" s="80"/>
      <c r="UFS12" s="80"/>
      <c r="UFT12" s="80"/>
      <c r="UFU12" s="80"/>
      <c r="UFV12" s="80"/>
      <c r="UFW12" s="80"/>
      <c r="UFX12" s="80"/>
      <c r="UFY12" s="80"/>
      <c r="UFZ12" s="80"/>
      <c r="UGA12" s="80"/>
      <c r="UGB12" s="80"/>
      <c r="UGC12" s="80"/>
      <c r="UGD12" s="80"/>
      <c r="UGE12" s="80"/>
      <c r="UGF12" s="80"/>
      <c r="UGG12" s="80"/>
      <c r="UGH12" s="80"/>
      <c r="UGI12" s="80"/>
      <c r="UGJ12" s="80"/>
      <c r="UGK12" s="80"/>
      <c r="UGL12" s="80"/>
      <c r="UGM12" s="80"/>
      <c r="UGN12" s="80"/>
      <c r="UGO12" s="80"/>
      <c r="UGP12" s="80"/>
      <c r="UGQ12" s="80"/>
      <c r="UGR12" s="80"/>
      <c r="UGS12" s="80"/>
      <c r="UGT12" s="80"/>
      <c r="UGU12" s="80"/>
      <c r="UGV12" s="80"/>
      <c r="UGW12" s="80"/>
      <c r="UGX12" s="80"/>
      <c r="UGY12" s="80"/>
      <c r="UGZ12" s="80"/>
      <c r="UHA12" s="80"/>
      <c r="UHB12" s="80"/>
      <c r="UHC12" s="80"/>
      <c r="UHD12" s="80"/>
      <c r="UHE12" s="80"/>
      <c r="UHF12" s="80"/>
      <c r="UHG12" s="80"/>
      <c r="UHH12" s="80"/>
      <c r="UHI12" s="80"/>
      <c r="UHJ12" s="80"/>
      <c r="UHK12" s="80"/>
      <c r="UHL12" s="80"/>
      <c r="UHM12" s="80"/>
      <c r="UHN12" s="80"/>
      <c r="UHO12" s="80"/>
      <c r="UHP12" s="80"/>
      <c r="UHQ12" s="80"/>
      <c r="UHR12" s="80"/>
      <c r="UHS12" s="80"/>
      <c r="UHT12" s="80"/>
      <c r="UHU12" s="80"/>
      <c r="UHV12" s="80"/>
      <c r="UHW12" s="80"/>
      <c r="UHX12" s="80"/>
      <c r="UHY12" s="80"/>
      <c r="UHZ12" s="80"/>
      <c r="UIA12" s="80"/>
      <c r="UIB12" s="80"/>
      <c r="UIC12" s="80"/>
      <c r="UID12" s="80"/>
      <c r="UIE12" s="80"/>
      <c r="UIF12" s="80"/>
      <c r="UIG12" s="80"/>
      <c r="UIH12" s="80"/>
      <c r="UII12" s="80"/>
      <c r="UIJ12" s="80"/>
      <c r="UIK12" s="80"/>
      <c r="UIL12" s="80"/>
      <c r="UIM12" s="80"/>
      <c r="UIN12" s="80"/>
      <c r="UIO12" s="80"/>
      <c r="UIP12" s="80"/>
      <c r="UIQ12" s="80"/>
      <c r="UIR12" s="80"/>
      <c r="UIS12" s="80"/>
      <c r="UIT12" s="80"/>
      <c r="UIU12" s="80"/>
      <c r="UIV12" s="80"/>
      <c r="UIW12" s="80"/>
      <c r="UIX12" s="80"/>
      <c r="UIY12" s="80"/>
      <c r="UIZ12" s="80"/>
      <c r="UJA12" s="80"/>
      <c r="UJB12" s="80"/>
      <c r="UJC12" s="80"/>
      <c r="UJD12" s="80"/>
      <c r="UJE12" s="80"/>
      <c r="UJF12" s="80"/>
      <c r="UJG12" s="80"/>
      <c r="UJH12" s="80"/>
      <c r="UJI12" s="80"/>
      <c r="UJJ12" s="80"/>
      <c r="UJK12" s="80"/>
      <c r="UJL12" s="80"/>
      <c r="UJM12" s="80"/>
      <c r="UJN12" s="80"/>
      <c r="UJO12" s="80"/>
      <c r="UJP12" s="80"/>
      <c r="UJQ12" s="80"/>
      <c r="UJR12" s="80"/>
      <c r="UJS12" s="80"/>
      <c r="UJT12" s="80"/>
      <c r="UJU12" s="80"/>
      <c r="UJV12" s="80"/>
      <c r="UJW12" s="80"/>
      <c r="UJX12" s="80"/>
      <c r="UJY12" s="80"/>
      <c r="UJZ12" s="80"/>
      <c r="UKA12" s="80"/>
      <c r="UKB12" s="80"/>
      <c r="UKC12" s="80"/>
      <c r="UKD12" s="80"/>
      <c r="UKE12" s="80"/>
      <c r="UKF12" s="80"/>
      <c r="UKG12" s="80"/>
      <c r="UKH12" s="80"/>
      <c r="UKI12" s="80"/>
      <c r="UKJ12" s="80"/>
      <c r="UKK12" s="80"/>
      <c r="UKL12" s="80"/>
      <c r="UKM12" s="80"/>
      <c r="UKN12" s="80"/>
      <c r="UKO12" s="80"/>
      <c r="UKP12" s="80"/>
      <c r="UKQ12" s="80"/>
      <c r="UKR12" s="80"/>
      <c r="UKS12" s="80"/>
      <c r="UKT12" s="80"/>
      <c r="UKU12" s="80"/>
      <c r="UKV12" s="80"/>
      <c r="UKW12" s="80"/>
      <c r="UKX12" s="80"/>
      <c r="UKY12" s="80"/>
      <c r="UKZ12" s="80"/>
      <c r="ULA12" s="80"/>
      <c r="ULB12" s="80"/>
      <c r="ULC12" s="80"/>
      <c r="ULD12" s="80"/>
      <c r="ULE12" s="80"/>
      <c r="ULF12" s="80"/>
      <c r="ULG12" s="80"/>
      <c r="ULH12" s="80"/>
      <c r="ULI12" s="80"/>
      <c r="ULJ12" s="80"/>
      <c r="ULK12" s="80"/>
      <c r="ULL12" s="80"/>
      <c r="ULM12" s="80"/>
      <c r="ULN12" s="80"/>
      <c r="ULO12" s="80"/>
      <c r="ULP12" s="80"/>
      <c r="ULQ12" s="80"/>
      <c r="ULR12" s="80"/>
      <c r="ULS12" s="80"/>
      <c r="ULT12" s="80"/>
      <c r="ULU12" s="80"/>
      <c r="ULV12" s="80"/>
      <c r="ULW12" s="80"/>
      <c r="ULX12" s="80"/>
      <c r="ULY12" s="80"/>
      <c r="ULZ12" s="80"/>
      <c r="UMA12" s="80"/>
      <c r="UMB12" s="80"/>
      <c r="UMC12" s="80"/>
      <c r="UMD12" s="80"/>
      <c r="UME12" s="80"/>
      <c r="UMF12" s="80"/>
      <c r="UMG12" s="80"/>
      <c r="UMH12" s="80"/>
      <c r="UMI12" s="80"/>
      <c r="UMJ12" s="80"/>
      <c r="UMK12" s="80"/>
      <c r="UML12" s="80"/>
      <c r="UMM12" s="80"/>
      <c r="UMN12" s="80"/>
      <c r="UMO12" s="80"/>
      <c r="UMP12" s="80"/>
      <c r="UMQ12" s="80"/>
      <c r="UMR12" s="80"/>
      <c r="UMS12" s="80"/>
      <c r="UMT12" s="80"/>
      <c r="UMU12" s="80"/>
      <c r="UMV12" s="80"/>
      <c r="UMW12" s="80"/>
      <c r="UMX12" s="80"/>
      <c r="UMY12" s="80"/>
      <c r="UMZ12" s="80"/>
      <c r="UNA12" s="80"/>
      <c r="UNB12" s="80"/>
      <c r="UNC12" s="80"/>
      <c r="UND12" s="80"/>
      <c r="UNE12" s="80"/>
      <c r="UNF12" s="80"/>
      <c r="UNG12" s="80"/>
      <c r="UNH12" s="80"/>
      <c r="UNI12" s="80"/>
      <c r="UNJ12" s="80"/>
      <c r="UNK12" s="80"/>
      <c r="UNL12" s="80"/>
      <c r="UNM12" s="80"/>
      <c r="UNN12" s="80"/>
      <c r="UNO12" s="80"/>
      <c r="UNP12" s="80"/>
      <c r="UNQ12" s="80"/>
      <c r="UNR12" s="80"/>
      <c r="UNS12" s="80"/>
      <c r="UNT12" s="80"/>
      <c r="UNU12" s="80"/>
      <c r="UNV12" s="80"/>
      <c r="UNW12" s="80"/>
      <c r="UNX12" s="80"/>
      <c r="UNY12" s="80"/>
      <c r="UNZ12" s="80"/>
      <c r="UOA12" s="80"/>
      <c r="UOB12" s="80"/>
      <c r="UOC12" s="80"/>
      <c r="UOD12" s="80"/>
      <c r="UOE12" s="80"/>
      <c r="UOF12" s="80"/>
      <c r="UOG12" s="80"/>
      <c r="UOH12" s="80"/>
      <c r="UOI12" s="80"/>
      <c r="UOJ12" s="80"/>
      <c r="UOK12" s="80"/>
      <c r="UOL12" s="80"/>
      <c r="UOM12" s="80"/>
      <c r="UON12" s="80"/>
      <c r="UOO12" s="80"/>
      <c r="UOP12" s="80"/>
      <c r="UOQ12" s="80"/>
      <c r="UOR12" s="80"/>
      <c r="UOS12" s="80"/>
      <c r="UOT12" s="80"/>
      <c r="UOU12" s="80"/>
      <c r="UOV12" s="80"/>
      <c r="UOW12" s="80"/>
      <c r="UOX12" s="80"/>
      <c r="UOY12" s="80"/>
      <c r="UOZ12" s="80"/>
      <c r="UPA12" s="80"/>
      <c r="UPB12" s="80"/>
      <c r="UPC12" s="80"/>
      <c r="UPD12" s="80"/>
      <c r="UPE12" s="80"/>
      <c r="UPF12" s="80"/>
      <c r="UPG12" s="80"/>
      <c r="UPH12" s="80"/>
      <c r="UPI12" s="80"/>
      <c r="UPJ12" s="80"/>
      <c r="UPK12" s="80"/>
      <c r="UPL12" s="80"/>
      <c r="UPM12" s="80"/>
      <c r="UPN12" s="80"/>
      <c r="UPO12" s="80"/>
      <c r="UPP12" s="80"/>
      <c r="UPQ12" s="80"/>
      <c r="UPR12" s="80"/>
      <c r="UPS12" s="80"/>
      <c r="UPT12" s="80"/>
      <c r="UPU12" s="80"/>
      <c r="UPV12" s="80"/>
      <c r="UPW12" s="80"/>
      <c r="UPX12" s="80"/>
      <c r="UPY12" s="80"/>
      <c r="UPZ12" s="80"/>
      <c r="UQA12" s="80"/>
      <c r="UQB12" s="80"/>
      <c r="UQC12" s="80"/>
      <c r="UQD12" s="80"/>
      <c r="UQE12" s="80"/>
      <c r="UQF12" s="80"/>
      <c r="UQG12" s="80"/>
      <c r="UQH12" s="80"/>
      <c r="UQI12" s="80"/>
      <c r="UQJ12" s="80"/>
      <c r="UQK12" s="80"/>
      <c r="UQL12" s="80"/>
      <c r="UQM12" s="80"/>
      <c r="UQN12" s="80"/>
      <c r="UQO12" s="80"/>
      <c r="UQP12" s="80"/>
      <c r="UQQ12" s="80"/>
      <c r="UQR12" s="80"/>
      <c r="UQS12" s="80"/>
      <c r="UQT12" s="80"/>
      <c r="UQU12" s="80"/>
      <c r="UQV12" s="80"/>
      <c r="UQW12" s="80"/>
      <c r="UQX12" s="80"/>
      <c r="UQY12" s="80"/>
      <c r="UQZ12" s="80"/>
      <c r="URA12" s="80"/>
      <c r="URB12" s="80"/>
      <c r="URC12" s="80"/>
      <c r="URD12" s="80"/>
      <c r="URE12" s="80"/>
      <c r="URF12" s="80"/>
      <c r="URG12" s="80"/>
      <c r="URH12" s="80"/>
      <c r="URI12" s="80"/>
      <c r="URJ12" s="80"/>
      <c r="URK12" s="80"/>
      <c r="URL12" s="80"/>
      <c r="URM12" s="80"/>
      <c r="URN12" s="80"/>
      <c r="URO12" s="80"/>
      <c r="URP12" s="80"/>
      <c r="URQ12" s="80"/>
      <c r="URR12" s="80"/>
      <c r="URS12" s="80"/>
      <c r="URT12" s="80"/>
      <c r="URU12" s="80"/>
      <c r="URV12" s="80"/>
      <c r="URW12" s="80"/>
      <c r="URX12" s="80"/>
      <c r="URY12" s="80"/>
      <c r="URZ12" s="80"/>
      <c r="USA12" s="80"/>
      <c r="USB12" s="80"/>
      <c r="USC12" s="80"/>
      <c r="USD12" s="80"/>
      <c r="USE12" s="80"/>
      <c r="USF12" s="80"/>
      <c r="USG12" s="80"/>
      <c r="USH12" s="80"/>
      <c r="USI12" s="80"/>
      <c r="USJ12" s="80"/>
      <c r="USK12" s="80"/>
      <c r="USL12" s="80"/>
      <c r="USM12" s="80"/>
      <c r="USN12" s="80"/>
      <c r="USO12" s="80"/>
      <c r="USP12" s="80"/>
      <c r="USQ12" s="80"/>
      <c r="USR12" s="80"/>
      <c r="USS12" s="80"/>
      <c r="UST12" s="80"/>
      <c r="USU12" s="80"/>
      <c r="USV12" s="80"/>
      <c r="USW12" s="80"/>
      <c r="USX12" s="80"/>
      <c r="USY12" s="80"/>
      <c r="USZ12" s="80"/>
      <c r="UTA12" s="80"/>
      <c r="UTB12" s="80"/>
      <c r="UTC12" s="80"/>
      <c r="UTD12" s="80"/>
      <c r="UTE12" s="80"/>
      <c r="UTF12" s="80"/>
      <c r="UTG12" s="80"/>
      <c r="UTH12" s="80"/>
      <c r="UTI12" s="80"/>
      <c r="UTJ12" s="80"/>
      <c r="UTK12" s="80"/>
      <c r="UTL12" s="80"/>
      <c r="UTM12" s="80"/>
      <c r="UTN12" s="80"/>
      <c r="UTO12" s="80"/>
      <c r="UTP12" s="80"/>
      <c r="UTQ12" s="80"/>
      <c r="UTR12" s="80"/>
      <c r="UTS12" s="80"/>
      <c r="UTT12" s="80"/>
      <c r="UTU12" s="80"/>
      <c r="UTV12" s="80"/>
      <c r="UTW12" s="80"/>
      <c r="UTX12" s="80"/>
      <c r="UTY12" s="80"/>
      <c r="UTZ12" s="80"/>
      <c r="UUA12" s="80"/>
      <c r="UUB12" s="80"/>
      <c r="UUC12" s="80"/>
      <c r="UUD12" s="80"/>
      <c r="UUE12" s="80"/>
      <c r="UUF12" s="80"/>
      <c r="UUG12" s="80"/>
      <c r="UUH12" s="80"/>
      <c r="UUI12" s="80"/>
      <c r="UUJ12" s="80"/>
      <c r="UUK12" s="80"/>
      <c r="UUL12" s="80"/>
      <c r="UUM12" s="80"/>
      <c r="UUN12" s="80"/>
      <c r="UUO12" s="80"/>
      <c r="UUP12" s="80"/>
      <c r="UUQ12" s="80"/>
      <c r="UUR12" s="80"/>
      <c r="UUS12" s="80"/>
      <c r="UUT12" s="80"/>
      <c r="UUU12" s="80"/>
      <c r="UUV12" s="80"/>
      <c r="UUW12" s="80"/>
      <c r="UUX12" s="80"/>
      <c r="UUY12" s="80"/>
      <c r="UUZ12" s="80"/>
      <c r="UVA12" s="80"/>
      <c r="UVB12" s="80"/>
      <c r="UVC12" s="80"/>
      <c r="UVD12" s="80"/>
      <c r="UVE12" s="80"/>
      <c r="UVF12" s="80"/>
      <c r="UVG12" s="80"/>
      <c r="UVH12" s="80"/>
      <c r="UVI12" s="80"/>
      <c r="UVJ12" s="80"/>
      <c r="UVK12" s="80"/>
      <c r="UVL12" s="80"/>
      <c r="UVM12" s="80"/>
      <c r="UVN12" s="80"/>
      <c r="UVO12" s="80"/>
      <c r="UVP12" s="80"/>
      <c r="UVQ12" s="80"/>
      <c r="UVR12" s="80"/>
      <c r="UVS12" s="80"/>
      <c r="UVT12" s="80"/>
      <c r="UVU12" s="80"/>
      <c r="UVV12" s="80"/>
      <c r="UVW12" s="80"/>
      <c r="UVX12" s="80"/>
      <c r="UVY12" s="80"/>
      <c r="UVZ12" s="80"/>
      <c r="UWA12" s="80"/>
      <c r="UWB12" s="80"/>
      <c r="UWC12" s="80"/>
      <c r="UWD12" s="80"/>
      <c r="UWE12" s="80"/>
      <c r="UWF12" s="80"/>
      <c r="UWG12" s="80"/>
      <c r="UWH12" s="80"/>
      <c r="UWI12" s="80"/>
      <c r="UWJ12" s="80"/>
      <c r="UWK12" s="80"/>
      <c r="UWL12" s="80"/>
      <c r="UWM12" s="80"/>
      <c r="UWN12" s="80"/>
      <c r="UWO12" s="80"/>
      <c r="UWP12" s="80"/>
      <c r="UWQ12" s="80"/>
      <c r="UWR12" s="80"/>
      <c r="UWS12" s="80"/>
      <c r="UWT12" s="80"/>
      <c r="UWU12" s="80"/>
      <c r="UWV12" s="80"/>
      <c r="UWW12" s="80"/>
      <c r="UWX12" s="80"/>
      <c r="UWY12" s="80"/>
      <c r="UWZ12" s="80"/>
      <c r="UXA12" s="80"/>
      <c r="UXB12" s="80"/>
      <c r="UXC12" s="80"/>
      <c r="UXD12" s="80"/>
      <c r="UXE12" s="80"/>
      <c r="UXF12" s="80"/>
      <c r="UXG12" s="80"/>
      <c r="UXH12" s="80"/>
      <c r="UXI12" s="80"/>
      <c r="UXJ12" s="80"/>
      <c r="UXK12" s="80"/>
      <c r="UXL12" s="80"/>
      <c r="UXM12" s="80"/>
      <c r="UXN12" s="80"/>
      <c r="UXO12" s="80"/>
      <c r="UXP12" s="80"/>
      <c r="UXQ12" s="80"/>
      <c r="UXR12" s="80"/>
      <c r="UXS12" s="80"/>
      <c r="UXT12" s="80"/>
      <c r="UXU12" s="80"/>
      <c r="UXV12" s="80"/>
      <c r="UXW12" s="80"/>
      <c r="UXX12" s="80"/>
      <c r="UXY12" s="80"/>
      <c r="UXZ12" s="80"/>
      <c r="UYA12" s="80"/>
      <c r="UYB12" s="80"/>
      <c r="UYC12" s="80"/>
      <c r="UYD12" s="80"/>
      <c r="UYE12" s="80"/>
      <c r="UYF12" s="80"/>
      <c r="UYG12" s="80"/>
      <c r="UYH12" s="80"/>
      <c r="UYI12" s="80"/>
      <c r="UYJ12" s="80"/>
      <c r="UYK12" s="80"/>
      <c r="UYL12" s="80"/>
      <c r="UYM12" s="80"/>
      <c r="UYN12" s="80"/>
      <c r="UYO12" s="80"/>
      <c r="UYP12" s="80"/>
      <c r="UYQ12" s="80"/>
      <c r="UYR12" s="80"/>
      <c r="UYS12" s="80"/>
      <c r="UYT12" s="80"/>
      <c r="UYU12" s="80"/>
      <c r="UYV12" s="80"/>
      <c r="UYW12" s="80"/>
      <c r="UYX12" s="80"/>
      <c r="UYY12" s="80"/>
      <c r="UYZ12" s="80"/>
      <c r="UZA12" s="80"/>
      <c r="UZB12" s="80"/>
      <c r="UZC12" s="80"/>
      <c r="UZD12" s="80"/>
      <c r="UZE12" s="80"/>
      <c r="UZF12" s="80"/>
      <c r="UZG12" s="80"/>
      <c r="UZH12" s="80"/>
      <c r="UZI12" s="80"/>
      <c r="UZJ12" s="80"/>
      <c r="UZK12" s="80"/>
      <c r="UZL12" s="80"/>
      <c r="UZM12" s="80"/>
      <c r="UZN12" s="80"/>
      <c r="UZO12" s="80"/>
      <c r="UZP12" s="80"/>
      <c r="UZQ12" s="80"/>
      <c r="UZR12" s="80"/>
      <c r="UZS12" s="80"/>
      <c r="UZT12" s="80"/>
      <c r="UZU12" s="80"/>
      <c r="UZV12" s="80"/>
      <c r="UZW12" s="80"/>
      <c r="UZX12" s="80"/>
      <c r="UZY12" s="80"/>
      <c r="UZZ12" s="80"/>
      <c r="VAA12" s="80"/>
      <c r="VAB12" s="80"/>
      <c r="VAC12" s="80"/>
      <c r="VAD12" s="80"/>
      <c r="VAE12" s="80"/>
      <c r="VAF12" s="80"/>
      <c r="VAG12" s="80"/>
      <c r="VAH12" s="80"/>
      <c r="VAI12" s="80"/>
      <c r="VAJ12" s="80"/>
      <c r="VAK12" s="80"/>
      <c r="VAL12" s="80"/>
      <c r="VAM12" s="80"/>
      <c r="VAN12" s="80"/>
      <c r="VAO12" s="80"/>
      <c r="VAP12" s="80"/>
      <c r="VAQ12" s="80"/>
      <c r="VAR12" s="80"/>
      <c r="VAS12" s="80"/>
      <c r="VAT12" s="80"/>
      <c r="VAU12" s="80"/>
      <c r="VAV12" s="80"/>
      <c r="VAW12" s="80"/>
      <c r="VAX12" s="80"/>
      <c r="VAY12" s="80"/>
      <c r="VAZ12" s="80"/>
      <c r="VBA12" s="80"/>
      <c r="VBB12" s="80"/>
      <c r="VBC12" s="80"/>
      <c r="VBD12" s="80"/>
      <c r="VBE12" s="80"/>
      <c r="VBF12" s="80"/>
      <c r="VBG12" s="80"/>
      <c r="VBH12" s="80"/>
      <c r="VBI12" s="80"/>
      <c r="VBJ12" s="80"/>
      <c r="VBK12" s="80"/>
      <c r="VBL12" s="80"/>
      <c r="VBM12" s="80"/>
      <c r="VBN12" s="80"/>
      <c r="VBO12" s="80"/>
      <c r="VBP12" s="80"/>
      <c r="VBQ12" s="80"/>
      <c r="VBR12" s="80"/>
      <c r="VBS12" s="80"/>
      <c r="VBT12" s="80"/>
      <c r="VBU12" s="80"/>
      <c r="VBV12" s="80"/>
      <c r="VBW12" s="80"/>
      <c r="VBX12" s="80"/>
      <c r="VBY12" s="80"/>
      <c r="VBZ12" s="80"/>
      <c r="VCA12" s="80"/>
      <c r="VCB12" s="80"/>
      <c r="VCC12" s="80"/>
      <c r="VCD12" s="80"/>
      <c r="VCE12" s="80"/>
      <c r="VCF12" s="80"/>
      <c r="VCG12" s="80"/>
      <c r="VCH12" s="80"/>
      <c r="VCI12" s="80"/>
      <c r="VCJ12" s="80"/>
      <c r="VCK12" s="80"/>
      <c r="VCL12" s="80"/>
      <c r="VCM12" s="80"/>
      <c r="VCN12" s="80"/>
      <c r="VCO12" s="80"/>
      <c r="VCP12" s="80"/>
      <c r="VCQ12" s="80"/>
      <c r="VCR12" s="80"/>
      <c r="VCS12" s="80"/>
      <c r="VCT12" s="80"/>
      <c r="VCU12" s="80"/>
      <c r="VCV12" s="80"/>
      <c r="VCW12" s="80"/>
      <c r="VCX12" s="80"/>
      <c r="VCY12" s="80"/>
      <c r="VCZ12" s="80"/>
      <c r="VDA12" s="80"/>
      <c r="VDB12" s="80"/>
      <c r="VDC12" s="80"/>
      <c r="VDD12" s="80"/>
      <c r="VDE12" s="80"/>
      <c r="VDF12" s="80"/>
      <c r="VDG12" s="80"/>
      <c r="VDH12" s="80"/>
      <c r="VDI12" s="80"/>
      <c r="VDJ12" s="80"/>
      <c r="VDK12" s="80"/>
      <c r="VDL12" s="80"/>
      <c r="VDM12" s="80"/>
      <c r="VDN12" s="80"/>
      <c r="VDO12" s="80"/>
      <c r="VDP12" s="80"/>
      <c r="VDQ12" s="80"/>
      <c r="VDR12" s="80"/>
      <c r="VDS12" s="80"/>
      <c r="VDT12" s="80"/>
      <c r="VDU12" s="80"/>
      <c r="VDV12" s="80"/>
      <c r="VDW12" s="80"/>
      <c r="VDX12" s="80"/>
      <c r="VDY12" s="80"/>
      <c r="VDZ12" s="80"/>
      <c r="VEA12" s="80"/>
      <c r="VEB12" s="80"/>
      <c r="VEC12" s="80"/>
      <c r="VED12" s="80"/>
      <c r="VEE12" s="80"/>
      <c r="VEF12" s="80"/>
      <c r="VEG12" s="80"/>
      <c r="VEH12" s="80"/>
      <c r="VEI12" s="80"/>
      <c r="VEJ12" s="80"/>
      <c r="VEK12" s="80"/>
      <c r="VEL12" s="80"/>
      <c r="VEM12" s="80"/>
      <c r="VEN12" s="80"/>
      <c r="VEO12" s="80"/>
      <c r="VEP12" s="80"/>
      <c r="VEQ12" s="80"/>
      <c r="VER12" s="80"/>
      <c r="VES12" s="80"/>
      <c r="VET12" s="80"/>
      <c r="VEU12" s="80"/>
      <c r="VEV12" s="80"/>
      <c r="VEW12" s="80"/>
      <c r="VEX12" s="80"/>
      <c r="VEY12" s="80"/>
      <c r="VEZ12" s="80"/>
      <c r="VFA12" s="80"/>
      <c r="VFB12" s="80"/>
      <c r="VFC12" s="80"/>
      <c r="VFD12" s="80"/>
      <c r="VFE12" s="80"/>
      <c r="VFF12" s="80"/>
      <c r="VFG12" s="80"/>
      <c r="VFH12" s="80"/>
      <c r="VFI12" s="80"/>
      <c r="VFJ12" s="80"/>
      <c r="VFK12" s="80"/>
      <c r="VFL12" s="80"/>
      <c r="VFM12" s="80"/>
      <c r="VFN12" s="80"/>
      <c r="VFO12" s="80"/>
      <c r="VFP12" s="80"/>
      <c r="VFQ12" s="80"/>
      <c r="VFR12" s="80"/>
      <c r="VFS12" s="80"/>
      <c r="VFT12" s="80"/>
      <c r="VFU12" s="80"/>
      <c r="VFV12" s="80"/>
      <c r="VFW12" s="80"/>
      <c r="VFX12" s="80"/>
      <c r="VFY12" s="80"/>
      <c r="VFZ12" s="80"/>
      <c r="VGA12" s="80"/>
      <c r="VGB12" s="80"/>
      <c r="VGC12" s="80"/>
      <c r="VGD12" s="80"/>
      <c r="VGE12" s="80"/>
      <c r="VGF12" s="80"/>
      <c r="VGG12" s="80"/>
      <c r="VGH12" s="80"/>
      <c r="VGI12" s="80"/>
      <c r="VGJ12" s="80"/>
      <c r="VGK12" s="80"/>
      <c r="VGL12" s="80"/>
      <c r="VGM12" s="80"/>
      <c r="VGN12" s="80"/>
      <c r="VGO12" s="80"/>
      <c r="VGP12" s="80"/>
      <c r="VGQ12" s="80"/>
      <c r="VGR12" s="80"/>
      <c r="VGS12" s="80"/>
      <c r="VGT12" s="80"/>
      <c r="VGU12" s="80"/>
      <c r="VGV12" s="80"/>
      <c r="VGW12" s="80"/>
      <c r="VGX12" s="80"/>
      <c r="VGY12" s="80"/>
      <c r="VGZ12" s="80"/>
      <c r="VHA12" s="80"/>
      <c r="VHB12" s="80"/>
      <c r="VHC12" s="80"/>
      <c r="VHD12" s="80"/>
      <c r="VHE12" s="80"/>
      <c r="VHF12" s="80"/>
      <c r="VHG12" s="80"/>
      <c r="VHH12" s="80"/>
      <c r="VHI12" s="80"/>
      <c r="VHJ12" s="80"/>
      <c r="VHK12" s="80"/>
      <c r="VHL12" s="80"/>
      <c r="VHM12" s="80"/>
      <c r="VHN12" s="80"/>
      <c r="VHO12" s="80"/>
      <c r="VHP12" s="80"/>
      <c r="VHQ12" s="80"/>
      <c r="VHR12" s="80"/>
      <c r="VHS12" s="80"/>
      <c r="VHT12" s="80"/>
      <c r="VHU12" s="80"/>
      <c r="VHV12" s="80"/>
      <c r="VHW12" s="80"/>
      <c r="VHX12" s="80"/>
      <c r="VHY12" s="80"/>
      <c r="VHZ12" s="80"/>
      <c r="VIA12" s="80"/>
      <c r="VIB12" s="80"/>
      <c r="VIC12" s="80"/>
      <c r="VID12" s="80"/>
      <c r="VIE12" s="80"/>
      <c r="VIF12" s="80"/>
      <c r="VIG12" s="80"/>
      <c r="VIH12" s="80"/>
      <c r="VII12" s="80"/>
      <c r="VIJ12" s="80"/>
      <c r="VIK12" s="80"/>
      <c r="VIL12" s="80"/>
      <c r="VIM12" s="80"/>
      <c r="VIN12" s="80"/>
      <c r="VIO12" s="80"/>
      <c r="VIP12" s="80"/>
      <c r="VIQ12" s="80"/>
      <c r="VIR12" s="80"/>
      <c r="VIS12" s="80"/>
      <c r="VIT12" s="80"/>
      <c r="VIU12" s="80"/>
      <c r="VIV12" s="80"/>
      <c r="VIW12" s="80"/>
      <c r="VIX12" s="80"/>
      <c r="VIY12" s="80"/>
      <c r="VIZ12" s="80"/>
      <c r="VJA12" s="80"/>
      <c r="VJB12" s="80"/>
      <c r="VJC12" s="80"/>
      <c r="VJD12" s="80"/>
      <c r="VJE12" s="80"/>
      <c r="VJF12" s="80"/>
      <c r="VJG12" s="80"/>
      <c r="VJH12" s="80"/>
      <c r="VJI12" s="80"/>
      <c r="VJJ12" s="80"/>
      <c r="VJK12" s="80"/>
      <c r="VJL12" s="80"/>
      <c r="VJM12" s="80"/>
      <c r="VJN12" s="80"/>
      <c r="VJO12" s="80"/>
      <c r="VJP12" s="80"/>
      <c r="VJQ12" s="80"/>
      <c r="VJR12" s="80"/>
      <c r="VJS12" s="80"/>
      <c r="VJT12" s="80"/>
      <c r="VJU12" s="80"/>
      <c r="VJV12" s="80"/>
      <c r="VJW12" s="80"/>
      <c r="VJX12" s="80"/>
      <c r="VJY12" s="80"/>
      <c r="VJZ12" s="80"/>
      <c r="VKA12" s="80"/>
      <c r="VKB12" s="80"/>
      <c r="VKC12" s="80"/>
      <c r="VKD12" s="80"/>
      <c r="VKE12" s="80"/>
      <c r="VKF12" s="80"/>
      <c r="VKG12" s="80"/>
      <c r="VKH12" s="80"/>
      <c r="VKI12" s="80"/>
      <c r="VKJ12" s="80"/>
      <c r="VKK12" s="80"/>
      <c r="VKL12" s="80"/>
      <c r="VKM12" s="80"/>
      <c r="VKN12" s="80"/>
      <c r="VKO12" s="80"/>
      <c r="VKP12" s="80"/>
      <c r="VKQ12" s="80"/>
      <c r="VKR12" s="80"/>
      <c r="VKS12" s="80"/>
      <c r="VKT12" s="80"/>
      <c r="VKU12" s="80"/>
      <c r="VKV12" s="80"/>
      <c r="VKW12" s="80"/>
      <c r="VKX12" s="80"/>
      <c r="VKY12" s="80"/>
      <c r="VKZ12" s="80"/>
      <c r="VLA12" s="80"/>
      <c r="VLB12" s="80"/>
      <c r="VLC12" s="80"/>
      <c r="VLD12" s="80"/>
      <c r="VLE12" s="80"/>
      <c r="VLF12" s="80"/>
      <c r="VLG12" s="80"/>
      <c r="VLH12" s="80"/>
      <c r="VLI12" s="80"/>
      <c r="VLJ12" s="80"/>
      <c r="VLK12" s="80"/>
      <c r="VLL12" s="80"/>
      <c r="VLM12" s="80"/>
      <c r="VLN12" s="80"/>
      <c r="VLO12" s="80"/>
      <c r="VLP12" s="80"/>
      <c r="VLQ12" s="80"/>
      <c r="VLR12" s="80"/>
      <c r="VLS12" s="80"/>
      <c r="VLT12" s="80"/>
      <c r="VLU12" s="80"/>
      <c r="VLV12" s="80"/>
      <c r="VLW12" s="80"/>
      <c r="VLX12" s="80"/>
      <c r="VLY12" s="80"/>
      <c r="VLZ12" s="80"/>
      <c r="VMA12" s="80"/>
      <c r="VMB12" s="80"/>
      <c r="VMC12" s="80"/>
      <c r="VMD12" s="80"/>
      <c r="VME12" s="80"/>
      <c r="VMF12" s="80"/>
      <c r="VMG12" s="80"/>
      <c r="VMH12" s="80"/>
      <c r="VMI12" s="80"/>
      <c r="VMJ12" s="80"/>
      <c r="VMK12" s="80"/>
      <c r="VML12" s="80"/>
      <c r="VMM12" s="80"/>
      <c r="VMN12" s="80"/>
      <c r="VMO12" s="80"/>
      <c r="VMP12" s="80"/>
      <c r="VMQ12" s="80"/>
      <c r="VMR12" s="80"/>
      <c r="VMS12" s="80"/>
      <c r="VMT12" s="80"/>
      <c r="VMU12" s="80"/>
      <c r="VMV12" s="80"/>
      <c r="VMW12" s="80"/>
      <c r="VMX12" s="80"/>
      <c r="VMY12" s="80"/>
      <c r="VMZ12" s="80"/>
      <c r="VNA12" s="80"/>
      <c r="VNB12" s="80"/>
      <c r="VNC12" s="80"/>
      <c r="VND12" s="80"/>
      <c r="VNE12" s="80"/>
      <c r="VNF12" s="80"/>
      <c r="VNG12" s="80"/>
      <c r="VNH12" s="80"/>
      <c r="VNI12" s="80"/>
      <c r="VNJ12" s="80"/>
      <c r="VNK12" s="80"/>
      <c r="VNL12" s="80"/>
      <c r="VNM12" s="80"/>
      <c r="VNN12" s="80"/>
      <c r="VNO12" s="80"/>
      <c r="VNP12" s="80"/>
      <c r="VNQ12" s="80"/>
      <c r="VNR12" s="80"/>
      <c r="VNS12" s="80"/>
      <c r="VNT12" s="80"/>
      <c r="VNU12" s="80"/>
      <c r="VNV12" s="80"/>
      <c r="VNW12" s="80"/>
      <c r="VNX12" s="80"/>
      <c r="VNY12" s="80"/>
      <c r="VNZ12" s="80"/>
      <c r="VOA12" s="80"/>
      <c r="VOB12" s="80"/>
      <c r="VOC12" s="80"/>
      <c r="VOD12" s="80"/>
      <c r="VOE12" s="80"/>
      <c r="VOF12" s="80"/>
      <c r="VOG12" s="80"/>
      <c r="VOH12" s="80"/>
      <c r="VOI12" s="80"/>
      <c r="VOJ12" s="80"/>
      <c r="VOK12" s="80"/>
      <c r="VOL12" s="80"/>
      <c r="VOM12" s="80"/>
      <c r="VON12" s="80"/>
      <c r="VOO12" s="80"/>
      <c r="VOP12" s="80"/>
      <c r="VOQ12" s="80"/>
      <c r="VOR12" s="80"/>
      <c r="VOS12" s="80"/>
      <c r="VOT12" s="80"/>
      <c r="VOU12" s="80"/>
      <c r="VOV12" s="80"/>
      <c r="VOW12" s="80"/>
      <c r="VOX12" s="80"/>
      <c r="VOY12" s="80"/>
      <c r="VOZ12" s="80"/>
      <c r="VPA12" s="80"/>
      <c r="VPB12" s="80"/>
      <c r="VPC12" s="80"/>
      <c r="VPD12" s="80"/>
      <c r="VPE12" s="80"/>
      <c r="VPF12" s="80"/>
      <c r="VPG12" s="80"/>
      <c r="VPH12" s="80"/>
      <c r="VPI12" s="80"/>
      <c r="VPJ12" s="80"/>
      <c r="VPK12" s="80"/>
      <c r="VPL12" s="80"/>
      <c r="VPM12" s="80"/>
      <c r="VPN12" s="80"/>
      <c r="VPO12" s="80"/>
      <c r="VPP12" s="80"/>
      <c r="VPQ12" s="80"/>
      <c r="VPR12" s="80"/>
      <c r="VPS12" s="80"/>
      <c r="VPT12" s="80"/>
      <c r="VPU12" s="80"/>
      <c r="VPV12" s="80"/>
      <c r="VPW12" s="80"/>
      <c r="VPX12" s="80"/>
      <c r="VPY12" s="80"/>
      <c r="VPZ12" s="80"/>
      <c r="VQA12" s="80"/>
      <c r="VQB12" s="80"/>
      <c r="VQC12" s="80"/>
      <c r="VQD12" s="80"/>
      <c r="VQE12" s="80"/>
      <c r="VQF12" s="80"/>
      <c r="VQG12" s="80"/>
      <c r="VQH12" s="80"/>
      <c r="VQI12" s="80"/>
      <c r="VQJ12" s="80"/>
      <c r="VQK12" s="80"/>
      <c r="VQL12" s="80"/>
      <c r="VQM12" s="80"/>
      <c r="VQN12" s="80"/>
      <c r="VQO12" s="80"/>
      <c r="VQP12" s="80"/>
      <c r="VQQ12" s="80"/>
      <c r="VQR12" s="80"/>
      <c r="VQS12" s="80"/>
      <c r="VQT12" s="80"/>
      <c r="VQU12" s="80"/>
      <c r="VQV12" s="80"/>
      <c r="VQW12" s="80"/>
      <c r="VQX12" s="80"/>
      <c r="VQY12" s="80"/>
      <c r="VQZ12" s="80"/>
      <c r="VRA12" s="80"/>
      <c r="VRB12" s="80"/>
      <c r="VRC12" s="80"/>
      <c r="VRD12" s="80"/>
      <c r="VRE12" s="80"/>
      <c r="VRF12" s="80"/>
      <c r="VRG12" s="80"/>
      <c r="VRH12" s="80"/>
      <c r="VRI12" s="80"/>
      <c r="VRJ12" s="80"/>
      <c r="VRK12" s="80"/>
      <c r="VRL12" s="80"/>
      <c r="VRM12" s="80"/>
      <c r="VRN12" s="80"/>
      <c r="VRO12" s="80"/>
      <c r="VRP12" s="80"/>
      <c r="VRQ12" s="80"/>
      <c r="VRR12" s="80"/>
      <c r="VRS12" s="80"/>
      <c r="VRT12" s="80"/>
      <c r="VRU12" s="80"/>
      <c r="VRV12" s="80"/>
      <c r="VRW12" s="80"/>
      <c r="VRX12" s="80"/>
      <c r="VRY12" s="80"/>
      <c r="VRZ12" s="80"/>
      <c r="VSA12" s="80"/>
      <c r="VSB12" s="80"/>
      <c r="VSC12" s="80"/>
      <c r="VSD12" s="80"/>
      <c r="VSE12" s="80"/>
      <c r="VSF12" s="80"/>
      <c r="VSG12" s="80"/>
      <c r="VSH12" s="80"/>
      <c r="VSI12" s="80"/>
      <c r="VSJ12" s="80"/>
      <c r="VSK12" s="80"/>
      <c r="VSL12" s="80"/>
      <c r="VSM12" s="80"/>
      <c r="VSN12" s="80"/>
      <c r="VSO12" s="80"/>
      <c r="VSP12" s="80"/>
      <c r="VSQ12" s="80"/>
      <c r="VSR12" s="80"/>
      <c r="VSS12" s="80"/>
      <c r="VST12" s="80"/>
      <c r="VSU12" s="80"/>
      <c r="VSV12" s="80"/>
      <c r="VSW12" s="80"/>
      <c r="VSX12" s="80"/>
      <c r="VSY12" s="80"/>
      <c r="VSZ12" s="80"/>
      <c r="VTA12" s="80"/>
      <c r="VTB12" s="80"/>
      <c r="VTC12" s="80"/>
      <c r="VTD12" s="80"/>
      <c r="VTE12" s="80"/>
      <c r="VTF12" s="80"/>
      <c r="VTG12" s="80"/>
      <c r="VTH12" s="80"/>
      <c r="VTI12" s="80"/>
      <c r="VTJ12" s="80"/>
      <c r="VTK12" s="80"/>
      <c r="VTL12" s="80"/>
      <c r="VTM12" s="80"/>
      <c r="VTN12" s="80"/>
      <c r="VTO12" s="80"/>
      <c r="VTP12" s="80"/>
      <c r="VTQ12" s="80"/>
      <c r="VTR12" s="80"/>
      <c r="VTS12" s="80"/>
      <c r="VTT12" s="80"/>
      <c r="VTU12" s="80"/>
      <c r="VTV12" s="80"/>
      <c r="VTW12" s="80"/>
      <c r="VTX12" s="80"/>
      <c r="VTY12" s="80"/>
      <c r="VTZ12" s="80"/>
      <c r="VUA12" s="80"/>
      <c r="VUB12" s="80"/>
      <c r="VUC12" s="80"/>
      <c r="VUD12" s="80"/>
      <c r="VUE12" s="80"/>
      <c r="VUF12" s="80"/>
      <c r="VUG12" s="80"/>
      <c r="VUH12" s="80"/>
      <c r="VUI12" s="80"/>
      <c r="VUJ12" s="80"/>
      <c r="VUK12" s="80"/>
      <c r="VUL12" s="80"/>
      <c r="VUM12" s="80"/>
      <c r="VUN12" s="80"/>
      <c r="VUO12" s="80"/>
      <c r="VUP12" s="80"/>
      <c r="VUQ12" s="80"/>
      <c r="VUR12" s="80"/>
      <c r="VUS12" s="80"/>
      <c r="VUT12" s="80"/>
      <c r="VUU12" s="80"/>
      <c r="VUV12" s="80"/>
      <c r="VUW12" s="80"/>
      <c r="VUX12" s="80"/>
      <c r="VUY12" s="80"/>
      <c r="VUZ12" s="80"/>
      <c r="VVA12" s="80"/>
      <c r="VVB12" s="80"/>
      <c r="VVC12" s="80"/>
      <c r="VVD12" s="80"/>
      <c r="VVE12" s="80"/>
      <c r="VVF12" s="80"/>
      <c r="VVG12" s="80"/>
      <c r="VVH12" s="80"/>
      <c r="VVI12" s="80"/>
      <c r="VVJ12" s="80"/>
      <c r="VVK12" s="80"/>
      <c r="VVL12" s="80"/>
      <c r="VVM12" s="80"/>
      <c r="VVN12" s="80"/>
      <c r="VVO12" s="80"/>
      <c r="VVP12" s="80"/>
      <c r="VVQ12" s="80"/>
      <c r="VVR12" s="80"/>
      <c r="VVS12" s="80"/>
      <c r="VVT12" s="80"/>
      <c r="VVU12" s="80"/>
      <c r="VVV12" s="80"/>
      <c r="VVW12" s="80"/>
      <c r="VVX12" s="80"/>
      <c r="VVY12" s="80"/>
      <c r="VVZ12" s="80"/>
      <c r="VWA12" s="80"/>
      <c r="VWB12" s="80"/>
      <c r="VWC12" s="80"/>
      <c r="VWD12" s="80"/>
      <c r="VWE12" s="80"/>
      <c r="VWF12" s="80"/>
      <c r="VWG12" s="80"/>
      <c r="VWH12" s="80"/>
      <c r="VWI12" s="80"/>
      <c r="VWJ12" s="80"/>
      <c r="VWK12" s="80"/>
      <c r="VWL12" s="80"/>
      <c r="VWM12" s="80"/>
      <c r="VWN12" s="80"/>
      <c r="VWO12" s="80"/>
      <c r="VWP12" s="80"/>
      <c r="VWQ12" s="80"/>
      <c r="VWR12" s="80"/>
      <c r="VWS12" s="80"/>
      <c r="VWT12" s="80"/>
      <c r="VWU12" s="80"/>
      <c r="VWV12" s="80"/>
      <c r="VWW12" s="80"/>
      <c r="VWX12" s="80"/>
      <c r="VWY12" s="80"/>
      <c r="VWZ12" s="80"/>
      <c r="VXA12" s="80"/>
      <c r="VXB12" s="80"/>
      <c r="VXC12" s="80"/>
      <c r="VXD12" s="80"/>
      <c r="VXE12" s="80"/>
      <c r="VXF12" s="80"/>
      <c r="VXG12" s="80"/>
      <c r="VXH12" s="80"/>
      <c r="VXI12" s="80"/>
      <c r="VXJ12" s="80"/>
      <c r="VXK12" s="80"/>
      <c r="VXL12" s="80"/>
      <c r="VXM12" s="80"/>
      <c r="VXN12" s="80"/>
      <c r="VXO12" s="80"/>
      <c r="VXP12" s="80"/>
      <c r="VXQ12" s="80"/>
      <c r="VXR12" s="80"/>
      <c r="VXS12" s="80"/>
      <c r="VXT12" s="80"/>
      <c r="VXU12" s="80"/>
      <c r="VXV12" s="80"/>
      <c r="VXW12" s="80"/>
      <c r="VXX12" s="80"/>
      <c r="VXY12" s="80"/>
      <c r="VXZ12" s="80"/>
      <c r="VYA12" s="80"/>
      <c r="VYB12" s="80"/>
      <c r="VYC12" s="80"/>
      <c r="VYD12" s="80"/>
      <c r="VYE12" s="80"/>
      <c r="VYF12" s="80"/>
      <c r="VYG12" s="80"/>
      <c r="VYH12" s="80"/>
      <c r="VYI12" s="80"/>
      <c r="VYJ12" s="80"/>
      <c r="VYK12" s="80"/>
      <c r="VYL12" s="80"/>
      <c r="VYM12" s="80"/>
      <c r="VYN12" s="80"/>
      <c r="VYO12" s="80"/>
      <c r="VYP12" s="80"/>
      <c r="VYQ12" s="80"/>
      <c r="VYR12" s="80"/>
      <c r="VYS12" s="80"/>
      <c r="VYT12" s="80"/>
      <c r="VYU12" s="80"/>
      <c r="VYV12" s="80"/>
      <c r="VYW12" s="80"/>
      <c r="VYX12" s="80"/>
      <c r="VYY12" s="80"/>
      <c r="VYZ12" s="80"/>
      <c r="VZA12" s="80"/>
      <c r="VZB12" s="80"/>
      <c r="VZC12" s="80"/>
      <c r="VZD12" s="80"/>
      <c r="VZE12" s="80"/>
      <c r="VZF12" s="80"/>
      <c r="VZG12" s="80"/>
      <c r="VZH12" s="80"/>
      <c r="VZI12" s="80"/>
      <c r="VZJ12" s="80"/>
      <c r="VZK12" s="80"/>
      <c r="VZL12" s="80"/>
      <c r="VZM12" s="80"/>
      <c r="VZN12" s="80"/>
      <c r="VZO12" s="80"/>
      <c r="VZP12" s="80"/>
      <c r="VZQ12" s="80"/>
      <c r="VZR12" s="80"/>
      <c r="VZS12" s="80"/>
      <c r="VZT12" s="80"/>
      <c r="VZU12" s="80"/>
      <c r="VZV12" s="80"/>
      <c r="VZW12" s="80"/>
      <c r="VZX12" s="80"/>
      <c r="VZY12" s="80"/>
      <c r="VZZ12" s="80"/>
      <c r="WAA12" s="80"/>
      <c r="WAB12" s="80"/>
      <c r="WAC12" s="80"/>
      <c r="WAD12" s="80"/>
      <c r="WAE12" s="80"/>
      <c r="WAF12" s="80"/>
      <c r="WAG12" s="80"/>
      <c r="WAH12" s="80"/>
      <c r="WAI12" s="80"/>
      <c r="WAJ12" s="80"/>
      <c r="WAK12" s="80"/>
      <c r="WAL12" s="80"/>
      <c r="WAM12" s="80"/>
      <c r="WAN12" s="80"/>
      <c r="WAO12" s="80"/>
      <c r="WAP12" s="80"/>
      <c r="WAQ12" s="80"/>
      <c r="WAR12" s="80"/>
      <c r="WAS12" s="80"/>
      <c r="WAT12" s="80"/>
      <c r="WAU12" s="80"/>
      <c r="WAV12" s="80"/>
      <c r="WAW12" s="80"/>
      <c r="WAX12" s="80"/>
      <c r="WAY12" s="80"/>
      <c r="WAZ12" s="80"/>
      <c r="WBA12" s="80"/>
      <c r="WBB12" s="80"/>
      <c r="WBC12" s="80"/>
      <c r="WBD12" s="80"/>
      <c r="WBE12" s="80"/>
      <c r="WBF12" s="80"/>
      <c r="WBG12" s="80"/>
      <c r="WBH12" s="80"/>
      <c r="WBI12" s="80"/>
      <c r="WBJ12" s="80"/>
      <c r="WBK12" s="80"/>
      <c r="WBL12" s="80"/>
      <c r="WBM12" s="80"/>
      <c r="WBN12" s="80"/>
      <c r="WBO12" s="80"/>
      <c r="WBP12" s="80"/>
      <c r="WBQ12" s="80"/>
      <c r="WBR12" s="80"/>
      <c r="WBS12" s="80"/>
      <c r="WBT12" s="80"/>
      <c r="WBU12" s="80"/>
      <c r="WBV12" s="80"/>
      <c r="WBW12" s="80"/>
      <c r="WBX12" s="80"/>
      <c r="WBY12" s="80"/>
      <c r="WBZ12" s="80"/>
      <c r="WCA12" s="80"/>
      <c r="WCB12" s="80"/>
      <c r="WCC12" s="80"/>
      <c r="WCD12" s="80"/>
      <c r="WCE12" s="80"/>
      <c r="WCF12" s="80"/>
      <c r="WCG12" s="80"/>
      <c r="WCH12" s="80"/>
      <c r="WCI12" s="80"/>
      <c r="WCJ12" s="80"/>
      <c r="WCK12" s="80"/>
      <c r="WCL12" s="80"/>
      <c r="WCM12" s="80"/>
      <c r="WCN12" s="80"/>
      <c r="WCO12" s="80"/>
      <c r="WCP12" s="80"/>
      <c r="WCQ12" s="80"/>
      <c r="WCR12" s="80"/>
      <c r="WCS12" s="80"/>
      <c r="WCT12" s="80"/>
      <c r="WCU12" s="80"/>
      <c r="WCV12" s="80"/>
      <c r="WCW12" s="80"/>
      <c r="WCX12" s="80"/>
      <c r="WCY12" s="80"/>
      <c r="WCZ12" s="80"/>
      <c r="WDA12" s="80"/>
      <c r="WDB12" s="80"/>
      <c r="WDC12" s="80"/>
      <c r="WDD12" s="80"/>
      <c r="WDE12" s="80"/>
      <c r="WDF12" s="80"/>
      <c r="WDG12" s="80"/>
      <c r="WDH12" s="80"/>
      <c r="WDI12" s="80"/>
      <c r="WDJ12" s="80"/>
      <c r="WDK12" s="80"/>
      <c r="WDL12" s="80"/>
      <c r="WDM12" s="80"/>
      <c r="WDN12" s="80"/>
      <c r="WDO12" s="80"/>
      <c r="WDP12" s="80"/>
      <c r="WDQ12" s="80"/>
      <c r="WDR12" s="80"/>
      <c r="WDS12" s="80"/>
      <c r="WDT12" s="80"/>
      <c r="WDU12" s="80"/>
      <c r="WDV12" s="80"/>
      <c r="WDW12" s="80"/>
      <c r="WDX12" s="80"/>
      <c r="WDY12" s="80"/>
      <c r="WDZ12" s="80"/>
      <c r="WEA12" s="80"/>
      <c r="WEB12" s="80"/>
      <c r="WEC12" s="80"/>
      <c r="WED12" s="80"/>
      <c r="WEE12" s="80"/>
      <c r="WEF12" s="80"/>
      <c r="WEG12" s="80"/>
      <c r="WEH12" s="80"/>
      <c r="WEI12" s="80"/>
      <c r="WEJ12" s="80"/>
      <c r="WEK12" s="80"/>
      <c r="WEL12" s="80"/>
      <c r="WEM12" s="80"/>
      <c r="WEN12" s="80"/>
      <c r="WEO12" s="80"/>
      <c r="WEP12" s="80"/>
      <c r="WEQ12" s="80"/>
      <c r="WER12" s="80"/>
      <c r="WES12" s="80"/>
      <c r="WET12" s="80"/>
      <c r="WEU12" s="80"/>
      <c r="WEV12" s="80"/>
      <c r="WEW12" s="80"/>
      <c r="WEX12" s="80"/>
      <c r="WEY12" s="80"/>
      <c r="WEZ12" s="80"/>
      <c r="WFA12" s="80"/>
      <c r="WFB12" s="80"/>
      <c r="WFC12" s="80"/>
      <c r="WFD12" s="80"/>
      <c r="WFE12" s="80"/>
      <c r="WFF12" s="80"/>
      <c r="WFG12" s="80"/>
      <c r="WFH12" s="80"/>
      <c r="WFI12" s="80"/>
      <c r="WFJ12" s="80"/>
      <c r="WFK12" s="80"/>
      <c r="WFL12" s="80"/>
      <c r="WFM12" s="80"/>
      <c r="WFN12" s="80"/>
      <c r="WFO12" s="80"/>
      <c r="WFP12" s="80"/>
      <c r="WFQ12" s="80"/>
      <c r="WFR12" s="80"/>
      <c r="WFS12" s="80"/>
      <c r="WFT12" s="80"/>
      <c r="WFU12" s="80"/>
      <c r="WFV12" s="80"/>
      <c r="WFW12" s="80"/>
      <c r="WFX12" s="80"/>
      <c r="WFY12" s="80"/>
      <c r="WFZ12" s="80"/>
      <c r="WGA12" s="80"/>
      <c r="WGB12" s="80"/>
      <c r="WGC12" s="80"/>
      <c r="WGD12" s="80"/>
      <c r="WGE12" s="80"/>
      <c r="WGF12" s="80"/>
      <c r="WGG12" s="80"/>
      <c r="WGH12" s="80"/>
      <c r="WGI12" s="80"/>
      <c r="WGJ12" s="80"/>
      <c r="WGK12" s="80"/>
      <c r="WGL12" s="80"/>
      <c r="WGM12" s="80"/>
      <c r="WGN12" s="80"/>
      <c r="WGO12" s="80"/>
      <c r="WGP12" s="80"/>
      <c r="WGQ12" s="80"/>
      <c r="WGR12" s="80"/>
      <c r="WGS12" s="80"/>
      <c r="WGT12" s="80"/>
      <c r="WGU12" s="80"/>
      <c r="WGV12" s="80"/>
      <c r="WGW12" s="80"/>
      <c r="WGX12" s="80"/>
      <c r="WGY12" s="80"/>
      <c r="WGZ12" s="80"/>
      <c r="WHA12" s="80"/>
      <c r="WHB12" s="80"/>
      <c r="WHC12" s="80"/>
      <c r="WHD12" s="80"/>
      <c r="WHE12" s="80"/>
      <c r="WHF12" s="80"/>
      <c r="WHG12" s="80"/>
      <c r="WHH12" s="80"/>
      <c r="WHI12" s="80"/>
      <c r="WHJ12" s="80"/>
      <c r="WHK12" s="80"/>
      <c r="WHL12" s="80"/>
      <c r="WHM12" s="80"/>
      <c r="WHN12" s="80"/>
      <c r="WHO12" s="80"/>
      <c r="WHP12" s="80"/>
      <c r="WHQ12" s="80"/>
      <c r="WHR12" s="80"/>
      <c r="WHS12" s="80"/>
      <c r="WHT12" s="80"/>
      <c r="WHU12" s="80"/>
      <c r="WHV12" s="80"/>
      <c r="WHW12" s="80"/>
      <c r="WHX12" s="80"/>
      <c r="WHY12" s="80"/>
      <c r="WHZ12" s="80"/>
      <c r="WIA12" s="80"/>
      <c r="WIB12" s="80"/>
      <c r="WIC12" s="80"/>
      <c r="WID12" s="80"/>
      <c r="WIE12" s="80"/>
      <c r="WIF12" s="80"/>
      <c r="WIG12" s="80"/>
      <c r="WIH12" s="80"/>
      <c r="WII12" s="80"/>
      <c r="WIJ12" s="80"/>
      <c r="WIK12" s="80"/>
      <c r="WIL12" s="80"/>
      <c r="WIM12" s="80"/>
      <c r="WIN12" s="80"/>
      <c r="WIO12" s="80"/>
      <c r="WIP12" s="80"/>
      <c r="WIQ12" s="80"/>
      <c r="WIR12" s="80"/>
      <c r="WIS12" s="80"/>
      <c r="WIT12" s="80"/>
      <c r="WIU12" s="80"/>
      <c r="WIV12" s="80"/>
      <c r="WIW12" s="80"/>
      <c r="WIX12" s="80"/>
      <c r="WIY12" s="80"/>
      <c r="WIZ12" s="80"/>
      <c r="WJA12" s="80"/>
      <c r="WJB12" s="80"/>
      <c r="WJC12" s="80"/>
      <c r="WJD12" s="80"/>
      <c r="WJE12" s="80"/>
      <c r="WJF12" s="80"/>
      <c r="WJG12" s="80"/>
      <c r="WJH12" s="80"/>
      <c r="WJI12" s="80"/>
      <c r="WJJ12" s="80"/>
      <c r="WJK12" s="80"/>
      <c r="WJL12" s="80"/>
      <c r="WJM12" s="80"/>
      <c r="WJN12" s="80"/>
      <c r="WJO12" s="80"/>
      <c r="WJP12" s="80"/>
      <c r="WJQ12" s="80"/>
      <c r="WJR12" s="80"/>
      <c r="WJS12" s="80"/>
      <c r="WJT12" s="80"/>
      <c r="WJU12" s="80"/>
      <c r="WJV12" s="80"/>
      <c r="WJW12" s="80"/>
      <c r="WJX12" s="80"/>
      <c r="WJY12" s="80"/>
      <c r="WJZ12" s="80"/>
      <c r="WKA12" s="80"/>
      <c r="WKB12" s="80"/>
      <c r="WKC12" s="80"/>
      <c r="WKD12" s="80"/>
      <c r="WKE12" s="80"/>
      <c r="WKF12" s="80"/>
      <c r="WKG12" s="80"/>
      <c r="WKH12" s="80"/>
      <c r="WKI12" s="80"/>
      <c r="WKJ12" s="80"/>
      <c r="WKK12" s="80"/>
      <c r="WKL12" s="80"/>
      <c r="WKM12" s="80"/>
      <c r="WKN12" s="80"/>
      <c r="WKO12" s="80"/>
      <c r="WKP12" s="80"/>
      <c r="WKQ12" s="80"/>
      <c r="WKR12" s="80"/>
      <c r="WKS12" s="80"/>
      <c r="WKT12" s="80"/>
      <c r="WKU12" s="80"/>
      <c r="WKV12" s="80"/>
      <c r="WKW12" s="80"/>
      <c r="WKX12" s="80"/>
      <c r="WKY12" s="80"/>
      <c r="WKZ12" s="80"/>
      <c r="WLA12" s="80"/>
      <c r="WLB12" s="80"/>
      <c r="WLC12" s="80"/>
      <c r="WLD12" s="80"/>
      <c r="WLE12" s="80"/>
      <c r="WLF12" s="80"/>
      <c r="WLG12" s="80"/>
      <c r="WLH12" s="80"/>
      <c r="WLI12" s="80"/>
      <c r="WLJ12" s="80"/>
      <c r="WLK12" s="80"/>
      <c r="WLL12" s="80"/>
      <c r="WLM12" s="80"/>
      <c r="WLN12" s="80"/>
      <c r="WLO12" s="80"/>
      <c r="WLP12" s="80"/>
      <c r="WLQ12" s="80"/>
      <c r="WLR12" s="80"/>
      <c r="WLS12" s="80"/>
      <c r="WLT12" s="80"/>
      <c r="WLU12" s="80"/>
      <c r="WLV12" s="80"/>
      <c r="WLW12" s="80"/>
      <c r="WLX12" s="80"/>
      <c r="WLY12" s="80"/>
      <c r="WLZ12" s="80"/>
      <c r="WMA12" s="80"/>
      <c r="WMB12" s="80"/>
      <c r="WMC12" s="80"/>
      <c r="WMD12" s="80"/>
      <c r="WME12" s="80"/>
      <c r="WMF12" s="80"/>
      <c r="WMG12" s="80"/>
      <c r="WMH12" s="80"/>
      <c r="WMI12" s="80"/>
      <c r="WMJ12" s="80"/>
      <c r="WMK12" s="80"/>
      <c r="WML12" s="80"/>
      <c r="WMM12" s="80"/>
      <c r="WMN12" s="80"/>
      <c r="WMO12" s="80"/>
      <c r="WMP12" s="80"/>
      <c r="WMQ12" s="80"/>
      <c r="WMR12" s="80"/>
      <c r="WMS12" s="80"/>
      <c r="WMT12" s="80"/>
      <c r="WMU12" s="80"/>
      <c r="WMV12" s="80"/>
      <c r="WMW12" s="80"/>
      <c r="WMX12" s="80"/>
      <c r="WMY12" s="80"/>
      <c r="WMZ12" s="80"/>
      <c r="WNA12" s="80"/>
      <c r="WNB12" s="80"/>
      <c r="WNC12" s="80"/>
      <c r="WND12" s="80"/>
      <c r="WNE12" s="80"/>
      <c r="WNF12" s="80"/>
      <c r="WNG12" s="80"/>
      <c r="WNH12" s="80"/>
      <c r="WNI12" s="80"/>
      <c r="WNJ12" s="80"/>
      <c r="WNK12" s="80"/>
      <c r="WNL12" s="80"/>
      <c r="WNM12" s="80"/>
      <c r="WNN12" s="80"/>
      <c r="WNO12" s="80"/>
      <c r="WNP12" s="80"/>
      <c r="WNQ12" s="80"/>
      <c r="WNR12" s="80"/>
      <c r="WNS12" s="80"/>
      <c r="WNT12" s="80"/>
      <c r="WNU12" s="80"/>
      <c r="WNV12" s="80"/>
      <c r="WNW12" s="80"/>
      <c r="WNX12" s="80"/>
      <c r="WNY12" s="80"/>
      <c r="WNZ12" s="80"/>
      <c r="WOA12" s="80"/>
      <c r="WOB12" s="80"/>
      <c r="WOC12" s="80"/>
      <c r="WOD12" s="80"/>
      <c r="WOE12" s="80"/>
      <c r="WOF12" s="80"/>
      <c r="WOG12" s="80"/>
      <c r="WOH12" s="80"/>
      <c r="WOI12" s="80"/>
      <c r="WOJ12" s="80"/>
      <c r="WOK12" s="80"/>
      <c r="WOL12" s="80"/>
      <c r="WOM12" s="80"/>
      <c r="WON12" s="80"/>
      <c r="WOO12" s="80"/>
      <c r="WOP12" s="80"/>
      <c r="WOQ12" s="80"/>
      <c r="WOR12" s="80"/>
      <c r="WOS12" s="80"/>
      <c r="WOT12" s="80"/>
      <c r="WOU12" s="80"/>
      <c r="WOV12" s="80"/>
      <c r="WOW12" s="80"/>
      <c r="WOX12" s="80"/>
      <c r="WOY12" s="80"/>
      <c r="WOZ12" s="80"/>
      <c r="WPA12" s="80"/>
      <c r="WPB12" s="80"/>
      <c r="WPC12" s="80"/>
      <c r="WPD12" s="80"/>
      <c r="WPE12" s="80"/>
      <c r="WPF12" s="80"/>
      <c r="WPG12" s="80"/>
      <c r="WPH12" s="80"/>
      <c r="WPI12" s="80"/>
      <c r="WPJ12" s="80"/>
      <c r="WPK12" s="80"/>
      <c r="WPL12" s="80"/>
      <c r="WPM12" s="80"/>
      <c r="WPN12" s="80"/>
      <c r="WPO12" s="80"/>
      <c r="WPP12" s="80"/>
      <c r="WPQ12" s="80"/>
      <c r="WPR12" s="80"/>
      <c r="WPS12" s="80"/>
      <c r="WPT12" s="80"/>
      <c r="WPU12" s="80"/>
      <c r="WPV12" s="80"/>
      <c r="WPW12" s="80"/>
      <c r="WPX12" s="80"/>
      <c r="WPY12" s="80"/>
      <c r="WPZ12" s="80"/>
      <c r="WQA12" s="80"/>
      <c r="WQB12" s="80"/>
      <c r="WQC12" s="80"/>
      <c r="WQD12" s="80"/>
      <c r="WQE12" s="80"/>
      <c r="WQF12" s="80"/>
      <c r="WQG12" s="80"/>
      <c r="WQH12" s="80"/>
      <c r="WQI12" s="80"/>
      <c r="WQJ12" s="80"/>
      <c r="WQK12" s="80"/>
      <c r="WQL12" s="80"/>
      <c r="WQM12" s="80"/>
      <c r="WQN12" s="80"/>
      <c r="WQO12" s="80"/>
      <c r="WQP12" s="80"/>
      <c r="WQQ12" s="80"/>
      <c r="WQR12" s="80"/>
      <c r="WQS12" s="80"/>
      <c r="WQT12" s="80"/>
      <c r="WQU12" s="80"/>
      <c r="WQV12" s="80"/>
      <c r="WQW12" s="80"/>
      <c r="WQX12" s="80"/>
      <c r="WQY12" s="80"/>
      <c r="WQZ12" s="80"/>
      <c r="WRA12" s="80"/>
      <c r="WRB12" s="80"/>
      <c r="WRC12" s="80"/>
      <c r="WRD12" s="80"/>
      <c r="WRE12" s="80"/>
      <c r="WRF12" s="80"/>
      <c r="WRG12" s="80"/>
      <c r="WRH12" s="80"/>
      <c r="WRI12" s="80"/>
      <c r="WRJ12" s="80"/>
      <c r="WRK12" s="80"/>
      <c r="WRL12" s="80"/>
      <c r="WRM12" s="80"/>
      <c r="WRN12" s="80"/>
      <c r="WRO12" s="80"/>
      <c r="WRP12" s="80"/>
      <c r="WRQ12" s="80"/>
      <c r="WRR12" s="80"/>
      <c r="WRS12" s="80"/>
      <c r="WRT12" s="80"/>
      <c r="WRU12" s="80"/>
      <c r="WRV12" s="80"/>
      <c r="WRW12" s="80"/>
      <c r="WRX12" s="80"/>
      <c r="WRY12" s="80"/>
      <c r="WRZ12" s="80"/>
      <c r="WSA12" s="80"/>
      <c r="WSB12" s="80"/>
      <c r="WSC12" s="80"/>
      <c r="WSD12" s="80"/>
      <c r="WSE12" s="80"/>
      <c r="WSF12" s="80"/>
      <c r="WSG12" s="80"/>
      <c r="WSH12" s="80"/>
      <c r="WSI12" s="80"/>
      <c r="WSJ12" s="80"/>
      <c r="WSK12" s="80"/>
      <c r="WSL12" s="80"/>
      <c r="WSM12" s="80"/>
      <c r="WSN12" s="80"/>
      <c r="WSO12" s="80"/>
      <c r="WSP12" s="80"/>
      <c r="WSQ12" s="80"/>
      <c r="WSR12" s="80"/>
      <c r="WSS12" s="80"/>
      <c r="WST12" s="80"/>
      <c r="WSU12" s="80"/>
      <c r="WSV12" s="80"/>
      <c r="WSW12" s="80"/>
      <c r="WSX12" s="80"/>
      <c r="WSY12" s="80"/>
      <c r="WSZ12" s="80"/>
      <c r="WTA12" s="80"/>
      <c r="WTB12" s="80"/>
      <c r="WTC12" s="80"/>
      <c r="WTD12" s="80"/>
      <c r="WTE12" s="80"/>
      <c r="WTF12" s="80"/>
      <c r="WTG12" s="80"/>
      <c r="WTH12" s="80"/>
      <c r="WTI12" s="80"/>
      <c r="WTJ12" s="80"/>
      <c r="WTK12" s="80"/>
      <c r="WTL12" s="80"/>
      <c r="WTM12" s="80"/>
      <c r="WTN12" s="80"/>
      <c r="WTO12" s="80"/>
      <c r="WTP12" s="80"/>
      <c r="WTQ12" s="80"/>
      <c r="WTR12" s="80"/>
      <c r="WTS12" s="80"/>
      <c r="WTT12" s="80"/>
      <c r="WTU12" s="80"/>
      <c r="WTV12" s="80"/>
      <c r="WTW12" s="80"/>
      <c r="WTX12" s="80"/>
      <c r="WTY12" s="80"/>
      <c r="WTZ12" s="80"/>
      <c r="WUA12" s="80"/>
      <c r="WUB12" s="80"/>
      <c r="WUC12" s="80"/>
      <c r="WUD12" s="80"/>
      <c r="WUE12" s="80"/>
      <c r="WUF12" s="80"/>
      <c r="WUG12" s="80"/>
      <c r="WUH12" s="80"/>
      <c r="WUI12" s="80"/>
      <c r="WUJ12" s="80"/>
      <c r="WUK12" s="80"/>
      <c r="WUL12" s="80"/>
      <c r="WUM12" s="80"/>
      <c r="WUN12" s="80"/>
      <c r="WUO12" s="80"/>
      <c r="WUP12" s="80"/>
      <c r="WUQ12" s="80"/>
      <c r="WUR12" s="80"/>
      <c r="WUS12" s="80"/>
      <c r="WUT12" s="80"/>
      <c r="WUU12" s="80"/>
      <c r="WUV12" s="80"/>
      <c r="WUW12" s="80"/>
      <c r="WUX12" s="80"/>
      <c r="WUY12" s="80"/>
      <c r="WUZ12" s="80"/>
      <c r="WVA12" s="80"/>
      <c r="WVB12" s="80"/>
      <c r="WVC12" s="80"/>
      <c r="WVD12" s="80"/>
      <c r="WVE12" s="80"/>
      <c r="WVF12" s="80"/>
      <c r="WVG12" s="80"/>
      <c r="WVH12" s="80"/>
      <c r="WVI12" s="80"/>
      <c r="WVJ12" s="80"/>
      <c r="WVK12" s="80"/>
      <c r="WVL12" s="80"/>
      <c r="WVM12" s="80"/>
      <c r="WVN12" s="80"/>
      <c r="WVO12" s="80"/>
      <c r="WVP12" s="80"/>
      <c r="WVQ12" s="80"/>
      <c r="WVR12" s="80"/>
      <c r="WVS12" s="80"/>
    </row>
    <row r="13" spans="1:16139" s="79" customFormat="1">
      <c r="A13" s="81" t="s">
        <v>449</v>
      </c>
      <c r="B13" s="82">
        <v>340575</v>
      </c>
      <c r="C13" s="82">
        <f>VLOOKUP(A13,'PIVOT TABLES'!$A$46:$B$60,2,FALSE)</f>
        <v>186922.00000000003</v>
      </c>
      <c r="D13" s="82">
        <f>VLOOKUP(A13,'3a. Tier Calc'!$A$2:$V$16,22,FALSE)</f>
        <v>3</v>
      </c>
      <c r="E13" s="83">
        <v>65</v>
      </c>
      <c r="F13" s="85">
        <v>40</v>
      </c>
      <c r="G13" s="85">
        <v>0</v>
      </c>
      <c r="H13" s="85">
        <v>517</v>
      </c>
      <c r="I13" s="85">
        <v>216</v>
      </c>
      <c r="J13" s="221">
        <f>I13*'Service Length'!$D$17</f>
        <v>446.40000000000003</v>
      </c>
      <c r="K13" s="84">
        <f>(E13*'FY14 Units'!$B$38)/60</f>
        <v>24.297619047619044</v>
      </c>
      <c r="L13" s="86">
        <f>F13*'Service Length'!$E$17</f>
        <v>197.33333333333334</v>
      </c>
      <c r="M13" s="86">
        <f>G13*'Service Length'!$F$17</f>
        <v>0</v>
      </c>
      <c r="N13" s="86">
        <f>H13*'Service Length'!$C$17</f>
        <v>654.86666666666667</v>
      </c>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c r="SP13" s="80"/>
      <c r="SQ13" s="80"/>
      <c r="SR13" s="80"/>
      <c r="SS13" s="80"/>
      <c r="ST13" s="80"/>
      <c r="SU13" s="80"/>
      <c r="SV13" s="80"/>
      <c r="SW13" s="80"/>
      <c r="SX13" s="80"/>
      <c r="SY13" s="80"/>
      <c r="SZ13" s="80"/>
      <c r="TA13" s="80"/>
      <c r="TB13" s="80"/>
      <c r="TC13" s="80"/>
      <c r="TD13" s="80"/>
      <c r="TE13" s="80"/>
      <c r="TF13" s="80"/>
      <c r="TG13" s="80"/>
      <c r="TH13" s="80"/>
      <c r="TI13" s="80"/>
      <c r="TJ13" s="80"/>
      <c r="TK13" s="80"/>
      <c r="TL13" s="80"/>
      <c r="TM13" s="80"/>
      <c r="TN13" s="80"/>
      <c r="TO13" s="80"/>
      <c r="TP13" s="80"/>
      <c r="TQ13" s="80"/>
      <c r="TR13" s="80"/>
      <c r="TS13" s="80"/>
      <c r="TT13" s="80"/>
      <c r="TU13" s="80"/>
      <c r="TV13" s="80"/>
      <c r="TW13" s="80"/>
      <c r="TX13" s="80"/>
      <c r="TY13" s="80"/>
      <c r="TZ13" s="80"/>
      <c r="UA13" s="80"/>
      <c r="UB13" s="80"/>
      <c r="UC13" s="80"/>
      <c r="UD13" s="80"/>
      <c r="UE13" s="80"/>
      <c r="UF13" s="80"/>
      <c r="UG13" s="80"/>
      <c r="UH13" s="80"/>
      <c r="UI13" s="80"/>
      <c r="UJ13" s="80"/>
      <c r="UK13" s="80"/>
      <c r="UL13" s="80"/>
      <c r="UM13" s="80"/>
      <c r="UN13" s="80"/>
      <c r="UO13" s="80"/>
      <c r="UP13" s="80"/>
      <c r="UQ13" s="80"/>
      <c r="UR13" s="80"/>
      <c r="US13" s="80"/>
      <c r="UT13" s="80"/>
      <c r="UU13" s="80"/>
      <c r="UV13" s="80"/>
      <c r="UW13" s="80"/>
      <c r="UX13" s="80"/>
      <c r="UY13" s="80"/>
      <c r="UZ13" s="80"/>
      <c r="VA13" s="80"/>
      <c r="VB13" s="80"/>
      <c r="VC13" s="80"/>
      <c r="VD13" s="80"/>
      <c r="VE13" s="80"/>
      <c r="VF13" s="80"/>
      <c r="VG13" s="80"/>
      <c r="VH13" s="80"/>
      <c r="VI13" s="80"/>
      <c r="VJ13" s="80"/>
      <c r="VK13" s="80"/>
      <c r="VL13" s="80"/>
      <c r="VM13" s="80"/>
      <c r="VN13" s="80"/>
      <c r="VO13" s="80"/>
      <c r="VP13" s="80"/>
      <c r="VQ13" s="80"/>
      <c r="VR13" s="80"/>
      <c r="VS13" s="80"/>
      <c r="VT13" s="80"/>
      <c r="VU13" s="80"/>
      <c r="VV13" s="80"/>
      <c r="VW13" s="80"/>
      <c r="VX13" s="80"/>
      <c r="VY13" s="80"/>
      <c r="VZ13" s="80"/>
      <c r="WA13" s="80"/>
      <c r="WB13" s="80"/>
      <c r="WC13" s="80"/>
      <c r="WD13" s="80"/>
      <c r="WE13" s="80"/>
      <c r="WF13" s="80"/>
      <c r="WG13" s="80"/>
      <c r="WH13" s="80"/>
      <c r="WI13" s="80"/>
      <c r="WJ13" s="80"/>
      <c r="WK13" s="80"/>
      <c r="WL13" s="80"/>
      <c r="WM13" s="80"/>
      <c r="WN13" s="80"/>
      <c r="WO13" s="80"/>
      <c r="WP13" s="80"/>
      <c r="WQ13" s="80"/>
      <c r="WR13" s="80"/>
      <c r="WS13" s="80"/>
      <c r="WT13" s="80"/>
      <c r="WU13" s="80"/>
      <c r="WV13" s="80"/>
      <c r="WW13" s="80"/>
      <c r="WX13" s="80"/>
      <c r="WY13" s="80"/>
      <c r="WZ13" s="80"/>
      <c r="XA13" s="80"/>
      <c r="XB13" s="80"/>
      <c r="XC13" s="80"/>
      <c r="XD13" s="80"/>
      <c r="XE13" s="80"/>
      <c r="XF13" s="80"/>
      <c r="XG13" s="80"/>
      <c r="XH13" s="80"/>
      <c r="XI13" s="80"/>
      <c r="XJ13" s="80"/>
      <c r="XK13" s="80"/>
      <c r="XL13" s="80"/>
      <c r="XM13" s="80"/>
      <c r="XN13" s="80"/>
      <c r="XO13" s="80"/>
      <c r="XP13" s="80"/>
      <c r="XQ13" s="80"/>
      <c r="XR13" s="80"/>
      <c r="XS13" s="80"/>
      <c r="XT13" s="80"/>
      <c r="XU13" s="80"/>
      <c r="XV13" s="80"/>
      <c r="XW13" s="80"/>
      <c r="XX13" s="80"/>
      <c r="XY13" s="80"/>
      <c r="XZ13" s="80"/>
      <c r="YA13" s="80"/>
      <c r="YB13" s="80"/>
      <c r="YC13" s="80"/>
      <c r="YD13" s="80"/>
      <c r="YE13" s="80"/>
      <c r="YF13" s="80"/>
      <c r="YG13" s="80"/>
      <c r="YH13" s="80"/>
      <c r="YI13" s="80"/>
      <c r="YJ13" s="80"/>
      <c r="YK13" s="80"/>
      <c r="YL13" s="80"/>
      <c r="YM13" s="80"/>
      <c r="YN13" s="80"/>
      <c r="YO13" s="80"/>
      <c r="YP13" s="80"/>
      <c r="YQ13" s="80"/>
      <c r="YR13" s="80"/>
      <c r="YS13" s="80"/>
      <c r="YT13" s="80"/>
      <c r="YU13" s="80"/>
      <c r="YV13" s="80"/>
      <c r="YW13" s="80"/>
      <c r="YX13" s="80"/>
      <c r="YY13" s="80"/>
      <c r="YZ13" s="80"/>
      <c r="ZA13" s="80"/>
      <c r="ZB13" s="80"/>
      <c r="ZC13" s="80"/>
      <c r="ZD13" s="80"/>
      <c r="ZE13" s="80"/>
      <c r="ZF13" s="80"/>
      <c r="ZG13" s="80"/>
      <c r="ZH13" s="80"/>
      <c r="ZI13" s="80"/>
      <c r="ZJ13" s="80"/>
      <c r="ZK13" s="80"/>
      <c r="ZL13" s="80"/>
      <c r="ZM13" s="80"/>
      <c r="ZN13" s="80"/>
      <c r="ZO13" s="80"/>
      <c r="ZP13" s="80"/>
      <c r="ZQ13" s="80"/>
      <c r="ZR13" s="80"/>
      <c r="ZS13" s="80"/>
      <c r="ZT13" s="80"/>
      <c r="ZU13" s="80"/>
      <c r="ZV13" s="80"/>
      <c r="ZW13" s="80"/>
      <c r="ZX13" s="80"/>
      <c r="ZY13" s="80"/>
      <c r="ZZ13" s="80"/>
      <c r="AAA13" s="80"/>
      <c r="AAB13" s="80"/>
      <c r="AAC13" s="80"/>
      <c r="AAD13" s="80"/>
      <c r="AAE13" s="80"/>
      <c r="AAF13" s="80"/>
      <c r="AAG13" s="80"/>
      <c r="AAH13" s="80"/>
      <c r="AAI13" s="80"/>
      <c r="AAJ13" s="80"/>
      <c r="AAK13" s="80"/>
      <c r="AAL13" s="80"/>
      <c r="AAM13" s="80"/>
      <c r="AAN13" s="80"/>
      <c r="AAO13" s="80"/>
      <c r="AAP13" s="80"/>
      <c r="AAQ13" s="80"/>
      <c r="AAR13" s="80"/>
      <c r="AAS13" s="80"/>
      <c r="AAT13" s="80"/>
      <c r="AAU13" s="80"/>
      <c r="AAV13" s="80"/>
      <c r="AAW13" s="80"/>
      <c r="AAX13" s="80"/>
      <c r="AAY13" s="80"/>
      <c r="AAZ13" s="80"/>
      <c r="ABA13" s="80"/>
      <c r="ABB13" s="80"/>
      <c r="ABC13" s="80"/>
      <c r="ABD13" s="80"/>
      <c r="ABE13" s="80"/>
      <c r="ABF13" s="80"/>
      <c r="ABG13" s="80"/>
      <c r="ABH13" s="80"/>
      <c r="ABI13" s="80"/>
      <c r="ABJ13" s="80"/>
      <c r="ABK13" s="80"/>
      <c r="ABL13" s="80"/>
      <c r="ABM13" s="80"/>
      <c r="ABN13" s="80"/>
      <c r="ABO13" s="80"/>
      <c r="ABP13" s="80"/>
      <c r="ABQ13" s="80"/>
      <c r="ABR13" s="80"/>
      <c r="ABS13" s="80"/>
      <c r="ABT13" s="80"/>
      <c r="ABU13" s="80"/>
      <c r="ABV13" s="80"/>
      <c r="ABW13" s="80"/>
      <c r="ABX13" s="80"/>
      <c r="ABY13" s="80"/>
      <c r="ABZ13" s="80"/>
      <c r="ACA13" s="80"/>
      <c r="ACB13" s="80"/>
      <c r="ACC13" s="80"/>
      <c r="ACD13" s="80"/>
      <c r="ACE13" s="80"/>
      <c r="ACF13" s="80"/>
      <c r="ACG13" s="80"/>
      <c r="ACH13" s="80"/>
      <c r="ACI13" s="80"/>
      <c r="ACJ13" s="80"/>
      <c r="ACK13" s="80"/>
      <c r="ACL13" s="80"/>
      <c r="ACM13" s="80"/>
      <c r="ACN13" s="80"/>
      <c r="ACO13" s="80"/>
      <c r="ACP13" s="80"/>
      <c r="ACQ13" s="80"/>
      <c r="ACR13" s="80"/>
      <c r="ACS13" s="80"/>
      <c r="ACT13" s="80"/>
      <c r="ACU13" s="80"/>
      <c r="ACV13" s="80"/>
      <c r="ACW13" s="80"/>
      <c r="ACX13" s="80"/>
      <c r="ACY13" s="80"/>
      <c r="ACZ13" s="80"/>
      <c r="ADA13" s="80"/>
      <c r="ADB13" s="80"/>
      <c r="ADC13" s="80"/>
      <c r="ADD13" s="80"/>
      <c r="ADE13" s="80"/>
      <c r="ADF13" s="80"/>
      <c r="ADG13" s="80"/>
      <c r="ADH13" s="80"/>
      <c r="ADI13" s="80"/>
      <c r="ADJ13" s="80"/>
      <c r="ADK13" s="80"/>
      <c r="ADL13" s="80"/>
      <c r="ADM13" s="80"/>
      <c r="ADN13" s="80"/>
      <c r="ADO13" s="80"/>
      <c r="ADP13" s="80"/>
      <c r="ADQ13" s="80"/>
      <c r="ADR13" s="80"/>
      <c r="ADS13" s="80"/>
      <c r="ADT13" s="80"/>
      <c r="ADU13" s="80"/>
      <c r="ADV13" s="80"/>
      <c r="ADW13" s="80"/>
      <c r="ADX13" s="80"/>
      <c r="ADY13" s="80"/>
      <c r="ADZ13" s="80"/>
      <c r="AEA13" s="80"/>
      <c r="AEB13" s="80"/>
      <c r="AEC13" s="80"/>
      <c r="AED13" s="80"/>
      <c r="AEE13" s="80"/>
      <c r="AEF13" s="80"/>
      <c r="AEG13" s="80"/>
      <c r="AEH13" s="80"/>
      <c r="AEI13" s="80"/>
      <c r="AEJ13" s="80"/>
      <c r="AEK13" s="80"/>
      <c r="AEL13" s="80"/>
      <c r="AEM13" s="80"/>
      <c r="AEN13" s="80"/>
      <c r="AEO13" s="80"/>
      <c r="AEP13" s="80"/>
      <c r="AEQ13" s="80"/>
      <c r="AER13" s="80"/>
      <c r="AES13" s="80"/>
      <c r="AET13" s="80"/>
      <c r="AEU13" s="80"/>
      <c r="AEV13" s="80"/>
      <c r="AEW13" s="80"/>
      <c r="AEX13" s="80"/>
      <c r="AEY13" s="80"/>
      <c r="AEZ13" s="80"/>
      <c r="AFA13" s="80"/>
      <c r="AFB13" s="80"/>
      <c r="AFC13" s="80"/>
      <c r="AFD13" s="80"/>
      <c r="AFE13" s="80"/>
      <c r="AFF13" s="80"/>
      <c r="AFG13" s="80"/>
      <c r="AFH13" s="80"/>
      <c r="AFI13" s="80"/>
      <c r="AFJ13" s="80"/>
      <c r="AFK13" s="80"/>
      <c r="AFL13" s="80"/>
      <c r="AFM13" s="80"/>
      <c r="AFN13" s="80"/>
      <c r="AFO13" s="80"/>
      <c r="AFP13" s="80"/>
      <c r="AFQ13" s="80"/>
      <c r="AFR13" s="80"/>
      <c r="AFS13" s="80"/>
      <c r="AFT13" s="80"/>
      <c r="AFU13" s="80"/>
      <c r="AFV13" s="80"/>
      <c r="AFW13" s="80"/>
      <c r="AFX13" s="80"/>
      <c r="AFY13" s="80"/>
      <c r="AFZ13" s="80"/>
      <c r="AGA13" s="80"/>
      <c r="AGB13" s="80"/>
      <c r="AGC13" s="80"/>
      <c r="AGD13" s="80"/>
      <c r="AGE13" s="80"/>
      <c r="AGF13" s="80"/>
      <c r="AGG13" s="80"/>
      <c r="AGH13" s="80"/>
      <c r="AGI13" s="80"/>
      <c r="AGJ13" s="80"/>
      <c r="AGK13" s="80"/>
      <c r="AGL13" s="80"/>
      <c r="AGM13" s="80"/>
      <c r="AGN13" s="80"/>
      <c r="AGO13" s="80"/>
      <c r="AGP13" s="80"/>
      <c r="AGQ13" s="80"/>
      <c r="AGR13" s="80"/>
      <c r="AGS13" s="80"/>
      <c r="AGT13" s="80"/>
      <c r="AGU13" s="80"/>
      <c r="AGV13" s="80"/>
      <c r="AGW13" s="80"/>
      <c r="AGX13" s="80"/>
      <c r="AGY13" s="80"/>
      <c r="AGZ13" s="80"/>
      <c r="AHA13" s="80"/>
      <c r="AHB13" s="80"/>
      <c r="AHC13" s="80"/>
      <c r="AHD13" s="80"/>
      <c r="AHE13" s="80"/>
      <c r="AHF13" s="80"/>
      <c r="AHG13" s="80"/>
      <c r="AHH13" s="80"/>
      <c r="AHI13" s="80"/>
      <c r="AHJ13" s="80"/>
      <c r="AHK13" s="80"/>
      <c r="AHL13" s="80"/>
      <c r="AHM13" s="80"/>
      <c r="AHN13" s="80"/>
      <c r="AHO13" s="80"/>
      <c r="AHP13" s="80"/>
      <c r="AHQ13" s="80"/>
      <c r="AHR13" s="80"/>
      <c r="AHS13" s="80"/>
      <c r="AHT13" s="80"/>
      <c r="AHU13" s="80"/>
      <c r="AHV13" s="80"/>
      <c r="AHW13" s="80"/>
      <c r="AHX13" s="80"/>
      <c r="AHY13" s="80"/>
      <c r="AHZ13" s="80"/>
      <c r="AIA13" s="80"/>
      <c r="AIB13" s="80"/>
      <c r="AIC13" s="80"/>
      <c r="AID13" s="80"/>
      <c r="AIE13" s="80"/>
      <c r="AIF13" s="80"/>
      <c r="AIG13" s="80"/>
      <c r="AIH13" s="80"/>
      <c r="AII13" s="80"/>
      <c r="AIJ13" s="80"/>
      <c r="AIK13" s="80"/>
      <c r="AIL13" s="80"/>
      <c r="AIM13" s="80"/>
      <c r="AIN13" s="80"/>
      <c r="AIO13" s="80"/>
      <c r="AIP13" s="80"/>
      <c r="AIQ13" s="80"/>
      <c r="AIR13" s="80"/>
      <c r="AIS13" s="80"/>
      <c r="AIT13" s="80"/>
      <c r="AIU13" s="80"/>
      <c r="AIV13" s="80"/>
      <c r="AIW13" s="80"/>
      <c r="AIX13" s="80"/>
      <c r="AIY13" s="80"/>
      <c r="AIZ13" s="80"/>
      <c r="AJA13" s="80"/>
      <c r="AJB13" s="80"/>
      <c r="AJC13" s="80"/>
      <c r="AJD13" s="80"/>
      <c r="AJE13" s="80"/>
      <c r="AJF13" s="80"/>
      <c r="AJG13" s="80"/>
      <c r="AJH13" s="80"/>
      <c r="AJI13" s="80"/>
      <c r="AJJ13" s="80"/>
      <c r="AJK13" s="80"/>
      <c r="AJL13" s="80"/>
      <c r="AJM13" s="80"/>
      <c r="AJN13" s="80"/>
      <c r="AJO13" s="80"/>
      <c r="AJP13" s="80"/>
      <c r="AJQ13" s="80"/>
      <c r="AJR13" s="80"/>
      <c r="AJS13" s="80"/>
      <c r="AJT13" s="80"/>
      <c r="AJU13" s="80"/>
      <c r="AJV13" s="80"/>
      <c r="AJW13" s="80"/>
      <c r="AJX13" s="80"/>
      <c r="AJY13" s="80"/>
      <c r="AJZ13" s="80"/>
      <c r="AKA13" s="80"/>
      <c r="AKB13" s="80"/>
      <c r="AKC13" s="80"/>
      <c r="AKD13" s="80"/>
      <c r="AKE13" s="80"/>
      <c r="AKF13" s="80"/>
      <c r="AKG13" s="80"/>
      <c r="AKH13" s="80"/>
      <c r="AKI13" s="80"/>
      <c r="AKJ13" s="80"/>
      <c r="AKK13" s="80"/>
      <c r="AKL13" s="80"/>
      <c r="AKM13" s="80"/>
      <c r="AKN13" s="80"/>
      <c r="AKO13" s="80"/>
      <c r="AKP13" s="80"/>
      <c r="AKQ13" s="80"/>
      <c r="AKR13" s="80"/>
      <c r="AKS13" s="80"/>
      <c r="AKT13" s="80"/>
      <c r="AKU13" s="80"/>
      <c r="AKV13" s="80"/>
      <c r="AKW13" s="80"/>
      <c r="AKX13" s="80"/>
      <c r="AKY13" s="80"/>
      <c r="AKZ13" s="80"/>
      <c r="ALA13" s="80"/>
      <c r="ALB13" s="80"/>
      <c r="ALC13" s="80"/>
      <c r="ALD13" s="80"/>
      <c r="ALE13" s="80"/>
      <c r="ALF13" s="80"/>
      <c r="ALG13" s="80"/>
      <c r="ALH13" s="80"/>
      <c r="ALI13" s="80"/>
      <c r="ALJ13" s="80"/>
      <c r="ALK13" s="80"/>
      <c r="ALL13" s="80"/>
      <c r="ALM13" s="80"/>
      <c r="ALN13" s="80"/>
      <c r="ALO13" s="80"/>
      <c r="ALP13" s="80"/>
      <c r="ALQ13" s="80"/>
      <c r="ALR13" s="80"/>
      <c r="ALS13" s="80"/>
      <c r="ALT13" s="80"/>
      <c r="ALU13" s="80"/>
      <c r="ALV13" s="80"/>
      <c r="ALW13" s="80"/>
      <c r="ALX13" s="80"/>
      <c r="ALY13" s="80"/>
      <c r="ALZ13" s="80"/>
      <c r="AMA13" s="80"/>
      <c r="AMB13" s="80"/>
      <c r="AMC13" s="80"/>
      <c r="AMD13" s="80"/>
      <c r="AME13" s="80"/>
      <c r="AMF13" s="80"/>
      <c r="AMG13" s="80"/>
      <c r="AMH13" s="80"/>
      <c r="AMI13" s="80"/>
      <c r="AMJ13" s="80"/>
      <c r="AMK13" s="80"/>
      <c r="AML13" s="80"/>
      <c r="AMM13" s="80"/>
      <c r="AMN13" s="80"/>
      <c r="AMO13" s="80"/>
      <c r="AMP13" s="80"/>
      <c r="AMQ13" s="80"/>
      <c r="AMR13" s="80"/>
      <c r="AMS13" s="80"/>
      <c r="AMT13" s="80"/>
      <c r="AMU13" s="80"/>
      <c r="AMV13" s="80"/>
      <c r="AMW13" s="80"/>
      <c r="AMX13" s="80"/>
      <c r="AMY13" s="80"/>
      <c r="AMZ13" s="80"/>
      <c r="ANA13" s="80"/>
      <c r="ANB13" s="80"/>
      <c r="ANC13" s="80"/>
      <c r="AND13" s="80"/>
      <c r="ANE13" s="80"/>
      <c r="ANF13" s="80"/>
      <c r="ANG13" s="80"/>
      <c r="ANH13" s="80"/>
      <c r="ANI13" s="80"/>
      <c r="ANJ13" s="80"/>
      <c r="ANK13" s="80"/>
      <c r="ANL13" s="80"/>
      <c r="ANM13" s="80"/>
      <c r="ANN13" s="80"/>
      <c r="ANO13" s="80"/>
      <c r="ANP13" s="80"/>
      <c r="ANQ13" s="80"/>
      <c r="ANR13" s="80"/>
      <c r="ANS13" s="80"/>
      <c r="ANT13" s="80"/>
      <c r="ANU13" s="80"/>
      <c r="ANV13" s="80"/>
      <c r="ANW13" s="80"/>
      <c r="ANX13" s="80"/>
      <c r="ANY13" s="80"/>
      <c r="ANZ13" s="80"/>
      <c r="AOA13" s="80"/>
      <c r="AOB13" s="80"/>
      <c r="AOC13" s="80"/>
      <c r="AOD13" s="80"/>
      <c r="AOE13" s="80"/>
      <c r="AOF13" s="80"/>
      <c r="AOG13" s="80"/>
      <c r="AOH13" s="80"/>
      <c r="AOI13" s="80"/>
      <c r="AOJ13" s="80"/>
      <c r="AOK13" s="80"/>
      <c r="AOL13" s="80"/>
      <c r="AOM13" s="80"/>
      <c r="AON13" s="80"/>
      <c r="AOO13" s="80"/>
      <c r="AOP13" s="80"/>
      <c r="AOQ13" s="80"/>
      <c r="AOR13" s="80"/>
      <c r="AOS13" s="80"/>
      <c r="AOT13" s="80"/>
      <c r="AOU13" s="80"/>
      <c r="AOV13" s="80"/>
      <c r="AOW13" s="80"/>
      <c r="AOX13" s="80"/>
      <c r="AOY13" s="80"/>
      <c r="AOZ13" s="80"/>
      <c r="APA13" s="80"/>
      <c r="APB13" s="80"/>
      <c r="APC13" s="80"/>
      <c r="APD13" s="80"/>
      <c r="APE13" s="80"/>
      <c r="APF13" s="80"/>
      <c r="APG13" s="80"/>
      <c r="APH13" s="80"/>
      <c r="API13" s="80"/>
      <c r="APJ13" s="80"/>
      <c r="APK13" s="80"/>
      <c r="APL13" s="80"/>
      <c r="APM13" s="80"/>
      <c r="APN13" s="80"/>
      <c r="APO13" s="80"/>
      <c r="APP13" s="80"/>
      <c r="APQ13" s="80"/>
      <c r="APR13" s="80"/>
      <c r="APS13" s="80"/>
      <c r="APT13" s="80"/>
      <c r="APU13" s="80"/>
      <c r="APV13" s="80"/>
      <c r="APW13" s="80"/>
      <c r="APX13" s="80"/>
      <c r="APY13" s="80"/>
      <c r="APZ13" s="80"/>
      <c r="AQA13" s="80"/>
      <c r="AQB13" s="80"/>
      <c r="AQC13" s="80"/>
      <c r="AQD13" s="80"/>
      <c r="AQE13" s="80"/>
      <c r="AQF13" s="80"/>
      <c r="AQG13" s="80"/>
      <c r="AQH13" s="80"/>
      <c r="AQI13" s="80"/>
      <c r="AQJ13" s="80"/>
      <c r="AQK13" s="80"/>
      <c r="AQL13" s="80"/>
      <c r="AQM13" s="80"/>
      <c r="AQN13" s="80"/>
      <c r="AQO13" s="80"/>
      <c r="AQP13" s="80"/>
      <c r="AQQ13" s="80"/>
      <c r="AQR13" s="80"/>
      <c r="AQS13" s="80"/>
      <c r="AQT13" s="80"/>
      <c r="AQU13" s="80"/>
      <c r="AQV13" s="80"/>
      <c r="AQW13" s="80"/>
      <c r="AQX13" s="80"/>
      <c r="AQY13" s="80"/>
      <c r="AQZ13" s="80"/>
      <c r="ARA13" s="80"/>
      <c r="ARB13" s="80"/>
      <c r="ARC13" s="80"/>
      <c r="ARD13" s="80"/>
      <c r="ARE13" s="80"/>
      <c r="ARF13" s="80"/>
      <c r="ARG13" s="80"/>
      <c r="ARH13" s="80"/>
      <c r="ARI13" s="80"/>
      <c r="ARJ13" s="80"/>
      <c r="ARK13" s="80"/>
      <c r="ARL13" s="80"/>
      <c r="ARM13" s="80"/>
      <c r="ARN13" s="80"/>
      <c r="ARO13" s="80"/>
      <c r="ARP13" s="80"/>
      <c r="ARQ13" s="80"/>
      <c r="ARR13" s="80"/>
      <c r="ARS13" s="80"/>
      <c r="ART13" s="80"/>
      <c r="ARU13" s="80"/>
      <c r="ARV13" s="80"/>
      <c r="ARW13" s="80"/>
      <c r="ARX13" s="80"/>
      <c r="ARY13" s="80"/>
      <c r="ARZ13" s="80"/>
      <c r="ASA13" s="80"/>
      <c r="ASB13" s="80"/>
      <c r="ASC13" s="80"/>
      <c r="ASD13" s="80"/>
      <c r="ASE13" s="80"/>
      <c r="ASF13" s="80"/>
      <c r="ASG13" s="80"/>
      <c r="ASH13" s="80"/>
      <c r="ASI13" s="80"/>
      <c r="ASJ13" s="80"/>
      <c r="ASK13" s="80"/>
      <c r="ASL13" s="80"/>
      <c r="ASM13" s="80"/>
      <c r="ASN13" s="80"/>
      <c r="ASO13" s="80"/>
      <c r="ASP13" s="80"/>
      <c r="ASQ13" s="80"/>
      <c r="ASR13" s="80"/>
      <c r="ASS13" s="80"/>
      <c r="AST13" s="80"/>
      <c r="ASU13" s="80"/>
      <c r="ASV13" s="80"/>
      <c r="ASW13" s="80"/>
      <c r="ASX13" s="80"/>
      <c r="ASY13" s="80"/>
      <c r="ASZ13" s="80"/>
      <c r="ATA13" s="80"/>
      <c r="ATB13" s="80"/>
      <c r="ATC13" s="80"/>
      <c r="ATD13" s="80"/>
      <c r="ATE13" s="80"/>
      <c r="ATF13" s="80"/>
      <c r="ATG13" s="80"/>
      <c r="ATH13" s="80"/>
      <c r="ATI13" s="80"/>
      <c r="ATJ13" s="80"/>
      <c r="ATK13" s="80"/>
      <c r="ATL13" s="80"/>
      <c r="ATM13" s="80"/>
      <c r="ATN13" s="80"/>
      <c r="ATO13" s="80"/>
      <c r="ATP13" s="80"/>
      <c r="ATQ13" s="80"/>
      <c r="ATR13" s="80"/>
      <c r="ATS13" s="80"/>
      <c r="ATT13" s="80"/>
      <c r="ATU13" s="80"/>
      <c r="ATV13" s="80"/>
      <c r="ATW13" s="80"/>
      <c r="ATX13" s="80"/>
      <c r="ATY13" s="80"/>
      <c r="ATZ13" s="80"/>
      <c r="AUA13" s="80"/>
      <c r="AUB13" s="80"/>
      <c r="AUC13" s="80"/>
      <c r="AUD13" s="80"/>
      <c r="AUE13" s="80"/>
      <c r="AUF13" s="80"/>
      <c r="AUG13" s="80"/>
      <c r="AUH13" s="80"/>
      <c r="AUI13" s="80"/>
      <c r="AUJ13" s="80"/>
      <c r="AUK13" s="80"/>
      <c r="AUL13" s="80"/>
      <c r="AUM13" s="80"/>
      <c r="AUN13" s="80"/>
      <c r="AUO13" s="80"/>
      <c r="AUP13" s="80"/>
      <c r="AUQ13" s="80"/>
      <c r="AUR13" s="80"/>
      <c r="AUS13" s="80"/>
      <c r="AUT13" s="80"/>
      <c r="AUU13" s="80"/>
      <c r="AUV13" s="80"/>
      <c r="AUW13" s="80"/>
      <c r="AUX13" s="80"/>
      <c r="AUY13" s="80"/>
      <c r="AUZ13" s="80"/>
      <c r="AVA13" s="80"/>
      <c r="AVB13" s="80"/>
      <c r="AVC13" s="80"/>
      <c r="AVD13" s="80"/>
      <c r="AVE13" s="80"/>
      <c r="AVF13" s="80"/>
      <c r="AVG13" s="80"/>
      <c r="AVH13" s="80"/>
      <c r="AVI13" s="80"/>
      <c r="AVJ13" s="80"/>
      <c r="AVK13" s="80"/>
      <c r="AVL13" s="80"/>
      <c r="AVM13" s="80"/>
      <c r="AVN13" s="80"/>
      <c r="AVO13" s="80"/>
      <c r="AVP13" s="80"/>
      <c r="AVQ13" s="80"/>
      <c r="AVR13" s="80"/>
      <c r="AVS13" s="80"/>
      <c r="AVT13" s="80"/>
      <c r="AVU13" s="80"/>
      <c r="AVV13" s="80"/>
      <c r="AVW13" s="80"/>
      <c r="AVX13" s="80"/>
      <c r="AVY13" s="80"/>
      <c r="AVZ13" s="80"/>
      <c r="AWA13" s="80"/>
      <c r="AWB13" s="80"/>
      <c r="AWC13" s="80"/>
      <c r="AWD13" s="80"/>
      <c r="AWE13" s="80"/>
      <c r="AWF13" s="80"/>
      <c r="AWG13" s="80"/>
      <c r="AWH13" s="80"/>
      <c r="AWI13" s="80"/>
      <c r="AWJ13" s="80"/>
      <c r="AWK13" s="80"/>
      <c r="AWL13" s="80"/>
      <c r="AWM13" s="80"/>
      <c r="AWN13" s="80"/>
      <c r="AWO13" s="80"/>
      <c r="AWP13" s="80"/>
      <c r="AWQ13" s="80"/>
      <c r="AWR13" s="80"/>
      <c r="AWS13" s="80"/>
      <c r="AWT13" s="80"/>
      <c r="AWU13" s="80"/>
      <c r="AWV13" s="80"/>
      <c r="AWW13" s="80"/>
      <c r="AWX13" s="80"/>
      <c r="AWY13" s="80"/>
      <c r="AWZ13" s="80"/>
      <c r="AXA13" s="80"/>
      <c r="AXB13" s="80"/>
      <c r="AXC13" s="80"/>
      <c r="AXD13" s="80"/>
      <c r="AXE13" s="80"/>
      <c r="AXF13" s="80"/>
      <c r="AXG13" s="80"/>
      <c r="AXH13" s="80"/>
      <c r="AXI13" s="80"/>
      <c r="AXJ13" s="80"/>
      <c r="AXK13" s="80"/>
      <c r="AXL13" s="80"/>
      <c r="AXM13" s="80"/>
      <c r="AXN13" s="80"/>
      <c r="AXO13" s="80"/>
      <c r="AXP13" s="80"/>
      <c r="AXQ13" s="80"/>
      <c r="AXR13" s="80"/>
      <c r="AXS13" s="80"/>
      <c r="AXT13" s="80"/>
      <c r="AXU13" s="80"/>
      <c r="AXV13" s="80"/>
      <c r="AXW13" s="80"/>
      <c r="AXX13" s="80"/>
      <c r="AXY13" s="80"/>
      <c r="AXZ13" s="80"/>
      <c r="AYA13" s="80"/>
      <c r="AYB13" s="80"/>
      <c r="AYC13" s="80"/>
      <c r="AYD13" s="80"/>
      <c r="AYE13" s="80"/>
      <c r="AYF13" s="80"/>
      <c r="AYG13" s="80"/>
      <c r="AYH13" s="80"/>
      <c r="AYI13" s="80"/>
      <c r="AYJ13" s="80"/>
      <c r="AYK13" s="80"/>
      <c r="AYL13" s="80"/>
      <c r="AYM13" s="80"/>
      <c r="AYN13" s="80"/>
      <c r="AYO13" s="80"/>
      <c r="AYP13" s="80"/>
      <c r="AYQ13" s="80"/>
      <c r="AYR13" s="80"/>
      <c r="AYS13" s="80"/>
      <c r="AYT13" s="80"/>
      <c r="AYU13" s="80"/>
      <c r="AYV13" s="80"/>
      <c r="AYW13" s="80"/>
      <c r="AYX13" s="80"/>
      <c r="AYY13" s="80"/>
      <c r="AYZ13" s="80"/>
      <c r="AZA13" s="80"/>
      <c r="AZB13" s="80"/>
      <c r="AZC13" s="80"/>
      <c r="AZD13" s="80"/>
      <c r="AZE13" s="80"/>
      <c r="AZF13" s="80"/>
      <c r="AZG13" s="80"/>
      <c r="AZH13" s="80"/>
      <c r="AZI13" s="80"/>
      <c r="AZJ13" s="80"/>
      <c r="AZK13" s="80"/>
      <c r="AZL13" s="80"/>
      <c r="AZM13" s="80"/>
      <c r="AZN13" s="80"/>
      <c r="AZO13" s="80"/>
      <c r="AZP13" s="80"/>
      <c r="AZQ13" s="80"/>
      <c r="AZR13" s="80"/>
      <c r="AZS13" s="80"/>
      <c r="AZT13" s="80"/>
      <c r="AZU13" s="80"/>
      <c r="AZV13" s="80"/>
      <c r="AZW13" s="80"/>
      <c r="AZX13" s="80"/>
      <c r="AZY13" s="80"/>
      <c r="AZZ13" s="80"/>
      <c r="BAA13" s="80"/>
      <c r="BAB13" s="80"/>
      <c r="BAC13" s="80"/>
      <c r="BAD13" s="80"/>
      <c r="BAE13" s="80"/>
      <c r="BAF13" s="80"/>
      <c r="BAG13" s="80"/>
      <c r="BAH13" s="80"/>
      <c r="BAI13" s="80"/>
      <c r="BAJ13" s="80"/>
      <c r="BAK13" s="80"/>
      <c r="BAL13" s="80"/>
      <c r="BAM13" s="80"/>
      <c r="BAN13" s="80"/>
      <c r="BAO13" s="80"/>
      <c r="BAP13" s="80"/>
      <c r="BAQ13" s="80"/>
      <c r="BAR13" s="80"/>
      <c r="BAS13" s="80"/>
      <c r="BAT13" s="80"/>
      <c r="BAU13" s="80"/>
      <c r="BAV13" s="80"/>
      <c r="BAW13" s="80"/>
      <c r="BAX13" s="80"/>
      <c r="BAY13" s="80"/>
      <c r="BAZ13" s="80"/>
      <c r="BBA13" s="80"/>
      <c r="BBB13" s="80"/>
      <c r="BBC13" s="80"/>
      <c r="BBD13" s="80"/>
      <c r="BBE13" s="80"/>
      <c r="BBF13" s="80"/>
      <c r="BBG13" s="80"/>
      <c r="BBH13" s="80"/>
      <c r="BBI13" s="80"/>
      <c r="BBJ13" s="80"/>
      <c r="BBK13" s="80"/>
      <c r="BBL13" s="80"/>
      <c r="BBM13" s="80"/>
      <c r="BBN13" s="80"/>
      <c r="BBO13" s="80"/>
      <c r="BBP13" s="80"/>
      <c r="BBQ13" s="80"/>
      <c r="BBR13" s="80"/>
      <c r="BBS13" s="80"/>
      <c r="BBT13" s="80"/>
      <c r="BBU13" s="80"/>
      <c r="BBV13" s="80"/>
      <c r="BBW13" s="80"/>
      <c r="BBX13" s="80"/>
      <c r="BBY13" s="80"/>
      <c r="BBZ13" s="80"/>
      <c r="BCA13" s="80"/>
      <c r="BCB13" s="80"/>
      <c r="BCC13" s="80"/>
      <c r="BCD13" s="80"/>
      <c r="BCE13" s="80"/>
      <c r="BCF13" s="80"/>
      <c r="BCG13" s="80"/>
      <c r="BCH13" s="80"/>
      <c r="BCI13" s="80"/>
      <c r="BCJ13" s="80"/>
      <c r="BCK13" s="80"/>
      <c r="BCL13" s="80"/>
      <c r="BCM13" s="80"/>
      <c r="BCN13" s="80"/>
      <c r="BCO13" s="80"/>
      <c r="BCP13" s="80"/>
      <c r="BCQ13" s="80"/>
      <c r="BCR13" s="80"/>
      <c r="BCS13" s="80"/>
      <c r="BCT13" s="80"/>
      <c r="BCU13" s="80"/>
      <c r="BCV13" s="80"/>
      <c r="BCW13" s="80"/>
      <c r="BCX13" s="80"/>
      <c r="BCY13" s="80"/>
      <c r="BCZ13" s="80"/>
      <c r="BDA13" s="80"/>
      <c r="BDB13" s="80"/>
      <c r="BDC13" s="80"/>
      <c r="BDD13" s="80"/>
      <c r="BDE13" s="80"/>
      <c r="BDF13" s="80"/>
      <c r="BDG13" s="80"/>
      <c r="BDH13" s="80"/>
      <c r="BDI13" s="80"/>
      <c r="BDJ13" s="80"/>
      <c r="BDK13" s="80"/>
      <c r="BDL13" s="80"/>
      <c r="BDM13" s="80"/>
      <c r="BDN13" s="80"/>
      <c r="BDO13" s="80"/>
      <c r="BDP13" s="80"/>
      <c r="BDQ13" s="80"/>
      <c r="BDR13" s="80"/>
      <c r="BDS13" s="80"/>
      <c r="BDT13" s="80"/>
      <c r="BDU13" s="80"/>
      <c r="BDV13" s="80"/>
      <c r="BDW13" s="80"/>
      <c r="BDX13" s="80"/>
      <c r="BDY13" s="80"/>
      <c r="BDZ13" s="80"/>
      <c r="BEA13" s="80"/>
      <c r="BEB13" s="80"/>
      <c r="BEC13" s="80"/>
      <c r="BED13" s="80"/>
      <c r="BEE13" s="80"/>
      <c r="BEF13" s="80"/>
      <c r="BEG13" s="80"/>
      <c r="BEH13" s="80"/>
      <c r="BEI13" s="80"/>
      <c r="BEJ13" s="80"/>
      <c r="BEK13" s="80"/>
      <c r="BEL13" s="80"/>
      <c r="BEM13" s="80"/>
      <c r="BEN13" s="80"/>
      <c r="BEO13" s="80"/>
      <c r="BEP13" s="80"/>
      <c r="BEQ13" s="80"/>
      <c r="BER13" s="80"/>
      <c r="BES13" s="80"/>
      <c r="BET13" s="80"/>
      <c r="BEU13" s="80"/>
      <c r="BEV13" s="80"/>
      <c r="BEW13" s="80"/>
      <c r="BEX13" s="80"/>
      <c r="BEY13" s="80"/>
      <c r="BEZ13" s="80"/>
      <c r="BFA13" s="80"/>
      <c r="BFB13" s="80"/>
      <c r="BFC13" s="80"/>
      <c r="BFD13" s="80"/>
      <c r="BFE13" s="80"/>
      <c r="BFF13" s="80"/>
      <c r="BFG13" s="80"/>
      <c r="BFH13" s="80"/>
      <c r="BFI13" s="80"/>
      <c r="BFJ13" s="80"/>
      <c r="BFK13" s="80"/>
      <c r="BFL13" s="80"/>
      <c r="BFM13" s="80"/>
      <c r="BFN13" s="80"/>
      <c r="BFO13" s="80"/>
      <c r="BFP13" s="80"/>
      <c r="BFQ13" s="80"/>
      <c r="BFR13" s="80"/>
      <c r="BFS13" s="80"/>
      <c r="BFT13" s="80"/>
      <c r="BFU13" s="80"/>
      <c r="BFV13" s="80"/>
      <c r="BFW13" s="80"/>
      <c r="BFX13" s="80"/>
      <c r="BFY13" s="80"/>
      <c r="BFZ13" s="80"/>
      <c r="BGA13" s="80"/>
      <c r="BGB13" s="80"/>
      <c r="BGC13" s="80"/>
      <c r="BGD13" s="80"/>
      <c r="BGE13" s="80"/>
      <c r="BGF13" s="80"/>
      <c r="BGG13" s="80"/>
      <c r="BGH13" s="80"/>
      <c r="BGI13" s="80"/>
      <c r="BGJ13" s="80"/>
      <c r="BGK13" s="80"/>
      <c r="BGL13" s="80"/>
      <c r="BGM13" s="80"/>
      <c r="BGN13" s="80"/>
      <c r="BGO13" s="80"/>
      <c r="BGP13" s="80"/>
      <c r="BGQ13" s="80"/>
      <c r="BGR13" s="80"/>
      <c r="BGS13" s="80"/>
      <c r="BGT13" s="80"/>
      <c r="BGU13" s="80"/>
      <c r="BGV13" s="80"/>
      <c r="BGW13" s="80"/>
      <c r="BGX13" s="80"/>
      <c r="BGY13" s="80"/>
      <c r="BGZ13" s="80"/>
      <c r="BHA13" s="80"/>
      <c r="BHB13" s="80"/>
      <c r="BHC13" s="80"/>
      <c r="BHD13" s="80"/>
      <c r="BHE13" s="80"/>
      <c r="BHF13" s="80"/>
      <c r="BHG13" s="80"/>
      <c r="BHH13" s="80"/>
      <c r="BHI13" s="80"/>
      <c r="BHJ13" s="80"/>
      <c r="BHK13" s="80"/>
      <c r="BHL13" s="80"/>
      <c r="BHM13" s="80"/>
      <c r="BHN13" s="80"/>
      <c r="BHO13" s="80"/>
      <c r="BHP13" s="80"/>
      <c r="BHQ13" s="80"/>
      <c r="BHR13" s="80"/>
      <c r="BHS13" s="80"/>
      <c r="BHT13" s="80"/>
      <c r="BHU13" s="80"/>
      <c r="BHV13" s="80"/>
      <c r="BHW13" s="80"/>
      <c r="BHX13" s="80"/>
      <c r="BHY13" s="80"/>
      <c r="BHZ13" s="80"/>
      <c r="BIA13" s="80"/>
      <c r="BIB13" s="80"/>
      <c r="BIC13" s="80"/>
      <c r="BID13" s="80"/>
      <c r="BIE13" s="80"/>
      <c r="BIF13" s="80"/>
      <c r="BIG13" s="80"/>
      <c r="BIH13" s="80"/>
      <c r="BII13" s="80"/>
      <c r="BIJ13" s="80"/>
      <c r="BIK13" s="80"/>
      <c r="BIL13" s="80"/>
      <c r="BIM13" s="80"/>
      <c r="BIN13" s="80"/>
      <c r="BIO13" s="80"/>
      <c r="BIP13" s="80"/>
      <c r="BIQ13" s="80"/>
      <c r="BIR13" s="80"/>
      <c r="BIS13" s="80"/>
      <c r="BIT13" s="80"/>
      <c r="BIU13" s="80"/>
      <c r="BIV13" s="80"/>
      <c r="BIW13" s="80"/>
      <c r="BIX13" s="80"/>
      <c r="BIY13" s="80"/>
      <c r="BIZ13" s="80"/>
      <c r="BJA13" s="80"/>
      <c r="BJB13" s="80"/>
      <c r="BJC13" s="80"/>
      <c r="BJD13" s="80"/>
      <c r="BJE13" s="80"/>
      <c r="BJF13" s="80"/>
      <c r="BJG13" s="80"/>
      <c r="BJH13" s="80"/>
      <c r="BJI13" s="80"/>
      <c r="BJJ13" s="80"/>
      <c r="BJK13" s="80"/>
      <c r="BJL13" s="80"/>
      <c r="BJM13" s="80"/>
      <c r="BJN13" s="80"/>
      <c r="BJO13" s="80"/>
      <c r="BJP13" s="80"/>
      <c r="BJQ13" s="80"/>
      <c r="BJR13" s="80"/>
      <c r="BJS13" s="80"/>
      <c r="BJT13" s="80"/>
      <c r="BJU13" s="80"/>
      <c r="BJV13" s="80"/>
      <c r="BJW13" s="80"/>
      <c r="BJX13" s="80"/>
      <c r="BJY13" s="80"/>
      <c r="BJZ13" s="80"/>
      <c r="BKA13" s="80"/>
      <c r="BKB13" s="80"/>
      <c r="BKC13" s="80"/>
      <c r="BKD13" s="80"/>
      <c r="BKE13" s="80"/>
      <c r="BKF13" s="80"/>
      <c r="BKG13" s="80"/>
      <c r="BKH13" s="80"/>
      <c r="BKI13" s="80"/>
      <c r="BKJ13" s="80"/>
      <c r="BKK13" s="80"/>
      <c r="BKL13" s="80"/>
      <c r="BKM13" s="80"/>
      <c r="BKN13" s="80"/>
      <c r="BKO13" s="80"/>
      <c r="BKP13" s="80"/>
      <c r="BKQ13" s="80"/>
      <c r="BKR13" s="80"/>
      <c r="BKS13" s="80"/>
      <c r="BKT13" s="80"/>
      <c r="BKU13" s="80"/>
      <c r="BKV13" s="80"/>
      <c r="BKW13" s="80"/>
      <c r="BKX13" s="80"/>
      <c r="BKY13" s="80"/>
      <c r="BKZ13" s="80"/>
      <c r="BLA13" s="80"/>
      <c r="BLB13" s="80"/>
      <c r="BLC13" s="80"/>
      <c r="BLD13" s="80"/>
      <c r="BLE13" s="80"/>
      <c r="BLF13" s="80"/>
      <c r="BLG13" s="80"/>
      <c r="BLH13" s="80"/>
      <c r="BLI13" s="80"/>
      <c r="BLJ13" s="80"/>
      <c r="BLK13" s="80"/>
      <c r="BLL13" s="80"/>
      <c r="BLM13" s="80"/>
      <c r="BLN13" s="80"/>
      <c r="BLO13" s="80"/>
      <c r="BLP13" s="80"/>
      <c r="BLQ13" s="80"/>
      <c r="BLR13" s="80"/>
      <c r="BLS13" s="80"/>
      <c r="BLT13" s="80"/>
      <c r="BLU13" s="80"/>
      <c r="BLV13" s="80"/>
      <c r="BLW13" s="80"/>
      <c r="BLX13" s="80"/>
      <c r="BLY13" s="80"/>
      <c r="BLZ13" s="80"/>
      <c r="BMA13" s="80"/>
      <c r="BMB13" s="80"/>
      <c r="BMC13" s="80"/>
      <c r="BMD13" s="80"/>
      <c r="BME13" s="80"/>
      <c r="BMF13" s="80"/>
      <c r="BMG13" s="80"/>
      <c r="BMH13" s="80"/>
      <c r="BMI13" s="80"/>
      <c r="BMJ13" s="80"/>
      <c r="BMK13" s="80"/>
      <c r="BML13" s="80"/>
      <c r="BMM13" s="80"/>
      <c r="BMN13" s="80"/>
      <c r="BMO13" s="80"/>
      <c r="BMP13" s="80"/>
      <c r="BMQ13" s="80"/>
      <c r="BMR13" s="80"/>
      <c r="BMS13" s="80"/>
      <c r="BMT13" s="80"/>
      <c r="BMU13" s="80"/>
      <c r="BMV13" s="80"/>
      <c r="BMW13" s="80"/>
      <c r="BMX13" s="80"/>
      <c r="BMY13" s="80"/>
      <c r="BMZ13" s="80"/>
      <c r="BNA13" s="80"/>
      <c r="BNB13" s="80"/>
      <c r="BNC13" s="80"/>
      <c r="BND13" s="80"/>
      <c r="BNE13" s="80"/>
      <c r="BNF13" s="80"/>
      <c r="BNG13" s="80"/>
      <c r="BNH13" s="80"/>
      <c r="BNI13" s="80"/>
      <c r="BNJ13" s="80"/>
      <c r="BNK13" s="80"/>
      <c r="BNL13" s="80"/>
      <c r="BNM13" s="80"/>
      <c r="BNN13" s="80"/>
      <c r="BNO13" s="80"/>
      <c r="BNP13" s="80"/>
      <c r="BNQ13" s="80"/>
      <c r="BNR13" s="80"/>
      <c r="BNS13" s="80"/>
      <c r="BNT13" s="80"/>
      <c r="BNU13" s="80"/>
      <c r="BNV13" s="80"/>
      <c r="BNW13" s="80"/>
      <c r="BNX13" s="80"/>
      <c r="BNY13" s="80"/>
      <c r="BNZ13" s="80"/>
      <c r="BOA13" s="80"/>
      <c r="BOB13" s="80"/>
      <c r="BOC13" s="80"/>
      <c r="BOD13" s="80"/>
      <c r="BOE13" s="80"/>
      <c r="BOF13" s="80"/>
      <c r="BOG13" s="80"/>
      <c r="BOH13" s="80"/>
      <c r="BOI13" s="80"/>
      <c r="BOJ13" s="80"/>
      <c r="BOK13" s="80"/>
      <c r="BOL13" s="80"/>
      <c r="BOM13" s="80"/>
      <c r="BON13" s="80"/>
      <c r="BOO13" s="80"/>
      <c r="BOP13" s="80"/>
      <c r="BOQ13" s="80"/>
      <c r="BOR13" s="80"/>
      <c r="BOS13" s="80"/>
      <c r="BOT13" s="80"/>
      <c r="BOU13" s="80"/>
      <c r="BOV13" s="80"/>
      <c r="BOW13" s="80"/>
      <c r="BOX13" s="80"/>
      <c r="BOY13" s="80"/>
      <c r="BOZ13" s="80"/>
      <c r="BPA13" s="80"/>
      <c r="BPB13" s="80"/>
      <c r="BPC13" s="80"/>
      <c r="BPD13" s="80"/>
      <c r="BPE13" s="80"/>
      <c r="BPF13" s="80"/>
      <c r="BPG13" s="80"/>
      <c r="BPH13" s="80"/>
      <c r="BPI13" s="80"/>
      <c r="BPJ13" s="80"/>
      <c r="BPK13" s="80"/>
      <c r="BPL13" s="80"/>
      <c r="BPM13" s="80"/>
      <c r="BPN13" s="80"/>
      <c r="BPO13" s="80"/>
      <c r="BPP13" s="80"/>
      <c r="BPQ13" s="80"/>
      <c r="BPR13" s="80"/>
      <c r="BPS13" s="80"/>
      <c r="BPT13" s="80"/>
      <c r="BPU13" s="80"/>
      <c r="BPV13" s="80"/>
      <c r="BPW13" s="80"/>
      <c r="BPX13" s="80"/>
      <c r="BPY13" s="80"/>
      <c r="BPZ13" s="80"/>
      <c r="BQA13" s="80"/>
      <c r="BQB13" s="80"/>
      <c r="BQC13" s="80"/>
      <c r="BQD13" s="80"/>
      <c r="BQE13" s="80"/>
      <c r="BQF13" s="80"/>
      <c r="BQG13" s="80"/>
      <c r="BQH13" s="80"/>
      <c r="BQI13" s="80"/>
      <c r="BQJ13" s="80"/>
      <c r="BQK13" s="80"/>
      <c r="BQL13" s="80"/>
      <c r="BQM13" s="80"/>
      <c r="BQN13" s="80"/>
      <c r="BQO13" s="80"/>
      <c r="BQP13" s="80"/>
      <c r="BQQ13" s="80"/>
      <c r="BQR13" s="80"/>
      <c r="BQS13" s="80"/>
      <c r="BQT13" s="80"/>
      <c r="BQU13" s="80"/>
      <c r="BQV13" s="80"/>
      <c r="BQW13" s="80"/>
      <c r="BQX13" s="80"/>
      <c r="BQY13" s="80"/>
      <c r="BQZ13" s="80"/>
      <c r="BRA13" s="80"/>
      <c r="BRB13" s="80"/>
      <c r="BRC13" s="80"/>
      <c r="BRD13" s="80"/>
      <c r="BRE13" s="80"/>
      <c r="BRF13" s="80"/>
      <c r="BRG13" s="80"/>
      <c r="BRH13" s="80"/>
      <c r="BRI13" s="80"/>
      <c r="BRJ13" s="80"/>
      <c r="BRK13" s="80"/>
      <c r="BRL13" s="80"/>
      <c r="BRM13" s="80"/>
      <c r="BRN13" s="80"/>
      <c r="BRO13" s="80"/>
      <c r="BRP13" s="80"/>
      <c r="BRQ13" s="80"/>
      <c r="BRR13" s="80"/>
      <c r="BRS13" s="80"/>
      <c r="BRT13" s="80"/>
      <c r="BRU13" s="80"/>
      <c r="BRV13" s="80"/>
      <c r="BRW13" s="80"/>
      <c r="BRX13" s="80"/>
      <c r="BRY13" s="80"/>
      <c r="BRZ13" s="80"/>
      <c r="BSA13" s="80"/>
      <c r="BSB13" s="80"/>
      <c r="BSC13" s="80"/>
      <c r="BSD13" s="80"/>
      <c r="BSE13" s="80"/>
      <c r="BSF13" s="80"/>
      <c r="BSG13" s="80"/>
      <c r="BSH13" s="80"/>
      <c r="BSI13" s="80"/>
      <c r="BSJ13" s="80"/>
      <c r="BSK13" s="80"/>
      <c r="BSL13" s="80"/>
      <c r="BSM13" s="80"/>
      <c r="BSN13" s="80"/>
      <c r="BSO13" s="80"/>
      <c r="BSP13" s="80"/>
      <c r="BSQ13" s="80"/>
      <c r="BSR13" s="80"/>
      <c r="BSS13" s="80"/>
      <c r="BST13" s="80"/>
      <c r="BSU13" s="80"/>
      <c r="BSV13" s="80"/>
      <c r="BSW13" s="80"/>
      <c r="BSX13" s="80"/>
      <c r="BSY13" s="80"/>
      <c r="BSZ13" s="80"/>
      <c r="BTA13" s="80"/>
      <c r="BTB13" s="80"/>
      <c r="BTC13" s="80"/>
      <c r="BTD13" s="80"/>
      <c r="BTE13" s="80"/>
      <c r="BTF13" s="80"/>
      <c r="BTG13" s="80"/>
      <c r="BTH13" s="80"/>
      <c r="BTI13" s="80"/>
      <c r="BTJ13" s="80"/>
      <c r="BTK13" s="80"/>
      <c r="BTL13" s="80"/>
      <c r="BTM13" s="80"/>
      <c r="BTN13" s="80"/>
      <c r="BTO13" s="80"/>
      <c r="BTP13" s="80"/>
      <c r="BTQ13" s="80"/>
      <c r="BTR13" s="80"/>
      <c r="BTS13" s="80"/>
      <c r="BTT13" s="80"/>
      <c r="BTU13" s="80"/>
      <c r="BTV13" s="80"/>
      <c r="BTW13" s="80"/>
      <c r="BTX13" s="80"/>
      <c r="BTY13" s="80"/>
      <c r="BTZ13" s="80"/>
      <c r="BUA13" s="80"/>
      <c r="BUB13" s="80"/>
      <c r="BUC13" s="80"/>
      <c r="BUD13" s="80"/>
      <c r="BUE13" s="80"/>
      <c r="BUF13" s="80"/>
      <c r="BUG13" s="80"/>
      <c r="BUH13" s="80"/>
      <c r="BUI13" s="80"/>
      <c r="BUJ13" s="80"/>
      <c r="BUK13" s="80"/>
      <c r="BUL13" s="80"/>
      <c r="BUM13" s="80"/>
      <c r="BUN13" s="80"/>
      <c r="BUO13" s="80"/>
      <c r="BUP13" s="80"/>
      <c r="BUQ13" s="80"/>
      <c r="BUR13" s="80"/>
      <c r="BUS13" s="80"/>
      <c r="BUT13" s="80"/>
      <c r="BUU13" s="80"/>
      <c r="BUV13" s="80"/>
      <c r="BUW13" s="80"/>
      <c r="BUX13" s="80"/>
      <c r="BUY13" s="80"/>
      <c r="BUZ13" s="80"/>
      <c r="BVA13" s="80"/>
      <c r="BVB13" s="80"/>
      <c r="BVC13" s="80"/>
      <c r="BVD13" s="80"/>
      <c r="BVE13" s="80"/>
      <c r="BVF13" s="80"/>
      <c r="BVG13" s="80"/>
      <c r="BVH13" s="80"/>
      <c r="BVI13" s="80"/>
      <c r="BVJ13" s="80"/>
      <c r="BVK13" s="80"/>
      <c r="BVL13" s="80"/>
      <c r="BVM13" s="80"/>
      <c r="BVN13" s="80"/>
      <c r="BVO13" s="80"/>
      <c r="BVP13" s="80"/>
      <c r="BVQ13" s="80"/>
      <c r="BVR13" s="80"/>
      <c r="BVS13" s="80"/>
      <c r="BVT13" s="80"/>
      <c r="BVU13" s="80"/>
      <c r="BVV13" s="80"/>
      <c r="BVW13" s="80"/>
      <c r="BVX13" s="80"/>
      <c r="BVY13" s="80"/>
      <c r="BVZ13" s="80"/>
      <c r="BWA13" s="80"/>
      <c r="BWB13" s="80"/>
      <c r="BWC13" s="80"/>
      <c r="BWD13" s="80"/>
      <c r="BWE13" s="80"/>
      <c r="BWF13" s="80"/>
      <c r="BWG13" s="80"/>
      <c r="BWH13" s="80"/>
      <c r="BWI13" s="80"/>
      <c r="BWJ13" s="80"/>
      <c r="BWK13" s="80"/>
      <c r="BWL13" s="80"/>
      <c r="BWM13" s="80"/>
      <c r="BWN13" s="80"/>
      <c r="BWO13" s="80"/>
      <c r="BWP13" s="80"/>
      <c r="BWQ13" s="80"/>
      <c r="BWR13" s="80"/>
      <c r="BWS13" s="80"/>
      <c r="BWT13" s="80"/>
      <c r="BWU13" s="80"/>
      <c r="BWV13" s="80"/>
      <c r="BWW13" s="80"/>
      <c r="BWX13" s="80"/>
      <c r="BWY13" s="80"/>
      <c r="BWZ13" s="80"/>
      <c r="BXA13" s="80"/>
      <c r="BXB13" s="80"/>
      <c r="BXC13" s="80"/>
      <c r="BXD13" s="80"/>
      <c r="BXE13" s="80"/>
      <c r="BXF13" s="80"/>
      <c r="BXG13" s="80"/>
      <c r="BXH13" s="80"/>
      <c r="BXI13" s="80"/>
      <c r="BXJ13" s="80"/>
      <c r="BXK13" s="80"/>
      <c r="BXL13" s="80"/>
      <c r="BXM13" s="80"/>
      <c r="BXN13" s="80"/>
      <c r="BXO13" s="80"/>
      <c r="BXP13" s="80"/>
      <c r="BXQ13" s="80"/>
      <c r="BXR13" s="80"/>
      <c r="BXS13" s="80"/>
      <c r="BXT13" s="80"/>
      <c r="BXU13" s="80"/>
      <c r="BXV13" s="80"/>
      <c r="BXW13" s="80"/>
      <c r="BXX13" s="80"/>
      <c r="BXY13" s="80"/>
      <c r="BXZ13" s="80"/>
      <c r="BYA13" s="80"/>
      <c r="BYB13" s="80"/>
      <c r="BYC13" s="80"/>
      <c r="BYD13" s="80"/>
      <c r="BYE13" s="80"/>
      <c r="BYF13" s="80"/>
      <c r="BYG13" s="80"/>
      <c r="BYH13" s="80"/>
      <c r="BYI13" s="80"/>
      <c r="BYJ13" s="80"/>
      <c r="BYK13" s="80"/>
      <c r="BYL13" s="80"/>
      <c r="BYM13" s="80"/>
      <c r="BYN13" s="80"/>
      <c r="BYO13" s="80"/>
      <c r="BYP13" s="80"/>
      <c r="BYQ13" s="80"/>
      <c r="BYR13" s="80"/>
      <c r="BYS13" s="80"/>
      <c r="BYT13" s="80"/>
      <c r="BYU13" s="80"/>
      <c r="BYV13" s="80"/>
      <c r="BYW13" s="80"/>
      <c r="BYX13" s="80"/>
      <c r="BYY13" s="80"/>
      <c r="BYZ13" s="80"/>
      <c r="BZA13" s="80"/>
      <c r="BZB13" s="80"/>
      <c r="BZC13" s="80"/>
      <c r="BZD13" s="80"/>
      <c r="BZE13" s="80"/>
      <c r="BZF13" s="80"/>
      <c r="BZG13" s="80"/>
      <c r="BZH13" s="80"/>
      <c r="BZI13" s="80"/>
      <c r="BZJ13" s="80"/>
      <c r="BZK13" s="80"/>
      <c r="BZL13" s="80"/>
      <c r="BZM13" s="80"/>
      <c r="BZN13" s="80"/>
      <c r="BZO13" s="80"/>
      <c r="BZP13" s="80"/>
      <c r="BZQ13" s="80"/>
      <c r="BZR13" s="80"/>
      <c r="BZS13" s="80"/>
      <c r="BZT13" s="80"/>
      <c r="BZU13" s="80"/>
      <c r="BZV13" s="80"/>
      <c r="BZW13" s="80"/>
      <c r="BZX13" s="80"/>
      <c r="BZY13" s="80"/>
      <c r="BZZ13" s="80"/>
      <c r="CAA13" s="80"/>
      <c r="CAB13" s="80"/>
      <c r="CAC13" s="80"/>
      <c r="CAD13" s="80"/>
      <c r="CAE13" s="80"/>
      <c r="CAF13" s="80"/>
      <c r="CAG13" s="80"/>
      <c r="CAH13" s="80"/>
      <c r="CAI13" s="80"/>
      <c r="CAJ13" s="80"/>
      <c r="CAK13" s="80"/>
      <c r="CAL13" s="80"/>
      <c r="CAM13" s="80"/>
      <c r="CAN13" s="80"/>
      <c r="CAO13" s="80"/>
      <c r="CAP13" s="80"/>
      <c r="CAQ13" s="80"/>
      <c r="CAR13" s="80"/>
      <c r="CAS13" s="80"/>
      <c r="CAT13" s="80"/>
      <c r="CAU13" s="80"/>
      <c r="CAV13" s="80"/>
      <c r="CAW13" s="80"/>
      <c r="CAX13" s="80"/>
      <c r="CAY13" s="80"/>
      <c r="CAZ13" s="80"/>
      <c r="CBA13" s="80"/>
      <c r="CBB13" s="80"/>
      <c r="CBC13" s="80"/>
      <c r="CBD13" s="80"/>
      <c r="CBE13" s="80"/>
      <c r="CBF13" s="80"/>
      <c r="CBG13" s="80"/>
      <c r="CBH13" s="80"/>
      <c r="CBI13" s="80"/>
      <c r="CBJ13" s="80"/>
      <c r="CBK13" s="80"/>
      <c r="CBL13" s="80"/>
      <c r="CBM13" s="80"/>
      <c r="CBN13" s="80"/>
      <c r="CBO13" s="80"/>
      <c r="CBP13" s="80"/>
      <c r="CBQ13" s="80"/>
      <c r="CBR13" s="80"/>
      <c r="CBS13" s="80"/>
      <c r="CBT13" s="80"/>
      <c r="CBU13" s="80"/>
      <c r="CBV13" s="80"/>
      <c r="CBW13" s="80"/>
      <c r="CBX13" s="80"/>
      <c r="CBY13" s="80"/>
      <c r="CBZ13" s="80"/>
      <c r="CCA13" s="80"/>
      <c r="CCB13" s="80"/>
      <c r="CCC13" s="80"/>
      <c r="CCD13" s="80"/>
      <c r="CCE13" s="80"/>
      <c r="CCF13" s="80"/>
      <c r="CCG13" s="80"/>
      <c r="CCH13" s="80"/>
      <c r="CCI13" s="80"/>
      <c r="CCJ13" s="80"/>
      <c r="CCK13" s="80"/>
      <c r="CCL13" s="80"/>
      <c r="CCM13" s="80"/>
      <c r="CCN13" s="80"/>
      <c r="CCO13" s="80"/>
      <c r="CCP13" s="80"/>
      <c r="CCQ13" s="80"/>
      <c r="CCR13" s="80"/>
      <c r="CCS13" s="80"/>
      <c r="CCT13" s="80"/>
      <c r="CCU13" s="80"/>
      <c r="CCV13" s="80"/>
      <c r="CCW13" s="80"/>
      <c r="CCX13" s="80"/>
      <c r="CCY13" s="80"/>
      <c r="CCZ13" s="80"/>
      <c r="CDA13" s="80"/>
      <c r="CDB13" s="80"/>
      <c r="CDC13" s="80"/>
      <c r="CDD13" s="80"/>
      <c r="CDE13" s="80"/>
      <c r="CDF13" s="80"/>
      <c r="CDG13" s="80"/>
      <c r="CDH13" s="80"/>
      <c r="CDI13" s="80"/>
      <c r="CDJ13" s="80"/>
      <c r="CDK13" s="80"/>
      <c r="CDL13" s="80"/>
      <c r="CDM13" s="80"/>
      <c r="CDN13" s="80"/>
      <c r="CDO13" s="80"/>
      <c r="CDP13" s="80"/>
      <c r="CDQ13" s="80"/>
      <c r="CDR13" s="80"/>
      <c r="CDS13" s="80"/>
      <c r="CDT13" s="80"/>
      <c r="CDU13" s="80"/>
      <c r="CDV13" s="80"/>
      <c r="CDW13" s="80"/>
      <c r="CDX13" s="80"/>
      <c r="CDY13" s="80"/>
      <c r="CDZ13" s="80"/>
      <c r="CEA13" s="80"/>
      <c r="CEB13" s="80"/>
      <c r="CEC13" s="80"/>
      <c r="CED13" s="80"/>
      <c r="CEE13" s="80"/>
      <c r="CEF13" s="80"/>
      <c r="CEG13" s="80"/>
      <c r="CEH13" s="80"/>
      <c r="CEI13" s="80"/>
      <c r="CEJ13" s="80"/>
      <c r="CEK13" s="80"/>
      <c r="CEL13" s="80"/>
      <c r="CEM13" s="80"/>
      <c r="CEN13" s="80"/>
      <c r="CEO13" s="80"/>
      <c r="CEP13" s="80"/>
      <c r="CEQ13" s="80"/>
      <c r="CER13" s="80"/>
      <c r="CES13" s="80"/>
      <c r="CET13" s="80"/>
      <c r="CEU13" s="80"/>
      <c r="CEV13" s="80"/>
      <c r="CEW13" s="80"/>
      <c r="CEX13" s="80"/>
      <c r="CEY13" s="80"/>
      <c r="CEZ13" s="80"/>
      <c r="CFA13" s="80"/>
      <c r="CFB13" s="80"/>
      <c r="CFC13" s="80"/>
      <c r="CFD13" s="80"/>
      <c r="CFE13" s="80"/>
      <c r="CFF13" s="80"/>
      <c r="CFG13" s="80"/>
      <c r="CFH13" s="80"/>
      <c r="CFI13" s="80"/>
      <c r="CFJ13" s="80"/>
      <c r="CFK13" s="80"/>
      <c r="CFL13" s="80"/>
      <c r="CFM13" s="80"/>
      <c r="CFN13" s="80"/>
      <c r="CFO13" s="80"/>
      <c r="CFP13" s="80"/>
      <c r="CFQ13" s="80"/>
      <c r="CFR13" s="80"/>
      <c r="CFS13" s="80"/>
      <c r="CFT13" s="80"/>
      <c r="CFU13" s="80"/>
      <c r="CFV13" s="80"/>
      <c r="CFW13" s="80"/>
      <c r="CFX13" s="80"/>
      <c r="CFY13" s="80"/>
      <c r="CFZ13" s="80"/>
      <c r="CGA13" s="80"/>
      <c r="CGB13" s="80"/>
      <c r="CGC13" s="80"/>
      <c r="CGD13" s="80"/>
      <c r="CGE13" s="80"/>
      <c r="CGF13" s="80"/>
      <c r="CGG13" s="80"/>
      <c r="CGH13" s="80"/>
      <c r="CGI13" s="80"/>
      <c r="CGJ13" s="80"/>
      <c r="CGK13" s="80"/>
      <c r="CGL13" s="80"/>
      <c r="CGM13" s="80"/>
      <c r="CGN13" s="80"/>
      <c r="CGO13" s="80"/>
      <c r="CGP13" s="80"/>
      <c r="CGQ13" s="80"/>
      <c r="CGR13" s="80"/>
      <c r="CGS13" s="80"/>
      <c r="CGT13" s="80"/>
      <c r="CGU13" s="80"/>
      <c r="CGV13" s="80"/>
      <c r="CGW13" s="80"/>
      <c r="CGX13" s="80"/>
      <c r="CGY13" s="80"/>
      <c r="CGZ13" s="80"/>
      <c r="CHA13" s="80"/>
      <c r="CHB13" s="80"/>
      <c r="CHC13" s="80"/>
      <c r="CHD13" s="80"/>
      <c r="CHE13" s="80"/>
      <c r="CHF13" s="80"/>
      <c r="CHG13" s="80"/>
      <c r="CHH13" s="80"/>
      <c r="CHI13" s="80"/>
      <c r="CHJ13" s="80"/>
      <c r="CHK13" s="80"/>
      <c r="CHL13" s="80"/>
      <c r="CHM13" s="80"/>
      <c r="CHN13" s="80"/>
      <c r="CHO13" s="80"/>
      <c r="CHP13" s="80"/>
      <c r="CHQ13" s="80"/>
      <c r="CHR13" s="80"/>
      <c r="CHS13" s="80"/>
      <c r="CHT13" s="80"/>
      <c r="CHU13" s="80"/>
      <c r="CHV13" s="80"/>
      <c r="CHW13" s="80"/>
      <c r="CHX13" s="80"/>
      <c r="CHY13" s="80"/>
      <c r="CHZ13" s="80"/>
      <c r="CIA13" s="80"/>
      <c r="CIB13" s="80"/>
      <c r="CIC13" s="80"/>
      <c r="CID13" s="80"/>
      <c r="CIE13" s="80"/>
      <c r="CIF13" s="80"/>
      <c r="CIG13" s="80"/>
      <c r="CIH13" s="80"/>
      <c r="CII13" s="80"/>
      <c r="CIJ13" s="80"/>
      <c r="CIK13" s="80"/>
      <c r="CIL13" s="80"/>
      <c r="CIM13" s="80"/>
      <c r="CIN13" s="80"/>
      <c r="CIO13" s="80"/>
      <c r="CIP13" s="80"/>
      <c r="CIQ13" s="80"/>
      <c r="CIR13" s="80"/>
      <c r="CIS13" s="80"/>
      <c r="CIT13" s="80"/>
      <c r="CIU13" s="80"/>
      <c r="CIV13" s="80"/>
      <c r="CIW13" s="80"/>
      <c r="CIX13" s="80"/>
      <c r="CIY13" s="80"/>
      <c r="CIZ13" s="80"/>
      <c r="CJA13" s="80"/>
      <c r="CJB13" s="80"/>
      <c r="CJC13" s="80"/>
      <c r="CJD13" s="80"/>
      <c r="CJE13" s="80"/>
      <c r="CJF13" s="80"/>
      <c r="CJG13" s="80"/>
      <c r="CJH13" s="80"/>
      <c r="CJI13" s="80"/>
      <c r="CJJ13" s="80"/>
      <c r="CJK13" s="80"/>
      <c r="CJL13" s="80"/>
      <c r="CJM13" s="80"/>
      <c r="CJN13" s="80"/>
      <c r="CJO13" s="80"/>
      <c r="CJP13" s="80"/>
      <c r="CJQ13" s="80"/>
      <c r="CJR13" s="80"/>
      <c r="CJS13" s="80"/>
      <c r="CJT13" s="80"/>
      <c r="CJU13" s="80"/>
      <c r="CJV13" s="80"/>
      <c r="CJW13" s="80"/>
      <c r="CJX13" s="80"/>
      <c r="CJY13" s="80"/>
      <c r="CJZ13" s="80"/>
      <c r="CKA13" s="80"/>
      <c r="CKB13" s="80"/>
      <c r="CKC13" s="80"/>
      <c r="CKD13" s="80"/>
      <c r="CKE13" s="80"/>
      <c r="CKF13" s="80"/>
      <c r="CKG13" s="80"/>
      <c r="CKH13" s="80"/>
      <c r="CKI13" s="80"/>
      <c r="CKJ13" s="80"/>
      <c r="CKK13" s="80"/>
      <c r="CKL13" s="80"/>
      <c r="CKM13" s="80"/>
      <c r="CKN13" s="80"/>
      <c r="CKO13" s="80"/>
      <c r="CKP13" s="80"/>
      <c r="CKQ13" s="80"/>
      <c r="CKR13" s="80"/>
      <c r="CKS13" s="80"/>
      <c r="CKT13" s="80"/>
      <c r="CKU13" s="80"/>
      <c r="CKV13" s="80"/>
      <c r="CKW13" s="80"/>
      <c r="CKX13" s="80"/>
      <c r="CKY13" s="80"/>
      <c r="CKZ13" s="80"/>
      <c r="CLA13" s="80"/>
      <c r="CLB13" s="80"/>
      <c r="CLC13" s="80"/>
      <c r="CLD13" s="80"/>
      <c r="CLE13" s="80"/>
      <c r="CLF13" s="80"/>
      <c r="CLG13" s="80"/>
      <c r="CLH13" s="80"/>
      <c r="CLI13" s="80"/>
      <c r="CLJ13" s="80"/>
      <c r="CLK13" s="80"/>
      <c r="CLL13" s="80"/>
      <c r="CLM13" s="80"/>
      <c r="CLN13" s="80"/>
      <c r="CLO13" s="80"/>
      <c r="CLP13" s="80"/>
      <c r="CLQ13" s="80"/>
      <c r="CLR13" s="80"/>
      <c r="CLS13" s="80"/>
      <c r="CLT13" s="80"/>
      <c r="CLU13" s="80"/>
      <c r="CLV13" s="80"/>
      <c r="CLW13" s="80"/>
      <c r="CLX13" s="80"/>
      <c r="CLY13" s="80"/>
      <c r="CLZ13" s="80"/>
      <c r="CMA13" s="80"/>
      <c r="CMB13" s="80"/>
      <c r="CMC13" s="80"/>
      <c r="CMD13" s="80"/>
      <c r="CME13" s="80"/>
      <c r="CMF13" s="80"/>
      <c r="CMG13" s="80"/>
      <c r="CMH13" s="80"/>
      <c r="CMI13" s="80"/>
      <c r="CMJ13" s="80"/>
      <c r="CMK13" s="80"/>
      <c r="CML13" s="80"/>
      <c r="CMM13" s="80"/>
      <c r="CMN13" s="80"/>
      <c r="CMO13" s="80"/>
      <c r="CMP13" s="80"/>
      <c r="CMQ13" s="80"/>
      <c r="CMR13" s="80"/>
      <c r="CMS13" s="80"/>
      <c r="CMT13" s="80"/>
      <c r="CMU13" s="80"/>
      <c r="CMV13" s="80"/>
      <c r="CMW13" s="80"/>
      <c r="CMX13" s="80"/>
      <c r="CMY13" s="80"/>
      <c r="CMZ13" s="80"/>
      <c r="CNA13" s="80"/>
      <c r="CNB13" s="80"/>
      <c r="CNC13" s="80"/>
      <c r="CND13" s="80"/>
      <c r="CNE13" s="80"/>
      <c r="CNF13" s="80"/>
      <c r="CNG13" s="80"/>
      <c r="CNH13" s="80"/>
      <c r="CNI13" s="80"/>
      <c r="CNJ13" s="80"/>
      <c r="CNK13" s="80"/>
      <c r="CNL13" s="80"/>
      <c r="CNM13" s="80"/>
      <c r="CNN13" s="80"/>
      <c r="CNO13" s="80"/>
      <c r="CNP13" s="80"/>
      <c r="CNQ13" s="80"/>
      <c r="CNR13" s="80"/>
      <c r="CNS13" s="80"/>
      <c r="CNT13" s="80"/>
      <c r="CNU13" s="80"/>
      <c r="CNV13" s="80"/>
      <c r="CNW13" s="80"/>
      <c r="CNX13" s="80"/>
      <c r="CNY13" s="80"/>
      <c r="CNZ13" s="80"/>
      <c r="COA13" s="80"/>
      <c r="COB13" s="80"/>
      <c r="COC13" s="80"/>
      <c r="COD13" s="80"/>
      <c r="COE13" s="80"/>
      <c r="COF13" s="80"/>
      <c r="COG13" s="80"/>
      <c r="COH13" s="80"/>
      <c r="COI13" s="80"/>
      <c r="COJ13" s="80"/>
      <c r="COK13" s="80"/>
      <c r="COL13" s="80"/>
      <c r="COM13" s="80"/>
      <c r="CON13" s="80"/>
      <c r="COO13" s="80"/>
      <c r="COP13" s="80"/>
      <c r="COQ13" s="80"/>
      <c r="COR13" s="80"/>
      <c r="COS13" s="80"/>
      <c r="COT13" s="80"/>
      <c r="COU13" s="80"/>
      <c r="COV13" s="80"/>
      <c r="COW13" s="80"/>
      <c r="COX13" s="80"/>
      <c r="COY13" s="80"/>
      <c r="COZ13" s="80"/>
      <c r="CPA13" s="80"/>
      <c r="CPB13" s="80"/>
      <c r="CPC13" s="80"/>
      <c r="CPD13" s="80"/>
      <c r="CPE13" s="80"/>
      <c r="CPF13" s="80"/>
      <c r="CPG13" s="80"/>
      <c r="CPH13" s="80"/>
      <c r="CPI13" s="80"/>
      <c r="CPJ13" s="80"/>
      <c r="CPK13" s="80"/>
      <c r="CPL13" s="80"/>
      <c r="CPM13" s="80"/>
      <c r="CPN13" s="80"/>
      <c r="CPO13" s="80"/>
      <c r="CPP13" s="80"/>
      <c r="CPQ13" s="80"/>
      <c r="CPR13" s="80"/>
      <c r="CPS13" s="80"/>
      <c r="CPT13" s="80"/>
      <c r="CPU13" s="80"/>
      <c r="CPV13" s="80"/>
      <c r="CPW13" s="80"/>
      <c r="CPX13" s="80"/>
      <c r="CPY13" s="80"/>
      <c r="CPZ13" s="80"/>
      <c r="CQA13" s="80"/>
      <c r="CQB13" s="80"/>
      <c r="CQC13" s="80"/>
      <c r="CQD13" s="80"/>
      <c r="CQE13" s="80"/>
      <c r="CQF13" s="80"/>
      <c r="CQG13" s="80"/>
      <c r="CQH13" s="80"/>
      <c r="CQI13" s="80"/>
      <c r="CQJ13" s="80"/>
      <c r="CQK13" s="80"/>
      <c r="CQL13" s="80"/>
      <c r="CQM13" s="80"/>
      <c r="CQN13" s="80"/>
      <c r="CQO13" s="80"/>
      <c r="CQP13" s="80"/>
      <c r="CQQ13" s="80"/>
      <c r="CQR13" s="80"/>
      <c r="CQS13" s="80"/>
      <c r="CQT13" s="80"/>
      <c r="CQU13" s="80"/>
      <c r="CQV13" s="80"/>
      <c r="CQW13" s="80"/>
      <c r="CQX13" s="80"/>
      <c r="CQY13" s="80"/>
      <c r="CQZ13" s="80"/>
      <c r="CRA13" s="80"/>
      <c r="CRB13" s="80"/>
      <c r="CRC13" s="80"/>
      <c r="CRD13" s="80"/>
      <c r="CRE13" s="80"/>
      <c r="CRF13" s="80"/>
      <c r="CRG13" s="80"/>
      <c r="CRH13" s="80"/>
      <c r="CRI13" s="80"/>
      <c r="CRJ13" s="80"/>
      <c r="CRK13" s="80"/>
      <c r="CRL13" s="80"/>
      <c r="CRM13" s="80"/>
      <c r="CRN13" s="80"/>
      <c r="CRO13" s="80"/>
      <c r="CRP13" s="80"/>
      <c r="CRQ13" s="80"/>
      <c r="CRR13" s="80"/>
      <c r="CRS13" s="80"/>
      <c r="CRT13" s="80"/>
      <c r="CRU13" s="80"/>
      <c r="CRV13" s="80"/>
      <c r="CRW13" s="80"/>
      <c r="CRX13" s="80"/>
      <c r="CRY13" s="80"/>
      <c r="CRZ13" s="80"/>
      <c r="CSA13" s="80"/>
      <c r="CSB13" s="80"/>
      <c r="CSC13" s="80"/>
      <c r="CSD13" s="80"/>
      <c r="CSE13" s="80"/>
      <c r="CSF13" s="80"/>
      <c r="CSG13" s="80"/>
      <c r="CSH13" s="80"/>
      <c r="CSI13" s="80"/>
      <c r="CSJ13" s="80"/>
      <c r="CSK13" s="80"/>
      <c r="CSL13" s="80"/>
      <c r="CSM13" s="80"/>
      <c r="CSN13" s="80"/>
      <c r="CSO13" s="80"/>
      <c r="CSP13" s="80"/>
      <c r="CSQ13" s="80"/>
      <c r="CSR13" s="80"/>
      <c r="CSS13" s="80"/>
      <c r="CST13" s="80"/>
      <c r="CSU13" s="80"/>
      <c r="CSV13" s="80"/>
      <c r="CSW13" s="80"/>
      <c r="CSX13" s="80"/>
      <c r="CSY13" s="80"/>
      <c r="CSZ13" s="80"/>
      <c r="CTA13" s="80"/>
      <c r="CTB13" s="80"/>
      <c r="CTC13" s="80"/>
      <c r="CTD13" s="80"/>
      <c r="CTE13" s="80"/>
      <c r="CTF13" s="80"/>
      <c r="CTG13" s="80"/>
      <c r="CTH13" s="80"/>
      <c r="CTI13" s="80"/>
      <c r="CTJ13" s="80"/>
      <c r="CTK13" s="80"/>
      <c r="CTL13" s="80"/>
      <c r="CTM13" s="80"/>
      <c r="CTN13" s="80"/>
      <c r="CTO13" s="80"/>
      <c r="CTP13" s="80"/>
      <c r="CTQ13" s="80"/>
      <c r="CTR13" s="80"/>
      <c r="CTS13" s="80"/>
      <c r="CTT13" s="80"/>
      <c r="CTU13" s="80"/>
      <c r="CTV13" s="80"/>
      <c r="CTW13" s="80"/>
      <c r="CTX13" s="80"/>
      <c r="CTY13" s="80"/>
      <c r="CTZ13" s="80"/>
      <c r="CUA13" s="80"/>
      <c r="CUB13" s="80"/>
      <c r="CUC13" s="80"/>
      <c r="CUD13" s="80"/>
      <c r="CUE13" s="80"/>
      <c r="CUF13" s="80"/>
      <c r="CUG13" s="80"/>
      <c r="CUH13" s="80"/>
      <c r="CUI13" s="80"/>
      <c r="CUJ13" s="80"/>
      <c r="CUK13" s="80"/>
      <c r="CUL13" s="80"/>
      <c r="CUM13" s="80"/>
      <c r="CUN13" s="80"/>
      <c r="CUO13" s="80"/>
      <c r="CUP13" s="80"/>
      <c r="CUQ13" s="80"/>
      <c r="CUR13" s="80"/>
      <c r="CUS13" s="80"/>
      <c r="CUT13" s="80"/>
      <c r="CUU13" s="80"/>
      <c r="CUV13" s="80"/>
      <c r="CUW13" s="80"/>
      <c r="CUX13" s="80"/>
      <c r="CUY13" s="80"/>
      <c r="CUZ13" s="80"/>
      <c r="CVA13" s="80"/>
      <c r="CVB13" s="80"/>
      <c r="CVC13" s="80"/>
      <c r="CVD13" s="80"/>
      <c r="CVE13" s="80"/>
      <c r="CVF13" s="80"/>
      <c r="CVG13" s="80"/>
      <c r="CVH13" s="80"/>
      <c r="CVI13" s="80"/>
      <c r="CVJ13" s="80"/>
      <c r="CVK13" s="80"/>
      <c r="CVL13" s="80"/>
      <c r="CVM13" s="80"/>
      <c r="CVN13" s="80"/>
      <c r="CVO13" s="80"/>
      <c r="CVP13" s="80"/>
      <c r="CVQ13" s="80"/>
      <c r="CVR13" s="80"/>
      <c r="CVS13" s="80"/>
      <c r="CVT13" s="80"/>
      <c r="CVU13" s="80"/>
      <c r="CVV13" s="80"/>
      <c r="CVW13" s="80"/>
      <c r="CVX13" s="80"/>
      <c r="CVY13" s="80"/>
      <c r="CVZ13" s="80"/>
      <c r="CWA13" s="80"/>
      <c r="CWB13" s="80"/>
      <c r="CWC13" s="80"/>
      <c r="CWD13" s="80"/>
      <c r="CWE13" s="80"/>
      <c r="CWF13" s="80"/>
      <c r="CWG13" s="80"/>
      <c r="CWH13" s="80"/>
      <c r="CWI13" s="80"/>
      <c r="CWJ13" s="80"/>
      <c r="CWK13" s="80"/>
      <c r="CWL13" s="80"/>
      <c r="CWM13" s="80"/>
      <c r="CWN13" s="80"/>
      <c r="CWO13" s="80"/>
      <c r="CWP13" s="80"/>
      <c r="CWQ13" s="80"/>
      <c r="CWR13" s="80"/>
      <c r="CWS13" s="80"/>
      <c r="CWT13" s="80"/>
      <c r="CWU13" s="80"/>
      <c r="CWV13" s="80"/>
      <c r="CWW13" s="80"/>
      <c r="CWX13" s="80"/>
      <c r="CWY13" s="80"/>
      <c r="CWZ13" s="80"/>
      <c r="CXA13" s="80"/>
      <c r="CXB13" s="80"/>
      <c r="CXC13" s="80"/>
      <c r="CXD13" s="80"/>
      <c r="CXE13" s="80"/>
      <c r="CXF13" s="80"/>
      <c r="CXG13" s="80"/>
      <c r="CXH13" s="80"/>
      <c r="CXI13" s="80"/>
      <c r="CXJ13" s="80"/>
      <c r="CXK13" s="80"/>
      <c r="CXL13" s="80"/>
      <c r="CXM13" s="80"/>
      <c r="CXN13" s="80"/>
      <c r="CXO13" s="80"/>
      <c r="CXP13" s="80"/>
      <c r="CXQ13" s="80"/>
      <c r="CXR13" s="80"/>
      <c r="CXS13" s="80"/>
      <c r="CXT13" s="80"/>
      <c r="CXU13" s="80"/>
      <c r="CXV13" s="80"/>
      <c r="CXW13" s="80"/>
      <c r="CXX13" s="80"/>
      <c r="CXY13" s="80"/>
      <c r="CXZ13" s="80"/>
      <c r="CYA13" s="80"/>
      <c r="CYB13" s="80"/>
      <c r="CYC13" s="80"/>
      <c r="CYD13" s="80"/>
      <c r="CYE13" s="80"/>
      <c r="CYF13" s="80"/>
      <c r="CYG13" s="80"/>
      <c r="CYH13" s="80"/>
      <c r="CYI13" s="80"/>
      <c r="CYJ13" s="80"/>
      <c r="CYK13" s="80"/>
      <c r="CYL13" s="80"/>
      <c r="CYM13" s="80"/>
      <c r="CYN13" s="80"/>
      <c r="CYO13" s="80"/>
      <c r="CYP13" s="80"/>
      <c r="CYQ13" s="80"/>
      <c r="CYR13" s="80"/>
      <c r="CYS13" s="80"/>
      <c r="CYT13" s="80"/>
      <c r="CYU13" s="80"/>
      <c r="CYV13" s="80"/>
      <c r="CYW13" s="80"/>
      <c r="CYX13" s="80"/>
      <c r="CYY13" s="80"/>
      <c r="CYZ13" s="80"/>
      <c r="CZA13" s="80"/>
      <c r="CZB13" s="80"/>
      <c r="CZC13" s="80"/>
      <c r="CZD13" s="80"/>
      <c r="CZE13" s="80"/>
      <c r="CZF13" s="80"/>
      <c r="CZG13" s="80"/>
      <c r="CZH13" s="80"/>
      <c r="CZI13" s="80"/>
      <c r="CZJ13" s="80"/>
      <c r="CZK13" s="80"/>
      <c r="CZL13" s="80"/>
      <c r="CZM13" s="80"/>
      <c r="CZN13" s="80"/>
      <c r="CZO13" s="80"/>
      <c r="CZP13" s="80"/>
      <c r="CZQ13" s="80"/>
      <c r="CZR13" s="80"/>
      <c r="CZS13" s="80"/>
      <c r="CZT13" s="80"/>
      <c r="CZU13" s="80"/>
      <c r="CZV13" s="80"/>
      <c r="CZW13" s="80"/>
      <c r="CZX13" s="80"/>
      <c r="CZY13" s="80"/>
      <c r="CZZ13" s="80"/>
      <c r="DAA13" s="80"/>
      <c r="DAB13" s="80"/>
      <c r="DAC13" s="80"/>
      <c r="DAD13" s="80"/>
      <c r="DAE13" s="80"/>
      <c r="DAF13" s="80"/>
      <c r="DAG13" s="80"/>
      <c r="DAH13" s="80"/>
      <c r="DAI13" s="80"/>
      <c r="DAJ13" s="80"/>
      <c r="DAK13" s="80"/>
      <c r="DAL13" s="80"/>
      <c r="DAM13" s="80"/>
      <c r="DAN13" s="80"/>
      <c r="DAO13" s="80"/>
      <c r="DAP13" s="80"/>
      <c r="DAQ13" s="80"/>
      <c r="DAR13" s="80"/>
      <c r="DAS13" s="80"/>
      <c r="DAT13" s="80"/>
      <c r="DAU13" s="80"/>
      <c r="DAV13" s="80"/>
      <c r="DAW13" s="80"/>
      <c r="DAX13" s="80"/>
      <c r="DAY13" s="80"/>
      <c r="DAZ13" s="80"/>
      <c r="DBA13" s="80"/>
      <c r="DBB13" s="80"/>
      <c r="DBC13" s="80"/>
      <c r="DBD13" s="80"/>
      <c r="DBE13" s="80"/>
      <c r="DBF13" s="80"/>
      <c r="DBG13" s="80"/>
      <c r="DBH13" s="80"/>
      <c r="DBI13" s="80"/>
      <c r="DBJ13" s="80"/>
      <c r="DBK13" s="80"/>
      <c r="DBL13" s="80"/>
      <c r="DBM13" s="80"/>
      <c r="DBN13" s="80"/>
      <c r="DBO13" s="80"/>
      <c r="DBP13" s="80"/>
      <c r="DBQ13" s="80"/>
      <c r="DBR13" s="80"/>
      <c r="DBS13" s="80"/>
      <c r="DBT13" s="80"/>
      <c r="DBU13" s="80"/>
      <c r="DBV13" s="80"/>
      <c r="DBW13" s="80"/>
      <c r="DBX13" s="80"/>
      <c r="DBY13" s="80"/>
      <c r="DBZ13" s="80"/>
      <c r="DCA13" s="80"/>
      <c r="DCB13" s="80"/>
      <c r="DCC13" s="80"/>
      <c r="DCD13" s="80"/>
      <c r="DCE13" s="80"/>
      <c r="DCF13" s="80"/>
      <c r="DCG13" s="80"/>
      <c r="DCH13" s="80"/>
      <c r="DCI13" s="80"/>
      <c r="DCJ13" s="80"/>
      <c r="DCK13" s="80"/>
      <c r="DCL13" s="80"/>
      <c r="DCM13" s="80"/>
      <c r="DCN13" s="80"/>
      <c r="DCO13" s="80"/>
      <c r="DCP13" s="80"/>
      <c r="DCQ13" s="80"/>
      <c r="DCR13" s="80"/>
      <c r="DCS13" s="80"/>
      <c r="DCT13" s="80"/>
      <c r="DCU13" s="80"/>
      <c r="DCV13" s="80"/>
      <c r="DCW13" s="80"/>
      <c r="DCX13" s="80"/>
      <c r="DCY13" s="80"/>
      <c r="DCZ13" s="80"/>
      <c r="DDA13" s="80"/>
      <c r="DDB13" s="80"/>
      <c r="DDC13" s="80"/>
      <c r="DDD13" s="80"/>
      <c r="DDE13" s="80"/>
      <c r="DDF13" s="80"/>
      <c r="DDG13" s="80"/>
      <c r="DDH13" s="80"/>
      <c r="DDI13" s="80"/>
      <c r="DDJ13" s="80"/>
      <c r="DDK13" s="80"/>
      <c r="DDL13" s="80"/>
      <c r="DDM13" s="80"/>
      <c r="DDN13" s="80"/>
      <c r="DDO13" s="80"/>
      <c r="DDP13" s="80"/>
      <c r="DDQ13" s="80"/>
      <c r="DDR13" s="80"/>
      <c r="DDS13" s="80"/>
      <c r="DDT13" s="80"/>
      <c r="DDU13" s="80"/>
      <c r="DDV13" s="80"/>
      <c r="DDW13" s="80"/>
      <c r="DDX13" s="80"/>
      <c r="DDY13" s="80"/>
      <c r="DDZ13" s="80"/>
      <c r="DEA13" s="80"/>
      <c r="DEB13" s="80"/>
      <c r="DEC13" s="80"/>
      <c r="DED13" s="80"/>
      <c r="DEE13" s="80"/>
      <c r="DEF13" s="80"/>
      <c r="DEG13" s="80"/>
      <c r="DEH13" s="80"/>
      <c r="DEI13" s="80"/>
      <c r="DEJ13" s="80"/>
      <c r="DEK13" s="80"/>
      <c r="DEL13" s="80"/>
      <c r="DEM13" s="80"/>
      <c r="DEN13" s="80"/>
      <c r="DEO13" s="80"/>
      <c r="DEP13" s="80"/>
      <c r="DEQ13" s="80"/>
      <c r="DER13" s="80"/>
      <c r="DES13" s="80"/>
      <c r="DET13" s="80"/>
      <c r="DEU13" s="80"/>
      <c r="DEV13" s="80"/>
      <c r="DEW13" s="80"/>
      <c r="DEX13" s="80"/>
      <c r="DEY13" s="80"/>
      <c r="DEZ13" s="80"/>
      <c r="DFA13" s="80"/>
      <c r="DFB13" s="80"/>
      <c r="DFC13" s="80"/>
      <c r="DFD13" s="80"/>
      <c r="DFE13" s="80"/>
      <c r="DFF13" s="80"/>
      <c r="DFG13" s="80"/>
      <c r="DFH13" s="80"/>
      <c r="DFI13" s="80"/>
      <c r="DFJ13" s="80"/>
      <c r="DFK13" s="80"/>
      <c r="DFL13" s="80"/>
      <c r="DFM13" s="80"/>
      <c r="DFN13" s="80"/>
      <c r="DFO13" s="80"/>
      <c r="DFP13" s="80"/>
      <c r="DFQ13" s="80"/>
      <c r="DFR13" s="80"/>
      <c r="DFS13" s="80"/>
      <c r="DFT13" s="80"/>
      <c r="DFU13" s="80"/>
      <c r="DFV13" s="80"/>
      <c r="DFW13" s="80"/>
      <c r="DFX13" s="80"/>
      <c r="DFY13" s="80"/>
      <c r="DFZ13" s="80"/>
      <c r="DGA13" s="80"/>
      <c r="DGB13" s="80"/>
      <c r="DGC13" s="80"/>
      <c r="DGD13" s="80"/>
      <c r="DGE13" s="80"/>
      <c r="DGF13" s="80"/>
      <c r="DGG13" s="80"/>
      <c r="DGH13" s="80"/>
      <c r="DGI13" s="80"/>
      <c r="DGJ13" s="80"/>
      <c r="DGK13" s="80"/>
      <c r="DGL13" s="80"/>
      <c r="DGM13" s="80"/>
      <c r="DGN13" s="80"/>
      <c r="DGO13" s="80"/>
      <c r="DGP13" s="80"/>
      <c r="DGQ13" s="80"/>
      <c r="DGR13" s="80"/>
      <c r="DGS13" s="80"/>
      <c r="DGT13" s="80"/>
      <c r="DGU13" s="80"/>
      <c r="DGV13" s="80"/>
      <c r="DGW13" s="80"/>
      <c r="DGX13" s="80"/>
      <c r="DGY13" s="80"/>
      <c r="DGZ13" s="80"/>
      <c r="DHA13" s="80"/>
      <c r="DHB13" s="80"/>
      <c r="DHC13" s="80"/>
      <c r="DHD13" s="80"/>
      <c r="DHE13" s="80"/>
      <c r="DHF13" s="80"/>
      <c r="DHG13" s="80"/>
      <c r="DHH13" s="80"/>
      <c r="DHI13" s="80"/>
      <c r="DHJ13" s="80"/>
      <c r="DHK13" s="80"/>
      <c r="DHL13" s="80"/>
      <c r="DHM13" s="80"/>
      <c r="DHN13" s="80"/>
      <c r="DHO13" s="80"/>
      <c r="DHP13" s="80"/>
      <c r="DHQ13" s="80"/>
      <c r="DHR13" s="80"/>
      <c r="DHS13" s="80"/>
      <c r="DHT13" s="80"/>
      <c r="DHU13" s="80"/>
      <c r="DHV13" s="80"/>
      <c r="DHW13" s="80"/>
      <c r="DHX13" s="80"/>
      <c r="DHY13" s="80"/>
      <c r="DHZ13" s="80"/>
      <c r="DIA13" s="80"/>
      <c r="DIB13" s="80"/>
      <c r="DIC13" s="80"/>
      <c r="DID13" s="80"/>
      <c r="DIE13" s="80"/>
      <c r="DIF13" s="80"/>
      <c r="DIG13" s="80"/>
      <c r="DIH13" s="80"/>
      <c r="DII13" s="80"/>
      <c r="DIJ13" s="80"/>
      <c r="DIK13" s="80"/>
      <c r="DIL13" s="80"/>
      <c r="DIM13" s="80"/>
      <c r="DIN13" s="80"/>
      <c r="DIO13" s="80"/>
      <c r="DIP13" s="80"/>
      <c r="DIQ13" s="80"/>
      <c r="DIR13" s="80"/>
      <c r="DIS13" s="80"/>
      <c r="DIT13" s="80"/>
      <c r="DIU13" s="80"/>
      <c r="DIV13" s="80"/>
      <c r="DIW13" s="80"/>
      <c r="DIX13" s="80"/>
      <c r="DIY13" s="80"/>
      <c r="DIZ13" s="80"/>
      <c r="DJA13" s="80"/>
      <c r="DJB13" s="80"/>
      <c r="DJC13" s="80"/>
      <c r="DJD13" s="80"/>
      <c r="DJE13" s="80"/>
      <c r="DJF13" s="80"/>
      <c r="DJG13" s="80"/>
      <c r="DJH13" s="80"/>
      <c r="DJI13" s="80"/>
      <c r="DJJ13" s="80"/>
      <c r="DJK13" s="80"/>
      <c r="DJL13" s="80"/>
      <c r="DJM13" s="80"/>
      <c r="DJN13" s="80"/>
      <c r="DJO13" s="80"/>
      <c r="DJP13" s="80"/>
      <c r="DJQ13" s="80"/>
      <c r="DJR13" s="80"/>
      <c r="DJS13" s="80"/>
      <c r="DJT13" s="80"/>
      <c r="DJU13" s="80"/>
      <c r="DJV13" s="80"/>
      <c r="DJW13" s="80"/>
      <c r="DJX13" s="80"/>
      <c r="DJY13" s="80"/>
      <c r="DJZ13" s="80"/>
      <c r="DKA13" s="80"/>
      <c r="DKB13" s="80"/>
      <c r="DKC13" s="80"/>
      <c r="DKD13" s="80"/>
      <c r="DKE13" s="80"/>
      <c r="DKF13" s="80"/>
      <c r="DKG13" s="80"/>
      <c r="DKH13" s="80"/>
      <c r="DKI13" s="80"/>
      <c r="DKJ13" s="80"/>
      <c r="DKK13" s="80"/>
      <c r="DKL13" s="80"/>
      <c r="DKM13" s="80"/>
      <c r="DKN13" s="80"/>
      <c r="DKO13" s="80"/>
      <c r="DKP13" s="80"/>
      <c r="DKQ13" s="80"/>
      <c r="DKR13" s="80"/>
      <c r="DKS13" s="80"/>
      <c r="DKT13" s="80"/>
      <c r="DKU13" s="80"/>
      <c r="DKV13" s="80"/>
      <c r="DKW13" s="80"/>
      <c r="DKX13" s="80"/>
      <c r="DKY13" s="80"/>
      <c r="DKZ13" s="80"/>
      <c r="DLA13" s="80"/>
      <c r="DLB13" s="80"/>
      <c r="DLC13" s="80"/>
      <c r="DLD13" s="80"/>
      <c r="DLE13" s="80"/>
      <c r="DLF13" s="80"/>
      <c r="DLG13" s="80"/>
      <c r="DLH13" s="80"/>
      <c r="DLI13" s="80"/>
      <c r="DLJ13" s="80"/>
      <c r="DLK13" s="80"/>
      <c r="DLL13" s="80"/>
      <c r="DLM13" s="80"/>
      <c r="DLN13" s="80"/>
      <c r="DLO13" s="80"/>
      <c r="DLP13" s="80"/>
      <c r="DLQ13" s="80"/>
      <c r="DLR13" s="80"/>
      <c r="DLS13" s="80"/>
      <c r="DLT13" s="80"/>
      <c r="DLU13" s="80"/>
      <c r="DLV13" s="80"/>
      <c r="DLW13" s="80"/>
      <c r="DLX13" s="80"/>
      <c r="DLY13" s="80"/>
      <c r="DLZ13" s="80"/>
      <c r="DMA13" s="80"/>
      <c r="DMB13" s="80"/>
      <c r="DMC13" s="80"/>
      <c r="DMD13" s="80"/>
      <c r="DME13" s="80"/>
      <c r="DMF13" s="80"/>
      <c r="DMG13" s="80"/>
      <c r="DMH13" s="80"/>
      <c r="DMI13" s="80"/>
      <c r="DMJ13" s="80"/>
      <c r="DMK13" s="80"/>
      <c r="DML13" s="80"/>
      <c r="DMM13" s="80"/>
      <c r="DMN13" s="80"/>
      <c r="DMO13" s="80"/>
      <c r="DMP13" s="80"/>
      <c r="DMQ13" s="80"/>
      <c r="DMR13" s="80"/>
      <c r="DMS13" s="80"/>
      <c r="DMT13" s="80"/>
      <c r="DMU13" s="80"/>
      <c r="DMV13" s="80"/>
      <c r="DMW13" s="80"/>
      <c r="DMX13" s="80"/>
      <c r="DMY13" s="80"/>
      <c r="DMZ13" s="80"/>
      <c r="DNA13" s="80"/>
      <c r="DNB13" s="80"/>
      <c r="DNC13" s="80"/>
      <c r="DND13" s="80"/>
      <c r="DNE13" s="80"/>
      <c r="DNF13" s="80"/>
      <c r="DNG13" s="80"/>
      <c r="DNH13" s="80"/>
      <c r="DNI13" s="80"/>
      <c r="DNJ13" s="80"/>
      <c r="DNK13" s="80"/>
      <c r="DNL13" s="80"/>
      <c r="DNM13" s="80"/>
      <c r="DNN13" s="80"/>
      <c r="DNO13" s="80"/>
      <c r="DNP13" s="80"/>
      <c r="DNQ13" s="80"/>
      <c r="DNR13" s="80"/>
      <c r="DNS13" s="80"/>
      <c r="DNT13" s="80"/>
      <c r="DNU13" s="80"/>
      <c r="DNV13" s="80"/>
      <c r="DNW13" s="80"/>
      <c r="DNX13" s="80"/>
      <c r="DNY13" s="80"/>
      <c r="DNZ13" s="80"/>
      <c r="DOA13" s="80"/>
      <c r="DOB13" s="80"/>
      <c r="DOC13" s="80"/>
      <c r="DOD13" s="80"/>
      <c r="DOE13" s="80"/>
      <c r="DOF13" s="80"/>
      <c r="DOG13" s="80"/>
      <c r="DOH13" s="80"/>
      <c r="DOI13" s="80"/>
      <c r="DOJ13" s="80"/>
      <c r="DOK13" s="80"/>
      <c r="DOL13" s="80"/>
      <c r="DOM13" s="80"/>
      <c r="DON13" s="80"/>
      <c r="DOO13" s="80"/>
      <c r="DOP13" s="80"/>
      <c r="DOQ13" s="80"/>
      <c r="DOR13" s="80"/>
      <c r="DOS13" s="80"/>
      <c r="DOT13" s="80"/>
      <c r="DOU13" s="80"/>
      <c r="DOV13" s="80"/>
      <c r="DOW13" s="80"/>
      <c r="DOX13" s="80"/>
      <c r="DOY13" s="80"/>
      <c r="DOZ13" s="80"/>
      <c r="DPA13" s="80"/>
      <c r="DPB13" s="80"/>
      <c r="DPC13" s="80"/>
      <c r="DPD13" s="80"/>
      <c r="DPE13" s="80"/>
      <c r="DPF13" s="80"/>
      <c r="DPG13" s="80"/>
      <c r="DPH13" s="80"/>
      <c r="DPI13" s="80"/>
      <c r="DPJ13" s="80"/>
      <c r="DPK13" s="80"/>
      <c r="DPL13" s="80"/>
      <c r="DPM13" s="80"/>
      <c r="DPN13" s="80"/>
      <c r="DPO13" s="80"/>
      <c r="DPP13" s="80"/>
      <c r="DPQ13" s="80"/>
      <c r="DPR13" s="80"/>
      <c r="DPS13" s="80"/>
      <c r="DPT13" s="80"/>
      <c r="DPU13" s="80"/>
      <c r="DPV13" s="80"/>
      <c r="DPW13" s="80"/>
      <c r="DPX13" s="80"/>
      <c r="DPY13" s="80"/>
      <c r="DPZ13" s="80"/>
      <c r="DQA13" s="80"/>
      <c r="DQB13" s="80"/>
      <c r="DQC13" s="80"/>
      <c r="DQD13" s="80"/>
      <c r="DQE13" s="80"/>
      <c r="DQF13" s="80"/>
      <c r="DQG13" s="80"/>
      <c r="DQH13" s="80"/>
      <c r="DQI13" s="80"/>
      <c r="DQJ13" s="80"/>
      <c r="DQK13" s="80"/>
      <c r="DQL13" s="80"/>
      <c r="DQM13" s="80"/>
      <c r="DQN13" s="80"/>
      <c r="DQO13" s="80"/>
      <c r="DQP13" s="80"/>
      <c r="DQQ13" s="80"/>
      <c r="DQR13" s="80"/>
      <c r="DQS13" s="80"/>
      <c r="DQT13" s="80"/>
      <c r="DQU13" s="80"/>
      <c r="DQV13" s="80"/>
      <c r="DQW13" s="80"/>
      <c r="DQX13" s="80"/>
      <c r="DQY13" s="80"/>
      <c r="DQZ13" s="80"/>
      <c r="DRA13" s="80"/>
      <c r="DRB13" s="80"/>
      <c r="DRC13" s="80"/>
      <c r="DRD13" s="80"/>
      <c r="DRE13" s="80"/>
      <c r="DRF13" s="80"/>
      <c r="DRG13" s="80"/>
      <c r="DRH13" s="80"/>
      <c r="DRI13" s="80"/>
      <c r="DRJ13" s="80"/>
      <c r="DRK13" s="80"/>
      <c r="DRL13" s="80"/>
      <c r="DRM13" s="80"/>
      <c r="DRN13" s="80"/>
      <c r="DRO13" s="80"/>
      <c r="DRP13" s="80"/>
      <c r="DRQ13" s="80"/>
      <c r="DRR13" s="80"/>
      <c r="DRS13" s="80"/>
      <c r="DRT13" s="80"/>
      <c r="DRU13" s="80"/>
      <c r="DRV13" s="80"/>
      <c r="DRW13" s="80"/>
      <c r="DRX13" s="80"/>
      <c r="DRY13" s="80"/>
      <c r="DRZ13" s="80"/>
      <c r="DSA13" s="80"/>
      <c r="DSB13" s="80"/>
      <c r="DSC13" s="80"/>
      <c r="DSD13" s="80"/>
      <c r="DSE13" s="80"/>
      <c r="DSF13" s="80"/>
      <c r="DSG13" s="80"/>
      <c r="DSH13" s="80"/>
      <c r="DSI13" s="80"/>
      <c r="DSJ13" s="80"/>
      <c r="DSK13" s="80"/>
      <c r="DSL13" s="80"/>
      <c r="DSM13" s="80"/>
      <c r="DSN13" s="80"/>
      <c r="DSO13" s="80"/>
      <c r="DSP13" s="80"/>
      <c r="DSQ13" s="80"/>
      <c r="DSR13" s="80"/>
      <c r="DSS13" s="80"/>
      <c r="DST13" s="80"/>
      <c r="DSU13" s="80"/>
      <c r="DSV13" s="80"/>
      <c r="DSW13" s="80"/>
      <c r="DSX13" s="80"/>
      <c r="DSY13" s="80"/>
      <c r="DSZ13" s="80"/>
      <c r="DTA13" s="80"/>
      <c r="DTB13" s="80"/>
      <c r="DTC13" s="80"/>
      <c r="DTD13" s="80"/>
      <c r="DTE13" s="80"/>
      <c r="DTF13" s="80"/>
      <c r="DTG13" s="80"/>
      <c r="DTH13" s="80"/>
      <c r="DTI13" s="80"/>
      <c r="DTJ13" s="80"/>
      <c r="DTK13" s="80"/>
      <c r="DTL13" s="80"/>
      <c r="DTM13" s="80"/>
      <c r="DTN13" s="80"/>
      <c r="DTO13" s="80"/>
      <c r="DTP13" s="80"/>
      <c r="DTQ13" s="80"/>
      <c r="DTR13" s="80"/>
      <c r="DTS13" s="80"/>
      <c r="DTT13" s="80"/>
      <c r="DTU13" s="80"/>
      <c r="DTV13" s="80"/>
      <c r="DTW13" s="80"/>
      <c r="DTX13" s="80"/>
      <c r="DTY13" s="80"/>
      <c r="DTZ13" s="80"/>
      <c r="DUA13" s="80"/>
      <c r="DUB13" s="80"/>
      <c r="DUC13" s="80"/>
      <c r="DUD13" s="80"/>
      <c r="DUE13" s="80"/>
      <c r="DUF13" s="80"/>
      <c r="DUG13" s="80"/>
      <c r="DUH13" s="80"/>
      <c r="DUI13" s="80"/>
      <c r="DUJ13" s="80"/>
      <c r="DUK13" s="80"/>
      <c r="DUL13" s="80"/>
      <c r="DUM13" s="80"/>
      <c r="DUN13" s="80"/>
      <c r="DUO13" s="80"/>
      <c r="DUP13" s="80"/>
      <c r="DUQ13" s="80"/>
      <c r="DUR13" s="80"/>
      <c r="DUS13" s="80"/>
      <c r="DUT13" s="80"/>
      <c r="DUU13" s="80"/>
      <c r="DUV13" s="80"/>
      <c r="DUW13" s="80"/>
      <c r="DUX13" s="80"/>
      <c r="DUY13" s="80"/>
      <c r="DUZ13" s="80"/>
      <c r="DVA13" s="80"/>
      <c r="DVB13" s="80"/>
      <c r="DVC13" s="80"/>
      <c r="DVD13" s="80"/>
      <c r="DVE13" s="80"/>
      <c r="DVF13" s="80"/>
      <c r="DVG13" s="80"/>
      <c r="DVH13" s="80"/>
      <c r="DVI13" s="80"/>
      <c r="DVJ13" s="80"/>
      <c r="DVK13" s="80"/>
      <c r="DVL13" s="80"/>
      <c r="DVM13" s="80"/>
      <c r="DVN13" s="80"/>
      <c r="DVO13" s="80"/>
      <c r="DVP13" s="80"/>
      <c r="DVQ13" s="80"/>
      <c r="DVR13" s="80"/>
      <c r="DVS13" s="80"/>
      <c r="DVT13" s="80"/>
      <c r="DVU13" s="80"/>
      <c r="DVV13" s="80"/>
      <c r="DVW13" s="80"/>
      <c r="DVX13" s="80"/>
      <c r="DVY13" s="80"/>
      <c r="DVZ13" s="80"/>
      <c r="DWA13" s="80"/>
      <c r="DWB13" s="80"/>
      <c r="DWC13" s="80"/>
      <c r="DWD13" s="80"/>
      <c r="DWE13" s="80"/>
      <c r="DWF13" s="80"/>
      <c r="DWG13" s="80"/>
      <c r="DWH13" s="80"/>
      <c r="DWI13" s="80"/>
      <c r="DWJ13" s="80"/>
      <c r="DWK13" s="80"/>
      <c r="DWL13" s="80"/>
      <c r="DWM13" s="80"/>
      <c r="DWN13" s="80"/>
      <c r="DWO13" s="80"/>
      <c r="DWP13" s="80"/>
      <c r="DWQ13" s="80"/>
      <c r="DWR13" s="80"/>
      <c r="DWS13" s="80"/>
      <c r="DWT13" s="80"/>
      <c r="DWU13" s="80"/>
      <c r="DWV13" s="80"/>
      <c r="DWW13" s="80"/>
      <c r="DWX13" s="80"/>
      <c r="DWY13" s="80"/>
      <c r="DWZ13" s="80"/>
      <c r="DXA13" s="80"/>
      <c r="DXB13" s="80"/>
      <c r="DXC13" s="80"/>
      <c r="DXD13" s="80"/>
      <c r="DXE13" s="80"/>
      <c r="DXF13" s="80"/>
      <c r="DXG13" s="80"/>
      <c r="DXH13" s="80"/>
      <c r="DXI13" s="80"/>
      <c r="DXJ13" s="80"/>
      <c r="DXK13" s="80"/>
      <c r="DXL13" s="80"/>
      <c r="DXM13" s="80"/>
      <c r="DXN13" s="80"/>
      <c r="DXO13" s="80"/>
      <c r="DXP13" s="80"/>
      <c r="DXQ13" s="80"/>
      <c r="DXR13" s="80"/>
      <c r="DXS13" s="80"/>
      <c r="DXT13" s="80"/>
      <c r="DXU13" s="80"/>
      <c r="DXV13" s="80"/>
      <c r="DXW13" s="80"/>
      <c r="DXX13" s="80"/>
      <c r="DXY13" s="80"/>
      <c r="DXZ13" s="80"/>
      <c r="DYA13" s="80"/>
      <c r="DYB13" s="80"/>
      <c r="DYC13" s="80"/>
      <c r="DYD13" s="80"/>
      <c r="DYE13" s="80"/>
      <c r="DYF13" s="80"/>
      <c r="DYG13" s="80"/>
      <c r="DYH13" s="80"/>
      <c r="DYI13" s="80"/>
      <c r="DYJ13" s="80"/>
      <c r="DYK13" s="80"/>
      <c r="DYL13" s="80"/>
      <c r="DYM13" s="80"/>
      <c r="DYN13" s="80"/>
      <c r="DYO13" s="80"/>
      <c r="DYP13" s="80"/>
      <c r="DYQ13" s="80"/>
      <c r="DYR13" s="80"/>
      <c r="DYS13" s="80"/>
      <c r="DYT13" s="80"/>
      <c r="DYU13" s="80"/>
      <c r="DYV13" s="80"/>
      <c r="DYW13" s="80"/>
      <c r="DYX13" s="80"/>
      <c r="DYY13" s="80"/>
      <c r="DYZ13" s="80"/>
      <c r="DZA13" s="80"/>
      <c r="DZB13" s="80"/>
      <c r="DZC13" s="80"/>
      <c r="DZD13" s="80"/>
      <c r="DZE13" s="80"/>
      <c r="DZF13" s="80"/>
      <c r="DZG13" s="80"/>
      <c r="DZH13" s="80"/>
      <c r="DZI13" s="80"/>
      <c r="DZJ13" s="80"/>
      <c r="DZK13" s="80"/>
      <c r="DZL13" s="80"/>
      <c r="DZM13" s="80"/>
      <c r="DZN13" s="80"/>
      <c r="DZO13" s="80"/>
      <c r="DZP13" s="80"/>
      <c r="DZQ13" s="80"/>
      <c r="DZR13" s="80"/>
      <c r="DZS13" s="80"/>
      <c r="DZT13" s="80"/>
      <c r="DZU13" s="80"/>
      <c r="DZV13" s="80"/>
      <c r="DZW13" s="80"/>
      <c r="DZX13" s="80"/>
      <c r="DZY13" s="80"/>
      <c r="DZZ13" s="80"/>
      <c r="EAA13" s="80"/>
      <c r="EAB13" s="80"/>
      <c r="EAC13" s="80"/>
      <c r="EAD13" s="80"/>
      <c r="EAE13" s="80"/>
      <c r="EAF13" s="80"/>
      <c r="EAG13" s="80"/>
      <c r="EAH13" s="80"/>
      <c r="EAI13" s="80"/>
      <c r="EAJ13" s="80"/>
      <c r="EAK13" s="80"/>
      <c r="EAL13" s="80"/>
      <c r="EAM13" s="80"/>
      <c r="EAN13" s="80"/>
      <c r="EAO13" s="80"/>
      <c r="EAP13" s="80"/>
      <c r="EAQ13" s="80"/>
      <c r="EAR13" s="80"/>
      <c r="EAS13" s="80"/>
      <c r="EAT13" s="80"/>
      <c r="EAU13" s="80"/>
      <c r="EAV13" s="80"/>
      <c r="EAW13" s="80"/>
      <c r="EAX13" s="80"/>
      <c r="EAY13" s="80"/>
      <c r="EAZ13" s="80"/>
      <c r="EBA13" s="80"/>
      <c r="EBB13" s="80"/>
      <c r="EBC13" s="80"/>
      <c r="EBD13" s="80"/>
      <c r="EBE13" s="80"/>
      <c r="EBF13" s="80"/>
      <c r="EBG13" s="80"/>
      <c r="EBH13" s="80"/>
      <c r="EBI13" s="80"/>
      <c r="EBJ13" s="80"/>
      <c r="EBK13" s="80"/>
      <c r="EBL13" s="80"/>
      <c r="EBM13" s="80"/>
      <c r="EBN13" s="80"/>
      <c r="EBO13" s="80"/>
      <c r="EBP13" s="80"/>
      <c r="EBQ13" s="80"/>
      <c r="EBR13" s="80"/>
      <c r="EBS13" s="80"/>
      <c r="EBT13" s="80"/>
      <c r="EBU13" s="80"/>
      <c r="EBV13" s="80"/>
      <c r="EBW13" s="80"/>
      <c r="EBX13" s="80"/>
      <c r="EBY13" s="80"/>
      <c r="EBZ13" s="80"/>
      <c r="ECA13" s="80"/>
      <c r="ECB13" s="80"/>
      <c r="ECC13" s="80"/>
      <c r="ECD13" s="80"/>
      <c r="ECE13" s="80"/>
      <c r="ECF13" s="80"/>
      <c r="ECG13" s="80"/>
      <c r="ECH13" s="80"/>
      <c r="ECI13" s="80"/>
      <c r="ECJ13" s="80"/>
      <c r="ECK13" s="80"/>
      <c r="ECL13" s="80"/>
      <c r="ECM13" s="80"/>
      <c r="ECN13" s="80"/>
      <c r="ECO13" s="80"/>
      <c r="ECP13" s="80"/>
      <c r="ECQ13" s="80"/>
      <c r="ECR13" s="80"/>
      <c r="ECS13" s="80"/>
      <c r="ECT13" s="80"/>
      <c r="ECU13" s="80"/>
      <c r="ECV13" s="80"/>
      <c r="ECW13" s="80"/>
      <c r="ECX13" s="80"/>
      <c r="ECY13" s="80"/>
      <c r="ECZ13" s="80"/>
      <c r="EDA13" s="80"/>
      <c r="EDB13" s="80"/>
      <c r="EDC13" s="80"/>
      <c r="EDD13" s="80"/>
      <c r="EDE13" s="80"/>
      <c r="EDF13" s="80"/>
      <c r="EDG13" s="80"/>
      <c r="EDH13" s="80"/>
      <c r="EDI13" s="80"/>
      <c r="EDJ13" s="80"/>
      <c r="EDK13" s="80"/>
      <c r="EDL13" s="80"/>
      <c r="EDM13" s="80"/>
      <c r="EDN13" s="80"/>
      <c r="EDO13" s="80"/>
      <c r="EDP13" s="80"/>
      <c r="EDQ13" s="80"/>
      <c r="EDR13" s="80"/>
      <c r="EDS13" s="80"/>
      <c r="EDT13" s="80"/>
      <c r="EDU13" s="80"/>
      <c r="EDV13" s="80"/>
      <c r="EDW13" s="80"/>
      <c r="EDX13" s="80"/>
      <c r="EDY13" s="80"/>
      <c r="EDZ13" s="80"/>
      <c r="EEA13" s="80"/>
      <c r="EEB13" s="80"/>
      <c r="EEC13" s="80"/>
      <c r="EED13" s="80"/>
      <c r="EEE13" s="80"/>
      <c r="EEF13" s="80"/>
      <c r="EEG13" s="80"/>
      <c r="EEH13" s="80"/>
      <c r="EEI13" s="80"/>
      <c r="EEJ13" s="80"/>
      <c r="EEK13" s="80"/>
      <c r="EEL13" s="80"/>
      <c r="EEM13" s="80"/>
      <c r="EEN13" s="80"/>
      <c r="EEO13" s="80"/>
      <c r="EEP13" s="80"/>
      <c r="EEQ13" s="80"/>
      <c r="EER13" s="80"/>
      <c r="EES13" s="80"/>
      <c r="EET13" s="80"/>
      <c r="EEU13" s="80"/>
      <c r="EEV13" s="80"/>
      <c r="EEW13" s="80"/>
      <c r="EEX13" s="80"/>
      <c r="EEY13" s="80"/>
      <c r="EEZ13" s="80"/>
      <c r="EFA13" s="80"/>
      <c r="EFB13" s="80"/>
      <c r="EFC13" s="80"/>
      <c r="EFD13" s="80"/>
      <c r="EFE13" s="80"/>
      <c r="EFF13" s="80"/>
      <c r="EFG13" s="80"/>
      <c r="EFH13" s="80"/>
      <c r="EFI13" s="80"/>
      <c r="EFJ13" s="80"/>
      <c r="EFK13" s="80"/>
      <c r="EFL13" s="80"/>
      <c r="EFM13" s="80"/>
      <c r="EFN13" s="80"/>
      <c r="EFO13" s="80"/>
      <c r="EFP13" s="80"/>
      <c r="EFQ13" s="80"/>
      <c r="EFR13" s="80"/>
      <c r="EFS13" s="80"/>
      <c r="EFT13" s="80"/>
      <c r="EFU13" s="80"/>
      <c r="EFV13" s="80"/>
      <c r="EFW13" s="80"/>
      <c r="EFX13" s="80"/>
      <c r="EFY13" s="80"/>
      <c r="EFZ13" s="80"/>
      <c r="EGA13" s="80"/>
      <c r="EGB13" s="80"/>
      <c r="EGC13" s="80"/>
      <c r="EGD13" s="80"/>
      <c r="EGE13" s="80"/>
      <c r="EGF13" s="80"/>
      <c r="EGG13" s="80"/>
      <c r="EGH13" s="80"/>
      <c r="EGI13" s="80"/>
      <c r="EGJ13" s="80"/>
      <c r="EGK13" s="80"/>
      <c r="EGL13" s="80"/>
      <c r="EGM13" s="80"/>
      <c r="EGN13" s="80"/>
      <c r="EGO13" s="80"/>
      <c r="EGP13" s="80"/>
      <c r="EGQ13" s="80"/>
      <c r="EGR13" s="80"/>
      <c r="EGS13" s="80"/>
      <c r="EGT13" s="80"/>
      <c r="EGU13" s="80"/>
      <c r="EGV13" s="80"/>
      <c r="EGW13" s="80"/>
      <c r="EGX13" s="80"/>
      <c r="EGY13" s="80"/>
      <c r="EGZ13" s="80"/>
      <c r="EHA13" s="80"/>
      <c r="EHB13" s="80"/>
      <c r="EHC13" s="80"/>
      <c r="EHD13" s="80"/>
      <c r="EHE13" s="80"/>
      <c r="EHF13" s="80"/>
      <c r="EHG13" s="80"/>
      <c r="EHH13" s="80"/>
      <c r="EHI13" s="80"/>
      <c r="EHJ13" s="80"/>
      <c r="EHK13" s="80"/>
      <c r="EHL13" s="80"/>
      <c r="EHM13" s="80"/>
      <c r="EHN13" s="80"/>
      <c r="EHO13" s="80"/>
      <c r="EHP13" s="80"/>
      <c r="EHQ13" s="80"/>
      <c r="EHR13" s="80"/>
      <c r="EHS13" s="80"/>
      <c r="EHT13" s="80"/>
      <c r="EHU13" s="80"/>
      <c r="EHV13" s="80"/>
      <c r="EHW13" s="80"/>
      <c r="EHX13" s="80"/>
      <c r="EHY13" s="80"/>
      <c r="EHZ13" s="80"/>
      <c r="EIA13" s="80"/>
      <c r="EIB13" s="80"/>
      <c r="EIC13" s="80"/>
      <c r="EID13" s="80"/>
      <c r="EIE13" s="80"/>
      <c r="EIF13" s="80"/>
      <c r="EIG13" s="80"/>
      <c r="EIH13" s="80"/>
      <c r="EII13" s="80"/>
      <c r="EIJ13" s="80"/>
      <c r="EIK13" s="80"/>
      <c r="EIL13" s="80"/>
      <c r="EIM13" s="80"/>
      <c r="EIN13" s="80"/>
      <c r="EIO13" s="80"/>
      <c r="EIP13" s="80"/>
      <c r="EIQ13" s="80"/>
      <c r="EIR13" s="80"/>
      <c r="EIS13" s="80"/>
      <c r="EIT13" s="80"/>
      <c r="EIU13" s="80"/>
      <c r="EIV13" s="80"/>
      <c r="EIW13" s="80"/>
      <c r="EIX13" s="80"/>
      <c r="EIY13" s="80"/>
      <c r="EIZ13" s="80"/>
      <c r="EJA13" s="80"/>
      <c r="EJB13" s="80"/>
      <c r="EJC13" s="80"/>
      <c r="EJD13" s="80"/>
      <c r="EJE13" s="80"/>
      <c r="EJF13" s="80"/>
      <c r="EJG13" s="80"/>
      <c r="EJH13" s="80"/>
      <c r="EJI13" s="80"/>
      <c r="EJJ13" s="80"/>
      <c r="EJK13" s="80"/>
      <c r="EJL13" s="80"/>
      <c r="EJM13" s="80"/>
      <c r="EJN13" s="80"/>
      <c r="EJO13" s="80"/>
      <c r="EJP13" s="80"/>
      <c r="EJQ13" s="80"/>
      <c r="EJR13" s="80"/>
      <c r="EJS13" s="80"/>
      <c r="EJT13" s="80"/>
      <c r="EJU13" s="80"/>
      <c r="EJV13" s="80"/>
      <c r="EJW13" s="80"/>
      <c r="EJX13" s="80"/>
      <c r="EJY13" s="80"/>
      <c r="EJZ13" s="80"/>
      <c r="EKA13" s="80"/>
      <c r="EKB13" s="80"/>
      <c r="EKC13" s="80"/>
      <c r="EKD13" s="80"/>
      <c r="EKE13" s="80"/>
      <c r="EKF13" s="80"/>
      <c r="EKG13" s="80"/>
      <c r="EKH13" s="80"/>
      <c r="EKI13" s="80"/>
      <c r="EKJ13" s="80"/>
      <c r="EKK13" s="80"/>
      <c r="EKL13" s="80"/>
      <c r="EKM13" s="80"/>
      <c r="EKN13" s="80"/>
      <c r="EKO13" s="80"/>
      <c r="EKP13" s="80"/>
      <c r="EKQ13" s="80"/>
      <c r="EKR13" s="80"/>
      <c r="EKS13" s="80"/>
      <c r="EKT13" s="80"/>
      <c r="EKU13" s="80"/>
      <c r="EKV13" s="80"/>
      <c r="EKW13" s="80"/>
      <c r="EKX13" s="80"/>
      <c r="EKY13" s="80"/>
      <c r="EKZ13" s="80"/>
      <c r="ELA13" s="80"/>
      <c r="ELB13" s="80"/>
      <c r="ELC13" s="80"/>
      <c r="ELD13" s="80"/>
      <c r="ELE13" s="80"/>
      <c r="ELF13" s="80"/>
      <c r="ELG13" s="80"/>
      <c r="ELH13" s="80"/>
      <c r="ELI13" s="80"/>
      <c r="ELJ13" s="80"/>
      <c r="ELK13" s="80"/>
      <c r="ELL13" s="80"/>
      <c r="ELM13" s="80"/>
      <c r="ELN13" s="80"/>
      <c r="ELO13" s="80"/>
      <c r="ELP13" s="80"/>
      <c r="ELQ13" s="80"/>
      <c r="ELR13" s="80"/>
      <c r="ELS13" s="80"/>
      <c r="ELT13" s="80"/>
      <c r="ELU13" s="80"/>
      <c r="ELV13" s="80"/>
      <c r="ELW13" s="80"/>
      <c r="ELX13" s="80"/>
      <c r="ELY13" s="80"/>
      <c r="ELZ13" s="80"/>
      <c r="EMA13" s="80"/>
      <c r="EMB13" s="80"/>
      <c r="EMC13" s="80"/>
      <c r="EMD13" s="80"/>
      <c r="EME13" s="80"/>
      <c r="EMF13" s="80"/>
      <c r="EMG13" s="80"/>
      <c r="EMH13" s="80"/>
      <c r="EMI13" s="80"/>
      <c r="EMJ13" s="80"/>
      <c r="EMK13" s="80"/>
      <c r="EML13" s="80"/>
      <c r="EMM13" s="80"/>
      <c r="EMN13" s="80"/>
      <c r="EMO13" s="80"/>
      <c r="EMP13" s="80"/>
      <c r="EMQ13" s="80"/>
      <c r="EMR13" s="80"/>
      <c r="EMS13" s="80"/>
      <c r="EMT13" s="80"/>
      <c r="EMU13" s="80"/>
      <c r="EMV13" s="80"/>
      <c r="EMW13" s="80"/>
      <c r="EMX13" s="80"/>
      <c r="EMY13" s="80"/>
      <c r="EMZ13" s="80"/>
      <c r="ENA13" s="80"/>
      <c r="ENB13" s="80"/>
      <c r="ENC13" s="80"/>
      <c r="END13" s="80"/>
      <c r="ENE13" s="80"/>
      <c r="ENF13" s="80"/>
      <c r="ENG13" s="80"/>
      <c r="ENH13" s="80"/>
      <c r="ENI13" s="80"/>
      <c r="ENJ13" s="80"/>
      <c r="ENK13" s="80"/>
      <c r="ENL13" s="80"/>
      <c r="ENM13" s="80"/>
      <c r="ENN13" s="80"/>
      <c r="ENO13" s="80"/>
      <c r="ENP13" s="80"/>
      <c r="ENQ13" s="80"/>
      <c r="ENR13" s="80"/>
      <c r="ENS13" s="80"/>
      <c r="ENT13" s="80"/>
      <c r="ENU13" s="80"/>
      <c r="ENV13" s="80"/>
      <c r="ENW13" s="80"/>
      <c r="ENX13" s="80"/>
      <c r="ENY13" s="80"/>
      <c r="ENZ13" s="80"/>
      <c r="EOA13" s="80"/>
      <c r="EOB13" s="80"/>
      <c r="EOC13" s="80"/>
      <c r="EOD13" s="80"/>
      <c r="EOE13" s="80"/>
      <c r="EOF13" s="80"/>
      <c r="EOG13" s="80"/>
      <c r="EOH13" s="80"/>
      <c r="EOI13" s="80"/>
      <c r="EOJ13" s="80"/>
      <c r="EOK13" s="80"/>
      <c r="EOL13" s="80"/>
      <c r="EOM13" s="80"/>
      <c r="EON13" s="80"/>
      <c r="EOO13" s="80"/>
      <c r="EOP13" s="80"/>
      <c r="EOQ13" s="80"/>
      <c r="EOR13" s="80"/>
      <c r="EOS13" s="80"/>
      <c r="EOT13" s="80"/>
      <c r="EOU13" s="80"/>
      <c r="EOV13" s="80"/>
      <c r="EOW13" s="80"/>
      <c r="EOX13" s="80"/>
      <c r="EOY13" s="80"/>
      <c r="EOZ13" s="80"/>
      <c r="EPA13" s="80"/>
      <c r="EPB13" s="80"/>
      <c r="EPC13" s="80"/>
      <c r="EPD13" s="80"/>
      <c r="EPE13" s="80"/>
      <c r="EPF13" s="80"/>
      <c r="EPG13" s="80"/>
      <c r="EPH13" s="80"/>
      <c r="EPI13" s="80"/>
      <c r="EPJ13" s="80"/>
      <c r="EPK13" s="80"/>
      <c r="EPL13" s="80"/>
      <c r="EPM13" s="80"/>
      <c r="EPN13" s="80"/>
      <c r="EPO13" s="80"/>
      <c r="EPP13" s="80"/>
      <c r="EPQ13" s="80"/>
      <c r="EPR13" s="80"/>
      <c r="EPS13" s="80"/>
      <c r="EPT13" s="80"/>
      <c r="EPU13" s="80"/>
      <c r="EPV13" s="80"/>
      <c r="EPW13" s="80"/>
      <c r="EPX13" s="80"/>
      <c r="EPY13" s="80"/>
      <c r="EPZ13" s="80"/>
      <c r="EQA13" s="80"/>
      <c r="EQB13" s="80"/>
      <c r="EQC13" s="80"/>
      <c r="EQD13" s="80"/>
      <c r="EQE13" s="80"/>
      <c r="EQF13" s="80"/>
      <c r="EQG13" s="80"/>
      <c r="EQH13" s="80"/>
      <c r="EQI13" s="80"/>
      <c r="EQJ13" s="80"/>
      <c r="EQK13" s="80"/>
      <c r="EQL13" s="80"/>
      <c r="EQM13" s="80"/>
      <c r="EQN13" s="80"/>
      <c r="EQO13" s="80"/>
      <c r="EQP13" s="80"/>
      <c r="EQQ13" s="80"/>
      <c r="EQR13" s="80"/>
      <c r="EQS13" s="80"/>
      <c r="EQT13" s="80"/>
      <c r="EQU13" s="80"/>
      <c r="EQV13" s="80"/>
      <c r="EQW13" s="80"/>
      <c r="EQX13" s="80"/>
      <c r="EQY13" s="80"/>
      <c r="EQZ13" s="80"/>
      <c r="ERA13" s="80"/>
      <c r="ERB13" s="80"/>
      <c r="ERC13" s="80"/>
      <c r="ERD13" s="80"/>
      <c r="ERE13" s="80"/>
      <c r="ERF13" s="80"/>
      <c r="ERG13" s="80"/>
      <c r="ERH13" s="80"/>
      <c r="ERI13" s="80"/>
      <c r="ERJ13" s="80"/>
      <c r="ERK13" s="80"/>
      <c r="ERL13" s="80"/>
      <c r="ERM13" s="80"/>
      <c r="ERN13" s="80"/>
      <c r="ERO13" s="80"/>
      <c r="ERP13" s="80"/>
      <c r="ERQ13" s="80"/>
      <c r="ERR13" s="80"/>
      <c r="ERS13" s="80"/>
      <c r="ERT13" s="80"/>
      <c r="ERU13" s="80"/>
      <c r="ERV13" s="80"/>
      <c r="ERW13" s="80"/>
      <c r="ERX13" s="80"/>
      <c r="ERY13" s="80"/>
      <c r="ERZ13" s="80"/>
      <c r="ESA13" s="80"/>
      <c r="ESB13" s="80"/>
      <c r="ESC13" s="80"/>
      <c r="ESD13" s="80"/>
      <c r="ESE13" s="80"/>
      <c r="ESF13" s="80"/>
      <c r="ESG13" s="80"/>
      <c r="ESH13" s="80"/>
      <c r="ESI13" s="80"/>
      <c r="ESJ13" s="80"/>
      <c r="ESK13" s="80"/>
      <c r="ESL13" s="80"/>
      <c r="ESM13" s="80"/>
      <c r="ESN13" s="80"/>
      <c r="ESO13" s="80"/>
      <c r="ESP13" s="80"/>
      <c r="ESQ13" s="80"/>
      <c r="ESR13" s="80"/>
      <c r="ESS13" s="80"/>
      <c r="EST13" s="80"/>
      <c r="ESU13" s="80"/>
      <c r="ESV13" s="80"/>
      <c r="ESW13" s="80"/>
      <c r="ESX13" s="80"/>
      <c r="ESY13" s="80"/>
      <c r="ESZ13" s="80"/>
      <c r="ETA13" s="80"/>
      <c r="ETB13" s="80"/>
      <c r="ETC13" s="80"/>
      <c r="ETD13" s="80"/>
      <c r="ETE13" s="80"/>
      <c r="ETF13" s="80"/>
      <c r="ETG13" s="80"/>
      <c r="ETH13" s="80"/>
      <c r="ETI13" s="80"/>
      <c r="ETJ13" s="80"/>
      <c r="ETK13" s="80"/>
      <c r="ETL13" s="80"/>
      <c r="ETM13" s="80"/>
      <c r="ETN13" s="80"/>
      <c r="ETO13" s="80"/>
      <c r="ETP13" s="80"/>
      <c r="ETQ13" s="80"/>
      <c r="ETR13" s="80"/>
      <c r="ETS13" s="80"/>
      <c r="ETT13" s="80"/>
      <c r="ETU13" s="80"/>
      <c r="ETV13" s="80"/>
      <c r="ETW13" s="80"/>
      <c r="ETX13" s="80"/>
      <c r="ETY13" s="80"/>
      <c r="ETZ13" s="80"/>
      <c r="EUA13" s="80"/>
      <c r="EUB13" s="80"/>
      <c r="EUC13" s="80"/>
      <c r="EUD13" s="80"/>
      <c r="EUE13" s="80"/>
      <c r="EUF13" s="80"/>
      <c r="EUG13" s="80"/>
      <c r="EUH13" s="80"/>
      <c r="EUI13" s="80"/>
      <c r="EUJ13" s="80"/>
      <c r="EUK13" s="80"/>
      <c r="EUL13" s="80"/>
      <c r="EUM13" s="80"/>
      <c r="EUN13" s="80"/>
      <c r="EUO13" s="80"/>
      <c r="EUP13" s="80"/>
      <c r="EUQ13" s="80"/>
      <c r="EUR13" s="80"/>
      <c r="EUS13" s="80"/>
      <c r="EUT13" s="80"/>
      <c r="EUU13" s="80"/>
      <c r="EUV13" s="80"/>
      <c r="EUW13" s="80"/>
      <c r="EUX13" s="80"/>
      <c r="EUY13" s="80"/>
      <c r="EUZ13" s="80"/>
      <c r="EVA13" s="80"/>
      <c r="EVB13" s="80"/>
      <c r="EVC13" s="80"/>
      <c r="EVD13" s="80"/>
      <c r="EVE13" s="80"/>
      <c r="EVF13" s="80"/>
      <c r="EVG13" s="80"/>
      <c r="EVH13" s="80"/>
      <c r="EVI13" s="80"/>
      <c r="EVJ13" s="80"/>
      <c r="EVK13" s="80"/>
      <c r="EVL13" s="80"/>
      <c r="EVM13" s="80"/>
      <c r="EVN13" s="80"/>
      <c r="EVO13" s="80"/>
      <c r="EVP13" s="80"/>
      <c r="EVQ13" s="80"/>
      <c r="EVR13" s="80"/>
      <c r="EVS13" s="80"/>
      <c r="EVT13" s="80"/>
      <c r="EVU13" s="80"/>
      <c r="EVV13" s="80"/>
      <c r="EVW13" s="80"/>
      <c r="EVX13" s="80"/>
      <c r="EVY13" s="80"/>
      <c r="EVZ13" s="80"/>
      <c r="EWA13" s="80"/>
      <c r="EWB13" s="80"/>
      <c r="EWC13" s="80"/>
      <c r="EWD13" s="80"/>
      <c r="EWE13" s="80"/>
      <c r="EWF13" s="80"/>
      <c r="EWG13" s="80"/>
      <c r="EWH13" s="80"/>
      <c r="EWI13" s="80"/>
      <c r="EWJ13" s="80"/>
      <c r="EWK13" s="80"/>
      <c r="EWL13" s="80"/>
      <c r="EWM13" s="80"/>
      <c r="EWN13" s="80"/>
      <c r="EWO13" s="80"/>
      <c r="EWP13" s="80"/>
      <c r="EWQ13" s="80"/>
      <c r="EWR13" s="80"/>
      <c r="EWS13" s="80"/>
      <c r="EWT13" s="80"/>
      <c r="EWU13" s="80"/>
      <c r="EWV13" s="80"/>
      <c r="EWW13" s="80"/>
      <c r="EWX13" s="80"/>
      <c r="EWY13" s="80"/>
      <c r="EWZ13" s="80"/>
      <c r="EXA13" s="80"/>
      <c r="EXB13" s="80"/>
      <c r="EXC13" s="80"/>
      <c r="EXD13" s="80"/>
      <c r="EXE13" s="80"/>
      <c r="EXF13" s="80"/>
      <c r="EXG13" s="80"/>
      <c r="EXH13" s="80"/>
      <c r="EXI13" s="80"/>
      <c r="EXJ13" s="80"/>
      <c r="EXK13" s="80"/>
      <c r="EXL13" s="80"/>
      <c r="EXM13" s="80"/>
      <c r="EXN13" s="80"/>
      <c r="EXO13" s="80"/>
      <c r="EXP13" s="80"/>
      <c r="EXQ13" s="80"/>
      <c r="EXR13" s="80"/>
      <c r="EXS13" s="80"/>
      <c r="EXT13" s="80"/>
      <c r="EXU13" s="80"/>
      <c r="EXV13" s="80"/>
      <c r="EXW13" s="80"/>
      <c r="EXX13" s="80"/>
      <c r="EXY13" s="80"/>
      <c r="EXZ13" s="80"/>
      <c r="EYA13" s="80"/>
      <c r="EYB13" s="80"/>
      <c r="EYC13" s="80"/>
      <c r="EYD13" s="80"/>
      <c r="EYE13" s="80"/>
      <c r="EYF13" s="80"/>
      <c r="EYG13" s="80"/>
      <c r="EYH13" s="80"/>
      <c r="EYI13" s="80"/>
      <c r="EYJ13" s="80"/>
      <c r="EYK13" s="80"/>
      <c r="EYL13" s="80"/>
      <c r="EYM13" s="80"/>
      <c r="EYN13" s="80"/>
      <c r="EYO13" s="80"/>
      <c r="EYP13" s="80"/>
      <c r="EYQ13" s="80"/>
      <c r="EYR13" s="80"/>
      <c r="EYS13" s="80"/>
      <c r="EYT13" s="80"/>
      <c r="EYU13" s="80"/>
      <c r="EYV13" s="80"/>
      <c r="EYW13" s="80"/>
      <c r="EYX13" s="80"/>
      <c r="EYY13" s="80"/>
      <c r="EYZ13" s="80"/>
      <c r="EZA13" s="80"/>
      <c r="EZB13" s="80"/>
      <c r="EZC13" s="80"/>
      <c r="EZD13" s="80"/>
      <c r="EZE13" s="80"/>
      <c r="EZF13" s="80"/>
      <c r="EZG13" s="80"/>
      <c r="EZH13" s="80"/>
      <c r="EZI13" s="80"/>
      <c r="EZJ13" s="80"/>
      <c r="EZK13" s="80"/>
      <c r="EZL13" s="80"/>
      <c r="EZM13" s="80"/>
      <c r="EZN13" s="80"/>
      <c r="EZO13" s="80"/>
      <c r="EZP13" s="80"/>
      <c r="EZQ13" s="80"/>
      <c r="EZR13" s="80"/>
      <c r="EZS13" s="80"/>
      <c r="EZT13" s="80"/>
      <c r="EZU13" s="80"/>
      <c r="EZV13" s="80"/>
      <c r="EZW13" s="80"/>
      <c r="EZX13" s="80"/>
      <c r="EZY13" s="80"/>
      <c r="EZZ13" s="80"/>
      <c r="FAA13" s="80"/>
      <c r="FAB13" s="80"/>
      <c r="FAC13" s="80"/>
      <c r="FAD13" s="80"/>
      <c r="FAE13" s="80"/>
      <c r="FAF13" s="80"/>
      <c r="FAG13" s="80"/>
      <c r="FAH13" s="80"/>
      <c r="FAI13" s="80"/>
      <c r="FAJ13" s="80"/>
      <c r="FAK13" s="80"/>
      <c r="FAL13" s="80"/>
      <c r="FAM13" s="80"/>
      <c r="FAN13" s="80"/>
      <c r="FAO13" s="80"/>
      <c r="FAP13" s="80"/>
      <c r="FAQ13" s="80"/>
      <c r="FAR13" s="80"/>
      <c r="FAS13" s="80"/>
      <c r="FAT13" s="80"/>
      <c r="FAU13" s="80"/>
      <c r="FAV13" s="80"/>
      <c r="FAW13" s="80"/>
      <c r="FAX13" s="80"/>
      <c r="FAY13" s="80"/>
      <c r="FAZ13" s="80"/>
      <c r="FBA13" s="80"/>
      <c r="FBB13" s="80"/>
      <c r="FBC13" s="80"/>
      <c r="FBD13" s="80"/>
      <c r="FBE13" s="80"/>
      <c r="FBF13" s="80"/>
      <c r="FBG13" s="80"/>
      <c r="FBH13" s="80"/>
      <c r="FBI13" s="80"/>
      <c r="FBJ13" s="80"/>
      <c r="FBK13" s="80"/>
      <c r="FBL13" s="80"/>
      <c r="FBM13" s="80"/>
      <c r="FBN13" s="80"/>
      <c r="FBO13" s="80"/>
      <c r="FBP13" s="80"/>
      <c r="FBQ13" s="80"/>
      <c r="FBR13" s="80"/>
      <c r="FBS13" s="80"/>
      <c r="FBT13" s="80"/>
      <c r="FBU13" s="80"/>
      <c r="FBV13" s="80"/>
      <c r="FBW13" s="80"/>
      <c r="FBX13" s="80"/>
      <c r="FBY13" s="80"/>
      <c r="FBZ13" s="80"/>
      <c r="FCA13" s="80"/>
      <c r="FCB13" s="80"/>
      <c r="FCC13" s="80"/>
      <c r="FCD13" s="80"/>
      <c r="FCE13" s="80"/>
      <c r="FCF13" s="80"/>
      <c r="FCG13" s="80"/>
      <c r="FCH13" s="80"/>
      <c r="FCI13" s="80"/>
      <c r="FCJ13" s="80"/>
      <c r="FCK13" s="80"/>
      <c r="FCL13" s="80"/>
      <c r="FCM13" s="80"/>
      <c r="FCN13" s="80"/>
      <c r="FCO13" s="80"/>
      <c r="FCP13" s="80"/>
      <c r="FCQ13" s="80"/>
      <c r="FCR13" s="80"/>
      <c r="FCS13" s="80"/>
      <c r="FCT13" s="80"/>
      <c r="FCU13" s="80"/>
      <c r="FCV13" s="80"/>
      <c r="FCW13" s="80"/>
      <c r="FCX13" s="80"/>
      <c r="FCY13" s="80"/>
      <c r="FCZ13" s="80"/>
      <c r="FDA13" s="80"/>
      <c r="FDB13" s="80"/>
      <c r="FDC13" s="80"/>
      <c r="FDD13" s="80"/>
      <c r="FDE13" s="80"/>
      <c r="FDF13" s="80"/>
      <c r="FDG13" s="80"/>
      <c r="FDH13" s="80"/>
      <c r="FDI13" s="80"/>
      <c r="FDJ13" s="80"/>
      <c r="FDK13" s="80"/>
      <c r="FDL13" s="80"/>
      <c r="FDM13" s="80"/>
      <c r="FDN13" s="80"/>
      <c r="FDO13" s="80"/>
      <c r="FDP13" s="80"/>
      <c r="FDQ13" s="80"/>
      <c r="FDR13" s="80"/>
      <c r="FDS13" s="80"/>
      <c r="FDT13" s="80"/>
      <c r="FDU13" s="80"/>
      <c r="FDV13" s="80"/>
      <c r="FDW13" s="80"/>
      <c r="FDX13" s="80"/>
      <c r="FDY13" s="80"/>
      <c r="FDZ13" s="80"/>
      <c r="FEA13" s="80"/>
      <c r="FEB13" s="80"/>
      <c r="FEC13" s="80"/>
      <c r="FED13" s="80"/>
      <c r="FEE13" s="80"/>
      <c r="FEF13" s="80"/>
      <c r="FEG13" s="80"/>
      <c r="FEH13" s="80"/>
      <c r="FEI13" s="80"/>
      <c r="FEJ13" s="80"/>
      <c r="FEK13" s="80"/>
      <c r="FEL13" s="80"/>
      <c r="FEM13" s="80"/>
      <c r="FEN13" s="80"/>
      <c r="FEO13" s="80"/>
      <c r="FEP13" s="80"/>
      <c r="FEQ13" s="80"/>
      <c r="FER13" s="80"/>
      <c r="FES13" s="80"/>
      <c r="FET13" s="80"/>
      <c r="FEU13" s="80"/>
      <c r="FEV13" s="80"/>
      <c r="FEW13" s="80"/>
      <c r="FEX13" s="80"/>
      <c r="FEY13" s="80"/>
      <c r="FEZ13" s="80"/>
      <c r="FFA13" s="80"/>
      <c r="FFB13" s="80"/>
      <c r="FFC13" s="80"/>
      <c r="FFD13" s="80"/>
      <c r="FFE13" s="80"/>
      <c r="FFF13" s="80"/>
      <c r="FFG13" s="80"/>
      <c r="FFH13" s="80"/>
      <c r="FFI13" s="80"/>
      <c r="FFJ13" s="80"/>
      <c r="FFK13" s="80"/>
      <c r="FFL13" s="80"/>
      <c r="FFM13" s="80"/>
      <c r="FFN13" s="80"/>
      <c r="FFO13" s="80"/>
      <c r="FFP13" s="80"/>
      <c r="FFQ13" s="80"/>
      <c r="FFR13" s="80"/>
      <c r="FFS13" s="80"/>
      <c r="FFT13" s="80"/>
      <c r="FFU13" s="80"/>
      <c r="FFV13" s="80"/>
      <c r="FFW13" s="80"/>
      <c r="FFX13" s="80"/>
      <c r="FFY13" s="80"/>
      <c r="FFZ13" s="80"/>
      <c r="FGA13" s="80"/>
      <c r="FGB13" s="80"/>
      <c r="FGC13" s="80"/>
      <c r="FGD13" s="80"/>
      <c r="FGE13" s="80"/>
      <c r="FGF13" s="80"/>
      <c r="FGG13" s="80"/>
      <c r="FGH13" s="80"/>
      <c r="FGI13" s="80"/>
      <c r="FGJ13" s="80"/>
      <c r="FGK13" s="80"/>
      <c r="FGL13" s="80"/>
      <c r="FGM13" s="80"/>
      <c r="FGN13" s="80"/>
      <c r="FGO13" s="80"/>
      <c r="FGP13" s="80"/>
      <c r="FGQ13" s="80"/>
      <c r="FGR13" s="80"/>
      <c r="FGS13" s="80"/>
      <c r="FGT13" s="80"/>
      <c r="FGU13" s="80"/>
      <c r="FGV13" s="80"/>
      <c r="FGW13" s="80"/>
      <c r="FGX13" s="80"/>
      <c r="FGY13" s="80"/>
      <c r="FGZ13" s="80"/>
      <c r="FHA13" s="80"/>
      <c r="FHB13" s="80"/>
      <c r="FHC13" s="80"/>
      <c r="FHD13" s="80"/>
      <c r="FHE13" s="80"/>
      <c r="FHF13" s="80"/>
      <c r="FHG13" s="80"/>
      <c r="FHH13" s="80"/>
      <c r="FHI13" s="80"/>
      <c r="FHJ13" s="80"/>
      <c r="FHK13" s="80"/>
      <c r="FHL13" s="80"/>
      <c r="FHM13" s="80"/>
      <c r="FHN13" s="80"/>
      <c r="FHO13" s="80"/>
      <c r="FHP13" s="80"/>
      <c r="FHQ13" s="80"/>
      <c r="FHR13" s="80"/>
      <c r="FHS13" s="80"/>
      <c r="FHT13" s="80"/>
      <c r="FHU13" s="80"/>
      <c r="FHV13" s="80"/>
      <c r="FHW13" s="80"/>
      <c r="FHX13" s="80"/>
      <c r="FHY13" s="80"/>
      <c r="FHZ13" s="80"/>
      <c r="FIA13" s="80"/>
      <c r="FIB13" s="80"/>
      <c r="FIC13" s="80"/>
      <c r="FID13" s="80"/>
      <c r="FIE13" s="80"/>
      <c r="FIF13" s="80"/>
      <c r="FIG13" s="80"/>
      <c r="FIH13" s="80"/>
      <c r="FII13" s="80"/>
      <c r="FIJ13" s="80"/>
      <c r="FIK13" s="80"/>
      <c r="FIL13" s="80"/>
      <c r="FIM13" s="80"/>
      <c r="FIN13" s="80"/>
      <c r="FIO13" s="80"/>
      <c r="FIP13" s="80"/>
      <c r="FIQ13" s="80"/>
      <c r="FIR13" s="80"/>
      <c r="FIS13" s="80"/>
      <c r="FIT13" s="80"/>
      <c r="FIU13" s="80"/>
      <c r="FIV13" s="80"/>
      <c r="FIW13" s="80"/>
      <c r="FIX13" s="80"/>
      <c r="FIY13" s="80"/>
      <c r="FIZ13" s="80"/>
      <c r="FJA13" s="80"/>
      <c r="FJB13" s="80"/>
      <c r="FJC13" s="80"/>
      <c r="FJD13" s="80"/>
      <c r="FJE13" s="80"/>
      <c r="FJF13" s="80"/>
      <c r="FJG13" s="80"/>
      <c r="FJH13" s="80"/>
      <c r="FJI13" s="80"/>
      <c r="FJJ13" s="80"/>
      <c r="FJK13" s="80"/>
      <c r="FJL13" s="80"/>
      <c r="FJM13" s="80"/>
      <c r="FJN13" s="80"/>
      <c r="FJO13" s="80"/>
      <c r="FJP13" s="80"/>
      <c r="FJQ13" s="80"/>
      <c r="FJR13" s="80"/>
      <c r="FJS13" s="80"/>
      <c r="FJT13" s="80"/>
      <c r="FJU13" s="80"/>
      <c r="FJV13" s="80"/>
      <c r="FJW13" s="80"/>
      <c r="FJX13" s="80"/>
      <c r="FJY13" s="80"/>
      <c r="FJZ13" s="80"/>
      <c r="FKA13" s="80"/>
      <c r="FKB13" s="80"/>
      <c r="FKC13" s="80"/>
      <c r="FKD13" s="80"/>
      <c r="FKE13" s="80"/>
      <c r="FKF13" s="80"/>
      <c r="FKG13" s="80"/>
      <c r="FKH13" s="80"/>
      <c r="FKI13" s="80"/>
      <c r="FKJ13" s="80"/>
      <c r="FKK13" s="80"/>
      <c r="FKL13" s="80"/>
      <c r="FKM13" s="80"/>
      <c r="FKN13" s="80"/>
      <c r="FKO13" s="80"/>
      <c r="FKP13" s="80"/>
      <c r="FKQ13" s="80"/>
      <c r="FKR13" s="80"/>
      <c r="FKS13" s="80"/>
      <c r="FKT13" s="80"/>
      <c r="FKU13" s="80"/>
      <c r="FKV13" s="80"/>
      <c r="FKW13" s="80"/>
      <c r="FKX13" s="80"/>
      <c r="FKY13" s="80"/>
      <c r="FKZ13" s="80"/>
      <c r="FLA13" s="80"/>
      <c r="FLB13" s="80"/>
      <c r="FLC13" s="80"/>
      <c r="FLD13" s="80"/>
      <c r="FLE13" s="80"/>
      <c r="FLF13" s="80"/>
      <c r="FLG13" s="80"/>
      <c r="FLH13" s="80"/>
      <c r="FLI13" s="80"/>
      <c r="FLJ13" s="80"/>
      <c r="FLK13" s="80"/>
      <c r="FLL13" s="80"/>
      <c r="FLM13" s="80"/>
      <c r="FLN13" s="80"/>
      <c r="FLO13" s="80"/>
      <c r="FLP13" s="80"/>
      <c r="FLQ13" s="80"/>
      <c r="FLR13" s="80"/>
      <c r="FLS13" s="80"/>
      <c r="FLT13" s="80"/>
      <c r="FLU13" s="80"/>
      <c r="FLV13" s="80"/>
      <c r="FLW13" s="80"/>
      <c r="FLX13" s="80"/>
      <c r="FLY13" s="80"/>
      <c r="FLZ13" s="80"/>
      <c r="FMA13" s="80"/>
      <c r="FMB13" s="80"/>
      <c r="FMC13" s="80"/>
      <c r="FMD13" s="80"/>
      <c r="FME13" s="80"/>
      <c r="FMF13" s="80"/>
      <c r="FMG13" s="80"/>
      <c r="FMH13" s="80"/>
      <c r="FMI13" s="80"/>
      <c r="FMJ13" s="80"/>
      <c r="FMK13" s="80"/>
      <c r="FML13" s="80"/>
      <c r="FMM13" s="80"/>
      <c r="FMN13" s="80"/>
      <c r="FMO13" s="80"/>
      <c r="FMP13" s="80"/>
      <c r="FMQ13" s="80"/>
      <c r="FMR13" s="80"/>
      <c r="FMS13" s="80"/>
      <c r="FMT13" s="80"/>
      <c r="FMU13" s="80"/>
      <c r="FMV13" s="80"/>
      <c r="FMW13" s="80"/>
      <c r="FMX13" s="80"/>
      <c r="FMY13" s="80"/>
      <c r="FMZ13" s="80"/>
      <c r="FNA13" s="80"/>
      <c r="FNB13" s="80"/>
      <c r="FNC13" s="80"/>
      <c r="FND13" s="80"/>
      <c r="FNE13" s="80"/>
      <c r="FNF13" s="80"/>
      <c r="FNG13" s="80"/>
      <c r="FNH13" s="80"/>
      <c r="FNI13" s="80"/>
      <c r="FNJ13" s="80"/>
      <c r="FNK13" s="80"/>
      <c r="FNL13" s="80"/>
      <c r="FNM13" s="80"/>
      <c r="FNN13" s="80"/>
      <c r="FNO13" s="80"/>
      <c r="FNP13" s="80"/>
      <c r="FNQ13" s="80"/>
      <c r="FNR13" s="80"/>
      <c r="FNS13" s="80"/>
      <c r="FNT13" s="80"/>
      <c r="FNU13" s="80"/>
      <c r="FNV13" s="80"/>
      <c r="FNW13" s="80"/>
      <c r="FNX13" s="80"/>
      <c r="FNY13" s="80"/>
      <c r="FNZ13" s="80"/>
      <c r="FOA13" s="80"/>
      <c r="FOB13" s="80"/>
      <c r="FOC13" s="80"/>
      <c r="FOD13" s="80"/>
      <c r="FOE13" s="80"/>
      <c r="FOF13" s="80"/>
      <c r="FOG13" s="80"/>
      <c r="FOH13" s="80"/>
      <c r="FOI13" s="80"/>
      <c r="FOJ13" s="80"/>
      <c r="FOK13" s="80"/>
      <c r="FOL13" s="80"/>
      <c r="FOM13" s="80"/>
      <c r="FON13" s="80"/>
      <c r="FOO13" s="80"/>
      <c r="FOP13" s="80"/>
      <c r="FOQ13" s="80"/>
      <c r="FOR13" s="80"/>
      <c r="FOS13" s="80"/>
      <c r="FOT13" s="80"/>
      <c r="FOU13" s="80"/>
      <c r="FOV13" s="80"/>
      <c r="FOW13" s="80"/>
      <c r="FOX13" s="80"/>
      <c r="FOY13" s="80"/>
      <c r="FOZ13" s="80"/>
      <c r="FPA13" s="80"/>
      <c r="FPB13" s="80"/>
      <c r="FPC13" s="80"/>
      <c r="FPD13" s="80"/>
      <c r="FPE13" s="80"/>
      <c r="FPF13" s="80"/>
      <c r="FPG13" s="80"/>
      <c r="FPH13" s="80"/>
      <c r="FPI13" s="80"/>
      <c r="FPJ13" s="80"/>
      <c r="FPK13" s="80"/>
      <c r="FPL13" s="80"/>
      <c r="FPM13" s="80"/>
      <c r="FPN13" s="80"/>
      <c r="FPO13" s="80"/>
      <c r="FPP13" s="80"/>
      <c r="FPQ13" s="80"/>
      <c r="FPR13" s="80"/>
      <c r="FPS13" s="80"/>
      <c r="FPT13" s="80"/>
      <c r="FPU13" s="80"/>
      <c r="FPV13" s="80"/>
      <c r="FPW13" s="80"/>
      <c r="FPX13" s="80"/>
      <c r="FPY13" s="80"/>
      <c r="FPZ13" s="80"/>
      <c r="FQA13" s="80"/>
      <c r="FQB13" s="80"/>
      <c r="FQC13" s="80"/>
      <c r="FQD13" s="80"/>
      <c r="FQE13" s="80"/>
      <c r="FQF13" s="80"/>
      <c r="FQG13" s="80"/>
      <c r="FQH13" s="80"/>
      <c r="FQI13" s="80"/>
      <c r="FQJ13" s="80"/>
      <c r="FQK13" s="80"/>
      <c r="FQL13" s="80"/>
      <c r="FQM13" s="80"/>
      <c r="FQN13" s="80"/>
      <c r="FQO13" s="80"/>
      <c r="FQP13" s="80"/>
      <c r="FQQ13" s="80"/>
      <c r="FQR13" s="80"/>
      <c r="FQS13" s="80"/>
      <c r="FQT13" s="80"/>
      <c r="FQU13" s="80"/>
      <c r="FQV13" s="80"/>
      <c r="FQW13" s="80"/>
      <c r="FQX13" s="80"/>
      <c r="FQY13" s="80"/>
      <c r="FQZ13" s="80"/>
      <c r="FRA13" s="80"/>
      <c r="FRB13" s="80"/>
      <c r="FRC13" s="80"/>
      <c r="FRD13" s="80"/>
      <c r="FRE13" s="80"/>
      <c r="FRF13" s="80"/>
      <c r="FRG13" s="80"/>
      <c r="FRH13" s="80"/>
      <c r="FRI13" s="80"/>
      <c r="FRJ13" s="80"/>
      <c r="FRK13" s="80"/>
      <c r="FRL13" s="80"/>
      <c r="FRM13" s="80"/>
      <c r="FRN13" s="80"/>
      <c r="FRO13" s="80"/>
      <c r="FRP13" s="80"/>
      <c r="FRQ13" s="80"/>
      <c r="FRR13" s="80"/>
      <c r="FRS13" s="80"/>
      <c r="FRT13" s="80"/>
      <c r="FRU13" s="80"/>
      <c r="FRV13" s="80"/>
      <c r="FRW13" s="80"/>
      <c r="FRX13" s="80"/>
      <c r="FRY13" s="80"/>
      <c r="FRZ13" s="80"/>
      <c r="FSA13" s="80"/>
      <c r="FSB13" s="80"/>
      <c r="FSC13" s="80"/>
      <c r="FSD13" s="80"/>
      <c r="FSE13" s="80"/>
      <c r="FSF13" s="80"/>
      <c r="FSG13" s="80"/>
      <c r="FSH13" s="80"/>
      <c r="FSI13" s="80"/>
      <c r="FSJ13" s="80"/>
      <c r="FSK13" s="80"/>
      <c r="FSL13" s="80"/>
      <c r="FSM13" s="80"/>
      <c r="FSN13" s="80"/>
      <c r="FSO13" s="80"/>
      <c r="FSP13" s="80"/>
      <c r="FSQ13" s="80"/>
      <c r="FSR13" s="80"/>
      <c r="FSS13" s="80"/>
      <c r="FST13" s="80"/>
      <c r="FSU13" s="80"/>
      <c r="FSV13" s="80"/>
      <c r="FSW13" s="80"/>
      <c r="FSX13" s="80"/>
      <c r="FSY13" s="80"/>
      <c r="FSZ13" s="80"/>
      <c r="FTA13" s="80"/>
      <c r="FTB13" s="80"/>
      <c r="FTC13" s="80"/>
      <c r="FTD13" s="80"/>
      <c r="FTE13" s="80"/>
      <c r="FTF13" s="80"/>
      <c r="FTG13" s="80"/>
      <c r="FTH13" s="80"/>
      <c r="FTI13" s="80"/>
      <c r="FTJ13" s="80"/>
      <c r="FTK13" s="80"/>
      <c r="FTL13" s="80"/>
      <c r="FTM13" s="80"/>
      <c r="FTN13" s="80"/>
      <c r="FTO13" s="80"/>
      <c r="FTP13" s="80"/>
      <c r="FTQ13" s="80"/>
      <c r="FTR13" s="80"/>
      <c r="FTS13" s="80"/>
      <c r="FTT13" s="80"/>
      <c r="FTU13" s="80"/>
      <c r="FTV13" s="80"/>
      <c r="FTW13" s="80"/>
      <c r="FTX13" s="80"/>
      <c r="FTY13" s="80"/>
      <c r="FTZ13" s="80"/>
      <c r="FUA13" s="80"/>
      <c r="FUB13" s="80"/>
      <c r="FUC13" s="80"/>
      <c r="FUD13" s="80"/>
      <c r="FUE13" s="80"/>
      <c r="FUF13" s="80"/>
      <c r="FUG13" s="80"/>
      <c r="FUH13" s="80"/>
      <c r="FUI13" s="80"/>
      <c r="FUJ13" s="80"/>
      <c r="FUK13" s="80"/>
      <c r="FUL13" s="80"/>
      <c r="FUM13" s="80"/>
      <c r="FUN13" s="80"/>
      <c r="FUO13" s="80"/>
      <c r="FUP13" s="80"/>
      <c r="FUQ13" s="80"/>
      <c r="FUR13" s="80"/>
      <c r="FUS13" s="80"/>
      <c r="FUT13" s="80"/>
      <c r="FUU13" s="80"/>
      <c r="FUV13" s="80"/>
      <c r="FUW13" s="80"/>
      <c r="FUX13" s="80"/>
      <c r="FUY13" s="80"/>
      <c r="FUZ13" s="80"/>
      <c r="FVA13" s="80"/>
      <c r="FVB13" s="80"/>
      <c r="FVC13" s="80"/>
      <c r="FVD13" s="80"/>
      <c r="FVE13" s="80"/>
      <c r="FVF13" s="80"/>
      <c r="FVG13" s="80"/>
      <c r="FVH13" s="80"/>
      <c r="FVI13" s="80"/>
      <c r="FVJ13" s="80"/>
      <c r="FVK13" s="80"/>
      <c r="FVL13" s="80"/>
      <c r="FVM13" s="80"/>
      <c r="FVN13" s="80"/>
      <c r="FVO13" s="80"/>
      <c r="FVP13" s="80"/>
      <c r="FVQ13" s="80"/>
      <c r="FVR13" s="80"/>
      <c r="FVS13" s="80"/>
      <c r="FVT13" s="80"/>
      <c r="FVU13" s="80"/>
      <c r="FVV13" s="80"/>
      <c r="FVW13" s="80"/>
      <c r="FVX13" s="80"/>
      <c r="FVY13" s="80"/>
      <c r="FVZ13" s="80"/>
      <c r="FWA13" s="80"/>
      <c r="FWB13" s="80"/>
      <c r="FWC13" s="80"/>
      <c r="FWD13" s="80"/>
      <c r="FWE13" s="80"/>
      <c r="FWF13" s="80"/>
      <c r="FWG13" s="80"/>
      <c r="FWH13" s="80"/>
      <c r="FWI13" s="80"/>
      <c r="FWJ13" s="80"/>
      <c r="FWK13" s="80"/>
      <c r="FWL13" s="80"/>
      <c r="FWM13" s="80"/>
      <c r="FWN13" s="80"/>
      <c r="FWO13" s="80"/>
      <c r="FWP13" s="80"/>
      <c r="FWQ13" s="80"/>
      <c r="FWR13" s="80"/>
      <c r="FWS13" s="80"/>
      <c r="FWT13" s="80"/>
      <c r="FWU13" s="80"/>
      <c r="FWV13" s="80"/>
      <c r="FWW13" s="80"/>
      <c r="FWX13" s="80"/>
      <c r="FWY13" s="80"/>
      <c r="FWZ13" s="80"/>
      <c r="FXA13" s="80"/>
      <c r="FXB13" s="80"/>
      <c r="FXC13" s="80"/>
      <c r="FXD13" s="80"/>
      <c r="FXE13" s="80"/>
      <c r="FXF13" s="80"/>
      <c r="FXG13" s="80"/>
      <c r="FXH13" s="80"/>
      <c r="FXI13" s="80"/>
      <c r="FXJ13" s="80"/>
      <c r="FXK13" s="80"/>
      <c r="FXL13" s="80"/>
      <c r="FXM13" s="80"/>
      <c r="FXN13" s="80"/>
      <c r="FXO13" s="80"/>
      <c r="FXP13" s="80"/>
      <c r="FXQ13" s="80"/>
      <c r="FXR13" s="80"/>
      <c r="FXS13" s="80"/>
      <c r="FXT13" s="80"/>
      <c r="FXU13" s="80"/>
      <c r="FXV13" s="80"/>
      <c r="FXW13" s="80"/>
      <c r="FXX13" s="80"/>
      <c r="FXY13" s="80"/>
      <c r="FXZ13" s="80"/>
      <c r="FYA13" s="80"/>
      <c r="FYB13" s="80"/>
      <c r="FYC13" s="80"/>
      <c r="FYD13" s="80"/>
      <c r="FYE13" s="80"/>
      <c r="FYF13" s="80"/>
      <c r="FYG13" s="80"/>
      <c r="FYH13" s="80"/>
      <c r="FYI13" s="80"/>
      <c r="FYJ13" s="80"/>
      <c r="FYK13" s="80"/>
      <c r="FYL13" s="80"/>
      <c r="FYM13" s="80"/>
      <c r="FYN13" s="80"/>
      <c r="FYO13" s="80"/>
      <c r="FYP13" s="80"/>
      <c r="FYQ13" s="80"/>
      <c r="FYR13" s="80"/>
      <c r="FYS13" s="80"/>
      <c r="FYT13" s="80"/>
      <c r="FYU13" s="80"/>
      <c r="FYV13" s="80"/>
      <c r="FYW13" s="80"/>
      <c r="FYX13" s="80"/>
      <c r="FYY13" s="80"/>
      <c r="FYZ13" s="80"/>
      <c r="FZA13" s="80"/>
      <c r="FZB13" s="80"/>
      <c r="FZC13" s="80"/>
      <c r="FZD13" s="80"/>
      <c r="FZE13" s="80"/>
      <c r="FZF13" s="80"/>
      <c r="FZG13" s="80"/>
      <c r="FZH13" s="80"/>
      <c r="FZI13" s="80"/>
      <c r="FZJ13" s="80"/>
      <c r="FZK13" s="80"/>
      <c r="FZL13" s="80"/>
      <c r="FZM13" s="80"/>
      <c r="FZN13" s="80"/>
      <c r="FZO13" s="80"/>
      <c r="FZP13" s="80"/>
      <c r="FZQ13" s="80"/>
      <c r="FZR13" s="80"/>
      <c r="FZS13" s="80"/>
      <c r="FZT13" s="80"/>
      <c r="FZU13" s="80"/>
      <c r="FZV13" s="80"/>
      <c r="FZW13" s="80"/>
      <c r="FZX13" s="80"/>
      <c r="FZY13" s="80"/>
      <c r="FZZ13" s="80"/>
      <c r="GAA13" s="80"/>
      <c r="GAB13" s="80"/>
      <c r="GAC13" s="80"/>
      <c r="GAD13" s="80"/>
      <c r="GAE13" s="80"/>
      <c r="GAF13" s="80"/>
      <c r="GAG13" s="80"/>
      <c r="GAH13" s="80"/>
      <c r="GAI13" s="80"/>
      <c r="GAJ13" s="80"/>
      <c r="GAK13" s="80"/>
      <c r="GAL13" s="80"/>
      <c r="GAM13" s="80"/>
      <c r="GAN13" s="80"/>
      <c r="GAO13" s="80"/>
      <c r="GAP13" s="80"/>
      <c r="GAQ13" s="80"/>
      <c r="GAR13" s="80"/>
      <c r="GAS13" s="80"/>
      <c r="GAT13" s="80"/>
      <c r="GAU13" s="80"/>
      <c r="GAV13" s="80"/>
      <c r="GAW13" s="80"/>
      <c r="GAX13" s="80"/>
      <c r="GAY13" s="80"/>
      <c r="GAZ13" s="80"/>
      <c r="GBA13" s="80"/>
      <c r="GBB13" s="80"/>
      <c r="GBC13" s="80"/>
      <c r="GBD13" s="80"/>
      <c r="GBE13" s="80"/>
      <c r="GBF13" s="80"/>
      <c r="GBG13" s="80"/>
      <c r="GBH13" s="80"/>
      <c r="GBI13" s="80"/>
      <c r="GBJ13" s="80"/>
      <c r="GBK13" s="80"/>
      <c r="GBL13" s="80"/>
      <c r="GBM13" s="80"/>
      <c r="GBN13" s="80"/>
      <c r="GBO13" s="80"/>
      <c r="GBP13" s="80"/>
      <c r="GBQ13" s="80"/>
      <c r="GBR13" s="80"/>
      <c r="GBS13" s="80"/>
      <c r="GBT13" s="80"/>
      <c r="GBU13" s="80"/>
      <c r="GBV13" s="80"/>
      <c r="GBW13" s="80"/>
      <c r="GBX13" s="80"/>
      <c r="GBY13" s="80"/>
      <c r="GBZ13" s="80"/>
      <c r="GCA13" s="80"/>
      <c r="GCB13" s="80"/>
      <c r="GCC13" s="80"/>
      <c r="GCD13" s="80"/>
      <c r="GCE13" s="80"/>
      <c r="GCF13" s="80"/>
      <c r="GCG13" s="80"/>
      <c r="GCH13" s="80"/>
      <c r="GCI13" s="80"/>
      <c r="GCJ13" s="80"/>
      <c r="GCK13" s="80"/>
      <c r="GCL13" s="80"/>
      <c r="GCM13" s="80"/>
      <c r="GCN13" s="80"/>
      <c r="GCO13" s="80"/>
      <c r="GCP13" s="80"/>
      <c r="GCQ13" s="80"/>
      <c r="GCR13" s="80"/>
      <c r="GCS13" s="80"/>
      <c r="GCT13" s="80"/>
      <c r="GCU13" s="80"/>
      <c r="GCV13" s="80"/>
      <c r="GCW13" s="80"/>
      <c r="GCX13" s="80"/>
      <c r="GCY13" s="80"/>
      <c r="GCZ13" s="80"/>
      <c r="GDA13" s="80"/>
      <c r="GDB13" s="80"/>
      <c r="GDC13" s="80"/>
      <c r="GDD13" s="80"/>
      <c r="GDE13" s="80"/>
      <c r="GDF13" s="80"/>
      <c r="GDG13" s="80"/>
      <c r="GDH13" s="80"/>
      <c r="GDI13" s="80"/>
      <c r="GDJ13" s="80"/>
      <c r="GDK13" s="80"/>
      <c r="GDL13" s="80"/>
      <c r="GDM13" s="80"/>
      <c r="GDN13" s="80"/>
      <c r="GDO13" s="80"/>
      <c r="GDP13" s="80"/>
      <c r="GDQ13" s="80"/>
      <c r="GDR13" s="80"/>
      <c r="GDS13" s="80"/>
      <c r="GDT13" s="80"/>
      <c r="GDU13" s="80"/>
      <c r="GDV13" s="80"/>
      <c r="GDW13" s="80"/>
      <c r="GDX13" s="80"/>
      <c r="GDY13" s="80"/>
      <c r="GDZ13" s="80"/>
      <c r="GEA13" s="80"/>
      <c r="GEB13" s="80"/>
      <c r="GEC13" s="80"/>
      <c r="GED13" s="80"/>
      <c r="GEE13" s="80"/>
      <c r="GEF13" s="80"/>
      <c r="GEG13" s="80"/>
      <c r="GEH13" s="80"/>
      <c r="GEI13" s="80"/>
      <c r="GEJ13" s="80"/>
      <c r="GEK13" s="80"/>
      <c r="GEL13" s="80"/>
      <c r="GEM13" s="80"/>
      <c r="GEN13" s="80"/>
      <c r="GEO13" s="80"/>
      <c r="GEP13" s="80"/>
      <c r="GEQ13" s="80"/>
      <c r="GER13" s="80"/>
      <c r="GES13" s="80"/>
      <c r="GET13" s="80"/>
      <c r="GEU13" s="80"/>
      <c r="GEV13" s="80"/>
      <c r="GEW13" s="80"/>
      <c r="GEX13" s="80"/>
      <c r="GEY13" s="80"/>
      <c r="GEZ13" s="80"/>
      <c r="GFA13" s="80"/>
      <c r="GFB13" s="80"/>
      <c r="GFC13" s="80"/>
      <c r="GFD13" s="80"/>
      <c r="GFE13" s="80"/>
      <c r="GFF13" s="80"/>
      <c r="GFG13" s="80"/>
      <c r="GFH13" s="80"/>
      <c r="GFI13" s="80"/>
      <c r="GFJ13" s="80"/>
      <c r="GFK13" s="80"/>
      <c r="GFL13" s="80"/>
      <c r="GFM13" s="80"/>
      <c r="GFN13" s="80"/>
      <c r="GFO13" s="80"/>
      <c r="GFP13" s="80"/>
      <c r="GFQ13" s="80"/>
      <c r="GFR13" s="80"/>
      <c r="GFS13" s="80"/>
      <c r="GFT13" s="80"/>
      <c r="GFU13" s="80"/>
      <c r="GFV13" s="80"/>
      <c r="GFW13" s="80"/>
      <c r="GFX13" s="80"/>
      <c r="GFY13" s="80"/>
      <c r="GFZ13" s="80"/>
      <c r="GGA13" s="80"/>
      <c r="GGB13" s="80"/>
      <c r="GGC13" s="80"/>
      <c r="GGD13" s="80"/>
      <c r="GGE13" s="80"/>
      <c r="GGF13" s="80"/>
      <c r="GGG13" s="80"/>
      <c r="GGH13" s="80"/>
      <c r="GGI13" s="80"/>
      <c r="GGJ13" s="80"/>
      <c r="GGK13" s="80"/>
      <c r="GGL13" s="80"/>
      <c r="GGM13" s="80"/>
      <c r="GGN13" s="80"/>
      <c r="GGO13" s="80"/>
      <c r="GGP13" s="80"/>
      <c r="GGQ13" s="80"/>
      <c r="GGR13" s="80"/>
      <c r="GGS13" s="80"/>
      <c r="GGT13" s="80"/>
      <c r="GGU13" s="80"/>
      <c r="GGV13" s="80"/>
      <c r="GGW13" s="80"/>
      <c r="GGX13" s="80"/>
      <c r="GGY13" s="80"/>
      <c r="GGZ13" s="80"/>
      <c r="GHA13" s="80"/>
      <c r="GHB13" s="80"/>
      <c r="GHC13" s="80"/>
      <c r="GHD13" s="80"/>
      <c r="GHE13" s="80"/>
      <c r="GHF13" s="80"/>
      <c r="GHG13" s="80"/>
      <c r="GHH13" s="80"/>
      <c r="GHI13" s="80"/>
      <c r="GHJ13" s="80"/>
      <c r="GHK13" s="80"/>
      <c r="GHL13" s="80"/>
      <c r="GHM13" s="80"/>
      <c r="GHN13" s="80"/>
      <c r="GHO13" s="80"/>
      <c r="GHP13" s="80"/>
      <c r="GHQ13" s="80"/>
      <c r="GHR13" s="80"/>
      <c r="GHS13" s="80"/>
      <c r="GHT13" s="80"/>
      <c r="GHU13" s="80"/>
      <c r="GHV13" s="80"/>
      <c r="GHW13" s="80"/>
      <c r="GHX13" s="80"/>
      <c r="GHY13" s="80"/>
      <c r="GHZ13" s="80"/>
      <c r="GIA13" s="80"/>
      <c r="GIB13" s="80"/>
      <c r="GIC13" s="80"/>
      <c r="GID13" s="80"/>
      <c r="GIE13" s="80"/>
      <c r="GIF13" s="80"/>
      <c r="GIG13" s="80"/>
      <c r="GIH13" s="80"/>
      <c r="GII13" s="80"/>
      <c r="GIJ13" s="80"/>
      <c r="GIK13" s="80"/>
      <c r="GIL13" s="80"/>
      <c r="GIM13" s="80"/>
      <c r="GIN13" s="80"/>
      <c r="GIO13" s="80"/>
      <c r="GIP13" s="80"/>
      <c r="GIQ13" s="80"/>
      <c r="GIR13" s="80"/>
      <c r="GIS13" s="80"/>
      <c r="GIT13" s="80"/>
      <c r="GIU13" s="80"/>
      <c r="GIV13" s="80"/>
      <c r="GIW13" s="80"/>
      <c r="GIX13" s="80"/>
      <c r="GIY13" s="80"/>
      <c r="GIZ13" s="80"/>
      <c r="GJA13" s="80"/>
      <c r="GJB13" s="80"/>
      <c r="GJC13" s="80"/>
      <c r="GJD13" s="80"/>
      <c r="GJE13" s="80"/>
      <c r="GJF13" s="80"/>
      <c r="GJG13" s="80"/>
      <c r="GJH13" s="80"/>
      <c r="GJI13" s="80"/>
      <c r="GJJ13" s="80"/>
      <c r="GJK13" s="80"/>
      <c r="GJL13" s="80"/>
      <c r="GJM13" s="80"/>
      <c r="GJN13" s="80"/>
      <c r="GJO13" s="80"/>
      <c r="GJP13" s="80"/>
      <c r="GJQ13" s="80"/>
      <c r="GJR13" s="80"/>
      <c r="GJS13" s="80"/>
      <c r="GJT13" s="80"/>
      <c r="GJU13" s="80"/>
      <c r="GJV13" s="80"/>
      <c r="GJW13" s="80"/>
      <c r="GJX13" s="80"/>
      <c r="GJY13" s="80"/>
      <c r="GJZ13" s="80"/>
      <c r="GKA13" s="80"/>
      <c r="GKB13" s="80"/>
      <c r="GKC13" s="80"/>
      <c r="GKD13" s="80"/>
      <c r="GKE13" s="80"/>
      <c r="GKF13" s="80"/>
      <c r="GKG13" s="80"/>
      <c r="GKH13" s="80"/>
      <c r="GKI13" s="80"/>
      <c r="GKJ13" s="80"/>
      <c r="GKK13" s="80"/>
      <c r="GKL13" s="80"/>
      <c r="GKM13" s="80"/>
      <c r="GKN13" s="80"/>
      <c r="GKO13" s="80"/>
      <c r="GKP13" s="80"/>
      <c r="GKQ13" s="80"/>
      <c r="GKR13" s="80"/>
      <c r="GKS13" s="80"/>
      <c r="GKT13" s="80"/>
      <c r="GKU13" s="80"/>
      <c r="GKV13" s="80"/>
      <c r="GKW13" s="80"/>
      <c r="GKX13" s="80"/>
      <c r="GKY13" s="80"/>
      <c r="GKZ13" s="80"/>
      <c r="GLA13" s="80"/>
      <c r="GLB13" s="80"/>
      <c r="GLC13" s="80"/>
      <c r="GLD13" s="80"/>
      <c r="GLE13" s="80"/>
      <c r="GLF13" s="80"/>
      <c r="GLG13" s="80"/>
      <c r="GLH13" s="80"/>
      <c r="GLI13" s="80"/>
      <c r="GLJ13" s="80"/>
      <c r="GLK13" s="80"/>
      <c r="GLL13" s="80"/>
      <c r="GLM13" s="80"/>
      <c r="GLN13" s="80"/>
      <c r="GLO13" s="80"/>
      <c r="GLP13" s="80"/>
      <c r="GLQ13" s="80"/>
      <c r="GLR13" s="80"/>
      <c r="GLS13" s="80"/>
      <c r="GLT13" s="80"/>
      <c r="GLU13" s="80"/>
      <c r="GLV13" s="80"/>
      <c r="GLW13" s="80"/>
      <c r="GLX13" s="80"/>
      <c r="GLY13" s="80"/>
      <c r="GLZ13" s="80"/>
      <c r="GMA13" s="80"/>
      <c r="GMB13" s="80"/>
      <c r="GMC13" s="80"/>
      <c r="GMD13" s="80"/>
      <c r="GME13" s="80"/>
      <c r="GMF13" s="80"/>
      <c r="GMG13" s="80"/>
      <c r="GMH13" s="80"/>
      <c r="GMI13" s="80"/>
      <c r="GMJ13" s="80"/>
      <c r="GMK13" s="80"/>
      <c r="GML13" s="80"/>
      <c r="GMM13" s="80"/>
      <c r="GMN13" s="80"/>
      <c r="GMO13" s="80"/>
      <c r="GMP13" s="80"/>
      <c r="GMQ13" s="80"/>
      <c r="GMR13" s="80"/>
      <c r="GMS13" s="80"/>
      <c r="GMT13" s="80"/>
      <c r="GMU13" s="80"/>
      <c r="GMV13" s="80"/>
      <c r="GMW13" s="80"/>
      <c r="GMX13" s="80"/>
      <c r="GMY13" s="80"/>
      <c r="GMZ13" s="80"/>
      <c r="GNA13" s="80"/>
      <c r="GNB13" s="80"/>
      <c r="GNC13" s="80"/>
      <c r="GND13" s="80"/>
      <c r="GNE13" s="80"/>
      <c r="GNF13" s="80"/>
      <c r="GNG13" s="80"/>
      <c r="GNH13" s="80"/>
      <c r="GNI13" s="80"/>
      <c r="GNJ13" s="80"/>
      <c r="GNK13" s="80"/>
      <c r="GNL13" s="80"/>
      <c r="GNM13" s="80"/>
      <c r="GNN13" s="80"/>
      <c r="GNO13" s="80"/>
      <c r="GNP13" s="80"/>
      <c r="GNQ13" s="80"/>
      <c r="GNR13" s="80"/>
      <c r="GNS13" s="80"/>
      <c r="GNT13" s="80"/>
      <c r="GNU13" s="80"/>
      <c r="GNV13" s="80"/>
      <c r="GNW13" s="80"/>
      <c r="GNX13" s="80"/>
      <c r="GNY13" s="80"/>
      <c r="GNZ13" s="80"/>
      <c r="GOA13" s="80"/>
      <c r="GOB13" s="80"/>
      <c r="GOC13" s="80"/>
      <c r="GOD13" s="80"/>
      <c r="GOE13" s="80"/>
      <c r="GOF13" s="80"/>
      <c r="GOG13" s="80"/>
      <c r="GOH13" s="80"/>
      <c r="GOI13" s="80"/>
      <c r="GOJ13" s="80"/>
      <c r="GOK13" s="80"/>
      <c r="GOL13" s="80"/>
      <c r="GOM13" s="80"/>
      <c r="GON13" s="80"/>
      <c r="GOO13" s="80"/>
      <c r="GOP13" s="80"/>
      <c r="GOQ13" s="80"/>
      <c r="GOR13" s="80"/>
      <c r="GOS13" s="80"/>
      <c r="GOT13" s="80"/>
      <c r="GOU13" s="80"/>
      <c r="GOV13" s="80"/>
      <c r="GOW13" s="80"/>
      <c r="GOX13" s="80"/>
      <c r="GOY13" s="80"/>
      <c r="GOZ13" s="80"/>
      <c r="GPA13" s="80"/>
      <c r="GPB13" s="80"/>
      <c r="GPC13" s="80"/>
      <c r="GPD13" s="80"/>
      <c r="GPE13" s="80"/>
      <c r="GPF13" s="80"/>
      <c r="GPG13" s="80"/>
      <c r="GPH13" s="80"/>
      <c r="GPI13" s="80"/>
      <c r="GPJ13" s="80"/>
      <c r="GPK13" s="80"/>
      <c r="GPL13" s="80"/>
      <c r="GPM13" s="80"/>
      <c r="GPN13" s="80"/>
      <c r="GPO13" s="80"/>
      <c r="GPP13" s="80"/>
      <c r="GPQ13" s="80"/>
      <c r="GPR13" s="80"/>
      <c r="GPS13" s="80"/>
      <c r="GPT13" s="80"/>
      <c r="GPU13" s="80"/>
      <c r="GPV13" s="80"/>
      <c r="GPW13" s="80"/>
      <c r="GPX13" s="80"/>
      <c r="GPY13" s="80"/>
      <c r="GPZ13" s="80"/>
      <c r="GQA13" s="80"/>
      <c r="GQB13" s="80"/>
      <c r="GQC13" s="80"/>
      <c r="GQD13" s="80"/>
      <c r="GQE13" s="80"/>
      <c r="GQF13" s="80"/>
      <c r="GQG13" s="80"/>
      <c r="GQH13" s="80"/>
      <c r="GQI13" s="80"/>
      <c r="GQJ13" s="80"/>
      <c r="GQK13" s="80"/>
      <c r="GQL13" s="80"/>
      <c r="GQM13" s="80"/>
      <c r="GQN13" s="80"/>
      <c r="GQO13" s="80"/>
      <c r="GQP13" s="80"/>
      <c r="GQQ13" s="80"/>
      <c r="GQR13" s="80"/>
      <c r="GQS13" s="80"/>
      <c r="GQT13" s="80"/>
      <c r="GQU13" s="80"/>
      <c r="GQV13" s="80"/>
      <c r="GQW13" s="80"/>
      <c r="GQX13" s="80"/>
      <c r="GQY13" s="80"/>
      <c r="GQZ13" s="80"/>
      <c r="GRA13" s="80"/>
      <c r="GRB13" s="80"/>
      <c r="GRC13" s="80"/>
      <c r="GRD13" s="80"/>
      <c r="GRE13" s="80"/>
      <c r="GRF13" s="80"/>
      <c r="GRG13" s="80"/>
      <c r="GRH13" s="80"/>
      <c r="GRI13" s="80"/>
      <c r="GRJ13" s="80"/>
      <c r="GRK13" s="80"/>
      <c r="GRL13" s="80"/>
      <c r="GRM13" s="80"/>
      <c r="GRN13" s="80"/>
      <c r="GRO13" s="80"/>
      <c r="GRP13" s="80"/>
      <c r="GRQ13" s="80"/>
      <c r="GRR13" s="80"/>
      <c r="GRS13" s="80"/>
      <c r="GRT13" s="80"/>
      <c r="GRU13" s="80"/>
      <c r="GRV13" s="80"/>
      <c r="GRW13" s="80"/>
      <c r="GRX13" s="80"/>
      <c r="GRY13" s="80"/>
      <c r="GRZ13" s="80"/>
      <c r="GSA13" s="80"/>
      <c r="GSB13" s="80"/>
      <c r="GSC13" s="80"/>
      <c r="GSD13" s="80"/>
      <c r="GSE13" s="80"/>
      <c r="GSF13" s="80"/>
      <c r="GSG13" s="80"/>
      <c r="GSH13" s="80"/>
      <c r="GSI13" s="80"/>
      <c r="GSJ13" s="80"/>
      <c r="GSK13" s="80"/>
      <c r="GSL13" s="80"/>
      <c r="GSM13" s="80"/>
      <c r="GSN13" s="80"/>
      <c r="GSO13" s="80"/>
      <c r="GSP13" s="80"/>
      <c r="GSQ13" s="80"/>
      <c r="GSR13" s="80"/>
      <c r="GSS13" s="80"/>
      <c r="GST13" s="80"/>
      <c r="GSU13" s="80"/>
      <c r="GSV13" s="80"/>
      <c r="GSW13" s="80"/>
      <c r="GSX13" s="80"/>
      <c r="GSY13" s="80"/>
      <c r="GSZ13" s="80"/>
      <c r="GTA13" s="80"/>
      <c r="GTB13" s="80"/>
      <c r="GTC13" s="80"/>
      <c r="GTD13" s="80"/>
      <c r="GTE13" s="80"/>
      <c r="GTF13" s="80"/>
      <c r="GTG13" s="80"/>
      <c r="GTH13" s="80"/>
      <c r="GTI13" s="80"/>
      <c r="GTJ13" s="80"/>
      <c r="GTK13" s="80"/>
      <c r="GTL13" s="80"/>
      <c r="GTM13" s="80"/>
      <c r="GTN13" s="80"/>
      <c r="GTO13" s="80"/>
      <c r="GTP13" s="80"/>
      <c r="GTQ13" s="80"/>
      <c r="GTR13" s="80"/>
      <c r="GTS13" s="80"/>
      <c r="GTT13" s="80"/>
      <c r="GTU13" s="80"/>
      <c r="GTV13" s="80"/>
      <c r="GTW13" s="80"/>
      <c r="GTX13" s="80"/>
      <c r="GTY13" s="80"/>
      <c r="GTZ13" s="80"/>
      <c r="GUA13" s="80"/>
      <c r="GUB13" s="80"/>
      <c r="GUC13" s="80"/>
      <c r="GUD13" s="80"/>
      <c r="GUE13" s="80"/>
      <c r="GUF13" s="80"/>
      <c r="GUG13" s="80"/>
      <c r="GUH13" s="80"/>
      <c r="GUI13" s="80"/>
      <c r="GUJ13" s="80"/>
      <c r="GUK13" s="80"/>
      <c r="GUL13" s="80"/>
      <c r="GUM13" s="80"/>
      <c r="GUN13" s="80"/>
      <c r="GUO13" s="80"/>
      <c r="GUP13" s="80"/>
      <c r="GUQ13" s="80"/>
      <c r="GUR13" s="80"/>
      <c r="GUS13" s="80"/>
      <c r="GUT13" s="80"/>
      <c r="GUU13" s="80"/>
      <c r="GUV13" s="80"/>
      <c r="GUW13" s="80"/>
      <c r="GUX13" s="80"/>
      <c r="GUY13" s="80"/>
      <c r="GUZ13" s="80"/>
      <c r="GVA13" s="80"/>
      <c r="GVB13" s="80"/>
      <c r="GVC13" s="80"/>
      <c r="GVD13" s="80"/>
      <c r="GVE13" s="80"/>
      <c r="GVF13" s="80"/>
      <c r="GVG13" s="80"/>
      <c r="GVH13" s="80"/>
      <c r="GVI13" s="80"/>
      <c r="GVJ13" s="80"/>
      <c r="GVK13" s="80"/>
      <c r="GVL13" s="80"/>
      <c r="GVM13" s="80"/>
      <c r="GVN13" s="80"/>
      <c r="GVO13" s="80"/>
      <c r="GVP13" s="80"/>
      <c r="GVQ13" s="80"/>
      <c r="GVR13" s="80"/>
      <c r="GVS13" s="80"/>
      <c r="GVT13" s="80"/>
      <c r="GVU13" s="80"/>
      <c r="GVV13" s="80"/>
      <c r="GVW13" s="80"/>
      <c r="GVX13" s="80"/>
      <c r="GVY13" s="80"/>
      <c r="GVZ13" s="80"/>
      <c r="GWA13" s="80"/>
      <c r="GWB13" s="80"/>
      <c r="GWC13" s="80"/>
      <c r="GWD13" s="80"/>
      <c r="GWE13" s="80"/>
      <c r="GWF13" s="80"/>
      <c r="GWG13" s="80"/>
      <c r="GWH13" s="80"/>
      <c r="GWI13" s="80"/>
      <c r="GWJ13" s="80"/>
      <c r="GWK13" s="80"/>
      <c r="GWL13" s="80"/>
      <c r="GWM13" s="80"/>
      <c r="GWN13" s="80"/>
      <c r="GWO13" s="80"/>
      <c r="GWP13" s="80"/>
      <c r="GWQ13" s="80"/>
      <c r="GWR13" s="80"/>
      <c r="GWS13" s="80"/>
      <c r="GWT13" s="80"/>
      <c r="GWU13" s="80"/>
      <c r="GWV13" s="80"/>
      <c r="GWW13" s="80"/>
      <c r="GWX13" s="80"/>
      <c r="GWY13" s="80"/>
      <c r="GWZ13" s="80"/>
      <c r="GXA13" s="80"/>
      <c r="GXB13" s="80"/>
      <c r="GXC13" s="80"/>
      <c r="GXD13" s="80"/>
      <c r="GXE13" s="80"/>
      <c r="GXF13" s="80"/>
      <c r="GXG13" s="80"/>
      <c r="GXH13" s="80"/>
      <c r="GXI13" s="80"/>
      <c r="GXJ13" s="80"/>
      <c r="GXK13" s="80"/>
      <c r="GXL13" s="80"/>
      <c r="GXM13" s="80"/>
      <c r="GXN13" s="80"/>
      <c r="GXO13" s="80"/>
      <c r="GXP13" s="80"/>
      <c r="GXQ13" s="80"/>
      <c r="GXR13" s="80"/>
      <c r="GXS13" s="80"/>
      <c r="GXT13" s="80"/>
      <c r="GXU13" s="80"/>
      <c r="GXV13" s="80"/>
      <c r="GXW13" s="80"/>
      <c r="GXX13" s="80"/>
      <c r="GXY13" s="80"/>
      <c r="GXZ13" s="80"/>
      <c r="GYA13" s="80"/>
      <c r="GYB13" s="80"/>
      <c r="GYC13" s="80"/>
      <c r="GYD13" s="80"/>
      <c r="GYE13" s="80"/>
      <c r="GYF13" s="80"/>
      <c r="GYG13" s="80"/>
      <c r="GYH13" s="80"/>
      <c r="GYI13" s="80"/>
      <c r="GYJ13" s="80"/>
      <c r="GYK13" s="80"/>
      <c r="GYL13" s="80"/>
      <c r="GYM13" s="80"/>
      <c r="GYN13" s="80"/>
      <c r="GYO13" s="80"/>
      <c r="GYP13" s="80"/>
      <c r="GYQ13" s="80"/>
      <c r="GYR13" s="80"/>
      <c r="GYS13" s="80"/>
      <c r="GYT13" s="80"/>
      <c r="GYU13" s="80"/>
      <c r="GYV13" s="80"/>
      <c r="GYW13" s="80"/>
      <c r="GYX13" s="80"/>
      <c r="GYY13" s="80"/>
      <c r="GYZ13" s="80"/>
      <c r="GZA13" s="80"/>
      <c r="GZB13" s="80"/>
      <c r="GZC13" s="80"/>
      <c r="GZD13" s="80"/>
      <c r="GZE13" s="80"/>
      <c r="GZF13" s="80"/>
      <c r="GZG13" s="80"/>
      <c r="GZH13" s="80"/>
      <c r="GZI13" s="80"/>
      <c r="GZJ13" s="80"/>
      <c r="GZK13" s="80"/>
      <c r="GZL13" s="80"/>
      <c r="GZM13" s="80"/>
      <c r="GZN13" s="80"/>
      <c r="GZO13" s="80"/>
      <c r="GZP13" s="80"/>
      <c r="GZQ13" s="80"/>
      <c r="GZR13" s="80"/>
      <c r="GZS13" s="80"/>
      <c r="GZT13" s="80"/>
      <c r="GZU13" s="80"/>
      <c r="GZV13" s="80"/>
      <c r="GZW13" s="80"/>
      <c r="GZX13" s="80"/>
      <c r="GZY13" s="80"/>
      <c r="GZZ13" s="80"/>
      <c r="HAA13" s="80"/>
      <c r="HAB13" s="80"/>
      <c r="HAC13" s="80"/>
      <c r="HAD13" s="80"/>
      <c r="HAE13" s="80"/>
      <c r="HAF13" s="80"/>
      <c r="HAG13" s="80"/>
      <c r="HAH13" s="80"/>
      <c r="HAI13" s="80"/>
      <c r="HAJ13" s="80"/>
      <c r="HAK13" s="80"/>
      <c r="HAL13" s="80"/>
      <c r="HAM13" s="80"/>
      <c r="HAN13" s="80"/>
      <c r="HAO13" s="80"/>
      <c r="HAP13" s="80"/>
      <c r="HAQ13" s="80"/>
      <c r="HAR13" s="80"/>
      <c r="HAS13" s="80"/>
      <c r="HAT13" s="80"/>
      <c r="HAU13" s="80"/>
      <c r="HAV13" s="80"/>
      <c r="HAW13" s="80"/>
      <c r="HAX13" s="80"/>
      <c r="HAY13" s="80"/>
      <c r="HAZ13" s="80"/>
      <c r="HBA13" s="80"/>
      <c r="HBB13" s="80"/>
      <c r="HBC13" s="80"/>
      <c r="HBD13" s="80"/>
      <c r="HBE13" s="80"/>
      <c r="HBF13" s="80"/>
      <c r="HBG13" s="80"/>
      <c r="HBH13" s="80"/>
      <c r="HBI13" s="80"/>
      <c r="HBJ13" s="80"/>
      <c r="HBK13" s="80"/>
      <c r="HBL13" s="80"/>
      <c r="HBM13" s="80"/>
      <c r="HBN13" s="80"/>
      <c r="HBO13" s="80"/>
      <c r="HBP13" s="80"/>
      <c r="HBQ13" s="80"/>
      <c r="HBR13" s="80"/>
      <c r="HBS13" s="80"/>
      <c r="HBT13" s="80"/>
      <c r="HBU13" s="80"/>
      <c r="HBV13" s="80"/>
      <c r="HBW13" s="80"/>
      <c r="HBX13" s="80"/>
      <c r="HBY13" s="80"/>
      <c r="HBZ13" s="80"/>
      <c r="HCA13" s="80"/>
      <c r="HCB13" s="80"/>
      <c r="HCC13" s="80"/>
      <c r="HCD13" s="80"/>
      <c r="HCE13" s="80"/>
      <c r="HCF13" s="80"/>
      <c r="HCG13" s="80"/>
      <c r="HCH13" s="80"/>
      <c r="HCI13" s="80"/>
      <c r="HCJ13" s="80"/>
      <c r="HCK13" s="80"/>
      <c r="HCL13" s="80"/>
      <c r="HCM13" s="80"/>
      <c r="HCN13" s="80"/>
      <c r="HCO13" s="80"/>
      <c r="HCP13" s="80"/>
      <c r="HCQ13" s="80"/>
      <c r="HCR13" s="80"/>
      <c r="HCS13" s="80"/>
      <c r="HCT13" s="80"/>
      <c r="HCU13" s="80"/>
      <c r="HCV13" s="80"/>
      <c r="HCW13" s="80"/>
      <c r="HCX13" s="80"/>
      <c r="HCY13" s="80"/>
      <c r="HCZ13" s="80"/>
      <c r="HDA13" s="80"/>
      <c r="HDB13" s="80"/>
      <c r="HDC13" s="80"/>
      <c r="HDD13" s="80"/>
      <c r="HDE13" s="80"/>
      <c r="HDF13" s="80"/>
      <c r="HDG13" s="80"/>
      <c r="HDH13" s="80"/>
      <c r="HDI13" s="80"/>
      <c r="HDJ13" s="80"/>
      <c r="HDK13" s="80"/>
      <c r="HDL13" s="80"/>
      <c r="HDM13" s="80"/>
      <c r="HDN13" s="80"/>
      <c r="HDO13" s="80"/>
      <c r="HDP13" s="80"/>
      <c r="HDQ13" s="80"/>
      <c r="HDR13" s="80"/>
      <c r="HDS13" s="80"/>
      <c r="HDT13" s="80"/>
      <c r="HDU13" s="80"/>
      <c r="HDV13" s="80"/>
      <c r="HDW13" s="80"/>
      <c r="HDX13" s="80"/>
      <c r="HDY13" s="80"/>
      <c r="HDZ13" s="80"/>
      <c r="HEA13" s="80"/>
      <c r="HEB13" s="80"/>
      <c r="HEC13" s="80"/>
      <c r="HED13" s="80"/>
      <c r="HEE13" s="80"/>
      <c r="HEF13" s="80"/>
      <c r="HEG13" s="80"/>
      <c r="HEH13" s="80"/>
      <c r="HEI13" s="80"/>
      <c r="HEJ13" s="80"/>
      <c r="HEK13" s="80"/>
      <c r="HEL13" s="80"/>
      <c r="HEM13" s="80"/>
      <c r="HEN13" s="80"/>
      <c r="HEO13" s="80"/>
      <c r="HEP13" s="80"/>
      <c r="HEQ13" s="80"/>
      <c r="HER13" s="80"/>
      <c r="HES13" s="80"/>
      <c r="HET13" s="80"/>
      <c r="HEU13" s="80"/>
      <c r="HEV13" s="80"/>
      <c r="HEW13" s="80"/>
      <c r="HEX13" s="80"/>
      <c r="HEY13" s="80"/>
      <c r="HEZ13" s="80"/>
      <c r="HFA13" s="80"/>
      <c r="HFB13" s="80"/>
      <c r="HFC13" s="80"/>
      <c r="HFD13" s="80"/>
      <c r="HFE13" s="80"/>
      <c r="HFF13" s="80"/>
      <c r="HFG13" s="80"/>
      <c r="HFH13" s="80"/>
      <c r="HFI13" s="80"/>
      <c r="HFJ13" s="80"/>
      <c r="HFK13" s="80"/>
      <c r="HFL13" s="80"/>
      <c r="HFM13" s="80"/>
      <c r="HFN13" s="80"/>
      <c r="HFO13" s="80"/>
      <c r="HFP13" s="80"/>
      <c r="HFQ13" s="80"/>
      <c r="HFR13" s="80"/>
      <c r="HFS13" s="80"/>
      <c r="HFT13" s="80"/>
      <c r="HFU13" s="80"/>
      <c r="HFV13" s="80"/>
      <c r="HFW13" s="80"/>
      <c r="HFX13" s="80"/>
      <c r="HFY13" s="80"/>
      <c r="HFZ13" s="80"/>
      <c r="HGA13" s="80"/>
      <c r="HGB13" s="80"/>
      <c r="HGC13" s="80"/>
      <c r="HGD13" s="80"/>
      <c r="HGE13" s="80"/>
      <c r="HGF13" s="80"/>
      <c r="HGG13" s="80"/>
      <c r="HGH13" s="80"/>
      <c r="HGI13" s="80"/>
      <c r="HGJ13" s="80"/>
      <c r="HGK13" s="80"/>
      <c r="HGL13" s="80"/>
      <c r="HGM13" s="80"/>
      <c r="HGN13" s="80"/>
      <c r="HGO13" s="80"/>
      <c r="HGP13" s="80"/>
      <c r="HGQ13" s="80"/>
      <c r="HGR13" s="80"/>
      <c r="HGS13" s="80"/>
      <c r="HGT13" s="80"/>
      <c r="HGU13" s="80"/>
      <c r="HGV13" s="80"/>
      <c r="HGW13" s="80"/>
      <c r="HGX13" s="80"/>
      <c r="HGY13" s="80"/>
      <c r="HGZ13" s="80"/>
      <c r="HHA13" s="80"/>
      <c r="HHB13" s="80"/>
      <c r="HHC13" s="80"/>
      <c r="HHD13" s="80"/>
      <c r="HHE13" s="80"/>
      <c r="HHF13" s="80"/>
      <c r="HHG13" s="80"/>
      <c r="HHH13" s="80"/>
      <c r="HHI13" s="80"/>
      <c r="HHJ13" s="80"/>
      <c r="HHK13" s="80"/>
      <c r="HHL13" s="80"/>
      <c r="HHM13" s="80"/>
      <c r="HHN13" s="80"/>
      <c r="HHO13" s="80"/>
      <c r="HHP13" s="80"/>
      <c r="HHQ13" s="80"/>
      <c r="HHR13" s="80"/>
      <c r="HHS13" s="80"/>
      <c r="HHT13" s="80"/>
      <c r="HHU13" s="80"/>
      <c r="HHV13" s="80"/>
      <c r="HHW13" s="80"/>
      <c r="HHX13" s="80"/>
      <c r="HHY13" s="80"/>
      <c r="HHZ13" s="80"/>
      <c r="HIA13" s="80"/>
      <c r="HIB13" s="80"/>
      <c r="HIC13" s="80"/>
      <c r="HID13" s="80"/>
      <c r="HIE13" s="80"/>
      <c r="HIF13" s="80"/>
      <c r="HIG13" s="80"/>
      <c r="HIH13" s="80"/>
      <c r="HII13" s="80"/>
      <c r="HIJ13" s="80"/>
      <c r="HIK13" s="80"/>
      <c r="HIL13" s="80"/>
      <c r="HIM13" s="80"/>
      <c r="HIN13" s="80"/>
      <c r="HIO13" s="80"/>
      <c r="HIP13" s="80"/>
      <c r="HIQ13" s="80"/>
      <c r="HIR13" s="80"/>
      <c r="HIS13" s="80"/>
      <c r="HIT13" s="80"/>
      <c r="HIU13" s="80"/>
      <c r="HIV13" s="80"/>
      <c r="HIW13" s="80"/>
      <c r="HIX13" s="80"/>
      <c r="HIY13" s="80"/>
      <c r="HIZ13" s="80"/>
      <c r="HJA13" s="80"/>
      <c r="HJB13" s="80"/>
      <c r="HJC13" s="80"/>
      <c r="HJD13" s="80"/>
      <c r="HJE13" s="80"/>
      <c r="HJF13" s="80"/>
      <c r="HJG13" s="80"/>
      <c r="HJH13" s="80"/>
      <c r="HJI13" s="80"/>
      <c r="HJJ13" s="80"/>
      <c r="HJK13" s="80"/>
      <c r="HJL13" s="80"/>
      <c r="HJM13" s="80"/>
      <c r="HJN13" s="80"/>
      <c r="HJO13" s="80"/>
      <c r="HJP13" s="80"/>
      <c r="HJQ13" s="80"/>
      <c r="HJR13" s="80"/>
      <c r="HJS13" s="80"/>
      <c r="HJT13" s="80"/>
      <c r="HJU13" s="80"/>
      <c r="HJV13" s="80"/>
      <c r="HJW13" s="80"/>
      <c r="HJX13" s="80"/>
      <c r="HJY13" s="80"/>
      <c r="HJZ13" s="80"/>
      <c r="HKA13" s="80"/>
      <c r="HKB13" s="80"/>
      <c r="HKC13" s="80"/>
      <c r="HKD13" s="80"/>
      <c r="HKE13" s="80"/>
      <c r="HKF13" s="80"/>
      <c r="HKG13" s="80"/>
      <c r="HKH13" s="80"/>
      <c r="HKI13" s="80"/>
      <c r="HKJ13" s="80"/>
      <c r="HKK13" s="80"/>
      <c r="HKL13" s="80"/>
      <c r="HKM13" s="80"/>
      <c r="HKN13" s="80"/>
      <c r="HKO13" s="80"/>
      <c r="HKP13" s="80"/>
      <c r="HKQ13" s="80"/>
      <c r="HKR13" s="80"/>
      <c r="HKS13" s="80"/>
      <c r="HKT13" s="80"/>
      <c r="HKU13" s="80"/>
      <c r="HKV13" s="80"/>
      <c r="HKW13" s="80"/>
      <c r="HKX13" s="80"/>
      <c r="HKY13" s="80"/>
      <c r="HKZ13" s="80"/>
      <c r="HLA13" s="80"/>
      <c r="HLB13" s="80"/>
      <c r="HLC13" s="80"/>
      <c r="HLD13" s="80"/>
      <c r="HLE13" s="80"/>
      <c r="HLF13" s="80"/>
      <c r="HLG13" s="80"/>
      <c r="HLH13" s="80"/>
      <c r="HLI13" s="80"/>
      <c r="HLJ13" s="80"/>
      <c r="HLK13" s="80"/>
      <c r="HLL13" s="80"/>
      <c r="HLM13" s="80"/>
      <c r="HLN13" s="80"/>
      <c r="HLO13" s="80"/>
      <c r="HLP13" s="80"/>
      <c r="HLQ13" s="80"/>
      <c r="HLR13" s="80"/>
      <c r="HLS13" s="80"/>
      <c r="HLT13" s="80"/>
      <c r="HLU13" s="80"/>
      <c r="HLV13" s="80"/>
      <c r="HLW13" s="80"/>
      <c r="HLX13" s="80"/>
      <c r="HLY13" s="80"/>
      <c r="HLZ13" s="80"/>
      <c r="HMA13" s="80"/>
      <c r="HMB13" s="80"/>
      <c r="HMC13" s="80"/>
      <c r="HMD13" s="80"/>
      <c r="HME13" s="80"/>
      <c r="HMF13" s="80"/>
      <c r="HMG13" s="80"/>
      <c r="HMH13" s="80"/>
      <c r="HMI13" s="80"/>
      <c r="HMJ13" s="80"/>
      <c r="HMK13" s="80"/>
      <c r="HML13" s="80"/>
      <c r="HMM13" s="80"/>
      <c r="HMN13" s="80"/>
      <c r="HMO13" s="80"/>
      <c r="HMP13" s="80"/>
      <c r="HMQ13" s="80"/>
      <c r="HMR13" s="80"/>
      <c r="HMS13" s="80"/>
      <c r="HMT13" s="80"/>
      <c r="HMU13" s="80"/>
      <c r="HMV13" s="80"/>
      <c r="HMW13" s="80"/>
      <c r="HMX13" s="80"/>
      <c r="HMY13" s="80"/>
      <c r="HMZ13" s="80"/>
      <c r="HNA13" s="80"/>
      <c r="HNB13" s="80"/>
      <c r="HNC13" s="80"/>
      <c r="HND13" s="80"/>
      <c r="HNE13" s="80"/>
      <c r="HNF13" s="80"/>
      <c r="HNG13" s="80"/>
      <c r="HNH13" s="80"/>
      <c r="HNI13" s="80"/>
      <c r="HNJ13" s="80"/>
      <c r="HNK13" s="80"/>
      <c r="HNL13" s="80"/>
      <c r="HNM13" s="80"/>
      <c r="HNN13" s="80"/>
      <c r="HNO13" s="80"/>
      <c r="HNP13" s="80"/>
      <c r="HNQ13" s="80"/>
      <c r="HNR13" s="80"/>
      <c r="HNS13" s="80"/>
      <c r="HNT13" s="80"/>
      <c r="HNU13" s="80"/>
      <c r="HNV13" s="80"/>
      <c r="HNW13" s="80"/>
      <c r="HNX13" s="80"/>
      <c r="HNY13" s="80"/>
      <c r="HNZ13" s="80"/>
      <c r="HOA13" s="80"/>
      <c r="HOB13" s="80"/>
      <c r="HOC13" s="80"/>
      <c r="HOD13" s="80"/>
      <c r="HOE13" s="80"/>
      <c r="HOF13" s="80"/>
      <c r="HOG13" s="80"/>
      <c r="HOH13" s="80"/>
      <c r="HOI13" s="80"/>
      <c r="HOJ13" s="80"/>
      <c r="HOK13" s="80"/>
      <c r="HOL13" s="80"/>
      <c r="HOM13" s="80"/>
      <c r="HON13" s="80"/>
      <c r="HOO13" s="80"/>
      <c r="HOP13" s="80"/>
      <c r="HOQ13" s="80"/>
      <c r="HOR13" s="80"/>
      <c r="HOS13" s="80"/>
      <c r="HOT13" s="80"/>
      <c r="HOU13" s="80"/>
      <c r="HOV13" s="80"/>
      <c r="HOW13" s="80"/>
      <c r="HOX13" s="80"/>
      <c r="HOY13" s="80"/>
      <c r="HOZ13" s="80"/>
      <c r="HPA13" s="80"/>
      <c r="HPB13" s="80"/>
      <c r="HPC13" s="80"/>
      <c r="HPD13" s="80"/>
      <c r="HPE13" s="80"/>
      <c r="HPF13" s="80"/>
      <c r="HPG13" s="80"/>
      <c r="HPH13" s="80"/>
      <c r="HPI13" s="80"/>
      <c r="HPJ13" s="80"/>
      <c r="HPK13" s="80"/>
      <c r="HPL13" s="80"/>
      <c r="HPM13" s="80"/>
      <c r="HPN13" s="80"/>
      <c r="HPO13" s="80"/>
      <c r="HPP13" s="80"/>
      <c r="HPQ13" s="80"/>
      <c r="HPR13" s="80"/>
      <c r="HPS13" s="80"/>
      <c r="HPT13" s="80"/>
      <c r="HPU13" s="80"/>
      <c r="HPV13" s="80"/>
      <c r="HPW13" s="80"/>
      <c r="HPX13" s="80"/>
      <c r="HPY13" s="80"/>
      <c r="HPZ13" s="80"/>
      <c r="HQA13" s="80"/>
      <c r="HQB13" s="80"/>
      <c r="HQC13" s="80"/>
      <c r="HQD13" s="80"/>
      <c r="HQE13" s="80"/>
      <c r="HQF13" s="80"/>
      <c r="HQG13" s="80"/>
      <c r="HQH13" s="80"/>
      <c r="HQI13" s="80"/>
      <c r="HQJ13" s="80"/>
      <c r="HQK13" s="80"/>
      <c r="HQL13" s="80"/>
      <c r="HQM13" s="80"/>
      <c r="HQN13" s="80"/>
      <c r="HQO13" s="80"/>
      <c r="HQP13" s="80"/>
      <c r="HQQ13" s="80"/>
      <c r="HQR13" s="80"/>
      <c r="HQS13" s="80"/>
      <c r="HQT13" s="80"/>
      <c r="HQU13" s="80"/>
      <c r="HQV13" s="80"/>
      <c r="HQW13" s="80"/>
      <c r="HQX13" s="80"/>
      <c r="HQY13" s="80"/>
      <c r="HQZ13" s="80"/>
      <c r="HRA13" s="80"/>
      <c r="HRB13" s="80"/>
      <c r="HRC13" s="80"/>
      <c r="HRD13" s="80"/>
      <c r="HRE13" s="80"/>
      <c r="HRF13" s="80"/>
      <c r="HRG13" s="80"/>
      <c r="HRH13" s="80"/>
      <c r="HRI13" s="80"/>
      <c r="HRJ13" s="80"/>
      <c r="HRK13" s="80"/>
      <c r="HRL13" s="80"/>
      <c r="HRM13" s="80"/>
      <c r="HRN13" s="80"/>
      <c r="HRO13" s="80"/>
      <c r="HRP13" s="80"/>
      <c r="HRQ13" s="80"/>
      <c r="HRR13" s="80"/>
      <c r="HRS13" s="80"/>
      <c r="HRT13" s="80"/>
      <c r="HRU13" s="80"/>
      <c r="HRV13" s="80"/>
      <c r="HRW13" s="80"/>
      <c r="HRX13" s="80"/>
      <c r="HRY13" s="80"/>
      <c r="HRZ13" s="80"/>
      <c r="HSA13" s="80"/>
      <c r="HSB13" s="80"/>
      <c r="HSC13" s="80"/>
      <c r="HSD13" s="80"/>
      <c r="HSE13" s="80"/>
      <c r="HSF13" s="80"/>
      <c r="HSG13" s="80"/>
      <c r="HSH13" s="80"/>
      <c r="HSI13" s="80"/>
      <c r="HSJ13" s="80"/>
      <c r="HSK13" s="80"/>
      <c r="HSL13" s="80"/>
      <c r="HSM13" s="80"/>
      <c r="HSN13" s="80"/>
      <c r="HSO13" s="80"/>
      <c r="HSP13" s="80"/>
      <c r="HSQ13" s="80"/>
      <c r="HSR13" s="80"/>
      <c r="HSS13" s="80"/>
      <c r="HST13" s="80"/>
      <c r="HSU13" s="80"/>
      <c r="HSV13" s="80"/>
      <c r="HSW13" s="80"/>
      <c r="HSX13" s="80"/>
      <c r="HSY13" s="80"/>
      <c r="HSZ13" s="80"/>
      <c r="HTA13" s="80"/>
      <c r="HTB13" s="80"/>
      <c r="HTC13" s="80"/>
      <c r="HTD13" s="80"/>
      <c r="HTE13" s="80"/>
      <c r="HTF13" s="80"/>
      <c r="HTG13" s="80"/>
      <c r="HTH13" s="80"/>
      <c r="HTI13" s="80"/>
      <c r="HTJ13" s="80"/>
      <c r="HTK13" s="80"/>
      <c r="HTL13" s="80"/>
      <c r="HTM13" s="80"/>
      <c r="HTN13" s="80"/>
      <c r="HTO13" s="80"/>
      <c r="HTP13" s="80"/>
      <c r="HTQ13" s="80"/>
      <c r="HTR13" s="80"/>
      <c r="HTS13" s="80"/>
      <c r="HTT13" s="80"/>
      <c r="HTU13" s="80"/>
      <c r="HTV13" s="80"/>
      <c r="HTW13" s="80"/>
      <c r="HTX13" s="80"/>
      <c r="HTY13" s="80"/>
      <c r="HTZ13" s="80"/>
      <c r="HUA13" s="80"/>
      <c r="HUB13" s="80"/>
      <c r="HUC13" s="80"/>
      <c r="HUD13" s="80"/>
      <c r="HUE13" s="80"/>
      <c r="HUF13" s="80"/>
      <c r="HUG13" s="80"/>
      <c r="HUH13" s="80"/>
      <c r="HUI13" s="80"/>
      <c r="HUJ13" s="80"/>
      <c r="HUK13" s="80"/>
      <c r="HUL13" s="80"/>
      <c r="HUM13" s="80"/>
      <c r="HUN13" s="80"/>
      <c r="HUO13" s="80"/>
      <c r="HUP13" s="80"/>
      <c r="HUQ13" s="80"/>
      <c r="HUR13" s="80"/>
      <c r="HUS13" s="80"/>
      <c r="HUT13" s="80"/>
      <c r="HUU13" s="80"/>
      <c r="HUV13" s="80"/>
      <c r="HUW13" s="80"/>
      <c r="HUX13" s="80"/>
      <c r="HUY13" s="80"/>
      <c r="HUZ13" s="80"/>
      <c r="HVA13" s="80"/>
      <c r="HVB13" s="80"/>
      <c r="HVC13" s="80"/>
      <c r="HVD13" s="80"/>
      <c r="HVE13" s="80"/>
      <c r="HVF13" s="80"/>
      <c r="HVG13" s="80"/>
      <c r="HVH13" s="80"/>
      <c r="HVI13" s="80"/>
      <c r="HVJ13" s="80"/>
      <c r="HVK13" s="80"/>
      <c r="HVL13" s="80"/>
      <c r="HVM13" s="80"/>
      <c r="HVN13" s="80"/>
      <c r="HVO13" s="80"/>
      <c r="HVP13" s="80"/>
      <c r="HVQ13" s="80"/>
      <c r="HVR13" s="80"/>
      <c r="HVS13" s="80"/>
      <c r="HVT13" s="80"/>
      <c r="HVU13" s="80"/>
      <c r="HVV13" s="80"/>
      <c r="HVW13" s="80"/>
      <c r="HVX13" s="80"/>
      <c r="HVY13" s="80"/>
      <c r="HVZ13" s="80"/>
      <c r="HWA13" s="80"/>
      <c r="HWB13" s="80"/>
      <c r="HWC13" s="80"/>
      <c r="HWD13" s="80"/>
      <c r="HWE13" s="80"/>
      <c r="HWF13" s="80"/>
      <c r="HWG13" s="80"/>
      <c r="HWH13" s="80"/>
      <c r="HWI13" s="80"/>
      <c r="HWJ13" s="80"/>
      <c r="HWK13" s="80"/>
      <c r="HWL13" s="80"/>
      <c r="HWM13" s="80"/>
      <c r="HWN13" s="80"/>
      <c r="HWO13" s="80"/>
      <c r="HWP13" s="80"/>
      <c r="HWQ13" s="80"/>
      <c r="HWR13" s="80"/>
      <c r="HWS13" s="80"/>
      <c r="HWT13" s="80"/>
      <c r="HWU13" s="80"/>
      <c r="HWV13" s="80"/>
      <c r="HWW13" s="80"/>
      <c r="HWX13" s="80"/>
      <c r="HWY13" s="80"/>
      <c r="HWZ13" s="80"/>
      <c r="HXA13" s="80"/>
      <c r="HXB13" s="80"/>
      <c r="HXC13" s="80"/>
      <c r="HXD13" s="80"/>
      <c r="HXE13" s="80"/>
      <c r="HXF13" s="80"/>
      <c r="HXG13" s="80"/>
      <c r="HXH13" s="80"/>
      <c r="HXI13" s="80"/>
      <c r="HXJ13" s="80"/>
      <c r="HXK13" s="80"/>
      <c r="HXL13" s="80"/>
      <c r="HXM13" s="80"/>
      <c r="HXN13" s="80"/>
      <c r="HXO13" s="80"/>
      <c r="HXP13" s="80"/>
      <c r="HXQ13" s="80"/>
      <c r="HXR13" s="80"/>
      <c r="HXS13" s="80"/>
      <c r="HXT13" s="80"/>
      <c r="HXU13" s="80"/>
      <c r="HXV13" s="80"/>
      <c r="HXW13" s="80"/>
      <c r="HXX13" s="80"/>
      <c r="HXY13" s="80"/>
      <c r="HXZ13" s="80"/>
      <c r="HYA13" s="80"/>
      <c r="HYB13" s="80"/>
      <c r="HYC13" s="80"/>
      <c r="HYD13" s="80"/>
      <c r="HYE13" s="80"/>
      <c r="HYF13" s="80"/>
      <c r="HYG13" s="80"/>
      <c r="HYH13" s="80"/>
      <c r="HYI13" s="80"/>
      <c r="HYJ13" s="80"/>
      <c r="HYK13" s="80"/>
      <c r="HYL13" s="80"/>
      <c r="HYM13" s="80"/>
      <c r="HYN13" s="80"/>
      <c r="HYO13" s="80"/>
      <c r="HYP13" s="80"/>
      <c r="HYQ13" s="80"/>
      <c r="HYR13" s="80"/>
      <c r="HYS13" s="80"/>
      <c r="HYT13" s="80"/>
      <c r="HYU13" s="80"/>
      <c r="HYV13" s="80"/>
      <c r="HYW13" s="80"/>
      <c r="HYX13" s="80"/>
      <c r="HYY13" s="80"/>
      <c r="HYZ13" s="80"/>
      <c r="HZA13" s="80"/>
      <c r="HZB13" s="80"/>
      <c r="HZC13" s="80"/>
      <c r="HZD13" s="80"/>
      <c r="HZE13" s="80"/>
      <c r="HZF13" s="80"/>
      <c r="HZG13" s="80"/>
      <c r="HZH13" s="80"/>
      <c r="HZI13" s="80"/>
      <c r="HZJ13" s="80"/>
      <c r="HZK13" s="80"/>
      <c r="HZL13" s="80"/>
      <c r="HZM13" s="80"/>
      <c r="HZN13" s="80"/>
      <c r="HZO13" s="80"/>
      <c r="HZP13" s="80"/>
      <c r="HZQ13" s="80"/>
      <c r="HZR13" s="80"/>
      <c r="HZS13" s="80"/>
      <c r="HZT13" s="80"/>
      <c r="HZU13" s="80"/>
      <c r="HZV13" s="80"/>
      <c r="HZW13" s="80"/>
      <c r="HZX13" s="80"/>
      <c r="HZY13" s="80"/>
      <c r="HZZ13" s="80"/>
      <c r="IAA13" s="80"/>
      <c r="IAB13" s="80"/>
      <c r="IAC13" s="80"/>
      <c r="IAD13" s="80"/>
      <c r="IAE13" s="80"/>
      <c r="IAF13" s="80"/>
      <c r="IAG13" s="80"/>
      <c r="IAH13" s="80"/>
      <c r="IAI13" s="80"/>
      <c r="IAJ13" s="80"/>
      <c r="IAK13" s="80"/>
      <c r="IAL13" s="80"/>
      <c r="IAM13" s="80"/>
      <c r="IAN13" s="80"/>
      <c r="IAO13" s="80"/>
      <c r="IAP13" s="80"/>
      <c r="IAQ13" s="80"/>
      <c r="IAR13" s="80"/>
      <c r="IAS13" s="80"/>
      <c r="IAT13" s="80"/>
      <c r="IAU13" s="80"/>
      <c r="IAV13" s="80"/>
      <c r="IAW13" s="80"/>
      <c r="IAX13" s="80"/>
      <c r="IAY13" s="80"/>
      <c r="IAZ13" s="80"/>
      <c r="IBA13" s="80"/>
      <c r="IBB13" s="80"/>
      <c r="IBC13" s="80"/>
      <c r="IBD13" s="80"/>
      <c r="IBE13" s="80"/>
      <c r="IBF13" s="80"/>
      <c r="IBG13" s="80"/>
      <c r="IBH13" s="80"/>
      <c r="IBI13" s="80"/>
      <c r="IBJ13" s="80"/>
      <c r="IBK13" s="80"/>
      <c r="IBL13" s="80"/>
      <c r="IBM13" s="80"/>
      <c r="IBN13" s="80"/>
      <c r="IBO13" s="80"/>
      <c r="IBP13" s="80"/>
      <c r="IBQ13" s="80"/>
      <c r="IBR13" s="80"/>
      <c r="IBS13" s="80"/>
      <c r="IBT13" s="80"/>
      <c r="IBU13" s="80"/>
      <c r="IBV13" s="80"/>
      <c r="IBW13" s="80"/>
      <c r="IBX13" s="80"/>
      <c r="IBY13" s="80"/>
      <c r="IBZ13" s="80"/>
      <c r="ICA13" s="80"/>
      <c r="ICB13" s="80"/>
      <c r="ICC13" s="80"/>
      <c r="ICD13" s="80"/>
      <c r="ICE13" s="80"/>
      <c r="ICF13" s="80"/>
      <c r="ICG13" s="80"/>
      <c r="ICH13" s="80"/>
      <c r="ICI13" s="80"/>
      <c r="ICJ13" s="80"/>
      <c r="ICK13" s="80"/>
      <c r="ICL13" s="80"/>
      <c r="ICM13" s="80"/>
      <c r="ICN13" s="80"/>
      <c r="ICO13" s="80"/>
      <c r="ICP13" s="80"/>
      <c r="ICQ13" s="80"/>
      <c r="ICR13" s="80"/>
      <c r="ICS13" s="80"/>
      <c r="ICT13" s="80"/>
      <c r="ICU13" s="80"/>
      <c r="ICV13" s="80"/>
      <c r="ICW13" s="80"/>
      <c r="ICX13" s="80"/>
      <c r="ICY13" s="80"/>
      <c r="ICZ13" s="80"/>
      <c r="IDA13" s="80"/>
      <c r="IDB13" s="80"/>
      <c r="IDC13" s="80"/>
      <c r="IDD13" s="80"/>
      <c r="IDE13" s="80"/>
      <c r="IDF13" s="80"/>
      <c r="IDG13" s="80"/>
      <c r="IDH13" s="80"/>
      <c r="IDI13" s="80"/>
      <c r="IDJ13" s="80"/>
      <c r="IDK13" s="80"/>
      <c r="IDL13" s="80"/>
      <c r="IDM13" s="80"/>
      <c r="IDN13" s="80"/>
      <c r="IDO13" s="80"/>
      <c r="IDP13" s="80"/>
      <c r="IDQ13" s="80"/>
      <c r="IDR13" s="80"/>
      <c r="IDS13" s="80"/>
      <c r="IDT13" s="80"/>
      <c r="IDU13" s="80"/>
      <c r="IDV13" s="80"/>
      <c r="IDW13" s="80"/>
      <c r="IDX13" s="80"/>
      <c r="IDY13" s="80"/>
      <c r="IDZ13" s="80"/>
      <c r="IEA13" s="80"/>
      <c r="IEB13" s="80"/>
      <c r="IEC13" s="80"/>
      <c r="IED13" s="80"/>
      <c r="IEE13" s="80"/>
      <c r="IEF13" s="80"/>
      <c r="IEG13" s="80"/>
      <c r="IEH13" s="80"/>
      <c r="IEI13" s="80"/>
      <c r="IEJ13" s="80"/>
      <c r="IEK13" s="80"/>
      <c r="IEL13" s="80"/>
      <c r="IEM13" s="80"/>
      <c r="IEN13" s="80"/>
      <c r="IEO13" s="80"/>
      <c r="IEP13" s="80"/>
      <c r="IEQ13" s="80"/>
      <c r="IER13" s="80"/>
      <c r="IES13" s="80"/>
      <c r="IET13" s="80"/>
      <c r="IEU13" s="80"/>
      <c r="IEV13" s="80"/>
      <c r="IEW13" s="80"/>
      <c r="IEX13" s="80"/>
      <c r="IEY13" s="80"/>
      <c r="IEZ13" s="80"/>
      <c r="IFA13" s="80"/>
      <c r="IFB13" s="80"/>
      <c r="IFC13" s="80"/>
      <c r="IFD13" s="80"/>
      <c r="IFE13" s="80"/>
      <c r="IFF13" s="80"/>
      <c r="IFG13" s="80"/>
      <c r="IFH13" s="80"/>
      <c r="IFI13" s="80"/>
      <c r="IFJ13" s="80"/>
      <c r="IFK13" s="80"/>
      <c r="IFL13" s="80"/>
      <c r="IFM13" s="80"/>
      <c r="IFN13" s="80"/>
      <c r="IFO13" s="80"/>
      <c r="IFP13" s="80"/>
      <c r="IFQ13" s="80"/>
      <c r="IFR13" s="80"/>
      <c r="IFS13" s="80"/>
      <c r="IFT13" s="80"/>
      <c r="IFU13" s="80"/>
      <c r="IFV13" s="80"/>
      <c r="IFW13" s="80"/>
      <c r="IFX13" s="80"/>
      <c r="IFY13" s="80"/>
      <c r="IFZ13" s="80"/>
      <c r="IGA13" s="80"/>
      <c r="IGB13" s="80"/>
      <c r="IGC13" s="80"/>
      <c r="IGD13" s="80"/>
      <c r="IGE13" s="80"/>
      <c r="IGF13" s="80"/>
      <c r="IGG13" s="80"/>
      <c r="IGH13" s="80"/>
      <c r="IGI13" s="80"/>
      <c r="IGJ13" s="80"/>
      <c r="IGK13" s="80"/>
      <c r="IGL13" s="80"/>
      <c r="IGM13" s="80"/>
      <c r="IGN13" s="80"/>
      <c r="IGO13" s="80"/>
      <c r="IGP13" s="80"/>
      <c r="IGQ13" s="80"/>
      <c r="IGR13" s="80"/>
      <c r="IGS13" s="80"/>
      <c r="IGT13" s="80"/>
      <c r="IGU13" s="80"/>
      <c r="IGV13" s="80"/>
      <c r="IGW13" s="80"/>
      <c r="IGX13" s="80"/>
      <c r="IGY13" s="80"/>
      <c r="IGZ13" s="80"/>
      <c r="IHA13" s="80"/>
      <c r="IHB13" s="80"/>
      <c r="IHC13" s="80"/>
      <c r="IHD13" s="80"/>
      <c r="IHE13" s="80"/>
      <c r="IHF13" s="80"/>
      <c r="IHG13" s="80"/>
      <c r="IHH13" s="80"/>
      <c r="IHI13" s="80"/>
      <c r="IHJ13" s="80"/>
      <c r="IHK13" s="80"/>
      <c r="IHL13" s="80"/>
      <c r="IHM13" s="80"/>
      <c r="IHN13" s="80"/>
      <c r="IHO13" s="80"/>
      <c r="IHP13" s="80"/>
      <c r="IHQ13" s="80"/>
      <c r="IHR13" s="80"/>
      <c r="IHS13" s="80"/>
      <c r="IHT13" s="80"/>
      <c r="IHU13" s="80"/>
      <c r="IHV13" s="80"/>
      <c r="IHW13" s="80"/>
      <c r="IHX13" s="80"/>
      <c r="IHY13" s="80"/>
      <c r="IHZ13" s="80"/>
      <c r="IIA13" s="80"/>
      <c r="IIB13" s="80"/>
      <c r="IIC13" s="80"/>
      <c r="IID13" s="80"/>
      <c r="IIE13" s="80"/>
      <c r="IIF13" s="80"/>
      <c r="IIG13" s="80"/>
      <c r="IIH13" s="80"/>
      <c r="III13" s="80"/>
      <c r="IIJ13" s="80"/>
      <c r="IIK13" s="80"/>
      <c r="IIL13" s="80"/>
      <c r="IIM13" s="80"/>
      <c r="IIN13" s="80"/>
      <c r="IIO13" s="80"/>
      <c r="IIP13" s="80"/>
      <c r="IIQ13" s="80"/>
      <c r="IIR13" s="80"/>
      <c r="IIS13" s="80"/>
      <c r="IIT13" s="80"/>
      <c r="IIU13" s="80"/>
      <c r="IIV13" s="80"/>
      <c r="IIW13" s="80"/>
      <c r="IIX13" s="80"/>
      <c r="IIY13" s="80"/>
      <c r="IIZ13" s="80"/>
      <c r="IJA13" s="80"/>
      <c r="IJB13" s="80"/>
      <c r="IJC13" s="80"/>
      <c r="IJD13" s="80"/>
      <c r="IJE13" s="80"/>
      <c r="IJF13" s="80"/>
      <c r="IJG13" s="80"/>
      <c r="IJH13" s="80"/>
      <c r="IJI13" s="80"/>
      <c r="IJJ13" s="80"/>
      <c r="IJK13" s="80"/>
      <c r="IJL13" s="80"/>
      <c r="IJM13" s="80"/>
      <c r="IJN13" s="80"/>
      <c r="IJO13" s="80"/>
      <c r="IJP13" s="80"/>
      <c r="IJQ13" s="80"/>
      <c r="IJR13" s="80"/>
      <c r="IJS13" s="80"/>
      <c r="IJT13" s="80"/>
      <c r="IJU13" s="80"/>
      <c r="IJV13" s="80"/>
      <c r="IJW13" s="80"/>
      <c r="IJX13" s="80"/>
      <c r="IJY13" s="80"/>
      <c r="IJZ13" s="80"/>
      <c r="IKA13" s="80"/>
      <c r="IKB13" s="80"/>
      <c r="IKC13" s="80"/>
      <c r="IKD13" s="80"/>
      <c r="IKE13" s="80"/>
      <c r="IKF13" s="80"/>
      <c r="IKG13" s="80"/>
      <c r="IKH13" s="80"/>
      <c r="IKI13" s="80"/>
      <c r="IKJ13" s="80"/>
      <c r="IKK13" s="80"/>
      <c r="IKL13" s="80"/>
      <c r="IKM13" s="80"/>
      <c r="IKN13" s="80"/>
      <c r="IKO13" s="80"/>
      <c r="IKP13" s="80"/>
      <c r="IKQ13" s="80"/>
      <c r="IKR13" s="80"/>
      <c r="IKS13" s="80"/>
      <c r="IKT13" s="80"/>
      <c r="IKU13" s="80"/>
      <c r="IKV13" s="80"/>
      <c r="IKW13" s="80"/>
      <c r="IKX13" s="80"/>
      <c r="IKY13" s="80"/>
      <c r="IKZ13" s="80"/>
      <c r="ILA13" s="80"/>
      <c r="ILB13" s="80"/>
      <c r="ILC13" s="80"/>
      <c r="ILD13" s="80"/>
      <c r="ILE13" s="80"/>
      <c r="ILF13" s="80"/>
      <c r="ILG13" s="80"/>
      <c r="ILH13" s="80"/>
      <c r="ILI13" s="80"/>
      <c r="ILJ13" s="80"/>
      <c r="ILK13" s="80"/>
      <c r="ILL13" s="80"/>
      <c r="ILM13" s="80"/>
      <c r="ILN13" s="80"/>
      <c r="ILO13" s="80"/>
      <c r="ILP13" s="80"/>
      <c r="ILQ13" s="80"/>
      <c r="ILR13" s="80"/>
      <c r="ILS13" s="80"/>
      <c r="ILT13" s="80"/>
      <c r="ILU13" s="80"/>
      <c r="ILV13" s="80"/>
      <c r="ILW13" s="80"/>
      <c r="ILX13" s="80"/>
      <c r="ILY13" s="80"/>
      <c r="ILZ13" s="80"/>
      <c r="IMA13" s="80"/>
      <c r="IMB13" s="80"/>
      <c r="IMC13" s="80"/>
      <c r="IMD13" s="80"/>
      <c r="IME13" s="80"/>
      <c r="IMF13" s="80"/>
      <c r="IMG13" s="80"/>
      <c r="IMH13" s="80"/>
      <c r="IMI13" s="80"/>
      <c r="IMJ13" s="80"/>
      <c r="IMK13" s="80"/>
      <c r="IML13" s="80"/>
      <c r="IMM13" s="80"/>
      <c r="IMN13" s="80"/>
      <c r="IMO13" s="80"/>
      <c r="IMP13" s="80"/>
      <c r="IMQ13" s="80"/>
      <c r="IMR13" s="80"/>
      <c r="IMS13" s="80"/>
      <c r="IMT13" s="80"/>
      <c r="IMU13" s="80"/>
      <c r="IMV13" s="80"/>
      <c r="IMW13" s="80"/>
      <c r="IMX13" s="80"/>
      <c r="IMY13" s="80"/>
      <c r="IMZ13" s="80"/>
      <c r="INA13" s="80"/>
      <c r="INB13" s="80"/>
      <c r="INC13" s="80"/>
      <c r="IND13" s="80"/>
      <c r="INE13" s="80"/>
      <c r="INF13" s="80"/>
      <c r="ING13" s="80"/>
      <c r="INH13" s="80"/>
      <c r="INI13" s="80"/>
      <c r="INJ13" s="80"/>
      <c r="INK13" s="80"/>
      <c r="INL13" s="80"/>
      <c r="INM13" s="80"/>
      <c r="INN13" s="80"/>
      <c r="INO13" s="80"/>
      <c r="INP13" s="80"/>
      <c r="INQ13" s="80"/>
      <c r="INR13" s="80"/>
      <c r="INS13" s="80"/>
      <c r="INT13" s="80"/>
      <c r="INU13" s="80"/>
      <c r="INV13" s="80"/>
      <c r="INW13" s="80"/>
      <c r="INX13" s="80"/>
      <c r="INY13" s="80"/>
      <c r="INZ13" s="80"/>
      <c r="IOA13" s="80"/>
      <c r="IOB13" s="80"/>
      <c r="IOC13" s="80"/>
      <c r="IOD13" s="80"/>
      <c r="IOE13" s="80"/>
      <c r="IOF13" s="80"/>
      <c r="IOG13" s="80"/>
      <c r="IOH13" s="80"/>
      <c r="IOI13" s="80"/>
      <c r="IOJ13" s="80"/>
      <c r="IOK13" s="80"/>
      <c r="IOL13" s="80"/>
      <c r="IOM13" s="80"/>
      <c r="ION13" s="80"/>
      <c r="IOO13" s="80"/>
      <c r="IOP13" s="80"/>
      <c r="IOQ13" s="80"/>
      <c r="IOR13" s="80"/>
      <c r="IOS13" s="80"/>
      <c r="IOT13" s="80"/>
      <c r="IOU13" s="80"/>
      <c r="IOV13" s="80"/>
      <c r="IOW13" s="80"/>
      <c r="IOX13" s="80"/>
      <c r="IOY13" s="80"/>
      <c r="IOZ13" s="80"/>
      <c r="IPA13" s="80"/>
      <c r="IPB13" s="80"/>
      <c r="IPC13" s="80"/>
      <c r="IPD13" s="80"/>
      <c r="IPE13" s="80"/>
      <c r="IPF13" s="80"/>
      <c r="IPG13" s="80"/>
      <c r="IPH13" s="80"/>
      <c r="IPI13" s="80"/>
      <c r="IPJ13" s="80"/>
      <c r="IPK13" s="80"/>
      <c r="IPL13" s="80"/>
      <c r="IPM13" s="80"/>
      <c r="IPN13" s="80"/>
      <c r="IPO13" s="80"/>
      <c r="IPP13" s="80"/>
      <c r="IPQ13" s="80"/>
      <c r="IPR13" s="80"/>
      <c r="IPS13" s="80"/>
      <c r="IPT13" s="80"/>
      <c r="IPU13" s="80"/>
      <c r="IPV13" s="80"/>
      <c r="IPW13" s="80"/>
      <c r="IPX13" s="80"/>
      <c r="IPY13" s="80"/>
      <c r="IPZ13" s="80"/>
      <c r="IQA13" s="80"/>
      <c r="IQB13" s="80"/>
      <c r="IQC13" s="80"/>
      <c r="IQD13" s="80"/>
      <c r="IQE13" s="80"/>
      <c r="IQF13" s="80"/>
      <c r="IQG13" s="80"/>
      <c r="IQH13" s="80"/>
      <c r="IQI13" s="80"/>
      <c r="IQJ13" s="80"/>
      <c r="IQK13" s="80"/>
      <c r="IQL13" s="80"/>
      <c r="IQM13" s="80"/>
      <c r="IQN13" s="80"/>
      <c r="IQO13" s="80"/>
      <c r="IQP13" s="80"/>
      <c r="IQQ13" s="80"/>
      <c r="IQR13" s="80"/>
      <c r="IQS13" s="80"/>
      <c r="IQT13" s="80"/>
      <c r="IQU13" s="80"/>
      <c r="IQV13" s="80"/>
      <c r="IQW13" s="80"/>
      <c r="IQX13" s="80"/>
      <c r="IQY13" s="80"/>
      <c r="IQZ13" s="80"/>
      <c r="IRA13" s="80"/>
      <c r="IRB13" s="80"/>
      <c r="IRC13" s="80"/>
      <c r="IRD13" s="80"/>
      <c r="IRE13" s="80"/>
      <c r="IRF13" s="80"/>
      <c r="IRG13" s="80"/>
      <c r="IRH13" s="80"/>
      <c r="IRI13" s="80"/>
      <c r="IRJ13" s="80"/>
      <c r="IRK13" s="80"/>
      <c r="IRL13" s="80"/>
      <c r="IRM13" s="80"/>
      <c r="IRN13" s="80"/>
      <c r="IRO13" s="80"/>
      <c r="IRP13" s="80"/>
      <c r="IRQ13" s="80"/>
      <c r="IRR13" s="80"/>
      <c r="IRS13" s="80"/>
      <c r="IRT13" s="80"/>
      <c r="IRU13" s="80"/>
      <c r="IRV13" s="80"/>
      <c r="IRW13" s="80"/>
      <c r="IRX13" s="80"/>
      <c r="IRY13" s="80"/>
      <c r="IRZ13" s="80"/>
      <c r="ISA13" s="80"/>
      <c r="ISB13" s="80"/>
      <c r="ISC13" s="80"/>
      <c r="ISD13" s="80"/>
      <c r="ISE13" s="80"/>
      <c r="ISF13" s="80"/>
      <c r="ISG13" s="80"/>
      <c r="ISH13" s="80"/>
      <c r="ISI13" s="80"/>
      <c r="ISJ13" s="80"/>
      <c r="ISK13" s="80"/>
      <c r="ISL13" s="80"/>
      <c r="ISM13" s="80"/>
      <c r="ISN13" s="80"/>
      <c r="ISO13" s="80"/>
      <c r="ISP13" s="80"/>
      <c r="ISQ13" s="80"/>
      <c r="ISR13" s="80"/>
      <c r="ISS13" s="80"/>
      <c r="IST13" s="80"/>
      <c r="ISU13" s="80"/>
      <c r="ISV13" s="80"/>
      <c r="ISW13" s="80"/>
      <c r="ISX13" s="80"/>
      <c r="ISY13" s="80"/>
      <c r="ISZ13" s="80"/>
      <c r="ITA13" s="80"/>
      <c r="ITB13" s="80"/>
      <c r="ITC13" s="80"/>
      <c r="ITD13" s="80"/>
      <c r="ITE13" s="80"/>
      <c r="ITF13" s="80"/>
      <c r="ITG13" s="80"/>
      <c r="ITH13" s="80"/>
      <c r="ITI13" s="80"/>
      <c r="ITJ13" s="80"/>
      <c r="ITK13" s="80"/>
      <c r="ITL13" s="80"/>
      <c r="ITM13" s="80"/>
      <c r="ITN13" s="80"/>
      <c r="ITO13" s="80"/>
      <c r="ITP13" s="80"/>
      <c r="ITQ13" s="80"/>
      <c r="ITR13" s="80"/>
      <c r="ITS13" s="80"/>
      <c r="ITT13" s="80"/>
      <c r="ITU13" s="80"/>
      <c r="ITV13" s="80"/>
      <c r="ITW13" s="80"/>
      <c r="ITX13" s="80"/>
      <c r="ITY13" s="80"/>
      <c r="ITZ13" s="80"/>
      <c r="IUA13" s="80"/>
      <c r="IUB13" s="80"/>
      <c r="IUC13" s="80"/>
      <c r="IUD13" s="80"/>
      <c r="IUE13" s="80"/>
      <c r="IUF13" s="80"/>
      <c r="IUG13" s="80"/>
      <c r="IUH13" s="80"/>
      <c r="IUI13" s="80"/>
      <c r="IUJ13" s="80"/>
      <c r="IUK13" s="80"/>
      <c r="IUL13" s="80"/>
      <c r="IUM13" s="80"/>
      <c r="IUN13" s="80"/>
      <c r="IUO13" s="80"/>
      <c r="IUP13" s="80"/>
      <c r="IUQ13" s="80"/>
      <c r="IUR13" s="80"/>
      <c r="IUS13" s="80"/>
      <c r="IUT13" s="80"/>
      <c r="IUU13" s="80"/>
      <c r="IUV13" s="80"/>
      <c r="IUW13" s="80"/>
      <c r="IUX13" s="80"/>
      <c r="IUY13" s="80"/>
      <c r="IUZ13" s="80"/>
      <c r="IVA13" s="80"/>
      <c r="IVB13" s="80"/>
      <c r="IVC13" s="80"/>
      <c r="IVD13" s="80"/>
      <c r="IVE13" s="80"/>
      <c r="IVF13" s="80"/>
      <c r="IVG13" s="80"/>
      <c r="IVH13" s="80"/>
      <c r="IVI13" s="80"/>
      <c r="IVJ13" s="80"/>
      <c r="IVK13" s="80"/>
      <c r="IVL13" s="80"/>
      <c r="IVM13" s="80"/>
      <c r="IVN13" s="80"/>
      <c r="IVO13" s="80"/>
      <c r="IVP13" s="80"/>
      <c r="IVQ13" s="80"/>
      <c r="IVR13" s="80"/>
      <c r="IVS13" s="80"/>
      <c r="IVT13" s="80"/>
      <c r="IVU13" s="80"/>
      <c r="IVV13" s="80"/>
      <c r="IVW13" s="80"/>
      <c r="IVX13" s="80"/>
      <c r="IVY13" s="80"/>
      <c r="IVZ13" s="80"/>
      <c r="IWA13" s="80"/>
      <c r="IWB13" s="80"/>
      <c r="IWC13" s="80"/>
      <c r="IWD13" s="80"/>
      <c r="IWE13" s="80"/>
      <c r="IWF13" s="80"/>
      <c r="IWG13" s="80"/>
      <c r="IWH13" s="80"/>
      <c r="IWI13" s="80"/>
      <c r="IWJ13" s="80"/>
      <c r="IWK13" s="80"/>
      <c r="IWL13" s="80"/>
      <c r="IWM13" s="80"/>
      <c r="IWN13" s="80"/>
      <c r="IWO13" s="80"/>
      <c r="IWP13" s="80"/>
      <c r="IWQ13" s="80"/>
      <c r="IWR13" s="80"/>
      <c r="IWS13" s="80"/>
      <c r="IWT13" s="80"/>
      <c r="IWU13" s="80"/>
      <c r="IWV13" s="80"/>
      <c r="IWW13" s="80"/>
      <c r="IWX13" s="80"/>
      <c r="IWY13" s="80"/>
      <c r="IWZ13" s="80"/>
      <c r="IXA13" s="80"/>
      <c r="IXB13" s="80"/>
      <c r="IXC13" s="80"/>
      <c r="IXD13" s="80"/>
      <c r="IXE13" s="80"/>
      <c r="IXF13" s="80"/>
      <c r="IXG13" s="80"/>
      <c r="IXH13" s="80"/>
      <c r="IXI13" s="80"/>
      <c r="IXJ13" s="80"/>
      <c r="IXK13" s="80"/>
      <c r="IXL13" s="80"/>
      <c r="IXM13" s="80"/>
      <c r="IXN13" s="80"/>
      <c r="IXO13" s="80"/>
      <c r="IXP13" s="80"/>
      <c r="IXQ13" s="80"/>
      <c r="IXR13" s="80"/>
      <c r="IXS13" s="80"/>
      <c r="IXT13" s="80"/>
      <c r="IXU13" s="80"/>
      <c r="IXV13" s="80"/>
      <c r="IXW13" s="80"/>
      <c r="IXX13" s="80"/>
      <c r="IXY13" s="80"/>
      <c r="IXZ13" s="80"/>
      <c r="IYA13" s="80"/>
      <c r="IYB13" s="80"/>
      <c r="IYC13" s="80"/>
      <c r="IYD13" s="80"/>
      <c r="IYE13" s="80"/>
      <c r="IYF13" s="80"/>
      <c r="IYG13" s="80"/>
      <c r="IYH13" s="80"/>
      <c r="IYI13" s="80"/>
      <c r="IYJ13" s="80"/>
      <c r="IYK13" s="80"/>
      <c r="IYL13" s="80"/>
      <c r="IYM13" s="80"/>
      <c r="IYN13" s="80"/>
      <c r="IYO13" s="80"/>
      <c r="IYP13" s="80"/>
      <c r="IYQ13" s="80"/>
      <c r="IYR13" s="80"/>
      <c r="IYS13" s="80"/>
      <c r="IYT13" s="80"/>
      <c r="IYU13" s="80"/>
      <c r="IYV13" s="80"/>
      <c r="IYW13" s="80"/>
      <c r="IYX13" s="80"/>
      <c r="IYY13" s="80"/>
      <c r="IYZ13" s="80"/>
      <c r="IZA13" s="80"/>
      <c r="IZB13" s="80"/>
      <c r="IZC13" s="80"/>
      <c r="IZD13" s="80"/>
      <c r="IZE13" s="80"/>
      <c r="IZF13" s="80"/>
      <c r="IZG13" s="80"/>
      <c r="IZH13" s="80"/>
      <c r="IZI13" s="80"/>
      <c r="IZJ13" s="80"/>
      <c r="IZK13" s="80"/>
      <c r="IZL13" s="80"/>
      <c r="IZM13" s="80"/>
      <c r="IZN13" s="80"/>
      <c r="IZO13" s="80"/>
      <c r="IZP13" s="80"/>
      <c r="IZQ13" s="80"/>
      <c r="IZR13" s="80"/>
      <c r="IZS13" s="80"/>
      <c r="IZT13" s="80"/>
      <c r="IZU13" s="80"/>
      <c r="IZV13" s="80"/>
      <c r="IZW13" s="80"/>
      <c r="IZX13" s="80"/>
      <c r="IZY13" s="80"/>
      <c r="IZZ13" s="80"/>
      <c r="JAA13" s="80"/>
      <c r="JAB13" s="80"/>
      <c r="JAC13" s="80"/>
      <c r="JAD13" s="80"/>
      <c r="JAE13" s="80"/>
      <c r="JAF13" s="80"/>
      <c r="JAG13" s="80"/>
      <c r="JAH13" s="80"/>
      <c r="JAI13" s="80"/>
      <c r="JAJ13" s="80"/>
      <c r="JAK13" s="80"/>
      <c r="JAL13" s="80"/>
      <c r="JAM13" s="80"/>
      <c r="JAN13" s="80"/>
      <c r="JAO13" s="80"/>
      <c r="JAP13" s="80"/>
      <c r="JAQ13" s="80"/>
      <c r="JAR13" s="80"/>
      <c r="JAS13" s="80"/>
      <c r="JAT13" s="80"/>
      <c r="JAU13" s="80"/>
      <c r="JAV13" s="80"/>
      <c r="JAW13" s="80"/>
      <c r="JAX13" s="80"/>
      <c r="JAY13" s="80"/>
      <c r="JAZ13" s="80"/>
      <c r="JBA13" s="80"/>
      <c r="JBB13" s="80"/>
      <c r="JBC13" s="80"/>
      <c r="JBD13" s="80"/>
      <c r="JBE13" s="80"/>
      <c r="JBF13" s="80"/>
      <c r="JBG13" s="80"/>
      <c r="JBH13" s="80"/>
      <c r="JBI13" s="80"/>
      <c r="JBJ13" s="80"/>
      <c r="JBK13" s="80"/>
      <c r="JBL13" s="80"/>
      <c r="JBM13" s="80"/>
      <c r="JBN13" s="80"/>
      <c r="JBO13" s="80"/>
      <c r="JBP13" s="80"/>
      <c r="JBQ13" s="80"/>
      <c r="JBR13" s="80"/>
      <c r="JBS13" s="80"/>
      <c r="JBT13" s="80"/>
      <c r="JBU13" s="80"/>
      <c r="JBV13" s="80"/>
      <c r="JBW13" s="80"/>
      <c r="JBX13" s="80"/>
      <c r="JBY13" s="80"/>
      <c r="JBZ13" s="80"/>
      <c r="JCA13" s="80"/>
      <c r="JCB13" s="80"/>
      <c r="JCC13" s="80"/>
      <c r="JCD13" s="80"/>
      <c r="JCE13" s="80"/>
      <c r="JCF13" s="80"/>
      <c r="JCG13" s="80"/>
      <c r="JCH13" s="80"/>
      <c r="JCI13" s="80"/>
      <c r="JCJ13" s="80"/>
      <c r="JCK13" s="80"/>
      <c r="JCL13" s="80"/>
      <c r="JCM13" s="80"/>
      <c r="JCN13" s="80"/>
      <c r="JCO13" s="80"/>
      <c r="JCP13" s="80"/>
      <c r="JCQ13" s="80"/>
      <c r="JCR13" s="80"/>
      <c r="JCS13" s="80"/>
      <c r="JCT13" s="80"/>
      <c r="JCU13" s="80"/>
      <c r="JCV13" s="80"/>
      <c r="JCW13" s="80"/>
      <c r="JCX13" s="80"/>
      <c r="JCY13" s="80"/>
      <c r="JCZ13" s="80"/>
      <c r="JDA13" s="80"/>
      <c r="JDB13" s="80"/>
      <c r="JDC13" s="80"/>
      <c r="JDD13" s="80"/>
      <c r="JDE13" s="80"/>
      <c r="JDF13" s="80"/>
      <c r="JDG13" s="80"/>
      <c r="JDH13" s="80"/>
      <c r="JDI13" s="80"/>
      <c r="JDJ13" s="80"/>
      <c r="JDK13" s="80"/>
      <c r="JDL13" s="80"/>
      <c r="JDM13" s="80"/>
      <c r="JDN13" s="80"/>
      <c r="JDO13" s="80"/>
      <c r="JDP13" s="80"/>
      <c r="JDQ13" s="80"/>
      <c r="JDR13" s="80"/>
      <c r="JDS13" s="80"/>
      <c r="JDT13" s="80"/>
      <c r="JDU13" s="80"/>
      <c r="JDV13" s="80"/>
      <c r="JDW13" s="80"/>
      <c r="JDX13" s="80"/>
      <c r="JDY13" s="80"/>
      <c r="JDZ13" s="80"/>
      <c r="JEA13" s="80"/>
      <c r="JEB13" s="80"/>
      <c r="JEC13" s="80"/>
      <c r="JED13" s="80"/>
      <c r="JEE13" s="80"/>
      <c r="JEF13" s="80"/>
      <c r="JEG13" s="80"/>
      <c r="JEH13" s="80"/>
      <c r="JEI13" s="80"/>
      <c r="JEJ13" s="80"/>
      <c r="JEK13" s="80"/>
      <c r="JEL13" s="80"/>
      <c r="JEM13" s="80"/>
      <c r="JEN13" s="80"/>
      <c r="JEO13" s="80"/>
      <c r="JEP13" s="80"/>
      <c r="JEQ13" s="80"/>
      <c r="JER13" s="80"/>
      <c r="JES13" s="80"/>
      <c r="JET13" s="80"/>
      <c r="JEU13" s="80"/>
      <c r="JEV13" s="80"/>
      <c r="JEW13" s="80"/>
      <c r="JEX13" s="80"/>
      <c r="JEY13" s="80"/>
      <c r="JEZ13" s="80"/>
      <c r="JFA13" s="80"/>
      <c r="JFB13" s="80"/>
      <c r="JFC13" s="80"/>
      <c r="JFD13" s="80"/>
      <c r="JFE13" s="80"/>
      <c r="JFF13" s="80"/>
      <c r="JFG13" s="80"/>
      <c r="JFH13" s="80"/>
      <c r="JFI13" s="80"/>
      <c r="JFJ13" s="80"/>
      <c r="JFK13" s="80"/>
      <c r="JFL13" s="80"/>
      <c r="JFM13" s="80"/>
      <c r="JFN13" s="80"/>
      <c r="JFO13" s="80"/>
      <c r="JFP13" s="80"/>
      <c r="JFQ13" s="80"/>
      <c r="JFR13" s="80"/>
      <c r="JFS13" s="80"/>
      <c r="JFT13" s="80"/>
      <c r="JFU13" s="80"/>
      <c r="JFV13" s="80"/>
      <c r="JFW13" s="80"/>
      <c r="JFX13" s="80"/>
      <c r="JFY13" s="80"/>
      <c r="JFZ13" s="80"/>
      <c r="JGA13" s="80"/>
      <c r="JGB13" s="80"/>
      <c r="JGC13" s="80"/>
      <c r="JGD13" s="80"/>
      <c r="JGE13" s="80"/>
      <c r="JGF13" s="80"/>
      <c r="JGG13" s="80"/>
      <c r="JGH13" s="80"/>
      <c r="JGI13" s="80"/>
      <c r="JGJ13" s="80"/>
      <c r="JGK13" s="80"/>
      <c r="JGL13" s="80"/>
      <c r="JGM13" s="80"/>
      <c r="JGN13" s="80"/>
      <c r="JGO13" s="80"/>
      <c r="JGP13" s="80"/>
      <c r="JGQ13" s="80"/>
      <c r="JGR13" s="80"/>
      <c r="JGS13" s="80"/>
      <c r="JGT13" s="80"/>
      <c r="JGU13" s="80"/>
      <c r="JGV13" s="80"/>
      <c r="JGW13" s="80"/>
      <c r="JGX13" s="80"/>
      <c r="JGY13" s="80"/>
      <c r="JGZ13" s="80"/>
      <c r="JHA13" s="80"/>
      <c r="JHB13" s="80"/>
      <c r="JHC13" s="80"/>
      <c r="JHD13" s="80"/>
      <c r="JHE13" s="80"/>
      <c r="JHF13" s="80"/>
      <c r="JHG13" s="80"/>
      <c r="JHH13" s="80"/>
      <c r="JHI13" s="80"/>
      <c r="JHJ13" s="80"/>
      <c r="JHK13" s="80"/>
      <c r="JHL13" s="80"/>
      <c r="JHM13" s="80"/>
      <c r="JHN13" s="80"/>
      <c r="JHO13" s="80"/>
      <c r="JHP13" s="80"/>
      <c r="JHQ13" s="80"/>
      <c r="JHR13" s="80"/>
      <c r="JHS13" s="80"/>
      <c r="JHT13" s="80"/>
      <c r="JHU13" s="80"/>
      <c r="JHV13" s="80"/>
      <c r="JHW13" s="80"/>
      <c r="JHX13" s="80"/>
      <c r="JHY13" s="80"/>
      <c r="JHZ13" s="80"/>
      <c r="JIA13" s="80"/>
      <c r="JIB13" s="80"/>
      <c r="JIC13" s="80"/>
      <c r="JID13" s="80"/>
      <c r="JIE13" s="80"/>
      <c r="JIF13" s="80"/>
      <c r="JIG13" s="80"/>
      <c r="JIH13" s="80"/>
      <c r="JII13" s="80"/>
      <c r="JIJ13" s="80"/>
      <c r="JIK13" s="80"/>
      <c r="JIL13" s="80"/>
      <c r="JIM13" s="80"/>
      <c r="JIN13" s="80"/>
      <c r="JIO13" s="80"/>
      <c r="JIP13" s="80"/>
      <c r="JIQ13" s="80"/>
      <c r="JIR13" s="80"/>
      <c r="JIS13" s="80"/>
      <c r="JIT13" s="80"/>
      <c r="JIU13" s="80"/>
      <c r="JIV13" s="80"/>
      <c r="JIW13" s="80"/>
      <c r="JIX13" s="80"/>
      <c r="JIY13" s="80"/>
      <c r="JIZ13" s="80"/>
      <c r="JJA13" s="80"/>
      <c r="JJB13" s="80"/>
      <c r="JJC13" s="80"/>
      <c r="JJD13" s="80"/>
      <c r="JJE13" s="80"/>
      <c r="JJF13" s="80"/>
      <c r="JJG13" s="80"/>
      <c r="JJH13" s="80"/>
      <c r="JJI13" s="80"/>
      <c r="JJJ13" s="80"/>
      <c r="JJK13" s="80"/>
      <c r="JJL13" s="80"/>
      <c r="JJM13" s="80"/>
      <c r="JJN13" s="80"/>
      <c r="JJO13" s="80"/>
      <c r="JJP13" s="80"/>
      <c r="JJQ13" s="80"/>
      <c r="JJR13" s="80"/>
      <c r="JJS13" s="80"/>
      <c r="JJT13" s="80"/>
      <c r="JJU13" s="80"/>
      <c r="JJV13" s="80"/>
      <c r="JJW13" s="80"/>
      <c r="JJX13" s="80"/>
      <c r="JJY13" s="80"/>
      <c r="JJZ13" s="80"/>
      <c r="JKA13" s="80"/>
      <c r="JKB13" s="80"/>
      <c r="JKC13" s="80"/>
      <c r="JKD13" s="80"/>
      <c r="JKE13" s="80"/>
      <c r="JKF13" s="80"/>
      <c r="JKG13" s="80"/>
      <c r="JKH13" s="80"/>
      <c r="JKI13" s="80"/>
      <c r="JKJ13" s="80"/>
      <c r="JKK13" s="80"/>
      <c r="JKL13" s="80"/>
      <c r="JKM13" s="80"/>
      <c r="JKN13" s="80"/>
      <c r="JKO13" s="80"/>
      <c r="JKP13" s="80"/>
      <c r="JKQ13" s="80"/>
      <c r="JKR13" s="80"/>
      <c r="JKS13" s="80"/>
      <c r="JKT13" s="80"/>
      <c r="JKU13" s="80"/>
      <c r="JKV13" s="80"/>
      <c r="JKW13" s="80"/>
      <c r="JKX13" s="80"/>
      <c r="JKY13" s="80"/>
      <c r="JKZ13" s="80"/>
      <c r="JLA13" s="80"/>
      <c r="JLB13" s="80"/>
      <c r="JLC13" s="80"/>
      <c r="JLD13" s="80"/>
      <c r="JLE13" s="80"/>
      <c r="JLF13" s="80"/>
      <c r="JLG13" s="80"/>
      <c r="JLH13" s="80"/>
      <c r="JLI13" s="80"/>
      <c r="JLJ13" s="80"/>
      <c r="JLK13" s="80"/>
      <c r="JLL13" s="80"/>
      <c r="JLM13" s="80"/>
      <c r="JLN13" s="80"/>
      <c r="JLO13" s="80"/>
      <c r="JLP13" s="80"/>
      <c r="JLQ13" s="80"/>
      <c r="JLR13" s="80"/>
      <c r="JLS13" s="80"/>
      <c r="JLT13" s="80"/>
      <c r="JLU13" s="80"/>
      <c r="JLV13" s="80"/>
      <c r="JLW13" s="80"/>
      <c r="JLX13" s="80"/>
      <c r="JLY13" s="80"/>
      <c r="JLZ13" s="80"/>
      <c r="JMA13" s="80"/>
      <c r="JMB13" s="80"/>
      <c r="JMC13" s="80"/>
      <c r="JMD13" s="80"/>
      <c r="JME13" s="80"/>
      <c r="JMF13" s="80"/>
      <c r="JMG13" s="80"/>
      <c r="JMH13" s="80"/>
      <c r="JMI13" s="80"/>
      <c r="JMJ13" s="80"/>
      <c r="JMK13" s="80"/>
      <c r="JML13" s="80"/>
      <c r="JMM13" s="80"/>
      <c r="JMN13" s="80"/>
      <c r="JMO13" s="80"/>
      <c r="JMP13" s="80"/>
      <c r="JMQ13" s="80"/>
      <c r="JMR13" s="80"/>
      <c r="JMS13" s="80"/>
      <c r="JMT13" s="80"/>
      <c r="JMU13" s="80"/>
      <c r="JMV13" s="80"/>
      <c r="JMW13" s="80"/>
      <c r="JMX13" s="80"/>
      <c r="JMY13" s="80"/>
      <c r="JMZ13" s="80"/>
      <c r="JNA13" s="80"/>
      <c r="JNB13" s="80"/>
      <c r="JNC13" s="80"/>
      <c r="JND13" s="80"/>
      <c r="JNE13" s="80"/>
      <c r="JNF13" s="80"/>
      <c r="JNG13" s="80"/>
      <c r="JNH13" s="80"/>
      <c r="JNI13" s="80"/>
      <c r="JNJ13" s="80"/>
      <c r="JNK13" s="80"/>
      <c r="JNL13" s="80"/>
      <c r="JNM13" s="80"/>
      <c r="JNN13" s="80"/>
      <c r="JNO13" s="80"/>
      <c r="JNP13" s="80"/>
      <c r="JNQ13" s="80"/>
      <c r="JNR13" s="80"/>
      <c r="JNS13" s="80"/>
      <c r="JNT13" s="80"/>
      <c r="JNU13" s="80"/>
      <c r="JNV13" s="80"/>
      <c r="JNW13" s="80"/>
      <c r="JNX13" s="80"/>
      <c r="JNY13" s="80"/>
      <c r="JNZ13" s="80"/>
      <c r="JOA13" s="80"/>
      <c r="JOB13" s="80"/>
      <c r="JOC13" s="80"/>
      <c r="JOD13" s="80"/>
      <c r="JOE13" s="80"/>
      <c r="JOF13" s="80"/>
      <c r="JOG13" s="80"/>
      <c r="JOH13" s="80"/>
      <c r="JOI13" s="80"/>
      <c r="JOJ13" s="80"/>
      <c r="JOK13" s="80"/>
      <c r="JOL13" s="80"/>
      <c r="JOM13" s="80"/>
      <c r="JON13" s="80"/>
      <c r="JOO13" s="80"/>
      <c r="JOP13" s="80"/>
      <c r="JOQ13" s="80"/>
      <c r="JOR13" s="80"/>
      <c r="JOS13" s="80"/>
      <c r="JOT13" s="80"/>
      <c r="JOU13" s="80"/>
      <c r="JOV13" s="80"/>
      <c r="JOW13" s="80"/>
      <c r="JOX13" s="80"/>
      <c r="JOY13" s="80"/>
      <c r="JOZ13" s="80"/>
      <c r="JPA13" s="80"/>
      <c r="JPB13" s="80"/>
      <c r="JPC13" s="80"/>
      <c r="JPD13" s="80"/>
      <c r="JPE13" s="80"/>
      <c r="JPF13" s="80"/>
      <c r="JPG13" s="80"/>
      <c r="JPH13" s="80"/>
      <c r="JPI13" s="80"/>
      <c r="JPJ13" s="80"/>
      <c r="JPK13" s="80"/>
      <c r="JPL13" s="80"/>
      <c r="JPM13" s="80"/>
      <c r="JPN13" s="80"/>
      <c r="JPO13" s="80"/>
      <c r="JPP13" s="80"/>
      <c r="JPQ13" s="80"/>
      <c r="JPR13" s="80"/>
      <c r="JPS13" s="80"/>
      <c r="JPT13" s="80"/>
      <c r="JPU13" s="80"/>
      <c r="JPV13" s="80"/>
      <c r="JPW13" s="80"/>
      <c r="JPX13" s="80"/>
      <c r="JPY13" s="80"/>
      <c r="JPZ13" s="80"/>
      <c r="JQA13" s="80"/>
      <c r="JQB13" s="80"/>
      <c r="JQC13" s="80"/>
      <c r="JQD13" s="80"/>
      <c r="JQE13" s="80"/>
      <c r="JQF13" s="80"/>
      <c r="JQG13" s="80"/>
      <c r="JQH13" s="80"/>
      <c r="JQI13" s="80"/>
      <c r="JQJ13" s="80"/>
      <c r="JQK13" s="80"/>
      <c r="JQL13" s="80"/>
      <c r="JQM13" s="80"/>
      <c r="JQN13" s="80"/>
      <c r="JQO13" s="80"/>
      <c r="JQP13" s="80"/>
      <c r="JQQ13" s="80"/>
      <c r="JQR13" s="80"/>
      <c r="JQS13" s="80"/>
      <c r="JQT13" s="80"/>
      <c r="JQU13" s="80"/>
      <c r="JQV13" s="80"/>
      <c r="JQW13" s="80"/>
      <c r="JQX13" s="80"/>
      <c r="JQY13" s="80"/>
      <c r="JQZ13" s="80"/>
      <c r="JRA13" s="80"/>
      <c r="JRB13" s="80"/>
      <c r="JRC13" s="80"/>
      <c r="JRD13" s="80"/>
      <c r="JRE13" s="80"/>
      <c r="JRF13" s="80"/>
      <c r="JRG13" s="80"/>
      <c r="JRH13" s="80"/>
      <c r="JRI13" s="80"/>
      <c r="JRJ13" s="80"/>
      <c r="JRK13" s="80"/>
      <c r="JRL13" s="80"/>
      <c r="JRM13" s="80"/>
      <c r="JRN13" s="80"/>
      <c r="JRO13" s="80"/>
      <c r="JRP13" s="80"/>
      <c r="JRQ13" s="80"/>
      <c r="JRR13" s="80"/>
      <c r="JRS13" s="80"/>
      <c r="JRT13" s="80"/>
      <c r="JRU13" s="80"/>
      <c r="JRV13" s="80"/>
      <c r="JRW13" s="80"/>
      <c r="JRX13" s="80"/>
      <c r="JRY13" s="80"/>
      <c r="JRZ13" s="80"/>
      <c r="JSA13" s="80"/>
      <c r="JSB13" s="80"/>
      <c r="JSC13" s="80"/>
      <c r="JSD13" s="80"/>
      <c r="JSE13" s="80"/>
      <c r="JSF13" s="80"/>
      <c r="JSG13" s="80"/>
      <c r="JSH13" s="80"/>
      <c r="JSI13" s="80"/>
      <c r="JSJ13" s="80"/>
      <c r="JSK13" s="80"/>
      <c r="JSL13" s="80"/>
      <c r="JSM13" s="80"/>
      <c r="JSN13" s="80"/>
      <c r="JSO13" s="80"/>
      <c r="JSP13" s="80"/>
      <c r="JSQ13" s="80"/>
      <c r="JSR13" s="80"/>
      <c r="JSS13" s="80"/>
      <c r="JST13" s="80"/>
      <c r="JSU13" s="80"/>
      <c r="JSV13" s="80"/>
      <c r="JSW13" s="80"/>
      <c r="JSX13" s="80"/>
      <c r="JSY13" s="80"/>
      <c r="JSZ13" s="80"/>
      <c r="JTA13" s="80"/>
      <c r="JTB13" s="80"/>
      <c r="JTC13" s="80"/>
      <c r="JTD13" s="80"/>
      <c r="JTE13" s="80"/>
      <c r="JTF13" s="80"/>
      <c r="JTG13" s="80"/>
      <c r="JTH13" s="80"/>
      <c r="JTI13" s="80"/>
      <c r="JTJ13" s="80"/>
      <c r="JTK13" s="80"/>
      <c r="JTL13" s="80"/>
      <c r="JTM13" s="80"/>
      <c r="JTN13" s="80"/>
      <c r="JTO13" s="80"/>
      <c r="JTP13" s="80"/>
      <c r="JTQ13" s="80"/>
      <c r="JTR13" s="80"/>
      <c r="JTS13" s="80"/>
      <c r="JTT13" s="80"/>
      <c r="JTU13" s="80"/>
      <c r="JTV13" s="80"/>
      <c r="JTW13" s="80"/>
      <c r="JTX13" s="80"/>
      <c r="JTY13" s="80"/>
      <c r="JTZ13" s="80"/>
      <c r="JUA13" s="80"/>
      <c r="JUB13" s="80"/>
      <c r="JUC13" s="80"/>
      <c r="JUD13" s="80"/>
      <c r="JUE13" s="80"/>
      <c r="JUF13" s="80"/>
      <c r="JUG13" s="80"/>
      <c r="JUH13" s="80"/>
      <c r="JUI13" s="80"/>
      <c r="JUJ13" s="80"/>
      <c r="JUK13" s="80"/>
      <c r="JUL13" s="80"/>
      <c r="JUM13" s="80"/>
      <c r="JUN13" s="80"/>
      <c r="JUO13" s="80"/>
      <c r="JUP13" s="80"/>
      <c r="JUQ13" s="80"/>
      <c r="JUR13" s="80"/>
      <c r="JUS13" s="80"/>
      <c r="JUT13" s="80"/>
      <c r="JUU13" s="80"/>
      <c r="JUV13" s="80"/>
      <c r="JUW13" s="80"/>
      <c r="JUX13" s="80"/>
      <c r="JUY13" s="80"/>
      <c r="JUZ13" s="80"/>
      <c r="JVA13" s="80"/>
      <c r="JVB13" s="80"/>
      <c r="JVC13" s="80"/>
      <c r="JVD13" s="80"/>
      <c r="JVE13" s="80"/>
      <c r="JVF13" s="80"/>
      <c r="JVG13" s="80"/>
      <c r="JVH13" s="80"/>
      <c r="JVI13" s="80"/>
      <c r="JVJ13" s="80"/>
      <c r="JVK13" s="80"/>
      <c r="JVL13" s="80"/>
      <c r="JVM13" s="80"/>
      <c r="JVN13" s="80"/>
      <c r="JVO13" s="80"/>
      <c r="JVP13" s="80"/>
      <c r="JVQ13" s="80"/>
      <c r="JVR13" s="80"/>
      <c r="JVS13" s="80"/>
      <c r="JVT13" s="80"/>
      <c r="JVU13" s="80"/>
      <c r="JVV13" s="80"/>
      <c r="JVW13" s="80"/>
      <c r="JVX13" s="80"/>
      <c r="JVY13" s="80"/>
      <c r="JVZ13" s="80"/>
      <c r="JWA13" s="80"/>
      <c r="JWB13" s="80"/>
      <c r="JWC13" s="80"/>
      <c r="JWD13" s="80"/>
      <c r="JWE13" s="80"/>
      <c r="JWF13" s="80"/>
      <c r="JWG13" s="80"/>
      <c r="JWH13" s="80"/>
      <c r="JWI13" s="80"/>
      <c r="JWJ13" s="80"/>
      <c r="JWK13" s="80"/>
      <c r="JWL13" s="80"/>
      <c r="JWM13" s="80"/>
      <c r="JWN13" s="80"/>
      <c r="JWO13" s="80"/>
      <c r="JWP13" s="80"/>
      <c r="JWQ13" s="80"/>
      <c r="JWR13" s="80"/>
      <c r="JWS13" s="80"/>
      <c r="JWT13" s="80"/>
      <c r="JWU13" s="80"/>
      <c r="JWV13" s="80"/>
      <c r="JWW13" s="80"/>
      <c r="JWX13" s="80"/>
      <c r="JWY13" s="80"/>
      <c r="JWZ13" s="80"/>
      <c r="JXA13" s="80"/>
      <c r="JXB13" s="80"/>
      <c r="JXC13" s="80"/>
      <c r="JXD13" s="80"/>
      <c r="JXE13" s="80"/>
      <c r="JXF13" s="80"/>
      <c r="JXG13" s="80"/>
      <c r="JXH13" s="80"/>
      <c r="JXI13" s="80"/>
      <c r="JXJ13" s="80"/>
      <c r="JXK13" s="80"/>
      <c r="JXL13" s="80"/>
      <c r="JXM13" s="80"/>
      <c r="JXN13" s="80"/>
      <c r="JXO13" s="80"/>
      <c r="JXP13" s="80"/>
      <c r="JXQ13" s="80"/>
      <c r="JXR13" s="80"/>
      <c r="JXS13" s="80"/>
      <c r="JXT13" s="80"/>
      <c r="JXU13" s="80"/>
      <c r="JXV13" s="80"/>
      <c r="JXW13" s="80"/>
      <c r="JXX13" s="80"/>
      <c r="JXY13" s="80"/>
      <c r="JXZ13" s="80"/>
      <c r="JYA13" s="80"/>
      <c r="JYB13" s="80"/>
      <c r="JYC13" s="80"/>
      <c r="JYD13" s="80"/>
      <c r="JYE13" s="80"/>
      <c r="JYF13" s="80"/>
      <c r="JYG13" s="80"/>
      <c r="JYH13" s="80"/>
      <c r="JYI13" s="80"/>
      <c r="JYJ13" s="80"/>
      <c r="JYK13" s="80"/>
      <c r="JYL13" s="80"/>
      <c r="JYM13" s="80"/>
      <c r="JYN13" s="80"/>
      <c r="JYO13" s="80"/>
      <c r="JYP13" s="80"/>
      <c r="JYQ13" s="80"/>
      <c r="JYR13" s="80"/>
      <c r="JYS13" s="80"/>
      <c r="JYT13" s="80"/>
      <c r="JYU13" s="80"/>
      <c r="JYV13" s="80"/>
      <c r="JYW13" s="80"/>
      <c r="JYX13" s="80"/>
      <c r="JYY13" s="80"/>
      <c r="JYZ13" s="80"/>
      <c r="JZA13" s="80"/>
      <c r="JZB13" s="80"/>
      <c r="JZC13" s="80"/>
      <c r="JZD13" s="80"/>
      <c r="JZE13" s="80"/>
      <c r="JZF13" s="80"/>
      <c r="JZG13" s="80"/>
      <c r="JZH13" s="80"/>
      <c r="JZI13" s="80"/>
      <c r="JZJ13" s="80"/>
      <c r="JZK13" s="80"/>
      <c r="JZL13" s="80"/>
      <c r="JZM13" s="80"/>
      <c r="JZN13" s="80"/>
      <c r="JZO13" s="80"/>
      <c r="JZP13" s="80"/>
      <c r="JZQ13" s="80"/>
      <c r="JZR13" s="80"/>
      <c r="JZS13" s="80"/>
      <c r="JZT13" s="80"/>
      <c r="JZU13" s="80"/>
      <c r="JZV13" s="80"/>
      <c r="JZW13" s="80"/>
      <c r="JZX13" s="80"/>
      <c r="JZY13" s="80"/>
      <c r="JZZ13" s="80"/>
      <c r="KAA13" s="80"/>
      <c r="KAB13" s="80"/>
      <c r="KAC13" s="80"/>
      <c r="KAD13" s="80"/>
      <c r="KAE13" s="80"/>
      <c r="KAF13" s="80"/>
      <c r="KAG13" s="80"/>
      <c r="KAH13" s="80"/>
      <c r="KAI13" s="80"/>
      <c r="KAJ13" s="80"/>
      <c r="KAK13" s="80"/>
      <c r="KAL13" s="80"/>
      <c r="KAM13" s="80"/>
      <c r="KAN13" s="80"/>
      <c r="KAO13" s="80"/>
      <c r="KAP13" s="80"/>
      <c r="KAQ13" s="80"/>
      <c r="KAR13" s="80"/>
      <c r="KAS13" s="80"/>
      <c r="KAT13" s="80"/>
      <c r="KAU13" s="80"/>
      <c r="KAV13" s="80"/>
      <c r="KAW13" s="80"/>
      <c r="KAX13" s="80"/>
      <c r="KAY13" s="80"/>
      <c r="KAZ13" s="80"/>
      <c r="KBA13" s="80"/>
      <c r="KBB13" s="80"/>
      <c r="KBC13" s="80"/>
      <c r="KBD13" s="80"/>
      <c r="KBE13" s="80"/>
      <c r="KBF13" s="80"/>
      <c r="KBG13" s="80"/>
      <c r="KBH13" s="80"/>
      <c r="KBI13" s="80"/>
      <c r="KBJ13" s="80"/>
      <c r="KBK13" s="80"/>
      <c r="KBL13" s="80"/>
      <c r="KBM13" s="80"/>
      <c r="KBN13" s="80"/>
      <c r="KBO13" s="80"/>
      <c r="KBP13" s="80"/>
      <c r="KBQ13" s="80"/>
      <c r="KBR13" s="80"/>
      <c r="KBS13" s="80"/>
      <c r="KBT13" s="80"/>
      <c r="KBU13" s="80"/>
      <c r="KBV13" s="80"/>
      <c r="KBW13" s="80"/>
      <c r="KBX13" s="80"/>
      <c r="KBY13" s="80"/>
      <c r="KBZ13" s="80"/>
      <c r="KCA13" s="80"/>
      <c r="KCB13" s="80"/>
      <c r="KCC13" s="80"/>
      <c r="KCD13" s="80"/>
      <c r="KCE13" s="80"/>
      <c r="KCF13" s="80"/>
      <c r="KCG13" s="80"/>
      <c r="KCH13" s="80"/>
      <c r="KCI13" s="80"/>
      <c r="KCJ13" s="80"/>
      <c r="KCK13" s="80"/>
      <c r="KCL13" s="80"/>
      <c r="KCM13" s="80"/>
      <c r="KCN13" s="80"/>
      <c r="KCO13" s="80"/>
      <c r="KCP13" s="80"/>
      <c r="KCQ13" s="80"/>
      <c r="KCR13" s="80"/>
      <c r="KCS13" s="80"/>
      <c r="KCT13" s="80"/>
      <c r="KCU13" s="80"/>
      <c r="KCV13" s="80"/>
      <c r="KCW13" s="80"/>
      <c r="KCX13" s="80"/>
      <c r="KCY13" s="80"/>
      <c r="KCZ13" s="80"/>
      <c r="KDA13" s="80"/>
      <c r="KDB13" s="80"/>
      <c r="KDC13" s="80"/>
      <c r="KDD13" s="80"/>
      <c r="KDE13" s="80"/>
      <c r="KDF13" s="80"/>
      <c r="KDG13" s="80"/>
      <c r="KDH13" s="80"/>
      <c r="KDI13" s="80"/>
      <c r="KDJ13" s="80"/>
      <c r="KDK13" s="80"/>
      <c r="KDL13" s="80"/>
      <c r="KDM13" s="80"/>
      <c r="KDN13" s="80"/>
      <c r="KDO13" s="80"/>
      <c r="KDP13" s="80"/>
      <c r="KDQ13" s="80"/>
      <c r="KDR13" s="80"/>
      <c r="KDS13" s="80"/>
      <c r="KDT13" s="80"/>
      <c r="KDU13" s="80"/>
      <c r="KDV13" s="80"/>
      <c r="KDW13" s="80"/>
      <c r="KDX13" s="80"/>
      <c r="KDY13" s="80"/>
      <c r="KDZ13" s="80"/>
      <c r="KEA13" s="80"/>
      <c r="KEB13" s="80"/>
      <c r="KEC13" s="80"/>
      <c r="KED13" s="80"/>
      <c r="KEE13" s="80"/>
      <c r="KEF13" s="80"/>
      <c r="KEG13" s="80"/>
      <c r="KEH13" s="80"/>
      <c r="KEI13" s="80"/>
      <c r="KEJ13" s="80"/>
      <c r="KEK13" s="80"/>
      <c r="KEL13" s="80"/>
      <c r="KEM13" s="80"/>
      <c r="KEN13" s="80"/>
      <c r="KEO13" s="80"/>
      <c r="KEP13" s="80"/>
      <c r="KEQ13" s="80"/>
      <c r="KER13" s="80"/>
      <c r="KES13" s="80"/>
      <c r="KET13" s="80"/>
      <c r="KEU13" s="80"/>
      <c r="KEV13" s="80"/>
      <c r="KEW13" s="80"/>
      <c r="KEX13" s="80"/>
      <c r="KEY13" s="80"/>
      <c r="KEZ13" s="80"/>
      <c r="KFA13" s="80"/>
      <c r="KFB13" s="80"/>
      <c r="KFC13" s="80"/>
      <c r="KFD13" s="80"/>
      <c r="KFE13" s="80"/>
      <c r="KFF13" s="80"/>
      <c r="KFG13" s="80"/>
      <c r="KFH13" s="80"/>
      <c r="KFI13" s="80"/>
      <c r="KFJ13" s="80"/>
      <c r="KFK13" s="80"/>
      <c r="KFL13" s="80"/>
      <c r="KFM13" s="80"/>
      <c r="KFN13" s="80"/>
      <c r="KFO13" s="80"/>
      <c r="KFP13" s="80"/>
      <c r="KFQ13" s="80"/>
      <c r="KFR13" s="80"/>
      <c r="KFS13" s="80"/>
      <c r="KFT13" s="80"/>
      <c r="KFU13" s="80"/>
      <c r="KFV13" s="80"/>
      <c r="KFW13" s="80"/>
      <c r="KFX13" s="80"/>
      <c r="KFY13" s="80"/>
      <c r="KFZ13" s="80"/>
      <c r="KGA13" s="80"/>
      <c r="KGB13" s="80"/>
      <c r="KGC13" s="80"/>
      <c r="KGD13" s="80"/>
      <c r="KGE13" s="80"/>
      <c r="KGF13" s="80"/>
      <c r="KGG13" s="80"/>
      <c r="KGH13" s="80"/>
      <c r="KGI13" s="80"/>
      <c r="KGJ13" s="80"/>
      <c r="KGK13" s="80"/>
      <c r="KGL13" s="80"/>
      <c r="KGM13" s="80"/>
      <c r="KGN13" s="80"/>
      <c r="KGO13" s="80"/>
      <c r="KGP13" s="80"/>
      <c r="KGQ13" s="80"/>
      <c r="KGR13" s="80"/>
      <c r="KGS13" s="80"/>
      <c r="KGT13" s="80"/>
      <c r="KGU13" s="80"/>
      <c r="KGV13" s="80"/>
      <c r="KGW13" s="80"/>
      <c r="KGX13" s="80"/>
      <c r="KGY13" s="80"/>
      <c r="KGZ13" s="80"/>
      <c r="KHA13" s="80"/>
      <c r="KHB13" s="80"/>
      <c r="KHC13" s="80"/>
      <c r="KHD13" s="80"/>
      <c r="KHE13" s="80"/>
      <c r="KHF13" s="80"/>
      <c r="KHG13" s="80"/>
      <c r="KHH13" s="80"/>
      <c r="KHI13" s="80"/>
      <c r="KHJ13" s="80"/>
      <c r="KHK13" s="80"/>
      <c r="KHL13" s="80"/>
      <c r="KHM13" s="80"/>
      <c r="KHN13" s="80"/>
      <c r="KHO13" s="80"/>
      <c r="KHP13" s="80"/>
      <c r="KHQ13" s="80"/>
      <c r="KHR13" s="80"/>
      <c r="KHS13" s="80"/>
      <c r="KHT13" s="80"/>
      <c r="KHU13" s="80"/>
      <c r="KHV13" s="80"/>
      <c r="KHW13" s="80"/>
      <c r="KHX13" s="80"/>
      <c r="KHY13" s="80"/>
      <c r="KHZ13" s="80"/>
      <c r="KIA13" s="80"/>
      <c r="KIB13" s="80"/>
      <c r="KIC13" s="80"/>
      <c r="KID13" s="80"/>
      <c r="KIE13" s="80"/>
      <c r="KIF13" s="80"/>
      <c r="KIG13" s="80"/>
      <c r="KIH13" s="80"/>
      <c r="KII13" s="80"/>
      <c r="KIJ13" s="80"/>
      <c r="KIK13" s="80"/>
      <c r="KIL13" s="80"/>
      <c r="KIM13" s="80"/>
      <c r="KIN13" s="80"/>
      <c r="KIO13" s="80"/>
      <c r="KIP13" s="80"/>
      <c r="KIQ13" s="80"/>
      <c r="KIR13" s="80"/>
      <c r="KIS13" s="80"/>
      <c r="KIT13" s="80"/>
      <c r="KIU13" s="80"/>
      <c r="KIV13" s="80"/>
      <c r="KIW13" s="80"/>
      <c r="KIX13" s="80"/>
      <c r="KIY13" s="80"/>
      <c r="KIZ13" s="80"/>
      <c r="KJA13" s="80"/>
      <c r="KJB13" s="80"/>
      <c r="KJC13" s="80"/>
      <c r="KJD13" s="80"/>
      <c r="KJE13" s="80"/>
      <c r="KJF13" s="80"/>
      <c r="KJG13" s="80"/>
      <c r="KJH13" s="80"/>
      <c r="KJI13" s="80"/>
      <c r="KJJ13" s="80"/>
      <c r="KJK13" s="80"/>
      <c r="KJL13" s="80"/>
      <c r="KJM13" s="80"/>
      <c r="KJN13" s="80"/>
      <c r="KJO13" s="80"/>
      <c r="KJP13" s="80"/>
      <c r="KJQ13" s="80"/>
      <c r="KJR13" s="80"/>
      <c r="KJS13" s="80"/>
      <c r="KJT13" s="80"/>
      <c r="KJU13" s="80"/>
      <c r="KJV13" s="80"/>
      <c r="KJW13" s="80"/>
      <c r="KJX13" s="80"/>
      <c r="KJY13" s="80"/>
      <c r="KJZ13" s="80"/>
      <c r="KKA13" s="80"/>
      <c r="KKB13" s="80"/>
      <c r="KKC13" s="80"/>
      <c r="KKD13" s="80"/>
      <c r="KKE13" s="80"/>
      <c r="KKF13" s="80"/>
      <c r="KKG13" s="80"/>
      <c r="KKH13" s="80"/>
      <c r="KKI13" s="80"/>
      <c r="KKJ13" s="80"/>
      <c r="KKK13" s="80"/>
      <c r="KKL13" s="80"/>
      <c r="KKM13" s="80"/>
      <c r="KKN13" s="80"/>
      <c r="KKO13" s="80"/>
      <c r="KKP13" s="80"/>
      <c r="KKQ13" s="80"/>
      <c r="KKR13" s="80"/>
      <c r="KKS13" s="80"/>
      <c r="KKT13" s="80"/>
      <c r="KKU13" s="80"/>
      <c r="KKV13" s="80"/>
      <c r="KKW13" s="80"/>
      <c r="KKX13" s="80"/>
      <c r="KKY13" s="80"/>
      <c r="KKZ13" s="80"/>
      <c r="KLA13" s="80"/>
      <c r="KLB13" s="80"/>
      <c r="KLC13" s="80"/>
      <c r="KLD13" s="80"/>
      <c r="KLE13" s="80"/>
      <c r="KLF13" s="80"/>
      <c r="KLG13" s="80"/>
      <c r="KLH13" s="80"/>
      <c r="KLI13" s="80"/>
      <c r="KLJ13" s="80"/>
      <c r="KLK13" s="80"/>
      <c r="KLL13" s="80"/>
      <c r="KLM13" s="80"/>
      <c r="KLN13" s="80"/>
      <c r="KLO13" s="80"/>
      <c r="KLP13" s="80"/>
      <c r="KLQ13" s="80"/>
      <c r="KLR13" s="80"/>
      <c r="KLS13" s="80"/>
      <c r="KLT13" s="80"/>
      <c r="KLU13" s="80"/>
      <c r="KLV13" s="80"/>
      <c r="KLW13" s="80"/>
      <c r="KLX13" s="80"/>
      <c r="KLY13" s="80"/>
      <c r="KLZ13" s="80"/>
      <c r="KMA13" s="80"/>
      <c r="KMB13" s="80"/>
      <c r="KMC13" s="80"/>
      <c r="KMD13" s="80"/>
      <c r="KME13" s="80"/>
      <c r="KMF13" s="80"/>
      <c r="KMG13" s="80"/>
      <c r="KMH13" s="80"/>
      <c r="KMI13" s="80"/>
      <c r="KMJ13" s="80"/>
      <c r="KMK13" s="80"/>
      <c r="KML13" s="80"/>
      <c r="KMM13" s="80"/>
      <c r="KMN13" s="80"/>
      <c r="KMO13" s="80"/>
      <c r="KMP13" s="80"/>
      <c r="KMQ13" s="80"/>
      <c r="KMR13" s="80"/>
      <c r="KMS13" s="80"/>
      <c r="KMT13" s="80"/>
      <c r="KMU13" s="80"/>
      <c r="KMV13" s="80"/>
      <c r="KMW13" s="80"/>
      <c r="KMX13" s="80"/>
      <c r="KMY13" s="80"/>
      <c r="KMZ13" s="80"/>
      <c r="KNA13" s="80"/>
      <c r="KNB13" s="80"/>
      <c r="KNC13" s="80"/>
      <c r="KND13" s="80"/>
      <c r="KNE13" s="80"/>
      <c r="KNF13" s="80"/>
      <c r="KNG13" s="80"/>
      <c r="KNH13" s="80"/>
      <c r="KNI13" s="80"/>
      <c r="KNJ13" s="80"/>
      <c r="KNK13" s="80"/>
      <c r="KNL13" s="80"/>
      <c r="KNM13" s="80"/>
      <c r="KNN13" s="80"/>
      <c r="KNO13" s="80"/>
      <c r="KNP13" s="80"/>
      <c r="KNQ13" s="80"/>
      <c r="KNR13" s="80"/>
      <c r="KNS13" s="80"/>
      <c r="KNT13" s="80"/>
      <c r="KNU13" s="80"/>
      <c r="KNV13" s="80"/>
      <c r="KNW13" s="80"/>
      <c r="KNX13" s="80"/>
      <c r="KNY13" s="80"/>
      <c r="KNZ13" s="80"/>
      <c r="KOA13" s="80"/>
      <c r="KOB13" s="80"/>
      <c r="KOC13" s="80"/>
      <c r="KOD13" s="80"/>
      <c r="KOE13" s="80"/>
      <c r="KOF13" s="80"/>
      <c r="KOG13" s="80"/>
      <c r="KOH13" s="80"/>
      <c r="KOI13" s="80"/>
      <c r="KOJ13" s="80"/>
      <c r="KOK13" s="80"/>
      <c r="KOL13" s="80"/>
      <c r="KOM13" s="80"/>
      <c r="KON13" s="80"/>
      <c r="KOO13" s="80"/>
      <c r="KOP13" s="80"/>
      <c r="KOQ13" s="80"/>
      <c r="KOR13" s="80"/>
      <c r="KOS13" s="80"/>
      <c r="KOT13" s="80"/>
      <c r="KOU13" s="80"/>
      <c r="KOV13" s="80"/>
      <c r="KOW13" s="80"/>
      <c r="KOX13" s="80"/>
      <c r="KOY13" s="80"/>
      <c r="KOZ13" s="80"/>
      <c r="KPA13" s="80"/>
      <c r="KPB13" s="80"/>
      <c r="KPC13" s="80"/>
      <c r="KPD13" s="80"/>
      <c r="KPE13" s="80"/>
      <c r="KPF13" s="80"/>
      <c r="KPG13" s="80"/>
      <c r="KPH13" s="80"/>
      <c r="KPI13" s="80"/>
      <c r="KPJ13" s="80"/>
      <c r="KPK13" s="80"/>
      <c r="KPL13" s="80"/>
      <c r="KPM13" s="80"/>
      <c r="KPN13" s="80"/>
      <c r="KPO13" s="80"/>
      <c r="KPP13" s="80"/>
      <c r="KPQ13" s="80"/>
      <c r="KPR13" s="80"/>
      <c r="KPS13" s="80"/>
      <c r="KPT13" s="80"/>
      <c r="KPU13" s="80"/>
      <c r="KPV13" s="80"/>
      <c r="KPW13" s="80"/>
      <c r="KPX13" s="80"/>
      <c r="KPY13" s="80"/>
      <c r="KPZ13" s="80"/>
      <c r="KQA13" s="80"/>
      <c r="KQB13" s="80"/>
      <c r="KQC13" s="80"/>
      <c r="KQD13" s="80"/>
      <c r="KQE13" s="80"/>
      <c r="KQF13" s="80"/>
      <c r="KQG13" s="80"/>
      <c r="KQH13" s="80"/>
      <c r="KQI13" s="80"/>
      <c r="KQJ13" s="80"/>
      <c r="KQK13" s="80"/>
      <c r="KQL13" s="80"/>
      <c r="KQM13" s="80"/>
      <c r="KQN13" s="80"/>
      <c r="KQO13" s="80"/>
      <c r="KQP13" s="80"/>
      <c r="KQQ13" s="80"/>
      <c r="KQR13" s="80"/>
      <c r="KQS13" s="80"/>
      <c r="KQT13" s="80"/>
      <c r="KQU13" s="80"/>
      <c r="KQV13" s="80"/>
      <c r="KQW13" s="80"/>
      <c r="KQX13" s="80"/>
      <c r="KQY13" s="80"/>
      <c r="KQZ13" s="80"/>
      <c r="KRA13" s="80"/>
      <c r="KRB13" s="80"/>
      <c r="KRC13" s="80"/>
      <c r="KRD13" s="80"/>
      <c r="KRE13" s="80"/>
      <c r="KRF13" s="80"/>
      <c r="KRG13" s="80"/>
      <c r="KRH13" s="80"/>
      <c r="KRI13" s="80"/>
      <c r="KRJ13" s="80"/>
      <c r="KRK13" s="80"/>
      <c r="KRL13" s="80"/>
      <c r="KRM13" s="80"/>
      <c r="KRN13" s="80"/>
      <c r="KRO13" s="80"/>
      <c r="KRP13" s="80"/>
      <c r="KRQ13" s="80"/>
      <c r="KRR13" s="80"/>
      <c r="KRS13" s="80"/>
      <c r="KRT13" s="80"/>
      <c r="KRU13" s="80"/>
      <c r="KRV13" s="80"/>
      <c r="KRW13" s="80"/>
      <c r="KRX13" s="80"/>
      <c r="KRY13" s="80"/>
      <c r="KRZ13" s="80"/>
      <c r="KSA13" s="80"/>
      <c r="KSB13" s="80"/>
      <c r="KSC13" s="80"/>
      <c r="KSD13" s="80"/>
      <c r="KSE13" s="80"/>
      <c r="KSF13" s="80"/>
      <c r="KSG13" s="80"/>
      <c r="KSH13" s="80"/>
      <c r="KSI13" s="80"/>
      <c r="KSJ13" s="80"/>
      <c r="KSK13" s="80"/>
      <c r="KSL13" s="80"/>
      <c r="KSM13" s="80"/>
      <c r="KSN13" s="80"/>
      <c r="KSO13" s="80"/>
      <c r="KSP13" s="80"/>
      <c r="KSQ13" s="80"/>
      <c r="KSR13" s="80"/>
      <c r="KSS13" s="80"/>
      <c r="KST13" s="80"/>
      <c r="KSU13" s="80"/>
      <c r="KSV13" s="80"/>
      <c r="KSW13" s="80"/>
      <c r="KSX13" s="80"/>
      <c r="KSY13" s="80"/>
      <c r="KSZ13" s="80"/>
      <c r="KTA13" s="80"/>
      <c r="KTB13" s="80"/>
      <c r="KTC13" s="80"/>
      <c r="KTD13" s="80"/>
      <c r="KTE13" s="80"/>
      <c r="KTF13" s="80"/>
      <c r="KTG13" s="80"/>
      <c r="KTH13" s="80"/>
      <c r="KTI13" s="80"/>
      <c r="KTJ13" s="80"/>
      <c r="KTK13" s="80"/>
      <c r="KTL13" s="80"/>
      <c r="KTM13" s="80"/>
      <c r="KTN13" s="80"/>
      <c r="KTO13" s="80"/>
      <c r="KTP13" s="80"/>
      <c r="KTQ13" s="80"/>
      <c r="KTR13" s="80"/>
      <c r="KTS13" s="80"/>
      <c r="KTT13" s="80"/>
      <c r="KTU13" s="80"/>
      <c r="KTV13" s="80"/>
      <c r="KTW13" s="80"/>
      <c r="KTX13" s="80"/>
      <c r="KTY13" s="80"/>
      <c r="KTZ13" s="80"/>
      <c r="KUA13" s="80"/>
      <c r="KUB13" s="80"/>
      <c r="KUC13" s="80"/>
      <c r="KUD13" s="80"/>
      <c r="KUE13" s="80"/>
      <c r="KUF13" s="80"/>
      <c r="KUG13" s="80"/>
      <c r="KUH13" s="80"/>
      <c r="KUI13" s="80"/>
      <c r="KUJ13" s="80"/>
      <c r="KUK13" s="80"/>
      <c r="KUL13" s="80"/>
      <c r="KUM13" s="80"/>
      <c r="KUN13" s="80"/>
      <c r="KUO13" s="80"/>
      <c r="KUP13" s="80"/>
      <c r="KUQ13" s="80"/>
      <c r="KUR13" s="80"/>
      <c r="KUS13" s="80"/>
      <c r="KUT13" s="80"/>
      <c r="KUU13" s="80"/>
      <c r="KUV13" s="80"/>
      <c r="KUW13" s="80"/>
      <c r="KUX13" s="80"/>
      <c r="KUY13" s="80"/>
      <c r="KUZ13" s="80"/>
      <c r="KVA13" s="80"/>
      <c r="KVB13" s="80"/>
      <c r="KVC13" s="80"/>
      <c r="KVD13" s="80"/>
      <c r="KVE13" s="80"/>
      <c r="KVF13" s="80"/>
      <c r="KVG13" s="80"/>
      <c r="KVH13" s="80"/>
      <c r="KVI13" s="80"/>
      <c r="KVJ13" s="80"/>
      <c r="KVK13" s="80"/>
      <c r="KVL13" s="80"/>
      <c r="KVM13" s="80"/>
      <c r="KVN13" s="80"/>
      <c r="KVO13" s="80"/>
      <c r="KVP13" s="80"/>
      <c r="KVQ13" s="80"/>
      <c r="KVR13" s="80"/>
      <c r="KVS13" s="80"/>
      <c r="KVT13" s="80"/>
      <c r="KVU13" s="80"/>
      <c r="KVV13" s="80"/>
      <c r="KVW13" s="80"/>
      <c r="KVX13" s="80"/>
      <c r="KVY13" s="80"/>
      <c r="KVZ13" s="80"/>
      <c r="KWA13" s="80"/>
      <c r="KWB13" s="80"/>
      <c r="KWC13" s="80"/>
      <c r="KWD13" s="80"/>
      <c r="KWE13" s="80"/>
      <c r="KWF13" s="80"/>
      <c r="KWG13" s="80"/>
      <c r="KWH13" s="80"/>
      <c r="KWI13" s="80"/>
      <c r="KWJ13" s="80"/>
      <c r="KWK13" s="80"/>
      <c r="KWL13" s="80"/>
      <c r="KWM13" s="80"/>
      <c r="KWN13" s="80"/>
      <c r="KWO13" s="80"/>
      <c r="KWP13" s="80"/>
      <c r="KWQ13" s="80"/>
      <c r="KWR13" s="80"/>
      <c r="KWS13" s="80"/>
      <c r="KWT13" s="80"/>
      <c r="KWU13" s="80"/>
      <c r="KWV13" s="80"/>
      <c r="KWW13" s="80"/>
      <c r="KWX13" s="80"/>
      <c r="KWY13" s="80"/>
      <c r="KWZ13" s="80"/>
      <c r="KXA13" s="80"/>
      <c r="KXB13" s="80"/>
      <c r="KXC13" s="80"/>
      <c r="KXD13" s="80"/>
      <c r="KXE13" s="80"/>
      <c r="KXF13" s="80"/>
      <c r="KXG13" s="80"/>
      <c r="KXH13" s="80"/>
      <c r="KXI13" s="80"/>
      <c r="KXJ13" s="80"/>
      <c r="KXK13" s="80"/>
      <c r="KXL13" s="80"/>
      <c r="KXM13" s="80"/>
      <c r="KXN13" s="80"/>
      <c r="KXO13" s="80"/>
      <c r="KXP13" s="80"/>
      <c r="KXQ13" s="80"/>
      <c r="KXR13" s="80"/>
      <c r="KXS13" s="80"/>
      <c r="KXT13" s="80"/>
      <c r="KXU13" s="80"/>
      <c r="KXV13" s="80"/>
      <c r="KXW13" s="80"/>
      <c r="KXX13" s="80"/>
      <c r="KXY13" s="80"/>
      <c r="KXZ13" s="80"/>
      <c r="KYA13" s="80"/>
      <c r="KYB13" s="80"/>
      <c r="KYC13" s="80"/>
      <c r="KYD13" s="80"/>
      <c r="KYE13" s="80"/>
      <c r="KYF13" s="80"/>
      <c r="KYG13" s="80"/>
      <c r="KYH13" s="80"/>
      <c r="KYI13" s="80"/>
      <c r="KYJ13" s="80"/>
      <c r="KYK13" s="80"/>
      <c r="KYL13" s="80"/>
      <c r="KYM13" s="80"/>
      <c r="KYN13" s="80"/>
      <c r="KYO13" s="80"/>
      <c r="KYP13" s="80"/>
      <c r="KYQ13" s="80"/>
      <c r="KYR13" s="80"/>
      <c r="KYS13" s="80"/>
      <c r="KYT13" s="80"/>
      <c r="KYU13" s="80"/>
      <c r="KYV13" s="80"/>
      <c r="KYW13" s="80"/>
      <c r="KYX13" s="80"/>
      <c r="KYY13" s="80"/>
      <c r="KYZ13" s="80"/>
      <c r="KZA13" s="80"/>
      <c r="KZB13" s="80"/>
      <c r="KZC13" s="80"/>
      <c r="KZD13" s="80"/>
      <c r="KZE13" s="80"/>
      <c r="KZF13" s="80"/>
      <c r="KZG13" s="80"/>
      <c r="KZH13" s="80"/>
      <c r="KZI13" s="80"/>
      <c r="KZJ13" s="80"/>
      <c r="KZK13" s="80"/>
      <c r="KZL13" s="80"/>
      <c r="KZM13" s="80"/>
      <c r="KZN13" s="80"/>
      <c r="KZO13" s="80"/>
      <c r="KZP13" s="80"/>
      <c r="KZQ13" s="80"/>
      <c r="KZR13" s="80"/>
      <c r="KZS13" s="80"/>
      <c r="KZT13" s="80"/>
      <c r="KZU13" s="80"/>
      <c r="KZV13" s="80"/>
      <c r="KZW13" s="80"/>
      <c r="KZX13" s="80"/>
      <c r="KZY13" s="80"/>
      <c r="KZZ13" s="80"/>
      <c r="LAA13" s="80"/>
      <c r="LAB13" s="80"/>
      <c r="LAC13" s="80"/>
      <c r="LAD13" s="80"/>
      <c r="LAE13" s="80"/>
      <c r="LAF13" s="80"/>
      <c r="LAG13" s="80"/>
      <c r="LAH13" s="80"/>
      <c r="LAI13" s="80"/>
      <c r="LAJ13" s="80"/>
      <c r="LAK13" s="80"/>
      <c r="LAL13" s="80"/>
      <c r="LAM13" s="80"/>
      <c r="LAN13" s="80"/>
      <c r="LAO13" s="80"/>
      <c r="LAP13" s="80"/>
      <c r="LAQ13" s="80"/>
      <c r="LAR13" s="80"/>
      <c r="LAS13" s="80"/>
      <c r="LAT13" s="80"/>
      <c r="LAU13" s="80"/>
      <c r="LAV13" s="80"/>
      <c r="LAW13" s="80"/>
      <c r="LAX13" s="80"/>
      <c r="LAY13" s="80"/>
      <c r="LAZ13" s="80"/>
      <c r="LBA13" s="80"/>
      <c r="LBB13" s="80"/>
      <c r="LBC13" s="80"/>
      <c r="LBD13" s="80"/>
      <c r="LBE13" s="80"/>
      <c r="LBF13" s="80"/>
      <c r="LBG13" s="80"/>
      <c r="LBH13" s="80"/>
      <c r="LBI13" s="80"/>
      <c r="LBJ13" s="80"/>
      <c r="LBK13" s="80"/>
      <c r="LBL13" s="80"/>
      <c r="LBM13" s="80"/>
      <c r="LBN13" s="80"/>
      <c r="LBO13" s="80"/>
      <c r="LBP13" s="80"/>
      <c r="LBQ13" s="80"/>
      <c r="LBR13" s="80"/>
      <c r="LBS13" s="80"/>
      <c r="LBT13" s="80"/>
      <c r="LBU13" s="80"/>
      <c r="LBV13" s="80"/>
      <c r="LBW13" s="80"/>
      <c r="LBX13" s="80"/>
      <c r="LBY13" s="80"/>
      <c r="LBZ13" s="80"/>
      <c r="LCA13" s="80"/>
      <c r="LCB13" s="80"/>
      <c r="LCC13" s="80"/>
      <c r="LCD13" s="80"/>
      <c r="LCE13" s="80"/>
      <c r="LCF13" s="80"/>
      <c r="LCG13" s="80"/>
      <c r="LCH13" s="80"/>
      <c r="LCI13" s="80"/>
      <c r="LCJ13" s="80"/>
      <c r="LCK13" s="80"/>
      <c r="LCL13" s="80"/>
      <c r="LCM13" s="80"/>
      <c r="LCN13" s="80"/>
      <c r="LCO13" s="80"/>
      <c r="LCP13" s="80"/>
      <c r="LCQ13" s="80"/>
      <c r="LCR13" s="80"/>
      <c r="LCS13" s="80"/>
      <c r="LCT13" s="80"/>
      <c r="LCU13" s="80"/>
      <c r="LCV13" s="80"/>
      <c r="LCW13" s="80"/>
      <c r="LCX13" s="80"/>
      <c r="LCY13" s="80"/>
      <c r="LCZ13" s="80"/>
      <c r="LDA13" s="80"/>
      <c r="LDB13" s="80"/>
      <c r="LDC13" s="80"/>
      <c r="LDD13" s="80"/>
      <c r="LDE13" s="80"/>
      <c r="LDF13" s="80"/>
      <c r="LDG13" s="80"/>
      <c r="LDH13" s="80"/>
      <c r="LDI13" s="80"/>
      <c r="LDJ13" s="80"/>
      <c r="LDK13" s="80"/>
      <c r="LDL13" s="80"/>
      <c r="LDM13" s="80"/>
      <c r="LDN13" s="80"/>
      <c r="LDO13" s="80"/>
      <c r="LDP13" s="80"/>
      <c r="LDQ13" s="80"/>
      <c r="LDR13" s="80"/>
      <c r="LDS13" s="80"/>
      <c r="LDT13" s="80"/>
      <c r="LDU13" s="80"/>
      <c r="LDV13" s="80"/>
      <c r="LDW13" s="80"/>
      <c r="LDX13" s="80"/>
      <c r="LDY13" s="80"/>
      <c r="LDZ13" s="80"/>
      <c r="LEA13" s="80"/>
      <c r="LEB13" s="80"/>
      <c r="LEC13" s="80"/>
      <c r="LED13" s="80"/>
      <c r="LEE13" s="80"/>
      <c r="LEF13" s="80"/>
      <c r="LEG13" s="80"/>
      <c r="LEH13" s="80"/>
      <c r="LEI13" s="80"/>
      <c r="LEJ13" s="80"/>
      <c r="LEK13" s="80"/>
      <c r="LEL13" s="80"/>
      <c r="LEM13" s="80"/>
      <c r="LEN13" s="80"/>
      <c r="LEO13" s="80"/>
      <c r="LEP13" s="80"/>
      <c r="LEQ13" s="80"/>
      <c r="LER13" s="80"/>
      <c r="LES13" s="80"/>
      <c r="LET13" s="80"/>
      <c r="LEU13" s="80"/>
      <c r="LEV13" s="80"/>
      <c r="LEW13" s="80"/>
      <c r="LEX13" s="80"/>
      <c r="LEY13" s="80"/>
      <c r="LEZ13" s="80"/>
      <c r="LFA13" s="80"/>
      <c r="LFB13" s="80"/>
      <c r="LFC13" s="80"/>
      <c r="LFD13" s="80"/>
      <c r="LFE13" s="80"/>
      <c r="LFF13" s="80"/>
      <c r="LFG13" s="80"/>
      <c r="LFH13" s="80"/>
      <c r="LFI13" s="80"/>
      <c r="LFJ13" s="80"/>
      <c r="LFK13" s="80"/>
      <c r="LFL13" s="80"/>
      <c r="LFM13" s="80"/>
      <c r="LFN13" s="80"/>
      <c r="LFO13" s="80"/>
      <c r="LFP13" s="80"/>
      <c r="LFQ13" s="80"/>
      <c r="LFR13" s="80"/>
      <c r="LFS13" s="80"/>
      <c r="LFT13" s="80"/>
      <c r="LFU13" s="80"/>
      <c r="LFV13" s="80"/>
      <c r="LFW13" s="80"/>
      <c r="LFX13" s="80"/>
      <c r="LFY13" s="80"/>
      <c r="LFZ13" s="80"/>
      <c r="LGA13" s="80"/>
      <c r="LGB13" s="80"/>
      <c r="LGC13" s="80"/>
      <c r="LGD13" s="80"/>
      <c r="LGE13" s="80"/>
      <c r="LGF13" s="80"/>
      <c r="LGG13" s="80"/>
      <c r="LGH13" s="80"/>
      <c r="LGI13" s="80"/>
      <c r="LGJ13" s="80"/>
      <c r="LGK13" s="80"/>
      <c r="LGL13" s="80"/>
      <c r="LGM13" s="80"/>
      <c r="LGN13" s="80"/>
      <c r="LGO13" s="80"/>
      <c r="LGP13" s="80"/>
      <c r="LGQ13" s="80"/>
      <c r="LGR13" s="80"/>
      <c r="LGS13" s="80"/>
      <c r="LGT13" s="80"/>
      <c r="LGU13" s="80"/>
      <c r="LGV13" s="80"/>
      <c r="LGW13" s="80"/>
      <c r="LGX13" s="80"/>
      <c r="LGY13" s="80"/>
      <c r="LGZ13" s="80"/>
      <c r="LHA13" s="80"/>
      <c r="LHB13" s="80"/>
      <c r="LHC13" s="80"/>
      <c r="LHD13" s="80"/>
      <c r="LHE13" s="80"/>
      <c r="LHF13" s="80"/>
      <c r="LHG13" s="80"/>
      <c r="LHH13" s="80"/>
      <c r="LHI13" s="80"/>
      <c r="LHJ13" s="80"/>
      <c r="LHK13" s="80"/>
      <c r="LHL13" s="80"/>
      <c r="LHM13" s="80"/>
      <c r="LHN13" s="80"/>
      <c r="LHO13" s="80"/>
      <c r="LHP13" s="80"/>
      <c r="LHQ13" s="80"/>
      <c r="LHR13" s="80"/>
      <c r="LHS13" s="80"/>
      <c r="LHT13" s="80"/>
      <c r="LHU13" s="80"/>
      <c r="LHV13" s="80"/>
      <c r="LHW13" s="80"/>
      <c r="LHX13" s="80"/>
      <c r="LHY13" s="80"/>
      <c r="LHZ13" s="80"/>
      <c r="LIA13" s="80"/>
      <c r="LIB13" s="80"/>
      <c r="LIC13" s="80"/>
      <c r="LID13" s="80"/>
      <c r="LIE13" s="80"/>
      <c r="LIF13" s="80"/>
      <c r="LIG13" s="80"/>
      <c r="LIH13" s="80"/>
      <c r="LII13" s="80"/>
      <c r="LIJ13" s="80"/>
      <c r="LIK13" s="80"/>
      <c r="LIL13" s="80"/>
      <c r="LIM13" s="80"/>
      <c r="LIN13" s="80"/>
      <c r="LIO13" s="80"/>
      <c r="LIP13" s="80"/>
      <c r="LIQ13" s="80"/>
      <c r="LIR13" s="80"/>
      <c r="LIS13" s="80"/>
      <c r="LIT13" s="80"/>
      <c r="LIU13" s="80"/>
      <c r="LIV13" s="80"/>
      <c r="LIW13" s="80"/>
      <c r="LIX13" s="80"/>
      <c r="LIY13" s="80"/>
      <c r="LIZ13" s="80"/>
      <c r="LJA13" s="80"/>
      <c r="LJB13" s="80"/>
      <c r="LJC13" s="80"/>
      <c r="LJD13" s="80"/>
      <c r="LJE13" s="80"/>
      <c r="LJF13" s="80"/>
      <c r="LJG13" s="80"/>
      <c r="LJH13" s="80"/>
      <c r="LJI13" s="80"/>
      <c r="LJJ13" s="80"/>
      <c r="LJK13" s="80"/>
      <c r="LJL13" s="80"/>
      <c r="LJM13" s="80"/>
      <c r="LJN13" s="80"/>
      <c r="LJO13" s="80"/>
      <c r="LJP13" s="80"/>
      <c r="LJQ13" s="80"/>
      <c r="LJR13" s="80"/>
      <c r="LJS13" s="80"/>
      <c r="LJT13" s="80"/>
      <c r="LJU13" s="80"/>
      <c r="LJV13" s="80"/>
      <c r="LJW13" s="80"/>
      <c r="LJX13" s="80"/>
      <c r="LJY13" s="80"/>
      <c r="LJZ13" s="80"/>
      <c r="LKA13" s="80"/>
      <c r="LKB13" s="80"/>
      <c r="LKC13" s="80"/>
      <c r="LKD13" s="80"/>
      <c r="LKE13" s="80"/>
      <c r="LKF13" s="80"/>
      <c r="LKG13" s="80"/>
      <c r="LKH13" s="80"/>
      <c r="LKI13" s="80"/>
      <c r="LKJ13" s="80"/>
      <c r="LKK13" s="80"/>
      <c r="LKL13" s="80"/>
      <c r="LKM13" s="80"/>
      <c r="LKN13" s="80"/>
      <c r="LKO13" s="80"/>
      <c r="LKP13" s="80"/>
      <c r="LKQ13" s="80"/>
      <c r="LKR13" s="80"/>
      <c r="LKS13" s="80"/>
      <c r="LKT13" s="80"/>
      <c r="LKU13" s="80"/>
      <c r="LKV13" s="80"/>
      <c r="LKW13" s="80"/>
      <c r="LKX13" s="80"/>
      <c r="LKY13" s="80"/>
      <c r="LKZ13" s="80"/>
      <c r="LLA13" s="80"/>
      <c r="LLB13" s="80"/>
      <c r="LLC13" s="80"/>
      <c r="LLD13" s="80"/>
      <c r="LLE13" s="80"/>
      <c r="LLF13" s="80"/>
      <c r="LLG13" s="80"/>
      <c r="LLH13" s="80"/>
      <c r="LLI13" s="80"/>
      <c r="LLJ13" s="80"/>
      <c r="LLK13" s="80"/>
      <c r="LLL13" s="80"/>
      <c r="LLM13" s="80"/>
      <c r="LLN13" s="80"/>
      <c r="LLO13" s="80"/>
      <c r="LLP13" s="80"/>
      <c r="LLQ13" s="80"/>
      <c r="LLR13" s="80"/>
      <c r="LLS13" s="80"/>
      <c r="LLT13" s="80"/>
      <c r="LLU13" s="80"/>
      <c r="LLV13" s="80"/>
      <c r="LLW13" s="80"/>
      <c r="LLX13" s="80"/>
      <c r="LLY13" s="80"/>
      <c r="LLZ13" s="80"/>
      <c r="LMA13" s="80"/>
      <c r="LMB13" s="80"/>
      <c r="LMC13" s="80"/>
      <c r="LMD13" s="80"/>
      <c r="LME13" s="80"/>
      <c r="LMF13" s="80"/>
      <c r="LMG13" s="80"/>
      <c r="LMH13" s="80"/>
      <c r="LMI13" s="80"/>
      <c r="LMJ13" s="80"/>
      <c r="LMK13" s="80"/>
      <c r="LML13" s="80"/>
      <c r="LMM13" s="80"/>
      <c r="LMN13" s="80"/>
      <c r="LMO13" s="80"/>
      <c r="LMP13" s="80"/>
      <c r="LMQ13" s="80"/>
      <c r="LMR13" s="80"/>
      <c r="LMS13" s="80"/>
      <c r="LMT13" s="80"/>
      <c r="LMU13" s="80"/>
      <c r="LMV13" s="80"/>
      <c r="LMW13" s="80"/>
      <c r="LMX13" s="80"/>
      <c r="LMY13" s="80"/>
      <c r="LMZ13" s="80"/>
      <c r="LNA13" s="80"/>
      <c r="LNB13" s="80"/>
      <c r="LNC13" s="80"/>
      <c r="LND13" s="80"/>
      <c r="LNE13" s="80"/>
      <c r="LNF13" s="80"/>
      <c r="LNG13" s="80"/>
      <c r="LNH13" s="80"/>
      <c r="LNI13" s="80"/>
      <c r="LNJ13" s="80"/>
      <c r="LNK13" s="80"/>
      <c r="LNL13" s="80"/>
      <c r="LNM13" s="80"/>
      <c r="LNN13" s="80"/>
      <c r="LNO13" s="80"/>
      <c r="LNP13" s="80"/>
      <c r="LNQ13" s="80"/>
      <c r="LNR13" s="80"/>
      <c r="LNS13" s="80"/>
      <c r="LNT13" s="80"/>
      <c r="LNU13" s="80"/>
      <c r="LNV13" s="80"/>
      <c r="LNW13" s="80"/>
      <c r="LNX13" s="80"/>
      <c r="LNY13" s="80"/>
      <c r="LNZ13" s="80"/>
      <c r="LOA13" s="80"/>
      <c r="LOB13" s="80"/>
      <c r="LOC13" s="80"/>
      <c r="LOD13" s="80"/>
      <c r="LOE13" s="80"/>
      <c r="LOF13" s="80"/>
      <c r="LOG13" s="80"/>
      <c r="LOH13" s="80"/>
      <c r="LOI13" s="80"/>
      <c r="LOJ13" s="80"/>
      <c r="LOK13" s="80"/>
      <c r="LOL13" s="80"/>
      <c r="LOM13" s="80"/>
      <c r="LON13" s="80"/>
      <c r="LOO13" s="80"/>
      <c r="LOP13" s="80"/>
      <c r="LOQ13" s="80"/>
      <c r="LOR13" s="80"/>
      <c r="LOS13" s="80"/>
      <c r="LOT13" s="80"/>
      <c r="LOU13" s="80"/>
      <c r="LOV13" s="80"/>
      <c r="LOW13" s="80"/>
      <c r="LOX13" s="80"/>
      <c r="LOY13" s="80"/>
      <c r="LOZ13" s="80"/>
      <c r="LPA13" s="80"/>
      <c r="LPB13" s="80"/>
      <c r="LPC13" s="80"/>
      <c r="LPD13" s="80"/>
      <c r="LPE13" s="80"/>
      <c r="LPF13" s="80"/>
      <c r="LPG13" s="80"/>
      <c r="LPH13" s="80"/>
      <c r="LPI13" s="80"/>
      <c r="LPJ13" s="80"/>
      <c r="LPK13" s="80"/>
      <c r="LPL13" s="80"/>
      <c r="LPM13" s="80"/>
      <c r="LPN13" s="80"/>
      <c r="LPO13" s="80"/>
      <c r="LPP13" s="80"/>
      <c r="LPQ13" s="80"/>
      <c r="LPR13" s="80"/>
      <c r="LPS13" s="80"/>
      <c r="LPT13" s="80"/>
      <c r="LPU13" s="80"/>
      <c r="LPV13" s="80"/>
      <c r="LPW13" s="80"/>
      <c r="LPX13" s="80"/>
      <c r="LPY13" s="80"/>
      <c r="LPZ13" s="80"/>
      <c r="LQA13" s="80"/>
      <c r="LQB13" s="80"/>
      <c r="LQC13" s="80"/>
      <c r="LQD13" s="80"/>
      <c r="LQE13" s="80"/>
      <c r="LQF13" s="80"/>
      <c r="LQG13" s="80"/>
      <c r="LQH13" s="80"/>
      <c r="LQI13" s="80"/>
      <c r="LQJ13" s="80"/>
      <c r="LQK13" s="80"/>
      <c r="LQL13" s="80"/>
      <c r="LQM13" s="80"/>
      <c r="LQN13" s="80"/>
      <c r="LQO13" s="80"/>
      <c r="LQP13" s="80"/>
      <c r="LQQ13" s="80"/>
      <c r="LQR13" s="80"/>
      <c r="LQS13" s="80"/>
      <c r="LQT13" s="80"/>
      <c r="LQU13" s="80"/>
      <c r="LQV13" s="80"/>
      <c r="LQW13" s="80"/>
      <c r="LQX13" s="80"/>
      <c r="LQY13" s="80"/>
      <c r="LQZ13" s="80"/>
      <c r="LRA13" s="80"/>
      <c r="LRB13" s="80"/>
      <c r="LRC13" s="80"/>
      <c r="LRD13" s="80"/>
      <c r="LRE13" s="80"/>
      <c r="LRF13" s="80"/>
      <c r="LRG13" s="80"/>
      <c r="LRH13" s="80"/>
      <c r="LRI13" s="80"/>
      <c r="LRJ13" s="80"/>
      <c r="LRK13" s="80"/>
      <c r="LRL13" s="80"/>
      <c r="LRM13" s="80"/>
      <c r="LRN13" s="80"/>
      <c r="LRO13" s="80"/>
      <c r="LRP13" s="80"/>
      <c r="LRQ13" s="80"/>
      <c r="LRR13" s="80"/>
      <c r="LRS13" s="80"/>
      <c r="LRT13" s="80"/>
      <c r="LRU13" s="80"/>
      <c r="LRV13" s="80"/>
      <c r="LRW13" s="80"/>
      <c r="LRX13" s="80"/>
      <c r="LRY13" s="80"/>
      <c r="LRZ13" s="80"/>
      <c r="LSA13" s="80"/>
      <c r="LSB13" s="80"/>
      <c r="LSC13" s="80"/>
      <c r="LSD13" s="80"/>
      <c r="LSE13" s="80"/>
      <c r="LSF13" s="80"/>
      <c r="LSG13" s="80"/>
      <c r="LSH13" s="80"/>
      <c r="LSI13" s="80"/>
      <c r="LSJ13" s="80"/>
      <c r="LSK13" s="80"/>
      <c r="LSL13" s="80"/>
      <c r="LSM13" s="80"/>
      <c r="LSN13" s="80"/>
      <c r="LSO13" s="80"/>
      <c r="LSP13" s="80"/>
      <c r="LSQ13" s="80"/>
      <c r="LSR13" s="80"/>
      <c r="LSS13" s="80"/>
      <c r="LST13" s="80"/>
      <c r="LSU13" s="80"/>
      <c r="LSV13" s="80"/>
      <c r="LSW13" s="80"/>
      <c r="LSX13" s="80"/>
      <c r="LSY13" s="80"/>
      <c r="LSZ13" s="80"/>
      <c r="LTA13" s="80"/>
      <c r="LTB13" s="80"/>
      <c r="LTC13" s="80"/>
      <c r="LTD13" s="80"/>
      <c r="LTE13" s="80"/>
      <c r="LTF13" s="80"/>
      <c r="LTG13" s="80"/>
      <c r="LTH13" s="80"/>
      <c r="LTI13" s="80"/>
      <c r="LTJ13" s="80"/>
      <c r="LTK13" s="80"/>
      <c r="LTL13" s="80"/>
      <c r="LTM13" s="80"/>
      <c r="LTN13" s="80"/>
      <c r="LTO13" s="80"/>
      <c r="LTP13" s="80"/>
      <c r="LTQ13" s="80"/>
      <c r="LTR13" s="80"/>
      <c r="LTS13" s="80"/>
      <c r="LTT13" s="80"/>
      <c r="LTU13" s="80"/>
      <c r="LTV13" s="80"/>
      <c r="LTW13" s="80"/>
      <c r="LTX13" s="80"/>
      <c r="LTY13" s="80"/>
      <c r="LTZ13" s="80"/>
      <c r="LUA13" s="80"/>
      <c r="LUB13" s="80"/>
      <c r="LUC13" s="80"/>
      <c r="LUD13" s="80"/>
      <c r="LUE13" s="80"/>
      <c r="LUF13" s="80"/>
      <c r="LUG13" s="80"/>
      <c r="LUH13" s="80"/>
      <c r="LUI13" s="80"/>
      <c r="LUJ13" s="80"/>
      <c r="LUK13" s="80"/>
      <c r="LUL13" s="80"/>
      <c r="LUM13" s="80"/>
      <c r="LUN13" s="80"/>
      <c r="LUO13" s="80"/>
      <c r="LUP13" s="80"/>
      <c r="LUQ13" s="80"/>
      <c r="LUR13" s="80"/>
      <c r="LUS13" s="80"/>
      <c r="LUT13" s="80"/>
      <c r="LUU13" s="80"/>
      <c r="LUV13" s="80"/>
      <c r="LUW13" s="80"/>
      <c r="LUX13" s="80"/>
      <c r="LUY13" s="80"/>
      <c r="LUZ13" s="80"/>
      <c r="LVA13" s="80"/>
      <c r="LVB13" s="80"/>
      <c r="LVC13" s="80"/>
      <c r="LVD13" s="80"/>
      <c r="LVE13" s="80"/>
      <c r="LVF13" s="80"/>
      <c r="LVG13" s="80"/>
      <c r="LVH13" s="80"/>
      <c r="LVI13" s="80"/>
      <c r="LVJ13" s="80"/>
      <c r="LVK13" s="80"/>
      <c r="LVL13" s="80"/>
      <c r="LVM13" s="80"/>
      <c r="LVN13" s="80"/>
      <c r="LVO13" s="80"/>
      <c r="LVP13" s="80"/>
      <c r="LVQ13" s="80"/>
      <c r="LVR13" s="80"/>
      <c r="LVS13" s="80"/>
      <c r="LVT13" s="80"/>
      <c r="LVU13" s="80"/>
      <c r="LVV13" s="80"/>
      <c r="LVW13" s="80"/>
      <c r="LVX13" s="80"/>
      <c r="LVY13" s="80"/>
      <c r="LVZ13" s="80"/>
      <c r="LWA13" s="80"/>
      <c r="LWB13" s="80"/>
      <c r="LWC13" s="80"/>
      <c r="LWD13" s="80"/>
      <c r="LWE13" s="80"/>
      <c r="LWF13" s="80"/>
      <c r="LWG13" s="80"/>
      <c r="LWH13" s="80"/>
      <c r="LWI13" s="80"/>
      <c r="LWJ13" s="80"/>
      <c r="LWK13" s="80"/>
      <c r="LWL13" s="80"/>
      <c r="LWM13" s="80"/>
      <c r="LWN13" s="80"/>
      <c r="LWO13" s="80"/>
      <c r="LWP13" s="80"/>
      <c r="LWQ13" s="80"/>
      <c r="LWR13" s="80"/>
      <c r="LWS13" s="80"/>
      <c r="LWT13" s="80"/>
      <c r="LWU13" s="80"/>
      <c r="LWV13" s="80"/>
      <c r="LWW13" s="80"/>
      <c r="LWX13" s="80"/>
      <c r="LWY13" s="80"/>
      <c r="LWZ13" s="80"/>
      <c r="LXA13" s="80"/>
      <c r="LXB13" s="80"/>
      <c r="LXC13" s="80"/>
      <c r="LXD13" s="80"/>
      <c r="LXE13" s="80"/>
      <c r="LXF13" s="80"/>
      <c r="LXG13" s="80"/>
      <c r="LXH13" s="80"/>
      <c r="LXI13" s="80"/>
      <c r="LXJ13" s="80"/>
      <c r="LXK13" s="80"/>
      <c r="LXL13" s="80"/>
      <c r="LXM13" s="80"/>
      <c r="LXN13" s="80"/>
      <c r="LXO13" s="80"/>
      <c r="LXP13" s="80"/>
      <c r="LXQ13" s="80"/>
      <c r="LXR13" s="80"/>
      <c r="LXS13" s="80"/>
      <c r="LXT13" s="80"/>
      <c r="LXU13" s="80"/>
      <c r="LXV13" s="80"/>
      <c r="LXW13" s="80"/>
      <c r="LXX13" s="80"/>
      <c r="LXY13" s="80"/>
      <c r="LXZ13" s="80"/>
      <c r="LYA13" s="80"/>
      <c r="LYB13" s="80"/>
      <c r="LYC13" s="80"/>
      <c r="LYD13" s="80"/>
      <c r="LYE13" s="80"/>
      <c r="LYF13" s="80"/>
      <c r="LYG13" s="80"/>
      <c r="LYH13" s="80"/>
      <c r="LYI13" s="80"/>
      <c r="LYJ13" s="80"/>
      <c r="LYK13" s="80"/>
      <c r="LYL13" s="80"/>
      <c r="LYM13" s="80"/>
      <c r="LYN13" s="80"/>
      <c r="LYO13" s="80"/>
      <c r="LYP13" s="80"/>
      <c r="LYQ13" s="80"/>
      <c r="LYR13" s="80"/>
      <c r="LYS13" s="80"/>
      <c r="LYT13" s="80"/>
      <c r="LYU13" s="80"/>
      <c r="LYV13" s="80"/>
      <c r="LYW13" s="80"/>
      <c r="LYX13" s="80"/>
      <c r="LYY13" s="80"/>
      <c r="LYZ13" s="80"/>
      <c r="LZA13" s="80"/>
      <c r="LZB13" s="80"/>
      <c r="LZC13" s="80"/>
      <c r="LZD13" s="80"/>
      <c r="LZE13" s="80"/>
      <c r="LZF13" s="80"/>
      <c r="LZG13" s="80"/>
      <c r="LZH13" s="80"/>
      <c r="LZI13" s="80"/>
      <c r="LZJ13" s="80"/>
      <c r="LZK13" s="80"/>
      <c r="LZL13" s="80"/>
      <c r="LZM13" s="80"/>
      <c r="LZN13" s="80"/>
      <c r="LZO13" s="80"/>
      <c r="LZP13" s="80"/>
      <c r="LZQ13" s="80"/>
      <c r="LZR13" s="80"/>
      <c r="LZS13" s="80"/>
      <c r="LZT13" s="80"/>
      <c r="LZU13" s="80"/>
      <c r="LZV13" s="80"/>
      <c r="LZW13" s="80"/>
      <c r="LZX13" s="80"/>
      <c r="LZY13" s="80"/>
      <c r="LZZ13" s="80"/>
      <c r="MAA13" s="80"/>
      <c r="MAB13" s="80"/>
      <c r="MAC13" s="80"/>
      <c r="MAD13" s="80"/>
      <c r="MAE13" s="80"/>
      <c r="MAF13" s="80"/>
      <c r="MAG13" s="80"/>
      <c r="MAH13" s="80"/>
      <c r="MAI13" s="80"/>
      <c r="MAJ13" s="80"/>
      <c r="MAK13" s="80"/>
      <c r="MAL13" s="80"/>
      <c r="MAM13" s="80"/>
      <c r="MAN13" s="80"/>
      <c r="MAO13" s="80"/>
      <c r="MAP13" s="80"/>
      <c r="MAQ13" s="80"/>
      <c r="MAR13" s="80"/>
      <c r="MAS13" s="80"/>
      <c r="MAT13" s="80"/>
      <c r="MAU13" s="80"/>
      <c r="MAV13" s="80"/>
      <c r="MAW13" s="80"/>
      <c r="MAX13" s="80"/>
      <c r="MAY13" s="80"/>
      <c r="MAZ13" s="80"/>
      <c r="MBA13" s="80"/>
      <c r="MBB13" s="80"/>
      <c r="MBC13" s="80"/>
      <c r="MBD13" s="80"/>
      <c r="MBE13" s="80"/>
      <c r="MBF13" s="80"/>
      <c r="MBG13" s="80"/>
      <c r="MBH13" s="80"/>
      <c r="MBI13" s="80"/>
      <c r="MBJ13" s="80"/>
      <c r="MBK13" s="80"/>
      <c r="MBL13" s="80"/>
      <c r="MBM13" s="80"/>
      <c r="MBN13" s="80"/>
      <c r="MBO13" s="80"/>
      <c r="MBP13" s="80"/>
      <c r="MBQ13" s="80"/>
      <c r="MBR13" s="80"/>
      <c r="MBS13" s="80"/>
      <c r="MBT13" s="80"/>
      <c r="MBU13" s="80"/>
      <c r="MBV13" s="80"/>
      <c r="MBW13" s="80"/>
      <c r="MBX13" s="80"/>
      <c r="MBY13" s="80"/>
      <c r="MBZ13" s="80"/>
      <c r="MCA13" s="80"/>
      <c r="MCB13" s="80"/>
      <c r="MCC13" s="80"/>
      <c r="MCD13" s="80"/>
      <c r="MCE13" s="80"/>
      <c r="MCF13" s="80"/>
      <c r="MCG13" s="80"/>
      <c r="MCH13" s="80"/>
      <c r="MCI13" s="80"/>
      <c r="MCJ13" s="80"/>
      <c r="MCK13" s="80"/>
      <c r="MCL13" s="80"/>
      <c r="MCM13" s="80"/>
      <c r="MCN13" s="80"/>
      <c r="MCO13" s="80"/>
      <c r="MCP13" s="80"/>
      <c r="MCQ13" s="80"/>
      <c r="MCR13" s="80"/>
      <c r="MCS13" s="80"/>
      <c r="MCT13" s="80"/>
      <c r="MCU13" s="80"/>
      <c r="MCV13" s="80"/>
      <c r="MCW13" s="80"/>
      <c r="MCX13" s="80"/>
      <c r="MCY13" s="80"/>
      <c r="MCZ13" s="80"/>
      <c r="MDA13" s="80"/>
      <c r="MDB13" s="80"/>
      <c r="MDC13" s="80"/>
      <c r="MDD13" s="80"/>
      <c r="MDE13" s="80"/>
      <c r="MDF13" s="80"/>
      <c r="MDG13" s="80"/>
      <c r="MDH13" s="80"/>
      <c r="MDI13" s="80"/>
      <c r="MDJ13" s="80"/>
      <c r="MDK13" s="80"/>
      <c r="MDL13" s="80"/>
      <c r="MDM13" s="80"/>
      <c r="MDN13" s="80"/>
      <c r="MDO13" s="80"/>
      <c r="MDP13" s="80"/>
      <c r="MDQ13" s="80"/>
      <c r="MDR13" s="80"/>
      <c r="MDS13" s="80"/>
      <c r="MDT13" s="80"/>
      <c r="MDU13" s="80"/>
      <c r="MDV13" s="80"/>
      <c r="MDW13" s="80"/>
      <c r="MDX13" s="80"/>
      <c r="MDY13" s="80"/>
      <c r="MDZ13" s="80"/>
      <c r="MEA13" s="80"/>
      <c r="MEB13" s="80"/>
      <c r="MEC13" s="80"/>
      <c r="MED13" s="80"/>
      <c r="MEE13" s="80"/>
      <c r="MEF13" s="80"/>
      <c r="MEG13" s="80"/>
      <c r="MEH13" s="80"/>
      <c r="MEI13" s="80"/>
      <c r="MEJ13" s="80"/>
      <c r="MEK13" s="80"/>
      <c r="MEL13" s="80"/>
      <c r="MEM13" s="80"/>
      <c r="MEN13" s="80"/>
      <c r="MEO13" s="80"/>
      <c r="MEP13" s="80"/>
      <c r="MEQ13" s="80"/>
      <c r="MER13" s="80"/>
      <c r="MES13" s="80"/>
      <c r="MET13" s="80"/>
      <c r="MEU13" s="80"/>
      <c r="MEV13" s="80"/>
      <c r="MEW13" s="80"/>
      <c r="MEX13" s="80"/>
      <c r="MEY13" s="80"/>
      <c r="MEZ13" s="80"/>
      <c r="MFA13" s="80"/>
      <c r="MFB13" s="80"/>
      <c r="MFC13" s="80"/>
      <c r="MFD13" s="80"/>
      <c r="MFE13" s="80"/>
      <c r="MFF13" s="80"/>
      <c r="MFG13" s="80"/>
      <c r="MFH13" s="80"/>
      <c r="MFI13" s="80"/>
      <c r="MFJ13" s="80"/>
      <c r="MFK13" s="80"/>
      <c r="MFL13" s="80"/>
      <c r="MFM13" s="80"/>
      <c r="MFN13" s="80"/>
      <c r="MFO13" s="80"/>
      <c r="MFP13" s="80"/>
      <c r="MFQ13" s="80"/>
      <c r="MFR13" s="80"/>
      <c r="MFS13" s="80"/>
      <c r="MFT13" s="80"/>
      <c r="MFU13" s="80"/>
      <c r="MFV13" s="80"/>
      <c r="MFW13" s="80"/>
      <c r="MFX13" s="80"/>
      <c r="MFY13" s="80"/>
      <c r="MFZ13" s="80"/>
      <c r="MGA13" s="80"/>
      <c r="MGB13" s="80"/>
      <c r="MGC13" s="80"/>
      <c r="MGD13" s="80"/>
      <c r="MGE13" s="80"/>
      <c r="MGF13" s="80"/>
      <c r="MGG13" s="80"/>
      <c r="MGH13" s="80"/>
      <c r="MGI13" s="80"/>
      <c r="MGJ13" s="80"/>
      <c r="MGK13" s="80"/>
      <c r="MGL13" s="80"/>
      <c r="MGM13" s="80"/>
      <c r="MGN13" s="80"/>
      <c r="MGO13" s="80"/>
      <c r="MGP13" s="80"/>
      <c r="MGQ13" s="80"/>
      <c r="MGR13" s="80"/>
      <c r="MGS13" s="80"/>
      <c r="MGT13" s="80"/>
      <c r="MGU13" s="80"/>
      <c r="MGV13" s="80"/>
      <c r="MGW13" s="80"/>
      <c r="MGX13" s="80"/>
      <c r="MGY13" s="80"/>
      <c r="MGZ13" s="80"/>
      <c r="MHA13" s="80"/>
      <c r="MHB13" s="80"/>
      <c r="MHC13" s="80"/>
      <c r="MHD13" s="80"/>
      <c r="MHE13" s="80"/>
      <c r="MHF13" s="80"/>
      <c r="MHG13" s="80"/>
      <c r="MHH13" s="80"/>
      <c r="MHI13" s="80"/>
      <c r="MHJ13" s="80"/>
      <c r="MHK13" s="80"/>
      <c r="MHL13" s="80"/>
      <c r="MHM13" s="80"/>
      <c r="MHN13" s="80"/>
      <c r="MHO13" s="80"/>
      <c r="MHP13" s="80"/>
      <c r="MHQ13" s="80"/>
      <c r="MHR13" s="80"/>
      <c r="MHS13" s="80"/>
      <c r="MHT13" s="80"/>
      <c r="MHU13" s="80"/>
      <c r="MHV13" s="80"/>
      <c r="MHW13" s="80"/>
      <c r="MHX13" s="80"/>
      <c r="MHY13" s="80"/>
      <c r="MHZ13" s="80"/>
      <c r="MIA13" s="80"/>
      <c r="MIB13" s="80"/>
      <c r="MIC13" s="80"/>
      <c r="MID13" s="80"/>
      <c r="MIE13" s="80"/>
      <c r="MIF13" s="80"/>
      <c r="MIG13" s="80"/>
      <c r="MIH13" s="80"/>
      <c r="MII13" s="80"/>
      <c r="MIJ13" s="80"/>
      <c r="MIK13" s="80"/>
      <c r="MIL13" s="80"/>
      <c r="MIM13" s="80"/>
      <c r="MIN13" s="80"/>
      <c r="MIO13" s="80"/>
      <c r="MIP13" s="80"/>
      <c r="MIQ13" s="80"/>
      <c r="MIR13" s="80"/>
      <c r="MIS13" s="80"/>
      <c r="MIT13" s="80"/>
      <c r="MIU13" s="80"/>
      <c r="MIV13" s="80"/>
      <c r="MIW13" s="80"/>
      <c r="MIX13" s="80"/>
      <c r="MIY13" s="80"/>
      <c r="MIZ13" s="80"/>
      <c r="MJA13" s="80"/>
      <c r="MJB13" s="80"/>
      <c r="MJC13" s="80"/>
      <c r="MJD13" s="80"/>
      <c r="MJE13" s="80"/>
      <c r="MJF13" s="80"/>
      <c r="MJG13" s="80"/>
      <c r="MJH13" s="80"/>
      <c r="MJI13" s="80"/>
      <c r="MJJ13" s="80"/>
      <c r="MJK13" s="80"/>
      <c r="MJL13" s="80"/>
      <c r="MJM13" s="80"/>
      <c r="MJN13" s="80"/>
      <c r="MJO13" s="80"/>
      <c r="MJP13" s="80"/>
      <c r="MJQ13" s="80"/>
      <c r="MJR13" s="80"/>
      <c r="MJS13" s="80"/>
      <c r="MJT13" s="80"/>
      <c r="MJU13" s="80"/>
      <c r="MJV13" s="80"/>
      <c r="MJW13" s="80"/>
      <c r="MJX13" s="80"/>
      <c r="MJY13" s="80"/>
      <c r="MJZ13" s="80"/>
      <c r="MKA13" s="80"/>
      <c r="MKB13" s="80"/>
      <c r="MKC13" s="80"/>
      <c r="MKD13" s="80"/>
      <c r="MKE13" s="80"/>
      <c r="MKF13" s="80"/>
      <c r="MKG13" s="80"/>
      <c r="MKH13" s="80"/>
      <c r="MKI13" s="80"/>
      <c r="MKJ13" s="80"/>
      <c r="MKK13" s="80"/>
      <c r="MKL13" s="80"/>
      <c r="MKM13" s="80"/>
      <c r="MKN13" s="80"/>
      <c r="MKO13" s="80"/>
      <c r="MKP13" s="80"/>
      <c r="MKQ13" s="80"/>
      <c r="MKR13" s="80"/>
      <c r="MKS13" s="80"/>
      <c r="MKT13" s="80"/>
      <c r="MKU13" s="80"/>
      <c r="MKV13" s="80"/>
      <c r="MKW13" s="80"/>
      <c r="MKX13" s="80"/>
      <c r="MKY13" s="80"/>
      <c r="MKZ13" s="80"/>
      <c r="MLA13" s="80"/>
      <c r="MLB13" s="80"/>
      <c r="MLC13" s="80"/>
      <c r="MLD13" s="80"/>
      <c r="MLE13" s="80"/>
      <c r="MLF13" s="80"/>
      <c r="MLG13" s="80"/>
      <c r="MLH13" s="80"/>
      <c r="MLI13" s="80"/>
      <c r="MLJ13" s="80"/>
      <c r="MLK13" s="80"/>
      <c r="MLL13" s="80"/>
      <c r="MLM13" s="80"/>
      <c r="MLN13" s="80"/>
      <c r="MLO13" s="80"/>
      <c r="MLP13" s="80"/>
      <c r="MLQ13" s="80"/>
      <c r="MLR13" s="80"/>
      <c r="MLS13" s="80"/>
      <c r="MLT13" s="80"/>
      <c r="MLU13" s="80"/>
      <c r="MLV13" s="80"/>
      <c r="MLW13" s="80"/>
      <c r="MLX13" s="80"/>
      <c r="MLY13" s="80"/>
      <c r="MLZ13" s="80"/>
      <c r="MMA13" s="80"/>
      <c r="MMB13" s="80"/>
      <c r="MMC13" s="80"/>
      <c r="MMD13" s="80"/>
      <c r="MME13" s="80"/>
      <c r="MMF13" s="80"/>
      <c r="MMG13" s="80"/>
      <c r="MMH13" s="80"/>
      <c r="MMI13" s="80"/>
      <c r="MMJ13" s="80"/>
      <c r="MMK13" s="80"/>
      <c r="MML13" s="80"/>
      <c r="MMM13" s="80"/>
      <c r="MMN13" s="80"/>
      <c r="MMO13" s="80"/>
      <c r="MMP13" s="80"/>
      <c r="MMQ13" s="80"/>
      <c r="MMR13" s="80"/>
      <c r="MMS13" s="80"/>
      <c r="MMT13" s="80"/>
      <c r="MMU13" s="80"/>
      <c r="MMV13" s="80"/>
      <c r="MMW13" s="80"/>
      <c r="MMX13" s="80"/>
      <c r="MMY13" s="80"/>
      <c r="MMZ13" s="80"/>
      <c r="MNA13" s="80"/>
      <c r="MNB13" s="80"/>
      <c r="MNC13" s="80"/>
      <c r="MND13" s="80"/>
      <c r="MNE13" s="80"/>
      <c r="MNF13" s="80"/>
      <c r="MNG13" s="80"/>
      <c r="MNH13" s="80"/>
      <c r="MNI13" s="80"/>
      <c r="MNJ13" s="80"/>
      <c r="MNK13" s="80"/>
      <c r="MNL13" s="80"/>
      <c r="MNM13" s="80"/>
      <c r="MNN13" s="80"/>
      <c r="MNO13" s="80"/>
      <c r="MNP13" s="80"/>
      <c r="MNQ13" s="80"/>
      <c r="MNR13" s="80"/>
      <c r="MNS13" s="80"/>
      <c r="MNT13" s="80"/>
      <c r="MNU13" s="80"/>
      <c r="MNV13" s="80"/>
      <c r="MNW13" s="80"/>
      <c r="MNX13" s="80"/>
      <c r="MNY13" s="80"/>
      <c r="MNZ13" s="80"/>
      <c r="MOA13" s="80"/>
      <c r="MOB13" s="80"/>
      <c r="MOC13" s="80"/>
      <c r="MOD13" s="80"/>
      <c r="MOE13" s="80"/>
      <c r="MOF13" s="80"/>
      <c r="MOG13" s="80"/>
      <c r="MOH13" s="80"/>
      <c r="MOI13" s="80"/>
      <c r="MOJ13" s="80"/>
      <c r="MOK13" s="80"/>
      <c r="MOL13" s="80"/>
      <c r="MOM13" s="80"/>
      <c r="MON13" s="80"/>
      <c r="MOO13" s="80"/>
      <c r="MOP13" s="80"/>
      <c r="MOQ13" s="80"/>
      <c r="MOR13" s="80"/>
      <c r="MOS13" s="80"/>
      <c r="MOT13" s="80"/>
      <c r="MOU13" s="80"/>
      <c r="MOV13" s="80"/>
      <c r="MOW13" s="80"/>
      <c r="MOX13" s="80"/>
      <c r="MOY13" s="80"/>
      <c r="MOZ13" s="80"/>
      <c r="MPA13" s="80"/>
      <c r="MPB13" s="80"/>
      <c r="MPC13" s="80"/>
      <c r="MPD13" s="80"/>
      <c r="MPE13" s="80"/>
      <c r="MPF13" s="80"/>
      <c r="MPG13" s="80"/>
      <c r="MPH13" s="80"/>
      <c r="MPI13" s="80"/>
      <c r="MPJ13" s="80"/>
      <c r="MPK13" s="80"/>
      <c r="MPL13" s="80"/>
      <c r="MPM13" s="80"/>
      <c r="MPN13" s="80"/>
      <c r="MPO13" s="80"/>
      <c r="MPP13" s="80"/>
      <c r="MPQ13" s="80"/>
      <c r="MPR13" s="80"/>
      <c r="MPS13" s="80"/>
      <c r="MPT13" s="80"/>
      <c r="MPU13" s="80"/>
      <c r="MPV13" s="80"/>
      <c r="MPW13" s="80"/>
      <c r="MPX13" s="80"/>
      <c r="MPY13" s="80"/>
      <c r="MPZ13" s="80"/>
      <c r="MQA13" s="80"/>
      <c r="MQB13" s="80"/>
      <c r="MQC13" s="80"/>
      <c r="MQD13" s="80"/>
      <c r="MQE13" s="80"/>
      <c r="MQF13" s="80"/>
      <c r="MQG13" s="80"/>
      <c r="MQH13" s="80"/>
      <c r="MQI13" s="80"/>
      <c r="MQJ13" s="80"/>
      <c r="MQK13" s="80"/>
      <c r="MQL13" s="80"/>
      <c r="MQM13" s="80"/>
      <c r="MQN13" s="80"/>
      <c r="MQO13" s="80"/>
      <c r="MQP13" s="80"/>
      <c r="MQQ13" s="80"/>
      <c r="MQR13" s="80"/>
      <c r="MQS13" s="80"/>
      <c r="MQT13" s="80"/>
      <c r="MQU13" s="80"/>
      <c r="MQV13" s="80"/>
      <c r="MQW13" s="80"/>
      <c r="MQX13" s="80"/>
      <c r="MQY13" s="80"/>
      <c r="MQZ13" s="80"/>
      <c r="MRA13" s="80"/>
      <c r="MRB13" s="80"/>
      <c r="MRC13" s="80"/>
      <c r="MRD13" s="80"/>
      <c r="MRE13" s="80"/>
      <c r="MRF13" s="80"/>
      <c r="MRG13" s="80"/>
      <c r="MRH13" s="80"/>
      <c r="MRI13" s="80"/>
      <c r="MRJ13" s="80"/>
      <c r="MRK13" s="80"/>
      <c r="MRL13" s="80"/>
      <c r="MRM13" s="80"/>
      <c r="MRN13" s="80"/>
      <c r="MRO13" s="80"/>
      <c r="MRP13" s="80"/>
      <c r="MRQ13" s="80"/>
      <c r="MRR13" s="80"/>
      <c r="MRS13" s="80"/>
      <c r="MRT13" s="80"/>
      <c r="MRU13" s="80"/>
      <c r="MRV13" s="80"/>
      <c r="MRW13" s="80"/>
      <c r="MRX13" s="80"/>
      <c r="MRY13" s="80"/>
      <c r="MRZ13" s="80"/>
      <c r="MSA13" s="80"/>
      <c r="MSB13" s="80"/>
      <c r="MSC13" s="80"/>
      <c r="MSD13" s="80"/>
      <c r="MSE13" s="80"/>
      <c r="MSF13" s="80"/>
      <c r="MSG13" s="80"/>
      <c r="MSH13" s="80"/>
      <c r="MSI13" s="80"/>
      <c r="MSJ13" s="80"/>
      <c r="MSK13" s="80"/>
      <c r="MSL13" s="80"/>
      <c r="MSM13" s="80"/>
      <c r="MSN13" s="80"/>
      <c r="MSO13" s="80"/>
      <c r="MSP13" s="80"/>
      <c r="MSQ13" s="80"/>
      <c r="MSR13" s="80"/>
      <c r="MSS13" s="80"/>
      <c r="MST13" s="80"/>
      <c r="MSU13" s="80"/>
      <c r="MSV13" s="80"/>
      <c r="MSW13" s="80"/>
      <c r="MSX13" s="80"/>
      <c r="MSY13" s="80"/>
      <c r="MSZ13" s="80"/>
      <c r="MTA13" s="80"/>
      <c r="MTB13" s="80"/>
      <c r="MTC13" s="80"/>
      <c r="MTD13" s="80"/>
      <c r="MTE13" s="80"/>
      <c r="MTF13" s="80"/>
      <c r="MTG13" s="80"/>
      <c r="MTH13" s="80"/>
      <c r="MTI13" s="80"/>
      <c r="MTJ13" s="80"/>
      <c r="MTK13" s="80"/>
      <c r="MTL13" s="80"/>
      <c r="MTM13" s="80"/>
      <c r="MTN13" s="80"/>
      <c r="MTO13" s="80"/>
      <c r="MTP13" s="80"/>
      <c r="MTQ13" s="80"/>
      <c r="MTR13" s="80"/>
      <c r="MTS13" s="80"/>
      <c r="MTT13" s="80"/>
      <c r="MTU13" s="80"/>
      <c r="MTV13" s="80"/>
      <c r="MTW13" s="80"/>
      <c r="MTX13" s="80"/>
      <c r="MTY13" s="80"/>
      <c r="MTZ13" s="80"/>
      <c r="MUA13" s="80"/>
      <c r="MUB13" s="80"/>
      <c r="MUC13" s="80"/>
      <c r="MUD13" s="80"/>
      <c r="MUE13" s="80"/>
      <c r="MUF13" s="80"/>
      <c r="MUG13" s="80"/>
      <c r="MUH13" s="80"/>
      <c r="MUI13" s="80"/>
      <c r="MUJ13" s="80"/>
      <c r="MUK13" s="80"/>
      <c r="MUL13" s="80"/>
      <c r="MUM13" s="80"/>
      <c r="MUN13" s="80"/>
      <c r="MUO13" s="80"/>
      <c r="MUP13" s="80"/>
      <c r="MUQ13" s="80"/>
      <c r="MUR13" s="80"/>
      <c r="MUS13" s="80"/>
      <c r="MUT13" s="80"/>
      <c r="MUU13" s="80"/>
      <c r="MUV13" s="80"/>
      <c r="MUW13" s="80"/>
      <c r="MUX13" s="80"/>
      <c r="MUY13" s="80"/>
      <c r="MUZ13" s="80"/>
      <c r="MVA13" s="80"/>
      <c r="MVB13" s="80"/>
      <c r="MVC13" s="80"/>
      <c r="MVD13" s="80"/>
      <c r="MVE13" s="80"/>
      <c r="MVF13" s="80"/>
      <c r="MVG13" s="80"/>
      <c r="MVH13" s="80"/>
      <c r="MVI13" s="80"/>
      <c r="MVJ13" s="80"/>
      <c r="MVK13" s="80"/>
      <c r="MVL13" s="80"/>
      <c r="MVM13" s="80"/>
      <c r="MVN13" s="80"/>
      <c r="MVO13" s="80"/>
      <c r="MVP13" s="80"/>
      <c r="MVQ13" s="80"/>
      <c r="MVR13" s="80"/>
      <c r="MVS13" s="80"/>
      <c r="MVT13" s="80"/>
      <c r="MVU13" s="80"/>
      <c r="MVV13" s="80"/>
      <c r="MVW13" s="80"/>
      <c r="MVX13" s="80"/>
      <c r="MVY13" s="80"/>
      <c r="MVZ13" s="80"/>
      <c r="MWA13" s="80"/>
      <c r="MWB13" s="80"/>
      <c r="MWC13" s="80"/>
      <c r="MWD13" s="80"/>
      <c r="MWE13" s="80"/>
      <c r="MWF13" s="80"/>
      <c r="MWG13" s="80"/>
      <c r="MWH13" s="80"/>
      <c r="MWI13" s="80"/>
      <c r="MWJ13" s="80"/>
      <c r="MWK13" s="80"/>
      <c r="MWL13" s="80"/>
      <c r="MWM13" s="80"/>
      <c r="MWN13" s="80"/>
      <c r="MWO13" s="80"/>
      <c r="MWP13" s="80"/>
      <c r="MWQ13" s="80"/>
      <c r="MWR13" s="80"/>
      <c r="MWS13" s="80"/>
      <c r="MWT13" s="80"/>
      <c r="MWU13" s="80"/>
      <c r="MWV13" s="80"/>
      <c r="MWW13" s="80"/>
      <c r="MWX13" s="80"/>
      <c r="MWY13" s="80"/>
      <c r="MWZ13" s="80"/>
      <c r="MXA13" s="80"/>
      <c r="MXB13" s="80"/>
      <c r="MXC13" s="80"/>
      <c r="MXD13" s="80"/>
      <c r="MXE13" s="80"/>
      <c r="MXF13" s="80"/>
      <c r="MXG13" s="80"/>
      <c r="MXH13" s="80"/>
      <c r="MXI13" s="80"/>
      <c r="MXJ13" s="80"/>
      <c r="MXK13" s="80"/>
      <c r="MXL13" s="80"/>
      <c r="MXM13" s="80"/>
      <c r="MXN13" s="80"/>
      <c r="MXO13" s="80"/>
      <c r="MXP13" s="80"/>
      <c r="MXQ13" s="80"/>
      <c r="MXR13" s="80"/>
      <c r="MXS13" s="80"/>
      <c r="MXT13" s="80"/>
      <c r="MXU13" s="80"/>
      <c r="MXV13" s="80"/>
      <c r="MXW13" s="80"/>
      <c r="MXX13" s="80"/>
      <c r="MXY13" s="80"/>
      <c r="MXZ13" s="80"/>
      <c r="MYA13" s="80"/>
      <c r="MYB13" s="80"/>
      <c r="MYC13" s="80"/>
      <c r="MYD13" s="80"/>
      <c r="MYE13" s="80"/>
      <c r="MYF13" s="80"/>
      <c r="MYG13" s="80"/>
      <c r="MYH13" s="80"/>
      <c r="MYI13" s="80"/>
      <c r="MYJ13" s="80"/>
      <c r="MYK13" s="80"/>
      <c r="MYL13" s="80"/>
      <c r="MYM13" s="80"/>
      <c r="MYN13" s="80"/>
      <c r="MYO13" s="80"/>
      <c r="MYP13" s="80"/>
      <c r="MYQ13" s="80"/>
      <c r="MYR13" s="80"/>
      <c r="MYS13" s="80"/>
      <c r="MYT13" s="80"/>
      <c r="MYU13" s="80"/>
      <c r="MYV13" s="80"/>
      <c r="MYW13" s="80"/>
      <c r="MYX13" s="80"/>
      <c r="MYY13" s="80"/>
      <c r="MYZ13" s="80"/>
      <c r="MZA13" s="80"/>
      <c r="MZB13" s="80"/>
      <c r="MZC13" s="80"/>
      <c r="MZD13" s="80"/>
      <c r="MZE13" s="80"/>
      <c r="MZF13" s="80"/>
      <c r="MZG13" s="80"/>
      <c r="MZH13" s="80"/>
      <c r="MZI13" s="80"/>
      <c r="MZJ13" s="80"/>
      <c r="MZK13" s="80"/>
      <c r="MZL13" s="80"/>
      <c r="MZM13" s="80"/>
      <c r="MZN13" s="80"/>
      <c r="MZO13" s="80"/>
      <c r="MZP13" s="80"/>
      <c r="MZQ13" s="80"/>
      <c r="MZR13" s="80"/>
      <c r="MZS13" s="80"/>
      <c r="MZT13" s="80"/>
      <c r="MZU13" s="80"/>
      <c r="MZV13" s="80"/>
      <c r="MZW13" s="80"/>
      <c r="MZX13" s="80"/>
      <c r="MZY13" s="80"/>
      <c r="MZZ13" s="80"/>
      <c r="NAA13" s="80"/>
      <c r="NAB13" s="80"/>
      <c r="NAC13" s="80"/>
      <c r="NAD13" s="80"/>
      <c r="NAE13" s="80"/>
      <c r="NAF13" s="80"/>
      <c r="NAG13" s="80"/>
      <c r="NAH13" s="80"/>
      <c r="NAI13" s="80"/>
      <c r="NAJ13" s="80"/>
      <c r="NAK13" s="80"/>
      <c r="NAL13" s="80"/>
      <c r="NAM13" s="80"/>
      <c r="NAN13" s="80"/>
      <c r="NAO13" s="80"/>
      <c r="NAP13" s="80"/>
      <c r="NAQ13" s="80"/>
      <c r="NAR13" s="80"/>
      <c r="NAS13" s="80"/>
      <c r="NAT13" s="80"/>
      <c r="NAU13" s="80"/>
      <c r="NAV13" s="80"/>
      <c r="NAW13" s="80"/>
      <c r="NAX13" s="80"/>
      <c r="NAY13" s="80"/>
      <c r="NAZ13" s="80"/>
      <c r="NBA13" s="80"/>
      <c r="NBB13" s="80"/>
      <c r="NBC13" s="80"/>
      <c r="NBD13" s="80"/>
      <c r="NBE13" s="80"/>
      <c r="NBF13" s="80"/>
      <c r="NBG13" s="80"/>
      <c r="NBH13" s="80"/>
      <c r="NBI13" s="80"/>
      <c r="NBJ13" s="80"/>
      <c r="NBK13" s="80"/>
      <c r="NBL13" s="80"/>
      <c r="NBM13" s="80"/>
      <c r="NBN13" s="80"/>
      <c r="NBO13" s="80"/>
      <c r="NBP13" s="80"/>
      <c r="NBQ13" s="80"/>
      <c r="NBR13" s="80"/>
      <c r="NBS13" s="80"/>
      <c r="NBT13" s="80"/>
      <c r="NBU13" s="80"/>
      <c r="NBV13" s="80"/>
      <c r="NBW13" s="80"/>
      <c r="NBX13" s="80"/>
      <c r="NBY13" s="80"/>
      <c r="NBZ13" s="80"/>
      <c r="NCA13" s="80"/>
      <c r="NCB13" s="80"/>
      <c r="NCC13" s="80"/>
      <c r="NCD13" s="80"/>
      <c r="NCE13" s="80"/>
      <c r="NCF13" s="80"/>
      <c r="NCG13" s="80"/>
      <c r="NCH13" s="80"/>
      <c r="NCI13" s="80"/>
      <c r="NCJ13" s="80"/>
      <c r="NCK13" s="80"/>
      <c r="NCL13" s="80"/>
      <c r="NCM13" s="80"/>
      <c r="NCN13" s="80"/>
      <c r="NCO13" s="80"/>
      <c r="NCP13" s="80"/>
      <c r="NCQ13" s="80"/>
      <c r="NCR13" s="80"/>
      <c r="NCS13" s="80"/>
      <c r="NCT13" s="80"/>
      <c r="NCU13" s="80"/>
      <c r="NCV13" s="80"/>
      <c r="NCW13" s="80"/>
      <c r="NCX13" s="80"/>
      <c r="NCY13" s="80"/>
      <c r="NCZ13" s="80"/>
      <c r="NDA13" s="80"/>
      <c r="NDB13" s="80"/>
      <c r="NDC13" s="80"/>
      <c r="NDD13" s="80"/>
      <c r="NDE13" s="80"/>
      <c r="NDF13" s="80"/>
      <c r="NDG13" s="80"/>
      <c r="NDH13" s="80"/>
      <c r="NDI13" s="80"/>
      <c r="NDJ13" s="80"/>
      <c r="NDK13" s="80"/>
      <c r="NDL13" s="80"/>
      <c r="NDM13" s="80"/>
      <c r="NDN13" s="80"/>
      <c r="NDO13" s="80"/>
      <c r="NDP13" s="80"/>
      <c r="NDQ13" s="80"/>
      <c r="NDR13" s="80"/>
      <c r="NDS13" s="80"/>
      <c r="NDT13" s="80"/>
      <c r="NDU13" s="80"/>
      <c r="NDV13" s="80"/>
      <c r="NDW13" s="80"/>
      <c r="NDX13" s="80"/>
      <c r="NDY13" s="80"/>
      <c r="NDZ13" s="80"/>
      <c r="NEA13" s="80"/>
      <c r="NEB13" s="80"/>
      <c r="NEC13" s="80"/>
      <c r="NED13" s="80"/>
      <c r="NEE13" s="80"/>
      <c r="NEF13" s="80"/>
      <c r="NEG13" s="80"/>
      <c r="NEH13" s="80"/>
      <c r="NEI13" s="80"/>
      <c r="NEJ13" s="80"/>
      <c r="NEK13" s="80"/>
      <c r="NEL13" s="80"/>
      <c r="NEM13" s="80"/>
      <c r="NEN13" s="80"/>
      <c r="NEO13" s="80"/>
      <c r="NEP13" s="80"/>
      <c r="NEQ13" s="80"/>
      <c r="NER13" s="80"/>
      <c r="NES13" s="80"/>
      <c r="NET13" s="80"/>
      <c r="NEU13" s="80"/>
      <c r="NEV13" s="80"/>
      <c r="NEW13" s="80"/>
      <c r="NEX13" s="80"/>
      <c r="NEY13" s="80"/>
      <c r="NEZ13" s="80"/>
      <c r="NFA13" s="80"/>
      <c r="NFB13" s="80"/>
      <c r="NFC13" s="80"/>
      <c r="NFD13" s="80"/>
      <c r="NFE13" s="80"/>
      <c r="NFF13" s="80"/>
      <c r="NFG13" s="80"/>
      <c r="NFH13" s="80"/>
      <c r="NFI13" s="80"/>
      <c r="NFJ13" s="80"/>
      <c r="NFK13" s="80"/>
      <c r="NFL13" s="80"/>
      <c r="NFM13" s="80"/>
      <c r="NFN13" s="80"/>
      <c r="NFO13" s="80"/>
      <c r="NFP13" s="80"/>
      <c r="NFQ13" s="80"/>
      <c r="NFR13" s="80"/>
      <c r="NFS13" s="80"/>
      <c r="NFT13" s="80"/>
      <c r="NFU13" s="80"/>
      <c r="NFV13" s="80"/>
      <c r="NFW13" s="80"/>
      <c r="NFX13" s="80"/>
      <c r="NFY13" s="80"/>
      <c r="NFZ13" s="80"/>
      <c r="NGA13" s="80"/>
      <c r="NGB13" s="80"/>
      <c r="NGC13" s="80"/>
      <c r="NGD13" s="80"/>
      <c r="NGE13" s="80"/>
      <c r="NGF13" s="80"/>
      <c r="NGG13" s="80"/>
      <c r="NGH13" s="80"/>
      <c r="NGI13" s="80"/>
      <c r="NGJ13" s="80"/>
      <c r="NGK13" s="80"/>
      <c r="NGL13" s="80"/>
      <c r="NGM13" s="80"/>
      <c r="NGN13" s="80"/>
      <c r="NGO13" s="80"/>
      <c r="NGP13" s="80"/>
      <c r="NGQ13" s="80"/>
      <c r="NGR13" s="80"/>
      <c r="NGS13" s="80"/>
      <c r="NGT13" s="80"/>
      <c r="NGU13" s="80"/>
      <c r="NGV13" s="80"/>
      <c r="NGW13" s="80"/>
      <c r="NGX13" s="80"/>
      <c r="NGY13" s="80"/>
      <c r="NGZ13" s="80"/>
      <c r="NHA13" s="80"/>
      <c r="NHB13" s="80"/>
      <c r="NHC13" s="80"/>
      <c r="NHD13" s="80"/>
      <c r="NHE13" s="80"/>
      <c r="NHF13" s="80"/>
      <c r="NHG13" s="80"/>
      <c r="NHH13" s="80"/>
      <c r="NHI13" s="80"/>
      <c r="NHJ13" s="80"/>
      <c r="NHK13" s="80"/>
      <c r="NHL13" s="80"/>
      <c r="NHM13" s="80"/>
      <c r="NHN13" s="80"/>
      <c r="NHO13" s="80"/>
      <c r="NHP13" s="80"/>
      <c r="NHQ13" s="80"/>
      <c r="NHR13" s="80"/>
      <c r="NHS13" s="80"/>
      <c r="NHT13" s="80"/>
      <c r="NHU13" s="80"/>
      <c r="NHV13" s="80"/>
      <c r="NHW13" s="80"/>
      <c r="NHX13" s="80"/>
      <c r="NHY13" s="80"/>
      <c r="NHZ13" s="80"/>
      <c r="NIA13" s="80"/>
      <c r="NIB13" s="80"/>
      <c r="NIC13" s="80"/>
      <c r="NID13" s="80"/>
      <c r="NIE13" s="80"/>
      <c r="NIF13" s="80"/>
      <c r="NIG13" s="80"/>
      <c r="NIH13" s="80"/>
      <c r="NII13" s="80"/>
      <c r="NIJ13" s="80"/>
      <c r="NIK13" s="80"/>
      <c r="NIL13" s="80"/>
      <c r="NIM13" s="80"/>
      <c r="NIN13" s="80"/>
      <c r="NIO13" s="80"/>
      <c r="NIP13" s="80"/>
      <c r="NIQ13" s="80"/>
      <c r="NIR13" s="80"/>
      <c r="NIS13" s="80"/>
      <c r="NIT13" s="80"/>
      <c r="NIU13" s="80"/>
      <c r="NIV13" s="80"/>
      <c r="NIW13" s="80"/>
      <c r="NIX13" s="80"/>
      <c r="NIY13" s="80"/>
      <c r="NIZ13" s="80"/>
      <c r="NJA13" s="80"/>
      <c r="NJB13" s="80"/>
      <c r="NJC13" s="80"/>
      <c r="NJD13" s="80"/>
      <c r="NJE13" s="80"/>
      <c r="NJF13" s="80"/>
      <c r="NJG13" s="80"/>
      <c r="NJH13" s="80"/>
      <c r="NJI13" s="80"/>
      <c r="NJJ13" s="80"/>
      <c r="NJK13" s="80"/>
      <c r="NJL13" s="80"/>
      <c r="NJM13" s="80"/>
      <c r="NJN13" s="80"/>
      <c r="NJO13" s="80"/>
      <c r="NJP13" s="80"/>
      <c r="NJQ13" s="80"/>
      <c r="NJR13" s="80"/>
      <c r="NJS13" s="80"/>
      <c r="NJT13" s="80"/>
      <c r="NJU13" s="80"/>
      <c r="NJV13" s="80"/>
      <c r="NJW13" s="80"/>
      <c r="NJX13" s="80"/>
      <c r="NJY13" s="80"/>
      <c r="NJZ13" s="80"/>
      <c r="NKA13" s="80"/>
      <c r="NKB13" s="80"/>
      <c r="NKC13" s="80"/>
      <c r="NKD13" s="80"/>
      <c r="NKE13" s="80"/>
      <c r="NKF13" s="80"/>
      <c r="NKG13" s="80"/>
      <c r="NKH13" s="80"/>
      <c r="NKI13" s="80"/>
      <c r="NKJ13" s="80"/>
      <c r="NKK13" s="80"/>
      <c r="NKL13" s="80"/>
      <c r="NKM13" s="80"/>
      <c r="NKN13" s="80"/>
      <c r="NKO13" s="80"/>
      <c r="NKP13" s="80"/>
      <c r="NKQ13" s="80"/>
      <c r="NKR13" s="80"/>
      <c r="NKS13" s="80"/>
      <c r="NKT13" s="80"/>
      <c r="NKU13" s="80"/>
      <c r="NKV13" s="80"/>
      <c r="NKW13" s="80"/>
      <c r="NKX13" s="80"/>
      <c r="NKY13" s="80"/>
      <c r="NKZ13" s="80"/>
      <c r="NLA13" s="80"/>
      <c r="NLB13" s="80"/>
      <c r="NLC13" s="80"/>
      <c r="NLD13" s="80"/>
      <c r="NLE13" s="80"/>
      <c r="NLF13" s="80"/>
      <c r="NLG13" s="80"/>
      <c r="NLH13" s="80"/>
      <c r="NLI13" s="80"/>
      <c r="NLJ13" s="80"/>
      <c r="NLK13" s="80"/>
      <c r="NLL13" s="80"/>
      <c r="NLM13" s="80"/>
      <c r="NLN13" s="80"/>
      <c r="NLO13" s="80"/>
      <c r="NLP13" s="80"/>
      <c r="NLQ13" s="80"/>
      <c r="NLR13" s="80"/>
      <c r="NLS13" s="80"/>
      <c r="NLT13" s="80"/>
      <c r="NLU13" s="80"/>
      <c r="NLV13" s="80"/>
      <c r="NLW13" s="80"/>
      <c r="NLX13" s="80"/>
      <c r="NLY13" s="80"/>
      <c r="NLZ13" s="80"/>
      <c r="NMA13" s="80"/>
      <c r="NMB13" s="80"/>
      <c r="NMC13" s="80"/>
      <c r="NMD13" s="80"/>
      <c r="NME13" s="80"/>
      <c r="NMF13" s="80"/>
      <c r="NMG13" s="80"/>
      <c r="NMH13" s="80"/>
      <c r="NMI13" s="80"/>
      <c r="NMJ13" s="80"/>
      <c r="NMK13" s="80"/>
      <c r="NML13" s="80"/>
      <c r="NMM13" s="80"/>
      <c r="NMN13" s="80"/>
      <c r="NMO13" s="80"/>
      <c r="NMP13" s="80"/>
      <c r="NMQ13" s="80"/>
      <c r="NMR13" s="80"/>
      <c r="NMS13" s="80"/>
      <c r="NMT13" s="80"/>
      <c r="NMU13" s="80"/>
      <c r="NMV13" s="80"/>
      <c r="NMW13" s="80"/>
      <c r="NMX13" s="80"/>
      <c r="NMY13" s="80"/>
      <c r="NMZ13" s="80"/>
      <c r="NNA13" s="80"/>
      <c r="NNB13" s="80"/>
      <c r="NNC13" s="80"/>
      <c r="NND13" s="80"/>
      <c r="NNE13" s="80"/>
      <c r="NNF13" s="80"/>
      <c r="NNG13" s="80"/>
      <c r="NNH13" s="80"/>
      <c r="NNI13" s="80"/>
      <c r="NNJ13" s="80"/>
      <c r="NNK13" s="80"/>
      <c r="NNL13" s="80"/>
      <c r="NNM13" s="80"/>
      <c r="NNN13" s="80"/>
      <c r="NNO13" s="80"/>
      <c r="NNP13" s="80"/>
      <c r="NNQ13" s="80"/>
      <c r="NNR13" s="80"/>
      <c r="NNS13" s="80"/>
      <c r="NNT13" s="80"/>
      <c r="NNU13" s="80"/>
      <c r="NNV13" s="80"/>
      <c r="NNW13" s="80"/>
      <c r="NNX13" s="80"/>
      <c r="NNY13" s="80"/>
      <c r="NNZ13" s="80"/>
      <c r="NOA13" s="80"/>
      <c r="NOB13" s="80"/>
      <c r="NOC13" s="80"/>
      <c r="NOD13" s="80"/>
      <c r="NOE13" s="80"/>
      <c r="NOF13" s="80"/>
      <c r="NOG13" s="80"/>
      <c r="NOH13" s="80"/>
      <c r="NOI13" s="80"/>
      <c r="NOJ13" s="80"/>
      <c r="NOK13" s="80"/>
      <c r="NOL13" s="80"/>
      <c r="NOM13" s="80"/>
      <c r="NON13" s="80"/>
      <c r="NOO13" s="80"/>
      <c r="NOP13" s="80"/>
      <c r="NOQ13" s="80"/>
      <c r="NOR13" s="80"/>
      <c r="NOS13" s="80"/>
      <c r="NOT13" s="80"/>
      <c r="NOU13" s="80"/>
      <c r="NOV13" s="80"/>
      <c r="NOW13" s="80"/>
      <c r="NOX13" s="80"/>
      <c r="NOY13" s="80"/>
      <c r="NOZ13" s="80"/>
      <c r="NPA13" s="80"/>
      <c r="NPB13" s="80"/>
      <c r="NPC13" s="80"/>
      <c r="NPD13" s="80"/>
      <c r="NPE13" s="80"/>
      <c r="NPF13" s="80"/>
      <c r="NPG13" s="80"/>
      <c r="NPH13" s="80"/>
      <c r="NPI13" s="80"/>
      <c r="NPJ13" s="80"/>
      <c r="NPK13" s="80"/>
      <c r="NPL13" s="80"/>
      <c r="NPM13" s="80"/>
      <c r="NPN13" s="80"/>
      <c r="NPO13" s="80"/>
      <c r="NPP13" s="80"/>
      <c r="NPQ13" s="80"/>
      <c r="NPR13" s="80"/>
      <c r="NPS13" s="80"/>
      <c r="NPT13" s="80"/>
      <c r="NPU13" s="80"/>
      <c r="NPV13" s="80"/>
      <c r="NPW13" s="80"/>
      <c r="NPX13" s="80"/>
      <c r="NPY13" s="80"/>
      <c r="NPZ13" s="80"/>
      <c r="NQA13" s="80"/>
      <c r="NQB13" s="80"/>
      <c r="NQC13" s="80"/>
      <c r="NQD13" s="80"/>
      <c r="NQE13" s="80"/>
      <c r="NQF13" s="80"/>
      <c r="NQG13" s="80"/>
      <c r="NQH13" s="80"/>
      <c r="NQI13" s="80"/>
      <c r="NQJ13" s="80"/>
      <c r="NQK13" s="80"/>
      <c r="NQL13" s="80"/>
      <c r="NQM13" s="80"/>
      <c r="NQN13" s="80"/>
      <c r="NQO13" s="80"/>
      <c r="NQP13" s="80"/>
      <c r="NQQ13" s="80"/>
      <c r="NQR13" s="80"/>
      <c r="NQS13" s="80"/>
      <c r="NQT13" s="80"/>
      <c r="NQU13" s="80"/>
      <c r="NQV13" s="80"/>
      <c r="NQW13" s="80"/>
      <c r="NQX13" s="80"/>
      <c r="NQY13" s="80"/>
      <c r="NQZ13" s="80"/>
      <c r="NRA13" s="80"/>
      <c r="NRB13" s="80"/>
      <c r="NRC13" s="80"/>
      <c r="NRD13" s="80"/>
      <c r="NRE13" s="80"/>
      <c r="NRF13" s="80"/>
      <c r="NRG13" s="80"/>
      <c r="NRH13" s="80"/>
      <c r="NRI13" s="80"/>
      <c r="NRJ13" s="80"/>
      <c r="NRK13" s="80"/>
      <c r="NRL13" s="80"/>
      <c r="NRM13" s="80"/>
      <c r="NRN13" s="80"/>
      <c r="NRO13" s="80"/>
      <c r="NRP13" s="80"/>
      <c r="NRQ13" s="80"/>
      <c r="NRR13" s="80"/>
      <c r="NRS13" s="80"/>
      <c r="NRT13" s="80"/>
      <c r="NRU13" s="80"/>
      <c r="NRV13" s="80"/>
      <c r="NRW13" s="80"/>
      <c r="NRX13" s="80"/>
      <c r="NRY13" s="80"/>
      <c r="NRZ13" s="80"/>
      <c r="NSA13" s="80"/>
      <c r="NSB13" s="80"/>
      <c r="NSC13" s="80"/>
      <c r="NSD13" s="80"/>
      <c r="NSE13" s="80"/>
      <c r="NSF13" s="80"/>
      <c r="NSG13" s="80"/>
      <c r="NSH13" s="80"/>
      <c r="NSI13" s="80"/>
      <c r="NSJ13" s="80"/>
      <c r="NSK13" s="80"/>
      <c r="NSL13" s="80"/>
      <c r="NSM13" s="80"/>
      <c r="NSN13" s="80"/>
      <c r="NSO13" s="80"/>
      <c r="NSP13" s="80"/>
      <c r="NSQ13" s="80"/>
      <c r="NSR13" s="80"/>
      <c r="NSS13" s="80"/>
      <c r="NST13" s="80"/>
      <c r="NSU13" s="80"/>
      <c r="NSV13" s="80"/>
      <c r="NSW13" s="80"/>
      <c r="NSX13" s="80"/>
      <c r="NSY13" s="80"/>
      <c r="NSZ13" s="80"/>
      <c r="NTA13" s="80"/>
      <c r="NTB13" s="80"/>
      <c r="NTC13" s="80"/>
      <c r="NTD13" s="80"/>
      <c r="NTE13" s="80"/>
      <c r="NTF13" s="80"/>
      <c r="NTG13" s="80"/>
      <c r="NTH13" s="80"/>
      <c r="NTI13" s="80"/>
      <c r="NTJ13" s="80"/>
      <c r="NTK13" s="80"/>
      <c r="NTL13" s="80"/>
      <c r="NTM13" s="80"/>
      <c r="NTN13" s="80"/>
      <c r="NTO13" s="80"/>
      <c r="NTP13" s="80"/>
      <c r="NTQ13" s="80"/>
      <c r="NTR13" s="80"/>
      <c r="NTS13" s="80"/>
      <c r="NTT13" s="80"/>
      <c r="NTU13" s="80"/>
      <c r="NTV13" s="80"/>
      <c r="NTW13" s="80"/>
      <c r="NTX13" s="80"/>
      <c r="NTY13" s="80"/>
      <c r="NTZ13" s="80"/>
      <c r="NUA13" s="80"/>
      <c r="NUB13" s="80"/>
      <c r="NUC13" s="80"/>
      <c r="NUD13" s="80"/>
      <c r="NUE13" s="80"/>
      <c r="NUF13" s="80"/>
      <c r="NUG13" s="80"/>
      <c r="NUH13" s="80"/>
      <c r="NUI13" s="80"/>
      <c r="NUJ13" s="80"/>
      <c r="NUK13" s="80"/>
      <c r="NUL13" s="80"/>
      <c r="NUM13" s="80"/>
      <c r="NUN13" s="80"/>
      <c r="NUO13" s="80"/>
      <c r="NUP13" s="80"/>
      <c r="NUQ13" s="80"/>
      <c r="NUR13" s="80"/>
      <c r="NUS13" s="80"/>
      <c r="NUT13" s="80"/>
      <c r="NUU13" s="80"/>
      <c r="NUV13" s="80"/>
      <c r="NUW13" s="80"/>
      <c r="NUX13" s="80"/>
      <c r="NUY13" s="80"/>
      <c r="NUZ13" s="80"/>
      <c r="NVA13" s="80"/>
      <c r="NVB13" s="80"/>
      <c r="NVC13" s="80"/>
      <c r="NVD13" s="80"/>
      <c r="NVE13" s="80"/>
      <c r="NVF13" s="80"/>
      <c r="NVG13" s="80"/>
      <c r="NVH13" s="80"/>
      <c r="NVI13" s="80"/>
      <c r="NVJ13" s="80"/>
      <c r="NVK13" s="80"/>
      <c r="NVL13" s="80"/>
      <c r="NVM13" s="80"/>
      <c r="NVN13" s="80"/>
      <c r="NVO13" s="80"/>
      <c r="NVP13" s="80"/>
      <c r="NVQ13" s="80"/>
      <c r="NVR13" s="80"/>
      <c r="NVS13" s="80"/>
      <c r="NVT13" s="80"/>
      <c r="NVU13" s="80"/>
      <c r="NVV13" s="80"/>
      <c r="NVW13" s="80"/>
      <c r="NVX13" s="80"/>
      <c r="NVY13" s="80"/>
      <c r="NVZ13" s="80"/>
      <c r="NWA13" s="80"/>
      <c r="NWB13" s="80"/>
      <c r="NWC13" s="80"/>
      <c r="NWD13" s="80"/>
      <c r="NWE13" s="80"/>
      <c r="NWF13" s="80"/>
      <c r="NWG13" s="80"/>
      <c r="NWH13" s="80"/>
      <c r="NWI13" s="80"/>
      <c r="NWJ13" s="80"/>
      <c r="NWK13" s="80"/>
      <c r="NWL13" s="80"/>
      <c r="NWM13" s="80"/>
      <c r="NWN13" s="80"/>
      <c r="NWO13" s="80"/>
      <c r="NWP13" s="80"/>
      <c r="NWQ13" s="80"/>
      <c r="NWR13" s="80"/>
      <c r="NWS13" s="80"/>
      <c r="NWT13" s="80"/>
      <c r="NWU13" s="80"/>
      <c r="NWV13" s="80"/>
      <c r="NWW13" s="80"/>
      <c r="NWX13" s="80"/>
      <c r="NWY13" s="80"/>
      <c r="NWZ13" s="80"/>
      <c r="NXA13" s="80"/>
      <c r="NXB13" s="80"/>
      <c r="NXC13" s="80"/>
      <c r="NXD13" s="80"/>
      <c r="NXE13" s="80"/>
      <c r="NXF13" s="80"/>
      <c r="NXG13" s="80"/>
      <c r="NXH13" s="80"/>
      <c r="NXI13" s="80"/>
      <c r="NXJ13" s="80"/>
      <c r="NXK13" s="80"/>
      <c r="NXL13" s="80"/>
      <c r="NXM13" s="80"/>
      <c r="NXN13" s="80"/>
      <c r="NXO13" s="80"/>
      <c r="NXP13" s="80"/>
      <c r="NXQ13" s="80"/>
      <c r="NXR13" s="80"/>
      <c r="NXS13" s="80"/>
      <c r="NXT13" s="80"/>
      <c r="NXU13" s="80"/>
      <c r="NXV13" s="80"/>
      <c r="NXW13" s="80"/>
      <c r="NXX13" s="80"/>
      <c r="NXY13" s="80"/>
      <c r="NXZ13" s="80"/>
      <c r="NYA13" s="80"/>
      <c r="NYB13" s="80"/>
      <c r="NYC13" s="80"/>
      <c r="NYD13" s="80"/>
      <c r="NYE13" s="80"/>
      <c r="NYF13" s="80"/>
      <c r="NYG13" s="80"/>
      <c r="NYH13" s="80"/>
      <c r="NYI13" s="80"/>
      <c r="NYJ13" s="80"/>
      <c r="NYK13" s="80"/>
      <c r="NYL13" s="80"/>
      <c r="NYM13" s="80"/>
      <c r="NYN13" s="80"/>
      <c r="NYO13" s="80"/>
      <c r="NYP13" s="80"/>
      <c r="NYQ13" s="80"/>
      <c r="NYR13" s="80"/>
      <c r="NYS13" s="80"/>
      <c r="NYT13" s="80"/>
      <c r="NYU13" s="80"/>
      <c r="NYV13" s="80"/>
      <c r="NYW13" s="80"/>
      <c r="NYX13" s="80"/>
      <c r="NYY13" s="80"/>
      <c r="NYZ13" s="80"/>
      <c r="NZA13" s="80"/>
      <c r="NZB13" s="80"/>
      <c r="NZC13" s="80"/>
      <c r="NZD13" s="80"/>
      <c r="NZE13" s="80"/>
      <c r="NZF13" s="80"/>
      <c r="NZG13" s="80"/>
      <c r="NZH13" s="80"/>
      <c r="NZI13" s="80"/>
      <c r="NZJ13" s="80"/>
      <c r="NZK13" s="80"/>
      <c r="NZL13" s="80"/>
      <c r="NZM13" s="80"/>
      <c r="NZN13" s="80"/>
      <c r="NZO13" s="80"/>
      <c r="NZP13" s="80"/>
      <c r="NZQ13" s="80"/>
      <c r="NZR13" s="80"/>
      <c r="NZS13" s="80"/>
      <c r="NZT13" s="80"/>
      <c r="NZU13" s="80"/>
      <c r="NZV13" s="80"/>
      <c r="NZW13" s="80"/>
      <c r="NZX13" s="80"/>
      <c r="NZY13" s="80"/>
      <c r="NZZ13" s="80"/>
      <c r="OAA13" s="80"/>
      <c r="OAB13" s="80"/>
      <c r="OAC13" s="80"/>
      <c r="OAD13" s="80"/>
      <c r="OAE13" s="80"/>
      <c r="OAF13" s="80"/>
      <c r="OAG13" s="80"/>
      <c r="OAH13" s="80"/>
      <c r="OAI13" s="80"/>
      <c r="OAJ13" s="80"/>
      <c r="OAK13" s="80"/>
      <c r="OAL13" s="80"/>
      <c r="OAM13" s="80"/>
      <c r="OAN13" s="80"/>
      <c r="OAO13" s="80"/>
      <c r="OAP13" s="80"/>
      <c r="OAQ13" s="80"/>
      <c r="OAR13" s="80"/>
      <c r="OAS13" s="80"/>
      <c r="OAT13" s="80"/>
      <c r="OAU13" s="80"/>
      <c r="OAV13" s="80"/>
      <c r="OAW13" s="80"/>
      <c r="OAX13" s="80"/>
      <c r="OAY13" s="80"/>
      <c r="OAZ13" s="80"/>
      <c r="OBA13" s="80"/>
      <c r="OBB13" s="80"/>
      <c r="OBC13" s="80"/>
      <c r="OBD13" s="80"/>
      <c r="OBE13" s="80"/>
      <c r="OBF13" s="80"/>
      <c r="OBG13" s="80"/>
      <c r="OBH13" s="80"/>
      <c r="OBI13" s="80"/>
      <c r="OBJ13" s="80"/>
      <c r="OBK13" s="80"/>
      <c r="OBL13" s="80"/>
      <c r="OBM13" s="80"/>
      <c r="OBN13" s="80"/>
      <c r="OBO13" s="80"/>
      <c r="OBP13" s="80"/>
      <c r="OBQ13" s="80"/>
      <c r="OBR13" s="80"/>
      <c r="OBS13" s="80"/>
      <c r="OBT13" s="80"/>
      <c r="OBU13" s="80"/>
      <c r="OBV13" s="80"/>
      <c r="OBW13" s="80"/>
      <c r="OBX13" s="80"/>
      <c r="OBY13" s="80"/>
      <c r="OBZ13" s="80"/>
      <c r="OCA13" s="80"/>
      <c r="OCB13" s="80"/>
      <c r="OCC13" s="80"/>
      <c r="OCD13" s="80"/>
      <c r="OCE13" s="80"/>
      <c r="OCF13" s="80"/>
      <c r="OCG13" s="80"/>
      <c r="OCH13" s="80"/>
      <c r="OCI13" s="80"/>
      <c r="OCJ13" s="80"/>
      <c r="OCK13" s="80"/>
      <c r="OCL13" s="80"/>
      <c r="OCM13" s="80"/>
      <c r="OCN13" s="80"/>
      <c r="OCO13" s="80"/>
      <c r="OCP13" s="80"/>
      <c r="OCQ13" s="80"/>
      <c r="OCR13" s="80"/>
      <c r="OCS13" s="80"/>
      <c r="OCT13" s="80"/>
      <c r="OCU13" s="80"/>
      <c r="OCV13" s="80"/>
      <c r="OCW13" s="80"/>
      <c r="OCX13" s="80"/>
      <c r="OCY13" s="80"/>
      <c r="OCZ13" s="80"/>
      <c r="ODA13" s="80"/>
      <c r="ODB13" s="80"/>
      <c r="ODC13" s="80"/>
      <c r="ODD13" s="80"/>
      <c r="ODE13" s="80"/>
      <c r="ODF13" s="80"/>
      <c r="ODG13" s="80"/>
      <c r="ODH13" s="80"/>
      <c r="ODI13" s="80"/>
      <c r="ODJ13" s="80"/>
      <c r="ODK13" s="80"/>
      <c r="ODL13" s="80"/>
      <c r="ODM13" s="80"/>
      <c r="ODN13" s="80"/>
      <c r="ODO13" s="80"/>
      <c r="ODP13" s="80"/>
      <c r="ODQ13" s="80"/>
      <c r="ODR13" s="80"/>
      <c r="ODS13" s="80"/>
      <c r="ODT13" s="80"/>
      <c r="ODU13" s="80"/>
      <c r="ODV13" s="80"/>
      <c r="ODW13" s="80"/>
      <c r="ODX13" s="80"/>
      <c r="ODY13" s="80"/>
      <c r="ODZ13" s="80"/>
      <c r="OEA13" s="80"/>
      <c r="OEB13" s="80"/>
      <c r="OEC13" s="80"/>
      <c r="OED13" s="80"/>
      <c r="OEE13" s="80"/>
      <c r="OEF13" s="80"/>
      <c r="OEG13" s="80"/>
      <c r="OEH13" s="80"/>
      <c r="OEI13" s="80"/>
      <c r="OEJ13" s="80"/>
      <c r="OEK13" s="80"/>
      <c r="OEL13" s="80"/>
      <c r="OEM13" s="80"/>
      <c r="OEN13" s="80"/>
      <c r="OEO13" s="80"/>
      <c r="OEP13" s="80"/>
      <c r="OEQ13" s="80"/>
      <c r="OER13" s="80"/>
      <c r="OES13" s="80"/>
      <c r="OET13" s="80"/>
      <c r="OEU13" s="80"/>
      <c r="OEV13" s="80"/>
      <c r="OEW13" s="80"/>
      <c r="OEX13" s="80"/>
      <c r="OEY13" s="80"/>
      <c r="OEZ13" s="80"/>
      <c r="OFA13" s="80"/>
      <c r="OFB13" s="80"/>
      <c r="OFC13" s="80"/>
      <c r="OFD13" s="80"/>
      <c r="OFE13" s="80"/>
      <c r="OFF13" s="80"/>
      <c r="OFG13" s="80"/>
      <c r="OFH13" s="80"/>
      <c r="OFI13" s="80"/>
      <c r="OFJ13" s="80"/>
      <c r="OFK13" s="80"/>
      <c r="OFL13" s="80"/>
      <c r="OFM13" s="80"/>
      <c r="OFN13" s="80"/>
      <c r="OFO13" s="80"/>
      <c r="OFP13" s="80"/>
      <c r="OFQ13" s="80"/>
      <c r="OFR13" s="80"/>
      <c r="OFS13" s="80"/>
      <c r="OFT13" s="80"/>
      <c r="OFU13" s="80"/>
      <c r="OFV13" s="80"/>
      <c r="OFW13" s="80"/>
      <c r="OFX13" s="80"/>
      <c r="OFY13" s="80"/>
      <c r="OFZ13" s="80"/>
      <c r="OGA13" s="80"/>
      <c r="OGB13" s="80"/>
      <c r="OGC13" s="80"/>
      <c r="OGD13" s="80"/>
      <c r="OGE13" s="80"/>
      <c r="OGF13" s="80"/>
      <c r="OGG13" s="80"/>
      <c r="OGH13" s="80"/>
      <c r="OGI13" s="80"/>
      <c r="OGJ13" s="80"/>
      <c r="OGK13" s="80"/>
      <c r="OGL13" s="80"/>
      <c r="OGM13" s="80"/>
      <c r="OGN13" s="80"/>
      <c r="OGO13" s="80"/>
      <c r="OGP13" s="80"/>
      <c r="OGQ13" s="80"/>
      <c r="OGR13" s="80"/>
      <c r="OGS13" s="80"/>
      <c r="OGT13" s="80"/>
      <c r="OGU13" s="80"/>
      <c r="OGV13" s="80"/>
      <c r="OGW13" s="80"/>
      <c r="OGX13" s="80"/>
      <c r="OGY13" s="80"/>
      <c r="OGZ13" s="80"/>
      <c r="OHA13" s="80"/>
      <c r="OHB13" s="80"/>
      <c r="OHC13" s="80"/>
      <c r="OHD13" s="80"/>
      <c r="OHE13" s="80"/>
      <c r="OHF13" s="80"/>
      <c r="OHG13" s="80"/>
      <c r="OHH13" s="80"/>
      <c r="OHI13" s="80"/>
      <c r="OHJ13" s="80"/>
      <c r="OHK13" s="80"/>
      <c r="OHL13" s="80"/>
      <c r="OHM13" s="80"/>
      <c r="OHN13" s="80"/>
      <c r="OHO13" s="80"/>
      <c r="OHP13" s="80"/>
      <c r="OHQ13" s="80"/>
      <c r="OHR13" s="80"/>
      <c r="OHS13" s="80"/>
      <c r="OHT13" s="80"/>
      <c r="OHU13" s="80"/>
      <c r="OHV13" s="80"/>
      <c r="OHW13" s="80"/>
      <c r="OHX13" s="80"/>
      <c r="OHY13" s="80"/>
      <c r="OHZ13" s="80"/>
      <c r="OIA13" s="80"/>
      <c r="OIB13" s="80"/>
      <c r="OIC13" s="80"/>
      <c r="OID13" s="80"/>
      <c r="OIE13" s="80"/>
      <c r="OIF13" s="80"/>
      <c r="OIG13" s="80"/>
      <c r="OIH13" s="80"/>
      <c r="OII13" s="80"/>
      <c r="OIJ13" s="80"/>
      <c r="OIK13" s="80"/>
      <c r="OIL13" s="80"/>
      <c r="OIM13" s="80"/>
      <c r="OIN13" s="80"/>
      <c r="OIO13" s="80"/>
      <c r="OIP13" s="80"/>
      <c r="OIQ13" s="80"/>
      <c r="OIR13" s="80"/>
      <c r="OIS13" s="80"/>
      <c r="OIT13" s="80"/>
      <c r="OIU13" s="80"/>
      <c r="OIV13" s="80"/>
      <c r="OIW13" s="80"/>
      <c r="OIX13" s="80"/>
      <c r="OIY13" s="80"/>
      <c r="OIZ13" s="80"/>
      <c r="OJA13" s="80"/>
      <c r="OJB13" s="80"/>
      <c r="OJC13" s="80"/>
      <c r="OJD13" s="80"/>
      <c r="OJE13" s="80"/>
      <c r="OJF13" s="80"/>
      <c r="OJG13" s="80"/>
      <c r="OJH13" s="80"/>
      <c r="OJI13" s="80"/>
      <c r="OJJ13" s="80"/>
      <c r="OJK13" s="80"/>
      <c r="OJL13" s="80"/>
      <c r="OJM13" s="80"/>
      <c r="OJN13" s="80"/>
      <c r="OJO13" s="80"/>
      <c r="OJP13" s="80"/>
      <c r="OJQ13" s="80"/>
      <c r="OJR13" s="80"/>
      <c r="OJS13" s="80"/>
      <c r="OJT13" s="80"/>
      <c r="OJU13" s="80"/>
      <c r="OJV13" s="80"/>
      <c r="OJW13" s="80"/>
      <c r="OJX13" s="80"/>
      <c r="OJY13" s="80"/>
      <c r="OJZ13" s="80"/>
      <c r="OKA13" s="80"/>
      <c r="OKB13" s="80"/>
      <c r="OKC13" s="80"/>
      <c r="OKD13" s="80"/>
      <c r="OKE13" s="80"/>
      <c r="OKF13" s="80"/>
      <c r="OKG13" s="80"/>
      <c r="OKH13" s="80"/>
      <c r="OKI13" s="80"/>
      <c r="OKJ13" s="80"/>
      <c r="OKK13" s="80"/>
      <c r="OKL13" s="80"/>
      <c r="OKM13" s="80"/>
      <c r="OKN13" s="80"/>
      <c r="OKO13" s="80"/>
      <c r="OKP13" s="80"/>
      <c r="OKQ13" s="80"/>
      <c r="OKR13" s="80"/>
      <c r="OKS13" s="80"/>
      <c r="OKT13" s="80"/>
      <c r="OKU13" s="80"/>
      <c r="OKV13" s="80"/>
      <c r="OKW13" s="80"/>
      <c r="OKX13" s="80"/>
      <c r="OKY13" s="80"/>
      <c r="OKZ13" s="80"/>
      <c r="OLA13" s="80"/>
      <c r="OLB13" s="80"/>
      <c r="OLC13" s="80"/>
      <c r="OLD13" s="80"/>
      <c r="OLE13" s="80"/>
      <c r="OLF13" s="80"/>
      <c r="OLG13" s="80"/>
      <c r="OLH13" s="80"/>
      <c r="OLI13" s="80"/>
      <c r="OLJ13" s="80"/>
      <c r="OLK13" s="80"/>
      <c r="OLL13" s="80"/>
      <c r="OLM13" s="80"/>
      <c r="OLN13" s="80"/>
      <c r="OLO13" s="80"/>
      <c r="OLP13" s="80"/>
      <c r="OLQ13" s="80"/>
      <c r="OLR13" s="80"/>
      <c r="OLS13" s="80"/>
      <c r="OLT13" s="80"/>
      <c r="OLU13" s="80"/>
      <c r="OLV13" s="80"/>
      <c r="OLW13" s="80"/>
      <c r="OLX13" s="80"/>
      <c r="OLY13" s="80"/>
      <c r="OLZ13" s="80"/>
      <c r="OMA13" s="80"/>
      <c r="OMB13" s="80"/>
      <c r="OMC13" s="80"/>
      <c r="OMD13" s="80"/>
      <c r="OME13" s="80"/>
      <c r="OMF13" s="80"/>
      <c r="OMG13" s="80"/>
      <c r="OMH13" s="80"/>
      <c r="OMI13" s="80"/>
      <c r="OMJ13" s="80"/>
      <c r="OMK13" s="80"/>
      <c r="OML13" s="80"/>
      <c r="OMM13" s="80"/>
      <c r="OMN13" s="80"/>
      <c r="OMO13" s="80"/>
      <c r="OMP13" s="80"/>
      <c r="OMQ13" s="80"/>
      <c r="OMR13" s="80"/>
      <c r="OMS13" s="80"/>
      <c r="OMT13" s="80"/>
      <c r="OMU13" s="80"/>
      <c r="OMV13" s="80"/>
      <c r="OMW13" s="80"/>
      <c r="OMX13" s="80"/>
      <c r="OMY13" s="80"/>
      <c r="OMZ13" s="80"/>
      <c r="ONA13" s="80"/>
      <c r="ONB13" s="80"/>
      <c r="ONC13" s="80"/>
      <c r="OND13" s="80"/>
      <c r="ONE13" s="80"/>
      <c r="ONF13" s="80"/>
      <c r="ONG13" s="80"/>
      <c r="ONH13" s="80"/>
      <c r="ONI13" s="80"/>
      <c r="ONJ13" s="80"/>
      <c r="ONK13" s="80"/>
      <c r="ONL13" s="80"/>
      <c r="ONM13" s="80"/>
      <c r="ONN13" s="80"/>
      <c r="ONO13" s="80"/>
      <c r="ONP13" s="80"/>
      <c r="ONQ13" s="80"/>
      <c r="ONR13" s="80"/>
      <c r="ONS13" s="80"/>
      <c r="ONT13" s="80"/>
      <c r="ONU13" s="80"/>
      <c r="ONV13" s="80"/>
      <c r="ONW13" s="80"/>
      <c r="ONX13" s="80"/>
      <c r="ONY13" s="80"/>
      <c r="ONZ13" s="80"/>
      <c r="OOA13" s="80"/>
      <c r="OOB13" s="80"/>
      <c r="OOC13" s="80"/>
      <c r="OOD13" s="80"/>
      <c r="OOE13" s="80"/>
      <c r="OOF13" s="80"/>
      <c r="OOG13" s="80"/>
      <c r="OOH13" s="80"/>
      <c r="OOI13" s="80"/>
      <c r="OOJ13" s="80"/>
      <c r="OOK13" s="80"/>
      <c r="OOL13" s="80"/>
      <c r="OOM13" s="80"/>
      <c r="OON13" s="80"/>
      <c r="OOO13" s="80"/>
      <c r="OOP13" s="80"/>
      <c r="OOQ13" s="80"/>
      <c r="OOR13" s="80"/>
      <c r="OOS13" s="80"/>
      <c r="OOT13" s="80"/>
      <c r="OOU13" s="80"/>
      <c r="OOV13" s="80"/>
      <c r="OOW13" s="80"/>
      <c r="OOX13" s="80"/>
      <c r="OOY13" s="80"/>
      <c r="OOZ13" s="80"/>
      <c r="OPA13" s="80"/>
      <c r="OPB13" s="80"/>
      <c r="OPC13" s="80"/>
      <c r="OPD13" s="80"/>
      <c r="OPE13" s="80"/>
      <c r="OPF13" s="80"/>
      <c r="OPG13" s="80"/>
      <c r="OPH13" s="80"/>
      <c r="OPI13" s="80"/>
      <c r="OPJ13" s="80"/>
      <c r="OPK13" s="80"/>
      <c r="OPL13" s="80"/>
      <c r="OPM13" s="80"/>
      <c r="OPN13" s="80"/>
      <c r="OPO13" s="80"/>
      <c r="OPP13" s="80"/>
      <c r="OPQ13" s="80"/>
      <c r="OPR13" s="80"/>
      <c r="OPS13" s="80"/>
      <c r="OPT13" s="80"/>
      <c r="OPU13" s="80"/>
      <c r="OPV13" s="80"/>
      <c r="OPW13" s="80"/>
      <c r="OPX13" s="80"/>
      <c r="OPY13" s="80"/>
      <c r="OPZ13" s="80"/>
      <c r="OQA13" s="80"/>
      <c r="OQB13" s="80"/>
      <c r="OQC13" s="80"/>
      <c r="OQD13" s="80"/>
      <c r="OQE13" s="80"/>
      <c r="OQF13" s="80"/>
      <c r="OQG13" s="80"/>
      <c r="OQH13" s="80"/>
      <c r="OQI13" s="80"/>
      <c r="OQJ13" s="80"/>
      <c r="OQK13" s="80"/>
      <c r="OQL13" s="80"/>
      <c r="OQM13" s="80"/>
      <c r="OQN13" s="80"/>
      <c r="OQO13" s="80"/>
      <c r="OQP13" s="80"/>
      <c r="OQQ13" s="80"/>
      <c r="OQR13" s="80"/>
      <c r="OQS13" s="80"/>
      <c r="OQT13" s="80"/>
      <c r="OQU13" s="80"/>
      <c r="OQV13" s="80"/>
      <c r="OQW13" s="80"/>
      <c r="OQX13" s="80"/>
      <c r="OQY13" s="80"/>
      <c r="OQZ13" s="80"/>
      <c r="ORA13" s="80"/>
      <c r="ORB13" s="80"/>
      <c r="ORC13" s="80"/>
      <c r="ORD13" s="80"/>
      <c r="ORE13" s="80"/>
      <c r="ORF13" s="80"/>
      <c r="ORG13" s="80"/>
      <c r="ORH13" s="80"/>
      <c r="ORI13" s="80"/>
      <c r="ORJ13" s="80"/>
      <c r="ORK13" s="80"/>
      <c r="ORL13" s="80"/>
      <c r="ORM13" s="80"/>
      <c r="ORN13" s="80"/>
      <c r="ORO13" s="80"/>
      <c r="ORP13" s="80"/>
      <c r="ORQ13" s="80"/>
      <c r="ORR13" s="80"/>
      <c r="ORS13" s="80"/>
      <c r="ORT13" s="80"/>
      <c r="ORU13" s="80"/>
      <c r="ORV13" s="80"/>
      <c r="ORW13" s="80"/>
      <c r="ORX13" s="80"/>
      <c r="ORY13" s="80"/>
      <c r="ORZ13" s="80"/>
      <c r="OSA13" s="80"/>
      <c r="OSB13" s="80"/>
      <c r="OSC13" s="80"/>
      <c r="OSD13" s="80"/>
      <c r="OSE13" s="80"/>
      <c r="OSF13" s="80"/>
      <c r="OSG13" s="80"/>
      <c r="OSH13" s="80"/>
      <c r="OSI13" s="80"/>
      <c r="OSJ13" s="80"/>
      <c r="OSK13" s="80"/>
      <c r="OSL13" s="80"/>
      <c r="OSM13" s="80"/>
      <c r="OSN13" s="80"/>
      <c r="OSO13" s="80"/>
      <c r="OSP13" s="80"/>
      <c r="OSQ13" s="80"/>
      <c r="OSR13" s="80"/>
      <c r="OSS13" s="80"/>
      <c r="OST13" s="80"/>
      <c r="OSU13" s="80"/>
      <c r="OSV13" s="80"/>
      <c r="OSW13" s="80"/>
      <c r="OSX13" s="80"/>
      <c r="OSY13" s="80"/>
      <c r="OSZ13" s="80"/>
      <c r="OTA13" s="80"/>
      <c r="OTB13" s="80"/>
      <c r="OTC13" s="80"/>
      <c r="OTD13" s="80"/>
      <c r="OTE13" s="80"/>
      <c r="OTF13" s="80"/>
      <c r="OTG13" s="80"/>
      <c r="OTH13" s="80"/>
      <c r="OTI13" s="80"/>
      <c r="OTJ13" s="80"/>
      <c r="OTK13" s="80"/>
      <c r="OTL13" s="80"/>
      <c r="OTM13" s="80"/>
      <c r="OTN13" s="80"/>
      <c r="OTO13" s="80"/>
      <c r="OTP13" s="80"/>
      <c r="OTQ13" s="80"/>
      <c r="OTR13" s="80"/>
      <c r="OTS13" s="80"/>
      <c r="OTT13" s="80"/>
      <c r="OTU13" s="80"/>
      <c r="OTV13" s="80"/>
      <c r="OTW13" s="80"/>
      <c r="OTX13" s="80"/>
      <c r="OTY13" s="80"/>
      <c r="OTZ13" s="80"/>
      <c r="OUA13" s="80"/>
      <c r="OUB13" s="80"/>
      <c r="OUC13" s="80"/>
      <c r="OUD13" s="80"/>
      <c r="OUE13" s="80"/>
      <c r="OUF13" s="80"/>
      <c r="OUG13" s="80"/>
      <c r="OUH13" s="80"/>
      <c r="OUI13" s="80"/>
      <c r="OUJ13" s="80"/>
      <c r="OUK13" s="80"/>
      <c r="OUL13" s="80"/>
      <c r="OUM13" s="80"/>
      <c r="OUN13" s="80"/>
      <c r="OUO13" s="80"/>
      <c r="OUP13" s="80"/>
      <c r="OUQ13" s="80"/>
      <c r="OUR13" s="80"/>
      <c r="OUS13" s="80"/>
      <c r="OUT13" s="80"/>
      <c r="OUU13" s="80"/>
      <c r="OUV13" s="80"/>
      <c r="OUW13" s="80"/>
      <c r="OUX13" s="80"/>
      <c r="OUY13" s="80"/>
      <c r="OUZ13" s="80"/>
      <c r="OVA13" s="80"/>
      <c r="OVB13" s="80"/>
      <c r="OVC13" s="80"/>
      <c r="OVD13" s="80"/>
      <c r="OVE13" s="80"/>
      <c r="OVF13" s="80"/>
      <c r="OVG13" s="80"/>
      <c r="OVH13" s="80"/>
      <c r="OVI13" s="80"/>
      <c r="OVJ13" s="80"/>
      <c r="OVK13" s="80"/>
      <c r="OVL13" s="80"/>
      <c r="OVM13" s="80"/>
      <c r="OVN13" s="80"/>
      <c r="OVO13" s="80"/>
      <c r="OVP13" s="80"/>
      <c r="OVQ13" s="80"/>
      <c r="OVR13" s="80"/>
      <c r="OVS13" s="80"/>
      <c r="OVT13" s="80"/>
      <c r="OVU13" s="80"/>
      <c r="OVV13" s="80"/>
      <c r="OVW13" s="80"/>
      <c r="OVX13" s="80"/>
      <c r="OVY13" s="80"/>
      <c r="OVZ13" s="80"/>
      <c r="OWA13" s="80"/>
      <c r="OWB13" s="80"/>
      <c r="OWC13" s="80"/>
      <c r="OWD13" s="80"/>
      <c r="OWE13" s="80"/>
      <c r="OWF13" s="80"/>
      <c r="OWG13" s="80"/>
      <c r="OWH13" s="80"/>
      <c r="OWI13" s="80"/>
      <c r="OWJ13" s="80"/>
      <c r="OWK13" s="80"/>
      <c r="OWL13" s="80"/>
      <c r="OWM13" s="80"/>
      <c r="OWN13" s="80"/>
      <c r="OWO13" s="80"/>
      <c r="OWP13" s="80"/>
      <c r="OWQ13" s="80"/>
      <c r="OWR13" s="80"/>
      <c r="OWS13" s="80"/>
      <c r="OWT13" s="80"/>
      <c r="OWU13" s="80"/>
      <c r="OWV13" s="80"/>
      <c r="OWW13" s="80"/>
      <c r="OWX13" s="80"/>
      <c r="OWY13" s="80"/>
      <c r="OWZ13" s="80"/>
      <c r="OXA13" s="80"/>
      <c r="OXB13" s="80"/>
      <c r="OXC13" s="80"/>
      <c r="OXD13" s="80"/>
      <c r="OXE13" s="80"/>
      <c r="OXF13" s="80"/>
      <c r="OXG13" s="80"/>
      <c r="OXH13" s="80"/>
      <c r="OXI13" s="80"/>
      <c r="OXJ13" s="80"/>
      <c r="OXK13" s="80"/>
      <c r="OXL13" s="80"/>
      <c r="OXM13" s="80"/>
      <c r="OXN13" s="80"/>
      <c r="OXO13" s="80"/>
      <c r="OXP13" s="80"/>
      <c r="OXQ13" s="80"/>
      <c r="OXR13" s="80"/>
      <c r="OXS13" s="80"/>
      <c r="OXT13" s="80"/>
      <c r="OXU13" s="80"/>
      <c r="OXV13" s="80"/>
      <c r="OXW13" s="80"/>
      <c r="OXX13" s="80"/>
      <c r="OXY13" s="80"/>
      <c r="OXZ13" s="80"/>
      <c r="OYA13" s="80"/>
      <c r="OYB13" s="80"/>
      <c r="OYC13" s="80"/>
      <c r="OYD13" s="80"/>
      <c r="OYE13" s="80"/>
      <c r="OYF13" s="80"/>
      <c r="OYG13" s="80"/>
      <c r="OYH13" s="80"/>
      <c r="OYI13" s="80"/>
      <c r="OYJ13" s="80"/>
      <c r="OYK13" s="80"/>
      <c r="OYL13" s="80"/>
      <c r="OYM13" s="80"/>
      <c r="OYN13" s="80"/>
      <c r="OYO13" s="80"/>
      <c r="OYP13" s="80"/>
      <c r="OYQ13" s="80"/>
      <c r="OYR13" s="80"/>
      <c r="OYS13" s="80"/>
      <c r="OYT13" s="80"/>
      <c r="OYU13" s="80"/>
      <c r="OYV13" s="80"/>
      <c r="OYW13" s="80"/>
      <c r="OYX13" s="80"/>
      <c r="OYY13" s="80"/>
      <c r="OYZ13" s="80"/>
      <c r="OZA13" s="80"/>
      <c r="OZB13" s="80"/>
      <c r="OZC13" s="80"/>
      <c r="OZD13" s="80"/>
      <c r="OZE13" s="80"/>
      <c r="OZF13" s="80"/>
      <c r="OZG13" s="80"/>
      <c r="OZH13" s="80"/>
      <c r="OZI13" s="80"/>
      <c r="OZJ13" s="80"/>
      <c r="OZK13" s="80"/>
      <c r="OZL13" s="80"/>
      <c r="OZM13" s="80"/>
      <c r="OZN13" s="80"/>
      <c r="OZO13" s="80"/>
      <c r="OZP13" s="80"/>
      <c r="OZQ13" s="80"/>
      <c r="OZR13" s="80"/>
      <c r="OZS13" s="80"/>
      <c r="OZT13" s="80"/>
      <c r="OZU13" s="80"/>
      <c r="OZV13" s="80"/>
      <c r="OZW13" s="80"/>
      <c r="OZX13" s="80"/>
      <c r="OZY13" s="80"/>
      <c r="OZZ13" s="80"/>
      <c r="PAA13" s="80"/>
      <c r="PAB13" s="80"/>
      <c r="PAC13" s="80"/>
      <c r="PAD13" s="80"/>
      <c r="PAE13" s="80"/>
      <c r="PAF13" s="80"/>
      <c r="PAG13" s="80"/>
      <c r="PAH13" s="80"/>
      <c r="PAI13" s="80"/>
      <c r="PAJ13" s="80"/>
      <c r="PAK13" s="80"/>
      <c r="PAL13" s="80"/>
      <c r="PAM13" s="80"/>
      <c r="PAN13" s="80"/>
      <c r="PAO13" s="80"/>
      <c r="PAP13" s="80"/>
      <c r="PAQ13" s="80"/>
      <c r="PAR13" s="80"/>
      <c r="PAS13" s="80"/>
      <c r="PAT13" s="80"/>
      <c r="PAU13" s="80"/>
      <c r="PAV13" s="80"/>
      <c r="PAW13" s="80"/>
      <c r="PAX13" s="80"/>
      <c r="PAY13" s="80"/>
      <c r="PAZ13" s="80"/>
      <c r="PBA13" s="80"/>
      <c r="PBB13" s="80"/>
      <c r="PBC13" s="80"/>
      <c r="PBD13" s="80"/>
      <c r="PBE13" s="80"/>
      <c r="PBF13" s="80"/>
      <c r="PBG13" s="80"/>
      <c r="PBH13" s="80"/>
      <c r="PBI13" s="80"/>
      <c r="PBJ13" s="80"/>
      <c r="PBK13" s="80"/>
      <c r="PBL13" s="80"/>
      <c r="PBM13" s="80"/>
      <c r="PBN13" s="80"/>
      <c r="PBO13" s="80"/>
      <c r="PBP13" s="80"/>
      <c r="PBQ13" s="80"/>
      <c r="PBR13" s="80"/>
      <c r="PBS13" s="80"/>
      <c r="PBT13" s="80"/>
      <c r="PBU13" s="80"/>
      <c r="PBV13" s="80"/>
      <c r="PBW13" s="80"/>
      <c r="PBX13" s="80"/>
      <c r="PBY13" s="80"/>
      <c r="PBZ13" s="80"/>
      <c r="PCA13" s="80"/>
      <c r="PCB13" s="80"/>
      <c r="PCC13" s="80"/>
      <c r="PCD13" s="80"/>
      <c r="PCE13" s="80"/>
      <c r="PCF13" s="80"/>
      <c r="PCG13" s="80"/>
      <c r="PCH13" s="80"/>
      <c r="PCI13" s="80"/>
      <c r="PCJ13" s="80"/>
      <c r="PCK13" s="80"/>
      <c r="PCL13" s="80"/>
      <c r="PCM13" s="80"/>
      <c r="PCN13" s="80"/>
      <c r="PCO13" s="80"/>
      <c r="PCP13" s="80"/>
      <c r="PCQ13" s="80"/>
      <c r="PCR13" s="80"/>
      <c r="PCS13" s="80"/>
      <c r="PCT13" s="80"/>
      <c r="PCU13" s="80"/>
      <c r="PCV13" s="80"/>
      <c r="PCW13" s="80"/>
      <c r="PCX13" s="80"/>
      <c r="PCY13" s="80"/>
      <c r="PCZ13" s="80"/>
      <c r="PDA13" s="80"/>
      <c r="PDB13" s="80"/>
      <c r="PDC13" s="80"/>
      <c r="PDD13" s="80"/>
      <c r="PDE13" s="80"/>
      <c r="PDF13" s="80"/>
      <c r="PDG13" s="80"/>
      <c r="PDH13" s="80"/>
      <c r="PDI13" s="80"/>
      <c r="PDJ13" s="80"/>
      <c r="PDK13" s="80"/>
      <c r="PDL13" s="80"/>
      <c r="PDM13" s="80"/>
      <c r="PDN13" s="80"/>
      <c r="PDO13" s="80"/>
      <c r="PDP13" s="80"/>
      <c r="PDQ13" s="80"/>
      <c r="PDR13" s="80"/>
      <c r="PDS13" s="80"/>
      <c r="PDT13" s="80"/>
      <c r="PDU13" s="80"/>
      <c r="PDV13" s="80"/>
      <c r="PDW13" s="80"/>
      <c r="PDX13" s="80"/>
      <c r="PDY13" s="80"/>
      <c r="PDZ13" s="80"/>
      <c r="PEA13" s="80"/>
      <c r="PEB13" s="80"/>
      <c r="PEC13" s="80"/>
      <c r="PED13" s="80"/>
      <c r="PEE13" s="80"/>
      <c r="PEF13" s="80"/>
      <c r="PEG13" s="80"/>
      <c r="PEH13" s="80"/>
      <c r="PEI13" s="80"/>
      <c r="PEJ13" s="80"/>
      <c r="PEK13" s="80"/>
      <c r="PEL13" s="80"/>
      <c r="PEM13" s="80"/>
      <c r="PEN13" s="80"/>
      <c r="PEO13" s="80"/>
      <c r="PEP13" s="80"/>
      <c r="PEQ13" s="80"/>
      <c r="PER13" s="80"/>
      <c r="PES13" s="80"/>
      <c r="PET13" s="80"/>
      <c r="PEU13" s="80"/>
      <c r="PEV13" s="80"/>
      <c r="PEW13" s="80"/>
      <c r="PEX13" s="80"/>
      <c r="PEY13" s="80"/>
      <c r="PEZ13" s="80"/>
      <c r="PFA13" s="80"/>
      <c r="PFB13" s="80"/>
      <c r="PFC13" s="80"/>
      <c r="PFD13" s="80"/>
      <c r="PFE13" s="80"/>
      <c r="PFF13" s="80"/>
      <c r="PFG13" s="80"/>
      <c r="PFH13" s="80"/>
      <c r="PFI13" s="80"/>
      <c r="PFJ13" s="80"/>
      <c r="PFK13" s="80"/>
      <c r="PFL13" s="80"/>
      <c r="PFM13" s="80"/>
      <c r="PFN13" s="80"/>
      <c r="PFO13" s="80"/>
      <c r="PFP13" s="80"/>
      <c r="PFQ13" s="80"/>
      <c r="PFR13" s="80"/>
      <c r="PFS13" s="80"/>
      <c r="PFT13" s="80"/>
      <c r="PFU13" s="80"/>
      <c r="PFV13" s="80"/>
      <c r="PFW13" s="80"/>
      <c r="PFX13" s="80"/>
      <c r="PFY13" s="80"/>
      <c r="PFZ13" s="80"/>
      <c r="PGA13" s="80"/>
      <c r="PGB13" s="80"/>
      <c r="PGC13" s="80"/>
      <c r="PGD13" s="80"/>
      <c r="PGE13" s="80"/>
      <c r="PGF13" s="80"/>
      <c r="PGG13" s="80"/>
      <c r="PGH13" s="80"/>
      <c r="PGI13" s="80"/>
      <c r="PGJ13" s="80"/>
      <c r="PGK13" s="80"/>
      <c r="PGL13" s="80"/>
      <c r="PGM13" s="80"/>
      <c r="PGN13" s="80"/>
      <c r="PGO13" s="80"/>
      <c r="PGP13" s="80"/>
      <c r="PGQ13" s="80"/>
      <c r="PGR13" s="80"/>
      <c r="PGS13" s="80"/>
      <c r="PGT13" s="80"/>
      <c r="PGU13" s="80"/>
      <c r="PGV13" s="80"/>
      <c r="PGW13" s="80"/>
      <c r="PGX13" s="80"/>
      <c r="PGY13" s="80"/>
      <c r="PGZ13" s="80"/>
      <c r="PHA13" s="80"/>
      <c r="PHB13" s="80"/>
      <c r="PHC13" s="80"/>
      <c r="PHD13" s="80"/>
      <c r="PHE13" s="80"/>
      <c r="PHF13" s="80"/>
      <c r="PHG13" s="80"/>
      <c r="PHH13" s="80"/>
      <c r="PHI13" s="80"/>
      <c r="PHJ13" s="80"/>
      <c r="PHK13" s="80"/>
      <c r="PHL13" s="80"/>
      <c r="PHM13" s="80"/>
      <c r="PHN13" s="80"/>
      <c r="PHO13" s="80"/>
      <c r="PHP13" s="80"/>
      <c r="PHQ13" s="80"/>
      <c r="PHR13" s="80"/>
      <c r="PHS13" s="80"/>
      <c r="PHT13" s="80"/>
      <c r="PHU13" s="80"/>
      <c r="PHV13" s="80"/>
      <c r="PHW13" s="80"/>
      <c r="PHX13" s="80"/>
      <c r="PHY13" s="80"/>
      <c r="PHZ13" s="80"/>
      <c r="PIA13" s="80"/>
      <c r="PIB13" s="80"/>
      <c r="PIC13" s="80"/>
      <c r="PID13" s="80"/>
      <c r="PIE13" s="80"/>
      <c r="PIF13" s="80"/>
      <c r="PIG13" s="80"/>
      <c r="PIH13" s="80"/>
      <c r="PII13" s="80"/>
      <c r="PIJ13" s="80"/>
      <c r="PIK13" s="80"/>
      <c r="PIL13" s="80"/>
      <c r="PIM13" s="80"/>
      <c r="PIN13" s="80"/>
      <c r="PIO13" s="80"/>
      <c r="PIP13" s="80"/>
      <c r="PIQ13" s="80"/>
      <c r="PIR13" s="80"/>
      <c r="PIS13" s="80"/>
      <c r="PIT13" s="80"/>
      <c r="PIU13" s="80"/>
      <c r="PIV13" s="80"/>
      <c r="PIW13" s="80"/>
      <c r="PIX13" s="80"/>
      <c r="PIY13" s="80"/>
      <c r="PIZ13" s="80"/>
      <c r="PJA13" s="80"/>
      <c r="PJB13" s="80"/>
      <c r="PJC13" s="80"/>
      <c r="PJD13" s="80"/>
      <c r="PJE13" s="80"/>
      <c r="PJF13" s="80"/>
      <c r="PJG13" s="80"/>
      <c r="PJH13" s="80"/>
      <c r="PJI13" s="80"/>
      <c r="PJJ13" s="80"/>
      <c r="PJK13" s="80"/>
      <c r="PJL13" s="80"/>
      <c r="PJM13" s="80"/>
      <c r="PJN13" s="80"/>
      <c r="PJO13" s="80"/>
      <c r="PJP13" s="80"/>
      <c r="PJQ13" s="80"/>
      <c r="PJR13" s="80"/>
      <c r="PJS13" s="80"/>
      <c r="PJT13" s="80"/>
      <c r="PJU13" s="80"/>
      <c r="PJV13" s="80"/>
      <c r="PJW13" s="80"/>
      <c r="PJX13" s="80"/>
      <c r="PJY13" s="80"/>
      <c r="PJZ13" s="80"/>
      <c r="PKA13" s="80"/>
      <c r="PKB13" s="80"/>
      <c r="PKC13" s="80"/>
      <c r="PKD13" s="80"/>
      <c r="PKE13" s="80"/>
      <c r="PKF13" s="80"/>
      <c r="PKG13" s="80"/>
      <c r="PKH13" s="80"/>
      <c r="PKI13" s="80"/>
      <c r="PKJ13" s="80"/>
      <c r="PKK13" s="80"/>
      <c r="PKL13" s="80"/>
      <c r="PKM13" s="80"/>
      <c r="PKN13" s="80"/>
      <c r="PKO13" s="80"/>
      <c r="PKP13" s="80"/>
      <c r="PKQ13" s="80"/>
      <c r="PKR13" s="80"/>
      <c r="PKS13" s="80"/>
      <c r="PKT13" s="80"/>
      <c r="PKU13" s="80"/>
      <c r="PKV13" s="80"/>
      <c r="PKW13" s="80"/>
      <c r="PKX13" s="80"/>
      <c r="PKY13" s="80"/>
      <c r="PKZ13" s="80"/>
      <c r="PLA13" s="80"/>
      <c r="PLB13" s="80"/>
      <c r="PLC13" s="80"/>
      <c r="PLD13" s="80"/>
      <c r="PLE13" s="80"/>
      <c r="PLF13" s="80"/>
      <c r="PLG13" s="80"/>
      <c r="PLH13" s="80"/>
      <c r="PLI13" s="80"/>
      <c r="PLJ13" s="80"/>
      <c r="PLK13" s="80"/>
      <c r="PLL13" s="80"/>
      <c r="PLM13" s="80"/>
      <c r="PLN13" s="80"/>
      <c r="PLO13" s="80"/>
      <c r="PLP13" s="80"/>
      <c r="PLQ13" s="80"/>
      <c r="PLR13" s="80"/>
      <c r="PLS13" s="80"/>
      <c r="PLT13" s="80"/>
      <c r="PLU13" s="80"/>
      <c r="PLV13" s="80"/>
      <c r="PLW13" s="80"/>
      <c r="PLX13" s="80"/>
      <c r="PLY13" s="80"/>
      <c r="PLZ13" s="80"/>
      <c r="PMA13" s="80"/>
      <c r="PMB13" s="80"/>
      <c r="PMC13" s="80"/>
      <c r="PMD13" s="80"/>
      <c r="PME13" s="80"/>
      <c r="PMF13" s="80"/>
      <c r="PMG13" s="80"/>
      <c r="PMH13" s="80"/>
      <c r="PMI13" s="80"/>
      <c r="PMJ13" s="80"/>
      <c r="PMK13" s="80"/>
      <c r="PML13" s="80"/>
      <c r="PMM13" s="80"/>
      <c r="PMN13" s="80"/>
      <c r="PMO13" s="80"/>
      <c r="PMP13" s="80"/>
      <c r="PMQ13" s="80"/>
      <c r="PMR13" s="80"/>
      <c r="PMS13" s="80"/>
      <c r="PMT13" s="80"/>
      <c r="PMU13" s="80"/>
      <c r="PMV13" s="80"/>
      <c r="PMW13" s="80"/>
      <c r="PMX13" s="80"/>
      <c r="PMY13" s="80"/>
      <c r="PMZ13" s="80"/>
      <c r="PNA13" s="80"/>
      <c r="PNB13" s="80"/>
      <c r="PNC13" s="80"/>
      <c r="PND13" s="80"/>
      <c r="PNE13" s="80"/>
      <c r="PNF13" s="80"/>
      <c r="PNG13" s="80"/>
      <c r="PNH13" s="80"/>
      <c r="PNI13" s="80"/>
      <c r="PNJ13" s="80"/>
      <c r="PNK13" s="80"/>
      <c r="PNL13" s="80"/>
      <c r="PNM13" s="80"/>
      <c r="PNN13" s="80"/>
      <c r="PNO13" s="80"/>
      <c r="PNP13" s="80"/>
      <c r="PNQ13" s="80"/>
      <c r="PNR13" s="80"/>
      <c r="PNS13" s="80"/>
      <c r="PNT13" s="80"/>
      <c r="PNU13" s="80"/>
      <c r="PNV13" s="80"/>
      <c r="PNW13" s="80"/>
      <c r="PNX13" s="80"/>
      <c r="PNY13" s="80"/>
      <c r="PNZ13" s="80"/>
      <c r="POA13" s="80"/>
      <c r="POB13" s="80"/>
      <c r="POC13" s="80"/>
      <c r="POD13" s="80"/>
      <c r="POE13" s="80"/>
      <c r="POF13" s="80"/>
      <c r="POG13" s="80"/>
      <c r="POH13" s="80"/>
      <c r="POI13" s="80"/>
      <c r="POJ13" s="80"/>
      <c r="POK13" s="80"/>
      <c r="POL13" s="80"/>
      <c r="POM13" s="80"/>
      <c r="PON13" s="80"/>
      <c r="POO13" s="80"/>
      <c r="POP13" s="80"/>
      <c r="POQ13" s="80"/>
      <c r="POR13" s="80"/>
      <c r="POS13" s="80"/>
      <c r="POT13" s="80"/>
      <c r="POU13" s="80"/>
      <c r="POV13" s="80"/>
      <c r="POW13" s="80"/>
      <c r="POX13" s="80"/>
      <c r="POY13" s="80"/>
      <c r="POZ13" s="80"/>
      <c r="PPA13" s="80"/>
      <c r="PPB13" s="80"/>
      <c r="PPC13" s="80"/>
      <c r="PPD13" s="80"/>
      <c r="PPE13" s="80"/>
      <c r="PPF13" s="80"/>
      <c r="PPG13" s="80"/>
      <c r="PPH13" s="80"/>
      <c r="PPI13" s="80"/>
      <c r="PPJ13" s="80"/>
      <c r="PPK13" s="80"/>
      <c r="PPL13" s="80"/>
      <c r="PPM13" s="80"/>
      <c r="PPN13" s="80"/>
      <c r="PPO13" s="80"/>
      <c r="PPP13" s="80"/>
      <c r="PPQ13" s="80"/>
      <c r="PPR13" s="80"/>
      <c r="PPS13" s="80"/>
      <c r="PPT13" s="80"/>
      <c r="PPU13" s="80"/>
      <c r="PPV13" s="80"/>
      <c r="PPW13" s="80"/>
      <c r="PPX13" s="80"/>
      <c r="PPY13" s="80"/>
      <c r="PPZ13" s="80"/>
      <c r="PQA13" s="80"/>
      <c r="PQB13" s="80"/>
      <c r="PQC13" s="80"/>
      <c r="PQD13" s="80"/>
      <c r="PQE13" s="80"/>
      <c r="PQF13" s="80"/>
      <c r="PQG13" s="80"/>
      <c r="PQH13" s="80"/>
      <c r="PQI13" s="80"/>
      <c r="PQJ13" s="80"/>
      <c r="PQK13" s="80"/>
      <c r="PQL13" s="80"/>
      <c r="PQM13" s="80"/>
      <c r="PQN13" s="80"/>
      <c r="PQO13" s="80"/>
      <c r="PQP13" s="80"/>
      <c r="PQQ13" s="80"/>
      <c r="PQR13" s="80"/>
      <c r="PQS13" s="80"/>
      <c r="PQT13" s="80"/>
      <c r="PQU13" s="80"/>
      <c r="PQV13" s="80"/>
      <c r="PQW13" s="80"/>
      <c r="PQX13" s="80"/>
      <c r="PQY13" s="80"/>
      <c r="PQZ13" s="80"/>
      <c r="PRA13" s="80"/>
      <c r="PRB13" s="80"/>
      <c r="PRC13" s="80"/>
      <c r="PRD13" s="80"/>
      <c r="PRE13" s="80"/>
      <c r="PRF13" s="80"/>
      <c r="PRG13" s="80"/>
      <c r="PRH13" s="80"/>
      <c r="PRI13" s="80"/>
      <c r="PRJ13" s="80"/>
      <c r="PRK13" s="80"/>
      <c r="PRL13" s="80"/>
      <c r="PRM13" s="80"/>
      <c r="PRN13" s="80"/>
      <c r="PRO13" s="80"/>
      <c r="PRP13" s="80"/>
      <c r="PRQ13" s="80"/>
      <c r="PRR13" s="80"/>
      <c r="PRS13" s="80"/>
      <c r="PRT13" s="80"/>
      <c r="PRU13" s="80"/>
      <c r="PRV13" s="80"/>
      <c r="PRW13" s="80"/>
      <c r="PRX13" s="80"/>
      <c r="PRY13" s="80"/>
      <c r="PRZ13" s="80"/>
      <c r="PSA13" s="80"/>
      <c r="PSB13" s="80"/>
      <c r="PSC13" s="80"/>
      <c r="PSD13" s="80"/>
      <c r="PSE13" s="80"/>
      <c r="PSF13" s="80"/>
      <c r="PSG13" s="80"/>
      <c r="PSH13" s="80"/>
      <c r="PSI13" s="80"/>
      <c r="PSJ13" s="80"/>
      <c r="PSK13" s="80"/>
      <c r="PSL13" s="80"/>
      <c r="PSM13" s="80"/>
      <c r="PSN13" s="80"/>
      <c r="PSO13" s="80"/>
      <c r="PSP13" s="80"/>
      <c r="PSQ13" s="80"/>
      <c r="PSR13" s="80"/>
      <c r="PSS13" s="80"/>
      <c r="PST13" s="80"/>
      <c r="PSU13" s="80"/>
      <c r="PSV13" s="80"/>
      <c r="PSW13" s="80"/>
      <c r="PSX13" s="80"/>
      <c r="PSY13" s="80"/>
      <c r="PSZ13" s="80"/>
      <c r="PTA13" s="80"/>
      <c r="PTB13" s="80"/>
      <c r="PTC13" s="80"/>
      <c r="PTD13" s="80"/>
      <c r="PTE13" s="80"/>
      <c r="PTF13" s="80"/>
      <c r="PTG13" s="80"/>
      <c r="PTH13" s="80"/>
      <c r="PTI13" s="80"/>
      <c r="PTJ13" s="80"/>
      <c r="PTK13" s="80"/>
      <c r="PTL13" s="80"/>
      <c r="PTM13" s="80"/>
      <c r="PTN13" s="80"/>
      <c r="PTO13" s="80"/>
      <c r="PTP13" s="80"/>
      <c r="PTQ13" s="80"/>
      <c r="PTR13" s="80"/>
      <c r="PTS13" s="80"/>
      <c r="PTT13" s="80"/>
      <c r="PTU13" s="80"/>
      <c r="PTV13" s="80"/>
      <c r="PTW13" s="80"/>
      <c r="PTX13" s="80"/>
      <c r="PTY13" s="80"/>
      <c r="PTZ13" s="80"/>
      <c r="PUA13" s="80"/>
      <c r="PUB13" s="80"/>
      <c r="PUC13" s="80"/>
      <c r="PUD13" s="80"/>
      <c r="PUE13" s="80"/>
      <c r="PUF13" s="80"/>
      <c r="PUG13" s="80"/>
      <c r="PUH13" s="80"/>
      <c r="PUI13" s="80"/>
      <c r="PUJ13" s="80"/>
      <c r="PUK13" s="80"/>
      <c r="PUL13" s="80"/>
      <c r="PUM13" s="80"/>
      <c r="PUN13" s="80"/>
      <c r="PUO13" s="80"/>
      <c r="PUP13" s="80"/>
      <c r="PUQ13" s="80"/>
      <c r="PUR13" s="80"/>
      <c r="PUS13" s="80"/>
      <c r="PUT13" s="80"/>
      <c r="PUU13" s="80"/>
      <c r="PUV13" s="80"/>
      <c r="PUW13" s="80"/>
      <c r="PUX13" s="80"/>
      <c r="PUY13" s="80"/>
      <c r="PUZ13" s="80"/>
      <c r="PVA13" s="80"/>
      <c r="PVB13" s="80"/>
      <c r="PVC13" s="80"/>
      <c r="PVD13" s="80"/>
      <c r="PVE13" s="80"/>
      <c r="PVF13" s="80"/>
      <c r="PVG13" s="80"/>
      <c r="PVH13" s="80"/>
      <c r="PVI13" s="80"/>
      <c r="PVJ13" s="80"/>
      <c r="PVK13" s="80"/>
      <c r="PVL13" s="80"/>
      <c r="PVM13" s="80"/>
      <c r="PVN13" s="80"/>
      <c r="PVO13" s="80"/>
      <c r="PVP13" s="80"/>
      <c r="PVQ13" s="80"/>
      <c r="PVR13" s="80"/>
      <c r="PVS13" s="80"/>
      <c r="PVT13" s="80"/>
      <c r="PVU13" s="80"/>
      <c r="PVV13" s="80"/>
      <c r="PVW13" s="80"/>
      <c r="PVX13" s="80"/>
      <c r="PVY13" s="80"/>
      <c r="PVZ13" s="80"/>
      <c r="PWA13" s="80"/>
      <c r="PWB13" s="80"/>
      <c r="PWC13" s="80"/>
      <c r="PWD13" s="80"/>
      <c r="PWE13" s="80"/>
      <c r="PWF13" s="80"/>
      <c r="PWG13" s="80"/>
      <c r="PWH13" s="80"/>
      <c r="PWI13" s="80"/>
      <c r="PWJ13" s="80"/>
      <c r="PWK13" s="80"/>
      <c r="PWL13" s="80"/>
      <c r="PWM13" s="80"/>
      <c r="PWN13" s="80"/>
      <c r="PWO13" s="80"/>
      <c r="PWP13" s="80"/>
      <c r="PWQ13" s="80"/>
      <c r="PWR13" s="80"/>
      <c r="PWS13" s="80"/>
      <c r="PWT13" s="80"/>
      <c r="PWU13" s="80"/>
      <c r="PWV13" s="80"/>
      <c r="PWW13" s="80"/>
      <c r="PWX13" s="80"/>
      <c r="PWY13" s="80"/>
      <c r="PWZ13" s="80"/>
      <c r="PXA13" s="80"/>
      <c r="PXB13" s="80"/>
      <c r="PXC13" s="80"/>
      <c r="PXD13" s="80"/>
      <c r="PXE13" s="80"/>
      <c r="PXF13" s="80"/>
      <c r="PXG13" s="80"/>
      <c r="PXH13" s="80"/>
      <c r="PXI13" s="80"/>
      <c r="PXJ13" s="80"/>
      <c r="PXK13" s="80"/>
      <c r="PXL13" s="80"/>
      <c r="PXM13" s="80"/>
      <c r="PXN13" s="80"/>
      <c r="PXO13" s="80"/>
      <c r="PXP13" s="80"/>
      <c r="PXQ13" s="80"/>
      <c r="PXR13" s="80"/>
      <c r="PXS13" s="80"/>
      <c r="PXT13" s="80"/>
      <c r="PXU13" s="80"/>
      <c r="PXV13" s="80"/>
      <c r="PXW13" s="80"/>
      <c r="PXX13" s="80"/>
      <c r="PXY13" s="80"/>
      <c r="PXZ13" s="80"/>
      <c r="PYA13" s="80"/>
      <c r="PYB13" s="80"/>
      <c r="PYC13" s="80"/>
      <c r="PYD13" s="80"/>
      <c r="PYE13" s="80"/>
      <c r="PYF13" s="80"/>
      <c r="PYG13" s="80"/>
      <c r="PYH13" s="80"/>
      <c r="PYI13" s="80"/>
      <c r="PYJ13" s="80"/>
      <c r="PYK13" s="80"/>
      <c r="PYL13" s="80"/>
      <c r="PYM13" s="80"/>
      <c r="PYN13" s="80"/>
      <c r="PYO13" s="80"/>
      <c r="PYP13" s="80"/>
      <c r="PYQ13" s="80"/>
      <c r="PYR13" s="80"/>
      <c r="PYS13" s="80"/>
      <c r="PYT13" s="80"/>
      <c r="PYU13" s="80"/>
      <c r="PYV13" s="80"/>
      <c r="PYW13" s="80"/>
      <c r="PYX13" s="80"/>
      <c r="PYY13" s="80"/>
      <c r="PYZ13" s="80"/>
      <c r="PZA13" s="80"/>
      <c r="PZB13" s="80"/>
      <c r="PZC13" s="80"/>
      <c r="PZD13" s="80"/>
      <c r="PZE13" s="80"/>
      <c r="PZF13" s="80"/>
      <c r="PZG13" s="80"/>
      <c r="PZH13" s="80"/>
      <c r="PZI13" s="80"/>
      <c r="PZJ13" s="80"/>
      <c r="PZK13" s="80"/>
      <c r="PZL13" s="80"/>
      <c r="PZM13" s="80"/>
      <c r="PZN13" s="80"/>
      <c r="PZO13" s="80"/>
      <c r="PZP13" s="80"/>
      <c r="PZQ13" s="80"/>
      <c r="PZR13" s="80"/>
      <c r="PZS13" s="80"/>
      <c r="PZT13" s="80"/>
      <c r="PZU13" s="80"/>
      <c r="PZV13" s="80"/>
      <c r="PZW13" s="80"/>
      <c r="PZX13" s="80"/>
      <c r="PZY13" s="80"/>
      <c r="PZZ13" s="80"/>
      <c r="QAA13" s="80"/>
      <c r="QAB13" s="80"/>
      <c r="QAC13" s="80"/>
      <c r="QAD13" s="80"/>
      <c r="QAE13" s="80"/>
      <c r="QAF13" s="80"/>
      <c r="QAG13" s="80"/>
      <c r="QAH13" s="80"/>
      <c r="QAI13" s="80"/>
      <c r="QAJ13" s="80"/>
      <c r="QAK13" s="80"/>
      <c r="QAL13" s="80"/>
      <c r="QAM13" s="80"/>
      <c r="QAN13" s="80"/>
      <c r="QAO13" s="80"/>
      <c r="QAP13" s="80"/>
      <c r="QAQ13" s="80"/>
      <c r="QAR13" s="80"/>
      <c r="QAS13" s="80"/>
      <c r="QAT13" s="80"/>
      <c r="QAU13" s="80"/>
      <c r="QAV13" s="80"/>
      <c r="QAW13" s="80"/>
      <c r="QAX13" s="80"/>
      <c r="QAY13" s="80"/>
      <c r="QAZ13" s="80"/>
      <c r="QBA13" s="80"/>
      <c r="QBB13" s="80"/>
      <c r="QBC13" s="80"/>
      <c r="QBD13" s="80"/>
      <c r="QBE13" s="80"/>
      <c r="QBF13" s="80"/>
      <c r="QBG13" s="80"/>
      <c r="QBH13" s="80"/>
      <c r="QBI13" s="80"/>
      <c r="QBJ13" s="80"/>
      <c r="QBK13" s="80"/>
      <c r="QBL13" s="80"/>
      <c r="QBM13" s="80"/>
      <c r="QBN13" s="80"/>
      <c r="QBO13" s="80"/>
      <c r="QBP13" s="80"/>
      <c r="QBQ13" s="80"/>
      <c r="QBR13" s="80"/>
      <c r="QBS13" s="80"/>
      <c r="QBT13" s="80"/>
      <c r="QBU13" s="80"/>
      <c r="QBV13" s="80"/>
      <c r="QBW13" s="80"/>
      <c r="QBX13" s="80"/>
      <c r="QBY13" s="80"/>
      <c r="QBZ13" s="80"/>
      <c r="QCA13" s="80"/>
      <c r="QCB13" s="80"/>
      <c r="QCC13" s="80"/>
      <c r="QCD13" s="80"/>
      <c r="QCE13" s="80"/>
      <c r="QCF13" s="80"/>
      <c r="QCG13" s="80"/>
      <c r="QCH13" s="80"/>
      <c r="QCI13" s="80"/>
      <c r="QCJ13" s="80"/>
      <c r="QCK13" s="80"/>
      <c r="QCL13" s="80"/>
      <c r="QCM13" s="80"/>
      <c r="QCN13" s="80"/>
      <c r="QCO13" s="80"/>
      <c r="QCP13" s="80"/>
      <c r="QCQ13" s="80"/>
      <c r="QCR13" s="80"/>
      <c r="QCS13" s="80"/>
      <c r="QCT13" s="80"/>
      <c r="QCU13" s="80"/>
      <c r="QCV13" s="80"/>
      <c r="QCW13" s="80"/>
      <c r="QCX13" s="80"/>
      <c r="QCY13" s="80"/>
      <c r="QCZ13" s="80"/>
      <c r="QDA13" s="80"/>
      <c r="QDB13" s="80"/>
      <c r="QDC13" s="80"/>
      <c r="QDD13" s="80"/>
      <c r="QDE13" s="80"/>
      <c r="QDF13" s="80"/>
      <c r="QDG13" s="80"/>
      <c r="QDH13" s="80"/>
      <c r="QDI13" s="80"/>
      <c r="QDJ13" s="80"/>
      <c r="QDK13" s="80"/>
      <c r="QDL13" s="80"/>
      <c r="QDM13" s="80"/>
      <c r="QDN13" s="80"/>
      <c r="QDO13" s="80"/>
      <c r="QDP13" s="80"/>
      <c r="QDQ13" s="80"/>
      <c r="QDR13" s="80"/>
      <c r="QDS13" s="80"/>
      <c r="QDT13" s="80"/>
      <c r="QDU13" s="80"/>
      <c r="QDV13" s="80"/>
      <c r="QDW13" s="80"/>
      <c r="QDX13" s="80"/>
      <c r="QDY13" s="80"/>
      <c r="QDZ13" s="80"/>
      <c r="QEA13" s="80"/>
      <c r="QEB13" s="80"/>
      <c r="QEC13" s="80"/>
      <c r="QED13" s="80"/>
      <c r="QEE13" s="80"/>
      <c r="QEF13" s="80"/>
      <c r="QEG13" s="80"/>
      <c r="QEH13" s="80"/>
      <c r="QEI13" s="80"/>
      <c r="QEJ13" s="80"/>
      <c r="QEK13" s="80"/>
      <c r="QEL13" s="80"/>
      <c r="QEM13" s="80"/>
      <c r="QEN13" s="80"/>
      <c r="QEO13" s="80"/>
      <c r="QEP13" s="80"/>
      <c r="QEQ13" s="80"/>
      <c r="QER13" s="80"/>
      <c r="QES13" s="80"/>
      <c r="QET13" s="80"/>
      <c r="QEU13" s="80"/>
      <c r="QEV13" s="80"/>
      <c r="QEW13" s="80"/>
      <c r="QEX13" s="80"/>
      <c r="QEY13" s="80"/>
      <c r="QEZ13" s="80"/>
      <c r="QFA13" s="80"/>
      <c r="QFB13" s="80"/>
      <c r="QFC13" s="80"/>
      <c r="QFD13" s="80"/>
      <c r="QFE13" s="80"/>
      <c r="QFF13" s="80"/>
      <c r="QFG13" s="80"/>
      <c r="QFH13" s="80"/>
      <c r="QFI13" s="80"/>
      <c r="QFJ13" s="80"/>
      <c r="QFK13" s="80"/>
      <c r="QFL13" s="80"/>
      <c r="QFM13" s="80"/>
      <c r="QFN13" s="80"/>
      <c r="QFO13" s="80"/>
      <c r="QFP13" s="80"/>
      <c r="QFQ13" s="80"/>
      <c r="QFR13" s="80"/>
      <c r="QFS13" s="80"/>
      <c r="QFT13" s="80"/>
      <c r="QFU13" s="80"/>
      <c r="QFV13" s="80"/>
      <c r="QFW13" s="80"/>
      <c r="QFX13" s="80"/>
      <c r="QFY13" s="80"/>
      <c r="QFZ13" s="80"/>
      <c r="QGA13" s="80"/>
      <c r="QGB13" s="80"/>
      <c r="QGC13" s="80"/>
      <c r="QGD13" s="80"/>
      <c r="QGE13" s="80"/>
      <c r="QGF13" s="80"/>
      <c r="QGG13" s="80"/>
      <c r="QGH13" s="80"/>
      <c r="QGI13" s="80"/>
      <c r="QGJ13" s="80"/>
      <c r="QGK13" s="80"/>
      <c r="QGL13" s="80"/>
      <c r="QGM13" s="80"/>
      <c r="QGN13" s="80"/>
      <c r="QGO13" s="80"/>
      <c r="QGP13" s="80"/>
      <c r="QGQ13" s="80"/>
      <c r="QGR13" s="80"/>
      <c r="QGS13" s="80"/>
      <c r="QGT13" s="80"/>
      <c r="QGU13" s="80"/>
      <c r="QGV13" s="80"/>
      <c r="QGW13" s="80"/>
      <c r="QGX13" s="80"/>
      <c r="QGY13" s="80"/>
      <c r="QGZ13" s="80"/>
      <c r="QHA13" s="80"/>
      <c r="QHB13" s="80"/>
      <c r="QHC13" s="80"/>
      <c r="QHD13" s="80"/>
      <c r="QHE13" s="80"/>
      <c r="QHF13" s="80"/>
      <c r="QHG13" s="80"/>
      <c r="QHH13" s="80"/>
      <c r="QHI13" s="80"/>
      <c r="QHJ13" s="80"/>
      <c r="QHK13" s="80"/>
      <c r="QHL13" s="80"/>
      <c r="QHM13" s="80"/>
      <c r="QHN13" s="80"/>
      <c r="QHO13" s="80"/>
      <c r="QHP13" s="80"/>
      <c r="QHQ13" s="80"/>
      <c r="QHR13" s="80"/>
      <c r="QHS13" s="80"/>
      <c r="QHT13" s="80"/>
      <c r="QHU13" s="80"/>
      <c r="QHV13" s="80"/>
      <c r="QHW13" s="80"/>
      <c r="QHX13" s="80"/>
      <c r="QHY13" s="80"/>
      <c r="QHZ13" s="80"/>
      <c r="QIA13" s="80"/>
      <c r="QIB13" s="80"/>
      <c r="QIC13" s="80"/>
      <c r="QID13" s="80"/>
      <c r="QIE13" s="80"/>
      <c r="QIF13" s="80"/>
      <c r="QIG13" s="80"/>
      <c r="QIH13" s="80"/>
      <c r="QII13" s="80"/>
      <c r="QIJ13" s="80"/>
      <c r="QIK13" s="80"/>
      <c r="QIL13" s="80"/>
      <c r="QIM13" s="80"/>
      <c r="QIN13" s="80"/>
      <c r="QIO13" s="80"/>
      <c r="QIP13" s="80"/>
      <c r="QIQ13" s="80"/>
      <c r="QIR13" s="80"/>
      <c r="QIS13" s="80"/>
      <c r="QIT13" s="80"/>
      <c r="QIU13" s="80"/>
      <c r="QIV13" s="80"/>
      <c r="QIW13" s="80"/>
      <c r="QIX13" s="80"/>
      <c r="QIY13" s="80"/>
      <c r="QIZ13" s="80"/>
      <c r="QJA13" s="80"/>
      <c r="QJB13" s="80"/>
      <c r="QJC13" s="80"/>
      <c r="QJD13" s="80"/>
      <c r="QJE13" s="80"/>
      <c r="QJF13" s="80"/>
      <c r="QJG13" s="80"/>
      <c r="QJH13" s="80"/>
      <c r="QJI13" s="80"/>
      <c r="QJJ13" s="80"/>
      <c r="QJK13" s="80"/>
      <c r="QJL13" s="80"/>
      <c r="QJM13" s="80"/>
      <c r="QJN13" s="80"/>
      <c r="QJO13" s="80"/>
      <c r="QJP13" s="80"/>
      <c r="QJQ13" s="80"/>
      <c r="QJR13" s="80"/>
      <c r="QJS13" s="80"/>
      <c r="QJT13" s="80"/>
      <c r="QJU13" s="80"/>
      <c r="QJV13" s="80"/>
      <c r="QJW13" s="80"/>
      <c r="QJX13" s="80"/>
      <c r="QJY13" s="80"/>
      <c r="QJZ13" s="80"/>
      <c r="QKA13" s="80"/>
      <c r="QKB13" s="80"/>
      <c r="QKC13" s="80"/>
      <c r="QKD13" s="80"/>
      <c r="QKE13" s="80"/>
      <c r="QKF13" s="80"/>
      <c r="QKG13" s="80"/>
      <c r="QKH13" s="80"/>
      <c r="QKI13" s="80"/>
      <c r="QKJ13" s="80"/>
      <c r="QKK13" s="80"/>
      <c r="QKL13" s="80"/>
      <c r="QKM13" s="80"/>
      <c r="QKN13" s="80"/>
      <c r="QKO13" s="80"/>
      <c r="QKP13" s="80"/>
      <c r="QKQ13" s="80"/>
      <c r="QKR13" s="80"/>
      <c r="QKS13" s="80"/>
      <c r="QKT13" s="80"/>
      <c r="QKU13" s="80"/>
      <c r="QKV13" s="80"/>
      <c r="QKW13" s="80"/>
      <c r="QKX13" s="80"/>
      <c r="QKY13" s="80"/>
      <c r="QKZ13" s="80"/>
      <c r="QLA13" s="80"/>
      <c r="QLB13" s="80"/>
      <c r="QLC13" s="80"/>
      <c r="QLD13" s="80"/>
      <c r="QLE13" s="80"/>
      <c r="QLF13" s="80"/>
      <c r="QLG13" s="80"/>
      <c r="QLH13" s="80"/>
      <c r="QLI13" s="80"/>
      <c r="QLJ13" s="80"/>
      <c r="QLK13" s="80"/>
      <c r="QLL13" s="80"/>
      <c r="QLM13" s="80"/>
      <c r="QLN13" s="80"/>
      <c r="QLO13" s="80"/>
      <c r="QLP13" s="80"/>
      <c r="QLQ13" s="80"/>
      <c r="QLR13" s="80"/>
      <c r="QLS13" s="80"/>
      <c r="QLT13" s="80"/>
      <c r="QLU13" s="80"/>
      <c r="QLV13" s="80"/>
      <c r="QLW13" s="80"/>
      <c r="QLX13" s="80"/>
      <c r="QLY13" s="80"/>
      <c r="QLZ13" s="80"/>
      <c r="QMA13" s="80"/>
      <c r="QMB13" s="80"/>
      <c r="QMC13" s="80"/>
      <c r="QMD13" s="80"/>
      <c r="QME13" s="80"/>
      <c r="QMF13" s="80"/>
      <c r="QMG13" s="80"/>
      <c r="QMH13" s="80"/>
      <c r="QMI13" s="80"/>
      <c r="QMJ13" s="80"/>
      <c r="QMK13" s="80"/>
      <c r="QML13" s="80"/>
      <c r="QMM13" s="80"/>
      <c r="QMN13" s="80"/>
      <c r="QMO13" s="80"/>
      <c r="QMP13" s="80"/>
      <c r="QMQ13" s="80"/>
      <c r="QMR13" s="80"/>
      <c r="QMS13" s="80"/>
      <c r="QMT13" s="80"/>
      <c r="QMU13" s="80"/>
      <c r="QMV13" s="80"/>
      <c r="QMW13" s="80"/>
      <c r="QMX13" s="80"/>
      <c r="QMY13" s="80"/>
      <c r="QMZ13" s="80"/>
      <c r="QNA13" s="80"/>
      <c r="QNB13" s="80"/>
      <c r="QNC13" s="80"/>
      <c r="QND13" s="80"/>
      <c r="QNE13" s="80"/>
      <c r="QNF13" s="80"/>
      <c r="QNG13" s="80"/>
      <c r="QNH13" s="80"/>
      <c r="QNI13" s="80"/>
      <c r="QNJ13" s="80"/>
      <c r="QNK13" s="80"/>
      <c r="QNL13" s="80"/>
      <c r="QNM13" s="80"/>
      <c r="QNN13" s="80"/>
      <c r="QNO13" s="80"/>
      <c r="QNP13" s="80"/>
      <c r="QNQ13" s="80"/>
      <c r="QNR13" s="80"/>
      <c r="QNS13" s="80"/>
      <c r="QNT13" s="80"/>
      <c r="QNU13" s="80"/>
      <c r="QNV13" s="80"/>
      <c r="QNW13" s="80"/>
      <c r="QNX13" s="80"/>
      <c r="QNY13" s="80"/>
      <c r="QNZ13" s="80"/>
      <c r="QOA13" s="80"/>
      <c r="QOB13" s="80"/>
      <c r="QOC13" s="80"/>
      <c r="QOD13" s="80"/>
      <c r="QOE13" s="80"/>
      <c r="QOF13" s="80"/>
      <c r="QOG13" s="80"/>
      <c r="QOH13" s="80"/>
      <c r="QOI13" s="80"/>
      <c r="QOJ13" s="80"/>
      <c r="QOK13" s="80"/>
      <c r="QOL13" s="80"/>
      <c r="QOM13" s="80"/>
      <c r="QON13" s="80"/>
      <c r="QOO13" s="80"/>
      <c r="QOP13" s="80"/>
      <c r="QOQ13" s="80"/>
      <c r="QOR13" s="80"/>
      <c r="QOS13" s="80"/>
      <c r="QOT13" s="80"/>
      <c r="QOU13" s="80"/>
      <c r="QOV13" s="80"/>
      <c r="QOW13" s="80"/>
      <c r="QOX13" s="80"/>
      <c r="QOY13" s="80"/>
      <c r="QOZ13" s="80"/>
      <c r="QPA13" s="80"/>
      <c r="QPB13" s="80"/>
      <c r="QPC13" s="80"/>
      <c r="QPD13" s="80"/>
      <c r="QPE13" s="80"/>
      <c r="QPF13" s="80"/>
      <c r="QPG13" s="80"/>
      <c r="QPH13" s="80"/>
      <c r="QPI13" s="80"/>
      <c r="QPJ13" s="80"/>
      <c r="QPK13" s="80"/>
      <c r="QPL13" s="80"/>
      <c r="QPM13" s="80"/>
      <c r="QPN13" s="80"/>
      <c r="QPO13" s="80"/>
      <c r="QPP13" s="80"/>
      <c r="QPQ13" s="80"/>
      <c r="QPR13" s="80"/>
      <c r="QPS13" s="80"/>
      <c r="QPT13" s="80"/>
      <c r="QPU13" s="80"/>
      <c r="QPV13" s="80"/>
      <c r="QPW13" s="80"/>
      <c r="QPX13" s="80"/>
      <c r="QPY13" s="80"/>
      <c r="QPZ13" s="80"/>
      <c r="QQA13" s="80"/>
      <c r="QQB13" s="80"/>
      <c r="QQC13" s="80"/>
      <c r="QQD13" s="80"/>
      <c r="QQE13" s="80"/>
      <c r="QQF13" s="80"/>
      <c r="QQG13" s="80"/>
      <c r="QQH13" s="80"/>
      <c r="QQI13" s="80"/>
      <c r="QQJ13" s="80"/>
      <c r="QQK13" s="80"/>
      <c r="QQL13" s="80"/>
      <c r="QQM13" s="80"/>
      <c r="QQN13" s="80"/>
      <c r="QQO13" s="80"/>
      <c r="QQP13" s="80"/>
      <c r="QQQ13" s="80"/>
      <c r="QQR13" s="80"/>
      <c r="QQS13" s="80"/>
      <c r="QQT13" s="80"/>
      <c r="QQU13" s="80"/>
      <c r="QQV13" s="80"/>
      <c r="QQW13" s="80"/>
      <c r="QQX13" s="80"/>
      <c r="QQY13" s="80"/>
      <c r="QQZ13" s="80"/>
      <c r="QRA13" s="80"/>
      <c r="QRB13" s="80"/>
      <c r="QRC13" s="80"/>
      <c r="QRD13" s="80"/>
      <c r="QRE13" s="80"/>
      <c r="QRF13" s="80"/>
      <c r="QRG13" s="80"/>
      <c r="QRH13" s="80"/>
      <c r="QRI13" s="80"/>
      <c r="QRJ13" s="80"/>
      <c r="QRK13" s="80"/>
      <c r="QRL13" s="80"/>
      <c r="QRM13" s="80"/>
      <c r="QRN13" s="80"/>
      <c r="QRO13" s="80"/>
      <c r="QRP13" s="80"/>
      <c r="QRQ13" s="80"/>
      <c r="QRR13" s="80"/>
      <c r="QRS13" s="80"/>
      <c r="QRT13" s="80"/>
      <c r="QRU13" s="80"/>
      <c r="QRV13" s="80"/>
      <c r="QRW13" s="80"/>
      <c r="QRX13" s="80"/>
      <c r="QRY13" s="80"/>
      <c r="QRZ13" s="80"/>
      <c r="QSA13" s="80"/>
      <c r="QSB13" s="80"/>
      <c r="QSC13" s="80"/>
      <c r="QSD13" s="80"/>
      <c r="QSE13" s="80"/>
      <c r="QSF13" s="80"/>
      <c r="QSG13" s="80"/>
      <c r="QSH13" s="80"/>
      <c r="QSI13" s="80"/>
      <c r="QSJ13" s="80"/>
      <c r="QSK13" s="80"/>
      <c r="QSL13" s="80"/>
      <c r="QSM13" s="80"/>
      <c r="QSN13" s="80"/>
      <c r="QSO13" s="80"/>
      <c r="QSP13" s="80"/>
      <c r="QSQ13" s="80"/>
      <c r="QSR13" s="80"/>
      <c r="QSS13" s="80"/>
      <c r="QST13" s="80"/>
      <c r="QSU13" s="80"/>
      <c r="QSV13" s="80"/>
      <c r="QSW13" s="80"/>
      <c r="QSX13" s="80"/>
      <c r="QSY13" s="80"/>
      <c r="QSZ13" s="80"/>
      <c r="QTA13" s="80"/>
      <c r="QTB13" s="80"/>
      <c r="QTC13" s="80"/>
      <c r="QTD13" s="80"/>
      <c r="QTE13" s="80"/>
      <c r="QTF13" s="80"/>
      <c r="QTG13" s="80"/>
      <c r="QTH13" s="80"/>
      <c r="QTI13" s="80"/>
      <c r="QTJ13" s="80"/>
      <c r="QTK13" s="80"/>
      <c r="QTL13" s="80"/>
      <c r="QTM13" s="80"/>
      <c r="QTN13" s="80"/>
      <c r="QTO13" s="80"/>
      <c r="QTP13" s="80"/>
      <c r="QTQ13" s="80"/>
      <c r="QTR13" s="80"/>
      <c r="QTS13" s="80"/>
      <c r="QTT13" s="80"/>
      <c r="QTU13" s="80"/>
      <c r="QTV13" s="80"/>
      <c r="QTW13" s="80"/>
      <c r="QTX13" s="80"/>
      <c r="QTY13" s="80"/>
      <c r="QTZ13" s="80"/>
      <c r="QUA13" s="80"/>
      <c r="QUB13" s="80"/>
      <c r="QUC13" s="80"/>
      <c r="QUD13" s="80"/>
      <c r="QUE13" s="80"/>
      <c r="QUF13" s="80"/>
      <c r="QUG13" s="80"/>
      <c r="QUH13" s="80"/>
      <c r="QUI13" s="80"/>
      <c r="QUJ13" s="80"/>
      <c r="QUK13" s="80"/>
      <c r="QUL13" s="80"/>
      <c r="QUM13" s="80"/>
      <c r="QUN13" s="80"/>
      <c r="QUO13" s="80"/>
      <c r="QUP13" s="80"/>
      <c r="QUQ13" s="80"/>
      <c r="QUR13" s="80"/>
      <c r="QUS13" s="80"/>
      <c r="QUT13" s="80"/>
      <c r="QUU13" s="80"/>
      <c r="QUV13" s="80"/>
      <c r="QUW13" s="80"/>
      <c r="QUX13" s="80"/>
      <c r="QUY13" s="80"/>
      <c r="QUZ13" s="80"/>
      <c r="QVA13" s="80"/>
      <c r="QVB13" s="80"/>
      <c r="QVC13" s="80"/>
      <c r="QVD13" s="80"/>
      <c r="QVE13" s="80"/>
      <c r="QVF13" s="80"/>
      <c r="QVG13" s="80"/>
      <c r="QVH13" s="80"/>
      <c r="QVI13" s="80"/>
      <c r="QVJ13" s="80"/>
      <c r="QVK13" s="80"/>
      <c r="QVL13" s="80"/>
      <c r="QVM13" s="80"/>
      <c r="QVN13" s="80"/>
      <c r="QVO13" s="80"/>
      <c r="QVP13" s="80"/>
      <c r="QVQ13" s="80"/>
      <c r="QVR13" s="80"/>
      <c r="QVS13" s="80"/>
      <c r="QVT13" s="80"/>
      <c r="QVU13" s="80"/>
      <c r="QVV13" s="80"/>
      <c r="QVW13" s="80"/>
      <c r="QVX13" s="80"/>
      <c r="QVY13" s="80"/>
      <c r="QVZ13" s="80"/>
      <c r="QWA13" s="80"/>
      <c r="QWB13" s="80"/>
      <c r="QWC13" s="80"/>
      <c r="QWD13" s="80"/>
      <c r="QWE13" s="80"/>
      <c r="QWF13" s="80"/>
      <c r="QWG13" s="80"/>
      <c r="QWH13" s="80"/>
      <c r="QWI13" s="80"/>
      <c r="QWJ13" s="80"/>
      <c r="QWK13" s="80"/>
      <c r="QWL13" s="80"/>
      <c r="QWM13" s="80"/>
      <c r="QWN13" s="80"/>
      <c r="QWO13" s="80"/>
      <c r="QWP13" s="80"/>
      <c r="QWQ13" s="80"/>
      <c r="QWR13" s="80"/>
      <c r="QWS13" s="80"/>
      <c r="QWT13" s="80"/>
      <c r="QWU13" s="80"/>
      <c r="QWV13" s="80"/>
      <c r="QWW13" s="80"/>
      <c r="QWX13" s="80"/>
      <c r="QWY13" s="80"/>
      <c r="QWZ13" s="80"/>
      <c r="QXA13" s="80"/>
      <c r="QXB13" s="80"/>
      <c r="QXC13" s="80"/>
      <c r="QXD13" s="80"/>
      <c r="QXE13" s="80"/>
      <c r="QXF13" s="80"/>
      <c r="QXG13" s="80"/>
      <c r="QXH13" s="80"/>
      <c r="QXI13" s="80"/>
      <c r="QXJ13" s="80"/>
      <c r="QXK13" s="80"/>
      <c r="QXL13" s="80"/>
      <c r="QXM13" s="80"/>
      <c r="QXN13" s="80"/>
      <c r="QXO13" s="80"/>
      <c r="QXP13" s="80"/>
      <c r="QXQ13" s="80"/>
      <c r="QXR13" s="80"/>
      <c r="QXS13" s="80"/>
      <c r="QXT13" s="80"/>
      <c r="QXU13" s="80"/>
      <c r="QXV13" s="80"/>
      <c r="QXW13" s="80"/>
      <c r="QXX13" s="80"/>
      <c r="QXY13" s="80"/>
      <c r="QXZ13" s="80"/>
      <c r="QYA13" s="80"/>
      <c r="QYB13" s="80"/>
      <c r="QYC13" s="80"/>
      <c r="QYD13" s="80"/>
      <c r="QYE13" s="80"/>
      <c r="QYF13" s="80"/>
      <c r="QYG13" s="80"/>
      <c r="QYH13" s="80"/>
      <c r="QYI13" s="80"/>
      <c r="QYJ13" s="80"/>
      <c r="QYK13" s="80"/>
      <c r="QYL13" s="80"/>
      <c r="QYM13" s="80"/>
      <c r="QYN13" s="80"/>
      <c r="QYO13" s="80"/>
      <c r="QYP13" s="80"/>
      <c r="QYQ13" s="80"/>
      <c r="QYR13" s="80"/>
      <c r="QYS13" s="80"/>
      <c r="QYT13" s="80"/>
      <c r="QYU13" s="80"/>
      <c r="QYV13" s="80"/>
      <c r="QYW13" s="80"/>
      <c r="QYX13" s="80"/>
      <c r="QYY13" s="80"/>
      <c r="QYZ13" s="80"/>
      <c r="QZA13" s="80"/>
      <c r="QZB13" s="80"/>
      <c r="QZC13" s="80"/>
      <c r="QZD13" s="80"/>
      <c r="QZE13" s="80"/>
      <c r="QZF13" s="80"/>
      <c r="QZG13" s="80"/>
      <c r="QZH13" s="80"/>
      <c r="QZI13" s="80"/>
      <c r="QZJ13" s="80"/>
      <c r="QZK13" s="80"/>
      <c r="QZL13" s="80"/>
      <c r="QZM13" s="80"/>
      <c r="QZN13" s="80"/>
      <c r="QZO13" s="80"/>
      <c r="QZP13" s="80"/>
      <c r="QZQ13" s="80"/>
      <c r="QZR13" s="80"/>
      <c r="QZS13" s="80"/>
      <c r="QZT13" s="80"/>
      <c r="QZU13" s="80"/>
      <c r="QZV13" s="80"/>
      <c r="QZW13" s="80"/>
      <c r="QZX13" s="80"/>
      <c r="QZY13" s="80"/>
      <c r="QZZ13" s="80"/>
      <c r="RAA13" s="80"/>
      <c r="RAB13" s="80"/>
      <c r="RAC13" s="80"/>
      <c r="RAD13" s="80"/>
      <c r="RAE13" s="80"/>
      <c r="RAF13" s="80"/>
      <c r="RAG13" s="80"/>
      <c r="RAH13" s="80"/>
      <c r="RAI13" s="80"/>
      <c r="RAJ13" s="80"/>
      <c r="RAK13" s="80"/>
      <c r="RAL13" s="80"/>
      <c r="RAM13" s="80"/>
      <c r="RAN13" s="80"/>
      <c r="RAO13" s="80"/>
      <c r="RAP13" s="80"/>
      <c r="RAQ13" s="80"/>
      <c r="RAR13" s="80"/>
      <c r="RAS13" s="80"/>
      <c r="RAT13" s="80"/>
      <c r="RAU13" s="80"/>
      <c r="RAV13" s="80"/>
      <c r="RAW13" s="80"/>
      <c r="RAX13" s="80"/>
      <c r="RAY13" s="80"/>
      <c r="RAZ13" s="80"/>
      <c r="RBA13" s="80"/>
      <c r="RBB13" s="80"/>
      <c r="RBC13" s="80"/>
      <c r="RBD13" s="80"/>
      <c r="RBE13" s="80"/>
      <c r="RBF13" s="80"/>
      <c r="RBG13" s="80"/>
      <c r="RBH13" s="80"/>
      <c r="RBI13" s="80"/>
      <c r="RBJ13" s="80"/>
      <c r="RBK13" s="80"/>
      <c r="RBL13" s="80"/>
      <c r="RBM13" s="80"/>
      <c r="RBN13" s="80"/>
      <c r="RBO13" s="80"/>
      <c r="RBP13" s="80"/>
      <c r="RBQ13" s="80"/>
      <c r="RBR13" s="80"/>
      <c r="RBS13" s="80"/>
      <c r="RBT13" s="80"/>
      <c r="RBU13" s="80"/>
      <c r="RBV13" s="80"/>
      <c r="RBW13" s="80"/>
      <c r="RBX13" s="80"/>
      <c r="RBY13" s="80"/>
      <c r="RBZ13" s="80"/>
      <c r="RCA13" s="80"/>
      <c r="RCB13" s="80"/>
      <c r="RCC13" s="80"/>
      <c r="RCD13" s="80"/>
      <c r="RCE13" s="80"/>
      <c r="RCF13" s="80"/>
      <c r="RCG13" s="80"/>
      <c r="RCH13" s="80"/>
      <c r="RCI13" s="80"/>
      <c r="RCJ13" s="80"/>
      <c r="RCK13" s="80"/>
      <c r="RCL13" s="80"/>
      <c r="RCM13" s="80"/>
      <c r="RCN13" s="80"/>
      <c r="RCO13" s="80"/>
      <c r="RCP13" s="80"/>
      <c r="RCQ13" s="80"/>
      <c r="RCR13" s="80"/>
      <c r="RCS13" s="80"/>
      <c r="RCT13" s="80"/>
      <c r="RCU13" s="80"/>
      <c r="RCV13" s="80"/>
      <c r="RCW13" s="80"/>
      <c r="RCX13" s="80"/>
      <c r="RCY13" s="80"/>
      <c r="RCZ13" s="80"/>
      <c r="RDA13" s="80"/>
      <c r="RDB13" s="80"/>
      <c r="RDC13" s="80"/>
      <c r="RDD13" s="80"/>
      <c r="RDE13" s="80"/>
      <c r="RDF13" s="80"/>
      <c r="RDG13" s="80"/>
      <c r="RDH13" s="80"/>
      <c r="RDI13" s="80"/>
      <c r="RDJ13" s="80"/>
      <c r="RDK13" s="80"/>
      <c r="RDL13" s="80"/>
      <c r="RDM13" s="80"/>
      <c r="RDN13" s="80"/>
      <c r="RDO13" s="80"/>
      <c r="RDP13" s="80"/>
      <c r="RDQ13" s="80"/>
      <c r="RDR13" s="80"/>
      <c r="RDS13" s="80"/>
      <c r="RDT13" s="80"/>
      <c r="RDU13" s="80"/>
      <c r="RDV13" s="80"/>
      <c r="RDW13" s="80"/>
      <c r="RDX13" s="80"/>
      <c r="RDY13" s="80"/>
      <c r="RDZ13" s="80"/>
      <c r="REA13" s="80"/>
      <c r="REB13" s="80"/>
      <c r="REC13" s="80"/>
      <c r="RED13" s="80"/>
      <c r="REE13" s="80"/>
      <c r="REF13" s="80"/>
      <c r="REG13" s="80"/>
      <c r="REH13" s="80"/>
      <c r="REI13" s="80"/>
      <c r="REJ13" s="80"/>
      <c r="REK13" s="80"/>
      <c r="REL13" s="80"/>
      <c r="REM13" s="80"/>
      <c r="REN13" s="80"/>
      <c r="REO13" s="80"/>
      <c r="REP13" s="80"/>
      <c r="REQ13" s="80"/>
      <c r="RER13" s="80"/>
      <c r="RES13" s="80"/>
      <c r="RET13" s="80"/>
      <c r="REU13" s="80"/>
      <c r="REV13" s="80"/>
      <c r="REW13" s="80"/>
      <c r="REX13" s="80"/>
      <c r="REY13" s="80"/>
      <c r="REZ13" s="80"/>
      <c r="RFA13" s="80"/>
      <c r="RFB13" s="80"/>
      <c r="RFC13" s="80"/>
      <c r="RFD13" s="80"/>
      <c r="RFE13" s="80"/>
      <c r="RFF13" s="80"/>
      <c r="RFG13" s="80"/>
      <c r="RFH13" s="80"/>
      <c r="RFI13" s="80"/>
      <c r="RFJ13" s="80"/>
      <c r="RFK13" s="80"/>
      <c r="RFL13" s="80"/>
      <c r="RFM13" s="80"/>
      <c r="RFN13" s="80"/>
      <c r="RFO13" s="80"/>
      <c r="RFP13" s="80"/>
      <c r="RFQ13" s="80"/>
      <c r="RFR13" s="80"/>
      <c r="RFS13" s="80"/>
      <c r="RFT13" s="80"/>
      <c r="RFU13" s="80"/>
      <c r="RFV13" s="80"/>
      <c r="RFW13" s="80"/>
      <c r="RFX13" s="80"/>
      <c r="RFY13" s="80"/>
      <c r="RFZ13" s="80"/>
      <c r="RGA13" s="80"/>
      <c r="RGB13" s="80"/>
      <c r="RGC13" s="80"/>
      <c r="RGD13" s="80"/>
      <c r="RGE13" s="80"/>
      <c r="RGF13" s="80"/>
      <c r="RGG13" s="80"/>
      <c r="RGH13" s="80"/>
      <c r="RGI13" s="80"/>
      <c r="RGJ13" s="80"/>
      <c r="RGK13" s="80"/>
      <c r="RGL13" s="80"/>
      <c r="RGM13" s="80"/>
      <c r="RGN13" s="80"/>
      <c r="RGO13" s="80"/>
      <c r="RGP13" s="80"/>
      <c r="RGQ13" s="80"/>
      <c r="RGR13" s="80"/>
      <c r="RGS13" s="80"/>
      <c r="RGT13" s="80"/>
      <c r="RGU13" s="80"/>
      <c r="RGV13" s="80"/>
      <c r="RGW13" s="80"/>
      <c r="RGX13" s="80"/>
      <c r="RGY13" s="80"/>
      <c r="RGZ13" s="80"/>
      <c r="RHA13" s="80"/>
      <c r="RHB13" s="80"/>
      <c r="RHC13" s="80"/>
      <c r="RHD13" s="80"/>
      <c r="RHE13" s="80"/>
      <c r="RHF13" s="80"/>
      <c r="RHG13" s="80"/>
      <c r="RHH13" s="80"/>
      <c r="RHI13" s="80"/>
      <c r="RHJ13" s="80"/>
      <c r="RHK13" s="80"/>
      <c r="RHL13" s="80"/>
      <c r="RHM13" s="80"/>
      <c r="RHN13" s="80"/>
      <c r="RHO13" s="80"/>
      <c r="RHP13" s="80"/>
      <c r="RHQ13" s="80"/>
      <c r="RHR13" s="80"/>
      <c r="RHS13" s="80"/>
      <c r="RHT13" s="80"/>
      <c r="RHU13" s="80"/>
      <c r="RHV13" s="80"/>
      <c r="RHW13" s="80"/>
      <c r="RHX13" s="80"/>
      <c r="RHY13" s="80"/>
      <c r="RHZ13" s="80"/>
      <c r="RIA13" s="80"/>
      <c r="RIB13" s="80"/>
      <c r="RIC13" s="80"/>
      <c r="RID13" s="80"/>
      <c r="RIE13" s="80"/>
      <c r="RIF13" s="80"/>
      <c r="RIG13" s="80"/>
      <c r="RIH13" s="80"/>
      <c r="RII13" s="80"/>
      <c r="RIJ13" s="80"/>
      <c r="RIK13" s="80"/>
      <c r="RIL13" s="80"/>
      <c r="RIM13" s="80"/>
      <c r="RIN13" s="80"/>
      <c r="RIO13" s="80"/>
      <c r="RIP13" s="80"/>
      <c r="RIQ13" s="80"/>
      <c r="RIR13" s="80"/>
      <c r="RIS13" s="80"/>
      <c r="RIT13" s="80"/>
      <c r="RIU13" s="80"/>
      <c r="RIV13" s="80"/>
      <c r="RIW13" s="80"/>
      <c r="RIX13" s="80"/>
      <c r="RIY13" s="80"/>
      <c r="RIZ13" s="80"/>
      <c r="RJA13" s="80"/>
      <c r="RJB13" s="80"/>
      <c r="RJC13" s="80"/>
      <c r="RJD13" s="80"/>
      <c r="RJE13" s="80"/>
      <c r="RJF13" s="80"/>
      <c r="RJG13" s="80"/>
      <c r="RJH13" s="80"/>
      <c r="RJI13" s="80"/>
      <c r="RJJ13" s="80"/>
      <c r="RJK13" s="80"/>
      <c r="RJL13" s="80"/>
      <c r="RJM13" s="80"/>
      <c r="RJN13" s="80"/>
      <c r="RJO13" s="80"/>
      <c r="RJP13" s="80"/>
      <c r="RJQ13" s="80"/>
      <c r="RJR13" s="80"/>
      <c r="RJS13" s="80"/>
      <c r="RJT13" s="80"/>
      <c r="RJU13" s="80"/>
      <c r="RJV13" s="80"/>
      <c r="RJW13" s="80"/>
      <c r="RJX13" s="80"/>
      <c r="RJY13" s="80"/>
      <c r="RJZ13" s="80"/>
      <c r="RKA13" s="80"/>
      <c r="RKB13" s="80"/>
      <c r="RKC13" s="80"/>
      <c r="RKD13" s="80"/>
      <c r="RKE13" s="80"/>
      <c r="RKF13" s="80"/>
      <c r="RKG13" s="80"/>
      <c r="RKH13" s="80"/>
      <c r="RKI13" s="80"/>
      <c r="RKJ13" s="80"/>
      <c r="RKK13" s="80"/>
      <c r="RKL13" s="80"/>
      <c r="RKM13" s="80"/>
      <c r="RKN13" s="80"/>
      <c r="RKO13" s="80"/>
      <c r="RKP13" s="80"/>
      <c r="RKQ13" s="80"/>
      <c r="RKR13" s="80"/>
      <c r="RKS13" s="80"/>
      <c r="RKT13" s="80"/>
      <c r="RKU13" s="80"/>
      <c r="RKV13" s="80"/>
      <c r="RKW13" s="80"/>
      <c r="RKX13" s="80"/>
      <c r="RKY13" s="80"/>
      <c r="RKZ13" s="80"/>
      <c r="RLA13" s="80"/>
      <c r="RLB13" s="80"/>
      <c r="RLC13" s="80"/>
      <c r="RLD13" s="80"/>
      <c r="RLE13" s="80"/>
      <c r="RLF13" s="80"/>
      <c r="RLG13" s="80"/>
      <c r="RLH13" s="80"/>
      <c r="RLI13" s="80"/>
      <c r="RLJ13" s="80"/>
      <c r="RLK13" s="80"/>
      <c r="RLL13" s="80"/>
      <c r="RLM13" s="80"/>
      <c r="RLN13" s="80"/>
      <c r="RLO13" s="80"/>
      <c r="RLP13" s="80"/>
      <c r="RLQ13" s="80"/>
      <c r="RLR13" s="80"/>
      <c r="RLS13" s="80"/>
      <c r="RLT13" s="80"/>
      <c r="RLU13" s="80"/>
      <c r="RLV13" s="80"/>
      <c r="RLW13" s="80"/>
      <c r="RLX13" s="80"/>
      <c r="RLY13" s="80"/>
      <c r="RLZ13" s="80"/>
      <c r="RMA13" s="80"/>
      <c r="RMB13" s="80"/>
      <c r="RMC13" s="80"/>
      <c r="RMD13" s="80"/>
      <c r="RME13" s="80"/>
      <c r="RMF13" s="80"/>
      <c r="RMG13" s="80"/>
      <c r="RMH13" s="80"/>
      <c r="RMI13" s="80"/>
      <c r="RMJ13" s="80"/>
      <c r="RMK13" s="80"/>
      <c r="RML13" s="80"/>
      <c r="RMM13" s="80"/>
      <c r="RMN13" s="80"/>
      <c r="RMO13" s="80"/>
      <c r="RMP13" s="80"/>
      <c r="RMQ13" s="80"/>
      <c r="RMR13" s="80"/>
      <c r="RMS13" s="80"/>
      <c r="RMT13" s="80"/>
      <c r="RMU13" s="80"/>
      <c r="RMV13" s="80"/>
      <c r="RMW13" s="80"/>
      <c r="RMX13" s="80"/>
      <c r="RMY13" s="80"/>
      <c r="RMZ13" s="80"/>
      <c r="RNA13" s="80"/>
      <c r="RNB13" s="80"/>
      <c r="RNC13" s="80"/>
      <c r="RND13" s="80"/>
      <c r="RNE13" s="80"/>
      <c r="RNF13" s="80"/>
      <c r="RNG13" s="80"/>
      <c r="RNH13" s="80"/>
      <c r="RNI13" s="80"/>
      <c r="RNJ13" s="80"/>
      <c r="RNK13" s="80"/>
      <c r="RNL13" s="80"/>
      <c r="RNM13" s="80"/>
      <c r="RNN13" s="80"/>
      <c r="RNO13" s="80"/>
      <c r="RNP13" s="80"/>
      <c r="RNQ13" s="80"/>
      <c r="RNR13" s="80"/>
      <c r="RNS13" s="80"/>
      <c r="RNT13" s="80"/>
      <c r="RNU13" s="80"/>
      <c r="RNV13" s="80"/>
      <c r="RNW13" s="80"/>
      <c r="RNX13" s="80"/>
      <c r="RNY13" s="80"/>
      <c r="RNZ13" s="80"/>
      <c r="ROA13" s="80"/>
      <c r="ROB13" s="80"/>
      <c r="ROC13" s="80"/>
      <c r="ROD13" s="80"/>
      <c r="ROE13" s="80"/>
      <c r="ROF13" s="80"/>
      <c r="ROG13" s="80"/>
      <c r="ROH13" s="80"/>
      <c r="ROI13" s="80"/>
      <c r="ROJ13" s="80"/>
      <c r="ROK13" s="80"/>
      <c r="ROL13" s="80"/>
      <c r="ROM13" s="80"/>
      <c r="RON13" s="80"/>
      <c r="ROO13" s="80"/>
      <c r="ROP13" s="80"/>
      <c r="ROQ13" s="80"/>
      <c r="ROR13" s="80"/>
      <c r="ROS13" s="80"/>
      <c r="ROT13" s="80"/>
      <c r="ROU13" s="80"/>
      <c r="ROV13" s="80"/>
      <c r="ROW13" s="80"/>
      <c r="ROX13" s="80"/>
      <c r="ROY13" s="80"/>
      <c r="ROZ13" s="80"/>
      <c r="RPA13" s="80"/>
      <c r="RPB13" s="80"/>
      <c r="RPC13" s="80"/>
      <c r="RPD13" s="80"/>
      <c r="RPE13" s="80"/>
      <c r="RPF13" s="80"/>
      <c r="RPG13" s="80"/>
      <c r="RPH13" s="80"/>
      <c r="RPI13" s="80"/>
      <c r="RPJ13" s="80"/>
      <c r="RPK13" s="80"/>
      <c r="RPL13" s="80"/>
      <c r="RPM13" s="80"/>
      <c r="RPN13" s="80"/>
      <c r="RPO13" s="80"/>
      <c r="RPP13" s="80"/>
      <c r="RPQ13" s="80"/>
      <c r="RPR13" s="80"/>
      <c r="RPS13" s="80"/>
      <c r="RPT13" s="80"/>
      <c r="RPU13" s="80"/>
      <c r="RPV13" s="80"/>
      <c r="RPW13" s="80"/>
      <c r="RPX13" s="80"/>
      <c r="RPY13" s="80"/>
      <c r="RPZ13" s="80"/>
      <c r="RQA13" s="80"/>
      <c r="RQB13" s="80"/>
      <c r="RQC13" s="80"/>
      <c r="RQD13" s="80"/>
      <c r="RQE13" s="80"/>
      <c r="RQF13" s="80"/>
      <c r="RQG13" s="80"/>
      <c r="RQH13" s="80"/>
      <c r="RQI13" s="80"/>
      <c r="RQJ13" s="80"/>
      <c r="RQK13" s="80"/>
      <c r="RQL13" s="80"/>
      <c r="RQM13" s="80"/>
      <c r="RQN13" s="80"/>
      <c r="RQO13" s="80"/>
      <c r="RQP13" s="80"/>
      <c r="RQQ13" s="80"/>
      <c r="RQR13" s="80"/>
      <c r="RQS13" s="80"/>
      <c r="RQT13" s="80"/>
      <c r="RQU13" s="80"/>
      <c r="RQV13" s="80"/>
      <c r="RQW13" s="80"/>
      <c r="RQX13" s="80"/>
      <c r="RQY13" s="80"/>
      <c r="RQZ13" s="80"/>
      <c r="RRA13" s="80"/>
      <c r="RRB13" s="80"/>
      <c r="RRC13" s="80"/>
      <c r="RRD13" s="80"/>
      <c r="RRE13" s="80"/>
      <c r="RRF13" s="80"/>
      <c r="RRG13" s="80"/>
      <c r="RRH13" s="80"/>
      <c r="RRI13" s="80"/>
      <c r="RRJ13" s="80"/>
      <c r="RRK13" s="80"/>
      <c r="RRL13" s="80"/>
      <c r="RRM13" s="80"/>
      <c r="RRN13" s="80"/>
      <c r="RRO13" s="80"/>
      <c r="RRP13" s="80"/>
      <c r="RRQ13" s="80"/>
      <c r="RRR13" s="80"/>
      <c r="RRS13" s="80"/>
      <c r="RRT13" s="80"/>
      <c r="RRU13" s="80"/>
      <c r="RRV13" s="80"/>
      <c r="RRW13" s="80"/>
      <c r="RRX13" s="80"/>
      <c r="RRY13" s="80"/>
      <c r="RRZ13" s="80"/>
      <c r="RSA13" s="80"/>
      <c r="RSB13" s="80"/>
      <c r="RSC13" s="80"/>
      <c r="RSD13" s="80"/>
      <c r="RSE13" s="80"/>
      <c r="RSF13" s="80"/>
      <c r="RSG13" s="80"/>
      <c r="RSH13" s="80"/>
      <c r="RSI13" s="80"/>
      <c r="RSJ13" s="80"/>
      <c r="RSK13" s="80"/>
      <c r="RSL13" s="80"/>
      <c r="RSM13" s="80"/>
      <c r="RSN13" s="80"/>
      <c r="RSO13" s="80"/>
      <c r="RSP13" s="80"/>
      <c r="RSQ13" s="80"/>
      <c r="RSR13" s="80"/>
      <c r="RSS13" s="80"/>
      <c r="RST13" s="80"/>
      <c r="RSU13" s="80"/>
      <c r="RSV13" s="80"/>
      <c r="RSW13" s="80"/>
      <c r="RSX13" s="80"/>
      <c r="RSY13" s="80"/>
      <c r="RSZ13" s="80"/>
      <c r="RTA13" s="80"/>
      <c r="RTB13" s="80"/>
      <c r="RTC13" s="80"/>
      <c r="RTD13" s="80"/>
      <c r="RTE13" s="80"/>
      <c r="RTF13" s="80"/>
      <c r="RTG13" s="80"/>
      <c r="RTH13" s="80"/>
      <c r="RTI13" s="80"/>
      <c r="RTJ13" s="80"/>
      <c r="RTK13" s="80"/>
      <c r="RTL13" s="80"/>
      <c r="RTM13" s="80"/>
      <c r="RTN13" s="80"/>
      <c r="RTO13" s="80"/>
      <c r="RTP13" s="80"/>
      <c r="RTQ13" s="80"/>
      <c r="RTR13" s="80"/>
      <c r="RTS13" s="80"/>
      <c r="RTT13" s="80"/>
      <c r="RTU13" s="80"/>
      <c r="RTV13" s="80"/>
      <c r="RTW13" s="80"/>
      <c r="RTX13" s="80"/>
      <c r="RTY13" s="80"/>
      <c r="RTZ13" s="80"/>
      <c r="RUA13" s="80"/>
      <c r="RUB13" s="80"/>
      <c r="RUC13" s="80"/>
      <c r="RUD13" s="80"/>
      <c r="RUE13" s="80"/>
      <c r="RUF13" s="80"/>
      <c r="RUG13" s="80"/>
      <c r="RUH13" s="80"/>
      <c r="RUI13" s="80"/>
      <c r="RUJ13" s="80"/>
      <c r="RUK13" s="80"/>
      <c r="RUL13" s="80"/>
      <c r="RUM13" s="80"/>
      <c r="RUN13" s="80"/>
      <c r="RUO13" s="80"/>
      <c r="RUP13" s="80"/>
      <c r="RUQ13" s="80"/>
      <c r="RUR13" s="80"/>
      <c r="RUS13" s="80"/>
      <c r="RUT13" s="80"/>
      <c r="RUU13" s="80"/>
      <c r="RUV13" s="80"/>
      <c r="RUW13" s="80"/>
      <c r="RUX13" s="80"/>
      <c r="RUY13" s="80"/>
      <c r="RUZ13" s="80"/>
      <c r="RVA13" s="80"/>
      <c r="RVB13" s="80"/>
      <c r="RVC13" s="80"/>
      <c r="RVD13" s="80"/>
      <c r="RVE13" s="80"/>
      <c r="RVF13" s="80"/>
      <c r="RVG13" s="80"/>
      <c r="RVH13" s="80"/>
      <c r="RVI13" s="80"/>
      <c r="RVJ13" s="80"/>
      <c r="RVK13" s="80"/>
      <c r="RVL13" s="80"/>
      <c r="RVM13" s="80"/>
      <c r="RVN13" s="80"/>
      <c r="RVO13" s="80"/>
      <c r="RVP13" s="80"/>
      <c r="RVQ13" s="80"/>
      <c r="RVR13" s="80"/>
      <c r="RVS13" s="80"/>
      <c r="RVT13" s="80"/>
      <c r="RVU13" s="80"/>
      <c r="RVV13" s="80"/>
      <c r="RVW13" s="80"/>
      <c r="RVX13" s="80"/>
      <c r="RVY13" s="80"/>
      <c r="RVZ13" s="80"/>
      <c r="RWA13" s="80"/>
      <c r="RWB13" s="80"/>
      <c r="RWC13" s="80"/>
      <c r="RWD13" s="80"/>
      <c r="RWE13" s="80"/>
      <c r="RWF13" s="80"/>
      <c r="RWG13" s="80"/>
      <c r="RWH13" s="80"/>
      <c r="RWI13" s="80"/>
      <c r="RWJ13" s="80"/>
      <c r="RWK13" s="80"/>
      <c r="RWL13" s="80"/>
      <c r="RWM13" s="80"/>
      <c r="RWN13" s="80"/>
      <c r="RWO13" s="80"/>
      <c r="RWP13" s="80"/>
      <c r="RWQ13" s="80"/>
      <c r="RWR13" s="80"/>
      <c r="RWS13" s="80"/>
      <c r="RWT13" s="80"/>
      <c r="RWU13" s="80"/>
      <c r="RWV13" s="80"/>
      <c r="RWW13" s="80"/>
      <c r="RWX13" s="80"/>
      <c r="RWY13" s="80"/>
      <c r="RWZ13" s="80"/>
      <c r="RXA13" s="80"/>
      <c r="RXB13" s="80"/>
      <c r="RXC13" s="80"/>
      <c r="RXD13" s="80"/>
      <c r="RXE13" s="80"/>
      <c r="RXF13" s="80"/>
      <c r="RXG13" s="80"/>
      <c r="RXH13" s="80"/>
      <c r="RXI13" s="80"/>
      <c r="RXJ13" s="80"/>
      <c r="RXK13" s="80"/>
      <c r="RXL13" s="80"/>
      <c r="RXM13" s="80"/>
      <c r="RXN13" s="80"/>
      <c r="RXO13" s="80"/>
      <c r="RXP13" s="80"/>
      <c r="RXQ13" s="80"/>
      <c r="RXR13" s="80"/>
      <c r="RXS13" s="80"/>
      <c r="RXT13" s="80"/>
      <c r="RXU13" s="80"/>
      <c r="RXV13" s="80"/>
      <c r="RXW13" s="80"/>
      <c r="RXX13" s="80"/>
      <c r="RXY13" s="80"/>
      <c r="RXZ13" s="80"/>
      <c r="RYA13" s="80"/>
      <c r="RYB13" s="80"/>
      <c r="RYC13" s="80"/>
      <c r="RYD13" s="80"/>
      <c r="RYE13" s="80"/>
      <c r="RYF13" s="80"/>
      <c r="RYG13" s="80"/>
      <c r="RYH13" s="80"/>
      <c r="RYI13" s="80"/>
      <c r="RYJ13" s="80"/>
      <c r="RYK13" s="80"/>
      <c r="RYL13" s="80"/>
      <c r="RYM13" s="80"/>
      <c r="RYN13" s="80"/>
      <c r="RYO13" s="80"/>
      <c r="RYP13" s="80"/>
      <c r="RYQ13" s="80"/>
      <c r="RYR13" s="80"/>
      <c r="RYS13" s="80"/>
      <c r="RYT13" s="80"/>
      <c r="RYU13" s="80"/>
      <c r="RYV13" s="80"/>
      <c r="RYW13" s="80"/>
      <c r="RYX13" s="80"/>
      <c r="RYY13" s="80"/>
      <c r="RYZ13" s="80"/>
      <c r="RZA13" s="80"/>
      <c r="RZB13" s="80"/>
      <c r="RZC13" s="80"/>
      <c r="RZD13" s="80"/>
      <c r="RZE13" s="80"/>
      <c r="RZF13" s="80"/>
      <c r="RZG13" s="80"/>
      <c r="RZH13" s="80"/>
      <c r="RZI13" s="80"/>
      <c r="RZJ13" s="80"/>
      <c r="RZK13" s="80"/>
      <c r="RZL13" s="80"/>
      <c r="RZM13" s="80"/>
      <c r="RZN13" s="80"/>
      <c r="RZO13" s="80"/>
      <c r="RZP13" s="80"/>
      <c r="RZQ13" s="80"/>
      <c r="RZR13" s="80"/>
      <c r="RZS13" s="80"/>
      <c r="RZT13" s="80"/>
      <c r="RZU13" s="80"/>
      <c r="RZV13" s="80"/>
      <c r="RZW13" s="80"/>
      <c r="RZX13" s="80"/>
      <c r="RZY13" s="80"/>
      <c r="RZZ13" s="80"/>
      <c r="SAA13" s="80"/>
      <c r="SAB13" s="80"/>
      <c r="SAC13" s="80"/>
      <c r="SAD13" s="80"/>
      <c r="SAE13" s="80"/>
      <c r="SAF13" s="80"/>
      <c r="SAG13" s="80"/>
      <c r="SAH13" s="80"/>
      <c r="SAI13" s="80"/>
      <c r="SAJ13" s="80"/>
      <c r="SAK13" s="80"/>
      <c r="SAL13" s="80"/>
      <c r="SAM13" s="80"/>
      <c r="SAN13" s="80"/>
      <c r="SAO13" s="80"/>
      <c r="SAP13" s="80"/>
      <c r="SAQ13" s="80"/>
      <c r="SAR13" s="80"/>
      <c r="SAS13" s="80"/>
      <c r="SAT13" s="80"/>
      <c r="SAU13" s="80"/>
      <c r="SAV13" s="80"/>
      <c r="SAW13" s="80"/>
      <c r="SAX13" s="80"/>
      <c r="SAY13" s="80"/>
      <c r="SAZ13" s="80"/>
      <c r="SBA13" s="80"/>
      <c r="SBB13" s="80"/>
      <c r="SBC13" s="80"/>
      <c r="SBD13" s="80"/>
      <c r="SBE13" s="80"/>
      <c r="SBF13" s="80"/>
      <c r="SBG13" s="80"/>
      <c r="SBH13" s="80"/>
      <c r="SBI13" s="80"/>
      <c r="SBJ13" s="80"/>
      <c r="SBK13" s="80"/>
      <c r="SBL13" s="80"/>
      <c r="SBM13" s="80"/>
      <c r="SBN13" s="80"/>
      <c r="SBO13" s="80"/>
      <c r="SBP13" s="80"/>
      <c r="SBQ13" s="80"/>
      <c r="SBR13" s="80"/>
      <c r="SBS13" s="80"/>
      <c r="SBT13" s="80"/>
      <c r="SBU13" s="80"/>
      <c r="SBV13" s="80"/>
      <c r="SBW13" s="80"/>
      <c r="SBX13" s="80"/>
      <c r="SBY13" s="80"/>
      <c r="SBZ13" s="80"/>
      <c r="SCA13" s="80"/>
      <c r="SCB13" s="80"/>
      <c r="SCC13" s="80"/>
      <c r="SCD13" s="80"/>
      <c r="SCE13" s="80"/>
      <c r="SCF13" s="80"/>
      <c r="SCG13" s="80"/>
      <c r="SCH13" s="80"/>
      <c r="SCI13" s="80"/>
      <c r="SCJ13" s="80"/>
      <c r="SCK13" s="80"/>
      <c r="SCL13" s="80"/>
      <c r="SCM13" s="80"/>
      <c r="SCN13" s="80"/>
      <c r="SCO13" s="80"/>
      <c r="SCP13" s="80"/>
      <c r="SCQ13" s="80"/>
      <c r="SCR13" s="80"/>
      <c r="SCS13" s="80"/>
      <c r="SCT13" s="80"/>
      <c r="SCU13" s="80"/>
      <c r="SCV13" s="80"/>
      <c r="SCW13" s="80"/>
      <c r="SCX13" s="80"/>
      <c r="SCY13" s="80"/>
      <c r="SCZ13" s="80"/>
      <c r="SDA13" s="80"/>
      <c r="SDB13" s="80"/>
      <c r="SDC13" s="80"/>
      <c r="SDD13" s="80"/>
      <c r="SDE13" s="80"/>
      <c r="SDF13" s="80"/>
      <c r="SDG13" s="80"/>
      <c r="SDH13" s="80"/>
      <c r="SDI13" s="80"/>
      <c r="SDJ13" s="80"/>
      <c r="SDK13" s="80"/>
      <c r="SDL13" s="80"/>
      <c r="SDM13" s="80"/>
      <c r="SDN13" s="80"/>
      <c r="SDO13" s="80"/>
      <c r="SDP13" s="80"/>
      <c r="SDQ13" s="80"/>
      <c r="SDR13" s="80"/>
      <c r="SDS13" s="80"/>
      <c r="SDT13" s="80"/>
      <c r="SDU13" s="80"/>
      <c r="SDV13" s="80"/>
      <c r="SDW13" s="80"/>
      <c r="SDX13" s="80"/>
      <c r="SDY13" s="80"/>
      <c r="SDZ13" s="80"/>
      <c r="SEA13" s="80"/>
      <c r="SEB13" s="80"/>
      <c r="SEC13" s="80"/>
      <c r="SED13" s="80"/>
      <c r="SEE13" s="80"/>
      <c r="SEF13" s="80"/>
      <c r="SEG13" s="80"/>
      <c r="SEH13" s="80"/>
      <c r="SEI13" s="80"/>
      <c r="SEJ13" s="80"/>
      <c r="SEK13" s="80"/>
      <c r="SEL13" s="80"/>
      <c r="SEM13" s="80"/>
      <c r="SEN13" s="80"/>
      <c r="SEO13" s="80"/>
      <c r="SEP13" s="80"/>
      <c r="SEQ13" s="80"/>
      <c r="SER13" s="80"/>
      <c r="SES13" s="80"/>
      <c r="SET13" s="80"/>
      <c r="SEU13" s="80"/>
      <c r="SEV13" s="80"/>
      <c r="SEW13" s="80"/>
      <c r="SEX13" s="80"/>
      <c r="SEY13" s="80"/>
      <c r="SEZ13" s="80"/>
      <c r="SFA13" s="80"/>
      <c r="SFB13" s="80"/>
      <c r="SFC13" s="80"/>
      <c r="SFD13" s="80"/>
      <c r="SFE13" s="80"/>
      <c r="SFF13" s="80"/>
      <c r="SFG13" s="80"/>
      <c r="SFH13" s="80"/>
      <c r="SFI13" s="80"/>
      <c r="SFJ13" s="80"/>
      <c r="SFK13" s="80"/>
      <c r="SFL13" s="80"/>
      <c r="SFM13" s="80"/>
      <c r="SFN13" s="80"/>
      <c r="SFO13" s="80"/>
      <c r="SFP13" s="80"/>
      <c r="SFQ13" s="80"/>
      <c r="SFR13" s="80"/>
      <c r="SFS13" s="80"/>
      <c r="SFT13" s="80"/>
      <c r="SFU13" s="80"/>
      <c r="SFV13" s="80"/>
      <c r="SFW13" s="80"/>
      <c r="SFX13" s="80"/>
      <c r="SFY13" s="80"/>
      <c r="SFZ13" s="80"/>
      <c r="SGA13" s="80"/>
      <c r="SGB13" s="80"/>
      <c r="SGC13" s="80"/>
      <c r="SGD13" s="80"/>
      <c r="SGE13" s="80"/>
      <c r="SGF13" s="80"/>
      <c r="SGG13" s="80"/>
      <c r="SGH13" s="80"/>
      <c r="SGI13" s="80"/>
      <c r="SGJ13" s="80"/>
      <c r="SGK13" s="80"/>
      <c r="SGL13" s="80"/>
      <c r="SGM13" s="80"/>
      <c r="SGN13" s="80"/>
      <c r="SGO13" s="80"/>
      <c r="SGP13" s="80"/>
      <c r="SGQ13" s="80"/>
      <c r="SGR13" s="80"/>
      <c r="SGS13" s="80"/>
      <c r="SGT13" s="80"/>
      <c r="SGU13" s="80"/>
      <c r="SGV13" s="80"/>
      <c r="SGW13" s="80"/>
      <c r="SGX13" s="80"/>
      <c r="SGY13" s="80"/>
      <c r="SGZ13" s="80"/>
      <c r="SHA13" s="80"/>
      <c r="SHB13" s="80"/>
      <c r="SHC13" s="80"/>
      <c r="SHD13" s="80"/>
      <c r="SHE13" s="80"/>
      <c r="SHF13" s="80"/>
      <c r="SHG13" s="80"/>
      <c r="SHH13" s="80"/>
      <c r="SHI13" s="80"/>
      <c r="SHJ13" s="80"/>
      <c r="SHK13" s="80"/>
      <c r="SHL13" s="80"/>
      <c r="SHM13" s="80"/>
      <c r="SHN13" s="80"/>
      <c r="SHO13" s="80"/>
      <c r="SHP13" s="80"/>
      <c r="SHQ13" s="80"/>
      <c r="SHR13" s="80"/>
      <c r="SHS13" s="80"/>
      <c r="SHT13" s="80"/>
      <c r="SHU13" s="80"/>
      <c r="SHV13" s="80"/>
      <c r="SHW13" s="80"/>
      <c r="SHX13" s="80"/>
      <c r="SHY13" s="80"/>
      <c r="SHZ13" s="80"/>
      <c r="SIA13" s="80"/>
      <c r="SIB13" s="80"/>
      <c r="SIC13" s="80"/>
      <c r="SID13" s="80"/>
      <c r="SIE13" s="80"/>
      <c r="SIF13" s="80"/>
      <c r="SIG13" s="80"/>
      <c r="SIH13" s="80"/>
      <c r="SII13" s="80"/>
      <c r="SIJ13" s="80"/>
      <c r="SIK13" s="80"/>
      <c r="SIL13" s="80"/>
      <c r="SIM13" s="80"/>
      <c r="SIN13" s="80"/>
      <c r="SIO13" s="80"/>
      <c r="SIP13" s="80"/>
      <c r="SIQ13" s="80"/>
      <c r="SIR13" s="80"/>
      <c r="SIS13" s="80"/>
      <c r="SIT13" s="80"/>
      <c r="SIU13" s="80"/>
      <c r="SIV13" s="80"/>
      <c r="SIW13" s="80"/>
      <c r="SIX13" s="80"/>
      <c r="SIY13" s="80"/>
      <c r="SIZ13" s="80"/>
      <c r="SJA13" s="80"/>
      <c r="SJB13" s="80"/>
      <c r="SJC13" s="80"/>
      <c r="SJD13" s="80"/>
      <c r="SJE13" s="80"/>
      <c r="SJF13" s="80"/>
      <c r="SJG13" s="80"/>
      <c r="SJH13" s="80"/>
      <c r="SJI13" s="80"/>
      <c r="SJJ13" s="80"/>
      <c r="SJK13" s="80"/>
      <c r="SJL13" s="80"/>
      <c r="SJM13" s="80"/>
      <c r="SJN13" s="80"/>
      <c r="SJO13" s="80"/>
      <c r="SJP13" s="80"/>
      <c r="SJQ13" s="80"/>
      <c r="SJR13" s="80"/>
      <c r="SJS13" s="80"/>
      <c r="SJT13" s="80"/>
      <c r="SJU13" s="80"/>
      <c r="SJV13" s="80"/>
      <c r="SJW13" s="80"/>
      <c r="SJX13" s="80"/>
      <c r="SJY13" s="80"/>
      <c r="SJZ13" s="80"/>
      <c r="SKA13" s="80"/>
      <c r="SKB13" s="80"/>
      <c r="SKC13" s="80"/>
      <c r="SKD13" s="80"/>
      <c r="SKE13" s="80"/>
      <c r="SKF13" s="80"/>
      <c r="SKG13" s="80"/>
      <c r="SKH13" s="80"/>
      <c r="SKI13" s="80"/>
      <c r="SKJ13" s="80"/>
      <c r="SKK13" s="80"/>
      <c r="SKL13" s="80"/>
      <c r="SKM13" s="80"/>
      <c r="SKN13" s="80"/>
      <c r="SKO13" s="80"/>
      <c r="SKP13" s="80"/>
      <c r="SKQ13" s="80"/>
      <c r="SKR13" s="80"/>
      <c r="SKS13" s="80"/>
      <c r="SKT13" s="80"/>
      <c r="SKU13" s="80"/>
      <c r="SKV13" s="80"/>
      <c r="SKW13" s="80"/>
      <c r="SKX13" s="80"/>
      <c r="SKY13" s="80"/>
      <c r="SKZ13" s="80"/>
      <c r="SLA13" s="80"/>
      <c r="SLB13" s="80"/>
      <c r="SLC13" s="80"/>
      <c r="SLD13" s="80"/>
      <c r="SLE13" s="80"/>
      <c r="SLF13" s="80"/>
      <c r="SLG13" s="80"/>
      <c r="SLH13" s="80"/>
      <c r="SLI13" s="80"/>
      <c r="SLJ13" s="80"/>
      <c r="SLK13" s="80"/>
      <c r="SLL13" s="80"/>
      <c r="SLM13" s="80"/>
      <c r="SLN13" s="80"/>
      <c r="SLO13" s="80"/>
      <c r="SLP13" s="80"/>
      <c r="SLQ13" s="80"/>
      <c r="SLR13" s="80"/>
      <c r="SLS13" s="80"/>
      <c r="SLT13" s="80"/>
      <c r="SLU13" s="80"/>
      <c r="SLV13" s="80"/>
      <c r="SLW13" s="80"/>
      <c r="SLX13" s="80"/>
      <c r="SLY13" s="80"/>
      <c r="SLZ13" s="80"/>
      <c r="SMA13" s="80"/>
      <c r="SMB13" s="80"/>
      <c r="SMC13" s="80"/>
      <c r="SMD13" s="80"/>
      <c r="SME13" s="80"/>
      <c r="SMF13" s="80"/>
      <c r="SMG13" s="80"/>
      <c r="SMH13" s="80"/>
      <c r="SMI13" s="80"/>
      <c r="SMJ13" s="80"/>
      <c r="SMK13" s="80"/>
      <c r="SML13" s="80"/>
      <c r="SMM13" s="80"/>
      <c r="SMN13" s="80"/>
      <c r="SMO13" s="80"/>
      <c r="SMP13" s="80"/>
      <c r="SMQ13" s="80"/>
      <c r="SMR13" s="80"/>
      <c r="SMS13" s="80"/>
      <c r="SMT13" s="80"/>
      <c r="SMU13" s="80"/>
      <c r="SMV13" s="80"/>
      <c r="SMW13" s="80"/>
      <c r="SMX13" s="80"/>
      <c r="SMY13" s="80"/>
      <c r="SMZ13" s="80"/>
      <c r="SNA13" s="80"/>
      <c r="SNB13" s="80"/>
      <c r="SNC13" s="80"/>
      <c r="SND13" s="80"/>
      <c r="SNE13" s="80"/>
      <c r="SNF13" s="80"/>
      <c r="SNG13" s="80"/>
      <c r="SNH13" s="80"/>
      <c r="SNI13" s="80"/>
      <c r="SNJ13" s="80"/>
      <c r="SNK13" s="80"/>
      <c r="SNL13" s="80"/>
      <c r="SNM13" s="80"/>
      <c r="SNN13" s="80"/>
      <c r="SNO13" s="80"/>
      <c r="SNP13" s="80"/>
      <c r="SNQ13" s="80"/>
      <c r="SNR13" s="80"/>
      <c r="SNS13" s="80"/>
      <c r="SNT13" s="80"/>
      <c r="SNU13" s="80"/>
      <c r="SNV13" s="80"/>
      <c r="SNW13" s="80"/>
      <c r="SNX13" s="80"/>
      <c r="SNY13" s="80"/>
      <c r="SNZ13" s="80"/>
      <c r="SOA13" s="80"/>
      <c r="SOB13" s="80"/>
      <c r="SOC13" s="80"/>
      <c r="SOD13" s="80"/>
      <c r="SOE13" s="80"/>
      <c r="SOF13" s="80"/>
      <c r="SOG13" s="80"/>
      <c r="SOH13" s="80"/>
      <c r="SOI13" s="80"/>
      <c r="SOJ13" s="80"/>
      <c r="SOK13" s="80"/>
      <c r="SOL13" s="80"/>
      <c r="SOM13" s="80"/>
      <c r="SON13" s="80"/>
      <c r="SOO13" s="80"/>
      <c r="SOP13" s="80"/>
      <c r="SOQ13" s="80"/>
      <c r="SOR13" s="80"/>
      <c r="SOS13" s="80"/>
      <c r="SOT13" s="80"/>
      <c r="SOU13" s="80"/>
      <c r="SOV13" s="80"/>
      <c r="SOW13" s="80"/>
      <c r="SOX13" s="80"/>
      <c r="SOY13" s="80"/>
      <c r="SOZ13" s="80"/>
      <c r="SPA13" s="80"/>
      <c r="SPB13" s="80"/>
      <c r="SPC13" s="80"/>
      <c r="SPD13" s="80"/>
      <c r="SPE13" s="80"/>
      <c r="SPF13" s="80"/>
      <c r="SPG13" s="80"/>
      <c r="SPH13" s="80"/>
      <c r="SPI13" s="80"/>
      <c r="SPJ13" s="80"/>
      <c r="SPK13" s="80"/>
      <c r="SPL13" s="80"/>
      <c r="SPM13" s="80"/>
      <c r="SPN13" s="80"/>
      <c r="SPO13" s="80"/>
      <c r="SPP13" s="80"/>
      <c r="SPQ13" s="80"/>
      <c r="SPR13" s="80"/>
      <c r="SPS13" s="80"/>
      <c r="SPT13" s="80"/>
      <c r="SPU13" s="80"/>
      <c r="SPV13" s="80"/>
      <c r="SPW13" s="80"/>
      <c r="SPX13" s="80"/>
      <c r="SPY13" s="80"/>
      <c r="SPZ13" s="80"/>
      <c r="SQA13" s="80"/>
      <c r="SQB13" s="80"/>
      <c r="SQC13" s="80"/>
      <c r="SQD13" s="80"/>
      <c r="SQE13" s="80"/>
      <c r="SQF13" s="80"/>
      <c r="SQG13" s="80"/>
      <c r="SQH13" s="80"/>
      <c r="SQI13" s="80"/>
      <c r="SQJ13" s="80"/>
      <c r="SQK13" s="80"/>
      <c r="SQL13" s="80"/>
      <c r="SQM13" s="80"/>
      <c r="SQN13" s="80"/>
      <c r="SQO13" s="80"/>
      <c r="SQP13" s="80"/>
      <c r="SQQ13" s="80"/>
      <c r="SQR13" s="80"/>
      <c r="SQS13" s="80"/>
      <c r="SQT13" s="80"/>
      <c r="SQU13" s="80"/>
      <c r="SQV13" s="80"/>
      <c r="SQW13" s="80"/>
      <c r="SQX13" s="80"/>
      <c r="SQY13" s="80"/>
      <c r="SQZ13" s="80"/>
      <c r="SRA13" s="80"/>
      <c r="SRB13" s="80"/>
      <c r="SRC13" s="80"/>
      <c r="SRD13" s="80"/>
      <c r="SRE13" s="80"/>
      <c r="SRF13" s="80"/>
      <c r="SRG13" s="80"/>
      <c r="SRH13" s="80"/>
      <c r="SRI13" s="80"/>
      <c r="SRJ13" s="80"/>
      <c r="SRK13" s="80"/>
      <c r="SRL13" s="80"/>
      <c r="SRM13" s="80"/>
      <c r="SRN13" s="80"/>
      <c r="SRO13" s="80"/>
      <c r="SRP13" s="80"/>
      <c r="SRQ13" s="80"/>
      <c r="SRR13" s="80"/>
      <c r="SRS13" s="80"/>
      <c r="SRT13" s="80"/>
      <c r="SRU13" s="80"/>
      <c r="SRV13" s="80"/>
      <c r="SRW13" s="80"/>
      <c r="SRX13" s="80"/>
      <c r="SRY13" s="80"/>
      <c r="SRZ13" s="80"/>
      <c r="SSA13" s="80"/>
      <c r="SSB13" s="80"/>
      <c r="SSC13" s="80"/>
      <c r="SSD13" s="80"/>
      <c r="SSE13" s="80"/>
      <c r="SSF13" s="80"/>
      <c r="SSG13" s="80"/>
      <c r="SSH13" s="80"/>
      <c r="SSI13" s="80"/>
      <c r="SSJ13" s="80"/>
      <c r="SSK13" s="80"/>
      <c r="SSL13" s="80"/>
      <c r="SSM13" s="80"/>
      <c r="SSN13" s="80"/>
      <c r="SSO13" s="80"/>
      <c r="SSP13" s="80"/>
      <c r="SSQ13" s="80"/>
      <c r="SSR13" s="80"/>
      <c r="SSS13" s="80"/>
      <c r="SST13" s="80"/>
      <c r="SSU13" s="80"/>
      <c r="SSV13" s="80"/>
      <c r="SSW13" s="80"/>
      <c r="SSX13" s="80"/>
      <c r="SSY13" s="80"/>
      <c r="SSZ13" s="80"/>
      <c r="STA13" s="80"/>
      <c r="STB13" s="80"/>
      <c r="STC13" s="80"/>
      <c r="STD13" s="80"/>
      <c r="STE13" s="80"/>
      <c r="STF13" s="80"/>
      <c r="STG13" s="80"/>
      <c r="STH13" s="80"/>
      <c r="STI13" s="80"/>
      <c r="STJ13" s="80"/>
      <c r="STK13" s="80"/>
      <c r="STL13" s="80"/>
      <c r="STM13" s="80"/>
      <c r="STN13" s="80"/>
      <c r="STO13" s="80"/>
      <c r="STP13" s="80"/>
      <c r="STQ13" s="80"/>
      <c r="STR13" s="80"/>
      <c r="STS13" s="80"/>
      <c r="STT13" s="80"/>
      <c r="STU13" s="80"/>
      <c r="STV13" s="80"/>
      <c r="STW13" s="80"/>
      <c r="STX13" s="80"/>
      <c r="STY13" s="80"/>
      <c r="STZ13" s="80"/>
      <c r="SUA13" s="80"/>
      <c r="SUB13" s="80"/>
      <c r="SUC13" s="80"/>
      <c r="SUD13" s="80"/>
      <c r="SUE13" s="80"/>
      <c r="SUF13" s="80"/>
      <c r="SUG13" s="80"/>
      <c r="SUH13" s="80"/>
      <c r="SUI13" s="80"/>
      <c r="SUJ13" s="80"/>
      <c r="SUK13" s="80"/>
      <c r="SUL13" s="80"/>
      <c r="SUM13" s="80"/>
      <c r="SUN13" s="80"/>
      <c r="SUO13" s="80"/>
      <c r="SUP13" s="80"/>
      <c r="SUQ13" s="80"/>
      <c r="SUR13" s="80"/>
      <c r="SUS13" s="80"/>
      <c r="SUT13" s="80"/>
      <c r="SUU13" s="80"/>
      <c r="SUV13" s="80"/>
      <c r="SUW13" s="80"/>
      <c r="SUX13" s="80"/>
      <c r="SUY13" s="80"/>
      <c r="SUZ13" s="80"/>
      <c r="SVA13" s="80"/>
      <c r="SVB13" s="80"/>
      <c r="SVC13" s="80"/>
      <c r="SVD13" s="80"/>
      <c r="SVE13" s="80"/>
      <c r="SVF13" s="80"/>
      <c r="SVG13" s="80"/>
      <c r="SVH13" s="80"/>
      <c r="SVI13" s="80"/>
      <c r="SVJ13" s="80"/>
      <c r="SVK13" s="80"/>
      <c r="SVL13" s="80"/>
      <c r="SVM13" s="80"/>
      <c r="SVN13" s="80"/>
      <c r="SVO13" s="80"/>
      <c r="SVP13" s="80"/>
      <c r="SVQ13" s="80"/>
      <c r="SVR13" s="80"/>
      <c r="SVS13" s="80"/>
      <c r="SVT13" s="80"/>
      <c r="SVU13" s="80"/>
      <c r="SVV13" s="80"/>
      <c r="SVW13" s="80"/>
      <c r="SVX13" s="80"/>
      <c r="SVY13" s="80"/>
      <c r="SVZ13" s="80"/>
      <c r="SWA13" s="80"/>
      <c r="SWB13" s="80"/>
      <c r="SWC13" s="80"/>
      <c r="SWD13" s="80"/>
      <c r="SWE13" s="80"/>
      <c r="SWF13" s="80"/>
      <c r="SWG13" s="80"/>
      <c r="SWH13" s="80"/>
      <c r="SWI13" s="80"/>
      <c r="SWJ13" s="80"/>
      <c r="SWK13" s="80"/>
      <c r="SWL13" s="80"/>
      <c r="SWM13" s="80"/>
      <c r="SWN13" s="80"/>
      <c r="SWO13" s="80"/>
      <c r="SWP13" s="80"/>
      <c r="SWQ13" s="80"/>
      <c r="SWR13" s="80"/>
      <c r="SWS13" s="80"/>
      <c r="SWT13" s="80"/>
      <c r="SWU13" s="80"/>
      <c r="SWV13" s="80"/>
      <c r="SWW13" s="80"/>
      <c r="SWX13" s="80"/>
      <c r="SWY13" s="80"/>
      <c r="SWZ13" s="80"/>
      <c r="SXA13" s="80"/>
      <c r="SXB13" s="80"/>
      <c r="SXC13" s="80"/>
      <c r="SXD13" s="80"/>
      <c r="SXE13" s="80"/>
      <c r="SXF13" s="80"/>
      <c r="SXG13" s="80"/>
      <c r="SXH13" s="80"/>
      <c r="SXI13" s="80"/>
      <c r="SXJ13" s="80"/>
      <c r="SXK13" s="80"/>
      <c r="SXL13" s="80"/>
      <c r="SXM13" s="80"/>
      <c r="SXN13" s="80"/>
      <c r="SXO13" s="80"/>
      <c r="SXP13" s="80"/>
      <c r="SXQ13" s="80"/>
      <c r="SXR13" s="80"/>
      <c r="SXS13" s="80"/>
      <c r="SXT13" s="80"/>
      <c r="SXU13" s="80"/>
      <c r="SXV13" s="80"/>
      <c r="SXW13" s="80"/>
      <c r="SXX13" s="80"/>
      <c r="SXY13" s="80"/>
      <c r="SXZ13" s="80"/>
      <c r="SYA13" s="80"/>
      <c r="SYB13" s="80"/>
      <c r="SYC13" s="80"/>
      <c r="SYD13" s="80"/>
      <c r="SYE13" s="80"/>
      <c r="SYF13" s="80"/>
      <c r="SYG13" s="80"/>
      <c r="SYH13" s="80"/>
      <c r="SYI13" s="80"/>
      <c r="SYJ13" s="80"/>
      <c r="SYK13" s="80"/>
      <c r="SYL13" s="80"/>
      <c r="SYM13" s="80"/>
      <c r="SYN13" s="80"/>
      <c r="SYO13" s="80"/>
      <c r="SYP13" s="80"/>
      <c r="SYQ13" s="80"/>
      <c r="SYR13" s="80"/>
      <c r="SYS13" s="80"/>
      <c r="SYT13" s="80"/>
      <c r="SYU13" s="80"/>
      <c r="SYV13" s="80"/>
      <c r="SYW13" s="80"/>
      <c r="SYX13" s="80"/>
      <c r="SYY13" s="80"/>
      <c r="SYZ13" s="80"/>
      <c r="SZA13" s="80"/>
      <c r="SZB13" s="80"/>
      <c r="SZC13" s="80"/>
      <c r="SZD13" s="80"/>
      <c r="SZE13" s="80"/>
      <c r="SZF13" s="80"/>
      <c r="SZG13" s="80"/>
      <c r="SZH13" s="80"/>
      <c r="SZI13" s="80"/>
      <c r="SZJ13" s="80"/>
      <c r="SZK13" s="80"/>
      <c r="SZL13" s="80"/>
      <c r="SZM13" s="80"/>
      <c r="SZN13" s="80"/>
      <c r="SZO13" s="80"/>
      <c r="SZP13" s="80"/>
      <c r="SZQ13" s="80"/>
      <c r="SZR13" s="80"/>
      <c r="SZS13" s="80"/>
      <c r="SZT13" s="80"/>
      <c r="SZU13" s="80"/>
      <c r="SZV13" s="80"/>
      <c r="SZW13" s="80"/>
      <c r="SZX13" s="80"/>
      <c r="SZY13" s="80"/>
      <c r="SZZ13" s="80"/>
      <c r="TAA13" s="80"/>
      <c r="TAB13" s="80"/>
      <c r="TAC13" s="80"/>
      <c r="TAD13" s="80"/>
      <c r="TAE13" s="80"/>
      <c r="TAF13" s="80"/>
      <c r="TAG13" s="80"/>
      <c r="TAH13" s="80"/>
      <c r="TAI13" s="80"/>
      <c r="TAJ13" s="80"/>
      <c r="TAK13" s="80"/>
      <c r="TAL13" s="80"/>
      <c r="TAM13" s="80"/>
      <c r="TAN13" s="80"/>
      <c r="TAO13" s="80"/>
      <c r="TAP13" s="80"/>
      <c r="TAQ13" s="80"/>
      <c r="TAR13" s="80"/>
      <c r="TAS13" s="80"/>
      <c r="TAT13" s="80"/>
      <c r="TAU13" s="80"/>
      <c r="TAV13" s="80"/>
      <c r="TAW13" s="80"/>
      <c r="TAX13" s="80"/>
      <c r="TAY13" s="80"/>
      <c r="TAZ13" s="80"/>
      <c r="TBA13" s="80"/>
      <c r="TBB13" s="80"/>
      <c r="TBC13" s="80"/>
      <c r="TBD13" s="80"/>
      <c r="TBE13" s="80"/>
      <c r="TBF13" s="80"/>
      <c r="TBG13" s="80"/>
      <c r="TBH13" s="80"/>
      <c r="TBI13" s="80"/>
      <c r="TBJ13" s="80"/>
      <c r="TBK13" s="80"/>
      <c r="TBL13" s="80"/>
      <c r="TBM13" s="80"/>
      <c r="TBN13" s="80"/>
      <c r="TBO13" s="80"/>
      <c r="TBP13" s="80"/>
      <c r="TBQ13" s="80"/>
      <c r="TBR13" s="80"/>
      <c r="TBS13" s="80"/>
      <c r="TBT13" s="80"/>
      <c r="TBU13" s="80"/>
      <c r="TBV13" s="80"/>
      <c r="TBW13" s="80"/>
      <c r="TBX13" s="80"/>
      <c r="TBY13" s="80"/>
      <c r="TBZ13" s="80"/>
      <c r="TCA13" s="80"/>
      <c r="TCB13" s="80"/>
      <c r="TCC13" s="80"/>
      <c r="TCD13" s="80"/>
      <c r="TCE13" s="80"/>
      <c r="TCF13" s="80"/>
      <c r="TCG13" s="80"/>
      <c r="TCH13" s="80"/>
      <c r="TCI13" s="80"/>
      <c r="TCJ13" s="80"/>
      <c r="TCK13" s="80"/>
      <c r="TCL13" s="80"/>
      <c r="TCM13" s="80"/>
      <c r="TCN13" s="80"/>
      <c r="TCO13" s="80"/>
      <c r="TCP13" s="80"/>
      <c r="TCQ13" s="80"/>
      <c r="TCR13" s="80"/>
      <c r="TCS13" s="80"/>
      <c r="TCT13" s="80"/>
      <c r="TCU13" s="80"/>
      <c r="TCV13" s="80"/>
      <c r="TCW13" s="80"/>
      <c r="TCX13" s="80"/>
      <c r="TCY13" s="80"/>
      <c r="TCZ13" s="80"/>
      <c r="TDA13" s="80"/>
      <c r="TDB13" s="80"/>
      <c r="TDC13" s="80"/>
      <c r="TDD13" s="80"/>
      <c r="TDE13" s="80"/>
      <c r="TDF13" s="80"/>
      <c r="TDG13" s="80"/>
      <c r="TDH13" s="80"/>
      <c r="TDI13" s="80"/>
      <c r="TDJ13" s="80"/>
      <c r="TDK13" s="80"/>
      <c r="TDL13" s="80"/>
      <c r="TDM13" s="80"/>
      <c r="TDN13" s="80"/>
      <c r="TDO13" s="80"/>
      <c r="TDP13" s="80"/>
      <c r="TDQ13" s="80"/>
      <c r="TDR13" s="80"/>
      <c r="TDS13" s="80"/>
      <c r="TDT13" s="80"/>
      <c r="TDU13" s="80"/>
      <c r="TDV13" s="80"/>
      <c r="TDW13" s="80"/>
      <c r="TDX13" s="80"/>
      <c r="TDY13" s="80"/>
      <c r="TDZ13" s="80"/>
      <c r="TEA13" s="80"/>
      <c r="TEB13" s="80"/>
      <c r="TEC13" s="80"/>
      <c r="TED13" s="80"/>
      <c r="TEE13" s="80"/>
      <c r="TEF13" s="80"/>
      <c r="TEG13" s="80"/>
      <c r="TEH13" s="80"/>
      <c r="TEI13" s="80"/>
      <c r="TEJ13" s="80"/>
      <c r="TEK13" s="80"/>
      <c r="TEL13" s="80"/>
      <c r="TEM13" s="80"/>
      <c r="TEN13" s="80"/>
      <c r="TEO13" s="80"/>
      <c r="TEP13" s="80"/>
      <c r="TEQ13" s="80"/>
      <c r="TER13" s="80"/>
      <c r="TES13" s="80"/>
      <c r="TET13" s="80"/>
      <c r="TEU13" s="80"/>
      <c r="TEV13" s="80"/>
      <c r="TEW13" s="80"/>
      <c r="TEX13" s="80"/>
      <c r="TEY13" s="80"/>
      <c r="TEZ13" s="80"/>
      <c r="TFA13" s="80"/>
      <c r="TFB13" s="80"/>
      <c r="TFC13" s="80"/>
      <c r="TFD13" s="80"/>
      <c r="TFE13" s="80"/>
      <c r="TFF13" s="80"/>
      <c r="TFG13" s="80"/>
      <c r="TFH13" s="80"/>
      <c r="TFI13" s="80"/>
      <c r="TFJ13" s="80"/>
      <c r="TFK13" s="80"/>
      <c r="TFL13" s="80"/>
      <c r="TFM13" s="80"/>
      <c r="TFN13" s="80"/>
      <c r="TFO13" s="80"/>
      <c r="TFP13" s="80"/>
      <c r="TFQ13" s="80"/>
      <c r="TFR13" s="80"/>
      <c r="TFS13" s="80"/>
      <c r="TFT13" s="80"/>
      <c r="TFU13" s="80"/>
      <c r="TFV13" s="80"/>
      <c r="TFW13" s="80"/>
      <c r="TFX13" s="80"/>
      <c r="TFY13" s="80"/>
      <c r="TFZ13" s="80"/>
      <c r="TGA13" s="80"/>
      <c r="TGB13" s="80"/>
      <c r="TGC13" s="80"/>
      <c r="TGD13" s="80"/>
      <c r="TGE13" s="80"/>
      <c r="TGF13" s="80"/>
      <c r="TGG13" s="80"/>
      <c r="TGH13" s="80"/>
      <c r="TGI13" s="80"/>
      <c r="TGJ13" s="80"/>
      <c r="TGK13" s="80"/>
      <c r="TGL13" s="80"/>
      <c r="TGM13" s="80"/>
      <c r="TGN13" s="80"/>
      <c r="TGO13" s="80"/>
      <c r="TGP13" s="80"/>
      <c r="TGQ13" s="80"/>
      <c r="TGR13" s="80"/>
      <c r="TGS13" s="80"/>
      <c r="TGT13" s="80"/>
      <c r="TGU13" s="80"/>
      <c r="TGV13" s="80"/>
      <c r="TGW13" s="80"/>
      <c r="TGX13" s="80"/>
      <c r="TGY13" s="80"/>
      <c r="TGZ13" s="80"/>
      <c r="THA13" s="80"/>
      <c r="THB13" s="80"/>
      <c r="THC13" s="80"/>
      <c r="THD13" s="80"/>
      <c r="THE13" s="80"/>
      <c r="THF13" s="80"/>
      <c r="THG13" s="80"/>
      <c r="THH13" s="80"/>
      <c r="THI13" s="80"/>
      <c r="THJ13" s="80"/>
      <c r="THK13" s="80"/>
      <c r="THL13" s="80"/>
      <c r="THM13" s="80"/>
      <c r="THN13" s="80"/>
      <c r="THO13" s="80"/>
      <c r="THP13" s="80"/>
      <c r="THQ13" s="80"/>
      <c r="THR13" s="80"/>
      <c r="THS13" s="80"/>
      <c r="THT13" s="80"/>
      <c r="THU13" s="80"/>
      <c r="THV13" s="80"/>
      <c r="THW13" s="80"/>
      <c r="THX13" s="80"/>
      <c r="THY13" s="80"/>
      <c r="THZ13" s="80"/>
      <c r="TIA13" s="80"/>
      <c r="TIB13" s="80"/>
      <c r="TIC13" s="80"/>
      <c r="TID13" s="80"/>
      <c r="TIE13" s="80"/>
      <c r="TIF13" s="80"/>
      <c r="TIG13" s="80"/>
      <c r="TIH13" s="80"/>
      <c r="TII13" s="80"/>
      <c r="TIJ13" s="80"/>
      <c r="TIK13" s="80"/>
      <c r="TIL13" s="80"/>
      <c r="TIM13" s="80"/>
      <c r="TIN13" s="80"/>
      <c r="TIO13" s="80"/>
      <c r="TIP13" s="80"/>
      <c r="TIQ13" s="80"/>
      <c r="TIR13" s="80"/>
      <c r="TIS13" s="80"/>
      <c r="TIT13" s="80"/>
      <c r="TIU13" s="80"/>
      <c r="TIV13" s="80"/>
      <c r="TIW13" s="80"/>
      <c r="TIX13" s="80"/>
      <c r="TIY13" s="80"/>
      <c r="TIZ13" s="80"/>
      <c r="TJA13" s="80"/>
      <c r="TJB13" s="80"/>
      <c r="TJC13" s="80"/>
      <c r="TJD13" s="80"/>
      <c r="TJE13" s="80"/>
      <c r="TJF13" s="80"/>
      <c r="TJG13" s="80"/>
      <c r="TJH13" s="80"/>
      <c r="TJI13" s="80"/>
      <c r="TJJ13" s="80"/>
      <c r="TJK13" s="80"/>
      <c r="TJL13" s="80"/>
      <c r="TJM13" s="80"/>
      <c r="TJN13" s="80"/>
      <c r="TJO13" s="80"/>
      <c r="TJP13" s="80"/>
      <c r="TJQ13" s="80"/>
      <c r="TJR13" s="80"/>
      <c r="TJS13" s="80"/>
      <c r="TJT13" s="80"/>
      <c r="TJU13" s="80"/>
      <c r="TJV13" s="80"/>
      <c r="TJW13" s="80"/>
      <c r="TJX13" s="80"/>
      <c r="TJY13" s="80"/>
      <c r="TJZ13" s="80"/>
      <c r="TKA13" s="80"/>
      <c r="TKB13" s="80"/>
      <c r="TKC13" s="80"/>
      <c r="TKD13" s="80"/>
      <c r="TKE13" s="80"/>
      <c r="TKF13" s="80"/>
      <c r="TKG13" s="80"/>
      <c r="TKH13" s="80"/>
      <c r="TKI13" s="80"/>
      <c r="TKJ13" s="80"/>
      <c r="TKK13" s="80"/>
      <c r="TKL13" s="80"/>
      <c r="TKM13" s="80"/>
      <c r="TKN13" s="80"/>
      <c r="TKO13" s="80"/>
      <c r="TKP13" s="80"/>
      <c r="TKQ13" s="80"/>
      <c r="TKR13" s="80"/>
      <c r="TKS13" s="80"/>
      <c r="TKT13" s="80"/>
      <c r="TKU13" s="80"/>
      <c r="TKV13" s="80"/>
      <c r="TKW13" s="80"/>
      <c r="TKX13" s="80"/>
      <c r="TKY13" s="80"/>
      <c r="TKZ13" s="80"/>
      <c r="TLA13" s="80"/>
      <c r="TLB13" s="80"/>
      <c r="TLC13" s="80"/>
      <c r="TLD13" s="80"/>
      <c r="TLE13" s="80"/>
      <c r="TLF13" s="80"/>
      <c r="TLG13" s="80"/>
      <c r="TLH13" s="80"/>
      <c r="TLI13" s="80"/>
      <c r="TLJ13" s="80"/>
      <c r="TLK13" s="80"/>
      <c r="TLL13" s="80"/>
      <c r="TLM13" s="80"/>
      <c r="TLN13" s="80"/>
      <c r="TLO13" s="80"/>
      <c r="TLP13" s="80"/>
      <c r="TLQ13" s="80"/>
      <c r="TLR13" s="80"/>
      <c r="TLS13" s="80"/>
      <c r="TLT13" s="80"/>
      <c r="TLU13" s="80"/>
      <c r="TLV13" s="80"/>
      <c r="TLW13" s="80"/>
      <c r="TLX13" s="80"/>
      <c r="TLY13" s="80"/>
      <c r="TLZ13" s="80"/>
      <c r="TMA13" s="80"/>
      <c r="TMB13" s="80"/>
      <c r="TMC13" s="80"/>
      <c r="TMD13" s="80"/>
      <c r="TME13" s="80"/>
      <c r="TMF13" s="80"/>
      <c r="TMG13" s="80"/>
      <c r="TMH13" s="80"/>
      <c r="TMI13" s="80"/>
      <c r="TMJ13" s="80"/>
      <c r="TMK13" s="80"/>
      <c r="TML13" s="80"/>
      <c r="TMM13" s="80"/>
      <c r="TMN13" s="80"/>
      <c r="TMO13" s="80"/>
      <c r="TMP13" s="80"/>
      <c r="TMQ13" s="80"/>
      <c r="TMR13" s="80"/>
      <c r="TMS13" s="80"/>
      <c r="TMT13" s="80"/>
      <c r="TMU13" s="80"/>
      <c r="TMV13" s="80"/>
      <c r="TMW13" s="80"/>
      <c r="TMX13" s="80"/>
      <c r="TMY13" s="80"/>
      <c r="TMZ13" s="80"/>
      <c r="TNA13" s="80"/>
      <c r="TNB13" s="80"/>
      <c r="TNC13" s="80"/>
      <c r="TND13" s="80"/>
      <c r="TNE13" s="80"/>
      <c r="TNF13" s="80"/>
      <c r="TNG13" s="80"/>
      <c r="TNH13" s="80"/>
      <c r="TNI13" s="80"/>
      <c r="TNJ13" s="80"/>
      <c r="TNK13" s="80"/>
      <c r="TNL13" s="80"/>
      <c r="TNM13" s="80"/>
      <c r="TNN13" s="80"/>
      <c r="TNO13" s="80"/>
      <c r="TNP13" s="80"/>
      <c r="TNQ13" s="80"/>
      <c r="TNR13" s="80"/>
      <c r="TNS13" s="80"/>
      <c r="TNT13" s="80"/>
      <c r="TNU13" s="80"/>
      <c r="TNV13" s="80"/>
      <c r="TNW13" s="80"/>
      <c r="TNX13" s="80"/>
      <c r="TNY13" s="80"/>
      <c r="TNZ13" s="80"/>
      <c r="TOA13" s="80"/>
      <c r="TOB13" s="80"/>
      <c r="TOC13" s="80"/>
      <c r="TOD13" s="80"/>
      <c r="TOE13" s="80"/>
      <c r="TOF13" s="80"/>
      <c r="TOG13" s="80"/>
      <c r="TOH13" s="80"/>
      <c r="TOI13" s="80"/>
      <c r="TOJ13" s="80"/>
      <c r="TOK13" s="80"/>
      <c r="TOL13" s="80"/>
      <c r="TOM13" s="80"/>
      <c r="TON13" s="80"/>
      <c r="TOO13" s="80"/>
      <c r="TOP13" s="80"/>
      <c r="TOQ13" s="80"/>
      <c r="TOR13" s="80"/>
      <c r="TOS13" s="80"/>
      <c r="TOT13" s="80"/>
      <c r="TOU13" s="80"/>
      <c r="TOV13" s="80"/>
      <c r="TOW13" s="80"/>
      <c r="TOX13" s="80"/>
      <c r="TOY13" s="80"/>
      <c r="TOZ13" s="80"/>
      <c r="TPA13" s="80"/>
      <c r="TPB13" s="80"/>
      <c r="TPC13" s="80"/>
      <c r="TPD13" s="80"/>
      <c r="TPE13" s="80"/>
      <c r="TPF13" s="80"/>
      <c r="TPG13" s="80"/>
      <c r="TPH13" s="80"/>
      <c r="TPI13" s="80"/>
      <c r="TPJ13" s="80"/>
      <c r="TPK13" s="80"/>
      <c r="TPL13" s="80"/>
      <c r="TPM13" s="80"/>
      <c r="TPN13" s="80"/>
      <c r="TPO13" s="80"/>
      <c r="TPP13" s="80"/>
      <c r="TPQ13" s="80"/>
      <c r="TPR13" s="80"/>
      <c r="TPS13" s="80"/>
      <c r="TPT13" s="80"/>
      <c r="TPU13" s="80"/>
      <c r="TPV13" s="80"/>
      <c r="TPW13" s="80"/>
      <c r="TPX13" s="80"/>
      <c r="TPY13" s="80"/>
      <c r="TPZ13" s="80"/>
      <c r="TQA13" s="80"/>
      <c r="TQB13" s="80"/>
      <c r="TQC13" s="80"/>
      <c r="TQD13" s="80"/>
      <c r="TQE13" s="80"/>
      <c r="TQF13" s="80"/>
      <c r="TQG13" s="80"/>
      <c r="TQH13" s="80"/>
      <c r="TQI13" s="80"/>
      <c r="TQJ13" s="80"/>
      <c r="TQK13" s="80"/>
      <c r="TQL13" s="80"/>
      <c r="TQM13" s="80"/>
      <c r="TQN13" s="80"/>
      <c r="TQO13" s="80"/>
      <c r="TQP13" s="80"/>
      <c r="TQQ13" s="80"/>
      <c r="TQR13" s="80"/>
      <c r="TQS13" s="80"/>
      <c r="TQT13" s="80"/>
      <c r="TQU13" s="80"/>
      <c r="TQV13" s="80"/>
      <c r="TQW13" s="80"/>
      <c r="TQX13" s="80"/>
      <c r="TQY13" s="80"/>
      <c r="TQZ13" s="80"/>
      <c r="TRA13" s="80"/>
      <c r="TRB13" s="80"/>
      <c r="TRC13" s="80"/>
      <c r="TRD13" s="80"/>
      <c r="TRE13" s="80"/>
      <c r="TRF13" s="80"/>
      <c r="TRG13" s="80"/>
      <c r="TRH13" s="80"/>
      <c r="TRI13" s="80"/>
      <c r="TRJ13" s="80"/>
      <c r="TRK13" s="80"/>
      <c r="TRL13" s="80"/>
      <c r="TRM13" s="80"/>
      <c r="TRN13" s="80"/>
      <c r="TRO13" s="80"/>
      <c r="TRP13" s="80"/>
      <c r="TRQ13" s="80"/>
      <c r="TRR13" s="80"/>
      <c r="TRS13" s="80"/>
      <c r="TRT13" s="80"/>
      <c r="TRU13" s="80"/>
      <c r="TRV13" s="80"/>
      <c r="TRW13" s="80"/>
      <c r="TRX13" s="80"/>
      <c r="TRY13" s="80"/>
      <c r="TRZ13" s="80"/>
      <c r="TSA13" s="80"/>
      <c r="TSB13" s="80"/>
      <c r="TSC13" s="80"/>
      <c r="TSD13" s="80"/>
      <c r="TSE13" s="80"/>
      <c r="TSF13" s="80"/>
      <c r="TSG13" s="80"/>
      <c r="TSH13" s="80"/>
      <c r="TSI13" s="80"/>
      <c r="TSJ13" s="80"/>
      <c r="TSK13" s="80"/>
      <c r="TSL13" s="80"/>
      <c r="TSM13" s="80"/>
      <c r="TSN13" s="80"/>
      <c r="TSO13" s="80"/>
      <c r="TSP13" s="80"/>
      <c r="TSQ13" s="80"/>
      <c r="TSR13" s="80"/>
      <c r="TSS13" s="80"/>
      <c r="TST13" s="80"/>
      <c r="TSU13" s="80"/>
      <c r="TSV13" s="80"/>
      <c r="TSW13" s="80"/>
      <c r="TSX13" s="80"/>
      <c r="TSY13" s="80"/>
      <c r="TSZ13" s="80"/>
      <c r="TTA13" s="80"/>
      <c r="TTB13" s="80"/>
      <c r="TTC13" s="80"/>
      <c r="TTD13" s="80"/>
      <c r="TTE13" s="80"/>
      <c r="TTF13" s="80"/>
      <c r="TTG13" s="80"/>
      <c r="TTH13" s="80"/>
      <c r="TTI13" s="80"/>
      <c r="TTJ13" s="80"/>
      <c r="TTK13" s="80"/>
      <c r="TTL13" s="80"/>
      <c r="TTM13" s="80"/>
      <c r="TTN13" s="80"/>
      <c r="TTO13" s="80"/>
      <c r="TTP13" s="80"/>
      <c r="TTQ13" s="80"/>
      <c r="TTR13" s="80"/>
      <c r="TTS13" s="80"/>
      <c r="TTT13" s="80"/>
      <c r="TTU13" s="80"/>
      <c r="TTV13" s="80"/>
      <c r="TTW13" s="80"/>
      <c r="TTX13" s="80"/>
      <c r="TTY13" s="80"/>
      <c r="TTZ13" s="80"/>
      <c r="TUA13" s="80"/>
      <c r="TUB13" s="80"/>
      <c r="TUC13" s="80"/>
      <c r="TUD13" s="80"/>
      <c r="TUE13" s="80"/>
      <c r="TUF13" s="80"/>
      <c r="TUG13" s="80"/>
      <c r="TUH13" s="80"/>
      <c r="TUI13" s="80"/>
      <c r="TUJ13" s="80"/>
      <c r="TUK13" s="80"/>
      <c r="TUL13" s="80"/>
      <c r="TUM13" s="80"/>
      <c r="TUN13" s="80"/>
      <c r="TUO13" s="80"/>
      <c r="TUP13" s="80"/>
      <c r="TUQ13" s="80"/>
      <c r="TUR13" s="80"/>
      <c r="TUS13" s="80"/>
      <c r="TUT13" s="80"/>
      <c r="TUU13" s="80"/>
      <c r="TUV13" s="80"/>
      <c r="TUW13" s="80"/>
      <c r="TUX13" s="80"/>
      <c r="TUY13" s="80"/>
      <c r="TUZ13" s="80"/>
      <c r="TVA13" s="80"/>
      <c r="TVB13" s="80"/>
      <c r="TVC13" s="80"/>
      <c r="TVD13" s="80"/>
      <c r="TVE13" s="80"/>
      <c r="TVF13" s="80"/>
      <c r="TVG13" s="80"/>
      <c r="TVH13" s="80"/>
      <c r="TVI13" s="80"/>
      <c r="TVJ13" s="80"/>
      <c r="TVK13" s="80"/>
      <c r="TVL13" s="80"/>
      <c r="TVM13" s="80"/>
      <c r="TVN13" s="80"/>
      <c r="TVO13" s="80"/>
      <c r="TVP13" s="80"/>
      <c r="TVQ13" s="80"/>
      <c r="TVR13" s="80"/>
      <c r="TVS13" s="80"/>
      <c r="TVT13" s="80"/>
      <c r="TVU13" s="80"/>
      <c r="TVV13" s="80"/>
      <c r="TVW13" s="80"/>
      <c r="TVX13" s="80"/>
      <c r="TVY13" s="80"/>
      <c r="TVZ13" s="80"/>
      <c r="TWA13" s="80"/>
      <c r="TWB13" s="80"/>
      <c r="TWC13" s="80"/>
      <c r="TWD13" s="80"/>
      <c r="TWE13" s="80"/>
      <c r="TWF13" s="80"/>
      <c r="TWG13" s="80"/>
      <c r="TWH13" s="80"/>
      <c r="TWI13" s="80"/>
      <c r="TWJ13" s="80"/>
      <c r="TWK13" s="80"/>
      <c r="TWL13" s="80"/>
      <c r="TWM13" s="80"/>
      <c r="TWN13" s="80"/>
      <c r="TWO13" s="80"/>
      <c r="TWP13" s="80"/>
      <c r="TWQ13" s="80"/>
      <c r="TWR13" s="80"/>
      <c r="TWS13" s="80"/>
      <c r="TWT13" s="80"/>
      <c r="TWU13" s="80"/>
      <c r="TWV13" s="80"/>
      <c r="TWW13" s="80"/>
      <c r="TWX13" s="80"/>
      <c r="TWY13" s="80"/>
      <c r="TWZ13" s="80"/>
      <c r="TXA13" s="80"/>
      <c r="TXB13" s="80"/>
      <c r="TXC13" s="80"/>
      <c r="TXD13" s="80"/>
      <c r="TXE13" s="80"/>
      <c r="TXF13" s="80"/>
      <c r="TXG13" s="80"/>
      <c r="TXH13" s="80"/>
      <c r="TXI13" s="80"/>
      <c r="TXJ13" s="80"/>
      <c r="TXK13" s="80"/>
      <c r="TXL13" s="80"/>
      <c r="TXM13" s="80"/>
      <c r="TXN13" s="80"/>
      <c r="TXO13" s="80"/>
      <c r="TXP13" s="80"/>
      <c r="TXQ13" s="80"/>
      <c r="TXR13" s="80"/>
      <c r="TXS13" s="80"/>
      <c r="TXT13" s="80"/>
      <c r="TXU13" s="80"/>
      <c r="TXV13" s="80"/>
      <c r="TXW13" s="80"/>
      <c r="TXX13" s="80"/>
      <c r="TXY13" s="80"/>
      <c r="TXZ13" s="80"/>
      <c r="TYA13" s="80"/>
      <c r="TYB13" s="80"/>
      <c r="TYC13" s="80"/>
      <c r="TYD13" s="80"/>
      <c r="TYE13" s="80"/>
      <c r="TYF13" s="80"/>
      <c r="TYG13" s="80"/>
      <c r="TYH13" s="80"/>
      <c r="TYI13" s="80"/>
      <c r="TYJ13" s="80"/>
      <c r="TYK13" s="80"/>
      <c r="TYL13" s="80"/>
      <c r="TYM13" s="80"/>
      <c r="TYN13" s="80"/>
      <c r="TYO13" s="80"/>
      <c r="TYP13" s="80"/>
      <c r="TYQ13" s="80"/>
      <c r="TYR13" s="80"/>
      <c r="TYS13" s="80"/>
      <c r="TYT13" s="80"/>
      <c r="TYU13" s="80"/>
      <c r="TYV13" s="80"/>
      <c r="TYW13" s="80"/>
      <c r="TYX13" s="80"/>
      <c r="TYY13" s="80"/>
      <c r="TYZ13" s="80"/>
      <c r="TZA13" s="80"/>
      <c r="TZB13" s="80"/>
      <c r="TZC13" s="80"/>
      <c r="TZD13" s="80"/>
      <c r="TZE13" s="80"/>
      <c r="TZF13" s="80"/>
      <c r="TZG13" s="80"/>
      <c r="TZH13" s="80"/>
      <c r="TZI13" s="80"/>
      <c r="TZJ13" s="80"/>
      <c r="TZK13" s="80"/>
      <c r="TZL13" s="80"/>
      <c r="TZM13" s="80"/>
      <c r="TZN13" s="80"/>
      <c r="TZO13" s="80"/>
      <c r="TZP13" s="80"/>
      <c r="TZQ13" s="80"/>
      <c r="TZR13" s="80"/>
      <c r="TZS13" s="80"/>
      <c r="TZT13" s="80"/>
      <c r="TZU13" s="80"/>
      <c r="TZV13" s="80"/>
      <c r="TZW13" s="80"/>
      <c r="TZX13" s="80"/>
      <c r="TZY13" s="80"/>
      <c r="TZZ13" s="80"/>
      <c r="UAA13" s="80"/>
      <c r="UAB13" s="80"/>
      <c r="UAC13" s="80"/>
      <c r="UAD13" s="80"/>
      <c r="UAE13" s="80"/>
      <c r="UAF13" s="80"/>
      <c r="UAG13" s="80"/>
      <c r="UAH13" s="80"/>
      <c r="UAI13" s="80"/>
      <c r="UAJ13" s="80"/>
      <c r="UAK13" s="80"/>
      <c r="UAL13" s="80"/>
      <c r="UAM13" s="80"/>
      <c r="UAN13" s="80"/>
      <c r="UAO13" s="80"/>
      <c r="UAP13" s="80"/>
      <c r="UAQ13" s="80"/>
      <c r="UAR13" s="80"/>
      <c r="UAS13" s="80"/>
      <c r="UAT13" s="80"/>
      <c r="UAU13" s="80"/>
      <c r="UAV13" s="80"/>
      <c r="UAW13" s="80"/>
      <c r="UAX13" s="80"/>
      <c r="UAY13" s="80"/>
      <c r="UAZ13" s="80"/>
      <c r="UBA13" s="80"/>
      <c r="UBB13" s="80"/>
      <c r="UBC13" s="80"/>
      <c r="UBD13" s="80"/>
      <c r="UBE13" s="80"/>
      <c r="UBF13" s="80"/>
      <c r="UBG13" s="80"/>
      <c r="UBH13" s="80"/>
      <c r="UBI13" s="80"/>
      <c r="UBJ13" s="80"/>
      <c r="UBK13" s="80"/>
      <c r="UBL13" s="80"/>
      <c r="UBM13" s="80"/>
      <c r="UBN13" s="80"/>
      <c r="UBO13" s="80"/>
      <c r="UBP13" s="80"/>
      <c r="UBQ13" s="80"/>
      <c r="UBR13" s="80"/>
      <c r="UBS13" s="80"/>
      <c r="UBT13" s="80"/>
      <c r="UBU13" s="80"/>
      <c r="UBV13" s="80"/>
      <c r="UBW13" s="80"/>
      <c r="UBX13" s="80"/>
      <c r="UBY13" s="80"/>
      <c r="UBZ13" s="80"/>
      <c r="UCA13" s="80"/>
      <c r="UCB13" s="80"/>
      <c r="UCC13" s="80"/>
      <c r="UCD13" s="80"/>
      <c r="UCE13" s="80"/>
      <c r="UCF13" s="80"/>
      <c r="UCG13" s="80"/>
      <c r="UCH13" s="80"/>
      <c r="UCI13" s="80"/>
      <c r="UCJ13" s="80"/>
      <c r="UCK13" s="80"/>
      <c r="UCL13" s="80"/>
      <c r="UCM13" s="80"/>
      <c r="UCN13" s="80"/>
      <c r="UCO13" s="80"/>
      <c r="UCP13" s="80"/>
      <c r="UCQ13" s="80"/>
      <c r="UCR13" s="80"/>
      <c r="UCS13" s="80"/>
      <c r="UCT13" s="80"/>
      <c r="UCU13" s="80"/>
      <c r="UCV13" s="80"/>
      <c r="UCW13" s="80"/>
      <c r="UCX13" s="80"/>
      <c r="UCY13" s="80"/>
      <c r="UCZ13" s="80"/>
      <c r="UDA13" s="80"/>
      <c r="UDB13" s="80"/>
      <c r="UDC13" s="80"/>
      <c r="UDD13" s="80"/>
      <c r="UDE13" s="80"/>
      <c r="UDF13" s="80"/>
      <c r="UDG13" s="80"/>
      <c r="UDH13" s="80"/>
      <c r="UDI13" s="80"/>
      <c r="UDJ13" s="80"/>
      <c r="UDK13" s="80"/>
      <c r="UDL13" s="80"/>
      <c r="UDM13" s="80"/>
      <c r="UDN13" s="80"/>
      <c r="UDO13" s="80"/>
      <c r="UDP13" s="80"/>
      <c r="UDQ13" s="80"/>
      <c r="UDR13" s="80"/>
      <c r="UDS13" s="80"/>
      <c r="UDT13" s="80"/>
      <c r="UDU13" s="80"/>
      <c r="UDV13" s="80"/>
      <c r="UDW13" s="80"/>
      <c r="UDX13" s="80"/>
      <c r="UDY13" s="80"/>
      <c r="UDZ13" s="80"/>
      <c r="UEA13" s="80"/>
      <c r="UEB13" s="80"/>
      <c r="UEC13" s="80"/>
      <c r="UED13" s="80"/>
      <c r="UEE13" s="80"/>
      <c r="UEF13" s="80"/>
      <c r="UEG13" s="80"/>
      <c r="UEH13" s="80"/>
      <c r="UEI13" s="80"/>
      <c r="UEJ13" s="80"/>
      <c r="UEK13" s="80"/>
      <c r="UEL13" s="80"/>
      <c r="UEM13" s="80"/>
      <c r="UEN13" s="80"/>
      <c r="UEO13" s="80"/>
      <c r="UEP13" s="80"/>
      <c r="UEQ13" s="80"/>
      <c r="UER13" s="80"/>
      <c r="UES13" s="80"/>
      <c r="UET13" s="80"/>
      <c r="UEU13" s="80"/>
      <c r="UEV13" s="80"/>
      <c r="UEW13" s="80"/>
      <c r="UEX13" s="80"/>
      <c r="UEY13" s="80"/>
      <c r="UEZ13" s="80"/>
      <c r="UFA13" s="80"/>
      <c r="UFB13" s="80"/>
      <c r="UFC13" s="80"/>
      <c r="UFD13" s="80"/>
      <c r="UFE13" s="80"/>
      <c r="UFF13" s="80"/>
      <c r="UFG13" s="80"/>
      <c r="UFH13" s="80"/>
      <c r="UFI13" s="80"/>
      <c r="UFJ13" s="80"/>
      <c r="UFK13" s="80"/>
      <c r="UFL13" s="80"/>
      <c r="UFM13" s="80"/>
      <c r="UFN13" s="80"/>
      <c r="UFO13" s="80"/>
      <c r="UFP13" s="80"/>
      <c r="UFQ13" s="80"/>
      <c r="UFR13" s="80"/>
      <c r="UFS13" s="80"/>
      <c r="UFT13" s="80"/>
      <c r="UFU13" s="80"/>
      <c r="UFV13" s="80"/>
      <c r="UFW13" s="80"/>
      <c r="UFX13" s="80"/>
      <c r="UFY13" s="80"/>
      <c r="UFZ13" s="80"/>
      <c r="UGA13" s="80"/>
      <c r="UGB13" s="80"/>
      <c r="UGC13" s="80"/>
      <c r="UGD13" s="80"/>
      <c r="UGE13" s="80"/>
      <c r="UGF13" s="80"/>
      <c r="UGG13" s="80"/>
      <c r="UGH13" s="80"/>
      <c r="UGI13" s="80"/>
      <c r="UGJ13" s="80"/>
      <c r="UGK13" s="80"/>
      <c r="UGL13" s="80"/>
      <c r="UGM13" s="80"/>
      <c r="UGN13" s="80"/>
      <c r="UGO13" s="80"/>
      <c r="UGP13" s="80"/>
      <c r="UGQ13" s="80"/>
      <c r="UGR13" s="80"/>
      <c r="UGS13" s="80"/>
      <c r="UGT13" s="80"/>
      <c r="UGU13" s="80"/>
      <c r="UGV13" s="80"/>
      <c r="UGW13" s="80"/>
      <c r="UGX13" s="80"/>
      <c r="UGY13" s="80"/>
      <c r="UGZ13" s="80"/>
      <c r="UHA13" s="80"/>
      <c r="UHB13" s="80"/>
      <c r="UHC13" s="80"/>
      <c r="UHD13" s="80"/>
      <c r="UHE13" s="80"/>
      <c r="UHF13" s="80"/>
      <c r="UHG13" s="80"/>
      <c r="UHH13" s="80"/>
      <c r="UHI13" s="80"/>
      <c r="UHJ13" s="80"/>
      <c r="UHK13" s="80"/>
      <c r="UHL13" s="80"/>
      <c r="UHM13" s="80"/>
      <c r="UHN13" s="80"/>
      <c r="UHO13" s="80"/>
      <c r="UHP13" s="80"/>
      <c r="UHQ13" s="80"/>
      <c r="UHR13" s="80"/>
      <c r="UHS13" s="80"/>
      <c r="UHT13" s="80"/>
      <c r="UHU13" s="80"/>
      <c r="UHV13" s="80"/>
      <c r="UHW13" s="80"/>
      <c r="UHX13" s="80"/>
      <c r="UHY13" s="80"/>
      <c r="UHZ13" s="80"/>
      <c r="UIA13" s="80"/>
      <c r="UIB13" s="80"/>
      <c r="UIC13" s="80"/>
      <c r="UID13" s="80"/>
      <c r="UIE13" s="80"/>
      <c r="UIF13" s="80"/>
      <c r="UIG13" s="80"/>
      <c r="UIH13" s="80"/>
      <c r="UII13" s="80"/>
      <c r="UIJ13" s="80"/>
      <c r="UIK13" s="80"/>
      <c r="UIL13" s="80"/>
      <c r="UIM13" s="80"/>
      <c r="UIN13" s="80"/>
      <c r="UIO13" s="80"/>
      <c r="UIP13" s="80"/>
      <c r="UIQ13" s="80"/>
      <c r="UIR13" s="80"/>
      <c r="UIS13" s="80"/>
      <c r="UIT13" s="80"/>
      <c r="UIU13" s="80"/>
      <c r="UIV13" s="80"/>
      <c r="UIW13" s="80"/>
      <c r="UIX13" s="80"/>
      <c r="UIY13" s="80"/>
      <c r="UIZ13" s="80"/>
      <c r="UJA13" s="80"/>
      <c r="UJB13" s="80"/>
      <c r="UJC13" s="80"/>
      <c r="UJD13" s="80"/>
      <c r="UJE13" s="80"/>
      <c r="UJF13" s="80"/>
      <c r="UJG13" s="80"/>
      <c r="UJH13" s="80"/>
      <c r="UJI13" s="80"/>
      <c r="UJJ13" s="80"/>
      <c r="UJK13" s="80"/>
      <c r="UJL13" s="80"/>
      <c r="UJM13" s="80"/>
      <c r="UJN13" s="80"/>
      <c r="UJO13" s="80"/>
      <c r="UJP13" s="80"/>
      <c r="UJQ13" s="80"/>
      <c r="UJR13" s="80"/>
      <c r="UJS13" s="80"/>
      <c r="UJT13" s="80"/>
      <c r="UJU13" s="80"/>
      <c r="UJV13" s="80"/>
      <c r="UJW13" s="80"/>
      <c r="UJX13" s="80"/>
      <c r="UJY13" s="80"/>
      <c r="UJZ13" s="80"/>
      <c r="UKA13" s="80"/>
      <c r="UKB13" s="80"/>
      <c r="UKC13" s="80"/>
      <c r="UKD13" s="80"/>
      <c r="UKE13" s="80"/>
      <c r="UKF13" s="80"/>
      <c r="UKG13" s="80"/>
      <c r="UKH13" s="80"/>
      <c r="UKI13" s="80"/>
      <c r="UKJ13" s="80"/>
      <c r="UKK13" s="80"/>
      <c r="UKL13" s="80"/>
      <c r="UKM13" s="80"/>
      <c r="UKN13" s="80"/>
      <c r="UKO13" s="80"/>
      <c r="UKP13" s="80"/>
      <c r="UKQ13" s="80"/>
      <c r="UKR13" s="80"/>
      <c r="UKS13" s="80"/>
      <c r="UKT13" s="80"/>
      <c r="UKU13" s="80"/>
      <c r="UKV13" s="80"/>
      <c r="UKW13" s="80"/>
      <c r="UKX13" s="80"/>
      <c r="UKY13" s="80"/>
      <c r="UKZ13" s="80"/>
      <c r="ULA13" s="80"/>
      <c r="ULB13" s="80"/>
      <c r="ULC13" s="80"/>
      <c r="ULD13" s="80"/>
      <c r="ULE13" s="80"/>
      <c r="ULF13" s="80"/>
      <c r="ULG13" s="80"/>
      <c r="ULH13" s="80"/>
      <c r="ULI13" s="80"/>
      <c r="ULJ13" s="80"/>
      <c r="ULK13" s="80"/>
      <c r="ULL13" s="80"/>
      <c r="ULM13" s="80"/>
      <c r="ULN13" s="80"/>
      <c r="ULO13" s="80"/>
      <c r="ULP13" s="80"/>
      <c r="ULQ13" s="80"/>
      <c r="ULR13" s="80"/>
      <c r="ULS13" s="80"/>
      <c r="ULT13" s="80"/>
      <c r="ULU13" s="80"/>
      <c r="ULV13" s="80"/>
      <c r="ULW13" s="80"/>
      <c r="ULX13" s="80"/>
      <c r="ULY13" s="80"/>
      <c r="ULZ13" s="80"/>
      <c r="UMA13" s="80"/>
      <c r="UMB13" s="80"/>
      <c r="UMC13" s="80"/>
      <c r="UMD13" s="80"/>
      <c r="UME13" s="80"/>
      <c r="UMF13" s="80"/>
      <c r="UMG13" s="80"/>
      <c r="UMH13" s="80"/>
      <c r="UMI13" s="80"/>
      <c r="UMJ13" s="80"/>
      <c r="UMK13" s="80"/>
      <c r="UML13" s="80"/>
      <c r="UMM13" s="80"/>
      <c r="UMN13" s="80"/>
      <c r="UMO13" s="80"/>
      <c r="UMP13" s="80"/>
      <c r="UMQ13" s="80"/>
      <c r="UMR13" s="80"/>
      <c r="UMS13" s="80"/>
      <c r="UMT13" s="80"/>
      <c r="UMU13" s="80"/>
      <c r="UMV13" s="80"/>
      <c r="UMW13" s="80"/>
      <c r="UMX13" s="80"/>
      <c r="UMY13" s="80"/>
      <c r="UMZ13" s="80"/>
      <c r="UNA13" s="80"/>
      <c r="UNB13" s="80"/>
      <c r="UNC13" s="80"/>
      <c r="UND13" s="80"/>
      <c r="UNE13" s="80"/>
      <c r="UNF13" s="80"/>
      <c r="UNG13" s="80"/>
      <c r="UNH13" s="80"/>
      <c r="UNI13" s="80"/>
      <c r="UNJ13" s="80"/>
      <c r="UNK13" s="80"/>
      <c r="UNL13" s="80"/>
      <c r="UNM13" s="80"/>
      <c r="UNN13" s="80"/>
      <c r="UNO13" s="80"/>
      <c r="UNP13" s="80"/>
      <c r="UNQ13" s="80"/>
      <c r="UNR13" s="80"/>
      <c r="UNS13" s="80"/>
      <c r="UNT13" s="80"/>
      <c r="UNU13" s="80"/>
      <c r="UNV13" s="80"/>
      <c r="UNW13" s="80"/>
      <c r="UNX13" s="80"/>
      <c r="UNY13" s="80"/>
      <c r="UNZ13" s="80"/>
      <c r="UOA13" s="80"/>
      <c r="UOB13" s="80"/>
      <c r="UOC13" s="80"/>
      <c r="UOD13" s="80"/>
      <c r="UOE13" s="80"/>
      <c r="UOF13" s="80"/>
      <c r="UOG13" s="80"/>
      <c r="UOH13" s="80"/>
      <c r="UOI13" s="80"/>
      <c r="UOJ13" s="80"/>
      <c r="UOK13" s="80"/>
      <c r="UOL13" s="80"/>
      <c r="UOM13" s="80"/>
      <c r="UON13" s="80"/>
      <c r="UOO13" s="80"/>
      <c r="UOP13" s="80"/>
      <c r="UOQ13" s="80"/>
      <c r="UOR13" s="80"/>
      <c r="UOS13" s="80"/>
      <c r="UOT13" s="80"/>
      <c r="UOU13" s="80"/>
      <c r="UOV13" s="80"/>
      <c r="UOW13" s="80"/>
      <c r="UOX13" s="80"/>
      <c r="UOY13" s="80"/>
      <c r="UOZ13" s="80"/>
      <c r="UPA13" s="80"/>
      <c r="UPB13" s="80"/>
      <c r="UPC13" s="80"/>
      <c r="UPD13" s="80"/>
      <c r="UPE13" s="80"/>
      <c r="UPF13" s="80"/>
      <c r="UPG13" s="80"/>
      <c r="UPH13" s="80"/>
      <c r="UPI13" s="80"/>
      <c r="UPJ13" s="80"/>
      <c r="UPK13" s="80"/>
      <c r="UPL13" s="80"/>
      <c r="UPM13" s="80"/>
      <c r="UPN13" s="80"/>
      <c r="UPO13" s="80"/>
      <c r="UPP13" s="80"/>
      <c r="UPQ13" s="80"/>
      <c r="UPR13" s="80"/>
      <c r="UPS13" s="80"/>
      <c r="UPT13" s="80"/>
      <c r="UPU13" s="80"/>
      <c r="UPV13" s="80"/>
      <c r="UPW13" s="80"/>
      <c r="UPX13" s="80"/>
      <c r="UPY13" s="80"/>
      <c r="UPZ13" s="80"/>
      <c r="UQA13" s="80"/>
      <c r="UQB13" s="80"/>
      <c r="UQC13" s="80"/>
      <c r="UQD13" s="80"/>
      <c r="UQE13" s="80"/>
      <c r="UQF13" s="80"/>
      <c r="UQG13" s="80"/>
      <c r="UQH13" s="80"/>
      <c r="UQI13" s="80"/>
      <c r="UQJ13" s="80"/>
      <c r="UQK13" s="80"/>
      <c r="UQL13" s="80"/>
      <c r="UQM13" s="80"/>
      <c r="UQN13" s="80"/>
      <c r="UQO13" s="80"/>
      <c r="UQP13" s="80"/>
      <c r="UQQ13" s="80"/>
      <c r="UQR13" s="80"/>
      <c r="UQS13" s="80"/>
      <c r="UQT13" s="80"/>
      <c r="UQU13" s="80"/>
      <c r="UQV13" s="80"/>
      <c r="UQW13" s="80"/>
      <c r="UQX13" s="80"/>
      <c r="UQY13" s="80"/>
      <c r="UQZ13" s="80"/>
      <c r="URA13" s="80"/>
      <c r="URB13" s="80"/>
      <c r="URC13" s="80"/>
      <c r="URD13" s="80"/>
      <c r="URE13" s="80"/>
      <c r="URF13" s="80"/>
      <c r="URG13" s="80"/>
      <c r="URH13" s="80"/>
      <c r="URI13" s="80"/>
      <c r="URJ13" s="80"/>
      <c r="URK13" s="80"/>
      <c r="URL13" s="80"/>
      <c r="URM13" s="80"/>
      <c r="URN13" s="80"/>
      <c r="URO13" s="80"/>
      <c r="URP13" s="80"/>
      <c r="URQ13" s="80"/>
      <c r="URR13" s="80"/>
      <c r="URS13" s="80"/>
      <c r="URT13" s="80"/>
      <c r="URU13" s="80"/>
      <c r="URV13" s="80"/>
      <c r="URW13" s="80"/>
      <c r="URX13" s="80"/>
      <c r="URY13" s="80"/>
      <c r="URZ13" s="80"/>
      <c r="USA13" s="80"/>
      <c r="USB13" s="80"/>
      <c r="USC13" s="80"/>
      <c r="USD13" s="80"/>
      <c r="USE13" s="80"/>
      <c r="USF13" s="80"/>
      <c r="USG13" s="80"/>
      <c r="USH13" s="80"/>
      <c r="USI13" s="80"/>
      <c r="USJ13" s="80"/>
      <c r="USK13" s="80"/>
      <c r="USL13" s="80"/>
      <c r="USM13" s="80"/>
      <c r="USN13" s="80"/>
      <c r="USO13" s="80"/>
      <c r="USP13" s="80"/>
      <c r="USQ13" s="80"/>
      <c r="USR13" s="80"/>
      <c r="USS13" s="80"/>
      <c r="UST13" s="80"/>
      <c r="USU13" s="80"/>
      <c r="USV13" s="80"/>
      <c r="USW13" s="80"/>
      <c r="USX13" s="80"/>
      <c r="USY13" s="80"/>
      <c r="USZ13" s="80"/>
      <c r="UTA13" s="80"/>
      <c r="UTB13" s="80"/>
      <c r="UTC13" s="80"/>
      <c r="UTD13" s="80"/>
      <c r="UTE13" s="80"/>
      <c r="UTF13" s="80"/>
      <c r="UTG13" s="80"/>
      <c r="UTH13" s="80"/>
      <c r="UTI13" s="80"/>
      <c r="UTJ13" s="80"/>
      <c r="UTK13" s="80"/>
      <c r="UTL13" s="80"/>
      <c r="UTM13" s="80"/>
      <c r="UTN13" s="80"/>
      <c r="UTO13" s="80"/>
      <c r="UTP13" s="80"/>
      <c r="UTQ13" s="80"/>
      <c r="UTR13" s="80"/>
      <c r="UTS13" s="80"/>
      <c r="UTT13" s="80"/>
      <c r="UTU13" s="80"/>
      <c r="UTV13" s="80"/>
      <c r="UTW13" s="80"/>
      <c r="UTX13" s="80"/>
      <c r="UTY13" s="80"/>
      <c r="UTZ13" s="80"/>
      <c r="UUA13" s="80"/>
      <c r="UUB13" s="80"/>
      <c r="UUC13" s="80"/>
      <c r="UUD13" s="80"/>
      <c r="UUE13" s="80"/>
      <c r="UUF13" s="80"/>
      <c r="UUG13" s="80"/>
      <c r="UUH13" s="80"/>
      <c r="UUI13" s="80"/>
      <c r="UUJ13" s="80"/>
      <c r="UUK13" s="80"/>
      <c r="UUL13" s="80"/>
      <c r="UUM13" s="80"/>
      <c r="UUN13" s="80"/>
      <c r="UUO13" s="80"/>
      <c r="UUP13" s="80"/>
      <c r="UUQ13" s="80"/>
      <c r="UUR13" s="80"/>
      <c r="UUS13" s="80"/>
      <c r="UUT13" s="80"/>
      <c r="UUU13" s="80"/>
      <c r="UUV13" s="80"/>
      <c r="UUW13" s="80"/>
      <c r="UUX13" s="80"/>
      <c r="UUY13" s="80"/>
      <c r="UUZ13" s="80"/>
      <c r="UVA13" s="80"/>
      <c r="UVB13" s="80"/>
      <c r="UVC13" s="80"/>
      <c r="UVD13" s="80"/>
      <c r="UVE13" s="80"/>
      <c r="UVF13" s="80"/>
      <c r="UVG13" s="80"/>
      <c r="UVH13" s="80"/>
      <c r="UVI13" s="80"/>
      <c r="UVJ13" s="80"/>
      <c r="UVK13" s="80"/>
      <c r="UVL13" s="80"/>
      <c r="UVM13" s="80"/>
      <c r="UVN13" s="80"/>
      <c r="UVO13" s="80"/>
      <c r="UVP13" s="80"/>
      <c r="UVQ13" s="80"/>
      <c r="UVR13" s="80"/>
      <c r="UVS13" s="80"/>
      <c r="UVT13" s="80"/>
      <c r="UVU13" s="80"/>
      <c r="UVV13" s="80"/>
      <c r="UVW13" s="80"/>
      <c r="UVX13" s="80"/>
      <c r="UVY13" s="80"/>
      <c r="UVZ13" s="80"/>
      <c r="UWA13" s="80"/>
      <c r="UWB13" s="80"/>
      <c r="UWC13" s="80"/>
      <c r="UWD13" s="80"/>
      <c r="UWE13" s="80"/>
      <c r="UWF13" s="80"/>
      <c r="UWG13" s="80"/>
      <c r="UWH13" s="80"/>
      <c r="UWI13" s="80"/>
      <c r="UWJ13" s="80"/>
      <c r="UWK13" s="80"/>
      <c r="UWL13" s="80"/>
      <c r="UWM13" s="80"/>
      <c r="UWN13" s="80"/>
      <c r="UWO13" s="80"/>
      <c r="UWP13" s="80"/>
      <c r="UWQ13" s="80"/>
      <c r="UWR13" s="80"/>
      <c r="UWS13" s="80"/>
      <c r="UWT13" s="80"/>
      <c r="UWU13" s="80"/>
      <c r="UWV13" s="80"/>
      <c r="UWW13" s="80"/>
      <c r="UWX13" s="80"/>
      <c r="UWY13" s="80"/>
      <c r="UWZ13" s="80"/>
      <c r="UXA13" s="80"/>
      <c r="UXB13" s="80"/>
      <c r="UXC13" s="80"/>
      <c r="UXD13" s="80"/>
      <c r="UXE13" s="80"/>
      <c r="UXF13" s="80"/>
      <c r="UXG13" s="80"/>
      <c r="UXH13" s="80"/>
      <c r="UXI13" s="80"/>
      <c r="UXJ13" s="80"/>
      <c r="UXK13" s="80"/>
      <c r="UXL13" s="80"/>
      <c r="UXM13" s="80"/>
      <c r="UXN13" s="80"/>
      <c r="UXO13" s="80"/>
      <c r="UXP13" s="80"/>
      <c r="UXQ13" s="80"/>
      <c r="UXR13" s="80"/>
      <c r="UXS13" s="80"/>
      <c r="UXT13" s="80"/>
      <c r="UXU13" s="80"/>
      <c r="UXV13" s="80"/>
      <c r="UXW13" s="80"/>
      <c r="UXX13" s="80"/>
      <c r="UXY13" s="80"/>
      <c r="UXZ13" s="80"/>
      <c r="UYA13" s="80"/>
      <c r="UYB13" s="80"/>
      <c r="UYC13" s="80"/>
      <c r="UYD13" s="80"/>
      <c r="UYE13" s="80"/>
      <c r="UYF13" s="80"/>
      <c r="UYG13" s="80"/>
      <c r="UYH13" s="80"/>
      <c r="UYI13" s="80"/>
      <c r="UYJ13" s="80"/>
      <c r="UYK13" s="80"/>
      <c r="UYL13" s="80"/>
      <c r="UYM13" s="80"/>
      <c r="UYN13" s="80"/>
      <c r="UYO13" s="80"/>
      <c r="UYP13" s="80"/>
      <c r="UYQ13" s="80"/>
      <c r="UYR13" s="80"/>
      <c r="UYS13" s="80"/>
      <c r="UYT13" s="80"/>
      <c r="UYU13" s="80"/>
      <c r="UYV13" s="80"/>
      <c r="UYW13" s="80"/>
      <c r="UYX13" s="80"/>
      <c r="UYY13" s="80"/>
      <c r="UYZ13" s="80"/>
      <c r="UZA13" s="80"/>
      <c r="UZB13" s="80"/>
      <c r="UZC13" s="80"/>
      <c r="UZD13" s="80"/>
      <c r="UZE13" s="80"/>
      <c r="UZF13" s="80"/>
      <c r="UZG13" s="80"/>
      <c r="UZH13" s="80"/>
      <c r="UZI13" s="80"/>
      <c r="UZJ13" s="80"/>
      <c r="UZK13" s="80"/>
      <c r="UZL13" s="80"/>
      <c r="UZM13" s="80"/>
      <c r="UZN13" s="80"/>
      <c r="UZO13" s="80"/>
      <c r="UZP13" s="80"/>
      <c r="UZQ13" s="80"/>
      <c r="UZR13" s="80"/>
      <c r="UZS13" s="80"/>
      <c r="UZT13" s="80"/>
      <c r="UZU13" s="80"/>
      <c r="UZV13" s="80"/>
      <c r="UZW13" s="80"/>
      <c r="UZX13" s="80"/>
      <c r="UZY13" s="80"/>
      <c r="UZZ13" s="80"/>
      <c r="VAA13" s="80"/>
      <c r="VAB13" s="80"/>
      <c r="VAC13" s="80"/>
      <c r="VAD13" s="80"/>
      <c r="VAE13" s="80"/>
      <c r="VAF13" s="80"/>
      <c r="VAG13" s="80"/>
      <c r="VAH13" s="80"/>
      <c r="VAI13" s="80"/>
      <c r="VAJ13" s="80"/>
      <c r="VAK13" s="80"/>
      <c r="VAL13" s="80"/>
      <c r="VAM13" s="80"/>
      <c r="VAN13" s="80"/>
      <c r="VAO13" s="80"/>
      <c r="VAP13" s="80"/>
      <c r="VAQ13" s="80"/>
      <c r="VAR13" s="80"/>
      <c r="VAS13" s="80"/>
      <c r="VAT13" s="80"/>
      <c r="VAU13" s="80"/>
      <c r="VAV13" s="80"/>
      <c r="VAW13" s="80"/>
      <c r="VAX13" s="80"/>
      <c r="VAY13" s="80"/>
      <c r="VAZ13" s="80"/>
      <c r="VBA13" s="80"/>
      <c r="VBB13" s="80"/>
      <c r="VBC13" s="80"/>
      <c r="VBD13" s="80"/>
      <c r="VBE13" s="80"/>
      <c r="VBF13" s="80"/>
      <c r="VBG13" s="80"/>
      <c r="VBH13" s="80"/>
      <c r="VBI13" s="80"/>
      <c r="VBJ13" s="80"/>
      <c r="VBK13" s="80"/>
      <c r="VBL13" s="80"/>
      <c r="VBM13" s="80"/>
      <c r="VBN13" s="80"/>
      <c r="VBO13" s="80"/>
      <c r="VBP13" s="80"/>
      <c r="VBQ13" s="80"/>
      <c r="VBR13" s="80"/>
      <c r="VBS13" s="80"/>
      <c r="VBT13" s="80"/>
      <c r="VBU13" s="80"/>
      <c r="VBV13" s="80"/>
      <c r="VBW13" s="80"/>
      <c r="VBX13" s="80"/>
      <c r="VBY13" s="80"/>
      <c r="VBZ13" s="80"/>
      <c r="VCA13" s="80"/>
      <c r="VCB13" s="80"/>
      <c r="VCC13" s="80"/>
      <c r="VCD13" s="80"/>
      <c r="VCE13" s="80"/>
      <c r="VCF13" s="80"/>
      <c r="VCG13" s="80"/>
      <c r="VCH13" s="80"/>
      <c r="VCI13" s="80"/>
      <c r="VCJ13" s="80"/>
      <c r="VCK13" s="80"/>
      <c r="VCL13" s="80"/>
      <c r="VCM13" s="80"/>
      <c r="VCN13" s="80"/>
      <c r="VCO13" s="80"/>
      <c r="VCP13" s="80"/>
      <c r="VCQ13" s="80"/>
      <c r="VCR13" s="80"/>
      <c r="VCS13" s="80"/>
      <c r="VCT13" s="80"/>
      <c r="VCU13" s="80"/>
      <c r="VCV13" s="80"/>
      <c r="VCW13" s="80"/>
      <c r="VCX13" s="80"/>
      <c r="VCY13" s="80"/>
      <c r="VCZ13" s="80"/>
      <c r="VDA13" s="80"/>
      <c r="VDB13" s="80"/>
      <c r="VDC13" s="80"/>
      <c r="VDD13" s="80"/>
      <c r="VDE13" s="80"/>
      <c r="VDF13" s="80"/>
      <c r="VDG13" s="80"/>
      <c r="VDH13" s="80"/>
      <c r="VDI13" s="80"/>
      <c r="VDJ13" s="80"/>
      <c r="VDK13" s="80"/>
      <c r="VDL13" s="80"/>
      <c r="VDM13" s="80"/>
      <c r="VDN13" s="80"/>
      <c r="VDO13" s="80"/>
      <c r="VDP13" s="80"/>
      <c r="VDQ13" s="80"/>
      <c r="VDR13" s="80"/>
      <c r="VDS13" s="80"/>
      <c r="VDT13" s="80"/>
      <c r="VDU13" s="80"/>
      <c r="VDV13" s="80"/>
      <c r="VDW13" s="80"/>
      <c r="VDX13" s="80"/>
      <c r="VDY13" s="80"/>
      <c r="VDZ13" s="80"/>
      <c r="VEA13" s="80"/>
      <c r="VEB13" s="80"/>
      <c r="VEC13" s="80"/>
      <c r="VED13" s="80"/>
      <c r="VEE13" s="80"/>
      <c r="VEF13" s="80"/>
      <c r="VEG13" s="80"/>
      <c r="VEH13" s="80"/>
      <c r="VEI13" s="80"/>
      <c r="VEJ13" s="80"/>
      <c r="VEK13" s="80"/>
      <c r="VEL13" s="80"/>
      <c r="VEM13" s="80"/>
      <c r="VEN13" s="80"/>
      <c r="VEO13" s="80"/>
      <c r="VEP13" s="80"/>
      <c r="VEQ13" s="80"/>
      <c r="VER13" s="80"/>
      <c r="VES13" s="80"/>
      <c r="VET13" s="80"/>
      <c r="VEU13" s="80"/>
      <c r="VEV13" s="80"/>
      <c r="VEW13" s="80"/>
      <c r="VEX13" s="80"/>
      <c r="VEY13" s="80"/>
      <c r="VEZ13" s="80"/>
      <c r="VFA13" s="80"/>
      <c r="VFB13" s="80"/>
      <c r="VFC13" s="80"/>
      <c r="VFD13" s="80"/>
      <c r="VFE13" s="80"/>
      <c r="VFF13" s="80"/>
      <c r="VFG13" s="80"/>
      <c r="VFH13" s="80"/>
      <c r="VFI13" s="80"/>
      <c r="VFJ13" s="80"/>
      <c r="VFK13" s="80"/>
      <c r="VFL13" s="80"/>
      <c r="VFM13" s="80"/>
      <c r="VFN13" s="80"/>
      <c r="VFO13" s="80"/>
      <c r="VFP13" s="80"/>
      <c r="VFQ13" s="80"/>
      <c r="VFR13" s="80"/>
      <c r="VFS13" s="80"/>
      <c r="VFT13" s="80"/>
      <c r="VFU13" s="80"/>
      <c r="VFV13" s="80"/>
      <c r="VFW13" s="80"/>
      <c r="VFX13" s="80"/>
      <c r="VFY13" s="80"/>
      <c r="VFZ13" s="80"/>
      <c r="VGA13" s="80"/>
      <c r="VGB13" s="80"/>
      <c r="VGC13" s="80"/>
      <c r="VGD13" s="80"/>
      <c r="VGE13" s="80"/>
      <c r="VGF13" s="80"/>
      <c r="VGG13" s="80"/>
      <c r="VGH13" s="80"/>
      <c r="VGI13" s="80"/>
      <c r="VGJ13" s="80"/>
      <c r="VGK13" s="80"/>
      <c r="VGL13" s="80"/>
      <c r="VGM13" s="80"/>
      <c r="VGN13" s="80"/>
      <c r="VGO13" s="80"/>
      <c r="VGP13" s="80"/>
      <c r="VGQ13" s="80"/>
      <c r="VGR13" s="80"/>
      <c r="VGS13" s="80"/>
      <c r="VGT13" s="80"/>
      <c r="VGU13" s="80"/>
      <c r="VGV13" s="80"/>
      <c r="VGW13" s="80"/>
      <c r="VGX13" s="80"/>
      <c r="VGY13" s="80"/>
      <c r="VGZ13" s="80"/>
      <c r="VHA13" s="80"/>
      <c r="VHB13" s="80"/>
      <c r="VHC13" s="80"/>
      <c r="VHD13" s="80"/>
      <c r="VHE13" s="80"/>
      <c r="VHF13" s="80"/>
      <c r="VHG13" s="80"/>
      <c r="VHH13" s="80"/>
      <c r="VHI13" s="80"/>
      <c r="VHJ13" s="80"/>
      <c r="VHK13" s="80"/>
      <c r="VHL13" s="80"/>
      <c r="VHM13" s="80"/>
      <c r="VHN13" s="80"/>
      <c r="VHO13" s="80"/>
      <c r="VHP13" s="80"/>
      <c r="VHQ13" s="80"/>
      <c r="VHR13" s="80"/>
      <c r="VHS13" s="80"/>
      <c r="VHT13" s="80"/>
      <c r="VHU13" s="80"/>
      <c r="VHV13" s="80"/>
      <c r="VHW13" s="80"/>
      <c r="VHX13" s="80"/>
      <c r="VHY13" s="80"/>
      <c r="VHZ13" s="80"/>
      <c r="VIA13" s="80"/>
      <c r="VIB13" s="80"/>
      <c r="VIC13" s="80"/>
      <c r="VID13" s="80"/>
      <c r="VIE13" s="80"/>
      <c r="VIF13" s="80"/>
      <c r="VIG13" s="80"/>
      <c r="VIH13" s="80"/>
      <c r="VII13" s="80"/>
      <c r="VIJ13" s="80"/>
      <c r="VIK13" s="80"/>
      <c r="VIL13" s="80"/>
      <c r="VIM13" s="80"/>
      <c r="VIN13" s="80"/>
      <c r="VIO13" s="80"/>
      <c r="VIP13" s="80"/>
      <c r="VIQ13" s="80"/>
      <c r="VIR13" s="80"/>
      <c r="VIS13" s="80"/>
      <c r="VIT13" s="80"/>
      <c r="VIU13" s="80"/>
      <c r="VIV13" s="80"/>
      <c r="VIW13" s="80"/>
      <c r="VIX13" s="80"/>
      <c r="VIY13" s="80"/>
      <c r="VIZ13" s="80"/>
      <c r="VJA13" s="80"/>
      <c r="VJB13" s="80"/>
      <c r="VJC13" s="80"/>
      <c r="VJD13" s="80"/>
      <c r="VJE13" s="80"/>
      <c r="VJF13" s="80"/>
      <c r="VJG13" s="80"/>
      <c r="VJH13" s="80"/>
      <c r="VJI13" s="80"/>
      <c r="VJJ13" s="80"/>
      <c r="VJK13" s="80"/>
      <c r="VJL13" s="80"/>
      <c r="VJM13" s="80"/>
      <c r="VJN13" s="80"/>
      <c r="VJO13" s="80"/>
      <c r="VJP13" s="80"/>
      <c r="VJQ13" s="80"/>
      <c r="VJR13" s="80"/>
      <c r="VJS13" s="80"/>
      <c r="VJT13" s="80"/>
      <c r="VJU13" s="80"/>
      <c r="VJV13" s="80"/>
      <c r="VJW13" s="80"/>
      <c r="VJX13" s="80"/>
      <c r="VJY13" s="80"/>
      <c r="VJZ13" s="80"/>
      <c r="VKA13" s="80"/>
      <c r="VKB13" s="80"/>
      <c r="VKC13" s="80"/>
      <c r="VKD13" s="80"/>
      <c r="VKE13" s="80"/>
      <c r="VKF13" s="80"/>
      <c r="VKG13" s="80"/>
      <c r="VKH13" s="80"/>
      <c r="VKI13" s="80"/>
      <c r="VKJ13" s="80"/>
      <c r="VKK13" s="80"/>
      <c r="VKL13" s="80"/>
      <c r="VKM13" s="80"/>
      <c r="VKN13" s="80"/>
      <c r="VKO13" s="80"/>
      <c r="VKP13" s="80"/>
      <c r="VKQ13" s="80"/>
      <c r="VKR13" s="80"/>
      <c r="VKS13" s="80"/>
      <c r="VKT13" s="80"/>
      <c r="VKU13" s="80"/>
      <c r="VKV13" s="80"/>
      <c r="VKW13" s="80"/>
      <c r="VKX13" s="80"/>
      <c r="VKY13" s="80"/>
      <c r="VKZ13" s="80"/>
      <c r="VLA13" s="80"/>
      <c r="VLB13" s="80"/>
      <c r="VLC13" s="80"/>
      <c r="VLD13" s="80"/>
      <c r="VLE13" s="80"/>
      <c r="VLF13" s="80"/>
      <c r="VLG13" s="80"/>
      <c r="VLH13" s="80"/>
      <c r="VLI13" s="80"/>
      <c r="VLJ13" s="80"/>
      <c r="VLK13" s="80"/>
      <c r="VLL13" s="80"/>
      <c r="VLM13" s="80"/>
      <c r="VLN13" s="80"/>
      <c r="VLO13" s="80"/>
      <c r="VLP13" s="80"/>
      <c r="VLQ13" s="80"/>
      <c r="VLR13" s="80"/>
      <c r="VLS13" s="80"/>
      <c r="VLT13" s="80"/>
      <c r="VLU13" s="80"/>
      <c r="VLV13" s="80"/>
      <c r="VLW13" s="80"/>
      <c r="VLX13" s="80"/>
      <c r="VLY13" s="80"/>
      <c r="VLZ13" s="80"/>
      <c r="VMA13" s="80"/>
      <c r="VMB13" s="80"/>
      <c r="VMC13" s="80"/>
      <c r="VMD13" s="80"/>
      <c r="VME13" s="80"/>
      <c r="VMF13" s="80"/>
      <c r="VMG13" s="80"/>
      <c r="VMH13" s="80"/>
      <c r="VMI13" s="80"/>
      <c r="VMJ13" s="80"/>
      <c r="VMK13" s="80"/>
      <c r="VML13" s="80"/>
      <c r="VMM13" s="80"/>
      <c r="VMN13" s="80"/>
      <c r="VMO13" s="80"/>
      <c r="VMP13" s="80"/>
      <c r="VMQ13" s="80"/>
      <c r="VMR13" s="80"/>
      <c r="VMS13" s="80"/>
      <c r="VMT13" s="80"/>
      <c r="VMU13" s="80"/>
      <c r="VMV13" s="80"/>
      <c r="VMW13" s="80"/>
      <c r="VMX13" s="80"/>
      <c r="VMY13" s="80"/>
      <c r="VMZ13" s="80"/>
      <c r="VNA13" s="80"/>
      <c r="VNB13" s="80"/>
      <c r="VNC13" s="80"/>
      <c r="VND13" s="80"/>
      <c r="VNE13" s="80"/>
      <c r="VNF13" s="80"/>
      <c r="VNG13" s="80"/>
      <c r="VNH13" s="80"/>
      <c r="VNI13" s="80"/>
      <c r="VNJ13" s="80"/>
      <c r="VNK13" s="80"/>
      <c r="VNL13" s="80"/>
      <c r="VNM13" s="80"/>
      <c r="VNN13" s="80"/>
      <c r="VNO13" s="80"/>
      <c r="VNP13" s="80"/>
      <c r="VNQ13" s="80"/>
      <c r="VNR13" s="80"/>
      <c r="VNS13" s="80"/>
      <c r="VNT13" s="80"/>
      <c r="VNU13" s="80"/>
      <c r="VNV13" s="80"/>
      <c r="VNW13" s="80"/>
      <c r="VNX13" s="80"/>
      <c r="VNY13" s="80"/>
      <c r="VNZ13" s="80"/>
      <c r="VOA13" s="80"/>
      <c r="VOB13" s="80"/>
      <c r="VOC13" s="80"/>
      <c r="VOD13" s="80"/>
      <c r="VOE13" s="80"/>
      <c r="VOF13" s="80"/>
      <c r="VOG13" s="80"/>
      <c r="VOH13" s="80"/>
      <c r="VOI13" s="80"/>
      <c r="VOJ13" s="80"/>
      <c r="VOK13" s="80"/>
      <c r="VOL13" s="80"/>
      <c r="VOM13" s="80"/>
      <c r="VON13" s="80"/>
      <c r="VOO13" s="80"/>
      <c r="VOP13" s="80"/>
      <c r="VOQ13" s="80"/>
      <c r="VOR13" s="80"/>
      <c r="VOS13" s="80"/>
      <c r="VOT13" s="80"/>
      <c r="VOU13" s="80"/>
      <c r="VOV13" s="80"/>
      <c r="VOW13" s="80"/>
      <c r="VOX13" s="80"/>
      <c r="VOY13" s="80"/>
      <c r="VOZ13" s="80"/>
      <c r="VPA13" s="80"/>
      <c r="VPB13" s="80"/>
      <c r="VPC13" s="80"/>
      <c r="VPD13" s="80"/>
      <c r="VPE13" s="80"/>
      <c r="VPF13" s="80"/>
      <c r="VPG13" s="80"/>
      <c r="VPH13" s="80"/>
      <c r="VPI13" s="80"/>
      <c r="VPJ13" s="80"/>
      <c r="VPK13" s="80"/>
      <c r="VPL13" s="80"/>
      <c r="VPM13" s="80"/>
      <c r="VPN13" s="80"/>
      <c r="VPO13" s="80"/>
      <c r="VPP13" s="80"/>
      <c r="VPQ13" s="80"/>
      <c r="VPR13" s="80"/>
      <c r="VPS13" s="80"/>
      <c r="VPT13" s="80"/>
      <c r="VPU13" s="80"/>
      <c r="VPV13" s="80"/>
      <c r="VPW13" s="80"/>
      <c r="VPX13" s="80"/>
      <c r="VPY13" s="80"/>
      <c r="VPZ13" s="80"/>
      <c r="VQA13" s="80"/>
      <c r="VQB13" s="80"/>
      <c r="VQC13" s="80"/>
      <c r="VQD13" s="80"/>
      <c r="VQE13" s="80"/>
      <c r="VQF13" s="80"/>
      <c r="VQG13" s="80"/>
      <c r="VQH13" s="80"/>
      <c r="VQI13" s="80"/>
      <c r="VQJ13" s="80"/>
      <c r="VQK13" s="80"/>
      <c r="VQL13" s="80"/>
      <c r="VQM13" s="80"/>
      <c r="VQN13" s="80"/>
      <c r="VQO13" s="80"/>
      <c r="VQP13" s="80"/>
      <c r="VQQ13" s="80"/>
      <c r="VQR13" s="80"/>
      <c r="VQS13" s="80"/>
      <c r="VQT13" s="80"/>
      <c r="VQU13" s="80"/>
      <c r="VQV13" s="80"/>
      <c r="VQW13" s="80"/>
      <c r="VQX13" s="80"/>
      <c r="VQY13" s="80"/>
      <c r="VQZ13" s="80"/>
      <c r="VRA13" s="80"/>
      <c r="VRB13" s="80"/>
      <c r="VRC13" s="80"/>
      <c r="VRD13" s="80"/>
      <c r="VRE13" s="80"/>
      <c r="VRF13" s="80"/>
      <c r="VRG13" s="80"/>
      <c r="VRH13" s="80"/>
      <c r="VRI13" s="80"/>
      <c r="VRJ13" s="80"/>
      <c r="VRK13" s="80"/>
      <c r="VRL13" s="80"/>
      <c r="VRM13" s="80"/>
      <c r="VRN13" s="80"/>
      <c r="VRO13" s="80"/>
      <c r="VRP13" s="80"/>
      <c r="VRQ13" s="80"/>
      <c r="VRR13" s="80"/>
      <c r="VRS13" s="80"/>
      <c r="VRT13" s="80"/>
      <c r="VRU13" s="80"/>
      <c r="VRV13" s="80"/>
      <c r="VRW13" s="80"/>
      <c r="VRX13" s="80"/>
      <c r="VRY13" s="80"/>
      <c r="VRZ13" s="80"/>
      <c r="VSA13" s="80"/>
      <c r="VSB13" s="80"/>
      <c r="VSC13" s="80"/>
      <c r="VSD13" s="80"/>
      <c r="VSE13" s="80"/>
      <c r="VSF13" s="80"/>
      <c r="VSG13" s="80"/>
      <c r="VSH13" s="80"/>
      <c r="VSI13" s="80"/>
      <c r="VSJ13" s="80"/>
      <c r="VSK13" s="80"/>
      <c r="VSL13" s="80"/>
      <c r="VSM13" s="80"/>
      <c r="VSN13" s="80"/>
      <c r="VSO13" s="80"/>
      <c r="VSP13" s="80"/>
      <c r="VSQ13" s="80"/>
      <c r="VSR13" s="80"/>
      <c r="VSS13" s="80"/>
      <c r="VST13" s="80"/>
      <c r="VSU13" s="80"/>
      <c r="VSV13" s="80"/>
      <c r="VSW13" s="80"/>
      <c r="VSX13" s="80"/>
      <c r="VSY13" s="80"/>
      <c r="VSZ13" s="80"/>
      <c r="VTA13" s="80"/>
      <c r="VTB13" s="80"/>
      <c r="VTC13" s="80"/>
      <c r="VTD13" s="80"/>
      <c r="VTE13" s="80"/>
      <c r="VTF13" s="80"/>
      <c r="VTG13" s="80"/>
      <c r="VTH13" s="80"/>
      <c r="VTI13" s="80"/>
      <c r="VTJ13" s="80"/>
      <c r="VTK13" s="80"/>
      <c r="VTL13" s="80"/>
      <c r="VTM13" s="80"/>
      <c r="VTN13" s="80"/>
      <c r="VTO13" s="80"/>
      <c r="VTP13" s="80"/>
      <c r="VTQ13" s="80"/>
      <c r="VTR13" s="80"/>
      <c r="VTS13" s="80"/>
      <c r="VTT13" s="80"/>
      <c r="VTU13" s="80"/>
      <c r="VTV13" s="80"/>
      <c r="VTW13" s="80"/>
      <c r="VTX13" s="80"/>
      <c r="VTY13" s="80"/>
      <c r="VTZ13" s="80"/>
      <c r="VUA13" s="80"/>
      <c r="VUB13" s="80"/>
      <c r="VUC13" s="80"/>
      <c r="VUD13" s="80"/>
      <c r="VUE13" s="80"/>
      <c r="VUF13" s="80"/>
      <c r="VUG13" s="80"/>
      <c r="VUH13" s="80"/>
      <c r="VUI13" s="80"/>
      <c r="VUJ13" s="80"/>
      <c r="VUK13" s="80"/>
      <c r="VUL13" s="80"/>
      <c r="VUM13" s="80"/>
      <c r="VUN13" s="80"/>
      <c r="VUO13" s="80"/>
      <c r="VUP13" s="80"/>
      <c r="VUQ13" s="80"/>
      <c r="VUR13" s="80"/>
      <c r="VUS13" s="80"/>
      <c r="VUT13" s="80"/>
      <c r="VUU13" s="80"/>
      <c r="VUV13" s="80"/>
      <c r="VUW13" s="80"/>
      <c r="VUX13" s="80"/>
      <c r="VUY13" s="80"/>
      <c r="VUZ13" s="80"/>
      <c r="VVA13" s="80"/>
      <c r="VVB13" s="80"/>
      <c r="VVC13" s="80"/>
      <c r="VVD13" s="80"/>
      <c r="VVE13" s="80"/>
      <c r="VVF13" s="80"/>
      <c r="VVG13" s="80"/>
      <c r="VVH13" s="80"/>
      <c r="VVI13" s="80"/>
      <c r="VVJ13" s="80"/>
      <c r="VVK13" s="80"/>
      <c r="VVL13" s="80"/>
      <c r="VVM13" s="80"/>
      <c r="VVN13" s="80"/>
      <c r="VVO13" s="80"/>
      <c r="VVP13" s="80"/>
      <c r="VVQ13" s="80"/>
      <c r="VVR13" s="80"/>
      <c r="VVS13" s="80"/>
      <c r="VVT13" s="80"/>
      <c r="VVU13" s="80"/>
      <c r="VVV13" s="80"/>
      <c r="VVW13" s="80"/>
      <c r="VVX13" s="80"/>
      <c r="VVY13" s="80"/>
      <c r="VVZ13" s="80"/>
      <c r="VWA13" s="80"/>
      <c r="VWB13" s="80"/>
      <c r="VWC13" s="80"/>
      <c r="VWD13" s="80"/>
      <c r="VWE13" s="80"/>
      <c r="VWF13" s="80"/>
      <c r="VWG13" s="80"/>
      <c r="VWH13" s="80"/>
      <c r="VWI13" s="80"/>
      <c r="VWJ13" s="80"/>
      <c r="VWK13" s="80"/>
      <c r="VWL13" s="80"/>
      <c r="VWM13" s="80"/>
      <c r="VWN13" s="80"/>
      <c r="VWO13" s="80"/>
      <c r="VWP13" s="80"/>
      <c r="VWQ13" s="80"/>
      <c r="VWR13" s="80"/>
      <c r="VWS13" s="80"/>
      <c r="VWT13" s="80"/>
      <c r="VWU13" s="80"/>
      <c r="VWV13" s="80"/>
      <c r="VWW13" s="80"/>
      <c r="VWX13" s="80"/>
      <c r="VWY13" s="80"/>
      <c r="VWZ13" s="80"/>
      <c r="VXA13" s="80"/>
      <c r="VXB13" s="80"/>
      <c r="VXC13" s="80"/>
      <c r="VXD13" s="80"/>
      <c r="VXE13" s="80"/>
      <c r="VXF13" s="80"/>
      <c r="VXG13" s="80"/>
      <c r="VXH13" s="80"/>
      <c r="VXI13" s="80"/>
      <c r="VXJ13" s="80"/>
      <c r="VXK13" s="80"/>
      <c r="VXL13" s="80"/>
      <c r="VXM13" s="80"/>
      <c r="VXN13" s="80"/>
      <c r="VXO13" s="80"/>
      <c r="VXP13" s="80"/>
      <c r="VXQ13" s="80"/>
      <c r="VXR13" s="80"/>
      <c r="VXS13" s="80"/>
      <c r="VXT13" s="80"/>
      <c r="VXU13" s="80"/>
      <c r="VXV13" s="80"/>
      <c r="VXW13" s="80"/>
      <c r="VXX13" s="80"/>
      <c r="VXY13" s="80"/>
      <c r="VXZ13" s="80"/>
      <c r="VYA13" s="80"/>
      <c r="VYB13" s="80"/>
      <c r="VYC13" s="80"/>
      <c r="VYD13" s="80"/>
      <c r="VYE13" s="80"/>
      <c r="VYF13" s="80"/>
      <c r="VYG13" s="80"/>
      <c r="VYH13" s="80"/>
      <c r="VYI13" s="80"/>
      <c r="VYJ13" s="80"/>
      <c r="VYK13" s="80"/>
      <c r="VYL13" s="80"/>
      <c r="VYM13" s="80"/>
      <c r="VYN13" s="80"/>
      <c r="VYO13" s="80"/>
      <c r="VYP13" s="80"/>
      <c r="VYQ13" s="80"/>
      <c r="VYR13" s="80"/>
      <c r="VYS13" s="80"/>
      <c r="VYT13" s="80"/>
      <c r="VYU13" s="80"/>
      <c r="VYV13" s="80"/>
      <c r="VYW13" s="80"/>
      <c r="VYX13" s="80"/>
      <c r="VYY13" s="80"/>
      <c r="VYZ13" s="80"/>
      <c r="VZA13" s="80"/>
      <c r="VZB13" s="80"/>
      <c r="VZC13" s="80"/>
      <c r="VZD13" s="80"/>
      <c r="VZE13" s="80"/>
      <c r="VZF13" s="80"/>
      <c r="VZG13" s="80"/>
      <c r="VZH13" s="80"/>
      <c r="VZI13" s="80"/>
      <c r="VZJ13" s="80"/>
      <c r="VZK13" s="80"/>
      <c r="VZL13" s="80"/>
      <c r="VZM13" s="80"/>
      <c r="VZN13" s="80"/>
      <c r="VZO13" s="80"/>
      <c r="VZP13" s="80"/>
      <c r="VZQ13" s="80"/>
      <c r="VZR13" s="80"/>
      <c r="VZS13" s="80"/>
      <c r="VZT13" s="80"/>
      <c r="VZU13" s="80"/>
      <c r="VZV13" s="80"/>
      <c r="VZW13" s="80"/>
      <c r="VZX13" s="80"/>
      <c r="VZY13" s="80"/>
      <c r="VZZ13" s="80"/>
      <c r="WAA13" s="80"/>
      <c r="WAB13" s="80"/>
      <c r="WAC13" s="80"/>
      <c r="WAD13" s="80"/>
      <c r="WAE13" s="80"/>
      <c r="WAF13" s="80"/>
      <c r="WAG13" s="80"/>
      <c r="WAH13" s="80"/>
      <c r="WAI13" s="80"/>
      <c r="WAJ13" s="80"/>
      <c r="WAK13" s="80"/>
      <c r="WAL13" s="80"/>
      <c r="WAM13" s="80"/>
      <c r="WAN13" s="80"/>
      <c r="WAO13" s="80"/>
      <c r="WAP13" s="80"/>
      <c r="WAQ13" s="80"/>
      <c r="WAR13" s="80"/>
      <c r="WAS13" s="80"/>
      <c r="WAT13" s="80"/>
      <c r="WAU13" s="80"/>
      <c r="WAV13" s="80"/>
      <c r="WAW13" s="80"/>
      <c r="WAX13" s="80"/>
      <c r="WAY13" s="80"/>
      <c r="WAZ13" s="80"/>
      <c r="WBA13" s="80"/>
      <c r="WBB13" s="80"/>
      <c r="WBC13" s="80"/>
      <c r="WBD13" s="80"/>
      <c r="WBE13" s="80"/>
      <c r="WBF13" s="80"/>
      <c r="WBG13" s="80"/>
      <c r="WBH13" s="80"/>
      <c r="WBI13" s="80"/>
      <c r="WBJ13" s="80"/>
      <c r="WBK13" s="80"/>
      <c r="WBL13" s="80"/>
      <c r="WBM13" s="80"/>
      <c r="WBN13" s="80"/>
      <c r="WBO13" s="80"/>
      <c r="WBP13" s="80"/>
      <c r="WBQ13" s="80"/>
      <c r="WBR13" s="80"/>
      <c r="WBS13" s="80"/>
      <c r="WBT13" s="80"/>
      <c r="WBU13" s="80"/>
      <c r="WBV13" s="80"/>
      <c r="WBW13" s="80"/>
      <c r="WBX13" s="80"/>
      <c r="WBY13" s="80"/>
      <c r="WBZ13" s="80"/>
      <c r="WCA13" s="80"/>
      <c r="WCB13" s="80"/>
      <c r="WCC13" s="80"/>
      <c r="WCD13" s="80"/>
      <c r="WCE13" s="80"/>
      <c r="WCF13" s="80"/>
      <c r="WCG13" s="80"/>
      <c r="WCH13" s="80"/>
      <c r="WCI13" s="80"/>
      <c r="WCJ13" s="80"/>
      <c r="WCK13" s="80"/>
      <c r="WCL13" s="80"/>
      <c r="WCM13" s="80"/>
      <c r="WCN13" s="80"/>
      <c r="WCO13" s="80"/>
      <c r="WCP13" s="80"/>
      <c r="WCQ13" s="80"/>
      <c r="WCR13" s="80"/>
      <c r="WCS13" s="80"/>
      <c r="WCT13" s="80"/>
      <c r="WCU13" s="80"/>
      <c r="WCV13" s="80"/>
      <c r="WCW13" s="80"/>
      <c r="WCX13" s="80"/>
      <c r="WCY13" s="80"/>
      <c r="WCZ13" s="80"/>
      <c r="WDA13" s="80"/>
      <c r="WDB13" s="80"/>
      <c r="WDC13" s="80"/>
      <c r="WDD13" s="80"/>
      <c r="WDE13" s="80"/>
      <c r="WDF13" s="80"/>
      <c r="WDG13" s="80"/>
      <c r="WDH13" s="80"/>
      <c r="WDI13" s="80"/>
      <c r="WDJ13" s="80"/>
      <c r="WDK13" s="80"/>
      <c r="WDL13" s="80"/>
      <c r="WDM13" s="80"/>
      <c r="WDN13" s="80"/>
      <c r="WDO13" s="80"/>
      <c r="WDP13" s="80"/>
      <c r="WDQ13" s="80"/>
      <c r="WDR13" s="80"/>
      <c r="WDS13" s="80"/>
      <c r="WDT13" s="80"/>
      <c r="WDU13" s="80"/>
      <c r="WDV13" s="80"/>
      <c r="WDW13" s="80"/>
      <c r="WDX13" s="80"/>
      <c r="WDY13" s="80"/>
      <c r="WDZ13" s="80"/>
      <c r="WEA13" s="80"/>
      <c r="WEB13" s="80"/>
      <c r="WEC13" s="80"/>
      <c r="WED13" s="80"/>
      <c r="WEE13" s="80"/>
      <c r="WEF13" s="80"/>
      <c r="WEG13" s="80"/>
      <c r="WEH13" s="80"/>
      <c r="WEI13" s="80"/>
      <c r="WEJ13" s="80"/>
      <c r="WEK13" s="80"/>
      <c r="WEL13" s="80"/>
      <c r="WEM13" s="80"/>
      <c r="WEN13" s="80"/>
      <c r="WEO13" s="80"/>
      <c r="WEP13" s="80"/>
      <c r="WEQ13" s="80"/>
      <c r="WER13" s="80"/>
      <c r="WES13" s="80"/>
      <c r="WET13" s="80"/>
      <c r="WEU13" s="80"/>
      <c r="WEV13" s="80"/>
      <c r="WEW13" s="80"/>
      <c r="WEX13" s="80"/>
      <c r="WEY13" s="80"/>
      <c r="WEZ13" s="80"/>
      <c r="WFA13" s="80"/>
      <c r="WFB13" s="80"/>
      <c r="WFC13" s="80"/>
      <c r="WFD13" s="80"/>
      <c r="WFE13" s="80"/>
      <c r="WFF13" s="80"/>
      <c r="WFG13" s="80"/>
      <c r="WFH13" s="80"/>
      <c r="WFI13" s="80"/>
      <c r="WFJ13" s="80"/>
      <c r="WFK13" s="80"/>
      <c r="WFL13" s="80"/>
      <c r="WFM13" s="80"/>
      <c r="WFN13" s="80"/>
      <c r="WFO13" s="80"/>
      <c r="WFP13" s="80"/>
      <c r="WFQ13" s="80"/>
      <c r="WFR13" s="80"/>
      <c r="WFS13" s="80"/>
      <c r="WFT13" s="80"/>
      <c r="WFU13" s="80"/>
      <c r="WFV13" s="80"/>
      <c r="WFW13" s="80"/>
      <c r="WFX13" s="80"/>
      <c r="WFY13" s="80"/>
      <c r="WFZ13" s="80"/>
      <c r="WGA13" s="80"/>
      <c r="WGB13" s="80"/>
      <c r="WGC13" s="80"/>
      <c r="WGD13" s="80"/>
      <c r="WGE13" s="80"/>
      <c r="WGF13" s="80"/>
      <c r="WGG13" s="80"/>
      <c r="WGH13" s="80"/>
      <c r="WGI13" s="80"/>
      <c r="WGJ13" s="80"/>
      <c r="WGK13" s="80"/>
      <c r="WGL13" s="80"/>
      <c r="WGM13" s="80"/>
      <c r="WGN13" s="80"/>
      <c r="WGO13" s="80"/>
      <c r="WGP13" s="80"/>
      <c r="WGQ13" s="80"/>
      <c r="WGR13" s="80"/>
      <c r="WGS13" s="80"/>
      <c r="WGT13" s="80"/>
      <c r="WGU13" s="80"/>
      <c r="WGV13" s="80"/>
      <c r="WGW13" s="80"/>
      <c r="WGX13" s="80"/>
      <c r="WGY13" s="80"/>
      <c r="WGZ13" s="80"/>
      <c r="WHA13" s="80"/>
      <c r="WHB13" s="80"/>
      <c r="WHC13" s="80"/>
      <c r="WHD13" s="80"/>
      <c r="WHE13" s="80"/>
      <c r="WHF13" s="80"/>
      <c r="WHG13" s="80"/>
      <c r="WHH13" s="80"/>
      <c r="WHI13" s="80"/>
      <c r="WHJ13" s="80"/>
      <c r="WHK13" s="80"/>
      <c r="WHL13" s="80"/>
      <c r="WHM13" s="80"/>
      <c r="WHN13" s="80"/>
      <c r="WHO13" s="80"/>
      <c r="WHP13" s="80"/>
      <c r="WHQ13" s="80"/>
      <c r="WHR13" s="80"/>
      <c r="WHS13" s="80"/>
      <c r="WHT13" s="80"/>
      <c r="WHU13" s="80"/>
      <c r="WHV13" s="80"/>
      <c r="WHW13" s="80"/>
      <c r="WHX13" s="80"/>
      <c r="WHY13" s="80"/>
      <c r="WHZ13" s="80"/>
      <c r="WIA13" s="80"/>
      <c r="WIB13" s="80"/>
      <c r="WIC13" s="80"/>
      <c r="WID13" s="80"/>
      <c r="WIE13" s="80"/>
      <c r="WIF13" s="80"/>
      <c r="WIG13" s="80"/>
      <c r="WIH13" s="80"/>
      <c r="WII13" s="80"/>
      <c r="WIJ13" s="80"/>
      <c r="WIK13" s="80"/>
      <c r="WIL13" s="80"/>
      <c r="WIM13" s="80"/>
      <c r="WIN13" s="80"/>
      <c r="WIO13" s="80"/>
      <c r="WIP13" s="80"/>
      <c r="WIQ13" s="80"/>
      <c r="WIR13" s="80"/>
      <c r="WIS13" s="80"/>
      <c r="WIT13" s="80"/>
      <c r="WIU13" s="80"/>
      <c r="WIV13" s="80"/>
      <c r="WIW13" s="80"/>
      <c r="WIX13" s="80"/>
      <c r="WIY13" s="80"/>
      <c r="WIZ13" s="80"/>
      <c r="WJA13" s="80"/>
      <c r="WJB13" s="80"/>
      <c r="WJC13" s="80"/>
      <c r="WJD13" s="80"/>
      <c r="WJE13" s="80"/>
      <c r="WJF13" s="80"/>
      <c r="WJG13" s="80"/>
      <c r="WJH13" s="80"/>
      <c r="WJI13" s="80"/>
      <c r="WJJ13" s="80"/>
      <c r="WJK13" s="80"/>
      <c r="WJL13" s="80"/>
      <c r="WJM13" s="80"/>
      <c r="WJN13" s="80"/>
      <c r="WJO13" s="80"/>
      <c r="WJP13" s="80"/>
      <c r="WJQ13" s="80"/>
      <c r="WJR13" s="80"/>
      <c r="WJS13" s="80"/>
      <c r="WJT13" s="80"/>
      <c r="WJU13" s="80"/>
      <c r="WJV13" s="80"/>
      <c r="WJW13" s="80"/>
      <c r="WJX13" s="80"/>
      <c r="WJY13" s="80"/>
      <c r="WJZ13" s="80"/>
      <c r="WKA13" s="80"/>
      <c r="WKB13" s="80"/>
      <c r="WKC13" s="80"/>
      <c r="WKD13" s="80"/>
      <c r="WKE13" s="80"/>
      <c r="WKF13" s="80"/>
      <c r="WKG13" s="80"/>
      <c r="WKH13" s="80"/>
      <c r="WKI13" s="80"/>
      <c r="WKJ13" s="80"/>
      <c r="WKK13" s="80"/>
      <c r="WKL13" s="80"/>
      <c r="WKM13" s="80"/>
      <c r="WKN13" s="80"/>
      <c r="WKO13" s="80"/>
      <c r="WKP13" s="80"/>
      <c r="WKQ13" s="80"/>
      <c r="WKR13" s="80"/>
      <c r="WKS13" s="80"/>
      <c r="WKT13" s="80"/>
      <c r="WKU13" s="80"/>
      <c r="WKV13" s="80"/>
      <c r="WKW13" s="80"/>
      <c r="WKX13" s="80"/>
      <c r="WKY13" s="80"/>
      <c r="WKZ13" s="80"/>
      <c r="WLA13" s="80"/>
      <c r="WLB13" s="80"/>
      <c r="WLC13" s="80"/>
      <c r="WLD13" s="80"/>
      <c r="WLE13" s="80"/>
      <c r="WLF13" s="80"/>
      <c r="WLG13" s="80"/>
      <c r="WLH13" s="80"/>
      <c r="WLI13" s="80"/>
      <c r="WLJ13" s="80"/>
      <c r="WLK13" s="80"/>
      <c r="WLL13" s="80"/>
      <c r="WLM13" s="80"/>
      <c r="WLN13" s="80"/>
      <c r="WLO13" s="80"/>
      <c r="WLP13" s="80"/>
      <c r="WLQ13" s="80"/>
      <c r="WLR13" s="80"/>
      <c r="WLS13" s="80"/>
      <c r="WLT13" s="80"/>
      <c r="WLU13" s="80"/>
      <c r="WLV13" s="80"/>
      <c r="WLW13" s="80"/>
      <c r="WLX13" s="80"/>
      <c r="WLY13" s="80"/>
      <c r="WLZ13" s="80"/>
      <c r="WMA13" s="80"/>
      <c r="WMB13" s="80"/>
      <c r="WMC13" s="80"/>
      <c r="WMD13" s="80"/>
      <c r="WME13" s="80"/>
      <c r="WMF13" s="80"/>
      <c r="WMG13" s="80"/>
      <c r="WMH13" s="80"/>
      <c r="WMI13" s="80"/>
      <c r="WMJ13" s="80"/>
      <c r="WMK13" s="80"/>
      <c r="WML13" s="80"/>
      <c r="WMM13" s="80"/>
      <c r="WMN13" s="80"/>
      <c r="WMO13" s="80"/>
      <c r="WMP13" s="80"/>
      <c r="WMQ13" s="80"/>
      <c r="WMR13" s="80"/>
      <c r="WMS13" s="80"/>
      <c r="WMT13" s="80"/>
      <c r="WMU13" s="80"/>
      <c r="WMV13" s="80"/>
      <c r="WMW13" s="80"/>
      <c r="WMX13" s="80"/>
      <c r="WMY13" s="80"/>
      <c r="WMZ13" s="80"/>
      <c r="WNA13" s="80"/>
      <c r="WNB13" s="80"/>
      <c r="WNC13" s="80"/>
      <c r="WND13" s="80"/>
      <c r="WNE13" s="80"/>
      <c r="WNF13" s="80"/>
      <c r="WNG13" s="80"/>
      <c r="WNH13" s="80"/>
      <c r="WNI13" s="80"/>
      <c r="WNJ13" s="80"/>
      <c r="WNK13" s="80"/>
      <c r="WNL13" s="80"/>
      <c r="WNM13" s="80"/>
      <c r="WNN13" s="80"/>
      <c r="WNO13" s="80"/>
      <c r="WNP13" s="80"/>
      <c r="WNQ13" s="80"/>
      <c r="WNR13" s="80"/>
      <c r="WNS13" s="80"/>
      <c r="WNT13" s="80"/>
      <c r="WNU13" s="80"/>
      <c r="WNV13" s="80"/>
      <c r="WNW13" s="80"/>
      <c r="WNX13" s="80"/>
      <c r="WNY13" s="80"/>
      <c r="WNZ13" s="80"/>
      <c r="WOA13" s="80"/>
      <c r="WOB13" s="80"/>
      <c r="WOC13" s="80"/>
      <c r="WOD13" s="80"/>
      <c r="WOE13" s="80"/>
      <c r="WOF13" s="80"/>
      <c r="WOG13" s="80"/>
      <c r="WOH13" s="80"/>
      <c r="WOI13" s="80"/>
      <c r="WOJ13" s="80"/>
      <c r="WOK13" s="80"/>
      <c r="WOL13" s="80"/>
      <c r="WOM13" s="80"/>
      <c r="WON13" s="80"/>
      <c r="WOO13" s="80"/>
      <c r="WOP13" s="80"/>
      <c r="WOQ13" s="80"/>
      <c r="WOR13" s="80"/>
      <c r="WOS13" s="80"/>
      <c r="WOT13" s="80"/>
      <c r="WOU13" s="80"/>
      <c r="WOV13" s="80"/>
      <c r="WOW13" s="80"/>
      <c r="WOX13" s="80"/>
      <c r="WOY13" s="80"/>
      <c r="WOZ13" s="80"/>
      <c r="WPA13" s="80"/>
      <c r="WPB13" s="80"/>
      <c r="WPC13" s="80"/>
      <c r="WPD13" s="80"/>
      <c r="WPE13" s="80"/>
      <c r="WPF13" s="80"/>
      <c r="WPG13" s="80"/>
      <c r="WPH13" s="80"/>
      <c r="WPI13" s="80"/>
      <c r="WPJ13" s="80"/>
      <c r="WPK13" s="80"/>
      <c r="WPL13" s="80"/>
      <c r="WPM13" s="80"/>
      <c r="WPN13" s="80"/>
      <c r="WPO13" s="80"/>
      <c r="WPP13" s="80"/>
      <c r="WPQ13" s="80"/>
      <c r="WPR13" s="80"/>
      <c r="WPS13" s="80"/>
      <c r="WPT13" s="80"/>
      <c r="WPU13" s="80"/>
      <c r="WPV13" s="80"/>
      <c r="WPW13" s="80"/>
      <c r="WPX13" s="80"/>
      <c r="WPY13" s="80"/>
      <c r="WPZ13" s="80"/>
      <c r="WQA13" s="80"/>
      <c r="WQB13" s="80"/>
      <c r="WQC13" s="80"/>
      <c r="WQD13" s="80"/>
      <c r="WQE13" s="80"/>
      <c r="WQF13" s="80"/>
      <c r="WQG13" s="80"/>
      <c r="WQH13" s="80"/>
      <c r="WQI13" s="80"/>
      <c r="WQJ13" s="80"/>
      <c r="WQK13" s="80"/>
      <c r="WQL13" s="80"/>
      <c r="WQM13" s="80"/>
      <c r="WQN13" s="80"/>
      <c r="WQO13" s="80"/>
      <c r="WQP13" s="80"/>
      <c r="WQQ13" s="80"/>
      <c r="WQR13" s="80"/>
      <c r="WQS13" s="80"/>
      <c r="WQT13" s="80"/>
      <c r="WQU13" s="80"/>
      <c r="WQV13" s="80"/>
      <c r="WQW13" s="80"/>
      <c r="WQX13" s="80"/>
      <c r="WQY13" s="80"/>
      <c r="WQZ13" s="80"/>
      <c r="WRA13" s="80"/>
      <c r="WRB13" s="80"/>
      <c r="WRC13" s="80"/>
      <c r="WRD13" s="80"/>
      <c r="WRE13" s="80"/>
      <c r="WRF13" s="80"/>
      <c r="WRG13" s="80"/>
      <c r="WRH13" s="80"/>
      <c r="WRI13" s="80"/>
      <c r="WRJ13" s="80"/>
      <c r="WRK13" s="80"/>
      <c r="WRL13" s="80"/>
      <c r="WRM13" s="80"/>
      <c r="WRN13" s="80"/>
      <c r="WRO13" s="80"/>
      <c r="WRP13" s="80"/>
      <c r="WRQ13" s="80"/>
      <c r="WRR13" s="80"/>
      <c r="WRS13" s="80"/>
      <c r="WRT13" s="80"/>
      <c r="WRU13" s="80"/>
      <c r="WRV13" s="80"/>
      <c r="WRW13" s="80"/>
      <c r="WRX13" s="80"/>
      <c r="WRY13" s="80"/>
      <c r="WRZ13" s="80"/>
      <c r="WSA13" s="80"/>
      <c r="WSB13" s="80"/>
      <c r="WSC13" s="80"/>
      <c r="WSD13" s="80"/>
      <c r="WSE13" s="80"/>
      <c r="WSF13" s="80"/>
      <c r="WSG13" s="80"/>
      <c r="WSH13" s="80"/>
      <c r="WSI13" s="80"/>
      <c r="WSJ13" s="80"/>
      <c r="WSK13" s="80"/>
      <c r="WSL13" s="80"/>
      <c r="WSM13" s="80"/>
      <c r="WSN13" s="80"/>
      <c r="WSO13" s="80"/>
      <c r="WSP13" s="80"/>
      <c r="WSQ13" s="80"/>
      <c r="WSR13" s="80"/>
      <c r="WSS13" s="80"/>
      <c r="WST13" s="80"/>
      <c r="WSU13" s="80"/>
      <c r="WSV13" s="80"/>
      <c r="WSW13" s="80"/>
      <c r="WSX13" s="80"/>
      <c r="WSY13" s="80"/>
      <c r="WSZ13" s="80"/>
      <c r="WTA13" s="80"/>
      <c r="WTB13" s="80"/>
      <c r="WTC13" s="80"/>
      <c r="WTD13" s="80"/>
      <c r="WTE13" s="80"/>
      <c r="WTF13" s="80"/>
      <c r="WTG13" s="80"/>
      <c r="WTH13" s="80"/>
      <c r="WTI13" s="80"/>
      <c r="WTJ13" s="80"/>
      <c r="WTK13" s="80"/>
      <c r="WTL13" s="80"/>
      <c r="WTM13" s="80"/>
      <c r="WTN13" s="80"/>
      <c r="WTO13" s="80"/>
      <c r="WTP13" s="80"/>
      <c r="WTQ13" s="80"/>
      <c r="WTR13" s="80"/>
      <c r="WTS13" s="80"/>
      <c r="WTT13" s="80"/>
      <c r="WTU13" s="80"/>
      <c r="WTV13" s="80"/>
      <c r="WTW13" s="80"/>
      <c r="WTX13" s="80"/>
      <c r="WTY13" s="80"/>
      <c r="WTZ13" s="80"/>
      <c r="WUA13" s="80"/>
      <c r="WUB13" s="80"/>
      <c r="WUC13" s="80"/>
      <c r="WUD13" s="80"/>
      <c r="WUE13" s="80"/>
      <c r="WUF13" s="80"/>
      <c r="WUG13" s="80"/>
      <c r="WUH13" s="80"/>
      <c r="WUI13" s="80"/>
      <c r="WUJ13" s="80"/>
      <c r="WUK13" s="80"/>
      <c r="WUL13" s="80"/>
      <c r="WUM13" s="80"/>
      <c r="WUN13" s="80"/>
      <c r="WUO13" s="80"/>
      <c r="WUP13" s="80"/>
      <c r="WUQ13" s="80"/>
      <c r="WUR13" s="80"/>
      <c r="WUS13" s="80"/>
      <c r="WUT13" s="80"/>
      <c r="WUU13" s="80"/>
      <c r="WUV13" s="80"/>
      <c r="WUW13" s="80"/>
      <c r="WUX13" s="80"/>
      <c r="WUY13" s="80"/>
      <c r="WUZ13" s="80"/>
      <c r="WVA13" s="80"/>
      <c r="WVB13" s="80"/>
      <c r="WVC13" s="80"/>
      <c r="WVD13" s="80"/>
      <c r="WVE13" s="80"/>
      <c r="WVF13" s="80"/>
      <c r="WVG13" s="80"/>
      <c r="WVH13" s="80"/>
      <c r="WVI13" s="80"/>
      <c r="WVJ13" s="80"/>
      <c r="WVK13" s="80"/>
      <c r="WVL13" s="80"/>
      <c r="WVM13" s="80"/>
      <c r="WVN13" s="80"/>
      <c r="WVO13" s="80"/>
      <c r="WVP13" s="80"/>
      <c r="WVQ13" s="80"/>
      <c r="WVR13" s="80"/>
      <c r="WVS13" s="80"/>
    </row>
    <row r="14" spans="1:16139" s="79" customFormat="1">
      <c r="A14" s="81" t="s">
        <v>445</v>
      </c>
      <c r="B14" s="82">
        <v>349443</v>
      </c>
      <c r="C14" s="82">
        <f>VLOOKUP(A14,'PIVOT TABLES'!$A$46:$B$60,2,FALSE)</f>
        <v>103879</v>
      </c>
      <c r="D14" s="82">
        <f>VLOOKUP(A14,'3a. Tier Calc'!$A$2:$V$16,22,FALSE)</f>
        <v>3</v>
      </c>
      <c r="E14" s="83">
        <v>151</v>
      </c>
      <c r="F14" s="85">
        <v>10</v>
      </c>
      <c r="G14" s="85">
        <v>44</v>
      </c>
      <c r="H14" s="85">
        <v>537</v>
      </c>
      <c r="I14" s="85">
        <v>20</v>
      </c>
      <c r="J14" s="221">
        <f>I14*'Service Length'!$D$17</f>
        <v>41.333333333333336</v>
      </c>
      <c r="K14" s="84">
        <f>(E14*'FY14 Units'!$B$38)/60</f>
        <v>56.445238095238089</v>
      </c>
      <c r="L14" s="86">
        <f>F14*'Service Length'!$E$17</f>
        <v>49.333333333333336</v>
      </c>
      <c r="M14" s="86">
        <f>G14*'Service Length'!$F$17</f>
        <v>159.86666666666667</v>
      </c>
      <c r="N14" s="86">
        <f>H14*'Service Length'!$C$17</f>
        <v>680.19999999999993</v>
      </c>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c r="NK14" s="80"/>
      <c r="NL14" s="80"/>
      <c r="NM14" s="80"/>
      <c r="NN14" s="80"/>
      <c r="NO14" s="80"/>
      <c r="NP14" s="80"/>
      <c r="NQ14" s="80"/>
      <c r="NR14" s="80"/>
      <c r="NS14" s="80"/>
      <c r="NT14" s="80"/>
      <c r="NU14" s="80"/>
      <c r="NV14" s="80"/>
      <c r="NW14" s="80"/>
      <c r="NX14" s="80"/>
      <c r="NY14" s="80"/>
      <c r="NZ14" s="80"/>
      <c r="OA14" s="80"/>
      <c r="OB14" s="80"/>
      <c r="OC14" s="80"/>
      <c r="OD14" s="80"/>
      <c r="OE14" s="80"/>
      <c r="OF14" s="80"/>
      <c r="OG14" s="80"/>
      <c r="OH14" s="80"/>
      <c r="OI14" s="80"/>
      <c r="OJ14" s="80"/>
      <c r="OK14" s="80"/>
      <c r="OL14" s="80"/>
      <c r="OM14" s="80"/>
      <c r="ON14" s="80"/>
      <c r="OO14" s="80"/>
      <c r="OP14" s="80"/>
      <c r="OQ14" s="80"/>
      <c r="OR14" s="80"/>
      <c r="OS14" s="80"/>
      <c r="OT14" s="80"/>
      <c r="OU14" s="80"/>
      <c r="OV14" s="80"/>
      <c r="OW14" s="80"/>
      <c r="OX14" s="80"/>
      <c r="OY14" s="80"/>
      <c r="OZ14" s="80"/>
      <c r="PA14" s="80"/>
      <c r="PB14" s="80"/>
      <c r="PC14" s="80"/>
      <c r="PD14" s="80"/>
      <c r="PE14" s="80"/>
      <c r="PF14" s="80"/>
      <c r="PG14" s="80"/>
      <c r="PH14" s="80"/>
      <c r="PI14" s="80"/>
      <c r="PJ14" s="80"/>
      <c r="PK14" s="80"/>
      <c r="PL14" s="80"/>
      <c r="PM14" s="80"/>
      <c r="PN14" s="80"/>
      <c r="PO14" s="80"/>
      <c r="PP14" s="80"/>
      <c r="PQ14" s="80"/>
      <c r="PR14" s="80"/>
      <c r="PS14" s="80"/>
      <c r="PT14" s="80"/>
      <c r="PU14" s="80"/>
      <c r="PV14" s="80"/>
      <c r="PW14" s="80"/>
      <c r="PX14" s="80"/>
      <c r="PY14" s="80"/>
      <c r="PZ14" s="80"/>
      <c r="QA14" s="80"/>
      <c r="QB14" s="80"/>
      <c r="QC14" s="80"/>
      <c r="QD14" s="80"/>
      <c r="QE14" s="80"/>
      <c r="QF14" s="80"/>
      <c r="QG14" s="80"/>
      <c r="QH14" s="80"/>
      <c r="QI14" s="80"/>
      <c r="QJ14" s="80"/>
      <c r="QK14" s="80"/>
      <c r="QL14" s="80"/>
      <c r="QM14" s="80"/>
      <c r="QN14" s="80"/>
      <c r="QO14" s="80"/>
      <c r="QP14" s="80"/>
      <c r="QQ14" s="80"/>
      <c r="QR14" s="80"/>
      <c r="QS14" s="80"/>
      <c r="QT14" s="80"/>
      <c r="QU14" s="80"/>
      <c r="QV14" s="80"/>
      <c r="QW14" s="80"/>
      <c r="QX14" s="80"/>
      <c r="QY14" s="80"/>
      <c r="QZ14" s="80"/>
      <c r="RA14" s="80"/>
      <c r="RB14" s="80"/>
      <c r="RC14" s="80"/>
      <c r="RD14" s="80"/>
      <c r="RE14" s="80"/>
      <c r="RF14" s="80"/>
      <c r="RG14" s="80"/>
      <c r="RH14" s="80"/>
      <c r="RI14" s="80"/>
      <c r="RJ14" s="80"/>
      <c r="RK14" s="80"/>
      <c r="RL14" s="80"/>
      <c r="RM14" s="80"/>
      <c r="RN14" s="80"/>
      <c r="RO14" s="80"/>
      <c r="RP14" s="80"/>
      <c r="RQ14" s="80"/>
      <c r="RR14" s="80"/>
      <c r="RS14" s="80"/>
      <c r="RT14" s="80"/>
      <c r="RU14" s="80"/>
      <c r="RV14" s="80"/>
      <c r="RW14" s="80"/>
      <c r="RX14" s="80"/>
      <c r="RY14" s="80"/>
      <c r="RZ14" s="80"/>
      <c r="SA14" s="80"/>
      <c r="SB14" s="80"/>
      <c r="SC14" s="80"/>
      <c r="SD14" s="80"/>
      <c r="SE14" s="80"/>
      <c r="SF14" s="80"/>
      <c r="SG14" s="80"/>
      <c r="SH14" s="80"/>
      <c r="SI14" s="80"/>
      <c r="SJ14" s="80"/>
      <c r="SK14" s="80"/>
      <c r="SL14" s="80"/>
      <c r="SM14" s="80"/>
      <c r="SN14" s="80"/>
      <c r="SO14" s="80"/>
      <c r="SP14" s="80"/>
      <c r="SQ14" s="80"/>
      <c r="SR14" s="80"/>
      <c r="SS14" s="80"/>
      <c r="ST14" s="80"/>
      <c r="SU14" s="80"/>
      <c r="SV14" s="80"/>
      <c r="SW14" s="80"/>
      <c r="SX14" s="80"/>
      <c r="SY14" s="80"/>
      <c r="SZ14" s="80"/>
      <c r="TA14" s="80"/>
      <c r="TB14" s="80"/>
      <c r="TC14" s="80"/>
      <c r="TD14" s="80"/>
      <c r="TE14" s="80"/>
      <c r="TF14" s="80"/>
      <c r="TG14" s="80"/>
      <c r="TH14" s="80"/>
      <c r="TI14" s="80"/>
      <c r="TJ14" s="80"/>
      <c r="TK14" s="80"/>
      <c r="TL14" s="80"/>
      <c r="TM14" s="80"/>
      <c r="TN14" s="80"/>
      <c r="TO14" s="80"/>
      <c r="TP14" s="80"/>
      <c r="TQ14" s="80"/>
      <c r="TR14" s="80"/>
      <c r="TS14" s="80"/>
      <c r="TT14" s="80"/>
      <c r="TU14" s="80"/>
      <c r="TV14" s="80"/>
      <c r="TW14" s="80"/>
      <c r="TX14" s="80"/>
      <c r="TY14" s="80"/>
      <c r="TZ14" s="80"/>
      <c r="UA14" s="80"/>
      <c r="UB14" s="80"/>
      <c r="UC14" s="80"/>
      <c r="UD14" s="80"/>
      <c r="UE14" s="80"/>
      <c r="UF14" s="80"/>
      <c r="UG14" s="80"/>
      <c r="UH14" s="80"/>
      <c r="UI14" s="80"/>
      <c r="UJ14" s="80"/>
      <c r="UK14" s="80"/>
      <c r="UL14" s="80"/>
      <c r="UM14" s="80"/>
      <c r="UN14" s="80"/>
      <c r="UO14" s="80"/>
      <c r="UP14" s="80"/>
      <c r="UQ14" s="80"/>
      <c r="UR14" s="80"/>
      <c r="US14" s="80"/>
      <c r="UT14" s="80"/>
      <c r="UU14" s="80"/>
      <c r="UV14" s="80"/>
      <c r="UW14" s="80"/>
      <c r="UX14" s="80"/>
      <c r="UY14" s="80"/>
      <c r="UZ14" s="80"/>
      <c r="VA14" s="80"/>
      <c r="VB14" s="80"/>
      <c r="VC14" s="80"/>
      <c r="VD14" s="80"/>
      <c r="VE14" s="80"/>
      <c r="VF14" s="80"/>
      <c r="VG14" s="80"/>
      <c r="VH14" s="80"/>
      <c r="VI14" s="80"/>
      <c r="VJ14" s="80"/>
      <c r="VK14" s="80"/>
      <c r="VL14" s="80"/>
      <c r="VM14" s="80"/>
      <c r="VN14" s="80"/>
      <c r="VO14" s="80"/>
      <c r="VP14" s="80"/>
      <c r="VQ14" s="80"/>
      <c r="VR14" s="80"/>
      <c r="VS14" s="80"/>
      <c r="VT14" s="80"/>
      <c r="VU14" s="80"/>
      <c r="VV14" s="80"/>
      <c r="VW14" s="80"/>
      <c r="VX14" s="80"/>
      <c r="VY14" s="80"/>
      <c r="VZ14" s="80"/>
      <c r="WA14" s="80"/>
      <c r="WB14" s="80"/>
      <c r="WC14" s="80"/>
      <c r="WD14" s="80"/>
      <c r="WE14" s="80"/>
      <c r="WF14" s="80"/>
      <c r="WG14" s="80"/>
      <c r="WH14" s="80"/>
      <c r="WI14" s="80"/>
      <c r="WJ14" s="80"/>
      <c r="WK14" s="80"/>
      <c r="WL14" s="80"/>
      <c r="WM14" s="80"/>
      <c r="WN14" s="80"/>
      <c r="WO14" s="80"/>
      <c r="WP14" s="80"/>
      <c r="WQ14" s="80"/>
      <c r="WR14" s="80"/>
      <c r="WS14" s="80"/>
      <c r="WT14" s="80"/>
      <c r="WU14" s="80"/>
      <c r="WV14" s="80"/>
      <c r="WW14" s="80"/>
      <c r="WX14" s="80"/>
      <c r="WY14" s="80"/>
      <c r="WZ14" s="80"/>
      <c r="XA14" s="80"/>
      <c r="XB14" s="80"/>
      <c r="XC14" s="80"/>
      <c r="XD14" s="80"/>
      <c r="XE14" s="80"/>
      <c r="XF14" s="80"/>
      <c r="XG14" s="80"/>
      <c r="XH14" s="80"/>
      <c r="XI14" s="80"/>
      <c r="XJ14" s="80"/>
      <c r="XK14" s="80"/>
      <c r="XL14" s="80"/>
      <c r="XM14" s="80"/>
      <c r="XN14" s="80"/>
      <c r="XO14" s="80"/>
      <c r="XP14" s="80"/>
      <c r="XQ14" s="80"/>
      <c r="XR14" s="80"/>
      <c r="XS14" s="80"/>
      <c r="XT14" s="80"/>
      <c r="XU14" s="80"/>
      <c r="XV14" s="80"/>
      <c r="XW14" s="80"/>
      <c r="XX14" s="80"/>
      <c r="XY14" s="80"/>
      <c r="XZ14" s="80"/>
      <c r="YA14" s="80"/>
      <c r="YB14" s="80"/>
      <c r="YC14" s="80"/>
      <c r="YD14" s="80"/>
      <c r="YE14" s="80"/>
      <c r="YF14" s="80"/>
      <c r="YG14" s="80"/>
      <c r="YH14" s="80"/>
      <c r="YI14" s="80"/>
      <c r="YJ14" s="80"/>
      <c r="YK14" s="80"/>
      <c r="YL14" s="80"/>
      <c r="YM14" s="80"/>
      <c r="YN14" s="80"/>
      <c r="YO14" s="80"/>
      <c r="YP14" s="80"/>
      <c r="YQ14" s="80"/>
      <c r="YR14" s="80"/>
      <c r="YS14" s="80"/>
      <c r="YT14" s="80"/>
      <c r="YU14" s="80"/>
      <c r="YV14" s="80"/>
      <c r="YW14" s="80"/>
      <c r="YX14" s="80"/>
      <c r="YY14" s="80"/>
      <c r="YZ14" s="80"/>
      <c r="ZA14" s="80"/>
      <c r="ZB14" s="80"/>
      <c r="ZC14" s="80"/>
      <c r="ZD14" s="80"/>
      <c r="ZE14" s="80"/>
      <c r="ZF14" s="80"/>
      <c r="ZG14" s="80"/>
      <c r="ZH14" s="80"/>
      <c r="ZI14" s="80"/>
      <c r="ZJ14" s="80"/>
      <c r="ZK14" s="80"/>
      <c r="ZL14" s="80"/>
      <c r="ZM14" s="80"/>
      <c r="ZN14" s="80"/>
      <c r="ZO14" s="80"/>
      <c r="ZP14" s="80"/>
      <c r="ZQ14" s="80"/>
      <c r="ZR14" s="80"/>
      <c r="ZS14" s="80"/>
      <c r="ZT14" s="80"/>
      <c r="ZU14" s="80"/>
      <c r="ZV14" s="80"/>
      <c r="ZW14" s="80"/>
      <c r="ZX14" s="80"/>
      <c r="ZY14" s="80"/>
      <c r="ZZ14" s="80"/>
      <c r="AAA14" s="80"/>
      <c r="AAB14" s="80"/>
      <c r="AAC14" s="80"/>
      <c r="AAD14" s="80"/>
      <c r="AAE14" s="80"/>
      <c r="AAF14" s="80"/>
      <c r="AAG14" s="80"/>
      <c r="AAH14" s="80"/>
      <c r="AAI14" s="80"/>
      <c r="AAJ14" s="80"/>
      <c r="AAK14" s="80"/>
      <c r="AAL14" s="80"/>
      <c r="AAM14" s="80"/>
      <c r="AAN14" s="80"/>
      <c r="AAO14" s="80"/>
      <c r="AAP14" s="80"/>
      <c r="AAQ14" s="80"/>
      <c r="AAR14" s="80"/>
      <c r="AAS14" s="80"/>
      <c r="AAT14" s="80"/>
      <c r="AAU14" s="80"/>
      <c r="AAV14" s="80"/>
      <c r="AAW14" s="80"/>
      <c r="AAX14" s="80"/>
      <c r="AAY14" s="80"/>
      <c r="AAZ14" s="80"/>
      <c r="ABA14" s="80"/>
      <c r="ABB14" s="80"/>
      <c r="ABC14" s="80"/>
      <c r="ABD14" s="80"/>
      <c r="ABE14" s="80"/>
      <c r="ABF14" s="80"/>
      <c r="ABG14" s="80"/>
      <c r="ABH14" s="80"/>
      <c r="ABI14" s="80"/>
      <c r="ABJ14" s="80"/>
      <c r="ABK14" s="80"/>
      <c r="ABL14" s="80"/>
      <c r="ABM14" s="80"/>
      <c r="ABN14" s="80"/>
      <c r="ABO14" s="80"/>
      <c r="ABP14" s="80"/>
      <c r="ABQ14" s="80"/>
      <c r="ABR14" s="80"/>
      <c r="ABS14" s="80"/>
      <c r="ABT14" s="80"/>
      <c r="ABU14" s="80"/>
      <c r="ABV14" s="80"/>
      <c r="ABW14" s="80"/>
      <c r="ABX14" s="80"/>
      <c r="ABY14" s="80"/>
      <c r="ABZ14" s="80"/>
      <c r="ACA14" s="80"/>
      <c r="ACB14" s="80"/>
      <c r="ACC14" s="80"/>
      <c r="ACD14" s="80"/>
      <c r="ACE14" s="80"/>
      <c r="ACF14" s="80"/>
      <c r="ACG14" s="80"/>
      <c r="ACH14" s="80"/>
      <c r="ACI14" s="80"/>
      <c r="ACJ14" s="80"/>
      <c r="ACK14" s="80"/>
      <c r="ACL14" s="80"/>
      <c r="ACM14" s="80"/>
      <c r="ACN14" s="80"/>
      <c r="ACO14" s="80"/>
      <c r="ACP14" s="80"/>
      <c r="ACQ14" s="80"/>
      <c r="ACR14" s="80"/>
      <c r="ACS14" s="80"/>
      <c r="ACT14" s="80"/>
      <c r="ACU14" s="80"/>
      <c r="ACV14" s="80"/>
      <c r="ACW14" s="80"/>
      <c r="ACX14" s="80"/>
      <c r="ACY14" s="80"/>
      <c r="ACZ14" s="80"/>
      <c r="ADA14" s="80"/>
      <c r="ADB14" s="80"/>
      <c r="ADC14" s="80"/>
      <c r="ADD14" s="80"/>
      <c r="ADE14" s="80"/>
      <c r="ADF14" s="80"/>
      <c r="ADG14" s="80"/>
      <c r="ADH14" s="80"/>
      <c r="ADI14" s="80"/>
      <c r="ADJ14" s="80"/>
      <c r="ADK14" s="80"/>
      <c r="ADL14" s="80"/>
      <c r="ADM14" s="80"/>
      <c r="ADN14" s="80"/>
      <c r="ADO14" s="80"/>
      <c r="ADP14" s="80"/>
      <c r="ADQ14" s="80"/>
      <c r="ADR14" s="80"/>
      <c r="ADS14" s="80"/>
      <c r="ADT14" s="80"/>
      <c r="ADU14" s="80"/>
      <c r="ADV14" s="80"/>
      <c r="ADW14" s="80"/>
      <c r="ADX14" s="80"/>
      <c r="ADY14" s="80"/>
      <c r="ADZ14" s="80"/>
      <c r="AEA14" s="80"/>
      <c r="AEB14" s="80"/>
      <c r="AEC14" s="80"/>
      <c r="AED14" s="80"/>
      <c r="AEE14" s="80"/>
      <c r="AEF14" s="80"/>
      <c r="AEG14" s="80"/>
      <c r="AEH14" s="80"/>
      <c r="AEI14" s="80"/>
      <c r="AEJ14" s="80"/>
      <c r="AEK14" s="80"/>
      <c r="AEL14" s="80"/>
      <c r="AEM14" s="80"/>
      <c r="AEN14" s="80"/>
      <c r="AEO14" s="80"/>
      <c r="AEP14" s="80"/>
      <c r="AEQ14" s="80"/>
      <c r="AER14" s="80"/>
      <c r="AES14" s="80"/>
      <c r="AET14" s="80"/>
      <c r="AEU14" s="80"/>
      <c r="AEV14" s="80"/>
      <c r="AEW14" s="80"/>
      <c r="AEX14" s="80"/>
      <c r="AEY14" s="80"/>
      <c r="AEZ14" s="80"/>
      <c r="AFA14" s="80"/>
      <c r="AFB14" s="80"/>
      <c r="AFC14" s="80"/>
      <c r="AFD14" s="80"/>
      <c r="AFE14" s="80"/>
      <c r="AFF14" s="80"/>
      <c r="AFG14" s="80"/>
      <c r="AFH14" s="80"/>
      <c r="AFI14" s="80"/>
      <c r="AFJ14" s="80"/>
      <c r="AFK14" s="80"/>
      <c r="AFL14" s="80"/>
      <c r="AFM14" s="80"/>
      <c r="AFN14" s="80"/>
      <c r="AFO14" s="80"/>
      <c r="AFP14" s="80"/>
      <c r="AFQ14" s="80"/>
      <c r="AFR14" s="80"/>
      <c r="AFS14" s="80"/>
      <c r="AFT14" s="80"/>
      <c r="AFU14" s="80"/>
      <c r="AFV14" s="80"/>
      <c r="AFW14" s="80"/>
      <c r="AFX14" s="80"/>
      <c r="AFY14" s="80"/>
      <c r="AFZ14" s="80"/>
      <c r="AGA14" s="80"/>
      <c r="AGB14" s="80"/>
      <c r="AGC14" s="80"/>
      <c r="AGD14" s="80"/>
      <c r="AGE14" s="80"/>
      <c r="AGF14" s="80"/>
      <c r="AGG14" s="80"/>
      <c r="AGH14" s="80"/>
      <c r="AGI14" s="80"/>
      <c r="AGJ14" s="80"/>
      <c r="AGK14" s="80"/>
      <c r="AGL14" s="80"/>
      <c r="AGM14" s="80"/>
      <c r="AGN14" s="80"/>
      <c r="AGO14" s="80"/>
      <c r="AGP14" s="80"/>
      <c r="AGQ14" s="80"/>
      <c r="AGR14" s="80"/>
      <c r="AGS14" s="80"/>
      <c r="AGT14" s="80"/>
      <c r="AGU14" s="80"/>
      <c r="AGV14" s="80"/>
      <c r="AGW14" s="80"/>
      <c r="AGX14" s="80"/>
      <c r="AGY14" s="80"/>
      <c r="AGZ14" s="80"/>
      <c r="AHA14" s="80"/>
      <c r="AHB14" s="80"/>
      <c r="AHC14" s="80"/>
      <c r="AHD14" s="80"/>
      <c r="AHE14" s="80"/>
      <c r="AHF14" s="80"/>
      <c r="AHG14" s="80"/>
      <c r="AHH14" s="80"/>
      <c r="AHI14" s="80"/>
      <c r="AHJ14" s="80"/>
      <c r="AHK14" s="80"/>
      <c r="AHL14" s="80"/>
      <c r="AHM14" s="80"/>
      <c r="AHN14" s="80"/>
      <c r="AHO14" s="80"/>
      <c r="AHP14" s="80"/>
      <c r="AHQ14" s="80"/>
      <c r="AHR14" s="80"/>
      <c r="AHS14" s="80"/>
      <c r="AHT14" s="80"/>
      <c r="AHU14" s="80"/>
      <c r="AHV14" s="80"/>
      <c r="AHW14" s="80"/>
      <c r="AHX14" s="80"/>
      <c r="AHY14" s="80"/>
      <c r="AHZ14" s="80"/>
      <c r="AIA14" s="80"/>
      <c r="AIB14" s="80"/>
      <c r="AIC14" s="80"/>
      <c r="AID14" s="80"/>
      <c r="AIE14" s="80"/>
      <c r="AIF14" s="80"/>
      <c r="AIG14" s="80"/>
      <c r="AIH14" s="80"/>
      <c r="AII14" s="80"/>
      <c r="AIJ14" s="80"/>
      <c r="AIK14" s="80"/>
      <c r="AIL14" s="80"/>
      <c r="AIM14" s="80"/>
      <c r="AIN14" s="80"/>
      <c r="AIO14" s="80"/>
      <c r="AIP14" s="80"/>
      <c r="AIQ14" s="80"/>
      <c r="AIR14" s="80"/>
      <c r="AIS14" s="80"/>
      <c r="AIT14" s="80"/>
      <c r="AIU14" s="80"/>
      <c r="AIV14" s="80"/>
      <c r="AIW14" s="80"/>
      <c r="AIX14" s="80"/>
      <c r="AIY14" s="80"/>
      <c r="AIZ14" s="80"/>
      <c r="AJA14" s="80"/>
      <c r="AJB14" s="80"/>
      <c r="AJC14" s="80"/>
      <c r="AJD14" s="80"/>
      <c r="AJE14" s="80"/>
      <c r="AJF14" s="80"/>
      <c r="AJG14" s="80"/>
      <c r="AJH14" s="80"/>
      <c r="AJI14" s="80"/>
      <c r="AJJ14" s="80"/>
      <c r="AJK14" s="80"/>
      <c r="AJL14" s="80"/>
      <c r="AJM14" s="80"/>
      <c r="AJN14" s="80"/>
      <c r="AJO14" s="80"/>
      <c r="AJP14" s="80"/>
      <c r="AJQ14" s="80"/>
      <c r="AJR14" s="80"/>
      <c r="AJS14" s="80"/>
      <c r="AJT14" s="80"/>
      <c r="AJU14" s="80"/>
      <c r="AJV14" s="80"/>
      <c r="AJW14" s="80"/>
      <c r="AJX14" s="80"/>
      <c r="AJY14" s="80"/>
      <c r="AJZ14" s="80"/>
      <c r="AKA14" s="80"/>
      <c r="AKB14" s="80"/>
      <c r="AKC14" s="80"/>
      <c r="AKD14" s="80"/>
      <c r="AKE14" s="80"/>
      <c r="AKF14" s="80"/>
      <c r="AKG14" s="80"/>
      <c r="AKH14" s="80"/>
      <c r="AKI14" s="80"/>
      <c r="AKJ14" s="80"/>
      <c r="AKK14" s="80"/>
      <c r="AKL14" s="80"/>
      <c r="AKM14" s="80"/>
      <c r="AKN14" s="80"/>
      <c r="AKO14" s="80"/>
      <c r="AKP14" s="80"/>
      <c r="AKQ14" s="80"/>
      <c r="AKR14" s="80"/>
      <c r="AKS14" s="80"/>
      <c r="AKT14" s="80"/>
      <c r="AKU14" s="80"/>
      <c r="AKV14" s="80"/>
      <c r="AKW14" s="80"/>
      <c r="AKX14" s="80"/>
      <c r="AKY14" s="80"/>
      <c r="AKZ14" s="80"/>
      <c r="ALA14" s="80"/>
      <c r="ALB14" s="80"/>
      <c r="ALC14" s="80"/>
      <c r="ALD14" s="80"/>
      <c r="ALE14" s="80"/>
      <c r="ALF14" s="80"/>
      <c r="ALG14" s="80"/>
      <c r="ALH14" s="80"/>
      <c r="ALI14" s="80"/>
      <c r="ALJ14" s="80"/>
      <c r="ALK14" s="80"/>
      <c r="ALL14" s="80"/>
      <c r="ALM14" s="80"/>
      <c r="ALN14" s="80"/>
      <c r="ALO14" s="80"/>
      <c r="ALP14" s="80"/>
      <c r="ALQ14" s="80"/>
      <c r="ALR14" s="80"/>
      <c r="ALS14" s="80"/>
      <c r="ALT14" s="80"/>
      <c r="ALU14" s="80"/>
      <c r="ALV14" s="80"/>
      <c r="ALW14" s="80"/>
      <c r="ALX14" s="80"/>
      <c r="ALY14" s="80"/>
      <c r="ALZ14" s="80"/>
      <c r="AMA14" s="80"/>
      <c r="AMB14" s="80"/>
      <c r="AMC14" s="80"/>
      <c r="AMD14" s="80"/>
      <c r="AME14" s="80"/>
      <c r="AMF14" s="80"/>
      <c r="AMG14" s="80"/>
      <c r="AMH14" s="80"/>
      <c r="AMI14" s="80"/>
      <c r="AMJ14" s="80"/>
      <c r="AMK14" s="80"/>
      <c r="AML14" s="80"/>
      <c r="AMM14" s="80"/>
      <c r="AMN14" s="80"/>
      <c r="AMO14" s="80"/>
      <c r="AMP14" s="80"/>
      <c r="AMQ14" s="80"/>
      <c r="AMR14" s="80"/>
      <c r="AMS14" s="80"/>
      <c r="AMT14" s="80"/>
      <c r="AMU14" s="80"/>
      <c r="AMV14" s="80"/>
      <c r="AMW14" s="80"/>
      <c r="AMX14" s="80"/>
      <c r="AMY14" s="80"/>
      <c r="AMZ14" s="80"/>
      <c r="ANA14" s="80"/>
      <c r="ANB14" s="80"/>
      <c r="ANC14" s="80"/>
      <c r="AND14" s="80"/>
      <c r="ANE14" s="80"/>
      <c r="ANF14" s="80"/>
      <c r="ANG14" s="80"/>
      <c r="ANH14" s="80"/>
      <c r="ANI14" s="80"/>
      <c r="ANJ14" s="80"/>
      <c r="ANK14" s="80"/>
      <c r="ANL14" s="80"/>
      <c r="ANM14" s="80"/>
      <c r="ANN14" s="80"/>
      <c r="ANO14" s="80"/>
      <c r="ANP14" s="80"/>
      <c r="ANQ14" s="80"/>
      <c r="ANR14" s="80"/>
      <c r="ANS14" s="80"/>
      <c r="ANT14" s="80"/>
      <c r="ANU14" s="80"/>
      <c r="ANV14" s="80"/>
      <c r="ANW14" s="80"/>
      <c r="ANX14" s="80"/>
      <c r="ANY14" s="80"/>
      <c r="ANZ14" s="80"/>
      <c r="AOA14" s="80"/>
      <c r="AOB14" s="80"/>
      <c r="AOC14" s="80"/>
      <c r="AOD14" s="80"/>
      <c r="AOE14" s="80"/>
      <c r="AOF14" s="80"/>
      <c r="AOG14" s="80"/>
      <c r="AOH14" s="80"/>
      <c r="AOI14" s="80"/>
      <c r="AOJ14" s="80"/>
      <c r="AOK14" s="80"/>
      <c r="AOL14" s="80"/>
      <c r="AOM14" s="80"/>
      <c r="AON14" s="80"/>
      <c r="AOO14" s="80"/>
      <c r="AOP14" s="80"/>
      <c r="AOQ14" s="80"/>
      <c r="AOR14" s="80"/>
      <c r="AOS14" s="80"/>
      <c r="AOT14" s="80"/>
      <c r="AOU14" s="80"/>
      <c r="AOV14" s="80"/>
      <c r="AOW14" s="80"/>
      <c r="AOX14" s="80"/>
      <c r="AOY14" s="80"/>
      <c r="AOZ14" s="80"/>
      <c r="APA14" s="80"/>
      <c r="APB14" s="80"/>
      <c r="APC14" s="80"/>
      <c r="APD14" s="80"/>
      <c r="APE14" s="80"/>
      <c r="APF14" s="80"/>
      <c r="APG14" s="80"/>
      <c r="APH14" s="80"/>
      <c r="API14" s="80"/>
      <c r="APJ14" s="80"/>
      <c r="APK14" s="80"/>
      <c r="APL14" s="80"/>
      <c r="APM14" s="80"/>
      <c r="APN14" s="80"/>
      <c r="APO14" s="80"/>
      <c r="APP14" s="80"/>
      <c r="APQ14" s="80"/>
      <c r="APR14" s="80"/>
      <c r="APS14" s="80"/>
      <c r="APT14" s="80"/>
      <c r="APU14" s="80"/>
      <c r="APV14" s="80"/>
      <c r="APW14" s="80"/>
      <c r="APX14" s="80"/>
      <c r="APY14" s="80"/>
      <c r="APZ14" s="80"/>
      <c r="AQA14" s="80"/>
      <c r="AQB14" s="80"/>
      <c r="AQC14" s="80"/>
      <c r="AQD14" s="80"/>
      <c r="AQE14" s="80"/>
      <c r="AQF14" s="80"/>
      <c r="AQG14" s="80"/>
      <c r="AQH14" s="80"/>
      <c r="AQI14" s="80"/>
      <c r="AQJ14" s="80"/>
      <c r="AQK14" s="80"/>
      <c r="AQL14" s="80"/>
      <c r="AQM14" s="80"/>
      <c r="AQN14" s="80"/>
      <c r="AQO14" s="80"/>
      <c r="AQP14" s="80"/>
      <c r="AQQ14" s="80"/>
      <c r="AQR14" s="80"/>
      <c r="AQS14" s="80"/>
      <c r="AQT14" s="80"/>
      <c r="AQU14" s="80"/>
      <c r="AQV14" s="80"/>
      <c r="AQW14" s="80"/>
      <c r="AQX14" s="80"/>
      <c r="AQY14" s="80"/>
      <c r="AQZ14" s="80"/>
      <c r="ARA14" s="80"/>
      <c r="ARB14" s="80"/>
      <c r="ARC14" s="80"/>
      <c r="ARD14" s="80"/>
      <c r="ARE14" s="80"/>
      <c r="ARF14" s="80"/>
      <c r="ARG14" s="80"/>
      <c r="ARH14" s="80"/>
      <c r="ARI14" s="80"/>
      <c r="ARJ14" s="80"/>
      <c r="ARK14" s="80"/>
      <c r="ARL14" s="80"/>
      <c r="ARM14" s="80"/>
      <c r="ARN14" s="80"/>
      <c r="ARO14" s="80"/>
      <c r="ARP14" s="80"/>
      <c r="ARQ14" s="80"/>
      <c r="ARR14" s="80"/>
      <c r="ARS14" s="80"/>
      <c r="ART14" s="80"/>
      <c r="ARU14" s="80"/>
      <c r="ARV14" s="80"/>
      <c r="ARW14" s="80"/>
      <c r="ARX14" s="80"/>
      <c r="ARY14" s="80"/>
      <c r="ARZ14" s="80"/>
      <c r="ASA14" s="80"/>
      <c r="ASB14" s="80"/>
      <c r="ASC14" s="80"/>
      <c r="ASD14" s="80"/>
      <c r="ASE14" s="80"/>
      <c r="ASF14" s="80"/>
      <c r="ASG14" s="80"/>
      <c r="ASH14" s="80"/>
      <c r="ASI14" s="80"/>
      <c r="ASJ14" s="80"/>
      <c r="ASK14" s="80"/>
      <c r="ASL14" s="80"/>
      <c r="ASM14" s="80"/>
      <c r="ASN14" s="80"/>
      <c r="ASO14" s="80"/>
      <c r="ASP14" s="80"/>
      <c r="ASQ14" s="80"/>
      <c r="ASR14" s="80"/>
      <c r="ASS14" s="80"/>
      <c r="AST14" s="80"/>
      <c r="ASU14" s="80"/>
      <c r="ASV14" s="80"/>
      <c r="ASW14" s="80"/>
      <c r="ASX14" s="80"/>
      <c r="ASY14" s="80"/>
      <c r="ASZ14" s="80"/>
      <c r="ATA14" s="80"/>
      <c r="ATB14" s="80"/>
      <c r="ATC14" s="80"/>
      <c r="ATD14" s="80"/>
      <c r="ATE14" s="80"/>
      <c r="ATF14" s="80"/>
      <c r="ATG14" s="80"/>
      <c r="ATH14" s="80"/>
      <c r="ATI14" s="80"/>
      <c r="ATJ14" s="80"/>
      <c r="ATK14" s="80"/>
      <c r="ATL14" s="80"/>
      <c r="ATM14" s="80"/>
      <c r="ATN14" s="80"/>
      <c r="ATO14" s="80"/>
      <c r="ATP14" s="80"/>
      <c r="ATQ14" s="80"/>
      <c r="ATR14" s="80"/>
      <c r="ATS14" s="80"/>
      <c r="ATT14" s="80"/>
      <c r="ATU14" s="80"/>
      <c r="ATV14" s="80"/>
      <c r="ATW14" s="80"/>
      <c r="ATX14" s="80"/>
      <c r="ATY14" s="80"/>
      <c r="ATZ14" s="80"/>
      <c r="AUA14" s="80"/>
      <c r="AUB14" s="80"/>
      <c r="AUC14" s="80"/>
      <c r="AUD14" s="80"/>
      <c r="AUE14" s="80"/>
      <c r="AUF14" s="80"/>
      <c r="AUG14" s="80"/>
      <c r="AUH14" s="80"/>
      <c r="AUI14" s="80"/>
      <c r="AUJ14" s="80"/>
      <c r="AUK14" s="80"/>
      <c r="AUL14" s="80"/>
      <c r="AUM14" s="80"/>
      <c r="AUN14" s="80"/>
      <c r="AUO14" s="80"/>
      <c r="AUP14" s="80"/>
      <c r="AUQ14" s="80"/>
      <c r="AUR14" s="80"/>
      <c r="AUS14" s="80"/>
      <c r="AUT14" s="80"/>
      <c r="AUU14" s="80"/>
      <c r="AUV14" s="80"/>
      <c r="AUW14" s="80"/>
      <c r="AUX14" s="80"/>
      <c r="AUY14" s="80"/>
      <c r="AUZ14" s="80"/>
      <c r="AVA14" s="80"/>
      <c r="AVB14" s="80"/>
      <c r="AVC14" s="80"/>
      <c r="AVD14" s="80"/>
      <c r="AVE14" s="80"/>
      <c r="AVF14" s="80"/>
      <c r="AVG14" s="80"/>
      <c r="AVH14" s="80"/>
      <c r="AVI14" s="80"/>
      <c r="AVJ14" s="80"/>
      <c r="AVK14" s="80"/>
      <c r="AVL14" s="80"/>
      <c r="AVM14" s="80"/>
      <c r="AVN14" s="80"/>
      <c r="AVO14" s="80"/>
      <c r="AVP14" s="80"/>
      <c r="AVQ14" s="80"/>
      <c r="AVR14" s="80"/>
      <c r="AVS14" s="80"/>
      <c r="AVT14" s="80"/>
      <c r="AVU14" s="80"/>
      <c r="AVV14" s="80"/>
      <c r="AVW14" s="80"/>
      <c r="AVX14" s="80"/>
      <c r="AVY14" s="80"/>
      <c r="AVZ14" s="80"/>
      <c r="AWA14" s="80"/>
      <c r="AWB14" s="80"/>
      <c r="AWC14" s="80"/>
      <c r="AWD14" s="80"/>
      <c r="AWE14" s="80"/>
      <c r="AWF14" s="80"/>
      <c r="AWG14" s="80"/>
      <c r="AWH14" s="80"/>
      <c r="AWI14" s="80"/>
      <c r="AWJ14" s="80"/>
      <c r="AWK14" s="80"/>
      <c r="AWL14" s="80"/>
      <c r="AWM14" s="80"/>
      <c r="AWN14" s="80"/>
      <c r="AWO14" s="80"/>
      <c r="AWP14" s="80"/>
      <c r="AWQ14" s="80"/>
      <c r="AWR14" s="80"/>
      <c r="AWS14" s="80"/>
      <c r="AWT14" s="80"/>
      <c r="AWU14" s="80"/>
      <c r="AWV14" s="80"/>
      <c r="AWW14" s="80"/>
      <c r="AWX14" s="80"/>
      <c r="AWY14" s="80"/>
      <c r="AWZ14" s="80"/>
      <c r="AXA14" s="80"/>
      <c r="AXB14" s="80"/>
      <c r="AXC14" s="80"/>
      <c r="AXD14" s="80"/>
      <c r="AXE14" s="80"/>
      <c r="AXF14" s="80"/>
      <c r="AXG14" s="80"/>
      <c r="AXH14" s="80"/>
      <c r="AXI14" s="80"/>
      <c r="AXJ14" s="80"/>
      <c r="AXK14" s="80"/>
      <c r="AXL14" s="80"/>
      <c r="AXM14" s="80"/>
      <c r="AXN14" s="80"/>
      <c r="AXO14" s="80"/>
      <c r="AXP14" s="80"/>
      <c r="AXQ14" s="80"/>
      <c r="AXR14" s="80"/>
      <c r="AXS14" s="80"/>
      <c r="AXT14" s="80"/>
      <c r="AXU14" s="80"/>
      <c r="AXV14" s="80"/>
      <c r="AXW14" s="80"/>
      <c r="AXX14" s="80"/>
      <c r="AXY14" s="80"/>
      <c r="AXZ14" s="80"/>
      <c r="AYA14" s="80"/>
      <c r="AYB14" s="80"/>
      <c r="AYC14" s="80"/>
      <c r="AYD14" s="80"/>
      <c r="AYE14" s="80"/>
      <c r="AYF14" s="80"/>
      <c r="AYG14" s="80"/>
      <c r="AYH14" s="80"/>
      <c r="AYI14" s="80"/>
      <c r="AYJ14" s="80"/>
      <c r="AYK14" s="80"/>
      <c r="AYL14" s="80"/>
      <c r="AYM14" s="80"/>
      <c r="AYN14" s="80"/>
      <c r="AYO14" s="80"/>
      <c r="AYP14" s="80"/>
      <c r="AYQ14" s="80"/>
      <c r="AYR14" s="80"/>
      <c r="AYS14" s="80"/>
      <c r="AYT14" s="80"/>
      <c r="AYU14" s="80"/>
      <c r="AYV14" s="80"/>
      <c r="AYW14" s="80"/>
      <c r="AYX14" s="80"/>
      <c r="AYY14" s="80"/>
      <c r="AYZ14" s="80"/>
      <c r="AZA14" s="80"/>
      <c r="AZB14" s="80"/>
      <c r="AZC14" s="80"/>
      <c r="AZD14" s="80"/>
      <c r="AZE14" s="80"/>
      <c r="AZF14" s="80"/>
      <c r="AZG14" s="80"/>
      <c r="AZH14" s="80"/>
      <c r="AZI14" s="80"/>
      <c r="AZJ14" s="80"/>
      <c r="AZK14" s="80"/>
      <c r="AZL14" s="80"/>
      <c r="AZM14" s="80"/>
      <c r="AZN14" s="80"/>
      <c r="AZO14" s="80"/>
      <c r="AZP14" s="80"/>
      <c r="AZQ14" s="80"/>
      <c r="AZR14" s="80"/>
      <c r="AZS14" s="80"/>
      <c r="AZT14" s="80"/>
      <c r="AZU14" s="80"/>
      <c r="AZV14" s="80"/>
      <c r="AZW14" s="80"/>
      <c r="AZX14" s="80"/>
      <c r="AZY14" s="80"/>
      <c r="AZZ14" s="80"/>
      <c r="BAA14" s="80"/>
      <c r="BAB14" s="80"/>
      <c r="BAC14" s="80"/>
      <c r="BAD14" s="80"/>
      <c r="BAE14" s="80"/>
      <c r="BAF14" s="80"/>
      <c r="BAG14" s="80"/>
      <c r="BAH14" s="80"/>
      <c r="BAI14" s="80"/>
      <c r="BAJ14" s="80"/>
      <c r="BAK14" s="80"/>
      <c r="BAL14" s="80"/>
      <c r="BAM14" s="80"/>
      <c r="BAN14" s="80"/>
      <c r="BAO14" s="80"/>
      <c r="BAP14" s="80"/>
      <c r="BAQ14" s="80"/>
      <c r="BAR14" s="80"/>
      <c r="BAS14" s="80"/>
      <c r="BAT14" s="80"/>
      <c r="BAU14" s="80"/>
      <c r="BAV14" s="80"/>
      <c r="BAW14" s="80"/>
      <c r="BAX14" s="80"/>
      <c r="BAY14" s="80"/>
      <c r="BAZ14" s="80"/>
      <c r="BBA14" s="80"/>
      <c r="BBB14" s="80"/>
      <c r="BBC14" s="80"/>
      <c r="BBD14" s="80"/>
      <c r="BBE14" s="80"/>
      <c r="BBF14" s="80"/>
      <c r="BBG14" s="80"/>
      <c r="BBH14" s="80"/>
      <c r="BBI14" s="80"/>
      <c r="BBJ14" s="80"/>
      <c r="BBK14" s="80"/>
      <c r="BBL14" s="80"/>
      <c r="BBM14" s="80"/>
      <c r="BBN14" s="80"/>
      <c r="BBO14" s="80"/>
      <c r="BBP14" s="80"/>
      <c r="BBQ14" s="80"/>
      <c r="BBR14" s="80"/>
      <c r="BBS14" s="80"/>
      <c r="BBT14" s="80"/>
      <c r="BBU14" s="80"/>
      <c r="BBV14" s="80"/>
      <c r="BBW14" s="80"/>
      <c r="BBX14" s="80"/>
      <c r="BBY14" s="80"/>
      <c r="BBZ14" s="80"/>
      <c r="BCA14" s="80"/>
      <c r="BCB14" s="80"/>
      <c r="BCC14" s="80"/>
      <c r="BCD14" s="80"/>
      <c r="BCE14" s="80"/>
      <c r="BCF14" s="80"/>
      <c r="BCG14" s="80"/>
      <c r="BCH14" s="80"/>
      <c r="BCI14" s="80"/>
      <c r="BCJ14" s="80"/>
      <c r="BCK14" s="80"/>
      <c r="BCL14" s="80"/>
      <c r="BCM14" s="80"/>
      <c r="BCN14" s="80"/>
      <c r="BCO14" s="80"/>
      <c r="BCP14" s="80"/>
      <c r="BCQ14" s="80"/>
      <c r="BCR14" s="80"/>
      <c r="BCS14" s="80"/>
      <c r="BCT14" s="80"/>
      <c r="BCU14" s="80"/>
      <c r="BCV14" s="80"/>
      <c r="BCW14" s="80"/>
      <c r="BCX14" s="80"/>
      <c r="BCY14" s="80"/>
      <c r="BCZ14" s="80"/>
      <c r="BDA14" s="80"/>
      <c r="BDB14" s="80"/>
      <c r="BDC14" s="80"/>
      <c r="BDD14" s="80"/>
      <c r="BDE14" s="80"/>
      <c r="BDF14" s="80"/>
      <c r="BDG14" s="80"/>
      <c r="BDH14" s="80"/>
      <c r="BDI14" s="80"/>
      <c r="BDJ14" s="80"/>
      <c r="BDK14" s="80"/>
      <c r="BDL14" s="80"/>
      <c r="BDM14" s="80"/>
      <c r="BDN14" s="80"/>
      <c r="BDO14" s="80"/>
      <c r="BDP14" s="80"/>
      <c r="BDQ14" s="80"/>
      <c r="BDR14" s="80"/>
      <c r="BDS14" s="80"/>
      <c r="BDT14" s="80"/>
      <c r="BDU14" s="80"/>
      <c r="BDV14" s="80"/>
      <c r="BDW14" s="80"/>
      <c r="BDX14" s="80"/>
      <c r="BDY14" s="80"/>
      <c r="BDZ14" s="80"/>
      <c r="BEA14" s="80"/>
      <c r="BEB14" s="80"/>
      <c r="BEC14" s="80"/>
      <c r="BED14" s="80"/>
      <c r="BEE14" s="80"/>
      <c r="BEF14" s="80"/>
      <c r="BEG14" s="80"/>
      <c r="BEH14" s="80"/>
      <c r="BEI14" s="80"/>
      <c r="BEJ14" s="80"/>
      <c r="BEK14" s="80"/>
      <c r="BEL14" s="80"/>
      <c r="BEM14" s="80"/>
      <c r="BEN14" s="80"/>
      <c r="BEO14" s="80"/>
      <c r="BEP14" s="80"/>
      <c r="BEQ14" s="80"/>
      <c r="BER14" s="80"/>
      <c r="BES14" s="80"/>
      <c r="BET14" s="80"/>
      <c r="BEU14" s="80"/>
      <c r="BEV14" s="80"/>
      <c r="BEW14" s="80"/>
      <c r="BEX14" s="80"/>
      <c r="BEY14" s="80"/>
      <c r="BEZ14" s="80"/>
      <c r="BFA14" s="80"/>
      <c r="BFB14" s="80"/>
      <c r="BFC14" s="80"/>
      <c r="BFD14" s="80"/>
      <c r="BFE14" s="80"/>
      <c r="BFF14" s="80"/>
      <c r="BFG14" s="80"/>
      <c r="BFH14" s="80"/>
      <c r="BFI14" s="80"/>
      <c r="BFJ14" s="80"/>
      <c r="BFK14" s="80"/>
      <c r="BFL14" s="80"/>
      <c r="BFM14" s="80"/>
      <c r="BFN14" s="80"/>
      <c r="BFO14" s="80"/>
      <c r="BFP14" s="80"/>
      <c r="BFQ14" s="80"/>
      <c r="BFR14" s="80"/>
      <c r="BFS14" s="80"/>
      <c r="BFT14" s="80"/>
      <c r="BFU14" s="80"/>
      <c r="BFV14" s="80"/>
      <c r="BFW14" s="80"/>
      <c r="BFX14" s="80"/>
      <c r="BFY14" s="80"/>
      <c r="BFZ14" s="80"/>
      <c r="BGA14" s="80"/>
      <c r="BGB14" s="80"/>
      <c r="BGC14" s="80"/>
      <c r="BGD14" s="80"/>
      <c r="BGE14" s="80"/>
      <c r="BGF14" s="80"/>
      <c r="BGG14" s="80"/>
      <c r="BGH14" s="80"/>
      <c r="BGI14" s="80"/>
      <c r="BGJ14" s="80"/>
      <c r="BGK14" s="80"/>
      <c r="BGL14" s="80"/>
      <c r="BGM14" s="80"/>
      <c r="BGN14" s="80"/>
      <c r="BGO14" s="80"/>
      <c r="BGP14" s="80"/>
      <c r="BGQ14" s="80"/>
      <c r="BGR14" s="80"/>
      <c r="BGS14" s="80"/>
      <c r="BGT14" s="80"/>
      <c r="BGU14" s="80"/>
      <c r="BGV14" s="80"/>
      <c r="BGW14" s="80"/>
      <c r="BGX14" s="80"/>
      <c r="BGY14" s="80"/>
      <c r="BGZ14" s="80"/>
      <c r="BHA14" s="80"/>
      <c r="BHB14" s="80"/>
      <c r="BHC14" s="80"/>
      <c r="BHD14" s="80"/>
      <c r="BHE14" s="80"/>
      <c r="BHF14" s="80"/>
      <c r="BHG14" s="80"/>
      <c r="BHH14" s="80"/>
      <c r="BHI14" s="80"/>
      <c r="BHJ14" s="80"/>
      <c r="BHK14" s="80"/>
      <c r="BHL14" s="80"/>
      <c r="BHM14" s="80"/>
      <c r="BHN14" s="80"/>
      <c r="BHO14" s="80"/>
      <c r="BHP14" s="80"/>
      <c r="BHQ14" s="80"/>
      <c r="BHR14" s="80"/>
      <c r="BHS14" s="80"/>
      <c r="BHT14" s="80"/>
      <c r="BHU14" s="80"/>
      <c r="BHV14" s="80"/>
      <c r="BHW14" s="80"/>
      <c r="BHX14" s="80"/>
      <c r="BHY14" s="80"/>
      <c r="BHZ14" s="80"/>
      <c r="BIA14" s="80"/>
      <c r="BIB14" s="80"/>
      <c r="BIC14" s="80"/>
      <c r="BID14" s="80"/>
      <c r="BIE14" s="80"/>
      <c r="BIF14" s="80"/>
      <c r="BIG14" s="80"/>
      <c r="BIH14" s="80"/>
      <c r="BII14" s="80"/>
      <c r="BIJ14" s="80"/>
      <c r="BIK14" s="80"/>
      <c r="BIL14" s="80"/>
      <c r="BIM14" s="80"/>
      <c r="BIN14" s="80"/>
      <c r="BIO14" s="80"/>
      <c r="BIP14" s="80"/>
      <c r="BIQ14" s="80"/>
      <c r="BIR14" s="80"/>
      <c r="BIS14" s="80"/>
      <c r="BIT14" s="80"/>
      <c r="BIU14" s="80"/>
      <c r="BIV14" s="80"/>
      <c r="BIW14" s="80"/>
      <c r="BIX14" s="80"/>
      <c r="BIY14" s="80"/>
      <c r="BIZ14" s="80"/>
      <c r="BJA14" s="80"/>
      <c r="BJB14" s="80"/>
      <c r="BJC14" s="80"/>
      <c r="BJD14" s="80"/>
      <c r="BJE14" s="80"/>
      <c r="BJF14" s="80"/>
      <c r="BJG14" s="80"/>
      <c r="BJH14" s="80"/>
      <c r="BJI14" s="80"/>
      <c r="BJJ14" s="80"/>
      <c r="BJK14" s="80"/>
      <c r="BJL14" s="80"/>
      <c r="BJM14" s="80"/>
      <c r="BJN14" s="80"/>
      <c r="BJO14" s="80"/>
      <c r="BJP14" s="80"/>
      <c r="BJQ14" s="80"/>
      <c r="BJR14" s="80"/>
      <c r="BJS14" s="80"/>
      <c r="BJT14" s="80"/>
      <c r="BJU14" s="80"/>
      <c r="BJV14" s="80"/>
      <c r="BJW14" s="80"/>
      <c r="BJX14" s="80"/>
      <c r="BJY14" s="80"/>
      <c r="BJZ14" s="80"/>
      <c r="BKA14" s="80"/>
      <c r="BKB14" s="80"/>
      <c r="BKC14" s="80"/>
      <c r="BKD14" s="80"/>
      <c r="BKE14" s="80"/>
      <c r="BKF14" s="80"/>
      <c r="BKG14" s="80"/>
      <c r="BKH14" s="80"/>
      <c r="BKI14" s="80"/>
      <c r="BKJ14" s="80"/>
      <c r="BKK14" s="80"/>
      <c r="BKL14" s="80"/>
      <c r="BKM14" s="80"/>
      <c r="BKN14" s="80"/>
      <c r="BKO14" s="80"/>
      <c r="BKP14" s="80"/>
      <c r="BKQ14" s="80"/>
      <c r="BKR14" s="80"/>
      <c r="BKS14" s="80"/>
      <c r="BKT14" s="80"/>
      <c r="BKU14" s="80"/>
      <c r="BKV14" s="80"/>
      <c r="BKW14" s="80"/>
      <c r="BKX14" s="80"/>
      <c r="BKY14" s="80"/>
      <c r="BKZ14" s="80"/>
      <c r="BLA14" s="80"/>
      <c r="BLB14" s="80"/>
      <c r="BLC14" s="80"/>
      <c r="BLD14" s="80"/>
      <c r="BLE14" s="80"/>
      <c r="BLF14" s="80"/>
      <c r="BLG14" s="80"/>
      <c r="BLH14" s="80"/>
      <c r="BLI14" s="80"/>
      <c r="BLJ14" s="80"/>
      <c r="BLK14" s="80"/>
      <c r="BLL14" s="80"/>
      <c r="BLM14" s="80"/>
      <c r="BLN14" s="80"/>
      <c r="BLO14" s="80"/>
      <c r="BLP14" s="80"/>
      <c r="BLQ14" s="80"/>
      <c r="BLR14" s="80"/>
      <c r="BLS14" s="80"/>
      <c r="BLT14" s="80"/>
      <c r="BLU14" s="80"/>
      <c r="BLV14" s="80"/>
      <c r="BLW14" s="80"/>
      <c r="BLX14" s="80"/>
      <c r="BLY14" s="80"/>
      <c r="BLZ14" s="80"/>
      <c r="BMA14" s="80"/>
      <c r="BMB14" s="80"/>
      <c r="BMC14" s="80"/>
      <c r="BMD14" s="80"/>
      <c r="BME14" s="80"/>
      <c r="BMF14" s="80"/>
      <c r="BMG14" s="80"/>
      <c r="BMH14" s="80"/>
      <c r="BMI14" s="80"/>
      <c r="BMJ14" s="80"/>
      <c r="BMK14" s="80"/>
      <c r="BML14" s="80"/>
      <c r="BMM14" s="80"/>
      <c r="BMN14" s="80"/>
      <c r="BMO14" s="80"/>
      <c r="BMP14" s="80"/>
      <c r="BMQ14" s="80"/>
      <c r="BMR14" s="80"/>
      <c r="BMS14" s="80"/>
      <c r="BMT14" s="80"/>
      <c r="BMU14" s="80"/>
      <c r="BMV14" s="80"/>
      <c r="BMW14" s="80"/>
      <c r="BMX14" s="80"/>
      <c r="BMY14" s="80"/>
      <c r="BMZ14" s="80"/>
      <c r="BNA14" s="80"/>
      <c r="BNB14" s="80"/>
      <c r="BNC14" s="80"/>
      <c r="BND14" s="80"/>
      <c r="BNE14" s="80"/>
      <c r="BNF14" s="80"/>
      <c r="BNG14" s="80"/>
      <c r="BNH14" s="80"/>
      <c r="BNI14" s="80"/>
      <c r="BNJ14" s="80"/>
      <c r="BNK14" s="80"/>
      <c r="BNL14" s="80"/>
      <c r="BNM14" s="80"/>
      <c r="BNN14" s="80"/>
      <c r="BNO14" s="80"/>
      <c r="BNP14" s="80"/>
      <c r="BNQ14" s="80"/>
      <c r="BNR14" s="80"/>
      <c r="BNS14" s="80"/>
      <c r="BNT14" s="80"/>
      <c r="BNU14" s="80"/>
      <c r="BNV14" s="80"/>
      <c r="BNW14" s="80"/>
      <c r="BNX14" s="80"/>
      <c r="BNY14" s="80"/>
      <c r="BNZ14" s="80"/>
      <c r="BOA14" s="80"/>
      <c r="BOB14" s="80"/>
      <c r="BOC14" s="80"/>
      <c r="BOD14" s="80"/>
      <c r="BOE14" s="80"/>
      <c r="BOF14" s="80"/>
      <c r="BOG14" s="80"/>
      <c r="BOH14" s="80"/>
      <c r="BOI14" s="80"/>
      <c r="BOJ14" s="80"/>
      <c r="BOK14" s="80"/>
      <c r="BOL14" s="80"/>
      <c r="BOM14" s="80"/>
      <c r="BON14" s="80"/>
      <c r="BOO14" s="80"/>
      <c r="BOP14" s="80"/>
      <c r="BOQ14" s="80"/>
      <c r="BOR14" s="80"/>
      <c r="BOS14" s="80"/>
      <c r="BOT14" s="80"/>
      <c r="BOU14" s="80"/>
      <c r="BOV14" s="80"/>
      <c r="BOW14" s="80"/>
      <c r="BOX14" s="80"/>
      <c r="BOY14" s="80"/>
      <c r="BOZ14" s="80"/>
      <c r="BPA14" s="80"/>
      <c r="BPB14" s="80"/>
      <c r="BPC14" s="80"/>
      <c r="BPD14" s="80"/>
      <c r="BPE14" s="80"/>
      <c r="BPF14" s="80"/>
      <c r="BPG14" s="80"/>
      <c r="BPH14" s="80"/>
      <c r="BPI14" s="80"/>
      <c r="BPJ14" s="80"/>
      <c r="BPK14" s="80"/>
      <c r="BPL14" s="80"/>
      <c r="BPM14" s="80"/>
      <c r="BPN14" s="80"/>
      <c r="BPO14" s="80"/>
      <c r="BPP14" s="80"/>
      <c r="BPQ14" s="80"/>
      <c r="BPR14" s="80"/>
      <c r="BPS14" s="80"/>
      <c r="BPT14" s="80"/>
      <c r="BPU14" s="80"/>
      <c r="BPV14" s="80"/>
      <c r="BPW14" s="80"/>
      <c r="BPX14" s="80"/>
      <c r="BPY14" s="80"/>
      <c r="BPZ14" s="80"/>
      <c r="BQA14" s="80"/>
      <c r="BQB14" s="80"/>
      <c r="BQC14" s="80"/>
      <c r="BQD14" s="80"/>
      <c r="BQE14" s="80"/>
      <c r="BQF14" s="80"/>
      <c r="BQG14" s="80"/>
      <c r="BQH14" s="80"/>
      <c r="BQI14" s="80"/>
      <c r="BQJ14" s="80"/>
      <c r="BQK14" s="80"/>
      <c r="BQL14" s="80"/>
      <c r="BQM14" s="80"/>
      <c r="BQN14" s="80"/>
      <c r="BQO14" s="80"/>
      <c r="BQP14" s="80"/>
      <c r="BQQ14" s="80"/>
      <c r="BQR14" s="80"/>
      <c r="BQS14" s="80"/>
      <c r="BQT14" s="80"/>
      <c r="BQU14" s="80"/>
      <c r="BQV14" s="80"/>
      <c r="BQW14" s="80"/>
      <c r="BQX14" s="80"/>
      <c r="BQY14" s="80"/>
      <c r="BQZ14" s="80"/>
      <c r="BRA14" s="80"/>
      <c r="BRB14" s="80"/>
      <c r="BRC14" s="80"/>
      <c r="BRD14" s="80"/>
      <c r="BRE14" s="80"/>
      <c r="BRF14" s="80"/>
      <c r="BRG14" s="80"/>
      <c r="BRH14" s="80"/>
      <c r="BRI14" s="80"/>
      <c r="BRJ14" s="80"/>
      <c r="BRK14" s="80"/>
      <c r="BRL14" s="80"/>
      <c r="BRM14" s="80"/>
      <c r="BRN14" s="80"/>
      <c r="BRO14" s="80"/>
      <c r="BRP14" s="80"/>
      <c r="BRQ14" s="80"/>
      <c r="BRR14" s="80"/>
      <c r="BRS14" s="80"/>
      <c r="BRT14" s="80"/>
      <c r="BRU14" s="80"/>
      <c r="BRV14" s="80"/>
      <c r="BRW14" s="80"/>
      <c r="BRX14" s="80"/>
      <c r="BRY14" s="80"/>
      <c r="BRZ14" s="80"/>
      <c r="BSA14" s="80"/>
      <c r="BSB14" s="80"/>
      <c r="BSC14" s="80"/>
      <c r="BSD14" s="80"/>
      <c r="BSE14" s="80"/>
      <c r="BSF14" s="80"/>
      <c r="BSG14" s="80"/>
      <c r="BSH14" s="80"/>
      <c r="BSI14" s="80"/>
      <c r="BSJ14" s="80"/>
      <c r="BSK14" s="80"/>
      <c r="BSL14" s="80"/>
      <c r="BSM14" s="80"/>
      <c r="BSN14" s="80"/>
      <c r="BSO14" s="80"/>
      <c r="BSP14" s="80"/>
      <c r="BSQ14" s="80"/>
      <c r="BSR14" s="80"/>
      <c r="BSS14" s="80"/>
      <c r="BST14" s="80"/>
      <c r="BSU14" s="80"/>
      <c r="BSV14" s="80"/>
      <c r="BSW14" s="80"/>
      <c r="BSX14" s="80"/>
      <c r="BSY14" s="80"/>
      <c r="BSZ14" s="80"/>
      <c r="BTA14" s="80"/>
      <c r="BTB14" s="80"/>
      <c r="BTC14" s="80"/>
      <c r="BTD14" s="80"/>
      <c r="BTE14" s="80"/>
      <c r="BTF14" s="80"/>
      <c r="BTG14" s="80"/>
      <c r="BTH14" s="80"/>
      <c r="BTI14" s="80"/>
      <c r="BTJ14" s="80"/>
      <c r="BTK14" s="80"/>
      <c r="BTL14" s="80"/>
      <c r="BTM14" s="80"/>
      <c r="BTN14" s="80"/>
      <c r="BTO14" s="80"/>
      <c r="BTP14" s="80"/>
      <c r="BTQ14" s="80"/>
      <c r="BTR14" s="80"/>
      <c r="BTS14" s="80"/>
      <c r="BTT14" s="80"/>
      <c r="BTU14" s="80"/>
      <c r="BTV14" s="80"/>
      <c r="BTW14" s="80"/>
      <c r="BTX14" s="80"/>
      <c r="BTY14" s="80"/>
      <c r="BTZ14" s="80"/>
      <c r="BUA14" s="80"/>
      <c r="BUB14" s="80"/>
      <c r="BUC14" s="80"/>
      <c r="BUD14" s="80"/>
      <c r="BUE14" s="80"/>
      <c r="BUF14" s="80"/>
      <c r="BUG14" s="80"/>
      <c r="BUH14" s="80"/>
      <c r="BUI14" s="80"/>
      <c r="BUJ14" s="80"/>
      <c r="BUK14" s="80"/>
      <c r="BUL14" s="80"/>
      <c r="BUM14" s="80"/>
      <c r="BUN14" s="80"/>
      <c r="BUO14" s="80"/>
      <c r="BUP14" s="80"/>
      <c r="BUQ14" s="80"/>
      <c r="BUR14" s="80"/>
      <c r="BUS14" s="80"/>
      <c r="BUT14" s="80"/>
      <c r="BUU14" s="80"/>
      <c r="BUV14" s="80"/>
      <c r="BUW14" s="80"/>
      <c r="BUX14" s="80"/>
      <c r="BUY14" s="80"/>
      <c r="BUZ14" s="80"/>
      <c r="BVA14" s="80"/>
      <c r="BVB14" s="80"/>
      <c r="BVC14" s="80"/>
      <c r="BVD14" s="80"/>
      <c r="BVE14" s="80"/>
      <c r="BVF14" s="80"/>
      <c r="BVG14" s="80"/>
      <c r="BVH14" s="80"/>
      <c r="BVI14" s="80"/>
      <c r="BVJ14" s="80"/>
      <c r="BVK14" s="80"/>
      <c r="BVL14" s="80"/>
      <c r="BVM14" s="80"/>
      <c r="BVN14" s="80"/>
      <c r="BVO14" s="80"/>
      <c r="BVP14" s="80"/>
      <c r="BVQ14" s="80"/>
      <c r="BVR14" s="80"/>
      <c r="BVS14" s="80"/>
      <c r="BVT14" s="80"/>
      <c r="BVU14" s="80"/>
      <c r="BVV14" s="80"/>
      <c r="BVW14" s="80"/>
      <c r="BVX14" s="80"/>
      <c r="BVY14" s="80"/>
      <c r="BVZ14" s="80"/>
      <c r="BWA14" s="80"/>
      <c r="BWB14" s="80"/>
      <c r="BWC14" s="80"/>
      <c r="BWD14" s="80"/>
      <c r="BWE14" s="80"/>
      <c r="BWF14" s="80"/>
      <c r="BWG14" s="80"/>
      <c r="BWH14" s="80"/>
      <c r="BWI14" s="80"/>
      <c r="BWJ14" s="80"/>
      <c r="BWK14" s="80"/>
      <c r="BWL14" s="80"/>
      <c r="BWM14" s="80"/>
      <c r="BWN14" s="80"/>
      <c r="BWO14" s="80"/>
      <c r="BWP14" s="80"/>
      <c r="BWQ14" s="80"/>
      <c r="BWR14" s="80"/>
      <c r="BWS14" s="80"/>
      <c r="BWT14" s="80"/>
      <c r="BWU14" s="80"/>
      <c r="BWV14" s="80"/>
      <c r="BWW14" s="80"/>
      <c r="BWX14" s="80"/>
      <c r="BWY14" s="80"/>
      <c r="BWZ14" s="80"/>
      <c r="BXA14" s="80"/>
      <c r="BXB14" s="80"/>
      <c r="BXC14" s="80"/>
      <c r="BXD14" s="80"/>
      <c r="BXE14" s="80"/>
      <c r="BXF14" s="80"/>
      <c r="BXG14" s="80"/>
      <c r="BXH14" s="80"/>
      <c r="BXI14" s="80"/>
      <c r="BXJ14" s="80"/>
      <c r="BXK14" s="80"/>
      <c r="BXL14" s="80"/>
      <c r="BXM14" s="80"/>
      <c r="BXN14" s="80"/>
      <c r="BXO14" s="80"/>
      <c r="BXP14" s="80"/>
      <c r="BXQ14" s="80"/>
      <c r="BXR14" s="80"/>
      <c r="BXS14" s="80"/>
      <c r="BXT14" s="80"/>
      <c r="BXU14" s="80"/>
      <c r="BXV14" s="80"/>
      <c r="BXW14" s="80"/>
      <c r="BXX14" s="80"/>
      <c r="BXY14" s="80"/>
      <c r="BXZ14" s="80"/>
      <c r="BYA14" s="80"/>
      <c r="BYB14" s="80"/>
      <c r="BYC14" s="80"/>
      <c r="BYD14" s="80"/>
      <c r="BYE14" s="80"/>
      <c r="BYF14" s="80"/>
      <c r="BYG14" s="80"/>
      <c r="BYH14" s="80"/>
      <c r="BYI14" s="80"/>
      <c r="BYJ14" s="80"/>
      <c r="BYK14" s="80"/>
      <c r="BYL14" s="80"/>
      <c r="BYM14" s="80"/>
      <c r="BYN14" s="80"/>
      <c r="BYO14" s="80"/>
      <c r="BYP14" s="80"/>
      <c r="BYQ14" s="80"/>
      <c r="BYR14" s="80"/>
      <c r="BYS14" s="80"/>
      <c r="BYT14" s="80"/>
      <c r="BYU14" s="80"/>
      <c r="BYV14" s="80"/>
      <c r="BYW14" s="80"/>
      <c r="BYX14" s="80"/>
      <c r="BYY14" s="80"/>
      <c r="BYZ14" s="80"/>
      <c r="BZA14" s="80"/>
      <c r="BZB14" s="80"/>
      <c r="BZC14" s="80"/>
      <c r="BZD14" s="80"/>
      <c r="BZE14" s="80"/>
      <c r="BZF14" s="80"/>
      <c r="BZG14" s="80"/>
      <c r="BZH14" s="80"/>
      <c r="BZI14" s="80"/>
      <c r="BZJ14" s="80"/>
      <c r="BZK14" s="80"/>
      <c r="BZL14" s="80"/>
      <c r="BZM14" s="80"/>
      <c r="BZN14" s="80"/>
      <c r="BZO14" s="80"/>
      <c r="BZP14" s="80"/>
      <c r="BZQ14" s="80"/>
      <c r="BZR14" s="80"/>
      <c r="BZS14" s="80"/>
      <c r="BZT14" s="80"/>
      <c r="BZU14" s="80"/>
      <c r="BZV14" s="80"/>
      <c r="BZW14" s="80"/>
      <c r="BZX14" s="80"/>
      <c r="BZY14" s="80"/>
      <c r="BZZ14" s="80"/>
      <c r="CAA14" s="80"/>
      <c r="CAB14" s="80"/>
      <c r="CAC14" s="80"/>
      <c r="CAD14" s="80"/>
      <c r="CAE14" s="80"/>
      <c r="CAF14" s="80"/>
      <c r="CAG14" s="80"/>
      <c r="CAH14" s="80"/>
      <c r="CAI14" s="80"/>
      <c r="CAJ14" s="80"/>
      <c r="CAK14" s="80"/>
      <c r="CAL14" s="80"/>
      <c r="CAM14" s="80"/>
      <c r="CAN14" s="80"/>
      <c r="CAO14" s="80"/>
      <c r="CAP14" s="80"/>
      <c r="CAQ14" s="80"/>
      <c r="CAR14" s="80"/>
      <c r="CAS14" s="80"/>
      <c r="CAT14" s="80"/>
      <c r="CAU14" s="80"/>
      <c r="CAV14" s="80"/>
      <c r="CAW14" s="80"/>
      <c r="CAX14" s="80"/>
      <c r="CAY14" s="80"/>
      <c r="CAZ14" s="80"/>
      <c r="CBA14" s="80"/>
      <c r="CBB14" s="80"/>
      <c r="CBC14" s="80"/>
      <c r="CBD14" s="80"/>
      <c r="CBE14" s="80"/>
      <c r="CBF14" s="80"/>
      <c r="CBG14" s="80"/>
      <c r="CBH14" s="80"/>
      <c r="CBI14" s="80"/>
      <c r="CBJ14" s="80"/>
      <c r="CBK14" s="80"/>
      <c r="CBL14" s="80"/>
      <c r="CBM14" s="80"/>
      <c r="CBN14" s="80"/>
      <c r="CBO14" s="80"/>
      <c r="CBP14" s="80"/>
      <c r="CBQ14" s="80"/>
      <c r="CBR14" s="80"/>
      <c r="CBS14" s="80"/>
      <c r="CBT14" s="80"/>
      <c r="CBU14" s="80"/>
      <c r="CBV14" s="80"/>
      <c r="CBW14" s="80"/>
      <c r="CBX14" s="80"/>
      <c r="CBY14" s="80"/>
      <c r="CBZ14" s="80"/>
      <c r="CCA14" s="80"/>
      <c r="CCB14" s="80"/>
      <c r="CCC14" s="80"/>
      <c r="CCD14" s="80"/>
      <c r="CCE14" s="80"/>
      <c r="CCF14" s="80"/>
      <c r="CCG14" s="80"/>
      <c r="CCH14" s="80"/>
      <c r="CCI14" s="80"/>
      <c r="CCJ14" s="80"/>
      <c r="CCK14" s="80"/>
      <c r="CCL14" s="80"/>
      <c r="CCM14" s="80"/>
      <c r="CCN14" s="80"/>
      <c r="CCO14" s="80"/>
      <c r="CCP14" s="80"/>
      <c r="CCQ14" s="80"/>
      <c r="CCR14" s="80"/>
      <c r="CCS14" s="80"/>
      <c r="CCT14" s="80"/>
      <c r="CCU14" s="80"/>
      <c r="CCV14" s="80"/>
      <c r="CCW14" s="80"/>
      <c r="CCX14" s="80"/>
      <c r="CCY14" s="80"/>
      <c r="CCZ14" s="80"/>
      <c r="CDA14" s="80"/>
      <c r="CDB14" s="80"/>
      <c r="CDC14" s="80"/>
      <c r="CDD14" s="80"/>
      <c r="CDE14" s="80"/>
      <c r="CDF14" s="80"/>
      <c r="CDG14" s="80"/>
      <c r="CDH14" s="80"/>
      <c r="CDI14" s="80"/>
      <c r="CDJ14" s="80"/>
      <c r="CDK14" s="80"/>
      <c r="CDL14" s="80"/>
      <c r="CDM14" s="80"/>
      <c r="CDN14" s="80"/>
      <c r="CDO14" s="80"/>
      <c r="CDP14" s="80"/>
      <c r="CDQ14" s="80"/>
      <c r="CDR14" s="80"/>
      <c r="CDS14" s="80"/>
      <c r="CDT14" s="80"/>
      <c r="CDU14" s="80"/>
      <c r="CDV14" s="80"/>
      <c r="CDW14" s="80"/>
      <c r="CDX14" s="80"/>
      <c r="CDY14" s="80"/>
      <c r="CDZ14" s="80"/>
      <c r="CEA14" s="80"/>
      <c r="CEB14" s="80"/>
      <c r="CEC14" s="80"/>
      <c r="CED14" s="80"/>
      <c r="CEE14" s="80"/>
      <c r="CEF14" s="80"/>
      <c r="CEG14" s="80"/>
      <c r="CEH14" s="80"/>
      <c r="CEI14" s="80"/>
      <c r="CEJ14" s="80"/>
      <c r="CEK14" s="80"/>
      <c r="CEL14" s="80"/>
      <c r="CEM14" s="80"/>
      <c r="CEN14" s="80"/>
      <c r="CEO14" s="80"/>
      <c r="CEP14" s="80"/>
      <c r="CEQ14" s="80"/>
      <c r="CER14" s="80"/>
      <c r="CES14" s="80"/>
      <c r="CET14" s="80"/>
      <c r="CEU14" s="80"/>
      <c r="CEV14" s="80"/>
      <c r="CEW14" s="80"/>
      <c r="CEX14" s="80"/>
      <c r="CEY14" s="80"/>
      <c r="CEZ14" s="80"/>
      <c r="CFA14" s="80"/>
      <c r="CFB14" s="80"/>
      <c r="CFC14" s="80"/>
      <c r="CFD14" s="80"/>
      <c r="CFE14" s="80"/>
      <c r="CFF14" s="80"/>
      <c r="CFG14" s="80"/>
      <c r="CFH14" s="80"/>
      <c r="CFI14" s="80"/>
      <c r="CFJ14" s="80"/>
      <c r="CFK14" s="80"/>
      <c r="CFL14" s="80"/>
      <c r="CFM14" s="80"/>
      <c r="CFN14" s="80"/>
      <c r="CFO14" s="80"/>
      <c r="CFP14" s="80"/>
      <c r="CFQ14" s="80"/>
      <c r="CFR14" s="80"/>
      <c r="CFS14" s="80"/>
      <c r="CFT14" s="80"/>
      <c r="CFU14" s="80"/>
      <c r="CFV14" s="80"/>
      <c r="CFW14" s="80"/>
      <c r="CFX14" s="80"/>
      <c r="CFY14" s="80"/>
      <c r="CFZ14" s="80"/>
      <c r="CGA14" s="80"/>
      <c r="CGB14" s="80"/>
      <c r="CGC14" s="80"/>
      <c r="CGD14" s="80"/>
      <c r="CGE14" s="80"/>
      <c r="CGF14" s="80"/>
      <c r="CGG14" s="80"/>
      <c r="CGH14" s="80"/>
      <c r="CGI14" s="80"/>
      <c r="CGJ14" s="80"/>
      <c r="CGK14" s="80"/>
      <c r="CGL14" s="80"/>
      <c r="CGM14" s="80"/>
      <c r="CGN14" s="80"/>
      <c r="CGO14" s="80"/>
      <c r="CGP14" s="80"/>
      <c r="CGQ14" s="80"/>
      <c r="CGR14" s="80"/>
      <c r="CGS14" s="80"/>
      <c r="CGT14" s="80"/>
      <c r="CGU14" s="80"/>
      <c r="CGV14" s="80"/>
      <c r="CGW14" s="80"/>
      <c r="CGX14" s="80"/>
      <c r="CGY14" s="80"/>
      <c r="CGZ14" s="80"/>
      <c r="CHA14" s="80"/>
      <c r="CHB14" s="80"/>
      <c r="CHC14" s="80"/>
      <c r="CHD14" s="80"/>
      <c r="CHE14" s="80"/>
      <c r="CHF14" s="80"/>
      <c r="CHG14" s="80"/>
      <c r="CHH14" s="80"/>
      <c r="CHI14" s="80"/>
      <c r="CHJ14" s="80"/>
      <c r="CHK14" s="80"/>
      <c r="CHL14" s="80"/>
      <c r="CHM14" s="80"/>
      <c r="CHN14" s="80"/>
      <c r="CHO14" s="80"/>
      <c r="CHP14" s="80"/>
      <c r="CHQ14" s="80"/>
      <c r="CHR14" s="80"/>
      <c r="CHS14" s="80"/>
      <c r="CHT14" s="80"/>
      <c r="CHU14" s="80"/>
      <c r="CHV14" s="80"/>
      <c r="CHW14" s="80"/>
      <c r="CHX14" s="80"/>
      <c r="CHY14" s="80"/>
      <c r="CHZ14" s="80"/>
      <c r="CIA14" s="80"/>
      <c r="CIB14" s="80"/>
      <c r="CIC14" s="80"/>
      <c r="CID14" s="80"/>
      <c r="CIE14" s="80"/>
      <c r="CIF14" s="80"/>
      <c r="CIG14" s="80"/>
      <c r="CIH14" s="80"/>
      <c r="CII14" s="80"/>
      <c r="CIJ14" s="80"/>
      <c r="CIK14" s="80"/>
      <c r="CIL14" s="80"/>
      <c r="CIM14" s="80"/>
      <c r="CIN14" s="80"/>
      <c r="CIO14" s="80"/>
      <c r="CIP14" s="80"/>
      <c r="CIQ14" s="80"/>
      <c r="CIR14" s="80"/>
      <c r="CIS14" s="80"/>
      <c r="CIT14" s="80"/>
      <c r="CIU14" s="80"/>
      <c r="CIV14" s="80"/>
      <c r="CIW14" s="80"/>
      <c r="CIX14" s="80"/>
      <c r="CIY14" s="80"/>
      <c r="CIZ14" s="80"/>
      <c r="CJA14" s="80"/>
      <c r="CJB14" s="80"/>
      <c r="CJC14" s="80"/>
      <c r="CJD14" s="80"/>
      <c r="CJE14" s="80"/>
      <c r="CJF14" s="80"/>
      <c r="CJG14" s="80"/>
      <c r="CJH14" s="80"/>
      <c r="CJI14" s="80"/>
      <c r="CJJ14" s="80"/>
      <c r="CJK14" s="80"/>
      <c r="CJL14" s="80"/>
      <c r="CJM14" s="80"/>
      <c r="CJN14" s="80"/>
      <c r="CJO14" s="80"/>
      <c r="CJP14" s="80"/>
      <c r="CJQ14" s="80"/>
      <c r="CJR14" s="80"/>
      <c r="CJS14" s="80"/>
      <c r="CJT14" s="80"/>
      <c r="CJU14" s="80"/>
      <c r="CJV14" s="80"/>
      <c r="CJW14" s="80"/>
      <c r="CJX14" s="80"/>
      <c r="CJY14" s="80"/>
      <c r="CJZ14" s="80"/>
      <c r="CKA14" s="80"/>
      <c r="CKB14" s="80"/>
      <c r="CKC14" s="80"/>
      <c r="CKD14" s="80"/>
      <c r="CKE14" s="80"/>
      <c r="CKF14" s="80"/>
      <c r="CKG14" s="80"/>
      <c r="CKH14" s="80"/>
      <c r="CKI14" s="80"/>
      <c r="CKJ14" s="80"/>
      <c r="CKK14" s="80"/>
      <c r="CKL14" s="80"/>
      <c r="CKM14" s="80"/>
      <c r="CKN14" s="80"/>
      <c r="CKO14" s="80"/>
      <c r="CKP14" s="80"/>
      <c r="CKQ14" s="80"/>
      <c r="CKR14" s="80"/>
      <c r="CKS14" s="80"/>
      <c r="CKT14" s="80"/>
      <c r="CKU14" s="80"/>
      <c r="CKV14" s="80"/>
      <c r="CKW14" s="80"/>
      <c r="CKX14" s="80"/>
      <c r="CKY14" s="80"/>
      <c r="CKZ14" s="80"/>
      <c r="CLA14" s="80"/>
      <c r="CLB14" s="80"/>
      <c r="CLC14" s="80"/>
      <c r="CLD14" s="80"/>
      <c r="CLE14" s="80"/>
      <c r="CLF14" s="80"/>
      <c r="CLG14" s="80"/>
      <c r="CLH14" s="80"/>
      <c r="CLI14" s="80"/>
      <c r="CLJ14" s="80"/>
      <c r="CLK14" s="80"/>
      <c r="CLL14" s="80"/>
      <c r="CLM14" s="80"/>
      <c r="CLN14" s="80"/>
      <c r="CLO14" s="80"/>
      <c r="CLP14" s="80"/>
      <c r="CLQ14" s="80"/>
      <c r="CLR14" s="80"/>
      <c r="CLS14" s="80"/>
      <c r="CLT14" s="80"/>
      <c r="CLU14" s="80"/>
      <c r="CLV14" s="80"/>
      <c r="CLW14" s="80"/>
      <c r="CLX14" s="80"/>
      <c r="CLY14" s="80"/>
      <c r="CLZ14" s="80"/>
      <c r="CMA14" s="80"/>
      <c r="CMB14" s="80"/>
      <c r="CMC14" s="80"/>
      <c r="CMD14" s="80"/>
      <c r="CME14" s="80"/>
      <c r="CMF14" s="80"/>
      <c r="CMG14" s="80"/>
      <c r="CMH14" s="80"/>
      <c r="CMI14" s="80"/>
      <c r="CMJ14" s="80"/>
      <c r="CMK14" s="80"/>
      <c r="CML14" s="80"/>
      <c r="CMM14" s="80"/>
      <c r="CMN14" s="80"/>
      <c r="CMO14" s="80"/>
      <c r="CMP14" s="80"/>
      <c r="CMQ14" s="80"/>
      <c r="CMR14" s="80"/>
      <c r="CMS14" s="80"/>
      <c r="CMT14" s="80"/>
      <c r="CMU14" s="80"/>
      <c r="CMV14" s="80"/>
      <c r="CMW14" s="80"/>
      <c r="CMX14" s="80"/>
      <c r="CMY14" s="80"/>
      <c r="CMZ14" s="80"/>
      <c r="CNA14" s="80"/>
      <c r="CNB14" s="80"/>
      <c r="CNC14" s="80"/>
      <c r="CND14" s="80"/>
      <c r="CNE14" s="80"/>
      <c r="CNF14" s="80"/>
      <c r="CNG14" s="80"/>
      <c r="CNH14" s="80"/>
      <c r="CNI14" s="80"/>
      <c r="CNJ14" s="80"/>
      <c r="CNK14" s="80"/>
      <c r="CNL14" s="80"/>
      <c r="CNM14" s="80"/>
      <c r="CNN14" s="80"/>
      <c r="CNO14" s="80"/>
      <c r="CNP14" s="80"/>
      <c r="CNQ14" s="80"/>
      <c r="CNR14" s="80"/>
      <c r="CNS14" s="80"/>
      <c r="CNT14" s="80"/>
      <c r="CNU14" s="80"/>
      <c r="CNV14" s="80"/>
      <c r="CNW14" s="80"/>
      <c r="CNX14" s="80"/>
      <c r="CNY14" s="80"/>
      <c r="CNZ14" s="80"/>
      <c r="COA14" s="80"/>
      <c r="COB14" s="80"/>
      <c r="COC14" s="80"/>
      <c r="COD14" s="80"/>
      <c r="COE14" s="80"/>
      <c r="COF14" s="80"/>
      <c r="COG14" s="80"/>
      <c r="COH14" s="80"/>
      <c r="COI14" s="80"/>
      <c r="COJ14" s="80"/>
      <c r="COK14" s="80"/>
      <c r="COL14" s="80"/>
      <c r="COM14" s="80"/>
      <c r="CON14" s="80"/>
      <c r="COO14" s="80"/>
      <c r="COP14" s="80"/>
      <c r="COQ14" s="80"/>
      <c r="COR14" s="80"/>
      <c r="COS14" s="80"/>
      <c r="COT14" s="80"/>
      <c r="COU14" s="80"/>
      <c r="COV14" s="80"/>
      <c r="COW14" s="80"/>
      <c r="COX14" s="80"/>
      <c r="COY14" s="80"/>
      <c r="COZ14" s="80"/>
      <c r="CPA14" s="80"/>
      <c r="CPB14" s="80"/>
      <c r="CPC14" s="80"/>
      <c r="CPD14" s="80"/>
      <c r="CPE14" s="80"/>
      <c r="CPF14" s="80"/>
      <c r="CPG14" s="80"/>
      <c r="CPH14" s="80"/>
      <c r="CPI14" s="80"/>
      <c r="CPJ14" s="80"/>
      <c r="CPK14" s="80"/>
      <c r="CPL14" s="80"/>
      <c r="CPM14" s="80"/>
      <c r="CPN14" s="80"/>
      <c r="CPO14" s="80"/>
      <c r="CPP14" s="80"/>
      <c r="CPQ14" s="80"/>
      <c r="CPR14" s="80"/>
      <c r="CPS14" s="80"/>
      <c r="CPT14" s="80"/>
      <c r="CPU14" s="80"/>
      <c r="CPV14" s="80"/>
      <c r="CPW14" s="80"/>
      <c r="CPX14" s="80"/>
      <c r="CPY14" s="80"/>
      <c r="CPZ14" s="80"/>
      <c r="CQA14" s="80"/>
      <c r="CQB14" s="80"/>
      <c r="CQC14" s="80"/>
      <c r="CQD14" s="80"/>
      <c r="CQE14" s="80"/>
      <c r="CQF14" s="80"/>
      <c r="CQG14" s="80"/>
      <c r="CQH14" s="80"/>
      <c r="CQI14" s="80"/>
      <c r="CQJ14" s="80"/>
      <c r="CQK14" s="80"/>
      <c r="CQL14" s="80"/>
      <c r="CQM14" s="80"/>
      <c r="CQN14" s="80"/>
      <c r="CQO14" s="80"/>
      <c r="CQP14" s="80"/>
      <c r="CQQ14" s="80"/>
      <c r="CQR14" s="80"/>
      <c r="CQS14" s="80"/>
      <c r="CQT14" s="80"/>
      <c r="CQU14" s="80"/>
      <c r="CQV14" s="80"/>
      <c r="CQW14" s="80"/>
      <c r="CQX14" s="80"/>
      <c r="CQY14" s="80"/>
      <c r="CQZ14" s="80"/>
      <c r="CRA14" s="80"/>
      <c r="CRB14" s="80"/>
      <c r="CRC14" s="80"/>
      <c r="CRD14" s="80"/>
      <c r="CRE14" s="80"/>
      <c r="CRF14" s="80"/>
      <c r="CRG14" s="80"/>
      <c r="CRH14" s="80"/>
      <c r="CRI14" s="80"/>
      <c r="CRJ14" s="80"/>
      <c r="CRK14" s="80"/>
      <c r="CRL14" s="80"/>
      <c r="CRM14" s="80"/>
      <c r="CRN14" s="80"/>
      <c r="CRO14" s="80"/>
      <c r="CRP14" s="80"/>
      <c r="CRQ14" s="80"/>
      <c r="CRR14" s="80"/>
      <c r="CRS14" s="80"/>
      <c r="CRT14" s="80"/>
      <c r="CRU14" s="80"/>
      <c r="CRV14" s="80"/>
      <c r="CRW14" s="80"/>
      <c r="CRX14" s="80"/>
      <c r="CRY14" s="80"/>
      <c r="CRZ14" s="80"/>
      <c r="CSA14" s="80"/>
      <c r="CSB14" s="80"/>
      <c r="CSC14" s="80"/>
      <c r="CSD14" s="80"/>
      <c r="CSE14" s="80"/>
      <c r="CSF14" s="80"/>
      <c r="CSG14" s="80"/>
      <c r="CSH14" s="80"/>
      <c r="CSI14" s="80"/>
      <c r="CSJ14" s="80"/>
      <c r="CSK14" s="80"/>
      <c r="CSL14" s="80"/>
      <c r="CSM14" s="80"/>
      <c r="CSN14" s="80"/>
      <c r="CSO14" s="80"/>
      <c r="CSP14" s="80"/>
      <c r="CSQ14" s="80"/>
      <c r="CSR14" s="80"/>
      <c r="CSS14" s="80"/>
      <c r="CST14" s="80"/>
      <c r="CSU14" s="80"/>
      <c r="CSV14" s="80"/>
      <c r="CSW14" s="80"/>
      <c r="CSX14" s="80"/>
      <c r="CSY14" s="80"/>
      <c r="CSZ14" s="80"/>
      <c r="CTA14" s="80"/>
      <c r="CTB14" s="80"/>
      <c r="CTC14" s="80"/>
      <c r="CTD14" s="80"/>
      <c r="CTE14" s="80"/>
      <c r="CTF14" s="80"/>
      <c r="CTG14" s="80"/>
      <c r="CTH14" s="80"/>
      <c r="CTI14" s="80"/>
      <c r="CTJ14" s="80"/>
      <c r="CTK14" s="80"/>
      <c r="CTL14" s="80"/>
      <c r="CTM14" s="80"/>
      <c r="CTN14" s="80"/>
      <c r="CTO14" s="80"/>
      <c r="CTP14" s="80"/>
      <c r="CTQ14" s="80"/>
      <c r="CTR14" s="80"/>
      <c r="CTS14" s="80"/>
      <c r="CTT14" s="80"/>
      <c r="CTU14" s="80"/>
      <c r="CTV14" s="80"/>
      <c r="CTW14" s="80"/>
      <c r="CTX14" s="80"/>
      <c r="CTY14" s="80"/>
      <c r="CTZ14" s="80"/>
      <c r="CUA14" s="80"/>
      <c r="CUB14" s="80"/>
      <c r="CUC14" s="80"/>
      <c r="CUD14" s="80"/>
      <c r="CUE14" s="80"/>
      <c r="CUF14" s="80"/>
      <c r="CUG14" s="80"/>
      <c r="CUH14" s="80"/>
      <c r="CUI14" s="80"/>
      <c r="CUJ14" s="80"/>
      <c r="CUK14" s="80"/>
      <c r="CUL14" s="80"/>
      <c r="CUM14" s="80"/>
      <c r="CUN14" s="80"/>
      <c r="CUO14" s="80"/>
      <c r="CUP14" s="80"/>
      <c r="CUQ14" s="80"/>
      <c r="CUR14" s="80"/>
      <c r="CUS14" s="80"/>
      <c r="CUT14" s="80"/>
      <c r="CUU14" s="80"/>
      <c r="CUV14" s="80"/>
      <c r="CUW14" s="80"/>
      <c r="CUX14" s="80"/>
      <c r="CUY14" s="80"/>
      <c r="CUZ14" s="80"/>
      <c r="CVA14" s="80"/>
      <c r="CVB14" s="80"/>
      <c r="CVC14" s="80"/>
      <c r="CVD14" s="80"/>
      <c r="CVE14" s="80"/>
      <c r="CVF14" s="80"/>
      <c r="CVG14" s="80"/>
      <c r="CVH14" s="80"/>
      <c r="CVI14" s="80"/>
      <c r="CVJ14" s="80"/>
      <c r="CVK14" s="80"/>
      <c r="CVL14" s="80"/>
      <c r="CVM14" s="80"/>
      <c r="CVN14" s="80"/>
      <c r="CVO14" s="80"/>
      <c r="CVP14" s="80"/>
      <c r="CVQ14" s="80"/>
      <c r="CVR14" s="80"/>
      <c r="CVS14" s="80"/>
      <c r="CVT14" s="80"/>
      <c r="CVU14" s="80"/>
      <c r="CVV14" s="80"/>
      <c r="CVW14" s="80"/>
      <c r="CVX14" s="80"/>
      <c r="CVY14" s="80"/>
      <c r="CVZ14" s="80"/>
      <c r="CWA14" s="80"/>
      <c r="CWB14" s="80"/>
      <c r="CWC14" s="80"/>
      <c r="CWD14" s="80"/>
      <c r="CWE14" s="80"/>
      <c r="CWF14" s="80"/>
      <c r="CWG14" s="80"/>
      <c r="CWH14" s="80"/>
      <c r="CWI14" s="80"/>
      <c r="CWJ14" s="80"/>
      <c r="CWK14" s="80"/>
      <c r="CWL14" s="80"/>
      <c r="CWM14" s="80"/>
      <c r="CWN14" s="80"/>
      <c r="CWO14" s="80"/>
      <c r="CWP14" s="80"/>
      <c r="CWQ14" s="80"/>
      <c r="CWR14" s="80"/>
      <c r="CWS14" s="80"/>
      <c r="CWT14" s="80"/>
      <c r="CWU14" s="80"/>
      <c r="CWV14" s="80"/>
      <c r="CWW14" s="80"/>
      <c r="CWX14" s="80"/>
      <c r="CWY14" s="80"/>
      <c r="CWZ14" s="80"/>
      <c r="CXA14" s="80"/>
      <c r="CXB14" s="80"/>
      <c r="CXC14" s="80"/>
      <c r="CXD14" s="80"/>
      <c r="CXE14" s="80"/>
      <c r="CXF14" s="80"/>
      <c r="CXG14" s="80"/>
      <c r="CXH14" s="80"/>
      <c r="CXI14" s="80"/>
      <c r="CXJ14" s="80"/>
      <c r="CXK14" s="80"/>
      <c r="CXL14" s="80"/>
      <c r="CXM14" s="80"/>
      <c r="CXN14" s="80"/>
      <c r="CXO14" s="80"/>
      <c r="CXP14" s="80"/>
      <c r="CXQ14" s="80"/>
      <c r="CXR14" s="80"/>
      <c r="CXS14" s="80"/>
      <c r="CXT14" s="80"/>
      <c r="CXU14" s="80"/>
      <c r="CXV14" s="80"/>
      <c r="CXW14" s="80"/>
      <c r="CXX14" s="80"/>
      <c r="CXY14" s="80"/>
      <c r="CXZ14" s="80"/>
      <c r="CYA14" s="80"/>
      <c r="CYB14" s="80"/>
      <c r="CYC14" s="80"/>
      <c r="CYD14" s="80"/>
      <c r="CYE14" s="80"/>
      <c r="CYF14" s="80"/>
      <c r="CYG14" s="80"/>
      <c r="CYH14" s="80"/>
      <c r="CYI14" s="80"/>
      <c r="CYJ14" s="80"/>
      <c r="CYK14" s="80"/>
      <c r="CYL14" s="80"/>
      <c r="CYM14" s="80"/>
      <c r="CYN14" s="80"/>
      <c r="CYO14" s="80"/>
      <c r="CYP14" s="80"/>
      <c r="CYQ14" s="80"/>
      <c r="CYR14" s="80"/>
      <c r="CYS14" s="80"/>
      <c r="CYT14" s="80"/>
      <c r="CYU14" s="80"/>
      <c r="CYV14" s="80"/>
      <c r="CYW14" s="80"/>
      <c r="CYX14" s="80"/>
      <c r="CYY14" s="80"/>
      <c r="CYZ14" s="80"/>
      <c r="CZA14" s="80"/>
      <c r="CZB14" s="80"/>
      <c r="CZC14" s="80"/>
      <c r="CZD14" s="80"/>
      <c r="CZE14" s="80"/>
      <c r="CZF14" s="80"/>
      <c r="CZG14" s="80"/>
      <c r="CZH14" s="80"/>
      <c r="CZI14" s="80"/>
      <c r="CZJ14" s="80"/>
      <c r="CZK14" s="80"/>
      <c r="CZL14" s="80"/>
      <c r="CZM14" s="80"/>
      <c r="CZN14" s="80"/>
      <c r="CZO14" s="80"/>
      <c r="CZP14" s="80"/>
      <c r="CZQ14" s="80"/>
      <c r="CZR14" s="80"/>
      <c r="CZS14" s="80"/>
      <c r="CZT14" s="80"/>
      <c r="CZU14" s="80"/>
      <c r="CZV14" s="80"/>
      <c r="CZW14" s="80"/>
      <c r="CZX14" s="80"/>
      <c r="CZY14" s="80"/>
      <c r="CZZ14" s="80"/>
      <c r="DAA14" s="80"/>
      <c r="DAB14" s="80"/>
      <c r="DAC14" s="80"/>
      <c r="DAD14" s="80"/>
      <c r="DAE14" s="80"/>
      <c r="DAF14" s="80"/>
      <c r="DAG14" s="80"/>
      <c r="DAH14" s="80"/>
      <c r="DAI14" s="80"/>
      <c r="DAJ14" s="80"/>
      <c r="DAK14" s="80"/>
      <c r="DAL14" s="80"/>
      <c r="DAM14" s="80"/>
      <c r="DAN14" s="80"/>
      <c r="DAO14" s="80"/>
      <c r="DAP14" s="80"/>
      <c r="DAQ14" s="80"/>
      <c r="DAR14" s="80"/>
      <c r="DAS14" s="80"/>
      <c r="DAT14" s="80"/>
      <c r="DAU14" s="80"/>
      <c r="DAV14" s="80"/>
      <c r="DAW14" s="80"/>
      <c r="DAX14" s="80"/>
      <c r="DAY14" s="80"/>
      <c r="DAZ14" s="80"/>
      <c r="DBA14" s="80"/>
      <c r="DBB14" s="80"/>
      <c r="DBC14" s="80"/>
      <c r="DBD14" s="80"/>
      <c r="DBE14" s="80"/>
      <c r="DBF14" s="80"/>
      <c r="DBG14" s="80"/>
      <c r="DBH14" s="80"/>
      <c r="DBI14" s="80"/>
      <c r="DBJ14" s="80"/>
      <c r="DBK14" s="80"/>
      <c r="DBL14" s="80"/>
      <c r="DBM14" s="80"/>
      <c r="DBN14" s="80"/>
      <c r="DBO14" s="80"/>
      <c r="DBP14" s="80"/>
      <c r="DBQ14" s="80"/>
      <c r="DBR14" s="80"/>
      <c r="DBS14" s="80"/>
      <c r="DBT14" s="80"/>
      <c r="DBU14" s="80"/>
      <c r="DBV14" s="80"/>
      <c r="DBW14" s="80"/>
      <c r="DBX14" s="80"/>
      <c r="DBY14" s="80"/>
      <c r="DBZ14" s="80"/>
      <c r="DCA14" s="80"/>
      <c r="DCB14" s="80"/>
      <c r="DCC14" s="80"/>
      <c r="DCD14" s="80"/>
      <c r="DCE14" s="80"/>
      <c r="DCF14" s="80"/>
      <c r="DCG14" s="80"/>
      <c r="DCH14" s="80"/>
      <c r="DCI14" s="80"/>
      <c r="DCJ14" s="80"/>
      <c r="DCK14" s="80"/>
      <c r="DCL14" s="80"/>
      <c r="DCM14" s="80"/>
      <c r="DCN14" s="80"/>
      <c r="DCO14" s="80"/>
      <c r="DCP14" s="80"/>
      <c r="DCQ14" s="80"/>
      <c r="DCR14" s="80"/>
      <c r="DCS14" s="80"/>
      <c r="DCT14" s="80"/>
      <c r="DCU14" s="80"/>
      <c r="DCV14" s="80"/>
      <c r="DCW14" s="80"/>
      <c r="DCX14" s="80"/>
      <c r="DCY14" s="80"/>
      <c r="DCZ14" s="80"/>
      <c r="DDA14" s="80"/>
      <c r="DDB14" s="80"/>
      <c r="DDC14" s="80"/>
      <c r="DDD14" s="80"/>
      <c r="DDE14" s="80"/>
      <c r="DDF14" s="80"/>
      <c r="DDG14" s="80"/>
      <c r="DDH14" s="80"/>
      <c r="DDI14" s="80"/>
      <c r="DDJ14" s="80"/>
      <c r="DDK14" s="80"/>
      <c r="DDL14" s="80"/>
      <c r="DDM14" s="80"/>
      <c r="DDN14" s="80"/>
      <c r="DDO14" s="80"/>
      <c r="DDP14" s="80"/>
      <c r="DDQ14" s="80"/>
      <c r="DDR14" s="80"/>
      <c r="DDS14" s="80"/>
      <c r="DDT14" s="80"/>
      <c r="DDU14" s="80"/>
      <c r="DDV14" s="80"/>
      <c r="DDW14" s="80"/>
      <c r="DDX14" s="80"/>
      <c r="DDY14" s="80"/>
      <c r="DDZ14" s="80"/>
      <c r="DEA14" s="80"/>
      <c r="DEB14" s="80"/>
      <c r="DEC14" s="80"/>
      <c r="DED14" s="80"/>
      <c r="DEE14" s="80"/>
      <c r="DEF14" s="80"/>
      <c r="DEG14" s="80"/>
      <c r="DEH14" s="80"/>
      <c r="DEI14" s="80"/>
      <c r="DEJ14" s="80"/>
      <c r="DEK14" s="80"/>
      <c r="DEL14" s="80"/>
      <c r="DEM14" s="80"/>
      <c r="DEN14" s="80"/>
      <c r="DEO14" s="80"/>
      <c r="DEP14" s="80"/>
      <c r="DEQ14" s="80"/>
      <c r="DER14" s="80"/>
      <c r="DES14" s="80"/>
      <c r="DET14" s="80"/>
      <c r="DEU14" s="80"/>
      <c r="DEV14" s="80"/>
      <c r="DEW14" s="80"/>
      <c r="DEX14" s="80"/>
      <c r="DEY14" s="80"/>
      <c r="DEZ14" s="80"/>
      <c r="DFA14" s="80"/>
      <c r="DFB14" s="80"/>
      <c r="DFC14" s="80"/>
      <c r="DFD14" s="80"/>
      <c r="DFE14" s="80"/>
      <c r="DFF14" s="80"/>
      <c r="DFG14" s="80"/>
      <c r="DFH14" s="80"/>
      <c r="DFI14" s="80"/>
      <c r="DFJ14" s="80"/>
      <c r="DFK14" s="80"/>
      <c r="DFL14" s="80"/>
      <c r="DFM14" s="80"/>
      <c r="DFN14" s="80"/>
      <c r="DFO14" s="80"/>
      <c r="DFP14" s="80"/>
      <c r="DFQ14" s="80"/>
      <c r="DFR14" s="80"/>
      <c r="DFS14" s="80"/>
      <c r="DFT14" s="80"/>
      <c r="DFU14" s="80"/>
      <c r="DFV14" s="80"/>
      <c r="DFW14" s="80"/>
      <c r="DFX14" s="80"/>
      <c r="DFY14" s="80"/>
      <c r="DFZ14" s="80"/>
      <c r="DGA14" s="80"/>
      <c r="DGB14" s="80"/>
      <c r="DGC14" s="80"/>
      <c r="DGD14" s="80"/>
      <c r="DGE14" s="80"/>
      <c r="DGF14" s="80"/>
      <c r="DGG14" s="80"/>
      <c r="DGH14" s="80"/>
      <c r="DGI14" s="80"/>
      <c r="DGJ14" s="80"/>
      <c r="DGK14" s="80"/>
      <c r="DGL14" s="80"/>
      <c r="DGM14" s="80"/>
      <c r="DGN14" s="80"/>
      <c r="DGO14" s="80"/>
      <c r="DGP14" s="80"/>
      <c r="DGQ14" s="80"/>
      <c r="DGR14" s="80"/>
      <c r="DGS14" s="80"/>
      <c r="DGT14" s="80"/>
      <c r="DGU14" s="80"/>
      <c r="DGV14" s="80"/>
      <c r="DGW14" s="80"/>
      <c r="DGX14" s="80"/>
      <c r="DGY14" s="80"/>
      <c r="DGZ14" s="80"/>
      <c r="DHA14" s="80"/>
      <c r="DHB14" s="80"/>
      <c r="DHC14" s="80"/>
      <c r="DHD14" s="80"/>
      <c r="DHE14" s="80"/>
      <c r="DHF14" s="80"/>
      <c r="DHG14" s="80"/>
      <c r="DHH14" s="80"/>
      <c r="DHI14" s="80"/>
      <c r="DHJ14" s="80"/>
      <c r="DHK14" s="80"/>
      <c r="DHL14" s="80"/>
      <c r="DHM14" s="80"/>
      <c r="DHN14" s="80"/>
      <c r="DHO14" s="80"/>
      <c r="DHP14" s="80"/>
      <c r="DHQ14" s="80"/>
      <c r="DHR14" s="80"/>
      <c r="DHS14" s="80"/>
      <c r="DHT14" s="80"/>
      <c r="DHU14" s="80"/>
      <c r="DHV14" s="80"/>
      <c r="DHW14" s="80"/>
      <c r="DHX14" s="80"/>
      <c r="DHY14" s="80"/>
      <c r="DHZ14" s="80"/>
      <c r="DIA14" s="80"/>
      <c r="DIB14" s="80"/>
      <c r="DIC14" s="80"/>
      <c r="DID14" s="80"/>
      <c r="DIE14" s="80"/>
      <c r="DIF14" s="80"/>
      <c r="DIG14" s="80"/>
      <c r="DIH14" s="80"/>
      <c r="DII14" s="80"/>
      <c r="DIJ14" s="80"/>
      <c r="DIK14" s="80"/>
      <c r="DIL14" s="80"/>
      <c r="DIM14" s="80"/>
      <c r="DIN14" s="80"/>
      <c r="DIO14" s="80"/>
      <c r="DIP14" s="80"/>
      <c r="DIQ14" s="80"/>
      <c r="DIR14" s="80"/>
      <c r="DIS14" s="80"/>
      <c r="DIT14" s="80"/>
      <c r="DIU14" s="80"/>
      <c r="DIV14" s="80"/>
      <c r="DIW14" s="80"/>
      <c r="DIX14" s="80"/>
      <c r="DIY14" s="80"/>
      <c r="DIZ14" s="80"/>
      <c r="DJA14" s="80"/>
      <c r="DJB14" s="80"/>
      <c r="DJC14" s="80"/>
      <c r="DJD14" s="80"/>
      <c r="DJE14" s="80"/>
      <c r="DJF14" s="80"/>
      <c r="DJG14" s="80"/>
      <c r="DJH14" s="80"/>
      <c r="DJI14" s="80"/>
      <c r="DJJ14" s="80"/>
      <c r="DJK14" s="80"/>
      <c r="DJL14" s="80"/>
      <c r="DJM14" s="80"/>
      <c r="DJN14" s="80"/>
      <c r="DJO14" s="80"/>
      <c r="DJP14" s="80"/>
      <c r="DJQ14" s="80"/>
      <c r="DJR14" s="80"/>
      <c r="DJS14" s="80"/>
      <c r="DJT14" s="80"/>
      <c r="DJU14" s="80"/>
      <c r="DJV14" s="80"/>
      <c r="DJW14" s="80"/>
      <c r="DJX14" s="80"/>
      <c r="DJY14" s="80"/>
      <c r="DJZ14" s="80"/>
      <c r="DKA14" s="80"/>
      <c r="DKB14" s="80"/>
      <c r="DKC14" s="80"/>
      <c r="DKD14" s="80"/>
      <c r="DKE14" s="80"/>
      <c r="DKF14" s="80"/>
      <c r="DKG14" s="80"/>
      <c r="DKH14" s="80"/>
      <c r="DKI14" s="80"/>
      <c r="DKJ14" s="80"/>
      <c r="DKK14" s="80"/>
      <c r="DKL14" s="80"/>
      <c r="DKM14" s="80"/>
      <c r="DKN14" s="80"/>
      <c r="DKO14" s="80"/>
      <c r="DKP14" s="80"/>
      <c r="DKQ14" s="80"/>
      <c r="DKR14" s="80"/>
      <c r="DKS14" s="80"/>
      <c r="DKT14" s="80"/>
      <c r="DKU14" s="80"/>
      <c r="DKV14" s="80"/>
      <c r="DKW14" s="80"/>
      <c r="DKX14" s="80"/>
      <c r="DKY14" s="80"/>
      <c r="DKZ14" s="80"/>
      <c r="DLA14" s="80"/>
      <c r="DLB14" s="80"/>
      <c r="DLC14" s="80"/>
      <c r="DLD14" s="80"/>
      <c r="DLE14" s="80"/>
      <c r="DLF14" s="80"/>
      <c r="DLG14" s="80"/>
      <c r="DLH14" s="80"/>
      <c r="DLI14" s="80"/>
      <c r="DLJ14" s="80"/>
      <c r="DLK14" s="80"/>
      <c r="DLL14" s="80"/>
      <c r="DLM14" s="80"/>
      <c r="DLN14" s="80"/>
      <c r="DLO14" s="80"/>
      <c r="DLP14" s="80"/>
      <c r="DLQ14" s="80"/>
      <c r="DLR14" s="80"/>
      <c r="DLS14" s="80"/>
      <c r="DLT14" s="80"/>
      <c r="DLU14" s="80"/>
      <c r="DLV14" s="80"/>
      <c r="DLW14" s="80"/>
      <c r="DLX14" s="80"/>
      <c r="DLY14" s="80"/>
      <c r="DLZ14" s="80"/>
      <c r="DMA14" s="80"/>
      <c r="DMB14" s="80"/>
      <c r="DMC14" s="80"/>
      <c r="DMD14" s="80"/>
      <c r="DME14" s="80"/>
      <c r="DMF14" s="80"/>
      <c r="DMG14" s="80"/>
      <c r="DMH14" s="80"/>
      <c r="DMI14" s="80"/>
      <c r="DMJ14" s="80"/>
      <c r="DMK14" s="80"/>
      <c r="DML14" s="80"/>
      <c r="DMM14" s="80"/>
      <c r="DMN14" s="80"/>
      <c r="DMO14" s="80"/>
      <c r="DMP14" s="80"/>
      <c r="DMQ14" s="80"/>
      <c r="DMR14" s="80"/>
      <c r="DMS14" s="80"/>
      <c r="DMT14" s="80"/>
      <c r="DMU14" s="80"/>
      <c r="DMV14" s="80"/>
      <c r="DMW14" s="80"/>
      <c r="DMX14" s="80"/>
      <c r="DMY14" s="80"/>
      <c r="DMZ14" s="80"/>
      <c r="DNA14" s="80"/>
      <c r="DNB14" s="80"/>
      <c r="DNC14" s="80"/>
      <c r="DND14" s="80"/>
      <c r="DNE14" s="80"/>
      <c r="DNF14" s="80"/>
      <c r="DNG14" s="80"/>
      <c r="DNH14" s="80"/>
      <c r="DNI14" s="80"/>
      <c r="DNJ14" s="80"/>
      <c r="DNK14" s="80"/>
      <c r="DNL14" s="80"/>
      <c r="DNM14" s="80"/>
      <c r="DNN14" s="80"/>
      <c r="DNO14" s="80"/>
      <c r="DNP14" s="80"/>
      <c r="DNQ14" s="80"/>
      <c r="DNR14" s="80"/>
      <c r="DNS14" s="80"/>
      <c r="DNT14" s="80"/>
      <c r="DNU14" s="80"/>
      <c r="DNV14" s="80"/>
      <c r="DNW14" s="80"/>
      <c r="DNX14" s="80"/>
      <c r="DNY14" s="80"/>
      <c r="DNZ14" s="80"/>
      <c r="DOA14" s="80"/>
      <c r="DOB14" s="80"/>
      <c r="DOC14" s="80"/>
      <c r="DOD14" s="80"/>
      <c r="DOE14" s="80"/>
      <c r="DOF14" s="80"/>
      <c r="DOG14" s="80"/>
      <c r="DOH14" s="80"/>
      <c r="DOI14" s="80"/>
      <c r="DOJ14" s="80"/>
      <c r="DOK14" s="80"/>
      <c r="DOL14" s="80"/>
      <c r="DOM14" s="80"/>
      <c r="DON14" s="80"/>
      <c r="DOO14" s="80"/>
      <c r="DOP14" s="80"/>
      <c r="DOQ14" s="80"/>
      <c r="DOR14" s="80"/>
      <c r="DOS14" s="80"/>
      <c r="DOT14" s="80"/>
      <c r="DOU14" s="80"/>
      <c r="DOV14" s="80"/>
      <c r="DOW14" s="80"/>
      <c r="DOX14" s="80"/>
      <c r="DOY14" s="80"/>
      <c r="DOZ14" s="80"/>
      <c r="DPA14" s="80"/>
      <c r="DPB14" s="80"/>
      <c r="DPC14" s="80"/>
      <c r="DPD14" s="80"/>
      <c r="DPE14" s="80"/>
      <c r="DPF14" s="80"/>
      <c r="DPG14" s="80"/>
      <c r="DPH14" s="80"/>
      <c r="DPI14" s="80"/>
      <c r="DPJ14" s="80"/>
      <c r="DPK14" s="80"/>
      <c r="DPL14" s="80"/>
      <c r="DPM14" s="80"/>
      <c r="DPN14" s="80"/>
      <c r="DPO14" s="80"/>
      <c r="DPP14" s="80"/>
      <c r="DPQ14" s="80"/>
      <c r="DPR14" s="80"/>
      <c r="DPS14" s="80"/>
      <c r="DPT14" s="80"/>
      <c r="DPU14" s="80"/>
      <c r="DPV14" s="80"/>
      <c r="DPW14" s="80"/>
      <c r="DPX14" s="80"/>
      <c r="DPY14" s="80"/>
      <c r="DPZ14" s="80"/>
      <c r="DQA14" s="80"/>
      <c r="DQB14" s="80"/>
      <c r="DQC14" s="80"/>
      <c r="DQD14" s="80"/>
      <c r="DQE14" s="80"/>
      <c r="DQF14" s="80"/>
      <c r="DQG14" s="80"/>
      <c r="DQH14" s="80"/>
      <c r="DQI14" s="80"/>
      <c r="DQJ14" s="80"/>
      <c r="DQK14" s="80"/>
      <c r="DQL14" s="80"/>
      <c r="DQM14" s="80"/>
      <c r="DQN14" s="80"/>
      <c r="DQO14" s="80"/>
      <c r="DQP14" s="80"/>
      <c r="DQQ14" s="80"/>
      <c r="DQR14" s="80"/>
      <c r="DQS14" s="80"/>
      <c r="DQT14" s="80"/>
      <c r="DQU14" s="80"/>
      <c r="DQV14" s="80"/>
      <c r="DQW14" s="80"/>
      <c r="DQX14" s="80"/>
      <c r="DQY14" s="80"/>
      <c r="DQZ14" s="80"/>
      <c r="DRA14" s="80"/>
      <c r="DRB14" s="80"/>
      <c r="DRC14" s="80"/>
      <c r="DRD14" s="80"/>
      <c r="DRE14" s="80"/>
      <c r="DRF14" s="80"/>
      <c r="DRG14" s="80"/>
      <c r="DRH14" s="80"/>
      <c r="DRI14" s="80"/>
      <c r="DRJ14" s="80"/>
      <c r="DRK14" s="80"/>
      <c r="DRL14" s="80"/>
      <c r="DRM14" s="80"/>
      <c r="DRN14" s="80"/>
      <c r="DRO14" s="80"/>
      <c r="DRP14" s="80"/>
      <c r="DRQ14" s="80"/>
      <c r="DRR14" s="80"/>
      <c r="DRS14" s="80"/>
      <c r="DRT14" s="80"/>
      <c r="DRU14" s="80"/>
      <c r="DRV14" s="80"/>
      <c r="DRW14" s="80"/>
      <c r="DRX14" s="80"/>
      <c r="DRY14" s="80"/>
      <c r="DRZ14" s="80"/>
      <c r="DSA14" s="80"/>
      <c r="DSB14" s="80"/>
      <c r="DSC14" s="80"/>
      <c r="DSD14" s="80"/>
      <c r="DSE14" s="80"/>
      <c r="DSF14" s="80"/>
      <c r="DSG14" s="80"/>
      <c r="DSH14" s="80"/>
      <c r="DSI14" s="80"/>
      <c r="DSJ14" s="80"/>
      <c r="DSK14" s="80"/>
      <c r="DSL14" s="80"/>
      <c r="DSM14" s="80"/>
      <c r="DSN14" s="80"/>
      <c r="DSO14" s="80"/>
      <c r="DSP14" s="80"/>
      <c r="DSQ14" s="80"/>
      <c r="DSR14" s="80"/>
      <c r="DSS14" s="80"/>
      <c r="DST14" s="80"/>
      <c r="DSU14" s="80"/>
      <c r="DSV14" s="80"/>
      <c r="DSW14" s="80"/>
      <c r="DSX14" s="80"/>
      <c r="DSY14" s="80"/>
      <c r="DSZ14" s="80"/>
      <c r="DTA14" s="80"/>
      <c r="DTB14" s="80"/>
      <c r="DTC14" s="80"/>
      <c r="DTD14" s="80"/>
      <c r="DTE14" s="80"/>
      <c r="DTF14" s="80"/>
      <c r="DTG14" s="80"/>
      <c r="DTH14" s="80"/>
      <c r="DTI14" s="80"/>
      <c r="DTJ14" s="80"/>
      <c r="DTK14" s="80"/>
      <c r="DTL14" s="80"/>
      <c r="DTM14" s="80"/>
      <c r="DTN14" s="80"/>
      <c r="DTO14" s="80"/>
      <c r="DTP14" s="80"/>
      <c r="DTQ14" s="80"/>
      <c r="DTR14" s="80"/>
      <c r="DTS14" s="80"/>
      <c r="DTT14" s="80"/>
      <c r="DTU14" s="80"/>
      <c r="DTV14" s="80"/>
      <c r="DTW14" s="80"/>
      <c r="DTX14" s="80"/>
      <c r="DTY14" s="80"/>
      <c r="DTZ14" s="80"/>
      <c r="DUA14" s="80"/>
      <c r="DUB14" s="80"/>
      <c r="DUC14" s="80"/>
      <c r="DUD14" s="80"/>
      <c r="DUE14" s="80"/>
      <c r="DUF14" s="80"/>
      <c r="DUG14" s="80"/>
      <c r="DUH14" s="80"/>
      <c r="DUI14" s="80"/>
      <c r="DUJ14" s="80"/>
      <c r="DUK14" s="80"/>
      <c r="DUL14" s="80"/>
      <c r="DUM14" s="80"/>
      <c r="DUN14" s="80"/>
      <c r="DUO14" s="80"/>
      <c r="DUP14" s="80"/>
      <c r="DUQ14" s="80"/>
      <c r="DUR14" s="80"/>
      <c r="DUS14" s="80"/>
      <c r="DUT14" s="80"/>
      <c r="DUU14" s="80"/>
      <c r="DUV14" s="80"/>
      <c r="DUW14" s="80"/>
      <c r="DUX14" s="80"/>
      <c r="DUY14" s="80"/>
      <c r="DUZ14" s="80"/>
      <c r="DVA14" s="80"/>
      <c r="DVB14" s="80"/>
      <c r="DVC14" s="80"/>
      <c r="DVD14" s="80"/>
      <c r="DVE14" s="80"/>
      <c r="DVF14" s="80"/>
      <c r="DVG14" s="80"/>
      <c r="DVH14" s="80"/>
      <c r="DVI14" s="80"/>
      <c r="DVJ14" s="80"/>
      <c r="DVK14" s="80"/>
      <c r="DVL14" s="80"/>
      <c r="DVM14" s="80"/>
      <c r="DVN14" s="80"/>
      <c r="DVO14" s="80"/>
      <c r="DVP14" s="80"/>
      <c r="DVQ14" s="80"/>
      <c r="DVR14" s="80"/>
      <c r="DVS14" s="80"/>
      <c r="DVT14" s="80"/>
      <c r="DVU14" s="80"/>
      <c r="DVV14" s="80"/>
      <c r="DVW14" s="80"/>
      <c r="DVX14" s="80"/>
      <c r="DVY14" s="80"/>
      <c r="DVZ14" s="80"/>
      <c r="DWA14" s="80"/>
      <c r="DWB14" s="80"/>
      <c r="DWC14" s="80"/>
      <c r="DWD14" s="80"/>
      <c r="DWE14" s="80"/>
      <c r="DWF14" s="80"/>
      <c r="DWG14" s="80"/>
      <c r="DWH14" s="80"/>
      <c r="DWI14" s="80"/>
      <c r="DWJ14" s="80"/>
      <c r="DWK14" s="80"/>
      <c r="DWL14" s="80"/>
      <c r="DWM14" s="80"/>
      <c r="DWN14" s="80"/>
      <c r="DWO14" s="80"/>
      <c r="DWP14" s="80"/>
      <c r="DWQ14" s="80"/>
      <c r="DWR14" s="80"/>
      <c r="DWS14" s="80"/>
      <c r="DWT14" s="80"/>
      <c r="DWU14" s="80"/>
      <c r="DWV14" s="80"/>
      <c r="DWW14" s="80"/>
      <c r="DWX14" s="80"/>
      <c r="DWY14" s="80"/>
      <c r="DWZ14" s="80"/>
      <c r="DXA14" s="80"/>
      <c r="DXB14" s="80"/>
      <c r="DXC14" s="80"/>
      <c r="DXD14" s="80"/>
      <c r="DXE14" s="80"/>
      <c r="DXF14" s="80"/>
      <c r="DXG14" s="80"/>
      <c r="DXH14" s="80"/>
      <c r="DXI14" s="80"/>
      <c r="DXJ14" s="80"/>
      <c r="DXK14" s="80"/>
      <c r="DXL14" s="80"/>
      <c r="DXM14" s="80"/>
      <c r="DXN14" s="80"/>
      <c r="DXO14" s="80"/>
      <c r="DXP14" s="80"/>
      <c r="DXQ14" s="80"/>
      <c r="DXR14" s="80"/>
      <c r="DXS14" s="80"/>
      <c r="DXT14" s="80"/>
      <c r="DXU14" s="80"/>
      <c r="DXV14" s="80"/>
      <c r="DXW14" s="80"/>
      <c r="DXX14" s="80"/>
      <c r="DXY14" s="80"/>
      <c r="DXZ14" s="80"/>
      <c r="DYA14" s="80"/>
      <c r="DYB14" s="80"/>
      <c r="DYC14" s="80"/>
      <c r="DYD14" s="80"/>
      <c r="DYE14" s="80"/>
      <c r="DYF14" s="80"/>
      <c r="DYG14" s="80"/>
      <c r="DYH14" s="80"/>
      <c r="DYI14" s="80"/>
      <c r="DYJ14" s="80"/>
      <c r="DYK14" s="80"/>
      <c r="DYL14" s="80"/>
      <c r="DYM14" s="80"/>
      <c r="DYN14" s="80"/>
      <c r="DYO14" s="80"/>
      <c r="DYP14" s="80"/>
      <c r="DYQ14" s="80"/>
      <c r="DYR14" s="80"/>
      <c r="DYS14" s="80"/>
      <c r="DYT14" s="80"/>
      <c r="DYU14" s="80"/>
      <c r="DYV14" s="80"/>
      <c r="DYW14" s="80"/>
      <c r="DYX14" s="80"/>
      <c r="DYY14" s="80"/>
      <c r="DYZ14" s="80"/>
      <c r="DZA14" s="80"/>
      <c r="DZB14" s="80"/>
      <c r="DZC14" s="80"/>
      <c r="DZD14" s="80"/>
      <c r="DZE14" s="80"/>
      <c r="DZF14" s="80"/>
      <c r="DZG14" s="80"/>
      <c r="DZH14" s="80"/>
      <c r="DZI14" s="80"/>
      <c r="DZJ14" s="80"/>
      <c r="DZK14" s="80"/>
      <c r="DZL14" s="80"/>
      <c r="DZM14" s="80"/>
      <c r="DZN14" s="80"/>
      <c r="DZO14" s="80"/>
      <c r="DZP14" s="80"/>
      <c r="DZQ14" s="80"/>
      <c r="DZR14" s="80"/>
      <c r="DZS14" s="80"/>
      <c r="DZT14" s="80"/>
      <c r="DZU14" s="80"/>
      <c r="DZV14" s="80"/>
      <c r="DZW14" s="80"/>
      <c r="DZX14" s="80"/>
      <c r="DZY14" s="80"/>
      <c r="DZZ14" s="80"/>
      <c r="EAA14" s="80"/>
      <c r="EAB14" s="80"/>
      <c r="EAC14" s="80"/>
      <c r="EAD14" s="80"/>
      <c r="EAE14" s="80"/>
      <c r="EAF14" s="80"/>
      <c r="EAG14" s="80"/>
      <c r="EAH14" s="80"/>
      <c r="EAI14" s="80"/>
      <c r="EAJ14" s="80"/>
      <c r="EAK14" s="80"/>
      <c r="EAL14" s="80"/>
      <c r="EAM14" s="80"/>
      <c r="EAN14" s="80"/>
      <c r="EAO14" s="80"/>
      <c r="EAP14" s="80"/>
      <c r="EAQ14" s="80"/>
      <c r="EAR14" s="80"/>
      <c r="EAS14" s="80"/>
      <c r="EAT14" s="80"/>
      <c r="EAU14" s="80"/>
      <c r="EAV14" s="80"/>
      <c r="EAW14" s="80"/>
      <c r="EAX14" s="80"/>
      <c r="EAY14" s="80"/>
      <c r="EAZ14" s="80"/>
      <c r="EBA14" s="80"/>
      <c r="EBB14" s="80"/>
      <c r="EBC14" s="80"/>
      <c r="EBD14" s="80"/>
      <c r="EBE14" s="80"/>
      <c r="EBF14" s="80"/>
      <c r="EBG14" s="80"/>
      <c r="EBH14" s="80"/>
      <c r="EBI14" s="80"/>
      <c r="EBJ14" s="80"/>
      <c r="EBK14" s="80"/>
      <c r="EBL14" s="80"/>
      <c r="EBM14" s="80"/>
      <c r="EBN14" s="80"/>
      <c r="EBO14" s="80"/>
      <c r="EBP14" s="80"/>
      <c r="EBQ14" s="80"/>
      <c r="EBR14" s="80"/>
      <c r="EBS14" s="80"/>
      <c r="EBT14" s="80"/>
      <c r="EBU14" s="80"/>
      <c r="EBV14" s="80"/>
      <c r="EBW14" s="80"/>
      <c r="EBX14" s="80"/>
      <c r="EBY14" s="80"/>
      <c r="EBZ14" s="80"/>
      <c r="ECA14" s="80"/>
      <c r="ECB14" s="80"/>
      <c r="ECC14" s="80"/>
      <c r="ECD14" s="80"/>
      <c r="ECE14" s="80"/>
      <c r="ECF14" s="80"/>
      <c r="ECG14" s="80"/>
      <c r="ECH14" s="80"/>
      <c r="ECI14" s="80"/>
      <c r="ECJ14" s="80"/>
      <c r="ECK14" s="80"/>
      <c r="ECL14" s="80"/>
      <c r="ECM14" s="80"/>
      <c r="ECN14" s="80"/>
      <c r="ECO14" s="80"/>
      <c r="ECP14" s="80"/>
      <c r="ECQ14" s="80"/>
      <c r="ECR14" s="80"/>
      <c r="ECS14" s="80"/>
      <c r="ECT14" s="80"/>
      <c r="ECU14" s="80"/>
      <c r="ECV14" s="80"/>
      <c r="ECW14" s="80"/>
      <c r="ECX14" s="80"/>
      <c r="ECY14" s="80"/>
      <c r="ECZ14" s="80"/>
      <c r="EDA14" s="80"/>
      <c r="EDB14" s="80"/>
      <c r="EDC14" s="80"/>
      <c r="EDD14" s="80"/>
      <c r="EDE14" s="80"/>
      <c r="EDF14" s="80"/>
      <c r="EDG14" s="80"/>
      <c r="EDH14" s="80"/>
      <c r="EDI14" s="80"/>
      <c r="EDJ14" s="80"/>
      <c r="EDK14" s="80"/>
      <c r="EDL14" s="80"/>
      <c r="EDM14" s="80"/>
      <c r="EDN14" s="80"/>
      <c r="EDO14" s="80"/>
      <c r="EDP14" s="80"/>
      <c r="EDQ14" s="80"/>
      <c r="EDR14" s="80"/>
      <c r="EDS14" s="80"/>
      <c r="EDT14" s="80"/>
      <c r="EDU14" s="80"/>
      <c r="EDV14" s="80"/>
      <c r="EDW14" s="80"/>
      <c r="EDX14" s="80"/>
      <c r="EDY14" s="80"/>
      <c r="EDZ14" s="80"/>
      <c r="EEA14" s="80"/>
      <c r="EEB14" s="80"/>
      <c r="EEC14" s="80"/>
      <c r="EED14" s="80"/>
      <c r="EEE14" s="80"/>
      <c r="EEF14" s="80"/>
      <c r="EEG14" s="80"/>
      <c r="EEH14" s="80"/>
      <c r="EEI14" s="80"/>
      <c r="EEJ14" s="80"/>
      <c r="EEK14" s="80"/>
      <c r="EEL14" s="80"/>
      <c r="EEM14" s="80"/>
      <c r="EEN14" s="80"/>
      <c r="EEO14" s="80"/>
      <c r="EEP14" s="80"/>
      <c r="EEQ14" s="80"/>
      <c r="EER14" s="80"/>
      <c r="EES14" s="80"/>
      <c r="EET14" s="80"/>
      <c r="EEU14" s="80"/>
      <c r="EEV14" s="80"/>
      <c r="EEW14" s="80"/>
      <c r="EEX14" s="80"/>
      <c r="EEY14" s="80"/>
      <c r="EEZ14" s="80"/>
      <c r="EFA14" s="80"/>
      <c r="EFB14" s="80"/>
      <c r="EFC14" s="80"/>
      <c r="EFD14" s="80"/>
      <c r="EFE14" s="80"/>
      <c r="EFF14" s="80"/>
      <c r="EFG14" s="80"/>
      <c r="EFH14" s="80"/>
      <c r="EFI14" s="80"/>
      <c r="EFJ14" s="80"/>
      <c r="EFK14" s="80"/>
      <c r="EFL14" s="80"/>
      <c r="EFM14" s="80"/>
      <c r="EFN14" s="80"/>
      <c r="EFO14" s="80"/>
      <c r="EFP14" s="80"/>
      <c r="EFQ14" s="80"/>
      <c r="EFR14" s="80"/>
      <c r="EFS14" s="80"/>
      <c r="EFT14" s="80"/>
      <c r="EFU14" s="80"/>
      <c r="EFV14" s="80"/>
      <c r="EFW14" s="80"/>
      <c r="EFX14" s="80"/>
      <c r="EFY14" s="80"/>
      <c r="EFZ14" s="80"/>
      <c r="EGA14" s="80"/>
      <c r="EGB14" s="80"/>
      <c r="EGC14" s="80"/>
      <c r="EGD14" s="80"/>
      <c r="EGE14" s="80"/>
      <c r="EGF14" s="80"/>
      <c r="EGG14" s="80"/>
      <c r="EGH14" s="80"/>
      <c r="EGI14" s="80"/>
      <c r="EGJ14" s="80"/>
      <c r="EGK14" s="80"/>
      <c r="EGL14" s="80"/>
      <c r="EGM14" s="80"/>
      <c r="EGN14" s="80"/>
      <c r="EGO14" s="80"/>
      <c r="EGP14" s="80"/>
      <c r="EGQ14" s="80"/>
      <c r="EGR14" s="80"/>
      <c r="EGS14" s="80"/>
      <c r="EGT14" s="80"/>
      <c r="EGU14" s="80"/>
      <c r="EGV14" s="80"/>
      <c r="EGW14" s="80"/>
      <c r="EGX14" s="80"/>
      <c r="EGY14" s="80"/>
      <c r="EGZ14" s="80"/>
      <c r="EHA14" s="80"/>
      <c r="EHB14" s="80"/>
      <c r="EHC14" s="80"/>
      <c r="EHD14" s="80"/>
      <c r="EHE14" s="80"/>
      <c r="EHF14" s="80"/>
      <c r="EHG14" s="80"/>
      <c r="EHH14" s="80"/>
      <c r="EHI14" s="80"/>
      <c r="EHJ14" s="80"/>
      <c r="EHK14" s="80"/>
      <c r="EHL14" s="80"/>
      <c r="EHM14" s="80"/>
      <c r="EHN14" s="80"/>
      <c r="EHO14" s="80"/>
      <c r="EHP14" s="80"/>
      <c r="EHQ14" s="80"/>
      <c r="EHR14" s="80"/>
      <c r="EHS14" s="80"/>
      <c r="EHT14" s="80"/>
      <c r="EHU14" s="80"/>
      <c r="EHV14" s="80"/>
      <c r="EHW14" s="80"/>
      <c r="EHX14" s="80"/>
      <c r="EHY14" s="80"/>
      <c r="EHZ14" s="80"/>
      <c r="EIA14" s="80"/>
      <c r="EIB14" s="80"/>
      <c r="EIC14" s="80"/>
      <c r="EID14" s="80"/>
      <c r="EIE14" s="80"/>
      <c r="EIF14" s="80"/>
      <c r="EIG14" s="80"/>
      <c r="EIH14" s="80"/>
      <c r="EII14" s="80"/>
      <c r="EIJ14" s="80"/>
      <c r="EIK14" s="80"/>
      <c r="EIL14" s="80"/>
      <c r="EIM14" s="80"/>
      <c r="EIN14" s="80"/>
      <c r="EIO14" s="80"/>
      <c r="EIP14" s="80"/>
      <c r="EIQ14" s="80"/>
      <c r="EIR14" s="80"/>
      <c r="EIS14" s="80"/>
      <c r="EIT14" s="80"/>
      <c r="EIU14" s="80"/>
      <c r="EIV14" s="80"/>
      <c r="EIW14" s="80"/>
      <c r="EIX14" s="80"/>
      <c r="EIY14" s="80"/>
      <c r="EIZ14" s="80"/>
      <c r="EJA14" s="80"/>
      <c r="EJB14" s="80"/>
      <c r="EJC14" s="80"/>
      <c r="EJD14" s="80"/>
      <c r="EJE14" s="80"/>
      <c r="EJF14" s="80"/>
      <c r="EJG14" s="80"/>
      <c r="EJH14" s="80"/>
      <c r="EJI14" s="80"/>
      <c r="EJJ14" s="80"/>
      <c r="EJK14" s="80"/>
      <c r="EJL14" s="80"/>
      <c r="EJM14" s="80"/>
      <c r="EJN14" s="80"/>
      <c r="EJO14" s="80"/>
      <c r="EJP14" s="80"/>
      <c r="EJQ14" s="80"/>
      <c r="EJR14" s="80"/>
      <c r="EJS14" s="80"/>
      <c r="EJT14" s="80"/>
      <c r="EJU14" s="80"/>
      <c r="EJV14" s="80"/>
      <c r="EJW14" s="80"/>
      <c r="EJX14" s="80"/>
      <c r="EJY14" s="80"/>
      <c r="EJZ14" s="80"/>
      <c r="EKA14" s="80"/>
      <c r="EKB14" s="80"/>
      <c r="EKC14" s="80"/>
      <c r="EKD14" s="80"/>
      <c r="EKE14" s="80"/>
      <c r="EKF14" s="80"/>
      <c r="EKG14" s="80"/>
      <c r="EKH14" s="80"/>
      <c r="EKI14" s="80"/>
      <c r="EKJ14" s="80"/>
      <c r="EKK14" s="80"/>
      <c r="EKL14" s="80"/>
      <c r="EKM14" s="80"/>
      <c r="EKN14" s="80"/>
      <c r="EKO14" s="80"/>
      <c r="EKP14" s="80"/>
      <c r="EKQ14" s="80"/>
      <c r="EKR14" s="80"/>
      <c r="EKS14" s="80"/>
      <c r="EKT14" s="80"/>
      <c r="EKU14" s="80"/>
      <c r="EKV14" s="80"/>
      <c r="EKW14" s="80"/>
      <c r="EKX14" s="80"/>
      <c r="EKY14" s="80"/>
      <c r="EKZ14" s="80"/>
      <c r="ELA14" s="80"/>
      <c r="ELB14" s="80"/>
      <c r="ELC14" s="80"/>
      <c r="ELD14" s="80"/>
      <c r="ELE14" s="80"/>
      <c r="ELF14" s="80"/>
      <c r="ELG14" s="80"/>
      <c r="ELH14" s="80"/>
      <c r="ELI14" s="80"/>
      <c r="ELJ14" s="80"/>
      <c r="ELK14" s="80"/>
      <c r="ELL14" s="80"/>
      <c r="ELM14" s="80"/>
      <c r="ELN14" s="80"/>
      <c r="ELO14" s="80"/>
      <c r="ELP14" s="80"/>
      <c r="ELQ14" s="80"/>
      <c r="ELR14" s="80"/>
      <c r="ELS14" s="80"/>
      <c r="ELT14" s="80"/>
      <c r="ELU14" s="80"/>
      <c r="ELV14" s="80"/>
      <c r="ELW14" s="80"/>
      <c r="ELX14" s="80"/>
      <c r="ELY14" s="80"/>
      <c r="ELZ14" s="80"/>
      <c r="EMA14" s="80"/>
      <c r="EMB14" s="80"/>
      <c r="EMC14" s="80"/>
      <c r="EMD14" s="80"/>
      <c r="EME14" s="80"/>
      <c r="EMF14" s="80"/>
      <c r="EMG14" s="80"/>
      <c r="EMH14" s="80"/>
      <c r="EMI14" s="80"/>
      <c r="EMJ14" s="80"/>
      <c r="EMK14" s="80"/>
      <c r="EML14" s="80"/>
      <c r="EMM14" s="80"/>
      <c r="EMN14" s="80"/>
      <c r="EMO14" s="80"/>
      <c r="EMP14" s="80"/>
      <c r="EMQ14" s="80"/>
      <c r="EMR14" s="80"/>
      <c r="EMS14" s="80"/>
      <c r="EMT14" s="80"/>
      <c r="EMU14" s="80"/>
      <c r="EMV14" s="80"/>
      <c r="EMW14" s="80"/>
      <c r="EMX14" s="80"/>
      <c r="EMY14" s="80"/>
      <c r="EMZ14" s="80"/>
      <c r="ENA14" s="80"/>
      <c r="ENB14" s="80"/>
      <c r="ENC14" s="80"/>
      <c r="END14" s="80"/>
      <c r="ENE14" s="80"/>
      <c r="ENF14" s="80"/>
      <c r="ENG14" s="80"/>
      <c r="ENH14" s="80"/>
      <c r="ENI14" s="80"/>
      <c r="ENJ14" s="80"/>
      <c r="ENK14" s="80"/>
      <c r="ENL14" s="80"/>
      <c r="ENM14" s="80"/>
      <c r="ENN14" s="80"/>
      <c r="ENO14" s="80"/>
      <c r="ENP14" s="80"/>
      <c r="ENQ14" s="80"/>
      <c r="ENR14" s="80"/>
      <c r="ENS14" s="80"/>
      <c r="ENT14" s="80"/>
      <c r="ENU14" s="80"/>
      <c r="ENV14" s="80"/>
      <c r="ENW14" s="80"/>
      <c r="ENX14" s="80"/>
      <c r="ENY14" s="80"/>
      <c r="ENZ14" s="80"/>
      <c r="EOA14" s="80"/>
      <c r="EOB14" s="80"/>
      <c r="EOC14" s="80"/>
      <c r="EOD14" s="80"/>
      <c r="EOE14" s="80"/>
      <c r="EOF14" s="80"/>
      <c r="EOG14" s="80"/>
      <c r="EOH14" s="80"/>
      <c r="EOI14" s="80"/>
      <c r="EOJ14" s="80"/>
      <c r="EOK14" s="80"/>
      <c r="EOL14" s="80"/>
      <c r="EOM14" s="80"/>
      <c r="EON14" s="80"/>
      <c r="EOO14" s="80"/>
      <c r="EOP14" s="80"/>
      <c r="EOQ14" s="80"/>
      <c r="EOR14" s="80"/>
      <c r="EOS14" s="80"/>
      <c r="EOT14" s="80"/>
      <c r="EOU14" s="80"/>
      <c r="EOV14" s="80"/>
      <c r="EOW14" s="80"/>
      <c r="EOX14" s="80"/>
      <c r="EOY14" s="80"/>
      <c r="EOZ14" s="80"/>
      <c r="EPA14" s="80"/>
      <c r="EPB14" s="80"/>
      <c r="EPC14" s="80"/>
      <c r="EPD14" s="80"/>
      <c r="EPE14" s="80"/>
      <c r="EPF14" s="80"/>
      <c r="EPG14" s="80"/>
      <c r="EPH14" s="80"/>
      <c r="EPI14" s="80"/>
      <c r="EPJ14" s="80"/>
      <c r="EPK14" s="80"/>
      <c r="EPL14" s="80"/>
      <c r="EPM14" s="80"/>
      <c r="EPN14" s="80"/>
      <c r="EPO14" s="80"/>
      <c r="EPP14" s="80"/>
      <c r="EPQ14" s="80"/>
      <c r="EPR14" s="80"/>
      <c r="EPS14" s="80"/>
      <c r="EPT14" s="80"/>
      <c r="EPU14" s="80"/>
      <c r="EPV14" s="80"/>
      <c r="EPW14" s="80"/>
      <c r="EPX14" s="80"/>
      <c r="EPY14" s="80"/>
      <c r="EPZ14" s="80"/>
      <c r="EQA14" s="80"/>
      <c r="EQB14" s="80"/>
      <c r="EQC14" s="80"/>
      <c r="EQD14" s="80"/>
      <c r="EQE14" s="80"/>
      <c r="EQF14" s="80"/>
      <c r="EQG14" s="80"/>
      <c r="EQH14" s="80"/>
      <c r="EQI14" s="80"/>
      <c r="EQJ14" s="80"/>
      <c r="EQK14" s="80"/>
      <c r="EQL14" s="80"/>
      <c r="EQM14" s="80"/>
      <c r="EQN14" s="80"/>
      <c r="EQO14" s="80"/>
      <c r="EQP14" s="80"/>
      <c r="EQQ14" s="80"/>
      <c r="EQR14" s="80"/>
      <c r="EQS14" s="80"/>
      <c r="EQT14" s="80"/>
      <c r="EQU14" s="80"/>
      <c r="EQV14" s="80"/>
      <c r="EQW14" s="80"/>
      <c r="EQX14" s="80"/>
      <c r="EQY14" s="80"/>
      <c r="EQZ14" s="80"/>
      <c r="ERA14" s="80"/>
      <c r="ERB14" s="80"/>
      <c r="ERC14" s="80"/>
      <c r="ERD14" s="80"/>
      <c r="ERE14" s="80"/>
      <c r="ERF14" s="80"/>
      <c r="ERG14" s="80"/>
      <c r="ERH14" s="80"/>
      <c r="ERI14" s="80"/>
      <c r="ERJ14" s="80"/>
      <c r="ERK14" s="80"/>
      <c r="ERL14" s="80"/>
      <c r="ERM14" s="80"/>
      <c r="ERN14" s="80"/>
      <c r="ERO14" s="80"/>
      <c r="ERP14" s="80"/>
      <c r="ERQ14" s="80"/>
      <c r="ERR14" s="80"/>
      <c r="ERS14" s="80"/>
      <c r="ERT14" s="80"/>
      <c r="ERU14" s="80"/>
      <c r="ERV14" s="80"/>
      <c r="ERW14" s="80"/>
      <c r="ERX14" s="80"/>
      <c r="ERY14" s="80"/>
      <c r="ERZ14" s="80"/>
      <c r="ESA14" s="80"/>
      <c r="ESB14" s="80"/>
      <c r="ESC14" s="80"/>
      <c r="ESD14" s="80"/>
      <c r="ESE14" s="80"/>
      <c r="ESF14" s="80"/>
      <c r="ESG14" s="80"/>
      <c r="ESH14" s="80"/>
      <c r="ESI14" s="80"/>
      <c r="ESJ14" s="80"/>
      <c r="ESK14" s="80"/>
      <c r="ESL14" s="80"/>
      <c r="ESM14" s="80"/>
      <c r="ESN14" s="80"/>
      <c r="ESO14" s="80"/>
      <c r="ESP14" s="80"/>
      <c r="ESQ14" s="80"/>
      <c r="ESR14" s="80"/>
      <c r="ESS14" s="80"/>
      <c r="EST14" s="80"/>
      <c r="ESU14" s="80"/>
      <c r="ESV14" s="80"/>
      <c r="ESW14" s="80"/>
      <c r="ESX14" s="80"/>
      <c r="ESY14" s="80"/>
      <c r="ESZ14" s="80"/>
      <c r="ETA14" s="80"/>
      <c r="ETB14" s="80"/>
      <c r="ETC14" s="80"/>
      <c r="ETD14" s="80"/>
      <c r="ETE14" s="80"/>
      <c r="ETF14" s="80"/>
      <c r="ETG14" s="80"/>
      <c r="ETH14" s="80"/>
      <c r="ETI14" s="80"/>
      <c r="ETJ14" s="80"/>
      <c r="ETK14" s="80"/>
      <c r="ETL14" s="80"/>
      <c r="ETM14" s="80"/>
      <c r="ETN14" s="80"/>
      <c r="ETO14" s="80"/>
      <c r="ETP14" s="80"/>
      <c r="ETQ14" s="80"/>
      <c r="ETR14" s="80"/>
      <c r="ETS14" s="80"/>
      <c r="ETT14" s="80"/>
      <c r="ETU14" s="80"/>
      <c r="ETV14" s="80"/>
      <c r="ETW14" s="80"/>
      <c r="ETX14" s="80"/>
      <c r="ETY14" s="80"/>
      <c r="ETZ14" s="80"/>
      <c r="EUA14" s="80"/>
      <c r="EUB14" s="80"/>
      <c r="EUC14" s="80"/>
      <c r="EUD14" s="80"/>
      <c r="EUE14" s="80"/>
      <c r="EUF14" s="80"/>
      <c r="EUG14" s="80"/>
      <c r="EUH14" s="80"/>
      <c r="EUI14" s="80"/>
      <c r="EUJ14" s="80"/>
      <c r="EUK14" s="80"/>
      <c r="EUL14" s="80"/>
      <c r="EUM14" s="80"/>
      <c r="EUN14" s="80"/>
      <c r="EUO14" s="80"/>
      <c r="EUP14" s="80"/>
      <c r="EUQ14" s="80"/>
      <c r="EUR14" s="80"/>
      <c r="EUS14" s="80"/>
      <c r="EUT14" s="80"/>
      <c r="EUU14" s="80"/>
      <c r="EUV14" s="80"/>
      <c r="EUW14" s="80"/>
      <c r="EUX14" s="80"/>
      <c r="EUY14" s="80"/>
      <c r="EUZ14" s="80"/>
      <c r="EVA14" s="80"/>
      <c r="EVB14" s="80"/>
      <c r="EVC14" s="80"/>
      <c r="EVD14" s="80"/>
      <c r="EVE14" s="80"/>
      <c r="EVF14" s="80"/>
      <c r="EVG14" s="80"/>
      <c r="EVH14" s="80"/>
      <c r="EVI14" s="80"/>
      <c r="EVJ14" s="80"/>
      <c r="EVK14" s="80"/>
      <c r="EVL14" s="80"/>
      <c r="EVM14" s="80"/>
      <c r="EVN14" s="80"/>
      <c r="EVO14" s="80"/>
      <c r="EVP14" s="80"/>
      <c r="EVQ14" s="80"/>
      <c r="EVR14" s="80"/>
      <c r="EVS14" s="80"/>
      <c r="EVT14" s="80"/>
      <c r="EVU14" s="80"/>
      <c r="EVV14" s="80"/>
      <c r="EVW14" s="80"/>
      <c r="EVX14" s="80"/>
      <c r="EVY14" s="80"/>
      <c r="EVZ14" s="80"/>
      <c r="EWA14" s="80"/>
      <c r="EWB14" s="80"/>
      <c r="EWC14" s="80"/>
      <c r="EWD14" s="80"/>
      <c r="EWE14" s="80"/>
      <c r="EWF14" s="80"/>
      <c r="EWG14" s="80"/>
      <c r="EWH14" s="80"/>
      <c r="EWI14" s="80"/>
      <c r="EWJ14" s="80"/>
      <c r="EWK14" s="80"/>
      <c r="EWL14" s="80"/>
      <c r="EWM14" s="80"/>
      <c r="EWN14" s="80"/>
      <c r="EWO14" s="80"/>
      <c r="EWP14" s="80"/>
      <c r="EWQ14" s="80"/>
      <c r="EWR14" s="80"/>
      <c r="EWS14" s="80"/>
      <c r="EWT14" s="80"/>
      <c r="EWU14" s="80"/>
      <c r="EWV14" s="80"/>
      <c r="EWW14" s="80"/>
      <c r="EWX14" s="80"/>
      <c r="EWY14" s="80"/>
      <c r="EWZ14" s="80"/>
      <c r="EXA14" s="80"/>
      <c r="EXB14" s="80"/>
      <c r="EXC14" s="80"/>
      <c r="EXD14" s="80"/>
      <c r="EXE14" s="80"/>
      <c r="EXF14" s="80"/>
      <c r="EXG14" s="80"/>
      <c r="EXH14" s="80"/>
      <c r="EXI14" s="80"/>
      <c r="EXJ14" s="80"/>
      <c r="EXK14" s="80"/>
      <c r="EXL14" s="80"/>
      <c r="EXM14" s="80"/>
      <c r="EXN14" s="80"/>
      <c r="EXO14" s="80"/>
      <c r="EXP14" s="80"/>
      <c r="EXQ14" s="80"/>
      <c r="EXR14" s="80"/>
      <c r="EXS14" s="80"/>
      <c r="EXT14" s="80"/>
      <c r="EXU14" s="80"/>
      <c r="EXV14" s="80"/>
      <c r="EXW14" s="80"/>
      <c r="EXX14" s="80"/>
      <c r="EXY14" s="80"/>
      <c r="EXZ14" s="80"/>
      <c r="EYA14" s="80"/>
      <c r="EYB14" s="80"/>
      <c r="EYC14" s="80"/>
      <c r="EYD14" s="80"/>
      <c r="EYE14" s="80"/>
      <c r="EYF14" s="80"/>
      <c r="EYG14" s="80"/>
      <c r="EYH14" s="80"/>
      <c r="EYI14" s="80"/>
      <c r="EYJ14" s="80"/>
      <c r="EYK14" s="80"/>
      <c r="EYL14" s="80"/>
      <c r="EYM14" s="80"/>
      <c r="EYN14" s="80"/>
      <c r="EYO14" s="80"/>
      <c r="EYP14" s="80"/>
      <c r="EYQ14" s="80"/>
      <c r="EYR14" s="80"/>
      <c r="EYS14" s="80"/>
      <c r="EYT14" s="80"/>
      <c r="EYU14" s="80"/>
      <c r="EYV14" s="80"/>
      <c r="EYW14" s="80"/>
      <c r="EYX14" s="80"/>
      <c r="EYY14" s="80"/>
      <c r="EYZ14" s="80"/>
      <c r="EZA14" s="80"/>
      <c r="EZB14" s="80"/>
      <c r="EZC14" s="80"/>
      <c r="EZD14" s="80"/>
      <c r="EZE14" s="80"/>
      <c r="EZF14" s="80"/>
      <c r="EZG14" s="80"/>
      <c r="EZH14" s="80"/>
      <c r="EZI14" s="80"/>
      <c r="EZJ14" s="80"/>
      <c r="EZK14" s="80"/>
      <c r="EZL14" s="80"/>
      <c r="EZM14" s="80"/>
      <c r="EZN14" s="80"/>
      <c r="EZO14" s="80"/>
      <c r="EZP14" s="80"/>
      <c r="EZQ14" s="80"/>
      <c r="EZR14" s="80"/>
      <c r="EZS14" s="80"/>
      <c r="EZT14" s="80"/>
      <c r="EZU14" s="80"/>
      <c r="EZV14" s="80"/>
      <c r="EZW14" s="80"/>
      <c r="EZX14" s="80"/>
      <c r="EZY14" s="80"/>
      <c r="EZZ14" s="80"/>
      <c r="FAA14" s="80"/>
      <c r="FAB14" s="80"/>
      <c r="FAC14" s="80"/>
      <c r="FAD14" s="80"/>
      <c r="FAE14" s="80"/>
      <c r="FAF14" s="80"/>
      <c r="FAG14" s="80"/>
      <c r="FAH14" s="80"/>
      <c r="FAI14" s="80"/>
      <c r="FAJ14" s="80"/>
      <c r="FAK14" s="80"/>
      <c r="FAL14" s="80"/>
      <c r="FAM14" s="80"/>
      <c r="FAN14" s="80"/>
      <c r="FAO14" s="80"/>
      <c r="FAP14" s="80"/>
      <c r="FAQ14" s="80"/>
      <c r="FAR14" s="80"/>
      <c r="FAS14" s="80"/>
      <c r="FAT14" s="80"/>
      <c r="FAU14" s="80"/>
      <c r="FAV14" s="80"/>
      <c r="FAW14" s="80"/>
      <c r="FAX14" s="80"/>
      <c r="FAY14" s="80"/>
      <c r="FAZ14" s="80"/>
      <c r="FBA14" s="80"/>
      <c r="FBB14" s="80"/>
      <c r="FBC14" s="80"/>
      <c r="FBD14" s="80"/>
      <c r="FBE14" s="80"/>
      <c r="FBF14" s="80"/>
      <c r="FBG14" s="80"/>
      <c r="FBH14" s="80"/>
      <c r="FBI14" s="80"/>
      <c r="FBJ14" s="80"/>
      <c r="FBK14" s="80"/>
      <c r="FBL14" s="80"/>
      <c r="FBM14" s="80"/>
      <c r="FBN14" s="80"/>
      <c r="FBO14" s="80"/>
      <c r="FBP14" s="80"/>
      <c r="FBQ14" s="80"/>
      <c r="FBR14" s="80"/>
      <c r="FBS14" s="80"/>
      <c r="FBT14" s="80"/>
      <c r="FBU14" s="80"/>
      <c r="FBV14" s="80"/>
      <c r="FBW14" s="80"/>
      <c r="FBX14" s="80"/>
      <c r="FBY14" s="80"/>
      <c r="FBZ14" s="80"/>
      <c r="FCA14" s="80"/>
      <c r="FCB14" s="80"/>
      <c r="FCC14" s="80"/>
      <c r="FCD14" s="80"/>
      <c r="FCE14" s="80"/>
      <c r="FCF14" s="80"/>
      <c r="FCG14" s="80"/>
      <c r="FCH14" s="80"/>
      <c r="FCI14" s="80"/>
      <c r="FCJ14" s="80"/>
      <c r="FCK14" s="80"/>
      <c r="FCL14" s="80"/>
      <c r="FCM14" s="80"/>
      <c r="FCN14" s="80"/>
      <c r="FCO14" s="80"/>
      <c r="FCP14" s="80"/>
      <c r="FCQ14" s="80"/>
      <c r="FCR14" s="80"/>
      <c r="FCS14" s="80"/>
      <c r="FCT14" s="80"/>
      <c r="FCU14" s="80"/>
      <c r="FCV14" s="80"/>
      <c r="FCW14" s="80"/>
      <c r="FCX14" s="80"/>
      <c r="FCY14" s="80"/>
      <c r="FCZ14" s="80"/>
      <c r="FDA14" s="80"/>
      <c r="FDB14" s="80"/>
      <c r="FDC14" s="80"/>
      <c r="FDD14" s="80"/>
      <c r="FDE14" s="80"/>
      <c r="FDF14" s="80"/>
      <c r="FDG14" s="80"/>
      <c r="FDH14" s="80"/>
      <c r="FDI14" s="80"/>
      <c r="FDJ14" s="80"/>
      <c r="FDK14" s="80"/>
      <c r="FDL14" s="80"/>
      <c r="FDM14" s="80"/>
      <c r="FDN14" s="80"/>
      <c r="FDO14" s="80"/>
      <c r="FDP14" s="80"/>
      <c r="FDQ14" s="80"/>
      <c r="FDR14" s="80"/>
      <c r="FDS14" s="80"/>
      <c r="FDT14" s="80"/>
      <c r="FDU14" s="80"/>
      <c r="FDV14" s="80"/>
      <c r="FDW14" s="80"/>
      <c r="FDX14" s="80"/>
      <c r="FDY14" s="80"/>
      <c r="FDZ14" s="80"/>
      <c r="FEA14" s="80"/>
      <c r="FEB14" s="80"/>
      <c r="FEC14" s="80"/>
      <c r="FED14" s="80"/>
      <c r="FEE14" s="80"/>
      <c r="FEF14" s="80"/>
      <c r="FEG14" s="80"/>
      <c r="FEH14" s="80"/>
      <c r="FEI14" s="80"/>
      <c r="FEJ14" s="80"/>
      <c r="FEK14" s="80"/>
      <c r="FEL14" s="80"/>
      <c r="FEM14" s="80"/>
      <c r="FEN14" s="80"/>
      <c r="FEO14" s="80"/>
      <c r="FEP14" s="80"/>
      <c r="FEQ14" s="80"/>
      <c r="FER14" s="80"/>
      <c r="FES14" s="80"/>
      <c r="FET14" s="80"/>
      <c r="FEU14" s="80"/>
      <c r="FEV14" s="80"/>
      <c r="FEW14" s="80"/>
      <c r="FEX14" s="80"/>
      <c r="FEY14" s="80"/>
      <c r="FEZ14" s="80"/>
      <c r="FFA14" s="80"/>
      <c r="FFB14" s="80"/>
      <c r="FFC14" s="80"/>
      <c r="FFD14" s="80"/>
      <c r="FFE14" s="80"/>
      <c r="FFF14" s="80"/>
      <c r="FFG14" s="80"/>
      <c r="FFH14" s="80"/>
      <c r="FFI14" s="80"/>
      <c r="FFJ14" s="80"/>
      <c r="FFK14" s="80"/>
      <c r="FFL14" s="80"/>
      <c r="FFM14" s="80"/>
      <c r="FFN14" s="80"/>
      <c r="FFO14" s="80"/>
      <c r="FFP14" s="80"/>
      <c r="FFQ14" s="80"/>
      <c r="FFR14" s="80"/>
      <c r="FFS14" s="80"/>
      <c r="FFT14" s="80"/>
      <c r="FFU14" s="80"/>
      <c r="FFV14" s="80"/>
      <c r="FFW14" s="80"/>
      <c r="FFX14" s="80"/>
      <c r="FFY14" s="80"/>
      <c r="FFZ14" s="80"/>
      <c r="FGA14" s="80"/>
      <c r="FGB14" s="80"/>
      <c r="FGC14" s="80"/>
      <c r="FGD14" s="80"/>
      <c r="FGE14" s="80"/>
      <c r="FGF14" s="80"/>
      <c r="FGG14" s="80"/>
      <c r="FGH14" s="80"/>
      <c r="FGI14" s="80"/>
      <c r="FGJ14" s="80"/>
      <c r="FGK14" s="80"/>
      <c r="FGL14" s="80"/>
      <c r="FGM14" s="80"/>
      <c r="FGN14" s="80"/>
      <c r="FGO14" s="80"/>
      <c r="FGP14" s="80"/>
      <c r="FGQ14" s="80"/>
      <c r="FGR14" s="80"/>
      <c r="FGS14" s="80"/>
      <c r="FGT14" s="80"/>
      <c r="FGU14" s="80"/>
      <c r="FGV14" s="80"/>
      <c r="FGW14" s="80"/>
      <c r="FGX14" s="80"/>
      <c r="FGY14" s="80"/>
      <c r="FGZ14" s="80"/>
      <c r="FHA14" s="80"/>
      <c r="FHB14" s="80"/>
      <c r="FHC14" s="80"/>
      <c r="FHD14" s="80"/>
      <c r="FHE14" s="80"/>
      <c r="FHF14" s="80"/>
      <c r="FHG14" s="80"/>
      <c r="FHH14" s="80"/>
      <c r="FHI14" s="80"/>
      <c r="FHJ14" s="80"/>
      <c r="FHK14" s="80"/>
      <c r="FHL14" s="80"/>
      <c r="FHM14" s="80"/>
      <c r="FHN14" s="80"/>
      <c r="FHO14" s="80"/>
      <c r="FHP14" s="80"/>
      <c r="FHQ14" s="80"/>
      <c r="FHR14" s="80"/>
      <c r="FHS14" s="80"/>
      <c r="FHT14" s="80"/>
      <c r="FHU14" s="80"/>
      <c r="FHV14" s="80"/>
      <c r="FHW14" s="80"/>
      <c r="FHX14" s="80"/>
      <c r="FHY14" s="80"/>
      <c r="FHZ14" s="80"/>
      <c r="FIA14" s="80"/>
      <c r="FIB14" s="80"/>
      <c r="FIC14" s="80"/>
      <c r="FID14" s="80"/>
      <c r="FIE14" s="80"/>
      <c r="FIF14" s="80"/>
      <c r="FIG14" s="80"/>
      <c r="FIH14" s="80"/>
      <c r="FII14" s="80"/>
      <c r="FIJ14" s="80"/>
      <c r="FIK14" s="80"/>
      <c r="FIL14" s="80"/>
      <c r="FIM14" s="80"/>
      <c r="FIN14" s="80"/>
      <c r="FIO14" s="80"/>
      <c r="FIP14" s="80"/>
      <c r="FIQ14" s="80"/>
      <c r="FIR14" s="80"/>
      <c r="FIS14" s="80"/>
      <c r="FIT14" s="80"/>
      <c r="FIU14" s="80"/>
      <c r="FIV14" s="80"/>
      <c r="FIW14" s="80"/>
      <c r="FIX14" s="80"/>
      <c r="FIY14" s="80"/>
      <c r="FIZ14" s="80"/>
      <c r="FJA14" s="80"/>
      <c r="FJB14" s="80"/>
      <c r="FJC14" s="80"/>
      <c r="FJD14" s="80"/>
      <c r="FJE14" s="80"/>
      <c r="FJF14" s="80"/>
      <c r="FJG14" s="80"/>
      <c r="FJH14" s="80"/>
      <c r="FJI14" s="80"/>
      <c r="FJJ14" s="80"/>
      <c r="FJK14" s="80"/>
      <c r="FJL14" s="80"/>
      <c r="FJM14" s="80"/>
      <c r="FJN14" s="80"/>
      <c r="FJO14" s="80"/>
      <c r="FJP14" s="80"/>
      <c r="FJQ14" s="80"/>
      <c r="FJR14" s="80"/>
      <c r="FJS14" s="80"/>
      <c r="FJT14" s="80"/>
      <c r="FJU14" s="80"/>
      <c r="FJV14" s="80"/>
      <c r="FJW14" s="80"/>
      <c r="FJX14" s="80"/>
      <c r="FJY14" s="80"/>
      <c r="FJZ14" s="80"/>
      <c r="FKA14" s="80"/>
      <c r="FKB14" s="80"/>
      <c r="FKC14" s="80"/>
      <c r="FKD14" s="80"/>
      <c r="FKE14" s="80"/>
      <c r="FKF14" s="80"/>
      <c r="FKG14" s="80"/>
      <c r="FKH14" s="80"/>
      <c r="FKI14" s="80"/>
      <c r="FKJ14" s="80"/>
      <c r="FKK14" s="80"/>
      <c r="FKL14" s="80"/>
      <c r="FKM14" s="80"/>
      <c r="FKN14" s="80"/>
      <c r="FKO14" s="80"/>
      <c r="FKP14" s="80"/>
      <c r="FKQ14" s="80"/>
      <c r="FKR14" s="80"/>
      <c r="FKS14" s="80"/>
      <c r="FKT14" s="80"/>
      <c r="FKU14" s="80"/>
      <c r="FKV14" s="80"/>
      <c r="FKW14" s="80"/>
      <c r="FKX14" s="80"/>
      <c r="FKY14" s="80"/>
      <c r="FKZ14" s="80"/>
      <c r="FLA14" s="80"/>
      <c r="FLB14" s="80"/>
      <c r="FLC14" s="80"/>
      <c r="FLD14" s="80"/>
      <c r="FLE14" s="80"/>
      <c r="FLF14" s="80"/>
      <c r="FLG14" s="80"/>
      <c r="FLH14" s="80"/>
      <c r="FLI14" s="80"/>
      <c r="FLJ14" s="80"/>
      <c r="FLK14" s="80"/>
      <c r="FLL14" s="80"/>
      <c r="FLM14" s="80"/>
      <c r="FLN14" s="80"/>
      <c r="FLO14" s="80"/>
      <c r="FLP14" s="80"/>
      <c r="FLQ14" s="80"/>
      <c r="FLR14" s="80"/>
      <c r="FLS14" s="80"/>
      <c r="FLT14" s="80"/>
      <c r="FLU14" s="80"/>
      <c r="FLV14" s="80"/>
      <c r="FLW14" s="80"/>
      <c r="FLX14" s="80"/>
      <c r="FLY14" s="80"/>
      <c r="FLZ14" s="80"/>
      <c r="FMA14" s="80"/>
      <c r="FMB14" s="80"/>
      <c r="FMC14" s="80"/>
      <c r="FMD14" s="80"/>
      <c r="FME14" s="80"/>
      <c r="FMF14" s="80"/>
      <c r="FMG14" s="80"/>
      <c r="FMH14" s="80"/>
      <c r="FMI14" s="80"/>
      <c r="FMJ14" s="80"/>
      <c r="FMK14" s="80"/>
      <c r="FML14" s="80"/>
      <c r="FMM14" s="80"/>
      <c r="FMN14" s="80"/>
      <c r="FMO14" s="80"/>
      <c r="FMP14" s="80"/>
      <c r="FMQ14" s="80"/>
      <c r="FMR14" s="80"/>
      <c r="FMS14" s="80"/>
      <c r="FMT14" s="80"/>
      <c r="FMU14" s="80"/>
      <c r="FMV14" s="80"/>
      <c r="FMW14" s="80"/>
      <c r="FMX14" s="80"/>
      <c r="FMY14" s="80"/>
      <c r="FMZ14" s="80"/>
      <c r="FNA14" s="80"/>
      <c r="FNB14" s="80"/>
      <c r="FNC14" s="80"/>
      <c r="FND14" s="80"/>
      <c r="FNE14" s="80"/>
      <c r="FNF14" s="80"/>
      <c r="FNG14" s="80"/>
      <c r="FNH14" s="80"/>
      <c r="FNI14" s="80"/>
      <c r="FNJ14" s="80"/>
      <c r="FNK14" s="80"/>
      <c r="FNL14" s="80"/>
      <c r="FNM14" s="80"/>
      <c r="FNN14" s="80"/>
      <c r="FNO14" s="80"/>
      <c r="FNP14" s="80"/>
      <c r="FNQ14" s="80"/>
      <c r="FNR14" s="80"/>
      <c r="FNS14" s="80"/>
      <c r="FNT14" s="80"/>
      <c r="FNU14" s="80"/>
      <c r="FNV14" s="80"/>
      <c r="FNW14" s="80"/>
      <c r="FNX14" s="80"/>
      <c r="FNY14" s="80"/>
      <c r="FNZ14" s="80"/>
      <c r="FOA14" s="80"/>
      <c r="FOB14" s="80"/>
      <c r="FOC14" s="80"/>
      <c r="FOD14" s="80"/>
      <c r="FOE14" s="80"/>
      <c r="FOF14" s="80"/>
      <c r="FOG14" s="80"/>
      <c r="FOH14" s="80"/>
      <c r="FOI14" s="80"/>
      <c r="FOJ14" s="80"/>
      <c r="FOK14" s="80"/>
      <c r="FOL14" s="80"/>
      <c r="FOM14" s="80"/>
      <c r="FON14" s="80"/>
      <c r="FOO14" s="80"/>
      <c r="FOP14" s="80"/>
      <c r="FOQ14" s="80"/>
      <c r="FOR14" s="80"/>
      <c r="FOS14" s="80"/>
      <c r="FOT14" s="80"/>
      <c r="FOU14" s="80"/>
      <c r="FOV14" s="80"/>
      <c r="FOW14" s="80"/>
      <c r="FOX14" s="80"/>
      <c r="FOY14" s="80"/>
      <c r="FOZ14" s="80"/>
      <c r="FPA14" s="80"/>
      <c r="FPB14" s="80"/>
      <c r="FPC14" s="80"/>
      <c r="FPD14" s="80"/>
      <c r="FPE14" s="80"/>
      <c r="FPF14" s="80"/>
      <c r="FPG14" s="80"/>
      <c r="FPH14" s="80"/>
      <c r="FPI14" s="80"/>
      <c r="FPJ14" s="80"/>
      <c r="FPK14" s="80"/>
      <c r="FPL14" s="80"/>
      <c r="FPM14" s="80"/>
      <c r="FPN14" s="80"/>
      <c r="FPO14" s="80"/>
      <c r="FPP14" s="80"/>
      <c r="FPQ14" s="80"/>
      <c r="FPR14" s="80"/>
      <c r="FPS14" s="80"/>
      <c r="FPT14" s="80"/>
      <c r="FPU14" s="80"/>
      <c r="FPV14" s="80"/>
      <c r="FPW14" s="80"/>
      <c r="FPX14" s="80"/>
      <c r="FPY14" s="80"/>
      <c r="FPZ14" s="80"/>
      <c r="FQA14" s="80"/>
      <c r="FQB14" s="80"/>
      <c r="FQC14" s="80"/>
      <c r="FQD14" s="80"/>
      <c r="FQE14" s="80"/>
      <c r="FQF14" s="80"/>
      <c r="FQG14" s="80"/>
      <c r="FQH14" s="80"/>
      <c r="FQI14" s="80"/>
      <c r="FQJ14" s="80"/>
      <c r="FQK14" s="80"/>
      <c r="FQL14" s="80"/>
      <c r="FQM14" s="80"/>
      <c r="FQN14" s="80"/>
      <c r="FQO14" s="80"/>
      <c r="FQP14" s="80"/>
      <c r="FQQ14" s="80"/>
      <c r="FQR14" s="80"/>
      <c r="FQS14" s="80"/>
      <c r="FQT14" s="80"/>
      <c r="FQU14" s="80"/>
      <c r="FQV14" s="80"/>
      <c r="FQW14" s="80"/>
      <c r="FQX14" s="80"/>
      <c r="FQY14" s="80"/>
      <c r="FQZ14" s="80"/>
      <c r="FRA14" s="80"/>
      <c r="FRB14" s="80"/>
      <c r="FRC14" s="80"/>
      <c r="FRD14" s="80"/>
      <c r="FRE14" s="80"/>
      <c r="FRF14" s="80"/>
      <c r="FRG14" s="80"/>
      <c r="FRH14" s="80"/>
      <c r="FRI14" s="80"/>
      <c r="FRJ14" s="80"/>
      <c r="FRK14" s="80"/>
      <c r="FRL14" s="80"/>
      <c r="FRM14" s="80"/>
      <c r="FRN14" s="80"/>
      <c r="FRO14" s="80"/>
      <c r="FRP14" s="80"/>
      <c r="FRQ14" s="80"/>
      <c r="FRR14" s="80"/>
      <c r="FRS14" s="80"/>
      <c r="FRT14" s="80"/>
      <c r="FRU14" s="80"/>
      <c r="FRV14" s="80"/>
      <c r="FRW14" s="80"/>
      <c r="FRX14" s="80"/>
      <c r="FRY14" s="80"/>
      <c r="FRZ14" s="80"/>
      <c r="FSA14" s="80"/>
      <c r="FSB14" s="80"/>
      <c r="FSC14" s="80"/>
      <c r="FSD14" s="80"/>
      <c r="FSE14" s="80"/>
      <c r="FSF14" s="80"/>
      <c r="FSG14" s="80"/>
      <c r="FSH14" s="80"/>
      <c r="FSI14" s="80"/>
      <c r="FSJ14" s="80"/>
      <c r="FSK14" s="80"/>
      <c r="FSL14" s="80"/>
      <c r="FSM14" s="80"/>
      <c r="FSN14" s="80"/>
      <c r="FSO14" s="80"/>
      <c r="FSP14" s="80"/>
      <c r="FSQ14" s="80"/>
      <c r="FSR14" s="80"/>
      <c r="FSS14" s="80"/>
      <c r="FST14" s="80"/>
      <c r="FSU14" s="80"/>
      <c r="FSV14" s="80"/>
      <c r="FSW14" s="80"/>
      <c r="FSX14" s="80"/>
      <c r="FSY14" s="80"/>
      <c r="FSZ14" s="80"/>
      <c r="FTA14" s="80"/>
      <c r="FTB14" s="80"/>
      <c r="FTC14" s="80"/>
      <c r="FTD14" s="80"/>
      <c r="FTE14" s="80"/>
      <c r="FTF14" s="80"/>
      <c r="FTG14" s="80"/>
      <c r="FTH14" s="80"/>
      <c r="FTI14" s="80"/>
      <c r="FTJ14" s="80"/>
      <c r="FTK14" s="80"/>
      <c r="FTL14" s="80"/>
      <c r="FTM14" s="80"/>
      <c r="FTN14" s="80"/>
      <c r="FTO14" s="80"/>
      <c r="FTP14" s="80"/>
      <c r="FTQ14" s="80"/>
      <c r="FTR14" s="80"/>
      <c r="FTS14" s="80"/>
      <c r="FTT14" s="80"/>
      <c r="FTU14" s="80"/>
      <c r="FTV14" s="80"/>
      <c r="FTW14" s="80"/>
      <c r="FTX14" s="80"/>
      <c r="FTY14" s="80"/>
      <c r="FTZ14" s="80"/>
      <c r="FUA14" s="80"/>
      <c r="FUB14" s="80"/>
      <c r="FUC14" s="80"/>
      <c r="FUD14" s="80"/>
      <c r="FUE14" s="80"/>
      <c r="FUF14" s="80"/>
      <c r="FUG14" s="80"/>
      <c r="FUH14" s="80"/>
      <c r="FUI14" s="80"/>
      <c r="FUJ14" s="80"/>
      <c r="FUK14" s="80"/>
      <c r="FUL14" s="80"/>
      <c r="FUM14" s="80"/>
      <c r="FUN14" s="80"/>
      <c r="FUO14" s="80"/>
      <c r="FUP14" s="80"/>
      <c r="FUQ14" s="80"/>
      <c r="FUR14" s="80"/>
      <c r="FUS14" s="80"/>
      <c r="FUT14" s="80"/>
      <c r="FUU14" s="80"/>
      <c r="FUV14" s="80"/>
      <c r="FUW14" s="80"/>
      <c r="FUX14" s="80"/>
      <c r="FUY14" s="80"/>
      <c r="FUZ14" s="80"/>
      <c r="FVA14" s="80"/>
      <c r="FVB14" s="80"/>
      <c r="FVC14" s="80"/>
      <c r="FVD14" s="80"/>
      <c r="FVE14" s="80"/>
      <c r="FVF14" s="80"/>
      <c r="FVG14" s="80"/>
      <c r="FVH14" s="80"/>
      <c r="FVI14" s="80"/>
      <c r="FVJ14" s="80"/>
      <c r="FVK14" s="80"/>
      <c r="FVL14" s="80"/>
      <c r="FVM14" s="80"/>
      <c r="FVN14" s="80"/>
      <c r="FVO14" s="80"/>
      <c r="FVP14" s="80"/>
      <c r="FVQ14" s="80"/>
      <c r="FVR14" s="80"/>
      <c r="FVS14" s="80"/>
      <c r="FVT14" s="80"/>
      <c r="FVU14" s="80"/>
      <c r="FVV14" s="80"/>
      <c r="FVW14" s="80"/>
      <c r="FVX14" s="80"/>
      <c r="FVY14" s="80"/>
      <c r="FVZ14" s="80"/>
      <c r="FWA14" s="80"/>
      <c r="FWB14" s="80"/>
      <c r="FWC14" s="80"/>
      <c r="FWD14" s="80"/>
      <c r="FWE14" s="80"/>
      <c r="FWF14" s="80"/>
      <c r="FWG14" s="80"/>
      <c r="FWH14" s="80"/>
      <c r="FWI14" s="80"/>
      <c r="FWJ14" s="80"/>
      <c r="FWK14" s="80"/>
      <c r="FWL14" s="80"/>
      <c r="FWM14" s="80"/>
      <c r="FWN14" s="80"/>
      <c r="FWO14" s="80"/>
      <c r="FWP14" s="80"/>
      <c r="FWQ14" s="80"/>
      <c r="FWR14" s="80"/>
      <c r="FWS14" s="80"/>
      <c r="FWT14" s="80"/>
      <c r="FWU14" s="80"/>
      <c r="FWV14" s="80"/>
      <c r="FWW14" s="80"/>
      <c r="FWX14" s="80"/>
      <c r="FWY14" s="80"/>
      <c r="FWZ14" s="80"/>
      <c r="FXA14" s="80"/>
      <c r="FXB14" s="80"/>
      <c r="FXC14" s="80"/>
      <c r="FXD14" s="80"/>
      <c r="FXE14" s="80"/>
      <c r="FXF14" s="80"/>
      <c r="FXG14" s="80"/>
      <c r="FXH14" s="80"/>
      <c r="FXI14" s="80"/>
      <c r="FXJ14" s="80"/>
      <c r="FXK14" s="80"/>
      <c r="FXL14" s="80"/>
      <c r="FXM14" s="80"/>
      <c r="FXN14" s="80"/>
      <c r="FXO14" s="80"/>
      <c r="FXP14" s="80"/>
      <c r="FXQ14" s="80"/>
      <c r="FXR14" s="80"/>
      <c r="FXS14" s="80"/>
      <c r="FXT14" s="80"/>
      <c r="FXU14" s="80"/>
      <c r="FXV14" s="80"/>
      <c r="FXW14" s="80"/>
      <c r="FXX14" s="80"/>
      <c r="FXY14" s="80"/>
      <c r="FXZ14" s="80"/>
      <c r="FYA14" s="80"/>
      <c r="FYB14" s="80"/>
      <c r="FYC14" s="80"/>
      <c r="FYD14" s="80"/>
      <c r="FYE14" s="80"/>
      <c r="FYF14" s="80"/>
      <c r="FYG14" s="80"/>
      <c r="FYH14" s="80"/>
      <c r="FYI14" s="80"/>
      <c r="FYJ14" s="80"/>
      <c r="FYK14" s="80"/>
      <c r="FYL14" s="80"/>
      <c r="FYM14" s="80"/>
      <c r="FYN14" s="80"/>
      <c r="FYO14" s="80"/>
      <c r="FYP14" s="80"/>
      <c r="FYQ14" s="80"/>
      <c r="FYR14" s="80"/>
      <c r="FYS14" s="80"/>
      <c r="FYT14" s="80"/>
      <c r="FYU14" s="80"/>
      <c r="FYV14" s="80"/>
      <c r="FYW14" s="80"/>
      <c r="FYX14" s="80"/>
      <c r="FYY14" s="80"/>
      <c r="FYZ14" s="80"/>
      <c r="FZA14" s="80"/>
      <c r="FZB14" s="80"/>
      <c r="FZC14" s="80"/>
      <c r="FZD14" s="80"/>
      <c r="FZE14" s="80"/>
      <c r="FZF14" s="80"/>
      <c r="FZG14" s="80"/>
      <c r="FZH14" s="80"/>
      <c r="FZI14" s="80"/>
      <c r="FZJ14" s="80"/>
      <c r="FZK14" s="80"/>
      <c r="FZL14" s="80"/>
      <c r="FZM14" s="80"/>
      <c r="FZN14" s="80"/>
      <c r="FZO14" s="80"/>
      <c r="FZP14" s="80"/>
      <c r="FZQ14" s="80"/>
      <c r="FZR14" s="80"/>
      <c r="FZS14" s="80"/>
      <c r="FZT14" s="80"/>
      <c r="FZU14" s="80"/>
      <c r="FZV14" s="80"/>
      <c r="FZW14" s="80"/>
      <c r="FZX14" s="80"/>
      <c r="FZY14" s="80"/>
      <c r="FZZ14" s="80"/>
      <c r="GAA14" s="80"/>
      <c r="GAB14" s="80"/>
      <c r="GAC14" s="80"/>
      <c r="GAD14" s="80"/>
      <c r="GAE14" s="80"/>
      <c r="GAF14" s="80"/>
      <c r="GAG14" s="80"/>
      <c r="GAH14" s="80"/>
      <c r="GAI14" s="80"/>
      <c r="GAJ14" s="80"/>
      <c r="GAK14" s="80"/>
      <c r="GAL14" s="80"/>
      <c r="GAM14" s="80"/>
      <c r="GAN14" s="80"/>
      <c r="GAO14" s="80"/>
      <c r="GAP14" s="80"/>
      <c r="GAQ14" s="80"/>
      <c r="GAR14" s="80"/>
      <c r="GAS14" s="80"/>
      <c r="GAT14" s="80"/>
      <c r="GAU14" s="80"/>
      <c r="GAV14" s="80"/>
      <c r="GAW14" s="80"/>
      <c r="GAX14" s="80"/>
      <c r="GAY14" s="80"/>
      <c r="GAZ14" s="80"/>
      <c r="GBA14" s="80"/>
      <c r="GBB14" s="80"/>
      <c r="GBC14" s="80"/>
      <c r="GBD14" s="80"/>
      <c r="GBE14" s="80"/>
      <c r="GBF14" s="80"/>
      <c r="GBG14" s="80"/>
      <c r="GBH14" s="80"/>
      <c r="GBI14" s="80"/>
      <c r="GBJ14" s="80"/>
      <c r="GBK14" s="80"/>
      <c r="GBL14" s="80"/>
      <c r="GBM14" s="80"/>
      <c r="GBN14" s="80"/>
      <c r="GBO14" s="80"/>
      <c r="GBP14" s="80"/>
      <c r="GBQ14" s="80"/>
      <c r="GBR14" s="80"/>
      <c r="GBS14" s="80"/>
      <c r="GBT14" s="80"/>
      <c r="GBU14" s="80"/>
      <c r="GBV14" s="80"/>
      <c r="GBW14" s="80"/>
      <c r="GBX14" s="80"/>
      <c r="GBY14" s="80"/>
      <c r="GBZ14" s="80"/>
      <c r="GCA14" s="80"/>
      <c r="GCB14" s="80"/>
      <c r="GCC14" s="80"/>
      <c r="GCD14" s="80"/>
      <c r="GCE14" s="80"/>
      <c r="GCF14" s="80"/>
      <c r="GCG14" s="80"/>
      <c r="GCH14" s="80"/>
      <c r="GCI14" s="80"/>
      <c r="GCJ14" s="80"/>
      <c r="GCK14" s="80"/>
      <c r="GCL14" s="80"/>
      <c r="GCM14" s="80"/>
      <c r="GCN14" s="80"/>
      <c r="GCO14" s="80"/>
      <c r="GCP14" s="80"/>
      <c r="GCQ14" s="80"/>
      <c r="GCR14" s="80"/>
      <c r="GCS14" s="80"/>
      <c r="GCT14" s="80"/>
      <c r="GCU14" s="80"/>
      <c r="GCV14" s="80"/>
      <c r="GCW14" s="80"/>
      <c r="GCX14" s="80"/>
      <c r="GCY14" s="80"/>
      <c r="GCZ14" s="80"/>
      <c r="GDA14" s="80"/>
      <c r="GDB14" s="80"/>
      <c r="GDC14" s="80"/>
      <c r="GDD14" s="80"/>
      <c r="GDE14" s="80"/>
      <c r="GDF14" s="80"/>
      <c r="GDG14" s="80"/>
      <c r="GDH14" s="80"/>
      <c r="GDI14" s="80"/>
      <c r="GDJ14" s="80"/>
      <c r="GDK14" s="80"/>
      <c r="GDL14" s="80"/>
      <c r="GDM14" s="80"/>
      <c r="GDN14" s="80"/>
      <c r="GDO14" s="80"/>
      <c r="GDP14" s="80"/>
      <c r="GDQ14" s="80"/>
      <c r="GDR14" s="80"/>
      <c r="GDS14" s="80"/>
      <c r="GDT14" s="80"/>
      <c r="GDU14" s="80"/>
      <c r="GDV14" s="80"/>
      <c r="GDW14" s="80"/>
      <c r="GDX14" s="80"/>
      <c r="GDY14" s="80"/>
      <c r="GDZ14" s="80"/>
      <c r="GEA14" s="80"/>
      <c r="GEB14" s="80"/>
      <c r="GEC14" s="80"/>
      <c r="GED14" s="80"/>
      <c r="GEE14" s="80"/>
      <c r="GEF14" s="80"/>
      <c r="GEG14" s="80"/>
      <c r="GEH14" s="80"/>
      <c r="GEI14" s="80"/>
      <c r="GEJ14" s="80"/>
      <c r="GEK14" s="80"/>
      <c r="GEL14" s="80"/>
      <c r="GEM14" s="80"/>
      <c r="GEN14" s="80"/>
      <c r="GEO14" s="80"/>
      <c r="GEP14" s="80"/>
      <c r="GEQ14" s="80"/>
      <c r="GER14" s="80"/>
      <c r="GES14" s="80"/>
      <c r="GET14" s="80"/>
      <c r="GEU14" s="80"/>
      <c r="GEV14" s="80"/>
      <c r="GEW14" s="80"/>
      <c r="GEX14" s="80"/>
      <c r="GEY14" s="80"/>
      <c r="GEZ14" s="80"/>
      <c r="GFA14" s="80"/>
      <c r="GFB14" s="80"/>
      <c r="GFC14" s="80"/>
      <c r="GFD14" s="80"/>
      <c r="GFE14" s="80"/>
      <c r="GFF14" s="80"/>
      <c r="GFG14" s="80"/>
      <c r="GFH14" s="80"/>
      <c r="GFI14" s="80"/>
      <c r="GFJ14" s="80"/>
      <c r="GFK14" s="80"/>
      <c r="GFL14" s="80"/>
      <c r="GFM14" s="80"/>
      <c r="GFN14" s="80"/>
      <c r="GFO14" s="80"/>
      <c r="GFP14" s="80"/>
      <c r="GFQ14" s="80"/>
      <c r="GFR14" s="80"/>
      <c r="GFS14" s="80"/>
      <c r="GFT14" s="80"/>
      <c r="GFU14" s="80"/>
      <c r="GFV14" s="80"/>
      <c r="GFW14" s="80"/>
      <c r="GFX14" s="80"/>
      <c r="GFY14" s="80"/>
      <c r="GFZ14" s="80"/>
      <c r="GGA14" s="80"/>
      <c r="GGB14" s="80"/>
      <c r="GGC14" s="80"/>
      <c r="GGD14" s="80"/>
      <c r="GGE14" s="80"/>
      <c r="GGF14" s="80"/>
      <c r="GGG14" s="80"/>
      <c r="GGH14" s="80"/>
      <c r="GGI14" s="80"/>
      <c r="GGJ14" s="80"/>
      <c r="GGK14" s="80"/>
      <c r="GGL14" s="80"/>
      <c r="GGM14" s="80"/>
      <c r="GGN14" s="80"/>
      <c r="GGO14" s="80"/>
      <c r="GGP14" s="80"/>
      <c r="GGQ14" s="80"/>
      <c r="GGR14" s="80"/>
      <c r="GGS14" s="80"/>
      <c r="GGT14" s="80"/>
      <c r="GGU14" s="80"/>
      <c r="GGV14" s="80"/>
      <c r="GGW14" s="80"/>
      <c r="GGX14" s="80"/>
      <c r="GGY14" s="80"/>
      <c r="GGZ14" s="80"/>
      <c r="GHA14" s="80"/>
      <c r="GHB14" s="80"/>
      <c r="GHC14" s="80"/>
      <c r="GHD14" s="80"/>
      <c r="GHE14" s="80"/>
      <c r="GHF14" s="80"/>
      <c r="GHG14" s="80"/>
      <c r="GHH14" s="80"/>
      <c r="GHI14" s="80"/>
      <c r="GHJ14" s="80"/>
      <c r="GHK14" s="80"/>
      <c r="GHL14" s="80"/>
      <c r="GHM14" s="80"/>
      <c r="GHN14" s="80"/>
      <c r="GHO14" s="80"/>
      <c r="GHP14" s="80"/>
      <c r="GHQ14" s="80"/>
      <c r="GHR14" s="80"/>
      <c r="GHS14" s="80"/>
      <c r="GHT14" s="80"/>
      <c r="GHU14" s="80"/>
      <c r="GHV14" s="80"/>
      <c r="GHW14" s="80"/>
      <c r="GHX14" s="80"/>
      <c r="GHY14" s="80"/>
      <c r="GHZ14" s="80"/>
      <c r="GIA14" s="80"/>
      <c r="GIB14" s="80"/>
      <c r="GIC14" s="80"/>
      <c r="GID14" s="80"/>
      <c r="GIE14" s="80"/>
      <c r="GIF14" s="80"/>
      <c r="GIG14" s="80"/>
      <c r="GIH14" s="80"/>
      <c r="GII14" s="80"/>
      <c r="GIJ14" s="80"/>
      <c r="GIK14" s="80"/>
      <c r="GIL14" s="80"/>
      <c r="GIM14" s="80"/>
      <c r="GIN14" s="80"/>
      <c r="GIO14" s="80"/>
      <c r="GIP14" s="80"/>
      <c r="GIQ14" s="80"/>
      <c r="GIR14" s="80"/>
      <c r="GIS14" s="80"/>
      <c r="GIT14" s="80"/>
      <c r="GIU14" s="80"/>
      <c r="GIV14" s="80"/>
      <c r="GIW14" s="80"/>
      <c r="GIX14" s="80"/>
      <c r="GIY14" s="80"/>
      <c r="GIZ14" s="80"/>
      <c r="GJA14" s="80"/>
      <c r="GJB14" s="80"/>
      <c r="GJC14" s="80"/>
      <c r="GJD14" s="80"/>
      <c r="GJE14" s="80"/>
      <c r="GJF14" s="80"/>
      <c r="GJG14" s="80"/>
      <c r="GJH14" s="80"/>
      <c r="GJI14" s="80"/>
      <c r="GJJ14" s="80"/>
      <c r="GJK14" s="80"/>
      <c r="GJL14" s="80"/>
      <c r="GJM14" s="80"/>
      <c r="GJN14" s="80"/>
      <c r="GJO14" s="80"/>
      <c r="GJP14" s="80"/>
      <c r="GJQ14" s="80"/>
      <c r="GJR14" s="80"/>
      <c r="GJS14" s="80"/>
      <c r="GJT14" s="80"/>
      <c r="GJU14" s="80"/>
      <c r="GJV14" s="80"/>
      <c r="GJW14" s="80"/>
      <c r="GJX14" s="80"/>
      <c r="GJY14" s="80"/>
      <c r="GJZ14" s="80"/>
      <c r="GKA14" s="80"/>
      <c r="GKB14" s="80"/>
      <c r="GKC14" s="80"/>
      <c r="GKD14" s="80"/>
      <c r="GKE14" s="80"/>
      <c r="GKF14" s="80"/>
      <c r="GKG14" s="80"/>
      <c r="GKH14" s="80"/>
      <c r="GKI14" s="80"/>
      <c r="GKJ14" s="80"/>
      <c r="GKK14" s="80"/>
      <c r="GKL14" s="80"/>
      <c r="GKM14" s="80"/>
      <c r="GKN14" s="80"/>
      <c r="GKO14" s="80"/>
      <c r="GKP14" s="80"/>
      <c r="GKQ14" s="80"/>
      <c r="GKR14" s="80"/>
      <c r="GKS14" s="80"/>
      <c r="GKT14" s="80"/>
      <c r="GKU14" s="80"/>
      <c r="GKV14" s="80"/>
      <c r="GKW14" s="80"/>
      <c r="GKX14" s="80"/>
      <c r="GKY14" s="80"/>
      <c r="GKZ14" s="80"/>
      <c r="GLA14" s="80"/>
      <c r="GLB14" s="80"/>
      <c r="GLC14" s="80"/>
      <c r="GLD14" s="80"/>
      <c r="GLE14" s="80"/>
      <c r="GLF14" s="80"/>
      <c r="GLG14" s="80"/>
      <c r="GLH14" s="80"/>
      <c r="GLI14" s="80"/>
      <c r="GLJ14" s="80"/>
      <c r="GLK14" s="80"/>
      <c r="GLL14" s="80"/>
      <c r="GLM14" s="80"/>
      <c r="GLN14" s="80"/>
      <c r="GLO14" s="80"/>
      <c r="GLP14" s="80"/>
      <c r="GLQ14" s="80"/>
      <c r="GLR14" s="80"/>
      <c r="GLS14" s="80"/>
      <c r="GLT14" s="80"/>
      <c r="GLU14" s="80"/>
      <c r="GLV14" s="80"/>
      <c r="GLW14" s="80"/>
      <c r="GLX14" s="80"/>
      <c r="GLY14" s="80"/>
      <c r="GLZ14" s="80"/>
      <c r="GMA14" s="80"/>
      <c r="GMB14" s="80"/>
      <c r="GMC14" s="80"/>
      <c r="GMD14" s="80"/>
      <c r="GME14" s="80"/>
      <c r="GMF14" s="80"/>
      <c r="GMG14" s="80"/>
      <c r="GMH14" s="80"/>
      <c r="GMI14" s="80"/>
      <c r="GMJ14" s="80"/>
      <c r="GMK14" s="80"/>
      <c r="GML14" s="80"/>
      <c r="GMM14" s="80"/>
      <c r="GMN14" s="80"/>
      <c r="GMO14" s="80"/>
      <c r="GMP14" s="80"/>
      <c r="GMQ14" s="80"/>
      <c r="GMR14" s="80"/>
      <c r="GMS14" s="80"/>
      <c r="GMT14" s="80"/>
      <c r="GMU14" s="80"/>
      <c r="GMV14" s="80"/>
      <c r="GMW14" s="80"/>
      <c r="GMX14" s="80"/>
      <c r="GMY14" s="80"/>
      <c r="GMZ14" s="80"/>
      <c r="GNA14" s="80"/>
      <c r="GNB14" s="80"/>
      <c r="GNC14" s="80"/>
      <c r="GND14" s="80"/>
      <c r="GNE14" s="80"/>
      <c r="GNF14" s="80"/>
      <c r="GNG14" s="80"/>
      <c r="GNH14" s="80"/>
      <c r="GNI14" s="80"/>
      <c r="GNJ14" s="80"/>
      <c r="GNK14" s="80"/>
      <c r="GNL14" s="80"/>
      <c r="GNM14" s="80"/>
      <c r="GNN14" s="80"/>
      <c r="GNO14" s="80"/>
      <c r="GNP14" s="80"/>
      <c r="GNQ14" s="80"/>
      <c r="GNR14" s="80"/>
      <c r="GNS14" s="80"/>
      <c r="GNT14" s="80"/>
      <c r="GNU14" s="80"/>
      <c r="GNV14" s="80"/>
      <c r="GNW14" s="80"/>
      <c r="GNX14" s="80"/>
      <c r="GNY14" s="80"/>
      <c r="GNZ14" s="80"/>
      <c r="GOA14" s="80"/>
      <c r="GOB14" s="80"/>
      <c r="GOC14" s="80"/>
      <c r="GOD14" s="80"/>
      <c r="GOE14" s="80"/>
      <c r="GOF14" s="80"/>
      <c r="GOG14" s="80"/>
      <c r="GOH14" s="80"/>
      <c r="GOI14" s="80"/>
      <c r="GOJ14" s="80"/>
      <c r="GOK14" s="80"/>
      <c r="GOL14" s="80"/>
      <c r="GOM14" s="80"/>
      <c r="GON14" s="80"/>
      <c r="GOO14" s="80"/>
      <c r="GOP14" s="80"/>
      <c r="GOQ14" s="80"/>
      <c r="GOR14" s="80"/>
      <c r="GOS14" s="80"/>
      <c r="GOT14" s="80"/>
      <c r="GOU14" s="80"/>
      <c r="GOV14" s="80"/>
      <c r="GOW14" s="80"/>
      <c r="GOX14" s="80"/>
      <c r="GOY14" s="80"/>
      <c r="GOZ14" s="80"/>
      <c r="GPA14" s="80"/>
      <c r="GPB14" s="80"/>
      <c r="GPC14" s="80"/>
      <c r="GPD14" s="80"/>
      <c r="GPE14" s="80"/>
      <c r="GPF14" s="80"/>
      <c r="GPG14" s="80"/>
      <c r="GPH14" s="80"/>
      <c r="GPI14" s="80"/>
      <c r="GPJ14" s="80"/>
      <c r="GPK14" s="80"/>
      <c r="GPL14" s="80"/>
      <c r="GPM14" s="80"/>
      <c r="GPN14" s="80"/>
      <c r="GPO14" s="80"/>
      <c r="GPP14" s="80"/>
      <c r="GPQ14" s="80"/>
      <c r="GPR14" s="80"/>
      <c r="GPS14" s="80"/>
      <c r="GPT14" s="80"/>
      <c r="GPU14" s="80"/>
      <c r="GPV14" s="80"/>
      <c r="GPW14" s="80"/>
      <c r="GPX14" s="80"/>
      <c r="GPY14" s="80"/>
      <c r="GPZ14" s="80"/>
      <c r="GQA14" s="80"/>
      <c r="GQB14" s="80"/>
      <c r="GQC14" s="80"/>
      <c r="GQD14" s="80"/>
      <c r="GQE14" s="80"/>
      <c r="GQF14" s="80"/>
      <c r="GQG14" s="80"/>
      <c r="GQH14" s="80"/>
      <c r="GQI14" s="80"/>
      <c r="GQJ14" s="80"/>
      <c r="GQK14" s="80"/>
      <c r="GQL14" s="80"/>
      <c r="GQM14" s="80"/>
      <c r="GQN14" s="80"/>
      <c r="GQO14" s="80"/>
      <c r="GQP14" s="80"/>
      <c r="GQQ14" s="80"/>
      <c r="GQR14" s="80"/>
      <c r="GQS14" s="80"/>
      <c r="GQT14" s="80"/>
      <c r="GQU14" s="80"/>
      <c r="GQV14" s="80"/>
      <c r="GQW14" s="80"/>
      <c r="GQX14" s="80"/>
      <c r="GQY14" s="80"/>
      <c r="GQZ14" s="80"/>
      <c r="GRA14" s="80"/>
      <c r="GRB14" s="80"/>
      <c r="GRC14" s="80"/>
      <c r="GRD14" s="80"/>
      <c r="GRE14" s="80"/>
      <c r="GRF14" s="80"/>
      <c r="GRG14" s="80"/>
      <c r="GRH14" s="80"/>
      <c r="GRI14" s="80"/>
      <c r="GRJ14" s="80"/>
      <c r="GRK14" s="80"/>
      <c r="GRL14" s="80"/>
      <c r="GRM14" s="80"/>
      <c r="GRN14" s="80"/>
      <c r="GRO14" s="80"/>
      <c r="GRP14" s="80"/>
      <c r="GRQ14" s="80"/>
      <c r="GRR14" s="80"/>
      <c r="GRS14" s="80"/>
      <c r="GRT14" s="80"/>
      <c r="GRU14" s="80"/>
      <c r="GRV14" s="80"/>
      <c r="GRW14" s="80"/>
      <c r="GRX14" s="80"/>
      <c r="GRY14" s="80"/>
      <c r="GRZ14" s="80"/>
      <c r="GSA14" s="80"/>
      <c r="GSB14" s="80"/>
      <c r="GSC14" s="80"/>
      <c r="GSD14" s="80"/>
      <c r="GSE14" s="80"/>
      <c r="GSF14" s="80"/>
      <c r="GSG14" s="80"/>
      <c r="GSH14" s="80"/>
      <c r="GSI14" s="80"/>
      <c r="GSJ14" s="80"/>
      <c r="GSK14" s="80"/>
      <c r="GSL14" s="80"/>
      <c r="GSM14" s="80"/>
      <c r="GSN14" s="80"/>
      <c r="GSO14" s="80"/>
      <c r="GSP14" s="80"/>
      <c r="GSQ14" s="80"/>
      <c r="GSR14" s="80"/>
      <c r="GSS14" s="80"/>
      <c r="GST14" s="80"/>
      <c r="GSU14" s="80"/>
      <c r="GSV14" s="80"/>
      <c r="GSW14" s="80"/>
      <c r="GSX14" s="80"/>
      <c r="GSY14" s="80"/>
      <c r="GSZ14" s="80"/>
      <c r="GTA14" s="80"/>
      <c r="GTB14" s="80"/>
      <c r="GTC14" s="80"/>
      <c r="GTD14" s="80"/>
      <c r="GTE14" s="80"/>
      <c r="GTF14" s="80"/>
      <c r="GTG14" s="80"/>
      <c r="GTH14" s="80"/>
      <c r="GTI14" s="80"/>
      <c r="GTJ14" s="80"/>
      <c r="GTK14" s="80"/>
      <c r="GTL14" s="80"/>
      <c r="GTM14" s="80"/>
      <c r="GTN14" s="80"/>
      <c r="GTO14" s="80"/>
      <c r="GTP14" s="80"/>
      <c r="GTQ14" s="80"/>
      <c r="GTR14" s="80"/>
      <c r="GTS14" s="80"/>
      <c r="GTT14" s="80"/>
      <c r="GTU14" s="80"/>
      <c r="GTV14" s="80"/>
      <c r="GTW14" s="80"/>
      <c r="GTX14" s="80"/>
      <c r="GTY14" s="80"/>
      <c r="GTZ14" s="80"/>
      <c r="GUA14" s="80"/>
      <c r="GUB14" s="80"/>
      <c r="GUC14" s="80"/>
      <c r="GUD14" s="80"/>
      <c r="GUE14" s="80"/>
      <c r="GUF14" s="80"/>
      <c r="GUG14" s="80"/>
      <c r="GUH14" s="80"/>
      <c r="GUI14" s="80"/>
      <c r="GUJ14" s="80"/>
      <c r="GUK14" s="80"/>
      <c r="GUL14" s="80"/>
      <c r="GUM14" s="80"/>
      <c r="GUN14" s="80"/>
      <c r="GUO14" s="80"/>
      <c r="GUP14" s="80"/>
      <c r="GUQ14" s="80"/>
      <c r="GUR14" s="80"/>
      <c r="GUS14" s="80"/>
      <c r="GUT14" s="80"/>
      <c r="GUU14" s="80"/>
      <c r="GUV14" s="80"/>
      <c r="GUW14" s="80"/>
      <c r="GUX14" s="80"/>
      <c r="GUY14" s="80"/>
      <c r="GUZ14" s="80"/>
      <c r="GVA14" s="80"/>
      <c r="GVB14" s="80"/>
      <c r="GVC14" s="80"/>
      <c r="GVD14" s="80"/>
      <c r="GVE14" s="80"/>
      <c r="GVF14" s="80"/>
      <c r="GVG14" s="80"/>
      <c r="GVH14" s="80"/>
      <c r="GVI14" s="80"/>
      <c r="GVJ14" s="80"/>
      <c r="GVK14" s="80"/>
      <c r="GVL14" s="80"/>
      <c r="GVM14" s="80"/>
      <c r="GVN14" s="80"/>
      <c r="GVO14" s="80"/>
      <c r="GVP14" s="80"/>
      <c r="GVQ14" s="80"/>
      <c r="GVR14" s="80"/>
      <c r="GVS14" s="80"/>
      <c r="GVT14" s="80"/>
      <c r="GVU14" s="80"/>
      <c r="GVV14" s="80"/>
      <c r="GVW14" s="80"/>
      <c r="GVX14" s="80"/>
      <c r="GVY14" s="80"/>
      <c r="GVZ14" s="80"/>
      <c r="GWA14" s="80"/>
      <c r="GWB14" s="80"/>
      <c r="GWC14" s="80"/>
      <c r="GWD14" s="80"/>
      <c r="GWE14" s="80"/>
      <c r="GWF14" s="80"/>
      <c r="GWG14" s="80"/>
      <c r="GWH14" s="80"/>
      <c r="GWI14" s="80"/>
      <c r="GWJ14" s="80"/>
      <c r="GWK14" s="80"/>
      <c r="GWL14" s="80"/>
      <c r="GWM14" s="80"/>
      <c r="GWN14" s="80"/>
      <c r="GWO14" s="80"/>
      <c r="GWP14" s="80"/>
      <c r="GWQ14" s="80"/>
      <c r="GWR14" s="80"/>
      <c r="GWS14" s="80"/>
      <c r="GWT14" s="80"/>
      <c r="GWU14" s="80"/>
      <c r="GWV14" s="80"/>
      <c r="GWW14" s="80"/>
      <c r="GWX14" s="80"/>
      <c r="GWY14" s="80"/>
      <c r="GWZ14" s="80"/>
      <c r="GXA14" s="80"/>
      <c r="GXB14" s="80"/>
      <c r="GXC14" s="80"/>
      <c r="GXD14" s="80"/>
      <c r="GXE14" s="80"/>
      <c r="GXF14" s="80"/>
      <c r="GXG14" s="80"/>
      <c r="GXH14" s="80"/>
      <c r="GXI14" s="80"/>
      <c r="GXJ14" s="80"/>
      <c r="GXK14" s="80"/>
      <c r="GXL14" s="80"/>
      <c r="GXM14" s="80"/>
      <c r="GXN14" s="80"/>
      <c r="GXO14" s="80"/>
      <c r="GXP14" s="80"/>
      <c r="GXQ14" s="80"/>
      <c r="GXR14" s="80"/>
      <c r="GXS14" s="80"/>
      <c r="GXT14" s="80"/>
      <c r="GXU14" s="80"/>
      <c r="GXV14" s="80"/>
      <c r="GXW14" s="80"/>
      <c r="GXX14" s="80"/>
      <c r="GXY14" s="80"/>
      <c r="GXZ14" s="80"/>
      <c r="GYA14" s="80"/>
      <c r="GYB14" s="80"/>
      <c r="GYC14" s="80"/>
      <c r="GYD14" s="80"/>
      <c r="GYE14" s="80"/>
      <c r="GYF14" s="80"/>
      <c r="GYG14" s="80"/>
      <c r="GYH14" s="80"/>
      <c r="GYI14" s="80"/>
      <c r="GYJ14" s="80"/>
      <c r="GYK14" s="80"/>
      <c r="GYL14" s="80"/>
      <c r="GYM14" s="80"/>
      <c r="GYN14" s="80"/>
      <c r="GYO14" s="80"/>
      <c r="GYP14" s="80"/>
      <c r="GYQ14" s="80"/>
      <c r="GYR14" s="80"/>
      <c r="GYS14" s="80"/>
      <c r="GYT14" s="80"/>
      <c r="GYU14" s="80"/>
      <c r="GYV14" s="80"/>
      <c r="GYW14" s="80"/>
      <c r="GYX14" s="80"/>
      <c r="GYY14" s="80"/>
      <c r="GYZ14" s="80"/>
      <c r="GZA14" s="80"/>
      <c r="GZB14" s="80"/>
      <c r="GZC14" s="80"/>
      <c r="GZD14" s="80"/>
      <c r="GZE14" s="80"/>
      <c r="GZF14" s="80"/>
      <c r="GZG14" s="80"/>
      <c r="GZH14" s="80"/>
      <c r="GZI14" s="80"/>
      <c r="GZJ14" s="80"/>
      <c r="GZK14" s="80"/>
      <c r="GZL14" s="80"/>
      <c r="GZM14" s="80"/>
      <c r="GZN14" s="80"/>
      <c r="GZO14" s="80"/>
      <c r="GZP14" s="80"/>
      <c r="GZQ14" s="80"/>
      <c r="GZR14" s="80"/>
      <c r="GZS14" s="80"/>
      <c r="GZT14" s="80"/>
      <c r="GZU14" s="80"/>
      <c r="GZV14" s="80"/>
      <c r="GZW14" s="80"/>
      <c r="GZX14" s="80"/>
      <c r="GZY14" s="80"/>
      <c r="GZZ14" s="80"/>
      <c r="HAA14" s="80"/>
      <c r="HAB14" s="80"/>
      <c r="HAC14" s="80"/>
      <c r="HAD14" s="80"/>
      <c r="HAE14" s="80"/>
      <c r="HAF14" s="80"/>
      <c r="HAG14" s="80"/>
      <c r="HAH14" s="80"/>
      <c r="HAI14" s="80"/>
      <c r="HAJ14" s="80"/>
      <c r="HAK14" s="80"/>
      <c r="HAL14" s="80"/>
      <c r="HAM14" s="80"/>
      <c r="HAN14" s="80"/>
      <c r="HAO14" s="80"/>
      <c r="HAP14" s="80"/>
      <c r="HAQ14" s="80"/>
      <c r="HAR14" s="80"/>
      <c r="HAS14" s="80"/>
      <c r="HAT14" s="80"/>
      <c r="HAU14" s="80"/>
      <c r="HAV14" s="80"/>
      <c r="HAW14" s="80"/>
      <c r="HAX14" s="80"/>
      <c r="HAY14" s="80"/>
      <c r="HAZ14" s="80"/>
      <c r="HBA14" s="80"/>
      <c r="HBB14" s="80"/>
      <c r="HBC14" s="80"/>
      <c r="HBD14" s="80"/>
      <c r="HBE14" s="80"/>
      <c r="HBF14" s="80"/>
      <c r="HBG14" s="80"/>
      <c r="HBH14" s="80"/>
      <c r="HBI14" s="80"/>
      <c r="HBJ14" s="80"/>
      <c r="HBK14" s="80"/>
      <c r="HBL14" s="80"/>
      <c r="HBM14" s="80"/>
      <c r="HBN14" s="80"/>
      <c r="HBO14" s="80"/>
      <c r="HBP14" s="80"/>
      <c r="HBQ14" s="80"/>
      <c r="HBR14" s="80"/>
      <c r="HBS14" s="80"/>
      <c r="HBT14" s="80"/>
      <c r="HBU14" s="80"/>
      <c r="HBV14" s="80"/>
      <c r="HBW14" s="80"/>
      <c r="HBX14" s="80"/>
      <c r="HBY14" s="80"/>
      <c r="HBZ14" s="80"/>
      <c r="HCA14" s="80"/>
      <c r="HCB14" s="80"/>
      <c r="HCC14" s="80"/>
      <c r="HCD14" s="80"/>
      <c r="HCE14" s="80"/>
      <c r="HCF14" s="80"/>
      <c r="HCG14" s="80"/>
      <c r="HCH14" s="80"/>
      <c r="HCI14" s="80"/>
      <c r="HCJ14" s="80"/>
      <c r="HCK14" s="80"/>
      <c r="HCL14" s="80"/>
      <c r="HCM14" s="80"/>
      <c r="HCN14" s="80"/>
      <c r="HCO14" s="80"/>
      <c r="HCP14" s="80"/>
      <c r="HCQ14" s="80"/>
      <c r="HCR14" s="80"/>
      <c r="HCS14" s="80"/>
      <c r="HCT14" s="80"/>
      <c r="HCU14" s="80"/>
      <c r="HCV14" s="80"/>
      <c r="HCW14" s="80"/>
      <c r="HCX14" s="80"/>
      <c r="HCY14" s="80"/>
      <c r="HCZ14" s="80"/>
      <c r="HDA14" s="80"/>
      <c r="HDB14" s="80"/>
      <c r="HDC14" s="80"/>
      <c r="HDD14" s="80"/>
      <c r="HDE14" s="80"/>
      <c r="HDF14" s="80"/>
      <c r="HDG14" s="80"/>
      <c r="HDH14" s="80"/>
      <c r="HDI14" s="80"/>
      <c r="HDJ14" s="80"/>
      <c r="HDK14" s="80"/>
      <c r="HDL14" s="80"/>
      <c r="HDM14" s="80"/>
      <c r="HDN14" s="80"/>
      <c r="HDO14" s="80"/>
      <c r="HDP14" s="80"/>
      <c r="HDQ14" s="80"/>
      <c r="HDR14" s="80"/>
      <c r="HDS14" s="80"/>
      <c r="HDT14" s="80"/>
      <c r="HDU14" s="80"/>
      <c r="HDV14" s="80"/>
      <c r="HDW14" s="80"/>
      <c r="HDX14" s="80"/>
      <c r="HDY14" s="80"/>
      <c r="HDZ14" s="80"/>
      <c r="HEA14" s="80"/>
      <c r="HEB14" s="80"/>
      <c r="HEC14" s="80"/>
      <c r="HED14" s="80"/>
      <c r="HEE14" s="80"/>
      <c r="HEF14" s="80"/>
      <c r="HEG14" s="80"/>
      <c r="HEH14" s="80"/>
      <c r="HEI14" s="80"/>
      <c r="HEJ14" s="80"/>
      <c r="HEK14" s="80"/>
      <c r="HEL14" s="80"/>
      <c r="HEM14" s="80"/>
      <c r="HEN14" s="80"/>
      <c r="HEO14" s="80"/>
      <c r="HEP14" s="80"/>
      <c r="HEQ14" s="80"/>
      <c r="HER14" s="80"/>
      <c r="HES14" s="80"/>
      <c r="HET14" s="80"/>
      <c r="HEU14" s="80"/>
      <c r="HEV14" s="80"/>
      <c r="HEW14" s="80"/>
      <c r="HEX14" s="80"/>
      <c r="HEY14" s="80"/>
      <c r="HEZ14" s="80"/>
      <c r="HFA14" s="80"/>
      <c r="HFB14" s="80"/>
      <c r="HFC14" s="80"/>
      <c r="HFD14" s="80"/>
      <c r="HFE14" s="80"/>
      <c r="HFF14" s="80"/>
      <c r="HFG14" s="80"/>
      <c r="HFH14" s="80"/>
      <c r="HFI14" s="80"/>
      <c r="HFJ14" s="80"/>
      <c r="HFK14" s="80"/>
      <c r="HFL14" s="80"/>
      <c r="HFM14" s="80"/>
      <c r="HFN14" s="80"/>
      <c r="HFO14" s="80"/>
      <c r="HFP14" s="80"/>
      <c r="HFQ14" s="80"/>
      <c r="HFR14" s="80"/>
      <c r="HFS14" s="80"/>
      <c r="HFT14" s="80"/>
      <c r="HFU14" s="80"/>
      <c r="HFV14" s="80"/>
      <c r="HFW14" s="80"/>
      <c r="HFX14" s="80"/>
      <c r="HFY14" s="80"/>
      <c r="HFZ14" s="80"/>
      <c r="HGA14" s="80"/>
      <c r="HGB14" s="80"/>
      <c r="HGC14" s="80"/>
      <c r="HGD14" s="80"/>
      <c r="HGE14" s="80"/>
      <c r="HGF14" s="80"/>
      <c r="HGG14" s="80"/>
      <c r="HGH14" s="80"/>
      <c r="HGI14" s="80"/>
      <c r="HGJ14" s="80"/>
      <c r="HGK14" s="80"/>
      <c r="HGL14" s="80"/>
      <c r="HGM14" s="80"/>
      <c r="HGN14" s="80"/>
      <c r="HGO14" s="80"/>
      <c r="HGP14" s="80"/>
      <c r="HGQ14" s="80"/>
      <c r="HGR14" s="80"/>
      <c r="HGS14" s="80"/>
      <c r="HGT14" s="80"/>
      <c r="HGU14" s="80"/>
      <c r="HGV14" s="80"/>
      <c r="HGW14" s="80"/>
      <c r="HGX14" s="80"/>
      <c r="HGY14" s="80"/>
      <c r="HGZ14" s="80"/>
      <c r="HHA14" s="80"/>
      <c r="HHB14" s="80"/>
      <c r="HHC14" s="80"/>
      <c r="HHD14" s="80"/>
      <c r="HHE14" s="80"/>
      <c r="HHF14" s="80"/>
      <c r="HHG14" s="80"/>
      <c r="HHH14" s="80"/>
      <c r="HHI14" s="80"/>
      <c r="HHJ14" s="80"/>
      <c r="HHK14" s="80"/>
      <c r="HHL14" s="80"/>
      <c r="HHM14" s="80"/>
      <c r="HHN14" s="80"/>
      <c r="HHO14" s="80"/>
      <c r="HHP14" s="80"/>
      <c r="HHQ14" s="80"/>
      <c r="HHR14" s="80"/>
      <c r="HHS14" s="80"/>
      <c r="HHT14" s="80"/>
      <c r="HHU14" s="80"/>
      <c r="HHV14" s="80"/>
      <c r="HHW14" s="80"/>
      <c r="HHX14" s="80"/>
      <c r="HHY14" s="80"/>
      <c r="HHZ14" s="80"/>
      <c r="HIA14" s="80"/>
      <c r="HIB14" s="80"/>
      <c r="HIC14" s="80"/>
      <c r="HID14" s="80"/>
      <c r="HIE14" s="80"/>
      <c r="HIF14" s="80"/>
      <c r="HIG14" s="80"/>
      <c r="HIH14" s="80"/>
      <c r="HII14" s="80"/>
      <c r="HIJ14" s="80"/>
      <c r="HIK14" s="80"/>
      <c r="HIL14" s="80"/>
      <c r="HIM14" s="80"/>
      <c r="HIN14" s="80"/>
      <c r="HIO14" s="80"/>
      <c r="HIP14" s="80"/>
      <c r="HIQ14" s="80"/>
      <c r="HIR14" s="80"/>
      <c r="HIS14" s="80"/>
      <c r="HIT14" s="80"/>
      <c r="HIU14" s="80"/>
      <c r="HIV14" s="80"/>
      <c r="HIW14" s="80"/>
      <c r="HIX14" s="80"/>
      <c r="HIY14" s="80"/>
      <c r="HIZ14" s="80"/>
      <c r="HJA14" s="80"/>
      <c r="HJB14" s="80"/>
      <c r="HJC14" s="80"/>
      <c r="HJD14" s="80"/>
      <c r="HJE14" s="80"/>
      <c r="HJF14" s="80"/>
      <c r="HJG14" s="80"/>
      <c r="HJH14" s="80"/>
      <c r="HJI14" s="80"/>
      <c r="HJJ14" s="80"/>
      <c r="HJK14" s="80"/>
      <c r="HJL14" s="80"/>
      <c r="HJM14" s="80"/>
      <c r="HJN14" s="80"/>
      <c r="HJO14" s="80"/>
      <c r="HJP14" s="80"/>
      <c r="HJQ14" s="80"/>
      <c r="HJR14" s="80"/>
      <c r="HJS14" s="80"/>
      <c r="HJT14" s="80"/>
      <c r="HJU14" s="80"/>
      <c r="HJV14" s="80"/>
      <c r="HJW14" s="80"/>
      <c r="HJX14" s="80"/>
      <c r="HJY14" s="80"/>
      <c r="HJZ14" s="80"/>
      <c r="HKA14" s="80"/>
      <c r="HKB14" s="80"/>
      <c r="HKC14" s="80"/>
      <c r="HKD14" s="80"/>
      <c r="HKE14" s="80"/>
      <c r="HKF14" s="80"/>
      <c r="HKG14" s="80"/>
      <c r="HKH14" s="80"/>
      <c r="HKI14" s="80"/>
      <c r="HKJ14" s="80"/>
      <c r="HKK14" s="80"/>
      <c r="HKL14" s="80"/>
      <c r="HKM14" s="80"/>
      <c r="HKN14" s="80"/>
      <c r="HKO14" s="80"/>
      <c r="HKP14" s="80"/>
      <c r="HKQ14" s="80"/>
      <c r="HKR14" s="80"/>
      <c r="HKS14" s="80"/>
      <c r="HKT14" s="80"/>
      <c r="HKU14" s="80"/>
      <c r="HKV14" s="80"/>
      <c r="HKW14" s="80"/>
      <c r="HKX14" s="80"/>
      <c r="HKY14" s="80"/>
      <c r="HKZ14" s="80"/>
      <c r="HLA14" s="80"/>
      <c r="HLB14" s="80"/>
      <c r="HLC14" s="80"/>
      <c r="HLD14" s="80"/>
      <c r="HLE14" s="80"/>
      <c r="HLF14" s="80"/>
      <c r="HLG14" s="80"/>
      <c r="HLH14" s="80"/>
      <c r="HLI14" s="80"/>
      <c r="HLJ14" s="80"/>
      <c r="HLK14" s="80"/>
      <c r="HLL14" s="80"/>
      <c r="HLM14" s="80"/>
      <c r="HLN14" s="80"/>
      <c r="HLO14" s="80"/>
      <c r="HLP14" s="80"/>
      <c r="HLQ14" s="80"/>
      <c r="HLR14" s="80"/>
      <c r="HLS14" s="80"/>
      <c r="HLT14" s="80"/>
      <c r="HLU14" s="80"/>
      <c r="HLV14" s="80"/>
      <c r="HLW14" s="80"/>
      <c r="HLX14" s="80"/>
      <c r="HLY14" s="80"/>
      <c r="HLZ14" s="80"/>
      <c r="HMA14" s="80"/>
      <c r="HMB14" s="80"/>
      <c r="HMC14" s="80"/>
      <c r="HMD14" s="80"/>
      <c r="HME14" s="80"/>
      <c r="HMF14" s="80"/>
      <c r="HMG14" s="80"/>
      <c r="HMH14" s="80"/>
      <c r="HMI14" s="80"/>
      <c r="HMJ14" s="80"/>
      <c r="HMK14" s="80"/>
      <c r="HML14" s="80"/>
      <c r="HMM14" s="80"/>
      <c r="HMN14" s="80"/>
      <c r="HMO14" s="80"/>
      <c r="HMP14" s="80"/>
      <c r="HMQ14" s="80"/>
      <c r="HMR14" s="80"/>
      <c r="HMS14" s="80"/>
      <c r="HMT14" s="80"/>
      <c r="HMU14" s="80"/>
      <c r="HMV14" s="80"/>
      <c r="HMW14" s="80"/>
      <c r="HMX14" s="80"/>
      <c r="HMY14" s="80"/>
      <c r="HMZ14" s="80"/>
      <c r="HNA14" s="80"/>
      <c r="HNB14" s="80"/>
      <c r="HNC14" s="80"/>
      <c r="HND14" s="80"/>
      <c r="HNE14" s="80"/>
      <c r="HNF14" s="80"/>
      <c r="HNG14" s="80"/>
      <c r="HNH14" s="80"/>
      <c r="HNI14" s="80"/>
      <c r="HNJ14" s="80"/>
      <c r="HNK14" s="80"/>
      <c r="HNL14" s="80"/>
      <c r="HNM14" s="80"/>
      <c r="HNN14" s="80"/>
      <c r="HNO14" s="80"/>
      <c r="HNP14" s="80"/>
      <c r="HNQ14" s="80"/>
      <c r="HNR14" s="80"/>
      <c r="HNS14" s="80"/>
      <c r="HNT14" s="80"/>
      <c r="HNU14" s="80"/>
      <c r="HNV14" s="80"/>
      <c r="HNW14" s="80"/>
      <c r="HNX14" s="80"/>
      <c r="HNY14" s="80"/>
      <c r="HNZ14" s="80"/>
      <c r="HOA14" s="80"/>
      <c r="HOB14" s="80"/>
      <c r="HOC14" s="80"/>
      <c r="HOD14" s="80"/>
      <c r="HOE14" s="80"/>
      <c r="HOF14" s="80"/>
      <c r="HOG14" s="80"/>
      <c r="HOH14" s="80"/>
      <c r="HOI14" s="80"/>
      <c r="HOJ14" s="80"/>
      <c r="HOK14" s="80"/>
      <c r="HOL14" s="80"/>
      <c r="HOM14" s="80"/>
      <c r="HON14" s="80"/>
      <c r="HOO14" s="80"/>
      <c r="HOP14" s="80"/>
      <c r="HOQ14" s="80"/>
      <c r="HOR14" s="80"/>
      <c r="HOS14" s="80"/>
      <c r="HOT14" s="80"/>
      <c r="HOU14" s="80"/>
      <c r="HOV14" s="80"/>
      <c r="HOW14" s="80"/>
      <c r="HOX14" s="80"/>
      <c r="HOY14" s="80"/>
      <c r="HOZ14" s="80"/>
      <c r="HPA14" s="80"/>
      <c r="HPB14" s="80"/>
      <c r="HPC14" s="80"/>
      <c r="HPD14" s="80"/>
      <c r="HPE14" s="80"/>
      <c r="HPF14" s="80"/>
      <c r="HPG14" s="80"/>
      <c r="HPH14" s="80"/>
      <c r="HPI14" s="80"/>
      <c r="HPJ14" s="80"/>
      <c r="HPK14" s="80"/>
      <c r="HPL14" s="80"/>
      <c r="HPM14" s="80"/>
      <c r="HPN14" s="80"/>
      <c r="HPO14" s="80"/>
      <c r="HPP14" s="80"/>
      <c r="HPQ14" s="80"/>
      <c r="HPR14" s="80"/>
      <c r="HPS14" s="80"/>
      <c r="HPT14" s="80"/>
      <c r="HPU14" s="80"/>
      <c r="HPV14" s="80"/>
      <c r="HPW14" s="80"/>
      <c r="HPX14" s="80"/>
      <c r="HPY14" s="80"/>
      <c r="HPZ14" s="80"/>
      <c r="HQA14" s="80"/>
      <c r="HQB14" s="80"/>
      <c r="HQC14" s="80"/>
      <c r="HQD14" s="80"/>
      <c r="HQE14" s="80"/>
      <c r="HQF14" s="80"/>
      <c r="HQG14" s="80"/>
      <c r="HQH14" s="80"/>
      <c r="HQI14" s="80"/>
      <c r="HQJ14" s="80"/>
      <c r="HQK14" s="80"/>
      <c r="HQL14" s="80"/>
      <c r="HQM14" s="80"/>
      <c r="HQN14" s="80"/>
      <c r="HQO14" s="80"/>
      <c r="HQP14" s="80"/>
      <c r="HQQ14" s="80"/>
      <c r="HQR14" s="80"/>
      <c r="HQS14" s="80"/>
      <c r="HQT14" s="80"/>
      <c r="HQU14" s="80"/>
      <c r="HQV14" s="80"/>
      <c r="HQW14" s="80"/>
      <c r="HQX14" s="80"/>
      <c r="HQY14" s="80"/>
      <c r="HQZ14" s="80"/>
      <c r="HRA14" s="80"/>
      <c r="HRB14" s="80"/>
      <c r="HRC14" s="80"/>
      <c r="HRD14" s="80"/>
      <c r="HRE14" s="80"/>
      <c r="HRF14" s="80"/>
      <c r="HRG14" s="80"/>
      <c r="HRH14" s="80"/>
      <c r="HRI14" s="80"/>
      <c r="HRJ14" s="80"/>
      <c r="HRK14" s="80"/>
      <c r="HRL14" s="80"/>
      <c r="HRM14" s="80"/>
      <c r="HRN14" s="80"/>
      <c r="HRO14" s="80"/>
      <c r="HRP14" s="80"/>
      <c r="HRQ14" s="80"/>
      <c r="HRR14" s="80"/>
      <c r="HRS14" s="80"/>
      <c r="HRT14" s="80"/>
      <c r="HRU14" s="80"/>
      <c r="HRV14" s="80"/>
      <c r="HRW14" s="80"/>
      <c r="HRX14" s="80"/>
      <c r="HRY14" s="80"/>
      <c r="HRZ14" s="80"/>
      <c r="HSA14" s="80"/>
      <c r="HSB14" s="80"/>
      <c r="HSC14" s="80"/>
      <c r="HSD14" s="80"/>
      <c r="HSE14" s="80"/>
      <c r="HSF14" s="80"/>
      <c r="HSG14" s="80"/>
      <c r="HSH14" s="80"/>
      <c r="HSI14" s="80"/>
      <c r="HSJ14" s="80"/>
      <c r="HSK14" s="80"/>
      <c r="HSL14" s="80"/>
      <c r="HSM14" s="80"/>
      <c r="HSN14" s="80"/>
      <c r="HSO14" s="80"/>
      <c r="HSP14" s="80"/>
      <c r="HSQ14" s="80"/>
      <c r="HSR14" s="80"/>
      <c r="HSS14" s="80"/>
      <c r="HST14" s="80"/>
      <c r="HSU14" s="80"/>
      <c r="HSV14" s="80"/>
      <c r="HSW14" s="80"/>
      <c r="HSX14" s="80"/>
      <c r="HSY14" s="80"/>
      <c r="HSZ14" s="80"/>
      <c r="HTA14" s="80"/>
      <c r="HTB14" s="80"/>
      <c r="HTC14" s="80"/>
      <c r="HTD14" s="80"/>
      <c r="HTE14" s="80"/>
      <c r="HTF14" s="80"/>
      <c r="HTG14" s="80"/>
      <c r="HTH14" s="80"/>
      <c r="HTI14" s="80"/>
      <c r="HTJ14" s="80"/>
      <c r="HTK14" s="80"/>
      <c r="HTL14" s="80"/>
      <c r="HTM14" s="80"/>
      <c r="HTN14" s="80"/>
      <c r="HTO14" s="80"/>
      <c r="HTP14" s="80"/>
      <c r="HTQ14" s="80"/>
      <c r="HTR14" s="80"/>
      <c r="HTS14" s="80"/>
      <c r="HTT14" s="80"/>
      <c r="HTU14" s="80"/>
      <c r="HTV14" s="80"/>
      <c r="HTW14" s="80"/>
      <c r="HTX14" s="80"/>
      <c r="HTY14" s="80"/>
      <c r="HTZ14" s="80"/>
      <c r="HUA14" s="80"/>
      <c r="HUB14" s="80"/>
      <c r="HUC14" s="80"/>
      <c r="HUD14" s="80"/>
      <c r="HUE14" s="80"/>
      <c r="HUF14" s="80"/>
      <c r="HUG14" s="80"/>
      <c r="HUH14" s="80"/>
      <c r="HUI14" s="80"/>
      <c r="HUJ14" s="80"/>
      <c r="HUK14" s="80"/>
      <c r="HUL14" s="80"/>
      <c r="HUM14" s="80"/>
      <c r="HUN14" s="80"/>
      <c r="HUO14" s="80"/>
      <c r="HUP14" s="80"/>
      <c r="HUQ14" s="80"/>
      <c r="HUR14" s="80"/>
      <c r="HUS14" s="80"/>
      <c r="HUT14" s="80"/>
      <c r="HUU14" s="80"/>
      <c r="HUV14" s="80"/>
      <c r="HUW14" s="80"/>
      <c r="HUX14" s="80"/>
      <c r="HUY14" s="80"/>
      <c r="HUZ14" s="80"/>
      <c r="HVA14" s="80"/>
      <c r="HVB14" s="80"/>
      <c r="HVC14" s="80"/>
      <c r="HVD14" s="80"/>
      <c r="HVE14" s="80"/>
      <c r="HVF14" s="80"/>
      <c r="HVG14" s="80"/>
      <c r="HVH14" s="80"/>
      <c r="HVI14" s="80"/>
      <c r="HVJ14" s="80"/>
      <c r="HVK14" s="80"/>
      <c r="HVL14" s="80"/>
      <c r="HVM14" s="80"/>
      <c r="HVN14" s="80"/>
      <c r="HVO14" s="80"/>
      <c r="HVP14" s="80"/>
      <c r="HVQ14" s="80"/>
      <c r="HVR14" s="80"/>
      <c r="HVS14" s="80"/>
      <c r="HVT14" s="80"/>
      <c r="HVU14" s="80"/>
      <c r="HVV14" s="80"/>
      <c r="HVW14" s="80"/>
      <c r="HVX14" s="80"/>
      <c r="HVY14" s="80"/>
      <c r="HVZ14" s="80"/>
      <c r="HWA14" s="80"/>
      <c r="HWB14" s="80"/>
      <c r="HWC14" s="80"/>
      <c r="HWD14" s="80"/>
      <c r="HWE14" s="80"/>
      <c r="HWF14" s="80"/>
      <c r="HWG14" s="80"/>
      <c r="HWH14" s="80"/>
      <c r="HWI14" s="80"/>
      <c r="HWJ14" s="80"/>
      <c r="HWK14" s="80"/>
      <c r="HWL14" s="80"/>
      <c r="HWM14" s="80"/>
      <c r="HWN14" s="80"/>
      <c r="HWO14" s="80"/>
      <c r="HWP14" s="80"/>
      <c r="HWQ14" s="80"/>
      <c r="HWR14" s="80"/>
      <c r="HWS14" s="80"/>
      <c r="HWT14" s="80"/>
      <c r="HWU14" s="80"/>
      <c r="HWV14" s="80"/>
      <c r="HWW14" s="80"/>
      <c r="HWX14" s="80"/>
      <c r="HWY14" s="80"/>
      <c r="HWZ14" s="80"/>
      <c r="HXA14" s="80"/>
      <c r="HXB14" s="80"/>
      <c r="HXC14" s="80"/>
      <c r="HXD14" s="80"/>
      <c r="HXE14" s="80"/>
      <c r="HXF14" s="80"/>
      <c r="HXG14" s="80"/>
      <c r="HXH14" s="80"/>
      <c r="HXI14" s="80"/>
      <c r="HXJ14" s="80"/>
      <c r="HXK14" s="80"/>
      <c r="HXL14" s="80"/>
      <c r="HXM14" s="80"/>
      <c r="HXN14" s="80"/>
      <c r="HXO14" s="80"/>
      <c r="HXP14" s="80"/>
      <c r="HXQ14" s="80"/>
      <c r="HXR14" s="80"/>
      <c r="HXS14" s="80"/>
      <c r="HXT14" s="80"/>
      <c r="HXU14" s="80"/>
      <c r="HXV14" s="80"/>
      <c r="HXW14" s="80"/>
      <c r="HXX14" s="80"/>
      <c r="HXY14" s="80"/>
      <c r="HXZ14" s="80"/>
      <c r="HYA14" s="80"/>
      <c r="HYB14" s="80"/>
      <c r="HYC14" s="80"/>
      <c r="HYD14" s="80"/>
      <c r="HYE14" s="80"/>
      <c r="HYF14" s="80"/>
      <c r="HYG14" s="80"/>
      <c r="HYH14" s="80"/>
      <c r="HYI14" s="80"/>
      <c r="HYJ14" s="80"/>
      <c r="HYK14" s="80"/>
      <c r="HYL14" s="80"/>
      <c r="HYM14" s="80"/>
      <c r="HYN14" s="80"/>
      <c r="HYO14" s="80"/>
      <c r="HYP14" s="80"/>
      <c r="HYQ14" s="80"/>
      <c r="HYR14" s="80"/>
      <c r="HYS14" s="80"/>
      <c r="HYT14" s="80"/>
      <c r="HYU14" s="80"/>
      <c r="HYV14" s="80"/>
      <c r="HYW14" s="80"/>
      <c r="HYX14" s="80"/>
      <c r="HYY14" s="80"/>
      <c r="HYZ14" s="80"/>
      <c r="HZA14" s="80"/>
      <c r="HZB14" s="80"/>
      <c r="HZC14" s="80"/>
      <c r="HZD14" s="80"/>
      <c r="HZE14" s="80"/>
      <c r="HZF14" s="80"/>
      <c r="HZG14" s="80"/>
      <c r="HZH14" s="80"/>
      <c r="HZI14" s="80"/>
      <c r="HZJ14" s="80"/>
      <c r="HZK14" s="80"/>
      <c r="HZL14" s="80"/>
      <c r="HZM14" s="80"/>
      <c r="HZN14" s="80"/>
      <c r="HZO14" s="80"/>
      <c r="HZP14" s="80"/>
      <c r="HZQ14" s="80"/>
      <c r="HZR14" s="80"/>
      <c r="HZS14" s="80"/>
      <c r="HZT14" s="80"/>
      <c r="HZU14" s="80"/>
      <c r="HZV14" s="80"/>
      <c r="HZW14" s="80"/>
      <c r="HZX14" s="80"/>
      <c r="HZY14" s="80"/>
      <c r="HZZ14" s="80"/>
      <c r="IAA14" s="80"/>
      <c r="IAB14" s="80"/>
      <c r="IAC14" s="80"/>
      <c r="IAD14" s="80"/>
      <c r="IAE14" s="80"/>
      <c r="IAF14" s="80"/>
      <c r="IAG14" s="80"/>
      <c r="IAH14" s="80"/>
      <c r="IAI14" s="80"/>
      <c r="IAJ14" s="80"/>
      <c r="IAK14" s="80"/>
      <c r="IAL14" s="80"/>
      <c r="IAM14" s="80"/>
      <c r="IAN14" s="80"/>
      <c r="IAO14" s="80"/>
      <c r="IAP14" s="80"/>
      <c r="IAQ14" s="80"/>
      <c r="IAR14" s="80"/>
      <c r="IAS14" s="80"/>
      <c r="IAT14" s="80"/>
      <c r="IAU14" s="80"/>
      <c r="IAV14" s="80"/>
      <c r="IAW14" s="80"/>
      <c r="IAX14" s="80"/>
      <c r="IAY14" s="80"/>
      <c r="IAZ14" s="80"/>
      <c r="IBA14" s="80"/>
      <c r="IBB14" s="80"/>
      <c r="IBC14" s="80"/>
      <c r="IBD14" s="80"/>
      <c r="IBE14" s="80"/>
      <c r="IBF14" s="80"/>
      <c r="IBG14" s="80"/>
      <c r="IBH14" s="80"/>
      <c r="IBI14" s="80"/>
      <c r="IBJ14" s="80"/>
      <c r="IBK14" s="80"/>
      <c r="IBL14" s="80"/>
      <c r="IBM14" s="80"/>
      <c r="IBN14" s="80"/>
      <c r="IBO14" s="80"/>
      <c r="IBP14" s="80"/>
      <c r="IBQ14" s="80"/>
      <c r="IBR14" s="80"/>
      <c r="IBS14" s="80"/>
      <c r="IBT14" s="80"/>
      <c r="IBU14" s="80"/>
      <c r="IBV14" s="80"/>
      <c r="IBW14" s="80"/>
      <c r="IBX14" s="80"/>
      <c r="IBY14" s="80"/>
      <c r="IBZ14" s="80"/>
      <c r="ICA14" s="80"/>
      <c r="ICB14" s="80"/>
      <c r="ICC14" s="80"/>
      <c r="ICD14" s="80"/>
      <c r="ICE14" s="80"/>
      <c r="ICF14" s="80"/>
      <c r="ICG14" s="80"/>
      <c r="ICH14" s="80"/>
      <c r="ICI14" s="80"/>
      <c r="ICJ14" s="80"/>
      <c r="ICK14" s="80"/>
      <c r="ICL14" s="80"/>
      <c r="ICM14" s="80"/>
      <c r="ICN14" s="80"/>
      <c r="ICO14" s="80"/>
      <c r="ICP14" s="80"/>
      <c r="ICQ14" s="80"/>
      <c r="ICR14" s="80"/>
      <c r="ICS14" s="80"/>
      <c r="ICT14" s="80"/>
      <c r="ICU14" s="80"/>
      <c r="ICV14" s="80"/>
      <c r="ICW14" s="80"/>
      <c r="ICX14" s="80"/>
      <c r="ICY14" s="80"/>
      <c r="ICZ14" s="80"/>
      <c r="IDA14" s="80"/>
      <c r="IDB14" s="80"/>
      <c r="IDC14" s="80"/>
      <c r="IDD14" s="80"/>
      <c r="IDE14" s="80"/>
      <c r="IDF14" s="80"/>
      <c r="IDG14" s="80"/>
      <c r="IDH14" s="80"/>
      <c r="IDI14" s="80"/>
      <c r="IDJ14" s="80"/>
      <c r="IDK14" s="80"/>
      <c r="IDL14" s="80"/>
      <c r="IDM14" s="80"/>
      <c r="IDN14" s="80"/>
      <c r="IDO14" s="80"/>
      <c r="IDP14" s="80"/>
      <c r="IDQ14" s="80"/>
      <c r="IDR14" s="80"/>
      <c r="IDS14" s="80"/>
      <c r="IDT14" s="80"/>
      <c r="IDU14" s="80"/>
      <c r="IDV14" s="80"/>
      <c r="IDW14" s="80"/>
      <c r="IDX14" s="80"/>
      <c r="IDY14" s="80"/>
      <c r="IDZ14" s="80"/>
      <c r="IEA14" s="80"/>
      <c r="IEB14" s="80"/>
      <c r="IEC14" s="80"/>
      <c r="IED14" s="80"/>
      <c r="IEE14" s="80"/>
      <c r="IEF14" s="80"/>
      <c r="IEG14" s="80"/>
      <c r="IEH14" s="80"/>
      <c r="IEI14" s="80"/>
      <c r="IEJ14" s="80"/>
      <c r="IEK14" s="80"/>
      <c r="IEL14" s="80"/>
      <c r="IEM14" s="80"/>
      <c r="IEN14" s="80"/>
      <c r="IEO14" s="80"/>
      <c r="IEP14" s="80"/>
      <c r="IEQ14" s="80"/>
      <c r="IER14" s="80"/>
      <c r="IES14" s="80"/>
      <c r="IET14" s="80"/>
      <c r="IEU14" s="80"/>
      <c r="IEV14" s="80"/>
      <c r="IEW14" s="80"/>
      <c r="IEX14" s="80"/>
      <c r="IEY14" s="80"/>
      <c r="IEZ14" s="80"/>
      <c r="IFA14" s="80"/>
      <c r="IFB14" s="80"/>
      <c r="IFC14" s="80"/>
      <c r="IFD14" s="80"/>
      <c r="IFE14" s="80"/>
      <c r="IFF14" s="80"/>
      <c r="IFG14" s="80"/>
      <c r="IFH14" s="80"/>
      <c r="IFI14" s="80"/>
      <c r="IFJ14" s="80"/>
      <c r="IFK14" s="80"/>
      <c r="IFL14" s="80"/>
      <c r="IFM14" s="80"/>
      <c r="IFN14" s="80"/>
      <c r="IFO14" s="80"/>
      <c r="IFP14" s="80"/>
      <c r="IFQ14" s="80"/>
      <c r="IFR14" s="80"/>
      <c r="IFS14" s="80"/>
      <c r="IFT14" s="80"/>
      <c r="IFU14" s="80"/>
      <c r="IFV14" s="80"/>
      <c r="IFW14" s="80"/>
      <c r="IFX14" s="80"/>
      <c r="IFY14" s="80"/>
      <c r="IFZ14" s="80"/>
      <c r="IGA14" s="80"/>
      <c r="IGB14" s="80"/>
      <c r="IGC14" s="80"/>
      <c r="IGD14" s="80"/>
      <c r="IGE14" s="80"/>
      <c r="IGF14" s="80"/>
      <c r="IGG14" s="80"/>
      <c r="IGH14" s="80"/>
      <c r="IGI14" s="80"/>
      <c r="IGJ14" s="80"/>
      <c r="IGK14" s="80"/>
      <c r="IGL14" s="80"/>
      <c r="IGM14" s="80"/>
      <c r="IGN14" s="80"/>
      <c r="IGO14" s="80"/>
      <c r="IGP14" s="80"/>
      <c r="IGQ14" s="80"/>
      <c r="IGR14" s="80"/>
      <c r="IGS14" s="80"/>
      <c r="IGT14" s="80"/>
      <c r="IGU14" s="80"/>
      <c r="IGV14" s="80"/>
      <c r="IGW14" s="80"/>
      <c r="IGX14" s="80"/>
      <c r="IGY14" s="80"/>
      <c r="IGZ14" s="80"/>
      <c r="IHA14" s="80"/>
      <c r="IHB14" s="80"/>
      <c r="IHC14" s="80"/>
      <c r="IHD14" s="80"/>
      <c r="IHE14" s="80"/>
      <c r="IHF14" s="80"/>
      <c r="IHG14" s="80"/>
      <c r="IHH14" s="80"/>
      <c r="IHI14" s="80"/>
      <c r="IHJ14" s="80"/>
      <c r="IHK14" s="80"/>
      <c r="IHL14" s="80"/>
      <c r="IHM14" s="80"/>
      <c r="IHN14" s="80"/>
      <c r="IHO14" s="80"/>
      <c r="IHP14" s="80"/>
      <c r="IHQ14" s="80"/>
      <c r="IHR14" s="80"/>
      <c r="IHS14" s="80"/>
      <c r="IHT14" s="80"/>
      <c r="IHU14" s="80"/>
      <c r="IHV14" s="80"/>
      <c r="IHW14" s="80"/>
      <c r="IHX14" s="80"/>
      <c r="IHY14" s="80"/>
      <c r="IHZ14" s="80"/>
      <c r="IIA14" s="80"/>
      <c r="IIB14" s="80"/>
      <c r="IIC14" s="80"/>
      <c r="IID14" s="80"/>
      <c r="IIE14" s="80"/>
      <c r="IIF14" s="80"/>
      <c r="IIG14" s="80"/>
      <c r="IIH14" s="80"/>
      <c r="III14" s="80"/>
      <c r="IIJ14" s="80"/>
      <c r="IIK14" s="80"/>
      <c r="IIL14" s="80"/>
      <c r="IIM14" s="80"/>
      <c r="IIN14" s="80"/>
      <c r="IIO14" s="80"/>
      <c r="IIP14" s="80"/>
      <c r="IIQ14" s="80"/>
      <c r="IIR14" s="80"/>
      <c r="IIS14" s="80"/>
      <c r="IIT14" s="80"/>
      <c r="IIU14" s="80"/>
      <c r="IIV14" s="80"/>
      <c r="IIW14" s="80"/>
      <c r="IIX14" s="80"/>
      <c r="IIY14" s="80"/>
      <c r="IIZ14" s="80"/>
      <c r="IJA14" s="80"/>
      <c r="IJB14" s="80"/>
      <c r="IJC14" s="80"/>
      <c r="IJD14" s="80"/>
      <c r="IJE14" s="80"/>
      <c r="IJF14" s="80"/>
      <c r="IJG14" s="80"/>
      <c r="IJH14" s="80"/>
      <c r="IJI14" s="80"/>
      <c r="IJJ14" s="80"/>
      <c r="IJK14" s="80"/>
      <c r="IJL14" s="80"/>
      <c r="IJM14" s="80"/>
      <c r="IJN14" s="80"/>
      <c r="IJO14" s="80"/>
      <c r="IJP14" s="80"/>
      <c r="IJQ14" s="80"/>
      <c r="IJR14" s="80"/>
      <c r="IJS14" s="80"/>
      <c r="IJT14" s="80"/>
      <c r="IJU14" s="80"/>
      <c r="IJV14" s="80"/>
      <c r="IJW14" s="80"/>
      <c r="IJX14" s="80"/>
      <c r="IJY14" s="80"/>
      <c r="IJZ14" s="80"/>
      <c r="IKA14" s="80"/>
      <c r="IKB14" s="80"/>
      <c r="IKC14" s="80"/>
      <c r="IKD14" s="80"/>
      <c r="IKE14" s="80"/>
      <c r="IKF14" s="80"/>
      <c r="IKG14" s="80"/>
      <c r="IKH14" s="80"/>
      <c r="IKI14" s="80"/>
      <c r="IKJ14" s="80"/>
      <c r="IKK14" s="80"/>
      <c r="IKL14" s="80"/>
      <c r="IKM14" s="80"/>
      <c r="IKN14" s="80"/>
      <c r="IKO14" s="80"/>
      <c r="IKP14" s="80"/>
      <c r="IKQ14" s="80"/>
      <c r="IKR14" s="80"/>
      <c r="IKS14" s="80"/>
      <c r="IKT14" s="80"/>
      <c r="IKU14" s="80"/>
      <c r="IKV14" s="80"/>
      <c r="IKW14" s="80"/>
      <c r="IKX14" s="80"/>
      <c r="IKY14" s="80"/>
      <c r="IKZ14" s="80"/>
      <c r="ILA14" s="80"/>
      <c r="ILB14" s="80"/>
      <c r="ILC14" s="80"/>
      <c r="ILD14" s="80"/>
      <c r="ILE14" s="80"/>
      <c r="ILF14" s="80"/>
      <c r="ILG14" s="80"/>
      <c r="ILH14" s="80"/>
      <c r="ILI14" s="80"/>
      <c r="ILJ14" s="80"/>
      <c r="ILK14" s="80"/>
      <c r="ILL14" s="80"/>
      <c r="ILM14" s="80"/>
      <c r="ILN14" s="80"/>
      <c r="ILO14" s="80"/>
      <c r="ILP14" s="80"/>
      <c r="ILQ14" s="80"/>
      <c r="ILR14" s="80"/>
      <c r="ILS14" s="80"/>
      <c r="ILT14" s="80"/>
      <c r="ILU14" s="80"/>
      <c r="ILV14" s="80"/>
      <c r="ILW14" s="80"/>
      <c r="ILX14" s="80"/>
      <c r="ILY14" s="80"/>
      <c r="ILZ14" s="80"/>
      <c r="IMA14" s="80"/>
      <c r="IMB14" s="80"/>
      <c r="IMC14" s="80"/>
      <c r="IMD14" s="80"/>
      <c r="IME14" s="80"/>
      <c r="IMF14" s="80"/>
      <c r="IMG14" s="80"/>
      <c r="IMH14" s="80"/>
      <c r="IMI14" s="80"/>
      <c r="IMJ14" s="80"/>
      <c r="IMK14" s="80"/>
      <c r="IML14" s="80"/>
      <c r="IMM14" s="80"/>
      <c r="IMN14" s="80"/>
      <c r="IMO14" s="80"/>
      <c r="IMP14" s="80"/>
      <c r="IMQ14" s="80"/>
      <c r="IMR14" s="80"/>
      <c r="IMS14" s="80"/>
      <c r="IMT14" s="80"/>
      <c r="IMU14" s="80"/>
      <c r="IMV14" s="80"/>
      <c r="IMW14" s="80"/>
      <c r="IMX14" s="80"/>
      <c r="IMY14" s="80"/>
      <c r="IMZ14" s="80"/>
      <c r="INA14" s="80"/>
      <c r="INB14" s="80"/>
      <c r="INC14" s="80"/>
      <c r="IND14" s="80"/>
      <c r="INE14" s="80"/>
      <c r="INF14" s="80"/>
      <c r="ING14" s="80"/>
      <c r="INH14" s="80"/>
      <c r="INI14" s="80"/>
      <c r="INJ14" s="80"/>
      <c r="INK14" s="80"/>
      <c r="INL14" s="80"/>
      <c r="INM14" s="80"/>
      <c r="INN14" s="80"/>
      <c r="INO14" s="80"/>
      <c r="INP14" s="80"/>
      <c r="INQ14" s="80"/>
      <c r="INR14" s="80"/>
      <c r="INS14" s="80"/>
      <c r="INT14" s="80"/>
      <c r="INU14" s="80"/>
      <c r="INV14" s="80"/>
      <c r="INW14" s="80"/>
      <c r="INX14" s="80"/>
      <c r="INY14" s="80"/>
      <c r="INZ14" s="80"/>
      <c r="IOA14" s="80"/>
      <c r="IOB14" s="80"/>
      <c r="IOC14" s="80"/>
      <c r="IOD14" s="80"/>
      <c r="IOE14" s="80"/>
      <c r="IOF14" s="80"/>
      <c r="IOG14" s="80"/>
      <c r="IOH14" s="80"/>
      <c r="IOI14" s="80"/>
      <c r="IOJ14" s="80"/>
      <c r="IOK14" s="80"/>
      <c r="IOL14" s="80"/>
      <c r="IOM14" s="80"/>
      <c r="ION14" s="80"/>
      <c r="IOO14" s="80"/>
      <c r="IOP14" s="80"/>
      <c r="IOQ14" s="80"/>
      <c r="IOR14" s="80"/>
      <c r="IOS14" s="80"/>
      <c r="IOT14" s="80"/>
      <c r="IOU14" s="80"/>
      <c r="IOV14" s="80"/>
      <c r="IOW14" s="80"/>
      <c r="IOX14" s="80"/>
      <c r="IOY14" s="80"/>
      <c r="IOZ14" s="80"/>
      <c r="IPA14" s="80"/>
      <c r="IPB14" s="80"/>
      <c r="IPC14" s="80"/>
      <c r="IPD14" s="80"/>
      <c r="IPE14" s="80"/>
      <c r="IPF14" s="80"/>
      <c r="IPG14" s="80"/>
      <c r="IPH14" s="80"/>
      <c r="IPI14" s="80"/>
      <c r="IPJ14" s="80"/>
      <c r="IPK14" s="80"/>
      <c r="IPL14" s="80"/>
      <c r="IPM14" s="80"/>
      <c r="IPN14" s="80"/>
      <c r="IPO14" s="80"/>
      <c r="IPP14" s="80"/>
      <c r="IPQ14" s="80"/>
      <c r="IPR14" s="80"/>
      <c r="IPS14" s="80"/>
      <c r="IPT14" s="80"/>
      <c r="IPU14" s="80"/>
      <c r="IPV14" s="80"/>
      <c r="IPW14" s="80"/>
      <c r="IPX14" s="80"/>
      <c r="IPY14" s="80"/>
      <c r="IPZ14" s="80"/>
      <c r="IQA14" s="80"/>
      <c r="IQB14" s="80"/>
      <c r="IQC14" s="80"/>
      <c r="IQD14" s="80"/>
      <c r="IQE14" s="80"/>
      <c r="IQF14" s="80"/>
      <c r="IQG14" s="80"/>
      <c r="IQH14" s="80"/>
      <c r="IQI14" s="80"/>
      <c r="IQJ14" s="80"/>
      <c r="IQK14" s="80"/>
      <c r="IQL14" s="80"/>
      <c r="IQM14" s="80"/>
      <c r="IQN14" s="80"/>
      <c r="IQO14" s="80"/>
      <c r="IQP14" s="80"/>
      <c r="IQQ14" s="80"/>
      <c r="IQR14" s="80"/>
      <c r="IQS14" s="80"/>
      <c r="IQT14" s="80"/>
      <c r="IQU14" s="80"/>
      <c r="IQV14" s="80"/>
      <c r="IQW14" s="80"/>
      <c r="IQX14" s="80"/>
      <c r="IQY14" s="80"/>
      <c r="IQZ14" s="80"/>
      <c r="IRA14" s="80"/>
      <c r="IRB14" s="80"/>
      <c r="IRC14" s="80"/>
      <c r="IRD14" s="80"/>
      <c r="IRE14" s="80"/>
      <c r="IRF14" s="80"/>
      <c r="IRG14" s="80"/>
      <c r="IRH14" s="80"/>
      <c r="IRI14" s="80"/>
      <c r="IRJ14" s="80"/>
      <c r="IRK14" s="80"/>
      <c r="IRL14" s="80"/>
      <c r="IRM14" s="80"/>
      <c r="IRN14" s="80"/>
      <c r="IRO14" s="80"/>
      <c r="IRP14" s="80"/>
      <c r="IRQ14" s="80"/>
      <c r="IRR14" s="80"/>
      <c r="IRS14" s="80"/>
      <c r="IRT14" s="80"/>
      <c r="IRU14" s="80"/>
      <c r="IRV14" s="80"/>
      <c r="IRW14" s="80"/>
      <c r="IRX14" s="80"/>
      <c r="IRY14" s="80"/>
      <c r="IRZ14" s="80"/>
      <c r="ISA14" s="80"/>
      <c r="ISB14" s="80"/>
      <c r="ISC14" s="80"/>
      <c r="ISD14" s="80"/>
      <c r="ISE14" s="80"/>
      <c r="ISF14" s="80"/>
      <c r="ISG14" s="80"/>
      <c r="ISH14" s="80"/>
      <c r="ISI14" s="80"/>
      <c r="ISJ14" s="80"/>
      <c r="ISK14" s="80"/>
      <c r="ISL14" s="80"/>
      <c r="ISM14" s="80"/>
      <c r="ISN14" s="80"/>
      <c r="ISO14" s="80"/>
      <c r="ISP14" s="80"/>
      <c r="ISQ14" s="80"/>
      <c r="ISR14" s="80"/>
      <c r="ISS14" s="80"/>
      <c r="IST14" s="80"/>
      <c r="ISU14" s="80"/>
      <c r="ISV14" s="80"/>
      <c r="ISW14" s="80"/>
      <c r="ISX14" s="80"/>
      <c r="ISY14" s="80"/>
      <c r="ISZ14" s="80"/>
      <c r="ITA14" s="80"/>
      <c r="ITB14" s="80"/>
      <c r="ITC14" s="80"/>
      <c r="ITD14" s="80"/>
      <c r="ITE14" s="80"/>
      <c r="ITF14" s="80"/>
      <c r="ITG14" s="80"/>
      <c r="ITH14" s="80"/>
      <c r="ITI14" s="80"/>
      <c r="ITJ14" s="80"/>
      <c r="ITK14" s="80"/>
      <c r="ITL14" s="80"/>
      <c r="ITM14" s="80"/>
      <c r="ITN14" s="80"/>
      <c r="ITO14" s="80"/>
      <c r="ITP14" s="80"/>
      <c r="ITQ14" s="80"/>
      <c r="ITR14" s="80"/>
      <c r="ITS14" s="80"/>
      <c r="ITT14" s="80"/>
      <c r="ITU14" s="80"/>
      <c r="ITV14" s="80"/>
      <c r="ITW14" s="80"/>
      <c r="ITX14" s="80"/>
      <c r="ITY14" s="80"/>
      <c r="ITZ14" s="80"/>
      <c r="IUA14" s="80"/>
      <c r="IUB14" s="80"/>
      <c r="IUC14" s="80"/>
      <c r="IUD14" s="80"/>
      <c r="IUE14" s="80"/>
      <c r="IUF14" s="80"/>
      <c r="IUG14" s="80"/>
      <c r="IUH14" s="80"/>
      <c r="IUI14" s="80"/>
      <c r="IUJ14" s="80"/>
      <c r="IUK14" s="80"/>
      <c r="IUL14" s="80"/>
      <c r="IUM14" s="80"/>
      <c r="IUN14" s="80"/>
      <c r="IUO14" s="80"/>
      <c r="IUP14" s="80"/>
      <c r="IUQ14" s="80"/>
      <c r="IUR14" s="80"/>
      <c r="IUS14" s="80"/>
      <c r="IUT14" s="80"/>
      <c r="IUU14" s="80"/>
      <c r="IUV14" s="80"/>
      <c r="IUW14" s="80"/>
      <c r="IUX14" s="80"/>
      <c r="IUY14" s="80"/>
      <c r="IUZ14" s="80"/>
      <c r="IVA14" s="80"/>
      <c r="IVB14" s="80"/>
      <c r="IVC14" s="80"/>
      <c r="IVD14" s="80"/>
      <c r="IVE14" s="80"/>
      <c r="IVF14" s="80"/>
      <c r="IVG14" s="80"/>
      <c r="IVH14" s="80"/>
      <c r="IVI14" s="80"/>
      <c r="IVJ14" s="80"/>
      <c r="IVK14" s="80"/>
      <c r="IVL14" s="80"/>
      <c r="IVM14" s="80"/>
      <c r="IVN14" s="80"/>
      <c r="IVO14" s="80"/>
      <c r="IVP14" s="80"/>
      <c r="IVQ14" s="80"/>
      <c r="IVR14" s="80"/>
      <c r="IVS14" s="80"/>
      <c r="IVT14" s="80"/>
      <c r="IVU14" s="80"/>
      <c r="IVV14" s="80"/>
      <c r="IVW14" s="80"/>
      <c r="IVX14" s="80"/>
      <c r="IVY14" s="80"/>
      <c r="IVZ14" s="80"/>
      <c r="IWA14" s="80"/>
      <c r="IWB14" s="80"/>
      <c r="IWC14" s="80"/>
      <c r="IWD14" s="80"/>
      <c r="IWE14" s="80"/>
      <c r="IWF14" s="80"/>
      <c r="IWG14" s="80"/>
      <c r="IWH14" s="80"/>
      <c r="IWI14" s="80"/>
      <c r="IWJ14" s="80"/>
      <c r="IWK14" s="80"/>
      <c r="IWL14" s="80"/>
      <c r="IWM14" s="80"/>
      <c r="IWN14" s="80"/>
      <c r="IWO14" s="80"/>
      <c r="IWP14" s="80"/>
      <c r="IWQ14" s="80"/>
      <c r="IWR14" s="80"/>
      <c r="IWS14" s="80"/>
      <c r="IWT14" s="80"/>
      <c r="IWU14" s="80"/>
      <c r="IWV14" s="80"/>
      <c r="IWW14" s="80"/>
      <c r="IWX14" s="80"/>
      <c r="IWY14" s="80"/>
      <c r="IWZ14" s="80"/>
      <c r="IXA14" s="80"/>
      <c r="IXB14" s="80"/>
      <c r="IXC14" s="80"/>
      <c r="IXD14" s="80"/>
      <c r="IXE14" s="80"/>
      <c r="IXF14" s="80"/>
      <c r="IXG14" s="80"/>
      <c r="IXH14" s="80"/>
      <c r="IXI14" s="80"/>
      <c r="IXJ14" s="80"/>
      <c r="IXK14" s="80"/>
      <c r="IXL14" s="80"/>
      <c r="IXM14" s="80"/>
      <c r="IXN14" s="80"/>
      <c r="IXO14" s="80"/>
      <c r="IXP14" s="80"/>
      <c r="IXQ14" s="80"/>
      <c r="IXR14" s="80"/>
      <c r="IXS14" s="80"/>
      <c r="IXT14" s="80"/>
      <c r="IXU14" s="80"/>
      <c r="IXV14" s="80"/>
      <c r="IXW14" s="80"/>
      <c r="IXX14" s="80"/>
      <c r="IXY14" s="80"/>
      <c r="IXZ14" s="80"/>
      <c r="IYA14" s="80"/>
      <c r="IYB14" s="80"/>
      <c r="IYC14" s="80"/>
      <c r="IYD14" s="80"/>
      <c r="IYE14" s="80"/>
      <c r="IYF14" s="80"/>
      <c r="IYG14" s="80"/>
      <c r="IYH14" s="80"/>
      <c r="IYI14" s="80"/>
      <c r="IYJ14" s="80"/>
      <c r="IYK14" s="80"/>
      <c r="IYL14" s="80"/>
      <c r="IYM14" s="80"/>
      <c r="IYN14" s="80"/>
      <c r="IYO14" s="80"/>
      <c r="IYP14" s="80"/>
      <c r="IYQ14" s="80"/>
      <c r="IYR14" s="80"/>
      <c r="IYS14" s="80"/>
      <c r="IYT14" s="80"/>
      <c r="IYU14" s="80"/>
      <c r="IYV14" s="80"/>
      <c r="IYW14" s="80"/>
      <c r="IYX14" s="80"/>
      <c r="IYY14" s="80"/>
      <c r="IYZ14" s="80"/>
      <c r="IZA14" s="80"/>
      <c r="IZB14" s="80"/>
      <c r="IZC14" s="80"/>
      <c r="IZD14" s="80"/>
      <c r="IZE14" s="80"/>
      <c r="IZF14" s="80"/>
      <c r="IZG14" s="80"/>
      <c r="IZH14" s="80"/>
      <c r="IZI14" s="80"/>
      <c r="IZJ14" s="80"/>
      <c r="IZK14" s="80"/>
      <c r="IZL14" s="80"/>
      <c r="IZM14" s="80"/>
      <c r="IZN14" s="80"/>
      <c r="IZO14" s="80"/>
      <c r="IZP14" s="80"/>
      <c r="IZQ14" s="80"/>
      <c r="IZR14" s="80"/>
      <c r="IZS14" s="80"/>
      <c r="IZT14" s="80"/>
      <c r="IZU14" s="80"/>
      <c r="IZV14" s="80"/>
      <c r="IZW14" s="80"/>
      <c r="IZX14" s="80"/>
      <c r="IZY14" s="80"/>
      <c r="IZZ14" s="80"/>
      <c r="JAA14" s="80"/>
      <c r="JAB14" s="80"/>
      <c r="JAC14" s="80"/>
      <c r="JAD14" s="80"/>
      <c r="JAE14" s="80"/>
      <c r="JAF14" s="80"/>
      <c r="JAG14" s="80"/>
      <c r="JAH14" s="80"/>
      <c r="JAI14" s="80"/>
      <c r="JAJ14" s="80"/>
      <c r="JAK14" s="80"/>
      <c r="JAL14" s="80"/>
      <c r="JAM14" s="80"/>
      <c r="JAN14" s="80"/>
      <c r="JAO14" s="80"/>
      <c r="JAP14" s="80"/>
      <c r="JAQ14" s="80"/>
      <c r="JAR14" s="80"/>
      <c r="JAS14" s="80"/>
      <c r="JAT14" s="80"/>
      <c r="JAU14" s="80"/>
      <c r="JAV14" s="80"/>
      <c r="JAW14" s="80"/>
      <c r="JAX14" s="80"/>
      <c r="JAY14" s="80"/>
      <c r="JAZ14" s="80"/>
      <c r="JBA14" s="80"/>
      <c r="JBB14" s="80"/>
      <c r="JBC14" s="80"/>
      <c r="JBD14" s="80"/>
      <c r="JBE14" s="80"/>
      <c r="JBF14" s="80"/>
      <c r="JBG14" s="80"/>
      <c r="JBH14" s="80"/>
      <c r="JBI14" s="80"/>
      <c r="JBJ14" s="80"/>
      <c r="JBK14" s="80"/>
      <c r="JBL14" s="80"/>
      <c r="JBM14" s="80"/>
      <c r="JBN14" s="80"/>
      <c r="JBO14" s="80"/>
      <c r="JBP14" s="80"/>
      <c r="JBQ14" s="80"/>
      <c r="JBR14" s="80"/>
      <c r="JBS14" s="80"/>
      <c r="JBT14" s="80"/>
      <c r="JBU14" s="80"/>
      <c r="JBV14" s="80"/>
      <c r="JBW14" s="80"/>
      <c r="JBX14" s="80"/>
      <c r="JBY14" s="80"/>
      <c r="JBZ14" s="80"/>
      <c r="JCA14" s="80"/>
      <c r="JCB14" s="80"/>
      <c r="JCC14" s="80"/>
      <c r="JCD14" s="80"/>
      <c r="JCE14" s="80"/>
      <c r="JCF14" s="80"/>
      <c r="JCG14" s="80"/>
      <c r="JCH14" s="80"/>
      <c r="JCI14" s="80"/>
      <c r="JCJ14" s="80"/>
      <c r="JCK14" s="80"/>
      <c r="JCL14" s="80"/>
      <c r="JCM14" s="80"/>
      <c r="JCN14" s="80"/>
      <c r="JCO14" s="80"/>
      <c r="JCP14" s="80"/>
      <c r="JCQ14" s="80"/>
      <c r="JCR14" s="80"/>
      <c r="JCS14" s="80"/>
      <c r="JCT14" s="80"/>
      <c r="JCU14" s="80"/>
      <c r="JCV14" s="80"/>
      <c r="JCW14" s="80"/>
      <c r="JCX14" s="80"/>
      <c r="JCY14" s="80"/>
      <c r="JCZ14" s="80"/>
      <c r="JDA14" s="80"/>
      <c r="JDB14" s="80"/>
      <c r="JDC14" s="80"/>
      <c r="JDD14" s="80"/>
      <c r="JDE14" s="80"/>
      <c r="JDF14" s="80"/>
      <c r="JDG14" s="80"/>
      <c r="JDH14" s="80"/>
      <c r="JDI14" s="80"/>
      <c r="JDJ14" s="80"/>
      <c r="JDK14" s="80"/>
      <c r="JDL14" s="80"/>
      <c r="JDM14" s="80"/>
      <c r="JDN14" s="80"/>
      <c r="JDO14" s="80"/>
      <c r="JDP14" s="80"/>
      <c r="JDQ14" s="80"/>
      <c r="JDR14" s="80"/>
      <c r="JDS14" s="80"/>
      <c r="JDT14" s="80"/>
      <c r="JDU14" s="80"/>
      <c r="JDV14" s="80"/>
      <c r="JDW14" s="80"/>
      <c r="JDX14" s="80"/>
      <c r="JDY14" s="80"/>
      <c r="JDZ14" s="80"/>
      <c r="JEA14" s="80"/>
      <c r="JEB14" s="80"/>
      <c r="JEC14" s="80"/>
      <c r="JED14" s="80"/>
      <c r="JEE14" s="80"/>
      <c r="JEF14" s="80"/>
      <c r="JEG14" s="80"/>
      <c r="JEH14" s="80"/>
      <c r="JEI14" s="80"/>
      <c r="JEJ14" s="80"/>
      <c r="JEK14" s="80"/>
      <c r="JEL14" s="80"/>
      <c r="JEM14" s="80"/>
      <c r="JEN14" s="80"/>
      <c r="JEO14" s="80"/>
      <c r="JEP14" s="80"/>
      <c r="JEQ14" s="80"/>
      <c r="JER14" s="80"/>
      <c r="JES14" s="80"/>
      <c r="JET14" s="80"/>
      <c r="JEU14" s="80"/>
      <c r="JEV14" s="80"/>
      <c r="JEW14" s="80"/>
      <c r="JEX14" s="80"/>
      <c r="JEY14" s="80"/>
      <c r="JEZ14" s="80"/>
      <c r="JFA14" s="80"/>
      <c r="JFB14" s="80"/>
      <c r="JFC14" s="80"/>
      <c r="JFD14" s="80"/>
      <c r="JFE14" s="80"/>
      <c r="JFF14" s="80"/>
      <c r="JFG14" s="80"/>
      <c r="JFH14" s="80"/>
      <c r="JFI14" s="80"/>
      <c r="JFJ14" s="80"/>
      <c r="JFK14" s="80"/>
      <c r="JFL14" s="80"/>
      <c r="JFM14" s="80"/>
      <c r="JFN14" s="80"/>
      <c r="JFO14" s="80"/>
      <c r="JFP14" s="80"/>
      <c r="JFQ14" s="80"/>
      <c r="JFR14" s="80"/>
      <c r="JFS14" s="80"/>
      <c r="JFT14" s="80"/>
      <c r="JFU14" s="80"/>
      <c r="JFV14" s="80"/>
      <c r="JFW14" s="80"/>
      <c r="JFX14" s="80"/>
      <c r="JFY14" s="80"/>
      <c r="JFZ14" s="80"/>
      <c r="JGA14" s="80"/>
      <c r="JGB14" s="80"/>
      <c r="JGC14" s="80"/>
      <c r="JGD14" s="80"/>
      <c r="JGE14" s="80"/>
      <c r="JGF14" s="80"/>
      <c r="JGG14" s="80"/>
      <c r="JGH14" s="80"/>
      <c r="JGI14" s="80"/>
      <c r="JGJ14" s="80"/>
      <c r="JGK14" s="80"/>
      <c r="JGL14" s="80"/>
      <c r="JGM14" s="80"/>
      <c r="JGN14" s="80"/>
      <c r="JGO14" s="80"/>
      <c r="JGP14" s="80"/>
      <c r="JGQ14" s="80"/>
      <c r="JGR14" s="80"/>
      <c r="JGS14" s="80"/>
      <c r="JGT14" s="80"/>
      <c r="JGU14" s="80"/>
      <c r="JGV14" s="80"/>
      <c r="JGW14" s="80"/>
      <c r="JGX14" s="80"/>
      <c r="JGY14" s="80"/>
      <c r="JGZ14" s="80"/>
      <c r="JHA14" s="80"/>
      <c r="JHB14" s="80"/>
      <c r="JHC14" s="80"/>
      <c r="JHD14" s="80"/>
      <c r="JHE14" s="80"/>
      <c r="JHF14" s="80"/>
      <c r="JHG14" s="80"/>
      <c r="JHH14" s="80"/>
      <c r="JHI14" s="80"/>
      <c r="JHJ14" s="80"/>
      <c r="JHK14" s="80"/>
      <c r="JHL14" s="80"/>
      <c r="JHM14" s="80"/>
      <c r="JHN14" s="80"/>
      <c r="JHO14" s="80"/>
      <c r="JHP14" s="80"/>
      <c r="JHQ14" s="80"/>
      <c r="JHR14" s="80"/>
      <c r="JHS14" s="80"/>
      <c r="JHT14" s="80"/>
      <c r="JHU14" s="80"/>
      <c r="JHV14" s="80"/>
      <c r="JHW14" s="80"/>
      <c r="JHX14" s="80"/>
      <c r="JHY14" s="80"/>
      <c r="JHZ14" s="80"/>
      <c r="JIA14" s="80"/>
      <c r="JIB14" s="80"/>
      <c r="JIC14" s="80"/>
      <c r="JID14" s="80"/>
      <c r="JIE14" s="80"/>
      <c r="JIF14" s="80"/>
      <c r="JIG14" s="80"/>
      <c r="JIH14" s="80"/>
      <c r="JII14" s="80"/>
      <c r="JIJ14" s="80"/>
      <c r="JIK14" s="80"/>
      <c r="JIL14" s="80"/>
      <c r="JIM14" s="80"/>
      <c r="JIN14" s="80"/>
      <c r="JIO14" s="80"/>
      <c r="JIP14" s="80"/>
      <c r="JIQ14" s="80"/>
      <c r="JIR14" s="80"/>
      <c r="JIS14" s="80"/>
      <c r="JIT14" s="80"/>
      <c r="JIU14" s="80"/>
      <c r="JIV14" s="80"/>
      <c r="JIW14" s="80"/>
      <c r="JIX14" s="80"/>
      <c r="JIY14" s="80"/>
      <c r="JIZ14" s="80"/>
      <c r="JJA14" s="80"/>
      <c r="JJB14" s="80"/>
      <c r="JJC14" s="80"/>
      <c r="JJD14" s="80"/>
      <c r="JJE14" s="80"/>
      <c r="JJF14" s="80"/>
      <c r="JJG14" s="80"/>
      <c r="JJH14" s="80"/>
      <c r="JJI14" s="80"/>
      <c r="JJJ14" s="80"/>
      <c r="JJK14" s="80"/>
      <c r="JJL14" s="80"/>
      <c r="JJM14" s="80"/>
      <c r="JJN14" s="80"/>
      <c r="JJO14" s="80"/>
      <c r="JJP14" s="80"/>
      <c r="JJQ14" s="80"/>
      <c r="JJR14" s="80"/>
      <c r="JJS14" s="80"/>
      <c r="JJT14" s="80"/>
      <c r="JJU14" s="80"/>
      <c r="JJV14" s="80"/>
      <c r="JJW14" s="80"/>
      <c r="JJX14" s="80"/>
      <c r="JJY14" s="80"/>
      <c r="JJZ14" s="80"/>
      <c r="JKA14" s="80"/>
      <c r="JKB14" s="80"/>
      <c r="JKC14" s="80"/>
      <c r="JKD14" s="80"/>
      <c r="JKE14" s="80"/>
      <c r="JKF14" s="80"/>
      <c r="JKG14" s="80"/>
      <c r="JKH14" s="80"/>
      <c r="JKI14" s="80"/>
      <c r="JKJ14" s="80"/>
      <c r="JKK14" s="80"/>
      <c r="JKL14" s="80"/>
      <c r="JKM14" s="80"/>
      <c r="JKN14" s="80"/>
      <c r="JKO14" s="80"/>
      <c r="JKP14" s="80"/>
      <c r="JKQ14" s="80"/>
      <c r="JKR14" s="80"/>
      <c r="JKS14" s="80"/>
      <c r="JKT14" s="80"/>
      <c r="JKU14" s="80"/>
      <c r="JKV14" s="80"/>
      <c r="JKW14" s="80"/>
      <c r="JKX14" s="80"/>
      <c r="JKY14" s="80"/>
      <c r="JKZ14" s="80"/>
      <c r="JLA14" s="80"/>
      <c r="JLB14" s="80"/>
      <c r="JLC14" s="80"/>
      <c r="JLD14" s="80"/>
      <c r="JLE14" s="80"/>
      <c r="JLF14" s="80"/>
      <c r="JLG14" s="80"/>
      <c r="JLH14" s="80"/>
      <c r="JLI14" s="80"/>
      <c r="JLJ14" s="80"/>
      <c r="JLK14" s="80"/>
      <c r="JLL14" s="80"/>
      <c r="JLM14" s="80"/>
      <c r="JLN14" s="80"/>
      <c r="JLO14" s="80"/>
      <c r="JLP14" s="80"/>
      <c r="JLQ14" s="80"/>
      <c r="JLR14" s="80"/>
      <c r="JLS14" s="80"/>
      <c r="JLT14" s="80"/>
      <c r="JLU14" s="80"/>
      <c r="JLV14" s="80"/>
      <c r="JLW14" s="80"/>
      <c r="JLX14" s="80"/>
      <c r="JLY14" s="80"/>
      <c r="JLZ14" s="80"/>
      <c r="JMA14" s="80"/>
      <c r="JMB14" s="80"/>
      <c r="JMC14" s="80"/>
      <c r="JMD14" s="80"/>
      <c r="JME14" s="80"/>
      <c r="JMF14" s="80"/>
      <c r="JMG14" s="80"/>
      <c r="JMH14" s="80"/>
      <c r="JMI14" s="80"/>
      <c r="JMJ14" s="80"/>
      <c r="JMK14" s="80"/>
      <c r="JML14" s="80"/>
      <c r="JMM14" s="80"/>
      <c r="JMN14" s="80"/>
      <c r="JMO14" s="80"/>
      <c r="JMP14" s="80"/>
      <c r="JMQ14" s="80"/>
      <c r="JMR14" s="80"/>
      <c r="JMS14" s="80"/>
      <c r="JMT14" s="80"/>
      <c r="JMU14" s="80"/>
      <c r="JMV14" s="80"/>
      <c r="JMW14" s="80"/>
      <c r="JMX14" s="80"/>
      <c r="JMY14" s="80"/>
      <c r="JMZ14" s="80"/>
      <c r="JNA14" s="80"/>
      <c r="JNB14" s="80"/>
      <c r="JNC14" s="80"/>
      <c r="JND14" s="80"/>
      <c r="JNE14" s="80"/>
      <c r="JNF14" s="80"/>
      <c r="JNG14" s="80"/>
      <c r="JNH14" s="80"/>
      <c r="JNI14" s="80"/>
      <c r="JNJ14" s="80"/>
      <c r="JNK14" s="80"/>
      <c r="JNL14" s="80"/>
      <c r="JNM14" s="80"/>
      <c r="JNN14" s="80"/>
      <c r="JNO14" s="80"/>
      <c r="JNP14" s="80"/>
      <c r="JNQ14" s="80"/>
      <c r="JNR14" s="80"/>
      <c r="JNS14" s="80"/>
      <c r="JNT14" s="80"/>
      <c r="JNU14" s="80"/>
      <c r="JNV14" s="80"/>
      <c r="JNW14" s="80"/>
      <c r="JNX14" s="80"/>
      <c r="JNY14" s="80"/>
      <c r="JNZ14" s="80"/>
      <c r="JOA14" s="80"/>
      <c r="JOB14" s="80"/>
      <c r="JOC14" s="80"/>
      <c r="JOD14" s="80"/>
      <c r="JOE14" s="80"/>
      <c r="JOF14" s="80"/>
      <c r="JOG14" s="80"/>
      <c r="JOH14" s="80"/>
      <c r="JOI14" s="80"/>
      <c r="JOJ14" s="80"/>
      <c r="JOK14" s="80"/>
      <c r="JOL14" s="80"/>
      <c r="JOM14" s="80"/>
      <c r="JON14" s="80"/>
      <c r="JOO14" s="80"/>
      <c r="JOP14" s="80"/>
      <c r="JOQ14" s="80"/>
      <c r="JOR14" s="80"/>
      <c r="JOS14" s="80"/>
      <c r="JOT14" s="80"/>
      <c r="JOU14" s="80"/>
      <c r="JOV14" s="80"/>
      <c r="JOW14" s="80"/>
      <c r="JOX14" s="80"/>
      <c r="JOY14" s="80"/>
      <c r="JOZ14" s="80"/>
      <c r="JPA14" s="80"/>
      <c r="JPB14" s="80"/>
      <c r="JPC14" s="80"/>
      <c r="JPD14" s="80"/>
      <c r="JPE14" s="80"/>
      <c r="JPF14" s="80"/>
      <c r="JPG14" s="80"/>
      <c r="JPH14" s="80"/>
      <c r="JPI14" s="80"/>
      <c r="JPJ14" s="80"/>
      <c r="JPK14" s="80"/>
      <c r="JPL14" s="80"/>
      <c r="JPM14" s="80"/>
      <c r="JPN14" s="80"/>
      <c r="JPO14" s="80"/>
      <c r="JPP14" s="80"/>
      <c r="JPQ14" s="80"/>
      <c r="JPR14" s="80"/>
      <c r="JPS14" s="80"/>
      <c r="JPT14" s="80"/>
      <c r="JPU14" s="80"/>
      <c r="JPV14" s="80"/>
      <c r="JPW14" s="80"/>
      <c r="JPX14" s="80"/>
      <c r="JPY14" s="80"/>
      <c r="JPZ14" s="80"/>
      <c r="JQA14" s="80"/>
      <c r="JQB14" s="80"/>
      <c r="JQC14" s="80"/>
      <c r="JQD14" s="80"/>
      <c r="JQE14" s="80"/>
      <c r="JQF14" s="80"/>
      <c r="JQG14" s="80"/>
      <c r="JQH14" s="80"/>
      <c r="JQI14" s="80"/>
      <c r="JQJ14" s="80"/>
      <c r="JQK14" s="80"/>
      <c r="JQL14" s="80"/>
      <c r="JQM14" s="80"/>
      <c r="JQN14" s="80"/>
      <c r="JQO14" s="80"/>
      <c r="JQP14" s="80"/>
      <c r="JQQ14" s="80"/>
      <c r="JQR14" s="80"/>
      <c r="JQS14" s="80"/>
      <c r="JQT14" s="80"/>
      <c r="JQU14" s="80"/>
      <c r="JQV14" s="80"/>
      <c r="JQW14" s="80"/>
      <c r="JQX14" s="80"/>
      <c r="JQY14" s="80"/>
      <c r="JQZ14" s="80"/>
      <c r="JRA14" s="80"/>
      <c r="JRB14" s="80"/>
      <c r="JRC14" s="80"/>
      <c r="JRD14" s="80"/>
      <c r="JRE14" s="80"/>
      <c r="JRF14" s="80"/>
      <c r="JRG14" s="80"/>
      <c r="JRH14" s="80"/>
      <c r="JRI14" s="80"/>
      <c r="JRJ14" s="80"/>
      <c r="JRK14" s="80"/>
      <c r="JRL14" s="80"/>
      <c r="JRM14" s="80"/>
      <c r="JRN14" s="80"/>
      <c r="JRO14" s="80"/>
      <c r="JRP14" s="80"/>
      <c r="JRQ14" s="80"/>
      <c r="JRR14" s="80"/>
      <c r="JRS14" s="80"/>
      <c r="JRT14" s="80"/>
      <c r="JRU14" s="80"/>
      <c r="JRV14" s="80"/>
      <c r="JRW14" s="80"/>
      <c r="JRX14" s="80"/>
      <c r="JRY14" s="80"/>
      <c r="JRZ14" s="80"/>
      <c r="JSA14" s="80"/>
      <c r="JSB14" s="80"/>
      <c r="JSC14" s="80"/>
      <c r="JSD14" s="80"/>
      <c r="JSE14" s="80"/>
      <c r="JSF14" s="80"/>
      <c r="JSG14" s="80"/>
      <c r="JSH14" s="80"/>
      <c r="JSI14" s="80"/>
      <c r="JSJ14" s="80"/>
      <c r="JSK14" s="80"/>
      <c r="JSL14" s="80"/>
      <c r="JSM14" s="80"/>
      <c r="JSN14" s="80"/>
      <c r="JSO14" s="80"/>
      <c r="JSP14" s="80"/>
      <c r="JSQ14" s="80"/>
      <c r="JSR14" s="80"/>
      <c r="JSS14" s="80"/>
      <c r="JST14" s="80"/>
      <c r="JSU14" s="80"/>
      <c r="JSV14" s="80"/>
      <c r="JSW14" s="80"/>
      <c r="JSX14" s="80"/>
      <c r="JSY14" s="80"/>
      <c r="JSZ14" s="80"/>
      <c r="JTA14" s="80"/>
      <c r="JTB14" s="80"/>
      <c r="JTC14" s="80"/>
      <c r="JTD14" s="80"/>
      <c r="JTE14" s="80"/>
      <c r="JTF14" s="80"/>
      <c r="JTG14" s="80"/>
      <c r="JTH14" s="80"/>
      <c r="JTI14" s="80"/>
      <c r="JTJ14" s="80"/>
      <c r="JTK14" s="80"/>
      <c r="JTL14" s="80"/>
      <c r="JTM14" s="80"/>
      <c r="JTN14" s="80"/>
      <c r="JTO14" s="80"/>
      <c r="JTP14" s="80"/>
      <c r="JTQ14" s="80"/>
      <c r="JTR14" s="80"/>
      <c r="JTS14" s="80"/>
      <c r="JTT14" s="80"/>
      <c r="JTU14" s="80"/>
      <c r="JTV14" s="80"/>
      <c r="JTW14" s="80"/>
      <c r="JTX14" s="80"/>
      <c r="JTY14" s="80"/>
      <c r="JTZ14" s="80"/>
      <c r="JUA14" s="80"/>
      <c r="JUB14" s="80"/>
      <c r="JUC14" s="80"/>
      <c r="JUD14" s="80"/>
      <c r="JUE14" s="80"/>
      <c r="JUF14" s="80"/>
      <c r="JUG14" s="80"/>
      <c r="JUH14" s="80"/>
      <c r="JUI14" s="80"/>
      <c r="JUJ14" s="80"/>
      <c r="JUK14" s="80"/>
      <c r="JUL14" s="80"/>
      <c r="JUM14" s="80"/>
      <c r="JUN14" s="80"/>
      <c r="JUO14" s="80"/>
      <c r="JUP14" s="80"/>
      <c r="JUQ14" s="80"/>
      <c r="JUR14" s="80"/>
      <c r="JUS14" s="80"/>
      <c r="JUT14" s="80"/>
      <c r="JUU14" s="80"/>
      <c r="JUV14" s="80"/>
      <c r="JUW14" s="80"/>
      <c r="JUX14" s="80"/>
      <c r="JUY14" s="80"/>
      <c r="JUZ14" s="80"/>
      <c r="JVA14" s="80"/>
      <c r="JVB14" s="80"/>
      <c r="JVC14" s="80"/>
      <c r="JVD14" s="80"/>
      <c r="JVE14" s="80"/>
      <c r="JVF14" s="80"/>
      <c r="JVG14" s="80"/>
      <c r="JVH14" s="80"/>
      <c r="JVI14" s="80"/>
      <c r="JVJ14" s="80"/>
      <c r="JVK14" s="80"/>
      <c r="JVL14" s="80"/>
      <c r="JVM14" s="80"/>
      <c r="JVN14" s="80"/>
      <c r="JVO14" s="80"/>
      <c r="JVP14" s="80"/>
      <c r="JVQ14" s="80"/>
      <c r="JVR14" s="80"/>
      <c r="JVS14" s="80"/>
      <c r="JVT14" s="80"/>
      <c r="JVU14" s="80"/>
      <c r="JVV14" s="80"/>
      <c r="JVW14" s="80"/>
      <c r="JVX14" s="80"/>
      <c r="JVY14" s="80"/>
      <c r="JVZ14" s="80"/>
      <c r="JWA14" s="80"/>
      <c r="JWB14" s="80"/>
      <c r="JWC14" s="80"/>
      <c r="JWD14" s="80"/>
      <c r="JWE14" s="80"/>
      <c r="JWF14" s="80"/>
      <c r="JWG14" s="80"/>
      <c r="JWH14" s="80"/>
      <c r="JWI14" s="80"/>
      <c r="JWJ14" s="80"/>
      <c r="JWK14" s="80"/>
      <c r="JWL14" s="80"/>
      <c r="JWM14" s="80"/>
      <c r="JWN14" s="80"/>
      <c r="JWO14" s="80"/>
      <c r="JWP14" s="80"/>
      <c r="JWQ14" s="80"/>
      <c r="JWR14" s="80"/>
      <c r="JWS14" s="80"/>
      <c r="JWT14" s="80"/>
      <c r="JWU14" s="80"/>
      <c r="JWV14" s="80"/>
      <c r="JWW14" s="80"/>
      <c r="JWX14" s="80"/>
      <c r="JWY14" s="80"/>
      <c r="JWZ14" s="80"/>
      <c r="JXA14" s="80"/>
      <c r="JXB14" s="80"/>
      <c r="JXC14" s="80"/>
      <c r="JXD14" s="80"/>
      <c r="JXE14" s="80"/>
      <c r="JXF14" s="80"/>
      <c r="JXG14" s="80"/>
      <c r="JXH14" s="80"/>
      <c r="JXI14" s="80"/>
      <c r="JXJ14" s="80"/>
      <c r="JXK14" s="80"/>
      <c r="JXL14" s="80"/>
      <c r="JXM14" s="80"/>
      <c r="JXN14" s="80"/>
      <c r="JXO14" s="80"/>
      <c r="JXP14" s="80"/>
      <c r="JXQ14" s="80"/>
      <c r="JXR14" s="80"/>
      <c r="JXS14" s="80"/>
      <c r="JXT14" s="80"/>
      <c r="JXU14" s="80"/>
      <c r="JXV14" s="80"/>
      <c r="JXW14" s="80"/>
      <c r="JXX14" s="80"/>
      <c r="JXY14" s="80"/>
      <c r="JXZ14" s="80"/>
      <c r="JYA14" s="80"/>
      <c r="JYB14" s="80"/>
      <c r="JYC14" s="80"/>
      <c r="JYD14" s="80"/>
      <c r="JYE14" s="80"/>
      <c r="JYF14" s="80"/>
      <c r="JYG14" s="80"/>
      <c r="JYH14" s="80"/>
      <c r="JYI14" s="80"/>
      <c r="JYJ14" s="80"/>
      <c r="JYK14" s="80"/>
      <c r="JYL14" s="80"/>
      <c r="JYM14" s="80"/>
      <c r="JYN14" s="80"/>
      <c r="JYO14" s="80"/>
      <c r="JYP14" s="80"/>
      <c r="JYQ14" s="80"/>
      <c r="JYR14" s="80"/>
      <c r="JYS14" s="80"/>
      <c r="JYT14" s="80"/>
      <c r="JYU14" s="80"/>
      <c r="JYV14" s="80"/>
      <c r="JYW14" s="80"/>
      <c r="JYX14" s="80"/>
      <c r="JYY14" s="80"/>
      <c r="JYZ14" s="80"/>
      <c r="JZA14" s="80"/>
      <c r="JZB14" s="80"/>
      <c r="JZC14" s="80"/>
      <c r="JZD14" s="80"/>
      <c r="JZE14" s="80"/>
      <c r="JZF14" s="80"/>
      <c r="JZG14" s="80"/>
      <c r="JZH14" s="80"/>
      <c r="JZI14" s="80"/>
      <c r="JZJ14" s="80"/>
      <c r="JZK14" s="80"/>
      <c r="JZL14" s="80"/>
      <c r="JZM14" s="80"/>
      <c r="JZN14" s="80"/>
      <c r="JZO14" s="80"/>
      <c r="JZP14" s="80"/>
      <c r="JZQ14" s="80"/>
      <c r="JZR14" s="80"/>
      <c r="JZS14" s="80"/>
      <c r="JZT14" s="80"/>
      <c r="JZU14" s="80"/>
      <c r="JZV14" s="80"/>
      <c r="JZW14" s="80"/>
      <c r="JZX14" s="80"/>
      <c r="JZY14" s="80"/>
      <c r="JZZ14" s="80"/>
      <c r="KAA14" s="80"/>
      <c r="KAB14" s="80"/>
      <c r="KAC14" s="80"/>
      <c r="KAD14" s="80"/>
      <c r="KAE14" s="80"/>
      <c r="KAF14" s="80"/>
      <c r="KAG14" s="80"/>
      <c r="KAH14" s="80"/>
      <c r="KAI14" s="80"/>
      <c r="KAJ14" s="80"/>
      <c r="KAK14" s="80"/>
      <c r="KAL14" s="80"/>
      <c r="KAM14" s="80"/>
      <c r="KAN14" s="80"/>
      <c r="KAO14" s="80"/>
      <c r="KAP14" s="80"/>
      <c r="KAQ14" s="80"/>
      <c r="KAR14" s="80"/>
      <c r="KAS14" s="80"/>
      <c r="KAT14" s="80"/>
      <c r="KAU14" s="80"/>
      <c r="KAV14" s="80"/>
      <c r="KAW14" s="80"/>
      <c r="KAX14" s="80"/>
      <c r="KAY14" s="80"/>
      <c r="KAZ14" s="80"/>
      <c r="KBA14" s="80"/>
      <c r="KBB14" s="80"/>
      <c r="KBC14" s="80"/>
      <c r="KBD14" s="80"/>
      <c r="KBE14" s="80"/>
      <c r="KBF14" s="80"/>
      <c r="KBG14" s="80"/>
      <c r="KBH14" s="80"/>
      <c r="KBI14" s="80"/>
      <c r="KBJ14" s="80"/>
      <c r="KBK14" s="80"/>
      <c r="KBL14" s="80"/>
      <c r="KBM14" s="80"/>
      <c r="KBN14" s="80"/>
      <c r="KBO14" s="80"/>
      <c r="KBP14" s="80"/>
      <c r="KBQ14" s="80"/>
      <c r="KBR14" s="80"/>
      <c r="KBS14" s="80"/>
      <c r="KBT14" s="80"/>
      <c r="KBU14" s="80"/>
      <c r="KBV14" s="80"/>
      <c r="KBW14" s="80"/>
      <c r="KBX14" s="80"/>
      <c r="KBY14" s="80"/>
      <c r="KBZ14" s="80"/>
      <c r="KCA14" s="80"/>
      <c r="KCB14" s="80"/>
      <c r="KCC14" s="80"/>
      <c r="KCD14" s="80"/>
      <c r="KCE14" s="80"/>
      <c r="KCF14" s="80"/>
      <c r="KCG14" s="80"/>
      <c r="KCH14" s="80"/>
      <c r="KCI14" s="80"/>
      <c r="KCJ14" s="80"/>
      <c r="KCK14" s="80"/>
      <c r="KCL14" s="80"/>
      <c r="KCM14" s="80"/>
      <c r="KCN14" s="80"/>
      <c r="KCO14" s="80"/>
      <c r="KCP14" s="80"/>
      <c r="KCQ14" s="80"/>
      <c r="KCR14" s="80"/>
      <c r="KCS14" s="80"/>
      <c r="KCT14" s="80"/>
      <c r="KCU14" s="80"/>
      <c r="KCV14" s="80"/>
      <c r="KCW14" s="80"/>
      <c r="KCX14" s="80"/>
      <c r="KCY14" s="80"/>
      <c r="KCZ14" s="80"/>
      <c r="KDA14" s="80"/>
      <c r="KDB14" s="80"/>
      <c r="KDC14" s="80"/>
      <c r="KDD14" s="80"/>
      <c r="KDE14" s="80"/>
      <c r="KDF14" s="80"/>
      <c r="KDG14" s="80"/>
      <c r="KDH14" s="80"/>
      <c r="KDI14" s="80"/>
      <c r="KDJ14" s="80"/>
      <c r="KDK14" s="80"/>
      <c r="KDL14" s="80"/>
      <c r="KDM14" s="80"/>
      <c r="KDN14" s="80"/>
      <c r="KDO14" s="80"/>
      <c r="KDP14" s="80"/>
      <c r="KDQ14" s="80"/>
      <c r="KDR14" s="80"/>
      <c r="KDS14" s="80"/>
      <c r="KDT14" s="80"/>
      <c r="KDU14" s="80"/>
      <c r="KDV14" s="80"/>
      <c r="KDW14" s="80"/>
      <c r="KDX14" s="80"/>
      <c r="KDY14" s="80"/>
      <c r="KDZ14" s="80"/>
      <c r="KEA14" s="80"/>
      <c r="KEB14" s="80"/>
      <c r="KEC14" s="80"/>
      <c r="KED14" s="80"/>
      <c r="KEE14" s="80"/>
      <c r="KEF14" s="80"/>
      <c r="KEG14" s="80"/>
      <c r="KEH14" s="80"/>
      <c r="KEI14" s="80"/>
      <c r="KEJ14" s="80"/>
      <c r="KEK14" s="80"/>
      <c r="KEL14" s="80"/>
      <c r="KEM14" s="80"/>
      <c r="KEN14" s="80"/>
      <c r="KEO14" s="80"/>
      <c r="KEP14" s="80"/>
      <c r="KEQ14" s="80"/>
      <c r="KER14" s="80"/>
      <c r="KES14" s="80"/>
      <c r="KET14" s="80"/>
      <c r="KEU14" s="80"/>
      <c r="KEV14" s="80"/>
      <c r="KEW14" s="80"/>
      <c r="KEX14" s="80"/>
      <c r="KEY14" s="80"/>
      <c r="KEZ14" s="80"/>
      <c r="KFA14" s="80"/>
      <c r="KFB14" s="80"/>
      <c r="KFC14" s="80"/>
      <c r="KFD14" s="80"/>
      <c r="KFE14" s="80"/>
      <c r="KFF14" s="80"/>
      <c r="KFG14" s="80"/>
      <c r="KFH14" s="80"/>
      <c r="KFI14" s="80"/>
      <c r="KFJ14" s="80"/>
      <c r="KFK14" s="80"/>
      <c r="KFL14" s="80"/>
      <c r="KFM14" s="80"/>
      <c r="KFN14" s="80"/>
      <c r="KFO14" s="80"/>
      <c r="KFP14" s="80"/>
      <c r="KFQ14" s="80"/>
      <c r="KFR14" s="80"/>
      <c r="KFS14" s="80"/>
      <c r="KFT14" s="80"/>
      <c r="KFU14" s="80"/>
      <c r="KFV14" s="80"/>
      <c r="KFW14" s="80"/>
      <c r="KFX14" s="80"/>
      <c r="KFY14" s="80"/>
      <c r="KFZ14" s="80"/>
      <c r="KGA14" s="80"/>
      <c r="KGB14" s="80"/>
      <c r="KGC14" s="80"/>
      <c r="KGD14" s="80"/>
      <c r="KGE14" s="80"/>
      <c r="KGF14" s="80"/>
      <c r="KGG14" s="80"/>
      <c r="KGH14" s="80"/>
      <c r="KGI14" s="80"/>
      <c r="KGJ14" s="80"/>
      <c r="KGK14" s="80"/>
      <c r="KGL14" s="80"/>
      <c r="KGM14" s="80"/>
      <c r="KGN14" s="80"/>
      <c r="KGO14" s="80"/>
      <c r="KGP14" s="80"/>
      <c r="KGQ14" s="80"/>
      <c r="KGR14" s="80"/>
      <c r="KGS14" s="80"/>
      <c r="KGT14" s="80"/>
      <c r="KGU14" s="80"/>
      <c r="KGV14" s="80"/>
      <c r="KGW14" s="80"/>
      <c r="KGX14" s="80"/>
      <c r="KGY14" s="80"/>
      <c r="KGZ14" s="80"/>
      <c r="KHA14" s="80"/>
      <c r="KHB14" s="80"/>
      <c r="KHC14" s="80"/>
      <c r="KHD14" s="80"/>
      <c r="KHE14" s="80"/>
      <c r="KHF14" s="80"/>
      <c r="KHG14" s="80"/>
      <c r="KHH14" s="80"/>
      <c r="KHI14" s="80"/>
      <c r="KHJ14" s="80"/>
      <c r="KHK14" s="80"/>
      <c r="KHL14" s="80"/>
      <c r="KHM14" s="80"/>
      <c r="KHN14" s="80"/>
      <c r="KHO14" s="80"/>
      <c r="KHP14" s="80"/>
      <c r="KHQ14" s="80"/>
      <c r="KHR14" s="80"/>
      <c r="KHS14" s="80"/>
      <c r="KHT14" s="80"/>
      <c r="KHU14" s="80"/>
      <c r="KHV14" s="80"/>
      <c r="KHW14" s="80"/>
      <c r="KHX14" s="80"/>
      <c r="KHY14" s="80"/>
      <c r="KHZ14" s="80"/>
      <c r="KIA14" s="80"/>
      <c r="KIB14" s="80"/>
      <c r="KIC14" s="80"/>
      <c r="KID14" s="80"/>
      <c r="KIE14" s="80"/>
      <c r="KIF14" s="80"/>
      <c r="KIG14" s="80"/>
      <c r="KIH14" s="80"/>
      <c r="KII14" s="80"/>
      <c r="KIJ14" s="80"/>
      <c r="KIK14" s="80"/>
      <c r="KIL14" s="80"/>
      <c r="KIM14" s="80"/>
      <c r="KIN14" s="80"/>
      <c r="KIO14" s="80"/>
      <c r="KIP14" s="80"/>
      <c r="KIQ14" s="80"/>
      <c r="KIR14" s="80"/>
      <c r="KIS14" s="80"/>
      <c r="KIT14" s="80"/>
      <c r="KIU14" s="80"/>
      <c r="KIV14" s="80"/>
      <c r="KIW14" s="80"/>
      <c r="KIX14" s="80"/>
      <c r="KIY14" s="80"/>
      <c r="KIZ14" s="80"/>
      <c r="KJA14" s="80"/>
      <c r="KJB14" s="80"/>
      <c r="KJC14" s="80"/>
      <c r="KJD14" s="80"/>
      <c r="KJE14" s="80"/>
      <c r="KJF14" s="80"/>
      <c r="KJG14" s="80"/>
      <c r="KJH14" s="80"/>
      <c r="KJI14" s="80"/>
      <c r="KJJ14" s="80"/>
      <c r="KJK14" s="80"/>
      <c r="KJL14" s="80"/>
      <c r="KJM14" s="80"/>
      <c r="KJN14" s="80"/>
      <c r="KJO14" s="80"/>
      <c r="KJP14" s="80"/>
      <c r="KJQ14" s="80"/>
      <c r="KJR14" s="80"/>
      <c r="KJS14" s="80"/>
      <c r="KJT14" s="80"/>
      <c r="KJU14" s="80"/>
      <c r="KJV14" s="80"/>
      <c r="KJW14" s="80"/>
      <c r="KJX14" s="80"/>
      <c r="KJY14" s="80"/>
      <c r="KJZ14" s="80"/>
      <c r="KKA14" s="80"/>
      <c r="KKB14" s="80"/>
      <c r="KKC14" s="80"/>
      <c r="KKD14" s="80"/>
      <c r="KKE14" s="80"/>
      <c r="KKF14" s="80"/>
      <c r="KKG14" s="80"/>
      <c r="KKH14" s="80"/>
      <c r="KKI14" s="80"/>
      <c r="KKJ14" s="80"/>
      <c r="KKK14" s="80"/>
      <c r="KKL14" s="80"/>
      <c r="KKM14" s="80"/>
      <c r="KKN14" s="80"/>
      <c r="KKO14" s="80"/>
      <c r="KKP14" s="80"/>
      <c r="KKQ14" s="80"/>
      <c r="KKR14" s="80"/>
      <c r="KKS14" s="80"/>
      <c r="KKT14" s="80"/>
      <c r="KKU14" s="80"/>
      <c r="KKV14" s="80"/>
      <c r="KKW14" s="80"/>
      <c r="KKX14" s="80"/>
      <c r="KKY14" s="80"/>
      <c r="KKZ14" s="80"/>
      <c r="KLA14" s="80"/>
      <c r="KLB14" s="80"/>
      <c r="KLC14" s="80"/>
      <c r="KLD14" s="80"/>
      <c r="KLE14" s="80"/>
      <c r="KLF14" s="80"/>
      <c r="KLG14" s="80"/>
      <c r="KLH14" s="80"/>
      <c r="KLI14" s="80"/>
      <c r="KLJ14" s="80"/>
      <c r="KLK14" s="80"/>
      <c r="KLL14" s="80"/>
      <c r="KLM14" s="80"/>
      <c r="KLN14" s="80"/>
      <c r="KLO14" s="80"/>
      <c r="KLP14" s="80"/>
      <c r="KLQ14" s="80"/>
      <c r="KLR14" s="80"/>
      <c r="KLS14" s="80"/>
      <c r="KLT14" s="80"/>
      <c r="KLU14" s="80"/>
      <c r="KLV14" s="80"/>
      <c r="KLW14" s="80"/>
      <c r="KLX14" s="80"/>
      <c r="KLY14" s="80"/>
      <c r="KLZ14" s="80"/>
      <c r="KMA14" s="80"/>
      <c r="KMB14" s="80"/>
      <c r="KMC14" s="80"/>
      <c r="KMD14" s="80"/>
      <c r="KME14" s="80"/>
      <c r="KMF14" s="80"/>
      <c r="KMG14" s="80"/>
      <c r="KMH14" s="80"/>
      <c r="KMI14" s="80"/>
      <c r="KMJ14" s="80"/>
      <c r="KMK14" s="80"/>
      <c r="KML14" s="80"/>
      <c r="KMM14" s="80"/>
      <c r="KMN14" s="80"/>
      <c r="KMO14" s="80"/>
      <c r="KMP14" s="80"/>
      <c r="KMQ14" s="80"/>
      <c r="KMR14" s="80"/>
      <c r="KMS14" s="80"/>
      <c r="KMT14" s="80"/>
      <c r="KMU14" s="80"/>
      <c r="KMV14" s="80"/>
      <c r="KMW14" s="80"/>
      <c r="KMX14" s="80"/>
      <c r="KMY14" s="80"/>
      <c r="KMZ14" s="80"/>
      <c r="KNA14" s="80"/>
      <c r="KNB14" s="80"/>
      <c r="KNC14" s="80"/>
      <c r="KND14" s="80"/>
      <c r="KNE14" s="80"/>
      <c r="KNF14" s="80"/>
      <c r="KNG14" s="80"/>
      <c r="KNH14" s="80"/>
      <c r="KNI14" s="80"/>
      <c r="KNJ14" s="80"/>
      <c r="KNK14" s="80"/>
      <c r="KNL14" s="80"/>
      <c r="KNM14" s="80"/>
      <c r="KNN14" s="80"/>
      <c r="KNO14" s="80"/>
      <c r="KNP14" s="80"/>
      <c r="KNQ14" s="80"/>
      <c r="KNR14" s="80"/>
      <c r="KNS14" s="80"/>
      <c r="KNT14" s="80"/>
      <c r="KNU14" s="80"/>
      <c r="KNV14" s="80"/>
      <c r="KNW14" s="80"/>
      <c r="KNX14" s="80"/>
      <c r="KNY14" s="80"/>
      <c r="KNZ14" s="80"/>
      <c r="KOA14" s="80"/>
      <c r="KOB14" s="80"/>
      <c r="KOC14" s="80"/>
      <c r="KOD14" s="80"/>
      <c r="KOE14" s="80"/>
      <c r="KOF14" s="80"/>
      <c r="KOG14" s="80"/>
      <c r="KOH14" s="80"/>
      <c r="KOI14" s="80"/>
      <c r="KOJ14" s="80"/>
      <c r="KOK14" s="80"/>
      <c r="KOL14" s="80"/>
      <c r="KOM14" s="80"/>
      <c r="KON14" s="80"/>
      <c r="KOO14" s="80"/>
      <c r="KOP14" s="80"/>
      <c r="KOQ14" s="80"/>
      <c r="KOR14" s="80"/>
      <c r="KOS14" s="80"/>
      <c r="KOT14" s="80"/>
      <c r="KOU14" s="80"/>
      <c r="KOV14" s="80"/>
      <c r="KOW14" s="80"/>
      <c r="KOX14" s="80"/>
      <c r="KOY14" s="80"/>
      <c r="KOZ14" s="80"/>
      <c r="KPA14" s="80"/>
      <c r="KPB14" s="80"/>
      <c r="KPC14" s="80"/>
      <c r="KPD14" s="80"/>
      <c r="KPE14" s="80"/>
      <c r="KPF14" s="80"/>
      <c r="KPG14" s="80"/>
      <c r="KPH14" s="80"/>
      <c r="KPI14" s="80"/>
      <c r="KPJ14" s="80"/>
      <c r="KPK14" s="80"/>
      <c r="KPL14" s="80"/>
      <c r="KPM14" s="80"/>
      <c r="KPN14" s="80"/>
      <c r="KPO14" s="80"/>
      <c r="KPP14" s="80"/>
      <c r="KPQ14" s="80"/>
      <c r="KPR14" s="80"/>
      <c r="KPS14" s="80"/>
      <c r="KPT14" s="80"/>
      <c r="KPU14" s="80"/>
      <c r="KPV14" s="80"/>
      <c r="KPW14" s="80"/>
      <c r="KPX14" s="80"/>
      <c r="KPY14" s="80"/>
      <c r="KPZ14" s="80"/>
      <c r="KQA14" s="80"/>
      <c r="KQB14" s="80"/>
      <c r="KQC14" s="80"/>
      <c r="KQD14" s="80"/>
      <c r="KQE14" s="80"/>
      <c r="KQF14" s="80"/>
      <c r="KQG14" s="80"/>
      <c r="KQH14" s="80"/>
      <c r="KQI14" s="80"/>
      <c r="KQJ14" s="80"/>
      <c r="KQK14" s="80"/>
      <c r="KQL14" s="80"/>
      <c r="KQM14" s="80"/>
      <c r="KQN14" s="80"/>
      <c r="KQO14" s="80"/>
      <c r="KQP14" s="80"/>
      <c r="KQQ14" s="80"/>
      <c r="KQR14" s="80"/>
      <c r="KQS14" s="80"/>
      <c r="KQT14" s="80"/>
      <c r="KQU14" s="80"/>
      <c r="KQV14" s="80"/>
      <c r="KQW14" s="80"/>
      <c r="KQX14" s="80"/>
      <c r="KQY14" s="80"/>
      <c r="KQZ14" s="80"/>
      <c r="KRA14" s="80"/>
      <c r="KRB14" s="80"/>
      <c r="KRC14" s="80"/>
      <c r="KRD14" s="80"/>
      <c r="KRE14" s="80"/>
      <c r="KRF14" s="80"/>
      <c r="KRG14" s="80"/>
      <c r="KRH14" s="80"/>
      <c r="KRI14" s="80"/>
      <c r="KRJ14" s="80"/>
      <c r="KRK14" s="80"/>
      <c r="KRL14" s="80"/>
      <c r="KRM14" s="80"/>
      <c r="KRN14" s="80"/>
      <c r="KRO14" s="80"/>
      <c r="KRP14" s="80"/>
      <c r="KRQ14" s="80"/>
      <c r="KRR14" s="80"/>
      <c r="KRS14" s="80"/>
      <c r="KRT14" s="80"/>
      <c r="KRU14" s="80"/>
      <c r="KRV14" s="80"/>
      <c r="KRW14" s="80"/>
      <c r="KRX14" s="80"/>
      <c r="KRY14" s="80"/>
      <c r="KRZ14" s="80"/>
      <c r="KSA14" s="80"/>
      <c r="KSB14" s="80"/>
      <c r="KSC14" s="80"/>
      <c r="KSD14" s="80"/>
      <c r="KSE14" s="80"/>
      <c r="KSF14" s="80"/>
      <c r="KSG14" s="80"/>
      <c r="KSH14" s="80"/>
      <c r="KSI14" s="80"/>
      <c r="KSJ14" s="80"/>
      <c r="KSK14" s="80"/>
      <c r="KSL14" s="80"/>
      <c r="KSM14" s="80"/>
      <c r="KSN14" s="80"/>
      <c r="KSO14" s="80"/>
      <c r="KSP14" s="80"/>
      <c r="KSQ14" s="80"/>
      <c r="KSR14" s="80"/>
      <c r="KSS14" s="80"/>
      <c r="KST14" s="80"/>
      <c r="KSU14" s="80"/>
      <c r="KSV14" s="80"/>
      <c r="KSW14" s="80"/>
      <c r="KSX14" s="80"/>
      <c r="KSY14" s="80"/>
      <c r="KSZ14" s="80"/>
      <c r="KTA14" s="80"/>
      <c r="KTB14" s="80"/>
      <c r="KTC14" s="80"/>
      <c r="KTD14" s="80"/>
      <c r="KTE14" s="80"/>
      <c r="KTF14" s="80"/>
      <c r="KTG14" s="80"/>
      <c r="KTH14" s="80"/>
      <c r="KTI14" s="80"/>
      <c r="KTJ14" s="80"/>
      <c r="KTK14" s="80"/>
      <c r="KTL14" s="80"/>
      <c r="KTM14" s="80"/>
      <c r="KTN14" s="80"/>
      <c r="KTO14" s="80"/>
      <c r="KTP14" s="80"/>
      <c r="KTQ14" s="80"/>
      <c r="KTR14" s="80"/>
      <c r="KTS14" s="80"/>
      <c r="KTT14" s="80"/>
      <c r="KTU14" s="80"/>
      <c r="KTV14" s="80"/>
      <c r="KTW14" s="80"/>
      <c r="KTX14" s="80"/>
      <c r="KTY14" s="80"/>
      <c r="KTZ14" s="80"/>
      <c r="KUA14" s="80"/>
      <c r="KUB14" s="80"/>
      <c r="KUC14" s="80"/>
      <c r="KUD14" s="80"/>
      <c r="KUE14" s="80"/>
      <c r="KUF14" s="80"/>
      <c r="KUG14" s="80"/>
      <c r="KUH14" s="80"/>
      <c r="KUI14" s="80"/>
      <c r="KUJ14" s="80"/>
      <c r="KUK14" s="80"/>
      <c r="KUL14" s="80"/>
      <c r="KUM14" s="80"/>
      <c r="KUN14" s="80"/>
      <c r="KUO14" s="80"/>
      <c r="KUP14" s="80"/>
      <c r="KUQ14" s="80"/>
      <c r="KUR14" s="80"/>
      <c r="KUS14" s="80"/>
      <c r="KUT14" s="80"/>
      <c r="KUU14" s="80"/>
      <c r="KUV14" s="80"/>
      <c r="KUW14" s="80"/>
      <c r="KUX14" s="80"/>
      <c r="KUY14" s="80"/>
      <c r="KUZ14" s="80"/>
      <c r="KVA14" s="80"/>
      <c r="KVB14" s="80"/>
      <c r="KVC14" s="80"/>
      <c r="KVD14" s="80"/>
      <c r="KVE14" s="80"/>
      <c r="KVF14" s="80"/>
      <c r="KVG14" s="80"/>
      <c r="KVH14" s="80"/>
      <c r="KVI14" s="80"/>
      <c r="KVJ14" s="80"/>
      <c r="KVK14" s="80"/>
      <c r="KVL14" s="80"/>
      <c r="KVM14" s="80"/>
      <c r="KVN14" s="80"/>
      <c r="KVO14" s="80"/>
      <c r="KVP14" s="80"/>
      <c r="KVQ14" s="80"/>
      <c r="KVR14" s="80"/>
      <c r="KVS14" s="80"/>
      <c r="KVT14" s="80"/>
      <c r="KVU14" s="80"/>
      <c r="KVV14" s="80"/>
      <c r="KVW14" s="80"/>
      <c r="KVX14" s="80"/>
      <c r="KVY14" s="80"/>
      <c r="KVZ14" s="80"/>
      <c r="KWA14" s="80"/>
      <c r="KWB14" s="80"/>
      <c r="KWC14" s="80"/>
      <c r="KWD14" s="80"/>
      <c r="KWE14" s="80"/>
      <c r="KWF14" s="80"/>
      <c r="KWG14" s="80"/>
      <c r="KWH14" s="80"/>
      <c r="KWI14" s="80"/>
      <c r="KWJ14" s="80"/>
      <c r="KWK14" s="80"/>
      <c r="KWL14" s="80"/>
      <c r="KWM14" s="80"/>
      <c r="KWN14" s="80"/>
      <c r="KWO14" s="80"/>
      <c r="KWP14" s="80"/>
      <c r="KWQ14" s="80"/>
      <c r="KWR14" s="80"/>
      <c r="KWS14" s="80"/>
      <c r="KWT14" s="80"/>
      <c r="KWU14" s="80"/>
      <c r="KWV14" s="80"/>
      <c r="KWW14" s="80"/>
      <c r="KWX14" s="80"/>
      <c r="KWY14" s="80"/>
      <c r="KWZ14" s="80"/>
      <c r="KXA14" s="80"/>
      <c r="KXB14" s="80"/>
      <c r="KXC14" s="80"/>
      <c r="KXD14" s="80"/>
      <c r="KXE14" s="80"/>
      <c r="KXF14" s="80"/>
      <c r="KXG14" s="80"/>
      <c r="KXH14" s="80"/>
      <c r="KXI14" s="80"/>
      <c r="KXJ14" s="80"/>
      <c r="KXK14" s="80"/>
      <c r="KXL14" s="80"/>
      <c r="KXM14" s="80"/>
      <c r="KXN14" s="80"/>
      <c r="KXO14" s="80"/>
      <c r="KXP14" s="80"/>
      <c r="KXQ14" s="80"/>
      <c r="KXR14" s="80"/>
      <c r="KXS14" s="80"/>
      <c r="KXT14" s="80"/>
      <c r="KXU14" s="80"/>
      <c r="KXV14" s="80"/>
      <c r="KXW14" s="80"/>
      <c r="KXX14" s="80"/>
      <c r="KXY14" s="80"/>
      <c r="KXZ14" s="80"/>
      <c r="KYA14" s="80"/>
      <c r="KYB14" s="80"/>
      <c r="KYC14" s="80"/>
      <c r="KYD14" s="80"/>
      <c r="KYE14" s="80"/>
      <c r="KYF14" s="80"/>
      <c r="KYG14" s="80"/>
      <c r="KYH14" s="80"/>
      <c r="KYI14" s="80"/>
      <c r="KYJ14" s="80"/>
      <c r="KYK14" s="80"/>
      <c r="KYL14" s="80"/>
      <c r="KYM14" s="80"/>
      <c r="KYN14" s="80"/>
      <c r="KYO14" s="80"/>
      <c r="KYP14" s="80"/>
      <c r="KYQ14" s="80"/>
      <c r="KYR14" s="80"/>
      <c r="KYS14" s="80"/>
      <c r="KYT14" s="80"/>
      <c r="KYU14" s="80"/>
      <c r="KYV14" s="80"/>
      <c r="KYW14" s="80"/>
      <c r="KYX14" s="80"/>
      <c r="KYY14" s="80"/>
      <c r="KYZ14" s="80"/>
      <c r="KZA14" s="80"/>
      <c r="KZB14" s="80"/>
      <c r="KZC14" s="80"/>
      <c r="KZD14" s="80"/>
      <c r="KZE14" s="80"/>
      <c r="KZF14" s="80"/>
      <c r="KZG14" s="80"/>
      <c r="KZH14" s="80"/>
      <c r="KZI14" s="80"/>
      <c r="KZJ14" s="80"/>
      <c r="KZK14" s="80"/>
      <c r="KZL14" s="80"/>
      <c r="KZM14" s="80"/>
      <c r="KZN14" s="80"/>
      <c r="KZO14" s="80"/>
      <c r="KZP14" s="80"/>
      <c r="KZQ14" s="80"/>
      <c r="KZR14" s="80"/>
      <c r="KZS14" s="80"/>
      <c r="KZT14" s="80"/>
      <c r="KZU14" s="80"/>
      <c r="KZV14" s="80"/>
      <c r="KZW14" s="80"/>
      <c r="KZX14" s="80"/>
      <c r="KZY14" s="80"/>
      <c r="KZZ14" s="80"/>
      <c r="LAA14" s="80"/>
      <c r="LAB14" s="80"/>
      <c r="LAC14" s="80"/>
      <c r="LAD14" s="80"/>
      <c r="LAE14" s="80"/>
      <c r="LAF14" s="80"/>
      <c r="LAG14" s="80"/>
      <c r="LAH14" s="80"/>
      <c r="LAI14" s="80"/>
      <c r="LAJ14" s="80"/>
      <c r="LAK14" s="80"/>
      <c r="LAL14" s="80"/>
      <c r="LAM14" s="80"/>
      <c r="LAN14" s="80"/>
      <c r="LAO14" s="80"/>
      <c r="LAP14" s="80"/>
      <c r="LAQ14" s="80"/>
      <c r="LAR14" s="80"/>
      <c r="LAS14" s="80"/>
      <c r="LAT14" s="80"/>
      <c r="LAU14" s="80"/>
      <c r="LAV14" s="80"/>
      <c r="LAW14" s="80"/>
      <c r="LAX14" s="80"/>
      <c r="LAY14" s="80"/>
      <c r="LAZ14" s="80"/>
      <c r="LBA14" s="80"/>
      <c r="LBB14" s="80"/>
      <c r="LBC14" s="80"/>
      <c r="LBD14" s="80"/>
      <c r="LBE14" s="80"/>
      <c r="LBF14" s="80"/>
      <c r="LBG14" s="80"/>
      <c r="LBH14" s="80"/>
      <c r="LBI14" s="80"/>
      <c r="LBJ14" s="80"/>
      <c r="LBK14" s="80"/>
      <c r="LBL14" s="80"/>
      <c r="LBM14" s="80"/>
      <c r="LBN14" s="80"/>
      <c r="LBO14" s="80"/>
      <c r="LBP14" s="80"/>
      <c r="LBQ14" s="80"/>
      <c r="LBR14" s="80"/>
      <c r="LBS14" s="80"/>
      <c r="LBT14" s="80"/>
      <c r="LBU14" s="80"/>
      <c r="LBV14" s="80"/>
      <c r="LBW14" s="80"/>
      <c r="LBX14" s="80"/>
      <c r="LBY14" s="80"/>
      <c r="LBZ14" s="80"/>
      <c r="LCA14" s="80"/>
      <c r="LCB14" s="80"/>
      <c r="LCC14" s="80"/>
      <c r="LCD14" s="80"/>
      <c r="LCE14" s="80"/>
      <c r="LCF14" s="80"/>
      <c r="LCG14" s="80"/>
      <c r="LCH14" s="80"/>
      <c r="LCI14" s="80"/>
      <c r="LCJ14" s="80"/>
      <c r="LCK14" s="80"/>
      <c r="LCL14" s="80"/>
      <c r="LCM14" s="80"/>
      <c r="LCN14" s="80"/>
      <c r="LCO14" s="80"/>
      <c r="LCP14" s="80"/>
      <c r="LCQ14" s="80"/>
      <c r="LCR14" s="80"/>
      <c r="LCS14" s="80"/>
      <c r="LCT14" s="80"/>
      <c r="LCU14" s="80"/>
      <c r="LCV14" s="80"/>
      <c r="LCW14" s="80"/>
      <c r="LCX14" s="80"/>
      <c r="LCY14" s="80"/>
      <c r="LCZ14" s="80"/>
      <c r="LDA14" s="80"/>
      <c r="LDB14" s="80"/>
      <c r="LDC14" s="80"/>
      <c r="LDD14" s="80"/>
      <c r="LDE14" s="80"/>
      <c r="LDF14" s="80"/>
      <c r="LDG14" s="80"/>
      <c r="LDH14" s="80"/>
      <c r="LDI14" s="80"/>
      <c r="LDJ14" s="80"/>
      <c r="LDK14" s="80"/>
      <c r="LDL14" s="80"/>
      <c r="LDM14" s="80"/>
      <c r="LDN14" s="80"/>
      <c r="LDO14" s="80"/>
      <c r="LDP14" s="80"/>
      <c r="LDQ14" s="80"/>
      <c r="LDR14" s="80"/>
      <c r="LDS14" s="80"/>
      <c r="LDT14" s="80"/>
      <c r="LDU14" s="80"/>
      <c r="LDV14" s="80"/>
      <c r="LDW14" s="80"/>
      <c r="LDX14" s="80"/>
      <c r="LDY14" s="80"/>
      <c r="LDZ14" s="80"/>
      <c r="LEA14" s="80"/>
      <c r="LEB14" s="80"/>
      <c r="LEC14" s="80"/>
      <c r="LED14" s="80"/>
      <c r="LEE14" s="80"/>
      <c r="LEF14" s="80"/>
      <c r="LEG14" s="80"/>
      <c r="LEH14" s="80"/>
      <c r="LEI14" s="80"/>
      <c r="LEJ14" s="80"/>
      <c r="LEK14" s="80"/>
      <c r="LEL14" s="80"/>
      <c r="LEM14" s="80"/>
      <c r="LEN14" s="80"/>
      <c r="LEO14" s="80"/>
      <c r="LEP14" s="80"/>
      <c r="LEQ14" s="80"/>
      <c r="LER14" s="80"/>
      <c r="LES14" s="80"/>
      <c r="LET14" s="80"/>
      <c r="LEU14" s="80"/>
      <c r="LEV14" s="80"/>
      <c r="LEW14" s="80"/>
      <c r="LEX14" s="80"/>
      <c r="LEY14" s="80"/>
      <c r="LEZ14" s="80"/>
      <c r="LFA14" s="80"/>
      <c r="LFB14" s="80"/>
      <c r="LFC14" s="80"/>
      <c r="LFD14" s="80"/>
      <c r="LFE14" s="80"/>
      <c r="LFF14" s="80"/>
      <c r="LFG14" s="80"/>
      <c r="LFH14" s="80"/>
      <c r="LFI14" s="80"/>
      <c r="LFJ14" s="80"/>
      <c r="LFK14" s="80"/>
      <c r="LFL14" s="80"/>
      <c r="LFM14" s="80"/>
      <c r="LFN14" s="80"/>
      <c r="LFO14" s="80"/>
      <c r="LFP14" s="80"/>
      <c r="LFQ14" s="80"/>
      <c r="LFR14" s="80"/>
      <c r="LFS14" s="80"/>
      <c r="LFT14" s="80"/>
      <c r="LFU14" s="80"/>
      <c r="LFV14" s="80"/>
      <c r="LFW14" s="80"/>
      <c r="LFX14" s="80"/>
      <c r="LFY14" s="80"/>
      <c r="LFZ14" s="80"/>
      <c r="LGA14" s="80"/>
      <c r="LGB14" s="80"/>
      <c r="LGC14" s="80"/>
      <c r="LGD14" s="80"/>
      <c r="LGE14" s="80"/>
      <c r="LGF14" s="80"/>
      <c r="LGG14" s="80"/>
      <c r="LGH14" s="80"/>
      <c r="LGI14" s="80"/>
      <c r="LGJ14" s="80"/>
      <c r="LGK14" s="80"/>
      <c r="LGL14" s="80"/>
      <c r="LGM14" s="80"/>
      <c r="LGN14" s="80"/>
      <c r="LGO14" s="80"/>
      <c r="LGP14" s="80"/>
      <c r="LGQ14" s="80"/>
      <c r="LGR14" s="80"/>
      <c r="LGS14" s="80"/>
      <c r="LGT14" s="80"/>
      <c r="LGU14" s="80"/>
      <c r="LGV14" s="80"/>
      <c r="LGW14" s="80"/>
      <c r="LGX14" s="80"/>
      <c r="LGY14" s="80"/>
      <c r="LGZ14" s="80"/>
      <c r="LHA14" s="80"/>
      <c r="LHB14" s="80"/>
      <c r="LHC14" s="80"/>
      <c r="LHD14" s="80"/>
      <c r="LHE14" s="80"/>
      <c r="LHF14" s="80"/>
      <c r="LHG14" s="80"/>
      <c r="LHH14" s="80"/>
      <c r="LHI14" s="80"/>
      <c r="LHJ14" s="80"/>
      <c r="LHK14" s="80"/>
      <c r="LHL14" s="80"/>
      <c r="LHM14" s="80"/>
      <c r="LHN14" s="80"/>
      <c r="LHO14" s="80"/>
      <c r="LHP14" s="80"/>
      <c r="LHQ14" s="80"/>
      <c r="LHR14" s="80"/>
      <c r="LHS14" s="80"/>
      <c r="LHT14" s="80"/>
      <c r="LHU14" s="80"/>
      <c r="LHV14" s="80"/>
      <c r="LHW14" s="80"/>
      <c r="LHX14" s="80"/>
      <c r="LHY14" s="80"/>
      <c r="LHZ14" s="80"/>
      <c r="LIA14" s="80"/>
      <c r="LIB14" s="80"/>
      <c r="LIC14" s="80"/>
      <c r="LID14" s="80"/>
      <c r="LIE14" s="80"/>
      <c r="LIF14" s="80"/>
      <c r="LIG14" s="80"/>
      <c r="LIH14" s="80"/>
      <c r="LII14" s="80"/>
      <c r="LIJ14" s="80"/>
      <c r="LIK14" s="80"/>
      <c r="LIL14" s="80"/>
      <c r="LIM14" s="80"/>
      <c r="LIN14" s="80"/>
      <c r="LIO14" s="80"/>
      <c r="LIP14" s="80"/>
      <c r="LIQ14" s="80"/>
      <c r="LIR14" s="80"/>
      <c r="LIS14" s="80"/>
      <c r="LIT14" s="80"/>
      <c r="LIU14" s="80"/>
      <c r="LIV14" s="80"/>
      <c r="LIW14" s="80"/>
      <c r="LIX14" s="80"/>
      <c r="LIY14" s="80"/>
      <c r="LIZ14" s="80"/>
      <c r="LJA14" s="80"/>
      <c r="LJB14" s="80"/>
      <c r="LJC14" s="80"/>
      <c r="LJD14" s="80"/>
      <c r="LJE14" s="80"/>
      <c r="LJF14" s="80"/>
      <c r="LJG14" s="80"/>
      <c r="LJH14" s="80"/>
      <c r="LJI14" s="80"/>
      <c r="LJJ14" s="80"/>
      <c r="LJK14" s="80"/>
      <c r="LJL14" s="80"/>
      <c r="LJM14" s="80"/>
      <c r="LJN14" s="80"/>
      <c r="LJO14" s="80"/>
      <c r="LJP14" s="80"/>
      <c r="LJQ14" s="80"/>
      <c r="LJR14" s="80"/>
      <c r="LJS14" s="80"/>
      <c r="LJT14" s="80"/>
      <c r="LJU14" s="80"/>
      <c r="LJV14" s="80"/>
      <c r="LJW14" s="80"/>
      <c r="LJX14" s="80"/>
      <c r="LJY14" s="80"/>
      <c r="LJZ14" s="80"/>
      <c r="LKA14" s="80"/>
      <c r="LKB14" s="80"/>
      <c r="LKC14" s="80"/>
      <c r="LKD14" s="80"/>
      <c r="LKE14" s="80"/>
      <c r="LKF14" s="80"/>
      <c r="LKG14" s="80"/>
      <c r="LKH14" s="80"/>
      <c r="LKI14" s="80"/>
      <c r="LKJ14" s="80"/>
      <c r="LKK14" s="80"/>
      <c r="LKL14" s="80"/>
      <c r="LKM14" s="80"/>
      <c r="LKN14" s="80"/>
      <c r="LKO14" s="80"/>
      <c r="LKP14" s="80"/>
      <c r="LKQ14" s="80"/>
      <c r="LKR14" s="80"/>
      <c r="LKS14" s="80"/>
      <c r="LKT14" s="80"/>
      <c r="LKU14" s="80"/>
      <c r="LKV14" s="80"/>
      <c r="LKW14" s="80"/>
      <c r="LKX14" s="80"/>
      <c r="LKY14" s="80"/>
      <c r="LKZ14" s="80"/>
      <c r="LLA14" s="80"/>
      <c r="LLB14" s="80"/>
      <c r="LLC14" s="80"/>
      <c r="LLD14" s="80"/>
      <c r="LLE14" s="80"/>
      <c r="LLF14" s="80"/>
      <c r="LLG14" s="80"/>
      <c r="LLH14" s="80"/>
      <c r="LLI14" s="80"/>
      <c r="LLJ14" s="80"/>
      <c r="LLK14" s="80"/>
      <c r="LLL14" s="80"/>
      <c r="LLM14" s="80"/>
      <c r="LLN14" s="80"/>
      <c r="LLO14" s="80"/>
      <c r="LLP14" s="80"/>
      <c r="LLQ14" s="80"/>
      <c r="LLR14" s="80"/>
      <c r="LLS14" s="80"/>
      <c r="LLT14" s="80"/>
      <c r="LLU14" s="80"/>
      <c r="LLV14" s="80"/>
      <c r="LLW14" s="80"/>
      <c r="LLX14" s="80"/>
      <c r="LLY14" s="80"/>
      <c r="LLZ14" s="80"/>
      <c r="LMA14" s="80"/>
      <c r="LMB14" s="80"/>
      <c r="LMC14" s="80"/>
      <c r="LMD14" s="80"/>
      <c r="LME14" s="80"/>
      <c r="LMF14" s="80"/>
      <c r="LMG14" s="80"/>
      <c r="LMH14" s="80"/>
      <c r="LMI14" s="80"/>
      <c r="LMJ14" s="80"/>
      <c r="LMK14" s="80"/>
      <c r="LML14" s="80"/>
      <c r="LMM14" s="80"/>
      <c r="LMN14" s="80"/>
      <c r="LMO14" s="80"/>
      <c r="LMP14" s="80"/>
      <c r="LMQ14" s="80"/>
      <c r="LMR14" s="80"/>
      <c r="LMS14" s="80"/>
      <c r="LMT14" s="80"/>
      <c r="LMU14" s="80"/>
      <c r="LMV14" s="80"/>
      <c r="LMW14" s="80"/>
      <c r="LMX14" s="80"/>
      <c r="LMY14" s="80"/>
      <c r="LMZ14" s="80"/>
      <c r="LNA14" s="80"/>
      <c r="LNB14" s="80"/>
      <c r="LNC14" s="80"/>
      <c r="LND14" s="80"/>
      <c r="LNE14" s="80"/>
      <c r="LNF14" s="80"/>
      <c r="LNG14" s="80"/>
      <c r="LNH14" s="80"/>
      <c r="LNI14" s="80"/>
      <c r="LNJ14" s="80"/>
      <c r="LNK14" s="80"/>
      <c r="LNL14" s="80"/>
      <c r="LNM14" s="80"/>
      <c r="LNN14" s="80"/>
      <c r="LNO14" s="80"/>
      <c r="LNP14" s="80"/>
      <c r="LNQ14" s="80"/>
      <c r="LNR14" s="80"/>
      <c r="LNS14" s="80"/>
      <c r="LNT14" s="80"/>
      <c r="LNU14" s="80"/>
      <c r="LNV14" s="80"/>
      <c r="LNW14" s="80"/>
      <c r="LNX14" s="80"/>
      <c r="LNY14" s="80"/>
      <c r="LNZ14" s="80"/>
      <c r="LOA14" s="80"/>
      <c r="LOB14" s="80"/>
      <c r="LOC14" s="80"/>
      <c r="LOD14" s="80"/>
      <c r="LOE14" s="80"/>
      <c r="LOF14" s="80"/>
      <c r="LOG14" s="80"/>
      <c r="LOH14" s="80"/>
      <c r="LOI14" s="80"/>
      <c r="LOJ14" s="80"/>
      <c r="LOK14" s="80"/>
      <c r="LOL14" s="80"/>
      <c r="LOM14" s="80"/>
      <c r="LON14" s="80"/>
      <c r="LOO14" s="80"/>
      <c r="LOP14" s="80"/>
      <c r="LOQ14" s="80"/>
      <c r="LOR14" s="80"/>
      <c r="LOS14" s="80"/>
      <c r="LOT14" s="80"/>
      <c r="LOU14" s="80"/>
      <c r="LOV14" s="80"/>
      <c r="LOW14" s="80"/>
      <c r="LOX14" s="80"/>
      <c r="LOY14" s="80"/>
      <c r="LOZ14" s="80"/>
      <c r="LPA14" s="80"/>
      <c r="LPB14" s="80"/>
      <c r="LPC14" s="80"/>
      <c r="LPD14" s="80"/>
      <c r="LPE14" s="80"/>
      <c r="LPF14" s="80"/>
      <c r="LPG14" s="80"/>
      <c r="LPH14" s="80"/>
      <c r="LPI14" s="80"/>
      <c r="LPJ14" s="80"/>
      <c r="LPK14" s="80"/>
      <c r="LPL14" s="80"/>
      <c r="LPM14" s="80"/>
      <c r="LPN14" s="80"/>
      <c r="LPO14" s="80"/>
      <c r="LPP14" s="80"/>
      <c r="LPQ14" s="80"/>
      <c r="LPR14" s="80"/>
      <c r="LPS14" s="80"/>
      <c r="LPT14" s="80"/>
      <c r="LPU14" s="80"/>
      <c r="LPV14" s="80"/>
      <c r="LPW14" s="80"/>
      <c r="LPX14" s="80"/>
      <c r="LPY14" s="80"/>
      <c r="LPZ14" s="80"/>
      <c r="LQA14" s="80"/>
      <c r="LQB14" s="80"/>
      <c r="LQC14" s="80"/>
      <c r="LQD14" s="80"/>
      <c r="LQE14" s="80"/>
      <c r="LQF14" s="80"/>
      <c r="LQG14" s="80"/>
      <c r="LQH14" s="80"/>
      <c r="LQI14" s="80"/>
      <c r="LQJ14" s="80"/>
      <c r="LQK14" s="80"/>
      <c r="LQL14" s="80"/>
      <c r="LQM14" s="80"/>
      <c r="LQN14" s="80"/>
      <c r="LQO14" s="80"/>
      <c r="LQP14" s="80"/>
      <c r="LQQ14" s="80"/>
      <c r="LQR14" s="80"/>
      <c r="LQS14" s="80"/>
      <c r="LQT14" s="80"/>
      <c r="LQU14" s="80"/>
      <c r="LQV14" s="80"/>
      <c r="LQW14" s="80"/>
      <c r="LQX14" s="80"/>
      <c r="LQY14" s="80"/>
      <c r="LQZ14" s="80"/>
      <c r="LRA14" s="80"/>
      <c r="LRB14" s="80"/>
      <c r="LRC14" s="80"/>
      <c r="LRD14" s="80"/>
      <c r="LRE14" s="80"/>
      <c r="LRF14" s="80"/>
      <c r="LRG14" s="80"/>
      <c r="LRH14" s="80"/>
      <c r="LRI14" s="80"/>
      <c r="LRJ14" s="80"/>
      <c r="LRK14" s="80"/>
      <c r="LRL14" s="80"/>
      <c r="LRM14" s="80"/>
      <c r="LRN14" s="80"/>
      <c r="LRO14" s="80"/>
      <c r="LRP14" s="80"/>
      <c r="LRQ14" s="80"/>
      <c r="LRR14" s="80"/>
      <c r="LRS14" s="80"/>
      <c r="LRT14" s="80"/>
      <c r="LRU14" s="80"/>
      <c r="LRV14" s="80"/>
      <c r="LRW14" s="80"/>
      <c r="LRX14" s="80"/>
      <c r="LRY14" s="80"/>
      <c r="LRZ14" s="80"/>
      <c r="LSA14" s="80"/>
      <c r="LSB14" s="80"/>
      <c r="LSC14" s="80"/>
      <c r="LSD14" s="80"/>
      <c r="LSE14" s="80"/>
      <c r="LSF14" s="80"/>
      <c r="LSG14" s="80"/>
      <c r="LSH14" s="80"/>
      <c r="LSI14" s="80"/>
      <c r="LSJ14" s="80"/>
      <c r="LSK14" s="80"/>
      <c r="LSL14" s="80"/>
      <c r="LSM14" s="80"/>
      <c r="LSN14" s="80"/>
      <c r="LSO14" s="80"/>
      <c r="LSP14" s="80"/>
      <c r="LSQ14" s="80"/>
      <c r="LSR14" s="80"/>
      <c r="LSS14" s="80"/>
      <c r="LST14" s="80"/>
      <c r="LSU14" s="80"/>
      <c r="LSV14" s="80"/>
      <c r="LSW14" s="80"/>
      <c r="LSX14" s="80"/>
      <c r="LSY14" s="80"/>
      <c r="LSZ14" s="80"/>
      <c r="LTA14" s="80"/>
      <c r="LTB14" s="80"/>
      <c r="LTC14" s="80"/>
      <c r="LTD14" s="80"/>
      <c r="LTE14" s="80"/>
      <c r="LTF14" s="80"/>
      <c r="LTG14" s="80"/>
      <c r="LTH14" s="80"/>
      <c r="LTI14" s="80"/>
      <c r="LTJ14" s="80"/>
      <c r="LTK14" s="80"/>
      <c r="LTL14" s="80"/>
      <c r="LTM14" s="80"/>
      <c r="LTN14" s="80"/>
      <c r="LTO14" s="80"/>
      <c r="LTP14" s="80"/>
      <c r="LTQ14" s="80"/>
      <c r="LTR14" s="80"/>
      <c r="LTS14" s="80"/>
      <c r="LTT14" s="80"/>
      <c r="LTU14" s="80"/>
      <c r="LTV14" s="80"/>
      <c r="LTW14" s="80"/>
      <c r="LTX14" s="80"/>
      <c r="LTY14" s="80"/>
      <c r="LTZ14" s="80"/>
      <c r="LUA14" s="80"/>
      <c r="LUB14" s="80"/>
      <c r="LUC14" s="80"/>
      <c r="LUD14" s="80"/>
      <c r="LUE14" s="80"/>
      <c r="LUF14" s="80"/>
      <c r="LUG14" s="80"/>
      <c r="LUH14" s="80"/>
      <c r="LUI14" s="80"/>
      <c r="LUJ14" s="80"/>
      <c r="LUK14" s="80"/>
      <c r="LUL14" s="80"/>
      <c r="LUM14" s="80"/>
      <c r="LUN14" s="80"/>
      <c r="LUO14" s="80"/>
      <c r="LUP14" s="80"/>
      <c r="LUQ14" s="80"/>
      <c r="LUR14" s="80"/>
      <c r="LUS14" s="80"/>
      <c r="LUT14" s="80"/>
      <c r="LUU14" s="80"/>
      <c r="LUV14" s="80"/>
      <c r="LUW14" s="80"/>
      <c r="LUX14" s="80"/>
      <c r="LUY14" s="80"/>
      <c r="LUZ14" s="80"/>
      <c r="LVA14" s="80"/>
      <c r="LVB14" s="80"/>
      <c r="LVC14" s="80"/>
      <c r="LVD14" s="80"/>
      <c r="LVE14" s="80"/>
      <c r="LVF14" s="80"/>
      <c r="LVG14" s="80"/>
      <c r="LVH14" s="80"/>
      <c r="LVI14" s="80"/>
      <c r="LVJ14" s="80"/>
      <c r="LVK14" s="80"/>
      <c r="LVL14" s="80"/>
      <c r="LVM14" s="80"/>
      <c r="LVN14" s="80"/>
      <c r="LVO14" s="80"/>
      <c r="LVP14" s="80"/>
      <c r="LVQ14" s="80"/>
      <c r="LVR14" s="80"/>
      <c r="LVS14" s="80"/>
      <c r="LVT14" s="80"/>
      <c r="LVU14" s="80"/>
      <c r="LVV14" s="80"/>
      <c r="LVW14" s="80"/>
      <c r="LVX14" s="80"/>
      <c r="LVY14" s="80"/>
      <c r="LVZ14" s="80"/>
      <c r="LWA14" s="80"/>
      <c r="LWB14" s="80"/>
      <c r="LWC14" s="80"/>
      <c r="LWD14" s="80"/>
      <c r="LWE14" s="80"/>
      <c r="LWF14" s="80"/>
      <c r="LWG14" s="80"/>
      <c r="LWH14" s="80"/>
      <c r="LWI14" s="80"/>
      <c r="LWJ14" s="80"/>
      <c r="LWK14" s="80"/>
      <c r="LWL14" s="80"/>
      <c r="LWM14" s="80"/>
      <c r="LWN14" s="80"/>
      <c r="LWO14" s="80"/>
      <c r="LWP14" s="80"/>
      <c r="LWQ14" s="80"/>
      <c r="LWR14" s="80"/>
      <c r="LWS14" s="80"/>
      <c r="LWT14" s="80"/>
      <c r="LWU14" s="80"/>
      <c r="LWV14" s="80"/>
      <c r="LWW14" s="80"/>
      <c r="LWX14" s="80"/>
      <c r="LWY14" s="80"/>
      <c r="LWZ14" s="80"/>
      <c r="LXA14" s="80"/>
      <c r="LXB14" s="80"/>
      <c r="LXC14" s="80"/>
      <c r="LXD14" s="80"/>
      <c r="LXE14" s="80"/>
      <c r="LXF14" s="80"/>
      <c r="LXG14" s="80"/>
      <c r="LXH14" s="80"/>
      <c r="LXI14" s="80"/>
      <c r="LXJ14" s="80"/>
      <c r="LXK14" s="80"/>
      <c r="LXL14" s="80"/>
      <c r="LXM14" s="80"/>
      <c r="LXN14" s="80"/>
      <c r="LXO14" s="80"/>
      <c r="LXP14" s="80"/>
      <c r="LXQ14" s="80"/>
      <c r="LXR14" s="80"/>
      <c r="LXS14" s="80"/>
      <c r="LXT14" s="80"/>
      <c r="LXU14" s="80"/>
      <c r="LXV14" s="80"/>
      <c r="LXW14" s="80"/>
      <c r="LXX14" s="80"/>
      <c r="LXY14" s="80"/>
      <c r="LXZ14" s="80"/>
      <c r="LYA14" s="80"/>
      <c r="LYB14" s="80"/>
      <c r="LYC14" s="80"/>
      <c r="LYD14" s="80"/>
      <c r="LYE14" s="80"/>
      <c r="LYF14" s="80"/>
      <c r="LYG14" s="80"/>
      <c r="LYH14" s="80"/>
      <c r="LYI14" s="80"/>
      <c r="LYJ14" s="80"/>
      <c r="LYK14" s="80"/>
      <c r="LYL14" s="80"/>
      <c r="LYM14" s="80"/>
      <c r="LYN14" s="80"/>
      <c r="LYO14" s="80"/>
      <c r="LYP14" s="80"/>
      <c r="LYQ14" s="80"/>
      <c r="LYR14" s="80"/>
      <c r="LYS14" s="80"/>
      <c r="LYT14" s="80"/>
      <c r="LYU14" s="80"/>
      <c r="LYV14" s="80"/>
      <c r="LYW14" s="80"/>
      <c r="LYX14" s="80"/>
      <c r="LYY14" s="80"/>
      <c r="LYZ14" s="80"/>
      <c r="LZA14" s="80"/>
      <c r="LZB14" s="80"/>
      <c r="LZC14" s="80"/>
      <c r="LZD14" s="80"/>
      <c r="LZE14" s="80"/>
      <c r="LZF14" s="80"/>
      <c r="LZG14" s="80"/>
      <c r="LZH14" s="80"/>
      <c r="LZI14" s="80"/>
      <c r="LZJ14" s="80"/>
      <c r="LZK14" s="80"/>
      <c r="LZL14" s="80"/>
      <c r="LZM14" s="80"/>
      <c r="LZN14" s="80"/>
      <c r="LZO14" s="80"/>
      <c r="LZP14" s="80"/>
      <c r="LZQ14" s="80"/>
      <c r="LZR14" s="80"/>
      <c r="LZS14" s="80"/>
      <c r="LZT14" s="80"/>
      <c r="LZU14" s="80"/>
      <c r="LZV14" s="80"/>
      <c r="LZW14" s="80"/>
      <c r="LZX14" s="80"/>
      <c r="LZY14" s="80"/>
      <c r="LZZ14" s="80"/>
      <c r="MAA14" s="80"/>
      <c r="MAB14" s="80"/>
      <c r="MAC14" s="80"/>
      <c r="MAD14" s="80"/>
      <c r="MAE14" s="80"/>
      <c r="MAF14" s="80"/>
      <c r="MAG14" s="80"/>
      <c r="MAH14" s="80"/>
      <c r="MAI14" s="80"/>
      <c r="MAJ14" s="80"/>
      <c r="MAK14" s="80"/>
      <c r="MAL14" s="80"/>
      <c r="MAM14" s="80"/>
      <c r="MAN14" s="80"/>
      <c r="MAO14" s="80"/>
      <c r="MAP14" s="80"/>
      <c r="MAQ14" s="80"/>
      <c r="MAR14" s="80"/>
      <c r="MAS14" s="80"/>
      <c r="MAT14" s="80"/>
      <c r="MAU14" s="80"/>
      <c r="MAV14" s="80"/>
      <c r="MAW14" s="80"/>
      <c r="MAX14" s="80"/>
      <c r="MAY14" s="80"/>
      <c r="MAZ14" s="80"/>
      <c r="MBA14" s="80"/>
      <c r="MBB14" s="80"/>
      <c r="MBC14" s="80"/>
      <c r="MBD14" s="80"/>
      <c r="MBE14" s="80"/>
      <c r="MBF14" s="80"/>
      <c r="MBG14" s="80"/>
      <c r="MBH14" s="80"/>
      <c r="MBI14" s="80"/>
      <c r="MBJ14" s="80"/>
      <c r="MBK14" s="80"/>
      <c r="MBL14" s="80"/>
      <c r="MBM14" s="80"/>
      <c r="MBN14" s="80"/>
      <c r="MBO14" s="80"/>
      <c r="MBP14" s="80"/>
      <c r="MBQ14" s="80"/>
      <c r="MBR14" s="80"/>
      <c r="MBS14" s="80"/>
      <c r="MBT14" s="80"/>
      <c r="MBU14" s="80"/>
      <c r="MBV14" s="80"/>
      <c r="MBW14" s="80"/>
      <c r="MBX14" s="80"/>
      <c r="MBY14" s="80"/>
      <c r="MBZ14" s="80"/>
      <c r="MCA14" s="80"/>
      <c r="MCB14" s="80"/>
      <c r="MCC14" s="80"/>
      <c r="MCD14" s="80"/>
      <c r="MCE14" s="80"/>
      <c r="MCF14" s="80"/>
      <c r="MCG14" s="80"/>
      <c r="MCH14" s="80"/>
      <c r="MCI14" s="80"/>
      <c r="MCJ14" s="80"/>
      <c r="MCK14" s="80"/>
      <c r="MCL14" s="80"/>
      <c r="MCM14" s="80"/>
      <c r="MCN14" s="80"/>
      <c r="MCO14" s="80"/>
      <c r="MCP14" s="80"/>
      <c r="MCQ14" s="80"/>
      <c r="MCR14" s="80"/>
      <c r="MCS14" s="80"/>
      <c r="MCT14" s="80"/>
      <c r="MCU14" s="80"/>
      <c r="MCV14" s="80"/>
      <c r="MCW14" s="80"/>
      <c r="MCX14" s="80"/>
      <c r="MCY14" s="80"/>
      <c r="MCZ14" s="80"/>
      <c r="MDA14" s="80"/>
      <c r="MDB14" s="80"/>
      <c r="MDC14" s="80"/>
      <c r="MDD14" s="80"/>
      <c r="MDE14" s="80"/>
      <c r="MDF14" s="80"/>
      <c r="MDG14" s="80"/>
      <c r="MDH14" s="80"/>
      <c r="MDI14" s="80"/>
      <c r="MDJ14" s="80"/>
      <c r="MDK14" s="80"/>
      <c r="MDL14" s="80"/>
      <c r="MDM14" s="80"/>
      <c r="MDN14" s="80"/>
      <c r="MDO14" s="80"/>
      <c r="MDP14" s="80"/>
      <c r="MDQ14" s="80"/>
      <c r="MDR14" s="80"/>
      <c r="MDS14" s="80"/>
      <c r="MDT14" s="80"/>
      <c r="MDU14" s="80"/>
      <c r="MDV14" s="80"/>
      <c r="MDW14" s="80"/>
      <c r="MDX14" s="80"/>
      <c r="MDY14" s="80"/>
      <c r="MDZ14" s="80"/>
      <c r="MEA14" s="80"/>
      <c r="MEB14" s="80"/>
      <c r="MEC14" s="80"/>
      <c r="MED14" s="80"/>
      <c r="MEE14" s="80"/>
      <c r="MEF14" s="80"/>
      <c r="MEG14" s="80"/>
      <c r="MEH14" s="80"/>
      <c r="MEI14" s="80"/>
      <c r="MEJ14" s="80"/>
      <c r="MEK14" s="80"/>
      <c r="MEL14" s="80"/>
      <c r="MEM14" s="80"/>
      <c r="MEN14" s="80"/>
      <c r="MEO14" s="80"/>
      <c r="MEP14" s="80"/>
      <c r="MEQ14" s="80"/>
      <c r="MER14" s="80"/>
      <c r="MES14" s="80"/>
      <c r="MET14" s="80"/>
      <c r="MEU14" s="80"/>
      <c r="MEV14" s="80"/>
      <c r="MEW14" s="80"/>
      <c r="MEX14" s="80"/>
      <c r="MEY14" s="80"/>
      <c r="MEZ14" s="80"/>
      <c r="MFA14" s="80"/>
      <c r="MFB14" s="80"/>
      <c r="MFC14" s="80"/>
      <c r="MFD14" s="80"/>
      <c r="MFE14" s="80"/>
      <c r="MFF14" s="80"/>
      <c r="MFG14" s="80"/>
      <c r="MFH14" s="80"/>
      <c r="MFI14" s="80"/>
      <c r="MFJ14" s="80"/>
      <c r="MFK14" s="80"/>
      <c r="MFL14" s="80"/>
      <c r="MFM14" s="80"/>
      <c r="MFN14" s="80"/>
      <c r="MFO14" s="80"/>
      <c r="MFP14" s="80"/>
      <c r="MFQ14" s="80"/>
      <c r="MFR14" s="80"/>
      <c r="MFS14" s="80"/>
      <c r="MFT14" s="80"/>
      <c r="MFU14" s="80"/>
      <c r="MFV14" s="80"/>
      <c r="MFW14" s="80"/>
      <c r="MFX14" s="80"/>
      <c r="MFY14" s="80"/>
      <c r="MFZ14" s="80"/>
      <c r="MGA14" s="80"/>
      <c r="MGB14" s="80"/>
      <c r="MGC14" s="80"/>
      <c r="MGD14" s="80"/>
      <c r="MGE14" s="80"/>
      <c r="MGF14" s="80"/>
      <c r="MGG14" s="80"/>
      <c r="MGH14" s="80"/>
      <c r="MGI14" s="80"/>
      <c r="MGJ14" s="80"/>
      <c r="MGK14" s="80"/>
      <c r="MGL14" s="80"/>
      <c r="MGM14" s="80"/>
      <c r="MGN14" s="80"/>
      <c r="MGO14" s="80"/>
      <c r="MGP14" s="80"/>
      <c r="MGQ14" s="80"/>
      <c r="MGR14" s="80"/>
      <c r="MGS14" s="80"/>
      <c r="MGT14" s="80"/>
      <c r="MGU14" s="80"/>
      <c r="MGV14" s="80"/>
      <c r="MGW14" s="80"/>
      <c r="MGX14" s="80"/>
      <c r="MGY14" s="80"/>
      <c r="MGZ14" s="80"/>
      <c r="MHA14" s="80"/>
      <c r="MHB14" s="80"/>
      <c r="MHC14" s="80"/>
      <c r="MHD14" s="80"/>
      <c r="MHE14" s="80"/>
      <c r="MHF14" s="80"/>
      <c r="MHG14" s="80"/>
      <c r="MHH14" s="80"/>
      <c r="MHI14" s="80"/>
      <c r="MHJ14" s="80"/>
      <c r="MHK14" s="80"/>
      <c r="MHL14" s="80"/>
      <c r="MHM14" s="80"/>
      <c r="MHN14" s="80"/>
      <c r="MHO14" s="80"/>
      <c r="MHP14" s="80"/>
      <c r="MHQ14" s="80"/>
      <c r="MHR14" s="80"/>
      <c r="MHS14" s="80"/>
      <c r="MHT14" s="80"/>
      <c r="MHU14" s="80"/>
      <c r="MHV14" s="80"/>
      <c r="MHW14" s="80"/>
      <c r="MHX14" s="80"/>
      <c r="MHY14" s="80"/>
      <c r="MHZ14" s="80"/>
      <c r="MIA14" s="80"/>
      <c r="MIB14" s="80"/>
      <c r="MIC14" s="80"/>
      <c r="MID14" s="80"/>
      <c r="MIE14" s="80"/>
      <c r="MIF14" s="80"/>
      <c r="MIG14" s="80"/>
      <c r="MIH14" s="80"/>
      <c r="MII14" s="80"/>
      <c r="MIJ14" s="80"/>
      <c r="MIK14" s="80"/>
      <c r="MIL14" s="80"/>
      <c r="MIM14" s="80"/>
      <c r="MIN14" s="80"/>
      <c r="MIO14" s="80"/>
      <c r="MIP14" s="80"/>
      <c r="MIQ14" s="80"/>
      <c r="MIR14" s="80"/>
      <c r="MIS14" s="80"/>
      <c r="MIT14" s="80"/>
      <c r="MIU14" s="80"/>
      <c r="MIV14" s="80"/>
      <c r="MIW14" s="80"/>
      <c r="MIX14" s="80"/>
      <c r="MIY14" s="80"/>
      <c r="MIZ14" s="80"/>
      <c r="MJA14" s="80"/>
      <c r="MJB14" s="80"/>
      <c r="MJC14" s="80"/>
      <c r="MJD14" s="80"/>
      <c r="MJE14" s="80"/>
      <c r="MJF14" s="80"/>
      <c r="MJG14" s="80"/>
      <c r="MJH14" s="80"/>
      <c r="MJI14" s="80"/>
      <c r="MJJ14" s="80"/>
      <c r="MJK14" s="80"/>
      <c r="MJL14" s="80"/>
      <c r="MJM14" s="80"/>
      <c r="MJN14" s="80"/>
      <c r="MJO14" s="80"/>
      <c r="MJP14" s="80"/>
      <c r="MJQ14" s="80"/>
      <c r="MJR14" s="80"/>
      <c r="MJS14" s="80"/>
      <c r="MJT14" s="80"/>
      <c r="MJU14" s="80"/>
      <c r="MJV14" s="80"/>
      <c r="MJW14" s="80"/>
      <c r="MJX14" s="80"/>
      <c r="MJY14" s="80"/>
      <c r="MJZ14" s="80"/>
      <c r="MKA14" s="80"/>
      <c r="MKB14" s="80"/>
      <c r="MKC14" s="80"/>
      <c r="MKD14" s="80"/>
      <c r="MKE14" s="80"/>
      <c r="MKF14" s="80"/>
      <c r="MKG14" s="80"/>
      <c r="MKH14" s="80"/>
      <c r="MKI14" s="80"/>
      <c r="MKJ14" s="80"/>
      <c r="MKK14" s="80"/>
      <c r="MKL14" s="80"/>
      <c r="MKM14" s="80"/>
      <c r="MKN14" s="80"/>
      <c r="MKO14" s="80"/>
      <c r="MKP14" s="80"/>
      <c r="MKQ14" s="80"/>
      <c r="MKR14" s="80"/>
      <c r="MKS14" s="80"/>
      <c r="MKT14" s="80"/>
      <c r="MKU14" s="80"/>
      <c r="MKV14" s="80"/>
      <c r="MKW14" s="80"/>
      <c r="MKX14" s="80"/>
      <c r="MKY14" s="80"/>
      <c r="MKZ14" s="80"/>
      <c r="MLA14" s="80"/>
      <c r="MLB14" s="80"/>
      <c r="MLC14" s="80"/>
      <c r="MLD14" s="80"/>
      <c r="MLE14" s="80"/>
      <c r="MLF14" s="80"/>
      <c r="MLG14" s="80"/>
      <c r="MLH14" s="80"/>
      <c r="MLI14" s="80"/>
      <c r="MLJ14" s="80"/>
      <c r="MLK14" s="80"/>
      <c r="MLL14" s="80"/>
      <c r="MLM14" s="80"/>
      <c r="MLN14" s="80"/>
      <c r="MLO14" s="80"/>
      <c r="MLP14" s="80"/>
      <c r="MLQ14" s="80"/>
      <c r="MLR14" s="80"/>
      <c r="MLS14" s="80"/>
      <c r="MLT14" s="80"/>
      <c r="MLU14" s="80"/>
      <c r="MLV14" s="80"/>
      <c r="MLW14" s="80"/>
      <c r="MLX14" s="80"/>
      <c r="MLY14" s="80"/>
      <c r="MLZ14" s="80"/>
      <c r="MMA14" s="80"/>
      <c r="MMB14" s="80"/>
      <c r="MMC14" s="80"/>
      <c r="MMD14" s="80"/>
      <c r="MME14" s="80"/>
      <c r="MMF14" s="80"/>
      <c r="MMG14" s="80"/>
      <c r="MMH14" s="80"/>
      <c r="MMI14" s="80"/>
      <c r="MMJ14" s="80"/>
      <c r="MMK14" s="80"/>
      <c r="MML14" s="80"/>
      <c r="MMM14" s="80"/>
      <c r="MMN14" s="80"/>
      <c r="MMO14" s="80"/>
      <c r="MMP14" s="80"/>
      <c r="MMQ14" s="80"/>
      <c r="MMR14" s="80"/>
      <c r="MMS14" s="80"/>
      <c r="MMT14" s="80"/>
      <c r="MMU14" s="80"/>
      <c r="MMV14" s="80"/>
      <c r="MMW14" s="80"/>
      <c r="MMX14" s="80"/>
      <c r="MMY14" s="80"/>
      <c r="MMZ14" s="80"/>
      <c r="MNA14" s="80"/>
      <c r="MNB14" s="80"/>
      <c r="MNC14" s="80"/>
      <c r="MND14" s="80"/>
      <c r="MNE14" s="80"/>
      <c r="MNF14" s="80"/>
      <c r="MNG14" s="80"/>
      <c r="MNH14" s="80"/>
      <c r="MNI14" s="80"/>
      <c r="MNJ14" s="80"/>
      <c r="MNK14" s="80"/>
      <c r="MNL14" s="80"/>
      <c r="MNM14" s="80"/>
      <c r="MNN14" s="80"/>
      <c r="MNO14" s="80"/>
      <c r="MNP14" s="80"/>
      <c r="MNQ14" s="80"/>
      <c r="MNR14" s="80"/>
      <c r="MNS14" s="80"/>
      <c r="MNT14" s="80"/>
      <c r="MNU14" s="80"/>
      <c r="MNV14" s="80"/>
      <c r="MNW14" s="80"/>
      <c r="MNX14" s="80"/>
      <c r="MNY14" s="80"/>
      <c r="MNZ14" s="80"/>
      <c r="MOA14" s="80"/>
      <c r="MOB14" s="80"/>
      <c r="MOC14" s="80"/>
      <c r="MOD14" s="80"/>
      <c r="MOE14" s="80"/>
      <c r="MOF14" s="80"/>
      <c r="MOG14" s="80"/>
      <c r="MOH14" s="80"/>
      <c r="MOI14" s="80"/>
      <c r="MOJ14" s="80"/>
      <c r="MOK14" s="80"/>
      <c r="MOL14" s="80"/>
      <c r="MOM14" s="80"/>
      <c r="MON14" s="80"/>
      <c r="MOO14" s="80"/>
      <c r="MOP14" s="80"/>
      <c r="MOQ14" s="80"/>
      <c r="MOR14" s="80"/>
      <c r="MOS14" s="80"/>
      <c r="MOT14" s="80"/>
      <c r="MOU14" s="80"/>
      <c r="MOV14" s="80"/>
      <c r="MOW14" s="80"/>
      <c r="MOX14" s="80"/>
      <c r="MOY14" s="80"/>
      <c r="MOZ14" s="80"/>
      <c r="MPA14" s="80"/>
      <c r="MPB14" s="80"/>
      <c r="MPC14" s="80"/>
      <c r="MPD14" s="80"/>
      <c r="MPE14" s="80"/>
      <c r="MPF14" s="80"/>
      <c r="MPG14" s="80"/>
      <c r="MPH14" s="80"/>
      <c r="MPI14" s="80"/>
      <c r="MPJ14" s="80"/>
      <c r="MPK14" s="80"/>
      <c r="MPL14" s="80"/>
      <c r="MPM14" s="80"/>
      <c r="MPN14" s="80"/>
      <c r="MPO14" s="80"/>
      <c r="MPP14" s="80"/>
      <c r="MPQ14" s="80"/>
      <c r="MPR14" s="80"/>
      <c r="MPS14" s="80"/>
      <c r="MPT14" s="80"/>
      <c r="MPU14" s="80"/>
      <c r="MPV14" s="80"/>
      <c r="MPW14" s="80"/>
      <c r="MPX14" s="80"/>
      <c r="MPY14" s="80"/>
      <c r="MPZ14" s="80"/>
      <c r="MQA14" s="80"/>
      <c r="MQB14" s="80"/>
      <c r="MQC14" s="80"/>
      <c r="MQD14" s="80"/>
      <c r="MQE14" s="80"/>
      <c r="MQF14" s="80"/>
      <c r="MQG14" s="80"/>
      <c r="MQH14" s="80"/>
      <c r="MQI14" s="80"/>
      <c r="MQJ14" s="80"/>
      <c r="MQK14" s="80"/>
      <c r="MQL14" s="80"/>
      <c r="MQM14" s="80"/>
      <c r="MQN14" s="80"/>
      <c r="MQO14" s="80"/>
      <c r="MQP14" s="80"/>
      <c r="MQQ14" s="80"/>
      <c r="MQR14" s="80"/>
      <c r="MQS14" s="80"/>
      <c r="MQT14" s="80"/>
      <c r="MQU14" s="80"/>
      <c r="MQV14" s="80"/>
      <c r="MQW14" s="80"/>
      <c r="MQX14" s="80"/>
      <c r="MQY14" s="80"/>
      <c r="MQZ14" s="80"/>
      <c r="MRA14" s="80"/>
      <c r="MRB14" s="80"/>
      <c r="MRC14" s="80"/>
      <c r="MRD14" s="80"/>
      <c r="MRE14" s="80"/>
      <c r="MRF14" s="80"/>
      <c r="MRG14" s="80"/>
      <c r="MRH14" s="80"/>
      <c r="MRI14" s="80"/>
      <c r="MRJ14" s="80"/>
      <c r="MRK14" s="80"/>
      <c r="MRL14" s="80"/>
      <c r="MRM14" s="80"/>
      <c r="MRN14" s="80"/>
      <c r="MRO14" s="80"/>
      <c r="MRP14" s="80"/>
      <c r="MRQ14" s="80"/>
      <c r="MRR14" s="80"/>
      <c r="MRS14" s="80"/>
      <c r="MRT14" s="80"/>
      <c r="MRU14" s="80"/>
      <c r="MRV14" s="80"/>
      <c r="MRW14" s="80"/>
      <c r="MRX14" s="80"/>
      <c r="MRY14" s="80"/>
      <c r="MRZ14" s="80"/>
      <c r="MSA14" s="80"/>
      <c r="MSB14" s="80"/>
      <c r="MSC14" s="80"/>
      <c r="MSD14" s="80"/>
      <c r="MSE14" s="80"/>
      <c r="MSF14" s="80"/>
      <c r="MSG14" s="80"/>
      <c r="MSH14" s="80"/>
      <c r="MSI14" s="80"/>
      <c r="MSJ14" s="80"/>
      <c r="MSK14" s="80"/>
      <c r="MSL14" s="80"/>
      <c r="MSM14" s="80"/>
      <c r="MSN14" s="80"/>
      <c r="MSO14" s="80"/>
      <c r="MSP14" s="80"/>
      <c r="MSQ14" s="80"/>
      <c r="MSR14" s="80"/>
      <c r="MSS14" s="80"/>
      <c r="MST14" s="80"/>
      <c r="MSU14" s="80"/>
      <c r="MSV14" s="80"/>
      <c r="MSW14" s="80"/>
      <c r="MSX14" s="80"/>
      <c r="MSY14" s="80"/>
      <c r="MSZ14" s="80"/>
      <c r="MTA14" s="80"/>
      <c r="MTB14" s="80"/>
      <c r="MTC14" s="80"/>
      <c r="MTD14" s="80"/>
      <c r="MTE14" s="80"/>
      <c r="MTF14" s="80"/>
      <c r="MTG14" s="80"/>
      <c r="MTH14" s="80"/>
      <c r="MTI14" s="80"/>
      <c r="MTJ14" s="80"/>
      <c r="MTK14" s="80"/>
      <c r="MTL14" s="80"/>
      <c r="MTM14" s="80"/>
      <c r="MTN14" s="80"/>
      <c r="MTO14" s="80"/>
      <c r="MTP14" s="80"/>
      <c r="MTQ14" s="80"/>
      <c r="MTR14" s="80"/>
      <c r="MTS14" s="80"/>
      <c r="MTT14" s="80"/>
      <c r="MTU14" s="80"/>
      <c r="MTV14" s="80"/>
      <c r="MTW14" s="80"/>
      <c r="MTX14" s="80"/>
      <c r="MTY14" s="80"/>
      <c r="MTZ14" s="80"/>
      <c r="MUA14" s="80"/>
      <c r="MUB14" s="80"/>
      <c r="MUC14" s="80"/>
      <c r="MUD14" s="80"/>
      <c r="MUE14" s="80"/>
      <c r="MUF14" s="80"/>
      <c r="MUG14" s="80"/>
      <c r="MUH14" s="80"/>
      <c r="MUI14" s="80"/>
      <c r="MUJ14" s="80"/>
      <c r="MUK14" s="80"/>
      <c r="MUL14" s="80"/>
      <c r="MUM14" s="80"/>
      <c r="MUN14" s="80"/>
      <c r="MUO14" s="80"/>
      <c r="MUP14" s="80"/>
      <c r="MUQ14" s="80"/>
      <c r="MUR14" s="80"/>
      <c r="MUS14" s="80"/>
      <c r="MUT14" s="80"/>
      <c r="MUU14" s="80"/>
      <c r="MUV14" s="80"/>
      <c r="MUW14" s="80"/>
      <c r="MUX14" s="80"/>
      <c r="MUY14" s="80"/>
      <c r="MUZ14" s="80"/>
      <c r="MVA14" s="80"/>
      <c r="MVB14" s="80"/>
      <c r="MVC14" s="80"/>
      <c r="MVD14" s="80"/>
      <c r="MVE14" s="80"/>
      <c r="MVF14" s="80"/>
      <c r="MVG14" s="80"/>
      <c r="MVH14" s="80"/>
      <c r="MVI14" s="80"/>
      <c r="MVJ14" s="80"/>
      <c r="MVK14" s="80"/>
      <c r="MVL14" s="80"/>
      <c r="MVM14" s="80"/>
      <c r="MVN14" s="80"/>
      <c r="MVO14" s="80"/>
      <c r="MVP14" s="80"/>
      <c r="MVQ14" s="80"/>
      <c r="MVR14" s="80"/>
      <c r="MVS14" s="80"/>
      <c r="MVT14" s="80"/>
      <c r="MVU14" s="80"/>
      <c r="MVV14" s="80"/>
      <c r="MVW14" s="80"/>
      <c r="MVX14" s="80"/>
      <c r="MVY14" s="80"/>
      <c r="MVZ14" s="80"/>
      <c r="MWA14" s="80"/>
      <c r="MWB14" s="80"/>
      <c r="MWC14" s="80"/>
      <c r="MWD14" s="80"/>
      <c r="MWE14" s="80"/>
      <c r="MWF14" s="80"/>
      <c r="MWG14" s="80"/>
      <c r="MWH14" s="80"/>
      <c r="MWI14" s="80"/>
      <c r="MWJ14" s="80"/>
      <c r="MWK14" s="80"/>
      <c r="MWL14" s="80"/>
      <c r="MWM14" s="80"/>
      <c r="MWN14" s="80"/>
      <c r="MWO14" s="80"/>
      <c r="MWP14" s="80"/>
      <c r="MWQ14" s="80"/>
      <c r="MWR14" s="80"/>
      <c r="MWS14" s="80"/>
      <c r="MWT14" s="80"/>
      <c r="MWU14" s="80"/>
      <c r="MWV14" s="80"/>
      <c r="MWW14" s="80"/>
      <c r="MWX14" s="80"/>
      <c r="MWY14" s="80"/>
      <c r="MWZ14" s="80"/>
      <c r="MXA14" s="80"/>
      <c r="MXB14" s="80"/>
      <c r="MXC14" s="80"/>
      <c r="MXD14" s="80"/>
      <c r="MXE14" s="80"/>
      <c r="MXF14" s="80"/>
      <c r="MXG14" s="80"/>
      <c r="MXH14" s="80"/>
      <c r="MXI14" s="80"/>
      <c r="MXJ14" s="80"/>
      <c r="MXK14" s="80"/>
      <c r="MXL14" s="80"/>
      <c r="MXM14" s="80"/>
      <c r="MXN14" s="80"/>
      <c r="MXO14" s="80"/>
      <c r="MXP14" s="80"/>
      <c r="MXQ14" s="80"/>
      <c r="MXR14" s="80"/>
      <c r="MXS14" s="80"/>
      <c r="MXT14" s="80"/>
      <c r="MXU14" s="80"/>
      <c r="MXV14" s="80"/>
      <c r="MXW14" s="80"/>
      <c r="MXX14" s="80"/>
      <c r="MXY14" s="80"/>
      <c r="MXZ14" s="80"/>
      <c r="MYA14" s="80"/>
      <c r="MYB14" s="80"/>
      <c r="MYC14" s="80"/>
      <c r="MYD14" s="80"/>
      <c r="MYE14" s="80"/>
      <c r="MYF14" s="80"/>
      <c r="MYG14" s="80"/>
      <c r="MYH14" s="80"/>
      <c r="MYI14" s="80"/>
      <c r="MYJ14" s="80"/>
      <c r="MYK14" s="80"/>
      <c r="MYL14" s="80"/>
      <c r="MYM14" s="80"/>
      <c r="MYN14" s="80"/>
      <c r="MYO14" s="80"/>
      <c r="MYP14" s="80"/>
      <c r="MYQ14" s="80"/>
      <c r="MYR14" s="80"/>
      <c r="MYS14" s="80"/>
      <c r="MYT14" s="80"/>
      <c r="MYU14" s="80"/>
      <c r="MYV14" s="80"/>
      <c r="MYW14" s="80"/>
      <c r="MYX14" s="80"/>
      <c r="MYY14" s="80"/>
      <c r="MYZ14" s="80"/>
      <c r="MZA14" s="80"/>
      <c r="MZB14" s="80"/>
      <c r="MZC14" s="80"/>
      <c r="MZD14" s="80"/>
      <c r="MZE14" s="80"/>
      <c r="MZF14" s="80"/>
      <c r="MZG14" s="80"/>
      <c r="MZH14" s="80"/>
      <c r="MZI14" s="80"/>
      <c r="MZJ14" s="80"/>
      <c r="MZK14" s="80"/>
      <c r="MZL14" s="80"/>
      <c r="MZM14" s="80"/>
      <c r="MZN14" s="80"/>
      <c r="MZO14" s="80"/>
      <c r="MZP14" s="80"/>
      <c r="MZQ14" s="80"/>
      <c r="MZR14" s="80"/>
      <c r="MZS14" s="80"/>
      <c r="MZT14" s="80"/>
      <c r="MZU14" s="80"/>
      <c r="MZV14" s="80"/>
      <c r="MZW14" s="80"/>
      <c r="MZX14" s="80"/>
      <c r="MZY14" s="80"/>
      <c r="MZZ14" s="80"/>
      <c r="NAA14" s="80"/>
      <c r="NAB14" s="80"/>
      <c r="NAC14" s="80"/>
      <c r="NAD14" s="80"/>
      <c r="NAE14" s="80"/>
      <c r="NAF14" s="80"/>
      <c r="NAG14" s="80"/>
      <c r="NAH14" s="80"/>
      <c r="NAI14" s="80"/>
      <c r="NAJ14" s="80"/>
      <c r="NAK14" s="80"/>
      <c r="NAL14" s="80"/>
      <c r="NAM14" s="80"/>
      <c r="NAN14" s="80"/>
      <c r="NAO14" s="80"/>
      <c r="NAP14" s="80"/>
      <c r="NAQ14" s="80"/>
      <c r="NAR14" s="80"/>
      <c r="NAS14" s="80"/>
      <c r="NAT14" s="80"/>
      <c r="NAU14" s="80"/>
      <c r="NAV14" s="80"/>
      <c r="NAW14" s="80"/>
      <c r="NAX14" s="80"/>
      <c r="NAY14" s="80"/>
      <c r="NAZ14" s="80"/>
      <c r="NBA14" s="80"/>
      <c r="NBB14" s="80"/>
      <c r="NBC14" s="80"/>
      <c r="NBD14" s="80"/>
      <c r="NBE14" s="80"/>
      <c r="NBF14" s="80"/>
      <c r="NBG14" s="80"/>
      <c r="NBH14" s="80"/>
      <c r="NBI14" s="80"/>
      <c r="NBJ14" s="80"/>
      <c r="NBK14" s="80"/>
      <c r="NBL14" s="80"/>
      <c r="NBM14" s="80"/>
      <c r="NBN14" s="80"/>
      <c r="NBO14" s="80"/>
      <c r="NBP14" s="80"/>
      <c r="NBQ14" s="80"/>
      <c r="NBR14" s="80"/>
      <c r="NBS14" s="80"/>
      <c r="NBT14" s="80"/>
      <c r="NBU14" s="80"/>
      <c r="NBV14" s="80"/>
      <c r="NBW14" s="80"/>
      <c r="NBX14" s="80"/>
      <c r="NBY14" s="80"/>
      <c r="NBZ14" s="80"/>
      <c r="NCA14" s="80"/>
      <c r="NCB14" s="80"/>
      <c r="NCC14" s="80"/>
      <c r="NCD14" s="80"/>
      <c r="NCE14" s="80"/>
      <c r="NCF14" s="80"/>
      <c r="NCG14" s="80"/>
      <c r="NCH14" s="80"/>
      <c r="NCI14" s="80"/>
      <c r="NCJ14" s="80"/>
      <c r="NCK14" s="80"/>
      <c r="NCL14" s="80"/>
      <c r="NCM14" s="80"/>
      <c r="NCN14" s="80"/>
      <c r="NCO14" s="80"/>
      <c r="NCP14" s="80"/>
      <c r="NCQ14" s="80"/>
      <c r="NCR14" s="80"/>
      <c r="NCS14" s="80"/>
      <c r="NCT14" s="80"/>
      <c r="NCU14" s="80"/>
      <c r="NCV14" s="80"/>
      <c r="NCW14" s="80"/>
      <c r="NCX14" s="80"/>
      <c r="NCY14" s="80"/>
      <c r="NCZ14" s="80"/>
      <c r="NDA14" s="80"/>
      <c r="NDB14" s="80"/>
      <c r="NDC14" s="80"/>
      <c r="NDD14" s="80"/>
      <c r="NDE14" s="80"/>
      <c r="NDF14" s="80"/>
      <c r="NDG14" s="80"/>
      <c r="NDH14" s="80"/>
      <c r="NDI14" s="80"/>
      <c r="NDJ14" s="80"/>
      <c r="NDK14" s="80"/>
      <c r="NDL14" s="80"/>
      <c r="NDM14" s="80"/>
      <c r="NDN14" s="80"/>
      <c r="NDO14" s="80"/>
      <c r="NDP14" s="80"/>
      <c r="NDQ14" s="80"/>
      <c r="NDR14" s="80"/>
      <c r="NDS14" s="80"/>
      <c r="NDT14" s="80"/>
      <c r="NDU14" s="80"/>
      <c r="NDV14" s="80"/>
      <c r="NDW14" s="80"/>
      <c r="NDX14" s="80"/>
      <c r="NDY14" s="80"/>
      <c r="NDZ14" s="80"/>
      <c r="NEA14" s="80"/>
      <c r="NEB14" s="80"/>
      <c r="NEC14" s="80"/>
      <c r="NED14" s="80"/>
      <c r="NEE14" s="80"/>
      <c r="NEF14" s="80"/>
      <c r="NEG14" s="80"/>
      <c r="NEH14" s="80"/>
      <c r="NEI14" s="80"/>
      <c r="NEJ14" s="80"/>
      <c r="NEK14" s="80"/>
      <c r="NEL14" s="80"/>
      <c r="NEM14" s="80"/>
      <c r="NEN14" s="80"/>
      <c r="NEO14" s="80"/>
      <c r="NEP14" s="80"/>
      <c r="NEQ14" s="80"/>
      <c r="NER14" s="80"/>
      <c r="NES14" s="80"/>
      <c r="NET14" s="80"/>
      <c r="NEU14" s="80"/>
      <c r="NEV14" s="80"/>
      <c r="NEW14" s="80"/>
      <c r="NEX14" s="80"/>
      <c r="NEY14" s="80"/>
      <c r="NEZ14" s="80"/>
      <c r="NFA14" s="80"/>
      <c r="NFB14" s="80"/>
      <c r="NFC14" s="80"/>
      <c r="NFD14" s="80"/>
      <c r="NFE14" s="80"/>
      <c r="NFF14" s="80"/>
      <c r="NFG14" s="80"/>
      <c r="NFH14" s="80"/>
      <c r="NFI14" s="80"/>
      <c r="NFJ14" s="80"/>
      <c r="NFK14" s="80"/>
      <c r="NFL14" s="80"/>
      <c r="NFM14" s="80"/>
      <c r="NFN14" s="80"/>
      <c r="NFO14" s="80"/>
      <c r="NFP14" s="80"/>
      <c r="NFQ14" s="80"/>
      <c r="NFR14" s="80"/>
      <c r="NFS14" s="80"/>
      <c r="NFT14" s="80"/>
      <c r="NFU14" s="80"/>
      <c r="NFV14" s="80"/>
      <c r="NFW14" s="80"/>
      <c r="NFX14" s="80"/>
      <c r="NFY14" s="80"/>
      <c r="NFZ14" s="80"/>
      <c r="NGA14" s="80"/>
      <c r="NGB14" s="80"/>
      <c r="NGC14" s="80"/>
      <c r="NGD14" s="80"/>
      <c r="NGE14" s="80"/>
      <c r="NGF14" s="80"/>
      <c r="NGG14" s="80"/>
      <c r="NGH14" s="80"/>
      <c r="NGI14" s="80"/>
      <c r="NGJ14" s="80"/>
      <c r="NGK14" s="80"/>
      <c r="NGL14" s="80"/>
      <c r="NGM14" s="80"/>
      <c r="NGN14" s="80"/>
      <c r="NGO14" s="80"/>
      <c r="NGP14" s="80"/>
      <c r="NGQ14" s="80"/>
      <c r="NGR14" s="80"/>
      <c r="NGS14" s="80"/>
      <c r="NGT14" s="80"/>
      <c r="NGU14" s="80"/>
      <c r="NGV14" s="80"/>
      <c r="NGW14" s="80"/>
      <c r="NGX14" s="80"/>
      <c r="NGY14" s="80"/>
      <c r="NGZ14" s="80"/>
      <c r="NHA14" s="80"/>
      <c r="NHB14" s="80"/>
      <c r="NHC14" s="80"/>
      <c r="NHD14" s="80"/>
      <c r="NHE14" s="80"/>
      <c r="NHF14" s="80"/>
      <c r="NHG14" s="80"/>
      <c r="NHH14" s="80"/>
      <c r="NHI14" s="80"/>
      <c r="NHJ14" s="80"/>
      <c r="NHK14" s="80"/>
      <c r="NHL14" s="80"/>
      <c r="NHM14" s="80"/>
      <c r="NHN14" s="80"/>
      <c r="NHO14" s="80"/>
      <c r="NHP14" s="80"/>
      <c r="NHQ14" s="80"/>
      <c r="NHR14" s="80"/>
      <c r="NHS14" s="80"/>
      <c r="NHT14" s="80"/>
      <c r="NHU14" s="80"/>
      <c r="NHV14" s="80"/>
      <c r="NHW14" s="80"/>
      <c r="NHX14" s="80"/>
      <c r="NHY14" s="80"/>
      <c r="NHZ14" s="80"/>
      <c r="NIA14" s="80"/>
      <c r="NIB14" s="80"/>
      <c r="NIC14" s="80"/>
      <c r="NID14" s="80"/>
      <c r="NIE14" s="80"/>
      <c r="NIF14" s="80"/>
      <c r="NIG14" s="80"/>
      <c r="NIH14" s="80"/>
      <c r="NII14" s="80"/>
      <c r="NIJ14" s="80"/>
      <c r="NIK14" s="80"/>
      <c r="NIL14" s="80"/>
      <c r="NIM14" s="80"/>
      <c r="NIN14" s="80"/>
      <c r="NIO14" s="80"/>
      <c r="NIP14" s="80"/>
      <c r="NIQ14" s="80"/>
      <c r="NIR14" s="80"/>
      <c r="NIS14" s="80"/>
      <c r="NIT14" s="80"/>
      <c r="NIU14" s="80"/>
      <c r="NIV14" s="80"/>
      <c r="NIW14" s="80"/>
      <c r="NIX14" s="80"/>
      <c r="NIY14" s="80"/>
      <c r="NIZ14" s="80"/>
      <c r="NJA14" s="80"/>
      <c r="NJB14" s="80"/>
      <c r="NJC14" s="80"/>
      <c r="NJD14" s="80"/>
      <c r="NJE14" s="80"/>
      <c r="NJF14" s="80"/>
      <c r="NJG14" s="80"/>
      <c r="NJH14" s="80"/>
      <c r="NJI14" s="80"/>
      <c r="NJJ14" s="80"/>
      <c r="NJK14" s="80"/>
      <c r="NJL14" s="80"/>
      <c r="NJM14" s="80"/>
      <c r="NJN14" s="80"/>
      <c r="NJO14" s="80"/>
      <c r="NJP14" s="80"/>
      <c r="NJQ14" s="80"/>
      <c r="NJR14" s="80"/>
      <c r="NJS14" s="80"/>
      <c r="NJT14" s="80"/>
      <c r="NJU14" s="80"/>
      <c r="NJV14" s="80"/>
      <c r="NJW14" s="80"/>
      <c r="NJX14" s="80"/>
      <c r="NJY14" s="80"/>
      <c r="NJZ14" s="80"/>
      <c r="NKA14" s="80"/>
      <c r="NKB14" s="80"/>
      <c r="NKC14" s="80"/>
      <c r="NKD14" s="80"/>
      <c r="NKE14" s="80"/>
      <c r="NKF14" s="80"/>
      <c r="NKG14" s="80"/>
      <c r="NKH14" s="80"/>
      <c r="NKI14" s="80"/>
      <c r="NKJ14" s="80"/>
      <c r="NKK14" s="80"/>
      <c r="NKL14" s="80"/>
      <c r="NKM14" s="80"/>
      <c r="NKN14" s="80"/>
      <c r="NKO14" s="80"/>
      <c r="NKP14" s="80"/>
      <c r="NKQ14" s="80"/>
      <c r="NKR14" s="80"/>
      <c r="NKS14" s="80"/>
      <c r="NKT14" s="80"/>
      <c r="NKU14" s="80"/>
      <c r="NKV14" s="80"/>
      <c r="NKW14" s="80"/>
      <c r="NKX14" s="80"/>
      <c r="NKY14" s="80"/>
      <c r="NKZ14" s="80"/>
      <c r="NLA14" s="80"/>
      <c r="NLB14" s="80"/>
      <c r="NLC14" s="80"/>
      <c r="NLD14" s="80"/>
      <c r="NLE14" s="80"/>
      <c r="NLF14" s="80"/>
      <c r="NLG14" s="80"/>
      <c r="NLH14" s="80"/>
      <c r="NLI14" s="80"/>
      <c r="NLJ14" s="80"/>
      <c r="NLK14" s="80"/>
      <c r="NLL14" s="80"/>
      <c r="NLM14" s="80"/>
      <c r="NLN14" s="80"/>
      <c r="NLO14" s="80"/>
      <c r="NLP14" s="80"/>
      <c r="NLQ14" s="80"/>
      <c r="NLR14" s="80"/>
      <c r="NLS14" s="80"/>
      <c r="NLT14" s="80"/>
      <c r="NLU14" s="80"/>
      <c r="NLV14" s="80"/>
      <c r="NLW14" s="80"/>
      <c r="NLX14" s="80"/>
      <c r="NLY14" s="80"/>
      <c r="NLZ14" s="80"/>
      <c r="NMA14" s="80"/>
      <c r="NMB14" s="80"/>
      <c r="NMC14" s="80"/>
      <c r="NMD14" s="80"/>
      <c r="NME14" s="80"/>
      <c r="NMF14" s="80"/>
      <c r="NMG14" s="80"/>
      <c r="NMH14" s="80"/>
      <c r="NMI14" s="80"/>
      <c r="NMJ14" s="80"/>
      <c r="NMK14" s="80"/>
      <c r="NML14" s="80"/>
      <c r="NMM14" s="80"/>
      <c r="NMN14" s="80"/>
      <c r="NMO14" s="80"/>
      <c r="NMP14" s="80"/>
      <c r="NMQ14" s="80"/>
      <c r="NMR14" s="80"/>
      <c r="NMS14" s="80"/>
      <c r="NMT14" s="80"/>
      <c r="NMU14" s="80"/>
      <c r="NMV14" s="80"/>
      <c r="NMW14" s="80"/>
      <c r="NMX14" s="80"/>
      <c r="NMY14" s="80"/>
      <c r="NMZ14" s="80"/>
      <c r="NNA14" s="80"/>
      <c r="NNB14" s="80"/>
      <c r="NNC14" s="80"/>
      <c r="NND14" s="80"/>
      <c r="NNE14" s="80"/>
      <c r="NNF14" s="80"/>
      <c r="NNG14" s="80"/>
      <c r="NNH14" s="80"/>
      <c r="NNI14" s="80"/>
      <c r="NNJ14" s="80"/>
      <c r="NNK14" s="80"/>
      <c r="NNL14" s="80"/>
      <c r="NNM14" s="80"/>
      <c r="NNN14" s="80"/>
      <c r="NNO14" s="80"/>
      <c r="NNP14" s="80"/>
      <c r="NNQ14" s="80"/>
      <c r="NNR14" s="80"/>
      <c r="NNS14" s="80"/>
      <c r="NNT14" s="80"/>
      <c r="NNU14" s="80"/>
      <c r="NNV14" s="80"/>
      <c r="NNW14" s="80"/>
      <c r="NNX14" s="80"/>
      <c r="NNY14" s="80"/>
      <c r="NNZ14" s="80"/>
      <c r="NOA14" s="80"/>
      <c r="NOB14" s="80"/>
      <c r="NOC14" s="80"/>
      <c r="NOD14" s="80"/>
      <c r="NOE14" s="80"/>
      <c r="NOF14" s="80"/>
      <c r="NOG14" s="80"/>
      <c r="NOH14" s="80"/>
      <c r="NOI14" s="80"/>
      <c r="NOJ14" s="80"/>
      <c r="NOK14" s="80"/>
      <c r="NOL14" s="80"/>
      <c r="NOM14" s="80"/>
      <c r="NON14" s="80"/>
      <c r="NOO14" s="80"/>
      <c r="NOP14" s="80"/>
      <c r="NOQ14" s="80"/>
      <c r="NOR14" s="80"/>
      <c r="NOS14" s="80"/>
      <c r="NOT14" s="80"/>
      <c r="NOU14" s="80"/>
      <c r="NOV14" s="80"/>
      <c r="NOW14" s="80"/>
      <c r="NOX14" s="80"/>
      <c r="NOY14" s="80"/>
      <c r="NOZ14" s="80"/>
      <c r="NPA14" s="80"/>
      <c r="NPB14" s="80"/>
      <c r="NPC14" s="80"/>
      <c r="NPD14" s="80"/>
      <c r="NPE14" s="80"/>
      <c r="NPF14" s="80"/>
      <c r="NPG14" s="80"/>
      <c r="NPH14" s="80"/>
      <c r="NPI14" s="80"/>
      <c r="NPJ14" s="80"/>
      <c r="NPK14" s="80"/>
      <c r="NPL14" s="80"/>
      <c r="NPM14" s="80"/>
      <c r="NPN14" s="80"/>
      <c r="NPO14" s="80"/>
      <c r="NPP14" s="80"/>
      <c r="NPQ14" s="80"/>
      <c r="NPR14" s="80"/>
      <c r="NPS14" s="80"/>
      <c r="NPT14" s="80"/>
      <c r="NPU14" s="80"/>
      <c r="NPV14" s="80"/>
      <c r="NPW14" s="80"/>
      <c r="NPX14" s="80"/>
      <c r="NPY14" s="80"/>
      <c r="NPZ14" s="80"/>
      <c r="NQA14" s="80"/>
      <c r="NQB14" s="80"/>
      <c r="NQC14" s="80"/>
      <c r="NQD14" s="80"/>
      <c r="NQE14" s="80"/>
      <c r="NQF14" s="80"/>
      <c r="NQG14" s="80"/>
      <c r="NQH14" s="80"/>
      <c r="NQI14" s="80"/>
      <c r="NQJ14" s="80"/>
      <c r="NQK14" s="80"/>
      <c r="NQL14" s="80"/>
      <c r="NQM14" s="80"/>
      <c r="NQN14" s="80"/>
      <c r="NQO14" s="80"/>
      <c r="NQP14" s="80"/>
      <c r="NQQ14" s="80"/>
      <c r="NQR14" s="80"/>
      <c r="NQS14" s="80"/>
      <c r="NQT14" s="80"/>
      <c r="NQU14" s="80"/>
      <c r="NQV14" s="80"/>
      <c r="NQW14" s="80"/>
      <c r="NQX14" s="80"/>
      <c r="NQY14" s="80"/>
      <c r="NQZ14" s="80"/>
      <c r="NRA14" s="80"/>
      <c r="NRB14" s="80"/>
      <c r="NRC14" s="80"/>
      <c r="NRD14" s="80"/>
      <c r="NRE14" s="80"/>
      <c r="NRF14" s="80"/>
      <c r="NRG14" s="80"/>
      <c r="NRH14" s="80"/>
      <c r="NRI14" s="80"/>
      <c r="NRJ14" s="80"/>
      <c r="NRK14" s="80"/>
      <c r="NRL14" s="80"/>
      <c r="NRM14" s="80"/>
      <c r="NRN14" s="80"/>
      <c r="NRO14" s="80"/>
      <c r="NRP14" s="80"/>
      <c r="NRQ14" s="80"/>
      <c r="NRR14" s="80"/>
      <c r="NRS14" s="80"/>
      <c r="NRT14" s="80"/>
      <c r="NRU14" s="80"/>
      <c r="NRV14" s="80"/>
      <c r="NRW14" s="80"/>
      <c r="NRX14" s="80"/>
      <c r="NRY14" s="80"/>
      <c r="NRZ14" s="80"/>
      <c r="NSA14" s="80"/>
      <c r="NSB14" s="80"/>
      <c r="NSC14" s="80"/>
      <c r="NSD14" s="80"/>
      <c r="NSE14" s="80"/>
      <c r="NSF14" s="80"/>
      <c r="NSG14" s="80"/>
      <c r="NSH14" s="80"/>
      <c r="NSI14" s="80"/>
      <c r="NSJ14" s="80"/>
      <c r="NSK14" s="80"/>
      <c r="NSL14" s="80"/>
      <c r="NSM14" s="80"/>
      <c r="NSN14" s="80"/>
      <c r="NSO14" s="80"/>
      <c r="NSP14" s="80"/>
      <c r="NSQ14" s="80"/>
      <c r="NSR14" s="80"/>
      <c r="NSS14" s="80"/>
      <c r="NST14" s="80"/>
      <c r="NSU14" s="80"/>
      <c r="NSV14" s="80"/>
      <c r="NSW14" s="80"/>
      <c r="NSX14" s="80"/>
      <c r="NSY14" s="80"/>
      <c r="NSZ14" s="80"/>
      <c r="NTA14" s="80"/>
      <c r="NTB14" s="80"/>
      <c r="NTC14" s="80"/>
      <c r="NTD14" s="80"/>
      <c r="NTE14" s="80"/>
      <c r="NTF14" s="80"/>
      <c r="NTG14" s="80"/>
      <c r="NTH14" s="80"/>
      <c r="NTI14" s="80"/>
      <c r="NTJ14" s="80"/>
      <c r="NTK14" s="80"/>
      <c r="NTL14" s="80"/>
      <c r="NTM14" s="80"/>
      <c r="NTN14" s="80"/>
      <c r="NTO14" s="80"/>
      <c r="NTP14" s="80"/>
      <c r="NTQ14" s="80"/>
      <c r="NTR14" s="80"/>
      <c r="NTS14" s="80"/>
      <c r="NTT14" s="80"/>
      <c r="NTU14" s="80"/>
      <c r="NTV14" s="80"/>
      <c r="NTW14" s="80"/>
      <c r="NTX14" s="80"/>
      <c r="NTY14" s="80"/>
      <c r="NTZ14" s="80"/>
      <c r="NUA14" s="80"/>
      <c r="NUB14" s="80"/>
      <c r="NUC14" s="80"/>
      <c r="NUD14" s="80"/>
      <c r="NUE14" s="80"/>
      <c r="NUF14" s="80"/>
      <c r="NUG14" s="80"/>
      <c r="NUH14" s="80"/>
      <c r="NUI14" s="80"/>
      <c r="NUJ14" s="80"/>
      <c r="NUK14" s="80"/>
      <c r="NUL14" s="80"/>
      <c r="NUM14" s="80"/>
      <c r="NUN14" s="80"/>
      <c r="NUO14" s="80"/>
      <c r="NUP14" s="80"/>
      <c r="NUQ14" s="80"/>
      <c r="NUR14" s="80"/>
      <c r="NUS14" s="80"/>
      <c r="NUT14" s="80"/>
      <c r="NUU14" s="80"/>
      <c r="NUV14" s="80"/>
      <c r="NUW14" s="80"/>
      <c r="NUX14" s="80"/>
      <c r="NUY14" s="80"/>
      <c r="NUZ14" s="80"/>
      <c r="NVA14" s="80"/>
      <c r="NVB14" s="80"/>
      <c r="NVC14" s="80"/>
      <c r="NVD14" s="80"/>
      <c r="NVE14" s="80"/>
      <c r="NVF14" s="80"/>
      <c r="NVG14" s="80"/>
      <c r="NVH14" s="80"/>
      <c r="NVI14" s="80"/>
      <c r="NVJ14" s="80"/>
      <c r="NVK14" s="80"/>
      <c r="NVL14" s="80"/>
      <c r="NVM14" s="80"/>
      <c r="NVN14" s="80"/>
      <c r="NVO14" s="80"/>
      <c r="NVP14" s="80"/>
      <c r="NVQ14" s="80"/>
      <c r="NVR14" s="80"/>
      <c r="NVS14" s="80"/>
      <c r="NVT14" s="80"/>
      <c r="NVU14" s="80"/>
      <c r="NVV14" s="80"/>
      <c r="NVW14" s="80"/>
      <c r="NVX14" s="80"/>
      <c r="NVY14" s="80"/>
      <c r="NVZ14" s="80"/>
      <c r="NWA14" s="80"/>
      <c r="NWB14" s="80"/>
      <c r="NWC14" s="80"/>
      <c r="NWD14" s="80"/>
      <c r="NWE14" s="80"/>
      <c r="NWF14" s="80"/>
      <c r="NWG14" s="80"/>
      <c r="NWH14" s="80"/>
      <c r="NWI14" s="80"/>
      <c r="NWJ14" s="80"/>
      <c r="NWK14" s="80"/>
      <c r="NWL14" s="80"/>
      <c r="NWM14" s="80"/>
      <c r="NWN14" s="80"/>
      <c r="NWO14" s="80"/>
      <c r="NWP14" s="80"/>
      <c r="NWQ14" s="80"/>
      <c r="NWR14" s="80"/>
      <c r="NWS14" s="80"/>
      <c r="NWT14" s="80"/>
      <c r="NWU14" s="80"/>
      <c r="NWV14" s="80"/>
      <c r="NWW14" s="80"/>
      <c r="NWX14" s="80"/>
      <c r="NWY14" s="80"/>
      <c r="NWZ14" s="80"/>
      <c r="NXA14" s="80"/>
      <c r="NXB14" s="80"/>
      <c r="NXC14" s="80"/>
      <c r="NXD14" s="80"/>
      <c r="NXE14" s="80"/>
      <c r="NXF14" s="80"/>
      <c r="NXG14" s="80"/>
      <c r="NXH14" s="80"/>
      <c r="NXI14" s="80"/>
      <c r="NXJ14" s="80"/>
      <c r="NXK14" s="80"/>
      <c r="NXL14" s="80"/>
      <c r="NXM14" s="80"/>
      <c r="NXN14" s="80"/>
      <c r="NXO14" s="80"/>
      <c r="NXP14" s="80"/>
      <c r="NXQ14" s="80"/>
      <c r="NXR14" s="80"/>
      <c r="NXS14" s="80"/>
      <c r="NXT14" s="80"/>
      <c r="NXU14" s="80"/>
      <c r="NXV14" s="80"/>
      <c r="NXW14" s="80"/>
      <c r="NXX14" s="80"/>
      <c r="NXY14" s="80"/>
      <c r="NXZ14" s="80"/>
      <c r="NYA14" s="80"/>
      <c r="NYB14" s="80"/>
      <c r="NYC14" s="80"/>
      <c r="NYD14" s="80"/>
      <c r="NYE14" s="80"/>
      <c r="NYF14" s="80"/>
      <c r="NYG14" s="80"/>
      <c r="NYH14" s="80"/>
      <c r="NYI14" s="80"/>
      <c r="NYJ14" s="80"/>
      <c r="NYK14" s="80"/>
      <c r="NYL14" s="80"/>
      <c r="NYM14" s="80"/>
      <c r="NYN14" s="80"/>
      <c r="NYO14" s="80"/>
      <c r="NYP14" s="80"/>
      <c r="NYQ14" s="80"/>
      <c r="NYR14" s="80"/>
      <c r="NYS14" s="80"/>
      <c r="NYT14" s="80"/>
      <c r="NYU14" s="80"/>
      <c r="NYV14" s="80"/>
      <c r="NYW14" s="80"/>
      <c r="NYX14" s="80"/>
      <c r="NYY14" s="80"/>
      <c r="NYZ14" s="80"/>
      <c r="NZA14" s="80"/>
      <c r="NZB14" s="80"/>
      <c r="NZC14" s="80"/>
      <c r="NZD14" s="80"/>
      <c r="NZE14" s="80"/>
      <c r="NZF14" s="80"/>
      <c r="NZG14" s="80"/>
      <c r="NZH14" s="80"/>
      <c r="NZI14" s="80"/>
      <c r="NZJ14" s="80"/>
      <c r="NZK14" s="80"/>
      <c r="NZL14" s="80"/>
      <c r="NZM14" s="80"/>
      <c r="NZN14" s="80"/>
      <c r="NZO14" s="80"/>
      <c r="NZP14" s="80"/>
      <c r="NZQ14" s="80"/>
      <c r="NZR14" s="80"/>
      <c r="NZS14" s="80"/>
      <c r="NZT14" s="80"/>
      <c r="NZU14" s="80"/>
      <c r="NZV14" s="80"/>
      <c r="NZW14" s="80"/>
      <c r="NZX14" s="80"/>
      <c r="NZY14" s="80"/>
      <c r="NZZ14" s="80"/>
      <c r="OAA14" s="80"/>
      <c r="OAB14" s="80"/>
      <c r="OAC14" s="80"/>
      <c r="OAD14" s="80"/>
      <c r="OAE14" s="80"/>
      <c r="OAF14" s="80"/>
      <c r="OAG14" s="80"/>
      <c r="OAH14" s="80"/>
      <c r="OAI14" s="80"/>
      <c r="OAJ14" s="80"/>
      <c r="OAK14" s="80"/>
      <c r="OAL14" s="80"/>
      <c r="OAM14" s="80"/>
      <c r="OAN14" s="80"/>
      <c r="OAO14" s="80"/>
      <c r="OAP14" s="80"/>
      <c r="OAQ14" s="80"/>
      <c r="OAR14" s="80"/>
      <c r="OAS14" s="80"/>
      <c r="OAT14" s="80"/>
      <c r="OAU14" s="80"/>
      <c r="OAV14" s="80"/>
      <c r="OAW14" s="80"/>
      <c r="OAX14" s="80"/>
      <c r="OAY14" s="80"/>
      <c r="OAZ14" s="80"/>
      <c r="OBA14" s="80"/>
      <c r="OBB14" s="80"/>
      <c r="OBC14" s="80"/>
      <c r="OBD14" s="80"/>
      <c r="OBE14" s="80"/>
      <c r="OBF14" s="80"/>
      <c r="OBG14" s="80"/>
      <c r="OBH14" s="80"/>
      <c r="OBI14" s="80"/>
      <c r="OBJ14" s="80"/>
      <c r="OBK14" s="80"/>
      <c r="OBL14" s="80"/>
      <c r="OBM14" s="80"/>
      <c r="OBN14" s="80"/>
      <c r="OBO14" s="80"/>
      <c r="OBP14" s="80"/>
      <c r="OBQ14" s="80"/>
      <c r="OBR14" s="80"/>
      <c r="OBS14" s="80"/>
      <c r="OBT14" s="80"/>
      <c r="OBU14" s="80"/>
      <c r="OBV14" s="80"/>
      <c r="OBW14" s="80"/>
      <c r="OBX14" s="80"/>
      <c r="OBY14" s="80"/>
      <c r="OBZ14" s="80"/>
      <c r="OCA14" s="80"/>
      <c r="OCB14" s="80"/>
      <c r="OCC14" s="80"/>
      <c r="OCD14" s="80"/>
      <c r="OCE14" s="80"/>
      <c r="OCF14" s="80"/>
      <c r="OCG14" s="80"/>
      <c r="OCH14" s="80"/>
      <c r="OCI14" s="80"/>
      <c r="OCJ14" s="80"/>
      <c r="OCK14" s="80"/>
      <c r="OCL14" s="80"/>
      <c r="OCM14" s="80"/>
      <c r="OCN14" s="80"/>
      <c r="OCO14" s="80"/>
      <c r="OCP14" s="80"/>
      <c r="OCQ14" s="80"/>
      <c r="OCR14" s="80"/>
      <c r="OCS14" s="80"/>
      <c r="OCT14" s="80"/>
      <c r="OCU14" s="80"/>
      <c r="OCV14" s="80"/>
      <c r="OCW14" s="80"/>
      <c r="OCX14" s="80"/>
      <c r="OCY14" s="80"/>
      <c r="OCZ14" s="80"/>
      <c r="ODA14" s="80"/>
      <c r="ODB14" s="80"/>
      <c r="ODC14" s="80"/>
      <c r="ODD14" s="80"/>
      <c r="ODE14" s="80"/>
      <c r="ODF14" s="80"/>
      <c r="ODG14" s="80"/>
      <c r="ODH14" s="80"/>
      <c r="ODI14" s="80"/>
      <c r="ODJ14" s="80"/>
      <c r="ODK14" s="80"/>
      <c r="ODL14" s="80"/>
      <c r="ODM14" s="80"/>
      <c r="ODN14" s="80"/>
      <c r="ODO14" s="80"/>
      <c r="ODP14" s="80"/>
      <c r="ODQ14" s="80"/>
      <c r="ODR14" s="80"/>
      <c r="ODS14" s="80"/>
      <c r="ODT14" s="80"/>
      <c r="ODU14" s="80"/>
      <c r="ODV14" s="80"/>
      <c r="ODW14" s="80"/>
      <c r="ODX14" s="80"/>
      <c r="ODY14" s="80"/>
      <c r="ODZ14" s="80"/>
      <c r="OEA14" s="80"/>
      <c r="OEB14" s="80"/>
      <c r="OEC14" s="80"/>
      <c r="OED14" s="80"/>
      <c r="OEE14" s="80"/>
      <c r="OEF14" s="80"/>
      <c r="OEG14" s="80"/>
      <c r="OEH14" s="80"/>
      <c r="OEI14" s="80"/>
      <c r="OEJ14" s="80"/>
      <c r="OEK14" s="80"/>
      <c r="OEL14" s="80"/>
      <c r="OEM14" s="80"/>
      <c r="OEN14" s="80"/>
      <c r="OEO14" s="80"/>
      <c r="OEP14" s="80"/>
      <c r="OEQ14" s="80"/>
      <c r="OER14" s="80"/>
      <c r="OES14" s="80"/>
      <c r="OET14" s="80"/>
      <c r="OEU14" s="80"/>
      <c r="OEV14" s="80"/>
      <c r="OEW14" s="80"/>
      <c r="OEX14" s="80"/>
      <c r="OEY14" s="80"/>
      <c r="OEZ14" s="80"/>
      <c r="OFA14" s="80"/>
      <c r="OFB14" s="80"/>
      <c r="OFC14" s="80"/>
      <c r="OFD14" s="80"/>
      <c r="OFE14" s="80"/>
      <c r="OFF14" s="80"/>
      <c r="OFG14" s="80"/>
      <c r="OFH14" s="80"/>
      <c r="OFI14" s="80"/>
      <c r="OFJ14" s="80"/>
      <c r="OFK14" s="80"/>
      <c r="OFL14" s="80"/>
      <c r="OFM14" s="80"/>
      <c r="OFN14" s="80"/>
      <c r="OFO14" s="80"/>
      <c r="OFP14" s="80"/>
      <c r="OFQ14" s="80"/>
      <c r="OFR14" s="80"/>
      <c r="OFS14" s="80"/>
      <c r="OFT14" s="80"/>
      <c r="OFU14" s="80"/>
      <c r="OFV14" s="80"/>
      <c r="OFW14" s="80"/>
      <c r="OFX14" s="80"/>
      <c r="OFY14" s="80"/>
      <c r="OFZ14" s="80"/>
      <c r="OGA14" s="80"/>
      <c r="OGB14" s="80"/>
      <c r="OGC14" s="80"/>
      <c r="OGD14" s="80"/>
      <c r="OGE14" s="80"/>
      <c r="OGF14" s="80"/>
      <c r="OGG14" s="80"/>
      <c r="OGH14" s="80"/>
      <c r="OGI14" s="80"/>
      <c r="OGJ14" s="80"/>
      <c r="OGK14" s="80"/>
      <c r="OGL14" s="80"/>
      <c r="OGM14" s="80"/>
      <c r="OGN14" s="80"/>
      <c r="OGO14" s="80"/>
      <c r="OGP14" s="80"/>
      <c r="OGQ14" s="80"/>
      <c r="OGR14" s="80"/>
      <c r="OGS14" s="80"/>
      <c r="OGT14" s="80"/>
      <c r="OGU14" s="80"/>
      <c r="OGV14" s="80"/>
      <c r="OGW14" s="80"/>
      <c r="OGX14" s="80"/>
      <c r="OGY14" s="80"/>
      <c r="OGZ14" s="80"/>
      <c r="OHA14" s="80"/>
      <c r="OHB14" s="80"/>
      <c r="OHC14" s="80"/>
      <c r="OHD14" s="80"/>
      <c r="OHE14" s="80"/>
      <c r="OHF14" s="80"/>
      <c r="OHG14" s="80"/>
      <c r="OHH14" s="80"/>
      <c r="OHI14" s="80"/>
      <c r="OHJ14" s="80"/>
      <c r="OHK14" s="80"/>
      <c r="OHL14" s="80"/>
      <c r="OHM14" s="80"/>
      <c r="OHN14" s="80"/>
      <c r="OHO14" s="80"/>
      <c r="OHP14" s="80"/>
      <c r="OHQ14" s="80"/>
      <c r="OHR14" s="80"/>
      <c r="OHS14" s="80"/>
      <c r="OHT14" s="80"/>
      <c r="OHU14" s="80"/>
      <c r="OHV14" s="80"/>
      <c r="OHW14" s="80"/>
      <c r="OHX14" s="80"/>
      <c r="OHY14" s="80"/>
      <c r="OHZ14" s="80"/>
      <c r="OIA14" s="80"/>
      <c r="OIB14" s="80"/>
      <c r="OIC14" s="80"/>
      <c r="OID14" s="80"/>
      <c r="OIE14" s="80"/>
      <c r="OIF14" s="80"/>
      <c r="OIG14" s="80"/>
      <c r="OIH14" s="80"/>
      <c r="OII14" s="80"/>
      <c r="OIJ14" s="80"/>
      <c r="OIK14" s="80"/>
      <c r="OIL14" s="80"/>
      <c r="OIM14" s="80"/>
      <c r="OIN14" s="80"/>
      <c r="OIO14" s="80"/>
      <c r="OIP14" s="80"/>
      <c r="OIQ14" s="80"/>
      <c r="OIR14" s="80"/>
      <c r="OIS14" s="80"/>
      <c r="OIT14" s="80"/>
      <c r="OIU14" s="80"/>
      <c r="OIV14" s="80"/>
      <c r="OIW14" s="80"/>
      <c r="OIX14" s="80"/>
      <c r="OIY14" s="80"/>
      <c r="OIZ14" s="80"/>
      <c r="OJA14" s="80"/>
      <c r="OJB14" s="80"/>
      <c r="OJC14" s="80"/>
      <c r="OJD14" s="80"/>
      <c r="OJE14" s="80"/>
      <c r="OJF14" s="80"/>
      <c r="OJG14" s="80"/>
      <c r="OJH14" s="80"/>
      <c r="OJI14" s="80"/>
      <c r="OJJ14" s="80"/>
      <c r="OJK14" s="80"/>
      <c r="OJL14" s="80"/>
      <c r="OJM14" s="80"/>
      <c r="OJN14" s="80"/>
      <c r="OJO14" s="80"/>
      <c r="OJP14" s="80"/>
      <c r="OJQ14" s="80"/>
      <c r="OJR14" s="80"/>
      <c r="OJS14" s="80"/>
      <c r="OJT14" s="80"/>
      <c r="OJU14" s="80"/>
      <c r="OJV14" s="80"/>
      <c r="OJW14" s="80"/>
      <c r="OJX14" s="80"/>
      <c r="OJY14" s="80"/>
      <c r="OJZ14" s="80"/>
      <c r="OKA14" s="80"/>
      <c r="OKB14" s="80"/>
      <c r="OKC14" s="80"/>
      <c r="OKD14" s="80"/>
      <c r="OKE14" s="80"/>
      <c r="OKF14" s="80"/>
      <c r="OKG14" s="80"/>
      <c r="OKH14" s="80"/>
      <c r="OKI14" s="80"/>
      <c r="OKJ14" s="80"/>
      <c r="OKK14" s="80"/>
      <c r="OKL14" s="80"/>
      <c r="OKM14" s="80"/>
      <c r="OKN14" s="80"/>
      <c r="OKO14" s="80"/>
      <c r="OKP14" s="80"/>
      <c r="OKQ14" s="80"/>
      <c r="OKR14" s="80"/>
      <c r="OKS14" s="80"/>
      <c r="OKT14" s="80"/>
      <c r="OKU14" s="80"/>
      <c r="OKV14" s="80"/>
      <c r="OKW14" s="80"/>
      <c r="OKX14" s="80"/>
      <c r="OKY14" s="80"/>
      <c r="OKZ14" s="80"/>
      <c r="OLA14" s="80"/>
      <c r="OLB14" s="80"/>
      <c r="OLC14" s="80"/>
      <c r="OLD14" s="80"/>
      <c r="OLE14" s="80"/>
      <c r="OLF14" s="80"/>
      <c r="OLG14" s="80"/>
      <c r="OLH14" s="80"/>
      <c r="OLI14" s="80"/>
      <c r="OLJ14" s="80"/>
      <c r="OLK14" s="80"/>
      <c r="OLL14" s="80"/>
      <c r="OLM14" s="80"/>
      <c r="OLN14" s="80"/>
      <c r="OLO14" s="80"/>
      <c r="OLP14" s="80"/>
      <c r="OLQ14" s="80"/>
      <c r="OLR14" s="80"/>
      <c r="OLS14" s="80"/>
      <c r="OLT14" s="80"/>
      <c r="OLU14" s="80"/>
      <c r="OLV14" s="80"/>
      <c r="OLW14" s="80"/>
      <c r="OLX14" s="80"/>
      <c r="OLY14" s="80"/>
      <c r="OLZ14" s="80"/>
      <c r="OMA14" s="80"/>
      <c r="OMB14" s="80"/>
      <c r="OMC14" s="80"/>
      <c r="OMD14" s="80"/>
      <c r="OME14" s="80"/>
      <c r="OMF14" s="80"/>
      <c r="OMG14" s="80"/>
      <c r="OMH14" s="80"/>
      <c r="OMI14" s="80"/>
      <c r="OMJ14" s="80"/>
      <c r="OMK14" s="80"/>
      <c r="OML14" s="80"/>
      <c r="OMM14" s="80"/>
      <c r="OMN14" s="80"/>
      <c r="OMO14" s="80"/>
      <c r="OMP14" s="80"/>
      <c r="OMQ14" s="80"/>
      <c r="OMR14" s="80"/>
      <c r="OMS14" s="80"/>
      <c r="OMT14" s="80"/>
      <c r="OMU14" s="80"/>
      <c r="OMV14" s="80"/>
      <c r="OMW14" s="80"/>
      <c r="OMX14" s="80"/>
      <c r="OMY14" s="80"/>
      <c r="OMZ14" s="80"/>
      <c r="ONA14" s="80"/>
      <c r="ONB14" s="80"/>
      <c r="ONC14" s="80"/>
      <c r="OND14" s="80"/>
      <c r="ONE14" s="80"/>
      <c r="ONF14" s="80"/>
      <c r="ONG14" s="80"/>
      <c r="ONH14" s="80"/>
      <c r="ONI14" s="80"/>
      <c r="ONJ14" s="80"/>
      <c r="ONK14" s="80"/>
      <c r="ONL14" s="80"/>
      <c r="ONM14" s="80"/>
      <c r="ONN14" s="80"/>
      <c r="ONO14" s="80"/>
      <c r="ONP14" s="80"/>
      <c r="ONQ14" s="80"/>
      <c r="ONR14" s="80"/>
      <c r="ONS14" s="80"/>
      <c r="ONT14" s="80"/>
      <c r="ONU14" s="80"/>
      <c r="ONV14" s="80"/>
      <c r="ONW14" s="80"/>
      <c r="ONX14" s="80"/>
      <c r="ONY14" s="80"/>
      <c r="ONZ14" s="80"/>
      <c r="OOA14" s="80"/>
      <c r="OOB14" s="80"/>
      <c r="OOC14" s="80"/>
      <c r="OOD14" s="80"/>
      <c r="OOE14" s="80"/>
      <c r="OOF14" s="80"/>
      <c r="OOG14" s="80"/>
      <c r="OOH14" s="80"/>
      <c r="OOI14" s="80"/>
      <c r="OOJ14" s="80"/>
      <c r="OOK14" s="80"/>
      <c r="OOL14" s="80"/>
      <c r="OOM14" s="80"/>
      <c r="OON14" s="80"/>
      <c r="OOO14" s="80"/>
      <c r="OOP14" s="80"/>
      <c r="OOQ14" s="80"/>
      <c r="OOR14" s="80"/>
      <c r="OOS14" s="80"/>
      <c r="OOT14" s="80"/>
      <c r="OOU14" s="80"/>
      <c r="OOV14" s="80"/>
      <c r="OOW14" s="80"/>
      <c r="OOX14" s="80"/>
      <c r="OOY14" s="80"/>
      <c r="OOZ14" s="80"/>
      <c r="OPA14" s="80"/>
      <c r="OPB14" s="80"/>
      <c r="OPC14" s="80"/>
      <c r="OPD14" s="80"/>
      <c r="OPE14" s="80"/>
      <c r="OPF14" s="80"/>
      <c r="OPG14" s="80"/>
      <c r="OPH14" s="80"/>
      <c r="OPI14" s="80"/>
      <c r="OPJ14" s="80"/>
      <c r="OPK14" s="80"/>
      <c r="OPL14" s="80"/>
      <c r="OPM14" s="80"/>
      <c r="OPN14" s="80"/>
      <c r="OPO14" s="80"/>
      <c r="OPP14" s="80"/>
      <c r="OPQ14" s="80"/>
      <c r="OPR14" s="80"/>
      <c r="OPS14" s="80"/>
      <c r="OPT14" s="80"/>
      <c r="OPU14" s="80"/>
      <c r="OPV14" s="80"/>
      <c r="OPW14" s="80"/>
      <c r="OPX14" s="80"/>
      <c r="OPY14" s="80"/>
      <c r="OPZ14" s="80"/>
      <c r="OQA14" s="80"/>
      <c r="OQB14" s="80"/>
      <c r="OQC14" s="80"/>
      <c r="OQD14" s="80"/>
      <c r="OQE14" s="80"/>
      <c r="OQF14" s="80"/>
      <c r="OQG14" s="80"/>
      <c r="OQH14" s="80"/>
      <c r="OQI14" s="80"/>
      <c r="OQJ14" s="80"/>
      <c r="OQK14" s="80"/>
      <c r="OQL14" s="80"/>
      <c r="OQM14" s="80"/>
      <c r="OQN14" s="80"/>
      <c r="OQO14" s="80"/>
      <c r="OQP14" s="80"/>
      <c r="OQQ14" s="80"/>
      <c r="OQR14" s="80"/>
      <c r="OQS14" s="80"/>
      <c r="OQT14" s="80"/>
      <c r="OQU14" s="80"/>
      <c r="OQV14" s="80"/>
      <c r="OQW14" s="80"/>
      <c r="OQX14" s="80"/>
      <c r="OQY14" s="80"/>
      <c r="OQZ14" s="80"/>
      <c r="ORA14" s="80"/>
      <c r="ORB14" s="80"/>
      <c r="ORC14" s="80"/>
      <c r="ORD14" s="80"/>
      <c r="ORE14" s="80"/>
      <c r="ORF14" s="80"/>
      <c r="ORG14" s="80"/>
      <c r="ORH14" s="80"/>
      <c r="ORI14" s="80"/>
      <c r="ORJ14" s="80"/>
      <c r="ORK14" s="80"/>
      <c r="ORL14" s="80"/>
      <c r="ORM14" s="80"/>
      <c r="ORN14" s="80"/>
      <c r="ORO14" s="80"/>
      <c r="ORP14" s="80"/>
      <c r="ORQ14" s="80"/>
      <c r="ORR14" s="80"/>
      <c r="ORS14" s="80"/>
      <c r="ORT14" s="80"/>
      <c r="ORU14" s="80"/>
      <c r="ORV14" s="80"/>
      <c r="ORW14" s="80"/>
      <c r="ORX14" s="80"/>
      <c r="ORY14" s="80"/>
      <c r="ORZ14" s="80"/>
      <c r="OSA14" s="80"/>
      <c r="OSB14" s="80"/>
      <c r="OSC14" s="80"/>
      <c r="OSD14" s="80"/>
      <c r="OSE14" s="80"/>
      <c r="OSF14" s="80"/>
      <c r="OSG14" s="80"/>
      <c r="OSH14" s="80"/>
      <c r="OSI14" s="80"/>
      <c r="OSJ14" s="80"/>
      <c r="OSK14" s="80"/>
      <c r="OSL14" s="80"/>
      <c r="OSM14" s="80"/>
      <c r="OSN14" s="80"/>
      <c r="OSO14" s="80"/>
      <c r="OSP14" s="80"/>
      <c r="OSQ14" s="80"/>
      <c r="OSR14" s="80"/>
      <c r="OSS14" s="80"/>
      <c r="OST14" s="80"/>
      <c r="OSU14" s="80"/>
      <c r="OSV14" s="80"/>
      <c r="OSW14" s="80"/>
      <c r="OSX14" s="80"/>
      <c r="OSY14" s="80"/>
      <c r="OSZ14" s="80"/>
      <c r="OTA14" s="80"/>
      <c r="OTB14" s="80"/>
      <c r="OTC14" s="80"/>
      <c r="OTD14" s="80"/>
      <c r="OTE14" s="80"/>
      <c r="OTF14" s="80"/>
      <c r="OTG14" s="80"/>
      <c r="OTH14" s="80"/>
      <c r="OTI14" s="80"/>
      <c r="OTJ14" s="80"/>
      <c r="OTK14" s="80"/>
      <c r="OTL14" s="80"/>
      <c r="OTM14" s="80"/>
      <c r="OTN14" s="80"/>
      <c r="OTO14" s="80"/>
      <c r="OTP14" s="80"/>
      <c r="OTQ14" s="80"/>
      <c r="OTR14" s="80"/>
      <c r="OTS14" s="80"/>
      <c r="OTT14" s="80"/>
      <c r="OTU14" s="80"/>
      <c r="OTV14" s="80"/>
      <c r="OTW14" s="80"/>
      <c r="OTX14" s="80"/>
      <c r="OTY14" s="80"/>
      <c r="OTZ14" s="80"/>
      <c r="OUA14" s="80"/>
      <c r="OUB14" s="80"/>
      <c r="OUC14" s="80"/>
      <c r="OUD14" s="80"/>
      <c r="OUE14" s="80"/>
      <c r="OUF14" s="80"/>
      <c r="OUG14" s="80"/>
      <c r="OUH14" s="80"/>
      <c r="OUI14" s="80"/>
      <c r="OUJ14" s="80"/>
      <c r="OUK14" s="80"/>
      <c r="OUL14" s="80"/>
      <c r="OUM14" s="80"/>
      <c r="OUN14" s="80"/>
      <c r="OUO14" s="80"/>
      <c r="OUP14" s="80"/>
      <c r="OUQ14" s="80"/>
      <c r="OUR14" s="80"/>
      <c r="OUS14" s="80"/>
      <c r="OUT14" s="80"/>
      <c r="OUU14" s="80"/>
      <c r="OUV14" s="80"/>
      <c r="OUW14" s="80"/>
      <c r="OUX14" s="80"/>
      <c r="OUY14" s="80"/>
      <c r="OUZ14" s="80"/>
      <c r="OVA14" s="80"/>
      <c r="OVB14" s="80"/>
      <c r="OVC14" s="80"/>
      <c r="OVD14" s="80"/>
      <c r="OVE14" s="80"/>
      <c r="OVF14" s="80"/>
      <c r="OVG14" s="80"/>
      <c r="OVH14" s="80"/>
      <c r="OVI14" s="80"/>
      <c r="OVJ14" s="80"/>
      <c r="OVK14" s="80"/>
      <c r="OVL14" s="80"/>
      <c r="OVM14" s="80"/>
      <c r="OVN14" s="80"/>
      <c r="OVO14" s="80"/>
      <c r="OVP14" s="80"/>
      <c r="OVQ14" s="80"/>
      <c r="OVR14" s="80"/>
      <c r="OVS14" s="80"/>
      <c r="OVT14" s="80"/>
      <c r="OVU14" s="80"/>
      <c r="OVV14" s="80"/>
      <c r="OVW14" s="80"/>
      <c r="OVX14" s="80"/>
      <c r="OVY14" s="80"/>
      <c r="OVZ14" s="80"/>
      <c r="OWA14" s="80"/>
      <c r="OWB14" s="80"/>
      <c r="OWC14" s="80"/>
      <c r="OWD14" s="80"/>
      <c r="OWE14" s="80"/>
      <c r="OWF14" s="80"/>
      <c r="OWG14" s="80"/>
      <c r="OWH14" s="80"/>
      <c r="OWI14" s="80"/>
      <c r="OWJ14" s="80"/>
      <c r="OWK14" s="80"/>
      <c r="OWL14" s="80"/>
      <c r="OWM14" s="80"/>
      <c r="OWN14" s="80"/>
      <c r="OWO14" s="80"/>
      <c r="OWP14" s="80"/>
      <c r="OWQ14" s="80"/>
      <c r="OWR14" s="80"/>
      <c r="OWS14" s="80"/>
      <c r="OWT14" s="80"/>
      <c r="OWU14" s="80"/>
      <c r="OWV14" s="80"/>
      <c r="OWW14" s="80"/>
      <c r="OWX14" s="80"/>
      <c r="OWY14" s="80"/>
      <c r="OWZ14" s="80"/>
      <c r="OXA14" s="80"/>
      <c r="OXB14" s="80"/>
      <c r="OXC14" s="80"/>
      <c r="OXD14" s="80"/>
      <c r="OXE14" s="80"/>
      <c r="OXF14" s="80"/>
      <c r="OXG14" s="80"/>
      <c r="OXH14" s="80"/>
      <c r="OXI14" s="80"/>
      <c r="OXJ14" s="80"/>
      <c r="OXK14" s="80"/>
      <c r="OXL14" s="80"/>
      <c r="OXM14" s="80"/>
      <c r="OXN14" s="80"/>
      <c r="OXO14" s="80"/>
      <c r="OXP14" s="80"/>
      <c r="OXQ14" s="80"/>
      <c r="OXR14" s="80"/>
      <c r="OXS14" s="80"/>
      <c r="OXT14" s="80"/>
      <c r="OXU14" s="80"/>
      <c r="OXV14" s="80"/>
      <c r="OXW14" s="80"/>
      <c r="OXX14" s="80"/>
      <c r="OXY14" s="80"/>
      <c r="OXZ14" s="80"/>
      <c r="OYA14" s="80"/>
      <c r="OYB14" s="80"/>
      <c r="OYC14" s="80"/>
      <c r="OYD14" s="80"/>
      <c r="OYE14" s="80"/>
      <c r="OYF14" s="80"/>
      <c r="OYG14" s="80"/>
      <c r="OYH14" s="80"/>
      <c r="OYI14" s="80"/>
      <c r="OYJ14" s="80"/>
      <c r="OYK14" s="80"/>
      <c r="OYL14" s="80"/>
      <c r="OYM14" s="80"/>
      <c r="OYN14" s="80"/>
      <c r="OYO14" s="80"/>
      <c r="OYP14" s="80"/>
      <c r="OYQ14" s="80"/>
      <c r="OYR14" s="80"/>
      <c r="OYS14" s="80"/>
      <c r="OYT14" s="80"/>
      <c r="OYU14" s="80"/>
      <c r="OYV14" s="80"/>
      <c r="OYW14" s="80"/>
      <c r="OYX14" s="80"/>
      <c r="OYY14" s="80"/>
      <c r="OYZ14" s="80"/>
      <c r="OZA14" s="80"/>
      <c r="OZB14" s="80"/>
      <c r="OZC14" s="80"/>
      <c r="OZD14" s="80"/>
      <c r="OZE14" s="80"/>
      <c r="OZF14" s="80"/>
      <c r="OZG14" s="80"/>
      <c r="OZH14" s="80"/>
      <c r="OZI14" s="80"/>
      <c r="OZJ14" s="80"/>
      <c r="OZK14" s="80"/>
      <c r="OZL14" s="80"/>
      <c r="OZM14" s="80"/>
      <c r="OZN14" s="80"/>
      <c r="OZO14" s="80"/>
      <c r="OZP14" s="80"/>
      <c r="OZQ14" s="80"/>
      <c r="OZR14" s="80"/>
      <c r="OZS14" s="80"/>
      <c r="OZT14" s="80"/>
      <c r="OZU14" s="80"/>
      <c r="OZV14" s="80"/>
      <c r="OZW14" s="80"/>
      <c r="OZX14" s="80"/>
      <c r="OZY14" s="80"/>
      <c r="OZZ14" s="80"/>
      <c r="PAA14" s="80"/>
      <c r="PAB14" s="80"/>
      <c r="PAC14" s="80"/>
      <c r="PAD14" s="80"/>
      <c r="PAE14" s="80"/>
      <c r="PAF14" s="80"/>
      <c r="PAG14" s="80"/>
      <c r="PAH14" s="80"/>
      <c r="PAI14" s="80"/>
      <c r="PAJ14" s="80"/>
      <c r="PAK14" s="80"/>
      <c r="PAL14" s="80"/>
      <c r="PAM14" s="80"/>
      <c r="PAN14" s="80"/>
      <c r="PAO14" s="80"/>
      <c r="PAP14" s="80"/>
      <c r="PAQ14" s="80"/>
      <c r="PAR14" s="80"/>
      <c r="PAS14" s="80"/>
      <c r="PAT14" s="80"/>
      <c r="PAU14" s="80"/>
      <c r="PAV14" s="80"/>
      <c r="PAW14" s="80"/>
      <c r="PAX14" s="80"/>
      <c r="PAY14" s="80"/>
      <c r="PAZ14" s="80"/>
      <c r="PBA14" s="80"/>
      <c r="PBB14" s="80"/>
      <c r="PBC14" s="80"/>
      <c r="PBD14" s="80"/>
      <c r="PBE14" s="80"/>
      <c r="PBF14" s="80"/>
      <c r="PBG14" s="80"/>
      <c r="PBH14" s="80"/>
      <c r="PBI14" s="80"/>
      <c r="PBJ14" s="80"/>
      <c r="PBK14" s="80"/>
      <c r="PBL14" s="80"/>
      <c r="PBM14" s="80"/>
      <c r="PBN14" s="80"/>
      <c r="PBO14" s="80"/>
      <c r="PBP14" s="80"/>
      <c r="PBQ14" s="80"/>
      <c r="PBR14" s="80"/>
      <c r="PBS14" s="80"/>
      <c r="PBT14" s="80"/>
      <c r="PBU14" s="80"/>
      <c r="PBV14" s="80"/>
      <c r="PBW14" s="80"/>
      <c r="PBX14" s="80"/>
      <c r="PBY14" s="80"/>
      <c r="PBZ14" s="80"/>
      <c r="PCA14" s="80"/>
      <c r="PCB14" s="80"/>
      <c r="PCC14" s="80"/>
      <c r="PCD14" s="80"/>
      <c r="PCE14" s="80"/>
      <c r="PCF14" s="80"/>
      <c r="PCG14" s="80"/>
      <c r="PCH14" s="80"/>
      <c r="PCI14" s="80"/>
      <c r="PCJ14" s="80"/>
      <c r="PCK14" s="80"/>
      <c r="PCL14" s="80"/>
      <c r="PCM14" s="80"/>
      <c r="PCN14" s="80"/>
      <c r="PCO14" s="80"/>
      <c r="PCP14" s="80"/>
      <c r="PCQ14" s="80"/>
      <c r="PCR14" s="80"/>
      <c r="PCS14" s="80"/>
      <c r="PCT14" s="80"/>
      <c r="PCU14" s="80"/>
      <c r="PCV14" s="80"/>
      <c r="PCW14" s="80"/>
      <c r="PCX14" s="80"/>
      <c r="PCY14" s="80"/>
      <c r="PCZ14" s="80"/>
      <c r="PDA14" s="80"/>
      <c r="PDB14" s="80"/>
      <c r="PDC14" s="80"/>
      <c r="PDD14" s="80"/>
      <c r="PDE14" s="80"/>
      <c r="PDF14" s="80"/>
      <c r="PDG14" s="80"/>
      <c r="PDH14" s="80"/>
      <c r="PDI14" s="80"/>
      <c r="PDJ14" s="80"/>
      <c r="PDK14" s="80"/>
      <c r="PDL14" s="80"/>
      <c r="PDM14" s="80"/>
      <c r="PDN14" s="80"/>
      <c r="PDO14" s="80"/>
      <c r="PDP14" s="80"/>
      <c r="PDQ14" s="80"/>
      <c r="PDR14" s="80"/>
      <c r="PDS14" s="80"/>
      <c r="PDT14" s="80"/>
      <c r="PDU14" s="80"/>
      <c r="PDV14" s="80"/>
      <c r="PDW14" s="80"/>
      <c r="PDX14" s="80"/>
      <c r="PDY14" s="80"/>
      <c r="PDZ14" s="80"/>
      <c r="PEA14" s="80"/>
      <c r="PEB14" s="80"/>
      <c r="PEC14" s="80"/>
      <c r="PED14" s="80"/>
      <c r="PEE14" s="80"/>
      <c r="PEF14" s="80"/>
      <c r="PEG14" s="80"/>
      <c r="PEH14" s="80"/>
      <c r="PEI14" s="80"/>
      <c r="PEJ14" s="80"/>
      <c r="PEK14" s="80"/>
      <c r="PEL14" s="80"/>
      <c r="PEM14" s="80"/>
      <c r="PEN14" s="80"/>
      <c r="PEO14" s="80"/>
      <c r="PEP14" s="80"/>
      <c r="PEQ14" s="80"/>
      <c r="PER14" s="80"/>
      <c r="PES14" s="80"/>
      <c r="PET14" s="80"/>
      <c r="PEU14" s="80"/>
      <c r="PEV14" s="80"/>
      <c r="PEW14" s="80"/>
      <c r="PEX14" s="80"/>
      <c r="PEY14" s="80"/>
      <c r="PEZ14" s="80"/>
      <c r="PFA14" s="80"/>
      <c r="PFB14" s="80"/>
      <c r="PFC14" s="80"/>
      <c r="PFD14" s="80"/>
      <c r="PFE14" s="80"/>
      <c r="PFF14" s="80"/>
      <c r="PFG14" s="80"/>
      <c r="PFH14" s="80"/>
      <c r="PFI14" s="80"/>
      <c r="PFJ14" s="80"/>
      <c r="PFK14" s="80"/>
      <c r="PFL14" s="80"/>
      <c r="PFM14" s="80"/>
      <c r="PFN14" s="80"/>
      <c r="PFO14" s="80"/>
      <c r="PFP14" s="80"/>
      <c r="PFQ14" s="80"/>
      <c r="PFR14" s="80"/>
      <c r="PFS14" s="80"/>
      <c r="PFT14" s="80"/>
      <c r="PFU14" s="80"/>
      <c r="PFV14" s="80"/>
      <c r="PFW14" s="80"/>
      <c r="PFX14" s="80"/>
      <c r="PFY14" s="80"/>
      <c r="PFZ14" s="80"/>
      <c r="PGA14" s="80"/>
      <c r="PGB14" s="80"/>
      <c r="PGC14" s="80"/>
      <c r="PGD14" s="80"/>
      <c r="PGE14" s="80"/>
      <c r="PGF14" s="80"/>
      <c r="PGG14" s="80"/>
      <c r="PGH14" s="80"/>
      <c r="PGI14" s="80"/>
      <c r="PGJ14" s="80"/>
      <c r="PGK14" s="80"/>
      <c r="PGL14" s="80"/>
      <c r="PGM14" s="80"/>
      <c r="PGN14" s="80"/>
      <c r="PGO14" s="80"/>
      <c r="PGP14" s="80"/>
      <c r="PGQ14" s="80"/>
      <c r="PGR14" s="80"/>
      <c r="PGS14" s="80"/>
      <c r="PGT14" s="80"/>
      <c r="PGU14" s="80"/>
      <c r="PGV14" s="80"/>
      <c r="PGW14" s="80"/>
      <c r="PGX14" s="80"/>
      <c r="PGY14" s="80"/>
      <c r="PGZ14" s="80"/>
      <c r="PHA14" s="80"/>
      <c r="PHB14" s="80"/>
      <c r="PHC14" s="80"/>
      <c r="PHD14" s="80"/>
      <c r="PHE14" s="80"/>
      <c r="PHF14" s="80"/>
      <c r="PHG14" s="80"/>
      <c r="PHH14" s="80"/>
      <c r="PHI14" s="80"/>
      <c r="PHJ14" s="80"/>
      <c r="PHK14" s="80"/>
      <c r="PHL14" s="80"/>
      <c r="PHM14" s="80"/>
      <c r="PHN14" s="80"/>
      <c r="PHO14" s="80"/>
      <c r="PHP14" s="80"/>
      <c r="PHQ14" s="80"/>
      <c r="PHR14" s="80"/>
      <c r="PHS14" s="80"/>
      <c r="PHT14" s="80"/>
      <c r="PHU14" s="80"/>
      <c r="PHV14" s="80"/>
      <c r="PHW14" s="80"/>
      <c r="PHX14" s="80"/>
      <c r="PHY14" s="80"/>
      <c r="PHZ14" s="80"/>
      <c r="PIA14" s="80"/>
      <c r="PIB14" s="80"/>
      <c r="PIC14" s="80"/>
      <c r="PID14" s="80"/>
      <c r="PIE14" s="80"/>
      <c r="PIF14" s="80"/>
      <c r="PIG14" s="80"/>
      <c r="PIH14" s="80"/>
      <c r="PII14" s="80"/>
      <c r="PIJ14" s="80"/>
      <c r="PIK14" s="80"/>
      <c r="PIL14" s="80"/>
      <c r="PIM14" s="80"/>
      <c r="PIN14" s="80"/>
      <c r="PIO14" s="80"/>
      <c r="PIP14" s="80"/>
      <c r="PIQ14" s="80"/>
      <c r="PIR14" s="80"/>
      <c r="PIS14" s="80"/>
      <c r="PIT14" s="80"/>
      <c r="PIU14" s="80"/>
      <c r="PIV14" s="80"/>
      <c r="PIW14" s="80"/>
      <c r="PIX14" s="80"/>
      <c r="PIY14" s="80"/>
      <c r="PIZ14" s="80"/>
      <c r="PJA14" s="80"/>
      <c r="PJB14" s="80"/>
      <c r="PJC14" s="80"/>
      <c r="PJD14" s="80"/>
      <c r="PJE14" s="80"/>
      <c r="PJF14" s="80"/>
      <c r="PJG14" s="80"/>
      <c r="PJH14" s="80"/>
      <c r="PJI14" s="80"/>
      <c r="PJJ14" s="80"/>
      <c r="PJK14" s="80"/>
      <c r="PJL14" s="80"/>
      <c r="PJM14" s="80"/>
      <c r="PJN14" s="80"/>
      <c r="PJO14" s="80"/>
      <c r="PJP14" s="80"/>
      <c r="PJQ14" s="80"/>
      <c r="PJR14" s="80"/>
      <c r="PJS14" s="80"/>
      <c r="PJT14" s="80"/>
      <c r="PJU14" s="80"/>
      <c r="PJV14" s="80"/>
      <c r="PJW14" s="80"/>
      <c r="PJX14" s="80"/>
      <c r="PJY14" s="80"/>
      <c r="PJZ14" s="80"/>
      <c r="PKA14" s="80"/>
      <c r="PKB14" s="80"/>
      <c r="PKC14" s="80"/>
      <c r="PKD14" s="80"/>
      <c r="PKE14" s="80"/>
      <c r="PKF14" s="80"/>
      <c r="PKG14" s="80"/>
      <c r="PKH14" s="80"/>
      <c r="PKI14" s="80"/>
      <c r="PKJ14" s="80"/>
      <c r="PKK14" s="80"/>
      <c r="PKL14" s="80"/>
      <c r="PKM14" s="80"/>
      <c r="PKN14" s="80"/>
      <c r="PKO14" s="80"/>
      <c r="PKP14" s="80"/>
      <c r="PKQ14" s="80"/>
      <c r="PKR14" s="80"/>
      <c r="PKS14" s="80"/>
      <c r="PKT14" s="80"/>
      <c r="PKU14" s="80"/>
      <c r="PKV14" s="80"/>
      <c r="PKW14" s="80"/>
      <c r="PKX14" s="80"/>
      <c r="PKY14" s="80"/>
      <c r="PKZ14" s="80"/>
      <c r="PLA14" s="80"/>
      <c r="PLB14" s="80"/>
      <c r="PLC14" s="80"/>
      <c r="PLD14" s="80"/>
      <c r="PLE14" s="80"/>
      <c r="PLF14" s="80"/>
      <c r="PLG14" s="80"/>
      <c r="PLH14" s="80"/>
      <c r="PLI14" s="80"/>
      <c r="PLJ14" s="80"/>
      <c r="PLK14" s="80"/>
      <c r="PLL14" s="80"/>
      <c r="PLM14" s="80"/>
      <c r="PLN14" s="80"/>
      <c r="PLO14" s="80"/>
      <c r="PLP14" s="80"/>
      <c r="PLQ14" s="80"/>
      <c r="PLR14" s="80"/>
      <c r="PLS14" s="80"/>
      <c r="PLT14" s="80"/>
      <c r="PLU14" s="80"/>
      <c r="PLV14" s="80"/>
      <c r="PLW14" s="80"/>
      <c r="PLX14" s="80"/>
      <c r="PLY14" s="80"/>
      <c r="PLZ14" s="80"/>
      <c r="PMA14" s="80"/>
      <c r="PMB14" s="80"/>
      <c r="PMC14" s="80"/>
      <c r="PMD14" s="80"/>
      <c r="PME14" s="80"/>
      <c r="PMF14" s="80"/>
      <c r="PMG14" s="80"/>
      <c r="PMH14" s="80"/>
      <c r="PMI14" s="80"/>
      <c r="PMJ14" s="80"/>
      <c r="PMK14" s="80"/>
      <c r="PML14" s="80"/>
      <c r="PMM14" s="80"/>
      <c r="PMN14" s="80"/>
      <c r="PMO14" s="80"/>
      <c r="PMP14" s="80"/>
      <c r="PMQ14" s="80"/>
      <c r="PMR14" s="80"/>
      <c r="PMS14" s="80"/>
      <c r="PMT14" s="80"/>
      <c r="PMU14" s="80"/>
      <c r="PMV14" s="80"/>
      <c r="PMW14" s="80"/>
      <c r="PMX14" s="80"/>
      <c r="PMY14" s="80"/>
      <c r="PMZ14" s="80"/>
      <c r="PNA14" s="80"/>
      <c r="PNB14" s="80"/>
      <c r="PNC14" s="80"/>
      <c r="PND14" s="80"/>
      <c r="PNE14" s="80"/>
      <c r="PNF14" s="80"/>
      <c r="PNG14" s="80"/>
      <c r="PNH14" s="80"/>
      <c r="PNI14" s="80"/>
      <c r="PNJ14" s="80"/>
      <c r="PNK14" s="80"/>
      <c r="PNL14" s="80"/>
      <c r="PNM14" s="80"/>
      <c r="PNN14" s="80"/>
      <c r="PNO14" s="80"/>
      <c r="PNP14" s="80"/>
      <c r="PNQ14" s="80"/>
      <c r="PNR14" s="80"/>
      <c r="PNS14" s="80"/>
      <c r="PNT14" s="80"/>
      <c r="PNU14" s="80"/>
      <c r="PNV14" s="80"/>
      <c r="PNW14" s="80"/>
      <c r="PNX14" s="80"/>
      <c r="PNY14" s="80"/>
      <c r="PNZ14" s="80"/>
      <c r="POA14" s="80"/>
      <c r="POB14" s="80"/>
      <c r="POC14" s="80"/>
      <c r="POD14" s="80"/>
      <c r="POE14" s="80"/>
      <c r="POF14" s="80"/>
      <c r="POG14" s="80"/>
      <c r="POH14" s="80"/>
      <c r="POI14" s="80"/>
      <c r="POJ14" s="80"/>
      <c r="POK14" s="80"/>
      <c r="POL14" s="80"/>
      <c r="POM14" s="80"/>
      <c r="PON14" s="80"/>
      <c r="POO14" s="80"/>
      <c r="POP14" s="80"/>
      <c r="POQ14" s="80"/>
      <c r="POR14" s="80"/>
      <c r="POS14" s="80"/>
      <c r="POT14" s="80"/>
      <c r="POU14" s="80"/>
      <c r="POV14" s="80"/>
      <c r="POW14" s="80"/>
      <c r="POX14" s="80"/>
      <c r="POY14" s="80"/>
      <c r="POZ14" s="80"/>
      <c r="PPA14" s="80"/>
      <c r="PPB14" s="80"/>
      <c r="PPC14" s="80"/>
      <c r="PPD14" s="80"/>
      <c r="PPE14" s="80"/>
      <c r="PPF14" s="80"/>
      <c r="PPG14" s="80"/>
      <c r="PPH14" s="80"/>
      <c r="PPI14" s="80"/>
      <c r="PPJ14" s="80"/>
      <c r="PPK14" s="80"/>
      <c r="PPL14" s="80"/>
      <c r="PPM14" s="80"/>
      <c r="PPN14" s="80"/>
      <c r="PPO14" s="80"/>
      <c r="PPP14" s="80"/>
      <c r="PPQ14" s="80"/>
      <c r="PPR14" s="80"/>
      <c r="PPS14" s="80"/>
      <c r="PPT14" s="80"/>
      <c r="PPU14" s="80"/>
      <c r="PPV14" s="80"/>
      <c r="PPW14" s="80"/>
      <c r="PPX14" s="80"/>
      <c r="PPY14" s="80"/>
      <c r="PPZ14" s="80"/>
      <c r="PQA14" s="80"/>
      <c r="PQB14" s="80"/>
      <c r="PQC14" s="80"/>
      <c r="PQD14" s="80"/>
      <c r="PQE14" s="80"/>
      <c r="PQF14" s="80"/>
      <c r="PQG14" s="80"/>
      <c r="PQH14" s="80"/>
      <c r="PQI14" s="80"/>
      <c r="PQJ14" s="80"/>
      <c r="PQK14" s="80"/>
      <c r="PQL14" s="80"/>
      <c r="PQM14" s="80"/>
      <c r="PQN14" s="80"/>
      <c r="PQO14" s="80"/>
      <c r="PQP14" s="80"/>
      <c r="PQQ14" s="80"/>
      <c r="PQR14" s="80"/>
      <c r="PQS14" s="80"/>
      <c r="PQT14" s="80"/>
      <c r="PQU14" s="80"/>
      <c r="PQV14" s="80"/>
      <c r="PQW14" s="80"/>
      <c r="PQX14" s="80"/>
      <c r="PQY14" s="80"/>
      <c r="PQZ14" s="80"/>
      <c r="PRA14" s="80"/>
      <c r="PRB14" s="80"/>
      <c r="PRC14" s="80"/>
      <c r="PRD14" s="80"/>
      <c r="PRE14" s="80"/>
      <c r="PRF14" s="80"/>
      <c r="PRG14" s="80"/>
      <c r="PRH14" s="80"/>
      <c r="PRI14" s="80"/>
      <c r="PRJ14" s="80"/>
      <c r="PRK14" s="80"/>
      <c r="PRL14" s="80"/>
      <c r="PRM14" s="80"/>
      <c r="PRN14" s="80"/>
      <c r="PRO14" s="80"/>
      <c r="PRP14" s="80"/>
      <c r="PRQ14" s="80"/>
      <c r="PRR14" s="80"/>
      <c r="PRS14" s="80"/>
      <c r="PRT14" s="80"/>
      <c r="PRU14" s="80"/>
      <c r="PRV14" s="80"/>
      <c r="PRW14" s="80"/>
      <c r="PRX14" s="80"/>
      <c r="PRY14" s="80"/>
      <c r="PRZ14" s="80"/>
      <c r="PSA14" s="80"/>
      <c r="PSB14" s="80"/>
      <c r="PSC14" s="80"/>
      <c r="PSD14" s="80"/>
      <c r="PSE14" s="80"/>
      <c r="PSF14" s="80"/>
      <c r="PSG14" s="80"/>
      <c r="PSH14" s="80"/>
      <c r="PSI14" s="80"/>
      <c r="PSJ14" s="80"/>
      <c r="PSK14" s="80"/>
      <c r="PSL14" s="80"/>
      <c r="PSM14" s="80"/>
      <c r="PSN14" s="80"/>
      <c r="PSO14" s="80"/>
      <c r="PSP14" s="80"/>
      <c r="PSQ14" s="80"/>
      <c r="PSR14" s="80"/>
      <c r="PSS14" s="80"/>
      <c r="PST14" s="80"/>
      <c r="PSU14" s="80"/>
      <c r="PSV14" s="80"/>
      <c r="PSW14" s="80"/>
      <c r="PSX14" s="80"/>
      <c r="PSY14" s="80"/>
      <c r="PSZ14" s="80"/>
      <c r="PTA14" s="80"/>
      <c r="PTB14" s="80"/>
      <c r="PTC14" s="80"/>
      <c r="PTD14" s="80"/>
      <c r="PTE14" s="80"/>
      <c r="PTF14" s="80"/>
      <c r="PTG14" s="80"/>
      <c r="PTH14" s="80"/>
      <c r="PTI14" s="80"/>
      <c r="PTJ14" s="80"/>
      <c r="PTK14" s="80"/>
      <c r="PTL14" s="80"/>
      <c r="PTM14" s="80"/>
      <c r="PTN14" s="80"/>
      <c r="PTO14" s="80"/>
      <c r="PTP14" s="80"/>
      <c r="PTQ14" s="80"/>
      <c r="PTR14" s="80"/>
      <c r="PTS14" s="80"/>
      <c r="PTT14" s="80"/>
      <c r="PTU14" s="80"/>
      <c r="PTV14" s="80"/>
      <c r="PTW14" s="80"/>
      <c r="PTX14" s="80"/>
      <c r="PTY14" s="80"/>
      <c r="PTZ14" s="80"/>
      <c r="PUA14" s="80"/>
      <c r="PUB14" s="80"/>
      <c r="PUC14" s="80"/>
      <c r="PUD14" s="80"/>
      <c r="PUE14" s="80"/>
      <c r="PUF14" s="80"/>
      <c r="PUG14" s="80"/>
      <c r="PUH14" s="80"/>
      <c r="PUI14" s="80"/>
      <c r="PUJ14" s="80"/>
      <c r="PUK14" s="80"/>
      <c r="PUL14" s="80"/>
      <c r="PUM14" s="80"/>
      <c r="PUN14" s="80"/>
      <c r="PUO14" s="80"/>
      <c r="PUP14" s="80"/>
      <c r="PUQ14" s="80"/>
      <c r="PUR14" s="80"/>
      <c r="PUS14" s="80"/>
      <c r="PUT14" s="80"/>
      <c r="PUU14" s="80"/>
      <c r="PUV14" s="80"/>
      <c r="PUW14" s="80"/>
      <c r="PUX14" s="80"/>
      <c r="PUY14" s="80"/>
      <c r="PUZ14" s="80"/>
      <c r="PVA14" s="80"/>
      <c r="PVB14" s="80"/>
      <c r="PVC14" s="80"/>
      <c r="PVD14" s="80"/>
      <c r="PVE14" s="80"/>
      <c r="PVF14" s="80"/>
      <c r="PVG14" s="80"/>
      <c r="PVH14" s="80"/>
      <c r="PVI14" s="80"/>
      <c r="PVJ14" s="80"/>
      <c r="PVK14" s="80"/>
      <c r="PVL14" s="80"/>
      <c r="PVM14" s="80"/>
      <c r="PVN14" s="80"/>
      <c r="PVO14" s="80"/>
      <c r="PVP14" s="80"/>
      <c r="PVQ14" s="80"/>
      <c r="PVR14" s="80"/>
      <c r="PVS14" s="80"/>
      <c r="PVT14" s="80"/>
      <c r="PVU14" s="80"/>
      <c r="PVV14" s="80"/>
      <c r="PVW14" s="80"/>
      <c r="PVX14" s="80"/>
      <c r="PVY14" s="80"/>
      <c r="PVZ14" s="80"/>
      <c r="PWA14" s="80"/>
      <c r="PWB14" s="80"/>
      <c r="PWC14" s="80"/>
      <c r="PWD14" s="80"/>
      <c r="PWE14" s="80"/>
      <c r="PWF14" s="80"/>
      <c r="PWG14" s="80"/>
      <c r="PWH14" s="80"/>
      <c r="PWI14" s="80"/>
      <c r="PWJ14" s="80"/>
      <c r="PWK14" s="80"/>
      <c r="PWL14" s="80"/>
      <c r="PWM14" s="80"/>
      <c r="PWN14" s="80"/>
      <c r="PWO14" s="80"/>
      <c r="PWP14" s="80"/>
      <c r="PWQ14" s="80"/>
      <c r="PWR14" s="80"/>
      <c r="PWS14" s="80"/>
      <c r="PWT14" s="80"/>
      <c r="PWU14" s="80"/>
      <c r="PWV14" s="80"/>
      <c r="PWW14" s="80"/>
      <c r="PWX14" s="80"/>
      <c r="PWY14" s="80"/>
      <c r="PWZ14" s="80"/>
      <c r="PXA14" s="80"/>
      <c r="PXB14" s="80"/>
      <c r="PXC14" s="80"/>
      <c r="PXD14" s="80"/>
      <c r="PXE14" s="80"/>
      <c r="PXF14" s="80"/>
      <c r="PXG14" s="80"/>
      <c r="PXH14" s="80"/>
      <c r="PXI14" s="80"/>
      <c r="PXJ14" s="80"/>
      <c r="PXK14" s="80"/>
      <c r="PXL14" s="80"/>
      <c r="PXM14" s="80"/>
      <c r="PXN14" s="80"/>
      <c r="PXO14" s="80"/>
      <c r="PXP14" s="80"/>
      <c r="PXQ14" s="80"/>
      <c r="PXR14" s="80"/>
      <c r="PXS14" s="80"/>
      <c r="PXT14" s="80"/>
      <c r="PXU14" s="80"/>
      <c r="PXV14" s="80"/>
      <c r="PXW14" s="80"/>
      <c r="PXX14" s="80"/>
      <c r="PXY14" s="80"/>
      <c r="PXZ14" s="80"/>
      <c r="PYA14" s="80"/>
      <c r="PYB14" s="80"/>
      <c r="PYC14" s="80"/>
      <c r="PYD14" s="80"/>
      <c r="PYE14" s="80"/>
      <c r="PYF14" s="80"/>
      <c r="PYG14" s="80"/>
      <c r="PYH14" s="80"/>
      <c r="PYI14" s="80"/>
      <c r="PYJ14" s="80"/>
      <c r="PYK14" s="80"/>
      <c r="PYL14" s="80"/>
      <c r="PYM14" s="80"/>
      <c r="PYN14" s="80"/>
      <c r="PYO14" s="80"/>
      <c r="PYP14" s="80"/>
      <c r="PYQ14" s="80"/>
      <c r="PYR14" s="80"/>
      <c r="PYS14" s="80"/>
      <c r="PYT14" s="80"/>
      <c r="PYU14" s="80"/>
      <c r="PYV14" s="80"/>
      <c r="PYW14" s="80"/>
      <c r="PYX14" s="80"/>
      <c r="PYY14" s="80"/>
      <c r="PYZ14" s="80"/>
      <c r="PZA14" s="80"/>
      <c r="PZB14" s="80"/>
      <c r="PZC14" s="80"/>
      <c r="PZD14" s="80"/>
      <c r="PZE14" s="80"/>
      <c r="PZF14" s="80"/>
      <c r="PZG14" s="80"/>
      <c r="PZH14" s="80"/>
      <c r="PZI14" s="80"/>
      <c r="PZJ14" s="80"/>
      <c r="PZK14" s="80"/>
      <c r="PZL14" s="80"/>
      <c r="PZM14" s="80"/>
      <c r="PZN14" s="80"/>
      <c r="PZO14" s="80"/>
      <c r="PZP14" s="80"/>
      <c r="PZQ14" s="80"/>
      <c r="PZR14" s="80"/>
      <c r="PZS14" s="80"/>
      <c r="PZT14" s="80"/>
      <c r="PZU14" s="80"/>
      <c r="PZV14" s="80"/>
      <c r="PZW14" s="80"/>
      <c r="PZX14" s="80"/>
      <c r="PZY14" s="80"/>
      <c r="PZZ14" s="80"/>
      <c r="QAA14" s="80"/>
      <c r="QAB14" s="80"/>
      <c r="QAC14" s="80"/>
      <c r="QAD14" s="80"/>
      <c r="QAE14" s="80"/>
      <c r="QAF14" s="80"/>
      <c r="QAG14" s="80"/>
      <c r="QAH14" s="80"/>
      <c r="QAI14" s="80"/>
      <c r="QAJ14" s="80"/>
      <c r="QAK14" s="80"/>
      <c r="QAL14" s="80"/>
      <c r="QAM14" s="80"/>
      <c r="QAN14" s="80"/>
      <c r="QAO14" s="80"/>
      <c r="QAP14" s="80"/>
      <c r="QAQ14" s="80"/>
      <c r="QAR14" s="80"/>
      <c r="QAS14" s="80"/>
      <c r="QAT14" s="80"/>
      <c r="QAU14" s="80"/>
      <c r="QAV14" s="80"/>
      <c r="QAW14" s="80"/>
      <c r="QAX14" s="80"/>
      <c r="QAY14" s="80"/>
      <c r="QAZ14" s="80"/>
      <c r="QBA14" s="80"/>
      <c r="QBB14" s="80"/>
      <c r="QBC14" s="80"/>
      <c r="QBD14" s="80"/>
      <c r="QBE14" s="80"/>
      <c r="QBF14" s="80"/>
      <c r="QBG14" s="80"/>
      <c r="QBH14" s="80"/>
      <c r="QBI14" s="80"/>
      <c r="QBJ14" s="80"/>
      <c r="QBK14" s="80"/>
      <c r="QBL14" s="80"/>
      <c r="QBM14" s="80"/>
      <c r="QBN14" s="80"/>
      <c r="QBO14" s="80"/>
      <c r="QBP14" s="80"/>
      <c r="QBQ14" s="80"/>
      <c r="QBR14" s="80"/>
      <c r="QBS14" s="80"/>
      <c r="QBT14" s="80"/>
      <c r="QBU14" s="80"/>
      <c r="QBV14" s="80"/>
      <c r="QBW14" s="80"/>
      <c r="QBX14" s="80"/>
      <c r="QBY14" s="80"/>
      <c r="QBZ14" s="80"/>
      <c r="QCA14" s="80"/>
      <c r="QCB14" s="80"/>
      <c r="QCC14" s="80"/>
      <c r="QCD14" s="80"/>
      <c r="QCE14" s="80"/>
      <c r="QCF14" s="80"/>
      <c r="QCG14" s="80"/>
      <c r="QCH14" s="80"/>
      <c r="QCI14" s="80"/>
      <c r="QCJ14" s="80"/>
      <c r="QCK14" s="80"/>
      <c r="QCL14" s="80"/>
      <c r="QCM14" s="80"/>
      <c r="QCN14" s="80"/>
      <c r="QCO14" s="80"/>
      <c r="QCP14" s="80"/>
      <c r="QCQ14" s="80"/>
      <c r="QCR14" s="80"/>
      <c r="QCS14" s="80"/>
      <c r="QCT14" s="80"/>
      <c r="QCU14" s="80"/>
      <c r="QCV14" s="80"/>
      <c r="QCW14" s="80"/>
      <c r="QCX14" s="80"/>
      <c r="QCY14" s="80"/>
      <c r="QCZ14" s="80"/>
      <c r="QDA14" s="80"/>
      <c r="QDB14" s="80"/>
      <c r="QDC14" s="80"/>
      <c r="QDD14" s="80"/>
      <c r="QDE14" s="80"/>
      <c r="QDF14" s="80"/>
      <c r="QDG14" s="80"/>
      <c r="QDH14" s="80"/>
      <c r="QDI14" s="80"/>
      <c r="QDJ14" s="80"/>
      <c r="QDK14" s="80"/>
      <c r="QDL14" s="80"/>
      <c r="QDM14" s="80"/>
      <c r="QDN14" s="80"/>
      <c r="QDO14" s="80"/>
      <c r="QDP14" s="80"/>
      <c r="QDQ14" s="80"/>
      <c r="QDR14" s="80"/>
      <c r="QDS14" s="80"/>
      <c r="QDT14" s="80"/>
      <c r="QDU14" s="80"/>
      <c r="QDV14" s="80"/>
      <c r="QDW14" s="80"/>
      <c r="QDX14" s="80"/>
      <c r="QDY14" s="80"/>
      <c r="QDZ14" s="80"/>
      <c r="QEA14" s="80"/>
      <c r="QEB14" s="80"/>
      <c r="QEC14" s="80"/>
      <c r="QED14" s="80"/>
      <c r="QEE14" s="80"/>
      <c r="QEF14" s="80"/>
      <c r="QEG14" s="80"/>
      <c r="QEH14" s="80"/>
      <c r="QEI14" s="80"/>
      <c r="QEJ14" s="80"/>
      <c r="QEK14" s="80"/>
      <c r="QEL14" s="80"/>
      <c r="QEM14" s="80"/>
      <c r="QEN14" s="80"/>
      <c r="QEO14" s="80"/>
      <c r="QEP14" s="80"/>
      <c r="QEQ14" s="80"/>
      <c r="QER14" s="80"/>
      <c r="QES14" s="80"/>
      <c r="QET14" s="80"/>
      <c r="QEU14" s="80"/>
      <c r="QEV14" s="80"/>
      <c r="QEW14" s="80"/>
      <c r="QEX14" s="80"/>
      <c r="QEY14" s="80"/>
      <c r="QEZ14" s="80"/>
      <c r="QFA14" s="80"/>
      <c r="QFB14" s="80"/>
      <c r="QFC14" s="80"/>
      <c r="QFD14" s="80"/>
      <c r="QFE14" s="80"/>
      <c r="QFF14" s="80"/>
      <c r="QFG14" s="80"/>
      <c r="QFH14" s="80"/>
      <c r="QFI14" s="80"/>
      <c r="QFJ14" s="80"/>
      <c r="QFK14" s="80"/>
      <c r="QFL14" s="80"/>
      <c r="QFM14" s="80"/>
      <c r="QFN14" s="80"/>
      <c r="QFO14" s="80"/>
      <c r="QFP14" s="80"/>
      <c r="QFQ14" s="80"/>
      <c r="QFR14" s="80"/>
      <c r="QFS14" s="80"/>
      <c r="QFT14" s="80"/>
      <c r="QFU14" s="80"/>
      <c r="QFV14" s="80"/>
      <c r="QFW14" s="80"/>
      <c r="QFX14" s="80"/>
      <c r="QFY14" s="80"/>
      <c r="QFZ14" s="80"/>
      <c r="QGA14" s="80"/>
      <c r="QGB14" s="80"/>
      <c r="QGC14" s="80"/>
      <c r="QGD14" s="80"/>
      <c r="QGE14" s="80"/>
      <c r="QGF14" s="80"/>
      <c r="QGG14" s="80"/>
      <c r="QGH14" s="80"/>
      <c r="QGI14" s="80"/>
      <c r="QGJ14" s="80"/>
      <c r="QGK14" s="80"/>
      <c r="QGL14" s="80"/>
      <c r="QGM14" s="80"/>
      <c r="QGN14" s="80"/>
      <c r="QGO14" s="80"/>
      <c r="QGP14" s="80"/>
      <c r="QGQ14" s="80"/>
      <c r="QGR14" s="80"/>
      <c r="QGS14" s="80"/>
      <c r="QGT14" s="80"/>
      <c r="QGU14" s="80"/>
      <c r="QGV14" s="80"/>
      <c r="QGW14" s="80"/>
      <c r="QGX14" s="80"/>
      <c r="QGY14" s="80"/>
      <c r="QGZ14" s="80"/>
      <c r="QHA14" s="80"/>
      <c r="QHB14" s="80"/>
      <c r="QHC14" s="80"/>
      <c r="QHD14" s="80"/>
      <c r="QHE14" s="80"/>
      <c r="QHF14" s="80"/>
      <c r="QHG14" s="80"/>
      <c r="QHH14" s="80"/>
      <c r="QHI14" s="80"/>
      <c r="QHJ14" s="80"/>
      <c r="QHK14" s="80"/>
      <c r="QHL14" s="80"/>
      <c r="QHM14" s="80"/>
      <c r="QHN14" s="80"/>
      <c r="QHO14" s="80"/>
      <c r="QHP14" s="80"/>
      <c r="QHQ14" s="80"/>
      <c r="QHR14" s="80"/>
      <c r="QHS14" s="80"/>
      <c r="QHT14" s="80"/>
      <c r="QHU14" s="80"/>
      <c r="QHV14" s="80"/>
      <c r="QHW14" s="80"/>
      <c r="QHX14" s="80"/>
      <c r="QHY14" s="80"/>
      <c r="QHZ14" s="80"/>
      <c r="QIA14" s="80"/>
      <c r="QIB14" s="80"/>
      <c r="QIC14" s="80"/>
      <c r="QID14" s="80"/>
      <c r="QIE14" s="80"/>
      <c r="QIF14" s="80"/>
      <c r="QIG14" s="80"/>
      <c r="QIH14" s="80"/>
      <c r="QII14" s="80"/>
      <c r="QIJ14" s="80"/>
      <c r="QIK14" s="80"/>
      <c r="QIL14" s="80"/>
      <c r="QIM14" s="80"/>
      <c r="QIN14" s="80"/>
      <c r="QIO14" s="80"/>
      <c r="QIP14" s="80"/>
      <c r="QIQ14" s="80"/>
      <c r="QIR14" s="80"/>
      <c r="QIS14" s="80"/>
      <c r="QIT14" s="80"/>
      <c r="QIU14" s="80"/>
      <c r="QIV14" s="80"/>
      <c r="QIW14" s="80"/>
      <c r="QIX14" s="80"/>
      <c r="QIY14" s="80"/>
      <c r="QIZ14" s="80"/>
      <c r="QJA14" s="80"/>
      <c r="QJB14" s="80"/>
      <c r="QJC14" s="80"/>
      <c r="QJD14" s="80"/>
      <c r="QJE14" s="80"/>
      <c r="QJF14" s="80"/>
      <c r="QJG14" s="80"/>
      <c r="QJH14" s="80"/>
      <c r="QJI14" s="80"/>
      <c r="QJJ14" s="80"/>
      <c r="QJK14" s="80"/>
      <c r="QJL14" s="80"/>
      <c r="QJM14" s="80"/>
      <c r="QJN14" s="80"/>
      <c r="QJO14" s="80"/>
      <c r="QJP14" s="80"/>
      <c r="QJQ14" s="80"/>
      <c r="QJR14" s="80"/>
      <c r="QJS14" s="80"/>
      <c r="QJT14" s="80"/>
      <c r="QJU14" s="80"/>
      <c r="QJV14" s="80"/>
      <c r="QJW14" s="80"/>
      <c r="QJX14" s="80"/>
      <c r="QJY14" s="80"/>
      <c r="QJZ14" s="80"/>
      <c r="QKA14" s="80"/>
      <c r="QKB14" s="80"/>
      <c r="QKC14" s="80"/>
      <c r="QKD14" s="80"/>
      <c r="QKE14" s="80"/>
      <c r="QKF14" s="80"/>
      <c r="QKG14" s="80"/>
      <c r="QKH14" s="80"/>
      <c r="QKI14" s="80"/>
      <c r="QKJ14" s="80"/>
      <c r="QKK14" s="80"/>
      <c r="QKL14" s="80"/>
      <c r="QKM14" s="80"/>
      <c r="QKN14" s="80"/>
      <c r="QKO14" s="80"/>
      <c r="QKP14" s="80"/>
      <c r="QKQ14" s="80"/>
      <c r="QKR14" s="80"/>
      <c r="QKS14" s="80"/>
      <c r="QKT14" s="80"/>
      <c r="QKU14" s="80"/>
      <c r="QKV14" s="80"/>
      <c r="QKW14" s="80"/>
      <c r="QKX14" s="80"/>
      <c r="QKY14" s="80"/>
      <c r="QKZ14" s="80"/>
      <c r="QLA14" s="80"/>
      <c r="QLB14" s="80"/>
      <c r="QLC14" s="80"/>
      <c r="QLD14" s="80"/>
      <c r="QLE14" s="80"/>
      <c r="QLF14" s="80"/>
      <c r="QLG14" s="80"/>
      <c r="QLH14" s="80"/>
      <c r="QLI14" s="80"/>
      <c r="QLJ14" s="80"/>
      <c r="QLK14" s="80"/>
      <c r="QLL14" s="80"/>
      <c r="QLM14" s="80"/>
      <c r="QLN14" s="80"/>
      <c r="QLO14" s="80"/>
      <c r="QLP14" s="80"/>
      <c r="QLQ14" s="80"/>
      <c r="QLR14" s="80"/>
      <c r="QLS14" s="80"/>
      <c r="QLT14" s="80"/>
      <c r="QLU14" s="80"/>
      <c r="QLV14" s="80"/>
      <c r="QLW14" s="80"/>
      <c r="QLX14" s="80"/>
      <c r="QLY14" s="80"/>
      <c r="QLZ14" s="80"/>
      <c r="QMA14" s="80"/>
      <c r="QMB14" s="80"/>
      <c r="QMC14" s="80"/>
      <c r="QMD14" s="80"/>
      <c r="QME14" s="80"/>
      <c r="QMF14" s="80"/>
      <c r="QMG14" s="80"/>
      <c r="QMH14" s="80"/>
      <c r="QMI14" s="80"/>
      <c r="QMJ14" s="80"/>
      <c r="QMK14" s="80"/>
      <c r="QML14" s="80"/>
      <c r="QMM14" s="80"/>
      <c r="QMN14" s="80"/>
      <c r="QMO14" s="80"/>
      <c r="QMP14" s="80"/>
      <c r="QMQ14" s="80"/>
      <c r="QMR14" s="80"/>
      <c r="QMS14" s="80"/>
      <c r="QMT14" s="80"/>
      <c r="QMU14" s="80"/>
      <c r="QMV14" s="80"/>
      <c r="QMW14" s="80"/>
      <c r="QMX14" s="80"/>
      <c r="QMY14" s="80"/>
      <c r="QMZ14" s="80"/>
      <c r="QNA14" s="80"/>
      <c r="QNB14" s="80"/>
      <c r="QNC14" s="80"/>
      <c r="QND14" s="80"/>
      <c r="QNE14" s="80"/>
      <c r="QNF14" s="80"/>
      <c r="QNG14" s="80"/>
      <c r="QNH14" s="80"/>
      <c r="QNI14" s="80"/>
      <c r="QNJ14" s="80"/>
      <c r="QNK14" s="80"/>
      <c r="QNL14" s="80"/>
      <c r="QNM14" s="80"/>
      <c r="QNN14" s="80"/>
      <c r="QNO14" s="80"/>
      <c r="QNP14" s="80"/>
      <c r="QNQ14" s="80"/>
      <c r="QNR14" s="80"/>
      <c r="QNS14" s="80"/>
      <c r="QNT14" s="80"/>
      <c r="QNU14" s="80"/>
      <c r="QNV14" s="80"/>
      <c r="QNW14" s="80"/>
      <c r="QNX14" s="80"/>
      <c r="QNY14" s="80"/>
      <c r="QNZ14" s="80"/>
      <c r="QOA14" s="80"/>
      <c r="QOB14" s="80"/>
      <c r="QOC14" s="80"/>
      <c r="QOD14" s="80"/>
      <c r="QOE14" s="80"/>
      <c r="QOF14" s="80"/>
      <c r="QOG14" s="80"/>
      <c r="QOH14" s="80"/>
      <c r="QOI14" s="80"/>
      <c r="QOJ14" s="80"/>
      <c r="QOK14" s="80"/>
      <c r="QOL14" s="80"/>
      <c r="QOM14" s="80"/>
      <c r="QON14" s="80"/>
      <c r="QOO14" s="80"/>
      <c r="QOP14" s="80"/>
      <c r="QOQ14" s="80"/>
      <c r="QOR14" s="80"/>
      <c r="QOS14" s="80"/>
      <c r="QOT14" s="80"/>
      <c r="QOU14" s="80"/>
      <c r="QOV14" s="80"/>
      <c r="QOW14" s="80"/>
      <c r="QOX14" s="80"/>
      <c r="QOY14" s="80"/>
      <c r="QOZ14" s="80"/>
      <c r="QPA14" s="80"/>
      <c r="QPB14" s="80"/>
      <c r="QPC14" s="80"/>
      <c r="QPD14" s="80"/>
      <c r="QPE14" s="80"/>
      <c r="QPF14" s="80"/>
      <c r="QPG14" s="80"/>
      <c r="QPH14" s="80"/>
      <c r="QPI14" s="80"/>
      <c r="QPJ14" s="80"/>
      <c r="QPK14" s="80"/>
      <c r="QPL14" s="80"/>
      <c r="QPM14" s="80"/>
      <c r="QPN14" s="80"/>
      <c r="QPO14" s="80"/>
      <c r="QPP14" s="80"/>
      <c r="QPQ14" s="80"/>
      <c r="QPR14" s="80"/>
      <c r="QPS14" s="80"/>
      <c r="QPT14" s="80"/>
      <c r="QPU14" s="80"/>
      <c r="QPV14" s="80"/>
      <c r="QPW14" s="80"/>
      <c r="QPX14" s="80"/>
      <c r="QPY14" s="80"/>
      <c r="QPZ14" s="80"/>
      <c r="QQA14" s="80"/>
      <c r="QQB14" s="80"/>
      <c r="QQC14" s="80"/>
      <c r="QQD14" s="80"/>
      <c r="QQE14" s="80"/>
      <c r="QQF14" s="80"/>
      <c r="QQG14" s="80"/>
      <c r="QQH14" s="80"/>
      <c r="QQI14" s="80"/>
      <c r="QQJ14" s="80"/>
      <c r="QQK14" s="80"/>
      <c r="QQL14" s="80"/>
      <c r="QQM14" s="80"/>
      <c r="QQN14" s="80"/>
      <c r="QQO14" s="80"/>
      <c r="QQP14" s="80"/>
      <c r="QQQ14" s="80"/>
      <c r="QQR14" s="80"/>
      <c r="QQS14" s="80"/>
      <c r="QQT14" s="80"/>
      <c r="QQU14" s="80"/>
      <c r="QQV14" s="80"/>
      <c r="QQW14" s="80"/>
      <c r="QQX14" s="80"/>
      <c r="QQY14" s="80"/>
      <c r="QQZ14" s="80"/>
      <c r="QRA14" s="80"/>
      <c r="QRB14" s="80"/>
      <c r="QRC14" s="80"/>
      <c r="QRD14" s="80"/>
      <c r="QRE14" s="80"/>
      <c r="QRF14" s="80"/>
      <c r="QRG14" s="80"/>
      <c r="QRH14" s="80"/>
      <c r="QRI14" s="80"/>
      <c r="QRJ14" s="80"/>
      <c r="QRK14" s="80"/>
      <c r="QRL14" s="80"/>
      <c r="QRM14" s="80"/>
      <c r="QRN14" s="80"/>
      <c r="QRO14" s="80"/>
      <c r="QRP14" s="80"/>
      <c r="QRQ14" s="80"/>
      <c r="QRR14" s="80"/>
      <c r="QRS14" s="80"/>
      <c r="QRT14" s="80"/>
      <c r="QRU14" s="80"/>
      <c r="QRV14" s="80"/>
      <c r="QRW14" s="80"/>
      <c r="QRX14" s="80"/>
      <c r="QRY14" s="80"/>
      <c r="QRZ14" s="80"/>
      <c r="QSA14" s="80"/>
      <c r="QSB14" s="80"/>
      <c r="QSC14" s="80"/>
      <c r="QSD14" s="80"/>
      <c r="QSE14" s="80"/>
      <c r="QSF14" s="80"/>
      <c r="QSG14" s="80"/>
      <c r="QSH14" s="80"/>
      <c r="QSI14" s="80"/>
      <c r="QSJ14" s="80"/>
      <c r="QSK14" s="80"/>
      <c r="QSL14" s="80"/>
      <c r="QSM14" s="80"/>
      <c r="QSN14" s="80"/>
      <c r="QSO14" s="80"/>
      <c r="QSP14" s="80"/>
      <c r="QSQ14" s="80"/>
      <c r="QSR14" s="80"/>
      <c r="QSS14" s="80"/>
      <c r="QST14" s="80"/>
      <c r="QSU14" s="80"/>
      <c r="QSV14" s="80"/>
      <c r="QSW14" s="80"/>
      <c r="QSX14" s="80"/>
      <c r="QSY14" s="80"/>
      <c r="QSZ14" s="80"/>
      <c r="QTA14" s="80"/>
      <c r="QTB14" s="80"/>
      <c r="QTC14" s="80"/>
      <c r="QTD14" s="80"/>
      <c r="QTE14" s="80"/>
      <c r="QTF14" s="80"/>
      <c r="QTG14" s="80"/>
      <c r="QTH14" s="80"/>
      <c r="QTI14" s="80"/>
      <c r="QTJ14" s="80"/>
      <c r="QTK14" s="80"/>
      <c r="QTL14" s="80"/>
      <c r="QTM14" s="80"/>
      <c r="QTN14" s="80"/>
      <c r="QTO14" s="80"/>
      <c r="QTP14" s="80"/>
      <c r="QTQ14" s="80"/>
      <c r="QTR14" s="80"/>
      <c r="QTS14" s="80"/>
      <c r="QTT14" s="80"/>
      <c r="QTU14" s="80"/>
      <c r="QTV14" s="80"/>
      <c r="QTW14" s="80"/>
      <c r="QTX14" s="80"/>
      <c r="QTY14" s="80"/>
      <c r="QTZ14" s="80"/>
      <c r="QUA14" s="80"/>
      <c r="QUB14" s="80"/>
      <c r="QUC14" s="80"/>
      <c r="QUD14" s="80"/>
      <c r="QUE14" s="80"/>
      <c r="QUF14" s="80"/>
      <c r="QUG14" s="80"/>
      <c r="QUH14" s="80"/>
      <c r="QUI14" s="80"/>
      <c r="QUJ14" s="80"/>
      <c r="QUK14" s="80"/>
      <c r="QUL14" s="80"/>
      <c r="QUM14" s="80"/>
      <c r="QUN14" s="80"/>
      <c r="QUO14" s="80"/>
      <c r="QUP14" s="80"/>
      <c r="QUQ14" s="80"/>
      <c r="QUR14" s="80"/>
      <c r="QUS14" s="80"/>
      <c r="QUT14" s="80"/>
      <c r="QUU14" s="80"/>
      <c r="QUV14" s="80"/>
      <c r="QUW14" s="80"/>
      <c r="QUX14" s="80"/>
      <c r="QUY14" s="80"/>
      <c r="QUZ14" s="80"/>
      <c r="QVA14" s="80"/>
      <c r="QVB14" s="80"/>
      <c r="QVC14" s="80"/>
      <c r="QVD14" s="80"/>
      <c r="QVE14" s="80"/>
      <c r="QVF14" s="80"/>
      <c r="QVG14" s="80"/>
      <c r="QVH14" s="80"/>
      <c r="QVI14" s="80"/>
      <c r="QVJ14" s="80"/>
      <c r="QVK14" s="80"/>
      <c r="QVL14" s="80"/>
      <c r="QVM14" s="80"/>
      <c r="QVN14" s="80"/>
      <c r="QVO14" s="80"/>
      <c r="QVP14" s="80"/>
      <c r="QVQ14" s="80"/>
      <c r="QVR14" s="80"/>
      <c r="QVS14" s="80"/>
      <c r="QVT14" s="80"/>
      <c r="QVU14" s="80"/>
      <c r="QVV14" s="80"/>
      <c r="QVW14" s="80"/>
      <c r="QVX14" s="80"/>
      <c r="QVY14" s="80"/>
      <c r="QVZ14" s="80"/>
      <c r="QWA14" s="80"/>
      <c r="QWB14" s="80"/>
      <c r="QWC14" s="80"/>
      <c r="QWD14" s="80"/>
      <c r="QWE14" s="80"/>
      <c r="QWF14" s="80"/>
      <c r="QWG14" s="80"/>
      <c r="QWH14" s="80"/>
      <c r="QWI14" s="80"/>
      <c r="QWJ14" s="80"/>
      <c r="QWK14" s="80"/>
      <c r="QWL14" s="80"/>
      <c r="QWM14" s="80"/>
      <c r="QWN14" s="80"/>
      <c r="QWO14" s="80"/>
      <c r="QWP14" s="80"/>
      <c r="QWQ14" s="80"/>
      <c r="QWR14" s="80"/>
      <c r="QWS14" s="80"/>
      <c r="QWT14" s="80"/>
      <c r="QWU14" s="80"/>
      <c r="QWV14" s="80"/>
      <c r="QWW14" s="80"/>
      <c r="QWX14" s="80"/>
      <c r="QWY14" s="80"/>
      <c r="QWZ14" s="80"/>
      <c r="QXA14" s="80"/>
      <c r="QXB14" s="80"/>
      <c r="QXC14" s="80"/>
      <c r="QXD14" s="80"/>
      <c r="QXE14" s="80"/>
      <c r="QXF14" s="80"/>
      <c r="QXG14" s="80"/>
      <c r="QXH14" s="80"/>
      <c r="QXI14" s="80"/>
      <c r="QXJ14" s="80"/>
      <c r="QXK14" s="80"/>
      <c r="QXL14" s="80"/>
      <c r="QXM14" s="80"/>
      <c r="QXN14" s="80"/>
      <c r="QXO14" s="80"/>
      <c r="QXP14" s="80"/>
      <c r="QXQ14" s="80"/>
      <c r="QXR14" s="80"/>
      <c r="QXS14" s="80"/>
      <c r="QXT14" s="80"/>
      <c r="QXU14" s="80"/>
      <c r="QXV14" s="80"/>
      <c r="QXW14" s="80"/>
      <c r="QXX14" s="80"/>
      <c r="QXY14" s="80"/>
      <c r="QXZ14" s="80"/>
      <c r="QYA14" s="80"/>
      <c r="QYB14" s="80"/>
      <c r="QYC14" s="80"/>
      <c r="QYD14" s="80"/>
      <c r="QYE14" s="80"/>
      <c r="QYF14" s="80"/>
      <c r="QYG14" s="80"/>
      <c r="QYH14" s="80"/>
      <c r="QYI14" s="80"/>
      <c r="QYJ14" s="80"/>
      <c r="QYK14" s="80"/>
      <c r="QYL14" s="80"/>
      <c r="QYM14" s="80"/>
      <c r="QYN14" s="80"/>
      <c r="QYO14" s="80"/>
      <c r="QYP14" s="80"/>
      <c r="QYQ14" s="80"/>
      <c r="QYR14" s="80"/>
      <c r="QYS14" s="80"/>
      <c r="QYT14" s="80"/>
      <c r="QYU14" s="80"/>
      <c r="QYV14" s="80"/>
      <c r="QYW14" s="80"/>
      <c r="QYX14" s="80"/>
      <c r="QYY14" s="80"/>
      <c r="QYZ14" s="80"/>
      <c r="QZA14" s="80"/>
      <c r="QZB14" s="80"/>
      <c r="QZC14" s="80"/>
      <c r="QZD14" s="80"/>
      <c r="QZE14" s="80"/>
      <c r="QZF14" s="80"/>
      <c r="QZG14" s="80"/>
      <c r="QZH14" s="80"/>
      <c r="QZI14" s="80"/>
      <c r="QZJ14" s="80"/>
      <c r="QZK14" s="80"/>
      <c r="QZL14" s="80"/>
      <c r="QZM14" s="80"/>
      <c r="QZN14" s="80"/>
      <c r="QZO14" s="80"/>
      <c r="QZP14" s="80"/>
      <c r="QZQ14" s="80"/>
      <c r="QZR14" s="80"/>
      <c r="QZS14" s="80"/>
      <c r="QZT14" s="80"/>
      <c r="QZU14" s="80"/>
      <c r="QZV14" s="80"/>
      <c r="QZW14" s="80"/>
      <c r="QZX14" s="80"/>
      <c r="QZY14" s="80"/>
      <c r="QZZ14" s="80"/>
      <c r="RAA14" s="80"/>
      <c r="RAB14" s="80"/>
      <c r="RAC14" s="80"/>
      <c r="RAD14" s="80"/>
      <c r="RAE14" s="80"/>
      <c r="RAF14" s="80"/>
      <c r="RAG14" s="80"/>
      <c r="RAH14" s="80"/>
      <c r="RAI14" s="80"/>
      <c r="RAJ14" s="80"/>
      <c r="RAK14" s="80"/>
      <c r="RAL14" s="80"/>
      <c r="RAM14" s="80"/>
      <c r="RAN14" s="80"/>
      <c r="RAO14" s="80"/>
      <c r="RAP14" s="80"/>
      <c r="RAQ14" s="80"/>
      <c r="RAR14" s="80"/>
      <c r="RAS14" s="80"/>
      <c r="RAT14" s="80"/>
      <c r="RAU14" s="80"/>
      <c r="RAV14" s="80"/>
      <c r="RAW14" s="80"/>
      <c r="RAX14" s="80"/>
      <c r="RAY14" s="80"/>
      <c r="RAZ14" s="80"/>
      <c r="RBA14" s="80"/>
      <c r="RBB14" s="80"/>
      <c r="RBC14" s="80"/>
      <c r="RBD14" s="80"/>
      <c r="RBE14" s="80"/>
      <c r="RBF14" s="80"/>
      <c r="RBG14" s="80"/>
      <c r="RBH14" s="80"/>
      <c r="RBI14" s="80"/>
      <c r="RBJ14" s="80"/>
      <c r="RBK14" s="80"/>
      <c r="RBL14" s="80"/>
      <c r="RBM14" s="80"/>
      <c r="RBN14" s="80"/>
      <c r="RBO14" s="80"/>
      <c r="RBP14" s="80"/>
      <c r="RBQ14" s="80"/>
      <c r="RBR14" s="80"/>
      <c r="RBS14" s="80"/>
      <c r="RBT14" s="80"/>
      <c r="RBU14" s="80"/>
      <c r="RBV14" s="80"/>
      <c r="RBW14" s="80"/>
      <c r="RBX14" s="80"/>
      <c r="RBY14" s="80"/>
      <c r="RBZ14" s="80"/>
      <c r="RCA14" s="80"/>
      <c r="RCB14" s="80"/>
      <c r="RCC14" s="80"/>
      <c r="RCD14" s="80"/>
      <c r="RCE14" s="80"/>
      <c r="RCF14" s="80"/>
      <c r="RCG14" s="80"/>
      <c r="RCH14" s="80"/>
      <c r="RCI14" s="80"/>
      <c r="RCJ14" s="80"/>
      <c r="RCK14" s="80"/>
      <c r="RCL14" s="80"/>
      <c r="RCM14" s="80"/>
      <c r="RCN14" s="80"/>
      <c r="RCO14" s="80"/>
      <c r="RCP14" s="80"/>
      <c r="RCQ14" s="80"/>
      <c r="RCR14" s="80"/>
      <c r="RCS14" s="80"/>
      <c r="RCT14" s="80"/>
      <c r="RCU14" s="80"/>
      <c r="RCV14" s="80"/>
      <c r="RCW14" s="80"/>
      <c r="RCX14" s="80"/>
      <c r="RCY14" s="80"/>
      <c r="RCZ14" s="80"/>
      <c r="RDA14" s="80"/>
      <c r="RDB14" s="80"/>
      <c r="RDC14" s="80"/>
      <c r="RDD14" s="80"/>
      <c r="RDE14" s="80"/>
      <c r="RDF14" s="80"/>
      <c r="RDG14" s="80"/>
      <c r="RDH14" s="80"/>
      <c r="RDI14" s="80"/>
      <c r="RDJ14" s="80"/>
      <c r="RDK14" s="80"/>
      <c r="RDL14" s="80"/>
      <c r="RDM14" s="80"/>
      <c r="RDN14" s="80"/>
      <c r="RDO14" s="80"/>
      <c r="RDP14" s="80"/>
      <c r="RDQ14" s="80"/>
      <c r="RDR14" s="80"/>
      <c r="RDS14" s="80"/>
      <c r="RDT14" s="80"/>
      <c r="RDU14" s="80"/>
      <c r="RDV14" s="80"/>
      <c r="RDW14" s="80"/>
      <c r="RDX14" s="80"/>
      <c r="RDY14" s="80"/>
      <c r="RDZ14" s="80"/>
      <c r="REA14" s="80"/>
      <c r="REB14" s="80"/>
      <c r="REC14" s="80"/>
      <c r="RED14" s="80"/>
      <c r="REE14" s="80"/>
      <c r="REF14" s="80"/>
      <c r="REG14" s="80"/>
      <c r="REH14" s="80"/>
      <c r="REI14" s="80"/>
      <c r="REJ14" s="80"/>
      <c r="REK14" s="80"/>
      <c r="REL14" s="80"/>
      <c r="REM14" s="80"/>
      <c r="REN14" s="80"/>
      <c r="REO14" s="80"/>
      <c r="REP14" s="80"/>
      <c r="REQ14" s="80"/>
      <c r="RER14" s="80"/>
      <c r="RES14" s="80"/>
      <c r="RET14" s="80"/>
      <c r="REU14" s="80"/>
      <c r="REV14" s="80"/>
      <c r="REW14" s="80"/>
      <c r="REX14" s="80"/>
      <c r="REY14" s="80"/>
      <c r="REZ14" s="80"/>
      <c r="RFA14" s="80"/>
      <c r="RFB14" s="80"/>
      <c r="RFC14" s="80"/>
      <c r="RFD14" s="80"/>
      <c r="RFE14" s="80"/>
      <c r="RFF14" s="80"/>
      <c r="RFG14" s="80"/>
      <c r="RFH14" s="80"/>
      <c r="RFI14" s="80"/>
      <c r="RFJ14" s="80"/>
      <c r="RFK14" s="80"/>
      <c r="RFL14" s="80"/>
      <c r="RFM14" s="80"/>
      <c r="RFN14" s="80"/>
      <c r="RFO14" s="80"/>
      <c r="RFP14" s="80"/>
      <c r="RFQ14" s="80"/>
      <c r="RFR14" s="80"/>
      <c r="RFS14" s="80"/>
      <c r="RFT14" s="80"/>
      <c r="RFU14" s="80"/>
      <c r="RFV14" s="80"/>
      <c r="RFW14" s="80"/>
      <c r="RFX14" s="80"/>
      <c r="RFY14" s="80"/>
      <c r="RFZ14" s="80"/>
      <c r="RGA14" s="80"/>
      <c r="RGB14" s="80"/>
      <c r="RGC14" s="80"/>
      <c r="RGD14" s="80"/>
      <c r="RGE14" s="80"/>
      <c r="RGF14" s="80"/>
      <c r="RGG14" s="80"/>
      <c r="RGH14" s="80"/>
      <c r="RGI14" s="80"/>
      <c r="RGJ14" s="80"/>
      <c r="RGK14" s="80"/>
      <c r="RGL14" s="80"/>
      <c r="RGM14" s="80"/>
      <c r="RGN14" s="80"/>
      <c r="RGO14" s="80"/>
      <c r="RGP14" s="80"/>
      <c r="RGQ14" s="80"/>
      <c r="RGR14" s="80"/>
      <c r="RGS14" s="80"/>
      <c r="RGT14" s="80"/>
      <c r="RGU14" s="80"/>
      <c r="RGV14" s="80"/>
      <c r="RGW14" s="80"/>
      <c r="RGX14" s="80"/>
      <c r="RGY14" s="80"/>
      <c r="RGZ14" s="80"/>
      <c r="RHA14" s="80"/>
      <c r="RHB14" s="80"/>
      <c r="RHC14" s="80"/>
      <c r="RHD14" s="80"/>
      <c r="RHE14" s="80"/>
      <c r="RHF14" s="80"/>
      <c r="RHG14" s="80"/>
      <c r="RHH14" s="80"/>
      <c r="RHI14" s="80"/>
      <c r="RHJ14" s="80"/>
      <c r="RHK14" s="80"/>
      <c r="RHL14" s="80"/>
      <c r="RHM14" s="80"/>
      <c r="RHN14" s="80"/>
      <c r="RHO14" s="80"/>
      <c r="RHP14" s="80"/>
      <c r="RHQ14" s="80"/>
      <c r="RHR14" s="80"/>
      <c r="RHS14" s="80"/>
      <c r="RHT14" s="80"/>
      <c r="RHU14" s="80"/>
      <c r="RHV14" s="80"/>
      <c r="RHW14" s="80"/>
      <c r="RHX14" s="80"/>
      <c r="RHY14" s="80"/>
      <c r="RHZ14" s="80"/>
      <c r="RIA14" s="80"/>
      <c r="RIB14" s="80"/>
      <c r="RIC14" s="80"/>
      <c r="RID14" s="80"/>
      <c r="RIE14" s="80"/>
      <c r="RIF14" s="80"/>
      <c r="RIG14" s="80"/>
      <c r="RIH14" s="80"/>
      <c r="RII14" s="80"/>
      <c r="RIJ14" s="80"/>
      <c r="RIK14" s="80"/>
      <c r="RIL14" s="80"/>
      <c r="RIM14" s="80"/>
      <c r="RIN14" s="80"/>
      <c r="RIO14" s="80"/>
      <c r="RIP14" s="80"/>
      <c r="RIQ14" s="80"/>
      <c r="RIR14" s="80"/>
      <c r="RIS14" s="80"/>
      <c r="RIT14" s="80"/>
      <c r="RIU14" s="80"/>
      <c r="RIV14" s="80"/>
      <c r="RIW14" s="80"/>
      <c r="RIX14" s="80"/>
      <c r="RIY14" s="80"/>
      <c r="RIZ14" s="80"/>
      <c r="RJA14" s="80"/>
      <c r="RJB14" s="80"/>
      <c r="RJC14" s="80"/>
      <c r="RJD14" s="80"/>
      <c r="RJE14" s="80"/>
      <c r="RJF14" s="80"/>
      <c r="RJG14" s="80"/>
      <c r="RJH14" s="80"/>
      <c r="RJI14" s="80"/>
      <c r="RJJ14" s="80"/>
      <c r="RJK14" s="80"/>
      <c r="RJL14" s="80"/>
      <c r="RJM14" s="80"/>
      <c r="RJN14" s="80"/>
      <c r="RJO14" s="80"/>
      <c r="RJP14" s="80"/>
      <c r="RJQ14" s="80"/>
      <c r="RJR14" s="80"/>
      <c r="RJS14" s="80"/>
      <c r="RJT14" s="80"/>
      <c r="RJU14" s="80"/>
      <c r="RJV14" s="80"/>
      <c r="RJW14" s="80"/>
      <c r="RJX14" s="80"/>
      <c r="RJY14" s="80"/>
      <c r="RJZ14" s="80"/>
      <c r="RKA14" s="80"/>
      <c r="RKB14" s="80"/>
      <c r="RKC14" s="80"/>
      <c r="RKD14" s="80"/>
      <c r="RKE14" s="80"/>
      <c r="RKF14" s="80"/>
      <c r="RKG14" s="80"/>
      <c r="RKH14" s="80"/>
      <c r="RKI14" s="80"/>
      <c r="RKJ14" s="80"/>
      <c r="RKK14" s="80"/>
      <c r="RKL14" s="80"/>
      <c r="RKM14" s="80"/>
      <c r="RKN14" s="80"/>
      <c r="RKO14" s="80"/>
      <c r="RKP14" s="80"/>
      <c r="RKQ14" s="80"/>
      <c r="RKR14" s="80"/>
      <c r="RKS14" s="80"/>
      <c r="RKT14" s="80"/>
      <c r="RKU14" s="80"/>
      <c r="RKV14" s="80"/>
      <c r="RKW14" s="80"/>
      <c r="RKX14" s="80"/>
      <c r="RKY14" s="80"/>
      <c r="RKZ14" s="80"/>
      <c r="RLA14" s="80"/>
      <c r="RLB14" s="80"/>
      <c r="RLC14" s="80"/>
      <c r="RLD14" s="80"/>
      <c r="RLE14" s="80"/>
      <c r="RLF14" s="80"/>
      <c r="RLG14" s="80"/>
      <c r="RLH14" s="80"/>
      <c r="RLI14" s="80"/>
      <c r="RLJ14" s="80"/>
      <c r="RLK14" s="80"/>
      <c r="RLL14" s="80"/>
      <c r="RLM14" s="80"/>
      <c r="RLN14" s="80"/>
      <c r="RLO14" s="80"/>
      <c r="RLP14" s="80"/>
      <c r="RLQ14" s="80"/>
      <c r="RLR14" s="80"/>
      <c r="RLS14" s="80"/>
      <c r="RLT14" s="80"/>
      <c r="RLU14" s="80"/>
      <c r="RLV14" s="80"/>
      <c r="RLW14" s="80"/>
      <c r="RLX14" s="80"/>
      <c r="RLY14" s="80"/>
      <c r="RLZ14" s="80"/>
      <c r="RMA14" s="80"/>
      <c r="RMB14" s="80"/>
      <c r="RMC14" s="80"/>
      <c r="RMD14" s="80"/>
      <c r="RME14" s="80"/>
      <c r="RMF14" s="80"/>
      <c r="RMG14" s="80"/>
      <c r="RMH14" s="80"/>
      <c r="RMI14" s="80"/>
      <c r="RMJ14" s="80"/>
      <c r="RMK14" s="80"/>
      <c r="RML14" s="80"/>
      <c r="RMM14" s="80"/>
      <c r="RMN14" s="80"/>
      <c r="RMO14" s="80"/>
      <c r="RMP14" s="80"/>
      <c r="RMQ14" s="80"/>
      <c r="RMR14" s="80"/>
      <c r="RMS14" s="80"/>
      <c r="RMT14" s="80"/>
      <c r="RMU14" s="80"/>
      <c r="RMV14" s="80"/>
      <c r="RMW14" s="80"/>
      <c r="RMX14" s="80"/>
      <c r="RMY14" s="80"/>
      <c r="RMZ14" s="80"/>
      <c r="RNA14" s="80"/>
      <c r="RNB14" s="80"/>
      <c r="RNC14" s="80"/>
      <c r="RND14" s="80"/>
      <c r="RNE14" s="80"/>
      <c r="RNF14" s="80"/>
      <c r="RNG14" s="80"/>
      <c r="RNH14" s="80"/>
      <c r="RNI14" s="80"/>
      <c r="RNJ14" s="80"/>
      <c r="RNK14" s="80"/>
      <c r="RNL14" s="80"/>
      <c r="RNM14" s="80"/>
      <c r="RNN14" s="80"/>
      <c r="RNO14" s="80"/>
      <c r="RNP14" s="80"/>
      <c r="RNQ14" s="80"/>
      <c r="RNR14" s="80"/>
      <c r="RNS14" s="80"/>
      <c r="RNT14" s="80"/>
      <c r="RNU14" s="80"/>
      <c r="RNV14" s="80"/>
      <c r="RNW14" s="80"/>
      <c r="RNX14" s="80"/>
      <c r="RNY14" s="80"/>
      <c r="RNZ14" s="80"/>
      <c r="ROA14" s="80"/>
      <c r="ROB14" s="80"/>
      <c r="ROC14" s="80"/>
      <c r="ROD14" s="80"/>
      <c r="ROE14" s="80"/>
      <c r="ROF14" s="80"/>
      <c r="ROG14" s="80"/>
      <c r="ROH14" s="80"/>
      <c r="ROI14" s="80"/>
      <c r="ROJ14" s="80"/>
      <c r="ROK14" s="80"/>
      <c r="ROL14" s="80"/>
      <c r="ROM14" s="80"/>
      <c r="RON14" s="80"/>
      <c r="ROO14" s="80"/>
      <c r="ROP14" s="80"/>
      <c r="ROQ14" s="80"/>
      <c r="ROR14" s="80"/>
      <c r="ROS14" s="80"/>
      <c r="ROT14" s="80"/>
      <c r="ROU14" s="80"/>
      <c r="ROV14" s="80"/>
      <c r="ROW14" s="80"/>
      <c r="ROX14" s="80"/>
      <c r="ROY14" s="80"/>
      <c r="ROZ14" s="80"/>
      <c r="RPA14" s="80"/>
      <c r="RPB14" s="80"/>
      <c r="RPC14" s="80"/>
      <c r="RPD14" s="80"/>
      <c r="RPE14" s="80"/>
      <c r="RPF14" s="80"/>
      <c r="RPG14" s="80"/>
      <c r="RPH14" s="80"/>
      <c r="RPI14" s="80"/>
      <c r="RPJ14" s="80"/>
      <c r="RPK14" s="80"/>
      <c r="RPL14" s="80"/>
      <c r="RPM14" s="80"/>
      <c r="RPN14" s="80"/>
      <c r="RPO14" s="80"/>
      <c r="RPP14" s="80"/>
      <c r="RPQ14" s="80"/>
      <c r="RPR14" s="80"/>
      <c r="RPS14" s="80"/>
      <c r="RPT14" s="80"/>
      <c r="RPU14" s="80"/>
      <c r="RPV14" s="80"/>
      <c r="RPW14" s="80"/>
      <c r="RPX14" s="80"/>
      <c r="RPY14" s="80"/>
      <c r="RPZ14" s="80"/>
      <c r="RQA14" s="80"/>
      <c r="RQB14" s="80"/>
      <c r="RQC14" s="80"/>
      <c r="RQD14" s="80"/>
      <c r="RQE14" s="80"/>
      <c r="RQF14" s="80"/>
      <c r="RQG14" s="80"/>
      <c r="RQH14" s="80"/>
      <c r="RQI14" s="80"/>
      <c r="RQJ14" s="80"/>
      <c r="RQK14" s="80"/>
      <c r="RQL14" s="80"/>
      <c r="RQM14" s="80"/>
      <c r="RQN14" s="80"/>
      <c r="RQO14" s="80"/>
      <c r="RQP14" s="80"/>
      <c r="RQQ14" s="80"/>
      <c r="RQR14" s="80"/>
      <c r="RQS14" s="80"/>
      <c r="RQT14" s="80"/>
      <c r="RQU14" s="80"/>
      <c r="RQV14" s="80"/>
      <c r="RQW14" s="80"/>
      <c r="RQX14" s="80"/>
      <c r="RQY14" s="80"/>
      <c r="RQZ14" s="80"/>
      <c r="RRA14" s="80"/>
      <c r="RRB14" s="80"/>
      <c r="RRC14" s="80"/>
      <c r="RRD14" s="80"/>
      <c r="RRE14" s="80"/>
      <c r="RRF14" s="80"/>
      <c r="RRG14" s="80"/>
      <c r="RRH14" s="80"/>
      <c r="RRI14" s="80"/>
      <c r="RRJ14" s="80"/>
      <c r="RRK14" s="80"/>
      <c r="RRL14" s="80"/>
      <c r="RRM14" s="80"/>
      <c r="RRN14" s="80"/>
      <c r="RRO14" s="80"/>
      <c r="RRP14" s="80"/>
      <c r="RRQ14" s="80"/>
      <c r="RRR14" s="80"/>
      <c r="RRS14" s="80"/>
      <c r="RRT14" s="80"/>
      <c r="RRU14" s="80"/>
      <c r="RRV14" s="80"/>
      <c r="RRW14" s="80"/>
      <c r="RRX14" s="80"/>
      <c r="RRY14" s="80"/>
      <c r="RRZ14" s="80"/>
      <c r="RSA14" s="80"/>
      <c r="RSB14" s="80"/>
      <c r="RSC14" s="80"/>
      <c r="RSD14" s="80"/>
      <c r="RSE14" s="80"/>
      <c r="RSF14" s="80"/>
      <c r="RSG14" s="80"/>
      <c r="RSH14" s="80"/>
      <c r="RSI14" s="80"/>
      <c r="RSJ14" s="80"/>
      <c r="RSK14" s="80"/>
      <c r="RSL14" s="80"/>
      <c r="RSM14" s="80"/>
      <c r="RSN14" s="80"/>
      <c r="RSO14" s="80"/>
      <c r="RSP14" s="80"/>
      <c r="RSQ14" s="80"/>
      <c r="RSR14" s="80"/>
      <c r="RSS14" s="80"/>
      <c r="RST14" s="80"/>
      <c r="RSU14" s="80"/>
      <c r="RSV14" s="80"/>
      <c r="RSW14" s="80"/>
      <c r="RSX14" s="80"/>
      <c r="RSY14" s="80"/>
      <c r="RSZ14" s="80"/>
      <c r="RTA14" s="80"/>
      <c r="RTB14" s="80"/>
      <c r="RTC14" s="80"/>
      <c r="RTD14" s="80"/>
      <c r="RTE14" s="80"/>
      <c r="RTF14" s="80"/>
      <c r="RTG14" s="80"/>
      <c r="RTH14" s="80"/>
      <c r="RTI14" s="80"/>
      <c r="RTJ14" s="80"/>
      <c r="RTK14" s="80"/>
      <c r="RTL14" s="80"/>
      <c r="RTM14" s="80"/>
      <c r="RTN14" s="80"/>
      <c r="RTO14" s="80"/>
      <c r="RTP14" s="80"/>
      <c r="RTQ14" s="80"/>
      <c r="RTR14" s="80"/>
      <c r="RTS14" s="80"/>
      <c r="RTT14" s="80"/>
      <c r="RTU14" s="80"/>
      <c r="RTV14" s="80"/>
      <c r="RTW14" s="80"/>
      <c r="RTX14" s="80"/>
      <c r="RTY14" s="80"/>
      <c r="RTZ14" s="80"/>
      <c r="RUA14" s="80"/>
      <c r="RUB14" s="80"/>
      <c r="RUC14" s="80"/>
      <c r="RUD14" s="80"/>
      <c r="RUE14" s="80"/>
      <c r="RUF14" s="80"/>
      <c r="RUG14" s="80"/>
      <c r="RUH14" s="80"/>
      <c r="RUI14" s="80"/>
      <c r="RUJ14" s="80"/>
      <c r="RUK14" s="80"/>
      <c r="RUL14" s="80"/>
      <c r="RUM14" s="80"/>
      <c r="RUN14" s="80"/>
      <c r="RUO14" s="80"/>
      <c r="RUP14" s="80"/>
      <c r="RUQ14" s="80"/>
      <c r="RUR14" s="80"/>
      <c r="RUS14" s="80"/>
      <c r="RUT14" s="80"/>
      <c r="RUU14" s="80"/>
      <c r="RUV14" s="80"/>
      <c r="RUW14" s="80"/>
      <c r="RUX14" s="80"/>
      <c r="RUY14" s="80"/>
      <c r="RUZ14" s="80"/>
      <c r="RVA14" s="80"/>
      <c r="RVB14" s="80"/>
      <c r="RVC14" s="80"/>
      <c r="RVD14" s="80"/>
      <c r="RVE14" s="80"/>
      <c r="RVF14" s="80"/>
      <c r="RVG14" s="80"/>
      <c r="RVH14" s="80"/>
      <c r="RVI14" s="80"/>
      <c r="RVJ14" s="80"/>
      <c r="RVK14" s="80"/>
      <c r="RVL14" s="80"/>
      <c r="RVM14" s="80"/>
      <c r="RVN14" s="80"/>
      <c r="RVO14" s="80"/>
      <c r="RVP14" s="80"/>
      <c r="RVQ14" s="80"/>
      <c r="RVR14" s="80"/>
      <c r="RVS14" s="80"/>
      <c r="RVT14" s="80"/>
      <c r="RVU14" s="80"/>
      <c r="RVV14" s="80"/>
      <c r="RVW14" s="80"/>
      <c r="RVX14" s="80"/>
      <c r="RVY14" s="80"/>
      <c r="RVZ14" s="80"/>
      <c r="RWA14" s="80"/>
      <c r="RWB14" s="80"/>
      <c r="RWC14" s="80"/>
      <c r="RWD14" s="80"/>
      <c r="RWE14" s="80"/>
      <c r="RWF14" s="80"/>
      <c r="RWG14" s="80"/>
      <c r="RWH14" s="80"/>
      <c r="RWI14" s="80"/>
      <c r="RWJ14" s="80"/>
      <c r="RWK14" s="80"/>
      <c r="RWL14" s="80"/>
      <c r="RWM14" s="80"/>
      <c r="RWN14" s="80"/>
      <c r="RWO14" s="80"/>
      <c r="RWP14" s="80"/>
      <c r="RWQ14" s="80"/>
      <c r="RWR14" s="80"/>
      <c r="RWS14" s="80"/>
      <c r="RWT14" s="80"/>
      <c r="RWU14" s="80"/>
      <c r="RWV14" s="80"/>
      <c r="RWW14" s="80"/>
      <c r="RWX14" s="80"/>
      <c r="RWY14" s="80"/>
      <c r="RWZ14" s="80"/>
      <c r="RXA14" s="80"/>
      <c r="RXB14" s="80"/>
      <c r="RXC14" s="80"/>
      <c r="RXD14" s="80"/>
      <c r="RXE14" s="80"/>
      <c r="RXF14" s="80"/>
      <c r="RXG14" s="80"/>
      <c r="RXH14" s="80"/>
      <c r="RXI14" s="80"/>
      <c r="RXJ14" s="80"/>
      <c r="RXK14" s="80"/>
      <c r="RXL14" s="80"/>
      <c r="RXM14" s="80"/>
      <c r="RXN14" s="80"/>
      <c r="RXO14" s="80"/>
      <c r="RXP14" s="80"/>
      <c r="RXQ14" s="80"/>
      <c r="RXR14" s="80"/>
      <c r="RXS14" s="80"/>
      <c r="RXT14" s="80"/>
      <c r="RXU14" s="80"/>
      <c r="RXV14" s="80"/>
      <c r="RXW14" s="80"/>
      <c r="RXX14" s="80"/>
      <c r="RXY14" s="80"/>
      <c r="RXZ14" s="80"/>
      <c r="RYA14" s="80"/>
      <c r="RYB14" s="80"/>
      <c r="RYC14" s="80"/>
      <c r="RYD14" s="80"/>
      <c r="RYE14" s="80"/>
      <c r="RYF14" s="80"/>
      <c r="RYG14" s="80"/>
      <c r="RYH14" s="80"/>
      <c r="RYI14" s="80"/>
      <c r="RYJ14" s="80"/>
      <c r="RYK14" s="80"/>
      <c r="RYL14" s="80"/>
      <c r="RYM14" s="80"/>
      <c r="RYN14" s="80"/>
      <c r="RYO14" s="80"/>
      <c r="RYP14" s="80"/>
      <c r="RYQ14" s="80"/>
      <c r="RYR14" s="80"/>
      <c r="RYS14" s="80"/>
      <c r="RYT14" s="80"/>
      <c r="RYU14" s="80"/>
      <c r="RYV14" s="80"/>
      <c r="RYW14" s="80"/>
      <c r="RYX14" s="80"/>
      <c r="RYY14" s="80"/>
      <c r="RYZ14" s="80"/>
      <c r="RZA14" s="80"/>
      <c r="RZB14" s="80"/>
      <c r="RZC14" s="80"/>
      <c r="RZD14" s="80"/>
      <c r="RZE14" s="80"/>
      <c r="RZF14" s="80"/>
      <c r="RZG14" s="80"/>
      <c r="RZH14" s="80"/>
      <c r="RZI14" s="80"/>
      <c r="RZJ14" s="80"/>
      <c r="RZK14" s="80"/>
      <c r="RZL14" s="80"/>
      <c r="RZM14" s="80"/>
      <c r="RZN14" s="80"/>
      <c r="RZO14" s="80"/>
      <c r="RZP14" s="80"/>
      <c r="RZQ14" s="80"/>
      <c r="RZR14" s="80"/>
      <c r="RZS14" s="80"/>
      <c r="RZT14" s="80"/>
      <c r="RZU14" s="80"/>
      <c r="RZV14" s="80"/>
      <c r="RZW14" s="80"/>
      <c r="RZX14" s="80"/>
      <c r="RZY14" s="80"/>
      <c r="RZZ14" s="80"/>
      <c r="SAA14" s="80"/>
      <c r="SAB14" s="80"/>
      <c r="SAC14" s="80"/>
      <c r="SAD14" s="80"/>
      <c r="SAE14" s="80"/>
      <c r="SAF14" s="80"/>
      <c r="SAG14" s="80"/>
      <c r="SAH14" s="80"/>
      <c r="SAI14" s="80"/>
      <c r="SAJ14" s="80"/>
      <c r="SAK14" s="80"/>
      <c r="SAL14" s="80"/>
      <c r="SAM14" s="80"/>
      <c r="SAN14" s="80"/>
      <c r="SAO14" s="80"/>
      <c r="SAP14" s="80"/>
      <c r="SAQ14" s="80"/>
      <c r="SAR14" s="80"/>
      <c r="SAS14" s="80"/>
      <c r="SAT14" s="80"/>
      <c r="SAU14" s="80"/>
      <c r="SAV14" s="80"/>
      <c r="SAW14" s="80"/>
      <c r="SAX14" s="80"/>
      <c r="SAY14" s="80"/>
      <c r="SAZ14" s="80"/>
      <c r="SBA14" s="80"/>
      <c r="SBB14" s="80"/>
      <c r="SBC14" s="80"/>
      <c r="SBD14" s="80"/>
      <c r="SBE14" s="80"/>
      <c r="SBF14" s="80"/>
      <c r="SBG14" s="80"/>
      <c r="SBH14" s="80"/>
      <c r="SBI14" s="80"/>
      <c r="SBJ14" s="80"/>
      <c r="SBK14" s="80"/>
      <c r="SBL14" s="80"/>
      <c r="SBM14" s="80"/>
      <c r="SBN14" s="80"/>
      <c r="SBO14" s="80"/>
      <c r="SBP14" s="80"/>
      <c r="SBQ14" s="80"/>
      <c r="SBR14" s="80"/>
      <c r="SBS14" s="80"/>
      <c r="SBT14" s="80"/>
      <c r="SBU14" s="80"/>
      <c r="SBV14" s="80"/>
      <c r="SBW14" s="80"/>
      <c r="SBX14" s="80"/>
      <c r="SBY14" s="80"/>
      <c r="SBZ14" s="80"/>
      <c r="SCA14" s="80"/>
      <c r="SCB14" s="80"/>
      <c r="SCC14" s="80"/>
      <c r="SCD14" s="80"/>
      <c r="SCE14" s="80"/>
      <c r="SCF14" s="80"/>
      <c r="SCG14" s="80"/>
      <c r="SCH14" s="80"/>
      <c r="SCI14" s="80"/>
      <c r="SCJ14" s="80"/>
      <c r="SCK14" s="80"/>
      <c r="SCL14" s="80"/>
      <c r="SCM14" s="80"/>
      <c r="SCN14" s="80"/>
      <c r="SCO14" s="80"/>
      <c r="SCP14" s="80"/>
      <c r="SCQ14" s="80"/>
      <c r="SCR14" s="80"/>
      <c r="SCS14" s="80"/>
      <c r="SCT14" s="80"/>
      <c r="SCU14" s="80"/>
      <c r="SCV14" s="80"/>
      <c r="SCW14" s="80"/>
      <c r="SCX14" s="80"/>
      <c r="SCY14" s="80"/>
      <c r="SCZ14" s="80"/>
      <c r="SDA14" s="80"/>
      <c r="SDB14" s="80"/>
      <c r="SDC14" s="80"/>
      <c r="SDD14" s="80"/>
      <c r="SDE14" s="80"/>
      <c r="SDF14" s="80"/>
      <c r="SDG14" s="80"/>
      <c r="SDH14" s="80"/>
      <c r="SDI14" s="80"/>
      <c r="SDJ14" s="80"/>
      <c r="SDK14" s="80"/>
      <c r="SDL14" s="80"/>
      <c r="SDM14" s="80"/>
      <c r="SDN14" s="80"/>
      <c r="SDO14" s="80"/>
      <c r="SDP14" s="80"/>
      <c r="SDQ14" s="80"/>
      <c r="SDR14" s="80"/>
      <c r="SDS14" s="80"/>
      <c r="SDT14" s="80"/>
      <c r="SDU14" s="80"/>
      <c r="SDV14" s="80"/>
      <c r="SDW14" s="80"/>
      <c r="SDX14" s="80"/>
      <c r="SDY14" s="80"/>
      <c r="SDZ14" s="80"/>
      <c r="SEA14" s="80"/>
      <c r="SEB14" s="80"/>
      <c r="SEC14" s="80"/>
      <c r="SED14" s="80"/>
      <c r="SEE14" s="80"/>
      <c r="SEF14" s="80"/>
      <c r="SEG14" s="80"/>
      <c r="SEH14" s="80"/>
      <c r="SEI14" s="80"/>
      <c r="SEJ14" s="80"/>
      <c r="SEK14" s="80"/>
      <c r="SEL14" s="80"/>
      <c r="SEM14" s="80"/>
      <c r="SEN14" s="80"/>
      <c r="SEO14" s="80"/>
      <c r="SEP14" s="80"/>
      <c r="SEQ14" s="80"/>
      <c r="SER14" s="80"/>
      <c r="SES14" s="80"/>
      <c r="SET14" s="80"/>
      <c r="SEU14" s="80"/>
      <c r="SEV14" s="80"/>
      <c r="SEW14" s="80"/>
      <c r="SEX14" s="80"/>
      <c r="SEY14" s="80"/>
      <c r="SEZ14" s="80"/>
      <c r="SFA14" s="80"/>
      <c r="SFB14" s="80"/>
      <c r="SFC14" s="80"/>
      <c r="SFD14" s="80"/>
      <c r="SFE14" s="80"/>
      <c r="SFF14" s="80"/>
      <c r="SFG14" s="80"/>
      <c r="SFH14" s="80"/>
      <c r="SFI14" s="80"/>
      <c r="SFJ14" s="80"/>
      <c r="SFK14" s="80"/>
      <c r="SFL14" s="80"/>
      <c r="SFM14" s="80"/>
      <c r="SFN14" s="80"/>
      <c r="SFO14" s="80"/>
      <c r="SFP14" s="80"/>
      <c r="SFQ14" s="80"/>
      <c r="SFR14" s="80"/>
      <c r="SFS14" s="80"/>
      <c r="SFT14" s="80"/>
      <c r="SFU14" s="80"/>
      <c r="SFV14" s="80"/>
      <c r="SFW14" s="80"/>
      <c r="SFX14" s="80"/>
      <c r="SFY14" s="80"/>
      <c r="SFZ14" s="80"/>
      <c r="SGA14" s="80"/>
      <c r="SGB14" s="80"/>
      <c r="SGC14" s="80"/>
      <c r="SGD14" s="80"/>
      <c r="SGE14" s="80"/>
      <c r="SGF14" s="80"/>
      <c r="SGG14" s="80"/>
      <c r="SGH14" s="80"/>
      <c r="SGI14" s="80"/>
      <c r="SGJ14" s="80"/>
      <c r="SGK14" s="80"/>
      <c r="SGL14" s="80"/>
      <c r="SGM14" s="80"/>
      <c r="SGN14" s="80"/>
      <c r="SGO14" s="80"/>
      <c r="SGP14" s="80"/>
      <c r="SGQ14" s="80"/>
      <c r="SGR14" s="80"/>
      <c r="SGS14" s="80"/>
      <c r="SGT14" s="80"/>
      <c r="SGU14" s="80"/>
      <c r="SGV14" s="80"/>
      <c r="SGW14" s="80"/>
      <c r="SGX14" s="80"/>
      <c r="SGY14" s="80"/>
      <c r="SGZ14" s="80"/>
      <c r="SHA14" s="80"/>
      <c r="SHB14" s="80"/>
      <c r="SHC14" s="80"/>
      <c r="SHD14" s="80"/>
      <c r="SHE14" s="80"/>
      <c r="SHF14" s="80"/>
      <c r="SHG14" s="80"/>
      <c r="SHH14" s="80"/>
      <c r="SHI14" s="80"/>
      <c r="SHJ14" s="80"/>
      <c r="SHK14" s="80"/>
      <c r="SHL14" s="80"/>
      <c r="SHM14" s="80"/>
      <c r="SHN14" s="80"/>
      <c r="SHO14" s="80"/>
      <c r="SHP14" s="80"/>
      <c r="SHQ14" s="80"/>
      <c r="SHR14" s="80"/>
      <c r="SHS14" s="80"/>
      <c r="SHT14" s="80"/>
      <c r="SHU14" s="80"/>
      <c r="SHV14" s="80"/>
      <c r="SHW14" s="80"/>
      <c r="SHX14" s="80"/>
      <c r="SHY14" s="80"/>
      <c r="SHZ14" s="80"/>
      <c r="SIA14" s="80"/>
      <c r="SIB14" s="80"/>
      <c r="SIC14" s="80"/>
      <c r="SID14" s="80"/>
      <c r="SIE14" s="80"/>
      <c r="SIF14" s="80"/>
      <c r="SIG14" s="80"/>
      <c r="SIH14" s="80"/>
      <c r="SII14" s="80"/>
      <c r="SIJ14" s="80"/>
      <c r="SIK14" s="80"/>
      <c r="SIL14" s="80"/>
      <c r="SIM14" s="80"/>
      <c r="SIN14" s="80"/>
      <c r="SIO14" s="80"/>
      <c r="SIP14" s="80"/>
      <c r="SIQ14" s="80"/>
      <c r="SIR14" s="80"/>
      <c r="SIS14" s="80"/>
      <c r="SIT14" s="80"/>
      <c r="SIU14" s="80"/>
      <c r="SIV14" s="80"/>
      <c r="SIW14" s="80"/>
      <c r="SIX14" s="80"/>
      <c r="SIY14" s="80"/>
      <c r="SIZ14" s="80"/>
      <c r="SJA14" s="80"/>
      <c r="SJB14" s="80"/>
      <c r="SJC14" s="80"/>
      <c r="SJD14" s="80"/>
      <c r="SJE14" s="80"/>
      <c r="SJF14" s="80"/>
      <c r="SJG14" s="80"/>
      <c r="SJH14" s="80"/>
      <c r="SJI14" s="80"/>
      <c r="SJJ14" s="80"/>
      <c r="SJK14" s="80"/>
      <c r="SJL14" s="80"/>
      <c r="SJM14" s="80"/>
      <c r="SJN14" s="80"/>
      <c r="SJO14" s="80"/>
      <c r="SJP14" s="80"/>
      <c r="SJQ14" s="80"/>
      <c r="SJR14" s="80"/>
      <c r="SJS14" s="80"/>
      <c r="SJT14" s="80"/>
      <c r="SJU14" s="80"/>
      <c r="SJV14" s="80"/>
      <c r="SJW14" s="80"/>
      <c r="SJX14" s="80"/>
      <c r="SJY14" s="80"/>
      <c r="SJZ14" s="80"/>
      <c r="SKA14" s="80"/>
      <c r="SKB14" s="80"/>
      <c r="SKC14" s="80"/>
      <c r="SKD14" s="80"/>
      <c r="SKE14" s="80"/>
      <c r="SKF14" s="80"/>
      <c r="SKG14" s="80"/>
      <c r="SKH14" s="80"/>
      <c r="SKI14" s="80"/>
      <c r="SKJ14" s="80"/>
      <c r="SKK14" s="80"/>
      <c r="SKL14" s="80"/>
      <c r="SKM14" s="80"/>
      <c r="SKN14" s="80"/>
      <c r="SKO14" s="80"/>
      <c r="SKP14" s="80"/>
      <c r="SKQ14" s="80"/>
      <c r="SKR14" s="80"/>
      <c r="SKS14" s="80"/>
      <c r="SKT14" s="80"/>
      <c r="SKU14" s="80"/>
      <c r="SKV14" s="80"/>
      <c r="SKW14" s="80"/>
      <c r="SKX14" s="80"/>
      <c r="SKY14" s="80"/>
      <c r="SKZ14" s="80"/>
      <c r="SLA14" s="80"/>
      <c r="SLB14" s="80"/>
      <c r="SLC14" s="80"/>
      <c r="SLD14" s="80"/>
      <c r="SLE14" s="80"/>
      <c r="SLF14" s="80"/>
      <c r="SLG14" s="80"/>
      <c r="SLH14" s="80"/>
      <c r="SLI14" s="80"/>
      <c r="SLJ14" s="80"/>
      <c r="SLK14" s="80"/>
      <c r="SLL14" s="80"/>
      <c r="SLM14" s="80"/>
      <c r="SLN14" s="80"/>
      <c r="SLO14" s="80"/>
      <c r="SLP14" s="80"/>
      <c r="SLQ14" s="80"/>
      <c r="SLR14" s="80"/>
      <c r="SLS14" s="80"/>
      <c r="SLT14" s="80"/>
      <c r="SLU14" s="80"/>
      <c r="SLV14" s="80"/>
      <c r="SLW14" s="80"/>
      <c r="SLX14" s="80"/>
      <c r="SLY14" s="80"/>
      <c r="SLZ14" s="80"/>
      <c r="SMA14" s="80"/>
      <c r="SMB14" s="80"/>
      <c r="SMC14" s="80"/>
      <c r="SMD14" s="80"/>
      <c r="SME14" s="80"/>
      <c r="SMF14" s="80"/>
      <c r="SMG14" s="80"/>
      <c r="SMH14" s="80"/>
      <c r="SMI14" s="80"/>
      <c r="SMJ14" s="80"/>
      <c r="SMK14" s="80"/>
      <c r="SML14" s="80"/>
      <c r="SMM14" s="80"/>
      <c r="SMN14" s="80"/>
      <c r="SMO14" s="80"/>
      <c r="SMP14" s="80"/>
      <c r="SMQ14" s="80"/>
      <c r="SMR14" s="80"/>
      <c r="SMS14" s="80"/>
      <c r="SMT14" s="80"/>
      <c r="SMU14" s="80"/>
      <c r="SMV14" s="80"/>
      <c r="SMW14" s="80"/>
      <c r="SMX14" s="80"/>
      <c r="SMY14" s="80"/>
      <c r="SMZ14" s="80"/>
      <c r="SNA14" s="80"/>
      <c r="SNB14" s="80"/>
      <c r="SNC14" s="80"/>
      <c r="SND14" s="80"/>
      <c r="SNE14" s="80"/>
      <c r="SNF14" s="80"/>
      <c r="SNG14" s="80"/>
      <c r="SNH14" s="80"/>
      <c r="SNI14" s="80"/>
      <c r="SNJ14" s="80"/>
      <c r="SNK14" s="80"/>
      <c r="SNL14" s="80"/>
      <c r="SNM14" s="80"/>
      <c r="SNN14" s="80"/>
      <c r="SNO14" s="80"/>
      <c r="SNP14" s="80"/>
      <c r="SNQ14" s="80"/>
      <c r="SNR14" s="80"/>
      <c r="SNS14" s="80"/>
      <c r="SNT14" s="80"/>
      <c r="SNU14" s="80"/>
      <c r="SNV14" s="80"/>
      <c r="SNW14" s="80"/>
      <c r="SNX14" s="80"/>
      <c r="SNY14" s="80"/>
      <c r="SNZ14" s="80"/>
      <c r="SOA14" s="80"/>
      <c r="SOB14" s="80"/>
      <c r="SOC14" s="80"/>
      <c r="SOD14" s="80"/>
      <c r="SOE14" s="80"/>
      <c r="SOF14" s="80"/>
      <c r="SOG14" s="80"/>
      <c r="SOH14" s="80"/>
      <c r="SOI14" s="80"/>
      <c r="SOJ14" s="80"/>
      <c r="SOK14" s="80"/>
      <c r="SOL14" s="80"/>
      <c r="SOM14" s="80"/>
      <c r="SON14" s="80"/>
      <c r="SOO14" s="80"/>
      <c r="SOP14" s="80"/>
      <c r="SOQ14" s="80"/>
      <c r="SOR14" s="80"/>
      <c r="SOS14" s="80"/>
      <c r="SOT14" s="80"/>
      <c r="SOU14" s="80"/>
      <c r="SOV14" s="80"/>
      <c r="SOW14" s="80"/>
      <c r="SOX14" s="80"/>
      <c r="SOY14" s="80"/>
      <c r="SOZ14" s="80"/>
      <c r="SPA14" s="80"/>
      <c r="SPB14" s="80"/>
      <c r="SPC14" s="80"/>
      <c r="SPD14" s="80"/>
      <c r="SPE14" s="80"/>
      <c r="SPF14" s="80"/>
      <c r="SPG14" s="80"/>
      <c r="SPH14" s="80"/>
      <c r="SPI14" s="80"/>
      <c r="SPJ14" s="80"/>
      <c r="SPK14" s="80"/>
      <c r="SPL14" s="80"/>
      <c r="SPM14" s="80"/>
      <c r="SPN14" s="80"/>
      <c r="SPO14" s="80"/>
      <c r="SPP14" s="80"/>
      <c r="SPQ14" s="80"/>
      <c r="SPR14" s="80"/>
      <c r="SPS14" s="80"/>
      <c r="SPT14" s="80"/>
      <c r="SPU14" s="80"/>
      <c r="SPV14" s="80"/>
      <c r="SPW14" s="80"/>
      <c r="SPX14" s="80"/>
      <c r="SPY14" s="80"/>
      <c r="SPZ14" s="80"/>
      <c r="SQA14" s="80"/>
      <c r="SQB14" s="80"/>
      <c r="SQC14" s="80"/>
      <c r="SQD14" s="80"/>
      <c r="SQE14" s="80"/>
      <c r="SQF14" s="80"/>
      <c r="SQG14" s="80"/>
      <c r="SQH14" s="80"/>
      <c r="SQI14" s="80"/>
      <c r="SQJ14" s="80"/>
      <c r="SQK14" s="80"/>
      <c r="SQL14" s="80"/>
      <c r="SQM14" s="80"/>
      <c r="SQN14" s="80"/>
      <c r="SQO14" s="80"/>
      <c r="SQP14" s="80"/>
      <c r="SQQ14" s="80"/>
      <c r="SQR14" s="80"/>
      <c r="SQS14" s="80"/>
      <c r="SQT14" s="80"/>
      <c r="SQU14" s="80"/>
      <c r="SQV14" s="80"/>
      <c r="SQW14" s="80"/>
      <c r="SQX14" s="80"/>
      <c r="SQY14" s="80"/>
      <c r="SQZ14" s="80"/>
      <c r="SRA14" s="80"/>
      <c r="SRB14" s="80"/>
      <c r="SRC14" s="80"/>
      <c r="SRD14" s="80"/>
      <c r="SRE14" s="80"/>
      <c r="SRF14" s="80"/>
      <c r="SRG14" s="80"/>
      <c r="SRH14" s="80"/>
      <c r="SRI14" s="80"/>
      <c r="SRJ14" s="80"/>
      <c r="SRK14" s="80"/>
      <c r="SRL14" s="80"/>
      <c r="SRM14" s="80"/>
      <c r="SRN14" s="80"/>
      <c r="SRO14" s="80"/>
      <c r="SRP14" s="80"/>
      <c r="SRQ14" s="80"/>
      <c r="SRR14" s="80"/>
      <c r="SRS14" s="80"/>
      <c r="SRT14" s="80"/>
      <c r="SRU14" s="80"/>
      <c r="SRV14" s="80"/>
      <c r="SRW14" s="80"/>
      <c r="SRX14" s="80"/>
      <c r="SRY14" s="80"/>
      <c r="SRZ14" s="80"/>
      <c r="SSA14" s="80"/>
      <c r="SSB14" s="80"/>
      <c r="SSC14" s="80"/>
      <c r="SSD14" s="80"/>
      <c r="SSE14" s="80"/>
      <c r="SSF14" s="80"/>
      <c r="SSG14" s="80"/>
      <c r="SSH14" s="80"/>
      <c r="SSI14" s="80"/>
      <c r="SSJ14" s="80"/>
      <c r="SSK14" s="80"/>
      <c r="SSL14" s="80"/>
      <c r="SSM14" s="80"/>
      <c r="SSN14" s="80"/>
      <c r="SSO14" s="80"/>
      <c r="SSP14" s="80"/>
      <c r="SSQ14" s="80"/>
      <c r="SSR14" s="80"/>
      <c r="SSS14" s="80"/>
      <c r="SST14" s="80"/>
      <c r="SSU14" s="80"/>
      <c r="SSV14" s="80"/>
      <c r="SSW14" s="80"/>
      <c r="SSX14" s="80"/>
      <c r="SSY14" s="80"/>
      <c r="SSZ14" s="80"/>
      <c r="STA14" s="80"/>
      <c r="STB14" s="80"/>
      <c r="STC14" s="80"/>
      <c r="STD14" s="80"/>
      <c r="STE14" s="80"/>
      <c r="STF14" s="80"/>
      <c r="STG14" s="80"/>
      <c r="STH14" s="80"/>
      <c r="STI14" s="80"/>
      <c r="STJ14" s="80"/>
      <c r="STK14" s="80"/>
      <c r="STL14" s="80"/>
      <c r="STM14" s="80"/>
      <c r="STN14" s="80"/>
      <c r="STO14" s="80"/>
      <c r="STP14" s="80"/>
      <c r="STQ14" s="80"/>
      <c r="STR14" s="80"/>
      <c r="STS14" s="80"/>
      <c r="STT14" s="80"/>
      <c r="STU14" s="80"/>
      <c r="STV14" s="80"/>
      <c r="STW14" s="80"/>
      <c r="STX14" s="80"/>
      <c r="STY14" s="80"/>
      <c r="STZ14" s="80"/>
      <c r="SUA14" s="80"/>
      <c r="SUB14" s="80"/>
      <c r="SUC14" s="80"/>
      <c r="SUD14" s="80"/>
      <c r="SUE14" s="80"/>
      <c r="SUF14" s="80"/>
      <c r="SUG14" s="80"/>
      <c r="SUH14" s="80"/>
      <c r="SUI14" s="80"/>
      <c r="SUJ14" s="80"/>
      <c r="SUK14" s="80"/>
      <c r="SUL14" s="80"/>
      <c r="SUM14" s="80"/>
      <c r="SUN14" s="80"/>
      <c r="SUO14" s="80"/>
      <c r="SUP14" s="80"/>
      <c r="SUQ14" s="80"/>
      <c r="SUR14" s="80"/>
      <c r="SUS14" s="80"/>
      <c r="SUT14" s="80"/>
      <c r="SUU14" s="80"/>
      <c r="SUV14" s="80"/>
      <c r="SUW14" s="80"/>
      <c r="SUX14" s="80"/>
      <c r="SUY14" s="80"/>
      <c r="SUZ14" s="80"/>
      <c r="SVA14" s="80"/>
      <c r="SVB14" s="80"/>
      <c r="SVC14" s="80"/>
      <c r="SVD14" s="80"/>
      <c r="SVE14" s="80"/>
      <c r="SVF14" s="80"/>
      <c r="SVG14" s="80"/>
      <c r="SVH14" s="80"/>
      <c r="SVI14" s="80"/>
      <c r="SVJ14" s="80"/>
      <c r="SVK14" s="80"/>
      <c r="SVL14" s="80"/>
      <c r="SVM14" s="80"/>
      <c r="SVN14" s="80"/>
      <c r="SVO14" s="80"/>
      <c r="SVP14" s="80"/>
      <c r="SVQ14" s="80"/>
      <c r="SVR14" s="80"/>
      <c r="SVS14" s="80"/>
      <c r="SVT14" s="80"/>
      <c r="SVU14" s="80"/>
      <c r="SVV14" s="80"/>
      <c r="SVW14" s="80"/>
      <c r="SVX14" s="80"/>
      <c r="SVY14" s="80"/>
      <c r="SVZ14" s="80"/>
      <c r="SWA14" s="80"/>
      <c r="SWB14" s="80"/>
      <c r="SWC14" s="80"/>
      <c r="SWD14" s="80"/>
      <c r="SWE14" s="80"/>
      <c r="SWF14" s="80"/>
      <c r="SWG14" s="80"/>
      <c r="SWH14" s="80"/>
      <c r="SWI14" s="80"/>
      <c r="SWJ14" s="80"/>
      <c r="SWK14" s="80"/>
      <c r="SWL14" s="80"/>
      <c r="SWM14" s="80"/>
      <c r="SWN14" s="80"/>
      <c r="SWO14" s="80"/>
      <c r="SWP14" s="80"/>
      <c r="SWQ14" s="80"/>
      <c r="SWR14" s="80"/>
      <c r="SWS14" s="80"/>
      <c r="SWT14" s="80"/>
      <c r="SWU14" s="80"/>
      <c r="SWV14" s="80"/>
      <c r="SWW14" s="80"/>
      <c r="SWX14" s="80"/>
      <c r="SWY14" s="80"/>
      <c r="SWZ14" s="80"/>
      <c r="SXA14" s="80"/>
      <c r="SXB14" s="80"/>
      <c r="SXC14" s="80"/>
      <c r="SXD14" s="80"/>
      <c r="SXE14" s="80"/>
      <c r="SXF14" s="80"/>
      <c r="SXG14" s="80"/>
      <c r="SXH14" s="80"/>
      <c r="SXI14" s="80"/>
      <c r="SXJ14" s="80"/>
      <c r="SXK14" s="80"/>
      <c r="SXL14" s="80"/>
      <c r="SXM14" s="80"/>
      <c r="SXN14" s="80"/>
      <c r="SXO14" s="80"/>
      <c r="SXP14" s="80"/>
      <c r="SXQ14" s="80"/>
      <c r="SXR14" s="80"/>
      <c r="SXS14" s="80"/>
      <c r="SXT14" s="80"/>
      <c r="SXU14" s="80"/>
      <c r="SXV14" s="80"/>
      <c r="SXW14" s="80"/>
      <c r="SXX14" s="80"/>
      <c r="SXY14" s="80"/>
      <c r="SXZ14" s="80"/>
      <c r="SYA14" s="80"/>
      <c r="SYB14" s="80"/>
      <c r="SYC14" s="80"/>
      <c r="SYD14" s="80"/>
      <c r="SYE14" s="80"/>
      <c r="SYF14" s="80"/>
      <c r="SYG14" s="80"/>
      <c r="SYH14" s="80"/>
      <c r="SYI14" s="80"/>
      <c r="SYJ14" s="80"/>
      <c r="SYK14" s="80"/>
      <c r="SYL14" s="80"/>
      <c r="SYM14" s="80"/>
      <c r="SYN14" s="80"/>
      <c r="SYO14" s="80"/>
      <c r="SYP14" s="80"/>
      <c r="SYQ14" s="80"/>
      <c r="SYR14" s="80"/>
      <c r="SYS14" s="80"/>
      <c r="SYT14" s="80"/>
      <c r="SYU14" s="80"/>
      <c r="SYV14" s="80"/>
      <c r="SYW14" s="80"/>
      <c r="SYX14" s="80"/>
      <c r="SYY14" s="80"/>
      <c r="SYZ14" s="80"/>
      <c r="SZA14" s="80"/>
      <c r="SZB14" s="80"/>
      <c r="SZC14" s="80"/>
      <c r="SZD14" s="80"/>
      <c r="SZE14" s="80"/>
      <c r="SZF14" s="80"/>
      <c r="SZG14" s="80"/>
      <c r="SZH14" s="80"/>
      <c r="SZI14" s="80"/>
      <c r="SZJ14" s="80"/>
      <c r="SZK14" s="80"/>
      <c r="SZL14" s="80"/>
      <c r="SZM14" s="80"/>
      <c r="SZN14" s="80"/>
      <c r="SZO14" s="80"/>
      <c r="SZP14" s="80"/>
      <c r="SZQ14" s="80"/>
      <c r="SZR14" s="80"/>
      <c r="SZS14" s="80"/>
      <c r="SZT14" s="80"/>
      <c r="SZU14" s="80"/>
      <c r="SZV14" s="80"/>
      <c r="SZW14" s="80"/>
      <c r="SZX14" s="80"/>
      <c r="SZY14" s="80"/>
      <c r="SZZ14" s="80"/>
      <c r="TAA14" s="80"/>
      <c r="TAB14" s="80"/>
      <c r="TAC14" s="80"/>
      <c r="TAD14" s="80"/>
      <c r="TAE14" s="80"/>
      <c r="TAF14" s="80"/>
      <c r="TAG14" s="80"/>
      <c r="TAH14" s="80"/>
      <c r="TAI14" s="80"/>
      <c r="TAJ14" s="80"/>
      <c r="TAK14" s="80"/>
      <c r="TAL14" s="80"/>
      <c r="TAM14" s="80"/>
      <c r="TAN14" s="80"/>
      <c r="TAO14" s="80"/>
      <c r="TAP14" s="80"/>
      <c r="TAQ14" s="80"/>
      <c r="TAR14" s="80"/>
      <c r="TAS14" s="80"/>
      <c r="TAT14" s="80"/>
      <c r="TAU14" s="80"/>
      <c r="TAV14" s="80"/>
      <c r="TAW14" s="80"/>
      <c r="TAX14" s="80"/>
      <c r="TAY14" s="80"/>
      <c r="TAZ14" s="80"/>
      <c r="TBA14" s="80"/>
      <c r="TBB14" s="80"/>
      <c r="TBC14" s="80"/>
      <c r="TBD14" s="80"/>
      <c r="TBE14" s="80"/>
      <c r="TBF14" s="80"/>
      <c r="TBG14" s="80"/>
      <c r="TBH14" s="80"/>
      <c r="TBI14" s="80"/>
      <c r="TBJ14" s="80"/>
      <c r="TBK14" s="80"/>
      <c r="TBL14" s="80"/>
      <c r="TBM14" s="80"/>
      <c r="TBN14" s="80"/>
      <c r="TBO14" s="80"/>
      <c r="TBP14" s="80"/>
      <c r="TBQ14" s="80"/>
      <c r="TBR14" s="80"/>
      <c r="TBS14" s="80"/>
      <c r="TBT14" s="80"/>
      <c r="TBU14" s="80"/>
      <c r="TBV14" s="80"/>
      <c r="TBW14" s="80"/>
      <c r="TBX14" s="80"/>
      <c r="TBY14" s="80"/>
      <c r="TBZ14" s="80"/>
      <c r="TCA14" s="80"/>
      <c r="TCB14" s="80"/>
      <c r="TCC14" s="80"/>
      <c r="TCD14" s="80"/>
      <c r="TCE14" s="80"/>
      <c r="TCF14" s="80"/>
      <c r="TCG14" s="80"/>
      <c r="TCH14" s="80"/>
      <c r="TCI14" s="80"/>
      <c r="TCJ14" s="80"/>
      <c r="TCK14" s="80"/>
      <c r="TCL14" s="80"/>
      <c r="TCM14" s="80"/>
      <c r="TCN14" s="80"/>
      <c r="TCO14" s="80"/>
      <c r="TCP14" s="80"/>
      <c r="TCQ14" s="80"/>
      <c r="TCR14" s="80"/>
      <c r="TCS14" s="80"/>
      <c r="TCT14" s="80"/>
      <c r="TCU14" s="80"/>
      <c r="TCV14" s="80"/>
      <c r="TCW14" s="80"/>
      <c r="TCX14" s="80"/>
      <c r="TCY14" s="80"/>
      <c r="TCZ14" s="80"/>
      <c r="TDA14" s="80"/>
      <c r="TDB14" s="80"/>
      <c r="TDC14" s="80"/>
      <c r="TDD14" s="80"/>
      <c r="TDE14" s="80"/>
      <c r="TDF14" s="80"/>
      <c r="TDG14" s="80"/>
      <c r="TDH14" s="80"/>
      <c r="TDI14" s="80"/>
      <c r="TDJ14" s="80"/>
      <c r="TDK14" s="80"/>
      <c r="TDL14" s="80"/>
      <c r="TDM14" s="80"/>
      <c r="TDN14" s="80"/>
      <c r="TDO14" s="80"/>
      <c r="TDP14" s="80"/>
      <c r="TDQ14" s="80"/>
      <c r="TDR14" s="80"/>
      <c r="TDS14" s="80"/>
      <c r="TDT14" s="80"/>
      <c r="TDU14" s="80"/>
      <c r="TDV14" s="80"/>
      <c r="TDW14" s="80"/>
      <c r="TDX14" s="80"/>
      <c r="TDY14" s="80"/>
      <c r="TDZ14" s="80"/>
      <c r="TEA14" s="80"/>
      <c r="TEB14" s="80"/>
      <c r="TEC14" s="80"/>
      <c r="TED14" s="80"/>
      <c r="TEE14" s="80"/>
      <c r="TEF14" s="80"/>
      <c r="TEG14" s="80"/>
      <c r="TEH14" s="80"/>
      <c r="TEI14" s="80"/>
      <c r="TEJ14" s="80"/>
      <c r="TEK14" s="80"/>
      <c r="TEL14" s="80"/>
      <c r="TEM14" s="80"/>
      <c r="TEN14" s="80"/>
      <c r="TEO14" s="80"/>
      <c r="TEP14" s="80"/>
      <c r="TEQ14" s="80"/>
      <c r="TER14" s="80"/>
      <c r="TES14" s="80"/>
      <c r="TET14" s="80"/>
      <c r="TEU14" s="80"/>
      <c r="TEV14" s="80"/>
      <c r="TEW14" s="80"/>
      <c r="TEX14" s="80"/>
      <c r="TEY14" s="80"/>
      <c r="TEZ14" s="80"/>
      <c r="TFA14" s="80"/>
      <c r="TFB14" s="80"/>
      <c r="TFC14" s="80"/>
      <c r="TFD14" s="80"/>
      <c r="TFE14" s="80"/>
      <c r="TFF14" s="80"/>
      <c r="TFG14" s="80"/>
      <c r="TFH14" s="80"/>
      <c r="TFI14" s="80"/>
      <c r="TFJ14" s="80"/>
      <c r="TFK14" s="80"/>
      <c r="TFL14" s="80"/>
      <c r="TFM14" s="80"/>
      <c r="TFN14" s="80"/>
      <c r="TFO14" s="80"/>
      <c r="TFP14" s="80"/>
      <c r="TFQ14" s="80"/>
      <c r="TFR14" s="80"/>
      <c r="TFS14" s="80"/>
      <c r="TFT14" s="80"/>
      <c r="TFU14" s="80"/>
      <c r="TFV14" s="80"/>
      <c r="TFW14" s="80"/>
      <c r="TFX14" s="80"/>
      <c r="TFY14" s="80"/>
      <c r="TFZ14" s="80"/>
      <c r="TGA14" s="80"/>
      <c r="TGB14" s="80"/>
      <c r="TGC14" s="80"/>
      <c r="TGD14" s="80"/>
      <c r="TGE14" s="80"/>
      <c r="TGF14" s="80"/>
      <c r="TGG14" s="80"/>
      <c r="TGH14" s="80"/>
      <c r="TGI14" s="80"/>
      <c r="TGJ14" s="80"/>
      <c r="TGK14" s="80"/>
      <c r="TGL14" s="80"/>
      <c r="TGM14" s="80"/>
      <c r="TGN14" s="80"/>
      <c r="TGO14" s="80"/>
      <c r="TGP14" s="80"/>
      <c r="TGQ14" s="80"/>
      <c r="TGR14" s="80"/>
      <c r="TGS14" s="80"/>
      <c r="TGT14" s="80"/>
      <c r="TGU14" s="80"/>
      <c r="TGV14" s="80"/>
      <c r="TGW14" s="80"/>
      <c r="TGX14" s="80"/>
      <c r="TGY14" s="80"/>
      <c r="TGZ14" s="80"/>
      <c r="THA14" s="80"/>
      <c r="THB14" s="80"/>
      <c r="THC14" s="80"/>
      <c r="THD14" s="80"/>
      <c r="THE14" s="80"/>
      <c r="THF14" s="80"/>
      <c r="THG14" s="80"/>
      <c r="THH14" s="80"/>
      <c r="THI14" s="80"/>
      <c r="THJ14" s="80"/>
      <c r="THK14" s="80"/>
      <c r="THL14" s="80"/>
      <c r="THM14" s="80"/>
      <c r="THN14" s="80"/>
      <c r="THO14" s="80"/>
      <c r="THP14" s="80"/>
      <c r="THQ14" s="80"/>
      <c r="THR14" s="80"/>
      <c r="THS14" s="80"/>
      <c r="THT14" s="80"/>
      <c r="THU14" s="80"/>
      <c r="THV14" s="80"/>
      <c r="THW14" s="80"/>
      <c r="THX14" s="80"/>
      <c r="THY14" s="80"/>
      <c r="THZ14" s="80"/>
      <c r="TIA14" s="80"/>
      <c r="TIB14" s="80"/>
      <c r="TIC14" s="80"/>
      <c r="TID14" s="80"/>
      <c r="TIE14" s="80"/>
      <c r="TIF14" s="80"/>
      <c r="TIG14" s="80"/>
      <c r="TIH14" s="80"/>
      <c r="TII14" s="80"/>
      <c r="TIJ14" s="80"/>
      <c r="TIK14" s="80"/>
      <c r="TIL14" s="80"/>
      <c r="TIM14" s="80"/>
      <c r="TIN14" s="80"/>
      <c r="TIO14" s="80"/>
      <c r="TIP14" s="80"/>
      <c r="TIQ14" s="80"/>
      <c r="TIR14" s="80"/>
      <c r="TIS14" s="80"/>
      <c r="TIT14" s="80"/>
      <c r="TIU14" s="80"/>
      <c r="TIV14" s="80"/>
      <c r="TIW14" s="80"/>
      <c r="TIX14" s="80"/>
      <c r="TIY14" s="80"/>
      <c r="TIZ14" s="80"/>
      <c r="TJA14" s="80"/>
      <c r="TJB14" s="80"/>
      <c r="TJC14" s="80"/>
      <c r="TJD14" s="80"/>
      <c r="TJE14" s="80"/>
      <c r="TJF14" s="80"/>
      <c r="TJG14" s="80"/>
      <c r="TJH14" s="80"/>
      <c r="TJI14" s="80"/>
      <c r="TJJ14" s="80"/>
      <c r="TJK14" s="80"/>
      <c r="TJL14" s="80"/>
      <c r="TJM14" s="80"/>
      <c r="TJN14" s="80"/>
      <c r="TJO14" s="80"/>
      <c r="TJP14" s="80"/>
      <c r="TJQ14" s="80"/>
      <c r="TJR14" s="80"/>
      <c r="TJS14" s="80"/>
      <c r="TJT14" s="80"/>
      <c r="TJU14" s="80"/>
      <c r="TJV14" s="80"/>
      <c r="TJW14" s="80"/>
      <c r="TJX14" s="80"/>
      <c r="TJY14" s="80"/>
      <c r="TJZ14" s="80"/>
      <c r="TKA14" s="80"/>
      <c r="TKB14" s="80"/>
      <c r="TKC14" s="80"/>
      <c r="TKD14" s="80"/>
      <c r="TKE14" s="80"/>
      <c r="TKF14" s="80"/>
      <c r="TKG14" s="80"/>
      <c r="TKH14" s="80"/>
      <c r="TKI14" s="80"/>
      <c r="TKJ14" s="80"/>
      <c r="TKK14" s="80"/>
      <c r="TKL14" s="80"/>
      <c r="TKM14" s="80"/>
      <c r="TKN14" s="80"/>
      <c r="TKO14" s="80"/>
      <c r="TKP14" s="80"/>
      <c r="TKQ14" s="80"/>
      <c r="TKR14" s="80"/>
      <c r="TKS14" s="80"/>
      <c r="TKT14" s="80"/>
      <c r="TKU14" s="80"/>
      <c r="TKV14" s="80"/>
      <c r="TKW14" s="80"/>
      <c r="TKX14" s="80"/>
      <c r="TKY14" s="80"/>
      <c r="TKZ14" s="80"/>
      <c r="TLA14" s="80"/>
      <c r="TLB14" s="80"/>
      <c r="TLC14" s="80"/>
      <c r="TLD14" s="80"/>
      <c r="TLE14" s="80"/>
      <c r="TLF14" s="80"/>
      <c r="TLG14" s="80"/>
      <c r="TLH14" s="80"/>
      <c r="TLI14" s="80"/>
      <c r="TLJ14" s="80"/>
      <c r="TLK14" s="80"/>
      <c r="TLL14" s="80"/>
      <c r="TLM14" s="80"/>
      <c r="TLN14" s="80"/>
      <c r="TLO14" s="80"/>
      <c r="TLP14" s="80"/>
      <c r="TLQ14" s="80"/>
      <c r="TLR14" s="80"/>
      <c r="TLS14" s="80"/>
      <c r="TLT14" s="80"/>
      <c r="TLU14" s="80"/>
      <c r="TLV14" s="80"/>
      <c r="TLW14" s="80"/>
      <c r="TLX14" s="80"/>
      <c r="TLY14" s="80"/>
      <c r="TLZ14" s="80"/>
      <c r="TMA14" s="80"/>
      <c r="TMB14" s="80"/>
      <c r="TMC14" s="80"/>
      <c r="TMD14" s="80"/>
      <c r="TME14" s="80"/>
      <c r="TMF14" s="80"/>
      <c r="TMG14" s="80"/>
      <c r="TMH14" s="80"/>
      <c r="TMI14" s="80"/>
      <c r="TMJ14" s="80"/>
      <c r="TMK14" s="80"/>
      <c r="TML14" s="80"/>
      <c r="TMM14" s="80"/>
      <c r="TMN14" s="80"/>
      <c r="TMO14" s="80"/>
      <c r="TMP14" s="80"/>
      <c r="TMQ14" s="80"/>
      <c r="TMR14" s="80"/>
      <c r="TMS14" s="80"/>
      <c r="TMT14" s="80"/>
      <c r="TMU14" s="80"/>
      <c r="TMV14" s="80"/>
      <c r="TMW14" s="80"/>
      <c r="TMX14" s="80"/>
      <c r="TMY14" s="80"/>
      <c r="TMZ14" s="80"/>
      <c r="TNA14" s="80"/>
      <c r="TNB14" s="80"/>
      <c r="TNC14" s="80"/>
      <c r="TND14" s="80"/>
      <c r="TNE14" s="80"/>
      <c r="TNF14" s="80"/>
      <c r="TNG14" s="80"/>
      <c r="TNH14" s="80"/>
      <c r="TNI14" s="80"/>
      <c r="TNJ14" s="80"/>
      <c r="TNK14" s="80"/>
      <c r="TNL14" s="80"/>
      <c r="TNM14" s="80"/>
      <c r="TNN14" s="80"/>
      <c r="TNO14" s="80"/>
      <c r="TNP14" s="80"/>
      <c r="TNQ14" s="80"/>
      <c r="TNR14" s="80"/>
      <c r="TNS14" s="80"/>
      <c r="TNT14" s="80"/>
      <c r="TNU14" s="80"/>
      <c r="TNV14" s="80"/>
      <c r="TNW14" s="80"/>
      <c r="TNX14" s="80"/>
      <c r="TNY14" s="80"/>
      <c r="TNZ14" s="80"/>
      <c r="TOA14" s="80"/>
      <c r="TOB14" s="80"/>
      <c r="TOC14" s="80"/>
      <c r="TOD14" s="80"/>
      <c r="TOE14" s="80"/>
      <c r="TOF14" s="80"/>
      <c r="TOG14" s="80"/>
      <c r="TOH14" s="80"/>
      <c r="TOI14" s="80"/>
      <c r="TOJ14" s="80"/>
      <c r="TOK14" s="80"/>
      <c r="TOL14" s="80"/>
      <c r="TOM14" s="80"/>
      <c r="TON14" s="80"/>
      <c r="TOO14" s="80"/>
      <c r="TOP14" s="80"/>
      <c r="TOQ14" s="80"/>
      <c r="TOR14" s="80"/>
      <c r="TOS14" s="80"/>
      <c r="TOT14" s="80"/>
      <c r="TOU14" s="80"/>
      <c r="TOV14" s="80"/>
      <c r="TOW14" s="80"/>
      <c r="TOX14" s="80"/>
      <c r="TOY14" s="80"/>
      <c r="TOZ14" s="80"/>
      <c r="TPA14" s="80"/>
      <c r="TPB14" s="80"/>
      <c r="TPC14" s="80"/>
      <c r="TPD14" s="80"/>
      <c r="TPE14" s="80"/>
      <c r="TPF14" s="80"/>
      <c r="TPG14" s="80"/>
      <c r="TPH14" s="80"/>
      <c r="TPI14" s="80"/>
      <c r="TPJ14" s="80"/>
      <c r="TPK14" s="80"/>
      <c r="TPL14" s="80"/>
      <c r="TPM14" s="80"/>
      <c r="TPN14" s="80"/>
      <c r="TPO14" s="80"/>
      <c r="TPP14" s="80"/>
      <c r="TPQ14" s="80"/>
      <c r="TPR14" s="80"/>
      <c r="TPS14" s="80"/>
      <c r="TPT14" s="80"/>
      <c r="TPU14" s="80"/>
      <c r="TPV14" s="80"/>
      <c r="TPW14" s="80"/>
      <c r="TPX14" s="80"/>
      <c r="TPY14" s="80"/>
      <c r="TPZ14" s="80"/>
      <c r="TQA14" s="80"/>
      <c r="TQB14" s="80"/>
      <c r="TQC14" s="80"/>
      <c r="TQD14" s="80"/>
      <c r="TQE14" s="80"/>
      <c r="TQF14" s="80"/>
      <c r="TQG14" s="80"/>
      <c r="TQH14" s="80"/>
      <c r="TQI14" s="80"/>
      <c r="TQJ14" s="80"/>
      <c r="TQK14" s="80"/>
      <c r="TQL14" s="80"/>
      <c r="TQM14" s="80"/>
      <c r="TQN14" s="80"/>
      <c r="TQO14" s="80"/>
      <c r="TQP14" s="80"/>
      <c r="TQQ14" s="80"/>
      <c r="TQR14" s="80"/>
      <c r="TQS14" s="80"/>
      <c r="TQT14" s="80"/>
      <c r="TQU14" s="80"/>
      <c r="TQV14" s="80"/>
      <c r="TQW14" s="80"/>
      <c r="TQX14" s="80"/>
      <c r="TQY14" s="80"/>
      <c r="TQZ14" s="80"/>
      <c r="TRA14" s="80"/>
      <c r="TRB14" s="80"/>
      <c r="TRC14" s="80"/>
      <c r="TRD14" s="80"/>
      <c r="TRE14" s="80"/>
      <c r="TRF14" s="80"/>
      <c r="TRG14" s="80"/>
      <c r="TRH14" s="80"/>
      <c r="TRI14" s="80"/>
      <c r="TRJ14" s="80"/>
      <c r="TRK14" s="80"/>
      <c r="TRL14" s="80"/>
      <c r="TRM14" s="80"/>
      <c r="TRN14" s="80"/>
      <c r="TRO14" s="80"/>
      <c r="TRP14" s="80"/>
      <c r="TRQ14" s="80"/>
      <c r="TRR14" s="80"/>
      <c r="TRS14" s="80"/>
      <c r="TRT14" s="80"/>
      <c r="TRU14" s="80"/>
      <c r="TRV14" s="80"/>
      <c r="TRW14" s="80"/>
      <c r="TRX14" s="80"/>
      <c r="TRY14" s="80"/>
      <c r="TRZ14" s="80"/>
      <c r="TSA14" s="80"/>
      <c r="TSB14" s="80"/>
      <c r="TSC14" s="80"/>
      <c r="TSD14" s="80"/>
      <c r="TSE14" s="80"/>
      <c r="TSF14" s="80"/>
      <c r="TSG14" s="80"/>
      <c r="TSH14" s="80"/>
      <c r="TSI14" s="80"/>
      <c r="TSJ14" s="80"/>
      <c r="TSK14" s="80"/>
      <c r="TSL14" s="80"/>
      <c r="TSM14" s="80"/>
      <c r="TSN14" s="80"/>
      <c r="TSO14" s="80"/>
      <c r="TSP14" s="80"/>
      <c r="TSQ14" s="80"/>
      <c r="TSR14" s="80"/>
      <c r="TSS14" s="80"/>
      <c r="TST14" s="80"/>
      <c r="TSU14" s="80"/>
      <c r="TSV14" s="80"/>
      <c r="TSW14" s="80"/>
      <c r="TSX14" s="80"/>
      <c r="TSY14" s="80"/>
      <c r="TSZ14" s="80"/>
      <c r="TTA14" s="80"/>
      <c r="TTB14" s="80"/>
      <c r="TTC14" s="80"/>
      <c r="TTD14" s="80"/>
      <c r="TTE14" s="80"/>
      <c r="TTF14" s="80"/>
      <c r="TTG14" s="80"/>
      <c r="TTH14" s="80"/>
      <c r="TTI14" s="80"/>
      <c r="TTJ14" s="80"/>
      <c r="TTK14" s="80"/>
      <c r="TTL14" s="80"/>
      <c r="TTM14" s="80"/>
      <c r="TTN14" s="80"/>
      <c r="TTO14" s="80"/>
      <c r="TTP14" s="80"/>
      <c r="TTQ14" s="80"/>
      <c r="TTR14" s="80"/>
      <c r="TTS14" s="80"/>
      <c r="TTT14" s="80"/>
      <c r="TTU14" s="80"/>
      <c r="TTV14" s="80"/>
      <c r="TTW14" s="80"/>
      <c r="TTX14" s="80"/>
      <c r="TTY14" s="80"/>
      <c r="TTZ14" s="80"/>
      <c r="TUA14" s="80"/>
      <c r="TUB14" s="80"/>
      <c r="TUC14" s="80"/>
      <c r="TUD14" s="80"/>
      <c r="TUE14" s="80"/>
      <c r="TUF14" s="80"/>
      <c r="TUG14" s="80"/>
      <c r="TUH14" s="80"/>
      <c r="TUI14" s="80"/>
      <c r="TUJ14" s="80"/>
      <c r="TUK14" s="80"/>
      <c r="TUL14" s="80"/>
      <c r="TUM14" s="80"/>
      <c r="TUN14" s="80"/>
      <c r="TUO14" s="80"/>
      <c r="TUP14" s="80"/>
      <c r="TUQ14" s="80"/>
      <c r="TUR14" s="80"/>
      <c r="TUS14" s="80"/>
      <c r="TUT14" s="80"/>
      <c r="TUU14" s="80"/>
      <c r="TUV14" s="80"/>
      <c r="TUW14" s="80"/>
      <c r="TUX14" s="80"/>
      <c r="TUY14" s="80"/>
      <c r="TUZ14" s="80"/>
      <c r="TVA14" s="80"/>
      <c r="TVB14" s="80"/>
      <c r="TVC14" s="80"/>
      <c r="TVD14" s="80"/>
      <c r="TVE14" s="80"/>
      <c r="TVF14" s="80"/>
      <c r="TVG14" s="80"/>
      <c r="TVH14" s="80"/>
      <c r="TVI14" s="80"/>
      <c r="TVJ14" s="80"/>
      <c r="TVK14" s="80"/>
      <c r="TVL14" s="80"/>
      <c r="TVM14" s="80"/>
      <c r="TVN14" s="80"/>
      <c r="TVO14" s="80"/>
      <c r="TVP14" s="80"/>
      <c r="TVQ14" s="80"/>
      <c r="TVR14" s="80"/>
      <c r="TVS14" s="80"/>
      <c r="TVT14" s="80"/>
      <c r="TVU14" s="80"/>
      <c r="TVV14" s="80"/>
      <c r="TVW14" s="80"/>
      <c r="TVX14" s="80"/>
      <c r="TVY14" s="80"/>
      <c r="TVZ14" s="80"/>
      <c r="TWA14" s="80"/>
      <c r="TWB14" s="80"/>
      <c r="TWC14" s="80"/>
      <c r="TWD14" s="80"/>
      <c r="TWE14" s="80"/>
      <c r="TWF14" s="80"/>
      <c r="TWG14" s="80"/>
      <c r="TWH14" s="80"/>
      <c r="TWI14" s="80"/>
      <c r="TWJ14" s="80"/>
      <c r="TWK14" s="80"/>
      <c r="TWL14" s="80"/>
      <c r="TWM14" s="80"/>
      <c r="TWN14" s="80"/>
      <c r="TWO14" s="80"/>
      <c r="TWP14" s="80"/>
      <c r="TWQ14" s="80"/>
      <c r="TWR14" s="80"/>
      <c r="TWS14" s="80"/>
      <c r="TWT14" s="80"/>
      <c r="TWU14" s="80"/>
      <c r="TWV14" s="80"/>
      <c r="TWW14" s="80"/>
      <c r="TWX14" s="80"/>
      <c r="TWY14" s="80"/>
      <c r="TWZ14" s="80"/>
      <c r="TXA14" s="80"/>
      <c r="TXB14" s="80"/>
      <c r="TXC14" s="80"/>
      <c r="TXD14" s="80"/>
      <c r="TXE14" s="80"/>
      <c r="TXF14" s="80"/>
      <c r="TXG14" s="80"/>
      <c r="TXH14" s="80"/>
      <c r="TXI14" s="80"/>
      <c r="TXJ14" s="80"/>
      <c r="TXK14" s="80"/>
      <c r="TXL14" s="80"/>
      <c r="TXM14" s="80"/>
      <c r="TXN14" s="80"/>
      <c r="TXO14" s="80"/>
      <c r="TXP14" s="80"/>
      <c r="TXQ14" s="80"/>
      <c r="TXR14" s="80"/>
      <c r="TXS14" s="80"/>
      <c r="TXT14" s="80"/>
      <c r="TXU14" s="80"/>
      <c r="TXV14" s="80"/>
      <c r="TXW14" s="80"/>
      <c r="TXX14" s="80"/>
      <c r="TXY14" s="80"/>
      <c r="TXZ14" s="80"/>
      <c r="TYA14" s="80"/>
      <c r="TYB14" s="80"/>
      <c r="TYC14" s="80"/>
      <c r="TYD14" s="80"/>
      <c r="TYE14" s="80"/>
      <c r="TYF14" s="80"/>
      <c r="TYG14" s="80"/>
      <c r="TYH14" s="80"/>
      <c r="TYI14" s="80"/>
      <c r="TYJ14" s="80"/>
      <c r="TYK14" s="80"/>
      <c r="TYL14" s="80"/>
      <c r="TYM14" s="80"/>
      <c r="TYN14" s="80"/>
      <c r="TYO14" s="80"/>
      <c r="TYP14" s="80"/>
      <c r="TYQ14" s="80"/>
      <c r="TYR14" s="80"/>
      <c r="TYS14" s="80"/>
      <c r="TYT14" s="80"/>
      <c r="TYU14" s="80"/>
      <c r="TYV14" s="80"/>
      <c r="TYW14" s="80"/>
      <c r="TYX14" s="80"/>
      <c r="TYY14" s="80"/>
      <c r="TYZ14" s="80"/>
      <c r="TZA14" s="80"/>
      <c r="TZB14" s="80"/>
      <c r="TZC14" s="80"/>
      <c r="TZD14" s="80"/>
      <c r="TZE14" s="80"/>
      <c r="TZF14" s="80"/>
      <c r="TZG14" s="80"/>
      <c r="TZH14" s="80"/>
      <c r="TZI14" s="80"/>
      <c r="TZJ14" s="80"/>
      <c r="TZK14" s="80"/>
      <c r="TZL14" s="80"/>
      <c r="TZM14" s="80"/>
      <c r="TZN14" s="80"/>
      <c r="TZO14" s="80"/>
      <c r="TZP14" s="80"/>
      <c r="TZQ14" s="80"/>
      <c r="TZR14" s="80"/>
      <c r="TZS14" s="80"/>
      <c r="TZT14" s="80"/>
      <c r="TZU14" s="80"/>
      <c r="TZV14" s="80"/>
      <c r="TZW14" s="80"/>
      <c r="TZX14" s="80"/>
      <c r="TZY14" s="80"/>
      <c r="TZZ14" s="80"/>
      <c r="UAA14" s="80"/>
      <c r="UAB14" s="80"/>
      <c r="UAC14" s="80"/>
      <c r="UAD14" s="80"/>
      <c r="UAE14" s="80"/>
      <c r="UAF14" s="80"/>
      <c r="UAG14" s="80"/>
      <c r="UAH14" s="80"/>
      <c r="UAI14" s="80"/>
      <c r="UAJ14" s="80"/>
      <c r="UAK14" s="80"/>
      <c r="UAL14" s="80"/>
      <c r="UAM14" s="80"/>
      <c r="UAN14" s="80"/>
      <c r="UAO14" s="80"/>
      <c r="UAP14" s="80"/>
      <c r="UAQ14" s="80"/>
      <c r="UAR14" s="80"/>
      <c r="UAS14" s="80"/>
      <c r="UAT14" s="80"/>
      <c r="UAU14" s="80"/>
      <c r="UAV14" s="80"/>
      <c r="UAW14" s="80"/>
      <c r="UAX14" s="80"/>
      <c r="UAY14" s="80"/>
      <c r="UAZ14" s="80"/>
      <c r="UBA14" s="80"/>
      <c r="UBB14" s="80"/>
      <c r="UBC14" s="80"/>
      <c r="UBD14" s="80"/>
      <c r="UBE14" s="80"/>
      <c r="UBF14" s="80"/>
      <c r="UBG14" s="80"/>
      <c r="UBH14" s="80"/>
      <c r="UBI14" s="80"/>
      <c r="UBJ14" s="80"/>
      <c r="UBK14" s="80"/>
      <c r="UBL14" s="80"/>
      <c r="UBM14" s="80"/>
      <c r="UBN14" s="80"/>
      <c r="UBO14" s="80"/>
      <c r="UBP14" s="80"/>
      <c r="UBQ14" s="80"/>
      <c r="UBR14" s="80"/>
      <c r="UBS14" s="80"/>
      <c r="UBT14" s="80"/>
      <c r="UBU14" s="80"/>
      <c r="UBV14" s="80"/>
      <c r="UBW14" s="80"/>
      <c r="UBX14" s="80"/>
      <c r="UBY14" s="80"/>
      <c r="UBZ14" s="80"/>
      <c r="UCA14" s="80"/>
      <c r="UCB14" s="80"/>
      <c r="UCC14" s="80"/>
      <c r="UCD14" s="80"/>
      <c r="UCE14" s="80"/>
      <c r="UCF14" s="80"/>
      <c r="UCG14" s="80"/>
      <c r="UCH14" s="80"/>
      <c r="UCI14" s="80"/>
      <c r="UCJ14" s="80"/>
      <c r="UCK14" s="80"/>
      <c r="UCL14" s="80"/>
      <c r="UCM14" s="80"/>
      <c r="UCN14" s="80"/>
      <c r="UCO14" s="80"/>
      <c r="UCP14" s="80"/>
      <c r="UCQ14" s="80"/>
      <c r="UCR14" s="80"/>
      <c r="UCS14" s="80"/>
      <c r="UCT14" s="80"/>
      <c r="UCU14" s="80"/>
      <c r="UCV14" s="80"/>
      <c r="UCW14" s="80"/>
      <c r="UCX14" s="80"/>
      <c r="UCY14" s="80"/>
      <c r="UCZ14" s="80"/>
      <c r="UDA14" s="80"/>
      <c r="UDB14" s="80"/>
      <c r="UDC14" s="80"/>
      <c r="UDD14" s="80"/>
      <c r="UDE14" s="80"/>
      <c r="UDF14" s="80"/>
      <c r="UDG14" s="80"/>
      <c r="UDH14" s="80"/>
      <c r="UDI14" s="80"/>
      <c r="UDJ14" s="80"/>
      <c r="UDK14" s="80"/>
      <c r="UDL14" s="80"/>
      <c r="UDM14" s="80"/>
      <c r="UDN14" s="80"/>
      <c r="UDO14" s="80"/>
      <c r="UDP14" s="80"/>
      <c r="UDQ14" s="80"/>
      <c r="UDR14" s="80"/>
      <c r="UDS14" s="80"/>
      <c r="UDT14" s="80"/>
      <c r="UDU14" s="80"/>
      <c r="UDV14" s="80"/>
      <c r="UDW14" s="80"/>
      <c r="UDX14" s="80"/>
      <c r="UDY14" s="80"/>
      <c r="UDZ14" s="80"/>
      <c r="UEA14" s="80"/>
      <c r="UEB14" s="80"/>
      <c r="UEC14" s="80"/>
      <c r="UED14" s="80"/>
      <c r="UEE14" s="80"/>
      <c r="UEF14" s="80"/>
      <c r="UEG14" s="80"/>
      <c r="UEH14" s="80"/>
      <c r="UEI14" s="80"/>
      <c r="UEJ14" s="80"/>
      <c r="UEK14" s="80"/>
      <c r="UEL14" s="80"/>
      <c r="UEM14" s="80"/>
      <c r="UEN14" s="80"/>
      <c r="UEO14" s="80"/>
      <c r="UEP14" s="80"/>
      <c r="UEQ14" s="80"/>
      <c r="UER14" s="80"/>
      <c r="UES14" s="80"/>
      <c r="UET14" s="80"/>
      <c r="UEU14" s="80"/>
      <c r="UEV14" s="80"/>
      <c r="UEW14" s="80"/>
      <c r="UEX14" s="80"/>
      <c r="UEY14" s="80"/>
      <c r="UEZ14" s="80"/>
      <c r="UFA14" s="80"/>
      <c r="UFB14" s="80"/>
      <c r="UFC14" s="80"/>
      <c r="UFD14" s="80"/>
      <c r="UFE14" s="80"/>
      <c r="UFF14" s="80"/>
      <c r="UFG14" s="80"/>
      <c r="UFH14" s="80"/>
      <c r="UFI14" s="80"/>
      <c r="UFJ14" s="80"/>
      <c r="UFK14" s="80"/>
      <c r="UFL14" s="80"/>
      <c r="UFM14" s="80"/>
      <c r="UFN14" s="80"/>
      <c r="UFO14" s="80"/>
      <c r="UFP14" s="80"/>
      <c r="UFQ14" s="80"/>
      <c r="UFR14" s="80"/>
      <c r="UFS14" s="80"/>
      <c r="UFT14" s="80"/>
      <c r="UFU14" s="80"/>
      <c r="UFV14" s="80"/>
      <c r="UFW14" s="80"/>
      <c r="UFX14" s="80"/>
      <c r="UFY14" s="80"/>
      <c r="UFZ14" s="80"/>
      <c r="UGA14" s="80"/>
      <c r="UGB14" s="80"/>
      <c r="UGC14" s="80"/>
      <c r="UGD14" s="80"/>
      <c r="UGE14" s="80"/>
      <c r="UGF14" s="80"/>
      <c r="UGG14" s="80"/>
      <c r="UGH14" s="80"/>
      <c r="UGI14" s="80"/>
      <c r="UGJ14" s="80"/>
      <c r="UGK14" s="80"/>
      <c r="UGL14" s="80"/>
      <c r="UGM14" s="80"/>
      <c r="UGN14" s="80"/>
      <c r="UGO14" s="80"/>
      <c r="UGP14" s="80"/>
      <c r="UGQ14" s="80"/>
      <c r="UGR14" s="80"/>
      <c r="UGS14" s="80"/>
      <c r="UGT14" s="80"/>
      <c r="UGU14" s="80"/>
      <c r="UGV14" s="80"/>
      <c r="UGW14" s="80"/>
      <c r="UGX14" s="80"/>
      <c r="UGY14" s="80"/>
      <c r="UGZ14" s="80"/>
      <c r="UHA14" s="80"/>
      <c r="UHB14" s="80"/>
      <c r="UHC14" s="80"/>
      <c r="UHD14" s="80"/>
      <c r="UHE14" s="80"/>
      <c r="UHF14" s="80"/>
      <c r="UHG14" s="80"/>
      <c r="UHH14" s="80"/>
      <c r="UHI14" s="80"/>
      <c r="UHJ14" s="80"/>
      <c r="UHK14" s="80"/>
      <c r="UHL14" s="80"/>
      <c r="UHM14" s="80"/>
      <c r="UHN14" s="80"/>
      <c r="UHO14" s="80"/>
      <c r="UHP14" s="80"/>
      <c r="UHQ14" s="80"/>
      <c r="UHR14" s="80"/>
      <c r="UHS14" s="80"/>
      <c r="UHT14" s="80"/>
      <c r="UHU14" s="80"/>
      <c r="UHV14" s="80"/>
      <c r="UHW14" s="80"/>
      <c r="UHX14" s="80"/>
      <c r="UHY14" s="80"/>
      <c r="UHZ14" s="80"/>
      <c r="UIA14" s="80"/>
      <c r="UIB14" s="80"/>
      <c r="UIC14" s="80"/>
      <c r="UID14" s="80"/>
      <c r="UIE14" s="80"/>
      <c r="UIF14" s="80"/>
      <c r="UIG14" s="80"/>
      <c r="UIH14" s="80"/>
      <c r="UII14" s="80"/>
      <c r="UIJ14" s="80"/>
      <c r="UIK14" s="80"/>
      <c r="UIL14" s="80"/>
      <c r="UIM14" s="80"/>
      <c r="UIN14" s="80"/>
      <c r="UIO14" s="80"/>
      <c r="UIP14" s="80"/>
      <c r="UIQ14" s="80"/>
      <c r="UIR14" s="80"/>
      <c r="UIS14" s="80"/>
      <c r="UIT14" s="80"/>
      <c r="UIU14" s="80"/>
      <c r="UIV14" s="80"/>
      <c r="UIW14" s="80"/>
      <c r="UIX14" s="80"/>
      <c r="UIY14" s="80"/>
      <c r="UIZ14" s="80"/>
      <c r="UJA14" s="80"/>
      <c r="UJB14" s="80"/>
      <c r="UJC14" s="80"/>
      <c r="UJD14" s="80"/>
      <c r="UJE14" s="80"/>
      <c r="UJF14" s="80"/>
      <c r="UJG14" s="80"/>
      <c r="UJH14" s="80"/>
      <c r="UJI14" s="80"/>
      <c r="UJJ14" s="80"/>
      <c r="UJK14" s="80"/>
      <c r="UJL14" s="80"/>
      <c r="UJM14" s="80"/>
      <c r="UJN14" s="80"/>
      <c r="UJO14" s="80"/>
      <c r="UJP14" s="80"/>
      <c r="UJQ14" s="80"/>
      <c r="UJR14" s="80"/>
      <c r="UJS14" s="80"/>
      <c r="UJT14" s="80"/>
      <c r="UJU14" s="80"/>
      <c r="UJV14" s="80"/>
      <c r="UJW14" s="80"/>
      <c r="UJX14" s="80"/>
      <c r="UJY14" s="80"/>
      <c r="UJZ14" s="80"/>
      <c r="UKA14" s="80"/>
      <c r="UKB14" s="80"/>
      <c r="UKC14" s="80"/>
      <c r="UKD14" s="80"/>
      <c r="UKE14" s="80"/>
      <c r="UKF14" s="80"/>
      <c r="UKG14" s="80"/>
      <c r="UKH14" s="80"/>
      <c r="UKI14" s="80"/>
      <c r="UKJ14" s="80"/>
      <c r="UKK14" s="80"/>
      <c r="UKL14" s="80"/>
      <c r="UKM14" s="80"/>
      <c r="UKN14" s="80"/>
      <c r="UKO14" s="80"/>
      <c r="UKP14" s="80"/>
      <c r="UKQ14" s="80"/>
      <c r="UKR14" s="80"/>
      <c r="UKS14" s="80"/>
      <c r="UKT14" s="80"/>
      <c r="UKU14" s="80"/>
      <c r="UKV14" s="80"/>
      <c r="UKW14" s="80"/>
      <c r="UKX14" s="80"/>
      <c r="UKY14" s="80"/>
      <c r="UKZ14" s="80"/>
      <c r="ULA14" s="80"/>
      <c r="ULB14" s="80"/>
      <c r="ULC14" s="80"/>
      <c r="ULD14" s="80"/>
      <c r="ULE14" s="80"/>
      <c r="ULF14" s="80"/>
      <c r="ULG14" s="80"/>
      <c r="ULH14" s="80"/>
      <c r="ULI14" s="80"/>
      <c r="ULJ14" s="80"/>
      <c r="ULK14" s="80"/>
      <c r="ULL14" s="80"/>
      <c r="ULM14" s="80"/>
      <c r="ULN14" s="80"/>
      <c r="ULO14" s="80"/>
      <c r="ULP14" s="80"/>
      <c r="ULQ14" s="80"/>
      <c r="ULR14" s="80"/>
      <c r="ULS14" s="80"/>
      <c r="ULT14" s="80"/>
      <c r="ULU14" s="80"/>
      <c r="ULV14" s="80"/>
      <c r="ULW14" s="80"/>
      <c r="ULX14" s="80"/>
      <c r="ULY14" s="80"/>
      <c r="ULZ14" s="80"/>
      <c r="UMA14" s="80"/>
      <c r="UMB14" s="80"/>
      <c r="UMC14" s="80"/>
      <c r="UMD14" s="80"/>
      <c r="UME14" s="80"/>
      <c r="UMF14" s="80"/>
      <c r="UMG14" s="80"/>
      <c r="UMH14" s="80"/>
      <c r="UMI14" s="80"/>
      <c r="UMJ14" s="80"/>
      <c r="UMK14" s="80"/>
      <c r="UML14" s="80"/>
      <c r="UMM14" s="80"/>
      <c r="UMN14" s="80"/>
      <c r="UMO14" s="80"/>
      <c r="UMP14" s="80"/>
      <c r="UMQ14" s="80"/>
      <c r="UMR14" s="80"/>
      <c r="UMS14" s="80"/>
      <c r="UMT14" s="80"/>
      <c r="UMU14" s="80"/>
      <c r="UMV14" s="80"/>
      <c r="UMW14" s="80"/>
      <c r="UMX14" s="80"/>
      <c r="UMY14" s="80"/>
      <c r="UMZ14" s="80"/>
      <c r="UNA14" s="80"/>
      <c r="UNB14" s="80"/>
      <c r="UNC14" s="80"/>
      <c r="UND14" s="80"/>
      <c r="UNE14" s="80"/>
      <c r="UNF14" s="80"/>
      <c r="UNG14" s="80"/>
      <c r="UNH14" s="80"/>
      <c r="UNI14" s="80"/>
      <c r="UNJ14" s="80"/>
      <c r="UNK14" s="80"/>
      <c r="UNL14" s="80"/>
      <c r="UNM14" s="80"/>
      <c r="UNN14" s="80"/>
      <c r="UNO14" s="80"/>
      <c r="UNP14" s="80"/>
      <c r="UNQ14" s="80"/>
      <c r="UNR14" s="80"/>
      <c r="UNS14" s="80"/>
      <c r="UNT14" s="80"/>
      <c r="UNU14" s="80"/>
      <c r="UNV14" s="80"/>
      <c r="UNW14" s="80"/>
      <c r="UNX14" s="80"/>
      <c r="UNY14" s="80"/>
      <c r="UNZ14" s="80"/>
      <c r="UOA14" s="80"/>
      <c r="UOB14" s="80"/>
      <c r="UOC14" s="80"/>
      <c r="UOD14" s="80"/>
      <c r="UOE14" s="80"/>
      <c r="UOF14" s="80"/>
      <c r="UOG14" s="80"/>
      <c r="UOH14" s="80"/>
      <c r="UOI14" s="80"/>
      <c r="UOJ14" s="80"/>
      <c r="UOK14" s="80"/>
      <c r="UOL14" s="80"/>
      <c r="UOM14" s="80"/>
      <c r="UON14" s="80"/>
      <c r="UOO14" s="80"/>
      <c r="UOP14" s="80"/>
      <c r="UOQ14" s="80"/>
      <c r="UOR14" s="80"/>
      <c r="UOS14" s="80"/>
      <c r="UOT14" s="80"/>
      <c r="UOU14" s="80"/>
      <c r="UOV14" s="80"/>
      <c r="UOW14" s="80"/>
      <c r="UOX14" s="80"/>
      <c r="UOY14" s="80"/>
      <c r="UOZ14" s="80"/>
      <c r="UPA14" s="80"/>
      <c r="UPB14" s="80"/>
      <c r="UPC14" s="80"/>
      <c r="UPD14" s="80"/>
      <c r="UPE14" s="80"/>
      <c r="UPF14" s="80"/>
      <c r="UPG14" s="80"/>
      <c r="UPH14" s="80"/>
      <c r="UPI14" s="80"/>
      <c r="UPJ14" s="80"/>
      <c r="UPK14" s="80"/>
      <c r="UPL14" s="80"/>
      <c r="UPM14" s="80"/>
      <c r="UPN14" s="80"/>
      <c r="UPO14" s="80"/>
      <c r="UPP14" s="80"/>
      <c r="UPQ14" s="80"/>
      <c r="UPR14" s="80"/>
      <c r="UPS14" s="80"/>
      <c r="UPT14" s="80"/>
      <c r="UPU14" s="80"/>
      <c r="UPV14" s="80"/>
      <c r="UPW14" s="80"/>
      <c r="UPX14" s="80"/>
      <c r="UPY14" s="80"/>
      <c r="UPZ14" s="80"/>
      <c r="UQA14" s="80"/>
      <c r="UQB14" s="80"/>
      <c r="UQC14" s="80"/>
      <c r="UQD14" s="80"/>
      <c r="UQE14" s="80"/>
      <c r="UQF14" s="80"/>
      <c r="UQG14" s="80"/>
      <c r="UQH14" s="80"/>
      <c r="UQI14" s="80"/>
      <c r="UQJ14" s="80"/>
      <c r="UQK14" s="80"/>
      <c r="UQL14" s="80"/>
      <c r="UQM14" s="80"/>
      <c r="UQN14" s="80"/>
      <c r="UQO14" s="80"/>
      <c r="UQP14" s="80"/>
      <c r="UQQ14" s="80"/>
      <c r="UQR14" s="80"/>
      <c r="UQS14" s="80"/>
      <c r="UQT14" s="80"/>
      <c r="UQU14" s="80"/>
      <c r="UQV14" s="80"/>
      <c r="UQW14" s="80"/>
      <c r="UQX14" s="80"/>
      <c r="UQY14" s="80"/>
      <c r="UQZ14" s="80"/>
      <c r="URA14" s="80"/>
      <c r="URB14" s="80"/>
      <c r="URC14" s="80"/>
      <c r="URD14" s="80"/>
      <c r="URE14" s="80"/>
      <c r="URF14" s="80"/>
      <c r="URG14" s="80"/>
      <c r="URH14" s="80"/>
      <c r="URI14" s="80"/>
      <c r="URJ14" s="80"/>
      <c r="URK14" s="80"/>
      <c r="URL14" s="80"/>
      <c r="URM14" s="80"/>
      <c r="URN14" s="80"/>
      <c r="URO14" s="80"/>
      <c r="URP14" s="80"/>
      <c r="URQ14" s="80"/>
      <c r="URR14" s="80"/>
      <c r="URS14" s="80"/>
      <c r="URT14" s="80"/>
      <c r="URU14" s="80"/>
      <c r="URV14" s="80"/>
      <c r="URW14" s="80"/>
      <c r="URX14" s="80"/>
      <c r="URY14" s="80"/>
      <c r="URZ14" s="80"/>
      <c r="USA14" s="80"/>
      <c r="USB14" s="80"/>
      <c r="USC14" s="80"/>
      <c r="USD14" s="80"/>
      <c r="USE14" s="80"/>
      <c r="USF14" s="80"/>
      <c r="USG14" s="80"/>
      <c r="USH14" s="80"/>
      <c r="USI14" s="80"/>
      <c r="USJ14" s="80"/>
      <c r="USK14" s="80"/>
      <c r="USL14" s="80"/>
      <c r="USM14" s="80"/>
      <c r="USN14" s="80"/>
      <c r="USO14" s="80"/>
      <c r="USP14" s="80"/>
      <c r="USQ14" s="80"/>
      <c r="USR14" s="80"/>
      <c r="USS14" s="80"/>
      <c r="UST14" s="80"/>
      <c r="USU14" s="80"/>
      <c r="USV14" s="80"/>
      <c r="USW14" s="80"/>
      <c r="USX14" s="80"/>
      <c r="USY14" s="80"/>
      <c r="USZ14" s="80"/>
      <c r="UTA14" s="80"/>
      <c r="UTB14" s="80"/>
      <c r="UTC14" s="80"/>
      <c r="UTD14" s="80"/>
      <c r="UTE14" s="80"/>
      <c r="UTF14" s="80"/>
      <c r="UTG14" s="80"/>
      <c r="UTH14" s="80"/>
      <c r="UTI14" s="80"/>
      <c r="UTJ14" s="80"/>
      <c r="UTK14" s="80"/>
      <c r="UTL14" s="80"/>
      <c r="UTM14" s="80"/>
      <c r="UTN14" s="80"/>
      <c r="UTO14" s="80"/>
      <c r="UTP14" s="80"/>
      <c r="UTQ14" s="80"/>
      <c r="UTR14" s="80"/>
      <c r="UTS14" s="80"/>
      <c r="UTT14" s="80"/>
      <c r="UTU14" s="80"/>
      <c r="UTV14" s="80"/>
      <c r="UTW14" s="80"/>
      <c r="UTX14" s="80"/>
      <c r="UTY14" s="80"/>
      <c r="UTZ14" s="80"/>
      <c r="UUA14" s="80"/>
      <c r="UUB14" s="80"/>
      <c r="UUC14" s="80"/>
      <c r="UUD14" s="80"/>
      <c r="UUE14" s="80"/>
      <c r="UUF14" s="80"/>
      <c r="UUG14" s="80"/>
      <c r="UUH14" s="80"/>
      <c r="UUI14" s="80"/>
      <c r="UUJ14" s="80"/>
      <c r="UUK14" s="80"/>
      <c r="UUL14" s="80"/>
      <c r="UUM14" s="80"/>
      <c r="UUN14" s="80"/>
      <c r="UUO14" s="80"/>
      <c r="UUP14" s="80"/>
      <c r="UUQ14" s="80"/>
      <c r="UUR14" s="80"/>
      <c r="UUS14" s="80"/>
      <c r="UUT14" s="80"/>
      <c r="UUU14" s="80"/>
      <c r="UUV14" s="80"/>
      <c r="UUW14" s="80"/>
      <c r="UUX14" s="80"/>
      <c r="UUY14" s="80"/>
      <c r="UUZ14" s="80"/>
      <c r="UVA14" s="80"/>
      <c r="UVB14" s="80"/>
      <c r="UVC14" s="80"/>
      <c r="UVD14" s="80"/>
      <c r="UVE14" s="80"/>
      <c r="UVF14" s="80"/>
      <c r="UVG14" s="80"/>
      <c r="UVH14" s="80"/>
      <c r="UVI14" s="80"/>
      <c r="UVJ14" s="80"/>
      <c r="UVK14" s="80"/>
      <c r="UVL14" s="80"/>
      <c r="UVM14" s="80"/>
      <c r="UVN14" s="80"/>
      <c r="UVO14" s="80"/>
      <c r="UVP14" s="80"/>
      <c r="UVQ14" s="80"/>
      <c r="UVR14" s="80"/>
      <c r="UVS14" s="80"/>
      <c r="UVT14" s="80"/>
      <c r="UVU14" s="80"/>
      <c r="UVV14" s="80"/>
      <c r="UVW14" s="80"/>
      <c r="UVX14" s="80"/>
      <c r="UVY14" s="80"/>
      <c r="UVZ14" s="80"/>
      <c r="UWA14" s="80"/>
      <c r="UWB14" s="80"/>
      <c r="UWC14" s="80"/>
      <c r="UWD14" s="80"/>
      <c r="UWE14" s="80"/>
      <c r="UWF14" s="80"/>
      <c r="UWG14" s="80"/>
      <c r="UWH14" s="80"/>
      <c r="UWI14" s="80"/>
      <c r="UWJ14" s="80"/>
      <c r="UWK14" s="80"/>
      <c r="UWL14" s="80"/>
      <c r="UWM14" s="80"/>
      <c r="UWN14" s="80"/>
      <c r="UWO14" s="80"/>
      <c r="UWP14" s="80"/>
      <c r="UWQ14" s="80"/>
      <c r="UWR14" s="80"/>
      <c r="UWS14" s="80"/>
      <c r="UWT14" s="80"/>
      <c r="UWU14" s="80"/>
      <c r="UWV14" s="80"/>
      <c r="UWW14" s="80"/>
      <c r="UWX14" s="80"/>
      <c r="UWY14" s="80"/>
      <c r="UWZ14" s="80"/>
      <c r="UXA14" s="80"/>
      <c r="UXB14" s="80"/>
      <c r="UXC14" s="80"/>
      <c r="UXD14" s="80"/>
      <c r="UXE14" s="80"/>
      <c r="UXF14" s="80"/>
      <c r="UXG14" s="80"/>
      <c r="UXH14" s="80"/>
      <c r="UXI14" s="80"/>
      <c r="UXJ14" s="80"/>
      <c r="UXK14" s="80"/>
      <c r="UXL14" s="80"/>
      <c r="UXM14" s="80"/>
      <c r="UXN14" s="80"/>
      <c r="UXO14" s="80"/>
      <c r="UXP14" s="80"/>
      <c r="UXQ14" s="80"/>
      <c r="UXR14" s="80"/>
      <c r="UXS14" s="80"/>
      <c r="UXT14" s="80"/>
      <c r="UXU14" s="80"/>
      <c r="UXV14" s="80"/>
      <c r="UXW14" s="80"/>
      <c r="UXX14" s="80"/>
      <c r="UXY14" s="80"/>
      <c r="UXZ14" s="80"/>
      <c r="UYA14" s="80"/>
      <c r="UYB14" s="80"/>
      <c r="UYC14" s="80"/>
      <c r="UYD14" s="80"/>
      <c r="UYE14" s="80"/>
      <c r="UYF14" s="80"/>
      <c r="UYG14" s="80"/>
      <c r="UYH14" s="80"/>
      <c r="UYI14" s="80"/>
      <c r="UYJ14" s="80"/>
      <c r="UYK14" s="80"/>
      <c r="UYL14" s="80"/>
      <c r="UYM14" s="80"/>
      <c r="UYN14" s="80"/>
      <c r="UYO14" s="80"/>
      <c r="UYP14" s="80"/>
      <c r="UYQ14" s="80"/>
      <c r="UYR14" s="80"/>
      <c r="UYS14" s="80"/>
      <c r="UYT14" s="80"/>
      <c r="UYU14" s="80"/>
      <c r="UYV14" s="80"/>
      <c r="UYW14" s="80"/>
      <c r="UYX14" s="80"/>
      <c r="UYY14" s="80"/>
      <c r="UYZ14" s="80"/>
      <c r="UZA14" s="80"/>
      <c r="UZB14" s="80"/>
      <c r="UZC14" s="80"/>
      <c r="UZD14" s="80"/>
      <c r="UZE14" s="80"/>
      <c r="UZF14" s="80"/>
      <c r="UZG14" s="80"/>
      <c r="UZH14" s="80"/>
      <c r="UZI14" s="80"/>
      <c r="UZJ14" s="80"/>
      <c r="UZK14" s="80"/>
      <c r="UZL14" s="80"/>
      <c r="UZM14" s="80"/>
      <c r="UZN14" s="80"/>
      <c r="UZO14" s="80"/>
      <c r="UZP14" s="80"/>
      <c r="UZQ14" s="80"/>
      <c r="UZR14" s="80"/>
      <c r="UZS14" s="80"/>
      <c r="UZT14" s="80"/>
      <c r="UZU14" s="80"/>
      <c r="UZV14" s="80"/>
      <c r="UZW14" s="80"/>
      <c r="UZX14" s="80"/>
      <c r="UZY14" s="80"/>
      <c r="UZZ14" s="80"/>
      <c r="VAA14" s="80"/>
      <c r="VAB14" s="80"/>
      <c r="VAC14" s="80"/>
      <c r="VAD14" s="80"/>
      <c r="VAE14" s="80"/>
      <c r="VAF14" s="80"/>
      <c r="VAG14" s="80"/>
      <c r="VAH14" s="80"/>
      <c r="VAI14" s="80"/>
      <c r="VAJ14" s="80"/>
      <c r="VAK14" s="80"/>
      <c r="VAL14" s="80"/>
      <c r="VAM14" s="80"/>
      <c r="VAN14" s="80"/>
      <c r="VAO14" s="80"/>
      <c r="VAP14" s="80"/>
      <c r="VAQ14" s="80"/>
      <c r="VAR14" s="80"/>
      <c r="VAS14" s="80"/>
      <c r="VAT14" s="80"/>
      <c r="VAU14" s="80"/>
      <c r="VAV14" s="80"/>
      <c r="VAW14" s="80"/>
      <c r="VAX14" s="80"/>
      <c r="VAY14" s="80"/>
      <c r="VAZ14" s="80"/>
      <c r="VBA14" s="80"/>
      <c r="VBB14" s="80"/>
      <c r="VBC14" s="80"/>
      <c r="VBD14" s="80"/>
      <c r="VBE14" s="80"/>
      <c r="VBF14" s="80"/>
      <c r="VBG14" s="80"/>
      <c r="VBH14" s="80"/>
      <c r="VBI14" s="80"/>
      <c r="VBJ14" s="80"/>
      <c r="VBK14" s="80"/>
      <c r="VBL14" s="80"/>
      <c r="VBM14" s="80"/>
      <c r="VBN14" s="80"/>
      <c r="VBO14" s="80"/>
      <c r="VBP14" s="80"/>
      <c r="VBQ14" s="80"/>
      <c r="VBR14" s="80"/>
      <c r="VBS14" s="80"/>
      <c r="VBT14" s="80"/>
      <c r="VBU14" s="80"/>
      <c r="VBV14" s="80"/>
      <c r="VBW14" s="80"/>
      <c r="VBX14" s="80"/>
      <c r="VBY14" s="80"/>
      <c r="VBZ14" s="80"/>
      <c r="VCA14" s="80"/>
      <c r="VCB14" s="80"/>
      <c r="VCC14" s="80"/>
      <c r="VCD14" s="80"/>
      <c r="VCE14" s="80"/>
      <c r="VCF14" s="80"/>
      <c r="VCG14" s="80"/>
      <c r="VCH14" s="80"/>
      <c r="VCI14" s="80"/>
      <c r="VCJ14" s="80"/>
      <c r="VCK14" s="80"/>
      <c r="VCL14" s="80"/>
      <c r="VCM14" s="80"/>
      <c r="VCN14" s="80"/>
      <c r="VCO14" s="80"/>
      <c r="VCP14" s="80"/>
      <c r="VCQ14" s="80"/>
      <c r="VCR14" s="80"/>
      <c r="VCS14" s="80"/>
      <c r="VCT14" s="80"/>
      <c r="VCU14" s="80"/>
      <c r="VCV14" s="80"/>
      <c r="VCW14" s="80"/>
      <c r="VCX14" s="80"/>
      <c r="VCY14" s="80"/>
      <c r="VCZ14" s="80"/>
      <c r="VDA14" s="80"/>
      <c r="VDB14" s="80"/>
      <c r="VDC14" s="80"/>
      <c r="VDD14" s="80"/>
      <c r="VDE14" s="80"/>
      <c r="VDF14" s="80"/>
      <c r="VDG14" s="80"/>
      <c r="VDH14" s="80"/>
      <c r="VDI14" s="80"/>
      <c r="VDJ14" s="80"/>
      <c r="VDK14" s="80"/>
      <c r="VDL14" s="80"/>
      <c r="VDM14" s="80"/>
      <c r="VDN14" s="80"/>
      <c r="VDO14" s="80"/>
      <c r="VDP14" s="80"/>
      <c r="VDQ14" s="80"/>
      <c r="VDR14" s="80"/>
      <c r="VDS14" s="80"/>
      <c r="VDT14" s="80"/>
      <c r="VDU14" s="80"/>
      <c r="VDV14" s="80"/>
      <c r="VDW14" s="80"/>
      <c r="VDX14" s="80"/>
      <c r="VDY14" s="80"/>
      <c r="VDZ14" s="80"/>
      <c r="VEA14" s="80"/>
      <c r="VEB14" s="80"/>
      <c r="VEC14" s="80"/>
      <c r="VED14" s="80"/>
      <c r="VEE14" s="80"/>
      <c r="VEF14" s="80"/>
      <c r="VEG14" s="80"/>
      <c r="VEH14" s="80"/>
      <c r="VEI14" s="80"/>
      <c r="VEJ14" s="80"/>
      <c r="VEK14" s="80"/>
      <c r="VEL14" s="80"/>
      <c r="VEM14" s="80"/>
      <c r="VEN14" s="80"/>
      <c r="VEO14" s="80"/>
      <c r="VEP14" s="80"/>
      <c r="VEQ14" s="80"/>
      <c r="VER14" s="80"/>
      <c r="VES14" s="80"/>
      <c r="VET14" s="80"/>
      <c r="VEU14" s="80"/>
      <c r="VEV14" s="80"/>
      <c r="VEW14" s="80"/>
      <c r="VEX14" s="80"/>
      <c r="VEY14" s="80"/>
      <c r="VEZ14" s="80"/>
      <c r="VFA14" s="80"/>
      <c r="VFB14" s="80"/>
      <c r="VFC14" s="80"/>
      <c r="VFD14" s="80"/>
      <c r="VFE14" s="80"/>
      <c r="VFF14" s="80"/>
      <c r="VFG14" s="80"/>
      <c r="VFH14" s="80"/>
      <c r="VFI14" s="80"/>
      <c r="VFJ14" s="80"/>
      <c r="VFK14" s="80"/>
      <c r="VFL14" s="80"/>
      <c r="VFM14" s="80"/>
      <c r="VFN14" s="80"/>
      <c r="VFO14" s="80"/>
      <c r="VFP14" s="80"/>
      <c r="VFQ14" s="80"/>
      <c r="VFR14" s="80"/>
      <c r="VFS14" s="80"/>
      <c r="VFT14" s="80"/>
      <c r="VFU14" s="80"/>
      <c r="VFV14" s="80"/>
      <c r="VFW14" s="80"/>
      <c r="VFX14" s="80"/>
      <c r="VFY14" s="80"/>
      <c r="VFZ14" s="80"/>
      <c r="VGA14" s="80"/>
      <c r="VGB14" s="80"/>
      <c r="VGC14" s="80"/>
      <c r="VGD14" s="80"/>
      <c r="VGE14" s="80"/>
      <c r="VGF14" s="80"/>
      <c r="VGG14" s="80"/>
      <c r="VGH14" s="80"/>
      <c r="VGI14" s="80"/>
      <c r="VGJ14" s="80"/>
      <c r="VGK14" s="80"/>
      <c r="VGL14" s="80"/>
      <c r="VGM14" s="80"/>
      <c r="VGN14" s="80"/>
      <c r="VGO14" s="80"/>
      <c r="VGP14" s="80"/>
      <c r="VGQ14" s="80"/>
      <c r="VGR14" s="80"/>
      <c r="VGS14" s="80"/>
      <c r="VGT14" s="80"/>
      <c r="VGU14" s="80"/>
      <c r="VGV14" s="80"/>
      <c r="VGW14" s="80"/>
      <c r="VGX14" s="80"/>
      <c r="VGY14" s="80"/>
      <c r="VGZ14" s="80"/>
      <c r="VHA14" s="80"/>
      <c r="VHB14" s="80"/>
      <c r="VHC14" s="80"/>
      <c r="VHD14" s="80"/>
      <c r="VHE14" s="80"/>
      <c r="VHF14" s="80"/>
      <c r="VHG14" s="80"/>
      <c r="VHH14" s="80"/>
      <c r="VHI14" s="80"/>
      <c r="VHJ14" s="80"/>
      <c r="VHK14" s="80"/>
      <c r="VHL14" s="80"/>
      <c r="VHM14" s="80"/>
      <c r="VHN14" s="80"/>
      <c r="VHO14" s="80"/>
      <c r="VHP14" s="80"/>
      <c r="VHQ14" s="80"/>
      <c r="VHR14" s="80"/>
      <c r="VHS14" s="80"/>
      <c r="VHT14" s="80"/>
      <c r="VHU14" s="80"/>
      <c r="VHV14" s="80"/>
      <c r="VHW14" s="80"/>
      <c r="VHX14" s="80"/>
      <c r="VHY14" s="80"/>
      <c r="VHZ14" s="80"/>
      <c r="VIA14" s="80"/>
      <c r="VIB14" s="80"/>
      <c r="VIC14" s="80"/>
      <c r="VID14" s="80"/>
      <c r="VIE14" s="80"/>
      <c r="VIF14" s="80"/>
      <c r="VIG14" s="80"/>
      <c r="VIH14" s="80"/>
      <c r="VII14" s="80"/>
      <c r="VIJ14" s="80"/>
      <c r="VIK14" s="80"/>
      <c r="VIL14" s="80"/>
      <c r="VIM14" s="80"/>
      <c r="VIN14" s="80"/>
      <c r="VIO14" s="80"/>
      <c r="VIP14" s="80"/>
      <c r="VIQ14" s="80"/>
      <c r="VIR14" s="80"/>
      <c r="VIS14" s="80"/>
      <c r="VIT14" s="80"/>
      <c r="VIU14" s="80"/>
      <c r="VIV14" s="80"/>
      <c r="VIW14" s="80"/>
      <c r="VIX14" s="80"/>
      <c r="VIY14" s="80"/>
      <c r="VIZ14" s="80"/>
      <c r="VJA14" s="80"/>
      <c r="VJB14" s="80"/>
      <c r="VJC14" s="80"/>
      <c r="VJD14" s="80"/>
      <c r="VJE14" s="80"/>
      <c r="VJF14" s="80"/>
      <c r="VJG14" s="80"/>
      <c r="VJH14" s="80"/>
      <c r="VJI14" s="80"/>
      <c r="VJJ14" s="80"/>
      <c r="VJK14" s="80"/>
      <c r="VJL14" s="80"/>
      <c r="VJM14" s="80"/>
      <c r="VJN14" s="80"/>
      <c r="VJO14" s="80"/>
      <c r="VJP14" s="80"/>
      <c r="VJQ14" s="80"/>
      <c r="VJR14" s="80"/>
      <c r="VJS14" s="80"/>
      <c r="VJT14" s="80"/>
      <c r="VJU14" s="80"/>
      <c r="VJV14" s="80"/>
      <c r="VJW14" s="80"/>
      <c r="VJX14" s="80"/>
      <c r="VJY14" s="80"/>
      <c r="VJZ14" s="80"/>
      <c r="VKA14" s="80"/>
      <c r="VKB14" s="80"/>
      <c r="VKC14" s="80"/>
      <c r="VKD14" s="80"/>
      <c r="VKE14" s="80"/>
      <c r="VKF14" s="80"/>
      <c r="VKG14" s="80"/>
      <c r="VKH14" s="80"/>
      <c r="VKI14" s="80"/>
      <c r="VKJ14" s="80"/>
      <c r="VKK14" s="80"/>
      <c r="VKL14" s="80"/>
      <c r="VKM14" s="80"/>
      <c r="VKN14" s="80"/>
      <c r="VKO14" s="80"/>
      <c r="VKP14" s="80"/>
      <c r="VKQ14" s="80"/>
      <c r="VKR14" s="80"/>
      <c r="VKS14" s="80"/>
      <c r="VKT14" s="80"/>
      <c r="VKU14" s="80"/>
      <c r="VKV14" s="80"/>
      <c r="VKW14" s="80"/>
      <c r="VKX14" s="80"/>
      <c r="VKY14" s="80"/>
      <c r="VKZ14" s="80"/>
      <c r="VLA14" s="80"/>
      <c r="VLB14" s="80"/>
      <c r="VLC14" s="80"/>
      <c r="VLD14" s="80"/>
      <c r="VLE14" s="80"/>
      <c r="VLF14" s="80"/>
      <c r="VLG14" s="80"/>
      <c r="VLH14" s="80"/>
      <c r="VLI14" s="80"/>
      <c r="VLJ14" s="80"/>
      <c r="VLK14" s="80"/>
      <c r="VLL14" s="80"/>
      <c r="VLM14" s="80"/>
      <c r="VLN14" s="80"/>
      <c r="VLO14" s="80"/>
      <c r="VLP14" s="80"/>
      <c r="VLQ14" s="80"/>
      <c r="VLR14" s="80"/>
      <c r="VLS14" s="80"/>
      <c r="VLT14" s="80"/>
      <c r="VLU14" s="80"/>
      <c r="VLV14" s="80"/>
      <c r="VLW14" s="80"/>
      <c r="VLX14" s="80"/>
      <c r="VLY14" s="80"/>
      <c r="VLZ14" s="80"/>
      <c r="VMA14" s="80"/>
      <c r="VMB14" s="80"/>
      <c r="VMC14" s="80"/>
      <c r="VMD14" s="80"/>
      <c r="VME14" s="80"/>
      <c r="VMF14" s="80"/>
      <c r="VMG14" s="80"/>
      <c r="VMH14" s="80"/>
      <c r="VMI14" s="80"/>
      <c r="VMJ14" s="80"/>
      <c r="VMK14" s="80"/>
      <c r="VML14" s="80"/>
      <c r="VMM14" s="80"/>
      <c r="VMN14" s="80"/>
      <c r="VMO14" s="80"/>
      <c r="VMP14" s="80"/>
      <c r="VMQ14" s="80"/>
      <c r="VMR14" s="80"/>
      <c r="VMS14" s="80"/>
      <c r="VMT14" s="80"/>
      <c r="VMU14" s="80"/>
      <c r="VMV14" s="80"/>
      <c r="VMW14" s="80"/>
      <c r="VMX14" s="80"/>
      <c r="VMY14" s="80"/>
      <c r="VMZ14" s="80"/>
      <c r="VNA14" s="80"/>
      <c r="VNB14" s="80"/>
      <c r="VNC14" s="80"/>
      <c r="VND14" s="80"/>
      <c r="VNE14" s="80"/>
      <c r="VNF14" s="80"/>
      <c r="VNG14" s="80"/>
      <c r="VNH14" s="80"/>
      <c r="VNI14" s="80"/>
      <c r="VNJ14" s="80"/>
      <c r="VNK14" s="80"/>
      <c r="VNL14" s="80"/>
      <c r="VNM14" s="80"/>
      <c r="VNN14" s="80"/>
      <c r="VNO14" s="80"/>
      <c r="VNP14" s="80"/>
      <c r="VNQ14" s="80"/>
      <c r="VNR14" s="80"/>
      <c r="VNS14" s="80"/>
      <c r="VNT14" s="80"/>
      <c r="VNU14" s="80"/>
      <c r="VNV14" s="80"/>
      <c r="VNW14" s="80"/>
      <c r="VNX14" s="80"/>
      <c r="VNY14" s="80"/>
      <c r="VNZ14" s="80"/>
      <c r="VOA14" s="80"/>
      <c r="VOB14" s="80"/>
      <c r="VOC14" s="80"/>
      <c r="VOD14" s="80"/>
      <c r="VOE14" s="80"/>
      <c r="VOF14" s="80"/>
      <c r="VOG14" s="80"/>
      <c r="VOH14" s="80"/>
      <c r="VOI14" s="80"/>
      <c r="VOJ14" s="80"/>
      <c r="VOK14" s="80"/>
      <c r="VOL14" s="80"/>
      <c r="VOM14" s="80"/>
      <c r="VON14" s="80"/>
      <c r="VOO14" s="80"/>
      <c r="VOP14" s="80"/>
      <c r="VOQ14" s="80"/>
      <c r="VOR14" s="80"/>
      <c r="VOS14" s="80"/>
      <c r="VOT14" s="80"/>
      <c r="VOU14" s="80"/>
      <c r="VOV14" s="80"/>
      <c r="VOW14" s="80"/>
      <c r="VOX14" s="80"/>
      <c r="VOY14" s="80"/>
      <c r="VOZ14" s="80"/>
      <c r="VPA14" s="80"/>
      <c r="VPB14" s="80"/>
      <c r="VPC14" s="80"/>
      <c r="VPD14" s="80"/>
      <c r="VPE14" s="80"/>
      <c r="VPF14" s="80"/>
      <c r="VPG14" s="80"/>
      <c r="VPH14" s="80"/>
      <c r="VPI14" s="80"/>
      <c r="VPJ14" s="80"/>
      <c r="VPK14" s="80"/>
      <c r="VPL14" s="80"/>
      <c r="VPM14" s="80"/>
      <c r="VPN14" s="80"/>
      <c r="VPO14" s="80"/>
      <c r="VPP14" s="80"/>
      <c r="VPQ14" s="80"/>
      <c r="VPR14" s="80"/>
      <c r="VPS14" s="80"/>
      <c r="VPT14" s="80"/>
      <c r="VPU14" s="80"/>
      <c r="VPV14" s="80"/>
      <c r="VPW14" s="80"/>
      <c r="VPX14" s="80"/>
      <c r="VPY14" s="80"/>
      <c r="VPZ14" s="80"/>
      <c r="VQA14" s="80"/>
      <c r="VQB14" s="80"/>
      <c r="VQC14" s="80"/>
      <c r="VQD14" s="80"/>
      <c r="VQE14" s="80"/>
      <c r="VQF14" s="80"/>
      <c r="VQG14" s="80"/>
      <c r="VQH14" s="80"/>
      <c r="VQI14" s="80"/>
      <c r="VQJ14" s="80"/>
      <c r="VQK14" s="80"/>
      <c r="VQL14" s="80"/>
      <c r="VQM14" s="80"/>
      <c r="VQN14" s="80"/>
      <c r="VQO14" s="80"/>
      <c r="VQP14" s="80"/>
      <c r="VQQ14" s="80"/>
      <c r="VQR14" s="80"/>
      <c r="VQS14" s="80"/>
      <c r="VQT14" s="80"/>
      <c r="VQU14" s="80"/>
      <c r="VQV14" s="80"/>
      <c r="VQW14" s="80"/>
      <c r="VQX14" s="80"/>
      <c r="VQY14" s="80"/>
      <c r="VQZ14" s="80"/>
      <c r="VRA14" s="80"/>
      <c r="VRB14" s="80"/>
      <c r="VRC14" s="80"/>
      <c r="VRD14" s="80"/>
      <c r="VRE14" s="80"/>
      <c r="VRF14" s="80"/>
      <c r="VRG14" s="80"/>
      <c r="VRH14" s="80"/>
      <c r="VRI14" s="80"/>
      <c r="VRJ14" s="80"/>
      <c r="VRK14" s="80"/>
      <c r="VRL14" s="80"/>
      <c r="VRM14" s="80"/>
      <c r="VRN14" s="80"/>
      <c r="VRO14" s="80"/>
      <c r="VRP14" s="80"/>
      <c r="VRQ14" s="80"/>
      <c r="VRR14" s="80"/>
      <c r="VRS14" s="80"/>
      <c r="VRT14" s="80"/>
      <c r="VRU14" s="80"/>
      <c r="VRV14" s="80"/>
      <c r="VRW14" s="80"/>
      <c r="VRX14" s="80"/>
      <c r="VRY14" s="80"/>
      <c r="VRZ14" s="80"/>
      <c r="VSA14" s="80"/>
      <c r="VSB14" s="80"/>
      <c r="VSC14" s="80"/>
      <c r="VSD14" s="80"/>
      <c r="VSE14" s="80"/>
      <c r="VSF14" s="80"/>
      <c r="VSG14" s="80"/>
      <c r="VSH14" s="80"/>
      <c r="VSI14" s="80"/>
      <c r="VSJ14" s="80"/>
      <c r="VSK14" s="80"/>
      <c r="VSL14" s="80"/>
      <c r="VSM14" s="80"/>
      <c r="VSN14" s="80"/>
      <c r="VSO14" s="80"/>
      <c r="VSP14" s="80"/>
      <c r="VSQ14" s="80"/>
      <c r="VSR14" s="80"/>
      <c r="VSS14" s="80"/>
      <c r="VST14" s="80"/>
      <c r="VSU14" s="80"/>
      <c r="VSV14" s="80"/>
      <c r="VSW14" s="80"/>
      <c r="VSX14" s="80"/>
      <c r="VSY14" s="80"/>
      <c r="VSZ14" s="80"/>
      <c r="VTA14" s="80"/>
      <c r="VTB14" s="80"/>
      <c r="VTC14" s="80"/>
      <c r="VTD14" s="80"/>
      <c r="VTE14" s="80"/>
      <c r="VTF14" s="80"/>
      <c r="VTG14" s="80"/>
      <c r="VTH14" s="80"/>
      <c r="VTI14" s="80"/>
      <c r="VTJ14" s="80"/>
      <c r="VTK14" s="80"/>
      <c r="VTL14" s="80"/>
      <c r="VTM14" s="80"/>
      <c r="VTN14" s="80"/>
      <c r="VTO14" s="80"/>
      <c r="VTP14" s="80"/>
      <c r="VTQ14" s="80"/>
      <c r="VTR14" s="80"/>
      <c r="VTS14" s="80"/>
      <c r="VTT14" s="80"/>
      <c r="VTU14" s="80"/>
      <c r="VTV14" s="80"/>
      <c r="VTW14" s="80"/>
      <c r="VTX14" s="80"/>
      <c r="VTY14" s="80"/>
      <c r="VTZ14" s="80"/>
      <c r="VUA14" s="80"/>
      <c r="VUB14" s="80"/>
      <c r="VUC14" s="80"/>
      <c r="VUD14" s="80"/>
      <c r="VUE14" s="80"/>
      <c r="VUF14" s="80"/>
      <c r="VUG14" s="80"/>
      <c r="VUH14" s="80"/>
      <c r="VUI14" s="80"/>
      <c r="VUJ14" s="80"/>
      <c r="VUK14" s="80"/>
      <c r="VUL14" s="80"/>
      <c r="VUM14" s="80"/>
      <c r="VUN14" s="80"/>
      <c r="VUO14" s="80"/>
      <c r="VUP14" s="80"/>
      <c r="VUQ14" s="80"/>
      <c r="VUR14" s="80"/>
      <c r="VUS14" s="80"/>
      <c r="VUT14" s="80"/>
      <c r="VUU14" s="80"/>
      <c r="VUV14" s="80"/>
      <c r="VUW14" s="80"/>
      <c r="VUX14" s="80"/>
      <c r="VUY14" s="80"/>
      <c r="VUZ14" s="80"/>
      <c r="VVA14" s="80"/>
      <c r="VVB14" s="80"/>
      <c r="VVC14" s="80"/>
      <c r="VVD14" s="80"/>
      <c r="VVE14" s="80"/>
      <c r="VVF14" s="80"/>
      <c r="VVG14" s="80"/>
      <c r="VVH14" s="80"/>
      <c r="VVI14" s="80"/>
      <c r="VVJ14" s="80"/>
      <c r="VVK14" s="80"/>
      <c r="VVL14" s="80"/>
      <c r="VVM14" s="80"/>
      <c r="VVN14" s="80"/>
      <c r="VVO14" s="80"/>
      <c r="VVP14" s="80"/>
      <c r="VVQ14" s="80"/>
      <c r="VVR14" s="80"/>
      <c r="VVS14" s="80"/>
      <c r="VVT14" s="80"/>
      <c r="VVU14" s="80"/>
      <c r="VVV14" s="80"/>
      <c r="VVW14" s="80"/>
      <c r="VVX14" s="80"/>
      <c r="VVY14" s="80"/>
      <c r="VVZ14" s="80"/>
      <c r="VWA14" s="80"/>
      <c r="VWB14" s="80"/>
      <c r="VWC14" s="80"/>
      <c r="VWD14" s="80"/>
      <c r="VWE14" s="80"/>
      <c r="VWF14" s="80"/>
      <c r="VWG14" s="80"/>
      <c r="VWH14" s="80"/>
      <c r="VWI14" s="80"/>
      <c r="VWJ14" s="80"/>
      <c r="VWK14" s="80"/>
      <c r="VWL14" s="80"/>
      <c r="VWM14" s="80"/>
      <c r="VWN14" s="80"/>
      <c r="VWO14" s="80"/>
      <c r="VWP14" s="80"/>
      <c r="VWQ14" s="80"/>
      <c r="VWR14" s="80"/>
      <c r="VWS14" s="80"/>
      <c r="VWT14" s="80"/>
      <c r="VWU14" s="80"/>
      <c r="VWV14" s="80"/>
      <c r="VWW14" s="80"/>
      <c r="VWX14" s="80"/>
      <c r="VWY14" s="80"/>
      <c r="VWZ14" s="80"/>
      <c r="VXA14" s="80"/>
      <c r="VXB14" s="80"/>
      <c r="VXC14" s="80"/>
      <c r="VXD14" s="80"/>
      <c r="VXE14" s="80"/>
      <c r="VXF14" s="80"/>
      <c r="VXG14" s="80"/>
      <c r="VXH14" s="80"/>
      <c r="VXI14" s="80"/>
      <c r="VXJ14" s="80"/>
      <c r="VXK14" s="80"/>
      <c r="VXL14" s="80"/>
      <c r="VXM14" s="80"/>
      <c r="VXN14" s="80"/>
      <c r="VXO14" s="80"/>
      <c r="VXP14" s="80"/>
      <c r="VXQ14" s="80"/>
      <c r="VXR14" s="80"/>
      <c r="VXS14" s="80"/>
      <c r="VXT14" s="80"/>
      <c r="VXU14" s="80"/>
      <c r="VXV14" s="80"/>
      <c r="VXW14" s="80"/>
      <c r="VXX14" s="80"/>
      <c r="VXY14" s="80"/>
      <c r="VXZ14" s="80"/>
      <c r="VYA14" s="80"/>
      <c r="VYB14" s="80"/>
      <c r="VYC14" s="80"/>
      <c r="VYD14" s="80"/>
      <c r="VYE14" s="80"/>
      <c r="VYF14" s="80"/>
      <c r="VYG14" s="80"/>
      <c r="VYH14" s="80"/>
      <c r="VYI14" s="80"/>
      <c r="VYJ14" s="80"/>
      <c r="VYK14" s="80"/>
      <c r="VYL14" s="80"/>
      <c r="VYM14" s="80"/>
      <c r="VYN14" s="80"/>
      <c r="VYO14" s="80"/>
      <c r="VYP14" s="80"/>
      <c r="VYQ14" s="80"/>
      <c r="VYR14" s="80"/>
      <c r="VYS14" s="80"/>
      <c r="VYT14" s="80"/>
      <c r="VYU14" s="80"/>
      <c r="VYV14" s="80"/>
      <c r="VYW14" s="80"/>
      <c r="VYX14" s="80"/>
      <c r="VYY14" s="80"/>
      <c r="VYZ14" s="80"/>
      <c r="VZA14" s="80"/>
      <c r="VZB14" s="80"/>
      <c r="VZC14" s="80"/>
      <c r="VZD14" s="80"/>
      <c r="VZE14" s="80"/>
      <c r="VZF14" s="80"/>
      <c r="VZG14" s="80"/>
      <c r="VZH14" s="80"/>
      <c r="VZI14" s="80"/>
      <c r="VZJ14" s="80"/>
      <c r="VZK14" s="80"/>
      <c r="VZL14" s="80"/>
      <c r="VZM14" s="80"/>
      <c r="VZN14" s="80"/>
      <c r="VZO14" s="80"/>
      <c r="VZP14" s="80"/>
      <c r="VZQ14" s="80"/>
      <c r="VZR14" s="80"/>
      <c r="VZS14" s="80"/>
      <c r="VZT14" s="80"/>
      <c r="VZU14" s="80"/>
      <c r="VZV14" s="80"/>
      <c r="VZW14" s="80"/>
      <c r="VZX14" s="80"/>
      <c r="VZY14" s="80"/>
      <c r="VZZ14" s="80"/>
      <c r="WAA14" s="80"/>
      <c r="WAB14" s="80"/>
      <c r="WAC14" s="80"/>
      <c r="WAD14" s="80"/>
      <c r="WAE14" s="80"/>
      <c r="WAF14" s="80"/>
      <c r="WAG14" s="80"/>
      <c r="WAH14" s="80"/>
      <c r="WAI14" s="80"/>
      <c r="WAJ14" s="80"/>
      <c r="WAK14" s="80"/>
      <c r="WAL14" s="80"/>
      <c r="WAM14" s="80"/>
      <c r="WAN14" s="80"/>
      <c r="WAO14" s="80"/>
      <c r="WAP14" s="80"/>
      <c r="WAQ14" s="80"/>
      <c r="WAR14" s="80"/>
      <c r="WAS14" s="80"/>
      <c r="WAT14" s="80"/>
      <c r="WAU14" s="80"/>
      <c r="WAV14" s="80"/>
      <c r="WAW14" s="80"/>
      <c r="WAX14" s="80"/>
      <c r="WAY14" s="80"/>
      <c r="WAZ14" s="80"/>
      <c r="WBA14" s="80"/>
      <c r="WBB14" s="80"/>
      <c r="WBC14" s="80"/>
      <c r="WBD14" s="80"/>
      <c r="WBE14" s="80"/>
      <c r="WBF14" s="80"/>
      <c r="WBG14" s="80"/>
      <c r="WBH14" s="80"/>
      <c r="WBI14" s="80"/>
      <c r="WBJ14" s="80"/>
      <c r="WBK14" s="80"/>
      <c r="WBL14" s="80"/>
      <c r="WBM14" s="80"/>
      <c r="WBN14" s="80"/>
      <c r="WBO14" s="80"/>
      <c r="WBP14" s="80"/>
      <c r="WBQ14" s="80"/>
      <c r="WBR14" s="80"/>
      <c r="WBS14" s="80"/>
      <c r="WBT14" s="80"/>
      <c r="WBU14" s="80"/>
      <c r="WBV14" s="80"/>
      <c r="WBW14" s="80"/>
      <c r="WBX14" s="80"/>
      <c r="WBY14" s="80"/>
      <c r="WBZ14" s="80"/>
      <c r="WCA14" s="80"/>
      <c r="WCB14" s="80"/>
      <c r="WCC14" s="80"/>
      <c r="WCD14" s="80"/>
      <c r="WCE14" s="80"/>
      <c r="WCF14" s="80"/>
      <c r="WCG14" s="80"/>
      <c r="WCH14" s="80"/>
      <c r="WCI14" s="80"/>
      <c r="WCJ14" s="80"/>
      <c r="WCK14" s="80"/>
      <c r="WCL14" s="80"/>
      <c r="WCM14" s="80"/>
      <c r="WCN14" s="80"/>
      <c r="WCO14" s="80"/>
      <c r="WCP14" s="80"/>
      <c r="WCQ14" s="80"/>
      <c r="WCR14" s="80"/>
      <c r="WCS14" s="80"/>
      <c r="WCT14" s="80"/>
      <c r="WCU14" s="80"/>
      <c r="WCV14" s="80"/>
      <c r="WCW14" s="80"/>
      <c r="WCX14" s="80"/>
      <c r="WCY14" s="80"/>
      <c r="WCZ14" s="80"/>
      <c r="WDA14" s="80"/>
      <c r="WDB14" s="80"/>
      <c r="WDC14" s="80"/>
      <c r="WDD14" s="80"/>
      <c r="WDE14" s="80"/>
      <c r="WDF14" s="80"/>
      <c r="WDG14" s="80"/>
      <c r="WDH14" s="80"/>
      <c r="WDI14" s="80"/>
      <c r="WDJ14" s="80"/>
      <c r="WDK14" s="80"/>
      <c r="WDL14" s="80"/>
      <c r="WDM14" s="80"/>
      <c r="WDN14" s="80"/>
      <c r="WDO14" s="80"/>
      <c r="WDP14" s="80"/>
      <c r="WDQ14" s="80"/>
      <c r="WDR14" s="80"/>
      <c r="WDS14" s="80"/>
      <c r="WDT14" s="80"/>
      <c r="WDU14" s="80"/>
      <c r="WDV14" s="80"/>
      <c r="WDW14" s="80"/>
      <c r="WDX14" s="80"/>
      <c r="WDY14" s="80"/>
      <c r="WDZ14" s="80"/>
      <c r="WEA14" s="80"/>
      <c r="WEB14" s="80"/>
      <c r="WEC14" s="80"/>
      <c r="WED14" s="80"/>
      <c r="WEE14" s="80"/>
      <c r="WEF14" s="80"/>
      <c r="WEG14" s="80"/>
      <c r="WEH14" s="80"/>
      <c r="WEI14" s="80"/>
      <c r="WEJ14" s="80"/>
      <c r="WEK14" s="80"/>
      <c r="WEL14" s="80"/>
      <c r="WEM14" s="80"/>
      <c r="WEN14" s="80"/>
      <c r="WEO14" s="80"/>
      <c r="WEP14" s="80"/>
      <c r="WEQ14" s="80"/>
      <c r="WER14" s="80"/>
      <c r="WES14" s="80"/>
      <c r="WET14" s="80"/>
      <c r="WEU14" s="80"/>
      <c r="WEV14" s="80"/>
      <c r="WEW14" s="80"/>
      <c r="WEX14" s="80"/>
      <c r="WEY14" s="80"/>
      <c r="WEZ14" s="80"/>
      <c r="WFA14" s="80"/>
      <c r="WFB14" s="80"/>
      <c r="WFC14" s="80"/>
      <c r="WFD14" s="80"/>
      <c r="WFE14" s="80"/>
      <c r="WFF14" s="80"/>
      <c r="WFG14" s="80"/>
      <c r="WFH14" s="80"/>
      <c r="WFI14" s="80"/>
      <c r="WFJ14" s="80"/>
      <c r="WFK14" s="80"/>
      <c r="WFL14" s="80"/>
      <c r="WFM14" s="80"/>
      <c r="WFN14" s="80"/>
      <c r="WFO14" s="80"/>
      <c r="WFP14" s="80"/>
      <c r="WFQ14" s="80"/>
      <c r="WFR14" s="80"/>
      <c r="WFS14" s="80"/>
      <c r="WFT14" s="80"/>
      <c r="WFU14" s="80"/>
      <c r="WFV14" s="80"/>
      <c r="WFW14" s="80"/>
      <c r="WFX14" s="80"/>
      <c r="WFY14" s="80"/>
      <c r="WFZ14" s="80"/>
      <c r="WGA14" s="80"/>
      <c r="WGB14" s="80"/>
      <c r="WGC14" s="80"/>
      <c r="WGD14" s="80"/>
      <c r="WGE14" s="80"/>
      <c r="WGF14" s="80"/>
      <c r="WGG14" s="80"/>
      <c r="WGH14" s="80"/>
      <c r="WGI14" s="80"/>
      <c r="WGJ14" s="80"/>
      <c r="WGK14" s="80"/>
      <c r="WGL14" s="80"/>
      <c r="WGM14" s="80"/>
      <c r="WGN14" s="80"/>
      <c r="WGO14" s="80"/>
      <c r="WGP14" s="80"/>
      <c r="WGQ14" s="80"/>
      <c r="WGR14" s="80"/>
      <c r="WGS14" s="80"/>
      <c r="WGT14" s="80"/>
      <c r="WGU14" s="80"/>
      <c r="WGV14" s="80"/>
      <c r="WGW14" s="80"/>
      <c r="WGX14" s="80"/>
      <c r="WGY14" s="80"/>
      <c r="WGZ14" s="80"/>
      <c r="WHA14" s="80"/>
      <c r="WHB14" s="80"/>
      <c r="WHC14" s="80"/>
      <c r="WHD14" s="80"/>
      <c r="WHE14" s="80"/>
      <c r="WHF14" s="80"/>
      <c r="WHG14" s="80"/>
      <c r="WHH14" s="80"/>
      <c r="WHI14" s="80"/>
      <c r="WHJ14" s="80"/>
      <c r="WHK14" s="80"/>
      <c r="WHL14" s="80"/>
      <c r="WHM14" s="80"/>
      <c r="WHN14" s="80"/>
      <c r="WHO14" s="80"/>
      <c r="WHP14" s="80"/>
      <c r="WHQ14" s="80"/>
      <c r="WHR14" s="80"/>
      <c r="WHS14" s="80"/>
      <c r="WHT14" s="80"/>
      <c r="WHU14" s="80"/>
      <c r="WHV14" s="80"/>
      <c r="WHW14" s="80"/>
      <c r="WHX14" s="80"/>
      <c r="WHY14" s="80"/>
      <c r="WHZ14" s="80"/>
      <c r="WIA14" s="80"/>
      <c r="WIB14" s="80"/>
      <c r="WIC14" s="80"/>
      <c r="WID14" s="80"/>
      <c r="WIE14" s="80"/>
      <c r="WIF14" s="80"/>
      <c r="WIG14" s="80"/>
      <c r="WIH14" s="80"/>
      <c r="WII14" s="80"/>
      <c r="WIJ14" s="80"/>
      <c r="WIK14" s="80"/>
      <c r="WIL14" s="80"/>
      <c r="WIM14" s="80"/>
      <c r="WIN14" s="80"/>
      <c r="WIO14" s="80"/>
      <c r="WIP14" s="80"/>
      <c r="WIQ14" s="80"/>
      <c r="WIR14" s="80"/>
      <c r="WIS14" s="80"/>
      <c r="WIT14" s="80"/>
      <c r="WIU14" s="80"/>
      <c r="WIV14" s="80"/>
      <c r="WIW14" s="80"/>
      <c r="WIX14" s="80"/>
      <c r="WIY14" s="80"/>
      <c r="WIZ14" s="80"/>
      <c r="WJA14" s="80"/>
      <c r="WJB14" s="80"/>
      <c r="WJC14" s="80"/>
      <c r="WJD14" s="80"/>
      <c r="WJE14" s="80"/>
      <c r="WJF14" s="80"/>
      <c r="WJG14" s="80"/>
      <c r="WJH14" s="80"/>
      <c r="WJI14" s="80"/>
      <c r="WJJ14" s="80"/>
      <c r="WJK14" s="80"/>
      <c r="WJL14" s="80"/>
      <c r="WJM14" s="80"/>
      <c r="WJN14" s="80"/>
      <c r="WJO14" s="80"/>
      <c r="WJP14" s="80"/>
      <c r="WJQ14" s="80"/>
      <c r="WJR14" s="80"/>
      <c r="WJS14" s="80"/>
      <c r="WJT14" s="80"/>
      <c r="WJU14" s="80"/>
      <c r="WJV14" s="80"/>
      <c r="WJW14" s="80"/>
      <c r="WJX14" s="80"/>
      <c r="WJY14" s="80"/>
      <c r="WJZ14" s="80"/>
      <c r="WKA14" s="80"/>
      <c r="WKB14" s="80"/>
      <c r="WKC14" s="80"/>
      <c r="WKD14" s="80"/>
      <c r="WKE14" s="80"/>
      <c r="WKF14" s="80"/>
      <c r="WKG14" s="80"/>
      <c r="WKH14" s="80"/>
      <c r="WKI14" s="80"/>
      <c r="WKJ14" s="80"/>
      <c r="WKK14" s="80"/>
      <c r="WKL14" s="80"/>
      <c r="WKM14" s="80"/>
      <c r="WKN14" s="80"/>
      <c r="WKO14" s="80"/>
      <c r="WKP14" s="80"/>
      <c r="WKQ14" s="80"/>
      <c r="WKR14" s="80"/>
      <c r="WKS14" s="80"/>
      <c r="WKT14" s="80"/>
      <c r="WKU14" s="80"/>
      <c r="WKV14" s="80"/>
      <c r="WKW14" s="80"/>
      <c r="WKX14" s="80"/>
      <c r="WKY14" s="80"/>
      <c r="WKZ14" s="80"/>
      <c r="WLA14" s="80"/>
      <c r="WLB14" s="80"/>
      <c r="WLC14" s="80"/>
      <c r="WLD14" s="80"/>
      <c r="WLE14" s="80"/>
      <c r="WLF14" s="80"/>
      <c r="WLG14" s="80"/>
      <c r="WLH14" s="80"/>
      <c r="WLI14" s="80"/>
      <c r="WLJ14" s="80"/>
      <c r="WLK14" s="80"/>
      <c r="WLL14" s="80"/>
      <c r="WLM14" s="80"/>
      <c r="WLN14" s="80"/>
      <c r="WLO14" s="80"/>
      <c r="WLP14" s="80"/>
      <c r="WLQ14" s="80"/>
      <c r="WLR14" s="80"/>
      <c r="WLS14" s="80"/>
      <c r="WLT14" s="80"/>
      <c r="WLU14" s="80"/>
      <c r="WLV14" s="80"/>
      <c r="WLW14" s="80"/>
      <c r="WLX14" s="80"/>
      <c r="WLY14" s="80"/>
      <c r="WLZ14" s="80"/>
      <c r="WMA14" s="80"/>
      <c r="WMB14" s="80"/>
      <c r="WMC14" s="80"/>
      <c r="WMD14" s="80"/>
      <c r="WME14" s="80"/>
      <c r="WMF14" s="80"/>
      <c r="WMG14" s="80"/>
      <c r="WMH14" s="80"/>
      <c r="WMI14" s="80"/>
      <c r="WMJ14" s="80"/>
      <c r="WMK14" s="80"/>
      <c r="WML14" s="80"/>
      <c r="WMM14" s="80"/>
      <c r="WMN14" s="80"/>
      <c r="WMO14" s="80"/>
      <c r="WMP14" s="80"/>
      <c r="WMQ14" s="80"/>
      <c r="WMR14" s="80"/>
      <c r="WMS14" s="80"/>
      <c r="WMT14" s="80"/>
      <c r="WMU14" s="80"/>
      <c r="WMV14" s="80"/>
      <c r="WMW14" s="80"/>
      <c r="WMX14" s="80"/>
      <c r="WMY14" s="80"/>
      <c r="WMZ14" s="80"/>
      <c r="WNA14" s="80"/>
      <c r="WNB14" s="80"/>
      <c r="WNC14" s="80"/>
      <c r="WND14" s="80"/>
      <c r="WNE14" s="80"/>
      <c r="WNF14" s="80"/>
      <c r="WNG14" s="80"/>
      <c r="WNH14" s="80"/>
      <c r="WNI14" s="80"/>
      <c r="WNJ14" s="80"/>
      <c r="WNK14" s="80"/>
      <c r="WNL14" s="80"/>
      <c r="WNM14" s="80"/>
      <c r="WNN14" s="80"/>
      <c r="WNO14" s="80"/>
      <c r="WNP14" s="80"/>
      <c r="WNQ14" s="80"/>
      <c r="WNR14" s="80"/>
      <c r="WNS14" s="80"/>
      <c r="WNT14" s="80"/>
      <c r="WNU14" s="80"/>
      <c r="WNV14" s="80"/>
      <c r="WNW14" s="80"/>
      <c r="WNX14" s="80"/>
      <c r="WNY14" s="80"/>
      <c r="WNZ14" s="80"/>
      <c r="WOA14" s="80"/>
      <c r="WOB14" s="80"/>
      <c r="WOC14" s="80"/>
      <c r="WOD14" s="80"/>
      <c r="WOE14" s="80"/>
      <c r="WOF14" s="80"/>
      <c r="WOG14" s="80"/>
      <c r="WOH14" s="80"/>
      <c r="WOI14" s="80"/>
      <c r="WOJ14" s="80"/>
      <c r="WOK14" s="80"/>
      <c r="WOL14" s="80"/>
      <c r="WOM14" s="80"/>
      <c r="WON14" s="80"/>
      <c r="WOO14" s="80"/>
      <c r="WOP14" s="80"/>
      <c r="WOQ14" s="80"/>
      <c r="WOR14" s="80"/>
      <c r="WOS14" s="80"/>
      <c r="WOT14" s="80"/>
      <c r="WOU14" s="80"/>
      <c r="WOV14" s="80"/>
      <c r="WOW14" s="80"/>
      <c r="WOX14" s="80"/>
      <c r="WOY14" s="80"/>
      <c r="WOZ14" s="80"/>
      <c r="WPA14" s="80"/>
      <c r="WPB14" s="80"/>
      <c r="WPC14" s="80"/>
      <c r="WPD14" s="80"/>
      <c r="WPE14" s="80"/>
      <c r="WPF14" s="80"/>
      <c r="WPG14" s="80"/>
      <c r="WPH14" s="80"/>
      <c r="WPI14" s="80"/>
      <c r="WPJ14" s="80"/>
      <c r="WPK14" s="80"/>
      <c r="WPL14" s="80"/>
      <c r="WPM14" s="80"/>
      <c r="WPN14" s="80"/>
      <c r="WPO14" s="80"/>
      <c r="WPP14" s="80"/>
      <c r="WPQ14" s="80"/>
      <c r="WPR14" s="80"/>
      <c r="WPS14" s="80"/>
      <c r="WPT14" s="80"/>
      <c r="WPU14" s="80"/>
      <c r="WPV14" s="80"/>
      <c r="WPW14" s="80"/>
      <c r="WPX14" s="80"/>
      <c r="WPY14" s="80"/>
      <c r="WPZ14" s="80"/>
      <c r="WQA14" s="80"/>
      <c r="WQB14" s="80"/>
      <c r="WQC14" s="80"/>
      <c r="WQD14" s="80"/>
      <c r="WQE14" s="80"/>
      <c r="WQF14" s="80"/>
      <c r="WQG14" s="80"/>
      <c r="WQH14" s="80"/>
      <c r="WQI14" s="80"/>
      <c r="WQJ14" s="80"/>
      <c r="WQK14" s="80"/>
      <c r="WQL14" s="80"/>
      <c r="WQM14" s="80"/>
      <c r="WQN14" s="80"/>
      <c r="WQO14" s="80"/>
      <c r="WQP14" s="80"/>
      <c r="WQQ14" s="80"/>
      <c r="WQR14" s="80"/>
      <c r="WQS14" s="80"/>
      <c r="WQT14" s="80"/>
      <c r="WQU14" s="80"/>
      <c r="WQV14" s="80"/>
      <c r="WQW14" s="80"/>
      <c r="WQX14" s="80"/>
      <c r="WQY14" s="80"/>
      <c r="WQZ14" s="80"/>
      <c r="WRA14" s="80"/>
      <c r="WRB14" s="80"/>
      <c r="WRC14" s="80"/>
      <c r="WRD14" s="80"/>
      <c r="WRE14" s="80"/>
      <c r="WRF14" s="80"/>
      <c r="WRG14" s="80"/>
      <c r="WRH14" s="80"/>
      <c r="WRI14" s="80"/>
      <c r="WRJ14" s="80"/>
      <c r="WRK14" s="80"/>
      <c r="WRL14" s="80"/>
      <c r="WRM14" s="80"/>
      <c r="WRN14" s="80"/>
      <c r="WRO14" s="80"/>
      <c r="WRP14" s="80"/>
      <c r="WRQ14" s="80"/>
      <c r="WRR14" s="80"/>
      <c r="WRS14" s="80"/>
      <c r="WRT14" s="80"/>
      <c r="WRU14" s="80"/>
      <c r="WRV14" s="80"/>
      <c r="WRW14" s="80"/>
      <c r="WRX14" s="80"/>
      <c r="WRY14" s="80"/>
      <c r="WRZ14" s="80"/>
      <c r="WSA14" s="80"/>
      <c r="WSB14" s="80"/>
      <c r="WSC14" s="80"/>
      <c r="WSD14" s="80"/>
      <c r="WSE14" s="80"/>
      <c r="WSF14" s="80"/>
      <c r="WSG14" s="80"/>
      <c r="WSH14" s="80"/>
      <c r="WSI14" s="80"/>
      <c r="WSJ14" s="80"/>
      <c r="WSK14" s="80"/>
      <c r="WSL14" s="80"/>
      <c r="WSM14" s="80"/>
      <c r="WSN14" s="80"/>
      <c r="WSO14" s="80"/>
      <c r="WSP14" s="80"/>
      <c r="WSQ14" s="80"/>
      <c r="WSR14" s="80"/>
      <c r="WSS14" s="80"/>
      <c r="WST14" s="80"/>
      <c r="WSU14" s="80"/>
      <c r="WSV14" s="80"/>
      <c r="WSW14" s="80"/>
      <c r="WSX14" s="80"/>
      <c r="WSY14" s="80"/>
      <c r="WSZ14" s="80"/>
      <c r="WTA14" s="80"/>
      <c r="WTB14" s="80"/>
      <c r="WTC14" s="80"/>
      <c r="WTD14" s="80"/>
      <c r="WTE14" s="80"/>
      <c r="WTF14" s="80"/>
      <c r="WTG14" s="80"/>
      <c r="WTH14" s="80"/>
      <c r="WTI14" s="80"/>
      <c r="WTJ14" s="80"/>
      <c r="WTK14" s="80"/>
      <c r="WTL14" s="80"/>
      <c r="WTM14" s="80"/>
      <c r="WTN14" s="80"/>
      <c r="WTO14" s="80"/>
      <c r="WTP14" s="80"/>
      <c r="WTQ14" s="80"/>
      <c r="WTR14" s="80"/>
      <c r="WTS14" s="80"/>
      <c r="WTT14" s="80"/>
      <c r="WTU14" s="80"/>
      <c r="WTV14" s="80"/>
      <c r="WTW14" s="80"/>
      <c r="WTX14" s="80"/>
      <c r="WTY14" s="80"/>
      <c r="WTZ14" s="80"/>
      <c r="WUA14" s="80"/>
      <c r="WUB14" s="80"/>
      <c r="WUC14" s="80"/>
      <c r="WUD14" s="80"/>
      <c r="WUE14" s="80"/>
      <c r="WUF14" s="80"/>
      <c r="WUG14" s="80"/>
      <c r="WUH14" s="80"/>
      <c r="WUI14" s="80"/>
      <c r="WUJ14" s="80"/>
      <c r="WUK14" s="80"/>
      <c r="WUL14" s="80"/>
      <c r="WUM14" s="80"/>
      <c r="WUN14" s="80"/>
      <c r="WUO14" s="80"/>
      <c r="WUP14" s="80"/>
      <c r="WUQ14" s="80"/>
      <c r="WUR14" s="80"/>
      <c r="WUS14" s="80"/>
      <c r="WUT14" s="80"/>
      <c r="WUU14" s="80"/>
      <c r="WUV14" s="80"/>
      <c r="WUW14" s="80"/>
      <c r="WUX14" s="80"/>
      <c r="WUY14" s="80"/>
      <c r="WUZ14" s="80"/>
      <c r="WVA14" s="80"/>
      <c r="WVB14" s="80"/>
      <c r="WVC14" s="80"/>
      <c r="WVD14" s="80"/>
      <c r="WVE14" s="80"/>
      <c r="WVF14" s="80"/>
      <c r="WVG14" s="80"/>
      <c r="WVH14" s="80"/>
      <c r="WVI14" s="80"/>
      <c r="WVJ14" s="80"/>
      <c r="WVK14" s="80"/>
      <c r="WVL14" s="80"/>
      <c r="WVM14" s="80"/>
      <c r="WVN14" s="80"/>
      <c r="WVO14" s="80"/>
      <c r="WVP14" s="80"/>
      <c r="WVQ14" s="80"/>
      <c r="WVR14" s="80"/>
      <c r="WVS14" s="80"/>
    </row>
    <row r="15" spans="1:16139" s="79" customFormat="1">
      <c r="A15" s="81" t="s">
        <v>446</v>
      </c>
      <c r="B15" s="82">
        <v>807730</v>
      </c>
      <c r="C15" s="82">
        <f>VLOOKUP(A15,'PIVOT TABLES'!$A$46:$B$60,2,FALSE)</f>
        <v>295679</v>
      </c>
      <c r="D15" s="82">
        <f>VLOOKUP(A15,'3a. Tier Calc'!$A$2:$V$16,22,FALSE)</f>
        <v>2</v>
      </c>
      <c r="E15" s="82">
        <v>1279</v>
      </c>
      <c r="F15" s="82">
        <v>140</v>
      </c>
      <c r="G15" s="82">
        <v>23</v>
      </c>
      <c r="H15" s="82">
        <v>936</v>
      </c>
      <c r="I15" s="82">
        <v>59</v>
      </c>
      <c r="J15" s="221">
        <f>I15*'Service Length'!$D$17</f>
        <v>121.93333333333335</v>
      </c>
      <c r="K15" s="84">
        <f>(E15*'FY14 Units'!$B$38)/60</f>
        <v>478.10238095238094</v>
      </c>
      <c r="L15" s="86">
        <f>F15*'Service Length'!$E$17</f>
        <v>690.66666666666674</v>
      </c>
      <c r="M15" s="86">
        <f>G15*'Service Length'!$F$17</f>
        <v>83.566666666666663</v>
      </c>
      <c r="N15" s="86">
        <f>H15*'Service Length'!$C$17</f>
        <v>1185.5999999999999</v>
      </c>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c r="IP15" s="80"/>
      <c r="IQ15" s="80"/>
      <c r="IR15" s="80"/>
      <c r="IS15" s="80"/>
      <c r="IT15" s="80"/>
      <c r="IU15" s="80"/>
      <c r="IV15" s="80"/>
      <c r="IW15" s="80"/>
      <c r="IX15" s="80"/>
      <c r="IY15" s="80"/>
      <c r="IZ15" s="80"/>
      <c r="JA15" s="80"/>
      <c r="JB15" s="80"/>
      <c r="JC15" s="80"/>
      <c r="JD15" s="80"/>
      <c r="JE15" s="80"/>
      <c r="JF15" s="80"/>
      <c r="JG15" s="80"/>
      <c r="JH15" s="80"/>
      <c r="JI15" s="80"/>
      <c r="JJ15" s="80"/>
      <c r="JK15" s="80"/>
      <c r="JL15" s="80"/>
      <c r="JM15" s="80"/>
      <c r="JN15" s="80"/>
      <c r="JO15" s="80"/>
      <c r="JP15" s="80"/>
      <c r="JQ15" s="80"/>
      <c r="JR15" s="80"/>
      <c r="JS15" s="80"/>
      <c r="JT15" s="80"/>
      <c r="JU15" s="80"/>
      <c r="JV15" s="80"/>
      <c r="JW15" s="80"/>
      <c r="JX15" s="80"/>
      <c r="JY15" s="80"/>
      <c r="JZ15" s="80"/>
      <c r="KA15" s="80"/>
      <c r="KB15" s="80"/>
      <c r="KC15" s="80"/>
      <c r="KD15" s="80"/>
      <c r="KE15" s="80"/>
      <c r="KF15" s="80"/>
      <c r="KG15" s="80"/>
      <c r="KH15" s="80"/>
      <c r="KI15" s="80"/>
      <c r="KJ15" s="80"/>
      <c r="KK15" s="80"/>
      <c r="KL15" s="80"/>
      <c r="KM15" s="80"/>
      <c r="KN15" s="80"/>
      <c r="KO15" s="80"/>
      <c r="KP15" s="80"/>
      <c r="KQ15" s="80"/>
      <c r="KR15" s="80"/>
      <c r="KS15" s="80"/>
      <c r="KT15" s="80"/>
      <c r="KU15" s="80"/>
      <c r="KV15" s="80"/>
      <c r="KW15" s="80"/>
      <c r="KX15" s="80"/>
      <c r="KY15" s="80"/>
      <c r="KZ15" s="80"/>
      <c r="LA15" s="80"/>
      <c r="LB15" s="80"/>
      <c r="LC15" s="80"/>
      <c r="LD15" s="80"/>
      <c r="LE15" s="80"/>
      <c r="LF15" s="80"/>
      <c r="LG15" s="80"/>
      <c r="LH15" s="80"/>
      <c r="LI15" s="80"/>
      <c r="LJ15" s="80"/>
      <c r="LK15" s="80"/>
      <c r="LL15" s="80"/>
      <c r="LM15" s="80"/>
      <c r="LN15" s="80"/>
      <c r="LO15" s="80"/>
      <c r="LP15" s="80"/>
      <c r="LQ15" s="80"/>
      <c r="LR15" s="80"/>
      <c r="LS15" s="80"/>
      <c r="LT15" s="80"/>
      <c r="LU15" s="80"/>
      <c r="LV15" s="80"/>
      <c r="LW15" s="80"/>
      <c r="LX15" s="80"/>
      <c r="LY15" s="80"/>
      <c r="LZ15" s="80"/>
      <c r="MA15" s="80"/>
      <c r="MB15" s="80"/>
      <c r="MC15" s="80"/>
      <c r="MD15" s="80"/>
      <c r="ME15" s="80"/>
      <c r="MF15" s="80"/>
      <c r="MG15" s="80"/>
      <c r="MH15" s="80"/>
      <c r="MI15" s="80"/>
      <c r="MJ15" s="80"/>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c r="NK15" s="80"/>
      <c r="NL15" s="80"/>
      <c r="NM15" s="80"/>
      <c r="NN15" s="80"/>
      <c r="NO15" s="80"/>
      <c r="NP15" s="80"/>
      <c r="NQ15" s="80"/>
      <c r="NR15" s="80"/>
      <c r="NS15" s="80"/>
      <c r="NT15" s="80"/>
      <c r="NU15" s="80"/>
      <c r="NV15" s="80"/>
      <c r="NW15" s="80"/>
      <c r="NX15" s="80"/>
      <c r="NY15" s="80"/>
      <c r="NZ15" s="80"/>
      <c r="OA15" s="80"/>
      <c r="OB15" s="80"/>
      <c r="OC15" s="80"/>
      <c r="OD15" s="80"/>
      <c r="OE15" s="80"/>
      <c r="OF15" s="80"/>
      <c r="OG15" s="80"/>
      <c r="OH15" s="80"/>
      <c r="OI15" s="80"/>
      <c r="OJ15" s="80"/>
      <c r="OK15" s="80"/>
      <c r="OL15" s="80"/>
      <c r="OM15" s="80"/>
      <c r="ON15" s="80"/>
      <c r="OO15" s="80"/>
      <c r="OP15" s="80"/>
      <c r="OQ15" s="80"/>
      <c r="OR15" s="80"/>
      <c r="OS15" s="80"/>
      <c r="OT15" s="80"/>
      <c r="OU15" s="80"/>
      <c r="OV15" s="80"/>
      <c r="OW15" s="80"/>
      <c r="OX15" s="80"/>
      <c r="OY15" s="80"/>
      <c r="OZ15" s="80"/>
      <c r="PA15" s="80"/>
      <c r="PB15" s="80"/>
      <c r="PC15" s="80"/>
      <c r="PD15" s="80"/>
      <c r="PE15" s="80"/>
      <c r="PF15" s="80"/>
      <c r="PG15" s="80"/>
      <c r="PH15" s="80"/>
      <c r="PI15" s="80"/>
      <c r="PJ15" s="80"/>
      <c r="PK15" s="80"/>
      <c r="PL15" s="80"/>
      <c r="PM15" s="80"/>
      <c r="PN15" s="80"/>
      <c r="PO15" s="80"/>
      <c r="PP15" s="80"/>
      <c r="PQ15" s="80"/>
      <c r="PR15" s="80"/>
      <c r="PS15" s="80"/>
      <c r="PT15" s="80"/>
      <c r="PU15" s="80"/>
      <c r="PV15" s="80"/>
      <c r="PW15" s="80"/>
      <c r="PX15" s="80"/>
      <c r="PY15" s="80"/>
      <c r="PZ15" s="80"/>
      <c r="QA15" s="80"/>
      <c r="QB15" s="80"/>
      <c r="QC15" s="80"/>
      <c r="QD15" s="80"/>
      <c r="QE15" s="80"/>
      <c r="QF15" s="80"/>
      <c r="QG15" s="80"/>
      <c r="QH15" s="80"/>
      <c r="QI15" s="80"/>
      <c r="QJ15" s="80"/>
      <c r="QK15" s="80"/>
      <c r="QL15" s="80"/>
      <c r="QM15" s="80"/>
      <c r="QN15" s="80"/>
      <c r="QO15" s="80"/>
      <c r="QP15" s="80"/>
      <c r="QQ15" s="80"/>
      <c r="QR15" s="80"/>
      <c r="QS15" s="80"/>
      <c r="QT15" s="80"/>
      <c r="QU15" s="80"/>
      <c r="QV15" s="80"/>
      <c r="QW15" s="80"/>
      <c r="QX15" s="80"/>
      <c r="QY15" s="80"/>
      <c r="QZ15" s="80"/>
      <c r="RA15" s="80"/>
      <c r="RB15" s="80"/>
      <c r="RC15" s="80"/>
      <c r="RD15" s="80"/>
      <c r="RE15" s="80"/>
      <c r="RF15" s="80"/>
      <c r="RG15" s="80"/>
      <c r="RH15" s="80"/>
      <c r="RI15" s="80"/>
      <c r="RJ15" s="80"/>
      <c r="RK15" s="80"/>
      <c r="RL15" s="80"/>
      <c r="RM15" s="80"/>
      <c r="RN15" s="80"/>
      <c r="RO15" s="80"/>
      <c r="RP15" s="80"/>
      <c r="RQ15" s="80"/>
      <c r="RR15" s="80"/>
      <c r="RS15" s="80"/>
      <c r="RT15" s="80"/>
      <c r="RU15" s="80"/>
      <c r="RV15" s="80"/>
      <c r="RW15" s="80"/>
      <c r="RX15" s="80"/>
      <c r="RY15" s="80"/>
      <c r="RZ15" s="80"/>
      <c r="SA15" s="80"/>
      <c r="SB15" s="80"/>
      <c r="SC15" s="80"/>
      <c r="SD15" s="80"/>
      <c r="SE15" s="80"/>
      <c r="SF15" s="80"/>
      <c r="SG15" s="80"/>
      <c r="SH15" s="80"/>
      <c r="SI15" s="80"/>
      <c r="SJ15" s="80"/>
      <c r="SK15" s="80"/>
      <c r="SL15" s="80"/>
      <c r="SM15" s="80"/>
      <c r="SN15" s="80"/>
      <c r="SO15" s="80"/>
      <c r="SP15" s="80"/>
      <c r="SQ15" s="80"/>
      <c r="SR15" s="80"/>
      <c r="SS15" s="80"/>
      <c r="ST15" s="80"/>
      <c r="SU15" s="80"/>
      <c r="SV15" s="80"/>
      <c r="SW15" s="80"/>
      <c r="SX15" s="80"/>
      <c r="SY15" s="80"/>
      <c r="SZ15" s="80"/>
      <c r="TA15" s="80"/>
      <c r="TB15" s="80"/>
      <c r="TC15" s="80"/>
      <c r="TD15" s="80"/>
      <c r="TE15" s="80"/>
      <c r="TF15" s="80"/>
      <c r="TG15" s="80"/>
      <c r="TH15" s="80"/>
      <c r="TI15" s="80"/>
      <c r="TJ15" s="80"/>
      <c r="TK15" s="80"/>
      <c r="TL15" s="80"/>
      <c r="TM15" s="80"/>
      <c r="TN15" s="80"/>
      <c r="TO15" s="80"/>
      <c r="TP15" s="80"/>
      <c r="TQ15" s="80"/>
      <c r="TR15" s="80"/>
      <c r="TS15" s="80"/>
      <c r="TT15" s="80"/>
      <c r="TU15" s="80"/>
      <c r="TV15" s="80"/>
      <c r="TW15" s="80"/>
      <c r="TX15" s="80"/>
      <c r="TY15" s="80"/>
      <c r="TZ15" s="80"/>
      <c r="UA15" s="80"/>
      <c r="UB15" s="80"/>
      <c r="UC15" s="80"/>
      <c r="UD15" s="80"/>
      <c r="UE15" s="80"/>
      <c r="UF15" s="80"/>
      <c r="UG15" s="80"/>
      <c r="UH15" s="80"/>
      <c r="UI15" s="80"/>
      <c r="UJ15" s="80"/>
      <c r="UK15" s="80"/>
      <c r="UL15" s="80"/>
      <c r="UM15" s="80"/>
      <c r="UN15" s="80"/>
      <c r="UO15" s="80"/>
      <c r="UP15" s="80"/>
      <c r="UQ15" s="80"/>
      <c r="UR15" s="80"/>
      <c r="US15" s="80"/>
      <c r="UT15" s="80"/>
      <c r="UU15" s="80"/>
      <c r="UV15" s="80"/>
      <c r="UW15" s="80"/>
      <c r="UX15" s="80"/>
      <c r="UY15" s="80"/>
      <c r="UZ15" s="80"/>
      <c r="VA15" s="80"/>
      <c r="VB15" s="80"/>
      <c r="VC15" s="80"/>
      <c r="VD15" s="80"/>
      <c r="VE15" s="80"/>
      <c r="VF15" s="80"/>
      <c r="VG15" s="80"/>
      <c r="VH15" s="80"/>
      <c r="VI15" s="80"/>
      <c r="VJ15" s="80"/>
      <c r="VK15" s="80"/>
      <c r="VL15" s="80"/>
      <c r="VM15" s="80"/>
      <c r="VN15" s="80"/>
      <c r="VO15" s="80"/>
      <c r="VP15" s="80"/>
      <c r="VQ15" s="80"/>
      <c r="VR15" s="80"/>
      <c r="VS15" s="80"/>
      <c r="VT15" s="80"/>
      <c r="VU15" s="80"/>
      <c r="VV15" s="80"/>
      <c r="VW15" s="80"/>
      <c r="VX15" s="80"/>
      <c r="VY15" s="80"/>
      <c r="VZ15" s="80"/>
      <c r="WA15" s="80"/>
      <c r="WB15" s="80"/>
      <c r="WC15" s="80"/>
      <c r="WD15" s="80"/>
      <c r="WE15" s="80"/>
      <c r="WF15" s="80"/>
      <c r="WG15" s="80"/>
      <c r="WH15" s="80"/>
      <c r="WI15" s="80"/>
      <c r="WJ15" s="80"/>
      <c r="WK15" s="80"/>
      <c r="WL15" s="80"/>
      <c r="WM15" s="80"/>
      <c r="WN15" s="80"/>
      <c r="WO15" s="80"/>
      <c r="WP15" s="80"/>
      <c r="WQ15" s="80"/>
      <c r="WR15" s="80"/>
      <c r="WS15" s="80"/>
      <c r="WT15" s="80"/>
      <c r="WU15" s="80"/>
      <c r="WV15" s="80"/>
      <c r="WW15" s="80"/>
      <c r="WX15" s="80"/>
      <c r="WY15" s="80"/>
      <c r="WZ15" s="80"/>
      <c r="XA15" s="80"/>
      <c r="XB15" s="80"/>
      <c r="XC15" s="80"/>
      <c r="XD15" s="80"/>
      <c r="XE15" s="80"/>
      <c r="XF15" s="80"/>
      <c r="XG15" s="80"/>
      <c r="XH15" s="80"/>
      <c r="XI15" s="80"/>
      <c r="XJ15" s="80"/>
      <c r="XK15" s="80"/>
      <c r="XL15" s="80"/>
      <c r="XM15" s="80"/>
      <c r="XN15" s="80"/>
      <c r="XO15" s="80"/>
      <c r="XP15" s="80"/>
      <c r="XQ15" s="80"/>
      <c r="XR15" s="80"/>
      <c r="XS15" s="80"/>
      <c r="XT15" s="80"/>
      <c r="XU15" s="80"/>
      <c r="XV15" s="80"/>
      <c r="XW15" s="80"/>
      <c r="XX15" s="80"/>
      <c r="XY15" s="80"/>
      <c r="XZ15" s="80"/>
      <c r="YA15" s="80"/>
      <c r="YB15" s="80"/>
      <c r="YC15" s="80"/>
      <c r="YD15" s="80"/>
      <c r="YE15" s="80"/>
      <c r="YF15" s="80"/>
      <c r="YG15" s="80"/>
      <c r="YH15" s="80"/>
      <c r="YI15" s="80"/>
      <c r="YJ15" s="80"/>
      <c r="YK15" s="80"/>
      <c r="YL15" s="80"/>
      <c r="YM15" s="80"/>
      <c r="YN15" s="80"/>
      <c r="YO15" s="80"/>
      <c r="YP15" s="80"/>
      <c r="YQ15" s="80"/>
      <c r="YR15" s="80"/>
      <c r="YS15" s="80"/>
      <c r="YT15" s="80"/>
      <c r="YU15" s="80"/>
      <c r="YV15" s="80"/>
      <c r="YW15" s="80"/>
      <c r="YX15" s="80"/>
      <c r="YY15" s="80"/>
      <c r="YZ15" s="80"/>
      <c r="ZA15" s="80"/>
      <c r="ZB15" s="80"/>
      <c r="ZC15" s="80"/>
      <c r="ZD15" s="80"/>
      <c r="ZE15" s="80"/>
      <c r="ZF15" s="80"/>
      <c r="ZG15" s="80"/>
      <c r="ZH15" s="80"/>
      <c r="ZI15" s="80"/>
      <c r="ZJ15" s="80"/>
      <c r="ZK15" s="80"/>
      <c r="ZL15" s="80"/>
      <c r="ZM15" s="80"/>
      <c r="ZN15" s="80"/>
      <c r="ZO15" s="80"/>
      <c r="ZP15" s="80"/>
      <c r="ZQ15" s="80"/>
      <c r="ZR15" s="80"/>
      <c r="ZS15" s="80"/>
      <c r="ZT15" s="80"/>
      <c r="ZU15" s="80"/>
      <c r="ZV15" s="80"/>
      <c r="ZW15" s="80"/>
      <c r="ZX15" s="80"/>
      <c r="ZY15" s="80"/>
      <c r="ZZ15" s="80"/>
      <c r="AAA15" s="80"/>
      <c r="AAB15" s="80"/>
      <c r="AAC15" s="80"/>
      <c r="AAD15" s="80"/>
      <c r="AAE15" s="80"/>
      <c r="AAF15" s="80"/>
      <c r="AAG15" s="80"/>
      <c r="AAH15" s="80"/>
      <c r="AAI15" s="80"/>
      <c r="AAJ15" s="80"/>
      <c r="AAK15" s="80"/>
      <c r="AAL15" s="80"/>
      <c r="AAM15" s="80"/>
      <c r="AAN15" s="80"/>
      <c r="AAO15" s="80"/>
      <c r="AAP15" s="80"/>
      <c r="AAQ15" s="80"/>
      <c r="AAR15" s="80"/>
      <c r="AAS15" s="80"/>
      <c r="AAT15" s="80"/>
      <c r="AAU15" s="80"/>
      <c r="AAV15" s="80"/>
      <c r="AAW15" s="80"/>
      <c r="AAX15" s="80"/>
      <c r="AAY15" s="80"/>
      <c r="AAZ15" s="80"/>
      <c r="ABA15" s="80"/>
      <c r="ABB15" s="80"/>
      <c r="ABC15" s="80"/>
      <c r="ABD15" s="80"/>
      <c r="ABE15" s="80"/>
      <c r="ABF15" s="80"/>
      <c r="ABG15" s="80"/>
      <c r="ABH15" s="80"/>
      <c r="ABI15" s="80"/>
      <c r="ABJ15" s="80"/>
      <c r="ABK15" s="80"/>
      <c r="ABL15" s="80"/>
      <c r="ABM15" s="80"/>
      <c r="ABN15" s="80"/>
      <c r="ABO15" s="80"/>
      <c r="ABP15" s="80"/>
      <c r="ABQ15" s="80"/>
      <c r="ABR15" s="80"/>
      <c r="ABS15" s="80"/>
      <c r="ABT15" s="80"/>
      <c r="ABU15" s="80"/>
      <c r="ABV15" s="80"/>
      <c r="ABW15" s="80"/>
      <c r="ABX15" s="80"/>
      <c r="ABY15" s="80"/>
      <c r="ABZ15" s="80"/>
      <c r="ACA15" s="80"/>
      <c r="ACB15" s="80"/>
      <c r="ACC15" s="80"/>
      <c r="ACD15" s="80"/>
      <c r="ACE15" s="80"/>
      <c r="ACF15" s="80"/>
      <c r="ACG15" s="80"/>
      <c r="ACH15" s="80"/>
      <c r="ACI15" s="80"/>
      <c r="ACJ15" s="80"/>
      <c r="ACK15" s="80"/>
      <c r="ACL15" s="80"/>
      <c r="ACM15" s="80"/>
      <c r="ACN15" s="80"/>
      <c r="ACO15" s="80"/>
      <c r="ACP15" s="80"/>
      <c r="ACQ15" s="80"/>
      <c r="ACR15" s="80"/>
      <c r="ACS15" s="80"/>
      <c r="ACT15" s="80"/>
      <c r="ACU15" s="80"/>
      <c r="ACV15" s="80"/>
      <c r="ACW15" s="80"/>
      <c r="ACX15" s="80"/>
      <c r="ACY15" s="80"/>
      <c r="ACZ15" s="80"/>
      <c r="ADA15" s="80"/>
      <c r="ADB15" s="80"/>
      <c r="ADC15" s="80"/>
      <c r="ADD15" s="80"/>
      <c r="ADE15" s="80"/>
      <c r="ADF15" s="80"/>
      <c r="ADG15" s="80"/>
      <c r="ADH15" s="80"/>
      <c r="ADI15" s="80"/>
      <c r="ADJ15" s="80"/>
      <c r="ADK15" s="80"/>
      <c r="ADL15" s="80"/>
      <c r="ADM15" s="80"/>
      <c r="ADN15" s="80"/>
      <c r="ADO15" s="80"/>
      <c r="ADP15" s="80"/>
      <c r="ADQ15" s="80"/>
      <c r="ADR15" s="80"/>
      <c r="ADS15" s="80"/>
      <c r="ADT15" s="80"/>
      <c r="ADU15" s="80"/>
      <c r="ADV15" s="80"/>
      <c r="ADW15" s="80"/>
      <c r="ADX15" s="80"/>
      <c r="ADY15" s="80"/>
      <c r="ADZ15" s="80"/>
      <c r="AEA15" s="80"/>
      <c r="AEB15" s="80"/>
      <c r="AEC15" s="80"/>
      <c r="AED15" s="80"/>
      <c r="AEE15" s="80"/>
      <c r="AEF15" s="80"/>
      <c r="AEG15" s="80"/>
      <c r="AEH15" s="80"/>
      <c r="AEI15" s="80"/>
      <c r="AEJ15" s="80"/>
      <c r="AEK15" s="80"/>
      <c r="AEL15" s="80"/>
      <c r="AEM15" s="80"/>
      <c r="AEN15" s="80"/>
      <c r="AEO15" s="80"/>
      <c r="AEP15" s="80"/>
      <c r="AEQ15" s="80"/>
      <c r="AER15" s="80"/>
      <c r="AES15" s="80"/>
      <c r="AET15" s="80"/>
      <c r="AEU15" s="80"/>
      <c r="AEV15" s="80"/>
      <c r="AEW15" s="80"/>
      <c r="AEX15" s="80"/>
      <c r="AEY15" s="80"/>
      <c r="AEZ15" s="80"/>
      <c r="AFA15" s="80"/>
      <c r="AFB15" s="80"/>
      <c r="AFC15" s="80"/>
      <c r="AFD15" s="80"/>
      <c r="AFE15" s="80"/>
      <c r="AFF15" s="80"/>
      <c r="AFG15" s="80"/>
      <c r="AFH15" s="80"/>
      <c r="AFI15" s="80"/>
      <c r="AFJ15" s="80"/>
      <c r="AFK15" s="80"/>
      <c r="AFL15" s="80"/>
      <c r="AFM15" s="80"/>
      <c r="AFN15" s="80"/>
      <c r="AFO15" s="80"/>
      <c r="AFP15" s="80"/>
      <c r="AFQ15" s="80"/>
      <c r="AFR15" s="80"/>
      <c r="AFS15" s="80"/>
      <c r="AFT15" s="80"/>
      <c r="AFU15" s="80"/>
      <c r="AFV15" s="80"/>
      <c r="AFW15" s="80"/>
      <c r="AFX15" s="80"/>
      <c r="AFY15" s="80"/>
      <c r="AFZ15" s="80"/>
      <c r="AGA15" s="80"/>
      <c r="AGB15" s="80"/>
      <c r="AGC15" s="80"/>
      <c r="AGD15" s="80"/>
      <c r="AGE15" s="80"/>
      <c r="AGF15" s="80"/>
      <c r="AGG15" s="80"/>
      <c r="AGH15" s="80"/>
      <c r="AGI15" s="80"/>
      <c r="AGJ15" s="80"/>
      <c r="AGK15" s="80"/>
      <c r="AGL15" s="80"/>
      <c r="AGM15" s="80"/>
      <c r="AGN15" s="80"/>
      <c r="AGO15" s="80"/>
      <c r="AGP15" s="80"/>
      <c r="AGQ15" s="80"/>
      <c r="AGR15" s="80"/>
      <c r="AGS15" s="80"/>
      <c r="AGT15" s="80"/>
      <c r="AGU15" s="80"/>
      <c r="AGV15" s="80"/>
      <c r="AGW15" s="80"/>
      <c r="AGX15" s="80"/>
      <c r="AGY15" s="80"/>
      <c r="AGZ15" s="80"/>
      <c r="AHA15" s="80"/>
      <c r="AHB15" s="80"/>
      <c r="AHC15" s="80"/>
      <c r="AHD15" s="80"/>
      <c r="AHE15" s="80"/>
      <c r="AHF15" s="80"/>
      <c r="AHG15" s="80"/>
      <c r="AHH15" s="80"/>
      <c r="AHI15" s="80"/>
      <c r="AHJ15" s="80"/>
      <c r="AHK15" s="80"/>
      <c r="AHL15" s="80"/>
      <c r="AHM15" s="80"/>
      <c r="AHN15" s="80"/>
      <c r="AHO15" s="80"/>
      <c r="AHP15" s="80"/>
      <c r="AHQ15" s="80"/>
      <c r="AHR15" s="80"/>
      <c r="AHS15" s="80"/>
      <c r="AHT15" s="80"/>
      <c r="AHU15" s="80"/>
      <c r="AHV15" s="80"/>
      <c r="AHW15" s="80"/>
      <c r="AHX15" s="80"/>
      <c r="AHY15" s="80"/>
      <c r="AHZ15" s="80"/>
      <c r="AIA15" s="80"/>
      <c r="AIB15" s="80"/>
      <c r="AIC15" s="80"/>
      <c r="AID15" s="80"/>
      <c r="AIE15" s="80"/>
      <c r="AIF15" s="80"/>
      <c r="AIG15" s="80"/>
      <c r="AIH15" s="80"/>
      <c r="AII15" s="80"/>
      <c r="AIJ15" s="80"/>
      <c r="AIK15" s="80"/>
      <c r="AIL15" s="80"/>
      <c r="AIM15" s="80"/>
      <c r="AIN15" s="80"/>
      <c r="AIO15" s="80"/>
      <c r="AIP15" s="80"/>
      <c r="AIQ15" s="80"/>
      <c r="AIR15" s="80"/>
      <c r="AIS15" s="80"/>
      <c r="AIT15" s="80"/>
      <c r="AIU15" s="80"/>
      <c r="AIV15" s="80"/>
      <c r="AIW15" s="80"/>
      <c r="AIX15" s="80"/>
      <c r="AIY15" s="80"/>
      <c r="AIZ15" s="80"/>
      <c r="AJA15" s="80"/>
      <c r="AJB15" s="80"/>
      <c r="AJC15" s="80"/>
      <c r="AJD15" s="80"/>
      <c r="AJE15" s="80"/>
      <c r="AJF15" s="80"/>
      <c r="AJG15" s="80"/>
      <c r="AJH15" s="80"/>
      <c r="AJI15" s="80"/>
      <c r="AJJ15" s="80"/>
      <c r="AJK15" s="80"/>
      <c r="AJL15" s="80"/>
      <c r="AJM15" s="80"/>
      <c r="AJN15" s="80"/>
      <c r="AJO15" s="80"/>
      <c r="AJP15" s="80"/>
      <c r="AJQ15" s="80"/>
      <c r="AJR15" s="80"/>
      <c r="AJS15" s="80"/>
      <c r="AJT15" s="80"/>
      <c r="AJU15" s="80"/>
      <c r="AJV15" s="80"/>
      <c r="AJW15" s="80"/>
      <c r="AJX15" s="80"/>
      <c r="AJY15" s="80"/>
      <c r="AJZ15" s="80"/>
      <c r="AKA15" s="80"/>
      <c r="AKB15" s="80"/>
      <c r="AKC15" s="80"/>
      <c r="AKD15" s="80"/>
      <c r="AKE15" s="80"/>
      <c r="AKF15" s="80"/>
      <c r="AKG15" s="80"/>
      <c r="AKH15" s="80"/>
      <c r="AKI15" s="80"/>
      <c r="AKJ15" s="80"/>
      <c r="AKK15" s="80"/>
      <c r="AKL15" s="80"/>
      <c r="AKM15" s="80"/>
      <c r="AKN15" s="80"/>
      <c r="AKO15" s="80"/>
      <c r="AKP15" s="80"/>
      <c r="AKQ15" s="80"/>
      <c r="AKR15" s="80"/>
      <c r="AKS15" s="80"/>
      <c r="AKT15" s="80"/>
      <c r="AKU15" s="80"/>
      <c r="AKV15" s="80"/>
      <c r="AKW15" s="80"/>
      <c r="AKX15" s="80"/>
      <c r="AKY15" s="80"/>
      <c r="AKZ15" s="80"/>
      <c r="ALA15" s="80"/>
      <c r="ALB15" s="80"/>
      <c r="ALC15" s="80"/>
      <c r="ALD15" s="80"/>
      <c r="ALE15" s="80"/>
      <c r="ALF15" s="80"/>
      <c r="ALG15" s="80"/>
      <c r="ALH15" s="80"/>
      <c r="ALI15" s="80"/>
      <c r="ALJ15" s="80"/>
      <c r="ALK15" s="80"/>
      <c r="ALL15" s="80"/>
      <c r="ALM15" s="80"/>
      <c r="ALN15" s="80"/>
      <c r="ALO15" s="80"/>
      <c r="ALP15" s="80"/>
      <c r="ALQ15" s="80"/>
      <c r="ALR15" s="80"/>
      <c r="ALS15" s="80"/>
      <c r="ALT15" s="80"/>
      <c r="ALU15" s="80"/>
      <c r="ALV15" s="80"/>
      <c r="ALW15" s="80"/>
      <c r="ALX15" s="80"/>
      <c r="ALY15" s="80"/>
      <c r="ALZ15" s="80"/>
      <c r="AMA15" s="80"/>
      <c r="AMB15" s="80"/>
      <c r="AMC15" s="80"/>
      <c r="AMD15" s="80"/>
      <c r="AME15" s="80"/>
      <c r="AMF15" s="80"/>
      <c r="AMG15" s="80"/>
      <c r="AMH15" s="80"/>
      <c r="AMI15" s="80"/>
      <c r="AMJ15" s="80"/>
      <c r="AMK15" s="80"/>
      <c r="AML15" s="80"/>
      <c r="AMM15" s="80"/>
      <c r="AMN15" s="80"/>
      <c r="AMO15" s="80"/>
      <c r="AMP15" s="80"/>
      <c r="AMQ15" s="80"/>
      <c r="AMR15" s="80"/>
      <c r="AMS15" s="80"/>
      <c r="AMT15" s="80"/>
      <c r="AMU15" s="80"/>
      <c r="AMV15" s="80"/>
      <c r="AMW15" s="80"/>
      <c r="AMX15" s="80"/>
      <c r="AMY15" s="80"/>
      <c r="AMZ15" s="80"/>
      <c r="ANA15" s="80"/>
      <c r="ANB15" s="80"/>
      <c r="ANC15" s="80"/>
      <c r="AND15" s="80"/>
      <c r="ANE15" s="80"/>
      <c r="ANF15" s="80"/>
      <c r="ANG15" s="80"/>
      <c r="ANH15" s="80"/>
      <c r="ANI15" s="80"/>
      <c r="ANJ15" s="80"/>
      <c r="ANK15" s="80"/>
      <c r="ANL15" s="80"/>
      <c r="ANM15" s="80"/>
      <c r="ANN15" s="80"/>
      <c r="ANO15" s="80"/>
      <c r="ANP15" s="80"/>
      <c r="ANQ15" s="80"/>
      <c r="ANR15" s="80"/>
      <c r="ANS15" s="80"/>
      <c r="ANT15" s="80"/>
      <c r="ANU15" s="80"/>
      <c r="ANV15" s="80"/>
      <c r="ANW15" s="80"/>
      <c r="ANX15" s="80"/>
      <c r="ANY15" s="80"/>
      <c r="ANZ15" s="80"/>
      <c r="AOA15" s="80"/>
      <c r="AOB15" s="80"/>
      <c r="AOC15" s="80"/>
      <c r="AOD15" s="80"/>
      <c r="AOE15" s="80"/>
      <c r="AOF15" s="80"/>
      <c r="AOG15" s="80"/>
      <c r="AOH15" s="80"/>
      <c r="AOI15" s="80"/>
      <c r="AOJ15" s="80"/>
      <c r="AOK15" s="80"/>
      <c r="AOL15" s="80"/>
      <c r="AOM15" s="80"/>
      <c r="AON15" s="80"/>
      <c r="AOO15" s="80"/>
      <c r="AOP15" s="80"/>
      <c r="AOQ15" s="80"/>
      <c r="AOR15" s="80"/>
      <c r="AOS15" s="80"/>
      <c r="AOT15" s="80"/>
      <c r="AOU15" s="80"/>
      <c r="AOV15" s="80"/>
      <c r="AOW15" s="80"/>
      <c r="AOX15" s="80"/>
      <c r="AOY15" s="80"/>
      <c r="AOZ15" s="80"/>
      <c r="APA15" s="80"/>
      <c r="APB15" s="80"/>
      <c r="APC15" s="80"/>
      <c r="APD15" s="80"/>
      <c r="APE15" s="80"/>
      <c r="APF15" s="80"/>
      <c r="APG15" s="80"/>
      <c r="APH15" s="80"/>
      <c r="API15" s="80"/>
      <c r="APJ15" s="80"/>
      <c r="APK15" s="80"/>
      <c r="APL15" s="80"/>
      <c r="APM15" s="80"/>
      <c r="APN15" s="80"/>
      <c r="APO15" s="80"/>
      <c r="APP15" s="80"/>
      <c r="APQ15" s="80"/>
      <c r="APR15" s="80"/>
      <c r="APS15" s="80"/>
      <c r="APT15" s="80"/>
      <c r="APU15" s="80"/>
      <c r="APV15" s="80"/>
      <c r="APW15" s="80"/>
      <c r="APX15" s="80"/>
      <c r="APY15" s="80"/>
      <c r="APZ15" s="80"/>
      <c r="AQA15" s="80"/>
      <c r="AQB15" s="80"/>
      <c r="AQC15" s="80"/>
      <c r="AQD15" s="80"/>
      <c r="AQE15" s="80"/>
      <c r="AQF15" s="80"/>
      <c r="AQG15" s="80"/>
      <c r="AQH15" s="80"/>
      <c r="AQI15" s="80"/>
      <c r="AQJ15" s="80"/>
      <c r="AQK15" s="80"/>
      <c r="AQL15" s="80"/>
      <c r="AQM15" s="80"/>
      <c r="AQN15" s="80"/>
      <c r="AQO15" s="80"/>
      <c r="AQP15" s="80"/>
      <c r="AQQ15" s="80"/>
      <c r="AQR15" s="80"/>
      <c r="AQS15" s="80"/>
      <c r="AQT15" s="80"/>
      <c r="AQU15" s="80"/>
      <c r="AQV15" s="80"/>
      <c r="AQW15" s="80"/>
      <c r="AQX15" s="80"/>
      <c r="AQY15" s="80"/>
      <c r="AQZ15" s="80"/>
      <c r="ARA15" s="80"/>
      <c r="ARB15" s="80"/>
      <c r="ARC15" s="80"/>
      <c r="ARD15" s="80"/>
      <c r="ARE15" s="80"/>
      <c r="ARF15" s="80"/>
      <c r="ARG15" s="80"/>
      <c r="ARH15" s="80"/>
      <c r="ARI15" s="80"/>
      <c r="ARJ15" s="80"/>
      <c r="ARK15" s="80"/>
      <c r="ARL15" s="80"/>
      <c r="ARM15" s="80"/>
      <c r="ARN15" s="80"/>
      <c r="ARO15" s="80"/>
      <c r="ARP15" s="80"/>
      <c r="ARQ15" s="80"/>
      <c r="ARR15" s="80"/>
      <c r="ARS15" s="80"/>
      <c r="ART15" s="80"/>
      <c r="ARU15" s="80"/>
      <c r="ARV15" s="80"/>
      <c r="ARW15" s="80"/>
      <c r="ARX15" s="80"/>
      <c r="ARY15" s="80"/>
      <c r="ARZ15" s="80"/>
      <c r="ASA15" s="80"/>
      <c r="ASB15" s="80"/>
      <c r="ASC15" s="80"/>
      <c r="ASD15" s="80"/>
      <c r="ASE15" s="80"/>
      <c r="ASF15" s="80"/>
      <c r="ASG15" s="80"/>
      <c r="ASH15" s="80"/>
      <c r="ASI15" s="80"/>
      <c r="ASJ15" s="80"/>
      <c r="ASK15" s="80"/>
      <c r="ASL15" s="80"/>
      <c r="ASM15" s="80"/>
      <c r="ASN15" s="80"/>
      <c r="ASO15" s="80"/>
      <c r="ASP15" s="80"/>
      <c r="ASQ15" s="80"/>
      <c r="ASR15" s="80"/>
      <c r="ASS15" s="80"/>
      <c r="AST15" s="80"/>
      <c r="ASU15" s="80"/>
      <c r="ASV15" s="80"/>
      <c r="ASW15" s="80"/>
      <c r="ASX15" s="80"/>
      <c r="ASY15" s="80"/>
      <c r="ASZ15" s="80"/>
      <c r="ATA15" s="80"/>
      <c r="ATB15" s="80"/>
      <c r="ATC15" s="80"/>
      <c r="ATD15" s="80"/>
      <c r="ATE15" s="80"/>
      <c r="ATF15" s="80"/>
      <c r="ATG15" s="80"/>
      <c r="ATH15" s="80"/>
      <c r="ATI15" s="80"/>
      <c r="ATJ15" s="80"/>
      <c r="ATK15" s="80"/>
      <c r="ATL15" s="80"/>
      <c r="ATM15" s="80"/>
      <c r="ATN15" s="80"/>
      <c r="ATO15" s="80"/>
      <c r="ATP15" s="80"/>
      <c r="ATQ15" s="80"/>
      <c r="ATR15" s="80"/>
      <c r="ATS15" s="80"/>
      <c r="ATT15" s="80"/>
      <c r="ATU15" s="80"/>
      <c r="ATV15" s="80"/>
      <c r="ATW15" s="80"/>
      <c r="ATX15" s="80"/>
      <c r="ATY15" s="80"/>
      <c r="ATZ15" s="80"/>
      <c r="AUA15" s="80"/>
      <c r="AUB15" s="80"/>
      <c r="AUC15" s="80"/>
      <c r="AUD15" s="80"/>
      <c r="AUE15" s="80"/>
      <c r="AUF15" s="80"/>
      <c r="AUG15" s="80"/>
      <c r="AUH15" s="80"/>
      <c r="AUI15" s="80"/>
      <c r="AUJ15" s="80"/>
      <c r="AUK15" s="80"/>
      <c r="AUL15" s="80"/>
      <c r="AUM15" s="80"/>
      <c r="AUN15" s="80"/>
      <c r="AUO15" s="80"/>
      <c r="AUP15" s="80"/>
      <c r="AUQ15" s="80"/>
      <c r="AUR15" s="80"/>
      <c r="AUS15" s="80"/>
      <c r="AUT15" s="80"/>
      <c r="AUU15" s="80"/>
      <c r="AUV15" s="80"/>
      <c r="AUW15" s="80"/>
      <c r="AUX15" s="80"/>
      <c r="AUY15" s="80"/>
      <c r="AUZ15" s="80"/>
      <c r="AVA15" s="80"/>
      <c r="AVB15" s="80"/>
      <c r="AVC15" s="80"/>
      <c r="AVD15" s="80"/>
      <c r="AVE15" s="80"/>
      <c r="AVF15" s="80"/>
      <c r="AVG15" s="80"/>
      <c r="AVH15" s="80"/>
      <c r="AVI15" s="80"/>
      <c r="AVJ15" s="80"/>
      <c r="AVK15" s="80"/>
      <c r="AVL15" s="80"/>
      <c r="AVM15" s="80"/>
      <c r="AVN15" s="80"/>
      <c r="AVO15" s="80"/>
      <c r="AVP15" s="80"/>
      <c r="AVQ15" s="80"/>
      <c r="AVR15" s="80"/>
      <c r="AVS15" s="80"/>
      <c r="AVT15" s="80"/>
      <c r="AVU15" s="80"/>
      <c r="AVV15" s="80"/>
      <c r="AVW15" s="80"/>
      <c r="AVX15" s="80"/>
      <c r="AVY15" s="80"/>
      <c r="AVZ15" s="80"/>
      <c r="AWA15" s="80"/>
      <c r="AWB15" s="80"/>
      <c r="AWC15" s="80"/>
      <c r="AWD15" s="80"/>
      <c r="AWE15" s="80"/>
      <c r="AWF15" s="80"/>
      <c r="AWG15" s="80"/>
      <c r="AWH15" s="80"/>
      <c r="AWI15" s="80"/>
      <c r="AWJ15" s="80"/>
      <c r="AWK15" s="80"/>
      <c r="AWL15" s="80"/>
      <c r="AWM15" s="80"/>
      <c r="AWN15" s="80"/>
      <c r="AWO15" s="80"/>
      <c r="AWP15" s="80"/>
      <c r="AWQ15" s="80"/>
      <c r="AWR15" s="80"/>
      <c r="AWS15" s="80"/>
      <c r="AWT15" s="80"/>
      <c r="AWU15" s="80"/>
      <c r="AWV15" s="80"/>
      <c r="AWW15" s="80"/>
      <c r="AWX15" s="80"/>
      <c r="AWY15" s="80"/>
      <c r="AWZ15" s="80"/>
      <c r="AXA15" s="80"/>
      <c r="AXB15" s="80"/>
      <c r="AXC15" s="80"/>
      <c r="AXD15" s="80"/>
      <c r="AXE15" s="80"/>
      <c r="AXF15" s="80"/>
      <c r="AXG15" s="80"/>
      <c r="AXH15" s="80"/>
      <c r="AXI15" s="80"/>
      <c r="AXJ15" s="80"/>
      <c r="AXK15" s="80"/>
      <c r="AXL15" s="80"/>
      <c r="AXM15" s="80"/>
      <c r="AXN15" s="80"/>
      <c r="AXO15" s="80"/>
      <c r="AXP15" s="80"/>
      <c r="AXQ15" s="80"/>
      <c r="AXR15" s="80"/>
      <c r="AXS15" s="80"/>
      <c r="AXT15" s="80"/>
      <c r="AXU15" s="80"/>
      <c r="AXV15" s="80"/>
      <c r="AXW15" s="80"/>
      <c r="AXX15" s="80"/>
      <c r="AXY15" s="80"/>
      <c r="AXZ15" s="80"/>
      <c r="AYA15" s="80"/>
      <c r="AYB15" s="80"/>
      <c r="AYC15" s="80"/>
      <c r="AYD15" s="80"/>
      <c r="AYE15" s="80"/>
      <c r="AYF15" s="80"/>
      <c r="AYG15" s="80"/>
      <c r="AYH15" s="80"/>
      <c r="AYI15" s="80"/>
      <c r="AYJ15" s="80"/>
      <c r="AYK15" s="80"/>
      <c r="AYL15" s="80"/>
      <c r="AYM15" s="80"/>
      <c r="AYN15" s="80"/>
      <c r="AYO15" s="80"/>
      <c r="AYP15" s="80"/>
      <c r="AYQ15" s="80"/>
      <c r="AYR15" s="80"/>
      <c r="AYS15" s="80"/>
      <c r="AYT15" s="80"/>
      <c r="AYU15" s="80"/>
      <c r="AYV15" s="80"/>
      <c r="AYW15" s="80"/>
      <c r="AYX15" s="80"/>
      <c r="AYY15" s="80"/>
      <c r="AYZ15" s="80"/>
      <c r="AZA15" s="80"/>
      <c r="AZB15" s="80"/>
      <c r="AZC15" s="80"/>
      <c r="AZD15" s="80"/>
      <c r="AZE15" s="80"/>
      <c r="AZF15" s="80"/>
      <c r="AZG15" s="80"/>
      <c r="AZH15" s="80"/>
      <c r="AZI15" s="80"/>
      <c r="AZJ15" s="80"/>
      <c r="AZK15" s="80"/>
      <c r="AZL15" s="80"/>
      <c r="AZM15" s="80"/>
      <c r="AZN15" s="80"/>
      <c r="AZO15" s="80"/>
      <c r="AZP15" s="80"/>
      <c r="AZQ15" s="80"/>
      <c r="AZR15" s="80"/>
      <c r="AZS15" s="80"/>
      <c r="AZT15" s="80"/>
      <c r="AZU15" s="80"/>
      <c r="AZV15" s="80"/>
      <c r="AZW15" s="80"/>
      <c r="AZX15" s="80"/>
      <c r="AZY15" s="80"/>
      <c r="AZZ15" s="80"/>
      <c r="BAA15" s="80"/>
      <c r="BAB15" s="80"/>
      <c r="BAC15" s="80"/>
      <c r="BAD15" s="80"/>
      <c r="BAE15" s="80"/>
      <c r="BAF15" s="80"/>
      <c r="BAG15" s="80"/>
      <c r="BAH15" s="80"/>
      <c r="BAI15" s="80"/>
      <c r="BAJ15" s="80"/>
      <c r="BAK15" s="80"/>
      <c r="BAL15" s="80"/>
      <c r="BAM15" s="80"/>
      <c r="BAN15" s="80"/>
      <c r="BAO15" s="80"/>
      <c r="BAP15" s="80"/>
      <c r="BAQ15" s="80"/>
      <c r="BAR15" s="80"/>
      <c r="BAS15" s="80"/>
      <c r="BAT15" s="80"/>
      <c r="BAU15" s="80"/>
      <c r="BAV15" s="80"/>
      <c r="BAW15" s="80"/>
      <c r="BAX15" s="80"/>
      <c r="BAY15" s="80"/>
      <c r="BAZ15" s="80"/>
      <c r="BBA15" s="80"/>
      <c r="BBB15" s="80"/>
      <c r="BBC15" s="80"/>
      <c r="BBD15" s="80"/>
      <c r="BBE15" s="80"/>
      <c r="BBF15" s="80"/>
      <c r="BBG15" s="80"/>
      <c r="BBH15" s="80"/>
      <c r="BBI15" s="80"/>
      <c r="BBJ15" s="80"/>
      <c r="BBK15" s="80"/>
      <c r="BBL15" s="80"/>
      <c r="BBM15" s="80"/>
      <c r="BBN15" s="80"/>
      <c r="BBO15" s="80"/>
      <c r="BBP15" s="80"/>
      <c r="BBQ15" s="80"/>
      <c r="BBR15" s="80"/>
      <c r="BBS15" s="80"/>
      <c r="BBT15" s="80"/>
      <c r="BBU15" s="80"/>
      <c r="BBV15" s="80"/>
      <c r="BBW15" s="80"/>
      <c r="BBX15" s="80"/>
      <c r="BBY15" s="80"/>
      <c r="BBZ15" s="80"/>
      <c r="BCA15" s="80"/>
      <c r="BCB15" s="80"/>
      <c r="BCC15" s="80"/>
      <c r="BCD15" s="80"/>
      <c r="BCE15" s="80"/>
      <c r="BCF15" s="80"/>
      <c r="BCG15" s="80"/>
      <c r="BCH15" s="80"/>
      <c r="BCI15" s="80"/>
      <c r="BCJ15" s="80"/>
      <c r="BCK15" s="80"/>
      <c r="BCL15" s="80"/>
      <c r="BCM15" s="80"/>
      <c r="BCN15" s="80"/>
      <c r="BCO15" s="80"/>
      <c r="BCP15" s="80"/>
      <c r="BCQ15" s="80"/>
      <c r="BCR15" s="80"/>
      <c r="BCS15" s="80"/>
      <c r="BCT15" s="80"/>
      <c r="BCU15" s="80"/>
      <c r="BCV15" s="80"/>
      <c r="BCW15" s="80"/>
      <c r="BCX15" s="80"/>
      <c r="BCY15" s="80"/>
      <c r="BCZ15" s="80"/>
      <c r="BDA15" s="80"/>
      <c r="BDB15" s="80"/>
      <c r="BDC15" s="80"/>
      <c r="BDD15" s="80"/>
      <c r="BDE15" s="80"/>
      <c r="BDF15" s="80"/>
      <c r="BDG15" s="80"/>
      <c r="BDH15" s="80"/>
      <c r="BDI15" s="80"/>
      <c r="BDJ15" s="80"/>
      <c r="BDK15" s="80"/>
      <c r="BDL15" s="80"/>
      <c r="BDM15" s="80"/>
      <c r="BDN15" s="80"/>
      <c r="BDO15" s="80"/>
      <c r="BDP15" s="80"/>
      <c r="BDQ15" s="80"/>
      <c r="BDR15" s="80"/>
      <c r="BDS15" s="80"/>
      <c r="BDT15" s="80"/>
      <c r="BDU15" s="80"/>
      <c r="BDV15" s="80"/>
      <c r="BDW15" s="80"/>
      <c r="BDX15" s="80"/>
      <c r="BDY15" s="80"/>
      <c r="BDZ15" s="80"/>
      <c r="BEA15" s="80"/>
      <c r="BEB15" s="80"/>
      <c r="BEC15" s="80"/>
      <c r="BED15" s="80"/>
      <c r="BEE15" s="80"/>
      <c r="BEF15" s="80"/>
      <c r="BEG15" s="80"/>
      <c r="BEH15" s="80"/>
      <c r="BEI15" s="80"/>
      <c r="BEJ15" s="80"/>
      <c r="BEK15" s="80"/>
      <c r="BEL15" s="80"/>
      <c r="BEM15" s="80"/>
      <c r="BEN15" s="80"/>
      <c r="BEO15" s="80"/>
      <c r="BEP15" s="80"/>
      <c r="BEQ15" s="80"/>
      <c r="BER15" s="80"/>
      <c r="BES15" s="80"/>
      <c r="BET15" s="80"/>
      <c r="BEU15" s="80"/>
      <c r="BEV15" s="80"/>
      <c r="BEW15" s="80"/>
      <c r="BEX15" s="80"/>
      <c r="BEY15" s="80"/>
      <c r="BEZ15" s="80"/>
      <c r="BFA15" s="80"/>
      <c r="BFB15" s="80"/>
      <c r="BFC15" s="80"/>
      <c r="BFD15" s="80"/>
      <c r="BFE15" s="80"/>
      <c r="BFF15" s="80"/>
      <c r="BFG15" s="80"/>
      <c r="BFH15" s="80"/>
      <c r="BFI15" s="80"/>
      <c r="BFJ15" s="80"/>
      <c r="BFK15" s="80"/>
      <c r="BFL15" s="80"/>
      <c r="BFM15" s="80"/>
      <c r="BFN15" s="80"/>
      <c r="BFO15" s="80"/>
      <c r="BFP15" s="80"/>
      <c r="BFQ15" s="80"/>
      <c r="BFR15" s="80"/>
      <c r="BFS15" s="80"/>
      <c r="BFT15" s="80"/>
      <c r="BFU15" s="80"/>
      <c r="BFV15" s="80"/>
      <c r="BFW15" s="80"/>
      <c r="BFX15" s="80"/>
      <c r="BFY15" s="80"/>
      <c r="BFZ15" s="80"/>
      <c r="BGA15" s="80"/>
      <c r="BGB15" s="80"/>
      <c r="BGC15" s="80"/>
      <c r="BGD15" s="80"/>
      <c r="BGE15" s="80"/>
      <c r="BGF15" s="80"/>
      <c r="BGG15" s="80"/>
      <c r="BGH15" s="80"/>
      <c r="BGI15" s="80"/>
      <c r="BGJ15" s="80"/>
      <c r="BGK15" s="80"/>
      <c r="BGL15" s="80"/>
      <c r="BGM15" s="80"/>
      <c r="BGN15" s="80"/>
      <c r="BGO15" s="80"/>
      <c r="BGP15" s="80"/>
      <c r="BGQ15" s="80"/>
      <c r="BGR15" s="80"/>
      <c r="BGS15" s="80"/>
      <c r="BGT15" s="80"/>
      <c r="BGU15" s="80"/>
      <c r="BGV15" s="80"/>
      <c r="BGW15" s="80"/>
      <c r="BGX15" s="80"/>
      <c r="BGY15" s="80"/>
      <c r="BGZ15" s="80"/>
      <c r="BHA15" s="80"/>
      <c r="BHB15" s="80"/>
      <c r="BHC15" s="80"/>
      <c r="BHD15" s="80"/>
      <c r="BHE15" s="80"/>
      <c r="BHF15" s="80"/>
      <c r="BHG15" s="80"/>
      <c r="BHH15" s="80"/>
      <c r="BHI15" s="80"/>
      <c r="BHJ15" s="80"/>
      <c r="BHK15" s="80"/>
      <c r="BHL15" s="80"/>
      <c r="BHM15" s="80"/>
      <c r="BHN15" s="80"/>
      <c r="BHO15" s="80"/>
      <c r="BHP15" s="80"/>
      <c r="BHQ15" s="80"/>
      <c r="BHR15" s="80"/>
      <c r="BHS15" s="80"/>
      <c r="BHT15" s="80"/>
      <c r="BHU15" s="80"/>
      <c r="BHV15" s="80"/>
      <c r="BHW15" s="80"/>
      <c r="BHX15" s="80"/>
      <c r="BHY15" s="80"/>
      <c r="BHZ15" s="80"/>
      <c r="BIA15" s="80"/>
      <c r="BIB15" s="80"/>
      <c r="BIC15" s="80"/>
      <c r="BID15" s="80"/>
      <c r="BIE15" s="80"/>
      <c r="BIF15" s="80"/>
      <c r="BIG15" s="80"/>
      <c r="BIH15" s="80"/>
      <c r="BII15" s="80"/>
      <c r="BIJ15" s="80"/>
      <c r="BIK15" s="80"/>
      <c r="BIL15" s="80"/>
      <c r="BIM15" s="80"/>
      <c r="BIN15" s="80"/>
      <c r="BIO15" s="80"/>
      <c r="BIP15" s="80"/>
      <c r="BIQ15" s="80"/>
      <c r="BIR15" s="80"/>
      <c r="BIS15" s="80"/>
      <c r="BIT15" s="80"/>
      <c r="BIU15" s="80"/>
      <c r="BIV15" s="80"/>
      <c r="BIW15" s="80"/>
      <c r="BIX15" s="80"/>
      <c r="BIY15" s="80"/>
      <c r="BIZ15" s="80"/>
      <c r="BJA15" s="80"/>
      <c r="BJB15" s="80"/>
      <c r="BJC15" s="80"/>
      <c r="BJD15" s="80"/>
      <c r="BJE15" s="80"/>
      <c r="BJF15" s="80"/>
      <c r="BJG15" s="80"/>
      <c r="BJH15" s="80"/>
      <c r="BJI15" s="80"/>
      <c r="BJJ15" s="80"/>
      <c r="BJK15" s="80"/>
      <c r="BJL15" s="80"/>
      <c r="BJM15" s="80"/>
      <c r="BJN15" s="80"/>
      <c r="BJO15" s="80"/>
      <c r="BJP15" s="80"/>
      <c r="BJQ15" s="80"/>
      <c r="BJR15" s="80"/>
      <c r="BJS15" s="80"/>
      <c r="BJT15" s="80"/>
      <c r="BJU15" s="80"/>
      <c r="BJV15" s="80"/>
      <c r="BJW15" s="80"/>
      <c r="BJX15" s="80"/>
      <c r="BJY15" s="80"/>
      <c r="BJZ15" s="80"/>
      <c r="BKA15" s="80"/>
      <c r="BKB15" s="80"/>
      <c r="BKC15" s="80"/>
      <c r="BKD15" s="80"/>
      <c r="BKE15" s="80"/>
      <c r="BKF15" s="80"/>
      <c r="BKG15" s="80"/>
      <c r="BKH15" s="80"/>
      <c r="BKI15" s="80"/>
      <c r="BKJ15" s="80"/>
      <c r="BKK15" s="80"/>
      <c r="BKL15" s="80"/>
      <c r="BKM15" s="80"/>
      <c r="BKN15" s="80"/>
      <c r="BKO15" s="80"/>
      <c r="BKP15" s="80"/>
      <c r="BKQ15" s="80"/>
      <c r="BKR15" s="80"/>
      <c r="BKS15" s="80"/>
      <c r="BKT15" s="80"/>
      <c r="BKU15" s="80"/>
      <c r="BKV15" s="80"/>
      <c r="BKW15" s="80"/>
      <c r="BKX15" s="80"/>
      <c r="BKY15" s="80"/>
      <c r="BKZ15" s="80"/>
      <c r="BLA15" s="80"/>
      <c r="BLB15" s="80"/>
      <c r="BLC15" s="80"/>
      <c r="BLD15" s="80"/>
      <c r="BLE15" s="80"/>
      <c r="BLF15" s="80"/>
      <c r="BLG15" s="80"/>
      <c r="BLH15" s="80"/>
      <c r="BLI15" s="80"/>
      <c r="BLJ15" s="80"/>
      <c r="BLK15" s="80"/>
      <c r="BLL15" s="80"/>
      <c r="BLM15" s="80"/>
      <c r="BLN15" s="80"/>
      <c r="BLO15" s="80"/>
      <c r="BLP15" s="80"/>
      <c r="BLQ15" s="80"/>
      <c r="BLR15" s="80"/>
      <c r="BLS15" s="80"/>
      <c r="BLT15" s="80"/>
      <c r="BLU15" s="80"/>
      <c r="BLV15" s="80"/>
      <c r="BLW15" s="80"/>
      <c r="BLX15" s="80"/>
      <c r="BLY15" s="80"/>
      <c r="BLZ15" s="80"/>
      <c r="BMA15" s="80"/>
      <c r="BMB15" s="80"/>
      <c r="BMC15" s="80"/>
      <c r="BMD15" s="80"/>
      <c r="BME15" s="80"/>
      <c r="BMF15" s="80"/>
      <c r="BMG15" s="80"/>
      <c r="BMH15" s="80"/>
      <c r="BMI15" s="80"/>
      <c r="BMJ15" s="80"/>
      <c r="BMK15" s="80"/>
      <c r="BML15" s="80"/>
      <c r="BMM15" s="80"/>
      <c r="BMN15" s="80"/>
      <c r="BMO15" s="80"/>
      <c r="BMP15" s="80"/>
      <c r="BMQ15" s="80"/>
      <c r="BMR15" s="80"/>
      <c r="BMS15" s="80"/>
      <c r="BMT15" s="80"/>
      <c r="BMU15" s="80"/>
      <c r="BMV15" s="80"/>
      <c r="BMW15" s="80"/>
      <c r="BMX15" s="80"/>
      <c r="BMY15" s="80"/>
      <c r="BMZ15" s="80"/>
      <c r="BNA15" s="80"/>
      <c r="BNB15" s="80"/>
      <c r="BNC15" s="80"/>
      <c r="BND15" s="80"/>
      <c r="BNE15" s="80"/>
      <c r="BNF15" s="80"/>
      <c r="BNG15" s="80"/>
      <c r="BNH15" s="80"/>
      <c r="BNI15" s="80"/>
      <c r="BNJ15" s="80"/>
      <c r="BNK15" s="80"/>
      <c r="BNL15" s="80"/>
      <c r="BNM15" s="80"/>
      <c r="BNN15" s="80"/>
      <c r="BNO15" s="80"/>
      <c r="BNP15" s="80"/>
      <c r="BNQ15" s="80"/>
      <c r="BNR15" s="80"/>
      <c r="BNS15" s="80"/>
      <c r="BNT15" s="80"/>
      <c r="BNU15" s="80"/>
      <c r="BNV15" s="80"/>
      <c r="BNW15" s="80"/>
      <c r="BNX15" s="80"/>
      <c r="BNY15" s="80"/>
      <c r="BNZ15" s="80"/>
      <c r="BOA15" s="80"/>
      <c r="BOB15" s="80"/>
      <c r="BOC15" s="80"/>
      <c r="BOD15" s="80"/>
      <c r="BOE15" s="80"/>
      <c r="BOF15" s="80"/>
      <c r="BOG15" s="80"/>
      <c r="BOH15" s="80"/>
      <c r="BOI15" s="80"/>
      <c r="BOJ15" s="80"/>
      <c r="BOK15" s="80"/>
      <c r="BOL15" s="80"/>
      <c r="BOM15" s="80"/>
      <c r="BON15" s="80"/>
      <c r="BOO15" s="80"/>
      <c r="BOP15" s="80"/>
      <c r="BOQ15" s="80"/>
      <c r="BOR15" s="80"/>
      <c r="BOS15" s="80"/>
      <c r="BOT15" s="80"/>
      <c r="BOU15" s="80"/>
      <c r="BOV15" s="80"/>
      <c r="BOW15" s="80"/>
      <c r="BOX15" s="80"/>
      <c r="BOY15" s="80"/>
      <c r="BOZ15" s="80"/>
      <c r="BPA15" s="80"/>
      <c r="BPB15" s="80"/>
      <c r="BPC15" s="80"/>
      <c r="BPD15" s="80"/>
      <c r="BPE15" s="80"/>
      <c r="BPF15" s="80"/>
      <c r="BPG15" s="80"/>
      <c r="BPH15" s="80"/>
      <c r="BPI15" s="80"/>
      <c r="BPJ15" s="80"/>
      <c r="BPK15" s="80"/>
      <c r="BPL15" s="80"/>
      <c r="BPM15" s="80"/>
      <c r="BPN15" s="80"/>
      <c r="BPO15" s="80"/>
      <c r="BPP15" s="80"/>
      <c r="BPQ15" s="80"/>
      <c r="BPR15" s="80"/>
      <c r="BPS15" s="80"/>
      <c r="BPT15" s="80"/>
      <c r="BPU15" s="80"/>
      <c r="BPV15" s="80"/>
      <c r="BPW15" s="80"/>
      <c r="BPX15" s="80"/>
      <c r="BPY15" s="80"/>
      <c r="BPZ15" s="80"/>
      <c r="BQA15" s="80"/>
      <c r="BQB15" s="80"/>
      <c r="BQC15" s="80"/>
      <c r="BQD15" s="80"/>
      <c r="BQE15" s="80"/>
      <c r="BQF15" s="80"/>
      <c r="BQG15" s="80"/>
      <c r="BQH15" s="80"/>
      <c r="BQI15" s="80"/>
      <c r="BQJ15" s="80"/>
      <c r="BQK15" s="80"/>
      <c r="BQL15" s="80"/>
      <c r="BQM15" s="80"/>
      <c r="BQN15" s="80"/>
      <c r="BQO15" s="80"/>
      <c r="BQP15" s="80"/>
      <c r="BQQ15" s="80"/>
      <c r="BQR15" s="80"/>
      <c r="BQS15" s="80"/>
      <c r="BQT15" s="80"/>
      <c r="BQU15" s="80"/>
      <c r="BQV15" s="80"/>
      <c r="BQW15" s="80"/>
      <c r="BQX15" s="80"/>
      <c r="BQY15" s="80"/>
      <c r="BQZ15" s="80"/>
      <c r="BRA15" s="80"/>
      <c r="BRB15" s="80"/>
      <c r="BRC15" s="80"/>
      <c r="BRD15" s="80"/>
      <c r="BRE15" s="80"/>
      <c r="BRF15" s="80"/>
      <c r="BRG15" s="80"/>
      <c r="BRH15" s="80"/>
      <c r="BRI15" s="80"/>
      <c r="BRJ15" s="80"/>
      <c r="BRK15" s="80"/>
      <c r="BRL15" s="80"/>
      <c r="BRM15" s="80"/>
      <c r="BRN15" s="80"/>
      <c r="BRO15" s="80"/>
      <c r="BRP15" s="80"/>
      <c r="BRQ15" s="80"/>
      <c r="BRR15" s="80"/>
      <c r="BRS15" s="80"/>
      <c r="BRT15" s="80"/>
      <c r="BRU15" s="80"/>
      <c r="BRV15" s="80"/>
      <c r="BRW15" s="80"/>
      <c r="BRX15" s="80"/>
      <c r="BRY15" s="80"/>
      <c r="BRZ15" s="80"/>
      <c r="BSA15" s="80"/>
      <c r="BSB15" s="80"/>
      <c r="BSC15" s="80"/>
      <c r="BSD15" s="80"/>
      <c r="BSE15" s="80"/>
      <c r="BSF15" s="80"/>
      <c r="BSG15" s="80"/>
      <c r="BSH15" s="80"/>
      <c r="BSI15" s="80"/>
      <c r="BSJ15" s="80"/>
      <c r="BSK15" s="80"/>
      <c r="BSL15" s="80"/>
      <c r="BSM15" s="80"/>
      <c r="BSN15" s="80"/>
      <c r="BSO15" s="80"/>
      <c r="BSP15" s="80"/>
      <c r="BSQ15" s="80"/>
      <c r="BSR15" s="80"/>
      <c r="BSS15" s="80"/>
      <c r="BST15" s="80"/>
      <c r="BSU15" s="80"/>
      <c r="BSV15" s="80"/>
      <c r="BSW15" s="80"/>
      <c r="BSX15" s="80"/>
      <c r="BSY15" s="80"/>
      <c r="BSZ15" s="80"/>
      <c r="BTA15" s="80"/>
      <c r="BTB15" s="80"/>
      <c r="BTC15" s="80"/>
      <c r="BTD15" s="80"/>
      <c r="BTE15" s="80"/>
      <c r="BTF15" s="80"/>
      <c r="BTG15" s="80"/>
      <c r="BTH15" s="80"/>
      <c r="BTI15" s="80"/>
      <c r="BTJ15" s="80"/>
      <c r="BTK15" s="80"/>
      <c r="BTL15" s="80"/>
      <c r="BTM15" s="80"/>
      <c r="BTN15" s="80"/>
      <c r="BTO15" s="80"/>
      <c r="BTP15" s="80"/>
      <c r="BTQ15" s="80"/>
      <c r="BTR15" s="80"/>
      <c r="BTS15" s="80"/>
      <c r="BTT15" s="80"/>
      <c r="BTU15" s="80"/>
      <c r="BTV15" s="80"/>
      <c r="BTW15" s="80"/>
      <c r="BTX15" s="80"/>
      <c r="BTY15" s="80"/>
      <c r="BTZ15" s="80"/>
      <c r="BUA15" s="80"/>
      <c r="BUB15" s="80"/>
      <c r="BUC15" s="80"/>
      <c r="BUD15" s="80"/>
      <c r="BUE15" s="80"/>
      <c r="BUF15" s="80"/>
      <c r="BUG15" s="80"/>
      <c r="BUH15" s="80"/>
      <c r="BUI15" s="80"/>
      <c r="BUJ15" s="80"/>
      <c r="BUK15" s="80"/>
      <c r="BUL15" s="80"/>
      <c r="BUM15" s="80"/>
      <c r="BUN15" s="80"/>
      <c r="BUO15" s="80"/>
      <c r="BUP15" s="80"/>
      <c r="BUQ15" s="80"/>
      <c r="BUR15" s="80"/>
      <c r="BUS15" s="80"/>
      <c r="BUT15" s="80"/>
      <c r="BUU15" s="80"/>
      <c r="BUV15" s="80"/>
      <c r="BUW15" s="80"/>
      <c r="BUX15" s="80"/>
      <c r="BUY15" s="80"/>
      <c r="BUZ15" s="80"/>
      <c r="BVA15" s="80"/>
      <c r="BVB15" s="80"/>
      <c r="BVC15" s="80"/>
      <c r="BVD15" s="80"/>
      <c r="BVE15" s="80"/>
      <c r="BVF15" s="80"/>
      <c r="BVG15" s="80"/>
      <c r="BVH15" s="80"/>
      <c r="BVI15" s="80"/>
      <c r="BVJ15" s="80"/>
      <c r="BVK15" s="80"/>
      <c r="BVL15" s="80"/>
      <c r="BVM15" s="80"/>
      <c r="BVN15" s="80"/>
      <c r="BVO15" s="80"/>
      <c r="BVP15" s="80"/>
      <c r="BVQ15" s="80"/>
      <c r="BVR15" s="80"/>
      <c r="BVS15" s="80"/>
      <c r="BVT15" s="80"/>
      <c r="BVU15" s="80"/>
      <c r="BVV15" s="80"/>
      <c r="BVW15" s="80"/>
      <c r="BVX15" s="80"/>
      <c r="BVY15" s="80"/>
      <c r="BVZ15" s="80"/>
      <c r="BWA15" s="80"/>
      <c r="BWB15" s="80"/>
      <c r="BWC15" s="80"/>
      <c r="BWD15" s="80"/>
      <c r="BWE15" s="80"/>
      <c r="BWF15" s="80"/>
      <c r="BWG15" s="80"/>
      <c r="BWH15" s="80"/>
      <c r="BWI15" s="80"/>
      <c r="BWJ15" s="80"/>
      <c r="BWK15" s="80"/>
      <c r="BWL15" s="80"/>
      <c r="BWM15" s="80"/>
      <c r="BWN15" s="80"/>
      <c r="BWO15" s="80"/>
      <c r="BWP15" s="80"/>
      <c r="BWQ15" s="80"/>
      <c r="BWR15" s="80"/>
      <c r="BWS15" s="80"/>
      <c r="BWT15" s="80"/>
      <c r="BWU15" s="80"/>
      <c r="BWV15" s="80"/>
      <c r="BWW15" s="80"/>
      <c r="BWX15" s="80"/>
      <c r="BWY15" s="80"/>
      <c r="BWZ15" s="80"/>
      <c r="BXA15" s="80"/>
      <c r="BXB15" s="80"/>
      <c r="BXC15" s="80"/>
      <c r="BXD15" s="80"/>
      <c r="BXE15" s="80"/>
      <c r="BXF15" s="80"/>
      <c r="BXG15" s="80"/>
      <c r="BXH15" s="80"/>
      <c r="BXI15" s="80"/>
      <c r="BXJ15" s="80"/>
      <c r="BXK15" s="80"/>
      <c r="BXL15" s="80"/>
      <c r="BXM15" s="80"/>
      <c r="BXN15" s="80"/>
      <c r="BXO15" s="80"/>
      <c r="BXP15" s="80"/>
      <c r="BXQ15" s="80"/>
      <c r="BXR15" s="80"/>
      <c r="BXS15" s="80"/>
      <c r="BXT15" s="80"/>
      <c r="BXU15" s="80"/>
      <c r="BXV15" s="80"/>
      <c r="BXW15" s="80"/>
      <c r="BXX15" s="80"/>
      <c r="BXY15" s="80"/>
      <c r="BXZ15" s="80"/>
      <c r="BYA15" s="80"/>
      <c r="BYB15" s="80"/>
      <c r="BYC15" s="80"/>
      <c r="BYD15" s="80"/>
      <c r="BYE15" s="80"/>
      <c r="BYF15" s="80"/>
      <c r="BYG15" s="80"/>
      <c r="BYH15" s="80"/>
      <c r="BYI15" s="80"/>
      <c r="BYJ15" s="80"/>
      <c r="BYK15" s="80"/>
      <c r="BYL15" s="80"/>
      <c r="BYM15" s="80"/>
      <c r="BYN15" s="80"/>
      <c r="BYO15" s="80"/>
      <c r="BYP15" s="80"/>
      <c r="BYQ15" s="80"/>
      <c r="BYR15" s="80"/>
      <c r="BYS15" s="80"/>
      <c r="BYT15" s="80"/>
      <c r="BYU15" s="80"/>
      <c r="BYV15" s="80"/>
      <c r="BYW15" s="80"/>
      <c r="BYX15" s="80"/>
      <c r="BYY15" s="80"/>
      <c r="BYZ15" s="80"/>
      <c r="BZA15" s="80"/>
      <c r="BZB15" s="80"/>
      <c r="BZC15" s="80"/>
      <c r="BZD15" s="80"/>
      <c r="BZE15" s="80"/>
      <c r="BZF15" s="80"/>
      <c r="BZG15" s="80"/>
      <c r="BZH15" s="80"/>
      <c r="BZI15" s="80"/>
      <c r="BZJ15" s="80"/>
      <c r="BZK15" s="80"/>
      <c r="BZL15" s="80"/>
      <c r="BZM15" s="80"/>
      <c r="BZN15" s="80"/>
      <c r="BZO15" s="80"/>
      <c r="BZP15" s="80"/>
      <c r="BZQ15" s="80"/>
      <c r="BZR15" s="80"/>
      <c r="BZS15" s="80"/>
      <c r="BZT15" s="80"/>
      <c r="BZU15" s="80"/>
      <c r="BZV15" s="80"/>
      <c r="BZW15" s="80"/>
      <c r="BZX15" s="80"/>
      <c r="BZY15" s="80"/>
      <c r="BZZ15" s="80"/>
      <c r="CAA15" s="80"/>
      <c r="CAB15" s="80"/>
      <c r="CAC15" s="80"/>
      <c r="CAD15" s="80"/>
      <c r="CAE15" s="80"/>
      <c r="CAF15" s="80"/>
      <c r="CAG15" s="80"/>
      <c r="CAH15" s="80"/>
      <c r="CAI15" s="80"/>
      <c r="CAJ15" s="80"/>
      <c r="CAK15" s="80"/>
      <c r="CAL15" s="80"/>
      <c r="CAM15" s="80"/>
      <c r="CAN15" s="80"/>
      <c r="CAO15" s="80"/>
      <c r="CAP15" s="80"/>
      <c r="CAQ15" s="80"/>
      <c r="CAR15" s="80"/>
      <c r="CAS15" s="80"/>
      <c r="CAT15" s="80"/>
      <c r="CAU15" s="80"/>
      <c r="CAV15" s="80"/>
      <c r="CAW15" s="80"/>
      <c r="CAX15" s="80"/>
      <c r="CAY15" s="80"/>
      <c r="CAZ15" s="80"/>
      <c r="CBA15" s="80"/>
      <c r="CBB15" s="80"/>
      <c r="CBC15" s="80"/>
      <c r="CBD15" s="80"/>
      <c r="CBE15" s="80"/>
      <c r="CBF15" s="80"/>
      <c r="CBG15" s="80"/>
      <c r="CBH15" s="80"/>
      <c r="CBI15" s="80"/>
      <c r="CBJ15" s="80"/>
      <c r="CBK15" s="80"/>
      <c r="CBL15" s="80"/>
      <c r="CBM15" s="80"/>
      <c r="CBN15" s="80"/>
      <c r="CBO15" s="80"/>
      <c r="CBP15" s="80"/>
      <c r="CBQ15" s="80"/>
      <c r="CBR15" s="80"/>
      <c r="CBS15" s="80"/>
      <c r="CBT15" s="80"/>
      <c r="CBU15" s="80"/>
      <c r="CBV15" s="80"/>
      <c r="CBW15" s="80"/>
      <c r="CBX15" s="80"/>
      <c r="CBY15" s="80"/>
      <c r="CBZ15" s="80"/>
      <c r="CCA15" s="80"/>
      <c r="CCB15" s="80"/>
      <c r="CCC15" s="80"/>
      <c r="CCD15" s="80"/>
      <c r="CCE15" s="80"/>
      <c r="CCF15" s="80"/>
      <c r="CCG15" s="80"/>
      <c r="CCH15" s="80"/>
      <c r="CCI15" s="80"/>
      <c r="CCJ15" s="80"/>
      <c r="CCK15" s="80"/>
      <c r="CCL15" s="80"/>
      <c r="CCM15" s="80"/>
      <c r="CCN15" s="80"/>
      <c r="CCO15" s="80"/>
      <c r="CCP15" s="80"/>
      <c r="CCQ15" s="80"/>
      <c r="CCR15" s="80"/>
      <c r="CCS15" s="80"/>
      <c r="CCT15" s="80"/>
      <c r="CCU15" s="80"/>
      <c r="CCV15" s="80"/>
      <c r="CCW15" s="80"/>
      <c r="CCX15" s="80"/>
      <c r="CCY15" s="80"/>
      <c r="CCZ15" s="80"/>
      <c r="CDA15" s="80"/>
      <c r="CDB15" s="80"/>
      <c r="CDC15" s="80"/>
      <c r="CDD15" s="80"/>
      <c r="CDE15" s="80"/>
      <c r="CDF15" s="80"/>
      <c r="CDG15" s="80"/>
      <c r="CDH15" s="80"/>
      <c r="CDI15" s="80"/>
      <c r="CDJ15" s="80"/>
      <c r="CDK15" s="80"/>
      <c r="CDL15" s="80"/>
      <c r="CDM15" s="80"/>
      <c r="CDN15" s="80"/>
      <c r="CDO15" s="80"/>
      <c r="CDP15" s="80"/>
      <c r="CDQ15" s="80"/>
      <c r="CDR15" s="80"/>
      <c r="CDS15" s="80"/>
      <c r="CDT15" s="80"/>
      <c r="CDU15" s="80"/>
      <c r="CDV15" s="80"/>
      <c r="CDW15" s="80"/>
      <c r="CDX15" s="80"/>
      <c r="CDY15" s="80"/>
      <c r="CDZ15" s="80"/>
      <c r="CEA15" s="80"/>
      <c r="CEB15" s="80"/>
      <c r="CEC15" s="80"/>
      <c r="CED15" s="80"/>
      <c r="CEE15" s="80"/>
      <c r="CEF15" s="80"/>
      <c r="CEG15" s="80"/>
      <c r="CEH15" s="80"/>
      <c r="CEI15" s="80"/>
      <c r="CEJ15" s="80"/>
      <c r="CEK15" s="80"/>
      <c r="CEL15" s="80"/>
      <c r="CEM15" s="80"/>
      <c r="CEN15" s="80"/>
      <c r="CEO15" s="80"/>
      <c r="CEP15" s="80"/>
      <c r="CEQ15" s="80"/>
      <c r="CER15" s="80"/>
      <c r="CES15" s="80"/>
      <c r="CET15" s="80"/>
      <c r="CEU15" s="80"/>
      <c r="CEV15" s="80"/>
      <c r="CEW15" s="80"/>
      <c r="CEX15" s="80"/>
      <c r="CEY15" s="80"/>
      <c r="CEZ15" s="80"/>
      <c r="CFA15" s="80"/>
      <c r="CFB15" s="80"/>
      <c r="CFC15" s="80"/>
      <c r="CFD15" s="80"/>
      <c r="CFE15" s="80"/>
      <c r="CFF15" s="80"/>
      <c r="CFG15" s="80"/>
      <c r="CFH15" s="80"/>
      <c r="CFI15" s="80"/>
      <c r="CFJ15" s="80"/>
      <c r="CFK15" s="80"/>
      <c r="CFL15" s="80"/>
      <c r="CFM15" s="80"/>
      <c r="CFN15" s="80"/>
      <c r="CFO15" s="80"/>
      <c r="CFP15" s="80"/>
      <c r="CFQ15" s="80"/>
      <c r="CFR15" s="80"/>
      <c r="CFS15" s="80"/>
      <c r="CFT15" s="80"/>
      <c r="CFU15" s="80"/>
      <c r="CFV15" s="80"/>
      <c r="CFW15" s="80"/>
      <c r="CFX15" s="80"/>
      <c r="CFY15" s="80"/>
      <c r="CFZ15" s="80"/>
      <c r="CGA15" s="80"/>
      <c r="CGB15" s="80"/>
      <c r="CGC15" s="80"/>
      <c r="CGD15" s="80"/>
      <c r="CGE15" s="80"/>
      <c r="CGF15" s="80"/>
      <c r="CGG15" s="80"/>
      <c r="CGH15" s="80"/>
      <c r="CGI15" s="80"/>
      <c r="CGJ15" s="80"/>
      <c r="CGK15" s="80"/>
      <c r="CGL15" s="80"/>
      <c r="CGM15" s="80"/>
      <c r="CGN15" s="80"/>
      <c r="CGO15" s="80"/>
      <c r="CGP15" s="80"/>
      <c r="CGQ15" s="80"/>
      <c r="CGR15" s="80"/>
      <c r="CGS15" s="80"/>
      <c r="CGT15" s="80"/>
      <c r="CGU15" s="80"/>
      <c r="CGV15" s="80"/>
      <c r="CGW15" s="80"/>
      <c r="CGX15" s="80"/>
      <c r="CGY15" s="80"/>
      <c r="CGZ15" s="80"/>
      <c r="CHA15" s="80"/>
      <c r="CHB15" s="80"/>
      <c r="CHC15" s="80"/>
      <c r="CHD15" s="80"/>
      <c r="CHE15" s="80"/>
      <c r="CHF15" s="80"/>
      <c r="CHG15" s="80"/>
      <c r="CHH15" s="80"/>
      <c r="CHI15" s="80"/>
      <c r="CHJ15" s="80"/>
      <c r="CHK15" s="80"/>
      <c r="CHL15" s="80"/>
      <c r="CHM15" s="80"/>
      <c r="CHN15" s="80"/>
      <c r="CHO15" s="80"/>
      <c r="CHP15" s="80"/>
      <c r="CHQ15" s="80"/>
      <c r="CHR15" s="80"/>
      <c r="CHS15" s="80"/>
      <c r="CHT15" s="80"/>
      <c r="CHU15" s="80"/>
      <c r="CHV15" s="80"/>
      <c r="CHW15" s="80"/>
      <c r="CHX15" s="80"/>
      <c r="CHY15" s="80"/>
      <c r="CHZ15" s="80"/>
      <c r="CIA15" s="80"/>
      <c r="CIB15" s="80"/>
      <c r="CIC15" s="80"/>
      <c r="CID15" s="80"/>
      <c r="CIE15" s="80"/>
      <c r="CIF15" s="80"/>
      <c r="CIG15" s="80"/>
      <c r="CIH15" s="80"/>
      <c r="CII15" s="80"/>
      <c r="CIJ15" s="80"/>
      <c r="CIK15" s="80"/>
      <c r="CIL15" s="80"/>
      <c r="CIM15" s="80"/>
      <c r="CIN15" s="80"/>
      <c r="CIO15" s="80"/>
      <c r="CIP15" s="80"/>
      <c r="CIQ15" s="80"/>
      <c r="CIR15" s="80"/>
      <c r="CIS15" s="80"/>
      <c r="CIT15" s="80"/>
      <c r="CIU15" s="80"/>
      <c r="CIV15" s="80"/>
      <c r="CIW15" s="80"/>
      <c r="CIX15" s="80"/>
      <c r="CIY15" s="80"/>
      <c r="CIZ15" s="80"/>
      <c r="CJA15" s="80"/>
      <c r="CJB15" s="80"/>
      <c r="CJC15" s="80"/>
      <c r="CJD15" s="80"/>
      <c r="CJE15" s="80"/>
      <c r="CJF15" s="80"/>
      <c r="CJG15" s="80"/>
      <c r="CJH15" s="80"/>
      <c r="CJI15" s="80"/>
      <c r="CJJ15" s="80"/>
      <c r="CJK15" s="80"/>
      <c r="CJL15" s="80"/>
      <c r="CJM15" s="80"/>
      <c r="CJN15" s="80"/>
      <c r="CJO15" s="80"/>
      <c r="CJP15" s="80"/>
      <c r="CJQ15" s="80"/>
      <c r="CJR15" s="80"/>
      <c r="CJS15" s="80"/>
      <c r="CJT15" s="80"/>
      <c r="CJU15" s="80"/>
      <c r="CJV15" s="80"/>
      <c r="CJW15" s="80"/>
      <c r="CJX15" s="80"/>
      <c r="CJY15" s="80"/>
      <c r="CJZ15" s="80"/>
      <c r="CKA15" s="80"/>
      <c r="CKB15" s="80"/>
      <c r="CKC15" s="80"/>
      <c r="CKD15" s="80"/>
      <c r="CKE15" s="80"/>
      <c r="CKF15" s="80"/>
      <c r="CKG15" s="80"/>
      <c r="CKH15" s="80"/>
      <c r="CKI15" s="80"/>
      <c r="CKJ15" s="80"/>
      <c r="CKK15" s="80"/>
      <c r="CKL15" s="80"/>
      <c r="CKM15" s="80"/>
      <c r="CKN15" s="80"/>
      <c r="CKO15" s="80"/>
      <c r="CKP15" s="80"/>
      <c r="CKQ15" s="80"/>
      <c r="CKR15" s="80"/>
      <c r="CKS15" s="80"/>
      <c r="CKT15" s="80"/>
      <c r="CKU15" s="80"/>
      <c r="CKV15" s="80"/>
      <c r="CKW15" s="80"/>
      <c r="CKX15" s="80"/>
      <c r="CKY15" s="80"/>
      <c r="CKZ15" s="80"/>
      <c r="CLA15" s="80"/>
      <c r="CLB15" s="80"/>
      <c r="CLC15" s="80"/>
      <c r="CLD15" s="80"/>
      <c r="CLE15" s="80"/>
      <c r="CLF15" s="80"/>
      <c r="CLG15" s="80"/>
      <c r="CLH15" s="80"/>
      <c r="CLI15" s="80"/>
      <c r="CLJ15" s="80"/>
      <c r="CLK15" s="80"/>
      <c r="CLL15" s="80"/>
      <c r="CLM15" s="80"/>
      <c r="CLN15" s="80"/>
      <c r="CLO15" s="80"/>
      <c r="CLP15" s="80"/>
      <c r="CLQ15" s="80"/>
      <c r="CLR15" s="80"/>
      <c r="CLS15" s="80"/>
      <c r="CLT15" s="80"/>
      <c r="CLU15" s="80"/>
      <c r="CLV15" s="80"/>
      <c r="CLW15" s="80"/>
      <c r="CLX15" s="80"/>
      <c r="CLY15" s="80"/>
      <c r="CLZ15" s="80"/>
      <c r="CMA15" s="80"/>
      <c r="CMB15" s="80"/>
      <c r="CMC15" s="80"/>
      <c r="CMD15" s="80"/>
      <c r="CME15" s="80"/>
      <c r="CMF15" s="80"/>
      <c r="CMG15" s="80"/>
      <c r="CMH15" s="80"/>
      <c r="CMI15" s="80"/>
      <c r="CMJ15" s="80"/>
      <c r="CMK15" s="80"/>
      <c r="CML15" s="80"/>
      <c r="CMM15" s="80"/>
      <c r="CMN15" s="80"/>
      <c r="CMO15" s="80"/>
      <c r="CMP15" s="80"/>
      <c r="CMQ15" s="80"/>
      <c r="CMR15" s="80"/>
      <c r="CMS15" s="80"/>
      <c r="CMT15" s="80"/>
      <c r="CMU15" s="80"/>
      <c r="CMV15" s="80"/>
      <c r="CMW15" s="80"/>
      <c r="CMX15" s="80"/>
      <c r="CMY15" s="80"/>
      <c r="CMZ15" s="80"/>
      <c r="CNA15" s="80"/>
      <c r="CNB15" s="80"/>
      <c r="CNC15" s="80"/>
      <c r="CND15" s="80"/>
      <c r="CNE15" s="80"/>
      <c r="CNF15" s="80"/>
      <c r="CNG15" s="80"/>
      <c r="CNH15" s="80"/>
      <c r="CNI15" s="80"/>
      <c r="CNJ15" s="80"/>
      <c r="CNK15" s="80"/>
      <c r="CNL15" s="80"/>
      <c r="CNM15" s="80"/>
      <c r="CNN15" s="80"/>
      <c r="CNO15" s="80"/>
      <c r="CNP15" s="80"/>
      <c r="CNQ15" s="80"/>
      <c r="CNR15" s="80"/>
      <c r="CNS15" s="80"/>
      <c r="CNT15" s="80"/>
      <c r="CNU15" s="80"/>
      <c r="CNV15" s="80"/>
      <c r="CNW15" s="80"/>
      <c r="CNX15" s="80"/>
      <c r="CNY15" s="80"/>
      <c r="CNZ15" s="80"/>
      <c r="COA15" s="80"/>
      <c r="COB15" s="80"/>
      <c r="COC15" s="80"/>
      <c r="COD15" s="80"/>
      <c r="COE15" s="80"/>
      <c r="COF15" s="80"/>
      <c r="COG15" s="80"/>
      <c r="COH15" s="80"/>
      <c r="COI15" s="80"/>
      <c r="COJ15" s="80"/>
      <c r="COK15" s="80"/>
      <c r="COL15" s="80"/>
      <c r="COM15" s="80"/>
      <c r="CON15" s="80"/>
      <c r="COO15" s="80"/>
      <c r="COP15" s="80"/>
      <c r="COQ15" s="80"/>
      <c r="COR15" s="80"/>
      <c r="COS15" s="80"/>
      <c r="COT15" s="80"/>
      <c r="COU15" s="80"/>
      <c r="COV15" s="80"/>
      <c r="COW15" s="80"/>
      <c r="COX15" s="80"/>
      <c r="COY15" s="80"/>
      <c r="COZ15" s="80"/>
      <c r="CPA15" s="80"/>
      <c r="CPB15" s="80"/>
      <c r="CPC15" s="80"/>
      <c r="CPD15" s="80"/>
      <c r="CPE15" s="80"/>
      <c r="CPF15" s="80"/>
      <c r="CPG15" s="80"/>
      <c r="CPH15" s="80"/>
      <c r="CPI15" s="80"/>
      <c r="CPJ15" s="80"/>
      <c r="CPK15" s="80"/>
      <c r="CPL15" s="80"/>
      <c r="CPM15" s="80"/>
      <c r="CPN15" s="80"/>
      <c r="CPO15" s="80"/>
      <c r="CPP15" s="80"/>
      <c r="CPQ15" s="80"/>
      <c r="CPR15" s="80"/>
      <c r="CPS15" s="80"/>
      <c r="CPT15" s="80"/>
      <c r="CPU15" s="80"/>
      <c r="CPV15" s="80"/>
      <c r="CPW15" s="80"/>
      <c r="CPX15" s="80"/>
      <c r="CPY15" s="80"/>
      <c r="CPZ15" s="80"/>
      <c r="CQA15" s="80"/>
      <c r="CQB15" s="80"/>
      <c r="CQC15" s="80"/>
      <c r="CQD15" s="80"/>
      <c r="CQE15" s="80"/>
      <c r="CQF15" s="80"/>
      <c r="CQG15" s="80"/>
      <c r="CQH15" s="80"/>
      <c r="CQI15" s="80"/>
      <c r="CQJ15" s="80"/>
      <c r="CQK15" s="80"/>
      <c r="CQL15" s="80"/>
      <c r="CQM15" s="80"/>
      <c r="CQN15" s="80"/>
      <c r="CQO15" s="80"/>
      <c r="CQP15" s="80"/>
      <c r="CQQ15" s="80"/>
      <c r="CQR15" s="80"/>
      <c r="CQS15" s="80"/>
      <c r="CQT15" s="80"/>
      <c r="CQU15" s="80"/>
      <c r="CQV15" s="80"/>
      <c r="CQW15" s="80"/>
      <c r="CQX15" s="80"/>
      <c r="CQY15" s="80"/>
      <c r="CQZ15" s="80"/>
      <c r="CRA15" s="80"/>
      <c r="CRB15" s="80"/>
      <c r="CRC15" s="80"/>
      <c r="CRD15" s="80"/>
      <c r="CRE15" s="80"/>
      <c r="CRF15" s="80"/>
      <c r="CRG15" s="80"/>
      <c r="CRH15" s="80"/>
      <c r="CRI15" s="80"/>
      <c r="CRJ15" s="80"/>
      <c r="CRK15" s="80"/>
      <c r="CRL15" s="80"/>
      <c r="CRM15" s="80"/>
      <c r="CRN15" s="80"/>
      <c r="CRO15" s="80"/>
      <c r="CRP15" s="80"/>
      <c r="CRQ15" s="80"/>
      <c r="CRR15" s="80"/>
      <c r="CRS15" s="80"/>
      <c r="CRT15" s="80"/>
      <c r="CRU15" s="80"/>
      <c r="CRV15" s="80"/>
      <c r="CRW15" s="80"/>
      <c r="CRX15" s="80"/>
      <c r="CRY15" s="80"/>
      <c r="CRZ15" s="80"/>
      <c r="CSA15" s="80"/>
      <c r="CSB15" s="80"/>
      <c r="CSC15" s="80"/>
      <c r="CSD15" s="80"/>
      <c r="CSE15" s="80"/>
      <c r="CSF15" s="80"/>
      <c r="CSG15" s="80"/>
      <c r="CSH15" s="80"/>
      <c r="CSI15" s="80"/>
      <c r="CSJ15" s="80"/>
      <c r="CSK15" s="80"/>
      <c r="CSL15" s="80"/>
      <c r="CSM15" s="80"/>
      <c r="CSN15" s="80"/>
      <c r="CSO15" s="80"/>
      <c r="CSP15" s="80"/>
      <c r="CSQ15" s="80"/>
      <c r="CSR15" s="80"/>
      <c r="CSS15" s="80"/>
      <c r="CST15" s="80"/>
      <c r="CSU15" s="80"/>
      <c r="CSV15" s="80"/>
      <c r="CSW15" s="80"/>
      <c r="CSX15" s="80"/>
      <c r="CSY15" s="80"/>
      <c r="CSZ15" s="80"/>
      <c r="CTA15" s="80"/>
      <c r="CTB15" s="80"/>
      <c r="CTC15" s="80"/>
      <c r="CTD15" s="80"/>
      <c r="CTE15" s="80"/>
      <c r="CTF15" s="80"/>
      <c r="CTG15" s="80"/>
      <c r="CTH15" s="80"/>
      <c r="CTI15" s="80"/>
      <c r="CTJ15" s="80"/>
      <c r="CTK15" s="80"/>
      <c r="CTL15" s="80"/>
      <c r="CTM15" s="80"/>
      <c r="CTN15" s="80"/>
      <c r="CTO15" s="80"/>
      <c r="CTP15" s="80"/>
      <c r="CTQ15" s="80"/>
      <c r="CTR15" s="80"/>
      <c r="CTS15" s="80"/>
      <c r="CTT15" s="80"/>
      <c r="CTU15" s="80"/>
      <c r="CTV15" s="80"/>
      <c r="CTW15" s="80"/>
      <c r="CTX15" s="80"/>
      <c r="CTY15" s="80"/>
      <c r="CTZ15" s="80"/>
      <c r="CUA15" s="80"/>
      <c r="CUB15" s="80"/>
      <c r="CUC15" s="80"/>
      <c r="CUD15" s="80"/>
      <c r="CUE15" s="80"/>
      <c r="CUF15" s="80"/>
      <c r="CUG15" s="80"/>
      <c r="CUH15" s="80"/>
      <c r="CUI15" s="80"/>
      <c r="CUJ15" s="80"/>
      <c r="CUK15" s="80"/>
      <c r="CUL15" s="80"/>
      <c r="CUM15" s="80"/>
      <c r="CUN15" s="80"/>
      <c r="CUO15" s="80"/>
      <c r="CUP15" s="80"/>
      <c r="CUQ15" s="80"/>
      <c r="CUR15" s="80"/>
      <c r="CUS15" s="80"/>
      <c r="CUT15" s="80"/>
      <c r="CUU15" s="80"/>
      <c r="CUV15" s="80"/>
      <c r="CUW15" s="80"/>
      <c r="CUX15" s="80"/>
      <c r="CUY15" s="80"/>
      <c r="CUZ15" s="80"/>
      <c r="CVA15" s="80"/>
      <c r="CVB15" s="80"/>
      <c r="CVC15" s="80"/>
      <c r="CVD15" s="80"/>
      <c r="CVE15" s="80"/>
      <c r="CVF15" s="80"/>
      <c r="CVG15" s="80"/>
      <c r="CVH15" s="80"/>
      <c r="CVI15" s="80"/>
      <c r="CVJ15" s="80"/>
      <c r="CVK15" s="80"/>
      <c r="CVL15" s="80"/>
      <c r="CVM15" s="80"/>
      <c r="CVN15" s="80"/>
      <c r="CVO15" s="80"/>
      <c r="CVP15" s="80"/>
      <c r="CVQ15" s="80"/>
      <c r="CVR15" s="80"/>
      <c r="CVS15" s="80"/>
      <c r="CVT15" s="80"/>
      <c r="CVU15" s="80"/>
      <c r="CVV15" s="80"/>
      <c r="CVW15" s="80"/>
      <c r="CVX15" s="80"/>
      <c r="CVY15" s="80"/>
      <c r="CVZ15" s="80"/>
      <c r="CWA15" s="80"/>
      <c r="CWB15" s="80"/>
      <c r="CWC15" s="80"/>
      <c r="CWD15" s="80"/>
      <c r="CWE15" s="80"/>
      <c r="CWF15" s="80"/>
      <c r="CWG15" s="80"/>
      <c r="CWH15" s="80"/>
      <c r="CWI15" s="80"/>
      <c r="CWJ15" s="80"/>
      <c r="CWK15" s="80"/>
      <c r="CWL15" s="80"/>
      <c r="CWM15" s="80"/>
      <c r="CWN15" s="80"/>
      <c r="CWO15" s="80"/>
      <c r="CWP15" s="80"/>
      <c r="CWQ15" s="80"/>
      <c r="CWR15" s="80"/>
      <c r="CWS15" s="80"/>
      <c r="CWT15" s="80"/>
      <c r="CWU15" s="80"/>
      <c r="CWV15" s="80"/>
      <c r="CWW15" s="80"/>
      <c r="CWX15" s="80"/>
      <c r="CWY15" s="80"/>
      <c r="CWZ15" s="80"/>
      <c r="CXA15" s="80"/>
      <c r="CXB15" s="80"/>
      <c r="CXC15" s="80"/>
      <c r="CXD15" s="80"/>
      <c r="CXE15" s="80"/>
      <c r="CXF15" s="80"/>
      <c r="CXG15" s="80"/>
      <c r="CXH15" s="80"/>
      <c r="CXI15" s="80"/>
      <c r="CXJ15" s="80"/>
      <c r="CXK15" s="80"/>
      <c r="CXL15" s="80"/>
      <c r="CXM15" s="80"/>
      <c r="CXN15" s="80"/>
      <c r="CXO15" s="80"/>
      <c r="CXP15" s="80"/>
      <c r="CXQ15" s="80"/>
      <c r="CXR15" s="80"/>
      <c r="CXS15" s="80"/>
      <c r="CXT15" s="80"/>
      <c r="CXU15" s="80"/>
      <c r="CXV15" s="80"/>
      <c r="CXW15" s="80"/>
      <c r="CXX15" s="80"/>
      <c r="CXY15" s="80"/>
      <c r="CXZ15" s="80"/>
      <c r="CYA15" s="80"/>
      <c r="CYB15" s="80"/>
      <c r="CYC15" s="80"/>
      <c r="CYD15" s="80"/>
      <c r="CYE15" s="80"/>
      <c r="CYF15" s="80"/>
      <c r="CYG15" s="80"/>
      <c r="CYH15" s="80"/>
      <c r="CYI15" s="80"/>
      <c r="CYJ15" s="80"/>
      <c r="CYK15" s="80"/>
      <c r="CYL15" s="80"/>
      <c r="CYM15" s="80"/>
      <c r="CYN15" s="80"/>
      <c r="CYO15" s="80"/>
      <c r="CYP15" s="80"/>
      <c r="CYQ15" s="80"/>
      <c r="CYR15" s="80"/>
      <c r="CYS15" s="80"/>
      <c r="CYT15" s="80"/>
      <c r="CYU15" s="80"/>
      <c r="CYV15" s="80"/>
      <c r="CYW15" s="80"/>
      <c r="CYX15" s="80"/>
      <c r="CYY15" s="80"/>
      <c r="CYZ15" s="80"/>
      <c r="CZA15" s="80"/>
      <c r="CZB15" s="80"/>
      <c r="CZC15" s="80"/>
      <c r="CZD15" s="80"/>
      <c r="CZE15" s="80"/>
      <c r="CZF15" s="80"/>
      <c r="CZG15" s="80"/>
      <c r="CZH15" s="80"/>
      <c r="CZI15" s="80"/>
      <c r="CZJ15" s="80"/>
      <c r="CZK15" s="80"/>
      <c r="CZL15" s="80"/>
      <c r="CZM15" s="80"/>
      <c r="CZN15" s="80"/>
      <c r="CZO15" s="80"/>
      <c r="CZP15" s="80"/>
      <c r="CZQ15" s="80"/>
      <c r="CZR15" s="80"/>
      <c r="CZS15" s="80"/>
      <c r="CZT15" s="80"/>
      <c r="CZU15" s="80"/>
      <c r="CZV15" s="80"/>
      <c r="CZW15" s="80"/>
      <c r="CZX15" s="80"/>
      <c r="CZY15" s="80"/>
      <c r="CZZ15" s="80"/>
      <c r="DAA15" s="80"/>
      <c r="DAB15" s="80"/>
      <c r="DAC15" s="80"/>
      <c r="DAD15" s="80"/>
      <c r="DAE15" s="80"/>
      <c r="DAF15" s="80"/>
      <c r="DAG15" s="80"/>
      <c r="DAH15" s="80"/>
      <c r="DAI15" s="80"/>
      <c r="DAJ15" s="80"/>
      <c r="DAK15" s="80"/>
      <c r="DAL15" s="80"/>
      <c r="DAM15" s="80"/>
      <c r="DAN15" s="80"/>
      <c r="DAO15" s="80"/>
      <c r="DAP15" s="80"/>
      <c r="DAQ15" s="80"/>
      <c r="DAR15" s="80"/>
      <c r="DAS15" s="80"/>
      <c r="DAT15" s="80"/>
      <c r="DAU15" s="80"/>
      <c r="DAV15" s="80"/>
      <c r="DAW15" s="80"/>
      <c r="DAX15" s="80"/>
      <c r="DAY15" s="80"/>
      <c r="DAZ15" s="80"/>
      <c r="DBA15" s="80"/>
      <c r="DBB15" s="80"/>
      <c r="DBC15" s="80"/>
      <c r="DBD15" s="80"/>
      <c r="DBE15" s="80"/>
      <c r="DBF15" s="80"/>
      <c r="DBG15" s="80"/>
      <c r="DBH15" s="80"/>
      <c r="DBI15" s="80"/>
      <c r="DBJ15" s="80"/>
      <c r="DBK15" s="80"/>
      <c r="DBL15" s="80"/>
      <c r="DBM15" s="80"/>
      <c r="DBN15" s="80"/>
      <c r="DBO15" s="80"/>
      <c r="DBP15" s="80"/>
      <c r="DBQ15" s="80"/>
      <c r="DBR15" s="80"/>
      <c r="DBS15" s="80"/>
      <c r="DBT15" s="80"/>
      <c r="DBU15" s="80"/>
      <c r="DBV15" s="80"/>
      <c r="DBW15" s="80"/>
      <c r="DBX15" s="80"/>
      <c r="DBY15" s="80"/>
      <c r="DBZ15" s="80"/>
      <c r="DCA15" s="80"/>
      <c r="DCB15" s="80"/>
      <c r="DCC15" s="80"/>
      <c r="DCD15" s="80"/>
      <c r="DCE15" s="80"/>
      <c r="DCF15" s="80"/>
      <c r="DCG15" s="80"/>
      <c r="DCH15" s="80"/>
      <c r="DCI15" s="80"/>
      <c r="DCJ15" s="80"/>
      <c r="DCK15" s="80"/>
      <c r="DCL15" s="80"/>
      <c r="DCM15" s="80"/>
      <c r="DCN15" s="80"/>
      <c r="DCO15" s="80"/>
      <c r="DCP15" s="80"/>
      <c r="DCQ15" s="80"/>
      <c r="DCR15" s="80"/>
      <c r="DCS15" s="80"/>
      <c r="DCT15" s="80"/>
      <c r="DCU15" s="80"/>
      <c r="DCV15" s="80"/>
      <c r="DCW15" s="80"/>
      <c r="DCX15" s="80"/>
      <c r="DCY15" s="80"/>
      <c r="DCZ15" s="80"/>
      <c r="DDA15" s="80"/>
      <c r="DDB15" s="80"/>
      <c r="DDC15" s="80"/>
      <c r="DDD15" s="80"/>
      <c r="DDE15" s="80"/>
      <c r="DDF15" s="80"/>
      <c r="DDG15" s="80"/>
      <c r="DDH15" s="80"/>
      <c r="DDI15" s="80"/>
      <c r="DDJ15" s="80"/>
      <c r="DDK15" s="80"/>
      <c r="DDL15" s="80"/>
      <c r="DDM15" s="80"/>
      <c r="DDN15" s="80"/>
      <c r="DDO15" s="80"/>
      <c r="DDP15" s="80"/>
      <c r="DDQ15" s="80"/>
      <c r="DDR15" s="80"/>
      <c r="DDS15" s="80"/>
      <c r="DDT15" s="80"/>
      <c r="DDU15" s="80"/>
      <c r="DDV15" s="80"/>
      <c r="DDW15" s="80"/>
      <c r="DDX15" s="80"/>
      <c r="DDY15" s="80"/>
      <c r="DDZ15" s="80"/>
      <c r="DEA15" s="80"/>
      <c r="DEB15" s="80"/>
      <c r="DEC15" s="80"/>
      <c r="DED15" s="80"/>
      <c r="DEE15" s="80"/>
      <c r="DEF15" s="80"/>
      <c r="DEG15" s="80"/>
      <c r="DEH15" s="80"/>
      <c r="DEI15" s="80"/>
      <c r="DEJ15" s="80"/>
      <c r="DEK15" s="80"/>
      <c r="DEL15" s="80"/>
      <c r="DEM15" s="80"/>
      <c r="DEN15" s="80"/>
      <c r="DEO15" s="80"/>
      <c r="DEP15" s="80"/>
      <c r="DEQ15" s="80"/>
      <c r="DER15" s="80"/>
      <c r="DES15" s="80"/>
      <c r="DET15" s="80"/>
      <c r="DEU15" s="80"/>
      <c r="DEV15" s="80"/>
      <c r="DEW15" s="80"/>
      <c r="DEX15" s="80"/>
      <c r="DEY15" s="80"/>
      <c r="DEZ15" s="80"/>
      <c r="DFA15" s="80"/>
      <c r="DFB15" s="80"/>
      <c r="DFC15" s="80"/>
      <c r="DFD15" s="80"/>
      <c r="DFE15" s="80"/>
      <c r="DFF15" s="80"/>
      <c r="DFG15" s="80"/>
      <c r="DFH15" s="80"/>
      <c r="DFI15" s="80"/>
      <c r="DFJ15" s="80"/>
      <c r="DFK15" s="80"/>
      <c r="DFL15" s="80"/>
      <c r="DFM15" s="80"/>
      <c r="DFN15" s="80"/>
      <c r="DFO15" s="80"/>
      <c r="DFP15" s="80"/>
      <c r="DFQ15" s="80"/>
      <c r="DFR15" s="80"/>
      <c r="DFS15" s="80"/>
      <c r="DFT15" s="80"/>
      <c r="DFU15" s="80"/>
      <c r="DFV15" s="80"/>
      <c r="DFW15" s="80"/>
      <c r="DFX15" s="80"/>
      <c r="DFY15" s="80"/>
      <c r="DFZ15" s="80"/>
      <c r="DGA15" s="80"/>
      <c r="DGB15" s="80"/>
      <c r="DGC15" s="80"/>
      <c r="DGD15" s="80"/>
      <c r="DGE15" s="80"/>
      <c r="DGF15" s="80"/>
      <c r="DGG15" s="80"/>
      <c r="DGH15" s="80"/>
      <c r="DGI15" s="80"/>
      <c r="DGJ15" s="80"/>
      <c r="DGK15" s="80"/>
      <c r="DGL15" s="80"/>
      <c r="DGM15" s="80"/>
      <c r="DGN15" s="80"/>
      <c r="DGO15" s="80"/>
      <c r="DGP15" s="80"/>
      <c r="DGQ15" s="80"/>
      <c r="DGR15" s="80"/>
      <c r="DGS15" s="80"/>
      <c r="DGT15" s="80"/>
      <c r="DGU15" s="80"/>
      <c r="DGV15" s="80"/>
      <c r="DGW15" s="80"/>
      <c r="DGX15" s="80"/>
      <c r="DGY15" s="80"/>
      <c r="DGZ15" s="80"/>
      <c r="DHA15" s="80"/>
      <c r="DHB15" s="80"/>
      <c r="DHC15" s="80"/>
      <c r="DHD15" s="80"/>
      <c r="DHE15" s="80"/>
      <c r="DHF15" s="80"/>
      <c r="DHG15" s="80"/>
      <c r="DHH15" s="80"/>
      <c r="DHI15" s="80"/>
      <c r="DHJ15" s="80"/>
      <c r="DHK15" s="80"/>
      <c r="DHL15" s="80"/>
      <c r="DHM15" s="80"/>
      <c r="DHN15" s="80"/>
      <c r="DHO15" s="80"/>
      <c r="DHP15" s="80"/>
      <c r="DHQ15" s="80"/>
      <c r="DHR15" s="80"/>
      <c r="DHS15" s="80"/>
      <c r="DHT15" s="80"/>
      <c r="DHU15" s="80"/>
      <c r="DHV15" s="80"/>
      <c r="DHW15" s="80"/>
      <c r="DHX15" s="80"/>
      <c r="DHY15" s="80"/>
      <c r="DHZ15" s="80"/>
      <c r="DIA15" s="80"/>
      <c r="DIB15" s="80"/>
      <c r="DIC15" s="80"/>
      <c r="DID15" s="80"/>
      <c r="DIE15" s="80"/>
      <c r="DIF15" s="80"/>
      <c r="DIG15" s="80"/>
      <c r="DIH15" s="80"/>
      <c r="DII15" s="80"/>
      <c r="DIJ15" s="80"/>
      <c r="DIK15" s="80"/>
      <c r="DIL15" s="80"/>
      <c r="DIM15" s="80"/>
      <c r="DIN15" s="80"/>
      <c r="DIO15" s="80"/>
      <c r="DIP15" s="80"/>
      <c r="DIQ15" s="80"/>
      <c r="DIR15" s="80"/>
      <c r="DIS15" s="80"/>
      <c r="DIT15" s="80"/>
      <c r="DIU15" s="80"/>
      <c r="DIV15" s="80"/>
      <c r="DIW15" s="80"/>
      <c r="DIX15" s="80"/>
      <c r="DIY15" s="80"/>
      <c r="DIZ15" s="80"/>
      <c r="DJA15" s="80"/>
      <c r="DJB15" s="80"/>
      <c r="DJC15" s="80"/>
      <c r="DJD15" s="80"/>
      <c r="DJE15" s="80"/>
      <c r="DJF15" s="80"/>
      <c r="DJG15" s="80"/>
      <c r="DJH15" s="80"/>
      <c r="DJI15" s="80"/>
      <c r="DJJ15" s="80"/>
      <c r="DJK15" s="80"/>
      <c r="DJL15" s="80"/>
      <c r="DJM15" s="80"/>
      <c r="DJN15" s="80"/>
      <c r="DJO15" s="80"/>
      <c r="DJP15" s="80"/>
      <c r="DJQ15" s="80"/>
      <c r="DJR15" s="80"/>
      <c r="DJS15" s="80"/>
      <c r="DJT15" s="80"/>
      <c r="DJU15" s="80"/>
      <c r="DJV15" s="80"/>
      <c r="DJW15" s="80"/>
      <c r="DJX15" s="80"/>
      <c r="DJY15" s="80"/>
      <c r="DJZ15" s="80"/>
      <c r="DKA15" s="80"/>
      <c r="DKB15" s="80"/>
      <c r="DKC15" s="80"/>
      <c r="DKD15" s="80"/>
      <c r="DKE15" s="80"/>
      <c r="DKF15" s="80"/>
      <c r="DKG15" s="80"/>
      <c r="DKH15" s="80"/>
      <c r="DKI15" s="80"/>
      <c r="DKJ15" s="80"/>
      <c r="DKK15" s="80"/>
      <c r="DKL15" s="80"/>
      <c r="DKM15" s="80"/>
      <c r="DKN15" s="80"/>
      <c r="DKO15" s="80"/>
      <c r="DKP15" s="80"/>
      <c r="DKQ15" s="80"/>
      <c r="DKR15" s="80"/>
      <c r="DKS15" s="80"/>
      <c r="DKT15" s="80"/>
      <c r="DKU15" s="80"/>
      <c r="DKV15" s="80"/>
      <c r="DKW15" s="80"/>
      <c r="DKX15" s="80"/>
      <c r="DKY15" s="80"/>
      <c r="DKZ15" s="80"/>
      <c r="DLA15" s="80"/>
      <c r="DLB15" s="80"/>
      <c r="DLC15" s="80"/>
      <c r="DLD15" s="80"/>
      <c r="DLE15" s="80"/>
      <c r="DLF15" s="80"/>
      <c r="DLG15" s="80"/>
      <c r="DLH15" s="80"/>
      <c r="DLI15" s="80"/>
      <c r="DLJ15" s="80"/>
      <c r="DLK15" s="80"/>
      <c r="DLL15" s="80"/>
      <c r="DLM15" s="80"/>
      <c r="DLN15" s="80"/>
      <c r="DLO15" s="80"/>
      <c r="DLP15" s="80"/>
      <c r="DLQ15" s="80"/>
      <c r="DLR15" s="80"/>
      <c r="DLS15" s="80"/>
      <c r="DLT15" s="80"/>
      <c r="DLU15" s="80"/>
      <c r="DLV15" s="80"/>
      <c r="DLW15" s="80"/>
      <c r="DLX15" s="80"/>
      <c r="DLY15" s="80"/>
      <c r="DLZ15" s="80"/>
      <c r="DMA15" s="80"/>
      <c r="DMB15" s="80"/>
      <c r="DMC15" s="80"/>
      <c r="DMD15" s="80"/>
      <c r="DME15" s="80"/>
      <c r="DMF15" s="80"/>
      <c r="DMG15" s="80"/>
      <c r="DMH15" s="80"/>
      <c r="DMI15" s="80"/>
      <c r="DMJ15" s="80"/>
      <c r="DMK15" s="80"/>
      <c r="DML15" s="80"/>
      <c r="DMM15" s="80"/>
      <c r="DMN15" s="80"/>
      <c r="DMO15" s="80"/>
      <c r="DMP15" s="80"/>
      <c r="DMQ15" s="80"/>
      <c r="DMR15" s="80"/>
      <c r="DMS15" s="80"/>
      <c r="DMT15" s="80"/>
      <c r="DMU15" s="80"/>
      <c r="DMV15" s="80"/>
      <c r="DMW15" s="80"/>
      <c r="DMX15" s="80"/>
      <c r="DMY15" s="80"/>
      <c r="DMZ15" s="80"/>
      <c r="DNA15" s="80"/>
      <c r="DNB15" s="80"/>
      <c r="DNC15" s="80"/>
      <c r="DND15" s="80"/>
      <c r="DNE15" s="80"/>
      <c r="DNF15" s="80"/>
      <c r="DNG15" s="80"/>
      <c r="DNH15" s="80"/>
      <c r="DNI15" s="80"/>
      <c r="DNJ15" s="80"/>
      <c r="DNK15" s="80"/>
      <c r="DNL15" s="80"/>
      <c r="DNM15" s="80"/>
      <c r="DNN15" s="80"/>
      <c r="DNO15" s="80"/>
      <c r="DNP15" s="80"/>
      <c r="DNQ15" s="80"/>
      <c r="DNR15" s="80"/>
      <c r="DNS15" s="80"/>
      <c r="DNT15" s="80"/>
      <c r="DNU15" s="80"/>
      <c r="DNV15" s="80"/>
      <c r="DNW15" s="80"/>
      <c r="DNX15" s="80"/>
      <c r="DNY15" s="80"/>
      <c r="DNZ15" s="80"/>
      <c r="DOA15" s="80"/>
      <c r="DOB15" s="80"/>
      <c r="DOC15" s="80"/>
      <c r="DOD15" s="80"/>
      <c r="DOE15" s="80"/>
      <c r="DOF15" s="80"/>
      <c r="DOG15" s="80"/>
      <c r="DOH15" s="80"/>
      <c r="DOI15" s="80"/>
      <c r="DOJ15" s="80"/>
      <c r="DOK15" s="80"/>
      <c r="DOL15" s="80"/>
      <c r="DOM15" s="80"/>
      <c r="DON15" s="80"/>
      <c r="DOO15" s="80"/>
      <c r="DOP15" s="80"/>
      <c r="DOQ15" s="80"/>
      <c r="DOR15" s="80"/>
      <c r="DOS15" s="80"/>
      <c r="DOT15" s="80"/>
      <c r="DOU15" s="80"/>
      <c r="DOV15" s="80"/>
      <c r="DOW15" s="80"/>
      <c r="DOX15" s="80"/>
      <c r="DOY15" s="80"/>
      <c r="DOZ15" s="80"/>
      <c r="DPA15" s="80"/>
      <c r="DPB15" s="80"/>
      <c r="DPC15" s="80"/>
      <c r="DPD15" s="80"/>
      <c r="DPE15" s="80"/>
      <c r="DPF15" s="80"/>
      <c r="DPG15" s="80"/>
      <c r="DPH15" s="80"/>
      <c r="DPI15" s="80"/>
      <c r="DPJ15" s="80"/>
      <c r="DPK15" s="80"/>
      <c r="DPL15" s="80"/>
      <c r="DPM15" s="80"/>
      <c r="DPN15" s="80"/>
      <c r="DPO15" s="80"/>
      <c r="DPP15" s="80"/>
      <c r="DPQ15" s="80"/>
      <c r="DPR15" s="80"/>
      <c r="DPS15" s="80"/>
      <c r="DPT15" s="80"/>
      <c r="DPU15" s="80"/>
      <c r="DPV15" s="80"/>
      <c r="DPW15" s="80"/>
      <c r="DPX15" s="80"/>
      <c r="DPY15" s="80"/>
      <c r="DPZ15" s="80"/>
      <c r="DQA15" s="80"/>
      <c r="DQB15" s="80"/>
      <c r="DQC15" s="80"/>
      <c r="DQD15" s="80"/>
      <c r="DQE15" s="80"/>
      <c r="DQF15" s="80"/>
      <c r="DQG15" s="80"/>
      <c r="DQH15" s="80"/>
      <c r="DQI15" s="80"/>
      <c r="DQJ15" s="80"/>
      <c r="DQK15" s="80"/>
      <c r="DQL15" s="80"/>
      <c r="DQM15" s="80"/>
      <c r="DQN15" s="80"/>
      <c r="DQO15" s="80"/>
      <c r="DQP15" s="80"/>
      <c r="DQQ15" s="80"/>
      <c r="DQR15" s="80"/>
      <c r="DQS15" s="80"/>
      <c r="DQT15" s="80"/>
      <c r="DQU15" s="80"/>
      <c r="DQV15" s="80"/>
      <c r="DQW15" s="80"/>
      <c r="DQX15" s="80"/>
      <c r="DQY15" s="80"/>
      <c r="DQZ15" s="80"/>
      <c r="DRA15" s="80"/>
      <c r="DRB15" s="80"/>
      <c r="DRC15" s="80"/>
      <c r="DRD15" s="80"/>
      <c r="DRE15" s="80"/>
      <c r="DRF15" s="80"/>
      <c r="DRG15" s="80"/>
      <c r="DRH15" s="80"/>
      <c r="DRI15" s="80"/>
      <c r="DRJ15" s="80"/>
      <c r="DRK15" s="80"/>
      <c r="DRL15" s="80"/>
      <c r="DRM15" s="80"/>
      <c r="DRN15" s="80"/>
      <c r="DRO15" s="80"/>
      <c r="DRP15" s="80"/>
      <c r="DRQ15" s="80"/>
      <c r="DRR15" s="80"/>
      <c r="DRS15" s="80"/>
      <c r="DRT15" s="80"/>
      <c r="DRU15" s="80"/>
      <c r="DRV15" s="80"/>
      <c r="DRW15" s="80"/>
      <c r="DRX15" s="80"/>
      <c r="DRY15" s="80"/>
      <c r="DRZ15" s="80"/>
      <c r="DSA15" s="80"/>
      <c r="DSB15" s="80"/>
      <c r="DSC15" s="80"/>
      <c r="DSD15" s="80"/>
      <c r="DSE15" s="80"/>
      <c r="DSF15" s="80"/>
      <c r="DSG15" s="80"/>
      <c r="DSH15" s="80"/>
      <c r="DSI15" s="80"/>
      <c r="DSJ15" s="80"/>
      <c r="DSK15" s="80"/>
      <c r="DSL15" s="80"/>
      <c r="DSM15" s="80"/>
      <c r="DSN15" s="80"/>
      <c r="DSO15" s="80"/>
      <c r="DSP15" s="80"/>
      <c r="DSQ15" s="80"/>
      <c r="DSR15" s="80"/>
      <c r="DSS15" s="80"/>
      <c r="DST15" s="80"/>
      <c r="DSU15" s="80"/>
      <c r="DSV15" s="80"/>
      <c r="DSW15" s="80"/>
      <c r="DSX15" s="80"/>
      <c r="DSY15" s="80"/>
      <c r="DSZ15" s="80"/>
      <c r="DTA15" s="80"/>
      <c r="DTB15" s="80"/>
      <c r="DTC15" s="80"/>
      <c r="DTD15" s="80"/>
      <c r="DTE15" s="80"/>
      <c r="DTF15" s="80"/>
      <c r="DTG15" s="80"/>
      <c r="DTH15" s="80"/>
      <c r="DTI15" s="80"/>
      <c r="DTJ15" s="80"/>
      <c r="DTK15" s="80"/>
      <c r="DTL15" s="80"/>
      <c r="DTM15" s="80"/>
      <c r="DTN15" s="80"/>
      <c r="DTO15" s="80"/>
      <c r="DTP15" s="80"/>
      <c r="DTQ15" s="80"/>
      <c r="DTR15" s="80"/>
      <c r="DTS15" s="80"/>
      <c r="DTT15" s="80"/>
      <c r="DTU15" s="80"/>
      <c r="DTV15" s="80"/>
      <c r="DTW15" s="80"/>
      <c r="DTX15" s="80"/>
      <c r="DTY15" s="80"/>
      <c r="DTZ15" s="80"/>
      <c r="DUA15" s="80"/>
      <c r="DUB15" s="80"/>
      <c r="DUC15" s="80"/>
      <c r="DUD15" s="80"/>
      <c r="DUE15" s="80"/>
      <c r="DUF15" s="80"/>
      <c r="DUG15" s="80"/>
      <c r="DUH15" s="80"/>
      <c r="DUI15" s="80"/>
      <c r="DUJ15" s="80"/>
      <c r="DUK15" s="80"/>
      <c r="DUL15" s="80"/>
      <c r="DUM15" s="80"/>
      <c r="DUN15" s="80"/>
      <c r="DUO15" s="80"/>
      <c r="DUP15" s="80"/>
      <c r="DUQ15" s="80"/>
      <c r="DUR15" s="80"/>
      <c r="DUS15" s="80"/>
      <c r="DUT15" s="80"/>
      <c r="DUU15" s="80"/>
      <c r="DUV15" s="80"/>
      <c r="DUW15" s="80"/>
      <c r="DUX15" s="80"/>
      <c r="DUY15" s="80"/>
      <c r="DUZ15" s="80"/>
      <c r="DVA15" s="80"/>
      <c r="DVB15" s="80"/>
      <c r="DVC15" s="80"/>
      <c r="DVD15" s="80"/>
      <c r="DVE15" s="80"/>
      <c r="DVF15" s="80"/>
      <c r="DVG15" s="80"/>
      <c r="DVH15" s="80"/>
      <c r="DVI15" s="80"/>
      <c r="DVJ15" s="80"/>
      <c r="DVK15" s="80"/>
      <c r="DVL15" s="80"/>
      <c r="DVM15" s="80"/>
      <c r="DVN15" s="80"/>
      <c r="DVO15" s="80"/>
      <c r="DVP15" s="80"/>
      <c r="DVQ15" s="80"/>
      <c r="DVR15" s="80"/>
      <c r="DVS15" s="80"/>
      <c r="DVT15" s="80"/>
      <c r="DVU15" s="80"/>
      <c r="DVV15" s="80"/>
      <c r="DVW15" s="80"/>
      <c r="DVX15" s="80"/>
      <c r="DVY15" s="80"/>
      <c r="DVZ15" s="80"/>
      <c r="DWA15" s="80"/>
      <c r="DWB15" s="80"/>
      <c r="DWC15" s="80"/>
      <c r="DWD15" s="80"/>
      <c r="DWE15" s="80"/>
      <c r="DWF15" s="80"/>
      <c r="DWG15" s="80"/>
      <c r="DWH15" s="80"/>
      <c r="DWI15" s="80"/>
      <c r="DWJ15" s="80"/>
      <c r="DWK15" s="80"/>
      <c r="DWL15" s="80"/>
      <c r="DWM15" s="80"/>
      <c r="DWN15" s="80"/>
      <c r="DWO15" s="80"/>
      <c r="DWP15" s="80"/>
      <c r="DWQ15" s="80"/>
      <c r="DWR15" s="80"/>
      <c r="DWS15" s="80"/>
      <c r="DWT15" s="80"/>
      <c r="DWU15" s="80"/>
      <c r="DWV15" s="80"/>
      <c r="DWW15" s="80"/>
      <c r="DWX15" s="80"/>
      <c r="DWY15" s="80"/>
      <c r="DWZ15" s="80"/>
      <c r="DXA15" s="80"/>
      <c r="DXB15" s="80"/>
      <c r="DXC15" s="80"/>
      <c r="DXD15" s="80"/>
      <c r="DXE15" s="80"/>
      <c r="DXF15" s="80"/>
      <c r="DXG15" s="80"/>
      <c r="DXH15" s="80"/>
      <c r="DXI15" s="80"/>
      <c r="DXJ15" s="80"/>
      <c r="DXK15" s="80"/>
      <c r="DXL15" s="80"/>
      <c r="DXM15" s="80"/>
      <c r="DXN15" s="80"/>
      <c r="DXO15" s="80"/>
      <c r="DXP15" s="80"/>
      <c r="DXQ15" s="80"/>
      <c r="DXR15" s="80"/>
      <c r="DXS15" s="80"/>
      <c r="DXT15" s="80"/>
      <c r="DXU15" s="80"/>
      <c r="DXV15" s="80"/>
      <c r="DXW15" s="80"/>
      <c r="DXX15" s="80"/>
      <c r="DXY15" s="80"/>
      <c r="DXZ15" s="80"/>
      <c r="DYA15" s="80"/>
      <c r="DYB15" s="80"/>
      <c r="DYC15" s="80"/>
      <c r="DYD15" s="80"/>
      <c r="DYE15" s="80"/>
      <c r="DYF15" s="80"/>
      <c r="DYG15" s="80"/>
      <c r="DYH15" s="80"/>
      <c r="DYI15" s="80"/>
      <c r="DYJ15" s="80"/>
      <c r="DYK15" s="80"/>
      <c r="DYL15" s="80"/>
      <c r="DYM15" s="80"/>
      <c r="DYN15" s="80"/>
      <c r="DYO15" s="80"/>
      <c r="DYP15" s="80"/>
      <c r="DYQ15" s="80"/>
      <c r="DYR15" s="80"/>
      <c r="DYS15" s="80"/>
      <c r="DYT15" s="80"/>
      <c r="DYU15" s="80"/>
      <c r="DYV15" s="80"/>
      <c r="DYW15" s="80"/>
      <c r="DYX15" s="80"/>
      <c r="DYY15" s="80"/>
      <c r="DYZ15" s="80"/>
      <c r="DZA15" s="80"/>
      <c r="DZB15" s="80"/>
      <c r="DZC15" s="80"/>
      <c r="DZD15" s="80"/>
      <c r="DZE15" s="80"/>
      <c r="DZF15" s="80"/>
      <c r="DZG15" s="80"/>
      <c r="DZH15" s="80"/>
      <c r="DZI15" s="80"/>
      <c r="DZJ15" s="80"/>
      <c r="DZK15" s="80"/>
      <c r="DZL15" s="80"/>
      <c r="DZM15" s="80"/>
      <c r="DZN15" s="80"/>
      <c r="DZO15" s="80"/>
      <c r="DZP15" s="80"/>
      <c r="DZQ15" s="80"/>
      <c r="DZR15" s="80"/>
      <c r="DZS15" s="80"/>
      <c r="DZT15" s="80"/>
      <c r="DZU15" s="80"/>
      <c r="DZV15" s="80"/>
      <c r="DZW15" s="80"/>
      <c r="DZX15" s="80"/>
      <c r="DZY15" s="80"/>
      <c r="DZZ15" s="80"/>
      <c r="EAA15" s="80"/>
      <c r="EAB15" s="80"/>
      <c r="EAC15" s="80"/>
      <c r="EAD15" s="80"/>
      <c r="EAE15" s="80"/>
      <c r="EAF15" s="80"/>
      <c r="EAG15" s="80"/>
      <c r="EAH15" s="80"/>
      <c r="EAI15" s="80"/>
      <c r="EAJ15" s="80"/>
      <c r="EAK15" s="80"/>
      <c r="EAL15" s="80"/>
      <c r="EAM15" s="80"/>
      <c r="EAN15" s="80"/>
      <c r="EAO15" s="80"/>
      <c r="EAP15" s="80"/>
      <c r="EAQ15" s="80"/>
      <c r="EAR15" s="80"/>
      <c r="EAS15" s="80"/>
      <c r="EAT15" s="80"/>
      <c r="EAU15" s="80"/>
      <c r="EAV15" s="80"/>
      <c r="EAW15" s="80"/>
      <c r="EAX15" s="80"/>
      <c r="EAY15" s="80"/>
      <c r="EAZ15" s="80"/>
      <c r="EBA15" s="80"/>
      <c r="EBB15" s="80"/>
      <c r="EBC15" s="80"/>
      <c r="EBD15" s="80"/>
      <c r="EBE15" s="80"/>
      <c r="EBF15" s="80"/>
      <c r="EBG15" s="80"/>
      <c r="EBH15" s="80"/>
      <c r="EBI15" s="80"/>
      <c r="EBJ15" s="80"/>
      <c r="EBK15" s="80"/>
      <c r="EBL15" s="80"/>
      <c r="EBM15" s="80"/>
      <c r="EBN15" s="80"/>
      <c r="EBO15" s="80"/>
      <c r="EBP15" s="80"/>
      <c r="EBQ15" s="80"/>
      <c r="EBR15" s="80"/>
      <c r="EBS15" s="80"/>
      <c r="EBT15" s="80"/>
      <c r="EBU15" s="80"/>
      <c r="EBV15" s="80"/>
      <c r="EBW15" s="80"/>
      <c r="EBX15" s="80"/>
      <c r="EBY15" s="80"/>
      <c r="EBZ15" s="80"/>
      <c r="ECA15" s="80"/>
      <c r="ECB15" s="80"/>
      <c r="ECC15" s="80"/>
      <c r="ECD15" s="80"/>
      <c r="ECE15" s="80"/>
      <c r="ECF15" s="80"/>
      <c r="ECG15" s="80"/>
      <c r="ECH15" s="80"/>
      <c r="ECI15" s="80"/>
      <c r="ECJ15" s="80"/>
      <c r="ECK15" s="80"/>
      <c r="ECL15" s="80"/>
      <c r="ECM15" s="80"/>
      <c r="ECN15" s="80"/>
      <c r="ECO15" s="80"/>
      <c r="ECP15" s="80"/>
      <c r="ECQ15" s="80"/>
      <c r="ECR15" s="80"/>
      <c r="ECS15" s="80"/>
      <c r="ECT15" s="80"/>
      <c r="ECU15" s="80"/>
      <c r="ECV15" s="80"/>
      <c r="ECW15" s="80"/>
      <c r="ECX15" s="80"/>
      <c r="ECY15" s="80"/>
      <c r="ECZ15" s="80"/>
      <c r="EDA15" s="80"/>
      <c r="EDB15" s="80"/>
      <c r="EDC15" s="80"/>
      <c r="EDD15" s="80"/>
      <c r="EDE15" s="80"/>
      <c r="EDF15" s="80"/>
      <c r="EDG15" s="80"/>
      <c r="EDH15" s="80"/>
      <c r="EDI15" s="80"/>
      <c r="EDJ15" s="80"/>
      <c r="EDK15" s="80"/>
      <c r="EDL15" s="80"/>
      <c r="EDM15" s="80"/>
      <c r="EDN15" s="80"/>
      <c r="EDO15" s="80"/>
      <c r="EDP15" s="80"/>
      <c r="EDQ15" s="80"/>
      <c r="EDR15" s="80"/>
      <c r="EDS15" s="80"/>
      <c r="EDT15" s="80"/>
      <c r="EDU15" s="80"/>
      <c r="EDV15" s="80"/>
      <c r="EDW15" s="80"/>
      <c r="EDX15" s="80"/>
      <c r="EDY15" s="80"/>
      <c r="EDZ15" s="80"/>
      <c r="EEA15" s="80"/>
      <c r="EEB15" s="80"/>
      <c r="EEC15" s="80"/>
      <c r="EED15" s="80"/>
      <c r="EEE15" s="80"/>
      <c r="EEF15" s="80"/>
      <c r="EEG15" s="80"/>
      <c r="EEH15" s="80"/>
      <c r="EEI15" s="80"/>
      <c r="EEJ15" s="80"/>
      <c r="EEK15" s="80"/>
      <c r="EEL15" s="80"/>
      <c r="EEM15" s="80"/>
      <c r="EEN15" s="80"/>
      <c r="EEO15" s="80"/>
      <c r="EEP15" s="80"/>
      <c r="EEQ15" s="80"/>
      <c r="EER15" s="80"/>
      <c r="EES15" s="80"/>
      <c r="EET15" s="80"/>
      <c r="EEU15" s="80"/>
      <c r="EEV15" s="80"/>
      <c r="EEW15" s="80"/>
      <c r="EEX15" s="80"/>
      <c r="EEY15" s="80"/>
      <c r="EEZ15" s="80"/>
      <c r="EFA15" s="80"/>
      <c r="EFB15" s="80"/>
      <c r="EFC15" s="80"/>
      <c r="EFD15" s="80"/>
      <c r="EFE15" s="80"/>
      <c r="EFF15" s="80"/>
      <c r="EFG15" s="80"/>
      <c r="EFH15" s="80"/>
      <c r="EFI15" s="80"/>
      <c r="EFJ15" s="80"/>
      <c r="EFK15" s="80"/>
      <c r="EFL15" s="80"/>
      <c r="EFM15" s="80"/>
      <c r="EFN15" s="80"/>
      <c r="EFO15" s="80"/>
      <c r="EFP15" s="80"/>
      <c r="EFQ15" s="80"/>
      <c r="EFR15" s="80"/>
      <c r="EFS15" s="80"/>
      <c r="EFT15" s="80"/>
      <c r="EFU15" s="80"/>
      <c r="EFV15" s="80"/>
      <c r="EFW15" s="80"/>
      <c r="EFX15" s="80"/>
      <c r="EFY15" s="80"/>
      <c r="EFZ15" s="80"/>
      <c r="EGA15" s="80"/>
      <c r="EGB15" s="80"/>
      <c r="EGC15" s="80"/>
      <c r="EGD15" s="80"/>
      <c r="EGE15" s="80"/>
      <c r="EGF15" s="80"/>
      <c r="EGG15" s="80"/>
      <c r="EGH15" s="80"/>
      <c r="EGI15" s="80"/>
      <c r="EGJ15" s="80"/>
      <c r="EGK15" s="80"/>
      <c r="EGL15" s="80"/>
      <c r="EGM15" s="80"/>
      <c r="EGN15" s="80"/>
      <c r="EGO15" s="80"/>
      <c r="EGP15" s="80"/>
      <c r="EGQ15" s="80"/>
      <c r="EGR15" s="80"/>
      <c r="EGS15" s="80"/>
      <c r="EGT15" s="80"/>
      <c r="EGU15" s="80"/>
      <c r="EGV15" s="80"/>
      <c r="EGW15" s="80"/>
      <c r="EGX15" s="80"/>
      <c r="EGY15" s="80"/>
      <c r="EGZ15" s="80"/>
      <c r="EHA15" s="80"/>
      <c r="EHB15" s="80"/>
      <c r="EHC15" s="80"/>
      <c r="EHD15" s="80"/>
      <c r="EHE15" s="80"/>
      <c r="EHF15" s="80"/>
      <c r="EHG15" s="80"/>
      <c r="EHH15" s="80"/>
      <c r="EHI15" s="80"/>
      <c r="EHJ15" s="80"/>
      <c r="EHK15" s="80"/>
      <c r="EHL15" s="80"/>
      <c r="EHM15" s="80"/>
      <c r="EHN15" s="80"/>
      <c r="EHO15" s="80"/>
      <c r="EHP15" s="80"/>
      <c r="EHQ15" s="80"/>
      <c r="EHR15" s="80"/>
      <c r="EHS15" s="80"/>
      <c r="EHT15" s="80"/>
      <c r="EHU15" s="80"/>
      <c r="EHV15" s="80"/>
      <c r="EHW15" s="80"/>
      <c r="EHX15" s="80"/>
      <c r="EHY15" s="80"/>
      <c r="EHZ15" s="80"/>
      <c r="EIA15" s="80"/>
      <c r="EIB15" s="80"/>
      <c r="EIC15" s="80"/>
      <c r="EID15" s="80"/>
      <c r="EIE15" s="80"/>
      <c r="EIF15" s="80"/>
      <c r="EIG15" s="80"/>
      <c r="EIH15" s="80"/>
      <c r="EII15" s="80"/>
      <c r="EIJ15" s="80"/>
      <c r="EIK15" s="80"/>
      <c r="EIL15" s="80"/>
      <c r="EIM15" s="80"/>
      <c r="EIN15" s="80"/>
      <c r="EIO15" s="80"/>
      <c r="EIP15" s="80"/>
      <c r="EIQ15" s="80"/>
      <c r="EIR15" s="80"/>
      <c r="EIS15" s="80"/>
      <c r="EIT15" s="80"/>
      <c r="EIU15" s="80"/>
      <c r="EIV15" s="80"/>
      <c r="EIW15" s="80"/>
      <c r="EIX15" s="80"/>
      <c r="EIY15" s="80"/>
      <c r="EIZ15" s="80"/>
      <c r="EJA15" s="80"/>
      <c r="EJB15" s="80"/>
      <c r="EJC15" s="80"/>
      <c r="EJD15" s="80"/>
      <c r="EJE15" s="80"/>
      <c r="EJF15" s="80"/>
      <c r="EJG15" s="80"/>
      <c r="EJH15" s="80"/>
      <c r="EJI15" s="80"/>
      <c r="EJJ15" s="80"/>
      <c r="EJK15" s="80"/>
      <c r="EJL15" s="80"/>
      <c r="EJM15" s="80"/>
      <c r="EJN15" s="80"/>
      <c r="EJO15" s="80"/>
      <c r="EJP15" s="80"/>
      <c r="EJQ15" s="80"/>
      <c r="EJR15" s="80"/>
      <c r="EJS15" s="80"/>
      <c r="EJT15" s="80"/>
      <c r="EJU15" s="80"/>
      <c r="EJV15" s="80"/>
      <c r="EJW15" s="80"/>
      <c r="EJX15" s="80"/>
      <c r="EJY15" s="80"/>
      <c r="EJZ15" s="80"/>
      <c r="EKA15" s="80"/>
      <c r="EKB15" s="80"/>
      <c r="EKC15" s="80"/>
      <c r="EKD15" s="80"/>
      <c r="EKE15" s="80"/>
      <c r="EKF15" s="80"/>
      <c r="EKG15" s="80"/>
      <c r="EKH15" s="80"/>
      <c r="EKI15" s="80"/>
      <c r="EKJ15" s="80"/>
      <c r="EKK15" s="80"/>
      <c r="EKL15" s="80"/>
      <c r="EKM15" s="80"/>
      <c r="EKN15" s="80"/>
      <c r="EKO15" s="80"/>
      <c r="EKP15" s="80"/>
      <c r="EKQ15" s="80"/>
      <c r="EKR15" s="80"/>
      <c r="EKS15" s="80"/>
      <c r="EKT15" s="80"/>
      <c r="EKU15" s="80"/>
      <c r="EKV15" s="80"/>
      <c r="EKW15" s="80"/>
      <c r="EKX15" s="80"/>
      <c r="EKY15" s="80"/>
      <c r="EKZ15" s="80"/>
      <c r="ELA15" s="80"/>
      <c r="ELB15" s="80"/>
      <c r="ELC15" s="80"/>
      <c r="ELD15" s="80"/>
      <c r="ELE15" s="80"/>
      <c r="ELF15" s="80"/>
      <c r="ELG15" s="80"/>
      <c r="ELH15" s="80"/>
      <c r="ELI15" s="80"/>
      <c r="ELJ15" s="80"/>
      <c r="ELK15" s="80"/>
      <c r="ELL15" s="80"/>
      <c r="ELM15" s="80"/>
      <c r="ELN15" s="80"/>
      <c r="ELO15" s="80"/>
      <c r="ELP15" s="80"/>
      <c r="ELQ15" s="80"/>
      <c r="ELR15" s="80"/>
      <c r="ELS15" s="80"/>
      <c r="ELT15" s="80"/>
      <c r="ELU15" s="80"/>
      <c r="ELV15" s="80"/>
      <c r="ELW15" s="80"/>
      <c r="ELX15" s="80"/>
      <c r="ELY15" s="80"/>
      <c r="ELZ15" s="80"/>
      <c r="EMA15" s="80"/>
      <c r="EMB15" s="80"/>
      <c r="EMC15" s="80"/>
      <c r="EMD15" s="80"/>
      <c r="EME15" s="80"/>
      <c r="EMF15" s="80"/>
      <c r="EMG15" s="80"/>
      <c r="EMH15" s="80"/>
      <c r="EMI15" s="80"/>
      <c r="EMJ15" s="80"/>
      <c r="EMK15" s="80"/>
      <c r="EML15" s="80"/>
      <c r="EMM15" s="80"/>
      <c r="EMN15" s="80"/>
      <c r="EMO15" s="80"/>
      <c r="EMP15" s="80"/>
      <c r="EMQ15" s="80"/>
      <c r="EMR15" s="80"/>
      <c r="EMS15" s="80"/>
      <c r="EMT15" s="80"/>
      <c r="EMU15" s="80"/>
      <c r="EMV15" s="80"/>
      <c r="EMW15" s="80"/>
      <c r="EMX15" s="80"/>
      <c r="EMY15" s="80"/>
      <c r="EMZ15" s="80"/>
      <c r="ENA15" s="80"/>
      <c r="ENB15" s="80"/>
      <c r="ENC15" s="80"/>
      <c r="END15" s="80"/>
      <c r="ENE15" s="80"/>
      <c r="ENF15" s="80"/>
      <c r="ENG15" s="80"/>
      <c r="ENH15" s="80"/>
      <c r="ENI15" s="80"/>
      <c r="ENJ15" s="80"/>
      <c r="ENK15" s="80"/>
      <c r="ENL15" s="80"/>
      <c r="ENM15" s="80"/>
      <c r="ENN15" s="80"/>
      <c r="ENO15" s="80"/>
      <c r="ENP15" s="80"/>
      <c r="ENQ15" s="80"/>
      <c r="ENR15" s="80"/>
      <c r="ENS15" s="80"/>
      <c r="ENT15" s="80"/>
      <c r="ENU15" s="80"/>
      <c r="ENV15" s="80"/>
      <c r="ENW15" s="80"/>
      <c r="ENX15" s="80"/>
      <c r="ENY15" s="80"/>
      <c r="ENZ15" s="80"/>
      <c r="EOA15" s="80"/>
      <c r="EOB15" s="80"/>
      <c r="EOC15" s="80"/>
      <c r="EOD15" s="80"/>
      <c r="EOE15" s="80"/>
      <c r="EOF15" s="80"/>
      <c r="EOG15" s="80"/>
      <c r="EOH15" s="80"/>
      <c r="EOI15" s="80"/>
      <c r="EOJ15" s="80"/>
      <c r="EOK15" s="80"/>
      <c r="EOL15" s="80"/>
      <c r="EOM15" s="80"/>
      <c r="EON15" s="80"/>
      <c r="EOO15" s="80"/>
      <c r="EOP15" s="80"/>
      <c r="EOQ15" s="80"/>
      <c r="EOR15" s="80"/>
      <c r="EOS15" s="80"/>
      <c r="EOT15" s="80"/>
      <c r="EOU15" s="80"/>
      <c r="EOV15" s="80"/>
      <c r="EOW15" s="80"/>
      <c r="EOX15" s="80"/>
      <c r="EOY15" s="80"/>
      <c r="EOZ15" s="80"/>
      <c r="EPA15" s="80"/>
      <c r="EPB15" s="80"/>
      <c r="EPC15" s="80"/>
      <c r="EPD15" s="80"/>
      <c r="EPE15" s="80"/>
      <c r="EPF15" s="80"/>
      <c r="EPG15" s="80"/>
      <c r="EPH15" s="80"/>
      <c r="EPI15" s="80"/>
      <c r="EPJ15" s="80"/>
      <c r="EPK15" s="80"/>
      <c r="EPL15" s="80"/>
      <c r="EPM15" s="80"/>
      <c r="EPN15" s="80"/>
      <c r="EPO15" s="80"/>
      <c r="EPP15" s="80"/>
      <c r="EPQ15" s="80"/>
      <c r="EPR15" s="80"/>
      <c r="EPS15" s="80"/>
      <c r="EPT15" s="80"/>
      <c r="EPU15" s="80"/>
      <c r="EPV15" s="80"/>
      <c r="EPW15" s="80"/>
      <c r="EPX15" s="80"/>
      <c r="EPY15" s="80"/>
      <c r="EPZ15" s="80"/>
      <c r="EQA15" s="80"/>
      <c r="EQB15" s="80"/>
      <c r="EQC15" s="80"/>
      <c r="EQD15" s="80"/>
      <c r="EQE15" s="80"/>
      <c r="EQF15" s="80"/>
      <c r="EQG15" s="80"/>
      <c r="EQH15" s="80"/>
      <c r="EQI15" s="80"/>
      <c r="EQJ15" s="80"/>
      <c r="EQK15" s="80"/>
      <c r="EQL15" s="80"/>
      <c r="EQM15" s="80"/>
      <c r="EQN15" s="80"/>
      <c r="EQO15" s="80"/>
      <c r="EQP15" s="80"/>
      <c r="EQQ15" s="80"/>
      <c r="EQR15" s="80"/>
      <c r="EQS15" s="80"/>
      <c r="EQT15" s="80"/>
      <c r="EQU15" s="80"/>
      <c r="EQV15" s="80"/>
      <c r="EQW15" s="80"/>
      <c r="EQX15" s="80"/>
      <c r="EQY15" s="80"/>
      <c r="EQZ15" s="80"/>
      <c r="ERA15" s="80"/>
      <c r="ERB15" s="80"/>
      <c r="ERC15" s="80"/>
      <c r="ERD15" s="80"/>
      <c r="ERE15" s="80"/>
      <c r="ERF15" s="80"/>
      <c r="ERG15" s="80"/>
      <c r="ERH15" s="80"/>
      <c r="ERI15" s="80"/>
      <c r="ERJ15" s="80"/>
      <c r="ERK15" s="80"/>
      <c r="ERL15" s="80"/>
      <c r="ERM15" s="80"/>
      <c r="ERN15" s="80"/>
      <c r="ERO15" s="80"/>
      <c r="ERP15" s="80"/>
      <c r="ERQ15" s="80"/>
      <c r="ERR15" s="80"/>
      <c r="ERS15" s="80"/>
      <c r="ERT15" s="80"/>
      <c r="ERU15" s="80"/>
      <c r="ERV15" s="80"/>
      <c r="ERW15" s="80"/>
      <c r="ERX15" s="80"/>
      <c r="ERY15" s="80"/>
      <c r="ERZ15" s="80"/>
      <c r="ESA15" s="80"/>
      <c r="ESB15" s="80"/>
      <c r="ESC15" s="80"/>
      <c r="ESD15" s="80"/>
      <c r="ESE15" s="80"/>
      <c r="ESF15" s="80"/>
      <c r="ESG15" s="80"/>
      <c r="ESH15" s="80"/>
      <c r="ESI15" s="80"/>
      <c r="ESJ15" s="80"/>
      <c r="ESK15" s="80"/>
      <c r="ESL15" s="80"/>
      <c r="ESM15" s="80"/>
      <c r="ESN15" s="80"/>
      <c r="ESO15" s="80"/>
      <c r="ESP15" s="80"/>
      <c r="ESQ15" s="80"/>
      <c r="ESR15" s="80"/>
      <c r="ESS15" s="80"/>
      <c r="EST15" s="80"/>
      <c r="ESU15" s="80"/>
      <c r="ESV15" s="80"/>
      <c r="ESW15" s="80"/>
      <c r="ESX15" s="80"/>
      <c r="ESY15" s="80"/>
      <c r="ESZ15" s="80"/>
      <c r="ETA15" s="80"/>
      <c r="ETB15" s="80"/>
      <c r="ETC15" s="80"/>
      <c r="ETD15" s="80"/>
      <c r="ETE15" s="80"/>
      <c r="ETF15" s="80"/>
      <c r="ETG15" s="80"/>
      <c r="ETH15" s="80"/>
      <c r="ETI15" s="80"/>
      <c r="ETJ15" s="80"/>
      <c r="ETK15" s="80"/>
      <c r="ETL15" s="80"/>
      <c r="ETM15" s="80"/>
      <c r="ETN15" s="80"/>
      <c r="ETO15" s="80"/>
      <c r="ETP15" s="80"/>
      <c r="ETQ15" s="80"/>
      <c r="ETR15" s="80"/>
      <c r="ETS15" s="80"/>
      <c r="ETT15" s="80"/>
      <c r="ETU15" s="80"/>
      <c r="ETV15" s="80"/>
      <c r="ETW15" s="80"/>
      <c r="ETX15" s="80"/>
      <c r="ETY15" s="80"/>
      <c r="ETZ15" s="80"/>
      <c r="EUA15" s="80"/>
      <c r="EUB15" s="80"/>
      <c r="EUC15" s="80"/>
      <c r="EUD15" s="80"/>
      <c r="EUE15" s="80"/>
      <c r="EUF15" s="80"/>
      <c r="EUG15" s="80"/>
      <c r="EUH15" s="80"/>
      <c r="EUI15" s="80"/>
      <c r="EUJ15" s="80"/>
      <c r="EUK15" s="80"/>
      <c r="EUL15" s="80"/>
      <c r="EUM15" s="80"/>
      <c r="EUN15" s="80"/>
      <c r="EUO15" s="80"/>
      <c r="EUP15" s="80"/>
      <c r="EUQ15" s="80"/>
      <c r="EUR15" s="80"/>
      <c r="EUS15" s="80"/>
      <c r="EUT15" s="80"/>
      <c r="EUU15" s="80"/>
      <c r="EUV15" s="80"/>
      <c r="EUW15" s="80"/>
      <c r="EUX15" s="80"/>
      <c r="EUY15" s="80"/>
      <c r="EUZ15" s="80"/>
      <c r="EVA15" s="80"/>
      <c r="EVB15" s="80"/>
      <c r="EVC15" s="80"/>
      <c r="EVD15" s="80"/>
      <c r="EVE15" s="80"/>
      <c r="EVF15" s="80"/>
      <c r="EVG15" s="80"/>
      <c r="EVH15" s="80"/>
      <c r="EVI15" s="80"/>
      <c r="EVJ15" s="80"/>
      <c r="EVK15" s="80"/>
      <c r="EVL15" s="80"/>
      <c r="EVM15" s="80"/>
      <c r="EVN15" s="80"/>
      <c r="EVO15" s="80"/>
      <c r="EVP15" s="80"/>
      <c r="EVQ15" s="80"/>
      <c r="EVR15" s="80"/>
      <c r="EVS15" s="80"/>
      <c r="EVT15" s="80"/>
      <c r="EVU15" s="80"/>
      <c r="EVV15" s="80"/>
      <c r="EVW15" s="80"/>
      <c r="EVX15" s="80"/>
      <c r="EVY15" s="80"/>
      <c r="EVZ15" s="80"/>
      <c r="EWA15" s="80"/>
      <c r="EWB15" s="80"/>
      <c r="EWC15" s="80"/>
      <c r="EWD15" s="80"/>
      <c r="EWE15" s="80"/>
      <c r="EWF15" s="80"/>
      <c r="EWG15" s="80"/>
      <c r="EWH15" s="80"/>
      <c r="EWI15" s="80"/>
      <c r="EWJ15" s="80"/>
      <c r="EWK15" s="80"/>
      <c r="EWL15" s="80"/>
      <c r="EWM15" s="80"/>
      <c r="EWN15" s="80"/>
      <c r="EWO15" s="80"/>
      <c r="EWP15" s="80"/>
      <c r="EWQ15" s="80"/>
      <c r="EWR15" s="80"/>
      <c r="EWS15" s="80"/>
      <c r="EWT15" s="80"/>
      <c r="EWU15" s="80"/>
      <c r="EWV15" s="80"/>
      <c r="EWW15" s="80"/>
      <c r="EWX15" s="80"/>
      <c r="EWY15" s="80"/>
      <c r="EWZ15" s="80"/>
      <c r="EXA15" s="80"/>
      <c r="EXB15" s="80"/>
      <c r="EXC15" s="80"/>
      <c r="EXD15" s="80"/>
      <c r="EXE15" s="80"/>
      <c r="EXF15" s="80"/>
      <c r="EXG15" s="80"/>
      <c r="EXH15" s="80"/>
      <c r="EXI15" s="80"/>
      <c r="EXJ15" s="80"/>
      <c r="EXK15" s="80"/>
      <c r="EXL15" s="80"/>
      <c r="EXM15" s="80"/>
      <c r="EXN15" s="80"/>
      <c r="EXO15" s="80"/>
      <c r="EXP15" s="80"/>
      <c r="EXQ15" s="80"/>
      <c r="EXR15" s="80"/>
      <c r="EXS15" s="80"/>
      <c r="EXT15" s="80"/>
      <c r="EXU15" s="80"/>
      <c r="EXV15" s="80"/>
      <c r="EXW15" s="80"/>
      <c r="EXX15" s="80"/>
      <c r="EXY15" s="80"/>
      <c r="EXZ15" s="80"/>
      <c r="EYA15" s="80"/>
      <c r="EYB15" s="80"/>
      <c r="EYC15" s="80"/>
      <c r="EYD15" s="80"/>
      <c r="EYE15" s="80"/>
      <c r="EYF15" s="80"/>
      <c r="EYG15" s="80"/>
      <c r="EYH15" s="80"/>
      <c r="EYI15" s="80"/>
      <c r="EYJ15" s="80"/>
      <c r="EYK15" s="80"/>
      <c r="EYL15" s="80"/>
      <c r="EYM15" s="80"/>
      <c r="EYN15" s="80"/>
      <c r="EYO15" s="80"/>
      <c r="EYP15" s="80"/>
      <c r="EYQ15" s="80"/>
      <c r="EYR15" s="80"/>
      <c r="EYS15" s="80"/>
      <c r="EYT15" s="80"/>
      <c r="EYU15" s="80"/>
      <c r="EYV15" s="80"/>
      <c r="EYW15" s="80"/>
      <c r="EYX15" s="80"/>
      <c r="EYY15" s="80"/>
      <c r="EYZ15" s="80"/>
      <c r="EZA15" s="80"/>
      <c r="EZB15" s="80"/>
      <c r="EZC15" s="80"/>
      <c r="EZD15" s="80"/>
      <c r="EZE15" s="80"/>
      <c r="EZF15" s="80"/>
      <c r="EZG15" s="80"/>
      <c r="EZH15" s="80"/>
      <c r="EZI15" s="80"/>
      <c r="EZJ15" s="80"/>
      <c r="EZK15" s="80"/>
      <c r="EZL15" s="80"/>
      <c r="EZM15" s="80"/>
      <c r="EZN15" s="80"/>
      <c r="EZO15" s="80"/>
      <c r="EZP15" s="80"/>
      <c r="EZQ15" s="80"/>
      <c r="EZR15" s="80"/>
      <c r="EZS15" s="80"/>
      <c r="EZT15" s="80"/>
      <c r="EZU15" s="80"/>
      <c r="EZV15" s="80"/>
      <c r="EZW15" s="80"/>
      <c r="EZX15" s="80"/>
      <c r="EZY15" s="80"/>
      <c r="EZZ15" s="80"/>
      <c r="FAA15" s="80"/>
      <c r="FAB15" s="80"/>
      <c r="FAC15" s="80"/>
      <c r="FAD15" s="80"/>
      <c r="FAE15" s="80"/>
      <c r="FAF15" s="80"/>
      <c r="FAG15" s="80"/>
      <c r="FAH15" s="80"/>
      <c r="FAI15" s="80"/>
      <c r="FAJ15" s="80"/>
      <c r="FAK15" s="80"/>
      <c r="FAL15" s="80"/>
      <c r="FAM15" s="80"/>
      <c r="FAN15" s="80"/>
      <c r="FAO15" s="80"/>
      <c r="FAP15" s="80"/>
      <c r="FAQ15" s="80"/>
      <c r="FAR15" s="80"/>
      <c r="FAS15" s="80"/>
      <c r="FAT15" s="80"/>
      <c r="FAU15" s="80"/>
      <c r="FAV15" s="80"/>
      <c r="FAW15" s="80"/>
      <c r="FAX15" s="80"/>
      <c r="FAY15" s="80"/>
      <c r="FAZ15" s="80"/>
      <c r="FBA15" s="80"/>
      <c r="FBB15" s="80"/>
      <c r="FBC15" s="80"/>
      <c r="FBD15" s="80"/>
      <c r="FBE15" s="80"/>
      <c r="FBF15" s="80"/>
      <c r="FBG15" s="80"/>
      <c r="FBH15" s="80"/>
      <c r="FBI15" s="80"/>
      <c r="FBJ15" s="80"/>
      <c r="FBK15" s="80"/>
      <c r="FBL15" s="80"/>
      <c r="FBM15" s="80"/>
      <c r="FBN15" s="80"/>
      <c r="FBO15" s="80"/>
      <c r="FBP15" s="80"/>
      <c r="FBQ15" s="80"/>
      <c r="FBR15" s="80"/>
      <c r="FBS15" s="80"/>
      <c r="FBT15" s="80"/>
      <c r="FBU15" s="80"/>
      <c r="FBV15" s="80"/>
      <c r="FBW15" s="80"/>
      <c r="FBX15" s="80"/>
      <c r="FBY15" s="80"/>
      <c r="FBZ15" s="80"/>
      <c r="FCA15" s="80"/>
      <c r="FCB15" s="80"/>
      <c r="FCC15" s="80"/>
      <c r="FCD15" s="80"/>
      <c r="FCE15" s="80"/>
      <c r="FCF15" s="80"/>
      <c r="FCG15" s="80"/>
      <c r="FCH15" s="80"/>
      <c r="FCI15" s="80"/>
      <c r="FCJ15" s="80"/>
      <c r="FCK15" s="80"/>
      <c r="FCL15" s="80"/>
      <c r="FCM15" s="80"/>
      <c r="FCN15" s="80"/>
      <c r="FCO15" s="80"/>
      <c r="FCP15" s="80"/>
      <c r="FCQ15" s="80"/>
      <c r="FCR15" s="80"/>
      <c r="FCS15" s="80"/>
      <c r="FCT15" s="80"/>
      <c r="FCU15" s="80"/>
      <c r="FCV15" s="80"/>
      <c r="FCW15" s="80"/>
      <c r="FCX15" s="80"/>
      <c r="FCY15" s="80"/>
      <c r="FCZ15" s="80"/>
      <c r="FDA15" s="80"/>
      <c r="FDB15" s="80"/>
      <c r="FDC15" s="80"/>
      <c r="FDD15" s="80"/>
      <c r="FDE15" s="80"/>
      <c r="FDF15" s="80"/>
      <c r="FDG15" s="80"/>
      <c r="FDH15" s="80"/>
      <c r="FDI15" s="80"/>
      <c r="FDJ15" s="80"/>
      <c r="FDK15" s="80"/>
      <c r="FDL15" s="80"/>
      <c r="FDM15" s="80"/>
      <c r="FDN15" s="80"/>
      <c r="FDO15" s="80"/>
      <c r="FDP15" s="80"/>
      <c r="FDQ15" s="80"/>
      <c r="FDR15" s="80"/>
      <c r="FDS15" s="80"/>
      <c r="FDT15" s="80"/>
      <c r="FDU15" s="80"/>
      <c r="FDV15" s="80"/>
      <c r="FDW15" s="80"/>
      <c r="FDX15" s="80"/>
      <c r="FDY15" s="80"/>
      <c r="FDZ15" s="80"/>
      <c r="FEA15" s="80"/>
      <c r="FEB15" s="80"/>
      <c r="FEC15" s="80"/>
      <c r="FED15" s="80"/>
      <c r="FEE15" s="80"/>
      <c r="FEF15" s="80"/>
      <c r="FEG15" s="80"/>
      <c r="FEH15" s="80"/>
      <c r="FEI15" s="80"/>
      <c r="FEJ15" s="80"/>
      <c r="FEK15" s="80"/>
      <c r="FEL15" s="80"/>
      <c r="FEM15" s="80"/>
      <c r="FEN15" s="80"/>
      <c r="FEO15" s="80"/>
      <c r="FEP15" s="80"/>
      <c r="FEQ15" s="80"/>
      <c r="FER15" s="80"/>
      <c r="FES15" s="80"/>
      <c r="FET15" s="80"/>
      <c r="FEU15" s="80"/>
      <c r="FEV15" s="80"/>
      <c r="FEW15" s="80"/>
      <c r="FEX15" s="80"/>
      <c r="FEY15" s="80"/>
      <c r="FEZ15" s="80"/>
      <c r="FFA15" s="80"/>
      <c r="FFB15" s="80"/>
      <c r="FFC15" s="80"/>
      <c r="FFD15" s="80"/>
      <c r="FFE15" s="80"/>
      <c r="FFF15" s="80"/>
      <c r="FFG15" s="80"/>
      <c r="FFH15" s="80"/>
      <c r="FFI15" s="80"/>
      <c r="FFJ15" s="80"/>
      <c r="FFK15" s="80"/>
      <c r="FFL15" s="80"/>
      <c r="FFM15" s="80"/>
      <c r="FFN15" s="80"/>
      <c r="FFO15" s="80"/>
      <c r="FFP15" s="80"/>
      <c r="FFQ15" s="80"/>
      <c r="FFR15" s="80"/>
      <c r="FFS15" s="80"/>
      <c r="FFT15" s="80"/>
      <c r="FFU15" s="80"/>
      <c r="FFV15" s="80"/>
      <c r="FFW15" s="80"/>
      <c r="FFX15" s="80"/>
      <c r="FFY15" s="80"/>
      <c r="FFZ15" s="80"/>
      <c r="FGA15" s="80"/>
      <c r="FGB15" s="80"/>
      <c r="FGC15" s="80"/>
      <c r="FGD15" s="80"/>
      <c r="FGE15" s="80"/>
      <c r="FGF15" s="80"/>
      <c r="FGG15" s="80"/>
      <c r="FGH15" s="80"/>
      <c r="FGI15" s="80"/>
      <c r="FGJ15" s="80"/>
      <c r="FGK15" s="80"/>
      <c r="FGL15" s="80"/>
      <c r="FGM15" s="80"/>
      <c r="FGN15" s="80"/>
      <c r="FGO15" s="80"/>
      <c r="FGP15" s="80"/>
      <c r="FGQ15" s="80"/>
      <c r="FGR15" s="80"/>
      <c r="FGS15" s="80"/>
      <c r="FGT15" s="80"/>
      <c r="FGU15" s="80"/>
      <c r="FGV15" s="80"/>
      <c r="FGW15" s="80"/>
      <c r="FGX15" s="80"/>
      <c r="FGY15" s="80"/>
      <c r="FGZ15" s="80"/>
      <c r="FHA15" s="80"/>
      <c r="FHB15" s="80"/>
      <c r="FHC15" s="80"/>
      <c r="FHD15" s="80"/>
      <c r="FHE15" s="80"/>
      <c r="FHF15" s="80"/>
      <c r="FHG15" s="80"/>
      <c r="FHH15" s="80"/>
      <c r="FHI15" s="80"/>
      <c r="FHJ15" s="80"/>
      <c r="FHK15" s="80"/>
      <c r="FHL15" s="80"/>
      <c r="FHM15" s="80"/>
      <c r="FHN15" s="80"/>
      <c r="FHO15" s="80"/>
      <c r="FHP15" s="80"/>
      <c r="FHQ15" s="80"/>
      <c r="FHR15" s="80"/>
      <c r="FHS15" s="80"/>
      <c r="FHT15" s="80"/>
      <c r="FHU15" s="80"/>
      <c r="FHV15" s="80"/>
      <c r="FHW15" s="80"/>
      <c r="FHX15" s="80"/>
      <c r="FHY15" s="80"/>
      <c r="FHZ15" s="80"/>
      <c r="FIA15" s="80"/>
      <c r="FIB15" s="80"/>
      <c r="FIC15" s="80"/>
      <c r="FID15" s="80"/>
      <c r="FIE15" s="80"/>
      <c r="FIF15" s="80"/>
      <c r="FIG15" s="80"/>
      <c r="FIH15" s="80"/>
      <c r="FII15" s="80"/>
      <c r="FIJ15" s="80"/>
      <c r="FIK15" s="80"/>
      <c r="FIL15" s="80"/>
      <c r="FIM15" s="80"/>
      <c r="FIN15" s="80"/>
      <c r="FIO15" s="80"/>
      <c r="FIP15" s="80"/>
      <c r="FIQ15" s="80"/>
      <c r="FIR15" s="80"/>
      <c r="FIS15" s="80"/>
      <c r="FIT15" s="80"/>
      <c r="FIU15" s="80"/>
      <c r="FIV15" s="80"/>
      <c r="FIW15" s="80"/>
      <c r="FIX15" s="80"/>
      <c r="FIY15" s="80"/>
      <c r="FIZ15" s="80"/>
      <c r="FJA15" s="80"/>
      <c r="FJB15" s="80"/>
      <c r="FJC15" s="80"/>
      <c r="FJD15" s="80"/>
      <c r="FJE15" s="80"/>
      <c r="FJF15" s="80"/>
      <c r="FJG15" s="80"/>
      <c r="FJH15" s="80"/>
      <c r="FJI15" s="80"/>
      <c r="FJJ15" s="80"/>
      <c r="FJK15" s="80"/>
      <c r="FJL15" s="80"/>
      <c r="FJM15" s="80"/>
      <c r="FJN15" s="80"/>
      <c r="FJO15" s="80"/>
      <c r="FJP15" s="80"/>
      <c r="FJQ15" s="80"/>
      <c r="FJR15" s="80"/>
      <c r="FJS15" s="80"/>
      <c r="FJT15" s="80"/>
      <c r="FJU15" s="80"/>
      <c r="FJV15" s="80"/>
      <c r="FJW15" s="80"/>
      <c r="FJX15" s="80"/>
      <c r="FJY15" s="80"/>
      <c r="FJZ15" s="80"/>
      <c r="FKA15" s="80"/>
      <c r="FKB15" s="80"/>
      <c r="FKC15" s="80"/>
      <c r="FKD15" s="80"/>
      <c r="FKE15" s="80"/>
      <c r="FKF15" s="80"/>
      <c r="FKG15" s="80"/>
      <c r="FKH15" s="80"/>
      <c r="FKI15" s="80"/>
      <c r="FKJ15" s="80"/>
      <c r="FKK15" s="80"/>
      <c r="FKL15" s="80"/>
      <c r="FKM15" s="80"/>
      <c r="FKN15" s="80"/>
      <c r="FKO15" s="80"/>
      <c r="FKP15" s="80"/>
      <c r="FKQ15" s="80"/>
      <c r="FKR15" s="80"/>
      <c r="FKS15" s="80"/>
      <c r="FKT15" s="80"/>
      <c r="FKU15" s="80"/>
      <c r="FKV15" s="80"/>
      <c r="FKW15" s="80"/>
      <c r="FKX15" s="80"/>
      <c r="FKY15" s="80"/>
      <c r="FKZ15" s="80"/>
      <c r="FLA15" s="80"/>
      <c r="FLB15" s="80"/>
      <c r="FLC15" s="80"/>
      <c r="FLD15" s="80"/>
      <c r="FLE15" s="80"/>
      <c r="FLF15" s="80"/>
      <c r="FLG15" s="80"/>
      <c r="FLH15" s="80"/>
      <c r="FLI15" s="80"/>
      <c r="FLJ15" s="80"/>
      <c r="FLK15" s="80"/>
      <c r="FLL15" s="80"/>
      <c r="FLM15" s="80"/>
      <c r="FLN15" s="80"/>
      <c r="FLO15" s="80"/>
      <c r="FLP15" s="80"/>
      <c r="FLQ15" s="80"/>
      <c r="FLR15" s="80"/>
      <c r="FLS15" s="80"/>
      <c r="FLT15" s="80"/>
      <c r="FLU15" s="80"/>
      <c r="FLV15" s="80"/>
      <c r="FLW15" s="80"/>
      <c r="FLX15" s="80"/>
      <c r="FLY15" s="80"/>
      <c r="FLZ15" s="80"/>
      <c r="FMA15" s="80"/>
      <c r="FMB15" s="80"/>
      <c r="FMC15" s="80"/>
      <c r="FMD15" s="80"/>
      <c r="FME15" s="80"/>
      <c r="FMF15" s="80"/>
      <c r="FMG15" s="80"/>
      <c r="FMH15" s="80"/>
      <c r="FMI15" s="80"/>
      <c r="FMJ15" s="80"/>
      <c r="FMK15" s="80"/>
      <c r="FML15" s="80"/>
      <c r="FMM15" s="80"/>
      <c r="FMN15" s="80"/>
      <c r="FMO15" s="80"/>
      <c r="FMP15" s="80"/>
      <c r="FMQ15" s="80"/>
      <c r="FMR15" s="80"/>
      <c r="FMS15" s="80"/>
      <c r="FMT15" s="80"/>
      <c r="FMU15" s="80"/>
      <c r="FMV15" s="80"/>
      <c r="FMW15" s="80"/>
      <c r="FMX15" s="80"/>
      <c r="FMY15" s="80"/>
      <c r="FMZ15" s="80"/>
      <c r="FNA15" s="80"/>
      <c r="FNB15" s="80"/>
      <c r="FNC15" s="80"/>
      <c r="FND15" s="80"/>
      <c r="FNE15" s="80"/>
      <c r="FNF15" s="80"/>
      <c r="FNG15" s="80"/>
      <c r="FNH15" s="80"/>
      <c r="FNI15" s="80"/>
      <c r="FNJ15" s="80"/>
      <c r="FNK15" s="80"/>
      <c r="FNL15" s="80"/>
      <c r="FNM15" s="80"/>
      <c r="FNN15" s="80"/>
      <c r="FNO15" s="80"/>
      <c r="FNP15" s="80"/>
      <c r="FNQ15" s="80"/>
      <c r="FNR15" s="80"/>
      <c r="FNS15" s="80"/>
      <c r="FNT15" s="80"/>
      <c r="FNU15" s="80"/>
      <c r="FNV15" s="80"/>
      <c r="FNW15" s="80"/>
      <c r="FNX15" s="80"/>
      <c r="FNY15" s="80"/>
      <c r="FNZ15" s="80"/>
      <c r="FOA15" s="80"/>
      <c r="FOB15" s="80"/>
      <c r="FOC15" s="80"/>
      <c r="FOD15" s="80"/>
      <c r="FOE15" s="80"/>
      <c r="FOF15" s="80"/>
      <c r="FOG15" s="80"/>
      <c r="FOH15" s="80"/>
      <c r="FOI15" s="80"/>
      <c r="FOJ15" s="80"/>
      <c r="FOK15" s="80"/>
      <c r="FOL15" s="80"/>
      <c r="FOM15" s="80"/>
      <c r="FON15" s="80"/>
      <c r="FOO15" s="80"/>
      <c r="FOP15" s="80"/>
      <c r="FOQ15" s="80"/>
      <c r="FOR15" s="80"/>
      <c r="FOS15" s="80"/>
      <c r="FOT15" s="80"/>
      <c r="FOU15" s="80"/>
      <c r="FOV15" s="80"/>
      <c r="FOW15" s="80"/>
      <c r="FOX15" s="80"/>
      <c r="FOY15" s="80"/>
      <c r="FOZ15" s="80"/>
      <c r="FPA15" s="80"/>
      <c r="FPB15" s="80"/>
      <c r="FPC15" s="80"/>
      <c r="FPD15" s="80"/>
      <c r="FPE15" s="80"/>
      <c r="FPF15" s="80"/>
      <c r="FPG15" s="80"/>
      <c r="FPH15" s="80"/>
      <c r="FPI15" s="80"/>
      <c r="FPJ15" s="80"/>
      <c r="FPK15" s="80"/>
      <c r="FPL15" s="80"/>
      <c r="FPM15" s="80"/>
      <c r="FPN15" s="80"/>
      <c r="FPO15" s="80"/>
      <c r="FPP15" s="80"/>
      <c r="FPQ15" s="80"/>
      <c r="FPR15" s="80"/>
      <c r="FPS15" s="80"/>
      <c r="FPT15" s="80"/>
      <c r="FPU15" s="80"/>
      <c r="FPV15" s="80"/>
      <c r="FPW15" s="80"/>
      <c r="FPX15" s="80"/>
      <c r="FPY15" s="80"/>
      <c r="FPZ15" s="80"/>
      <c r="FQA15" s="80"/>
      <c r="FQB15" s="80"/>
      <c r="FQC15" s="80"/>
      <c r="FQD15" s="80"/>
      <c r="FQE15" s="80"/>
      <c r="FQF15" s="80"/>
      <c r="FQG15" s="80"/>
      <c r="FQH15" s="80"/>
      <c r="FQI15" s="80"/>
      <c r="FQJ15" s="80"/>
      <c r="FQK15" s="80"/>
      <c r="FQL15" s="80"/>
      <c r="FQM15" s="80"/>
      <c r="FQN15" s="80"/>
      <c r="FQO15" s="80"/>
      <c r="FQP15" s="80"/>
      <c r="FQQ15" s="80"/>
      <c r="FQR15" s="80"/>
      <c r="FQS15" s="80"/>
      <c r="FQT15" s="80"/>
      <c r="FQU15" s="80"/>
      <c r="FQV15" s="80"/>
      <c r="FQW15" s="80"/>
      <c r="FQX15" s="80"/>
      <c r="FQY15" s="80"/>
      <c r="FQZ15" s="80"/>
      <c r="FRA15" s="80"/>
      <c r="FRB15" s="80"/>
      <c r="FRC15" s="80"/>
      <c r="FRD15" s="80"/>
      <c r="FRE15" s="80"/>
      <c r="FRF15" s="80"/>
      <c r="FRG15" s="80"/>
      <c r="FRH15" s="80"/>
      <c r="FRI15" s="80"/>
      <c r="FRJ15" s="80"/>
      <c r="FRK15" s="80"/>
      <c r="FRL15" s="80"/>
      <c r="FRM15" s="80"/>
      <c r="FRN15" s="80"/>
      <c r="FRO15" s="80"/>
      <c r="FRP15" s="80"/>
      <c r="FRQ15" s="80"/>
      <c r="FRR15" s="80"/>
      <c r="FRS15" s="80"/>
      <c r="FRT15" s="80"/>
      <c r="FRU15" s="80"/>
      <c r="FRV15" s="80"/>
      <c r="FRW15" s="80"/>
      <c r="FRX15" s="80"/>
      <c r="FRY15" s="80"/>
      <c r="FRZ15" s="80"/>
      <c r="FSA15" s="80"/>
      <c r="FSB15" s="80"/>
      <c r="FSC15" s="80"/>
      <c r="FSD15" s="80"/>
      <c r="FSE15" s="80"/>
      <c r="FSF15" s="80"/>
      <c r="FSG15" s="80"/>
      <c r="FSH15" s="80"/>
      <c r="FSI15" s="80"/>
      <c r="FSJ15" s="80"/>
      <c r="FSK15" s="80"/>
      <c r="FSL15" s="80"/>
      <c r="FSM15" s="80"/>
      <c r="FSN15" s="80"/>
      <c r="FSO15" s="80"/>
      <c r="FSP15" s="80"/>
      <c r="FSQ15" s="80"/>
      <c r="FSR15" s="80"/>
      <c r="FSS15" s="80"/>
      <c r="FST15" s="80"/>
      <c r="FSU15" s="80"/>
      <c r="FSV15" s="80"/>
      <c r="FSW15" s="80"/>
      <c r="FSX15" s="80"/>
      <c r="FSY15" s="80"/>
      <c r="FSZ15" s="80"/>
      <c r="FTA15" s="80"/>
      <c r="FTB15" s="80"/>
      <c r="FTC15" s="80"/>
      <c r="FTD15" s="80"/>
      <c r="FTE15" s="80"/>
      <c r="FTF15" s="80"/>
      <c r="FTG15" s="80"/>
      <c r="FTH15" s="80"/>
      <c r="FTI15" s="80"/>
      <c r="FTJ15" s="80"/>
      <c r="FTK15" s="80"/>
      <c r="FTL15" s="80"/>
      <c r="FTM15" s="80"/>
      <c r="FTN15" s="80"/>
      <c r="FTO15" s="80"/>
      <c r="FTP15" s="80"/>
      <c r="FTQ15" s="80"/>
      <c r="FTR15" s="80"/>
      <c r="FTS15" s="80"/>
      <c r="FTT15" s="80"/>
      <c r="FTU15" s="80"/>
      <c r="FTV15" s="80"/>
      <c r="FTW15" s="80"/>
      <c r="FTX15" s="80"/>
      <c r="FTY15" s="80"/>
      <c r="FTZ15" s="80"/>
      <c r="FUA15" s="80"/>
      <c r="FUB15" s="80"/>
      <c r="FUC15" s="80"/>
      <c r="FUD15" s="80"/>
      <c r="FUE15" s="80"/>
      <c r="FUF15" s="80"/>
      <c r="FUG15" s="80"/>
      <c r="FUH15" s="80"/>
      <c r="FUI15" s="80"/>
      <c r="FUJ15" s="80"/>
      <c r="FUK15" s="80"/>
      <c r="FUL15" s="80"/>
      <c r="FUM15" s="80"/>
      <c r="FUN15" s="80"/>
      <c r="FUO15" s="80"/>
      <c r="FUP15" s="80"/>
      <c r="FUQ15" s="80"/>
      <c r="FUR15" s="80"/>
      <c r="FUS15" s="80"/>
      <c r="FUT15" s="80"/>
      <c r="FUU15" s="80"/>
      <c r="FUV15" s="80"/>
      <c r="FUW15" s="80"/>
      <c r="FUX15" s="80"/>
      <c r="FUY15" s="80"/>
      <c r="FUZ15" s="80"/>
      <c r="FVA15" s="80"/>
      <c r="FVB15" s="80"/>
      <c r="FVC15" s="80"/>
      <c r="FVD15" s="80"/>
      <c r="FVE15" s="80"/>
      <c r="FVF15" s="80"/>
      <c r="FVG15" s="80"/>
      <c r="FVH15" s="80"/>
      <c r="FVI15" s="80"/>
      <c r="FVJ15" s="80"/>
      <c r="FVK15" s="80"/>
      <c r="FVL15" s="80"/>
      <c r="FVM15" s="80"/>
      <c r="FVN15" s="80"/>
      <c r="FVO15" s="80"/>
      <c r="FVP15" s="80"/>
      <c r="FVQ15" s="80"/>
      <c r="FVR15" s="80"/>
      <c r="FVS15" s="80"/>
      <c r="FVT15" s="80"/>
      <c r="FVU15" s="80"/>
      <c r="FVV15" s="80"/>
      <c r="FVW15" s="80"/>
      <c r="FVX15" s="80"/>
      <c r="FVY15" s="80"/>
      <c r="FVZ15" s="80"/>
      <c r="FWA15" s="80"/>
      <c r="FWB15" s="80"/>
      <c r="FWC15" s="80"/>
      <c r="FWD15" s="80"/>
      <c r="FWE15" s="80"/>
      <c r="FWF15" s="80"/>
      <c r="FWG15" s="80"/>
      <c r="FWH15" s="80"/>
      <c r="FWI15" s="80"/>
      <c r="FWJ15" s="80"/>
      <c r="FWK15" s="80"/>
      <c r="FWL15" s="80"/>
      <c r="FWM15" s="80"/>
      <c r="FWN15" s="80"/>
      <c r="FWO15" s="80"/>
      <c r="FWP15" s="80"/>
      <c r="FWQ15" s="80"/>
      <c r="FWR15" s="80"/>
      <c r="FWS15" s="80"/>
      <c r="FWT15" s="80"/>
      <c r="FWU15" s="80"/>
      <c r="FWV15" s="80"/>
      <c r="FWW15" s="80"/>
      <c r="FWX15" s="80"/>
      <c r="FWY15" s="80"/>
      <c r="FWZ15" s="80"/>
      <c r="FXA15" s="80"/>
      <c r="FXB15" s="80"/>
      <c r="FXC15" s="80"/>
      <c r="FXD15" s="80"/>
      <c r="FXE15" s="80"/>
      <c r="FXF15" s="80"/>
      <c r="FXG15" s="80"/>
      <c r="FXH15" s="80"/>
      <c r="FXI15" s="80"/>
      <c r="FXJ15" s="80"/>
      <c r="FXK15" s="80"/>
      <c r="FXL15" s="80"/>
      <c r="FXM15" s="80"/>
      <c r="FXN15" s="80"/>
      <c r="FXO15" s="80"/>
      <c r="FXP15" s="80"/>
      <c r="FXQ15" s="80"/>
      <c r="FXR15" s="80"/>
      <c r="FXS15" s="80"/>
      <c r="FXT15" s="80"/>
      <c r="FXU15" s="80"/>
      <c r="FXV15" s="80"/>
      <c r="FXW15" s="80"/>
      <c r="FXX15" s="80"/>
      <c r="FXY15" s="80"/>
      <c r="FXZ15" s="80"/>
      <c r="FYA15" s="80"/>
      <c r="FYB15" s="80"/>
      <c r="FYC15" s="80"/>
      <c r="FYD15" s="80"/>
      <c r="FYE15" s="80"/>
      <c r="FYF15" s="80"/>
      <c r="FYG15" s="80"/>
      <c r="FYH15" s="80"/>
      <c r="FYI15" s="80"/>
      <c r="FYJ15" s="80"/>
      <c r="FYK15" s="80"/>
      <c r="FYL15" s="80"/>
      <c r="FYM15" s="80"/>
      <c r="FYN15" s="80"/>
      <c r="FYO15" s="80"/>
      <c r="FYP15" s="80"/>
      <c r="FYQ15" s="80"/>
      <c r="FYR15" s="80"/>
      <c r="FYS15" s="80"/>
      <c r="FYT15" s="80"/>
      <c r="FYU15" s="80"/>
      <c r="FYV15" s="80"/>
      <c r="FYW15" s="80"/>
      <c r="FYX15" s="80"/>
      <c r="FYY15" s="80"/>
      <c r="FYZ15" s="80"/>
      <c r="FZA15" s="80"/>
      <c r="FZB15" s="80"/>
      <c r="FZC15" s="80"/>
      <c r="FZD15" s="80"/>
      <c r="FZE15" s="80"/>
      <c r="FZF15" s="80"/>
      <c r="FZG15" s="80"/>
      <c r="FZH15" s="80"/>
      <c r="FZI15" s="80"/>
      <c r="FZJ15" s="80"/>
      <c r="FZK15" s="80"/>
      <c r="FZL15" s="80"/>
      <c r="FZM15" s="80"/>
      <c r="FZN15" s="80"/>
      <c r="FZO15" s="80"/>
      <c r="FZP15" s="80"/>
      <c r="FZQ15" s="80"/>
      <c r="FZR15" s="80"/>
      <c r="FZS15" s="80"/>
      <c r="FZT15" s="80"/>
      <c r="FZU15" s="80"/>
      <c r="FZV15" s="80"/>
      <c r="FZW15" s="80"/>
      <c r="FZX15" s="80"/>
      <c r="FZY15" s="80"/>
      <c r="FZZ15" s="80"/>
      <c r="GAA15" s="80"/>
      <c r="GAB15" s="80"/>
      <c r="GAC15" s="80"/>
      <c r="GAD15" s="80"/>
      <c r="GAE15" s="80"/>
      <c r="GAF15" s="80"/>
      <c r="GAG15" s="80"/>
      <c r="GAH15" s="80"/>
      <c r="GAI15" s="80"/>
      <c r="GAJ15" s="80"/>
      <c r="GAK15" s="80"/>
      <c r="GAL15" s="80"/>
      <c r="GAM15" s="80"/>
      <c r="GAN15" s="80"/>
      <c r="GAO15" s="80"/>
      <c r="GAP15" s="80"/>
      <c r="GAQ15" s="80"/>
      <c r="GAR15" s="80"/>
      <c r="GAS15" s="80"/>
      <c r="GAT15" s="80"/>
      <c r="GAU15" s="80"/>
      <c r="GAV15" s="80"/>
      <c r="GAW15" s="80"/>
      <c r="GAX15" s="80"/>
      <c r="GAY15" s="80"/>
      <c r="GAZ15" s="80"/>
      <c r="GBA15" s="80"/>
      <c r="GBB15" s="80"/>
      <c r="GBC15" s="80"/>
      <c r="GBD15" s="80"/>
      <c r="GBE15" s="80"/>
      <c r="GBF15" s="80"/>
      <c r="GBG15" s="80"/>
      <c r="GBH15" s="80"/>
      <c r="GBI15" s="80"/>
      <c r="GBJ15" s="80"/>
      <c r="GBK15" s="80"/>
      <c r="GBL15" s="80"/>
      <c r="GBM15" s="80"/>
      <c r="GBN15" s="80"/>
      <c r="GBO15" s="80"/>
      <c r="GBP15" s="80"/>
      <c r="GBQ15" s="80"/>
      <c r="GBR15" s="80"/>
      <c r="GBS15" s="80"/>
      <c r="GBT15" s="80"/>
      <c r="GBU15" s="80"/>
      <c r="GBV15" s="80"/>
      <c r="GBW15" s="80"/>
      <c r="GBX15" s="80"/>
      <c r="GBY15" s="80"/>
      <c r="GBZ15" s="80"/>
      <c r="GCA15" s="80"/>
      <c r="GCB15" s="80"/>
      <c r="GCC15" s="80"/>
      <c r="GCD15" s="80"/>
      <c r="GCE15" s="80"/>
      <c r="GCF15" s="80"/>
      <c r="GCG15" s="80"/>
      <c r="GCH15" s="80"/>
      <c r="GCI15" s="80"/>
      <c r="GCJ15" s="80"/>
      <c r="GCK15" s="80"/>
      <c r="GCL15" s="80"/>
      <c r="GCM15" s="80"/>
      <c r="GCN15" s="80"/>
      <c r="GCO15" s="80"/>
      <c r="GCP15" s="80"/>
      <c r="GCQ15" s="80"/>
      <c r="GCR15" s="80"/>
      <c r="GCS15" s="80"/>
      <c r="GCT15" s="80"/>
      <c r="GCU15" s="80"/>
      <c r="GCV15" s="80"/>
      <c r="GCW15" s="80"/>
      <c r="GCX15" s="80"/>
      <c r="GCY15" s="80"/>
      <c r="GCZ15" s="80"/>
      <c r="GDA15" s="80"/>
      <c r="GDB15" s="80"/>
      <c r="GDC15" s="80"/>
      <c r="GDD15" s="80"/>
      <c r="GDE15" s="80"/>
      <c r="GDF15" s="80"/>
      <c r="GDG15" s="80"/>
      <c r="GDH15" s="80"/>
      <c r="GDI15" s="80"/>
      <c r="GDJ15" s="80"/>
      <c r="GDK15" s="80"/>
      <c r="GDL15" s="80"/>
      <c r="GDM15" s="80"/>
      <c r="GDN15" s="80"/>
      <c r="GDO15" s="80"/>
      <c r="GDP15" s="80"/>
      <c r="GDQ15" s="80"/>
      <c r="GDR15" s="80"/>
      <c r="GDS15" s="80"/>
      <c r="GDT15" s="80"/>
      <c r="GDU15" s="80"/>
      <c r="GDV15" s="80"/>
      <c r="GDW15" s="80"/>
      <c r="GDX15" s="80"/>
      <c r="GDY15" s="80"/>
      <c r="GDZ15" s="80"/>
      <c r="GEA15" s="80"/>
      <c r="GEB15" s="80"/>
      <c r="GEC15" s="80"/>
      <c r="GED15" s="80"/>
      <c r="GEE15" s="80"/>
      <c r="GEF15" s="80"/>
      <c r="GEG15" s="80"/>
      <c r="GEH15" s="80"/>
      <c r="GEI15" s="80"/>
      <c r="GEJ15" s="80"/>
      <c r="GEK15" s="80"/>
      <c r="GEL15" s="80"/>
      <c r="GEM15" s="80"/>
      <c r="GEN15" s="80"/>
      <c r="GEO15" s="80"/>
      <c r="GEP15" s="80"/>
      <c r="GEQ15" s="80"/>
      <c r="GER15" s="80"/>
      <c r="GES15" s="80"/>
      <c r="GET15" s="80"/>
      <c r="GEU15" s="80"/>
      <c r="GEV15" s="80"/>
      <c r="GEW15" s="80"/>
      <c r="GEX15" s="80"/>
      <c r="GEY15" s="80"/>
      <c r="GEZ15" s="80"/>
      <c r="GFA15" s="80"/>
      <c r="GFB15" s="80"/>
      <c r="GFC15" s="80"/>
      <c r="GFD15" s="80"/>
      <c r="GFE15" s="80"/>
      <c r="GFF15" s="80"/>
      <c r="GFG15" s="80"/>
      <c r="GFH15" s="80"/>
      <c r="GFI15" s="80"/>
      <c r="GFJ15" s="80"/>
      <c r="GFK15" s="80"/>
      <c r="GFL15" s="80"/>
      <c r="GFM15" s="80"/>
      <c r="GFN15" s="80"/>
      <c r="GFO15" s="80"/>
      <c r="GFP15" s="80"/>
      <c r="GFQ15" s="80"/>
      <c r="GFR15" s="80"/>
      <c r="GFS15" s="80"/>
      <c r="GFT15" s="80"/>
      <c r="GFU15" s="80"/>
      <c r="GFV15" s="80"/>
      <c r="GFW15" s="80"/>
      <c r="GFX15" s="80"/>
      <c r="GFY15" s="80"/>
      <c r="GFZ15" s="80"/>
      <c r="GGA15" s="80"/>
      <c r="GGB15" s="80"/>
      <c r="GGC15" s="80"/>
      <c r="GGD15" s="80"/>
      <c r="GGE15" s="80"/>
      <c r="GGF15" s="80"/>
      <c r="GGG15" s="80"/>
      <c r="GGH15" s="80"/>
      <c r="GGI15" s="80"/>
      <c r="GGJ15" s="80"/>
      <c r="GGK15" s="80"/>
      <c r="GGL15" s="80"/>
      <c r="GGM15" s="80"/>
      <c r="GGN15" s="80"/>
      <c r="GGO15" s="80"/>
      <c r="GGP15" s="80"/>
      <c r="GGQ15" s="80"/>
      <c r="GGR15" s="80"/>
      <c r="GGS15" s="80"/>
      <c r="GGT15" s="80"/>
      <c r="GGU15" s="80"/>
      <c r="GGV15" s="80"/>
      <c r="GGW15" s="80"/>
      <c r="GGX15" s="80"/>
      <c r="GGY15" s="80"/>
      <c r="GGZ15" s="80"/>
      <c r="GHA15" s="80"/>
      <c r="GHB15" s="80"/>
      <c r="GHC15" s="80"/>
      <c r="GHD15" s="80"/>
      <c r="GHE15" s="80"/>
      <c r="GHF15" s="80"/>
      <c r="GHG15" s="80"/>
      <c r="GHH15" s="80"/>
      <c r="GHI15" s="80"/>
      <c r="GHJ15" s="80"/>
      <c r="GHK15" s="80"/>
      <c r="GHL15" s="80"/>
      <c r="GHM15" s="80"/>
      <c r="GHN15" s="80"/>
      <c r="GHO15" s="80"/>
      <c r="GHP15" s="80"/>
      <c r="GHQ15" s="80"/>
      <c r="GHR15" s="80"/>
      <c r="GHS15" s="80"/>
      <c r="GHT15" s="80"/>
      <c r="GHU15" s="80"/>
      <c r="GHV15" s="80"/>
      <c r="GHW15" s="80"/>
      <c r="GHX15" s="80"/>
      <c r="GHY15" s="80"/>
      <c r="GHZ15" s="80"/>
      <c r="GIA15" s="80"/>
      <c r="GIB15" s="80"/>
      <c r="GIC15" s="80"/>
      <c r="GID15" s="80"/>
      <c r="GIE15" s="80"/>
      <c r="GIF15" s="80"/>
      <c r="GIG15" s="80"/>
      <c r="GIH15" s="80"/>
      <c r="GII15" s="80"/>
      <c r="GIJ15" s="80"/>
      <c r="GIK15" s="80"/>
      <c r="GIL15" s="80"/>
      <c r="GIM15" s="80"/>
      <c r="GIN15" s="80"/>
      <c r="GIO15" s="80"/>
      <c r="GIP15" s="80"/>
      <c r="GIQ15" s="80"/>
      <c r="GIR15" s="80"/>
      <c r="GIS15" s="80"/>
      <c r="GIT15" s="80"/>
      <c r="GIU15" s="80"/>
      <c r="GIV15" s="80"/>
      <c r="GIW15" s="80"/>
      <c r="GIX15" s="80"/>
      <c r="GIY15" s="80"/>
      <c r="GIZ15" s="80"/>
      <c r="GJA15" s="80"/>
      <c r="GJB15" s="80"/>
      <c r="GJC15" s="80"/>
      <c r="GJD15" s="80"/>
      <c r="GJE15" s="80"/>
      <c r="GJF15" s="80"/>
      <c r="GJG15" s="80"/>
      <c r="GJH15" s="80"/>
      <c r="GJI15" s="80"/>
      <c r="GJJ15" s="80"/>
      <c r="GJK15" s="80"/>
      <c r="GJL15" s="80"/>
      <c r="GJM15" s="80"/>
      <c r="GJN15" s="80"/>
      <c r="GJO15" s="80"/>
      <c r="GJP15" s="80"/>
      <c r="GJQ15" s="80"/>
      <c r="GJR15" s="80"/>
      <c r="GJS15" s="80"/>
      <c r="GJT15" s="80"/>
      <c r="GJU15" s="80"/>
      <c r="GJV15" s="80"/>
      <c r="GJW15" s="80"/>
      <c r="GJX15" s="80"/>
      <c r="GJY15" s="80"/>
      <c r="GJZ15" s="80"/>
      <c r="GKA15" s="80"/>
      <c r="GKB15" s="80"/>
      <c r="GKC15" s="80"/>
      <c r="GKD15" s="80"/>
      <c r="GKE15" s="80"/>
      <c r="GKF15" s="80"/>
      <c r="GKG15" s="80"/>
      <c r="GKH15" s="80"/>
      <c r="GKI15" s="80"/>
      <c r="GKJ15" s="80"/>
      <c r="GKK15" s="80"/>
      <c r="GKL15" s="80"/>
      <c r="GKM15" s="80"/>
      <c r="GKN15" s="80"/>
      <c r="GKO15" s="80"/>
      <c r="GKP15" s="80"/>
      <c r="GKQ15" s="80"/>
      <c r="GKR15" s="80"/>
      <c r="GKS15" s="80"/>
      <c r="GKT15" s="80"/>
      <c r="GKU15" s="80"/>
      <c r="GKV15" s="80"/>
      <c r="GKW15" s="80"/>
      <c r="GKX15" s="80"/>
      <c r="GKY15" s="80"/>
      <c r="GKZ15" s="80"/>
      <c r="GLA15" s="80"/>
      <c r="GLB15" s="80"/>
      <c r="GLC15" s="80"/>
      <c r="GLD15" s="80"/>
      <c r="GLE15" s="80"/>
      <c r="GLF15" s="80"/>
      <c r="GLG15" s="80"/>
      <c r="GLH15" s="80"/>
      <c r="GLI15" s="80"/>
      <c r="GLJ15" s="80"/>
      <c r="GLK15" s="80"/>
      <c r="GLL15" s="80"/>
      <c r="GLM15" s="80"/>
      <c r="GLN15" s="80"/>
      <c r="GLO15" s="80"/>
      <c r="GLP15" s="80"/>
      <c r="GLQ15" s="80"/>
      <c r="GLR15" s="80"/>
      <c r="GLS15" s="80"/>
      <c r="GLT15" s="80"/>
      <c r="GLU15" s="80"/>
      <c r="GLV15" s="80"/>
      <c r="GLW15" s="80"/>
      <c r="GLX15" s="80"/>
      <c r="GLY15" s="80"/>
      <c r="GLZ15" s="80"/>
      <c r="GMA15" s="80"/>
      <c r="GMB15" s="80"/>
      <c r="GMC15" s="80"/>
      <c r="GMD15" s="80"/>
      <c r="GME15" s="80"/>
      <c r="GMF15" s="80"/>
      <c r="GMG15" s="80"/>
      <c r="GMH15" s="80"/>
      <c r="GMI15" s="80"/>
      <c r="GMJ15" s="80"/>
      <c r="GMK15" s="80"/>
      <c r="GML15" s="80"/>
      <c r="GMM15" s="80"/>
      <c r="GMN15" s="80"/>
      <c r="GMO15" s="80"/>
      <c r="GMP15" s="80"/>
      <c r="GMQ15" s="80"/>
      <c r="GMR15" s="80"/>
      <c r="GMS15" s="80"/>
      <c r="GMT15" s="80"/>
      <c r="GMU15" s="80"/>
      <c r="GMV15" s="80"/>
      <c r="GMW15" s="80"/>
      <c r="GMX15" s="80"/>
      <c r="GMY15" s="80"/>
      <c r="GMZ15" s="80"/>
      <c r="GNA15" s="80"/>
      <c r="GNB15" s="80"/>
      <c r="GNC15" s="80"/>
      <c r="GND15" s="80"/>
      <c r="GNE15" s="80"/>
      <c r="GNF15" s="80"/>
      <c r="GNG15" s="80"/>
      <c r="GNH15" s="80"/>
      <c r="GNI15" s="80"/>
      <c r="GNJ15" s="80"/>
      <c r="GNK15" s="80"/>
      <c r="GNL15" s="80"/>
      <c r="GNM15" s="80"/>
      <c r="GNN15" s="80"/>
      <c r="GNO15" s="80"/>
      <c r="GNP15" s="80"/>
      <c r="GNQ15" s="80"/>
      <c r="GNR15" s="80"/>
      <c r="GNS15" s="80"/>
      <c r="GNT15" s="80"/>
      <c r="GNU15" s="80"/>
      <c r="GNV15" s="80"/>
      <c r="GNW15" s="80"/>
      <c r="GNX15" s="80"/>
      <c r="GNY15" s="80"/>
      <c r="GNZ15" s="80"/>
      <c r="GOA15" s="80"/>
      <c r="GOB15" s="80"/>
      <c r="GOC15" s="80"/>
      <c r="GOD15" s="80"/>
      <c r="GOE15" s="80"/>
      <c r="GOF15" s="80"/>
      <c r="GOG15" s="80"/>
      <c r="GOH15" s="80"/>
      <c r="GOI15" s="80"/>
      <c r="GOJ15" s="80"/>
      <c r="GOK15" s="80"/>
      <c r="GOL15" s="80"/>
      <c r="GOM15" s="80"/>
      <c r="GON15" s="80"/>
      <c r="GOO15" s="80"/>
      <c r="GOP15" s="80"/>
      <c r="GOQ15" s="80"/>
      <c r="GOR15" s="80"/>
      <c r="GOS15" s="80"/>
      <c r="GOT15" s="80"/>
      <c r="GOU15" s="80"/>
      <c r="GOV15" s="80"/>
      <c r="GOW15" s="80"/>
      <c r="GOX15" s="80"/>
      <c r="GOY15" s="80"/>
      <c r="GOZ15" s="80"/>
      <c r="GPA15" s="80"/>
      <c r="GPB15" s="80"/>
      <c r="GPC15" s="80"/>
      <c r="GPD15" s="80"/>
      <c r="GPE15" s="80"/>
      <c r="GPF15" s="80"/>
      <c r="GPG15" s="80"/>
      <c r="GPH15" s="80"/>
      <c r="GPI15" s="80"/>
      <c r="GPJ15" s="80"/>
      <c r="GPK15" s="80"/>
      <c r="GPL15" s="80"/>
      <c r="GPM15" s="80"/>
      <c r="GPN15" s="80"/>
      <c r="GPO15" s="80"/>
      <c r="GPP15" s="80"/>
      <c r="GPQ15" s="80"/>
      <c r="GPR15" s="80"/>
      <c r="GPS15" s="80"/>
      <c r="GPT15" s="80"/>
      <c r="GPU15" s="80"/>
      <c r="GPV15" s="80"/>
      <c r="GPW15" s="80"/>
      <c r="GPX15" s="80"/>
      <c r="GPY15" s="80"/>
      <c r="GPZ15" s="80"/>
      <c r="GQA15" s="80"/>
      <c r="GQB15" s="80"/>
      <c r="GQC15" s="80"/>
      <c r="GQD15" s="80"/>
      <c r="GQE15" s="80"/>
      <c r="GQF15" s="80"/>
      <c r="GQG15" s="80"/>
      <c r="GQH15" s="80"/>
      <c r="GQI15" s="80"/>
      <c r="GQJ15" s="80"/>
      <c r="GQK15" s="80"/>
      <c r="GQL15" s="80"/>
      <c r="GQM15" s="80"/>
      <c r="GQN15" s="80"/>
      <c r="GQO15" s="80"/>
      <c r="GQP15" s="80"/>
      <c r="GQQ15" s="80"/>
      <c r="GQR15" s="80"/>
      <c r="GQS15" s="80"/>
      <c r="GQT15" s="80"/>
      <c r="GQU15" s="80"/>
      <c r="GQV15" s="80"/>
      <c r="GQW15" s="80"/>
      <c r="GQX15" s="80"/>
      <c r="GQY15" s="80"/>
      <c r="GQZ15" s="80"/>
      <c r="GRA15" s="80"/>
      <c r="GRB15" s="80"/>
      <c r="GRC15" s="80"/>
      <c r="GRD15" s="80"/>
      <c r="GRE15" s="80"/>
      <c r="GRF15" s="80"/>
      <c r="GRG15" s="80"/>
      <c r="GRH15" s="80"/>
      <c r="GRI15" s="80"/>
      <c r="GRJ15" s="80"/>
      <c r="GRK15" s="80"/>
      <c r="GRL15" s="80"/>
      <c r="GRM15" s="80"/>
      <c r="GRN15" s="80"/>
      <c r="GRO15" s="80"/>
      <c r="GRP15" s="80"/>
      <c r="GRQ15" s="80"/>
      <c r="GRR15" s="80"/>
      <c r="GRS15" s="80"/>
      <c r="GRT15" s="80"/>
      <c r="GRU15" s="80"/>
      <c r="GRV15" s="80"/>
      <c r="GRW15" s="80"/>
      <c r="GRX15" s="80"/>
      <c r="GRY15" s="80"/>
      <c r="GRZ15" s="80"/>
      <c r="GSA15" s="80"/>
      <c r="GSB15" s="80"/>
      <c r="GSC15" s="80"/>
      <c r="GSD15" s="80"/>
      <c r="GSE15" s="80"/>
      <c r="GSF15" s="80"/>
      <c r="GSG15" s="80"/>
      <c r="GSH15" s="80"/>
      <c r="GSI15" s="80"/>
      <c r="GSJ15" s="80"/>
      <c r="GSK15" s="80"/>
      <c r="GSL15" s="80"/>
      <c r="GSM15" s="80"/>
      <c r="GSN15" s="80"/>
      <c r="GSO15" s="80"/>
      <c r="GSP15" s="80"/>
      <c r="GSQ15" s="80"/>
      <c r="GSR15" s="80"/>
      <c r="GSS15" s="80"/>
      <c r="GST15" s="80"/>
      <c r="GSU15" s="80"/>
      <c r="GSV15" s="80"/>
      <c r="GSW15" s="80"/>
      <c r="GSX15" s="80"/>
      <c r="GSY15" s="80"/>
      <c r="GSZ15" s="80"/>
      <c r="GTA15" s="80"/>
      <c r="GTB15" s="80"/>
      <c r="GTC15" s="80"/>
      <c r="GTD15" s="80"/>
      <c r="GTE15" s="80"/>
      <c r="GTF15" s="80"/>
      <c r="GTG15" s="80"/>
      <c r="GTH15" s="80"/>
      <c r="GTI15" s="80"/>
      <c r="GTJ15" s="80"/>
      <c r="GTK15" s="80"/>
      <c r="GTL15" s="80"/>
      <c r="GTM15" s="80"/>
      <c r="GTN15" s="80"/>
      <c r="GTO15" s="80"/>
      <c r="GTP15" s="80"/>
      <c r="GTQ15" s="80"/>
      <c r="GTR15" s="80"/>
      <c r="GTS15" s="80"/>
      <c r="GTT15" s="80"/>
      <c r="GTU15" s="80"/>
      <c r="GTV15" s="80"/>
      <c r="GTW15" s="80"/>
      <c r="GTX15" s="80"/>
      <c r="GTY15" s="80"/>
      <c r="GTZ15" s="80"/>
      <c r="GUA15" s="80"/>
      <c r="GUB15" s="80"/>
      <c r="GUC15" s="80"/>
      <c r="GUD15" s="80"/>
      <c r="GUE15" s="80"/>
      <c r="GUF15" s="80"/>
      <c r="GUG15" s="80"/>
      <c r="GUH15" s="80"/>
      <c r="GUI15" s="80"/>
      <c r="GUJ15" s="80"/>
      <c r="GUK15" s="80"/>
      <c r="GUL15" s="80"/>
      <c r="GUM15" s="80"/>
      <c r="GUN15" s="80"/>
      <c r="GUO15" s="80"/>
      <c r="GUP15" s="80"/>
      <c r="GUQ15" s="80"/>
      <c r="GUR15" s="80"/>
      <c r="GUS15" s="80"/>
      <c r="GUT15" s="80"/>
      <c r="GUU15" s="80"/>
      <c r="GUV15" s="80"/>
      <c r="GUW15" s="80"/>
      <c r="GUX15" s="80"/>
      <c r="GUY15" s="80"/>
      <c r="GUZ15" s="80"/>
      <c r="GVA15" s="80"/>
      <c r="GVB15" s="80"/>
      <c r="GVC15" s="80"/>
      <c r="GVD15" s="80"/>
      <c r="GVE15" s="80"/>
      <c r="GVF15" s="80"/>
      <c r="GVG15" s="80"/>
      <c r="GVH15" s="80"/>
      <c r="GVI15" s="80"/>
      <c r="GVJ15" s="80"/>
      <c r="GVK15" s="80"/>
      <c r="GVL15" s="80"/>
      <c r="GVM15" s="80"/>
      <c r="GVN15" s="80"/>
      <c r="GVO15" s="80"/>
      <c r="GVP15" s="80"/>
      <c r="GVQ15" s="80"/>
      <c r="GVR15" s="80"/>
      <c r="GVS15" s="80"/>
      <c r="GVT15" s="80"/>
      <c r="GVU15" s="80"/>
      <c r="GVV15" s="80"/>
      <c r="GVW15" s="80"/>
      <c r="GVX15" s="80"/>
      <c r="GVY15" s="80"/>
      <c r="GVZ15" s="80"/>
      <c r="GWA15" s="80"/>
      <c r="GWB15" s="80"/>
      <c r="GWC15" s="80"/>
      <c r="GWD15" s="80"/>
      <c r="GWE15" s="80"/>
      <c r="GWF15" s="80"/>
      <c r="GWG15" s="80"/>
      <c r="GWH15" s="80"/>
      <c r="GWI15" s="80"/>
      <c r="GWJ15" s="80"/>
      <c r="GWK15" s="80"/>
      <c r="GWL15" s="80"/>
      <c r="GWM15" s="80"/>
      <c r="GWN15" s="80"/>
      <c r="GWO15" s="80"/>
      <c r="GWP15" s="80"/>
      <c r="GWQ15" s="80"/>
      <c r="GWR15" s="80"/>
      <c r="GWS15" s="80"/>
      <c r="GWT15" s="80"/>
      <c r="GWU15" s="80"/>
      <c r="GWV15" s="80"/>
      <c r="GWW15" s="80"/>
      <c r="GWX15" s="80"/>
      <c r="GWY15" s="80"/>
      <c r="GWZ15" s="80"/>
      <c r="GXA15" s="80"/>
      <c r="GXB15" s="80"/>
      <c r="GXC15" s="80"/>
      <c r="GXD15" s="80"/>
      <c r="GXE15" s="80"/>
      <c r="GXF15" s="80"/>
      <c r="GXG15" s="80"/>
      <c r="GXH15" s="80"/>
      <c r="GXI15" s="80"/>
      <c r="GXJ15" s="80"/>
      <c r="GXK15" s="80"/>
      <c r="GXL15" s="80"/>
      <c r="GXM15" s="80"/>
      <c r="GXN15" s="80"/>
      <c r="GXO15" s="80"/>
      <c r="GXP15" s="80"/>
      <c r="GXQ15" s="80"/>
      <c r="GXR15" s="80"/>
      <c r="GXS15" s="80"/>
      <c r="GXT15" s="80"/>
      <c r="GXU15" s="80"/>
      <c r="GXV15" s="80"/>
      <c r="GXW15" s="80"/>
      <c r="GXX15" s="80"/>
      <c r="GXY15" s="80"/>
      <c r="GXZ15" s="80"/>
      <c r="GYA15" s="80"/>
      <c r="GYB15" s="80"/>
      <c r="GYC15" s="80"/>
      <c r="GYD15" s="80"/>
      <c r="GYE15" s="80"/>
      <c r="GYF15" s="80"/>
      <c r="GYG15" s="80"/>
      <c r="GYH15" s="80"/>
      <c r="GYI15" s="80"/>
      <c r="GYJ15" s="80"/>
      <c r="GYK15" s="80"/>
      <c r="GYL15" s="80"/>
      <c r="GYM15" s="80"/>
      <c r="GYN15" s="80"/>
      <c r="GYO15" s="80"/>
      <c r="GYP15" s="80"/>
      <c r="GYQ15" s="80"/>
      <c r="GYR15" s="80"/>
      <c r="GYS15" s="80"/>
      <c r="GYT15" s="80"/>
      <c r="GYU15" s="80"/>
      <c r="GYV15" s="80"/>
      <c r="GYW15" s="80"/>
      <c r="GYX15" s="80"/>
      <c r="GYY15" s="80"/>
      <c r="GYZ15" s="80"/>
      <c r="GZA15" s="80"/>
      <c r="GZB15" s="80"/>
      <c r="GZC15" s="80"/>
      <c r="GZD15" s="80"/>
      <c r="GZE15" s="80"/>
      <c r="GZF15" s="80"/>
      <c r="GZG15" s="80"/>
      <c r="GZH15" s="80"/>
      <c r="GZI15" s="80"/>
      <c r="GZJ15" s="80"/>
      <c r="GZK15" s="80"/>
      <c r="GZL15" s="80"/>
      <c r="GZM15" s="80"/>
      <c r="GZN15" s="80"/>
      <c r="GZO15" s="80"/>
      <c r="GZP15" s="80"/>
      <c r="GZQ15" s="80"/>
      <c r="GZR15" s="80"/>
      <c r="GZS15" s="80"/>
      <c r="GZT15" s="80"/>
      <c r="GZU15" s="80"/>
      <c r="GZV15" s="80"/>
      <c r="GZW15" s="80"/>
      <c r="GZX15" s="80"/>
      <c r="GZY15" s="80"/>
      <c r="GZZ15" s="80"/>
      <c r="HAA15" s="80"/>
      <c r="HAB15" s="80"/>
      <c r="HAC15" s="80"/>
      <c r="HAD15" s="80"/>
      <c r="HAE15" s="80"/>
      <c r="HAF15" s="80"/>
      <c r="HAG15" s="80"/>
      <c r="HAH15" s="80"/>
      <c r="HAI15" s="80"/>
      <c r="HAJ15" s="80"/>
      <c r="HAK15" s="80"/>
      <c r="HAL15" s="80"/>
      <c r="HAM15" s="80"/>
      <c r="HAN15" s="80"/>
      <c r="HAO15" s="80"/>
      <c r="HAP15" s="80"/>
      <c r="HAQ15" s="80"/>
      <c r="HAR15" s="80"/>
      <c r="HAS15" s="80"/>
      <c r="HAT15" s="80"/>
      <c r="HAU15" s="80"/>
      <c r="HAV15" s="80"/>
      <c r="HAW15" s="80"/>
      <c r="HAX15" s="80"/>
      <c r="HAY15" s="80"/>
      <c r="HAZ15" s="80"/>
      <c r="HBA15" s="80"/>
      <c r="HBB15" s="80"/>
      <c r="HBC15" s="80"/>
      <c r="HBD15" s="80"/>
      <c r="HBE15" s="80"/>
      <c r="HBF15" s="80"/>
      <c r="HBG15" s="80"/>
      <c r="HBH15" s="80"/>
      <c r="HBI15" s="80"/>
      <c r="HBJ15" s="80"/>
      <c r="HBK15" s="80"/>
      <c r="HBL15" s="80"/>
      <c r="HBM15" s="80"/>
      <c r="HBN15" s="80"/>
      <c r="HBO15" s="80"/>
      <c r="HBP15" s="80"/>
      <c r="HBQ15" s="80"/>
      <c r="HBR15" s="80"/>
      <c r="HBS15" s="80"/>
      <c r="HBT15" s="80"/>
      <c r="HBU15" s="80"/>
      <c r="HBV15" s="80"/>
      <c r="HBW15" s="80"/>
      <c r="HBX15" s="80"/>
      <c r="HBY15" s="80"/>
      <c r="HBZ15" s="80"/>
      <c r="HCA15" s="80"/>
      <c r="HCB15" s="80"/>
      <c r="HCC15" s="80"/>
      <c r="HCD15" s="80"/>
      <c r="HCE15" s="80"/>
      <c r="HCF15" s="80"/>
      <c r="HCG15" s="80"/>
      <c r="HCH15" s="80"/>
      <c r="HCI15" s="80"/>
      <c r="HCJ15" s="80"/>
      <c r="HCK15" s="80"/>
      <c r="HCL15" s="80"/>
      <c r="HCM15" s="80"/>
      <c r="HCN15" s="80"/>
      <c r="HCO15" s="80"/>
      <c r="HCP15" s="80"/>
      <c r="HCQ15" s="80"/>
      <c r="HCR15" s="80"/>
      <c r="HCS15" s="80"/>
      <c r="HCT15" s="80"/>
      <c r="HCU15" s="80"/>
      <c r="HCV15" s="80"/>
      <c r="HCW15" s="80"/>
      <c r="HCX15" s="80"/>
      <c r="HCY15" s="80"/>
      <c r="HCZ15" s="80"/>
      <c r="HDA15" s="80"/>
      <c r="HDB15" s="80"/>
      <c r="HDC15" s="80"/>
      <c r="HDD15" s="80"/>
      <c r="HDE15" s="80"/>
      <c r="HDF15" s="80"/>
      <c r="HDG15" s="80"/>
      <c r="HDH15" s="80"/>
      <c r="HDI15" s="80"/>
      <c r="HDJ15" s="80"/>
      <c r="HDK15" s="80"/>
      <c r="HDL15" s="80"/>
      <c r="HDM15" s="80"/>
      <c r="HDN15" s="80"/>
      <c r="HDO15" s="80"/>
      <c r="HDP15" s="80"/>
      <c r="HDQ15" s="80"/>
      <c r="HDR15" s="80"/>
      <c r="HDS15" s="80"/>
      <c r="HDT15" s="80"/>
      <c r="HDU15" s="80"/>
      <c r="HDV15" s="80"/>
      <c r="HDW15" s="80"/>
      <c r="HDX15" s="80"/>
      <c r="HDY15" s="80"/>
      <c r="HDZ15" s="80"/>
      <c r="HEA15" s="80"/>
      <c r="HEB15" s="80"/>
      <c r="HEC15" s="80"/>
      <c r="HED15" s="80"/>
      <c r="HEE15" s="80"/>
      <c r="HEF15" s="80"/>
      <c r="HEG15" s="80"/>
      <c r="HEH15" s="80"/>
      <c r="HEI15" s="80"/>
      <c r="HEJ15" s="80"/>
      <c r="HEK15" s="80"/>
      <c r="HEL15" s="80"/>
      <c r="HEM15" s="80"/>
      <c r="HEN15" s="80"/>
      <c r="HEO15" s="80"/>
      <c r="HEP15" s="80"/>
      <c r="HEQ15" s="80"/>
      <c r="HER15" s="80"/>
      <c r="HES15" s="80"/>
      <c r="HET15" s="80"/>
      <c r="HEU15" s="80"/>
      <c r="HEV15" s="80"/>
      <c r="HEW15" s="80"/>
      <c r="HEX15" s="80"/>
      <c r="HEY15" s="80"/>
      <c r="HEZ15" s="80"/>
      <c r="HFA15" s="80"/>
      <c r="HFB15" s="80"/>
      <c r="HFC15" s="80"/>
      <c r="HFD15" s="80"/>
      <c r="HFE15" s="80"/>
      <c r="HFF15" s="80"/>
      <c r="HFG15" s="80"/>
      <c r="HFH15" s="80"/>
      <c r="HFI15" s="80"/>
      <c r="HFJ15" s="80"/>
      <c r="HFK15" s="80"/>
      <c r="HFL15" s="80"/>
      <c r="HFM15" s="80"/>
      <c r="HFN15" s="80"/>
      <c r="HFO15" s="80"/>
      <c r="HFP15" s="80"/>
      <c r="HFQ15" s="80"/>
      <c r="HFR15" s="80"/>
      <c r="HFS15" s="80"/>
      <c r="HFT15" s="80"/>
      <c r="HFU15" s="80"/>
      <c r="HFV15" s="80"/>
      <c r="HFW15" s="80"/>
      <c r="HFX15" s="80"/>
      <c r="HFY15" s="80"/>
      <c r="HFZ15" s="80"/>
      <c r="HGA15" s="80"/>
      <c r="HGB15" s="80"/>
      <c r="HGC15" s="80"/>
      <c r="HGD15" s="80"/>
      <c r="HGE15" s="80"/>
      <c r="HGF15" s="80"/>
      <c r="HGG15" s="80"/>
      <c r="HGH15" s="80"/>
      <c r="HGI15" s="80"/>
      <c r="HGJ15" s="80"/>
      <c r="HGK15" s="80"/>
      <c r="HGL15" s="80"/>
      <c r="HGM15" s="80"/>
      <c r="HGN15" s="80"/>
      <c r="HGO15" s="80"/>
      <c r="HGP15" s="80"/>
      <c r="HGQ15" s="80"/>
      <c r="HGR15" s="80"/>
      <c r="HGS15" s="80"/>
      <c r="HGT15" s="80"/>
      <c r="HGU15" s="80"/>
      <c r="HGV15" s="80"/>
      <c r="HGW15" s="80"/>
      <c r="HGX15" s="80"/>
      <c r="HGY15" s="80"/>
      <c r="HGZ15" s="80"/>
      <c r="HHA15" s="80"/>
      <c r="HHB15" s="80"/>
      <c r="HHC15" s="80"/>
      <c r="HHD15" s="80"/>
      <c r="HHE15" s="80"/>
      <c r="HHF15" s="80"/>
      <c r="HHG15" s="80"/>
      <c r="HHH15" s="80"/>
      <c r="HHI15" s="80"/>
      <c r="HHJ15" s="80"/>
      <c r="HHK15" s="80"/>
      <c r="HHL15" s="80"/>
      <c r="HHM15" s="80"/>
      <c r="HHN15" s="80"/>
      <c r="HHO15" s="80"/>
      <c r="HHP15" s="80"/>
      <c r="HHQ15" s="80"/>
      <c r="HHR15" s="80"/>
      <c r="HHS15" s="80"/>
      <c r="HHT15" s="80"/>
      <c r="HHU15" s="80"/>
      <c r="HHV15" s="80"/>
      <c r="HHW15" s="80"/>
      <c r="HHX15" s="80"/>
      <c r="HHY15" s="80"/>
      <c r="HHZ15" s="80"/>
      <c r="HIA15" s="80"/>
      <c r="HIB15" s="80"/>
      <c r="HIC15" s="80"/>
      <c r="HID15" s="80"/>
      <c r="HIE15" s="80"/>
      <c r="HIF15" s="80"/>
      <c r="HIG15" s="80"/>
      <c r="HIH15" s="80"/>
      <c r="HII15" s="80"/>
      <c r="HIJ15" s="80"/>
      <c r="HIK15" s="80"/>
      <c r="HIL15" s="80"/>
      <c r="HIM15" s="80"/>
      <c r="HIN15" s="80"/>
      <c r="HIO15" s="80"/>
      <c r="HIP15" s="80"/>
      <c r="HIQ15" s="80"/>
      <c r="HIR15" s="80"/>
      <c r="HIS15" s="80"/>
      <c r="HIT15" s="80"/>
      <c r="HIU15" s="80"/>
      <c r="HIV15" s="80"/>
      <c r="HIW15" s="80"/>
      <c r="HIX15" s="80"/>
      <c r="HIY15" s="80"/>
      <c r="HIZ15" s="80"/>
      <c r="HJA15" s="80"/>
      <c r="HJB15" s="80"/>
      <c r="HJC15" s="80"/>
      <c r="HJD15" s="80"/>
      <c r="HJE15" s="80"/>
      <c r="HJF15" s="80"/>
      <c r="HJG15" s="80"/>
      <c r="HJH15" s="80"/>
      <c r="HJI15" s="80"/>
      <c r="HJJ15" s="80"/>
      <c r="HJK15" s="80"/>
      <c r="HJL15" s="80"/>
      <c r="HJM15" s="80"/>
      <c r="HJN15" s="80"/>
      <c r="HJO15" s="80"/>
      <c r="HJP15" s="80"/>
      <c r="HJQ15" s="80"/>
      <c r="HJR15" s="80"/>
      <c r="HJS15" s="80"/>
      <c r="HJT15" s="80"/>
      <c r="HJU15" s="80"/>
      <c r="HJV15" s="80"/>
      <c r="HJW15" s="80"/>
      <c r="HJX15" s="80"/>
      <c r="HJY15" s="80"/>
      <c r="HJZ15" s="80"/>
      <c r="HKA15" s="80"/>
      <c r="HKB15" s="80"/>
      <c r="HKC15" s="80"/>
      <c r="HKD15" s="80"/>
      <c r="HKE15" s="80"/>
      <c r="HKF15" s="80"/>
      <c r="HKG15" s="80"/>
      <c r="HKH15" s="80"/>
      <c r="HKI15" s="80"/>
      <c r="HKJ15" s="80"/>
      <c r="HKK15" s="80"/>
      <c r="HKL15" s="80"/>
      <c r="HKM15" s="80"/>
      <c r="HKN15" s="80"/>
      <c r="HKO15" s="80"/>
      <c r="HKP15" s="80"/>
      <c r="HKQ15" s="80"/>
      <c r="HKR15" s="80"/>
      <c r="HKS15" s="80"/>
      <c r="HKT15" s="80"/>
      <c r="HKU15" s="80"/>
      <c r="HKV15" s="80"/>
      <c r="HKW15" s="80"/>
      <c r="HKX15" s="80"/>
      <c r="HKY15" s="80"/>
      <c r="HKZ15" s="80"/>
      <c r="HLA15" s="80"/>
      <c r="HLB15" s="80"/>
      <c r="HLC15" s="80"/>
      <c r="HLD15" s="80"/>
      <c r="HLE15" s="80"/>
      <c r="HLF15" s="80"/>
      <c r="HLG15" s="80"/>
      <c r="HLH15" s="80"/>
      <c r="HLI15" s="80"/>
      <c r="HLJ15" s="80"/>
      <c r="HLK15" s="80"/>
      <c r="HLL15" s="80"/>
      <c r="HLM15" s="80"/>
      <c r="HLN15" s="80"/>
      <c r="HLO15" s="80"/>
      <c r="HLP15" s="80"/>
      <c r="HLQ15" s="80"/>
      <c r="HLR15" s="80"/>
      <c r="HLS15" s="80"/>
      <c r="HLT15" s="80"/>
      <c r="HLU15" s="80"/>
      <c r="HLV15" s="80"/>
      <c r="HLW15" s="80"/>
      <c r="HLX15" s="80"/>
      <c r="HLY15" s="80"/>
      <c r="HLZ15" s="80"/>
      <c r="HMA15" s="80"/>
      <c r="HMB15" s="80"/>
      <c r="HMC15" s="80"/>
      <c r="HMD15" s="80"/>
      <c r="HME15" s="80"/>
      <c r="HMF15" s="80"/>
      <c r="HMG15" s="80"/>
      <c r="HMH15" s="80"/>
      <c r="HMI15" s="80"/>
      <c r="HMJ15" s="80"/>
      <c r="HMK15" s="80"/>
      <c r="HML15" s="80"/>
      <c r="HMM15" s="80"/>
      <c r="HMN15" s="80"/>
      <c r="HMO15" s="80"/>
      <c r="HMP15" s="80"/>
      <c r="HMQ15" s="80"/>
      <c r="HMR15" s="80"/>
      <c r="HMS15" s="80"/>
      <c r="HMT15" s="80"/>
      <c r="HMU15" s="80"/>
      <c r="HMV15" s="80"/>
      <c r="HMW15" s="80"/>
      <c r="HMX15" s="80"/>
      <c r="HMY15" s="80"/>
      <c r="HMZ15" s="80"/>
      <c r="HNA15" s="80"/>
      <c r="HNB15" s="80"/>
      <c r="HNC15" s="80"/>
      <c r="HND15" s="80"/>
      <c r="HNE15" s="80"/>
      <c r="HNF15" s="80"/>
      <c r="HNG15" s="80"/>
      <c r="HNH15" s="80"/>
      <c r="HNI15" s="80"/>
      <c r="HNJ15" s="80"/>
      <c r="HNK15" s="80"/>
      <c r="HNL15" s="80"/>
      <c r="HNM15" s="80"/>
      <c r="HNN15" s="80"/>
      <c r="HNO15" s="80"/>
      <c r="HNP15" s="80"/>
      <c r="HNQ15" s="80"/>
      <c r="HNR15" s="80"/>
      <c r="HNS15" s="80"/>
      <c r="HNT15" s="80"/>
      <c r="HNU15" s="80"/>
      <c r="HNV15" s="80"/>
      <c r="HNW15" s="80"/>
      <c r="HNX15" s="80"/>
      <c r="HNY15" s="80"/>
      <c r="HNZ15" s="80"/>
      <c r="HOA15" s="80"/>
      <c r="HOB15" s="80"/>
      <c r="HOC15" s="80"/>
      <c r="HOD15" s="80"/>
      <c r="HOE15" s="80"/>
      <c r="HOF15" s="80"/>
      <c r="HOG15" s="80"/>
      <c r="HOH15" s="80"/>
      <c r="HOI15" s="80"/>
      <c r="HOJ15" s="80"/>
      <c r="HOK15" s="80"/>
      <c r="HOL15" s="80"/>
      <c r="HOM15" s="80"/>
      <c r="HON15" s="80"/>
      <c r="HOO15" s="80"/>
      <c r="HOP15" s="80"/>
      <c r="HOQ15" s="80"/>
      <c r="HOR15" s="80"/>
      <c r="HOS15" s="80"/>
      <c r="HOT15" s="80"/>
      <c r="HOU15" s="80"/>
      <c r="HOV15" s="80"/>
      <c r="HOW15" s="80"/>
      <c r="HOX15" s="80"/>
      <c r="HOY15" s="80"/>
      <c r="HOZ15" s="80"/>
      <c r="HPA15" s="80"/>
      <c r="HPB15" s="80"/>
      <c r="HPC15" s="80"/>
      <c r="HPD15" s="80"/>
      <c r="HPE15" s="80"/>
      <c r="HPF15" s="80"/>
      <c r="HPG15" s="80"/>
      <c r="HPH15" s="80"/>
      <c r="HPI15" s="80"/>
      <c r="HPJ15" s="80"/>
      <c r="HPK15" s="80"/>
      <c r="HPL15" s="80"/>
      <c r="HPM15" s="80"/>
      <c r="HPN15" s="80"/>
      <c r="HPO15" s="80"/>
      <c r="HPP15" s="80"/>
      <c r="HPQ15" s="80"/>
      <c r="HPR15" s="80"/>
      <c r="HPS15" s="80"/>
      <c r="HPT15" s="80"/>
      <c r="HPU15" s="80"/>
      <c r="HPV15" s="80"/>
      <c r="HPW15" s="80"/>
      <c r="HPX15" s="80"/>
      <c r="HPY15" s="80"/>
      <c r="HPZ15" s="80"/>
      <c r="HQA15" s="80"/>
      <c r="HQB15" s="80"/>
      <c r="HQC15" s="80"/>
      <c r="HQD15" s="80"/>
      <c r="HQE15" s="80"/>
      <c r="HQF15" s="80"/>
      <c r="HQG15" s="80"/>
      <c r="HQH15" s="80"/>
      <c r="HQI15" s="80"/>
      <c r="HQJ15" s="80"/>
      <c r="HQK15" s="80"/>
      <c r="HQL15" s="80"/>
      <c r="HQM15" s="80"/>
      <c r="HQN15" s="80"/>
      <c r="HQO15" s="80"/>
      <c r="HQP15" s="80"/>
      <c r="HQQ15" s="80"/>
      <c r="HQR15" s="80"/>
      <c r="HQS15" s="80"/>
      <c r="HQT15" s="80"/>
      <c r="HQU15" s="80"/>
      <c r="HQV15" s="80"/>
      <c r="HQW15" s="80"/>
      <c r="HQX15" s="80"/>
      <c r="HQY15" s="80"/>
      <c r="HQZ15" s="80"/>
      <c r="HRA15" s="80"/>
      <c r="HRB15" s="80"/>
      <c r="HRC15" s="80"/>
      <c r="HRD15" s="80"/>
      <c r="HRE15" s="80"/>
      <c r="HRF15" s="80"/>
      <c r="HRG15" s="80"/>
      <c r="HRH15" s="80"/>
      <c r="HRI15" s="80"/>
      <c r="HRJ15" s="80"/>
      <c r="HRK15" s="80"/>
      <c r="HRL15" s="80"/>
      <c r="HRM15" s="80"/>
      <c r="HRN15" s="80"/>
      <c r="HRO15" s="80"/>
      <c r="HRP15" s="80"/>
      <c r="HRQ15" s="80"/>
      <c r="HRR15" s="80"/>
      <c r="HRS15" s="80"/>
      <c r="HRT15" s="80"/>
      <c r="HRU15" s="80"/>
      <c r="HRV15" s="80"/>
      <c r="HRW15" s="80"/>
      <c r="HRX15" s="80"/>
      <c r="HRY15" s="80"/>
      <c r="HRZ15" s="80"/>
      <c r="HSA15" s="80"/>
      <c r="HSB15" s="80"/>
      <c r="HSC15" s="80"/>
      <c r="HSD15" s="80"/>
      <c r="HSE15" s="80"/>
      <c r="HSF15" s="80"/>
      <c r="HSG15" s="80"/>
      <c r="HSH15" s="80"/>
      <c r="HSI15" s="80"/>
      <c r="HSJ15" s="80"/>
      <c r="HSK15" s="80"/>
      <c r="HSL15" s="80"/>
      <c r="HSM15" s="80"/>
      <c r="HSN15" s="80"/>
      <c r="HSO15" s="80"/>
      <c r="HSP15" s="80"/>
      <c r="HSQ15" s="80"/>
      <c r="HSR15" s="80"/>
      <c r="HSS15" s="80"/>
      <c r="HST15" s="80"/>
      <c r="HSU15" s="80"/>
      <c r="HSV15" s="80"/>
      <c r="HSW15" s="80"/>
      <c r="HSX15" s="80"/>
      <c r="HSY15" s="80"/>
      <c r="HSZ15" s="80"/>
      <c r="HTA15" s="80"/>
      <c r="HTB15" s="80"/>
      <c r="HTC15" s="80"/>
      <c r="HTD15" s="80"/>
      <c r="HTE15" s="80"/>
      <c r="HTF15" s="80"/>
      <c r="HTG15" s="80"/>
      <c r="HTH15" s="80"/>
      <c r="HTI15" s="80"/>
      <c r="HTJ15" s="80"/>
      <c r="HTK15" s="80"/>
      <c r="HTL15" s="80"/>
      <c r="HTM15" s="80"/>
      <c r="HTN15" s="80"/>
      <c r="HTO15" s="80"/>
      <c r="HTP15" s="80"/>
      <c r="HTQ15" s="80"/>
      <c r="HTR15" s="80"/>
      <c r="HTS15" s="80"/>
      <c r="HTT15" s="80"/>
      <c r="HTU15" s="80"/>
      <c r="HTV15" s="80"/>
      <c r="HTW15" s="80"/>
      <c r="HTX15" s="80"/>
      <c r="HTY15" s="80"/>
      <c r="HTZ15" s="80"/>
      <c r="HUA15" s="80"/>
      <c r="HUB15" s="80"/>
      <c r="HUC15" s="80"/>
      <c r="HUD15" s="80"/>
      <c r="HUE15" s="80"/>
      <c r="HUF15" s="80"/>
      <c r="HUG15" s="80"/>
      <c r="HUH15" s="80"/>
      <c r="HUI15" s="80"/>
      <c r="HUJ15" s="80"/>
      <c r="HUK15" s="80"/>
      <c r="HUL15" s="80"/>
      <c r="HUM15" s="80"/>
      <c r="HUN15" s="80"/>
      <c r="HUO15" s="80"/>
      <c r="HUP15" s="80"/>
      <c r="HUQ15" s="80"/>
      <c r="HUR15" s="80"/>
      <c r="HUS15" s="80"/>
      <c r="HUT15" s="80"/>
      <c r="HUU15" s="80"/>
      <c r="HUV15" s="80"/>
      <c r="HUW15" s="80"/>
      <c r="HUX15" s="80"/>
      <c r="HUY15" s="80"/>
      <c r="HUZ15" s="80"/>
      <c r="HVA15" s="80"/>
      <c r="HVB15" s="80"/>
      <c r="HVC15" s="80"/>
      <c r="HVD15" s="80"/>
      <c r="HVE15" s="80"/>
      <c r="HVF15" s="80"/>
      <c r="HVG15" s="80"/>
      <c r="HVH15" s="80"/>
      <c r="HVI15" s="80"/>
      <c r="HVJ15" s="80"/>
      <c r="HVK15" s="80"/>
      <c r="HVL15" s="80"/>
      <c r="HVM15" s="80"/>
      <c r="HVN15" s="80"/>
      <c r="HVO15" s="80"/>
      <c r="HVP15" s="80"/>
      <c r="HVQ15" s="80"/>
      <c r="HVR15" s="80"/>
      <c r="HVS15" s="80"/>
      <c r="HVT15" s="80"/>
      <c r="HVU15" s="80"/>
      <c r="HVV15" s="80"/>
      <c r="HVW15" s="80"/>
      <c r="HVX15" s="80"/>
      <c r="HVY15" s="80"/>
      <c r="HVZ15" s="80"/>
      <c r="HWA15" s="80"/>
      <c r="HWB15" s="80"/>
      <c r="HWC15" s="80"/>
      <c r="HWD15" s="80"/>
      <c r="HWE15" s="80"/>
      <c r="HWF15" s="80"/>
      <c r="HWG15" s="80"/>
      <c r="HWH15" s="80"/>
      <c r="HWI15" s="80"/>
      <c r="HWJ15" s="80"/>
      <c r="HWK15" s="80"/>
      <c r="HWL15" s="80"/>
      <c r="HWM15" s="80"/>
      <c r="HWN15" s="80"/>
      <c r="HWO15" s="80"/>
      <c r="HWP15" s="80"/>
      <c r="HWQ15" s="80"/>
      <c r="HWR15" s="80"/>
      <c r="HWS15" s="80"/>
      <c r="HWT15" s="80"/>
      <c r="HWU15" s="80"/>
      <c r="HWV15" s="80"/>
      <c r="HWW15" s="80"/>
      <c r="HWX15" s="80"/>
      <c r="HWY15" s="80"/>
      <c r="HWZ15" s="80"/>
      <c r="HXA15" s="80"/>
      <c r="HXB15" s="80"/>
      <c r="HXC15" s="80"/>
      <c r="HXD15" s="80"/>
      <c r="HXE15" s="80"/>
      <c r="HXF15" s="80"/>
      <c r="HXG15" s="80"/>
      <c r="HXH15" s="80"/>
      <c r="HXI15" s="80"/>
      <c r="HXJ15" s="80"/>
      <c r="HXK15" s="80"/>
      <c r="HXL15" s="80"/>
      <c r="HXM15" s="80"/>
      <c r="HXN15" s="80"/>
      <c r="HXO15" s="80"/>
      <c r="HXP15" s="80"/>
      <c r="HXQ15" s="80"/>
      <c r="HXR15" s="80"/>
      <c r="HXS15" s="80"/>
      <c r="HXT15" s="80"/>
      <c r="HXU15" s="80"/>
      <c r="HXV15" s="80"/>
      <c r="HXW15" s="80"/>
      <c r="HXX15" s="80"/>
      <c r="HXY15" s="80"/>
      <c r="HXZ15" s="80"/>
      <c r="HYA15" s="80"/>
      <c r="HYB15" s="80"/>
      <c r="HYC15" s="80"/>
      <c r="HYD15" s="80"/>
      <c r="HYE15" s="80"/>
      <c r="HYF15" s="80"/>
      <c r="HYG15" s="80"/>
      <c r="HYH15" s="80"/>
      <c r="HYI15" s="80"/>
      <c r="HYJ15" s="80"/>
      <c r="HYK15" s="80"/>
      <c r="HYL15" s="80"/>
      <c r="HYM15" s="80"/>
      <c r="HYN15" s="80"/>
      <c r="HYO15" s="80"/>
      <c r="HYP15" s="80"/>
      <c r="HYQ15" s="80"/>
      <c r="HYR15" s="80"/>
      <c r="HYS15" s="80"/>
      <c r="HYT15" s="80"/>
      <c r="HYU15" s="80"/>
      <c r="HYV15" s="80"/>
      <c r="HYW15" s="80"/>
      <c r="HYX15" s="80"/>
      <c r="HYY15" s="80"/>
      <c r="HYZ15" s="80"/>
      <c r="HZA15" s="80"/>
      <c r="HZB15" s="80"/>
      <c r="HZC15" s="80"/>
      <c r="HZD15" s="80"/>
      <c r="HZE15" s="80"/>
      <c r="HZF15" s="80"/>
      <c r="HZG15" s="80"/>
      <c r="HZH15" s="80"/>
      <c r="HZI15" s="80"/>
      <c r="HZJ15" s="80"/>
      <c r="HZK15" s="80"/>
      <c r="HZL15" s="80"/>
      <c r="HZM15" s="80"/>
      <c r="HZN15" s="80"/>
      <c r="HZO15" s="80"/>
      <c r="HZP15" s="80"/>
      <c r="HZQ15" s="80"/>
      <c r="HZR15" s="80"/>
      <c r="HZS15" s="80"/>
      <c r="HZT15" s="80"/>
      <c r="HZU15" s="80"/>
      <c r="HZV15" s="80"/>
      <c r="HZW15" s="80"/>
      <c r="HZX15" s="80"/>
      <c r="HZY15" s="80"/>
      <c r="HZZ15" s="80"/>
      <c r="IAA15" s="80"/>
      <c r="IAB15" s="80"/>
      <c r="IAC15" s="80"/>
      <c r="IAD15" s="80"/>
      <c r="IAE15" s="80"/>
      <c r="IAF15" s="80"/>
      <c r="IAG15" s="80"/>
      <c r="IAH15" s="80"/>
      <c r="IAI15" s="80"/>
      <c r="IAJ15" s="80"/>
      <c r="IAK15" s="80"/>
      <c r="IAL15" s="80"/>
      <c r="IAM15" s="80"/>
      <c r="IAN15" s="80"/>
      <c r="IAO15" s="80"/>
      <c r="IAP15" s="80"/>
      <c r="IAQ15" s="80"/>
      <c r="IAR15" s="80"/>
      <c r="IAS15" s="80"/>
      <c r="IAT15" s="80"/>
      <c r="IAU15" s="80"/>
      <c r="IAV15" s="80"/>
      <c r="IAW15" s="80"/>
      <c r="IAX15" s="80"/>
      <c r="IAY15" s="80"/>
      <c r="IAZ15" s="80"/>
      <c r="IBA15" s="80"/>
      <c r="IBB15" s="80"/>
      <c r="IBC15" s="80"/>
      <c r="IBD15" s="80"/>
      <c r="IBE15" s="80"/>
      <c r="IBF15" s="80"/>
      <c r="IBG15" s="80"/>
      <c r="IBH15" s="80"/>
      <c r="IBI15" s="80"/>
      <c r="IBJ15" s="80"/>
      <c r="IBK15" s="80"/>
      <c r="IBL15" s="80"/>
      <c r="IBM15" s="80"/>
      <c r="IBN15" s="80"/>
      <c r="IBO15" s="80"/>
      <c r="IBP15" s="80"/>
      <c r="IBQ15" s="80"/>
      <c r="IBR15" s="80"/>
      <c r="IBS15" s="80"/>
      <c r="IBT15" s="80"/>
      <c r="IBU15" s="80"/>
      <c r="IBV15" s="80"/>
      <c r="IBW15" s="80"/>
      <c r="IBX15" s="80"/>
      <c r="IBY15" s="80"/>
      <c r="IBZ15" s="80"/>
      <c r="ICA15" s="80"/>
      <c r="ICB15" s="80"/>
      <c r="ICC15" s="80"/>
      <c r="ICD15" s="80"/>
      <c r="ICE15" s="80"/>
      <c r="ICF15" s="80"/>
      <c r="ICG15" s="80"/>
      <c r="ICH15" s="80"/>
      <c r="ICI15" s="80"/>
      <c r="ICJ15" s="80"/>
      <c r="ICK15" s="80"/>
      <c r="ICL15" s="80"/>
      <c r="ICM15" s="80"/>
      <c r="ICN15" s="80"/>
      <c r="ICO15" s="80"/>
      <c r="ICP15" s="80"/>
      <c r="ICQ15" s="80"/>
      <c r="ICR15" s="80"/>
      <c r="ICS15" s="80"/>
      <c r="ICT15" s="80"/>
      <c r="ICU15" s="80"/>
      <c r="ICV15" s="80"/>
      <c r="ICW15" s="80"/>
      <c r="ICX15" s="80"/>
      <c r="ICY15" s="80"/>
      <c r="ICZ15" s="80"/>
      <c r="IDA15" s="80"/>
      <c r="IDB15" s="80"/>
      <c r="IDC15" s="80"/>
      <c r="IDD15" s="80"/>
      <c r="IDE15" s="80"/>
      <c r="IDF15" s="80"/>
      <c r="IDG15" s="80"/>
      <c r="IDH15" s="80"/>
      <c r="IDI15" s="80"/>
      <c r="IDJ15" s="80"/>
      <c r="IDK15" s="80"/>
      <c r="IDL15" s="80"/>
      <c r="IDM15" s="80"/>
      <c r="IDN15" s="80"/>
      <c r="IDO15" s="80"/>
      <c r="IDP15" s="80"/>
      <c r="IDQ15" s="80"/>
      <c r="IDR15" s="80"/>
      <c r="IDS15" s="80"/>
      <c r="IDT15" s="80"/>
      <c r="IDU15" s="80"/>
      <c r="IDV15" s="80"/>
      <c r="IDW15" s="80"/>
      <c r="IDX15" s="80"/>
      <c r="IDY15" s="80"/>
      <c r="IDZ15" s="80"/>
      <c r="IEA15" s="80"/>
      <c r="IEB15" s="80"/>
      <c r="IEC15" s="80"/>
      <c r="IED15" s="80"/>
      <c r="IEE15" s="80"/>
      <c r="IEF15" s="80"/>
      <c r="IEG15" s="80"/>
      <c r="IEH15" s="80"/>
      <c r="IEI15" s="80"/>
      <c r="IEJ15" s="80"/>
      <c r="IEK15" s="80"/>
      <c r="IEL15" s="80"/>
      <c r="IEM15" s="80"/>
      <c r="IEN15" s="80"/>
      <c r="IEO15" s="80"/>
      <c r="IEP15" s="80"/>
      <c r="IEQ15" s="80"/>
      <c r="IER15" s="80"/>
      <c r="IES15" s="80"/>
      <c r="IET15" s="80"/>
      <c r="IEU15" s="80"/>
      <c r="IEV15" s="80"/>
      <c r="IEW15" s="80"/>
      <c r="IEX15" s="80"/>
      <c r="IEY15" s="80"/>
      <c r="IEZ15" s="80"/>
      <c r="IFA15" s="80"/>
      <c r="IFB15" s="80"/>
      <c r="IFC15" s="80"/>
      <c r="IFD15" s="80"/>
      <c r="IFE15" s="80"/>
      <c r="IFF15" s="80"/>
      <c r="IFG15" s="80"/>
      <c r="IFH15" s="80"/>
      <c r="IFI15" s="80"/>
      <c r="IFJ15" s="80"/>
      <c r="IFK15" s="80"/>
      <c r="IFL15" s="80"/>
      <c r="IFM15" s="80"/>
      <c r="IFN15" s="80"/>
      <c r="IFO15" s="80"/>
      <c r="IFP15" s="80"/>
      <c r="IFQ15" s="80"/>
      <c r="IFR15" s="80"/>
      <c r="IFS15" s="80"/>
      <c r="IFT15" s="80"/>
      <c r="IFU15" s="80"/>
      <c r="IFV15" s="80"/>
      <c r="IFW15" s="80"/>
      <c r="IFX15" s="80"/>
      <c r="IFY15" s="80"/>
      <c r="IFZ15" s="80"/>
      <c r="IGA15" s="80"/>
      <c r="IGB15" s="80"/>
      <c r="IGC15" s="80"/>
      <c r="IGD15" s="80"/>
      <c r="IGE15" s="80"/>
      <c r="IGF15" s="80"/>
      <c r="IGG15" s="80"/>
      <c r="IGH15" s="80"/>
      <c r="IGI15" s="80"/>
      <c r="IGJ15" s="80"/>
      <c r="IGK15" s="80"/>
      <c r="IGL15" s="80"/>
      <c r="IGM15" s="80"/>
      <c r="IGN15" s="80"/>
      <c r="IGO15" s="80"/>
      <c r="IGP15" s="80"/>
      <c r="IGQ15" s="80"/>
      <c r="IGR15" s="80"/>
      <c r="IGS15" s="80"/>
      <c r="IGT15" s="80"/>
      <c r="IGU15" s="80"/>
      <c r="IGV15" s="80"/>
      <c r="IGW15" s="80"/>
      <c r="IGX15" s="80"/>
      <c r="IGY15" s="80"/>
      <c r="IGZ15" s="80"/>
      <c r="IHA15" s="80"/>
      <c r="IHB15" s="80"/>
      <c r="IHC15" s="80"/>
      <c r="IHD15" s="80"/>
      <c r="IHE15" s="80"/>
      <c r="IHF15" s="80"/>
      <c r="IHG15" s="80"/>
      <c r="IHH15" s="80"/>
      <c r="IHI15" s="80"/>
      <c r="IHJ15" s="80"/>
      <c r="IHK15" s="80"/>
      <c r="IHL15" s="80"/>
      <c r="IHM15" s="80"/>
      <c r="IHN15" s="80"/>
      <c r="IHO15" s="80"/>
      <c r="IHP15" s="80"/>
      <c r="IHQ15" s="80"/>
      <c r="IHR15" s="80"/>
      <c r="IHS15" s="80"/>
      <c r="IHT15" s="80"/>
      <c r="IHU15" s="80"/>
      <c r="IHV15" s="80"/>
      <c r="IHW15" s="80"/>
      <c r="IHX15" s="80"/>
      <c r="IHY15" s="80"/>
      <c r="IHZ15" s="80"/>
      <c r="IIA15" s="80"/>
      <c r="IIB15" s="80"/>
      <c r="IIC15" s="80"/>
      <c r="IID15" s="80"/>
      <c r="IIE15" s="80"/>
      <c r="IIF15" s="80"/>
      <c r="IIG15" s="80"/>
      <c r="IIH15" s="80"/>
      <c r="III15" s="80"/>
      <c r="IIJ15" s="80"/>
      <c r="IIK15" s="80"/>
      <c r="IIL15" s="80"/>
      <c r="IIM15" s="80"/>
      <c r="IIN15" s="80"/>
      <c r="IIO15" s="80"/>
      <c r="IIP15" s="80"/>
      <c r="IIQ15" s="80"/>
      <c r="IIR15" s="80"/>
      <c r="IIS15" s="80"/>
      <c r="IIT15" s="80"/>
      <c r="IIU15" s="80"/>
      <c r="IIV15" s="80"/>
      <c r="IIW15" s="80"/>
      <c r="IIX15" s="80"/>
      <c r="IIY15" s="80"/>
      <c r="IIZ15" s="80"/>
      <c r="IJA15" s="80"/>
      <c r="IJB15" s="80"/>
      <c r="IJC15" s="80"/>
      <c r="IJD15" s="80"/>
      <c r="IJE15" s="80"/>
      <c r="IJF15" s="80"/>
      <c r="IJG15" s="80"/>
      <c r="IJH15" s="80"/>
      <c r="IJI15" s="80"/>
      <c r="IJJ15" s="80"/>
      <c r="IJK15" s="80"/>
      <c r="IJL15" s="80"/>
      <c r="IJM15" s="80"/>
      <c r="IJN15" s="80"/>
      <c r="IJO15" s="80"/>
      <c r="IJP15" s="80"/>
      <c r="IJQ15" s="80"/>
      <c r="IJR15" s="80"/>
      <c r="IJS15" s="80"/>
      <c r="IJT15" s="80"/>
      <c r="IJU15" s="80"/>
      <c r="IJV15" s="80"/>
      <c r="IJW15" s="80"/>
      <c r="IJX15" s="80"/>
      <c r="IJY15" s="80"/>
      <c r="IJZ15" s="80"/>
      <c r="IKA15" s="80"/>
      <c r="IKB15" s="80"/>
      <c r="IKC15" s="80"/>
      <c r="IKD15" s="80"/>
      <c r="IKE15" s="80"/>
      <c r="IKF15" s="80"/>
      <c r="IKG15" s="80"/>
      <c r="IKH15" s="80"/>
      <c r="IKI15" s="80"/>
      <c r="IKJ15" s="80"/>
      <c r="IKK15" s="80"/>
      <c r="IKL15" s="80"/>
      <c r="IKM15" s="80"/>
      <c r="IKN15" s="80"/>
      <c r="IKO15" s="80"/>
      <c r="IKP15" s="80"/>
      <c r="IKQ15" s="80"/>
      <c r="IKR15" s="80"/>
      <c r="IKS15" s="80"/>
      <c r="IKT15" s="80"/>
      <c r="IKU15" s="80"/>
      <c r="IKV15" s="80"/>
      <c r="IKW15" s="80"/>
      <c r="IKX15" s="80"/>
      <c r="IKY15" s="80"/>
      <c r="IKZ15" s="80"/>
      <c r="ILA15" s="80"/>
      <c r="ILB15" s="80"/>
      <c r="ILC15" s="80"/>
      <c r="ILD15" s="80"/>
      <c r="ILE15" s="80"/>
      <c r="ILF15" s="80"/>
      <c r="ILG15" s="80"/>
      <c r="ILH15" s="80"/>
      <c r="ILI15" s="80"/>
      <c r="ILJ15" s="80"/>
      <c r="ILK15" s="80"/>
      <c r="ILL15" s="80"/>
      <c r="ILM15" s="80"/>
      <c r="ILN15" s="80"/>
      <c r="ILO15" s="80"/>
      <c r="ILP15" s="80"/>
      <c r="ILQ15" s="80"/>
      <c r="ILR15" s="80"/>
      <c r="ILS15" s="80"/>
      <c r="ILT15" s="80"/>
      <c r="ILU15" s="80"/>
      <c r="ILV15" s="80"/>
      <c r="ILW15" s="80"/>
      <c r="ILX15" s="80"/>
      <c r="ILY15" s="80"/>
      <c r="ILZ15" s="80"/>
      <c r="IMA15" s="80"/>
      <c r="IMB15" s="80"/>
      <c r="IMC15" s="80"/>
      <c r="IMD15" s="80"/>
      <c r="IME15" s="80"/>
      <c r="IMF15" s="80"/>
      <c r="IMG15" s="80"/>
      <c r="IMH15" s="80"/>
      <c r="IMI15" s="80"/>
      <c r="IMJ15" s="80"/>
      <c r="IMK15" s="80"/>
      <c r="IML15" s="80"/>
      <c r="IMM15" s="80"/>
      <c r="IMN15" s="80"/>
      <c r="IMO15" s="80"/>
      <c r="IMP15" s="80"/>
      <c r="IMQ15" s="80"/>
      <c r="IMR15" s="80"/>
      <c r="IMS15" s="80"/>
      <c r="IMT15" s="80"/>
      <c r="IMU15" s="80"/>
      <c r="IMV15" s="80"/>
      <c r="IMW15" s="80"/>
      <c r="IMX15" s="80"/>
      <c r="IMY15" s="80"/>
      <c r="IMZ15" s="80"/>
      <c r="INA15" s="80"/>
      <c r="INB15" s="80"/>
      <c r="INC15" s="80"/>
      <c r="IND15" s="80"/>
      <c r="INE15" s="80"/>
      <c r="INF15" s="80"/>
      <c r="ING15" s="80"/>
      <c r="INH15" s="80"/>
      <c r="INI15" s="80"/>
      <c r="INJ15" s="80"/>
      <c r="INK15" s="80"/>
      <c r="INL15" s="80"/>
      <c r="INM15" s="80"/>
      <c r="INN15" s="80"/>
      <c r="INO15" s="80"/>
      <c r="INP15" s="80"/>
      <c r="INQ15" s="80"/>
      <c r="INR15" s="80"/>
      <c r="INS15" s="80"/>
      <c r="INT15" s="80"/>
      <c r="INU15" s="80"/>
      <c r="INV15" s="80"/>
      <c r="INW15" s="80"/>
      <c r="INX15" s="80"/>
      <c r="INY15" s="80"/>
      <c r="INZ15" s="80"/>
      <c r="IOA15" s="80"/>
      <c r="IOB15" s="80"/>
      <c r="IOC15" s="80"/>
      <c r="IOD15" s="80"/>
      <c r="IOE15" s="80"/>
      <c r="IOF15" s="80"/>
      <c r="IOG15" s="80"/>
      <c r="IOH15" s="80"/>
      <c r="IOI15" s="80"/>
      <c r="IOJ15" s="80"/>
      <c r="IOK15" s="80"/>
      <c r="IOL15" s="80"/>
      <c r="IOM15" s="80"/>
      <c r="ION15" s="80"/>
      <c r="IOO15" s="80"/>
      <c r="IOP15" s="80"/>
      <c r="IOQ15" s="80"/>
      <c r="IOR15" s="80"/>
      <c r="IOS15" s="80"/>
      <c r="IOT15" s="80"/>
      <c r="IOU15" s="80"/>
      <c r="IOV15" s="80"/>
      <c r="IOW15" s="80"/>
      <c r="IOX15" s="80"/>
      <c r="IOY15" s="80"/>
      <c r="IOZ15" s="80"/>
      <c r="IPA15" s="80"/>
      <c r="IPB15" s="80"/>
      <c r="IPC15" s="80"/>
      <c r="IPD15" s="80"/>
      <c r="IPE15" s="80"/>
      <c r="IPF15" s="80"/>
      <c r="IPG15" s="80"/>
      <c r="IPH15" s="80"/>
      <c r="IPI15" s="80"/>
      <c r="IPJ15" s="80"/>
      <c r="IPK15" s="80"/>
      <c r="IPL15" s="80"/>
      <c r="IPM15" s="80"/>
      <c r="IPN15" s="80"/>
      <c r="IPO15" s="80"/>
      <c r="IPP15" s="80"/>
      <c r="IPQ15" s="80"/>
      <c r="IPR15" s="80"/>
      <c r="IPS15" s="80"/>
      <c r="IPT15" s="80"/>
      <c r="IPU15" s="80"/>
      <c r="IPV15" s="80"/>
      <c r="IPW15" s="80"/>
      <c r="IPX15" s="80"/>
      <c r="IPY15" s="80"/>
      <c r="IPZ15" s="80"/>
      <c r="IQA15" s="80"/>
      <c r="IQB15" s="80"/>
      <c r="IQC15" s="80"/>
      <c r="IQD15" s="80"/>
      <c r="IQE15" s="80"/>
      <c r="IQF15" s="80"/>
      <c r="IQG15" s="80"/>
      <c r="IQH15" s="80"/>
      <c r="IQI15" s="80"/>
      <c r="IQJ15" s="80"/>
      <c r="IQK15" s="80"/>
      <c r="IQL15" s="80"/>
      <c r="IQM15" s="80"/>
      <c r="IQN15" s="80"/>
      <c r="IQO15" s="80"/>
      <c r="IQP15" s="80"/>
      <c r="IQQ15" s="80"/>
      <c r="IQR15" s="80"/>
      <c r="IQS15" s="80"/>
      <c r="IQT15" s="80"/>
      <c r="IQU15" s="80"/>
      <c r="IQV15" s="80"/>
      <c r="IQW15" s="80"/>
      <c r="IQX15" s="80"/>
      <c r="IQY15" s="80"/>
      <c r="IQZ15" s="80"/>
      <c r="IRA15" s="80"/>
      <c r="IRB15" s="80"/>
      <c r="IRC15" s="80"/>
      <c r="IRD15" s="80"/>
      <c r="IRE15" s="80"/>
      <c r="IRF15" s="80"/>
      <c r="IRG15" s="80"/>
      <c r="IRH15" s="80"/>
      <c r="IRI15" s="80"/>
      <c r="IRJ15" s="80"/>
      <c r="IRK15" s="80"/>
      <c r="IRL15" s="80"/>
      <c r="IRM15" s="80"/>
      <c r="IRN15" s="80"/>
      <c r="IRO15" s="80"/>
      <c r="IRP15" s="80"/>
      <c r="IRQ15" s="80"/>
      <c r="IRR15" s="80"/>
      <c r="IRS15" s="80"/>
      <c r="IRT15" s="80"/>
      <c r="IRU15" s="80"/>
      <c r="IRV15" s="80"/>
      <c r="IRW15" s="80"/>
      <c r="IRX15" s="80"/>
      <c r="IRY15" s="80"/>
      <c r="IRZ15" s="80"/>
      <c r="ISA15" s="80"/>
      <c r="ISB15" s="80"/>
      <c r="ISC15" s="80"/>
      <c r="ISD15" s="80"/>
      <c r="ISE15" s="80"/>
      <c r="ISF15" s="80"/>
      <c r="ISG15" s="80"/>
      <c r="ISH15" s="80"/>
      <c r="ISI15" s="80"/>
      <c r="ISJ15" s="80"/>
      <c r="ISK15" s="80"/>
      <c r="ISL15" s="80"/>
      <c r="ISM15" s="80"/>
      <c r="ISN15" s="80"/>
      <c r="ISO15" s="80"/>
      <c r="ISP15" s="80"/>
      <c r="ISQ15" s="80"/>
      <c r="ISR15" s="80"/>
      <c r="ISS15" s="80"/>
      <c r="IST15" s="80"/>
      <c r="ISU15" s="80"/>
      <c r="ISV15" s="80"/>
      <c r="ISW15" s="80"/>
      <c r="ISX15" s="80"/>
      <c r="ISY15" s="80"/>
      <c r="ISZ15" s="80"/>
      <c r="ITA15" s="80"/>
      <c r="ITB15" s="80"/>
      <c r="ITC15" s="80"/>
      <c r="ITD15" s="80"/>
      <c r="ITE15" s="80"/>
      <c r="ITF15" s="80"/>
      <c r="ITG15" s="80"/>
      <c r="ITH15" s="80"/>
      <c r="ITI15" s="80"/>
      <c r="ITJ15" s="80"/>
      <c r="ITK15" s="80"/>
      <c r="ITL15" s="80"/>
      <c r="ITM15" s="80"/>
      <c r="ITN15" s="80"/>
      <c r="ITO15" s="80"/>
      <c r="ITP15" s="80"/>
      <c r="ITQ15" s="80"/>
      <c r="ITR15" s="80"/>
      <c r="ITS15" s="80"/>
      <c r="ITT15" s="80"/>
      <c r="ITU15" s="80"/>
      <c r="ITV15" s="80"/>
      <c r="ITW15" s="80"/>
      <c r="ITX15" s="80"/>
      <c r="ITY15" s="80"/>
      <c r="ITZ15" s="80"/>
      <c r="IUA15" s="80"/>
      <c r="IUB15" s="80"/>
      <c r="IUC15" s="80"/>
      <c r="IUD15" s="80"/>
      <c r="IUE15" s="80"/>
      <c r="IUF15" s="80"/>
      <c r="IUG15" s="80"/>
      <c r="IUH15" s="80"/>
      <c r="IUI15" s="80"/>
      <c r="IUJ15" s="80"/>
      <c r="IUK15" s="80"/>
      <c r="IUL15" s="80"/>
      <c r="IUM15" s="80"/>
      <c r="IUN15" s="80"/>
      <c r="IUO15" s="80"/>
      <c r="IUP15" s="80"/>
      <c r="IUQ15" s="80"/>
      <c r="IUR15" s="80"/>
      <c r="IUS15" s="80"/>
      <c r="IUT15" s="80"/>
      <c r="IUU15" s="80"/>
      <c r="IUV15" s="80"/>
      <c r="IUW15" s="80"/>
      <c r="IUX15" s="80"/>
      <c r="IUY15" s="80"/>
      <c r="IUZ15" s="80"/>
      <c r="IVA15" s="80"/>
      <c r="IVB15" s="80"/>
      <c r="IVC15" s="80"/>
      <c r="IVD15" s="80"/>
      <c r="IVE15" s="80"/>
      <c r="IVF15" s="80"/>
      <c r="IVG15" s="80"/>
      <c r="IVH15" s="80"/>
      <c r="IVI15" s="80"/>
      <c r="IVJ15" s="80"/>
      <c r="IVK15" s="80"/>
      <c r="IVL15" s="80"/>
      <c r="IVM15" s="80"/>
      <c r="IVN15" s="80"/>
      <c r="IVO15" s="80"/>
      <c r="IVP15" s="80"/>
      <c r="IVQ15" s="80"/>
      <c r="IVR15" s="80"/>
      <c r="IVS15" s="80"/>
      <c r="IVT15" s="80"/>
      <c r="IVU15" s="80"/>
      <c r="IVV15" s="80"/>
      <c r="IVW15" s="80"/>
      <c r="IVX15" s="80"/>
      <c r="IVY15" s="80"/>
      <c r="IVZ15" s="80"/>
      <c r="IWA15" s="80"/>
      <c r="IWB15" s="80"/>
      <c r="IWC15" s="80"/>
      <c r="IWD15" s="80"/>
      <c r="IWE15" s="80"/>
      <c r="IWF15" s="80"/>
      <c r="IWG15" s="80"/>
      <c r="IWH15" s="80"/>
      <c r="IWI15" s="80"/>
      <c r="IWJ15" s="80"/>
      <c r="IWK15" s="80"/>
      <c r="IWL15" s="80"/>
      <c r="IWM15" s="80"/>
      <c r="IWN15" s="80"/>
      <c r="IWO15" s="80"/>
      <c r="IWP15" s="80"/>
      <c r="IWQ15" s="80"/>
      <c r="IWR15" s="80"/>
      <c r="IWS15" s="80"/>
      <c r="IWT15" s="80"/>
      <c r="IWU15" s="80"/>
      <c r="IWV15" s="80"/>
      <c r="IWW15" s="80"/>
      <c r="IWX15" s="80"/>
      <c r="IWY15" s="80"/>
      <c r="IWZ15" s="80"/>
      <c r="IXA15" s="80"/>
      <c r="IXB15" s="80"/>
      <c r="IXC15" s="80"/>
      <c r="IXD15" s="80"/>
      <c r="IXE15" s="80"/>
      <c r="IXF15" s="80"/>
      <c r="IXG15" s="80"/>
      <c r="IXH15" s="80"/>
      <c r="IXI15" s="80"/>
      <c r="IXJ15" s="80"/>
      <c r="IXK15" s="80"/>
      <c r="IXL15" s="80"/>
      <c r="IXM15" s="80"/>
      <c r="IXN15" s="80"/>
      <c r="IXO15" s="80"/>
      <c r="IXP15" s="80"/>
      <c r="IXQ15" s="80"/>
      <c r="IXR15" s="80"/>
      <c r="IXS15" s="80"/>
      <c r="IXT15" s="80"/>
      <c r="IXU15" s="80"/>
      <c r="IXV15" s="80"/>
      <c r="IXW15" s="80"/>
      <c r="IXX15" s="80"/>
      <c r="IXY15" s="80"/>
      <c r="IXZ15" s="80"/>
      <c r="IYA15" s="80"/>
      <c r="IYB15" s="80"/>
      <c r="IYC15" s="80"/>
      <c r="IYD15" s="80"/>
      <c r="IYE15" s="80"/>
      <c r="IYF15" s="80"/>
      <c r="IYG15" s="80"/>
      <c r="IYH15" s="80"/>
      <c r="IYI15" s="80"/>
      <c r="IYJ15" s="80"/>
      <c r="IYK15" s="80"/>
      <c r="IYL15" s="80"/>
      <c r="IYM15" s="80"/>
      <c r="IYN15" s="80"/>
      <c r="IYO15" s="80"/>
      <c r="IYP15" s="80"/>
      <c r="IYQ15" s="80"/>
      <c r="IYR15" s="80"/>
      <c r="IYS15" s="80"/>
      <c r="IYT15" s="80"/>
      <c r="IYU15" s="80"/>
      <c r="IYV15" s="80"/>
      <c r="IYW15" s="80"/>
      <c r="IYX15" s="80"/>
      <c r="IYY15" s="80"/>
      <c r="IYZ15" s="80"/>
      <c r="IZA15" s="80"/>
      <c r="IZB15" s="80"/>
      <c r="IZC15" s="80"/>
      <c r="IZD15" s="80"/>
      <c r="IZE15" s="80"/>
      <c r="IZF15" s="80"/>
      <c r="IZG15" s="80"/>
      <c r="IZH15" s="80"/>
      <c r="IZI15" s="80"/>
      <c r="IZJ15" s="80"/>
      <c r="IZK15" s="80"/>
      <c r="IZL15" s="80"/>
      <c r="IZM15" s="80"/>
      <c r="IZN15" s="80"/>
      <c r="IZO15" s="80"/>
      <c r="IZP15" s="80"/>
      <c r="IZQ15" s="80"/>
      <c r="IZR15" s="80"/>
      <c r="IZS15" s="80"/>
      <c r="IZT15" s="80"/>
      <c r="IZU15" s="80"/>
      <c r="IZV15" s="80"/>
      <c r="IZW15" s="80"/>
      <c r="IZX15" s="80"/>
      <c r="IZY15" s="80"/>
      <c r="IZZ15" s="80"/>
      <c r="JAA15" s="80"/>
      <c r="JAB15" s="80"/>
      <c r="JAC15" s="80"/>
      <c r="JAD15" s="80"/>
      <c r="JAE15" s="80"/>
      <c r="JAF15" s="80"/>
      <c r="JAG15" s="80"/>
      <c r="JAH15" s="80"/>
      <c r="JAI15" s="80"/>
      <c r="JAJ15" s="80"/>
      <c r="JAK15" s="80"/>
      <c r="JAL15" s="80"/>
      <c r="JAM15" s="80"/>
      <c r="JAN15" s="80"/>
      <c r="JAO15" s="80"/>
      <c r="JAP15" s="80"/>
      <c r="JAQ15" s="80"/>
      <c r="JAR15" s="80"/>
      <c r="JAS15" s="80"/>
      <c r="JAT15" s="80"/>
      <c r="JAU15" s="80"/>
      <c r="JAV15" s="80"/>
      <c r="JAW15" s="80"/>
      <c r="JAX15" s="80"/>
      <c r="JAY15" s="80"/>
      <c r="JAZ15" s="80"/>
      <c r="JBA15" s="80"/>
      <c r="JBB15" s="80"/>
      <c r="JBC15" s="80"/>
      <c r="JBD15" s="80"/>
      <c r="JBE15" s="80"/>
      <c r="JBF15" s="80"/>
      <c r="JBG15" s="80"/>
      <c r="JBH15" s="80"/>
      <c r="JBI15" s="80"/>
      <c r="JBJ15" s="80"/>
      <c r="JBK15" s="80"/>
      <c r="JBL15" s="80"/>
      <c r="JBM15" s="80"/>
      <c r="JBN15" s="80"/>
      <c r="JBO15" s="80"/>
      <c r="JBP15" s="80"/>
      <c r="JBQ15" s="80"/>
      <c r="JBR15" s="80"/>
      <c r="JBS15" s="80"/>
      <c r="JBT15" s="80"/>
      <c r="JBU15" s="80"/>
      <c r="JBV15" s="80"/>
      <c r="JBW15" s="80"/>
      <c r="JBX15" s="80"/>
      <c r="JBY15" s="80"/>
      <c r="JBZ15" s="80"/>
      <c r="JCA15" s="80"/>
      <c r="JCB15" s="80"/>
      <c r="JCC15" s="80"/>
      <c r="JCD15" s="80"/>
      <c r="JCE15" s="80"/>
      <c r="JCF15" s="80"/>
      <c r="JCG15" s="80"/>
      <c r="JCH15" s="80"/>
      <c r="JCI15" s="80"/>
      <c r="JCJ15" s="80"/>
      <c r="JCK15" s="80"/>
      <c r="JCL15" s="80"/>
      <c r="JCM15" s="80"/>
      <c r="JCN15" s="80"/>
      <c r="JCO15" s="80"/>
      <c r="JCP15" s="80"/>
      <c r="JCQ15" s="80"/>
      <c r="JCR15" s="80"/>
      <c r="JCS15" s="80"/>
      <c r="JCT15" s="80"/>
      <c r="JCU15" s="80"/>
      <c r="JCV15" s="80"/>
      <c r="JCW15" s="80"/>
      <c r="JCX15" s="80"/>
      <c r="JCY15" s="80"/>
      <c r="JCZ15" s="80"/>
      <c r="JDA15" s="80"/>
      <c r="JDB15" s="80"/>
      <c r="JDC15" s="80"/>
      <c r="JDD15" s="80"/>
      <c r="JDE15" s="80"/>
      <c r="JDF15" s="80"/>
      <c r="JDG15" s="80"/>
      <c r="JDH15" s="80"/>
      <c r="JDI15" s="80"/>
      <c r="JDJ15" s="80"/>
      <c r="JDK15" s="80"/>
      <c r="JDL15" s="80"/>
      <c r="JDM15" s="80"/>
      <c r="JDN15" s="80"/>
      <c r="JDO15" s="80"/>
      <c r="JDP15" s="80"/>
      <c r="JDQ15" s="80"/>
      <c r="JDR15" s="80"/>
      <c r="JDS15" s="80"/>
      <c r="JDT15" s="80"/>
      <c r="JDU15" s="80"/>
      <c r="JDV15" s="80"/>
      <c r="JDW15" s="80"/>
      <c r="JDX15" s="80"/>
      <c r="JDY15" s="80"/>
      <c r="JDZ15" s="80"/>
      <c r="JEA15" s="80"/>
      <c r="JEB15" s="80"/>
      <c r="JEC15" s="80"/>
      <c r="JED15" s="80"/>
      <c r="JEE15" s="80"/>
      <c r="JEF15" s="80"/>
      <c r="JEG15" s="80"/>
      <c r="JEH15" s="80"/>
      <c r="JEI15" s="80"/>
      <c r="JEJ15" s="80"/>
      <c r="JEK15" s="80"/>
      <c r="JEL15" s="80"/>
      <c r="JEM15" s="80"/>
      <c r="JEN15" s="80"/>
      <c r="JEO15" s="80"/>
      <c r="JEP15" s="80"/>
      <c r="JEQ15" s="80"/>
      <c r="JER15" s="80"/>
      <c r="JES15" s="80"/>
      <c r="JET15" s="80"/>
      <c r="JEU15" s="80"/>
      <c r="JEV15" s="80"/>
      <c r="JEW15" s="80"/>
      <c r="JEX15" s="80"/>
      <c r="JEY15" s="80"/>
      <c r="JEZ15" s="80"/>
      <c r="JFA15" s="80"/>
      <c r="JFB15" s="80"/>
      <c r="JFC15" s="80"/>
      <c r="JFD15" s="80"/>
      <c r="JFE15" s="80"/>
      <c r="JFF15" s="80"/>
      <c r="JFG15" s="80"/>
      <c r="JFH15" s="80"/>
      <c r="JFI15" s="80"/>
      <c r="JFJ15" s="80"/>
      <c r="JFK15" s="80"/>
      <c r="JFL15" s="80"/>
      <c r="JFM15" s="80"/>
      <c r="JFN15" s="80"/>
      <c r="JFO15" s="80"/>
      <c r="JFP15" s="80"/>
      <c r="JFQ15" s="80"/>
      <c r="JFR15" s="80"/>
      <c r="JFS15" s="80"/>
      <c r="JFT15" s="80"/>
      <c r="JFU15" s="80"/>
      <c r="JFV15" s="80"/>
      <c r="JFW15" s="80"/>
      <c r="JFX15" s="80"/>
      <c r="JFY15" s="80"/>
      <c r="JFZ15" s="80"/>
      <c r="JGA15" s="80"/>
      <c r="JGB15" s="80"/>
      <c r="JGC15" s="80"/>
      <c r="JGD15" s="80"/>
      <c r="JGE15" s="80"/>
      <c r="JGF15" s="80"/>
      <c r="JGG15" s="80"/>
      <c r="JGH15" s="80"/>
      <c r="JGI15" s="80"/>
      <c r="JGJ15" s="80"/>
      <c r="JGK15" s="80"/>
      <c r="JGL15" s="80"/>
      <c r="JGM15" s="80"/>
      <c r="JGN15" s="80"/>
      <c r="JGO15" s="80"/>
      <c r="JGP15" s="80"/>
      <c r="JGQ15" s="80"/>
      <c r="JGR15" s="80"/>
      <c r="JGS15" s="80"/>
      <c r="JGT15" s="80"/>
      <c r="JGU15" s="80"/>
      <c r="JGV15" s="80"/>
      <c r="JGW15" s="80"/>
      <c r="JGX15" s="80"/>
      <c r="JGY15" s="80"/>
      <c r="JGZ15" s="80"/>
      <c r="JHA15" s="80"/>
      <c r="JHB15" s="80"/>
      <c r="JHC15" s="80"/>
      <c r="JHD15" s="80"/>
      <c r="JHE15" s="80"/>
      <c r="JHF15" s="80"/>
      <c r="JHG15" s="80"/>
      <c r="JHH15" s="80"/>
      <c r="JHI15" s="80"/>
      <c r="JHJ15" s="80"/>
      <c r="JHK15" s="80"/>
      <c r="JHL15" s="80"/>
      <c r="JHM15" s="80"/>
      <c r="JHN15" s="80"/>
      <c r="JHO15" s="80"/>
      <c r="JHP15" s="80"/>
      <c r="JHQ15" s="80"/>
      <c r="JHR15" s="80"/>
      <c r="JHS15" s="80"/>
      <c r="JHT15" s="80"/>
      <c r="JHU15" s="80"/>
      <c r="JHV15" s="80"/>
      <c r="JHW15" s="80"/>
      <c r="JHX15" s="80"/>
      <c r="JHY15" s="80"/>
      <c r="JHZ15" s="80"/>
      <c r="JIA15" s="80"/>
      <c r="JIB15" s="80"/>
      <c r="JIC15" s="80"/>
      <c r="JID15" s="80"/>
      <c r="JIE15" s="80"/>
      <c r="JIF15" s="80"/>
      <c r="JIG15" s="80"/>
      <c r="JIH15" s="80"/>
      <c r="JII15" s="80"/>
      <c r="JIJ15" s="80"/>
      <c r="JIK15" s="80"/>
      <c r="JIL15" s="80"/>
      <c r="JIM15" s="80"/>
      <c r="JIN15" s="80"/>
      <c r="JIO15" s="80"/>
      <c r="JIP15" s="80"/>
      <c r="JIQ15" s="80"/>
      <c r="JIR15" s="80"/>
      <c r="JIS15" s="80"/>
      <c r="JIT15" s="80"/>
      <c r="JIU15" s="80"/>
      <c r="JIV15" s="80"/>
      <c r="JIW15" s="80"/>
      <c r="JIX15" s="80"/>
      <c r="JIY15" s="80"/>
      <c r="JIZ15" s="80"/>
      <c r="JJA15" s="80"/>
      <c r="JJB15" s="80"/>
      <c r="JJC15" s="80"/>
      <c r="JJD15" s="80"/>
      <c r="JJE15" s="80"/>
      <c r="JJF15" s="80"/>
      <c r="JJG15" s="80"/>
      <c r="JJH15" s="80"/>
      <c r="JJI15" s="80"/>
      <c r="JJJ15" s="80"/>
      <c r="JJK15" s="80"/>
      <c r="JJL15" s="80"/>
      <c r="JJM15" s="80"/>
      <c r="JJN15" s="80"/>
      <c r="JJO15" s="80"/>
      <c r="JJP15" s="80"/>
      <c r="JJQ15" s="80"/>
      <c r="JJR15" s="80"/>
      <c r="JJS15" s="80"/>
      <c r="JJT15" s="80"/>
      <c r="JJU15" s="80"/>
      <c r="JJV15" s="80"/>
      <c r="JJW15" s="80"/>
      <c r="JJX15" s="80"/>
      <c r="JJY15" s="80"/>
      <c r="JJZ15" s="80"/>
      <c r="JKA15" s="80"/>
      <c r="JKB15" s="80"/>
      <c r="JKC15" s="80"/>
      <c r="JKD15" s="80"/>
      <c r="JKE15" s="80"/>
      <c r="JKF15" s="80"/>
      <c r="JKG15" s="80"/>
      <c r="JKH15" s="80"/>
      <c r="JKI15" s="80"/>
      <c r="JKJ15" s="80"/>
      <c r="JKK15" s="80"/>
      <c r="JKL15" s="80"/>
      <c r="JKM15" s="80"/>
      <c r="JKN15" s="80"/>
      <c r="JKO15" s="80"/>
      <c r="JKP15" s="80"/>
      <c r="JKQ15" s="80"/>
      <c r="JKR15" s="80"/>
      <c r="JKS15" s="80"/>
      <c r="JKT15" s="80"/>
      <c r="JKU15" s="80"/>
      <c r="JKV15" s="80"/>
      <c r="JKW15" s="80"/>
      <c r="JKX15" s="80"/>
      <c r="JKY15" s="80"/>
      <c r="JKZ15" s="80"/>
      <c r="JLA15" s="80"/>
      <c r="JLB15" s="80"/>
      <c r="JLC15" s="80"/>
      <c r="JLD15" s="80"/>
      <c r="JLE15" s="80"/>
      <c r="JLF15" s="80"/>
      <c r="JLG15" s="80"/>
      <c r="JLH15" s="80"/>
      <c r="JLI15" s="80"/>
      <c r="JLJ15" s="80"/>
      <c r="JLK15" s="80"/>
      <c r="JLL15" s="80"/>
      <c r="JLM15" s="80"/>
      <c r="JLN15" s="80"/>
      <c r="JLO15" s="80"/>
      <c r="JLP15" s="80"/>
      <c r="JLQ15" s="80"/>
      <c r="JLR15" s="80"/>
      <c r="JLS15" s="80"/>
      <c r="JLT15" s="80"/>
      <c r="JLU15" s="80"/>
      <c r="JLV15" s="80"/>
      <c r="JLW15" s="80"/>
      <c r="JLX15" s="80"/>
      <c r="JLY15" s="80"/>
      <c r="JLZ15" s="80"/>
      <c r="JMA15" s="80"/>
      <c r="JMB15" s="80"/>
      <c r="JMC15" s="80"/>
      <c r="JMD15" s="80"/>
      <c r="JME15" s="80"/>
      <c r="JMF15" s="80"/>
      <c r="JMG15" s="80"/>
      <c r="JMH15" s="80"/>
      <c r="JMI15" s="80"/>
      <c r="JMJ15" s="80"/>
      <c r="JMK15" s="80"/>
      <c r="JML15" s="80"/>
      <c r="JMM15" s="80"/>
      <c r="JMN15" s="80"/>
      <c r="JMO15" s="80"/>
      <c r="JMP15" s="80"/>
      <c r="JMQ15" s="80"/>
      <c r="JMR15" s="80"/>
      <c r="JMS15" s="80"/>
      <c r="JMT15" s="80"/>
      <c r="JMU15" s="80"/>
      <c r="JMV15" s="80"/>
      <c r="JMW15" s="80"/>
      <c r="JMX15" s="80"/>
      <c r="JMY15" s="80"/>
      <c r="JMZ15" s="80"/>
      <c r="JNA15" s="80"/>
      <c r="JNB15" s="80"/>
      <c r="JNC15" s="80"/>
      <c r="JND15" s="80"/>
      <c r="JNE15" s="80"/>
      <c r="JNF15" s="80"/>
      <c r="JNG15" s="80"/>
      <c r="JNH15" s="80"/>
      <c r="JNI15" s="80"/>
      <c r="JNJ15" s="80"/>
      <c r="JNK15" s="80"/>
      <c r="JNL15" s="80"/>
      <c r="JNM15" s="80"/>
      <c r="JNN15" s="80"/>
      <c r="JNO15" s="80"/>
      <c r="JNP15" s="80"/>
      <c r="JNQ15" s="80"/>
      <c r="JNR15" s="80"/>
      <c r="JNS15" s="80"/>
      <c r="JNT15" s="80"/>
      <c r="JNU15" s="80"/>
      <c r="JNV15" s="80"/>
      <c r="JNW15" s="80"/>
      <c r="JNX15" s="80"/>
      <c r="JNY15" s="80"/>
      <c r="JNZ15" s="80"/>
      <c r="JOA15" s="80"/>
      <c r="JOB15" s="80"/>
      <c r="JOC15" s="80"/>
      <c r="JOD15" s="80"/>
      <c r="JOE15" s="80"/>
      <c r="JOF15" s="80"/>
      <c r="JOG15" s="80"/>
      <c r="JOH15" s="80"/>
      <c r="JOI15" s="80"/>
      <c r="JOJ15" s="80"/>
      <c r="JOK15" s="80"/>
      <c r="JOL15" s="80"/>
      <c r="JOM15" s="80"/>
      <c r="JON15" s="80"/>
      <c r="JOO15" s="80"/>
      <c r="JOP15" s="80"/>
      <c r="JOQ15" s="80"/>
      <c r="JOR15" s="80"/>
      <c r="JOS15" s="80"/>
      <c r="JOT15" s="80"/>
      <c r="JOU15" s="80"/>
      <c r="JOV15" s="80"/>
      <c r="JOW15" s="80"/>
      <c r="JOX15" s="80"/>
      <c r="JOY15" s="80"/>
      <c r="JOZ15" s="80"/>
      <c r="JPA15" s="80"/>
      <c r="JPB15" s="80"/>
      <c r="JPC15" s="80"/>
      <c r="JPD15" s="80"/>
      <c r="JPE15" s="80"/>
      <c r="JPF15" s="80"/>
      <c r="JPG15" s="80"/>
      <c r="JPH15" s="80"/>
      <c r="JPI15" s="80"/>
      <c r="JPJ15" s="80"/>
      <c r="JPK15" s="80"/>
      <c r="JPL15" s="80"/>
      <c r="JPM15" s="80"/>
      <c r="JPN15" s="80"/>
      <c r="JPO15" s="80"/>
      <c r="JPP15" s="80"/>
      <c r="JPQ15" s="80"/>
      <c r="JPR15" s="80"/>
      <c r="JPS15" s="80"/>
      <c r="JPT15" s="80"/>
      <c r="JPU15" s="80"/>
      <c r="JPV15" s="80"/>
      <c r="JPW15" s="80"/>
      <c r="JPX15" s="80"/>
      <c r="JPY15" s="80"/>
      <c r="JPZ15" s="80"/>
      <c r="JQA15" s="80"/>
      <c r="JQB15" s="80"/>
      <c r="JQC15" s="80"/>
      <c r="JQD15" s="80"/>
      <c r="JQE15" s="80"/>
      <c r="JQF15" s="80"/>
      <c r="JQG15" s="80"/>
      <c r="JQH15" s="80"/>
      <c r="JQI15" s="80"/>
      <c r="JQJ15" s="80"/>
      <c r="JQK15" s="80"/>
      <c r="JQL15" s="80"/>
      <c r="JQM15" s="80"/>
      <c r="JQN15" s="80"/>
      <c r="JQO15" s="80"/>
      <c r="JQP15" s="80"/>
      <c r="JQQ15" s="80"/>
      <c r="JQR15" s="80"/>
      <c r="JQS15" s="80"/>
      <c r="JQT15" s="80"/>
      <c r="JQU15" s="80"/>
      <c r="JQV15" s="80"/>
      <c r="JQW15" s="80"/>
      <c r="JQX15" s="80"/>
      <c r="JQY15" s="80"/>
      <c r="JQZ15" s="80"/>
      <c r="JRA15" s="80"/>
      <c r="JRB15" s="80"/>
      <c r="JRC15" s="80"/>
      <c r="JRD15" s="80"/>
      <c r="JRE15" s="80"/>
      <c r="JRF15" s="80"/>
      <c r="JRG15" s="80"/>
      <c r="JRH15" s="80"/>
      <c r="JRI15" s="80"/>
      <c r="JRJ15" s="80"/>
      <c r="JRK15" s="80"/>
      <c r="JRL15" s="80"/>
      <c r="JRM15" s="80"/>
      <c r="JRN15" s="80"/>
      <c r="JRO15" s="80"/>
      <c r="JRP15" s="80"/>
      <c r="JRQ15" s="80"/>
      <c r="JRR15" s="80"/>
      <c r="JRS15" s="80"/>
      <c r="JRT15" s="80"/>
      <c r="JRU15" s="80"/>
      <c r="JRV15" s="80"/>
      <c r="JRW15" s="80"/>
      <c r="JRX15" s="80"/>
      <c r="JRY15" s="80"/>
      <c r="JRZ15" s="80"/>
      <c r="JSA15" s="80"/>
      <c r="JSB15" s="80"/>
      <c r="JSC15" s="80"/>
      <c r="JSD15" s="80"/>
      <c r="JSE15" s="80"/>
      <c r="JSF15" s="80"/>
      <c r="JSG15" s="80"/>
      <c r="JSH15" s="80"/>
      <c r="JSI15" s="80"/>
      <c r="JSJ15" s="80"/>
      <c r="JSK15" s="80"/>
      <c r="JSL15" s="80"/>
      <c r="JSM15" s="80"/>
      <c r="JSN15" s="80"/>
      <c r="JSO15" s="80"/>
      <c r="JSP15" s="80"/>
      <c r="JSQ15" s="80"/>
      <c r="JSR15" s="80"/>
      <c r="JSS15" s="80"/>
      <c r="JST15" s="80"/>
      <c r="JSU15" s="80"/>
      <c r="JSV15" s="80"/>
      <c r="JSW15" s="80"/>
      <c r="JSX15" s="80"/>
      <c r="JSY15" s="80"/>
      <c r="JSZ15" s="80"/>
      <c r="JTA15" s="80"/>
      <c r="JTB15" s="80"/>
      <c r="JTC15" s="80"/>
      <c r="JTD15" s="80"/>
      <c r="JTE15" s="80"/>
      <c r="JTF15" s="80"/>
      <c r="JTG15" s="80"/>
      <c r="JTH15" s="80"/>
      <c r="JTI15" s="80"/>
      <c r="JTJ15" s="80"/>
      <c r="JTK15" s="80"/>
      <c r="JTL15" s="80"/>
      <c r="JTM15" s="80"/>
      <c r="JTN15" s="80"/>
      <c r="JTO15" s="80"/>
      <c r="JTP15" s="80"/>
      <c r="JTQ15" s="80"/>
      <c r="JTR15" s="80"/>
      <c r="JTS15" s="80"/>
      <c r="JTT15" s="80"/>
      <c r="JTU15" s="80"/>
      <c r="JTV15" s="80"/>
      <c r="JTW15" s="80"/>
      <c r="JTX15" s="80"/>
      <c r="JTY15" s="80"/>
      <c r="JTZ15" s="80"/>
      <c r="JUA15" s="80"/>
      <c r="JUB15" s="80"/>
      <c r="JUC15" s="80"/>
      <c r="JUD15" s="80"/>
      <c r="JUE15" s="80"/>
      <c r="JUF15" s="80"/>
      <c r="JUG15" s="80"/>
      <c r="JUH15" s="80"/>
      <c r="JUI15" s="80"/>
      <c r="JUJ15" s="80"/>
      <c r="JUK15" s="80"/>
      <c r="JUL15" s="80"/>
      <c r="JUM15" s="80"/>
      <c r="JUN15" s="80"/>
      <c r="JUO15" s="80"/>
      <c r="JUP15" s="80"/>
      <c r="JUQ15" s="80"/>
      <c r="JUR15" s="80"/>
      <c r="JUS15" s="80"/>
      <c r="JUT15" s="80"/>
      <c r="JUU15" s="80"/>
      <c r="JUV15" s="80"/>
      <c r="JUW15" s="80"/>
      <c r="JUX15" s="80"/>
      <c r="JUY15" s="80"/>
      <c r="JUZ15" s="80"/>
      <c r="JVA15" s="80"/>
      <c r="JVB15" s="80"/>
      <c r="JVC15" s="80"/>
      <c r="JVD15" s="80"/>
      <c r="JVE15" s="80"/>
      <c r="JVF15" s="80"/>
      <c r="JVG15" s="80"/>
      <c r="JVH15" s="80"/>
      <c r="JVI15" s="80"/>
      <c r="JVJ15" s="80"/>
      <c r="JVK15" s="80"/>
      <c r="JVL15" s="80"/>
      <c r="JVM15" s="80"/>
      <c r="JVN15" s="80"/>
      <c r="JVO15" s="80"/>
      <c r="JVP15" s="80"/>
      <c r="JVQ15" s="80"/>
      <c r="JVR15" s="80"/>
      <c r="JVS15" s="80"/>
      <c r="JVT15" s="80"/>
      <c r="JVU15" s="80"/>
      <c r="JVV15" s="80"/>
      <c r="JVW15" s="80"/>
      <c r="JVX15" s="80"/>
      <c r="JVY15" s="80"/>
      <c r="JVZ15" s="80"/>
      <c r="JWA15" s="80"/>
      <c r="JWB15" s="80"/>
      <c r="JWC15" s="80"/>
      <c r="JWD15" s="80"/>
      <c r="JWE15" s="80"/>
      <c r="JWF15" s="80"/>
      <c r="JWG15" s="80"/>
      <c r="JWH15" s="80"/>
      <c r="JWI15" s="80"/>
      <c r="JWJ15" s="80"/>
      <c r="JWK15" s="80"/>
      <c r="JWL15" s="80"/>
      <c r="JWM15" s="80"/>
      <c r="JWN15" s="80"/>
      <c r="JWO15" s="80"/>
      <c r="JWP15" s="80"/>
      <c r="JWQ15" s="80"/>
      <c r="JWR15" s="80"/>
      <c r="JWS15" s="80"/>
      <c r="JWT15" s="80"/>
      <c r="JWU15" s="80"/>
      <c r="JWV15" s="80"/>
      <c r="JWW15" s="80"/>
      <c r="JWX15" s="80"/>
      <c r="JWY15" s="80"/>
      <c r="JWZ15" s="80"/>
      <c r="JXA15" s="80"/>
      <c r="JXB15" s="80"/>
      <c r="JXC15" s="80"/>
      <c r="JXD15" s="80"/>
      <c r="JXE15" s="80"/>
      <c r="JXF15" s="80"/>
      <c r="JXG15" s="80"/>
      <c r="JXH15" s="80"/>
      <c r="JXI15" s="80"/>
      <c r="JXJ15" s="80"/>
      <c r="JXK15" s="80"/>
      <c r="JXL15" s="80"/>
      <c r="JXM15" s="80"/>
      <c r="JXN15" s="80"/>
      <c r="JXO15" s="80"/>
      <c r="JXP15" s="80"/>
      <c r="JXQ15" s="80"/>
      <c r="JXR15" s="80"/>
      <c r="JXS15" s="80"/>
      <c r="JXT15" s="80"/>
      <c r="JXU15" s="80"/>
      <c r="JXV15" s="80"/>
      <c r="JXW15" s="80"/>
      <c r="JXX15" s="80"/>
      <c r="JXY15" s="80"/>
      <c r="JXZ15" s="80"/>
      <c r="JYA15" s="80"/>
      <c r="JYB15" s="80"/>
      <c r="JYC15" s="80"/>
      <c r="JYD15" s="80"/>
      <c r="JYE15" s="80"/>
      <c r="JYF15" s="80"/>
      <c r="JYG15" s="80"/>
      <c r="JYH15" s="80"/>
      <c r="JYI15" s="80"/>
      <c r="JYJ15" s="80"/>
      <c r="JYK15" s="80"/>
      <c r="JYL15" s="80"/>
      <c r="JYM15" s="80"/>
      <c r="JYN15" s="80"/>
      <c r="JYO15" s="80"/>
      <c r="JYP15" s="80"/>
      <c r="JYQ15" s="80"/>
      <c r="JYR15" s="80"/>
      <c r="JYS15" s="80"/>
      <c r="JYT15" s="80"/>
      <c r="JYU15" s="80"/>
      <c r="JYV15" s="80"/>
      <c r="JYW15" s="80"/>
      <c r="JYX15" s="80"/>
      <c r="JYY15" s="80"/>
      <c r="JYZ15" s="80"/>
      <c r="JZA15" s="80"/>
      <c r="JZB15" s="80"/>
      <c r="JZC15" s="80"/>
      <c r="JZD15" s="80"/>
      <c r="JZE15" s="80"/>
      <c r="JZF15" s="80"/>
      <c r="JZG15" s="80"/>
      <c r="JZH15" s="80"/>
      <c r="JZI15" s="80"/>
      <c r="JZJ15" s="80"/>
      <c r="JZK15" s="80"/>
      <c r="JZL15" s="80"/>
      <c r="JZM15" s="80"/>
      <c r="JZN15" s="80"/>
      <c r="JZO15" s="80"/>
      <c r="JZP15" s="80"/>
      <c r="JZQ15" s="80"/>
      <c r="JZR15" s="80"/>
      <c r="JZS15" s="80"/>
      <c r="JZT15" s="80"/>
      <c r="JZU15" s="80"/>
      <c r="JZV15" s="80"/>
      <c r="JZW15" s="80"/>
      <c r="JZX15" s="80"/>
      <c r="JZY15" s="80"/>
      <c r="JZZ15" s="80"/>
      <c r="KAA15" s="80"/>
      <c r="KAB15" s="80"/>
      <c r="KAC15" s="80"/>
      <c r="KAD15" s="80"/>
      <c r="KAE15" s="80"/>
      <c r="KAF15" s="80"/>
      <c r="KAG15" s="80"/>
      <c r="KAH15" s="80"/>
      <c r="KAI15" s="80"/>
      <c r="KAJ15" s="80"/>
      <c r="KAK15" s="80"/>
      <c r="KAL15" s="80"/>
      <c r="KAM15" s="80"/>
      <c r="KAN15" s="80"/>
      <c r="KAO15" s="80"/>
      <c r="KAP15" s="80"/>
      <c r="KAQ15" s="80"/>
      <c r="KAR15" s="80"/>
      <c r="KAS15" s="80"/>
      <c r="KAT15" s="80"/>
      <c r="KAU15" s="80"/>
      <c r="KAV15" s="80"/>
      <c r="KAW15" s="80"/>
      <c r="KAX15" s="80"/>
      <c r="KAY15" s="80"/>
      <c r="KAZ15" s="80"/>
      <c r="KBA15" s="80"/>
      <c r="KBB15" s="80"/>
      <c r="KBC15" s="80"/>
      <c r="KBD15" s="80"/>
      <c r="KBE15" s="80"/>
      <c r="KBF15" s="80"/>
      <c r="KBG15" s="80"/>
      <c r="KBH15" s="80"/>
      <c r="KBI15" s="80"/>
      <c r="KBJ15" s="80"/>
      <c r="KBK15" s="80"/>
      <c r="KBL15" s="80"/>
      <c r="KBM15" s="80"/>
      <c r="KBN15" s="80"/>
      <c r="KBO15" s="80"/>
      <c r="KBP15" s="80"/>
      <c r="KBQ15" s="80"/>
      <c r="KBR15" s="80"/>
      <c r="KBS15" s="80"/>
      <c r="KBT15" s="80"/>
      <c r="KBU15" s="80"/>
      <c r="KBV15" s="80"/>
      <c r="KBW15" s="80"/>
      <c r="KBX15" s="80"/>
      <c r="KBY15" s="80"/>
      <c r="KBZ15" s="80"/>
      <c r="KCA15" s="80"/>
      <c r="KCB15" s="80"/>
      <c r="KCC15" s="80"/>
      <c r="KCD15" s="80"/>
      <c r="KCE15" s="80"/>
      <c r="KCF15" s="80"/>
      <c r="KCG15" s="80"/>
      <c r="KCH15" s="80"/>
      <c r="KCI15" s="80"/>
      <c r="KCJ15" s="80"/>
      <c r="KCK15" s="80"/>
      <c r="KCL15" s="80"/>
      <c r="KCM15" s="80"/>
      <c r="KCN15" s="80"/>
      <c r="KCO15" s="80"/>
      <c r="KCP15" s="80"/>
      <c r="KCQ15" s="80"/>
      <c r="KCR15" s="80"/>
      <c r="KCS15" s="80"/>
      <c r="KCT15" s="80"/>
      <c r="KCU15" s="80"/>
      <c r="KCV15" s="80"/>
      <c r="KCW15" s="80"/>
      <c r="KCX15" s="80"/>
      <c r="KCY15" s="80"/>
      <c r="KCZ15" s="80"/>
      <c r="KDA15" s="80"/>
      <c r="KDB15" s="80"/>
      <c r="KDC15" s="80"/>
      <c r="KDD15" s="80"/>
      <c r="KDE15" s="80"/>
      <c r="KDF15" s="80"/>
      <c r="KDG15" s="80"/>
      <c r="KDH15" s="80"/>
      <c r="KDI15" s="80"/>
      <c r="KDJ15" s="80"/>
      <c r="KDK15" s="80"/>
      <c r="KDL15" s="80"/>
      <c r="KDM15" s="80"/>
      <c r="KDN15" s="80"/>
      <c r="KDO15" s="80"/>
      <c r="KDP15" s="80"/>
      <c r="KDQ15" s="80"/>
      <c r="KDR15" s="80"/>
      <c r="KDS15" s="80"/>
      <c r="KDT15" s="80"/>
      <c r="KDU15" s="80"/>
      <c r="KDV15" s="80"/>
      <c r="KDW15" s="80"/>
      <c r="KDX15" s="80"/>
      <c r="KDY15" s="80"/>
      <c r="KDZ15" s="80"/>
      <c r="KEA15" s="80"/>
      <c r="KEB15" s="80"/>
      <c r="KEC15" s="80"/>
      <c r="KED15" s="80"/>
      <c r="KEE15" s="80"/>
      <c r="KEF15" s="80"/>
      <c r="KEG15" s="80"/>
      <c r="KEH15" s="80"/>
      <c r="KEI15" s="80"/>
      <c r="KEJ15" s="80"/>
      <c r="KEK15" s="80"/>
      <c r="KEL15" s="80"/>
      <c r="KEM15" s="80"/>
      <c r="KEN15" s="80"/>
      <c r="KEO15" s="80"/>
      <c r="KEP15" s="80"/>
      <c r="KEQ15" s="80"/>
      <c r="KER15" s="80"/>
      <c r="KES15" s="80"/>
      <c r="KET15" s="80"/>
      <c r="KEU15" s="80"/>
      <c r="KEV15" s="80"/>
      <c r="KEW15" s="80"/>
      <c r="KEX15" s="80"/>
      <c r="KEY15" s="80"/>
      <c r="KEZ15" s="80"/>
      <c r="KFA15" s="80"/>
      <c r="KFB15" s="80"/>
      <c r="KFC15" s="80"/>
      <c r="KFD15" s="80"/>
      <c r="KFE15" s="80"/>
      <c r="KFF15" s="80"/>
      <c r="KFG15" s="80"/>
      <c r="KFH15" s="80"/>
      <c r="KFI15" s="80"/>
      <c r="KFJ15" s="80"/>
      <c r="KFK15" s="80"/>
      <c r="KFL15" s="80"/>
      <c r="KFM15" s="80"/>
      <c r="KFN15" s="80"/>
      <c r="KFO15" s="80"/>
      <c r="KFP15" s="80"/>
      <c r="KFQ15" s="80"/>
      <c r="KFR15" s="80"/>
      <c r="KFS15" s="80"/>
      <c r="KFT15" s="80"/>
      <c r="KFU15" s="80"/>
      <c r="KFV15" s="80"/>
      <c r="KFW15" s="80"/>
      <c r="KFX15" s="80"/>
      <c r="KFY15" s="80"/>
      <c r="KFZ15" s="80"/>
      <c r="KGA15" s="80"/>
      <c r="KGB15" s="80"/>
      <c r="KGC15" s="80"/>
      <c r="KGD15" s="80"/>
      <c r="KGE15" s="80"/>
      <c r="KGF15" s="80"/>
      <c r="KGG15" s="80"/>
      <c r="KGH15" s="80"/>
      <c r="KGI15" s="80"/>
      <c r="KGJ15" s="80"/>
      <c r="KGK15" s="80"/>
      <c r="KGL15" s="80"/>
      <c r="KGM15" s="80"/>
      <c r="KGN15" s="80"/>
      <c r="KGO15" s="80"/>
      <c r="KGP15" s="80"/>
      <c r="KGQ15" s="80"/>
      <c r="KGR15" s="80"/>
      <c r="KGS15" s="80"/>
      <c r="KGT15" s="80"/>
      <c r="KGU15" s="80"/>
      <c r="KGV15" s="80"/>
      <c r="KGW15" s="80"/>
      <c r="KGX15" s="80"/>
      <c r="KGY15" s="80"/>
      <c r="KGZ15" s="80"/>
      <c r="KHA15" s="80"/>
      <c r="KHB15" s="80"/>
      <c r="KHC15" s="80"/>
      <c r="KHD15" s="80"/>
      <c r="KHE15" s="80"/>
      <c r="KHF15" s="80"/>
      <c r="KHG15" s="80"/>
      <c r="KHH15" s="80"/>
      <c r="KHI15" s="80"/>
      <c r="KHJ15" s="80"/>
      <c r="KHK15" s="80"/>
      <c r="KHL15" s="80"/>
      <c r="KHM15" s="80"/>
      <c r="KHN15" s="80"/>
      <c r="KHO15" s="80"/>
      <c r="KHP15" s="80"/>
      <c r="KHQ15" s="80"/>
      <c r="KHR15" s="80"/>
      <c r="KHS15" s="80"/>
      <c r="KHT15" s="80"/>
      <c r="KHU15" s="80"/>
      <c r="KHV15" s="80"/>
      <c r="KHW15" s="80"/>
      <c r="KHX15" s="80"/>
      <c r="KHY15" s="80"/>
      <c r="KHZ15" s="80"/>
      <c r="KIA15" s="80"/>
      <c r="KIB15" s="80"/>
      <c r="KIC15" s="80"/>
      <c r="KID15" s="80"/>
      <c r="KIE15" s="80"/>
      <c r="KIF15" s="80"/>
      <c r="KIG15" s="80"/>
      <c r="KIH15" s="80"/>
      <c r="KII15" s="80"/>
      <c r="KIJ15" s="80"/>
      <c r="KIK15" s="80"/>
      <c r="KIL15" s="80"/>
      <c r="KIM15" s="80"/>
      <c r="KIN15" s="80"/>
      <c r="KIO15" s="80"/>
      <c r="KIP15" s="80"/>
      <c r="KIQ15" s="80"/>
      <c r="KIR15" s="80"/>
      <c r="KIS15" s="80"/>
      <c r="KIT15" s="80"/>
      <c r="KIU15" s="80"/>
      <c r="KIV15" s="80"/>
      <c r="KIW15" s="80"/>
      <c r="KIX15" s="80"/>
      <c r="KIY15" s="80"/>
      <c r="KIZ15" s="80"/>
      <c r="KJA15" s="80"/>
      <c r="KJB15" s="80"/>
      <c r="KJC15" s="80"/>
      <c r="KJD15" s="80"/>
      <c r="KJE15" s="80"/>
      <c r="KJF15" s="80"/>
      <c r="KJG15" s="80"/>
      <c r="KJH15" s="80"/>
      <c r="KJI15" s="80"/>
      <c r="KJJ15" s="80"/>
      <c r="KJK15" s="80"/>
      <c r="KJL15" s="80"/>
      <c r="KJM15" s="80"/>
      <c r="KJN15" s="80"/>
      <c r="KJO15" s="80"/>
      <c r="KJP15" s="80"/>
      <c r="KJQ15" s="80"/>
      <c r="KJR15" s="80"/>
      <c r="KJS15" s="80"/>
      <c r="KJT15" s="80"/>
      <c r="KJU15" s="80"/>
      <c r="KJV15" s="80"/>
      <c r="KJW15" s="80"/>
      <c r="KJX15" s="80"/>
      <c r="KJY15" s="80"/>
      <c r="KJZ15" s="80"/>
      <c r="KKA15" s="80"/>
      <c r="KKB15" s="80"/>
      <c r="KKC15" s="80"/>
      <c r="KKD15" s="80"/>
      <c r="KKE15" s="80"/>
      <c r="KKF15" s="80"/>
      <c r="KKG15" s="80"/>
      <c r="KKH15" s="80"/>
      <c r="KKI15" s="80"/>
      <c r="KKJ15" s="80"/>
      <c r="KKK15" s="80"/>
      <c r="KKL15" s="80"/>
      <c r="KKM15" s="80"/>
      <c r="KKN15" s="80"/>
      <c r="KKO15" s="80"/>
      <c r="KKP15" s="80"/>
      <c r="KKQ15" s="80"/>
      <c r="KKR15" s="80"/>
      <c r="KKS15" s="80"/>
      <c r="KKT15" s="80"/>
      <c r="KKU15" s="80"/>
      <c r="KKV15" s="80"/>
      <c r="KKW15" s="80"/>
      <c r="KKX15" s="80"/>
      <c r="KKY15" s="80"/>
      <c r="KKZ15" s="80"/>
      <c r="KLA15" s="80"/>
      <c r="KLB15" s="80"/>
      <c r="KLC15" s="80"/>
      <c r="KLD15" s="80"/>
      <c r="KLE15" s="80"/>
      <c r="KLF15" s="80"/>
      <c r="KLG15" s="80"/>
      <c r="KLH15" s="80"/>
      <c r="KLI15" s="80"/>
      <c r="KLJ15" s="80"/>
      <c r="KLK15" s="80"/>
      <c r="KLL15" s="80"/>
      <c r="KLM15" s="80"/>
      <c r="KLN15" s="80"/>
      <c r="KLO15" s="80"/>
      <c r="KLP15" s="80"/>
      <c r="KLQ15" s="80"/>
      <c r="KLR15" s="80"/>
      <c r="KLS15" s="80"/>
      <c r="KLT15" s="80"/>
      <c r="KLU15" s="80"/>
      <c r="KLV15" s="80"/>
      <c r="KLW15" s="80"/>
      <c r="KLX15" s="80"/>
      <c r="KLY15" s="80"/>
      <c r="KLZ15" s="80"/>
      <c r="KMA15" s="80"/>
      <c r="KMB15" s="80"/>
      <c r="KMC15" s="80"/>
      <c r="KMD15" s="80"/>
      <c r="KME15" s="80"/>
      <c r="KMF15" s="80"/>
      <c r="KMG15" s="80"/>
      <c r="KMH15" s="80"/>
      <c r="KMI15" s="80"/>
      <c r="KMJ15" s="80"/>
      <c r="KMK15" s="80"/>
      <c r="KML15" s="80"/>
      <c r="KMM15" s="80"/>
      <c r="KMN15" s="80"/>
      <c r="KMO15" s="80"/>
      <c r="KMP15" s="80"/>
      <c r="KMQ15" s="80"/>
      <c r="KMR15" s="80"/>
      <c r="KMS15" s="80"/>
      <c r="KMT15" s="80"/>
      <c r="KMU15" s="80"/>
      <c r="KMV15" s="80"/>
      <c r="KMW15" s="80"/>
      <c r="KMX15" s="80"/>
      <c r="KMY15" s="80"/>
      <c r="KMZ15" s="80"/>
      <c r="KNA15" s="80"/>
      <c r="KNB15" s="80"/>
      <c r="KNC15" s="80"/>
      <c r="KND15" s="80"/>
      <c r="KNE15" s="80"/>
      <c r="KNF15" s="80"/>
      <c r="KNG15" s="80"/>
      <c r="KNH15" s="80"/>
      <c r="KNI15" s="80"/>
      <c r="KNJ15" s="80"/>
      <c r="KNK15" s="80"/>
      <c r="KNL15" s="80"/>
      <c r="KNM15" s="80"/>
      <c r="KNN15" s="80"/>
      <c r="KNO15" s="80"/>
      <c r="KNP15" s="80"/>
      <c r="KNQ15" s="80"/>
      <c r="KNR15" s="80"/>
      <c r="KNS15" s="80"/>
      <c r="KNT15" s="80"/>
      <c r="KNU15" s="80"/>
      <c r="KNV15" s="80"/>
      <c r="KNW15" s="80"/>
      <c r="KNX15" s="80"/>
      <c r="KNY15" s="80"/>
      <c r="KNZ15" s="80"/>
      <c r="KOA15" s="80"/>
      <c r="KOB15" s="80"/>
      <c r="KOC15" s="80"/>
      <c r="KOD15" s="80"/>
      <c r="KOE15" s="80"/>
      <c r="KOF15" s="80"/>
      <c r="KOG15" s="80"/>
      <c r="KOH15" s="80"/>
      <c r="KOI15" s="80"/>
      <c r="KOJ15" s="80"/>
      <c r="KOK15" s="80"/>
      <c r="KOL15" s="80"/>
      <c r="KOM15" s="80"/>
      <c r="KON15" s="80"/>
      <c r="KOO15" s="80"/>
      <c r="KOP15" s="80"/>
      <c r="KOQ15" s="80"/>
      <c r="KOR15" s="80"/>
      <c r="KOS15" s="80"/>
      <c r="KOT15" s="80"/>
      <c r="KOU15" s="80"/>
      <c r="KOV15" s="80"/>
      <c r="KOW15" s="80"/>
      <c r="KOX15" s="80"/>
      <c r="KOY15" s="80"/>
      <c r="KOZ15" s="80"/>
      <c r="KPA15" s="80"/>
      <c r="KPB15" s="80"/>
      <c r="KPC15" s="80"/>
      <c r="KPD15" s="80"/>
      <c r="KPE15" s="80"/>
      <c r="KPF15" s="80"/>
      <c r="KPG15" s="80"/>
      <c r="KPH15" s="80"/>
      <c r="KPI15" s="80"/>
      <c r="KPJ15" s="80"/>
      <c r="KPK15" s="80"/>
      <c r="KPL15" s="80"/>
      <c r="KPM15" s="80"/>
      <c r="KPN15" s="80"/>
      <c r="KPO15" s="80"/>
      <c r="KPP15" s="80"/>
      <c r="KPQ15" s="80"/>
      <c r="KPR15" s="80"/>
      <c r="KPS15" s="80"/>
      <c r="KPT15" s="80"/>
      <c r="KPU15" s="80"/>
      <c r="KPV15" s="80"/>
      <c r="KPW15" s="80"/>
      <c r="KPX15" s="80"/>
      <c r="KPY15" s="80"/>
      <c r="KPZ15" s="80"/>
      <c r="KQA15" s="80"/>
      <c r="KQB15" s="80"/>
      <c r="KQC15" s="80"/>
      <c r="KQD15" s="80"/>
      <c r="KQE15" s="80"/>
      <c r="KQF15" s="80"/>
      <c r="KQG15" s="80"/>
      <c r="KQH15" s="80"/>
      <c r="KQI15" s="80"/>
      <c r="KQJ15" s="80"/>
      <c r="KQK15" s="80"/>
      <c r="KQL15" s="80"/>
      <c r="KQM15" s="80"/>
      <c r="KQN15" s="80"/>
      <c r="KQO15" s="80"/>
      <c r="KQP15" s="80"/>
      <c r="KQQ15" s="80"/>
      <c r="KQR15" s="80"/>
      <c r="KQS15" s="80"/>
      <c r="KQT15" s="80"/>
      <c r="KQU15" s="80"/>
      <c r="KQV15" s="80"/>
      <c r="KQW15" s="80"/>
      <c r="KQX15" s="80"/>
      <c r="KQY15" s="80"/>
      <c r="KQZ15" s="80"/>
      <c r="KRA15" s="80"/>
      <c r="KRB15" s="80"/>
      <c r="KRC15" s="80"/>
      <c r="KRD15" s="80"/>
      <c r="KRE15" s="80"/>
      <c r="KRF15" s="80"/>
      <c r="KRG15" s="80"/>
      <c r="KRH15" s="80"/>
      <c r="KRI15" s="80"/>
      <c r="KRJ15" s="80"/>
      <c r="KRK15" s="80"/>
      <c r="KRL15" s="80"/>
      <c r="KRM15" s="80"/>
      <c r="KRN15" s="80"/>
      <c r="KRO15" s="80"/>
      <c r="KRP15" s="80"/>
      <c r="KRQ15" s="80"/>
      <c r="KRR15" s="80"/>
      <c r="KRS15" s="80"/>
      <c r="KRT15" s="80"/>
      <c r="KRU15" s="80"/>
      <c r="KRV15" s="80"/>
      <c r="KRW15" s="80"/>
      <c r="KRX15" s="80"/>
      <c r="KRY15" s="80"/>
      <c r="KRZ15" s="80"/>
      <c r="KSA15" s="80"/>
      <c r="KSB15" s="80"/>
      <c r="KSC15" s="80"/>
      <c r="KSD15" s="80"/>
      <c r="KSE15" s="80"/>
      <c r="KSF15" s="80"/>
      <c r="KSG15" s="80"/>
      <c r="KSH15" s="80"/>
      <c r="KSI15" s="80"/>
      <c r="KSJ15" s="80"/>
      <c r="KSK15" s="80"/>
      <c r="KSL15" s="80"/>
      <c r="KSM15" s="80"/>
      <c r="KSN15" s="80"/>
      <c r="KSO15" s="80"/>
      <c r="KSP15" s="80"/>
      <c r="KSQ15" s="80"/>
      <c r="KSR15" s="80"/>
      <c r="KSS15" s="80"/>
      <c r="KST15" s="80"/>
      <c r="KSU15" s="80"/>
      <c r="KSV15" s="80"/>
      <c r="KSW15" s="80"/>
      <c r="KSX15" s="80"/>
      <c r="KSY15" s="80"/>
      <c r="KSZ15" s="80"/>
      <c r="KTA15" s="80"/>
      <c r="KTB15" s="80"/>
      <c r="KTC15" s="80"/>
      <c r="KTD15" s="80"/>
      <c r="KTE15" s="80"/>
      <c r="KTF15" s="80"/>
      <c r="KTG15" s="80"/>
      <c r="KTH15" s="80"/>
      <c r="KTI15" s="80"/>
      <c r="KTJ15" s="80"/>
      <c r="KTK15" s="80"/>
      <c r="KTL15" s="80"/>
      <c r="KTM15" s="80"/>
      <c r="KTN15" s="80"/>
      <c r="KTO15" s="80"/>
      <c r="KTP15" s="80"/>
      <c r="KTQ15" s="80"/>
      <c r="KTR15" s="80"/>
      <c r="KTS15" s="80"/>
      <c r="KTT15" s="80"/>
      <c r="KTU15" s="80"/>
      <c r="KTV15" s="80"/>
      <c r="KTW15" s="80"/>
      <c r="KTX15" s="80"/>
      <c r="KTY15" s="80"/>
      <c r="KTZ15" s="80"/>
      <c r="KUA15" s="80"/>
      <c r="KUB15" s="80"/>
      <c r="KUC15" s="80"/>
      <c r="KUD15" s="80"/>
      <c r="KUE15" s="80"/>
      <c r="KUF15" s="80"/>
      <c r="KUG15" s="80"/>
      <c r="KUH15" s="80"/>
      <c r="KUI15" s="80"/>
      <c r="KUJ15" s="80"/>
      <c r="KUK15" s="80"/>
      <c r="KUL15" s="80"/>
      <c r="KUM15" s="80"/>
      <c r="KUN15" s="80"/>
      <c r="KUO15" s="80"/>
      <c r="KUP15" s="80"/>
      <c r="KUQ15" s="80"/>
      <c r="KUR15" s="80"/>
      <c r="KUS15" s="80"/>
      <c r="KUT15" s="80"/>
      <c r="KUU15" s="80"/>
      <c r="KUV15" s="80"/>
      <c r="KUW15" s="80"/>
      <c r="KUX15" s="80"/>
      <c r="KUY15" s="80"/>
      <c r="KUZ15" s="80"/>
      <c r="KVA15" s="80"/>
      <c r="KVB15" s="80"/>
      <c r="KVC15" s="80"/>
      <c r="KVD15" s="80"/>
      <c r="KVE15" s="80"/>
      <c r="KVF15" s="80"/>
      <c r="KVG15" s="80"/>
      <c r="KVH15" s="80"/>
      <c r="KVI15" s="80"/>
      <c r="KVJ15" s="80"/>
      <c r="KVK15" s="80"/>
      <c r="KVL15" s="80"/>
      <c r="KVM15" s="80"/>
      <c r="KVN15" s="80"/>
      <c r="KVO15" s="80"/>
      <c r="KVP15" s="80"/>
      <c r="KVQ15" s="80"/>
      <c r="KVR15" s="80"/>
      <c r="KVS15" s="80"/>
      <c r="KVT15" s="80"/>
      <c r="KVU15" s="80"/>
      <c r="KVV15" s="80"/>
      <c r="KVW15" s="80"/>
      <c r="KVX15" s="80"/>
      <c r="KVY15" s="80"/>
      <c r="KVZ15" s="80"/>
      <c r="KWA15" s="80"/>
      <c r="KWB15" s="80"/>
      <c r="KWC15" s="80"/>
      <c r="KWD15" s="80"/>
      <c r="KWE15" s="80"/>
      <c r="KWF15" s="80"/>
      <c r="KWG15" s="80"/>
      <c r="KWH15" s="80"/>
      <c r="KWI15" s="80"/>
      <c r="KWJ15" s="80"/>
      <c r="KWK15" s="80"/>
      <c r="KWL15" s="80"/>
      <c r="KWM15" s="80"/>
      <c r="KWN15" s="80"/>
      <c r="KWO15" s="80"/>
      <c r="KWP15" s="80"/>
      <c r="KWQ15" s="80"/>
      <c r="KWR15" s="80"/>
      <c r="KWS15" s="80"/>
      <c r="KWT15" s="80"/>
      <c r="KWU15" s="80"/>
      <c r="KWV15" s="80"/>
      <c r="KWW15" s="80"/>
      <c r="KWX15" s="80"/>
      <c r="KWY15" s="80"/>
      <c r="KWZ15" s="80"/>
      <c r="KXA15" s="80"/>
      <c r="KXB15" s="80"/>
      <c r="KXC15" s="80"/>
      <c r="KXD15" s="80"/>
      <c r="KXE15" s="80"/>
      <c r="KXF15" s="80"/>
      <c r="KXG15" s="80"/>
      <c r="KXH15" s="80"/>
      <c r="KXI15" s="80"/>
      <c r="KXJ15" s="80"/>
      <c r="KXK15" s="80"/>
      <c r="KXL15" s="80"/>
      <c r="KXM15" s="80"/>
      <c r="KXN15" s="80"/>
      <c r="KXO15" s="80"/>
      <c r="KXP15" s="80"/>
      <c r="KXQ15" s="80"/>
      <c r="KXR15" s="80"/>
      <c r="KXS15" s="80"/>
      <c r="KXT15" s="80"/>
      <c r="KXU15" s="80"/>
      <c r="KXV15" s="80"/>
      <c r="KXW15" s="80"/>
      <c r="KXX15" s="80"/>
      <c r="KXY15" s="80"/>
      <c r="KXZ15" s="80"/>
      <c r="KYA15" s="80"/>
      <c r="KYB15" s="80"/>
      <c r="KYC15" s="80"/>
      <c r="KYD15" s="80"/>
      <c r="KYE15" s="80"/>
      <c r="KYF15" s="80"/>
      <c r="KYG15" s="80"/>
      <c r="KYH15" s="80"/>
      <c r="KYI15" s="80"/>
      <c r="KYJ15" s="80"/>
      <c r="KYK15" s="80"/>
      <c r="KYL15" s="80"/>
      <c r="KYM15" s="80"/>
      <c r="KYN15" s="80"/>
      <c r="KYO15" s="80"/>
      <c r="KYP15" s="80"/>
      <c r="KYQ15" s="80"/>
      <c r="KYR15" s="80"/>
      <c r="KYS15" s="80"/>
      <c r="KYT15" s="80"/>
      <c r="KYU15" s="80"/>
      <c r="KYV15" s="80"/>
      <c r="KYW15" s="80"/>
      <c r="KYX15" s="80"/>
      <c r="KYY15" s="80"/>
      <c r="KYZ15" s="80"/>
      <c r="KZA15" s="80"/>
      <c r="KZB15" s="80"/>
      <c r="KZC15" s="80"/>
      <c r="KZD15" s="80"/>
      <c r="KZE15" s="80"/>
      <c r="KZF15" s="80"/>
      <c r="KZG15" s="80"/>
      <c r="KZH15" s="80"/>
      <c r="KZI15" s="80"/>
      <c r="KZJ15" s="80"/>
      <c r="KZK15" s="80"/>
      <c r="KZL15" s="80"/>
      <c r="KZM15" s="80"/>
      <c r="KZN15" s="80"/>
      <c r="KZO15" s="80"/>
      <c r="KZP15" s="80"/>
      <c r="KZQ15" s="80"/>
      <c r="KZR15" s="80"/>
      <c r="KZS15" s="80"/>
      <c r="KZT15" s="80"/>
      <c r="KZU15" s="80"/>
      <c r="KZV15" s="80"/>
      <c r="KZW15" s="80"/>
      <c r="KZX15" s="80"/>
      <c r="KZY15" s="80"/>
      <c r="KZZ15" s="80"/>
      <c r="LAA15" s="80"/>
      <c r="LAB15" s="80"/>
      <c r="LAC15" s="80"/>
      <c r="LAD15" s="80"/>
      <c r="LAE15" s="80"/>
      <c r="LAF15" s="80"/>
      <c r="LAG15" s="80"/>
      <c r="LAH15" s="80"/>
      <c r="LAI15" s="80"/>
      <c r="LAJ15" s="80"/>
      <c r="LAK15" s="80"/>
      <c r="LAL15" s="80"/>
      <c r="LAM15" s="80"/>
      <c r="LAN15" s="80"/>
      <c r="LAO15" s="80"/>
      <c r="LAP15" s="80"/>
      <c r="LAQ15" s="80"/>
      <c r="LAR15" s="80"/>
      <c r="LAS15" s="80"/>
      <c r="LAT15" s="80"/>
      <c r="LAU15" s="80"/>
      <c r="LAV15" s="80"/>
      <c r="LAW15" s="80"/>
      <c r="LAX15" s="80"/>
      <c r="LAY15" s="80"/>
      <c r="LAZ15" s="80"/>
      <c r="LBA15" s="80"/>
      <c r="LBB15" s="80"/>
      <c r="LBC15" s="80"/>
      <c r="LBD15" s="80"/>
      <c r="LBE15" s="80"/>
      <c r="LBF15" s="80"/>
      <c r="LBG15" s="80"/>
      <c r="LBH15" s="80"/>
      <c r="LBI15" s="80"/>
      <c r="LBJ15" s="80"/>
      <c r="LBK15" s="80"/>
      <c r="LBL15" s="80"/>
      <c r="LBM15" s="80"/>
      <c r="LBN15" s="80"/>
      <c r="LBO15" s="80"/>
      <c r="LBP15" s="80"/>
      <c r="LBQ15" s="80"/>
      <c r="LBR15" s="80"/>
      <c r="LBS15" s="80"/>
      <c r="LBT15" s="80"/>
      <c r="LBU15" s="80"/>
      <c r="LBV15" s="80"/>
      <c r="LBW15" s="80"/>
      <c r="LBX15" s="80"/>
      <c r="LBY15" s="80"/>
      <c r="LBZ15" s="80"/>
      <c r="LCA15" s="80"/>
      <c r="LCB15" s="80"/>
      <c r="LCC15" s="80"/>
      <c r="LCD15" s="80"/>
      <c r="LCE15" s="80"/>
      <c r="LCF15" s="80"/>
      <c r="LCG15" s="80"/>
      <c r="LCH15" s="80"/>
      <c r="LCI15" s="80"/>
      <c r="LCJ15" s="80"/>
      <c r="LCK15" s="80"/>
      <c r="LCL15" s="80"/>
      <c r="LCM15" s="80"/>
      <c r="LCN15" s="80"/>
      <c r="LCO15" s="80"/>
      <c r="LCP15" s="80"/>
      <c r="LCQ15" s="80"/>
      <c r="LCR15" s="80"/>
      <c r="LCS15" s="80"/>
      <c r="LCT15" s="80"/>
      <c r="LCU15" s="80"/>
      <c r="LCV15" s="80"/>
      <c r="LCW15" s="80"/>
      <c r="LCX15" s="80"/>
      <c r="LCY15" s="80"/>
      <c r="LCZ15" s="80"/>
      <c r="LDA15" s="80"/>
      <c r="LDB15" s="80"/>
      <c r="LDC15" s="80"/>
      <c r="LDD15" s="80"/>
      <c r="LDE15" s="80"/>
      <c r="LDF15" s="80"/>
      <c r="LDG15" s="80"/>
      <c r="LDH15" s="80"/>
      <c r="LDI15" s="80"/>
      <c r="LDJ15" s="80"/>
      <c r="LDK15" s="80"/>
      <c r="LDL15" s="80"/>
      <c r="LDM15" s="80"/>
      <c r="LDN15" s="80"/>
      <c r="LDO15" s="80"/>
      <c r="LDP15" s="80"/>
      <c r="LDQ15" s="80"/>
      <c r="LDR15" s="80"/>
      <c r="LDS15" s="80"/>
      <c r="LDT15" s="80"/>
      <c r="LDU15" s="80"/>
      <c r="LDV15" s="80"/>
      <c r="LDW15" s="80"/>
      <c r="LDX15" s="80"/>
      <c r="LDY15" s="80"/>
      <c r="LDZ15" s="80"/>
      <c r="LEA15" s="80"/>
      <c r="LEB15" s="80"/>
      <c r="LEC15" s="80"/>
      <c r="LED15" s="80"/>
      <c r="LEE15" s="80"/>
      <c r="LEF15" s="80"/>
      <c r="LEG15" s="80"/>
      <c r="LEH15" s="80"/>
      <c r="LEI15" s="80"/>
      <c r="LEJ15" s="80"/>
      <c r="LEK15" s="80"/>
      <c r="LEL15" s="80"/>
      <c r="LEM15" s="80"/>
      <c r="LEN15" s="80"/>
      <c r="LEO15" s="80"/>
      <c r="LEP15" s="80"/>
      <c r="LEQ15" s="80"/>
      <c r="LER15" s="80"/>
      <c r="LES15" s="80"/>
      <c r="LET15" s="80"/>
      <c r="LEU15" s="80"/>
      <c r="LEV15" s="80"/>
      <c r="LEW15" s="80"/>
      <c r="LEX15" s="80"/>
      <c r="LEY15" s="80"/>
      <c r="LEZ15" s="80"/>
      <c r="LFA15" s="80"/>
      <c r="LFB15" s="80"/>
      <c r="LFC15" s="80"/>
      <c r="LFD15" s="80"/>
      <c r="LFE15" s="80"/>
      <c r="LFF15" s="80"/>
      <c r="LFG15" s="80"/>
      <c r="LFH15" s="80"/>
      <c r="LFI15" s="80"/>
      <c r="LFJ15" s="80"/>
      <c r="LFK15" s="80"/>
      <c r="LFL15" s="80"/>
      <c r="LFM15" s="80"/>
      <c r="LFN15" s="80"/>
      <c r="LFO15" s="80"/>
      <c r="LFP15" s="80"/>
      <c r="LFQ15" s="80"/>
      <c r="LFR15" s="80"/>
      <c r="LFS15" s="80"/>
      <c r="LFT15" s="80"/>
      <c r="LFU15" s="80"/>
      <c r="LFV15" s="80"/>
      <c r="LFW15" s="80"/>
      <c r="LFX15" s="80"/>
      <c r="LFY15" s="80"/>
      <c r="LFZ15" s="80"/>
      <c r="LGA15" s="80"/>
      <c r="LGB15" s="80"/>
      <c r="LGC15" s="80"/>
      <c r="LGD15" s="80"/>
      <c r="LGE15" s="80"/>
      <c r="LGF15" s="80"/>
      <c r="LGG15" s="80"/>
      <c r="LGH15" s="80"/>
      <c r="LGI15" s="80"/>
      <c r="LGJ15" s="80"/>
      <c r="LGK15" s="80"/>
      <c r="LGL15" s="80"/>
      <c r="LGM15" s="80"/>
      <c r="LGN15" s="80"/>
      <c r="LGO15" s="80"/>
      <c r="LGP15" s="80"/>
      <c r="LGQ15" s="80"/>
      <c r="LGR15" s="80"/>
      <c r="LGS15" s="80"/>
      <c r="LGT15" s="80"/>
      <c r="LGU15" s="80"/>
      <c r="LGV15" s="80"/>
      <c r="LGW15" s="80"/>
      <c r="LGX15" s="80"/>
      <c r="LGY15" s="80"/>
      <c r="LGZ15" s="80"/>
      <c r="LHA15" s="80"/>
      <c r="LHB15" s="80"/>
      <c r="LHC15" s="80"/>
      <c r="LHD15" s="80"/>
      <c r="LHE15" s="80"/>
      <c r="LHF15" s="80"/>
      <c r="LHG15" s="80"/>
      <c r="LHH15" s="80"/>
      <c r="LHI15" s="80"/>
      <c r="LHJ15" s="80"/>
      <c r="LHK15" s="80"/>
      <c r="LHL15" s="80"/>
      <c r="LHM15" s="80"/>
      <c r="LHN15" s="80"/>
      <c r="LHO15" s="80"/>
      <c r="LHP15" s="80"/>
      <c r="LHQ15" s="80"/>
      <c r="LHR15" s="80"/>
      <c r="LHS15" s="80"/>
      <c r="LHT15" s="80"/>
      <c r="LHU15" s="80"/>
      <c r="LHV15" s="80"/>
      <c r="LHW15" s="80"/>
      <c r="LHX15" s="80"/>
      <c r="LHY15" s="80"/>
      <c r="LHZ15" s="80"/>
      <c r="LIA15" s="80"/>
      <c r="LIB15" s="80"/>
      <c r="LIC15" s="80"/>
      <c r="LID15" s="80"/>
      <c r="LIE15" s="80"/>
      <c r="LIF15" s="80"/>
      <c r="LIG15" s="80"/>
      <c r="LIH15" s="80"/>
      <c r="LII15" s="80"/>
      <c r="LIJ15" s="80"/>
      <c r="LIK15" s="80"/>
      <c r="LIL15" s="80"/>
      <c r="LIM15" s="80"/>
      <c r="LIN15" s="80"/>
      <c r="LIO15" s="80"/>
      <c r="LIP15" s="80"/>
      <c r="LIQ15" s="80"/>
      <c r="LIR15" s="80"/>
      <c r="LIS15" s="80"/>
      <c r="LIT15" s="80"/>
      <c r="LIU15" s="80"/>
      <c r="LIV15" s="80"/>
      <c r="LIW15" s="80"/>
      <c r="LIX15" s="80"/>
      <c r="LIY15" s="80"/>
      <c r="LIZ15" s="80"/>
      <c r="LJA15" s="80"/>
      <c r="LJB15" s="80"/>
      <c r="LJC15" s="80"/>
      <c r="LJD15" s="80"/>
      <c r="LJE15" s="80"/>
      <c r="LJF15" s="80"/>
      <c r="LJG15" s="80"/>
      <c r="LJH15" s="80"/>
      <c r="LJI15" s="80"/>
      <c r="LJJ15" s="80"/>
      <c r="LJK15" s="80"/>
      <c r="LJL15" s="80"/>
      <c r="LJM15" s="80"/>
      <c r="LJN15" s="80"/>
      <c r="LJO15" s="80"/>
      <c r="LJP15" s="80"/>
      <c r="LJQ15" s="80"/>
      <c r="LJR15" s="80"/>
      <c r="LJS15" s="80"/>
      <c r="LJT15" s="80"/>
      <c r="LJU15" s="80"/>
      <c r="LJV15" s="80"/>
      <c r="LJW15" s="80"/>
      <c r="LJX15" s="80"/>
      <c r="LJY15" s="80"/>
      <c r="LJZ15" s="80"/>
      <c r="LKA15" s="80"/>
      <c r="LKB15" s="80"/>
      <c r="LKC15" s="80"/>
      <c r="LKD15" s="80"/>
      <c r="LKE15" s="80"/>
      <c r="LKF15" s="80"/>
      <c r="LKG15" s="80"/>
      <c r="LKH15" s="80"/>
      <c r="LKI15" s="80"/>
      <c r="LKJ15" s="80"/>
      <c r="LKK15" s="80"/>
      <c r="LKL15" s="80"/>
      <c r="LKM15" s="80"/>
      <c r="LKN15" s="80"/>
      <c r="LKO15" s="80"/>
      <c r="LKP15" s="80"/>
      <c r="LKQ15" s="80"/>
      <c r="LKR15" s="80"/>
      <c r="LKS15" s="80"/>
      <c r="LKT15" s="80"/>
      <c r="LKU15" s="80"/>
      <c r="LKV15" s="80"/>
      <c r="LKW15" s="80"/>
      <c r="LKX15" s="80"/>
      <c r="LKY15" s="80"/>
      <c r="LKZ15" s="80"/>
      <c r="LLA15" s="80"/>
      <c r="LLB15" s="80"/>
      <c r="LLC15" s="80"/>
      <c r="LLD15" s="80"/>
      <c r="LLE15" s="80"/>
      <c r="LLF15" s="80"/>
      <c r="LLG15" s="80"/>
      <c r="LLH15" s="80"/>
      <c r="LLI15" s="80"/>
      <c r="LLJ15" s="80"/>
      <c r="LLK15" s="80"/>
      <c r="LLL15" s="80"/>
      <c r="LLM15" s="80"/>
      <c r="LLN15" s="80"/>
      <c r="LLO15" s="80"/>
      <c r="LLP15" s="80"/>
      <c r="LLQ15" s="80"/>
      <c r="LLR15" s="80"/>
      <c r="LLS15" s="80"/>
      <c r="LLT15" s="80"/>
      <c r="LLU15" s="80"/>
      <c r="LLV15" s="80"/>
      <c r="LLW15" s="80"/>
      <c r="LLX15" s="80"/>
      <c r="LLY15" s="80"/>
      <c r="LLZ15" s="80"/>
      <c r="LMA15" s="80"/>
      <c r="LMB15" s="80"/>
      <c r="LMC15" s="80"/>
      <c r="LMD15" s="80"/>
      <c r="LME15" s="80"/>
      <c r="LMF15" s="80"/>
      <c r="LMG15" s="80"/>
      <c r="LMH15" s="80"/>
      <c r="LMI15" s="80"/>
      <c r="LMJ15" s="80"/>
      <c r="LMK15" s="80"/>
      <c r="LML15" s="80"/>
      <c r="LMM15" s="80"/>
      <c r="LMN15" s="80"/>
      <c r="LMO15" s="80"/>
      <c r="LMP15" s="80"/>
      <c r="LMQ15" s="80"/>
      <c r="LMR15" s="80"/>
      <c r="LMS15" s="80"/>
      <c r="LMT15" s="80"/>
      <c r="LMU15" s="80"/>
      <c r="LMV15" s="80"/>
      <c r="LMW15" s="80"/>
      <c r="LMX15" s="80"/>
      <c r="LMY15" s="80"/>
      <c r="LMZ15" s="80"/>
      <c r="LNA15" s="80"/>
      <c r="LNB15" s="80"/>
      <c r="LNC15" s="80"/>
      <c r="LND15" s="80"/>
      <c r="LNE15" s="80"/>
      <c r="LNF15" s="80"/>
      <c r="LNG15" s="80"/>
      <c r="LNH15" s="80"/>
      <c r="LNI15" s="80"/>
      <c r="LNJ15" s="80"/>
      <c r="LNK15" s="80"/>
      <c r="LNL15" s="80"/>
      <c r="LNM15" s="80"/>
      <c r="LNN15" s="80"/>
      <c r="LNO15" s="80"/>
      <c r="LNP15" s="80"/>
      <c r="LNQ15" s="80"/>
      <c r="LNR15" s="80"/>
      <c r="LNS15" s="80"/>
      <c r="LNT15" s="80"/>
      <c r="LNU15" s="80"/>
      <c r="LNV15" s="80"/>
      <c r="LNW15" s="80"/>
      <c r="LNX15" s="80"/>
      <c r="LNY15" s="80"/>
      <c r="LNZ15" s="80"/>
      <c r="LOA15" s="80"/>
      <c r="LOB15" s="80"/>
      <c r="LOC15" s="80"/>
      <c r="LOD15" s="80"/>
      <c r="LOE15" s="80"/>
      <c r="LOF15" s="80"/>
      <c r="LOG15" s="80"/>
      <c r="LOH15" s="80"/>
      <c r="LOI15" s="80"/>
      <c r="LOJ15" s="80"/>
      <c r="LOK15" s="80"/>
      <c r="LOL15" s="80"/>
      <c r="LOM15" s="80"/>
      <c r="LON15" s="80"/>
      <c r="LOO15" s="80"/>
      <c r="LOP15" s="80"/>
      <c r="LOQ15" s="80"/>
      <c r="LOR15" s="80"/>
      <c r="LOS15" s="80"/>
      <c r="LOT15" s="80"/>
      <c r="LOU15" s="80"/>
      <c r="LOV15" s="80"/>
      <c r="LOW15" s="80"/>
      <c r="LOX15" s="80"/>
      <c r="LOY15" s="80"/>
      <c r="LOZ15" s="80"/>
      <c r="LPA15" s="80"/>
      <c r="LPB15" s="80"/>
      <c r="LPC15" s="80"/>
      <c r="LPD15" s="80"/>
      <c r="LPE15" s="80"/>
      <c r="LPF15" s="80"/>
      <c r="LPG15" s="80"/>
      <c r="LPH15" s="80"/>
      <c r="LPI15" s="80"/>
      <c r="LPJ15" s="80"/>
      <c r="LPK15" s="80"/>
      <c r="LPL15" s="80"/>
      <c r="LPM15" s="80"/>
      <c r="LPN15" s="80"/>
      <c r="LPO15" s="80"/>
      <c r="LPP15" s="80"/>
      <c r="LPQ15" s="80"/>
      <c r="LPR15" s="80"/>
      <c r="LPS15" s="80"/>
      <c r="LPT15" s="80"/>
      <c r="LPU15" s="80"/>
      <c r="LPV15" s="80"/>
      <c r="LPW15" s="80"/>
      <c r="LPX15" s="80"/>
      <c r="LPY15" s="80"/>
      <c r="LPZ15" s="80"/>
      <c r="LQA15" s="80"/>
      <c r="LQB15" s="80"/>
      <c r="LQC15" s="80"/>
      <c r="LQD15" s="80"/>
      <c r="LQE15" s="80"/>
      <c r="LQF15" s="80"/>
      <c r="LQG15" s="80"/>
      <c r="LQH15" s="80"/>
      <c r="LQI15" s="80"/>
      <c r="LQJ15" s="80"/>
      <c r="LQK15" s="80"/>
      <c r="LQL15" s="80"/>
      <c r="LQM15" s="80"/>
      <c r="LQN15" s="80"/>
      <c r="LQO15" s="80"/>
      <c r="LQP15" s="80"/>
      <c r="LQQ15" s="80"/>
      <c r="LQR15" s="80"/>
      <c r="LQS15" s="80"/>
      <c r="LQT15" s="80"/>
      <c r="LQU15" s="80"/>
      <c r="LQV15" s="80"/>
      <c r="LQW15" s="80"/>
      <c r="LQX15" s="80"/>
      <c r="LQY15" s="80"/>
      <c r="LQZ15" s="80"/>
      <c r="LRA15" s="80"/>
      <c r="LRB15" s="80"/>
      <c r="LRC15" s="80"/>
      <c r="LRD15" s="80"/>
      <c r="LRE15" s="80"/>
      <c r="LRF15" s="80"/>
      <c r="LRG15" s="80"/>
      <c r="LRH15" s="80"/>
      <c r="LRI15" s="80"/>
      <c r="LRJ15" s="80"/>
      <c r="LRK15" s="80"/>
      <c r="LRL15" s="80"/>
      <c r="LRM15" s="80"/>
      <c r="LRN15" s="80"/>
      <c r="LRO15" s="80"/>
      <c r="LRP15" s="80"/>
      <c r="LRQ15" s="80"/>
      <c r="LRR15" s="80"/>
      <c r="LRS15" s="80"/>
      <c r="LRT15" s="80"/>
      <c r="LRU15" s="80"/>
      <c r="LRV15" s="80"/>
      <c r="LRW15" s="80"/>
      <c r="LRX15" s="80"/>
      <c r="LRY15" s="80"/>
      <c r="LRZ15" s="80"/>
      <c r="LSA15" s="80"/>
      <c r="LSB15" s="80"/>
      <c r="LSC15" s="80"/>
      <c r="LSD15" s="80"/>
      <c r="LSE15" s="80"/>
      <c r="LSF15" s="80"/>
      <c r="LSG15" s="80"/>
      <c r="LSH15" s="80"/>
      <c r="LSI15" s="80"/>
      <c r="LSJ15" s="80"/>
      <c r="LSK15" s="80"/>
      <c r="LSL15" s="80"/>
      <c r="LSM15" s="80"/>
      <c r="LSN15" s="80"/>
      <c r="LSO15" s="80"/>
      <c r="LSP15" s="80"/>
      <c r="LSQ15" s="80"/>
      <c r="LSR15" s="80"/>
      <c r="LSS15" s="80"/>
      <c r="LST15" s="80"/>
      <c r="LSU15" s="80"/>
      <c r="LSV15" s="80"/>
      <c r="LSW15" s="80"/>
      <c r="LSX15" s="80"/>
      <c r="LSY15" s="80"/>
      <c r="LSZ15" s="80"/>
      <c r="LTA15" s="80"/>
      <c r="LTB15" s="80"/>
      <c r="LTC15" s="80"/>
      <c r="LTD15" s="80"/>
      <c r="LTE15" s="80"/>
      <c r="LTF15" s="80"/>
      <c r="LTG15" s="80"/>
      <c r="LTH15" s="80"/>
      <c r="LTI15" s="80"/>
      <c r="LTJ15" s="80"/>
      <c r="LTK15" s="80"/>
      <c r="LTL15" s="80"/>
      <c r="LTM15" s="80"/>
      <c r="LTN15" s="80"/>
      <c r="LTO15" s="80"/>
      <c r="LTP15" s="80"/>
      <c r="LTQ15" s="80"/>
      <c r="LTR15" s="80"/>
      <c r="LTS15" s="80"/>
      <c r="LTT15" s="80"/>
      <c r="LTU15" s="80"/>
      <c r="LTV15" s="80"/>
      <c r="LTW15" s="80"/>
      <c r="LTX15" s="80"/>
      <c r="LTY15" s="80"/>
      <c r="LTZ15" s="80"/>
      <c r="LUA15" s="80"/>
      <c r="LUB15" s="80"/>
      <c r="LUC15" s="80"/>
      <c r="LUD15" s="80"/>
      <c r="LUE15" s="80"/>
      <c r="LUF15" s="80"/>
      <c r="LUG15" s="80"/>
      <c r="LUH15" s="80"/>
      <c r="LUI15" s="80"/>
      <c r="LUJ15" s="80"/>
      <c r="LUK15" s="80"/>
      <c r="LUL15" s="80"/>
      <c r="LUM15" s="80"/>
      <c r="LUN15" s="80"/>
      <c r="LUO15" s="80"/>
      <c r="LUP15" s="80"/>
      <c r="LUQ15" s="80"/>
      <c r="LUR15" s="80"/>
      <c r="LUS15" s="80"/>
      <c r="LUT15" s="80"/>
      <c r="LUU15" s="80"/>
      <c r="LUV15" s="80"/>
      <c r="LUW15" s="80"/>
      <c r="LUX15" s="80"/>
      <c r="LUY15" s="80"/>
      <c r="LUZ15" s="80"/>
      <c r="LVA15" s="80"/>
      <c r="LVB15" s="80"/>
      <c r="LVC15" s="80"/>
      <c r="LVD15" s="80"/>
      <c r="LVE15" s="80"/>
      <c r="LVF15" s="80"/>
      <c r="LVG15" s="80"/>
      <c r="LVH15" s="80"/>
      <c r="LVI15" s="80"/>
      <c r="LVJ15" s="80"/>
      <c r="LVK15" s="80"/>
      <c r="LVL15" s="80"/>
      <c r="LVM15" s="80"/>
      <c r="LVN15" s="80"/>
      <c r="LVO15" s="80"/>
      <c r="LVP15" s="80"/>
      <c r="LVQ15" s="80"/>
      <c r="LVR15" s="80"/>
      <c r="LVS15" s="80"/>
      <c r="LVT15" s="80"/>
      <c r="LVU15" s="80"/>
      <c r="LVV15" s="80"/>
      <c r="LVW15" s="80"/>
      <c r="LVX15" s="80"/>
      <c r="LVY15" s="80"/>
      <c r="LVZ15" s="80"/>
      <c r="LWA15" s="80"/>
      <c r="LWB15" s="80"/>
      <c r="LWC15" s="80"/>
      <c r="LWD15" s="80"/>
      <c r="LWE15" s="80"/>
      <c r="LWF15" s="80"/>
      <c r="LWG15" s="80"/>
      <c r="LWH15" s="80"/>
      <c r="LWI15" s="80"/>
      <c r="LWJ15" s="80"/>
      <c r="LWK15" s="80"/>
      <c r="LWL15" s="80"/>
      <c r="LWM15" s="80"/>
      <c r="LWN15" s="80"/>
      <c r="LWO15" s="80"/>
      <c r="LWP15" s="80"/>
      <c r="LWQ15" s="80"/>
      <c r="LWR15" s="80"/>
      <c r="LWS15" s="80"/>
      <c r="LWT15" s="80"/>
      <c r="LWU15" s="80"/>
      <c r="LWV15" s="80"/>
      <c r="LWW15" s="80"/>
      <c r="LWX15" s="80"/>
      <c r="LWY15" s="80"/>
      <c r="LWZ15" s="80"/>
      <c r="LXA15" s="80"/>
      <c r="LXB15" s="80"/>
      <c r="LXC15" s="80"/>
      <c r="LXD15" s="80"/>
      <c r="LXE15" s="80"/>
      <c r="LXF15" s="80"/>
      <c r="LXG15" s="80"/>
      <c r="LXH15" s="80"/>
      <c r="LXI15" s="80"/>
      <c r="LXJ15" s="80"/>
      <c r="LXK15" s="80"/>
      <c r="LXL15" s="80"/>
      <c r="LXM15" s="80"/>
      <c r="LXN15" s="80"/>
      <c r="LXO15" s="80"/>
      <c r="LXP15" s="80"/>
      <c r="LXQ15" s="80"/>
      <c r="LXR15" s="80"/>
      <c r="LXS15" s="80"/>
      <c r="LXT15" s="80"/>
      <c r="LXU15" s="80"/>
      <c r="LXV15" s="80"/>
      <c r="LXW15" s="80"/>
      <c r="LXX15" s="80"/>
      <c r="LXY15" s="80"/>
      <c r="LXZ15" s="80"/>
      <c r="LYA15" s="80"/>
      <c r="LYB15" s="80"/>
      <c r="LYC15" s="80"/>
      <c r="LYD15" s="80"/>
      <c r="LYE15" s="80"/>
      <c r="LYF15" s="80"/>
      <c r="LYG15" s="80"/>
      <c r="LYH15" s="80"/>
      <c r="LYI15" s="80"/>
      <c r="LYJ15" s="80"/>
      <c r="LYK15" s="80"/>
      <c r="LYL15" s="80"/>
      <c r="LYM15" s="80"/>
      <c r="LYN15" s="80"/>
      <c r="LYO15" s="80"/>
      <c r="LYP15" s="80"/>
      <c r="LYQ15" s="80"/>
      <c r="LYR15" s="80"/>
      <c r="LYS15" s="80"/>
      <c r="LYT15" s="80"/>
      <c r="LYU15" s="80"/>
      <c r="LYV15" s="80"/>
      <c r="LYW15" s="80"/>
      <c r="LYX15" s="80"/>
      <c r="LYY15" s="80"/>
      <c r="LYZ15" s="80"/>
      <c r="LZA15" s="80"/>
      <c r="LZB15" s="80"/>
      <c r="LZC15" s="80"/>
      <c r="LZD15" s="80"/>
      <c r="LZE15" s="80"/>
      <c r="LZF15" s="80"/>
      <c r="LZG15" s="80"/>
      <c r="LZH15" s="80"/>
      <c r="LZI15" s="80"/>
      <c r="LZJ15" s="80"/>
      <c r="LZK15" s="80"/>
      <c r="LZL15" s="80"/>
      <c r="LZM15" s="80"/>
      <c r="LZN15" s="80"/>
      <c r="LZO15" s="80"/>
      <c r="LZP15" s="80"/>
      <c r="LZQ15" s="80"/>
      <c r="LZR15" s="80"/>
      <c r="LZS15" s="80"/>
      <c r="LZT15" s="80"/>
      <c r="LZU15" s="80"/>
      <c r="LZV15" s="80"/>
      <c r="LZW15" s="80"/>
      <c r="LZX15" s="80"/>
      <c r="LZY15" s="80"/>
      <c r="LZZ15" s="80"/>
      <c r="MAA15" s="80"/>
      <c r="MAB15" s="80"/>
      <c r="MAC15" s="80"/>
      <c r="MAD15" s="80"/>
      <c r="MAE15" s="80"/>
      <c r="MAF15" s="80"/>
      <c r="MAG15" s="80"/>
      <c r="MAH15" s="80"/>
      <c r="MAI15" s="80"/>
      <c r="MAJ15" s="80"/>
      <c r="MAK15" s="80"/>
      <c r="MAL15" s="80"/>
      <c r="MAM15" s="80"/>
      <c r="MAN15" s="80"/>
      <c r="MAO15" s="80"/>
      <c r="MAP15" s="80"/>
      <c r="MAQ15" s="80"/>
      <c r="MAR15" s="80"/>
      <c r="MAS15" s="80"/>
      <c r="MAT15" s="80"/>
      <c r="MAU15" s="80"/>
      <c r="MAV15" s="80"/>
      <c r="MAW15" s="80"/>
      <c r="MAX15" s="80"/>
      <c r="MAY15" s="80"/>
      <c r="MAZ15" s="80"/>
      <c r="MBA15" s="80"/>
      <c r="MBB15" s="80"/>
      <c r="MBC15" s="80"/>
      <c r="MBD15" s="80"/>
      <c r="MBE15" s="80"/>
      <c r="MBF15" s="80"/>
      <c r="MBG15" s="80"/>
      <c r="MBH15" s="80"/>
      <c r="MBI15" s="80"/>
      <c r="MBJ15" s="80"/>
      <c r="MBK15" s="80"/>
      <c r="MBL15" s="80"/>
      <c r="MBM15" s="80"/>
      <c r="MBN15" s="80"/>
      <c r="MBO15" s="80"/>
      <c r="MBP15" s="80"/>
      <c r="MBQ15" s="80"/>
      <c r="MBR15" s="80"/>
      <c r="MBS15" s="80"/>
      <c r="MBT15" s="80"/>
      <c r="MBU15" s="80"/>
      <c r="MBV15" s="80"/>
      <c r="MBW15" s="80"/>
      <c r="MBX15" s="80"/>
      <c r="MBY15" s="80"/>
      <c r="MBZ15" s="80"/>
      <c r="MCA15" s="80"/>
      <c r="MCB15" s="80"/>
      <c r="MCC15" s="80"/>
      <c r="MCD15" s="80"/>
      <c r="MCE15" s="80"/>
      <c r="MCF15" s="80"/>
      <c r="MCG15" s="80"/>
      <c r="MCH15" s="80"/>
      <c r="MCI15" s="80"/>
      <c r="MCJ15" s="80"/>
      <c r="MCK15" s="80"/>
      <c r="MCL15" s="80"/>
      <c r="MCM15" s="80"/>
      <c r="MCN15" s="80"/>
      <c r="MCO15" s="80"/>
      <c r="MCP15" s="80"/>
      <c r="MCQ15" s="80"/>
      <c r="MCR15" s="80"/>
      <c r="MCS15" s="80"/>
      <c r="MCT15" s="80"/>
      <c r="MCU15" s="80"/>
      <c r="MCV15" s="80"/>
      <c r="MCW15" s="80"/>
      <c r="MCX15" s="80"/>
      <c r="MCY15" s="80"/>
      <c r="MCZ15" s="80"/>
      <c r="MDA15" s="80"/>
      <c r="MDB15" s="80"/>
      <c r="MDC15" s="80"/>
      <c r="MDD15" s="80"/>
      <c r="MDE15" s="80"/>
      <c r="MDF15" s="80"/>
      <c r="MDG15" s="80"/>
      <c r="MDH15" s="80"/>
      <c r="MDI15" s="80"/>
      <c r="MDJ15" s="80"/>
      <c r="MDK15" s="80"/>
      <c r="MDL15" s="80"/>
      <c r="MDM15" s="80"/>
      <c r="MDN15" s="80"/>
      <c r="MDO15" s="80"/>
      <c r="MDP15" s="80"/>
      <c r="MDQ15" s="80"/>
      <c r="MDR15" s="80"/>
      <c r="MDS15" s="80"/>
      <c r="MDT15" s="80"/>
      <c r="MDU15" s="80"/>
      <c r="MDV15" s="80"/>
      <c r="MDW15" s="80"/>
      <c r="MDX15" s="80"/>
      <c r="MDY15" s="80"/>
      <c r="MDZ15" s="80"/>
      <c r="MEA15" s="80"/>
      <c r="MEB15" s="80"/>
      <c r="MEC15" s="80"/>
      <c r="MED15" s="80"/>
      <c r="MEE15" s="80"/>
      <c r="MEF15" s="80"/>
      <c r="MEG15" s="80"/>
      <c r="MEH15" s="80"/>
      <c r="MEI15" s="80"/>
      <c r="MEJ15" s="80"/>
      <c r="MEK15" s="80"/>
      <c r="MEL15" s="80"/>
      <c r="MEM15" s="80"/>
      <c r="MEN15" s="80"/>
      <c r="MEO15" s="80"/>
      <c r="MEP15" s="80"/>
      <c r="MEQ15" s="80"/>
      <c r="MER15" s="80"/>
      <c r="MES15" s="80"/>
      <c r="MET15" s="80"/>
      <c r="MEU15" s="80"/>
      <c r="MEV15" s="80"/>
      <c r="MEW15" s="80"/>
      <c r="MEX15" s="80"/>
      <c r="MEY15" s="80"/>
      <c r="MEZ15" s="80"/>
      <c r="MFA15" s="80"/>
      <c r="MFB15" s="80"/>
      <c r="MFC15" s="80"/>
      <c r="MFD15" s="80"/>
      <c r="MFE15" s="80"/>
      <c r="MFF15" s="80"/>
      <c r="MFG15" s="80"/>
      <c r="MFH15" s="80"/>
      <c r="MFI15" s="80"/>
      <c r="MFJ15" s="80"/>
      <c r="MFK15" s="80"/>
      <c r="MFL15" s="80"/>
      <c r="MFM15" s="80"/>
      <c r="MFN15" s="80"/>
      <c r="MFO15" s="80"/>
      <c r="MFP15" s="80"/>
      <c r="MFQ15" s="80"/>
      <c r="MFR15" s="80"/>
      <c r="MFS15" s="80"/>
      <c r="MFT15" s="80"/>
      <c r="MFU15" s="80"/>
      <c r="MFV15" s="80"/>
      <c r="MFW15" s="80"/>
      <c r="MFX15" s="80"/>
      <c r="MFY15" s="80"/>
      <c r="MFZ15" s="80"/>
      <c r="MGA15" s="80"/>
      <c r="MGB15" s="80"/>
      <c r="MGC15" s="80"/>
      <c r="MGD15" s="80"/>
      <c r="MGE15" s="80"/>
      <c r="MGF15" s="80"/>
      <c r="MGG15" s="80"/>
      <c r="MGH15" s="80"/>
      <c r="MGI15" s="80"/>
      <c r="MGJ15" s="80"/>
      <c r="MGK15" s="80"/>
      <c r="MGL15" s="80"/>
      <c r="MGM15" s="80"/>
      <c r="MGN15" s="80"/>
      <c r="MGO15" s="80"/>
      <c r="MGP15" s="80"/>
      <c r="MGQ15" s="80"/>
      <c r="MGR15" s="80"/>
      <c r="MGS15" s="80"/>
      <c r="MGT15" s="80"/>
      <c r="MGU15" s="80"/>
      <c r="MGV15" s="80"/>
      <c r="MGW15" s="80"/>
      <c r="MGX15" s="80"/>
      <c r="MGY15" s="80"/>
      <c r="MGZ15" s="80"/>
      <c r="MHA15" s="80"/>
      <c r="MHB15" s="80"/>
      <c r="MHC15" s="80"/>
      <c r="MHD15" s="80"/>
      <c r="MHE15" s="80"/>
      <c r="MHF15" s="80"/>
      <c r="MHG15" s="80"/>
      <c r="MHH15" s="80"/>
      <c r="MHI15" s="80"/>
      <c r="MHJ15" s="80"/>
      <c r="MHK15" s="80"/>
      <c r="MHL15" s="80"/>
      <c r="MHM15" s="80"/>
      <c r="MHN15" s="80"/>
      <c r="MHO15" s="80"/>
      <c r="MHP15" s="80"/>
      <c r="MHQ15" s="80"/>
      <c r="MHR15" s="80"/>
      <c r="MHS15" s="80"/>
      <c r="MHT15" s="80"/>
      <c r="MHU15" s="80"/>
      <c r="MHV15" s="80"/>
      <c r="MHW15" s="80"/>
      <c r="MHX15" s="80"/>
      <c r="MHY15" s="80"/>
      <c r="MHZ15" s="80"/>
      <c r="MIA15" s="80"/>
      <c r="MIB15" s="80"/>
      <c r="MIC15" s="80"/>
      <c r="MID15" s="80"/>
      <c r="MIE15" s="80"/>
      <c r="MIF15" s="80"/>
      <c r="MIG15" s="80"/>
      <c r="MIH15" s="80"/>
      <c r="MII15" s="80"/>
      <c r="MIJ15" s="80"/>
      <c r="MIK15" s="80"/>
      <c r="MIL15" s="80"/>
      <c r="MIM15" s="80"/>
      <c r="MIN15" s="80"/>
      <c r="MIO15" s="80"/>
      <c r="MIP15" s="80"/>
      <c r="MIQ15" s="80"/>
      <c r="MIR15" s="80"/>
      <c r="MIS15" s="80"/>
      <c r="MIT15" s="80"/>
      <c r="MIU15" s="80"/>
      <c r="MIV15" s="80"/>
      <c r="MIW15" s="80"/>
      <c r="MIX15" s="80"/>
      <c r="MIY15" s="80"/>
      <c r="MIZ15" s="80"/>
      <c r="MJA15" s="80"/>
      <c r="MJB15" s="80"/>
      <c r="MJC15" s="80"/>
      <c r="MJD15" s="80"/>
      <c r="MJE15" s="80"/>
      <c r="MJF15" s="80"/>
      <c r="MJG15" s="80"/>
      <c r="MJH15" s="80"/>
      <c r="MJI15" s="80"/>
      <c r="MJJ15" s="80"/>
      <c r="MJK15" s="80"/>
      <c r="MJL15" s="80"/>
      <c r="MJM15" s="80"/>
      <c r="MJN15" s="80"/>
      <c r="MJO15" s="80"/>
      <c r="MJP15" s="80"/>
      <c r="MJQ15" s="80"/>
      <c r="MJR15" s="80"/>
      <c r="MJS15" s="80"/>
      <c r="MJT15" s="80"/>
      <c r="MJU15" s="80"/>
      <c r="MJV15" s="80"/>
      <c r="MJW15" s="80"/>
      <c r="MJX15" s="80"/>
      <c r="MJY15" s="80"/>
      <c r="MJZ15" s="80"/>
      <c r="MKA15" s="80"/>
      <c r="MKB15" s="80"/>
      <c r="MKC15" s="80"/>
      <c r="MKD15" s="80"/>
      <c r="MKE15" s="80"/>
      <c r="MKF15" s="80"/>
      <c r="MKG15" s="80"/>
      <c r="MKH15" s="80"/>
      <c r="MKI15" s="80"/>
      <c r="MKJ15" s="80"/>
      <c r="MKK15" s="80"/>
      <c r="MKL15" s="80"/>
      <c r="MKM15" s="80"/>
      <c r="MKN15" s="80"/>
      <c r="MKO15" s="80"/>
      <c r="MKP15" s="80"/>
      <c r="MKQ15" s="80"/>
      <c r="MKR15" s="80"/>
      <c r="MKS15" s="80"/>
      <c r="MKT15" s="80"/>
      <c r="MKU15" s="80"/>
      <c r="MKV15" s="80"/>
      <c r="MKW15" s="80"/>
      <c r="MKX15" s="80"/>
      <c r="MKY15" s="80"/>
      <c r="MKZ15" s="80"/>
      <c r="MLA15" s="80"/>
      <c r="MLB15" s="80"/>
      <c r="MLC15" s="80"/>
      <c r="MLD15" s="80"/>
      <c r="MLE15" s="80"/>
      <c r="MLF15" s="80"/>
      <c r="MLG15" s="80"/>
      <c r="MLH15" s="80"/>
      <c r="MLI15" s="80"/>
      <c r="MLJ15" s="80"/>
      <c r="MLK15" s="80"/>
      <c r="MLL15" s="80"/>
      <c r="MLM15" s="80"/>
      <c r="MLN15" s="80"/>
      <c r="MLO15" s="80"/>
      <c r="MLP15" s="80"/>
      <c r="MLQ15" s="80"/>
      <c r="MLR15" s="80"/>
      <c r="MLS15" s="80"/>
      <c r="MLT15" s="80"/>
      <c r="MLU15" s="80"/>
      <c r="MLV15" s="80"/>
      <c r="MLW15" s="80"/>
      <c r="MLX15" s="80"/>
      <c r="MLY15" s="80"/>
      <c r="MLZ15" s="80"/>
      <c r="MMA15" s="80"/>
      <c r="MMB15" s="80"/>
      <c r="MMC15" s="80"/>
      <c r="MMD15" s="80"/>
      <c r="MME15" s="80"/>
      <c r="MMF15" s="80"/>
      <c r="MMG15" s="80"/>
      <c r="MMH15" s="80"/>
      <c r="MMI15" s="80"/>
      <c r="MMJ15" s="80"/>
      <c r="MMK15" s="80"/>
      <c r="MML15" s="80"/>
      <c r="MMM15" s="80"/>
      <c r="MMN15" s="80"/>
      <c r="MMO15" s="80"/>
      <c r="MMP15" s="80"/>
      <c r="MMQ15" s="80"/>
      <c r="MMR15" s="80"/>
      <c r="MMS15" s="80"/>
      <c r="MMT15" s="80"/>
      <c r="MMU15" s="80"/>
      <c r="MMV15" s="80"/>
      <c r="MMW15" s="80"/>
      <c r="MMX15" s="80"/>
      <c r="MMY15" s="80"/>
      <c r="MMZ15" s="80"/>
      <c r="MNA15" s="80"/>
      <c r="MNB15" s="80"/>
      <c r="MNC15" s="80"/>
      <c r="MND15" s="80"/>
      <c r="MNE15" s="80"/>
      <c r="MNF15" s="80"/>
      <c r="MNG15" s="80"/>
      <c r="MNH15" s="80"/>
      <c r="MNI15" s="80"/>
      <c r="MNJ15" s="80"/>
      <c r="MNK15" s="80"/>
      <c r="MNL15" s="80"/>
      <c r="MNM15" s="80"/>
      <c r="MNN15" s="80"/>
      <c r="MNO15" s="80"/>
      <c r="MNP15" s="80"/>
      <c r="MNQ15" s="80"/>
      <c r="MNR15" s="80"/>
      <c r="MNS15" s="80"/>
      <c r="MNT15" s="80"/>
      <c r="MNU15" s="80"/>
      <c r="MNV15" s="80"/>
      <c r="MNW15" s="80"/>
      <c r="MNX15" s="80"/>
      <c r="MNY15" s="80"/>
      <c r="MNZ15" s="80"/>
      <c r="MOA15" s="80"/>
      <c r="MOB15" s="80"/>
      <c r="MOC15" s="80"/>
      <c r="MOD15" s="80"/>
      <c r="MOE15" s="80"/>
      <c r="MOF15" s="80"/>
      <c r="MOG15" s="80"/>
      <c r="MOH15" s="80"/>
      <c r="MOI15" s="80"/>
      <c r="MOJ15" s="80"/>
      <c r="MOK15" s="80"/>
      <c r="MOL15" s="80"/>
      <c r="MOM15" s="80"/>
      <c r="MON15" s="80"/>
      <c r="MOO15" s="80"/>
      <c r="MOP15" s="80"/>
      <c r="MOQ15" s="80"/>
      <c r="MOR15" s="80"/>
      <c r="MOS15" s="80"/>
      <c r="MOT15" s="80"/>
      <c r="MOU15" s="80"/>
      <c r="MOV15" s="80"/>
      <c r="MOW15" s="80"/>
      <c r="MOX15" s="80"/>
      <c r="MOY15" s="80"/>
      <c r="MOZ15" s="80"/>
      <c r="MPA15" s="80"/>
      <c r="MPB15" s="80"/>
      <c r="MPC15" s="80"/>
      <c r="MPD15" s="80"/>
      <c r="MPE15" s="80"/>
      <c r="MPF15" s="80"/>
      <c r="MPG15" s="80"/>
      <c r="MPH15" s="80"/>
      <c r="MPI15" s="80"/>
      <c r="MPJ15" s="80"/>
      <c r="MPK15" s="80"/>
      <c r="MPL15" s="80"/>
      <c r="MPM15" s="80"/>
      <c r="MPN15" s="80"/>
      <c r="MPO15" s="80"/>
      <c r="MPP15" s="80"/>
      <c r="MPQ15" s="80"/>
      <c r="MPR15" s="80"/>
      <c r="MPS15" s="80"/>
      <c r="MPT15" s="80"/>
      <c r="MPU15" s="80"/>
      <c r="MPV15" s="80"/>
      <c r="MPW15" s="80"/>
      <c r="MPX15" s="80"/>
      <c r="MPY15" s="80"/>
      <c r="MPZ15" s="80"/>
      <c r="MQA15" s="80"/>
      <c r="MQB15" s="80"/>
      <c r="MQC15" s="80"/>
      <c r="MQD15" s="80"/>
      <c r="MQE15" s="80"/>
      <c r="MQF15" s="80"/>
      <c r="MQG15" s="80"/>
      <c r="MQH15" s="80"/>
      <c r="MQI15" s="80"/>
      <c r="MQJ15" s="80"/>
      <c r="MQK15" s="80"/>
      <c r="MQL15" s="80"/>
      <c r="MQM15" s="80"/>
      <c r="MQN15" s="80"/>
      <c r="MQO15" s="80"/>
      <c r="MQP15" s="80"/>
      <c r="MQQ15" s="80"/>
      <c r="MQR15" s="80"/>
      <c r="MQS15" s="80"/>
      <c r="MQT15" s="80"/>
      <c r="MQU15" s="80"/>
      <c r="MQV15" s="80"/>
      <c r="MQW15" s="80"/>
      <c r="MQX15" s="80"/>
      <c r="MQY15" s="80"/>
      <c r="MQZ15" s="80"/>
      <c r="MRA15" s="80"/>
      <c r="MRB15" s="80"/>
      <c r="MRC15" s="80"/>
      <c r="MRD15" s="80"/>
      <c r="MRE15" s="80"/>
      <c r="MRF15" s="80"/>
      <c r="MRG15" s="80"/>
      <c r="MRH15" s="80"/>
      <c r="MRI15" s="80"/>
      <c r="MRJ15" s="80"/>
      <c r="MRK15" s="80"/>
      <c r="MRL15" s="80"/>
      <c r="MRM15" s="80"/>
      <c r="MRN15" s="80"/>
      <c r="MRO15" s="80"/>
      <c r="MRP15" s="80"/>
      <c r="MRQ15" s="80"/>
      <c r="MRR15" s="80"/>
      <c r="MRS15" s="80"/>
      <c r="MRT15" s="80"/>
      <c r="MRU15" s="80"/>
      <c r="MRV15" s="80"/>
      <c r="MRW15" s="80"/>
      <c r="MRX15" s="80"/>
      <c r="MRY15" s="80"/>
      <c r="MRZ15" s="80"/>
      <c r="MSA15" s="80"/>
      <c r="MSB15" s="80"/>
      <c r="MSC15" s="80"/>
      <c r="MSD15" s="80"/>
      <c r="MSE15" s="80"/>
      <c r="MSF15" s="80"/>
      <c r="MSG15" s="80"/>
      <c r="MSH15" s="80"/>
      <c r="MSI15" s="80"/>
      <c r="MSJ15" s="80"/>
      <c r="MSK15" s="80"/>
      <c r="MSL15" s="80"/>
      <c r="MSM15" s="80"/>
      <c r="MSN15" s="80"/>
      <c r="MSO15" s="80"/>
      <c r="MSP15" s="80"/>
      <c r="MSQ15" s="80"/>
      <c r="MSR15" s="80"/>
      <c r="MSS15" s="80"/>
      <c r="MST15" s="80"/>
      <c r="MSU15" s="80"/>
      <c r="MSV15" s="80"/>
      <c r="MSW15" s="80"/>
      <c r="MSX15" s="80"/>
      <c r="MSY15" s="80"/>
      <c r="MSZ15" s="80"/>
      <c r="MTA15" s="80"/>
      <c r="MTB15" s="80"/>
      <c r="MTC15" s="80"/>
      <c r="MTD15" s="80"/>
      <c r="MTE15" s="80"/>
      <c r="MTF15" s="80"/>
      <c r="MTG15" s="80"/>
      <c r="MTH15" s="80"/>
      <c r="MTI15" s="80"/>
      <c r="MTJ15" s="80"/>
      <c r="MTK15" s="80"/>
      <c r="MTL15" s="80"/>
      <c r="MTM15" s="80"/>
      <c r="MTN15" s="80"/>
      <c r="MTO15" s="80"/>
      <c r="MTP15" s="80"/>
      <c r="MTQ15" s="80"/>
      <c r="MTR15" s="80"/>
      <c r="MTS15" s="80"/>
      <c r="MTT15" s="80"/>
      <c r="MTU15" s="80"/>
      <c r="MTV15" s="80"/>
      <c r="MTW15" s="80"/>
      <c r="MTX15" s="80"/>
      <c r="MTY15" s="80"/>
      <c r="MTZ15" s="80"/>
      <c r="MUA15" s="80"/>
      <c r="MUB15" s="80"/>
      <c r="MUC15" s="80"/>
      <c r="MUD15" s="80"/>
      <c r="MUE15" s="80"/>
      <c r="MUF15" s="80"/>
      <c r="MUG15" s="80"/>
      <c r="MUH15" s="80"/>
      <c r="MUI15" s="80"/>
      <c r="MUJ15" s="80"/>
      <c r="MUK15" s="80"/>
      <c r="MUL15" s="80"/>
      <c r="MUM15" s="80"/>
      <c r="MUN15" s="80"/>
      <c r="MUO15" s="80"/>
      <c r="MUP15" s="80"/>
      <c r="MUQ15" s="80"/>
      <c r="MUR15" s="80"/>
      <c r="MUS15" s="80"/>
      <c r="MUT15" s="80"/>
      <c r="MUU15" s="80"/>
      <c r="MUV15" s="80"/>
      <c r="MUW15" s="80"/>
      <c r="MUX15" s="80"/>
      <c r="MUY15" s="80"/>
      <c r="MUZ15" s="80"/>
      <c r="MVA15" s="80"/>
      <c r="MVB15" s="80"/>
      <c r="MVC15" s="80"/>
      <c r="MVD15" s="80"/>
      <c r="MVE15" s="80"/>
      <c r="MVF15" s="80"/>
      <c r="MVG15" s="80"/>
      <c r="MVH15" s="80"/>
      <c r="MVI15" s="80"/>
      <c r="MVJ15" s="80"/>
      <c r="MVK15" s="80"/>
      <c r="MVL15" s="80"/>
      <c r="MVM15" s="80"/>
      <c r="MVN15" s="80"/>
      <c r="MVO15" s="80"/>
      <c r="MVP15" s="80"/>
      <c r="MVQ15" s="80"/>
      <c r="MVR15" s="80"/>
      <c r="MVS15" s="80"/>
      <c r="MVT15" s="80"/>
      <c r="MVU15" s="80"/>
      <c r="MVV15" s="80"/>
      <c r="MVW15" s="80"/>
      <c r="MVX15" s="80"/>
      <c r="MVY15" s="80"/>
      <c r="MVZ15" s="80"/>
      <c r="MWA15" s="80"/>
      <c r="MWB15" s="80"/>
      <c r="MWC15" s="80"/>
      <c r="MWD15" s="80"/>
      <c r="MWE15" s="80"/>
      <c r="MWF15" s="80"/>
      <c r="MWG15" s="80"/>
      <c r="MWH15" s="80"/>
      <c r="MWI15" s="80"/>
      <c r="MWJ15" s="80"/>
      <c r="MWK15" s="80"/>
      <c r="MWL15" s="80"/>
      <c r="MWM15" s="80"/>
      <c r="MWN15" s="80"/>
      <c r="MWO15" s="80"/>
      <c r="MWP15" s="80"/>
      <c r="MWQ15" s="80"/>
      <c r="MWR15" s="80"/>
      <c r="MWS15" s="80"/>
      <c r="MWT15" s="80"/>
      <c r="MWU15" s="80"/>
      <c r="MWV15" s="80"/>
      <c r="MWW15" s="80"/>
      <c r="MWX15" s="80"/>
      <c r="MWY15" s="80"/>
      <c r="MWZ15" s="80"/>
      <c r="MXA15" s="80"/>
      <c r="MXB15" s="80"/>
      <c r="MXC15" s="80"/>
      <c r="MXD15" s="80"/>
      <c r="MXE15" s="80"/>
      <c r="MXF15" s="80"/>
      <c r="MXG15" s="80"/>
      <c r="MXH15" s="80"/>
      <c r="MXI15" s="80"/>
      <c r="MXJ15" s="80"/>
      <c r="MXK15" s="80"/>
      <c r="MXL15" s="80"/>
      <c r="MXM15" s="80"/>
      <c r="MXN15" s="80"/>
      <c r="MXO15" s="80"/>
      <c r="MXP15" s="80"/>
      <c r="MXQ15" s="80"/>
      <c r="MXR15" s="80"/>
      <c r="MXS15" s="80"/>
      <c r="MXT15" s="80"/>
      <c r="MXU15" s="80"/>
      <c r="MXV15" s="80"/>
      <c r="MXW15" s="80"/>
      <c r="MXX15" s="80"/>
      <c r="MXY15" s="80"/>
      <c r="MXZ15" s="80"/>
      <c r="MYA15" s="80"/>
      <c r="MYB15" s="80"/>
      <c r="MYC15" s="80"/>
      <c r="MYD15" s="80"/>
      <c r="MYE15" s="80"/>
      <c r="MYF15" s="80"/>
      <c r="MYG15" s="80"/>
      <c r="MYH15" s="80"/>
      <c r="MYI15" s="80"/>
      <c r="MYJ15" s="80"/>
      <c r="MYK15" s="80"/>
      <c r="MYL15" s="80"/>
      <c r="MYM15" s="80"/>
      <c r="MYN15" s="80"/>
      <c r="MYO15" s="80"/>
      <c r="MYP15" s="80"/>
      <c r="MYQ15" s="80"/>
      <c r="MYR15" s="80"/>
      <c r="MYS15" s="80"/>
      <c r="MYT15" s="80"/>
      <c r="MYU15" s="80"/>
      <c r="MYV15" s="80"/>
      <c r="MYW15" s="80"/>
      <c r="MYX15" s="80"/>
      <c r="MYY15" s="80"/>
      <c r="MYZ15" s="80"/>
      <c r="MZA15" s="80"/>
      <c r="MZB15" s="80"/>
      <c r="MZC15" s="80"/>
      <c r="MZD15" s="80"/>
      <c r="MZE15" s="80"/>
      <c r="MZF15" s="80"/>
      <c r="MZG15" s="80"/>
      <c r="MZH15" s="80"/>
      <c r="MZI15" s="80"/>
      <c r="MZJ15" s="80"/>
      <c r="MZK15" s="80"/>
      <c r="MZL15" s="80"/>
      <c r="MZM15" s="80"/>
      <c r="MZN15" s="80"/>
      <c r="MZO15" s="80"/>
      <c r="MZP15" s="80"/>
      <c r="MZQ15" s="80"/>
      <c r="MZR15" s="80"/>
      <c r="MZS15" s="80"/>
      <c r="MZT15" s="80"/>
      <c r="MZU15" s="80"/>
      <c r="MZV15" s="80"/>
      <c r="MZW15" s="80"/>
      <c r="MZX15" s="80"/>
      <c r="MZY15" s="80"/>
      <c r="MZZ15" s="80"/>
      <c r="NAA15" s="80"/>
      <c r="NAB15" s="80"/>
      <c r="NAC15" s="80"/>
      <c r="NAD15" s="80"/>
      <c r="NAE15" s="80"/>
      <c r="NAF15" s="80"/>
      <c r="NAG15" s="80"/>
      <c r="NAH15" s="80"/>
      <c r="NAI15" s="80"/>
      <c r="NAJ15" s="80"/>
      <c r="NAK15" s="80"/>
      <c r="NAL15" s="80"/>
      <c r="NAM15" s="80"/>
      <c r="NAN15" s="80"/>
      <c r="NAO15" s="80"/>
      <c r="NAP15" s="80"/>
      <c r="NAQ15" s="80"/>
      <c r="NAR15" s="80"/>
      <c r="NAS15" s="80"/>
      <c r="NAT15" s="80"/>
      <c r="NAU15" s="80"/>
      <c r="NAV15" s="80"/>
      <c r="NAW15" s="80"/>
      <c r="NAX15" s="80"/>
      <c r="NAY15" s="80"/>
      <c r="NAZ15" s="80"/>
      <c r="NBA15" s="80"/>
      <c r="NBB15" s="80"/>
      <c r="NBC15" s="80"/>
      <c r="NBD15" s="80"/>
      <c r="NBE15" s="80"/>
      <c r="NBF15" s="80"/>
      <c r="NBG15" s="80"/>
      <c r="NBH15" s="80"/>
      <c r="NBI15" s="80"/>
      <c r="NBJ15" s="80"/>
      <c r="NBK15" s="80"/>
      <c r="NBL15" s="80"/>
      <c r="NBM15" s="80"/>
      <c r="NBN15" s="80"/>
      <c r="NBO15" s="80"/>
      <c r="NBP15" s="80"/>
      <c r="NBQ15" s="80"/>
      <c r="NBR15" s="80"/>
      <c r="NBS15" s="80"/>
      <c r="NBT15" s="80"/>
      <c r="NBU15" s="80"/>
      <c r="NBV15" s="80"/>
      <c r="NBW15" s="80"/>
      <c r="NBX15" s="80"/>
      <c r="NBY15" s="80"/>
      <c r="NBZ15" s="80"/>
      <c r="NCA15" s="80"/>
      <c r="NCB15" s="80"/>
      <c r="NCC15" s="80"/>
      <c r="NCD15" s="80"/>
      <c r="NCE15" s="80"/>
      <c r="NCF15" s="80"/>
      <c r="NCG15" s="80"/>
      <c r="NCH15" s="80"/>
      <c r="NCI15" s="80"/>
      <c r="NCJ15" s="80"/>
      <c r="NCK15" s="80"/>
      <c r="NCL15" s="80"/>
      <c r="NCM15" s="80"/>
      <c r="NCN15" s="80"/>
      <c r="NCO15" s="80"/>
      <c r="NCP15" s="80"/>
      <c r="NCQ15" s="80"/>
      <c r="NCR15" s="80"/>
      <c r="NCS15" s="80"/>
      <c r="NCT15" s="80"/>
      <c r="NCU15" s="80"/>
      <c r="NCV15" s="80"/>
      <c r="NCW15" s="80"/>
      <c r="NCX15" s="80"/>
      <c r="NCY15" s="80"/>
      <c r="NCZ15" s="80"/>
      <c r="NDA15" s="80"/>
      <c r="NDB15" s="80"/>
      <c r="NDC15" s="80"/>
      <c r="NDD15" s="80"/>
      <c r="NDE15" s="80"/>
      <c r="NDF15" s="80"/>
      <c r="NDG15" s="80"/>
      <c r="NDH15" s="80"/>
      <c r="NDI15" s="80"/>
      <c r="NDJ15" s="80"/>
      <c r="NDK15" s="80"/>
      <c r="NDL15" s="80"/>
      <c r="NDM15" s="80"/>
      <c r="NDN15" s="80"/>
      <c r="NDO15" s="80"/>
      <c r="NDP15" s="80"/>
      <c r="NDQ15" s="80"/>
      <c r="NDR15" s="80"/>
      <c r="NDS15" s="80"/>
      <c r="NDT15" s="80"/>
      <c r="NDU15" s="80"/>
      <c r="NDV15" s="80"/>
      <c r="NDW15" s="80"/>
      <c r="NDX15" s="80"/>
      <c r="NDY15" s="80"/>
      <c r="NDZ15" s="80"/>
      <c r="NEA15" s="80"/>
      <c r="NEB15" s="80"/>
      <c r="NEC15" s="80"/>
      <c r="NED15" s="80"/>
      <c r="NEE15" s="80"/>
      <c r="NEF15" s="80"/>
      <c r="NEG15" s="80"/>
      <c r="NEH15" s="80"/>
      <c r="NEI15" s="80"/>
      <c r="NEJ15" s="80"/>
      <c r="NEK15" s="80"/>
      <c r="NEL15" s="80"/>
      <c r="NEM15" s="80"/>
      <c r="NEN15" s="80"/>
      <c r="NEO15" s="80"/>
      <c r="NEP15" s="80"/>
      <c r="NEQ15" s="80"/>
      <c r="NER15" s="80"/>
      <c r="NES15" s="80"/>
      <c r="NET15" s="80"/>
      <c r="NEU15" s="80"/>
      <c r="NEV15" s="80"/>
      <c r="NEW15" s="80"/>
      <c r="NEX15" s="80"/>
      <c r="NEY15" s="80"/>
      <c r="NEZ15" s="80"/>
      <c r="NFA15" s="80"/>
      <c r="NFB15" s="80"/>
      <c r="NFC15" s="80"/>
      <c r="NFD15" s="80"/>
      <c r="NFE15" s="80"/>
      <c r="NFF15" s="80"/>
      <c r="NFG15" s="80"/>
      <c r="NFH15" s="80"/>
      <c r="NFI15" s="80"/>
      <c r="NFJ15" s="80"/>
      <c r="NFK15" s="80"/>
      <c r="NFL15" s="80"/>
      <c r="NFM15" s="80"/>
      <c r="NFN15" s="80"/>
      <c r="NFO15" s="80"/>
      <c r="NFP15" s="80"/>
      <c r="NFQ15" s="80"/>
      <c r="NFR15" s="80"/>
      <c r="NFS15" s="80"/>
      <c r="NFT15" s="80"/>
      <c r="NFU15" s="80"/>
      <c r="NFV15" s="80"/>
      <c r="NFW15" s="80"/>
      <c r="NFX15" s="80"/>
      <c r="NFY15" s="80"/>
      <c r="NFZ15" s="80"/>
      <c r="NGA15" s="80"/>
      <c r="NGB15" s="80"/>
      <c r="NGC15" s="80"/>
      <c r="NGD15" s="80"/>
      <c r="NGE15" s="80"/>
      <c r="NGF15" s="80"/>
      <c r="NGG15" s="80"/>
      <c r="NGH15" s="80"/>
      <c r="NGI15" s="80"/>
      <c r="NGJ15" s="80"/>
      <c r="NGK15" s="80"/>
      <c r="NGL15" s="80"/>
      <c r="NGM15" s="80"/>
      <c r="NGN15" s="80"/>
      <c r="NGO15" s="80"/>
      <c r="NGP15" s="80"/>
      <c r="NGQ15" s="80"/>
      <c r="NGR15" s="80"/>
      <c r="NGS15" s="80"/>
      <c r="NGT15" s="80"/>
      <c r="NGU15" s="80"/>
      <c r="NGV15" s="80"/>
      <c r="NGW15" s="80"/>
      <c r="NGX15" s="80"/>
      <c r="NGY15" s="80"/>
      <c r="NGZ15" s="80"/>
      <c r="NHA15" s="80"/>
      <c r="NHB15" s="80"/>
      <c r="NHC15" s="80"/>
      <c r="NHD15" s="80"/>
      <c r="NHE15" s="80"/>
      <c r="NHF15" s="80"/>
      <c r="NHG15" s="80"/>
      <c r="NHH15" s="80"/>
      <c r="NHI15" s="80"/>
      <c r="NHJ15" s="80"/>
      <c r="NHK15" s="80"/>
      <c r="NHL15" s="80"/>
      <c r="NHM15" s="80"/>
      <c r="NHN15" s="80"/>
      <c r="NHO15" s="80"/>
      <c r="NHP15" s="80"/>
      <c r="NHQ15" s="80"/>
      <c r="NHR15" s="80"/>
      <c r="NHS15" s="80"/>
      <c r="NHT15" s="80"/>
      <c r="NHU15" s="80"/>
      <c r="NHV15" s="80"/>
      <c r="NHW15" s="80"/>
      <c r="NHX15" s="80"/>
      <c r="NHY15" s="80"/>
      <c r="NHZ15" s="80"/>
      <c r="NIA15" s="80"/>
      <c r="NIB15" s="80"/>
      <c r="NIC15" s="80"/>
      <c r="NID15" s="80"/>
      <c r="NIE15" s="80"/>
      <c r="NIF15" s="80"/>
      <c r="NIG15" s="80"/>
      <c r="NIH15" s="80"/>
      <c r="NII15" s="80"/>
      <c r="NIJ15" s="80"/>
      <c r="NIK15" s="80"/>
      <c r="NIL15" s="80"/>
      <c r="NIM15" s="80"/>
      <c r="NIN15" s="80"/>
      <c r="NIO15" s="80"/>
      <c r="NIP15" s="80"/>
      <c r="NIQ15" s="80"/>
      <c r="NIR15" s="80"/>
      <c r="NIS15" s="80"/>
      <c r="NIT15" s="80"/>
      <c r="NIU15" s="80"/>
      <c r="NIV15" s="80"/>
      <c r="NIW15" s="80"/>
      <c r="NIX15" s="80"/>
      <c r="NIY15" s="80"/>
      <c r="NIZ15" s="80"/>
      <c r="NJA15" s="80"/>
      <c r="NJB15" s="80"/>
      <c r="NJC15" s="80"/>
      <c r="NJD15" s="80"/>
      <c r="NJE15" s="80"/>
      <c r="NJF15" s="80"/>
      <c r="NJG15" s="80"/>
      <c r="NJH15" s="80"/>
      <c r="NJI15" s="80"/>
      <c r="NJJ15" s="80"/>
      <c r="NJK15" s="80"/>
      <c r="NJL15" s="80"/>
      <c r="NJM15" s="80"/>
      <c r="NJN15" s="80"/>
      <c r="NJO15" s="80"/>
      <c r="NJP15" s="80"/>
      <c r="NJQ15" s="80"/>
      <c r="NJR15" s="80"/>
      <c r="NJS15" s="80"/>
      <c r="NJT15" s="80"/>
      <c r="NJU15" s="80"/>
      <c r="NJV15" s="80"/>
      <c r="NJW15" s="80"/>
      <c r="NJX15" s="80"/>
      <c r="NJY15" s="80"/>
      <c r="NJZ15" s="80"/>
      <c r="NKA15" s="80"/>
      <c r="NKB15" s="80"/>
      <c r="NKC15" s="80"/>
      <c r="NKD15" s="80"/>
      <c r="NKE15" s="80"/>
      <c r="NKF15" s="80"/>
      <c r="NKG15" s="80"/>
      <c r="NKH15" s="80"/>
      <c r="NKI15" s="80"/>
      <c r="NKJ15" s="80"/>
      <c r="NKK15" s="80"/>
      <c r="NKL15" s="80"/>
      <c r="NKM15" s="80"/>
      <c r="NKN15" s="80"/>
      <c r="NKO15" s="80"/>
      <c r="NKP15" s="80"/>
      <c r="NKQ15" s="80"/>
      <c r="NKR15" s="80"/>
      <c r="NKS15" s="80"/>
      <c r="NKT15" s="80"/>
      <c r="NKU15" s="80"/>
      <c r="NKV15" s="80"/>
      <c r="NKW15" s="80"/>
      <c r="NKX15" s="80"/>
      <c r="NKY15" s="80"/>
      <c r="NKZ15" s="80"/>
      <c r="NLA15" s="80"/>
      <c r="NLB15" s="80"/>
      <c r="NLC15" s="80"/>
      <c r="NLD15" s="80"/>
      <c r="NLE15" s="80"/>
      <c r="NLF15" s="80"/>
      <c r="NLG15" s="80"/>
      <c r="NLH15" s="80"/>
      <c r="NLI15" s="80"/>
      <c r="NLJ15" s="80"/>
      <c r="NLK15" s="80"/>
      <c r="NLL15" s="80"/>
      <c r="NLM15" s="80"/>
      <c r="NLN15" s="80"/>
      <c r="NLO15" s="80"/>
      <c r="NLP15" s="80"/>
      <c r="NLQ15" s="80"/>
      <c r="NLR15" s="80"/>
      <c r="NLS15" s="80"/>
      <c r="NLT15" s="80"/>
      <c r="NLU15" s="80"/>
      <c r="NLV15" s="80"/>
      <c r="NLW15" s="80"/>
      <c r="NLX15" s="80"/>
      <c r="NLY15" s="80"/>
      <c r="NLZ15" s="80"/>
      <c r="NMA15" s="80"/>
      <c r="NMB15" s="80"/>
      <c r="NMC15" s="80"/>
      <c r="NMD15" s="80"/>
      <c r="NME15" s="80"/>
      <c r="NMF15" s="80"/>
      <c r="NMG15" s="80"/>
      <c r="NMH15" s="80"/>
      <c r="NMI15" s="80"/>
      <c r="NMJ15" s="80"/>
      <c r="NMK15" s="80"/>
      <c r="NML15" s="80"/>
      <c r="NMM15" s="80"/>
      <c r="NMN15" s="80"/>
      <c r="NMO15" s="80"/>
      <c r="NMP15" s="80"/>
      <c r="NMQ15" s="80"/>
      <c r="NMR15" s="80"/>
      <c r="NMS15" s="80"/>
      <c r="NMT15" s="80"/>
      <c r="NMU15" s="80"/>
      <c r="NMV15" s="80"/>
      <c r="NMW15" s="80"/>
      <c r="NMX15" s="80"/>
      <c r="NMY15" s="80"/>
      <c r="NMZ15" s="80"/>
      <c r="NNA15" s="80"/>
      <c r="NNB15" s="80"/>
      <c r="NNC15" s="80"/>
      <c r="NND15" s="80"/>
      <c r="NNE15" s="80"/>
      <c r="NNF15" s="80"/>
      <c r="NNG15" s="80"/>
      <c r="NNH15" s="80"/>
      <c r="NNI15" s="80"/>
      <c r="NNJ15" s="80"/>
      <c r="NNK15" s="80"/>
      <c r="NNL15" s="80"/>
      <c r="NNM15" s="80"/>
      <c r="NNN15" s="80"/>
      <c r="NNO15" s="80"/>
      <c r="NNP15" s="80"/>
      <c r="NNQ15" s="80"/>
      <c r="NNR15" s="80"/>
      <c r="NNS15" s="80"/>
      <c r="NNT15" s="80"/>
      <c r="NNU15" s="80"/>
      <c r="NNV15" s="80"/>
      <c r="NNW15" s="80"/>
      <c r="NNX15" s="80"/>
      <c r="NNY15" s="80"/>
      <c r="NNZ15" s="80"/>
      <c r="NOA15" s="80"/>
      <c r="NOB15" s="80"/>
      <c r="NOC15" s="80"/>
      <c r="NOD15" s="80"/>
      <c r="NOE15" s="80"/>
      <c r="NOF15" s="80"/>
      <c r="NOG15" s="80"/>
      <c r="NOH15" s="80"/>
      <c r="NOI15" s="80"/>
      <c r="NOJ15" s="80"/>
      <c r="NOK15" s="80"/>
      <c r="NOL15" s="80"/>
      <c r="NOM15" s="80"/>
      <c r="NON15" s="80"/>
      <c r="NOO15" s="80"/>
      <c r="NOP15" s="80"/>
      <c r="NOQ15" s="80"/>
      <c r="NOR15" s="80"/>
      <c r="NOS15" s="80"/>
      <c r="NOT15" s="80"/>
      <c r="NOU15" s="80"/>
      <c r="NOV15" s="80"/>
      <c r="NOW15" s="80"/>
      <c r="NOX15" s="80"/>
      <c r="NOY15" s="80"/>
      <c r="NOZ15" s="80"/>
      <c r="NPA15" s="80"/>
      <c r="NPB15" s="80"/>
      <c r="NPC15" s="80"/>
      <c r="NPD15" s="80"/>
      <c r="NPE15" s="80"/>
      <c r="NPF15" s="80"/>
      <c r="NPG15" s="80"/>
      <c r="NPH15" s="80"/>
      <c r="NPI15" s="80"/>
      <c r="NPJ15" s="80"/>
      <c r="NPK15" s="80"/>
      <c r="NPL15" s="80"/>
      <c r="NPM15" s="80"/>
      <c r="NPN15" s="80"/>
      <c r="NPO15" s="80"/>
      <c r="NPP15" s="80"/>
      <c r="NPQ15" s="80"/>
      <c r="NPR15" s="80"/>
      <c r="NPS15" s="80"/>
      <c r="NPT15" s="80"/>
      <c r="NPU15" s="80"/>
      <c r="NPV15" s="80"/>
      <c r="NPW15" s="80"/>
      <c r="NPX15" s="80"/>
      <c r="NPY15" s="80"/>
      <c r="NPZ15" s="80"/>
      <c r="NQA15" s="80"/>
      <c r="NQB15" s="80"/>
      <c r="NQC15" s="80"/>
      <c r="NQD15" s="80"/>
      <c r="NQE15" s="80"/>
      <c r="NQF15" s="80"/>
      <c r="NQG15" s="80"/>
      <c r="NQH15" s="80"/>
      <c r="NQI15" s="80"/>
      <c r="NQJ15" s="80"/>
      <c r="NQK15" s="80"/>
      <c r="NQL15" s="80"/>
      <c r="NQM15" s="80"/>
      <c r="NQN15" s="80"/>
      <c r="NQO15" s="80"/>
      <c r="NQP15" s="80"/>
      <c r="NQQ15" s="80"/>
      <c r="NQR15" s="80"/>
      <c r="NQS15" s="80"/>
      <c r="NQT15" s="80"/>
      <c r="NQU15" s="80"/>
      <c r="NQV15" s="80"/>
      <c r="NQW15" s="80"/>
      <c r="NQX15" s="80"/>
      <c r="NQY15" s="80"/>
      <c r="NQZ15" s="80"/>
      <c r="NRA15" s="80"/>
      <c r="NRB15" s="80"/>
      <c r="NRC15" s="80"/>
      <c r="NRD15" s="80"/>
      <c r="NRE15" s="80"/>
      <c r="NRF15" s="80"/>
      <c r="NRG15" s="80"/>
      <c r="NRH15" s="80"/>
      <c r="NRI15" s="80"/>
      <c r="NRJ15" s="80"/>
      <c r="NRK15" s="80"/>
      <c r="NRL15" s="80"/>
      <c r="NRM15" s="80"/>
      <c r="NRN15" s="80"/>
      <c r="NRO15" s="80"/>
      <c r="NRP15" s="80"/>
      <c r="NRQ15" s="80"/>
      <c r="NRR15" s="80"/>
      <c r="NRS15" s="80"/>
      <c r="NRT15" s="80"/>
      <c r="NRU15" s="80"/>
      <c r="NRV15" s="80"/>
      <c r="NRW15" s="80"/>
      <c r="NRX15" s="80"/>
      <c r="NRY15" s="80"/>
      <c r="NRZ15" s="80"/>
      <c r="NSA15" s="80"/>
      <c r="NSB15" s="80"/>
      <c r="NSC15" s="80"/>
      <c r="NSD15" s="80"/>
      <c r="NSE15" s="80"/>
      <c r="NSF15" s="80"/>
      <c r="NSG15" s="80"/>
      <c r="NSH15" s="80"/>
      <c r="NSI15" s="80"/>
      <c r="NSJ15" s="80"/>
      <c r="NSK15" s="80"/>
      <c r="NSL15" s="80"/>
      <c r="NSM15" s="80"/>
      <c r="NSN15" s="80"/>
      <c r="NSO15" s="80"/>
      <c r="NSP15" s="80"/>
      <c r="NSQ15" s="80"/>
      <c r="NSR15" s="80"/>
      <c r="NSS15" s="80"/>
      <c r="NST15" s="80"/>
      <c r="NSU15" s="80"/>
      <c r="NSV15" s="80"/>
      <c r="NSW15" s="80"/>
      <c r="NSX15" s="80"/>
      <c r="NSY15" s="80"/>
      <c r="NSZ15" s="80"/>
      <c r="NTA15" s="80"/>
      <c r="NTB15" s="80"/>
      <c r="NTC15" s="80"/>
      <c r="NTD15" s="80"/>
      <c r="NTE15" s="80"/>
      <c r="NTF15" s="80"/>
      <c r="NTG15" s="80"/>
      <c r="NTH15" s="80"/>
      <c r="NTI15" s="80"/>
      <c r="NTJ15" s="80"/>
      <c r="NTK15" s="80"/>
      <c r="NTL15" s="80"/>
      <c r="NTM15" s="80"/>
      <c r="NTN15" s="80"/>
      <c r="NTO15" s="80"/>
      <c r="NTP15" s="80"/>
      <c r="NTQ15" s="80"/>
      <c r="NTR15" s="80"/>
      <c r="NTS15" s="80"/>
      <c r="NTT15" s="80"/>
      <c r="NTU15" s="80"/>
      <c r="NTV15" s="80"/>
      <c r="NTW15" s="80"/>
      <c r="NTX15" s="80"/>
      <c r="NTY15" s="80"/>
      <c r="NTZ15" s="80"/>
      <c r="NUA15" s="80"/>
      <c r="NUB15" s="80"/>
      <c r="NUC15" s="80"/>
      <c r="NUD15" s="80"/>
      <c r="NUE15" s="80"/>
      <c r="NUF15" s="80"/>
      <c r="NUG15" s="80"/>
      <c r="NUH15" s="80"/>
      <c r="NUI15" s="80"/>
      <c r="NUJ15" s="80"/>
      <c r="NUK15" s="80"/>
      <c r="NUL15" s="80"/>
      <c r="NUM15" s="80"/>
      <c r="NUN15" s="80"/>
      <c r="NUO15" s="80"/>
      <c r="NUP15" s="80"/>
      <c r="NUQ15" s="80"/>
      <c r="NUR15" s="80"/>
      <c r="NUS15" s="80"/>
      <c r="NUT15" s="80"/>
      <c r="NUU15" s="80"/>
      <c r="NUV15" s="80"/>
      <c r="NUW15" s="80"/>
      <c r="NUX15" s="80"/>
      <c r="NUY15" s="80"/>
      <c r="NUZ15" s="80"/>
      <c r="NVA15" s="80"/>
      <c r="NVB15" s="80"/>
      <c r="NVC15" s="80"/>
      <c r="NVD15" s="80"/>
      <c r="NVE15" s="80"/>
      <c r="NVF15" s="80"/>
      <c r="NVG15" s="80"/>
      <c r="NVH15" s="80"/>
      <c r="NVI15" s="80"/>
      <c r="NVJ15" s="80"/>
      <c r="NVK15" s="80"/>
      <c r="NVL15" s="80"/>
      <c r="NVM15" s="80"/>
      <c r="NVN15" s="80"/>
      <c r="NVO15" s="80"/>
      <c r="NVP15" s="80"/>
      <c r="NVQ15" s="80"/>
      <c r="NVR15" s="80"/>
      <c r="NVS15" s="80"/>
      <c r="NVT15" s="80"/>
      <c r="NVU15" s="80"/>
      <c r="NVV15" s="80"/>
      <c r="NVW15" s="80"/>
      <c r="NVX15" s="80"/>
      <c r="NVY15" s="80"/>
      <c r="NVZ15" s="80"/>
      <c r="NWA15" s="80"/>
      <c r="NWB15" s="80"/>
      <c r="NWC15" s="80"/>
      <c r="NWD15" s="80"/>
      <c r="NWE15" s="80"/>
      <c r="NWF15" s="80"/>
      <c r="NWG15" s="80"/>
      <c r="NWH15" s="80"/>
      <c r="NWI15" s="80"/>
      <c r="NWJ15" s="80"/>
      <c r="NWK15" s="80"/>
      <c r="NWL15" s="80"/>
      <c r="NWM15" s="80"/>
      <c r="NWN15" s="80"/>
      <c r="NWO15" s="80"/>
      <c r="NWP15" s="80"/>
      <c r="NWQ15" s="80"/>
      <c r="NWR15" s="80"/>
      <c r="NWS15" s="80"/>
      <c r="NWT15" s="80"/>
      <c r="NWU15" s="80"/>
      <c r="NWV15" s="80"/>
      <c r="NWW15" s="80"/>
      <c r="NWX15" s="80"/>
      <c r="NWY15" s="80"/>
      <c r="NWZ15" s="80"/>
      <c r="NXA15" s="80"/>
      <c r="NXB15" s="80"/>
      <c r="NXC15" s="80"/>
      <c r="NXD15" s="80"/>
      <c r="NXE15" s="80"/>
      <c r="NXF15" s="80"/>
      <c r="NXG15" s="80"/>
      <c r="NXH15" s="80"/>
      <c r="NXI15" s="80"/>
      <c r="NXJ15" s="80"/>
      <c r="NXK15" s="80"/>
      <c r="NXL15" s="80"/>
      <c r="NXM15" s="80"/>
      <c r="NXN15" s="80"/>
      <c r="NXO15" s="80"/>
      <c r="NXP15" s="80"/>
      <c r="NXQ15" s="80"/>
      <c r="NXR15" s="80"/>
      <c r="NXS15" s="80"/>
      <c r="NXT15" s="80"/>
      <c r="NXU15" s="80"/>
      <c r="NXV15" s="80"/>
      <c r="NXW15" s="80"/>
      <c r="NXX15" s="80"/>
      <c r="NXY15" s="80"/>
      <c r="NXZ15" s="80"/>
      <c r="NYA15" s="80"/>
      <c r="NYB15" s="80"/>
      <c r="NYC15" s="80"/>
      <c r="NYD15" s="80"/>
      <c r="NYE15" s="80"/>
      <c r="NYF15" s="80"/>
      <c r="NYG15" s="80"/>
      <c r="NYH15" s="80"/>
      <c r="NYI15" s="80"/>
      <c r="NYJ15" s="80"/>
      <c r="NYK15" s="80"/>
      <c r="NYL15" s="80"/>
      <c r="NYM15" s="80"/>
      <c r="NYN15" s="80"/>
      <c r="NYO15" s="80"/>
      <c r="NYP15" s="80"/>
      <c r="NYQ15" s="80"/>
      <c r="NYR15" s="80"/>
      <c r="NYS15" s="80"/>
      <c r="NYT15" s="80"/>
      <c r="NYU15" s="80"/>
      <c r="NYV15" s="80"/>
      <c r="NYW15" s="80"/>
      <c r="NYX15" s="80"/>
      <c r="NYY15" s="80"/>
      <c r="NYZ15" s="80"/>
      <c r="NZA15" s="80"/>
      <c r="NZB15" s="80"/>
      <c r="NZC15" s="80"/>
      <c r="NZD15" s="80"/>
      <c r="NZE15" s="80"/>
      <c r="NZF15" s="80"/>
      <c r="NZG15" s="80"/>
      <c r="NZH15" s="80"/>
      <c r="NZI15" s="80"/>
      <c r="NZJ15" s="80"/>
      <c r="NZK15" s="80"/>
      <c r="NZL15" s="80"/>
      <c r="NZM15" s="80"/>
      <c r="NZN15" s="80"/>
      <c r="NZO15" s="80"/>
      <c r="NZP15" s="80"/>
      <c r="NZQ15" s="80"/>
      <c r="NZR15" s="80"/>
      <c r="NZS15" s="80"/>
      <c r="NZT15" s="80"/>
      <c r="NZU15" s="80"/>
      <c r="NZV15" s="80"/>
      <c r="NZW15" s="80"/>
      <c r="NZX15" s="80"/>
      <c r="NZY15" s="80"/>
      <c r="NZZ15" s="80"/>
      <c r="OAA15" s="80"/>
      <c r="OAB15" s="80"/>
      <c r="OAC15" s="80"/>
      <c r="OAD15" s="80"/>
      <c r="OAE15" s="80"/>
      <c r="OAF15" s="80"/>
      <c r="OAG15" s="80"/>
      <c r="OAH15" s="80"/>
      <c r="OAI15" s="80"/>
      <c r="OAJ15" s="80"/>
      <c r="OAK15" s="80"/>
      <c r="OAL15" s="80"/>
      <c r="OAM15" s="80"/>
      <c r="OAN15" s="80"/>
      <c r="OAO15" s="80"/>
      <c r="OAP15" s="80"/>
      <c r="OAQ15" s="80"/>
      <c r="OAR15" s="80"/>
      <c r="OAS15" s="80"/>
      <c r="OAT15" s="80"/>
      <c r="OAU15" s="80"/>
      <c r="OAV15" s="80"/>
      <c r="OAW15" s="80"/>
      <c r="OAX15" s="80"/>
      <c r="OAY15" s="80"/>
      <c r="OAZ15" s="80"/>
      <c r="OBA15" s="80"/>
      <c r="OBB15" s="80"/>
      <c r="OBC15" s="80"/>
      <c r="OBD15" s="80"/>
      <c r="OBE15" s="80"/>
      <c r="OBF15" s="80"/>
      <c r="OBG15" s="80"/>
      <c r="OBH15" s="80"/>
      <c r="OBI15" s="80"/>
      <c r="OBJ15" s="80"/>
      <c r="OBK15" s="80"/>
      <c r="OBL15" s="80"/>
      <c r="OBM15" s="80"/>
      <c r="OBN15" s="80"/>
      <c r="OBO15" s="80"/>
      <c r="OBP15" s="80"/>
      <c r="OBQ15" s="80"/>
      <c r="OBR15" s="80"/>
      <c r="OBS15" s="80"/>
      <c r="OBT15" s="80"/>
      <c r="OBU15" s="80"/>
      <c r="OBV15" s="80"/>
      <c r="OBW15" s="80"/>
      <c r="OBX15" s="80"/>
      <c r="OBY15" s="80"/>
      <c r="OBZ15" s="80"/>
      <c r="OCA15" s="80"/>
      <c r="OCB15" s="80"/>
      <c r="OCC15" s="80"/>
      <c r="OCD15" s="80"/>
      <c r="OCE15" s="80"/>
      <c r="OCF15" s="80"/>
      <c r="OCG15" s="80"/>
      <c r="OCH15" s="80"/>
      <c r="OCI15" s="80"/>
      <c r="OCJ15" s="80"/>
      <c r="OCK15" s="80"/>
      <c r="OCL15" s="80"/>
      <c r="OCM15" s="80"/>
      <c r="OCN15" s="80"/>
      <c r="OCO15" s="80"/>
      <c r="OCP15" s="80"/>
      <c r="OCQ15" s="80"/>
      <c r="OCR15" s="80"/>
      <c r="OCS15" s="80"/>
      <c r="OCT15" s="80"/>
      <c r="OCU15" s="80"/>
      <c r="OCV15" s="80"/>
      <c r="OCW15" s="80"/>
      <c r="OCX15" s="80"/>
      <c r="OCY15" s="80"/>
      <c r="OCZ15" s="80"/>
      <c r="ODA15" s="80"/>
      <c r="ODB15" s="80"/>
      <c r="ODC15" s="80"/>
      <c r="ODD15" s="80"/>
      <c r="ODE15" s="80"/>
      <c r="ODF15" s="80"/>
      <c r="ODG15" s="80"/>
      <c r="ODH15" s="80"/>
      <c r="ODI15" s="80"/>
      <c r="ODJ15" s="80"/>
      <c r="ODK15" s="80"/>
      <c r="ODL15" s="80"/>
      <c r="ODM15" s="80"/>
      <c r="ODN15" s="80"/>
      <c r="ODO15" s="80"/>
      <c r="ODP15" s="80"/>
      <c r="ODQ15" s="80"/>
      <c r="ODR15" s="80"/>
      <c r="ODS15" s="80"/>
      <c r="ODT15" s="80"/>
      <c r="ODU15" s="80"/>
      <c r="ODV15" s="80"/>
      <c r="ODW15" s="80"/>
      <c r="ODX15" s="80"/>
      <c r="ODY15" s="80"/>
      <c r="ODZ15" s="80"/>
      <c r="OEA15" s="80"/>
      <c r="OEB15" s="80"/>
      <c r="OEC15" s="80"/>
      <c r="OED15" s="80"/>
      <c r="OEE15" s="80"/>
      <c r="OEF15" s="80"/>
      <c r="OEG15" s="80"/>
      <c r="OEH15" s="80"/>
      <c r="OEI15" s="80"/>
      <c r="OEJ15" s="80"/>
      <c r="OEK15" s="80"/>
      <c r="OEL15" s="80"/>
      <c r="OEM15" s="80"/>
      <c r="OEN15" s="80"/>
      <c r="OEO15" s="80"/>
      <c r="OEP15" s="80"/>
      <c r="OEQ15" s="80"/>
      <c r="OER15" s="80"/>
      <c r="OES15" s="80"/>
      <c r="OET15" s="80"/>
      <c r="OEU15" s="80"/>
      <c r="OEV15" s="80"/>
      <c r="OEW15" s="80"/>
      <c r="OEX15" s="80"/>
      <c r="OEY15" s="80"/>
      <c r="OEZ15" s="80"/>
      <c r="OFA15" s="80"/>
      <c r="OFB15" s="80"/>
      <c r="OFC15" s="80"/>
      <c r="OFD15" s="80"/>
      <c r="OFE15" s="80"/>
      <c r="OFF15" s="80"/>
      <c r="OFG15" s="80"/>
      <c r="OFH15" s="80"/>
      <c r="OFI15" s="80"/>
      <c r="OFJ15" s="80"/>
      <c r="OFK15" s="80"/>
      <c r="OFL15" s="80"/>
      <c r="OFM15" s="80"/>
      <c r="OFN15" s="80"/>
      <c r="OFO15" s="80"/>
      <c r="OFP15" s="80"/>
      <c r="OFQ15" s="80"/>
      <c r="OFR15" s="80"/>
      <c r="OFS15" s="80"/>
      <c r="OFT15" s="80"/>
      <c r="OFU15" s="80"/>
      <c r="OFV15" s="80"/>
      <c r="OFW15" s="80"/>
      <c r="OFX15" s="80"/>
      <c r="OFY15" s="80"/>
      <c r="OFZ15" s="80"/>
      <c r="OGA15" s="80"/>
      <c r="OGB15" s="80"/>
      <c r="OGC15" s="80"/>
      <c r="OGD15" s="80"/>
      <c r="OGE15" s="80"/>
      <c r="OGF15" s="80"/>
      <c r="OGG15" s="80"/>
      <c r="OGH15" s="80"/>
      <c r="OGI15" s="80"/>
      <c r="OGJ15" s="80"/>
      <c r="OGK15" s="80"/>
      <c r="OGL15" s="80"/>
      <c r="OGM15" s="80"/>
      <c r="OGN15" s="80"/>
      <c r="OGO15" s="80"/>
      <c r="OGP15" s="80"/>
      <c r="OGQ15" s="80"/>
      <c r="OGR15" s="80"/>
      <c r="OGS15" s="80"/>
      <c r="OGT15" s="80"/>
      <c r="OGU15" s="80"/>
      <c r="OGV15" s="80"/>
      <c r="OGW15" s="80"/>
      <c r="OGX15" s="80"/>
      <c r="OGY15" s="80"/>
      <c r="OGZ15" s="80"/>
      <c r="OHA15" s="80"/>
      <c r="OHB15" s="80"/>
      <c r="OHC15" s="80"/>
      <c r="OHD15" s="80"/>
      <c r="OHE15" s="80"/>
      <c r="OHF15" s="80"/>
      <c r="OHG15" s="80"/>
      <c r="OHH15" s="80"/>
      <c r="OHI15" s="80"/>
      <c r="OHJ15" s="80"/>
      <c r="OHK15" s="80"/>
      <c r="OHL15" s="80"/>
      <c r="OHM15" s="80"/>
      <c r="OHN15" s="80"/>
      <c r="OHO15" s="80"/>
      <c r="OHP15" s="80"/>
      <c r="OHQ15" s="80"/>
      <c r="OHR15" s="80"/>
      <c r="OHS15" s="80"/>
      <c r="OHT15" s="80"/>
      <c r="OHU15" s="80"/>
      <c r="OHV15" s="80"/>
      <c r="OHW15" s="80"/>
      <c r="OHX15" s="80"/>
      <c r="OHY15" s="80"/>
      <c r="OHZ15" s="80"/>
      <c r="OIA15" s="80"/>
      <c r="OIB15" s="80"/>
      <c r="OIC15" s="80"/>
      <c r="OID15" s="80"/>
      <c r="OIE15" s="80"/>
      <c r="OIF15" s="80"/>
      <c r="OIG15" s="80"/>
      <c r="OIH15" s="80"/>
      <c r="OII15" s="80"/>
      <c r="OIJ15" s="80"/>
      <c r="OIK15" s="80"/>
      <c r="OIL15" s="80"/>
      <c r="OIM15" s="80"/>
      <c r="OIN15" s="80"/>
      <c r="OIO15" s="80"/>
      <c r="OIP15" s="80"/>
      <c r="OIQ15" s="80"/>
      <c r="OIR15" s="80"/>
      <c r="OIS15" s="80"/>
      <c r="OIT15" s="80"/>
      <c r="OIU15" s="80"/>
      <c r="OIV15" s="80"/>
      <c r="OIW15" s="80"/>
      <c r="OIX15" s="80"/>
      <c r="OIY15" s="80"/>
      <c r="OIZ15" s="80"/>
      <c r="OJA15" s="80"/>
      <c r="OJB15" s="80"/>
      <c r="OJC15" s="80"/>
      <c r="OJD15" s="80"/>
      <c r="OJE15" s="80"/>
      <c r="OJF15" s="80"/>
      <c r="OJG15" s="80"/>
      <c r="OJH15" s="80"/>
      <c r="OJI15" s="80"/>
      <c r="OJJ15" s="80"/>
      <c r="OJK15" s="80"/>
      <c r="OJL15" s="80"/>
      <c r="OJM15" s="80"/>
      <c r="OJN15" s="80"/>
      <c r="OJO15" s="80"/>
      <c r="OJP15" s="80"/>
      <c r="OJQ15" s="80"/>
      <c r="OJR15" s="80"/>
      <c r="OJS15" s="80"/>
      <c r="OJT15" s="80"/>
      <c r="OJU15" s="80"/>
      <c r="OJV15" s="80"/>
      <c r="OJW15" s="80"/>
      <c r="OJX15" s="80"/>
      <c r="OJY15" s="80"/>
      <c r="OJZ15" s="80"/>
      <c r="OKA15" s="80"/>
      <c r="OKB15" s="80"/>
      <c r="OKC15" s="80"/>
      <c r="OKD15" s="80"/>
      <c r="OKE15" s="80"/>
      <c r="OKF15" s="80"/>
      <c r="OKG15" s="80"/>
      <c r="OKH15" s="80"/>
      <c r="OKI15" s="80"/>
      <c r="OKJ15" s="80"/>
      <c r="OKK15" s="80"/>
      <c r="OKL15" s="80"/>
      <c r="OKM15" s="80"/>
      <c r="OKN15" s="80"/>
      <c r="OKO15" s="80"/>
      <c r="OKP15" s="80"/>
      <c r="OKQ15" s="80"/>
      <c r="OKR15" s="80"/>
      <c r="OKS15" s="80"/>
      <c r="OKT15" s="80"/>
      <c r="OKU15" s="80"/>
      <c r="OKV15" s="80"/>
      <c r="OKW15" s="80"/>
      <c r="OKX15" s="80"/>
      <c r="OKY15" s="80"/>
      <c r="OKZ15" s="80"/>
      <c r="OLA15" s="80"/>
      <c r="OLB15" s="80"/>
      <c r="OLC15" s="80"/>
      <c r="OLD15" s="80"/>
      <c r="OLE15" s="80"/>
      <c r="OLF15" s="80"/>
      <c r="OLG15" s="80"/>
      <c r="OLH15" s="80"/>
      <c r="OLI15" s="80"/>
      <c r="OLJ15" s="80"/>
      <c r="OLK15" s="80"/>
      <c r="OLL15" s="80"/>
      <c r="OLM15" s="80"/>
      <c r="OLN15" s="80"/>
      <c r="OLO15" s="80"/>
      <c r="OLP15" s="80"/>
      <c r="OLQ15" s="80"/>
      <c r="OLR15" s="80"/>
      <c r="OLS15" s="80"/>
      <c r="OLT15" s="80"/>
      <c r="OLU15" s="80"/>
      <c r="OLV15" s="80"/>
      <c r="OLW15" s="80"/>
      <c r="OLX15" s="80"/>
      <c r="OLY15" s="80"/>
      <c r="OLZ15" s="80"/>
      <c r="OMA15" s="80"/>
      <c r="OMB15" s="80"/>
      <c r="OMC15" s="80"/>
      <c r="OMD15" s="80"/>
      <c r="OME15" s="80"/>
      <c r="OMF15" s="80"/>
      <c r="OMG15" s="80"/>
      <c r="OMH15" s="80"/>
      <c r="OMI15" s="80"/>
      <c r="OMJ15" s="80"/>
      <c r="OMK15" s="80"/>
      <c r="OML15" s="80"/>
      <c r="OMM15" s="80"/>
      <c r="OMN15" s="80"/>
      <c r="OMO15" s="80"/>
      <c r="OMP15" s="80"/>
      <c r="OMQ15" s="80"/>
      <c r="OMR15" s="80"/>
      <c r="OMS15" s="80"/>
      <c r="OMT15" s="80"/>
      <c r="OMU15" s="80"/>
      <c r="OMV15" s="80"/>
      <c r="OMW15" s="80"/>
      <c r="OMX15" s="80"/>
      <c r="OMY15" s="80"/>
      <c r="OMZ15" s="80"/>
      <c r="ONA15" s="80"/>
      <c r="ONB15" s="80"/>
      <c r="ONC15" s="80"/>
      <c r="OND15" s="80"/>
      <c r="ONE15" s="80"/>
      <c r="ONF15" s="80"/>
      <c r="ONG15" s="80"/>
      <c r="ONH15" s="80"/>
      <c r="ONI15" s="80"/>
      <c r="ONJ15" s="80"/>
      <c r="ONK15" s="80"/>
      <c r="ONL15" s="80"/>
      <c r="ONM15" s="80"/>
      <c r="ONN15" s="80"/>
      <c r="ONO15" s="80"/>
      <c r="ONP15" s="80"/>
      <c r="ONQ15" s="80"/>
      <c r="ONR15" s="80"/>
      <c r="ONS15" s="80"/>
      <c r="ONT15" s="80"/>
      <c r="ONU15" s="80"/>
      <c r="ONV15" s="80"/>
      <c r="ONW15" s="80"/>
      <c r="ONX15" s="80"/>
      <c r="ONY15" s="80"/>
      <c r="ONZ15" s="80"/>
      <c r="OOA15" s="80"/>
      <c r="OOB15" s="80"/>
      <c r="OOC15" s="80"/>
      <c r="OOD15" s="80"/>
      <c r="OOE15" s="80"/>
      <c r="OOF15" s="80"/>
      <c r="OOG15" s="80"/>
      <c r="OOH15" s="80"/>
      <c r="OOI15" s="80"/>
      <c r="OOJ15" s="80"/>
      <c r="OOK15" s="80"/>
      <c r="OOL15" s="80"/>
      <c r="OOM15" s="80"/>
      <c r="OON15" s="80"/>
      <c r="OOO15" s="80"/>
      <c r="OOP15" s="80"/>
      <c r="OOQ15" s="80"/>
      <c r="OOR15" s="80"/>
      <c r="OOS15" s="80"/>
      <c r="OOT15" s="80"/>
      <c r="OOU15" s="80"/>
      <c r="OOV15" s="80"/>
      <c r="OOW15" s="80"/>
      <c r="OOX15" s="80"/>
      <c r="OOY15" s="80"/>
      <c r="OOZ15" s="80"/>
      <c r="OPA15" s="80"/>
      <c r="OPB15" s="80"/>
      <c r="OPC15" s="80"/>
      <c r="OPD15" s="80"/>
      <c r="OPE15" s="80"/>
      <c r="OPF15" s="80"/>
      <c r="OPG15" s="80"/>
      <c r="OPH15" s="80"/>
      <c r="OPI15" s="80"/>
      <c r="OPJ15" s="80"/>
      <c r="OPK15" s="80"/>
      <c r="OPL15" s="80"/>
      <c r="OPM15" s="80"/>
      <c r="OPN15" s="80"/>
      <c r="OPO15" s="80"/>
      <c r="OPP15" s="80"/>
      <c r="OPQ15" s="80"/>
      <c r="OPR15" s="80"/>
      <c r="OPS15" s="80"/>
      <c r="OPT15" s="80"/>
      <c r="OPU15" s="80"/>
      <c r="OPV15" s="80"/>
      <c r="OPW15" s="80"/>
      <c r="OPX15" s="80"/>
      <c r="OPY15" s="80"/>
      <c r="OPZ15" s="80"/>
      <c r="OQA15" s="80"/>
      <c r="OQB15" s="80"/>
      <c r="OQC15" s="80"/>
      <c r="OQD15" s="80"/>
      <c r="OQE15" s="80"/>
      <c r="OQF15" s="80"/>
      <c r="OQG15" s="80"/>
      <c r="OQH15" s="80"/>
      <c r="OQI15" s="80"/>
      <c r="OQJ15" s="80"/>
      <c r="OQK15" s="80"/>
      <c r="OQL15" s="80"/>
      <c r="OQM15" s="80"/>
      <c r="OQN15" s="80"/>
      <c r="OQO15" s="80"/>
      <c r="OQP15" s="80"/>
      <c r="OQQ15" s="80"/>
      <c r="OQR15" s="80"/>
      <c r="OQS15" s="80"/>
      <c r="OQT15" s="80"/>
      <c r="OQU15" s="80"/>
      <c r="OQV15" s="80"/>
      <c r="OQW15" s="80"/>
      <c r="OQX15" s="80"/>
      <c r="OQY15" s="80"/>
      <c r="OQZ15" s="80"/>
      <c r="ORA15" s="80"/>
      <c r="ORB15" s="80"/>
      <c r="ORC15" s="80"/>
      <c r="ORD15" s="80"/>
      <c r="ORE15" s="80"/>
      <c r="ORF15" s="80"/>
      <c r="ORG15" s="80"/>
      <c r="ORH15" s="80"/>
      <c r="ORI15" s="80"/>
      <c r="ORJ15" s="80"/>
      <c r="ORK15" s="80"/>
      <c r="ORL15" s="80"/>
      <c r="ORM15" s="80"/>
      <c r="ORN15" s="80"/>
      <c r="ORO15" s="80"/>
      <c r="ORP15" s="80"/>
      <c r="ORQ15" s="80"/>
      <c r="ORR15" s="80"/>
      <c r="ORS15" s="80"/>
      <c r="ORT15" s="80"/>
      <c r="ORU15" s="80"/>
      <c r="ORV15" s="80"/>
      <c r="ORW15" s="80"/>
      <c r="ORX15" s="80"/>
      <c r="ORY15" s="80"/>
      <c r="ORZ15" s="80"/>
      <c r="OSA15" s="80"/>
      <c r="OSB15" s="80"/>
      <c r="OSC15" s="80"/>
      <c r="OSD15" s="80"/>
      <c r="OSE15" s="80"/>
      <c r="OSF15" s="80"/>
      <c r="OSG15" s="80"/>
      <c r="OSH15" s="80"/>
      <c r="OSI15" s="80"/>
      <c r="OSJ15" s="80"/>
      <c r="OSK15" s="80"/>
      <c r="OSL15" s="80"/>
      <c r="OSM15" s="80"/>
      <c r="OSN15" s="80"/>
      <c r="OSO15" s="80"/>
      <c r="OSP15" s="80"/>
      <c r="OSQ15" s="80"/>
      <c r="OSR15" s="80"/>
      <c r="OSS15" s="80"/>
      <c r="OST15" s="80"/>
      <c r="OSU15" s="80"/>
      <c r="OSV15" s="80"/>
      <c r="OSW15" s="80"/>
      <c r="OSX15" s="80"/>
      <c r="OSY15" s="80"/>
      <c r="OSZ15" s="80"/>
      <c r="OTA15" s="80"/>
      <c r="OTB15" s="80"/>
      <c r="OTC15" s="80"/>
      <c r="OTD15" s="80"/>
      <c r="OTE15" s="80"/>
      <c r="OTF15" s="80"/>
      <c r="OTG15" s="80"/>
      <c r="OTH15" s="80"/>
      <c r="OTI15" s="80"/>
      <c r="OTJ15" s="80"/>
      <c r="OTK15" s="80"/>
      <c r="OTL15" s="80"/>
      <c r="OTM15" s="80"/>
      <c r="OTN15" s="80"/>
      <c r="OTO15" s="80"/>
      <c r="OTP15" s="80"/>
      <c r="OTQ15" s="80"/>
      <c r="OTR15" s="80"/>
      <c r="OTS15" s="80"/>
      <c r="OTT15" s="80"/>
      <c r="OTU15" s="80"/>
      <c r="OTV15" s="80"/>
      <c r="OTW15" s="80"/>
      <c r="OTX15" s="80"/>
      <c r="OTY15" s="80"/>
      <c r="OTZ15" s="80"/>
      <c r="OUA15" s="80"/>
      <c r="OUB15" s="80"/>
      <c r="OUC15" s="80"/>
      <c r="OUD15" s="80"/>
      <c r="OUE15" s="80"/>
      <c r="OUF15" s="80"/>
      <c r="OUG15" s="80"/>
      <c r="OUH15" s="80"/>
      <c r="OUI15" s="80"/>
      <c r="OUJ15" s="80"/>
      <c r="OUK15" s="80"/>
      <c r="OUL15" s="80"/>
      <c r="OUM15" s="80"/>
      <c r="OUN15" s="80"/>
      <c r="OUO15" s="80"/>
      <c r="OUP15" s="80"/>
      <c r="OUQ15" s="80"/>
      <c r="OUR15" s="80"/>
      <c r="OUS15" s="80"/>
      <c r="OUT15" s="80"/>
      <c r="OUU15" s="80"/>
      <c r="OUV15" s="80"/>
      <c r="OUW15" s="80"/>
      <c r="OUX15" s="80"/>
      <c r="OUY15" s="80"/>
      <c r="OUZ15" s="80"/>
      <c r="OVA15" s="80"/>
      <c r="OVB15" s="80"/>
      <c r="OVC15" s="80"/>
      <c r="OVD15" s="80"/>
      <c r="OVE15" s="80"/>
      <c r="OVF15" s="80"/>
      <c r="OVG15" s="80"/>
      <c r="OVH15" s="80"/>
      <c r="OVI15" s="80"/>
      <c r="OVJ15" s="80"/>
      <c r="OVK15" s="80"/>
      <c r="OVL15" s="80"/>
      <c r="OVM15" s="80"/>
      <c r="OVN15" s="80"/>
      <c r="OVO15" s="80"/>
      <c r="OVP15" s="80"/>
      <c r="OVQ15" s="80"/>
      <c r="OVR15" s="80"/>
      <c r="OVS15" s="80"/>
      <c r="OVT15" s="80"/>
      <c r="OVU15" s="80"/>
      <c r="OVV15" s="80"/>
      <c r="OVW15" s="80"/>
      <c r="OVX15" s="80"/>
      <c r="OVY15" s="80"/>
      <c r="OVZ15" s="80"/>
      <c r="OWA15" s="80"/>
      <c r="OWB15" s="80"/>
      <c r="OWC15" s="80"/>
      <c r="OWD15" s="80"/>
      <c r="OWE15" s="80"/>
      <c r="OWF15" s="80"/>
      <c r="OWG15" s="80"/>
      <c r="OWH15" s="80"/>
      <c r="OWI15" s="80"/>
      <c r="OWJ15" s="80"/>
      <c r="OWK15" s="80"/>
      <c r="OWL15" s="80"/>
      <c r="OWM15" s="80"/>
      <c r="OWN15" s="80"/>
      <c r="OWO15" s="80"/>
      <c r="OWP15" s="80"/>
      <c r="OWQ15" s="80"/>
      <c r="OWR15" s="80"/>
      <c r="OWS15" s="80"/>
      <c r="OWT15" s="80"/>
      <c r="OWU15" s="80"/>
      <c r="OWV15" s="80"/>
      <c r="OWW15" s="80"/>
      <c r="OWX15" s="80"/>
      <c r="OWY15" s="80"/>
      <c r="OWZ15" s="80"/>
      <c r="OXA15" s="80"/>
      <c r="OXB15" s="80"/>
      <c r="OXC15" s="80"/>
      <c r="OXD15" s="80"/>
      <c r="OXE15" s="80"/>
      <c r="OXF15" s="80"/>
      <c r="OXG15" s="80"/>
      <c r="OXH15" s="80"/>
      <c r="OXI15" s="80"/>
      <c r="OXJ15" s="80"/>
      <c r="OXK15" s="80"/>
      <c r="OXL15" s="80"/>
      <c r="OXM15" s="80"/>
      <c r="OXN15" s="80"/>
      <c r="OXO15" s="80"/>
      <c r="OXP15" s="80"/>
      <c r="OXQ15" s="80"/>
      <c r="OXR15" s="80"/>
      <c r="OXS15" s="80"/>
      <c r="OXT15" s="80"/>
      <c r="OXU15" s="80"/>
      <c r="OXV15" s="80"/>
      <c r="OXW15" s="80"/>
      <c r="OXX15" s="80"/>
      <c r="OXY15" s="80"/>
      <c r="OXZ15" s="80"/>
      <c r="OYA15" s="80"/>
      <c r="OYB15" s="80"/>
      <c r="OYC15" s="80"/>
      <c r="OYD15" s="80"/>
      <c r="OYE15" s="80"/>
      <c r="OYF15" s="80"/>
      <c r="OYG15" s="80"/>
      <c r="OYH15" s="80"/>
      <c r="OYI15" s="80"/>
      <c r="OYJ15" s="80"/>
      <c r="OYK15" s="80"/>
      <c r="OYL15" s="80"/>
      <c r="OYM15" s="80"/>
      <c r="OYN15" s="80"/>
      <c r="OYO15" s="80"/>
      <c r="OYP15" s="80"/>
      <c r="OYQ15" s="80"/>
      <c r="OYR15" s="80"/>
      <c r="OYS15" s="80"/>
      <c r="OYT15" s="80"/>
      <c r="OYU15" s="80"/>
      <c r="OYV15" s="80"/>
      <c r="OYW15" s="80"/>
      <c r="OYX15" s="80"/>
      <c r="OYY15" s="80"/>
      <c r="OYZ15" s="80"/>
      <c r="OZA15" s="80"/>
      <c r="OZB15" s="80"/>
      <c r="OZC15" s="80"/>
      <c r="OZD15" s="80"/>
      <c r="OZE15" s="80"/>
      <c r="OZF15" s="80"/>
      <c r="OZG15" s="80"/>
      <c r="OZH15" s="80"/>
      <c r="OZI15" s="80"/>
      <c r="OZJ15" s="80"/>
      <c r="OZK15" s="80"/>
      <c r="OZL15" s="80"/>
      <c r="OZM15" s="80"/>
      <c r="OZN15" s="80"/>
      <c r="OZO15" s="80"/>
      <c r="OZP15" s="80"/>
      <c r="OZQ15" s="80"/>
      <c r="OZR15" s="80"/>
      <c r="OZS15" s="80"/>
      <c r="OZT15" s="80"/>
      <c r="OZU15" s="80"/>
      <c r="OZV15" s="80"/>
      <c r="OZW15" s="80"/>
      <c r="OZX15" s="80"/>
      <c r="OZY15" s="80"/>
      <c r="OZZ15" s="80"/>
      <c r="PAA15" s="80"/>
      <c r="PAB15" s="80"/>
      <c r="PAC15" s="80"/>
      <c r="PAD15" s="80"/>
      <c r="PAE15" s="80"/>
      <c r="PAF15" s="80"/>
      <c r="PAG15" s="80"/>
      <c r="PAH15" s="80"/>
      <c r="PAI15" s="80"/>
      <c r="PAJ15" s="80"/>
      <c r="PAK15" s="80"/>
      <c r="PAL15" s="80"/>
      <c r="PAM15" s="80"/>
      <c r="PAN15" s="80"/>
      <c r="PAO15" s="80"/>
      <c r="PAP15" s="80"/>
      <c r="PAQ15" s="80"/>
      <c r="PAR15" s="80"/>
      <c r="PAS15" s="80"/>
      <c r="PAT15" s="80"/>
      <c r="PAU15" s="80"/>
      <c r="PAV15" s="80"/>
      <c r="PAW15" s="80"/>
      <c r="PAX15" s="80"/>
      <c r="PAY15" s="80"/>
      <c r="PAZ15" s="80"/>
      <c r="PBA15" s="80"/>
      <c r="PBB15" s="80"/>
      <c r="PBC15" s="80"/>
      <c r="PBD15" s="80"/>
      <c r="PBE15" s="80"/>
      <c r="PBF15" s="80"/>
      <c r="PBG15" s="80"/>
      <c r="PBH15" s="80"/>
      <c r="PBI15" s="80"/>
      <c r="PBJ15" s="80"/>
      <c r="PBK15" s="80"/>
      <c r="PBL15" s="80"/>
      <c r="PBM15" s="80"/>
      <c r="PBN15" s="80"/>
      <c r="PBO15" s="80"/>
      <c r="PBP15" s="80"/>
      <c r="PBQ15" s="80"/>
      <c r="PBR15" s="80"/>
      <c r="PBS15" s="80"/>
      <c r="PBT15" s="80"/>
      <c r="PBU15" s="80"/>
      <c r="PBV15" s="80"/>
      <c r="PBW15" s="80"/>
      <c r="PBX15" s="80"/>
      <c r="PBY15" s="80"/>
      <c r="PBZ15" s="80"/>
      <c r="PCA15" s="80"/>
      <c r="PCB15" s="80"/>
      <c r="PCC15" s="80"/>
      <c r="PCD15" s="80"/>
      <c r="PCE15" s="80"/>
      <c r="PCF15" s="80"/>
      <c r="PCG15" s="80"/>
      <c r="PCH15" s="80"/>
      <c r="PCI15" s="80"/>
      <c r="PCJ15" s="80"/>
      <c r="PCK15" s="80"/>
      <c r="PCL15" s="80"/>
      <c r="PCM15" s="80"/>
      <c r="PCN15" s="80"/>
      <c r="PCO15" s="80"/>
      <c r="PCP15" s="80"/>
      <c r="PCQ15" s="80"/>
      <c r="PCR15" s="80"/>
      <c r="PCS15" s="80"/>
      <c r="PCT15" s="80"/>
      <c r="PCU15" s="80"/>
      <c r="PCV15" s="80"/>
      <c r="PCW15" s="80"/>
      <c r="PCX15" s="80"/>
      <c r="PCY15" s="80"/>
      <c r="PCZ15" s="80"/>
      <c r="PDA15" s="80"/>
      <c r="PDB15" s="80"/>
      <c r="PDC15" s="80"/>
      <c r="PDD15" s="80"/>
      <c r="PDE15" s="80"/>
      <c r="PDF15" s="80"/>
      <c r="PDG15" s="80"/>
      <c r="PDH15" s="80"/>
      <c r="PDI15" s="80"/>
      <c r="PDJ15" s="80"/>
      <c r="PDK15" s="80"/>
      <c r="PDL15" s="80"/>
      <c r="PDM15" s="80"/>
      <c r="PDN15" s="80"/>
      <c r="PDO15" s="80"/>
      <c r="PDP15" s="80"/>
      <c r="PDQ15" s="80"/>
      <c r="PDR15" s="80"/>
      <c r="PDS15" s="80"/>
      <c r="PDT15" s="80"/>
      <c r="PDU15" s="80"/>
      <c r="PDV15" s="80"/>
      <c r="PDW15" s="80"/>
      <c r="PDX15" s="80"/>
      <c r="PDY15" s="80"/>
      <c r="PDZ15" s="80"/>
      <c r="PEA15" s="80"/>
      <c r="PEB15" s="80"/>
      <c r="PEC15" s="80"/>
      <c r="PED15" s="80"/>
      <c r="PEE15" s="80"/>
      <c r="PEF15" s="80"/>
      <c r="PEG15" s="80"/>
      <c r="PEH15" s="80"/>
      <c r="PEI15" s="80"/>
      <c r="PEJ15" s="80"/>
      <c r="PEK15" s="80"/>
      <c r="PEL15" s="80"/>
      <c r="PEM15" s="80"/>
      <c r="PEN15" s="80"/>
      <c r="PEO15" s="80"/>
      <c r="PEP15" s="80"/>
      <c r="PEQ15" s="80"/>
      <c r="PER15" s="80"/>
      <c r="PES15" s="80"/>
      <c r="PET15" s="80"/>
      <c r="PEU15" s="80"/>
      <c r="PEV15" s="80"/>
      <c r="PEW15" s="80"/>
      <c r="PEX15" s="80"/>
      <c r="PEY15" s="80"/>
      <c r="PEZ15" s="80"/>
      <c r="PFA15" s="80"/>
      <c r="PFB15" s="80"/>
      <c r="PFC15" s="80"/>
      <c r="PFD15" s="80"/>
      <c r="PFE15" s="80"/>
      <c r="PFF15" s="80"/>
      <c r="PFG15" s="80"/>
      <c r="PFH15" s="80"/>
      <c r="PFI15" s="80"/>
      <c r="PFJ15" s="80"/>
      <c r="PFK15" s="80"/>
      <c r="PFL15" s="80"/>
      <c r="PFM15" s="80"/>
      <c r="PFN15" s="80"/>
      <c r="PFO15" s="80"/>
      <c r="PFP15" s="80"/>
      <c r="PFQ15" s="80"/>
      <c r="PFR15" s="80"/>
      <c r="PFS15" s="80"/>
      <c r="PFT15" s="80"/>
      <c r="PFU15" s="80"/>
      <c r="PFV15" s="80"/>
      <c r="PFW15" s="80"/>
      <c r="PFX15" s="80"/>
      <c r="PFY15" s="80"/>
      <c r="PFZ15" s="80"/>
      <c r="PGA15" s="80"/>
      <c r="PGB15" s="80"/>
      <c r="PGC15" s="80"/>
      <c r="PGD15" s="80"/>
      <c r="PGE15" s="80"/>
      <c r="PGF15" s="80"/>
      <c r="PGG15" s="80"/>
      <c r="PGH15" s="80"/>
      <c r="PGI15" s="80"/>
      <c r="PGJ15" s="80"/>
      <c r="PGK15" s="80"/>
      <c r="PGL15" s="80"/>
      <c r="PGM15" s="80"/>
      <c r="PGN15" s="80"/>
      <c r="PGO15" s="80"/>
      <c r="PGP15" s="80"/>
      <c r="PGQ15" s="80"/>
      <c r="PGR15" s="80"/>
      <c r="PGS15" s="80"/>
      <c r="PGT15" s="80"/>
      <c r="PGU15" s="80"/>
      <c r="PGV15" s="80"/>
      <c r="PGW15" s="80"/>
      <c r="PGX15" s="80"/>
      <c r="PGY15" s="80"/>
      <c r="PGZ15" s="80"/>
      <c r="PHA15" s="80"/>
      <c r="PHB15" s="80"/>
      <c r="PHC15" s="80"/>
      <c r="PHD15" s="80"/>
      <c r="PHE15" s="80"/>
      <c r="PHF15" s="80"/>
      <c r="PHG15" s="80"/>
      <c r="PHH15" s="80"/>
      <c r="PHI15" s="80"/>
      <c r="PHJ15" s="80"/>
      <c r="PHK15" s="80"/>
      <c r="PHL15" s="80"/>
      <c r="PHM15" s="80"/>
      <c r="PHN15" s="80"/>
      <c r="PHO15" s="80"/>
      <c r="PHP15" s="80"/>
      <c r="PHQ15" s="80"/>
      <c r="PHR15" s="80"/>
      <c r="PHS15" s="80"/>
      <c r="PHT15" s="80"/>
      <c r="PHU15" s="80"/>
      <c r="PHV15" s="80"/>
      <c r="PHW15" s="80"/>
      <c r="PHX15" s="80"/>
      <c r="PHY15" s="80"/>
      <c r="PHZ15" s="80"/>
      <c r="PIA15" s="80"/>
      <c r="PIB15" s="80"/>
      <c r="PIC15" s="80"/>
      <c r="PID15" s="80"/>
      <c r="PIE15" s="80"/>
      <c r="PIF15" s="80"/>
      <c r="PIG15" s="80"/>
      <c r="PIH15" s="80"/>
      <c r="PII15" s="80"/>
      <c r="PIJ15" s="80"/>
      <c r="PIK15" s="80"/>
      <c r="PIL15" s="80"/>
      <c r="PIM15" s="80"/>
      <c r="PIN15" s="80"/>
      <c r="PIO15" s="80"/>
      <c r="PIP15" s="80"/>
      <c r="PIQ15" s="80"/>
      <c r="PIR15" s="80"/>
      <c r="PIS15" s="80"/>
      <c r="PIT15" s="80"/>
      <c r="PIU15" s="80"/>
      <c r="PIV15" s="80"/>
      <c r="PIW15" s="80"/>
      <c r="PIX15" s="80"/>
      <c r="PIY15" s="80"/>
      <c r="PIZ15" s="80"/>
      <c r="PJA15" s="80"/>
      <c r="PJB15" s="80"/>
      <c r="PJC15" s="80"/>
      <c r="PJD15" s="80"/>
      <c r="PJE15" s="80"/>
      <c r="PJF15" s="80"/>
      <c r="PJG15" s="80"/>
      <c r="PJH15" s="80"/>
      <c r="PJI15" s="80"/>
      <c r="PJJ15" s="80"/>
      <c r="PJK15" s="80"/>
      <c r="PJL15" s="80"/>
      <c r="PJM15" s="80"/>
      <c r="PJN15" s="80"/>
      <c r="PJO15" s="80"/>
      <c r="PJP15" s="80"/>
      <c r="PJQ15" s="80"/>
      <c r="PJR15" s="80"/>
      <c r="PJS15" s="80"/>
      <c r="PJT15" s="80"/>
      <c r="PJU15" s="80"/>
      <c r="PJV15" s="80"/>
      <c r="PJW15" s="80"/>
      <c r="PJX15" s="80"/>
      <c r="PJY15" s="80"/>
      <c r="PJZ15" s="80"/>
      <c r="PKA15" s="80"/>
      <c r="PKB15" s="80"/>
      <c r="PKC15" s="80"/>
      <c r="PKD15" s="80"/>
      <c r="PKE15" s="80"/>
      <c r="PKF15" s="80"/>
      <c r="PKG15" s="80"/>
      <c r="PKH15" s="80"/>
      <c r="PKI15" s="80"/>
      <c r="PKJ15" s="80"/>
      <c r="PKK15" s="80"/>
      <c r="PKL15" s="80"/>
      <c r="PKM15" s="80"/>
      <c r="PKN15" s="80"/>
      <c r="PKO15" s="80"/>
      <c r="PKP15" s="80"/>
      <c r="PKQ15" s="80"/>
      <c r="PKR15" s="80"/>
      <c r="PKS15" s="80"/>
      <c r="PKT15" s="80"/>
      <c r="PKU15" s="80"/>
      <c r="PKV15" s="80"/>
      <c r="PKW15" s="80"/>
      <c r="PKX15" s="80"/>
      <c r="PKY15" s="80"/>
      <c r="PKZ15" s="80"/>
      <c r="PLA15" s="80"/>
      <c r="PLB15" s="80"/>
      <c r="PLC15" s="80"/>
      <c r="PLD15" s="80"/>
      <c r="PLE15" s="80"/>
      <c r="PLF15" s="80"/>
      <c r="PLG15" s="80"/>
      <c r="PLH15" s="80"/>
      <c r="PLI15" s="80"/>
      <c r="PLJ15" s="80"/>
      <c r="PLK15" s="80"/>
      <c r="PLL15" s="80"/>
      <c r="PLM15" s="80"/>
      <c r="PLN15" s="80"/>
      <c r="PLO15" s="80"/>
      <c r="PLP15" s="80"/>
      <c r="PLQ15" s="80"/>
      <c r="PLR15" s="80"/>
      <c r="PLS15" s="80"/>
      <c r="PLT15" s="80"/>
      <c r="PLU15" s="80"/>
      <c r="PLV15" s="80"/>
      <c r="PLW15" s="80"/>
      <c r="PLX15" s="80"/>
      <c r="PLY15" s="80"/>
      <c r="PLZ15" s="80"/>
      <c r="PMA15" s="80"/>
      <c r="PMB15" s="80"/>
      <c r="PMC15" s="80"/>
      <c r="PMD15" s="80"/>
      <c r="PME15" s="80"/>
      <c r="PMF15" s="80"/>
      <c r="PMG15" s="80"/>
      <c r="PMH15" s="80"/>
      <c r="PMI15" s="80"/>
      <c r="PMJ15" s="80"/>
      <c r="PMK15" s="80"/>
      <c r="PML15" s="80"/>
      <c r="PMM15" s="80"/>
      <c r="PMN15" s="80"/>
      <c r="PMO15" s="80"/>
      <c r="PMP15" s="80"/>
      <c r="PMQ15" s="80"/>
      <c r="PMR15" s="80"/>
      <c r="PMS15" s="80"/>
      <c r="PMT15" s="80"/>
      <c r="PMU15" s="80"/>
      <c r="PMV15" s="80"/>
      <c r="PMW15" s="80"/>
      <c r="PMX15" s="80"/>
      <c r="PMY15" s="80"/>
      <c r="PMZ15" s="80"/>
      <c r="PNA15" s="80"/>
      <c r="PNB15" s="80"/>
      <c r="PNC15" s="80"/>
      <c r="PND15" s="80"/>
      <c r="PNE15" s="80"/>
      <c r="PNF15" s="80"/>
      <c r="PNG15" s="80"/>
      <c r="PNH15" s="80"/>
      <c r="PNI15" s="80"/>
      <c r="PNJ15" s="80"/>
      <c r="PNK15" s="80"/>
      <c r="PNL15" s="80"/>
      <c r="PNM15" s="80"/>
      <c r="PNN15" s="80"/>
      <c r="PNO15" s="80"/>
      <c r="PNP15" s="80"/>
      <c r="PNQ15" s="80"/>
      <c r="PNR15" s="80"/>
      <c r="PNS15" s="80"/>
      <c r="PNT15" s="80"/>
      <c r="PNU15" s="80"/>
      <c r="PNV15" s="80"/>
      <c r="PNW15" s="80"/>
      <c r="PNX15" s="80"/>
      <c r="PNY15" s="80"/>
      <c r="PNZ15" s="80"/>
      <c r="POA15" s="80"/>
      <c r="POB15" s="80"/>
      <c r="POC15" s="80"/>
      <c r="POD15" s="80"/>
      <c r="POE15" s="80"/>
      <c r="POF15" s="80"/>
      <c r="POG15" s="80"/>
      <c r="POH15" s="80"/>
      <c r="POI15" s="80"/>
      <c r="POJ15" s="80"/>
      <c r="POK15" s="80"/>
      <c r="POL15" s="80"/>
      <c r="POM15" s="80"/>
      <c r="PON15" s="80"/>
      <c r="POO15" s="80"/>
      <c r="POP15" s="80"/>
      <c r="POQ15" s="80"/>
      <c r="POR15" s="80"/>
      <c r="POS15" s="80"/>
      <c r="POT15" s="80"/>
      <c r="POU15" s="80"/>
      <c r="POV15" s="80"/>
      <c r="POW15" s="80"/>
      <c r="POX15" s="80"/>
      <c r="POY15" s="80"/>
      <c r="POZ15" s="80"/>
      <c r="PPA15" s="80"/>
      <c r="PPB15" s="80"/>
      <c r="PPC15" s="80"/>
      <c r="PPD15" s="80"/>
      <c r="PPE15" s="80"/>
      <c r="PPF15" s="80"/>
      <c r="PPG15" s="80"/>
      <c r="PPH15" s="80"/>
      <c r="PPI15" s="80"/>
      <c r="PPJ15" s="80"/>
      <c r="PPK15" s="80"/>
      <c r="PPL15" s="80"/>
      <c r="PPM15" s="80"/>
      <c r="PPN15" s="80"/>
      <c r="PPO15" s="80"/>
      <c r="PPP15" s="80"/>
      <c r="PPQ15" s="80"/>
      <c r="PPR15" s="80"/>
      <c r="PPS15" s="80"/>
      <c r="PPT15" s="80"/>
      <c r="PPU15" s="80"/>
      <c r="PPV15" s="80"/>
      <c r="PPW15" s="80"/>
      <c r="PPX15" s="80"/>
      <c r="PPY15" s="80"/>
      <c r="PPZ15" s="80"/>
      <c r="PQA15" s="80"/>
      <c r="PQB15" s="80"/>
      <c r="PQC15" s="80"/>
      <c r="PQD15" s="80"/>
      <c r="PQE15" s="80"/>
      <c r="PQF15" s="80"/>
      <c r="PQG15" s="80"/>
      <c r="PQH15" s="80"/>
      <c r="PQI15" s="80"/>
      <c r="PQJ15" s="80"/>
      <c r="PQK15" s="80"/>
      <c r="PQL15" s="80"/>
      <c r="PQM15" s="80"/>
      <c r="PQN15" s="80"/>
      <c r="PQO15" s="80"/>
      <c r="PQP15" s="80"/>
      <c r="PQQ15" s="80"/>
      <c r="PQR15" s="80"/>
      <c r="PQS15" s="80"/>
      <c r="PQT15" s="80"/>
      <c r="PQU15" s="80"/>
      <c r="PQV15" s="80"/>
      <c r="PQW15" s="80"/>
      <c r="PQX15" s="80"/>
      <c r="PQY15" s="80"/>
      <c r="PQZ15" s="80"/>
      <c r="PRA15" s="80"/>
      <c r="PRB15" s="80"/>
      <c r="PRC15" s="80"/>
      <c r="PRD15" s="80"/>
      <c r="PRE15" s="80"/>
      <c r="PRF15" s="80"/>
      <c r="PRG15" s="80"/>
      <c r="PRH15" s="80"/>
      <c r="PRI15" s="80"/>
      <c r="PRJ15" s="80"/>
      <c r="PRK15" s="80"/>
      <c r="PRL15" s="80"/>
      <c r="PRM15" s="80"/>
      <c r="PRN15" s="80"/>
      <c r="PRO15" s="80"/>
      <c r="PRP15" s="80"/>
      <c r="PRQ15" s="80"/>
      <c r="PRR15" s="80"/>
      <c r="PRS15" s="80"/>
      <c r="PRT15" s="80"/>
      <c r="PRU15" s="80"/>
      <c r="PRV15" s="80"/>
      <c r="PRW15" s="80"/>
      <c r="PRX15" s="80"/>
      <c r="PRY15" s="80"/>
      <c r="PRZ15" s="80"/>
      <c r="PSA15" s="80"/>
      <c r="PSB15" s="80"/>
      <c r="PSC15" s="80"/>
      <c r="PSD15" s="80"/>
      <c r="PSE15" s="80"/>
      <c r="PSF15" s="80"/>
      <c r="PSG15" s="80"/>
      <c r="PSH15" s="80"/>
      <c r="PSI15" s="80"/>
      <c r="PSJ15" s="80"/>
      <c r="PSK15" s="80"/>
      <c r="PSL15" s="80"/>
      <c r="PSM15" s="80"/>
      <c r="PSN15" s="80"/>
      <c r="PSO15" s="80"/>
      <c r="PSP15" s="80"/>
      <c r="PSQ15" s="80"/>
      <c r="PSR15" s="80"/>
      <c r="PSS15" s="80"/>
      <c r="PST15" s="80"/>
      <c r="PSU15" s="80"/>
      <c r="PSV15" s="80"/>
      <c r="PSW15" s="80"/>
      <c r="PSX15" s="80"/>
      <c r="PSY15" s="80"/>
      <c r="PSZ15" s="80"/>
      <c r="PTA15" s="80"/>
      <c r="PTB15" s="80"/>
      <c r="PTC15" s="80"/>
      <c r="PTD15" s="80"/>
      <c r="PTE15" s="80"/>
      <c r="PTF15" s="80"/>
      <c r="PTG15" s="80"/>
      <c r="PTH15" s="80"/>
      <c r="PTI15" s="80"/>
      <c r="PTJ15" s="80"/>
      <c r="PTK15" s="80"/>
      <c r="PTL15" s="80"/>
      <c r="PTM15" s="80"/>
      <c r="PTN15" s="80"/>
      <c r="PTO15" s="80"/>
      <c r="PTP15" s="80"/>
      <c r="PTQ15" s="80"/>
      <c r="PTR15" s="80"/>
      <c r="PTS15" s="80"/>
      <c r="PTT15" s="80"/>
      <c r="PTU15" s="80"/>
      <c r="PTV15" s="80"/>
      <c r="PTW15" s="80"/>
      <c r="PTX15" s="80"/>
      <c r="PTY15" s="80"/>
      <c r="PTZ15" s="80"/>
      <c r="PUA15" s="80"/>
      <c r="PUB15" s="80"/>
      <c r="PUC15" s="80"/>
      <c r="PUD15" s="80"/>
      <c r="PUE15" s="80"/>
      <c r="PUF15" s="80"/>
      <c r="PUG15" s="80"/>
      <c r="PUH15" s="80"/>
      <c r="PUI15" s="80"/>
      <c r="PUJ15" s="80"/>
      <c r="PUK15" s="80"/>
      <c r="PUL15" s="80"/>
      <c r="PUM15" s="80"/>
      <c r="PUN15" s="80"/>
      <c r="PUO15" s="80"/>
      <c r="PUP15" s="80"/>
      <c r="PUQ15" s="80"/>
      <c r="PUR15" s="80"/>
      <c r="PUS15" s="80"/>
      <c r="PUT15" s="80"/>
      <c r="PUU15" s="80"/>
      <c r="PUV15" s="80"/>
      <c r="PUW15" s="80"/>
      <c r="PUX15" s="80"/>
      <c r="PUY15" s="80"/>
      <c r="PUZ15" s="80"/>
      <c r="PVA15" s="80"/>
      <c r="PVB15" s="80"/>
      <c r="PVC15" s="80"/>
      <c r="PVD15" s="80"/>
      <c r="PVE15" s="80"/>
      <c r="PVF15" s="80"/>
      <c r="PVG15" s="80"/>
      <c r="PVH15" s="80"/>
      <c r="PVI15" s="80"/>
      <c r="PVJ15" s="80"/>
      <c r="PVK15" s="80"/>
      <c r="PVL15" s="80"/>
      <c r="PVM15" s="80"/>
      <c r="PVN15" s="80"/>
      <c r="PVO15" s="80"/>
      <c r="PVP15" s="80"/>
      <c r="PVQ15" s="80"/>
      <c r="PVR15" s="80"/>
      <c r="PVS15" s="80"/>
      <c r="PVT15" s="80"/>
      <c r="PVU15" s="80"/>
      <c r="PVV15" s="80"/>
      <c r="PVW15" s="80"/>
      <c r="PVX15" s="80"/>
      <c r="PVY15" s="80"/>
      <c r="PVZ15" s="80"/>
      <c r="PWA15" s="80"/>
      <c r="PWB15" s="80"/>
      <c r="PWC15" s="80"/>
      <c r="PWD15" s="80"/>
      <c r="PWE15" s="80"/>
      <c r="PWF15" s="80"/>
      <c r="PWG15" s="80"/>
      <c r="PWH15" s="80"/>
      <c r="PWI15" s="80"/>
      <c r="PWJ15" s="80"/>
      <c r="PWK15" s="80"/>
      <c r="PWL15" s="80"/>
      <c r="PWM15" s="80"/>
      <c r="PWN15" s="80"/>
      <c r="PWO15" s="80"/>
      <c r="PWP15" s="80"/>
      <c r="PWQ15" s="80"/>
      <c r="PWR15" s="80"/>
      <c r="PWS15" s="80"/>
      <c r="PWT15" s="80"/>
      <c r="PWU15" s="80"/>
      <c r="PWV15" s="80"/>
      <c r="PWW15" s="80"/>
      <c r="PWX15" s="80"/>
      <c r="PWY15" s="80"/>
      <c r="PWZ15" s="80"/>
      <c r="PXA15" s="80"/>
      <c r="PXB15" s="80"/>
      <c r="PXC15" s="80"/>
      <c r="PXD15" s="80"/>
      <c r="PXE15" s="80"/>
      <c r="PXF15" s="80"/>
      <c r="PXG15" s="80"/>
      <c r="PXH15" s="80"/>
      <c r="PXI15" s="80"/>
      <c r="PXJ15" s="80"/>
      <c r="PXK15" s="80"/>
      <c r="PXL15" s="80"/>
      <c r="PXM15" s="80"/>
      <c r="PXN15" s="80"/>
      <c r="PXO15" s="80"/>
      <c r="PXP15" s="80"/>
      <c r="PXQ15" s="80"/>
      <c r="PXR15" s="80"/>
      <c r="PXS15" s="80"/>
      <c r="PXT15" s="80"/>
      <c r="PXU15" s="80"/>
      <c r="PXV15" s="80"/>
      <c r="PXW15" s="80"/>
      <c r="PXX15" s="80"/>
      <c r="PXY15" s="80"/>
      <c r="PXZ15" s="80"/>
      <c r="PYA15" s="80"/>
      <c r="PYB15" s="80"/>
      <c r="PYC15" s="80"/>
      <c r="PYD15" s="80"/>
      <c r="PYE15" s="80"/>
      <c r="PYF15" s="80"/>
      <c r="PYG15" s="80"/>
      <c r="PYH15" s="80"/>
      <c r="PYI15" s="80"/>
      <c r="PYJ15" s="80"/>
      <c r="PYK15" s="80"/>
      <c r="PYL15" s="80"/>
      <c r="PYM15" s="80"/>
      <c r="PYN15" s="80"/>
      <c r="PYO15" s="80"/>
      <c r="PYP15" s="80"/>
      <c r="PYQ15" s="80"/>
      <c r="PYR15" s="80"/>
      <c r="PYS15" s="80"/>
      <c r="PYT15" s="80"/>
      <c r="PYU15" s="80"/>
      <c r="PYV15" s="80"/>
      <c r="PYW15" s="80"/>
      <c r="PYX15" s="80"/>
      <c r="PYY15" s="80"/>
      <c r="PYZ15" s="80"/>
      <c r="PZA15" s="80"/>
      <c r="PZB15" s="80"/>
      <c r="PZC15" s="80"/>
      <c r="PZD15" s="80"/>
      <c r="PZE15" s="80"/>
      <c r="PZF15" s="80"/>
      <c r="PZG15" s="80"/>
      <c r="PZH15" s="80"/>
      <c r="PZI15" s="80"/>
      <c r="PZJ15" s="80"/>
      <c r="PZK15" s="80"/>
      <c r="PZL15" s="80"/>
      <c r="PZM15" s="80"/>
      <c r="PZN15" s="80"/>
      <c r="PZO15" s="80"/>
      <c r="PZP15" s="80"/>
      <c r="PZQ15" s="80"/>
      <c r="PZR15" s="80"/>
      <c r="PZS15" s="80"/>
      <c r="PZT15" s="80"/>
      <c r="PZU15" s="80"/>
      <c r="PZV15" s="80"/>
      <c r="PZW15" s="80"/>
      <c r="PZX15" s="80"/>
      <c r="PZY15" s="80"/>
      <c r="PZZ15" s="80"/>
      <c r="QAA15" s="80"/>
      <c r="QAB15" s="80"/>
      <c r="QAC15" s="80"/>
      <c r="QAD15" s="80"/>
      <c r="QAE15" s="80"/>
      <c r="QAF15" s="80"/>
      <c r="QAG15" s="80"/>
      <c r="QAH15" s="80"/>
      <c r="QAI15" s="80"/>
      <c r="QAJ15" s="80"/>
      <c r="QAK15" s="80"/>
      <c r="QAL15" s="80"/>
      <c r="QAM15" s="80"/>
      <c r="QAN15" s="80"/>
      <c r="QAO15" s="80"/>
      <c r="QAP15" s="80"/>
      <c r="QAQ15" s="80"/>
      <c r="QAR15" s="80"/>
      <c r="QAS15" s="80"/>
      <c r="QAT15" s="80"/>
      <c r="QAU15" s="80"/>
      <c r="QAV15" s="80"/>
      <c r="QAW15" s="80"/>
      <c r="QAX15" s="80"/>
      <c r="QAY15" s="80"/>
      <c r="QAZ15" s="80"/>
      <c r="QBA15" s="80"/>
      <c r="QBB15" s="80"/>
      <c r="QBC15" s="80"/>
      <c r="QBD15" s="80"/>
      <c r="QBE15" s="80"/>
      <c r="QBF15" s="80"/>
      <c r="QBG15" s="80"/>
      <c r="QBH15" s="80"/>
      <c r="QBI15" s="80"/>
      <c r="QBJ15" s="80"/>
      <c r="QBK15" s="80"/>
      <c r="QBL15" s="80"/>
      <c r="QBM15" s="80"/>
      <c r="QBN15" s="80"/>
      <c r="QBO15" s="80"/>
      <c r="QBP15" s="80"/>
      <c r="QBQ15" s="80"/>
      <c r="QBR15" s="80"/>
      <c r="QBS15" s="80"/>
      <c r="QBT15" s="80"/>
      <c r="QBU15" s="80"/>
      <c r="QBV15" s="80"/>
      <c r="QBW15" s="80"/>
      <c r="QBX15" s="80"/>
      <c r="QBY15" s="80"/>
      <c r="QBZ15" s="80"/>
      <c r="QCA15" s="80"/>
      <c r="QCB15" s="80"/>
      <c r="QCC15" s="80"/>
      <c r="QCD15" s="80"/>
      <c r="QCE15" s="80"/>
      <c r="QCF15" s="80"/>
      <c r="QCG15" s="80"/>
      <c r="QCH15" s="80"/>
      <c r="QCI15" s="80"/>
      <c r="QCJ15" s="80"/>
      <c r="QCK15" s="80"/>
      <c r="QCL15" s="80"/>
      <c r="QCM15" s="80"/>
      <c r="QCN15" s="80"/>
      <c r="QCO15" s="80"/>
      <c r="QCP15" s="80"/>
      <c r="QCQ15" s="80"/>
      <c r="QCR15" s="80"/>
      <c r="QCS15" s="80"/>
      <c r="QCT15" s="80"/>
      <c r="QCU15" s="80"/>
      <c r="QCV15" s="80"/>
      <c r="QCW15" s="80"/>
      <c r="QCX15" s="80"/>
      <c r="QCY15" s="80"/>
      <c r="QCZ15" s="80"/>
      <c r="QDA15" s="80"/>
      <c r="QDB15" s="80"/>
      <c r="QDC15" s="80"/>
      <c r="QDD15" s="80"/>
      <c r="QDE15" s="80"/>
      <c r="QDF15" s="80"/>
      <c r="QDG15" s="80"/>
      <c r="QDH15" s="80"/>
      <c r="QDI15" s="80"/>
      <c r="QDJ15" s="80"/>
      <c r="QDK15" s="80"/>
      <c r="QDL15" s="80"/>
      <c r="QDM15" s="80"/>
      <c r="QDN15" s="80"/>
      <c r="QDO15" s="80"/>
      <c r="QDP15" s="80"/>
      <c r="QDQ15" s="80"/>
      <c r="QDR15" s="80"/>
      <c r="QDS15" s="80"/>
      <c r="QDT15" s="80"/>
      <c r="QDU15" s="80"/>
      <c r="QDV15" s="80"/>
      <c r="QDW15" s="80"/>
      <c r="QDX15" s="80"/>
      <c r="QDY15" s="80"/>
      <c r="QDZ15" s="80"/>
      <c r="QEA15" s="80"/>
      <c r="QEB15" s="80"/>
      <c r="QEC15" s="80"/>
      <c r="QED15" s="80"/>
      <c r="QEE15" s="80"/>
      <c r="QEF15" s="80"/>
      <c r="QEG15" s="80"/>
      <c r="QEH15" s="80"/>
      <c r="QEI15" s="80"/>
      <c r="QEJ15" s="80"/>
      <c r="QEK15" s="80"/>
      <c r="QEL15" s="80"/>
      <c r="QEM15" s="80"/>
      <c r="QEN15" s="80"/>
      <c r="QEO15" s="80"/>
      <c r="QEP15" s="80"/>
      <c r="QEQ15" s="80"/>
      <c r="QER15" s="80"/>
      <c r="QES15" s="80"/>
      <c r="QET15" s="80"/>
      <c r="QEU15" s="80"/>
      <c r="QEV15" s="80"/>
      <c r="QEW15" s="80"/>
      <c r="QEX15" s="80"/>
      <c r="QEY15" s="80"/>
      <c r="QEZ15" s="80"/>
      <c r="QFA15" s="80"/>
      <c r="QFB15" s="80"/>
      <c r="QFC15" s="80"/>
      <c r="QFD15" s="80"/>
      <c r="QFE15" s="80"/>
      <c r="QFF15" s="80"/>
      <c r="QFG15" s="80"/>
      <c r="QFH15" s="80"/>
      <c r="QFI15" s="80"/>
      <c r="QFJ15" s="80"/>
      <c r="QFK15" s="80"/>
      <c r="QFL15" s="80"/>
      <c r="QFM15" s="80"/>
      <c r="QFN15" s="80"/>
      <c r="QFO15" s="80"/>
      <c r="QFP15" s="80"/>
      <c r="QFQ15" s="80"/>
      <c r="QFR15" s="80"/>
      <c r="QFS15" s="80"/>
      <c r="QFT15" s="80"/>
      <c r="QFU15" s="80"/>
      <c r="QFV15" s="80"/>
      <c r="QFW15" s="80"/>
      <c r="QFX15" s="80"/>
      <c r="QFY15" s="80"/>
      <c r="QFZ15" s="80"/>
      <c r="QGA15" s="80"/>
      <c r="QGB15" s="80"/>
      <c r="QGC15" s="80"/>
      <c r="QGD15" s="80"/>
      <c r="QGE15" s="80"/>
      <c r="QGF15" s="80"/>
      <c r="QGG15" s="80"/>
      <c r="QGH15" s="80"/>
      <c r="QGI15" s="80"/>
      <c r="QGJ15" s="80"/>
      <c r="QGK15" s="80"/>
      <c r="QGL15" s="80"/>
      <c r="QGM15" s="80"/>
      <c r="QGN15" s="80"/>
      <c r="QGO15" s="80"/>
      <c r="QGP15" s="80"/>
      <c r="QGQ15" s="80"/>
      <c r="QGR15" s="80"/>
      <c r="QGS15" s="80"/>
      <c r="QGT15" s="80"/>
      <c r="QGU15" s="80"/>
      <c r="QGV15" s="80"/>
      <c r="QGW15" s="80"/>
      <c r="QGX15" s="80"/>
      <c r="QGY15" s="80"/>
      <c r="QGZ15" s="80"/>
      <c r="QHA15" s="80"/>
      <c r="QHB15" s="80"/>
      <c r="QHC15" s="80"/>
      <c r="QHD15" s="80"/>
      <c r="QHE15" s="80"/>
      <c r="QHF15" s="80"/>
      <c r="QHG15" s="80"/>
      <c r="QHH15" s="80"/>
      <c r="QHI15" s="80"/>
      <c r="QHJ15" s="80"/>
      <c r="QHK15" s="80"/>
      <c r="QHL15" s="80"/>
      <c r="QHM15" s="80"/>
      <c r="QHN15" s="80"/>
      <c r="QHO15" s="80"/>
      <c r="QHP15" s="80"/>
      <c r="QHQ15" s="80"/>
      <c r="QHR15" s="80"/>
      <c r="QHS15" s="80"/>
      <c r="QHT15" s="80"/>
      <c r="QHU15" s="80"/>
      <c r="QHV15" s="80"/>
      <c r="QHW15" s="80"/>
      <c r="QHX15" s="80"/>
      <c r="QHY15" s="80"/>
      <c r="QHZ15" s="80"/>
      <c r="QIA15" s="80"/>
      <c r="QIB15" s="80"/>
      <c r="QIC15" s="80"/>
      <c r="QID15" s="80"/>
      <c r="QIE15" s="80"/>
      <c r="QIF15" s="80"/>
      <c r="QIG15" s="80"/>
      <c r="QIH15" s="80"/>
      <c r="QII15" s="80"/>
      <c r="QIJ15" s="80"/>
      <c r="QIK15" s="80"/>
      <c r="QIL15" s="80"/>
      <c r="QIM15" s="80"/>
      <c r="QIN15" s="80"/>
      <c r="QIO15" s="80"/>
      <c r="QIP15" s="80"/>
      <c r="QIQ15" s="80"/>
      <c r="QIR15" s="80"/>
      <c r="QIS15" s="80"/>
      <c r="QIT15" s="80"/>
      <c r="QIU15" s="80"/>
      <c r="QIV15" s="80"/>
      <c r="QIW15" s="80"/>
      <c r="QIX15" s="80"/>
      <c r="QIY15" s="80"/>
      <c r="QIZ15" s="80"/>
      <c r="QJA15" s="80"/>
      <c r="QJB15" s="80"/>
      <c r="QJC15" s="80"/>
      <c r="QJD15" s="80"/>
      <c r="QJE15" s="80"/>
      <c r="QJF15" s="80"/>
      <c r="QJG15" s="80"/>
      <c r="QJH15" s="80"/>
      <c r="QJI15" s="80"/>
      <c r="QJJ15" s="80"/>
      <c r="QJK15" s="80"/>
      <c r="QJL15" s="80"/>
      <c r="QJM15" s="80"/>
      <c r="QJN15" s="80"/>
      <c r="QJO15" s="80"/>
      <c r="QJP15" s="80"/>
      <c r="QJQ15" s="80"/>
      <c r="QJR15" s="80"/>
      <c r="QJS15" s="80"/>
      <c r="QJT15" s="80"/>
      <c r="QJU15" s="80"/>
      <c r="QJV15" s="80"/>
      <c r="QJW15" s="80"/>
      <c r="QJX15" s="80"/>
      <c r="QJY15" s="80"/>
      <c r="QJZ15" s="80"/>
      <c r="QKA15" s="80"/>
      <c r="QKB15" s="80"/>
      <c r="QKC15" s="80"/>
      <c r="QKD15" s="80"/>
      <c r="QKE15" s="80"/>
      <c r="QKF15" s="80"/>
      <c r="QKG15" s="80"/>
      <c r="QKH15" s="80"/>
      <c r="QKI15" s="80"/>
      <c r="QKJ15" s="80"/>
      <c r="QKK15" s="80"/>
      <c r="QKL15" s="80"/>
      <c r="QKM15" s="80"/>
      <c r="QKN15" s="80"/>
      <c r="QKO15" s="80"/>
      <c r="QKP15" s="80"/>
      <c r="QKQ15" s="80"/>
      <c r="QKR15" s="80"/>
      <c r="QKS15" s="80"/>
      <c r="QKT15" s="80"/>
      <c r="QKU15" s="80"/>
      <c r="QKV15" s="80"/>
      <c r="QKW15" s="80"/>
      <c r="QKX15" s="80"/>
      <c r="QKY15" s="80"/>
      <c r="QKZ15" s="80"/>
      <c r="QLA15" s="80"/>
      <c r="QLB15" s="80"/>
      <c r="QLC15" s="80"/>
      <c r="QLD15" s="80"/>
      <c r="QLE15" s="80"/>
      <c r="QLF15" s="80"/>
      <c r="QLG15" s="80"/>
      <c r="QLH15" s="80"/>
      <c r="QLI15" s="80"/>
      <c r="QLJ15" s="80"/>
      <c r="QLK15" s="80"/>
      <c r="QLL15" s="80"/>
      <c r="QLM15" s="80"/>
      <c r="QLN15" s="80"/>
      <c r="QLO15" s="80"/>
      <c r="QLP15" s="80"/>
      <c r="QLQ15" s="80"/>
      <c r="QLR15" s="80"/>
      <c r="QLS15" s="80"/>
      <c r="QLT15" s="80"/>
      <c r="QLU15" s="80"/>
      <c r="QLV15" s="80"/>
      <c r="QLW15" s="80"/>
      <c r="QLX15" s="80"/>
      <c r="QLY15" s="80"/>
      <c r="QLZ15" s="80"/>
      <c r="QMA15" s="80"/>
      <c r="QMB15" s="80"/>
      <c r="QMC15" s="80"/>
      <c r="QMD15" s="80"/>
      <c r="QME15" s="80"/>
      <c r="QMF15" s="80"/>
      <c r="QMG15" s="80"/>
      <c r="QMH15" s="80"/>
      <c r="QMI15" s="80"/>
      <c r="QMJ15" s="80"/>
      <c r="QMK15" s="80"/>
      <c r="QML15" s="80"/>
      <c r="QMM15" s="80"/>
      <c r="QMN15" s="80"/>
      <c r="QMO15" s="80"/>
      <c r="QMP15" s="80"/>
      <c r="QMQ15" s="80"/>
      <c r="QMR15" s="80"/>
      <c r="QMS15" s="80"/>
      <c r="QMT15" s="80"/>
      <c r="QMU15" s="80"/>
      <c r="QMV15" s="80"/>
      <c r="QMW15" s="80"/>
      <c r="QMX15" s="80"/>
      <c r="QMY15" s="80"/>
      <c r="QMZ15" s="80"/>
      <c r="QNA15" s="80"/>
      <c r="QNB15" s="80"/>
      <c r="QNC15" s="80"/>
      <c r="QND15" s="80"/>
      <c r="QNE15" s="80"/>
      <c r="QNF15" s="80"/>
      <c r="QNG15" s="80"/>
      <c r="QNH15" s="80"/>
      <c r="QNI15" s="80"/>
      <c r="QNJ15" s="80"/>
      <c r="QNK15" s="80"/>
      <c r="QNL15" s="80"/>
      <c r="QNM15" s="80"/>
      <c r="QNN15" s="80"/>
      <c r="QNO15" s="80"/>
      <c r="QNP15" s="80"/>
      <c r="QNQ15" s="80"/>
      <c r="QNR15" s="80"/>
      <c r="QNS15" s="80"/>
      <c r="QNT15" s="80"/>
      <c r="QNU15" s="80"/>
      <c r="QNV15" s="80"/>
      <c r="QNW15" s="80"/>
      <c r="QNX15" s="80"/>
      <c r="QNY15" s="80"/>
      <c r="QNZ15" s="80"/>
      <c r="QOA15" s="80"/>
      <c r="QOB15" s="80"/>
      <c r="QOC15" s="80"/>
      <c r="QOD15" s="80"/>
      <c r="QOE15" s="80"/>
      <c r="QOF15" s="80"/>
      <c r="QOG15" s="80"/>
      <c r="QOH15" s="80"/>
      <c r="QOI15" s="80"/>
      <c r="QOJ15" s="80"/>
      <c r="QOK15" s="80"/>
      <c r="QOL15" s="80"/>
      <c r="QOM15" s="80"/>
      <c r="QON15" s="80"/>
      <c r="QOO15" s="80"/>
      <c r="QOP15" s="80"/>
      <c r="QOQ15" s="80"/>
      <c r="QOR15" s="80"/>
      <c r="QOS15" s="80"/>
      <c r="QOT15" s="80"/>
      <c r="QOU15" s="80"/>
      <c r="QOV15" s="80"/>
      <c r="QOW15" s="80"/>
      <c r="QOX15" s="80"/>
      <c r="QOY15" s="80"/>
      <c r="QOZ15" s="80"/>
      <c r="QPA15" s="80"/>
      <c r="QPB15" s="80"/>
      <c r="QPC15" s="80"/>
      <c r="QPD15" s="80"/>
      <c r="QPE15" s="80"/>
      <c r="QPF15" s="80"/>
      <c r="QPG15" s="80"/>
      <c r="QPH15" s="80"/>
      <c r="QPI15" s="80"/>
      <c r="QPJ15" s="80"/>
      <c r="QPK15" s="80"/>
      <c r="QPL15" s="80"/>
      <c r="QPM15" s="80"/>
      <c r="QPN15" s="80"/>
      <c r="QPO15" s="80"/>
      <c r="QPP15" s="80"/>
      <c r="QPQ15" s="80"/>
      <c r="QPR15" s="80"/>
      <c r="QPS15" s="80"/>
      <c r="QPT15" s="80"/>
      <c r="QPU15" s="80"/>
      <c r="QPV15" s="80"/>
      <c r="QPW15" s="80"/>
      <c r="QPX15" s="80"/>
      <c r="QPY15" s="80"/>
      <c r="QPZ15" s="80"/>
      <c r="QQA15" s="80"/>
      <c r="QQB15" s="80"/>
      <c r="QQC15" s="80"/>
      <c r="QQD15" s="80"/>
      <c r="QQE15" s="80"/>
      <c r="QQF15" s="80"/>
      <c r="QQG15" s="80"/>
      <c r="QQH15" s="80"/>
      <c r="QQI15" s="80"/>
      <c r="QQJ15" s="80"/>
      <c r="QQK15" s="80"/>
      <c r="QQL15" s="80"/>
      <c r="QQM15" s="80"/>
      <c r="QQN15" s="80"/>
      <c r="QQO15" s="80"/>
      <c r="QQP15" s="80"/>
      <c r="QQQ15" s="80"/>
      <c r="QQR15" s="80"/>
      <c r="QQS15" s="80"/>
      <c r="QQT15" s="80"/>
      <c r="QQU15" s="80"/>
      <c r="QQV15" s="80"/>
      <c r="QQW15" s="80"/>
      <c r="QQX15" s="80"/>
      <c r="QQY15" s="80"/>
      <c r="QQZ15" s="80"/>
      <c r="QRA15" s="80"/>
      <c r="QRB15" s="80"/>
      <c r="QRC15" s="80"/>
      <c r="QRD15" s="80"/>
      <c r="QRE15" s="80"/>
      <c r="QRF15" s="80"/>
      <c r="QRG15" s="80"/>
      <c r="QRH15" s="80"/>
      <c r="QRI15" s="80"/>
      <c r="QRJ15" s="80"/>
      <c r="QRK15" s="80"/>
      <c r="QRL15" s="80"/>
      <c r="QRM15" s="80"/>
      <c r="QRN15" s="80"/>
      <c r="QRO15" s="80"/>
      <c r="QRP15" s="80"/>
      <c r="QRQ15" s="80"/>
      <c r="QRR15" s="80"/>
      <c r="QRS15" s="80"/>
      <c r="QRT15" s="80"/>
      <c r="QRU15" s="80"/>
      <c r="QRV15" s="80"/>
      <c r="QRW15" s="80"/>
      <c r="QRX15" s="80"/>
      <c r="QRY15" s="80"/>
      <c r="QRZ15" s="80"/>
      <c r="QSA15" s="80"/>
      <c r="QSB15" s="80"/>
      <c r="QSC15" s="80"/>
      <c r="QSD15" s="80"/>
      <c r="QSE15" s="80"/>
      <c r="QSF15" s="80"/>
      <c r="QSG15" s="80"/>
      <c r="QSH15" s="80"/>
      <c r="QSI15" s="80"/>
      <c r="QSJ15" s="80"/>
      <c r="QSK15" s="80"/>
      <c r="QSL15" s="80"/>
      <c r="QSM15" s="80"/>
      <c r="QSN15" s="80"/>
      <c r="QSO15" s="80"/>
      <c r="QSP15" s="80"/>
      <c r="QSQ15" s="80"/>
      <c r="QSR15" s="80"/>
      <c r="QSS15" s="80"/>
      <c r="QST15" s="80"/>
      <c r="QSU15" s="80"/>
      <c r="QSV15" s="80"/>
      <c r="QSW15" s="80"/>
      <c r="QSX15" s="80"/>
      <c r="QSY15" s="80"/>
      <c r="QSZ15" s="80"/>
      <c r="QTA15" s="80"/>
      <c r="QTB15" s="80"/>
      <c r="QTC15" s="80"/>
      <c r="QTD15" s="80"/>
      <c r="QTE15" s="80"/>
      <c r="QTF15" s="80"/>
      <c r="QTG15" s="80"/>
      <c r="QTH15" s="80"/>
      <c r="QTI15" s="80"/>
      <c r="QTJ15" s="80"/>
      <c r="QTK15" s="80"/>
      <c r="QTL15" s="80"/>
      <c r="QTM15" s="80"/>
      <c r="QTN15" s="80"/>
      <c r="QTO15" s="80"/>
      <c r="QTP15" s="80"/>
      <c r="QTQ15" s="80"/>
      <c r="QTR15" s="80"/>
      <c r="QTS15" s="80"/>
      <c r="QTT15" s="80"/>
      <c r="QTU15" s="80"/>
      <c r="QTV15" s="80"/>
      <c r="QTW15" s="80"/>
      <c r="QTX15" s="80"/>
      <c r="QTY15" s="80"/>
      <c r="QTZ15" s="80"/>
      <c r="QUA15" s="80"/>
      <c r="QUB15" s="80"/>
      <c r="QUC15" s="80"/>
      <c r="QUD15" s="80"/>
      <c r="QUE15" s="80"/>
      <c r="QUF15" s="80"/>
      <c r="QUG15" s="80"/>
      <c r="QUH15" s="80"/>
      <c r="QUI15" s="80"/>
      <c r="QUJ15" s="80"/>
      <c r="QUK15" s="80"/>
      <c r="QUL15" s="80"/>
      <c r="QUM15" s="80"/>
      <c r="QUN15" s="80"/>
      <c r="QUO15" s="80"/>
      <c r="QUP15" s="80"/>
      <c r="QUQ15" s="80"/>
      <c r="QUR15" s="80"/>
      <c r="QUS15" s="80"/>
      <c r="QUT15" s="80"/>
      <c r="QUU15" s="80"/>
      <c r="QUV15" s="80"/>
      <c r="QUW15" s="80"/>
      <c r="QUX15" s="80"/>
      <c r="QUY15" s="80"/>
      <c r="QUZ15" s="80"/>
      <c r="QVA15" s="80"/>
      <c r="QVB15" s="80"/>
      <c r="QVC15" s="80"/>
      <c r="QVD15" s="80"/>
      <c r="QVE15" s="80"/>
      <c r="QVF15" s="80"/>
      <c r="QVG15" s="80"/>
      <c r="QVH15" s="80"/>
      <c r="QVI15" s="80"/>
      <c r="QVJ15" s="80"/>
      <c r="QVK15" s="80"/>
      <c r="QVL15" s="80"/>
      <c r="QVM15" s="80"/>
      <c r="QVN15" s="80"/>
      <c r="QVO15" s="80"/>
      <c r="QVP15" s="80"/>
      <c r="QVQ15" s="80"/>
      <c r="QVR15" s="80"/>
      <c r="QVS15" s="80"/>
      <c r="QVT15" s="80"/>
      <c r="QVU15" s="80"/>
      <c r="QVV15" s="80"/>
      <c r="QVW15" s="80"/>
      <c r="QVX15" s="80"/>
      <c r="QVY15" s="80"/>
      <c r="QVZ15" s="80"/>
      <c r="QWA15" s="80"/>
      <c r="QWB15" s="80"/>
      <c r="QWC15" s="80"/>
      <c r="QWD15" s="80"/>
      <c r="QWE15" s="80"/>
      <c r="QWF15" s="80"/>
      <c r="QWG15" s="80"/>
      <c r="QWH15" s="80"/>
      <c r="QWI15" s="80"/>
      <c r="QWJ15" s="80"/>
      <c r="QWK15" s="80"/>
      <c r="QWL15" s="80"/>
      <c r="QWM15" s="80"/>
      <c r="QWN15" s="80"/>
      <c r="QWO15" s="80"/>
      <c r="QWP15" s="80"/>
      <c r="QWQ15" s="80"/>
      <c r="QWR15" s="80"/>
      <c r="QWS15" s="80"/>
      <c r="QWT15" s="80"/>
      <c r="QWU15" s="80"/>
      <c r="QWV15" s="80"/>
      <c r="QWW15" s="80"/>
      <c r="QWX15" s="80"/>
      <c r="QWY15" s="80"/>
      <c r="QWZ15" s="80"/>
      <c r="QXA15" s="80"/>
      <c r="QXB15" s="80"/>
      <c r="QXC15" s="80"/>
      <c r="QXD15" s="80"/>
      <c r="QXE15" s="80"/>
      <c r="QXF15" s="80"/>
      <c r="QXG15" s="80"/>
      <c r="QXH15" s="80"/>
      <c r="QXI15" s="80"/>
      <c r="QXJ15" s="80"/>
      <c r="QXK15" s="80"/>
      <c r="QXL15" s="80"/>
      <c r="QXM15" s="80"/>
      <c r="QXN15" s="80"/>
      <c r="QXO15" s="80"/>
      <c r="QXP15" s="80"/>
      <c r="QXQ15" s="80"/>
      <c r="QXR15" s="80"/>
      <c r="QXS15" s="80"/>
      <c r="QXT15" s="80"/>
      <c r="QXU15" s="80"/>
      <c r="QXV15" s="80"/>
      <c r="QXW15" s="80"/>
      <c r="QXX15" s="80"/>
      <c r="QXY15" s="80"/>
      <c r="QXZ15" s="80"/>
      <c r="QYA15" s="80"/>
      <c r="QYB15" s="80"/>
      <c r="QYC15" s="80"/>
      <c r="QYD15" s="80"/>
      <c r="QYE15" s="80"/>
      <c r="QYF15" s="80"/>
      <c r="QYG15" s="80"/>
      <c r="QYH15" s="80"/>
      <c r="QYI15" s="80"/>
      <c r="QYJ15" s="80"/>
      <c r="QYK15" s="80"/>
      <c r="QYL15" s="80"/>
      <c r="QYM15" s="80"/>
      <c r="QYN15" s="80"/>
      <c r="QYO15" s="80"/>
      <c r="QYP15" s="80"/>
      <c r="QYQ15" s="80"/>
      <c r="QYR15" s="80"/>
      <c r="QYS15" s="80"/>
      <c r="QYT15" s="80"/>
      <c r="QYU15" s="80"/>
      <c r="QYV15" s="80"/>
      <c r="QYW15" s="80"/>
      <c r="QYX15" s="80"/>
      <c r="QYY15" s="80"/>
      <c r="QYZ15" s="80"/>
      <c r="QZA15" s="80"/>
      <c r="QZB15" s="80"/>
      <c r="QZC15" s="80"/>
      <c r="QZD15" s="80"/>
      <c r="QZE15" s="80"/>
      <c r="QZF15" s="80"/>
      <c r="QZG15" s="80"/>
      <c r="QZH15" s="80"/>
      <c r="QZI15" s="80"/>
      <c r="QZJ15" s="80"/>
      <c r="QZK15" s="80"/>
      <c r="QZL15" s="80"/>
      <c r="QZM15" s="80"/>
      <c r="QZN15" s="80"/>
      <c r="QZO15" s="80"/>
      <c r="QZP15" s="80"/>
      <c r="QZQ15" s="80"/>
      <c r="QZR15" s="80"/>
      <c r="QZS15" s="80"/>
      <c r="QZT15" s="80"/>
      <c r="QZU15" s="80"/>
      <c r="QZV15" s="80"/>
      <c r="QZW15" s="80"/>
      <c r="QZX15" s="80"/>
      <c r="QZY15" s="80"/>
      <c r="QZZ15" s="80"/>
      <c r="RAA15" s="80"/>
      <c r="RAB15" s="80"/>
      <c r="RAC15" s="80"/>
      <c r="RAD15" s="80"/>
      <c r="RAE15" s="80"/>
      <c r="RAF15" s="80"/>
      <c r="RAG15" s="80"/>
      <c r="RAH15" s="80"/>
      <c r="RAI15" s="80"/>
      <c r="RAJ15" s="80"/>
      <c r="RAK15" s="80"/>
      <c r="RAL15" s="80"/>
      <c r="RAM15" s="80"/>
      <c r="RAN15" s="80"/>
      <c r="RAO15" s="80"/>
      <c r="RAP15" s="80"/>
      <c r="RAQ15" s="80"/>
      <c r="RAR15" s="80"/>
      <c r="RAS15" s="80"/>
      <c r="RAT15" s="80"/>
      <c r="RAU15" s="80"/>
      <c r="RAV15" s="80"/>
      <c r="RAW15" s="80"/>
      <c r="RAX15" s="80"/>
      <c r="RAY15" s="80"/>
      <c r="RAZ15" s="80"/>
      <c r="RBA15" s="80"/>
      <c r="RBB15" s="80"/>
      <c r="RBC15" s="80"/>
      <c r="RBD15" s="80"/>
      <c r="RBE15" s="80"/>
      <c r="RBF15" s="80"/>
      <c r="RBG15" s="80"/>
      <c r="RBH15" s="80"/>
      <c r="RBI15" s="80"/>
      <c r="RBJ15" s="80"/>
      <c r="RBK15" s="80"/>
      <c r="RBL15" s="80"/>
      <c r="RBM15" s="80"/>
      <c r="RBN15" s="80"/>
      <c r="RBO15" s="80"/>
      <c r="RBP15" s="80"/>
      <c r="RBQ15" s="80"/>
      <c r="RBR15" s="80"/>
      <c r="RBS15" s="80"/>
      <c r="RBT15" s="80"/>
      <c r="RBU15" s="80"/>
      <c r="RBV15" s="80"/>
      <c r="RBW15" s="80"/>
      <c r="RBX15" s="80"/>
      <c r="RBY15" s="80"/>
      <c r="RBZ15" s="80"/>
      <c r="RCA15" s="80"/>
      <c r="RCB15" s="80"/>
      <c r="RCC15" s="80"/>
      <c r="RCD15" s="80"/>
      <c r="RCE15" s="80"/>
      <c r="RCF15" s="80"/>
      <c r="RCG15" s="80"/>
      <c r="RCH15" s="80"/>
      <c r="RCI15" s="80"/>
      <c r="RCJ15" s="80"/>
      <c r="RCK15" s="80"/>
      <c r="RCL15" s="80"/>
      <c r="RCM15" s="80"/>
      <c r="RCN15" s="80"/>
      <c r="RCO15" s="80"/>
      <c r="RCP15" s="80"/>
      <c r="RCQ15" s="80"/>
      <c r="RCR15" s="80"/>
      <c r="RCS15" s="80"/>
      <c r="RCT15" s="80"/>
      <c r="RCU15" s="80"/>
      <c r="RCV15" s="80"/>
      <c r="RCW15" s="80"/>
      <c r="RCX15" s="80"/>
      <c r="RCY15" s="80"/>
      <c r="RCZ15" s="80"/>
      <c r="RDA15" s="80"/>
      <c r="RDB15" s="80"/>
      <c r="RDC15" s="80"/>
      <c r="RDD15" s="80"/>
      <c r="RDE15" s="80"/>
      <c r="RDF15" s="80"/>
      <c r="RDG15" s="80"/>
      <c r="RDH15" s="80"/>
      <c r="RDI15" s="80"/>
      <c r="RDJ15" s="80"/>
      <c r="RDK15" s="80"/>
      <c r="RDL15" s="80"/>
      <c r="RDM15" s="80"/>
      <c r="RDN15" s="80"/>
      <c r="RDO15" s="80"/>
      <c r="RDP15" s="80"/>
      <c r="RDQ15" s="80"/>
      <c r="RDR15" s="80"/>
      <c r="RDS15" s="80"/>
      <c r="RDT15" s="80"/>
      <c r="RDU15" s="80"/>
      <c r="RDV15" s="80"/>
      <c r="RDW15" s="80"/>
      <c r="RDX15" s="80"/>
      <c r="RDY15" s="80"/>
      <c r="RDZ15" s="80"/>
      <c r="REA15" s="80"/>
      <c r="REB15" s="80"/>
      <c r="REC15" s="80"/>
      <c r="RED15" s="80"/>
      <c r="REE15" s="80"/>
      <c r="REF15" s="80"/>
      <c r="REG15" s="80"/>
      <c r="REH15" s="80"/>
      <c r="REI15" s="80"/>
      <c r="REJ15" s="80"/>
      <c r="REK15" s="80"/>
      <c r="REL15" s="80"/>
      <c r="REM15" s="80"/>
      <c r="REN15" s="80"/>
      <c r="REO15" s="80"/>
      <c r="REP15" s="80"/>
      <c r="REQ15" s="80"/>
      <c r="RER15" s="80"/>
      <c r="RES15" s="80"/>
      <c r="RET15" s="80"/>
      <c r="REU15" s="80"/>
      <c r="REV15" s="80"/>
      <c r="REW15" s="80"/>
      <c r="REX15" s="80"/>
      <c r="REY15" s="80"/>
      <c r="REZ15" s="80"/>
      <c r="RFA15" s="80"/>
      <c r="RFB15" s="80"/>
      <c r="RFC15" s="80"/>
      <c r="RFD15" s="80"/>
      <c r="RFE15" s="80"/>
      <c r="RFF15" s="80"/>
      <c r="RFG15" s="80"/>
      <c r="RFH15" s="80"/>
      <c r="RFI15" s="80"/>
      <c r="RFJ15" s="80"/>
      <c r="RFK15" s="80"/>
      <c r="RFL15" s="80"/>
      <c r="RFM15" s="80"/>
      <c r="RFN15" s="80"/>
      <c r="RFO15" s="80"/>
      <c r="RFP15" s="80"/>
      <c r="RFQ15" s="80"/>
      <c r="RFR15" s="80"/>
      <c r="RFS15" s="80"/>
      <c r="RFT15" s="80"/>
      <c r="RFU15" s="80"/>
      <c r="RFV15" s="80"/>
      <c r="RFW15" s="80"/>
      <c r="RFX15" s="80"/>
      <c r="RFY15" s="80"/>
      <c r="RFZ15" s="80"/>
      <c r="RGA15" s="80"/>
      <c r="RGB15" s="80"/>
      <c r="RGC15" s="80"/>
      <c r="RGD15" s="80"/>
      <c r="RGE15" s="80"/>
      <c r="RGF15" s="80"/>
      <c r="RGG15" s="80"/>
      <c r="RGH15" s="80"/>
      <c r="RGI15" s="80"/>
      <c r="RGJ15" s="80"/>
      <c r="RGK15" s="80"/>
      <c r="RGL15" s="80"/>
      <c r="RGM15" s="80"/>
      <c r="RGN15" s="80"/>
      <c r="RGO15" s="80"/>
      <c r="RGP15" s="80"/>
      <c r="RGQ15" s="80"/>
      <c r="RGR15" s="80"/>
      <c r="RGS15" s="80"/>
      <c r="RGT15" s="80"/>
      <c r="RGU15" s="80"/>
      <c r="RGV15" s="80"/>
      <c r="RGW15" s="80"/>
      <c r="RGX15" s="80"/>
      <c r="RGY15" s="80"/>
      <c r="RGZ15" s="80"/>
      <c r="RHA15" s="80"/>
      <c r="RHB15" s="80"/>
      <c r="RHC15" s="80"/>
      <c r="RHD15" s="80"/>
      <c r="RHE15" s="80"/>
      <c r="RHF15" s="80"/>
      <c r="RHG15" s="80"/>
      <c r="RHH15" s="80"/>
      <c r="RHI15" s="80"/>
      <c r="RHJ15" s="80"/>
      <c r="RHK15" s="80"/>
      <c r="RHL15" s="80"/>
      <c r="RHM15" s="80"/>
      <c r="RHN15" s="80"/>
      <c r="RHO15" s="80"/>
      <c r="RHP15" s="80"/>
      <c r="RHQ15" s="80"/>
      <c r="RHR15" s="80"/>
      <c r="RHS15" s="80"/>
      <c r="RHT15" s="80"/>
      <c r="RHU15" s="80"/>
      <c r="RHV15" s="80"/>
      <c r="RHW15" s="80"/>
      <c r="RHX15" s="80"/>
      <c r="RHY15" s="80"/>
      <c r="RHZ15" s="80"/>
      <c r="RIA15" s="80"/>
      <c r="RIB15" s="80"/>
      <c r="RIC15" s="80"/>
      <c r="RID15" s="80"/>
      <c r="RIE15" s="80"/>
      <c r="RIF15" s="80"/>
      <c r="RIG15" s="80"/>
      <c r="RIH15" s="80"/>
      <c r="RII15" s="80"/>
      <c r="RIJ15" s="80"/>
      <c r="RIK15" s="80"/>
      <c r="RIL15" s="80"/>
      <c r="RIM15" s="80"/>
      <c r="RIN15" s="80"/>
      <c r="RIO15" s="80"/>
      <c r="RIP15" s="80"/>
      <c r="RIQ15" s="80"/>
      <c r="RIR15" s="80"/>
      <c r="RIS15" s="80"/>
      <c r="RIT15" s="80"/>
      <c r="RIU15" s="80"/>
      <c r="RIV15" s="80"/>
      <c r="RIW15" s="80"/>
      <c r="RIX15" s="80"/>
      <c r="RIY15" s="80"/>
      <c r="RIZ15" s="80"/>
      <c r="RJA15" s="80"/>
      <c r="RJB15" s="80"/>
      <c r="RJC15" s="80"/>
      <c r="RJD15" s="80"/>
      <c r="RJE15" s="80"/>
      <c r="RJF15" s="80"/>
      <c r="RJG15" s="80"/>
      <c r="RJH15" s="80"/>
      <c r="RJI15" s="80"/>
      <c r="RJJ15" s="80"/>
      <c r="RJK15" s="80"/>
      <c r="RJL15" s="80"/>
      <c r="RJM15" s="80"/>
      <c r="RJN15" s="80"/>
      <c r="RJO15" s="80"/>
      <c r="RJP15" s="80"/>
      <c r="RJQ15" s="80"/>
      <c r="RJR15" s="80"/>
      <c r="RJS15" s="80"/>
      <c r="RJT15" s="80"/>
      <c r="RJU15" s="80"/>
      <c r="RJV15" s="80"/>
      <c r="RJW15" s="80"/>
      <c r="RJX15" s="80"/>
      <c r="RJY15" s="80"/>
      <c r="RJZ15" s="80"/>
      <c r="RKA15" s="80"/>
      <c r="RKB15" s="80"/>
      <c r="RKC15" s="80"/>
      <c r="RKD15" s="80"/>
      <c r="RKE15" s="80"/>
      <c r="RKF15" s="80"/>
      <c r="RKG15" s="80"/>
      <c r="RKH15" s="80"/>
      <c r="RKI15" s="80"/>
      <c r="RKJ15" s="80"/>
      <c r="RKK15" s="80"/>
      <c r="RKL15" s="80"/>
      <c r="RKM15" s="80"/>
      <c r="RKN15" s="80"/>
      <c r="RKO15" s="80"/>
      <c r="RKP15" s="80"/>
      <c r="RKQ15" s="80"/>
      <c r="RKR15" s="80"/>
      <c r="RKS15" s="80"/>
      <c r="RKT15" s="80"/>
      <c r="RKU15" s="80"/>
      <c r="RKV15" s="80"/>
      <c r="RKW15" s="80"/>
      <c r="RKX15" s="80"/>
      <c r="RKY15" s="80"/>
      <c r="RKZ15" s="80"/>
      <c r="RLA15" s="80"/>
      <c r="RLB15" s="80"/>
      <c r="RLC15" s="80"/>
      <c r="RLD15" s="80"/>
      <c r="RLE15" s="80"/>
      <c r="RLF15" s="80"/>
      <c r="RLG15" s="80"/>
      <c r="RLH15" s="80"/>
      <c r="RLI15" s="80"/>
      <c r="RLJ15" s="80"/>
      <c r="RLK15" s="80"/>
      <c r="RLL15" s="80"/>
      <c r="RLM15" s="80"/>
      <c r="RLN15" s="80"/>
      <c r="RLO15" s="80"/>
      <c r="RLP15" s="80"/>
      <c r="RLQ15" s="80"/>
      <c r="RLR15" s="80"/>
      <c r="RLS15" s="80"/>
      <c r="RLT15" s="80"/>
      <c r="RLU15" s="80"/>
      <c r="RLV15" s="80"/>
      <c r="RLW15" s="80"/>
      <c r="RLX15" s="80"/>
      <c r="RLY15" s="80"/>
      <c r="RLZ15" s="80"/>
      <c r="RMA15" s="80"/>
      <c r="RMB15" s="80"/>
      <c r="RMC15" s="80"/>
      <c r="RMD15" s="80"/>
      <c r="RME15" s="80"/>
      <c r="RMF15" s="80"/>
      <c r="RMG15" s="80"/>
      <c r="RMH15" s="80"/>
      <c r="RMI15" s="80"/>
      <c r="RMJ15" s="80"/>
      <c r="RMK15" s="80"/>
      <c r="RML15" s="80"/>
      <c r="RMM15" s="80"/>
      <c r="RMN15" s="80"/>
      <c r="RMO15" s="80"/>
      <c r="RMP15" s="80"/>
      <c r="RMQ15" s="80"/>
      <c r="RMR15" s="80"/>
      <c r="RMS15" s="80"/>
      <c r="RMT15" s="80"/>
      <c r="RMU15" s="80"/>
      <c r="RMV15" s="80"/>
      <c r="RMW15" s="80"/>
      <c r="RMX15" s="80"/>
      <c r="RMY15" s="80"/>
      <c r="RMZ15" s="80"/>
      <c r="RNA15" s="80"/>
      <c r="RNB15" s="80"/>
      <c r="RNC15" s="80"/>
      <c r="RND15" s="80"/>
      <c r="RNE15" s="80"/>
      <c r="RNF15" s="80"/>
      <c r="RNG15" s="80"/>
      <c r="RNH15" s="80"/>
      <c r="RNI15" s="80"/>
      <c r="RNJ15" s="80"/>
      <c r="RNK15" s="80"/>
      <c r="RNL15" s="80"/>
      <c r="RNM15" s="80"/>
      <c r="RNN15" s="80"/>
      <c r="RNO15" s="80"/>
      <c r="RNP15" s="80"/>
      <c r="RNQ15" s="80"/>
      <c r="RNR15" s="80"/>
      <c r="RNS15" s="80"/>
      <c r="RNT15" s="80"/>
      <c r="RNU15" s="80"/>
      <c r="RNV15" s="80"/>
      <c r="RNW15" s="80"/>
      <c r="RNX15" s="80"/>
      <c r="RNY15" s="80"/>
      <c r="RNZ15" s="80"/>
      <c r="ROA15" s="80"/>
      <c r="ROB15" s="80"/>
      <c r="ROC15" s="80"/>
      <c r="ROD15" s="80"/>
      <c r="ROE15" s="80"/>
      <c r="ROF15" s="80"/>
      <c r="ROG15" s="80"/>
      <c r="ROH15" s="80"/>
      <c r="ROI15" s="80"/>
      <c r="ROJ15" s="80"/>
      <c r="ROK15" s="80"/>
      <c r="ROL15" s="80"/>
      <c r="ROM15" s="80"/>
      <c r="RON15" s="80"/>
      <c r="ROO15" s="80"/>
      <c r="ROP15" s="80"/>
      <c r="ROQ15" s="80"/>
      <c r="ROR15" s="80"/>
      <c r="ROS15" s="80"/>
      <c r="ROT15" s="80"/>
      <c r="ROU15" s="80"/>
      <c r="ROV15" s="80"/>
      <c r="ROW15" s="80"/>
      <c r="ROX15" s="80"/>
      <c r="ROY15" s="80"/>
      <c r="ROZ15" s="80"/>
      <c r="RPA15" s="80"/>
      <c r="RPB15" s="80"/>
      <c r="RPC15" s="80"/>
      <c r="RPD15" s="80"/>
      <c r="RPE15" s="80"/>
      <c r="RPF15" s="80"/>
      <c r="RPG15" s="80"/>
      <c r="RPH15" s="80"/>
      <c r="RPI15" s="80"/>
      <c r="RPJ15" s="80"/>
      <c r="RPK15" s="80"/>
      <c r="RPL15" s="80"/>
      <c r="RPM15" s="80"/>
      <c r="RPN15" s="80"/>
      <c r="RPO15" s="80"/>
      <c r="RPP15" s="80"/>
      <c r="RPQ15" s="80"/>
      <c r="RPR15" s="80"/>
      <c r="RPS15" s="80"/>
      <c r="RPT15" s="80"/>
      <c r="RPU15" s="80"/>
      <c r="RPV15" s="80"/>
      <c r="RPW15" s="80"/>
      <c r="RPX15" s="80"/>
      <c r="RPY15" s="80"/>
      <c r="RPZ15" s="80"/>
      <c r="RQA15" s="80"/>
      <c r="RQB15" s="80"/>
      <c r="RQC15" s="80"/>
      <c r="RQD15" s="80"/>
      <c r="RQE15" s="80"/>
      <c r="RQF15" s="80"/>
      <c r="RQG15" s="80"/>
      <c r="RQH15" s="80"/>
      <c r="RQI15" s="80"/>
      <c r="RQJ15" s="80"/>
      <c r="RQK15" s="80"/>
      <c r="RQL15" s="80"/>
      <c r="RQM15" s="80"/>
      <c r="RQN15" s="80"/>
      <c r="RQO15" s="80"/>
      <c r="RQP15" s="80"/>
      <c r="RQQ15" s="80"/>
      <c r="RQR15" s="80"/>
      <c r="RQS15" s="80"/>
      <c r="RQT15" s="80"/>
      <c r="RQU15" s="80"/>
      <c r="RQV15" s="80"/>
      <c r="RQW15" s="80"/>
      <c r="RQX15" s="80"/>
      <c r="RQY15" s="80"/>
      <c r="RQZ15" s="80"/>
      <c r="RRA15" s="80"/>
      <c r="RRB15" s="80"/>
      <c r="RRC15" s="80"/>
      <c r="RRD15" s="80"/>
      <c r="RRE15" s="80"/>
      <c r="RRF15" s="80"/>
      <c r="RRG15" s="80"/>
      <c r="RRH15" s="80"/>
      <c r="RRI15" s="80"/>
      <c r="RRJ15" s="80"/>
      <c r="RRK15" s="80"/>
      <c r="RRL15" s="80"/>
      <c r="RRM15" s="80"/>
      <c r="RRN15" s="80"/>
      <c r="RRO15" s="80"/>
      <c r="RRP15" s="80"/>
      <c r="RRQ15" s="80"/>
      <c r="RRR15" s="80"/>
      <c r="RRS15" s="80"/>
      <c r="RRT15" s="80"/>
      <c r="RRU15" s="80"/>
      <c r="RRV15" s="80"/>
      <c r="RRW15" s="80"/>
      <c r="RRX15" s="80"/>
      <c r="RRY15" s="80"/>
      <c r="RRZ15" s="80"/>
      <c r="RSA15" s="80"/>
      <c r="RSB15" s="80"/>
      <c r="RSC15" s="80"/>
      <c r="RSD15" s="80"/>
      <c r="RSE15" s="80"/>
      <c r="RSF15" s="80"/>
      <c r="RSG15" s="80"/>
      <c r="RSH15" s="80"/>
      <c r="RSI15" s="80"/>
      <c r="RSJ15" s="80"/>
      <c r="RSK15" s="80"/>
      <c r="RSL15" s="80"/>
      <c r="RSM15" s="80"/>
      <c r="RSN15" s="80"/>
      <c r="RSO15" s="80"/>
      <c r="RSP15" s="80"/>
      <c r="RSQ15" s="80"/>
      <c r="RSR15" s="80"/>
      <c r="RSS15" s="80"/>
      <c r="RST15" s="80"/>
      <c r="RSU15" s="80"/>
      <c r="RSV15" s="80"/>
      <c r="RSW15" s="80"/>
      <c r="RSX15" s="80"/>
      <c r="RSY15" s="80"/>
      <c r="RSZ15" s="80"/>
      <c r="RTA15" s="80"/>
      <c r="RTB15" s="80"/>
      <c r="RTC15" s="80"/>
      <c r="RTD15" s="80"/>
      <c r="RTE15" s="80"/>
      <c r="RTF15" s="80"/>
      <c r="RTG15" s="80"/>
      <c r="RTH15" s="80"/>
      <c r="RTI15" s="80"/>
      <c r="RTJ15" s="80"/>
      <c r="RTK15" s="80"/>
      <c r="RTL15" s="80"/>
      <c r="RTM15" s="80"/>
      <c r="RTN15" s="80"/>
      <c r="RTO15" s="80"/>
      <c r="RTP15" s="80"/>
      <c r="RTQ15" s="80"/>
      <c r="RTR15" s="80"/>
      <c r="RTS15" s="80"/>
      <c r="RTT15" s="80"/>
      <c r="RTU15" s="80"/>
      <c r="RTV15" s="80"/>
      <c r="RTW15" s="80"/>
      <c r="RTX15" s="80"/>
      <c r="RTY15" s="80"/>
      <c r="RTZ15" s="80"/>
      <c r="RUA15" s="80"/>
      <c r="RUB15" s="80"/>
      <c r="RUC15" s="80"/>
      <c r="RUD15" s="80"/>
      <c r="RUE15" s="80"/>
      <c r="RUF15" s="80"/>
      <c r="RUG15" s="80"/>
      <c r="RUH15" s="80"/>
      <c r="RUI15" s="80"/>
      <c r="RUJ15" s="80"/>
      <c r="RUK15" s="80"/>
      <c r="RUL15" s="80"/>
      <c r="RUM15" s="80"/>
      <c r="RUN15" s="80"/>
      <c r="RUO15" s="80"/>
      <c r="RUP15" s="80"/>
      <c r="RUQ15" s="80"/>
      <c r="RUR15" s="80"/>
      <c r="RUS15" s="80"/>
      <c r="RUT15" s="80"/>
      <c r="RUU15" s="80"/>
      <c r="RUV15" s="80"/>
      <c r="RUW15" s="80"/>
      <c r="RUX15" s="80"/>
      <c r="RUY15" s="80"/>
      <c r="RUZ15" s="80"/>
      <c r="RVA15" s="80"/>
      <c r="RVB15" s="80"/>
      <c r="RVC15" s="80"/>
      <c r="RVD15" s="80"/>
      <c r="RVE15" s="80"/>
      <c r="RVF15" s="80"/>
      <c r="RVG15" s="80"/>
      <c r="RVH15" s="80"/>
      <c r="RVI15" s="80"/>
      <c r="RVJ15" s="80"/>
      <c r="RVK15" s="80"/>
      <c r="RVL15" s="80"/>
      <c r="RVM15" s="80"/>
      <c r="RVN15" s="80"/>
      <c r="RVO15" s="80"/>
      <c r="RVP15" s="80"/>
      <c r="RVQ15" s="80"/>
      <c r="RVR15" s="80"/>
      <c r="RVS15" s="80"/>
      <c r="RVT15" s="80"/>
      <c r="RVU15" s="80"/>
      <c r="RVV15" s="80"/>
      <c r="RVW15" s="80"/>
      <c r="RVX15" s="80"/>
      <c r="RVY15" s="80"/>
      <c r="RVZ15" s="80"/>
      <c r="RWA15" s="80"/>
      <c r="RWB15" s="80"/>
      <c r="RWC15" s="80"/>
      <c r="RWD15" s="80"/>
      <c r="RWE15" s="80"/>
      <c r="RWF15" s="80"/>
      <c r="RWG15" s="80"/>
      <c r="RWH15" s="80"/>
      <c r="RWI15" s="80"/>
      <c r="RWJ15" s="80"/>
      <c r="RWK15" s="80"/>
      <c r="RWL15" s="80"/>
      <c r="RWM15" s="80"/>
      <c r="RWN15" s="80"/>
      <c r="RWO15" s="80"/>
      <c r="RWP15" s="80"/>
      <c r="RWQ15" s="80"/>
      <c r="RWR15" s="80"/>
      <c r="RWS15" s="80"/>
      <c r="RWT15" s="80"/>
      <c r="RWU15" s="80"/>
      <c r="RWV15" s="80"/>
      <c r="RWW15" s="80"/>
      <c r="RWX15" s="80"/>
      <c r="RWY15" s="80"/>
      <c r="RWZ15" s="80"/>
      <c r="RXA15" s="80"/>
      <c r="RXB15" s="80"/>
      <c r="RXC15" s="80"/>
      <c r="RXD15" s="80"/>
      <c r="RXE15" s="80"/>
      <c r="RXF15" s="80"/>
      <c r="RXG15" s="80"/>
      <c r="RXH15" s="80"/>
      <c r="RXI15" s="80"/>
      <c r="RXJ15" s="80"/>
      <c r="RXK15" s="80"/>
      <c r="RXL15" s="80"/>
      <c r="RXM15" s="80"/>
      <c r="RXN15" s="80"/>
      <c r="RXO15" s="80"/>
      <c r="RXP15" s="80"/>
      <c r="RXQ15" s="80"/>
      <c r="RXR15" s="80"/>
      <c r="RXS15" s="80"/>
      <c r="RXT15" s="80"/>
      <c r="RXU15" s="80"/>
      <c r="RXV15" s="80"/>
      <c r="RXW15" s="80"/>
      <c r="RXX15" s="80"/>
      <c r="RXY15" s="80"/>
      <c r="RXZ15" s="80"/>
      <c r="RYA15" s="80"/>
      <c r="RYB15" s="80"/>
      <c r="RYC15" s="80"/>
      <c r="RYD15" s="80"/>
      <c r="RYE15" s="80"/>
      <c r="RYF15" s="80"/>
      <c r="RYG15" s="80"/>
      <c r="RYH15" s="80"/>
      <c r="RYI15" s="80"/>
      <c r="RYJ15" s="80"/>
      <c r="RYK15" s="80"/>
      <c r="RYL15" s="80"/>
      <c r="RYM15" s="80"/>
      <c r="RYN15" s="80"/>
      <c r="RYO15" s="80"/>
      <c r="RYP15" s="80"/>
      <c r="RYQ15" s="80"/>
      <c r="RYR15" s="80"/>
      <c r="RYS15" s="80"/>
      <c r="RYT15" s="80"/>
      <c r="RYU15" s="80"/>
      <c r="RYV15" s="80"/>
      <c r="RYW15" s="80"/>
      <c r="RYX15" s="80"/>
      <c r="RYY15" s="80"/>
      <c r="RYZ15" s="80"/>
      <c r="RZA15" s="80"/>
      <c r="RZB15" s="80"/>
      <c r="RZC15" s="80"/>
      <c r="RZD15" s="80"/>
      <c r="RZE15" s="80"/>
      <c r="RZF15" s="80"/>
      <c r="RZG15" s="80"/>
      <c r="RZH15" s="80"/>
      <c r="RZI15" s="80"/>
      <c r="RZJ15" s="80"/>
      <c r="RZK15" s="80"/>
      <c r="RZL15" s="80"/>
      <c r="RZM15" s="80"/>
      <c r="RZN15" s="80"/>
      <c r="RZO15" s="80"/>
      <c r="RZP15" s="80"/>
      <c r="RZQ15" s="80"/>
      <c r="RZR15" s="80"/>
      <c r="RZS15" s="80"/>
      <c r="RZT15" s="80"/>
      <c r="RZU15" s="80"/>
      <c r="RZV15" s="80"/>
      <c r="RZW15" s="80"/>
      <c r="RZX15" s="80"/>
      <c r="RZY15" s="80"/>
      <c r="RZZ15" s="80"/>
      <c r="SAA15" s="80"/>
      <c r="SAB15" s="80"/>
      <c r="SAC15" s="80"/>
      <c r="SAD15" s="80"/>
      <c r="SAE15" s="80"/>
      <c r="SAF15" s="80"/>
      <c r="SAG15" s="80"/>
      <c r="SAH15" s="80"/>
      <c r="SAI15" s="80"/>
      <c r="SAJ15" s="80"/>
      <c r="SAK15" s="80"/>
      <c r="SAL15" s="80"/>
      <c r="SAM15" s="80"/>
      <c r="SAN15" s="80"/>
      <c r="SAO15" s="80"/>
      <c r="SAP15" s="80"/>
      <c r="SAQ15" s="80"/>
      <c r="SAR15" s="80"/>
      <c r="SAS15" s="80"/>
      <c r="SAT15" s="80"/>
      <c r="SAU15" s="80"/>
      <c r="SAV15" s="80"/>
      <c r="SAW15" s="80"/>
      <c r="SAX15" s="80"/>
      <c r="SAY15" s="80"/>
      <c r="SAZ15" s="80"/>
      <c r="SBA15" s="80"/>
      <c r="SBB15" s="80"/>
      <c r="SBC15" s="80"/>
      <c r="SBD15" s="80"/>
      <c r="SBE15" s="80"/>
      <c r="SBF15" s="80"/>
      <c r="SBG15" s="80"/>
      <c r="SBH15" s="80"/>
      <c r="SBI15" s="80"/>
      <c r="SBJ15" s="80"/>
      <c r="SBK15" s="80"/>
      <c r="SBL15" s="80"/>
      <c r="SBM15" s="80"/>
      <c r="SBN15" s="80"/>
      <c r="SBO15" s="80"/>
      <c r="SBP15" s="80"/>
      <c r="SBQ15" s="80"/>
      <c r="SBR15" s="80"/>
      <c r="SBS15" s="80"/>
      <c r="SBT15" s="80"/>
      <c r="SBU15" s="80"/>
      <c r="SBV15" s="80"/>
      <c r="SBW15" s="80"/>
      <c r="SBX15" s="80"/>
      <c r="SBY15" s="80"/>
      <c r="SBZ15" s="80"/>
      <c r="SCA15" s="80"/>
      <c r="SCB15" s="80"/>
      <c r="SCC15" s="80"/>
      <c r="SCD15" s="80"/>
      <c r="SCE15" s="80"/>
      <c r="SCF15" s="80"/>
      <c r="SCG15" s="80"/>
      <c r="SCH15" s="80"/>
      <c r="SCI15" s="80"/>
      <c r="SCJ15" s="80"/>
      <c r="SCK15" s="80"/>
      <c r="SCL15" s="80"/>
      <c r="SCM15" s="80"/>
      <c r="SCN15" s="80"/>
      <c r="SCO15" s="80"/>
      <c r="SCP15" s="80"/>
      <c r="SCQ15" s="80"/>
      <c r="SCR15" s="80"/>
      <c r="SCS15" s="80"/>
      <c r="SCT15" s="80"/>
      <c r="SCU15" s="80"/>
      <c r="SCV15" s="80"/>
      <c r="SCW15" s="80"/>
      <c r="SCX15" s="80"/>
      <c r="SCY15" s="80"/>
      <c r="SCZ15" s="80"/>
      <c r="SDA15" s="80"/>
      <c r="SDB15" s="80"/>
      <c r="SDC15" s="80"/>
      <c r="SDD15" s="80"/>
      <c r="SDE15" s="80"/>
      <c r="SDF15" s="80"/>
      <c r="SDG15" s="80"/>
      <c r="SDH15" s="80"/>
      <c r="SDI15" s="80"/>
      <c r="SDJ15" s="80"/>
      <c r="SDK15" s="80"/>
      <c r="SDL15" s="80"/>
      <c r="SDM15" s="80"/>
      <c r="SDN15" s="80"/>
      <c r="SDO15" s="80"/>
      <c r="SDP15" s="80"/>
      <c r="SDQ15" s="80"/>
      <c r="SDR15" s="80"/>
      <c r="SDS15" s="80"/>
      <c r="SDT15" s="80"/>
      <c r="SDU15" s="80"/>
      <c r="SDV15" s="80"/>
      <c r="SDW15" s="80"/>
      <c r="SDX15" s="80"/>
      <c r="SDY15" s="80"/>
      <c r="SDZ15" s="80"/>
      <c r="SEA15" s="80"/>
      <c r="SEB15" s="80"/>
      <c r="SEC15" s="80"/>
      <c r="SED15" s="80"/>
      <c r="SEE15" s="80"/>
      <c r="SEF15" s="80"/>
      <c r="SEG15" s="80"/>
      <c r="SEH15" s="80"/>
      <c r="SEI15" s="80"/>
      <c r="SEJ15" s="80"/>
      <c r="SEK15" s="80"/>
      <c r="SEL15" s="80"/>
      <c r="SEM15" s="80"/>
      <c r="SEN15" s="80"/>
      <c r="SEO15" s="80"/>
      <c r="SEP15" s="80"/>
      <c r="SEQ15" s="80"/>
      <c r="SER15" s="80"/>
      <c r="SES15" s="80"/>
      <c r="SET15" s="80"/>
      <c r="SEU15" s="80"/>
      <c r="SEV15" s="80"/>
      <c r="SEW15" s="80"/>
      <c r="SEX15" s="80"/>
      <c r="SEY15" s="80"/>
      <c r="SEZ15" s="80"/>
      <c r="SFA15" s="80"/>
      <c r="SFB15" s="80"/>
      <c r="SFC15" s="80"/>
      <c r="SFD15" s="80"/>
      <c r="SFE15" s="80"/>
      <c r="SFF15" s="80"/>
      <c r="SFG15" s="80"/>
      <c r="SFH15" s="80"/>
      <c r="SFI15" s="80"/>
      <c r="SFJ15" s="80"/>
      <c r="SFK15" s="80"/>
      <c r="SFL15" s="80"/>
      <c r="SFM15" s="80"/>
      <c r="SFN15" s="80"/>
      <c r="SFO15" s="80"/>
      <c r="SFP15" s="80"/>
      <c r="SFQ15" s="80"/>
      <c r="SFR15" s="80"/>
      <c r="SFS15" s="80"/>
      <c r="SFT15" s="80"/>
      <c r="SFU15" s="80"/>
      <c r="SFV15" s="80"/>
      <c r="SFW15" s="80"/>
      <c r="SFX15" s="80"/>
      <c r="SFY15" s="80"/>
      <c r="SFZ15" s="80"/>
      <c r="SGA15" s="80"/>
      <c r="SGB15" s="80"/>
      <c r="SGC15" s="80"/>
      <c r="SGD15" s="80"/>
      <c r="SGE15" s="80"/>
      <c r="SGF15" s="80"/>
      <c r="SGG15" s="80"/>
      <c r="SGH15" s="80"/>
      <c r="SGI15" s="80"/>
      <c r="SGJ15" s="80"/>
      <c r="SGK15" s="80"/>
      <c r="SGL15" s="80"/>
      <c r="SGM15" s="80"/>
      <c r="SGN15" s="80"/>
      <c r="SGO15" s="80"/>
      <c r="SGP15" s="80"/>
      <c r="SGQ15" s="80"/>
      <c r="SGR15" s="80"/>
      <c r="SGS15" s="80"/>
      <c r="SGT15" s="80"/>
      <c r="SGU15" s="80"/>
      <c r="SGV15" s="80"/>
      <c r="SGW15" s="80"/>
      <c r="SGX15" s="80"/>
      <c r="SGY15" s="80"/>
      <c r="SGZ15" s="80"/>
      <c r="SHA15" s="80"/>
      <c r="SHB15" s="80"/>
      <c r="SHC15" s="80"/>
      <c r="SHD15" s="80"/>
      <c r="SHE15" s="80"/>
      <c r="SHF15" s="80"/>
      <c r="SHG15" s="80"/>
      <c r="SHH15" s="80"/>
      <c r="SHI15" s="80"/>
      <c r="SHJ15" s="80"/>
      <c r="SHK15" s="80"/>
      <c r="SHL15" s="80"/>
      <c r="SHM15" s="80"/>
      <c r="SHN15" s="80"/>
      <c r="SHO15" s="80"/>
      <c r="SHP15" s="80"/>
      <c r="SHQ15" s="80"/>
      <c r="SHR15" s="80"/>
      <c r="SHS15" s="80"/>
      <c r="SHT15" s="80"/>
      <c r="SHU15" s="80"/>
      <c r="SHV15" s="80"/>
      <c r="SHW15" s="80"/>
      <c r="SHX15" s="80"/>
      <c r="SHY15" s="80"/>
      <c r="SHZ15" s="80"/>
      <c r="SIA15" s="80"/>
      <c r="SIB15" s="80"/>
      <c r="SIC15" s="80"/>
      <c r="SID15" s="80"/>
      <c r="SIE15" s="80"/>
      <c r="SIF15" s="80"/>
      <c r="SIG15" s="80"/>
      <c r="SIH15" s="80"/>
      <c r="SII15" s="80"/>
      <c r="SIJ15" s="80"/>
      <c r="SIK15" s="80"/>
      <c r="SIL15" s="80"/>
      <c r="SIM15" s="80"/>
      <c r="SIN15" s="80"/>
      <c r="SIO15" s="80"/>
      <c r="SIP15" s="80"/>
      <c r="SIQ15" s="80"/>
      <c r="SIR15" s="80"/>
      <c r="SIS15" s="80"/>
      <c r="SIT15" s="80"/>
      <c r="SIU15" s="80"/>
      <c r="SIV15" s="80"/>
      <c r="SIW15" s="80"/>
      <c r="SIX15" s="80"/>
      <c r="SIY15" s="80"/>
      <c r="SIZ15" s="80"/>
      <c r="SJA15" s="80"/>
      <c r="SJB15" s="80"/>
      <c r="SJC15" s="80"/>
      <c r="SJD15" s="80"/>
      <c r="SJE15" s="80"/>
      <c r="SJF15" s="80"/>
      <c r="SJG15" s="80"/>
      <c r="SJH15" s="80"/>
      <c r="SJI15" s="80"/>
      <c r="SJJ15" s="80"/>
      <c r="SJK15" s="80"/>
      <c r="SJL15" s="80"/>
      <c r="SJM15" s="80"/>
      <c r="SJN15" s="80"/>
      <c r="SJO15" s="80"/>
      <c r="SJP15" s="80"/>
      <c r="SJQ15" s="80"/>
      <c r="SJR15" s="80"/>
      <c r="SJS15" s="80"/>
      <c r="SJT15" s="80"/>
      <c r="SJU15" s="80"/>
      <c r="SJV15" s="80"/>
      <c r="SJW15" s="80"/>
      <c r="SJX15" s="80"/>
      <c r="SJY15" s="80"/>
      <c r="SJZ15" s="80"/>
      <c r="SKA15" s="80"/>
      <c r="SKB15" s="80"/>
      <c r="SKC15" s="80"/>
      <c r="SKD15" s="80"/>
      <c r="SKE15" s="80"/>
      <c r="SKF15" s="80"/>
      <c r="SKG15" s="80"/>
      <c r="SKH15" s="80"/>
      <c r="SKI15" s="80"/>
      <c r="SKJ15" s="80"/>
      <c r="SKK15" s="80"/>
      <c r="SKL15" s="80"/>
      <c r="SKM15" s="80"/>
      <c r="SKN15" s="80"/>
      <c r="SKO15" s="80"/>
      <c r="SKP15" s="80"/>
      <c r="SKQ15" s="80"/>
      <c r="SKR15" s="80"/>
      <c r="SKS15" s="80"/>
      <c r="SKT15" s="80"/>
      <c r="SKU15" s="80"/>
      <c r="SKV15" s="80"/>
      <c r="SKW15" s="80"/>
      <c r="SKX15" s="80"/>
      <c r="SKY15" s="80"/>
      <c r="SKZ15" s="80"/>
      <c r="SLA15" s="80"/>
      <c r="SLB15" s="80"/>
      <c r="SLC15" s="80"/>
      <c r="SLD15" s="80"/>
      <c r="SLE15" s="80"/>
      <c r="SLF15" s="80"/>
      <c r="SLG15" s="80"/>
      <c r="SLH15" s="80"/>
      <c r="SLI15" s="80"/>
      <c r="SLJ15" s="80"/>
      <c r="SLK15" s="80"/>
      <c r="SLL15" s="80"/>
      <c r="SLM15" s="80"/>
      <c r="SLN15" s="80"/>
      <c r="SLO15" s="80"/>
      <c r="SLP15" s="80"/>
      <c r="SLQ15" s="80"/>
      <c r="SLR15" s="80"/>
      <c r="SLS15" s="80"/>
      <c r="SLT15" s="80"/>
      <c r="SLU15" s="80"/>
      <c r="SLV15" s="80"/>
      <c r="SLW15" s="80"/>
      <c r="SLX15" s="80"/>
      <c r="SLY15" s="80"/>
      <c r="SLZ15" s="80"/>
      <c r="SMA15" s="80"/>
      <c r="SMB15" s="80"/>
      <c r="SMC15" s="80"/>
      <c r="SMD15" s="80"/>
      <c r="SME15" s="80"/>
      <c r="SMF15" s="80"/>
      <c r="SMG15" s="80"/>
      <c r="SMH15" s="80"/>
      <c r="SMI15" s="80"/>
      <c r="SMJ15" s="80"/>
      <c r="SMK15" s="80"/>
      <c r="SML15" s="80"/>
      <c r="SMM15" s="80"/>
      <c r="SMN15" s="80"/>
      <c r="SMO15" s="80"/>
      <c r="SMP15" s="80"/>
      <c r="SMQ15" s="80"/>
      <c r="SMR15" s="80"/>
      <c r="SMS15" s="80"/>
      <c r="SMT15" s="80"/>
      <c r="SMU15" s="80"/>
      <c r="SMV15" s="80"/>
      <c r="SMW15" s="80"/>
      <c r="SMX15" s="80"/>
      <c r="SMY15" s="80"/>
      <c r="SMZ15" s="80"/>
      <c r="SNA15" s="80"/>
      <c r="SNB15" s="80"/>
      <c r="SNC15" s="80"/>
      <c r="SND15" s="80"/>
      <c r="SNE15" s="80"/>
      <c r="SNF15" s="80"/>
      <c r="SNG15" s="80"/>
      <c r="SNH15" s="80"/>
      <c r="SNI15" s="80"/>
      <c r="SNJ15" s="80"/>
      <c r="SNK15" s="80"/>
      <c r="SNL15" s="80"/>
      <c r="SNM15" s="80"/>
      <c r="SNN15" s="80"/>
      <c r="SNO15" s="80"/>
      <c r="SNP15" s="80"/>
      <c r="SNQ15" s="80"/>
      <c r="SNR15" s="80"/>
      <c r="SNS15" s="80"/>
      <c r="SNT15" s="80"/>
      <c r="SNU15" s="80"/>
      <c r="SNV15" s="80"/>
      <c r="SNW15" s="80"/>
      <c r="SNX15" s="80"/>
      <c r="SNY15" s="80"/>
      <c r="SNZ15" s="80"/>
      <c r="SOA15" s="80"/>
      <c r="SOB15" s="80"/>
      <c r="SOC15" s="80"/>
      <c r="SOD15" s="80"/>
      <c r="SOE15" s="80"/>
      <c r="SOF15" s="80"/>
      <c r="SOG15" s="80"/>
      <c r="SOH15" s="80"/>
      <c r="SOI15" s="80"/>
      <c r="SOJ15" s="80"/>
      <c r="SOK15" s="80"/>
      <c r="SOL15" s="80"/>
      <c r="SOM15" s="80"/>
      <c r="SON15" s="80"/>
      <c r="SOO15" s="80"/>
      <c r="SOP15" s="80"/>
      <c r="SOQ15" s="80"/>
      <c r="SOR15" s="80"/>
      <c r="SOS15" s="80"/>
      <c r="SOT15" s="80"/>
      <c r="SOU15" s="80"/>
      <c r="SOV15" s="80"/>
      <c r="SOW15" s="80"/>
      <c r="SOX15" s="80"/>
      <c r="SOY15" s="80"/>
      <c r="SOZ15" s="80"/>
      <c r="SPA15" s="80"/>
      <c r="SPB15" s="80"/>
      <c r="SPC15" s="80"/>
      <c r="SPD15" s="80"/>
      <c r="SPE15" s="80"/>
      <c r="SPF15" s="80"/>
      <c r="SPG15" s="80"/>
      <c r="SPH15" s="80"/>
      <c r="SPI15" s="80"/>
      <c r="SPJ15" s="80"/>
      <c r="SPK15" s="80"/>
      <c r="SPL15" s="80"/>
      <c r="SPM15" s="80"/>
      <c r="SPN15" s="80"/>
      <c r="SPO15" s="80"/>
      <c r="SPP15" s="80"/>
      <c r="SPQ15" s="80"/>
      <c r="SPR15" s="80"/>
      <c r="SPS15" s="80"/>
      <c r="SPT15" s="80"/>
      <c r="SPU15" s="80"/>
      <c r="SPV15" s="80"/>
      <c r="SPW15" s="80"/>
      <c r="SPX15" s="80"/>
      <c r="SPY15" s="80"/>
      <c r="SPZ15" s="80"/>
      <c r="SQA15" s="80"/>
      <c r="SQB15" s="80"/>
      <c r="SQC15" s="80"/>
      <c r="SQD15" s="80"/>
      <c r="SQE15" s="80"/>
      <c r="SQF15" s="80"/>
      <c r="SQG15" s="80"/>
      <c r="SQH15" s="80"/>
      <c r="SQI15" s="80"/>
      <c r="SQJ15" s="80"/>
      <c r="SQK15" s="80"/>
      <c r="SQL15" s="80"/>
      <c r="SQM15" s="80"/>
      <c r="SQN15" s="80"/>
      <c r="SQO15" s="80"/>
      <c r="SQP15" s="80"/>
      <c r="SQQ15" s="80"/>
      <c r="SQR15" s="80"/>
      <c r="SQS15" s="80"/>
      <c r="SQT15" s="80"/>
      <c r="SQU15" s="80"/>
      <c r="SQV15" s="80"/>
      <c r="SQW15" s="80"/>
      <c r="SQX15" s="80"/>
      <c r="SQY15" s="80"/>
      <c r="SQZ15" s="80"/>
      <c r="SRA15" s="80"/>
      <c r="SRB15" s="80"/>
      <c r="SRC15" s="80"/>
      <c r="SRD15" s="80"/>
      <c r="SRE15" s="80"/>
      <c r="SRF15" s="80"/>
      <c r="SRG15" s="80"/>
      <c r="SRH15" s="80"/>
      <c r="SRI15" s="80"/>
      <c r="SRJ15" s="80"/>
      <c r="SRK15" s="80"/>
      <c r="SRL15" s="80"/>
      <c r="SRM15" s="80"/>
      <c r="SRN15" s="80"/>
      <c r="SRO15" s="80"/>
      <c r="SRP15" s="80"/>
      <c r="SRQ15" s="80"/>
      <c r="SRR15" s="80"/>
      <c r="SRS15" s="80"/>
      <c r="SRT15" s="80"/>
      <c r="SRU15" s="80"/>
      <c r="SRV15" s="80"/>
      <c r="SRW15" s="80"/>
      <c r="SRX15" s="80"/>
      <c r="SRY15" s="80"/>
      <c r="SRZ15" s="80"/>
      <c r="SSA15" s="80"/>
      <c r="SSB15" s="80"/>
      <c r="SSC15" s="80"/>
      <c r="SSD15" s="80"/>
      <c r="SSE15" s="80"/>
      <c r="SSF15" s="80"/>
      <c r="SSG15" s="80"/>
      <c r="SSH15" s="80"/>
      <c r="SSI15" s="80"/>
      <c r="SSJ15" s="80"/>
      <c r="SSK15" s="80"/>
      <c r="SSL15" s="80"/>
      <c r="SSM15" s="80"/>
      <c r="SSN15" s="80"/>
      <c r="SSO15" s="80"/>
      <c r="SSP15" s="80"/>
      <c r="SSQ15" s="80"/>
      <c r="SSR15" s="80"/>
      <c r="SSS15" s="80"/>
      <c r="SST15" s="80"/>
      <c r="SSU15" s="80"/>
      <c r="SSV15" s="80"/>
      <c r="SSW15" s="80"/>
      <c r="SSX15" s="80"/>
      <c r="SSY15" s="80"/>
      <c r="SSZ15" s="80"/>
      <c r="STA15" s="80"/>
      <c r="STB15" s="80"/>
      <c r="STC15" s="80"/>
      <c r="STD15" s="80"/>
      <c r="STE15" s="80"/>
      <c r="STF15" s="80"/>
      <c r="STG15" s="80"/>
      <c r="STH15" s="80"/>
      <c r="STI15" s="80"/>
      <c r="STJ15" s="80"/>
      <c r="STK15" s="80"/>
      <c r="STL15" s="80"/>
      <c r="STM15" s="80"/>
      <c r="STN15" s="80"/>
      <c r="STO15" s="80"/>
      <c r="STP15" s="80"/>
      <c r="STQ15" s="80"/>
      <c r="STR15" s="80"/>
      <c r="STS15" s="80"/>
      <c r="STT15" s="80"/>
      <c r="STU15" s="80"/>
      <c r="STV15" s="80"/>
      <c r="STW15" s="80"/>
      <c r="STX15" s="80"/>
      <c r="STY15" s="80"/>
      <c r="STZ15" s="80"/>
      <c r="SUA15" s="80"/>
      <c r="SUB15" s="80"/>
      <c r="SUC15" s="80"/>
      <c r="SUD15" s="80"/>
      <c r="SUE15" s="80"/>
      <c r="SUF15" s="80"/>
      <c r="SUG15" s="80"/>
      <c r="SUH15" s="80"/>
      <c r="SUI15" s="80"/>
      <c r="SUJ15" s="80"/>
      <c r="SUK15" s="80"/>
      <c r="SUL15" s="80"/>
      <c r="SUM15" s="80"/>
      <c r="SUN15" s="80"/>
      <c r="SUO15" s="80"/>
      <c r="SUP15" s="80"/>
      <c r="SUQ15" s="80"/>
      <c r="SUR15" s="80"/>
      <c r="SUS15" s="80"/>
      <c r="SUT15" s="80"/>
      <c r="SUU15" s="80"/>
      <c r="SUV15" s="80"/>
      <c r="SUW15" s="80"/>
      <c r="SUX15" s="80"/>
      <c r="SUY15" s="80"/>
      <c r="SUZ15" s="80"/>
      <c r="SVA15" s="80"/>
      <c r="SVB15" s="80"/>
      <c r="SVC15" s="80"/>
      <c r="SVD15" s="80"/>
      <c r="SVE15" s="80"/>
      <c r="SVF15" s="80"/>
      <c r="SVG15" s="80"/>
      <c r="SVH15" s="80"/>
      <c r="SVI15" s="80"/>
      <c r="SVJ15" s="80"/>
      <c r="SVK15" s="80"/>
      <c r="SVL15" s="80"/>
      <c r="SVM15" s="80"/>
      <c r="SVN15" s="80"/>
      <c r="SVO15" s="80"/>
      <c r="SVP15" s="80"/>
      <c r="SVQ15" s="80"/>
      <c r="SVR15" s="80"/>
      <c r="SVS15" s="80"/>
      <c r="SVT15" s="80"/>
      <c r="SVU15" s="80"/>
      <c r="SVV15" s="80"/>
      <c r="SVW15" s="80"/>
      <c r="SVX15" s="80"/>
      <c r="SVY15" s="80"/>
      <c r="SVZ15" s="80"/>
      <c r="SWA15" s="80"/>
      <c r="SWB15" s="80"/>
      <c r="SWC15" s="80"/>
      <c r="SWD15" s="80"/>
      <c r="SWE15" s="80"/>
      <c r="SWF15" s="80"/>
      <c r="SWG15" s="80"/>
      <c r="SWH15" s="80"/>
      <c r="SWI15" s="80"/>
      <c r="SWJ15" s="80"/>
      <c r="SWK15" s="80"/>
      <c r="SWL15" s="80"/>
      <c r="SWM15" s="80"/>
      <c r="SWN15" s="80"/>
      <c r="SWO15" s="80"/>
      <c r="SWP15" s="80"/>
      <c r="SWQ15" s="80"/>
      <c r="SWR15" s="80"/>
      <c r="SWS15" s="80"/>
      <c r="SWT15" s="80"/>
      <c r="SWU15" s="80"/>
      <c r="SWV15" s="80"/>
      <c r="SWW15" s="80"/>
      <c r="SWX15" s="80"/>
      <c r="SWY15" s="80"/>
      <c r="SWZ15" s="80"/>
      <c r="SXA15" s="80"/>
      <c r="SXB15" s="80"/>
      <c r="SXC15" s="80"/>
      <c r="SXD15" s="80"/>
      <c r="SXE15" s="80"/>
      <c r="SXF15" s="80"/>
      <c r="SXG15" s="80"/>
      <c r="SXH15" s="80"/>
      <c r="SXI15" s="80"/>
      <c r="SXJ15" s="80"/>
      <c r="SXK15" s="80"/>
      <c r="SXL15" s="80"/>
      <c r="SXM15" s="80"/>
      <c r="SXN15" s="80"/>
      <c r="SXO15" s="80"/>
      <c r="SXP15" s="80"/>
      <c r="SXQ15" s="80"/>
      <c r="SXR15" s="80"/>
      <c r="SXS15" s="80"/>
      <c r="SXT15" s="80"/>
      <c r="SXU15" s="80"/>
      <c r="SXV15" s="80"/>
      <c r="SXW15" s="80"/>
      <c r="SXX15" s="80"/>
      <c r="SXY15" s="80"/>
      <c r="SXZ15" s="80"/>
      <c r="SYA15" s="80"/>
      <c r="SYB15" s="80"/>
      <c r="SYC15" s="80"/>
      <c r="SYD15" s="80"/>
      <c r="SYE15" s="80"/>
      <c r="SYF15" s="80"/>
      <c r="SYG15" s="80"/>
      <c r="SYH15" s="80"/>
      <c r="SYI15" s="80"/>
      <c r="SYJ15" s="80"/>
      <c r="SYK15" s="80"/>
      <c r="SYL15" s="80"/>
      <c r="SYM15" s="80"/>
      <c r="SYN15" s="80"/>
      <c r="SYO15" s="80"/>
      <c r="SYP15" s="80"/>
      <c r="SYQ15" s="80"/>
      <c r="SYR15" s="80"/>
      <c r="SYS15" s="80"/>
      <c r="SYT15" s="80"/>
      <c r="SYU15" s="80"/>
      <c r="SYV15" s="80"/>
      <c r="SYW15" s="80"/>
      <c r="SYX15" s="80"/>
      <c r="SYY15" s="80"/>
      <c r="SYZ15" s="80"/>
      <c r="SZA15" s="80"/>
      <c r="SZB15" s="80"/>
      <c r="SZC15" s="80"/>
      <c r="SZD15" s="80"/>
      <c r="SZE15" s="80"/>
      <c r="SZF15" s="80"/>
      <c r="SZG15" s="80"/>
      <c r="SZH15" s="80"/>
      <c r="SZI15" s="80"/>
      <c r="SZJ15" s="80"/>
      <c r="SZK15" s="80"/>
      <c r="SZL15" s="80"/>
      <c r="SZM15" s="80"/>
      <c r="SZN15" s="80"/>
      <c r="SZO15" s="80"/>
      <c r="SZP15" s="80"/>
      <c r="SZQ15" s="80"/>
      <c r="SZR15" s="80"/>
      <c r="SZS15" s="80"/>
      <c r="SZT15" s="80"/>
      <c r="SZU15" s="80"/>
      <c r="SZV15" s="80"/>
      <c r="SZW15" s="80"/>
      <c r="SZX15" s="80"/>
      <c r="SZY15" s="80"/>
      <c r="SZZ15" s="80"/>
      <c r="TAA15" s="80"/>
      <c r="TAB15" s="80"/>
      <c r="TAC15" s="80"/>
      <c r="TAD15" s="80"/>
      <c r="TAE15" s="80"/>
      <c r="TAF15" s="80"/>
      <c r="TAG15" s="80"/>
      <c r="TAH15" s="80"/>
      <c r="TAI15" s="80"/>
      <c r="TAJ15" s="80"/>
      <c r="TAK15" s="80"/>
      <c r="TAL15" s="80"/>
      <c r="TAM15" s="80"/>
      <c r="TAN15" s="80"/>
      <c r="TAO15" s="80"/>
      <c r="TAP15" s="80"/>
      <c r="TAQ15" s="80"/>
      <c r="TAR15" s="80"/>
      <c r="TAS15" s="80"/>
      <c r="TAT15" s="80"/>
      <c r="TAU15" s="80"/>
      <c r="TAV15" s="80"/>
      <c r="TAW15" s="80"/>
      <c r="TAX15" s="80"/>
      <c r="TAY15" s="80"/>
      <c r="TAZ15" s="80"/>
      <c r="TBA15" s="80"/>
      <c r="TBB15" s="80"/>
      <c r="TBC15" s="80"/>
      <c r="TBD15" s="80"/>
      <c r="TBE15" s="80"/>
      <c r="TBF15" s="80"/>
      <c r="TBG15" s="80"/>
      <c r="TBH15" s="80"/>
      <c r="TBI15" s="80"/>
      <c r="TBJ15" s="80"/>
      <c r="TBK15" s="80"/>
      <c r="TBL15" s="80"/>
      <c r="TBM15" s="80"/>
      <c r="TBN15" s="80"/>
      <c r="TBO15" s="80"/>
      <c r="TBP15" s="80"/>
      <c r="TBQ15" s="80"/>
      <c r="TBR15" s="80"/>
      <c r="TBS15" s="80"/>
      <c r="TBT15" s="80"/>
      <c r="TBU15" s="80"/>
      <c r="TBV15" s="80"/>
      <c r="TBW15" s="80"/>
      <c r="TBX15" s="80"/>
      <c r="TBY15" s="80"/>
      <c r="TBZ15" s="80"/>
      <c r="TCA15" s="80"/>
      <c r="TCB15" s="80"/>
      <c r="TCC15" s="80"/>
      <c r="TCD15" s="80"/>
      <c r="TCE15" s="80"/>
      <c r="TCF15" s="80"/>
      <c r="TCG15" s="80"/>
      <c r="TCH15" s="80"/>
      <c r="TCI15" s="80"/>
      <c r="TCJ15" s="80"/>
      <c r="TCK15" s="80"/>
      <c r="TCL15" s="80"/>
      <c r="TCM15" s="80"/>
      <c r="TCN15" s="80"/>
      <c r="TCO15" s="80"/>
      <c r="TCP15" s="80"/>
      <c r="TCQ15" s="80"/>
      <c r="TCR15" s="80"/>
      <c r="TCS15" s="80"/>
      <c r="TCT15" s="80"/>
      <c r="TCU15" s="80"/>
      <c r="TCV15" s="80"/>
      <c r="TCW15" s="80"/>
      <c r="TCX15" s="80"/>
      <c r="TCY15" s="80"/>
      <c r="TCZ15" s="80"/>
      <c r="TDA15" s="80"/>
      <c r="TDB15" s="80"/>
      <c r="TDC15" s="80"/>
      <c r="TDD15" s="80"/>
      <c r="TDE15" s="80"/>
      <c r="TDF15" s="80"/>
      <c r="TDG15" s="80"/>
      <c r="TDH15" s="80"/>
      <c r="TDI15" s="80"/>
      <c r="TDJ15" s="80"/>
      <c r="TDK15" s="80"/>
      <c r="TDL15" s="80"/>
      <c r="TDM15" s="80"/>
      <c r="TDN15" s="80"/>
      <c r="TDO15" s="80"/>
      <c r="TDP15" s="80"/>
      <c r="TDQ15" s="80"/>
      <c r="TDR15" s="80"/>
      <c r="TDS15" s="80"/>
      <c r="TDT15" s="80"/>
      <c r="TDU15" s="80"/>
      <c r="TDV15" s="80"/>
      <c r="TDW15" s="80"/>
      <c r="TDX15" s="80"/>
      <c r="TDY15" s="80"/>
      <c r="TDZ15" s="80"/>
      <c r="TEA15" s="80"/>
      <c r="TEB15" s="80"/>
      <c r="TEC15" s="80"/>
      <c r="TED15" s="80"/>
      <c r="TEE15" s="80"/>
      <c r="TEF15" s="80"/>
      <c r="TEG15" s="80"/>
      <c r="TEH15" s="80"/>
      <c r="TEI15" s="80"/>
      <c r="TEJ15" s="80"/>
      <c r="TEK15" s="80"/>
      <c r="TEL15" s="80"/>
      <c r="TEM15" s="80"/>
      <c r="TEN15" s="80"/>
      <c r="TEO15" s="80"/>
      <c r="TEP15" s="80"/>
      <c r="TEQ15" s="80"/>
      <c r="TER15" s="80"/>
      <c r="TES15" s="80"/>
      <c r="TET15" s="80"/>
      <c r="TEU15" s="80"/>
      <c r="TEV15" s="80"/>
      <c r="TEW15" s="80"/>
      <c r="TEX15" s="80"/>
      <c r="TEY15" s="80"/>
      <c r="TEZ15" s="80"/>
      <c r="TFA15" s="80"/>
      <c r="TFB15" s="80"/>
      <c r="TFC15" s="80"/>
      <c r="TFD15" s="80"/>
      <c r="TFE15" s="80"/>
      <c r="TFF15" s="80"/>
      <c r="TFG15" s="80"/>
      <c r="TFH15" s="80"/>
      <c r="TFI15" s="80"/>
      <c r="TFJ15" s="80"/>
      <c r="TFK15" s="80"/>
      <c r="TFL15" s="80"/>
      <c r="TFM15" s="80"/>
      <c r="TFN15" s="80"/>
      <c r="TFO15" s="80"/>
      <c r="TFP15" s="80"/>
      <c r="TFQ15" s="80"/>
      <c r="TFR15" s="80"/>
      <c r="TFS15" s="80"/>
      <c r="TFT15" s="80"/>
      <c r="TFU15" s="80"/>
      <c r="TFV15" s="80"/>
      <c r="TFW15" s="80"/>
      <c r="TFX15" s="80"/>
      <c r="TFY15" s="80"/>
      <c r="TFZ15" s="80"/>
      <c r="TGA15" s="80"/>
      <c r="TGB15" s="80"/>
      <c r="TGC15" s="80"/>
      <c r="TGD15" s="80"/>
      <c r="TGE15" s="80"/>
      <c r="TGF15" s="80"/>
      <c r="TGG15" s="80"/>
      <c r="TGH15" s="80"/>
      <c r="TGI15" s="80"/>
      <c r="TGJ15" s="80"/>
      <c r="TGK15" s="80"/>
      <c r="TGL15" s="80"/>
      <c r="TGM15" s="80"/>
      <c r="TGN15" s="80"/>
      <c r="TGO15" s="80"/>
      <c r="TGP15" s="80"/>
      <c r="TGQ15" s="80"/>
      <c r="TGR15" s="80"/>
      <c r="TGS15" s="80"/>
      <c r="TGT15" s="80"/>
      <c r="TGU15" s="80"/>
      <c r="TGV15" s="80"/>
      <c r="TGW15" s="80"/>
      <c r="TGX15" s="80"/>
      <c r="TGY15" s="80"/>
      <c r="TGZ15" s="80"/>
      <c r="THA15" s="80"/>
      <c r="THB15" s="80"/>
      <c r="THC15" s="80"/>
      <c r="THD15" s="80"/>
      <c r="THE15" s="80"/>
      <c r="THF15" s="80"/>
      <c r="THG15" s="80"/>
      <c r="THH15" s="80"/>
      <c r="THI15" s="80"/>
      <c r="THJ15" s="80"/>
      <c r="THK15" s="80"/>
      <c r="THL15" s="80"/>
      <c r="THM15" s="80"/>
      <c r="THN15" s="80"/>
      <c r="THO15" s="80"/>
      <c r="THP15" s="80"/>
      <c r="THQ15" s="80"/>
      <c r="THR15" s="80"/>
      <c r="THS15" s="80"/>
      <c r="THT15" s="80"/>
      <c r="THU15" s="80"/>
      <c r="THV15" s="80"/>
      <c r="THW15" s="80"/>
      <c r="THX15" s="80"/>
      <c r="THY15" s="80"/>
      <c r="THZ15" s="80"/>
      <c r="TIA15" s="80"/>
      <c r="TIB15" s="80"/>
      <c r="TIC15" s="80"/>
      <c r="TID15" s="80"/>
      <c r="TIE15" s="80"/>
      <c r="TIF15" s="80"/>
      <c r="TIG15" s="80"/>
      <c r="TIH15" s="80"/>
      <c r="TII15" s="80"/>
      <c r="TIJ15" s="80"/>
      <c r="TIK15" s="80"/>
      <c r="TIL15" s="80"/>
      <c r="TIM15" s="80"/>
      <c r="TIN15" s="80"/>
      <c r="TIO15" s="80"/>
      <c r="TIP15" s="80"/>
      <c r="TIQ15" s="80"/>
      <c r="TIR15" s="80"/>
      <c r="TIS15" s="80"/>
      <c r="TIT15" s="80"/>
      <c r="TIU15" s="80"/>
      <c r="TIV15" s="80"/>
      <c r="TIW15" s="80"/>
      <c r="TIX15" s="80"/>
      <c r="TIY15" s="80"/>
      <c r="TIZ15" s="80"/>
      <c r="TJA15" s="80"/>
      <c r="TJB15" s="80"/>
      <c r="TJC15" s="80"/>
      <c r="TJD15" s="80"/>
      <c r="TJE15" s="80"/>
      <c r="TJF15" s="80"/>
      <c r="TJG15" s="80"/>
      <c r="TJH15" s="80"/>
      <c r="TJI15" s="80"/>
      <c r="TJJ15" s="80"/>
      <c r="TJK15" s="80"/>
      <c r="TJL15" s="80"/>
      <c r="TJM15" s="80"/>
      <c r="TJN15" s="80"/>
      <c r="TJO15" s="80"/>
      <c r="TJP15" s="80"/>
      <c r="TJQ15" s="80"/>
      <c r="TJR15" s="80"/>
      <c r="TJS15" s="80"/>
      <c r="TJT15" s="80"/>
      <c r="TJU15" s="80"/>
      <c r="TJV15" s="80"/>
      <c r="TJW15" s="80"/>
      <c r="TJX15" s="80"/>
      <c r="TJY15" s="80"/>
      <c r="TJZ15" s="80"/>
      <c r="TKA15" s="80"/>
      <c r="TKB15" s="80"/>
      <c r="TKC15" s="80"/>
      <c r="TKD15" s="80"/>
      <c r="TKE15" s="80"/>
      <c r="TKF15" s="80"/>
      <c r="TKG15" s="80"/>
      <c r="TKH15" s="80"/>
      <c r="TKI15" s="80"/>
      <c r="TKJ15" s="80"/>
      <c r="TKK15" s="80"/>
      <c r="TKL15" s="80"/>
      <c r="TKM15" s="80"/>
      <c r="TKN15" s="80"/>
      <c r="TKO15" s="80"/>
      <c r="TKP15" s="80"/>
      <c r="TKQ15" s="80"/>
      <c r="TKR15" s="80"/>
      <c r="TKS15" s="80"/>
      <c r="TKT15" s="80"/>
      <c r="TKU15" s="80"/>
      <c r="TKV15" s="80"/>
      <c r="TKW15" s="80"/>
      <c r="TKX15" s="80"/>
      <c r="TKY15" s="80"/>
      <c r="TKZ15" s="80"/>
      <c r="TLA15" s="80"/>
      <c r="TLB15" s="80"/>
      <c r="TLC15" s="80"/>
      <c r="TLD15" s="80"/>
      <c r="TLE15" s="80"/>
      <c r="TLF15" s="80"/>
      <c r="TLG15" s="80"/>
      <c r="TLH15" s="80"/>
      <c r="TLI15" s="80"/>
      <c r="TLJ15" s="80"/>
      <c r="TLK15" s="80"/>
      <c r="TLL15" s="80"/>
      <c r="TLM15" s="80"/>
      <c r="TLN15" s="80"/>
      <c r="TLO15" s="80"/>
      <c r="TLP15" s="80"/>
      <c r="TLQ15" s="80"/>
      <c r="TLR15" s="80"/>
      <c r="TLS15" s="80"/>
      <c r="TLT15" s="80"/>
      <c r="TLU15" s="80"/>
      <c r="TLV15" s="80"/>
      <c r="TLW15" s="80"/>
      <c r="TLX15" s="80"/>
      <c r="TLY15" s="80"/>
      <c r="TLZ15" s="80"/>
      <c r="TMA15" s="80"/>
      <c r="TMB15" s="80"/>
      <c r="TMC15" s="80"/>
      <c r="TMD15" s="80"/>
      <c r="TME15" s="80"/>
      <c r="TMF15" s="80"/>
      <c r="TMG15" s="80"/>
      <c r="TMH15" s="80"/>
      <c r="TMI15" s="80"/>
      <c r="TMJ15" s="80"/>
      <c r="TMK15" s="80"/>
      <c r="TML15" s="80"/>
      <c r="TMM15" s="80"/>
      <c r="TMN15" s="80"/>
      <c r="TMO15" s="80"/>
      <c r="TMP15" s="80"/>
      <c r="TMQ15" s="80"/>
      <c r="TMR15" s="80"/>
      <c r="TMS15" s="80"/>
      <c r="TMT15" s="80"/>
      <c r="TMU15" s="80"/>
      <c r="TMV15" s="80"/>
      <c r="TMW15" s="80"/>
      <c r="TMX15" s="80"/>
      <c r="TMY15" s="80"/>
      <c r="TMZ15" s="80"/>
      <c r="TNA15" s="80"/>
      <c r="TNB15" s="80"/>
      <c r="TNC15" s="80"/>
      <c r="TND15" s="80"/>
      <c r="TNE15" s="80"/>
      <c r="TNF15" s="80"/>
      <c r="TNG15" s="80"/>
      <c r="TNH15" s="80"/>
      <c r="TNI15" s="80"/>
      <c r="TNJ15" s="80"/>
      <c r="TNK15" s="80"/>
      <c r="TNL15" s="80"/>
      <c r="TNM15" s="80"/>
      <c r="TNN15" s="80"/>
      <c r="TNO15" s="80"/>
      <c r="TNP15" s="80"/>
      <c r="TNQ15" s="80"/>
      <c r="TNR15" s="80"/>
      <c r="TNS15" s="80"/>
      <c r="TNT15" s="80"/>
      <c r="TNU15" s="80"/>
      <c r="TNV15" s="80"/>
      <c r="TNW15" s="80"/>
      <c r="TNX15" s="80"/>
      <c r="TNY15" s="80"/>
      <c r="TNZ15" s="80"/>
      <c r="TOA15" s="80"/>
      <c r="TOB15" s="80"/>
      <c r="TOC15" s="80"/>
      <c r="TOD15" s="80"/>
      <c r="TOE15" s="80"/>
      <c r="TOF15" s="80"/>
      <c r="TOG15" s="80"/>
      <c r="TOH15" s="80"/>
      <c r="TOI15" s="80"/>
      <c r="TOJ15" s="80"/>
      <c r="TOK15" s="80"/>
      <c r="TOL15" s="80"/>
      <c r="TOM15" s="80"/>
      <c r="TON15" s="80"/>
      <c r="TOO15" s="80"/>
      <c r="TOP15" s="80"/>
      <c r="TOQ15" s="80"/>
      <c r="TOR15" s="80"/>
      <c r="TOS15" s="80"/>
      <c r="TOT15" s="80"/>
      <c r="TOU15" s="80"/>
      <c r="TOV15" s="80"/>
      <c r="TOW15" s="80"/>
      <c r="TOX15" s="80"/>
      <c r="TOY15" s="80"/>
      <c r="TOZ15" s="80"/>
      <c r="TPA15" s="80"/>
      <c r="TPB15" s="80"/>
      <c r="TPC15" s="80"/>
      <c r="TPD15" s="80"/>
      <c r="TPE15" s="80"/>
      <c r="TPF15" s="80"/>
      <c r="TPG15" s="80"/>
      <c r="TPH15" s="80"/>
      <c r="TPI15" s="80"/>
      <c r="TPJ15" s="80"/>
      <c r="TPK15" s="80"/>
      <c r="TPL15" s="80"/>
      <c r="TPM15" s="80"/>
      <c r="TPN15" s="80"/>
      <c r="TPO15" s="80"/>
      <c r="TPP15" s="80"/>
      <c r="TPQ15" s="80"/>
      <c r="TPR15" s="80"/>
      <c r="TPS15" s="80"/>
      <c r="TPT15" s="80"/>
      <c r="TPU15" s="80"/>
      <c r="TPV15" s="80"/>
      <c r="TPW15" s="80"/>
      <c r="TPX15" s="80"/>
      <c r="TPY15" s="80"/>
      <c r="TPZ15" s="80"/>
      <c r="TQA15" s="80"/>
      <c r="TQB15" s="80"/>
      <c r="TQC15" s="80"/>
      <c r="TQD15" s="80"/>
      <c r="TQE15" s="80"/>
      <c r="TQF15" s="80"/>
      <c r="TQG15" s="80"/>
      <c r="TQH15" s="80"/>
      <c r="TQI15" s="80"/>
      <c r="TQJ15" s="80"/>
      <c r="TQK15" s="80"/>
      <c r="TQL15" s="80"/>
      <c r="TQM15" s="80"/>
      <c r="TQN15" s="80"/>
      <c r="TQO15" s="80"/>
      <c r="TQP15" s="80"/>
      <c r="TQQ15" s="80"/>
      <c r="TQR15" s="80"/>
      <c r="TQS15" s="80"/>
      <c r="TQT15" s="80"/>
      <c r="TQU15" s="80"/>
      <c r="TQV15" s="80"/>
      <c r="TQW15" s="80"/>
      <c r="TQX15" s="80"/>
      <c r="TQY15" s="80"/>
      <c r="TQZ15" s="80"/>
      <c r="TRA15" s="80"/>
      <c r="TRB15" s="80"/>
      <c r="TRC15" s="80"/>
      <c r="TRD15" s="80"/>
      <c r="TRE15" s="80"/>
      <c r="TRF15" s="80"/>
      <c r="TRG15" s="80"/>
      <c r="TRH15" s="80"/>
      <c r="TRI15" s="80"/>
      <c r="TRJ15" s="80"/>
      <c r="TRK15" s="80"/>
      <c r="TRL15" s="80"/>
      <c r="TRM15" s="80"/>
      <c r="TRN15" s="80"/>
      <c r="TRO15" s="80"/>
      <c r="TRP15" s="80"/>
      <c r="TRQ15" s="80"/>
      <c r="TRR15" s="80"/>
      <c r="TRS15" s="80"/>
      <c r="TRT15" s="80"/>
      <c r="TRU15" s="80"/>
      <c r="TRV15" s="80"/>
      <c r="TRW15" s="80"/>
      <c r="TRX15" s="80"/>
      <c r="TRY15" s="80"/>
      <c r="TRZ15" s="80"/>
      <c r="TSA15" s="80"/>
      <c r="TSB15" s="80"/>
      <c r="TSC15" s="80"/>
      <c r="TSD15" s="80"/>
      <c r="TSE15" s="80"/>
      <c r="TSF15" s="80"/>
      <c r="TSG15" s="80"/>
      <c r="TSH15" s="80"/>
      <c r="TSI15" s="80"/>
      <c r="TSJ15" s="80"/>
      <c r="TSK15" s="80"/>
      <c r="TSL15" s="80"/>
      <c r="TSM15" s="80"/>
      <c r="TSN15" s="80"/>
      <c r="TSO15" s="80"/>
      <c r="TSP15" s="80"/>
      <c r="TSQ15" s="80"/>
      <c r="TSR15" s="80"/>
      <c r="TSS15" s="80"/>
      <c r="TST15" s="80"/>
      <c r="TSU15" s="80"/>
      <c r="TSV15" s="80"/>
      <c r="TSW15" s="80"/>
      <c r="TSX15" s="80"/>
      <c r="TSY15" s="80"/>
      <c r="TSZ15" s="80"/>
      <c r="TTA15" s="80"/>
      <c r="TTB15" s="80"/>
      <c r="TTC15" s="80"/>
      <c r="TTD15" s="80"/>
      <c r="TTE15" s="80"/>
      <c r="TTF15" s="80"/>
      <c r="TTG15" s="80"/>
      <c r="TTH15" s="80"/>
      <c r="TTI15" s="80"/>
      <c r="TTJ15" s="80"/>
      <c r="TTK15" s="80"/>
      <c r="TTL15" s="80"/>
      <c r="TTM15" s="80"/>
      <c r="TTN15" s="80"/>
      <c r="TTO15" s="80"/>
      <c r="TTP15" s="80"/>
      <c r="TTQ15" s="80"/>
      <c r="TTR15" s="80"/>
      <c r="TTS15" s="80"/>
      <c r="TTT15" s="80"/>
      <c r="TTU15" s="80"/>
      <c r="TTV15" s="80"/>
      <c r="TTW15" s="80"/>
      <c r="TTX15" s="80"/>
      <c r="TTY15" s="80"/>
      <c r="TTZ15" s="80"/>
      <c r="TUA15" s="80"/>
      <c r="TUB15" s="80"/>
      <c r="TUC15" s="80"/>
      <c r="TUD15" s="80"/>
      <c r="TUE15" s="80"/>
      <c r="TUF15" s="80"/>
      <c r="TUG15" s="80"/>
      <c r="TUH15" s="80"/>
      <c r="TUI15" s="80"/>
      <c r="TUJ15" s="80"/>
      <c r="TUK15" s="80"/>
      <c r="TUL15" s="80"/>
      <c r="TUM15" s="80"/>
      <c r="TUN15" s="80"/>
      <c r="TUO15" s="80"/>
      <c r="TUP15" s="80"/>
      <c r="TUQ15" s="80"/>
      <c r="TUR15" s="80"/>
      <c r="TUS15" s="80"/>
      <c r="TUT15" s="80"/>
      <c r="TUU15" s="80"/>
      <c r="TUV15" s="80"/>
      <c r="TUW15" s="80"/>
      <c r="TUX15" s="80"/>
      <c r="TUY15" s="80"/>
      <c r="TUZ15" s="80"/>
      <c r="TVA15" s="80"/>
      <c r="TVB15" s="80"/>
      <c r="TVC15" s="80"/>
      <c r="TVD15" s="80"/>
      <c r="TVE15" s="80"/>
      <c r="TVF15" s="80"/>
      <c r="TVG15" s="80"/>
      <c r="TVH15" s="80"/>
      <c r="TVI15" s="80"/>
      <c r="TVJ15" s="80"/>
      <c r="TVK15" s="80"/>
      <c r="TVL15" s="80"/>
      <c r="TVM15" s="80"/>
      <c r="TVN15" s="80"/>
      <c r="TVO15" s="80"/>
      <c r="TVP15" s="80"/>
      <c r="TVQ15" s="80"/>
      <c r="TVR15" s="80"/>
      <c r="TVS15" s="80"/>
      <c r="TVT15" s="80"/>
      <c r="TVU15" s="80"/>
      <c r="TVV15" s="80"/>
      <c r="TVW15" s="80"/>
      <c r="TVX15" s="80"/>
      <c r="TVY15" s="80"/>
      <c r="TVZ15" s="80"/>
      <c r="TWA15" s="80"/>
      <c r="TWB15" s="80"/>
      <c r="TWC15" s="80"/>
      <c r="TWD15" s="80"/>
      <c r="TWE15" s="80"/>
      <c r="TWF15" s="80"/>
      <c r="TWG15" s="80"/>
      <c r="TWH15" s="80"/>
      <c r="TWI15" s="80"/>
      <c r="TWJ15" s="80"/>
      <c r="TWK15" s="80"/>
      <c r="TWL15" s="80"/>
      <c r="TWM15" s="80"/>
      <c r="TWN15" s="80"/>
      <c r="TWO15" s="80"/>
      <c r="TWP15" s="80"/>
      <c r="TWQ15" s="80"/>
      <c r="TWR15" s="80"/>
      <c r="TWS15" s="80"/>
      <c r="TWT15" s="80"/>
      <c r="TWU15" s="80"/>
      <c r="TWV15" s="80"/>
      <c r="TWW15" s="80"/>
      <c r="TWX15" s="80"/>
      <c r="TWY15" s="80"/>
      <c r="TWZ15" s="80"/>
      <c r="TXA15" s="80"/>
      <c r="TXB15" s="80"/>
      <c r="TXC15" s="80"/>
      <c r="TXD15" s="80"/>
      <c r="TXE15" s="80"/>
      <c r="TXF15" s="80"/>
      <c r="TXG15" s="80"/>
      <c r="TXH15" s="80"/>
      <c r="TXI15" s="80"/>
      <c r="TXJ15" s="80"/>
      <c r="TXK15" s="80"/>
      <c r="TXL15" s="80"/>
      <c r="TXM15" s="80"/>
      <c r="TXN15" s="80"/>
      <c r="TXO15" s="80"/>
      <c r="TXP15" s="80"/>
      <c r="TXQ15" s="80"/>
      <c r="TXR15" s="80"/>
      <c r="TXS15" s="80"/>
      <c r="TXT15" s="80"/>
      <c r="TXU15" s="80"/>
      <c r="TXV15" s="80"/>
      <c r="TXW15" s="80"/>
      <c r="TXX15" s="80"/>
      <c r="TXY15" s="80"/>
      <c r="TXZ15" s="80"/>
      <c r="TYA15" s="80"/>
      <c r="TYB15" s="80"/>
      <c r="TYC15" s="80"/>
      <c r="TYD15" s="80"/>
      <c r="TYE15" s="80"/>
      <c r="TYF15" s="80"/>
      <c r="TYG15" s="80"/>
      <c r="TYH15" s="80"/>
      <c r="TYI15" s="80"/>
      <c r="TYJ15" s="80"/>
      <c r="TYK15" s="80"/>
      <c r="TYL15" s="80"/>
      <c r="TYM15" s="80"/>
      <c r="TYN15" s="80"/>
      <c r="TYO15" s="80"/>
      <c r="TYP15" s="80"/>
      <c r="TYQ15" s="80"/>
      <c r="TYR15" s="80"/>
      <c r="TYS15" s="80"/>
      <c r="TYT15" s="80"/>
      <c r="TYU15" s="80"/>
      <c r="TYV15" s="80"/>
      <c r="TYW15" s="80"/>
      <c r="TYX15" s="80"/>
      <c r="TYY15" s="80"/>
      <c r="TYZ15" s="80"/>
      <c r="TZA15" s="80"/>
      <c r="TZB15" s="80"/>
      <c r="TZC15" s="80"/>
      <c r="TZD15" s="80"/>
      <c r="TZE15" s="80"/>
      <c r="TZF15" s="80"/>
      <c r="TZG15" s="80"/>
      <c r="TZH15" s="80"/>
      <c r="TZI15" s="80"/>
      <c r="TZJ15" s="80"/>
      <c r="TZK15" s="80"/>
      <c r="TZL15" s="80"/>
      <c r="TZM15" s="80"/>
      <c r="TZN15" s="80"/>
      <c r="TZO15" s="80"/>
      <c r="TZP15" s="80"/>
      <c r="TZQ15" s="80"/>
      <c r="TZR15" s="80"/>
      <c r="TZS15" s="80"/>
      <c r="TZT15" s="80"/>
      <c r="TZU15" s="80"/>
      <c r="TZV15" s="80"/>
      <c r="TZW15" s="80"/>
      <c r="TZX15" s="80"/>
      <c r="TZY15" s="80"/>
      <c r="TZZ15" s="80"/>
      <c r="UAA15" s="80"/>
      <c r="UAB15" s="80"/>
      <c r="UAC15" s="80"/>
      <c r="UAD15" s="80"/>
      <c r="UAE15" s="80"/>
      <c r="UAF15" s="80"/>
      <c r="UAG15" s="80"/>
      <c r="UAH15" s="80"/>
      <c r="UAI15" s="80"/>
      <c r="UAJ15" s="80"/>
      <c r="UAK15" s="80"/>
      <c r="UAL15" s="80"/>
      <c r="UAM15" s="80"/>
      <c r="UAN15" s="80"/>
      <c r="UAO15" s="80"/>
      <c r="UAP15" s="80"/>
      <c r="UAQ15" s="80"/>
      <c r="UAR15" s="80"/>
      <c r="UAS15" s="80"/>
      <c r="UAT15" s="80"/>
      <c r="UAU15" s="80"/>
      <c r="UAV15" s="80"/>
      <c r="UAW15" s="80"/>
      <c r="UAX15" s="80"/>
      <c r="UAY15" s="80"/>
      <c r="UAZ15" s="80"/>
      <c r="UBA15" s="80"/>
      <c r="UBB15" s="80"/>
      <c r="UBC15" s="80"/>
      <c r="UBD15" s="80"/>
      <c r="UBE15" s="80"/>
      <c r="UBF15" s="80"/>
      <c r="UBG15" s="80"/>
      <c r="UBH15" s="80"/>
      <c r="UBI15" s="80"/>
      <c r="UBJ15" s="80"/>
      <c r="UBK15" s="80"/>
      <c r="UBL15" s="80"/>
      <c r="UBM15" s="80"/>
      <c r="UBN15" s="80"/>
      <c r="UBO15" s="80"/>
      <c r="UBP15" s="80"/>
      <c r="UBQ15" s="80"/>
      <c r="UBR15" s="80"/>
      <c r="UBS15" s="80"/>
      <c r="UBT15" s="80"/>
      <c r="UBU15" s="80"/>
      <c r="UBV15" s="80"/>
      <c r="UBW15" s="80"/>
      <c r="UBX15" s="80"/>
      <c r="UBY15" s="80"/>
      <c r="UBZ15" s="80"/>
      <c r="UCA15" s="80"/>
      <c r="UCB15" s="80"/>
      <c r="UCC15" s="80"/>
      <c r="UCD15" s="80"/>
      <c r="UCE15" s="80"/>
      <c r="UCF15" s="80"/>
      <c r="UCG15" s="80"/>
      <c r="UCH15" s="80"/>
      <c r="UCI15" s="80"/>
      <c r="UCJ15" s="80"/>
      <c r="UCK15" s="80"/>
      <c r="UCL15" s="80"/>
      <c r="UCM15" s="80"/>
      <c r="UCN15" s="80"/>
      <c r="UCO15" s="80"/>
      <c r="UCP15" s="80"/>
      <c r="UCQ15" s="80"/>
      <c r="UCR15" s="80"/>
      <c r="UCS15" s="80"/>
      <c r="UCT15" s="80"/>
      <c r="UCU15" s="80"/>
      <c r="UCV15" s="80"/>
      <c r="UCW15" s="80"/>
      <c r="UCX15" s="80"/>
      <c r="UCY15" s="80"/>
      <c r="UCZ15" s="80"/>
      <c r="UDA15" s="80"/>
      <c r="UDB15" s="80"/>
      <c r="UDC15" s="80"/>
      <c r="UDD15" s="80"/>
      <c r="UDE15" s="80"/>
      <c r="UDF15" s="80"/>
      <c r="UDG15" s="80"/>
      <c r="UDH15" s="80"/>
      <c r="UDI15" s="80"/>
      <c r="UDJ15" s="80"/>
      <c r="UDK15" s="80"/>
      <c r="UDL15" s="80"/>
      <c r="UDM15" s="80"/>
      <c r="UDN15" s="80"/>
      <c r="UDO15" s="80"/>
      <c r="UDP15" s="80"/>
      <c r="UDQ15" s="80"/>
      <c r="UDR15" s="80"/>
      <c r="UDS15" s="80"/>
      <c r="UDT15" s="80"/>
      <c r="UDU15" s="80"/>
      <c r="UDV15" s="80"/>
      <c r="UDW15" s="80"/>
      <c r="UDX15" s="80"/>
      <c r="UDY15" s="80"/>
      <c r="UDZ15" s="80"/>
      <c r="UEA15" s="80"/>
      <c r="UEB15" s="80"/>
      <c r="UEC15" s="80"/>
      <c r="UED15" s="80"/>
      <c r="UEE15" s="80"/>
      <c r="UEF15" s="80"/>
      <c r="UEG15" s="80"/>
      <c r="UEH15" s="80"/>
      <c r="UEI15" s="80"/>
      <c r="UEJ15" s="80"/>
      <c r="UEK15" s="80"/>
      <c r="UEL15" s="80"/>
      <c r="UEM15" s="80"/>
      <c r="UEN15" s="80"/>
      <c r="UEO15" s="80"/>
      <c r="UEP15" s="80"/>
      <c r="UEQ15" s="80"/>
      <c r="UER15" s="80"/>
      <c r="UES15" s="80"/>
      <c r="UET15" s="80"/>
      <c r="UEU15" s="80"/>
      <c r="UEV15" s="80"/>
      <c r="UEW15" s="80"/>
      <c r="UEX15" s="80"/>
      <c r="UEY15" s="80"/>
      <c r="UEZ15" s="80"/>
      <c r="UFA15" s="80"/>
      <c r="UFB15" s="80"/>
      <c r="UFC15" s="80"/>
      <c r="UFD15" s="80"/>
      <c r="UFE15" s="80"/>
      <c r="UFF15" s="80"/>
      <c r="UFG15" s="80"/>
      <c r="UFH15" s="80"/>
      <c r="UFI15" s="80"/>
      <c r="UFJ15" s="80"/>
      <c r="UFK15" s="80"/>
      <c r="UFL15" s="80"/>
      <c r="UFM15" s="80"/>
      <c r="UFN15" s="80"/>
      <c r="UFO15" s="80"/>
      <c r="UFP15" s="80"/>
      <c r="UFQ15" s="80"/>
      <c r="UFR15" s="80"/>
      <c r="UFS15" s="80"/>
      <c r="UFT15" s="80"/>
      <c r="UFU15" s="80"/>
      <c r="UFV15" s="80"/>
      <c r="UFW15" s="80"/>
      <c r="UFX15" s="80"/>
      <c r="UFY15" s="80"/>
      <c r="UFZ15" s="80"/>
      <c r="UGA15" s="80"/>
      <c r="UGB15" s="80"/>
      <c r="UGC15" s="80"/>
      <c r="UGD15" s="80"/>
      <c r="UGE15" s="80"/>
      <c r="UGF15" s="80"/>
      <c r="UGG15" s="80"/>
      <c r="UGH15" s="80"/>
      <c r="UGI15" s="80"/>
      <c r="UGJ15" s="80"/>
      <c r="UGK15" s="80"/>
      <c r="UGL15" s="80"/>
      <c r="UGM15" s="80"/>
      <c r="UGN15" s="80"/>
      <c r="UGO15" s="80"/>
      <c r="UGP15" s="80"/>
      <c r="UGQ15" s="80"/>
      <c r="UGR15" s="80"/>
      <c r="UGS15" s="80"/>
      <c r="UGT15" s="80"/>
      <c r="UGU15" s="80"/>
      <c r="UGV15" s="80"/>
      <c r="UGW15" s="80"/>
      <c r="UGX15" s="80"/>
      <c r="UGY15" s="80"/>
      <c r="UGZ15" s="80"/>
      <c r="UHA15" s="80"/>
      <c r="UHB15" s="80"/>
      <c r="UHC15" s="80"/>
      <c r="UHD15" s="80"/>
      <c r="UHE15" s="80"/>
      <c r="UHF15" s="80"/>
      <c r="UHG15" s="80"/>
      <c r="UHH15" s="80"/>
      <c r="UHI15" s="80"/>
      <c r="UHJ15" s="80"/>
      <c r="UHK15" s="80"/>
      <c r="UHL15" s="80"/>
      <c r="UHM15" s="80"/>
      <c r="UHN15" s="80"/>
      <c r="UHO15" s="80"/>
      <c r="UHP15" s="80"/>
      <c r="UHQ15" s="80"/>
      <c r="UHR15" s="80"/>
      <c r="UHS15" s="80"/>
      <c r="UHT15" s="80"/>
      <c r="UHU15" s="80"/>
      <c r="UHV15" s="80"/>
      <c r="UHW15" s="80"/>
      <c r="UHX15" s="80"/>
      <c r="UHY15" s="80"/>
      <c r="UHZ15" s="80"/>
      <c r="UIA15" s="80"/>
      <c r="UIB15" s="80"/>
      <c r="UIC15" s="80"/>
      <c r="UID15" s="80"/>
      <c r="UIE15" s="80"/>
      <c r="UIF15" s="80"/>
      <c r="UIG15" s="80"/>
      <c r="UIH15" s="80"/>
      <c r="UII15" s="80"/>
      <c r="UIJ15" s="80"/>
      <c r="UIK15" s="80"/>
      <c r="UIL15" s="80"/>
      <c r="UIM15" s="80"/>
      <c r="UIN15" s="80"/>
      <c r="UIO15" s="80"/>
      <c r="UIP15" s="80"/>
      <c r="UIQ15" s="80"/>
      <c r="UIR15" s="80"/>
      <c r="UIS15" s="80"/>
      <c r="UIT15" s="80"/>
      <c r="UIU15" s="80"/>
      <c r="UIV15" s="80"/>
      <c r="UIW15" s="80"/>
      <c r="UIX15" s="80"/>
      <c r="UIY15" s="80"/>
      <c r="UIZ15" s="80"/>
      <c r="UJA15" s="80"/>
      <c r="UJB15" s="80"/>
      <c r="UJC15" s="80"/>
      <c r="UJD15" s="80"/>
      <c r="UJE15" s="80"/>
      <c r="UJF15" s="80"/>
      <c r="UJG15" s="80"/>
      <c r="UJH15" s="80"/>
      <c r="UJI15" s="80"/>
      <c r="UJJ15" s="80"/>
      <c r="UJK15" s="80"/>
      <c r="UJL15" s="80"/>
      <c r="UJM15" s="80"/>
      <c r="UJN15" s="80"/>
      <c r="UJO15" s="80"/>
      <c r="UJP15" s="80"/>
      <c r="UJQ15" s="80"/>
      <c r="UJR15" s="80"/>
      <c r="UJS15" s="80"/>
      <c r="UJT15" s="80"/>
      <c r="UJU15" s="80"/>
      <c r="UJV15" s="80"/>
      <c r="UJW15" s="80"/>
      <c r="UJX15" s="80"/>
      <c r="UJY15" s="80"/>
      <c r="UJZ15" s="80"/>
      <c r="UKA15" s="80"/>
      <c r="UKB15" s="80"/>
      <c r="UKC15" s="80"/>
      <c r="UKD15" s="80"/>
      <c r="UKE15" s="80"/>
      <c r="UKF15" s="80"/>
      <c r="UKG15" s="80"/>
      <c r="UKH15" s="80"/>
      <c r="UKI15" s="80"/>
      <c r="UKJ15" s="80"/>
      <c r="UKK15" s="80"/>
      <c r="UKL15" s="80"/>
      <c r="UKM15" s="80"/>
      <c r="UKN15" s="80"/>
      <c r="UKO15" s="80"/>
      <c r="UKP15" s="80"/>
      <c r="UKQ15" s="80"/>
      <c r="UKR15" s="80"/>
      <c r="UKS15" s="80"/>
      <c r="UKT15" s="80"/>
      <c r="UKU15" s="80"/>
      <c r="UKV15" s="80"/>
      <c r="UKW15" s="80"/>
      <c r="UKX15" s="80"/>
      <c r="UKY15" s="80"/>
      <c r="UKZ15" s="80"/>
      <c r="ULA15" s="80"/>
      <c r="ULB15" s="80"/>
      <c r="ULC15" s="80"/>
      <c r="ULD15" s="80"/>
      <c r="ULE15" s="80"/>
      <c r="ULF15" s="80"/>
      <c r="ULG15" s="80"/>
      <c r="ULH15" s="80"/>
      <c r="ULI15" s="80"/>
      <c r="ULJ15" s="80"/>
      <c r="ULK15" s="80"/>
      <c r="ULL15" s="80"/>
      <c r="ULM15" s="80"/>
      <c r="ULN15" s="80"/>
      <c r="ULO15" s="80"/>
      <c r="ULP15" s="80"/>
      <c r="ULQ15" s="80"/>
      <c r="ULR15" s="80"/>
      <c r="ULS15" s="80"/>
      <c r="ULT15" s="80"/>
      <c r="ULU15" s="80"/>
      <c r="ULV15" s="80"/>
      <c r="ULW15" s="80"/>
      <c r="ULX15" s="80"/>
      <c r="ULY15" s="80"/>
      <c r="ULZ15" s="80"/>
      <c r="UMA15" s="80"/>
      <c r="UMB15" s="80"/>
      <c r="UMC15" s="80"/>
      <c r="UMD15" s="80"/>
      <c r="UME15" s="80"/>
      <c r="UMF15" s="80"/>
      <c r="UMG15" s="80"/>
      <c r="UMH15" s="80"/>
      <c r="UMI15" s="80"/>
      <c r="UMJ15" s="80"/>
      <c r="UMK15" s="80"/>
      <c r="UML15" s="80"/>
      <c r="UMM15" s="80"/>
      <c r="UMN15" s="80"/>
      <c r="UMO15" s="80"/>
      <c r="UMP15" s="80"/>
      <c r="UMQ15" s="80"/>
      <c r="UMR15" s="80"/>
      <c r="UMS15" s="80"/>
      <c r="UMT15" s="80"/>
      <c r="UMU15" s="80"/>
      <c r="UMV15" s="80"/>
      <c r="UMW15" s="80"/>
      <c r="UMX15" s="80"/>
      <c r="UMY15" s="80"/>
      <c r="UMZ15" s="80"/>
      <c r="UNA15" s="80"/>
      <c r="UNB15" s="80"/>
      <c r="UNC15" s="80"/>
      <c r="UND15" s="80"/>
      <c r="UNE15" s="80"/>
      <c r="UNF15" s="80"/>
      <c r="UNG15" s="80"/>
      <c r="UNH15" s="80"/>
      <c r="UNI15" s="80"/>
      <c r="UNJ15" s="80"/>
      <c r="UNK15" s="80"/>
      <c r="UNL15" s="80"/>
      <c r="UNM15" s="80"/>
      <c r="UNN15" s="80"/>
      <c r="UNO15" s="80"/>
      <c r="UNP15" s="80"/>
      <c r="UNQ15" s="80"/>
      <c r="UNR15" s="80"/>
      <c r="UNS15" s="80"/>
      <c r="UNT15" s="80"/>
      <c r="UNU15" s="80"/>
      <c r="UNV15" s="80"/>
      <c r="UNW15" s="80"/>
      <c r="UNX15" s="80"/>
      <c r="UNY15" s="80"/>
      <c r="UNZ15" s="80"/>
      <c r="UOA15" s="80"/>
      <c r="UOB15" s="80"/>
      <c r="UOC15" s="80"/>
      <c r="UOD15" s="80"/>
      <c r="UOE15" s="80"/>
      <c r="UOF15" s="80"/>
      <c r="UOG15" s="80"/>
      <c r="UOH15" s="80"/>
      <c r="UOI15" s="80"/>
      <c r="UOJ15" s="80"/>
      <c r="UOK15" s="80"/>
      <c r="UOL15" s="80"/>
      <c r="UOM15" s="80"/>
      <c r="UON15" s="80"/>
      <c r="UOO15" s="80"/>
      <c r="UOP15" s="80"/>
      <c r="UOQ15" s="80"/>
      <c r="UOR15" s="80"/>
      <c r="UOS15" s="80"/>
      <c r="UOT15" s="80"/>
      <c r="UOU15" s="80"/>
      <c r="UOV15" s="80"/>
      <c r="UOW15" s="80"/>
      <c r="UOX15" s="80"/>
      <c r="UOY15" s="80"/>
      <c r="UOZ15" s="80"/>
      <c r="UPA15" s="80"/>
      <c r="UPB15" s="80"/>
      <c r="UPC15" s="80"/>
      <c r="UPD15" s="80"/>
      <c r="UPE15" s="80"/>
      <c r="UPF15" s="80"/>
      <c r="UPG15" s="80"/>
      <c r="UPH15" s="80"/>
      <c r="UPI15" s="80"/>
      <c r="UPJ15" s="80"/>
      <c r="UPK15" s="80"/>
      <c r="UPL15" s="80"/>
      <c r="UPM15" s="80"/>
      <c r="UPN15" s="80"/>
      <c r="UPO15" s="80"/>
      <c r="UPP15" s="80"/>
      <c r="UPQ15" s="80"/>
      <c r="UPR15" s="80"/>
      <c r="UPS15" s="80"/>
      <c r="UPT15" s="80"/>
      <c r="UPU15" s="80"/>
      <c r="UPV15" s="80"/>
      <c r="UPW15" s="80"/>
      <c r="UPX15" s="80"/>
      <c r="UPY15" s="80"/>
      <c r="UPZ15" s="80"/>
      <c r="UQA15" s="80"/>
      <c r="UQB15" s="80"/>
      <c r="UQC15" s="80"/>
      <c r="UQD15" s="80"/>
      <c r="UQE15" s="80"/>
      <c r="UQF15" s="80"/>
      <c r="UQG15" s="80"/>
      <c r="UQH15" s="80"/>
      <c r="UQI15" s="80"/>
      <c r="UQJ15" s="80"/>
      <c r="UQK15" s="80"/>
      <c r="UQL15" s="80"/>
      <c r="UQM15" s="80"/>
      <c r="UQN15" s="80"/>
      <c r="UQO15" s="80"/>
      <c r="UQP15" s="80"/>
      <c r="UQQ15" s="80"/>
      <c r="UQR15" s="80"/>
      <c r="UQS15" s="80"/>
      <c r="UQT15" s="80"/>
      <c r="UQU15" s="80"/>
      <c r="UQV15" s="80"/>
      <c r="UQW15" s="80"/>
      <c r="UQX15" s="80"/>
      <c r="UQY15" s="80"/>
      <c r="UQZ15" s="80"/>
      <c r="URA15" s="80"/>
      <c r="URB15" s="80"/>
      <c r="URC15" s="80"/>
      <c r="URD15" s="80"/>
      <c r="URE15" s="80"/>
      <c r="URF15" s="80"/>
      <c r="URG15" s="80"/>
      <c r="URH15" s="80"/>
      <c r="URI15" s="80"/>
      <c r="URJ15" s="80"/>
      <c r="URK15" s="80"/>
      <c r="URL15" s="80"/>
      <c r="URM15" s="80"/>
      <c r="URN15" s="80"/>
      <c r="URO15" s="80"/>
      <c r="URP15" s="80"/>
      <c r="URQ15" s="80"/>
      <c r="URR15" s="80"/>
      <c r="URS15" s="80"/>
      <c r="URT15" s="80"/>
      <c r="URU15" s="80"/>
      <c r="URV15" s="80"/>
      <c r="URW15" s="80"/>
      <c r="URX15" s="80"/>
      <c r="URY15" s="80"/>
      <c r="URZ15" s="80"/>
      <c r="USA15" s="80"/>
      <c r="USB15" s="80"/>
      <c r="USC15" s="80"/>
      <c r="USD15" s="80"/>
      <c r="USE15" s="80"/>
      <c r="USF15" s="80"/>
      <c r="USG15" s="80"/>
      <c r="USH15" s="80"/>
      <c r="USI15" s="80"/>
      <c r="USJ15" s="80"/>
      <c r="USK15" s="80"/>
      <c r="USL15" s="80"/>
      <c r="USM15" s="80"/>
      <c r="USN15" s="80"/>
      <c r="USO15" s="80"/>
      <c r="USP15" s="80"/>
      <c r="USQ15" s="80"/>
      <c r="USR15" s="80"/>
      <c r="USS15" s="80"/>
      <c r="UST15" s="80"/>
      <c r="USU15" s="80"/>
      <c r="USV15" s="80"/>
      <c r="USW15" s="80"/>
      <c r="USX15" s="80"/>
      <c r="USY15" s="80"/>
      <c r="USZ15" s="80"/>
      <c r="UTA15" s="80"/>
      <c r="UTB15" s="80"/>
      <c r="UTC15" s="80"/>
      <c r="UTD15" s="80"/>
      <c r="UTE15" s="80"/>
      <c r="UTF15" s="80"/>
      <c r="UTG15" s="80"/>
      <c r="UTH15" s="80"/>
      <c r="UTI15" s="80"/>
      <c r="UTJ15" s="80"/>
      <c r="UTK15" s="80"/>
      <c r="UTL15" s="80"/>
      <c r="UTM15" s="80"/>
      <c r="UTN15" s="80"/>
      <c r="UTO15" s="80"/>
      <c r="UTP15" s="80"/>
      <c r="UTQ15" s="80"/>
      <c r="UTR15" s="80"/>
      <c r="UTS15" s="80"/>
      <c r="UTT15" s="80"/>
      <c r="UTU15" s="80"/>
      <c r="UTV15" s="80"/>
      <c r="UTW15" s="80"/>
      <c r="UTX15" s="80"/>
      <c r="UTY15" s="80"/>
      <c r="UTZ15" s="80"/>
      <c r="UUA15" s="80"/>
      <c r="UUB15" s="80"/>
      <c r="UUC15" s="80"/>
      <c r="UUD15" s="80"/>
      <c r="UUE15" s="80"/>
      <c r="UUF15" s="80"/>
      <c r="UUG15" s="80"/>
      <c r="UUH15" s="80"/>
      <c r="UUI15" s="80"/>
      <c r="UUJ15" s="80"/>
      <c r="UUK15" s="80"/>
      <c r="UUL15" s="80"/>
      <c r="UUM15" s="80"/>
      <c r="UUN15" s="80"/>
      <c r="UUO15" s="80"/>
      <c r="UUP15" s="80"/>
      <c r="UUQ15" s="80"/>
      <c r="UUR15" s="80"/>
      <c r="UUS15" s="80"/>
      <c r="UUT15" s="80"/>
      <c r="UUU15" s="80"/>
      <c r="UUV15" s="80"/>
      <c r="UUW15" s="80"/>
      <c r="UUX15" s="80"/>
      <c r="UUY15" s="80"/>
      <c r="UUZ15" s="80"/>
      <c r="UVA15" s="80"/>
      <c r="UVB15" s="80"/>
      <c r="UVC15" s="80"/>
      <c r="UVD15" s="80"/>
      <c r="UVE15" s="80"/>
      <c r="UVF15" s="80"/>
      <c r="UVG15" s="80"/>
      <c r="UVH15" s="80"/>
      <c r="UVI15" s="80"/>
      <c r="UVJ15" s="80"/>
      <c r="UVK15" s="80"/>
      <c r="UVL15" s="80"/>
      <c r="UVM15" s="80"/>
      <c r="UVN15" s="80"/>
      <c r="UVO15" s="80"/>
      <c r="UVP15" s="80"/>
      <c r="UVQ15" s="80"/>
      <c r="UVR15" s="80"/>
      <c r="UVS15" s="80"/>
      <c r="UVT15" s="80"/>
      <c r="UVU15" s="80"/>
      <c r="UVV15" s="80"/>
      <c r="UVW15" s="80"/>
      <c r="UVX15" s="80"/>
      <c r="UVY15" s="80"/>
      <c r="UVZ15" s="80"/>
      <c r="UWA15" s="80"/>
      <c r="UWB15" s="80"/>
      <c r="UWC15" s="80"/>
      <c r="UWD15" s="80"/>
      <c r="UWE15" s="80"/>
      <c r="UWF15" s="80"/>
      <c r="UWG15" s="80"/>
      <c r="UWH15" s="80"/>
      <c r="UWI15" s="80"/>
      <c r="UWJ15" s="80"/>
      <c r="UWK15" s="80"/>
      <c r="UWL15" s="80"/>
      <c r="UWM15" s="80"/>
      <c r="UWN15" s="80"/>
      <c r="UWO15" s="80"/>
      <c r="UWP15" s="80"/>
      <c r="UWQ15" s="80"/>
      <c r="UWR15" s="80"/>
      <c r="UWS15" s="80"/>
      <c r="UWT15" s="80"/>
      <c r="UWU15" s="80"/>
      <c r="UWV15" s="80"/>
      <c r="UWW15" s="80"/>
      <c r="UWX15" s="80"/>
      <c r="UWY15" s="80"/>
      <c r="UWZ15" s="80"/>
      <c r="UXA15" s="80"/>
      <c r="UXB15" s="80"/>
      <c r="UXC15" s="80"/>
      <c r="UXD15" s="80"/>
      <c r="UXE15" s="80"/>
      <c r="UXF15" s="80"/>
      <c r="UXG15" s="80"/>
      <c r="UXH15" s="80"/>
      <c r="UXI15" s="80"/>
      <c r="UXJ15" s="80"/>
      <c r="UXK15" s="80"/>
      <c r="UXL15" s="80"/>
      <c r="UXM15" s="80"/>
      <c r="UXN15" s="80"/>
      <c r="UXO15" s="80"/>
      <c r="UXP15" s="80"/>
      <c r="UXQ15" s="80"/>
      <c r="UXR15" s="80"/>
      <c r="UXS15" s="80"/>
      <c r="UXT15" s="80"/>
      <c r="UXU15" s="80"/>
      <c r="UXV15" s="80"/>
      <c r="UXW15" s="80"/>
      <c r="UXX15" s="80"/>
      <c r="UXY15" s="80"/>
      <c r="UXZ15" s="80"/>
      <c r="UYA15" s="80"/>
      <c r="UYB15" s="80"/>
      <c r="UYC15" s="80"/>
      <c r="UYD15" s="80"/>
      <c r="UYE15" s="80"/>
      <c r="UYF15" s="80"/>
      <c r="UYG15" s="80"/>
      <c r="UYH15" s="80"/>
      <c r="UYI15" s="80"/>
      <c r="UYJ15" s="80"/>
      <c r="UYK15" s="80"/>
      <c r="UYL15" s="80"/>
      <c r="UYM15" s="80"/>
      <c r="UYN15" s="80"/>
      <c r="UYO15" s="80"/>
      <c r="UYP15" s="80"/>
      <c r="UYQ15" s="80"/>
      <c r="UYR15" s="80"/>
      <c r="UYS15" s="80"/>
      <c r="UYT15" s="80"/>
      <c r="UYU15" s="80"/>
      <c r="UYV15" s="80"/>
      <c r="UYW15" s="80"/>
      <c r="UYX15" s="80"/>
      <c r="UYY15" s="80"/>
      <c r="UYZ15" s="80"/>
      <c r="UZA15" s="80"/>
      <c r="UZB15" s="80"/>
      <c r="UZC15" s="80"/>
      <c r="UZD15" s="80"/>
      <c r="UZE15" s="80"/>
      <c r="UZF15" s="80"/>
      <c r="UZG15" s="80"/>
      <c r="UZH15" s="80"/>
      <c r="UZI15" s="80"/>
      <c r="UZJ15" s="80"/>
      <c r="UZK15" s="80"/>
      <c r="UZL15" s="80"/>
      <c r="UZM15" s="80"/>
      <c r="UZN15" s="80"/>
      <c r="UZO15" s="80"/>
      <c r="UZP15" s="80"/>
      <c r="UZQ15" s="80"/>
      <c r="UZR15" s="80"/>
      <c r="UZS15" s="80"/>
      <c r="UZT15" s="80"/>
      <c r="UZU15" s="80"/>
      <c r="UZV15" s="80"/>
      <c r="UZW15" s="80"/>
      <c r="UZX15" s="80"/>
      <c r="UZY15" s="80"/>
      <c r="UZZ15" s="80"/>
      <c r="VAA15" s="80"/>
      <c r="VAB15" s="80"/>
      <c r="VAC15" s="80"/>
      <c r="VAD15" s="80"/>
      <c r="VAE15" s="80"/>
      <c r="VAF15" s="80"/>
      <c r="VAG15" s="80"/>
      <c r="VAH15" s="80"/>
      <c r="VAI15" s="80"/>
      <c r="VAJ15" s="80"/>
      <c r="VAK15" s="80"/>
      <c r="VAL15" s="80"/>
      <c r="VAM15" s="80"/>
      <c r="VAN15" s="80"/>
      <c r="VAO15" s="80"/>
      <c r="VAP15" s="80"/>
      <c r="VAQ15" s="80"/>
      <c r="VAR15" s="80"/>
      <c r="VAS15" s="80"/>
      <c r="VAT15" s="80"/>
      <c r="VAU15" s="80"/>
      <c r="VAV15" s="80"/>
      <c r="VAW15" s="80"/>
      <c r="VAX15" s="80"/>
      <c r="VAY15" s="80"/>
      <c r="VAZ15" s="80"/>
      <c r="VBA15" s="80"/>
      <c r="VBB15" s="80"/>
      <c r="VBC15" s="80"/>
      <c r="VBD15" s="80"/>
      <c r="VBE15" s="80"/>
      <c r="VBF15" s="80"/>
      <c r="VBG15" s="80"/>
      <c r="VBH15" s="80"/>
      <c r="VBI15" s="80"/>
      <c r="VBJ15" s="80"/>
      <c r="VBK15" s="80"/>
      <c r="VBL15" s="80"/>
      <c r="VBM15" s="80"/>
      <c r="VBN15" s="80"/>
      <c r="VBO15" s="80"/>
      <c r="VBP15" s="80"/>
      <c r="VBQ15" s="80"/>
      <c r="VBR15" s="80"/>
      <c r="VBS15" s="80"/>
      <c r="VBT15" s="80"/>
      <c r="VBU15" s="80"/>
      <c r="VBV15" s="80"/>
      <c r="VBW15" s="80"/>
      <c r="VBX15" s="80"/>
      <c r="VBY15" s="80"/>
      <c r="VBZ15" s="80"/>
      <c r="VCA15" s="80"/>
      <c r="VCB15" s="80"/>
      <c r="VCC15" s="80"/>
      <c r="VCD15" s="80"/>
      <c r="VCE15" s="80"/>
      <c r="VCF15" s="80"/>
      <c r="VCG15" s="80"/>
      <c r="VCH15" s="80"/>
      <c r="VCI15" s="80"/>
      <c r="VCJ15" s="80"/>
      <c r="VCK15" s="80"/>
      <c r="VCL15" s="80"/>
      <c r="VCM15" s="80"/>
      <c r="VCN15" s="80"/>
      <c r="VCO15" s="80"/>
      <c r="VCP15" s="80"/>
      <c r="VCQ15" s="80"/>
      <c r="VCR15" s="80"/>
      <c r="VCS15" s="80"/>
      <c r="VCT15" s="80"/>
      <c r="VCU15" s="80"/>
      <c r="VCV15" s="80"/>
      <c r="VCW15" s="80"/>
      <c r="VCX15" s="80"/>
      <c r="VCY15" s="80"/>
      <c r="VCZ15" s="80"/>
      <c r="VDA15" s="80"/>
      <c r="VDB15" s="80"/>
      <c r="VDC15" s="80"/>
      <c r="VDD15" s="80"/>
      <c r="VDE15" s="80"/>
      <c r="VDF15" s="80"/>
      <c r="VDG15" s="80"/>
      <c r="VDH15" s="80"/>
      <c r="VDI15" s="80"/>
      <c r="VDJ15" s="80"/>
      <c r="VDK15" s="80"/>
      <c r="VDL15" s="80"/>
      <c r="VDM15" s="80"/>
      <c r="VDN15" s="80"/>
      <c r="VDO15" s="80"/>
      <c r="VDP15" s="80"/>
      <c r="VDQ15" s="80"/>
      <c r="VDR15" s="80"/>
      <c r="VDS15" s="80"/>
      <c r="VDT15" s="80"/>
      <c r="VDU15" s="80"/>
      <c r="VDV15" s="80"/>
      <c r="VDW15" s="80"/>
      <c r="VDX15" s="80"/>
      <c r="VDY15" s="80"/>
      <c r="VDZ15" s="80"/>
      <c r="VEA15" s="80"/>
      <c r="VEB15" s="80"/>
      <c r="VEC15" s="80"/>
      <c r="VED15" s="80"/>
      <c r="VEE15" s="80"/>
      <c r="VEF15" s="80"/>
      <c r="VEG15" s="80"/>
      <c r="VEH15" s="80"/>
      <c r="VEI15" s="80"/>
      <c r="VEJ15" s="80"/>
      <c r="VEK15" s="80"/>
      <c r="VEL15" s="80"/>
      <c r="VEM15" s="80"/>
      <c r="VEN15" s="80"/>
      <c r="VEO15" s="80"/>
      <c r="VEP15" s="80"/>
      <c r="VEQ15" s="80"/>
      <c r="VER15" s="80"/>
      <c r="VES15" s="80"/>
      <c r="VET15" s="80"/>
      <c r="VEU15" s="80"/>
      <c r="VEV15" s="80"/>
      <c r="VEW15" s="80"/>
      <c r="VEX15" s="80"/>
      <c r="VEY15" s="80"/>
      <c r="VEZ15" s="80"/>
      <c r="VFA15" s="80"/>
      <c r="VFB15" s="80"/>
      <c r="VFC15" s="80"/>
      <c r="VFD15" s="80"/>
      <c r="VFE15" s="80"/>
      <c r="VFF15" s="80"/>
      <c r="VFG15" s="80"/>
      <c r="VFH15" s="80"/>
      <c r="VFI15" s="80"/>
      <c r="VFJ15" s="80"/>
      <c r="VFK15" s="80"/>
      <c r="VFL15" s="80"/>
      <c r="VFM15" s="80"/>
      <c r="VFN15" s="80"/>
      <c r="VFO15" s="80"/>
      <c r="VFP15" s="80"/>
      <c r="VFQ15" s="80"/>
      <c r="VFR15" s="80"/>
      <c r="VFS15" s="80"/>
      <c r="VFT15" s="80"/>
      <c r="VFU15" s="80"/>
      <c r="VFV15" s="80"/>
      <c r="VFW15" s="80"/>
      <c r="VFX15" s="80"/>
      <c r="VFY15" s="80"/>
      <c r="VFZ15" s="80"/>
      <c r="VGA15" s="80"/>
      <c r="VGB15" s="80"/>
      <c r="VGC15" s="80"/>
      <c r="VGD15" s="80"/>
      <c r="VGE15" s="80"/>
      <c r="VGF15" s="80"/>
      <c r="VGG15" s="80"/>
      <c r="VGH15" s="80"/>
      <c r="VGI15" s="80"/>
      <c r="VGJ15" s="80"/>
      <c r="VGK15" s="80"/>
      <c r="VGL15" s="80"/>
      <c r="VGM15" s="80"/>
      <c r="VGN15" s="80"/>
      <c r="VGO15" s="80"/>
      <c r="VGP15" s="80"/>
      <c r="VGQ15" s="80"/>
      <c r="VGR15" s="80"/>
      <c r="VGS15" s="80"/>
      <c r="VGT15" s="80"/>
      <c r="VGU15" s="80"/>
      <c r="VGV15" s="80"/>
      <c r="VGW15" s="80"/>
      <c r="VGX15" s="80"/>
      <c r="VGY15" s="80"/>
      <c r="VGZ15" s="80"/>
      <c r="VHA15" s="80"/>
      <c r="VHB15" s="80"/>
      <c r="VHC15" s="80"/>
      <c r="VHD15" s="80"/>
      <c r="VHE15" s="80"/>
      <c r="VHF15" s="80"/>
      <c r="VHG15" s="80"/>
      <c r="VHH15" s="80"/>
      <c r="VHI15" s="80"/>
      <c r="VHJ15" s="80"/>
      <c r="VHK15" s="80"/>
      <c r="VHL15" s="80"/>
      <c r="VHM15" s="80"/>
      <c r="VHN15" s="80"/>
      <c r="VHO15" s="80"/>
      <c r="VHP15" s="80"/>
      <c r="VHQ15" s="80"/>
      <c r="VHR15" s="80"/>
      <c r="VHS15" s="80"/>
      <c r="VHT15" s="80"/>
      <c r="VHU15" s="80"/>
      <c r="VHV15" s="80"/>
      <c r="VHW15" s="80"/>
      <c r="VHX15" s="80"/>
      <c r="VHY15" s="80"/>
      <c r="VHZ15" s="80"/>
      <c r="VIA15" s="80"/>
      <c r="VIB15" s="80"/>
      <c r="VIC15" s="80"/>
      <c r="VID15" s="80"/>
      <c r="VIE15" s="80"/>
      <c r="VIF15" s="80"/>
      <c r="VIG15" s="80"/>
      <c r="VIH15" s="80"/>
      <c r="VII15" s="80"/>
      <c r="VIJ15" s="80"/>
      <c r="VIK15" s="80"/>
      <c r="VIL15" s="80"/>
      <c r="VIM15" s="80"/>
      <c r="VIN15" s="80"/>
      <c r="VIO15" s="80"/>
      <c r="VIP15" s="80"/>
      <c r="VIQ15" s="80"/>
      <c r="VIR15" s="80"/>
      <c r="VIS15" s="80"/>
      <c r="VIT15" s="80"/>
      <c r="VIU15" s="80"/>
      <c r="VIV15" s="80"/>
      <c r="VIW15" s="80"/>
      <c r="VIX15" s="80"/>
      <c r="VIY15" s="80"/>
      <c r="VIZ15" s="80"/>
      <c r="VJA15" s="80"/>
      <c r="VJB15" s="80"/>
      <c r="VJC15" s="80"/>
      <c r="VJD15" s="80"/>
      <c r="VJE15" s="80"/>
      <c r="VJF15" s="80"/>
      <c r="VJG15" s="80"/>
      <c r="VJH15" s="80"/>
      <c r="VJI15" s="80"/>
      <c r="VJJ15" s="80"/>
      <c r="VJK15" s="80"/>
      <c r="VJL15" s="80"/>
      <c r="VJM15" s="80"/>
      <c r="VJN15" s="80"/>
      <c r="VJO15" s="80"/>
      <c r="VJP15" s="80"/>
      <c r="VJQ15" s="80"/>
      <c r="VJR15" s="80"/>
      <c r="VJS15" s="80"/>
      <c r="VJT15" s="80"/>
      <c r="VJU15" s="80"/>
      <c r="VJV15" s="80"/>
      <c r="VJW15" s="80"/>
      <c r="VJX15" s="80"/>
      <c r="VJY15" s="80"/>
      <c r="VJZ15" s="80"/>
      <c r="VKA15" s="80"/>
      <c r="VKB15" s="80"/>
      <c r="VKC15" s="80"/>
      <c r="VKD15" s="80"/>
      <c r="VKE15" s="80"/>
      <c r="VKF15" s="80"/>
      <c r="VKG15" s="80"/>
      <c r="VKH15" s="80"/>
      <c r="VKI15" s="80"/>
      <c r="VKJ15" s="80"/>
      <c r="VKK15" s="80"/>
      <c r="VKL15" s="80"/>
      <c r="VKM15" s="80"/>
      <c r="VKN15" s="80"/>
      <c r="VKO15" s="80"/>
      <c r="VKP15" s="80"/>
      <c r="VKQ15" s="80"/>
      <c r="VKR15" s="80"/>
      <c r="VKS15" s="80"/>
      <c r="VKT15" s="80"/>
      <c r="VKU15" s="80"/>
      <c r="VKV15" s="80"/>
      <c r="VKW15" s="80"/>
      <c r="VKX15" s="80"/>
      <c r="VKY15" s="80"/>
      <c r="VKZ15" s="80"/>
      <c r="VLA15" s="80"/>
      <c r="VLB15" s="80"/>
      <c r="VLC15" s="80"/>
      <c r="VLD15" s="80"/>
      <c r="VLE15" s="80"/>
      <c r="VLF15" s="80"/>
      <c r="VLG15" s="80"/>
      <c r="VLH15" s="80"/>
      <c r="VLI15" s="80"/>
      <c r="VLJ15" s="80"/>
      <c r="VLK15" s="80"/>
      <c r="VLL15" s="80"/>
      <c r="VLM15" s="80"/>
      <c r="VLN15" s="80"/>
      <c r="VLO15" s="80"/>
      <c r="VLP15" s="80"/>
      <c r="VLQ15" s="80"/>
      <c r="VLR15" s="80"/>
      <c r="VLS15" s="80"/>
      <c r="VLT15" s="80"/>
      <c r="VLU15" s="80"/>
      <c r="VLV15" s="80"/>
      <c r="VLW15" s="80"/>
      <c r="VLX15" s="80"/>
      <c r="VLY15" s="80"/>
      <c r="VLZ15" s="80"/>
      <c r="VMA15" s="80"/>
      <c r="VMB15" s="80"/>
      <c r="VMC15" s="80"/>
      <c r="VMD15" s="80"/>
      <c r="VME15" s="80"/>
      <c r="VMF15" s="80"/>
      <c r="VMG15" s="80"/>
      <c r="VMH15" s="80"/>
      <c r="VMI15" s="80"/>
      <c r="VMJ15" s="80"/>
      <c r="VMK15" s="80"/>
      <c r="VML15" s="80"/>
      <c r="VMM15" s="80"/>
      <c r="VMN15" s="80"/>
      <c r="VMO15" s="80"/>
      <c r="VMP15" s="80"/>
      <c r="VMQ15" s="80"/>
      <c r="VMR15" s="80"/>
      <c r="VMS15" s="80"/>
      <c r="VMT15" s="80"/>
      <c r="VMU15" s="80"/>
      <c r="VMV15" s="80"/>
      <c r="VMW15" s="80"/>
      <c r="VMX15" s="80"/>
      <c r="VMY15" s="80"/>
      <c r="VMZ15" s="80"/>
      <c r="VNA15" s="80"/>
      <c r="VNB15" s="80"/>
      <c r="VNC15" s="80"/>
      <c r="VND15" s="80"/>
      <c r="VNE15" s="80"/>
      <c r="VNF15" s="80"/>
      <c r="VNG15" s="80"/>
      <c r="VNH15" s="80"/>
      <c r="VNI15" s="80"/>
      <c r="VNJ15" s="80"/>
      <c r="VNK15" s="80"/>
      <c r="VNL15" s="80"/>
      <c r="VNM15" s="80"/>
      <c r="VNN15" s="80"/>
      <c r="VNO15" s="80"/>
      <c r="VNP15" s="80"/>
      <c r="VNQ15" s="80"/>
      <c r="VNR15" s="80"/>
      <c r="VNS15" s="80"/>
      <c r="VNT15" s="80"/>
      <c r="VNU15" s="80"/>
      <c r="VNV15" s="80"/>
      <c r="VNW15" s="80"/>
      <c r="VNX15" s="80"/>
      <c r="VNY15" s="80"/>
      <c r="VNZ15" s="80"/>
      <c r="VOA15" s="80"/>
      <c r="VOB15" s="80"/>
      <c r="VOC15" s="80"/>
      <c r="VOD15" s="80"/>
      <c r="VOE15" s="80"/>
      <c r="VOF15" s="80"/>
      <c r="VOG15" s="80"/>
      <c r="VOH15" s="80"/>
      <c r="VOI15" s="80"/>
      <c r="VOJ15" s="80"/>
      <c r="VOK15" s="80"/>
      <c r="VOL15" s="80"/>
      <c r="VOM15" s="80"/>
      <c r="VON15" s="80"/>
      <c r="VOO15" s="80"/>
      <c r="VOP15" s="80"/>
      <c r="VOQ15" s="80"/>
      <c r="VOR15" s="80"/>
      <c r="VOS15" s="80"/>
      <c r="VOT15" s="80"/>
      <c r="VOU15" s="80"/>
      <c r="VOV15" s="80"/>
      <c r="VOW15" s="80"/>
      <c r="VOX15" s="80"/>
      <c r="VOY15" s="80"/>
      <c r="VOZ15" s="80"/>
      <c r="VPA15" s="80"/>
      <c r="VPB15" s="80"/>
      <c r="VPC15" s="80"/>
      <c r="VPD15" s="80"/>
      <c r="VPE15" s="80"/>
      <c r="VPF15" s="80"/>
      <c r="VPG15" s="80"/>
      <c r="VPH15" s="80"/>
      <c r="VPI15" s="80"/>
      <c r="VPJ15" s="80"/>
      <c r="VPK15" s="80"/>
      <c r="VPL15" s="80"/>
      <c r="VPM15" s="80"/>
      <c r="VPN15" s="80"/>
      <c r="VPO15" s="80"/>
      <c r="VPP15" s="80"/>
      <c r="VPQ15" s="80"/>
      <c r="VPR15" s="80"/>
      <c r="VPS15" s="80"/>
      <c r="VPT15" s="80"/>
      <c r="VPU15" s="80"/>
      <c r="VPV15" s="80"/>
      <c r="VPW15" s="80"/>
      <c r="VPX15" s="80"/>
      <c r="VPY15" s="80"/>
      <c r="VPZ15" s="80"/>
      <c r="VQA15" s="80"/>
      <c r="VQB15" s="80"/>
      <c r="VQC15" s="80"/>
      <c r="VQD15" s="80"/>
      <c r="VQE15" s="80"/>
      <c r="VQF15" s="80"/>
      <c r="VQG15" s="80"/>
      <c r="VQH15" s="80"/>
      <c r="VQI15" s="80"/>
      <c r="VQJ15" s="80"/>
      <c r="VQK15" s="80"/>
      <c r="VQL15" s="80"/>
      <c r="VQM15" s="80"/>
      <c r="VQN15" s="80"/>
      <c r="VQO15" s="80"/>
      <c r="VQP15" s="80"/>
      <c r="VQQ15" s="80"/>
      <c r="VQR15" s="80"/>
      <c r="VQS15" s="80"/>
      <c r="VQT15" s="80"/>
      <c r="VQU15" s="80"/>
      <c r="VQV15" s="80"/>
      <c r="VQW15" s="80"/>
      <c r="VQX15" s="80"/>
      <c r="VQY15" s="80"/>
      <c r="VQZ15" s="80"/>
      <c r="VRA15" s="80"/>
      <c r="VRB15" s="80"/>
      <c r="VRC15" s="80"/>
      <c r="VRD15" s="80"/>
      <c r="VRE15" s="80"/>
      <c r="VRF15" s="80"/>
      <c r="VRG15" s="80"/>
      <c r="VRH15" s="80"/>
      <c r="VRI15" s="80"/>
      <c r="VRJ15" s="80"/>
      <c r="VRK15" s="80"/>
      <c r="VRL15" s="80"/>
      <c r="VRM15" s="80"/>
      <c r="VRN15" s="80"/>
      <c r="VRO15" s="80"/>
      <c r="VRP15" s="80"/>
      <c r="VRQ15" s="80"/>
      <c r="VRR15" s="80"/>
      <c r="VRS15" s="80"/>
      <c r="VRT15" s="80"/>
      <c r="VRU15" s="80"/>
      <c r="VRV15" s="80"/>
      <c r="VRW15" s="80"/>
      <c r="VRX15" s="80"/>
      <c r="VRY15" s="80"/>
      <c r="VRZ15" s="80"/>
      <c r="VSA15" s="80"/>
      <c r="VSB15" s="80"/>
      <c r="VSC15" s="80"/>
      <c r="VSD15" s="80"/>
      <c r="VSE15" s="80"/>
      <c r="VSF15" s="80"/>
      <c r="VSG15" s="80"/>
      <c r="VSH15" s="80"/>
      <c r="VSI15" s="80"/>
      <c r="VSJ15" s="80"/>
      <c r="VSK15" s="80"/>
      <c r="VSL15" s="80"/>
      <c r="VSM15" s="80"/>
      <c r="VSN15" s="80"/>
      <c r="VSO15" s="80"/>
      <c r="VSP15" s="80"/>
      <c r="VSQ15" s="80"/>
      <c r="VSR15" s="80"/>
      <c r="VSS15" s="80"/>
      <c r="VST15" s="80"/>
      <c r="VSU15" s="80"/>
      <c r="VSV15" s="80"/>
      <c r="VSW15" s="80"/>
      <c r="VSX15" s="80"/>
      <c r="VSY15" s="80"/>
      <c r="VSZ15" s="80"/>
      <c r="VTA15" s="80"/>
      <c r="VTB15" s="80"/>
      <c r="VTC15" s="80"/>
      <c r="VTD15" s="80"/>
      <c r="VTE15" s="80"/>
      <c r="VTF15" s="80"/>
      <c r="VTG15" s="80"/>
      <c r="VTH15" s="80"/>
      <c r="VTI15" s="80"/>
      <c r="VTJ15" s="80"/>
      <c r="VTK15" s="80"/>
      <c r="VTL15" s="80"/>
      <c r="VTM15" s="80"/>
      <c r="VTN15" s="80"/>
      <c r="VTO15" s="80"/>
      <c r="VTP15" s="80"/>
      <c r="VTQ15" s="80"/>
      <c r="VTR15" s="80"/>
      <c r="VTS15" s="80"/>
      <c r="VTT15" s="80"/>
      <c r="VTU15" s="80"/>
      <c r="VTV15" s="80"/>
      <c r="VTW15" s="80"/>
      <c r="VTX15" s="80"/>
      <c r="VTY15" s="80"/>
      <c r="VTZ15" s="80"/>
      <c r="VUA15" s="80"/>
      <c r="VUB15" s="80"/>
      <c r="VUC15" s="80"/>
      <c r="VUD15" s="80"/>
      <c r="VUE15" s="80"/>
      <c r="VUF15" s="80"/>
      <c r="VUG15" s="80"/>
      <c r="VUH15" s="80"/>
      <c r="VUI15" s="80"/>
      <c r="VUJ15" s="80"/>
      <c r="VUK15" s="80"/>
      <c r="VUL15" s="80"/>
      <c r="VUM15" s="80"/>
      <c r="VUN15" s="80"/>
      <c r="VUO15" s="80"/>
      <c r="VUP15" s="80"/>
      <c r="VUQ15" s="80"/>
      <c r="VUR15" s="80"/>
      <c r="VUS15" s="80"/>
      <c r="VUT15" s="80"/>
      <c r="VUU15" s="80"/>
      <c r="VUV15" s="80"/>
      <c r="VUW15" s="80"/>
      <c r="VUX15" s="80"/>
      <c r="VUY15" s="80"/>
      <c r="VUZ15" s="80"/>
      <c r="VVA15" s="80"/>
      <c r="VVB15" s="80"/>
      <c r="VVC15" s="80"/>
      <c r="VVD15" s="80"/>
      <c r="VVE15" s="80"/>
      <c r="VVF15" s="80"/>
      <c r="VVG15" s="80"/>
      <c r="VVH15" s="80"/>
      <c r="VVI15" s="80"/>
      <c r="VVJ15" s="80"/>
      <c r="VVK15" s="80"/>
      <c r="VVL15" s="80"/>
      <c r="VVM15" s="80"/>
      <c r="VVN15" s="80"/>
      <c r="VVO15" s="80"/>
      <c r="VVP15" s="80"/>
      <c r="VVQ15" s="80"/>
      <c r="VVR15" s="80"/>
      <c r="VVS15" s="80"/>
      <c r="VVT15" s="80"/>
      <c r="VVU15" s="80"/>
      <c r="VVV15" s="80"/>
      <c r="VVW15" s="80"/>
      <c r="VVX15" s="80"/>
      <c r="VVY15" s="80"/>
      <c r="VVZ15" s="80"/>
      <c r="VWA15" s="80"/>
      <c r="VWB15" s="80"/>
      <c r="VWC15" s="80"/>
      <c r="VWD15" s="80"/>
      <c r="VWE15" s="80"/>
      <c r="VWF15" s="80"/>
      <c r="VWG15" s="80"/>
      <c r="VWH15" s="80"/>
      <c r="VWI15" s="80"/>
      <c r="VWJ15" s="80"/>
      <c r="VWK15" s="80"/>
      <c r="VWL15" s="80"/>
      <c r="VWM15" s="80"/>
      <c r="VWN15" s="80"/>
      <c r="VWO15" s="80"/>
      <c r="VWP15" s="80"/>
      <c r="VWQ15" s="80"/>
      <c r="VWR15" s="80"/>
      <c r="VWS15" s="80"/>
      <c r="VWT15" s="80"/>
      <c r="VWU15" s="80"/>
      <c r="VWV15" s="80"/>
      <c r="VWW15" s="80"/>
      <c r="VWX15" s="80"/>
      <c r="VWY15" s="80"/>
      <c r="VWZ15" s="80"/>
      <c r="VXA15" s="80"/>
      <c r="VXB15" s="80"/>
      <c r="VXC15" s="80"/>
      <c r="VXD15" s="80"/>
      <c r="VXE15" s="80"/>
      <c r="VXF15" s="80"/>
      <c r="VXG15" s="80"/>
      <c r="VXH15" s="80"/>
      <c r="VXI15" s="80"/>
      <c r="VXJ15" s="80"/>
      <c r="VXK15" s="80"/>
      <c r="VXL15" s="80"/>
      <c r="VXM15" s="80"/>
      <c r="VXN15" s="80"/>
      <c r="VXO15" s="80"/>
      <c r="VXP15" s="80"/>
      <c r="VXQ15" s="80"/>
      <c r="VXR15" s="80"/>
      <c r="VXS15" s="80"/>
      <c r="VXT15" s="80"/>
      <c r="VXU15" s="80"/>
      <c r="VXV15" s="80"/>
      <c r="VXW15" s="80"/>
      <c r="VXX15" s="80"/>
      <c r="VXY15" s="80"/>
      <c r="VXZ15" s="80"/>
      <c r="VYA15" s="80"/>
      <c r="VYB15" s="80"/>
      <c r="VYC15" s="80"/>
      <c r="VYD15" s="80"/>
      <c r="VYE15" s="80"/>
      <c r="VYF15" s="80"/>
      <c r="VYG15" s="80"/>
      <c r="VYH15" s="80"/>
      <c r="VYI15" s="80"/>
      <c r="VYJ15" s="80"/>
      <c r="VYK15" s="80"/>
      <c r="VYL15" s="80"/>
      <c r="VYM15" s="80"/>
      <c r="VYN15" s="80"/>
      <c r="VYO15" s="80"/>
      <c r="VYP15" s="80"/>
      <c r="VYQ15" s="80"/>
      <c r="VYR15" s="80"/>
      <c r="VYS15" s="80"/>
      <c r="VYT15" s="80"/>
      <c r="VYU15" s="80"/>
      <c r="VYV15" s="80"/>
      <c r="VYW15" s="80"/>
      <c r="VYX15" s="80"/>
      <c r="VYY15" s="80"/>
      <c r="VYZ15" s="80"/>
      <c r="VZA15" s="80"/>
      <c r="VZB15" s="80"/>
      <c r="VZC15" s="80"/>
      <c r="VZD15" s="80"/>
      <c r="VZE15" s="80"/>
      <c r="VZF15" s="80"/>
      <c r="VZG15" s="80"/>
      <c r="VZH15" s="80"/>
      <c r="VZI15" s="80"/>
      <c r="VZJ15" s="80"/>
      <c r="VZK15" s="80"/>
      <c r="VZL15" s="80"/>
      <c r="VZM15" s="80"/>
      <c r="VZN15" s="80"/>
      <c r="VZO15" s="80"/>
      <c r="VZP15" s="80"/>
      <c r="VZQ15" s="80"/>
      <c r="VZR15" s="80"/>
      <c r="VZS15" s="80"/>
      <c r="VZT15" s="80"/>
      <c r="VZU15" s="80"/>
      <c r="VZV15" s="80"/>
      <c r="VZW15" s="80"/>
      <c r="VZX15" s="80"/>
      <c r="VZY15" s="80"/>
      <c r="VZZ15" s="80"/>
      <c r="WAA15" s="80"/>
      <c r="WAB15" s="80"/>
      <c r="WAC15" s="80"/>
      <c r="WAD15" s="80"/>
      <c r="WAE15" s="80"/>
      <c r="WAF15" s="80"/>
      <c r="WAG15" s="80"/>
      <c r="WAH15" s="80"/>
      <c r="WAI15" s="80"/>
      <c r="WAJ15" s="80"/>
      <c r="WAK15" s="80"/>
      <c r="WAL15" s="80"/>
      <c r="WAM15" s="80"/>
      <c r="WAN15" s="80"/>
      <c r="WAO15" s="80"/>
      <c r="WAP15" s="80"/>
      <c r="WAQ15" s="80"/>
      <c r="WAR15" s="80"/>
      <c r="WAS15" s="80"/>
      <c r="WAT15" s="80"/>
      <c r="WAU15" s="80"/>
      <c r="WAV15" s="80"/>
      <c r="WAW15" s="80"/>
      <c r="WAX15" s="80"/>
      <c r="WAY15" s="80"/>
      <c r="WAZ15" s="80"/>
      <c r="WBA15" s="80"/>
      <c r="WBB15" s="80"/>
      <c r="WBC15" s="80"/>
      <c r="WBD15" s="80"/>
      <c r="WBE15" s="80"/>
      <c r="WBF15" s="80"/>
      <c r="WBG15" s="80"/>
      <c r="WBH15" s="80"/>
      <c r="WBI15" s="80"/>
      <c r="WBJ15" s="80"/>
      <c r="WBK15" s="80"/>
      <c r="WBL15" s="80"/>
      <c r="WBM15" s="80"/>
      <c r="WBN15" s="80"/>
      <c r="WBO15" s="80"/>
      <c r="WBP15" s="80"/>
      <c r="WBQ15" s="80"/>
      <c r="WBR15" s="80"/>
      <c r="WBS15" s="80"/>
      <c r="WBT15" s="80"/>
      <c r="WBU15" s="80"/>
      <c r="WBV15" s="80"/>
      <c r="WBW15" s="80"/>
      <c r="WBX15" s="80"/>
      <c r="WBY15" s="80"/>
      <c r="WBZ15" s="80"/>
      <c r="WCA15" s="80"/>
      <c r="WCB15" s="80"/>
      <c r="WCC15" s="80"/>
      <c r="WCD15" s="80"/>
      <c r="WCE15" s="80"/>
      <c r="WCF15" s="80"/>
      <c r="WCG15" s="80"/>
      <c r="WCH15" s="80"/>
      <c r="WCI15" s="80"/>
      <c r="WCJ15" s="80"/>
      <c r="WCK15" s="80"/>
      <c r="WCL15" s="80"/>
      <c r="WCM15" s="80"/>
      <c r="WCN15" s="80"/>
      <c r="WCO15" s="80"/>
      <c r="WCP15" s="80"/>
      <c r="WCQ15" s="80"/>
      <c r="WCR15" s="80"/>
      <c r="WCS15" s="80"/>
      <c r="WCT15" s="80"/>
      <c r="WCU15" s="80"/>
      <c r="WCV15" s="80"/>
      <c r="WCW15" s="80"/>
      <c r="WCX15" s="80"/>
      <c r="WCY15" s="80"/>
      <c r="WCZ15" s="80"/>
      <c r="WDA15" s="80"/>
      <c r="WDB15" s="80"/>
      <c r="WDC15" s="80"/>
      <c r="WDD15" s="80"/>
      <c r="WDE15" s="80"/>
      <c r="WDF15" s="80"/>
      <c r="WDG15" s="80"/>
      <c r="WDH15" s="80"/>
      <c r="WDI15" s="80"/>
      <c r="WDJ15" s="80"/>
      <c r="WDK15" s="80"/>
      <c r="WDL15" s="80"/>
      <c r="WDM15" s="80"/>
      <c r="WDN15" s="80"/>
      <c r="WDO15" s="80"/>
      <c r="WDP15" s="80"/>
      <c r="WDQ15" s="80"/>
      <c r="WDR15" s="80"/>
      <c r="WDS15" s="80"/>
      <c r="WDT15" s="80"/>
      <c r="WDU15" s="80"/>
      <c r="WDV15" s="80"/>
      <c r="WDW15" s="80"/>
      <c r="WDX15" s="80"/>
      <c r="WDY15" s="80"/>
      <c r="WDZ15" s="80"/>
      <c r="WEA15" s="80"/>
      <c r="WEB15" s="80"/>
      <c r="WEC15" s="80"/>
      <c r="WED15" s="80"/>
      <c r="WEE15" s="80"/>
      <c r="WEF15" s="80"/>
      <c r="WEG15" s="80"/>
      <c r="WEH15" s="80"/>
      <c r="WEI15" s="80"/>
      <c r="WEJ15" s="80"/>
      <c r="WEK15" s="80"/>
      <c r="WEL15" s="80"/>
      <c r="WEM15" s="80"/>
      <c r="WEN15" s="80"/>
      <c r="WEO15" s="80"/>
      <c r="WEP15" s="80"/>
      <c r="WEQ15" s="80"/>
      <c r="WER15" s="80"/>
      <c r="WES15" s="80"/>
      <c r="WET15" s="80"/>
      <c r="WEU15" s="80"/>
      <c r="WEV15" s="80"/>
      <c r="WEW15" s="80"/>
      <c r="WEX15" s="80"/>
      <c r="WEY15" s="80"/>
      <c r="WEZ15" s="80"/>
      <c r="WFA15" s="80"/>
      <c r="WFB15" s="80"/>
      <c r="WFC15" s="80"/>
      <c r="WFD15" s="80"/>
      <c r="WFE15" s="80"/>
      <c r="WFF15" s="80"/>
      <c r="WFG15" s="80"/>
      <c r="WFH15" s="80"/>
      <c r="WFI15" s="80"/>
      <c r="WFJ15" s="80"/>
      <c r="WFK15" s="80"/>
      <c r="WFL15" s="80"/>
      <c r="WFM15" s="80"/>
      <c r="WFN15" s="80"/>
      <c r="WFO15" s="80"/>
      <c r="WFP15" s="80"/>
      <c r="WFQ15" s="80"/>
      <c r="WFR15" s="80"/>
      <c r="WFS15" s="80"/>
      <c r="WFT15" s="80"/>
      <c r="WFU15" s="80"/>
      <c r="WFV15" s="80"/>
      <c r="WFW15" s="80"/>
      <c r="WFX15" s="80"/>
      <c r="WFY15" s="80"/>
      <c r="WFZ15" s="80"/>
      <c r="WGA15" s="80"/>
      <c r="WGB15" s="80"/>
      <c r="WGC15" s="80"/>
      <c r="WGD15" s="80"/>
      <c r="WGE15" s="80"/>
      <c r="WGF15" s="80"/>
      <c r="WGG15" s="80"/>
      <c r="WGH15" s="80"/>
      <c r="WGI15" s="80"/>
      <c r="WGJ15" s="80"/>
      <c r="WGK15" s="80"/>
      <c r="WGL15" s="80"/>
      <c r="WGM15" s="80"/>
      <c r="WGN15" s="80"/>
      <c r="WGO15" s="80"/>
      <c r="WGP15" s="80"/>
      <c r="WGQ15" s="80"/>
      <c r="WGR15" s="80"/>
      <c r="WGS15" s="80"/>
      <c r="WGT15" s="80"/>
      <c r="WGU15" s="80"/>
      <c r="WGV15" s="80"/>
      <c r="WGW15" s="80"/>
      <c r="WGX15" s="80"/>
      <c r="WGY15" s="80"/>
      <c r="WGZ15" s="80"/>
      <c r="WHA15" s="80"/>
      <c r="WHB15" s="80"/>
      <c r="WHC15" s="80"/>
      <c r="WHD15" s="80"/>
      <c r="WHE15" s="80"/>
      <c r="WHF15" s="80"/>
      <c r="WHG15" s="80"/>
      <c r="WHH15" s="80"/>
      <c r="WHI15" s="80"/>
      <c r="WHJ15" s="80"/>
      <c r="WHK15" s="80"/>
      <c r="WHL15" s="80"/>
      <c r="WHM15" s="80"/>
      <c r="WHN15" s="80"/>
      <c r="WHO15" s="80"/>
      <c r="WHP15" s="80"/>
      <c r="WHQ15" s="80"/>
      <c r="WHR15" s="80"/>
      <c r="WHS15" s="80"/>
      <c r="WHT15" s="80"/>
      <c r="WHU15" s="80"/>
      <c r="WHV15" s="80"/>
      <c r="WHW15" s="80"/>
      <c r="WHX15" s="80"/>
      <c r="WHY15" s="80"/>
      <c r="WHZ15" s="80"/>
      <c r="WIA15" s="80"/>
      <c r="WIB15" s="80"/>
      <c r="WIC15" s="80"/>
      <c r="WID15" s="80"/>
      <c r="WIE15" s="80"/>
      <c r="WIF15" s="80"/>
      <c r="WIG15" s="80"/>
      <c r="WIH15" s="80"/>
      <c r="WII15" s="80"/>
      <c r="WIJ15" s="80"/>
      <c r="WIK15" s="80"/>
      <c r="WIL15" s="80"/>
      <c r="WIM15" s="80"/>
      <c r="WIN15" s="80"/>
      <c r="WIO15" s="80"/>
      <c r="WIP15" s="80"/>
      <c r="WIQ15" s="80"/>
      <c r="WIR15" s="80"/>
      <c r="WIS15" s="80"/>
      <c r="WIT15" s="80"/>
      <c r="WIU15" s="80"/>
      <c r="WIV15" s="80"/>
      <c r="WIW15" s="80"/>
      <c r="WIX15" s="80"/>
      <c r="WIY15" s="80"/>
      <c r="WIZ15" s="80"/>
      <c r="WJA15" s="80"/>
      <c r="WJB15" s="80"/>
      <c r="WJC15" s="80"/>
      <c r="WJD15" s="80"/>
      <c r="WJE15" s="80"/>
      <c r="WJF15" s="80"/>
      <c r="WJG15" s="80"/>
      <c r="WJH15" s="80"/>
      <c r="WJI15" s="80"/>
      <c r="WJJ15" s="80"/>
      <c r="WJK15" s="80"/>
      <c r="WJL15" s="80"/>
      <c r="WJM15" s="80"/>
      <c r="WJN15" s="80"/>
      <c r="WJO15" s="80"/>
      <c r="WJP15" s="80"/>
      <c r="WJQ15" s="80"/>
      <c r="WJR15" s="80"/>
      <c r="WJS15" s="80"/>
      <c r="WJT15" s="80"/>
      <c r="WJU15" s="80"/>
      <c r="WJV15" s="80"/>
      <c r="WJW15" s="80"/>
      <c r="WJX15" s="80"/>
      <c r="WJY15" s="80"/>
      <c r="WJZ15" s="80"/>
      <c r="WKA15" s="80"/>
      <c r="WKB15" s="80"/>
      <c r="WKC15" s="80"/>
      <c r="WKD15" s="80"/>
      <c r="WKE15" s="80"/>
      <c r="WKF15" s="80"/>
      <c r="WKG15" s="80"/>
      <c r="WKH15" s="80"/>
      <c r="WKI15" s="80"/>
      <c r="WKJ15" s="80"/>
      <c r="WKK15" s="80"/>
      <c r="WKL15" s="80"/>
      <c r="WKM15" s="80"/>
      <c r="WKN15" s="80"/>
      <c r="WKO15" s="80"/>
      <c r="WKP15" s="80"/>
      <c r="WKQ15" s="80"/>
      <c r="WKR15" s="80"/>
      <c r="WKS15" s="80"/>
      <c r="WKT15" s="80"/>
      <c r="WKU15" s="80"/>
      <c r="WKV15" s="80"/>
      <c r="WKW15" s="80"/>
      <c r="WKX15" s="80"/>
      <c r="WKY15" s="80"/>
      <c r="WKZ15" s="80"/>
      <c r="WLA15" s="80"/>
      <c r="WLB15" s="80"/>
      <c r="WLC15" s="80"/>
      <c r="WLD15" s="80"/>
      <c r="WLE15" s="80"/>
      <c r="WLF15" s="80"/>
      <c r="WLG15" s="80"/>
      <c r="WLH15" s="80"/>
      <c r="WLI15" s="80"/>
      <c r="WLJ15" s="80"/>
      <c r="WLK15" s="80"/>
      <c r="WLL15" s="80"/>
      <c r="WLM15" s="80"/>
      <c r="WLN15" s="80"/>
      <c r="WLO15" s="80"/>
      <c r="WLP15" s="80"/>
      <c r="WLQ15" s="80"/>
      <c r="WLR15" s="80"/>
      <c r="WLS15" s="80"/>
      <c r="WLT15" s="80"/>
      <c r="WLU15" s="80"/>
      <c r="WLV15" s="80"/>
      <c r="WLW15" s="80"/>
      <c r="WLX15" s="80"/>
      <c r="WLY15" s="80"/>
      <c r="WLZ15" s="80"/>
      <c r="WMA15" s="80"/>
      <c r="WMB15" s="80"/>
      <c r="WMC15" s="80"/>
      <c r="WMD15" s="80"/>
      <c r="WME15" s="80"/>
      <c r="WMF15" s="80"/>
      <c r="WMG15" s="80"/>
      <c r="WMH15" s="80"/>
      <c r="WMI15" s="80"/>
      <c r="WMJ15" s="80"/>
      <c r="WMK15" s="80"/>
      <c r="WML15" s="80"/>
      <c r="WMM15" s="80"/>
      <c r="WMN15" s="80"/>
      <c r="WMO15" s="80"/>
      <c r="WMP15" s="80"/>
      <c r="WMQ15" s="80"/>
      <c r="WMR15" s="80"/>
      <c r="WMS15" s="80"/>
      <c r="WMT15" s="80"/>
      <c r="WMU15" s="80"/>
      <c r="WMV15" s="80"/>
      <c r="WMW15" s="80"/>
      <c r="WMX15" s="80"/>
      <c r="WMY15" s="80"/>
      <c r="WMZ15" s="80"/>
      <c r="WNA15" s="80"/>
      <c r="WNB15" s="80"/>
      <c r="WNC15" s="80"/>
      <c r="WND15" s="80"/>
      <c r="WNE15" s="80"/>
      <c r="WNF15" s="80"/>
      <c r="WNG15" s="80"/>
      <c r="WNH15" s="80"/>
      <c r="WNI15" s="80"/>
      <c r="WNJ15" s="80"/>
      <c r="WNK15" s="80"/>
      <c r="WNL15" s="80"/>
      <c r="WNM15" s="80"/>
      <c r="WNN15" s="80"/>
      <c r="WNO15" s="80"/>
      <c r="WNP15" s="80"/>
      <c r="WNQ15" s="80"/>
      <c r="WNR15" s="80"/>
      <c r="WNS15" s="80"/>
      <c r="WNT15" s="80"/>
      <c r="WNU15" s="80"/>
      <c r="WNV15" s="80"/>
      <c r="WNW15" s="80"/>
      <c r="WNX15" s="80"/>
      <c r="WNY15" s="80"/>
      <c r="WNZ15" s="80"/>
      <c r="WOA15" s="80"/>
      <c r="WOB15" s="80"/>
      <c r="WOC15" s="80"/>
      <c r="WOD15" s="80"/>
      <c r="WOE15" s="80"/>
      <c r="WOF15" s="80"/>
      <c r="WOG15" s="80"/>
      <c r="WOH15" s="80"/>
      <c r="WOI15" s="80"/>
      <c r="WOJ15" s="80"/>
      <c r="WOK15" s="80"/>
      <c r="WOL15" s="80"/>
      <c r="WOM15" s="80"/>
      <c r="WON15" s="80"/>
      <c r="WOO15" s="80"/>
      <c r="WOP15" s="80"/>
      <c r="WOQ15" s="80"/>
      <c r="WOR15" s="80"/>
      <c r="WOS15" s="80"/>
      <c r="WOT15" s="80"/>
      <c r="WOU15" s="80"/>
      <c r="WOV15" s="80"/>
      <c r="WOW15" s="80"/>
      <c r="WOX15" s="80"/>
      <c r="WOY15" s="80"/>
      <c r="WOZ15" s="80"/>
      <c r="WPA15" s="80"/>
      <c r="WPB15" s="80"/>
      <c r="WPC15" s="80"/>
      <c r="WPD15" s="80"/>
      <c r="WPE15" s="80"/>
      <c r="WPF15" s="80"/>
      <c r="WPG15" s="80"/>
      <c r="WPH15" s="80"/>
      <c r="WPI15" s="80"/>
      <c r="WPJ15" s="80"/>
      <c r="WPK15" s="80"/>
      <c r="WPL15" s="80"/>
      <c r="WPM15" s="80"/>
      <c r="WPN15" s="80"/>
      <c r="WPO15" s="80"/>
      <c r="WPP15" s="80"/>
      <c r="WPQ15" s="80"/>
      <c r="WPR15" s="80"/>
      <c r="WPS15" s="80"/>
      <c r="WPT15" s="80"/>
      <c r="WPU15" s="80"/>
      <c r="WPV15" s="80"/>
      <c r="WPW15" s="80"/>
      <c r="WPX15" s="80"/>
      <c r="WPY15" s="80"/>
      <c r="WPZ15" s="80"/>
      <c r="WQA15" s="80"/>
      <c r="WQB15" s="80"/>
      <c r="WQC15" s="80"/>
      <c r="WQD15" s="80"/>
      <c r="WQE15" s="80"/>
      <c r="WQF15" s="80"/>
      <c r="WQG15" s="80"/>
      <c r="WQH15" s="80"/>
      <c r="WQI15" s="80"/>
      <c r="WQJ15" s="80"/>
      <c r="WQK15" s="80"/>
      <c r="WQL15" s="80"/>
      <c r="WQM15" s="80"/>
      <c r="WQN15" s="80"/>
      <c r="WQO15" s="80"/>
      <c r="WQP15" s="80"/>
      <c r="WQQ15" s="80"/>
      <c r="WQR15" s="80"/>
      <c r="WQS15" s="80"/>
      <c r="WQT15" s="80"/>
      <c r="WQU15" s="80"/>
      <c r="WQV15" s="80"/>
      <c r="WQW15" s="80"/>
      <c r="WQX15" s="80"/>
      <c r="WQY15" s="80"/>
      <c r="WQZ15" s="80"/>
      <c r="WRA15" s="80"/>
      <c r="WRB15" s="80"/>
      <c r="WRC15" s="80"/>
      <c r="WRD15" s="80"/>
      <c r="WRE15" s="80"/>
      <c r="WRF15" s="80"/>
      <c r="WRG15" s="80"/>
      <c r="WRH15" s="80"/>
      <c r="WRI15" s="80"/>
      <c r="WRJ15" s="80"/>
      <c r="WRK15" s="80"/>
      <c r="WRL15" s="80"/>
      <c r="WRM15" s="80"/>
      <c r="WRN15" s="80"/>
      <c r="WRO15" s="80"/>
      <c r="WRP15" s="80"/>
      <c r="WRQ15" s="80"/>
      <c r="WRR15" s="80"/>
      <c r="WRS15" s="80"/>
      <c r="WRT15" s="80"/>
      <c r="WRU15" s="80"/>
      <c r="WRV15" s="80"/>
      <c r="WRW15" s="80"/>
      <c r="WRX15" s="80"/>
      <c r="WRY15" s="80"/>
      <c r="WRZ15" s="80"/>
      <c r="WSA15" s="80"/>
      <c r="WSB15" s="80"/>
      <c r="WSC15" s="80"/>
      <c r="WSD15" s="80"/>
      <c r="WSE15" s="80"/>
      <c r="WSF15" s="80"/>
      <c r="WSG15" s="80"/>
      <c r="WSH15" s="80"/>
      <c r="WSI15" s="80"/>
      <c r="WSJ15" s="80"/>
      <c r="WSK15" s="80"/>
      <c r="WSL15" s="80"/>
      <c r="WSM15" s="80"/>
      <c r="WSN15" s="80"/>
      <c r="WSO15" s="80"/>
      <c r="WSP15" s="80"/>
      <c r="WSQ15" s="80"/>
      <c r="WSR15" s="80"/>
      <c r="WSS15" s="80"/>
      <c r="WST15" s="80"/>
      <c r="WSU15" s="80"/>
      <c r="WSV15" s="80"/>
      <c r="WSW15" s="80"/>
      <c r="WSX15" s="80"/>
      <c r="WSY15" s="80"/>
      <c r="WSZ15" s="80"/>
      <c r="WTA15" s="80"/>
      <c r="WTB15" s="80"/>
      <c r="WTC15" s="80"/>
      <c r="WTD15" s="80"/>
      <c r="WTE15" s="80"/>
      <c r="WTF15" s="80"/>
      <c r="WTG15" s="80"/>
      <c r="WTH15" s="80"/>
      <c r="WTI15" s="80"/>
      <c r="WTJ15" s="80"/>
      <c r="WTK15" s="80"/>
      <c r="WTL15" s="80"/>
      <c r="WTM15" s="80"/>
      <c r="WTN15" s="80"/>
      <c r="WTO15" s="80"/>
      <c r="WTP15" s="80"/>
      <c r="WTQ15" s="80"/>
      <c r="WTR15" s="80"/>
      <c r="WTS15" s="80"/>
      <c r="WTT15" s="80"/>
      <c r="WTU15" s="80"/>
      <c r="WTV15" s="80"/>
      <c r="WTW15" s="80"/>
      <c r="WTX15" s="80"/>
      <c r="WTY15" s="80"/>
      <c r="WTZ15" s="80"/>
      <c r="WUA15" s="80"/>
      <c r="WUB15" s="80"/>
      <c r="WUC15" s="80"/>
      <c r="WUD15" s="80"/>
      <c r="WUE15" s="80"/>
      <c r="WUF15" s="80"/>
      <c r="WUG15" s="80"/>
      <c r="WUH15" s="80"/>
      <c r="WUI15" s="80"/>
      <c r="WUJ15" s="80"/>
      <c r="WUK15" s="80"/>
      <c r="WUL15" s="80"/>
      <c r="WUM15" s="80"/>
      <c r="WUN15" s="80"/>
      <c r="WUO15" s="80"/>
      <c r="WUP15" s="80"/>
      <c r="WUQ15" s="80"/>
      <c r="WUR15" s="80"/>
      <c r="WUS15" s="80"/>
      <c r="WUT15" s="80"/>
      <c r="WUU15" s="80"/>
      <c r="WUV15" s="80"/>
      <c r="WUW15" s="80"/>
      <c r="WUX15" s="80"/>
      <c r="WUY15" s="80"/>
      <c r="WUZ15" s="80"/>
      <c r="WVA15" s="80"/>
      <c r="WVB15" s="80"/>
      <c r="WVC15" s="80"/>
      <c r="WVD15" s="80"/>
      <c r="WVE15" s="80"/>
      <c r="WVF15" s="80"/>
      <c r="WVG15" s="80"/>
      <c r="WVH15" s="80"/>
      <c r="WVI15" s="80"/>
      <c r="WVJ15" s="80"/>
      <c r="WVK15" s="80"/>
      <c r="WVL15" s="80"/>
      <c r="WVM15" s="80"/>
      <c r="WVN15" s="80"/>
      <c r="WVO15" s="80"/>
      <c r="WVP15" s="80"/>
      <c r="WVQ15" s="80"/>
      <c r="WVR15" s="80"/>
      <c r="WVS15" s="80"/>
    </row>
    <row r="16" spans="1:16139" s="79" customFormat="1" ht="15.75" thickBot="1">
      <c r="A16" s="88" t="s">
        <v>447</v>
      </c>
      <c r="B16" s="89">
        <v>463490</v>
      </c>
      <c r="C16" s="89">
        <f>VLOOKUP(A16,'PIVOT TABLES'!$A$46:$B$60,2,FALSE)</f>
        <v>141044.54999999999</v>
      </c>
      <c r="D16" s="89">
        <f>VLOOKUP(A16,'3a. Tier Calc'!$A$2:$V$16,22,FALSE)</f>
        <v>2</v>
      </c>
      <c r="E16" s="90">
        <v>2327</v>
      </c>
      <c r="F16" s="91">
        <v>110</v>
      </c>
      <c r="G16" s="91">
        <v>38.5</v>
      </c>
      <c r="H16" s="91">
        <v>954</v>
      </c>
      <c r="I16" s="91">
        <v>48</v>
      </c>
      <c r="J16" s="221">
        <f>I16*'Service Length'!$D$17</f>
        <v>99.200000000000017</v>
      </c>
      <c r="K16" s="84">
        <f>(E16*'FY14 Units'!$B$38)/60</f>
        <v>869.85476190476186</v>
      </c>
      <c r="L16" s="86">
        <f>F16*'Service Length'!$E$17</f>
        <v>542.66666666666674</v>
      </c>
      <c r="M16" s="86">
        <f>G16*'Service Length'!$F$17</f>
        <v>139.88333333333333</v>
      </c>
      <c r="N16" s="86">
        <f>H16*'Service Length'!$C$17</f>
        <v>1208.3999999999999</v>
      </c>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c r="IP16" s="80"/>
      <c r="IQ16" s="80"/>
      <c r="IR16" s="80"/>
      <c r="IS16" s="80"/>
      <c r="IT16" s="80"/>
      <c r="IU16" s="80"/>
      <c r="IV16" s="80"/>
      <c r="IW16" s="80"/>
      <c r="IX16" s="80"/>
      <c r="IY16" s="80"/>
      <c r="IZ16" s="80"/>
      <c r="JA16" s="80"/>
      <c r="JB16" s="80"/>
      <c r="JC16" s="80"/>
      <c r="JD16" s="80"/>
      <c r="JE16" s="80"/>
      <c r="JF16" s="80"/>
      <c r="JG16" s="80"/>
      <c r="JH16" s="80"/>
      <c r="JI16" s="80"/>
      <c r="JJ16" s="80"/>
      <c r="JK16" s="80"/>
      <c r="JL16" s="80"/>
      <c r="JM16" s="80"/>
      <c r="JN16" s="80"/>
      <c r="JO16" s="80"/>
      <c r="JP16" s="80"/>
      <c r="JQ16" s="80"/>
      <c r="JR16" s="80"/>
      <c r="JS16" s="80"/>
      <c r="JT16" s="80"/>
      <c r="JU16" s="80"/>
      <c r="JV16" s="80"/>
      <c r="JW16" s="80"/>
      <c r="JX16" s="80"/>
      <c r="JY16" s="80"/>
      <c r="JZ16" s="80"/>
      <c r="KA16" s="80"/>
      <c r="KB16" s="80"/>
      <c r="KC16" s="80"/>
      <c r="KD16" s="80"/>
      <c r="KE16" s="80"/>
      <c r="KF16" s="80"/>
      <c r="KG16" s="80"/>
      <c r="KH16" s="80"/>
      <c r="KI16" s="80"/>
      <c r="KJ16" s="80"/>
      <c r="KK16" s="80"/>
      <c r="KL16" s="80"/>
      <c r="KM16" s="80"/>
      <c r="KN16" s="80"/>
      <c r="KO16" s="80"/>
      <c r="KP16" s="80"/>
      <c r="KQ16" s="80"/>
      <c r="KR16" s="80"/>
      <c r="KS16" s="80"/>
      <c r="KT16" s="80"/>
      <c r="KU16" s="80"/>
      <c r="KV16" s="80"/>
      <c r="KW16" s="80"/>
      <c r="KX16" s="80"/>
      <c r="KY16" s="80"/>
      <c r="KZ16" s="80"/>
      <c r="LA16" s="80"/>
      <c r="LB16" s="80"/>
      <c r="LC16" s="80"/>
      <c r="LD16" s="80"/>
      <c r="LE16" s="80"/>
      <c r="LF16" s="80"/>
      <c r="LG16" s="80"/>
      <c r="LH16" s="80"/>
      <c r="LI16" s="80"/>
      <c r="LJ16" s="80"/>
      <c r="LK16" s="80"/>
      <c r="LL16" s="80"/>
      <c r="LM16" s="80"/>
      <c r="LN16" s="80"/>
      <c r="LO16" s="80"/>
      <c r="LP16" s="80"/>
      <c r="LQ16" s="80"/>
      <c r="LR16" s="80"/>
      <c r="LS16" s="80"/>
      <c r="LT16" s="80"/>
      <c r="LU16" s="80"/>
      <c r="LV16" s="80"/>
      <c r="LW16" s="80"/>
      <c r="LX16" s="80"/>
      <c r="LY16" s="80"/>
      <c r="LZ16" s="80"/>
      <c r="MA16" s="80"/>
      <c r="MB16" s="80"/>
      <c r="MC16" s="80"/>
      <c r="MD16" s="80"/>
      <c r="ME16" s="80"/>
      <c r="MF16" s="80"/>
      <c r="MG16" s="80"/>
      <c r="MH16" s="80"/>
      <c r="MI16" s="80"/>
      <c r="MJ16" s="80"/>
      <c r="MK16" s="80"/>
      <c r="ML16" s="80"/>
      <c r="MM16" s="80"/>
      <c r="MN16" s="80"/>
      <c r="MO16" s="80"/>
      <c r="MP16" s="80"/>
      <c r="MQ16" s="80"/>
      <c r="MR16" s="80"/>
      <c r="MS16" s="80"/>
      <c r="MT16" s="80"/>
      <c r="MU16" s="80"/>
      <c r="MV16" s="80"/>
      <c r="MW16" s="80"/>
      <c r="MX16" s="80"/>
      <c r="MY16" s="80"/>
      <c r="MZ16" s="80"/>
      <c r="NA16" s="80"/>
      <c r="NB16" s="80"/>
      <c r="NC16" s="80"/>
      <c r="ND16" s="80"/>
      <c r="NE16" s="80"/>
      <c r="NF16" s="80"/>
      <c r="NG16" s="80"/>
      <c r="NH16" s="80"/>
      <c r="NI16" s="80"/>
      <c r="NJ16" s="80"/>
      <c r="NK16" s="80"/>
      <c r="NL16" s="80"/>
      <c r="NM16" s="80"/>
      <c r="NN16" s="80"/>
      <c r="NO16" s="80"/>
      <c r="NP16" s="80"/>
      <c r="NQ16" s="80"/>
      <c r="NR16" s="80"/>
      <c r="NS16" s="80"/>
      <c r="NT16" s="80"/>
      <c r="NU16" s="80"/>
      <c r="NV16" s="80"/>
      <c r="NW16" s="80"/>
      <c r="NX16" s="80"/>
      <c r="NY16" s="80"/>
      <c r="NZ16" s="80"/>
      <c r="OA16" s="80"/>
      <c r="OB16" s="80"/>
      <c r="OC16" s="80"/>
      <c r="OD16" s="80"/>
      <c r="OE16" s="80"/>
      <c r="OF16" s="80"/>
      <c r="OG16" s="80"/>
      <c r="OH16" s="80"/>
      <c r="OI16" s="80"/>
      <c r="OJ16" s="80"/>
      <c r="OK16" s="80"/>
      <c r="OL16" s="80"/>
      <c r="OM16" s="80"/>
      <c r="ON16" s="80"/>
      <c r="OO16" s="80"/>
      <c r="OP16" s="80"/>
      <c r="OQ16" s="80"/>
      <c r="OR16" s="80"/>
      <c r="OS16" s="80"/>
      <c r="OT16" s="80"/>
      <c r="OU16" s="80"/>
      <c r="OV16" s="80"/>
      <c r="OW16" s="80"/>
      <c r="OX16" s="80"/>
      <c r="OY16" s="80"/>
      <c r="OZ16" s="80"/>
      <c r="PA16" s="80"/>
      <c r="PB16" s="80"/>
      <c r="PC16" s="80"/>
      <c r="PD16" s="80"/>
      <c r="PE16" s="80"/>
      <c r="PF16" s="80"/>
      <c r="PG16" s="80"/>
      <c r="PH16" s="80"/>
      <c r="PI16" s="80"/>
      <c r="PJ16" s="80"/>
      <c r="PK16" s="80"/>
      <c r="PL16" s="80"/>
      <c r="PM16" s="80"/>
      <c r="PN16" s="80"/>
      <c r="PO16" s="80"/>
      <c r="PP16" s="80"/>
      <c r="PQ16" s="80"/>
      <c r="PR16" s="80"/>
      <c r="PS16" s="80"/>
      <c r="PT16" s="80"/>
      <c r="PU16" s="80"/>
      <c r="PV16" s="80"/>
      <c r="PW16" s="80"/>
      <c r="PX16" s="80"/>
      <c r="PY16" s="80"/>
      <c r="PZ16" s="80"/>
      <c r="QA16" s="80"/>
      <c r="QB16" s="80"/>
      <c r="QC16" s="80"/>
      <c r="QD16" s="80"/>
      <c r="QE16" s="80"/>
      <c r="QF16" s="80"/>
      <c r="QG16" s="80"/>
      <c r="QH16" s="80"/>
      <c r="QI16" s="80"/>
      <c r="QJ16" s="80"/>
      <c r="QK16" s="80"/>
      <c r="QL16" s="80"/>
      <c r="QM16" s="80"/>
      <c r="QN16" s="80"/>
      <c r="QO16" s="80"/>
      <c r="QP16" s="80"/>
      <c r="QQ16" s="80"/>
      <c r="QR16" s="80"/>
      <c r="QS16" s="80"/>
      <c r="QT16" s="80"/>
      <c r="QU16" s="80"/>
      <c r="QV16" s="80"/>
      <c r="QW16" s="80"/>
      <c r="QX16" s="80"/>
      <c r="QY16" s="80"/>
      <c r="QZ16" s="80"/>
      <c r="RA16" s="80"/>
      <c r="RB16" s="80"/>
      <c r="RC16" s="80"/>
      <c r="RD16" s="80"/>
      <c r="RE16" s="80"/>
      <c r="RF16" s="80"/>
      <c r="RG16" s="80"/>
      <c r="RH16" s="80"/>
      <c r="RI16" s="80"/>
      <c r="RJ16" s="80"/>
      <c r="RK16" s="80"/>
      <c r="RL16" s="80"/>
      <c r="RM16" s="80"/>
      <c r="RN16" s="80"/>
      <c r="RO16" s="80"/>
      <c r="RP16" s="80"/>
      <c r="RQ16" s="80"/>
      <c r="RR16" s="80"/>
      <c r="RS16" s="80"/>
      <c r="RT16" s="80"/>
      <c r="RU16" s="80"/>
      <c r="RV16" s="80"/>
      <c r="RW16" s="80"/>
      <c r="RX16" s="80"/>
      <c r="RY16" s="80"/>
      <c r="RZ16" s="80"/>
      <c r="SA16" s="80"/>
      <c r="SB16" s="80"/>
      <c r="SC16" s="80"/>
      <c r="SD16" s="80"/>
      <c r="SE16" s="80"/>
      <c r="SF16" s="80"/>
      <c r="SG16" s="80"/>
      <c r="SH16" s="80"/>
      <c r="SI16" s="80"/>
      <c r="SJ16" s="80"/>
      <c r="SK16" s="80"/>
      <c r="SL16" s="80"/>
      <c r="SM16" s="80"/>
      <c r="SN16" s="80"/>
      <c r="SO16" s="80"/>
      <c r="SP16" s="80"/>
      <c r="SQ16" s="80"/>
      <c r="SR16" s="80"/>
      <c r="SS16" s="80"/>
      <c r="ST16" s="80"/>
      <c r="SU16" s="80"/>
      <c r="SV16" s="80"/>
      <c r="SW16" s="80"/>
      <c r="SX16" s="80"/>
      <c r="SY16" s="80"/>
      <c r="SZ16" s="80"/>
      <c r="TA16" s="80"/>
      <c r="TB16" s="80"/>
      <c r="TC16" s="80"/>
      <c r="TD16" s="80"/>
      <c r="TE16" s="80"/>
      <c r="TF16" s="80"/>
      <c r="TG16" s="80"/>
      <c r="TH16" s="80"/>
      <c r="TI16" s="80"/>
      <c r="TJ16" s="80"/>
      <c r="TK16" s="80"/>
      <c r="TL16" s="80"/>
      <c r="TM16" s="80"/>
      <c r="TN16" s="80"/>
      <c r="TO16" s="80"/>
      <c r="TP16" s="80"/>
      <c r="TQ16" s="80"/>
      <c r="TR16" s="80"/>
      <c r="TS16" s="80"/>
      <c r="TT16" s="80"/>
      <c r="TU16" s="80"/>
      <c r="TV16" s="80"/>
      <c r="TW16" s="80"/>
      <c r="TX16" s="80"/>
      <c r="TY16" s="80"/>
      <c r="TZ16" s="80"/>
      <c r="UA16" s="80"/>
      <c r="UB16" s="80"/>
      <c r="UC16" s="80"/>
      <c r="UD16" s="80"/>
      <c r="UE16" s="80"/>
      <c r="UF16" s="80"/>
      <c r="UG16" s="80"/>
      <c r="UH16" s="80"/>
      <c r="UI16" s="80"/>
      <c r="UJ16" s="80"/>
      <c r="UK16" s="80"/>
      <c r="UL16" s="80"/>
      <c r="UM16" s="80"/>
      <c r="UN16" s="80"/>
      <c r="UO16" s="80"/>
      <c r="UP16" s="80"/>
      <c r="UQ16" s="80"/>
      <c r="UR16" s="80"/>
      <c r="US16" s="80"/>
      <c r="UT16" s="80"/>
      <c r="UU16" s="80"/>
      <c r="UV16" s="80"/>
      <c r="UW16" s="80"/>
      <c r="UX16" s="80"/>
      <c r="UY16" s="80"/>
      <c r="UZ16" s="80"/>
      <c r="VA16" s="80"/>
      <c r="VB16" s="80"/>
      <c r="VC16" s="80"/>
      <c r="VD16" s="80"/>
      <c r="VE16" s="80"/>
      <c r="VF16" s="80"/>
      <c r="VG16" s="80"/>
      <c r="VH16" s="80"/>
      <c r="VI16" s="80"/>
      <c r="VJ16" s="80"/>
      <c r="VK16" s="80"/>
      <c r="VL16" s="80"/>
      <c r="VM16" s="80"/>
      <c r="VN16" s="80"/>
      <c r="VO16" s="80"/>
      <c r="VP16" s="80"/>
      <c r="VQ16" s="80"/>
      <c r="VR16" s="80"/>
      <c r="VS16" s="80"/>
      <c r="VT16" s="80"/>
      <c r="VU16" s="80"/>
      <c r="VV16" s="80"/>
      <c r="VW16" s="80"/>
      <c r="VX16" s="80"/>
      <c r="VY16" s="80"/>
      <c r="VZ16" s="80"/>
      <c r="WA16" s="80"/>
      <c r="WB16" s="80"/>
      <c r="WC16" s="80"/>
      <c r="WD16" s="80"/>
      <c r="WE16" s="80"/>
      <c r="WF16" s="80"/>
      <c r="WG16" s="80"/>
      <c r="WH16" s="80"/>
      <c r="WI16" s="80"/>
      <c r="WJ16" s="80"/>
      <c r="WK16" s="80"/>
      <c r="WL16" s="80"/>
      <c r="WM16" s="80"/>
      <c r="WN16" s="80"/>
      <c r="WO16" s="80"/>
      <c r="WP16" s="80"/>
      <c r="WQ16" s="80"/>
      <c r="WR16" s="80"/>
      <c r="WS16" s="80"/>
      <c r="WT16" s="80"/>
      <c r="WU16" s="80"/>
      <c r="WV16" s="80"/>
      <c r="WW16" s="80"/>
      <c r="WX16" s="80"/>
      <c r="WY16" s="80"/>
      <c r="WZ16" s="80"/>
      <c r="XA16" s="80"/>
      <c r="XB16" s="80"/>
      <c r="XC16" s="80"/>
      <c r="XD16" s="80"/>
      <c r="XE16" s="80"/>
      <c r="XF16" s="80"/>
      <c r="XG16" s="80"/>
      <c r="XH16" s="80"/>
      <c r="XI16" s="80"/>
      <c r="XJ16" s="80"/>
      <c r="XK16" s="80"/>
      <c r="XL16" s="80"/>
      <c r="XM16" s="80"/>
      <c r="XN16" s="80"/>
      <c r="XO16" s="80"/>
      <c r="XP16" s="80"/>
      <c r="XQ16" s="80"/>
      <c r="XR16" s="80"/>
      <c r="XS16" s="80"/>
      <c r="XT16" s="80"/>
      <c r="XU16" s="80"/>
      <c r="XV16" s="80"/>
      <c r="XW16" s="80"/>
      <c r="XX16" s="80"/>
      <c r="XY16" s="80"/>
      <c r="XZ16" s="80"/>
      <c r="YA16" s="80"/>
      <c r="YB16" s="80"/>
      <c r="YC16" s="80"/>
      <c r="YD16" s="80"/>
      <c r="YE16" s="80"/>
      <c r="YF16" s="80"/>
      <c r="YG16" s="80"/>
      <c r="YH16" s="80"/>
      <c r="YI16" s="80"/>
      <c r="YJ16" s="80"/>
      <c r="YK16" s="80"/>
      <c r="YL16" s="80"/>
      <c r="YM16" s="80"/>
      <c r="YN16" s="80"/>
      <c r="YO16" s="80"/>
      <c r="YP16" s="80"/>
      <c r="YQ16" s="80"/>
      <c r="YR16" s="80"/>
      <c r="YS16" s="80"/>
      <c r="YT16" s="80"/>
      <c r="YU16" s="80"/>
      <c r="YV16" s="80"/>
      <c r="YW16" s="80"/>
      <c r="YX16" s="80"/>
      <c r="YY16" s="80"/>
      <c r="YZ16" s="80"/>
      <c r="ZA16" s="80"/>
      <c r="ZB16" s="80"/>
      <c r="ZC16" s="80"/>
      <c r="ZD16" s="80"/>
      <c r="ZE16" s="80"/>
      <c r="ZF16" s="80"/>
      <c r="ZG16" s="80"/>
      <c r="ZH16" s="80"/>
      <c r="ZI16" s="80"/>
      <c r="ZJ16" s="80"/>
      <c r="ZK16" s="80"/>
      <c r="ZL16" s="80"/>
      <c r="ZM16" s="80"/>
      <c r="ZN16" s="80"/>
      <c r="ZO16" s="80"/>
      <c r="ZP16" s="80"/>
      <c r="ZQ16" s="80"/>
      <c r="ZR16" s="80"/>
      <c r="ZS16" s="80"/>
      <c r="ZT16" s="80"/>
      <c r="ZU16" s="80"/>
      <c r="ZV16" s="80"/>
      <c r="ZW16" s="80"/>
      <c r="ZX16" s="80"/>
      <c r="ZY16" s="80"/>
      <c r="ZZ16" s="80"/>
      <c r="AAA16" s="80"/>
      <c r="AAB16" s="80"/>
      <c r="AAC16" s="80"/>
      <c r="AAD16" s="80"/>
      <c r="AAE16" s="80"/>
      <c r="AAF16" s="80"/>
      <c r="AAG16" s="80"/>
      <c r="AAH16" s="80"/>
      <c r="AAI16" s="80"/>
      <c r="AAJ16" s="80"/>
      <c r="AAK16" s="80"/>
      <c r="AAL16" s="80"/>
      <c r="AAM16" s="80"/>
      <c r="AAN16" s="80"/>
      <c r="AAO16" s="80"/>
      <c r="AAP16" s="80"/>
      <c r="AAQ16" s="80"/>
      <c r="AAR16" s="80"/>
      <c r="AAS16" s="80"/>
      <c r="AAT16" s="80"/>
      <c r="AAU16" s="80"/>
      <c r="AAV16" s="80"/>
      <c r="AAW16" s="80"/>
      <c r="AAX16" s="80"/>
      <c r="AAY16" s="80"/>
      <c r="AAZ16" s="80"/>
      <c r="ABA16" s="80"/>
      <c r="ABB16" s="80"/>
      <c r="ABC16" s="80"/>
      <c r="ABD16" s="80"/>
      <c r="ABE16" s="80"/>
      <c r="ABF16" s="80"/>
      <c r="ABG16" s="80"/>
      <c r="ABH16" s="80"/>
      <c r="ABI16" s="80"/>
      <c r="ABJ16" s="80"/>
      <c r="ABK16" s="80"/>
      <c r="ABL16" s="80"/>
      <c r="ABM16" s="80"/>
      <c r="ABN16" s="80"/>
      <c r="ABO16" s="80"/>
      <c r="ABP16" s="80"/>
      <c r="ABQ16" s="80"/>
      <c r="ABR16" s="80"/>
      <c r="ABS16" s="80"/>
      <c r="ABT16" s="80"/>
      <c r="ABU16" s="80"/>
      <c r="ABV16" s="80"/>
      <c r="ABW16" s="80"/>
      <c r="ABX16" s="80"/>
      <c r="ABY16" s="80"/>
      <c r="ABZ16" s="80"/>
      <c r="ACA16" s="80"/>
      <c r="ACB16" s="80"/>
      <c r="ACC16" s="80"/>
      <c r="ACD16" s="80"/>
      <c r="ACE16" s="80"/>
      <c r="ACF16" s="80"/>
      <c r="ACG16" s="80"/>
      <c r="ACH16" s="80"/>
      <c r="ACI16" s="80"/>
      <c r="ACJ16" s="80"/>
      <c r="ACK16" s="80"/>
      <c r="ACL16" s="80"/>
      <c r="ACM16" s="80"/>
      <c r="ACN16" s="80"/>
      <c r="ACO16" s="80"/>
      <c r="ACP16" s="80"/>
      <c r="ACQ16" s="80"/>
      <c r="ACR16" s="80"/>
      <c r="ACS16" s="80"/>
      <c r="ACT16" s="80"/>
      <c r="ACU16" s="80"/>
      <c r="ACV16" s="80"/>
      <c r="ACW16" s="80"/>
      <c r="ACX16" s="80"/>
      <c r="ACY16" s="80"/>
      <c r="ACZ16" s="80"/>
      <c r="ADA16" s="80"/>
      <c r="ADB16" s="80"/>
      <c r="ADC16" s="80"/>
      <c r="ADD16" s="80"/>
      <c r="ADE16" s="80"/>
      <c r="ADF16" s="80"/>
      <c r="ADG16" s="80"/>
      <c r="ADH16" s="80"/>
      <c r="ADI16" s="80"/>
      <c r="ADJ16" s="80"/>
      <c r="ADK16" s="80"/>
      <c r="ADL16" s="80"/>
      <c r="ADM16" s="80"/>
      <c r="ADN16" s="80"/>
      <c r="ADO16" s="80"/>
      <c r="ADP16" s="80"/>
      <c r="ADQ16" s="80"/>
      <c r="ADR16" s="80"/>
      <c r="ADS16" s="80"/>
      <c r="ADT16" s="80"/>
      <c r="ADU16" s="80"/>
      <c r="ADV16" s="80"/>
      <c r="ADW16" s="80"/>
      <c r="ADX16" s="80"/>
      <c r="ADY16" s="80"/>
      <c r="ADZ16" s="80"/>
      <c r="AEA16" s="80"/>
      <c r="AEB16" s="80"/>
      <c r="AEC16" s="80"/>
      <c r="AED16" s="80"/>
      <c r="AEE16" s="80"/>
      <c r="AEF16" s="80"/>
      <c r="AEG16" s="80"/>
      <c r="AEH16" s="80"/>
      <c r="AEI16" s="80"/>
      <c r="AEJ16" s="80"/>
      <c r="AEK16" s="80"/>
      <c r="AEL16" s="80"/>
      <c r="AEM16" s="80"/>
      <c r="AEN16" s="80"/>
      <c r="AEO16" s="80"/>
      <c r="AEP16" s="80"/>
      <c r="AEQ16" s="80"/>
      <c r="AER16" s="80"/>
      <c r="AES16" s="80"/>
      <c r="AET16" s="80"/>
      <c r="AEU16" s="80"/>
      <c r="AEV16" s="80"/>
      <c r="AEW16" s="80"/>
      <c r="AEX16" s="80"/>
      <c r="AEY16" s="80"/>
      <c r="AEZ16" s="80"/>
      <c r="AFA16" s="80"/>
      <c r="AFB16" s="80"/>
      <c r="AFC16" s="80"/>
      <c r="AFD16" s="80"/>
      <c r="AFE16" s="80"/>
      <c r="AFF16" s="80"/>
      <c r="AFG16" s="80"/>
      <c r="AFH16" s="80"/>
      <c r="AFI16" s="80"/>
      <c r="AFJ16" s="80"/>
      <c r="AFK16" s="80"/>
      <c r="AFL16" s="80"/>
      <c r="AFM16" s="80"/>
      <c r="AFN16" s="80"/>
      <c r="AFO16" s="80"/>
      <c r="AFP16" s="80"/>
      <c r="AFQ16" s="80"/>
      <c r="AFR16" s="80"/>
      <c r="AFS16" s="80"/>
      <c r="AFT16" s="80"/>
      <c r="AFU16" s="80"/>
      <c r="AFV16" s="80"/>
      <c r="AFW16" s="80"/>
      <c r="AFX16" s="80"/>
      <c r="AFY16" s="80"/>
      <c r="AFZ16" s="80"/>
      <c r="AGA16" s="80"/>
      <c r="AGB16" s="80"/>
      <c r="AGC16" s="80"/>
      <c r="AGD16" s="80"/>
      <c r="AGE16" s="80"/>
      <c r="AGF16" s="80"/>
      <c r="AGG16" s="80"/>
      <c r="AGH16" s="80"/>
      <c r="AGI16" s="80"/>
      <c r="AGJ16" s="80"/>
      <c r="AGK16" s="80"/>
      <c r="AGL16" s="80"/>
      <c r="AGM16" s="80"/>
      <c r="AGN16" s="80"/>
      <c r="AGO16" s="80"/>
      <c r="AGP16" s="80"/>
      <c r="AGQ16" s="80"/>
      <c r="AGR16" s="80"/>
      <c r="AGS16" s="80"/>
      <c r="AGT16" s="80"/>
      <c r="AGU16" s="80"/>
      <c r="AGV16" s="80"/>
      <c r="AGW16" s="80"/>
      <c r="AGX16" s="80"/>
      <c r="AGY16" s="80"/>
      <c r="AGZ16" s="80"/>
      <c r="AHA16" s="80"/>
      <c r="AHB16" s="80"/>
      <c r="AHC16" s="80"/>
      <c r="AHD16" s="80"/>
      <c r="AHE16" s="80"/>
      <c r="AHF16" s="80"/>
      <c r="AHG16" s="80"/>
      <c r="AHH16" s="80"/>
      <c r="AHI16" s="80"/>
      <c r="AHJ16" s="80"/>
      <c r="AHK16" s="80"/>
      <c r="AHL16" s="80"/>
      <c r="AHM16" s="80"/>
      <c r="AHN16" s="80"/>
      <c r="AHO16" s="80"/>
      <c r="AHP16" s="80"/>
      <c r="AHQ16" s="80"/>
      <c r="AHR16" s="80"/>
      <c r="AHS16" s="80"/>
      <c r="AHT16" s="80"/>
      <c r="AHU16" s="80"/>
      <c r="AHV16" s="80"/>
      <c r="AHW16" s="80"/>
      <c r="AHX16" s="80"/>
      <c r="AHY16" s="80"/>
      <c r="AHZ16" s="80"/>
      <c r="AIA16" s="80"/>
      <c r="AIB16" s="80"/>
      <c r="AIC16" s="80"/>
      <c r="AID16" s="80"/>
      <c r="AIE16" s="80"/>
      <c r="AIF16" s="80"/>
      <c r="AIG16" s="80"/>
      <c r="AIH16" s="80"/>
      <c r="AII16" s="80"/>
      <c r="AIJ16" s="80"/>
      <c r="AIK16" s="80"/>
      <c r="AIL16" s="80"/>
      <c r="AIM16" s="80"/>
      <c r="AIN16" s="80"/>
      <c r="AIO16" s="80"/>
      <c r="AIP16" s="80"/>
      <c r="AIQ16" s="80"/>
      <c r="AIR16" s="80"/>
      <c r="AIS16" s="80"/>
      <c r="AIT16" s="80"/>
      <c r="AIU16" s="80"/>
      <c r="AIV16" s="80"/>
      <c r="AIW16" s="80"/>
      <c r="AIX16" s="80"/>
      <c r="AIY16" s="80"/>
      <c r="AIZ16" s="80"/>
      <c r="AJA16" s="80"/>
      <c r="AJB16" s="80"/>
      <c r="AJC16" s="80"/>
      <c r="AJD16" s="80"/>
      <c r="AJE16" s="80"/>
      <c r="AJF16" s="80"/>
      <c r="AJG16" s="80"/>
      <c r="AJH16" s="80"/>
      <c r="AJI16" s="80"/>
      <c r="AJJ16" s="80"/>
      <c r="AJK16" s="80"/>
      <c r="AJL16" s="80"/>
      <c r="AJM16" s="80"/>
      <c r="AJN16" s="80"/>
      <c r="AJO16" s="80"/>
      <c r="AJP16" s="80"/>
      <c r="AJQ16" s="80"/>
      <c r="AJR16" s="80"/>
      <c r="AJS16" s="80"/>
      <c r="AJT16" s="80"/>
      <c r="AJU16" s="80"/>
      <c r="AJV16" s="80"/>
      <c r="AJW16" s="80"/>
      <c r="AJX16" s="80"/>
      <c r="AJY16" s="80"/>
      <c r="AJZ16" s="80"/>
      <c r="AKA16" s="80"/>
      <c r="AKB16" s="80"/>
      <c r="AKC16" s="80"/>
      <c r="AKD16" s="80"/>
      <c r="AKE16" s="80"/>
      <c r="AKF16" s="80"/>
      <c r="AKG16" s="80"/>
      <c r="AKH16" s="80"/>
      <c r="AKI16" s="80"/>
      <c r="AKJ16" s="80"/>
      <c r="AKK16" s="80"/>
      <c r="AKL16" s="80"/>
      <c r="AKM16" s="80"/>
      <c r="AKN16" s="80"/>
      <c r="AKO16" s="80"/>
      <c r="AKP16" s="80"/>
      <c r="AKQ16" s="80"/>
      <c r="AKR16" s="80"/>
      <c r="AKS16" s="80"/>
      <c r="AKT16" s="80"/>
      <c r="AKU16" s="80"/>
      <c r="AKV16" s="80"/>
      <c r="AKW16" s="80"/>
      <c r="AKX16" s="80"/>
      <c r="AKY16" s="80"/>
      <c r="AKZ16" s="80"/>
      <c r="ALA16" s="80"/>
      <c r="ALB16" s="80"/>
      <c r="ALC16" s="80"/>
      <c r="ALD16" s="80"/>
      <c r="ALE16" s="80"/>
      <c r="ALF16" s="80"/>
      <c r="ALG16" s="80"/>
      <c r="ALH16" s="80"/>
      <c r="ALI16" s="80"/>
      <c r="ALJ16" s="80"/>
      <c r="ALK16" s="80"/>
      <c r="ALL16" s="80"/>
      <c r="ALM16" s="80"/>
      <c r="ALN16" s="80"/>
      <c r="ALO16" s="80"/>
      <c r="ALP16" s="80"/>
      <c r="ALQ16" s="80"/>
      <c r="ALR16" s="80"/>
      <c r="ALS16" s="80"/>
      <c r="ALT16" s="80"/>
      <c r="ALU16" s="80"/>
      <c r="ALV16" s="80"/>
      <c r="ALW16" s="80"/>
      <c r="ALX16" s="80"/>
      <c r="ALY16" s="80"/>
      <c r="ALZ16" s="80"/>
      <c r="AMA16" s="80"/>
      <c r="AMB16" s="80"/>
      <c r="AMC16" s="80"/>
      <c r="AMD16" s="80"/>
      <c r="AME16" s="80"/>
      <c r="AMF16" s="80"/>
      <c r="AMG16" s="80"/>
      <c r="AMH16" s="80"/>
      <c r="AMI16" s="80"/>
      <c r="AMJ16" s="80"/>
      <c r="AMK16" s="80"/>
      <c r="AML16" s="80"/>
      <c r="AMM16" s="80"/>
      <c r="AMN16" s="80"/>
      <c r="AMO16" s="80"/>
      <c r="AMP16" s="80"/>
      <c r="AMQ16" s="80"/>
      <c r="AMR16" s="80"/>
      <c r="AMS16" s="80"/>
      <c r="AMT16" s="80"/>
      <c r="AMU16" s="80"/>
      <c r="AMV16" s="80"/>
      <c r="AMW16" s="80"/>
      <c r="AMX16" s="80"/>
      <c r="AMY16" s="80"/>
      <c r="AMZ16" s="80"/>
      <c r="ANA16" s="80"/>
      <c r="ANB16" s="80"/>
      <c r="ANC16" s="80"/>
      <c r="AND16" s="80"/>
      <c r="ANE16" s="80"/>
      <c r="ANF16" s="80"/>
      <c r="ANG16" s="80"/>
      <c r="ANH16" s="80"/>
      <c r="ANI16" s="80"/>
      <c r="ANJ16" s="80"/>
      <c r="ANK16" s="80"/>
      <c r="ANL16" s="80"/>
      <c r="ANM16" s="80"/>
      <c r="ANN16" s="80"/>
      <c r="ANO16" s="80"/>
      <c r="ANP16" s="80"/>
      <c r="ANQ16" s="80"/>
      <c r="ANR16" s="80"/>
      <c r="ANS16" s="80"/>
      <c r="ANT16" s="80"/>
      <c r="ANU16" s="80"/>
      <c r="ANV16" s="80"/>
      <c r="ANW16" s="80"/>
      <c r="ANX16" s="80"/>
      <c r="ANY16" s="80"/>
      <c r="ANZ16" s="80"/>
      <c r="AOA16" s="80"/>
      <c r="AOB16" s="80"/>
      <c r="AOC16" s="80"/>
      <c r="AOD16" s="80"/>
      <c r="AOE16" s="80"/>
      <c r="AOF16" s="80"/>
      <c r="AOG16" s="80"/>
      <c r="AOH16" s="80"/>
      <c r="AOI16" s="80"/>
      <c r="AOJ16" s="80"/>
      <c r="AOK16" s="80"/>
      <c r="AOL16" s="80"/>
      <c r="AOM16" s="80"/>
      <c r="AON16" s="80"/>
      <c r="AOO16" s="80"/>
      <c r="AOP16" s="80"/>
      <c r="AOQ16" s="80"/>
      <c r="AOR16" s="80"/>
      <c r="AOS16" s="80"/>
      <c r="AOT16" s="80"/>
      <c r="AOU16" s="80"/>
      <c r="AOV16" s="80"/>
      <c r="AOW16" s="80"/>
      <c r="AOX16" s="80"/>
      <c r="AOY16" s="80"/>
      <c r="AOZ16" s="80"/>
      <c r="APA16" s="80"/>
      <c r="APB16" s="80"/>
      <c r="APC16" s="80"/>
      <c r="APD16" s="80"/>
      <c r="APE16" s="80"/>
      <c r="APF16" s="80"/>
      <c r="APG16" s="80"/>
      <c r="APH16" s="80"/>
      <c r="API16" s="80"/>
      <c r="APJ16" s="80"/>
      <c r="APK16" s="80"/>
      <c r="APL16" s="80"/>
      <c r="APM16" s="80"/>
      <c r="APN16" s="80"/>
      <c r="APO16" s="80"/>
      <c r="APP16" s="80"/>
      <c r="APQ16" s="80"/>
      <c r="APR16" s="80"/>
      <c r="APS16" s="80"/>
      <c r="APT16" s="80"/>
      <c r="APU16" s="80"/>
      <c r="APV16" s="80"/>
      <c r="APW16" s="80"/>
      <c r="APX16" s="80"/>
      <c r="APY16" s="80"/>
      <c r="APZ16" s="80"/>
      <c r="AQA16" s="80"/>
      <c r="AQB16" s="80"/>
      <c r="AQC16" s="80"/>
      <c r="AQD16" s="80"/>
      <c r="AQE16" s="80"/>
      <c r="AQF16" s="80"/>
      <c r="AQG16" s="80"/>
      <c r="AQH16" s="80"/>
      <c r="AQI16" s="80"/>
      <c r="AQJ16" s="80"/>
      <c r="AQK16" s="80"/>
      <c r="AQL16" s="80"/>
      <c r="AQM16" s="80"/>
      <c r="AQN16" s="80"/>
      <c r="AQO16" s="80"/>
      <c r="AQP16" s="80"/>
      <c r="AQQ16" s="80"/>
      <c r="AQR16" s="80"/>
      <c r="AQS16" s="80"/>
      <c r="AQT16" s="80"/>
      <c r="AQU16" s="80"/>
      <c r="AQV16" s="80"/>
      <c r="AQW16" s="80"/>
      <c r="AQX16" s="80"/>
      <c r="AQY16" s="80"/>
      <c r="AQZ16" s="80"/>
      <c r="ARA16" s="80"/>
      <c r="ARB16" s="80"/>
      <c r="ARC16" s="80"/>
      <c r="ARD16" s="80"/>
      <c r="ARE16" s="80"/>
      <c r="ARF16" s="80"/>
      <c r="ARG16" s="80"/>
      <c r="ARH16" s="80"/>
      <c r="ARI16" s="80"/>
      <c r="ARJ16" s="80"/>
      <c r="ARK16" s="80"/>
      <c r="ARL16" s="80"/>
      <c r="ARM16" s="80"/>
      <c r="ARN16" s="80"/>
      <c r="ARO16" s="80"/>
      <c r="ARP16" s="80"/>
      <c r="ARQ16" s="80"/>
      <c r="ARR16" s="80"/>
      <c r="ARS16" s="80"/>
      <c r="ART16" s="80"/>
      <c r="ARU16" s="80"/>
      <c r="ARV16" s="80"/>
      <c r="ARW16" s="80"/>
      <c r="ARX16" s="80"/>
      <c r="ARY16" s="80"/>
      <c r="ARZ16" s="80"/>
      <c r="ASA16" s="80"/>
      <c r="ASB16" s="80"/>
      <c r="ASC16" s="80"/>
      <c r="ASD16" s="80"/>
      <c r="ASE16" s="80"/>
      <c r="ASF16" s="80"/>
      <c r="ASG16" s="80"/>
      <c r="ASH16" s="80"/>
      <c r="ASI16" s="80"/>
      <c r="ASJ16" s="80"/>
      <c r="ASK16" s="80"/>
      <c r="ASL16" s="80"/>
      <c r="ASM16" s="80"/>
      <c r="ASN16" s="80"/>
      <c r="ASO16" s="80"/>
      <c r="ASP16" s="80"/>
      <c r="ASQ16" s="80"/>
      <c r="ASR16" s="80"/>
      <c r="ASS16" s="80"/>
      <c r="AST16" s="80"/>
      <c r="ASU16" s="80"/>
      <c r="ASV16" s="80"/>
      <c r="ASW16" s="80"/>
      <c r="ASX16" s="80"/>
      <c r="ASY16" s="80"/>
      <c r="ASZ16" s="80"/>
      <c r="ATA16" s="80"/>
      <c r="ATB16" s="80"/>
      <c r="ATC16" s="80"/>
      <c r="ATD16" s="80"/>
      <c r="ATE16" s="80"/>
      <c r="ATF16" s="80"/>
      <c r="ATG16" s="80"/>
      <c r="ATH16" s="80"/>
      <c r="ATI16" s="80"/>
      <c r="ATJ16" s="80"/>
      <c r="ATK16" s="80"/>
      <c r="ATL16" s="80"/>
      <c r="ATM16" s="80"/>
      <c r="ATN16" s="80"/>
      <c r="ATO16" s="80"/>
      <c r="ATP16" s="80"/>
      <c r="ATQ16" s="80"/>
      <c r="ATR16" s="80"/>
      <c r="ATS16" s="80"/>
      <c r="ATT16" s="80"/>
      <c r="ATU16" s="80"/>
      <c r="ATV16" s="80"/>
      <c r="ATW16" s="80"/>
      <c r="ATX16" s="80"/>
      <c r="ATY16" s="80"/>
      <c r="ATZ16" s="80"/>
      <c r="AUA16" s="80"/>
      <c r="AUB16" s="80"/>
      <c r="AUC16" s="80"/>
      <c r="AUD16" s="80"/>
      <c r="AUE16" s="80"/>
      <c r="AUF16" s="80"/>
      <c r="AUG16" s="80"/>
      <c r="AUH16" s="80"/>
      <c r="AUI16" s="80"/>
      <c r="AUJ16" s="80"/>
      <c r="AUK16" s="80"/>
      <c r="AUL16" s="80"/>
      <c r="AUM16" s="80"/>
      <c r="AUN16" s="80"/>
      <c r="AUO16" s="80"/>
      <c r="AUP16" s="80"/>
      <c r="AUQ16" s="80"/>
      <c r="AUR16" s="80"/>
      <c r="AUS16" s="80"/>
      <c r="AUT16" s="80"/>
      <c r="AUU16" s="80"/>
      <c r="AUV16" s="80"/>
      <c r="AUW16" s="80"/>
      <c r="AUX16" s="80"/>
      <c r="AUY16" s="80"/>
      <c r="AUZ16" s="80"/>
      <c r="AVA16" s="80"/>
      <c r="AVB16" s="80"/>
      <c r="AVC16" s="80"/>
      <c r="AVD16" s="80"/>
      <c r="AVE16" s="80"/>
      <c r="AVF16" s="80"/>
      <c r="AVG16" s="80"/>
      <c r="AVH16" s="80"/>
      <c r="AVI16" s="80"/>
      <c r="AVJ16" s="80"/>
      <c r="AVK16" s="80"/>
      <c r="AVL16" s="80"/>
      <c r="AVM16" s="80"/>
      <c r="AVN16" s="80"/>
      <c r="AVO16" s="80"/>
      <c r="AVP16" s="80"/>
      <c r="AVQ16" s="80"/>
      <c r="AVR16" s="80"/>
      <c r="AVS16" s="80"/>
      <c r="AVT16" s="80"/>
      <c r="AVU16" s="80"/>
      <c r="AVV16" s="80"/>
      <c r="AVW16" s="80"/>
      <c r="AVX16" s="80"/>
      <c r="AVY16" s="80"/>
      <c r="AVZ16" s="80"/>
      <c r="AWA16" s="80"/>
      <c r="AWB16" s="80"/>
      <c r="AWC16" s="80"/>
      <c r="AWD16" s="80"/>
      <c r="AWE16" s="80"/>
      <c r="AWF16" s="80"/>
      <c r="AWG16" s="80"/>
      <c r="AWH16" s="80"/>
      <c r="AWI16" s="80"/>
      <c r="AWJ16" s="80"/>
      <c r="AWK16" s="80"/>
      <c r="AWL16" s="80"/>
      <c r="AWM16" s="80"/>
      <c r="AWN16" s="80"/>
      <c r="AWO16" s="80"/>
      <c r="AWP16" s="80"/>
      <c r="AWQ16" s="80"/>
      <c r="AWR16" s="80"/>
      <c r="AWS16" s="80"/>
      <c r="AWT16" s="80"/>
      <c r="AWU16" s="80"/>
      <c r="AWV16" s="80"/>
      <c r="AWW16" s="80"/>
      <c r="AWX16" s="80"/>
      <c r="AWY16" s="80"/>
      <c r="AWZ16" s="80"/>
      <c r="AXA16" s="80"/>
      <c r="AXB16" s="80"/>
      <c r="AXC16" s="80"/>
      <c r="AXD16" s="80"/>
      <c r="AXE16" s="80"/>
      <c r="AXF16" s="80"/>
      <c r="AXG16" s="80"/>
      <c r="AXH16" s="80"/>
      <c r="AXI16" s="80"/>
      <c r="AXJ16" s="80"/>
      <c r="AXK16" s="80"/>
      <c r="AXL16" s="80"/>
      <c r="AXM16" s="80"/>
      <c r="AXN16" s="80"/>
      <c r="AXO16" s="80"/>
      <c r="AXP16" s="80"/>
      <c r="AXQ16" s="80"/>
      <c r="AXR16" s="80"/>
      <c r="AXS16" s="80"/>
      <c r="AXT16" s="80"/>
      <c r="AXU16" s="80"/>
      <c r="AXV16" s="80"/>
      <c r="AXW16" s="80"/>
      <c r="AXX16" s="80"/>
      <c r="AXY16" s="80"/>
      <c r="AXZ16" s="80"/>
      <c r="AYA16" s="80"/>
      <c r="AYB16" s="80"/>
      <c r="AYC16" s="80"/>
      <c r="AYD16" s="80"/>
      <c r="AYE16" s="80"/>
      <c r="AYF16" s="80"/>
      <c r="AYG16" s="80"/>
      <c r="AYH16" s="80"/>
      <c r="AYI16" s="80"/>
      <c r="AYJ16" s="80"/>
      <c r="AYK16" s="80"/>
      <c r="AYL16" s="80"/>
      <c r="AYM16" s="80"/>
      <c r="AYN16" s="80"/>
      <c r="AYO16" s="80"/>
      <c r="AYP16" s="80"/>
      <c r="AYQ16" s="80"/>
      <c r="AYR16" s="80"/>
      <c r="AYS16" s="80"/>
      <c r="AYT16" s="80"/>
      <c r="AYU16" s="80"/>
      <c r="AYV16" s="80"/>
      <c r="AYW16" s="80"/>
      <c r="AYX16" s="80"/>
      <c r="AYY16" s="80"/>
      <c r="AYZ16" s="80"/>
      <c r="AZA16" s="80"/>
      <c r="AZB16" s="80"/>
      <c r="AZC16" s="80"/>
      <c r="AZD16" s="80"/>
      <c r="AZE16" s="80"/>
      <c r="AZF16" s="80"/>
      <c r="AZG16" s="80"/>
      <c r="AZH16" s="80"/>
      <c r="AZI16" s="80"/>
      <c r="AZJ16" s="80"/>
      <c r="AZK16" s="80"/>
      <c r="AZL16" s="80"/>
      <c r="AZM16" s="80"/>
      <c r="AZN16" s="80"/>
      <c r="AZO16" s="80"/>
      <c r="AZP16" s="80"/>
      <c r="AZQ16" s="80"/>
      <c r="AZR16" s="80"/>
      <c r="AZS16" s="80"/>
      <c r="AZT16" s="80"/>
      <c r="AZU16" s="80"/>
      <c r="AZV16" s="80"/>
      <c r="AZW16" s="80"/>
      <c r="AZX16" s="80"/>
      <c r="AZY16" s="80"/>
      <c r="AZZ16" s="80"/>
      <c r="BAA16" s="80"/>
      <c r="BAB16" s="80"/>
      <c r="BAC16" s="80"/>
      <c r="BAD16" s="80"/>
      <c r="BAE16" s="80"/>
      <c r="BAF16" s="80"/>
      <c r="BAG16" s="80"/>
      <c r="BAH16" s="80"/>
      <c r="BAI16" s="80"/>
      <c r="BAJ16" s="80"/>
      <c r="BAK16" s="80"/>
      <c r="BAL16" s="80"/>
      <c r="BAM16" s="80"/>
      <c r="BAN16" s="80"/>
      <c r="BAO16" s="80"/>
      <c r="BAP16" s="80"/>
      <c r="BAQ16" s="80"/>
      <c r="BAR16" s="80"/>
      <c r="BAS16" s="80"/>
      <c r="BAT16" s="80"/>
      <c r="BAU16" s="80"/>
      <c r="BAV16" s="80"/>
      <c r="BAW16" s="80"/>
      <c r="BAX16" s="80"/>
      <c r="BAY16" s="80"/>
      <c r="BAZ16" s="80"/>
      <c r="BBA16" s="80"/>
      <c r="BBB16" s="80"/>
      <c r="BBC16" s="80"/>
      <c r="BBD16" s="80"/>
      <c r="BBE16" s="80"/>
      <c r="BBF16" s="80"/>
      <c r="BBG16" s="80"/>
      <c r="BBH16" s="80"/>
      <c r="BBI16" s="80"/>
      <c r="BBJ16" s="80"/>
      <c r="BBK16" s="80"/>
      <c r="BBL16" s="80"/>
      <c r="BBM16" s="80"/>
      <c r="BBN16" s="80"/>
      <c r="BBO16" s="80"/>
      <c r="BBP16" s="80"/>
      <c r="BBQ16" s="80"/>
      <c r="BBR16" s="80"/>
      <c r="BBS16" s="80"/>
      <c r="BBT16" s="80"/>
      <c r="BBU16" s="80"/>
      <c r="BBV16" s="80"/>
      <c r="BBW16" s="80"/>
      <c r="BBX16" s="80"/>
      <c r="BBY16" s="80"/>
      <c r="BBZ16" s="80"/>
      <c r="BCA16" s="80"/>
      <c r="BCB16" s="80"/>
      <c r="BCC16" s="80"/>
      <c r="BCD16" s="80"/>
      <c r="BCE16" s="80"/>
      <c r="BCF16" s="80"/>
      <c r="BCG16" s="80"/>
      <c r="BCH16" s="80"/>
      <c r="BCI16" s="80"/>
      <c r="BCJ16" s="80"/>
      <c r="BCK16" s="80"/>
      <c r="BCL16" s="80"/>
      <c r="BCM16" s="80"/>
      <c r="BCN16" s="80"/>
      <c r="BCO16" s="80"/>
      <c r="BCP16" s="80"/>
      <c r="BCQ16" s="80"/>
      <c r="BCR16" s="80"/>
      <c r="BCS16" s="80"/>
      <c r="BCT16" s="80"/>
      <c r="BCU16" s="80"/>
      <c r="BCV16" s="80"/>
      <c r="BCW16" s="80"/>
      <c r="BCX16" s="80"/>
      <c r="BCY16" s="80"/>
      <c r="BCZ16" s="80"/>
      <c r="BDA16" s="80"/>
      <c r="BDB16" s="80"/>
      <c r="BDC16" s="80"/>
      <c r="BDD16" s="80"/>
      <c r="BDE16" s="80"/>
      <c r="BDF16" s="80"/>
      <c r="BDG16" s="80"/>
      <c r="BDH16" s="80"/>
      <c r="BDI16" s="80"/>
      <c r="BDJ16" s="80"/>
      <c r="BDK16" s="80"/>
      <c r="BDL16" s="80"/>
      <c r="BDM16" s="80"/>
      <c r="BDN16" s="80"/>
      <c r="BDO16" s="80"/>
      <c r="BDP16" s="80"/>
      <c r="BDQ16" s="80"/>
      <c r="BDR16" s="80"/>
      <c r="BDS16" s="80"/>
      <c r="BDT16" s="80"/>
      <c r="BDU16" s="80"/>
      <c r="BDV16" s="80"/>
      <c r="BDW16" s="80"/>
      <c r="BDX16" s="80"/>
      <c r="BDY16" s="80"/>
      <c r="BDZ16" s="80"/>
      <c r="BEA16" s="80"/>
      <c r="BEB16" s="80"/>
      <c r="BEC16" s="80"/>
      <c r="BED16" s="80"/>
      <c r="BEE16" s="80"/>
      <c r="BEF16" s="80"/>
      <c r="BEG16" s="80"/>
      <c r="BEH16" s="80"/>
      <c r="BEI16" s="80"/>
      <c r="BEJ16" s="80"/>
      <c r="BEK16" s="80"/>
      <c r="BEL16" s="80"/>
      <c r="BEM16" s="80"/>
      <c r="BEN16" s="80"/>
      <c r="BEO16" s="80"/>
      <c r="BEP16" s="80"/>
      <c r="BEQ16" s="80"/>
      <c r="BER16" s="80"/>
      <c r="BES16" s="80"/>
      <c r="BET16" s="80"/>
      <c r="BEU16" s="80"/>
      <c r="BEV16" s="80"/>
      <c r="BEW16" s="80"/>
      <c r="BEX16" s="80"/>
      <c r="BEY16" s="80"/>
      <c r="BEZ16" s="80"/>
      <c r="BFA16" s="80"/>
      <c r="BFB16" s="80"/>
      <c r="BFC16" s="80"/>
      <c r="BFD16" s="80"/>
      <c r="BFE16" s="80"/>
      <c r="BFF16" s="80"/>
      <c r="BFG16" s="80"/>
      <c r="BFH16" s="80"/>
      <c r="BFI16" s="80"/>
      <c r="BFJ16" s="80"/>
      <c r="BFK16" s="80"/>
      <c r="BFL16" s="80"/>
      <c r="BFM16" s="80"/>
      <c r="BFN16" s="80"/>
      <c r="BFO16" s="80"/>
      <c r="BFP16" s="80"/>
      <c r="BFQ16" s="80"/>
      <c r="BFR16" s="80"/>
      <c r="BFS16" s="80"/>
      <c r="BFT16" s="80"/>
      <c r="BFU16" s="80"/>
      <c r="BFV16" s="80"/>
      <c r="BFW16" s="80"/>
      <c r="BFX16" s="80"/>
      <c r="BFY16" s="80"/>
      <c r="BFZ16" s="80"/>
      <c r="BGA16" s="80"/>
      <c r="BGB16" s="80"/>
      <c r="BGC16" s="80"/>
      <c r="BGD16" s="80"/>
      <c r="BGE16" s="80"/>
      <c r="BGF16" s="80"/>
      <c r="BGG16" s="80"/>
      <c r="BGH16" s="80"/>
      <c r="BGI16" s="80"/>
      <c r="BGJ16" s="80"/>
      <c r="BGK16" s="80"/>
      <c r="BGL16" s="80"/>
      <c r="BGM16" s="80"/>
      <c r="BGN16" s="80"/>
      <c r="BGO16" s="80"/>
      <c r="BGP16" s="80"/>
      <c r="BGQ16" s="80"/>
      <c r="BGR16" s="80"/>
      <c r="BGS16" s="80"/>
      <c r="BGT16" s="80"/>
      <c r="BGU16" s="80"/>
      <c r="BGV16" s="80"/>
      <c r="BGW16" s="80"/>
      <c r="BGX16" s="80"/>
      <c r="BGY16" s="80"/>
      <c r="BGZ16" s="80"/>
      <c r="BHA16" s="80"/>
      <c r="BHB16" s="80"/>
      <c r="BHC16" s="80"/>
      <c r="BHD16" s="80"/>
      <c r="BHE16" s="80"/>
      <c r="BHF16" s="80"/>
      <c r="BHG16" s="80"/>
      <c r="BHH16" s="80"/>
      <c r="BHI16" s="80"/>
      <c r="BHJ16" s="80"/>
      <c r="BHK16" s="80"/>
      <c r="BHL16" s="80"/>
      <c r="BHM16" s="80"/>
      <c r="BHN16" s="80"/>
      <c r="BHO16" s="80"/>
      <c r="BHP16" s="80"/>
      <c r="BHQ16" s="80"/>
      <c r="BHR16" s="80"/>
      <c r="BHS16" s="80"/>
      <c r="BHT16" s="80"/>
      <c r="BHU16" s="80"/>
      <c r="BHV16" s="80"/>
      <c r="BHW16" s="80"/>
      <c r="BHX16" s="80"/>
      <c r="BHY16" s="80"/>
      <c r="BHZ16" s="80"/>
      <c r="BIA16" s="80"/>
      <c r="BIB16" s="80"/>
      <c r="BIC16" s="80"/>
      <c r="BID16" s="80"/>
      <c r="BIE16" s="80"/>
      <c r="BIF16" s="80"/>
      <c r="BIG16" s="80"/>
      <c r="BIH16" s="80"/>
      <c r="BII16" s="80"/>
      <c r="BIJ16" s="80"/>
      <c r="BIK16" s="80"/>
      <c r="BIL16" s="80"/>
      <c r="BIM16" s="80"/>
      <c r="BIN16" s="80"/>
      <c r="BIO16" s="80"/>
      <c r="BIP16" s="80"/>
      <c r="BIQ16" s="80"/>
      <c r="BIR16" s="80"/>
      <c r="BIS16" s="80"/>
      <c r="BIT16" s="80"/>
      <c r="BIU16" s="80"/>
      <c r="BIV16" s="80"/>
      <c r="BIW16" s="80"/>
      <c r="BIX16" s="80"/>
      <c r="BIY16" s="80"/>
      <c r="BIZ16" s="80"/>
      <c r="BJA16" s="80"/>
      <c r="BJB16" s="80"/>
      <c r="BJC16" s="80"/>
      <c r="BJD16" s="80"/>
      <c r="BJE16" s="80"/>
      <c r="BJF16" s="80"/>
      <c r="BJG16" s="80"/>
      <c r="BJH16" s="80"/>
      <c r="BJI16" s="80"/>
      <c r="BJJ16" s="80"/>
      <c r="BJK16" s="80"/>
      <c r="BJL16" s="80"/>
      <c r="BJM16" s="80"/>
      <c r="BJN16" s="80"/>
      <c r="BJO16" s="80"/>
      <c r="BJP16" s="80"/>
      <c r="BJQ16" s="80"/>
      <c r="BJR16" s="80"/>
      <c r="BJS16" s="80"/>
      <c r="BJT16" s="80"/>
      <c r="BJU16" s="80"/>
      <c r="BJV16" s="80"/>
      <c r="BJW16" s="80"/>
      <c r="BJX16" s="80"/>
      <c r="BJY16" s="80"/>
      <c r="BJZ16" s="80"/>
      <c r="BKA16" s="80"/>
      <c r="BKB16" s="80"/>
      <c r="BKC16" s="80"/>
      <c r="BKD16" s="80"/>
      <c r="BKE16" s="80"/>
      <c r="BKF16" s="80"/>
      <c r="BKG16" s="80"/>
      <c r="BKH16" s="80"/>
      <c r="BKI16" s="80"/>
      <c r="BKJ16" s="80"/>
      <c r="BKK16" s="80"/>
      <c r="BKL16" s="80"/>
      <c r="BKM16" s="80"/>
      <c r="BKN16" s="80"/>
      <c r="BKO16" s="80"/>
      <c r="BKP16" s="80"/>
      <c r="BKQ16" s="80"/>
      <c r="BKR16" s="80"/>
      <c r="BKS16" s="80"/>
      <c r="BKT16" s="80"/>
      <c r="BKU16" s="80"/>
      <c r="BKV16" s="80"/>
      <c r="BKW16" s="80"/>
      <c r="BKX16" s="80"/>
      <c r="BKY16" s="80"/>
      <c r="BKZ16" s="80"/>
      <c r="BLA16" s="80"/>
      <c r="BLB16" s="80"/>
      <c r="BLC16" s="80"/>
      <c r="BLD16" s="80"/>
      <c r="BLE16" s="80"/>
      <c r="BLF16" s="80"/>
      <c r="BLG16" s="80"/>
      <c r="BLH16" s="80"/>
      <c r="BLI16" s="80"/>
      <c r="BLJ16" s="80"/>
      <c r="BLK16" s="80"/>
      <c r="BLL16" s="80"/>
      <c r="BLM16" s="80"/>
      <c r="BLN16" s="80"/>
      <c r="BLO16" s="80"/>
      <c r="BLP16" s="80"/>
      <c r="BLQ16" s="80"/>
      <c r="BLR16" s="80"/>
      <c r="BLS16" s="80"/>
      <c r="BLT16" s="80"/>
      <c r="BLU16" s="80"/>
      <c r="BLV16" s="80"/>
      <c r="BLW16" s="80"/>
      <c r="BLX16" s="80"/>
      <c r="BLY16" s="80"/>
      <c r="BLZ16" s="80"/>
      <c r="BMA16" s="80"/>
      <c r="BMB16" s="80"/>
      <c r="BMC16" s="80"/>
      <c r="BMD16" s="80"/>
      <c r="BME16" s="80"/>
      <c r="BMF16" s="80"/>
      <c r="BMG16" s="80"/>
      <c r="BMH16" s="80"/>
      <c r="BMI16" s="80"/>
      <c r="BMJ16" s="80"/>
      <c r="BMK16" s="80"/>
      <c r="BML16" s="80"/>
      <c r="BMM16" s="80"/>
      <c r="BMN16" s="80"/>
      <c r="BMO16" s="80"/>
      <c r="BMP16" s="80"/>
      <c r="BMQ16" s="80"/>
      <c r="BMR16" s="80"/>
      <c r="BMS16" s="80"/>
      <c r="BMT16" s="80"/>
      <c r="BMU16" s="80"/>
      <c r="BMV16" s="80"/>
      <c r="BMW16" s="80"/>
      <c r="BMX16" s="80"/>
      <c r="BMY16" s="80"/>
      <c r="BMZ16" s="80"/>
      <c r="BNA16" s="80"/>
      <c r="BNB16" s="80"/>
      <c r="BNC16" s="80"/>
      <c r="BND16" s="80"/>
      <c r="BNE16" s="80"/>
      <c r="BNF16" s="80"/>
      <c r="BNG16" s="80"/>
      <c r="BNH16" s="80"/>
      <c r="BNI16" s="80"/>
      <c r="BNJ16" s="80"/>
      <c r="BNK16" s="80"/>
      <c r="BNL16" s="80"/>
      <c r="BNM16" s="80"/>
      <c r="BNN16" s="80"/>
      <c r="BNO16" s="80"/>
      <c r="BNP16" s="80"/>
      <c r="BNQ16" s="80"/>
      <c r="BNR16" s="80"/>
      <c r="BNS16" s="80"/>
      <c r="BNT16" s="80"/>
      <c r="BNU16" s="80"/>
      <c r="BNV16" s="80"/>
      <c r="BNW16" s="80"/>
      <c r="BNX16" s="80"/>
      <c r="BNY16" s="80"/>
      <c r="BNZ16" s="80"/>
      <c r="BOA16" s="80"/>
      <c r="BOB16" s="80"/>
      <c r="BOC16" s="80"/>
      <c r="BOD16" s="80"/>
      <c r="BOE16" s="80"/>
      <c r="BOF16" s="80"/>
      <c r="BOG16" s="80"/>
      <c r="BOH16" s="80"/>
      <c r="BOI16" s="80"/>
      <c r="BOJ16" s="80"/>
      <c r="BOK16" s="80"/>
      <c r="BOL16" s="80"/>
      <c r="BOM16" s="80"/>
      <c r="BON16" s="80"/>
      <c r="BOO16" s="80"/>
      <c r="BOP16" s="80"/>
      <c r="BOQ16" s="80"/>
      <c r="BOR16" s="80"/>
      <c r="BOS16" s="80"/>
      <c r="BOT16" s="80"/>
      <c r="BOU16" s="80"/>
      <c r="BOV16" s="80"/>
      <c r="BOW16" s="80"/>
      <c r="BOX16" s="80"/>
      <c r="BOY16" s="80"/>
      <c r="BOZ16" s="80"/>
      <c r="BPA16" s="80"/>
      <c r="BPB16" s="80"/>
      <c r="BPC16" s="80"/>
      <c r="BPD16" s="80"/>
      <c r="BPE16" s="80"/>
      <c r="BPF16" s="80"/>
      <c r="BPG16" s="80"/>
      <c r="BPH16" s="80"/>
      <c r="BPI16" s="80"/>
      <c r="BPJ16" s="80"/>
      <c r="BPK16" s="80"/>
      <c r="BPL16" s="80"/>
      <c r="BPM16" s="80"/>
      <c r="BPN16" s="80"/>
      <c r="BPO16" s="80"/>
      <c r="BPP16" s="80"/>
      <c r="BPQ16" s="80"/>
      <c r="BPR16" s="80"/>
      <c r="BPS16" s="80"/>
      <c r="BPT16" s="80"/>
      <c r="BPU16" s="80"/>
      <c r="BPV16" s="80"/>
      <c r="BPW16" s="80"/>
      <c r="BPX16" s="80"/>
      <c r="BPY16" s="80"/>
      <c r="BPZ16" s="80"/>
      <c r="BQA16" s="80"/>
      <c r="BQB16" s="80"/>
      <c r="BQC16" s="80"/>
      <c r="BQD16" s="80"/>
      <c r="BQE16" s="80"/>
      <c r="BQF16" s="80"/>
      <c r="BQG16" s="80"/>
      <c r="BQH16" s="80"/>
      <c r="BQI16" s="80"/>
      <c r="BQJ16" s="80"/>
      <c r="BQK16" s="80"/>
      <c r="BQL16" s="80"/>
      <c r="BQM16" s="80"/>
      <c r="BQN16" s="80"/>
      <c r="BQO16" s="80"/>
      <c r="BQP16" s="80"/>
      <c r="BQQ16" s="80"/>
      <c r="BQR16" s="80"/>
      <c r="BQS16" s="80"/>
      <c r="BQT16" s="80"/>
      <c r="BQU16" s="80"/>
      <c r="BQV16" s="80"/>
      <c r="BQW16" s="80"/>
      <c r="BQX16" s="80"/>
      <c r="BQY16" s="80"/>
      <c r="BQZ16" s="80"/>
      <c r="BRA16" s="80"/>
      <c r="BRB16" s="80"/>
      <c r="BRC16" s="80"/>
      <c r="BRD16" s="80"/>
      <c r="BRE16" s="80"/>
      <c r="BRF16" s="80"/>
      <c r="BRG16" s="80"/>
      <c r="BRH16" s="80"/>
      <c r="BRI16" s="80"/>
      <c r="BRJ16" s="80"/>
      <c r="BRK16" s="80"/>
      <c r="BRL16" s="80"/>
      <c r="BRM16" s="80"/>
      <c r="BRN16" s="80"/>
      <c r="BRO16" s="80"/>
      <c r="BRP16" s="80"/>
      <c r="BRQ16" s="80"/>
      <c r="BRR16" s="80"/>
      <c r="BRS16" s="80"/>
      <c r="BRT16" s="80"/>
      <c r="BRU16" s="80"/>
      <c r="BRV16" s="80"/>
      <c r="BRW16" s="80"/>
      <c r="BRX16" s="80"/>
      <c r="BRY16" s="80"/>
      <c r="BRZ16" s="80"/>
      <c r="BSA16" s="80"/>
      <c r="BSB16" s="80"/>
      <c r="BSC16" s="80"/>
      <c r="BSD16" s="80"/>
      <c r="BSE16" s="80"/>
      <c r="BSF16" s="80"/>
      <c r="BSG16" s="80"/>
      <c r="BSH16" s="80"/>
      <c r="BSI16" s="80"/>
      <c r="BSJ16" s="80"/>
      <c r="BSK16" s="80"/>
      <c r="BSL16" s="80"/>
      <c r="BSM16" s="80"/>
      <c r="BSN16" s="80"/>
      <c r="BSO16" s="80"/>
      <c r="BSP16" s="80"/>
      <c r="BSQ16" s="80"/>
      <c r="BSR16" s="80"/>
      <c r="BSS16" s="80"/>
      <c r="BST16" s="80"/>
      <c r="BSU16" s="80"/>
      <c r="BSV16" s="80"/>
      <c r="BSW16" s="80"/>
      <c r="BSX16" s="80"/>
      <c r="BSY16" s="80"/>
      <c r="BSZ16" s="80"/>
      <c r="BTA16" s="80"/>
      <c r="BTB16" s="80"/>
      <c r="BTC16" s="80"/>
      <c r="BTD16" s="80"/>
      <c r="BTE16" s="80"/>
      <c r="BTF16" s="80"/>
      <c r="BTG16" s="80"/>
      <c r="BTH16" s="80"/>
      <c r="BTI16" s="80"/>
      <c r="BTJ16" s="80"/>
      <c r="BTK16" s="80"/>
      <c r="BTL16" s="80"/>
      <c r="BTM16" s="80"/>
      <c r="BTN16" s="80"/>
      <c r="BTO16" s="80"/>
      <c r="BTP16" s="80"/>
      <c r="BTQ16" s="80"/>
      <c r="BTR16" s="80"/>
      <c r="BTS16" s="80"/>
      <c r="BTT16" s="80"/>
      <c r="BTU16" s="80"/>
      <c r="BTV16" s="80"/>
      <c r="BTW16" s="80"/>
      <c r="BTX16" s="80"/>
      <c r="BTY16" s="80"/>
      <c r="BTZ16" s="80"/>
      <c r="BUA16" s="80"/>
      <c r="BUB16" s="80"/>
      <c r="BUC16" s="80"/>
      <c r="BUD16" s="80"/>
      <c r="BUE16" s="80"/>
      <c r="BUF16" s="80"/>
      <c r="BUG16" s="80"/>
      <c r="BUH16" s="80"/>
      <c r="BUI16" s="80"/>
      <c r="BUJ16" s="80"/>
      <c r="BUK16" s="80"/>
      <c r="BUL16" s="80"/>
      <c r="BUM16" s="80"/>
      <c r="BUN16" s="80"/>
      <c r="BUO16" s="80"/>
      <c r="BUP16" s="80"/>
      <c r="BUQ16" s="80"/>
      <c r="BUR16" s="80"/>
      <c r="BUS16" s="80"/>
      <c r="BUT16" s="80"/>
      <c r="BUU16" s="80"/>
      <c r="BUV16" s="80"/>
      <c r="BUW16" s="80"/>
      <c r="BUX16" s="80"/>
      <c r="BUY16" s="80"/>
      <c r="BUZ16" s="80"/>
      <c r="BVA16" s="80"/>
      <c r="BVB16" s="80"/>
      <c r="BVC16" s="80"/>
      <c r="BVD16" s="80"/>
      <c r="BVE16" s="80"/>
      <c r="BVF16" s="80"/>
      <c r="BVG16" s="80"/>
      <c r="BVH16" s="80"/>
      <c r="BVI16" s="80"/>
      <c r="BVJ16" s="80"/>
      <c r="BVK16" s="80"/>
      <c r="BVL16" s="80"/>
      <c r="BVM16" s="80"/>
      <c r="BVN16" s="80"/>
      <c r="BVO16" s="80"/>
      <c r="BVP16" s="80"/>
      <c r="BVQ16" s="80"/>
      <c r="BVR16" s="80"/>
      <c r="BVS16" s="80"/>
      <c r="BVT16" s="80"/>
      <c r="BVU16" s="80"/>
      <c r="BVV16" s="80"/>
      <c r="BVW16" s="80"/>
      <c r="BVX16" s="80"/>
      <c r="BVY16" s="80"/>
      <c r="BVZ16" s="80"/>
      <c r="BWA16" s="80"/>
      <c r="BWB16" s="80"/>
      <c r="BWC16" s="80"/>
      <c r="BWD16" s="80"/>
      <c r="BWE16" s="80"/>
      <c r="BWF16" s="80"/>
      <c r="BWG16" s="80"/>
      <c r="BWH16" s="80"/>
      <c r="BWI16" s="80"/>
      <c r="BWJ16" s="80"/>
      <c r="BWK16" s="80"/>
      <c r="BWL16" s="80"/>
      <c r="BWM16" s="80"/>
      <c r="BWN16" s="80"/>
      <c r="BWO16" s="80"/>
      <c r="BWP16" s="80"/>
      <c r="BWQ16" s="80"/>
      <c r="BWR16" s="80"/>
      <c r="BWS16" s="80"/>
      <c r="BWT16" s="80"/>
      <c r="BWU16" s="80"/>
      <c r="BWV16" s="80"/>
      <c r="BWW16" s="80"/>
      <c r="BWX16" s="80"/>
      <c r="BWY16" s="80"/>
      <c r="BWZ16" s="80"/>
      <c r="BXA16" s="80"/>
      <c r="BXB16" s="80"/>
      <c r="BXC16" s="80"/>
      <c r="BXD16" s="80"/>
      <c r="BXE16" s="80"/>
      <c r="BXF16" s="80"/>
      <c r="BXG16" s="80"/>
      <c r="BXH16" s="80"/>
      <c r="BXI16" s="80"/>
      <c r="BXJ16" s="80"/>
      <c r="BXK16" s="80"/>
      <c r="BXL16" s="80"/>
      <c r="BXM16" s="80"/>
      <c r="BXN16" s="80"/>
      <c r="BXO16" s="80"/>
      <c r="BXP16" s="80"/>
      <c r="BXQ16" s="80"/>
      <c r="BXR16" s="80"/>
      <c r="BXS16" s="80"/>
      <c r="BXT16" s="80"/>
      <c r="BXU16" s="80"/>
      <c r="BXV16" s="80"/>
      <c r="BXW16" s="80"/>
      <c r="BXX16" s="80"/>
      <c r="BXY16" s="80"/>
      <c r="BXZ16" s="80"/>
      <c r="BYA16" s="80"/>
      <c r="BYB16" s="80"/>
      <c r="BYC16" s="80"/>
      <c r="BYD16" s="80"/>
      <c r="BYE16" s="80"/>
      <c r="BYF16" s="80"/>
      <c r="BYG16" s="80"/>
      <c r="BYH16" s="80"/>
      <c r="BYI16" s="80"/>
      <c r="BYJ16" s="80"/>
      <c r="BYK16" s="80"/>
      <c r="BYL16" s="80"/>
      <c r="BYM16" s="80"/>
      <c r="BYN16" s="80"/>
      <c r="BYO16" s="80"/>
      <c r="BYP16" s="80"/>
      <c r="BYQ16" s="80"/>
      <c r="BYR16" s="80"/>
      <c r="BYS16" s="80"/>
      <c r="BYT16" s="80"/>
      <c r="BYU16" s="80"/>
      <c r="BYV16" s="80"/>
      <c r="BYW16" s="80"/>
      <c r="BYX16" s="80"/>
      <c r="BYY16" s="80"/>
      <c r="BYZ16" s="80"/>
      <c r="BZA16" s="80"/>
      <c r="BZB16" s="80"/>
      <c r="BZC16" s="80"/>
      <c r="BZD16" s="80"/>
      <c r="BZE16" s="80"/>
      <c r="BZF16" s="80"/>
      <c r="BZG16" s="80"/>
      <c r="BZH16" s="80"/>
      <c r="BZI16" s="80"/>
      <c r="BZJ16" s="80"/>
      <c r="BZK16" s="80"/>
      <c r="BZL16" s="80"/>
      <c r="BZM16" s="80"/>
      <c r="BZN16" s="80"/>
      <c r="BZO16" s="80"/>
      <c r="BZP16" s="80"/>
      <c r="BZQ16" s="80"/>
      <c r="BZR16" s="80"/>
      <c r="BZS16" s="80"/>
      <c r="BZT16" s="80"/>
      <c r="BZU16" s="80"/>
      <c r="BZV16" s="80"/>
      <c r="BZW16" s="80"/>
      <c r="BZX16" s="80"/>
      <c r="BZY16" s="80"/>
      <c r="BZZ16" s="80"/>
      <c r="CAA16" s="80"/>
      <c r="CAB16" s="80"/>
      <c r="CAC16" s="80"/>
      <c r="CAD16" s="80"/>
      <c r="CAE16" s="80"/>
      <c r="CAF16" s="80"/>
      <c r="CAG16" s="80"/>
      <c r="CAH16" s="80"/>
      <c r="CAI16" s="80"/>
      <c r="CAJ16" s="80"/>
      <c r="CAK16" s="80"/>
      <c r="CAL16" s="80"/>
      <c r="CAM16" s="80"/>
      <c r="CAN16" s="80"/>
      <c r="CAO16" s="80"/>
      <c r="CAP16" s="80"/>
      <c r="CAQ16" s="80"/>
      <c r="CAR16" s="80"/>
      <c r="CAS16" s="80"/>
      <c r="CAT16" s="80"/>
      <c r="CAU16" s="80"/>
      <c r="CAV16" s="80"/>
      <c r="CAW16" s="80"/>
      <c r="CAX16" s="80"/>
      <c r="CAY16" s="80"/>
      <c r="CAZ16" s="80"/>
      <c r="CBA16" s="80"/>
      <c r="CBB16" s="80"/>
      <c r="CBC16" s="80"/>
      <c r="CBD16" s="80"/>
      <c r="CBE16" s="80"/>
      <c r="CBF16" s="80"/>
      <c r="CBG16" s="80"/>
      <c r="CBH16" s="80"/>
      <c r="CBI16" s="80"/>
      <c r="CBJ16" s="80"/>
      <c r="CBK16" s="80"/>
      <c r="CBL16" s="80"/>
      <c r="CBM16" s="80"/>
      <c r="CBN16" s="80"/>
      <c r="CBO16" s="80"/>
      <c r="CBP16" s="80"/>
      <c r="CBQ16" s="80"/>
      <c r="CBR16" s="80"/>
      <c r="CBS16" s="80"/>
      <c r="CBT16" s="80"/>
      <c r="CBU16" s="80"/>
      <c r="CBV16" s="80"/>
      <c r="CBW16" s="80"/>
      <c r="CBX16" s="80"/>
      <c r="CBY16" s="80"/>
      <c r="CBZ16" s="80"/>
      <c r="CCA16" s="80"/>
      <c r="CCB16" s="80"/>
      <c r="CCC16" s="80"/>
      <c r="CCD16" s="80"/>
      <c r="CCE16" s="80"/>
      <c r="CCF16" s="80"/>
      <c r="CCG16" s="80"/>
      <c r="CCH16" s="80"/>
      <c r="CCI16" s="80"/>
      <c r="CCJ16" s="80"/>
      <c r="CCK16" s="80"/>
      <c r="CCL16" s="80"/>
      <c r="CCM16" s="80"/>
      <c r="CCN16" s="80"/>
      <c r="CCO16" s="80"/>
      <c r="CCP16" s="80"/>
      <c r="CCQ16" s="80"/>
      <c r="CCR16" s="80"/>
      <c r="CCS16" s="80"/>
      <c r="CCT16" s="80"/>
      <c r="CCU16" s="80"/>
      <c r="CCV16" s="80"/>
      <c r="CCW16" s="80"/>
      <c r="CCX16" s="80"/>
      <c r="CCY16" s="80"/>
      <c r="CCZ16" s="80"/>
      <c r="CDA16" s="80"/>
      <c r="CDB16" s="80"/>
      <c r="CDC16" s="80"/>
      <c r="CDD16" s="80"/>
      <c r="CDE16" s="80"/>
      <c r="CDF16" s="80"/>
      <c r="CDG16" s="80"/>
      <c r="CDH16" s="80"/>
      <c r="CDI16" s="80"/>
      <c r="CDJ16" s="80"/>
      <c r="CDK16" s="80"/>
      <c r="CDL16" s="80"/>
      <c r="CDM16" s="80"/>
      <c r="CDN16" s="80"/>
      <c r="CDO16" s="80"/>
      <c r="CDP16" s="80"/>
      <c r="CDQ16" s="80"/>
      <c r="CDR16" s="80"/>
      <c r="CDS16" s="80"/>
      <c r="CDT16" s="80"/>
      <c r="CDU16" s="80"/>
      <c r="CDV16" s="80"/>
      <c r="CDW16" s="80"/>
      <c r="CDX16" s="80"/>
      <c r="CDY16" s="80"/>
      <c r="CDZ16" s="80"/>
      <c r="CEA16" s="80"/>
      <c r="CEB16" s="80"/>
      <c r="CEC16" s="80"/>
      <c r="CED16" s="80"/>
      <c r="CEE16" s="80"/>
      <c r="CEF16" s="80"/>
      <c r="CEG16" s="80"/>
      <c r="CEH16" s="80"/>
      <c r="CEI16" s="80"/>
      <c r="CEJ16" s="80"/>
      <c r="CEK16" s="80"/>
      <c r="CEL16" s="80"/>
      <c r="CEM16" s="80"/>
      <c r="CEN16" s="80"/>
      <c r="CEO16" s="80"/>
      <c r="CEP16" s="80"/>
      <c r="CEQ16" s="80"/>
      <c r="CER16" s="80"/>
      <c r="CES16" s="80"/>
      <c r="CET16" s="80"/>
      <c r="CEU16" s="80"/>
      <c r="CEV16" s="80"/>
      <c r="CEW16" s="80"/>
      <c r="CEX16" s="80"/>
      <c r="CEY16" s="80"/>
      <c r="CEZ16" s="80"/>
      <c r="CFA16" s="80"/>
      <c r="CFB16" s="80"/>
      <c r="CFC16" s="80"/>
      <c r="CFD16" s="80"/>
      <c r="CFE16" s="80"/>
      <c r="CFF16" s="80"/>
      <c r="CFG16" s="80"/>
      <c r="CFH16" s="80"/>
      <c r="CFI16" s="80"/>
      <c r="CFJ16" s="80"/>
      <c r="CFK16" s="80"/>
      <c r="CFL16" s="80"/>
      <c r="CFM16" s="80"/>
      <c r="CFN16" s="80"/>
      <c r="CFO16" s="80"/>
      <c r="CFP16" s="80"/>
      <c r="CFQ16" s="80"/>
      <c r="CFR16" s="80"/>
      <c r="CFS16" s="80"/>
      <c r="CFT16" s="80"/>
      <c r="CFU16" s="80"/>
      <c r="CFV16" s="80"/>
      <c r="CFW16" s="80"/>
      <c r="CFX16" s="80"/>
      <c r="CFY16" s="80"/>
      <c r="CFZ16" s="80"/>
      <c r="CGA16" s="80"/>
      <c r="CGB16" s="80"/>
      <c r="CGC16" s="80"/>
      <c r="CGD16" s="80"/>
      <c r="CGE16" s="80"/>
      <c r="CGF16" s="80"/>
      <c r="CGG16" s="80"/>
      <c r="CGH16" s="80"/>
      <c r="CGI16" s="80"/>
      <c r="CGJ16" s="80"/>
      <c r="CGK16" s="80"/>
      <c r="CGL16" s="80"/>
      <c r="CGM16" s="80"/>
      <c r="CGN16" s="80"/>
      <c r="CGO16" s="80"/>
      <c r="CGP16" s="80"/>
      <c r="CGQ16" s="80"/>
      <c r="CGR16" s="80"/>
      <c r="CGS16" s="80"/>
      <c r="CGT16" s="80"/>
      <c r="CGU16" s="80"/>
      <c r="CGV16" s="80"/>
      <c r="CGW16" s="80"/>
      <c r="CGX16" s="80"/>
      <c r="CGY16" s="80"/>
      <c r="CGZ16" s="80"/>
      <c r="CHA16" s="80"/>
      <c r="CHB16" s="80"/>
      <c r="CHC16" s="80"/>
      <c r="CHD16" s="80"/>
      <c r="CHE16" s="80"/>
      <c r="CHF16" s="80"/>
      <c r="CHG16" s="80"/>
      <c r="CHH16" s="80"/>
      <c r="CHI16" s="80"/>
      <c r="CHJ16" s="80"/>
      <c r="CHK16" s="80"/>
      <c r="CHL16" s="80"/>
      <c r="CHM16" s="80"/>
      <c r="CHN16" s="80"/>
      <c r="CHO16" s="80"/>
      <c r="CHP16" s="80"/>
      <c r="CHQ16" s="80"/>
      <c r="CHR16" s="80"/>
      <c r="CHS16" s="80"/>
      <c r="CHT16" s="80"/>
      <c r="CHU16" s="80"/>
      <c r="CHV16" s="80"/>
      <c r="CHW16" s="80"/>
      <c r="CHX16" s="80"/>
      <c r="CHY16" s="80"/>
      <c r="CHZ16" s="80"/>
      <c r="CIA16" s="80"/>
      <c r="CIB16" s="80"/>
      <c r="CIC16" s="80"/>
      <c r="CID16" s="80"/>
      <c r="CIE16" s="80"/>
      <c r="CIF16" s="80"/>
      <c r="CIG16" s="80"/>
      <c r="CIH16" s="80"/>
      <c r="CII16" s="80"/>
      <c r="CIJ16" s="80"/>
      <c r="CIK16" s="80"/>
      <c r="CIL16" s="80"/>
      <c r="CIM16" s="80"/>
      <c r="CIN16" s="80"/>
      <c r="CIO16" s="80"/>
      <c r="CIP16" s="80"/>
      <c r="CIQ16" s="80"/>
      <c r="CIR16" s="80"/>
      <c r="CIS16" s="80"/>
      <c r="CIT16" s="80"/>
      <c r="CIU16" s="80"/>
      <c r="CIV16" s="80"/>
      <c r="CIW16" s="80"/>
      <c r="CIX16" s="80"/>
      <c r="CIY16" s="80"/>
      <c r="CIZ16" s="80"/>
      <c r="CJA16" s="80"/>
      <c r="CJB16" s="80"/>
      <c r="CJC16" s="80"/>
      <c r="CJD16" s="80"/>
      <c r="CJE16" s="80"/>
      <c r="CJF16" s="80"/>
      <c r="CJG16" s="80"/>
      <c r="CJH16" s="80"/>
      <c r="CJI16" s="80"/>
      <c r="CJJ16" s="80"/>
      <c r="CJK16" s="80"/>
      <c r="CJL16" s="80"/>
      <c r="CJM16" s="80"/>
      <c r="CJN16" s="80"/>
      <c r="CJO16" s="80"/>
      <c r="CJP16" s="80"/>
      <c r="CJQ16" s="80"/>
      <c r="CJR16" s="80"/>
      <c r="CJS16" s="80"/>
      <c r="CJT16" s="80"/>
      <c r="CJU16" s="80"/>
      <c r="CJV16" s="80"/>
      <c r="CJW16" s="80"/>
      <c r="CJX16" s="80"/>
      <c r="CJY16" s="80"/>
      <c r="CJZ16" s="80"/>
      <c r="CKA16" s="80"/>
      <c r="CKB16" s="80"/>
      <c r="CKC16" s="80"/>
      <c r="CKD16" s="80"/>
      <c r="CKE16" s="80"/>
      <c r="CKF16" s="80"/>
      <c r="CKG16" s="80"/>
      <c r="CKH16" s="80"/>
      <c r="CKI16" s="80"/>
      <c r="CKJ16" s="80"/>
      <c r="CKK16" s="80"/>
      <c r="CKL16" s="80"/>
      <c r="CKM16" s="80"/>
      <c r="CKN16" s="80"/>
      <c r="CKO16" s="80"/>
      <c r="CKP16" s="80"/>
      <c r="CKQ16" s="80"/>
      <c r="CKR16" s="80"/>
      <c r="CKS16" s="80"/>
      <c r="CKT16" s="80"/>
      <c r="CKU16" s="80"/>
      <c r="CKV16" s="80"/>
      <c r="CKW16" s="80"/>
      <c r="CKX16" s="80"/>
      <c r="CKY16" s="80"/>
      <c r="CKZ16" s="80"/>
      <c r="CLA16" s="80"/>
      <c r="CLB16" s="80"/>
      <c r="CLC16" s="80"/>
      <c r="CLD16" s="80"/>
      <c r="CLE16" s="80"/>
      <c r="CLF16" s="80"/>
      <c r="CLG16" s="80"/>
      <c r="CLH16" s="80"/>
      <c r="CLI16" s="80"/>
      <c r="CLJ16" s="80"/>
      <c r="CLK16" s="80"/>
      <c r="CLL16" s="80"/>
      <c r="CLM16" s="80"/>
      <c r="CLN16" s="80"/>
      <c r="CLO16" s="80"/>
      <c r="CLP16" s="80"/>
      <c r="CLQ16" s="80"/>
      <c r="CLR16" s="80"/>
      <c r="CLS16" s="80"/>
      <c r="CLT16" s="80"/>
      <c r="CLU16" s="80"/>
      <c r="CLV16" s="80"/>
      <c r="CLW16" s="80"/>
      <c r="CLX16" s="80"/>
      <c r="CLY16" s="80"/>
      <c r="CLZ16" s="80"/>
      <c r="CMA16" s="80"/>
      <c r="CMB16" s="80"/>
      <c r="CMC16" s="80"/>
      <c r="CMD16" s="80"/>
      <c r="CME16" s="80"/>
      <c r="CMF16" s="80"/>
      <c r="CMG16" s="80"/>
      <c r="CMH16" s="80"/>
      <c r="CMI16" s="80"/>
      <c r="CMJ16" s="80"/>
      <c r="CMK16" s="80"/>
      <c r="CML16" s="80"/>
      <c r="CMM16" s="80"/>
      <c r="CMN16" s="80"/>
      <c r="CMO16" s="80"/>
      <c r="CMP16" s="80"/>
      <c r="CMQ16" s="80"/>
      <c r="CMR16" s="80"/>
      <c r="CMS16" s="80"/>
      <c r="CMT16" s="80"/>
      <c r="CMU16" s="80"/>
      <c r="CMV16" s="80"/>
      <c r="CMW16" s="80"/>
      <c r="CMX16" s="80"/>
      <c r="CMY16" s="80"/>
      <c r="CMZ16" s="80"/>
      <c r="CNA16" s="80"/>
      <c r="CNB16" s="80"/>
      <c r="CNC16" s="80"/>
      <c r="CND16" s="80"/>
      <c r="CNE16" s="80"/>
      <c r="CNF16" s="80"/>
      <c r="CNG16" s="80"/>
      <c r="CNH16" s="80"/>
      <c r="CNI16" s="80"/>
      <c r="CNJ16" s="80"/>
      <c r="CNK16" s="80"/>
      <c r="CNL16" s="80"/>
      <c r="CNM16" s="80"/>
      <c r="CNN16" s="80"/>
      <c r="CNO16" s="80"/>
      <c r="CNP16" s="80"/>
      <c r="CNQ16" s="80"/>
      <c r="CNR16" s="80"/>
      <c r="CNS16" s="80"/>
      <c r="CNT16" s="80"/>
      <c r="CNU16" s="80"/>
      <c r="CNV16" s="80"/>
      <c r="CNW16" s="80"/>
      <c r="CNX16" s="80"/>
      <c r="CNY16" s="80"/>
      <c r="CNZ16" s="80"/>
      <c r="COA16" s="80"/>
      <c r="COB16" s="80"/>
      <c r="COC16" s="80"/>
      <c r="COD16" s="80"/>
      <c r="COE16" s="80"/>
      <c r="COF16" s="80"/>
      <c r="COG16" s="80"/>
      <c r="COH16" s="80"/>
      <c r="COI16" s="80"/>
      <c r="COJ16" s="80"/>
      <c r="COK16" s="80"/>
      <c r="COL16" s="80"/>
      <c r="COM16" s="80"/>
      <c r="CON16" s="80"/>
      <c r="COO16" s="80"/>
      <c r="COP16" s="80"/>
      <c r="COQ16" s="80"/>
      <c r="COR16" s="80"/>
      <c r="COS16" s="80"/>
      <c r="COT16" s="80"/>
      <c r="COU16" s="80"/>
      <c r="COV16" s="80"/>
      <c r="COW16" s="80"/>
      <c r="COX16" s="80"/>
      <c r="COY16" s="80"/>
      <c r="COZ16" s="80"/>
      <c r="CPA16" s="80"/>
      <c r="CPB16" s="80"/>
      <c r="CPC16" s="80"/>
      <c r="CPD16" s="80"/>
      <c r="CPE16" s="80"/>
      <c r="CPF16" s="80"/>
      <c r="CPG16" s="80"/>
      <c r="CPH16" s="80"/>
      <c r="CPI16" s="80"/>
      <c r="CPJ16" s="80"/>
      <c r="CPK16" s="80"/>
      <c r="CPL16" s="80"/>
      <c r="CPM16" s="80"/>
      <c r="CPN16" s="80"/>
      <c r="CPO16" s="80"/>
      <c r="CPP16" s="80"/>
      <c r="CPQ16" s="80"/>
      <c r="CPR16" s="80"/>
      <c r="CPS16" s="80"/>
      <c r="CPT16" s="80"/>
      <c r="CPU16" s="80"/>
      <c r="CPV16" s="80"/>
      <c r="CPW16" s="80"/>
      <c r="CPX16" s="80"/>
      <c r="CPY16" s="80"/>
      <c r="CPZ16" s="80"/>
      <c r="CQA16" s="80"/>
      <c r="CQB16" s="80"/>
      <c r="CQC16" s="80"/>
      <c r="CQD16" s="80"/>
      <c r="CQE16" s="80"/>
      <c r="CQF16" s="80"/>
      <c r="CQG16" s="80"/>
      <c r="CQH16" s="80"/>
      <c r="CQI16" s="80"/>
      <c r="CQJ16" s="80"/>
      <c r="CQK16" s="80"/>
      <c r="CQL16" s="80"/>
      <c r="CQM16" s="80"/>
      <c r="CQN16" s="80"/>
      <c r="CQO16" s="80"/>
      <c r="CQP16" s="80"/>
      <c r="CQQ16" s="80"/>
      <c r="CQR16" s="80"/>
      <c r="CQS16" s="80"/>
      <c r="CQT16" s="80"/>
      <c r="CQU16" s="80"/>
      <c r="CQV16" s="80"/>
      <c r="CQW16" s="80"/>
      <c r="CQX16" s="80"/>
      <c r="CQY16" s="80"/>
      <c r="CQZ16" s="80"/>
      <c r="CRA16" s="80"/>
      <c r="CRB16" s="80"/>
      <c r="CRC16" s="80"/>
      <c r="CRD16" s="80"/>
      <c r="CRE16" s="80"/>
      <c r="CRF16" s="80"/>
      <c r="CRG16" s="80"/>
      <c r="CRH16" s="80"/>
      <c r="CRI16" s="80"/>
      <c r="CRJ16" s="80"/>
      <c r="CRK16" s="80"/>
      <c r="CRL16" s="80"/>
      <c r="CRM16" s="80"/>
      <c r="CRN16" s="80"/>
      <c r="CRO16" s="80"/>
      <c r="CRP16" s="80"/>
      <c r="CRQ16" s="80"/>
      <c r="CRR16" s="80"/>
      <c r="CRS16" s="80"/>
      <c r="CRT16" s="80"/>
      <c r="CRU16" s="80"/>
      <c r="CRV16" s="80"/>
      <c r="CRW16" s="80"/>
      <c r="CRX16" s="80"/>
      <c r="CRY16" s="80"/>
      <c r="CRZ16" s="80"/>
      <c r="CSA16" s="80"/>
      <c r="CSB16" s="80"/>
      <c r="CSC16" s="80"/>
      <c r="CSD16" s="80"/>
      <c r="CSE16" s="80"/>
      <c r="CSF16" s="80"/>
      <c r="CSG16" s="80"/>
      <c r="CSH16" s="80"/>
      <c r="CSI16" s="80"/>
      <c r="CSJ16" s="80"/>
      <c r="CSK16" s="80"/>
      <c r="CSL16" s="80"/>
      <c r="CSM16" s="80"/>
      <c r="CSN16" s="80"/>
      <c r="CSO16" s="80"/>
      <c r="CSP16" s="80"/>
      <c r="CSQ16" s="80"/>
      <c r="CSR16" s="80"/>
      <c r="CSS16" s="80"/>
      <c r="CST16" s="80"/>
      <c r="CSU16" s="80"/>
      <c r="CSV16" s="80"/>
      <c r="CSW16" s="80"/>
      <c r="CSX16" s="80"/>
      <c r="CSY16" s="80"/>
      <c r="CSZ16" s="80"/>
      <c r="CTA16" s="80"/>
      <c r="CTB16" s="80"/>
      <c r="CTC16" s="80"/>
      <c r="CTD16" s="80"/>
      <c r="CTE16" s="80"/>
      <c r="CTF16" s="80"/>
      <c r="CTG16" s="80"/>
      <c r="CTH16" s="80"/>
      <c r="CTI16" s="80"/>
      <c r="CTJ16" s="80"/>
      <c r="CTK16" s="80"/>
      <c r="CTL16" s="80"/>
      <c r="CTM16" s="80"/>
      <c r="CTN16" s="80"/>
      <c r="CTO16" s="80"/>
      <c r="CTP16" s="80"/>
      <c r="CTQ16" s="80"/>
      <c r="CTR16" s="80"/>
      <c r="CTS16" s="80"/>
      <c r="CTT16" s="80"/>
      <c r="CTU16" s="80"/>
      <c r="CTV16" s="80"/>
      <c r="CTW16" s="80"/>
      <c r="CTX16" s="80"/>
      <c r="CTY16" s="80"/>
      <c r="CTZ16" s="80"/>
      <c r="CUA16" s="80"/>
      <c r="CUB16" s="80"/>
      <c r="CUC16" s="80"/>
      <c r="CUD16" s="80"/>
      <c r="CUE16" s="80"/>
      <c r="CUF16" s="80"/>
      <c r="CUG16" s="80"/>
      <c r="CUH16" s="80"/>
      <c r="CUI16" s="80"/>
      <c r="CUJ16" s="80"/>
      <c r="CUK16" s="80"/>
      <c r="CUL16" s="80"/>
      <c r="CUM16" s="80"/>
      <c r="CUN16" s="80"/>
      <c r="CUO16" s="80"/>
      <c r="CUP16" s="80"/>
      <c r="CUQ16" s="80"/>
      <c r="CUR16" s="80"/>
      <c r="CUS16" s="80"/>
      <c r="CUT16" s="80"/>
      <c r="CUU16" s="80"/>
      <c r="CUV16" s="80"/>
      <c r="CUW16" s="80"/>
      <c r="CUX16" s="80"/>
      <c r="CUY16" s="80"/>
      <c r="CUZ16" s="80"/>
      <c r="CVA16" s="80"/>
      <c r="CVB16" s="80"/>
      <c r="CVC16" s="80"/>
      <c r="CVD16" s="80"/>
      <c r="CVE16" s="80"/>
      <c r="CVF16" s="80"/>
      <c r="CVG16" s="80"/>
      <c r="CVH16" s="80"/>
      <c r="CVI16" s="80"/>
      <c r="CVJ16" s="80"/>
      <c r="CVK16" s="80"/>
      <c r="CVL16" s="80"/>
      <c r="CVM16" s="80"/>
      <c r="CVN16" s="80"/>
      <c r="CVO16" s="80"/>
      <c r="CVP16" s="80"/>
      <c r="CVQ16" s="80"/>
      <c r="CVR16" s="80"/>
      <c r="CVS16" s="80"/>
      <c r="CVT16" s="80"/>
      <c r="CVU16" s="80"/>
      <c r="CVV16" s="80"/>
      <c r="CVW16" s="80"/>
      <c r="CVX16" s="80"/>
      <c r="CVY16" s="80"/>
      <c r="CVZ16" s="80"/>
      <c r="CWA16" s="80"/>
      <c r="CWB16" s="80"/>
      <c r="CWC16" s="80"/>
      <c r="CWD16" s="80"/>
      <c r="CWE16" s="80"/>
      <c r="CWF16" s="80"/>
      <c r="CWG16" s="80"/>
      <c r="CWH16" s="80"/>
      <c r="CWI16" s="80"/>
      <c r="CWJ16" s="80"/>
      <c r="CWK16" s="80"/>
      <c r="CWL16" s="80"/>
      <c r="CWM16" s="80"/>
      <c r="CWN16" s="80"/>
      <c r="CWO16" s="80"/>
      <c r="CWP16" s="80"/>
      <c r="CWQ16" s="80"/>
      <c r="CWR16" s="80"/>
      <c r="CWS16" s="80"/>
      <c r="CWT16" s="80"/>
      <c r="CWU16" s="80"/>
      <c r="CWV16" s="80"/>
      <c r="CWW16" s="80"/>
      <c r="CWX16" s="80"/>
      <c r="CWY16" s="80"/>
      <c r="CWZ16" s="80"/>
      <c r="CXA16" s="80"/>
      <c r="CXB16" s="80"/>
      <c r="CXC16" s="80"/>
      <c r="CXD16" s="80"/>
      <c r="CXE16" s="80"/>
      <c r="CXF16" s="80"/>
      <c r="CXG16" s="80"/>
      <c r="CXH16" s="80"/>
      <c r="CXI16" s="80"/>
      <c r="CXJ16" s="80"/>
      <c r="CXK16" s="80"/>
      <c r="CXL16" s="80"/>
      <c r="CXM16" s="80"/>
      <c r="CXN16" s="80"/>
      <c r="CXO16" s="80"/>
      <c r="CXP16" s="80"/>
      <c r="CXQ16" s="80"/>
      <c r="CXR16" s="80"/>
      <c r="CXS16" s="80"/>
      <c r="CXT16" s="80"/>
      <c r="CXU16" s="80"/>
      <c r="CXV16" s="80"/>
      <c r="CXW16" s="80"/>
      <c r="CXX16" s="80"/>
      <c r="CXY16" s="80"/>
      <c r="CXZ16" s="80"/>
      <c r="CYA16" s="80"/>
      <c r="CYB16" s="80"/>
      <c r="CYC16" s="80"/>
      <c r="CYD16" s="80"/>
      <c r="CYE16" s="80"/>
      <c r="CYF16" s="80"/>
      <c r="CYG16" s="80"/>
      <c r="CYH16" s="80"/>
      <c r="CYI16" s="80"/>
      <c r="CYJ16" s="80"/>
      <c r="CYK16" s="80"/>
      <c r="CYL16" s="80"/>
      <c r="CYM16" s="80"/>
      <c r="CYN16" s="80"/>
      <c r="CYO16" s="80"/>
      <c r="CYP16" s="80"/>
      <c r="CYQ16" s="80"/>
      <c r="CYR16" s="80"/>
      <c r="CYS16" s="80"/>
      <c r="CYT16" s="80"/>
      <c r="CYU16" s="80"/>
      <c r="CYV16" s="80"/>
      <c r="CYW16" s="80"/>
      <c r="CYX16" s="80"/>
      <c r="CYY16" s="80"/>
      <c r="CYZ16" s="80"/>
      <c r="CZA16" s="80"/>
      <c r="CZB16" s="80"/>
      <c r="CZC16" s="80"/>
      <c r="CZD16" s="80"/>
      <c r="CZE16" s="80"/>
      <c r="CZF16" s="80"/>
      <c r="CZG16" s="80"/>
      <c r="CZH16" s="80"/>
      <c r="CZI16" s="80"/>
      <c r="CZJ16" s="80"/>
      <c r="CZK16" s="80"/>
      <c r="CZL16" s="80"/>
      <c r="CZM16" s="80"/>
      <c r="CZN16" s="80"/>
      <c r="CZO16" s="80"/>
      <c r="CZP16" s="80"/>
      <c r="CZQ16" s="80"/>
      <c r="CZR16" s="80"/>
      <c r="CZS16" s="80"/>
      <c r="CZT16" s="80"/>
      <c r="CZU16" s="80"/>
      <c r="CZV16" s="80"/>
      <c r="CZW16" s="80"/>
      <c r="CZX16" s="80"/>
      <c r="CZY16" s="80"/>
      <c r="CZZ16" s="80"/>
      <c r="DAA16" s="80"/>
      <c r="DAB16" s="80"/>
      <c r="DAC16" s="80"/>
      <c r="DAD16" s="80"/>
      <c r="DAE16" s="80"/>
      <c r="DAF16" s="80"/>
      <c r="DAG16" s="80"/>
      <c r="DAH16" s="80"/>
      <c r="DAI16" s="80"/>
      <c r="DAJ16" s="80"/>
      <c r="DAK16" s="80"/>
      <c r="DAL16" s="80"/>
      <c r="DAM16" s="80"/>
      <c r="DAN16" s="80"/>
      <c r="DAO16" s="80"/>
      <c r="DAP16" s="80"/>
      <c r="DAQ16" s="80"/>
      <c r="DAR16" s="80"/>
      <c r="DAS16" s="80"/>
      <c r="DAT16" s="80"/>
      <c r="DAU16" s="80"/>
      <c r="DAV16" s="80"/>
      <c r="DAW16" s="80"/>
      <c r="DAX16" s="80"/>
      <c r="DAY16" s="80"/>
      <c r="DAZ16" s="80"/>
      <c r="DBA16" s="80"/>
      <c r="DBB16" s="80"/>
      <c r="DBC16" s="80"/>
      <c r="DBD16" s="80"/>
      <c r="DBE16" s="80"/>
      <c r="DBF16" s="80"/>
      <c r="DBG16" s="80"/>
      <c r="DBH16" s="80"/>
      <c r="DBI16" s="80"/>
      <c r="DBJ16" s="80"/>
      <c r="DBK16" s="80"/>
      <c r="DBL16" s="80"/>
      <c r="DBM16" s="80"/>
      <c r="DBN16" s="80"/>
      <c r="DBO16" s="80"/>
      <c r="DBP16" s="80"/>
      <c r="DBQ16" s="80"/>
      <c r="DBR16" s="80"/>
      <c r="DBS16" s="80"/>
      <c r="DBT16" s="80"/>
      <c r="DBU16" s="80"/>
      <c r="DBV16" s="80"/>
      <c r="DBW16" s="80"/>
      <c r="DBX16" s="80"/>
      <c r="DBY16" s="80"/>
      <c r="DBZ16" s="80"/>
      <c r="DCA16" s="80"/>
      <c r="DCB16" s="80"/>
      <c r="DCC16" s="80"/>
      <c r="DCD16" s="80"/>
      <c r="DCE16" s="80"/>
      <c r="DCF16" s="80"/>
      <c r="DCG16" s="80"/>
      <c r="DCH16" s="80"/>
      <c r="DCI16" s="80"/>
      <c r="DCJ16" s="80"/>
      <c r="DCK16" s="80"/>
      <c r="DCL16" s="80"/>
      <c r="DCM16" s="80"/>
      <c r="DCN16" s="80"/>
      <c r="DCO16" s="80"/>
      <c r="DCP16" s="80"/>
      <c r="DCQ16" s="80"/>
      <c r="DCR16" s="80"/>
      <c r="DCS16" s="80"/>
      <c r="DCT16" s="80"/>
      <c r="DCU16" s="80"/>
      <c r="DCV16" s="80"/>
      <c r="DCW16" s="80"/>
      <c r="DCX16" s="80"/>
      <c r="DCY16" s="80"/>
      <c r="DCZ16" s="80"/>
      <c r="DDA16" s="80"/>
      <c r="DDB16" s="80"/>
      <c r="DDC16" s="80"/>
      <c r="DDD16" s="80"/>
      <c r="DDE16" s="80"/>
      <c r="DDF16" s="80"/>
      <c r="DDG16" s="80"/>
      <c r="DDH16" s="80"/>
      <c r="DDI16" s="80"/>
      <c r="DDJ16" s="80"/>
      <c r="DDK16" s="80"/>
      <c r="DDL16" s="80"/>
      <c r="DDM16" s="80"/>
      <c r="DDN16" s="80"/>
      <c r="DDO16" s="80"/>
      <c r="DDP16" s="80"/>
      <c r="DDQ16" s="80"/>
      <c r="DDR16" s="80"/>
      <c r="DDS16" s="80"/>
      <c r="DDT16" s="80"/>
      <c r="DDU16" s="80"/>
      <c r="DDV16" s="80"/>
      <c r="DDW16" s="80"/>
      <c r="DDX16" s="80"/>
      <c r="DDY16" s="80"/>
      <c r="DDZ16" s="80"/>
      <c r="DEA16" s="80"/>
      <c r="DEB16" s="80"/>
      <c r="DEC16" s="80"/>
      <c r="DED16" s="80"/>
      <c r="DEE16" s="80"/>
      <c r="DEF16" s="80"/>
      <c r="DEG16" s="80"/>
      <c r="DEH16" s="80"/>
      <c r="DEI16" s="80"/>
      <c r="DEJ16" s="80"/>
      <c r="DEK16" s="80"/>
      <c r="DEL16" s="80"/>
      <c r="DEM16" s="80"/>
      <c r="DEN16" s="80"/>
      <c r="DEO16" s="80"/>
      <c r="DEP16" s="80"/>
      <c r="DEQ16" s="80"/>
      <c r="DER16" s="80"/>
      <c r="DES16" s="80"/>
      <c r="DET16" s="80"/>
      <c r="DEU16" s="80"/>
      <c r="DEV16" s="80"/>
      <c r="DEW16" s="80"/>
      <c r="DEX16" s="80"/>
      <c r="DEY16" s="80"/>
      <c r="DEZ16" s="80"/>
      <c r="DFA16" s="80"/>
      <c r="DFB16" s="80"/>
      <c r="DFC16" s="80"/>
      <c r="DFD16" s="80"/>
      <c r="DFE16" s="80"/>
      <c r="DFF16" s="80"/>
      <c r="DFG16" s="80"/>
      <c r="DFH16" s="80"/>
      <c r="DFI16" s="80"/>
      <c r="DFJ16" s="80"/>
      <c r="DFK16" s="80"/>
      <c r="DFL16" s="80"/>
      <c r="DFM16" s="80"/>
      <c r="DFN16" s="80"/>
      <c r="DFO16" s="80"/>
      <c r="DFP16" s="80"/>
      <c r="DFQ16" s="80"/>
      <c r="DFR16" s="80"/>
      <c r="DFS16" s="80"/>
      <c r="DFT16" s="80"/>
      <c r="DFU16" s="80"/>
      <c r="DFV16" s="80"/>
      <c r="DFW16" s="80"/>
      <c r="DFX16" s="80"/>
      <c r="DFY16" s="80"/>
      <c r="DFZ16" s="80"/>
      <c r="DGA16" s="80"/>
      <c r="DGB16" s="80"/>
      <c r="DGC16" s="80"/>
      <c r="DGD16" s="80"/>
      <c r="DGE16" s="80"/>
      <c r="DGF16" s="80"/>
      <c r="DGG16" s="80"/>
      <c r="DGH16" s="80"/>
      <c r="DGI16" s="80"/>
      <c r="DGJ16" s="80"/>
      <c r="DGK16" s="80"/>
      <c r="DGL16" s="80"/>
      <c r="DGM16" s="80"/>
      <c r="DGN16" s="80"/>
      <c r="DGO16" s="80"/>
      <c r="DGP16" s="80"/>
      <c r="DGQ16" s="80"/>
      <c r="DGR16" s="80"/>
      <c r="DGS16" s="80"/>
      <c r="DGT16" s="80"/>
      <c r="DGU16" s="80"/>
      <c r="DGV16" s="80"/>
      <c r="DGW16" s="80"/>
      <c r="DGX16" s="80"/>
      <c r="DGY16" s="80"/>
      <c r="DGZ16" s="80"/>
      <c r="DHA16" s="80"/>
      <c r="DHB16" s="80"/>
      <c r="DHC16" s="80"/>
      <c r="DHD16" s="80"/>
      <c r="DHE16" s="80"/>
      <c r="DHF16" s="80"/>
      <c r="DHG16" s="80"/>
      <c r="DHH16" s="80"/>
      <c r="DHI16" s="80"/>
      <c r="DHJ16" s="80"/>
      <c r="DHK16" s="80"/>
      <c r="DHL16" s="80"/>
      <c r="DHM16" s="80"/>
      <c r="DHN16" s="80"/>
      <c r="DHO16" s="80"/>
      <c r="DHP16" s="80"/>
      <c r="DHQ16" s="80"/>
      <c r="DHR16" s="80"/>
      <c r="DHS16" s="80"/>
      <c r="DHT16" s="80"/>
      <c r="DHU16" s="80"/>
      <c r="DHV16" s="80"/>
      <c r="DHW16" s="80"/>
      <c r="DHX16" s="80"/>
      <c r="DHY16" s="80"/>
      <c r="DHZ16" s="80"/>
      <c r="DIA16" s="80"/>
      <c r="DIB16" s="80"/>
      <c r="DIC16" s="80"/>
      <c r="DID16" s="80"/>
      <c r="DIE16" s="80"/>
      <c r="DIF16" s="80"/>
      <c r="DIG16" s="80"/>
      <c r="DIH16" s="80"/>
      <c r="DII16" s="80"/>
      <c r="DIJ16" s="80"/>
      <c r="DIK16" s="80"/>
      <c r="DIL16" s="80"/>
      <c r="DIM16" s="80"/>
      <c r="DIN16" s="80"/>
      <c r="DIO16" s="80"/>
      <c r="DIP16" s="80"/>
      <c r="DIQ16" s="80"/>
      <c r="DIR16" s="80"/>
      <c r="DIS16" s="80"/>
      <c r="DIT16" s="80"/>
      <c r="DIU16" s="80"/>
      <c r="DIV16" s="80"/>
      <c r="DIW16" s="80"/>
      <c r="DIX16" s="80"/>
      <c r="DIY16" s="80"/>
      <c r="DIZ16" s="80"/>
      <c r="DJA16" s="80"/>
      <c r="DJB16" s="80"/>
      <c r="DJC16" s="80"/>
      <c r="DJD16" s="80"/>
      <c r="DJE16" s="80"/>
      <c r="DJF16" s="80"/>
      <c r="DJG16" s="80"/>
      <c r="DJH16" s="80"/>
      <c r="DJI16" s="80"/>
      <c r="DJJ16" s="80"/>
      <c r="DJK16" s="80"/>
      <c r="DJL16" s="80"/>
      <c r="DJM16" s="80"/>
      <c r="DJN16" s="80"/>
      <c r="DJO16" s="80"/>
      <c r="DJP16" s="80"/>
      <c r="DJQ16" s="80"/>
      <c r="DJR16" s="80"/>
      <c r="DJS16" s="80"/>
      <c r="DJT16" s="80"/>
      <c r="DJU16" s="80"/>
      <c r="DJV16" s="80"/>
      <c r="DJW16" s="80"/>
      <c r="DJX16" s="80"/>
      <c r="DJY16" s="80"/>
      <c r="DJZ16" s="80"/>
      <c r="DKA16" s="80"/>
      <c r="DKB16" s="80"/>
      <c r="DKC16" s="80"/>
      <c r="DKD16" s="80"/>
      <c r="DKE16" s="80"/>
      <c r="DKF16" s="80"/>
      <c r="DKG16" s="80"/>
      <c r="DKH16" s="80"/>
      <c r="DKI16" s="80"/>
      <c r="DKJ16" s="80"/>
      <c r="DKK16" s="80"/>
      <c r="DKL16" s="80"/>
      <c r="DKM16" s="80"/>
      <c r="DKN16" s="80"/>
      <c r="DKO16" s="80"/>
      <c r="DKP16" s="80"/>
      <c r="DKQ16" s="80"/>
      <c r="DKR16" s="80"/>
      <c r="DKS16" s="80"/>
      <c r="DKT16" s="80"/>
      <c r="DKU16" s="80"/>
      <c r="DKV16" s="80"/>
      <c r="DKW16" s="80"/>
      <c r="DKX16" s="80"/>
      <c r="DKY16" s="80"/>
      <c r="DKZ16" s="80"/>
      <c r="DLA16" s="80"/>
      <c r="DLB16" s="80"/>
      <c r="DLC16" s="80"/>
      <c r="DLD16" s="80"/>
      <c r="DLE16" s="80"/>
      <c r="DLF16" s="80"/>
      <c r="DLG16" s="80"/>
      <c r="DLH16" s="80"/>
      <c r="DLI16" s="80"/>
      <c r="DLJ16" s="80"/>
      <c r="DLK16" s="80"/>
      <c r="DLL16" s="80"/>
      <c r="DLM16" s="80"/>
      <c r="DLN16" s="80"/>
      <c r="DLO16" s="80"/>
      <c r="DLP16" s="80"/>
      <c r="DLQ16" s="80"/>
      <c r="DLR16" s="80"/>
      <c r="DLS16" s="80"/>
      <c r="DLT16" s="80"/>
      <c r="DLU16" s="80"/>
      <c r="DLV16" s="80"/>
      <c r="DLW16" s="80"/>
      <c r="DLX16" s="80"/>
      <c r="DLY16" s="80"/>
      <c r="DLZ16" s="80"/>
      <c r="DMA16" s="80"/>
      <c r="DMB16" s="80"/>
      <c r="DMC16" s="80"/>
      <c r="DMD16" s="80"/>
      <c r="DME16" s="80"/>
      <c r="DMF16" s="80"/>
      <c r="DMG16" s="80"/>
      <c r="DMH16" s="80"/>
      <c r="DMI16" s="80"/>
      <c r="DMJ16" s="80"/>
      <c r="DMK16" s="80"/>
      <c r="DML16" s="80"/>
      <c r="DMM16" s="80"/>
      <c r="DMN16" s="80"/>
      <c r="DMO16" s="80"/>
      <c r="DMP16" s="80"/>
      <c r="DMQ16" s="80"/>
      <c r="DMR16" s="80"/>
      <c r="DMS16" s="80"/>
      <c r="DMT16" s="80"/>
      <c r="DMU16" s="80"/>
      <c r="DMV16" s="80"/>
      <c r="DMW16" s="80"/>
      <c r="DMX16" s="80"/>
      <c r="DMY16" s="80"/>
      <c r="DMZ16" s="80"/>
      <c r="DNA16" s="80"/>
      <c r="DNB16" s="80"/>
      <c r="DNC16" s="80"/>
      <c r="DND16" s="80"/>
      <c r="DNE16" s="80"/>
      <c r="DNF16" s="80"/>
      <c r="DNG16" s="80"/>
      <c r="DNH16" s="80"/>
      <c r="DNI16" s="80"/>
      <c r="DNJ16" s="80"/>
      <c r="DNK16" s="80"/>
      <c r="DNL16" s="80"/>
      <c r="DNM16" s="80"/>
      <c r="DNN16" s="80"/>
      <c r="DNO16" s="80"/>
      <c r="DNP16" s="80"/>
      <c r="DNQ16" s="80"/>
      <c r="DNR16" s="80"/>
      <c r="DNS16" s="80"/>
      <c r="DNT16" s="80"/>
      <c r="DNU16" s="80"/>
      <c r="DNV16" s="80"/>
      <c r="DNW16" s="80"/>
      <c r="DNX16" s="80"/>
      <c r="DNY16" s="80"/>
      <c r="DNZ16" s="80"/>
      <c r="DOA16" s="80"/>
      <c r="DOB16" s="80"/>
      <c r="DOC16" s="80"/>
      <c r="DOD16" s="80"/>
      <c r="DOE16" s="80"/>
      <c r="DOF16" s="80"/>
      <c r="DOG16" s="80"/>
      <c r="DOH16" s="80"/>
      <c r="DOI16" s="80"/>
      <c r="DOJ16" s="80"/>
      <c r="DOK16" s="80"/>
      <c r="DOL16" s="80"/>
      <c r="DOM16" s="80"/>
      <c r="DON16" s="80"/>
      <c r="DOO16" s="80"/>
      <c r="DOP16" s="80"/>
      <c r="DOQ16" s="80"/>
      <c r="DOR16" s="80"/>
      <c r="DOS16" s="80"/>
      <c r="DOT16" s="80"/>
      <c r="DOU16" s="80"/>
      <c r="DOV16" s="80"/>
      <c r="DOW16" s="80"/>
      <c r="DOX16" s="80"/>
      <c r="DOY16" s="80"/>
      <c r="DOZ16" s="80"/>
      <c r="DPA16" s="80"/>
      <c r="DPB16" s="80"/>
      <c r="DPC16" s="80"/>
      <c r="DPD16" s="80"/>
      <c r="DPE16" s="80"/>
      <c r="DPF16" s="80"/>
      <c r="DPG16" s="80"/>
      <c r="DPH16" s="80"/>
      <c r="DPI16" s="80"/>
      <c r="DPJ16" s="80"/>
      <c r="DPK16" s="80"/>
      <c r="DPL16" s="80"/>
      <c r="DPM16" s="80"/>
      <c r="DPN16" s="80"/>
      <c r="DPO16" s="80"/>
      <c r="DPP16" s="80"/>
      <c r="DPQ16" s="80"/>
      <c r="DPR16" s="80"/>
      <c r="DPS16" s="80"/>
      <c r="DPT16" s="80"/>
      <c r="DPU16" s="80"/>
      <c r="DPV16" s="80"/>
      <c r="DPW16" s="80"/>
      <c r="DPX16" s="80"/>
      <c r="DPY16" s="80"/>
      <c r="DPZ16" s="80"/>
      <c r="DQA16" s="80"/>
      <c r="DQB16" s="80"/>
      <c r="DQC16" s="80"/>
      <c r="DQD16" s="80"/>
      <c r="DQE16" s="80"/>
      <c r="DQF16" s="80"/>
      <c r="DQG16" s="80"/>
      <c r="DQH16" s="80"/>
      <c r="DQI16" s="80"/>
      <c r="DQJ16" s="80"/>
      <c r="DQK16" s="80"/>
      <c r="DQL16" s="80"/>
      <c r="DQM16" s="80"/>
      <c r="DQN16" s="80"/>
      <c r="DQO16" s="80"/>
      <c r="DQP16" s="80"/>
      <c r="DQQ16" s="80"/>
      <c r="DQR16" s="80"/>
      <c r="DQS16" s="80"/>
      <c r="DQT16" s="80"/>
      <c r="DQU16" s="80"/>
      <c r="DQV16" s="80"/>
      <c r="DQW16" s="80"/>
      <c r="DQX16" s="80"/>
      <c r="DQY16" s="80"/>
      <c r="DQZ16" s="80"/>
      <c r="DRA16" s="80"/>
      <c r="DRB16" s="80"/>
      <c r="DRC16" s="80"/>
      <c r="DRD16" s="80"/>
      <c r="DRE16" s="80"/>
      <c r="DRF16" s="80"/>
      <c r="DRG16" s="80"/>
      <c r="DRH16" s="80"/>
      <c r="DRI16" s="80"/>
      <c r="DRJ16" s="80"/>
      <c r="DRK16" s="80"/>
      <c r="DRL16" s="80"/>
      <c r="DRM16" s="80"/>
      <c r="DRN16" s="80"/>
      <c r="DRO16" s="80"/>
      <c r="DRP16" s="80"/>
      <c r="DRQ16" s="80"/>
      <c r="DRR16" s="80"/>
      <c r="DRS16" s="80"/>
      <c r="DRT16" s="80"/>
      <c r="DRU16" s="80"/>
      <c r="DRV16" s="80"/>
      <c r="DRW16" s="80"/>
      <c r="DRX16" s="80"/>
      <c r="DRY16" s="80"/>
      <c r="DRZ16" s="80"/>
      <c r="DSA16" s="80"/>
      <c r="DSB16" s="80"/>
      <c r="DSC16" s="80"/>
      <c r="DSD16" s="80"/>
      <c r="DSE16" s="80"/>
      <c r="DSF16" s="80"/>
      <c r="DSG16" s="80"/>
      <c r="DSH16" s="80"/>
      <c r="DSI16" s="80"/>
      <c r="DSJ16" s="80"/>
      <c r="DSK16" s="80"/>
      <c r="DSL16" s="80"/>
      <c r="DSM16" s="80"/>
      <c r="DSN16" s="80"/>
      <c r="DSO16" s="80"/>
      <c r="DSP16" s="80"/>
      <c r="DSQ16" s="80"/>
      <c r="DSR16" s="80"/>
      <c r="DSS16" s="80"/>
      <c r="DST16" s="80"/>
      <c r="DSU16" s="80"/>
      <c r="DSV16" s="80"/>
      <c r="DSW16" s="80"/>
      <c r="DSX16" s="80"/>
      <c r="DSY16" s="80"/>
      <c r="DSZ16" s="80"/>
      <c r="DTA16" s="80"/>
      <c r="DTB16" s="80"/>
      <c r="DTC16" s="80"/>
      <c r="DTD16" s="80"/>
      <c r="DTE16" s="80"/>
      <c r="DTF16" s="80"/>
      <c r="DTG16" s="80"/>
      <c r="DTH16" s="80"/>
      <c r="DTI16" s="80"/>
      <c r="DTJ16" s="80"/>
      <c r="DTK16" s="80"/>
      <c r="DTL16" s="80"/>
      <c r="DTM16" s="80"/>
      <c r="DTN16" s="80"/>
      <c r="DTO16" s="80"/>
      <c r="DTP16" s="80"/>
      <c r="DTQ16" s="80"/>
      <c r="DTR16" s="80"/>
      <c r="DTS16" s="80"/>
      <c r="DTT16" s="80"/>
      <c r="DTU16" s="80"/>
      <c r="DTV16" s="80"/>
      <c r="DTW16" s="80"/>
      <c r="DTX16" s="80"/>
      <c r="DTY16" s="80"/>
      <c r="DTZ16" s="80"/>
      <c r="DUA16" s="80"/>
      <c r="DUB16" s="80"/>
      <c r="DUC16" s="80"/>
      <c r="DUD16" s="80"/>
      <c r="DUE16" s="80"/>
      <c r="DUF16" s="80"/>
      <c r="DUG16" s="80"/>
      <c r="DUH16" s="80"/>
      <c r="DUI16" s="80"/>
      <c r="DUJ16" s="80"/>
      <c r="DUK16" s="80"/>
      <c r="DUL16" s="80"/>
      <c r="DUM16" s="80"/>
      <c r="DUN16" s="80"/>
      <c r="DUO16" s="80"/>
      <c r="DUP16" s="80"/>
      <c r="DUQ16" s="80"/>
      <c r="DUR16" s="80"/>
      <c r="DUS16" s="80"/>
      <c r="DUT16" s="80"/>
      <c r="DUU16" s="80"/>
      <c r="DUV16" s="80"/>
      <c r="DUW16" s="80"/>
      <c r="DUX16" s="80"/>
      <c r="DUY16" s="80"/>
      <c r="DUZ16" s="80"/>
      <c r="DVA16" s="80"/>
      <c r="DVB16" s="80"/>
      <c r="DVC16" s="80"/>
      <c r="DVD16" s="80"/>
      <c r="DVE16" s="80"/>
      <c r="DVF16" s="80"/>
      <c r="DVG16" s="80"/>
      <c r="DVH16" s="80"/>
      <c r="DVI16" s="80"/>
      <c r="DVJ16" s="80"/>
      <c r="DVK16" s="80"/>
      <c r="DVL16" s="80"/>
      <c r="DVM16" s="80"/>
      <c r="DVN16" s="80"/>
      <c r="DVO16" s="80"/>
      <c r="DVP16" s="80"/>
      <c r="DVQ16" s="80"/>
      <c r="DVR16" s="80"/>
      <c r="DVS16" s="80"/>
      <c r="DVT16" s="80"/>
      <c r="DVU16" s="80"/>
      <c r="DVV16" s="80"/>
      <c r="DVW16" s="80"/>
      <c r="DVX16" s="80"/>
      <c r="DVY16" s="80"/>
      <c r="DVZ16" s="80"/>
      <c r="DWA16" s="80"/>
      <c r="DWB16" s="80"/>
      <c r="DWC16" s="80"/>
      <c r="DWD16" s="80"/>
      <c r="DWE16" s="80"/>
      <c r="DWF16" s="80"/>
      <c r="DWG16" s="80"/>
      <c r="DWH16" s="80"/>
      <c r="DWI16" s="80"/>
      <c r="DWJ16" s="80"/>
      <c r="DWK16" s="80"/>
      <c r="DWL16" s="80"/>
      <c r="DWM16" s="80"/>
      <c r="DWN16" s="80"/>
      <c r="DWO16" s="80"/>
      <c r="DWP16" s="80"/>
      <c r="DWQ16" s="80"/>
      <c r="DWR16" s="80"/>
      <c r="DWS16" s="80"/>
      <c r="DWT16" s="80"/>
      <c r="DWU16" s="80"/>
      <c r="DWV16" s="80"/>
      <c r="DWW16" s="80"/>
      <c r="DWX16" s="80"/>
      <c r="DWY16" s="80"/>
      <c r="DWZ16" s="80"/>
      <c r="DXA16" s="80"/>
      <c r="DXB16" s="80"/>
      <c r="DXC16" s="80"/>
      <c r="DXD16" s="80"/>
      <c r="DXE16" s="80"/>
      <c r="DXF16" s="80"/>
      <c r="DXG16" s="80"/>
      <c r="DXH16" s="80"/>
      <c r="DXI16" s="80"/>
      <c r="DXJ16" s="80"/>
      <c r="DXK16" s="80"/>
      <c r="DXL16" s="80"/>
      <c r="DXM16" s="80"/>
      <c r="DXN16" s="80"/>
      <c r="DXO16" s="80"/>
      <c r="DXP16" s="80"/>
      <c r="DXQ16" s="80"/>
      <c r="DXR16" s="80"/>
      <c r="DXS16" s="80"/>
      <c r="DXT16" s="80"/>
      <c r="DXU16" s="80"/>
      <c r="DXV16" s="80"/>
      <c r="DXW16" s="80"/>
      <c r="DXX16" s="80"/>
      <c r="DXY16" s="80"/>
      <c r="DXZ16" s="80"/>
      <c r="DYA16" s="80"/>
      <c r="DYB16" s="80"/>
      <c r="DYC16" s="80"/>
      <c r="DYD16" s="80"/>
      <c r="DYE16" s="80"/>
      <c r="DYF16" s="80"/>
      <c r="DYG16" s="80"/>
      <c r="DYH16" s="80"/>
      <c r="DYI16" s="80"/>
      <c r="DYJ16" s="80"/>
      <c r="DYK16" s="80"/>
      <c r="DYL16" s="80"/>
      <c r="DYM16" s="80"/>
      <c r="DYN16" s="80"/>
      <c r="DYO16" s="80"/>
      <c r="DYP16" s="80"/>
      <c r="DYQ16" s="80"/>
      <c r="DYR16" s="80"/>
      <c r="DYS16" s="80"/>
      <c r="DYT16" s="80"/>
      <c r="DYU16" s="80"/>
      <c r="DYV16" s="80"/>
      <c r="DYW16" s="80"/>
      <c r="DYX16" s="80"/>
      <c r="DYY16" s="80"/>
      <c r="DYZ16" s="80"/>
      <c r="DZA16" s="80"/>
      <c r="DZB16" s="80"/>
      <c r="DZC16" s="80"/>
      <c r="DZD16" s="80"/>
      <c r="DZE16" s="80"/>
      <c r="DZF16" s="80"/>
      <c r="DZG16" s="80"/>
      <c r="DZH16" s="80"/>
      <c r="DZI16" s="80"/>
      <c r="DZJ16" s="80"/>
      <c r="DZK16" s="80"/>
      <c r="DZL16" s="80"/>
      <c r="DZM16" s="80"/>
      <c r="DZN16" s="80"/>
      <c r="DZO16" s="80"/>
      <c r="DZP16" s="80"/>
      <c r="DZQ16" s="80"/>
      <c r="DZR16" s="80"/>
      <c r="DZS16" s="80"/>
      <c r="DZT16" s="80"/>
      <c r="DZU16" s="80"/>
      <c r="DZV16" s="80"/>
      <c r="DZW16" s="80"/>
      <c r="DZX16" s="80"/>
      <c r="DZY16" s="80"/>
      <c r="DZZ16" s="80"/>
      <c r="EAA16" s="80"/>
      <c r="EAB16" s="80"/>
      <c r="EAC16" s="80"/>
      <c r="EAD16" s="80"/>
      <c r="EAE16" s="80"/>
      <c r="EAF16" s="80"/>
      <c r="EAG16" s="80"/>
      <c r="EAH16" s="80"/>
      <c r="EAI16" s="80"/>
      <c r="EAJ16" s="80"/>
      <c r="EAK16" s="80"/>
      <c r="EAL16" s="80"/>
      <c r="EAM16" s="80"/>
      <c r="EAN16" s="80"/>
      <c r="EAO16" s="80"/>
      <c r="EAP16" s="80"/>
      <c r="EAQ16" s="80"/>
      <c r="EAR16" s="80"/>
      <c r="EAS16" s="80"/>
      <c r="EAT16" s="80"/>
      <c r="EAU16" s="80"/>
      <c r="EAV16" s="80"/>
      <c r="EAW16" s="80"/>
      <c r="EAX16" s="80"/>
      <c r="EAY16" s="80"/>
      <c r="EAZ16" s="80"/>
      <c r="EBA16" s="80"/>
      <c r="EBB16" s="80"/>
      <c r="EBC16" s="80"/>
      <c r="EBD16" s="80"/>
      <c r="EBE16" s="80"/>
      <c r="EBF16" s="80"/>
      <c r="EBG16" s="80"/>
      <c r="EBH16" s="80"/>
      <c r="EBI16" s="80"/>
      <c r="EBJ16" s="80"/>
      <c r="EBK16" s="80"/>
      <c r="EBL16" s="80"/>
      <c r="EBM16" s="80"/>
      <c r="EBN16" s="80"/>
      <c r="EBO16" s="80"/>
      <c r="EBP16" s="80"/>
      <c r="EBQ16" s="80"/>
      <c r="EBR16" s="80"/>
      <c r="EBS16" s="80"/>
      <c r="EBT16" s="80"/>
      <c r="EBU16" s="80"/>
      <c r="EBV16" s="80"/>
      <c r="EBW16" s="80"/>
      <c r="EBX16" s="80"/>
      <c r="EBY16" s="80"/>
      <c r="EBZ16" s="80"/>
      <c r="ECA16" s="80"/>
      <c r="ECB16" s="80"/>
      <c r="ECC16" s="80"/>
      <c r="ECD16" s="80"/>
      <c r="ECE16" s="80"/>
      <c r="ECF16" s="80"/>
      <c r="ECG16" s="80"/>
      <c r="ECH16" s="80"/>
      <c r="ECI16" s="80"/>
      <c r="ECJ16" s="80"/>
      <c r="ECK16" s="80"/>
      <c r="ECL16" s="80"/>
      <c r="ECM16" s="80"/>
      <c r="ECN16" s="80"/>
      <c r="ECO16" s="80"/>
      <c r="ECP16" s="80"/>
      <c r="ECQ16" s="80"/>
      <c r="ECR16" s="80"/>
      <c r="ECS16" s="80"/>
      <c r="ECT16" s="80"/>
      <c r="ECU16" s="80"/>
      <c r="ECV16" s="80"/>
      <c r="ECW16" s="80"/>
      <c r="ECX16" s="80"/>
      <c r="ECY16" s="80"/>
      <c r="ECZ16" s="80"/>
      <c r="EDA16" s="80"/>
      <c r="EDB16" s="80"/>
      <c r="EDC16" s="80"/>
      <c r="EDD16" s="80"/>
      <c r="EDE16" s="80"/>
      <c r="EDF16" s="80"/>
      <c r="EDG16" s="80"/>
      <c r="EDH16" s="80"/>
      <c r="EDI16" s="80"/>
      <c r="EDJ16" s="80"/>
      <c r="EDK16" s="80"/>
      <c r="EDL16" s="80"/>
      <c r="EDM16" s="80"/>
      <c r="EDN16" s="80"/>
      <c r="EDO16" s="80"/>
      <c r="EDP16" s="80"/>
      <c r="EDQ16" s="80"/>
      <c r="EDR16" s="80"/>
      <c r="EDS16" s="80"/>
      <c r="EDT16" s="80"/>
      <c r="EDU16" s="80"/>
      <c r="EDV16" s="80"/>
      <c r="EDW16" s="80"/>
      <c r="EDX16" s="80"/>
      <c r="EDY16" s="80"/>
      <c r="EDZ16" s="80"/>
      <c r="EEA16" s="80"/>
      <c r="EEB16" s="80"/>
      <c r="EEC16" s="80"/>
      <c r="EED16" s="80"/>
      <c r="EEE16" s="80"/>
      <c r="EEF16" s="80"/>
      <c r="EEG16" s="80"/>
      <c r="EEH16" s="80"/>
      <c r="EEI16" s="80"/>
      <c r="EEJ16" s="80"/>
      <c r="EEK16" s="80"/>
      <c r="EEL16" s="80"/>
      <c r="EEM16" s="80"/>
      <c r="EEN16" s="80"/>
      <c r="EEO16" s="80"/>
      <c r="EEP16" s="80"/>
      <c r="EEQ16" s="80"/>
      <c r="EER16" s="80"/>
      <c r="EES16" s="80"/>
      <c r="EET16" s="80"/>
      <c r="EEU16" s="80"/>
      <c r="EEV16" s="80"/>
      <c r="EEW16" s="80"/>
      <c r="EEX16" s="80"/>
      <c r="EEY16" s="80"/>
      <c r="EEZ16" s="80"/>
      <c r="EFA16" s="80"/>
      <c r="EFB16" s="80"/>
      <c r="EFC16" s="80"/>
      <c r="EFD16" s="80"/>
      <c r="EFE16" s="80"/>
      <c r="EFF16" s="80"/>
      <c r="EFG16" s="80"/>
      <c r="EFH16" s="80"/>
      <c r="EFI16" s="80"/>
      <c r="EFJ16" s="80"/>
      <c r="EFK16" s="80"/>
      <c r="EFL16" s="80"/>
      <c r="EFM16" s="80"/>
      <c r="EFN16" s="80"/>
      <c r="EFO16" s="80"/>
      <c r="EFP16" s="80"/>
      <c r="EFQ16" s="80"/>
      <c r="EFR16" s="80"/>
      <c r="EFS16" s="80"/>
      <c r="EFT16" s="80"/>
      <c r="EFU16" s="80"/>
      <c r="EFV16" s="80"/>
      <c r="EFW16" s="80"/>
      <c r="EFX16" s="80"/>
      <c r="EFY16" s="80"/>
      <c r="EFZ16" s="80"/>
      <c r="EGA16" s="80"/>
      <c r="EGB16" s="80"/>
      <c r="EGC16" s="80"/>
      <c r="EGD16" s="80"/>
      <c r="EGE16" s="80"/>
      <c r="EGF16" s="80"/>
      <c r="EGG16" s="80"/>
      <c r="EGH16" s="80"/>
      <c r="EGI16" s="80"/>
      <c r="EGJ16" s="80"/>
      <c r="EGK16" s="80"/>
      <c r="EGL16" s="80"/>
      <c r="EGM16" s="80"/>
      <c r="EGN16" s="80"/>
      <c r="EGO16" s="80"/>
      <c r="EGP16" s="80"/>
      <c r="EGQ16" s="80"/>
      <c r="EGR16" s="80"/>
      <c r="EGS16" s="80"/>
      <c r="EGT16" s="80"/>
      <c r="EGU16" s="80"/>
      <c r="EGV16" s="80"/>
      <c r="EGW16" s="80"/>
      <c r="EGX16" s="80"/>
      <c r="EGY16" s="80"/>
      <c r="EGZ16" s="80"/>
      <c r="EHA16" s="80"/>
      <c r="EHB16" s="80"/>
      <c r="EHC16" s="80"/>
      <c r="EHD16" s="80"/>
      <c r="EHE16" s="80"/>
      <c r="EHF16" s="80"/>
      <c r="EHG16" s="80"/>
      <c r="EHH16" s="80"/>
      <c r="EHI16" s="80"/>
      <c r="EHJ16" s="80"/>
      <c r="EHK16" s="80"/>
      <c r="EHL16" s="80"/>
      <c r="EHM16" s="80"/>
      <c r="EHN16" s="80"/>
      <c r="EHO16" s="80"/>
      <c r="EHP16" s="80"/>
      <c r="EHQ16" s="80"/>
      <c r="EHR16" s="80"/>
      <c r="EHS16" s="80"/>
      <c r="EHT16" s="80"/>
      <c r="EHU16" s="80"/>
      <c r="EHV16" s="80"/>
      <c r="EHW16" s="80"/>
      <c r="EHX16" s="80"/>
      <c r="EHY16" s="80"/>
      <c r="EHZ16" s="80"/>
      <c r="EIA16" s="80"/>
      <c r="EIB16" s="80"/>
      <c r="EIC16" s="80"/>
      <c r="EID16" s="80"/>
      <c r="EIE16" s="80"/>
      <c r="EIF16" s="80"/>
      <c r="EIG16" s="80"/>
      <c r="EIH16" s="80"/>
      <c r="EII16" s="80"/>
      <c r="EIJ16" s="80"/>
      <c r="EIK16" s="80"/>
      <c r="EIL16" s="80"/>
      <c r="EIM16" s="80"/>
      <c r="EIN16" s="80"/>
      <c r="EIO16" s="80"/>
      <c r="EIP16" s="80"/>
      <c r="EIQ16" s="80"/>
      <c r="EIR16" s="80"/>
      <c r="EIS16" s="80"/>
      <c r="EIT16" s="80"/>
      <c r="EIU16" s="80"/>
      <c r="EIV16" s="80"/>
      <c r="EIW16" s="80"/>
      <c r="EIX16" s="80"/>
      <c r="EIY16" s="80"/>
      <c r="EIZ16" s="80"/>
      <c r="EJA16" s="80"/>
      <c r="EJB16" s="80"/>
      <c r="EJC16" s="80"/>
      <c r="EJD16" s="80"/>
      <c r="EJE16" s="80"/>
      <c r="EJF16" s="80"/>
      <c r="EJG16" s="80"/>
      <c r="EJH16" s="80"/>
      <c r="EJI16" s="80"/>
      <c r="EJJ16" s="80"/>
      <c r="EJK16" s="80"/>
      <c r="EJL16" s="80"/>
      <c r="EJM16" s="80"/>
      <c r="EJN16" s="80"/>
      <c r="EJO16" s="80"/>
      <c r="EJP16" s="80"/>
      <c r="EJQ16" s="80"/>
      <c r="EJR16" s="80"/>
      <c r="EJS16" s="80"/>
      <c r="EJT16" s="80"/>
      <c r="EJU16" s="80"/>
      <c r="EJV16" s="80"/>
      <c r="EJW16" s="80"/>
      <c r="EJX16" s="80"/>
      <c r="EJY16" s="80"/>
      <c r="EJZ16" s="80"/>
      <c r="EKA16" s="80"/>
      <c r="EKB16" s="80"/>
      <c r="EKC16" s="80"/>
      <c r="EKD16" s="80"/>
      <c r="EKE16" s="80"/>
      <c r="EKF16" s="80"/>
      <c r="EKG16" s="80"/>
      <c r="EKH16" s="80"/>
      <c r="EKI16" s="80"/>
      <c r="EKJ16" s="80"/>
      <c r="EKK16" s="80"/>
      <c r="EKL16" s="80"/>
      <c r="EKM16" s="80"/>
      <c r="EKN16" s="80"/>
      <c r="EKO16" s="80"/>
      <c r="EKP16" s="80"/>
      <c r="EKQ16" s="80"/>
      <c r="EKR16" s="80"/>
      <c r="EKS16" s="80"/>
      <c r="EKT16" s="80"/>
      <c r="EKU16" s="80"/>
      <c r="EKV16" s="80"/>
      <c r="EKW16" s="80"/>
      <c r="EKX16" s="80"/>
      <c r="EKY16" s="80"/>
      <c r="EKZ16" s="80"/>
      <c r="ELA16" s="80"/>
      <c r="ELB16" s="80"/>
      <c r="ELC16" s="80"/>
      <c r="ELD16" s="80"/>
      <c r="ELE16" s="80"/>
      <c r="ELF16" s="80"/>
      <c r="ELG16" s="80"/>
      <c r="ELH16" s="80"/>
      <c r="ELI16" s="80"/>
      <c r="ELJ16" s="80"/>
      <c r="ELK16" s="80"/>
      <c r="ELL16" s="80"/>
      <c r="ELM16" s="80"/>
      <c r="ELN16" s="80"/>
      <c r="ELO16" s="80"/>
      <c r="ELP16" s="80"/>
      <c r="ELQ16" s="80"/>
      <c r="ELR16" s="80"/>
      <c r="ELS16" s="80"/>
      <c r="ELT16" s="80"/>
      <c r="ELU16" s="80"/>
      <c r="ELV16" s="80"/>
      <c r="ELW16" s="80"/>
      <c r="ELX16" s="80"/>
      <c r="ELY16" s="80"/>
      <c r="ELZ16" s="80"/>
      <c r="EMA16" s="80"/>
      <c r="EMB16" s="80"/>
      <c r="EMC16" s="80"/>
      <c r="EMD16" s="80"/>
      <c r="EME16" s="80"/>
      <c r="EMF16" s="80"/>
      <c r="EMG16" s="80"/>
      <c r="EMH16" s="80"/>
      <c r="EMI16" s="80"/>
      <c r="EMJ16" s="80"/>
      <c r="EMK16" s="80"/>
      <c r="EML16" s="80"/>
      <c r="EMM16" s="80"/>
      <c r="EMN16" s="80"/>
      <c r="EMO16" s="80"/>
      <c r="EMP16" s="80"/>
      <c r="EMQ16" s="80"/>
      <c r="EMR16" s="80"/>
      <c r="EMS16" s="80"/>
      <c r="EMT16" s="80"/>
      <c r="EMU16" s="80"/>
      <c r="EMV16" s="80"/>
      <c r="EMW16" s="80"/>
      <c r="EMX16" s="80"/>
      <c r="EMY16" s="80"/>
      <c r="EMZ16" s="80"/>
      <c r="ENA16" s="80"/>
      <c r="ENB16" s="80"/>
      <c r="ENC16" s="80"/>
      <c r="END16" s="80"/>
      <c r="ENE16" s="80"/>
      <c r="ENF16" s="80"/>
      <c r="ENG16" s="80"/>
      <c r="ENH16" s="80"/>
      <c r="ENI16" s="80"/>
      <c r="ENJ16" s="80"/>
      <c r="ENK16" s="80"/>
      <c r="ENL16" s="80"/>
      <c r="ENM16" s="80"/>
      <c r="ENN16" s="80"/>
      <c r="ENO16" s="80"/>
      <c r="ENP16" s="80"/>
      <c r="ENQ16" s="80"/>
      <c r="ENR16" s="80"/>
      <c r="ENS16" s="80"/>
      <c r="ENT16" s="80"/>
      <c r="ENU16" s="80"/>
      <c r="ENV16" s="80"/>
      <c r="ENW16" s="80"/>
      <c r="ENX16" s="80"/>
      <c r="ENY16" s="80"/>
      <c r="ENZ16" s="80"/>
      <c r="EOA16" s="80"/>
      <c r="EOB16" s="80"/>
      <c r="EOC16" s="80"/>
      <c r="EOD16" s="80"/>
      <c r="EOE16" s="80"/>
      <c r="EOF16" s="80"/>
      <c r="EOG16" s="80"/>
      <c r="EOH16" s="80"/>
      <c r="EOI16" s="80"/>
      <c r="EOJ16" s="80"/>
      <c r="EOK16" s="80"/>
      <c r="EOL16" s="80"/>
      <c r="EOM16" s="80"/>
      <c r="EON16" s="80"/>
      <c r="EOO16" s="80"/>
      <c r="EOP16" s="80"/>
      <c r="EOQ16" s="80"/>
      <c r="EOR16" s="80"/>
      <c r="EOS16" s="80"/>
      <c r="EOT16" s="80"/>
      <c r="EOU16" s="80"/>
      <c r="EOV16" s="80"/>
      <c r="EOW16" s="80"/>
      <c r="EOX16" s="80"/>
      <c r="EOY16" s="80"/>
      <c r="EOZ16" s="80"/>
      <c r="EPA16" s="80"/>
      <c r="EPB16" s="80"/>
      <c r="EPC16" s="80"/>
      <c r="EPD16" s="80"/>
      <c r="EPE16" s="80"/>
      <c r="EPF16" s="80"/>
      <c r="EPG16" s="80"/>
      <c r="EPH16" s="80"/>
      <c r="EPI16" s="80"/>
      <c r="EPJ16" s="80"/>
      <c r="EPK16" s="80"/>
      <c r="EPL16" s="80"/>
      <c r="EPM16" s="80"/>
      <c r="EPN16" s="80"/>
      <c r="EPO16" s="80"/>
      <c r="EPP16" s="80"/>
      <c r="EPQ16" s="80"/>
      <c r="EPR16" s="80"/>
      <c r="EPS16" s="80"/>
      <c r="EPT16" s="80"/>
      <c r="EPU16" s="80"/>
      <c r="EPV16" s="80"/>
      <c r="EPW16" s="80"/>
      <c r="EPX16" s="80"/>
      <c r="EPY16" s="80"/>
      <c r="EPZ16" s="80"/>
      <c r="EQA16" s="80"/>
      <c r="EQB16" s="80"/>
      <c r="EQC16" s="80"/>
      <c r="EQD16" s="80"/>
      <c r="EQE16" s="80"/>
      <c r="EQF16" s="80"/>
      <c r="EQG16" s="80"/>
      <c r="EQH16" s="80"/>
      <c r="EQI16" s="80"/>
      <c r="EQJ16" s="80"/>
      <c r="EQK16" s="80"/>
      <c r="EQL16" s="80"/>
      <c r="EQM16" s="80"/>
      <c r="EQN16" s="80"/>
      <c r="EQO16" s="80"/>
      <c r="EQP16" s="80"/>
      <c r="EQQ16" s="80"/>
      <c r="EQR16" s="80"/>
      <c r="EQS16" s="80"/>
      <c r="EQT16" s="80"/>
      <c r="EQU16" s="80"/>
      <c r="EQV16" s="80"/>
      <c r="EQW16" s="80"/>
      <c r="EQX16" s="80"/>
      <c r="EQY16" s="80"/>
      <c r="EQZ16" s="80"/>
      <c r="ERA16" s="80"/>
      <c r="ERB16" s="80"/>
      <c r="ERC16" s="80"/>
      <c r="ERD16" s="80"/>
      <c r="ERE16" s="80"/>
      <c r="ERF16" s="80"/>
      <c r="ERG16" s="80"/>
      <c r="ERH16" s="80"/>
      <c r="ERI16" s="80"/>
      <c r="ERJ16" s="80"/>
      <c r="ERK16" s="80"/>
      <c r="ERL16" s="80"/>
      <c r="ERM16" s="80"/>
      <c r="ERN16" s="80"/>
      <c r="ERO16" s="80"/>
      <c r="ERP16" s="80"/>
      <c r="ERQ16" s="80"/>
      <c r="ERR16" s="80"/>
      <c r="ERS16" s="80"/>
      <c r="ERT16" s="80"/>
      <c r="ERU16" s="80"/>
      <c r="ERV16" s="80"/>
      <c r="ERW16" s="80"/>
      <c r="ERX16" s="80"/>
      <c r="ERY16" s="80"/>
      <c r="ERZ16" s="80"/>
      <c r="ESA16" s="80"/>
      <c r="ESB16" s="80"/>
      <c r="ESC16" s="80"/>
      <c r="ESD16" s="80"/>
      <c r="ESE16" s="80"/>
      <c r="ESF16" s="80"/>
      <c r="ESG16" s="80"/>
      <c r="ESH16" s="80"/>
      <c r="ESI16" s="80"/>
      <c r="ESJ16" s="80"/>
      <c r="ESK16" s="80"/>
      <c r="ESL16" s="80"/>
      <c r="ESM16" s="80"/>
      <c r="ESN16" s="80"/>
      <c r="ESO16" s="80"/>
      <c r="ESP16" s="80"/>
      <c r="ESQ16" s="80"/>
      <c r="ESR16" s="80"/>
      <c r="ESS16" s="80"/>
      <c r="EST16" s="80"/>
      <c r="ESU16" s="80"/>
      <c r="ESV16" s="80"/>
      <c r="ESW16" s="80"/>
      <c r="ESX16" s="80"/>
      <c r="ESY16" s="80"/>
      <c r="ESZ16" s="80"/>
      <c r="ETA16" s="80"/>
      <c r="ETB16" s="80"/>
      <c r="ETC16" s="80"/>
      <c r="ETD16" s="80"/>
      <c r="ETE16" s="80"/>
      <c r="ETF16" s="80"/>
      <c r="ETG16" s="80"/>
      <c r="ETH16" s="80"/>
      <c r="ETI16" s="80"/>
      <c r="ETJ16" s="80"/>
      <c r="ETK16" s="80"/>
      <c r="ETL16" s="80"/>
      <c r="ETM16" s="80"/>
      <c r="ETN16" s="80"/>
      <c r="ETO16" s="80"/>
      <c r="ETP16" s="80"/>
      <c r="ETQ16" s="80"/>
      <c r="ETR16" s="80"/>
      <c r="ETS16" s="80"/>
      <c r="ETT16" s="80"/>
      <c r="ETU16" s="80"/>
      <c r="ETV16" s="80"/>
      <c r="ETW16" s="80"/>
      <c r="ETX16" s="80"/>
      <c r="ETY16" s="80"/>
      <c r="ETZ16" s="80"/>
      <c r="EUA16" s="80"/>
      <c r="EUB16" s="80"/>
      <c r="EUC16" s="80"/>
      <c r="EUD16" s="80"/>
      <c r="EUE16" s="80"/>
      <c r="EUF16" s="80"/>
      <c r="EUG16" s="80"/>
      <c r="EUH16" s="80"/>
      <c r="EUI16" s="80"/>
      <c r="EUJ16" s="80"/>
      <c r="EUK16" s="80"/>
      <c r="EUL16" s="80"/>
      <c r="EUM16" s="80"/>
      <c r="EUN16" s="80"/>
      <c r="EUO16" s="80"/>
      <c r="EUP16" s="80"/>
      <c r="EUQ16" s="80"/>
      <c r="EUR16" s="80"/>
      <c r="EUS16" s="80"/>
      <c r="EUT16" s="80"/>
      <c r="EUU16" s="80"/>
      <c r="EUV16" s="80"/>
      <c r="EUW16" s="80"/>
      <c r="EUX16" s="80"/>
      <c r="EUY16" s="80"/>
      <c r="EUZ16" s="80"/>
      <c r="EVA16" s="80"/>
      <c r="EVB16" s="80"/>
      <c r="EVC16" s="80"/>
      <c r="EVD16" s="80"/>
      <c r="EVE16" s="80"/>
      <c r="EVF16" s="80"/>
      <c r="EVG16" s="80"/>
      <c r="EVH16" s="80"/>
      <c r="EVI16" s="80"/>
      <c r="EVJ16" s="80"/>
      <c r="EVK16" s="80"/>
      <c r="EVL16" s="80"/>
      <c r="EVM16" s="80"/>
      <c r="EVN16" s="80"/>
      <c r="EVO16" s="80"/>
      <c r="EVP16" s="80"/>
      <c r="EVQ16" s="80"/>
      <c r="EVR16" s="80"/>
      <c r="EVS16" s="80"/>
      <c r="EVT16" s="80"/>
      <c r="EVU16" s="80"/>
      <c r="EVV16" s="80"/>
      <c r="EVW16" s="80"/>
      <c r="EVX16" s="80"/>
      <c r="EVY16" s="80"/>
      <c r="EVZ16" s="80"/>
      <c r="EWA16" s="80"/>
      <c r="EWB16" s="80"/>
      <c r="EWC16" s="80"/>
      <c r="EWD16" s="80"/>
      <c r="EWE16" s="80"/>
      <c r="EWF16" s="80"/>
      <c r="EWG16" s="80"/>
      <c r="EWH16" s="80"/>
      <c r="EWI16" s="80"/>
      <c r="EWJ16" s="80"/>
      <c r="EWK16" s="80"/>
      <c r="EWL16" s="80"/>
      <c r="EWM16" s="80"/>
      <c r="EWN16" s="80"/>
      <c r="EWO16" s="80"/>
      <c r="EWP16" s="80"/>
      <c r="EWQ16" s="80"/>
      <c r="EWR16" s="80"/>
      <c r="EWS16" s="80"/>
      <c r="EWT16" s="80"/>
      <c r="EWU16" s="80"/>
      <c r="EWV16" s="80"/>
      <c r="EWW16" s="80"/>
      <c r="EWX16" s="80"/>
      <c r="EWY16" s="80"/>
      <c r="EWZ16" s="80"/>
      <c r="EXA16" s="80"/>
      <c r="EXB16" s="80"/>
      <c r="EXC16" s="80"/>
      <c r="EXD16" s="80"/>
      <c r="EXE16" s="80"/>
      <c r="EXF16" s="80"/>
      <c r="EXG16" s="80"/>
      <c r="EXH16" s="80"/>
      <c r="EXI16" s="80"/>
      <c r="EXJ16" s="80"/>
      <c r="EXK16" s="80"/>
      <c r="EXL16" s="80"/>
      <c r="EXM16" s="80"/>
      <c r="EXN16" s="80"/>
      <c r="EXO16" s="80"/>
      <c r="EXP16" s="80"/>
      <c r="EXQ16" s="80"/>
      <c r="EXR16" s="80"/>
      <c r="EXS16" s="80"/>
      <c r="EXT16" s="80"/>
      <c r="EXU16" s="80"/>
      <c r="EXV16" s="80"/>
      <c r="EXW16" s="80"/>
      <c r="EXX16" s="80"/>
      <c r="EXY16" s="80"/>
      <c r="EXZ16" s="80"/>
      <c r="EYA16" s="80"/>
      <c r="EYB16" s="80"/>
      <c r="EYC16" s="80"/>
      <c r="EYD16" s="80"/>
      <c r="EYE16" s="80"/>
      <c r="EYF16" s="80"/>
      <c r="EYG16" s="80"/>
      <c r="EYH16" s="80"/>
      <c r="EYI16" s="80"/>
      <c r="EYJ16" s="80"/>
      <c r="EYK16" s="80"/>
      <c r="EYL16" s="80"/>
      <c r="EYM16" s="80"/>
      <c r="EYN16" s="80"/>
      <c r="EYO16" s="80"/>
      <c r="EYP16" s="80"/>
      <c r="EYQ16" s="80"/>
      <c r="EYR16" s="80"/>
      <c r="EYS16" s="80"/>
      <c r="EYT16" s="80"/>
      <c r="EYU16" s="80"/>
      <c r="EYV16" s="80"/>
      <c r="EYW16" s="80"/>
      <c r="EYX16" s="80"/>
      <c r="EYY16" s="80"/>
      <c r="EYZ16" s="80"/>
      <c r="EZA16" s="80"/>
      <c r="EZB16" s="80"/>
      <c r="EZC16" s="80"/>
      <c r="EZD16" s="80"/>
      <c r="EZE16" s="80"/>
      <c r="EZF16" s="80"/>
      <c r="EZG16" s="80"/>
      <c r="EZH16" s="80"/>
      <c r="EZI16" s="80"/>
      <c r="EZJ16" s="80"/>
      <c r="EZK16" s="80"/>
      <c r="EZL16" s="80"/>
      <c r="EZM16" s="80"/>
      <c r="EZN16" s="80"/>
      <c r="EZO16" s="80"/>
      <c r="EZP16" s="80"/>
      <c r="EZQ16" s="80"/>
      <c r="EZR16" s="80"/>
      <c r="EZS16" s="80"/>
      <c r="EZT16" s="80"/>
      <c r="EZU16" s="80"/>
      <c r="EZV16" s="80"/>
      <c r="EZW16" s="80"/>
      <c r="EZX16" s="80"/>
      <c r="EZY16" s="80"/>
      <c r="EZZ16" s="80"/>
      <c r="FAA16" s="80"/>
      <c r="FAB16" s="80"/>
      <c r="FAC16" s="80"/>
      <c r="FAD16" s="80"/>
      <c r="FAE16" s="80"/>
      <c r="FAF16" s="80"/>
      <c r="FAG16" s="80"/>
      <c r="FAH16" s="80"/>
      <c r="FAI16" s="80"/>
      <c r="FAJ16" s="80"/>
      <c r="FAK16" s="80"/>
      <c r="FAL16" s="80"/>
      <c r="FAM16" s="80"/>
      <c r="FAN16" s="80"/>
      <c r="FAO16" s="80"/>
      <c r="FAP16" s="80"/>
      <c r="FAQ16" s="80"/>
      <c r="FAR16" s="80"/>
      <c r="FAS16" s="80"/>
      <c r="FAT16" s="80"/>
      <c r="FAU16" s="80"/>
      <c r="FAV16" s="80"/>
      <c r="FAW16" s="80"/>
      <c r="FAX16" s="80"/>
      <c r="FAY16" s="80"/>
      <c r="FAZ16" s="80"/>
      <c r="FBA16" s="80"/>
      <c r="FBB16" s="80"/>
      <c r="FBC16" s="80"/>
      <c r="FBD16" s="80"/>
      <c r="FBE16" s="80"/>
      <c r="FBF16" s="80"/>
      <c r="FBG16" s="80"/>
      <c r="FBH16" s="80"/>
      <c r="FBI16" s="80"/>
      <c r="FBJ16" s="80"/>
      <c r="FBK16" s="80"/>
      <c r="FBL16" s="80"/>
      <c r="FBM16" s="80"/>
      <c r="FBN16" s="80"/>
      <c r="FBO16" s="80"/>
      <c r="FBP16" s="80"/>
      <c r="FBQ16" s="80"/>
      <c r="FBR16" s="80"/>
      <c r="FBS16" s="80"/>
      <c r="FBT16" s="80"/>
      <c r="FBU16" s="80"/>
      <c r="FBV16" s="80"/>
      <c r="FBW16" s="80"/>
      <c r="FBX16" s="80"/>
      <c r="FBY16" s="80"/>
      <c r="FBZ16" s="80"/>
      <c r="FCA16" s="80"/>
      <c r="FCB16" s="80"/>
      <c r="FCC16" s="80"/>
      <c r="FCD16" s="80"/>
      <c r="FCE16" s="80"/>
      <c r="FCF16" s="80"/>
      <c r="FCG16" s="80"/>
      <c r="FCH16" s="80"/>
      <c r="FCI16" s="80"/>
      <c r="FCJ16" s="80"/>
      <c r="FCK16" s="80"/>
      <c r="FCL16" s="80"/>
      <c r="FCM16" s="80"/>
      <c r="FCN16" s="80"/>
      <c r="FCO16" s="80"/>
      <c r="FCP16" s="80"/>
      <c r="FCQ16" s="80"/>
      <c r="FCR16" s="80"/>
      <c r="FCS16" s="80"/>
      <c r="FCT16" s="80"/>
      <c r="FCU16" s="80"/>
      <c r="FCV16" s="80"/>
      <c r="FCW16" s="80"/>
      <c r="FCX16" s="80"/>
      <c r="FCY16" s="80"/>
      <c r="FCZ16" s="80"/>
      <c r="FDA16" s="80"/>
      <c r="FDB16" s="80"/>
      <c r="FDC16" s="80"/>
      <c r="FDD16" s="80"/>
      <c r="FDE16" s="80"/>
      <c r="FDF16" s="80"/>
      <c r="FDG16" s="80"/>
      <c r="FDH16" s="80"/>
      <c r="FDI16" s="80"/>
      <c r="FDJ16" s="80"/>
      <c r="FDK16" s="80"/>
      <c r="FDL16" s="80"/>
      <c r="FDM16" s="80"/>
      <c r="FDN16" s="80"/>
      <c r="FDO16" s="80"/>
      <c r="FDP16" s="80"/>
      <c r="FDQ16" s="80"/>
      <c r="FDR16" s="80"/>
      <c r="FDS16" s="80"/>
      <c r="FDT16" s="80"/>
      <c r="FDU16" s="80"/>
      <c r="FDV16" s="80"/>
      <c r="FDW16" s="80"/>
      <c r="FDX16" s="80"/>
      <c r="FDY16" s="80"/>
      <c r="FDZ16" s="80"/>
      <c r="FEA16" s="80"/>
      <c r="FEB16" s="80"/>
      <c r="FEC16" s="80"/>
      <c r="FED16" s="80"/>
      <c r="FEE16" s="80"/>
      <c r="FEF16" s="80"/>
      <c r="FEG16" s="80"/>
      <c r="FEH16" s="80"/>
      <c r="FEI16" s="80"/>
      <c r="FEJ16" s="80"/>
      <c r="FEK16" s="80"/>
      <c r="FEL16" s="80"/>
      <c r="FEM16" s="80"/>
      <c r="FEN16" s="80"/>
      <c r="FEO16" s="80"/>
      <c r="FEP16" s="80"/>
      <c r="FEQ16" s="80"/>
      <c r="FER16" s="80"/>
      <c r="FES16" s="80"/>
      <c r="FET16" s="80"/>
      <c r="FEU16" s="80"/>
      <c r="FEV16" s="80"/>
      <c r="FEW16" s="80"/>
      <c r="FEX16" s="80"/>
      <c r="FEY16" s="80"/>
      <c r="FEZ16" s="80"/>
      <c r="FFA16" s="80"/>
      <c r="FFB16" s="80"/>
      <c r="FFC16" s="80"/>
      <c r="FFD16" s="80"/>
      <c r="FFE16" s="80"/>
      <c r="FFF16" s="80"/>
      <c r="FFG16" s="80"/>
      <c r="FFH16" s="80"/>
      <c r="FFI16" s="80"/>
      <c r="FFJ16" s="80"/>
      <c r="FFK16" s="80"/>
      <c r="FFL16" s="80"/>
      <c r="FFM16" s="80"/>
      <c r="FFN16" s="80"/>
      <c r="FFO16" s="80"/>
      <c r="FFP16" s="80"/>
      <c r="FFQ16" s="80"/>
      <c r="FFR16" s="80"/>
      <c r="FFS16" s="80"/>
      <c r="FFT16" s="80"/>
      <c r="FFU16" s="80"/>
      <c r="FFV16" s="80"/>
      <c r="FFW16" s="80"/>
      <c r="FFX16" s="80"/>
      <c r="FFY16" s="80"/>
      <c r="FFZ16" s="80"/>
      <c r="FGA16" s="80"/>
      <c r="FGB16" s="80"/>
      <c r="FGC16" s="80"/>
      <c r="FGD16" s="80"/>
      <c r="FGE16" s="80"/>
      <c r="FGF16" s="80"/>
      <c r="FGG16" s="80"/>
      <c r="FGH16" s="80"/>
      <c r="FGI16" s="80"/>
      <c r="FGJ16" s="80"/>
      <c r="FGK16" s="80"/>
      <c r="FGL16" s="80"/>
      <c r="FGM16" s="80"/>
      <c r="FGN16" s="80"/>
      <c r="FGO16" s="80"/>
      <c r="FGP16" s="80"/>
      <c r="FGQ16" s="80"/>
      <c r="FGR16" s="80"/>
      <c r="FGS16" s="80"/>
      <c r="FGT16" s="80"/>
      <c r="FGU16" s="80"/>
      <c r="FGV16" s="80"/>
      <c r="FGW16" s="80"/>
      <c r="FGX16" s="80"/>
      <c r="FGY16" s="80"/>
      <c r="FGZ16" s="80"/>
      <c r="FHA16" s="80"/>
      <c r="FHB16" s="80"/>
      <c r="FHC16" s="80"/>
      <c r="FHD16" s="80"/>
      <c r="FHE16" s="80"/>
      <c r="FHF16" s="80"/>
      <c r="FHG16" s="80"/>
      <c r="FHH16" s="80"/>
      <c r="FHI16" s="80"/>
      <c r="FHJ16" s="80"/>
      <c r="FHK16" s="80"/>
      <c r="FHL16" s="80"/>
      <c r="FHM16" s="80"/>
      <c r="FHN16" s="80"/>
      <c r="FHO16" s="80"/>
      <c r="FHP16" s="80"/>
      <c r="FHQ16" s="80"/>
      <c r="FHR16" s="80"/>
      <c r="FHS16" s="80"/>
      <c r="FHT16" s="80"/>
      <c r="FHU16" s="80"/>
      <c r="FHV16" s="80"/>
      <c r="FHW16" s="80"/>
      <c r="FHX16" s="80"/>
      <c r="FHY16" s="80"/>
      <c r="FHZ16" s="80"/>
      <c r="FIA16" s="80"/>
      <c r="FIB16" s="80"/>
      <c r="FIC16" s="80"/>
      <c r="FID16" s="80"/>
      <c r="FIE16" s="80"/>
      <c r="FIF16" s="80"/>
      <c r="FIG16" s="80"/>
      <c r="FIH16" s="80"/>
      <c r="FII16" s="80"/>
      <c r="FIJ16" s="80"/>
      <c r="FIK16" s="80"/>
      <c r="FIL16" s="80"/>
      <c r="FIM16" s="80"/>
      <c r="FIN16" s="80"/>
      <c r="FIO16" s="80"/>
      <c r="FIP16" s="80"/>
      <c r="FIQ16" s="80"/>
      <c r="FIR16" s="80"/>
      <c r="FIS16" s="80"/>
      <c r="FIT16" s="80"/>
      <c r="FIU16" s="80"/>
      <c r="FIV16" s="80"/>
      <c r="FIW16" s="80"/>
      <c r="FIX16" s="80"/>
      <c r="FIY16" s="80"/>
      <c r="FIZ16" s="80"/>
      <c r="FJA16" s="80"/>
      <c r="FJB16" s="80"/>
      <c r="FJC16" s="80"/>
      <c r="FJD16" s="80"/>
      <c r="FJE16" s="80"/>
      <c r="FJF16" s="80"/>
      <c r="FJG16" s="80"/>
      <c r="FJH16" s="80"/>
      <c r="FJI16" s="80"/>
      <c r="FJJ16" s="80"/>
      <c r="FJK16" s="80"/>
      <c r="FJL16" s="80"/>
      <c r="FJM16" s="80"/>
      <c r="FJN16" s="80"/>
      <c r="FJO16" s="80"/>
      <c r="FJP16" s="80"/>
      <c r="FJQ16" s="80"/>
      <c r="FJR16" s="80"/>
      <c r="FJS16" s="80"/>
      <c r="FJT16" s="80"/>
      <c r="FJU16" s="80"/>
      <c r="FJV16" s="80"/>
      <c r="FJW16" s="80"/>
      <c r="FJX16" s="80"/>
      <c r="FJY16" s="80"/>
      <c r="FJZ16" s="80"/>
      <c r="FKA16" s="80"/>
      <c r="FKB16" s="80"/>
      <c r="FKC16" s="80"/>
      <c r="FKD16" s="80"/>
      <c r="FKE16" s="80"/>
      <c r="FKF16" s="80"/>
      <c r="FKG16" s="80"/>
      <c r="FKH16" s="80"/>
      <c r="FKI16" s="80"/>
      <c r="FKJ16" s="80"/>
      <c r="FKK16" s="80"/>
      <c r="FKL16" s="80"/>
      <c r="FKM16" s="80"/>
      <c r="FKN16" s="80"/>
      <c r="FKO16" s="80"/>
      <c r="FKP16" s="80"/>
      <c r="FKQ16" s="80"/>
      <c r="FKR16" s="80"/>
      <c r="FKS16" s="80"/>
      <c r="FKT16" s="80"/>
      <c r="FKU16" s="80"/>
      <c r="FKV16" s="80"/>
      <c r="FKW16" s="80"/>
      <c r="FKX16" s="80"/>
      <c r="FKY16" s="80"/>
      <c r="FKZ16" s="80"/>
      <c r="FLA16" s="80"/>
      <c r="FLB16" s="80"/>
      <c r="FLC16" s="80"/>
      <c r="FLD16" s="80"/>
      <c r="FLE16" s="80"/>
      <c r="FLF16" s="80"/>
      <c r="FLG16" s="80"/>
      <c r="FLH16" s="80"/>
      <c r="FLI16" s="80"/>
      <c r="FLJ16" s="80"/>
      <c r="FLK16" s="80"/>
      <c r="FLL16" s="80"/>
      <c r="FLM16" s="80"/>
      <c r="FLN16" s="80"/>
      <c r="FLO16" s="80"/>
      <c r="FLP16" s="80"/>
      <c r="FLQ16" s="80"/>
      <c r="FLR16" s="80"/>
      <c r="FLS16" s="80"/>
      <c r="FLT16" s="80"/>
      <c r="FLU16" s="80"/>
      <c r="FLV16" s="80"/>
      <c r="FLW16" s="80"/>
      <c r="FLX16" s="80"/>
      <c r="FLY16" s="80"/>
      <c r="FLZ16" s="80"/>
      <c r="FMA16" s="80"/>
      <c r="FMB16" s="80"/>
      <c r="FMC16" s="80"/>
      <c r="FMD16" s="80"/>
      <c r="FME16" s="80"/>
      <c r="FMF16" s="80"/>
      <c r="FMG16" s="80"/>
      <c r="FMH16" s="80"/>
      <c r="FMI16" s="80"/>
      <c r="FMJ16" s="80"/>
      <c r="FMK16" s="80"/>
      <c r="FML16" s="80"/>
      <c r="FMM16" s="80"/>
      <c r="FMN16" s="80"/>
      <c r="FMO16" s="80"/>
      <c r="FMP16" s="80"/>
      <c r="FMQ16" s="80"/>
      <c r="FMR16" s="80"/>
      <c r="FMS16" s="80"/>
      <c r="FMT16" s="80"/>
      <c r="FMU16" s="80"/>
      <c r="FMV16" s="80"/>
      <c r="FMW16" s="80"/>
      <c r="FMX16" s="80"/>
      <c r="FMY16" s="80"/>
      <c r="FMZ16" s="80"/>
      <c r="FNA16" s="80"/>
      <c r="FNB16" s="80"/>
      <c r="FNC16" s="80"/>
      <c r="FND16" s="80"/>
      <c r="FNE16" s="80"/>
      <c r="FNF16" s="80"/>
      <c r="FNG16" s="80"/>
      <c r="FNH16" s="80"/>
      <c r="FNI16" s="80"/>
      <c r="FNJ16" s="80"/>
      <c r="FNK16" s="80"/>
      <c r="FNL16" s="80"/>
      <c r="FNM16" s="80"/>
      <c r="FNN16" s="80"/>
      <c r="FNO16" s="80"/>
      <c r="FNP16" s="80"/>
      <c r="FNQ16" s="80"/>
      <c r="FNR16" s="80"/>
      <c r="FNS16" s="80"/>
      <c r="FNT16" s="80"/>
      <c r="FNU16" s="80"/>
      <c r="FNV16" s="80"/>
      <c r="FNW16" s="80"/>
      <c r="FNX16" s="80"/>
      <c r="FNY16" s="80"/>
      <c r="FNZ16" s="80"/>
      <c r="FOA16" s="80"/>
      <c r="FOB16" s="80"/>
      <c r="FOC16" s="80"/>
      <c r="FOD16" s="80"/>
      <c r="FOE16" s="80"/>
      <c r="FOF16" s="80"/>
      <c r="FOG16" s="80"/>
      <c r="FOH16" s="80"/>
      <c r="FOI16" s="80"/>
      <c r="FOJ16" s="80"/>
      <c r="FOK16" s="80"/>
      <c r="FOL16" s="80"/>
      <c r="FOM16" s="80"/>
      <c r="FON16" s="80"/>
      <c r="FOO16" s="80"/>
      <c r="FOP16" s="80"/>
      <c r="FOQ16" s="80"/>
      <c r="FOR16" s="80"/>
      <c r="FOS16" s="80"/>
      <c r="FOT16" s="80"/>
      <c r="FOU16" s="80"/>
      <c r="FOV16" s="80"/>
      <c r="FOW16" s="80"/>
      <c r="FOX16" s="80"/>
      <c r="FOY16" s="80"/>
      <c r="FOZ16" s="80"/>
      <c r="FPA16" s="80"/>
      <c r="FPB16" s="80"/>
      <c r="FPC16" s="80"/>
      <c r="FPD16" s="80"/>
      <c r="FPE16" s="80"/>
      <c r="FPF16" s="80"/>
      <c r="FPG16" s="80"/>
      <c r="FPH16" s="80"/>
      <c r="FPI16" s="80"/>
      <c r="FPJ16" s="80"/>
      <c r="FPK16" s="80"/>
      <c r="FPL16" s="80"/>
      <c r="FPM16" s="80"/>
      <c r="FPN16" s="80"/>
      <c r="FPO16" s="80"/>
      <c r="FPP16" s="80"/>
      <c r="FPQ16" s="80"/>
      <c r="FPR16" s="80"/>
      <c r="FPS16" s="80"/>
      <c r="FPT16" s="80"/>
      <c r="FPU16" s="80"/>
      <c r="FPV16" s="80"/>
      <c r="FPW16" s="80"/>
      <c r="FPX16" s="80"/>
      <c r="FPY16" s="80"/>
      <c r="FPZ16" s="80"/>
      <c r="FQA16" s="80"/>
      <c r="FQB16" s="80"/>
      <c r="FQC16" s="80"/>
      <c r="FQD16" s="80"/>
      <c r="FQE16" s="80"/>
      <c r="FQF16" s="80"/>
      <c r="FQG16" s="80"/>
      <c r="FQH16" s="80"/>
      <c r="FQI16" s="80"/>
      <c r="FQJ16" s="80"/>
      <c r="FQK16" s="80"/>
      <c r="FQL16" s="80"/>
      <c r="FQM16" s="80"/>
      <c r="FQN16" s="80"/>
      <c r="FQO16" s="80"/>
      <c r="FQP16" s="80"/>
      <c r="FQQ16" s="80"/>
      <c r="FQR16" s="80"/>
      <c r="FQS16" s="80"/>
      <c r="FQT16" s="80"/>
      <c r="FQU16" s="80"/>
      <c r="FQV16" s="80"/>
      <c r="FQW16" s="80"/>
      <c r="FQX16" s="80"/>
      <c r="FQY16" s="80"/>
      <c r="FQZ16" s="80"/>
      <c r="FRA16" s="80"/>
      <c r="FRB16" s="80"/>
      <c r="FRC16" s="80"/>
      <c r="FRD16" s="80"/>
      <c r="FRE16" s="80"/>
      <c r="FRF16" s="80"/>
      <c r="FRG16" s="80"/>
      <c r="FRH16" s="80"/>
      <c r="FRI16" s="80"/>
      <c r="FRJ16" s="80"/>
      <c r="FRK16" s="80"/>
      <c r="FRL16" s="80"/>
      <c r="FRM16" s="80"/>
      <c r="FRN16" s="80"/>
      <c r="FRO16" s="80"/>
      <c r="FRP16" s="80"/>
      <c r="FRQ16" s="80"/>
      <c r="FRR16" s="80"/>
      <c r="FRS16" s="80"/>
      <c r="FRT16" s="80"/>
      <c r="FRU16" s="80"/>
      <c r="FRV16" s="80"/>
      <c r="FRW16" s="80"/>
      <c r="FRX16" s="80"/>
      <c r="FRY16" s="80"/>
      <c r="FRZ16" s="80"/>
      <c r="FSA16" s="80"/>
      <c r="FSB16" s="80"/>
      <c r="FSC16" s="80"/>
      <c r="FSD16" s="80"/>
      <c r="FSE16" s="80"/>
      <c r="FSF16" s="80"/>
      <c r="FSG16" s="80"/>
      <c r="FSH16" s="80"/>
      <c r="FSI16" s="80"/>
      <c r="FSJ16" s="80"/>
      <c r="FSK16" s="80"/>
      <c r="FSL16" s="80"/>
      <c r="FSM16" s="80"/>
      <c r="FSN16" s="80"/>
      <c r="FSO16" s="80"/>
      <c r="FSP16" s="80"/>
      <c r="FSQ16" s="80"/>
      <c r="FSR16" s="80"/>
      <c r="FSS16" s="80"/>
      <c r="FST16" s="80"/>
      <c r="FSU16" s="80"/>
      <c r="FSV16" s="80"/>
      <c r="FSW16" s="80"/>
      <c r="FSX16" s="80"/>
      <c r="FSY16" s="80"/>
      <c r="FSZ16" s="80"/>
      <c r="FTA16" s="80"/>
      <c r="FTB16" s="80"/>
      <c r="FTC16" s="80"/>
      <c r="FTD16" s="80"/>
      <c r="FTE16" s="80"/>
      <c r="FTF16" s="80"/>
      <c r="FTG16" s="80"/>
      <c r="FTH16" s="80"/>
      <c r="FTI16" s="80"/>
      <c r="FTJ16" s="80"/>
      <c r="FTK16" s="80"/>
      <c r="FTL16" s="80"/>
      <c r="FTM16" s="80"/>
      <c r="FTN16" s="80"/>
      <c r="FTO16" s="80"/>
      <c r="FTP16" s="80"/>
      <c r="FTQ16" s="80"/>
      <c r="FTR16" s="80"/>
      <c r="FTS16" s="80"/>
      <c r="FTT16" s="80"/>
      <c r="FTU16" s="80"/>
      <c r="FTV16" s="80"/>
      <c r="FTW16" s="80"/>
      <c r="FTX16" s="80"/>
      <c r="FTY16" s="80"/>
      <c r="FTZ16" s="80"/>
      <c r="FUA16" s="80"/>
      <c r="FUB16" s="80"/>
      <c r="FUC16" s="80"/>
      <c r="FUD16" s="80"/>
      <c r="FUE16" s="80"/>
      <c r="FUF16" s="80"/>
      <c r="FUG16" s="80"/>
      <c r="FUH16" s="80"/>
      <c r="FUI16" s="80"/>
      <c r="FUJ16" s="80"/>
      <c r="FUK16" s="80"/>
      <c r="FUL16" s="80"/>
      <c r="FUM16" s="80"/>
      <c r="FUN16" s="80"/>
      <c r="FUO16" s="80"/>
      <c r="FUP16" s="80"/>
      <c r="FUQ16" s="80"/>
      <c r="FUR16" s="80"/>
      <c r="FUS16" s="80"/>
      <c r="FUT16" s="80"/>
      <c r="FUU16" s="80"/>
      <c r="FUV16" s="80"/>
      <c r="FUW16" s="80"/>
      <c r="FUX16" s="80"/>
      <c r="FUY16" s="80"/>
      <c r="FUZ16" s="80"/>
      <c r="FVA16" s="80"/>
      <c r="FVB16" s="80"/>
      <c r="FVC16" s="80"/>
      <c r="FVD16" s="80"/>
      <c r="FVE16" s="80"/>
      <c r="FVF16" s="80"/>
      <c r="FVG16" s="80"/>
      <c r="FVH16" s="80"/>
      <c r="FVI16" s="80"/>
      <c r="FVJ16" s="80"/>
      <c r="FVK16" s="80"/>
      <c r="FVL16" s="80"/>
      <c r="FVM16" s="80"/>
      <c r="FVN16" s="80"/>
      <c r="FVO16" s="80"/>
      <c r="FVP16" s="80"/>
      <c r="FVQ16" s="80"/>
      <c r="FVR16" s="80"/>
      <c r="FVS16" s="80"/>
      <c r="FVT16" s="80"/>
      <c r="FVU16" s="80"/>
      <c r="FVV16" s="80"/>
      <c r="FVW16" s="80"/>
      <c r="FVX16" s="80"/>
      <c r="FVY16" s="80"/>
      <c r="FVZ16" s="80"/>
      <c r="FWA16" s="80"/>
      <c r="FWB16" s="80"/>
      <c r="FWC16" s="80"/>
      <c r="FWD16" s="80"/>
      <c r="FWE16" s="80"/>
      <c r="FWF16" s="80"/>
      <c r="FWG16" s="80"/>
      <c r="FWH16" s="80"/>
      <c r="FWI16" s="80"/>
      <c r="FWJ16" s="80"/>
      <c r="FWK16" s="80"/>
      <c r="FWL16" s="80"/>
      <c r="FWM16" s="80"/>
      <c r="FWN16" s="80"/>
      <c r="FWO16" s="80"/>
      <c r="FWP16" s="80"/>
      <c r="FWQ16" s="80"/>
      <c r="FWR16" s="80"/>
      <c r="FWS16" s="80"/>
      <c r="FWT16" s="80"/>
      <c r="FWU16" s="80"/>
      <c r="FWV16" s="80"/>
      <c r="FWW16" s="80"/>
      <c r="FWX16" s="80"/>
      <c r="FWY16" s="80"/>
      <c r="FWZ16" s="80"/>
      <c r="FXA16" s="80"/>
      <c r="FXB16" s="80"/>
      <c r="FXC16" s="80"/>
      <c r="FXD16" s="80"/>
      <c r="FXE16" s="80"/>
      <c r="FXF16" s="80"/>
      <c r="FXG16" s="80"/>
      <c r="FXH16" s="80"/>
      <c r="FXI16" s="80"/>
      <c r="FXJ16" s="80"/>
      <c r="FXK16" s="80"/>
      <c r="FXL16" s="80"/>
      <c r="FXM16" s="80"/>
      <c r="FXN16" s="80"/>
      <c r="FXO16" s="80"/>
      <c r="FXP16" s="80"/>
      <c r="FXQ16" s="80"/>
      <c r="FXR16" s="80"/>
      <c r="FXS16" s="80"/>
      <c r="FXT16" s="80"/>
      <c r="FXU16" s="80"/>
      <c r="FXV16" s="80"/>
      <c r="FXW16" s="80"/>
      <c r="FXX16" s="80"/>
      <c r="FXY16" s="80"/>
      <c r="FXZ16" s="80"/>
      <c r="FYA16" s="80"/>
      <c r="FYB16" s="80"/>
      <c r="FYC16" s="80"/>
      <c r="FYD16" s="80"/>
      <c r="FYE16" s="80"/>
      <c r="FYF16" s="80"/>
      <c r="FYG16" s="80"/>
      <c r="FYH16" s="80"/>
      <c r="FYI16" s="80"/>
      <c r="FYJ16" s="80"/>
      <c r="FYK16" s="80"/>
      <c r="FYL16" s="80"/>
      <c r="FYM16" s="80"/>
      <c r="FYN16" s="80"/>
      <c r="FYO16" s="80"/>
      <c r="FYP16" s="80"/>
      <c r="FYQ16" s="80"/>
      <c r="FYR16" s="80"/>
      <c r="FYS16" s="80"/>
      <c r="FYT16" s="80"/>
      <c r="FYU16" s="80"/>
      <c r="FYV16" s="80"/>
      <c r="FYW16" s="80"/>
      <c r="FYX16" s="80"/>
      <c r="FYY16" s="80"/>
      <c r="FYZ16" s="80"/>
      <c r="FZA16" s="80"/>
      <c r="FZB16" s="80"/>
      <c r="FZC16" s="80"/>
      <c r="FZD16" s="80"/>
      <c r="FZE16" s="80"/>
      <c r="FZF16" s="80"/>
      <c r="FZG16" s="80"/>
      <c r="FZH16" s="80"/>
      <c r="FZI16" s="80"/>
      <c r="FZJ16" s="80"/>
      <c r="FZK16" s="80"/>
      <c r="FZL16" s="80"/>
      <c r="FZM16" s="80"/>
      <c r="FZN16" s="80"/>
      <c r="FZO16" s="80"/>
      <c r="FZP16" s="80"/>
      <c r="FZQ16" s="80"/>
      <c r="FZR16" s="80"/>
      <c r="FZS16" s="80"/>
      <c r="FZT16" s="80"/>
      <c r="FZU16" s="80"/>
      <c r="FZV16" s="80"/>
      <c r="FZW16" s="80"/>
      <c r="FZX16" s="80"/>
      <c r="FZY16" s="80"/>
      <c r="FZZ16" s="80"/>
      <c r="GAA16" s="80"/>
      <c r="GAB16" s="80"/>
      <c r="GAC16" s="80"/>
      <c r="GAD16" s="80"/>
      <c r="GAE16" s="80"/>
      <c r="GAF16" s="80"/>
      <c r="GAG16" s="80"/>
      <c r="GAH16" s="80"/>
      <c r="GAI16" s="80"/>
      <c r="GAJ16" s="80"/>
      <c r="GAK16" s="80"/>
      <c r="GAL16" s="80"/>
      <c r="GAM16" s="80"/>
      <c r="GAN16" s="80"/>
      <c r="GAO16" s="80"/>
      <c r="GAP16" s="80"/>
      <c r="GAQ16" s="80"/>
      <c r="GAR16" s="80"/>
      <c r="GAS16" s="80"/>
      <c r="GAT16" s="80"/>
      <c r="GAU16" s="80"/>
      <c r="GAV16" s="80"/>
      <c r="GAW16" s="80"/>
      <c r="GAX16" s="80"/>
      <c r="GAY16" s="80"/>
      <c r="GAZ16" s="80"/>
      <c r="GBA16" s="80"/>
      <c r="GBB16" s="80"/>
      <c r="GBC16" s="80"/>
      <c r="GBD16" s="80"/>
      <c r="GBE16" s="80"/>
      <c r="GBF16" s="80"/>
      <c r="GBG16" s="80"/>
      <c r="GBH16" s="80"/>
      <c r="GBI16" s="80"/>
      <c r="GBJ16" s="80"/>
      <c r="GBK16" s="80"/>
      <c r="GBL16" s="80"/>
      <c r="GBM16" s="80"/>
      <c r="GBN16" s="80"/>
      <c r="GBO16" s="80"/>
      <c r="GBP16" s="80"/>
      <c r="GBQ16" s="80"/>
      <c r="GBR16" s="80"/>
      <c r="GBS16" s="80"/>
      <c r="GBT16" s="80"/>
      <c r="GBU16" s="80"/>
      <c r="GBV16" s="80"/>
      <c r="GBW16" s="80"/>
      <c r="GBX16" s="80"/>
      <c r="GBY16" s="80"/>
      <c r="GBZ16" s="80"/>
      <c r="GCA16" s="80"/>
      <c r="GCB16" s="80"/>
      <c r="GCC16" s="80"/>
      <c r="GCD16" s="80"/>
      <c r="GCE16" s="80"/>
      <c r="GCF16" s="80"/>
      <c r="GCG16" s="80"/>
      <c r="GCH16" s="80"/>
      <c r="GCI16" s="80"/>
      <c r="GCJ16" s="80"/>
      <c r="GCK16" s="80"/>
      <c r="GCL16" s="80"/>
      <c r="GCM16" s="80"/>
      <c r="GCN16" s="80"/>
      <c r="GCO16" s="80"/>
      <c r="GCP16" s="80"/>
      <c r="GCQ16" s="80"/>
      <c r="GCR16" s="80"/>
      <c r="GCS16" s="80"/>
      <c r="GCT16" s="80"/>
      <c r="GCU16" s="80"/>
      <c r="GCV16" s="80"/>
      <c r="GCW16" s="80"/>
      <c r="GCX16" s="80"/>
      <c r="GCY16" s="80"/>
      <c r="GCZ16" s="80"/>
      <c r="GDA16" s="80"/>
      <c r="GDB16" s="80"/>
      <c r="GDC16" s="80"/>
      <c r="GDD16" s="80"/>
      <c r="GDE16" s="80"/>
      <c r="GDF16" s="80"/>
      <c r="GDG16" s="80"/>
      <c r="GDH16" s="80"/>
      <c r="GDI16" s="80"/>
      <c r="GDJ16" s="80"/>
      <c r="GDK16" s="80"/>
      <c r="GDL16" s="80"/>
      <c r="GDM16" s="80"/>
      <c r="GDN16" s="80"/>
      <c r="GDO16" s="80"/>
      <c r="GDP16" s="80"/>
      <c r="GDQ16" s="80"/>
      <c r="GDR16" s="80"/>
      <c r="GDS16" s="80"/>
      <c r="GDT16" s="80"/>
      <c r="GDU16" s="80"/>
      <c r="GDV16" s="80"/>
      <c r="GDW16" s="80"/>
      <c r="GDX16" s="80"/>
      <c r="GDY16" s="80"/>
      <c r="GDZ16" s="80"/>
      <c r="GEA16" s="80"/>
      <c r="GEB16" s="80"/>
      <c r="GEC16" s="80"/>
      <c r="GED16" s="80"/>
      <c r="GEE16" s="80"/>
      <c r="GEF16" s="80"/>
      <c r="GEG16" s="80"/>
      <c r="GEH16" s="80"/>
      <c r="GEI16" s="80"/>
      <c r="GEJ16" s="80"/>
      <c r="GEK16" s="80"/>
      <c r="GEL16" s="80"/>
      <c r="GEM16" s="80"/>
      <c r="GEN16" s="80"/>
      <c r="GEO16" s="80"/>
      <c r="GEP16" s="80"/>
      <c r="GEQ16" s="80"/>
      <c r="GER16" s="80"/>
      <c r="GES16" s="80"/>
      <c r="GET16" s="80"/>
      <c r="GEU16" s="80"/>
      <c r="GEV16" s="80"/>
      <c r="GEW16" s="80"/>
      <c r="GEX16" s="80"/>
      <c r="GEY16" s="80"/>
      <c r="GEZ16" s="80"/>
      <c r="GFA16" s="80"/>
      <c r="GFB16" s="80"/>
      <c r="GFC16" s="80"/>
      <c r="GFD16" s="80"/>
      <c r="GFE16" s="80"/>
      <c r="GFF16" s="80"/>
      <c r="GFG16" s="80"/>
      <c r="GFH16" s="80"/>
      <c r="GFI16" s="80"/>
      <c r="GFJ16" s="80"/>
      <c r="GFK16" s="80"/>
      <c r="GFL16" s="80"/>
      <c r="GFM16" s="80"/>
      <c r="GFN16" s="80"/>
      <c r="GFO16" s="80"/>
      <c r="GFP16" s="80"/>
      <c r="GFQ16" s="80"/>
      <c r="GFR16" s="80"/>
      <c r="GFS16" s="80"/>
      <c r="GFT16" s="80"/>
      <c r="GFU16" s="80"/>
      <c r="GFV16" s="80"/>
      <c r="GFW16" s="80"/>
      <c r="GFX16" s="80"/>
      <c r="GFY16" s="80"/>
      <c r="GFZ16" s="80"/>
      <c r="GGA16" s="80"/>
      <c r="GGB16" s="80"/>
      <c r="GGC16" s="80"/>
      <c r="GGD16" s="80"/>
      <c r="GGE16" s="80"/>
      <c r="GGF16" s="80"/>
      <c r="GGG16" s="80"/>
      <c r="GGH16" s="80"/>
      <c r="GGI16" s="80"/>
      <c r="GGJ16" s="80"/>
      <c r="GGK16" s="80"/>
      <c r="GGL16" s="80"/>
      <c r="GGM16" s="80"/>
      <c r="GGN16" s="80"/>
      <c r="GGO16" s="80"/>
      <c r="GGP16" s="80"/>
      <c r="GGQ16" s="80"/>
      <c r="GGR16" s="80"/>
      <c r="GGS16" s="80"/>
      <c r="GGT16" s="80"/>
      <c r="GGU16" s="80"/>
      <c r="GGV16" s="80"/>
      <c r="GGW16" s="80"/>
      <c r="GGX16" s="80"/>
      <c r="GGY16" s="80"/>
      <c r="GGZ16" s="80"/>
      <c r="GHA16" s="80"/>
      <c r="GHB16" s="80"/>
      <c r="GHC16" s="80"/>
      <c r="GHD16" s="80"/>
      <c r="GHE16" s="80"/>
      <c r="GHF16" s="80"/>
      <c r="GHG16" s="80"/>
      <c r="GHH16" s="80"/>
      <c r="GHI16" s="80"/>
      <c r="GHJ16" s="80"/>
      <c r="GHK16" s="80"/>
      <c r="GHL16" s="80"/>
      <c r="GHM16" s="80"/>
      <c r="GHN16" s="80"/>
      <c r="GHO16" s="80"/>
      <c r="GHP16" s="80"/>
      <c r="GHQ16" s="80"/>
      <c r="GHR16" s="80"/>
      <c r="GHS16" s="80"/>
      <c r="GHT16" s="80"/>
      <c r="GHU16" s="80"/>
      <c r="GHV16" s="80"/>
      <c r="GHW16" s="80"/>
      <c r="GHX16" s="80"/>
      <c r="GHY16" s="80"/>
      <c r="GHZ16" s="80"/>
      <c r="GIA16" s="80"/>
      <c r="GIB16" s="80"/>
      <c r="GIC16" s="80"/>
      <c r="GID16" s="80"/>
      <c r="GIE16" s="80"/>
      <c r="GIF16" s="80"/>
      <c r="GIG16" s="80"/>
      <c r="GIH16" s="80"/>
      <c r="GII16" s="80"/>
      <c r="GIJ16" s="80"/>
      <c r="GIK16" s="80"/>
      <c r="GIL16" s="80"/>
      <c r="GIM16" s="80"/>
      <c r="GIN16" s="80"/>
      <c r="GIO16" s="80"/>
      <c r="GIP16" s="80"/>
      <c r="GIQ16" s="80"/>
      <c r="GIR16" s="80"/>
      <c r="GIS16" s="80"/>
      <c r="GIT16" s="80"/>
      <c r="GIU16" s="80"/>
      <c r="GIV16" s="80"/>
      <c r="GIW16" s="80"/>
      <c r="GIX16" s="80"/>
      <c r="GIY16" s="80"/>
      <c r="GIZ16" s="80"/>
      <c r="GJA16" s="80"/>
      <c r="GJB16" s="80"/>
      <c r="GJC16" s="80"/>
      <c r="GJD16" s="80"/>
      <c r="GJE16" s="80"/>
      <c r="GJF16" s="80"/>
      <c r="GJG16" s="80"/>
      <c r="GJH16" s="80"/>
      <c r="GJI16" s="80"/>
      <c r="GJJ16" s="80"/>
      <c r="GJK16" s="80"/>
      <c r="GJL16" s="80"/>
      <c r="GJM16" s="80"/>
      <c r="GJN16" s="80"/>
      <c r="GJO16" s="80"/>
      <c r="GJP16" s="80"/>
      <c r="GJQ16" s="80"/>
      <c r="GJR16" s="80"/>
      <c r="GJS16" s="80"/>
      <c r="GJT16" s="80"/>
      <c r="GJU16" s="80"/>
      <c r="GJV16" s="80"/>
      <c r="GJW16" s="80"/>
      <c r="GJX16" s="80"/>
      <c r="GJY16" s="80"/>
      <c r="GJZ16" s="80"/>
      <c r="GKA16" s="80"/>
      <c r="GKB16" s="80"/>
      <c r="GKC16" s="80"/>
      <c r="GKD16" s="80"/>
      <c r="GKE16" s="80"/>
      <c r="GKF16" s="80"/>
      <c r="GKG16" s="80"/>
      <c r="GKH16" s="80"/>
      <c r="GKI16" s="80"/>
      <c r="GKJ16" s="80"/>
      <c r="GKK16" s="80"/>
      <c r="GKL16" s="80"/>
      <c r="GKM16" s="80"/>
      <c r="GKN16" s="80"/>
      <c r="GKO16" s="80"/>
      <c r="GKP16" s="80"/>
      <c r="GKQ16" s="80"/>
      <c r="GKR16" s="80"/>
      <c r="GKS16" s="80"/>
      <c r="GKT16" s="80"/>
      <c r="GKU16" s="80"/>
      <c r="GKV16" s="80"/>
      <c r="GKW16" s="80"/>
      <c r="GKX16" s="80"/>
      <c r="GKY16" s="80"/>
      <c r="GKZ16" s="80"/>
      <c r="GLA16" s="80"/>
      <c r="GLB16" s="80"/>
      <c r="GLC16" s="80"/>
      <c r="GLD16" s="80"/>
      <c r="GLE16" s="80"/>
      <c r="GLF16" s="80"/>
      <c r="GLG16" s="80"/>
      <c r="GLH16" s="80"/>
      <c r="GLI16" s="80"/>
      <c r="GLJ16" s="80"/>
      <c r="GLK16" s="80"/>
      <c r="GLL16" s="80"/>
      <c r="GLM16" s="80"/>
      <c r="GLN16" s="80"/>
      <c r="GLO16" s="80"/>
      <c r="GLP16" s="80"/>
      <c r="GLQ16" s="80"/>
      <c r="GLR16" s="80"/>
      <c r="GLS16" s="80"/>
      <c r="GLT16" s="80"/>
      <c r="GLU16" s="80"/>
      <c r="GLV16" s="80"/>
      <c r="GLW16" s="80"/>
      <c r="GLX16" s="80"/>
      <c r="GLY16" s="80"/>
      <c r="GLZ16" s="80"/>
      <c r="GMA16" s="80"/>
      <c r="GMB16" s="80"/>
      <c r="GMC16" s="80"/>
      <c r="GMD16" s="80"/>
      <c r="GME16" s="80"/>
      <c r="GMF16" s="80"/>
      <c r="GMG16" s="80"/>
      <c r="GMH16" s="80"/>
      <c r="GMI16" s="80"/>
      <c r="GMJ16" s="80"/>
      <c r="GMK16" s="80"/>
      <c r="GML16" s="80"/>
      <c r="GMM16" s="80"/>
      <c r="GMN16" s="80"/>
      <c r="GMO16" s="80"/>
      <c r="GMP16" s="80"/>
      <c r="GMQ16" s="80"/>
      <c r="GMR16" s="80"/>
      <c r="GMS16" s="80"/>
      <c r="GMT16" s="80"/>
      <c r="GMU16" s="80"/>
      <c r="GMV16" s="80"/>
      <c r="GMW16" s="80"/>
      <c r="GMX16" s="80"/>
      <c r="GMY16" s="80"/>
      <c r="GMZ16" s="80"/>
      <c r="GNA16" s="80"/>
      <c r="GNB16" s="80"/>
      <c r="GNC16" s="80"/>
      <c r="GND16" s="80"/>
      <c r="GNE16" s="80"/>
      <c r="GNF16" s="80"/>
      <c r="GNG16" s="80"/>
      <c r="GNH16" s="80"/>
      <c r="GNI16" s="80"/>
      <c r="GNJ16" s="80"/>
      <c r="GNK16" s="80"/>
      <c r="GNL16" s="80"/>
      <c r="GNM16" s="80"/>
      <c r="GNN16" s="80"/>
      <c r="GNO16" s="80"/>
      <c r="GNP16" s="80"/>
      <c r="GNQ16" s="80"/>
      <c r="GNR16" s="80"/>
      <c r="GNS16" s="80"/>
      <c r="GNT16" s="80"/>
      <c r="GNU16" s="80"/>
      <c r="GNV16" s="80"/>
      <c r="GNW16" s="80"/>
      <c r="GNX16" s="80"/>
      <c r="GNY16" s="80"/>
      <c r="GNZ16" s="80"/>
      <c r="GOA16" s="80"/>
      <c r="GOB16" s="80"/>
      <c r="GOC16" s="80"/>
      <c r="GOD16" s="80"/>
      <c r="GOE16" s="80"/>
      <c r="GOF16" s="80"/>
      <c r="GOG16" s="80"/>
      <c r="GOH16" s="80"/>
      <c r="GOI16" s="80"/>
      <c r="GOJ16" s="80"/>
      <c r="GOK16" s="80"/>
      <c r="GOL16" s="80"/>
      <c r="GOM16" s="80"/>
      <c r="GON16" s="80"/>
      <c r="GOO16" s="80"/>
      <c r="GOP16" s="80"/>
      <c r="GOQ16" s="80"/>
      <c r="GOR16" s="80"/>
      <c r="GOS16" s="80"/>
      <c r="GOT16" s="80"/>
      <c r="GOU16" s="80"/>
      <c r="GOV16" s="80"/>
      <c r="GOW16" s="80"/>
      <c r="GOX16" s="80"/>
      <c r="GOY16" s="80"/>
      <c r="GOZ16" s="80"/>
      <c r="GPA16" s="80"/>
      <c r="GPB16" s="80"/>
      <c r="GPC16" s="80"/>
      <c r="GPD16" s="80"/>
      <c r="GPE16" s="80"/>
      <c r="GPF16" s="80"/>
      <c r="GPG16" s="80"/>
      <c r="GPH16" s="80"/>
      <c r="GPI16" s="80"/>
      <c r="GPJ16" s="80"/>
      <c r="GPK16" s="80"/>
      <c r="GPL16" s="80"/>
      <c r="GPM16" s="80"/>
      <c r="GPN16" s="80"/>
      <c r="GPO16" s="80"/>
      <c r="GPP16" s="80"/>
      <c r="GPQ16" s="80"/>
      <c r="GPR16" s="80"/>
      <c r="GPS16" s="80"/>
      <c r="GPT16" s="80"/>
      <c r="GPU16" s="80"/>
      <c r="GPV16" s="80"/>
      <c r="GPW16" s="80"/>
      <c r="GPX16" s="80"/>
      <c r="GPY16" s="80"/>
      <c r="GPZ16" s="80"/>
      <c r="GQA16" s="80"/>
      <c r="GQB16" s="80"/>
      <c r="GQC16" s="80"/>
      <c r="GQD16" s="80"/>
      <c r="GQE16" s="80"/>
      <c r="GQF16" s="80"/>
      <c r="GQG16" s="80"/>
      <c r="GQH16" s="80"/>
      <c r="GQI16" s="80"/>
      <c r="GQJ16" s="80"/>
      <c r="GQK16" s="80"/>
      <c r="GQL16" s="80"/>
      <c r="GQM16" s="80"/>
      <c r="GQN16" s="80"/>
      <c r="GQO16" s="80"/>
      <c r="GQP16" s="80"/>
      <c r="GQQ16" s="80"/>
      <c r="GQR16" s="80"/>
      <c r="GQS16" s="80"/>
      <c r="GQT16" s="80"/>
      <c r="GQU16" s="80"/>
      <c r="GQV16" s="80"/>
      <c r="GQW16" s="80"/>
      <c r="GQX16" s="80"/>
      <c r="GQY16" s="80"/>
      <c r="GQZ16" s="80"/>
      <c r="GRA16" s="80"/>
      <c r="GRB16" s="80"/>
      <c r="GRC16" s="80"/>
      <c r="GRD16" s="80"/>
      <c r="GRE16" s="80"/>
      <c r="GRF16" s="80"/>
      <c r="GRG16" s="80"/>
      <c r="GRH16" s="80"/>
      <c r="GRI16" s="80"/>
      <c r="GRJ16" s="80"/>
      <c r="GRK16" s="80"/>
      <c r="GRL16" s="80"/>
      <c r="GRM16" s="80"/>
      <c r="GRN16" s="80"/>
      <c r="GRO16" s="80"/>
      <c r="GRP16" s="80"/>
      <c r="GRQ16" s="80"/>
      <c r="GRR16" s="80"/>
      <c r="GRS16" s="80"/>
      <c r="GRT16" s="80"/>
      <c r="GRU16" s="80"/>
      <c r="GRV16" s="80"/>
      <c r="GRW16" s="80"/>
      <c r="GRX16" s="80"/>
      <c r="GRY16" s="80"/>
      <c r="GRZ16" s="80"/>
      <c r="GSA16" s="80"/>
      <c r="GSB16" s="80"/>
      <c r="GSC16" s="80"/>
      <c r="GSD16" s="80"/>
      <c r="GSE16" s="80"/>
      <c r="GSF16" s="80"/>
      <c r="GSG16" s="80"/>
      <c r="GSH16" s="80"/>
      <c r="GSI16" s="80"/>
      <c r="GSJ16" s="80"/>
      <c r="GSK16" s="80"/>
      <c r="GSL16" s="80"/>
      <c r="GSM16" s="80"/>
      <c r="GSN16" s="80"/>
      <c r="GSO16" s="80"/>
      <c r="GSP16" s="80"/>
      <c r="GSQ16" s="80"/>
      <c r="GSR16" s="80"/>
      <c r="GSS16" s="80"/>
      <c r="GST16" s="80"/>
      <c r="GSU16" s="80"/>
      <c r="GSV16" s="80"/>
      <c r="GSW16" s="80"/>
      <c r="GSX16" s="80"/>
      <c r="GSY16" s="80"/>
      <c r="GSZ16" s="80"/>
      <c r="GTA16" s="80"/>
      <c r="GTB16" s="80"/>
      <c r="GTC16" s="80"/>
      <c r="GTD16" s="80"/>
      <c r="GTE16" s="80"/>
      <c r="GTF16" s="80"/>
      <c r="GTG16" s="80"/>
      <c r="GTH16" s="80"/>
      <c r="GTI16" s="80"/>
      <c r="GTJ16" s="80"/>
      <c r="GTK16" s="80"/>
      <c r="GTL16" s="80"/>
      <c r="GTM16" s="80"/>
      <c r="GTN16" s="80"/>
      <c r="GTO16" s="80"/>
      <c r="GTP16" s="80"/>
      <c r="GTQ16" s="80"/>
      <c r="GTR16" s="80"/>
      <c r="GTS16" s="80"/>
      <c r="GTT16" s="80"/>
      <c r="GTU16" s="80"/>
      <c r="GTV16" s="80"/>
      <c r="GTW16" s="80"/>
      <c r="GTX16" s="80"/>
      <c r="GTY16" s="80"/>
      <c r="GTZ16" s="80"/>
      <c r="GUA16" s="80"/>
      <c r="GUB16" s="80"/>
      <c r="GUC16" s="80"/>
      <c r="GUD16" s="80"/>
      <c r="GUE16" s="80"/>
      <c r="GUF16" s="80"/>
      <c r="GUG16" s="80"/>
      <c r="GUH16" s="80"/>
      <c r="GUI16" s="80"/>
      <c r="GUJ16" s="80"/>
      <c r="GUK16" s="80"/>
      <c r="GUL16" s="80"/>
      <c r="GUM16" s="80"/>
      <c r="GUN16" s="80"/>
      <c r="GUO16" s="80"/>
      <c r="GUP16" s="80"/>
      <c r="GUQ16" s="80"/>
      <c r="GUR16" s="80"/>
      <c r="GUS16" s="80"/>
      <c r="GUT16" s="80"/>
      <c r="GUU16" s="80"/>
      <c r="GUV16" s="80"/>
      <c r="GUW16" s="80"/>
      <c r="GUX16" s="80"/>
      <c r="GUY16" s="80"/>
      <c r="GUZ16" s="80"/>
      <c r="GVA16" s="80"/>
      <c r="GVB16" s="80"/>
      <c r="GVC16" s="80"/>
      <c r="GVD16" s="80"/>
      <c r="GVE16" s="80"/>
      <c r="GVF16" s="80"/>
      <c r="GVG16" s="80"/>
      <c r="GVH16" s="80"/>
      <c r="GVI16" s="80"/>
      <c r="GVJ16" s="80"/>
      <c r="GVK16" s="80"/>
      <c r="GVL16" s="80"/>
      <c r="GVM16" s="80"/>
      <c r="GVN16" s="80"/>
      <c r="GVO16" s="80"/>
      <c r="GVP16" s="80"/>
      <c r="GVQ16" s="80"/>
      <c r="GVR16" s="80"/>
      <c r="GVS16" s="80"/>
      <c r="GVT16" s="80"/>
      <c r="GVU16" s="80"/>
      <c r="GVV16" s="80"/>
      <c r="GVW16" s="80"/>
      <c r="GVX16" s="80"/>
      <c r="GVY16" s="80"/>
      <c r="GVZ16" s="80"/>
      <c r="GWA16" s="80"/>
      <c r="GWB16" s="80"/>
      <c r="GWC16" s="80"/>
      <c r="GWD16" s="80"/>
      <c r="GWE16" s="80"/>
      <c r="GWF16" s="80"/>
      <c r="GWG16" s="80"/>
      <c r="GWH16" s="80"/>
      <c r="GWI16" s="80"/>
      <c r="GWJ16" s="80"/>
      <c r="GWK16" s="80"/>
      <c r="GWL16" s="80"/>
      <c r="GWM16" s="80"/>
      <c r="GWN16" s="80"/>
      <c r="GWO16" s="80"/>
      <c r="GWP16" s="80"/>
      <c r="GWQ16" s="80"/>
      <c r="GWR16" s="80"/>
      <c r="GWS16" s="80"/>
      <c r="GWT16" s="80"/>
      <c r="GWU16" s="80"/>
      <c r="GWV16" s="80"/>
      <c r="GWW16" s="80"/>
      <c r="GWX16" s="80"/>
      <c r="GWY16" s="80"/>
      <c r="GWZ16" s="80"/>
      <c r="GXA16" s="80"/>
      <c r="GXB16" s="80"/>
      <c r="GXC16" s="80"/>
      <c r="GXD16" s="80"/>
      <c r="GXE16" s="80"/>
      <c r="GXF16" s="80"/>
      <c r="GXG16" s="80"/>
      <c r="GXH16" s="80"/>
      <c r="GXI16" s="80"/>
      <c r="GXJ16" s="80"/>
      <c r="GXK16" s="80"/>
      <c r="GXL16" s="80"/>
      <c r="GXM16" s="80"/>
      <c r="GXN16" s="80"/>
      <c r="GXO16" s="80"/>
      <c r="GXP16" s="80"/>
      <c r="GXQ16" s="80"/>
      <c r="GXR16" s="80"/>
      <c r="GXS16" s="80"/>
      <c r="GXT16" s="80"/>
      <c r="GXU16" s="80"/>
      <c r="GXV16" s="80"/>
      <c r="GXW16" s="80"/>
      <c r="GXX16" s="80"/>
      <c r="GXY16" s="80"/>
      <c r="GXZ16" s="80"/>
      <c r="GYA16" s="80"/>
      <c r="GYB16" s="80"/>
      <c r="GYC16" s="80"/>
      <c r="GYD16" s="80"/>
      <c r="GYE16" s="80"/>
      <c r="GYF16" s="80"/>
      <c r="GYG16" s="80"/>
      <c r="GYH16" s="80"/>
      <c r="GYI16" s="80"/>
      <c r="GYJ16" s="80"/>
      <c r="GYK16" s="80"/>
      <c r="GYL16" s="80"/>
      <c r="GYM16" s="80"/>
      <c r="GYN16" s="80"/>
      <c r="GYO16" s="80"/>
      <c r="GYP16" s="80"/>
      <c r="GYQ16" s="80"/>
      <c r="GYR16" s="80"/>
      <c r="GYS16" s="80"/>
      <c r="GYT16" s="80"/>
      <c r="GYU16" s="80"/>
      <c r="GYV16" s="80"/>
      <c r="GYW16" s="80"/>
      <c r="GYX16" s="80"/>
      <c r="GYY16" s="80"/>
      <c r="GYZ16" s="80"/>
      <c r="GZA16" s="80"/>
      <c r="GZB16" s="80"/>
      <c r="GZC16" s="80"/>
      <c r="GZD16" s="80"/>
      <c r="GZE16" s="80"/>
      <c r="GZF16" s="80"/>
      <c r="GZG16" s="80"/>
      <c r="GZH16" s="80"/>
      <c r="GZI16" s="80"/>
      <c r="GZJ16" s="80"/>
      <c r="GZK16" s="80"/>
      <c r="GZL16" s="80"/>
      <c r="GZM16" s="80"/>
      <c r="GZN16" s="80"/>
      <c r="GZO16" s="80"/>
      <c r="GZP16" s="80"/>
      <c r="GZQ16" s="80"/>
      <c r="GZR16" s="80"/>
      <c r="GZS16" s="80"/>
      <c r="GZT16" s="80"/>
      <c r="GZU16" s="80"/>
      <c r="GZV16" s="80"/>
      <c r="GZW16" s="80"/>
      <c r="GZX16" s="80"/>
      <c r="GZY16" s="80"/>
      <c r="GZZ16" s="80"/>
      <c r="HAA16" s="80"/>
      <c r="HAB16" s="80"/>
      <c r="HAC16" s="80"/>
      <c r="HAD16" s="80"/>
      <c r="HAE16" s="80"/>
      <c r="HAF16" s="80"/>
      <c r="HAG16" s="80"/>
      <c r="HAH16" s="80"/>
      <c r="HAI16" s="80"/>
      <c r="HAJ16" s="80"/>
      <c r="HAK16" s="80"/>
      <c r="HAL16" s="80"/>
      <c r="HAM16" s="80"/>
      <c r="HAN16" s="80"/>
      <c r="HAO16" s="80"/>
      <c r="HAP16" s="80"/>
      <c r="HAQ16" s="80"/>
      <c r="HAR16" s="80"/>
      <c r="HAS16" s="80"/>
      <c r="HAT16" s="80"/>
      <c r="HAU16" s="80"/>
      <c r="HAV16" s="80"/>
      <c r="HAW16" s="80"/>
      <c r="HAX16" s="80"/>
      <c r="HAY16" s="80"/>
      <c r="HAZ16" s="80"/>
      <c r="HBA16" s="80"/>
      <c r="HBB16" s="80"/>
      <c r="HBC16" s="80"/>
      <c r="HBD16" s="80"/>
      <c r="HBE16" s="80"/>
      <c r="HBF16" s="80"/>
      <c r="HBG16" s="80"/>
      <c r="HBH16" s="80"/>
      <c r="HBI16" s="80"/>
      <c r="HBJ16" s="80"/>
      <c r="HBK16" s="80"/>
      <c r="HBL16" s="80"/>
      <c r="HBM16" s="80"/>
      <c r="HBN16" s="80"/>
      <c r="HBO16" s="80"/>
      <c r="HBP16" s="80"/>
      <c r="HBQ16" s="80"/>
      <c r="HBR16" s="80"/>
      <c r="HBS16" s="80"/>
      <c r="HBT16" s="80"/>
      <c r="HBU16" s="80"/>
      <c r="HBV16" s="80"/>
      <c r="HBW16" s="80"/>
      <c r="HBX16" s="80"/>
      <c r="HBY16" s="80"/>
      <c r="HBZ16" s="80"/>
      <c r="HCA16" s="80"/>
      <c r="HCB16" s="80"/>
      <c r="HCC16" s="80"/>
      <c r="HCD16" s="80"/>
      <c r="HCE16" s="80"/>
      <c r="HCF16" s="80"/>
      <c r="HCG16" s="80"/>
      <c r="HCH16" s="80"/>
      <c r="HCI16" s="80"/>
      <c r="HCJ16" s="80"/>
      <c r="HCK16" s="80"/>
      <c r="HCL16" s="80"/>
      <c r="HCM16" s="80"/>
      <c r="HCN16" s="80"/>
      <c r="HCO16" s="80"/>
      <c r="HCP16" s="80"/>
      <c r="HCQ16" s="80"/>
      <c r="HCR16" s="80"/>
      <c r="HCS16" s="80"/>
      <c r="HCT16" s="80"/>
      <c r="HCU16" s="80"/>
      <c r="HCV16" s="80"/>
      <c r="HCW16" s="80"/>
      <c r="HCX16" s="80"/>
      <c r="HCY16" s="80"/>
      <c r="HCZ16" s="80"/>
      <c r="HDA16" s="80"/>
      <c r="HDB16" s="80"/>
      <c r="HDC16" s="80"/>
      <c r="HDD16" s="80"/>
      <c r="HDE16" s="80"/>
      <c r="HDF16" s="80"/>
      <c r="HDG16" s="80"/>
      <c r="HDH16" s="80"/>
      <c r="HDI16" s="80"/>
      <c r="HDJ16" s="80"/>
      <c r="HDK16" s="80"/>
      <c r="HDL16" s="80"/>
      <c r="HDM16" s="80"/>
      <c r="HDN16" s="80"/>
      <c r="HDO16" s="80"/>
      <c r="HDP16" s="80"/>
      <c r="HDQ16" s="80"/>
      <c r="HDR16" s="80"/>
      <c r="HDS16" s="80"/>
      <c r="HDT16" s="80"/>
      <c r="HDU16" s="80"/>
      <c r="HDV16" s="80"/>
      <c r="HDW16" s="80"/>
      <c r="HDX16" s="80"/>
      <c r="HDY16" s="80"/>
      <c r="HDZ16" s="80"/>
      <c r="HEA16" s="80"/>
      <c r="HEB16" s="80"/>
      <c r="HEC16" s="80"/>
      <c r="HED16" s="80"/>
      <c r="HEE16" s="80"/>
      <c r="HEF16" s="80"/>
      <c r="HEG16" s="80"/>
      <c r="HEH16" s="80"/>
      <c r="HEI16" s="80"/>
      <c r="HEJ16" s="80"/>
      <c r="HEK16" s="80"/>
      <c r="HEL16" s="80"/>
      <c r="HEM16" s="80"/>
      <c r="HEN16" s="80"/>
      <c r="HEO16" s="80"/>
      <c r="HEP16" s="80"/>
      <c r="HEQ16" s="80"/>
      <c r="HER16" s="80"/>
      <c r="HES16" s="80"/>
      <c r="HET16" s="80"/>
      <c r="HEU16" s="80"/>
      <c r="HEV16" s="80"/>
      <c r="HEW16" s="80"/>
      <c r="HEX16" s="80"/>
      <c r="HEY16" s="80"/>
      <c r="HEZ16" s="80"/>
      <c r="HFA16" s="80"/>
      <c r="HFB16" s="80"/>
      <c r="HFC16" s="80"/>
      <c r="HFD16" s="80"/>
      <c r="HFE16" s="80"/>
      <c r="HFF16" s="80"/>
      <c r="HFG16" s="80"/>
      <c r="HFH16" s="80"/>
      <c r="HFI16" s="80"/>
      <c r="HFJ16" s="80"/>
      <c r="HFK16" s="80"/>
      <c r="HFL16" s="80"/>
      <c r="HFM16" s="80"/>
      <c r="HFN16" s="80"/>
      <c r="HFO16" s="80"/>
      <c r="HFP16" s="80"/>
      <c r="HFQ16" s="80"/>
      <c r="HFR16" s="80"/>
      <c r="HFS16" s="80"/>
      <c r="HFT16" s="80"/>
      <c r="HFU16" s="80"/>
      <c r="HFV16" s="80"/>
      <c r="HFW16" s="80"/>
      <c r="HFX16" s="80"/>
      <c r="HFY16" s="80"/>
      <c r="HFZ16" s="80"/>
      <c r="HGA16" s="80"/>
      <c r="HGB16" s="80"/>
      <c r="HGC16" s="80"/>
      <c r="HGD16" s="80"/>
      <c r="HGE16" s="80"/>
      <c r="HGF16" s="80"/>
      <c r="HGG16" s="80"/>
      <c r="HGH16" s="80"/>
      <c r="HGI16" s="80"/>
      <c r="HGJ16" s="80"/>
      <c r="HGK16" s="80"/>
      <c r="HGL16" s="80"/>
      <c r="HGM16" s="80"/>
      <c r="HGN16" s="80"/>
      <c r="HGO16" s="80"/>
      <c r="HGP16" s="80"/>
      <c r="HGQ16" s="80"/>
      <c r="HGR16" s="80"/>
      <c r="HGS16" s="80"/>
      <c r="HGT16" s="80"/>
      <c r="HGU16" s="80"/>
      <c r="HGV16" s="80"/>
      <c r="HGW16" s="80"/>
      <c r="HGX16" s="80"/>
      <c r="HGY16" s="80"/>
      <c r="HGZ16" s="80"/>
      <c r="HHA16" s="80"/>
      <c r="HHB16" s="80"/>
      <c r="HHC16" s="80"/>
      <c r="HHD16" s="80"/>
      <c r="HHE16" s="80"/>
      <c r="HHF16" s="80"/>
      <c r="HHG16" s="80"/>
      <c r="HHH16" s="80"/>
      <c r="HHI16" s="80"/>
      <c r="HHJ16" s="80"/>
      <c r="HHK16" s="80"/>
      <c r="HHL16" s="80"/>
      <c r="HHM16" s="80"/>
      <c r="HHN16" s="80"/>
      <c r="HHO16" s="80"/>
      <c r="HHP16" s="80"/>
      <c r="HHQ16" s="80"/>
      <c r="HHR16" s="80"/>
      <c r="HHS16" s="80"/>
      <c r="HHT16" s="80"/>
      <c r="HHU16" s="80"/>
      <c r="HHV16" s="80"/>
      <c r="HHW16" s="80"/>
      <c r="HHX16" s="80"/>
      <c r="HHY16" s="80"/>
      <c r="HHZ16" s="80"/>
      <c r="HIA16" s="80"/>
      <c r="HIB16" s="80"/>
      <c r="HIC16" s="80"/>
      <c r="HID16" s="80"/>
      <c r="HIE16" s="80"/>
      <c r="HIF16" s="80"/>
      <c r="HIG16" s="80"/>
      <c r="HIH16" s="80"/>
      <c r="HII16" s="80"/>
      <c r="HIJ16" s="80"/>
      <c r="HIK16" s="80"/>
      <c r="HIL16" s="80"/>
      <c r="HIM16" s="80"/>
      <c r="HIN16" s="80"/>
      <c r="HIO16" s="80"/>
      <c r="HIP16" s="80"/>
      <c r="HIQ16" s="80"/>
      <c r="HIR16" s="80"/>
      <c r="HIS16" s="80"/>
      <c r="HIT16" s="80"/>
      <c r="HIU16" s="80"/>
      <c r="HIV16" s="80"/>
      <c r="HIW16" s="80"/>
      <c r="HIX16" s="80"/>
      <c r="HIY16" s="80"/>
      <c r="HIZ16" s="80"/>
      <c r="HJA16" s="80"/>
      <c r="HJB16" s="80"/>
      <c r="HJC16" s="80"/>
      <c r="HJD16" s="80"/>
      <c r="HJE16" s="80"/>
      <c r="HJF16" s="80"/>
      <c r="HJG16" s="80"/>
      <c r="HJH16" s="80"/>
      <c r="HJI16" s="80"/>
      <c r="HJJ16" s="80"/>
      <c r="HJK16" s="80"/>
      <c r="HJL16" s="80"/>
      <c r="HJM16" s="80"/>
      <c r="HJN16" s="80"/>
      <c r="HJO16" s="80"/>
      <c r="HJP16" s="80"/>
      <c r="HJQ16" s="80"/>
      <c r="HJR16" s="80"/>
      <c r="HJS16" s="80"/>
      <c r="HJT16" s="80"/>
      <c r="HJU16" s="80"/>
      <c r="HJV16" s="80"/>
      <c r="HJW16" s="80"/>
      <c r="HJX16" s="80"/>
      <c r="HJY16" s="80"/>
      <c r="HJZ16" s="80"/>
      <c r="HKA16" s="80"/>
      <c r="HKB16" s="80"/>
      <c r="HKC16" s="80"/>
      <c r="HKD16" s="80"/>
      <c r="HKE16" s="80"/>
      <c r="HKF16" s="80"/>
      <c r="HKG16" s="80"/>
      <c r="HKH16" s="80"/>
      <c r="HKI16" s="80"/>
      <c r="HKJ16" s="80"/>
      <c r="HKK16" s="80"/>
      <c r="HKL16" s="80"/>
      <c r="HKM16" s="80"/>
      <c r="HKN16" s="80"/>
      <c r="HKO16" s="80"/>
      <c r="HKP16" s="80"/>
      <c r="HKQ16" s="80"/>
      <c r="HKR16" s="80"/>
      <c r="HKS16" s="80"/>
      <c r="HKT16" s="80"/>
      <c r="HKU16" s="80"/>
      <c r="HKV16" s="80"/>
      <c r="HKW16" s="80"/>
      <c r="HKX16" s="80"/>
      <c r="HKY16" s="80"/>
      <c r="HKZ16" s="80"/>
      <c r="HLA16" s="80"/>
      <c r="HLB16" s="80"/>
      <c r="HLC16" s="80"/>
      <c r="HLD16" s="80"/>
      <c r="HLE16" s="80"/>
      <c r="HLF16" s="80"/>
      <c r="HLG16" s="80"/>
      <c r="HLH16" s="80"/>
      <c r="HLI16" s="80"/>
      <c r="HLJ16" s="80"/>
      <c r="HLK16" s="80"/>
      <c r="HLL16" s="80"/>
      <c r="HLM16" s="80"/>
      <c r="HLN16" s="80"/>
      <c r="HLO16" s="80"/>
      <c r="HLP16" s="80"/>
      <c r="HLQ16" s="80"/>
      <c r="HLR16" s="80"/>
      <c r="HLS16" s="80"/>
      <c r="HLT16" s="80"/>
      <c r="HLU16" s="80"/>
      <c r="HLV16" s="80"/>
      <c r="HLW16" s="80"/>
      <c r="HLX16" s="80"/>
      <c r="HLY16" s="80"/>
      <c r="HLZ16" s="80"/>
      <c r="HMA16" s="80"/>
      <c r="HMB16" s="80"/>
      <c r="HMC16" s="80"/>
      <c r="HMD16" s="80"/>
      <c r="HME16" s="80"/>
      <c r="HMF16" s="80"/>
      <c r="HMG16" s="80"/>
      <c r="HMH16" s="80"/>
      <c r="HMI16" s="80"/>
      <c r="HMJ16" s="80"/>
      <c r="HMK16" s="80"/>
      <c r="HML16" s="80"/>
      <c r="HMM16" s="80"/>
      <c r="HMN16" s="80"/>
      <c r="HMO16" s="80"/>
      <c r="HMP16" s="80"/>
      <c r="HMQ16" s="80"/>
      <c r="HMR16" s="80"/>
      <c r="HMS16" s="80"/>
      <c r="HMT16" s="80"/>
      <c r="HMU16" s="80"/>
      <c r="HMV16" s="80"/>
      <c r="HMW16" s="80"/>
      <c r="HMX16" s="80"/>
      <c r="HMY16" s="80"/>
      <c r="HMZ16" s="80"/>
      <c r="HNA16" s="80"/>
      <c r="HNB16" s="80"/>
      <c r="HNC16" s="80"/>
      <c r="HND16" s="80"/>
      <c r="HNE16" s="80"/>
      <c r="HNF16" s="80"/>
      <c r="HNG16" s="80"/>
      <c r="HNH16" s="80"/>
      <c r="HNI16" s="80"/>
      <c r="HNJ16" s="80"/>
      <c r="HNK16" s="80"/>
      <c r="HNL16" s="80"/>
      <c r="HNM16" s="80"/>
      <c r="HNN16" s="80"/>
      <c r="HNO16" s="80"/>
      <c r="HNP16" s="80"/>
      <c r="HNQ16" s="80"/>
      <c r="HNR16" s="80"/>
      <c r="HNS16" s="80"/>
      <c r="HNT16" s="80"/>
      <c r="HNU16" s="80"/>
      <c r="HNV16" s="80"/>
      <c r="HNW16" s="80"/>
      <c r="HNX16" s="80"/>
      <c r="HNY16" s="80"/>
      <c r="HNZ16" s="80"/>
      <c r="HOA16" s="80"/>
      <c r="HOB16" s="80"/>
      <c r="HOC16" s="80"/>
      <c r="HOD16" s="80"/>
      <c r="HOE16" s="80"/>
      <c r="HOF16" s="80"/>
      <c r="HOG16" s="80"/>
      <c r="HOH16" s="80"/>
      <c r="HOI16" s="80"/>
      <c r="HOJ16" s="80"/>
      <c r="HOK16" s="80"/>
      <c r="HOL16" s="80"/>
      <c r="HOM16" s="80"/>
      <c r="HON16" s="80"/>
      <c r="HOO16" s="80"/>
      <c r="HOP16" s="80"/>
      <c r="HOQ16" s="80"/>
      <c r="HOR16" s="80"/>
      <c r="HOS16" s="80"/>
      <c r="HOT16" s="80"/>
      <c r="HOU16" s="80"/>
      <c r="HOV16" s="80"/>
      <c r="HOW16" s="80"/>
      <c r="HOX16" s="80"/>
      <c r="HOY16" s="80"/>
      <c r="HOZ16" s="80"/>
      <c r="HPA16" s="80"/>
      <c r="HPB16" s="80"/>
      <c r="HPC16" s="80"/>
      <c r="HPD16" s="80"/>
      <c r="HPE16" s="80"/>
      <c r="HPF16" s="80"/>
      <c r="HPG16" s="80"/>
      <c r="HPH16" s="80"/>
      <c r="HPI16" s="80"/>
      <c r="HPJ16" s="80"/>
      <c r="HPK16" s="80"/>
      <c r="HPL16" s="80"/>
      <c r="HPM16" s="80"/>
      <c r="HPN16" s="80"/>
      <c r="HPO16" s="80"/>
      <c r="HPP16" s="80"/>
      <c r="HPQ16" s="80"/>
      <c r="HPR16" s="80"/>
      <c r="HPS16" s="80"/>
      <c r="HPT16" s="80"/>
      <c r="HPU16" s="80"/>
      <c r="HPV16" s="80"/>
      <c r="HPW16" s="80"/>
      <c r="HPX16" s="80"/>
      <c r="HPY16" s="80"/>
      <c r="HPZ16" s="80"/>
      <c r="HQA16" s="80"/>
      <c r="HQB16" s="80"/>
      <c r="HQC16" s="80"/>
      <c r="HQD16" s="80"/>
      <c r="HQE16" s="80"/>
      <c r="HQF16" s="80"/>
      <c r="HQG16" s="80"/>
      <c r="HQH16" s="80"/>
      <c r="HQI16" s="80"/>
      <c r="HQJ16" s="80"/>
      <c r="HQK16" s="80"/>
      <c r="HQL16" s="80"/>
      <c r="HQM16" s="80"/>
      <c r="HQN16" s="80"/>
      <c r="HQO16" s="80"/>
      <c r="HQP16" s="80"/>
      <c r="HQQ16" s="80"/>
      <c r="HQR16" s="80"/>
      <c r="HQS16" s="80"/>
      <c r="HQT16" s="80"/>
      <c r="HQU16" s="80"/>
      <c r="HQV16" s="80"/>
      <c r="HQW16" s="80"/>
      <c r="HQX16" s="80"/>
      <c r="HQY16" s="80"/>
      <c r="HQZ16" s="80"/>
      <c r="HRA16" s="80"/>
      <c r="HRB16" s="80"/>
      <c r="HRC16" s="80"/>
      <c r="HRD16" s="80"/>
      <c r="HRE16" s="80"/>
      <c r="HRF16" s="80"/>
      <c r="HRG16" s="80"/>
      <c r="HRH16" s="80"/>
      <c r="HRI16" s="80"/>
      <c r="HRJ16" s="80"/>
      <c r="HRK16" s="80"/>
      <c r="HRL16" s="80"/>
      <c r="HRM16" s="80"/>
      <c r="HRN16" s="80"/>
      <c r="HRO16" s="80"/>
      <c r="HRP16" s="80"/>
      <c r="HRQ16" s="80"/>
      <c r="HRR16" s="80"/>
      <c r="HRS16" s="80"/>
      <c r="HRT16" s="80"/>
      <c r="HRU16" s="80"/>
      <c r="HRV16" s="80"/>
      <c r="HRW16" s="80"/>
      <c r="HRX16" s="80"/>
      <c r="HRY16" s="80"/>
      <c r="HRZ16" s="80"/>
      <c r="HSA16" s="80"/>
      <c r="HSB16" s="80"/>
      <c r="HSC16" s="80"/>
      <c r="HSD16" s="80"/>
      <c r="HSE16" s="80"/>
      <c r="HSF16" s="80"/>
      <c r="HSG16" s="80"/>
      <c r="HSH16" s="80"/>
      <c r="HSI16" s="80"/>
      <c r="HSJ16" s="80"/>
      <c r="HSK16" s="80"/>
      <c r="HSL16" s="80"/>
      <c r="HSM16" s="80"/>
      <c r="HSN16" s="80"/>
      <c r="HSO16" s="80"/>
      <c r="HSP16" s="80"/>
      <c r="HSQ16" s="80"/>
      <c r="HSR16" s="80"/>
      <c r="HSS16" s="80"/>
      <c r="HST16" s="80"/>
      <c r="HSU16" s="80"/>
      <c r="HSV16" s="80"/>
      <c r="HSW16" s="80"/>
      <c r="HSX16" s="80"/>
      <c r="HSY16" s="80"/>
      <c r="HSZ16" s="80"/>
      <c r="HTA16" s="80"/>
      <c r="HTB16" s="80"/>
      <c r="HTC16" s="80"/>
      <c r="HTD16" s="80"/>
      <c r="HTE16" s="80"/>
      <c r="HTF16" s="80"/>
      <c r="HTG16" s="80"/>
      <c r="HTH16" s="80"/>
      <c r="HTI16" s="80"/>
      <c r="HTJ16" s="80"/>
      <c r="HTK16" s="80"/>
      <c r="HTL16" s="80"/>
      <c r="HTM16" s="80"/>
      <c r="HTN16" s="80"/>
      <c r="HTO16" s="80"/>
      <c r="HTP16" s="80"/>
      <c r="HTQ16" s="80"/>
      <c r="HTR16" s="80"/>
      <c r="HTS16" s="80"/>
      <c r="HTT16" s="80"/>
      <c r="HTU16" s="80"/>
      <c r="HTV16" s="80"/>
      <c r="HTW16" s="80"/>
      <c r="HTX16" s="80"/>
      <c r="HTY16" s="80"/>
      <c r="HTZ16" s="80"/>
      <c r="HUA16" s="80"/>
      <c r="HUB16" s="80"/>
      <c r="HUC16" s="80"/>
      <c r="HUD16" s="80"/>
      <c r="HUE16" s="80"/>
      <c r="HUF16" s="80"/>
      <c r="HUG16" s="80"/>
      <c r="HUH16" s="80"/>
      <c r="HUI16" s="80"/>
      <c r="HUJ16" s="80"/>
      <c r="HUK16" s="80"/>
      <c r="HUL16" s="80"/>
      <c r="HUM16" s="80"/>
      <c r="HUN16" s="80"/>
      <c r="HUO16" s="80"/>
      <c r="HUP16" s="80"/>
      <c r="HUQ16" s="80"/>
      <c r="HUR16" s="80"/>
      <c r="HUS16" s="80"/>
      <c r="HUT16" s="80"/>
      <c r="HUU16" s="80"/>
      <c r="HUV16" s="80"/>
      <c r="HUW16" s="80"/>
      <c r="HUX16" s="80"/>
      <c r="HUY16" s="80"/>
      <c r="HUZ16" s="80"/>
      <c r="HVA16" s="80"/>
      <c r="HVB16" s="80"/>
      <c r="HVC16" s="80"/>
      <c r="HVD16" s="80"/>
      <c r="HVE16" s="80"/>
      <c r="HVF16" s="80"/>
      <c r="HVG16" s="80"/>
      <c r="HVH16" s="80"/>
      <c r="HVI16" s="80"/>
      <c r="HVJ16" s="80"/>
      <c r="HVK16" s="80"/>
      <c r="HVL16" s="80"/>
      <c r="HVM16" s="80"/>
      <c r="HVN16" s="80"/>
      <c r="HVO16" s="80"/>
      <c r="HVP16" s="80"/>
      <c r="HVQ16" s="80"/>
      <c r="HVR16" s="80"/>
      <c r="HVS16" s="80"/>
      <c r="HVT16" s="80"/>
      <c r="HVU16" s="80"/>
      <c r="HVV16" s="80"/>
      <c r="HVW16" s="80"/>
      <c r="HVX16" s="80"/>
      <c r="HVY16" s="80"/>
      <c r="HVZ16" s="80"/>
      <c r="HWA16" s="80"/>
      <c r="HWB16" s="80"/>
      <c r="HWC16" s="80"/>
      <c r="HWD16" s="80"/>
      <c r="HWE16" s="80"/>
      <c r="HWF16" s="80"/>
      <c r="HWG16" s="80"/>
      <c r="HWH16" s="80"/>
      <c r="HWI16" s="80"/>
      <c r="HWJ16" s="80"/>
      <c r="HWK16" s="80"/>
      <c r="HWL16" s="80"/>
      <c r="HWM16" s="80"/>
      <c r="HWN16" s="80"/>
      <c r="HWO16" s="80"/>
      <c r="HWP16" s="80"/>
      <c r="HWQ16" s="80"/>
      <c r="HWR16" s="80"/>
      <c r="HWS16" s="80"/>
      <c r="HWT16" s="80"/>
      <c r="HWU16" s="80"/>
      <c r="HWV16" s="80"/>
      <c r="HWW16" s="80"/>
      <c r="HWX16" s="80"/>
      <c r="HWY16" s="80"/>
      <c r="HWZ16" s="80"/>
      <c r="HXA16" s="80"/>
      <c r="HXB16" s="80"/>
      <c r="HXC16" s="80"/>
      <c r="HXD16" s="80"/>
      <c r="HXE16" s="80"/>
      <c r="HXF16" s="80"/>
      <c r="HXG16" s="80"/>
      <c r="HXH16" s="80"/>
      <c r="HXI16" s="80"/>
      <c r="HXJ16" s="80"/>
      <c r="HXK16" s="80"/>
      <c r="HXL16" s="80"/>
      <c r="HXM16" s="80"/>
      <c r="HXN16" s="80"/>
      <c r="HXO16" s="80"/>
      <c r="HXP16" s="80"/>
      <c r="HXQ16" s="80"/>
      <c r="HXR16" s="80"/>
      <c r="HXS16" s="80"/>
      <c r="HXT16" s="80"/>
      <c r="HXU16" s="80"/>
      <c r="HXV16" s="80"/>
      <c r="HXW16" s="80"/>
      <c r="HXX16" s="80"/>
      <c r="HXY16" s="80"/>
      <c r="HXZ16" s="80"/>
      <c r="HYA16" s="80"/>
      <c r="HYB16" s="80"/>
      <c r="HYC16" s="80"/>
      <c r="HYD16" s="80"/>
      <c r="HYE16" s="80"/>
      <c r="HYF16" s="80"/>
      <c r="HYG16" s="80"/>
      <c r="HYH16" s="80"/>
      <c r="HYI16" s="80"/>
      <c r="HYJ16" s="80"/>
      <c r="HYK16" s="80"/>
      <c r="HYL16" s="80"/>
      <c r="HYM16" s="80"/>
      <c r="HYN16" s="80"/>
      <c r="HYO16" s="80"/>
      <c r="HYP16" s="80"/>
      <c r="HYQ16" s="80"/>
      <c r="HYR16" s="80"/>
      <c r="HYS16" s="80"/>
      <c r="HYT16" s="80"/>
      <c r="HYU16" s="80"/>
      <c r="HYV16" s="80"/>
      <c r="HYW16" s="80"/>
      <c r="HYX16" s="80"/>
      <c r="HYY16" s="80"/>
      <c r="HYZ16" s="80"/>
      <c r="HZA16" s="80"/>
      <c r="HZB16" s="80"/>
      <c r="HZC16" s="80"/>
      <c r="HZD16" s="80"/>
      <c r="HZE16" s="80"/>
      <c r="HZF16" s="80"/>
      <c r="HZG16" s="80"/>
      <c r="HZH16" s="80"/>
      <c r="HZI16" s="80"/>
      <c r="HZJ16" s="80"/>
      <c r="HZK16" s="80"/>
      <c r="HZL16" s="80"/>
      <c r="HZM16" s="80"/>
      <c r="HZN16" s="80"/>
      <c r="HZO16" s="80"/>
      <c r="HZP16" s="80"/>
      <c r="HZQ16" s="80"/>
      <c r="HZR16" s="80"/>
      <c r="HZS16" s="80"/>
      <c r="HZT16" s="80"/>
      <c r="HZU16" s="80"/>
      <c r="HZV16" s="80"/>
      <c r="HZW16" s="80"/>
      <c r="HZX16" s="80"/>
      <c r="HZY16" s="80"/>
      <c r="HZZ16" s="80"/>
      <c r="IAA16" s="80"/>
      <c r="IAB16" s="80"/>
      <c r="IAC16" s="80"/>
      <c r="IAD16" s="80"/>
      <c r="IAE16" s="80"/>
      <c r="IAF16" s="80"/>
      <c r="IAG16" s="80"/>
      <c r="IAH16" s="80"/>
      <c r="IAI16" s="80"/>
      <c r="IAJ16" s="80"/>
      <c r="IAK16" s="80"/>
      <c r="IAL16" s="80"/>
      <c r="IAM16" s="80"/>
      <c r="IAN16" s="80"/>
      <c r="IAO16" s="80"/>
      <c r="IAP16" s="80"/>
      <c r="IAQ16" s="80"/>
      <c r="IAR16" s="80"/>
      <c r="IAS16" s="80"/>
      <c r="IAT16" s="80"/>
      <c r="IAU16" s="80"/>
      <c r="IAV16" s="80"/>
      <c r="IAW16" s="80"/>
      <c r="IAX16" s="80"/>
      <c r="IAY16" s="80"/>
      <c r="IAZ16" s="80"/>
      <c r="IBA16" s="80"/>
      <c r="IBB16" s="80"/>
      <c r="IBC16" s="80"/>
      <c r="IBD16" s="80"/>
      <c r="IBE16" s="80"/>
      <c r="IBF16" s="80"/>
      <c r="IBG16" s="80"/>
      <c r="IBH16" s="80"/>
      <c r="IBI16" s="80"/>
      <c r="IBJ16" s="80"/>
      <c r="IBK16" s="80"/>
      <c r="IBL16" s="80"/>
      <c r="IBM16" s="80"/>
      <c r="IBN16" s="80"/>
      <c r="IBO16" s="80"/>
      <c r="IBP16" s="80"/>
      <c r="IBQ16" s="80"/>
      <c r="IBR16" s="80"/>
      <c r="IBS16" s="80"/>
      <c r="IBT16" s="80"/>
      <c r="IBU16" s="80"/>
      <c r="IBV16" s="80"/>
      <c r="IBW16" s="80"/>
      <c r="IBX16" s="80"/>
      <c r="IBY16" s="80"/>
      <c r="IBZ16" s="80"/>
      <c r="ICA16" s="80"/>
      <c r="ICB16" s="80"/>
      <c r="ICC16" s="80"/>
      <c r="ICD16" s="80"/>
      <c r="ICE16" s="80"/>
      <c r="ICF16" s="80"/>
      <c r="ICG16" s="80"/>
      <c r="ICH16" s="80"/>
      <c r="ICI16" s="80"/>
      <c r="ICJ16" s="80"/>
      <c r="ICK16" s="80"/>
      <c r="ICL16" s="80"/>
      <c r="ICM16" s="80"/>
      <c r="ICN16" s="80"/>
      <c r="ICO16" s="80"/>
      <c r="ICP16" s="80"/>
      <c r="ICQ16" s="80"/>
      <c r="ICR16" s="80"/>
      <c r="ICS16" s="80"/>
      <c r="ICT16" s="80"/>
      <c r="ICU16" s="80"/>
      <c r="ICV16" s="80"/>
      <c r="ICW16" s="80"/>
      <c r="ICX16" s="80"/>
      <c r="ICY16" s="80"/>
      <c r="ICZ16" s="80"/>
      <c r="IDA16" s="80"/>
      <c r="IDB16" s="80"/>
      <c r="IDC16" s="80"/>
      <c r="IDD16" s="80"/>
      <c r="IDE16" s="80"/>
      <c r="IDF16" s="80"/>
      <c r="IDG16" s="80"/>
      <c r="IDH16" s="80"/>
      <c r="IDI16" s="80"/>
      <c r="IDJ16" s="80"/>
      <c r="IDK16" s="80"/>
      <c r="IDL16" s="80"/>
      <c r="IDM16" s="80"/>
      <c r="IDN16" s="80"/>
      <c r="IDO16" s="80"/>
      <c r="IDP16" s="80"/>
      <c r="IDQ16" s="80"/>
      <c r="IDR16" s="80"/>
      <c r="IDS16" s="80"/>
      <c r="IDT16" s="80"/>
      <c r="IDU16" s="80"/>
      <c r="IDV16" s="80"/>
      <c r="IDW16" s="80"/>
      <c r="IDX16" s="80"/>
      <c r="IDY16" s="80"/>
      <c r="IDZ16" s="80"/>
      <c r="IEA16" s="80"/>
      <c r="IEB16" s="80"/>
      <c r="IEC16" s="80"/>
      <c r="IED16" s="80"/>
      <c r="IEE16" s="80"/>
      <c r="IEF16" s="80"/>
      <c r="IEG16" s="80"/>
      <c r="IEH16" s="80"/>
      <c r="IEI16" s="80"/>
      <c r="IEJ16" s="80"/>
      <c r="IEK16" s="80"/>
      <c r="IEL16" s="80"/>
      <c r="IEM16" s="80"/>
      <c r="IEN16" s="80"/>
      <c r="IEO16" s="80"/>
      <c r="IEP16" s="80"/>
      <c r="IEQ16" s="80"/>
      <c r="IER16" s="80"/>
      <c r="IES16" s="80"/>
      <c r="IET16" s="80"/>
      <c r="IEU16" s="80"/>
      <c r="IEV16" s="80"/>
      <c r="IEW16" s="80"/>
      <c r="IEX16" s="80"/>
      <c r="IEY16" s="80"/>
      <c r="IEZ16" s="80"/>
      <c r="IFA16" s="80"/>
      <c r="IFB16" s="80"/>
      <c r="IFC16" s="80"/>
      <c r="IFD16" s="80"/>
      <c r="IFE16" s="80"/>
      <c r="IFF16" s="80"/>
      <c r="IFG16" s="80"/>
      <c r="IFH16" s="80"/>
      <c r="IFI16" s="80"/>
      <c r="IFJ16" s="80"/>
      <c r="IFK16" s="80"/>
      <c r="IFL16" s="80"/>
      <c r="IFM16" s="80"/>
      <c r="IFN16" s="80"/>
      <c r="IFO16" s="80"/>
      <c r="IFP16" s="80"/>
      <c r="IFQ16" s="80"/>
      <c r="IFR16" s="80"/>
      <c r="IFS16" s="80"/>
      <c r="IFT16" s="80"/>
      <c r="IFU16" s="80"/>
      <c r="IFV16" s="80"/>
      <c r="IFW16" s="80"/>
      <c r="IFX16" s="80"/>
      <c r="IFY16" s="80"/>
      <c r="IFZ16" s="80"/>
      <c r="IGA16" s="80"/>
      <c r="IGB16" s="80"/>
      <c r="IGC16" s="80"/>
      <c r="IGD16" s="80"/>
      <c r="IGE16" s="80"/>
      <c r="IGF16" s="80"/>
      <c r="IGG16" s="80"/>
      <c r="IGH16" s="80"/>
      <c r="IGI16" s="80"/>
      <c r="IGJ16" s="80"/>
      <c r="IGK16" s="80"/>
      <c r="IGL16" s="80"/>
      <c r="IGM16" s="80"/>
      <c r="IGN16" s="80"/>
      <c r="IGO16" s="80"/>
      <c r="IGP16" s="80"/>
      <c r="IGQ16" s="80"/>
      <c r="IGR16" s="80"/>
      <c r="IGS16" s="80"/>
      <c r="IGT16" s="80"/>
      <c r="IGU16" s="80"/>
      <c r="IGV16" s="80"/>
      <c r="IGW16" s="80"/>
      <c r="IGX16" s="80"/>
      <c r="IGY16" s="80"/>
      <c r="IGZ16" s="80"/>
      <c r="IHA16" s="80"/>
      <c r="IHB16" s="80"/>
      <c r="IHC16" s="80"/>
      <c r="IHD16" s="80"/>
      <c r="IHE16" s="80"/>
      <c r="IHF16" s="80"/>
      <c r="IHG16" s="80"/>
      <c r="IHH16" s="80"/>
      <c r="IHI16" s="80"/>
      <c r="IHJ16" s="80"/>
      <c r="IHK16" s="80"/>
      <c r="IHL16" s="80"/>
      <c r="IHM16" s="80"/>
      <c r="IHN16" s="80"/>
      <c r="IHO16" s="80"/>
      <c r="IHP16" s="80"/>
      <c r="IHQ16" s="80"/>
      <c r="IHR16" s="80"/>
      <c r="IHS16" s="80"/>
      <c r="IHT16" s="80"/>
      <c r="IHU16" s="80"/>
      <c r="IHV16" s="80"/>
      <c r="IHW16" s="80"/>
      <c r="IHX16" s="80"/>
      <c r="IHY16" s="80"/>
      <c r="IHZ16" s="80"/>
      <c r="IIA16" s="80"/>
      <c r="IIB16" s="80"/>
      <c r="IIC16" s="80"/>
      <c r="IID16" s="80"/>
      <c r="IIE16" s="80"/>
      <c r="IIF16" s="80"/>
      <c r="IIG16" s="80"/>
      <c r="IIH16" s="80"/>
      <c r="III16" s="80"/>
      <c r="IIJ16" s="80"/>
      <c r="IIK16" s="80"/>
      <c r="IIL16" s="80"/>
      <c r="IIM16" s="80"/>
      <c r="IIN16" s="80"/>
      <c r="IIO16" s="80"/>
      <c r="IIP16" s="80"/>
      <c r="IIQ16" s="80"/>
      <c r="IIR16" s="80"/>
      <c r="IIS16" s="80"/>
      <c r="IIT16" s="80"/>
      <c r="IIU16" s="80"/>
      <c r="IIV16" s="80"/>
      <c r="IIW16" s="80"/>
      <c r="IIX16" s="80"/>
      <c r="IIY16" s="80"/>
      <c r="IIZ16" s="80"/>
      <c r="IJA16" s="80"/>
      <c r="IJB16" s="80"/>
      <c r="IJC16" s="80"/>
      <c r="IJD16" s="80"/>
      <c r="IJE16" s="80"/>
      <c r="IJF16" s="80"/>
      <c r="IJG16" s="80"/>
      <c r="IJH16" s="80"/>
      <c r="IJI16" s="80"/>
      <c r="IJJ16" s="80"/>
      <c r="IJK16" s="80"/>
      <c r="IJL16" s="80"/>
      <c r="IJM16" s="80"/>
      <c r="IJN16" s="80"/>
      <c r="IJO16" s="80"/>
      <c r="IJP16" s="80"/>
      <c r="IJQ16" s="80"/>
      <c r="IJR16" s="80"/>
      <c r="IJS16" s="80"/>
      <c r="IJT16" s="80"/>
      <c r="IJU16" s="80"/>
      <c r="IJV16" s="80"/>
      <c r="IJW16" s="80"/>
      <c r="IJX16" s="80"/>
      <c r="IJY16" s="80"/>
      <c r="IJZ16" s="80"/>
      <c r="IKA16" s="80"/>
      <c r="IKB16" s="80"/>
      <c r="IKC16" s="80"/>
      <c r="IKD16" s="80"/>
      <c r="IKE16" s="80"/>
      <c r="IKF16" s="80"/>
      <c r="IKG16" s="80"/>
      <c r="IKH16" s="80"/>
      <c r="IKI16" s="80"/>
      <c r="IKJ16" s="80"/>
      <c r="IKK16" s="80"/>
      <c r="IKL16" s="80"/>
      <c r="IKM16" s="80"/>
      <c r="IKN16" s="80"/>
      <c r="IKO16" s="80"/>
      <c r="IKP16" s="80"/>
      <c r="IKQ16" s="80"/>
      <c r="IKR16" s="80"/>
      <c r="IKS16" s="80"/>
      <c r="IKT16" s="80"/>
      <c r="IKU16" s="80"/>
      <c r="IKV16" s="80"/>
      <c r="IKW16" s="80"/>
      <c r="IKX16" s="80"/>
      <c r="IKY16" s="80"/>
      <c r="IKZ16" s="80"/>
      <c r="ILA16" s="80"/>
      <c r="ILB16" s="80"/>
      <c r="ILC16" s="80"/>
      <c r="ILD16" s="80"/>
      <c r="ILE16" s="80"/>
      <c r="ILF16" s="80"/>
      <c r="ILG16" s="80"/>
      <c r="ILH16" s="80"/>
      <c r="ILI16" s="80"/>
      <c r="ILJ16" s="80"/>
      <c r="ILK16" s="80"/>
      <c r="ILL16" s="80"/>
      <c r="ILM16" s="80"/>
      <c r="ILN16" s="80"/>
      <c r="ILO16" s="80"/>
      <c r="ILP16" s="80"/>
      <c r="ILQ16" s="80"/>
      <c r="ILR16" s="80"/>
      <c r="ILS16" s="80"/>
      <c r="ILT16" s="80"/>
      <c r="ILU16" s="80"/>
      <c r="ILV16" s="80"/>
      <c r="ILW16" s="80"/>
      <c r="ILX16" s="80"/>
      <c r="ILY16" s="80"/>
      <c r="ILZ16" s="80"/>
      <c r="IMA16" s="80"/>
      <c r="IMB16" s="80"/>
      <c r="IMC16" s="80"/>
      <c r="IMD16" s="80"/>
      <c r="IME16" s="80"/>
      <c r="IMF16" s="80"/>
      <c r="IMG16" s="80"/>
      <c r="IMH16" s="80"/>
      <c r="IMI16" s="80"/>
      <c r="IMJ16" s="80"/>
      <c r="IMK16" s="80"/>
      <c r="IML16" s="80"/>
      <c r="IMM16" s="80"/>
      <c r="IMN16" s="80"/>
      <c r="IMO16" s="80"/>
      <c r="IMP16" s="80"/>
      <c r="IMQ16" s="80"/>
      <c r="IMR16" s="80"/>
      <c r="IMS16" s="80"/>
      <c r="IMT16" s="80"/>
      <c r="IMU16" s="80"/>
      <c r="IMV16" s="80"/>
      <c r="IMW16" s="80"/>
      <c r="IMX16" s="80"/>
      <c r="IMY16" s="80"/>
      <c r="IMZ16" s="80"/>
      <c r="INA16" s="80"/>
      <c r="INB16" s="80"/>
      <c r="INC16" s="80"/>
      <c r="IND16" s="80"/>
      <c r="INE16" s="80"/>
      <c r="INF16" s="80"/>
      <c r="ING16" s="80"/>
      <c r="INH16" s="80"/>
      <c r="INI16" s="80"/>
      <c r="INJ16" s="80"/>
      <c r="INK16" s="80"/>
      <c r="INL16" s="80"/>
      <c r="INM16" s="80"/>
      <c r="INN16" s="80"/>
      <c r="INO16" s="80"/>
      <c r="INP16" s="80"/>
      <c r="INQ16" s="80"/>
      <c r="INR16" s="80"/>
      <c r="INS16" s="80"/>
      <c r="INT16" s="80"/>
      <c r="INU16" s="80"/>
      <c r="INV16" s="80"/>
      <c r="INW16" s="80"/>
      <c r="INX16" s="80"/>
      <c r="INY16" s="80"/>
      <c r="INZ16" s="80"/>
      <c r="IOA16" s="80"/>
      <c r="IOB16" s="80"/>
      <c r="IOC16" s="80"/>
      <c r="IOD16" s="80"/>
      <c r="IOE16" s="80"/>
      <c r="IOF16" s="80"/>
      <c r="IOG16" s="80"/>
      <c r="IOH16" s="80"/>
      <c r="IOI16" s="80"/>
      <c r="IOJ16" s="80"/>
      <c r="IOK16" s="80"/>
      <c r="IOL16" s="80"/>
      <c r="IOM16" s="80"/>
      <c r="ION16" s="80"/>
      <c r="IOO16" s="80"/>
      <c r="IOP16" s="80"/>
      <c r="IOQ16" s="80"/>
      <c r="IOR16" s="80"/>
      <c r="IOS16" s="80"/>
      <c r="IOT16" s="80"/>
      <c r="IOU16" s="80"/>
      <c r="IOV16" s="80"/>
      <c r="IOW16" s="80"/>
      <c r="IOX16" s="80"/>
      <c r="IOY16" s="80"/>
      <c r="IOZ16" s="80"/>
      <c r="IPA16" s="80"/>
      <c r="IPB16" s="80"/>
      <c r="IPC16" s="80"/>
      <c r="IPD16" s="80"/>
      <c r="IPE16" s="80"/>
      <c r="IPF16" s="80"/>
      <c r="IPG16" s="80"/>
      <c r="IPH16" s="80"/>
      <c r="IPI16" s="80"/>
      <c r="IPJ16" s="80"/>
      <c r="IPK16" s="80"/>
      <c r="IPL16" s="80"/>
      <c r="IPM16" s="80"/>
      <c r="IPN16" s="80"/>
      <c r="IPO16" s="80"/>
      <c r="IPP16" s="80"/>
      <c r="IPQ16" s="80"/>
      <c r="IPR16" s="80"/>
      <c r="IPS16" s="80"/>
      <c r="IPT16" s="80"/>
      <c r="IPU16" s="80"/>
      <c r="IPV16" s="80"/>
      <c r="IPW16" s="80"/>
      <c r="IPX16" s="80"/>
      <c r="IPY16" s="80"/>
      <c r="IPZ16" s="80"/>
      <c r="IQA16" s="80"/>
      <c r="IQB16" s="80"/>
      <c r="IQC16" s="80"/>
      <c r="IQD16" s="80"/>
      <c r="IQE16" s="80"/>
      <c r="IQF16" s="80"/>
      <c r="IQG16" s="80"/>
      <c r="IQH16" s="80"/>
      <c r="IQI16" s="80"/>
      <c r="IQJ16" s="80"/>
      <c r="IQK16" s="80"/>
      <c r="IQL16" s="80"/>
      <c r="IQM16" s="80"/>
      <c r="IQN16" s="80"/>
      <c r="IQO16" s="80"/>
      <c r="IQP16" s="80"/>
      <c r="IQQ16" s="80"/>
      <c r="IQR16" s="80"/>
      <c r="IQS16" s="80"/>
      <c r="IQT16" s="80"/>
      <c r="IQU16" s="80"/>
      <c r="IQV16" s="80"/>
      <c r="IQW16" s="80"/>
      <c r="IQX16" s="80"/>
      <c r="IQY16" s="80"/>
      <c r="IQZ16" s="80"/>
      <c r="IRA16" s="80"/>
      <c r="IRB16" s="80"/>
      <c r="IRC16" s="80"/>
      <c r="IRD16" s="80"/>
      <c r="IRE16" s="80"/>
      <c r="IRF16" s="80"/>
      <c r="IRG16" s="80"/>
      <c r="IRH16" s="80"/>
      <c r="IRI16" s="80"/>
      <c r="IRJ16" s="80"/>
      <c r="IRK16" s="80"/>
      <c r="IRL16" s="80"/>
      <c r="IRM16" s="80"/>
      <c r="IRN16" s="80"/>
      <c r="IRO16" s="80"/>
      <c r="IRP16" s="80"/>
      <c r="IRQ16" s="80"/>
      <c r="IRR16" s="80"/>
      <c r="IRS16" s="80"/>
      <c r="IRT16" s="80"/>
      <c r="IRU16" s="80"/>
      <c r="IRV16" s="80"/>
      <c r="IRW16" s="80"/>
      <c r="IRX16" s="80"/>
      <c r="IRY16" s="80"/>
      <c r="IRZ16" s="80"/>
      <c r="ISA16" s="80"/>
      <c r="ISB16" s="80"/>
      <c r="ISC16" s="80"/>
      <c r="ISD16" s="80"/>
      <c r="ISE16" s="80"/>
      <c r="ISF16" s="80"/>
      <c r="ISG16" s="80"/>
      <c r="ISH16" s="80"/>
      <c r="ISI16" s="80"/>
      <c r="ISJ16" s="80"/>
      <c r="ISK16" s="80"/>
      <c r="ISL16" s="80"/>
      <c r="ISM16" s="80"/>
      <c r="ISN16" s="80"/>
      <c r="ISO16" s="80"/>
      <c r="ISP16" s="80"/>
      <c r="ISQ16" s="80"/>
      <c r="ISR16" s="80"/>
      <c r="ISS16" s="80"/>
      <c r="IST16" s="80"/>
      <c r="ISU16" s="80"/>
      <c r="ISV16" s="80"/>
      <c r="ISW16" s="80"/>
      <c r="ISX16" s="80"/>
      <c r="ISY16" s="80"/>
      <c r="ISZ16" s="80"/>
      <c r="ITA16" s="80"/>
      <c r="ITB16" s="80"/>
      <c r="ITC16" s="80"/>
      <c r="ITD16" s="80"/>
      <c r="ITE16" s="80"/>
      <c r="ITF16" s="80"/>
      <c r="ITG16" s="80"/>
      <c r="ITH16" s="80"/>
      <c r="ITI16" s="80"/>
      <c r="ITJ16" s="80"/>
      <c r="ITK16" s="80"/>
      <c r="ITL16" s="80"/>
      <c r="ITM16" s="80"/>
      <c r="ITN16" s="80"/>
      <c r="ITO16" s="80"/>
      <c r="ITP16" s="80"/>
      <c r="ITQ16" s="80"/>
      <c r="ITR16" s="80"/>
      <c r="ITS16" s="80"/>
      <c r="ITT16" s="80"/>
      <c r="ITU16" s="80"/>
      <c r="ITV16" s="80"/>
      <c r="ITW16" s="80"/>
      <c r="ITX16" s="80"/>
      <c r="ITY16" s="80"/>
      <c r="ITZ16" s="80"/>
      <c r="IUA16" s="80"/>
      <c r="IUB16" s="80"/>
      <c r="IUC16" s="80"/>
      <c r="IUD16" s="80"/>
      <c r="IUE16" s="80"/>
      <c r="IUF16" s="80"/>
      <c r="IUG16" s="80"/>
      <c r="IUH16" s="80"/>
      <c r="IUI16" s="80"/>
      <c r="IUJ16" s="80"/>
      <c r="IUK16" s="80"/>
      <c r="IUL16" s="80"/>
      <c r="IUM16" s="80"/>
      <c r="IUN16" s="80"/>
      <c r="IUO16" s="80"/>
      <c r="IUP16" s="80"/>
      <c r="IUQ16" s="80"/>
      <c r="IUR16" s="80"/>
      <c r="IUS16" s="80"/>
      <c r="IUT16" s="80"/>
      <c r="IUU16" s="80"/>
      <c r="IUV16" s="80"/>
      <c r="IUW16" s="80"/>
      <c r="IUX16" s="80"/>
      <c r="IUY16" s="80"/>
      <c r="IUZ16" s="80"/>
      <c r="IVA16" s="80"/>
      <c r="IVB16" s="80"/>
      <c r="IVC16" s="80"/>
      <c r="IVD16" s="80"/>
      <c r="IVE16" s="80"/>
      <c r="IVF16" s="80"/>
      <c r="IVG16" s="80"/>
      <c r="IVH16" s="80"/>
      <c r="IVI16" s="80"/>
      <c r="IVJ16" s="80"/>
      <c r="IVK16" s="80"/>
      <c r="IVL16" s="80"/>
      <c r="IVM16" s="80"/>
      <c r="IVN16" s="80"/>
      <c r="IVO16" s="80"/>
      <c r="IVP16" s="80"/>
      <c r="IVQ16" s="80"/>
      <c r="IVR16" s="80"/>
      <c r="IVS16" s="80"/>
      <c r="IVT16" s="80"/>
      <c r="IVU16" s="80"/>
      <c r="IVV16" s="80"/>
      <c r="IVW16" s="80"/>
      <c r="IVX16" s="80"/>
      <c r="IVY16" s="80"/>
      <c r="IVZ16" s="80"/>
      <c r="IWA16" s="80"/>
      <c r="IWB16" s="80"/>
      <c r="IWC16" s="80"/>
      <c r="IWD16" s="80"/>
      <c r="IWE16" s="80"/>
      <c r="IWF16" s="80"/>
      <c r="IWG16" s="80"/>
      <c r="IWH16" s="80"/>
      <c r="IWI16" s="80"/>
      <c r="IWJ16" s="80"/>
      <c r="IWK16" s="80"/>
      <c r="IWL16" s="80"/>
      <c r="IWM16" s="80"/>
      <c r="IWN16" s="80"/>
      <c r="IWO16" s="80"/>
      <c r="IWP16" s="80"/>
      <c r="IWQ16" s="80"/>
      <c r="IWR16" s="80"/>
      <c r="IWS16" s="80"/>
      <c r="IWT16" s="80"/>
      <c r="IWU16" s="80"/>
      <c r="IWV16" s="80"/>
      <c r="IWW16" s="80"/>
      <c r="IWX16" s="80"/>
      <c r="IWY16" s="80"/>
      <c r="IWZ16" s="80"/>
      <c r="IXA16" s="80"/>
      <c r="IXB16" s="80"/>
      <c r="IXC16" s="80"/>
      <c r="IXD16" s="80"/>
      <c r="IXE16" s="80"/>
      <c r="IXF16" s="80"/>
      <c r="IXG16" s="80"/>
      <c r="IXH16" s="80"/>
      <c r="IXI16" s="80"/>
      <c r="IXJ16" s="80"/>
      <c r="IXK16" s="80"/>
      <c r="IXL16" s="80"/>
      <c r="IXM16" s="80"/>
      <c r="IXN16" s="80"/>
      <c r="IXO16" s="80"/>
      <c r="IXP16" s="80"/>
      <c r="IXQ16" s="80"/>
      <c r="IXR16" s="80"/>
      <c r="IXS16" s="80"/>
      <c r="IXT16" s="80"/>
      <c r="IXU16" s="80"/>
      <c r="IXV16" s="80"/>
      <c r="IXW16" s="80"/>
      <c r="IXX16" s="80"/>
      <c r="IXY16" s="80"/>
      <c r="IXZ16" s="80"/>
      <c r="IYA16" s="80"/>
      <c r="IYB16" s="80"/>
      <c r="IYC16" s="80"/>
      <c r="IYD16" s="80"/>
      <c r="IYE16" s="80"/>
      <c r="IYF16" s="80"/>
      <c r="IYG16" s="80"/>
      <c r="IYH16" s="80"/>
      <c r="IYI16" s="80"/>
      <c r="IYJ16" s="80"/>
      <c r="IYK16" s="80"/>
      <c r="IYL16" s="80"/>
      <c r="IYM16" s="80"/>
      <c r="IYN16" s="80"/>
      <c r="IYO16" s="80"/>
      <c r="IYP16" s="80"/>
      <c r="IYQ16" s="80"/>
      <c r="IYR16" s="80"/>
      <c r="IYS16" s="80"/>
      <c r="IYT16" s="80"/>
      <c r="IYU16" s="80"/>
      <c r="IYV16" s="80"/>
      <c r="IYW16" s="80"/>
      <c r="IYX16" s="80"/>
      <c r="IYY16" s="80"/>
      <c r="IYZ16" s="80"/>
      <c r="IZA16" s="80"/>
      <c r="IZB16" s="80"/>
      <c r="IZC16" s="80"/>
      <c r="IZD16" s="80"/>
      <c r="IZE16" s="80"/>
      <c r="IZF16" s="80"/>
      <c r="IZG16" s="80"/>
      <c r="IZH16" s="80"/>
      <c r="IZI16" s="80"/>
      <c r="IZJ16" s="80"/>
      <c r="IZK16" s="80"/>
      <c r="IZL16" s="80"/>
      <c r="IZM16" s="80"/>
      <c r="IZN16" s="80"/>
      <c r="IZO16" s="80"/>
      <c r="IZP16" s="80"/>
      <c r="IZQ16" s="80"/>
      <c r="IZR16" s="80"/>
      <c r="IZS16" s="80"/>
      <c r="IZT16" s="80"/>
      <c r="IZU16" s="80"/>
      <c r="IZV16" s="80"/>
      <c r="IZW16" s="80"/>
      <c r="IZX16" s="80"/>
      <c r="IZY16" s="80"/>
      <c r="IZZ16" s="80"/>
      <c r="JAA16" s="80"/>
      <c r="JAB16" s="80"/>
      <c r="JAC16" s="80"/>
      <c r="JAD16" s="80"/>
      <c r="JAE16" s="80"/>
      <c r="JAF16" s="80"/>
      <c r="JAG16" s="80"/>
      <c r="JAH16" s="80"/>
      <c r="JAI16" s="80"/>
      <c r="JAJ16" s="80"/>
      <c r="JAK16" s="80"/>
      <c r="JAL16" s="80"/>
      <c r="JAM16" s="80"/>
      <c r="JAN16" s="80"/>
      <c r="JAO16" s="80"/>
      <c r="JAP16" s="80"/>
      <c r="JAQ16" s="80"/>
      <c r="JAR16" s="80"/>
      <c r="JAS16" s="80"/>
      <c r="JAT16" s="80"/>
      <c r="JAU16" s="80"/>
      <c r="JAV16" s="80"/>
      <c r="JAW16" s="80"/>
      <c r="JAX16" s="80"/>
      <c r="JAY16" s="80"/>
      <c r="JAZ16" s="80"/>
      <c r="JBA16" s="80"/>
      <c r="JBB16" s="80"/>
      <c r="JBC16" s="80"/>
      <c r="JBD16" s="80"/>
      <c r="JBE16" s="80"/>
      <c r="JBF16" s="80"/>
      <c r="JBG16" s="80"/>
      <c r="JBH16" s="80"/>
      <c r="JBI16" s="80"/>
      <c r="JBJ16" s="80"/>
      <c r="JBK16" s="80"/>
      <c r="JBL16" s="80"/>
      <c r="JBM16" s="80"/>
      <c r="JBN16" s="80"/>
      <c r="JBO16" s="80"/>
      <c r="JBP16" s="80"/>
      <c r="JBQ16" s="80"/>
      <c r="JBR16" s="80"/>
      <c r="JBS16" s="80"/>
      <c r="JBT16" s="80"/>
      <c r="JBU16" s="80"/>
      <c r="JBV16" s="80"/>
      <c r="JBW16" s="80"/>
      <c r="JBX16" s="80"/>
      <c r="JBY16" s="80"/>
      <c r="JBZ16" s="80"/>
      <c r="JCA16" s="80"/>
      <c r="JCB16" s="80"/>
      <c r="JCC16" s="80"/>
      <c r="JCD16" s="80"/>
      <c r="JCE16" s="80"/>
      <c r="JCF16" s="80"/>
      <c r="JCG16" s="80"/>
      <c r="JCH16" s="80"/>
      <c r="JCI16" s="80"/>
      <c r="JCJ16" s="80"/>
      <c r="JCK16" s="80"/>
      <c r="JCL16" s="80"/>
      <c r="JCM16" s="80"/>
      <c r="JCN16" s="80"/>
      <c r="JCO16" s="80"/>
      <c r="JCP16" s="80"/>
      <c r="JCQ16" s="80"/>
      <c r="JCR16" s="80"/>
      <c r="JCS16" s="80"/>
      <c r="JCT16" s="80"/>
      <c r="JCU16" s="80"/>
      <c r="JCV16" s="80"/>
      <c r="JCW16" s="80"/>
      <c r="JCX16" s="80"/>
      <c r="JCY16" s="80"/>
      <c r="JCZ16" s="80"/>
      <c r="JDA16" s="80"/>
      <c r="JDB16" s="80"/>
      <c r="JDC16" s="80"/>
      <c r="JDD16" s="80"/>
      <c r="JDE16" s="80"/>
      <c r="JDF16" s="80"/>
      <c r="JDG16" s="80"/>
      <c r="JDH16" s="80"/>
      <c r="JDI16" s="80"/>
      <c r="JDJ16" s="80"/>
      <c r="JDK16" s="80"/>
      <c r="JDL16" s="80"/>
      <c r="JDM16" s="80"/>
      <c r="JDN16" s="80"/>
      <c r="JDO16" s="80"/>
      <c r="JDP16" s="80"/>
      <c r="JDQ16" s="80"/>
      <c r="JDR16" s="80"/>
      <c r="JDS16" s="80"/>
      <c r="JDT16" s="80"/>
      <c r="JDU16" s="80"/>
      <c r="JDV16" s="80"/>
      <c r="JDW16" s="80"/>
      <c r="JDX16" s="80"/>
      <c r="JDY16" s="80"/>
      <c r="JDZ16" s="80"/>
      <c r="JEA16" s="80"/>
      <c r="JEB16" s="80"/>
      <c r="JEC16" s="80"/>
      <c r="JED16" s="80"/>
      <c r="JEE16" s="80"/>
      <c r="JEF16" s="80"/>
      <c r="JEG16" s="80"/>
      <c r="JEH16" s="80"/>
      <c r="JEI16" s="80"/>
      <c r="JEJ16" s="80"/>
      <c r="JEK16" s="80"/>
      <c r="JEL16" s="80"/>
      <c r="JEM16" s="80"/>
      <c r="JEN16" s="80"/>
      <c r="JEO16" s="80"/>
      <c r="JEP16" s="80"/>
      <c r="JEQ16" s="80"/>
      <c r="JER16" s="80"/>
      <c r="JES16" s="80"/>
      <c r="JET16" s="80"/>
      <c r="JEU16" s="80"/>
      <c r="JEV16" s="80"/>
      <c r="JEW16" s="80"/>
      <c r="JEX16" s="80"/>
      <c r="JEY16" s="80"/>
      <c r="JEZ16" s="80"/>
      <c r="JFA16" s="80"/>
      <c r="JFB16" s="80"/>
      <c r="JFC16" s="80"/>
      <c r="JFD16" s="80"/>
      <c r="JFE16" s="80"/>
      <c r="JFF16" s="80"/>
      <c r="JFG16" s="80"/>
      <c r="JFH16" s="80"/>
      <c r="JFI16" s="80"/>
      <c r="JFJ16" s="80"/>
      <c r="JFK16" s="80"/>
      <c r="JFL16" s="80"/>
      <c r="JFM16" s="80"/>
      <c r="JFN16" s="80"/>
      <c r="JFO16" s="80"/>
      <c r="JFP16" s="80"/>
      <c r="JFQ16" s="80"/>
      <c r="JFR16" s="80"/>
      <c r="JFS16" s="80"/>
      <c r="JFT16" s="80"/>
      <c r="JFU16" s="80"/>
      <c r="JFV16" s="80"/>
      <c r="JFW16" s="80"/>
      <c r="JFX16" s="80"/>
      <c r="JFY16" s="80"/>
      <c r="JFZ16" s="80"/>
      <c r="JGA16" s="80"/>
      <c r="JGB16" s="80"/>
      <c r="JGC16" s="80"/>
      <c r="JGD16" s="80"/>
      <c r="JGE16" s="80"/>
      <c r="JGF16" s="80"/>
      <c r="JGG16" s="80"/>
      <c r="JGH16" s="80"/>
      <c r="JGI16" s="80"/>
      <c r="JGJ16" s="80"/>
      <c r="JGK16" s="80"/>
      <c r="JGL16" s="80"/>
      <c r="JGM16" s="80"/>
      <c r="JGN16" s="80"/>
      <c r="JGO16" s="80"/>
      <c r="JGP16" s="80"/>
      <c r="JGQ16" s="80"/>
      <c r="JGR16" s="80"/>
      <c r="JGS16" s="80"/>
      <c r="JGT16" s="80"/>
      <c r="JGU16" s="80"/>
      <c r="JGV16" s="80"/>
      <c r="JGW16" s="80"/>
      <c r="JGX16" s="80"/>
      <c r="JGY16" s="80"/>
      <c r="JGZ16" s="80"/>
      <c r="JHA16" s="80"/>
      <c r="JHB16" s="80"/>
      <c r="JHC16" s="80"/>
      <c r="JHD16" s="80"/>
      <c r="JHE16" s="80"/>
      <c r="JHF16" s="80"/>
      <c r="JHG16" s="80"/>
      <c r="JHH16" s="80"/>
      <c r="JHI16" s="80"/>
      <c r="JHJ16" s="80"/>
      <c r="JHK16" s="80"/>
      <c r="JHL16" s="80"/>
      <c r="JHM16" s="80"/>
      <c r="JHN16" s="80"/>
      <c r="JHO16" s="80"/>
      <c r="JHP16" s="80"/>
      <c r="JHQ16" s="80"/>
      <c r="JHR16" s="80"/>
      <c r="JHS16" s="80"/>
      <c r="JHT16" s="80"/>
      <c r="JHU16" s="80"/>
      <c r="JHV16" s="80"/>
      <c r="JHW16" s="80"/>
      <c r="JHX16" s="80"/>
      <c r="JHY16" s="80"/>
      <c r="JHZ16" s="80"/>
      <c r="JIA16" s="80"/>
      <c r="JIB16" s="80"/>
      <c r="JIC16" s="80"/>
      <c r="JID16" s="80"/>
      <c r="JIE16" s="80"/>
      <c r="JIF16" s="80"/>
      <c r="JIG16" s="80"/>
      <c r="JIH16" s="80"/>
      <c r="JII16" s="80"/>
      <c r="JIJ16" s="80"/>
      <c r="JIK16" s="80"/>
      <c r="JIL16" s="80"/>
      <c r="JIM16" s="80"/>
      <c r="JIN16" s="80"/>
      <c r="JIO16" s="80"/>
      <c r="JIP16" s="80"/>
      <c r="JIQ16" s="80"/>
      <c r="JIR16" s="80"/>
      <c r="JIS16" s="80"/>
      <c r="JIT16" s="80"/>
      <c r="JIU16" s="80"/>
      <c r="JIV16" s="80"/>
      <c r="JIW16" s="80"/>
      <c r="JIX16" s="80"/>
      <c r="JIY16" s="80"/>
      <c r="JIZ16" s="80"/>
      <c r="JJA16" s="80"/>
      <c r="JJB16" s="80"/>
      <c r="JJC16" s="80"/>
      <c r="JJD16" s="80"/>
      <c r="JJE16" s="80"/>
      <c r="JJF16" s="80"/>
      <c r="JJG16" s="80"/>
      <c r="JJH16" s="80"/>
      <c r="JJI16" s="80"/>
      <c r="JJJ16" s="80"/>
      <c r="JJK16" s="80"/>
      <c r="JJL16" s="80"/>
      <c r="JJM16" s="80"/>
      <c r="JJN16" s="80"/>
      <c r="JJO16" s="80"/>
      <c r="JJP16" s="80"/>
      <c r="JJQ16" s="80"/>
      <c r="JJR16" s="80"/>
      <c r="JJS16" s="80"/>
      <c r="JJT16" s="80"/>
      <c r="JJU16" s="80"/>
      <c r="JJV16" s="80"/>
      <c r="JJW16" s="80"/>
      <c r="JJX16" s="80"/>
      <c r="JJY16" s="80"/>
      <c r="JJZ16" s="80"/>
      <c r="JKA16" s="80"/>
      <c r="JKB16" s="80"/>
      <c r="JKC16" s="80"/>
      <c r="JKD16" s="80"/>
      <c r="JKE16" s="80"/>
      <c r="JKF16" s="80"/>
      <c r="JKG16" s="80"/>
      <c r="JKH16" s="80"/>
      <c r="JKI16" s="80"/>
      <c r="JKJ16" s="80"/>
      <c r="JKK16" s="80"/>
      <c r="JKL16" s="80"/>
      <c r="JKM16" s="80"/>
      <c r="JKN16" s="80"/>
      <c r="JKO16" s="80"/>
      <c r="JKP16" s="80"/>
      <c r="JKQ16" s="80"/>
      <c r="JKR16" s="80"/>
      <c r="JKS16" s="80"/>
      <c r="JKT16" s="80"/>
      <c r="JKU16" s="80"/>
      <c r="JKV16" s="80"/>
      <c r="JKW16" s="80"/>
      <c r="JKX16" s="80"/>
      <c r="JKY16" s="80"/>
      <c r="JKZ16" s="80"/>
      <c r="JLA16" s="80"/>
      <c r="JLB16" s="80"/>
      <c r="JLC16" s="80"/>
      <c r="JLD16" s="80"/>
      <c r="JLE16" s="80"/>
      <c r="JLF16" s="80"/>
      <c r="JLG16" s="80"/>
      <c r="JLH16" s="80"/>
      <c r="JLI16" s="80"/>
      <c r="JLJ16" s="80"/>
      <c r="JLK16" s="80"/>
      <c r="JLL16" s="80"/>
      <c r="JLM16" s="80"/>
      <c r="JLN16" s="80"/>
      <c r="JLO16" s="80"/>
      <c r="JLP16" s="80"/>
      <c r="JLQ16" s="80"/>
      <c r="JLR16" s="80"/>
      <c r="JLS16" s="80"/>
      <c r="JLT16" s="80"/>
      <c r="JLU16" s="80"/>
      <c r="JLV16" s="80"/>
      <c r="JLW16" s="80"/>
      <c r="JLX16" s="80"/>
      <c r="JLY16" s="80"/>
      <c r="JLZ16" s="80"/>
      <c r="JMA16" s="80"/>
      <c r="JMB16" s="80"/>
      <c r="JMC16" s="80"/>
      <c r="JMD16" s="80"/>
      <c r="JME16" s="80"/>
      <c r="JMF16" s="80"/>
      <c r="JMG16" s="80"/>
      <c r="JMH16" s="80"/>
      <c r="JMI16" s="80"/>
      <c r="JMJ16" s="80"/>
      <c r="JMK16" s="80"/>
      <c r="JML16" s="80"/>
      <c r="JMM16" s="80"/>
      <c r="JMN16" s="80"/>
      <c r="JMO16" s="80"/>
      <c r="JMP16" s="80"/>
      <c r="JMQ16" s="80"/>
      <c r="JMR16" s="80"/>
      <c r="JMS16" s="80"/>
      <c r="JMT16" s="80"/>
      <c r="JMU16" s="80"/>
      <c r="JMV16" s="80"/>
      <c r="JMW16" s="80"/>
      <c r="JMX16" s="80"/>
      <c r="JMY16" s="80"/>
      <c r="JMZ16" s="80"/>
      <c r="JNA16" s="80"/>
      <c r="JNB16" s="80"/>
      <c r="JNC16" s="80"/>
      <c r="JND16" s="80"/>
      <c r="JNE16" s="80"/>
      <c r="JNF16" s="80"/>
      <c r="JNG16" s="80"/>
      <c r="JNH16" s="80"/>
      <c r="JNI16" s="80"/>
      <c r="JNJ16" s="80"/>
      <c r="JNK16" s="80"/>
      <c r="JNL16" s="80"/>
      <c r="JNM16" s="80"/>
      <c r="JNN16" s="80"/>
      <c r="JNO16" s="80"/>
      <c r="JNP16" s="80"/>
      <c r="JNQ16" s="80"/>
      <c r="JNR16" s="80"/>
      <c r="JNS16" s="80"/>
      <c r="JNT16" s="80"/>
      <c r="JNU16" s="80"/>
      <c r="JNV16" s="80"/>
      <c r="JNW16" s="80"/>
      <c r="JNX16" s="80"/>
      <c r="JNY16" s="80"/>
      <c r="JNZ16" s="80"/>
      <c r="JOA16" s="80"/>
      <c r="JOB16" s="80"/>
      <c r="JOC16" s="80"/>
      <c r="JOD16" s="80"/>
      <c r="JOE16" s="80"/>
      <c r="JOF16" s="80"/>
      <c r="JOG16" s="80"/>
      <c r="JOH16" s="80"/>
      <c r="JOI16" s="80"/>
      <c r="JOJ16" s="80"/>
      <c r="JOK16" s="80"/>
      <c r="JOL16" s="80"/>
      <c r="JOM16" s="80"/>
      <c r="JON16" s="80"/>
      <c r="JOO16" s="80"/>
      <c r="JOP16" s="80"/>
      <c r="JOQ16" s="80"/>
      <c r="JOR16" s="80"/>
      <c r="JOS16" s="80"/>
      <c r="JOT16" s="80"/>
      <c r="JOU16" s="80"/>
      <c r="JOV16" s="80"/>
      <c r="JOW16" s="80"/>
      <c r="JOX16" s="80"/>
      <c r="JOY16" s="80"/>
      <c r="JOZ16" s="80"/>
      <c r="JPA16" s="80"/>
      <c r="JPB16" s="80"/>
      <c r="JPC16" s="80"/>
      <c r="JPD16" s="80"/>
      <c r="JPE16" s="80"/>
      <c r="JPF16" s="80"/>
      <c r="JPG16" s="80"/>
      <c r="JPH16" s="80"/>
      <c r="JPI16" s="80"/>
      <c r="JPJ16" s="80"/>
      <c r="JPK16" s="80"/>
      <c r="JPL16" s="80"/>
      <c r="JPM16" s="80"/>
      <c r="JPN16" s="80"/>
      <c r="JPO16" s="80"/>
      <c r="JPP16" s="80"/>
      <c r="JPQ16" s="80"/>
      <c r="JPR16" s="80"/>
      <c r="JPS16" s="80"/>
      <c r="JPT16" s="80"/>
      <c r="JPU16" s="80"/>
      <c r="JPV16" s="80"/>
      <c r="JPW16" s="80"/>
      <c r="JPX16" s="80"/>
      <c r="JPY16" s="80"/>
      <c r="JPZ16" s="80"/>
      <c r="JQA16" s="80"/>
      <c r="JQB16" s="80"/>
      <c r="JQC16" s="80"/>
      <c r="JQD16" s="80"/>
      <c r="JQE16" s="80"/>
      <c r="JQF16" s="80"/>
      <c r="JQG16" s="80"/>
      <c r="JQH16" s="80"/>
      <c r="JQI16" s="80"/>
      <c r="JQJ16" s="80"/>
      <c r="JQK16" s="80"/>
      <c r="JQL16" s="80"/>
      <c r="JQM16" s="80"/>
      <c r="JQN16" s="80"/>
      <c r="JQO16" s="80"/>
      <c r="JQP16" s="80"/>
      <c r="JQQ16" s="80"/>
      <c r="JQR16" s="80"/>
      <c r="JQS16" s="80"/>
      <c r="JQT16" s="80"/>
      <c r="JQU16" s="80"/>
      <c r="JQV16" s="80"/>
      <c r="JQW16" s="80"/>
      <c r="JQX16" s="80"/>
      <c r="JQY16" s="80"/>
      <c r="JQZ16" s="80"/>
      <c r="JRA16" s="80"/>
      <c r="JRB16" s="80"/>
      <c r="JRC16" s="80"/>
      <c r="JRD16" s="80"/>
      <c r="JRE16" s="80"/>
      <c r="JRF16" s="80"/>
      <c r="JRG16" s="80"/>
      <c r="JRH16" s="80"/>
      <c r="JRI16" s="80"/>
      <c r="JRJ16" s="80"/>
      <c r="JRK16" s="80"/>
      <c r="JRL16" s="80"/>
      <c r="JRM16" s="80"/>
      <c r="JRN16" s="80"/>
      <c r="JRO16" s="80"/>
      <c r="JRP16" s="80"/>
      <c r="JRQ16" s="80"/>
      <c r="JRR16" s="80"/>
      <c r="JRS16" s="80"/>
      <c r="JRT16" s="80"/>
      <c r="JRU16" s="80"/>
      <c r="JRV16" s="80"/>
      <c r="JRW16" s="80"/>
      <c r="JRX16" s="80"/>
      <c r="JRY16" s="80"/>
      <c r="JRZ16" s="80"/>
      <c r="JSA16" s="80"/>
      <c r="JSB16" s="80"/>
      <c r="JSC16" s="80"/>
      <c r="JSD16" s="80"/>
      <c r="JSE16" s="80"/>
      <c r="JSF16" s="80"/>
      <c r="JSG16" s="80"/>
      <c r="JSH16" s="80"/>
      <c r="JSI16" s="80"/>
      <c r="JSJ16" s="80"/>
      <c r="JSK16" s="80"/>
      <c r="JSL16" s="80"/>
      <c r="JSM16" s="80"/>
      <c r="JSN16" s="80"/>
      <c r="JSO16" s="80"/>
      <c r="JSP16" s="80"/>
      <c r="JSQ16" s="80"/>
      <c r="JSR16" s="80"/>
      <c r="JSS16" s="80"/>
      <c r="JST16" s="80"/>
      <c r="JSU16" s="80"/>
      <c r="JSV16" s="80"/>
      <c r="JSW16" s="80"/>
      <c r="JSX16" s="80"/>
      <c r="JSY16" s="80"/>
      <c r="JSZ16" s="80"/>
      <c r="JTA16" s="80"/>
      <c r="JTB16" s="80"/>
      <c r="JTC16" s="80"/>
      <c r="JTD16" s="80"/>
      <c r="JTE16" s="80"/>
      <c r="JTF16" s="80"/>
      <c r="JTG16" s="80"/>
      <c r="JTH16" s="80"/>
      <c r="JTI16" s="80"/>
      <c r="JTJ16" s="80"/>
      <c r="JTK16" s="80"/>
      <c r="JTL16" s="80"/>
      <c r="JTM16" s="80"/>
      <c r="JTN16" s="80"/>
      <c r="JTO16" s="80"/>
      <c r="JTP16" s="80"/>
      <c r="JTQ16" s="80"/>
      <c r="JTR16" s="80"/>
      <c r="JTS16" s="80"/>
      <c r="JTT16" s="80"/>
      <c r="JTU16" s="80"/>
      <c r="JTV16" s="80"/>
      <c r="JTW16" s="80"/>
      <c r="JTX16" s="80"/>
      <c r="JTY16" s="80"/>
      <c r="JTZ16" s="80"/>
      <c r="JUA16" s="80"/>
      <c r="JUB16" s="80"/>
      <c r="JUC16" s="80"/>
      <c r="JUD16" s="80"/>
      <c r="JUE16" s="80"/>
      <c r="JUF16" s="80"/>
      <c r="JUG16" s="80"/>
      <c r="JUH16" s="80"/>
      <c r="JUI16" s="80"/>
      <c r="JUJ16" s="80"/>
      <c r="JUK16" s="80"/>
      <c r="JUL16" s="80"/>
      <c r="JUM16" s="80"/>
      <c r="JUN16" s="80"/>
      <c r="JUO16" s="80"/>
      <c r="JUP16" s="80"/>
      <c r="JUQ16" s="80"/>
      <c r="JUR16" s="80"/>
      <c r="JUS16" s="80"/>
      <c r="JUT16" s="80"/>
      <c r="JUU16" s="80"/>
      <c r="JUV16" s="80"/>
      <c r="JUW16" s="80"/>
      <c r="JUX16" s="80"/>
      <c r="JUY16" s="80"/>
      <c r="JUZ16" s="80"/>
      <c r="JVA16" s="80"/>
      <c r="JVB16" s="80"/>
      <c r="JVC16" s="80"/>
      <c r="JVD16" s="80"/>
      <c r="JVE16" s="80"/>
      <c r="JVF16" s="80"/>
      <c r="JVG16" s="80"/>
      <c r="JVH16" s="80"/>
      <c r="JVI16" s="80"/>
      <c r="JVJ16" s="80"/>
      <c r="JVK16" s="80"/>
      <c r="JVL16" s="80"/>
      <c r="JVM16" s="80"/>
      <c r="JVN16" s="80"/>
      <c r="JVO16" s="80"/>
      <c r="JVP16" s="80"/>
      <c r="JVQ16" s="80"/>
      <c r="JVR16" s="80"/>
      <c r="JVS16" s="80"/>
      <c r="JVT16" s="80"/>
      <c r="JVU16" s="80"/>
      <c r="JVV16" s="80"/>
      <c r="JVW16" s="80"/>
      <c r="JVX16" s="80"/>
      <c r="JVY16" s="80"/>
      <c r="JVZ16" s="80"/>
      <c r="JWA16" s="80"/>
      <c r="JWB16" s="80"/>
      <c r="JWC16" s="80"/>
      <c r="JWD16" s="80"/>
      <c r="JWE16" s="80"/>
      <c r="JWF16" s="80"/>
      <c r="JWG16" s="80"/>
      <c r="JWH16" s="80"/>
      <c r="JWI16" s="80"/>
      <c r="JWJ16" s="80"/>
      <c r="JWK16" s="80"/>
      <c r="JWL16" s="80"/>
      <c r="JWM16" s="80"/>
      <c r="JWN16" s="80"/>
      <c r="JWO16" s="80"/>
      <c r="JWP16" s="80"/>
      <c r="JWQ16" s="80"/>
      <c r="JWR16" s="80"/>
      <c r="JWS16" s="80"/>
      <c r="JWT16" s="80"/>
      <c r="JWU16" s="80"/>
      <c r="JWV16" s="80"/>
      <c r="JWW16" s="80"/>
      <c r="JWX16" s="80"/>
      <c r="JWY16" s="80"/>
      <c r="JWZ16" s="80"/>
      <c r="JXA16" s="80"/>
      <c r="JXB16" s="80"/>
      <c r="JXC16" s="80"/>
      <c r="JXD16" s="80"/>
      <c r="JXE16" s="80"/>
      <c r="JXF16" s="80"/>
      <c r="JXG16" s="80"/>
      <c r="JXH16" s="80"/>
      <c r="JXI16" s="80"/>
      <c r="JXJ16" s="80"/>
      <c r="JXK16" s="80"/>
      <c r="JXL16" s="80"/>
      <c r="JXM16" s="80"/>
      <c r="JXN16" s="80"/>
      <c r="JXO16" s="80"/>
      <c r="JXP16" s="80"/>
      <c r="JXQ16" s="80"/>
      <c r="JXR16" s="80"/>
      <c r="JXS16" s="80"/>
      <c r="JXT16" s="80"/>
      <c r="JXU16" s="80"/>
      <c r="JXV16" s="80"/>
      <c r="JXW16" s="80"/>
      <c r="JXX16" s="80"/>
      <c r="JXY16" s="80"/>
      <c r="JXZ16" s="80"/>
      <c r="JYA16" s="80"/>
      <c r="JYB16" s="80"/>
      <c r="JYC16" s="80"/>
      <c r="JYD16" s="80"/>
      <c r="JYE16" s="80"/>
      <c r="JYF16" s="80"/>
      <c r="JYG16" s="80"/>
      <c r="JYH16" s="80"/>
      <c r="JYI16" s="80"/>
      <c r="JYJ16" s="80"/>
      <c r="JYK16" s="80"/>
      <c r="JYL16" s="80"/>
      <c r="JYM16" s="80"/>
      <c r="JYN16" s="80"/>
      <c r="JYO16" s="80"/>
      <c r="JYP16" s="80"/>
      <c r="JYQ16" s="80"/>
      <c r="JYR16" s="80"/>
      <c r="JYS16" s="80"/>
      <c r="JYT16" s="80"/>
      <c r="JYU16" s="80"/>
      <c r="JYV16" s="80"/>
      <c r="JYW16" s="80"/>
      <c r="JYX16" s="80"/>
      <c r="JYY16" s="80"/>
      <c r="JYZ16" s="80"/>
      <c r="JZA16" s="80"/>
      <c r="JZB16" s="80"/>
      <c r="JZC16" s="80"/>
      <c r="JZD16" s="80"/>
      <c r="JZE16" s="80"/>
      <c r="JZF16" s="80"/>
      <c r="JZG16" s="80"/>
      <c r="JZH16" s="80"/>
      <c r="JZI16" s="80"/>
      <c r="JZJ16" s="80"/>
      <c r="JZK16" s="80"/>
      <c r="JZL16" s="80"/>
      <c r="JZM16" s="80"/>
      <c r="JZN16" s="80"/>
      <c r="JZO16" s="80"/>
      <c r="JZP16" s="80"/>
      <c r="JZQ16" s="80"/>
      <c r="JZR16" s="80"/>
      <c r="JZS16" s="80"/>
      <c r="JZT16" s="80"/>
      <c r="JZU16" s="80"/>
      <c r="JZV16" s="80"/>
      <c r="JZW16" s="80"/>
      <c r="JZX16" s="80"/>
      <c r="JZY16" s="80"/>
      <c r="JZZ16" s="80"/>
      <c r="KAA16" s="80"/>
      <c r="KAB16" s="80"/>
      <c r="KAC16" s="80"/>
      <c r="KAD16" s="80"/>
      <c r="KAE16" s="80"/>
      <c r="KAF16" s="80"/>
      <c r="KAG16" s="80"/>
      <c r="KAH16" s="80"/>
      <c r="KAI16" s="80"/>
      <c r="KAJ16" s="80"/>
      <c r="KAK16" s="80"/>
      <c r="KAL16" s="80"/>
      <c r="KAM16" s="80"/>
      <c r="KAN16" s="80"/>
      <c r="KAO16" s="80"/>
      <c r="KAP16" s="80"/>
      <c r="KAQ16" s="80"/>
      <c r="KAR16" s="80"/>
      <c r="KAS16" s="80"/>
      <c r="KAT16" s="80"/>
      <c r="KAU16" s="80"/>
      <c r="KAV16" s="80"/>
      <c r="KAW16" s="80"/>
      <c r="KAX16" s="80"/>
      <c r="KAY16" s="80"/>
      <c r="KAZ16" s="80"/>
      <c r="KBA16" s="80"/>
      <c r="KBB16" s="80"/>
      <c r="KBC16" s="80"/>
      <c r="KBD16" s="80"/>
      <c r="KBE16" s="80"/>
      <c r="KBF16" s="80"/>
      <c r="KBG16" s="80"/>
      <c r="KBH16" s="80"/>
      <c r="KBI16" s="80"/>
      <c r="KBJ16" s="80"/>
      <c r="KBK16" s="80"/>
      <c r="KBL16" s="80"/>
      <c r="KBM16" s="80"/>
      <c r="KBN16" s="80"/>
      <c r="KBO16" s="80"/>
      <c r="KBP16" s="80"/>
      <c r="KBQ16" s="80"/>
      <c r="KBR16" s="80"/>
      <c r="KBS16" s="80"/>
      <c r="KBT16" s="80"/>
      <c r="KBU16" s="80"/>
      <c r="KBV16" s="80"/>
      <c r="KBW16" s="80"/>
      <c r="KBX16" s="80"/>
      <c r="KBY16" s="80"/>
      <c r="KBZ16" s="80"/>
      <c r="KCA16" s="80"/>
      <c r="KCB16" s="80"/>
      <c r="KCC16" s="80"/>
      <c r="KCD16" s="80"/>
      <c r="KCE16" s="80"/>
      <c r="KCF16" s="80"/>
      <c r="KCG16" s="80"/>
      <c r="KCH16" s="80"/>
      <c r="KCI16" s="80"/>
      <c r="KCJ16" s="80"/>
      <c r="KCK16" s="80"/>
      <c r="KCL16" s="80"/>
      <c r="KCM16" s="80"/>
      <c r="KCN16" s="80"/>
      <c r="KCO16" s="80"/>
      <c r="KCP16" s="80"/>
      <c r="KCQ16" s="80"/>
      <c r="KCR16" s="80"/>
      <c r="KCS16" s="80"/>
      <c r="KCT16" s="80"/>
      <c r="KCU16" s="80"/>
      <c r="KCV16" s="80"/>
      <c r="KCW16" s="80"/>
      <c r="KCX16" s="80"/>
      <c r="KCY16" s="80"/>
      <c r="KCZ16" s="80"/>
      <c r="KDA16" s="80"/>
      <c r="KDB16" s="80"/>
      <c r="KDC16" s="80"/>
      <c r="KDD16" s="80"/>
      <c r="KDE16" s="80"/>
      <c r="KDF16" s="80"/>
      <c r="KDG16" s="80"/>
      <c r="KDH16" s="80"/>
      <c r="KDI16" s="80"/>
      <c r="KDJ16" s="80"/>
      <c r="KDK16" s="80"/>
      <c r="KDL16" s="80"/>
      <c r="KDM16" s="80"/>
      <c r="KDN16" s="80"/>
      <c r="KDO16" s="80"/>
      <c r="KDP16" s="80"/>
      <c r="KDQ16" s="80"/>
      <c r="KDR16" s="80"/>
      <c r="KDS16" s="80"/>
      <c r="KDT16" s="80"/>
      <c r="KDU16" s="80"/>
      <c r="KDV16" s="80"/>
      <c r="KDW16" s="80"/>
      <c r="KDX16" s="80"/>
      <c r="KDY16" s="80"/>
      <c r="KDZ16" s="80"/>
      <c r="KEA16" s="80"/>
      <c r="KEB16" s="80"/>
      <c r="KEC16" s="80"/>
      <c r="KED16" s="80"/>
      <c r="KEE16" s="80"/>
      <c r="KEF16" s="80"/>
      <c r="KEG16" s="80"/>
      <c r="KEH16" s="80"/>
      <c r="KEI16" s="80"/>
      <c r="KEJ16" s="80"/>
      <c r="KEK16" s="80"/>
      <c r="KEL16" s="80"/>
      <c r="KEM16" s="80"/>
      <c r="KEN16" s="80"/>
      <c r="KEO16" s="80"/>
      <c r="KEP16" s="80"/>
      <c r="KEQ16" s="80"/>
      <c r="KER16" s="80"/>
      <c r="KES16" s="80"/>
      <c r="KET16" s="80"/>
      <c r="KEU16" s="80"/>
      <c r="KEV16" s="80"/>
      <c r="KEW16" s="80"/>
      <c r="KEX16" s="80"/>
      <c r="KEY16" s="80"/>
      <c r="KEZ16" s="80"/>
      <c r="KFA16" s="80"/>
      <c r="KFB16" s="80"/>
      <c r="KFC16" s="80"/>
      <c r="KFD16" s="80"/>
      <c r="KFE16" s="80"/>
      <c r="KFF16" s="80"/>
      <c r="KFG16" s="80"/>
      <c r="KFH16" s="80"/>
      <c r="KFI16" s="80"/>
      <c r="KFJ16" s="80"/>
      <c r="KFK16" s="80"/>
      <c r="KFL16" s="80"/>
      <c r="KFM16" s="80"/>
      <c r="KFN16" s="80"/>
      <c r="KFO16" s="80"/>
      <c r="KFP16" s="80"/>
      <c r="KFQ16" s="80"/>
      <c r="KFR16" s="80"/>
      <c r="KFS16" s="80"/>
      <c r="KFT16" s="80"/>
      <c r="KFU16" s="80"/>
      <c r="KFV16" s="80"/>
      <c r="KFW16" s="80"/>
      <c r="KFX16" s="80"/>
      <c r="KFY16" s="80"/>
      <c r="KFZ16" s="80"/>
      <c r="KGA16" s="80"/>
      <c r="KGB16" s="80"/>
      <c r="KGC16" s="80"/>
      <c r="KGD16" s="80"/>
      <c r="KGE16" s="80"/>
      <c r="KGF16" s="80"/>
      <c r="KGG16" s="80"/>
      <c r="KGH16" s="80"/>
      <c r="KGI16" s="80"/>
      <c r="KGJ16" s="80"/>
      <c r="KGK16" s="80"/>
      <c r="KGL16" s="80"/>
      <c r="KGM16" s="80"/>
      <c r="KGN16" s="80"/>
      <c r="KGO16" s="80"/>
      <c r="KGP16" s="80"/>
      <c r="KGQ16" s="80"/>
      <c r="KGR16" s="80"/>
      <c r="KGS16" s="80"/>
      <c r="KGT16" s="80"/>
      <c r="KGU16" s="80"/>
      <c r="KGV16" s="80"/>
      <c r="KGW16" s="80"/>
      <c r="KGX16" s="80"/>
      <c r="KGY16" s="80"/>
      <c r="KGZ16" s="80"/>
      <c r="KHA16" s="80"/>
      <c r="KHB16" s="80"/>
      <c r="KHC16" s="80"/>
      <c r="KHD16" s="80"/>
      <c r="KHE16" s="80"/>
      <c r="KHF16" s="80"/>
      <c r="KHG16" s="80"/>
      <c r="KHH16" s="80"/>
      <c r="KHI16" s="80"/>
      <c r="KHJ16" s="80"/>
      <c r="KHK16" s="80"/>
      <c r="KHL16" s="80"/>
      <c r="KHM16" s="80"/>
      <c r="KHN16" s="80"/>
      <c r="KHO16" s="80"/>
      <c r="KHP16" s="80"/>
      <c r="KHQ16" s="80"/>
      <c r="KHR16" s="80"/>
      <c r="KHS16" s="80"/>
      <c r="KHT16" s="80"/>
      <c r="KHU16" s="80"/>
      <c r="KHV16" s="80"/>
      <c r="KHW16" s="80"/>
      <c r="KHX16" s="80"/>
      <c r="KHY16" s="80"/>
      <c r="KHZ16" s="80"/>
      <c r="KIA16" s="80"/>
      <c r="KIB16" s="80"/>
      <c r="KIC16" s="80"/>
      <c r="KID16" s="80"/>
      <c r="KIE16" s="80"/>
      <c r="KIF16" s="80"/>
      <c r="KIG16" s="80"/>
      <c r="KIH16" s="80"/>
      <c r="KII16" s="80"/>
      <c r="KIJ16" s="80"/>
      <c r="KIK16" s="80"/>
      <c r="KIL16" s="80"/>
      <c r="KIM16" s="80"/>
      <c r="KIN16" s="80"/>
      <c r="KIO16" s="80"/>
      <c r="KIP16" s="80"/>
      <c r="KIQ16" s="80"/>
      <c r="KIR16" s="80"/>
      <c r="KIS16" s="80"/>
      <c r="KIT16" s="80"/>
      <c r="KIU16" s="80"/>
      <c r="KIV16" s="80"/>
      <c r="KIW16" s="80"/>
      <c r="KIX16" s="80"/>
      <c r="KIY16" s="80"/>
      <c r="KIZ16" s="80"/>
      <c r="KJA16" s="80"/>
      <c r="KJB16" s="80"/>
      <c r="KJC16" s="80"/>
      <c r="KJD16" s="80"/>
      <c r="KJE16" s="80"/>
      <c r="KJF16" s="80"/>
      <c r="KJG16" s="80"/>
      <c r="KJH16" s="80"/>
      <c r="KJI16" s="80"/>
      <c r="KJJ16" s="80"/>
      <c r="KJK16" s="80"/>
      <c r="KJL16" s="80"/>
      <c r="KJM16" s="80"/>
      <c r="KJN16" s="80"/>
      <c r="KJO16" s="80"/>
      <c r="KJP16" s="80"/>
      <c r="KJQ16" s="80"/>
      <c r="KJR16" s="80"/>
      <c r="KJS16" s="80"/>
      <c r="KJT16" s="80"/>
      <c r="KJU16" s="80"/>
      <c r="KJV16" s="80"/>
      <c r="KJW16" s="80"/>
      <c r="KJX16" s="80"/>
      <c r="KJY16" s="80"/>
      <c r="KJZ16" s="80"/>
      <c r="KKA16" s="80"/>
      <c r="KKB16" s="80"/>
      <c r="KKC16" s="80"/>
      <c r="KKD16" s="80"/>
      <c r="KKE16" s="80"/>
      <c r="KKF16" s="80"/>
      <c r="KKG16" s="80"/>
      <c r="KKH16" s="80"/>
      <c r="KKI16" s="80"/>
      <c r="KKJ16" s="80"/>
      <c r="KKK16" s="80"/>
      <c r="KKL16" s="80"/>
      <c r="KKM16" s="80"/>
      <c r="KKN16" s="80"/>
      <c r="KKO16" s="80"/>
      <c r="KKP16" s="80"/>
      <c r="KKQ16" s="80"/>
      <c r="KKR16" s="80"/>
      <c r="KKS16" s="80"/>
      <c r="KKT16" s="80"/>
      <c r="KKU16" s="80"/>
      <c r="KKV16" s="80"/>
      <c r="KKW16" s="80"/>
      <c r="KKX16" s="80"/>
      <c r="KKY16" s="80"/>
      <c r="KKZ16" s="80"/>
      <c r="KLA16" s="80"/>
      <c r="KLB16" s="80"/>
      <c r="KLC16" s="80"/>
      <c r="KLD16" s="80"/>
      <c r="KLE16" s="80"/>
      <c r="KLF16" s="80"/>
      <c r="KLG16" s="80"/>
      <c r="KLH16" s="80"/>
      <c r="KLI16" s="80"/>
      <c r="KLJ16" s="80"/>
      <c r="KLK16" s="80"/>
      <c r="KLL16" s="80"/>
      <c r="KLM16" s="80"/>
      <c r="KLN16" s="80"/>
      <c r="KLO16" s="80"/>
      <c r="KLP16" s="80"/>
      <c r="KLQ16" s="80"/>
      <c r="KLR16" s="80"/>
      <c r="KLS16" s="80"/>
      <c r="KLT16" s="80"/>
      <c r="KLU16" s="80"/>
      <c r="KLV16" s="80"/>
      <c r="KLW16" s="80"/>
      <c r="KLX16" s="80"/>
      <c r="KLY16" s="80"/>
      <c r="KLZ16" s="80"/>
      <c r="KMA16" s="80"/>
      <c r="KMB16" s="80"/>
      <c r="KMC16" s="80"/>
      <c r="KMD16" s="80"/>
      <c r="KME16" s="80"/>
      <c r="KMF16" s="80"/>
      <c r="KMG16" s="80"/>
      <c r="KMH16" s="80"/>
      <c r="KMI16" s="80"/>
      <c r="KMJ16" s="80"/>
      <c r="KMK16" s="80"/>
      <c r="KML16" s="80"/>
      <c r="KMM16" s="80"/>
      <c r="KMN16" s="80"/>
      <c r="KMO16" s="80"/>
      <c r="KMP16" s="80"/>
      <c r="KMQ16" s="80"/>
      <c r="KMR16" s="80"/>
      <c r="KMS16" s="80"/>
      <c r="KMT16" s="80"/>
      <c r="KMU16" s="80"/>
      <c r="KMV16" s="80"/>
      <c r="KMW16" s="80"/>
      <c r="KMX16" s="80"/>
      <c r="KMY16" s="80"/>
      <c r="KMZ16" s="80"/>
      <c r="KNA16" s="80"/>
      <c r="KNB16" s="80"/>
      <c r="KNC16" s="80"/>
      <c r="KND16" s="80"/>
      <c r="KNE16" s="80"/>
      <c r="KNF16" s="80"/>
      <c r="KNG16" s="80"/>
      <c r="KNH16" s="80"/>
      <c r="KNI16" s="80"/>
      <c r="KNJ16" s="80"/>
      <c r="KNK16" s="80"/>
      <c r="KNL16" s="80"/>
      <c r="KNM16" s="80"/>
      <c r="KNN16" s="80"/>
      <c r="KNO16" s="80"/>
      <c r="KNP16" s="80"/>
      <c r="KNQ16" s="80"/>
      <c r="KNR16" s="80"/>
      <c r="KNS16" s="80"/>
      <c r="KNT16" s="80"/>
      <c r="KNU16" s="80"/>
      <c r="KNV16" s="80"/>
      <c r="KNW16" s="80"/>
      <c r="KNX16" s="80"/>
      <c r="KNY16" s="80"/>
      <c r="KNZ16" s="80"/>
      <c r="KOA16" s="80"/>
      <c r="KOB16" s="80"/>
      <c r="KOC16" s="80"/>
      <c r="KOD16" s="80"/>
      <c r="KOE16" s="80"/>
      <c r="KOF16" s="80"/>
      <c r="KOG16" s="80"/>
      <c r="KOH16" s="80"/>
      <c r="KOI16" s="80"/>
      <c r="KOJ16" s="80"/>
      <c r="KOK16" s="80"/>
      <c r="KOL16" s="80"/>
      <c r="KOM16" s="80"/>
      <c r="KON16" s="80"/>
      <c r="KOO16" s="80"/>
      <c r="KOP16" s="80"/>
      <c r="KOQ16" s="80"/>
      <c r="KOR16" s="80"/>
      <c r="KOS16" s="80"/>
      <c r="KOT16" s="80"/>
      <c r="KOU16" s="80"/>
      <c r="KOV16" s="80"/>
      <c r="KOW16" s="80"/>
      <c r="KOX16" s="80"/>
      <c r="KOY16" s="80"/>
      <c r="KOZ16" s="80"/>
      <c r="KPA16" s="80"/>
      <c r="KPB16" s="80"/>
      <c r="KPC16" s="80"/>
      <c r="KPD16" s="80"/>
      <c r="KPE16" s="80"/>
      <c r="KPF16" s="80"/>
      <c r="KPG16" s="80"/>
      <c r="KPH16" s="80"/>
      <c r="KPI16" s="80"/>
      <c r="KPJ16" s="80"/>
      <c r="KPK16" s="80"/>
      <c r="KPL16" s="80"/>
      <c r="KPM16" s="80"/>
      <c r="KPN16" s="80"/>
      <c r="KPO16" s="80"/>
      <c r="KPP16" s="80"/>
      <c r="KPQ16" s="80"/>
      <c r="KPR16" s="80"/>
      <c r="KPS16" s="80"/>
      <c r="KPT16" s="80"/>
      <c r="KPU16" s="80"/>
      <c r="KPV16" s="80"/>
      <c r="KPW16" s="80"/>
      <c r="KPX16" s="80"/>
      <c r="KPY16" s="80"/>
      <c r="KPZ16" s="80"/>
      <c r="KQA16" s="80"/>
      <c r="KQB16" s="80"/>
      <c r="KQC16" s="80"/>
      <c r="KQD16" s="80"/>
      <c r="KQE16" s="80"/>
      <c r="KQF16" s="80"/>
      <c r="KQG16" s="80"/>
      <c r="KQH16" s="80"/>
      <c r="KQI16" s="80"/>
      <c r="KQJ16" s="80"/>
      <c r="KQK16" s="80"/>
      <c r="KQL16" s="80"/>
      <c r="KQM16" s="80"/>
      <c r="KQN16" s="80"/>
      <c r="KQO16" s="80"/>
      <c r="KQP16" s="80"/>
      <c r="KQQ16" s="80"/>
      <c r="KQR16" s="80"/>
      <c r="KQS16" s="80"/>
      <c r="KQT16" s="80"/>
      <c r="KQU16" s="80"/>
      <c r="KQV16" s="80"/>
      <c r="KQW16" s="80"/>
      <c r="KQX16" s="80"/>
      <c r="KQY16" s="80"/>
      <c r="KQZ16" s="80"/>
      <c r="KRA16" s="80"/>
      <c r="KRB16" s="80"/>
      <c r="KRC16" s="80"/>
      <c r="KRD16" s="80"/>
      <c r="KRE16" s="80"/>
      <c r="KRF16" s="80"/>
      <c r="KRG16" s="80"/>
      <c r="KRH16" s="80"/>
      <c r="KRI16" s="80"/>
      <c r="KRJ16" s="80"/>
      <c r="KRK16" s="80"/>
      <c r="KRL16" s="80"/>
      <c r="KRM16" s="80"/>
      <c r="KRN16" s="80"/>
      <c r="KRO16" s="80"/>
      <c r="KRP16" s="80"/>
      <c r="KRQ16" s="80"/>
      <c r="KRR16" s="80"/>
      <c r="KRS16" s="80"/>
      <c r="KRT16" s="80"/>
      <c r="KRU16" s="80"/>
      <c r="KRV16" s="80"/>
      <c r="KRW16" s="80"/>
      <c r="KRX16" s="80"/>
      <c r="KRY16" s="80"/>
      <c r="KRZ16" s="80"/>
      <c r="KSA16" s="80"/>
      <c r="KSB16" s="80"/>
      <c r="KSC16" s="80"/>
      <c r="KSD16" s="80"/>
      <c r="KSE16" s="80"/>
      <c r="KSF16" s="80"/>
      <c r="KSG16" s="80"/>
      <c r="KSH16" s="80"/>
      <c r="KSI16" s="80"/>
      <c r="KSJ16" s="80"/>
      <c r="KSK16" s="80"/>
      <c r="KSL16" s="80"/>
      <c r="KSM16" s="80"/>
      <c r="KSN16" s="80"/>
      <c r="KSO16" s="80"/>
      <c r="KSP16" s="80"/>
      <c r="KSQ16" s="80"/>
      <c r="KSR16" s="80"/>
      <c r="KSS16" s="80"/>
      <c r="KST16" s="80"/>
      <c r="KSU16" s="80"/>
      <c r="KSV16" s="80"/>
      <c r="KSW16" s="80"/>
      <c r="KSX16" s="80"/>
      <c r="KSY16" s="80"/>
      <c r="KSZ16" s="80"/>
      <c r="KTA16" s="80"/>
      <c r="KTB16" s="80"/>
      <c r="KTC16" s="80"/>
      <c r="KTD16" s="80"/>
      <c r="KTE16" s="80"/>
      <c r="KTF16" s="80"/>
      <c r="KTG16" s="80"/>
      <c r="KTH16" s="80"/>
      <c r="KTI16" s="80"/>
      <c r="KTJ16" s="80"/>
      <c r="KTK16" s="80"/>
      <c r="KTL16" s="80"/>
      <c r="KTM16" s="80"/>
      <c r="KTN16" s="80"/>
      <c r="KTO16" s="80"/>
      <c r="KTP16" s="80"/>
      <c r="KTQ16" s="80"/>
      <c r="KTR16" s="80"/>
      <c r="KTS16" s="80"/>
      <c r="KTT16" s="80"/>
      <c r="KTU16" s="80"/>
      <c r="KTV16" s="80"/>
      <c r="KTW16" s="80"/>
      <c r="KTX16" s="80"/>
      <c r="KTY16" s="80"/>
      <c r="KTZ16" s="80"/>
      <c r="KUA16" s="80"/>
      <c r="KUB16" s="80"/>
      <c r="KUC16" s="80"/>
      <c r="KUD16" s="80"/>
      <c r="KUE16" s="80"/>
      <c r="KUF16" s="80"/>
      <c r="KUG16" s="80"/>
      <c r="KUH16" s="80"/>
      <c r="KUI16" s="80"/>
      <c r="KUJ16" s="80"/>
      <c r="KUK16" s="80"/>
      <c r="KUL16" s="80"/>
      <c r="KUM16" s="80"/>
      <c r="KUN16" s="80"/>
      <c r="KUO16" s="80"/>
      <c r="KUP16" s="80"/>
      <c r="KUQ16" s="80"/>
      <c r="KUR16" s="80"/>
      <c r="KUS16" s="80"/>
      <c r="KUT16" s="80"/>
      <c r="KUU16" s="80"/>
      <c r="KUV16" s="80"/>
      <c r="KUW16" s="80"/>
      <c r="KUX16" s="80"/>
      <c r="KUY16" s="80"/>
      <c r="KUZ16" s="80"/>
      <c r="KVA16" s="80"/>
      <c r="KVB16" s="80"/>
      <c r="KVC16" s="80"/>
      <c r="KVD16" s="80"/>
      <c r="KVE16" s="80"/>
      <c r="KVF16" s="80"/>
      <c r="KVG16" s="80"/>
      <c r="KVH16" s="80"/>
      <c r="KVI16" s="80"/>
      <c r="KVJ16" s="80"/>
      <c r="KVK16" s="80"/>
      <c r="KVL16" s="80"/>
      <c r="KVM16" s="80"/>
      <c r="KVN16" s="80"/>
      <c r="KVO16" s="80"/>
      <c r="KVP16" s="80"/>
      <c r="KVQ16" s="80"/>
      <c r="KVR16" s="80"/>
      <c r="KVS16" s="80"/>
      <c r="KVT16" s="80"/>
      <c r="KVU16" s="80"/>
      <c r="KVV16" s="80"/>
      <c r="KVW16" s="80"/>
      <c r="KVX16" s="80"/>
      <c r="KVY16" s="80"/>
      <c r="KVZ16" s="80"/>
      <c r="KWA16" s="80"/>
      <c r="KWB16" s="80"/>
      <c r="KWC16" s="80"/>
      <c r="KWD16" s="80"/>
      <c r="KWE16" s="80"/>
      <c r="KWF16" s="80"/>
      <c r="KWG16" s="80"/>
      <c r="KWH16" s="80"/>
      <c r="KWI16" s="80"/>
      <c r="KWJ16" s="80"/>
      <c r="KWK16" s="80"/>
      <c r="KWL16" s="80"/>
      <c r="KWM16" s="80"/>
      <c r="KWN16" s="80"/>
      <c r="KWO16" s="80"/>
      <c r="KWP16" s="80"/>
      <c r="KWQ16" s="80"/>
      <c r="KWR16" s="80"/>
      <c r="KWS16" s="80"/>
      <c r="KWT16" s="80"/>
      <c r="KWU16" s="80"/>
      <c r="KWV16" s="80"/>
      <c r="KWW16" s="80"/>
      <c r="KWX16" s="80"/>
      <c r="KWY16" s="80"/>
      <c r="KWZ16" s="80"/>
      <c r="KXA16" s="80"/>
      <c r="KXB16" s="80"/>
      <c r="KXC16" s="80"/>
      <c r="KXD16" s="80"/>
      <c r="KXE16" s="80"/>
      <c r="KXF16" s="80"/>
      <c r="KXG16" s="80"/>
      <c r="KXH16" s="80"/>
      <c r="KXI16" s="80"/>
      <c r="KXJ16" s="80"/>
      <c r="KXK16" s="80"/>
      <c r="KXL16" s="80"/>
      <c r="KXM16" s="80"/>
      <c r="KXN16" s="80"/>
      <c r="KXO16" s="80"/>
      <c r="KXP16" s="80"/>
      <c r="KXQ16" s="80"/>
      <c r="KXR16" s="80"/>
      <c r="KXS16" s="80"/>
      <c r="KXT16" s="80"/>
      <c r="KXU16" s="80"/>
      <c r="KXV16" s="80"/>
      <c r="KXW16" s="80"/>
      <c r="KXX16" s="80"/>
      <c r="KXY16" s="80"/>
      <c r="KXZ16" s="80"/>
      <c r="KYA16" s="80"/>
      <c r="KYB16" s="80"/>
      <c r="KYC16" s="80"/>
      <c r="KYD16" s="80"/>
      <c r="KYE16" s="80"/>
      <c r="KYF16" s="80"/>
      <c r="KYG16" s="80"/>
      <c r="KYH16" s="80"/>
      <c r="KYI16" s="80"/>
      <c r="KYJ16" s="80"/>
      <c r="KYK16" s="80"/>
      <c r="KYL16" s="80"/>
      <c r="KYM16" s="80"/>
      <c r="KYN16" s="80"/>
      <c r="KYO16" s="80"/>
      <c r="KYP16" s="80"/>
      <c r="KYQ16" s="80"/>
      <c r="KYR16" s="80"/>
      <c r="KYS16" s="80"/>
      <c r="KYT16" s="80"/>
      <c r="KYU16" s="80"/>
      <c r="KYV16" s="80"/>
      <c r="KYW16" s="80"/>
      <c r="KYX16" s="80"/>
      <c r="KYY16" s="80"/>
      <c r="KYZ16" s="80"/>
      <c r="KZA16" s="80"/>
      <c r="KZB16" s="80"/>
      <c r="KZC16" s="80"/>
      <c r="KZD16" s="80"/>
      <c r="KZE16" s="80"/>
      <c r="KZF16" s="80"/>
      <c r="KZG16" s="80"/>
      <c r="KZH16" s="80"/>
      <c r="KZI16" s="80"/>
      <c r="KZJ16" s="80"/>
      <c r="KZK16" s="80"/>
      <c r="KZL16" s="80"/>
      <c r="KZM16" s="80"/>
      <c r="KZN16" s="80"/>
      <c r="KZO16" s="80"/>
      <c r="KZP16" s="80"/>
      <c r="KZQ16" s="80"/>
      <c r="KZR16" s="80"/>
      <c r="KZS16" s="80"/>
      <c r="KZT16" s="80"/>
      <c r="KZU16" s="80"/>
      <c r="KZV16" s="80"/>
      <c r="KZW16" s="80"/>
      <c r="KZX16" s="80"/>
      <c r="KZY16" s="80"/>
      <c r="KZZ16" s="80"/>
      <c r="LAA16" s="80"/>
      <c r="LAB16" s="80"/>
      <c r="LAC16" s="80"/>
      <c r="LAD16" s="80"/>
      <c r="LAE16" s="80"/>
      <c r="LAF16" s="80"/>
      <c r="LAG16" s="80"/>
      <c r="LAH16" s="80"/>
      <c r="LAI16" s="80"/>
      <c r="LAJ16" s="80"/>
      <c r="LAK16" s="80"/>
      <c r="LAL16" s="80"/>
      <c r="LAM16" s="80"/>
      <c r="LAN16" s="80"/>
      <c r="LAO16" s="80"/>
      <c r="LAP16" s="80"/>
      <c r="LAQ16" s="80"/>
      <c r="LAR16" s="80"/>
      <c r="LAS16" s="80"/>
      <c r="LAT16" s="80"/>
      <c r="LAU16" s="80"/>
      <c r="LAV16" s="80"/>
      <c r="LAW16" s="80"/>
      <c r="LAX16" s="80"/>
      <c r="LAY16" s="80"/>
      <c r="LAZ16" s="80"/>
      <c r="LBA16" s="80"/>
      <c r="LBB16" s="80"/>
      <c r="LBC16" s="80"/>
      <c r="LBD16" s="80"/>
      <c r="LBE16" s="80"/>
      <c r="LBF16" s="80"/>
      <c r="LBG16" s="80"/>
      <c r="LBH16" s="80"/>
      <c r="LBI16" s="80"/>
      <c r="LBJ16" s="80"/>
      <c r="LBK16" s="80"/>
      <c r="LBL16" s="80"/>
      <c r="LBM16" s="80"/>
      <c r="LBN16" s="80"/>
      <c r="LBO16" s="80"/>
      <c r="LBP16" s="80"/>
      <c r="LBQ16" s="80"/>
      <c r="LBR16" s="80"/>
      <c r="LBS16" s="80"/>
      <c r="LBT16" s="80"/>
      <c r="LBU16" s="80"/>
      <c r="LBV16" s="80"/>
      <c r="LBW16" s="80"/>
      <c r="LBX16" s="80"/>
      <c r="LBY16" s="80"/>
      <c r="LBZ16" s="80"/>
      <c r="LCA16" s="80"/>
      <c r="LCB16" s="80"/>
      <c r="LCC16" s="80"/>
      <c r="LCD16" s="80"/>
      <c r="LCE16" s="80"/>
      <c r="LCF16" s="80"/>
      <c r="LCG16" s="80"/>
      <c r="LCH16" s="80"/>
      <c r="LCI16" s="80"/>
      <c r="LCJ16" s="80"/>
      <c r="LCK16" s="80"/>
      <c r="LCL16" s="80"/>
      <c r="LCM16" s="80"/>
      <c r="LCN16" s="80"/>
      <c r="LCO16" s="80"/>
      <c r="LCP16" s="80"/>
      <c r="LCQ16" s="80"/>
      <c r="LCR16" s="80"/>
      <c r="LCS16" s="80"/>
      <c r="LCT16" s="80"/>
      <c r="LCU16" s="80"/>
      <c r="LCV16" s="80"/>
      <c r="LCW16" s="80"/>
      <c r="LCX16" s="80"/>
      <c r="LCY16" s="80"/>
      <c r="LCZ16" s="80"/>
      <c r="LDA16" s="80"/>
      <c r="LDB16" s="80"/>
      <c r="LDC16" s="80"/>
      <c r="LDD16" s="80"/>
      <c r="LDE16" s="80"/>
      <c r="LDF16" s="80"/>
      <c r="LDG16" s="80"/>
      <c r="LDH16" s="80"/>
      <c r="LDI16" s="80"/>
      <c r="LDJ16" s="80"/>
      <c r="LDK16" s="80"/>
      <c r="LDL16" s="80"/>
      <c r="LDM16" s="80"/>
      <c r="LDN16" s="80"/>
      <c r="LDO16" s="80"/>
      <c r="LDP16" s="80"/>
      <c r="LDQ16" s="80"/>
      <c r="LDR16" s="80"/>
      <c r="LDS16" s="80"/>
      <c r="LDT16" s="80"/>
      <c r="LDU16" s="80"/>
      <c r="LDV16" s="80"/>
      <c r="LDW16" s="80"/>
      <c r="LDX16" s="80"/>
      <c r="LDY16" s="80"/>
      <c r="LDZ16" s="80"/>
      <c r="LEA16" s="80"/>
      <c r="LEB16" s="80"/>
      <c r="LEC16" s="80"/>
      <c r="LED16" s="80"/>
      <c r="LEE16" s="80"/>
      <c r="LEF16" s="80"/>
      <c r="LEG16" s="80"/>
      <c r="LEH16" s="80"/>
      <c r="LEI16" s="80"/>
      <c r="LEJ16" s="80"/>
      <c r="LEK16" s="80"/>
      <c r="LEL16" s="80"/>
      <c r="LEM16" s="80"/>
      <c r="LEN16" s="80"/>
      <c r="LEO16" s="80"/>
      <c r="LEP16" s="80"/>
      <c r="LEQ16" s="80"/>
      <c r="LER16" s="80"/>
      <c r="LES16" s="80"/>
      <c r="LET16" s="80"/>
      <c r="LEU16" s="80"/>
      <c r="LEV16" s="80"/>
      <c r="LEW16" s="80"/>
      <c r="LEX16" s="80"/>
      <c r="LEY16" s="80"/>
      <c r="LEZ16" s="80"/>
      <c r="LFA16" s="80"/>
      <c r="LFB16" s="80"/>
      <c r="LFC16" s="80"/>
      <c r="LFD16" s="80"/>
      <c r="LFE16" s="80"/>
      <c r="LFF16" s="80"/>
      <c r="LFG16" s="80"/>
      <c r="LFH16" s="80"/>
      <c r="LFI16" s="80"/>
      <c r="LFJ16" s="80"/>
      <c r="LFK16" s="80"/>
      <c r="LFL16" s="80"/>
      <c r="LFM16" s="80"/>
      <c r="LFN16" s="80"/>
      <c r="LFO16" s="80"/>
      <c r="LFP16" s="80"/>
      <c r="LFQ16" s="80"/>
      <c r="LFR16" s="80"/>
      <c r="LFS16" s="80"/>
      <c r="LFT16" s="80"/>
      <c r="LFU16" s="80"/>
      <c r="LFV16" s="80"/>
      <c r="LFW16" s="80"/>
      <c r="LFX16" s="80"/>
      <c r="LFY16" s="80"/>
      <c r="LFZ16" s="80"/>
      <c r="LGA16" s="80"/>
      <c r="LGB16" s="80"/>
      <c r="LGC16" s="80"/>
      <c r="LGD16" s="80"/>
      <c r="LGE16" s="80"/>
      <c r="LGF16" s="80"/>
      <c r="LGG16" s="80"/>
      <c r="LGH16" s="80"/>
      <c r="LGI16" s="80"/>
      <c r="LGJ16" s="80"/>
      <c r="LGK16" s="80"/>
      <c r="LGL16" s="80"/>
      <c r="LGM16" s="80"/>
      <c r="LGN16" s="80"/>
      <c r="LGO16" s="80"/>
      <c r="LGP16" s="80"/>
      <c r="LGQ16" s="80"/>
      <c r="LGR16" s="80"/>
      <c r="LGS16" s="80"/>
      <c r="LGT16" s="80"/>
      <c r="LGU16" s="80"/>
      <c r="LGV16" s="80"/>
      <c r="LGW16" s="80"/>
      <c r="LGX16" s="80"/>
      <c r="LGY16" s="80"/>
      <c r="LGZ16" s="80"/>
      <c r="LHA16" s="80"/>
      <c r="LHB16" s="80"/>
      <c r="LHC16" s="80"/>
      <c r="LHD16" s="80"/>
      <c r="LHE16" s="80"/>
      <c r="LHF16" s="80"/>
      <c r="LHG16" s="80"/>
      <c r="LHH16" s="80"/>
      <c r="LHI16" s="80"/>
      <c r="LHJ16" s="80"/>
      <c r="LHK16" s="80"/>
      <c r="LHL16" s="80"/>
      <c r="LHM16" s="80"/>
      <c r="LHN16" s="80"/>
      <c r="LHO16" s="80"/>
      <c r="LHP16" s="80"/>
      <c r="LHQ16" s="80"/>
      <c r="LHR16" s="80"/>
      <c r="LHS16" s="80"/>
      <c r="LHT16" s="80"/>
      <c r="LHU16" s="80"/>
      <c r="LHV16" s="80"/>
      <c r="LHW16" s="80"/>
      <c r="LHX16" s="80"/>
      <c r="LHY16" s="80"/>
      <c r="LHZ16" s="80"/>
      <c r="LIA16" s="80"/>
      <c r="LIB16" s="80"/>
      <c r="LIC16" s="80"/>
      <c r="LID16" s="80"/>
      <c r="LIE16" s="80"/>
      <c r="LIF16" s="80"/>
      <c r="LIG16" s="80"/>
      <c r="LIH16" s="80"/>
      <c r="LII16" s="80"/>
      <c r="LIJ16" s="80"/>
      <c r="LIK16" s="80"/>
      <c r="LIL16" s="80"/>
      <c r="LIM16" s="80"/>
      <c r="LIN16" s="80"/>
      <c r="LIO16" s="80"/>
      <c r="LIP16" s="80"/>
      <c r="LIQ16" s="80"/>
      <c r="LIR16" s="80"/>
      <c r="LIS16" s="80"/>
      <c r="LIT16" s="80"/>
      <c r="LIU16" s="80"/>
      <c r="LIV16" s="80"/>
      <c r="LIW16" s="80"/>
      <c r="LIX16" s="80"/>
      <c r="LIY16" s="80"/>
      <c r="LIZ16" s="80"/>
      <c r="LJA16" s="80"/>
      <c r="LJB16" s="80"/>
      <c r="LJC16" s="80"/>
      <c r="LJD16" s="80"/>
      <c r="LJE16" s="80"/>
      <c r="LJF16" s="80"/>
      <c r="LJG16" s="80"/>
      <c r="LJH16" s="80"/>
      <c r="LJI16" s="80"/>
      <c r="LJJ16" s="80"/>
      <c r="LJK16" s="80"/>
      <c r="LJL16" s="80"/>
      <c r="LJM16" s="80"/>
      <c r="LJN16" s="80"/>
      <c r="LJO16" s="80"/>
      <c r="LJP16" s="80"/>
      <c r="LJQ16" s="80"/>
      <c r="LJR16" s="80"/>
      <c r="LJS16" s="80"/>
      <c r="LJT16" s="80"/>
      <c r="LJU16" s="80"/>
      <c r="LJV16" s="80"/>
      <c r="LJW16" s="80"/>
      <c r="LJX16" s="80"/>
      <c r="LJY16" s="80"/>
      <c r="LJZ16" s="80"/>
      <c r="LKA16" s="80"/>
      <c r="LKB16" s="80"/>
      <c r="LKC16" s="80"/>
      <c r="LKD16" s="80"/>
      <c r="LKE16" s="80"/>
      <c r="LKF16" s="80"/>
      <c r="LKG16" s="80"/>
      <c r="LKH16" s="80"/>
      <c r="LKI16" s="80"/>
      <c r="LKJ16" s="80"/>
      <c r="LKK16" s="80"/>
      <c r="LKL16" s="80"/>
      <c r="LKM16" s="80"/>
      <c r="LKN16" s="80"/>
      <c r="LKO16" s="80"/>
      <c r="LKP16" s="80"/>
      <c r="LKQ16" s="80"/>
      <c r="LKR16" s="80"/>
      <c r="LKS16" s="80"/>
      <c r="LKT16" s="80"/>
      <c r="LKU16" s="80"/>
      <c r="LKV16" s="80"/>
      <c r="LKW16" s="80"/>
      <c r="LKX16" s="80"/>
      <c r="LKY16" s="80"/>
      <c r="LKZ16" s="80"/>
      <c r="LLA16" s="80"/>
      <c r="LLB16" s="80"/>
      <c r="LLC16" s="80"/>
      <c r="LLD16" s="80"/>
      <c r="LLE16" s="80"/>
      <c r="LLF16" s="80"/>
      <c r="LLG16" s="80"/>
      <c r="LLH16" s="80"/>
      <c r="LLI16" s="80"/>
      <c r="LLJ16" s="80"/>
      <c r="LLK16" s="80"/>
      <c r="LLL16" s="80"/>
      <c r="LLM16" s="80"/>
      <c r="LLN16" s="80"/>
      <c r="LLO16" s="80"/>
      <c r="LLP16" s="80"/>
      <c r="LLQ16" s="80"/>
      <c r="LLR16" s="80"/>
      <c r="LLS16" s="80"/>
      <c r="LLT16" s="80"/>
      <c r="LLU16" s="80"/>
      <c r="LLV16" s="80"/>
      <c r="LLW16" s="80"/>
      <c r="LLX16" s="80"/>
      <c r="LLY16" s="80"/>
      <c r="LLZ16" s="80"/>
      <c r="LMA16" s="80"/>
      <c r="LMB16" s="80"/>
      <c r="LMC16" s="80"/>
      <c r="LMD16" s="80"/>
      <c r="LME16" s="80"/>
      <c r="LMF16" s="80"/>
      <c r="LMG16" s="80"/>
      <c r="LMH16" s="80"/>
      <c r="LMI16" s="80"/>
      <c r="LMJ16" s="80"/>
      <c r="LMK16" s="80"/>
      <c r="LML16" s="80"/>
      <c r="LMM16" s="80"/>
      <c r="LMN16" s="80"/>
      <c r="LMO16" s="80"/>
      <c r="LMP16" s="80"/>
      <c r="LMQ16" s="80"/>
      <c r="LMR16" s="80"/>
      <c r="LMS16" s="80"/>
      <c r="LMT16" s="80"/>
      <c r="LMU16" s="80"/>
      <c r="LMV16" s="80"/>
      <c r="LMW16" s="80"/>
      <c r="LMX16" s="80"/>
      <c r="LMY16" s="80"/>
      <c r="LMZ16" s="80"/>
      <c r="LNA16" s="80"/>
      <c r="LNB16" s="80"/>
      <c r="LNC16" s="80"/>
      <c r="LND16" s="80"/>
      <c r="LNE16" s="80"/>
      <c r="LNF16" s="80"/>
      <c r="LNG16" s="80"/>
      <c r="LNH16" s="80"/>
      <c r="LNI16" s="80"/>
      <c r="LNJ16" s="80"/>
      <c r="LNK16" s="80"/>
      <c r="LNL16" s="80"/>
      <c r="LNM16" s="80"/>
      <c r="LNN16" s="80"/>
      <c r="LNO16" s="80"/>
      <c r="LNP16" s="80"/>
      <c r="LNQ16" s="80"/>
      <c r="LNR16" s="80"/>
      <c r="LNS16" s="80"/>
      <c r="LNT16" s="80"/>
      <c r="LNU16" s="80"/>
      <c r="LNV16" s="80"/>
      <c r="LNW16" s="80"/>
      <c r="LNX16" s="80"/>
      <c r="LNY16" s="80"/>
      <c r="LNZ16" s="80"/>
      <c r="LOA16" s="80"/>
      <c r="LOB16" s="80"/>
      <c r="LOC16" s="80"/>
      <c r="LOD16" s="80"/>
      <c r="LOE16" s="80"/>
      <c r="LOF16" s="80"/>
      <c r="LOG16" s="80"/>
      <c r="LOH16" s="80"/>
      <c r="LOI16" s="80"/>
      <c r="LOJ16" s="80"/>
      <c r="LOK16" s="80"/>
      <c r="LOL16" s="80"/>
      <c r="LOM16" s="80"/>
      <c r="LON16" s="80"/>
      <c r="LOO16" s="80"/>
      <c r="LOP16" s="80"/>
      <c r="LOQ16" s="80"/>
      <c r="LOR16" s="80"/>
      <c r="LOS16" s="80"/>
      <c r="LOT16" s="80"/>
      <c r="LOU16" s="80"/>
      <c r="LOV16" s="80"/>
      <c r="LOW16" s="80"/>
      <c r="LOX16" s="80"/>
      <c r="LOY16" s="80"/>
      <c r="LOZ16" s="80"/>
      <c r="LPA16" s="80"/>
      <c r="LPB16" s="80"/>
      <c r="LPC16" s="80"/>
      <c r="LPD16" s="80"/>
      <c r="LPE16" s="80"/>
      <c r="LPF16" s="80"/>
      <c r="LPG16" s="80"/>
      <c r="LPH16" s="80"/>
      <c r="LPI16" s="80"/>
      <c r="LPJ16" s="80"/>
      <c r="LPK16" s="80"/>
      <c r="LPL16" s="80"/>
      <c r="LPM16" s="80"/>
      <c r="LPN16" s="80"/>
      <c r="LPO16" s="80"/>
      <c r="LPP16" s="80"/>
      <c r="LPQ16" s="80"/>
      <c r="LPR16" s="80"/>
      <c r="LPS16" s="80"/>
      <c r="LPT16" s="80"/>
      <c r="LPU16" s="80"/>
      <c r="LPV16" s="80"/>
      <c r="LPW16" s="80"/>
      <c r="LPX16" s="80"/>
      <c r="LPY16" s="80"/>
      <c r="LPZ16" s="80"/>
      <c r="LQA16" s="80"/>
      <c r="LQB16" s="80"/>
      <c r="LQC16" s="80"/>
      <c r="LQD16" s="80"/>
      <c r="LQE16" s="80"/>
      <c r="LQF16" s="80"/>
      <c r="LQG16" s="80"/>
      <c r="LQH16" s="80"/>
      <c r="LQI16" s="80"/>
      <c r="LQJ16" s="80"/>
      <c r="LQK16" s="80"/>
      <c r="LQL16" s="80"/>
      <c r="LQM16" s="80"/>
      <c r="LQN16" s="80"/>
      <c r="LQO16" s="80"/>
      <c r="LQP16" s="80"/>
      <c r="LQQ16" s="80"/>
      <c r="LQR16" s="80"/>
      <c r="LQS16" s="80"/>
      <c r="LQT16" s="80"/>
      <c r="LQU16" s="80"/>
      <c r="LQV16" s="80"/>
      <c r="LQW16" s="80"/>
      <c r="LQX16" s="80"/>
      <c r="LQY16" s="80"/>
      <c r="LQZ16" s="80"/>
      <c r="LRA16" s="80"/>
      <c r="LRB16" s="80"/>
      <c r="LRC16" s="80"/>
      <c r="LRD16" s="80"/>
      <c r="LRE16" s="80"/>
      <c r="LRF16" s="80"/>
      <c r="LRG16" s="80"/>
      <c r="LRH16" s="80"/>
      <c r="LRI16" s="80"/>
      <c r="LRJ16" s="80"/>
      <c r="LRK16" s="80"/>
      <c r="LRL16" s="80"/>
      <c r="LRM16" s="80"/>
      <c r="LRN16" s="80"/>
      <c r="LRO16" s="80"/>
      <c r="LRP16" s="80"/>
      <c r="LRQ16" s="80"/>
      <c r="LRR16" s="80"/>
      <c r="LRS16" s="80"/>
      <c r="LRT16" s="80"/>
      <c r="LRU16" s="80"/>
      <c r="LRV16" s="80"/>
      <c r="LRW16" s="80"/>
      <c r="LRX16" s="80"/>
      <c r="LRY16" s="80"/>
      <c r="LRZ16" s="80"/>
      <c r="LSA16" s="80"/>
      <c r="LSB16" s="80"/>
      <c r="LSC16" s="80"/>
      <c r="LSD16" s="80"/>
      <c r="LSE16" s="80"/>
      <c r="LSF16" s="80"/>
      <c r="LSG16" s="80"/>
      <c r="LSH16" s="80"/>
      <c r="LSI16" s="80"/>
      <c r="LSJ16" s="80"/>
      <c r="LSK16" s="80"/>
      <c r="LSL16" s="80"/>
      <c r="LSM16" s="80"/>
      <c r="LSN16" s="80"/>
      <c r="LSO16" s="80"/>
      <c r="LSP16" s="80"/>
      <c r="LSQ16" s="80"/>
      <c r="LSR16" s="80"/>
      <c r="LSS16" s="80"/>
      <c r="LST16" s="80"/>
      <c r="LSU16" s="80"/>
      <c r="LSV16" s="80"/>
      <c r="LSW16" s="80"/>
      <c r="LSX16" s="80"/>
      <c r="LSY16" s="80"/>
      <c r="LSZ16" s="80"/>
      <c r="LTA16" s="80"/>
      <c r="LTB16" s="80"/>
      <c r="LTC16" s="80"/>
      <c r="LTD16" s="80"/>
      <c r="LTE16" s="80"/>
      <c r="LTF16" s="80"/>
      <c r="LTG16" s="80"/>
      <c r="LTH16" s="80"/>
      <c r="LTI16" s="80"/>
      <c r="LTJ16" s="80"/>
      <c r="LTK16" s="80"/>
      <c r="LTL16" s="80"/>
      <c r="LTM16" s="80"/>
      <c r="LTN16" s="80"/>
      <c r="LTO16" s="80"/>
      <c r="LTP16" s="80"/>
      <c r="LTQ16" s="80"/>
      <c r="LTR16" s="80"/>
      <c r="LTS16" s="80"/>
      <c r="LTT16" s="80"/>
      <c r="LTU16" s="80"/>
      <c r="LTV16" s="80"/>
      <c r="LTW16" s="80"/>
      <c r="LTX16" s="80"/>
      <c r="LTY16" s="80"/>
      <c r="LTZ16" s="80"/>
      <c r="LUA16" s="80"/>
      <c r="LUB16" s="80"/>
      <c r="LUC16" s="80"/>
      <c r="LUD16" s="80"/>
      <c r="LUE16" s="80"/>
      <c r="LUF16" s="80"/>
      <c r="LUG16" s="80"/>
      <c r="LUH16" s="80"/>
      <c r="LUI16" s="80"/>
      <c r="LUJ16" s="80"/>
      <c r="LUK16" s="80"/>
      <c r="LUL16" s="80"/>
      <c r="LUM16" s="80"/>
      <c r="LUN16" s="80"/>
      <c r="LUO16" s="80"/>
      <c r="LUP16" s="80"/>
      <c r="LUQ16" s="80"/>
      <c r="LUR16" s="80"/>
      <c r="LUS16" s="80"/>
      <c r="LUT16" s="80"/>
      <c r="LUU16" s="80"/>
      <c r="LUV16" s="80"/>
      <c r="LUW16" s="80"/>
      <c r="LUX16" s="80"/>
      <c r="LUY16" s="80"/>
      <c r="LUZ16" s="80"/>
      <c r="LVA16" s="80"/>
      <c r="LVB16" s="80"/>
      <c r="LVC16" s="80"/>
      <c r="LVD16" s="80"/>
      <c r="LVE16" s="80"/>
      <c r="LVF16" s="80"/>
      <c r="LVG16" s="80"/>
      <c r="LVH16" s="80"/>
      <c r="LVI16" s="80"/>
      <c r="LVJ16" s="80"/>
      <c r="LVK16" s="80"/>
      <c r="LVL16" s="80"/>
      <c r="LVM16" s="80"/>
      <c r="LVN16" s="80"/>
      <c r="LVO16" s="80"/>
      <c r="LVP16" s="80"/>
      <c r="LVQ16" s="80"/>
      <c r="LVR16" s="80"/>
      <c r="LVS16" s="80"/>
      <c r="LVT16" s="80"/>
      <c r="LVU16" s="80"/>
      <c r="LVV16" s="80"/>
      <c r="LVW16" s="80"/>
      <c r="LVX16" s="80"/>
      <c r="LVY16" s="80"/>
      <c r="LVZ16" s="80"/>
      <c r="LWA16" s="80"/>
      <c r="LWB16" s="80"/>
      <c r="LWC16" s="80"/>
      <c r="LWD16" s="80"/>
      <c r="LWE16" s="80"/>
      <c r="LWF16" s="80"/>
      <c r="LWG16" s="80"/>
      <c r="LWH16" s="80"/>
      <c r="LWI16" s="80"/>
      <c r="LWJ16" s="80"/>
      <c r="LWK16" s="80"/>
      <c r="LWL16" s="80"/>
      <c r="LWM16" s="80"/>
      <c r="LWN16" s="80"/>
      <c r="LWO16" s="80"/>
      <c r="LWP16" s="80"/>
      <c r="LWQ16" s="80"/>
      <c r="LWR16" s="80"/>
      <c r="LWS16" s="80"/>
      <c r="LWT16" s="80"/>
      <c r="LWU16" s="80"/>
      <c r="LWV16" s="80"/>
      <c r="LWW16" s="80"/>
      <c r="LWX16" s="80"/>
      <c r="LWY16" s="80"/>
      <c r="LWZ16" s="80"/>
      <c r="LXA16" s="80"/>
      <c r="LXB16" s="80"/>
      <c r="LXC16" s="80"/>
      <c r="LXD16" s="80"/>
      <c r="LXE16" s="80"/>
      <c r="LXF16" s="80"/>
      <c r="LXG16" s="80"/>
      <c r="LXH16" s="80"/>
      <c r="LXI16" s="80"/>
      <c r="LXJ16" s="80"/>
      <c r="LXK16" s="80"/>
      <c r="LXL16" s="80"/>
      <c r="LXM16" s="80"/>
      <c r="LXN16" s="80"/>
      <c r="LXO16" s="80"/>
      <c r="LXP16" s="80"/>
      <c r="LXQ16" s="80"/>
      <c r="LXR16" s="80"/>
      <c r="LXS16" s="80"/>
      <c r="LXT16" s="80"/>
      <c r="LXU16" s="80"/>
      <c r="LXV16" s="80"/>
      <c r="LXW16" s="80"/>
      <c r="LXX16" s="80"/>
      <c r="LXY16" s="80"/>
      <c r="LXZ16" s="80"/>
      <c r="LYA16" s="80"/>
      <c r="LYB16" s="80"/>
      <c r="LYC16" s="80"/>
      <c r="LYD16" s="80"/>
      <c r="LYE16" s="80"/>
      <c r="LYF16" s="80"/>
      <c r="LYG16" s="80"/>
      <c r="LYH16" s="80"/>
      <c r="LYI16" s="80"/>
      <c r="LYJ16" s="80"/>
      <c r="LYK16" s="80"/>
      <c r="LYL16" s="80"/>
      <c r="LYM16" s="80"/>
      <c r="LYN16" s="80"/>
      <c r="LYO16" s="80"/>
      <c r="LYP16" s="80"/>
      <c r="LYQ16" s="80"/>
      <c r="LYR16" s="80"/>
      <c r="LYS16" s="80"/>
      <c r="LYT16" s="80"/>
      <c r="LYU16" s="80"/>
      <c r="LYV16" s="80"/>
      <c r="LYW16" s="80"/>
      <c r="LYX16" s="80"/>
      <c r="LYY16" s="80"/>
      <c r="LYZ16" s="80"/>
      <c r="LZA16" s="80"/>
      <c r="LZB16" s="80"/>
      <c r="LZC16" s="80"/>
      <c r="LZD16" s="80"/>
      <c r="LZE16" s="80"/>
      <c r="LZF16" s="80"/>
      <c r="LZG16" s="80"/>
      <c r="LZH16" s="80"/>
      <c r="LZI16" s="80"/>
      <c r="LZJ16" s="80"/>
      <c r="LZK16" s="80"/>
      <c r="LZL16" s="80"/>
      <c r="LZM16" s="80"/>
      <c r="LZN16" s="80"/>
      <c r="LZO16" s="80"/>
      <c r="LZP16" s="80"/>
      <c r="LZQ16" s="80"/>
      <c r="LZR16" s="80"/>
      <c r="LZS16" s="80"/>
      <c r="LZT16" s="80"/>
      <c r="LZU16" s="80"/>
      <c r="LZV16" s="80"/>
      <c r="LZW16" s="80"/>
      <c r="LZX16" s="80"/>
      <c r="LZY16" s="80"/>
      <c r="LZZ16" s="80"/>
      <c r="MAA16" s="80"/>
      <c r="MAB16" s="80"/>
      <c r="MAC16" s="80"/>
      <c r="MAD16" s="80"/>
      <c r="MAE16" s="80"/>
      <c r="MAF16" s="80"/>
      <c r="MAG16" s="80"/>
      <c r="MAH16" s="80"/>
      <c r="MAI16" s="80"/>
      <c r="MAJ16" s="80"/>
      <c r="MAK16" s="80"/>
      <c r="MAL16" s="80"/>
      <c r="MAM16" s="80"/>
      <c r="MAN16" s="80"/>
      <c r="MAO16" s="80"/>
      <c r="MAP16" s="80"/>
      <c r="MAQ16" s="80"/>
      <c r="MAR16" s="80"/>
      <c r="MAS16" s="80"/>
      <c r="MAT16" s="80"/>
      <c r="MAU16" s="80"/>
      <c r="MAV16" s="80"/>
      <c r="MAW16" s="80"/>
      <c r="MAX16" s="80"/>
      <c r="MAY16" s="80"/>
      <c r="MAZ16" s="80"/>
      <c r="MBA16" s="80"/>
      <c r="MBB16" s="80"/>
      <c r="MBC16" s="80"/>
      <c r="MBD16" s="80"/>
      <c r="MBE16" s="80"/>
      <c r="MBF16" s="80"/>
      <c r="MBG16" s="80"/>
      <c r="MBH16" s="80"/>
      <c r="MBI16" s="80"/>
      <c r="MBJ16" s="80"/>
      <c r="MBK16" s="80"/>
      <c r="MBL16" s="80"/>
      <c r="MBM16" s="80"/>
      <c r="MBN16" s="80"/>
      <c r="MBO16" s="80"/>
      <c r="MBP16" s="80"/>
      <c r="MBQ16" s="80"/>
      <c r="MBR16" s="80"/>
      <c r="MBS16" s="80"/>
      <c r="MBT16" s="80"/>
      <c r="MBU16" s="80"/>
      <c r="MBV16" s="80"/>
      <c r="MBW16" s="80"/>
      <c r="MBX16" s="80"/>
      <c r="MBY16" s="80"/>
      <c r="MBZ16" s="80"/>
      <c r="MCA16" s="80"/>
      <c r="MCB16" s="80"/>
      <c r="MCC16" s="80"/>
      <c r="MCD16" s="80"/>
      <c r="MCE16" s="80"/>
      <c r="MCF16" s="80"/>
      <c r="MCG16" s="80"/>
      <c r="MCH16" s="80"/>
      <c r="MCI16" s="80"/>
      <c r="MCJ16" s="80"/>
      <c r="MCK16" s="80"/>
      <c r="MCL16" s="80"/>
      <c r="MCM16" s="80"/>
      <c r="MCN16" s="80"/>
      <c r="MCO16" s="80"/>
      <c r="MCP16" s="80"/>
      <c r="MCQ16" s="80"/>
      <c r="MCR16" s="80"/>
      <c r="MCS16" s="80"/>
      <c r="MCT16" s="80"/>
      <c r="MCU16" s="80"/>
      <c r="MCV16" s="80"/>
      <c r="MCW16" s="80"/>
      <c r="MCX16" s="80"/>
      <c r="MCY16" s="80"/>
      <c r="MCZ16" s="80"/>
      <c r="MDA16" s="80"/>
      <c r="MDB16" s="80"/>
      <c r="MDC16" s="80"/>
      <c r="MDD16" s="80"/>
      <c r="MDE16" s="80"/>
      <c r="MDF16" s="80"/>
      <c r="MDG16" s="80"/>
      <c r="MDH16" s="80"/>
      <c r="MDI16" s="80"/>
      <c r="MDJ16" s="80"/>
      <c r="MDK16" s="80"/>
      <c r="MDL16" s="80"/>
      <c r="MDM16" s="80"/>
      <c r="MDN16" s="80"/>
      <c r="MDO16" s="80"/>
      <c r="MDP16" s="80"/>
      <c r="MDQ16" s="80"/>
      <c r="MDR16" s="80"/>
      <c r="MDS16" s="80"/>
      <c r="MDT16" s="80"/>
      <c r="MDU16" s="80"/>
      <c r="MDV16" s="80"/>
      <c r="MDW16" s="80"/>
      <c r="MDX16" s="80"/>
      <c r="MDY16" s="80"/>
      <c r="MDZ16" s="80"/>
      <c r="MEA16" s="80"/>
      <c r="MEB16" s="80"/>
      <c r="MEC16" s="80"/>
      <c r="MED16" s="80"/>
      <c r="MEE16" s="80"/>
      <c r="MEF16" s="80"/>
      <c r="MEG16" s="80"/>
      <c r="MEH16" s="80"/>
      <c r="MEI16" s="80"/>
      <c r="MEJ16" s="80"/>
      <c r="MEK16" s="80"/>
      <c r="MEL16" s="80"/>
      <c r="MEM16" s="80"/>
      <c r="MEN16" s="80"/>
      <c r="MEO16" s="80"/>
      <c r="MEP16" s="80"/>
      <c r="MEQ16" s="80"/>
      <c r="MER16" s="80"/>
      <c r="MES16" s="80"/>
      <c r="MET16" s="80"/>
      <c r="MEU16" s="80"/>
      <c r="MEV16" s="80"/>
      <c r="MEW16" s="80"/>
      <c r="MEX16" s="80"/>
      <c r="MEY16" s="80"/>
      <c r="MEZ16" s="80"/>
      <c r="MFA16" s="80"/>
      <c r="MFB16" s="80"/>
      <c r="MFC16" s="80"/>
      <c r="MFD16" s="80"/>
      <c r="MFE16" s="80"/>
      <c r="MFF16" s="80"/>
      <c r="MFG16" s="80"/>
      <c r="MFH16" s="80"/>
      <c r="MFI16" s="80"/>
      <c r="MFJ16" s="80"/>
      <c r="MFK16" s="80"/>
      <c r="MFL16" s="80"/>
      <c r="MFM16" s="80"/>
      <c r="MFN16" s="80"/>
      <c r="MFO16" s="80"/>
      <c r="MFP16" s="80"/>
      <c r="MFQ16" s="80"/>
      <c r="MFR16" s="80"/>
      <c r="MFS16" s="80"/>
      <c r="MFT16" s="80"/>
      <c r="MFU16" s="80"/>
      <c r="MFV16" s="80"/>
      <c r="MFW16" s="80"/>
      <c r="MFX16" s="80"/>
      <c r="MFY16" s="80"/>
      <c r="MFZ16" s="80"/>
      <c r="MGA16" s="80"/>
      <c r="MGB16" s="80"/>
      <c r="MGC16" s="80"/>
      <c r="MGD16" s="80"/>
      <c r="MGE16" s="80"/>
      <c r="MGF16" s="80"/>
      <c r="MGG16" s="80"/>
      <c r="MGH16" s="80"/>
      <c r="MGI16" s="80"/>
      <c r="MGJ16" s="80"/>
      <c r="MGK16" s="80"/>
      <c r="MGL16" s="80"/>
      <c r="MGM16" s="80"/>
      <c r="MGN16" s="80"/>
      <c r="MGO16" s="80"/>
      <c r="MGP16" s="80"/>
      <c r="MGQ16" s="80"/>
      <c r="MGR16" s="80"/>
      <c r="MGS16" s="80"/>
      <c r="MGT16" s="80"/>
      <c r="MGU16" s="80"/>
      <c r="MGV16" s="80"/>
      <c r="MGW16" s="80"/>
      <c r="MGX16" s="80"/>
      <c r="MGY16" s="80"/>
      <c r="MGZ16" s="80"/>
      <c r="MHA16" s="80"/>
      <c r="MHB16" s="80"/>
      <c r="MHC16" s="80"/>
      <c r="MHD16" s="80"/>
      <c r="MHE16" s="80"/>
      <c r="MHF16" s="80"/>
      <c r="MHG16" s="80"/>
      <c r="MHH16" s="80"/>
      <c r="MHI16" s="80"/>
      <c r="MHJ16" s="80"/>
      <c r="MHK16" s="80"/>
      <c r="MHL16" s="80"/>
      <c r="MHM16" s="80"/>
      <c r="MHN16" s="80"/>
      <c r="MHO16" s="80"/>
      <c r="MHP16" s="80"/>
      <c r="MHQ16" s="80"/>
      <c r="MHR16" s="80"/>
      <c r="MHS16" s="80"/>
      <c r="MHT16" s="80"/>
      <c r="MHU16" s="80"/>
      <c r="MHV16" s="80"/>
      <c r="MHW16" s="80"/>
      <c r="MHX16" s="80"/>
      <c r="MHY16" s="80"/>
      <c r="MHZ16" s="80"/>
      <c r="MIA16" s="80"/>
      <c r="MIB16" s="80"/>
      <c r="MIC16" s="80"/>
      <c r="MID16" s="80"/>
      <c r="MIE16" s="80"/>
      <c r="MIF16" s="80"/>
      <c r="MIG16" s="80"/>
      <c r="MIH16" s="80"/>
      <c r="MII16" s="80"/>
      <c r="MIJ16" s="80"/>
      <c r="MIK16" s="80"/>
      <c r="MIL16" s="80"/>
      <c r="MIM16" s="80"/>
      <c r="MIN16" s="80"/>
      <c r="MIO16" s="80"/>
      <c r="MIP16" s="80"/>
      <c r="MIQ16" s="80"/>
      <c r="MIR16" s="80"/>
      <c r="MIS16" s="80"/>
      <c r="MIT16" s="80"/>
      <c r="MIU16" s="80"/>
      <c r="MIV16" s="80"/>
      <c r="MIW16" s="80"/>
      <c r="MIX16" s="80"/>
      <c r="MIY16" s="80"/>
      <c r="MIZ16" s="80"/>
      <c r="MJA16" s="80"/>
      <c r="MJB16" s="80"/>
      <c r="MJC16" s="80"/>
      <c r="MJD16" s="80"/>
      <c r="MJE16" s="80"/>
      <c r="MJF16" s="80"/>
      <c r="MJG16" s="80"/>
      <c r="MJH16" s="80"/>
      <c r="MJI16" s="80"/>
      <c r="MJJ16" s="80"/>
      <c r="MJK16" s="80"/>
      <c r="MJL16" s="80"/>
      <c r="MJM16" s="80"/>
      <c r="MJN16" s="80"/>
      <c r="MJO16" s="80"/>
      <c r="MJP16" s="80"/>
      <c r="MJQ16" s="80"/>
      <c r="MJR16" s="80"/>
      <c r="MJS16" s="80"/>
      <c r="MJT16" s="80"/>
      <c r="MJU16" s="80"/>
      <c r="MJV16" s="80"/>
      <c r="MJW16" s="80"/>
      <c r="MJX16" s="80"/>
      <c r="MJY16" s="80"/>
      <c r="MJZ16" s="80"/>
      <c r="MKA16" s="80"/>
      <c r="MKB16" s="80"/>
      <c r="MKC16" s="80"/>
      <c r="MKD16" s="80"/>
      <c r="MKE16" s="80"/>
      <c r="MKF16" s="80"/>
      <c r="MKG16" s="80"/>
      <c r="MKH16" s="80"/>
      <c r="MKI16" s="80"/>
      <c r="MKJ16" s="80"/>
      <c r="MKK16" s="80"/>
      <c r="MKL16" s="80"/>
      <c r="MKM16" s="80"/>
      <c r="MKN16" s="80"/>
      <c r="MKO16" s="80"/>
      <c r="MKP16" s="80"/>
      <c r="MKQ16" s="80"/>
      <c r="MKR16" s="80"/>
      <c r="MKS16" s="80"/>
      <c r="MKT16" s="80"/>
      <c r="MKU16" s="80"/>
      <c r="MKV16" s="80"/>
      <c r="MKW16" s="80"/>
      <c r="MKX16" s="80"/>
      <c r="MKY16" s="80"/>
      <c r="MKZ16" s="80"/>
      <c r="MLA16" s="80"/>
      <c r="MLB16" s="80"/>
      <c r="MLC16" s="80"/>
      <c r="MLD16" s="80"/>
      <c r="MLE16" s="80"/>
      <c r="MLF16" s="80"/>
      <c r="MLG16" s="80"/>
      <c r="MLH16" s="80"/>
      <c r="MLI16" s="80"/>
      <c r="MLJ16" s="80"/>
      <c r="MLK16" s="80"/>
      <c r="MLL16" s="80"/>
      <c r="MLM16" s="80"/>
      <c r="MLN16" s="80"/>
      <c r="MLO16" s="80"/>
      <c r="MLP16" s="80"/>
      <c r="MLQ16" s="80"/>
      <c r="MLR16" s="80"/>
      <c r="MLS16" s="80"/>
      <c r="MLT16" s="80"/>
      <c r="MLU16" s="80"/>
      <c r="MLV16" s="80"/>
      <c r="MLW16" s="80"/>
      <c r="MLX16" s="80"/>
      <c r="MLY16" s="80"/>
      <c r="MLZ16" s="80"/>
      <c r="MMA16" s="80"/>
      <c r="MMB16" s="80"/>
      <c r="MMC16" s="80"/>
      <c r="MMD16" s="80"/>
      <c r="MME16" s="80"/>
      <c r="MMF16" s="80"/>
      <c r="MMG16" s="80"/>
      <c r="MMH16" s="80"/>
      <c r="MMI16" s="80"/>
      <c r="MMJ16" s="80"/>
      <c r="MMK16" s="80"/>
      <c r="MML16" s="80"/>
      <c r="MMM16" s="80"/>
      <c r="MMN16" s="80"/>
      <c r="MMO16" s="80"/>
      <c r="MMP16" s="80"/>
      <c r="MMQ16" s="80"/>
      <c r="MMR16" s="80"/>
      <c r="MMS16" s="80"/>
      <c r="MMT16" s="80"/>
      <c r="MMU16" s="80"/>
      <c r="MMV16" s="80"/>
      <c r="MMW16" s="80"/>
      <c r="MMX16" s="80"/>
      <c r="MMY16" s="80"/>
      <c r="MMZ16" s="80"/>
      <c r="MNA16" s="80"/>
      <c r="MNB16" s="80"/>
      <c r="MNC16" s="80"/>
      <c r="MND16" s="80"/>
      <c r="MNE16" s="80"/>
      <c r="MNF16" s="80"/>
      <c r="MNG16" s="80"/>
      <c r="MNH16" s="80"/>
      <c r="MNI16" s="80"/>
      <c r="MNJ16" s="80"/>
      <c r="MNK16" s="80"/>
      <c r="MNL16" s="80"/>
      <c r="MNM16" s="80"/>
      <c r="MNN16" s="80"/>
      <c r="MNO16" s="80"/>
      <c r="MNP16" s="80"/>
      <c r="MNQ16" s="80"/>
      <c r="MNR16" s="80"/>
      <c r="MNS16" s="80"/>
      <c r="MNT16" s="80"/>
      <c r="MNU16" s="80"/>
      <c r="MNV16" s="80"/>
      <c r="MNW16" s="80"/>
      <c r="MNX16" s="80"/>
      <c r="MNY16" s="80"/>
      <c r="MNZ16" s="80"/>
      <c r="MOA16" s="80"/>
      <c r="MOB16" s="80"/>
      <c r="MOC16" s="80"/>
      <c r="MOD16" s="80"/>
      <c r="MOE16" s="80"/>
      <c r="MOF16" s="80"/>
      <c r="MOG16" s="80"/>
      <c r="MOH16" s="80"/>
      <c r="MOI16" s="80"/>
      <c r="MOJ16" s="80"/>
      <c r="MOK16" s="80"/>
      <c r="MOL16" s="80"/>
      <c r="MOM16" s="80"/>
      <c r="MON16" s="80"/>
      <c r="MOO16" s="80"/>
      <c r="MOP16" s="80"/>
      <c r="MOQ16" s="80"/>
      <c r="MOR16" s="80"/>
      <c r="MOS16" s="80"/>
      <c r="MOT16" s="80"/>
      <c r="MOU16" s="80"/>
      <c r="MOV16" s="80"/>
      <c r="MOW16" s="80"/>
      <c r="MOX16" s="80"/>
      <c r="MOY16" s="80"/>
      <c r="MOZ16" s="80"/>
      <c r="MPA16" s="80"/>
      <c r="MPB16" s="80"/>
      <c r="MPC16" s="80"/>
      <c r="MPD16" s="80"/>
      <c r="MPE16" s="80"/>
      <c r="MPF16" s="80"/>
      <c r="MPG16" s="80"/>
      <c r="MPH16" s="80"/>
      <c r="MPI16" s="80"/>
      <c r="MPJ16" s="80"/>
      <c r="MPK16" s="80"/>
      <c r="MPL16" s="80"/>
      <c r="MPM16" s="80"/>
      <c r="MPN16" s="80"/>
      <c r="MPO16" s="80"/>
      <c r="MPP16" s="80"/>
      <c r="MPQ16" s="80"/>
      <c r="MPR16" s="80"/>
      <c r="MPS16" s="80"/>
      <c r="MPT16" s="80"/>
      <c r="MPU16" s="80"/>
      <c r="MPV16" s="80"/>
      <c r="MPW16" s="80"/>
      <c r="MPX16" s="80"/>
      <c r="MPY16" s="80"/>
      <c r="MPZ16" s="80"/>
      <c r="MQA16" s="80"/>
      <c r="MQB16" s="80"/>
      <c r="MQC16" s="80"/>
      <c r="MQD16" s="80"/>
      <c r="MQE16" s="80"/>
      <c r="MQF16" s="80"/>
      <c r="MQG16" s="80"/>
      <c r="MQH16" s="80"/>
      <c r="MQI16" s="80"/>
      <c r="MQJ16" s="80"/>
      <c r="MQK16" s="80"/>
      <c r="MQL16" s="80"/>
      <c r="MQM16" s="80"/>
      <c r="MQN16" s="80"/>
      <c r="MQO16" s="80"/>
      <c r="MQP16" s="80"/>
      <c r="MQQ16" s="80"/>
      <c r="MQR16" s="80"/>
      <c r="MQS16" s="80"/>
      <c r="MQT16" s="80"/>
      <c r="MQU16" s="80"/>
      <c r="MQV16" s="80"/>
      <c r="MQW16" s="80"/>
      <c r="MQX16" s="80"/>
      <c r="MQY16" s="80"/>
      <c r="MQZ16" s="80"/>
      <c r="MRA16" s="80"/>
      <c r="MRB16" s="80"/>
      <c r="MRC16" s="80"/>
      <c r="MRD16" s="80"/>
      <c r="MRE16" s="80"/>
      <c r="MRF16" s="80"/>
      <c r="MRG16" s="80"/>
      <c r="MRH16" s="80"/>
      <c r="MRI16" s="80"/>
      <c r="MRJ16" s="80"/>
      <c r="MRK16" s="80"/>
      <c r="MRL16" s="80"/>
      <c r="MRM16" s="80"/>
      <c r="MRN16" s="80"/>
      <c r="MRO16" s="80"/>
      <c r="MRP16" s="80"/>
      <c r="MRQ16" s="80"/>
      <c r="MRR16" s="80"/>
      <c r="MRS16" s="80"/>
      <c r="MRT16" s="80"/>
      <c r="MRU16" s="80"/>
      <c r="MRV16" s="80"/>
      <c r="MRW16" s="80"/>
      <c r="MRX16" s="80"/>
      <c r="MRY16" s="80"/>
      <c r="MRZ16" s="80"/>
      <c r="MSA16" s="80"/>
      <c r="MSB16" s="80"/>
      <c r="MSC16" s="80"/>
      <c r="MSD16" s="80"/>
      <c r="MSE16" s="80"/>
      <c r="MSF16" s="80"/>
      <c r="MSG16" s="80"/>
      <c r="MSH16" s="80"/>
      <c r="MSI16" s="80"/>
      <c r="MSJ16" s="80"/>
      <c r="MSK16" s="80"/>
      <c r="MSL16" s="80"/>
      <c r="MSM16" s="80"/>
      <c r="MSN16" s="80"/>
      <c r="MSO16" s="80"/>
      <c r="MSP16" s="80"/>
      <c r="MSQ16" s="80"/>
      <c r="MSR16" s="80"/>
      <c r="MSS16" s="80"/>
      <c r="MST16" s="80"/>
      <c r="MSU16" s="80"/>
      <c r="MSV16" s="80"/>
      <c r="MSW16" s="80"/>
      <c r="MSX16" s="80"/>
      <c r="MSY16" s="80"/>
      <c r="MSZ16" s="80"/>
      <c r="MTA16" s="80"/>
      <c r="MTB16" s="80"/>
      <c r="MTC16" s="80"/>
      <c r="MTD16" s="80"/>
      <c r="MTE16" s="80"/>
      <c r="MTF16" s="80"/>
      <c r="MTG16" s="80"/>
      <c r="MTH16" s="80"/>
      <c r="MTI16" s="80"/>
      <c r="MTJ16" s="80"/>
      <c r="MTK16" s="80"/>
      <c r="MTL16" s="80"/>
      <c r="MTM16" s="80"/>
      <c r="MTN16" s="80"/>
      <c r="MTO16" s="80"/>
      <c r="MTP16" s="80"/>
      <c r="MTQ16" s="80"/>
      <c r="MTR16" s="80"/>
      <c r="MTS16" s="80"/>
      <c r="MTT16" s="80"/>
      <c r="MTU16" s="80"/>
      <c r="MTV16" s="80"/>
      <c r="MTW16" s="80"/>
      <c r="MTX16" s="80"/>
      <c r="MTY16" s="80"/>
      <c r="MTZ16" s="80"/>
      <c r="MUA16" s="80"/>
      <c r="MUB16" s="80"/>
      <c r="MUC16" s="80"/>
      <c r="MUD16" s="80"/>
      <c r="MUE16" s="80"/>
      <c r="MUF16" s="80"/>
      <c r="MUG16" s="80"/>
      <c r="MUH16" s="80"/>
      <c r="MUI16" s="80"/>
      <c r="MUJ16" s="80"/>
      <c r="MUK16" s="80"/>
      <c r="MUL16" s="80"/>
      <c r="MUM16" s="80"/>
      <c r="MUN16" s="80"/>
      <c r="MUO16" s="80"/>
      <c r="MUP16" s="80"/>
      <c r="MUQ16" s="80"/>
      <c r="MUR16" s="80"/>
      <c r="MUS16" s="80"/>
      <c r="MUT16" s="80"/>
      <c r="MUU16" s="80"/>
      <c r="MUV16" s="80"/>
      <c r="MUW16" s="80"/>
      <c r="MUX16" s="80"/>
      <c r="MUY16" s="80"/>
      <c r="MUZ16" s="80"/>
      <c r="MVA16" s="80"/>
      <c r="MVB16" s="80"/>
      <c r="MVC16" s="80"/>
      <c r="MVD16" s="80"/>
      <c r="MVE16" s="80"/>
      <c r="MVF16" s="80"/>
      <c r="MVG16" s="80"/>
      <c r="MVH16" s="80"/>
      <c r="MVI16" s="80"/>
      <c r="MVJ16" s="80"/>
      <c r="MVK16" s="80"/>
      <c r="MVL16" s="80"/>
      <c r="MVM16" s="80"/>
      <c r="MVN16" s="80"/>
      <c r="MVO16" s="80"/>
      <c r="MVP16" s="80"/>
      <c r="MVQ16" s="80"/>
      <c r="MVR16" s="80"/>
      <c r="MVS16" s="80"/>
      <c r="MVT16" s="80"/>
      <c r="MVU16" s="80"/>
      <c r="MVV16" s="80"/>
      <c r="MVW16" s="80"/>
      <c r="MVX16" s="80"/>
      <c r="MVY16" s="80"/>
      <c r="MVZ16" s="80"/>
      <c r="MWA16" s="80"/>
      <c r="MWB16" s="80"/>
      <c r="MWC16" s="80"/>
      <c r="MWD16" s="80"/>
      <c r="MWE16" s="80"/>
      <c r="MWF16" s="80"/>
      <c r="MWG16" s="80"/>
      <c r="MWH16" s="80"/>
      <c r="MWI16" s="80"/>
      <c r="MWJ16" s="80"/>
      <c r="MWK16" s="80"/>
      <c r="MWL16" s="80"/>
      <c r="MWM16" s="80"/>
      <c r="MWN16" s="80"/>
      <c r="MWO16" s="80"/>
      <c r="MWP16" s="80"/>
      <c r="MWQ16" s="80"/>
      <c r="MWR16" s="80"/>
      <c r="MWS16" s="80"/>
      <c r="MWT16" s="80"/>
      <c r="MWU16" s="80"/>
      <c r="MWV16" s="80"/>
      <c r="MWW16" s="80"/>
      <c r="MWX16" s="80"/>
      <c r="MWY16" s="80"/>
      <c r="MWZ16" s="80"/>
      <c r="MXA16" s="80"/>
      <c r="MXB16" s="80"/>
      <c r="MXC16" s="80"/>
      <c r="MXD16" s="80"/>
      <c r="MXE16" s="80"/>
      <c r="MXF16" s="80"/>
      <c r="MXG16" s="80"/>
      <c r="MXH16" s="80"/>
      <c r="MXI16" s="80"/>
      <c r="MXJ16" s="80"/>
      <c r="MXK16" s="80"/>
      <c r="MXL16" s="80"/>
      <c r="MXM16" s="80"/>
      <c r="MXN16" s="80"/>
      <c r="MXO16" s="80"/>
      <c r="MXP16" s="80"/>
      <c r="MXQ16" s="80"/>
      <c r="MXR16" s="80"/>
      <c r="MXS16" s="80"/>
      <c r="MXT16" s="80"/>
      <c r="MXU16" s="80"/>
      <c r="MXV16" s="80"/>
      <c r="MXW16" s="80"/>
      <c r="MXX16" s="80"/>
      <c r="MXY16" s="80"/>
      <c r="MXZ16" s="80"/>
      <c r="MYA16" s="80"/>
      <c r="MYB16" s="80"/>
      <c r="MYC16" s="80"/>
      <c r="MYD16" s="80"/>
      <c r="MYE16" s="80"/>
      <c r="MYF16" s="80"/>
      <c r="MYG16" s="80"/>
      <c r="MYH16" s="80"/>
      <c r="MYI16" s="80"/>
      <c r="MYJ16" s="80"/>
      <c r="MYK16" s="80"/>
      <c r="MYL16" s="80"/>
      <c r="MYM16" s="80"/>
      <c r="MYN16" s="80"/>
      <c r="MYO16" s="80"/>
      <c r="MYP16" s="80"/>
      <c r="MYQ16" s="80"/>
      <c r="MYR16" s="80"/>
      <c r="MYS16" s="80"/>
      <c r="MYT16" s="80"/>
      <c r="MYU16" s="80"/>
      <c r="MYV16" s="80"/>
      <c r="MYW16" s="80"/>
      <c r="MYX16" s="80"/>
      <c r="MYY16" s="80"/>
      <c r="MYZ16" s="80"/>
      <c r="MZA16" s="80"/>
      <c r="MZB16" s="80"/>
      <c r="MZC16" s="80"/>
      <c r="MZD16" s="80"/>
      <c r="MZE16" s="80"/>
      <c r="MZF16" s="80"/>
      <c r="MZG16" s="80"/>
      <c r="MZH16" s="80"/>
      <c r="MZI16" s="80"/>
      <c r="MZJ16" s="80"/>
      <c r="MZK16" s="80"/>
      <c r="MZL16" s="80"/>
      <c r="MZM16" s="80"/>
      <c r="MZN16" s="80"/>
      <c r="MZO16" s="80"/>
      <c r="MZP16" s="80"/>
      <c r="MZQ16" s="80"/>
      <c r="MZR16" s="80"/>
      <c r="MZS16" s="80"/>
      <c r="MZT16" s="80"/>
      <c r="MZU16" s="80"/>
      <c r="MZV16" s="80"/>
      <c r="MZW16" s="80"/>
      <c r="MZX16" s="80"/>
      <c r="MZY16" s="80"/>
      <c r="MZZ16" s="80"/>
      <c r="NAA16" s="80"/>
      <c r="NAB16" s="80"/>
      <c r="NAC16" s="80"/>
      <c r="NAD16" s="80"/>
      <c r="NAE16" s="80"/>
      <c r="NAF16" s="80"/>
      <c r="NAG16" s="80"/>
      <c r="NAH16" s="80"/>
      <c r="NAI16" s="80"/>
      <c r="NAJ16" s="80"/>
      <c r="NAK16" s="80"/>
      <c r="NAL16" s="80"/>
      <c r="NAM16" s="80"/>
      <c r="NAN16" s="80"/>
      <c r="NAO16" s="80"/>
      <c r="NAP16" s="80"/>
      <c r="NAQ16" s="80"/>
      <c r="NAR16" s="80"/>
      <c r="NAS16" s="80"/>
      <c r="NAT16" s="80"/>
      <c r="NAU16" s="80"/>
      <c r="NAV16" s="80"/>
      <c r="NAW16" s="80"/>
      <c r="NAX16" s="80"/>
      <c r="NAY16" s="80"/>
      <c r="NAZ16" s="80"/>
      <c r="NBA16" s="80"/>
      <c r="NBB16" s="80"/>
      <c r="NBC16" s="80"/>
      <c r="NBD16" s="80"/>
      <c r="NBE16" s="80"/>
      <c r="NBF16" s="80"/>
      <c r="NBG16" s="80"/>
      <c r="NBH16" s="80"/>
      <c r="NBI16" s="80"/>
      <c r="NBJ16" s="80"/>
      <c r="NBK16" s="80"/>
      <c r="NBL16" s="80"/>
      <c r="NBM16" s="80"/>
      <c r="NBN16" s="80"/>
      <c r="NBO16" s="80"/>
      <c r="NBP16" s="80"/>
      <c r="NBQ16" s="80"/>
      <c r="NBR16" s="80"/>
      <c r="NBS16" s="80"/>
      <c r="NBT16" s="80"/>
      <c r="NBU16" s="80"/>
      <c r="NBV16" s="80"/>
      <c r="NBW16" s="80"/>
      <c r="NBX16" s="80"/>
      <c r="NBY16" s="80"/>
      <c r="NBZ16" s="80"/>
      <c r="NCA16" s="80"/>
      <c r="NCB16" s="80"/>
      <c r="NCC16" s="80"/>
      <c r="NCD16" s="80"/>
      <c r="NCE16" s="80"/>
      <c r="NCF16" s="80"/>
      <c r="NCG16" s="80"/>
      <c r="NCH16" s="80"/>
      <c r="NCI16" s="80"/>
      <c r="NCJ16" s="80"/>
      <c r="NCK16" s="80"/>
      <c r="NCL16" s="80"/>
      <c r="NCM16" s="80"/>
      <c r="NCN16" s="80"/>
      <c r="NCO16" s="80"/>
      <c r="NCP16" s="80"/>
      <c r="NCQ16" s="80"/>
      <c r="NCR16" s="80"/>
      <c r="NCS16" s="80"/>
      <c r="NCT16" s="80"/>
      <c r="NCU16" s="80"/>
      <c r="NCV16" s="80"/>
      <c r="NCW16" s="80"/>
      <c r="NCX16" s="80"/>
      <c r="NCY16" s="80"/>
      <c r="NCZ16" s="80"/>
      <c r="NDA16" s="80"/>
      <c r="NDB16" s="80"/>
      <c r="NDC16" s="80"/>
      <c r="NDD16" s="80"/>
      <c r="NDE16" s="80"/>
      <c r="NDF16" s="80"/>
      <c r="NDG16" s="80"/>
      <c r="NDH16" s="80"/>
      <c r="NDI16" s="80"/>
      <c r="NDJ16" s="80"/>
      <c r="NDK16" s="80"/>
      <c r="NDL16" s="80"/>
      <c r="NDM16" s="80"/>
      <c r="NDN16" s="80"/>
      <c r="NDO16" s="80"/>
      <c r="NDP16" s="80"/>
      <c r="NDQ16" s="80"/>
      <c r="NDR16" s="80"/>
      <c r="NDS16" s="80"/>
      <c r="NDT16" s="80"/>
      <c r="NDU16" s="80"/>
      <c r="NDV16" s="80"/>
      <c r="NDW16" s="80"/>
      <c r="NDX16" s="80"/>
      <c r="NDY16" s="80"/>
      <c r="NDZ16" s="80"/>
      <c r="NEA16" s="80"/>
      <c r="NEB16" s="80"/>
      <c r="NEC16" s="80"/>
      <c r="NED16" s="80"/>
      <c r="NEE16" s="80"/>
      <c r="NEF16" s="80"/>
      <c r="NEG16" s="80"/>
      <c r="NEH16" s="80"/>
      <c r="NEI16" s="80"/>
      <c r="NEJ16" s="80"/>
      <c r="NEK16" s="80"/>
      <c r="NEL16" s="80"/>
      <c r="NEM16" s="80"/>
      <c r="NEN16" s="80"/>
      <c r="NEO16" s="80"/>
      <c r="NEP16" s="80"/>
      <c r="NEQ16" s="80"/>
      <c r="NER16" s="80"/>
      <c r="NES16" s="80"/>
      <c r="NET16" s="80"/>
      <c r="NEU16" s="80"/>
      <c r="NEV16" s="80"/>
      <c r="NEW16" s="80"/>
      <c r="NEX16" s="80"/>
      <c r="NEY16" s="80"/>
      <c r="NEZ16" s="80"/>
      <c r="NFA16" s="80"/>
      <c r="NFB16" s="80"/>
      <c r="NFC16" s="80"/>
      <c r="NFD16" s="80"/>
      <c r="NFE16" s="80"/>
      <c r="NFF16" s="80"/>
      <c r="NFG16" s="80"/>
      <c r="NFH16" s="80"/>
      <c r="NFI16" s="80"/>
      <c r="NFJ16" s="80"/>
      <c r="NFK16" s="80"/>
      <c r="NFL16" s="80"/>
      <c r="NFM16" s="80"/>
      <c r="NFN16" s="80"/>
      <c r="NFO16" s="80"/>
      <c r="NFP16" s="80"/>
      <c r="NFQ16" s="80"/>
      <c r="NFR16" s="80"/>
      <c r="NFS16" s="80"/>
      <c r="NFT16" s="80"/>
      <c r="NFU16" s="80"/>
      <c r="NFV16" s="80"/>
      <c r="NFW16" s="80"/>
      <c r="NFX16" s="80"/>
      <c r="NFY16" s="80"/>
      <c r="NFZ16" s="80"/>
      <c r="NGA16" s="80"/>
      <c r="NGB16" s="80"/>
      <c r="NGC16" s="80"/>
      <c r="NGD16" s="80"/>
      <c r="NGE16" s="80"/>
      <c r="NGF16" s="80"/>
      <c r="NGG16" s="80"/>
      <c r="NGH16" s="80"/>
      <c r="NGI16" s="80"/>
      <c r="NGJ16" s="80"/>
      <c r="NGK16" s="80"/>
      <c r="NGL16" s="80"/>
      <c r="NGM16" s="80"/>
      <c r="NGN16" s="80"/>
      <c r="NGO16" s="80"/>
      <c r="NGP16" s="80"/>
      <c r="NGQ16" s="80"/>
      <c r="NGR16" s="80"/>
      <c r="NGS16" s="80"/>
      <c r="NGT16" s="80"/>
      <c r="NGU16" s="80"/>
      <c r="NGV16" s="80"/>
      <c r="NGW16" s="80"/>
      <c r="NGX16" s="80"/>
      <c r="NGY16" s="80"/>
      <c r="NGZ16" s="80"/>
      <c r="NHA16" s="80"/>
      <c r="NHB16" s="80"/>
      <c r="NHC16" s="80"/>
      <c r="NHD16" s="80"/>
      <c r="NHE16" s="80"/>
      <c r="NHF16" s="80"/>
      <c r="NHG16" s="80"/>
      <c r="NHH16" s="80"/>
      <c r="NHI16" s="80"/>
      <c r="NHJ16" s="80"/>
      <c r="NHK16" s="80"/>
      <c r="NHL16" s="80"/>
      <c r="NHM16" s="80"/>
      <c r="NHN16" s="80"/>
      <c r="NHO16" s="80"/>
      <c r="NHP16" s="80"/>
      <c r="NHQ16" s="80"/>
      <c r="NHR16" s="80"/>
      <c r="NHS16" s="80"/>
      <c r="NHT16" s="80"/>
      <c r="NHU16" s="80"/>
      <c r="NHV16" s="80"/>
      <c r="NHW16" s="80"/>
      <c r="NHX16" s="80"/>
      <c r="NHY16" s="80"/>
      <c r="NHZ16" s="80"/>
      <c r="NIA16" s="80"/>
      <c r="NIB16" s="80"/>
      <c r="NIC16" s="80"/>
      <c r="NID16" s="80"/>
      <c r="NIE16" s="80"/>
      <c r="NIF16" s="80"/>
      <c r="NIG16" s="80"/>
      <c r="NIH16" s="80"/>
      <c r="NII16" s="80"/>
      <c r="NIJ16" s="80"/>
      <c r="NIK16" s="80"/>
      <c r="NIL16" s="80"/>
      <c r="NIM16" s="80"/>
      <c r="NIN16" s="80"/>
      <c r="NIO16" s="80"/>
      <c r="NIP16" s="80"/>
      <c r="NIQ16" s="80"/>
      <c r="NIR16" s="80"/>
      <c r="NIS16" s="80"/>
      <c r="NIT16" s="80"/>
      <c r="NIU16" s="80"/>
      <c r="NIV16" s="80"/>
      <c r="NIW16" s="80"/>
      <c r="NIX16" s="80"/>
      <c r="NIY16" s="80"/>
      <c r="NIZ16" s="80"/>
      <c r="NJA16" s="80"/>
      <c r="NJB16" s="80"/>
      <c r="NJC16" s="80"/>
      <c r="NJD16" s="80"/>
      <c r="NJE16" s="80"/>
      <c r="NJF16" s="80"/>
      <c r="NJG16" s="80"/>
      <c r="NJH16" s="80"/>
      <c r="NJI16" s="80"/>
      <c r="NJJ16" s="80"/>
      <c r="NJK16" s="80"/>
      <c r="NJL16" s="80"/>
      <c r="NJM16" s="80"/>
      <c r="NJN16" s="80"/>
      <c r="NJO16" s="80"/>
      <c r="NJP16" s="80"/>
      <c r="NJQ16" s="80"/>
      <c r="NJR16" s="80"/>
      <c r="NJS16" s="80"/>
      <c r="NJT16" s="80"/>
      <c r="NJU16" s="80"/>
      <c r="NJV16" s="80"/>
      <c r="NJW16" s="80"/>
      <c r="NJX16" s="80"/>
      <c r="NJY16" s="80"/>
      <c r="NJZ16" s="80"/>
      <c r="NKA16" s="80"/>
      <c r="NKB16" s="80"/>
      <c r="NKC16" s="80"/>
      <c r="NKD16" s="80"/>
      <c r="NKE16" s="80"/>
      <c r="NKF16" s="80"/>
      <c r="NKG16" s="80"/>
      <c r="NKH16" s="80"/>
      <c r="NKI16" s="80"/>
      <c r="NKJ16" s="80"/>
      <c r="NKK16" s="80"/>
      <c r="NKL16" s="80"/>
      <c r="NKM16" s="80"/>
      <c r="NKN16" s="80"/>
      <c r="NKO16" s="80"/>
      <c r="NKP16" s="80"/>
      <c r="NKQ16" s="80"/>
      <c r="NKR16" s="80"/>
      <c r="NKS16" s="80"/>
      <c r="NKT16" s="80"/>
      <c r="NKU16" s="80"/>
      <c r="NKV16" s="80"/>
      <c r="NKW16" s="80"/>
      <c r="NKX16" s="80"/>
      <c r="NKY16" s="80"/>
      <c r="NKZ16" s="80"/>
      <c r="NLA16" s="80"/>
      <c r="NLB16" s="80"/>
      <c r="NLC16" s="80"/>
      <c r="NLD16" s="80"/>
      <c r="NLE16" s="80"/>
      <c r="NLF16" s="80"/>
      <c r="NLG16" s="80"/>
      <c r="NLH16" s="80"/>
      <c r="NLI16" s="80"/>
      <c r="NLJ16" s="80"/>
      <c r="NLK16" s="80"/>
      <c r="NLL16" s="80"/>
      <c r="NLM16" s="80"/>
      <c r="NLN16" s="80"/>
      <c r="NLO16" s="80"/>
      <c r="NLP16" s="80"/>
      <c r="NLQ16" s="80"/>
      <c r="NLR16" s="80"/>
      <c r="NLS16" s="80"/>
      <c r="NLT16" s="80"/>
      <c r="NLU16" s="80"/>
      <c r="NLV16" s="80"/>
      <c r="NLW16" s="80"/>
      <c r="NLX16" s="80"/>
      <c r="NLY16" s="80"/>
      <c r="NLZ16" s="80"/>
      <c r="NMA16" s="80"/>
      <c r="NMB16" s="80"/>
      <c r="NMC16" s="80"/>
      <c r="NMD16" s="80"/>
      <c r="NME16" s="80"/>
      <c r="NMF16" s="80"/>
      <c r="NMG16" s="80"/>
      <c r="NMH16" s="80"/>
      <c r="NMI16" s="80"/>
      <c r="NMJ16" s="80"/>
      <c r="NMK16" s="80"/>
      <c r="NML16" s="80"/>
      <c r="NMM16" s="80"/>
      <c r="NMN16" s="80"/>
      <c r="NMO16" s="80"/>
      <c r="NMP16" s="80"/>
      <c r="NMQ16" s="80"/>
      <c r="NMR16" s="80"/>
      <c r="NMS16" s="80"/>
      <c r="NMT16" s="80"/>
      <c r="NMU16" s="80"/>
      <c r="NMV16" s="80"/>
      <c r="NMW16" s="80"/>
      <c r="NMX16" s="80"/>
      <c r="NMY16" s="80"/>
      <c r="NMZ16" s="80"/>
      <c r="NNA16" s="80"/>
      <c r="NNB16" s="80"/>
      <c r="NNC16" s="80"/>
      <c r="NND16" s="80"/>
      <c r="NNE16" s="80"/>
      <c r="NNF16" s="80"/>
      <c r="NNG16" s="80"/>
      <c r="NNH16" s="80"/>
      <c r="NNI16" s="80"/>
      <c r="NNJ16" s="80"/>
      <c r="NNK16" s="80"/>
      <c r="NNL16" s="80"/>
      <c r="NNM16" s="80"/>
      <c r="NNN16" s="80"/>
      <c r="NNO16" s="80"/>
      <c r="NNP16" s="80"/>
      <c r="NNQ16" s="80"/>
      <c r="NNR16" s="80"/>
      <c r="NNS16" s="80"/>
      <c r="NNT16" s="80"/>
      <c r="NNU16" s="80"/>
      <c r="NNV16" s="80"/>
      <c r="NNW16" s="80"/>
      <c r="NNX16" s="80"/>
      <c r="NNY16" s="80"/>
      <c r="NNZ16" s="80"/>
      <c r="NOA16" s="80"/>
      <c r="NOB16" s="80"/>
      <c r="NOC16" s="80"/>
      <c r="NOD16" s="80"/>
      <c r="NOE16" s="80"/>
      <c r="NOF16" s="80"/>
      <c r="NOG16" s="80"/>
      <c r="NOH16" s="80"/>
      <c r="NOI16" s="80"/>
      <c r="NOJ16" s="80"/>
      <c r="NOK16" s="80"/>
      <c r="NOL16" s="80"/>
      <c r="NOM16" s="80"/>
      <c r="NON16" s="80"/>
      <c r="NOO16" s="80"/>
      <c r="NOP16" s="80"/>
      <c r="NOQ16" s="80"/>
      <c r="NOR16" s="80"/>
      <c r="NOS16" s="80"/>
      <c r="NOT16" s="80"/>
      <c r="NOU16" s="80"/>
      <c r="NOV16" s="80"/>
      <c r="NOW16" s="80"/>
      <c r="NOX16" s="80"/>
      <c r="NOY16" s="80"/>
      <c r="NOZ16" s="80"/>
      <c r="NPA16" s="80"/>
      <c r="NPB16" s="80"/>
      <c r="NPC16" s="80"/>
      <c r="NPD16" s="80"/>
      <c r="NPE16" s="80"/>
      <c r="NPF16" s="80"/>
      <c r="NPG16" s="80"/>
      <c r="NPH16" s="80"/>
      <c r="NPI16" s="80"/>
      <c r="NPJ16" s="80"/>
      <c r="NPK16" s="80"/>
      <c r="NPL16" s="80"/>
      <c r="NPM16" s="80"/>
      <c r="NPN16" s="80"/>
      <c r="NPO16" s="80"/>
      <c r="NPP16" s="80"/>
      <c r="NPQ16" s="80"/>
      <c r="NPR16" s="80"/>
      <c r="NPS16" s="80"/>
      <c r="NPT16" s="80"/>
      <c r="NPU16" s="80"/>
      <c r="NPV16" s="80"/>
      <c r="NPW16" s="80"/>
      <c r="NPX16" s="80"/>
      <c r="NPY16" s="80"/>
      <c r="NPZ16" s="80"/>
      <c r="NQA16" s="80"/>
      <c r="NQB16" s="80"/>
      <c r="NQC16" s="80"/>
      <c r="NQD16" s="80"/>
      <c r="NQE16" s="80"/>
      <c r="NQF16" s="80"/>
      <c r="NQG16" s="80"/>
      <c r="NQH16" s="80"/>
      <c r="NQI16" s="80"/>
      <c r="NQJ16" s="80"/>
      <c r="NQK16" s="80"/>
      <c r="NQL16" s="80"/>
      <c r="NQM16" s="80"/>
      <c r="NQN16" s="80"/>
      <c r="NQO16" s="80"/>
      <c r="NQP16" s="80"/>
      <c r="NQQ16" s="80"/>
      <c r="NQR16" s="80"/>
      <c r="NQS16" s="80"/>
      <c r="NQT16" s="80"/>
      <c r="NQU16" s="80"/>
      <c r="NQV16" s="80"/>
      <c r="NQW16" s="80"/>
      <c r="NQX16" s="80"/>
      <c r="NQY16" s="80"/>
      <c r="NQZ16" s="80"/>
      <c r="NRA16" s="80"/>
      <c r="NRB16" s="80"/>
      <c r="NRC16" s="80"/>
      <c r="NRD16" s="80"/>
      <c r="NRE16" s="80"/>
      <c r="NRF16" s="80"/>
      <c r="NRG16" s="80"/>
      <c r="NRH16" s="80"/>
      <c r="NRI16" s="80"/>
      <c r="NRJ16" s="80"/>
      <c r="NRK16" s="80"/>
      <c r="NRL16" s="80"/>
      <c r="NRM16" s="80"/>
      <c r="NRN16" s="80"/>
      <c r="NRO16" s="80"/>
      <c r="NRP16" s="80"/>
      <c r="NRQ16" s="80"/>
      <c r="NRR16" s="80"/>
      <c r="NRS16" s="80"/>
      <c r="NRT16" s="80"/>
      <c r="NRU16" s="80"/>
      <c r="NRV16" s="80"/>
      <c r="NRW16" s="80"/>
      <c r="NRX16" s="80"/>
      <c r="NRY16" s="80"/>
      <c r="NRZ16" s="80"/>
      <c r="NSA16" s="80"/>
      <c r="NSB16" s="80"/>
      <c r="NSC16" s="80"/>
      <c r="NSD16" s="80"/>
      <c r="NSE16" s="80"/>
      <c r="NSF16" s="80"/>
      <c r="NSG16" s="80"/>
      <c r="NSH16" s="80"/>
      <c r="NSI16" s="80"/>
      <c r="NSJ16" s="80"/>
      <c r="NSK16" s="80"/>
      <c r="NSL16" s="80"/>
      <c r="NSM16" s="80"/>
      <c r="NSN16" s="80"/>
      <c r="NSO16" s="80"/>
      <c r="NSP16" s="80"/>
      <c r="NSQ16" s="80"/>
      <c r="NSR16" s="80"/>
      <c r="NSS16" s="80"/>
      <c r="NST16" s="80"/>
      <c r="NSU16" s="80"/>
      <c r="NSV16" s="80"/>
      <c r="NSW16" s="80"/>
      <c r="NSX16" s="80"/>
      <c r="NSY16" s="80"/>
      <c r="NSZ16" s="80"/>
      <c r="NTA16" s="80"/>
      <c r="NTB16" s="80"/>
      <c r="NTC16" s="80"/>
      <c r="NTD16" s="80"/>
      <c r="NTE16" s="80"/>
      <c r="NTF16" s="80"/>
      <c r="NTG16" s="80"/>
      <c r="NTH16" s="80"/>
      <c r="NTI16" s="80"/>
      <c r="NTJ16" s="80"/>
      <c r="NTK16" s="80"/>
      <c r="NTL16" s="80"/>
      <c r="NTM16" s="80"/>
      <c r="NTN16" s="80"/>
      <c r="NTO16" s="80"/>
      <c r="NTP16" s="80"/>
      <c r="NTQ16" s="80"/>
      <c r="NTR16" s="80"/>
      <c r="NTS16" s="80"/>
      <c r="NTT16" s="80"/>
      <c r="NTU16" s="80"/>
      <c r="NTV16" s="80"/>
      <c r="NTW16" s="80"/>
      <c r="NTX16" s="80"/>
      <c r="NTY16" s="80"/>
      <c r="NTZ16" s="80"/>
      <c r="NUA16" s="80"/>
      <c r="NUB16" s="80"/>
      <c r="NUC16" s="80"/>
      <c r="NUD16" s="80"/>
      <c r="NUE16" s="80"/>
      <c r="NUF16" s="80"/>
      <c r="NUG16" s="80"/>
      <c r="NUH16" s="80"/>
      <c r="NUI16" s="80"/>
      <c r="NUJ16" s="80"/>
      <c r="NUK16" s="80"/>
      <c r="NUL16" s="80"/>
      <c r="NUM16" s="80"/>
      <c r="NUN16" s="80"/>
      <c r="NUO16" s="80"/>
      <c r="NUP16" s="80"/>
      <c r="NUQ16" s="80"/>
      <c r="NUR16" s="80"/>
      <c r="NUS16" s="80"/>
      <c r="NUT16" s="80"/>
      <c r="NUU16" s="80"/>
      <c r="NUV16" s="80"/>
      <c r="NUW16" s="80"/>
      <c r="NUX16" s="80"/>
      <c r="NUY16" s="80"/>
      <c r="NUZ16" s="80"/>
      <c r="NVA16" s="80"/>
      <c r="NVB16" s="80"/>
      <c r="NVC16" s="80"/>
      <c r="NVD16" s="80"/>
      <c r="NVE16" s="80"/>
      <c r="NVF16" s="80"/>
      <c r="NVG16" s="80"/>
      <c r="NVH16" s="80"/>
      <c r="NVI16" s="80"/>
      <c r="NVJ16" s="80"/>
      <c r="NVK16" s="80"/>
      <c r="NVL16" s="80"/>
      <c r="NVM16" s="80"/>
      <c r="NVN16" s="80"/>
      <c r="NVO16" s="80"/>
      <c r="NVP16" s="80"/>
      <c r="NVQ16" s="80"/>
      <c r="NVR16" s="80"/>
      <c r="NVS16" s="80"/>
      <c r="NVT16" s="80"/>
      <c r="NVU16" s="80"/>
      <c r="NVV16" s="80"/>
      <c r="NVW16" s="80"/>
      <c r="NVX16" s="80"/>
      <c r="NVY16" s="80"/>
      <c r="NVZ16" s="80"/>
      <c r="NWA16" s="80"/>
      <c r="NWB16" s="80"/>
      <c r="NWC16" s="80"/>
      <c r="NWD16" s="80"/>
      <c r="NWE16" s="80"/>
      <c r="NWF16" s="80"/>
      <c r="NWG16" s="80"/>
      <c r="NWH16" s="80"/>
      <c r="NWI16" s="80"/>
      <c r="NWJ16" s="80"/>
      <c r="NWK16" s="80"/>
      <c r="NWL16" s="80"/>
      <c r="NWM16" s="80"/>
      <c r="NWN16" s="80"/>
      <c r="NWO16" s="80"/>
      <c r="NWP16" s="80"/>
      <c r="NWQ16" s="80"/>
      <c r="NWR16" s="80"/>
      <c r="NWS16" s="80"/>
      <c r="NWT16" s="80"/>
      <c r="NWU16" s="80"/>
      <c r="NWV16" s="80"/>
      <c r="NWW16" s="80"/>
      <c r="NWX16" s="80"/>
      <c r="NWY16" s="80"/>
      <c r="NWZ16" s="80"/>
      <c r="NXA16" s="80"/>
      <c r="NXB16" s="80"/>
      <c r="NXC16" s="80"/>
      <c r="NXD16" s="80"/>
      <c r="NXE16" s="80"/>
      <c r="NXF16" s="80"/>
      <c r="NXG16" s="80"/>
      <c r="NXH16" s="80"/>
      <c r="NXI16" s="80"/>
      <c r="NXJ16" s="80"/>
      <c r="NXK16" s="80"/>
      <c r="NXL16" s="80"/>
      <c r="NXM16" s="80"/>
      <c r="NXN16" s="80"/>
      <c r="NXO16" s="80"/>
      <c r="NXP16" s="80"/>
      <c r="NXQ16" s="80"/>
      <c r="NXR16" s="80"/>
      <c r="NXS16" s="80"/>
      <c r="NXT16" s="80"/>
      <c r="NXU16" s="80"/>
      <c r="NXV16" s="80"/>
      <c r="NXW16" s="80"/>
      <c r="NXX16" s="80"/>
      <c r="NXY16" s="80"/>
      <c r="NXZ16" s="80"/>
      <c r="NYA16" s="80"/>
      <c r="NYB16" s="80"/>
      <c r="NYC16" s="80"/>
      <c r="NYD16" s="80"/>
      <c r="NYE16" s="80"/>
      <c r="NYF16" s="80"/>
      <c r="NYG16" s="80"/>
      <c r="NYH16" s="80"/>
      <c r="NYI16" s="80"/>
      <c r="NYJ16" s="80"/>
      <c r="NYK16" s="80"/>
      <c r="NYL16" s="80"/>
      <c r="NYM16" s="80"/>
      <c r="NYN16" s="80"/>
      <c r="NYO16" s="80"/>
      <c r="NYP16" s="80"/>
      <c r="NYQ16" s="80"/>
      <c r="NYR16" s="80"/>
      <c r="NYS16" s="80"/>
      <c r="NYT16" s="80"/>
      <c r="NYU16" s="80"/>
      <c r="NYV16" s="80"/>
      <c r="NYW16" s="80"/>
      <c r="NYX16" s="80"/>
      <c r="NYY16" s="80"/>
      <c r="NYZ16" s="80"/>
      <c r="NZA16" s="80"/>
      <c r="NZB16" s="80"/>
      <c r="NZC16" s="80"/>
      <c r="NZD16" s="80"/>
      <c r="NZE16" s="80"/>
      <c r="NZF16" s="80"/>
      <c r="NZG16" s="80"/>
      <c r="NZH16" s="80"/>
      <c r="NZI16" s="80"/>
      <c r="NZJ16" s="80"/>
      <c r="NZK16" s="80"/>
      <c r="NZL16" s="80"/>
      <c r="NZM16" s="80"/>
      <c r="NZN16" s="80"/>
      <c r="NZO16" s="80"/>
      <c r="NZP16" s="80"/>
      <c r="NZQ16" s="80"/>
      <c r="NZR16" s="80"/>
      <c r="NZS16" s="80"/>
      <c r="NZT16" s="80"/>
      <c r="NZU16" s="80"/>
      <c r="NZV16" s="80"/>
      <c r="NZW16" s="80"/>
      <c r="NZX16" s="80"/>
      <c r="NZY16" s="80"/>
      <c r="NZZ16" s="80"/>
      <c r="OAA16" s="80"/>
      <c r="OAB16" s="80"/>
      <c r="OAC16" s="80"/>
      <c r="OAD16" s="80"/>
      <c r="OAE16" s="80"/>
      <c r="OAF16" s="80"/>
      <c r="OAG16" s="80"/>
      <c r="OAH16" s="80"/>
      <c r="OAI16" s="80"/>
      <c r="OAJ16" s="80"/>
      <c r="OAK16" s="80"/>
      <c r="OAL16" s="80"/>
      <c r="OAM16" s="80"/>
      <c r="OAN16" s="80"/>
      <c r="OAO16" s="80"/>
      <c r="OAP16" s="80"/>
      <c r="OAQ16" s="80"/>
      <c r="OAR16" s="80"/>
      <c r="OAS16" s="80"/>
      <c r="OAT16" s="80"/>
      <c r="OAU16" s="80"/>
      <c r="OAV16" s="80"/>
      <c r="OAW16" s="80"/>
      <c r="OAX16" s="80"/>
      <c r="OAY16" s="80"/>
      <c r="OAZ16" s="80"/>
      <c r="OBA16" s="80"/>
      <c r="OBB16" s="80"/>
      <c r="OBC16" s="80"/>
      <c r="OBD16" s="80"/>
      <c r="OBE16" s="80"/>
      <c r="OBF16" s="80"/>
      <c r="OBG16" s="80"/>
      <c r="OBH16" s="80"/>
      <c r="OBI16" s="80"/>
      <c r="OBJ16" s="80"/>
      <c r="OBK16" s="80"/>
      <c r="OBL16" s="80"/>
      <c r="OBM16" s="80"/>
      <c r="OBN16" s="80"/>
      <c r="OBO16" s="80"/>
      <c r="OBP16" s="80"/>
      <c r="OBQ16" s="80"/>
      <c r="OBR16" s="80"/>
      <c r="OBS16" s="80"/>
      <c r="OBT16" s="80"/>
      <c r="OBU16" s="80"/>
      <c r="OBV16" s="80"/>
      <c r="OBW16" s="80"/>
      <c r="OBX16" s="80"/>
      <c r="OBY16" s="80"/>
      <c r="OBZ16" s="80"/>
      <c r="OCA16" s="80"/>
      <c r="OCB16" s="80"/>
      <c r="OCC16" s="80"/>
      <c r="OCD16" s="80"/>
      <c r="OCE16" s="80"/>
      <c r="OCF16" s="80"/>
      <c r="OCG16" s="80"/>
      <c r="OCH16" s="80"/>
      <c r="OCI16" s="80"/>
      <c r="OCJ16" s="80"/>
      <c r="OCK16" s="80"/>
      <c r="OCL16" s="80"/>
      <c r="OCM16" s="80"/>
      <c r="OCN16" s="80"/>
      <c r="OCO16" s="80"/>
      <c r="OCP16" s="80"/>
      <c r="OCQ16" s="80"/>
      <c r="OCR16" s="80"/>
      <c r="OCS16" s="80"/>
      <c r="OCT16" s="80"/>
      <c r="OCU16" s="80"/>
      <c r="OCV16" s="80"/>
      <c r="OCW16" s="80"/>
      <c r="OCX16" s="80"/>
      <c r="OCY16" s="80"/>
      <c r="OCZ16" s="80"/>
      <c r="ODA16" s="80"/>
      <c r="ODB16" s="80"/>
      <c r="ODC16" s="80"/>
      <c r="ODD16" s="80"/>
      <c r="ODE16" s="80"/>
      <c r="ODF16" s="80"/>
      <c r="ODG16" s="80"/>
      <c r="ODH16" s="80"/>
      <c r="ODI16" s="80"/>
      <c r="ODJ16" s="80"/>
      <c r="ODK16" s="80"/>
      <c r="ODL16" s="80"/>
      <c r="ODM16" s="80"/>
      <c r="ODN16" s="80"/>
      <c r="ODO16" s="80"/>
      <c r="ODP16" s="80"/>
      <c r="ODQ16" s="80"/>
      <c r="ODR16" s="80"/>
      <c r="ODS16" s="80"/>
      <c r="ODT16" s="80"/>
      <c r="ODU16" s="80"/>
      <c r="ODV16" s="80"/>
      <c r="ODW16" s="80"/>
      <c r="ODX16" s="80"/>
      <c r="ODY16" s="80"/>
      <c r="ODZ16" s="80"/>
      <c r="OEA16" s="80"/>
      <c r="OEB16" s="80"/>
      <c r="OEC16" s="80"/>
      <c r="OED16" s="80"/>
      <c r="OEE16" s="80"/>
      <c r="OEF16" s="80"/>
      <c r="OEG16" s="80"/>
      <c r="OEH16" s="80"/>
      <c r="OEI16" s="80"/>
      <c r="OEJ16" s="80"/>
      <c r="OEK16" s="80"/>
      <c r="OEL16" s="80"/>
      <c r="OEM16" s="80"/>
      <c r="OEN16" s="80"/>
      <c r="OEO16" s="80"/>
      <c r="OEP16" s="80"/>
      <c r="OEQ16" s="80"/>
      <c r="OER16" s="80"/>
      <c r="OES16" s="80"/>
      <c r="OET16" s="80"/>
      <c r="OEU16" s="80"/>
      <c r="OEV16" s="80"/>
      <c r="OEW16" s="80"/>
      <c r="OEX16" s="80"/>
      <c r="OEY16" s="80"/>
      <c r="OEZ16" s="80"/>
      <c r="OFA16" s="80"/>
      <c r="OFB16" s="80"/>
      <c r="OFC16" s="80"/>
      <c r="OFD16" s="80"/>
      <c r="OFE16" s="80"/>
      <c r="OFF16" s="80"/>
      <c r="OFG16" s="80"/>
      <c r="OFH16" s="80"/>
      <c r="OFI16" s="80"/>
      <c r="OFJ16" s="80"/>
      <c r="OFK16" s="80"/>
      <c r="OFL16" s="80"/>
      <c r="OFM16" s="80"/>
      <c r="OFN16" s="80"/>
      <c r="OFO16" s="80"/>
      <c r="OFP16" s="80"/>
      <c r="OFQ16" s="80"/>
      <c r="OFR16" s="80"/>
      <c r="OFS16" s="80"/>
      <c r="OFT16" s="80"/>
      <c r="OFU16" s="80"/>
      <c r="OFV16" s="80"/>
      <c r="OFW16" s="80"/>
      <c r="OFX16" s="80"/>
      <c r="OFY16" s="80"/>
      <c r="OFZ16" s="80"/>
      <c r="OGA16" s="80"/>
      <c r="OGB16" s="80"/>
      <c r="OGC16" s="80"/>
      <c r="OGD16" s="80"/>
      <c r="OGE16" s="80"/>
      <c r="OGF16" s="80"/>
      <c r="OGG16" s="80"/>
      <c r="OGH16" s="80"/>
      <c r="OGI16" s="80"/>
      <c r="OGJ16" s="80"/>
      <c r="OGK16" s="80"/>
      <c r="OGL16" s="80"/>
      <c r="OGM16" s="80"/>
      <c r="OGN16" s="80"/>
      <c r="OGO16" s="80"/>
      <c r="OGP16" s="80"/>
      <c r="OGQ16" s="80"/>
      <c r="OGR16" s="80"/>
      <c r="OGS16" s="80"/>
      <c r="OGT16" s="80"/>
      <c r="OGU16" s="80"/>
      <c r="OGV16" s="80"/>
      <c r="OGW16" s="80"/>
      <c r="OGX16" s="80"/>
      <c r="OGY16" s="80"/>
      <c r="OGZ16" s="80"/>
      <c r="OHA16" s="80"/>
      <c r="OHB16" s="80"/>
      <c r="OHC16" s="80"/>
      <c r="OHD16" s="80"/>
      <c r="OHE16" s="80"/>
      <c r="OHF16" s="80"/>
      <c r="OHG16" s="80"/>
      <c r="OHH16" s="80"/>
      <c r="OHI16" s="80"/>
      <c r="OHJ16" s="80"/>
      <c r="OHK16" s="80"/>
      <c r="OHL16" s="80"/>
      <c r="OHM16" s="80"/>
      <c r="OHN16" s="80"/>
      <c r="OHO16" s="80"/>
      <c r="OHP16" s="80"/>
      <c r="OHQ16" s="80"/>
      <c r="OHR16" s="80"/>
      <c r="OHS16" s="80"/>
      <c r="OHT16" s="80"/>
      <c r="OHU16" s="80"/>
      <c r="OHV16" s="80"/>
      <c r="OHW16" s="80"/>
      <c r="OHX16" s="80"/>
      <c r="OHY16" s="80"/>
      <c r="OHZ16" s="80"/>
      <c r="OIA16" s="80"/>
      <c r="OIB16" s="80"/>
      <c r="OIC16" s="80"/>
      <c r="OID16" s="80"/>
      <c r="OIE16" s="80"/>
      <c r="OIF16" s="80"/>
      <c r="OIG16" s="80"/>
      <c r="OIH16" s="80"/>
      <c r="OII16" s="80"/>
      <c r="OIJ16" s="80"/>
      <c r="OIK16" s="80"/>
      <c r="OIL16" s="80"/>
      <c r="OIM16" s="80"/>
      <c r="OIN16" s="80"/>
      <c r="OIO16" s="80"/>
      <c r="OIP16" s="80"/>
      <c r="OIQ16" s="80"/>
      <c r="OIR16" s="80"/>
      <c r="OIS16" s="80"/>
      <c r="OIT16" s="80"/>
      <c r="OIU16" s="80"/>
      <c r="OIV16" s="80"/>
      <c r="OIW16" s="80"/>
      <c r="OIX16" s="80"/>
      <c r="OIY16" s="80"/>
      <c r="OIZ16" s="80"/>
      <c r="OJA16" s="80"/>
      <c r="OJB16" s="80"/>
      <c r="OJC16" s="80"/>
      <c r="OJD16" s="80"/>
      <c r="OJE16" s="80"/>
      <c r="OJF16" s="80"/>
      <c r="OJG16" s="80"/>
      <c r="OJH16" s="80"/>
      <c r="OJI16" s="80"/>
      <c r="OJJ16" s="80"/>
      <c r="OJK16" s="80"/>
      <c r="OJL16" s="80"/>
      <c r="OJM16" s="80"/>
      <c r="OJN16" s="80"/>
      <c r="OJO16" s="80"/>
      <c r="OJP16" s="80"/>
      <c r="OJQ16" s="80"/>
      <c r="OJR16" s="80"/>
      <c r="OJS16" s="80"/>
      <c r="OJT16" s="80"/>
      <c r="OJU16" s="80"/>
      <c r="OJV16" s="80"/>
      <c r="OJW16" s="80"/>
      <c r="OJX16" s="80"/>
      <c r="OJY16" s="80"/>
      <c r="OJZ16" s="80"/>
      <c r="OKA16" s="80"/>
      <c r="OKB16" s="80"/>
      <c r="OKC16" s="80"/>
      <c r="OKD16" s="80"/>
      <c r="OKE16" s="80"/>
      <c r="OKF16" s="80"/>
      <c r="OKG16" s="80"/>
      <c r="OKH16" s="80"/>
      <c r="OKI16" s="80"/>
      <c r="OKJ16" s="80"/>
      <c r="OKK16" s="80"/>
      <c r="OKL16" s="80"/>
      <c r="OKM16" s="80"/>
      <c r="OKN16" s="80"/>
      <c r="OKO16" s="80"/>
      <c r="OKP16" s="80"/>
      <c r="OKQ16" s="80"/>
      <c r="OKR16" s="80"/>
      <c r="OKS16" s="80"/>
      <c r="OKT16" s="80"/>
      <c r="OKU16" s="80"/>
      <c r="OKV16" s="80"/>
      <c r="OKW16" s="80"/>
      <c r="OKX16" s="80"/>
      <c r="OKY16" s="80"/>
      <c r="OKZ16" s="80"/>
      <c r="OLA16" s="80"/>
      <c r="OLB16" s="80"/>
      <c r="OLC16" s="80"/>
      <c r="OLD16" s="80"/>
      <c r="OLE16" s="80"/>
      <c r="OLF16" s="80"/>
      <c r="OLG16" s="80"/>
      <c r="OLH16" s="80"/>
      <c r="OLI16" s="80"/>
      <c r="OLJ16" s="80"/>
      <c r="OLK16" s="80"/>
      <c r="OLL16" s="80"/>
      <c r="OLM16" s="80"/>
      <c r="OLN16" s="80"/>
      <c r="OLO16" s="80"/>
      <c r="OLP16" s="80"/>
      <c r="OLQ16" s="80"/>
      <c r="OLR16" s="80"/>
      <c r="OLS16" s="80"/>
      <c r="OLT16" s="80"/>
      <c r="OLU16" s="80"/>
      <c r="OLV16" s="80"/>
      <c r="OLW16" s="80"/>
      <c r="OLX16" s="80"/>
      <c r="OLY16" s="80"/>
      <c r="OLZ16" s="80"/>
      <c r="OMA16" s="80"/>
      <c r="OMB16" s="80"/>
      <c r="OMC16" s="80"/>
      <c r="OMD16" s="80"/>
      <c r="OME16" s="80"/>
      <c r="OMF16" s="80"/>
      <c r="OMG16" s="80"/>
      <c r="OMH16" s="80"/>
      <c r="OMI16" s="80"/>
      <c r="OMJ16" s="80"/>
      <c r="OMK16" s="80"/>
      <c r="OML16" s="80"/>
      <c r="OMM16" s="80"/>
      <c r="OMN16" s="80"/>
      <c r="OMO16" s="80"/>
      <c r="OMP16" s="80"/>
      <c r="OMQ16" s="80"/>
      <c r="OMR16" s="80"/>
      <c r="OMS16" s="80"/>
      <c r="OMT16" s="80"/>
      <c r="OMU16" s="80"/>
      <c r="OMV16" s="80"/>
      <c r="OMW16" s="80"/>
      <c r="OMX16" s="80"/>
      <c r="OMY16" s="80"/>
      <c r="OMZ16" s="80"/>
      <c r="ONA16" s="80"/>
      <c r="ONB16" s="80"/>
      <c r="ONC16" s="80"/>
      <c r="OND16" s="80"/>
      <c r="ONE16" s="80"/>
      <c r="ONF16" s="80"/>
      <c r="ONG16" s="80"/>
      <c r="ONH16" s="80"/>
      <c r="ONI16" s="80"/>
      <c r="ONJ16" s="80"/>
      <c r="ONK16" s="80"/>
      <c r="ONL16" s="80"/>
      <c r="ONM16" s="80"/>
      <c r="ONN16" s="80"/>
      <c r="ONO16" s="80"/>
      <c r="ONP16" s="80"/>
      <c r="ONQ16" s="80"/>
      <c r="ONR16" s="80"/>
      <c r="ONS16" s="80"/>
      <c r="ONT16" s="80"/>
      <c r="ONU16" s="80"/>
      <c r="ONV16" s="80"/>
      <c r="ONW16" s="80"/>
      <c r="ONX16" s="80"/>
      <c r="ONY16" s="80"/>
      <c r="ONZ16" s="80"/>
      <c r="OOA16" s="80"/>
      <c r="OOB16" s="80"/>
      <c r="OOC16" s="80"/>
      <c r="OOD16" s="80"/>
      <c r="OOE16" s="80"/>
      <c r="OOF16" s="80"/>
      <c r="OOG16" s="80"/>
      <c r="OOH16" s="80"/>
      <c r="OOI16" s="80"/>
      <c r="OOJ16" s="80"/>
      <c r="OOK16" s="80"/>
      <c r="OOL16" s="80"/>
      <c r="OOM16" s="80"/>
      <c r="OON16" s="80"/>
      <c r="OOO16" s="80"/>
      <c r="OOP16" s="80"/>
      <c r="OOQ16" s="80"/>
      <c r="OOR16" s="80"/>
      <c r="OOS16" s="80"/>
      <c r="OOT16" s="80"/>
      <c r="OOU16" s="80"/>
      <c r="OOV16" s="80"/>
      <c r="OOW16" s="80"/>
      <c r="OOX16" s="80"/>
      <c r="OOY16" s="80"/>
      <c r="OOZ16" s="80"/>
      <c r="OPA16" s="80"/>
      <c r="OPB16" s="80"/>
      <c r="OPC16" s="80"/>
      <c r="OPD16" s="80"/>
      <c r="OPE16" s="80"/>
      <c r="OPF16" s="80"/>
      <c r="OPG16" s="80"/>
      <c r="OPH16" s="80"/>
      <c r="OPI16" s="80"/>
      <c r="OPJ16" s="80"/>
      <c r="OPK16" s="80"/>
      <c r="OPL16" s="80"/>
      <c r="OPM16" s="80"/>
      <c r="OPN16" s="80"/>
      <c r="OPO16" s="80"/>
      <c r="OPP16" s="80"/>
      <c r="OPQ16" s="80"/>
      <c r="OPR16" s="80"/>
      <c r="OPS16" s="80"/>
      <c r="OPT16" s="80"/>
      <c r="OPU16" s="80"/>
      <c r="OPV16" s="80"/>
      <c r="OPW16" s="80"/>
      <c r="OPX16" s="80"/>
      <c r="OPY16" s="80"/>
      <c r="OPZ16" s="80"/>
      <c r="OQA16" s="80"/>
      <c r="OQB16" s="80"/>
      <c r="OQC16" s="80"/>
      <c r="OQD16" s="80"/>
      <c r="OQE16" s="80"/>
      <c r="OQF16" s="80"/>
      <c r="OQG16" s="80"/>
      <c r="OQH16" s="80"/>
      <c r="OQI16" s="80"/>
      <c r="OQJ16" s="80"/>
      <c r="OQK16" s="80"/>
      <c r="OQL16" s="80"/>
      <c r="OQM16" s="80"/>
      <c r="OQN16" s="80"/>
      <c r="OQO16" s="80"/>
      <c r="OQP16" s="80"/>
      <c r="OQQ16" s="80"/>
      <c r="OQR16" s="80"/>
      <c r="OQS16" s="80"/>
      <c r="OQT16" s="80"/>
      <c r="OQU16" s="80"/>
      <c r="OQV16" s="80"/>
      <c r="OQW16" s="80"/>
      <c r="OQX16" s="80"/>
      <c r="OQY16" s="80"/>
      <c r="OQZ16" s="80"/>
      <c r="ORA16" s="80"/>
      <c r="ORB16" s="80"/>
      <c r="ORC16" s="80"/>
      <c r="ORD16" s="80"/>
      <c r="ORE16" s="80"/>
      <c r="ORF16" s="80"/>
      <c r="ORG16" s="80"/>
      <c r="ORH16" s="80"/>
      <c r="ORI16" s="80"/>
      <c r="ORJ16" s="80"/>
      <c r="ORK16" s="80"/>
      <c r="ORL16" s="80"/>
      <c r="ORM16" s="80"/>
      <c r="ORN16" s="80"/>
      <c r="ORO16" s="80"/>
      <c r="ORP16" s="80"/>
      <c r="ORQ16" s="80"/>
      <c r="ORR16" s="80"/>
      <c r="ORS16" s="80"/>
      <c r="ORT16" s="80"/>
      <c r="ORU16" s="80"/>
      <c r="ORV16" s="80"/>
      <c r="ORW16" s="80"/>
      <c r="ORX16" s="80"/>
      <c r="ORY16" s="80"/>
      <c r="ORZ16" s="80"/>
      <c r="OSA16" s="80"/>
      <c r="OSB16" s="80"/>
      <c r="OSC16" s="80"/>
      <c r="OSD16" s="80"/>
      <c r="OSE16" s="80"/>
      <c r="OSF16" s="80"/>
      <c r="OSG16" s="80"/>
      <c r="OSH16" s="80"/>
      <c r="OSI16" s="80"/>
      <c r="OSJ16" s="80"/>
      <c r="OSK16" s="80"/>
      <c r="OSL16" s="80"/>
      <c r="OSM16" s="80"/>
      <c r="OSN16" s="80"/>
      <c r="OSO16" s="80"/>
      <c r="OSP16" s="80"/>
      <c r="OSQ16" s="80"/>
      <c r="OSR16" s="80"/>
      <c r="OSS16" s="80"/>
      <c r="OST16" s="80"/>
      <c r="OSU16" s="80"/>
      <c r="OSV16" s="80"/>
      <c r="OSW16" s="80"/>
      <c r="OSX16" s="80"/>
      <c r="OSY16" s="80"/>
      <c r="OSZ16" s="80"/>
      <c r="OTA16" s="80"/>
      <c r="OTB16" s="80"/>
      <c r="OTC16" s="80"/>
      <c r="OTD16" s="80"/>
      <c r="OTE16" s="80"/>
      <c r="OTF16" s="80"/>
      <c r="OTG16" s="80"/>
      <c r="OTH16" s="80"/>
      <c r="OTI16" s="80"/>
      <c r="OTJ16" s="80"/>
      <c r="OTK16" s="80"/>
      <c r="OTL16" s="80"/>
      <c r="OTM16" s="80"/>
      <c r="OTN16" s="80"/>
      <c r="OTO16" s="80"/>
      <c r="OTP16" s="80"/>
      <c r="OTQ16" s="80"/>
      <c r="OTR16" s="80"/>
      <c r="OTS16" s="80"/>
      <c r="OTT16" s="80"/>
      <c r="OTU16" s="80"/>
      <c r="OTV16" s="80"/>
      <c r="OTW16" s="80"/>
      <c r="OTX16" s="80"/>
      <c r="OTY16" s="80"/>
      <c r="OTZ16" s="80"/>
      <c r="OUA16" s="80"/>
      <c r="OUB16" s="80"/>
      <c r="OUC16" s="80"/>
      <c r="OUD16" s="80"/>
      <c r="OUE16" s="80"/>
      <c r="OUF16" s="80"/>
      <c r="OUG16" s="80"/>
      <c r="OUH16" s="80"/>
      <c r="OUI16" s="80"/>
      <c r="OUJ16" s="80"/>
      <c r="OUK16" s="80"/>
      <c r="OUL16" s="80"/>
      <c r="OUM16" s="80"/>
      <c r="OUN16" s="80"/>
      <c r="OUO16" s="80"/>
      <c r="OUP16" s="80"/>
      <c r="OUQ16" s="80"/>
      <c r="OUR16" s="80"/>
      <c r="OUS16" s="80"/>
      <c r="OUT16" s="80"/>
      <c r="OUU16" s="80"/>
      <c r="OUV16" s="80"/>
      <c r="OUW16" s="80"/>
      <c r="OUX16" s="80"/>
      <c r="OUY16" s="80"/>
      <c r="OUZ16" s="80"/>
      <c r="OVA16" s="80"/>
      <c r="OVB16" s="80"/>
      <c r="OVC16" s="80"/>
      <c r="OVD16" s="80"/>
      <c r="OVE16" s="80"/>
      <c r="OVF16" s="80"/>
      <c r="OVG16" s="80"/>
      <c r="OVH16" s="80"/>
      <c r="OVI16" s="80"/>
      <c r="OVJ16" s="80"/>
      <c r="OVK16" s="80"/>
      <c r="OVL16" s="80"/>
      <c r="OVM16" s="80"/>
      <c r="OVN16" s="80"/>
      <c r="OVO16" s="80"/>
      <c r="OVP16" s="80"/>
      <c r="OVQ16" s="80"/>
      <c r="OVR16" s="80"/>
      <c r="OVS16" s="80"/>
      <c r="OVT16" s="80"/>
      <c r="OVU16" s="80"/>
      <c r="OVV16" s="80"/>
      <c r="OVW16" s="80"/>
      <c r="OVX16" s="80"/>
      <c r="OVY16" s="80"/>
      <c r="OVZ16" s="80"/>
      <c r="OWA16" s="80"/>
      <c r="OWB16" s="80"/>
      <c r="OWC16" s="80"/>
      <c r="OWD16" s="80"/>
      <c r="OWE16" s="80"/>
      <c r="OWF16" s="80"/>
      <c r="OWG16" s="80"/>
      <c r="OWH16" s="80"/>
      <c r="OWI16" s="80"/>
      <c r="OWJ16" s="80"/>
      <c r="OWK16" s="80"/>
      <c r="OWL16" s="80"/>
      <c r="OWM16" s="80"/>
      <c r="OWN16" s="80"/>
      <c r="OWO16" s="80"/>
      <c r="OWP16" s="80"/>
      <c r="OWQ16" s="80"/>
      <c r="OWR16" s="80"/>
      <c r="OWS16" s="80"/>
      <c r="OWT16" s="80"/>
      <c r="OWU16" s="80"/>
      <c r="OWV16" s="80"/>
      <c r="OWW16" s="80"/>
      <c r="OWX16" s="80"/>
      <c r="OWY16" s="80"/>
      <c r="OWZ16" s="80"/>
      <c r="OXA16" s="80"/>
      <c r="OXB16" s="80"/>
      <c r="OXC16" s="80"/>
      <c r="OXD16" s="80"/>
      <c r="OXE16" s="80"/>
      <c r="OXF16" s="80"/>
      <c r="OXG16" s="80"/>
      <c r="OXH16" s="80"/>
      <c r="OXI16" s="80"/>
      <c r="OXJ16" s="80"/>
      <c r="OXK16" s="80"/>
      <c r="OXL16" s="80"/>
      <c r="OXM16" s="80"/>
      <c r="OXN16" s="80"/>
      <c r="OXO16" s="80"/>
      <c r="OXP16" s="80"/>
      <c r="OXQ16" s="80"/>
      <c r="OXR16" s="80"/>
      <c r="OXS16" s="80"/>
      <c r="OXT16" s="80"/>
      <c r="OXU16" s="80"/>
      <c r="OXV16" s="80"/>
      <c r="OXW16" s="80"/>
      <c r="OXX16" s="80"/>
      <c r="OXY16" s="80"/>
      <c r="OXZ16" s="80"/>
      <c r="OYA16" s="80"/>
      <c r="OYB16" s="80"/>
      <c r="OYC16" s="80"/>
      <c r="OYD16" s="80"/>
      <c r="OYE16" s="80"/>
      <c r="OYF16" s="80"/>
      <c r="OYG16" s="80"/>
      <c r="OYH16" s="80"/>
      <c r="OYI16" s="80"/>
      <c r="OYJ16" s="80"/>
      <c r="OYK16" s="80"/>
      <c r="OYL16" s="80"/>
      <c r="OYM16" s="80"/>
      <c r="OYN16" s="80"/>
      <c r="OYO16" s="80"/>
      <c r="OYP16" s="80"/>
      <c r="OYQ16" s="80"/>
      <c r="OYR16" s="80"/>
      <c r="OYS16" s="80"/>
      <c r="OYT16" s="80"/>
      <c r="OYU16" s="80"/>
      <c r="OYV16" s="80"/>
      <c r="OYW16" s="80"/>
      <c r="OYX16" s="80"/>
      <c r="OYY16" s="80"/>
      <c r="OYZ16" s="80"/>
      <c r="OZA16" s="80"/>
      <c r="OZB16" s="80"/>
      <c r="OZC16" s="80"/>
      <c r="OZD16" s="80"/>
      <c r="OZE16" s="80"/>
      <c r="OZF16" s="80"/>
      <c r="OZG16" s="80"/>
      <c r="OZH16" s="80"/>
      <c r="OZI16" s="80"/>
      <c r="OZJ16" s="80"/>
      <c r="OZK16" s="80"/>
      <c r="OZL16" s="80"/>
      <c r="OZM16" s="80"/>
      <c r="OZN16" s="80"/>
      <c r="OZO16" s="80"/>
      <c r="OZP16" s="80"/>
      <c r="OZQ16" s="80"/>
      <c r="OZR16" s="80"/>
      <c r="OZS16" s="80"/>
      <c r="OZT16" s="80"/>
      <c r="OZU16" s="80"/>
      <c r="OZV16" s="80"/>
      <c r="OZW16" s="80"/>
      <c r="OZX16" s="80"/>
      <c r="OZY16" s="80"/>
      <c r="OZZ16" s="80"/>
      <c r="PAA16" s="80"/>
      <c r="PAB16" s="80"/>
      <c r="PAC16" s="80"/>
      <c r="PAD16" s="80"/>
      <c r="PAE16" s="80"/>
      <c r="PAF16" s="80"/>
      <c r="PAG16" s="80"/>
      <c r="PAH16" s="80"/>
      <c r="PAI16" s="80"/>
      <c r="PAJ16" s="80"/>
      <c r="PAK16" s="80"/>
      <c r="PAL16" s="80"/>
      <c r="PAM16" s="80"/>
      <c r="PAN16" s="80"/>
      <c r="PAO16" s="80"/>
      <c r="PAP16" s="80"/>
      <c r="PAQ16" s="80"/>
      <c r="PAR16" s="80"/>
      <c r="PAS16" s="80"/>
      <c r="PAT16" s="80"/>
      <c r="PAU16" s="80"/>
      <c r="PAV16" s="80"/>
      <c r="PAW16" s="80"/>
      <c r="PAX16" s="80"/>
      <c r="PAY16" s="80"/>
      <c r="PAZ16" s="80"/>
      <c r="PBA16" s="80"/>
      <c r="PBB16" s="80"/>
      <c r="PBC16" s="80"/>
      <c r="PBD16" s="80"/>
      <c r="PBE16" s="80"/>
      <c r="PBF16" s="80"/>
      <c r="PBG16" s="80"/>
      <c r="PBH16" s="80"/>
      <c r="PBI16" s="80"/>
      <c r="PBJ16" s="80"/>
      <c r="PBK16" s="80"/>
      <c r="PBL16" s="80"/>
      <c r="PBM16" s="80"/>
      <c r="PBN16" s="80"/>
      <c r="PBO16" s="80"/>
      <c r="PBP16" s="80"/>
      <c r="PBQ16" s="80"/>
      <c r="PBR16" s="80"/>
      <c r="PBS16" s="80"/>
      <c r="PBT16" s="80"/>
      <c r="PBU16" s="80"/>
      <c r="PBV16" s="80"/>
      <c r="PBW16" s="80"/>
      <c r="PBX16" s="80"/>
      <c r="PBY16" s="80"/>
      <c r="PBZ16" s="80"/>
      <c r="PCA16" s="80"/>
      <c r="PCB16" s="80"/>
      <c r="PCC16" s="80"/>
      <c r="PCD16" s="80"/>
      <c r="PCE16" s="80"/>
      <c r="PCF16" s="80"/>
      <c r="PCG16" s="80"/>
      <c r="PCH16" s="80"/>
      <c r="PCI16" s="80"/>
      <c r="PCJ16" s="80"/>
      <c r="PCK16" s="80"/>
      <c r="PCL16" s="80"/>
      <c r="PCM16" s="80"/>
      <c r="PCN16" s="80"/>
      <c r="PCO16" s="80"/>
      <c r="PCP16" s="80"/>
      <c r="PCQ16" s="80"/>
      <c r="PCR16" s="80"/>
      <c r="PCS16" s="80"/>
      <c r="PCT16" s="80"/>
      <c r="PCU16" s="80"/>
      <c r="PCV16" s="80"/>
      <c r="PCW16" s="80"/>
      <c r="PCX16" s="80"/>
      <c r="PCY16" s="80"/>
      <c r="PCZ16" s="80"/>
      <c r="PDA16" s="80"/>
      <c r="PDB16" s="80"/>
      <c r="PDC16" s="80"/>
      <c r="PDD16" s="80"/>
      <c r="PDE16" s="80"/>
      <c r="PDF16" s="80"/>
      <c r="PDG16" s="80"/>
      <c r="PDH16" s="80"/>
      <c r="PDI16" s="80"/>
      <c r="PDJ16" s="80"/>
      <c r="PDK16" s="80"/>
      <c r="PDL16" s="80"/>
      <c r="PDM16" s="80"/>
      <c r="PDN16" s="80"/>
      <c r="PDO16" s="80"/>
      <c r="PDP16" s="80"/>
      <c r="PDQ16" s="80"/>
      <c r="PDR16" s="80"/>
      <c r="PDS16" s="80"/>
      <c r="PDT16" s="80"/>
      <c r="PDU16" s="80"/>
      <c r="PDV16" s="80"/>
      <c r="PDW16" s="80"/>
      <c r="PDX16" s="80"/>
      <c r="PDY16" s="80"/>
      <c r="PDZ16" s="80"/>
      <c r="PEA16" s="80"/>
      <c r="PEB16" s="80"/>
      <c r="PEC16" s="80"/>
      <c r="PED16" s="80"/>
      <c r="PEE16" s="80"/>
      <c r="PEF16" s="80"/>
      <c r="PEG16" s="80"/>
      <c r="PEH16" s="80"/>
      <c r="PEI16" s="80"/>
      <c r="PEJ16" s="80"/>
      <c r="PEK16" s="80"/>
      <c r="PEL16" s="80"/>
      <c r="PEM16" s="80"/>
      <c r="PEN16" s="80"/>
      <c r="PEO16" s="80"/>
      <c r="PEP16" s="80"/>
      <c r="PEQ16" s="80"/>
      <c r="PER16" s="80"/>
      <c r="PES16" s="80"/>
      <c r="PET16" s="80"/>
      <c r="PEU16" s="80"/>
      <c r="PEV16" s="80"/>
      <c r="PEW16" s="80"/>
      <c r="PEX16" s="80"/>
      <c r="PEY16" s="80"/>
      <c r="PEZ16" s="80"/>
      <c r="PFA16" s="80"/>
      <c r="PFB16" s="80"/>
      <c r="PFC16" s="80"/>
      <c r="PFD16" s="80"/>
      <c r="PFE16" s="80"/>
      <c r="PFF16" s="80"/>
      <c r="PFG16" s="80"/>
      <c r="PFH16" s="80"/>
      <c r="PFI16" s="80"/>
      <c r="PFJ16" s="80"/>
      <c r="PFK16" s="80"/>
      <c r="PFL16" s="80"/>
      <c r="PFM16" s="80"/>
      <c r="PFN16" s="80"/>
      <c r="PFO16" s="80"/>
      <c r="PFP16" s="80"/>
      <c r="PFQ16" s="80"/>
      <c r="PFR16" s="80"/>
      <c r="PFS16" s="80"/>
      <c r="PFT16" s="80"/>
      <c r="PFU16" s="80"/>
      <c r="PFV16" s="80"/>
      <c r="PFW16" s="80"/>
      <c r="PFX16" s="80"/>
      <c r="PFY16" s="80"/>
      <c r="PFZ16" s="80"/>
      <c r="PGA16" s="80"/>
      <c r="PGB16" s="80"/>
      <c r="PGC16" s="80"/>
      <c r="PGD16" s="80"/>
      <c r="PGE16" s="80"/>
      <c r="PGF16" s="80"/>
      <c r="PGG16" s="80"/>
      <c r="PGH16" s="80"/>
      <c r="PGI16" s="80"/>
      <c r="PGJ16" s="80"/>
      <c r="PGK16" s="80"/>
      <c r="PGL16" s="80"/>
      <c r="PGM16" s="80"/>
      <c r="PGN16" s="80"/>
      <c r="PGO16" s="80"/>
      <c r="PGP16" s="80"/>
      <c r="PGQ16" s="80"/>
      <c r="PGR16" s="80"/>
      <c r="PGS16" s="80"/>
      <c r="PGT16" s="80"/>
      <c r="PGU16" s="80"/>
      <c r="PGV16" s="80"/>
      <c r="PGW16" s="80"/>
      <c r="PGX16" s="80"/>
      <c r="PGY16" s="80"/>
      <c r="PGZ16" s="80"/>
      <c r="PHA16" s="80"/>
      <c r="PHB16" s="80"/>
      <c r="PHC16" s="80"/>
      <c r="PHD16" s="80"/>
      <c r="PHE16" s="80"/>
      <c r="PHF16" s="80"/>
      <c r="PHG16" s="80"/>
      <c r="PHH16" s="80"/>
      <c r="PHI16" s="80"/>
      <c r="PHJ16" s="80"/>
      <c r="PHK16" s="80"/>
      <c r="PHL16" s="80"/>
      <c r="PHM16" s="80"/>
      <c r="PHN16" s="80"/>
      <c r="PHO16" s="80"/>
      <c r="PHP16" s="80"/>
      <c r="PHQ16" s="80"/>
      <c r="PHR16" s="80"/>
      <c r="PHS16" s="80"/>
      <c r="PHT16" s="80"/>
      <c r="PHU16" s="80"/>
      <c r="PHV16" s="80"/>
      <c r="PHW16" s="80"/>
      <c r="PHX16" s="80"/>
      <c r="PHY16" s="80"/>
      <c r="PHZ16" s="80"/>
      <c r="PIA16" s="80"/>
      <c r="PIB16" s="80"/>
      <c r="PIC16" s="80"/>
      <c r="PID16" s="80"/>
      <c r="PIE16" s="80"/>
      <c r="PIF16" s="80"/>
      <c r="PIG16" s="80"/>
      <c r="PIH16" s="80"/>
      <c r="PII16" s="80"/>
      <c r="PIJ16" s="80"/>
      <c r="PIK16" s="80"/>
      <c r="PIL16" s="80"/>
      <c r="PIM16" s="80"/>
      <c r="PIN16" s="80"/>
      <c r="PIO16" s="80"/>
      <c r="PIP16" s="80"/>
      <c r="PIQ16" s="80"/>
      <c r="PIR16" s="80"/>
      <c r="PIS16" s="80"/>
      <c r="PIT16" s="80"/>
      <c r="PIU16" s="80"/>
      <c r="PIV16" s="80"/>
      <c r="PIW16" s="80"/>
      <c r="PIX16" s="80"/>
      <c r="PIY16" s="80"/>
      <c r="PIZ16" s="80"/>
      <c r="PJA16" s="80"/>
      <c r="PJB16" s="80"/>
      <c r="PJC16" s="80"/>
      <c r="PJD16" s="80"/>
      <c r="PJE16" s="80"/>
      <c r="PJF16" s="80"/>
      <c r="PJG16" s="80"/>
      <c r="PJH16" s="80"/>
      <c r="PJI16" s="80"/>
      <c r="PJJ16" s="80"/>
      <c r="PJK16" s="80"/>
      <c r="PJL16" s="80"/>
      <c r="PJM16" s="80"/>
      <c r="PJN16" s="80"/>
      <c r="PJO16" s="80"/>
      <c r="PJP16" s="80"/>
      <c r="PJQ16" s="80"/>
      <c r="PJR16" s="80"/>
      <c r="PJS16" s="80"/>
      <c r="PJT16" s="80"/>
      <c r="PJU16" s="80"/>
      <c r="PJV16" s="80"/>
      <c r="PJW16" s="80"/>
      <c r="PJX16" s="80"/>
      <c r="PJY16" s="80"/>
      <c r="PJZ16" s="80"/>
      <c r="PKA16" s="80"/>
      <c r="PKB16" s="80"/>
      <c r="PKC16" s="80"/>
      <c r="PKD16" s="80"/>
      <c r="PKE16" s="80"/>
      <c r="PKF16" s="80"/>
      <c r="PKG16" s="80"/>
      <c r="PKH16" s="80"/>
      <c r="PKI16" s="80"/>
      <c r="PKJ16" s="80"/>
      <c r="PKK16" s="80"/>
      <c r="PKL16" s="80"/>
      <c r="PKM16" s="80"/>
      <c r="PKN16" s="80"/>
      <c r="PKO16" s="80"/>
      <c r="PKP16" s="80"/>
      <c r="PKQ16" s="80"/>
      <c r="PKR16" s="80"/>
      <c r="PKS16" s="80"/>
      <c r="PKT16" s="80"/>
      <c r="PKU16" s="80"/>
      <c r="PKV16" s="80"/>
      <c r="PKW16" s="80"/>
      <c r="PKX16" s="80"/>
      <c r="PKY16" s="80"/>
      <c r="PKZ16" s="80"/>
      <c r="PLA16" s="80"/>
      <c r="PLB16" s="80"/>
      <c r="PLC16" s="80"/>
      <c r="PLD16" s="80"/>
      <c r="PLE16" s="80"/>
      <c r="PLF16" s="80"/>
      <c r="PLG16" s="80"/>
      <c r="PLH16" s="80"/>
      <c r="PLI16" s="80"/>
      <c r="PLJ16" s="80"/>
      <c r="PLK16" s="80"/>
      <c r="PLL16" s="80"/>
      <c r="PLM16" s="80"/>
      <c r="PLN16" s="80"/>
      <c r="PLO16" s="80"/>
      <c r="PLP16" s="80"/>
      <c r="PLQ16" s="80"/>
      <c r="PLR16" s="80"/>
      <c r="PLS16" s="80"/>
      <c r="PLT16" s="80"/>
      <c r="PLU16" s="80"/>
      <c r="PLV16" s="80"/>
      <c r="PLW16" s="80"/>
      <c r="PLX16" s="80"/>
      <c r="PLY16" s="80"/>
      <c r="PLZ16" s="80"/>
      <c r="PMA16" s="80"/>
      <c r="PMB16" s="80"/>
      <c r="PMC16" s="80"/>
      <c r="PMD16" s="80"/>
      <c r="PME16" s="80"/>
      <c r="PMF16" s="80"/>
      <c r="PMG16" s="80"/>
      <c r="PMH16" s="80"/>
      <c r="PMI16" s="80"/>
      <c r="PMJ16" s="80"/>
      <c r="PMK16" s="80"/>
      <c r="PML16" s="80"/>
      <c r="PMM16" s="80"/>
      <c r="PMN16" s="80"/>
      <c r="PMO16" s="80"/>
      <c r="PMP16" s="80"/>
      <c r="PMQ16" s="80"/>
      <c r="PMR16" s="80"/>
      <c r="PMS16" s="80"/>
      <c r="PMT16" s="80"/>
      <c r="PMU16" s="80"/>
      <c r="PMV16" s="80"/>
      <c r="PMW16" s="80"/>
      <c r="PMX16" s="80"/>
      <c r="PMY16" s="80"/>
      <c r="PMZ16" s="80"/>
      <c r="PNA16" s="80"/>
      <c r="PNB16" s="80"/>
      <c r="PNC16" s="80"/>
      <c r="PND16" s="80"/>
      <c r="PNE16" s="80"/>
      <c r="PNF16" s="80"/>
      <c r="PNG16" s="80"/>
      <c r="PNH16" s="80"/>
      <c r="PNI16" s="80"/>
      <c r="PNJ16" s="80"/>
      <c r="PNK16" s="80"/>
      <c r="PNL16" s="80"/>
      <c r="PNM16" s="80"/>
      <c r="PNN16" s="80"/>
      <c r="PNO16" s="80"/>
      <c r="PNP16" s="80"/>
      <c r="PNQ16" s="80"/>
      <c r="PNR16" s="80"/>
      <c r="PNS16" s="80"/>
      <c r="PNT16" s="80"/>
      <c r="PNU16" s="80"/>
      <c r="PNV16" s="80"/>
      <c r="PNW16" s="80"/>
      <c r="PNX16" s="80"/>
      <c r="PNY16" s="80"/>
      <c r="PNZ16" s="80"/>
      <c r="POA16" s="80"/>
      <c r="POB16" s="80"/>
      <c r="POC16" s="80"/>
      <c r="POD16" s="80"/>
      <c r="POE16" s="80"/>
      <c r="POF16" s="80"/>
      <c r="POG16" s="80"/>
      <c r="POH16" s="80"/>
      <c r="POI16" s="80"/>
      <c r="POJ16" s="80"/>
      <c r="POK16" s="80"/>
      <c r="POL16" s="80"/>
      <c r="POM16" s="80"/>
      <c r="PON16" s="80"/>
      <c r="POO16" s="80"/>
      <c r="POP16" s="80"/>
      <c r="POQ16" s="80"/>
      <c r="POR16" s="80"/>
      <c r="POS16" s="80"/>
      <c r="POT16" s="80"/>
      <c r="POU16" s="80"/>
      <c r="POV16" s="80"/>
      <c r="POW16" s="80"/>
      <c r="POX16" s="80"/>
      <c r="POY16" s="80"/>
      <c r="POZ16" s="80"/>
      <c r="PPA16" s="80"/>
      <c r="PPB16" s="80"/>
      <c r="PPC16" s="80"/>
      <c r="PPD16" s="80"/>
      <c r="PPE16" s="80"/>
      <c r="PPF16" s="80"/>
      <c r="PPG16" s="80"/>
      <c r="PPH16" s="80"/>
      <c r="PPI16" s="80"/>
      <c r="PPJ16" s="80"/>
      <c r="PPK16" s="80"/>
      <c r="PPL16" s="80"/>
      <c r="PPM16" s="80"/>
      <c r="PPN16" s="80"/>
      <c r="PPO16" s="80"/>
      <c r="PPP16" s="80"/>
      <c r="PPQ16" s="80"/>
      <c r="PPR16" s="80"/>
      <c r="PPS16" s="80"/>
      <c r="PPT16" s="80"/>
      <c r="PPU16" s="80"/>
      <c r="PPV16" s="80"/>
      <c r="PPW16" s="80"/>
      <c r="PPX16" s="80"/>
      <c r="PPY16" s="80"/>
      <c r="PPZ16" s="80"/>
      <c r="PQA16" s="80"/>
      <c r="PQB16" s="80"/>
      <c r="PQC16" s="80"/>
      <c r="PQD16" s="80"/>
      <c r="PQE16" s="80"/>
      <c r="PQF16" s="80"/>
      <c r="PQG16" s="80"/>
      <c r="PQH16" s="80"/>
      <c r="PQI16" s="80"/>
      <c r="PQJ16" s="80"/>
      <c r="PQK16" s="80"/>
      <c r="PQL16" s="80"/>
      <c r="PQM16" s="80"/>
      <c r="PQN16" s="80"/>
      <c r="PQO16" s="80"/>
      <c r="PQP16" s="80"/>
      <c r="PQQ16" s="80"/>
      <c r="PQR16" s="80"/>
      <c r="PQS16" s="80"/>
      <c r="PQT16" s="80"/>
      <c r="PQU16" s="80"/>
      <c r="PQV16" s="80"/>
      <c r="PQW16" s="80"/>
      <c r="PQX16" s="80"/>
      <c r="PQY16" s="80"/>
      <c r="PQZ16" s="80"/>
      <c r="PRA16" s="80"/>
      <c r="PRB16" s="80"/>
      <c r="PRC16" s="80"/>
      <c r="PRD16" s="80"/>
      <c r="PRE16" s="80"/>
      <c r="PRF16" s="80"/>
      <c r="PRG16" s="80"/>
      <c r="PRH16" s="80"/>
      <c r="PRI16" s="80"/>
      <c r="PRJ16" s="80"/>
      <c r="PRK16" s="80"/>
      <c r="PRL16" s="80"/>
      <c r="PRM16" s="80"/>
      <c r="PRN16" s="80"/>
      <c r="PRO16" s="80"/>
      <c r="PRP16" s="80"/>
      <c r="PRQ16" s="80"/>
      <c r="PRR16" s="80"/>
      <c r="PRS16" s="80"/>
      <c r="PRT16" s="80"/>
      <c r="PRU16" s="80"/>
      <c r="PRV16" s="80"/>
      <c r="PRW16" s="80"/>
      <c r="PRX16" s="80"/>
      <c r="PRY16" s="80"/>
      <c r="PRZ16" s="80"/>
      <c r="PSA16" s="80"/>
      <c r="PSB16" s="80"/>
      <c r="PSC16" s="80"/>
      <c r="PSD16" s="80"/>
      <c r="PSE16" s="80"/>
      <c r="PSF16" s="80"/>
      <c r="PSG16" s="80"/>
      <c r="PSH16" s="80"/>
      <c r="PSI16" s="80"/>
      <c r="PSJ16" s="80"/>
      <c r="PSK16" s="80"/>
      <c r="PSL16" s="80"/>
      <c r="PSM16" s="80"/>
      <c r="PSN16" s="80"/>
      <c r="PSO16" s="80"/>
      <c r="PSP16" s="80"/>
      <c r="PSQ16" s="80"/>
      <c r="PSR16" s="80"/>
      <c r="PSS16" s="80"/>
      <c r="PST16" s="80"/>
      <c r="PSU16" s="80"/>
      <c r="PSV16" s="80"/>
      <c r="PSW16" s="80"/>
      <c r="PSX16" s="80"/>
      <c r="PSY16" s="80"/>
      <c r="PSZ16" s="80"/>
      <c r="PTA16" s="80"/>
      <c r="PTB16" s="80"/>
      <c r="PTC16" s="80"/>
      <c r="PTD16" s="80"/>
      <c r="PTE16" s="80"/>
      <c r="PTF16" s="80"/>
      <c r="PTG16" s="80"/>
      <c r="PTH16" s="80"/>
      <c r="PTI16" s="80"/>
      <c r="PTJ16" s="80"/>
      <c r="PTK16" s="80"/>
      <c r="PTL16" s="80"/>
      <c r="PTM16" s="80"/>
      <c r="PTN16" s="80"/>
      <c r="PTO16" s="80"/>
      <c r="PTP16" s="80"/>
      <c r="PTQ16" s="80"/>
      <c r="PTR16" s="80"/>
      <c r="PTS16" s="80"/>
      <c r="PTT16" s="80"/>
      <c r="PTU16" s="80"/>
      <c r="PTV16" s="80"/>
      <c r="PTW16" s="80"/>
      <c r="PTX16" s="80"/>
      <c r="PTY16" s="80"/>
      <c r="PTZ16" s="80"/>
      <c r="PUA16" s="80"/>
      <c r="PUB16" s="80"/>
      <c r="PUC16" s="80"/>
      <c r="PUD16" s="80"/>
      <c r="PUE16" s="80"/>
      <c r="PUF16" s="80"/>
      <c r="PUG16" s="80"/>
      <c r="PUH16" s="80"/>
      <c r="PUI16" s="80"/>
      <c r="PUJ16" s="80"/>
      <c r="PUK16" s="80"/>
      <c r="PUL16" s="80"/>
      <c r="PUM16" s="80"/>
      <c r="PUN16" s="80"/>
      <c r="PUO16" s="80"/>
      <c r="PUP16" s="80"/>
      <c r="PUQ16" s="80"/>
      <c r="PUR16" s="80"/>
      <c r="PUS16" s="80"/>
      <c r="PUT16" s="80"/>
      <c r="PUU16" s="80"/>
      <c r="PUV16" s="80"/>
      <c r="PUW16" s="80"/>
      <c r="PUX16" s="80"/>
      <c r="PUY16" s="80"/>
      <c r="PUZ16" s="80"/>
      <c r="PVA16" s="80"/>
      <c r="PVB16" s="80"/>
      <c r="PVC16" s="80"/>
      <c r="PVD16" s="80"/>
      <c r="PVE16" s="80"/>
      <c r="PVF16" s="80"/>
      <c r="PVG16" s="80"/>
      <c r="PVH16" s="80"/>
      <c r="PVI16" s="80"/>
      <c r="PVJ16" s="80"/>
      <c r="PVK16" s="80"/>
      <c r="PVL16" s="80"/>
      <c r="PVM16" s="80"/>
      <c r="PVN16" s="80"/>
      <c r="PVO16" s="80"/>
      <c r="PVP16" s="80"/>
      <c r="PVQ16" s="80"/>
      <c r="PVR16" s="80"/>
      <c r="PVS16" s="80"/>
      <c r="PVT16" s="80"/>
      <c r="PVU16" s="80"/>
      <c r="PVV16" s="80"/>
      <c r="PVW16" s="80"/>
      <c r="PVX16" s="80"/>
      <c r="PVY16" s="80"/>
      <c r="PVZ16" s="80"/>
      <c r="PWA16" s="80"/>
      <c r="PWB16" s="80"/>
      <c r="PWC16" s="80"/>
      <c r="PWD16" s="80"/>
      <c r="PWE16" s="80"/>
      <c r="PWF16" s="80"/>
      <c r="PWG16" s="80"/>
      <c r="PWH16" s="80"/>
      <c r="PWI16" s="80"/>
      <c r="PWJ16" s="80"/>
      <c r="PWK16" s="80"/>
      <c r="PWL16" s="80"/>
      <c r="PWM16" s="80"/>
      <c r="PWN16" s="80"/>
      <c r="PWO16" s="80"/>
      <c r="PWP16" s="80"/>
      <c r="PWQ16" s="80"/>
      <c r="PWR16" s="80"/>
      <c r="PWS16" s="80"/>
      <c r="PWT16" s="80"/>
      <c r="PWU16" s="80"/>
      <c r="PWV16" s="80"/>
      <c r="PWW16" s="80"/>
      <c r="PWX16" s="80"/>
      <c r="PWY16" s="80"/>
      <c r="PWZ16" s="80"/>
      <c r="PXA16" s="80"/>
      <c r="PXB16" s="80"/>
      <c r="PXC16" s="80"/>
      <c r="PXD16" s="80"/>
      <c r="PXE16" s="80"/>
      <c r="PXF16" s="80"/>
      <c r="PXG16" s="80"/>
      <c r="PXH16" s="80"/>
      <c r="PXI16" s="80"/>
      <c r="PXJ16" s="80"/>
      <c r="PXK16" s="80"/>
      <c r="PXL16" s="80"/>
      <c r="PXM16" s="80"/>
      <c r="PXN16" s="80"/>
      <c r="PXO16" s="80"/>
      <c r="PXP16" s="80"/>
      <c r="PXQ16" s="80"/>
      <c r="PXR16" s="80"/>
      <c r="PXS16" s="80"/>
      <c r="PXT16" s="80"/>
      <c r="PXU16" s="80"/>
      <c r="PXV16" s="80"/>
      <c r="PXW16" s="80"/>
      <c r="PXX16" s="80"/>
      <c r="PXY16" s="80"/>
      <c r="PXZ16" s="80"/>
      <c r="PYA16" s="80"/>
      <c r="PYB16" s="80"/>
      <c r="PYC16" s="80"/>
      <c r="PYD16" s="80"/>
      <c r="PYE16" s="80"/>
      <c r="PYF16" s="80"/>
      <c r="PYG16" s="80"/>
      <c r="PYH16" s="80"/>
      <c r="PYI16" s="80"/>
      <c r="PYJ16" s="80"/>
      <c r="PYK16" s="80"/>
      <c r="PYL16" s="80"/>
      <c r="PYM16" s="80"/>
      <c r="PYN16" s="80"/>
      <c r="PYO16" s="80"/>
      <c r="PYP16" s="80"/>
      <c r="PYQ16" s="80"/>
      <c r="PYR16" s="80"/>
      <c r="PYS16" s="80"/>
      <c r="PYT16" s="80"/>
      <c r="PYU16" s="80"/>
      <c r="PYV16" s="80"/>
      <c r="PYW16" s="80"/>
      <c r="PYX16" s="80"/>
      <c r="PYY16" s="80"/>
      <c r="PYZ16" s="80"/>
      <c r="PZA16" s="80"/>
      <c r="PZB16" s="80"/>
      <c r="PZC16" s="80"/>
      <c r="PZD16" s="80"/>
      <c r="PZE16" s="80"/>
      <c r="PZF16" s="80"/>
      <c r="PZG16" s="80"/>
      <c r="PZH16" s="80"/>
      <c r="PZI16" s="80"/>
      <c r="PZJ16" s="80"/>
      <c r="PZK16" s="80"/>
      <c r="PZL16" s="80"/>
      <c r="PZM16" s="80"/>
      <c r="PZN16" s="80"/>
      <c r="PZO16" s="80"/>
      <c r="PZP16" s="80"/>
      <c r="PZQ16" s="80"/>
      <c r="PZR16" s="80"/>
      <c r="PZS16" s="80"/>
      <c r="PZT16" s="80"/>
      <c r="PZU16" s="80"/>
      <c r="PZV16" s="80"/>
      <c r="PZW16" s="80"/>
      <c r="PZX16" s="80"/>
      <c r="PZY16" s="80"/>
      <c r="PZZ16" s="80"/>
      <c r="QAA16" s="80"/>
      <c r="QAB16" s="80"/>
      <c r="QAC16" s="80"/>
      <c r="QAD16" s="80"/>
      <c r="QAE16" s="80"/>
      <c r="QAF16" s="80"/>
      <c r="QAG16" s="80"/>
      <c r="QAH16" s="80"/>
      <c r="QAI16" s="80"/>
      <c r="QAJ16" s="80"/>
      <c r="QAK16" s="80"/>
      <c r="QAL16" s="80"/>
      <c r="QAM16" s="80"/>
      <c r="QAN16" s="80"/>
      <c r="QAO16" s="80"/>
      <c r="QAP16" s="80"/>
      <c r="QAQ16" s="80"/>
      <c r="QAR16" s="80"/>
      <c r="QAS16" s="80"/>
      <c r="QAT16" s="80"/>
      <c r="QAU16" s="80"/>
      <c r="QAV16" s="80"/>
      <c r="QAW16" s="80"/>
      <c r="QAX16" s="80"/>
      <c r="QAY16" s="80"/>
      <c r="QAZ16" s="80"/>
      <c r="QBA16" s="80"/>
      <c r="QBB16" s="80"/>
      <c r="QBC16" s="80"/>
      <c r="QBD16" s="80"/>
      <c r="QBE16" s="80"/>
      <c r="QBF16" s="80"/>
      <c r="QBG16" s="80"/>
      <c r="QBH16" s="80"/>
      <c r="QBI16" s="80"/>
      <c r="QBJ16" s="80"/>
      <c r="QBK16" s="80"/>
      <c r="QBL16" s="80"/>
      <c r="QBM16" s="80"/>
      <c r="QBN16" s="80"/>
      <c r="QBO16" s="80"/>
      <c r="QBP16" s="80"/>
      <c r="QBQ16" s="80"/>
      <c r="QBR16" s="80"/>
      <c r="QBS16" s="80"/>
      <c r="QBT16" s="80"/>
      <c r="QBU16" s="80"/>
      <c r="QBV16" s="80"/>
      <c r="QBW16" s="80"/>
      <c r="QBX16" s="80"/>
      <c r="QBY16" s="80"/>
      <c r="QBZ16" s="80"/>
      <c r="QCA16" s="80"/>
      <c r="QCB16" s="80"/>
      <c r="QCC16" s="80"/>
      <c r="QCD16" s="80"/>
      <c r="QCE16" s="80"/>
      <c r="QCF16" s="80"/>
      <c r="QCG16" s="80"/>
      <c r="QCH16" s="80"/>
      <c r="QCI16" s="80"/>
      <c r="QCJ16" s="80"/>
      <c r="QCK16" s="80"/>
      <c r="QCL16" s="80"/>
      <c r="QCM16" s="80"/>
      <c r="QCN16" s="80"/>
      <c r="QCO16" s="80"/>
      <c r="QCP16" s="80"/>
      <c r="QCQ16" s="80"/>
      <c r="QCR16" s="80"/>
      <c r="QCS16" s="80"/>
      <c r="QCT16" s="80"/>
      <c r="QCU16" s="80"/>
      <c r="QCV16" s="80"/>
      <c r="QCW16" s="80"/>
      <c r="QCX16" s="80"/>
      <c r="QCY16" s="80"/>
      <c r="QCZ16" s="80"/>
      <c r="QDA16" s="80"/>
      <c r="QDB16" s="80"/>
      <c r="QDC16" s="80"/>
      <c r="QDD16" s="80"/>
      <c r="QDE16" s="80"/>
      <c r="QDF16" s="80"/>
      <c r="QDG16" s="80"/>
      <c r="QDH16" s="80"/>
      <c r="QDI16" s="80"/>
      <c r="QDJ16" s="80"/>
      <c r="QDK16" s="80"/>
      <c r="QDL16" s="80"/>
      <c r="QDM16" s="80"/>
      <c r="QDN16" s="80"/>
      <c r="QDO16" s="80"/>
      <c r="QDP16" s="80"/>
      <c r="QDQ16" s="80"/>
      <c r="QDR16" s="80"/>
      <c r="QDS16" s="80"/>
      <c r="QDT16" s="80"/>
      <c r="QDU16" s="80"/>
      <c r="QDV16" s="80"/>
      <c r="QDW16" s="80"/>
      <c r="QDX16" s="80"/>
      <c r="QDY16" s="80"/>
      <c r="QDZ16" s="80"/>
      <c r="QEA16" s="80"/>
      <c r="QEB16" s="80"/>
      <c r="QEC16" s="80"/>
      <c r="QED16" s="80"/>
      <c r="QEE16" s="80"/>
      <c r="QEF16" s="80"/>
      <c r="QEG16" s="80"/>
      <c r="QEH16" s="80"/>
      <c r="QEI16" s="80"/>
      <c r="QEJ16" s="80"/>
      <c r="QEK16" s="80"/>
      <c r="QEL16" s="80"/>
      <c r="QEM16" s="80"/>
      <c r="QEN16" s="80"/>
      <c r="QEO16" s="80"/>
      <c r="QEP16" s="80"/>
      <c r="QEQ16" s="80"/>
      <c r="QER16" s="80"/>
      <c r="QES16" s="80"/>
      <c r="QET16" s="80"/>
      <c r="QEU16" s="80"/>
      <c r="QEV16" s="80"/>
      <c r="QEW16" s="80"/>
      <c r="QEX16" s="80"/>
      <c r="QEY16" s="80"/>
      <c r="QEZ16" s="80"/>
      <c r="QFA16" s="80"/>
      <c r="QFB16" s="80"/>
      <c r="QFC16" s="80"/>
      <c r="QFD16" s="80"/>
      <c r="QFE16" s="80"/>
      <c r="QFF16" s="80"/>
      <c r="QFG16" s="80"/>
      <c r="QFH16" s="80"/>
      <c r="QFI16" s="80"/>
      <c r="QFJ16" s="80"/>
      <c r="QFK16" s="80"/>
      <c r="QFL16" s="80"/>
      <c r="QFM16" s="80"/>
      <c r="QFN16" s="80"/>
      <c r="QFO16" s="80"/>
      <c r="QFP16" s="80"/>
      <c r="QFQ16" s="80"/>
      <c r="QFR16" s="80"/>
      <c r="QFS16" s="80"/>
      <c r="QFT16" s="80"/>
      <c r="QFU16" s="80"/>
      <c r="QFV16" s="80"/>
      <c r="QFW16" s="80"/>
      <c r="QFX16" s="80"/>
      <c r="QFY16" s="80"/>
      <c r="QFZ16" s="80"/>
      <c r="QGA16" s="80"/>
      <c r="QGB16" s="80"/>
      <c r="QGC16" s="80"/>
      <c r="QGD16" s="80"/>
      <c r="QGE16" s="80"/>
      <c r="QGF16" s="80"/>
      <c r="QGG16" s="80"/>
      <c r="QGH16" s="80"/>
      <c r="QGI16" s="80"/>
      <c r="QGJ16" s="80"/>
      <c r="QGK16" s="80"/>
      <c r="QGL16" s="80"/>
      <c r="QGM16" s="80"/>
      <c r="QGN16" s="80"/>
      <c r="QGO16" s="80"/>
      <c r="QGP16" s="80"/>
      <c r="QGQ16" s="80"/>
      <c r="QGR16" s="80"/>
      <c r="QGS16" s="80"/>
      <c r="QGT16" s="80"/>
      <c r="QGU16" s="80"/>
      <c r="QGV16" s="80"/>
      <c r="QGW16" s="80"/>
      <c r="QGX16" s="80"/>
      <c r="QGY16" s="80"/>
      <c r="QGZ16" s="80"/>
      <c r="QHA16" s="80"/>
      <c r="QHB16" s="80"/>
      <c r="QHC16" s="80"/>
      <c r="QHD16" s="80"/>
      <c r="QHE16" s="80"/>
      <c r="QHF16" s="80"/>
      <c r="QHG16" s="80"/>
      <c r="QHH16" s="80"/>
      <c r="QHI16" s="80"/>
      <c r="QHJ16" s="80"/>
      <c r="QHK16" s="80"/>
      <c r="QHL16" s="80"/>
      <c r="QHM16" s="80"/>
      <c r="QHN16" s="80"/>
      <c r="QHO16" s="80"/>
      <c r="QHP16" s="80"/>
      <c r="QHQ16" s="80"/>
      <c r="QHR16" s="80"/>
      <c r="QHS16" s="80"/>
      <c r="QHT16" s="80"/>
      <c r="QHU16" s="80"/>
      <c r="QHV16" s="80"/>
      <c r="QHW16" s="80"/>
      <c r="QHX16" s="80"/>
      <c r="QHY16" s="80"/>
      <c r="QHZ16" s="80"/>
      <c r="QIA16" s="80"/>
      <c r="QIB16" s="80"/>
      <c r="QIC16" s="80"/>
      <c r="QID16" s="80"/>
      <c r="QIE16" s="80"/>
      <c r="QIF16" s="80"/>
      <c r="QIG16" s="80"/>
      <c r="QIH16" s="80"/>
      <c r="QII16" s="80"/>
      <c r="QIJ16" s="80"/>
      <c r="QIK16" s="80"/>
      <c r="QIL16" s="80"/>
      <c r="QIM16" s="80"/>
      <c r="QIN16" s="80"/>
      <c r="QIO16" s="80"/>
      <c r="QIP16" s="80"/>
      <c r="QIQ16" s="80"/>
      <c r="QIR16" s="80"/>
      <c r="QIS16" s="80"/>
      <c r="QIT16" s="80"/>
      <c r="QIU16" s="80"/>
      <c r="QIV16" s="80"/>
      <c r="QIW16" s="80"/>
      <c r="QIX16" s="80"/>
      <c r="QIY16" s="80"/>
      <c r="QIZ16" s="80"/>
      <c r="QJA16" s="80"/>
      <c r="QJB16" s="80"/>
      <c r="QJC16" s="80"/>
      <c r="QJD16" s="80"/>
      <c r="QJE16" s="80"/>
      <c r="QJF16" s="80"/>
      <c r="QJG16" s="80"/>
      <c r="QJH16" s="80"/>
      <c r="QJI16" s="80"/>
      <c r="QJJ16" s="80"/>
      <c r="QJK16" s="80"/>
      <c r="QJL16" s="80"/>
      <c r="QJM16" s="80"/>
      <c r="QJN16" s="80"/>
      <c r="QJO16" s="80"/>
      <c r="QJP16" s="80"/>
      <c r="QJQ16" s="80"/>
      <c r="QJR16" s="80"/>
      <c r="QJS16" s="80"/>
      <c r="QJT16" s="80"/>
      <c r="QJU16" s="80"/>
      <c r="QJV16" s="80"/>
      <c r="QJW16" s="80"/>
      <c r="QJX16" s="80"/>
      <c r="QJY16" s="80"/>
      <c r="QJZ16" s="80"/>
      <c r="QKA16" s="80"/>
      <c r="QKB16" s="80"/>
      <c r="QKC16" s="80"/>
      <c r="QKD16" s="80"/>
      <c r="QKE16" s="80"/>
      <c r="QKF16" s="80"/>
      <c r="QKG16" s="80"/>
      <c r="QKH16" s="80"/>
      <c r="QKI16" s="80"/>
      <c r="QKJ16" s="80"/>
      <c r="QKK16" s="80"/>
      <c r="QKL16" s="80"/>
      <c r="QKM16" s="80"/>
      <c r="QKN16" s="80"/>
      <c r="QKO16" s="80"/>
      <c r="QKP16" s="80"/>
      <c r="QKQ16" s="80"/>
      <c r="QKR16" s="80"/>
      <c r="QKS16" s="80"/>
      <c r="QKT16" s="80"/>
      <c r="QKU16" s="80"/>
      <c r="QKV16" s="80"/>
      <c r="QKW16" s="80"/>
      <c r="QKX16" s="80"/>
      <c r="QKY16" s="80"/>
      <c r="QKZ16" s="80"/>
      <c r="QLA16" s="80"/>
      <c r="QLB16" s="80"/>
      <c r="QLC16" s="80"/>
      <c r="QLD16" s="80"/>
      <c r="QLE16" s="80"/>
      <c r="QLF16" s="80"/>
      <c r="QLG16" s="80"/>
      <c r="QLH16" s="80"/>
      <c r="QLI16" s="80"/>
      <c r="QLJ16" s="80"/>
      <c r="QLK16" s="80"/>
      <c r="QLL16" s="80"/>
      <c r="QLM16" s="80"/>
      <c r="QLN16" s="80"/>
      <c r="QLO16" s="80"/>
      <c r="QLP16" s="80"/>
      <c r="QLQ16" s="80"/>
      <c r="QLR16" s="80"/>
      <c r="QLS16" s="80"/>
      <c r="QLT16" s="80"/>
      <c r="QLU16" s="80"/>
      <c r="QLV16" s="80"/>
      <c r="QLW16" s="80"/>
      <c r="QLX16" s="80"/>
      <c r="QLY16" s="80"/>
      <c r="QLZ16" s="80"/>
      <c r="QMA16" s="80"/>
      <c r="QMB16" s="80"/>
      <c r="QMC16" s="80"/>
      <c r="QMD16" s="80"/>
      <c r="QME16" s="80"/>
      <c r="QMF16" s="80"/>
      <c r="QMG16" s="80"/>
      <c r="QMH16" s="80"/>
      <c r="QMI16" s="80"/>
      <c r="QMJ16" s="80"/>
      <c r="QMK16" s="80"/>
      <c r="QML16" s="80"/>
      <c r="QMM16" s="80"/>
      <c r="QMN16" s="80"/>
      <c r="QMO16" s="80"/>
      <c r="QMP16" s="80"/>
      <c r="QMQ16" s="80"/>
      <c r="QMR16" s="80"/>
      <c r="QMS16" s="80"/>
      <c r="QMT16" s="80"/>
      <c r="QMU16" s="80"/>
      <c r="QMV16" s="80"/>
      <c r="QMW16" s="80"/>
      <c r="QMX16" s="80"/>
      <c r="QMY16" s="80"/>
      <c r="QMZ16" s="80"/>
      <c r="QNA16" s="80"/>
      <c r="QNB16" s="80"/>
      <c r="QNC16" s="80"/>
      <c r="QND16" s="80"/>
      <c r="QNE16" s="80"/>
      <c r="QNF16" s="80"/>
      <c r="QNG16" s="80"/>
      <c r="QNH16" s="80"/>
      <c r="QNI16" s="80"/>
      <c r="QNJ16" s="80"/>
      <c r="QNK16" s="80"/>
      <c r="QNL16" s="80"/>
      <c r="QNM16" s="80"/>
      <c r="QNN16" s="80"/>
      <c r="QNO16" s="80"/>
      <c r="QNP16" s="80"/>
      <c r="QNQ16" s="80"/>
      <c r="QNR16" s="80"/>
      <c r="QNS16" s="80"/>
      <c r="QNT16" s="80"/>
      <c r="QNU16" s="80"/>
      <c r="QNV16" s="80"/>
      <c r="QNW16" s="80"/>
      <c r="QNX16" s="80"/>
      <c r="QNY16" s="80"/>
      <c r="QNZ16" s="80"/>
      <c r="QOA16" s="80"/>
      <c r="QOB16" s="80"/>
      <c r="QOC16" s="80"/>
      <c r="QOD16" s="80"/>
      <c r="QOE16" s="80"/>
      <c r="QOF16" s="80"/>
      <c r="QOG16" s="80"/>
      <c r="QOH16" s="80"/>
      <c r="QOI16" s="80"/>
      <c r="QOJ16" s="80"/>
      <c r="QOK16" s="80"/>
      <c r="QOL16" s="80"/>
      <c r="QOM16" s="80"/>
      <c r="QON16" s="80"/>
      <c r="QOO16" s="80"/>
      <c r="QOP16" s="80"/>
      <c r="QOQ16" s="80"/>
      <c r="QOR16" s="80"/>
      <c r="QOS16" s="80"/>
      <c r="QOT16" s="80"/>
      <c r="QOU16" s="80"/>
      <c r="QOV16" s="80"/>
      <c r="QOW16" s="80"/>
      <c r="QOX16" s="80"/>
      <c r="QOY16" s="80"/>
      <c r="QOZ16" s="80"/>
      <c r="QPA16" s="80"/>
      <c r="QPB16" s="80"/>
      <c r="QPC16" s="80"/>
      <c r="QPD16" s="80"/>
      <c r="QPE16" s="80"/>
      <c r="QPF16" s="80"/>
      <c r="QPG16" s="80"/>
      <c r="QPH16" s="80"/>
      <c r="QPI16" s="80"/>
      <c r="QPJ16" s="80"/>
      <c r="QPK16" s="80"/>
      <c r="QPL16" s="80"/>
      <c r="QPM16" s="80"/>
      <c r="QPN16" s="80"/>
      <c r="QPO16" s="80"/>
      <c r="QPP16" s="80"/>
      <c r="QPQ16" s="80"/>
      <c r="QPR16" s="80"/>
      <c r="QPS16" s="80"/>
      <c r="QPT16" s="80"/>
      <c r="QPU16" s="80"/>
      <c r="QPV16" s="80"/>
      <c r="QPW16" s="80"/>
      <c r="QPX16" s="80"/>
      <c r="QPY16" s="80"/>
      <c r="QPZ16" s="80"/>
      <c r="QQA16" s="80"/>
      <c r="QQB16" s="80"/>
      <c r="QQC16" s="80"/>
      <c r="QQD16" s="80"/>
      <c r="QQE16" s="80"/>
      <c r="QQF16" s="80"/>
      <c r="QQG16" s="80"/>
      <c r="QQH16" s="80"/>
      <c r="QQI16" s="80"/>
      <c r="QQJ16" s="80"/>
      <c r="QQK16" s="80"/>
      <c r="QQL16" s="80"/>
      <c r="QQM16" s="80"/>
      <c r="QQN16" s="80"/>
      <c r="QQO16" s="80"/>
      <c r="QQP16" s="80"/>
      <c r="QQQ16" s="80"/>
      <c r="QQR16" s="80"/>
      <c r="QQS16" s="80"/>
      <c r="QQT16" s="80"/>
      <c r="QQU16" s="80"/>
      <c r="QQV16" s="80"/>
      <c r="QQW16" s="80"/>
      <c r="QQX16" s="80"/>
      <c r="QQY16" s="80"/>
      <c r="QQZ16" s="80"/>
      <c r="QRA16" s="80"/>
      <c r="QRB16" s="80"/>
      <c r="QRC16" s="80"/>
      <c r="QRD16" s="80"/>
      <c r="QRE16" s="80"/>
      <c r="QRF16" s="80"/>
      <c r="QRG16" s="80"/>
      <c r="QRH16" s="80"/>
      <c r="QRI16" s="80"/>
      <c r="QRJ16" s="80"/>
      <c r="QRK16" s="80"/>
      <c r="QRL16" s="80"/>
      <c r="QRM16" s="80"/>
      <c r="QRN16" s="80"/>
      <c r="QRO16" s="80"/>
      <c r="QRP16" s="80"/>
      <c r="QRQ16" s="80"/>
      <c r="QRR16" s="80"/>
      <c r="QRS16" s="80"/>
      <c r="QRT16" s="80"/>
      <c r="QRU16" s="80"/>
      <c r="QRV16" s="80"/>
      <c r="QRW16" s="80"/>
      <c r="QRX16" s="80"/>
      <c r="QRY16" s="80"/>
      <c r="QRZ16" s="80"/>
      <c r="QSA16" s="80"/>
      <c r="QSB16" s="80"/>
      <c r="QSC16" s="80"/>
      <c r="QSD16" s="80"/>
      <c r="QSE16" s="80"/>
      <c r="QSF16" s="80"/>
      <c r="QSG16" s="80"/>
      <c r="QSH16" s="80"/>
      <c r="QSI16" s="80"/>
      <c r="QSJ16" s="80"/>
      <c r="QSK16" s="80"/>
      <c r="QSL16" s="80"/>
      <c r="QSM16" s="80"/>
      <c r="QSN16" s="80"/>
      <c r="QSO16" s="80"/>
      <c r="QSP16" s="80"/>
      <c r="QSQ16" s="80"/>
      <c r="QSR16" s="80"/>
      <c r="QSS16" s="80"/>
      <c r="QST16" s="80"/>
      <c r="QSU16" s="80"/>
      <c r="QSV16" s="80"/>
      <c r="QSW16" s="80"/>
      <c r="QSX16" s="80"/>
      <c r="QSY16" s="80"/>
      <c r="QSZ16" s="80"/>
      <c r="QTA16" s="80"/>
      <c r="QTB16" s="80"/>
      <c r="QTC16" s="80"/>
      <c r="QTD16" s="80"/>
      <c r="QTE16" s="80"/>
      <c r="QTF16" s="80"/>
      <c r="QTG16" s="80"/>
      <c r="QTH16" s="80"/>
      <c r="QTI16" s="80"/>
      <c r="QTJ16" s="80"/>
      <c r="QTK16" s="80"/>
      <c r="QTL16" s="80"/>
      <c r="QTM16" s="80"/>
      <c r="QTN16" s="80"/>
      <c r="QTO16" s="80"/>
      <c r="QTP16" s="80"/>
      <c r="QTQ16" s="80"/>
      <c r="QTR16" s="80"/>
      <c r="QTS16" s="80"/>
      <c r="QTT16" s="80"/>
      <c r="QTU16" s="80"/>
      <c r="QTV16" s="80"/>
      <c r="QTW16" s="80"/>
      <c r="QTX16" s="80"/>
      <c r="QTY16" s="80"/>
      <c r="QTZ16" s="80"/>
      <c r="QUA16" s="80"/>
      <c r="QUB16" s="80"/>
      <c r="QUC16" s="80"/>
      <c r="QUD16" s="80"/>
      <c r="QUE16" s="80"/>
      <c r="QUF16" s="80"/>
      <c r="QUG16" s="80"/>
      <c r="QUH16" s="80"/>
      <c r="QUI16" s="80"/>
      <c r="QUJ16" s="80"/>
      <c r="QUK16" s="80"/>
      <c r="QUL16" s="80"/>
      <c r="QUM16" s="80"/>
      <c r="QUN16" s="80"/>
      <c r="QUO16" s="80"/>
      <c r="QUP16" s="80"/>
      <c r="QUQ16" s="80"/>
      <c r="QUR16" s="80"/>
      <c r="QUS16" s="80"/>
      <c r="QUT16" s="80"/>
      <c r="QUU16" s="80"/>
      <c r="QUV16" s="80"/>
      <c r="QUW16" s="80"/>
      <c r="QUX16" s="80"/>
      <c r="QUY16" s="80"/>
      <c r="QUZ16" s="80"/>
      <c r="QVA16" s="80"/>
      <c r="QVB16" s="80"/>
      <c r="QVC16" s="80"/>
      <c r="QVD16" s="80"/>
      <c r="QVE16" s="80"/>
      <c r="QVF16" s="80"/>
      <c r="QVG16" s="80"/>
      <c r="QVH16" s="80"/>
      <c r="QVI16" s="80"/>
      <c r="QVJ16" s="80"/>
      <c r="QVK16" s="80"/>
      <c r="QVL16" s="80"/>
      <c r="QVM16" s="80"/>
      <c r="QVN16" s="80"/>
      <c r="QVO16" s="80"/>
      <c r="QVP16" s="80"/>
      <c r="QVQ16" s="80"/>
      <c r="QVR16" s="80"/>
      <c r="QVS16" s="80"/>
      <c r="QVT16" s="80"/>
      <c r="QVU16" s="80"/>
      <c r="QVV16" s="80"/>
      <c r="QVW16" s="80"/>
      <c r="QVX16" s="80"/>
      <c r="QVY16" s="80"/>
      <c r="QVZ16" s="80"/>
      <c r="QWA16" s="80"/>
      <c r="QWB16" s="80"/>
      <c r="QWC16" s="80"/>
      <c r="QWD16" s="80"/>
      <c r="QWE16" s="80"/>
      <c r="QWF16" s="80"/>
      <c r="QWG16" s="80"/>
      <c r="QWH16" s="80"/>
      <c r="QWI16" s="80"/>
      <c r="QWJ16" s="80"/>
      <c r="QWK16" s="80"/>
      <c r="QWL16" s="80"/>
      <c r="QWM16" s="80"/>
      <c r="QWN16" s="80"/>
      <c r="QWO16" s="80"/>
      <c r="QWP16" s="80"/>
      <c r="QWQ16" s="80"/>
      <c r="QWR16" s="80"/>
      <c r="QWS16" s="80"/>
      <c r="QWT16" s="80"/>
      <c r="QWU16" s="80"/>
      <c r="QWV16" s="80"/>
      <c r="QWW16" s="80"/>
      <c r="QWX16" s="80"/>
      <c r="QWY16" s="80"/>
      <c r="QWZ16" s="80"/>
      <c r="QXA16" s="80"/>
      <c r="QXB16" s="80"/>
      <c r="QXC16" s="80"/>
      <c r="QXD16" s="80"/>
      <c r="QXE16" s="80"/>
      <c r="QXF16" s="80"/>
      <c r="QXG16" s="80"/>
      <c r="QXH16" s="80"/>
      <c r="QXI16" s="80"/>
      <c r="QXJ16" s="80"/>
      <c r="QXK16" s="80"/>
      <c r="QXL16" s="80"/>
      <c r="QXM16" s="80"/>
      <c r="QXN16" s="80"/>
      <c r="QXO16" s="80"/>
      <c r="QXP16" s="80"/>
      <c r="QXQ16" s="80"/>
      <c r="QXR16" s="80"/>
      <c r="QXS16" s="80"/>
      <c r="QXT16" s="80"/>
      <c r="QXU16" s="80"/>
      <c r="QXV16" s="80"/>
      <c r="QXW16" s="80"/>
      <c r="QXX16" s="80"/>
      <c r="QXY16" s="80"/>
      <c r="QXZ16" s="80"/>
      <c r="QYA16" s="80"/>
      <c r="QYB16" s="80"/>
      <c r="QYC16" s="80"/>
      <c r="QYD16" s="80"/>
      <c r="QYE16" s="80"/>
      <c r="QYF16" s="80"/>
      <c r="QYG16" s="80"/>
      <c r="QYH16" s="80"/>
      <c r="QYI16" s="80"/>
      <c r="QYJ16" s="80"/>
      <c r="QYK16" s="80"/>
      <c r="QYL16" s="80"/>
      <c r="QYM16" s="80"/>
      <c r="QYN16" s="80"/>
      <c r="QYO16" s="80"/>
      <c r="QYP16" s="80"/>
      <c r="QYQ16" s="80"/>
      <c r="QYR16" s="80"/>
      <c r="QYS16" s="80"/>
      <c r="QYT16" s="80"/>
      <c r="QYU16" s="80"/>
      <c r="QYV16" s="80"/>
      <c r="QYW16" s="80"/>
      <c r="QYX16" s="80"/>
      <c r="QYY16" s="80"/>
      <c r="QYZ16" s="80"/>
      <c r="QZA16" s="80"/>
      <c r="QZB16" s="80"/>
      <c r="QZC16" s="80"/>
      <c r="QZD16" s="80"/>
      <c r="QZE16" s="80"/>
      <c r="QZF16" s="80"/>
      <c r="QZG16" s="80"/>
      <c r="QZH16" s="80"/>
      <c r="QZI16" s="80"/>
      <c r="QZJ16" s="80"/>
      <c r="QZK16" s="80"/>
      <c r="QZL16" s="80"/>
      <c r="QZM16" s="80"/>
      <c r="QZN16" s="80"/>
      <c r="QZO16" s="80"/>
      <c r="QZP16" s="80"/>
      <c r="QZQ16" s="80"/>
      <c r="QZR16" s="80"/>
      <c r="QZS16" s="80"/>
      <c r="QZT16" s="80"/>
      <c r="QZU16" s="80"/>
      <c r="QZV16" s="80"/>
      <c r="QZW16" s="80"/>
      <c r="QZX16" s="80"/>
      <c r="QZY16" s="80"/>
      <c r="QZZ16" s="80"/>
      <c r="RAA16" s="80"/>
      <c r="RAB16" s="80"/>
      <c r="RAC16" s="80"/>
      <c r="RAD16" s="80"/>
      <c r="RAE16" s="80"/>
      <c r="RAF16" s="80"/>
      <c r="RAG16" s="80"/>
      <c r="RAH16" s="80"/>
      <c r="RAI16" s="80"/>
      <c r="RAJ16" s="80"/>
      <c r="RAK16" s="80"/>
      <c r="RAL16" s="80"/>
      <c r="RAM16" s="80"/>
      <c r="RAN16" s="80"/>
      <c r="RAO16" s="80"/>
      <c r="RAP16" s="80"/>
      <c r="RAQ16" s="80"/>
      <c r="RAR16" s="80"/>
      <c r="RAS16" s="80"/>
      <c r="RAT16" s="80"/>
      <c r="RAU16" s="80"/>
      <c r="RAV16" s="80"/>
      <c r="RAW16" s="80"/>
      <c r="RAX16" s="80"/>
      <c r="RAY16" s="80"/>
      <c r="RAZ16" s="80"/>
      <c r="RBA16" s="80"/>
      <c r="RBB16" s="80"/>
      <c r="RBC16" s="80"/>
      <c r="RBD16" s="80"/>
      <c r="RBE16" s="80"/>
      <c r="RBF16" s="80"/>
      <c r="RBG16" s="80"/>
      <c r="RBH16" s="80"/>
      <c r="RBI16" s="80"/>
      <c r="RBJ16" s="80"/>
      <c r="RBK16" s="80"/>
      <c r="RBL16" s="80"/>
      <c r="RBM16" s="80"/>
      <c r="RBN16" s="80"/>
      <c r="RBO16" s="80"/>
      <c r="RBP16" s="80"/>
      <c r="RBQ16" s="80"/>
      <c r="RBR16" s="80"/>
      <c r="RBS16" s="80"/>
      <c r="RBT16" s="80"/>
      <c r="RBU16" s="80"/>
      <c r="RBV16" s="80"/>
      <c r="RBW16" s="80"/>
      <c r="RBX16" s="80"/>
      <c r="RBY16" s="80"/>
      <c r="RBZ16" s="80"/>
      <c r="RCA16" s="80"/>
      <c r="RCB16" s="80"/>
      <c r="RCC16" s="80"/>
      <c r="RCD16" s="80"/>
      <c r="RCE16" s="80"/>
      <c r="RCF16" s="80"/>
      <c r="RCG16" s="80"/>
      <c r="RCH16" s="80"/>
      <c r="RCI16" s="80"/>
      <c r="RCJ16" s="80"/>
      <c r="RCK16" s="80"/>
      <c r="RCL16" s="80"/>
      <c r="RCM16" s="80"/>
      <c r="RCN16" s="80"/>
      <c r="RCO16" s="80"/>
      <c r="RCP16" s="80"/>
      <c r="RCQ16" s="80"/>
      <c r="RCR16" s="80"/>
      <c r="RCS16" s="80"/>
      <c r="RCT16" s="80"/>
      <c r="RCU16" s="80"/>
      <c r="RCV16" s="80"/>
      <c r="RCW16" s="80"/>
      <c r="RCX16" s="80"/>
      <c r="RCY16" s="80"/>
      <c r="RCZ16" s="80"/>
      <c r="RDA16" s="80"/>
      <c r="RDB16" s="80"/>
      <c r="RDC16" s="80"/>
      <c r="RDD16" s="80"/>
      <c r="RDE16" s="80"/>
      <c r="RDF16" s="80"/>
      <c r="RDG16" s="80"/>
      <c r="RDH16" s="80"/>
      <c r="RDI16" s="80"/>
      <c r="RDJ16" s="80"/>
      <c r="RDK16" s="80"/>
      <c r="RDL16" s="80"/>
      <c r="RDM16" s="80"/>
      <c r="RDN16" s="80"/>
      <c r="RDO16" s="80"/>
      <c r="RDP16" s="80"/>
      <c r="RDQ16" s="80"/>
      <c r="RDR16" s="80"/>
      <c r="RDS16" s="80"/>
      <c r="RDT16" s="80"/>
      <c r="RDU16" s="80"/>
      <c r="RDV16" s="80"/>
      <c r="RDW16" s="80"/>
      <c r="RDX16" s="80"/>
      <c r="RDY16" s="80"/>
      <c r="RDZ16" s="80"/>
      <c r="REA16" s="80"/>
      <c r="REB16" s="80"/>
      <c r="REC16" s="80"/>
      <c r="RED16" s="80"/>
      <c r="REE16" s="80"/>
      <c r="REF16" s="80"/>
      <c r="REG16" s="80"/>
      <c r="REH16" s="80"/>
      <c r="REI16" s="80"/>
      <c r="REJ16" s="80"/>
      <c r="REK16" s="80"/>
      <c r="REL16" s="80"/>
      <c r="REM16" s="80"/>
      <c r="REN16" s="80"/>
      <c r="REO16" s="80"/>
      <c r="REP16" s="80"/>
      <c r="REQ16" s="80"/>
      <c r="RER16" s="80"/>
      <c r="RES16" s="80"/>
      <c r="RET16" s="80"/>
      <c r="REU16" s="80"/>
      <c r="REV16" s="80"/>
      <c r="REW16" s="80"/>
      <c r="REX16" s="80"/>
      <c r="REY16" s="80"/>
      <c r="REZ16" s="80"/>
      <c r="RFA16" s="80"/>
      <c r="RFB16" s="80"/>
      <c r="RFC16" s="80"/>
      <c r="RFD16" s="80"/>
      <c r="RFE16" s="80"/>
      <c r="RFF16" s="80"/>
      <c r="RFG16" s="80"/>
      <c r="RFH16" s="80"/>
      <c r="RFI16" s="80"/>
      <c r="RFJ16" s="80"/>
      <c r="RFK16" s="80"/>
      <c r="RFL16" s="80"/>
      <c r="RFM16" s="80"/>
      <c r="RFN16" s="80"/>
      <c r="RFO16" s="80"/>
      <c r="RFP16" s="80"/>
      <c r="RFQ16" s="80"/>
      <c r="RFR16" s="80"/>
      <c r="RFS16" s="80"/>
      <c r="RFT16" s="80"/>
      <c r="RFU16" s="80"/>
      <c r="RFV16" s="80"/>
      <c r="RFW16" s="80"/>
      <c r="RFX16" s="80"/>
      <c r="RFY16" s="80"/>
      <c r="RFZ16" s="80"/>
      <c r="RGA16" s="80"/>
      <c r="RGB16" s="80"/>
      <c r="RGC16" s="80"/>
      <c r="RGD16" s="80"/>
      <c r="RGE16" s="80"/>
      <c r="RGF16" s="80"/>
      <c r="RGG16" s="80"/>
      <c r="RGH16" s="80"/>
      <c r="RGI16" s="80"/>
      <c r="RGJ16" s="80"/>
      <c r="RGK16" s="80"/>
      <c r="RGL16" s="80"/>
      <c r="RGM16" s="80"/>
      <c r="RGN16" s="80"/>
      <c r="RGO16" s="80"/>
      <c r="RGP16" s="80"/>
      <c r="RGQ16" s="80"/>
      <c r="RGR16" s="80"/>
      <c r="RGS16" s="80"/>
      <c r="RGT16" s="80"/>
      <c r="RGU16" s="80"/>
      <c r="RGV16" s="80"/>
      <c r="RGW16" s="80"/>
      <c r="RGX16" s="80"/>
      <c r="RGY16" s="80"/>
      <c r="RGZ16" s="80"/>
      <c r="RHA16" s="80"/>
      <c r="RHB16" s="80"/>
      <c r="RHC16" s="80"/>
      <c r="RHD16" s="80"/>
      <c r="RHE16" s="80"/>
      <c r="RHF16" s="80"/>
      <c r="RHG16" s="80"/>
      <c r="RHH16" s="80"/>
      <c r="RHI16" s="80"/>
      <c r="RHJ16" s="80"/>
      <c r="RHK16" s="80"/>
      <c r="RHL16" s="80"/>
      <c r="RHM16" s="80"/>
      <c r="RHN16" s="80"/>
      <c r="RHO16" s="80"/>
      <c r="RHP16" s="80"/>
      <c r="RHQ16" s="80"/>
      <c r="RHR16" s="80"/>
      <c r="RHS16" s="80"/>
      <c r="RHT16" s="80"/>
      <c r="RHU16" s="80"/>
      <c r="RHV16" s="80"/>
      <c r="RHW16" s="80"/>
      <c r="RHX16" s="80"/>
      <c r="RHY16" s="80"/>
      <c r="RHZ16" s="80"/>
      <c r="RIA16" s="80"/>
      <c r="RIB16" s="80"/>
      <c r="RIC16" s="80"/>
      <c r="RID16" s="80"/>
      <c r="RIE16" s="80"/>
      <c r="RIF16" s="80"/>
      <c r="RIG16" s="80"/>
      <c r="RIH16" s="80"/>
      <c r="RII16" s="80"/>
      <c r="RIJ16" s="80"/>
      <c r="RIK16" s="80"/>
      <c r="RIL16" s="80"/>
      <c r="RIM16" s="80"/>
      <c r="RIN16" s="80"/>
      <c r="RIO16" s="80"/>
      <c r="RIP16" s="80"/>
      <c r="RIQ16" s="80"/>
      <c r="RIR16" s="80"/>
      <c r="RIS16" s="80"/>
      <c r="RIT16" s="80"/>
      <c r="RIU16" s="80"/>
      <c r="RIV16" s="80"/>
      <c r="RIW16" s="80"/>
      <c r="RIX16" s="80"/>
      <c r="RIY16" s="80"/>
      <c r="RIZ16" s="80"/>
      <c r="RJA16" s="80"/>
      <c r="RJB16" s="80"/>
      <c r="RJC16" s="80"/>
      <c r="RJD16" s="80"/>
      <c r="RJE16" s="80"/>
      <c r="RJF16" s="80"/>
      <c r="RJG16" s="80"/>
      <c r="RJH16" s="80"/>
      <c r="RJI16" s="80"/>
      <c r="RJJ16" s="80"/>
      <c r="RJK16" s="80"/>
      <c r="RJL16" s="80"/>
      <c r="RJM16" s="80"/>
      <c r="RJN16" s="80"/>
      <c r="RJO16" s="80"/>
      <c r="RJP16" s="80"/>
      <c r="RJQ16" s="80"/>
      <c r="RJR16" s="80"/>
      <c r="RJS16" s="80"/>
      <c r="RJT16" s="80"/>
      <c r="RJU16" s="80"/>
      <c r="RJV16" s="80"/>
      <c r="RJW16" s="80"/>
      <c r="RJX16" s="80"/>
      <c r="RJY16" s="80"/>
      <c r="RJZ16" s="80"/>
      <c r="RKA16" s="80"/>
      <c r="RKB16" s="80"/>
      <c r="RKC16" s="80"/>
      <c r="RKD16" s="80"/>
      <c r="RKE16" s="80"/>
      <c r="RKF16" s="80"/>
      <c r="RKG16" s="80"/>
      <c r="RKH16" s="80"/>
      <c r="RKI16" s="80"/>
      <c r="RKJ16" s="80"/>
      <c r="RKK16" s="80"/>
      <c r="RKL16" s="80"/>
      <c r="RKM16" s="80"/>
      <c r="RKN16" s="80"/>
      <c r="RKO16" s="80"/>
      <c r="RKP16" s="80"/>
      <c r="RKQ16" s="80"/>
      <c r="RKR16" s="80"/>
      <c r="RKS16" s="80"/>
      <c r="RKT16" s="80"/>
      <c r="RKU16" s="80"/>
      <c r="RKV16" s="80"/>
      <c r="RKW16" s="80"/>
      <c r="RKX16" s="80"/>
      <c r="RKY16" s="80"/>
      <c r="RKZ16" s="80"/>
      <c r="RLA16" s="80"/>
      <c r="RLB16" s="80"/>
      <c r="RLC16" s="80"/>
      <c r="RLD16" s="80"/>
      <c r="RLE16" s="80"/>
      <c r="RLF16" s="80"/>
      <c r="RLG16" s="80"/>
      <c r="RLH16" s="80"/>
      <c r="RLI16" s="80"/>
      <c r="RLJ16" s="80"/>
      <c r="RLK16" s="80"/>
      <c r="RLL16" s="80"/>
      <c r="RLM16" s="80"/>
      <c r="RLN16" s="80"/>
      <c r="RLO16" s="80"/>
      <c r="RLP16" s="80"/>
      <c r="RLQ16" s="80"/>
      <c r="RLR16" s="80"/>
      <c r="RLS16" s="80"/>
      <c r="RLT16" s="80"/>
      <c r="RLU16" s="80"/>
      <c r="RLV16" s="80"/>
      <c r="RLW16" s="80"/>
      <c r="RLX16" s="80"/>
      <c r="RLY16" s="80"/>
      <c r="RLZ16" s="80"/>
      <c r="RMA16" s="80"/>
      <c r="RMB16" s="80"/>
      <c r="RMC16" s="80"/>
      <c r="RMD16" s="80"/>
      <c r="RME16" s="80"/>
      <c r="RMF16" s="80"/>
      <c r="RMG16" s="80"/>
      <c r="RMH16" s="80"/>
      <c r="RMI16" s="80"/>
      <c r="RMJ16" s="80"/>
      <c r="RMK16" s="80"/>
      <c r="RML16" s="80"/>
      <c r="RMM16" s="80"/>
      <c r="RMN16" s="80"/>
      <c r="RMO16" s="80"/>
      <c r="RMP16" s="80"/>
      <c r="RMQ16" s="80"/>
      <c r="RMR16" s="80"/>
      <c r="RMS16" s="80"/>
      <c r="RMT16" s="80"/>
      <c r="RMU16" s="80"/>
      <c r="RMV16" s="80"/>
      <c r="RMW16" s="80"/>
      <c r="RMX16" s="80"/>
      <c r="RMY16" s="80"/>
      <c r="RMZ16" s="80"/>
      <c r="RNA16" s="80"/>
      <c r="RNB16" s="80"/>
      <c r="RNC16" s="80"/>
      <c r="RND16" s="80"/>
      <c r="RNE16" s="80"/>
      <c r="RNF16" s="80"/>
      <c r="RNG16" s="80"/>
      <c r="RNH16" s="80"/>
      <c r="RNI16" s="80"/>
      <c r="RNJ16" s="80"/>
      <c r="RNK16" s="80"/>
      <c r="RNL16" s="80"/>
      <c r="RNM16" s="80"/>
      <c r="RNN16" s="80"/>
      <c r="RNO16" s="80"/>
      <c r="RNP16" s="80"/>
      <c r="RNQ16" s="80"/>
      <c r="RNR16" s="80"/>
      <c r="RNS16" s="80"/>
      <c r="RNT16" s="80"/>
      <c r="RNU16" s="80"/>
      <c r="RNV16" s="80"/>
      <c r="RNW16" s="80"/>
      <c r="RNX16" s="80"/>
      <c r="RNY16" s="80"/>
      <c r="RNZ16" s="80"/>
      <c r="ROA16" s="80"/>
      <c r="ROB16" s="80"/>
      <c r="ROC16" s="80"/>
      <c r="ROD16" s="80"/>
      <c r="ROE16" s="80"/>
      <c r="ROF16" s="80"/>
      <c r="ROG16" s="80"/>
      <c r="ROH16" s="80"/>
      <c r="ROI16" s="80"/>
      <c r="ROJ16" s="80"/>
      <c r="ROK16" s="80"/>
      <c r="ROL16" s="80"/>
      <c r="ROM16" s="80"/>
      <c r="RON16" s="80"/>
      <c r="ROO16" s="80"/>
      <c r="ROP16" s="80"/>
      <c r="ROQ16" s="80"/>
      <c r="ROR16" s="80"/>
      <c r="ROS16" s="80"/>
      <c r="ROT16" s="80"/>
      <c r="ROU16" s="80"/>
      <c r="ROV16" s="80"/>
      <c r="ROW16" s="80"/>
      <c r="ROX16" s="80"/>
      <c r="ROY16" s="80"/>
      <c r="ROZ16" s="80"/>
      <c r="RPA16" s="80"/>
      <c r="RPB16" s="80"/>
      <c r="RPC16" s="80"/>
      <c r="RPD16" s="80"/>
      <c r="RPE16" s="80"/>
      <c r="RPF16" s="80"/>
      <c r="RPG16" s="80"/>
      <c r="RPH16" s="80"/>
      <c r="RPI16" s="80"/>
      <c r="RPJ16" s="80"/>
      <c r="RPK16" s="80"/>
      <c r="RPL16" s="80"/>
      <c r="RPM16" s="80"/>
      <c r="RPN16" s="80"/>
      <c r="RPO16" s="80"/>
      <c r="RPP16" s="80"/>
      <c r="RPQ16" s="80"/>
      <c r="RPR16" s="80"/>
      <c r="RPS16" s="80"/>
      <c r="RPT16" s="80"/>
      <c r="RPU16" s="80"/>
      <c r="RPV16" s="80"/>
      <c r="RPW16" s="80"/>
      <c r="RPX16" s="80"/>
      <c r="RPY16" s="80"/>
      <c r="RPZ16" s="80"/>
      <c r="RQA16" s="80"/>
      <c r="RQB16" s="80"/>
      <c r="RQC16" s="80"/>
      <c r="RQD16" s="80"/>
      <c r="RQE16" s="80"/>
      <c r="RQF16" s="80"/>
      <c r="RQG16" s="80"/>
      <c r="RQH16" s="80"/>
      <c r="RQI16" s="80"/>
      <c r="RQJ16" s="80"/>
      <c r="RQK16" s="80"/>
      <c r="RQL16" s="80"/>
      <c r="RQM16" s="80"/>
      <c r="RQN16" s="80"/>
      <c r="RQO16" s="80"/>
      <c r="RQP16" s="80"/>
      <c r="RQQ16" s="80"/>
      <c r="RQR16" s="80"/>
      <c r="RQS16" s="80"/>
      <c r="RQT16" s="80"/>
      <c r="RQU16" s="80"/>
      <c r="RQV16" s="80"/>
      <c r="RQW16" s="80"/>
      <c r="RQX16" s="80"/>
      <c r="RQY16" s="80"/>
      <c r="RQZ16" s="80"/>
      <c r="RRA16" s="80"/>
      <c r="RRB16" s="80"/>
      <c r="RRC16" s="80"/>
      <c r="RRD16" s="80"/>
      <c r="RRE16" s="80"/>
      <c r="RRF16" s="80"/>
      <c r="RRG16" s="80"/>
      <c r="RRH16" s="80"/>
      <c r="RRI16" s="80"/>
      <c r="RRJ16" s="80"/>
      <c r="RRK16" s="80"/>
      <c r="RRL16" s="80"/>
      <c r="RRM16" s="80"/>
      <c r="RRN16" s="80"/>
      <c r="RRO16" s="80"/>
      <c r="RRP16" s="80"/>
      <c r="RRQ16" s="80"/>
      <c r="RRR16" s="80"/>
      <c r="RRS16" s="80"/>
      <c r="RRT16" s="80"/>
      <c r="RRU16" s="80"/>
      <c r="RRV16" s="80"/>
      <c r="RRW16" s="80"/>
      <c r="RRX16" s="80"/>
      <c r="RRY16" s="80"/>
      <c r="RRZ16" s="80"/>
      <c r="RSA16" s="80"/>
      <c r="RSB16" s="80"/>
      <c r="RSC16" s="80"/>
      <c r="RSD16" s="80"/>
      <c r="RSE16" s="80"/>
      <c r="RSF16" s="80"/>
      <c r="RSG16" s="80"/>
      <c r="RSH16" s="80"/>
      <c r="RSI16" s="80"/>
      <c r="RSJ16" s="80"/>
      <c r="RSK16" s="80"/>
      <c r="RSL16" s="80"/>
      <c r="RSM16" s="80"/>
      <c r="RSN16" s="80"/>
      <c r="RSO16" s="80"/>
      <c r="RSP16" s="80"/>
      <c r="RSQ16" s="80"/>
      <c r="RSR16" s="80"/>
      <c r="RSS16" s="80"/>
      <c r="RST16" s="80"/>
      <c r="RSU16" s="80"/>
      <c r="RSV16" s="80"/>
      <c r="RSW16" s="80"/>
      <c r="RSX16" s="80"/>
      <c r="RSY16" s="80"/>
      <c r="RSZ16" s="80"/>
      <c r="RTA16" s="80"/>
      <c r="RTB16" s="80"/>
      <c r="RTC16" s="80"/>
      <c r="RTD16" s="80"/>
      <c r="RTE16" s="80"/>
      <c r="RTF16" s="80"/>
      <c r="RTG16" s="80"/>
      <c r="RTH16" s="80"/>
      <c r="RTI16" s="80"/>
      <c r="RTJ16" s="80"/>
      <c r="RTK16" s="80"/>
      <c r="RTL16" s="80"/>
      <c r="RTM16" s="80"/>
      <c r="RTN16" s="80"/>
      <c r="RTO16" s="80"/>
      <c r="RTP16" s="80"/>
      <c r="RTQ16" s="80"/>
      <c r="RTR16" s="80"/>
      <c r="RTS16" s="80"/>
      <c r="RTT16" s="80"/>
      <c r="RTU16" s="80"/>
      <c r="RTV16" s="80"/>
      <c r="RTW16" s="80"/>
      <c r="RTX16" s="80"/>
      <c r="RTY16" s="80"/>
      <c r="RTZ16" s="80"/>
      <c r="RUA16" s="80"/>
      <c r="RUB16" s="80"/>
      <c r="RUC16" s="80"/>
      <c r="RUD16" s="80"/>
      <c r="RUE16" s="80"/>
      <c r="RUF16" s="80"/>
      <c r="RUG16" s="80"/>
      <c r="RUH16" s="80"/>
      <c r="RUI16" s="80"/>
      <c r="RUJ16" s="80"/>
      <c r="RUK16" s="80"/>
      <c r="RUL16" s="80"/>
      <c r="RUM16" s="80"/>
      <c r="RUN16" s="80"/>
      <c r="RUO16" s="80"/>
      <c r="RUP16" s="80"/>
      <c r="RUQ16" s="80"/>
      <c r="RUR16" s="80"/>
      <c r="RUS16" s="80"/>
      <c r="RUT16" s="80"/>
      <c r="RUU16" s="80"/>
      <c r="RUV16" s="80"/>
      <c r="RUW16" s="80"/>
      <c r="RUX16" s="80"/>
      <c r="RUY16" s="80"/>
      <c r="RUZ16" s="80"/>
      <c r="RVA16" s="80"/>
      <c r="RVB16" s="80"/>
      <c r="RVC16" s="80"/>
      <c r="RVD16" s="80"/>
      <c r="RVE16" s="80"/>
      <c r="RVF16" s="80"/>
      <c r="RVG16" s="80"/>
      <c r="RVH16" s="80"/>
      <c r="RVI16" s="80"/>
      <c r="RVJ16" s="80"/>
      <c r="RVK16" s="80"/>
      <c r="RVL16" s="80"/>
      <c r="RVM16" s="80"/>
      <c r="RVN16" s="80"/>
      <c r="RVO16" s="80"/>
      <c r="RVP16" s="80"/>
      <c r="RVQ16" s="80"/>
      <c r="RVR16" s="80"/>
      <c r="RVS16" s="80"/>
      <c r="RVT16" s="80"/>
      <c r="RVU16" s="80"/>
      <c r="RVV16" s="80"/>
      <c r="RVW16" s="80"/>
      <c r="RVX16" s="80"/>
      <c r="RVY16" s="80"/>
      <c r="RVZ16" s="80"/>
      <c r="RWA16" s="80"/>
      <c r="RWB16" s="80"/>
      <c r="RWC16" s="80"/>
      <c r="RWD16" s="80"/>
      <c r="RWE16" s="80"/>
      <c r="RWF16" s="80"/>
      <c r="RWG16" s="80"/>
      <c r="RWH16" s="80"/>
      <c r="RWI16" s="80"/>
      <c r="RWJ16" s="80"/>
      <c r="RWK16" s="80"/>
      <c r="RWL16" s="80"/>
      <c r="RWM16" s="80"/>
      <c r="RWN16" s="80"/>
      <c r="RWO16" s="80"/>
      <c r="RWP16" s="80"/>
      <c r="RWQ16" s="80"/>
      <c r="RWR16" s="80"/>
      <c r="RWS16" s="80"/>
      <c r="RWT16" s="80"/>
      <c r="RWU16" s="80"/>
      <c r="RWV16" s="80"/>
      <c r="RWW16" s="80"/>
      <c r="RWX16" s="80"/>
      <c r="RWY16" s="80"/>
      <c r="RWZ16" s="80"/>
      <c r="RXA16" s="80"/>
      <c r="RXB16" s="80"/>
      <c r="RXC16" s="80"/>
      <c r="RXD16" s="80"/>
      <c r="RXE16" s="80"/>
      <c r="RXF16" s="80"/>
      <c r="RXG16" s="80"/>
      <c r="RXH16" s="80"/>
      <c r="RXI16" s="80"/>
      <c r="RXJ16" s="80"/>
      <c r="RXK16" s="80"/>
      <c r="RXL16" s="80"/>
      <c r="RXM16" s="80"/>
      <c r="RXN16" s="80"/>
      <c r="RXO16" s="80"/>
      <c r="RXP16" s="80"/>
      <c r="RXQ16" s="80"/>
      <c r="RXR16" s="80"/>
      <c r="RXS16" s="80"/>
      <c r="RXT16" s="80"/>
      <c r="RXU16" s="80"/>
      <c r="RXV16" s="80"/>
      <c r="RXW16" s="80"/>
      <c r="RXX16" s="80"/>
      <c r="RXY16" s="80"/>
      <c r="RXZ16" s="80"/>
      <c r="RYA16" s="80"/>
      <c r="RYB16" s="80"/>
      <c r="RYC16" s="80"/>
      <c r="RYD16" s="80"/>
      <c r="RYE16" s="80"/>
      <c r="RYF16" s="80"/>
      <c r="RYG16" s="80"/>
      <c r="RYH16" s="80"/>
      <c r="RYI16" s="80"/>
      <c r="RYJ16" s="80"/>
      <c r="RYK16" s="80"/>
      <c r="RYL16" s="80"/>
      <c r="RYM16" s="80"/>
      <c r="RYN16" s="80"/>
      <c r="RYO16" s="80"/>
      <c r="RYP16" s="80"/>
      <c r="RYQ16" s="80"/>
      <c r="RYR16" s="80"/>
      <c r="RYS16" s="80"/>
      <c r="RYT16" s="80"/>
      <c r="RYU16" s="80"/>
      <c r="RYV16" s="80"/>
      <c r="RYW16" s="80"/>
      <c r="RYX16" s="80"/>
      <c r="RYY16" s="80"/>
      <c r="RYZ16" s="80"/>
      <c r="RZA16" s="80"/>
      <c r="RZB16" s="80"/>
      <c r="RZC16" s="80"/>
      <c r="RZD16" s="80"/>
      <c r="RZE16" s="80"/>
      <c r="RZF16" s="80"/>
      <c r="RZG16" s="80"/>
      <c r="RZH16" s="80"/>
      <c r="RZI16" s="80"/>
      <c r="RZJ16" s="80"/>
      <c r="RZK16" s="80"/>
      <c r="RZL16" s="80"/>
      <c r="RZM16" s="80"/>
      <c r="RZN16" s="80"/>
      <c r="RZO16" s="80"/>
      <c r="RZP16" s="80"/>
      <c r="RZQ16" s="80"/>
      <c r="RZR16" s="80"/>
      <c r="RZS16" s="80"/>
      <c r="RZT16" s="80"/>
      <c r="RZU16" s="80"/>
      <c r="RZV16" s="80"/>
      <c r="RZW16" s="80"/>
      <c r="RZX16" s="80"/>
      <c r="RZY16" s="80"/>
      <c r="RZZ16" s="80"/>
      <c r="SAA16" s="80"/>
      <c r="SAB16" s="80"/>
      <c r="SAC16" s="80"/>
      <c r="SAD16" s="80"/>
      <c r="SAE16" s="80"/>
      <c r="SAF16" s="80"/>
      <c r="SAG16" s="80"/>
      <c r="SAH16" s="80"/>
      <c r="SAI16" s="80"/>
      <c r="SAJ16" s="80"/>
      <c r="SAK16" s="80"/>
      <c r="SAL16" s="80"/>
      <c r="SAM16" s="80"/>
      <c r="SAN16" s="80"/>
      <c r="SAO16" s="80"/>
      <c r="SAP16" s="80"/>
      <c r="SAQ16" s="80"/>
      <c r="SAR16" s="80"/>
      <c r="SAS16" s="80"/>
      <c r="SAT16" s="80"/>
      <c r="SAU16" s="80"/>
      <c r="SAV16" s="80"/>
      <c r="SAW16" s="80"/>
      <c r="SAX16" s="80"/>
      <c r="SAY16" s="80"/>
      <c r="SAZ16" s="80"/>
      <c r="SBA16" s="80"/>
      <c r="SBB16" s="80"/>
      <c r="SBC16" s="80"/>
      <c r="SBD16" s="80"/>
      <c r="SBE16" s="80"/>
      <c r="SBF16" s="80"/>
      <c r="SBG16" s="80"/>
      <c r="SBH16" s="80"/>
      <c r="SBI16" s="80"/>
      <c r="SBJ16" s="80"/>
      <c r="SBK16" s="80"/>
      <c r="SBL16" s="80"/>
      <c r="SBM16" s="80"/>
      <c r="SBN16" s="80"/>
      <c r="SBO16" s="80"/>
      <c r="SBP16" s="80"/>
      <c r="SBQ16" s="80"/>
      <c r="SBR16" s="80"/>
      <c r="SBS16" s="80"/>
      <c r="SBT16" s="80"/>
      <c r="SBU16" s="80"/>
      <c r="SBV16" s="80"/>
      <c r="SBW16" s="80"/>
      <c r="SBX16" s="80"/>
      <c r="SBY16" s="80"/>
      <c r="SBZ16" s="80"/>
      <c r="SCA16" s="80"/>
      <c r="SCB16" s="80"/>
      <c r="SCC16" s="80"/>
      <c r="SCD16" s="80"/>
      <c r="SCE16" s="80"/>
      <c r="SCF16" s="80"/>
      <c r="SCG16" s="80"/>
      <c r="SCH16" s="80"/>
      <c r="SCI16" s="80"/>
      <c r="SCJ16" s="80"/>
      <c r="SCK16" s="80"/>
      <c r="SCL16" s="80"/>
      <c r="SCM16" s="80"/>
      <c r="SCN16" s="80"/>
      <c r="SCO16" s="80"/>
      <c r="SCP16" s="80"/>
      <c r="SCQ16" s="80"/>
      <c r="SCR16" s="80"/>
      <c r="SCS16" s="80"/>
      <c r="SCT16" s="80"/>
      <c r="SCU16" s="80"/>
      <c r="SCV16" s="80"/>
      <c r="SCW16" s="80"/>
      <c r="SCX16" s="80"/>
      <c r="SCY16" s="80"/>
      <c r="SCZ16" s="80"/>
      <c r="SDA16" s="80"/>
      <c r="SDB16" s="80"/>
      <c r="SDC16" s="80"/>
      <c r="SDD16" s="80"/>
      <c r="SDE16" s="80"/>
      <c r="SDF16" s="80"/>
      <c r="SDG16" s="80"/>
      <c r="SDH16" s="80"/>
      <c r="SDI16" s="80"/>
      <c r="SDJ16" s="80"/>
      <c r="SDK16" s="80"/>
      <c r="SDL16" s="80"/>
      <c r="SDM16" s="80"/>
      <c r="SDN16" s="80"/>
      <c r="SDO16" s="80"/>
      <c r="SDP16" s="80"/>
      <c r="SDQ16" s="80"/>
      <c r="SDR16" s="80"/>
      <c r="SDS16" s="80"/>
      <c r="SDT16" s="80"/>
      <c r="SDU16" s="80"/>
      <c r="SDV16" s="80"/>
      <c r="SDW16" s="80"/>
      <c r="SDX16" s="80"/>
      <c r="SDY16" s="80"/>
      <c r="SDZ16" s="80"/>
      <c r="SEA16" s="80"/>
      <c r="SEB16" s="80"/>
      <c r="SEC16" s="80"/>
      <c r="SED16" s="80"/>
      <c r="SEE16" s="80"/>
      <c r="SEF16" s="80"/>
      <c r="SEG16" s="80"/>
      <c r="SEH16" s="80"/>
      <c r="SEI16" s="80"/>
      <c r="SEJ16" s="80"/>
      <c r="SEK16" s="80"/>
      <c r="SEL16" s="80"/>
      <c r="SEM16" s="80"/>
      <c r="SEN16" s="80"/>
      <c r="SEO16" s="80"/>
      <c r="SEP16" s="80"/>
      <c r="SEQ16" s="80"/>
      <c r="SER16" s="80"/>
      <c r="SES16" s="80"/>
      <c r="SET16" s="80"/>
      <c r="SEU16" s="80"/>
      <c r="SEV16" s="80"/>
      <c r="SEW16" s="80"/>
      <c r="SEX16" s="80"/>
      <c r="SEY16" s="80"/>
      <c r="SEZ16" s="80"/>
      <c r="SFA16" s="80"/>
      <c r="SFB16" s="80"/>
      <c r="SFC16" s="80"/>
      <c r="SFD16" s="80"/>
      <c r="SFE16" s="80"/>
      <c r="SFF16" s="80"/>
      <c r="SFG16" s="80"/>
      <c r="SFH16" s="80"/>
      <c r="SFI16" s="80"/>
      <c r="SFJ16" s="80"/>
      <c r="SFK16" s="80"/>
      <c r="SFL16" s="80"/>
      <c r="SFM16" s="80"/>
      <c r="SFN16" s="80"/>
      <c r="SFO16" s="80"/>
      <c r="SFP16" s="80"/>
      <c r="SFQ16" s="80"/>
      <c r="SFR16" s="80"/>
      <c r="SFS16" s="80"/>
      <c r="SFT16" s="80"/>
      <c r="SFU16" s="80"/>
      <c r="SFV16" s="80"/>
      <c r="SFW16" s="80"/>
      <c r="SFX16" s="80"/>
      <c r="SFY16" s="80"/>
      <c r="SFZ16" s="80"/>
      <c r="SGA16" s="80"/>
      <c r="SGB16" s="80"/>
      <c r="SGC16" s="80"/>
      <c r="SGD16" s="80"/>
      <c r="SGE16" s="80"/>
      <c r="SGF16" s="80"/>
      <c r="SGG16" s="80"/>
      <c r="SGH16" s="80"/>
      <c r="SGI16" s="80"/>
      <c r="SGJ16" s="80"/>
      <c r="SGK16" s="80"/>
      <c r="SGL16" s="80"/>
      <c r="SGM16" s="80"/>
      <c r="SGN16" s="80"/>
      <c r="SGO16" s="80"/>
      <c r="SGP16" s="80"/>
      <c r="SGQ16" s="80"/>
      <c r="SGR16" s="80"/>
      <c r="SGS16" s="80"/>
      <c r="SGT16" s="80"/>
      <c r="SGU16" s="80"/>
      <c r="SGV16" s="80"/>
      <c r="SGW16" s="80"/>
      <c r="SGX16" s="80"/>
      <c r="SGY16" s="80"/>
      <c r="SGZ16" s="80"/>
      <c r="SHA16" s="80"/>
      <c r="SHB16" s="80"/>
      <c r="SHC16" s="80"/>
      <c r="SHD16" s="80"/>
      <c r="SHE16" s="80"/>
      <c r="SHF16" s="80"/>
      <c r="SHG16" s="80"/>
      <c r="SHH16" s="80"/>
      <c r="SHI16" s="80"/>
      <c r="SHJ16" s="80"/>
      <c r="SHK16" s="80"/>
      <c r="SHL16" s="80"/>
      <c r="SHM16" s="80"/>
      <c r="SHN16" s="80"/>
      <c r="SHO16" s="80"/>
      <c r="SHP16" s="80"/>
      <c r="SHQ16" s="80"/>
      <c r="SHR16" s="80"/>
      <c r="SHS16" s="80"/>
      <c r="SHT16" s="80"/>
      <c r="SHU16" s="80"/>
      <c r="SHV16" s="80"/>
      <c r="SHW16" s="80"/>
      <c r="SHX16" s="80"/>
      <c r="SHY16" s="80"/>
      <c r="SHZ16" s="80"/>
      <c r="SIA16" s="80"/>
      <c r="SIB16" s="80"/>
      <c r="SIC16" s="80"/>
      <c r="SID16" s="80"/>
      <c r="SIE16" s="80"/>
      <c r="SIF16" s="80"/>
      <c r="SIG16" s="80"/>
      <c r="SIH16" s="80"/>
      <c r="SII16" s="80"/>
      <c r="SIJ16" s="80"/>
      <c r="SIK16" s="80"/>
      <c r="SIL16" s="80"/>
      <c r="SIM16" s="80"/>
      <c r="SIN16" s="80"/>
      <c r="SIO16" s="80"/>
      <c r="SIP16" s="80"/>
      <c r="SIQ16" s="80"/>
      <c r="SIR16" s="80"/>
      <c r="SIS16" s="80"/>
      <c r="SIT16" s="80"/>
      <c r="SIU16" s="80"/>
      <c r="SIV16" s="80"/>
      <c r="SIW16" s="80"/>
      <c r="SIX16" s="80"/>
      <c r="SIY16" s="80"/>
      <c r="SIZ16" s="80"/>
      <c r="SJA16" s="80"/>
      <c r="SJB16" s="80"/>
      <c r="SJC16" s="80"/>
      <c r="SJD16" s="80"/>
      <c r="SJE16" s="80"/>
      <c r="SJF16" s="80"/>
      <c r="SJG16" s="80"/>
      <c r="SJH16" s="80"/>
      <c r="SJI16" s="80"/>
      <c r="SJJ16" s="80"/>
      <c r="SJK16" s="80"/>
      <c r="SJL16" s="80"/>
      <c r="SJM16" s="80"/>
      <c r="SJN16" s="80"/>
      <c r="SJO16" s="80"/>
      <c r="SJP16" s="80"/>
      <c r="SJQ16" s="80"/>
      <c r="SJR16" s="80"/>
      <c r="SJS16" s="80"/>
      <c r="SJT16" s="80"/>
      <c r="SJU16" s="80"/>
      <c r="SJV16" s="80"/>
      <c r="SJW16" s="80"/>
      <c r="SJX16" s="80"/>
      <c r="SJY16" s="80"/>
      <c r="SJZ16" s="80"/>
      <c r="SKA16" s="80"/>
      <c r="SKB16" s="80"/>
      <c r="SKC16" s="80"/>
      <c r="SKD16" s="80"/>
      <c r="SKE16" s="80"/>
      <c r="SKF16" s="80"/>
      <c r="SKG16" s="80"/>
      <c r="SKH16" s="80"/>
      <c r="SKI16" s="80"/>
      <c r="SKJ16" s="80"/>
      <c r="SKK16" s="80"/>
      <c r="SKL16" s="80"/>
      <c r="SKM16" s="80"/>
      <c r="SKN16" s="80"/>
      <c r="SKO16" s="80"/>
      <c r="SKP16" s="80"/>
      <c r="SKQ16" s="80"/>
      <c r="SKR16" s="80"/>
      <c r="SKS16" s="80"/>
      <c r="SKT16" s="80"/>
      <c r="SKU16" s="80"/>
      <c r="SKV16" s="80"/>
      <c r="SKW16" s="80"/>
      <c r="SKX16" s="80"/>
      <c r="SKY16" s="80"/>
      <c r="SKZ16" s="80"/>
      <c r="SLA16" s="80"/>
      <c r="SLB16" s="80"/>
      <c r="SLC16" s="80"/>
      <c r="SLD16" s="80"/>
      <c r="SLE16" s="80"/>
      <c r="SLF16" s="80"/>
      <c r="SLG16" s="80"/>
      <c r="SLH16" s="80"/>
      <c r="SLI16" s="80"/>
      <c r="SLJ16" s="80"/>
      <c r="SLK16" s="80"/>
      <c r="SLL16" s="80"/>
      <c r="SLM16" s="80"/>
      <c r="SLN16" s="80"/>
      <c r="SLO16" s="80"/>
      <c r="SLP16" s="80"/>
      <c r="SLQ16" s="80"/>
      <c r="SLR16" s="80"/>
      <c r="SLS16" s="80"/>
      <c r="SLT16" s="80"/>
      <c r="SLU16" s="80"/>
      <c r="SLV16" s="80"/>
      <c r="SLW16" s="80"/>
      <c r="SLX16" s="80"/>
      <c r="SLY16" s="80"/>
      <c r="SLZ16" s="80"/>
      <c r="SMA16" s="80"/>
      <c r="SMB16" s="80"/>
      <c r="SMC16" s="80"/>
      <c r="SMD16" s="80"/>
      <c r="SME16" s="80"/>
      <c r="SMF16" s="80"/>
      <c r="SMG16" s="80"/>
      <c r="SMH16" s="80"/>
      <c r="SMI16" s="80"/>
      <c r="SMJ16" s="80"/>
      <c r="SMK16" s="80"/>
      <c r="SML16" s="80"/>
      <c r="SMM16" s="80"/>
      <c r="SMN16" s="80"/>
      <c r="SMO16" s="80"/>
      <c r="SMP16" s="80"/>
      <c r="SMQ16" s="80"/>
      <c r="SMR16" s="80"/>
      <c r="SMS16" s="80"/>
      <c r="SMT16" s="80"/>
      <c r="SMU16" s="80"/>
      <c r="SMV16" s="80"/>
      <c r="SMW16" s="80"/>
      <c r="SMX16" s="80"/>
      <c r="SMY16" s="80"/>
      <c r="SMZ16" s="80"/>
      <c r="SNA16" s="80"/>
      <c r="SNB16" s="80"/>
      <c r="SNC16" s="80"/>
      <c r="SND16" s="80"/>
      <c r="SNE16" s="80"/>
      <c r="SNF16" s="80"/>
      <c r="SNG16" s="80"/>
      <c r="SNH16" s="80"/>
      <c r="SNI16" s="80"/>
      <c r="SNJ16" s="80"/>
      <c r="SNK16" s="80"/>
      <c r="SNL16" s="80"/>
      <c r="SNM16" s="80"/>
      <c r="SNN16" s="80"/>
      <c r="SNO16" s="80"/>
      <c r="SNP16" s="80"/>
      <c r="SNQ16" s="80"/>
      <c r="SNR16" s="80"/>
      <c r="SNS16" s="80"/>
      <c r="SNT16" s="80"/>
      <c r="SNU16" s="80"/>
      <c r="SNV16" s="80"/>
      <c r="SNW16" s="80"/>
      <c r="SNX16" s="80"/>
      <c r="SNY16" s="80"/>
      <c r="SNZ16" s="80"/>
      <c r="SOA16" s="80"/>
      <c r="SOB16" s="80"/>
      <c r="SOC16" s="80"/>
      <c r="SOD16" s="80"/>
      <c r="SOE16" s="80"/>
      <c r="SOF16" s="80"/>
      <c r="SOG16" s="80"/>
      <c r="SOH16" s="80"/>
      <c r="SOI16" s="80"/>
      <c r="SOJ16" s="80"/>
      <c r="SOK16" s="80"/>
      <c r="SOL16" s="80"/>
      <c r="SOM16" s="80"/>
      <c r="SON16" s="80"/>
      <c r="SOO16" s="80"/>
      <c r="SOP16" s="80"/>
      <c r="SOQ16" s="80"/>
      <c r="SOR16" s="80"/>
      <c r="SOS16" s="80"/>
      <c r="SOT16" s="80"/>
      <c r="SOU16" s="80"/>
      <c r="SOV16" s="80"/>
      <c r="SOW16" s="80"/>
      <c r="SOX16" s="80"/>
      <c r="SOY16" s="80"/>
      <c r="SOZ16" s="80"/>
      <c r="SPA16" s="80"/>
      <c r="SPB16" s="80"/>
      <c r="SPC16" s="80"/>
      <c r="SPD16" s="80"/>
      <c r="SPE16" s="80"/>
      <c r="SPF16" s="80"/>
      <c r="SPG16" s="80"/>
      <c r="SPH16" s="80"/>
      <c r="SPI16" s="80"/>
      <c r="SPJ16" s="80"/>
      <c r="SPK16" s="80"/>
      <c r="SPL16" s="80"/>
      <c r="SPM16" s="80"/>
      <c r="SPN16" s="80"/>
      <c r="SPO16" s="80"/>
      <c r="SPP16" s="80"/>
      <c r="SPQ16" s="80"/>
      <c r="SPR16" s="80"/>
      <c r="SPS16" s="80"/>
      <c r="SPT16" s="80"/>
      <c r="SPU16" s="80"/>
      <c r="SPV16" s="80"/>
      <c r="SPW16" s="80"/>
      <c r="SPX16" s="80"/>
      <c r="SPY16" s="80"/>
      <c r="SPZ16" s="80"/>
      <c r="SQA16" s="80"/>
      <c r="SQB16" s="80"/>
      <c r="SQC16" s="80"/>
      <c r="SQD16" s="80"/>
      <c r="SQE16" s="80"/>
      <c r="SQF16" s="80"/>
      <c r="SQG16" s="80"/>
      <c r="SQH16" s="80"/>
      <c r="SQI16" s="80"/>
      <c r="SQJ16" s="80"/>
      <c r="SQK16" s="80"/>
      <c r="SQL16" s="80"/>
      <c r="SQM16" s="80"/>
      <c r="SQN16" s="80"/>
      <c r="SQO16" s="80"/>
      <c r="SQP16" s="80"/>
      <c r="SQQ16" s="80"/>
      <c r="SQR16" s="80"/>
      <c r="SQS16" s="80"/>
      <c r="SQT16" s="80"/>
      <c r="SQU16" s="80"/>
      <c r="SQV16" s="80"/>
      <c r="SQW16" s="80"/>
      <c r="SQX16" s="80"/>
      <c r="SQY16" s="80"/>
      <c r="SQZ16" s="80"/>
      <c r="SRA16" s="80"/>
      <c r="SRB16" s="80"/>
      <c r="SRC16" s="80"/>
      <c r="SRD16" s="80"/>
      <c r="SRE16" s="80"/>
      <c r="SRF16" s="80"/>
      <c r="SRG16" s="80"/>
      <c r="SRH16" s="80"/>
      <c r="SRI16" s="80"/>
      <c r="SRJ16" s="80"/>
      <c r="SRK16" s="80"/>
      <c r="SRL16" s="80"/>
      <c r="SRM16" s="80"/>
      <c r="SRN16" s="80"/>
      <c r="SRO16" s="80"/>
      <c r="SRP16" s="80"/>
      <c r="SRQ16" s="80"/>
      <c r="SRR16" s="80"/>
      <c r="SRS16" s="80"/>
      <c r="SRT16" s="80"/>
      <c r="SRU16" s="80"/>
      <c r="SRV16" s="80"/>
      <c r="SRW16" s="80"/>
      <c r="SRX16" s="80"/>
      <c r="SRY16" s="80"/>
      <c r="SRZ16" s="80"/>
      <c r="SSA16" s="80"/>
      <c r="SSB16" s="80"/>
      <c r="SSC16" s="80"/>
      <c r="SSD16" s="80"/>
      <c r="SSE16" s="80"/>
      <c r="SSF16" s="80"/>
      <c r="SSG16" s="80"/>
      <c r="SSH16" s="80"/>
      <c r="SSI16" s="80"/>
      <c r="SSJ16" s="80"/>
      <c r="SSK16" s="80"/>
      <c r="SSL16" s="80"/>
      <c r="SSM16" s="80"/>
      <c r="SSN16" s="80"/>
      <c r="SSO16" s="80"/>
      <c r="SSP16" s="80"/>
      <c r="SSQ16" s="80"/>
      <c r="SSR16" s="80"/>
      <c r="SSS16" s="80"/>
      <c r="SST16" s="80"/>
      <c r="SSU16" s="80"/>
      <c r="SSV16" s="80"/>
      <c r="SSW16" s="80"/>
      <c r="SSX16" s="80"/>
      <c r="SSY16" s="80"/>
      <c r="SSZ16" s="80"/>
      <c r="STA16" s="80"/>
      <c r="STB16" s="80"/>
      <c r="STC16" s="80"/>
      <c r="STD16" s="80"/>
      <c r="STE16" s="80"/>
      <c r="STF16" s="80"/>
      <c r="STG16" s="80"/>
      <c r="STH16" s="80"/>
      <c r="STI16" s="80"/>
      <c r="STJ16" s="80"/>
      <c r="STK16" s="80"/>
      <c r="STL16" s="80"/>
      <c r="STM16" s="80"/>
      <c r="STN16" s="80"/>
      <c r="STO16" s="80"/>
      <c r="STP16" s="80"/>
      <c r="STQ16" s="80"/>
      <c r="STR16" s="80"/>
      <c r="STS16" s="80"/>
      <c r="STT16" s="80"/>
      <c r="STU16" s="80"/>
      <c r="STV16" s="80"/>
      <c r="STW16" s="80"/>
      <c r="STX16" s="80"/>
      <c r="STY16" s="80"/>
      <c r="STZ16" s="80"/>
      <c r="SUA16" s="80"/>
      <c r="SUB16" s="80"/>
      <c r="SUC16" s="80"/>
      <c r="SUD16" s="80"/>
      <c r="SUE16" s="80"/>
      <c r="SUF16" s="80"/>
      <c r="SUG16" s="80"/>
      <c r="SUH16" s="80"/>
      <c r="SUI16" s="80"/>
      <c r="SUJ16" s="80"/>
      <c r="SUK16" s="80"/>
      <c r="SUL16" s="80"/>
      <c r="SUM16" s="80"/>
      <c r="SUN16" s="80"/>
      <c r="SUO16" s="80"/>
      <c r="SUP16" s="80"/>
      <c r="SUQ16" s="80"/>
      <c r="SUR16" s="80"/>
      <c r="SUS16" s="80"/>
      <c r="SUT16" s="80"/>
      <c r="SUU16" s="80"/>
      <c r="SUV16" s="80"/>
      <c r="SUW16" s="80"/>
      <c r="SUX16" s="80"/>
      <c r="SUY16" s="80"/>
      <c r="SUZ16" s="80"/>
      <c r="SVA16" s="80"/>
      <c r="SVB16" s="80"/>
      <c r="SVC16" s="80"/>
      <c r="SVD16" s="80"/>
      <c r="SVE16" s="80"/>
      <c r="SVF16" s="80"/>
      <c r="SVG16" s="80"/>
      <c r="SVH16" s="80"/>
      <c r="SVI16" s="80"/>
      <c r="SVJ16" s="80"/>
      <c r="SVK16" s="80"/>
      <c r="SVL16" s="80"/>
      <c r="SVM16" s="80"/>
      <c r="SVN16" s="80"/>
      <c r="SVO16" s="80"/>
      <c r="SVP16" s="80"/>
      <c r="SVQ16" s="80"/>
      <c r="SVR16" s="80"/>
      <c r="SVS16" s="80"/>
      <c r="SVT16" s="80"/>
      <c r="SVU16" s="80"/>
      <c r="SVV16" s="80"/>
      <c r="SVW16" s="80"/>
      <c r="SVX16" s="80"/>
      <c r="SVY16" s="80"/>
      <c r="SVZ16" s="80"/>
      <c r="SWA16" s="80"/>
      <c r="SWB16" s="80"/>
      <c r="SWC16" s="80"/>
      <c r="SWD16" s="80"/>
      <c r="SWE16" s="80"/>
      <c r="SWF16" s="80"/>
      <c r="SWG16" s="80"/>
      <c r="SWH16" s="80"/>
      <c r="SWI16" s="80"/>
      <c r="SWJ16" s="80"/>
      <c r="SWK16" s="80"/>
      <c r="SWL16" s="80"/>
      <c r="SWM16" s="80"/>
      <c r="SWN16" s="80"/>
      <c r="SWO16" s="80"/>
      <c r="SWP16" s="80"/>
      <c r="SWQ16" s="80"/>
      <c r="SWR16" s="80"/>
      <c r="SWS16" s="80"/>
      <c r="SWT16" s="80"/>
      <c r="SWU16" s="80"/>
      <c r="SWV16" s="80"/>
      <c r="SWW16" s="80"/>
      <c r="SWX16" s="80"/>
      <c r="SWY16" s="80"/>
      <c r="SWZ16" s="80"/>
      <c r="SXA16" s="80"/>
      <c r="SXB16" s="80"/>
      <c r="SXC16" s="80"/>
      <c r="SXD16" s="80"/>
      <c r="SXE16" s="80"/>
      <c r="SXF16" s="80"/>
      <c r="SXG16" s="80"/>
      <c r="SXH16" s="80"/>
      <c r="SXI16" s="80"/>
      <c r="SXJ16" s="80"/>
      <c r="SXK16" s="80"/>
      <c r="SXL16" s="80"/>
      <c r="SXM16" s="80"/>
      <c r="SXN16" s="80"/>
      <c r="SXO16" s="80"/>
      <c r="SXP16" s="80"/>
      <c r="SXQ16" s="80"/>
      <c r="SXR16" s="80"/>
      <c r="SXS16" s="80"/>
      <c r="SXT16" s="80"/>
      <c r="SXU16" s="80"/>
      <c r="SXV16" s="80"/>
      <c r="SXW16" s="80"/>
      <c r="SXX16" s="80"/>
      <c r="SXY16" s="80"/>
      <c r="SXZ16" s="80"/>
      <c r="SYA16" s="80"/>
      <c r="SYB16" s="80"/>
      <c r="SYC16" s="80"/>
      <c r="SYD16" s="80"/>
      <c r="SYE16" s="80"/>
      <c r="SYF16" s="80"/>
      <c r="SYG16" s="80"/>
      <c r="SYH16" s="80"/>
      <c r="SYI16" s="80"/>
      <c r="SYJ16" s="80"/>
      <c r="SYK16" s="80"/>
      <c r="SYL16" s="80"/>
      <c r="SYM16" s="80"/>
      <c r="SYN16" s="80"/>
      <c r="SYO16" s="80"/>
      <c r="SYP16" s="80"/>
      <c r="SYQ16" s="80"/>
      <c r="SYR16" s="80"/>
      <c r="SYS16" s="80"/>
      <c r="SYT16" s="80"/>
      <c r="SYU16" s="80"/>
      <c r="SYV16" s="80"/>
      <c r="SYW16" s="80"/>
      <c r="SYX16" s="80"/>
      <c r="SYY16" s="80"/>
      <c r="SYZ16" s="80"/>
      <c r="SZA16" s="80"/>
      <c r="SZB16" s="80"/>
      <c r="SZC16" s="80"/>
      <c r="SZD16" s="80"/>
      <c r="SZE16" s="80"/>
      <c r="SZF16" s="80"/>
      <c r="SZG16" s="80"/>
      <c r="SZH16" s="80"/>
      <c r="SZI16" s="80"/>
      <c r="SZJ16" s="80"/>
      <c r="SZK16" s="80"/>
      <c r="SZL16" s="80"/>
      <c r="SZM16" s="80"/>
      <c r="SZN16" s="80"/>
      <c r="SZO16" s="80"/>
      <c r="SZP16" s="80"/>
      <c r="SZQ16" s="80"/>
      <c r="SZR16" s="80"/>
      <c r="SZS16" s="80"/>
      <c r="SZT16" s="80"/>
      <c r="SZU16" s="80"/>
      <c r="SZV16" s="80"/>
      <c r="SZW16" s="80"/>
      <c r="SZX16" s="80"/>
      <c r="SZY16" s="80"/>
      <c r="SZZ16" s="80"/>
      <c r="TAA16" s="80"/>
      <c r="TAB16" s="80"/>
      <c r="TAC16" s="80"/>
      <c r="TAD16" s="80"/>
      <c r="TAE16" s="80"/>
      <c r="TAF16" s="80"/>
      <c r="TAG16" s="80"/>
      <c r="TAH16" s="80"/>
      <c r="TAI16" s="80"/>
      <c r="TAJ16" s="80"/>
      <c r="TAK16" s="80"/>
      <c r="TAL16" s="80"/>
      <c r="TAM16" s="80"/>
      <c r="TAN16" s="80"/>
      <c r="TAO16" s="80"/>
      <c r="TAP16" s="80"/>
      <c r="TAQ16" s="80"/>
      <c r="TAR16" s="80"/>
      <c r="TAS16" s="80"/>
      <c r="TAT16" s="80"/>
      <c r="TAU16" s="80"/>
      <c r="TAV16" s="80"/>
      <c r="TAW16" s="80"/>
      <c r="TAX16" s="80"/>
      <c r="TAY16" s="80"/>
      <c r="TAZ16" s="80"/>
      <c r="TBA16" s="80"/>
      <c r="TBB16" s="80"/>
      <c r="TBC16" s="80"/>
      <c r="TBD16" s="80"/>
      <c r="TBE16" s="80"/>
      <c r="TBF16" s="80"/>
      <c r="TBG16" s="80"/>
      <c r="TBH16" s="80"/>
      <c r="TBI16" s="80"/>
      <c r="TBJ16" s="80"/>
      <c r="TBK16" s="80"/>
      <c r="TBL16" s="80"/>
      <c r="TBM16" s="80"/>
      <c r="TBN16" s="80"/>
      <c r="TBO16" s="80"/>
      <c r="TBP16" s="80"/>
      <c r="TBQ16" s="80"/>
      <c r="TBR16" s="80"/>
      <c r="TBS16" s="80"/>
      <c r="TBT16" s="80"/>
      <c r="TBU16" s="80"/>
      <c r="TBV16" s="80"/>
      <c r="TBW16" s="80"/>
      <c r="TBX16" s="80"/>
      <c r="TBY16" s="80"/>
      <c r="TBZ16" s="80"/>
      <c r="TCA16" s="80"/>
      <c r="TCB16" s="80"/>
      <c r="TCC16" s="80"/>
      <c r="TCD16" s="80"/>
      <c r="TCE16" s="80"/>
      <c r="TCF16" s="80"/>
      <c r="TCG16" s="80"/>
      <c r="TCH16" s="80"/>
      <c r="TCI16" s="80"/>
      <c r="TCJ16" s="80"/>
      <c r="TCK16" s="80"/>
      <c r="TCL16" s="80"/>
      <c r="TCM16" s="80"/>
      <c r="TCN16" s="80"/>
      <c r="TCO16" s="80"/>
      <c r="TCP16" s="80"/>
      <c r="TCQ16" s="80"/>
      <c r="TCR16" s="80"/>
      <c r="TCS16" s="80"/>
      <c r="TCT16" s="80"/>
      <c r="TCU16" s="80"/>
      <c r="TCV16" s="80"/>
      <c r="TCW16" s="80"/>
      <c r="TCX16" s="80"/>
      <c r="TCY16" s="80"/>
      <c r="TCZ16" s="80"/>
      <c r="TDA16" s="80"/>
      <c r="TDB16" s="80"/>
      <c r="TDC16" s="80"/>
      <c r="TDD16" s="80"/>
      <c r="TDE16" s="80"/>
      <c r="TDF16" s="80"/>
      <c r="TDG16" s="80"/>
      <c r="TDH16" s="80"/>
      <c r="TDI16" s="80"/>
      <c r="TDJ16" s="80"/>
      <c r="TDK16" s="80"/>
      <c r="TDL16" s="80"/>
      <c r="TDM16" s="80"/>
      <c r="TDN16" s="80"/>
      <c r="TDO16" s="80"/>
      <c r="TDP16" s="80"/>
      <c r="TDQ16" s="80"/>
      <c r="TDR16" s="80"/>
      <c r="TDS16" s="80"/>
      <c r="TDT16" s="80"/>
      <c r="TDU16" s="80"/>
      <c r="TDV16" s="80"/>
      <c r="TDW16" s="80"/>
      <c r="TDX16" s="80"/>
      <c r="TDY16" s="80"/>
      <c r="TDZ16" s="80"/>
      <c r="TEA16" s="80"/>
      <c r="TEB16" s="80"/>
      <c r="TEC16" s="80"/>
      <c r="TED16" s="80"/>
      <c r="TEE16" s="80"/>
      <c r="TEF16" s="80"/>
      <c r="TEG16" s="80"/>
      <c r="TEH16" s="80"/>
      <c r="TEI16" s="80"/>
      <c r="TEJ16" s="80"/>
      <c r="TEK16" s="80"/>
      <c r="TEL16" s="80"/>
      <c r="TEM16" s="80"/>
      <c r="TEN16" s="80"/>
      <c r="TEO16" s="80"/>
      <c r="TEP16" s="80"/>
      <c r="TEQ16" s="80"/>
      <c r="TER16" s="80"/>
      <c r="TES16" s="80"/>
      <c r="TET16" s="80"/>
      <c r="TEU16" s="80"/>
      <c r="TEV16" s="80"/>
      <c r="TEW16" s="80"/>
      <c r="TEX16" s="80"/>
      <c r="TEY16" s="80"/>
      <c r="TEZ16" s="80"/>
      <c r="TFA16" s="80"/>
      <c r="TFB16" s="80"/>
      <c r="TFC16" s="80"/>
      <c r="TFD16" s="80"/>
      <c r="TFE16" s="80"/>
      <c r="TFF16" s="80"/>
      <c r="TFG16" s="80"/>
      <c r="TFH16" s="80"/>
      <c r="TFI16" s="80"/>
      <c r="TFJ16" s="80"/>
      <c r="TFK16" s="80"/>
      <c r="TFL16" s="80"/>
      <c r="TFM16" s="80"/>
      <c r="TFN16" s="80"/>
      <c r="TFO16" s="80"/>
      <c r="TFP16" s="80"/>
      <c r="TFQ16" s="80"/>
      <c r="TFR16" s="80"/>
      <c r="TFS16" s="80"/>
      <c r="TFT16" s="80"/>
      <c r="TFU16" s="80"/>
      <c r="TFV16" s="80"/>
      <c r="TFW16" s="80"/>
      <c r="TFX16" s="80"/>
      <c r="TFY16" s="80"/>
      <c r="TFZ16" s="80"/>
      <c r="TGA16" s="80"/>
      <c r="TGB16" s="80"/>
      <c r="TGC16" s="80"/>
      <c r="TGD16" s="80"/>
      <c r="TGE16" s="80"/>
      <c r="TGF16" s="80"/>
      <c r="TGG16" s="80"/>
      <c r="TGH16" s="80"/>
      <c r="TGI16" s="80"/>
      <c r="TGJ16" s="80"/>
      <c r="TGK16" s="80"/>
      <c r="TGL16" s="80"/>
      <c r="TGM16" s="80"/>
      <c r="TGN16" s="80"/>
      <c r="TGO16" s="80"/>
      <c r="TGP16" s="80"/>
      <c r="TGQ16" s="80"/>
      <c r="TGR16" s="80"/>
      <c r="TGS16" s="80"/>
      <c r="TGT16" s="80"/>
      <c r="TGU16" s="80"/>
      <c r="TGV16" s="80"/>
      <c r="TGW16" s="80"/>
      <c r="TGX16" s="80"/>
      <c r="TGY16" s="80"/>
      <c r="TGZ16" s="80"/>
      <c r="THA16" s="80"/>
      <c r="THB16" s="80"/>
      <c r="THC16" s="80"/>
      <c r="THD16" s="80"/>
      <c r="THE16" s="80"/>
      <c r="THF16" s="80"/>
      <c r="THG16" s="80"/>
      <c r="THH16" s="80"/>
      <c r="THI16" s="80"/>
      <c r="THJ16" s="80"/>
      <c r="THK16" s="80"/>
      <c r="THL16" s="80"/>
      <c r="THM16" s="80"/>
      <c r="THN16" s="80"/>
      <c r="THO16" s="80"/>
      <c r="THP16" s="80"/>
      <c r="THQ16" s="80"/>
      <c r="THR16" s="80"/>
      <c r="THS16" s="80"/>
      <c r="THT16" s="80"/>
      <c r="THU16" s="80"/>
      <c r="THV16" s="80"/>
      <c r="THW16" s="80"/>
      <c r="THX16" s="80"/>
      <c r="THY16" s="80"/>
      <c r="THZ16" s="80"/>
      <c r="TIA16" s="80"/>
      <c r="TIB16" s="80"/>
      <c r="TIC16" s="80"/>
      <c r="TID16" s="80"/>
      <c r="TIE16" s="80"/>
      <c r="TIF16" s="80"/>
      <c r="TIG16" s="80"/>
      <c r="TIH16" s="80"/>
      <c r="TII16" s="80"/>
      <c r="TIJ16" s="80"/>
      <c r="TIK16" s="80"/>
      <c r="TIL16" s="80"/>
      <c r="TIM16" s="80"/>
      <c r="TIN16" s="80"/>
      <c r="TIO16" s="80"/>
      <c r="TIP16" s="80"/>
      <c r="TIQ16" s="80"/>
      <c r="TIR16" s="80"/>
      <c r="TIS16" s="80"/>
      <c r="TIT16" s="80"/>
      <c r="TIU16" s="80"/>
      <c r="TIV16" s="80"/>
      <c r="TIW16" s="80"/>
      <c r="TIX16" s="80"/>
      <c r="TIY16" s="80"/>
      <c r="TIZ16" s="80"/>
      <c r="TJA16" s="80"/>
      <c r="TJB16" s="80"/>
      <c r="TJC16" s="80"/>
      <c r="TJD16" s="80"/>
      <c r="TJE16" s="80"/>
      <c r="TJF16" s="80"/>
      <c r="TJG16" s="80"/>
      <c r="TJH16" s="80"/>
      <c r="TJI16" s="80"/>
      <c r="TJJ16" s="80"/>
      <c r="TJK16" s="80"/>
      <c r="TJL16" s="80"/>
      <c r="TJM16" s="80"/>
      <c r="TJN16" s="80"/>
      <c r="TJO16" s="80"/>
      <c r="TJP16" s="80"/>
      <c r="TJQ16" s="80"/>
      <c r="TJR16" s="80"/>
      <c r="TJS16" s="80"/>
      <c r="TJT16" s="80"/>
      <c r="TJU16" s="80"/>
      <c r="TJV16" s="80"/>
      <c r="TJW16" s="80"/>
      <c r="TJX16" s="80"/>
      <c r="TJY16" s="80"/>
      <c r="TJZ16" s="80"/>
      <c r="TKA16" s="80"/>
      <c r="TKB16" s="80"/>
      <c r="TKC16" s="80"/>
      <c r="TKD16" s="80"/>
      <c r="TKE16" s="80"/>
      <c r="TKF16" s="80"/>
      <c r="TKG16" s="80"/>
      <c r="TKH16" s="80"/>
      <c r="TKI16" s="80"/>
      <c r="TKJ16" s="80"/>
      <c r="TKK16" s="80"/>
      <c r="TKL16" s="80"/>
      <c r="TKM16" s="80"/>
      <c r="TKN16" s="80"/>
      <c r="TKO16" s="80"/>
      <c r="TKP16" s="80"/>
      <c r="TKQ16" s="80"/>
      <c r="TKR16" s="80"/>
      <c r="TKS16" s="80"/>
      <c r="TKT16" s="80"/>
      <c r="TKU16" s="80"/>
      <c r="TKV16" s="80"/>
      <c r="TKW16" s="80"/>
      <c r="TKX16" s="80"/>
      <c r="TKY16" s="80"/>
      <c r="TKZ16" s="80"/>
      <c r="TLA16" s="80"/>
      <c r="TLB16" s="80"/>
      <c r="TLC16" s="80"/>
      <c r="TLD16" s="80"/>
      <c r="TLE16" s="80"/>
      <c r="TLF16" s="80"/>
      <c r="TLG16" s="80"/>
      <c r="TLH16" s="80"/>
      <c r="TLI16" s="80"/>
      <c r="TLJ16" s="80"/>
      <c r="TLK16" s="80"/>
      <c r="TLL16" s="80"/>
      <c r="TLM16" s="80"/>
      <c r="TLN16" s="80"/>
      <c r="TLO16" s="80"/>
      <c r="TLP16" s="80"/>
      <c r="TLQ16" s="80"/>
      <c r="TLR16" s="80"/>
      <c r="TLS16" s="80"/>
      <c r="TLT16" s="80"/>
      <c r="TLU16" s="80"/>
      <c r="TLV16" s="80"/>
      <c r="TLW16" s="80"/>
      <c r="TLX16" s="80"/>
      <c r="TLY16" s="80"/>
      <c r="TLZ16" s="80"/>
      <c r="TMA16" s="80"/>
      <c r="TMB16" s="80"/>
      <c r="TMC16" s="80"/>
      <c r="TMD16" s="80"/>
      <c r="TME16" s="80"/>
      <c r="TMF16" s="80"/>
      <c r="TMG16" s="80"/>
      <c r="TMH16" s="80"/>
      <c r="TMI16" s="80"/>
      <c r="TMJ16" s="80"/>
      <c r="TMK16" s="80"/>
      <c r="TML16" s="80"/>
      <c r="TMM16" s="80"/>
      <c r="TMN16" s="80"/>
      <c r="TMO16" s="80"/>
      <c r="TMP16" s="80"/>
      <c r="TMQ16" s="80"/>
      <c r="TMR16" s="80"/>
      <c r="TMS16" s="80"/>
      <c r="TMT16" s="80"/>
      <c r="TMU16" s="80"/>
      <c r="TMV16" s="80"/>
      <c r="TMW16" s="80"/>
      <c r="TMX16" s="80"/>
      <c r="TMY16" s="80"/>
      <c r="TMZ16" s="80"/>
      <c r="TNA16" s="80"/>
      <c r="TNB16" s="80"/>
      <c r="TNC16" s="80"/>
      <c r="TND16" s="80"/>
      <c r="TNE16" s="80"/>
      <c r="TNF16" s="80"/>
      <c r="TNG16" s="80"/>
      <c r="TNH16" s="80"/>
      <c r="TNI16" s="80"/>
      <c r="TNJ16" s="80"/>
      <c r="TNK16" s="80"/>
      <c r="TNL16" s="80"/>
      <c r="TNM16" s="80"/>
      <c r="TNN16" s="80"/>
      <c r="TNO16" s="80"/>
      <c r="TNP16" s="80"/>
      <c r="TNQ16" s="80"/>
      <c r="TNR16" s="80"/>
      <c r="TNS16" s="80"/>
      <c r="TNT16" s="80"/>
      <c r="TNU16" s="80"/>
      <c r="TNV16" s="80"/>
      <c r="TNW16" s="80"/>
      <c r="TNX16" s="80"/>
      <c r="TNY16" s="80"/>
      <c r="TNZ16" s="80"/>
      <c r="TOA16" s="80"/>
      <c r="TOB16" s="80"/>
      <c r="TOC16" s="80"/>
      <c r="TOD16" s="80"/>
      <c r="TOE16" s="80"/>
      <c r="TOF16" s="80"/>
      <c r="TOG16" s="80"/>
      <c r="TOH16" s="80"/>
      <c r="TOI16" s="80"/>
      <c r="TOJ16" s="80"/>
      <c r="TOK16" s="80"/>
      <c r="TOL16" s="80"/>
      <c r="TOM16" s="80"/>
      <c r="TON16" s="80"/>
      <c r="TOO16" s="80"/>
      <c r="TOP16" s="80"/>
      <c r="TOQ16" s="80"/>
      <c r="TOR16" s="80"/>
      <c r="TOS16" s="80"/>
      <c r="TOT16" s="80"/>
      <c r="TOU16" s="80"/>
      <c r="TOV16" s="80"/>
      <c r="TOW16" s="80"/>
      <c r="TOX16" s="80"/>
      <c r="TOY16" s="80"/>
      <c r="TOZ16" s="80"/>
      <c r="TPA16" s="80"/>
      <c r="TPB16" s="80"/>
      <c r="TPC16" s="80"/>
      <c r="TPD16" s="80"/>
      <c r="TPE16" s="80"/>
      <c r="TPF16" s="80"/>
      <c r="TPG16" s="80"/>
      <c r="TPH16" s="80"/>
      <c r="TPI16" s="80"/>
      <c r="TPJ16" s="80"/>
      <c r="TPK16" s="80"/>
      <c r="TPL16" s="80"/>
      <c r="TPM16" s="80"/>
      <c r="TPN16" s="80"/>
      <c r="TPO16" s="80"/>
      <c r="TPP16" s="80"/>
      <c r="TPQ16" s="80"/>
      <c r="TPR16" s="80"/>
      <c r="TPS16" s="80"/>
      <c r="TPT16" s="80"/>
      <c r="TPU16" s="80"/>
      <c r="TPV16" s="80"/>
      <c r="TPW16" s="80"/>
      <c r="TPX16" s="80"/>
      <c r="TPY16" s="80"/>
      <c r="TPZ16" s="80"/>
      <c r="TQA16" s="80"/>
      <c r="TQB16" s="80"/>
      <c r="TQC16" s="80"/>
      <c r="TQD16" s="80"/>
      <c r="TQE16" s="80"/>
      <c r="TQF16" s="80"/>
      <c r="TQG16" s="80"/>
      <c r="TQH16" s="80"/>
      <c r="TQI16" s="80"/>
      <c r="TQJ16" s="80"/>
      <c r="TQK16" s="80"/>
      <c r="TQL16" s="80"/>
      <c r="TQM16" s="80"/>
      <c r="TQN16" s="80"/>
      <c r="TQO16" s="80"/>
      <c r="TQP16" s="80"/>
      <c r="TQQ16" s="80"/>
      <c r="TQR16" s="80"/>
      <c r="TQS16" s="80"/>
      <c r="TQT16" s="80"/>
      <c r="TQU16" s="80"/>
      <c r="TQV16" s="80"/>
      <c r="TQW16" s="80"/>
      <c r="TQX16" s="80"/>
      <c r="TQY16" s="80"/>
      <c r="TQZ16" s="80"/>
      <c r="TRA16" s="80"/>
      <c r="TRB16" s="80"/>
      <c r="TRC16" s="80"/>
      <c r="TRD16" s="80"/>
      <c r="TRE16" s="80"/>
      <c r="TRF16" s="80"/>
      <c r="TRG16" s="80"/>
      <c r="TRH16" s="80"/>
      <c r="TRI16" s="80"/>
      <c r="TRJ16" s="80"/>
      <c r="TRK16" s="80"/>
      <c r="TRL16" s="80"/>
      <c r="TRM16" s="80"/>
      <c r="TRN16" s="80"/>
      <c r="TRO16" s="80"/>
      <c r="TRP16" s="80"/>
      <c r="TRQ16" s="80"/>
      <c r="TRR16" s="80"/>
      <c r="TRS16" s="80"/>
      <c r="TRT16" s="80"/>
      <c r="TRU16" s="80"/>
      <c r="TRV16" s="80"/>
      <c r="TRW16" s="80"/>
      <c r="TRX16" s="80"/>
      <c r="TRY16" s="80"/>
      <c r="TRZ16" s="80"/>
      <c r="TSA16" s="80"/>
      <c r="TSB16" s="80"/>
      <c r="TSC16" s="80"/>
      <c r="TSD16" s="80"/>
      <c r="TSE16" s="80"/>
      <c r="TSF16" s="80"/>
      <c r="TSG16" s="80"/>
      <c r="TSH16" s="80"/>
      <c r="TSI16" s="80"/>
      <c r="TSJ16" s="80"/>
      <c r="TSK16" s="80"/>
      <c r="TSL16" s="80"/>
      <c r="TSM16" s="80"/>
      <c r="TSN16" s="80"/>
      <c r="TSO16" s="80"/>
      <c r="TSP16" s="80"/>
      <c r="TSQ16" s="80"/>
      <c r="TSR16" s="80"/>
      <c r="TSS16" s="80"/>
      <c r="TST16" s="80"/>
      <c r="TSU16" s="80"/>
      <c r="TSV16" s="80"/>
      <c r="TSW16" s="80"/>
      <c r="TSX16" s="80"/>
      <c r="TSY16" s="80"/>
      <c r="TSZ16" s="80"/>
      <c r="TTA16" s="80"/>
      <c r="TTB16" s="80"/>
      <c r="TTC16" s="80"/>
      <c r="TTD16" s="80"/>
      <c r="TTE16" s="80"/>
      <c r="TTF16" s="80"/>
      <c r="TTG16" s="80"/>
      <c r="TTH16" s="80"/>
      <c r="TTI16" s="80"/>
      <c r="TTJ16" s="80"/>
      <c r="TTK16" s="80"/>
      <c r="TTL16" s="80"/>
      <c r="TTM16" s="80"/>
      <c r="TTN16" s="80"/>
      <c r="TTO16" s="80"/>
      <c r="TTP16" s="80"/>
      <c r="TTQ16" s="80"/>
      <c r="TTR16" s="80"/>
      <c r="TTS16" s="80"/>
      <c r="TTT16" s="80"/>
      <c r="TTU16" s="80"/>
      <c r="TTV16" s="80"/>
      <c r="TTW16" s="80"/>
      <c r="TTX16" s="80"/>
      <c r="TTY16" s="80"/>
      <c r="TTZ16" s="80"/>
      <c r="TUA16" s="80"/>
      <c r="TUB16" s="80"/>
      <c r="TUC16" s="80"/>
      <c r="TUD16" s="80"/>
      <c r="TUE16" s="80"/>
      <c r="TUF16" s="80"/>
      <c r="TUG16" s="80"/>
      <c r="TUH16" s="80"/>
      <c r="TUI16" s="80"/>
      <c r="TUJ16" s="80"/>
      <c r="TUK16" s="80"/>
      <c r="TUL16" s="80"/>
      <c r="TUM16" s="80"/>
      <c r="TUN16" s="80"/>
      <c r="TUO16" s="80"/>
      <c r="TUP16" s="80"/>
      <c r="TUQ16" s="80"/>
      <c r="TUR16" s="80"/>
      <c r="TUS16" s="80"/>
      <c r="TUT16" s="80"/>
      <c r="TUU16" s="80"/>
      <c r="TUV16" s="80"/>
      <c r="TUW16" s="80"/>
      <c r="TUX16" s="80"/>
      <c r="TUY16" s="80"/>
      <c r="TUZ16" s="80"/>
      <c r="TVA16" s="80"/>
      <c r="TVB16" s="80"/>
      <c r="TVC16" s="80"/>
      <c r="TVD16" s="80"/>
      <c r="TVE16" s="80"/>
      <c r="TVF16" s="80"/>
      <c r="TVG16" s="80"/>
      <c r="TVH16" s="80"/>
      <c r="TVI16" s="80"/>
      <c r="TVJ16" s="80"/>
      <c r="TVK16" s="80"/>
      <c r="TVL16" s="80"/>
      <c r="TVM16" s="80"/>
      <c r="TVN16" s="80"/>
      <c r="TVO16" s="80"/>
      <c r="TVP16" s="80"/>
      <c r="TVQ16" s="80"/>
      <c r="TVR16" s="80"/>
      <c r="TVS16" s="80"/>
      <c r="TVT16" s="80"/>
      <c r="TVU16" s="80"/>
      <c r="TVV16" s="80"/>
      <c r="TVW16" s="80"/>
      <c r="TVX16" s="80"/>
      <c r="TVY16" s="80"/>
      <c r="TVZ16" s="80"/>
      <c r="TWA16" s="80"/>
      <c r="TWB16" s="80"/>
      <c r="TWC16" s="80"/>
      <c r="TWD16" s="80"/>
      <c r="TWE16" s="80"/>
      <c r="TWF16" s="80"/>
      <c r="TWG16" s="80"/>
      <c r="TWH16" s="80"/>
      <c r="TWI16" s="80"/>
      <c r="TWJ16" s="80"/>
      <c r="TWK16" s="80"/>
      <c r="TWL16" s="80"/>
      <c r="TWM16" s="80"/>
      <c r="TWN16" s="80"/>
      <c r="TWO16" s="80"/>
      <c r="TWP16" s="80"/>
      <c r="TWQ16" s="80"/>
      <c r="TWR16" s="80"/>
      <c r="TWS16" s="80"/>
      <c r="TWT16" s="80"/>
      <c r="TWU16" s="80"/>
      <c r="TWV16" s="80"/>
      <c r="TWW16" s="80"/>
      <c r="TWX16" s="80"/>
      <c r="TWY16" s="80"/>
      <c r="TWZ16" s="80"/>
      <c r="TXA16" s="80"/>
      <c r="TXB16" s="80"/>
      <c r="TXC16" s="80"/>
      <c r="TXD16" s="80"/>
      <c r="TXE16" s="80"/>
      <c r="TXF16" s="80"/>
      <c r="TXG16" s="80"/>
      <c r="TXH16" s="80"/>
      <c r="TXI16" s="80"/>
      <c r="TXJ16" s="80"/>
      <c r="TXK16" s="80"/>
      <c r="TXL16" s="80"/>
      <c r="TXM16" s="80"/>
      <c r="TXN16" s="80"/>
      <c r="TXO16" s="80"/>
      <c r="TXP16" s="80"/>
      <c r="TXQ16" s="80"/>
      <c r="TXR16" s="80"/>
      <c r="TXS16" s="80"/>
      <c r="TXT16" s="80"/>
      <c r="TXU16" s="80"/>
      <c r="TXV16" s="80"/>
      <c r="TXW16" s="80"/>
      <c r="TXX16" s="80"/>
      <c r="TXY16" s="80"/>
      <c r="TXZ16" s="80"/>
      <c r="TYA16" s="80"/>
      <c r="TYB16" s="80"/>
      <c r="TYC16" s="80"/>
      <c r="TYD16" s="80"/>
      <c r="TYE16" s="80"/>
      <c r="TYF16" s="80"/>
      <c r="TYG16" s="80"/>
      <c r="TYH16" s="80"/>
      <c r="TYI16" s="80"/>
      <c r="TYJ16" s="80"/>
      <c r="TYK16" s="80"/>
      <c r="TYL16" s="80"/>
      <c r="TYM16" s="80"/>
      <c r="TYN16" s="80"/>
      <c r="TYO16" s="80"/>
      <c r="TYP16" s="80"/>
      <c r="TYQ16" s="80"/>
      <c r="TYR16" s="80"/>
      <c r="TYS16" s="80"/>
      <c r="TYT16" s="80"/>
      <c r="TYU16" s="80"/>
      <c r="TYV16" s="80"/>
      <c r="TYW16" s="80"/>
      <c r="TYX16" s="80"/>
      <c r="TYY16" s="80"/>
      <c r="TYZ16" s="80"/>
      <c r="TZA16" s="80"/>
      <c r="TZB16" s="80"/>
      <c r="TZC16" s="80"/>
      <c r="TZD16" s="80"/>
      <c r="TZE16" s="80"/>
      <c r="TZF16" s="80"/>
      <c r="TZG16" s="80"/>
      <c r="TZH16" s="80"/>
      <c r="TZI16" s="80"/>
      <c r="TZJ16" s="80"/>
      <c r="TZK16" s="80"/>
      <c r="TZL16" s="80"/>
      <c r="TZM16" s="80"/>
      <c r="TZN16" s="80"/>
      <c r="TZO16" s="80"/>
      <c r="TZP16" s="80"/>
      <c r="TZQ16" s="80"/>
      <c r="TZR16" s="80"/>
      <c r="TZS16" s="80"/>
      <c r="TZT16" s="80"/>
      <c r="TZU16" s="80"/>
      <c r="TZV16" s="80"/>
      <c r="TZW16" s="80"/>
      <c r="TZX16" s="80"/>
      <c r="TZY16" s="80"/>
      <c r="TZZ16" s="80"/>
      <c r="UAA16" s="80"/>
      <c r="UAB16" s="80"/>
      <c r="UAC16" s="80"/>
      <c r="UAD16" s="80"/>
      <c r="UAE16" s="80"/>
      <c r="UAF16" s="80"/>
      <c r="UAG16" s="80"/>
      <c r="UAH16" s="80"/>
      <c r="UAI16" s="80"/>
      <c r="UAJ16" s="80"/>
      <c r="UAK16" s="80"/>
      <c r="UAL16" s="80"/>
      <c r="UAM16" s="80"/>
      <c r="UAN16" s="80"/>
      <c r="UAO16" s="80"/>
      <c r="UAP16" s="80"/>
      <c r="UAQ16" s="80"/>
      <c r="UAR16" s="80"/>
      <c r="UAS16" s="80"/>
      <c r="UAT16" s="80"/>
      <c r="UAU16" s="80"/>
      <c r="UAV16" s="80"/>
      <c r="UAW16" s="80"/>
      <c r="UAX16" s="80"/>
      <c r="UAY16" s="80"/>
      <c r="UAZ16" s="80"/>
      <c r="UBA16" s="80"/>
      <c r="UBB16" s="80"/>
      <c r="UBC16" s="80"/>
      <c r="UBD16" s="80"/>
      <c r="UBE16" s="80"/>
      <c r="UBF16" s="80"/>
      <c r="UBG16" s="80"/>
      <c r="UBH16" s="80"/>
      <c r="UBI16" s="80"/>
      <c r="UBJ16" s="80"/>
      <c r="UBK16" s="80"/>
      <c r="UBL16" s="80"/>
      <c r="UBM16" s="80"/>
      <c r="UBN16" s="80"/>
      <c r="UBO16" s="80"/>
      <c r="UBP16" s="80"/>
      <c r="UBQ16" s="80"/>
      <c r="UBR16" s="80"/>
      <c r="UBS16" s="80"/>
      <c r="UBT16" s="80"/>
      <c r="UBU16" s="80"/>
      <c r="UBV16" s="80"/>
      <c r="UBW16" s="80"/>
      <c r="UBX16" s="80"/>
      <c r="UBY16" s="80"/>
      <c r="UBZ16" s="80"/>
      <c r="UCA16" s="80"/>
      <c r="UCB16" s="80"/>
      <c r="UCC16" s="80"/>
      <c r="UCD16" s="80"/>
      <c r="UCE16" s="80"/>
      <c r="UCF16" s="80"/>
      <c r="UCG16" s="80"/>
      <c r="UCH16" s="80"/>
      <c r="UCI16" s="80"/>
      <c r="UCJ16" s="80"/>
      <c r="UCK16" s="80"/>
      <c r="UCL16" s="80"/>
      <c r="UCM16" s="80"/>
      <c r="UCN16" s="80"/>
      <c r="UCO16" s="80"/>
      <c r="UCP16" s="80"/>
      <c r="UCQ16" s="80"/>
      <c r="UCR16" s="80"/>
      <c r="UCS16" s="80"/>
      <c r="UCT16" s="80"/>
      <c r="UCU16" s="80"/>
      <c r="UCV16" s="80"/>
      <c r="UCW16" s="80"/>
      <c r="UCX16" s="80"/>
      <c r="UCY16" s="80"/>
      <c r="UCZ16" s="80"/>
      <c r="UDA16" s="80"/>
      <c r="UDB16" s="80"/>
      <c r="UDC16" s="80"/>
      <c r="UDD16" s="80"/>
      <c r="UDE16" s="80"/>
      <c r="UDF16" s="80"/>
      <c r="UDG16" s="80"/>
      <c r="UDH16" s="80"/>
      <c r="UDI16" s="80"/>
      <c r="UDJ16" s="80"/>
      <c r="UDK16" s="80"/>
      <c r="UDL16" s="80"/>
      <c r="UDM16" s="80"/>
      <c r="UDN16" s="80"/>
      <c r="UDO16" s="80"/>
      <c r="UDP16" s="80"/>
      <c r="UDQ16" s="80"/>
      <c r="UDR16" s="80"/>
      <c r="UDS16" s="80"/>
      <c r="UDT16" s="80"/>
      <c r="UDU16" s="80"/>
      <c r="UDV16" s="80"/>
      <c r="UDW16" s="80"/>
      <c r="UDX16" s="80"/>
      <c r="UDY16" s="80"/>
      <c r="UDZ16" s="80"/>
      <c r="UEA16" s="80"/>
      <c r="UEB16" s="80"/>
      <c r="UEC16" s="80"/>
      <c r="UED16" s="80"/>
      <c r="UEE16" s="80"/>
      <c r="UEF16" s="80"/>
      <c r="UEG16" s="80"/>
      <c r="UEH16" s="80"/>
      <c r="UEI16" s="80"/>
      <c r="UEJ16" s="80"/>
      <c r="UEK16" s="80"/>
      <c r="UEL16" s="80"/>
      <c r="UEM16" s="80"/>
      <c r="UEN16" s="80"/>
      <c r="UEO16" s="80"/>
      <c r="UEP16" s="80"/>
      <c r="UEQ16" s="80"/>
      <c r="UER16" s="80"/>
      <c r="UES16" s="80"/>
      <c r="UET16" s="80"/>
      <c r="UEU16" s="80"/>
      <c r="UEV16" s="80"/>
      <c r="UEW16" s="80"/>
      <c r="UEX16" s="80"/>
      <c r="UEY16" s="80"/>
      <c r="UEZ16" s="80"/>
      <c r="UFA16" s="80"/>
      <c r="UFB16" s="80"/>
      <c r="UFC16" s="80"/>
      <c r="UFD16" s="80"/>
      <c r="UFE16" s="80"/>
      <c r="UFF16" s="80"/>
      <c r="UFG16" s="80"/>
      <c r="UFH16" s="80"/>
      <c r="UFI16" s="80"/>
      <c r="UFJ16" s="80"/>
      <c r="UFK16" s="80"/>
      <c r="UFL16" s="80"/>
      <c r="UFM16" s="80"/>
      <c r="UFN16" s="80"/>
      <c r="UFO16" s="80"/>
      <c r="UFP16" s="80"/>
      <c r="UFQ16" s="80"/>
      <c r="UFR16" s="80"/>
      <c r="UFS16" s="80"/>
      <c r="UFT16" s="80"/>
      <c r="UFU16" s="80"/>
      <c r="UFV16" s="80"/>
      <c r="UFW16" s="80"/>
      <c r="UFX16" s="80"/>
      <c r="UFY16" s="80"/>
      <c r="UFZ16" s="80"/>
      <c r="UGA16" s="80"/>
      <c r="UGB16" s="80"/>
      <c r="UGC16" s="80"/>
      <c r="UGD16" s="80"/>
      <c r="UGE16" s="80"/>
      <c r="UGF16" s="80"/>
      <c r="UGG16" s="80"/>
      <c r="UGH16" s="80"/>
      <c r="UGI16" s="80"/>
      <c r="UGJ16" s="80"/>
      <c r="UGK16" s="80"/>
      <c r="UGL16" s="80"/>
      <c r="UGM16" s="80"/>
      <c r="UGN16" s="80"/>
      <c r="UGO16" s="80"/>
      <c r="UGP16" s="80"/>
      <c r="UGQ16" s="80"/>
      <c r="UGR16" s="80"/>
      <c r="UGS16" s="80"/>
      <c r="UGT16" s="80"/>
      <c r="UGU16" s="80"/>
      <c r="UGV16" s="80"/>
      <c r="UGW16" s="80"/>
      <c r="UGX16" s="80"/>
      <c r="UGY16" s="80"/>
      <c r="UGZ16" s="80"/>
      <c r="UHA16" s="80"/>
      <c r="UHB16" s="80"/>
      <c r="UHC16" s="80"/>
      <c r="UHD16" s="80"/>
      <c r="UHE16" s="80"/>
      <c r="UHF16" s="80"/>
      <c r="UHG16" s="80"/>
      <c r="UHH16" s="80"/>
      <c r="UHI16" s="80"/>
      <c r="UHJ16" s="80"/>
      <c r="UHK16" s="80"/>
      <c r="UHL16" s="80"/>
      <c r="UHM16" s="80"/>
      <c r="UHN16" s="80"/>
      <c r="UHO16" s="80"/>
      <c r="UHP16" s="80"/>
      <c r="UHQ16" s="80"/>
      <c r="UHR16" s="80"/>
      <c r="UHS16" s="80"/>
      <c r="UHT16" s="80"/>
      <c r="UHU16" s="80"/>
      <c r="UHV16" s="80"/>
      <c r="UHW16" s="80"/>
      <c r="UHX16" s="80"/>
      <c r="UHY16" s="80"/>
      <c r="UHZ16" s="80"/>
      <c r="UIA16" s="80"/>
      <c r="UIB16" s="80"/>
      <c r="UIC16" s="80"/>
      <c r="UID16" s="80"/>
      <c r="UIE16" s="80"/>
      <c r="UIF16" s="80"/>
      <c r="UIG16" s="80"/>
      <c r="UIH16" s="80"/>
      <c r="UII16" s="80"/>
      <c r="UIJ16" s="80"/>
      <c r="UIK16" s="80"/>
      <c r="UIL16" s="80"/>
      <c r="UIM16" s="80"/>
      <c r="UIN16" s="80"/>
      <c r="UIO16" s="80"/>
      <c r="UIP16" s="80"/>
      <c r="UIQ16" s="80"/>
      <c r="UIR16" s="80"/>
      <c r="UIS16" s="80"/>
      <c r="UIT16" s="80"/>
      <c r="UIU16" s="80"/>
      <c r="UIV16" s="80"/>
      <c r="UIW16" s="80"/>
      <c r="UIX16" s="80"/>
      <c r="UIY16" s="80"/>
      <c r="UIZ16" s="80"/>
      <c r="UJA16" s="80"/>
      <c r="UJB16" s="80"/>
      <c r="UJC16" s="80"/>
      <c r="UJD16" s="80"/>
      <c r="UJE16" s="80"/>
      <c r="UJF16" s="80"/>
      <c r="UJG16" s="80"/>
      <c r="UJH16" s="80"/>
      <c r="UJI16" s="80"/>
      <c r="UJJ16" s="80"/>
      <c r="UJK16" s="80"/>
      <c r="UJL16" s="80"/>
      <c r="UJM16" s="80"/>
      <c r="UJN16" s="80"/>
      <c r="UJO16" s="80"/>
      <c r="UJP16" s="80"/>
      <c r="UJQ16" s="80"/>
      <c r="UJR16" s="80"/>
      <c r="UJS16" s="80"/>
      <c r="UJT16" s="80"/>
      <c r="UJU16" s="80"/>
      <c r="UJV16" s="80"/>
      <c r="UJW16" s="80"/>
      <c r="UJX16" s="80"/>
      <c r="UJY16" s="80"/>
      <c r="UJZ16" s="80"/>
      <c r="UKA16" s="80"/>
      <c r="UKB16" s="80"/>
      <c r="UKC16" s="80"/>
      <c r="UKD16" s="80"/>
      <c r="UKE16" s="80"/>
      <c r="UKF16" s="80"/>
      <c r="UKG16" s="80"/>
      <c r="UKH16" s="80"/>
      <c r="UKI16" s="80"/>
      <c r="UKJ16" s="80"/>
      <c r="UKK16" s="80"/>
      <c r="UKL16" s="80"/>
      <c r="UKM16" s="80"/>
      <c r="UKN16" s="80"/>
      <c r="UKO16" s="80"/>
      <c r="UKP16" s="80"/>
      <c r="UKQ16" s="80"/>
      <c r="UKR16" s="80"/>
      <c r="UKS16" s="80"/>
      <c r="UKT16" s="80"/>
      <c r="UKU16" s="80"/>
      <c r="UKV16" s="80"/>
      <c r="UKW16" s="80"/>
      <c r="UKX16" s="80"/>
      <c r="UKY16" s="80"/>
      <c r="UKZ16" s="80"/>
      <c r="ULA16" s="80"/>
      <c r="ULB16" s="80"/>
      <c r="ULC16" s="80"/>
      <c r="ULD16" s="80"/>
      <c r="ULE16" s="80"/>
      <c r="ULF16" s="80"/>
      <c r="ULG16" s="80"/>
      <c r="ULH16" s="80"/>
      <c r="ULI16" s="80"/>
      <c r="ULJ16" s="80"/>
      <c r="ULK16" s="80"/>
      <c r="ULL16" s="80"/>
      <c r="ULM16" s="80"/>
      <c r="ULN16" s="80"/>
      <c r="ULO16" s="80"/>
      <c r="ULP16" s="80"/>
      <c r="ULQ16" s="80"/>
      <c r="ULR16" s="80"/>
      <c r="ULS16" s="80"/>
      <c r="ULT16" s="80"/>
      <c r="ULU16" s="80"/>
      <c r="ULV16" s="80"/>
      <c r="ULW16" s="80"/>
      <c r="ULX16" s="80"/>
      <c r="ULY16" s="80"/>
      <c r="ULZ16" s="80"/>
      <c r="UMA16" s="80"/>
      <c r="UMB16" s="80"/>
      <c r="UMC16" s="80"/>
      <c r="UMD16" s="80"/>
      <c r="UME16" s="80"/>
      <c r="UMF16" s="80"/>
      <c r="UMG16" s="80"/>
      <c r="UMH16" s="80"/>
      <c r="UMI16" s="80"/>
      <c r="UMJ16" s="80"/>
      <c r="UMK16" s="80"/>
      <c r="UML16" s="80"/>
      <c r="UMM16" s="80"/>
      <c r="UMN16" s="80"/>
      <c r="UMO16" s="80"/>
      <c r="UMP16" s="80"/>
      <c r="UMQ16" s="80"/>
      <c r="UMR16" s="80"/>
      <c r="UMS16" s="80"/>
      <c r="UMT16" s="80"/>
      <c r="UMU16" s="80"/>
      <c r="UMV16" s="80"/>
      <c r="UMW16" s="80"/>
      <c r="UMX16" s="80"/>
      <c r="UMY16" s="80"/>
      <c r="UMZ16" s="80"/>
      <c r="UNA16" s="80"/>
      <c r="UNB16" s="80"/>
      <c r="UNC16" s="80"/>
      <c r="UND16" s="80"/>
      <c r="UNE16" s="80"/>
      <c r="UNF16" s="80"/>
      <c r="UNG16" s="80"/>
      <c r="UNH16" s="80"/>
      <c r="UNI16" s="80"/>
      <c r="UNJ16" s="80"/>
      <c r="UNK16" s="80"/>
      <c r="UNL16" s="80"/>
      <c r="UNM16" s="80"/>
      <c r="UNN16" s="80"/>
      <c r="UNO16" s="80"/>
      <c r="UNP16" s="80"/>
      <c r="UNQ16" s="80"/>
      <c r="UNR16" s="80"/>
      <c r="UNS16" s="80"/>
      <c r="UNT16" s="80"/>
      <c r="UNU16" s="80"/>
      <c r="UNV16" s="80"/>
      <c r="UNW16" s="80"/>
      <c r="UNX16" s="80"/>
      <c r="UNY16" s="80"/>
      <c r="UNZ16" s="80"/>
      <c r="UOA16" s="80"/>
      <c r="UOB16" s="80"/>
      <c r="UOC16" s="80"/>
      <c r="UOD16" s="80"/>
      <c r="UOE16" s="80"/>
      <c r="UOF16" s="80"/>
      <c r="UOG16" s="80"/>
      <c r="UOH16" s="80"/>
      <c r="UOI16" s="80"/>
      <c r="UOJ16" s="80"/>
      <c r="UOK16" s="80"/>
      <c r="UOL16" s="80"/>
      <c r="UOM16" s="80"/>
      <c r="UON16" s="80"/>
      <c r="UOO16" s="80"/>
      <c r="UOP16" s="80"/>
      <c r="UOQ16" s="80"/>
      <c r="UOR16" s="80"/>
      <c r="UOS16" s="80"/>
      <c r="UOT16" s="80"/>
      <c r="UOU16" s="80"/>
      <c r="UOV16" s="80"/>
      <c r="UOW16" s="80"/>
      <c r="UOX16" s="80"/>
      <c r="UOY16" s="80"/>
      <c r="UOZ16" s="80"/>
      <c r="UPA16" s="80"/>
      <c r="UPB16" s="80"/>
      <c r="UPC16" s="80"/>
      <c r="UPD16" s="80"/>
      <c r="UPE16" s="80"/>
      <c r="UPF16" s="80"/>
      <c r="UPG16" s="80"/>
      <c r="UPH16" s="80"/>
      <c r="UPI16" s="80"/>
      <c r="UPJ16" s="80"/>
      <c r="UPK16" s="80"/>
      <c r="UPL16" s="80"/>
      <c r="UPM16" s="80"/>
      <c r="UPN16" s="80"/>
      <c r="UPO16" s="80"/>
      <c r="UPP16" s="80"/>
      <c r="UPQ16" s="80"/>
      <c r="UPR16" s="80"/>
      <c r="UPS16" s="80"/>
      <c r="UPT16" s="80"/>
      <c r="UPU16" s="80"/>
      <c r="UPV16" s="80"/>
      <c r="UPW16" s="80"/>
      <c r="UPX16" s="80"/>
      <c r="UPY16" s="80"/>
      <c r="UPZ16" s="80"/>
      <c r="UQA16" s="80"/>
      <c r="UQB16" s="80"/>
      <c r="UQC16" s="80"/>
      <c r="UQD16" s="80"/>
      <c r="UQE16" s="80"/>
      <c r="UQF16" s="80"/>
      <c r="UQG16" s="80"/>
      <c r="UQH16" s="80"/>
      <c r="UQI16" s="80"/>
      <c r="UQJ16" s="80"/>
      <c r="UQK16" s="80"/>
      <c r="UQL16" s="80"/>
      <c r="UQM16" s="80"/>
      <c r="UQN16" s="80"/>
      <c r="UQO16" s="80"/>
      <c r="UQP16" s="80"/>
      <c r="UQQ16" s="80"/>
      <c r="UQR16" s="80"/>
      <c r="UQS16" s="80"/>
      <c r="UQT16" s="80"/>
      <c r="UQU16" s="80"/>
      <c r="UQV16" s="80"/>
      <c r="UQW16" s="80"/>
      <c r="UQX16" s="80"/>
      <c r="UQY16" s="80"/>
      <c r="UQZ16" s="80"/>
      <c r="URA16" s="80"/>
      <c r="URB16" s="80"/>
      <c r="URC16" s="80"/>
      <c r="URD16" s="80"/>
      <c r="URE16" s="80"/>
      <c r="URF16" s="80"/>
      <c r="URG16" s="80"/>
      <c r="URH16" s="80"/>
      <c r="URI16" s="80"/>
      <c r="URJ16" s="80"/>
      <c r="URK16" s="80"/>
      <c r="URL16" s="80"/>
      <c r="URM16" s="80"/>
      <c r="URN16" s="80"/>
      <c r="URO16" s="80"/>
      <c r="URP16" s="80"/>
      <c r="URQ16" s="80"/>
      <c r="URR16" s="80"/>
      <c r="URS16" s="80"/>
      <c r="URT16" s="80"/>
      <c r="URU16" s="80"/>
      <c r="URV16" s="80"/>
      <c r="URW16" s="80"/>
      <c r="URX16" s="80"/>
      <c r="URY16" s="80"/>
      <c r="URZ16" s="80"/>
      <c r="USA16" s="80"/>
      <c r="USB16" s="80"/>
      <c r="USC16" s="80"/>
      <c r="USD16" s="80"/>
      <c r="USE16" s="80"/>
      <c r="USF16" s="80"/>
      <c r="USG16" s="80"/>
      <c r="USH16" s="80"/>
      <c r="USI16" s="80"/>
      <c r="USJ16" s="80"/>
      <c r="USK16" s="80"/>
      <c r="USL16" s="80"/>
      <c r="USM16" s="80"/>
      <c r="USN16" s="80"/>
      <c r="USO16" s="80"/>
      <c r="USP16" s="80"/>
      <c r="USQ16" s="80"/>
      <c r="USR16" s="80"/>
      <c r="USS16" s="80"/>
      <c r="UST16" s="80"/>
      <c r="USU16" s="80"/>
      <c r="USV16" s="80"/>
      <c r="USW16" s="80"/>
      <c r="USX16" s="80"/>
      <c r="USY16" s="80"/>
      <c r="USZ16" s="80"/>
      <c r="UTA16" s="80"/>
      <c r="UTB16" s="80"/>
      <c r="UTC16" s="80"/>
      <c r="UTD16" s="80"/>
      <c r="UTE16" s="80"/>
      <c r="UTF16" s="80"/>
      <c r="UTG16" s="80"/>
      <c r="UTH16" s="80"/>
      <c r="UTI16" s="80"/>
      <c r="UTJ16" s="80"/>
      <c r="UTK16" s="80"/>
      <c r="UTL16" s="80"/>
      <c r="UTM16" s="80"/>
      <c r="UTN16" s="80"/>
      <c r="UTO16" s="80"/>
      <c r="UTP16" s="80"/>
      <c r="UTQ16" s="80"/>
      <c r="UTR16" s="80"/>
      <c r="UTS16" s="80"/>
      <c r="UTT16" s="80"/>
      <c r="UTU16" s="80"/>
      <c r="UTV16" s="80"/>
      <c r="UTW16" s="80"/>
      <c r="UTX16" s="80"/>
      <c r="UTY16" s="80"/>
      <c r="UTZ16" s="80"/>
      <c r="UUA16" s="80"/>
      <c r="UUB16" s="80"/>
      <c r="UUC16" s="80"/>
      <c r="UUD16" s="80"/>
      <c r="UUE16" s="80"/>
      <c r="UUF16" s="80"/>
      <c r="UUG16" s="80"/>
      <c r="UUH16" s="80"/>
      <c r="UUI16" s="80"/>
      <c r="UUJ16" s="80"/>
      <c r="UUK16" s="80"/>
      <c r="UUL16" s="80"/>
      <c r="UUM16" s="80"/>
      <c r="UUN16" s="80"/>
      <c r="UUO16" s="80"/>
      <c r="UUP16" s="80"/>
      <c r="UUQ16" s="80"/>
      <c r="UUR16" s="80"/>
      <c r="UUS16" s="80"/>
      <c r="UUT16" s="80"/>
      <c r="UUU16" s="80"/>
      <c r="UUV16" s="80"/>
      <c r="UUW16" s="80"/>
      <c r="UUX16" s="80"/>
      <c r="UUY16" s="80"/>
      <c r="UUZ16" s="80"/>
      <c r="UVA16" s="80"/>
      <c r="UVB16" s="80"/>
      <c r="UVC16" s="80"/>
      <c r="UVD16" s="80"/>
      <c r="UVE16" s="80"/>
      <c r="UVF16" s="80"/>
      <c r="UVG16" s="80"/>
      <c r="UVH16" s="80"/>
      <c r="UVI16" s="80"/>
      <c r="UVJ16" s="80"/>
      <c r="UVK16" s="80"/>
      <c r="UVL16" s="80"/>
      <c r="UVM16" s="80"/>
      <c r="UVN16" s="80"/>
      <c r="UVO16" s="80"/>
      <c r="UVP16" s="80"/>
      <c r="UVQ16" s="80"/>
      <c r="UVR16" s="80"/>
      <c r="UVS16" s="80"/>
      <c r="UVT16" s="80"/>
      <c r="UVU16" s="80"/>
      <c r="UVV16" s="80"/>
      <c r="UVW16" s="80"/>
      <c r="UVX16" s="80"/>
      <c r="UVY16" s="80"/>
      <c r="UVZ16" s="80"/>
      <c r="UWA16" s="80"/>
      <c r="UWB16" s="80"/>
      <c r="UWC16" s="80"/>
      <c r="UWD16" s="80"/>
      <c r="UWE16" s="80"/>
      <c r="UWF16" s="80"/>
      <c r="UWG16" s="80"/>
      <c r="UWH16" s="80"/>
      <c r="UWI16" s="80"/>
      <c r="UWJ16" s="80"/>
      <c r="UWK16" s="80"/>
      <c r="UWL16" s="80"/>
      <c r="UWM16" s="80"/>
      <c r="UWN16" s="80"/>
      <c r="UWO16" s="80"/>
      <c r="UWP16" s="80"/>
      <c r="UWQ16" s="80"/>
      <c r="UWR16" s="80"/>
      <c r="UWS16" s="80"/>
      <c r="UWT16" s="80"/>
      <c r="UWU16" s="80"/>
      <c r="UWV16" s="80"/>
      <c r="UWW16" s="80"/>
      <c r="UWX16" s="80"/>
      <c r="UWY16" s="80"/>
      <c r="UWZ16" s="80"/>
      <c r="UXA16" s="80"/>
      <c r="UXB16" s="80"/>
      <c r="UXC16" s="80"/>
      <c r="UXD16" s="80"/>
      <c r="UXE16" s="80"/>
      <c r="UXF16" s="80"/>
      <c r="UXG16" s="80"/>
      <c r="UXH16" s="80"/>
      <c r="UXI16" s="80"/>
      <c r="UXJ16" s="80"/>
      <c r="UXK16" s="80"/>
      <c r="UXL16" s="80"/>
      <c r="UXM16" s="80"/>
      <c r="UXN16" s="80"/>
      <c r="UXO16" s="80"/>
      <c r="UXP16" s="80"/>
      <c r="UXQ16" s="80"/>
      <c r="UXR16" s="80"/>
      <c r="UXS16" s="80"/>
      <c r="UXT16" s="80"/>
      <c r="UXU16" s="80"/>
      <c r="UXV16" s="80"/>
      <c r="UXW16" s="80"/>
      <c r="UXX16" s="80"/>
      <c r="UXY16" s="80"/>
      <c r="UXZ16" s="80"/>
      <c r="UYA16" s="80"/>
      <c r="UYB16" s="80"/>
      <c r="UYC16" s="80"/>
      <c r="UYD16" s="80"/>
      <c r="UYE16" s="80"/>
      <c r="UYF16" s="80"/>
      <c r="UYG16" s="80"/>
      <c r="UYH16" s="80"/>
      <c r="UYI16" s="80"/>
      <c r="UYJ16" s="80"/>
      <c r="UYK16" s="80"/>
      <c r="UYL16" s="80"/>
      <c r="UYM16" s="80"/>
      <c r="UYN16" s="80"/>
      <c r="UYO16" s="80"/>
      <c r="UYP16" s="80"/>
      <c r="UYQ16" s="80"/>
      <c r="UYR16" s="80"/>
      <c r="UYS16" s="80"/>
      <c r="UYT16" s="80"/>
      <c r="UYU16" s="80"/>
      <c r="UYV16" s="80"/>
      <c r="UYW16" s="80"/>
      <c r="UYX16" s="80"/>
      <c r="UYY16" s="80"/>
      <c r="UYZ16" s="80"/>
      <c r="UZA16" s="80"/>
      <c r="UZB16" s="80"/>
      <c r="UZC16" s="80"/>
      <c r="UZD16" s="80"/>
      <c r="UZE16" s="80"/>
      <c r="UZF16" s="80"/>
      <c r="UZG16" s="80"/>
      <c r="UZH16" s="80"/>
      <c r="UZI16" s="80"/>
      <c r="UZJ16" s="80"/>
      <c r="UZK16" s="80"/>
      <c r="UZL16" s="80"/>
      <c r="UZM16" s="80"/>
      <c r="UZN16" s="80"/>
      <c r="UZO16" s="80"/>
      <c r="UZP16" s="80"/>
      <c r="UZQ16" s="80"/>
      <c r="UZR16" s="80"/>
      <c r="UZS16" s="80"/>
      <c r="UZT16" s="80"/>
      <c r="UZU16" s="80"/>
      <c r="UZV16" s="80"/>
      <c r="UZW16" s="80"/>
      <c r="UZX16" s="80"/>
      <c r="UZY16" s="80"/>
      <c r="UZZ16" s="80"/>
      <c r="VAA16" s="80"/>
      <c r="VAB16" s="80"/>
      <c r="VAC16" s="80"/>
      <c r="VAD16" s="80"/>
      <c r="VAE16" s="80"/>
      <c r="VAF16" s="80"/>
      <c r="VAG16" s="80"/>
      <c r="VAH16" s="80"/>
      <c r="VAI16" s="80"/>
      <c r="VAJ16" s="80"/>
      <c r="VAK16" s="80"/>
      <c r="VAL16" s="80"/>
      <c r="VAM16" s="80"/>
      <c r="VAN16" s="80"/>
      <c r="VAO16" s="80"/>
      <c r="VAP16" s="80"/>
      <c r="VAQ16" s="80"/>
      <c r="VAR16" s="80"/>
      <c r="VAS16" s="80"/>
      <c r="VAT16" s="80"/>
      <c r="VAU16" s="80"/>
      <c r="VAV16" s="80"/>
      <c r="VAW16" s="80"/>
      <c r="VAX16" s="80"/>
      <c r="VAY16" s="80"/>
      <c r="VAZ16" s="80"/>
      <c r="VBA16" s="80"/>
      <c r="VBB16" s="80"/>
      <c r="VBC16" s="80"/>
      <c r="VBD16" s="80"/>
      <c r="VBE16" s="80"/>
      <c r="VBF16" s="80"/>
      <c r="VBG16" s="80"/>
      <c r="VBH16" s="80"/>
      <c r="VBI16" s="80"/>
      <c r="VBJ16" s="80"/>
      <c r="VBK16" s="80"/>
      <c r="VBL16" s="80"/>
      <c r="VBM16" s="80"/>
      <c r="VBN16" s="80"/>
      <c r="VBO16" s="80"/>
      <c r="VBP16" s="80"/>
      <c r="VBQ16" s="80"/>
      <c r="VBR16" s="80"/>
      <c r="VBS16" s="80"/>
      <c r="VBT16" s="80"/>
      <c r="VBU16" s="80"/>
      <c r="VBV16" s="80"/>
      <c r="VBW16" s="80"/>
      <c r="VBX16" s="80"/>
      <c r="VBY16" s="80"/>
      <c r="VBZ16" s="80"/>
      <c r="VCA16" s="80"/>
      <c r="VCB16" s="80"/>
      <c r="VCC16" s="80"/>
      <c r="VCD16" s="80"/>
      <c r="VCE16" s="80"/>
      <c r="VCF16" s="80"/>
      <c r="VCG16" s="80"/>
      <c r="VCH16" s="80"/>
      <c r="VCI16" s="80"/>
      <c r="VCJ16" s="80"/>
      <c r="VCK16" s="80"/>
      <c r="VCL16" s="80"/>
      <c r="VCM16" s="80"/>
      <c r="VCN16" s="80"/>
      <c r="VCO16" s="80"/>
      <c r="VCP16" s="80"/>
      <c r="VCQ16" s="80"/>
      <c r="VCR16" s="80"/>
      <c r="VCS16" s="80"/>
      <c r="VCT16" s="80"/>
      <c r="VCU16" s="80"/>
      <c r="VCV16" s="80"/>
      <c r="VCW16" s="80"/>
      <c r="VCX16" s="80"/>
      <c r="VCY16" s="80"/>
      <c r="VCZ16" s="80"/>
      <c r="VDA16" s="80"/>
      <c r="VDB16" s="80"/>
      <c r="VDC16" s="80"/>
      <c r="VDD16" s="80"/>
      <c r="VDE16" s="80"/>
      <c r="VDF16" s="80"/>
      <c r="VDG16" s="80"/>
      <c r="VDH16" s="80"/>
      <c r="VDI16" s="80"/>
      <c r="VDJ16" s="80"/>
      <c r="VDK16" s="80"/>
      <c r="VDL16" s="80"/>
      <c r="VDM16" s="80"/>
      <c r="VDN16" s="80"/>
      <c r="VDO16" s="80"/>
      <c r="VDP16" s="80"/>
      <c r="VDQ16" s="80"/>
      <c r="VDR16" s="80"/>
      <c r="VDS16" s="80"/>
      <c r="VDT16" s="80"/>
      <c r="VDU16" s="80"/>
      <c r="VDV16" s="80"/>
      <c r="VDW16" s="80"/>
      <c r="VDX16" s="80"/>
      <c r="VDY16" s="80"/>
      <c r="VDZ16" s="80"/>
      <c r="VEA16" s="80"/>
      <c r="VEB16" s="80"/>
      <c r="VEC16" s="80"/>
      <c r="VED16" s="80"/>
      <c r="VEE16" s="80"/>
      <c r="VEF16" s="80"/>
      <c r="VEG16" s="80"/>
      <c r="VEH16" s="80"/>
      <c r="VEI16" s="80"/>
      <c r="VEJ16" s="80"/>
      <c r="VEK16" s="80"/>
      <c r="VEL16" s="80"/>
      <c r="VEM16" s="80"/>
      <c r="VEN16" s="80"/>
      <c r="VEO16" s="80"/>
      <c r="VEP16" s="80"/>
      <c r="VEQ16" s="80"/>
      <c r="VER16" s="80"/>
      <c r="VES16" s="80"/>
      <c r="VET16" s="80"/>
      <c r="VEU16" s="80"/>
      <c r="VEV16" s="80"/>
      <c r="VEW16" s="80"/>
      <c r="VEX16" s="80"/>
      <c r="VEY16" s="80"/>
      <c r="VEZ16" s="80"/>
      <c r="VFA16" s="80"/>
      <c r="VFB16" s="80"/>
      <c r="VFC16" s="80"/>
      <c r="VFD16" s="80"/>
      <c r="VFE16" s="80"/>
      <c r="VFF16" s="80"/>
      <c r="VFG16" s="80"/>
      <c r="VFH16" s="80"/>
      <c r="VFI16" s="80"/>
      <c r="VFJ16" s="80"/>
      <c r="VFK16" s="80"/>
      <c r="VFL16" s="80"/>
      <c r="VFM16" s="80"/>
      <c r="VFN16" s="80"/>
      <c r="VFO16" s="80"/>
      <c r="VFP16" s="80"/>
      <c r="VFQ16" s="80"/>
      <c r="VFR16" s="80"/>
      <c r="VFS16" s="80"/>
      <c r="VFT16" s="80"/>
      <c r="VFU16" s="80"/>
      <c r="VFV16" s="80"/>
      <c r="VFW16" s="80"/>
      <c r="VFX16" s="80"/>
      <c r="VFY16" s="80"/>
      <c r="VFZ16" s="80"/>
      <c r="VGA16" s="80"/>
      <c r="VGB16" s="80"/>
      <c r="VGC16" s="80"/>
      <c r="VGD16" s="80"/>
      <c r="VGE16" s="80"/>
      <c r="VGF16" s="80"/>
      <c r="VGG16" s="80"/>
      <c r="VGH16" s="80"/>
      <c r="VGI16" s="80"/>
      <c r="VGJ16" s="80"/>
      <c r="VGK16" s="80"/>
      <c r="VGL16" s="80"/>
      <c r="VGM16" s="80"/>
      <c r="VGN16" s="80"/>
      <c r="VGO16" s="80"/>
      <c r="VGP16" s="80"/>
      <c r="VGQ16" s="80"/>
      <c r="VGR16" s="80"/>
      <c r="VGS16" s="80"/>
      <c r="VGT16" s="80"/>
      <c r="VGU16" s="80"/>
      <c r="VGV16" s="80"/>
      <c r="VGW16" s="80"/>
      <c r="VGX16" s="80"/>
      <c r="VGY16" s="80"/>
      <c r="VGZ16" s="80"/>
      <c r="VHA16" s="80"/>
      <c r="VHB16" s="80"/>
      <c r="VHC16" s="80"/>
      <c r="VHD16" s="80"/>
      <c r="VHE16" s="80"/>
      <c r="VHF16" s="80"/>
      <c r="VHG16" s="80"/>
      <c r="VHH16" s="80"/>
      <c r="VHI16" s="80"/>
      <c r="VHJ16" s="80"/>
      <c r="VHK16" s="80"/>
      <c r="VHL16" s="80"/>
      <c r="VHM16" s="80"/>
      <c r="VHN16" s="80"/>
      <c r="VHO16" s="80"/>
      <c r="VHP16" s="80"/>
      <c r="VHQ16" s="80"/>
      <c r="VHR16" s="80"/>
      <c r="VHS16" s="80"/>
      <c r="VHT16" s="80"/>
      <c r="VHU16" s="80"/>
      <c r="VHV16" s="80"/>
      <c r="VHW16" s="80"/>
      <c r="VHX16" s="80"/>
      <c r="VHY16" s="80"/>
      <c r="VHZ16" s="80"/>
      <c r="VIA16" s="80"/>
      <c r="VIB16" s="80"/>
      <c r="VIC16" s="80"/>
      <c r="VID16" s="80"/>
      <c r="VIE16" s="80"/>
      <c r="VIF16" s="80"/>
      <c r="VIG16" s="80"/>
      <c r="VIH16" s="80"/>
      <c r="VII16" s="80"/>
      <c r="VIJ16" s="80"/>
      <c r="VIK16" s="80"/>
      <c r="VIL16" s="80"/>
      <c r="VIM16" s="80"/>
      <c r="VIN16" s="80"/>
      <c r="VIO16" s="80"/>
      <c r="VIP16" s="80"/>
      <c r="VIQ16" s="80"/>
      <c r="VIR16" s="80"/>
      <c r="VIS16" s="80"/>
      <c r="VIT16" s="80"/>
      <c r="VIU16" s="80"/>
      <c r="VIV16" s="80"/>
      <c r="VIW16" s="80"/>
      <c r="VIX16" s="80"/>
      <c r="VIY16" s="80"/>
      <c r="VIZ16" s="80"/>
      <c r="VJA16" s="80"/>
      <c r="VJB16" s="80"/>
      <c r="VJC16" s="80"/>
      <c r="VJD16" s="80"/>
      <c r="VJE16" s="80"/>
      <c r="VJF16" s="80"/>
      <c r="VJG16" s="80"/>
      <c r="VJH16" s="80"/>
      <c r="VJI16" s="80"/>
      <c r="VJJ16" s="80"/>
      <c r="VJK16" s="80"/>
      <c r="VJL16" s="80"/>
      <c r="VJM16" s="80"/>
      <c r="VJN16" s="80"/>
      <c r="VJO16" s="80"/>
      <c r="VJP16" s="80"/>
      <c r="VJQ16" s="80"/>
      <c r="VJR16" s="80"/>
      <c r="VJS16" s="80"/>
      <c r="VJT16" s="80"/>
      <c r="VJU16" s="80"/>
      <c r="VJV16" s="80"/>
      <c r="VJW16" s="80"/>
      <c r="VJX16" s="80"/>
      <c r="VJY16" s="80"/>
      <c r="VJZ16" s="80"/>
      <c r="VKA16" s="80"/>
      <c r="VKB16" s="80"/>
      <c r="VKC16" s="80"/>
      <c r="VKD16" s="80"/>
      <c r="VKE16" s="80"/>
      <c r="VKF16" s="80"/>
      <c r="VKG16" s="80"/>
      <c r="VKH16" s="80"/>
      <c r="VKI16" s="80"/>
      <c r="VKJ16" s="80"/>
      <c r="VKK16" s="80"/>
      <c r="VKL16" s="80"/>
      <c r="VKM16" s="80"/>
      <c r="VKN16" s="80"/>
      <c r="VKO16" s="80"/>
      <c r="VKP16" s="80"/>
      <c r="VKQ16" s="80"/>
      <c r="VKR16" s="80"/>
      <c r="VKS16" s="80"/>
      <c r="VKT16" s="80"/>
      <c r="VKU16" s="80"/>
      <c r="VKV16" s="80"/>
      <c r="VKW16" s="80"/>
      <c r="VKX16" s="80"/>
      <c r="VKY16" s="80"/>
      <c r="VKZ16" s="80"/>
      <c r="VLA16" s="80"/>
      <c r="VLB16" s="80"/>
      <c r="VLC16" s="80"/>
      <c r="VLD16" s="80"/>
      <c r="VLE16" s="80"/>
      <c r="VLF16" s="80"/>
      <c r="VLG16" s="80"/>
      <c r="VLH16" s="80"/>
      <c r="VLI16" s="80"/>
      <c r="VLJ16" s="80"/>
      <c r="VLK16" s="80"/>
      <c r="VLL16" s="80"/>
      <c r="VLM16" s="80"/>
      <c r="VLN16" s="80"/>
      <c r="VLO16" s="80"/>
      <c r="VLP16" s="80"/>
      <c r="VLQ16" s="80"/>
      <c r="VLR16" s="80"/>
      <c r="VLS16" s="80"/>
      <c r="VLT16" s="80"/>
      <c r="VLU16" s="80"/>
      <c r="VLV16" s="80"/>
      <c r="VLW16" s="80"/>
      <c r="VLX16" s="80"/>
      <c r="VLY16" s="80"/>
      <c r="VLZ16" s="80"/>
      <c r="VMA16" s="80"/>
      <c r="VMB16" s="80"/>
      <c r="VMC16" s="80"/>
      <c r="VMD16" s="80"/>
      <c r="VME16" s="80"/>
      <c r="VMF16" s="80"/>
      <c r="VMG16" s="80"/>
      <c r="VMH16" s="80"/>
      <c r="VMI16" s="80"/>
      <c r="VMJ16" s="80"/>
      <c r="VMK16" s="80"/>
      <c r="VML16" s="80"/>
      <c r="VMM16" s="80"/>
      <c r="VMN16" s="80"/>
      <c r="VMO16" s="80"/>
      <c r="VMP16" s="80"/>
      <c r="VMQ16" s="80"/>
      <c r="VMR16" s="80"/>
      <c r="VMS16" s="80"/>
      <c r="VMT16" s="80"/>
      <c r="VMU16" s="80"/>
      <c r="VMV16" s="80"/>
      <c r="VMW16" s="80"/>
      <c r="VMX16" s="80"/>
      <c r="VMY16" s="80"/>
      <c r="VMZ16" s="80"/>
      <c r="VNA16" s="80"/>
      <c r="VNB16" s="80"/>
      <c r="VNC16" s="80"/>
      <c r="VND16" s="80"/>
      <c r="VNE16" s="80"/>
      <c r="VNF16" s="80"/>
      <c r="VNG16" s="80"/>
      <c r="VNH16" s="80"/>
      <c r="VNI16" s="80"/>
      <c r="VNJ16" s="80"/>
      <c r="VNK16" s="80"/>
      <c r="VNL16" s="80"/>
      <c r="VNM16" s="80"/>
      <c r="VNN16" s="80"/>
      <c r="VNO16" s="80"/>
      <c r="VNP16" s="80"/>
      <c r="VNQ16" s="80"/>
      <c r="VNR16" s="80"/>
      <c r="VNS16" s="80"/>
      <c r="VNT16" s="80"/>
      <c r="VNU16" s="80"/>
      <c r="VNV16" s="80"/>
      <c r="VNW16" s="80"/>
      <c r="VNX16" s="80"/>
      <c r="VNY16" s="80"/>
      <c r="VNZ16" s="80"/>
      <c r="VOA16" s="80"/>
      <c r="VOB16" s="80"/>
      <c r="VOC16" s="80"/>
      <c r="VOD16" s="80"/>
      <c r="VOE16" s="80"/>
      <c r="VOF16" s="80"/>
      <c r="VOG16" s="80"/>
      <c r="VOH16" s="80"/>
      <c r="VOI16" s="80"/>
      <c r="VOJ16" s="80"/>
      <c r="VOK16" s="80"/>
      <c r="VOL16" s="80"/>
      <c r="VOM16" s="80"/>
      <c r="VON16" s="80"/>
      <c r="VOO16" s="80"/>
      <c r="VOP16" s="80"/>
      <c r="VOQ16" s="80"/>
      <c r="VOR16" s="80"/>
      <c r="VOS16" s="80"/>
      <c r="VOT16" s="80"/>
      <c r="VOU16" s="80"/>
      <c r="VOV16" s="80"/>
      <c r="VOW16" s="80"/>
      <c r="VOX16" s="80"/>
      <c r="VOY16" s="80"/>
      <c r="VOZ16" s="80"/>
      <c r="VPA16" s="80"/>
      <c r="VPB16" s="80"/>
      <c r="VPC16" s="80"/>
      <c r="VPD16" s="80"/>
      <c r="VPE16" s="80"/>
      <c r="VPF16" s="80"/>
      <c r="VPG16" s="80"/>
      <c r="VPH16" s="80"/>
      <c r="VPI16" s="80"/>
      <c r="VPJ16" s="80"/>
      <c r="VPK16" s="80"/>
      <c r="VPL16" s="80"/>
      <c r="VPM16" s="80"/>
      <c r="VPN16" s="80"/>
      <c r="VPO16" s="80"/>
      <c r="VPP16" s="80"/>
      <c r="VPQ16" s="80"/>
      <c r="VPR16" s="80"/>
      <c r="VPS16" s="80"/>
      <c r="VPT16" s="80"/>
      <c r="VPU16" s="80"/>
      <c r="VPV16" s="80"/>
      <c r="VPW16" s="80"/>
      <c r="VPX16" s="80"/>
      <c r="VPY16" s="80"/>
      <c r="VPZ16" s="80"/>
      <c r="VQA16" s="80"/>
      <c r="VQB16" s="80"/>
      <c r="VQC16" s="80"/>
      <c r="VQD16" s="80"/>
      <c r="VQE16" s="80"/>
      <c r="VQF16" s="80"/>
      <c r="VQG16" s="80"/>
      <c r="VQH16" s="80"/>
      <c r="VQI16" s="80"/>
      <c r="VQJ16" s="80"/>
      <c r="VQK16" s="80"/>
      <c r="VQL16" s="80"/>
      <c r="VQM16" s="80"/>
      <c r="VQN16" s="80"/>
      <c r="VQO16" s="80"/>
      <c r="VQP16" s="80"/>
      <c r="VQQ16" s="80"/>
      <c r="VQR16" s="80"/>
      <c r="VQS16" s="80"/>
      <c r="VQT16" s="80"/>
      <c r="VQU16" s="80"/>
      <c r="VQV16" s="80"/>
      <c r="VQW16" s="80"/>
      <c r="VQX16" s="80"/>
      <c r="VQY16" s="80"/>
      <c r="VQZ16" s="80"/>
      <c r="VRA16" s="80"/>
      <c r="VRB16" s="80"/>
      <c r="VRC16" s="80"/>
      <c r="VRD16" s="80"/>
      <c r="VRE16" s="80"/>
      <c r="VRF16" s="80"/>
      <c r="VRG16" s="80"/>
      <c r="VRH16" s="80"/>
      <c r="VRI16" s="80"/>
      <c r="VRJ16" s="80"/>
      <c r="VRK16" s="80"/>
      <c r="VRL16" s="80"/>
      <c r="VRM16" s="80"/>
      <c r="VRN16" s="80"/>
      <c r="VRO16" s="80"/>
      <c r="VRP16" s="80"/>
      <c r="VRQ16" s="80"/>
      <c r="VRR16" s="80"/>
      <c r="VRS16" s="80"/>
      <c r="VRT16" s="80"/>
      <c r="VRU16" s="80"/>
      <c r="VRV16" s="80"/>
      <c r="VRW16" s="80"/>
      <c r="VRX16" s="80"/>
      <c r="VRY16" s="80"/>
      <c r="VRZ16" s="80"/>
      <c r="VSA16" s="80"/>
      <c r="VSB16" s="80"/>
      <c r="VSC16" s="80"/>
      <c r="VSD16" s="80"/>
      <c r="VSE16" s="80"/>
      <c r="VSF16" s="80"/>
      <c r="VSG16" s="80"/>
      <c r="VSH16" s="80"/>
      <c r="VSI16" s="80"/>
      <c r="VSJ16" s="80"/>
      <c r="VSK16" s="80"/>
      <c r="VSL16" s="80"/>
      <c r="VSM16" s="80"/>
      <c r="VSN16" s="80"/>
      <c r="VSO16" s="80"/>
      <c r="VSP16" s="80"/>
      <c r="VSQ16" s="80"/>
      <c r="VSR16" s="80"/>
      <c r="VSS16" s="80"/>
      <c r="VST16" s="80"/>
      <c r="VSU16" s="80"/>
      <c r="VSV16" s="80"/>
      <c r="VSW16" s="80"/>
      <c r="VSX16" s="80"/>
      <c r="VSY16" s="80"/>
      <c r="VSZ16" s="80"/>
      <c r="VTA16" s="80"/>
      <c r="VTB16" s="80"/>
      <c r="VTC16" s="80"/>
      <c r="VTD16" s="80"/>
      <c r="VTE16" s="80"/>
      <c r="VTF16" s="80"/>
      <c r="VTG16" s="80"/>
      <c r="VTH16" s="80"/>
      <c r="VTI16" s="80"/>
      <c r="VTJ16" s="80"/>
      <c r="VTK16" s="80"/>
      <c r="VTL16" s="80"/>
      <c r="VTM16" s="80"/>
      <c r="VTN16" s="80"/>
      <c r="VTO16" s="80"/>
      <c r="VTP16" s="80"/>
      <c r="VTQ16" s="80"/>
      <c r="VTR16" s="80"/>
      <c r="VTS16" s="80"/>
      <c r="VTT16" s="80"/>
      <c r="VTU16" s="80"/>
      <c r="VTV16" s="80"/>
      <c r="VTW16" s="80"/>
      <c r="VTX16" s="80"/>
      <c r="VTY16" s="80"/>
      <c r="VTZ16" s="80"/>
      <c r="VUA16" s="80"/>
      <c r="VUB16" s="80"/>
      <c r="VUC16" s="80"/>
      <c r="VUD16" s="80"/>
      <c r="VUE16" s="80"/>
      <c r="VUF16" s="80"/>
      <c r="VUG16" s="80"/>
      <c r="VUH16" s="80"/>
      <c r="VUI16" s="80"/>
      <c r="VUJ16" s="80"/>
      <c r="VUK16" s="80"/>
      <c r="VUL16" s="80"/>
      <c r="VUM16" s="80"/>
      <c r="VUN16" s="80"/>
      <c r="VUO16" s="80"/>
      <c r="VUP16" s="80"/>
      <c r="VUQ16" s="80"/>
      <c r="VUR16" s="80"/>
      <c r="VUS16" s="80"/>
      <c r="VUT16" s="80"/>
      <c r="VUU16" s="80"/>
      <c r="VUV16" s="80"/>
      <c r="VUW16" s="80"/>
      <c r="VUX16" s="80"/>
      <c r="VUY16" s="80"/>
      <c r="VUZ16" s="80"/>
      <c r="VVA16" s="80"/>
      <c r="VVB16" s="80"/>
      <c r="VVC16" s="80"/>
      <c r="VVD16" s="80"/>
      <c r="VVE16" s="80"/>
      <c r="VVF16" s="80"/>
      <c r="VVG16" s="80"/>
      <c r="VVH16" s="80"/>
      <c r="VVI16" s="80"/>
      <c r="VVJ16" s="80"/>
      <c r="VVK16" s="80"/>
      <c r="VVL16" s="80"/>
      <c r="VVM16" s="80"/>
      <c r="VVN16" s="80"/>
      <c r="VVO16" s="80"/>
      <c r="VVP16" s="80"/>
      <c r="VVQ16" s="80"/>
      <c r="VVR16" s="80"/>
      <c r="VVS16" s="80"/>
      <c r="VVT16" s="80"/>
      <c r="VVU16" s="80"/>
      <c r="VVV16" s="80"/>
      <c r="VVW16" s="80"/>
      <c r="VVX16" s="80"/>
      <c r="VVY16" s="80"/>
      <c r="VVZ16" s="80"/>
      <c r="VWA16" s="80"/>
      <c r="VWB16" s="80"/>
      <c r="VWC16" s="80"/>
      <c r="VWD16" s="80"/>
      <c r="VWE16" s="80"/>
      <c r="VWF16" s="80"/>
      <c r="VWG16" s="80"/>
      <c r="VWH16" s="80"/>
      <c r="VWI16" s="80"/>
      <c r="VWJ16" s="80"/>
      <c r="VWK16" s="80"/>
      <c r="VWL16" s="80"/>
      <c r="VWM16" s="80"/>
      <c r="VWN16" s="80"/>
      <c r="VWO16" s="80"/>
      <c r="VWP16" s="80"/>
      <c r="VWQ16" s="80"/>
      <c r="VWR16" s="80"/>
      <c r="VWS16" s="80"/>
      <c r="VWT16" s="80"/>
      <c r="VWU16" s="80"/>
      <c r="VWV16" s="80"/>
      <c r="VWW16" s="80"/>
      <c r="VWX16" s="80"/>
      <c r="VWY16" s="80"/>
      <c r="VWZ16" s="80"/>
      <c r="VXA16" s="80"/>
      <c r="VXB16" s="80"/>
      <c r="VXC16" s="80"/>
      <c r="VXD16" s="80"/>
      <c r="VXE16" s="80"/>
      <c r="VXF16" s="80"/>
      <c r="VXG16" s="80"/>
      <c r="VXH16" s="80"/>
      <c r="VXI16" s="80"/>
      <c r="VXJ16" s="80"/>
      <c r="VXK16" s="80"/>
      <c r="VXL16" s="80"/>
      <c r="VXM16" s="80"/>
      <c r="VXN16" s="80"/>
      <c r="VXO16" s="80"/>
      <c r="VXP16" s="80"/>
      <c r="VXQ16" s="80"/>
      <c r="VXR16" s="80"/>
      <c r="VXS16" s="80"/>
      <c r="VXT16" s="80"/>
      <c r="VXU16" s="80"/>
      <c r="VXV16" s="80"/>
      <c r="VXW16" s="80"/>
      <c r="VXX16" s="80"/>
      <c r="VXY16" s="80"/>
      <c r="VXZ16" s="80"/>
      <c r="VYA16" s="80"/>
      <c r="VYB16" s="80"/>
      <c r="VYC16" s="80"/>
      <c r="VYD16" s="80"/>
      <c r="VYE16" s="80"/>
      <c r="VYF16" s="80"/>
      <c r="VYG16" s="80"/>
      <c r="VYH16" s="80"/>
      <c r="VYI16" s="80"/>
      <c r="VYJ16" s="80"/>
      <c r="VYK16" s="80"/>
      <c r="VYL16" s="80"/>
      <c r="VYM16" s="80"/>
      <c r="VYN16" s="80"/>
      <c r="VYO16" s="80"/>
      <c r="VYP16" s="80"/>
      <c r="VYQ16" s="80"/>
      <c r="VYR16" s="80"/>
      <c r="VYS16" s="80"/>
      <c r="VYT16" s="80"/>
      <c r="VYU16" s="80"/>
      <c r="VYV16" s="80"/>
      <c r="VYW16" s="80"/>
      <c r="VYX16" s="80"/>
      <c r="VYY16" s="80"/>
      <c r="VYZ16" s="80"/>
      <c r="VZA16" s="80"/>
      <c r="VZB16" s="80"/>
      <c r="VZC16" s="80"/>
      <c r="VZD16" s="80"/>
      <c r="VZE16" s="80"/>
      <c r="VZF16" s="80"/>
      <c r="VZG16" s="80"/>
      <c r="VZH16" s="80"/>
      <c r="VZI16" s="80"/>
      <c r="VZJ16" s="80"/>
      <c r="VZK16" s="80"/>
      <c r="VZL16" s="80"/>
      <c r="VZM16" s="80"/>
      <c r="VZN16" s="80"/>
      <c r="VZO16" s="80"/>
      <c r="VZP16" s="80"/>
      <c r="VZQ16" s="80"/>
      <c r="VZR16" s="80"/>
      <c r="VZS16" s="80"/>
      <c r="VZT16" s="80"/>
      <c r="VZU16" s="80"/>
      <c r="VZV16" s="80"/>
      <c r="VZW16" s="80"/>
      <c r="VZX16" s="80"/>
      <c r="VZY16" s="80"/>
      <c r="VZZ16" s="80"/>
      <c r="WAA16" s="80"/>
      <c r="WAB16" s="80"/>
      <c r="WAC16" s="80"/>
      <c r="WAD16" s="80"/>
      <c r="WAE16" s="80"/>
      <c r="WAF16" s="80"/>
      <c r="WAG16" s="80"/>
      <c r="WAH16" s="80"/>
      <c r="WAI16" s="80"/>
      <c r="WAJ16" s="80"/>
      <c r="WAK16" s="80"/>
      <c r="WAL16" s="80"/>
      <c r="WAM16" s="80"/>
      <c r="WAN16" s="80"/>
      <c r="WAO16" s="80"/>
      <c r="WAP16" s="80"/>
      <c r="WAQ16" s="80"/>
      <c r="WAR16" s="80"/>
      <c r="WAS16" s="80"/>
      <c r="WAT16" s="80"/>
      <c r="WAU16" s="80"/>
      <c r="WAV16" s="80"/>
      <c r="WAW16" s="80"/>
      <c r="WAX16" s="80"/>
      <c r="WAY16" s="80"/>
      <c r="WAZ16" s="80"/>
      <c r="WBA16" s="80"/>
      <c r="WBB16" s="80"/>
      <c r="WBC16" s="80"/>
      <c r="WBD16" s="80"/>
      <c r="WBE16" s="80"/>
      <c r="WBF16" s="80"/>
      <c r="WBG16" s="80"/>
      <c r="WBH16" s="80"/>
      <c r="WBI16" s="80"/>
      <c r="WBJ16" s="80"/>
      <c r="WBK16" s="80"/>
      <c r="WBL16" s="80"/>
      <c r="WBM16" s="80"/>
      <c r="WBN16" s="80"/>
      <c r="WBO16" s="80"/>
      <c r="WBP16" s="80"/>
      <c r="WBQ16" s="80"/>
      <c r="WBR16" s="80"/>
      <c r="WBS16" s="80"/>
      <c r="WBT16" s="80"/>
      <c r="WBU16" s="80"/>
      <c r="WBV16" s="80"/>
      <c r="WBW16" s="80"/>
      <c r="WBX16" s="80"/>
      <c r="WBY16" s="80"/>
      <c r="WBZ16" s="80"/>
      <c r="WCA16" s="80"/>
      <c r="WCB16" s="80"/>
      <c r="WCC16" s="80"/>
      <c r="WCD16" s="80"/>
      <c r="WCE16" s="80"/>
      <c r="WCF16" s="80"/>
      <c r="WCG16" s="80"/>
      <c r="WCH16" s="80"/>
      <c r="WCI16" s="80"/>
      <c r="WCJ16" s="80"/>
      <c r="WCK16" s="80"/>
      <c r="WCL16" s="80"/>
      <c r="WCM16" s="80"/>
      <c r="WCN16" s="80"/>
      <c r="WCO16" s="80"/>
      <c r="WCP16" s="80"/>
      <c r="WCQ16" s="80"/>
      <c r="WCR16" s="80"/>
      <c r="WCS16" s="80"/>
      <c r="WCT16" s="80"/>
      <c r="WCU16" s="80"/>
      <c r="WCV16" s="80"/>
      <c r="WCW16" s="80"/>
      <c r="WCX16" s="80"/>
      <c r="WCY16" s="80"/>
      <c r="WCZ16" s="80"/>
      <c r="WDA16" s="80"/>
      <c r="WDB16" s="80"/>
      <c r="WDC16" s="80"/>
      <c r="WDD16" s="80"/>
      <c r="WDE16" s="80"/>
      <c r="WDF16" s="80"/>
      <c r="WDG16" s="80"/>
      <c r="WDH16" s="80"/>
      <c r="WDI16" s="80"/>
      <c r="WDJ16" s="80"/>
      <c r="WDK16" s="80"/>
      <c r="WDL16" s="80"/>
      <c r="WDM16" s="80"/>
      <c r="WDN16" s="80"/>
      <c r="WDO16" s="80"/>
      <c r="WDP16" s="80"/>
      <c r="WDQ16" s="80"/>
      <c r="WDR16" s="80"/>
      <c r="WDS16" s="80"/>
      <c r="WDT16" s="80"/>
      <c r="WDU16" s="80"/>
      <c r="WDV16" s="80"/>
      <c r="WDW16" s="80"/>
      <c r="WDX16" s="80"/>
      <c r="WDY16" s="80"/>
      <c r="WDZ16" s="80"/>
      <c r="WEA16" s="80"/>
      <c r="WEB16" s="80"/>
      <c r="WEC16" s="80"/>
      <c r="WED16" s="80"/>
      <c r="WEE16" s="80"/>
      <c r="WEF16" s="80"/>
      <c r="WEG16" s="80"/>
      <c r="WEH16" s="80"/>
      <c r="WEI16" s="80"/>
      <c r="WEJ16" s="80"/>
      <c r="WEK16" s="80"/>
      <c r="WEL16" s="80"/>
      <c r="WEM16" s="80"/>
      <c r="WEN16" s="80"/>
      <c r="WEO16" s="80"/>
      <c r="WEP16" s="80"/>
      <c r="WEQ16" s="80"/>
      <c r="WER16" s="80"/>
      <c r="WES16" s="80"/>
      <c r="WET16" s="80"/>
      <c r="WEU16" s="80"/>
      <c r="WEV16" s="80"/>
      <c r="WEW16" s="80"/>
      <c r="WEX16" s="80"/>
      <c r="WEY16" s="80"/>
      <c r="WEZ16" s="80"/>
      <c r="WFA16" s="80"/>
      <c r="WFB16" s="80"/>
      <c r="WFC16" s="80"/>
      <c r="WFD16" s="80"/>
      <c r="WFE16" s="80"/>
      <c r="WFF16" s="80"/>
      <c r="WFG16" s="80"/>
      <c r="WFH16" s="80"/>
      <c r="WFI16" s="80"/>
      <c r="WFJ16" s="80"/>
      <c r="WFK16" s="80"/>
      <c r="WFL16" s="80"/>
      <c r="WFM16" s="80"/>
      <c r="WFN16" s="80"/>
      <c r="WFO16" s="80"/>
      <c r="WFP16" s="80"/>
      <c r="WFQ16" s="80"/>
      <c r="WFR16" s="80"/>
      <c r="WFS16" s="80"/>
      <c r="WFT16" s="80"/>
      <c r="WFU16" s="80"/>
      <c r="WFV16" s="80"/>
      <c r="WFW16" s="80"/>
      <c r="WFX16" s="80"/>
      <c r="WFY16" s="80"/>
      <c r="WFZ16" s="80"/>
      <c r="WGA16" s="80"/>
      <c r="WGB16" s="80"/>
      <c r="WGC16" s="80"/>
      <c r="WGD16" s="80"/>
      <c r="WGE16" s="80"/>
      <c r="WGF16" s="80"/>
      <c r="WGG16" s="80"/>
      <c r="WGH16" s="80"/>
      <c r="WGI16" s="80"/>
      <c r="WGJ16" s="80"/>
      <c r="WGK16" s="80"/>
      <c r="WGL16" s="80"/>
      <c r="WGM16" s="80"/>
      <c r="WGN16" s="80"/>
      <c r="WGO16" s="80"/>
      <c r="WGP16" s="80"/>
      <c r="WGQ16" s="80"/>
      <c r="WGR16" s="80"/>
      <c r="WGS16" s="80"/>
      <c r="WGT16" s="80"/>
      <c r="WGU16" s="80"/>
      <c r="WGV16" s="80"/>
      <c r="WGW16" s="80"/>
      <c r="WGX16" s="80"/>
      <c r="WGY16" s="80"/>
      <c r="WGZ16" s="80"/>
      <c r="WHA16" s="80"/>
      <c r="WHB16" s="80"/>
      <c r="WHC16" s="80"/>
      <c r="WHD16" s="80"/>
      <c r="WHE16" s="80"/>
      <c r="WHF16" s="80"/>
      <c r="WHG16" s="80"/>
      <c r="WHH16" s="80"/>
      <c r="WHI16" s="80"/>
      <c r="WHJ16" s="80"/>
      <c r="WHK16" s="80"/>
      <c r="WHL16" s="80"/>
      <c r="WHM16" s="80"/>
      <c r="WHN16" s="80"/>
      <c r="WHO16" s="80"/>
      <c r="WHP16" s="80"/>
      <c r="WHQ16" s="80"/>
      <c r="WHR16" s="80"/>
      <c r="WHS16" s="80"/>
      <c r="WHT16" s="80"/>
      <c r="WHU16" s="80"/>
      <c r="WHV16" s="80"/>
      <c r="WHW16" s="80"/>
      <c r="WHX16" s="80"/>
      <c r="WHY16" s="80"/>
      <c r="WHZ16" s="80"/>
      <c r="WIA16" s="80"/>
      <c r="WIB16" s="80"/>
      <c r="WIC16" s="80"/>
      <c r="WID16" s="80"/>
      <c r="WIE16" s="80"/>
      <c r="WIF16" s="80"/>
      <c r="WIG16" s="80"/>
      <c r="WIH16" s="80"/>
      <c r="WII16" s="80"/>
      <c r="WIJ16" s="80"/>
      <c r="WIK16" s="80"/>
      <c r="WIL16" s="80"/>
      <c r="WIM16" s="80"/>
      <c r="WIN16" s="80"/>
      <c r="WIO16" s="80"/>
      <c r="WIP16" s="80"/>
      <c r="WIQ16" s="80"/>
      <c r="WIR16" s="80"/>
      <c r="WIS16" s="80"/>
      <c r="WIT16" s="80"/>
      <c r="WIU16" s="80"/>
      <c r="WIV16" s="80"/>
      <c r="WIW16" s="80"/>
      <c r="WIX16" s="80"/>
      <c r="WIY16" s="80"/>
      <c r="WIZ16" s="80"/>
      <c r="WJA16" s="80"/>
      <c r="WJB16" s="80"/>
      <c r="WJC16" s="80"/>
      <c r="WJD16" s="80"/>
      <c r="WJE16" s="80"/>
      <c r="WJF16" s="80"/>
      <c r="WJG16" s="80"/>
      <c r="WJH16" s="80"/>
      <c r="WJI16" s="80"/>
      <c r="WJJ16" s="80"/>
      <c r="WJK16" s="80"/>
      <c r="WJL16" s="80"/>
      <c r="WJM16" s="80"/>
      <c r="WJN16" s="80"/>
      <c r="WJO16" s="80"/>
      <c r="WJP16" s="80"/>
      <c r="WJQ16" s="80"/>
      <c r="WJR16" s="80"/>
      <c r="WJS16" s="80"/>
      <c r="WJT16" s="80"/>
      <c r="WJU16" s="80"/>
      <c r="WJV16" s="80"/>
      <c r="WJW16" s="80"/>
      <c r="WJX16" s="80"/>
      <c r="WJY16" s="80"/>
      <c r="WJZ16" s="80"/>
      <c r="WKA16" s="80"/>
      <c r="WKB16" s="80"/>
      <c r="WKC16" s="80"/>
      <c r="WKD16" s="80"/>
      <c r="WKE16" s="80"/>
      <c r="WKF16" s="80"/>
      <c r="WKG16" s="80"/>
      <c r="WKH16" s="80"/>
      <c r="WKI16" s="80"/>
      <c r="WKJ16" s="80"/>
      <c r="WKK16" s="80"/>
      <c r="WKL16" s="80"/>
      <c r="WKM16" s="80"/>
      <c r="WKN16" s="80"/>
      <c r="WKO16" s="80"/>
      <c r="WKP16" s="80"/>
      <c r="WKQ16" s="80"/>
      <c r="WKR16" s="80"/>
      <c r="WKS16" s="80"/>
      <c r="WKT16" s="80"/>
      <c r="WKU16" s="80"/>
      <c r="WKV16" s="80"/>
      <c r="WKW16" s="80"/>
      <c r="WKX16" s="80"/>
      <c r="WKY16" s="80"/>
      <c r="WKZ16" s="80"/>
      <c r="WLA16" s="80"/>
      <c r="WLB16" s="80"/>
      <c r="WLC16" s="80"/>
      <c r="WLD16" s="80"/>
      <c r="WLE16" s="80"/>
      <c r="WLF16" s="80"/>
      <c r="WLG16" s="80"/>
      <c r="WLH16" s="80"/>
      <c r="WLI16" s="80"/>
      <c r="WLJ16" s="80"/>
      <c r="WLK16" s="80"/>
      <c r="WLL16" s="80"/>
      <c r="WLM16" s="80"/>
      <c r="WLN16" s="80"/>
      <c r="WLO16" s="80"/>
      <c r="WLP16" s="80"/>
      <c r="WLQ16" s="80"/>
      <c r="WLR16" s="80"/>
      <c r="WLS16" s="80"/>
      <c r="WLT16" s="80"/>
      <c r="WLU16" s="80"/>
      <c r="WLV16" s="80"/>
      <c r="WLW16" s="80"/>
      <c r="WLX16" s="80"/>
      <c r="WLY16" s="80"/>
      <c r="WLZ16" s="80"/>
      <c r="WMA16" s="80"/>
      <c r="WMB16" s="80"/>
      <c r="WMC16" s="80"/>
      <c r="WMD16" s="80"/>
      <c r="WME16" s="80"/>
      <c r="WMF16" s="80"/>
      <c r="WMG16" s="80"/>
      <c r="WMH16" s="80"/>
      <c r="WMI16" s="80"/>
      <c r="WMJ16" s="80"/>
      <c r="WMK16" s="80"/>
      <c r="WML16" s="80"/>
      <c r="WMM16" s="80"/>
      <c r="WMN16" s="80"/>
      <c r="WMO16" s="80"/>
      <c r="WMP16" s="80"/>
      <c r="WMQ16" s="80"/>
      <c r="WMR16" s="80"/>
      <c r="WMS16" s="80"/>
      <c r="WMT16" s="80"/>
      <c r="WMU16" s="80"/>
      <c r="WMV16" s="80"/>
      <c r="WMW16" s="80"/>
      <c r="WMX16" s="80"/>
      <c r="WMY16" s="80"/>
      <c r="WMZ16" s="80"/>
      <c r="WNA16" s="80"/>
      <c r="WNB16" s="80"/>
      <c r="WNC16" s="80"/>
      <c r="WND16" s="80"/>
      <c r="WNE16" s="80"/>
      <c r="WNF16" s="80"/>
      <c r="WNG16" s="80"/>
      <c r="WNH16" s="80"/>
      <c r="WNI16" s="80"/>
      <c r="WNJ16" s="80"/>
      <c r="WNK16" s="80"/>
      <c r="WNL16" s="80"/>
      <c r="WNM16" s="80"/>
      <c r="WNN16" s="80"/>
      <c r="WNO16" s="80"/>
      <c r="WNP16" s="80"/>
      <c r="WNQ16" s="80"/>
      <c r="WNR16" s="80"/>
      <c r="WNS16" s="80"/>
      <c r="WNT16" s="80"/>
      <c r="WNU16" s="80"/>
      <c r="WNV16" s="80"/>
      <c r="WNW16" s="80"/>
      <c r="WNX16" s="80"/>
      <c r="WNY16" s="80"/>
      <c r="WNZ16" s="80"/>
      <c r="WOA16" s="80"/>
      <c r="WOB16" s="80"/>
      <c r="WOC16" s="80"/>
      <c r="WOD16" s="80"/>
      <c r="WOE16" s="80"/>
      <c r="WOF16" s="80"/>
      <c r="WOG16" s="80"/>
      <c r="WOH16" s="80"/>
      <c r="WOI16" s="80"/>
      <c r="WOJ16" s="80"/>
      <c r="WOK16" s="80"/>
      <c r="WOL16" s="80"/>
      <c r="WOM16" s="80"/>
      <c r="WON16" s="80"/>
      <c r="WOO16" s="80"/>
      <c r="WOP16" s="80"/>
      <c r="WOQ16" s="80"/>
      <c r="WOR16" s="80"/>
      <c r="WOS16" s="80"/>
      <c r="WOT16" s="80"/>
      <c r="WOU16" s="80"/>
      <c r="WOV16" s="80"/>
      <c r="WOW16" s="80"/>
      <c r="WOX16" s="80"/>
      <c r="WOY16" s="80"/>
      <c r="WOZ16" s="80"/>
      <c r="WPA16" s="80"/>
      <c r="WPB16" s="80"/>
      <c r="WPC16" s="80"/>
      <c r="WPD16" s="80"/>
      <c r="WPE16" s="80"/>
      <c r="WPF16" s="80"/>
      <c r="WPG16" s="80"/>
      <c r="WPH16" s="80"/>
      <c r="WPI16" s="80"/>
      <c r="WPJ16" s="80"/>
      <c r="WPK16" s="80"/>
      <c r="WPL16" s="80"/>
      <c r="WPM16" s="80"/>
      <c r="WPN16" s="80"/>
      <c r="WPO16" s="80"/>
      <c r="WPP16" s="80"/>
      <c r="WPQ16" s="80"/>
      <c r="WPR16" s="80"/>
      <c r="WPS16" s="80"/>
      <c r="WPT16" s="80"/>
      <c r="WPU16" s="80"/>
      <c r="WPV16" s="80"/>
      <c r="WPW16" s="80"/>
      <c r="WPX16" s="80"/>
      <c r="WPY16" s="80"/>
      <c r="WPZ16" s="80"/>
      <c r="WQA16" s="80"/>
      <c r="WQB16" s="80"/>
      <c r="WQC16" s="80"/>
      <c r="WQD16" s="80"/>
      <c r="WQE16" s="80"/>
      <c r="WQF16" s="80"/>
      <c r="WQG16" s="80"/>
      <c r="WQH16" s="80"/>
      <c r="WQI16" s="80"/>
      <c r="WQJ16" s="80"/>
      <c r="WQK16" s="80"/>
      <c r="WQL16" s="80"/>
      <c r="WQM16" s="80"/>
      <c r="WQN16" s="80"/>
      <c r="WQO16" s="80"/>
      <c r="WQP16" s="80"/>
      <c r="WQQ16" s="80"/>
      <c r="WQR16" s="80"/>
      <c r="WQS16" s="80"/>
      <c r="WQT16" s="80"/>
      <c r="WQU16" s="80"/>
      <c r="WQV16" s="80"/>
      <c r="WQW16" s="80"/>
      <c r="WQX16" s="80"/>
      <c r="WQY16" s="80"/>
      <c r="WQZ16" s="80"/>
      <c r="WRA16" s="80"/>
      <c r="WRB16" s="80"/>
      <c r="WRC16" s="80"/>
      <c r="WRD16" s="80"/>
      <c r="WRE16" s="80"/>
      <c r="WRF16" s="80"/>
      <c r="WRG16" s="80"/>
      <c r="WRH16" s="80"/>
      <c r="WRI16" s="80"/>
      <c r="WRJ16" s="80"/>
      <c r="WRK16" s="80"/>
      <c r="WRL16" s="80"/>
      <c r="WRM16" s="80"/>
      <c r="WRN16" s="80"/>
      <c r="WRO16" s="80"/>
      <c r="WRP16" s="80"/>
      <c r="WRQ16" s="80"/>
      <c r="WRR16" s="80"/>
      <c r="WRS16" s="80"/>
      <c r="WRT16" s="80"/>
      <c r="WRU16" s="80"/>
      <c r="WRV16" s="80"/>
      <c r="WRW16" s="80"/>
      <c r="WRX16" s="80"/>
      <c r="WRY16" s="80"/>
      <c r="WRZ16" s="80"/>
      <c r="WSA16" s="80"/>
      <c r="WSB16" s="80"/>
      <c r="WSC16" s="80"/>
      <c r="WSD16" s="80"/>
      <c r="WSE16" s="80"/>
      <c r="WSF16" s="80"/>
      <c r="WSG16" s="80"/>
      <c r="WSH16" s="80"/>
      <c r="WSI16" s="80"/>
      <c r="WSJ16" s="80"/>
      <c r="WSK16" s="80"/>
      <c r="WSL16" s="80"/>
      <c r="WSM16" s="80"/>
      <c r="WSN16" s="80"/>
      <c r="WSO16" s="80"/>
      <c r="WSP16" s="80"/>
      <c r="WSQ16" s="80"/>
      <c r="WSR16" s="80"/>
      <c r="WSS16" s="80"/>
      <c r="WST16" s="80"/>
      <c r="WSU16" s="80"/>
      <c r="WSV16" s="80"/>
      <c r="WSW16" s="80"/>
      <c r="WSX16" s="80"/>
      <c r="WSY16" s="80"/>
      <c r="WSZ16" s="80"/>
      <c r="WTA16" s="80"/>
      <c r="WTB16" s="80"/>
      <c r="WTC16" s="80"/>
      <c r="WTD16" s="80"/>
      <c r="WTE16" s="80"/>
      <c r="WTF16" s="80"/>
      <c r="WTG16" s="80"/>
      <c r="WTH16" s="80"/>
      <c r="WTI16" s="80"/>
      <c r="WTJ16" s="80"/>
      <c r="WTK16" s="80"/>
      <c r="WTL16" s="80"/>
      <c r="WTM16" s="80"/>
      <c r="WTN16" s="80"/>
      <c r="WTO16" s="80"/>
      <c r="WTP16" s="80"/>
      <c r="WTQ16" s="80"/>
      <c r="WTR16" s="80"/>
      <c r="WTS16" s="80"/>
      <c r="WTT16" s="80"/>
      <c r="WTU16" s="80"/>
      <c r="WTV16" s="80"/>
      <c r="WTW16" s="80"/>
      <c r="WTX16" s="80"/>
      <c r="WTY16" s="80"/>
      <c r="WTZ16" s="80"/>
      <c r="WUA16" s="80"/>
      <c r="WUB16" s="80"/>
      <c r="WUC16" s="80"/>
      <c r="WUD16" s="80"/>
      <c r="WUE16" s="80"/>
      <c r="WUF16" s="80"/>
      <c r="WUG16" s="80"/>
      <c r="WUH16" s="80"/>
      <c r="WUI16" s="80"/>
      <c r="WUJ16" s="80"/>
      <c r="WUK16" s="80"/>
      <c r="WUL16" s="80"/>
      <c r="WUM16" s="80"/>
      <c r="WUN16" s="80"/>
      <c r="WUO16" s="80"/>
      <c r="WUP16" s="80"/>
      <c r="WUQ16" s="80"/>
      <c r="WUR16" s="80"/>
      <c r="WUS16" s="80"/>
      <c r="WUT16" s="80"/>
      <c r="WUU16" s="80"/>
      <c r="WUV16" s="80"/>
      <c r="WUW16" s="80"/>
      <c r="WUX16" s="80"/>
      <c r="WUY16" s="80"/>
      <c r="WUZ16" s="80"/>
      <c r="WVA16" s="80"/>
      <c r="WVB16" s="80"/>
      <c r="WVC16" s="80"/>
      <c r="WVD16" s="80"/>
      <c r="WVE16" s="80"/>
      <c r="WVF16" s="80"/>
      <c r="WVG16" s="80"/>
      <c r="WVH16" s="80"/>
      <c r="WVI16" s="80"/>
      <c r="WVJ16" s="80"/>
      <c r="WVK16" s="80"/>
      <c r="WVL16" s="80"/>
      <c r="WVM16" s="80"/>
      <c r="WVN16" s="80"/>
      <c r="WVO16" s="80"/>
      <c r="WVP16" s="80"/>
      <c r="WVQ16" s="80"/>
      <c r="WVR16" s="80"/>
      <c r="WVS16" s="80"/>
    </row>
    <row r="17" spans="1:16139" s="79" customFormat="1" ht="15.75" thickTop="1">
      <c r="A17" s="92"/>
      <c r="B17" s="93">
        <f>AVERAGE(B2:B16)</f>
        <v>425969.93333333335</v>
      </c>
      <c r="C17" s="203">
        <f>SUM(C2:C16)</f>
        <v>2805015.55</v>
      </c>
      <c r="D17" s="203"/>
      <c r="E17" s="93">
        <f>SUM(E2:E16)</f>
        <v>13106</v>
      </c>
      <c r="F17" s="135">
        <f>SUM(F2:F16)</f>
        <v>930</v>
      </c>
      <c r="G17" s="135">
        <f>SUM(G2:G16)</f>
        <v>2086.5</v>
      </c>
      <c r="H17" s="135">
        <f>SUM(H2:H16)</f>
        <v>10941</v>
      </c>
      <c r="I17" s="135">
        <f>SUM(I2:I16)</f>
        <v>750</v>
      </c>
      <c r="J17" s="94">
        <f t="shared" ref="J17:N17" si="0">SUM(J2:J16)</f>
        <v>1550.0000000000002</v>
      </c>
      <c r="K17" s="94">
        <f t="shared" si="0"/>
        <v>4899.1476190476187</v>
      </c>
      <c r="L17" s="94">
        <f t="shared" si="0"/>
        <v>4588.0000000000009</v>
      </c>
      <c r="M17" s="94">
        <f t="shared" si="0"/>
        <v>7580.95</v>
      </c>
      <c r="N17" s="94">
        <f t="shared" si="0"/>
        <v>13858.6</v>
      </c>
      <c r="O17" s="351">
        <f>SUM(J17:N17)</f>
        <v>32476.69761904762</v>
      </c>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80"/>
      <c r="NF17" s="80"/>
      <c r="NG17" s="80"/>
      <c r="NH17" s="80"/>
      <c r="NI17" s="80"/>
      <c r="NJ17" s="80"/>
      <c r="NK17" s="80"/>
      <c r="NL17" s="80"/>
      <c r="NM17" s="80"/>
      <c r="NN17" s="80"/>
      <c r="NO17" s="80"/>
      <c r="NP17" s="80"/>
      <c r="NQ17" s="80"/>
      <c r="NR17" s="80"/>
      <c r="NS17" s="80"/>
      <c r="NT17" s="80"/>
      <c r="NU17" s="80"/>
      <c r="NV17" s="80"/>
      <c r="NW17" s="80"/>
      <c r="NX17" s="80"/>
      <c r="NY17" s="80"/>
      <c r="NZ17" s="80"/>
      <c r="OA17" s="80"/>
      <c r="OB17" s="80"/>
      <c r="OC17" s="80"/>
      <c r="OD17" s="80"/>
      <c r="OE17" s="80"/>
      <c r="OF17" s="80"/>
      <c r="OG17" s="80"/>
      <c r="OH17" s="80"/>
      <c r="OI17" s="80"/>
      <c r="OJ17" s="80"/>
      <c r="OK17" s="80"/>
      <c r="OL17" s="80"/>
      <c r="OM17" s="80"/>
      <c r="ON17" s="80"/>
      <c r="OO17" s="80"/>
      <c r="OP17" s="80"/>
      <c r="OQ17" s="80"/>
      <c r="OR17" s="80"/>
      <c r="OS17" s="80"/>
      <c r="OT17" s="80"/>
      <c r="OU17" s="80"/>
      <c r="OV17" s="80"/>
      <c r="OW17" s="80"/>
      <c r="OX17" s="80"/>
      <c r="OY17" s="80"/>
      <c r="OZ17" s="80"/>
      <c r="PA17" s="80"/>
      <c r="PB17" s="80"/>
      <c r="PC17" s="80"/>
      <c r="PD17" s="80"/>
      <c r="PE17" s="80"/>
      <c r="PF17" s="80"/>
      <c r="PG17" s="80"/>
      <c r="PH17" s="80"/>
      <c r="PI17" s="80"/>
      <c r="PJ17" s="80"/>
      <c r="PK17" s="80"/>
      <c r="PL17" s="80"/>
      <c r="PM17" s="80"/>
      <c r="PN17" s="80"/>
      <c r="PO17" s="80"/>
      <c r="PP17" s="80"/>
      <c r="PQ17" s="80"/>
      <c r="PR17" s="80"/>
      <c r="PS17" s="80"/>
      <c r="PT17" s="80"/>
      <c r="PU17" s="80"/>
      <c r="PV17" s="80"/>
      <c r="PW17" s="80"/>
      <c r="PX17" s="80"/>
      <c r="PY17" s="80"/>
      <c r="PZ17" s="80"/>
      <c r="QA17" s="80"/>
      <c r="QB17" s="80"/>
      <c r="QC17" s="80"/>
      <c r="QD17" s="80"/>
      <c r="QE17" s="80"/>
      <c r="QF17" s="80"/>
      <c r="QG17" s="80"/>
      <c r="QH17" s="80"/>
      <c r="QI17" s="80"/>
      <c r="QJ17" s="80"/>
      <c r="QK17" s="80"/>
      <c r="QL17" s="80"/>
      <c r="QM17" s="80"/>
      <c r="QN17" s="80"/>
      <c r="QO17" s="80"/>
      <c r="QP17" s="80"/>
      <c r="QQ17" s="80"/>
      <c r="QR17" s="80"/>
      <c r="QS17" s="80"/>
      <c r="QT17" s="80"/>
      <c r="QU17" s="80"/>
      <c r="QV17" s="80"/>
      <c r="QW17" s="80"/>
      <c r="QX17" s="80"/>
      <c r="QY17" s="80"/>
      <c r="QZ17" s="80"/>
      <c r="RA17" s="80"/>
      <c r="RB17" s="80"/>
      <c r="RC17" s="80"/>
      <c r="RD17" s="80"/>
      <c r="RE17" s="80"/>
      <c r="RF17" s="80"/>
      <c r="RG17" s="80"/>
      <c r="RH17" s="80"/>
      <c r="RI17" s="80"/>
      <c r="RJ17" s="80"/>
      <c r="RK17" s="80"/>
      <c r="RL17" s="80"/>
      <c r="RM17" s="80"/>
      <c r="RN17" s="80"/>
      <c r="RO17" s="80"/>
      <c r="RP17" s="80"/>
      <c r="RQ17" s="80"/>
      <c r="RR17" s="80"/>
      <c r="RS17" s="80"/>
      <c r="RT17" s="80"/>
      <c r="RU17" s="80"/>
      <c r="RV17" s="80"/>
      <c r="RW17" s="80"/>
      <c r="RX17" s="80"/>
      <c r="RY17" s="80"/>
      <c r="RZ17" s="80"/>
      <c r="SA17" s="80"/>
      <c r="SB17" s="80"/>
      <c r="SC17" s="80"/>
      <c r="SD17" s="80"/>
      <c r="SE17" s="80"/>
      <c r="SF17" s="80"/>
      <c r="SG17" s="80"/>
      <c r="SH17" s="80"/>
      <c r="SI17" s="80"/>
      <c r="SJ17" s="80"/>
      <c r="SK17" s="80"/>
      <c r="SL17" s="80"/>
      <c r="SM17" s="80"/>
      <c r="SN17" s="80"/>
      <c r="SO17" s="80"/>
      <c r="SP17" s="80"/>
      <c r="SQ17" s="80"/>
      <c r="SR17" s="80"/>
      <c r="SS17" s="80"/>
      <c r="ST17" s="80"/>
      <c r="SU17" s="80"/>
      <c r="SV17" s="80"/>
      <c r="SW17" s="80"/>
      <c r="SX17" s="80"/>
      <c r="SY17" s="80"/>
      <c r="SZ17" s="80"/>
      <c r="TA17" s="80"/>
      <c r="TB17" s="80"/>
      <c r="TC17" s="80"/>
      <c r="TD17" s="80"/>
      <c r="TE17" s="80"/>
      <c r="TF17" s="80"/>
      <c r="TG17" s="80"/>
      <c r="TH17" s="80"/>
      <c r="TI17" s="80"/>
      <c r="TJ17" s="80"/>
      <c r="TK17" s="80"/>
      <c r="TL17" s="80"/>
      <c r="TM17" s="80"/>
      <c r="TN17" s="80"/>
      <c r="TO17" s="80"/>
      <c r="TP17" s="80"/>
      <c r="TQ17" s="80"/>
      <c r="TR17" s="80"/>
      <c r="TS17" s="80"/>
      <c r="TT17" s="80"/>
      <c r="TU17" s="80"/>
      <c r="TV17" s="80"/>
      <c r="TW17" s="80"/>
      <c r="TX17" s="80"/>
      <c r="TY17" s="80"/>
      <c r="TZ17" s="80"/>
      <c r="UA17" s="80"/>
      <c r="UB17" s="80"/>
      <c r="UC17" s="80"/>
      <c r="UD17" s="80"/>
      <c r="UE17" s="80"/>
      <c r="UF17" s="80"/>
      <c r="UG17" s="80"/>
      <c r="UH17" s="80"/>
      <c r="UI17" s="80"/>
      <c r="UJ17" s="80"/>
      <c r="UK17" s="80"/>
      <c r="UL17" s="80"/>
      <c r="UM17" s="80"/>
      <c r="UN17" s="80"/>
      <c r="UO17" s="80"/>
      <c r="UP17" s="80"/>
      <c r="UQ17" s="80"/>
      <c r="UR17" s="80"/>
      <c r="US17" s="80"/>
      <c r="UT17" s="80"/>
      <c r="UU17" s="80"/>
      <c r="UV17" s="80"/>
      <c r="UW17" s="80"/>
      <c r="UX17" s="80"/>
      <c r="UY17" s="80"/>
      <c r="UZ17" s="80"/>
      <c r="VA17" s="80"/>
      <c r="VB17" s="80"/>
      <c r="VC17" s="80"/>
      <c r="VD17" s="80"/>
      <c r="VE17" s="80"/>
      <c r="VF17" s="80"/>
      <c r="VG17" s="80"/>
      <c r="VH17" s="80"/>
      <c r="VI17" s="80"/>
      <c r="VJ17" s="80"/>
      <c r="VK17" s="80"/>
      <c r="VL17" s="80"/>
      <c r="VM17" s="80"/>
      <c r="VN17" s="80"/>
      <c r="VO17" s="80"/>
      <c r="VP17" s="80"/>
      <c r="VQ17" s="80"/>
      <c r="VR17" s="80"/>
      <c r="VS17" s="80"/>
      <c r="VT17" s="80"/>
      <c r="VU17" s="80"/>
      <c r="VV17" s="80"/>
      <c r="VW17" s="80"/>
      <c r="VX17" s="80"/>
      <c r="VY17" s="80"/>
      <c r="VZ17" s="80"/>
      <c r="WA17" s="80"/>
      <c r="WB17" s="80"/>
      <c r="WC17" s="80"/>
      <c r="WD17" s="80"/>
      <c r="WE17" s="80"/>
      <c r="WF17" s="80"/>
      <c r="WG17" s="80"/>
      <c r="WH17" s="80"/>
      <c r="WI17" s="80"/>
      <c r="WJ17" s="80"/>
      <c r="WK17" s="80"/>
      <c r="WL17" s="80"/>
      <c r="WM17" s="80"/>
      <c r="WN17" s="80"/>
      <c r="WO17" s="80"/>
      <c r="WP17" s="80"/>
      <c r="WQ17" s="80"/>
      <c r="WR17" s="80"/>
      <c r="WS17" s="80"/>
      <c r="WT17" s="80"/>
      <c r="WU17" s="80"/>
      <c r="WV17" s="80"/>
      <c r="WW17" s="80"/>
      <c r="WX17" s="80"/>
      <c r="WY17" s="80"/>
      <c r="WZ17" s="80"/>
      <c r="XA17" s="80"/>
      <c r="XB17" s="80"/>
      <c r="XC17" s="80"/>
      <c r="XD17" s="80"/>
      <c r="XE17" s="80"/>
      <c r="XF17" s="80"/>
      <c r="XG17" s="80"/>
      <c r="XH17" s="80"/>
      <c r="XI17" s="80"/>
      <c r="XJ17" s="80"/>
      <c r="XK17" s="80"/>
      <c r="XL17" s="80"/>
      <c r="XM17" s="80"/>
      <c r="XN17" s="80"/>
      <c r="XO17" s="80"/>
      <c r="XP17" s="80"/>
      <c r="XQ17" s="80"/>
      <c r="XR17" s="80"/>
      <c r="XS17" s="80"/>
      <c r="XT17" s="80"/>
      <c r="XU17" s="80"/>
      <c r="XV17" s="80"/>
      <c r="XW17" s="80"/>
      <c r="XX17" s="80"/>
      <c r="XY17" s="80"/>
      <c r="XZ17" s="80"/>
      <c r="YA17" s="80"/>
      <c r="YB17" s="80"/>
      <c r="YC17" s="80"/>
      <c r="YD17" s="80"/>
      <c r="YE17" s="80"/>
      <c r="YF17" s="80"/>
      <c r="YG17" s="80"/>
      <c r="YH17" s="80"/>
      <c r="YI17" s="80"/>
      <c r="YJ17" s="80"/>
      <c r="YK17" s="80"/>
      <c r="YL17" s="80"/>
      <c r="YM17" s="80"/>
      <c r="YN17" s="80"/>
      <c r="YO17" s="80"/>
      <c r="YP17" s="80"/>
      <c r="YQ17" s="80"/>
      <c r="YR17" s="80"/>
      <c r="YS17" s="80"/>
      <c r="YT17" s="80"/>
      <c r="YU17" s="80"/>
      <c r="YV17" s="80"/>
      <c r="YW17" s="80"/>
      <c r="YX17" s="80"/>
      <c r="YY17" s="80"/>
      <c r="YZ17" s="80"/>
      <c r="ZA17" s="80"/>
      <c r="ZB17" s="80"/>
      <c r="ZC17" s="80"/>
      <c r="ZD17" s="80"/>
      <c r="ZE17" s="80"/>
      <c r="ZF17" s="80"/>
      <c r="ZG17" s="80"/>
      <c r="ZH17" s="80"/>
      <c r="ZI17" s="80"/>
      <c r="ZJ17" s="80"/>
      <c r="ZK17" s="80"/>
      <c r="ZL17" s="80"/>
      <c r="ZM17" s="80"/>
      <c r="ZN17" s="80"/>
      <c r="ZO17" s="80"/>
      <c r="ZP17" s="80"/>
      <c r="ZQ17" s="80"/>
      <c r="ZR17" s="80"/>
      <c r="ZS17" s="80"/>
      <c r="ZT17" s="80"/>
      <c r="ZU17" s="80"/>
      <c r="ZV17" s="80"/>
      <c r="ZW17" s="80"/>
      <c r="ZX17" s="80"/>
      <c r="ZY17" s="80"/>
      <c r="ZZ17" s="80"/>
      <c r="AAA17" s="80"/>
      <c r="AAB17" s="80"/>
      <c r="AAC17" s="80"/>
      <c r="AAD17" s="80"/>
      <c r="AAE17" s="80"/>
      <c r="AAF17" s="80"/>
      <c r="AAG17" s="80"/>
      <c r="AAH17" s="80"/>
      <c r="AAI17" s="80"/>
      <c r="AAJ17" s="80"/>
      <c r="AAK17" s="80"/>
      <c r="AAL17" s="80"/>
      <c r="AAM17" s="80"/>
      <c r="AAN17" s="80"/>
      <c r="AAO17" s="80"/>
      <c r="AAP17" s="80"/>
      <c r="AAQ17" s="80"/>
      <c r="AAR17" s="80"/>
      <c r="AAS17" s="80"/>
      <c r="AAT17" s="80"/>
      <c r="AAU17" s="80"/>
      <c r="AAV17" s="80"/>
      <c r="AAW17" s="80"/>
      <c r="AAX17" s="80"/>
      <c r="AAY17" s="80"/>
      <c r="AAZ17" s="80"/>
      <c r="ABA17" s="80"/>
      <c r="ABB17" s="80"/>
      <c r="ABC17" s="80"/>
      <c r="ABD17" s="80"/>
      <c r="ABE17" s="80"/>
      <c r="ABF17" s="80"/>
      <c r="ABG17" s="80"/>
      <c r="ABH17" s="80"/>
      <c r="ABI17" s="80"/>
      <c r="ABJ17" s="80"/>
      <c r="ABK17" s="80"/>
      <c r="ABL17" s="80"/>
      <c r="ABM17" s="80"/>
      <c r="ABN17" s="80"/>
      <c r="ABO17" s="80"/>
      <c r="ABP17" s="80"/>
      <c r="ABQ17" s="80"/>
      <c r="ABR17" s="80"/>
      <c r="ABS17" s="80"/>
      <c r="ABT17" s="80"/>
      <c r="ABU17" s="80"/>
      <c r="ABV17" s="80"/>
      <c r="ABW17" s="80"/>
      <c r="ABX17" s="80"/>
      <c r="ABY17" s="80"/>
      <c r="ABZ17" s="80"/>
      <c r="ACA17" s="80"/>
      <c r="ACB17" s="80"/>
      <c r="ACC17" s="80"/>
      <c r="ACD17" s="80"/>
      <c r="ACE17" s="80"/>
      <c r="ACF17" s="80"/>
      <c r="ACG17" s="80"/>
      <c r="ACH17" s="80"/>
      <c r="ACI17" s="80"/>
      <c r="ACJ17" s="80"/>
      <c r="ACK17" s="80"/>
      <c r="ACL17" s="80"/>
      <c r="ACM17" s="80"/>
      <c r="ACN17" s="80"/>
      <c r="ACO17" s="80"/>
      <c r="ACP17" s="80"/>
      <c r="ACQ17" s="80"/>
      <c r="ACR17" s="80"/>
      <c r="ACS17" s="80"/>
      <c r="ACT17" s="80"/>
      <c r="ACU17" s="80"/>
      <c r="ACV17" s="80"/>
      <c r="ACW17" s="80"/>
      <c r="ACX17" s="80"/>
      <c r="ACY17" s="80"/>
      <c r="ACZ17" s="80"/>
      <c r="ADA17" s="80"/>
      <c r="ADB17" s="80"/>
      <c r="ADC17" s="80"/>
      <c r="ADD17" s="80"/>
      <c r="ADE17" s="80"/>
      <c r="ADF17" s="80"/>
      <c r="ADG17" s="80"/>
      <c r="ADH17" s="80"/>
      <c r="ADI17" s="80"/>
      <c r="ADJ17" s="80"/>
      <c r="ADK17" s="80"/>
      <c r="ADL17" s="80"/>
      <c r="ADM17" s="80"/>
      <c r="ADN17" s="80"/>
      <c r="ADO17" s="80"/>
      <c r="ADP17" s="80"/>
      <c r="ADQ17" s="80"/>
      <c r="ADR17" s="80"/>
      <c r="ADS17" s="80"/>
      <c r="ADT17" s="80"/>
      <c r="ADU17" s="80"/>
      <c r="ADV17" s="80"/>
      <c r="ADW17" s="80"/>
      <c r="ADX17" s="80"/>
      <c r="ADY17" s="80"/>
      <c r="ADZ17" s="80"/>
      <c r="AEA17" s="80"/>
      <c r="AEB17" s="80"/>
      <c r="AEC17" s="80"/>
      <c r="AED17" s="80"/>
      <c r="AEE17" s="80"/>
      <c r="AEF17" s="80"/>
      <c r="AEG17" s="80"/>
      <c r="AEH17" s="80"/>
      <c r="AEI17" s="80"/>
      <c r="AEJ17" s="80"/>
      <c r="AEK17" s="80"/>
      <c r="AEL17" s="80"/>
      <c r="AEM17" s="80"/>
      <c r="AEN17" s="80"/>
      <c r="AEO17" s="80"/>
      <c r="AEP17" s="80"/>
      <c r="AEQ17" s="80"/>
      <c r="AER17" s="80"/>
      <c r="AES17" s="80"/>
      <c r="AET17" s="80"/>
      <c r="AEU17" s="80"/>
      <c r="AEV17" s="80"/>
      <c r="AEW17" s="80"/>
      <c r="AEX17" s="80"/>
      <c r="AEY17" s="80"/>
      <c r="AEZ17" s="80"/>
      <c r="AFA17" s="80"/>
      <c r="AFB17" s="80"/>
      <c r="AFC17" s="80"/>
      <c r="AFD17" s="80"/>
      <c r="AFE17" s="80"/>
      <c r="AFF17" s="80"/>
      <c r="AFG17" s="80"/>
      <c r="AFH17" s="80"/>
      <c r="AFI17" s="80"/>
      <c r="AFJ17" s="80"/>
      <c r="AFK17" s="80"/>
      <c r="AFL17" s="80"/>
      <c r="AFM17" s="80"/>
      <c r="AFN17" s="80"/>
      <c r="AFO17" s="80"/>
      <c r="AFP17" s="80"/>
      <c r="AFQ17" s="80"/>
      <c r="AFR17" s="80"/>
      <c r="AFS17" s="80"/>
      <c r="AFT17" s="80"/>
      <c r="AFU17" s="80"/>
      <c r="AFV17" s="80"/>
      <c r="AFW17" s="80"/>
      <c r="AFX17" s="80"/>
      <c r="AFY17" s="80"/>
      <c r="AFZ17" s="80"/>
      <c r="AGA17" s="80"/>
      <c r="AGB17" s="80"/>
      <c r="AGC17" s="80"/>
      <c r="AGD17" s="80"/>
      <c r="AGE17" s="80"/>
      <c r="AGF17" s="80"/>
      <c r="AGG17" s="80"/>
      <c r="AGH17" s="80"/>
      <c r="AGI17" s="80"/>
      <c r="AGJ17" s="80"/>
      <c r="AGK17" s="80"/>
      <c r="AGL17" s="80"/>
      <c r="AGM17" s="80"/>
      <c r="AGN17" s="80"/>
      <c r="AGO17" s="80"/>
      <c r="AGP17" s="80"/>
      <c r="AGQ17" s="80"/>
      <c r="AGR17" s="80"/>
      <c r="AGS17" s="80"/>
      <c r="AGT17" s="80"/>
      <c r="AGU17" s="80"/>
      <c r="AGV17" s="80"/>
      <c r="AGW17" s="80"/>
      <c r="AGX17" s="80"/>
      <c r="AGY17" s="80"/>
      <c r="AGZ17" s="80"/>
      <c r="AHA17" s="80"/>
      <c r="AHB17" s="80"/>
      <c r="AHC17" s="80"/>
      <c r="AHD17" s="80"/>
      <c r="AHE17" s="80"/>
      <c r="AHF17" s="80"/>
      <c r="AHG17" s="80"/>
      <c r="AHH17" s="80"/>
      <c r="AHI17" s="80"/>
      <c r="AHJ17" s="80"/>
      <c r="AHK17" s="80"/>
      <c r="AHL17" s="80"/>
      <c r="AHM17" s="80"/>
      <c r="AHN17" s="80"/>
      <c r="AHO17" s="80"/>
      <c r="AHP17" s="80"/>
      <c r="AHQ17" s="80"/>
      <c r="AHR17" s="80"/>
      <c r="AHS17" s="80"/>
      <c r="AHT17" s="80"/>
      <c r="AHU17" s="80"/>
      <c r="AHV17" s="80"/>
      <c r="AHW17" s="80"/>
      <c r="AHX17" s="80"/>
      <c r="AHY17" s="80"/>
      <c r="AHZ17" s="80"/>
      <c r="AIA17" s="80"/>
      <c r="AIB17" s="80"/>
      <c r="AIC17" s="80"/>
      <c r="AID17" s="80"/>
      <c r="AIE17" s="80"/>
      <c r="AIF17" s="80"/>
      <c r="AIG17" s="80"/>
      <c r="AIH17" s="80"/>
      <c r="AII17" s="80"/>
      <c r="AIJ17" s="80"/>
      <c r="AIK17" s="80"/>
      <c r="AIL17" s="80"/>
      <c r="AIM17" s="80"/>
      <c r="AIN17" s="80"/>
      <c r="AIO17" s="80"/>
      <c r="AIP17" s="80"/>
      <c r="AIQ17" s="80"/>
      <c r="AIR17" s="80"/>
      <c r="AIS17" s="80"/>
      <c r="AIT17" s="80"/>
      <c r="AIU17" s="80"/>
      <c r="AIV17" s="80"/>
      <c r="AIW17" s="80"/>
      <c r="AIX17" s="80"/>
      <c r="AIY17" s="80"/>
      <c r="AIZ17" s="80"/>
      <c r="AJA17" s="80"/>
      <c r="AJB17" s="80"/>
      <c r="AJC17" s="80"/>
      <c r="AJD17" s="80"/>
      <c r="AJE17" s="80"/>
      <c r="AJF17" s="80"/>
      <c r="AJG17" s="80"/>
      <c r="AJH17" s="80"/>
      <c r="AJI17" s="80"/>
      <c r="AJJ17" s="80"/>
      <c r="AJK17" s="80"/>
      <c r="AJL17" s="80"/>
      <c r="AJM17" s="80"/>
      <c r="AJN17" s="80"/>
      <c r="AJO17" s="80"/>
      <c r="AJP17" s="80"/>
      <c r="AJQ17" s="80"/>
      <c r="AJR17" s="80"/>
      <c r="AJS17" s="80"/>
      <c r="AJT17" s="80"/>
      <c r="AJU17" s="80"/>
      <c r="AJV17" s="80"/>
      <c r="AJW17" s="80"/>
      <c r="AJX17" s="80"/>
      <c r="AJY17" s="80"/>
      <c r="AJZ17" s="80"/>
      <c r="AKA17" s="80"/>
      <c r="AKB17" s="80"/>
      <c r="AKC17" s="80"/>
      <c r="AKD17" s="80"/>
      <c r="AKE17" s="80"/>
      <c r="AKF17" s="80"/>
      <c r="AKG17" s="80"/>
      <c r="AKH17" s="80"/>
      <c r="AKI17" s="80"/>
      <c r="AKJ17" s="80"/>
      <c r="AKK17" s="80"/>
      <c r="AKL17" s="80"/>
      <c r="AKM17" s="80"/>
      <c r="AKN17" s="80"/>
      <c r="AKO17" s="80"/>
      <c r="AKP17" s="80"/>
      <c r="AKQ17" s="80"/>
      <c r="AKR17" s="80"/>
      <c r="AKS17" s="80"/>
      <c r="AKT17" s="80"/>
      <c r="AKU17" s="80"/>
      <c r="AKV17" s="80"/>
      <c r="AKW17" s="80"/>
      <c r="AKX17" s="80"/>
      <c r="AKY17" s="80"/>
      <c r="AKZ17" s="80"/>
      <c r="ALA17" s="80"/>
      <c r="ALB17" s="80"/>
      <c r="ALC17" s="80"/>
      <c r="ALD17" s="80"/>
      <c r="ALE17" s="80"/>
      <c r="ALF17" s="80"/>
      <c r="ALG17" s="80"/>
      <c r="ALH17" s="80"/>
      <c r="ALI17" s="80"/>
      <c r="ALJ17" s="80"/>
      <c r="ALK17" s="80"/>
      <c r="ALL17" s="80"/>
      <c r="ALM17" s="80"/>
      <c r="ALN17" s="80"/>
      <c r="ALO17" s="80"/>
      <c r="ALP17" s="80"/>
      <c r="ALQ17" s="80"/>
      <c r="ALR17" s="80"/>
      <c r="ALS17" s="80"/>
      <c r="ALT17" s="80"/>
      <c r="ALU17" s="80"/>
      <c r="ALV17" s="80"/>
      <c r="ALW17" s="80"/>
      <c r="ALX17" s="80"/>
      <c r="ALY17" s="80"/>
      <c r="ALZ17" s="80"/>
      <c r="AMA17" s="80"/>
      <c r="AMB17" s="80"/>
      <c r="AMC17" s="80"/>
      <c r="AMD17" s="80"/>
      <c r="AME17" s="80"/>
      <c r="AMF17" s="80"/>
      <c r="AMG17" s="80"/>
      <c r="AMH17" s="80"/>
      <c r="AMI17" s="80"/>
      <c r="AMJ17" s="80"/>
      <c r="AMK17" s="80"/>
      <c r="AML17" s="80"/>
      <c r="AMM17" s="80"/>
      <c r="AMN17" s="80"/>
      <c r="AMO17" s="80"/>
      <c r="AMP17" s="80"/>
      <c r="AMQ17" s="80"/>
      <c r="AMR17" s="80"/>
      <c r="AMS17" s="80"/>
      <c r="AMT17" s="80"/>
      <c r="AMU17" s="80"/>
      <c r="AMV17" s="80"/>
      <c r="AMW17" s="80"/>
      <c r="AMX17" s="80"/>
      <c r="AMY17" s="80"/>
      <c r="AMZ17" s="80"/>
      <c r="ANA17" s="80"/>
      <c r="ANB17" s="80"/>
      <c r="ANC17" s="80"/>
      <c r="AND17" s="80"/>
      <c r="ANE17" s="80"/>
      <c r="ANF17" s="80"/>
      <c r="ANG17" s="80"/>
      <c r="ANH17" s="80"/>
      <c r="ANI17" s="80"/>
      <c r="ANJ17" s="80"/>
      <c r="ANK17" s="80"/>
      <c r="ANL17" s="80"/>
      <c r="ANM17" s="80"/>
      <c r="ANN17" s="80"/>
      <c r="ANO17" s="80"/>
      <c r="ANP17" s="80"/>
      <c r="ANQ17" s="80"/>
      <c r="ANR17" s="80"/>
      <c r="ANS17" s="80"/>
      <c r="ANT17" s="80"/>
      <c r="ANU17" s="80"/>
      <c r="ANV17" s="80"/>
      <c r="ANW17" s="80"/>
      <c r="ANX17" s="80"/>
      <c r="ANY17" s="80"/>
      <c r="ANZ17" s="80"/>
      <c r="AOA17" s="80"/>
      <c r="AOB17" s="80"/>
      <c r="AOC17" s="80"/>
      <c r="AOD17" s="80"/>
      <c r="AOE17" s="80"/>
      <c r="AOF17" s="80"/>
      <c r="AOG17" s="80"/>
      <c r="AOH17" s="80"/>
      <c r="AOI17" s="80"/>
      <c r="AOJ17" s="80"/>
      <c r="AOK17" s="80"/>
      <c r="AOL17" s="80"/>
      <c r="AOM17" s="80"/>
      <c r="AON17" s="80"/>
      <c r="AOO17" s="80"/>
      <c r="AOP17" s="80"/>
      <c r="AOQ17" s="80"/>
      <c r="AOR17" s="80"/>
      <c r="AOS17" s="80"/>
      <c r="AOT17" s="80"/>
      <c r="AOU17" s="80"/>
      <c r="AOV17" s="80"/>
      <c r="AOW17" s="80"/>
      <c r="AOX17" s="80"/>
      <c r="AOY17" s="80"/>
      <c r="AOZ17" s="80"/>
      <c r="APA17" s="80"/>
      <c r="APB17" s="80"/>
      <c r="APC17" s="80"/>
      <c r="APD17" s="80"/>
      <c r="APE17" s="80"/>
      <c r="APF17" s="80"/>
      <c r="APG17" s="80"/>
      <c r="APH17" s="80"/>
      <c r="API17" s="80"/>
      <c r="APJ17" s="80"/>
      <c r="APK17" s="80"/>
      <c r="APL17" s="80"/>
      <c r="APM17" s="80"/>
      <c r="APN17" s="80"/>
      <c r="APO17" s="80"/>
      <c r="APP17" s="80"/>
      <c r="APQ17" s="80"/>
      <c r="APR17" s="80"/>
      <c r="APS17" s="80"/>
      <c r="APT17" s="80"/>
      <c r="APU17" s="80"/>
      <c r="APV17" s="80"/>
      <c r="APW17" s="80"/>
      <c r="APX17" s="80"/>
      <c r="APY17" s="80"/>
      <c r="APZ17" s="80"/>
      <c r="AQA17" s="80"/>
      <c r="AQB17" s="80"/>
      <c r="AQC17" s="80"/>
      <c r="AQD17" s="80"/>
      <c r="AQE17" s="80"/>
      <c r="AQF17" s="80"/>
      <c r="AQG17" s="80"/>
      <c r="AQH17" s="80"/>
      <c r="AQI17" s="80"/>
      <c r="AQJ17" s="80"/>
      <c r="AQK17" s="80"/>
      <c r="AQL17" s="80"/>
      <c r="AQM17" s="80"/>
      <c r="AQN17" s="80"/>
      <c r="AQO17" s="80"/>
      <c r="AQP17" s="80"/>
      <c r="AQQ17" s="80"/>
      <c r="AQR17" s="80"/>
      <c r="AQS17" s="80"/>
      <c r="AQT17" s="80"/>
      <c r="AQU17" s="80"/>
      <c r="AQV17" s="80"/>
      <c r="AQW17" s="80"/>
      <c r="AQX17" s="80"/>
      <c r="AQY17" s="80"/>
      <c r="AQZ17" s="80"/>
      <c r="ARA17" s="80"/>
      <c r="ARB17" s="80"/>
      <c r="ARC17" s="80"/>
      <c r="ARD17" s="80"/>
      <c r="ARE17" s="80"/>
      <c r="ARF17" s="80"/>
      <c r="ARG17" s="80"/>
      <c r="ARH17" s="80"/>
      <c r="ARI17" s="80"/>
      <c r="ARJ17" s="80"/>
      <c r="ARK17" s="80"/>
      <c r="ARL17" s="80"/>
      <c r="ARM17" s="80"/>
      <c r="ARN17" s="80"/>
      <c r="ARO17" s="80"/>
      <c r="ARP17" s="80"/>
      <c r="ARQ17" s="80"/>
      <c r="ARR17" s="80"/>
      <c r="ARS17" s="80"/>
      <c r="ART17" s="80"/>
      <c r="ARU17" s="80"/>
      <c r="ARV17" s="80"/>
      <c r="ARW17" s="80"/>
      <c r="ARX17" s="80"/>
      <c r="ARY17" s="80"/>
      <c r="ARZ17" s="80"/>
      <c r="ASA17" s="80"/>
      <c r="ASB17" s="80"/>
      <c r="ASC17" s="80"/>
      <c r="ASD17" s="80"/>
      <c r="ASE17" s="80"/>
      <c r="ASF17" s="80"/>
      <c r="ASG17" s="80"/>
      <c r="ASH17" s="80"/>
      <c r="ASI17" s="80"/>
      <c r="ASJ17" s="80"/>
      <c r="ASK17" s="80"/>
      <c r="ASL17" s="80"/>
      <c r="ASM17" s="80"/>
      <c r="ASN17" s="80"/>
      <c r="ASO17" s="80"/>
      <c r="ASP17" s="80"/>
      <c r="ASQ17" s="80"/>
      <c r="ASR17" s="80"/>
      <c r="ASS17" s="80"/>
      <c r="AST17" s="80"/>
      <c r="ASU17" s="80"/>
      <c r="ASV17" s="80"/>
      <c r="ASW17" s="80"/>
      <c r="ASX17" s="80"/>
      <c r="ASY17" s="80"/>
      <c r="ASZ17" s="80"/>
      <c r="ATA17" s="80"/>
      <c r="ATB17" s="80"/>
      <c r="ATC17" s="80"/>
      <c r="ATD17" s="80"/>
      <c r="ATE17" s="80"/>
      <c r="ATF17" s="80"/>
      <c r="ATG17" s="80"/>
      <c r="ATH17" s="80"/>
      <c r="ATI17" s="80"/>
      <c r="ATJ17" s="80"/>
      <c r="ATK17" s="80"/>
      <c r="ATL17" s="80"/>
      <c r="ATM17" s="80"/>
      <c r="ATN17" s="80"/>
      <c r="ATO17" s="80"/>
      <c r="ATP17" s="80"/>
      <c r="ATQ17" s="80"/>
      <c r="ATR17" s="80"/>
      <c r="ATS17" s="80"/>
      <c r="ATT17" s="80"/>
      <c r="ATU17" s="80"/>
      <c r="ATV17" s="80"/>
      <c r="ATW17" s="80"/>
      <c r="ATX17" s="80"/>
      <c r="ATY17" s="80"/>
      <c r="ATZ17" s="80"/>
      <c r="AUA17" s="80"/>
      <c r="AUB17" s="80"/>
      <c r="AUC17" s="80"/>
      <c r="AUD17" s="80"/>
      <c r="AUE17" s="80"/>
      <c r="AUF17" s="80"/>
      <c r="AUG17" s="80"/>
      <c r="AUH17" s="80"/>
      <c r="AUI17" s="80"/>
      <c r="AUJ17" s="80"/>
      <c r="AUK17" s="80"/>
      <c r="AUL17" s="80"/>
      <c r="AUM17" s="80"/>
      <c r="AUN17" s="80"/>
      <c r="AUO17" s="80"/>
      <c r="AUP17" s="80"/>
      <c r="AUQ17" s="80"/>
      <c r="AUR17" s="80"/>
      <c r="AUS17" s="80"/>
      <c r="AUT17" s="80"/>
      <c r="AUU17" s="80"/>
      <c r="AUV17" s="80"/>
      <c r="AUW17" s="80"/>
      <c r="AUX17" s="80"/>
      <c r="AUY17" s="80"/>
      <c r="AUZ17" s="80"/>
      <c r="AVA17" s="80"/>
      <c r="AVB17" s="80"/>
      <c r="AVC17" s="80"/>
      <c r="AVD17" s="80"/>
      <c r="AVE17" s="80"/>
      <c r="AVF17" s="80"/>
      <c r="AVG17" s="80"/>
      <c r="AVH17" s="80"/>
      <c r="AVI17" s="80"/>
      <c r="AVJ17" s="80"/>
      <c r="AVK17" s="80"/>
      <c r="AVL17" s="80"/>
      <c r="AVM17" s="80"/>
      <c r="AVN17" s="80"/>
      <c r="AVO17" s="80"/>
      <c r="AVP17" s="80"/>
      <c r="AVQ17" s="80"/>
      <c r="AVR17" s="80"/>
      <c r="AVS17" s="80"/>
      <c r="AVT17" s="80"/>
      <c r="AVU17" s="80"/>
      <c r="AVV17" s="80"/>
      <c r="AVW17" s="80"/>
      <c r="AVX17" s="80"/>
      <c r="AVY17" s="80"/>
      <c r="AVZ17" s="80"/>
      <c r="AWA17" s="80"/>
      <c r="AWB17" s="80"/>
      <c r="AWC17" s="80"/>
      <c r="AWD17" s="80"/>
      <c r="AWE17" s="80"/>
      <c r="AWF17" s="80"/>
      <c r="AWG17" s="80"/>
      <c r="AWH17" s="80"/>
      <c r="AWI17" s="80"/>
      <c r="AWJ17" s="80"/>
      <c r="AWK17" s="80"/>
      <c r="AWL17" s="80"/>
      <c r="AWM17" s="80"/>
      <c r="AWN17" s="80"/>
      <c r="AWO17" s="80"/>
      <c r="AWP17" s="80"/>
      <c r="AWQ17" s="80"/>
      <c r="AWR17" s="80"/>
      <c r="AWS17" s="80"/>
      <c r="AWT17" s="80"/>
      <c r="AWU17" s="80"/>
      <c r="AWV17" s="80"/>
      <c r="AWW17" s="80"/>
      <c r="AWX17" s="80"/>
      <c r="AWY17" s="80"/>
      <c r="AWZ17" s="80"/>
      <c r="AXA17" s="80"/>
      <c r="AXB17" s="80"/>
      <c r="AXC17" s="80"/>
      <c r="AXD17" s="80"/>
      <c r="AXE17" s="80"/>
      <c r="AXF17" s="80"/>
      <c r="AXG17" s="80"/>
      <c r="AXH17" s="80"/>
      <c r="AXI17" s="80"/>
      <c r="AXJ17" s="80"/>
      <c r="AXK17" s="80"/>
      <c r="AXL17" s="80"/>
      <c r="AXM17" s="80"/>
      <c r="AXN17" s="80"/>
      <c r="AXO17" s="80"/>
      <c r="AXP17" s="80"/>
      <c r="AXQ17" s="80"/>
      <c r="AXR17" s="80"/>
      <c r="AXS17" s="80"/>
      <c r="AXT17" s="80"/>
      <c r="AXU17" s="80"/>
      <c r="AXV17" s="80"/>
      <c r="AXW17" s="80"/>
      <c r="AXX17" s="80"/>
      <c r="AXY17" s="80"/>
      <c r="AXZ17" s="80"/>
      <c r="AYA17" s="80"/>
      <c r="AYB17" s="80"/>
      <c r="AYC17" s="80"/>
      <c r="AYD17" s="80"/>
      <c r="AYE17" s="80"/>
      <c r="AYF17" s="80"/>
      <c r="AYG17" s="80"/>
      <c r="AYH17" s="80"/>
      <c r="AYI17" s="80"/>
      <c r="AYJ17" s="80"/>
      <c r="AYK17" s="80"/>
      <c r="AYL17" s="80"/>
      <c r="AYM17" s="80"/>
      <c r="AYN17" s="80"/>
      <c r="AYO17" s="80"/>
      <c r="AYP17" s="80"/>
      <c r="AYQ17" s="80"/>
      <c r="AYR17" s="80"/>
      <c r="AYS17" s="80"/>
      <c r="AYT17" s="80"/>
      <c r="AYU17" s="80"/>
      <c r="AYV17" s="80"/>
      <c r="AYW17" s="80"/>
      <c r="AYX17" s="80"/>
      <c r="AYY17" s="80"/>
      <c r="AYZ17" s="80"/>
      <c r="AZA17" s="80"/>
      <c r="AZB17" s="80"/>
      <c r="AZC17" s="80"/>
      <c r="AZD17" s="80"/>
      <c r="AZE17" s="80"/>
      <c r="AZF17" s="80"/>
      <c r="AZG17" s="80"/>
      <c r="AZH17" s="80"/>
      <c r="AZI17" s="80"/>
      <c r="AZJ17" s="80"/>
      <c r="AZK17" s="80"/>
      <c r="AZL17" s="80"/>
      <c r="AZM17" s="80"/>
      <c r="AZN17" s="80"/>
      <c r="AZO17" s="80"/>
      <c r="AZP17" s="80"/>
      <c r="AZQ17" s="80"/>
      <c r="AZR17" s="80"/>
      <c r="AZS17" s="80"/>
      <c r="AZT17" s="80"/>
      <c r="AZU17" s="80"/>
      <c r="AZV17" s="80"/>
      <c r="AZW17" s="80"/>
      <c r="AZX17" s="80"/>
      <c r="AZY17" s="80"/>
      <c r="AZZ17" s="80"/>
      <c r="BAA17" s="80"/>
      <c r="BAB17" s="80"/>
      <c r="BAC17" s="80"/>
      <c r="BAD17" s="80"/>
      <c r="BAE17" s="80"/>
      <c r="BAF17" s="80"/>
      <c r="BAG17" s="80"/>
      <c r="BAH17" s="80"/>
      <c r="BAI17" s="80"/>
      <c r="BAJ17" s="80"/>
      <c r="BAK17" s="80"/>
      <c r="BAL17" s="80"/>
      <c r="BAM17" s="80"/>
      <c r="BAN17" s="80"/>
      <c r="BAO17" s="80"/>
      <c r="BAP17" s="80"/>
      <c r="BAQ17" s="80"/>
      <c r="BAR17" s="80"/>
      <c r="BAS17" s="80"/>
      <c r="BAT17" s="80"/>
      <c r="BAU17" s="80"/>
      <c r="BAV17" s="80"/>
      <c r="BAW17" s="80"/>
      <c r="BAX17" s="80"/>
      <c r="BAY17" s="80"/>
      <c r="BAZ17" s="80"/>
      <c r="BBA17" s="80"/>
      <c r="BBB17" s="80"/>
      <c r="BBC17" s="80"/>
      <c r="BBD17" s="80"/>
      <c r="BBE17" s="80"/>
      <c r="BBF17" s="80"/>
      <c r="BBG17" s="80"/>
      <c r="BBH17" s="80"/>
      <c r="BBI17" s="80"/>
      <c r="BBJ17" s="80"/>
      <c r="BBK17" s="80"/>
      <c r="BBL17" s="80"/>
      <c r="BBM17" s="80"/>
      <c r="BBN17" s="80"/>
      <c r="BBO17" s="80"/>
      <c r="BBP17" s="80"/>
      <c r="BBQ17" s="80"/>
      <c r="BBR17" s="80"/>
      <c r="BBS17" s="80"/>
      <c r="BBT17" s="80"/>
      <c r="BBU17" s="80"/>
      <c r="BBV17" s="80"/>
      <c r="BBW17" s="80"/>
      <c r="BBX17" s="80"/>
      <c r="BBY17" s="80"/>
      <c r="BBZ17" s="80"/>
      <c r="BCA17" s="80"/>
      <c r="BCB17" s="80"/>
      <c r="BCC17" s="80"/>
      <c r="BCD17" s="80"/>
      <c r="BCE17" s="80"/>
      <c r="BCF17" s="80"/>
      <c r="BCG17" s="80"/>
      <c r="BCH17" s="80"/>
      <c r="BCI17" s="80"/>
      <c r="BCJ17" s="80"/>
      <c r="BCK17" s="80"/>
      <c r="BCL17" s="80"/>
      <c r="BCM17" s="80"/>
      <c r="BCN17" s="80"/>
      <c r="BCO17" s="80"/>
      <c r="BCP17" s="80"/>
      <c r="BCQ17" s="80"/>
      <c r="BCR17" s="80"/>
      <c r="BCS17" s="80"/>
      <c r="BCT17" s="80"/>
      <c r="BCU17" s="80"/>
      <c r="BCV17" s="80"/>
      <c r="BCW17" s="80"/>
      <c r="BCX17" s="80"/>
      <c r="BCY17" s="80"/>
      <c r="BCZ17" s="80"/>
      <c r="BDA17" s="80"/>
      <c r="BDB17" s="80"/>
      <c r="BDC17" s="80"/>
      <c r="BDD17" s="80"/>
      <c r="BDE17" s="80"/>
      <c r="BDF17" s="80"/>
      <c r="BDG17" s="80"/>
      <c r="BDH17" s="80"/>
      <c r="BDI17" s="80"/>
      <c r="BDJ17" s="80"/>
      <c r="BDK17" s="80"/>
      <c r="BDL17" s="80"/>
      <c r="BDM17" s="80"/>
      <c r="BDN17" s="80"/>
      <c r="BDO17" s="80"/>
      <c r="BDP17" s="80"/>
      <c r="BDQ17" s="80"/>
      <c r="BDR17" s="80"/>
      <c r="BDS17" s="80"/>
      <c r="BDT17" s="80"/>
      <c r="BDU17" s="80"/>
      <c r="BDV17" s="80"/>
      <c r="BDW17" s="80"/>
      <c r="BDX17" s="80"/>
      <c r="BDY17" s="80"/>
      <c r="BDZ17" s="80"/>
      <c r="BEA17" s="80"/>
      <c r="BEB17" s="80"/>
      <c r="BEC17" s="80"/>
      <c r="BED17" s="80"/>
      <c r="BEE17" s="80"/>
      <c r="BEF17" s="80"/>
      <c r="BEG17" s="80"/>
      <c r="BEH17" s="80"/>
      <c r="BEI17" s="80"/>
      <c r="BEJ17" s="80"/>
      <c r="BEK17" s="80"/>
      <c r="BEL17" s="80"/>
      <c r="BEM17" s="80"/>
      <c r="BEN17" s="80"/>
      <c r="BEO17" s="80"/>
      <c r="BEP17" s="80"/>
      <c r="BEQ17" s="80"/>
      <c r="BER17" s="80"/>
      <c r="BES17" s="80"/>
      <c r="BET17" s="80"/>
      <c r="BEU17" s="80"/>
      <c r="BEV17" s="80"/>
      <c r="BEW17" s="80"/>
      <c r="BEX17" s="80"/>
      <c r="BEY17" s="80"/>
      <c r="BEZ17" s="80"/>
      <c r="BFA17" s="80"/>
      <c r="BFB17" s="80"/>
      <c r="BFC17" s="80"/>
      <c r="BFD17" s="80"/>
      <c r="BFE17" s="80"/>
      <c r="BFF17" s="80"/>
      <c r="BFG17" s="80"/>
      <c r="BFH17" s="80"/>
      <c r="BFI17" s="80"/>
      <c r="BFJ17" s="80"/>
      <c r="BFK17" s="80"/>
      <c r="BFL17" s="80"/>
      <c r="BFM17" s="80"/>
      <c r="BFN17" s="80"/>
      <c r="BFO17" s="80"/>
      <c r="BFP17" s="80"/>
      <c r="BFQ17" s="80"/>
      <c r="BFR17" s="80"/>
      <c r="BFS17" s="80"/>
      <c r="BFT17" s="80"/>
      <c r="BFU17" s="80"/>
      <c r="BFV17" s="80"/>
      <c r="BFW17" s="80"/>
      <c r="BFX17" s="80"/>
      <c r="BFY17" s="80"/>
      <c r="BFZ17" s="80"/>
      <c r="BGA17" s="80"/>
      <c r="BGB17" s="80"/>
      <c r="BGC17" s="80"/>
      <c r="BGD17" s="80"/>
      <c r="BGE17" s="80"/>
      <c r="BGF17" s="80"/>
      <c r="BGG17" s="80"/>
      <c r="BGH17" s="80"/>
      <c r="BGI17" s="80"/>
      <c r="BGJ17" s="80"/>
      <c r="BGK17" s="80"/>
      <c r="BGL17" s="80"/>
      <c r="BGM17" s="80"/>
      <c r="BGN17" s="80"/>
      <c r="BGO17" s="80"/>
      <c r="BGP17" s="80"/>
      <c r="BGQ17" s="80"/>
      <c r="BGR17" s="80"/>
      <c r="BGS17" s="80"/>
      <c r="BGT17" s="80"/>
      <c r="BGU17" s="80"/>
      <c r="BGV17" s="80"/>
      <c r="BGW17" s="80"/>
      <c r="BGX17" s="80"/>
      <c r="BGY17" s="80"/>
      <c r="BGZ17" s="80"/>
      <c r="BHA17" s="80"/>
      <c r="BHB17" s="80"/>
      <c r="BHC17" s="80"/>
      <c r="BHD17" s="80"/>
      <c r="BHE17" s="80"/>
      <c r="BHF17" s="80"/>
      <c r="BHG17" s="80"/>
      <c r="BHH17" s="80"/>
      <c r="BHI17" s="80"/>
      <c r="BHJ17" s="80"/>
      <c r="BHK17" s="80"/>
      <c r="BHL17" s="80"/>
      <c r="BHM17" s="80"/>
      <c r="BHN17" s="80"/>
      <c r="BHO17" s="80"/>
      <c r="BHP17" s="80"/>
      <c r="BHQ17" s="80"/>
      <c r="BHR17" s="80"/>
      <c r="BHS17" s="80"/>
      <c r="BHT17" s="80"/>
      <c r="BHU17" s="80"/>
      <c r="BHV17" s="80"/>
      <c r="BHW17" s="80"/>
      <c r="BHX17" s="80"/>
      <c r="BHY17" s="80"/>
      <c r="BHZ17" s="80"/>
      <c r="BIA17" s="80"/>
      <c r="BIB17" s="80"/>
      <c r="BIC17" s="80"/>
      <c r="BID17" s="80"/>
      <c r="BIE17" s="80"/>
      <c r="BIF17" s="80"/>
      <c r="BIG17" s="80"/>
      <c r="BIH17" s="80"/>
      <c r="BII17" s="80"/>
      <c r="BIJ17" s="80"/>
      <c r="BIK17" s="80"/>
      <c r="BIL17" s="80"/>
      <c r="BIM17" s="80"/>
      <c r="BIN17" s="80"/>
      <c r="BIO17" s="80"/>
      <c r="BIP17" s="80"/>
      <c r="BIQ17" s="80"/>
      <c r="BIR17" s="80"/>
      <c r="BIS17" s="80"/>
      <c r="BIT17" s="80"/>
      <c r="BIU17" s="80"/>
      <c r="BIV17" s="80"/>
      <c r="BIW17" s="80"/>
      <c r="BIX17" s="80"/>
      <c r="BIY17" s="80"/>
      <c r="BIZ17" s="80"/>
      <c r="BJA17" s="80"/>
      <c r="BJB17" s="80"/>
      <c r="BJC17" s="80"/>
      <c r="BJD17" s="80"/>
      <c r="BJE17" s="80"/>
      <c r="BJF17" s="80"/>
      <c r="BJG17" s="80"/>
      <c r="BJH17" s="80"/>
      <c r="BJI17" s="80"/>
      <c r="BJJ17" s="80"/>
      <c r="BJK17" s="80"/>
      <c r="BJL17" s="80"/>
      <c r="BJM17" s="80"/>
      <c r="BJN17" s="80"/>
      <c r="BJO17" s="80"/>
      <c r="BJP17" s="80"/>
      <c r="BJQ17" s="80"/>
      <c r="BJR17" s="80"/>
      <c r="BJS17" s="80"/>
      <c r="BJT17" s="80"/>
      <c r="BJU17" s="80"/>
      <c r="BJV17" s="80"/>
      <c r="BJW17" s="80"/>
      <c r="BJX17" s="80"/>
      <c r="BJY17" s="80"/>
      <c r="BJZ17" s="80"/>
      <c r="BKA17" s="80"/>
      <c r="BKB17" s="80"/>
      <c r="BKC17" s="80"/>
      <c r="BKD17" s="80"/>
      <c r="BKE17" s="80"/>
      <c r="BKF17" s="80"/>
      <c r="BKG17" s="80"/>
      <c r="BKH17" s="80"/>
      <c r="BKI17" s="80"/>
      <c r="BKJ17" s="80"/>
      <c r="BKK17" s="80"/>
      <c r="BKL17" s="80"/>
      <c r="BKM17" s="80"/>
      <c r="BKN17" s="80"/>
      <c r="BKO17" s="80"/>
      <c r="BKP17" s="80"/>
      <c r="BKQ17" s="80"/>
      <c r="BKR17" s="80"/>
      <c r="BKS17" s="80"/>
      <c r="BKT17" s="80"/>
      <c r="BKU17" s="80"/>
      <c r="BKV17" s="80"/>
      <c r="BKW17" s="80"/>
      <c r="BKX17" s="80"/>
      <c r="BKY17" s="80"/>
      <c r="BKZ17" s="80"/>
      <c r="BLA17" s="80"/>
      <c r="BLB17" s="80"/>
      <c r="BLC17" s="80"/>
      <c r="BLD17" s="80"/>
      <c r="BLE17" s="80"/>
      <c r="BLF17" s="80"/>
      <c r="BLG17" s="80"/>
      <c r="BLH17" s="80"/>
      <c r="BLI17" s="80"/>
      <c r="BLJ17" s="80"/>
      <c r="BLK17" s="80"/>
      <c r="BLL17" s="80"/>
      <c r="BLM17" s="80"/>
      <c r="BLN17" s="80"/>
      <c r="BLO17" s="80"/>
      <c r="BLP17" s="80"/>
      <c r="BLQ17" s="80"/>
      <c r="BLR17" s="80"/>
      <c r="BLS17" s="80"/>
      <c r="BLT17" s="80"/>
      <c r="BLU17" s="80"/>
      <c r="BLV17" s="80"/>
      <c r="BLW17" s="80"/>
      <c r="BLX17" s="80"/>
      <c r="BLY17" s="80"/>
      <c r="BLZ17" s="80"/>
      <c r="BMA17" s="80"/>
      <c r="BMB17" s="80"/>
      <c r="BMC17" s="80"/>
      <c r="BMD17" s="80"/>
      <c r="BME17" s="80"/>
      <c r="BMF17" s="80"/>
      <c r="BMG17" s="80"/>
      <c r="BMH17" s="80"/>
      <c r="BMI17" s="80"/>
      <c r="BMJ17" s="80"/>
      <c r="BMK17" s="80"/>
      <c r="BML17" s="80"/>
      <c r="BMM17" s="80"/>
      <c r="BMN17" s="80"/>
      <c r="BMO17" s="80"/>
      <c r="BMP17" s="80"/>
      <c r="BMQ17" s="80"/>
      <c r="BMR17" s="80"/>
      <c r="BMS17" s="80"/>
      <c r="BMT17" s="80"/>
      <c r="BMU17" s="80"/>
      <c r="BMV17" s="80"/>
      <c r="BMW17" s="80"/>
      <c r="BMX17" s="80"/>
      <c r="BMY17" s="80"/>
      <c r="BMZ17" s="80"/>
      <c r="BNA17" s="80"/>
      <c r="BNB17" s="80"/>
      <c r="BNC17" s="80"/>
      <c r="BND17" s="80"/>
      <c r="BNE17" s="80"/>
      <c r="BNF17" s="80"/>
      <c r="BNG17" s="80"/>
      <c r="BNH17" s="80"/>
      <c r="BNI17" s="80"/>
      <c r="BNJ17" s="80"/>
      <c r="BNK17" s="80"/>
      <c r="BNL17" s="80"/>
      <c r="BNM17" s="80"/>
      <c r="BNN17" s="80"/>
      <c r="BNO17" s="80"/>
      <c r="BNP17" s="80"/>
      <c r="BNQ17" s="80"/>
      <c r="BNR17" s="80"/>
      <c r="BNS17" s="80"/>
      <c r="BNT17" s="80"/>
      <c r="BNU17" s="80"/>
      <c r="BNV17" s="80"/>
      <c r="BNW17" s="80"/>
      <c r="BNX17" s="80"/>
      <c r="BNY17" s="80"/>
      <c r="BNZ17" s="80"/>
      <c r="BOA17" s="80"/>
      <c r="BOB17" s="80"/>
      <c r="BOC17" s="80"/>
      <c r="BOD17" s="80"/>
      <c r="BOE17" s="80"/>
      <c r="BOF17" s="80"/>
      <c r="BOG17" s="80"/>
      <c r="BOH17" s="80"/>
      <c r="BOI17" s="80"/>
      <c r="BOJ17" s="80"/>
      <c r="BOK17" s="80"/>
      <c r="BOL17" s="80"/>
      <c r="BOM17" s="80"/>
      <c r="BON17" s="80"/>
      <c r="BOO17" s="80"/>
      <c r="BOP17" s="80"/>
      <c r="BOQ17" s="80"/>
      <c r="BOR17" s="80"/>
      <c r="BOS17" s="80"/>
      <c r="BOT17" s="80"/>
      <c r="BOU17" s="80"/>
      <c r="BOV17" s="80"/>
      <c r="BOW17" s="80"/>
      <c r="BOX17" s="80"/>
      <c r="BOY17" s="80"/>
      <c r="BOZ17" s="80"/>
      <c r="BPA17" s="80"/>
      <c r="BPB17" s="80"/>
      <c r="BPC17" s="80"/>
      <c r="BPD17" s="80"/>
      <c r="BPE17" s="80"/>
      <c r="BPF17" s="80"/>
      <c r="BPG17" s="80"/>
      <c r="BPH17" s="80"/>
      <c r="BPI17" s="80"/>
      <c r="BPJ17" s="80"/>
      <c r="BPK17" s="80"/>
      <c r="BPL17" s="80"/>
      <c r="BPM17" s="80"/>
      <c r="BPN17" s="80"/>
      <c r="BPO17" s="80"/>
      <c r="BPP17" s="80"/>
      <c r="BPQ17" s="80"/>
      <c r="BPR17" s="80"/>
      <c r="BPS17" s="80"/>
      <c r="BPT17" s="80"/>
      <c r="BPU17" s="80"/>
      <c r="BPV17" s="80"/>
      <c r="BPW17" s="80"/>
      <c r="BPX17" s="80"/>
      <c r="BPY17" s="80"/>
      <c r="BPZ17" s="80"/>
      <c r="BQA17" s="80"/>
      <c r="BQB17" s="80"/>
      <c r="BQC17" s="80"/>
      <c r="BQD17" s="80"/>
      <c r="BQE17" s="80"/>
      <c r="BQF17" s="80"/>
      <c r="BQG17" s="80"/>
      <c r="BQH17" s="80"/>
      <c r="BQI17" s="80"/>
      <c r="BQJ17" s="80"/>
      <c r="BQK17" s="80"/>
      <c r="BQL17" s="80"/>
      <c r="BQM17" s="80"/>
      <c r="BQN17" s="80"/>
      <c r="BQO17" s="80"/>
      <c r="BQP17" s="80"/>
      <c r="BQQ17" s="80"/>
      <c r="BQR17" s="80"/>
      <c r="BQS17" s="80"/>
      <c r="BQT17" s="80"/>
      <c r="BQU17" s="80"/>
      <c r="BQV17" s="80"/>
      <c r="BQW17" s="80"/>
      <c r="BQX17" s="80"/>
      <c r="BQY17" s="80"/>
      <c r="BQZ17" s="80"/>
      <c r="BRA17" s="80"/>
      <c r="BRB17" s="80"/>
      <c r="BRC17" s="80"/>
      <c r="BRD17" s="80"/>
      <c r="BRE17" s="80"/>
      <c r="BRF17" s="80"/>
      <c r="BRG17" s="80"/>
      <c r="BRH17" s="80"/>
      <c r="BRI17" s="80"/>
      <c r="BRJ17" s="80"/>
      <c r="BRK17" s="80"/>
      <c r="BRL17" s="80"/>
      <c r="BRM17" s="80"/>
      <c r="BRN17" s="80"/>
      <c r="BRO17" s="80"/>
      <c r="BRP17" s="80"/>
      <c r="BRQ17" s="80"/>
      <c r="BRR17" s="80"/>
      <c r="BRS17" s="80"/>
      <c r="BRT17" s="80"/>
      <c r="BRU17" s="80"/>
      <c r="BRV17" s="80"/>
      <c r="BRW17" s="80"/>
      <c r="BRX17" s="80"/>
      <c r="BRY17" s="80"/>
      <c r="BRZ17" s="80"/>
      <c r="BSA17" s="80"/>
      <c r="BSB17" s="80"/>
      <c r="BSC17" s="80"/>
      <c r="BSD17" s="80"/>
      <c r="BSE17" s="80"/>
      <c r="BSF17" s="80"/>
      <c r="BSG17" s="80"/>
      <c r="BSH17" s="80"/>
      <c r="BSI17" s="80"/>
      <c r="BSJ17" s="80"/>
      <c r="BSK17" s="80"/>
      <c r="BSL17" s="80"/>
      <c r="BSM17" s="80"/>
      <c r="BSN17" s="80"/>
      <c r="BSO17" s="80"/>
      <c r="BSP17" s="80"/>
      <c r="BSQ17" s="80"/>
      <c r="BSR17" s="80"/>
      <c r="BSS17" s="80"/>
      <c r="BST17" s="80"/>
      <c r="BSU17" s="80"/>
      <c r="BSV17" s="80"/>
      <c r="BSW17" s="80"/>
      <c r="BSX17" s="80"/>
      <c r="BSY17" s="80"/>
      <c r="BSZ17" s="80"/>
      <c r="BTA17" s="80"/>
      <c r="BTB17" s="80"/>
      <c r="BTC17" s="80"/>
      <c r="BTD17" s="80"/>
      <c r="BTE17" s="80"/>
      <c r="BTF17" s="80"/>
      <c r="BTG17" s="80"/>
      <c r="BTH17" s="80"/>
      <c r="BTI17" s="80"/>
      <c r="BTJ17" s="80"/>
      <c r="BTK17" s="80"/>
      <c r="BTL17" s="80"/>
      <c r="BTM17" s="80"/>
      <c r="BTN17" s="80"/>
      <c r="BTO17" s="80"/>
      <c r="BTP17" s="80"/>
      <c r="BTQ17" s="80"/>
      <c r="BTR17" s="80"/>
      <c r="BTS17" s="80"/>
      <c r="BTT17" s="80"/>
      <c r="BTU17" s="80"/>
      <c r="BTV17" s="80"/>
      <c r="BTW17" s="80"/>
      <c r="BTX17" s="80"/>
      <c r="BTY17" s="80"/>
      <c r="BTZ17" s="80"/>
      <c r="BUA17" s="80"/>
      <c r="BUB17" s="80"/>
      <c r="BUC17" s="80"/>
      <c r="BUD17" s="80"/>
      <c r="BUE17" s="80"/>
      <c r="BUF17" s="80"/>
      <c r="BUG17" s="80"/>
      <c r="BUH17" s="80"/>
      <c r="BUI17" s="80"/>
      <c r="BUJ17" s="80"/>
      <c r="BUK17" s="80"/>
      <c r="BUL17" s="80"/>
      <c r="BUM17" s="80"/>
      <c r="BUN17" s="80"/>
      <c r="BUO17" s="80"/>
      <c r="BUP17" s="80"/>
      <c r="BUQ17" s="80"/>
      <c r="BUR17" s="80"/>
      <c r="BUS17" s="80"/>
      <c r="BUT17" s="80"/>
      <c r="BUU17" s="80"/>
      <c r="BUV17" s="80"/>
      <c r="BUW17" s="80"/>
      <c r="BUX17" s="80"/>
      <c r="BUY17" s="80"/>
      <c r="BUZ17" s="80"/>
      <c r="BVA17" s="80"/>
      <c r="BVB17" s="80"/>
      <c r="BVC17" s="80"/>
      <c r="BVD17" s="80"/>
      <c r="BVE17" s="80"/>
      <c r="BVF17" s="80"/>
      <c r="BVG17" s="80"/>
      <c r="BVH17" s="80"/>
      <c r="BVI17" s="80"/>
      <c r="BVJ17" s="80"/>
      <c r="BVK17" s="80"/>
      <c r="BVL17" s="80"/>
      <c r="BVM17" s="80"/>
      <c r="BVN17" s="80"/>
      <c r="BVO17" s="80"/>
      <c r="BVP17" s="80"/>
      <c r="BVQ17" s="80"/>
      <c r="BVR17" s="80"/>
      <c r="BVS17" s="80"/>
      <c r="BVT17" s="80"/>
      <c r="BVU17" s="80"/>
      <c r="BVV17" s="80"/>
      <c r="BVW17" s="80"/>
      <c r="BVX17" s="80"/>
      <c r="BVY17" s="80"/>
      <c r="BVZ17" s="80"/>
      <c r="BWA17" s="80"/>
      <c r="BWB17" s="80"/>
      <c r="BWC17" s="80"/>
      <c r="BWD17" s="80"/>
      <c r="BWE17" s="80"/>
      <c r="BWF17" s="80"/>
      <c r="BWG17" s="80"/>
      <c r="BWH17" s="80"/>
      <c r="BWI17" s="80"/>
      <c r="BWJ17" s="80"/>
      <c r="BWK17" s="80"/>
      <c r="BWL17" s="80"/>
      <c r="BWM17" s="80"/>
      <c r="BWN17" s="80"/>
      <c r="BWO17" s="80"/>
      <c r="BWP17" s="80"/>
      <c r="BWQ17" s="80"/>
      <c r="BWR17" s="80"/>
      <c r="BWS17" s="80"/>
      <c r="BWT17" s="80"/>
      <c r="BWU17" s="80"/>
      <c r="BWV17" s="80"/>
      <c r="BWW17" s="80"/>
      <c r="BWX17" s="80"/>
      <c r="BWY17" s="80"/>
      <c r="BWZ17" s="80"/>
      <c r="BXA17" s="80"/>
      <c r="BXB17" s="80"/>
      <c r="BXC17" s="80"/>
      <c r="BXD17" s="80"/>
      <c r="BXE17" s="80"/>
      <c r="BXF17" s="80"/>
      <c r="BXG17" s="80"/>
      <c r="BXH17" s="80"/>
      <c r="BXI17" s="80"/>
      <c r="BXJ17" s="80"/>
      <c r="BXK17" s="80"/>
      <c r="BXL17" s="80"/>
      <c r="BXM17" s="80"/>
      <c r="BXN17" s="80"/>
      <c r="BXO17" s="80"/>
      <c r="BXP17" s="80"/>
      <c r="BXQ17" s="80"/>
      <c r="BXR17" s="80"/>
      <c r="BXS17" s="80"/>
      <c r="BXT17" s="80"/>
      <c r="BXU17" s="80"/>
      <c r="BXV17" s="80"/>
      <c r="BXW17" s="80"/>
      <c r="BXX17" s="80"/>
      <c r="BXY17" s="80"/>
      <c r="BXZ17" s="80"/>
      <c r="BYA17" s="80"/>
      <c r="BYB17" s="80"/>
      <c r="BYC17" s="80"/>
      <c r="BYD17" s="80"/>
      <c r="BYE17" s="80"/>
      <c r="BYF17" s="80"/>
      <c r="BYG17" s="80"/>
      <c r="BYH17" s="80"/>
      <c r="BYI17" s="80"/>
      <c r="BYJ17" s="80"/>
      <c r="BYK17" s="80"/>
      <c r="BYL17" s="80"/>
      <c r="BYM17" s="80"/>
      <c r="BYN17" s="80"/>
      <c r="BYO17" s="80"/>
      <c r="BYP17" s="80"/>
      <c r="BYQ17" s="80"/>
      <c r="BYR17" s="80"/>
      <c r="BYS17" s="80"/>
      <c r="BYT17" s="80"/>
      <c r="BYU17" s="80"/>
      <c r="BYV17" s="80"/>
      <c r="BYW17" s="80"/>
      <c r="BYX17" s="80"/>
      <c r="BYY17" s="80"/>
      <c r="BYZ17" s="80"/>
      <c r="BZA17" s="80"/>
      <c r="BZB17" s="80"/>
      <c r="BZC17" s="80"/>
      <c r="BZD17" s="80"/>
      <c r="BZE17" s="80"/>
      <c r="BZF17" s="80"/>
      <c r="BZG17" s="80"/>
      <c r="BZH17" s="80"/>
      <c r="BZI17" s="80"/>
      <c r="BZJ17" s="80"/>
      <c r="BZK17" s="80"/>
      <c r="BZL17" s="80"/>
      <c r="BZM17" s="80"/>
      <c r="BZN17" s="80"/>
      <c r="BZO17" s="80"/>
      <c r="BZP17" s="80"/>
      <c r="BZQ17" s="80"/>
      <c r="BZR17" s="80"/>
      <c r="BZS17" s="80"/>
      <c r="BZT17" s="80"/>
      <c r="BZU17" s="80"/>
      <c r="BZV17" s="80"/>
      <c r="BZW17" s="80"/>
      <c r="BZX17" s="80"/>
      <c r="BZY17" s="80"/>
      <c r="BZZ17" s="80"/>
      <c r="CAA17" s="80"/>
      <c r="CAB17" s="80"/>
      <c r="CAC17" s="80"/>
      <c r="CAD17" s="80"/>
      <c r="CAE17" s="80"/>
      <c r="CAF17" s="80"/>
      <c r="CAG17" s="80"/>
      <c r="CAH17" s="80"/>
      <c r="CAI17" s="80"/>
      <c r="CAJ17" s="80"/>
      <c r="CAK17" s="80"/>
      <c r="CAL17" s="80"/>
      <c r="CAM17" s="80"/>
      <c r="CAN17" s="80"/>
      <c r="CAO17" s="80"/>
      <c r="CAP17" s="80"/>
      <c r="CAQ17" s="80"/>
      <c r="CAR17" s="80"/>
      <c r="CAS17" s="80"/>
      <c r="CAT17" s="80"/>
      <c r="CAU17" s="80"/>
      <c r="CAV17" s="80"/>
      <c r="CAW17" s="80"/>
      <c r="CAX17" s="80"/>
      <c r="CAY17" s="80"/>
      <c r="CAZ17" s="80"/>
      <c r="CBA17" s="80"/>
      <c r="CBB17" s="80"/>
      <c r="CBC17" s="80"/>
      <c r="CBD17" s="80"/>
      <c r="CBE17" s="80"/>
      <c r="CBF17" s="80"/>
      <c r="CBG17" s="80"/>
      <c r="CBH17" s="80"/>
      <c r="CBI17" s="80"/>
      <c r="CBJ17" s="80"/>
      <c r="CBK17" s="80"/>
      <c r="CBL17" s="80"/>
      <c r="CBM17" s="80"/>
      <c r="CBN17" s="80"/>
      <c r="CBO17" s="80"/>
      <c r="CBP17" s="80"/>
      <c r="CBQ17" s="80"/>
      <c r="CBR17" s="80"/>
      <c r="CBS17" s="80"/>
      <c r="CBT17" s="80"/>
      <c r="CBU17" s="80"/>
      <c r="CBV17" s="80"/>
      <c r="CBW17" s="80"/>
      <c r="CBX17" s="80"/>
      <c r="CBY17" s="80"/>
      <c r="CBZ17" s="80"/>
      <c r="CCA17" s="80"/>
      <c r="CCB17" s="80"/>
      <c r="CCC17" s="80"/>
      <c r="CCD17" s="80"/>
      <c r="CCE17" s="80"/>
      <c r="CCF17" s="80"/>
      <c r="CCG17" s="80"/>
      <c r="CCH17" s="80"/>
      <c r="CCI17" s="80"/>
      <c r="CCJ17" s="80"/>
      <c r="CCK17" s="80"/>
      <c r="CCL17" s="80"/>
      <c r="CCM17" s="80"/>
      <c r="CCN17" s="80"/>
      <c r="CCO17" s="80"/>
      <c r="CCP17" s="80"/>
      <c r="CCQ17" s="80"/>
      <c r="CCR17" s="80"/>
      <c r="CCS17" s="80"/>
      <c r="CCT17" s="80"/>
      <c r="CCU17" s="80"/>
      <c r="CCV17" s="80"/>
      <c r="CCW17" s="80"/>
      <c r="CCX17" s="80"/>
      <c r="CCY17" s="80"/>
      <c r="CCZ17" s="80"/>
      <c r="CDA17" s="80"/>
      <c r="CDB17" s="80"/>
      <c r="CDC17" s="80"/>
      <c r="CDD17" s="80"/>
      <c r="CDE17" s="80"/>
      <c r="CDF17" s="80"/>
      <c r="CDG17" s="80"/>
      <c r="CDH17" s="80"/>
      <c r="CDI17" s="80"/>
      <c r="CDJ17" s="80"/>
      <c r="CDK17" s="80"/>
      <c r="CDL17" s="80"/>
      <c r="CDM17" s="80"/>
      <c r="CDN17" s="80"/>
      <c r="CDO17" s="80"/>
      <c r="CDP17" s="80"/>
      <c r="CDQ17" s="80"/>
      <c r="CDR17" s="80"/>
      <c r="CDS17" s="80"/>
      <c r="CDT17" s="80"/>
      <c r="CDU17" s="80"/>
      <c r="CDV17" s="80"/>
      <c r="CDW17" s="80"/>
      <c r="CDX17" s="80"/>
      <c r="CDY17" s="80"/>
      <c r="CDZ17" s="80"/>
      <c r="CEA17" s="80"/>
      <c r="CEB17" s="80"/>
      <c r="CEC17" s="80"/>
      <c r="CED17" s="80"/>
      <c r="CEE17" s="80"/>
      <c r="CEF17" s="80"/>
      <c r="CEG17" s="80"/>
      <c r="CEH17" s="80"/>
      <c r="CEI17" s="80"/>
      <c r="CEJ17" s="80"/>
      <c r="CEK17" s="80"/>
      <c r="CEL17" s="80"/>
      <c r="CEM17" s="80"/>
      <c r="CEN17" s="80"/>
      <c r="CEO17" s="80"/>
      <c r="CEP17" s="80"/>
      <c r="CEQ17" s="80"/>
      <c r="CER17" s="80"/>
      <c r="CES17" s="80"/>
      <c r="CET17" s="80"/>
      <c r="CEU17" s="80"/>
      <c r="CEV17" s="80"/>
      <c r="CEW17" s="80"/>
      <c r="CEX17" s="80"/>
      <c r="CEY17" s="80"/>
      <c r="CEZ17" s="80"/>
      <c r="CFA17" s="80"/>
      <c r="CFB17" s="80"/>
      <c r="CFC17" s="80"/>
      <c r="CFD17" s="80"/>
      <c r="CFE17" s="80"/>
      <c r="CFF17" s="80"/>
      <c r="CFG17" s="80"/>
      <c r="CFH17" s="80"/>
      <c r="CFI17" s="80"/>
      <c r="CFJ17" s="80"/>
      <c r="CFK17" s="80"/>
      <c r="CFL17" s="80"/>
      <c r="CFM17" s="80"/>
      <c r="CFN17" s="80"/>
      <c r="CFO17" s="80"/>
      <c r="CFP17" s="80"/>
      <c r="CFQ17" s="80"/>
      <c r="CFR17" s="80"/>
      <c r="CFS17" s="80"/>
      <c r="CFT17" s="80"/>
      <c r="CFU17" s="80"/>
      <c r="CFV17" s="80"/>
      <c r="CFW17" s="80"/>
      <c r="CFX17" s="80"/>
      <c r="CFY17" s="80"/>
      <c r="CFZ17" s="80"/>
      <c r="CGA17" s="80"/>
      <c r="CGB17" s="80"/>
      <c r="CGC17" s="80"/>
      <c r="CGD17" s="80"/>
      <c r="CGE17" s="80"/>
      <c r="CGF17" s="80"/>
      <c r="CGG17" s="80"/>
      <c r="CGH17" s="80"/>
      <c r="CGI17" s="80"/>
      <c r="CGJ17" s="80"/>
      <c r="CGK17" s="80"/>
      <c r="CGL17" s="80"/>
      <c r="CGM17" s="80"/>
      <c r="CGN17" s="80"/>
      <c r="CGO17" s="80"/>
      <c r="CGP17" s="80"/>
      <c r="CGQ17" s="80"/>
      <c r="CGR17" s="80"/>
      <c r="CGS17" s="80"/>
      <c r="CGT17" s="80"/>
      <c r="CGU17" s="80"/>
      <c r="CGV17" s="80"/>
      <c r="CGW17" s="80"/>
      <c r="CGX17" s="80"/>
      <c r="CGY17" s="80"/>
      <c r="CGZ17" s="80"/>
      <c r="CHA17" s="80"/>
      <c r="CHB17" s="80"/>
      <c r="CHC17" s="80"/>
      <c r="CHD17" s="80"/>
      <c r="CHE17" s="80"/>
      <c r="CHF17" s="80"/>
      <c r="CHG17" s="80"/>
      <c r="CHH17" s="80"/>
      <c r="CHI17" s="80"/>
      <c r="CHJ17" s="80"/>
      <c r="CHK17" s="80"/>
      <c r="CHL17" s="80"/>
      <c r="CHM17" s="80"/>
      <c r="CHN17" s="80"/>
      <c r="CHO17" s="80"/>
      <c r="CHP17" s="80"/>
      <c r="CHQ17" s="80"/>
      <c r="CHR17" s="80"/>
      <c r="CHS17" s="80"/>
      <c r="CHT17" s="80"/>
      <c r="CHU17" s="80"/>
      <c r="CHV17" s="80"/>
      <c r="CHW17" s="80"/>
      <c r="CHX17" s="80"/>
      <c r="CHY17" s="80"/>
      <c r="CHZ17" s="80"/>
      <c r="CIA17" s="80"/>
      <c r="CIB17" s="80"/>
      <c r="CIC17" s="80"/>
      <c r="CID17" s="80"/>
      <c r="CIE17" s="80"/>
      <c r="CIF17" s="80"/>
      <c r="CIG17" s="80"/>
      <c r="CIH17" s="80"/>
      <c r="CII17" s="80"/>
      <c r="CIJ17" s="80"/>
      <c r="CIK17" s="80"/>
      <c r="CIL17" s="80"/>
      <c r="CIM17" s="80"/>
      <c r="CIN17" s="80"/>
      <c r="CIO17" s="80"/>
      <c r="CIP17" s="80"/>
      <c r="CIQ17" s="80"/>
      <c r="CIR17" s="80"/>
      <c r="CIS17" s="80"/>
      <c r="CIT17" s="80"/>
      <c r="CIU17" s="80"/>
      <c r="CIV17" s="80"/>
      <c r="CIW17" s="80"/>
      <c r="CIX17" s="80"/>
      <c r="CIY17" s="80"/>
      <c r="CIZ17" s="80"/>
      <c r="CJA17" s="80"/>
      <c r="CJB17" s="80"/>
      <c r="CJC17" s="80"/>
      <c r="CJD17" s="80"/>
      <c r="CJE17" s="80"/>
      <c r="CJF17" s="80"/>
      <c r="CJG17" s="80"/>
      <c r="CJH17" s="80"/>
      <c r="CJI17" s="80"/>
      <c r="CJJ17" s="80"/>
      <c r="CJK17" s="80"/>
      <c r="CJL17" s="80"/>
      <c r="CJM17" s="80"/>
      <c r="CJN17" s="80"/>
      <c r="CJO17" s="80"/>
      <c r="CJP17" s="80"/>
      <c r="CJQ17" s="80"/>
      <c r="CJR17" s="80"/>
      <c r="CJS17" s="80"/>
      <c r="CJT17" s="80"/>
      <c r="CJU17" s="80"/>
      <c r="CJV17" s="80"/>
      <c r="CJW17" s="80"/>
      <c r="CJX17" s="80"/>
      <c r="CJY17" s="80"/>
      <c r="CJZ17" s="80"/>
      <c r="CKA17" s="80"/>
      <c r="CKB17" s="80"/>
      <c r="CKC17" s="80"/>
      <c r="CKD17" s="80"/>
      <c r="CKE17" s="80"/>
      <c r="CKF17" s="80"/>
      <c r="CKG17" s="80"/>
      <c r="CKH17" s="80"/>
      <c r="CKI17" s="80"/>
      <c r="CKJ17" s="80"/>
      <c r="CKK17" s="80"/>
      <c r="CKL17" s="80"/>
      <c r="CKM17" s="80"/>
      <c r="CKN17" s="80"/>
      <c r="CKO17" s="80"/>
      <c r="CKP17" s="80"/>
      <c r="CKQ17" s="80"/>
      <c r="CKR17" s="80"/>
      <c r="CKS17" s="80"/>
      <c r="CKT17" s="80"/>
      <c r="CKU17" s="80"/>
      <c r="CKV17" s="80"/>
      <c r="CKW17" s="80"/>
      <c r="CKX17" s="80"/>
      <c r="CKY17" s="80"/>
      <c r="CKZ17" s="80"/>
      <c r="CLA17" s="80"/>
      <c r="CLB17" s="80"/>
      <c r="CLC17" s="80"/>
      <c r="CLD17" s="80"/>
      <c r="CLE17" s="80"/>
      <c r="CLF17" s="80"/>
      <c r="CLG17" s="80"/>
      <c r="CLH17" s="80"/>
      <c r="CLI17" s="80"/>
      <c r="CLJ17" s="80"/>
      <c r="CLK17" s="80"/>
      <c r="CLL17" s="80"/>
      <c r="CLM17" s="80"/>
      <c r="CLN17" s="80"/>
      <c r="CLO17" s="80"/>
      <c r="CLP17" s="80"/>
      <c r="CLQ17" s="80"/>
      <c r="CLR17" s="80"/>
      <c r="CLS17" s="80"/>
      <c r="CLT17" s="80"/>
      <c r="CLU17" s="80"/>
      <c r="CLV17" s="80"/>
      <c r="CLW17" s="80"/>
      <c r="CLX17" s="80"/>
      <c r="CLY17" s="80"/>
      <c r="CLZ17" s="80"/>
      <c r="CMA17" s="80"/>
      <c r="CMB17" s="80"/>
      <c r="CMC17" s="80"/>
      <c r="CMD17" s="80"/>
      <c r="CME17" s="80"/>
      <c r="CMF17" s="80"/>
      <c r="CMG17" s="80"/>
      <c r="CMH17" s="80"/>
      <c r="CMI17" s="80"/>
      <c r="CMJ17" s="80"/>
      <c r="CMK17" s="80"/>
      <c r="CML17" s="80"/>
      <c r="CMM17" s="80"/>
      <c r="CMN17" s="80"/>
      <c r="CMO17" s="80"/>
      <c r="CMP17" s="80"/>
      <c r="CMQ17" s="80"/>
      <c r="CMR17" s="80"/>
      <c r="CMS17" s="80"/>
      <c r="CMT17" s="80"/>
      <c r="CMU17" s="80"/>
      <c r="CMV17" s="80"/>
      <c r="CMW17" s="80"/>
      <c r="CMX17" s="80"/>
      <c r="CMY17" s="80"/>
      <c r="CMZ17" s="80"/>
      <c r="CNA17" s="80"/>
      <c r="CNB17" s="80"/>
      <c r="CNC17" s="80"/>
      <c r="CND17" s="80"/>
      <c r="CNE17" s="80"/>
      <c r="CNF17" s="80"/>
      <c r="CNG17" s="80"/>
      <c r="CNH17" s="80"/>
      <c r="CNI17" s="80"/>
      <c r="CNJ17" s="80"/>
      <c r="CNK17" s="80"/>
      <c r="CNL17" s="80"/>
      <c r="CNM17" s="80"/>
      <c r="CNN17" s="80"/>
      <c r="CNO17" s="80"/>
      <c r="CNP17" s="80"/>
      <c r="CNQ17" s="80"/>
      <c r="CNR17" s="80"/>
      <c r="CNS17" s="80"/>
      <c r="CNT17" s="80"/>
      <c r="CNU17" s="80"/>
      <c r="CNV17" s="80"/>
      <c r="CNW17" s="80"/>
      <c r="CNX17" s="80"/>
      <c r="CNY17" s="80"/>
      <c r="CNZ17" s="80"/>
      <c r="COA17" s="80"/>
      <c r="COB17" s="80"/>
      <c r="COC17" s="80"/>
      <c r="COD17" s="80"/>
      <c r="COE17" s="80"/>
      <c r="COF17" s="80"/>
      <c r="COG17" s="80"/>
      <c r="COH17" s="80"/>
      <c r="COI17" s="80"/>
      <c r="COJ17" s="80"/>
      <c r="COK17" s="80"/>
      <c r="COL17" s="80"/>
      <c r="COM17" s="80"/>
      <c r="CON17" s="80"/>
      <c r="COO17" s="80"/>
      <c r="COP17" s="80"/>
      <c r="COQ17" s="80"/>
      <c r="COR17" s="80"/>
      <c r="COS17" s="80"/>
      <c r="COT17" s="80"/>
      <c r="COU17" s="80"/>
      <c r="COV17" s="80"/>
      <c r="COW17" s="80"/>
      <c r="COX17" s="80"/>
      <c r="COY17" s="80"/>
      <c r="COZ17" s="80"/>
      <c r="CPA17" s="80"/>
      <c r="CPB17" s="80"/>
      <c r="CPC17" s="80"/>
      <c r="CPD17" s="80"/>
      <c r="CPE17" s="80"/>
      <c r="CPF17" s="80"/>
      <c r="CPG17" s="80"/>
      <c r="CPH17" s="80"/>
      <c r="CPI17" s="80"/>
      <c r="CPJ17" s="80"/>
      <c r="CPK17" s="80"/>
      <c r="CPL17" s="80"/>
      <c r="CPM17" s="80"/>
      <c r="CPN17" s="80"/>
      <c r="CPO17" s="80"/>
      <c r="CPP17" s="80"/>
      <c r="CPQ17" s="80"/>
      <c r="CPR17" s="80"/>
      <c r="CPS17" s="80"/>
      <c r="CPT17" s="80"/>
      <c r="CPU17" s="80"/>
      <c r="CPV17" s="80"/>
      <c r="CPW17" s="80"/>
      <c r="CPX17" s="80"/>
      <c r="CPY17" s="80"/>
      <c r="CPZ17" s="80"/>
      <c r="CQA17" s="80"/>
      <c r="CQB17" s="80"/>
      <c r="CQC17" s="80"/>
      <c r="CQD17" s="80"/>
      <c r="CQE17" s="80"/>
      <c r="CQF17" s="80"/>
      <c r="CQG17" s="80"/>
      <c r="CQH17" s="80"/>
      <c r="CQI17" s="80"/>
      <c r="CQJ17" s="80"/>
      <c r="CQK17" s="80"/>
      <c r="CQL17" s="80"/>
      <c r="CQM17" s="80"/>
      <c r="CQN17" s="80"/>
      <c r="CQO17" s="80"/>
      <c r="CQP17" s="80"/>
      <c r="CQQ17" s="80"/>
      <c r="CQR17" s="80"/>
      <c r="CQS17" s="80"/>
      <c r="CQT17" s="80"/>
      <c r="CQU17" s="80"/>
      <c r="CQV17" s="80"/>
      <c r="CQW17" s="80"/>
      <c r="CQX17" s="80"/>
      <c r="CQY17" s="80"/>
      <c r="CQZ17" s="80"/>
      <c r="CRA17" s="80"/>
      <c r="CRB17" s="80"/>
      <c r="CRC17" s="80"/>
      <c r="CRD17" s="80"/>
      <c r="CRE17" s="80"/>
      <c r="CRF17" s="80"/>
      <c r="CRG17" s="80"/>
      <c r="CRH17" s="80"/>
      <c r="CRI17" s="80"/>
      <c r="CRJ17" s="80"/>
      <c r="CRK17" s="80"/>
      <c r="CRL17" s="80"/>
      <c r="CRM17" s="80"/>
      <c r="CRN17" s="80"/>
      <c r="CRO17" s="80"/>
      <c r="CRP17" s="80"/>
      <c r="CRQ17" s="80"/>
      <c r="CRR17" s="80"/>
      <c r="CRS17" s="80"/>
      <c r="CRT17" s="80"/>
      <c r="CRU17" s="80"/>
      <c r="CRV17" s="80"/>
      <c r="CRW17" s="80"/>
      <c r="CRX17" s="80"/>
      <c r="CRY17" s="80"/>
      <c r="CRZ17" s="80"/>
      <c r="CSA17" s="80"/>
      <c r="CSB17" s="80"/>
      <c r="CSC17" s="80"/>
      <c r="CSD17" s="80"/>
      <c r="CSE17" s="80"/>
      <c r="CSF17" s="80"/>
      <c r="CSG17" s="80"/>
      <c r="CSH17" s="80"/>
      <c r="CSI17" s="80"/>
      <c r="CSJ17" s="80"/>
      <c r="CSK17" s="80"/>
      <c r="CSL17" s="80"/>
      <c r="CSM17" s="80"/>
      <c r="CSN17" s="80"/>
      <c r="CSO17" s="80"/>
      <c r="CSP17" s="80"/>
      <c r="CSQ17" s="80"/>
      <c r="CSR17" s="80"/>
      <c r="CSS17" s="80"/>
      <c r="CST17" s="80"/>
      <c r="CSU17" s="80"/>
      <c r="CSV17" s="80"/>
      <c r="CSW17" s="80"/>
      <c r="CSX17" s="80"/>
      <c r="CSY17" s="80"/>
      <c r="CSZ17" s="80"/>
      <c r="CTA17" s="80"/>
      <c r="CTB17" s="80"/>
      <c r="CTC17" s="80"/>
      <c r="CTD17" s="80"/>
      <c r="CTE17" s="80"/>
      <c r="CTF17" s="80"/>
      <c r="CTG17" s="80"/>
      <c r="CTH17" s="80"/>
      <c r="CTI17" s="80"/>
      <c r="CTJ17" s="80"/>
      <c r="CTK17" s="80"/>
      <c r="CTL17" s="80"/>
      <c r="CTM17" s="80"/>
      <c r="CTN17" s="80"/>
      <c r="CTO17" s="80"/>
      <c r="CTP17" s="80"/>
      <c r="CTQ17" s="80"/>
      <c r="CTR17" s="80"/>
      <c r="CTS17" s="80"/>
      <c r="CTT17" s="80"/>
      <c r="CTU17" s="80"/>
      <c r="CTV17" s="80"/>
      <c r="CTW17" s="80"/>
      <c r="CTX17" s="80"/>
      <c r="CTY17" s="80"/>
      <c r="CTZ17" s="80"/>
      <c r="CUA17" s="80"/>
      <c r="CUB17" s="80"/>
      <c r="CUC17" s="80"/>
      <c r="CUD17" s="80"/>
      <c r="CUE17" s="80"/>
      <c r="CUF17" s="80"/>
      <c r="CUG17" s="80"/>
      <c r="CUH17" s="80"/>
      <c r="CUI17" s="80"/>
      <c r="CUJ17" s="80"/>
      <c r="CUK17" s="80"/>
      <c r="CUL17" s="80"/>
      <c r="CUM17" s="80"/>
      <c r="CUN17" s="80"/>
      <c r="CUO17" s="80"/>
      <c r="CUP17" s="80"/>
      <c r="CUQ17" s="80"/>
      <c r="CUR17" s="80"/>
      <c r="CUS17" s="80"/>
      <c r="CUT17" s="80"/>
      <c r="CUU17" s="80"/>
      <c r="CUV17" s="80"/>
      <c r="CUW17" s="80"/>
      <c r="CUX17" s="80"/>
      <c r="CUY17" s="80"/>
      <c r="CUZ17" s="80"/>
      <c r="CVA17" s="80"/>
      <c r="CVB17" s="80"/>
      <c r="CVC17" s="80"/>
      <c r="CVD17" s="80"/>
      <c r="CVE17" s="80"/>
      <c r="CVF17" s="80"/>
      <c r="CVG17" s="80"/>
      <c r="CVH17" s="80"/>
      <c r="CVI17" s="80"/>
      <c r="CVJ17" s="80"/>
      <c r="CVK17" s="80"/>
      <c r="CVL17" s="80"/>
      <c r="CVM17" s="80"/>
      <c r="CVN17" s="80"/>
      <c r="CVO17" s="80"/>
      <c r="CVP17" s="80"/>
      <c r="CVQ17" s="80"/>
      <c r="CVR17" s="80"/>
      <c r="CVS17" s="80"/>
      <c r="CVT17" s="80"/>
      <c r="CVU17" s="80"/>
      <c r="CVV17" s="80"/>
      <c r="CVW17" s="80"/>
      <c r="CVX17" s="80"/>
      <c r="CVY17" s="80"/>
      <c r="CVZ17" s="80"/>
      <c r="CWA17" s="80"/>
      <c r="CWB17" s="80"/>
      <c r="CWC17" s="80"/>
      <c r="CWD17" s="80"/>
      <c r="CWE17" s="80"/>
      <c r="CWF17" s="80"/>
      <c r="CWG17" s="80"/>
      <c r="CWH17" s="80"/>
      <c r="CWI17" s="80"/>
      <c r="CWJ17" s="80"/>
      <c r="CWK17" s="80"/>
      <c r="CWL17" s="80"/>
      <c r="CWM17" s="80"/>
      <c r="CWN17" s="80"/>
      <c r="CWO17" s="80"/>
      <c r="CWP17" s="80"/>
      <c r="CWQ17" s="80"/>
      <c r="CWR17" s="80"/>
      <c r="CWS17" s="80"/>
      <c r="CWT17" s="80"/>
      <c r="CWU17" s="80"/>
      <c r="CWV17" s="80"/>
      <c r="CWW17" s="80"/>
      <c r="CWX17" s="80"/>
      <c r="CWY17" s="80"/>
      <c r="CWZ17" s="80"/>
      <c r="CXA17" s="80"/>
      <c r="CXB17" s="80"/>
      <c r="CXC17" s="80"/>
      <c r="CXD17" s="80"/>
      <c r="CXE17" s="80"/>
      <c r="CXF17" s="80"/>
      <c r="CXG17" s="80"/>
      <c r="CXH17" s="80"/>
      <c r="CXI17" s="80"/>
      <c r="CXJ17" s="80"/>
      <c r="CXK17" s="80"/>
      <c r="CXL17" s="80"/>
      <c r="CXM17" s="80"/>
      <c r="CXN17" s="80"/>
      <c r="CXO17" s="80"/>
      <c r="CXP17" s="80"/>
      <c r="CXQ17" s="80"/>
      <c r="CXR17" s="80"/>
      <c r="CXS17" s="80"/>
      <c r="CXT17" s="80"/>
      <c r="CXU17" s="80"/>
      <c r="CXV17" s="80"/>
      <c r="CXW17" s="80"/>
      <c r="CXX17" s="80"/>
      <c r="CXY17" s="80"/>
      <c r="CXZ17" s="80"/>
      <c r="CYA17" s="80"/>
      <c r="CYB17" s="80"/>
      <c r="CYC17" s="80"/>
      <c r="CYD17" s="80"/>
      <c r="CYE17" s="80"/>
      <c r="CYF17" s="80"/>
      <c r="CYG17" s="80"/>
      <c r="CYH17" s="80"/>
      <c r="CYI17" s="80"/>
      <c r="CYJ17" s="80"/>
      <c r="CYK17" s="80"/>
      <c r="CYL17" s="80"/>
      <c r="CYM17" s="80"/>
      <c r="CYN17" s="80"/>
      <c r="CYO17" s="80"/>
      <c r="CYP17" s="80"/>
      <c r="CYQ17" s="80"/>
      <c r="CYR17" s="80"/>
      <c r="CYS17" s="80"/>
      <c r="CYT17" s="80"/>
      <c r="CYU17" s="80"/>
      <c r="CYV17" s="80"/>
      <c r="CYW17" s="80"/>
      <c r="CYX17" s="80"/>
      <c r="CYY17" s="80"/>
      <c r="CYZ17" s="80"/>
      <c r="CZA17" s="80"/>
      <c r="CZB17" s="80"/>
      <c r="CZC17" s="80"/>
      <c r="CZD17" s="80"/>
      <c r="CZE17" s="80"/>
      <c r="CZF17" s="80"/>
      <c r="CZG17" s="80"/>
      <c r="CZH17" s="80"/>
      <c r="CZI17" s="80"/>
      <c r="CZJ17" s="80"/>
      <c r="CZK17" s="80"/>
      <c r="CZL17" s="80"/>
      <c r="CZM17" s="80"/>
      <c r="CZN17" s="80"/>
      <c r="CZO17" s="80"/>
      <c r="CZP17" s="80"/>
      <c r="CZQ17" s="80"/>
      <c r="CZR17" s="80"/>
      <c r="CZS17" s="80"/>
      <c r="CZT17" s="80"/>
      <c r="CZU17" s="80"/>
      <c r="CZV17" s="80"/>
      <c r="CZW17" s="80"/>
      <c r="CZX17" s="80"/>
      <c r="CZY17" s="80"/>
      <c r="CZZ17" s="80"/>
      <c r="DAA17" s="80"/>
      <c r="DAB17" s="80"/>
      <c r="DAC17" s="80"/>
      <c r="DAD17" s="80"/>
      <c r="DAE17" s="80"/>
      <c r="DAF17" s="80"/>
      <c r="DAG17" s="80"/>
      <c r="DAH17" s="80"/>
      <c r="DAI17" s="80"/>
      <c r="DAJ17" s="80"/>
      <c r="DAK17" s="80"/>
      <c r="DAL17" s="80"/>
      <c r="DAM17" s="80"/>
      <c r="DAN17" s="80"/>
      <c r="DAO17" s="80"/>
      <c r="DAP17" s="80"/>
      <c r="DAQ17" s="80"/>
      <c r="DAR17" s="80"/>
      <c r="DAS17" s="80"/>
      <c r="DAT17" s="80"/>
      <c r="DAU17" s="80"/>
      <c r="DAV17" s="80"/>
      <c r="DAW17" s="80"/>
      <c r="DAX17" s="80"/>
      <c r="DAY17" s="80"/>
      <c r="DAZ17" s="80"/>
      <c r="DBA17" s="80"/>
      <c r="DBB17" s="80"/>
      <c r="DBC17" s="80"/>
      <c r="DBD17" s="80"/>
      <c r="DBE17" s="80"/>
      <c r="DBF17" s="80"/>
      <c r="DBG17" s="80"/>
      <c r="DBH17" s="80"/>
      <c r="DBI17" s="80"/>
      <c r="DBJ17" s="80"/>
      <c r="DBK17" s="80"/>
      <c r="DBL17" s="80"/>
      <c r="DBM17" s="80"/>
      <c r="DBN17" s="80"/>
      <c r="DBO17" s="80"/>
      <c r="DBP17" s="80"/>
      <c r="DBQ17" s="80"/>
      <c r="DBR17" s="80"/>
      <c r="DBS17" s="80"/>
      <c r="DBT17" s="80"/>
      <c r="DBU17" s="80"/>
      <c r="DBV17" s="80"/>
      <c r="DBW17" s="80"/>
      <c r="DBX17" s="80"/>
      <c r="DBY17" s="80"/>
      <c r="DBZ17" s="80"/>
      <c r="DCA17" s="80"/>
      <c r="DCB17" s="80"/>
      <c r="DCC17" s="80"/>
      <c r="DCD17" s="80"/>
      <c r="DCE17" s="80"/>
      <c r="DCF17" s="80"/>
      <c r="DCG17" s="80"/>
      <c r="DCH17" s="80"/>
      <c r="DCI17" s="80"/>
      <c r="DCJ17" s="80"/>
      <c r="DCK17" s="80"/>
      <c r="DCL17" s="80"/>
      <c r="DCM17" s="80"/>
      <c r="DCN17" s="80"/>
      <c r="DCO17" s="80"/>
      <c r="DCP17" s="80"/>
      <c r="DCQ17" s="80"/>
      <c r="DCR17" s="80"/>
      <c r="DCS17" s="80"/>
      <c r="DCT17" s="80"/>
      <c r="DCU17" s="80"/>
      <c r="DCV17" s="80"/>
      <c r="DCW17" s="80"/>
      <c r="DCX17" s="80"/>
      <c r="DCY17" s="80"/>
      <c r="DCZ17" s="80"/>
      <c r="DDA17" s="80"/>
      <c r="DDB17" s="80"/>
      <c r="DDC17" s="80"/>
      <c r="DDD17" s="80"/>
      <c r="DDE17" s="80"/>
      <c r="DDF17" s="80"/>
      <c r="DDG17" s="80"/>
      <c r="DDH17" s="80"/>
      <c r="DDI17" s="80"/>
      <c r="DDJ17" s="80"/>
      <c r="DDK17" s="80"/>
      <c r="DDL17" s="80"/>
      <c r="DDM17" s="80"/>
      <c r="DDN17" s="80"/>
      <c r="DDO17" s="80"/>
      <c r="DDP17" s="80"/>
      <c r="DDQ17" s="80"/>
      <c r="DDR17" s="80"/>
      <c r="DDS17" s="80"/>
      <c r="DDT17" s="80"/>
      <c r="DDU17" s="80"/>
      <c r="DDV17" s="80"/>
      <c r="DDW17" s="80"/>
      <c r="DDX17" s="80"/>
      <c r="DDY17" s="80"/>
      <c r="DDZ17" s="80"/>
      <c r="DEA17" s="80"/>
      <c r="DEB17" s="80"/>
      <c r="DEC17" s="80"/>
      <c r="DED17" s="80"/>
      <c r="DEE17" s="80"/>
      <c r="DEF17" s="80"/>
      <c r="DEG17" s="80"/>
      <c r="DEH17" s="80"/>
      <c r="DEI17" s="80"/>
      <c r="DEJ17" s="80"/>
      <c r="DEK17" s="80"/>
      <c r="DEL17" s="80"/>
      <c r="DEM17" s="80"/>
      <c r="DEN17" s="80"/>
      <c r="DEO17" s="80"/>
      <c r="DEP17" s="80"/>
      <c r="DEQ17" s="80"/>
      <c r="DER17" s="80"/>
      <c r="DES17" s="80"/>
      <c r="DET17" s="80"/>
      <c r="DEU17" s="80"/>
      <c r="DEV17" s="80"/>
      <c r="DEW17" s="80"/>
      <c r="DEX17" s="80"/>
      <c r="DEY17" s="80"/>
      <c r="DEZ17" s="80"/>
      <c r="DFA17" s="80"/>
      <c r="DFB17" s="80"/>
      <c r="DFC17" s="80"/>
      <c r="DFD17" s="80"/>
      <c r="DFE17" s="80"/>
      <c r="DFF17" s="80"/>
      <c r="DFG17" s="80"/>
      <c r="DFH17" s="80"/>
      <c r="DFI17" s="80"/>
      <c r="DFJ17" s="80"/>
      <c r="DFK17" s="80"/>
      <c r="DFL17" s="80"/>
      <c r="DFM17" s="80"/>
      <c r="DFN17" s="80"/>
      <c r="DFO17" s="80"/>
      <c r="DFP17" s="80"/>
      <c r="DFQ17" s="80"/>
      <c r="DFR17" s="80"/>
      <c r="DFS17" s="80"/>
      <c r="DFT17" s="80"/>
      <c r="DFU17" s="80"/>
      <c r="DFV17" s="80"/>
      <c r="DFW17" s="80"/>
      <c r="DFX17" s="80"/>
      <c r="DFY17" s="80"/>
      <c r="DFZ17" s="80"/>
      <c r="DGA17" s="80"/>
      <c r="DGB17" s="80"/>
      <c r="DGC17" s="80"/>
      <c r="DGD17" s="80"/>
      <c r="DGE17" s="80"/>
      <c r="DGF17" s="80"/>
      <c r="DGG17" s="80"/>
      <c r="DGH17" s="80"/>
      <c r="DGI17" s="80"/>
      <c r="DGJ17" s="80"/>
      <c r="DGK17" s="80"/>
      <c r="DGL17" s="80"/>
      <c r="DGM17" s="80"/>
      <c r="DGN17" s="80"/>
      <c r="DGO17" s="80"/>
      <c r="DGP17" s="80"/>
      <c r="DGQ17" s="80"/>
      <c r="DGR17" s="80"/>
      <c r="DGS17" s="80"/>
      <c r="DGT17" s="80"/>
      <c r="DGU17" s="80"/>
      <c r="DGV17" s="80"/>
      <c r="DGW17" s="80"/>
      <c r="DGX17" s="80"/>
      <c r="DGY17" s="80"/>
      <c r="DGZ17" s="80"/>
      <c r="DHA17" s="80"/>
      <c r="DHB17" s="80"/>
      <c r="DHC17" s="80"/>
      <c r="DHD17" s="80"/>
      <c r="DHE17" s="80"/>
      <c r="DHF17" s="80"/>
      <c r="DHG17" s="80"/>
      <c r="DHH17" s="80"/>
      <c r="DHI17" s="80"/>
      <c r="DHJ17" s="80"/>
      <c r="DHK17" s="80"/>
      <c r="DHL17" s="80"/>
      <c r="DHM17" s="80"/>
      <c r="DHN17" s="80"/>
      <c r="DHO17" s="80"/>
      <c r="DHP17" s="80"/>
      <c r="DHQ17" s="80"/>
      <c r="DHR17" s="80"/>
      <c r="DHS17" s="80"/>
      <c r="DHT17" s="80"/>
      <c r="DHU17" s="80"/>
      <c r="DHV17" s="80"/>
      <c r="DHW17" s="80"/>
      <c r="DHX17" s="80"/>
      <c r="DHY17" s="80"/>
      <c r="DHZ17" s="80"/>
      <c r="DIA17" s="80"/>
      <c r="DIB17" s="80"/>
      <c r="DIC17" s="80"/>
      <c r="DID17" s="80"/>
      <c r="DIE17" s="80"/>
      <c r="DIF17" s="80"/>
      <c r="DIG17" s="80"/>
      <c r="DIH17" s="80"/>
      <c r="DII17" s="80"/>
      <c r="DIJ17" s="80"/>
      <c r="DIK17" s="80"/>
      <c r="DIL17" s="80"/>
      <c r="DIM17" s="80"/>
      <c r="DIN17" s="80"/>
      <c r="DIO17" s="80"/>
      <c r="DIP17" s="80"/>
      <c r="DIQ17" s="80"/>
      <c r="DIR17" s="80"/>
      <c r="DIS17" s="80"/>
      <c r="DIT17" s="80"/>
      <c r="DIU17" s="80"/>
      <c r="DIV17" s="80"/>
      <c r="DIW17" s="80"/>
      <c r="DIX17" s="80"/>
      <c r="DIY17" s="80"/>
      <c r="DIZ17" s="80"/>
      <c r="DJA17" s="80"/>
      <c r="DJB17" s="80"/>
      <c r="DJC17" s="80"/>
      <c r="DJD17" s="80"/>
      <c r="DJE17" s="80"/>
      <c r="DJF17" s="80"/>
      <c r="DJG17" s="80"/>
      <c r="DJH17" s="80"/>
      <c r="DJI17" s="80"/>
      <c r="DJJ17" s="80"/>
      <c r="DJK17" s="80"/>
      <c r="DJL17" s="80"/>
      <c r="DJM17" s="80"/>
      <c r="DJN17" s="80"/>
      <c r="DJO17" s="80"/>
      <c r="DJP17" s="80"/>
      <c r="DJQ17" s="80"/>
      <c r="DJR17" s="80"/>
      <c r="DJS17" s="80"/>
      <c r="DJT17" s="80"/>
      <c r="DJU17" s="80"/>
      <c r="DJV17" s="80"/>
      <c r="DJW17" s="80"/>
      <c r="DJX17" s="80"/>
      <c r="DJY17" s="80"/>
      <c r="DJZ17" s="80"/>
      <c r="DKA17" s="80"/>
      <c r="DKB17" s="80"/>
      <c r="DKC17" s="80"/>
      <c r="DKD17" s="80"/>
      <c r="DKE17" s="80"/>
      <c r="DKF17" s="80"/>
      <c r="DKG17" s="80"/>
      <c r="DKH17" s="80"/>
      <c r="DKI17" s="80"/>
      <c r="DKJ17" s="80"/>
      <c r="DKK17" s="80"/>
      <c r="DKL17" s="80"/>
      <c r="DKM17" s="80"/>
      <c r="DKN17" s="80"/>
      <c r="DKO17" s="80"/>
      <c r="DKP17" s="80"/>
      <c r="DKQ17" s="80"/>
      <c r="DKR17" s="80"/>
      <c r="DKS17" s="80"/>
      <c r="DKT17" s="80"/>
      <c r="DKU17" s="80"/>
      <c r="DKV17" s="80"/>
      <c r="DKW17" s="80"/>
      <c r="DKX17" s="80"/>
      <c r="DKY17" s="80"/>
      <c r="DKZ17" s="80"/>
      <c r="DLA17" s="80"/>
      <c r="DLB17" s="80"/>
      <c r="DLC17" s="80"/>
      <c r="DLD17" s="80"/>
      <c r="DLE17" s="80"/>
      <c r="DLF17" s="80"/>
      <c r="DLG17" s="80"/>
      <c r="DLH17" s="80"/>
      <c r="DLI17" s="80"/>
      <c r="DLJ17" s="80"/>
      <c r="DLK17" s="80"/>
      <c r="DLL17" s="80"/>
      <c r="DLM17" s="80"/>
      <c r="DLN17" s="80"/>
      <c r="DLO17" s="80"/>
      <c r="DLP17" s="80"/>
      <c r="DLQ17" s="80"/>
      <c r="DLR17" s="80"/>
      <c r="DLS17" s="80"/>
      <c r="DLT17" s="80"/>
      <c r="DLU17" s="80"/>
      <c r="DLV17" s="80"/>
      <c r="DLW17" s="80"/>
      <c r="DLX17" s="80"/>
      <c r="DLY17" s="80"/>
      <c r="DLZ17" s="80"/>
      <c r="DMA17" s="80"/>
      <c r="DMB17" s="80"/>
      <c r="DMC17" s="80"/>
      <c r="DMD17" s="80"/>
      <c r="DME17" s="80"/>
      <c r="DMF17" s="80"/>
      <c r="DMG17" s="80"/>
      <c r="DMH17" s="80"/>
      <c r="DMI17" s="80"/>
      <c r="DMJ17" s="80"/>
      <c r="DMK17" s="80"/>
      <c r="DML17" s="80"/>
      <c r="DMM17" s="80"/>
      <c r="DMN17" s="80"/>
      <c r="DMO17" s="80"/>
      <c r="DMP17" s="80"/>
      <c r="DMQ17" s="80"/>
      <c r="DMR17" s="80"/>
      <c r="DMS17" s="80"/>
      <c r="DMT17" s="80"/>
      <c r="DMU17" s="80"/>
      <c r="DMV17" s="80"/>
      <c r="DMW17" s="80"/>
      <c r="DMX17" s="80"/>
      <c r="DMY17" s="80"/>
      <c r="DMZ17" s="80"/>
      <c r="DNA17" s="80"/>
      <c r="DNB17" s="80"/>
      <c r="DNC17" s="80"/>
      <c r="DND17" s="80"/>
      <c r="DNE17" s="80"/>
      <c r="DNF17" s="80"/>
      <c r="DNG17" s="80"/>
      <c r="DNH17" s="80"/>
      <c r="DNI17" s="80"/>
      <c r="DNJ17" s="80"/>
      <c r="DNK17" s="80"/>
      <c r="DNL17" s="80"/>
      <c r="DNM17" s="80"/>
      <c r="DNN17" s="80"/>
      <c r="DNO17" s="80"/>
      <c r="DNP17" s="80"/>
      <c r="DNQ17" s="80"/>
      <c r="DNR17" s="80"/>
      <c r="DNS17" s="80"/>
      <c r="DNT17" s="80"/>
      <c r="DNU17" s="80"/>
      <c r="DNV17" s="80"/>
      <c r="DNW17" s="80"/>
      <c r="DNX17" s="80"/>
      <c r="DNY17" s="80"/>
      <c r="DNZ17" s="80"/>
      <c r="DOA17" s="80"/>
      <c r="DOB17" s="80"/>
      <c r="DOC17" s="80"/>
      <c r="DOD17" s="80"/>
      <c r="DOE17" s="80"/>
      <c r="DOF17" s="80"/>
      <c r="DOG17" s="80"/>
      <c r="DOH17" s="80"/>
      <c r="DOI17" s="80"/>
      <c r="DOJ17" s="80"/>
      <c r="DOK17" s="80"/>
      <c r="DOL17" s="80"/>
      <c r="DOM17" s="80"/>
      <c r="DON17" s="80"/>
      <c r="DOO17" s="80"/>
      <c r="DOP17" s="80"/>
      <c r="DOQ17" s="80"/>
      <c r="DOR17" s="80"/>
      <c r="DOS17" s="80"/>
      <c r="DOT17" s="80"/>
      <c r="DOU17" s="80"/>
      <c r="DOV17" s="80"/>
      <c r="DOW17" s="80"/>
      <c r="DOX17" s="80"/>
      <c r="DOY17" s="80"/>
      <c r="DOZ17" s="80"/>
      <c r="DPA17" s="80"/>
      <c r="DPB17" s="80"/>
      <c r="DPC17" s="80"/>
      <c r="DPD17" s="80"/>
      <c r="DPE17" s="80"/>
      <c r="DPF17" s="80"/>
      <c r="DPG17" s="80"/>
      <c r="DPH17" s="80"/>
      <c r="DPI17" s="80"/>
      <c r="DPJ17" s="80"/>
      <c r="DPK17" s="80"/>
      <c r="DPL17" s="80"/>
      <c r="DPM17" s="80"/>
      <c r="DPN17" s="80"/>
      <c r="DPO17" s="80"/>
      <c r="DPP17" s="80"/>
      <c r="DPQ17" s="80"/>
      <c r="DPR17" s="80"/>
      <c r="DPS17" s="80"/>
      <c r="DPT17" s="80"/>
      <c r="DPU17" s="80"/>
      <c r="DPV17" s="80"/>
      <c r="DPW17" s="80"/>
      <c r="DPX17" s="80"/>
      <c r="DPY17" s="80"/>
      <c r="DPZ17" s="80"/>
      <c r="DQA17" s="80"/>
      <c r="DQB17" s="80"/>
      <c r="DQC17" s="80"/>
      <c r="DQD17" s="80"/>
      <c r="DQE17" s="80"/>
      <c r="DQF17" s="80"/>
      <c r="DQG17" s="80"/>
      <c r="DQH17" s="80"/>
      <c r="DQI17" s="80"/>
      <c r="DQJ17" s="80"/>
      <c r="DQK17" s="80"/>
      <c r="DQL17" s="80"/>
      <c r="DQM17" s="80"/>
      <c r="DQN17" s="80"/>
      <c r="DQO17" s="80"/>
      <c r="DQP17" s="80"/>
      <c r="DQQ17" s="80"/>
      <c r="DQR17" s="80"/>
      <c r="DQS17" s="80"/>
      <c r="DQT17" s="80"/>
      <c r="DQU17" s="80"/>
      <c r="DQV17" s="80"/>
      <c r="DQW17" s="80"/>
      <c r="DQX17" s="80"/>
      <c r="DQY17" s="80"/>
      <c r="DQZ17" s="80"/>
      <c r="DRA17" s="80"/>
      <c r="DRB17" s="80"/>
      <c r="DRC17" s="80"/>
      <c r="DRD17" s="80"/>
      <c r="DRE17" s="80"/>
      <c r="DRF17" s="80"/>
      <c r="DRG17" s="80"/>
      <c r="DRH17" s="80"/>
      <c r="DRI17" s="80"/>
      <c r="DRJ17" s="80"/>
      <c r="DRK17" s="80"/>
      <c r="DRL17" s="80"/>
      <c r="DRM17" s="80"/>
      <c r="DRN17" s="80"/>
      <c r="DRO17" s="80"/>
      <c r="DRP17" s="80"/>
      <c r="DRQ17" s="80"/>
      <c r="DRR17" s="80"/>
      <c r="DRS17" s="80"/>
      <c r="DRT17" s="80"/>
      <c r="DRU17" s="80"/>
      <c r="DRV17" s="80"/>
      <c r="DRW17" s="80"/>
      <c r="DRX17" s="80"/>
      <c r="DRY17" s="80"/>
      <c r="DRZ17" s="80"/>
      <c r="DSA17" s="80"/>
      <c r="DSB17" s="80"/>
      <c r="DSC17" s="80"/>
      <c r="DSD17" s="80"/>
      <c r="DSE17" s="80"/>
      <c r="DSF17" s="80"/>
      <c r="DSG17" s="80"/>
      <c r="DSH17" s="80"/>
      <c r="DSI17" s="80"/>
      <c r="DSJ17" s="80"/>
      <c r="DSK17" s="80"/>
      <c r="DSL17" s="80"/>
      <c r="DSM17" s="80"/>
      <c r="DSN17" s="80"/>
      <c r="DSO17" s="80"/>
      <c r="DSP17" s="80"/>
      <c r="DSQ17" s="80"/>
      <c r="DSR17" s="80"/>
      <c r="DSS17" s="80"/>
      <c r="DST17" s="80"/>
      <c r="DSU17" s="80"/>
      <c r="DSV17" s="80"/>
      <c r="DSW17" s="80"/>
      <c r="DSX17" s="80"/>
      <c r="DSY17" s="80"/>
      <c r="DSZ17" s="80"/>
      <c r="DTA17" s="80"/>
      <c r="DTB17" s="80"/>
      <c r="DTC17" s="80"/>
      <c r="DTD17" s="80"/>
      <c r="DTE17" s="80"/>
      <c r="DTF17" s="80"/>
      <c r="DTG17" s="80"/>
      <c r="DTH17" s="80"/>
      <c r="DTI17" s="80"/>
      <c r="DTJ17" s="80"/>
      <c r="DTK17" s="80"/>
      <c r="DTL17" s="80"/>
      <c r="DTM17" s="80"/>
      <c r="DTN17" s="80"/>
      <c r="DTO17" s="80"/>
      <c r="DTP17" s="80"/>
      <c r="DTQ17" s="80"/>
      <c r="DTR17" s="80"/>
      <c r="DTS17" s="80"/>
      <c r="DTT17" s="80"/>
      <c r="DTU17" s="80"/>
      <c r="DTV17" s="80"/>
      <c r="DTW17" s="80"/>
      <c r="DTX17" s="80"/>
      <c r="DTY17" s="80"/>
      <c r="DTZ17" s="80"/>
      <c r="DUA17" s="80"/>
      <c r="DUB17" s="80"/>
      <c r="DUC17" s="80"/>
      <c r="DUD17" s="80"/>
      <c r="DUE17" s="80"/>
      <c r="DUF17" s="80"/>
      <c r="DUG17" s="80"/>
      <c r="DUH17" s="80"/>
      <c r="DUI17" s="80"/>
      <c r="DUJ17" s="80"/>
      <c r="DUK17" s="80"/>
      <c r="DUL17" s="80"/>
      <c r="DUM17" s="80"/>
      <c r="DUN17" s="80"/>
      <c r="DUO17" s="80"/>
      <c r="DUP17" s="80"/>
      <c r="DUQ17" s="80"/>
      <c r="DUR17" s="80"/>
      <c r="DUS17" s="80"/>
      <c r="DUT17" s="80"/>
      <c r="DUU17" s="80"/>
      <c r="DUV17" s="80"/>
      <c r="DUW17" s="80"/>
      <c r="DUX17" s="80"/>
      <c r="DUY17" s="80"/>
      <c r="DUZ17" s="80"/>
      <c r="DVA17" s="80"/>
      <c r="DVB17" s="80"/>
      <c r="DVC17" s="80"/>
      <c r="DVD17" s="80"/>
      <c r="DVE17" s="80"/>
      <c r="DVF17" s="80"/>
      <c r="DVG17" s="80"/>
      <c r="DVH17" s="80"/>
      <c r="DVI17" s="80"/>
      <c r="DVJ17" s="80"/>
      <c r="DVK17" s="80"/>
      <c r="DVL17" s="80"/>
      <c r="DVM17" s="80"/>
      <c r="DVN17" s="80"/>
      <c r="DVO17" s="80"/>
      <c r="DVP17" s="80"/>
      <c r="DVQ17" s="80"/>
      <c r="DVR17" s="80"/>
      <c r="DVS17" s="80"/>
      <c r="DVT17" s="80"/>
      <c r="DVU17" s="80"/>
      <c r="DVV17" s="80"/>
      <c r="DVW17" s="80"/>
      <c r="DVX17" s="80"/>
      <c r="DVY17" s="80"/>
      <c r="DVZ17" s="80"/>
      <c r="DWA17" s="80"/>
      <c r="DWB17" s="80"/>
      <c r="DWC17" s="80"/>
      <c r="DWD17" s="80"/>
      <c r="DWE17" s="80"/>
      <c r="DWF17" s="80"/>
      <c r="DWG17" s="80"/>
      <c r="DWH17" s="80"/>
      <c r="DWI17" s="80"/>
      <c r="DWJ17" s="80"/>
      <c r="DWK17" s="80"/>
      <c r="DWL17" s="80"/>
      <c r="DWM17" s="80"/>
      <c r="DWN17" s="80"/>
      <c r="DWO17" s="80"/>
      <c r="DWP17" s="80"/>
      <c r="DWQ17" s="80"/>
      <c r="DWR17" s="80"/>
      <c r="DWS17" s="80"/>
      <c r="DWT17" s="80"/>
      <c r="DWU17" s="80"/>
      <c r="DWV17" s="80"/>
      <c r="DWW17" s="80"/>
      <c r="DWX17" s="80"/>
      <c r="DWY17" s="80"/>
      <c r="DWZ17" s="80"/>
      <c r="DXA17" s="80"/>
      <c r="DXB17" s="80"/>
      <c r="DXC17" s="80"/>
      <c r="DXD17" s="80"/>
      <c r="DXE17" s="80"/>
      <c r="DXF17" s="80"/>
      <c r="DXG17" s="80"/>
      <c r="DXH17" s="80"/>
      <c r="DXI17" s="80"/>
      <c r="DXJ17" s="80"/>
      <c r="DXK17" s="80"/>
      <c r="DXL17" s="80"/>
      <c r="DXM17" s="80"/>
      <c r="DXN17" s="80"/>
      <c r="DXO17" s="80"/>
      <c r="DXP17" s="80"/>
      <c r="DXQ17" s="80"/>
      <c r="DXR17" s="80"/>
      <c r="DXS17" s="80"/>
      <c r="DXT17" s="80"/>
      <c r="DXU17" s="80"/>
      <c r="DXV17" s="80"/>
      <c r="DXW17" s="80"/>
      <c r="DXX17" s="80"/>
      <c r="DXY17" s="80"/>
      <c r="DXZ17" s="80"/>
      <c r="DYA17" s="80"/>
      <c r="DYB17" s="80"/>
      <c r="DYC17" s="80"/>
      <c r="DYD17" s="80"/>
      <c r="DYE17" s="80"/>
      <c r="DYF17" s="80"/>
      <c r="DYG17" s="80"/>
      <c r="DYH17" s="80"/>
      <c r="DYI17" s="80"/>
      <c r="DYJ17" s="80"/>
      <c r="DYK17" s="80"/>
      <c r="DYL17" s="80"/>
      <c r="DYM17" s="80"/>
      <c r="DYN17" s="80"/>
      <c r="DYO17" s="80"/>
      <c r="DYP17" s="80"/>
      <c r="DYQ17" s="80"/>
      <c r="DYR17" s="80"/>
      <c r="DYS17" s="80"/>
      <c r="DYT17" s="80"/>
      <c r="DYU17" s="80"/>
      <c r="DYV17" s="80"/>
      <c r="DYW17" s="80"/>
      <c r="DYX17" s="80"/>
      <c r="DYY17" s="80"/>
      <c r="DYZ17" s="80"/>
      <c r="DZA17" s="80"/>
      <c r="DZB17" s="80"/>
      <c r="DZC17" s="80"/>
      <c r="DZD17" s="80"/>
      <c r="DZE17" s="80"/>
      <c r="DZF17" s="80"/>
      <c r="DZG17" s="80"/>
      <c r="DZH17" s="80"/>
      <c r="DZI17" s="80"/>
      <c r="DZJ17" s="80"/>
      <c r="DZK17" s="80"/>
      <c r="DZL17" s="80"/>
      <c r="DZM17" s="80"/>
      <c r="DZN17" s="80"/>
      <c r="DZO17" s="80"/>
      <c r="DZP17" s="80"/>
      <c r="DZQ17" s="80"/>
      <c r="DZR17" s="80"/>
      <c r="DZS17" s="80"/>
      <c r="DZT17" s="80"/>
      <c r="DZU17" s="80"/>
      <c r="DZV17" s="80"/>
      <c r="DZW17" s="80"/>
      <c r="DZX17" s="80"/>
      <c r="DZY17" s="80"/>
      <c r="DZZ17" s="80"/>
      <c r="EAA17" s="80"/>
      <c r="EAB17" s="80"/>
      <c r="EAC17" s="80"/>
      <c r="EAD17" s="80"/>
      <c r="EAE17" s="80"/>
      <c r="EAF17" s="80"/>
      <c r="EAG17" s="80"/>
      <c r="EAH17" s="80"/>
      <c r="EAI17" s="80"/>
      <c r="EAJ17" s="80"/>
      <c r="EAK17" s="80"/>
      <c r="EAL17" s="80"/>
      <c r="EAM17" s="80"/>
      <c r="EAN17" s="80"/>
      <c r="EAO17" s="80"/>
      <c r="EAP17" s="80"/>
      <c r="EAQ17" s="80"/>
      <c r="EAR17" s="80"/>
      <c r="EAS17" s="80"/>
      <c r="EAT17" s="80"/>
      <c r="EAU17" s="80"/>
      <c r="EAV17" s="80"/>
      <c r="EAW17" s="80"/>
      <c r="EAX17" s="80"/>
      <c r="EAY17" s="80"/>
      <c r="EAZ17" s="80"/>
      <c r="EBA17" s="80"/>
      <c r="EBB17" s="80"/>
      <c r="EBC17" s="80"/>
      <c r="EBD17" s="80"/>
      <c r="EBE17" s="80"/>
      <c r="EBF17" s="80"/>
      <c r="EBG17" s="80"/>
      <c r="EBH17" s="80"/>
      <c r="EBI17" s="80"/>
      <c r="EBJ17" s="80"/>
      <c r="EBK17" s="80"/>
      <c r="EBL17" s="80"/>
      <c r="EBM17" s="80"/>
      <c r="EBN17" s="80"/>
      <c r="EBO17" s="80"/>
      <c r="EBP17" s="80"/>
      <c r="EBQ17" s="80"/>
      <c r="EBR17" s="80"/>
      <c r="EBS17" s="80"/>
      <c r="EBT17" s="80"/>
      <c r="EBU17" s="80"/>
      <c r="EBV17" s="80"/>
      <c r="EBW17" s="80"/>
      <c r="EBX17" s="80"/>
      <c r="EBY17" s="80"/>
      <c r="EBZ17" s="80"/>
      <c r="ECA17" s="80"/>
      <c r="ECB17" s="80"/>
      <c r="ECC17" s="80"/>
      <c r="ECD17" s="80"/>
      <c r="ECE17" s="80"/>
      <c r="ECF17" s="80"/>
      <c r="ECG17" s="80"/>
      <c r="ECH17" s="80"/>
      <c r="ECI17" s="80"/>
      <c r="ECJ17" s="80"/>
      <c r="ECK17" s="80"/>
      <c r="ECL17" s="80"/>
      <c r="ECM17" s="80"/>
      <c r="ECN17" s="80"/>
      <c r="ECO17" s="80"/>
      <c r="ECP17" s="80"/>
      <c r="ECQ17" s="80"/>
      <c r="ECR17" s="80"/>
      <c r="ECS17" s="80"/>
      <c r="ECT17" s="80"/>
      <c r="ECU17" s="80"/>
      <c r="ECV17" s="80"/>
      <c r="ECW17" s="80"/>
      <c r="ECX17" s="80"/>
      <c r="ECY17" s="80"/>
      <c r="ECZ17" s="80"/>
      <c r="EDA17" s="80"/>
      <c r="EDB17" s="80"/>
      <c r="EDC17" s="80"/>
      <c r="EDD17" s="80"/>
      <c r="EDE17" s="80"/>
      <c r="EDF17" s="80"/>
      <c r="EDG17" s="80"/>
      <c r="EDH17" s="80"/>
      <c r="EDI17" s="80"/>
      <c r="EDJ17" s="80"/>
      <c r="EDK17" s="80"/>
      <c r="EDL17" s="80"/>
      <c r="EDM17" s="80"/>
      <c r="EDN17" s="80"/>
      <c r="EDO17" s="80"/>
      <c r="EDP17" s="80"/>
      <c r="EDQ17" s="80"/>
      <c r="EDR17" s="80"/>
      <c r="EDS17" s="80"/>
      <c r="EDT17" s="80"/>
      <c r="EDU17" s="80"/>
      <c r="EDV17" s="80"/>
      <c r="EDW17" s="80"/>
      <c r="EDX17" s="80"/>
      <c r="EDY17" s="80"/>
      <c r="EDZ17" s="80"/>
      <c r="EEA17" s="80"/>
      <c r="EEB17" s="80"/>
      <c r="EEC17" s="80"/>
      <c r="EED17" s="80"/>
      <c r="EEE17" s="80"/>
      <c r="EEF17" s="80"/>
      <c r="EEG17" s="80"/>
      <c r="EEH17" s="80"/>
      <c r="EEI17" s="80"/>
      <c r="EEJ17" s="80"/>
      <c r="EEK17" s="80"/>
      <c r="EEL17" s="80"/>
      <c r="EEM17" s="80"/>
      <c r="EEN17" s="80"/>
      <c r="EEO17" s="80"/>
      <c r="EEP17" s="80"/>
      <c r="EEQ17" s="80"/>
      <c r="EER17" s="80"/>
      <c r="EES17" s="80"/>
      <c r="EET17" s="80"/>
      <c r="EEU17" s="80"/>
      <c r="EEV17" s="80"/>
      <c r="EEW17" s="80"/>
      <c r="EEX17" s="80"/>
      <c r="EEY17" s="80"/>
      <c r="EEZ17" s="80"/>
      <c r="EFA17" s="80"/>
      <c r="EFB17" s="80"/>
      <c r="EFC17" s="80"/>
      <c r="EFD17" s="80"/>
      <c r="EFE17" s="80"/>
      <c r="EFF17" s="80"/>
      <c r="EFG17" s="80"/>
      <c r="EFH17" s="80"/>
      <c r="EFI17" s="80"/>
      <c r="EFJ17" s="80"/>
      <c r="EFK17" s="80"/>
      <c r="EFL17" s="80"/>
      <c r="EFM17" s="80"/>
      <c r="EFN17" s="80"/>
      <c r="EFO17" s="80"/>
      <c r="EFP17" s="80"/>
      <c r="EFQ17" s="80"/>
      <c r="EFR17" s="80"/>
      <c r="EFS17" s="80"/>
      <c r="EFT17" s="80"/>
      <c r="EFU17" s="80"/>
      <c r="EFV17" s="80"/>
      <c r="EFW17" s="80"/>
      <c r="EFX17" s="80"/>
      <c r="EFY17" s="80"/>
      <c r="EFZ17" s="80"/>
      <c r="EGA17" s="80"/>
      <c r="EGB17" s="80"/>
      <c r="EGC17" s="80"/>
      <c r="EGD17" s="80"/>
      <c r="EGE17" s="80"/>
      <c r="EGF17" s="80"/>
      <c r="EGG17" s="80"/>
      <c r="EGH17" s="80"/>
      <c r="EGI17" s="80"/>
      <c r="EGJ17" s="80"/>
      <c r="EGK17" s="80"/>
      <c r="EGL17" s="80"/>
      <c r="EGM17" s="80"/>
      <c r="EGN17" s="80"/>
      <c r="EGO17" s="80"/>
      <c r="EGP17" s="80"/>
      <c r="EGQ17" s="80"/>
      <c r="EGR17" s="80"/>
      <c r="EGS17" s="80"/>
      <c r="EGT17" s="80"/>
      <c r="EGU17" s="80"/>
      <c r="EGV17" s="80"/>
      <c r="EGW17" s="80"/>
      <c r="EGX17" s="80"/>
      <c r="EGY17" s="80"/>
      <c r="EGZ17" s="80"/>
      <c r="EHA17" s="80"/>
      <c r="EHB17" s="80"/>
      <c r="EHC17" s="80"/>
      <c r="EHD17" s="80"/>
      <c r="EHE17" s="80"/>
      <c r="EHF17" s="80"/>
      <c r="EHG17" s="80"/>
      <c r="EHH17" s="80"/>
      <c r="EHI17" s="80"/>
      <c r="EHJ17" s="80"/>
      <c r="EHK17" s="80"/>
      <c r="EHL17" s="80"/>
      <c r="EHM17" s="80"/>
      <c r="EHN17" s="80"/>
      <c r="EHO17" s="80"/>
      <c r="EHP17" s="80"/>
      <c r="EHQ17" s="80"/>
      <c r="EHR17" s="80"/>
      <c r="EHS17" s="80"/>
      <c r="EHT17" s="80"/>
      <c r="EHU17" s="80"/>
      <c r="EHV17" s="80"/>
      <c r="EHW17" s="80"/>
      <c r="EHX17" s="80"/>
      <c r="EHY17" s="80"/>
      <c r="EHZ17" s="80"/>
      <c r="EIA17" s="80"/>
      <c r="EIB17" s="80"/>
      <c r="EIC17" s="80"/>
      <c r="EID17" s="80"/>
      <c r="EIE17" s="80"/>
      <c r="EIF17" s="80"/>
      <c r="EIG17" s="80"/>
      <c r="EIH17" s="80"/>
      <c r="EII17" s="80"/>
      <c r="EIJ17" s="80"/>
      <c r="EIK17" s="80"/>
      <c r="EIL17" s="80"/>
      <c r="EIM17" s="80"/>
      <c r="EIN17" s="80"/>
      <c r="EIO17" s="80"/>
      <c r="EIP17" s="80"/>
      <c r="EIQ17" s="80"/>
      <c r="EIR17" s="80"/>
      <c r="EIS17" s="80"/>
      <c r="EIT17" s="80"/>
      <c r="EIU17" s="80"/>
      <c r="EIV17" s="80"/>
      <c r="EIW17" s="80"/>
      <c r="EIX17" s="80"/>
      <c r="EIY17" s="80"/>
      <c r="EIZ17" s="80"/>
      <c r="EJA17" s="80"/>
      <c r="EJB17" s="80"/>
      <c r="EJC17" s="80"/>
      <c r="EJD17" s="80"/>
      <c r="EJE17" s="80"/>
      <c r="EJF17" s="80"/>
      <c r="EJG17" s="80"/>
      <c r="EJH17" s="80"/>
      <c r="EJI17" s="80"/>
      <c r="EJJ17" s="80"/>
      <c r="EJK17" s="80"/>
      <c r="EJL17" s="80"/>
      <c r="EJM17" s="80"/>
      <c r="EJN17" s="80"/>
      <c r="EJO17" s="80"/>
      <c r="EJP17" s="80"/>
      <c r="EJQ17" s="80"/>
      <c r="EJR17" s="80"/>
      <c r="EJS17" s="80"/>
      <c r="EJT17" s="80"/>
      <c r="EJU17" s="80"/>
      <c r="EJV17" s="80"/>
      <c r="EJW17" s="80"/>
      <c r="EJX17" s="80"/>
      <c r="EJY17" s="80"/>
      <c r="EJZ17" s="80"/>
      <c r="EKA17" s="80"/>
      <c r="EKB17" s="80"/>
      <c r="EKC17" s="80"/>
      <c r="EKD17" s="80"/>
      <c r="EKE17" s="80"/>
      <c r="EKF17" s="80"/>
      <c r="EKG17" s="80"/>
      <c r="EKH17" s="80"/>
      <c r="EKI17" s="80"/>
      <c r="EKJ17" s="80"/>
      <c r="EKK17" s="80"/>
      <c r="EKL17" s="80"/>
      <c r="EKM17" s="80"/>
      <c r="EKN17" s="80"/>
      <c r="EKO17" s="80"/>
      <c r="EKP17" s="80"/>
      <c r="EKQ17" s="80"/>
      <c r="EKR17" s="80"/>
      <c r="EKS17" s="80"/>
      <c r="EKT17" s="80"/>
      <c r="EKU17" s="80"/>
      <c r="EKV17" s="80"/>
      <c r="EKW17" s="80"/>
      <c r="EKX17" s="80"/>
      <c r="EKY17" s="80"/>
      <c r="EKZ17" s="80"/>
      <c r="ELA17" s="80"/>
      <c r="ELB17" s="80"/>
      <c r="ELC17" s="80"/>
      <c r="ELD17" s="80"/>
      <c r="ELE17" s="80"/>
      <c r="ELF17" s="80"/>
      <c r="ELG17" s="80"/>
      <c r="ELH17" s="80"/>
      <c r="ELI17" s="80"/>
      <c r="ELJ17" s="80"/>
      <c r="ELK17" s="80"/>
      <c r="ELL17" s="80"/>
      <c r="ELM17" s="80"/>
      <c r="ELN17" s="80"/>
      <c r="ELO17" s="80"/>
      <c r="ELP17" s="80"/>
      <c r="ELQ17" s="80"/>
      <c r="ELR17" s="80"/>
      <c r="ELS17" s="80"/>
      <c r="ELT17" s="80"/>
      <c r="ELU17" s="80"/>
      <c r="ELV17" s="80"/>
      <c r="ELW17" s="80"/>
      <c r="ELX17" s="80"/>
      <c r="ELY17" s="80"/>
      <c r="ELZ17" s="80"/>
      <c r="EMA17" s="80"/>
      <c r="EMB17" s="80"/>
      <c r="EMC17" s="80"/>
      <c r="EMD17" s="80"/>
      <c r="EME17" s="80"/>
      <c r="EMF17" s="80"/>
      <c r="EMG17" s="80"/>
      <c r="EMH17" s="80"/>
      <c r="EMI17" s="80"/>
      <c r="EMJ17" s="80"/>
      <c r="EMK17" s="80"/>
      <c r="EML17" s="80"/>
      <c r="EMM17" s="80"/>
      <c r="EMN17" s="80"/>
      <c r="EMO17" s="80"/>
      <c r="EMP17" s="80"/>
      <c r="EMQ17" s="80"/>
      <c r="EMR17" s="80"/>
      <c r="EMS17" s="80"/>
      <c r="EMT17" s="80"/>
      <c r="EMU17" s="80"/>
      <c r="EMV17" s="80"/>
      <c r="EMW17" s="80"/>
      <c r="EMX17" s="80"/>
      <c r="EMY17" s="80"/>
      <c r="EMZ17" s="80"/>
      <c r="ENA17" s="80"/>
      <c r="ENB17" s="80"/>
      <c r="ENC17" s="80"/>
      <c r="END17" s="80"/>
      <c r="ENE17" s="80"/>
      <c r="ENF17" s="80"/>
      <c r="ENG17" s="80"/>
      <c r="ENH17" s="80"/>
      <c r="ENI17" s="80"/>
      <c r="ENJ17" s="80"/>
      <c r="ENK17" s="80"/>
      <c r="ENL17" s="80"/>
      <c r="ENM17" s="80"/>
      <c r="ENN17" s="80"/>
      <c r="ENO17" s="80"/>
      <c r="ENP17" s="80"/>
      <c r="ENQ17" s="80"/>
      <c r="ENR17" s="80"/>
      <c r="ENS17" s="80"/>
      <c r="ENT17" s="80"/>
      <c r="ENU17" s="80"/>
      <c r="ENV17" s="80"/>
      <c r="ENW17" s="80"/>
      <c r="ENX17" s="80"/>
      <c r="ENY17" s="80"/>
      <c r="ENZ17" s="80"/>
      <c r="EOA17" s="80"/>
      <c r="EOB17" s="80"/>
      <c r="EOC17" s="80"/>
      <c r="EOD17" s="80"/>
      <c r="EOE17" s="80"/>
      <c r="EOF17" s="80"/>
      <c r="EOG17" s="80"/>
      <c r="EOH17" s="80"/>
      <c r="EOI17" s="80"/>
      <c r="EOJ17" s="80"/>
      <c r="EOK17" s="80"/>
      <c r="EOL17" s="80"/>
      <c r="EOM17" s="80"/>
      <c r="EON17" s="80"/>
      <c r="EOO17" s="80"/>
      <c r="EOP17" s="80"/>
      <c r="EOQ17" s="80"/>
      <c r="EOR17" s="80"/>
      <c r="EOS17" s="80"/>
      <c r="EOT17" s="80"/>
      <c r="EOU17" s="80"/>
      <c r="EOV17" s="80"/>
      <c r="EOW17" s="80"/>
      <c r="EOX17" s="80"/>
      <c r="EOY17" s="80"/>
      <c r="EOZ17" s="80"/>
      <c r="EPA17" s="80"/>
      <c r="EPB17" s="80"/>
      <c r="EPC17" s="80"/>
      <c r="EPD17" s="80"/>
      <c r="EPE17" s="80"/>
      <c r="EPF17" s="80"/>
      <c r="EPG17" s="80"/>
      <c r="EPH17" s="80"/>
      <c r="EPI17" s="80"/>
      <c r="EPJ17" s="80"/>
      <c r="EPK17" s="80"/>
      <c r="EPL17" s="80"/>
      <c r="EPM17" s="80"/>
      <c r="EPN17" s="80"/>
      <c r="EPO17" s="80"/>
      <c r="EPP17" s="80"/>
      <c r="EPQ17" s="80"/>
      <c r="EPR17" s="80"/>
      <c r="EPS17" s="80"/>
      <c r="EPT17" s="80"/>
      <c r="EPU17" s="80"/>
      <c r="EPV17" s="80"/>
      <c r="EPW17" s="80"/>
      <c r="EPX17" s="80"/>
      <c r="EPY17" s="80"/>
      <c r="EPZ17" s="80"/>
      <c r="EQA17" s="80"/>
      <c r="EQB17" s="80"/>
      <c r="EQC17" s="80"/>
      <c r="EQD17" s="80"/>
      <c r="EQE17" s="80"/>
      <c r="EQF17" s="80"/>
      <c r="EQG17" s="80"/>
      <c r="EQH17" s="80"/>
      <c r="EQI17" s="80"/>
      <c r="EQJ17" s="80"/>
      <c r="EQK17" s="80"/>
      <c r="EQL17" s="80"/>
      <c r="EQM17" s="80"/>
      <c r="EQN17" s="80"/>
      <c r="EQO17" s="80"/>
      <c r="EQP17" s="80"/>
      <c r="EQQ17" s="80"/>
      <c r="EQR17" s="80"/>
      <c r="EQS17" s="80"/>
      <c r="EQT17" s="80"/>
      <c r="EQU17" s="80"/>
      <c r="EQV17" s="80"/>
      <c r="EQW17" s="80"/>
      <c r="EQX17" s="80"/>
      <c r="EQY17" s="80"/>
      <c r="EQZ17" s="80"/>
      <c r="ERA17" s="80"/>
      <c r="ERB17" s="80"/>
      <c r="ERC17" s="80"/>
      <c r="ERD17" s="80"/>
      <c r="ERE17" s="80"/>
      <c r="ERF17" s="80"/>
      <c r="ERG17" s="80"/>
      <c r="ERH17" s="80"/>
      <c r="ERI17" s="80"/>
      <c r="ERJ17" s="80"/>
      <c r="ERK17" s="80"/>
      <c r="ERL17" s="80"/>
      <c r="ERM17" s="80"/>
      <c r="ERN17" s="80"/>
      <c r="ERO17" s="80"/>
      <c r="ERP17" s="80"/>
      <c r="ERQ17" s="80"/>
      <c r="ERR17" s="80"/>
      <c r="ERS17" s="80"/>
      <c r="ERT17" s="80"/>
      <c r="ERU17" s="80"/>
      <c r="ERV17" s="80"/>
      <c r="ERW17" s="80"/>
      <c r="ERX17" s="80"/>
      <c r="ERY17" s="80"/>
      <c r="ERZ17" s="80"/>
      <c r="ESA17" s="80"/>
      <c r="ESB17" s="80"/>
      <c r="ESC17" s="80"/>
      <c r="ESD17" s="80"/>
      <c r="ESE17" s="80"/>
      <c r="ESF17" s="80"/>
      <c r="ESG17" s="80"/>
      <c r="ESH17" s="80"/>
      <c r="ESI17" s="80"/>
      <c r="ESJ17" s="80"/>
      <c r="ESK17" s="80"/>
      <c r="ESL17" s="80"/>
      <c r="ESM17" s="80"/>
      <c r="ESN17" s="80"/>
      <c r="ESO17" s="80"/>
      <c r="ESP17" s="80"/>
      <c r="ESQ17" s="80"/>
      <c r="ESR17" s="80"/>
      <c r="ESS17" s="80"/>
      <c r="EST17" s="80"/>
      <c r="ESU17" s="80"/>
      <c r="ESV17" s="80"/>
      <c r="ESW17" s="80"/>
      <c r="ESX17" s="80"/>
      <c r="ESY17" s="80"/>
      <c r="ESZ17" s="80"/>
      <c r="ETA17" s="80"/>
      <c r="ETB17" s="80"/>
      <c r="ETC17" s="80"/>
      <c r="ETD17" s="80"/>
      <c r="ETE17" s="80"/>
      <c r="ETF17" s="80"/>
      <c r="ETG17" s="80"/>
      <c r="ETH17" s="80"/>
      <c r="ETI17" s="80"/>
      <c r="ETJ17" s="80"/>
      <c r="ETK17" s="80"/>
      <c r="ETL17" s="80"/>
      <c r="ETM17" s="80"/>
      <c r="ETN17" s="80"/>
      <c r="ETO17" s="80"/>
      <c r="ETP17" s="80"/>
      <c r="ETQ17" s="80"/>
      <c r="ETR17" s="80"/>
      <c r="ETS17" s="80"/>
      <c r="ETT17" s="80"/>
      <c r="ETU17" s="80"/>
      <c r="ETV17" s="80"/>
      <c r="ETW17" s="80"/>
      <c r="ETX17" s="80"/>
      <c r="ETY17" s="80"/>
      <c r="ETZ17" s="80"/>
      <c r="EUA17" s="80"/>
      <c r="EUB17" s="80"/>
      <c r="EUC17" s="80"/>
      <c r="EUD17" s="80"/>
      <c r="EUE17" s="80"/>
      <c r="EUF17" s="80"/>
      <c r="EUG17" s="80"/>
      <c r="EUH17" s="80"/>
      <c r="EUI17" s="80"/>
      <c r="EUJ17" s="80"/>
      <c r="EUK17" s="80"/>
      <c r="EUL17" s="80"/>
      <c r="EUM17" s="80"/>
      <c r="EUN17" s="80"/>
      <c r="EUO17" s="80"/>
      <c r="EUP17" s="80"/>
      <c r="EUQ17" s="80"/>
      <c r="EUR17" s="80"/>
      <c r="EUS17" s="80"/>
      <c r="EUT17" s="80"/>
      <c r="EUU17" s="80"/>
      <c r="EUV17" s="80"/>
      <c r="EUW17" s="80"/>
      <c r="EUX17" s="80"/>
      <c r="EUY17" s="80"/>
      <c r="EUZ17" s="80"/>
      <c r="EVA17" s="80"/>
      <c r="EVB17" s="80"/>
      <c r="EVC17" s="80"/>
      <c r="EVD17" s="80"/>
      <c r="EVE17" s="80"/>
      <c r="EVF17" s="80"/>
      <c r="EVG17" s="80"/>
      <c r="EVH17" s="80"/>
      <c r="EVI17" s="80"/>
      <c r="EVJ17" s="80"/>
      <c r="EVK17" s="80"/>
      <c r="EVL17" s="80"/>
      <c r="EVM17" s="80"/>
      <c r="EVN17" s="80"/>
      <c r="EVO17" s="80"/>
      <c r="EVP17" s="80"/>
      <c r="EVQ17" s="80"/>
      <c r="EVR17" s="80"/>
      <c r="EVS17" s="80"/>
      <c r="EVT17" s="80"/>
      <c r="EVU17" s="80"/>
      <c r="EVV17" s="80"/>
      <c r="EVW17" s="80"/>
      <c r="EVX17" s="80"/>
      <c r="EVY17" s="80"/>
      <c r="EVZ17" s="80"/>
      <c r="EWA17" s="80"/>
      <c r="EWB17" s="80"/>
      <c r="EWC17" s="80"/>
      <c r="EWD17" s="80"/>
      <c r="EWE17" s="80"/>
      <c r="EWF17" s="80"/>
      <c r="EWG17" s="80"/>
      <c r="EWH17" s="80"/>
      <c r="EWI17" s="80"/>
      <c r="EWJ17" s="80"/>
      <c r="EWK17" s="80"/>
      <c r="EWL17" s="80"/>
      <c r="EWM17" s="80"/>
      <c r="EWN17" s="80"/>
      <c r="EWO17" s="80"/>
      <c r="EWP17" s="80"/>
      <c r="EWQ17" s="80"/>
      <c r="EWR17" s="80"/>
      <c r="EWS17" s="80"/>
      <c r="EWT17" s="80"/>
      <c r="EWU17" s="80"/>
      <c r="EWV17" s="80"/>
      <c r="EWW17" s="80"/>
      <c r="EWX17" s="80"/>
      <c r="EWY17" s="80"/>
      <c r="EWZ17" s="80"/>
      <c r="EXA17" s="80"/>
      <c r="EXB17" s="80"/>
      <c r="EXC17" s="80"/>
      <c r="EXD17" s="80"/>
      <c r="EXE17" s="80"/>
      <c r="EXF17" s="80"/>
      <c r="EXG17" s="80"/>
      <c r="EXH17" s="80"/>
      <c r="EXI17" s="80"/>
      <c r="EXJ17" s="80"/>
      <c r="EXK17" s="80"/>
      <c r="EXL17" s="80"/>
      <c r="EXM17" s="80"/>
      <c r="EXN17" s="80"/>
      <c r="EXO17" s="80"/>
      <c r="EXP17" s="80"/>
      <c r="EXQ17" s="80"/>
      <c r="EXR17" s="80"/>
      <c r="EXS17" s="80"/>
      <c r="EXT17" s="80"/>
      <c r="EXU17" s="80"/>
      <c r="EXV17" s="80"/>
      <c r="EXW17" s="80"/>
      <c r="EXX17" s="80"/>
      <c r="EXY17" s="80"/>
      <c r="EXZ17" s="80"/>
      <c r="EYA17" s="80"/>
      <c r="EYB17" s="80"/>
      <c r="EYC17" s="80"/>
      <c r="EYD17" s="80"/>
      <c r="EYE17" s="80"/>
      <c r="EYF17" s="80"/>
      <c r="EYG17" s="80"/>
      <c r="EYH17" s="80"/>
      <c r="EYI17" s="80"/>
      <c r="EYJ17" s="80"/>
      <c r="EYK17" s="80"/>
      <c r="EYL17" s="80"/>
      <c r="EYM17" s="80"/>
      <c r="EYN17" s="80"/>
      <c r="EYO17" s="80"/>
      <c r="EYP17" s="80"/>
      <c r="EYQ17" s="80"/>
      <c r="EYR17" s="80"/>
      <c r="EYS17" s="80"/>
      <c r="EYT17" s="80"/>
      <c r="EYU17" s="80"/>
      <c r="EYV17" s="80"/>
      <c r="EYW17" s="80"/>
      <c r="EYX17" s="80"/>
      <c r="EYY17" s="80"/>
      <c r="EYZ17" s="80"/>
      <c r="EZA17" s="80"/>
      <c r="EZB17" s="80"/>
      <c r="EZC17" s="80"/>
      <c r="EZD17" s="80"/>
      <c r="EZE17" s="80"/>
      <c r="EZF17" s="80"/>
      <c r="EZG17" s="80"/>
      <c r="EZH17" s="80"/>
      <c r="EZI17" s="80"/>
      <c r="EZJ17" s="80"/>
      <c r="EZK17" s="80"/>
      <c r="EZL17" s="80"/>
      <c r="EZM17" s="80"/>
      <c r="EZN17" s="80"/>
      <c r="EZO17" s="80"/>
      <c r="EZP17" s="80"/>
      <c r="EZQ17" s="80"/>
      <c r="EZR17" s="80"/>
      <c r="EZS17" s="80"/>
      <c r="EZT17" s="80"/>
      <c r="EZU17" s="80"/>
      <c r="EZV17" s="80"/>
      <c r="EZW17" s="80"/>
      <c r="EZX17" s="80"/>
      <c r="EZY17" s="80"/>
      <c r="EZZ17" s="80"/>
      <c r="FAA17" s="80"/>
      <c r="FAB17" s="80"/>
      <c r="FAC17" s="80"/>
      <c r="FAD17" s="80"/>
      <c r="FAE17" s="80"/>
      <c r="FAF17" s="80"/>
      <c r="FAG17" s="80"/>
      <c r="FAH17" s="80"/>
      <c r="FAI17" s="80"/>
      <c r="FAJ17" s="80"/>
      <c r="FAK17" s="80"/>
      <c r="FAL17" s="80"/>
      <c r="FAM17" s="80"/>
      <c r="FAN17" s="80"/>
      <c r="FAO17" s="80"/>
      <c r="FAP17" s="80"/>
      <c r="FAQ17" s="80"/>
      <c r="FAR17" s="80"/>
      <c r="FAS17" s="80"/>
      <c r="FAT17" s="80"/>
      <c r="FAU17" s="80"/>
      <c r="FAV17" s="80"/>
      <c r="FAW17" s="80"/>
      <c r="FAX17" s="80"/>
      <c r="FAY17" s="80"/>
      <c r="FAZ17" s="80"/>
      <c r="FBA17" s="80"/>
      <c r="FBB17" s="80"/>
      <c r="FBC17" s="80"/>
      <c r="FBD17" s="80"/>
      <c r="FBE17" s="80"/>
      <c r="FBF17" s="80"/>
      <c r="FBG17" s="80"/>
      <c r="FBH17" s="80"/>
      <c r="FBI17" s="80"/>
      <c r="FBJ17" s="80"/>
      <c r="FBK17" s="80"/>
      <c r="FBL17" s="80"/>
      <c r="FBM17" s="80"/>
      <c r="FBN17" s="80"/>
      <c r="FBO17" s="80"/>
      <c r="FBP17" s="80"/>
      <c r="FBQ17" s="80"/>
      <c r="FBR17" s="80"/>
      <c r="FBS17" s="80"/>
      <c r="FBT17" s="80"/>
      <c r="FBU17" s="80"/>
      <c r="FBV17" s="80"/>
      <c r="FBW17" s="80"/>
      <c r="FBX17" s="80"/>
      <c r="FBY17" s="80"/>
      <c r="FBZ17" s="80"/>
      <c r="FCA17" s="80"/>
      <c r="FCB17" s="80"/>
      <c r="FCC17" s="80"/>
      <c r="FCD17" s="80"/>
      <c r="FCE17" s="80"/>
      <c r="FCF17" s="80"/>
      <c r="FCG17" s="80"/>
      <c r="FCH17" s="80"/>
      <c r="FCI17" s="80"/>
      <c r="FCJ17" s="80"/>
      <c r="FCK17" s="80"/>
      <c r="FCL17" s="80"/>
      <c r="FCM17" s="80"/>
      <c r="FCN17" s="80"/>
      <c r="FCO17" s="80"/>
      <c r="FCP17" s="80"/>
      <c r="FCQ17" s="80"/>
      <c r="FCR17" s="80"/>
      <c r="FCS17" s="80"/>
      <c r="FCT17" s="80"/>
      <c r="FCU17" s="80"/>
      <c r="FCV17" s="80"/>
      <c r="FCW17" s="80"/>
      <c r="FCX17" s="80"/>
      <c r="FCY17" s="80"/>
      <c r="FCZ17" s="80"/>
      <c r="FDA17" s="80"/>
      <c r="FDB17" s="80"/>
      <c r="FDC17" s="80"/>
      <c r="FDD17" s="80"/>
      <c r="FDE17" s="80"/>
      <c r="FDF17" s="80"/>
      <c r="FDG17" s="80"/>
      <c r="FDH17" s="80"/>
      <c r="FDI17" s="80"/>
      <c r="FDJ17" s="80"/>
      <c r="FDK17" s="80"/>
      <c r="FDL17" s="80"/>
      <c r="FDM17" s="80"/>
      <c r="FDN17" s="80"/>
      <c r="FDO17" s="80"/>
      <c r="FDP17" s="80"/>
      <c r="FDQ17" s="80"/>
      <c r="FDR17" s="80"/>
      <c r="FDS17" s="80"/>
      <c r="FDT17" s="80"/>
      <c r="FDU17" s="80"/>
      <c r="FDV17" s="80"/>
      <c r="FDW17" s="80"/>
      <c r="FDX17" s="80"/>
      <c r="FDY17" s="80"/>
      <c r="FDZ17" s="80"/>
      <c r="FEA17" s="80"/>
      <c r="FEB17" s="80"/>
      <c r="FEC17" s="80"/>
      <c r="FED17" s="80"/>
      <c r="FEE17" s="80"/>
      <c r="FEF17" s="80"/>
      <c r="FEG17" s="80"/>
      <c r="FEH17" s="80"/>
      <c r="FEI17" s="80"/>
      <c r="FEJ17" s="80"/>
      <c r="FEK17" s="80"/>
      <c r="FEL17" s="80"/>
      <c r="FEM17" s="80"/>
      <c r="FEN17" s="80"/>
      <c r="FEO17" s="80"/>
      <c r="FEP17" s="80"/>
      <c r="FEQ17" s="80"/>
      <c r="FER17" s="80"/>
      <c r="FES17" s="80"/>
      <c r="FET17" s="80"/>
      <c r="FEU17" s="80"/>
      <c r="FEV17" s="80"/>
      <c r="FEW17" s="80"/>
      <c r="FEX17" s="80"/>
      <c r="FEY17" s="80"/>
      <c r="FEZ17" s="80"/>
      <c r="FFA17" s="80"/>
      <c r="FFB17" s="80"/>
      <c r="FFC17" s="80"/>
      <c r="FFD17" s="80"/>
      <c r="FFE17" s="80"/>
      <c r="FFF17" s="80"/>
      <c r="FFG17" s="80"/>
      <c r="FFH17" s="80"/>
      <c r="FFI17" s="80"/>
      <c r="FFJ17" s="80"/>
      <c r="FFK17" s="80"/>
      <c r="FFL17" s="80"/>
      <c r="FFM17" s="80"/>
      <c r="FFN17" s="80"/>
      <c r="FFO17" s="80"/>
      <c r="FFP17" s="80"/>
      <c r="FFQ17" s="80"/>
      <c r="FFR17" s="80"/>
      <c r="FFS17" s="80"/>
      <c r="FFT17" s="80"/>
      <c r="FFU17" s="80"/>
      <c r="FFV17" s="80"/>
      <c r="FFW17" s="80"/>
      <c r="FFX17" s="80"/>
      <c r="FFY17" s="80"/>
      <c r="FFZ17" s="80"/>
      <c r="FGA17" s="80"/>
      <c r="FGB17" s="80"/>
      <c r="FGC17" s="80"/>
      <c r="FGD17" s="80"/>
      <c r="FGE17" s="80"/>
      <c r="FGF17" s="80"/>
      <c r="FGG17" s="80"/>
      <c r="FGH17" s="80"/>
      <c r="FGI17" s="80"/>
      <c r="FGJ17" s="80"/>
      <c r="FGK17" s="80"/>
      <c r="FGL17" s="80"/>
      <c r="FGM17" s="80"/>
      <c r="FGN17" s="80"/>
      <c r="FGO17" s="80"/>
      <c r="FGP17" s="80"/>
      <c r="FGQ17" s="80"/>
      <c r="FGR17" s="80"/>
      <c r="FGS17" s="80"/>
      <c r="FGT17" s="80"/>
      <c r="FGU17" s="80"/>
      <c r="FGV17" s="80"/>
      <c r="FGW17" s="80"/>
      <c r="FGX17" s="80"/>
      <c r="FGY17" s="80"/>
      <c r="FGZ17" s="80"/>
      <c r="FHA17" s="80"/>
      <c r="FHB17" s="80"/>
      <c r="FHC17" s="80"/>
      <c r="FHD17" s="80"/>
      <c r="FHE17" s="80"/>
      <c r="FHF17" s="80"/>
      <c r="FHG17" s="80"/>
      <c r="FHH17" s="80"/>
      <c r="FHI17" s="80"/>
      <c r="FHJ17" s="80"/>
      <c r="FHK17" s="80"/>
      <c r="FHL17" s="80"/>
      <c r="FHM17" s="80"/>
      <c r="FHN17" s="80"/>
      <c r="FHO17" s="80"/>
      <c r="FHP17" s="80"/>
      <c r="FHQ17" s="80"/>
      <c r="FHR17" s="80"/>
      <c r="FHS17" s="80"/>
      <c r="FHT17" s="80"/>
      <c r="FHU17" s="80"/>
      <c r="FHV17" s="80"/>
      <c r="FHW17" s="80"/>
      <c r="FHX17" s="80"/>
      <c r="FHY17" s="80"/>
      <c r="FHZ17" s="80"/>
      <c r="FIA17" s="80"/>
      <c r="FIB17" s="80"/>
      <c r="FIC17" s="80"/>
      <c r="FID17" s="80"/>
      <c r="FIE17" s="80"/>
      <c r="FIF17" s="80"/>
      <c r="FIG17" s="80"/>
      <c r="FIH17" s="80"/>
      <c r="FII17" s="80"/>
      <c r="FIJ17" s="80"/>
      <c r="FIK17" s="80"/>
      <c r="FIL17" s="80"/>
      <c r="FIM17" s="80"/>
      <c r="FIN17" s="80"/>
      <c r="FIO17" s="80"/>
      <c r="FIP17" s="80"/>
      <c r="FIQ17" s="80"/>
      <c r="FIR17" s="80"/>
      <c r="FIS17" s="80"/>
      <c r="FIT17" s="80"/>
      <c r="FIU17" s="80"/>
      <c r="FIV17" s="80"/>
      <c r="FIW17" s="80"/>
      <c r="FIX17" s="80"/>
      <c r="FIY17" s="80"/>
      <c r="FIZ17" s="80"/>
      <c r="FJA17" s="80"/>
      <c r="FJB17" s="80"/>
      <c r="FJC17" s="80"/>
      <c r="FJD17" s="80"/>
      <c r="FJE17" s="80"/>
      <c r="FJF17" s="80"/>
      <c r="FJG17" s="80"/>
      <c r="FJH17" s="80"/>
      <c r="FJI17" s="80"/>
      <c r="FJJ17" s="80"/>
      <c r="FJK17" s="80"/>
      <c r="FJL17" s="80"/>
      <c r="FJM17" s="80"/>
      <c r="FJN17" s="80"/>
      <c r="FJO17" s="80"/>
      <c r="FJP17" s="80"/>
      <c r="FJQ17" s="80"/>
      <c r="FJR17" s="80"/>
      <c r="FJS17" s="80"/>
      <c r="FJT17" s="80"/>
      <c r="FJU17" s="80"/>
      <c r="FJV17" s="80"/>
      <c r="FJW17" s="80"/>
      <c r="FJX17" s="80"/>
      <c r="FJY17" s="80"/>
      <c r="FJZ17" s="80"/>
      <c r="FKA17" s="80"/>
      <c r="FKB17" s="80"/>
      <c r="FKC17" s="80"/>
      <c r="FKD17" s="80"/>
      <c r="FKE17" s="80"/>
      <c r="FKF17" s="80"/>
      <c r="FKG17" s="80"/>
      <c r="FKH17" s="80"/>
      <c r="FKI17" s="80"/>
      <c r="FKJ17" s="80"/>
      <c r="FKK17" s="80"/>
      <c r="FKL17" s="80"/>
      <c r="FKM17" s="80"/>
      <c r="FKN17" s="80"/>
      <c r="FKO17" s="80"/>
      <c r="FKP17" s="80"/>
      <c r="FKQ17" s="80"/>
      <c r="FKR17" s="80"/>
      <c r="FKS17" s="80"/>
      <c r="FKT17" s="80"/>
      <c r="FKU17" s="80"/>
      <c r="FKV17" s="80"/>
      <c r="FKW17" s="80"/>
      <c r="FKX17" s="80"/>
      <c r="FKY17" s="80"/>
      <c r="FKZ17" s="80"/>
      <c r="FLA17" s="80"/>
      <c r="FLB17" s="80"/>
      <c r="FLC17" s="80"/>
      <c r="FLD17" s="80"/>
      <c r="FLE17" s="80"/>
      <c r="FLF17" s="80"/>
      <c r="FLG17" s="80"/>
      <c r="FLH17" s="80"/>
      <c r="FLI17" s="80"/>
      <c r="FLJ17" s="80"/>
      <c r="FLK17" s="80"/>
      <c r="FLL17" s="80"/>
      <c r="FLM17" s="80"/>
      <c r="FLN17" s="80"/>
      <c r="FLO17" s="80"/>
      <c r="FLP17" s="80"/>
      <c r="FLQ17" s="80"/>
      <c r="FLR17" s="80"/>
      <c r="FLS17" s="80"/>
      <c r="FLT17" s="80"/>
      <c r="FLU17" s="80"/>
      <c r="FLV17" s="80"/>
      <c r="FLW17" s="80"/>
      <c r="FLX17" s="80"/>
      <c r="FLY17" s="80"/>
      <c r="FLZ17" s="80"/>
      <c r="FMA17" s="80"/>
      <c r="FMB17" s="80"/>
      <c r="FMC17" s="80"/>
      <c r="FMD17" s="80"/>
      <c r="FME17" s="80"/>
      <c r="FMF17" s="80"/>
      <c r="FMG17" s="80"/>
      <c r="FMH17" s="80"/>
      <c r="FMI17" s="80"/>
      <c r="FMJ17" s="80"/>
      <c r="FMK17" s="80"/>
      <c r="FML17" s="80"/>
      <c r="FMM17" s="80"/>
      <c r="FMN17" s="80"/>
      <c r="FMO17" s="80"/>
      <c r="FMP17" s="80"/>
      <c r="FMQ17" s="80"/>
      <c r="FMR17" s="80"/>
      <c r="FMS17" s="80"/>
      <c r="FMT17" s="80"/>
      <c r="FMU17" s="80"/>
      <c r="FMV17" s="80"/>
      <c r="FMW17" s="80"/>
      <c r="FMX17" s="80"/>
      <c r="FMY17" s="80"/>
      <c r="FMZ17" s="80"/>
      <c r="FNA17" s="80"/>
      <c r="FNB17" s="80"/>
      <c r="FNC17" s="80"/>
      <c r="FND17" s="80"/>
      <c r="FNE17" s="80"/>
      <c r="FNF17" s="80"/>
      <c r="FNG17" s="80"/>
      <c r="FNH17" s="80"/>
      <c r="FNI17" s="80"/>
      <c r="FNJ17" s="80"/>
      <c r="FNK17" s="80"/>
      <c r="FNL17" s="80"/>
      <c r="FNM17" s="80"/>
      <c r="FNN17" s="80"/>
      <c r="FNO17" s="80"/>
      <c r="FNP17" s="80"/>
      <c r="FNQ17" s="80"/>
      <c r="FNR17" s="80"/>
      <c r="FNS17" s="80"/>
      <c r="FNT17" s="80"/>
      <c r="FNU17" s="80"/>
      <c r="FNV17" s="80"/>
      <c r="FNW17" s="80"/>
      <c r="FNX17" s="80"/>
      <c r="FNY17" s="80"/>
      <c r="FNZ17" s="80"/>
      <c r="FOA17" s="80"/>
      <c r="FOB17" s="80"/>
      <c r="FOC17" s="80"/>
      <c r="FOD17" s="80"/>
      <c r="FOE17" s="80"/>
      <c r="FOF17" s="80"/>
      <c r="FOG17" s="80"/>
      <c r="FOH17" s="80"/>
      <c r="FOI17" s="80"/>
      <c r="FOJ17" s="80"/>
      <c r="FOK17" s="80"/>
      <c r="FOL17" s="80"/>
      <c r="FOM17" s="80"/>
      <c r="FON17" s="80"/>
      <c r="FOO17" s="80"/>
      <c r="FOP17" s="80"/>
      <c r="FOQ17" s="80"/>
      <c r="FOR17" s="80"/>
      <c r="FOS17" s="80"/>
      <c r="FOT17" s="80"/>
      <c r="FOU17" s="80"/>
      <c r="FOV17" s="80"/>
      <c r="FOW17" s="80"/>
      <c r="FOX17" s="80"/>
      <c r="FOY17" s="80"/>
      <c r="FOZ17" s="80"/>
      <c r="FPA17" s="80"/>
      <c r="FPB17" s="80"/>
      <c r="FPC17" s="80"/>
      <c r="FPD17" s="80"/>
      <c r="FPE17" s="80"/>
      <c r="FPF17" s="80"/>
      <c r="FPG17" s="80"/>
      <c r="FPH17" s="80"/>
      <c r="FPI17" s="80"/>
      <c r="FPJ17" s="80"/>
      <c r="FPK17" s="80"/>
      <c r="FPL17" s="80"/>
      <c r="FPM17" s="80"/>
      <c r="FPN17" s="80"/>
      <c r="FPO17" s="80"/>
      <c r="FPP17" s="80"/>
      <c r="FPQ17" s="80"/>
      <c r="FPR17" s="80"/>
      <c r="FPS17" s="80"/>
      <c r="FPT17" s="80"/>
      <c r="FPU17" s="80"/>
      <c r="FPV17" s="80"/>
      <c r="FPW17" s="80"/>
      <c r="FPX17" s="80"/>
      <c r="FPY17" s="80"/>
      <c r="FPZ17" s="80"/>
      <c r="FQA17" s="80"/>
      <c r="FQB17" s="80"/>
      <c r="FQC17" s="80"/>
      <c r="FQD17" s="80"/>
      <c r="FQE17" s="80"/>
      <c r="FQF17" s="80"/>
      <c r="FQG17" s="80"/>
      <c r="FQH17" s="80"/>
      <c r="FQI17" s="80"/>
      <c r="FQJ17" s="80"/>
      <c r="FQK17" s="80"/>
      <c r="FQL17" s="80"/>
      <c r="FQM17" s="80"/>
      <c r="FQN17" s="80"/>
      <c r="FQO17" s="80"/>
      <c r="FQP17" s="80"/>
      <c r="FQQ17" s="80"/>
      <c r="FQR17" s="80"/>
      <c r="FQS17" s="80"/>
      <c r="FQT17" s="80"/>
      <c r="FQU17" s="80"/>
      <c r="FQV17" s="80"/>
      <c r="FQW17" s="80"/>
      <c r="FQX17" s="80"/>
      <c r="FQY17" s="80"/>
      <c r="FQZ17" s="80"/>
      <c r="FRA17" s="80"/>
      <c r="FRB17" s="80"/>
      <c r="FRC17" s="80"/>
      <c r="FRD17" s="80"/>
      <c r="FRE17" s="80"/>
      <c r="FRF17" s="80"/>
      <c r="FRG17" s="80"/>
      <c r="FRH17" s="80"/>
      <c r="FRI17" s="80"/>
      <c r="FRJ17" s="80"/>
      <c r="FRK17" s="80"/>
      <c r="FRL17" s="80"/>
      <c r="FRM17" s="80"/>
      <c r="FRN17" s="80"/>
      <c r="FRO17" s="80"/>
      <c r="FRP17" s="80"/>
      <c r="FRQ17" s="80"/>
      <c r="FRR17" s="80"/>
      <c r="FRS17" s="80"/>
      <c r="FRT17" s="80"/>
      <c r="FRU17" s="80"/>
      <c r="FRV17" s="80"/>
      <c r="FRW17" s="80"/>
      <c r="FRX17" s="80"/>
      <c r="FRY17" s="80"/>
      <c r="FRZ17" s="80"/>
      <c r="FSA17" s="80"/>
      <c r="FSB17" s="80"/>
      <c r="FSC17" s="80"/>
      <c r="FSD17" s="80"/>
      <c r="FSE17" s="80"/>
      <c r="FSF17" s="80"/>
      <c r="FSG17" s="80"/>
      <c r="FSH17" s="80"/>
      <c r="FSI17" s="80"/>
      <c r="FSJ17" s="80"/>
      <c r="FSK17" s="80"/>
      <c r="FSL17" s="80"/>
      <c r="FSM17" s="80"/>
      <c r="FSN17" s="80"/>
      <c r="FSO17" s="80"/>
      <c r="FSP17" s="80"/>
      <c r="FSQ17" s="80"/>
      <c r="FSR17" s="80"/>
      <c r="FSS17" s="80"/>
      <c r="FST17" s="80"/>
      <c r="FSU17" s="80"/>
      <c r="FSV17" s="80"/>
      <c r="FSW17" s="80"/>
      <c r="FSX17" s="80"/>
      <c r="FSY17" s="80"/>
      <c r="FSZ17" s="80"/>
      <c r="FTA17" s="80"/>
      <c r="FTB17" s="80"/>
      <c r="FTC17" s="80"/>
      <c r="FTD17" s="80"/>
      <c r="FTE17" s="80"/>
      <c r="FTF17" s="80"/>
      <c r="FTG17" s="80"/>
      <c r="FTH17" s="80"/>
      <c r="FTI17" s="80"/>
      <c r="FTJ17" s="80"/>
      <c r="FTK17" s="80"/>
      <c r="FTL17" s="80"/>
      <c r="FTM17" s="80"/>
      <c r="FTN17" s="80"/>
      <c r="FTO17" s="80"/>
      <c r="FTP17" s="80"/>
      <c r="FTQ17" s="80"/>
      <c r="FTR17" s="80"/>
      <c r="FTS17" s="80"/>
      <c r="FTT17" s="80"/>
      <c r="FTU17" s="80"/>
      <c r="FTV17" s="80"/>
      <c r="FTW17" s="80"/>
      <c r="FTX17" s="80"/>
      <c r="FTY17" s="80"/>
      <c r="FTZ17" s="80"/>
      <c r="FUA17" s="80"/>
      <c r="FUB17" s="80"/>
      <c r="FUC17" s="80"/>
      <c r="FUD17" s="80"/>
      <c r="FUE17" s="80"/>
      <c r="FUF17" s="80"/>
      <c r="FUG17" s="80"/>
      <c r="FUH17" s="80"/>
      <c r="FUI17" s="80"/>
      <c r="FUJ17" s="80"/>
      <c r="FUK17" s="80"/>
      <c r="FUL17" s="80"/>
      <c r="FUM17" s="80"/>
      <c r="FUN17" s="80"/>
      <c r="FUO17" s="80"/>
      <c r="FUP17" s="80"/>
      <c r="FUQ17" s="80"/>
      <c r="FUR17" s="80"/>
      <c r="FUS17" s="80"/>
      <c r="FUT17" s="80"/>
      <c r="FUU17" s="80"/>
      <c r="FUV17" s="80"/>
      <c r="FUW17" s="80"/>
      <c r="FUX17" s="80"/>
      <c r="FUY17" s="80"/>
      <c r="FUZ17" s="80"/>
      <c r="FVA17" s="80"/>
      <c r="FVB17" s="80"/>
      <c r="FVC17" s="80"/>
      <c r="FVD17" s="80"/>
      <c r="FVE17" s="80"/>
      <c r="FVF17" s="80"/>
      <c r="FVG17" s="80"/>
      <c r="FVH17" s="80"/>
      <c r="FVI17" s="80"/>
      <c r="FVJ17" s="80"/>
      <c r="FVK17" s="80"/>
      <c r="FVL17" s="80"/>
      <c r="FVM17" s="80"/>
      <c r="FVN17" s="80"/>
      <c r="FVO17" s="80"/>
      <c r="FVP17" s="80"/>
      <c r="FVQ17" s="80"/>
      <c r="FVR17" s="80"/>
      <c r="FVS17" s="80"/>
      <c r="FVT17" s="80"/>
      <c r="FVU17" s="80"/>
      <c r="FVV17" s="80"/>
      <c r="FVW17" s="80"/>
      <c r="FVX17" s="80"/>
      <c r="FVY17" s="80"/>
      <c r="FVZ17" s="80"/>
      <c r="FWA17" s="80"/>
      <c r="FWB17" s="80"/>
      <c r="FWC17" s="80"/>
      <c r="FWD17" s="80"/>
      <c r="FWE17" s="80"/>
      <c r="FWF17" s="80"/>
      <c r="FWG17" s="80"/>
      <c r="FWH17" s="80"/>
      <c r="FWI17" s="80"/>
      <c r="FWJ17" s="80"/>
      <c r="FWK17" s="80"/>
      <c r="FWL17" s="80"/>
      <c r="FWM17" s="80"/>
      <c r="FWN17" s="80"/>
      <c r="FWO17" s="80"/>
      <c r="FWP17" s="80"/>
      <c r="FWQ17" s="80"/>
      <c r="FWR17" s="80"/>
      <c r="FWS17" s="80"/>
      <c r="FWT17" s="80"/>
      <c r="FWU17" s="80"/>
      <c r="FWV17" s="80"/>
      <c r="FWW17" s="80"/>
      <c r="FWX17" s="80"/>
      <c r="FWY17" s="80"/>
      <c r="FWZ17" s="80"/>
      <c r="FXA17" s="80"/>
      <c r="FXB17" s="80"/>
      <c r="FXC17" s="80"/>
      <c r="FXD17" s="80"/>
      <c r="FXE17" s="80"/>
      <c r="FXF17" s="80"/>
      <c r="FXG17" s="80"/>
      <c r="FXH17" s="80"/>
      <c r="FXI17" s="80"/>
      <c r="FXJ17" s="80"/>
      <c r="FXK17" s="80"/>
      <c r="FXL17" s="80"/>
      <c r="FXM17" s="80"/>
      <c r="FXN17" s="80"/>
      <c r="FXO17" s="80"/>
      <c r="FXP17" s="80"/>
      <c r="FXQ17" s="80"/>
      <c r="FXR17" s="80"/>
      <c r="FXS17" s="80"/>
      <c r="FXT17" s="80"/>
      <c r="FXU17" s="80"/>
      <c r="FXV17" s="80"/>
      <c r="FXW17" s="80"/>
      <c r="FXX17" s="80"/>
      <c r="FXY17" s="80"/>
      <c r="FXZ17" s="80"/>
      <c r="FYA17" s="80"/>
      <c r="FYB17" s="80"/>
      <c r="FYC17" s="80"/>
      <c r="FYD17" s="80"/>
      <c r="FYE17" s="80"/>
      <c r="FYF17" s="80"/>
      <c r="FYG17" s="80"/>
      <c r="FYH17" s="80"/>
      <c r="FYI17" s="80"/>
      <c r="FYJ17" s="80"/>
      <c r="FYK17" s="80"/>
      <c r="FYL17" s="80"/>
      <c r="FYM17" s="80"/>
      <c r="FYN17" s="80"/>
      <c r="FYO17" s="80"/>
      <c r="FYP17" s="80"/>
      <c r="FYQ17" s="80"/>
      <c r="FYR17" s="80"/>
      <c r="FYS17" s="80"/>
      <c r="FYT17" s="80"/>
      <c r="FYU17" s="80"/>
      <c r="FYV17" s="80"/>
      <c r="FYW17" s="80"/>
      <c r="FYX17" s="80"/>
      <c r="FYY17" s="80"/>
      <c r="FYZ17" s="80"/>
      <c r="FZA17" s="80"/>
      <c r="FZB17" s="80"/>
      <c r="FZC17" s="80"/>
      <c r="FZD17" s="80"/>
      <c r="FZE17" s="80"/>
      <c r="FZF17" s="80"/>
      <c r="FZG17" s="80"/>
      <c r="FZH17" s="80"/>
      <c r="FZI17" s="80"/>
      <c r="FZJ17" s="80"/>
      <c r="FZK17" s="80"/>
      <c r="FZL17" s="80"/>
      <c r="FZM17" s="80"/>
      <c r="FZN17" s="80"/>
      <c r="FZO17" s="80"/>
      <c r="FZP17" s="80"/>
      <c r="FZQ17" s="80"/>
      <c r="FZR17" s="80"/>
      <c r="FZS17" s="80"/>
      <c r="FZT17" s="80"/>
      <c r="FZU17" s="80"/>
      <c r="FZV17" s="80"/>
      <c r="FZW17" s="80"/>
      <c r="FZX17" s="80"/>
      <c r="FZY17" s="80"/>
      <c r="FZZ17" s="80"/>
      <c r="GAA17" s="80"/>
      <c r="GAB17" s="80"/>
      <c r="GAC17" s="80"/>
      <c r="GAD17" s="80"/>
      <c r="GAE17" s="80"/>
      <c r="GAF17" s="80"/>
      <c r="GAG17" s="80"/>
      <c r="GAH17" s="80"/>
      <c r="GAI17" s="80"/>
      <c r="GAJ17" s="80"/>
      <c r="GAK17" s="80"/>
      <c r="GAL17" s="80"/>
      <c r="GAM17" s="80"/>
      <c r="GAN17" s="80"/>
      <c r="GAO17" s="80"/>
      <c r="GAP17" s="80"/>
      <c r="GAQ17" s="80"/>
      <c r="GAR17" s="80"/>
      <c r="GAS17" s="80"/>
      <c r="GAT17" s="80"/>
      <c r="GAU17" s="80"/>
      <c r="GAV17" s="80"/>
      <c r="GAW17" s="80"/>
      <c r="GAX17" s="80"/>
      <c r="GAY17" s="80"/>
      <c r="GAZ17" s="80"/>
      <c r="GBA17" s="80"/>
      <c r="GBB17" s="80"/>
      <c r="GBC17" s="80"/>
      <c r="GBD17" s="80"/>
      <c r="GBE17" s="80"/>
      <c r="GBF17" s="80"/>
      <c r="GBG17" s="80"/>
      <c r="GBH17" s="80"/>
      <c r="GBI17" s="80"/>
      <c r="GBJ17" s="80"/>
      <c r="GBK17" s="80"/>
      <c r="GBL17" s="80"/>
      <c r="GBM17" s="80"/>
      <c r="GBN17" s="80"/>
      <c r="GBO17" s="80"/>
      <c r="GBP17" s="80"/>
      <c r="GBQ17" s="80"/>
      <c r="GBR17" s="80"/>
      <c r="GBS17" s="80"/>
      <c r="GBT17" s="80"/>
      <c r="GBU17" s="80"/>
      <c r="GBV17" s="80"/>
      <c r="GBW17" s="80"/>
      <c r="GBX17" s="80"/>
      <c r="GBY17" s="80"/>
      <c r="GBZ17" s="80"/>
      <c r="GCA17" s="80"/>
      <c r="GCB17" s="80"/>
      <c r="GCC17" s="80"/>
      <c r="GCD17" s="80"/>
      <c r="GCE17" s="80"/>
      <c r="GCF17" s="80"/>
      <c r="GCG17" s="80"/>
      <c r="GCH17" s="80"/>
      <c r="GCI17" s="80"/>
      <c r="GCJ17" s="80"/>
      <c r="GCK17" s="80"/>
      <c r="GCL17" s="80"/>
      <c r="GCM17" s="80"/>
      <c r="GCN17" s="80"/>
      <c r="GCO17" s="80"/>
      <c r="GCP17" s="80"/>
      <c r="GCQ17" s="80"/>
      <c r="GCR17" s="80"/>
      <c r="GCS17" s="80"/>
      <c r="GCT17" s="80"/>
      <c r="GCU17" s="80"/>
      <c r="GCV17" s="80"/>
      <c r="GCW17" s="80"/>
      <c r="GCX17" s="80"/>
      <c r="GCY17" s="80"/>
      <c r="GCZ17" s="80"/>
      <c r="GDA17" s="80"/>
      <c r="GDB17" s="80"/>
      <c r="GDC17" s="80"/>
      <c r="GDD17" s="80"/>
      <c r="GDE17" s="80"/>
      <c r="GDF17" s="80"/>
      <c r="GDG17" s="80"/>
      <c r="GDH17" s="80"/>
      <c r="GDI17" s="80"/>
      <c r="GDJ17" s="80"/>
      <c r="GDK17" s="80"/>
      <c r="GDL17" s="80"/>
      <c r="GDM17" s="80"/>
      <c r="GDN17" s="80"/>
      <c r="GDO17" s="80"/>
      <c r="GDP17" s="80"/>
      <c r="GDQ17" s="80"/>
      <c r="GDR17" s="80"/>
      <c r="GDS17" s="80"/>
      <c r="GDT17" s="80"/>
      <c r="GDU17" s="80"/>
      <c r="GDV17" s="80"/>
      <c r="GDW17" s="80"/>
      <c r="GDX17" s="80"/>
      <c r="GDY17" s="80"/>
      <c r="GDZ17" s="80"/>
      <c r="GEA17" s="80"/>
      <c r="GEB17" s="80"/>
      <c r="GEC17" s="80"/>
      <c r="GED17" s="80"/>
      <c r="GEE17" s="80"/>
      <c r="GEF17" s="80"/>
      <c r="GEG17" s="80"/>
      <c r="GEH17" s="80"/>
      <c r="GEI17" s="80"/>
      <c r="GEJ17" s="80"/>
      <c r="GEK17" s="80"/>
      <c r="GEL17" s="80"/>
      <c r="GEM17" s="80"/>
      <c r="GEN17" s="80"/>
      <c r="GEO17" s="80"/>
      <c r="GEP17" s="80"/>
      <c r="GEQ17" s="80"/>
      <c r="GER17" s="80"/>
      <c r="GES17" s="80"/>
      <c r="GET17" s="80"/>
      <c r="GEU17" s="80"/>
      <c r="GEV17" s="80"/>
      <c r="GEW17" s="80"/>
      <c r="GEX17" s="80"/>
      <c r="GEY17" s="80"/>
      <c r="GEZ17" s="80"/>
      <c r="GFA17" s="80"/>
      <c r="GFB17" s="80"/>
      <c r="GFC17" s="80"/>
      <c r="GFD17" s="80"/>
      <c r="GFE17" s="80"/>
      <c r="GFF17" s="80"/>
      <c r="GFG17" s="80"/>
      <c r="GFH17" s="80"/>
      <c r="GFI17" s="80"/>
      <c r="GFJ17" s="80"/>
      <c r="GFK17" s="80"/>
      <c r="GFL17" s="80"/>
      <c r="GFM17" s="80"/>
      <c r="GFN17" s="80"/>
      <c r="GFO17" s="80"/>
      <c r="GFP17" s="80"/>
      <c r="GFQ17" s="80"/>
      <c r="GFR17" s="80"/>
      <c r="GFS17" s="80"/>
      <c r="GFT17" s="80"/>
      <c r="GFU17" s="80"/>
      <c r="GFV17" s="80"/>
      <c r="GFW17" s="80"/>
      <c r="GFX17" s="80"/>
      <c r="GFY17" s="80"/>
      <c r="GFZ17" s="80"/>
      <c r="GGA17" s="80"/>
      <c r="GGB17" s="80"/>
      <c r="GGC17" s="80"/>
      <c r="GGD17" s="80"/>
      <c r="GGE17" s="80"/>
      <c r="GGF17" s="80"/>
      <c r="GGG17" s="80"/>
      <c r="GGH17" s="80"/>
      <c r="GGI17" s="80"/>
      <c r="GGJ17" s="80"/>
      <c r="GGK17" s="80"/>
      <c r="GGL17" s="80"/>
      <c r="GGM17" s="80"/>
      <c r="GGN17" s="80"/>
      <c r="GGO17" s="80"/>
      <c r="GGP17" s="80"/>
      <c r="GGQ17" s="80"/>
      <c r="GGR17" s="80"/>
      <c r="GGS17" s="80"/>
      <c r="GGT17" s="80"/>
      <c r="GGU17" s="80"/>
      <c r="GGV17" s="80"/>
      <c r="GGW17" s="80"/>
      <c r="GGX17" s="80"/>
      <c r="GGY17" s="80"/>
      <c r="GGZ17" s="80"/>
      <c r="GHA17" s="80"/>
      <c r="GHB17" s="80"/>
      <c r="GHC17" s="80"/>
      <c r="GHD17" s="80"/>
      <c r="GHE17" s="80"/>
      <c r="GHF17" s="80"/>
      <c r="GHG17" s="80"/>
      <c r="GHH17" s="80"/>
      <c r="GHI17" s="80"/>
      <c r="GHJ17" s="80"/>
      <c r="GHK17" s="80"/>
      <c r="GHL17" s="80"/>
      <c r="GHM17" s="80"/>
      <c r="GHN17" s="80"/>
      <c r="GHO17" s="80"/>
      <c r="GHP17" s="80"/>
      <c r="GHQ17" s="80"/>
      <c r="GHR17" s="80"/>
      <c r="GHS17" s="80"/>
      <c r="GHT17" s="80"/>
      <c r="GHU17" s="80"/>
      <c r="GHV17" s="80"/>
      <c r="GHW17" s="80"/>
      <c r="GHX17" s="80"/>
      <c r="GHY17" s="80"/>
      <c r="GHZ17" s="80"/>
      <c r="GIA17" s="80"/>
      <c r="GIB17" s="80"/>
      <c r="GIC17" s="80"/>
      <c r="GID17" s="80"/>
      <c r="GIE17" s="80"/>
      <c r="GIF17" s="80"/>
      <c r="GIG17" s="80"/>
      <c r="GIH17" s="80"/>
      <c r="GII17" s="80"/>
      <c r="GIJ17" s="80"/>
      <c r="GIK17" s="80"/>
      <c r="GIL17" s="80"/>
      <c r="GIM17" s="80"/>
      <c r="GIN17" s="80"/>
      <c r="GIO17" s="80"/>
      <c r="GIP17" s="80"/>
      <c r="GIQ17" s="80"/>
      <c r="GIR17" s="80"/>
      <c r="GIS17" s="80"/>
      <c r="GIT17" s="80"/>
      <c r="GIU17" s="80"/>
      <c r="GIV17" s="80"/>
      <c r="GIW17" s="80"/>
      <c r="GIX17" s="80"/>
      <c r="GIY17" s="80"/>
      <c r="GIZ17" s="80"/>
      <c r="GJA17" s="80"/>
      <c r="GJB17" s="80"/>
      <c r="GJC17" s="80"/>
      <c r="GJD17" s="80"/>
      <c r="GJE17" s="80"/>
      <c r="GJF17" s="80"/>
      <c r="GJG17" s="80"/>
      <c r="GJH17" s="80"/>
      <c r="GJI17" s="80"/>
      <c r="GJJ17" s="80"/>
      <c r="GJK17" s="80"/>
      <c r="GJL17" s="80"/>
      <c r="GJM17" s="80"/>
      <c r="GJN17" s="80"/>
      <c r="GJO17" s="80"/>
      <c r="GJP17" s="80"/>
      <c r="GJQ17" s="80"/>
      <c r="GJR17" s="80"/>
      <c r="GJS17" s="80"/>
      <c r="GJT17" s="80"/>
      <c r="GJU17" s="80"/>
      <c r="GJV17" s="80"/>
      <c r="GJW17" s="80"/>
      <c r="GJX17" s="80"/>
      <c r="GJY17" s="80"/>
      <c r="GJZ17" s="80"/>
      <c r="GKA17" s="80"/>
      <c r="GKB17" s="80"/>
      <c r="GKC17" s="80"/>
      <c r="GKD17" s="80"/>
      <c r="GKE17" s="80"/>
      <c r="GKF17" s="80"/>
      <c r="GKG17" s="80"/>
      <c r="GKH17" s="80"/>
      <c r="GKI17" s="80"/>
      <c r="GKJ17" s="80"/>
      <c r="GKK17" s="80"/>
      <c r="GKL17" s="80"/>
      <c r="GKM17" s="80"/>
      <c r="GKN17" s="80"/>
      <c r="GKO17" s="80"/>
      <c r="GKP17" s="80"/>
      <c r="GKQ17" s="80"/>
      <c r="GKR17" s="80"/>
      <c r="GKS17" s="80"/>
      <c r="GKT17" s="80"/>
      <c r="GKU17" s="80"/>
      <c r="GKV17" s="80"/>
      <c r="GKW17" s="80"/>
      <c r="GKX17" s="80"/>
      <c r="GKY17" s="80"/>
      <c r="GKZ17" s="80"/>
      <c r="GLA17" s="80"/>
      <c r="GLB17" s="80"/>
      <c r="GLC17" s="80"/>
      <c r="GLD17" s="80"/>
      <c r="GLE17" s="80"/>
      <c r="GLF17" s="80"/>
      <c r="GLG17" s="80"/>
      <c r="GLH17" s="80"/>
      <c r="GLI17" s="80"/>
      <c r="GLJ17" s="80"/>
      <c r="GLK17" s="80"/>
      <c r="GLL17" s="80"/>
      <c r="GLM17" s="80"/>
      <c r="GLN17" s="80"/>
      <c r="GLO17" s="80"/>
      <c r="GLP17" s="80"/>
      <c r="GLQ17" s="80"/>
      <c r="GLR17" s="80"/>
      <c r="GLS17" s="80"/>
      <c r="GLT17" s="80"/>
      <c r="GLU17" s="80"/>
      <c r="GLV17" s="80"/>
      <c r="GLW17" s="80"/>
      <c r="GLX17" s="80"/>
      <c r="GLY17" s="80"/>
      <c r="GLZ17" s="80"/>
      <c r="GMA17" s="80"/>
      <c r="GMB17" s="80"/>
      <c r="GMC17" s="80"/>
      <c r="GMD17" s="80"/>
      <c r="GME17" s="80"/>
      <c r="GMF17" s="80"/>
      <c r="GMG17" s="80"/>
      <c r="GMH17" s="80"/>
      <c r="GMI17" s="80"/>
      <c r="GMJ17" s="80"/>
      <c r="GMK17" s="80"/>
      <c r="GML17" s="80"/>
      <c r="GMM17" s="80"/>
      <c r="GMN17" s="80"/>
      <c r="GMO17" s="80"/>
      <c r="GMP17" s="80"/>
      <c r="GMQ17" s="80"/>
      <c r="GMR17" s="80"/>
      <c r="GMS17" s="80"/>
      <c r="GMT17" s="80"/>
      <c r="GMU17" s="80"/>
      <c r="GMV17" s="80"/>
      <c r="GMW17" s="80"/>
      <c r="GMX17" s="80"/>
      <c r="GMY17" s="80"/>
      <c r="GMZ17" s="80"/>
      <c r="GNA17" s="80"/>
      <c r="GNB17" s="80"/>
      <c r="GNC17" s="80"/>
      <c r="GND17" s="80"/>
      <c r="GNE17" s="80"/>
      <c r="GNF17" s="80"/>
      <c r="GNG17" s="80"/>
      <c r="GNH17" s="80"/>
      <c r="GNI17" s="80"/>
      <c r="GNJ17" s="80"/>
      <c r="GNK17" s="80"/>
      <c r="GNL17" s="80"/>
      <c r="GNM17" s="80"/>
      <c r="GNN17" s="80"/>
      <c r="GNO17" s="80"/>
      <c r="GNP17" s="80"/>
      <c r="GNQ17" s="80"/>
      <c r="GNR17" s="80"/>
      <c r="GNS17" s="80"/>
      <c r="GNT17" s="80"/>
      <c r="GNU17" s="80"/>
      <c r="GNV17" s="80"/>
      <c r="GNW17" s="80"/>
      <c r="GNX17" s="80"/>
      <c r="GNY17" s="80"/>
      <c r="GNZ17" s="80"/>
      <c r="GOA17" s="80"/>
      <c r="GOB17" s="80"/>
      <c r="GOC17" s="80"/>
      <c r="GOD17" s="80"/>
      <c r="GOE17" s="80"/>
      <c r="GOF17" s="80"/>
      <c r="GOG17" s="80"/>
      <c r="GOH17" s="80"/>
      <c r="GOI17" s="80"/>
      <c r="GOJ17" s="80"/>
      <c r="GOK17" s="80"/>
      <c r="GOL17" s="80"/>
      <c r="GOM17" s="80"/>
      <c r="GON17" s="80"/>
      <c r="GOO17" s="80"/>
      <c r="GOP17" s="80"/>
      <c r="GOQ17" s="80"/>
      <c r="GOR17" s="80"/>
      <c r="GOS17" s="80"/>
      <c r="GOT17" s="80"/>
      <c r="GOU17" s="80"/>
      <c r="GOV17" s="80"/>
      <c r="GOW17" s="80"/>
      <c r="GOX17" s="80"/>
      <c r="GOY17" s="80"/>
      <c r="GOZ17" s="80"/>
      <c r="GPA17" s="80"/>
      <c r="GPB17" s="80"/>
      <c r="GPC17" s="80"/>
      <c r="GPD17" s="80"/>
      <c r="GPE17" s="80"/>
      <c r="GPF17" s="80"/>
      <c r="GPG17" s="80"/>
      <c r="GPH17" s="80"/>
      <c r="GPI17" s="80"/>
      <c r="GPJ17" s="80"/>
      <c r="GPK17" s="80"/>
      <c r="GPL17" s="80"/>
      <c r="GPM17" s="80"/>
      <c r="GPN17" s="80"/>
      <c r="GPO17" s="80"/>
      <c r="GPP17" s="80"/>
      <c r="GPQ17" s="80"/>
      <c r="GPR17" s="80"/>
      <c r="GPS17" s="80"/>
      <c r="GPT17" s="80"/>
      <c r="GPU17" s="80"/>
      <c r="GPV17" s="80"/>
      <c r="GPW17" s="80"/>
      <c r="GPX17" s="80"/>
      <c r="GPY17" s="80"/>
      <c r="GPZ17" s="80"/>
      <c r="GQA17" s="80"/>
      <c r="GQB17" s="80"/>
      <c r="GQC17" s="80"/>
      <c r="GQD17" s="80"/>
      <c r="GQE17" s="80"/>
      <c r="GQF17" s="80"/>
      <c r="GQG17" s="80"/>
      <c r="GQH17" s="80"/>
      <c r="GQI17" s="80"/>
      <c r="GQJ17" s="80"/>
      <c r="GQK17" s="80"/>
      <c r="GQL17" s="80"/>
      <c r="GQM17" s="80"/>
      <c r="GQN17" s="80"/>
      <c r="GQO17" s="80"/>
      <c r="GQP17" s="80"/>
      <c r="GQQ17" s="80"/>
      <c r="GQR17" s="80"/>
      <c r="GQS17" s="80"/>
      <c r="GQT17" s="80"/>
      <c r="GQU17" s="80"/>
      <c r="GQV17" s="80"/>
      <c r="GQW17" s="80"/>
      <c r="GQX17" s="80"/>
      <c r="GQY17" s="80"/>
      <c r="GQZ17" s="80"/>
      <c r="GRA17" s="80"/>
      <c r="GRB17" s="80"/>
      <c r="GRC17" s="80"/>
      <c r="GRD17" s="80"/>
      <c r="GRE17" s="80"/>
      <c r="GRF17" s="80"/>
      <c r="GRG17" s="80"/>
      <c r="GRH17" s="80"/>
      <c r="GRI17" s="80"/>
      <c r="GRJ17" s="80"/>
      <c r="GRK17" s="80"/>
      <c r="GRL17" s="80"/>
      <c r="GRM17" s="80"/>
      <c r="GRN17" s="80"/>
      <c r="GRO17" s="80"/>
      <c r="GRP17" s="80"/>
      <c r="GRQ17" s="80"/>
      <c r="GRR17" s="80"/>
      <c r="GRS17" s="80"/>
      <c r="GRT17" s="80"/>
      <c r="GRU17" s="80"/>
      <c r="GRV17" s="80"/>
      <c r="GRW17" s="80"/>
      <c r="GRX17" s="80"/>
      <c r="GRY17" s="80"/>
      <c r="GRZ17" s="80"/>
      <c r="GSA17" s="80"/>
      <c r="GSB17" s="80"/>
      <c r="GSC17" s="80"/>
      <c r="GSD17" s="80"/>
      <c r="GSE17" s="80"/>
      <c r="GSF17" s="80"/>
      <c r="GSG17" s="80"/>
      <c r="GSH17" s="80"/>
      <c r="GSI17" s="80"/>
      <c r="GSJ17" s="80"/>
      <c r="GSK17" s="80"/>
      <c r="GSL17" s="80"/>
      <c r="GSM17" s="80"/>
      <c r="GSN17" s="80"/>
      <c r="GSO17" s="80"/>
      <c r="GSP17" s="80"/>
      <c r="GSQ17" s="80"/>
      <c r="GSR17" s="80"/>
      <c r="GSS17" s="80"/>
      <c r="GST17" s="80"/>
      <c r="GSU17" s="80"/>
      <c r="GSV17" s="80"/>
      <c r="GSW17" s="80"/>
      <c r="GSX17" s="80"/>
      <c r="GSY17" s="80"/>
      <c r="GSZ17" s="80"/>
      <c r="GTA17" s="80"/>
      <c r="GTB17" s="80"/>
      <c r="GTC17" s="80"/>
      <c r="GTD17" s="80"/>
      <c r="GTE17" s="80"/>
      <c r="GTF17" s="80"/>
      <c r="GTG17" s="80"/>
      <c r="GTH17" s="80"/>
      <c r="GTI17" s="80"/>
      <c r="GTJ17" s="80"/>
      <c r="GTK17" s="80"/>
      <c r="GTL17" s="80"/>
      <c r="GTM17" s="80"/>
      <c r="GTN17" s="80"/>
      <c r="GTO17" s="80"/>
      <c r="GTP17" s="80"/>
      <c r="GTQ17" s="80"/>
      <c r="GTR17" s="80"/>
      <c r="GTS17" s="80"/>
      <c r="GTT17" s="80"/>
      <c r="GTU17" s="80"/>
      <c r="GTV17" s="80"/>
      <c r="GTW17" s="80"/>
      <c r="GTX17" s="80"/>
      <c r="GTY17" s="80"/>
      <c r="GTZ17" s="80"/>
      <c r="GUA17" s="80"/>
      <c r="GUB17" s="80"/>
      <c r="GUC17" s="80"/>
      <c r="GUD17" s="80"/>
      <c r="GUE17" s="80"/>
      <c r="GUF17" s="80"/>
      <c r="GUG17" s="80"/>
      <c r="GUH17" s="80"/>
      <c r="GUI17" s="80"/>
      <c r="GUJ17" s="80"/>
      <c r="GUK17" s="80"/>
      <c r="GUL17" s="80"/>
      <c r="GUM17" s="80"/>
      <c r="GUN17" s="80"/>
      <c r="GUO17" s="80"/>
      <c r="GUP17" s="80"/>
      <c r="GUQ17" s="80"/>
      <c r="GUR17" s="80"/>
      <c r="GUS17" s="80"/>
      <c r="GUT17" s="80"/>
      <c r="GUU17" s="80"/>
      <c r="GUV17" s="80"/>
      <c r="GUW17" s="80"/>
      <c r="GUX17" s="80"/>
      <c r="GUY17" s="80"/>
      <c r="GUZ17" s="80"/>
      <c r="GVA17" s="80"/>
      <c r="GVB17" s="80"/>
      <c r="GVC17" s="80"/>
      <c r="GVD17" s="80"/>
      <c r="GVE17" s="80"/>
      <c r="GVF17" s="80"/>
      <c r="GVG17" s="80"/>
      <c r="GVH17" s="80"/>
      <c r="GVI17" s="80"/>
      <c r="GVJ17" s="80"/>
      <c r="GVK17" s="80"/>
      <c r="GVL17" s="80"/>
      <c r="GVM17" s="80"/>
      <c r="GVN17" s="80"/>
      <c r="GVO17" s="80"/>
      <c r="GVP17" s="80"/>
      <c r="GVQ17" s="80"/>
      <c r="GVR17" s="80"/>
      <c r="GVS17" s="80"/>
      <c r="GVT17" s="80"/>
      <c r="GVU17" s="80"/>
      <c r="GVV17" s="80"/>
      <c r="GVW17" s="80"/>
      <c r="GVX17" s="80"/>
      <c r="GVY17" s="80"/>
      <c r="GVZ17" s="80"/>
      <c r="GWA17" s="80"/>
      <c r="GWB17" s="80"/>
      <c r="GWC17" s="80"/>
      <c r="GWD17" s="80"/>
      <c r="GWE17" s="80"/>
      <c r="GWF17" s="80"/>
      <c r="GWG17" s="80"/>
      <c r="GWH17" s="80"/>
      <c r="GWI17" s="80"/>
      <c r="GWJ17" s="80"/>
      <c r="GWK17" s="80"/>
      <c r="GWL17" s="80"/>
      <c r="GWM17" s="80"/>
      <c r="GWN17" s="80"/>
      <c r="GWO17" s="80"/>
      <c r="GWP17" s="80"/>
      <c r="GWQ17" s="80"/>
      <c r="GWR17" s="80"/>
      <c r="GWS17" s="80"/>
      <c r="GWT17" s="80"/>
      <c r="GWU17" s="80"/>
      <c r="GWV17" s="80"/>
      <c r="GWW17" s="80"/>
      <c r="GWX17" s="80"/>
      <c r="GWY17" s="80"/>
      <c r="GWZ17" s="80"/>
      <c r="GXA17" s="80"/>
      <c r="GXB17" s="80"/>
      <c r="GXC17" s="80"/>
      <c r="GXD17" s="80"/>
      <c r="GXE17" s="80"/>
      <c r="GXF17" s="80"/>
      <c r="GXG17" s="80"/>
      <c r="GXH17" s="80"/>
      <c r="GXI17" s="80"/>
      <c r="GXJ17" s="80"/>
      <c r="GXK17" s="80"/>
      <c r="GXL17" s="80"/>
      <c r="GXM17" s="80"/>
      <c r="GXN17" s="80"/>
      <c r="GXO17" s="80"/>
      <c r="GXP17" s="80"/>
      <c r="GXQ17" s="80"/>
      <c r="GXR17" s="80"/>
      <c r="GXS17" s="80"/>
      <c r="GXT17" s="80"/>
      <c r="GXU17" s="80"/>
      <c r="GXV17" s="80"/>
      <c r="GXW17" s="80"/>
      <c r="GXX17" s="80"/>
      <c r="GXY17" s="80"/>
      <c r="GXZ17" s="80"/>
      <c r="GYA17" s="80"/>
      <c r="GYB17" s="80"/>
      <c r="GYC17" s="80"/>
      <c r="GYD17" s="80"/>
      <c r="GYE17" s="80"/>
      <c r="GYF17" s="80"/>
      <c r="GYG17" s="80"/>
      <c r="GYH17" s="80"/>
      <c r="GYI17" s="80"/>
      <c r="GYJ17" s="80"/>
      <c r="GYK17" s="80"/>
      <c r="GYL17" s="80"/>
      <c r="GYM17" s="80"/>
      <c r="GYN17" s="80"/>
      <c r="GYO17" s="80"/>
      <c r="GYP17" s="80"/>
      <c r="GYQ17" s="80"/>
      <c r="GYR17" s="80"/>
      <c r="GYS17" s="80"/>
      <c r="GYT17" s="80"/>
      <c r="GYU17" s="80"/>
      <c r="GYV17" s="80"/>
      <c r="GYW17" s="80"/>
      <c r="GYX17" s="80"/>
      <c r="GYY17" s="80"/>
      <c r="GYZ17" s="80"/>
      <c r="GZA17" s="80"/>
      <c r="GZB17" s="80"/>
      <c r="GZC17" s="80"/>
      <c r="GZD17" s="80"/>
      <c r="GZE17" s="80"/>
      <c r="GZF17" s="80"/>
      <c r="GZG17" s="80"/>
      <c r="GZH17" s="80"/>
      <c r="GZI17" s="80"/>
      <c r="GZJ17" s="80"/>
      <c r="GZK17" s="80"/>
      <c r="GZL17" s="80"/>
      <c r="GZM17" s="80"/>
      <c r="GZN17" s="80"/>
      <c r="GZO17" s="80"/>
      <c r="GZP17" s="80"/>
      <c r="GZQ17" s="80"/>
      <c r="GZR17" s="80"/>
      <c r="GZS17" s="80"/>
      <c r="GZT17" s="80"/>
      <c r="GZU17" s="80"/>
      <c r="GZV17" s="80"/>
      <c r="GZW17" s="80"/>
      <c r="GZX17" s="80"/>
      <c r="GZY17" s="80"/>
      <c r="GZZ17" s="80"/>
      <c r="HAA17" s="80"/>
      <c r="HAB17" s="80"/>
      <c r="HAC17" s="80"/>
      <c r="HAD17" s="80"/>
      <c r="HAE17" s="80"/>
      <c r="HAF17" s="80"/>
      <c r="HAG17" s="80"/>
      <c r="HAH17" s="80"/>
      <c r="HAI17" s="80"/>
      <c r="HAJ17" s="80"/>
      <c r="HAK17" s="80"/>
      <c r="HAL17" s="80"/>
      <c r="HAM17" s="80"/>
      <c r="HAN17" s="80"/>
      <c r="HAO17" s="80"/>
      <c r="HAP17" s="80"/>
      <c r="HAQ17" s="80"/>
      <c r="HAR17" s="80"/>
      <c r="HAS17" s="80"/>
      <c r="HAT17" s="80"/>
      <c r="HAU17" s="80"/>
      <c r="HAV17" s="80"/>
      <c r="HAW17" s="80"/>
      <c r="HAX17" s="80"/>
      <c r="HAY17" s="80"/>
      <c r="HAZ17" s="80"/>
      <c r="HBA17" s="80"/>
      <c r="HBB17" s="80"/>
      <c r="HBC17" s="80"/>
      <c r="HBD17" s="80"/>
      <c r="HBE17" s="80"/>
      <c r="HBF17" s="80"/>
      <c r="HBG17" s="80"/>
      <c r="HBH17" s="80"/>
      <c r="HBI17" s="80"/>
      <c r="HBJ17" s="80"/>
      <c r="HBK17" s="80"/>
      <c r="HBL17" s="80"/>
      <c r="HBM17" s="80"/>
      <c r="HBN17" s="80"/>
      <c r="HBO17" s="80"/>
      <c r="HBP17" s="80"/>
      <c r="HBQ17" s="80"/>
      <c r="HBR17" s="80"/>
      <c r="HBS17" s="80"/>
      <c r="HBT17" s="80"/>
      <c r="HBU17" s="80"/>
      <c r="HBV17" s="80"/>
      <c r="HBW17" s="80"/>
      <c r="HBX17" s="80"/>
      <c r="HBY17" s="80"/>
      <c r="HBZ17" s="80"/>
      <c r="HCA17" s="80"/>
      <c r="HCB17" s="80"/>
      <c r="HCC17" s="80"/>
      <c r="HCD17" s="80"/>
      <c r="HCE17" s="80"/>
      <c r="HCF17" s="80"/>
      <c r="HCG17" s="80"/>
      <c r="HCH17" s="80"/>
      <c r="HCI17" s="80"/>
      <c r="HCJ17" s="80"/>
      <c r="HCK17" s="80"/>
      <c r="HCL17" s="80"/>
      <c r="HCM17" s="80"/>
      <c r="HCN17" s="80"/>
      <c r="HCO17" s="80"/>
      <c r="HCP17" s="80"/>
      <c r="HCQ17" s="80"/>
      <c r="HCR17" s="80"/>
      <c r="HCS17" s="80"/>
      <c r="HCT17" s="80"/>
      <c r="HCU17" s="80"/>
      <c r="HCV17" s="80"/>
      <c r="HCW17" s="80"/>
      <c r="HCX17" s="80"/>
      <c r="HCY17" s="80"/>
      <c r="HCZ17" s="80"/>
      <c r="HDA17" s="80"/>
      <c r="HDB17" s="80"/>
      <c r="HDC17" s="80"/>
      <c r="HDD17" s="80"/>
      <c r="HDE17" s="80"/>
      <c r="HDF17" s="80"/>
      <c r="HDG17" s="80"/>
      <c r="HDH17" s="80"/>
      <c r="HDI17" s="80"/>
      <c r="HDJ17" s="80"/>
      <c r="HDK17" s="80"/>
      <c r="HDL17" s="80"/>
      <c r="HDM17" s="80"/>
      <c r="HDN17" s="80"/>
      <c r="HDO17" s="80"/>
      <c r="HDP17" s="80"/>
      <c r="HDQ17" s="80"/>
      <c r="HDR17" s="80"/>
      <c r="HDS17" s="80"/>
      <c r="HDT17" s="80"/>
      <c r="HDU17" s="80"/>
      <c r="HDV17" s="80"/>
      <c r="HDW17" s="80"/>
      <c r="HDX17" s="80"/>
      <c r="HDY17" s="80"/>
      <c r="HDZ17" s="80"/>
      <c r="HEA17" s="80"/>
      <c r="HEB17" s="80"/>
      <c r="HEC17" s="80"/>
      <c r="HED17" s="80"/>
      <c r="HEE17" s="80"/>
      <c r="HEF17" s="80"/>
      <c r="HEG17" s="80"/>
      <c r="HEH17" s="80"/>
      <c r="HEI17" s="80"/>
      <c r="HEJ17" s="80"/>
      <c r="HEK17" s="80"/>
      <c r="HEL17" s="80"/>
      <c r="HEM17" s="80"/>
      <c r="HEN17" s="80"/>
      <c r="HEO17" s="80"/>
      <c r="HEP17" s="80"/>
      <c r="HEQ17" s="80"/>
      <c r="HER17" s="80"/>
      <c r="HES17" s="80"/>
      <c r="HET17" s="80"/>
      <c r="HEU17" s="80"/>
      <c r="HEV17" s="80"/>
      <c r="HEW17" s="80"/>
      <c r="HEX17" s="80"/>
      <c r="HEY17" s="80"/>
      <c r="HEZ17" s="80"/>
      <c r="HFA17" s="80"/>
      <c r="HFB17" s="80"/>
      <c r="HFC17" s="80"/>
      <c r="HFD17" s="80"/>
      <c r="HFE17" s="80"/>
      <c r="HFF17" s="80"/>
      <c r="HFG17" s="80"/>
      <c r="HFH17" s="80"/>
      <c r="HFI17" s="80"/>
      <c r="HFJ17" s="80"/>
      <c r="HFK17" s="80"/>
      <c r="HFL17" s="80"/>
      <c r="HFM17" s="80"/>
      <c r="HFN17" s="80"/>
      <c r="HFO17" s="80"/>
      <c r="HFP17" s="80"/>
      <c r="HFQ17" s="80"/>
      <c r="HFR17" s="80"/>
      <c r="HFS17" s="80"/>
      <c r="HFT17" s="80"/>
      <c r="HFU17" s="80"/>
      <c r="HFV17" s="80"/>
      <c r="HFW17" s="80"/>
      <c r="HFX17" s="80"/>
      <c r="HFY17" s="80"/>
      <c r="HFZ17" s="80"/>
      <c r="HGA17" s="80"/>
      <c r="HGB17" s="80"/>
      <c r="HGC17" s="80"/>
      <c r="HGD17" s="80"/>
      <c r="HGE17" s="80"/>
      <c r="HGF17" s="80"/>
      <c r="HGG17" s="80"/>
      <c r="HGH17" s="80"/>
      <c r="HGI17" s="80"/>
      <c r="HGJ17" s="80"/>
      <c r="HGK17" s="80"/>
      <c r="HGL17" s="80"/>
      <c r="HGM17" s="80"/>
      <c r="HGN17" s="80"/>
      <c r="HGO17" s="80"/>
      <c r="HGP17" s="80"/>
      <c r="HGQ17" s="80"/>
      <c r="HGR17" s="80"/>
      <c r="HGS17" s="80"/>
      <c r="HGT17" s="80"/>
      <c r="HGU17" s="80"/>
      <c r="HGV17" s="80"/>
      <c r="HGW17" s="80"/>
      <c r="HGX17" s="80"/>
      <c r="HGY17" s="80"/>
      <c r="HGZ17" s="80"/>
      <c r="HHA17" s="80"/>
      <c r="HHB17" s="80"/>
      <c r="HHC17" s="80"/>
      <c r="HHD17" s="80"/>
      <c r="HHE17" s="80"/>
      <c r="HHF17" s="80"/>
      <c r="HHG17" s="80"/>
      <c r="HHH17" s="80"/>
      <c r="HHI17" s="80"/>
      <c r="HHJ17" s="80"/>
      <c r="HHK17" s="80"/>
      <c r="HHL17" s="80"/>
      <c r="HHM17" s="80"/>
      <c r="HHN17" s="80"/>
      <c r="HHO17" s="80"/>
      <c r="HHP17" s="80"/>
      <c r="HHQ17" s="80"/>
      <c r="HHR17" s="80"/>
      <c r="HHS17" s="80"/>
      <c r="HHT17" s="80"/>
      <c r="HHU17" s="80"/>
      <c r="HHV17" s="80"/>
      <c r="HHW17" s="80"/>
      <c r="HHX17" s="80"/>
      <c r="HHY17" s="80"/>
      <c r="HHZ17" s="80"/>
      <c r="HIA17" s="80"/>
      <c r="HIB17" s="80"/>
      <c r="HIC17" s="80"/>
      <c r="HID17" s="80"/>
      <c r="HIE17" s="80"/>
      <c r="HIF17" s="80"/>
      <c r="HIG17" s="80"/>
      <c r="HIH17" s="80"/>
      <c r="HII17" s="80"/>
      <c r="HIJ17" s="80"/>
      <c r="HIK17" s="80"/>
      <c r="HIL17" s="80"/>
      <c r="HIM17" s="80"/>
      <c r="HIN17" s="80"/>
      <c r="HIO17" s="80"/>
      <c r="HIP17" s="80"/>
      <c r="HIQ17" s="80"/>
      <c r="HIR17" s="80"/>
      <c r="HIS17" s="80"/>
      <c r="HIT17" s="80"/>
      <c r="HIU17" s="80"/>
      <c r="HIV17" s="80"/>
      <c r="HIW17" s="80"/>
      <c r="HIX17" s="80"/>
      <c r="HIY17" s="80"/>
      <c r="HIZ17" s="80"/>
      <c r="HJA17" s="80"/>
      <c r="HJB17" s="80"/>
      <c r="HJC17" s="80"/>
      <c r="HJD17" s="80"/>
      <c r="HJE17" s="80"/>
      <c r="HJF17" s="80"/>
      <c r="HJG17" s="80"/>
      <c r="HJH17" s="80"/>
      <c r="HJI17" s="80"/>
      <c r="HJJ17" s="80"/>
      <c r="HJK17" s="80"/>
      <c r="HJL17" s="80"/>
      <c r="HJM17" s="80"/>
      <c r="HJN17" s="80"/>
      <c r="HJO17" s="80"/>
      <c r="HJP17" s="80"/>
      <c r="HJQ17" s="80"/>
      <c r="HJR17" s="80"/>
      <c r="HJS17" s="80"/>
      <c r="HJT17" s="80"/>
      <c r="HJU17" s="80"/>
      <c r="HJV17" s="80"/>
      <c r="HJW17" s="80"/>
      <c r="HJX17" s="80"/>
      <c r="HJY17" s="80"/>
      <c r="HJZ17" s="80"/>
      <c r="HKA17" s="80"/>
      <c r="HKB17" s="80"/>
      <c r="HKC17" s="80"/>
      <c r="HKD17" s="80"/>
      <c r="HKE17" s="80"/>
      <c r="HKF17" s="80"/>
      <c r="HKG17" s="80"/>
      <c r="HKH17" s="80"/>
      <c r="HKI17" s="80"/>
      <c r="HKJ17" s="80"/>
      <c r="HKK17" s="80"/>
      <c r="HKL17" s="80"/>
      <c r="HKM17" s="80"/>
      <c r="HKN17" s="80"/>
      <c r="HKO17" s="80"/>
      <c r="HKP17" s="80"/>
      <c r="HKQ17" s="80"/>
      <c r="HKR17" s="80"/>
      <c r="HKS17" s="80"/>
      <c r="HKT17" s="80"/>
      <c r="HKU17" s="80"/>
      <c r="HKV17" s="80"/>
      <c r="HKW17" s="80"/>
      <c r="HKX17" s="80"/>
      <c r="HKY17" s="80"/>
      <c r="HKZ17" s="80"/>
      <c r="HLA17" s="80"/>
      <c r="HLB17" s="80"/>
      <c r="HLC17" s="80"/>
      <c r="HLD17" s="80"/>
      <c r="HLE17" s="80"/>
      <c r="HLF17" s="80"/>
      <c r="HLG17" s="80"/>
      <c r="HLH17" s="80"/>
      <c r="HLI17" s="80"/>
      <c r="HLJ17" s="80"/>
      <c r="HLK17" s="80"/>
      <c r="HLL17" s="80"/>
      <c r="HLM17" s="80"/>
      <c r="HLN17" s="80"/>
      <c r="HLO17" s="80"/>
      <c r="HLP17" s="80"/>
      <c r="HLQ17" s="80"/>
      <c r="HLR17" s="80"/>
      <c r="HLS17" s="80"/>
      <c r="HLT17" s="80"/>
      <c r="HLU17" s="80"/>
      <c r="HLV17" s="80"/>
      <c r="HLW17" s="80"/>
      <c r="HLX17" s="80"/>
      <c r="HLY17" s="80"/>
      <c r="HLZ17" s="80"/>
      <c r="HMA17" s="80"/>
      <c r="HMB17" s="80"/>
      <c r="HMC17" s="80"/>
      <c r="HMD17" s="80"/>
      <c r="HME17" s="80"/>
      <c r="HMF17" s="80"/>
      <c r="HMG17" s="80"/>
      <c r="HMH17" s="80"/>
      <c r="HMI17" s="80"/>
      <c r="HMJ17" s="80"/>
      <c r="HMK17" s="80"/>
      <c r="HML17" s="80"/>
      <c r="HMM17" s="80"/>
      <c r="HMN17" s="80"/>
      <c r="HMO17" s="80"/>
      <c r="HMP17" s="80"/>
      <c r="HMQ17" s="80"/>
      <c r="HMR17" s="80"/>
      <c r="HMS17" s="80"/>
      <c r="HMT17" s="80"/>
      <c r="HMU17" s="80"/>
      <c r="HMV17" s="80"/>
      <c r="HMW17" s="80"/>
      <c r="HMX17" s="80"/>
      <c r="HMY17" s="80"/>
      <c r="HMZ17" s="80"/>
      <c r="HNA17" s="80"/>
      <c r="HNB17" s="80"/>
      <c r="HNC17" s="80"/>
      <c r="HND17" s="80"/>
      <c r="HNE17" s="80"/>
      <c r="HNF17" s="80"/>
      <c r="HNG17" s="80"/>
      <c r="HNH17" s="80"/>
      <c r="HNI17" s="80"/>
      <c r="HNJ17" s="80"/>
      <c r="HNK17" s="80"/>
      <c r="HNL17" s="80"/>
      <c r="HNM17" s="80"/>
      <c r="HNN17" s="80"/>
      <c r="HNO17" s="80"/>
      <c r="HNP17" s="80"/>
      <c r="HNQ17" s="80"/>
      <c r="HNR17" s="80"/>
      <c r="HNS17" s="80"/>
      <c r="HNT17" s="80"/>
      <c r="HNU17" s="80"/>
      <c r="HNV17" s="80"/>
      <c r="HNW17" s="80"/>
      <c r="HNX17" s="80"/>
      <c r="HNY17" s="80"/>
      <c r="HNZ17" s="80"/>
      <c r="HOA17" s="80"/>
      <c r="HOB17" s="80"/>
      <c r="HOC17" s="80"/>
      <c r="HOD17" s="80"/>
      <c r="HOE17" s="80"/>
      <c r="HOF17" s="80"/>
      <c r="HOG17" s="80"/>
      <c r="HOH17" s="80"/>
      <c r="HOI17" s="80"/>
      <c r="HOJ17" s="80"/>
      <c r="HOK17" s="80"/>
      <c r="HOL17" s="80"/>
      <c r="HOM17" s="80"/>
      <c r="HON17" s="80"/>
      <c r="HOO17" s="80"/>
      <c r="HOP17" s="80"/>
      <c r="HOQ17" s="80"/>
      <c r="HOR17" s="80"/>
      <c r="HOS17" s="80"/>
      <c r="HOT17" s="80"/>
      <c r="HOU17" s="80"/>
      <c r="HOV17" s="80"/>
      <c r="HOW17" s="80"/>
      <c r="HOX17" s="80"/>
      <c r="HOY17" s="80"/>
      <c r="HOZ17" s="80"/>
      <c r="HPA17" s="80"/>
      <c r="HPB17" s="80"/>
      <c r="HPC17" s="80"/>
      <c r="HPD17" s="80"/>
      <c r="HPE17" s="80"/>
      <c r="HPF17" s="80"/>
      <c r="HPG17" s="80"/>
      <c r="HPH17" s="80"/>
      <c r="HPI17" s="80"/>
      <c r="HPJ17" s="80"/>
      <c r="HPK17" s="80"/>
      <c r="HPL17" s="80"/>
      <c r="HPM17" s="80"/>
      <c r="HPN17" s="80"/>
      <c r="HPO17" s="80"/>
      <c r="HPP17" s="80"/>
      <c r="HPQ17" s="80"/>
      <c r="HPR17" s="80"/>
      <c r="HPS17" s="80"/>
      <c r="HPT17" s="80"/>
      <c r="HPU17" s="80"/>
      <c r="HPV17" s="80"/>
      <c r="HPW17" s="80"/>
      <c r="HPX17" s="80"/>
      <c r="HPY17" s="80"/>
      <c r="HPZ17" s="80"/>
      <c r="HQA17" s="80"/>
      <c r="HQB17" s="80"/>
      <c r="HQC17" s="80"/>
      <c r="HQD17" s="80"/>
      <c r="HQE17" s="80"/>
      <c r="HQF17" s="80"/>
      <c r="HQG17" s="80"/>
      <c r="HQH17" s="80"/>
      <c r="HQI17" s="80"/>
      <c r="HQJ17" s="80"/>
      <c r="HQK17" s="80"/>
      <c r="HQL17" s="80"/>
      <c r="HQM17" s="80"/>
      <c r="HQN17" s="80"/>
      <c r="HQO17" s="80"/>
      <c r="HQP17" s="80"/>
      <c r="HQQ17" s="80"/>
      <c r="HQR17" s="80"/>
      <c r="HQS17" s="80"/>
      <c r="HQT17" s="80"/>
      <c r="HQU17" s="80"/>
      <c r="HQV17" s="80"/>
      <c r="HQW17" s="80"/>
      <c r="HQX17" s="80"/>
      <c r="HQY17" s="80"/>
      <c r="HQZ17" s="80"/>
      <c r="HRA17" s="80"/>
      <c r="HRB17" s="80"/>
      <c r="HRC17" s="80"/>
      <c r="HRD17" s="80"/>
      <c r="HRE17" s="80"/>
      <c r="HRF17" s="80"/>
      <c r="HRG17" s="80"/>
      <c r="HRH17" s="80"/>
      <c r="HRI17" s="80"/>
      <c r="HRJ17" s="80"/>
      <c r="HRK17" s="80"/>
      <c r="HRL17" s="80"/>
      <c r="HRM17" s="80"/>
      <c r="HRN17" s="80"/>
      <c r="HRO17" s="80"/>
      <c r="HRP17" s="80"/>
      <c r="HRQ17" s="80"/>
      <c r="HRR17" s="80"/>
      <c r="HRS17" s="80"/>
      <c r="HRT17" s="80"/>
      <c r="HRU17" s="80"/>
      <c r="HRV17" s="80"/>
      <c r="HRW17" s="80"/>
      <c r="HRX17" s="80"/>
      <c r="HRY17" s="80"/>
      <c r="HRZ17" s="80"/>
      <c r="HSA17" s="80"/>
      <c r="HSB17" s="80"/>
      <c r="HSC17" s="80"/>
      <c r="HSD17" s="80"/>
      <c r="HSE17" s="80"/>
      <c r="HSF17" s="80"/>
      <c r="HSG17" s="80"/>
      <c r="HSH17" s="80"/>
      <c r="HSI17" s="80"/>
      <c r="HSJ17" s="80"/>
      <c r="HSK17" s="80"/>
      <c r="HSL17" s="80"/>
      <c r="HSM17" s="80"/>
      <c r="HSN17" s="80"/>
      <c r="HSO17" s="80"/>
      <c r="HSP17" s="80"/>
      <c r="HSQ17" s="80"/>
      <c r="HSR17" s="80"/>
      <c r="HSS17" s="80"/>
      <c r="HST17" s="80"/>
      <c r="HSU17" s="80"/>
      <c r="HSV17" s="80"/>
      <c r="HSW17" s="80"/>
      <c r="HSX17" s="80"/>
      <c r="HSY17" s="80"/>
      <c r="HSZ17" s="80"/>
      <c r="HTA17" s="80"/>
      <c r="HTB17" s="80"/>
      <c r="HTC17" s="80"/>
      <c r="HTD17" s="80"/>
      <c r="HTE17" s="80"/>
      <c r="HTF17" s="80"/>
      <c r="HTG17" s="80"/>
      <c r="HTH17" s="80"/>
      <c r="HTI17" s="80"/>
      <c r="HTJ17" s="80"/>
      <c r="HTK17" s="80"/>
      <c r="HTL17" s="80"/>
      <c r="HTM17" s="80"/>
      <c r="HTN17" s="80"/>
      <c r="HTO17" s="80"/>
      <c r="HTP17" s="80"/>
      <c r="HTQ17" s="80"/>
      <c r="HTR17" s="80"/>
      <c r="HTS17" s="80"/>
      <c r="HTT17" s="80"/>
      <c r="HTU17" s="80"/>
      <c r="HTV17" s="80"/>
      <c r="HTW17" s="80"/>
      <c r="HTX17" s="80"/>
      <c r="HTY17" s="80"/>
      <c r="HTZ17" s="80"/>
      <c r="HUA17" s="80"/>
      <c r="HUB17" s="80"/>
      <c r="HUC17" s="80"/>
      <c r="HUD17" s="80"/>
      <c r="HUE17" s="80"/>
      <c r="HUF17" s="80"/>
      <c r="HUG17" s="80"/>
      <c r="HUH17" s="80"/>
      <c r="HUI17" s="80"/>
      <c r="HUJ17" s="80"/>
      <c r="HUK17" s="80"/>
      <c r="HUL17" s="80"/>
      <c r="HUM17" s="80"/>
      <c r="HUN17" s="80"/>
      <c r="HUO17" s="80"/>
      <c r="HUP17" s="80"/>
      <c r="HUQ17" s="80"/>
      <c r="HUR17" s="80"/>
      <c r="HUS17" s="80"/>
      <c r="HUT17" s="80"/>
      <c r="HUU17" s="80"/>
      <c r="HUV17" s="80"/>
      <c r="HUW17" s="80"/>
      <c r="HUX17" s="80"/>
      <c r="HUY17" s="80"/>
      <c r="HUZ17" s="80"/>
      <c r="HVA17" s="80"/>
      <c r="HVB17" s="80"/>
      <c r="HVC17" s="80"/>
      <c r="HVD17" s="80"/>
      <c r="HVE17" s="80"/>
      <c r="HVF17" s="80"/>
      <c r="HVG17" s="80"/>
      <c r="HVH17" s="80"/>
      <c r="HVI17" s="80"/>
      <c r="HVJ17" s="80"/>
      <c r="HVK17" s="80"/>
      <c r="HVL17" s="80"/>
      <c r="HVM17" s="80"/>
      <c r="HVN17" s="80"/>
      <c r="HVO17" s="80"/>
      <c r="HVP17" s="80"/>
      <c r="HVQ17" s="80"/>
      <c r="HVR17" s="80"/>
      <c r="HVS17" s="80"/>
      <c r="HVT17" s="80"/>
      <c r="HVU17" s="80"/>
      <c r="HVV17" s="80"/>
      <c r="HVW17" s="80"/>
      <c r="HVX17" s="80"/>
      <c r="HVY17" s="80"/>
      <c r="HVZ17" s="80"/>
      <c r="HWA17" s="80"/>
      <c r="HWB17" s="80"/>
      <c r="HWC17" s="80"/>
      <c r="HWD17" s="80"/>
      <c r="HWE17" s="80"/>
      <c r="HWF17" s="80"/>
      <c r="HWG17" s="80"/>
      <c r="HWH17" s="80"/>
      <c r="HWI17" s="80"/>
      <c r="HWJ17" s="80"/>
      <c r="HWK17" s="80"/>
      <c r="HWL17" s="80"/>
      <c r="HWM17" s="80"/>
      <c r="HWN17" s="80"/>
      <c r="HWO17" s="80"/>
      <c r="HWP17" s="80"/>
      <c r="HWQ17" s="80"/>
      <c r="HWR17" s="80"/>
      <c r="HWS17" s="80"/>
      <c r="HWT17" s="80"/>
      <c r="HWU17" s="80"/>
      <c r="HWV17" s="80"/>
      <c r="HWW17" s="80"/>
      <c r="HWX17" s="80"/>
      <c r="HWY17" s="80"/>
      <c r="HWZ17" s="80"/>
      <c r="HXA17" s="80"/>
      <c r="HXB17" s="80"/>
      <c r="HXC17" s="80"/>
      <c r="HXD17" s="80"/>
      <c r="HXE17" s="80"/>
      <c r="HXF17" s="80"/>
      <c r="HXG17" s="80"/>
      <c r="HXH17" s="80"/>
      <c r="HXI17" s="80"/>
      <c r="HXJ17" s="80"/>
      <c r="HXK17" s="80"/>
      <c r="HXL17" s="80"/>
      <c r="HXM17" s="80"/>
      <c r="HXN17" s="80"/>
      <c r="HXO17" s="80"/>
      <c r="HXP17" s="80"/>
      <c r="HXQ17" s="80"/>
      <c r="HXR17" s="80"/>
      <c r="HXS17" s="80"/>
      <c r="HXT17" s="80"/>
      <c r="HXU17" s="80"/>
      <c r="HXV17" s="80"/>
      <c r="HXW17" s="80"/>
      <c r="HXX17" s="80"/>
      <c r="HXY17" s="80"/>
      <c r="HXZ17" s="80"/>
      <c r="HYA17" s="80"/>
      <c r="HYB17" s="80"/>
      <c r="HYC17" s="80"/>
      <c r="HYD17" s="80"/>
      <c r="HYE17" s="80"/>
      <c r="HYF17" s="80"/>
      <c r="HYG17" s="80"/>
      <c r="HYH17" s="80"/>
      <c r="HYI17" s="80"/>
      <c r="HYJ17" s="80"/>
      <c r="HYK17" s="80"/>
      <c r="HYL17" s="80"/>
      <c r="HYM17" s="80"/>
      <c r="HYN17" s="80"/>
      <c r="HYO17" s="80"/>
      <c r="HYP17" s="80"/>
      <c r="HYQ17" s="80"/>
      <c r="HYR17" s="80"/>
      <c r="HYS17" s="80"/>
      <c r="HYT17" s="80"/>
      <c r="HYU17" s="80"/>
      <c r="HYV17" s="80"/>
      <c r="HYW17" s="80"/>
      <c r="HYX17" s="80"/>
      <c r="HYY17" s="80"/>
      <c r="HYZ17" s="80"/>
      <c r="HZA17" s="80"/>
      <c r="HZB17" s="80"/>
      <c r="HZC17" s="80"/>
      <c r="HZD17" s="80"/>
      <c r="HZE17" s="80"/>
      <c r="HZF17" s="80"/>
      <c r="HZG17" s="80"/>
      <c r="HZH17" s="80"/>
      <c r="HZI17" s="80"/>
      <c r="HZJ17" s="80"/>
      <c r="HZK17" s="80"/>
      <c r="HZL17" s="80"/>
      <c r="HZM17" s="80"/>
      <c r="HZN17" s="80"/>
      <c r="HZO17" s="80"/>
      <c r="HZP17" s="80"/>
      <c r="HZQ17" s="80"/>
      <c r="HZR17" s="80"/>
      <c r="HZS17" s="80"/>
      <c r="HZT17" s="80"/>
      <c r="HZU17" s="80"/>
      <c r="HZV17" s="80"/>
      <c r="HZW17" s="80"/>
      <c r="HZX17" s="80"/>
      <c r="HZY17" s="80"/>
      <c r="HZZ17" s="80"/>
      <c r="IAA17" s="80"/>
      <c r="IAB17" s="80"/>
      <c r="IAC17" s="80"/>
      <c r="IAD17" s="80"/>
      <c r="IAE17" s="80"/>
      <c r="IAF17" s="80"/>
      <c r="IAG17" s="80"/>
      <c r="IAH17" s="80"/>
      <c r="IAI17" s="80"/>
      <c r="IAJ17" s="80"/>
      <c r="IAK17" s="80"/>
      <c r="IAL17" s="80"/>
      <c r="IAM17" s="80"/>
      <c r="IAN17" s="80"/>
      <c r="IAO17" s="80"/>
      <c r="IAP17" s="80"/>
      <c r="IAQ17" s="80"/>
      <c r="IAR17" s="80"/>
      <c r="IAS17" s="80"/>
      <c r="IAT17" s="80"/>
      <c r="IAU17" s="80"/>
      <c r="IAV17" s="80"/>
      <c r="IAW17" s="80"/>
      <c r="IAX17" s="80"/>
      <c r="IAY17" s="80"/>
      <c r="IAZ17" s="80"/>
      <c r="IBA17" s="80"/>
      <c r="IBB17" s="80"/>
      <c r="IBC17" s="80"/>
      <c r="IBD17" s="80"/>
      <c r="IBE17" s="80"/>
      <c r="IBF17" s="80"/>
      <c r="IBG17" s="80"/>
      <c r="IBH17" s="80"/>
      <c r="IBI17" s="80"/>
      <c r="IBJ17" s="80"/>
      <c r="IBK17" s="80"/>
      <c r="IBL17" s="80"/>
      <c r="IBM17" s="80"/>
      <c r="IBN17" s="80"/>
      <c r="IBO17" s="80"/>
      <c r="IBP17" s="80"/>
      <c r="IBQ17" s="80"/>
      <c r="IBR17" s="80"/>
      <c r="IBS17" s="80"/>
      <c r="IBT17" s="80"/>
      <c r="IBU17" s="80"/>
      <c r="IBV17" s="80"/>
      <c r="IBW17" s="80"/>
      <c r="IBX17" s="80"/>
      <c r="IBY17" s="80"/>
      <c r="IBZ17" s="80"/>
      <c r="ICA17" s="80"/>
      <c r="ICB17" s="80"/>
      <c r="ICC17" s="80"/>
      <c r="ICD17" s="80"/>
      <c r="ICE17" s="80"/>
      <c r="ICF17" s="80"/>
      <c r="ICG17" s="80"/>
      <c r="ICH17" s="80"/>
      <c r="ICI17" s="80"/>
      <c r="ICJ17" s="80"/>
      <c r="ICK17" s="80"/>
      <c r="ICL17" s="80"/>
      <c r="ICM17" s="80"/>
      <c r="ICN17" s="80"/>
      <c r="ICO17" s="80"/>
      <c r="ICP17" s="80"/>
      <c r="ICQ17" s="80"/>
      <c r="ICR17" s="80"/>
      <c r="ICS17" s="80"/>
      <c r="ICT17" s="80"/>
      <c r="ICU17" s="80"/>
      <c r="ICV17" s="80"/>
      <c r="ICW17" s="80"/>
      <c r="ICX17" s="80"/>
      <c r="ICY17" s="80"/>
      <c r="ICZ17" s="80"/>
      <c r="IDA17" s="80"/>
      <c r="IDB17" s="80"/>
      <c r="IDC17" s="80"/>
      <c r="IDD17" s="80"/>
      <c r="IDE17" s="80"/>
      <c r="IDF17" s="80"/>
      <c r="IDG17" s="80"/>
      <c r="IDH17" s="80"/>
      <c r="IDI17" s="80"/>
      <c r="IDJ17" s="80"/>
      <c r="IDK17" s="80"/>
      <c r="IDL17" s="80"/>
      <c r="IDM17" s="80"/>
      <c r="IDN17" s="80"/>
      <c r="IDO17" s="80"/>
      <c r="IDP17" s="80"/>
      <c r="IDQ17" s="80"/>
      <c r="IDR17" s="80"/>
      <c r="IDS17" s="80"/>
      <c r="IDT17" s="80"/>
      <c r="IDU17" s="80"/>
      <c r="IDV17" s="80"/>
      <c r="IDW17" s="80"/>
      <c r="IDX17" s="80"/>
      <c r="IDY17" s="80"/>
      <c r="IDZ17" s="80"/>
      <c r="IEA17" s="80"/>
      <c r="IEB17" s="80"/>
      <c r="IEC17" s="80"/>
      <c r="IED17" s="80"/>
      <c r="IEE17" s="80"/>
      <c r="IEF17" s="80"/>
      <c r="IEG17" s="80"/>
      <c r="IEH17" s="80"/>
      <c r="IEI17" s="80"/>
      <c r="IEJ17" s="80"/>
      <c r="IEK17" s="80"/>
      <c r="IEL17" s="80"/>
      <c r="IEM17" s="80"/>
      <c r="IEN17" s="80"/>
      <c r="IEO17" s="80"/>
      <c r="IEP17" s="80"/>
      <c r="IEQ17" s="80"/>
      <c r="IER17" s="80"/>
      <c r="IES17" s="80"/>
      <c r="IET17" s="80"/>
      <c r="IEU17" s="80"/>
      <c r="IEV17" s="80"/>
      <c r="IEW17" s="80"/>
      <c r="IEX17" s="80"/>
      <c r="IEY17" s="80"/>
      <c r="IEZ17" s="80"/>
      <c r="IFA17" s="80"/>
      <c r="IFB17" s="80"/>
      <c r="IFC17" s="80"/>
      <c r="IFD17" s="80"/>
      <c r="IFE17" s="80"/>
      <c r="IFF17" s="80"/>
      <c r="IFG17" s="80"/>
      <c r="IFH17" s="80"/>
      <c r="IFI17" s="80"/>
      <c r="IFJ17" s="80"/>
      <c r="IFK17" s="80"/>
      <c r="IFL17" s="80"/>
      <c r="IFM17" s="80"/>
      <c r="IFN17" s="80"/>
      <c r="IFO17" s="80"/>
      <c r="IFP17" s="80"/>
      <c r="IFQ17" s="80"/>
      <c r="IFR17" s="80"/>
      <c r="IFS17" s="80"/>
      <c r="IFT17" s="80"/>
      <c r="IFU17" s="80"/>
      <c r="IFV17" s="80"/>
      <c r="IFW17" s="80"/>
      <c r="IFX17" s="80"/>
      <c r="IFY17" s="80"/>
      <c r="IFZ17" s="80"/>
      <c r="IGA17" s="80"/>
      <c r="IGB17" s="80"/>
      <c r="IGC17" s="80"/>
      <c r="IGD17" s="80"/>
      <c r="IGE17" s="80"/>
      <c r="IGF17" s="80"/>
      <c r="IGG17" s="80"/>
      <c r="IGH17" s="80"/>
      <c r="IGI17" s="80"/>
      <c r="IGJ17" s="80"/>
      <c r="IGK17" s="80"/>
      <c r="IGL17" s="80"/>
      <c r="IGM17" s="80"/>
      <c r="IGN17" s="80"/>
      <c r="IGO17" s="80"/>
      <c r="IGP17" s="80"/>
      <c r="IGQ17" s="80"/>
      <c r="IGR17" s="80"/>
      <c r="IGS17" s="80"/>
      <c r="IGT17" s="80"/>
      <c r="IGU17" s="80"/>
      <c r="IGV17" s="80"/>
      <c r="IGW17" s="80"/>
      <c r="IGX17" s="80"/>
      <c r="IGY17" s="80"/>
      <c r="IGZ17" s="80"/>
      <c r="IHA17" s="80"/>
      <c r="IHB17" s="80"/>
      <c r="IHC17" s="80"/>
      <c r="IHD17" s="80"/>
      <c r="IHE17" s="80"/>
      <c r="IHF17" s="80"/>
      <c r="IHG17" s="80"/>
      <c r="IHH17" s="80"/>
      <c r="IHI17" s="80"/>
      <c r="IHJ17" s="80"/>
      <c r="IHK17" s="80"/>
      <c r="IHL17" s="80"/>
      <c r="IHM17" s="80"/>
      <c r="IHN17" s="80"/>
      <c r="IHO17" s="80"/>
      <c r="IHP17" s="80"/>
      <c r="IHQ17" s="80"/>
      <c r="IHR17" s="80"/>
      <c r="IHS17" s="80"/>
      <c r="IHT17" s="80"/>
      <c r="IHU17" s="80"/>
      <c r="IHV17" s="80"/>
      <c r="IHW17" s="80"/>
      <c r="IHX17" s="80"/>
      <c r="IHY17" s="80"/>
      <c r="IHZ17" s="80"/>
      <c r="IIA17" s="80"/>
      <c r="IIB17" s="80"/>
      <c r="IIC17" s="80"/>
      <c r="IID17" s="80"/>
      <c r="IIE17" s="80"/>
      <c r="IIF17" s="80"/>
      <c r="IIG17" s="80"/>
      <c r="IIH17" s="80"/>
      <c r="III17" s="80"/>
      <c r="IIJ17" s="80"/>
      <c r="IIK17" s="80"/>
      <c r="IIL17" s="80"/>
      <c r="IIM17" s="80"/>
      <c r="IIN17" s="80"/>
      <c r="IIO17" s="80"/>
      <c r="IIP17" s="80"/>
      <c r="IIQ17" s="80"/>
      <c r="IIR17" s="80"/>
      <c r="IIS17" s="80"/>
      <c r="IIT17" s="80"/>
      <c r="IIU17" s="80"/>
      <c r="IIV17" s="80"/>
      <c r="IIW17" s="80"/>
      <c r="IIX17" s="80"/>
      <c r="IIY17" s="80"/>
      <c r="IIZ17" s="80"/>
      <c r="IJA17" s="80"/>
      <c r="IJB17" s="80"/>
      <c r="IJC17" s="80"/>
      <c r="IJD17" s="80"/>
      <c r="IJE17" s="80"/>
      <c r="IJF17" s="80"/>
      <c r="IJG17" s="80"/>
      <c r="IJH17" s="80"/>
      <c r="IJI17" s="80"/>
      <c r="IJJ17" s="80"/>
      <c r="IJK17" s="80"/>
      <c r="IJL17" s="80"/>
      <c r="IJM17" s="80"/>
      <c r="IJN17" s="80"/>
      <c r="IJO17" s="80"/>
      <c r="IJP17" s="80"/>
      <c r="IJQ17" s="80"/>
      <c r="IJR17" s="80"/>
      <c r="IJS17" s="80"/>
      <c r="IJT17" s="80"/>
      <c r="IJU17" s="80"/>
      <c r="IJV17" s="80"/>
      <c r="IJW17" s="80"/>
      <c r="IJX17" s="80"/>
      <c r="IJY17" s="80"/>
      <c r="IJZ17" s="80"/>
      <c r="IKA17" s="80"/>
      <c r="IKB17" s="80"/>
      <c r="IKC17" s="80"/>
      <c r="IKD17" s="80"/>
      <c r="IKE17" s="80"/>
      <c r="IKF17" s="80"/>
      <c r="IKG17" s="80"/>
      <c r="IKH17" s="80"/>
      <c r="IKI17" s="80"/>
      <c r="IKJ17" s="80"/>
      <c r="IKK17" s="80"/>
      <c r="IKL17" s="80"/>
      <c r="IKM17" s="80"/>
      <c r="IKN17" s="80"/>
      <c r="IKO17" s="80"/>
      <c r="IKP17" s="80"/>
      <c r="IKQ17" s="80"/>
      <c r="IKR17" s="80"/>
      <c r="IKS17" s="80"/>
      <c r="IKT17" s="80"/>
      <c r="IKU17" s="80"/>
      <c r="IKV17" s="80"/>
      <c r="IKW17" s="80"/>
      <c r="IKX17" s="80"/>
      <c r="IKY17" s="80"/>
      <c r="IKZ17" s="80"/>
      <c r="ILA17" s="80"/>
      <c r="ILB17" s="80"/>
      <c r="ILC17" s="80"/>
      <c r="ILD17" s="80"/>
      <c r="ILE17" s="80"/>
      <c r="ILF17" s="80"/>
      <c r="ILG17" s="80"/>
      <c r="ILH17" s="80"/>
      <c r="ILI17" s="80"/>
      <c r="ILJ17" s="80"/>
      <c r="ILK17" s="80"/>
      <c r="ILL17" s="80"/>
      <c r="ILM17" s="80"/>
      <c r="ILN17" s="80"/>
      <c r="ILO17" s="80"/>
      <c r="ILP17" s="80"/>
      <c r="ILQ17" s="80"/>
      <c r="ILR17" s="80"/>
      <c r="ILS17" s="80"/>
      <c r="ILT17" s="80"/>
      <c r="ILU17" s="80"/>
      <c r="ILV17" s="80"/>
      <c r="ILW17" s="80"/>
      <c r="ILX17" s="80"/>
      <c r="ILY17" s="80"/>
      <c r="ILZ17" s="80"/>
      <c r="IMA17" s="80"/>
      <c r="IMB17" s="80"/>
      <c r="IMC17" s="80"/>
      <c r="IMD17" s="80"/>
      <c r="IME17" s="80"/>
      <c r="IMF17" s="80"/>
      <c r="IMG17" s="80"/>
      <c r="IMH17" s="80"/>
      <c r="IMI17" s="80"/>
      <c r="IMJ17" s="80"/>
      <c r="IMK17" s="80"/>
      <c r="IML17" s="80"/>
      <c r="IMM17" s="80"/>
      <c r="IMN17" s="80"/>
      <c r="IMO17" s="80"/>
      <c r="IMP17" s="80"/>
      <c r="IMQ17" s="80"/>
      <c r="IMR17" s="80"/>
      <c r="IMS17" s="80"/>
      <c r="IMT17" s="80"/>
      <c r="IMU17" s="80"/>
      <c r="IMV17" s="80"/>
      <c r="IMW17" s="80"/>
      <c r="IMX17" s="80"/>
      <c r="IMY17" s="80"/>
      <c r="IMZ17" s="80"/>
      <c r="INA17" s="80"/>
      <c r="INB17" s="80"/>
      <c r="INC17" s="80"/>
      <c r="IND17" s="80"/>
      <c r="INE17" s="80"/>
      <c r="INF17" s="80"/>
      <c r="ING17" s="80"/>
      <c r="INH17" s="80"/>
      <c r="INI17" s="80"/>
      <c r="INJ17" s="80"/>
      <c r="INK17" s="80"/>
      <c r="INL17" s="80"/>
      <c r="INM17" s="80"/>
      <c r="INN17" s="80"/>
      <c r="INO17" s="80"/>
      <c r="INP17" s="80"/>
      <c r="INQ17" s="80"/>
      <c r="INR17" s="80"/>
      <c r="INS17" s="80"/>
      <c r="INT17" s="80"/>
      <c r="INU17" s="80"/>
      <c r="INV17" s="80"/>
      <c r="INW17" s="80"/>
      <c r="INX17" s="80"/>
      <c r="INY17" s="80"/>
      <c r="INZ17" s="80"/>
      <c r="IOA17" s="80"/>
      <c r="IOB17" s="80"/>
      <c r="IOC17" s="80"/>
      <c r="IOD17" s="80"/>
      <c r="IOE17" s="80"/>
      <c r="IOF17" s="80"/>
      <c r="IOG17" s="80"/>
      <c r="IOH17" s="80"/>
      <c r="IOI17" s="80"/>
      <c r="IOJ17" s="80"/>
      <c r="IOK17" s="80"/>
      <c r="IOL17" s="80"/>
      <c r="IOM17" s="80"/>
      <c r="ION17" s="80"/>
      <c r="IOO17" s="80"/>
      <c r="IOP17" s="80"/>
      <c r="IOQ17" s="80"/>
      <c r="IOR17" s="80"/>
      <c r="IOS17" s="80"/>
      <c r="IOT17" s="80"/>
      <c r="IOU17" s="80"/>
      <c r="IOV17" s="80"/>
      <c r="IOW17" s="80"/>
      <c r="IOX17" s="80"/>
      <c r="IOY17" s="80"/>
      <c r="IOZ17" s="80"/>
      <c r="IPA17" s="80"/>
      <c r="IPB17" s="80"/>
      <c r="IPC17" s="80"/>
      <c r="IPD17" s="80"/>
      <c r="IPE17" s="80"/>
      <c r="IPF17" s="80"/>
      <c r="IPG17" s="80"/>
      <c r="IPH17" s="80"/>
      <c r="IPI17" s="80"/>
      <c r="IPJ17" s="80"/>
      <c r="IPK17" s="80"/>
      <c r="IPL17" s="80"/>
      <c r="IPM17" s="80"/>
      <c r="IPN17" s="80"/>
      <c r="IPO17" s="80"/>
      <c r="IPP17" s="80"/>
      <c r="IPQ17" s="80"/>
      <c r="IPR17" s="80"/>
      <c r="IPS17" s="80"/>
      <c r="IPT17" s="80"/>
      <c r="IPU17" s="80"/>
      <c r="IPV17" s="80"/>
      <c r="IPW17" s="80"/>
      <c r="IPX17" s="80"/>
      <c r="IPY17" s="80"/>
      <c r="IPZ17" s="80"/>
      <c r="IQA17" s="80"/>
      <c r="IQB17" s="80"/>
      <c r="IQC17" s="80"/>
      <c r="IQD17" s="80"/>
      <c r="IQE17" s="80"/>
      <c r="IQF17" s="80"/>
      <c r="IQG17" s="80"/>
      <c r="IQH17" s="80"/>
      <c r="IQI17" s="80"/>
      <c r="IQJ17" s="80"/>
      <c r="IQK17" s="80"/>
      <c r="IQL17" s="80"/>
      <c r="IQM17" s="80"/>
      <c r="IQN17" s="80"/>
      <c r="IQO17" s="80"/>
      <c r="IQP17" s="80"/>
      <c r="IQQ17" s="80"/>
      <c r="IQR17" s="80"/>
      <c r="IQS17" s="80"/>
      <c r="IQT17" s="80"/>
      <c r="IQU17" s="80"/>
      <c r="IQV17" s="80"/>
      <c r="IQW17" s="80"/>
      <c r="IQX17" s="80"/>
      <c r="IQY17" s="80"/>
      <c r="IQZ17" s="80"/>
      <c r="IRA17" s="80"/>
      <c r="IRB17" s="80"/>
      <c r="IRC17" s="80"/>
      <c r="IRD17" s="80"/>
      <c r="IRE17" s="80"/>
      <c r="IRF17" s="80"/>
      <c r="IRG17" s="80"/>
      <c r="IRH17" s="80"/>
      <c r="IRI17" s="80"/>
      <c r="IRJ17" s="80"/>
      <c r="IRK17" s="80"/>
      <c r="IRL17" s="80"/>
      <c r="IRM17" s="80"/>
      <c r="IRN17" s="80"/>
      <c r="IRO17" s="80"/>
      <c r="IRP17" s="80"/>
      <c r="IRQ17" s="80"/>
      <c r="IRR17" s="80"/>
      <c r="IRS17" s="80"/>
      <c r="IRT17" s="80"/>
      <c r="IRU17" s="80"/>
      <c r="IRV17" s="80"/>
      <c r="IRW17" s="80"/>
      <c r="IRX17" s="80"/>
      <c r="IRY17" s="80"/>
      <c r="IRZ17" s="80"/>
      <c r="ISA17" s="80"/>
      <c r="ISB17" s="80"/>
      <c r="ISC17" s="80"/>
      <c r="ISD17" s="80"/>
      <c r="ISE17" s="80"/>
      <c r="ISF17" s="80"/>
      <c r="ISG17" s="80"/>
      <c r="ISH17" s="80"/>
      <c r="ISI17" s="80"/>
      <c r="ISJ17" s="80"/>
      <c r="ISK17" s="80"/>
      <c r="ISL17" s="80"/>
      <c r="ISM17" s="80"/>
      <c r="ISN17" s="80"/>
      <c r="ISO17" s="80"/>
      <c r="ISP17" s="80"/>
      <c r="ISQ17" s="80"/>
      <c r="ISR17" s="80"/>
      <c r="ISS17" s="80"/>
      <c r="IST17" s="80"/>
      <c r="ISU17" s="80"/>
      <c r="ISV17" s="80"/>
      <c r="ISW17" s="80"/>
      <c r="ISX17" s="80"/>
      <c r="ISY17" s="80"/>
      <c r="ISZ17" s="80"/>
      <c r="ITA17" s="80"/>
      <c r="ITB17" s="80"/>
      <c r="ITC17" s="80"/>
      <c r="ITD17" s="80"/>
      <c r="ITE17" s="80"/>
      <c r="ITF17" s="80"/>
      <c r="ITG17" s="80"/>
      <c r="ITH17" s="80"/>
      <c r="ITI17" s="80"/>
      <c r="ITJ17" s="80"/>
      <c r="ITK17" s="80"/>
      <c r="ITL17" s="80"/>
      <c r="ITM17" s="80"/>
      <c r="ITN17" s="80"/>
      <c r="ITO17" s="80"/>
      <c r="ITP17" s="80"/>
      <c r="ITQ17" s="80"/>
      <c r="ITR17" s="80"/>
      <c r="ITS17" s="80"/>
      <c r="ITT17" s="80"/>
      <c r="ITU17" s="80"/>
      <c r="ITV17" s="80"/>
      <c r="ITW17" s="80"/>
      <c r="ITX17" s="80"/>
      <c r="ITY17" s="80"/>
      <c r="ITZ17" s="80"/>
      <c r="IUA17" s="80"/>
      <c r="IUB17" s="80"/>
      <c r="IUC17" s="80"/>
      <c r="IUD17" s="80"/>
      <c r="IUE17" s="80"/>
      <c r="IUF17" s="80"/>
      <c r="IUG17" s="80"/>
      <c r="IUH17" s="80"/>
      <c r="IUI17" s="80"/>
      <c r="IUJ17" s="80"/>
      <c r="IUK17" s="80"/>
      <c r="IUL17" s="80"/>
      <c r="IUM17" s="80"/>
      <c r="IUN17" s="80"/>
      <c r="IUO17" s="80"/>
      <c r="IUP17" s="80"/>
      <c r="IUQ17" s="80"/>
      <c r="IUR17" s="80"/>
      <c r="IUS17" s="80"/>
      <c r="IUT17" s="80"/>
      <c r="IUU17" s="80"/>
      <c r="IUV17" s="80"/>
      <c r="IUW17" s="80"/>
      <c r="IUX17" s="80"/>
      <c r="IUY17" s="80"/>
      <c r="IUZ17" s="80"/>
      <c r="IVA17" s="80"/>
      <c r="IVB17" s="80"/>
      <c r="IVC17" s="80"/>
      <c r="IVD17" s="80"/>
      <c r="IVE17" s="80"/>
      <c r="IVF17" s="80"/>
      <c r="IVG17" s="80"/>
      <c r="IVH17" s="80"/>
      <c r="IVI17" s="80"/>
      <c r="IVJ17" s="80"/>
      <c r="IVK17" s="80"/>
      <c r="IVL17" s="80"/>
      <c r="IVM17" s="80"/>
      <c r="IVN17" s="80"/>
      <c r="IVO17" s="80"/>
      <c r="IVP17" s="80"/>
      <c r="IVQ17" s="80"/>
      <c r="IVR17" s="80"/>
      <c r="IVS17" s="80"/>
      <c r="IVT17" s="80"/>
      <c r="IVU17" s="80"/>
      <c r="IVV17" s="80"/>
      <c r="IVW17" s="80"/>
      <c r="IVX17" s="80"/>
      <c r="IVY17" s="80"/>
      <c r="IVZ17" s="80"/>
      <c r="IWA17" s="80"/>
      <c r="IWB17" s="80"/>
      <c r="IWC17" s="80"/>
      <c r="IWD17" s="80"/>
      <c r="IWE17" s="80"/>
      <c r="IWF17" s="80"/>
      <c r="IWG17" s="80"/>
      <c r="IWH17" s="80"/>
      <c r="IWI17" s="80"/>
      <c r="IWJ17" s="80"/>
      <c r="IWK17" s="80"/>
      <c r="IWL17" s="80"/>
      <c r="IWM17" s="80"/>
      <c r="IWN17" s="80"/>
      <c r="IWO17" s="80"/>
      <c r="IWP17" s="80"/>
      <c r="IWQ17" s="80"/>
      <c r="IWR17" s="80"/>
      <c r="IWS17" s="80"/>
      <c r="IWT17" s="80"/>
      <c r="IWU17" s="80"/>
      <c r="IWV17" s="80"/>
      <c r="IWW17" s="80"/>
      <c r="IWX17" s="80"/>
      <c r="IWY17" s="80"/>
      <c r="IWZ17" s="80"/>
      <c r="IXA17" s="80"/>
      <c r="IXB17" s="80"/>
      <c r="IXC17" s="80"/>
      <c r="IXD17" s="80"/>
      <c r="IXE17" s="80"/>
      <c r="IXF17" s="80"/>
      <c r="IXG17" s="80"/>
      <c r="IXH17" s="80"/>
      <c r="IXI17" s="80"/>
      <c r="IXJ17" s="80"/>
      <c r="IXK17" s="80"/>
      <c r="IXL17" s="80"/>
      <c r="IXM17" s="80"/>
      <c r="IXN17" s="80"/>
      <c r="IXO17" s="80"/>
      <c r="IXP17" s="80"/>
      <c r="IXQ17" s="80"/>
      <c r="IXR17" s="80"/>
      <c r="IXS17" s="80"/>
      <c r="IXT17" s="80"/>
      <c r="IXU17" s="80"/>
      <c r="IXV17" s="80"/>
      <c r="IXW17" s="80"/>
      <c r="IXX17" s="80"/>
      <c r="IXY17" s="80"/>
      <c r="IXZ17" s="80"/>
      <c r="IYA17" s="80"/>
      <c r="IYB17" s="80"/>
      <c r="IYC17" s="80"/>
      <c r="IYD17" s="80"/>
      <c r="IYE17" s="80"/>
      <c r="IYF17" s="80"/>
      <c r="IYG17" s="80"/>
      <c r="IYH17" s="80"/>
      <c r="IYI17" s="80"/>
      <c r="IYJ17" s="80"/>
      <c r="IYK17" s="80"/>
      <c r="IYL17" s="80"/>
      <c r="IYM17" s="80"/>
      <c r="IYN17" s="80"/>
      <c r="IYO17" s="80"/>
      <c r="IYP17" s="80"/>
      <c r="IYQ17" s="80"/>
      <c r="IYR17" s="80"/>
      <c r="IYS17" s="80"/>
      <c r="IYT17" s="80"/>
      <c r="IYU17" s="80"/>
      <c r="IYV17" s="80"/>
      <c r="IYW17" s="80"/>
      <c r="IYX17" s="80"/>
      <c r="IYY17" s="80"/>
      <c r="IYZ17" s="80"/>
      <c r="IZA17" s="80"/>
      <c r="IZB17" s="80"/>
      <c r="IZC17" s="80"/>
      <c r="IZD17" s="80"/>
      <c r="IZE17" s="80"/>
      <c r="IZF17" s="80"/>
      <c r="IZG17" s="80"/>
      <c r="IZH17" s="80"/>
      <c r="IZI17" s="80"/>
      <c r="IZJ17" s="80"/>
      <c r="IZK17" s="80"/>
      <c r="IZL17" s="80"/>
      <c r="IZM17" s="80"/>
      <c r="IZN17" s="80"/>
      <c r="IZO17" s="80"/>
      <c r="IZP17" s="80"/>
      <c r="IZQ17" s="80"/>
      <c r="IZR17" s="80"/>
      <c r="IZS17" s="80"/>
      <c r="IZT17" s="80"/>
      <c r="IZU17" s="80"/>
      <c r="IZV17" s="80"/>
      <c r="IZW17" s="80"/>
      <c r="IZX17" s="80"/>
      <c r="IZY17" s="80"/>
      <c r="IZZ17" s="80"/>
      <c r="JAA17" s="80"/>
      <c r="JAB17" s="80"/>
      <c r="JAC17" s="80"/>
      <c r="JAD17" s="80"/>
      <c r="JAE17" s="80"/>
      <c r="JAF17" s="80"/>
      <c r="JAG17" s="80"/>
      <c r="JAH17" s="80"/>
      <c r="JAI17" s="80"/>
      <c r="JAJ17" s="80"/>
      <c r="JAK17" s="80"/>
      <c r="JAL17" s="80"/>
      <c r="JAM17" s="80"/>
      <c r="JAN17" s="80"/>
      <c r="JAO17" s="80"/>
      <c r="JAP17" s="80"/>
      <c r="JAQ17" s="80"/>
      <c r="JAR17" s="80"/>
      <c r="JAS17" s="80"/>
      <c r="JAT17" s="80"/>
      <c r="JAU17" s="80"/>
      <c r="JAV17" s="80"/>
      <c r="JAW17" s="80"/>
      <c r="JAX17" s="80"/>
      <c r="JAY17" s="80"/>
      <c r="JAZ17" s="80"/>
      <c r="JBA17" s="80"/>
      <c r="JBB17" s="80"/>
      <c r="JBC17" s="80"/>
      <c r="JBD17" s="80"/>
      <c r="JBE17" s="80"/>
      <c r="JBF17" s="80"/>
      <c r="JBG17" s="80"/>
      <c r="JBH17" s="80"/>
      <c r="JBI17" s="80"/>
      <c r="JBJ17" s="80"/>
      <c r="JBK17" s="80"/>
      <c r="JBL17" s="80"/>
      <c r="JBM17" s="80"/>
      <c r="JBN17" s="80"/>
      <c r="JBO17" s="80"/>
      <c r="JBP17" s="80"/>
      <c r="JBQ17" s="80"/>
      <c r="JBR17" s="80"/>
      <c r="JBS17" s="80"/>
      <c r="JBT17" s="80"/>
      <c r="JBU17" s="80"/>
      <c r="JBV17" s="80"/>
      <c r="JBW17" s="80"/>
      <c r="JBX17" s="80"/>
      <c r="JBY17" s="80"/>
      <c r="JBZ17" s="80"/>
      <c r="JCA17" s="80"/>
      <c r="JCB17" s="80"/>
      <c r="JCC17" s="80"/>
      <c r="JCD17" s="80"/>
      <c r="JCE17" s="80"/>
      <c r="JCF17" s="80"/>
      <c r="JCG17" s="80"/>
      <c r="JCH17" s="80"/>
      <c r="JCI17" s="80"/>
      <c r="JCJ17" s="80"/>
      <c r="JCK17" s="80"/>
      <c r="JCL17" s="80"/>
      <c r="JCM17" s="80"/>
      <c r="JCN17" s="80"/>
      <c r="JCO17" s="80"/>
      <c r="JCP17" s="80"/>
      <c r="JCQ17" s="80"/>
      <c r="JCR17" s="80"/>
      <c r="JCS17" s="80"/>
      <c r="JCT17" s="80"/>
      <c r="JCU17" s="80"/>
      <c r="JCV17" s="80"/>
      <c r="JCW17" s="80"/>
      <c r="JCX17" s="80"/>
      <c r="JCY17" s="80"/>
      <c r="JCZ17" s="80"/>
      <c r="JDA17" s="80"/>
      <c r="JDB17" s="80"/>
      <c r="JDC17" s="80"/>
      <c r="JDD17" s="80"/>
      <c r="JDE17" s="80"/>
      <c r="JDF17" s="80"/>
      <c r="JDG17" s="80"/>
      <c r="JDH17" s="80"/>
      <c r="JDI17" s="80"/>
      <c r="JDJ17" s="80"/>
      <c r="JDK17" s="80"/>
      <c r="JDL17" s="80"/>
      <c r="JDM17" s="80"/>
      <c r="JDN17" s="80"/>
      <c r="JDO17" s="80"/>
      <c r="JDP17" s="80"/>
      <c r="JDQ17" s="80"/>
      <c r="JDR17" s="80"/>
      <c r="JDS17" s="80"/>
      <c r="JDT17" s="80"/>
      <c r="JDU17" s="80"/>
      <c r="JDV17" s="80"/>
      <c r="JDW17" s="80"/>
      <c r="JDX17" s="80"/>
      <c r="JDY17" s="80"/>
      <c r="JDZ17" s="80"/>
      <c r="JEA17" s="80"/>
      <c r="JEB17" s="80"/>
      <c r="JEC17" s="80"/>
      <c r="JED17" s="80"/>
      <c r="JEE17" s="80"/>
      <c r="JEF17" s="80"/>
      <c r="JEG17" s="80"/>
      <c r="JEH17" s="80"/>
      <c r="JEI17" s="80"/>
      <c r="JEJ17" s="80"/>
      <c r="JEK17" s="80"/>
      <c r="JEL17" s="80"/>
      <c r="JEM17" s="80"/>
      <c r="JEN17" s="80"/>
      <c r="JEO17" s="80"/>
      <c r="JEP17" s="80"/>
      <c r="JEQ17" s="80"/>
      <c r="JER17" s="80"/>
      <c r="JES17" s="80"/>
      <c r="JET17" s="80"/>
      <c r="JEU17" s="80"/>
      <c r="JEV17" s="80"/>
      <c r="JEW17" s="80"/>
      <c r="JEX17" s="80"/>
      <c r="JEY17" s="80"/>
      <c r="JEZ17" s="80"/>
      <c r="JFA17" s="80"/>
      <c r="JFB17" s="80"/>
      <c r="JFC17" s="80"/>
      <c r="JFD17" s="80"/>
      <c r="JFE17" s="80"/>
      <c r="JFF17" s="80"/>
      <c r="JFG17" s="80"/>
      <c r="JFH17" s="80"/>
      <c r="JFI17" s="80"/>
      <c r="JFJ17" s="80"/>
      <c r="JFK17" s="80"/>
      <c r="JFL17" s="80"/>
      <c r="JFM17" s="80"/>
      <c r="JFN17" s="80"/>
      <c r="JFO17" s="80"/>
      <c r="JFP17" s="80"/>
      <c r="JFQ17" s="80"/>
      <c r="JFR17" s="80"/>
      <c r="JFS17" s="80"/>
      <c r="JFT17" s="80"/>
      <c r="JFU17" s="80"/>
      <c r="JFV17" s="80"/>
      <c r="JFW17" s="80"/>
      <c r="JFX17" s="80"/>
      <c r="JFY17" s="80"/>
      <c r="JFZ17" s="80"/>
      <c r="JGA17" s="80"/>
      <c r="JGB17" s="80"/>
      <c r="JGC17" s="80"/>
      <c r="JGD17" s="80"/>
      <c r="JGE17" s="80"/>
      <c r="JGF17" s="80"/>
      <c r="JGG17" s="80"/>
      <c r="JGH17" s="80"/>
      <c r="JGI17" s="80"/>
      <c r="JGJ17" s="80"/>
      <c r="JGK17" s="80"/>
      <c r="JGL17" s="80"/>
      <c r="JGM17" s="80"/>
      <c r="JGN17" s="80"/>
      <c r="JGO17" s="80"/>
      <c r="JGP17" s="80"/>
      <c r="JGQ17" s="80"/>
      <c r="JGR17" s="80"/>
      <c r="JGS17" s="80"/>
      <c r="JGT17" s="80"/>
      <c r="JGU17" s="80"/>
      <c r="JGV17" s="80"/>
      <c r="JGW17" s="80"/>
      <c r="JGX17" s="80"/>
      <c r="JGY17" s="80"/>
      <c r="JGZ17" s="80"/>
      <c r="JHA17" s="80"/>
      <c r="JHB17" s="80"/>
      <c r="JHC17" s="80"/>
      <c r="JHD17" s="80"/>
      <c r="JHE17" s="80"/>
      <c r="JHF17" s="80"/>
      <c r="JHG17" s="80"/>
      <c r="JHH17" s="80"/>
      <c r="JHI17" s="80"/>
      <c r="JHJ17" s="80"/>
      <c r="JHK17" s="80"/>
      <c r="JHL17" s="80"/>
      <c r="JHM17" s="80"/>
      <c r="JHN17" s="80"/>
      <c r="JHO17" s="80"/>
      <c r="JHP17" s="80"/>
      <c r="JHQ17" s="80"/>
      <c r="JHR17" s="80"/>
      <c r="JHS17" s="80"/>
      <c r="JHT17" s="80"/>
      <c r="JHU17" s="80"/>
      <c r="JHV17" s="80"/>
      <c r="JHW17" s="80"/>
      <c r="JHX17" s="80"/>
      <c r="JHY17" s="80"/>
      <c r="JHZ17" s="80"/>
      <c r="JIA17" s="80"/>
      <c r="JIB17" s="80"/>
      <c r="JIC17" s="80"/>
      <c r="JID17" s="80"/>
      <c r="JIE17" s="80"/>
      <c r="JIF17" s="80"/>
      <c r="JIG17" s="80"/>
      <c r="JIH17" s="80"/>
      <c r="JII17" s="80"/>
      <c r="JIJ17" s="80"/>
      <c r="JIK17" s="80"/>
      <c r="JIL17" s="80"/>
      <c r="JIM17" s="80"/>
      <c r="JIN17" s="80"/>
      <c r="JIO17" s="80"/>
      <c r="JIP17" s="80"/>
      <c r="JIQ17" s="80"/>
      <c r="JIR17" s="80"/>
      <c r="JIS17" s="80"/>
      <c r="JIT17" s="80"/>
      <c r="JIU17" s="80"/>
      <c r="JIV17" s="80"/>
      <c r="JIW17" s="80"/>
      <c r="JIX17" s="80"/>
      <c r="JIY17" s="80"/>
      <c r="JIZ17" s="80"/>
      <c r="JJA17" s="80"/>
      <c r="JJB17" s="80"/>
      <c r="JJC17" s="80"/>
      <c r="JJD17" s="80"/>
      <c r="JJE17" s="80"/>
      <c r="JJF17" s="80"/>
      <c r="JJG17" s="80"/>
      <c r="JJH17" s="80"/>
      <c r="JJI17" s="80"/>
      <c r="JJJ17" s="80"/>
      <c r="JJK17" s="80"/>
      <c r="JJL17" s="80"/>
      <c r="JJM17" s="80"/>
      <c r="JJN17" s="80"/>
      <c r="JJO17" s="80"/>
      <c r="JJP17" s="80"/>
      <c r="JJQ17" s="80"/>
      <c r="JJR17" s="80"/>
      <c r="JJS17" s="80"/>
      <c r="JJT17" s="80"/>
      <c r="JJU17" s="80"/>
      <c r="JJV17" s="80"/>
      <c r="JJW17" s="80"/>
      <c r="JJX17" s="80"/>
      <c r="JJY17" s="80"/>
      <c r="JJZ17" s="80"/>
      <c r="JKA17" s="80"/>
      <c r="JKB17" s="80"/>
      <c r="JKC17" s="80"/>
      <c r="JKD17" s="80"/>
      <c r="JKE17" s="80"/>
      <c r="JKF17" s="80"/>
      <c r="JKG17" s="80"/>
      <c r="JKH17" s="80"/>
      <c r="JKI17" s="80"/>
      <c r="JKJ17" s="80"/>
      <c r="JKK17" s="80"/>
      <c r="JKL17" s="80"/>
      <c r="JKM17" s="80"/>
      <c r="JKN17" s="80"/>
      <c r="JKO17" s="80"/>
      <c r="JKP17" s="80"/>
      <c r="JKQ17" s="80"/>
      <c r="JKR17" s="80"/>
      <c r="JKS17" s="80"/>
      <c r="JKT17" s="80"/>
      <c r="JKU17" s="80"/>
      <c r="JKV17" s="80"/>
      <c r="JKW17" s="80"/>
      <c r="JKX17" s="80"/>
      <c r="JKY17" s="80"/>
      <c r="JKZ17" s="80"/>
      <c r="JLA17" s="80"/>
      <c r="JLB17" s="80"/>
      <c r="JLC17" s="80"/>
      <c r="JLD17" s="80"/>
      <c r="JLE17" s="80"/>
      <c r="JLF17" s="80"/>
      <c r="JLG17" s="80"/>
      <c r="JLH17" s="80"/>
      <c r="JLI17" s="80"/>
      <c r="JLJ17" s="80"/>
      <c r="JLK17" s="80"/>
      <c r="JLL17" s="80"/>
      <c r="JLM17" s="80"/>
      <c r="JLN17" s="80"/>
      <c r="JLO17" s="80"/>
      <c r="JLP17" s="80"/>
      <c r="JLQ17" s="80"/>
      <c r="JLR17" s="80"/>
      <c r="JLS17" s="80"/>
      <c r="JLT17" s="80"/>
      <c r="JLU17" s="80"/>
      <c r="JLV17" s="80"/>
      <c r="JLW17" s="80"/>
      <c r="JLX17" s="80"/>
      <c r="JLY17" s="80"/>
      <c r="JLZ17" s="80"/>
      <c r="JMA17" s="80"/>
      <c r="JMB17" s="80"/>
      <c r="JMC17" s="80"/>
      <c r="JMD17" s="80"/>
      <c r="JME17" s="80"/>
      <c r="JMF17" s="80"/>
      <c r="JMG17" s="80"/>
      <c r="JMH17" s="80"/>
      <c r="JMI17" s="80"/>
      <c r="JMJ17" s="80"/>
      <c r="JMK17" s="80"/>
      <c r="JML17" s="80"/>
      <c r="JMM17" s="80"/>
      <c r="JMN17" s="80"/>
      <c r="JMO17" s="80"/>
      <c r="JMP17" s="80"/>
      <c r="JMQ17" s="80"/>
      <c r="JMR17" s="80"/>
      <c r="JMS17" s="80"/>
      <c r="JMT17" s="80"/>
      <c r="JMU17" s="80"/>
      <c r="JMV17" s="80"/>
      <c r="JMW17" s="80"/>
      <c r="JMX17" s="80"/>
      <c r="JMY17" s="80"/>
      <c r="JMZ17" s="80"/>
      <c r="JNA17" s="80"/>
      <c r="JNB17" s="80"/>
      <c r="JNC17" s="80"/>
      <c r="JND17" s="80"/>
      <c r="JNE17" s="80"/>
      <c r="JNF17" s="80"/>
      <c r="JNG17" s="80"/>
      <c r="JNH17" s="80"/>
      <c r="JNI17" s="80"/>
      <c r="JNJ17" s="80"/>
      <c r="JNK17" s="80"/>
      <c r="JNL17" s="80"/>
      <c r="JNM17" s="80"/>
      <c r="JNN17" s="80"/>
      <c r="JNO17" s="80"/>
      <c r="JNP17" s="80"/>
      <c r="JNQ17" s="80"/>
      <c r="JNR17" s="80"/>
      <c r="JNS17" s="80"/>
      <c r="JNT17" s="80"/>
      <c r="JNU17" s="80"/>
      <c r="JNV17" s="80"/>
      <c r="JNW17" s="80"/>
      <c r="JNX17" s="80"/>
      <c r="JNY17" s="80"/>
      <c r="JNZ17" s="80"/>
      <c r="JOA17" s="80"/>
      <c r="JOB17" s="80"/>
      <c r="JOC17" s="80"/>
      <c r="JOD17" s="80"/>
      <c r="JOE17" s="80"/>
      <c r="JOF17" s="80"/>
      <c r="JOG17" s="80"/>
      <c r="JOH17" s="80"/>
      <c r="JOI17" s="80"/>
      <c r="JOJ17" s="80"/>
      <c r="JOK17" s="80"/>
      <c r="JOL17" s="80"/>
      <c r="JOM17" s="80"/>
      <c r="JON17" s="80"/>
      <c r="JOO17" s="80"/>
      <c r="JOP17" s="80"/>
      <c r="JOQ17" s="80"/>
      <c r="JOR17" s="80"/>
      <c r="JOS17" s="80"/>
      <c r="JOT17" s="80"/>
      <c r="JOU17" s="80"/>
      <c r="JOV17" s="80"/>
      <c r="JOW17" s="80"/>
      <c r="JOX17" s="80"/>
      <c r="JOY17" s="80"/>
      <c r="JOZ17" s="80"/>
      <c r="JPA17" s="80"/>
      <c r="JPB17" s="80"/>
      <c r="JPC17" s="80"/>
      <c r="JPD17" s="80"/>
      <c r="JPE17" s="80"/>
      <c r="JPF17" s="80"/>
      <c r="JPG17" s="80"/>
      <c r="JPH17" s="80"/>
      <c r="JPI17" s="80"/>
      <c r="JPJ17" s="80"/>
      <c r="JPK17" s="80"/>
      <c r="JPL17" s="80"/>
      <c r="JPM17" s="80"/>
      <c r="JPN17" s="80"/>
      <c r="JPO17" s="80"/>
      <c r="JPP17" s="80"/>
      <c r="JPQ17" s="80"/>
      <c r="JPR17" s="80"/>
      <c r="JPS17" s="80"/>
      <c r="JPT17" s="80"/>
      <c r="JPU17" s="80"/>
      <c r="JPV17" s="80"/>
      <c r="JPW17" s="80"/>
      <c r="JPX17" s="80"/>
      <c r="JPY17" s="80"/>
      <c r="JPZ17" s="80"/>
      <c r="JQA17" s="80"/>
      <c r="JQB17" s="80"/>
      <c r="JQC17" s="80"/>
      <c r="JQD17" s="80"/>
      <c r="JQE17" s="80"/>
      <c r="JQF17" s="80"/>
      <c r="JQG17" s="80"/>
      <c r="JQH17" s="80"/>
      <c r="JQI17" s="80"/>
      <c r="JQJ17" s="80"/>
      <c r="JQK17" s="80"/>
      <c r="JQL17" s="80"/>
      <c r="JQM17" s="80"/>
      <c r="JQN17" s="80"/>
      <c r="JQO17" s="80"/>
      <c r="JQP17" s="80"/>
      <c r="JQQ17" s="80"/>
      <c r="JQR17" s="80"/>
      <c r="JQS17" s="80"/>
      <c r="JQT17" s="80"/>
      <c r="JQU17" s="80"/>
      <c r="JQV17" s="80"/>
      <c r="JQW17" s="80"/>
      <c r="JQX17" s="80"/>
      <c r="JQY17" s="80"/>
      <c r="JQZ17" s="80"/>
      <c r="JRA17" s="80"/>
      <c r="JRB17" s="80"/>
      <c r="JRC17" s="80"/>
      <c r="JRD17" s="80"/>
      <c r="JRE17" s="80"/>
      <c r="JRF17" s="80"/>
      <c r="JRG17" s="80"/>
      <c r="JRH17" s="80"/>
      <c r="JRI17" s="80"/>
      <c r="JRJ17" s="80"/>
      <c r="JRK17" s="80"/>
      <c r="JRL17" s="80"/>
      <c r="JRM17" s="80"/>
      <c r="JRN17" s="80"/>
      <c r="JRO17" s="80"/>
      <c r="JRP17" s="80"/>
      <c r="JRQ17" s="80"/>
      <c r="JRR17" s="80"/>
      <c r="JRS17" s="80"/>
      <c r="JRT17" s="80"/>
      <c r="JRU17" s="80"/>
      <c r="JRV17" s="80"/>
      <c r="JRW17" s="80"/>
      <c r="JRX17" s="80"/>
      <c r="JRY17" s="80"/>
      <c r="JRZ17" s="80"/>
      <c r="JSA17" s="80"/>
      <c r="JSB17" s="80"/>
      <c r="JSC17" s="80"/>
      <c r="JSD17" s="80"/>
      <c r="JSE17" s="80"/>
      <c r="JSF17" s="80"/>
      <c r="JSG17" s="80"/>
      <c r="JSH17" s="80"/>
      <c r="JSI17" s="80"/>
      <c r="JSJ17" s="80"/>
      <c r="JSK17" s="80"/>
      <c r="JSL17" s="80"/>
      <c r="JSM17" s="80"/>
      <c r="JSN17" s="80"/>
      <c r="JSO17" s="80"/>
      <c r="JSP17" s="80"/>
      <c r="JSQ17" s="80"/>
      <c r="JSR17" s="80"/>
      <c r="JSS17" s="80"/>
      <c r="JST17" s="80"/>
      <c r="JSU17" s="80"/>
      <c r="JSV17" s="80"/>
      <c r="JSW17" s="80"/>
      <c r="JSX17" s="80"/>
      <c r="JSY17" s="80"/>
      <c r="JSZ17" s="80"/>
      <c r="JTA17" s="80"/>
      <c r="JTB17" s="80"/>
      <c r="JTC17" s="80"/>
      <c r="JTD17" s="80"/>
      <c r="JTE17" s="80"/>
      <c r="JTF17" s="80"/>
      <c r="JTG17" s="80"/>
      <c r="JTH17" s="80"/>
      <c r="JTI17" s="80"/>
      <c r="JTJ17" s="80"/>
      <c r="JTK17" s="80"/>
      <c r="JTL17" s="80"/>
      <c r="JTM17" s="80"/>
      <c r="JTN17" s="80"/>
      <c r="JTO17" s="80"/>
      <c r="JTP17" s="80"/>
      <c r="JTQ17" s="80"/>
      <c r="JTR17" s="80"/>
      <c r="JTS17" s="80"/>
      <c r="JTT17" s="80"/>
      <c r="JTU17" s="80"/>
      <c r="JTV17" s="80"/>
      <c r="JTW17" s="80"/>
      <c r="JTX17" s="80"/>
      <c r="JTY17" s="80"/>
      <c r="JTZ17" s="80"/>
      <c r="JUA17" s="80"/>
      <c r="JUB17" s="80"/>
      <c r="JUC17" s="80"/>
      <c r="JUD17" s="80"/>
      <c r="JUE17" s="80"/>
      <c r="JUF17" s="80"/>
      <c r="JUG17" s="80"/>
      <c r="JUH17" s="80"/>
      <c r="JUI17" s="80"/>
      <c r="JUJ17" s="80"/>
      <c r="JUK17" s="80"/>
      <c r="JUL17" s="80"/>
      <c r="JUM17" s="80"/>
      <c r="JUN17" s="80"/>
      <c r="JUO17" s="80"/>
      <c r="JUP17" s="80"/>
      <c r="JUQ17" s="80"/>
      <c r="JUR17" s="80"/>
      <c r="JUS17" s="80"/>
      <c r="JUT17" s="80"/>
      <c r="JUU17" s="80"/>
      <c r="JUV17" s="80"/>
      <c r="JUW17" s="80"/>
      <c r="JUX17" s="80"/>
      <c r="JUY17" s="80"/>
      <c r="JUZ17" s="80"/>
      <c r="JVA17" s="80"/>
      <c r="JVB17" s="80"/>
      <c r="JVC17" s="80"/>
      <c r="JVD17" s="80"/>
      <c r="JVE17" s="80"/>
      <c r="JVF17" s="80"/>
      <c r="JVG17" s="80"/>
      <c r="JVH17" s="80"/>
      <c r="JVI17" s="80"/>
      <c r="JVJ17" s="80"/>
      <c r="JVK17" s="80"/>
      <c r="JVL17" s="80"/>
      <c r="JVM17" s="80"/>
      <c r="JVN17" s="80"/>
      <c r="JVO17" s="80"/>
      <c r="JVP17" s="80"/>
      <c r="JVQ17" s="80"/>
      <c r="JVR17" s="80"/>
      <c r="JVS17" s="80"/>
      <c r="JVT17" s="80"/>
      <c r="JVU17" s="80"/>
      <c r="JVV17" s="80"/>
      <c r="JVW17" s="80"/>
      <c r="JVX17" s="80"/>
      <c r="JVY17" s="80"/>
      <c r="JVZ17" s="80"/>
      <c r="JWA17" s="80"/>
      <c r="JWB17" s="80"/>
      <c r="JWC17" s="80"/>
      <c r="JWD17" s="80"/>
      <c r="JWE17" s="80"/>
      <c r="JWF17" s="80"/>
      <c r="JWG17" s="80"/>
      <c r="JWH17" s="80"/>
      <c r="JWI17" s="80"/>
      <c r="JWJ17" s="80"/>
      <c r="JWK17" s="80"/>
      <c r="JWL17" s="80"/>
      <c r="JWM17" s="80"/>
      <c r="JWN17" s="80"/>
      <c r="JWO17" s="80"/>
      <c r="JWP17" s="80"/>
      <c r="JWQ17" s="80"/>
      <c r="JWR17" s="80"/>
      <c r="JWS17" s="80"/>
      <c r="JWT17" s="80"/>
      <c r="JWU17" s="80"/>
      <c r="JWV17" s="80"/>
      <c r="JWW17" s="80"/>
      <c r="JWX17" s="80"/>
      <c r="JWY17" s="80"/>
      <c r="JWZ17" s="80"/>
      <c r="JXA17" s="80"/>
      <c r="JXB17" s="80"/>
      <c r="JXC17" s="80"/>
      <c r="JXD17" s="80"/>
      <c r="JXE17" s="80"/>
      <c r="JXF17" s="80"/>
      <c r="JXG17" s="80"/>
      <c r="JXH17" s="80"/>
      <c r="JXI17" s="80"/>
      <c r="JXJ17" s="80"/>
      <c r="JXK17" s="80"/>
      <c r="JXL17" s="80"/>
      <c r="JXM17" s="80"/>
      <c r="JXN17" s="80"/>
      <c r="JXO17" s="80"/>
      <c r="JXP17" s="80"/>
      <c r="JXQ17" s="80"/>
      <c r="JXR17" s="80"/>
      <c r="JXS17" s="80"/>
      <c r="JXT17" s="80"/>
      <c r="JXU17" s="80"/>
      <c r="JXV17" s="80"/>
      <c r="JXW17" s="80"/>
      <c r="JXX17" s="80"/>
      <c r="JXY17" s="80"/>
      <c r="JXZ17" s="80"/>
      <c r="JYA17" s="80"/>
      <c r="JYB17" s="80"/>
      <c r="JYC17" s="80"/>
      <c r="JYD17" s="80"/>
      <c r="JYE17" s="80"/>
      <c r="JYF17" s="80"/>
      <c r="JYG17" s="80"/>
      <c r="JYH17" s="80"/>
      <c r="JYI17" s="80"/>
      <c r="JYJ17" s="80"/>
      <c r="JYK17" s="80"/>
      <c r="JYL17" s="80"/>
      <c r="JYM17" s="80"/>
      <c r="JYN17" s="80"/>
      <c r="JYO17" s="80"/>
      <c r="JYP17" s="80"/>
      <c r="JYQ17" s="80"/>
      <c r="JYR17" s="80"/>
      <c r="JYS17" s="80"/>
      <c r="JYT17" s="80"/>
      <c r="JYU17" s="80"/>
      <c r="JYV17" s="80"/>
      <c r="JYW17" s="80"/>
      <c r="JYX17" s="80"/>
      <c r="JYY17" s="80"/>
      <c r="JYZ17" s="80"/>
      <c r="JZA17" s="80"/>
      <c r="JZB17" s="80"/>
      <c r="JZC17" s="80"/>
      <c r="JZD17" s="80"/>
      <c r="JZE17" s="80"/>
      <c r="JZF17" s="80"/>
      <c r="JZG17" s="80"/>
      <c r="JZH17" s="80"/>
      <c r="JZI17" s="80"/>
      <c r="JZJ17" s="80"/>
      <c r="JZK17" s="80"/>
      <c r="JZL17" s="80"/>
      <c r="JZM17" s="80"/>
      <c r="JZN17" s="80"/>
      <c r="JZO17" s="80"/>
      <c r="JZP17" s="80"/>
      <c r="JZQ17" s="80"/>
      <c r="JZR17" s="80"/>
      <c r="JZS17" s="80"/>
      <c r="JZT17" s="80"/>
      <c r="JZU17" s="80"/>
      <c r="JZV17" s="80"/>
      <c r="JZW17" s="80"/>
      <c r="JZX17" s="80"/>
      <c r="JZY17" s="80"/>
      <c r="JZZ17" s="80"/>
      <c r="KAA17" s="80"/>
      <c r="KAB17" s="80"/>
      <c r="KAC17" s="80"/>
      <c r="KAD17" s="80"/>
      <c r="KAE17" s="80"/>
      <c r="KAF17" s="80"/>
      <c r="KAG17" s="80"/>
      <c r="KAH17" s="80"/>
      <c r="KAI17" s="80"/>
      <c r="KAJ17" s="80"/>
      <c r="KAK17" s="80"/>
      <c r="KAL17" s="80"/>
      <c r="KAM17" s="80"/>
      <c r="KAN17" s="80"/>
      <c r="KAO17" s="80"/>
      <c r="KAP17" s="80"/>
      <c r="KAQ17" s="80"/>
      <c r="KAR17" s="80"/>
      <c r="KAS17" s="80"/>
      <c r="KAT17" s="80"/>
      <c r="KAU17" s="80"/>
      <c r="KAV17" s="80"/>
      <c r="KAW17" s="80"/>
      <c r="KAX17" s="80"/>
      <c r="KAY17" s="80"/>
      <c r="KAZ17" s="80"/>
      <c r="KBA17" s="80"/>
      <c r="KBB17" s="80"/>
      <c r="KBC17" s="80"/>
      <c r="KBD17" s="80"/>
      <c r="KBE17" s="80"/>
      <c r="KBF17" s="80"/>
      <c r="KBG17" s="80"/>
      <c r="KBH17" s="80"/>
      <c r="KBI17" s="80"/>
      <c r="KBJ17" s="80"/>
      <c r="KBK17" s="80"/>
      <c r="KBL17" s="80"/>
      <c r="KBM17" s="80"/>
      <c r="KBN17" s="80"/>
      <c r="KBO17" s="80"/>
      <c r="KBP17" s="80"/>
      <c r="KBQ17" s="80"/>
      <c r="KBR17" s="80"/>
      <c r="KBS17" s="80"/>
      <c r="KBT17" s="80"/>
      <c r="KBU17" s="80"/>
      <c r="KBV17" s="80"/>
      <c r="KBW17" s="80"/>
      <c r="KBX17" s="80"/>
      <c r="KBY17" s="80"/>
      <c r="KBZ17" s="80"/>
      <c r="KCA17" s="80"/>
      <c r="KCB17" s="80"/>
      <c r="KCC17" s="80"/>
      <c r="KCD17" s="80"/>
      <c r="KCE17" s="80"/>
      <c r="KCF17" s="80"/>
      <c r="KCG17" s="80"/>
      <c r="KCH17" s="80"/>
      <c r="KCI17" s="80"/>
      <c r="KCJ17" s="80"/>
      <c r="KCK17" s="80"/>
      <c r="KCL17" s="80"/>
      <c r="KCM17" s="80"/>
      <c r="KCN17" s="80"/>
      <c r="KCO17" s="80"/>
      <c r="KCP17" s="80"/>
      <c r="KCQ17" s="80"/>
      <c r="KCR17" s="80"/>
      <c r="KCS17" s="80"/>
      <c r="KCT17" s="80"/>
      <c r="KCU17" s="80"/>
      <c r="KCV17" s="80"/>
      <c r="KCW17" s="80"/>
      <c r="KCX17" s="80"/>
      <c r="KCY17" s="80"/>
      <c r="KCZ17" s="80"/>
      <c r="KDA17" s="80"/>
      <c r="KDB17" s="80"/>
      <c r="KDC17" s="80"/>
      <c r="KDD17" s="80"/>
      <c r="KDE17" s="80"/>
      <c r="KDF17" s="80"/>
      <c r="KDG17" s="80"/>
      <c r="KDH17" s="80"/>
      <c r="KDI17" s="80"/>
      <c r="KDJ17" s="80"/>
      <c r="KDK17" s="80"/>
      <c r="KDL17" s="80"/>
      <c r="KDM17" s="80"/>
      <c r="KDN17" s="80"/>
      <c r="KDO17" s="80"/>
      <c r="KDP17" s="80"/>
      <c r="KDQ17" s="80"/>
      <c r="KDR17" s="80"/>
      <c r="KDS17" s="80"/>
      <c r="KDT17" s="80"/>
      <c r="KDU17" s="80"/>
      <c r="KDV17" s="80"/>
      <c r="KDW17" s="80"/>
      <c r="KDX17" s="80"/>
      <c r="KDY17" s="80"/>
      <c r="KDZ17" s="80"/>
      <c r="KEA17" s="80"/>
      <c r="KEB17" s="80"/>
      <c r="KEC17" s="80"/>
      <c r="KED17" s="80"/>
      <c r="KEE17" s="80"/>
      <c r="KEF17" s="80"/>
      <c r="KEG17" s="80"/>
      <c r="KEH17" s="80"/>
      <c r="KEI17" s="80"/>
      <c r="KEJ17" s="80"/>
      <c r="KEK17" s="80"/>
      <c r="KEL17" s="80"/>
      <c r="KEM17" s="80"/>
      <c r="KEN17" s="80"/>
      <c r="KEO17" s="80"/>
      <c r="KEP17" s="80"/>
      <c r="KEQ17" s="80"/>
      <c r="KER17" s="80"/>
      <c r="KES17" s="80"/>
      <c r="KET17" s="80"/>
      <c r="KEU17" s="80"/>
      <c r="KEV17" s="80"/>
      <c r="KEW17" s="80"/>
      <c r="KEX17" s="80"/>
      <c r="KEY17" s="80"/>
      <c r="KEZ17" s="80"/>
      <c r="KFA17" s="80"/>
      <c r="KFB17" s="80"/>
      <c r="KFC17" s="80"/>
      <c r="KFD17" s="80"/>
      <c r="KFE17" s="80"/>
      <c r="KFF17" s="80"/>
      <c r="KFG17" s="80"/>
      <c r="KFH17" s="80"/>
      <c r="KFI17" s="80"/>
      <c r="KFJ17" s="80"/>
      <c r="KFK17" s="80"/>
      <c r="KFL17" s="80"/>
      <c r="KFM17" s="80"/>
      <c r="KFN17" s="80"/>
      <c r="KFO17" s="80"/>
      <c r="KFP17" s="80"/>
      <c r="KFQ17" s="80"/>
      <c r="KFR17" s="80"/>
      <c r="KFS17" s="80"/>
      <c r="KFT17" s="80"/>
      <c r="KFU17" s="80"/>
      <c r="KFV17" s="80"/>
      <c r="KFW17" s="80"/>
      <c r="KFX17" s="80"/>
      <c r="KFY17" s="80"/>
      <c r="KFZ17" s="80"/>
      <c r="KGA17" s="80"/>
      <c r="KGB17" s="80"/>
      <c r="KGC17" s="80"/>
      <c r="KGD17" s="80"/>
      <c r="KGE17" s="80"/>
      <c r="KGF17" s="80"/>
      <c r="KGG17" s="80"/>
      <c r="KGH17" s="80"/>
      <c r="KGI17" s="80"/>
      <c r="KGJ17" s="80"/>
      <c r="KGK17" s="80"/>
      <c r="KGL17" s="80"/>
      <c r="KGM17" s="80"/>
      <c r="KGN17" s="80"/>
      <c r="KGO17" s="80"/>
      <c r="KGP17" s="80"/>
      <c r="KGQ17" s="80"/>
      <c r="KGR17" s="80"/>
      <c r="KGS17" s="80"/>
      <c r="KGT17" s="80"/>
      <c r="KGU17" s="80"/>
      <c r="KGV17" s="80"/>
      <c r="KGW17" s="80"/>
      <c r="KGX17" s="80"/>
      <c r="KGY17" s="80"/>
      <c r="KGZ17" s="80"/>
      <c r="KHA17" s="80"/>
      <c r="KHB17" s="80"/>
      <c r="KHC17" s="80"/>
      <c r="KHD17" s="80"/>
      <c r="KHE17" s="80"/>
      <c r="KHF17" s="80"/>
      <c r="KHG17" s="80"/>
      <c r="KHH17" s="80"/>
      <c r="KHI17" s="80"/>
      <c r="KHJ17" s="80"/>
      <c r="KHK17" s="80"/>
      <c r="KHL17" s="80"/>
      <c r="KHM17" s="80"/>
      <c r="KHN17" s="80"/>
      <c r="KHO17" s="80"/>
      <c r="KHP17" s="80"/>
      <c r="KHQ17" s="80"/>
      <c r="KHR17" s="80"/>
      <c r="KHS17" s="80"/>
      <c r="KHT17" s="80"/>
      <c r="KHU17" s="80"/>
      <c r="KHV17" s="80"/>
      <c r="KHW17" s="80"/>
      <c r="KHX17" s="80"/>
      <c r="KHY17" s="80"/>
      <c r="KHZ17" s="80"/>
      <c r="KIA17" s="80"/>
      <c r="KIB17" s="80"/>
      <c r="KIC17" s="80"/>
      <c r="KID17" s="80"/>
      <c r="KIE17" s="80"/>
      <c r="KIF17" s="80"/>
      <c r="KIG17" s="80"/>
      <c r="KIH17" s="80"/>
      <c r="KII17" s="80"/>
      <c r="KIJ17" s="80"/>
      <c r="KIK17" s="80"/>
      <c r="KIL17" s="80"/>
      <c r="KIM17" s="80"/>
      <c r="KIN17" s="80"/>
      <c r="KIO17" s="80"/>
      <c r="KIP17" s="80"/>
      <c r="KIQ17" s="80"/>
      <c r="KIR17" s="80"/>
      <c r="KIS17" s="80"/>
      <c r="KIT17" s="80"/>
      <c r="KIU17" s="80"/>
      <c r="KIV17" s="80"/>
      <c r="KIW17" s="80"/>
      <c r="KIX17" s="80"/>
      <c r="KIY17" s="80"/>
      <c r="KIZ17" s="80"/>
      <c r="KJA17" s="80"/>
      <c r="KJB17" s="80"/>
      <c r="KJC17" s="80"/>
      <c r="KJD17" s="80"/>
      <c r="KJE17" s="80"/>
      <c r="KJF17" s="80"/>
      <c r="KJG17" s="80"/>
      <c r="KJH17" s="80"/>
      <c r="KJI17" s="80"/>
      <c r="KJJ17" s="80"/>
      <c r="KJK17" s="80"/>
      <c r="KJL17" s="80"/>
      <c r="KJM17" s="80"/>
      <c r="KJN17" s="80"/>
      <c r="KJO17" s="80"/>
      <c r="KJP17" s="80"/>
      <c r="KJQ17" s="80"/>
      <c r="KJR17" s="80"/>
      <c r="KJS17" s="80"/>
      <c r="KJT17" s="80"/>
      <c r="KJU17" s="80"/>
      <c r="KJV17" s="80"/>
      <c r="KJW17" s="80"/>
      <c r="KJX17" s="80"/>
      <c r="KJY17" s="80"/>
      <c r="KJZ17" s="80"/>
      <c r="KKA17" s="80"/>
      <c r="KKB17" s="80"/>
      <c r="KKC17" s="80"/>
      <c r="KKD17" s="80"/>
      <c r="KKE17" s="80"/>
      <c r="KKF17" s="80"/>
      <c r="KKG17" s="80"/>
      <c r="KKH17" s="80"/>
      <c r="KKI17" s="80"/>
      <c r="KKJ17" s="80"/>
      <c r="KKK17" s="80"/>
      <c r="KKL17" s="80"/>
      <c r="KKM17" s="80"/>
      <c r="KKN17" s="80"/>
      <c r="KKO17" s="80"/>
      <c r="KKP17" s="80"/>
      <c r="KKQ17" s="80"/>
      <c r="KKR17" s="80"/>
      <c r="KKS17" s="80"/>
      <c r="KKT17" s="80"/>
      <c r="KKU17" s="80"/>
      <c r="KKV17" s="80"/>
      <c r="KKW17" s="80"/>
      <c r="KKX17" s="80"/>
      <c r="KKY17" s="80"/>
      <c r="KKZ17" s="80"/>
      <c r="KLA17" s="80"/>
      <c r="KLB17" s="80"/>
      <c r="KLC17" s="80"/>
      <c r="KLD17" s="80"/>
      <c r="KLE17" s="80"/>
      <c r="KLF17" s="80"/>
      <c r="KLG17" s="80"/>
      <c r="KLH17" s="80"/>
      <c r="KLI17" s="80"/>
      <c r="KLJ17" s="80"/>
      <c r="KLK17" s="80"/>
      <c r="KLL17" s="80"/>
      <c r="KLM17" s="80"/>
      <c r="KLN17" s="80"/>
      <c r="KLO17" s="80"/>
      <c r="KLP17" s="80"/>
      <c r="KLQ17" s="80"/>
      <c r="KLR17" s="80"/>
      <c r="KLS17" s="80"/>
      <c r="KLT17" s="80"/>
      <c r="KLU17" s="80"/>
      <c r="KLV17" s="80"/>
      <c r="KLW17" s="80"/>
      <c r="KLX17" s="80"/>
      <c r="KLY17" s="80"/>
      <c r="KLZ17" s="80"/>
      <c r="KMA17" s="80"/>
      <c r="KMB17" s="80"/>
      <c r="KMC17" s="80"/>
      <c r="KMD17" s="80"/>
      <c r="KME17" s="80"/>
      <c r="KMF17" s="80"/>
      <c r="KMG17" s="80"/>
      <c r="KMH17" s="80"/>
      <c r="KMI17" s="80"/>
      <c r="KMJ17" s="80"/>
      <c r="KMK17" s="80"/>
      <c r="KML17" s="80"/>
      <c r="KMM17" s="80"/>
      <c r="KMN17" s="80"/>
      <c r="KMO17" s="80"/>
      <c r="KMP17" s="80"/>
      <c r="KMQ17" s="80"/>
      <c r="KMR17" s="80"/>
      <c r="KMS17" s="80"/>
      <c r="KMT17" s="80"/>
      <c r="KMU17" s="80"/>
      <c r="KMV17" s="80"/>
      <c r="KMW17" s="80"/>
      <c r="KMX17" s="80"/>
      <c r="KMY17" s="80"/>
      <c r="KMZ17" s="80"/>
      <c r="KNA17" s="80"/>
      <c r="KNB17" s="80"/>
      <c r="KNC17" s="80"/>
      <c r="KND17" s="80"/>
      <c r="KNE17" s="80"/>
      <c r="KNF17" s="80"/>
      <c r="KNG17" s="80"/>
      <c r="KNH17" s="80"/>
      <c r="KNI17" s="80"/>
      <c r="KNJ17" s="80"/>
      <c r="KNK17" s="80"/>
      <c r="KNL17" s="80"/>
      <c r="KNM17" s="80"/>
      <c r="KNN17" s="80"/>
      <c r="KNO17" s="80"/>
      <c r="KNP17" s="80"/>
      <c r="KNQ17" s="80"/>
      <c r="KNR17" s="80"/>
      <c r="KNS17" s="80"/>
      <c r="KNT17" s="80"/>
      <c r="KNU17" s="80"/>
      <c r="KNV17" s="80"/>
      <c r="KNW17" s="80"/>
      <c r="KNX17" s="80"/>
      <c r="KNY17" s="80"/>
      <c r="KNZ17" s="80"/>
      <c r="KOA17" s="80"/>
      <c r="KOB17" s="80"/>
      <c r="KOC17" s="80"/>
      <c r="KOD17" s="80"/>
      <c r="KOE17" s="80"/>
      <c r="KOF17" s="80"/>
      <c r="KOG17" s="80"/>
      <c r="KOH17" s="80"/>
      <c r="KOI17" s="80"/>
      <c r="KOJ17" s="80"/>
      <c r="KOK17" s="80"/>
      <c r="KOL17" s="80"/>
      <c r="KOM17" s="80"/>
      <c r="KON17" s="80"/>
      <c r="KOO17" s="80"/>
      <c r="KOP17" s="80"/>
      <c r="KOQ17" s="80"/>
      <c r="KOR17" s="80"/>
      <c r="KOS17" s="80"/>
      <c r="KOT17" s="80"/>
      <c r="KOU17" s="80"/>
      <c r="KOV17" s="80"/>
      <c r="KOW17" s="80"/>
      <c r="KOX17" s="80"/>
      <c r="KOY17" s="80"/>
      <c r="KOZ17" s="80"/>
      <c r="KPA17" s="80"/>
      <c r="KPB17" s="80"/>
      <c r="KPC17" s="80"/>
      <c r="KPD17" s="80"/>
      <c r="KPE17" s="80"/>
      <c r="KPF17" s="80"/>
      <c r="KPG17" s="80"/>
      <c r="KPH17" s="80"/>
      <c r="KPI17" s="80"/>
      <c r="KPJ17" s="80"/>
      <c r="KPK17" s="80"/>
      <c r="KPL17" s="80"/>
      <c r="KPM17" s="80"/>
      <c r="KPN17" s="80"/>
      <c r="KPO17" s="80"/>
      <c r="KPP17" s="80"/>
      <c r="KPQ17" s="80"/>
      <c r="KPR17" s="80"/>
      <c r="KPS17" s="80"/>
      <c r="KPT17" s="80"/>
      <c r="KPU17" s="80"/>
      <c r="KPV17" s="80"/>
      <c r="KPW17" s="80"/>
      <c r="KPX17" s="80"/>
      <c r="KPY17" s="80"/>
      <c r="KPZ17" s="80"/>
      <c r="KQA17" s="80"/>
      <c r="KQB17" s="80"/>
      <c r="KQC17" s="80"/>
      <c r="KQD17" s="80"/>
      <c r="KQE17" s="80"/>
      <c r="KQF17" s="80"/>
      <c r="KQG17" s="80"/>
      <c r="KQH17" s="80"/>
      <c r="KQI17" s="80"/>
      <c r="KQJ17" s="80"/>
      <c r="KQK17" s="80"/>
      <c r="KQL17" s="80"/>
      <c r="KQM17" s="80"/>
      <c r="KQN17" s="80"/>
      <c r="KQO17" s="80"/>
      <c r="KQP17" s="80"/>
      <c r="KQQ17" s="80"/>
      <c r="KQR17" s="80"/>
      <c r="KQS17" s="80"/>
      <c r="KQT17" s="80"/>
      <c r="KQU17" s="80"/>
      <c r="KQV17" s="80"/>
      <c r="KQW17" s="80"/>
      <c r="KQX17" s="80"/>
      <c r="KQY17" s="80"/>
      <c r="KQZ17" s="80"/>
      <c r="KRA17" s="80"/>
      <c r="KRB17" s="80"/>
      <c r="KRC17" s="80"/>
      <c r="KRD17" s="80"/>
      <c r="KRE17" s="80"/>
      <c r="KRF17" s="80"/>
      <c r="KRG17" s="80"/>
      <c r="KRH17" s="80"/>
      <c r="KRI17" s="80"/>
      <c r="KRJ17" s="80"/>
      <c r="KRK17" s="80"/>
      <c r="KRL17" s="80"/>
      <c r="KRM17" s="80"/>
      <c r="KRN17" s="80"/>
      <c r="KRO17" s="80"/>
      <c r="KRP17" s="80"/>
      <c r="KRQ17" s="80"/>
      <c r="KRR17" s="80"/>
      <c r="KRS17" s="80"/>
      <c r="KRT17" s="80"/>
      <c r="KRU17" s="80"/>
      <c r="KRV17" s="80"/>
      <c r="KRW17" s="80"/>
      <c r="KRX17" s="80"/>
      <c r="KRY17" s="80"/>
      <c r="KRZ17" s="80"/>
      <c r="KSA17" s="80"/>
      <c r="KSB17" s="80"/>
      <c r="KSC17" s="80"/>
      <c r="KSD17" s="80"/>
      <c r="KSE17" s="80"/>
      <c r="KSF17" s="80"/>
      <c r="KSG17" s="80"/>
      <c r="KSH17" s="80"/>
      <c r="KSI17" s="80"/>
      <c r="KSJ17" s="80"/>
      <c r="KSK17" s="80"/>
      <c r="KSL17" s="80"/>
      <c r="KSM17" s="80"/>
      <c r="KSN17" s="80"/>
      <c r="KSO17" s="80"/>
      <c r="KSP17" s="80"/>
      <c r="KSQ17" s="80"/>
      <c r="KSR17" s="80"/>
      <c r="KSS17" s="80"/>
      <c r="KST17" s="80"/>
      <c r="KSU17" s="80"/>
      <c r="KSV17" s="80"/>
      <c r="KSW17" s="80"/>
      <c r="KSX17" s="80"/>
      <c r="KSY17" s="80"/>
      <c r="KSZ17" s="80"/>
      <c r="KTA17" s="80"/>
      <c r="KTB17" s="80"/>
      <c r="KTC17" s="80"/>
      <c r="KTD17" s="80"/>
      <c r="KTE17" s="80"/>
      <c r="KTF17" s="80"/>
      <c r="KTG17" s="80"/>
      <c r="KTH17" s="80"/>
      <c r="KTI17" s="80"/>
      <c r="KTJ17" s="80"/>
      <c r="KTK17" s="80"/>
      <c r="KTL17" s="80"/>
      <c r="KTM17" s="80"/>
      <c r="KTN17" s="80"/>
      <c r="KTO17" s="80"/>
      <c r="KTP17" s="80"/>
      <c r="KTQ17" s="80"/>
      <c r="KTR17" s="80"/>
      <c r="KTS17" s="80"/>
      <c r="KTT17" s="80"/>
      <c r="KTU17" s="80"/>
      <c r="KTV17" s="80"/>
      <c r="KTW17" s="80"/>
      <c r="KTX17" s="80"/>
      <c r="KTY17" s="80"/>
      <c r="KTZ17" s="80"/>
      <c r="KUA17" s="80"/>
      <c r="KUB17" s="80"/>
      <c r="KUC17" s="80"/>
      <c r="KUD17" s="80"/>
      <c r="KUE17" s="80"/>
      <c r="KUF17" s="80"/>
      <c r="KUG17" s="80"/>
      <c r="KUH17" s="80"/>
      <c r="KUI17" s="80"/>
      <c r="KUJ17" s="80"/>
      <c r="KUK17" s="80"/>
      <c r="KUL17" s="80"/>
      <c r="KUM17" s="80"/>
      <c r="KUN17" s="80"/>
      <c r="KUO17" s="80"/>
      <c r="KUP17" s="80"/>
      <c r="KUQ17" s="80"/>
      <c r="KUR17" s="80"/>
      <c r="KUS17" s="80"/>
      <c r="KUT17" s="80"/>
      <c r="KUU17" s="80"/>
      <c r="KUV17" s="80"/>
      <c r="KUW17" s="80"/>
      <c r="KUX17" s="80"/>
      <c r="KUY17" s="80"/>
      <c r="KUZ17" s="80"/>
      <c r="KVA17" s="80"/>
      <c r="KVB17" s="80"/>
      <c r="KVC17" s="80"/>
      <c r="KVD17" s="80"/>
      <c r="KVE17" s="80"/>
      <c r="KVF17" s="80"/>
      <c r="KVG17" s="80"/>
      <c r="KVH17" s="80"/>
      <c r="KVI17" s="80"/>
      <c r="KVJ17" s="80"/>
      <c r="KVK17" s="80"/>
      <c r="KVL17" s="80"/>
      <c r="KVM17" s="80"/>
      <c r="KVN17" s="80"/>
      <c r="KVO17" s="80"/>
      <c r="KVP17" s="80"/>
      <c r="KVQ17" s="80"/>
      <c r="KVR17" s="80"/>
      <c r="KVS17" s="80"/>
      <c r="KVT17" s="80"/>
      <c r="KVU17" s="80"/>
      <c r="KVV17" s="80"/>
      <c r="KVW17" s="80"/>
      <c r="KVX17" s="80"/>
      <c r="KVY17" s="80"/>
      <c r="KVZ17" s="80"/>
      <c r="KWA17" s="80"/>
      <c r="KWB17" s="80"/>
      <c r="KWC17" s="80"/>
      <c r="KWD17" s="80"/>
      <c r="KWE17" s="80"/>
      <c r="KWF17" s="80"/>
      <c r="KWG17" s="80"/>
      <c r="KWH17" s="80"/>
      <c r="KWI17" s="80"/>
      <c r="KWJ17" s="80"/>
      <c r="KWK17" s="80"/>
      <c r="KWL17" s="80"/>
      <c r="KWM17" s="80"/>
      <c r="KWN17" s="80"/>
      <c r="KWO17" s="80"/>
      <c r="KWP17" s="80"/>
      <c r="KWQ17" s="80"/>
      <c r="KWR17" s="80"/>
      <c r="KWS17" s="80"/>
      <c r="KWT17" s="80"/>
      <c r="KWU17" s="80"/>
      <c r="KWV17" s="80"/>
      <c r="KWW17" s="80"/>
      <c r="KWX17" s="80"/>
      <c r="KWY17" s="80"/>
      <c r="KWZ17" s="80"/>
      <c r="KXA17" s="80"/>
      <c r="KXB17" s="80"/>
      <c r="KXC17" s="80"/>
      <c r="KXD17" s="80"/>
      <c r="KXE17" s="80"/>
      <c r="KXF17" s="80"/>
      <c r="KXG17" s="80"/>
      <c r="KXH17" s="80"/>
      <c r="KXI17" s="80"/>
      <c r="KXJ17" s="80"/>
      <c r="KXK17" s="80"/>
      <c r="KXL17" s="80"/>
      <c r="KXM17" s="80"/>
      <c r="KXN17" s="80"/>
      <c r="KXO17" s="80"/>
      <c r="KXP17" s="80"/>
      <c r="KXQ17" s="80"/>
      <c r="KXR17" s="80"/>
      <c r="KXS17" s="80"/>
      <c r="KXT17" s="80"/>
      <c r="KXU17" s="80"/>
      <c r="KXV17" s="80"/>
      <c r="KXW17" s="80"/>
      <c r="KXX17" s="80"/>
      <c r="KXY17" s="80"/>
      <c r="KXZ17" s="80"/>
      <c r="KYA17" s="80"/>
      <c r="KYB17" s="80"/>
      <c r="KYC17" s="80"/>
      <c r="KYD17" s="80"/>
      <c r="KYE17" s="80"/>
      <c r="KYF17" s="80"/>
      <c r="KYG17" s="80"/>
      <c r="KYH17" s="80"/>
      <c r="KYI17" s="80"/>
      <c r="KYJ17" s="80"/>
      <c r="KYK17" s="80"/>
      <c r="KYL17" s="80"/>
      <c r="KYM17" s="80"/>
      <c r="KYN17" s="80"/>
      <c r="KYO17" s="80"/>
      <c r="KYP17" s="80"/>
      <c r="KYQ17" s="80"/>
      <c r="KYR17" s="80"/>
      <c r="KYS17" s="80"/>
      <c r="KYT17" s="80"/>
      <c r="KYU17" s="80"/>
      <c r="KYV17" s="80"/>
      <c r="KYW17" s="80"/>
      <c r="KYX17" s="80"/>
      <c r="KYY17" s="80"/>
      <c r="KYZ17" s="80"/>
      <c r="KZA17" s="80"/>
      <c r="KZB17" s="80"/>
      <c r="KZC17" s="80"/>
      <c r="KZD17" s="80"/>
      <c r="KZE17" s="80"/>
      <c r="KZF17" s="80"/>
      <c r="KZG17" s="80"/>
      <c r="KZH17" s="80"/>
      <c r="KZI17" s="80"/>
      <c r="KZJ17" s="80"/>
      <c r="KZK17" s="80"/>
      <c r="KZL17" s="80"/>
      <c r="KZM17" s="80"/>
      <c r="KZN17" s="80"/>
      <c r="KZO17" s="80"/>
      <c r="KZP17" s="80"/>
      <c r="KZQ17" s="80"/>
      <c r="KZR17" s="80"/>
      <c r="KZS17" s="80"/>
      <c r="KZT17" s="80"/>
      <c r="KZU17" s="80"/>
      <c r="KZV17" s="80"/>
      <c r="KZW17" s="80"/>
      <c r="KZX17" s="80"/>
      <c r="KZY17" s="80"/>
      <c r="KZZ17" s="80"/>
      <c r="LAA17" s="80"/>
      <c r="LAB17" s="80"/>
      <c r="LAC17" s="80"/>
      <c r="LAD17" s="80"/>
      <c r="LAE17" s="80"/>
      <c r="LAF17" s="80"/>
      <c r="LAG17" s="80"/>
      <c r="LAH17" s="80"/>
      <c r="LAI17" s="80"/>
      <c r="LAJ17" s="80"/>
      <c r="LAK17" s="80"/>
      <c r="LAL17" s="80"/>
      <c r="LAM17" s="80"/>
      <c r="LAN17" s="80"/>
      <c r="LAO17" s="80"/>
      <c r="LAP17" s="80"/>
      <c r="LAQ17" s="80"/>
      <c r="LAR17" s="80"/>
      <c r="LAS17" s="80"/>
      <c r="LAT17" s="80"/>
      <c r="LAU17" s="80"/>
      <c r="LAV17" s="80"/>
      <c r="LAW17" s="80"/>
      <c r="LAX17" s="80"/>
      <c r="LAY17" s="80"/>
      <c r="LAZ17" s="80"/>
      <c r="LBA17" s="80"/>
      <c r="LBB17" s="80"/>
      <c r="LBC17" s="80"/>
      <c r="LBD17" s="80"/>
      <c r="LBE17" s="80"/>
      <c r="LBF17" s="80"/>
      <c r="LBG17" s="80"/>
      <c r="LBH17" s="80"/>
      <c r="LBI17" s="80"/>
      <c r="LBJ17" s="80"/>
      <c r="LBK17" s="80"/>
      <c r="LBL17" s="80"/>
      <c r="LBM17" s="80"/>
      <c r="LBN17" s="80"/>
      <c r="LBO17" s="80"/>
      <c r="LBP17" s="80"/>
      <c r="LBQ17" s="80"/>
      <c r="LBR17" s="80"/>
      <c r="LBS17" s="80"/>
      <c r="LBT17" s="80"/>
      <c r="LBU17" s="80"/>
      <c r="LBV17" s="80"/>
      <c r="LBW17" s="80"/>
      <c r="LBX17" s="80"/>
      <c r="LBY17" s="80"/>
      <c r="LBZ17" s="80"/>
      <c r="LCA17" s="80"/>
      <c r="LCB17" s="80"/>
      <c r="LCC17" s="80"/>
      <c r="LCD17" s="80"/>
      <c r="LCE17" s="80"/>
      <c r="LCF17" s="80"/>
      <c r="LCG17" s="80"/>
      <c r="LCH17" s="80"/>
      <c r="LCI17" s="80"/>
      <c r="LCJ17" s="80"/>
      <c r="LCK17" s="80"/>
      <c r="LCL17" s="80"/>
      <c r="LCM17" s="80"/>
      <c r="LCN17" s="80"/>
      <c r="LCO17" s="80"/>
      <c r="LCP17" s="80"/>
      <c r="LCQ17" s="80"/>
      <c r="LCR17" s="80"/>
      <c r="LCS17" s="80"/>
      <c r="LCT17" s="80"/>
      <c r="LCU17" s="80"/>
      <c r="LCV17" s="80"/>
      <c r="LCW17" s="80"/>
      <c r="LCX17" s="80"/>
      <c r="LCY17" s="80"/>
      <c r="LCZ17" s="80"/>
      <c r="LDA17" s="80"/>
      <c r="LDB17" s="80"/>
      <c r="LDC17" s="80"/>
      <c r="LDD17" s="80"/>
      <c r="LDE17" s="80"/>
      <c r="LDF17" s="80"/>
      <c r="LDG17" s="80"/>
      <c r="LDH17" s="80"/>
      <c r="LDI17" s="80"/>
      <c r="LDJ17" s="80"/>
      <c r="LDK17" s="80"/>
      <c r="LDL17" s="80"/>
      <c r="LDM17" s="80"/>
      <c r="LDN17" s="80"/>
      <c r="LDO17" s="80"/>
      <c r="LDP17" s="80"/>
      <c r="LDQ17" s="80"/>
      <c r="LDR17" s="80"/>
      <c r="LDS17" s="80"/>
      <c r="LDT17" s="80"/>
      <c r="LDU17" s="80"/>
      <c r="LDV17" s="80"/>
      <c r="LDW17" s="80"/>
      <c r="LDX17" s="80"/>
      <c r="LDY17" s="80"/>
      <c r="LDZ17" s="80"/>
      <c r="LEA17" s="80"/>
      <c r="LEB17" s="80"/>
      <c r="LEC17" s="80"/>
      <c r="LED17" s="80"/>
      <c r="LEE17" s="80"/>
      <c r="LEF17" s="80"/>
      <c r="LEG17" s="80"/>
      <c r="LEH17" s="80"/>
      <c r="LEI17" s="80"/>
      <c r="LEJ17" s="80"/>
      <c r="LEK17" s="80"/>
      <c r="LEL17" s="80"/>
      <c r="LEM17" s="80"/>
      <c r="LEN17" s="80"/>
      <c r="LEO17" s="80"/>
      <c r="LEP17" s="80"/>
      <c r="LEQ17" s="80"/>
      <c r="LER17" s="80"/>
      <c r="LES17" s="80"/>
      <c r="LET17" s="80"/>
      <c r="LEU17" s="80"/>
      <c r="LEV17" s="80"/>
      <c r="LEW17" s="80"/>
      <c r="LEX17" s="80"/>
      <c r="LEY17" s="80"/>
      <c r="LEZ17" s="80"/>
      <c r="LFA17" s="80"/>
      <c r="LFB17" s="80"/>
      <c r="LFC17" s="80"/>
      <c r="LFD17" s="80"/>
      <c r="LFE17" s="80"/>
      <c r="LFF17" s="80"/>
      <c r="LFG17" s="80"/>
      <c r="LFH17" s="80"/>
      <c r="LFI17" s="80"/>
      <c r="LFJ17" s="80"/>
      <c r="LFK17" s="80"/>
      <c r="LFL17" s="80"/>
      <c r="LFM17" s="80"/>
      <c r="LFN17" s="80"/>
      <c r="LFO17" s="80"/>
      <c r="LFP17" s="80"/>
      <c r="LFQ17" s="80"/>
      <c r="LFR17" s="80"/>
      <c r="LFS17" s="80"/>
      <c r="LFT17" s="80"/>
      <c r="LFU17" s="80"/>
      <c r="LFV17" s="80"/>
      <c r="LFW17" s="80"/>
      <c r="LFX17" s="80"/>
      <c r="LFY17" s="80"/>
      <c r="LFZ17" s="80"/>
      <c r="LGA17" s="80"/>
      <c r="LGB17" s="80"/>
      <c r="LGC17" s="80"/>
      <c r="LGD17" s="80"/>
      <c r="LGE17" s="80"/>
      <c r="LGF17" s="80"/>
      <c r="LGG17" s="80"/>
      <c r="LGH17" s="80"/>
      <c r="LGI17" s="80"/>
      <c r="LGJ17" s="80"/>
      <c r="LGK17" s="80"/>
      <c r="LGL17" s="80"/>
      <c r="LGM17" s="80"/>
      <c r="LGN17" s="80"/>
      <c r="LGO17" s="80"/>
      <c r="LGP17" s="80"/>
      <c r="LGQ17" s="80"/>
      <c r="LGR17" s="80"/>
      <c r="LGS17" s="80"/>
      <c r="LGT17" s="80"/>
      <c r="LGU17" s="80"/>
      <c r="LGV17" s="80"/>
      <c r="LGW17" s="80"/>
      <c r="LGX17" s="80"/>
      <c r="LGY17" s="80"/>
      <c r="LGZ17" s="80"/>
      <c r="LHA17" s="80"/>
      <c r="LHB17" s="80"/>
      <c r="LHC17" s="80"/>
      <c r="LHD17" s="80"/>
      <c r="LHE17" s="80"/>
      <c r="LHF17" s="80"/>
      <c r="LHG17" s="80"/>
      <c r="LHH17" s="80"/>
      <c r="LHI17" s="80"/>
      <c r="LHJ17" s="80"/>
      <c r="LHK17" s="80"/>
      <c r="LHL17" s="80"/>
      <c r="LHM17" s="80"/>
      <c r="LHN17" s="80"/>
      <c r="LHO17" s="80"/>
      <c r="LHP17" s="80"/>
      <c r="LHQ17" s="80"/>
      <c r="LHR17" s="80"/>
      <c r="LHS17" s="80"/>
      <c r="LHT17" s="80"/>
      <c r="LHU17" s="80"/>
      <c r="LHV17" s="80"/>
      <c r="LHW17" s="80"/>
      <c r="LHX17" s="80"/>
      <c r="LHY17" s="80"/>
      <c r="LHZ17" s="80"/>
      <c r="LIA17" s="80"/>
      <c r="LIB17" s="80"/>
      <c r="LIC17" s="80"/>
      <c r="LID17" s="80"/>
      <c r="LIE17" s="80"/>
      <c r="LIF17" s="80"/>
      <c r="LIG17" s="80"/>
      <c r="LIH17" s="80"/>
      <c r="LII17" s="80"/>
      <c r="LIJ17" s="80"/>
      <c r="LIK17" s="80"/>
      <c r="LIL17" s="80"/>
      <c r="LIM17" s="80"/>
      <c r="LIN17" s="80"/>
      <c r="LIO17" s="80"/>
      <c r="LIP17" s="80"/>
      <c r="LIQ17" s="80"/>
      <c r="LIR17" s="80"/>
      <c r="LIS17" s="80"/>
      <c r="LIT17" s="80"/>
      <c r="LIU17" s="80"/>
      <c r="LIV17" s="80"/>
      <c r="LIW17" s="80"/>
      <c r="LIX17" s="80"/>
      <c r="LIY17" s="80"/>
      <c r="LIZ17" s="80"/>
      <c r="LJA17" s="80"/>
      <c r="LJB17" s="80"/>
      <c r="LJC17" s="80"/>
      <c r="LJD17" s="80"/>
      <c r="LJE17" s="80"/>
      <c r="LJF17" s="80"/>
      <c r="LJG17" s="80"/>
      <c r="LJH17" s="80"/>
      <c r="LJI17" s="80"/>
      <c r="LJJ17" s="80"/>
      <c r="LJK17" s="80"/>
      <c r="LJL17" s="80"/>
      <c r="LJM17" s="80"/>
      <c r="LJN17" s="80"/>
      <c r="LJO17" s="80"/>
      <c r="LJP17" s="80"/>
      <c r="LJQ17" s="80"/>
      <c r="LJR17" s="80"/>
      <c r="LJS17" s="80"/>
      <c r="LJT17" s="80"/>
      <c r="LJU17" s="80"/>
      <c r="LJV17" s="80"/>
      <c r="LJW17" s="80"/>
      <c r="LJX17" s="80"/>
      <c r="LJY17" s="80"/>
      <c r="LJZ17" s="80"/>
      <c r="LKA17" s="80"/>
      <c r="LKB17" s="80"/>
      <c r="LKC17" s="80"/>
      <c r="LKD17" s="80"/>
      <c r="LKE17" s="80"/>
      <c r="LKF17" s="80"/>
      <c r="LKG17" s="80"/>
      <c r="LKH17" s="80"/>
      <c r="LKI17" s="80"/>
      <c r="LKJ17" s="80"/>
      <c r="LKK17" s="80"/>
      <c r="LKL17" s="80"/>
      <c r="LKM17" s="80"/>
      <c r="LKN17" s="80"/>
      <c r="LKO17" s="80"/>
      <c r="LKP17" s="80"/>
      <c r="LKQ17" s="80"/>
      <c r="LKR17" s="80"/>
      <c r="LKS17" s="80"/>
      <c r="LKT17" s="80"/>
      <c r="LKU17" s="80"/>
      <c r="LKV17" s="80"/>
      <c r="LKW17" s="80"/>
      <c r="LKX17" s="80"/>
      <c r="LKY17" s="80"/>
      <c r="LKZ17" s="80"/>
      <c r="LLA17" s="80"/>
      <c r="LLB17" s="80"/>
      <c r="LLC17" s="80"/>
      <c r="LLD17" s="80"/>
      <c r="LLE17" s="80"/>
      <c r="LLF17" s="80"/>
      <c r="LLG17" s="80"/>
      <c r="LLH17" s="80"/>
      <c r="LLI17" s="80"/>
      <c r="LLJ17" s="80"/>
      <c r="LLK17" s="80"/>
      <c r="LLL17" s="80"/>
      <c r="LLM17" s="80"/>
      <c r="LLN17" s="80"/>
      <c r="LLO17" s="80"/>
      <c r="LLP17" s="80"/>
      <c r="LLQ17" s="80"/>
      <c r="LLR17" s="80"/>
      <c r="LLS17" s="80"/>
      <c r="LLT17" s="80"/>
      <c r="LLU17" s="80"/>
      <c r="LLV17" s="80"/>
      <c r="LLW17" s="80"/>
      <c r="LLX17" s="80"/>
      <c r="LLY17" s="80"/>
      <c r="LLZ17" s="80"/>
      <c r="LMA17" s="80"/>
      <c r="LMB17" s="80"/>
      <c r="LMC17" s="80"/>
      <c r="LMD17" s="80"/>
      <c r="LME17" s="80"/>
      <c r="LMF17" s="80"/>
      <c r="LMG17" s="80"/>
      <c r="LMH17" s="80"/>
      <c r="LMI17" s="80"/>
      <c r="LMJ17" s="80"/>
      <c r="LMK17" s="80"/>
      <c r="LML17" s="80"/>
      <c r="LMM17" s="80"/>
      <c r="LMN17" s="80"/>
      <c r="LMO17" s="80"/>
      <c r="LMP17" s="80"/>
      <c r="LMQ17" s="80"/>
      <c r="LMR17" s="80"/>
      <c r="LMS17" s="80"/>
      <c r="LMT17" s="80"/>
      <c r="LMU17" s="80"/>
      <c r="LMV17" s="80"/>
      <c r="LMW17" s="80"/>
      <c r="LMX17" s="80"/>
      <c r="LMY17" s="80"/>
      <c r="LMZ17" s="80"/>
      <c r="LNA17" s="80"/>
      <c r="LNB17" s="80"/>
      <c r="LNC17" s="80"/>
      <c r="LND17" s="80"/>
      <c r="LNE17" s="80"/>
      <c r="LNF17" s="80"/>
      <c r="LNG17" s="80"/>
      <c r="LNH17" s="80"/>
      <c r="LNI17" s="80"/>
      <c r="LNJ17" s="80"/>
      <c r="LNK17" s="80"/>
      <c r="LNL17" s="80"/>
      <c r="LNM17" s="80"/>
      <c r="LNN17" s="80"/>
      <c r="LNO17" s="80"/>
      <c r="LNP17" s="80"/>
      <c r="LNQ17" s="80"/>
      <c r="LNR17" s="80"/>
      <c r="LNS17" s="80"/>
      <c r="LNT17" s="80"/>
      <c r="LNU17" s="80"/>
      <c r="LNV17" s="80"/>
      <c r="LNW17" s="80"/>
      <c r="LNX17" s="80"/>
      <c r="LNY17" s="80"/>
      <c r="LNZ17" s="80"/>
      <c r="LOA17" s="80"/>
      <c r="LOB17" s="80"/>
      <c r="LOC17" s="80"/>
      <c r="LOD17" s="80"/>
      <c r="LOE17" s="80"/>
      <c r="LOF17" s="80"/>
      <c r="LOG17" s="80"/>
      <c r="LOH17" s="80"/>
      <c r="LOI17" s="80"/>
      <c r="LOJ17" s="80"/>
      <c r="LOK17" s="80"/>
      <c r="LOL17" s="80"/>
      <c r="LOM17" s="80"/>
      <c r="LON17" s="80"/>
      <c r="LOO17" s="80"/>
      <c r="LOP17" s="80"/>
      <c r="LOQ17" s="80"/>
      <c r="LOR17" s="80"/>
      <c r="LOS17" s="80"/>
      <c r="LOT17" s="80"/>
      <c r="LOU17" s="80"/>
      <c r="LOV17" s="80"/>
      <c r="LOW17" s="80"/>
      <c r="LOX17" s="80"/>
      <c r="LOY17" s="80"/>
      <c r="LOZ17" s="80"/>
      <c r="LPA17" s="80"/>
      <c r="LPB17" s="80"/>
      <c r="LPC17" s="80"/>
      <c r="LPD17" s="80"/>
      <c r="LPE17" s="80"/>
      <c r="LPF17" s="80"/>
      <c r="LPG17" s="80"/>
      <c r="LPH17" s="80"/>
      <c r="LPI17" s="80"/>
      <c r="LPJ17" s="80"/>
      <c r="LPK17" s="80"/>
      <c r="LPL17" s="80"/>
      <c r="LPM17" s="80"/>
      <c r="LPN17" s="80"/>
      <c r="LPO17" s="80"/>
      <c r="LPP17" s="80"/>
      <c r="LPQ17" s="80"/>
      <c r="LPR17" s="80"/>
      <c r="LPS17" s="80"/>
      <c r="LPT17" s="80"/>
      <c r="LPU17" s="80"/>
      <c r="LPV17" s="80"/>
      <c r="LPW17" s="80"/>
      <c r="LPX17" s="80"/>
      <c r="LPY17" s="80"/>
      <c r="LPZ17" s="80"/>
      <c r="LQA17" s="80"/>
      <c r="LQB17" s="80"/>
      <c r="LQC17" s="80"/>
      <c r="LQD17" s="80"/>
      <c r="LQE17" s="80"/>
      <c r="LQF17" s="80"/>
      <c r="LQG17" s="80"/>
      <c r="LQH17" s="80"/>
      <c r="LQI17" s="80"/>
      <c r="LQJ17" s="80"/>
      <c r="LQK17" s="80"/>
      <c r="LQL17" s="80"/>
      <c r="LQM17" s="80"/>
      <c r="LQN17" s="80"/>
      <c r="LQO17" s="80"/>
      <c r="LQP17" s="80"/>
      <c r="LQQ17" s="80"/>
      <c r="LQR17" s="80"/>
      <c r="LQS17" s="80"/>
      <c r="LQT17" s="80"/>
      <c r="LQU17" s="80"/>
      <c r="LQV17" s="80"/>
      <c r="LQW17" s="80"/>
      <c r="LQX17" s="80"/>
      <c r="LQY17" s="80"/>
      <c r="LQZ17" s="80"/>
      <c r="LRA17" s="80"/>
      <c r="LRB17" s="80"/>
      <c r="LRC17" s="80"/>
      <c r="LRD17" s="80"/>
      <c r="LRE17" s="80"/>
      <c r="LRF17" s="80"/>
      <c r="LRG17" s="80"/>
      <c r="LRH17" s="80"/>
      <c r="LRI17" s="80"/>
      <c r="LRJ17" s="80"/>
      <c r="LRK17" s="80"/>
      <c r="LRL17" s="80"/>
      <c r="LRM17" s="80"/>
      <c r="LRN17" s="80"/>
      <c r="LRO17" s="80"/>
      <c r="LRP17" s="80"/>
      <c r="LRQ17" s="80"/>
      <c r="LRR17" s="80"/>
      <c r="LRS17" s="80"/>
      <c r="LRT17" s="80"/>
      <c r="LRU17" s="80"/>
      <c r="LRV17" s="80"/>
      <c r="LRW17" s="80"/>
      <c r="LRX17" s="80"/>
      <c r="LRY17" s="80"/>
      <c r="LRZ17" s="80"/>
      <c r="LSA17" s="80"/>
      <c r="LSB17" s="80"/>
      <c r="LSC17" s="80"/>
      <c r="LSD17" s="80"/>
      <c r="LSE17" s="80"/>
      <c r="LSF17" s="80"/>
      <c r="LSG17" s="80"/>
      <c r="LSH17" s="80"/>
      <c r="LSI17" s="80"/>
      <c r="LSJ17" s="80"/>
      <c r="LSK17" s="80"/>
      <c r="LSL17" s="80"/>
      <c r="LSM17" s="80"/>
      <c r="LSN17" s="80"/>
      <c r="LSO17" s="80"/>
      <c r="LSP17" s="80"/>
      <c r="LSQ17" s="80"/>
      <c r="LSR17" s="80"/>
      <c r="LSS17" s="80"/>
      <c r="LST17" s="80"/>
      <c r="LSU17" s="80"/>
      <c r="LSV17" s="80"/>
      <c r="LSW17" s="80"/>
      <c r="LSX17" s="80"/>
      <c r="LSY17" s="80"/>
      <c r="LSZ17" s="80"/>
      <c r="LTA17" s="80"/>
      <c r="LTB17" s="80"/>
      <c r="LTC17" s="80"/>
      <c r="LTD17" s="80"/>
      <c r="LTE17" s="80"/>
      <c r="LTF17" s="80"/>
      <c r="LTG17" s="80"/>
      <c r="LTH17" s="80"/>
      <c r="LTI17" s="80"/>
      <c r="LTJ17" s="80"/>
      <c r="LTK17" s="80"/>
      <c r="LTL17" s="80"/>
      <c r="LTM17" s="80"/>
      <c r="LTN17" s="80"/>
      <c r="LTO17" s="80"/>
      <c r="LTP17" s="80"/>
      <c r="LTQ17" s="80"/>
      <c r="LTR17" s="80"/>
      <c r="LTS17" s="80"/>
      <c r="LTT17" s="80"/>
      <c r="LTU17" s="80"/>
      <c r="LTV17" s="80"/>
      <c r="LTW17" s="80"/>
      <c r="LTX17" s="80"/>
      <c r="LTY17" s="80"/>
      <c r="LTZ17" s="80"/>
      <c r="LUA17" s="80"/>
      <c r="LUB17" s="80"/>
      <c r="LUC17" s="80"/>
      <c r="LUD17" s="80"/>
      <c r="LUE17" s="80"/>
      <c r="LUF17" s="80"/>
      <c r="LUG17" s="80"/>
      <c r="LUH17" s="80"/>
      <c r="LUI17" s="80"/>
      <c r="LUJ17" s="80"/>
      <c r="LUK17" s="80"/>
      <c r="LUL17" s="80"/>
      <c r="LUM17" s="80"/>
      <c r="LUN17" s="80"/>
      <c r="LUO17" s="80"/>
      <c r="LUP17" s="80"/>
      <c r="LUQ17" s="80"/>
      <c r="LUR17" s="80"/>
      <c r="LUS17" s="80"/>
      <c r="LUT17" s="80"/>
      <c r="LUU17" s="80"/>
      <c r="LUV17" s="80"/>
      <c r="LUW17" s="80"/>
      <c r="LUX17" s="80"/>
      <c r="LUY17" s="80"/>
      <c r="LUZ17" s="80"/>
      <c r="LVA17" s="80"/>
      <c r="LVB17" s="80"/>
      <c r="LVC17" s="80"/>
      <c r="LVD17" s="80"/>
      <c r="LVE17" s="80"/>
      <c r="LVF17" s="80"/>
      <c r="LVG17" s="80"/>
      <c r="LVH17" s="80"/>
      <c r="LVI17" s="80"/>
      <c r="LVJ17" s="80"/>
      <c r="LVK17" s="80"/>
      <c r="LVL17" s="80"/>
      <c r="LVM17" s="80"/>
      <c r="LVN17" s="80"/>
      <c r="LVO17" s="80"/>
      <c r="LVP17" s="80"/>
      <c r="LVQ17" s="80"/>
      <c r="LVR17" s="80"/>
      <c r="LVS17" s="80"/>
      <c r="LVT17" s="80"/>
      <c r="LVU17" s="80"/>
      <c r="LVV17" s="80"/>
      <c r="LVW17" s="80"/>
      <c r="LVX17" s="80"/>
      <c r="LVY17" s="80"/>
      <c r="LVZ17" s="80"/>
      <c r="LWA17" s="80"/>
      <c r="LWB17" s="80"/>
      <c r="LWC17" s="80"/>
      <c r="LWD17" s="80"/>
      <c r="LWE17" s="80"/>
      <c r="LWF17" s="80"/>
      <c r="LWG17" s="80"/>
      <c r="LWH17" s="80"/>
      <c r="LWI17" s="80"/>
      <c r="LWJ17" s="80"/>
      <c r="LWK17" s="80"/>
      <c r="LWL17" s="80"/>
      <c r="LWM17" s="80"/>
      <c r="LWN17" s="80"/>
      <c r="LWO17" s="80"/>
      <c r="LWP17" s="80"/>
      <c r="LWQ17" s="80"/>
      <c r="LWR17" s="80"/>
      <c r="LWS17" s="80"/>
      <c r="LWT17" s="80"/>
      <c r="LWU17" s="80"/>
      <c r="LWV17" s="80"/>
      <c r="LWW17" s="80"/>
      <c r="LWX17" s="80"/>
      <c r="LWY17" s="80"/>
      <c r="LWZ17" s="80"/>
      <c r="LXA17" s="80"/>
      <c r="LXB17" s="80"/>
      <c r="LXC17" s="80"/>
      <c r="LXD17" s="80"/>
      <c r="LXE17" s="80"/>
      <c r="LXF17" s="80"/>
      <c r="LXG17" s="80"/>
      <c r="LXH17" s="80"/>
      <c r="LXI17" s="80"/>
      <c r="LXJ17" s="80"/>
      <c r="LXK17" s="80"/>
      <c r="LXL17" s="80"/>
      <c r="LXM17" s="80"/>
      <c r="LXN17" s="80"/>
      <c r="LXO17" s="80"/>
      <c r="LXP17" s="80"/>
      <c r="LXQ17" s="80"/>
      <c r="LXR17" s="80"/>
      <c r="LXS17" s="80"/>
      <c r="LXT17" s="80"/>
      <c r="LXU17" s="80"/>
      <c r="LXV17" s="80"/>
      <c r="LXW17" s="80"/>
      <c r="LXX17" s="80"/>
      <c r="LXY17" s="80"/>
      <c r="LXZ17" s="80"/>
      <c r="LYA17" s="80"/>
      <c r="LYB17" s="80"/>
      <c r="LYC17" s="80"/>
      <c r="LYD17" s="80"/>
      <c r="LYE17" s="80"/>
      <c r="LYF17" s="80"/>
      <c r="LYG17" s="80"/>
      <c r="LYH17" s="80"/>
      <c r="LYI17" s="80"/>
      <c r="LYJ17" s="80"/>
      <c r="LYK17" s="80"/>
      <c r="LYL17" s="80"/>
      <c r="LYM17" s="80"/>
      <c r="LYN17" s="80"/>
      <c r="LYO17" s="80"/>
      <c r="LYP17" s="80"/>
      <c r="LYQ17" s="80"/>
      <c r="LYR17" s="80"/>
      <c r="LYS17" s="80"/>
      <c r="LYT17" s="80"/>
      <c r="LYU17" s="80"/>
      <c r="LYV17" s="80"/>
      <c r="LYW17" s="80"/>
      <c r="LYX17" s="80"/>
      <c r="LYY17" s="80"/>
      <c r="LYZ17" s="80"/>
      <c r="LZA17" s="80"/>
      <c r="LZB17" s="80"/>
      <c r="LZC17" s="80"/>
      <c r="LZD17" s="80"/>
      <c r="LZE17" s="80"/>
      <c r="LZF17" s="80"/>
      <c r="LZG17" s="80"/>
      <c r="LZH17" s="80"/>
      <c r="LZI17" s="80"/>
      <c r="LZJ17" s="80"/>
      <c r="LZK17" s="80"/>
      <c r="LZL17" s="80"/>
      <c r="LZM17" s="80"/>
      <c r="LZN17" s="80"/>
      <c r="LZO17" s="80"/>
      <c r="LZP17" s="80"/>
      <c r="LZQ17" s="80"/>
      <c r="LZR17" s="80"/>
      <c r="LZS17" s="80"/>
      <c r="LZT17" s="80"/>
      <c r="LZU17" s="80"/>
      <c r="LZV17" s="80"/>
      <c r="LZW17" s="80"/>
      <c r="LZX17" s="80"/>
      <c r="LZY17" s="80"/>
      <c r="LZZ17" s="80"/>
      <c r="MAA17" s="80"/>
      <c r="MAB17" s="80"/>
      <c r="MAC17" s="80"/>
      <c r="MAD17" s="80"/>
      <c r="MAE17" s="80"/>
      <c r="MAF17" s="80"/>
      <c r="MAG17" s="80"/>
      <c r="MAH17" s="80"/>
      <c r="MAI17" s="80"/>
      <c r="MAJ17" s="80"/>
      <c r="MAK17" s="80"/>
      <c r="MAL17" s="80"/>
      <c r="MAM17" s="80"/>
      <c r="MAN17" s="80"/>
      <c r="MAO17" s="80"/>
      <c r="MAP17" s="80"/>
      <c r="MAQ17" s="80"/>
      <c r="MAR17" s="80"/>
      <c r="MAS17" s="80"/>
      <c r="MAT17" s="80"/>
      <c r="MAU17" s="80"/>
      <c r="MAV17" s="80"/>
      <c r="MAW17" s="80"/>
      <c r="MAX17" s="80"/>
      <c r="MAY17" s="80"/>
      <c r="MAZ17" s="80"/>
      <c r="MBA17" s="80"/>
      <c r="MBB17" s="80"/>
      <c r="MBC17" s="80"/>
      <c r="MBD17" s="80"/>
      <c r="MBE17" s="80"/>
      <c r="MBF17" s="80"/>
      <c r="MBG17" s="80"/>
      <c r="MBH17" s="80"/>
      <c r="MBI17" s="80"/>
      <c r="MBJ17" s="80"/>
      <c r="MBK17" s="80"/>
      <c r="MBL17" s="80"/>
      <c r="MBM17" s="80"/>
      <c r="MBN17" s="80"/>
      <c r="MBO17" s="80"/>
      <c r="MBP17" s="80"/>
      <c r="MBQ17" s="80"/>
      <c r="MBR17" s="80"/>
      <c r="MBS17" s="80"/>
      <c r="MBT17" s="80"/>
      <c r="MBU17" s="80"/>
      <c r="MBV17" s="80"/>
      <c r="MBW17" s="80"/>
      <c r="MBX17" s="80"/>
      <c r="MBY17" s="80"/>
      <c r="MBZ17" s="80"/>
      <c r="MCA17" s="80"/>
      <c r="MCB17" s="80"/>
      <c r="MCC17" s="80"/>
      <c r="MCD17" s="80"/>
      <c r="MCE17" s="80"/>
      <c r="MCF17" s="80"/>
      <c r="MCG17" s="80"/>
      <c r="MCH17" s="80"/>
      <c r="MCI17" s="80"/>
      <c r="MCJ17" s="80"/>
      <c r="MCK17" s="80"/>
      <c r="MCL17" s="80"/>
      <c r="MCM17" s="80"/>
      <c r="MCN17" s="80"/>
      <c r="MCO17" s="80"/>
      <c r="MCP17" s="80"/>
      <c r="MCQ17" s="80"/>
      <c r="MCR17" s="80"/>
      <c r="MCS17" s="80"/>
      <c r="MCT17" s="80"/>
      <c r="MCU17" s="80"/>
      <c r="MCV17" s="80"/>
      <c r="MCW17" s="80"/>
      <c r="MCX17" s="80"/>
      <c r="MCY17" s="80"/>
      <c r="MCZ17" s="80"/>
      <c r="MDA17" s="80"/>
      <c r="MDB17" s="80"/>
      <c r="MDC17" s="80"/>
      <c r="MDD17" s="80"/>
      <c r="MDE17" s="80"/>
      <c r="MDF17" s="80"/>
      <c r="MDG17" s="80"/>
      <c r="MDH17" s="80"/>
      <c r="MDI17" s="80"/>
      <c r="MDJ17" s="80"/>
      <c r="MDK17" s="80"/>
      <c r="MDL17" s="80"/>
      <c r="MDM17" s="80"/>
      <c r="MDN17" s="80"/>
      <c r="MDO17" s="80"/>
      <c r="MDP17" s="80"/>
      <c r="MDQ17" s="80"/>
      <c r="MDR17" s="80"/>
      <c r="MDS17" s="80"/>
      <c r="MDT17" s="80"/>
      <c r="MDU17" s="80"/>
      <c r="MDV17" s="80"/>
      <c r="MDW17" s="80"/>
      <c r="MDX17" s="80"/>
      <c r="MDY17" s="80"/>
      <c r="MDZ17" s="80"/>
      <c r="MEA17" s="80"/>
      <c r="MEB17" s="80"/>
      <c r="MEC17" s="80"/>
      <c r="MED17" s="80"/>
      <c r="MEE17" s="80"/>
      <c r="MEF17" s="80"/>
      <c r="MEG17" s="80"/>
      <c r="MEH17" s="80"/>
      <c r="MEI17" s="80"/>
      <c r="MEJ17" s="80"/>
      <c r="MEK17" s="80"/>
      <c r="MEL17" s="80"/>
      <c r="MEM17" s="80"/>
      <c r="MEN17" s="80"/>
      <c r="MEO17" s="80"/>
      <c r="MEP17" s="80"/>
      <c r="MEQ17" s="80"/>
      <c r="MER17" s="80"/>
      <c r="MES17" s="80"/>
      <c r="MET17" s="80"/>
      <c r="MEU17" s="80"/>
      <c r="MEV17" s="80"/>
      <c r="MEW17" s="80"/>
      <c r="MEX17" s="80"/>
      <c r="MEY17" s="80"/>
      <c r="MEZ17" s="80"/>
      <c r="MFA17" s="80"/>
      <c r="MFB17" s="80"/>
      <c r="MFC17" s="80"/>
      <c r="MFD17" s="80"/>
      <c r="MFE17" s="80"/>
      <c r="MFF17" s="80"/>
      <c r="MFG17" s="80"/>
      <c r="MFH17" s="80"/>
      <c r="MFI17" s="80"/>
      <c r="MFJ17" s="80"/>
      <c r="MFK17" s="80"/>
      <c r="MFL17" s="80"/>
      <c r="MFM17" s="80"/>
      <c r="MFN17" s="80"/>
      <c r="MFO17" s="80"/>
      <c r="MFP17" s="80"/>
      <c r="MFQ17" s="80"/>
      <c r="MFR17" s="80"/>
      <c r="MFS17" s="80"/>
      <c r="MFT17" s="80"/>
      <c r="MFU17" s="80"/>
      <c r="MFV17" s="80"/>
      <c r="MFW17" s="80"/>
      <c r="MFX17" s="80"/>
      <c r="MFY17" s="80"/>
      <c r="MFZ17" s="80"/>
      <c r="MGA17" s="80"/>
      <c r="MGB17" s="80"/>
      <c r="MGC17" s="80"/>
      <c r="MGD17" s="80"/>
      <c r="MGE17" s="80"/>
      <c r="MGF17" s="80"/>
      <c r="MGG17" s="80"/>
      <c r="MGH17" s="80"/>
      <c r="MGI17" s="80"/>
      <c r="MGJ17" s="80"/>
      <c r="MGK17" s="80"/>
      <c r="MGL17" s="80"/>
      <c r="MGM17" s="80"/>
      <c r="MGN17" s="80"/>
      <c r="MGO17" s="80"/>
      <c r="MGP17" s="80"/>
      <c r="MGQ17" s="80"/>
      <c r="MGR17" s="80"/>
      <c r="MGS17" s="80"/>
      <c r="MGT17" s="80"/>
      <c r="MGU17" s="80"/>
      <c r="MGV17" s="80"/>
      <c r="MGW17" s="80"/>
      <c r="MGX17" s="80"/>
      <c r="MGY17" s="80"/>
      <c r="MGZ17" s="80"/>
      <c r="MHA17" s="80"/>
      <c r="MHB17" s="80"/>
      <c r="MHC17" s="80"/>
      <c r="MHD17" s="80"/>
      <c r="MHE17" s="80"/>
      <c r="MHF17" s="80"/>
      <c r="MHG17" s="80"/>
      <c r="MHH17" s="80"/>
      <c r="MHI17" s="80"/>
      <c r="MHJ17" s="80"/>
      <c r="MHK17" s="80"/>
      <c r="MHL17" s="80"/>
      <c r="MHM17" s="80"/>
      <c r="MHN17" s="80"/>
      <c r="MHO17" s="80"/>
      <c r="MHP17" s="80"/>
      <c r="MHQ17" s="80"/>
      <c r="MHR17" s="80"/>
      <c r="MHS17" s="80"/>
      <c r="MHT17" s="80"/>
      <c r="MHU17" s="80"/>
      <c r="MHV17" s="80"/>
      <c r="MHW17" s="80"/>
      <c r="MHX17" s="80"/>
      <c r="MHY17" s="80"/>
      <c r="MHZ17" s="80"/>
      <c r="MIA17" s="80"/>
      <c r="MIB17" s="80"/>
      <c r="MIC17" s="80"/>
      <c r="MID17" s="80"/>
      <c r="MIE17" s="80"/>
      <c r="MIF17" s="80"/>
      <c r="MIG17" s="80"/>
      <c r="MIH17" s="80"/>
      <c r="MII17" s="80"/>
      <c r="MIJ17" s="80"/>
      <c r="MIK17" s="80"/>
      <c r="MIL17" s="80"/>
      <c r="MIM17" s="80"/>
      <c r="MIN17" s="80"/>
      <c r="MIO17" s="80"/>
      <c r="MIP17" s="80"/>
      <c r="MIQ17" s="80"/>
      <c r="MIR17" s="80"/>
      <c r="MIS17" s="80"/>
      <c r="MIT17" s="80"/>
      <c r="MIU17" s="80"/>
      <c r="MIV17" s="80"/>
      <c r="MIW17" s="80"/>
      <c r="MIX17" s="80"/>
      <c r="MIY17" s="80"/>
      <c r="MIZ17" s="80"/>
      <c r="MJA17" s="80"/>
      <c r="MJB17" s="80"/>
      <c r="MJC17" s="80"/>
      <c r="MJD17" s="80"/>
      <c r="MJE17" s="80"/>
      <c r="MJF17" s="80"/>
      <c r="MJG17" s="80"/>
      <c r="MJH17" s="80"/>
      <c r="MJI17" s="80"/>
      <c r="MJJ17" s="80"/>
      <c r="MJK17" s="80"/>
      <c r="MJL17" s="80"/>
      <c r="MJM17" s="80"/>
      <c r="MJN17" s="80"/>
      <c r="MJO17" s="80"/>
      <c r="MJP17" s="80"/>
      <c r="MJQ17" s="80"/>
      <c r="MJR17" s="80"/>
      <c r="MJS17" s="80"/>
      <c r="MJT17" s="80"/>
      <c r="MJU17" s="80"/>
      <c r="MJV17" s="80"/>
      <c r="MJW17" s="80"/>
      <c r="MJX17" s="80"/>
      <c r="MJY17" s="80"/>
      <c r="MJZ17" s="80"/>
      <c r="MKA17" s="80"/>
      <c r="MKB17" s="80"/>
      <c r="MKC17" s="80"/>
      <c r="MKD17" s="80"/>
      <c r="MKE17" s="80"/>
      <c r="MKF17" s="80"/>
      <c r="MKG17" s="80"/>
      <c r="MKH17" s="80"/>
      <c r="MKI17" s="80"/>
      <c r="MKJ17" s="80"/>
      <c r="MKK17" s="80"/>
      <c r="MKL17" s="80"/>
      <c r="MKM17" s="80"/>
      <c r="MKN17" s="80"/>
      <c r="MKO17" s="80"/>
      <c r="MKP17" s="80"/>
      <c r="MKQ17" s="80"/>
      <c r="MKR17" s="80"/>
      <c r="MKS17" s="80"/>
      <c r="MKT17" s="80"/>
      <c r="MKU17" s="80"/>
      <c r="MKV17" s="80"/>
      <c r="MKW17" s="80"/>
      <c r="MKX17" s="80"/>
      <c r="MKY17" s="80"/>
      <c r="MKZ17" s="80"/>
      <c r="MLA17" s="80"/>
      <c r="MLB17" s="80"/>
      <c r="MLC17" s="80"/>
      <c r="MLD17" s="80"/>
      <c r="MLE17" s="80"/>
      <c r="MLF17" s="80"/>
      <c r="MLG17" s="80"/>
      <c r="MLH17" s="80"/>
      <c r="MLI17" s="80"/>
      <c r="MLJ17" s="80"/>
      <c r="MLK17" s="80"/>
      <c r="MLL17" s="80"/>
      <c r="MLM17" s="80"/>
      <c r="MLN17" s="80"/>
      <c r="MLO17" s="80"/>
      <c r="MLP17" s="80"/>
      <c r="MLQ17" s="80"/>
      <c r="MLR17" s="80"/>
      <c r="MLS17" s="80"/>
      <c r="MLT17" s="80"/>
      <c r="MLU17" s="80"/>
      <c r="MLV17" s="80"/>
      <c r="MLW17" s="80"/>
      <c r="MLX17" s="80"/>
      <c r="MLY17" s="80"/>
      <c r="MLZ17" s="80"/>
      <c r="MMA17" s="80"/>
      <c r="MMB17" s="80"/>
      <c r="MMC17" s="80"/>
      <c r="MMD17" s="80"/>
      <c r="MME17" s="80"/>
      <c r="MMF17" s="80"/>
      <c r="MMG17" s="80"/>
      <c r="MMH17" s="80"/>
      <c r="MMI17" s="80"/>
      <c r="MMJ17" s="80"/>
      <c r="MMK17" s="80"/>
      <c r="MML17" s="80"/>
      <c r="MMM17" s="80"/>
      <c r="MMN17" s="80"/>
      <c r="MMO17" s="80"/>
      <c r="MMP17" s="80"/>
      <c r="MMQ17" s="80"/>
      <c r="MMR17" s="80"/>
      <c r="MMS17" s="80"/>
      <c r="MMT17" s="80"/>
      <c r="MMU17" s="80"/>
      <c r="MMV17" s="80"/>
      <c r="MMW17" s="80"/>
      <c r="MMX17" s="80"/>
      <c r="MMY17" s="80"/>
      <c r="MMZ17" s="80"/>
      <c r="MNA17" s="80"/>
      <c r="MNB17" s="80"/>
      <c r="MNC17" s="80"/>
      <c r="MND17" s="80"/>
      <c r="MNE17" s="80"/>
      <c r="MNF17" s="80"/>
      <c r="MNG17" s="80"/>
      <c r="MNH17" s="80"/>
      <c r="MNI17" s="80"/>
      <c r="MNJ17" s="80"/>
      <c r="MNK17" s="80"/>
      <c r="MNL17" s="80"/>
      <c r="MNM17" s="80"/>
      <c r="MNN17" s="80"/>
      <c r="MNO17" s="80"/>
      <c r="MNP17" s="80"/>
      <c r="MNQ17" s="80"/>
      <c r="MNR17" s="80"/>
      <c r="MNS17" s="80"/>
      <c r="MNT17" s="80"/>
      <c r="MNU17" s="80"/>
      <c r="MNV17" s="80"/>
      <c r="MNW17" s="80"/>
      <c r="MNX17" s="80"/>
      <c r="MNY17" s="80"/>
      <c r="MNZ17" s="80"/>
      <c r="MOA17" s="80"/>
      <c r="MOB17" s="80"/>
      <c r="MOC17" s="80"/>
      <c r="MOD17" s="80"/>
      <c r="MOE17" s="80"/>
      <c r="MOF17" s="80"/>
      <c r="MOG17" s="80"/>
      <c r="MOH17" s="80"/>
      <c r="MOI17" s="80"/>
      <c r="MOJ17" s="80"/>
      <c r="MOK17" s="80"/>
      <c r="MOL17" s="80"/>
      <c r="MOM17" s="80"/>
      <c r="MON17" s="80"/>
      <c r="MOO17" s="80"/>
      <c r="MOP17" s="80"/>
      <c r="MOQ17" s="80"/>
      <c r="MOR17" s="80"/>
      <c r="MOS17" s="80"/>
      <c r="MOT17" s="80"/>
      <c r="MOU17" s="80"/>
      <c r="MOV17" s="80"/>
      <c r="MOW17" s="80"/>
      <c r="MOX17" s="80"/>
      <c r="MOY17" s="80"/>
      <c r="MOZ17" s="80"/>
      <c r="MPA17" s="80"/>
      <c r="MPB17" s="80"/>
      <c r="MPC17" s="80"/>
      <c r="MPD17" s="80"/>
      <c r="MPE17" s="80"/>
      <c r="MPF17" s="80"/>
      <c r="MPG17" s="80"/>
      <c r="MPH17" s="80"/>
      <c r="MPI17" s="80"/>
      <c r="MPJ17" s="80"/>
      <c r="MPK17" s="80"/>
      <c r="MPL17" s="80"/>
      <c r="MPM17" s="80"/>
      <c r="MPN17" s="80"/>
      <c r="MPO17" s="80"/>
      <c r="MPP17" s="80"/>
      <c r="MPQ17" s="80"/>
      <c r="MPR17" s="80"/>
      <c r="MPS17" s="80"/>
      <c r="MPT17" s="80"/>
      <c r="MPU17" s="80"/>
      <c r="MPV17" s="80"/>
      <c r="MPW17" s="80"/>
      <c r="MPX17" s="80"/>
      <c r="MPY17" s="80"/>
      <c r="MPZ17" s="80"/>
      <c r="MQA17" s="80"/>
      <c r="MQB17" s="80"/>
      <c r="MQC17" s="80"/>
      <c r="MQD17" s="80"/>
      <c r="MQE17" s="80"/>
      <c r="MQF17" s="80"/>
      <c r="MQG17" s="80"/>
      <c r="MQH17" s="80"/>
      <c r="MQI17" s="80"/>
      <c r="MQJ17" s="80"/>
      <c r="MQK17" s="80"/>
      <c r="MQL17" s="80"/>
      <c r="MQM17" s="80"/>
      <c r="MQN17" s="80"/>
      <c r="MQO17" s="80"/>
      <c r="MQP17" s="80"/>
      <c r="MQQ17" s="80"/>
      <c r="MQR17" s="80"/>
      <c r="MQS17" s="80"/>
      <c r="MQT17" s="80"/>
      <c r="MQU17" s="80"/>
      <c r="MQV17" s="80"/>
      <c r="MQW17" s="80"/>
      <c r="MQX17" s="80"/>
      <c r="MQY17" s="80"/>
      <c r="MQZ17" s="80"/>
      <c r="MRA17" s="80"/>
      <c r="MRB17" s="80"/>
      <c r="MRC17" s="80"/>
      <c r="MRD17" s="80"/>
      <c r="MRE17" s="80"/>
      <c r="MRF17" s="80"/>
      <c r="MRG17" s="80"/>
      <c r="MRH17" s="80"/>
      <c r="MRI17" s="80"/>
      <c r="MRJ17" s="80"/>
      <c r="MRK17" s="80"/>
      <c r="MRL17" s="80"/>
      <c r="MRM17" s="80"/>
      <c r="MRN17" s="80"/>
      <c r="MRO17" s="80"/>
      <c r="MRP17" s="80"/>
      <c r="MRQ17" s="80"/>
      <c r="MRR17" s="80"/>
      <c r="MRS17" s="80"/>
      <c r="MRT17" s="80"/>
      <c r="MRU17" s="80"/>
      <c r="MRV17" s="80"/>
      <c r="MRW17" s="80"/>
      <c r="MRX17" s="80"/>
      <c r="MRY17" s="80"/>
      <c r="MRZ17" s="80"/>
      <c r="MSA17" s="80"/>
      <c r="MSB17" s="80"/>
      <c r="MSC17" s="80"/>
      <c r="MSD17" s="80"/>
      <c r="MSE17" s="80"/>
      <c r="MSF17" s="80"/>
      <c r="MSG17" s="80"/>
      <c r="MSH17" s="80"/>
      <c r="MSI17" s="80"/>
      <c r="MSJ17" s="80"/>
      <c r="MSK17" s="80"/>
      <c r="MSL17" s="80"/>
      <c r="MSM17" s="80"/>
      <c r="MSN17" s="80"/>
      <c r="MSO17" s="80"/>
      <c r="MSP17" s="80"/>
      <c r="MSQ17" s="80"/>
      <c r="MSR17" s="80"/>
      <c r="MSS17" s="80"/>
      <c r="MST17" s="80"/>
      <c r="MSU17" s="80"/>
      <c r="MSV17" s="80"/>
      <c r="MSW17" s="80"/>
      <c r="MSX17" s="80"/>
      <c r="MSY17" s="80"/>
      <c r="MSZ17" s="80"/>
      <c r="MTA17" s="80"/>
      <c r="MTB17" s="80"/>
      <c r="MTC17" s="80"/>
      <c r="MTD17" s="80"/>
      <c r="MTE17" s="80"/>
      <c r="MTF17" s="80"/>
      <c r="MTG17" s="80"/>
      <c r="MTH17" s="80"/>
      <c r="MTI17" s="80"/>
      <c r="MTJ17" s="80"/>
      <c r="MTK17" s="80"/>
      <c r="MTL17" s="80"/>
      <c r="MTM17" s="80"/>
      <c r="MTN17" s="80"/>
      <c r="MTO17" s="80"/>
      <c r="MTP17" s="80"/>
      <c r="MTQ17" s="80"/>
      <c r="MTR17" s="80"/>
      <c r="MTS17" s="80"/>
      <c r="MTT17" s="80"/>
      <c r="MTU17" s="80"/>
      <c r="MTV17" s="80"/>
      <c r="MTW17" s="80"/>
      <c r="MTX17" s="80"/>
      <c r="MTY17" s="80"/>
      <c r="MTZ17" s="80"/>
      <c r="MUA17" s="80"/>
      <c r="MUB17" s="80"/>
      <c r="MUC17" s="80"/>
      <c r="MUD17" s="80"/>
      <c r="MUE17" s="80"/>
      <c r="MUF17" s="80"/>
      <c r="MUG17" s="80"/>
      <c r="MUH17" s="80"/>
      <c r="MUI17" s="80"/>
      <c r="MUJ17" s="80"/>
      <c r="MUK17" s="80"/>
      <c r="MUL17" s="80"/>
      <c r="MUM17" s="80"/>
      <c r="MUN17" s="80"/>
      <c r="MUO17" s="80"/>
      <c r="MUP17" s="80"/>
      <c r="MUQ17" s="80"/>
      <c r="MUR17" s="80"/>
      <c r="MUS17" s="80"/>
      <c r="MUT17" s="80"/>
      <c r="MUU17" s="80"/>
      <c r="MUV17" s="80"/>
      <c r="MUW17" s="80"/>
      <c r="MUX17" s="80"/>
      <c r="MUY17" s="80"/>
      <c r="MUZ17" s="80"/>
      <c r="MVA17" s="80"/>
      <c r="MVB17" s="80"/>
      <c r="MVC17" s="80"/>
      <c r="MVD17" s="80"/>
      <c r="MVE17" s="80"/>
      <c r="MVF17" s="80"/>
      <c r="MVG17" s="80"/>
      <c r="MVH17" s="80"/>
      <c r="MVI17" s="80"/>
      <c r="MVJ17" s="80"/>
      <c r="MVK17" s="80"/>
      <c r="MVL17" s="80"/>
      <c r="MVM17" s="80"/>
      <c r="MVN17" s="80"/>
      <c r="MVO17" s="80"/>
      <c r="MVP17" s="80"/>
      <c r="MVQ17" s="80"/>
      <c r="MVR17" s="80"/>
      <c r="MVS17" s="80"/>
      <c r="MVT17" s="80"/>
      <c r="MVU17" s="80"/>
      <c r="MVV17" s="80"/>
      <c r="MVW17" s="80"/>
      <c r="MVX17" s="80"/>
      <c r="MVY17" s="80"/>
      <c r="MVZ17" s="80"/>
      <c r="MWA17" s="80"/>
      <c r="MWB17" s="80"/>
      <c r="MWC17" s="80"/>
      <c r="MWD17" s="80"/>
      <c r="MWE17" s="80"/>
      <c r="MWF17" s="80"/>
      <c r="MWG17" s="80"/>
      <c r="MWH17" s="80"/>
      <c r="MWI17" s="80"/>
      <c r="MWJ17" s="80"/>
      <c r="MWK17" s="80"/>
      <c r="MWL17" s="80"/>
      <c r="MWM17" s="80"/>
      <c r="MWN17" s="80"/>
      <c r="MWO17" s="80"/>
      <c r="MWP17" s="80"/>
      <c r="MWQ17" s="80"/>
      <c r="MWR17" s="80"/>
      <c r="MWS17" s="80"/>
      <c r="MWT17" s="80"/>
      <c r="MWU17" s="80"/>
      <c r="MWV17" s="80"/>
      <c r="MWW17" s="80"/>
      <c r="MWX17" s="80"/>
      <c r="MWY17" s="80"/>
      <c r="MWZ17" s="80"/>
      <c r="MXA17" s="80"/>
      <c r="MXB17" s="80"/>
      <c r="MXC17" s="80"/>
      <c r="MXD17" s="80"/>
      <c r="MXE17" s="80"/>
      <c r="MXF17" s="80"/>
      <c r="MXG17" s="80"/>
      <c r="MXH17" s="80"/>
      <c r="MXI17" s="80"/>
      <c r="MXJ17" s="80"/>
      <c r="MXK17" s="80"/>
      <c r="MXL17" s="80"/>
      <c r="MXM17" s="80"/>
      <c r="MXN17" s="80"/>
      <c r="MXO17" s="80"/>
      <c r="MXP17" s="80"/>
      <c r="MXQ17" s="80"/>
      <c r="MXR17" s="80"/>
      <c r="MXS17" s="80"/>
      <c r="MXT17" s="80"/>
      <c r="MXU17" s="80"/>
      <c r="MXV17" s="80"/>
      <c r="MXW17" s="80"/>
      <c r="MXX17" s="80"/>
      <c r="MXY17" s="80"/>
      <c r="MXZ17" s="80"/>
      <c r="MYA17" s="80"/>
      <c r="MYB17" s="80"/>
      <c r="MYC17" s="80"/>
      <c r="MYD17" s="80"/>
      <c r="MYE17" s="80"/>
      <c r="MYF17" s="80"/>
      <c r="MYG17" s="80"/>
      <c r="MYH17" s="80"/>
      <c r="MYI17" s="80"/>
      <c r="MYJ17" s="80"/>
      <c r="MYK17" s="80"/>
      <c r="MYL17" s="80"/>
      <c r="MYM17" s="80"/>
      <c r="MYN17" s="80"/>
      <c r="MYO17" s="80"/>
      <c r="MYP17" s="80"/>
      <c r="MYQ17" s="80"/>
      <c r="MYR17" s="80"/>
      <c r="MYS17" s="80"/>
      <c r="MYT17" s="80"/>
      <c r="MYU17" s="80"/>
      <c r="MYV17" s="80"/>
      <c r="MYW17" s="80"/>
      <c r="MYX17" s="80"/>
      <c r="MYY17" s="80"/>
      <c r="MYZ17" s="80"/>
      <c r="MZA17" s="80"/>
      <c r="MZB17" s="80"/>
      <c r="MZC17" s="80"/>
      <c r="MZD17" s="80"/>
      <c r="MZE17" s="80"/>
      <c r="MZF17" s="80"/>
      <c r="MZG17" s="80"/>
      <c r="MZH17" s="80"/>
      <c r="MZI17" s="80"/>
      <c r="MZJ17" s="80"/>
      <c r="MZK17" s="80"/>
      <c r="MZL17" s="80"/>
      <c r="MZM17" s="80"/>
      <c r="MZN17" s="80"/>
      <c r="MZO17" s="80"/>
      <c r="MZP17" s="80"/>
      <c r="MZQ17" s="80"/>
      <c r="MZR17" s="80"/>
      <c r="MZS17" s="80"/>
      <c r="MZT17" s="80"/>
      <c r="MZU17" s="80"/>
      <c r="MZV17" s="80"/>
      <c r="MZW17" s="80"/>
      <c r="MZX17" s="80"/>
      <c r="MZY17" s="80"/>
      <c r="MZZ17" s="80"/>
      <c r="NAA17" s="80"/>
      <c r="NAB17" s="80"/>
      <c r="NAC17" s="80"/>
      <c r="NAD17" s="80"/>
      <c r="NAE17" s="80"/>
      <c r="NAF17" s="80"/>
      <c r="NAG17" s="80"/>
      <c r="NAH17" s="80"/>
      <c r="NAI17" s="80"/>
      <c r="NAJ17" s="80"/>
      <c r="NAK17" s="80"/>
      <c r="NAL17" s="80"/>
      <c r="NAM17" s="80"/>
      <c r="NAN17" s="80"/>
      <c r="NAO17" s="80"/>
      <c r="NAP17" s="80"/>
      <c r="NAQ17" s="80"/>
      <c r="NAR17" s="80"/>
      <c r="NAS17" s="80"/>
      <c r="NAT17" s="80"/>
      <c r="NAU17" s="80"/>
      <c r="NAV17" s="80"/>
      <c r="NAW17" s="80"/>
      <c r="NAX17" s="80"/>
      <c r="NAY17" s="80"/>
      <c r="NAZ17" s="80"/>
      <c r="NBA17" s="80"/>
      <c r="NBB17" s="80"/>
      <c r="NBC17" s="80"/>
      <c r="NBD17" s="80"/>
      <c r="NBE17" s="80"/>
      <c r="NBF17" s="80"/>
      <c r="NBG17" s="80"/>
      <c r="NBH17" s="80"/>
      <c r="NBI17" s="80"/>
      <c r="NBJ17" s="80"/>
      <c r="NBK17" s="80"/>
      <c r="NBL17" s="80"/>
      <c r="NBM17" s="80"/>
      <c r="NBN17" s="80"/>
      <c r="NBO17" s="80"/>
      <c r="NBP17" s="80"/>
      <c r="NBQ17" s="80"/>
      <c r="NBR17" s="80"/>
      <c r="NBS17" s="80"/>
      <c r="NBT17" s="80"/>
      <c r="NBU17" s="80"/>
      <c r="NBV17" s="80"/>
      <c r="NBW17" s="80"/>
      <c r="NBX17" s="80"/>
      <c r="NBY17" s="80"/>
      <c r="NBZ17" s="80"/>
      <c r="NCA17" s="80"/>
      <c r="NCB17" s="80"/>
      <c r="NCC17" s="80"/>
      <c r="NCD17" s="80"/>
      <c r="NCE17" s="80"/>
      <c r="NCF17" s="80"/>
      <c r="NCG17" s="80"/>
      <c r="NCH17" s="80"/>
      <c r="NCI17" s="80"/>
      <c r="NCJ17" s="80"/>
      <c r="NCK17" s="80"/>
      <c r="NCL17" s="80"/>
      <c r="NCM17" s="80"/>
      <c r="NCN17" s="80"/>
      <c r="NCO17" s="80"/>
      <c r="NCP17" s="80"/>
      <c r="NCQ17" s="80"/>
      <c r="NCR17" s="80"/>
      <c r="NCS17" s="80"/>
      <c r="NCT17" s="80"/>
      <c r="NCU17" s="80"/>
      <c r="NCV17" s="80"/>
      <c r="NCW17" s="80"/>
      <c r="NCX17" s="80"/>
      <c r="NCY17" s="80"/>
      <c r="NCZ17" s="80"/>
      <c r="NDA17" s="80"/>
      <c r="NDB17" s="80"/>
      <c r="NDC17" s="80"/>
      <c r="NDD17" s="80"/>
      <c r="NDE17" s="80"/>
      <c r="NDF17" s="80"/>
      <c r="NDG17" s="80"/>
      <c r="NDH17" s="80"/>
      <c r="NDI17" s="80"/>
      <c r="NDJ17" s="80"/>
      <c r="NDK17" s="80"/>
      <c r="NDL17" s="80"/>
      <c r="NDM17" s="80"/>
      <c r="NDN17" s="80"/>
      <c r="NDO17" s="80"/>
      <c r="NDP17" s="80"/>
      <c r="NDQ17" s="80"/>
      <c r="NDR17" s="80"/>
      <c r="NDS17" s="80"/>
      <c r="NDT17" s="80"/>
      <c r="NDU17" s="80"/>
      <c r="NDV17" s="80"/>
      <c r="NDW17" s="80"/>
      <c r="NDX17" s="80"/>
      <c r="NDY17" s="80"/>
      <c r="NDZ17" s="80"/>
      <c r="NEA17" s="80"/>
      <c r="NEB17" s="80"/>
      <c r="NEC17" s="80"/>
      <c r="NED17" s="80"/>
      <c r="NEE17" s="80"/>
      <c r="NEF17" s="80"/>
      <c r="NEG17" s="80"/>
      <c r="NEH17" s="80"/>
      <c r="NEI17" s="80"/>
      <c r="NEJ17" s="80"/>
      <c r="NEK17" s="80"/>
      <c r="NEL17" s="80"/>
      <c r="NEM17" s="80"/>
      <c r="NEN17" s="80"/>
      <c r="NEO17" s="80"/>
      <c r="NEP17" s="80"/>
      <c r="NEQ17" s="80"/>
      <c r="NER17" s="80"/>
      <c r="NES17" s="80"/>
      <c r="NET17" s="80"/>
      <c r="NEU17" s="80"/>
      <c r="NEV17" s="80"/>
      <c r="NEW17" s="80"/>
      <c r="NEX17" s="80"/>
      <c r="NEY17" s="80"/>
      <c r="NEZ17" s="80"/>
      <c r="NFA17" s="80"/>
      <c r="NFB17" s="80"/>
      <c r="NFC17" s="80"/>
      <c r="NFD17" s="80"/>
      <c r="NFE17" s="80"/>
      <c r="NFF17" s="80"/>
      <c r="NFG17" s="80"/>
      <c r="NFH17" s="80"/>
      <c r="NFI17" s="80"/>
      <c r="NFJ17" s="80"/>
      <c r="NFK17" s="80"/>
      <c r="NFL17" s="80"/>
      <c r="NFM17" s="80"/>
      <c r="NFN17" s="80"/>
      <c r="NFO17" s="80"/>
      <c r="NFP17" s="80"/>
      <c r="NFQ17" s="80"/>
      <c r="NFR17" s="80"/>
      <c r="NFS17" s="80"/>
      <c r="NFT17" s="80"/>
      <c r="NFU17" s="80"/>
      <c r="NFV17" s="80"/>
      <c r="NFW17" s="80"/>
      <c r="NFX17" s="80"/>
      <c r="NFY17" s="80"/>
      <c r="NFZ17" s="80"/>
      <c r="NGA17" s="80"/>
      <c r="NGB17" s="80"/>
      <c r="NGC17" s="80"/>
      <c r="NGD17" s="80"/>
      <c r="NGE17" s="80"/>
      <c r="NGF17" s="80"/>
      <c r="NGG17" s="80"/>
      <c r="NGH17" s="80"/>
      <c r="NGI17" s="80"/>
      <c r="NGJ17" s="80"/>
      <c r="NGK17" s="80"/>
      <c r="NGL17" s="80"/>
      <c r="NGM17" s="80"/>
      <c r="NGN17" s="80"/>
      <c r="NGO17" s="80"/>
      <c r="NGP17" s="80"/>
      <c r="NGQ17" s="80"/>
      <c r="NGR17" s="80"/>
      <c r="NGS17" s="80"/>
      <c r="NGT17" s="80"/>
      <c r="NGU17" s="80"/>
      <c r="NGV17" s="80"/>
      <c r="NGW17" s="80"/>
      <c r="NGX17" s="80"/>
      <c r="NGY17" s="80"/>
      <c r="NGZ17" s="80"/>
      <c r="NHA17" s="80"/>
      <c r="NHB17" s="80"/>
      <c r="NHC17" s="80"/>
      <c r="NHD17" s="80"/>
      <c r="NHE17" s="80"/>
      <c r="NHF17" s="80"/>
      <c r="NHG17" s="80"/>
      <c r="NHH17" s="80"/>
      <c r="NHI17" s="80"/>
      <c r="NHJ17" s="80"/>
      <c r="NHK17" s="80"/>
      <c r="NHL17" s="80"/>
      <c r="NHM17" s="80"/>
      <c r="NHN17" s="80"/>
      <c r="NHO17" s="80"/>
      <c r="NHP17" s="80"/>
      <c r="NHQ17" s="80"/>
      <c r="NHR17" s="80"/>
      <c r="NHS17" s="80"/>
      <c r="NHT17" s="80"/>
      <c r="NHU17" s="80"/>
      <c r="NHV17" s="80"/>
      <c r="NHW17" s="80"/>
      <c r="NHX17" s="80"/>
      <c r="NHY17" s="80"/>
      <c r="NHZ17" s="80"/>
      <c r="NIA17" s="80"/>
      <c r="NIB17" s="80"/>
      <c r="NIC17" s="80"/>
      <c r="NID17" s="80"/>
      <c r="NIE17" s="80"/>
      <c r="NIF17" s="80"/>
      <c r="NIG17" s="80"/>
      <c r="NIH17" s="80"/>
      <c r="NII17" s="80"/>
      <c r="NIJ17" s="80"/>
      <c r="NIK17" s="80"/>
      <c r="NIL17" s="80"/>
      <c r="NIM17" s="80"/>
      <c r="NIN17" s="80"/>
      <c r="NIO17" s="80"/>
      <c r="NIP17" s="80"/>
      <c r="NIQ17" s="80"/>
      <c r="NIR17" s="80"/>
      <c r="NIS17" s="80"/>
      <c r="NIT17" s="80"/>
      <c r="NIU17" s="80"/>
      <c r="NIV17" s="80"/>
      <c r="NIW17" s="80"/>
      <c r="NIX17" s="80"/>
      <c r="NIY17" s="80"/>
      <c r="NIZ17" s="80"/>
      <c r="NJA17" s="80"/>
      <c r="NJB17" s="80"/>
      <c r="NJC17" s="80"/>
      <c r="NJD17" s="80"/>
      <c r="NJE17" s="80"/>
      <c r="NJF17" s="80"/>
      <c r="NJG17" s="80"/>
      <c r="NJH17" s="80"/>
      <c r="NJI17" s="80"/>
      <c r="NJJ17" s="80"/>
      <c r="NJK17" s="80"/>
      <c r="NJL17" s="80"/>
      <c r="NJM17" s="80"/>
      <c r="NJN17" s="80"/>
      <c r="NJO17" s="80"/>
      <c r="NJP17" s="80"/>
      <c r="NJQ17" s="80"/>
      <c r="NJR17" s="80"/>
      <c r="NJS17" s="80"/>
      <c r="NJT17" s="80"/>
      <c r="NJU17" s="80"/>
      <c r="NJV17" s="80"/>
      <c r="NJW17" s="80"/>
      <c r="NJX17" s="80"/>
      <c r="NJY17" s="80"/>
      <c r="NJZ17" s="80"/>
      <c r="NKA17" s="80"/>
      <c r="NKB17" s="80"/>
      <c r="NKC17" s="80"/>
      <c r="NKD17" s="80"/>
      <c r="NKE17" s="80"/>
      <c r="NKF17" s="80"/>
      <c r="NKG17" s="80"/>
      <c r="NKH17" s="80"/>
      <c r="NKI17" s="80"/>
      <c r="NKJ17" s="80"/>
      <c r="NKK17" s="80"/>
      <c r="NKL17" s="80"/>
      <c r="NKM17" s="80"/>
      <c r="NKN17" s="80"/>
      <c r="NKO17" s="80"/>
      <c r="NKP17" s="80"/>
      <c r="NKQ17" s="80"/>
      <c r="NKR17" s="80"/>
      <c r="NKS17" s="80"/>
      <c r="NKT17" s="80"/>
      <c r="NKU17" s="80"/>
      <c r="NKV17" s="80"/>
      <c r="NKW17" s="80"/>
      <c r="NKX17" s="80"/>
      <c r="NKY17" s="80"/>
      <c r="NKZ17" s="80"/>
      <c r="NLA17" s="80"/>
      <c r="NLB17" s="80"/>
      <c r="NLC17" s="80"/>
      <c r="NLD17" s="80"/>
      <c r="NLE17" s="80"/>
      <c r="NLF17" s="80"/>
      <c r="NLG17" s="80"/>
      <c r="NLH17" s="80"/>
      <c r="NLI17" s="80"/>
      <c r="NLJ17" s="80"/>
      <c r="NLK17" s="80"/>
      <c r="NLL17" s="80"/>
      <c r="NLM17" s="80"/>
      <c r="NLN17" s="80"/>
      <c r="NLO17" s="80"/>
      <c r="NLP17" s="80"/>
      <c r="NLQ17" s="80"/>
      <c r="NLR17" s="80"/>
      <c r="NLS17" s="80"/>
      <c r="NLT17" s="80"/>
      <c r="NLU17" s="80"/>
      <c r="NLV17" s="80"/>
      <c r="NLW17" s="80"/>
      <c r="NLX17" s="80"/>
      <c r="NLY17" s="80"/>
      <c r="NLZ17" s="80"/>
      <c r="NMA17" s="80"/>
      <c r="NMB17" s="80"/>
      <c r="NMC17" s="80"/>
      <c r="NMD17" s="80"/>
      <c r="NME17" s="80"/>
      <c r="NMF17" s="80"/>
      <c r="NMG17" s="80"/>
      <c r="NMH17" s="80"/>
      <c r="NMI17" s="80"/>
      <c r="NMJ17" s="80"/>
      <c r="NMK17" s="80"/>
      <c r="NML17" s="80"/>
      <c r="NMM17" s="80"/>
      <c r="NMN17" s="80"/>
      <c r="NMO17" s="80"/>
      <c r="NMP17" s="80"/>
      <c r="NMQ17" s="80"/>
      <c r="NMR17" s="80"/>
      <c r="NMS17" s="80"/>
      <c r="NMT17" s="80"/>
      <c r="NMU17" s="80"/>
      <c r="NMV17" s="80"/>
      <c r="NMW17" s="80"/>
      <c r="NMX17" s="80"/>
      <c r="NMY17" s="80"/>
      <c r="NMZ17" s="80"/>
      <c r="NNA17" s="80"/>
      <c r="NNB17" s="80"/>
      <c r="NNC17" s="80"/>
      <c r="NND17" s="80"/>
      <c r="NNE17" s="80"/>
      <c r="NNF17" s="80"/>
      <c r="NNG17" s="80"/>
      <c r="NNH17" s="80"/>
      <c r="NNI17" s="80"/>
      <c r="NNJ17" s="80"/>
      <c r="NNK17" s="80"/>
      <c r="NNL17" s="80"/>
      <c r="NNM17" s="80"/>
      <c r="NNN17" s="80"/>
      <c r="NNO17" s="80"/>
      <c r="NNP17" s="80"/>
      <c r="NNQ17" s="80"/>
      <c r="NNR17" s="80"/>
      <c r="NNS17" s="80"/>
      <c r="NNT17" s="80"/>
      <c r="NNU17" s="80"/>
      <c r="NNV17" s="80"/>
      <c r="NNW17" s="80"/>
      <c r="NNX17" s="80"/>
      <c r="NNY17" s="80"/>
      <c r="NNZ17" s="80"/>
      <c r="NOA17" s="80"/>
      <c r="NOB17" s="80"/>
      <c r="NOC17" s="80"/>
      <c r="NOD17" s="80"/>
      <c r="NOE17" s="80"/>
      <c r="NOF17" s="80"/>
      <c r="NOG17" s="80"/>
      <c r="NOH17" s="80"/>
      <c r="NOI17" s="80"/>
      <c r="NOJ17" s="80"/>
      <c r="NOK17" s="80"/>
      <c r="NOL17" s="80"/>
      <c r="NOM17" s="80"/>
      <c r="NON17" s="80"/>
      <c r="NOO17" s="80"/>
      <c r="NOP17" s="80"/>
      <c r="NOQ17" s="80"/>
      <c r="NOR17" s="80"/>
      <c r="NOS17" s="80"/>
      <c r="NOT17" s="80"/>
      <c r="NOU17" s="80"/>
      <c r="NOV17" s="80"/>
      <c r="NOW17" s="80"/>
      <c r="NOX17" s="80"/>
      <c r="NOY17" s="80"/>
      <c r="NOZ17" s="80"/>
      <c r="NPA17" s="80"/>
      <c r="NPB17" s="80"/>
      <c r="NPC17" s="80"/>
      <c r="NPD17" s="80"/>
      <c r="NPE17" s="80"/>
      <c r="NPF17" s="80"/>
      <c r="NPG17" s="80"/>
      <c r="NPH17" s="80"/>
      <c r="NPI17" s="80"/>
      <c r="NPJ17" s="80"/>
      <c r="NPK17" s="80"/>
      <c r="NPL17" s="80"/>
      <c r="NPM17" s="80"/>
      <c r="NPN17" s="80"/>
      <c r="NPO17" s="80"/>
      <c r="NPP17" s="80"/>
      <c r="NPQ17" s="80"/>
      <c r="NPR17" s="80"/>
      <c r="NPS17" s="80"/>
      <c r="NPT17" s="80"/>
      <c r="NPU17" s="80"/>
      <c r="NPV17" s="80"/>
      <c r="NPW17" s="80"/>
      <c r="NPX17" s="80"/>
      <c r="NPY17" s="80"/>
      <c r="NPZ17" s="80"/>
      <c r="NQA17" s="80"/>
      <c r="NQB17" s="80"/>
      <c r="NQC17" s="80"/>
      <c r="NQD17" s="80"/>
      <c r="NQE17" s="80"/>
      <c r="NQF17" s="80"/>
      <c r="NQG17" s="80"/>
      <c r="NQH17" s="80"/>
      <c r="NQI17" s="80"/>
      <c r="NQJ17" s="80"/>
      <c r="NQK17" s="80"/>
      <c r="NQL17" s="80"/>
      <c r="NQM17" s="80"/>
      <c r="NQN17" s="80"/>
      <c r="NQO17" s="80"/>
      <c r="NQP17" s="80"/>
      <c r="NQQ17" s="80"/>
      <c r="NQR17" s="80"/>
      <c r="NQS17" s="80"/>
      <c r="NQT17" s="80"/>
      <c r="NQU17" s="80"/>
      <c r="NQV17" s="80"/>
      <c r="NQW17" s="80"/>
      <c r="NQX17" s="80"/>
      <c r="NQY17" s="80"/>
      <c r="NQZ17" s="80"/>
      <c r="NRA17" s="80"/>
      <c r="NRB17" s="80"/>
      <c r="NRC17" s="80"/>
      <c r="NRD17" s="80"/>
      <c r="NRE17" s="80"/>
      <c r="NRF17" s="80"/>
      <c r="NRG17" s="80"/>
      <c r="NRH17" s="80"/>
      <c r="NRI17" s="80"/>
      <c r="NRJ17" s="80"/>
      <c r="NRK17" s="80"/>
      <c r="NRL17" s="80"/>
      <c r="NRM17" s="80"/>
      <c r="NRN17" s="80"/>
      <c r="NRO17" s="80"/>
      <c r="NRP17" s="80"/>
      <c r="NRQ17" s="80"/>
      <c r="NRR17" s="80"/>
      <c r="NRS17" s="80"/>
      <c r="NRT17" s="80"/>
      <c r="NRU17" s="80"/>
      <c r="NRV17" s="80"/>
      <c r="NRW17" s="80"/>
      <c r="NRX17" s="80"/>
      <c r="NRY17" s="80"/>
      <c r="NRZ17" s="80"/>
      <c r="NSA17" s="80"/>
      <c r="NSB17" s="80"/>
      <c r="NSC17" s="80"/>
      <c r="NSD17" s="80"/>
      <c r="NSE17" s="80"/>
      <c r="NSF17" s="80"/>
      <c r="NSG17" s="80"/>
      <c r="NSH17" s="80"/>
      <c r="NSI17" s="80"/>
      <c r="NSJ17" s="80"/>
      <c r="NSK17" s="80"/>
      <c r="NSL17" s="80"/>
      <c r="NSM17" s="80"/>
      <c r="NSN17" s="80"/>
      <c r="NSO17" s="80"/>
      <c r="NSP17" s="80"/>
      <c r="NSQ17" s="80"/>
      <c r="NSR17" s="80"/>
      <c r="NSS17" s="80"/>
      <c r="NST17" s="80"/>
      <c r="NSU17" s="80"/>
      <c r="NSV17" s="80"/>
      <c r="NSW17" s="80"/>
      <c r="NSX17" s="80"/>
      <c r="NSY17" s="80"/>
      <c r="NSZ17" s="80"/>
      <c r="NTA17" s="80"/>
      <c r="NTB17" s="80"/>
      <c r="NTC17" s="80"/>
      <c r="NTD17" s="80"/>
      <c r="NTE17" s="80"/>
      <c r="NTF17" s="80"/>
      <c r="NTG17" s="80"/>
      <c r="NTH17" s="80"/>
      <c r="NTI17" s="80"/>
      <c r="NTJ17" s="80"/>
      <c r="NTK17" s="80"/>
      <c r="NTL17" s="80"/>
      <c r="NTM17" s="80"/>
      <c r="NTN17" s="80"/>
      <c r="NTO17" s="80"/>
      <c r="NTP17" s="80"/>
      <c r="NTQ17" s="80"/>
      <c r="NTR17" s="80"/>
      <c r="NTS17" s="80"/>
      <c r="NTT17" s="80"/>
      <c r="NTU17" s="80"/>
      <c r="NTV17" s="80"/>
      <c r="NTW17" s="80"/>
      <c r="NTX17" s="80"/>
      <c r="NTY17" s="80"/>
      <c r="NTZ17" s="80"/>
      <c r="NUA17" s="80"/>
      <c r="NUB17" s="80"/>
      <c r="NUC17" s="80"/>
      <c r="NUD17" s="80"/>
      <c r="NUE17" s="80"/>
      <c r="NUF17" s="80"/>
      <c r="NUG17" s="80"/>
      <c r="NUH17" s="80"/>
      <c r="NUI17" s="80"/>
      <c r="NUJ17" s="80"/>
      <c r="NUK17" s="80"/>
      <c r="NUL17" s="80"/>
      <c r="NUM17" s="80"/>
      <c r="NUN17" s="80"/>
      <c r="NUO17" s="80"/>
      <c r="NUP17" s="80"/>
      <c r="NUQ17" s="80"/>
      <c r="NUR17" s="80"/>
      <c r="NUS17" s="80"/>
      <c r="NUT17" s="80"/>
      <c r="NUU17" s="80"/>
      <c r="NUV17" s="80"/>
      <c r="NUW17" s="80"/>
      <c r="NUX17" s="80"/>
      <c r="NUY17" s="80"/>
      <c r="NUZ17" s="80"/>
      <c r="NVA17" s="80"/>
      <c r="NVB17" s="80"/>
      <c r="NVC17" s="80"/>
      <c r="NVD17" s="80"/>
      <c r="NVE17" s="80"/>
      <c r="NVF17" s="80"/>
      <c r="NVG17" s="80"/>
      <c r="NVH17" s="80"/>
      <c r="NVI17" s="80"/>
      <c r="NVJ17" s="80"/>
      <c r="NVK17" s="80"/>
      <c r="NVL17" s="80"/>
      <c r="NVM17" s="80"/>
      <c r="NVN17" s="80"/>
      <c r="NVO17" s="80"/>
      <c r="NVP17" s="80"/>
      <c r="NVQ17" s="80"/>
      <c r="NVR17" s="80"/>
      <c r="NVS17" s="80"/>
      <c r="NVT17" s="80"/>
      <c r="NVU17" s="80"/>
      <c r="NVV17" s="80"/>
      <c r="NVW17" s="80"/>
      <c r="NVX17" s="80"/>
      <c r="NVY17" s="80"/>
      <c r="NVZ17" s="80"/>
      <c r="NWA17" s="80"/>
      <c r="NWB17" s="80"/>
      <c r="NWC17" s="80"/>
      <c r="NWD17" s="80"/>
      <c r="NWE17" s="80"/>
      <c r="NWF17" s="80"/>
      <c r="NWG17" s="80"/>
      <c r="NWH17" s="80"/>
      <c r="NWI17" s="80"/>
      <c r="NWJ17" s="80"/>
      <c r="NWK17" s="80"/>
      <c r="NWL17" s="80"/>
      <c r="NWM17" s="80"/>
      <c r="NWN17" s="80"/>
      <c r="NWO17" s="80"/>
      <c r="NWP17" s="80"/>
      <c r="NWQ17" s="80"/>
      <c r="NWR17" s="80"/>
      <c r="NWS17" s="80"/>
      <c r="NWT17" s="80"/>
      <c r="NWU17" s="80"/>
      <c r="NWV17" s="80"/>
      <c r="NWW17" s="80"/>
      <c r="NWX17" s="80"/>
      <c r="NWY17" s="80"/>
      <c r="NWZ17" s="80"/>
      <c r="NXA17" s="80"/>
      <c r="NXB17" s="80"/>
      <c r="NXC17" s="80"/>
      <c r="NXD17" s="80"/>
      <c r="NXE17" s="80"/>
      <c r="NXF17" s="80"/>
      <c r="NXG17" s="80"/>
      <c r="NXH17" s="80"/>
      <c r="NXI17" s="80"/>
      <c r="NXJ17" s="80"/>
      <c r="NXK17" s="80"/>
      <c r="NXL17" s="80"/>
      <c r="NXM17" s="80"/>
      <c r="NXN17" s="80"/>
      <c r="NXO17" s="80"/>
      <c r="NXP17" s="80"/>
      <c r="NXQ17" s="80"/>
      <c r="NXR17" s="80"/>
      <c r="NXS17" s="80"/>
      <c r="NXT17" s="80"/>
      <c r="NXU17" s="80"/>
      <c r="NXV17" s="80"/>
      <c r="NXW17" s="80"/>
      <c r="NXX17" s="80"/>
      <c r="NXY17" s="80"/>
      <c r="NXZ17" s="80"/>
      <c r="NYA17" s="80"/>
      <c r="NYB17" s="80"/>
      <c r="NYC17" s="80"/>
      <c r="NYD17" s="80"/>
      <c r="NYE17" s="80"/>
      <c r="NYF17" s="80"/>
      <c r="NYG17" s="80"/>
      <c r="NYH17" s="80"/>
      <c r="NYI17" s="80"/>
      <c r="NYJ17" s="80"/>
      <c r="NYK17" s="80"/>
      <c r="NYL17" s="80"/>
      <c r="NYM17" s="80"/>
      <c r="NYN17" s="80"/>
      <c r="NYO17" s="80"/>
      <c r="NYP17" s="80"/>
      <c r="NYQ17" s="80"/>
      <c r="NYR17" s="80"/>
      <c r="NYS17" s="80"/>
      <c r="NYT17" s="80"/>
      <c r="NYU17" s="80"/>
      <c r="NYV17" s="80"/>
      <c r="NYW17" s="80"/>
      <c r="NYX17" s="80"/>
      <c r="NYY17" s="80"/>
      <c r="NYZ17" s="80"/>
      <c r="NZA17" s="80"/>
      <c r="NZB17" s="80"/>
      <c r="NZC17" s="80"/>
      <c r="NZD17" s="80"/>
      <c r="NZE17" s="80"/>
      <c r="NZF17" s="80"/>
      <c r="NZG17" s="80"/>
      <c r="NZH17" s="80"/>
      <c r="NZI17" s="80"/>
      <c r="NZJ17" s="80"/>
      <c r="NZK17" s="80"/>
      <c r="NZL17" s="80"/>
      <c r="NZM17" s="80"/>
      <c r="NZN17" s="80"/>
      <c r="NZO17" s="80"/>
      <c r="NZP17" s="80"/>
      <c r="NZQ17" s="80"/>
      <c r="NZR17" s="80"/>
      <c r="NZS17" s="80"/>
      <c r="NZT17" s="80"/>
      <c r="NZU17" s="80"/>
      <c r="NZV17" s="80"/>
      <c r="NZW17" s="80"/>
      <c r="NZX17" s="80"/>
      <c r="NZY17" s="80"/>
      <c r="NZZ17" s="80"/>
      <c r="OAA17" s="80"/>
      <c r="OAB17" s="80"/>
      <c r="OAC17" s="80"/>
      <c r="OAD17" s="80"/>
      <c r="OAE17" s="80"/>
      <c r="OAF17" s="80"/>
      <c r="OAG17" s="80"/>
      <c r="OAH17" s="80"/>
      <c r="OAI17" s="80"/>
      <c r="OAJ17" s="80"/>
      <c r="OAK17" s="80"/>
      <c r="OAL17" s="80"/>
      <c r="OAM17" s="80"/>
      <c r="OAN17" s="80"/>
      <c r="OAO17" s="80"/>
      <c r="OAP17" s="80"/>
      <c r="OAQ17" s="80"/>
      <c r="OAR17" s="80"/>
      <c r="OAS17" s="80"/>
      <c r="OAT17" s="80"/>
      <c r="OAU17" s="80"/>
      <c r="OAV17" s="80"/>
      <c r="OAW17" s="80"/>
      <c r="OAX17" s="80"/>
      <c r="OAY17" s="80"/>
      <c r="OAZ17" s="80"/>
      <c r="OBA17" s="80"/>
      <c r="OBB17" s="80"/>
      <c r="OBC17" s="80"/>
      <c r="OBD17" s="80"/>
      <c r="OBE17" s="80"/>
      <c r="OBF17" s="80"/>
      <c r="OBG17" s="80"/>
      <c r="OBH17" s="80"/>
      <c r="OBI17" s="80"/>
      <c r="OBJ17" s="80"/>
      <c r="OBK17" s="80"/>
      <c r="OBL17" s="80"/>
      <c r="OBM17" s="80"/>
      <c r="OBN17" s="80"/>
      <c r="OBO17" s="80"/>
      <c r="OBP17" s="80"/>
      <c r="OBQ17" s="80"/>
      <c r="OBR17" s="80"/>
      <c r="OBS17" s="80"/>
      <c r="OBT17" s="80"/>
      <c r="OBU17" s="80"/>
      <c r="OBV17" s="80"/>
      <c r="OBW17" s="80"/>
      <c r="OBX17" s="80"/>
      <c r="OBY17" s="80"/>
      <c r="OBZ17" s="80"/>
      <c r="OCA17" s="80"/>
      <c r="OCB17" s="80"/>
      <c r="OCC17" s="80"/>
      <c r="OCD17" s="80"/>
      <c r="OCE17" s="80"/>
      <c r="OCF17" s="80"/>
      <c r="OCG17" s="80"/>
      <c r="OCH17" s="80"/>
      <c r="OCI17" s="80"/>
      <c r="OCJ17" s="80"/>
      <c r="OCK17" s="80"/>
      <c r="OCL17" s="80"/>
      <c r="OCM17" s="80"/>
      <c r="OCN17" s="80"/>
      <c r="OCO17" s="80"/>
      <c r="OCP17" s="80"/>
      <c r="OCQ17" s="80"/>
      <c r="OCR17" s="80"/>
      <c r="OCS17" s="80"/>
      <c r="OCT17" s="80"/>
      <c r="OCU17" s="80"/>
      <c r="OCV17" s="80"/>
      <c r="OCW17" s="80"/>
      <c r="OCX17" s="80"/>
      <c r="OCY17" s="80"/>
      <c r="OCZ17" s="80"/>
      <c r="ODA17" s="80"/>
      <c r="ODB17" s="80"/>
      <c r="ODC17" s="80"/>
      <c r="ODD17" s="80"/>
      <c r="ODE17" s="80"/>
      <c r="ODF17" s="80"/>
      <c r="ODG17" s="80"/>
      <c r="ODH17" s="80"/>
      <c r="ODI17" s="80"/>
      <c r="ODJ17" s="80"/>
      <c r="ODK17" s="80"/>
      <c r="ODL17" s="80"/>
      <c r="ODM17" s="80"/>
      <c r="ODN17" s="80"/>
      <c r="ODO17" s="80"/>
      <c r="ODP17" s="80"/>
      <c r="ODQ17" s="80"/>
      <c r="ODR17" s="80"/>
      <c r="ODS17" s="80"/>
      <c r="ODT17" s="80"/>
      <c r="ODU17" s="80"/>
      <c r="ODV17" s="80"/>
      <c r="ODW17" s="80"/>
      <c r="ODX17" s="80"/>
      <c r="ODY17" s="80"/>
      <c r="ODZ17" s="80"/>
      <c r="OEA17" s="80"/>
      <c r="OEB17" s="80"/>
      <c r="OEC17" s="80"/>
      <c r="OED17" s="80"/>
      <c r="OEE17" s="80"/>
      <c r="OEF17" s="80"/>
      <c r="OEG17" s="80"/>
      <c r="OEH17" s="80"/>
      <c r="OEI17" s="80"/>
      <c r="OEJ17" s="80"/>
      <c r="OEK17" s="80"/>
      <c r="OEL17" s="80"/>
      <c r="OEM17" s="80"/>
      <c r="OEN17" s="80"/>
      <c r="OEO17" s="80"/>
      <c r="OEP17" s="80"/>
      <c r="OEQ17" s="80"/>
      <c r="OER17" s="80"/>
      <c r="OES17" s="80"/>
      <c r="OET17" s="80"/>
      <c r="OEU17" s="80"/>
      <c r="OEV17" s="80"/>
      <c r="OEW17" s="80"/>
      <c r="OEX17" s="80"/>
      <c r="OEY17" s="80"/>
      <c r="OEZ17" s="80"/>
      <c r="OFA17" s="80"/>
      <c r="OFB17" s="80"/>
      <c r="OFC17" s="80"/>
      <c r="OFD17" s="80"/>
      <c r="OFE17" s="80"/>
      <c r="OFF17" s="80"/>
      <c r="OFG17" s="80"/>
      <c r="OFH17" s="80"/>
      <c r="OFI17" s="80"/>
      <c r="OFJ17" s="80"/>
      <c r="OFK17" s="80"/>
      <c r="OFL17" s="80"/>
      <c r="OFM17" s="80"/>
      <c r="OFN17" s="80"/>
      <c r="OFO17" s="80"/>
      <c r="OFP17" s="80"/>
      <c r="OFQ17" s="80"/>
      <c r="OFR17" s="80"/>
      <c r="OFS17" s="80"/>
      <c r="OFT17" s="80"/>
      <c r="OFU17" s="80"/>
      <c r="OFV17" s="80"/>
      <c r="OFW17" s="80"/>
      <c r="OFX17" s="80"/>
      <c r="OFY17" s="80"/>
      <c r="OFZ17" s="80"/>
      <c r="OGA17" s="80"/>
      <c r="OGB17" s="80"/>
      <c r="OGC17" s="80"/>
      <c r="OGD17" s="80"/>
      <c r="OGE17" s="80"/>
      <c r="OGF17" s="80"/>
      <c r="OGG17" s="80"/>
      <c r="OGH17" s="80"/>
      <c r="OGI17" s="80"/>
      <c r="OGJ17" s="80"/>
      <c r="OGK17" s="80"/>
      <c r="OGL17" s="80"/>
      <c r="OGM17" s="80"/>
      <c r="OGN17" s="80"/>
      <c r="OGO17" s="80"/>
      <c r="OGP17" s="80"/>
      <c r="OGQ17" s="80"/>
      <c r="OGR17" s="80"/>
      <c r="OGS17" s="80"/>
      <c r="OGT17" s="80"/>
      <c r="OGU17" s="80"/>
      <c r="OGV17" s="80"/>
      <c r="OGW17" s="80"/>
      <c r="OGX17" s="80"/>
      <c r="OGY17" s="80"/>
      <c r="OGZ17" s="80"/>
      <c r="OHA17" s="80"/>
      <c r="OHB17" s="80"/>
      <c r="OHC17" s="80"/>
      <c r="OHD17" s="80"/>
      <c r="OHE17" s="80"/>
      <c r="OHF17" s="80"/>
      <c r="OHG17" s="80"/>
      <c r="OHH17" s="80"/>
      <c r="OHI17" s="80"/>
      <c r="OHJ17" s="80"/>
      <c r="OHK17" s="80"/>
      <c r="OHL17" s="80"/>
      <c r="OHM17" s="80"/>
      <c r="OHN17" s="80"/>
      <c r="OHO17" s="80"/>
      <c r="OHP17" s="80"/>
      <c r="OHQ17" s="80"/>
      <c r="OHR17" s="80"/>
      <c r="OHS17" s="80"/>
      <c r="OHT17" s="80"/>
      <c r="OHU17" s="80"/>
      <c r="OHV17" s="80"/>
      <c r="OHW17" s="80"/>
      <c r="OHX17" s="80"/>
      <c r="OHY17" s="80"/>
      <c r="OHZ17" s="80"/>
      <c r="OIA17" s="80"/>
      <c r="OIB17" s="80"/>
      <c r="OIC17" s="80"/>
      <c r="OID17" s="80"/>
      <c r="OIE17" s="80"/>
      <c r="OIF17" s="80"/>
      <c r="OIG17" s="80"/>
      <c r="OIH17" s="80"/>
      <c r="OII17" s="80"/>
      <c r="OIJ17" s="80"/>
      <c r="OIK17" s="80"/>
      <c r="OIL17" s="80"/>
      <c r="OIM17" s="80"/>
      <c r="OIN17" s="80"/>
      <c r="OIO17" s="80"/>
      <c r="OIP17" s="80"/>
      <c r="OIQ17" s="80"/>
      <c r="OIR17" s="80"/>
      <c r="OIS17" s="80"/>
      <c r="OIT17" s="80"/>
      <c r="OIU17" s="80"/>
      <c r="OIV17" s="80"/>
      <c r="OIW17" s="80"/>
      <c r="OIX17" s="80"/>
      <c r="OIY17" s="80"/>
      <c r="OIZ17" s="80"/>
      <c r="OJA17" s="80"/>
      <c r="OJB17" s="80"/>
      <c r="OJC17" s="80"/>
      <c r="OJD17" s="80"/>
      <c r="OJE17" s="80"/>
      <c r="OJF17" s="80"/>
      <c r="OJG17" s="80"/>
      <c r="OJH17" s="80"/>
      <c r="OJI17" s="80"/>
      <c r="OJJ17" s="80"/>
      <c r="OJK17" s="80"/>
      <c r="OJL17" s="80"/>
      <c r="OJM17" s="80"/>
      <c r="OJN17" s="80"/>
      <c r="OJO17" s="80"/>
      <c r="OJP17" s="80"/>
      <c r="OJQ17" s="80"/>
      <c r="OJR17" s="80"/>
      <c r="OJS17" s="80"/>
      <c r="OJT17" s="80"/>
      <c r="OJU17" s="80"/>
      <c r="OJV17" s="80"/>
      <c r="OJW17" s="80"/>
      <c r="OJX17" s="80"/>
      <c r="OJY17" s="80"/>
      <c r="OJZ17" s="80"/>
      <c r="OKA17" s="80"/>
      <c r="OKB17" s="80"/>
      <c r="OKC17" s="80"/>
      <c r="OKD17" s="80"/>
      <c r="OKE17" s="80"/>
      <c r="OKF17" s="80"/>
      <c r="OKG17" s="80"/>
      <c r="OKH17" s="80"/>
      <c r="OKI17" s="80"/>
      <c r="OKJ17" s="80"/>
      <c r="OKK17" s="80"/>
      <c r="OKL17" s="80"/>
      <c r="OKM17" s="80"/>
      <c r="OKN17" s="80"/>
      <c r="OKO17" s="80"/>
      <c r="OKP17" s="80"/>
      <c r="OKQ17" s="80"/>
      <c r="OKR17" s="80"/>
      <c r="OKS17" s="80"/>
      <c r="OKT17" s="80"/>
      <c r="OKU17" s="80"/>
      <c r="OKV17" s="80"/>
      <c r="OKW17" s="80"/>
      <c r="OKX17" s="80"/>
      <c r="OKY17" s="80"/>
      <c r="OKZ17" s="80"/>
      <c r="OLA17" s="80"/>
      <c r="OLB17" s="80"/>
      <c r="OLC17" s="80"/>
      <c r="OLD17" s="80"/>
      <c r="OLE17" s="80"/>
      <c r="OLF17" s="80"/>
      <c r="OLG17" s="80"/>
      <c r="OLH17" s="80"/>
      <c r="OLI17" s="80"/>
      <c r="OLJ17" s="80"/>
      <c r="OLK17" s="80"/>
      <c r="OLL17" s="80"/>
      <c r="OLM17" s="80"/>
      <c r="OLN17" s="80"/>
      <c r="OLO17" s="80"/>
      <c r="OLP17" s="80"/>
      <c r="OLQ17" s="80"/>
      <c r="OLR17" s="80"/>
      <c r="OLS17" s="80"/>
      <c r="OLT17" s="80"/>
      <c r="OLU17" s="80"/>
      <c r="OLV17" s="80"/>
      <c r="OLW17" s="80"/>
      <c r="OLX17" s="80"/>
      <c r="OLY17" s="80"/>
      <c r="OLZ17" s="80"/>
      <c r="OMA17" s="80"/>
      <c r="OMB17" s="80"/>
      <c r="OMC17" s="80"/>
      <c r="OMD17" s="80"/>
      <c r="OME17" s="80"/>
      <c r="OMF17" s="80"/>
      <c r="OMG17" s="80"/>
      <c r="OMH17" s="80"/>
      <c r="OMI17" s="80"/>
      <c r="OMJ17" s="80"/>
      <c r="OMK17" s="80"/>
      <c r="OML17" s="80"/>
      <c r="OMM17" s="80"/>
      <c r="OMN17" s="80"/>
      <c r="OMO17" s="80"/>
      <c r="OMP17" s="80"/>
      <c r="OMQ17" s="80"/>
      <c r="OMR17" s="80"/>
      <c r="OMS17" s="80"/>
      <c r="OMT17" s="80"/>
      <c r="OMU17" s="80"/>
      <c r="OMV17" s="80"/>
      <c r="OMW17" s="80"/>
      <c r="OMX17" s="80"/>
      <c r="OMY17" s="80"/>
      <c r="OMZ17" s="80"/>
      <c r="ONA17" s="80"/>
      <c r="ONB17" s="80"/>
      <c r="ONC17" s="80"/>
      <c r="OND17" s="80"/>
      <c r="ONE17" s="80"/>
      <c r="ONF17" s="80"/>
      <c r="ONG17" s="80"/>
      <c r="ONH17" s="80"/>
      <c r="ONI17" s="80"/>
      <c r="ONJ17" s="80"/>
      <c r="ONK17" s="80"/>
      <c r="ONL17" s="80"/>
      <c r="ONM17" s="80"/>
      <c r="ONN17" s="80"/>
      <c r="ONO17" s="80"/>
      <c r="ONP17" s="80"/>
      <c r="ONQ17" s="80"/>
      <c r="ONR17" s="80"/>
      <c r="ONS17" s="80"/>
      <c r="ONT17" s="80"/>
      <c r="ONU17" s="80"/>
      <c r="ONV17" s="80"/>
      <c r="ONW17" s="80"/>
      <c r="ONX17" s="80"/>
      <c r="ONY17" s="80"/>
      <c r="ONZ17" s="80"/>
      <c r="OOA17" s="80"/>
      <c r="OOB17" s="80"/>
      <c r="OOC17" s="80"/>
      <c r="OOD17" s="80"/>
      <c r="OOE17" s="80"/>
      <c r="OOF17" s="80"/>
      <c r="OOG17" s="80"/>
      <c r="OOH17" s="80"/>
      <c r="OOI17" s="80"/>
      <c r="OOJ17" s="80"/>
      <c r="OOK17" s="80"/>
      <c r="OOL17" s="80"/>
      <c r="OOM17" s="80"/>
      <c r="OON17" s="80"/>
      <c r="OOO17" s="80"/>
      <c r="OOP17" s="80"/>
      <c r="OOQ17" s="80"/>
      <c r="OOR17" s="80"/>
      <c r="OOS17" s="80"/>
      <c r="OOT17" s="80"/>
      <c r="OOU17" s="80"/>
      <c r="OOV17" s="80"/>
      <c r="OOW17" s="80"/>
      <c r="OOX17" s="80"/>
      <c r="OOY17" s="80"/>
      <c r="OOZ17" s="80"/>
      <c r="OPA17" s="80"/>
      <c r="OPB17" s="80"/>
      <c r="OPC17" s="80"/>
      <c r="OPD17" s="80"/>
      <c r="OPE17" s="80"/>
      <c r="OPF17" s="80"/>
      <c r="OPG17" s="80"/>
      <c r="OPH17" s="80"/>
      <c r="OPI17" s="80"/>
      <c r="OPJ17" s="80"/>
      <c r="OPK17" s="80"/>
      <c r="OPL17" s="80"/>
      <c r="OPM17" s="80"/>
      <c r="OPN17" s="80"/>
      <c r="OPO17" s="80"/>
      <c r="OPP17" s="80"/>
      <c r="OPQ17" s="80"/>
      <c r="OPR17" s="80"/>
      <c r="OPS17" s="80"/>
      <c r="OPT17" s="80"/>
      <c r="OPU17" s="80"/>
      <c r="OPV17" s="80"/>
      <c r="OPW17" s="80"/>
      <c r="OPX17" s="80"/>
      <c r="OPY17" s="80"/>
      <c r="OPZ17" s="80"/>
      <c r="OQA17" s="80"/>
      <c r="OQB17" s="80"/>
      <c r="OQC17" s="80"/>
      <c r="OQD17" s="80"/>
      <c r="OQE17" s="80"/>
      <c r="OQF17" s="80"/>
      <c r="OQG17" s="80"/>
      <c r="OQH17" s="80"/>
      <c r="OQI17" s="80"/>
      <c r="OQJ17" s="80"/>
      <c r="OQK17" s="80"/>
      <c r="OQL17" s="80"/>
      <c r="OQM17" s="80"/>
      <c r="OQN17" s="80"/>
      <c r="OQO17" s="80"/>
      <c r="OQP17" s="80"/>
      <c r="OQQ17" s="80"/>
      <c r="OQR17" s="80"/>
      <c r="OQS17" s="80"/>
      <c r="OQT17" s="80"/>
      <c r="OQU17" s="80"/>
      <c r="OQV17" s="80"/>
      <c r="OQW17" s="80"/>
      <c r="OQX17" s="80"/>
      <c r="OQY17" s="80"/>
      <c r="OQZ17" s="80"/>
      <c r="ORA17" s="80"/>
      <c r="ORB17" s="80"/>
      <c r="ORC17" s="80"/>
      <c r="ORD17" s="80"/>
      <c r="ORE17" s="80"/>
      <c r="ORF17" s="80"/>
      <c r="ORG17" s="80"/>
      <c r="ORH17" s="80"/>
      <c r="ORI17" s="80"/>
      <c r="ORJ17" s="80"/>
      <c r="ORK17" s="80"/>
      <c r="ORL17" s="80"/>
      <c r="ORM17" s="80"/>
      <c r="ORN17" s="80"/>
      <c r="ORO17" s="80"/>
      <c r="ORP17" s="80"/>
      <c r="ORQ17" s="80"/>
      <c r="ORR17" s="80"/>
      <c r="ORS17" s="80"/>
      <c r="ORT17" s="80"/>
      <c r="ORU17" s="80"/>
      <c r="ORV17" s="80"/>
      <c r="ORW17" s="80"/>
      <c r="ORX17" s="80"/>
      <c r="ORY17" s="80"/>
      <c r="ORZ17" s="80"/>
      <c r="OSA17" s="80"/>
      <c r="OSB17" s="80"/>
      <c r="OSC17" s="80"/>
      <c r="OSD17" s="80"/>
      <c r="OSE17" s="80"/>
      <c r="OSF17" s="80"/>
      <c r="OSG17" s="80"/>
      <c r="OSH17" s="80"/>
      <c r="OSI17" s="80"/>
      <c r="OSJ17" s="80"/>
      <c r="OSK17" s="80"/>
      <c r="OSL17" s="80"/>
      <c r="OSM17" s="80"/>
      <c r="OSN17" s="80"/>
      <c r="OSO17" s="80"/>
      <c r="OSP17" s="80"/>
      <c r="OSQ17" s="80"/>
      <c r="OSR17" s="80"/>
      <c r="OSS17" s="80"/>
      <c r="OST17" s="80"/>
      <c r="OSU17" s="80"/>
      <c r="OSV17" s="80"/>
      <c r="OSW17" s="80"/>
      <c r="OSX17" s="80"/>
      <c r="OSY17" s="80"/>
      <c r="OSZ17" s="80"/>
      <c r="OTA17" s="80"/>
      <c r="OTB17" s="80"/>
      <c r="OTC17" s="80"/>
      <c r="OTD17" s="80"/>
      <c r="OTE17" s="80"/>
      <c r="OTF17" s="80"/>
      <c r="OTG17" s="80"/>
      <c r="OTH17" s="80"/>
      <c r="OTI17" s="80"/>
      <c r="OTJ17" s="80"/>
      <c r="OTK17" s="80"/>
      <c r="OTL17" s="80"/>
      <c r="OTM17" s="80"/>
      <c r="OTN17" s="80"/>
      <c r="OTO17" s="80"/>
      <c r="OTP17" s="80"/>
      <c r="OTQ17" s="80"/>
      <c r="OTR17" s="80"/>
      <c r="OTS17" s="80"/>
      <c r="OTT17" s="80"/>
      <c r="OTU17" s="80"/>
      <c r="OTV17" s="80"/>
      <c r="OTW17" s="80"/>
      <c r="OTX17" s="80"/>
      <c r="OTY17" s="80"/>
      <c r="OTZ17" s="80"/>
      <c r="OUA17" s="80"/>
      <c r="OUB17" s="80"/>
      <c r="OUC17" s="80"/>
      <c r="OUD17" s="80"/>
      <c r="OUE17" s="80"/>
      <c r="OUF17" s="80"/>
      <c r="OUG17" s="80"/>
      <c r="OUH17" s="80"/>
      <c r="OUI17" s="80"/>
      <c r="OUJ17" s="80"/>
      <c r="OUK17" s="80"/>
      <c r="OUL17" s="80"/>
      <c r="OUM17" s="80"/>
      <c r="OUN17" s="80"/>
      <c r="OUO17" s="80"/>
      <c r="OUP17" s="80"/>
      <c r="OUQ17" s="80"/>
      <c r="OUR17" s="80"/>
      <c r="OUS17" s="80"/>
      <c r="OUT17" s="80"/>
      <c r="OUU17" s="80"/>
      <c r="OUV17" s="80"/>
      <c r="OUW17" s="80"/>
      <c r="OUX17" s="80"/>
      <c r="OUY17" s="80"/>
      <c r="OUZ17" s="80"/>
      <c r="OVA17" s="80"/>
      <c r="OVB17" s="80"/>
      <c r="OVC17" s="80"/>
      <c r="OVD17" s="80"/>
      <c r="OVE17" s="80"/>
      <c r="OVF17" s="80"/>
      <c r="OVG17" s="80"/>
      <c r="OVH17" s="80"/>
      <c r="OVI17" s="80"/>
      <c r="OVJ17" s="80"/>
      <c r="OVK17" s="80"/>
      <c r="OVL17" s="80"/>
      <c r="OVM17" s="80"/>
      <c r="OVN17" s="80"/>
      <c r="OVO17" s="80"/>
      <c r="OVP17" s="80"/>
      <c r="OVQ17" s="80"/>
      <c r="OVR17" s="80"/>
      <c r="OVS17" s="80"/>
      <c r="OVT17" s="80"/>
      <c r="OVU17" s="80"/>
      <c r="OVV17" s="80"/>
      <c r="OVW17" s="80"/>
      <c r="OVX17" s="80"/>
      <c r="OVY17" s="80"/>
      <c r="OVZ17" s="80"/>
      <c r="OWA17" s="80"/>
      <c r="OWB17" s="80"/>
      <c r="OWC17" s="80"/>
      <c r="OWD17" s="80"/>
      <c r="OWE17" s="80"/>
      <c r="OWF17" s="80"/>
      <c r="OWG17" s="80"/>
      <c r="OWH17" s="80"/>
      <c r="OWI17" s="80"/>
      <c r="OWJ17" s="80"/>
      <c r="OWK17" s="80"/>
      <c r="OWL17" s="80"/>
      <c r="OWM17" s="80"/>
      <c r="OWN17" s="80"/>
      <c r="OWO17" s="80"/>
      <c r="OWP17" s="80"/>
      <c r="OWQ17" s="80"/>
      <c r="OWR17" s="80"/>
      <c r="OWS17" s="80"/>
      <c r="OWT17" s="80"/>
      <c r="OWU17" s="80"/>
      <c r="OWV17" s="80"/>
      <c r="OWW17" s="80"/>
      <c r="OWX17" s="80"/>
      <c r="OWY17" s="80"/>
      <c r="OWZ17" s="80"/>
      <c r="OXA17" s="80"/>
      <c r="OXB17" s="80"/>
      <c r="OXC17" s="80"/>
      <c r="OXD17" s="80"/>
      <c r="OXE17" s="80"/>
      <c r="OXF17" s="80"/>
      <c r="OXG17" s="80"/>
      <c r="OXH17" s="80"/>
      <c r="OXI17" s="80"/>
      <c r="OXJ17" s="80"/>
      <c r="OXK17" s="80"/>
      <c r="OXL17" s="80"/>
      <c r="OXM17" s="80"/>
      <c r="OXN17" s="80"/>
      <c r="OXO17" s="80"/>
      <c r="OXP17" s="80"/>
      <c r="OXQ17" s="80"/>
      <c r="OXR17" s="80"/>
      <c r="OXS17" s="80"/>
      <c r="OXT17" s="80"/>
      <c r="OXU17" s="80"/>
      <c r="OXV17" s="80"/>
      <c r="OXW17" s="80"/>
      <c r="OXX17" s="80"/>
      <c r="OXY17" s="80"/>
      <c r="OXZ17" s="80"/>
      <c r="OYA17" s="80"/>
      <c r="OYB17" s="80"/>
      <c r="OYC17" s="80"/>
      <c r="OYD17" s="80"/>
      <c r="OYE17" s="80"/>
      <c r="OYF17" s="80"/>
      <c r="OYG17" s="80"/>
      <c r="OYH17" s="80"/>
      <c r="OYI17" s="80"/>
      <c r="OYJ17" s="80"/>
      <c r="OYK17" s="80"/>
      <c r="OYL17" s="80"/>
      <c r="OYM17" s="80"/>
      <c r="OYN17" s="80"/>
      <c r="OYO17" s="80"/>
      <c r="OYP17" s="80"/>
      <c r="OYQ17" s="80"/>
      <c r="OYR17" s="80"/>
      <c r="OYS17" s="80"/>
      <c r="OYT17" s="80"/>
      <c r="OYU17" s="80"/>
      <c r="OYV17" s="80"/>
      <c r="OYW17" s="80"/>
      <c r="OYX17" s="80"/>
      <c r="OYY17" s="80"/>
      <c r="OYZ17" s="80"/>
      <c r="OZA17" s="80"/>
      <c r="OZB17" s="80"/>
      <c r="OZC17" s="80"/>
      <c r="OZD17" s="80"/>
      <c r="OZE17" s="80"/>
      <c r="OZF17" s="80"/>
      <c r="OZG17" s="80"/>
      <c r="OZH17" s="80"/>
      <c r="OZI17" s="80"/>
      <c r="OZJ17" s="80"/>
      <c r="OZK17" s="80"/>
      <c r="OZL17" s="80"/>
      <c r="OZM17" s="80"/>
      <c r="OZN17" s="80"/>
      <c r="OZO17" s="80"/>
      <c r="OZP17" s="80"/>
      <c r="OZQ17" s="80"/>
      <c r="OZR17" s="80"/>
      <c r="OZS17" s="80"/>
      <c r="OZT17" s="80"/>
      <c r="OZU17" s="80"/>
      <c r="OZV17" s="80"/>
      <c r="OZW17" s="80"/>
      <c r="OZX17" s="80"/>
      <c r="OZY17" s="80"/>
      <c r="OZZ17" s="80"/>
      <c r="PAA17" s="80"/>
      <c r="PAB17" s="80"/>
      <c r="PAC17" s="80"/>
      <c r="PAD17" s="80"/>
      <c r="PAE17" s="80"/>
      <c r="PAF17" s="80"/>
      <c r="PAG17" s="80"/>
      <c r="PAH17" s="80"/>
      <c r="PAI17" s="80"/>
      <c r="PAJ17" s="80"/>
      <c r="PAK17" s="80"/>
      <c r="PAL17" s="80"/>
      <c r="PAM17" s="80"/>
      <c r="PAN17" s="80"/>
      <c r="PAO17" s="80"/>
      <c r="PAP17" s="80"/>
      <c r="PAQ17" s="80"/>
      <c r="PAR17" s="80"/>
      <c r="PAS17" s="80"/>
      <c r="PAT17" s="80"/>
      <c r="PAU17" s="80"/>
      <c r="PAV17" s="80"/>
      <c r="PAW17" s="80"/>
      <c r="PAX17" s="80"/>
      <c r="PAY17" s="80"/>
      <c r="PAZ17" s="80"/>
      <c r="PBA17" s="80"/>
      <c r="PBB17" s="80"/>
      <c r="PBC17" s="80"/>
      <c r="PBD17" s="80"/>
      <c r="PBE17" s="80"/>
      <c r="PBF17" s="80"/>
      <c r="PBG17" s="80"/>
      <c r="PBH17" s="80"/>
      <c r="PBI17" s="80"/>
      <c r="PBJ17" s="80"/>
      <c r="PBK17" s="80"/>
      <c r="PBL17" s="80"/>
      <c r="PBM17" s="80"/>
      <c r="PBN17" s="80"/>
      <c r="PBO17" s="80"/>
      <c r="PBP17" s="80"/>
      <c r="PBQ17" s="80"/>
      <c r="PBR17" s="80"/>
      <c r="PBS17" s="80"/>
      <c r="PBT17" s="80"/>
      <c r="PBU17" s="80"/>
      <c r="PBV17" s="80"/>
      <c r="PBW17" s="80"/>
      <c r="PBX17" s="80"/>
      <c r="PBY17" s="80"/>
      <c r="PBZ17" s="80"/>
      <c r="PCA17" s="80"/>
      <c r="PCB17" s="80"/>
      <c r="PCC17" s="80"/>
      <c r="PCD17" s="80"/>
      <c r="PCE17" s="80"/>
      <c r="PCF17" s="80"/>
      <c r="PCG17" s="80"/>
      <c r="PCH17" s="80"/>
      <c r="PCI17" s="80"/>
      <c r="PCJ17" s="80"/>
      <c r="PCK17" s="80"/>
      <c r="PCL17" s="80"/>
      <c r="PCM17" s="80"/>
      <c r="PCN17" s="80"/>
      <c r="PCO17" s="80"/>
      <c r="PCP17" s="80"/>
      <c r="PCQ17" s="80"/>
      <c r="PCR17" s="80"/>
      <c r="PCS17" s="80"/>
      <c r="PCT17" s="80"/>
      <c r="PCU17" s="80"/>
      <c r="PCV17" s="80"/>
      <c r="PCW17" s="80"/>
      <c r="PCX17" s="80"/>
      <c r="PCY17" s="80"/>
      <c r="PCZ17" s="80"/>
      <c r="PDA17" s="80"/>
      <c r="PDB17" s="80"/>
      <c r="PDC17" s="80"/>
      <c r="PDD17" s="80"/>
      <c r="PDE17" s="80"/>
      <c r="PDF17" s="80"/>
      <c r="PDG17" s="80"/>
      <c r="PDH17" s="80"/>
      <c r="PDI17" s="80"/>
      <c r="PDJ17" s="80"/>
      <c r="PDK17" s="80"/>
      <c r="PDL17" s="80"/>
      <c r="PDM17" s="80"/>
      <c r="PDN17" s="80"/>
      <c r="PDO17" s="80"/>
      <c r="PDP17" s="80"/>
      <c r="PDQ17" s="80"/>
      <c r="PDR17" s="80"/>
      <c r="PDS17" s="80"/>
      <c r="PDT17" s="80"/>
      <c r="PDU17" s="80"/>
      <c r="PDV17" s="80"/>
      <c r="PDW17" s="80"/>
      <c r="PDX17" s="80"/>
      <c r="PDY17" s="80"/>
      <c r="PDZ17" s="80"/>
      <c r="PEA17" s="80"/>
      <c r="PEB17" s="80"/>
      <c r="PEC17" s="80"/>
      <c r="PED17" s="80"/>
      <c r="PEE17" s="80"/>
      <c r="PEF17" s="80"/>
      <c r="PEG17" s="80"/>
      <c r="PEH17" s="80"/>
      <c r="PEI17" s="80"/>
      <c r="PEJ17" s="80"/>
      <c r="PEK17" s="80"/>
      <c r="PEL17" s="80"/>
      <c r="PEM17" s="80"/>
      <c r="PEN17" s="80"/>
      <c r="PEO17" s="80"/>
      <c r="PEP17" s="80"/>
      <c r="PEQ17" s="80"/>
      <c r="PER17" s="80"/>
      <c r="PES17" s="80"/>
      <c r="PET17" s="80"/>
      <c r="PEU17" s="80"/>
      <c r="PEV17" s="80"/>
      <c r="PEW17" s="80"/>
      <c r="PEX17" s="80"/>
      <c r="PEY17" s="80"/>
      <c r="PEZ17" s="80"/>
      <c r="PFA17" s="80"/>
      <c r="PFB17" s="80"/>
      <c r="PFC17" s="80"/>
      <c r="PFD17" s="80"/>
      <c r="PFE17" s="80"/>
      <c r="PFF17" s="80"/>
      <c r="PFG17" s="80"/>
      <c r="PFH17" s="80"/>
      <c r="PFI17" s="80"/>
      <c r="PFJ17" s="80"/>
      <c r="PFK17" s="80"/>
      <c r="PFL17" s="80"/>
      <c r="PFM17" s="80"/>
      <c r="PFN17" s="80"/>
      <c r="PFO17" s="80"/>
      <c r="PFP17" s="80"/>
      <c r="PFQ17" s="80"/>
      <c r="PFR17" s="80"/>
      <c r="PFS17" s="80"/>
      <c r="PFT17" s="80"/>
      <c r="PFU17" s="80"/>
      <c r="PFV17" s="80"/>
      <c r="PFW17" s="80"/>
      <c r="PFX17" s="80"/>
      <c r="PFY17" s="80"/>
      <c r="PFZ17" s="80"/>
      <c r="PGA17" s="80"/>
      <c r="PGB17" s="80"/>
      <c r="PGC17" s="80"/>
      <c r="PGD17" s="80"/>
      <c r="PGE17" s="80"/>
      <c r="PGF17" s="80"/>
      <c r="PGG17" s="80"/>
      <c r="PGH17" s="80"/>
      <c r="PGI17" s="80"/>
      <c r="PGJ17" s="80"/>
      <c r="PGK17" s="80"/>
      <c r="PGL17" s="80"/>
      <c r="PGM17" s="80"/>
      <c r="PGN17" s="80"/>
      <c r="PGO17" s="80"/>
      <c r="PGP17" s="80"/>
      <c r="PGQ17" s="80"/>
      <c r="PGR17" s="80"/>
      <c r="PGS17" s="80"/>
      <c r="PGT17" s="80"/>
      <c r="PGU17" s="80"/>
      <c r="PGV17" s="80"/>
      <c r="PGW17" s="80"/>
      <c r="PGX17" s="80"/>
      <c r="PGY17" s="80"/>
      <c r="PGZ17" s="80"/>
      <c r="PHA17" s="80"/>
      <c r="PHB17" s="80"/>
      <c r="PHC17" s="80"/>
      <c r="PHD17" s="80"/>
      <c r="PHE17" s="80"/>
      <c r="PHF17" s="80"/>
      <c r="PHG17" s="80"/>
      <c r="PHH17" s="80"/>
      <c r="PHI17" s="80"/>
      <c r="PHJ17" s="80"/>
      <c r="PHK17" s="80"/>
      <c r="PHL17" s="80"/>
      <c r="PHM17" s="80"/>
      <c r="PHN17" s="80"/>
      <c r="PHO17" s="80"/>
      <c r="PHP17" s="80"/>
      <c r="PHQ17" s="80"/>
      <c r="PHR17" s="80"/>
      <c r="PHS17" s="80"/>
      <c r="PHT17" s="80"/>
      <c r="PHU17" s="80"/>
      <c r="PHV17" s="80"/>
      <c r="PHW17" s="80"/>
      <c r="PHX17" s="80"/>
      <c r="PHY17" s="80"/>
      <c r="PHZ17" s="80"/>
      <c r="PIA17" s="80"/>
      <c r="PIB17" s="80"/>
      <c r="PIC17" s="80"/>
      <c r="PID17" s="80"/>
      <c r="PIE17" s="80"/>
      <c r="PIF17" s="80"/>
      <c r="PIG17" s="80"/>
      <c r="PIH17" s="80"/>
      <c r="PII17" s="80"/>
      <c r="PIJ17" s="80"/>
      <c r="PIK17" s="80"/>
      <c r="PIL17" s="80"/>
      <c r="PIM17" s="80"/>
      <c r="PIN17" s="80"/>
      <c r="PIO17" s="80"/>
      <c r="PIP17" s="80"/>
      <c r="PIQ17" s="80"/>
      <c r="PIR17" s="80"/>
      <c r="PIS17" s="80"/>
      <c r="PIT17" s="80"/>
      <c r="PIU17" s="80"/>
      <c r="PIV17" s="80"/>
      <c r="PIW17" s="80"/>
      <c r="PIX17" s="80"/>
      <c r="PIY17" s="80"/>
      <c r="PIZ17" s="80"/>
      <c r="PJA17" s="80"/>
      <c r="PJB17" s="80"/>
      <c r="PJC17" s="80"/>
      <c r="PJD17" s="80"/>
      <c r="PJE17" s="80"/>
      <c r="PJF17" s="80"/>
      <c r="PJG17" s="80"/>
      <c r="PJH17" s="80"/>
      <c r="PJI17" s="80"/>
      <c r="PJJ17" s="80"/>
      <c r="PJK17" s="80"/>
      <c r="PJL17" s="80"/>
      <c r="PJM17" s="80"/>
      <c r="PJN17" s="80"/>
      <c r="PJO17" s="80"/>
      <c r="PJP17" s="80"/>
      <c r="PJQ17" s="80"/>
      <c r="PJR17" s="80"/>
      <c r="PJS17" s="80"/>
      <c r="PJT17" s="80"/>
      <c r="PJU17" s="80"/>
      <c r="PJV17" s="80"/>
      <c r="PJW17" s="80"/>
      <c r="PJX17" s="80"/>
      <c r="PJY17" s="80"/>
      <c r="PJZ17" s="80"/>
      <c r="PKA17" s="80"/>
      <c r="PKB17" s="80"/>
      <c r="PKC17" s="80"/>
      <c r="PKD17" s="80"/>
      <c r="PKE17" s="80"/>
      <c r="PKF17" s="80"/>
      <c r="PKG17" s="80"/>
      <c r="PKH17" s="80"/>
      <c r="PKI17" s="80"/>
      <c r="PKJ17" s="80"/>
      <c r="PKK17" s="80"/>
      <c r="PKL17" s="80"/>
      <c r="PKM17" s="80"/>
      <c r="PKN17" s="80"/>
      <c r="PKO17" s="80"/>
      <c r="PKP17" s="80"/>
      <c r="PKQ17" s="80"/>
      <c r="PKR17" s="80"/>
      <c r="PKS17" s="80"/>
      <c r="PKT17" s="80"/>
      <c r="PKU17" s="80"/>
      <c r="PKV17" s="80"/>
      <c r="PKW17" s="80"/>
      <c r="PKX17" s="80"/>
      <c r="PKY17" s="80"/>
      <c r="PKZ17" s="80"/>
      <c r="PLA17" s="80"/>
      <c r="PLB17" s="80"/>
      <c r="PLC17" s="80"/>
      <c r="PLD17" s="80"/>
      <c r="PLE17" s="80"/>
      <c r="PLF17" s="80"/>
      <c r="PLG17" s="80"/>
      <c r="PLH17" s="80"/>
      <c r="PLI17" s="80"/>
      <c r="PLJ17" s="80"/>
      <c r="PLK17" s="80"/>
      <c r="PLL17" s="80"/>
      <c r="PLM17" s="80"/>
      <c r="PLN17" s="80"/>
      <c r="PLO17" s="80"/>
      <c r="PLP17" s="80"/>
      <c r="PLQ17" s="80"/>
      <c r="PLR17" s="80"/>
      <c r="PLS17" s="80"/>
      <c r="PLT17" s="80"/>
      <c r="PLU17" s="80"/>
      <c r="PLV17" s="80"/>
      <c r="PLW17" s="80"/>
      <c r="PLX17" s="80"/>
      <c r="PLY17" s="80"/>
      <c r="PLZ17" s="80"/>
      <c r="PMA17" s="80"/>
      <c r="PMB17" s="80"/>
      <c r="PMC17" s="80"/>
      <c r="PMD17" s="80"/>
      <c r="PME17" s="80"/>
      <c r="PMF17" s="80"/>
      <c r="PMG17" s="80"/>
      <c r="PMH17" s="80"/>
      <c r="PMI17" s="80"/>
      <c r="PMJ17" s="80"/>
      <c r="PMK17" s="80"/>
      <c r="PML17" s="80"/>
      <c r="PMM17" s="80"/>
      <c r="PMN17" s="80"/>
      <c r="PMO17" s="80"/>
      <c r="PMP17" s="80"/>
      <c r="PMQ17" s="80"/>
      <c r="PMR17" s="80"/>
      <c r="PMS17" s="80"/>
      <c r="PMT17" s="80"/>
      <c r="PMU17" s="80"/>
      <c r="PMV17" s="80"/>
      <c r="PMW17" s="80"/>
      <c r="PMX17" s="80"/>
      <c r="PMY17" s="80"/>
      <c r="PMZ17" s="80"/>
      <c r="PNA17" s="80"/>
      <c r="PNB17" s="80"/>
      <c r="PNC17" s="80"/>
      <c r="PND17" s="80"/>
      <c r="PNE17" s="80"/>
      <c r="PNF17" s="80"/>
      <c r="PNG17" s="80"/>
      <c r="PNH17" s="80"/>
      <c r="PNI17" s="80"/>
      <c r="PNJ17" s="80"/>
      <c r="PNK17" s="80"/>
      <c r="PNL17" s="80"/>
      <c r="PNM17" s="80"/>
      <c r="PNN17" s="80"/>
      <c r="PNO17" s="80"/>
      <c r="PNP17" s="80"/>
      <c r="PNQ17" s="80"/>
      <c r="PNR17" s="80"/>
      <c r="PNS17" s="80"/>
      <c r="PNT17" s="80"/>
      <c r="PNU17" s="80"/>
      <c r="PNV17" s="80"/>
      <c r="PNW17" s="80"/>
      <c r="PNX17" s="80"/>
      <c r="PNY17" s="80"/>
      <c r="PNZ17" s="80"/>
      <c r="POA17" s="80"/>
      <c r="POB17" s="80"/>
      <c r="POC17" s="80"/>
      <c r="POD17" s="80"/>
      <c r="POE17" s="80"/>
      <c r="POF17" s="80"/>
      <c r="POG17" s="80"/>
      <c r="POH17" s="80"/>
      <c r="POI17" s="80"/>
      <c r="POJ17" s="80"/>
      <c r="POK17" s="80"/>
      <c r="POL17" s="80"/>
      <c r="POM17" s="80"/>
      <c r="PON17" s="80"/>
      <c r="POO17" s="80"/>
      <c r="POP17" s="80"/>
      <c r="POQ17" s="80"/>
      <c r="POR17" s="80"/>
      <c r="POS17" s="80"/>
      <c r="POT17" s="80"/>
      <c r="POU17" s="80"/>
      <c r="POV17" s="80"/>
      <c r="POW17" s="80"/>
      <c r="POX17" s="80"/>
      <c r="POY17" s="80"/>
      <c r="POZ17" s="80"/>
      <c r="PPA17" s="80"/>
      <c r="PPB17" s="80"/>
      <c r="PPC17" s="80"/>
      <c r="PPD17" s="80"/>
      <c r="PPE17" s="80"/>
      <c r="PPF17" s="80"/>
      <c r="PPG17" s="80"/>
      <c r="PPH17" s="80"/>
      <c r="PPI17" s="80"/>
      <c r="PPJ17" s="80"/>
      <c r="PPK17" s="80"/>
      <c r="PPL17" s="80"/>
      <c r="PPM17" s="80"/>
      <c r="PPN17" s="80"/>
      <c r="PPO17" s="80"/>
      <c r="PPP17" s="80"/>
      <c r="PPQ17" s="80"/>
      <c r="PPR17" s="80"/>
      <c r="PPS17" s="80"/>
      <c r="PPT17" s="80"/>
      <c r="PPU17" s="80"/>
      <c r="PPV17" s="80"/>
      <c r="PPW17" s="80"/>
      <c r="PPX17" s="80"/>
      <c r="PPY17" s="80"/>
      <c r="PPZ17" s="80"/>
      <c r="PQA17" s="80"/>
      <c r="PQB17" s="80"/>
      <c r="PQC17" s="80"/>
      <c r="PQD17" s="80"/>
      <c r="PQE17" s="80"/>
      <c r="PQF17" s="80"/>
      <c r="PQG17" s="80"/>
      <c r="PQH17" s="80"/>
      <c r="PQI17" s="80"/>
      <c r="PQJ17" s="80"/>
      <c r="PQK17" s="80"/>
      <c r="PQL17" s="80"/>
      <c r="PQM17" s="80"/>
      <c r="PQN17" s="80"/>
      <c r="PQO17" s="80"/>
      <c r="PQP17" s="80"/>
      <c r="PQQ17" s="80"/>
      <c r="PQR17" s="80"/>
      <c r="PQS17" s="80"/>
      <c r="PQT17" s="80"/>
      <c r="PQU17" s="80"/>
      <c r="PQV17" s="80"/>
      <c r="PQW17" s="80"/>
      <c r="PQX17" s="80"/>
      <c r="PQY17" s="80"/>
      <c r="PQZ17" s="80"/>
      <c r="PRA17" s="80"/>
      <c r="PRB17" s="80"/>
      <c r="PRC17" s="80"/>
      <c r="PRD17" s="80"/>
      <c r="PRE17" s="80"/>
      <c r="PRF17" s="80"/>
      <c r="PRG17" s="80"/>
      <c r="PRH17" s="80"/>
      <c r="PRI17" s="80"/>
      <c r="PRJ17" s="80"/>
      <c r="PRK17" s="80"/>
      <c r="PRL17" s="80"/>
      <c r="PRM17" s="80"/>
      <c r="PRN17" s="80"/>
      <c r="PRO17" s="80"/>
      <c r="PRP17" s="80"/>
      <c r="PRQ17" s="80"/>
      <c r="PRR17" s="80"/>
      <c r="PRS17" s="80"/>
      <c r="PRT17" s="80"/>
      <c r="PRU17" s="80"/>
      <c r="PRV17" s="80"/>
      <c r="PRW17" s="80"/>
      <c r="PRX17" s="80"/>
      <c r="PRY17" s="80"/>
      <c r="PRZ17" s="80"/>
      <c r="PSA17" s="80"/>
      <c r="PSB17" s="80"/>
      <c r="PSC17" s="80"/>
      <c r="PSD17" s="80"/>
      <c r="PSE17" s="80"/>
      <c r="PSF17" s="80"/>
      <c r="PSG17" s="80"/>
      <c r="PSH17" s="80"/>
      <c r="PSI17" s="80"/>
      <c r="PSJ17" s="80"/>
      <c r="PSK17" s="80"/>
      <c r="PSL17" s="80"/>
      <c r="PSM17" s="80"/>
      <c r="PSN17" s="80"/>
      <c r="PSO17" s="80"/>
      <c r="PSP17" s="80"/>
      <c r="PSQ17" s="80"/>
      <c r="PSR17" s="80"/>
      <c r="PSS17" s="80"/>
      <c r="PST17" s="80"/>
      <c r="PSU17" s="80"/>
      <c r="PSV17" s="80"/>
      <c r="PSW17" s="80"/>
      <c r="PSX17" s="80"/>
      <c r="PSY17" s="80"/>
      <c r="PSZ17" s="80"/>
      <c r="PTA17" s="80"/>
      <c r="PTB17" s="80"/>
      <c r="PTC17" s="80"/>
      <c r="PTD17" s="80"/>
      <c r="PTE17" s="80"/>
      <c r="PTF17" s="80"/>
      <c r="PTG17" s="80"/>
      <c r="PTH17" s="80"/>
      <c r="PTI17" s="80"/>
      <c r="PTJ17" s="80"/>
      <c r="PTK17" s="80"/>
      <c r="PTL17" s="80"/>
      <c r="PTM17" s="80"/>
      <c r="PTN17" s="80"/>
      <c r="PTO17" s="80"/>
      <c r="PTP17" s="80"/>
      <c r="PTQ17" s="80"/>
      <c r="PTR17" s="80"/>
      <c r="PTS17" s="80"/>
      <c r="PTT17" s="80"/>
      <c r="PTU17" s="80"/>
      <c r="PTV17" s="80"/>
      <c r="PTW17" s="80"/>
      <c r="PTX17" s="80"/>
      <c r="PTY17" s="80"/>
      <c r="PTZ17" s="80"/>
      <c r="PUA17" s="80"/>
      <c r="PUB17" s="80"/>
      <c r="PUC17" s="80"/>
      <c r="PUD17" s="80"/>
      <c r="PUE17" s="80"/>
      <c r="PUF17" s="80"/>
      <c r="PUG17" s="80"/>
      <c r="PUH17" s="80"/>
      <c r="PUI17" s="80"/>
      <c r="PUJ17" s="80"/>
      <c r="PUK17" s="80"/>
      <c r="PUL17" s="80"/>
      <c r="PUM17" s="80"/>
      <c r="PUN17" s="80"/>
      <c r="PUO17" s="80"/>
      <c r="PUP17" s="80"/>
      <c r="PUQ17" s="80"/>
      <c r="PUR17" s="80"/>
      <c r="PUS17" s="80"/>
      <c r="PUT17" s="80"/>
      <c r="PUU17" s="80"/>
      <c r="PUV17" s="80"/>
      <c r="PUW17" s="80"/>
      <c r="PUX17" s="80"/>
      <c r="PUY17" s="80"/>
      <c r="PUZ17" s="80"/>
      <c r="PVA17" s="80"/>
      <c r="PVB17" s="80"/>
      <c r="PVC17" s="80"/>
      <c r="PVD17" s="80"/>
      <c r="PVE17" s="80"/>
      <c r="PVF17" s="80"/>
      <c r="PVG17" s="80"/>
      <c r="PVH17" s="80"/>
      <c r="PVI17" s="80"/>
      <c r="PVJ17" s="80"/>
      <c r="PVK17" s="80"/>
      <c r="PVL17" s="80"/>
      <c r="PVM17" s="80"/>
      <c r="PVN17" s="80"/>
      <c r="PVO17" s="80"/>
      <c r="PVP17" s="80"/>
      <c r="PVQ17" s="80"/>
      <c r="PVR17" s="80"/>
      <c r="PVS17" s="80"/>
      <c r="PVT17" s="80"/>
      <c r="PVU17" s="80"/>
      <c r="PVV17" s="80"/>
      <c r="PVW17" s="80"/>
      <c r="PVX17" s="80"/>
      <c r="PVY17" s="80"/>
      <c r="PVZ17" s="80"/>
      <c r="PWA17" s="80"/>
      <c r="PWB17" s="80"/>
      <c r="PWC17" s="80"/>
      <c r="PWD17" s="80"/>
      <c r="PWE17" s="80"/>
      <c r="PWF17" s="80"/>
      <c r="PWG17" s="80"/>
      <c r="PWH17" s="80"/>
      <c r="PWI17" s="80"/>
      <c r="PWJ17" s="80"/>
      <c r="PWK17" s="80"/>
      <c r="PWL17" s="80"/>
      <c r="PWM17" s="80"/>
      <c r="PWN17" s="80"/>
      <c r="PWO17" s="80"/>
      <c r="PWP17" s="80"/>
      <c r="PWQ17" s="80"/>
      <c r="PWR17" s="80"/>
      <c r="PWS17" s="80"/>
      <c r="PWT17" s="80"/>
      <c r="PWU17" s="80"/>
      <c r="PWV17" s="80"/>
      <c r="PWW17" s="80"/>
      <c r="PWX17" s="80"/>
      <c r="PWY17" s="80"/>
      <c r="PWZ17" s="80"/>
      <c r="PXA17" s="80"/>
      <c r="PXB17" s="80"/>
      <c r="PXC17" s="80"/>
      <c r="PXD17" s="80"/>
      <c r="PXE17" s="80"/>
      <c r="PXF17" s="80"/>
      <c r="PXG17" s="80"/>
      <c r="PXH17" s="80"/>
      <c r="PXI17" s="80"/>
      <c r="PXJ17" s="80"/>
      <c r="PXK17" s="80"/>
      <c r="PXL17" s="80"/>
      <c r="PXM17" s="80"/>
      <c r="PXN17" s="80"/>
      <c r="PXO17" s="80"/>
      <c r="PXP17" s="80"/>
      <c r="PXQ17" s="80"/>
      <c r="PXR17" s="80"/>
      <c r="PXS17" s="80"/>
      <c r="PXT17" s="80"/>
      <c r="PXU17" s="80"/>
      <c r="PXV17" s="80"/>
      <c r="PXW17" s="80"/>
      <c r="PXX17" s="80"/>
      <c r="PXY17" s="80"/>
      <c r="PXZ17" s="80"/>
      <c r="PYA17" s="80"/>
      <c r="PYB17" s="80"/>
      <c r="PYC17" s="80"/>
      <c r="PYD17" s="80"/>
      <c r="PYE17" s="80"/>
      <c r="PYF17" s="80"/>
      <c r="PYG17" s="80"/>
      <c r="PYH17" s="80"/>
      <c r="PYI17" s="80"/>
      <c r="PYJ17" s="80"/>
      <c r="PYK17" s="80"/>
      <c r="PYL17" s="80"/>
      <c r="PYM17" s="80"/>
      <c r="PYN17" s="80"/>
      <c r="PYO17" s="80"/>
      <c r="PYP17" s="80"/>
      <c r="PYQ17" s="80"/>
      <c r="PYR17" s="80"/>
      <c r="PYS17" s="80"/>
      <c r="PYT17" s="80"/>
      <c r="PYU17" s="80"/>
      <c r="PYV17" s="80"/>
      <c r="PYW17" s="80"/>
      <c r="PYX17" s="80"/>
      <c r="PYY17" s="80"/>
      <c r="PYZ17" s="80"/>
      <c r="PZA17" s="80"/>
      <c r="PZB17" s="80"/>
      <c r="PZC17" s="80"/>
      <c r="PZD17" s="80"/>
      <c r="PZE17" s="80"/>
      <c r="PZF17" s="80"/>
      <c r="PZG17" s="80"/>
      <c r="PZH17" s="80"/>
      <c r="PZI17" s="80"/>
      <c r="PZJ17" s="80"/>
      <c r="PZK17" s="80"/>
      <c r="PZL17" s="80"/>
      <c r="PZM17" s="80"/>
      <c r="PZN17" s="80"/>
      <c r="PZO17" s="80"/>
      <c r="PZP17" s="80"/>
      <c r="PZQ17" s="80"/>
      <c r="PZR17" s="80"/>
      <c r="PZS17" s="80"/>
      <c r="PZT17" s="80"/>
      <c r="PZU17" s="80"/>
      <c r="PZV17" s="80"/>
      <c r="PZW17" s="80"/>
      <c r="PZX17" s="80"/>
      <c r="PZY17" s="80"/>
      <c r="PZZ17" s="80"/>
      <c r="QAA17" s="80"/>
      <c r="QAB17" s="80"/>
      <c r="QAC17" s="80"/>
      <c r="QAD17" s="80"/>
      <c r="QAE17" s="80"/>
      <c r="QAF17" s="80"/>
      <c r="QAG17" s="80"/>
      <c r="QAH17" s="80"/>
      <c r="QAI17" s="80"/>
      <c r="QAJ17" s="80"/>
      <c r="QAK17" s="80"/>
      <c r="QAL17" s="80"/>
      <c r="QAM17" s="80"/>
      <c r="QAN17" s="80"/>
      <c r="QAO17" s="80"/>
      <c r="QAP17" s="80"/>
      <c r="QAQ17" s="80"/>
      <c r="QAR17" s="80"/>
      <c r="QAS17" s="80"/>
      <c r="QAT17" s="80"/>
      <c r="QAU17" s="80"/>
      <c r="QAV17" s="80"/>
      <c r="QAW17" s="80"/>
      <c r="QAX17" s="80"/>
      <c r="QAY17" s="80"/>
      <c r="QAZ17" s="80"/>
      <c r="QBA17" s="80"/>
      <c r="QBB17" s="80"/>
      <c r="QBC17" s="80"/>
      <c r="QBD17" s="80"/>
      <c r="QBE17" s="80"/>
      <c r="QBF17" s="80"/>
      <c r="QBG17" s="80"/>
      <c r="QBH17" s="80"/>
      <c r="QBI17" s="80"/>
      <c r="QBJ17" s="80"/>
      <c r="QBK17" s="80"/>
      <c r="QBL17" s="80"/>
      <c r="QBM17" s="80"/>
      <c r="QBN17" s="80"/>
      <c r="QBO17" s="80"/>
      <c r="QBP17" s="80"/>
      <c r="QBQ17" s="80"/>
      <c r="QBR17" s="80"/>
      <c r="QBS17" s="80"/>
      <c r="QBT17" s="80"/>
      <c r="QBU17" s="80"/>
      <c r="QBV17" s="80"/>
      <c r="QBW17" s="80"/>
      <c r="QBX17" s="80"/>
      <c r="QBY17" s="80"/>
      <c r="QBZ17" s="80"/>
      <c r="QCA17" s="80"/>
      <c r="QCB17" s="80"/>
      <c r="QCC17" s="80"/>
      <c r="QCD17" s="80"/>
      <c r="QCE17" s="80"/>
      <c r="QCF17" s="80"/>
      <c r="QCG17" s="80"/>
      <c r="QCH17" s="80"/>
      <c r="QCI17" s="80"/>
      <c r="QCJ17" s="80"/>
      <c r="QCK17" s="80"/>
      <c r="QCL17" s="80"/>
      <c r="QCM17" s="80"/>
      <c r="QCN17" s="80"/>
      <c r="QCO17" s="80"/>
      <c r="QCP17" s="80"/>
      <c r="QCQ17" s="80"/>
      <c r="QCR17" s="80"/>
      <c r="QCS17" s="80"/>
      <c r="QCT17" s="80"/>
      <c r="QCU17" s="80"/>
      <c r="QCV17" s="80"/>
      <c r="QCW17" s="80"/>
      <c r="QCX17" s="80"/>
      <c r="QCY17" s="80"/>
      <c r="QCZ17" s="80"/>
      <c r="QDA17" s="80"/>
      <c r="QDB17" s="80"/>
      <c r="QDC17" s="80"/>
      <c r="QDD17" s="80"/>
      <c r="QDE17" s="80"/>
      <c r="QDF17" s="80"/>
      <c r="QDG17" s="80"/>
      <c r="QDH17" s="80"/>
      <c r="QDI17" s="80"/>
      <c r="QDJ17" s="80"/>
      <c r="QDK17" s="80"/>
      <c r="QDL17" s="80"/>
      <c r="QDM17" s="80"/>
      <c r="QDN17" s="80"/>
      <c r="QDO17" s="80"/>
      <c r="QDP17" s="80"/>
      <c r="QDQ17" s="80"/>
      <c r="QDR17" s="80"/>
      <c r="QDS17" s="80"/>
      <c r="QDT17" s="80"/>
      <c r="QDU17" s="80"/>
      <c r="QDV17" s="80"/>
      <c r="QDW17" s="80"/>
      <c r="QDX17" s="80"/>
      <c r="QDY17" s="80"/>
      <c r="QDZ17" s="80"/>
      <c r="QEA17" s="80"/>
      <c r="QEB17" s="80"/>
      <c r="QEC17" s="80"/>
      <c r="QED17" s="80"/>
      <c r="QEE17" s="80"/>
      <c r="QEF17" s="80"/>
      <c r="QEG17" s="80"/>
      <c r="QEH17" s="80"/>
      <c r="QEI17" s="80"/>
      <c r="QEJ17" s="80"/>
      <c r="QEK17" s="80"/>
      <c r="QEL17" s="80"/>
      <c r="QEM17" s="80"/>
      <c r="QEN17" s="80"/>
      <c r="QEO17" s="80"/>
      <c r="QEP17" s="80"/>
      <c r="QEQ17" s="80"/>
      <c r="QER17" s="80"/>
      <c r="QES17" s="80"/>
      <c r="QET17" s="80"/>
      <c r="QEU17" s="80"/>
      <c r="QEV17" s="80"/>
      <c r="QEW17" s="80"/>
      <c r="QEX17" s="80"/>
      <c r="QEY17" s="80"/>
      <c r="QEZ17" s="80"/>
      <c r="QFA17" s="80"/>
      <c r="QFB17" s="80"/>
      <c r="QFC17" s="80"/>
      <c r="QFD17" s="80"/>
      <c r="QFE17" s="80"/>
      <c r="QFF17" s="80"/>
      <c r="QFG17" s="80"/>
      <c r="QFH17" s="80"/>
      <c r="QFI17" s="80"/>
      <c r="QFJ17" s="80"/>
      <c r="QFK17" s="80"/>
      <c r="QFL17" s="80"/>
      <c r="QFM17" s="80"/>
      <c r="QFN17" s="80"/>
      <c r="QFO17" s="80"/>
      <c r="QFP17" s="80"/>
      <c r="QFQ17" s="80"/>
      <c r="QFR17" s="80"/>
      <c r="QFS17" s="80"/>
      <c r="QFT17" s="80"/>
      <c r="QFU17" s="80"/>
      <c r="QFV17" s="80"/>
      <c r="QFW17" s="80"/>
      <c r="QFX17" s="80"/>
      <c r="QFY17" s="80"/>
      <c r="QFZ17" s="80"/>
      <c r="QGA17" s="80"/>
      <c r="QGB17" s="80"/>
      <c r="QGC17" s="80"/>
      <c r="QGD17" s="80"/>
      <c r="QGE17" s="80"/>
      <c r="QGF17" s="80"/>
      <c r="QGG17" s="80"/>
      <c r="QGH17" s="80"/>
      <c r="QGI17" s="80"/>
      <c r="QGJ17" s="80"/>
      <c r="QGK17" s="80"/>
      <c r="QGL17" s="80"/>
      <c r="QGM17" s="80"/>
      <c r="QGN17" s="80"/>
      <c r="QGO17" s="80"/>
      <c r="QGP17" s="80"/>
      <c r="QGQ17" s="80"/>
      <c r="QGR17" s="80"/>
      <c r="QGS17" s="80"/>
      <c r="QGT17" s="80"/>
      <c r="QGU17" s="80"/>
      <c r="QGV17" s="80"/>
      <c r="QGW17" s="80"/>
      <c r="QGX17" s="80"/>
      <c r="QGY17" s="80"/>
      <c r="QGZ17" s="80"/>
      <c r="QHA17" s="80"/>
      <c r="QHB17" s="80"/>
      <c r="QHC17" s="80"/>
      <c r="QHD17" s="80"/>
      <c r="QHE17" s="80"/>
      <c r="QHF17" s="80"/>
      <c r="QHG17" s="80"/>
      <c r="QHH17" s="80"/>
      <c r="QHI17" s="80"/>
      <c r="QHJ17" s="80"/>
      <c r="QHK17" s="80"/>
      <c r="QHL17" s="80"/>
      <c r="QHM17" s="80"/>
      <c r="QHN17" s="80"/>
      <c r="QHO17" s="80"/>
      <c r="QHP17" s="80"/>
      <c r="QHQ17" s="80"/>
      <c r="QHR17" s="80"/>
      <c r="QHS17" s="80"/>
      <c r="QHT17" s="80"/>
      <c r="QHU17" s="80"/>
      <c r="QHV17" s="80"/>
      <c r="QHW17" s="80"/>
      <c r="QHX17" s="80"/>
      <c r="QHY17" s="80"/>
      <c r="QHZ17" s="80"/>
      <c r="QIA17" s="80"/>
      <c r="QIB17" s="80"/>
      <c r="QIC17" s="80"/>
      <c r="QID17" s="80"/>
      <c r="QIE17" s="80"/>
      <c r="QIF17" s="80"/>
      <c r="QIG17" s="80"/>
      <c r="QIH17" s="80"/>
      <c r="QII17" s="80"/>
      <c r="QIJ17" s="80"/>
      <c r="QIK17" s="80"/>
      <c r="QIL17" s="80"/>
      <c r="QIM17" s="80"/>
      <c r="QIN17" s="80"/>
      <c r="QIO17" s="80"/>
      <c r="QIP17" s="80"/>
      <c r="QIQ17" s="80"/>
      <c r="QIR17" s="80"/>
      <c r="QIS17" s="80"/>
      <c r="QIT17" s="80"/>
      <c r="QIU17" s="80"/>
      <c r="QIV17" s="80"/>
      <c r="QIW17" s="80"/>
      <c r="QIX17" s="80"/>
      <c r="QIY17" s="80"/>
      <c r="QIZ17" s="80"/>
      <c r="QJA17" s="80"/>
      <c r="QJB17" s="80"/>
      <c r="QJC17" s="80"/>
      <c r="QJD17" s="80"/>
      <c r="QJE17" s="80"/>
      <c r="QJF17" s="80"/>
      <c r="QJG17" s="80"/>
      <c r="QJH17" s="80"/>
      <c r="QJI17" s="80"/>
      <c r="QJJ17" s="80"/>
      <c r="QJK17" s="80"/>
      <c r="QJL17" s="80"/>
      <c r="QJM17" s="80"/>
      <c r="QJN17" s="80"/>
      <c r="QJO17" s="80"/>
      <c r="QJP17" s="80"/>
      <c r="QJQ17" s="80"/>
      <c r="QJR17" s="80"/>
      <c r="QJS17" s="80"/>
      <c r="QJT17" s="80"/>
      <c r="QJU17" s="80"/>
      <c r="QJV17" s="80"/>
      <c r="QJW17" s="80"/>
      <c r="QJX17" s="80"/>
      <c r="QJY17" s="80"/>
      <c r="QJZ17" s="80"/>
      <c r="QKA17" s="80"/>
      <c r="QKB17" s="80"/>
      <c r="QKC17" s="80"/>
      <c r="QKD17" s="80"/>
      <c r="QKE17" s="80"/>
      <c r="QKF17" s="80"/>
      <c r="QKG17" s="80"/>
      <c r="QKH17" s="80"/>
      <c r="QKI17" s="80"/>
      <c r="QKJ17" s="80"/>
      <c r="QKK17" s="80"/>
      <c r="QKL17" s="80"/>
      <c r="QKM17" s="80"/>
      <c r="QKN17" s="80"/>
      <c r="QKO17" s="80"/>
      <c r="QKP17" s="80"/>
      <c r="QKQ17" s="80"/>
      <c r="QKR17" s="80"/>
      <c r="QKS17" s="80"/>
      <c r="QKT17" s="80"/>
      <c r="QKU17" s="80"/>
      <c r="QKV17" s="80"/>
      <c r="QKW17" s="80"/>
      <c r="QKX17" s="80"/>
      <c r="QKY17" s="80"/>
      <c r="QKZ17" s="80"/>
      <c r="QLA17" s="80"/>
      <c r="QLB17" s="80"/>
      <c r="QLC17" s="80"/>
      <c r="QLD17" s="80"/>
      <c r="QLE17" s="80"/>
      <c r="QLF17" s="80"/>
      <c r="QLG17" s="80"/>
      <c r="QLH17" s="80"/>
      <c r="QLI17" s="80"/>
      <c r="QLJ17" s="80"/>
      <c r="QLK17" s="80"/>
      <c r="QLL17" s="80"/>
      <c r="QLM17" s="80"/>
      <c r="QLN17" s="80"/>
      <c r="QLO17" s="80"/>
      <c r="QLP17" s="80"/>
      <c r="QLQ17" s="80"/>
      <c r="QLR17" s="80"/>
      <c r="QLS17" s="80"/>
      <c r="QLT17" s="80"/>
      <c r="QLU17" s="80"/>
      <c r="QLV17" s="80"/>
      <c r="QLW17" s="80"/>
      <c r="QLX17" s="80"/>
      <c r="QLY17" s="80"/>
      <c r="QLZ17" s="80"/>
      <c r="QMA17" s="80"/>
      <c r="QMB17" s="80"/>
      <c r="QMC17" s="80"/>
      <c r="QMD17" s="80"/>
      <c r="QME17" s="80"/>
      <c r="QMF17" s="80"/>
      <c r="QMG17" s="80"/>
      <c r="QMH17" s="80"/>
      <c r="QMI17" s="80"/>
      <c r="QMJ17" s="80"/>
      <c r="QMK17" s="80"/>
      <c r="QML17" s="80"/>
      <c r="QMM17" s="80"/>
      <c r="QMN17" s="80"/>
      <c r="QMO17" s="80"/>
      <c r="QMP17" s="80"/>
      <c r="QMQ17" s="80"/>
      <c r="QMR17" s="80"/>
      <c r="QMS17" s="80"/>
      <c r="QMT17" s="80"/>
      <c r="QMU17" s="80"/>
      <c r="QMV17" s="80"/>
      <c r="QMW17" s="80"/>
      <c r="QMX17" s="80"/>
      <c r="QMY17" s="80"/>
      <c r="QMZ17" s="80"/>
      <c r="QNA17" s="80"/>
      <c r="QNB17" s="80"/>
      <c r="QNC17" s="80"/>
      <c r="QND17" s="80"/>
      <c r="QNE17" s="80"/>
      <c r="QNF17" s="80"/>
      <c r="QNG17" s="80"/>
      <c r="QNH17" s="80"/>
      <c r="QNI17" s="80"/>
      <c r="QNJ17" s="80"/>
      <c r="QNK17" s="80"/>
      <c r="QNL17" s="80"/>
      <c r="QNM17" s="80"/>
      <c r="QNN17" s="80"/>
      <c r="QNO17" s="80"/>
      <c r="QNP17" s="80"/>
      <c r="QNQ17" s="80"/>
      <c r="QNR17" s="80"/>
      <c r="QNS17" s="80"/>
      <c r="QNT17" s="80"/>
      <c r="QNU17" s="80"/>
      <c r="QNV17" s="80"/>
      <c r="QNW17" s="80"/>
      <c r="QNX17" s="80"/>
      <c r="QNY17" s="80"/>
      <c r="QNZ17" s="80"/>
      <c r="QOA17" s="80"/>
      <c r="QOB17" s="80"/>
      <c r="QOC17" s="80"/>
      <c r="QOD17" s="80"/>
      <c r="QOE17" s="80"/>
      <c r="QOF17" s="80"/>
      <c r="QOG17" s="80"/>
      <c r="QOH17" s="80"/>
      <c r="QOI17" s="80"/>
      <c r="QOJ17" s="80"/>
      <c r="QOK17" s="80"/>
      <c r="QOL17" s="80"/>
      <c r="QOM17" s="80"/>
      <c r="QON17" s="80"/>
      <c r="QOO17" s="80"/>
      <c r="QOP17" s="80"/>
      <c r="QOQ17" s="80"/>
      <c r="QOR17" s="80"/>
      <c r="QOS17" s="80"/>
      <c r="QOT17" s="80"/>
      <c r="QOU17" s="80"/>
      <c r="QOV17" s="80"/>
      <c r="QOW17" s="80"/>
      <c r="QOX17" s="80"/>
      <c r="QOY17" s="80"/>
      <c r="QOZ17" s="80"/>
      <c r="QPA17" s="80"/>
      <c r="QPB17" s="80"/>
      <c r="QPC17" s="80"/>
      <c r="QPD17" s="80"/>
      <c r="QPE17" s="80"/>
      <c r="QPF17" s="80"/>
      <c r="QPG17" s="80"/>
      <c r="QPH17" s="80"/>
      <c r="QPI17" s="80"/>
      <c r="QPJ17" s="80"/>
      <c r="QPK17" s="80"/>
      <c r="QPL17" s="80"/>
      <c r="QPM17" s="80"/>
      <c r="QPN17" s="80"/>
      <c r="QPO17" s="80"/>
      <c r="QPP17" s="80"/>
      <c r="QPQ17" s="80"/>
      <c r="QPR17" s="80"/>
      <c r="QPS17" s="80"/>
      <c r="QPT17" s="80"/>
      <c r="QPU17" s="80"/>
      <c r="QPV17" s="80"/>
      <c r="QPW17" s="80"/>
      <c r="QPX17" s="80"/>
      <c r="QPY17" s="80"/>
      <c r="QPZ17" s="80"/>
      <c r="QQA17" s="80"/>
      <c r="QQB17" s="80"/>
      <c r="QQC17" s="80"/>
      <c r="QQD17" s="80"/>
      <c r="QQE17" s="80"/>
      <c r="QQF17" s="80"/>
      <c r="QQG17" s="80"/>
      <c r="QQH17" s="80"/>
      <c r="QQI17" s="80"/>
      <c r="QQJ17" s="80"/>
      <c r="QQK17" s="80"/>
      <c r="QQL17" s="80"/>
      <c r="QQM17" s="80"/>
      <c r="QQN17" s="80"/>
      <c r="QQO17" s="80"/>
      <c r="QQP17" s="80"/>
      <c r="QQQ17" s="80"/>
      <c r="QQR17" s="80"/>
      <c r="QQS17" s="80"/>
      <c r="QQT17" s="80"/>
      <c r="QQU17" s="80"/>
      <c r="QQV17" s="80"/>
      <c r="QQW17" s="80"/>
      <c r="QQX17" s="80"/>
      <c r="QQY17" s="80"/>
      <c r="QQZ17" s="80"/>
      <c r="QRA17" s="80"/>
      <c r="QRB17" s="80"/>
      <c r="QRC17" s="80"/>
      <c r="QRD17" s="80"/>
      <c r="QRE17" s="80"/>
      <c r="QRF17" s="80"/>
      <c r="QRG17" s="80"/>
      <c r="QRH17" s="80"/>
      <c r="QRI17" s="80"/>
      <c r="QRJ17" s="80"/>
      <c r="QRK17" s="80"/>
      <c r="QRL17" s="80"/>
      <c r="QRM17" s="80"/>
      <c r="QRN17" s="80"/>
      <c r="QRO17" s="80"/>
      <c r="QRP17" s="80"/>
      <c r="QRQ17" s="80"/>
      <c r="QRR17" s="80"/>
      <c r="QRS17" s="80"/>
      <c r="QRT17" s="80"/>
      <c r="QRU17" s="80"/>
      <c r="QRV17" s="80"/>
      <c r="QRW17" s="80"/>
      <c r="QRX17" s="80"/>
      <c r="QRY17" s="80"/>
      <c r="QRZ17" s="80"/>
      <c r="QSA17" s="80"/>
      <c r="QSB17" s="80"/>
      <c r="QSC17" s="80"/>
      <c r="QSD17" s="80"/>
      <c r="QSE17" s="80"/>
      <c r="QSF17" s="80"/>
      <c r="QSG17" s="80"/>
      <c r="QSH17" s="80"/>
      <c r="QSI17" s="80"/>
      <c r="QSJ17" s="80"/>
      <c r="QSK17" s="80"/>
      <c r="QSL17" s="80"/>
      <c r="QSM17" s="80"/>
      <c r="QSN17" s="80"/>
      <c r="QSO17" s="80"/>
      <c r="QSP17" s="80"/>
      <c r="QSQ17" s="80"/>
      <c r="QSR17" s="80"/>
      <c r="QSS17" s="80"/>
      <c r="QST17" s="80"/>
      <c r="QSU17" s="80"/>
      <c r="QSV17" s="80"/>
      <c r="QSW17" s="80"/>
      <c r="QSX17" s="80"/>
      <c r="QSY17" s="80"/>
      <c r="QSZ17" s="80"/>
      <c r="QTA17" s="80"/>
      <c r="QTB17" s="80"/>
      <c r="QTC17" s="80"/>
      <c r="QTD17" s="80"/>
      <c r="QTE17" s="80"/>
      <c r="QTF17" s="80"/>
      <c r="QTG17" s="80"/>
      <c r="QTH17" s="80"/>
      <c r="QTI17" s="80"/>
      <c r="QTJ17" s="80"/>
      <c r="QTK17" s="80"/>
      <c r="QTL17" s="80"/>
      <c r="QTM17" s="80"/>
      <c r="QTN17" s="80"/>
      <c r="QTO17" s="80"/>
      <c r="QTP17" s="80"/>
      <c r="QTQ17" s="80"/>
      <c r="QTR17" s="80"/>
      <c r="QTS17" s="80"/>
      <c r="QTT17" s="80"/>
      <c r="QTU17" s="80"/>
      <c r="QTV17" s="80"/>
      <c r="QTW17" s="80"/>
      <c r="QTX17" s="80"/>
      <c r="QTY17" s="80"/>
      <c r="QTZ17" s="80"/>
      <c r="QUA17" s="80"/>
      <c r="QUB17" s="80"/>
      <c r="QUC17" s="80"/>
      <c r="QUD17" s="80"/>
      <c r="QUE17" s="80"/>
      <c r="QUF17" s="80"/>
      <c r="QUG17" s="80"/>
      <c r="QUH17" s="80"/>
      <c r="QUI17" s="80"/>
      <c r="QUJ17" s="80"/>
      <c r="QUK17" s="80"/>
      <c r="QUL17" s="80"/>
      <c r="QUM17" s="80"/>
      <c r="QUN17" s="80"/>
      <c r="QUO17" s="80"/>
      <c r="QUP17" s="80"/>
      <c r="QUQ17" s="80"/>
      <c r="QUR17" s="80"/>
      <c r="QUS17" s="80"/>
      <c r="QUT17" s="80"/>
      <c r="QUU17" s="80"/>
      <c r="QUV17" s="80"/>
      <c r="QUW17" s="80"/>
      <c r="QUX17" s="80"/>
      <c r="QUY17" s="80"/>
      <c r="QUZ17" s="80"/>
      <c r="QVA17" s="80"/>
      <c r="QVB17" s="80"/>
      <c r="QVC17" s="80"/>
      <c r="QVD17" s="80"/>
      <c r="QVE17" s="80"/>
      <c r="QVF17" s="80"/>
      <c r="QVG17" s="80"/>
      <c r="QVH17" s="80"/>
      <c r="QVI17" s="80"/>
      <c r="QVJ17" s="80"/>
      <c r="QVK17" s="80"/>
      <c r="QVL17" s="80"/>
      <c r="QVM17" s="80"/>
      <c r="QVN17" s="80"/>
      <c r="QVO17" s="80"/>
      <c r="QVP17" s="80"/>
      <c r="QVQ17" s="80"/>
      <c r="QVR17" s="80"/>
      <c r="QVS17" s="80"/>
      <c r="QVT17" s="80"/>
      <c r="QVU17" s="80"/>
      <c r="QVV17" s="80"/>
      <c r="QVW17" s="80"/>
      <c r="QVX17" s="80"/>
      <c r="QVY17" s="80"/>
      <c r="QVZ17" s="80"/>
      <c r="QWA17" s="80"/>
      <c r="QWB17" s="80"/>
      <c r="QWC17" s="80"/>
      <c r="QWD17" s="80"/>
      <c r="QWE17" s="80"/>
      <c r="QWF17" s="80"/>
      <c r="QWG17" s="80"/>
      <c r="QWH17" s="80"/>
      <c r="QWI17" s="80"/>
      <c r="QWJ17" s="80"/>
      <c r="QWK17" s="80"/>
      <c r="QWL17" s="80"/>
      <c r="QWM17" s="80"/>
      <c r="QWN17" s="80"/>
      <c r="QWO17" s="80"/>
      <c r="QWP17" s="80"/>
      <c r="QWQ17" s="80"/>
      <c r="QWR17" s="80"/>
      <c r="QWS17" s="80"/>
      <c r="QWT17" s="80"/>
      <c r="QWU17" s="80"/>
      <c r="QWV17" s="80"/>
      <c r="QWW17" s="80"/>
      <c r="QWX17" s="80"/>
      <c r="QWY17" s="80"/>
      <c r="QWZ17" s="80"/>
      <c r="QXA17" s="80"/>
      <c r="QXB17" s="80"/>
      <c r="QXC17" s="80"/>
      <c r="QXD17" s="80"/>
      <c r="QXE17" s="80"/>
      <c r="QXF17" s="80"/>
      <c r="QXG17" s="80"/>
      <c r="QXH17" s="80"/>
      <c r="QXI17" s="80"/>
      <c r="QXJ17" s="80"/>
      <c r="QXK17" s="80"/>
      <c r="QXL17" s="80"/>
      <c r="QXM17" s="80"/>
      <c r="QXN17" s="80"/>
      <c r="QXO17" s="80"/>
      <c r="QXP17" s="80"/>
      <c r="QXQ17" s="80"/>
      <c r="QXR17" s="80"/>
      <c r="QXS17" s="80"/>
      <c r="QXT17" s="80"/>
      <c r="QXU17" s="80"/>
      <c r="QXV17" s="80"/>
      <c r="QXW17" s="80"/>
      <c r="QXX17" s="80"/>
      <c r="QXY17" s="80"/>
      <c r="QXZ17" s="80"/>
      <c r="QYA17" s="80"/>
      <c r="QYB17" s="80"/>
      <c r="QYC17" s="80"/>
      <c r="QYD17" s="80"/>
      <c r="QYE17" s="80"/>
      <c r="QYF17" s="80"/>
      <c r="QYG17" s="80"/>
      <c r="QYH17" s="80"/>
      <c r="QYI17" s="80"/>
      <c r="QYJ17" s="80"/>
      <c r="QYK17" s="80"/>
      <c r="QYL17" s="80"/>
      <c r="QYM17" s="80"/>
      <c r="QYN17" s="80"/>
      <c r="QYO17" s="80"/>
      <c r="QYP17" s="80"/>
      <c r="QYQ17" s="80"/>
      <c r="QYR17" s="80"/>
      <c r="QYS17" s="80"/>
      <c r="QYT17" s="80"/>
      <c r="QYU17" s="80"/>
      <c r="QYV17" s="80"/>
      <c r="QYW17" s="80"/>
      <c r="QYX17" s="80"/>
      <c r="QYY17" s="80"/>
      <c r="QYZ17" s="80"/>
      <c r="QZA17" s="80"/>
      <c r="QZB17" s="80"/>
      <c r="QZC17" s="80"/>
      <c r="QZD17" s="80"/>
      <c r="QZE17" s="80"/>
      <c r="QZF17" s="80"/>
      <c r="QZG17" s="80"/>
      <c r="QZH17" s="80"/>
      <c r="QZI17" s="80"/>
      <c r="QZJ17" s="80"/>
      <c r="QZK17" s="80"/>
      <c r="QZL17" s="80"/>
      <c r="QZM17" s="80"/>
      <c r="QZN17" s="80"/>
      <c r="QZO17" s="80"/>
      <c r="QZP17" s="80"/>
      <c r="QZQ17" s="80"/>
      <c r="QZR17" s="80"/>
      <c r="QZS17" s="80"/>
      <c r="QZT17" s="80"/>
      <c r="QZU17" s="80"/>
      <c r="QZV17" s="80"/>
      <c r="QZW17" s="80"/>
      <c r="QZX17" s="80"/>
      <c r="QZY17" s="80"/>
      <c r="QZZ17" s="80"/>
      <c r="RAA17" s="80"/>
      <c r="RAB17" s="80"/>
      <c r="RAC17" s="80"/>
      <c r="RAD17" s="80"/>
      <c r="RAE17" s="80"/>
      <c r="RAF17" s="80"/>
      <c r="RAG17" s="80"/>
      <c r="RAH17" s="80"/>
      <c r="RAI17" s="80"/>
      <c r="RAJ17" s="80"/>
      <c r="RAK17" s="80"/>
      <c r="RAL17" s="80"/>
      <c r="RAM17" s="80"/>
      <c r="RAN17" s="80"/>
      <c r="RAO17" s="80"/>
      <c r="RAP17" s="80"/>
      <c r="RAQ17" s="80"/>
      <c r="RAR17" s="80"/>
      <c r="RAS17" s="80"/>
      <c r="RAT17" s="80"/>
      <c r="RAU17" s="80"/>
      <c r="RAV17" s="80"/>
      <c r="RAW17" s="80"/>
      <c r="RAX17" s="80"/>
      <c r="RAY17" s="80"/>
      <c r="RAZ17" s="80"/>
      <c r="RBA17" s="80"/>
      <c r="RBB17" s="80"/>
      <c r="RBC17" s="80"/>
      <c r="RBD17" s="80"/>
      <c r="RBE17" s="80"/>
      <c r="RBF17" s="80"/>
      <c r="RBG17" s="80"/>
      <c r="RBH17" s="80"/>
      <c r="RBI17" s="80"/>
      <c r="RBJ17" s="80"/>
      <c r="RBK17" s="80"/>
      <c r="RBL17" s="80"/>
      <c r="RBM17" s="80"/>
      <c r="RBN17" s="80"/>
      <c r="RBO17" s="80"/>
      <c r="RBP17" s="80"/>
      <c r="RBQ17" s="80"/>
      <c r="RBR17" s="80"/>
      <c r="RBS17" s="80"/>
      <c r="RBT17" s="80"/>
      <c r="RBU17" s="80"/>
      <c r="RBV17" s="80"/>
      <c r="RBW17" s="80"/>
      <c r="RBX17" s="80"/>
      <c r="RBY17" s="80"/>
      <c r="RBZ17" s="80"/>
      <c r="RCA17" s="80"/>
      <c r="RCB17" s="80"/>
      <c r="RCC17" s="80"/>
      <c r="RCD17" s="80"/>
      <c r="RCE17" s="80"/>
      <c r="RCF17" s="80"/>
      <c r="RCG17" s="80"/>
      <c r="RCH17" s="80"/>
      <c r="RCI17" s="80"/>
      <c r="RCJ17" s="80"/>
      <c r="RCK17" s="80"/>
      <c r="RCL17" s="80"/>
      <c r="RCM17" s="80"/>
      <c r="RCN17" s="80"/>
      <c r="RCO17" s="80"/>
      <c r="RCP17" s="80"/>
      <c r="RCQ17" s="80"/>
      <c r="RCR17" s="80"/>
      <c r="RCS17" s="80"/>
      <c r="RCT17" s="80"/>
      <c r="RCU17" s="80"/>
      <c r="RCV17" s="80"/>
      <c r="RCW17" s="80"/>
      <c r="RCX17" s="80"/>
      <c r="RCY17" s="80"/>
      <c r="RCZ17" s="80"/>
      <c r="RDA17" s="80"/>
      <c r="RDB17" s="80"/>
      <c r="RDC17" s="80"/>
      <c r="RDD17" s="80"/>
      <c r="RDE17" s="80"/>
      <c r="RDF17" s="80"/>
      <c r="RDG17" s="80"/>
      <c r="RDH17" s="80"/>
      <c r="RDI17" s="80"/>
      <c r="RDJ17" s="80"/>
      <c r="RDK17" s="80"/>
      <c r="RDL17" s="80"/>
      <c r="RDM17" s="80"/>
      <c r="RDN17" s="80"/>
      <c r="RDO17" s="80"/>
      <c r="RDP17" s="80"/>
      <c r="RDQ17" s="80"/>
      <c r="RDR17" s="80"/>
      <c r="RDS17" s="80"/>
      <c r="RDT17" s="80"/>
      <c r="RDU17" s="80"/>
      <c r="RDV17" s="80"/>
      <c r="RDW17" s="80"/>
      <c r="RDX17" s="80"/>
      <c r="RDY17" s="80"/>
      <c r="RDZ17" s="80"/>
      <c r="REA17" s="80"/>
      <c r="REB17" s="80"/>
      <c r="REC17" s="80"/>
      <c r="RED17" s="80"/>
      <c r="REE17" s="80"/>
      <c r="REF17" s="80"/>
      <c r="REG17" s="80"/>
      <c r="REH17" s="80"/>
      <c r="REI17" s="80"/>
      <c r="REJ17" s="80"/>
      <c r="REK17" s="80"/>
      <c r="REL17" s="80"/>
      <c r="REM17" s="80"/>
      <c r="REN17" s="80"/>
      <c r="REO17" s="80"/>
      <c r="REP17" s="80"/>
      <c r="REQ17" s="80"/>
      <c r="RER17" s="80"/>
      <c r="RES17" s="80"/>
      <c r="RET17" s="80"/>
      <c r="REU17" s="80"/>
      <c r="REV17" s="80"/>
      <c r="REW17" s="80"/>
      <c r="REX17" s="80"/>
      <c r="REY17" s="80"/>
      <c r="REZ17" s="80"/>
      <c r="RFA17" s="80"/>
      <c r="RFB17" s="80"/>
      <c r="RFC17" s="80"/>
      <c r="RFD17" s="80"/>
      <c r="RFE17" s="80"/>
      <c r="RFF17" s="80"/>
      <c r="RFG17" s="80"/>
      <c r="RFH17" s="80"/>
      <c r="RFI17" s="80"/>
      <c r="RFJ17" s="80"/>
      <c r="RFK17" s="80"/>
      <c r="RFL17" s="80"/>
      <c r="RFM17" s="80"/>
      <c r="RFN17" s="80"/>
      <c r="RFO17" s="80"/>
      <c r="RFP17" s="80"/>
      <c r="RFQ17" s="80"/>
      <c r="RFR17" s="80"/>
      <c r="RFS17" s="80"/>
      <c r="RFT17" s="80"/>
      <c r="RFU17" s="80"/>
      <c r="RFV17" s="80"/>
      <c r="RFW17" s="80"/>
      <c r="RFX17" s="80"/>
      <c r="RFY17" s="80"/>
      <c r="RFZ17" s="80"/>
      <c r="RGA17" s="80"/>
      <c r="RGB17" s="80"/>
      <c r="RGC17" s="80"/>
      <c r="RGD17" s="80"/>
      <c r="RGE17" s="80"/>
      <c r="RGF17" s="80"/>
      <c r="RGG17" s="80"/>
      <c r="RGH17" s="80"/>
      <c r="RGI17" s="80"/>
      <c r="RGJ17" s="80"/>
      <c r="RGK17" s="80"/>
      <c r="RGL17" s="80"/>
      <c r="RGM17" s="80"/>
      <c r="RGN17" s="80"/>
      <c r="RGO17" s="80"/>
      <c r="RGP17" s="80"/>
      <c r="RGQ17" s="80"/>
      <c r="RGR17" s="80"/>
      <c r="RGS17" s="80"/>
      <c r="RGT17" s="80"/>
      <c r="RGU17" s="80"/>
      <c r="RGV17" s="80"/>
      <c r="RGW17" s="80"/>
      <c r="RGX17" s="80"/>
      <c r="RGY17" s="80"/>
      <c r="RGZ17" s="80"/>
      <c r="RHA17" s="80"/>
      <c r="RHB17" s="80"/>
      <c r="RHC17" s="80"/>
      <c r="RHD17" s="80"/>
      <c r="RHE17" s="80"/>
      <c r="RHF17" s="80"/>
      <c r="RHG17" s="80"/>
      <c r="RHH17" s="80"/>
      <c r="RHI17" s="80"/>
      <c r="RHJ17" s="80"/>
      <c r="RHK17" s="80"/>
      <c r="RHL17" s="80"/>
      <c r="RHM17" s="80"/>
      <c r="RHN17" s="80"/>
      <c r="RHO17" s="80"/>
      <c r="RHP17" s="80"/>
      <c r="RHQ17" s="80"/>
      <c r="RHR17" s="80"/>
      <c r="RHS17" s="80"/>
      <c r="RHT17" s="80"/>
      <c r="RHU17" s="80"/>
      <c r="RHV17" s="80"/>
      <c r="RHW17" s="80"/>
      <c r="RHX17" s="80"/>
      <c r="RHY17" s="80"/>
      <c r="RHZ17" s="80"/>
      <c r="RIA17" s="80"/>
      <c r="RIB17" s="80"/>
      <c r="RIC17" s="80"/>
      <c r="RID17" s="80"/>
      <c r="RIE17" s="80"/>
      <c r="RIF17" s="80"/>
      <c r="RIG17" s="80"/>
      <c r="RIH17" s="80"/>
      <c r="RII17" s="80"/>
      <c r="RIJ17" s="80"/>
      <c r="RIK17" s="80"/>
      <c r="RIL17" s="80"/>
      <c r="RIM17" s="80"/>
      <c r="RIN17" s="80"/>
      <c r="RIO17" s="80"/>
      <c r="RIP17" s="80"/>
      <c r="RIQ17" s="80"/>
      <c r="RIR17" s="80"/>
      <c r="RIS17" s="80"/>
      <c r="RIT17" s="80"/>
      <c r="RIU17" s="80"/>
      <c r="RIV17" s="80"/>
      <c r="RIW17" s="80"/>
      <c r="RIX17" s="80"/>
      <c r="RIY17" s="80"/>
      <c r="RIZ17" s="80"/>
      <c r="RJA17" s="80"/>
      <c r="RJB17" s="80"/>
      <c r="RJC17" s="80"/>
      <c r="RJD17" s="80"/>
      <c r="RJE17" s="80"/>
      <c r="RJF17" s="80"/>
      <c r="RJG17" s="80"/>
      <c r="RJH17" s="80"/>
      <c r="RJI17" s="80"/>
      <c r="RJJ17" s="80"/>
      <c r="RJK17" s="80"/>
      <c r="RJL17" s="80"/>
      <c r="RJM17" s="80"/>
      <c r="RJN17" s="80"/>
      <c r="RJO17" s="80"/>
      <c r="RJP17" s="80"/>
      <c r="RJQ17" s="80"/>
      <c r="RJR17" s="80"/>
      <c r="RJS17" s="80"/>
      <c r="RJT17" s="80"/>
      <c r="RJU17" s="80"/>
      <c r="RJV17" s="80"/>
      <c r="RJW17" s="80"/>
      <c r="RJX17" s="80"/>
      <c r="RJY17" s="80"/>
      <c r="RJZ17" s="80"/>
      <c r="RKA17" s="80"/>
      <c r="RKB17" s="80"/>
      <c r="RKC17" s="80"/>
      <c r="RKD17" s="80"/>
      <c r="RKE17" s="80"/>
      <c r="RKF17" s="80"/>
      <c r="RKG17" s="80"/>
      <c r="RKH17" s="80"/>
      <c r="RKI17" s="80"/>
      <c r="RKJ17" s="80"/>
      <c r="RKK17" s="80"/>
      <c r="RKL17" s="80"/>
      <c r="RKM17" s="80"/>
      <c r="RKN17" s="80"/>
      <c r="RKO17" s="80"/>
      <c r="RKP17" s="80"/>
      <c r="RKQ17" s="80"/>
      <c r="RKR17" s="80"/>
      <c r="RKS17" s="80"/>
      <c r="RKT17" s="80"/>
      <c r="RKU17" s="80"/>
      <c r="RKV17" s="80"/>
      <c r="RKW17" s="80"/>
      <c r="RKX17" s="80"/>
      <c r="RKY17" s="80"/>
      <c r="RKZ17" s="80"/>
      <c r="RLA17" s="80"/>
      <c r="RLB17" s="80"/>
      <c r="RLC17" s="80"/>
      <c r="RLD17" s="80"/>
      <c r="RLE17" s="80"/>
      <c r="RLF17" s="80"/>
      <c r="RLG17" s="80"/>
      <c r="RLH17" s="80"/>
      <c r="RLI17" s="80"/>
      <c r="RLJ17" s="80"/>
      <c r="RLK17" s="80"/>
      <c r="RLL17" s="80"/>
      <c r="RLM17" s="80"/>
      <c r="RLN17" s="80"/>
      <c r="RLO17" s="80"/>
      <c r="RLP17" s="80"/>
      <c r="RLQ17" s="80"/>
      <c r="RLR17" s="80"/>
      <c r="RLS17" s="80"/>
      <c r="RLT17" s="80"/>
      <c r="RLU17" s="80"/>
      <c r="RLV17" s="80"/>
      <c r="RLW17" s="80"/>
      <c r="RLX17" s="80"/>
      <c r="RLY17" s="80"/>
      <c r="RLZ17" s="80"/>
      <c r="RMA17" s="80"/>
      <c r="RMB17" s="80"/>
      <c r="RMC17" s="80"/>
      <c r="RMD17" s="80"/>
      <c r="RME17" s="80"/>
      <c r="RMF17" s="80"/>
      <c r="RMG17" s="80"/>
      <c r="RMH17" s="80"/>
      <c r="RMI17" s="80"/>
      <c r="RMJ17" s="80"/>
      <c r="RMK17" s="80"/>
      <c r="RML17" s="80"/>
      <c r="RMM17" s="80"/>
      <c r="RMN17" s="80"/>
      <c r="RMO17" s="80"/>
      <c r="RMP17" s="80"/>
      <c r="RMQ17" s="80"/>
      <c r="RMR17" s="80"/>
      <c r="RMS17" s="80"/>
      <c r="RMT17" s="80"/>
      <c r="RMU17" s="80"/>
      <c r="RMV17" s="80"/>
      <c r="RMW17" s="80"/>
      <c r="RMX17" s="80"/>
      <c r="RMY17" s="80"/>
      <c r="RMZ17" s="80"/>
      <c r="RNA17" s="80"/>
      <c r="RNB17" s="80"/>
      <c r="RNC17" s="80"/>
      <c r="RND17" s="80"/>
      <c r="RNE17" s="80"/>
      <c r="RNF17" s="80"/>
      <c r="RNG17" s="80"/>
      <c r="RNH17" s="80"/>
      <c r="RNI17" s="80"/>
      <c r="RNJ17" s="80"/>
      <c r="RNK17" s="80"/>
      <c r="RNL17" s="80"/>
      <c r="RNM17" s="80"/>
      <c r="RNN17" s="80"/>
      <c r="RNO17" s="80"/>
      <c r="RNP17" s="80"/>
      <c r="RNQ17" s="80"/>
      <c r="RNR17" s="80"/>
      <c r="RNS17" s="80"/>
      <c r="RNT17" s="80"/>
      <c r="RNU17" s="80"/>
      <c r="RNV17" s="80"/>
      <c r="RNW17" s="80"/>
      <c r="RNX17" s="80"/>
      <c r="RNY17" s="80"/>
      <c r="RNZ17" s="80"/>
      <c r="ROA17" s="80"/>
      <c r="ROB17" s="80"/>
      <c r="ROC17" s="80"/>
      <c r="ROD17" s="80"/>
      <c r="ROE17" s="80"/>
      <c r="ROF17" s="80"/>
      <c r="ROG17" s="80"/>
      <c r="ROH17" s="80"/>
      <c r="ROI17" s="80"/>
      <c r="ROJ17" s="80"/>
      <c r="ROK17" s="80"/>
      <c r="ROL17" s="80"/>
      <c r="ROM17" s="80"/>
      <c r="RON17" s="80"/>
      <c r="ROO17" s="80"/>
      <c r="ROP17" s="80"/>
      <c r="ROQ17" s="80"/>
      <c r="ROR17" s="80"/>
      <c r="ROS17" s="80"/>
      <c r="ROT17" s="80"/>
      <c r="ROU17" s="80"/>
      <c r="ROV17" s="80"/>
      <c r="ROW17" s="80"/>
      <c r="ROX17" s="80"/>
      <c r="ROY17" s="80"/>
      <c r="ROZ17" s="80"/>
      <c r="RPA17" s="80"/>
      <c r="RPB17" s="80"/>
      <c r="RPC17" s="80"/>
      <c r="RPD17" s="80"/>
      <c r="RPE17" s="80"/>
      <c r="RPF17" s="80"/>
      <c r="RPG17" s="80"/>
      <c r="RPH17" s="80"/>
      <c r="RPI17" s="80"/>
      <c r="RPJ17" s="80"/>
      <c r="RPK17" s="80"/>
      <c r="RPL17" s="80"/>
      <c r="RPM17" s="80"/>
      <c r="RPN17" s="80"/>
      <c r="RPO17" s="80"/>
      <c r="RPP17" s="80"/>
      <c r="RPQ17" s="80"/>
      <c r="RPR17" s="80"/>
      <c r="RPS17" s="80"/>
      <c r="RPT17" s="80"/>
      <c r="RPU17" s="80"/>
      <c r="RPV17" s="80"/>
      <c r="RPW17" s="80"/>
      <c r="RPX17" s="80"/>
      <c r="RPY17" s="80"/>
      <c r="RPZ17" s="80"/>
      <c r="RQA17" s="80"/>
      <c r="RQB17" s="80"/>
      <c r="RQC17" s="80"/>
      <c r="RQD17" s="80"/>
      <c r="RQE17" s="80"/>
      <c r="RQF17" s="80"/>
      <c r="RQG17" s="80"/>
      <c r="RQH17" s="80"/>
      <c r="RQI17" s="80"/>
      <c r="RQJ17" s="80"/>
      <c r="RQK17" s="80"/>
      <c r="RQL17" s="80"/>
      <c r="RQM17" s="80"/>
      <c r="RQN17" s="80"/>
      <c r="RQO17" s="80"/>
      <c r="RQP17" s="80"/>
      <c r="RQQ17" s="80"/>
      <c r="RQR17" s="80"/>
      <c r="RQS17" s="80"/>
      <c r="RQT17" s="80"/>
      <c r="RQU17" s="80"/>
      <c r="RQV17" s="80"/>
      <c r="RQW17" s="80"/>
      <c r="RQX17" s="80"/>
      <c r="RQY17" s="80"/>
      <c r="RQZ17" s="80"/>
      <c r="RRA17" s="80"/>
      <c r="RRB17" s="80"/>
      <c r="RRC17" s="80"/>
      <c r="RRD17" s="80"/>
      <c r="RRE17" s="80"/>
      <c r="RRF17" s="80"/>
      <c r="RRG17" s="80"/>
      <c r="RRH17" s="80"/>
      <c r="RRI17" s="80"/>
      <c r="RRJ17" s="80"/>
      <c r="RRK17" s="80"/>
      <c r="RRL17" s="80"/>
      <c r="RRM17" s="80"/>
      <c r="RRN17" s="80"/>
      <c r="RRO17" s="80"/>
      <c r="RRP17" s="80"/>
      <c r="RRQ17" s="80"/>
      <c r="RRR17" s="80"/>
      <c r="RRS17" s="80"/>
      <c r="RRT17" s="80"/>
      <c r="RRU17" s="80"/>
      <c r="RRV17" s="80"/>
      <c r="RRW17" s="80"/>
      <c r="RRX17" s="80"/>
      <c r="RRY17" s="80"/>
      <c r="RRZ17" s="80"/>
      <c r="RSA17" s="80"/>
      <c r="RSB17" s="80"/>
      <c r="RSC17" s="80"/>
      <c r="RSD17" s="80"/>
      <c r="RSE17" s="80"/>
      <c r="RSF17" s="80"/>
      <c r="RSG17" s="80"/>
      <c r="RSH17" s="80"/>
      <c r="RSI17" s="80"/>
      <c r="RSJ17" s="80"/>
      <c r="RSK17" s="80"/>
      <c r="RSL17" s="80"/>
      <c r="RSM17" s="80"/>
      <c r="RSN17" s="80"/>
      <c r="RSO17" s="80"/>
      <c r="RSP17" s="80"/>
      <c r="RSQ17" s="80"/>
      <c r="RSR17" s="80"/>
      <c r="RSS17" s="80"/>
      <c r="RST17" s="80"/>
      <c r="RSU17" s="80"/>
      <c r="RSV17" s="80"/>
      <c r="RSW17" s="80"/>
      <c r="RSX17" s="80"/>
      <c r="RSY17" s="80"/>
      <c r="RSZ17" s="80"/>
      <c r="RTA17" s="80"/>
      <c r="RTB17" s="80"/>
      <c r="RTC17" s="80"/>
      <c r="RTD17" s="80"/>
      <c r="RTE17" s="80"/>
      <c r="RTF17" s="80"/>
      <c r="RTG17" s="80"/>
      <c r="RTH17" s="80"/>
      <c r="RTI17" s="80"/>
      <c r="RTJ17" s="80"/>
      <c r="RTK17" s="80"/>
      <c r="RTL17" s="80"/>
      <c r="RTM17" s="80"/>
      <c r="RTN17" s="80"/>
      <c r="RTO17" s="80"/>
      <c r="RTP17" s="80"/>
      <c r="RTQ17" s="80"/>
      <c r="RTR17" s="80"/>
      <c r="RTS17" s="80"/>
      <c r="RTT17" s="80"/>
      <c r="RTU17" s="80"/>
      <c r="RTV17" s="80"/>
      <c r="RTW17" s="80"/>
      <c r="RTX17" s="80"/>
      <c r="RTY17" s="80"/>
      <c r="RTZ17" s="80"/>
      <c r="RUA17" s="80"/>
      <c r="RUB17" s="80"/>
      <c r="RUC17" s="80"/>
      <c r="RUD17" s="80"/>
      <c r="RUE17" s="80"/>
      <c r="RUF17" s="80"/>
      <c r="RUG17" s="80"/>
      <c r="RUH17" s="80"/>
      <c r="RUI17" s="80"/>
      <c r="RUJ17" s="80"/>
      <c r="RUK17" s="80"/>
      <c r="RUL17" s="80"/>
      <c r="RUM17" s="80"/>
      <c r="RUN17" s="80"/>
      <c r="RUO17" s="80"/>
      <c r="RUP17" s="80"/>
      <c r="RUQ17" s="80"/>
      <c r="RUR17" s="80"/>
      <c r="RUS17" s="80"/>
      <c r="RUT17" s="80"/>
      <c r="RUU17" s="80"/>
      <c r="RUV17" s="80"/>
      <c r="RUW17" s="80"/>
      <c r="RUX17" s="80"/>
      <c r="RUY17" s="80"/>
      <c r="RUZ17" s="80"/>
      <c r="RVA17" s="80"/>
      <c r="RVB17" s="80"/>
      <c r="RVC17" s="80"/>
      <c r="RVD17" s="80"/>
      <c r="RVE17" s="80"/>
      <c r="RVF17" s="80"/>
      <c r="RVG17" s="80"/>
      <c r="RVH17" s="80"/>
      <c r="RVI17" s="80"/>
      <c r="RVJ17" s="80"/>
      <c r="RVK17" s="80"/>
      <c r="RVL17" s="80"/>
      <c r="RVM17" s="80"/>
      <c r="RVN17" s="80"/>
      <c r="RVO17" s="80"/>
      <c r="RVP17" s="80"/>
      <c r="RVQ17" s="80"/>
      <c r="RVR17" s="80"/>
      <c r="RVS17" s="80"/>
      <c r="RVT17" s="80"/>
      <c r="RVU17" s="80"/>
      <c r="RVV17" s="80"/>
      <c r="RVW17" s="80"/>
      <c r="RVX17" s="80"/>
      <c r="RVY17" s="80"/>
      <c r="RVZ17" s="80"/>
      <c r="RWA17" s="80"/>
      <c r="RWB17" s="80"/>
      <c r="RWC17" s="80"/>
      <c r="RWD17" s="80"/>
      <c r="RWE17" s="80"/>
      <c r="RWF17" s="80"/>
      <c r="RWG17" s="80"/>
      <c r="RWH17" s="80"/>
      <c r="RWI17" s="80"/>
      <c r="RWJ17" s="80"/>
      <c r="RWK17" s="80"/>
      <c r="RWL17" s="80"/>
      <c r="RWM17" s="80"/>
      <c r="RWN17" s="80"/>
      <c r="RWO17" s="80"/>
      <c r="RWP17" s="80"/>
      <c r="RWQ17" s="80"/>
      <c r="RWR17" s="80"/>
      <c r="RWS17" s="80"/>
      <c r="RWT17" s="80"/>
      <c r="RWU17" s="80"/>
      <c r="RWV17" s="80"/>
      <c r="RWW17" s="80"/>
      <c r="RWX17" s="80"/>
      <c r="RWY17" s="80"/>
      <c r="RWZ17" s="80"/>
      <c r="RXA17" s="80"/>
      <c r="RXB17" s="80"/>
      <c r="RXC17" s="80"/>
      <c r="RXD17" s="80"/>
      <c r="RXE17" s="80"/>
      <c r="RXF17" s="80"/>
      <c r="RXG17" s="80"/>
      <c r="RXH17" s="80"/>
      <c r="RXI17" s="80"/>
      <c r="RXJ17" s="80"/>
      <c r="RXK17" s="80"/>
      <c r="RXL17" s="80"/>
      <c r="RXM17" s="80"/>
      <c r="RXN17" s="80"/>
      <c r="RXO17" s="80"/>
      <c r="RXP17" s="80"/>
      <c r="RXQ17" s="80"/>
      <c r="RXR17" s="80"/>
      <c r="RXS17" s="80"/>
      <c r="RXT17" s="80"/>
      <c r="RXU17" s="80"/>
      <c r="RXV17" s="80"/>
      <c r="RXW17" s="80"/>
      <c r="RXX17" s="80"/>
      <c r="RXY17" s="80"/>
      <c r="RXZ17" s="80"/>
      <c r="RYA17" s="80"/>
      <c r="RYB17" s="80"/>
      <c r="RYC17" s="80"/>
      <c r="RYD17" s="80"/>
      <c r="RYE17" s="80"/>
      <c r="RYF17" s="80"/>
      <c r="RYG17" s="80"/>
      <c r="RYH17" s="80"/>
      <c r="RYI17" s="80"/>
      <c r="RYJ17" s="80"/>
      <c r="RYK17" s="80"/>
      <c r="RYL17" s="80"/>
      <c r="RYM17" s="80"/>
      <c r="RYN17" s="80"/>
      <c r="RYO17" s="80"/>
      <c r="RYP17" s="80"/>
      <c r="RYQ17" s="80"/>
      <c r="RYR17" s="80"/>
      <c r="RYS17" s="80"/>
      <c r="RYT17" s="80"/>
      <c r="RYU17" s="80"/>
      <c r="RYV17" s="80"/>
      <c r="RYW17" s="80"/>
      <c r="RYX17" s="80"/>
      <c r="RYY17" s="80"/>
      <c r="RYZ17" s="80"/>
      <c r="RZA17" s="80"/>
      <c r="RZB17" s="80"/>
      <c r="RZC17" s="80"/>
      <c r="RZD17" s="80"/>
      <c r="RZE17" s="80"/>
      <c r="RZF17" s="80"/>
      <c r="RZG17" s="80"/>
      <c r="RZH17" s="80"/>
      <c r="RZI17" s="80"/>
      <c r="RZJ17" s="80"/>
      <c r="RZK17" s="80"/>
      <c r="RZL17" s="80"/>
      <c r="RZM17" s="80"/>
      <c r="RZN17" s="80"/>
      <c r="RZO17" s="80"/>
      <c r="RZP17" s="80"/>
      <c r="RZQ17" s="80"/>
      <c r="RZR17" s="80"/>
      <c r="RZS17" s="80"/>
      <c r="RZT17" s="80"/>
      <c r="RZU17" s="80"/>
      <c r="RZV17" s="80"/>
      <c r="RZW17" s="80"/>
      <c r="RZX17" s="80"/>
      <c r="RZY17" s="80"/>
      <c r="RZZ17" s="80"/>
      <c r="SAA17" s="80"/>
      <c r="SAB17" s="80"/>
      <c r="SAC17" s="80"/>
      <c r="SAD17" s="80"/>
      <c r="SAE17" s="80"/>
      <c r="SAF17" s="80"/>
      <c r="SAG17" s="80"/>
      <c r="SAH17" s="80"/>
      <c r="SAI17" s="80"/>
      <c r="SAJ17" s="80"/>
      <c r="SAK17" s="80"/>
      <c r="SAL17" s="80"/>
      <c r="SAM17" s="80"/>
      <c r="SAN17" s="80"/>
      <c r="SAO17" s="80"/>
      <c r="SAP17" s="80"/>
      <c r="SAQ17" s="80"/>
      <c r="SAR17" s="80"/>
      <c r="SAS17" s="80"/>
      <c r="SAT17" s="80"/>
      <c r="SAU17" s="80"/>
      <c r="SAV17" s="80"/>
      <c r="SAW17" s="80"/>
      <c r="SAX17" s="80"/>
      <c r="SAY17" s="80"/>
      <c r="SAZ17" s="80"/>
      <c r="SBA17" s="80"/>
      <c r="SBB17" s="80"/>
      <c r="SBC17" s="80"/>
      <c r="SBD17" s="80"/>
      <c r="SBE17" s="80"/>
      <c r="SBF17" s="80"/>
      <c r="SBG17" s="80"/>
      <c r="SBH17" s="80"/>
      <c r="SBI17" s="80"/>
      <c r="SBJ17" s="80"/>
      <c r="SBK17" s="80"/>
      <c r="SBL17" s="80"/>
      <c r="SBM17" s="80"/>
      <c r="SBN17" s="80"/>
      <c r="SBO17" s="80"/>
      <c r="SBP17" s="80"/>
      <c r="SBQ17" s="80"/>
      <c r="SBR17" s="80"/>
      <c r="SBS17" s="80"/>
      <c r="SBT17" s="80"/>
      <c r="SBU17" s="80"/>
      <c r="SBV17" s="80"/>
      <c r="SBW17" s="80"/>
      <c r="SBX17" s="80"/>
      <c r="SBY17" s="80"/>
      <c r="SBZ17" s="80"/>
      <c r="SCA17" s="80"/>
      <c r="SCB17" s="80"/>
      <c r="SCC17" s="80"/>
      <c r="SCD17" s="80"/>
      <c r="SCE17" s="80"/>
      <c r="SCF17" s="80"/>
      <c r="SCG17" s="80"/>
      <c r="SCH17" s="80"/>
      <c r="SCI17" s="80"/>
      <c r="SCJ17" s="80"/>
      <c r="SCK17" s="80"/>
      <c r="SCL17" s="80"/>
      <c r="SCM17" s="80"/>
      <c r="SCN17" s="80"/>
      <c r="SCO17" s="80"/>
      <c r="SCP17" s="80"/>
      <c r="SCQ17" s="80"/>
      <c r="SCR17" s="80"/>
      <c r="SCS17" s="80"/>
      <c r="SCT17" s="80"/>
      <c r="SCU17" s="80"/>
      <c r="SCV17" s="80"/>
      <c r="SCW17" s="80"/>
      <c r="SCX17" s="80"/>
      <c r="SCY17" s="80"/>
      <c r="SCZ17" s="80"/>
      <c r="SDA17" s="80"/>
      <c r="SDB17" s="80"/>
      <c r="SDC17" s="80"/>
      <c r="SDD17" s="80"/>
      <c r="SDE17" s="80"/>
      <c r="SDF17" s="80"/>
      <c r="SDG17" s="80"/>
      <c r="SDH17" s="80"/>
      <c r="SDI17" s="80"/>
      <c r="SDJ17" s="80"/>
      <c r="SDK17" s="80"/>
      <c r="SDL17" s="80"/>
      <c r="SDM17" s="80"/>
      <c r="SDN17" s="80"/>
      <c r="SDO17" s="80"/>
      <c r="SDP17" s="80"/>
      <c r="SDQ17" s="80"/>
      <c r="SDR17" s="80"/>
      <c r="SDS17" s="80"/>
      <c r="SDT17" s="80"/>
      <c r="SDU17" s="80"/>
      <c r="SDV17" s="80"/>
      <c r="SDW17" s="80"/>
      <c r="SDX17" s="80"/>
      <c r="SDY17" s="80"/>
      <c r="SDZ17" s="80"/>
      <c r="SEA17" s="80"/>
      <c r="SEB17" s="80"/>
      <c r="SEC17" s="80"/>
      <c r="SED17" s="80"/>
      <c r="SEE17" s="80"/>
      <c r="SEF17" s="80"/>
      <c r="SEG17" s="80"/>
      <c r="SEH17" s="80"/>
      <c r="SEI17" s="80"/>
      <c r="SEJ17" s="80"/>
      <c r="SEK17" s="80"/>
      <c r="SEL17" s="80"/>
      <c r="SEM17" s="80"/>
      <c r="SEN17" s="80"/>
      <c r="SEO17" s="80"/>
      <c r="SEP17" s="80"/>
      <c r="SEQ17" s="80"/>
      <c r="SER17" s="80"/>
      <c r="SES17" s="80"/>
      <c r="SET17" s="80"/>
      <c r="SEU17" s="80"/>
      <c r="SEV17" s="80"/>
      <c r="SEW17" s="80"/>
      <c r="SEX17" s="80"/>
      <c r="SEY17" s="80"/>
      <c r="SEZ17" s="80"/>
      <c r="SFA17" s="80"/>
      <c r="SFB17" s="80"/>
      <c r="SFC17" s="80"/>
      <c r="SFD17" s="80"/>
      <c r="SFE17" s="80"/>
      <c r="SFF17" s="80"/>
      <c r="SFG17" s="80"/>
      <c r="SFH17" s="80"/>
      <c r="SFI17" s="80"/>
      <c r="SFJ17" s="80"/>
      <c r="SFK17" s="80"/>
      <c r="SFL17" s="80"/>
      <c r="SFM17" s="80"/>
      <c r="SFN17" s="80"/>
      <c r="SFO17" s="80"/>
      <c r="SFP17" s="80"/>
      <c r="SFQ17" s="80"/>
      <c r="SFR17" s="80"/>
      <c r="SFS17" s="80"/>
      <c r="SFT17" s="80"/>
      <c r="SFU17" s="80"/>
      <c r="SFV17" s="80"/>
      <c r="SFW17" s="80"/>
      <c r="SFX17" s="80"/>
      <c r="SFY17" s="80"/>
      <c r="SFZ17" s="80"/>
      <c r="SGA17" s="80"/>
      <c r="SGB17" s="80"/>
      <c r="SGC17" s="80"/>
      <c r="SGD17" s="80"/>
      <c r="SGE17" s="80"/>
      <c r="SGF17" s="80"/>
      <c r="SGG17" s="80"/>
      <c r="SGH17" s="80"/>
      <c r="SGI17" s="80"/>
      <c r="SGJ17" s="80"/>
      <c r="SGK17" s="80"/>
      <c r="SGL17" s="80"/>
      <c r="SGM17" s="80"/>
      <c r="SGN17" s="80"/>
      <c r="SGO17" s="80"/>
      <c r="SGP17" s="80"/>
      <c r="SGQ17" s="80"/>
      <c r="SGR17" s="80"/>
      <c r="SGS17" s="80"/>
      <c r="SGT17" s="80"/>
      <c r="SGU17" s="80"/>
      <c r="SGV17" s="80"/>
      <c r="SGW17" s="80"/>
      <c r="SGX17" s="80"/>
      <c r="SGY17" s="80"/>
      <c r="SGZ17" s="80"/>
      <c r="SHA17" s="80"/>
      <c r="SHB17" s="80"/>
      <c r="SHC17" s="80"/>
      <c r="SHD17" s="80"/>
      <c r="SHE17" s="80"/>
      <c r="SHF17" s="80"/>
      <c r="SHG17" s="80"/>
      <c r="SHH17" s="80"/>
      <c r="SHI17" s="80"/>
      <c r="SHJ17" s="80"/>
      <c r="SHK17" s="80"/>
      <c r="SHL17" s="80"/>
      <c r="SHM17" s="80"/>
      <c r="SHN17" s="80"/>
      <c r="SHO17" s="80"/>
      <c r="SHP17" s="80"/>
      <c r="SHQ17" s="80"/>
      <c r="SHR17" s="80"/>
      <c r="SHS17" s="80"/>
      <c r="SHT17" s="80"/>
      <c r="SHU17" s="80"/>
      <c r="SHV17" s="80"/>
      <c r="SHW17" s="80"/>
      <c r="SHX17" s="80"/>
      <c r="SHY17" s="80"/>
      <c r="SHZ17" s="80"/>
      <c r="SIA17" s="80"/>
      <c r="SIB17" s="80"/>
      <c r="SIC17" s="80"/>
      <c r="SID17" s="80"/>
      <c r="SIE17" s="80"/>
      <c r="SIF17" s="80"/>
      <c r="SIG17" s="80"/>
      <c r="SIH17" s="80"/>
      <c r="SII17" s="80"/>
      <c r="SIJ17" s="80"/>
      <c r="SIK17" s="80"/>
      <c r="SIL17" s="80"/>
      <c r="SIM17" s="80"/>
      <c r="SIN17" s="80"/>
      <c r="SIO17" s="80"/>
      <c r="SIP17" s="80"/>
      <c r="SIQ17" s="80"/>
      <c r="SIR17" s="80"/>
      <c r="SIS17" s="80"/>
      <c r="SIT17" s="80"/>
      <c r="SIU17" s="80"/>
      <c r="SIV17" s="80"/>
      <c r="SIW17" s="80"/>
      <c r="SIX17" s="80"/>
      <c r="SIY17" s="80"/>
      <c r="SIZ17" s="80"/>
      <c r="SJA17" s="80"/>
      <c r="SJB17" s="80"/>
      <c r="SJC17" s="80"/>
      <c r="SJD17" s="80"/>
      <c r="SJE17" s="80"/>
      <c r="SJF17" s="80"/>
      <c r="SJG17" s="80"/>
      <c r="SJH17" s="80"/>
      <c r="SJI17" s="80"/>
      <c r="SJJ17" s="80"/>
      <c r="SJK17" s="80"/>
      <c r="SJL17" s="80"/>
      <c r="SJM17" s="80"/>
      <c r="SJN17" s="80"/>
      <c r="SJO17" s="80"/>
      <c r="SJP17" s="80"/>
      <c r="SJQ17" s="80"/>
      <c r="SJR17" s="80"/>
      <c r="SJS17" s="80"/>
      <c r="SJT17" s="80"/>
      <c r="SJU17" s="80"/>
      <c r="SJV17" s="80"/>
      <c r="SJW17" s="80"/>
      <c r="SJX17" s="80"/>
      <c r="SJY17" s="80"/>
      <c r="SJZ17" s="80"/>
      <c r="SKA17" s="80"/>
      <c r="SKB17" s="80"/>
      <c r="SKC17" s="80"/>
      <c r="SKD17" s="80"/>
      <c r="SKE17" s="80"/>
      <c r="SKF17" s="80"/>
      <c r="SKG17" s="80"/>
      <c r="SKH17" s="80"/>
      <c r="SKI17" s="80"/>
      <c r="SKJ17" s="80"/>
      <c r="SKK17" s="80"/>
      <c r="SKL17" s="80"/>
      <c r="SKM17" s="80"/>
      <c r="SKN17" s="80"/>
      <c r="SKO17" s="80"/>
      <c r="SKP17" s="80"/>
      <c r="SKQ17" s="80"/>
      <c r="SKR17" s="80"/>
      <c r="SKS17" s="80"/>
      <c r="SKT17" s="80"/>
      <c r="SKU17" s="80"/>
      <c r="SKV17" s="80"/>
      <c r="SKW17" s="80"/>
      <c r="SKX17" s="80"/>
      <c r="SKY17" s="80"/>
      <c r="SKZ17" s="80"/>
      <c r="SLA17" s="80"/>
      <c r="SLB17" s="80"/>
      <c r="SLC17" s="80"/>
      <c r="SLD17" s="80"/>
      <c r="SLE17" s="80"/>
      <c r="SLF17" s="80"/>
      <c r="SLG17" s="80"/>
      <c r="SLH17" s="80"/>
      <c r="SLI17" s="80"/>
      <c r="SLJ17" s="80"/>
      <c r="SLK17" s="80"/>
      <c r="SLL17" s="80"/>
      <c r="SLM17" s="80"/>
      <c r="SLN17" s="80"/>
      <c r="SLO17" s="80"/>
      <c r="SLP17" s="80"/>
      <c r="SLQ17" s="80"/>
      <c r="SLR17" s="80"/>
      <c r="SLS17" s="80"/>
      <c r="SLT17" s="80"/>
      <c r="SLU17" s="80"/>
      <c r="SLV17" s="80"/>
      <c r="SLW17" s="80"/>
      <c r="SLX17" s="80"/>
      <c r="SLY17" s="80"/>
      <c r="SLZ17" s="80"/>
      <c r="SMA17" s="80"/>
      <c r="SMB17" s="80"/>
      <c r="SMC17" s="80"/>
      <c r="SMD17" s="80"/>
      <c r="SME17" s="80"/>
      <c r="SMF17" s="80"/>
      <c r="SMG17" s="80"/>
      <c r="SMH17" s="80"/>
      <c r="SMI17" s="80"/>
      <c r="SMJ17" s="80"/>
      <c r="SMK17" s="80"/>
      <c r="SML17" s="80"/>
      <c r="SMM17" s="80"/>
      <c r="SMN17" s="80"/>
      <c r="SMO17" s="80"/>
      <c r="SMP17" s="80"/>
      <c r="SMQ17" s="80"/>
      <c r="SMR17" s="80"/>
      <c r="SMS17" s="80"/>
      <c r="SMT17" s="80"/>
      <c r="SMU17" s="80"/>
      <c r="SMV17" s="80"/>
      <c r="SMW17" s="80"/>
      <c r="SMX17" s="80"/>
      <c r="SMY17" s="80"/>
      <c r="SMZ17" s="80"/>
      <c r="SNA17" s="80"/>
      <c r="SNB17" s="80"/>
      <c r="SNC17" s="80"/>
      <c r="SND17" s="80"/>
      <c r="SNE17" s="80"/>
      <c r="SNF17" s="80"/>
      <c r="SNG17" s="80"/>
      <c r="SNH17" s="80"/>
      <c r="SNI17" s="80"/>
      <c r="SNJ17" s="80"/>
      <c r="SNK17" s="80"/>
      <c r="SNL17" s="80"/>
      <c r="SNM17" s="80"/>
      <c r="SNN17" s="80"/>
      <c r="SNO17" s="80"/>
      <c r="SNP17" s="80"/>
      <c r="SNQ17" s="80"/>
      <c r="SNR17" s="80"/>
      <c r="SNS17" s="80"/>
      <c r="SNT17" s="80"/>
      <c r="SNU17" s="80"/>
      <c r="SNV17" s="80"/>
      <c r="SNW17" s="80"/>
      <c r="SNX17" s="80"/>
      <c r="SNY17" s="80"/>
      <c r="SNZ17" s="80"/>
      <c r="SOA17" s="80"/>
      <c r="SOB17" s="80"/>
      <c r="SOC17" s="80"/>
      <c r="SOD17" s="80"/>
      <c r="SOE17" s="80"/>
      <c r="SOF17" s="80"/>
      <c r="SOG17" s="80"/>
      <c r="SOH17" s="80"/>
      <c r="SOI17" s="80"/>
      <c r="SOJ17" s="80"/>
      <c r="SOK17" s="80"/>
      <c r="SOL17" s="80"/>
      <c r="SOM17" s="80"/>
      <c r="SON17" s="80"/>
      <c r="SOO17" s="80"/>
      <c r="SOP17" s="80"/>
      <c r="SOQ17" s="80"/>
      <c r="SOR17" s="80"/>
      <c r="SOS17" s="80"/>
      <c r="SOT17" s="80"/>
      <c r="SOU17" s="80"/>
      <c r="SOV17" s="80"/>
      <c r="SOW17" s="80"/>
      <c r="SOX17" s="80"/>
      <c r="SOY17" s="80"/>
      <c r="SOZ17" s="80"/>
      <c r="SPA17" s="80"/>
      <c r="SPB17" s="80"/>
      <c r="SPC17" s="80"/>
      <c r="SPD17" s="80"/>
      <c r="SPE17" s="80"/>
      <c r="SPF17" s="80"/>
      <c r="SPG17" s="80"/>
      <c r="SPH17" s="80"/>
      <c r="SPI17" s="80"/>
      <c r="SPJ17" s="80"/>
      <c r="SPK17" s="80"/>
      <c r="SPL17" s="80"/>
      <c r="SPM17" s="80"/>
      <c r="SPN17" s="80"/>
      <c r="SPO17" s="80"/>
      <c r="SPP17" s="80"/>
      <c r="SPQ17" s="80"/>
      <c r="SPR17" s="80"/>
      <c r="SPS17" s="80"/>
      <c r="SPT17" s="80"/>
      <c r="SPU17" s="80"/>
      <c r="SPV17" s="80"/>
      <c r="SPW17" s="80"/>
      <c r="SPX17" s="80"/>
      <c r="SPY17" s="80"/>
      <c r="SPZ17" s="80"/>
      <c r="SQA17" s="80"/>
      <c r="SQB17" s="80"/>
      <c r="SQC17" s="80"/>
      <c r="SQD17" s="80"/>
      <c r="SQE17" s="80"/>
      <c r="SQF17" s="80"/>
      <c r="SQG17" s="80"/>
      <c r="SQH17" s="80"/>
      <c r="SQI17" s="80"/>
      <c r="SQJ17" s="80"/>
      <c r="SQK17" s="80"/>
      <c r="SQL17" s="80"/>
      <c r="SQM17" s="80"/>
      <c r="SQN17" s="80"/>
      <c r="SQO17" s="80"/>
      <c r="SQP17" s="80"/>
      <c r="SQQ17" s="80"/>
      <c r="SQR17" s="80"/>
      <c r="SQS17" s="80"/>
      <c r="SQT17" s="80"/>
      <c r="SQU17" s="80"/>
      <c r="SQV17" s="80"/>
      <c r="SQW17" s="80"/>
      <c r="SQX17" s="80"/>
      <c r="SQY17" s="80"/>
      <c r="SQZ17" s="80"/>
      <c r="SRA17" s="80"/>
      <c r="SRB17" s="80"/>
      <c r="SRC17" s="80"/>
      <c r="SRD17" s="80"/>
      <c r="SRE17" s="80"/>
      <c r="SRF17" s="80"/>
      <c r="SRG17" s="80"/>
      <c r="SRH17" s="80"/>
      <c r="SRI17" s="80"/>
      <c r="SRJ17" s="80"/>
      <c r="SRK17" s="80"/>
      <c r="SRL17" s="80"/>
      <c r="SRM17" s="80"/>
      <c r="SRN17" s="80"/>
      <c r="SRO17" s="80"/>
      <c r="SRP17" s="80"/>
      <c r="SRQ17" s="80"/>
      <c r="SRR17" s="80"/>
      <c r="SRS17" s="80"/>
      <c r="SRT17" s="80"/>
      <c r="SRU17" s="80"/>
      <c r="SRV17" s="80"/>
      <c r="SRW17" s="80"/>
      <c r="SRX17" s="80"/>
      <c r="SRY17" s="80"/>
      <c r="SRZ17" s="80"/>
      <c r="SSA17" s="80"/>
      <c r="SSB17" s="80"/>
      <c r="SSC17" s="80"/>
      <c r="SSD17" s="80"/>
      <c r="SSE17" s="80"/>
      <c r="SSF17" s="80"/>
      <c r="SSG17" s="80"/>
      <c r="SSH17" s="80"/>
      <c r="SSI17" s="80"/>
      <c r="SSJ17" s="80"/>
      <c r="SSK17" s="80"/>
      <c r="SSL17" s="80"/>
      <c r="SSM17" s="80"/>
      <c r="SSN17" s="80"/>
      <c r="SSO17" s="80"/>
      <c r="SSP17" s="80"/>
      <c r="SSQ17" s="80"/>
      <c r="SSR17" s="80"/>
      <c r="SSS17" s="80"/>
      <c r="SST17" s="80"/>
      <c r="SSU17" s="80"/>
      <c r="SSV17" s="80"/>
      <c r="SSW17" s="80"/>
      <c r="SSX17" s="80"/>
      <c r="SSY17" s="80"/>
      <c r="SSZ17" s="80"/>
      <c r="STA17" s="80"/>
      <c r="STB17" s="80"/>
      <c r="STC17" s="80"/>
      <c r="STD17" s="80"/>
      <c r="STE17" s="80"/>
      <c r="STF17" s="80"/>
      <c r="STG17" s="80"/>
      <c r="STH17" s="80"/>
      <c r="STI17" s="80"/>
      <c r="STJ17" s="80"/>
      <c r="STK17" s="80"/>
      <c r="STL17" s="80"/>
      <c r="STM17" s="80"/>
      <c r="STN17" s="80"/>
      <c r="STO17" s="80"/>
      <c r="STP17" s="80"/>
      <c r="STQ17" s="80"/>
      <c r="STR17" s="80"/>
      <c r="STS17" s="80"/>
      <c r="STT17" s="80"/>
      <c r="STU17" s="80"/>
      <c r="STV17" s="80"/>
      <c r="STW17" s="80"/>
      <c r="STX17" s="80"/>
      <c r="STY17" s="80"/>
      <c r="STZ17" s="80"/>
      <c r="SUA17" s="80"/>
      <c r="SUB17" s="80"/>
      <c r="SUC17" s="80"/>
      <c r="SUD17" s="80"/>
      <c r="SUE17" s="80"/>
      <c r="SUF17" s="80"/>
      <c r="SUG17" s="80"/>
      <c r="SUH17" s="80"/>
      <c r="SUI17" s="80"/>
      <c r="SUJ17" s="80"/>
      <c r="SUK17" s="80"/>
      <c r="SUL17" s="80"/>
      <c r="SUM17" s="80"/>
      <c r="SUN17" s="80"/>
      <c r="SUO17" s="80"/>
      <c r="SUP17" s="80"/>
      <c r="SUQ17" s="80"/>
      <c r="SUR17" s="80"/>
      <c r="SUS17" s="80"/>
      <c r="SUT17" s="80"/>
      <c r="SUU17" s="80"/>
      <c r="SUV17" s="80"/>
      <c r="SUW17" s="80"/>
      <c r="SUX17" s="80"/>
      <c r="SUY17" s="80"/>
      <c r="SUZ17" s="80"/>
      <c r="SVA17" s="80"/>
      <c r="SVB17" s="80"/>
      <c r="SVC17" s="80"/>
      <c r="SVD17" s="80"/>
      <c r="SVE17" s="80"/>
      <c r="SVF17" s="80"/>
      <c r="SVG17" s="80"/>
      <c r="SVH17" s="80"/>
      <c r="SVI17" s="80"/>
      <c r="SVJ17" s="80"/>
      <c r="SVK17" s="80"/>
      <c r="SVL17" s="80"/>
      <c r="SVM17" s="80"/>
      <c r="SVN17" s="80"/>
      <c r="SVO17" s="80"/>
      <c r="SVP17" s="80"/>
      <c r="SVQ17" s="80"/>
      <c r="SVR17" s="80"/>
      <c r="SVS17" s="80"/>
      <c r="SVT17" s="80"/>
      <c r="SVU17" s="80"/>
      <c r="SVV17" s="80"/>
      <c r="SVW17" s="80"/>
      <c r="SVX17" s="80"/>
      <c r="SVY17" s="80"/>
      <c r="SVZ17" s="80"/>
      <c r="SWA17" s="80"/>
      <c r="SWB17" s="80"/>
      <c r="SWC17" s="80"/>
      <c r="SWD17" s="80"/>
      <c r="SWE17" s="80"/>
      <c r="SWF17" s="80"/>
      <c r="SWG17" s="80"/>
      <c r="SWH17" s="80"/>
      <c r="SWI17" s="80"/>
      <c r="SWJ17" s="80"/>
      <c r="SWK17" s="80"/>
      <c r="SWL17" s="80"/>
      <c r="SWM17" s="80"/>
      <c r="SWN17" s="80"/>
      <c r="SWO17" s="80"/>
      <c r="SWP17" s="80"/>
      <c r="SWQ17" s="80"/>
      <c r="SWR17" s="80"/>
      <c r="SWS17" s="80"/>
      <c r="SWT17" s="80"/>
      <c r="SWU17" s="80"/>
      <c r="SWV17" s="80"/>
      <c r="SWW17" s="80"/>
      <c r="SWX17" s="80"/>
      <c r="SWY17" s="80"/>
      <c r="SWZ17" s="80"/>
      <c r="SXA17" s="80"/>
      <c r="SXB17" s="80"/>
      <c r="SXC17" s="80"/>
      <c r="SXD17" s="80"/>
      <c r="SXE17" s="80"/>
      <c r="SXF17" s="80"/>
      <c r="SXG17" s="80"/>
      <c r="SXH17" s="80"/>
      <c r="SXI17" s="80"/>
      <c r="SXJ17" s="80"/>
      <c r="SXK17" s="80"/>
      <c r="SXL17" s="80"/>
      <c r="SXM17" s="80"/>
      <c r="SXN17" s="80"/>
      <c r="SXO17" s="80"/>
      <c r="SXP17" s="80"/>
      <c r="SXQ17" s="80"/>
      <c r="SXR17" s="80"/>
      <c r="SXS17" s="80"/>
      <c r="SXT17" s="80"/>
      <c r="SXU17" s="80"/>
      <c r="SXV17" s="80"/>
      <c r="SXW17" s="80"/>
      <c r="SXX17" s="80"/>
      <c r="SXY17" s="80"/>
      <c r="SXZ17" s="80"/>
      <c r="SYA17" s="80"/>
      <c r="SYB17" s="80"/>
      <c r="SYC17" s="80"/>
      <c r="SYD17" s="80"/>
      <c r="SYE17" s="80"/>
      <c r="SYF17" s="80"/>
      <c r="SYG17" s="80"/>
      <c r="SYH17" s="80"/>
      <c r="SYI17" s="80"/>
      <c r="SYJ17" s="80"/>
      <c r="SYK17" s="80"/>
      <c r="SYL17" s="80"/>
      <c r="SYM17" s="80"/>
      <c r="SYN17" s="80"/>
      <c r="SYO17" s="80"/>
      <c r="SYP17" s="80"/>
      <c r="SYQ17" s="80"/>
      <c r="SYR17" s="80"/>
      <c r="SYS17" s="80"/>
      <c r="SYT17" s="80"/>
      <c r="SYU17" s="80"/>
      <c r="SYV17" s="80"/>
      <c r="SYW17" s="80"/>
      <c r="SYX17" s="80"/>
      <c r="SYY17" s="80"/>
      <c r="SYZ17" s="80"/>
      <c r="SZA17" s="80"/>
      <c r="SZB17" s="80"/>
      <c r="SZC17" s="80"/>
      <c r="SZD17" s="80"/>
      <c r="SZE17" s="80"/>
      <c r="SZF17" s="80"/>
      <c r="SZG17" s="80"/>
      <c r="SZH17" s="80"/>
      <c r="SZI17" s="80"/>
      <c r="SZJ17" s="80"/>
      <c r="SZK17" s="80"/>
      <c r="SZL17" s="80"/>
      <c r="SZM17" s="80"/>
      <c r="SZN17" s="80"/>
      <c r="SZO17" s="80"/>
      <c r="SZP17" s="80"/>
      <c r="SZQ17" s="80"/>
      <c r="SZR17" s="80"/>
      <c r="SZS17" s="80"/>
      <c r="SZT17" s="80"/>
      <c r="SZU17" s="80"/>
      <c r="SZV17" s="80"/>
      <c r="SZW17" s="80"/>
      <c r="SZX17" s="80"/>
      <c r="SZY17" s="80"/>
      <c r="SZZ17" s="80"/>
      <c r="TAA17" s="80"/>
      <c r="TAB17" s="80"/>
      <c r="TAC17" s="80"/>
      <c r="TAD17" s="80"/>
      <c r="TAE17" s="80"/>
      <c r="TAF17" s="80"/>
      <c r="TAG17" s="80"/>
      <c r="TAH17" s="80"/>
      <c r="TAI17" s="80"/>
      <c r="TAJ17" s="80"/>
      <c r="TAK17" s="80"/>
      <c r="TAL17" s="80"/>
      <c r="TAM17" s="80"/>
      <c r="TAN17" s="80"/>
      <c r="TAO17" s="80"/>
      <c r="TAP17" s="80"/>
      <c r="TAQ17" s="80"/>
      <c r="TAR17" s="80"/>
      <c r="TAS17" s="80"/>
      <c r="TAT17" s="80"/>
      <c r="TAU17" s="80"/>
      <c r="TAV17" s="80"/>
      <c r="TAW17" s="80"/>
      <c r="TAX17" s="80"/>
      <c r="TAY17" s="80"/>
      <c r="TAZ17" s="80"/>
      <c r="TBA17" s="80"/>
      <c r="TBB17" s="80"/>
      <c r="TBC17" s="80"/>
      <c r="TBD17" s="80"/>
      <c r="TBE17" s="80"/>
      <c r="TBF17" s="80"/>
      <c r="TBG17" s="80"/>
      <c r="TBH17" s="80"/>
      <c r="TBI17" s="80"/>
      <c r="TBJ17" s="80"/>
      <c r="TBK17" s="80"/>
      <c r="TBL17" s="80"/>
      <c r="TBM17" s="80"/>
      <c r="TBN17" s="80"/>
      <c r="TBO17" s="80"/>
      <c r="TBP17" s="80"/>
      <c r="TBQ17" s="80"/>
      <c r="TBR17" s="80"/>
      <c r="TBS17" s="80"/>
      <c r="TBT17" s="80"/>
      <c r="TBU17" s="80"/>
      <c r="TBV17" s="80"/>
      <c r="TBW17" s="80"/>
      <c r="TBX17" s="80"/>
      <c r="TBY17" s="80"/>
      <c r="TBZ17" s="80"/>
      <c r="TCA17" s="80"/>
      <c r="TCB17" s="80"/>
      <c r="TCC17" s="80"/>
      <c r="TCD17" s="80"/>
      <c r="TCE17" s="80"/>
      <c r="TCF17" s="80"/>
      <c r="TCG17" s="80"/>
      <c r="TCH17" s="80"/>
      <c r="TCI17" s="80"/>
      <c r="TCJ17" s="80"/>
      <c r="TCK17" s="80"/>
      <c r="TCL17" s="80"/>
      <c r="TCM17" s="80"/>
      <c r="TCN17" s="80"/>
      <c r="TCO17" s="80"/>
      <c r="TCP17" s="80"/>
      <c r="TCQ17" s="80"/>
      <c r="TCR17" s="80"/>
      <c r="TCS17" s="80"/>
      <c r="TCT17" s="80"/>
      <c r="TCU17" s="80"/>
      <c r="TCV17" s="80"/>
      <c r="TCW17" s="80"/>
      <c r="TCX17" s="80"/>
      <c r="TCY17" s="80"/>
      <c r="TCZ17" s="80"/>
      <c r="TDA17" s="80"/>
      <c r="TDB17" s="80"/>
      <c r="TDC17" s="80"/>
      <c r="TDD17" s="80"/>
      <c r="TDE17" s="80"/>
      <c r="TDF17" s="80"/>
      <c r="TDG17" s="80"/>
      <c r="TDH17" s="80"/>
      <c r="TDI17" s="80"/>
      <c r="TDJ17" s="80"/>
      <c r="TDK17" s="80"/>
      <c r="TDL17" s="80"/>
      <c r="TDM17" s="80"/>
      <c r="TDN17" s="80"/>
      <c r="TDO17" s="80"/>
      <c r="TDP17" s="80"/>
      <c r="TDQ17" s="80"/>
      <c r="TDR17" s="80"/>
      <c r="TDS17" s="80"/>
      <c r="TDT17" s="80"/>
      <c r="TDU17" s="80"/>
      <c r="TDV17" s="80"/>
      <c r="TDW17" s="80"/>
      <c r="TDX17" s="80"/>
      <c r="TDY17" s="80"/>
      <c r="TDZ17" s="80"/>
      <c r="TEA17" s="80"/>
      <c r="TEB17" s="80"/>
      <c r="TEC17" s="80"/>
      <c r="TED17" s="80"/>
      <c r="TEE17" s="80"/>
      <c r="TEF17" s="80"/>
      <c r="TEG17" s="80"/>
      <c r="TEH17" s="80"/>
      <c r="TEI17" s="80"/>
      <c r="TEJ17" s="80"/>
      <c r="TEK17" s="80"/>
      <c r="TEL17" s="80"/>
      <c r="TEM17" s="80"/>
      <c r="TEN17" s="80"/>
      <c r="TEO17" s="80"/>
      <c r="TEP17" s="80"/>
      <c r="TEQ17" s="80"/>
      <c r="TER17" s="80"/>
      <c r="TES17" s="80"/>
      <c r="TET17" s="80"/>
      <c r="TEU17" s="80"/>
      <c r="TEV17" s="80"/>
      <c r="TEW17" s="80"/>
      <c r="TEX17" s="80"/>
      <c r="TEY17" s="80"/>
      <c r="TEZ17" s="80"/>
      <c r="TFA17" s="80"/>
      <c r="TFB17" s="80"/>
      <c r="TFC17" s="80"/>
      <c r="TFD17" s="80"/>
      <c r="TFE17" s="80"/>
      <c r="TFF17" s="80"/>
      <c r="TFG17" s="80"/>
      <c r="TFH17" s="80"/>
      <c r="TFI17" s="80"/>
      <c r="TFJ17" s="80"/>
      <c r="TFK17" s="80"/>
      <c r="TFL17" s="80"/>
      <c r="TFM17" s="80"/>
      <c r="TFN17" s="80"/>
      <c r="TFO17" s="80"/>
      <c r="TFP17" s="80"/>
      <c r="TFQ17" s="80"/>
      <c r="TFR17" s="80"/>
      <c r="TFS17" s="80"/>
      <c r="TFT17" s="80"/>
      <c r="TFU17" s="80"/>
      <c r="TFV17" s="80"/>
      <c r="TFW17" s="80"/>
      <c r="TFX17" s="80"/>
      <c r="TFY17" s="80"/>
      <c r="TFZ17" s="80"/>
      <c r="TGA17" s="80"/>
      <c r="TGB17" s="80"/>
      <c r="TGC17" s="80"/>
      <c r="TGD17" s="80"/>
      <c r="TGE17" s="80"/>
      <c r="TGF17" s="80"/>
      <c r="TGG17" s="80"/>
      <c r="TGH17" s="80"/>
      <c r="TGI17" s="80"/>
      <c r="TGJ17" s="80"/>
      <c r="TGK17" s="80"/>
      <c r="TGL17" s="80"/>
      <c r="TGM17" s="80"/>
      <c r="TGN17" s="80"/>
      <c r="TGO17" s="80"/>
      <c r="TGP17" s="80"/>
      <c r="TGQ17" s="80"/>
      <c r="TGR17" s="80"/>
      <c r="TGS17" s="80"/>
      <c r="TGT17" s="80"/>
      <c r="TGU17" s="80"/>
      <c r="TGV17" s="80"/>
      <c r="TGW17" s="80"/>
      <c r="TGX17" s="80"/>
      <c r="TGY17" s="80"/>
      <c r="TGZ17" s="80"/>
      <c r="THA17" s="80"/>
      <c r="THB17" s="80"/>
      <c r="THC17" s="80"/>
      <c r="THD17" s="80"/>
      <c r="THE17" s="80"/>
      <c r="THF17" s="80"/>
      <c r="THG17" s="80"/>
      <c r="THH17" s="80"/>
      <c r="THI17" s="80"/>
      <c r="THJ17" s="80"/>
      <c r="THK17" s="80"/>
      <c r="THL17" s="80"/>
      <c r="THM17" s="80"/>
      <c r="THN17" s="80"/>
      <c r="THO17" s="80"/>
      <c r="THP17" s="80"/>
      <c r="THQ17" s="80"/>
      <c r="THR17" s="80"/>
      <c r="THS17" s="80"/>
      <c r="THT17" s="80"/>
      <c r="THU17" s="80"/>
      <c r="THV17" s="80"/>
      <c r="THW17" s="80"/>
      <c r="THX17" s="80"/>
      <c r="THY17" s="80"/>
      <c r="THZ17" s="80"/>
      <c r="TIA17" s="80"/>
      <c r="TIB17" s="80"/>
      <c r="TIC17" s="80"/>
      <c r="TID17" s="80"/>
      <c r="TIE17" s="80"/>
      <c r="TIF17" s="80"/>
      <c r="TIG17" s="80"/>
      <c r="TIH17" s="80"/>
      <c r="TII17" s="80"/>
      <c r="TIJ17" s="80"/>
      <c r="TIK17" s="80"/>
      <c r="TIL17" s="80"/>
      <c r="TIM17" s="80"/>
      <c r="TIN17" s="80"/>
      <c r="TIO17" s="80"/>
      <c r="TIP17" s="80"/>
      <c r="TIQ17" s="80"/>
      <c r="TIR17" s="80"/>
      <c r="TIS17" s="80"/>
      <c r="TIT17" s="80"/>
      <c r="TIU17" s="80"/>
      <c r="TIV17" s="80"/>
      <c r="TIW17" s="80"/>
      <c r="TIX17" s="80"/>
      <c r="TIY17" s="80"/>
      <c r="TIZ17" s="80"/>
      <c r="TJA17" s="80"/>
      <c r="TJB17" s="80"/>
      <c r="TJC17" s="80"/>
      <c r="TJD17" s="80"/>
      <c r="TJE17" s="80"/>
      <c r="TJF17" s="80"/>
      <c r="TJG17" s="80"/>
      <c r="TJH17" s="80"/>
      <c r="TJI17" s="80"/>
      <c r="TJJ17" s="80"/>
      <c r="TJK17" s="80"/>
      <c r="TJL17" s="80"/>
      <c r="TJM17" s="80"/>
      <c r="TJN17" s="80"/>
      <c r="TJO17" s="80"/>
      <c r="TJP17" s="80"/>
      <c r="TJQ17" s="80"/>
      <c r="TJR17" s="80"/>
      <c r="TJS17" s="80"/>
      <c r="TJT17" s="80"/>
      <c r="TJU17" s="80"/>
      <c r="TJV17" s="80"/>
      <c r="TJW17" s="80"/>
      <c r="TJX17" s="80"/>
      <c r="TJY17" s="80"/>
      <c r="TJZ17" s="80"/>
      <c r="TKA17" s="80"/>
      <c r="TKB17" s="80"/>
      <c r="TKC17" s="80"/>
      <c r="TKD17" s="80"/>
      <c r="TKE17" s="80"/>
      <c r="TKF17" s="80"/>
      <c r="TKG17" s="80"/>
      <c r="TKH17" s="80"/>
      <c r="TKI17" s="80"/>
      <c r="TKJ17" s="80"/>
      <c r="TKK17" s="80"/>
      <c r="TKL17" s="80"/>
      <c r="TKM17" s="80"/>
      <c r="TKN17" s="80"/>
      <c r="TKO17" s="80"/>
      <c r="TKP17" s="80"/>
      <c r="TKQ17" s="80"/>
      <c r="TKR17" s="80"/>
      <c r="TKS17" s="80"/>
      <c r="TKT17" s="80"/>
      <c r="TKU17" s="80"/>
      <c r="TKV17" s="80"/>
      <c r="TKW17" s="80"/>
      <c r="TKX17" s="80"/>
      <c r="TKY17" s="80"/>
      <c r="TKZ17" s="80"/>
      <c r="TLA17" s="80"/>
      <c r="TLB17" s="80"/>
      <c r="TLC17" s="80"/>
      <c r="TLD17" s="80"/>
      <c r="TLE17" s="80"/>
      <c r="TLF17" s="80"/>
      <c r="TLG17" s="80"/>
      <c r="TLH17" s="80"/>
      <c r="TLI17" s="80"/>
      <c r="TLJ17" s="80"/>
      <c r="TLK17" s="80"/>
      <c r="TLL17" s="80"/>
      <c r="TLM17" s="80"/>
      <c r="TLN17" s="80"/>
      <c r="TLO17" s="80"/>
      <c r="TLP17" s="80"/>
      <c r="TLQ17" s="80"/>
      <c r="TLR17" s="80"/>
      <c r="TLS17" s="80"/>
      <c r="TLT17" s="80"/>
      <c r="TLU17" s="80"/>
      <c r="TLV17" s="80"/>
      <c r="TLW17" s="80"/>
      <c r="TLX17" s="80"/>
      <c r="TLY17" s="80"/>
      <c r="TLZ17" s="80"/>
      <c r="TMA17" s="80"/>
      <c r="TMB17" s="80"/>
      <c r="TMC17" s="80"/>
      <c r="TMD17" s="80"/>
      <c r="TME17" s="80"/>
      <c r="TMF17" s="80"/>
      <c r="TMG17" s="80"/>
      <c r="TMH17" s="80"/>
      <c r="TMI17" s="80"/>
      <c r="TMJ17" s="80"/>
      <c r="TMK17" s="80"/>
      <c r="TML17" s="80"/>
      <c r="TMM17" s="80"/>
      <c r="TMN17" s="80"/>
      <c r="TMO17" s="80"/>
      <c r="TMP17" s="80"/>
      <c r="TMQ17" s="80"/>
      <c r="TMR17" s="80"/>
      <c r="TMS17" s="80"/>
      <c r="TMT17" s="80"/>
      <c r="TMU17" s="80"/>
      <c r="TMV17" s="80"/>
      <c r="TMW17" s="80"/>
      <c r="TMX17" s="80"/>
      <c r="TMY17" s="80"/>
      <c r="TMZ17" s="80"/>
      <c r="TNA17" s="80"/>
      <c r="TNB17" s="80"/>
      <c r="TNC17" s="80"/>
      <c r="TND17" s="80"/>
      <c r="TNE17" s="80"/>
      <c r="TNF17" s="80"/>
      <c r="TNG17" s="80"/>
      <c r="TNH17" s="80"/>
      <c r="TNI17" s="80"/>
      <c r="TNJ17" s="80"/>
      <c r="TNK17" s="80"/>
      <c r="TNL17" s="80"/>
      <c r="TNM17" s="80"/>
      <c r="TNN17" s="80"/>
      <c r="TNO17" s="80"/>
      <c r="TNP17" s="80"/>
      <c r="TNQ17" s="80"/>
      <c r="TNR17" s="80"/>
      <c r="TNS17" s="80"/>
      <c r="TNT17" s="80"/>
      <c r="TNU17" s="80"/>
      <c r="TNV17" s="80"/>
      <c r="TNW17" s="80"/>
      <c r="TNX17" s="80"/>
      <c r="TNY17" s="80"/>
      <c r="TNZ17" s="80"/>
      <c r="TOA17" s="80"/>
      <c r="TOB17" s="80"/>
      <c r="TOC17" s="80"/>
      <c r="TOD17" s="80"/>
      <c r="TOE17" s="80"/>
      <c r="TOF17" s="80"/>
      <c r="TOG17" s="80"/>
      <c r="TOH17" s="80"/>
      <c r="TOI17" s="80"/>
      <c r="TOJ17" s="80"/>
      <c r="TOK17" s="80"/>
      <c r="TOL17" s="80"/>
      <c r="TOM17" s="80"/>
      <c r="TON17" s="80"/>
      <c r="TOO17" s="80"/>
      <c r="TOP17" s="80"/>
      <c r="TOQ17" s="80"/>
      <c r="TOR17" s="80"/>
      <c r="TOS17" s="80"/>
      <c r="TOT17" s="80"/>
      <c r="TOU17" s="80"/>
      <c r="TOV17" s="80"/>
      <c r="TOW17" s="80"/>
      <c r="TOX17" s="80"/>
      <c r="TOY17" s="80"/>
      <c r="TOZ17" s="80"/>
      <c r="TPA17" s="80"/>
      <c r="TPB17" s="80"/>
      <c r="TPC17" s="80"/>
      <c r="TPD17" s="80"/>
      <c r="TPE17" s="80"/>
      <c r="TPF17" s="80"/>
      <c r="TPG17" s="80"/>
      <c r="TPH17" s="80"/>
      <c r="TPI17" s="80"/>
      <c r="TPJ17" s="80"/>
      <c r="TPK17" s="80"/>
      <c r="TPL17" s="80"/>
      <c r="TPM17" s="80"/>
      <c r="TPN17" s="80"/>
      <c r="TPO17" s="80"/>
      <c r="TPP17" s="80"/>
      <c r="TPQ17" s="80"/>
      <c r="TPR17" s="80"/>
      <c r="TPS17" s="80"/>
      <c r="TPT17" s="80"/>
      <c r="TPU17" s="80"/>
      <c r="TPV17" s="80"/>
      <c r="TPW17" s="80"/>
      <c r="TPX17" s="80"/>
      <c r="TPY17" s="80"/>
      <c r="TPZ17" s="80"/>
      <c r="TQA17" s="80"/>
      <c r="TQB17" s="80"/>
      <c r="TQC17" s="80"/>
      <c r="TQD17" s="80"/>
      <c r="TQE17" s="80"/>
      <c r="TQF17" s="80"/>
      <c r="TQG17" s="80"/>
      <c r="TQH17" s="80"/>
      <c r="TQI17" s="80"/>
      <c r="TQJ17" s="80"/>
      <c r="TQK17" s="80"/>
      <c r="TQL17" s="80"/>
      <c r="TQM17" s="80"/>
      <c r="TQN17" s="80"/>
      <c r="TQO17" s="80"/>
      <c r="TQP17" s="80"/>
      <c r="TQQ17" s="80"/>
      <c r="TQR17" s="80"/>
      <c r="TQS17" s="80"/>
      <c r="TQT17" s="80"/>
      <c r="TQU17" s="80"/>
      <c r="TQV17" s="80"/>
      <c r="TQW17" s="80"/>
      <c r="TQX17" s="80"/>
      <c r="TQY17" s="80"/>
      <c r="TQZ17" s="80"/>
      <c r="TRA17" s="80"/>
      <c r="TRB17" s="80"/>
      <c r="TRC17" s="80"/>
      <c r="TRD17" s="80"/>
      <c r="TRE17" s="80"/>
      <c r="TRF17" s="80"/>
      <c r="TRG17" s="80"/>
      <c r="TRH17" s="80"/>
      <c r="TRI17" s="80"/>
      <c r="TRJ17" s="80"/>
      <c r="TRK17" s="80"/>
      <c r="TRL17" s="80"/>
      <c r="TRM17" s="80"/>
      <c r="TRN17" s="80"/>
      <c r="TRO17" s="80"/>
      <c r="TRP17" s="80"/>
      <c r="TRQ17" s="80"/>
      <c r="TRR17" s="80"/>
      <c r="TRS17" s="80"/>
      <c r="TRT17" s="80"/>
      <c r="TRU17" s="80"/>
      <c r="TRV17" s="80"/>
      <c r="TRW17" s="80"/>
      <c r="TRX17" s="80"/>
      <c r="TRY17" s="80"/>
      <c r="TRZ17" s="80"/>
      <c r="TSA17" s="80"/>
      <c r="TSB17" s="80"/>
      <c r="TSC17" s="80"/>
      <c r="TSD17" s="80"/>
      <c r="TSE17" s="80"/>
      <c r="TSF17" s="80"/>
      <c r="TSG17" s="80"/>
      <c r="TSH17" s="80"/>
      <c r="TSI17" s="80"/>
      <c r="TSJ17" s="80"/>
      <c r="TSK17" s="80"/>
      <c r="TSL17" s="80"/>
      <c r="TSM17" s="80"/>
      <c r="TSN17" s="80"/>
      <c r="TSO17" s="80"/>
      <c r="TSP17" s="80"/>
      <c r="TSQ17" s="80"/>
      <c r="TSR17" s="80"/>
      <c r="TSS17" s="80"/>
      <c r="TST17" s="80"/>
      <c r="TSU17" s="80"/>
      <c r="TSV17" s="80"/>
      <c r="TSW17" s="80"/>
      <c r="TSX17" s="80"/>
      <c r="TSY17" s="80"/>
      <c r="TSZ17" s="80"/>
      <c r="TTA17" s="80"/>
      <c r="TTB17" s="80"/>
      <c r="TTC17" s="80"/>
      <c r="TTD17" s="80"/>
      <c r="TTE17" s="80"/>
      <c r="TTF17" s="80"/>
      <c r="TTG17" s="80"/>
      <c r="TTH17" s="80"/>
      <c r="TTI17" s="80"/>
      <c r="TTJ17" s="80"/>
      <c r="TTK17" s="80"/>
      <c r="TTL17" s="80"/>
      <c r="TTM17" s="80"/>
      <c r="TTN17" s="80"/>
      <c r="TTO17" s="80"/>
      <c r="TTP17" s="80"/>
      <c r="TTQ17" s="80"/>
      <c r="TTR17" s="80"/>
      <c r="TTS17" s="80"/>
      <c r="TTT17" s="80"/>
      <c r="TTU17" s="80"/>
      <c r="TTV17" s="80"/>
      <c r="TTW17" s="80"/>
      <c r="TTX17" s="80"/>
      <c r="TTY17" s="80"/>
      <c r="TTZ17" s="80"/>
      <c r="TUA17" s="80"/>
      <c r="TUB17" s="80"/>
      <c r="TUC17" s="80"/>
      <c r="TUD17" s="80"/>
      <c r="TUE17" s="80"/>
      <c r="TUF17" s="80"/>
      <c r="TUG17" s="80"/>
      <c r="TUH17" s="80"/>
      <c r="TUI17" s="80"/>
      <c r="TUJ17" s="80"/>
      <c r="TUK17" s="80"/>
      <c r="TUL17" s="80"/>
      <c r="TUM17" s="80"/>
      <c r="TUN17" s="80"/>
      <c r="TUO17" s="80"/>
      <c r="TUP17" s="80"/>
      <c r="TUQ17" s="80"/>
      <c r="TUR17" s="80"/>
      <c r="TUS17" s="80"/>
      <c r="TUT17" s="80"/>
      <c r="TUU17" s="80"/>
      <c r="TUV17" s="80"/>
      <c r="TUW17" s="80"/>
      <c r="TUX17" s="80"/>
      <c r="TUY17" s="80"/>
      <c r="TUZ17" s="80"/>
      <c r="TVA17" s="80"/>
      <c r="TVB17" s="80"/>
      <c r="TVC17" s="80"/>
      <c r="TVD17" s="80"/>
      <c r="TVE17" s="80"/>
      <c r="TVF17" s="80"/>
      <c r="TVG17" s="80"/>
      <c r="TVH17" s="80"/>
      <c r="TVI17" s="80"/>
      <c r="TVJ17" s="80"/>
      <c r="TVK17" s="80"/>
      <c r="TVL17" s="80"/>
      <c r="TVM17" s="80"/>
      <c r="TVN17" s="80"/>
      <c r="TVO17" s="80"/>
      <c r="TVP17" s="80"/>
      <c r="TVQ17" s="80"/>
      <c r="TVR17" s="80"/>
      <c r="TVS17" s="80"/>
      <c r="TVT17" s="80"/>
      <c r="TVU17" s="80"/>
      <c r="TVV17" s="80"/>
      <c r="TVW17" s="80"/>
      <c r="TVX17" s="80"/>
      <c r="TVY17" s="80"/>
      <c r="TVZ17" s="80"/>
      <c r="TWA17" s="80"/>
      <c r="TWB17" s="80"/>
      <c r="TWC17" s="80"/>
      <c r="TWD17" s="80"/>
      <c r="TWE17" s="80"/>
      <c r="TWF17" s="80"/>
      <c r="TWG17" s="80"/>
      <c r="TWH17" s="80"/>
      <c r="TWI17" s="80"/>
      <c r="TWJ17" s="80"/>
      <c r="TWK17" s="80"/>
      <c r="TWL17" s="80"/>
      <c r="TWM17" s="80"/>
      <c r="TWN17" s="80"/>
      <c r="TWO17" s="80"/>
      <c r="TWP17" s="80"/>
      <c r="TWQ17" s="80"/>
      <c r="TWR17" s="80"/>
      <c r="TWS17" s="80"/>
      <c r="TWT17" s="80"/>
      <c r="TWU17" s="80"/>
      <c r="TWV17" s="80"/>
      <c r="TWW17" s="80"/>
      <c r="TWX17" s="80"/>
      <c r="TWY17" s="80"/>
      <c r="TWZ17" s="80"/>
      <c r="TXA17" s="80"/>
      <c r="TXB17" s="80"/>
      <c r="TXC17" s="80"/>
      <c r="TXD17" s="80"/>
      <c r="TXE17" s="80"/>
      <c r="TXF17" s="80"/>
      <c r="TXG17" s="80"/>
      <c r="TXH17" s="80"/>
      <c r="TXI17" s="80"/>
      <c r="TXJ17" s="80"/>
      <c r="TXK17" s="80"/>
      <c r="TXL17" s="80"/>
      <c r="TXM17" s="80"/>
      <c r="TXN17" s="80"/>
      <c r="TXO17" s="80"/>
      <c r="TXP17" s="80"/>
      <c r="TXQ17" s="80"/>
      <c r="TXR17" s="80"/>
      <c r="TXS17" s="80"/>
      <c r="TXT17" s="80"/>
      <c r="TXU17" s="80"/>
      <c r="TXV17" s="80"/>
      <c r="TXW17" s="80"/>
      <c r="TXX17" s="80"/>
      <c r="TXY17" s="80"/>
      <c r="TXZ17" s="80"/>
      <c r="TYA17" s="80"/>
      <c r="TYB17" s="80"/>
      <c r="TYC17" s="80"/>
      <c r="TYD17" s="80"/>
      <c r="TYE17" s="80"/>
      <c r="TYF17" s="80"/>
      <c r="TYG17" s="80"/>
      <c r="TYH17" s="80"/>
      <c r="TYI17" s="80"/>
      <c r="TYJ17" s="80"/>
      <c r="TYK17" s="80"/>
      <c r="TYL17" s="80"/>
      <c r="TYM17" s="80"/>
      <c r="TYN17" s="80"/>
      <c r="TYO17" s="80"/>
      <c r="TYP17" s="80"/>
      <c r="TYQ17" s="80"/>
      <c r="TYR17" s="80"/>
      <c r="TYS17" s="80"/>
      <c r="TYT17" s="80"/>
      <c r="TYU17" s="80"/>
      <c r="TYV17" s="80"/>
      <c r="TYW17" s="80"/>
      <c r="TYX17" s="80"/>
      <c r="TYY17" s="80"/>
      <c r="TYZ17" s="80"/>
      <c r="TZA17" s="80"/>
      <c r="TZB17" s="80"/>
      <c r="TZC17" s="80"/>
      <c r="TZD17" s="80"/>
      <c r="TZE17" s="80"/>
      <c r="TZF17" s="80"/>
      <c r="TZG17" s="80"/>
      <c r="TZH17" s="80"/>
      <c r="TZI17" s="80"/>
      <c r="TZJ17" s="80"/>
      <c r="TZK17" s="80"/>
      <c r="TZL17" s="80"/>
      <c r="TZM17" s="80"/>
      <c r="TZN17" s="80"/>
      <c r="TZO17" s="80"/>
      <c r="TZP17" s="80"/>
      <c r="TZQ17" s="80"/>
      <c r="TZR17" s="80"/>
      <c r="TZS17" s="80"/>
      <c r="TZT17" s="80"/>
      <c r="TZU17" s="80"/>
      <c r="TZV17" s="80"/>
      <c r="TZW17" s="80"/>
      <c r="TZX17" s="80"/>
      <c r="TZY17" s="80"/>
      <c r="TZZ17" s="80"/>
      <c r="UAA17" s="80"/>
      <c r="UAB17" s="80"/>
      <c r="UAC17" s="80"/>
      <c r="UAD17" s="80"/>
      <c r="UAE17" s="80"/>
      <c r="UAF17" s="80"/>
      <c r="UAG17" s="80"/>
      <c r="UAH17" s="80"/>
      <c r="UAI17" s="80"/>
      <c r="UAJ17" s="80"/>
      <c r="UAK17" s="80"/>
      <c r="UAL17" s="80"/>
      <c r="UAM17" s="80"/>
      <c r="UAN17" s="80"/>
      <c r="UAO17" s="80"/>
      <c r="UAP17" s="80"/>
      <c r="UAQ17" s="80"/>
      <c r="UAR17" s="80"/>
      <c r="UAS17" s="80"/>
      <c r="UAT17" s="80"/>
      <c r="UAU17" s="80"/>
      <c r="UAV17" s="80"/>
      <c r="UAW17" s="80"/>
      <c r="UAX17" s="80"/>
      <c r="UAY17" s="80"/>
      <c r="UAZ17" s="80"/>
      <c r="UBA17" s="80"/>
      <c r="UBB17" s="80"/>
      <c r="UBC17" s="80"/>
      <c r="UBD17" s="80"/>
      <c r="UBE17" s="80"/>
      <c r="UBF17" s="80"/>
      <c r="UBG17" s="80"/>
      <c r="UBH17" s="80"/>
      <c r="UBI17" s="80"/>
      <c r="UBJ17" s="80"/>
      <c r="UBK17" s="80"/>
      <c r="UBL17" s="80"/>
      <c r="UBM17" s="80"/>
      <c r="UBN17" s="80"/>
      <c r="UBO17" s="80"/>
      <c r="UBP17" s="80"/>
      <c r="UBQ17" s="80"/>
      <c r="UBR17" s="80"/>
      <c r="UBS17" s="80"/>
      <c r="UBT17" s="80"/>
      <c r="UBU17" s="80"/>
      <c r="UBV17" s="80"/>
      <c r="UBW17" s="80"/>
      <c r="UBX17" s="80"/>
      <c r="UBY17" s="80"/>
      <c r="UBZ17" s="80"/>
      <c r="UCA17" s="80"/>
      <c r="UCB17" s="80"/>
      <c r="UCC17" s="80"/>
      <c r="UCD17" s="80"/>
      <c r="UCE17" s="80"/>
      <c r="UCF17" s="80"/>
      <c r="UCG17" s="80"/>
      <c r="UCH17" s="80"/>
      <c r="UCI17" s="80"/>
      <c r="UCJ17" s="80"/>
      <c r="UCK17" s="80"/>
      <c r="UCL17" s="80"/>
      <c r="UCM17" s="80"/>
      <c r="UCN17" s="80"/>
      <c r="UCO17" s="80"/>
      <c r="UCP17" s="80"/>
      <c r="UCQ17" s="80"/>
      <c r="UCR17" s="80"/>
      <c r="UCS17" s="80"/>
      <c r="UCT17" s="80"/>
      <c r="UCU17" s="80"/>
      <c r="UCV17" s="80"/>
      <c r="UCW17" s="80"/>
      <c r="UCX17" s="80"/>
      <c r="UCY17" s="80"/>
      <c r="UCZ17" s="80"/>
      <c r="UDA17" s="80"/>
      <c r="UDB17" s="80"/>
      <c r="UDC17" s="80"/>
      <c r="UDD17" s="80"/>
      <c r="UDE17" s="80"/>
      <c r="UDF17" s="80"/>
      <c r="UDG17" s="80"/>
      <c r="UDH17" s="80"/>
      <c r="UDI17" s="80"/>
      <c r="UDJ17" s="80"/>
      <c r="UDK17" s="80"/>
      <c r="UDL17" s="80"/>
      <c r="UDM17" s="80"/>
      <c r="UDN17" s="80"/>
      <c r="UDO17" s="80"/>
      <c r="UDP17" s="80"/>
      <c r="UDQ17" s="80"/>
      <c r="UDR17" s="80"/>
      <c r="UDS17" s="80"/>
      <c r="UDT17" s="80"/>
      <c r="UDU17" s="80"/>
      <c r="UDV17" s="80"/>
      <c r="UDW17" s="80"/>
      <c r="UDX17" s="80"/>
      <c r="UDY17" s="80"/>
      <c r="UDZ17" s="80"/>
      <c r="UEA17" s="80"/>
      <c r="UEB17" s="80"/>
      <c r="UEC17" s="80"/>
      <c r="UED17" s="80"/>
      <c r="UEE17" s="80"/>
      <c r="UEF17" s="80"/>
      <c r="UEG17" s="80"/>
      <c r="UEH17" s="80"/>
      <c r="UEI17" s="80"/>
      <c r="UEJ17" s="80"/>
      <c r="UEK17" s="80"/>
      <c r="UEL17" s="80"/>
      <c r="UEM17" s="80"/>
      <c r="UEN17" s="80"/>
      <c r="UEO17" s="80"/>
      <c r="UEP17" s="80"/>
      <c r="UEQ17" s="80"/>
      <c r="UER17" s="80"/>
      <c r="UES17" s="80"/>
      <c r="UET17" s="80"/>
      <c r="UEU17" s="80"/>
      <c r="UEV17" s="80"/>
      <c r="UEW17" s="80"/>
      <c r="UEX17" s="80"/>
      <c r="UEY17" s="80"/>
      <c r="UEZ17" s="80"/>
      <c r="UFA17" s="80"/>
      <c r="UFB17" s="80"/>
      <c r="UFC17" s="80"/>
      <c r="UFD17" s="80"/>
      <c r="UFE17" s="80"/>
      <c r="UFF17" s="80"/>
      <c r="UFG17" s="80"/>
      <c r="UFH17" s="80"/>
      <c r="UFI17" s="80"/>
      <c r="UFJ17" s="80"/>
      <c r="UFK17" s="80"/>
      <c r="UFL17" s="80"/>
      <c r="UFM17" s="80"/>
      <c r="UFN17" s="80"/>
      <c r="UFO17" s="80"/>
      <c r="UFP17" s="80"/>
      <c r="UFQ17" s="80"/>
      <c r="UFR17" s="80"/>
      <c r="UFS17" s="80"/>
      <c r="UFT17" s="80"/>
      <c r="UFU17" s="80"/>
      <c r="UFV17" s="80"/>
      <c r="UFW17" s="80"/>
      <c r="UFX17" s="80"/>
      <c r="UFY17" s="80"/>
      <c r="UFZ17" s="80"/>
      <c r="UGA17" s="80"/>
      <c r="UGB17" s="80"/>
      <c r="UGC17" s="80"/>
      <c r="UGD17" s="80"/>
      <c r="UGE17" s="80"/>
      <c r="UGF17" s="80"/>
      <c r="UGG17" s="80"/>
      <c r="UGH17" s="80"/>
      <c r="UGI17" s="80"/>
      <c r="UGJ17" s="80"/>
      <c r="UGK17" s="80"/>
      <c r="UGL17" s="80"/>
      <c r="UGM17" s="80"/>
      <c r="UGN17" s="80"/>
      <c r="UGO17" s="80"/>
      <c r="UGP17" s="80"/>
      <c r="UGQ17" s="80"/>
      <c r="UGR17" s="80"/>
      <c r="UGS17" s="80"/>
      <c r="UGT17" s="80"/>
      <c r="UGU17" s="80"/>
      <c r="UGV17" s="80"/>
      <c r="UGW17" s="80"/>
      <c r="UGX17" s="80"/>
      <c r="UGY17" s="80"/>
      <c r="UGZ17" s="80"/>
      <c r="UHA17" s="80"/>
      <c r="UHB17" s="80"/>
      <c r="UHC17" s="80"/>
      <c r="UHD17" s="80"/>
      <c r="UHE17" s="80"/>
      <c r="UHF17" s="80"/>
      <c r="UHG17" s="80"/>
      <c r="UHH17" s="80"/>
      <c r="UHI17" s="80"/>
      <c r="UHJ17" s="80"/>
      <c r="UHK17" s="80"/>
      <c r="UHL17" s="80"/>
      <c r="UHM17" s="80"/>
      <c r="UHN17" s="80"/>
      <c r="UHO17" s="80"/>
      <c r="UHP17" s="80"/>
      <c r="UHQ17" s="80"/>
      <c r="UHR17" s="80"/>
      <c r="UHS17" s="80"/>
      <c r="UHT17" s="80"/>
      <c r="UHU17" s="80"/>
      <c r="UHV17" s="80"/>
      <c r="UHW17" s="80"/>
      <c r="UHX17" s="80"/>
      <c r="UHY17" s="80"/>
      <c r="UHZ17" s="80"/>
      <c r="UIA17" s="80"/>
      <c r="UIB17" s="80"/>
      <c r="UIC17" s="80"/>
      <c r="UID17" s="80"/>
      <c r="UIE17" s="80"/>
      <c r="UIF17" s="80"/>
      <c r="UIG17" s="80"/>
      <c r="UIH17" s="80"/>
      <c r="UII17" s="80"/>
      <c r="UIJ17" s="80"/>
      <c r="UIK17" s="80"/>
      <c r="UIL17" s="80"/>
      <c r="UIM17" s="80"/>
      <c r="UIN17" s="80"/>
      <c r="UIO17" s="80"/>
      <c r="UIP17" s="80"/>
      <c r="UIQ17" s="80"/>
      <c r="UIR17" s="80"/>
      <c r="UIS17" s="80"/>
      <c r="UIT17" s="80"/>
      <c r="UIU17" s="80"/>
      <c r="UIV17" s="80"/>
      <c r="UIW17" s="80"/>
      <c r="UIX17" s="80"/>
      <c r="UIY17" s="80"/>
      <c r="UIZ17" s="80"/>
      <c r="UJA17" s="80"/>
      <c r="UJB17" s="80"/>
      <c r="UJC17" s="80"/>
      <c r="UJD17" s="80"/>
      <c r="UJE17" s="80"/>
      <c r="UJF17" s="80"/>
      <c r="UJG17" s="80"/>
      <c r="UJH17" s="80"/>
      <c r="UJI17" s="80"/>
      <c r="UJJ17" s="80"/>
      <c r="UJK17" s="80"/>
      <c r="UJL17" s="80"/>
      <c r="UJM17" s="80"/>
      <c r="UJN17" s="80"/>
      <c r="UJO17" s="80"/>
      <c r="UJP17" s="80"/>
      <c r="UJQ17" s="80"/>
      <c r="UJR17" s="80"/>
      <c r="UJS17" s="80"/>
      <c r="UJT17" s="80"/>
      <c r="UJU17" s="80"/>
      <c r="UJV17" s="80"/>
      <c r="UJW17" s="80"/>
      <c r="UJX17" s="80"/>
      <c r="UJY17" s="80"/>
      <c r="UJZ17" s="80"/>
      <c r="UKA17" s="80"/>
      <c r="UKB17" s="80"/>
      <c r="UKC17" s="80"/>
      <c r="UKD17" s="80"/>
      <c r="UKE17" s="80"/>
      <c r="UKF17" s="80"/>
      <c r="UKG17" s="80"/>
      <c r="UKH17" s="80"/>
      <c r="UKI17" s="80"/>
      <c r="UKJ17" s="80"/>
      <c r="UKK17" s="80"/>
      <c r="UKL17" s="80"/>
      <c r="UKM17" s="80"/>
      <c r="UKN17" s="80"/>
      <c r="UKO17" s="80"/>
      <c r="UKP17" s="80"/>
      <c r="UKQ17" s="80"/>
      <c r="UKR17" s="80"/>
      <c r="UKS17" s="80"/>
      <c r="UKT17" s="80"/>
      <c r="UKU17" s="80"/>
      <c r="UKV17" s="80"/>
      <c r="UKW17" s="80"/>
      <c r="UKX17" s="80"/>
      <c r="UKY17" s="80"/>
      <c r="UKZ17" s="80"/>
      <c r="ULA17" s="80"/>
      <c r="ULB17" s="80"/>
      <c r="ULC17" s="80"/>
      <c r="ULD17" s="80"/>
      <c r="ULE17" s="80"/>
      <c r="ULF17" s="80"/>
      <c r="ULG17" s="80"/>
      <c r="ULH17" s="80"/>
      <c r="ULI17" s="80"/>
      <c r="ULJ17" s="80"/>
      <c r="ULK17" s="80"/>
      <c r="ULL17" s="80"/>
      <c r="ULM17" s="80"/>
      <c r="ULN17" s="80"/>
      <c r="ULO17" s="80"/>
      <c r="ULP17" s="80"/>
      <c r="ULQ17" s="80"/>
      <c r="ULR17" s="80"/>
      <c r="ULS17" s="80"/>
      <c r="ULT17" s="80"/>
      <c r="ULU17" s="80"/>
      <c r="ULV17" s="80"/>
      <c r="ULW17" s="80"/>
      <c r="ULX17" s="80"/>
      <c r="ULY17" s="80"/>
      <c r="ULZ17" s="80"/>
      <c r="UMA17" s="80"/>
      <c r="UMB17" s="80"/>
      <c r="UMC17" s="80"/>
      <c r="UMD17" s="80"/>
      <c r="UME17" s="80"/>
      <c r="UMF17" s="80"/>
      <c r="UMG17" s="80"/>
      <c r="UMH17" s="80"/>
      <c r="UMI17" s="80"/>
      <c r="UMJ17" s="80"/>
      <c r="UMK17" s="80"/>
      <c r="UML17" s="80"/>
      <c r="UMM17" s="80"/>
      <c r="UMN17" s="80"/>
      <c r="UMO17" s="80"/>
      <c r="UMP17" s="80"/>
      <c r="UMQ17" s="80"/>
      <c r="UMR17" s="80"/>
      <c r="UMS17" s="80"/>
      <c r="UMT17" s="80"/>
      <c r="UMU17" s="80"/>
      <c r="UMV17" s="80"/>
      <c r="UMW17" s="80"/>
      <c r="UMX17" s="80"/>
      <c r="UMY17" s="80"/>
      <c r="UMZ17" s="80"/>
      <c r="UNA17" s="80"/>
      <c r="UNB17" s="80"/>
      <c r="UNC17" s="80"/>
      <c r="UND17" s="80"/>
      <c r="UNE17" s="80"/>
      <c r="UNF17" s="80"/>
      <c r="UNG17" s="80"/>
      <c r="UNH17" s="80"/>
      <c r="UNI17" s="80"/>
      <c r="UNJ17" s="80"/>
      <c r="UNK17" s="80"/>
      <c r="UNL17" s="80"/>
      <c r="UNM17" s="80"/>
      <c r="UNN17" s="80"/>
      <c r="UNO17" s="80"/>
      <c r="UNP17" s="80"/>
      <c r="UNQ17" s="80"/>
      <c r="UNR17" s="80"/>
      <c r="UNS17" s="80"/>
      <c r="UNT17" s="80"/>
      <c r="UNU17" s="80"/>
      <c r="UNV17" s="80"/>
      <c r="UNW17" s="80"/>
      <c r="UNX17" s="80"/>
      <c r="UNY17" s="80"/>
      <c r="UNZ17" s="80"/>
      <c r="UOA17" s="80"/>
      <c r="UOB17" s="80"/>
      <c r="UOC17" s="80"/>
      <c r="UOD17" s="80"/>
      <c r="UOE17" s="80"/>
      <c r="UOF17" s="80"/>
      <c r="UOG17" s="80"/>
      <c r="UOH17" s="80"/>
      <c r="UOI17" s="80"/>
      <c r="UOJ17" s="80"/>
      <c r="UOK17" s="80"/>
      <c r="UOL17" s="80"/>
      <c r="UOM17" s="80"/>
      <c r="UON17" s="80"/>
      <c r="UOO17" s="80"/>
      <c r="UOP17" s="80"/>
      <c r="UOQ17" s="80"/>
      <c r="UOR17" s="80"/>
      <c r="UOS17" s="80"/>
      <c r="UOT17" s="80"/>
      <c r="UOU17" s="80"/>
      <c r="UOV17" s="80"/>
      <c r="UOW17" s="80"/>
      <c r="UOX17" s="80"/>
      <c r="UOY17" s="80"/>
      <c r="UOZ17" s="80"/>
      <c r="UPA17" s="80"/>
      <c r="UPB17" s="80"/>
      <c r="UPC17" s="80"/>
      <c r="UPD17" s="80"/>
      <c r="UPE17" s="80"/>
      <c r="UPF17" s="80"/>
      <c r="UPG17" s="80"/>
      <c r="UPH17" s="80"/>
      <c r="UPI17" s="80"/>
      <c r="UPJ17" s="80"/>
      <c r="UPK17" s="80"/>
      <c r="UPL17" s="80"/>
      <c r="UPM17" s="80"/>
      <c r="UPN17" s="80"/>
      <c r="UPO17" s="80"/>
      <c r="UPP17" s="80"/>
      <c r="UPQ17" s="80"/>
      <c r="UPR17" s="80"/>
      <c r="UPS17" s="80"/>
      <c r="UPT17" s="80"/>
      <c r="UPU17" s="80"/>
      <c r="UPV17" s="80"/>
      <c r="UPW17" s="80"/>
      <c r="UPX17" s="80"/>
      <c r="UPY17" s="80"/>
      <c r="UPZ17" s="80"/>
      <c r="UQA17" s="80"/>
      <c r="UQB17" s="80"/>
      <c r="UQC17" s="80"/>
      <c r="UQD17" s="80"/>
      <c r="UQE17" s="80"/>
      <c r="UQF17" s="80"/>
      <c r="UQG17" s="80"/>
      <c r="UQH17" s="80"/>
      <c r="UQI17" s="80"/>
      <c r="UQJ17" s="80"/>
      <c r="UQK17" s="80"/>
      <c r="UQL17" s="80"/>
      <c r="UQM17" s="80"/>
      <c r="UQN17" s="80"/>
      <c r="UQO17" s="80"/>
      <c r="UQP17" s="80"/>
      <c r="UQQ17" s="80"/>
      <c r="UQR17" s="80"/>
      <c r="UQS17" s="80"/>
      <c r="UQT17" s="80"/>
      <c r="UQU17" s="80"/>
      <c r="UQV17" s="80"/>
      <c r="UQW17" s="80"/>
      <c r="UQX17" s="80"/>
      <c r="UQY17" s="80"/>
      <c r="UQZ17" s="80"/>
      <c r="URA17" s="80"/>
      <c r="URB17" s="80"/>
      <c r="URC17" s="80"/>
      <c r="URD17" s="80"/>
      <c r="URE17" s="80"/>
      <c r="URF17" s="80"/>
      <c r="URG17" s="80"/>
      <c r="URH17" s="80"/>
      <c r="URI17" s="80"/>
      <c r="URJ17" s="80"/>
      <c r="URK17" s="80"/>
      <c r="URL17" s="80"/>
      <c r="URM17" s="80"/>
      <c r="URN17" s="80"/>
      <c r="URO17" s="80"/>
      <c r="URP17" s="80"/>
      <c r="URQ17" s="80"/>
      <c r="URR17" s="80"/>
      <c r="URS17" s="80"/>
      <c r="URT17" s="80"/>
      <c r="URU17" s="80"/>
      <c r="URV17" s="80"/>
      <c r="URW17" s="80"/>
      <c r="URX17" s="80"/>
      <c r="URY17" s="80"/>
      <c r="URZ17" s="80"/>
      <c r="USA17" s="80"/>
      <c r="USB17" s="80"/>
      <c r="USC17" s="80"/>
      <c r="USD17" s="80"/>
      <c r="USE17" s="80"/>
      <c r="USF17" s="80"/>
      <c r="USG17" s="80"/>
      <c r="USH17" s="80"/>
      <c r="USI17" s="80"/>
      <c r="USJ17" s="80"/>
      <c r="USK17" s="80"/>
      <c r="USL17" s="80"/>
      <c r="USM17" s="80"/>
      <c r="USN17" s="80"/>
      <c r="USO17" s="80"/>
      <c r="USP17" s="80"/>
      <c r="USQ17" s="80"/>
      <c r="USR17" s="80"/>
      <c r="USS17" s="80"/>
      <c r="UST17" s="80"/>
      <c r="USU17" s="80"/>
      <c r="USV17" s="80"/>
      <c r="USW17" s="80"/>
      <c r="USX17" s="80"/>
      <c r="USY17" s="80"/>
      <c r="USZ17" s="80"/>
      <c r="UTA17" s="80"/>
      <c r="UTB17" s="80"/>
      <c r="UTC17" s="80"/>
      <c r="UTD17" s="80"/>
      <c r="UTE17" s="80"/>
      <c r="UTF17" s="80"/>
      <c r="UTG17" s="80"/>
      <c r="UTH17" s="80"/>
      <c r="UTI17" s="80"/>
      <c r="UTJ17" s="80"/>
      <c r="UTK17" s="80"/>
      <c r="UTL17" s="80"/>
      <c r="UTM17" s="80"/>
      <c r="UTN17" s="80"/>
      <c r="UTO17" s="80"/>
      <c r="UTP17" s="80"/>
      <c r="UTQ17" s="80"/>
      <c r="UTR17" s="80"/>
      <c r="UTS17" s="80"/>
      <c r="UTT17" s="80"/>
      <c r="UTU17" s="80"/>
      <c r="UTV17" s="80"/>
      <c r="UTW17" s="80"/>
      <c r="UTX17" s="80"/>
      <c r="UTY17" s="80"/>
      <c r="UTZ17" s="80"/>
      <c r="UUA17" s="80"/>
      <c r="UUB17" s="80"/>
      <c r="UUC17" s="80"/>
      <c r="UUD17" s="80"/>
      <c r="UUE17" s="80"/>
      <c r="UUF17" s="80"/>
      <c r="UUG17" s="80"/>
      <c r="UUH17" s="80"/>
      <c r="UUI17" s="80"/>
      <c r="UUJ17" s="80"/>
      <c r="UUK17" s="80"/>
      <c r="UUL17" s="80"/>
      <c r="UUM17" s="80"/>
      <c r="UUN17" s="80"/>
      <c r="UUO17" s="80"/>
      <c r="UUP17" s="80"/>
      <c r="UUQ17" s="80"/>
      <c r="UUR17" s="80"/>
      <c r="UUS17" s="80"/>
      <c r="UUT17" s="80"/>
      <c r="UUU17" s="80"/>
      <c r="UUV17" s="80"/>
      <c r="UUW17" s="80"/>
      <c r="UUX17" s="80"/>
      <c r="UUY17" s="80"/>
      <c r="UUZ17" s="80"/>
      <c r="UVA17" s="80"/>
      <c r="UVB17" s="80"/>
      <c r="UVC17" s="80"/>
      <c r="UVD17" s="80"/>
      <c r="UVE17" s="80"/>
      <c r="UVF17" s="80"/>
      <c r="UVG17" s="80"/>
      <c r="UVH17" s="80"/>
      <c r="UVI17" s="80"/>
      <c r="UVJ17" s="80"/>
      <c r="UVK17" s="80"/>
      <c r="UVL17" s="80"/>
      <c r="UVM17" s="80"/>
      <c r="UVN17" s="80"/>
      <c r="UVO17" s="80"/>
      <c r="UVP17" s="80"/>
      <c r="UVQ17" s="80"/>
      <c r="UVR17" s="80"/>
      <c r="UVS17" s="80"/>
      <c r="UVT17" s="80"/>
      <c r="UVU17" s="80"/>
      <c r="UVV17" s="80"/>
      <c r="UVW17" s="80"/>
      <c r="UVX17" s="80"/>
      <c r="UVY17" s="80"/>
      <c r="UVZ17" s="80"/>
      <c r="UWA17" s="80"/>
      <c r="UWB17" s="80"/>
      <c r="UWC17" s="80"/>
      <c r="UWD17" s="80"/>
      <c r="UWE17" s="80"/>
      <c r="UWF17" s="80"/>
      <c r="UWG17" s="80"/>
      <c r="UWH17" s="80"/>
      <c r="UWI17" s="80"/>
      <c r="UWJ17" s="80"/>
      <c r="UWK17" s="80"/>
      <c r="UWL17" s="80"/>
      <c r="UWM17" s="80"/>
      <c r="UWN17" s="80"/>
      <c r="UWO17" s="80"/>
      <c r="UWP17" s="80"/>
      <c r="UWQ17" s="80"/>
      <c r="UWR17" s="80"/>
      <c r="UWS17" s="80"/>
      <c r="UWT17" s="80"/>
      <c r="UWU17" s="80"/>
      <c r="UWV17" s="80"/>
      <c r="UWW17" s="80"/>
      <c r="UWX17" s="80"/>
      <c r="UWY17" s="80"/>
      <c r="UWZ17" s="80"/>
      <c r="UXA17" s="80"/>
      <c r="UXB17" s="80"/>
      <c r="UXC17" s="80"/>
      <c r="UXD17" s="80"/>
      <c r="UXE17" s="80"/>
      <c r="UXF17" s="80"/>
      <c r="UXG17" s="80"/>
      <c r="UXH17" s="80"/>
      <c r="UXI17" s="80"/>
      <c r="UXJ17" s="80"/>
      <c r="UXK17" s="80"/>
      <c r="UXL17" s="80"/>
      <c r="UXM17" s="80"/>
      <c r="UXN17" s="80"/>
      <c r="UXO17" s="80"/>
      <c r="UXP17" s="80"/>
      <c r="UXQ17" s="80"/>
      <c r="UXR17" s="80"/>
      <c r="UXS17" s="80"/>
      <c r="UXT17" s="80"/>
      <c r="UXU17" s="80"/>
      <c r="UXV17" s="80"/>
      <c r="UXW17" s="80"/>
      <c r="UXX17" s="80"/>
      <c r="UXY17" s="80"/>
      <c r="UXZ17" s="80"/>
      <c r="UYA17" s="80"/>
      <c r="UYB17" s="80"/>
      <c r="UYC17" s="80"/>
      <c r="UYD17" s="80"/>
      <c r="UYE17" s="80"/>
      <c r="UYF17" s="80"/>
      <c r="UYG17" s="80"/>
      <c r="UYH17" s="80"/>
      <c r="UYI17" s="80"/>
      <c r="UYJ17" s="80"/>
      <c r="UYK17" s="80"/>
      <c r="UYL17" s="80"/>
      <c r="UYM17" s="80"/>
      <c r="UYN17" s="80"/>
      <c r="UYO17" s="80"/>
      <c r="UYP17" s="80"/>
      <c r="UYQ17" s="80"/>
      <c r="UYR17" s="80"/>
      <c r="UYS17" s="80"/>
      <c r="UYT17" s="80"/>
      <c r="UYU17" s="80"/>
      <c r="UYV17" s="80"/>
      <c r="UYW17" s="80"/>
      <c r="UYX17" s="80"/>
      <c r="UYY17" s="80"/>
      <c r="UYZ17" s="80"/>
      <c r="UZA17" s="80"/>
      <c r="UZB17" s="80"/>
      <c r="UZC17" s="80"/>
      <c r="UZD17" s="80"/>
      <c r="UZE17" s="80"/>
      <c r="UZF17" s="80"/>
      <c r="UZG17" s="80"/>
      <c r="UZH17" s="80"/>
      <c r="UZI17" s="80"/>
      <c r="UZJ17" s="80"/>
      <c r="UZK17" s="80"/>
      <c r="UZL17" s="80"/>
      <c r="UZM17" s="80"/>
      <c r="UZN17" s="80"/>
      <c r="UZO17" s="80"/>
      <c r="UZP17" s="80"/>
      <c r="UZQ17" s="80"/>
      <c r="UZR17" s="80"/>
      <c r="UZS17" s="80"/>
      <c r="UZT17" s="80"/>
      <c r="UZU17" s="80"/>
      <c r="UZV17" s="80"/>
      <c r="UZW17" s="80"/>
      <c r="UZX17" s="80"/>
      <c r="UZY17" s="80"/>
      <c r="UZZ17" s="80"/>
      <c r="VAA17" s="80"/>
      <c r="VAB17" s="80"/>
      <c r="VAC17" s="80"/>
      <c r="VAD17" s="80"/>
      <c r="VAE17" s="80"/>
      <c r="VAF17" s="80"/>
      <c r="VAG17" s="80"/>
      <c r="VAH17" s="80"/>
      <c r="VAI17" s="80"/>
      <c r="VAJ17" s="80"/>
      <c r="VAK17" s="80"/>
      <c r="VAL17" s="80"/>
      <c r="VAM17" s="80"/>
      <c r="VAN17" s="80"/>
      <c r="VAO17" s="80"/>
      <c r="VAP17" s="80"/>
      <c r="VAQ17" s="80"/>
      <c r="VAR17" s="80"/>
      <c r="VAS17" s="80"/>
      <c r="VAT17" s="80"/>
      <c r="VAU17" s="80"/>
      <c r="VAV17" s="80"/>
      <c r="VAW17" s="80"/>
      <c r="VAX17" s="80"/>
      <c r="VAY17" s="80"/>
      <c r="VAZ17" s="80"/>
      <c r="VBA17" s="80"/>
      <c r="VBB17" s="80"/>
      <c r="VBC17" s="80"/>
      <c r="VBD17" s="80"/>
      <c r="VBE17" s="80"/>
      <c r="VBF17" s="80"/>
      <c r="VBG17" s="80"/>
      <c r="VBH17" s="80"/>
      <c r="VBI17" s="80"/>
      <c r="VBJ17" s="80"/>
      <c r="VBK17" s="80"/>
      <c r="VBL17" s="80"/>
      <c r="VBM17" s="80"/>
      <c r="VBN17" s="80"/>
      <c r="VBO17" s="80"/>
      <c r="VBP17" s="80"/>
      <c r="VBQ17" s="80"/>
      <c r="VBR17" s="80"/>
      <c r="VBS17" s="80"/>
      <c r="VBT17" s="80"/>
      <c r="VBU17" s="80"/>
      <c r="VBV17" s="80"/>
      <c r="VBW17" s="80"/>
      <c r="VBX17" s="80"/>
      <c r="VBY17" s="80"/>
      <c r="VBZ17" s="80"/>
      <c r="VCA17" s="80"/>
      <c r="VCB17" s="80"/>
      <c r="VCC17" s="80"/>
      <c r="VCD17" s="80"/>
      <c r="VCE17" s="80"/>
      <c r="VCF17" s="80"/>
      <c r="VCG17" s="80"/>
      <c r="VCH17" s="80"/>
      <c r="VCI17" s="80"/>
      <c r="VCJ17" s="80"/>
      <c r="VCK17" s="80"/>
      <c r="VCL17" s="80"/>
      <c r="VCM17" s="80"/>
      <c r="VCN17" s="80"/>
      <c r="VCO17" s="80"/>
      <c r="VCP17" s="80"/>
      <c r="VCQ17" s="80"/>
      <c r="VCR17" s="80"/>
      <c r="VCS17" s="80"/>
      <c r="VCT17" s="80"/>
      <c r="VCU17" s="80"/>
      <c r="VCV17" s="80"/>
      <c r="VCW17" s="80"/>
      <c r="VCX17" s="80"/>
      <c r="VCY17" s="80"/>
      <c r="VCZ17" s="80"/>
      <c r="VDA17" s="80"/>
      <c r="VDB17" s="80"/>
      <c r="VDC17" s="80"/>
      <c r="VDD17" s="80"/>
      <c r="VDE17" s="80"/>
      <c r="VDF17" s="80"/>
      <c r="VDG17" s="80"/>
      <c r="VDH17" s="80"/>
      <c r="VDI17" s="80"/>
      <c r="VDJ17" s="80"/>
      <c r="VDK17" s="80"/>
      <c r="VDL17" s="80"/>
      <c r="VDM17" s="80"/>
      <c r="VDN17" s="80"/>
      <c r="VDO17" s="80"/>
      <c r="VDP17" s="80"/>
      <c r="VDQ17" s="80"/>
      <c r="VDR17" s="80"/>
      <c r="VDS17" s="80"/>
      <c r="VDT17" s="80"/>
      <c r="VDU17" s="80"/>
      <c r="VDV17" s="80"/>
      <c r="VDW17" s="80"/>
      <c r="VDX17" s="80"/>
      <c r="VDY17" s="80"/>
      <c r="VDZ17" s="80"/>
      <c r="VEA17" s="80"/>
      <c r="VEB17" s="80"/>
      <c r="VEC17" s="80"/>
      <c r="VED17" s="80"/>
      <c r="VEE17" s="80"/>
      <c r="VEF17" s="80"/>
      <c r="VEG17" s="80"/>
      <c r="VEH17" s="80"/>
      <c r="VEI17" s="80"/>
      <c r="VEJ17" s="80"/>
      <c r="VEK17" s="80"/>
      <c r="VEL17" s="80"/>
      <c r="VEM17" s="80"/>
      <c r="VEN17" s="80"/>
      <c r="VEO17" s="80"/>
      <c r="VEP17" s="80"/>
      <c r="VEQ17" s="80"/>
      <c r="VER17" s="80"/>
      <c r="VES17" s="80"/>
      <c r="VET17" s="80"/>
      <c r="VEU17" s="80"/>
      <c r="VEV17" s="80"/>
      <c r="VEW17" s="80"/>
      <c r="VEX17" s="80"/>
      <c r="VEY17" s="80"/>
      <c r="VEZ17" s="80"/>
      <c r="VFA17" s="80"/>
      <c r="VFB17" s="80"/>
      <c r="VFC17" s="80"/>
      <c r="VFD17" s="80"/>
      <c r="VFE17" s="80"/>
      <c r="VFF17" s="80"/>
      <c r="VFG17" s="80"/>
      <c r="VFH17" s="80"/>
      <c r="VFI17" s="80"/>
      <c r="VFJ17" s="80"/>
      <c r="VFK17" s="80"/>
      <c r="VFL17" s="80"/>
      <c r="VFM17" s="80"/>
      <c r="VFN17" s="80"/>
      <c r="VFO17" s="80"/>
      <c r="VFP17" s="80"/>
      <c r="VFQ17" s="80"/>
      <c r="VFR17" s="80"/>
      <c r="VFS17" s="80"/>
      <c r="VFT17" s="80"/>
      <c r="VFU17" s="80"/>
      <c r="VFV17" s="80"/>
      <c r="VFW17" s="80"/>
      <c r="VFX17" s="80"/>
      <c r="VFY17" s="80"/>
      <c r="VFZ17" s="80"/>
      <c r="VGA17" s="80"/>
      <c r="VGB17" s="80"/>
      <c r="VGC17" s="80"/>
      <c r="VGD17" s="80"/>
      <c r="VGE17" s="80"/>
      <c r="VGF17" s="80"/>
      <c r="VGG17" s="80"/>
      <c r="VGH17" s="80"/>
      <c r="VGI17" s="80"/>
      <c r="VGJ17" s="80"/>
      <c r="VGK17" s="80"/>
      <c r="VGL17" s="80"/>
      <c r="VGM17" s="80"/>
      <c r="VGN17" s="80"/>
      <c r="VGO17" s="80"/>
      <c r="VGP17" s="80"/>
      <c r="VGQ17" s="80"/>
      <c r="VGR17" s="80"/>
      <c r="VGS17" s="80"/>
      <c r="VGT17" s="80"/>
      <c r="VGU17" s="80"/>
      <c r="VGV17" s="80"/>
      <c r="VGW17" s="80"/>
      <c r="VGX17" s="80"/>
      <c r="VGY17" s="80"/>
      <c r="VGZ17" s="80"/>
      <c r="VHA17" s="80"/>
      <c r="VHB17" s="80"/>
      <c r="VHC17" s="80"/>
      <c r="VHD17" s="80"/>
      <c r="VHE17" s="80"/>
      <c r="VHF17" s="80"/>
      <c r="VHG17" s="80"/>
      <c r="VHH17" s="80"/>
      <c r="VHI17" s="80"/>
      <c r="VHJ17" s="80"/>
      <c r="VHK17" s="80"/>
      <c r="VHL17" s="80"/>
      <c r="VHM17" s="80"/>
      <c r="VHN17" s="80"/>
      <c r="VHO17" s="80"/>
      <c r="VHP17" s="80"/>
      <c r="VHQ17" s="80"/>
      <c r="VHR17" s="80"/>
      <c r="VHS17" s="80"/>
      <c r="VHT17" s="80"/>
      <c r="VHU17" s="80"/>
      <c r="VHV17" s="80"/>
      <c r="VHW17" s="80"/>
      <c r="VHX17" s="80"/>
      <c r="VHY17" s="80"/>
      <c r="VHZ17" s="80"/>
      <c r="VIA17" s="80"/>
      <c r="VIB17" s="80"/>
      <c r="VIC17" s="80"/>
      <c r="VID17" s="80"/>
      <c r="VIE17" s="80"/>
      <c r="VIF17" s="80"/>
      <c r="VIG17" s="80"/>
      <c r="VIH17" s="80"/>
      <c r="VII17" s="80"/>
      <c r="VIJ17" s="80"/>
      <c r="VIK17" s="80"/>
      <c r="VIL17" s="80"/>
      <c r="VIM17" s="80"/>
      <c r="VIN17" s="80"/>
      <c r="VIO17" s="80"/>
      <c r="VIP17" s="80"/>
      <c r="VIQ17" s="80"/>
      <c r="VIR17" s="80"/>
      <c r="VIS17" s="80"/>
      <c r="VIT17" s="80"/>
      <c r="VIU17" s="80"/>
      <c r="VIV17" s="80"/>
      <c r="VIW17" s="80"/>
      <c r="VIX17" s="80"/>
      <c r="VIY17" s="80"/>
      <c r="VIZ17" s="80"/>
      <c r="VJA17" s="80"/>
      <c r="VJB17" s="80"/>
      <c r="VJC17" s="80"/>
      <c r="VJD17" s="80"/>
      <c r="VJE17" s="80"/>
      <c r="VJF17" s="80"/>
      <c r="VJG17" s="80"/>
      <c r="VJH17" s="80"/>
      <c r="VJI17" s="80"/>
      <c r="VJJ17" s="80"/>
      <c r="VJK17" s="80"/>
      <c r="VJL17" s="80"/>
      <c r="VJM17" s="80"/>
      <c r="VJN17" s="80"/>
      <c r="VJO17" s="80"/>
      <c r="VJP17" s="80"/>
      <c r="VJQ17" s="80"/>
      <c r="VJR17" s="80"/>
      <c r="VJS17" s="80"/>
      <c r="VJT17" s="80"/>
      <c r="VJU17" s="80"/>
      <c r="VJV17" s="80"/>
      <c r="VJW17" s="80"/>
      <c r="VJX17" s="80"/>
      <c r="VJY17" s="80"/>
      <c r="VJZ17" s="80"/>
      <c r="VKA17" s="80"/>
      <c r="VKB17" s="80"/>
      <c r="VKC17" s="80"/>
      <c r="VKD17" s="80"/>
      <c r="VKE17" s="80"/>
      <c r="VKF17" s="80"/>
      <c r="VKG17" s="80"/>
      <c r="VKH17" s="80"/>
      <c r="VKI17" s="80"/>
      <c r="VKJ17" s="80"/>
      <c r="VKK17" s="80"/>
      <c r="VKL17" s="80"/>
      <c r="VKM17" s="80"/>
      <c r="VKN17" s="80"/>
      <c r="VKO17" s="80"/>
      <c r="VKP17" s="80"/>
      <c r="VKQ17" s="80"/>
      <c r="VKR17" s="80"/>
      <c r="VKS17" s="80"/>
      <c r="VKT17" s="80"/>
      <c r="VKU17" s="80"/>
      <c r="VKV17" s="80"/>
      <c r="VKW17" s="80"/>
      <c r="VKX17" s="80"/>
      <c r="VKY17" s="80"/>
      <c r="VKZ17" s="80"/>
      <c r="VLA17" s="80"/>
      <c r="VLB17" s="80"/>
      <c r="VLC17" s="80"/>
      <c r="VLD17" s="80"/>
      <c r="VLE17" s="80"/>
      <c r="VLF17" s="80"/>
      <c r="VLG17" s="80"/>
      <c r="VLH17" s="80"/>
      <c r="VLI17" s="80"/>
      <c r="VLJ17" s="80"/>
      <c r="VLK17" s="80"/>
      <c r="VLL17" s="80"/>
      <c r="VLM17" s="80"/>
      <c r="VLN17" s="80"/>
      <c r="VLO17" s="80"/>
      <c r="VLP17" s="80"/>
      <c r="VLQ17" s="80"/>
      <c r="VLR17" s="80"/>
      <c r="VLS17" s="80"/>
      <c r="VLT17" s="80"/>
      <c r="VLU17" s="80"/>
      <c r="VLV17" s="80"/>
      <c r="VLW17" s="80"/>
      <c r="VLX17" s="80"/>
      <c r="VLY17" s="80"/>
      <c r="VLZ17" s="80"/>
      <c r="VMA17" s="80"/>
      <c r="VMB17" s="80"/>
      <c r="VMC17" s="80"/>
      <c r="VMD17" s="80"/>
      <c r="VME17" s="80"/>
      <c r="VMF17" s="80"/>
      <c r="VMG17" s="80"/>
      <c r="VMH17" s="80"/>
      <c r="VMI17" s="80"/>
      <c r="VMJ17" s="80"/>
      <c r="VMK17" s="80"/>
      <c r="VML17" s="80"/>
      <c r="VMM17" s="80"/>
      <c r="VMN17" s="80"/>
      <c r="VMO17" s="80"/>
      <c r="VMP17" s="80"/>
      <c r="VMQ17" s="80"/>
      <c r="VMR17" s="80"/>
      <c r="VMS17" s="80"/>
      <c r="VMT17" s="80"/>
      <c r="VMU17" s="80"/>
      <c r="VMV17" s="80"/>
      <c r="VMW17" s="80"/>
      <c r="VMX17" s="80"/>
      <c r="VMY17" s="80"/>
      <c r="VMZ17" s="80"/>
      <c r="VNA17" s="80"/>
      <c r="VNB17" s="80"/>
      <c r="VNC17" s="80"/>
      <c r="VND17" s="80"/>
      <c r="VNE17" s="80"/>
      <c r="VNF17" s="80"/>
      <c r="VNG17" s="80"/>
      <c r="VNH17" s="80"/>
      <c r="VNI17" s="80"/>
      <c r="VNJ17" s="80"/>
      <c r="VNK17" s="80"/>
      <c r="VNL17" s="80"/>
      <c r="VNM17" s="80"/>
      <c r="VNN17" s="80"/>
      <c r="VNO17" s="80"/>
      <c r="VNP17" s="80"/>
      <c r="VNQ17" s="80"/>
      <c r="VNR17" s="80"/>
      <c r="VNS17" s="80"/>
      <c r="VNT17" s="80"/>
      <c r="VNU17" s="80"/>
      <c r="VNV17" s="80"/>
      <c r="VNW17" s="80"/>
      <c r="VNX17" s="80"/>
      <c r="VNY17" s="80"/>
      <c r="VNZ17" s="80"/>
      <c r="VOA17" s="80"/>
      <c r="VOB17" s="80"/>
      <c r="VOC17" s="80"/>
      <c r="VOD17" s="80"/>
      <c r="VOE17" s="80"/>
      <c r="VOF17" s="80"/>
      <c r="VOG17" s="80"/>
      <c r="VOH17" s="80"/>
      <c r="VOI17" s="80"/>
      <c r="VOJ17" s="80"/>
      <c r="VOK17" s="80"/>
      <c r="VOL17" s="80"/>
      <c r="VOM17" s="80"/>
      <c r="VON17" s="80"/>
      <c r="VOO17" s="80"/>
      <c r="VOP17" s="80"/>
      <c r="VOQ17" s="80"/>
      <c r="VOR17" s="80"/>
      <c r="VOS17" s="80"/>
      <c r="VOT17" s="80"/>
      <c r="VOU17" s="80"/>
      <c r="VOV17" s="80"/>
      <c r="VOW17" s="80"/>
      <c r="VOX17" s="80"/>
      <c r="VOY17" s="80"/>
      <c r="VOZ17" s="80"/>
      <c r="VPA17" s="80"/>
      <c r="VPB17" s="80"/>
      <c r="VPC17" s="80"/>
      <c r="VPD17" s="80"/>
      <c r="VPE17" s="80"/>
      <c r="VPF17" s="80"/>
      <c r="VPG17" s="80"/>
      <c r="VPH17" s="80"/>
      <c r="VPI17" s="80"/>
      <c r="VPJ17" s="80"/>
      <c r="VPK17" s="80"/>
      <c r="VPL17" s="80"/>
      <c r="VPM17" s="80"/>
      <c r="VPN17" s="80"/>
      <c r="VPO17" s="80"/>
      <c r="VPP17" s="80"/>
      <c r="VPQ17" s="80"/>
      <c r="VPR17" s="80"/>
      <c r="VPS17" s="80"/>
      <c r="VPT17" s="80"/>
      <c r="VPU17" s="80"/>
      <c r="VPV17" s="80"/>
      <c r="VPW17" s="80"/>
      <c r="VPX17" s="80"/>
      <c r="VPY17" s="80"/>
      <c r="VPZ17" s="80"/>
      <c r="VQA17" s="80"/>
      <c r="VQB17" s="80"/>
      <c r="VQC17" s="80"/>
      <c r="VQD17" s="80"/>
      <c r="VQE17" s="80"/>
      <c r="VQF17" s="80"/>
      <c r="VQG17" s="80"/>
      <c r="VQH17" s="80"/>
      <c r="VQI17" s="80"/>
      <c r="VQJ17" s="80"/>
      <c r="VQK17" s="80"/>
      <c r="VQL17" s="80"/>
      <c r="VQM17" s="80"/>
      <c r="VQN17" s="80"/>
      <c r="VQO17" s="80"/>
      <c r="VQP17" s="80"/>
      <c r="VQQ17" s="80"/>
      <c r="VQR17" s="80"/>
      <c r="VQS17" s="80"/>
      <c r="VQT17" s="80"/>
      <c r="VQU17" s="80"/>
      <c r="VQV17" s="80"/>
      <c r="VQW17" s="80"/>
      <c r="VQX17" s="80"/>
      <c r="VQY17" s="80"/>
      <c r="VQZ17" s="80"/>
      <c r="VRA17" s="80"/>
      <c r="VRB17" s="80"/>
      <c r="VRC17" s="80"/>
      <c r="VRD17" s="80"/>
      <c r="VRE17" s="80"/>
      <c r="VRF17" s="80"/>
      <c r="VRG17" s="80"/>
      <c r="VRH17" s="80"/>
      <c r="VRI17" s="80"/>
      <c r="VRJ17" s="80"/>
      <c r="VRK17" s="80"/>
      <c r="VRL17" s="80"/>
      <c r="VRM17" s="80"/>
      <c r="VRN17" s="80"/>
      <c r="VRO17" s="80"/>
      <c r="VRP17" s="80"/>
      <c r="VRQ17" s="80"/>
      <c r="VRR17" s="80"/>
      <c r="VRS17" s="80"/>
      <c r="VRT17" s="80"/>
      <c r="VRU17" s="80"/>
      <c r="VRV17" s="80"/>
      <c r="VRW17" s="80"/>
      <c r="VRX17" s="80"/>
      <c r="VRY17" s="80"/>
      <c r="VRZ17" s="80"/>
      <c r="VSA17" s="80"/>
      <c r="VSB17" s="80"/>
      <c r="VSC17" s="80"/>
      <c r="VSD17" s="80"/>
      <c r="VSE17" s="80"/>
      <c r="VSF17" s="80"/>
      <c r="VSG17" s="80"/>
      <c r="VSH17" s="80"/>
      <c r="VSI17" s="80"/>
      <c r="VSJ17" s="80"/>
      <c r="VSK17" s="80"/>
      <c r="VSL17" s="80"/>
      <c r="VSM17" s="80"/>
      <c r="VSN17" s="80"/>
      <c r="VSO17" s="80"/>
      <c r="VSP17" s="80"/>
      <c r="VSQ17" s="80"/>
      <c r="VSR17" s="80"/>
      <c r="VSS17" s="80"/>
      <c r="VST17" s="80"/>
      <c r="VSU17" s="80"/>
      <c r="VSV17" s="80"/>
      <c r="VSW17" s="80"/>
      <c r="VSX17" s="80"/>
      <c r="VSY17" s="80"/>
      <c r="VSZ17" s="80"/>
      <c r="VTA17" s="80"/>
      <c r="VTB17" s="80"/>
      <c r="VTC17" s="80"/>
      <c r="VTD17" s="80"/>
      <c r="VTE17" s="80"/>
      <c r="VTF17" s="80"/>
      <c r="VTG17" s="80"/>
      <c r="VTH17" s="80"/>
      <c r="VTI17" s="80"/>
      <c r="VTJ17" s="80"/>
      <c r="VTK17" s="80"/>
      <c r="VTL17" s="80"/>
      <c r="VTM17" s="80"/>
      <c r="VTN17" s="80"/>
      <c r="VTO17" s="80"/>
      <c r="VTP17" s="80"/>
      <c r="VTQ17" s="80"/>
      <c r="VTR17" s="80"/>
      <c r="VTS17" s="80"/>
      <c r="VTT17" s="80"/>
      <c r="VTU17" s="80"/>
      <c r="VTV17" s="80"/>
      <c r="VTW17" s="80"/>
      <c r="VTX17" s="80"/>
      <c r="VTY17" s="80"/>
      <c r="VTZ17" s="80"/>
      <c r="VUA17" s="80"/>
      <c r="VUB17" s="80"/>
      <c r="VUC17" s="80"/>
      <c r="VUD17" s="80"/>
      <c r="VUE17" s="80"/>
      <c r="VUF17" s="80"/>
      <c r="VUG17" s="80"/>
      <c r="VUH17" s="80"/>
      <c r="VUI17" s="80"/>
      <c r="VUJ17" s="80"/>
      <c r="VUK17" s="80"/>
      <c r="VUL17" s="80"/>
      <c r="VUM17" s="80"/>
      <c r="VUN17" s="80"/>
      <c r="VUO17" s="80"/>
      <c r="VUP17" s="80"/>
      <c r="VUQ17" s="80"/>
      <c r="VUR17" s="80"/>
      <c r="VUS17" s="80"/>
      <c r="VUT17" s="80"/>
      <c r="VUU17" s="80"/>
      <c r="VUV17" s="80"/>
      <c r="VUW17" s="80"/>
      <c r="VUX17" s="80"/>
      <c r="VUY17" s="80"/>
      <c r="VUZ17" s="80"/>
      <c r="VVA17" s="80"/>
      <c r="VVB17" s="80"/>
      <c r="VVC17" s="80"/>
      <c r="VVD17" s="80"/>
      <c r="VVE17" s="80"/>
      <c r="VVF17" s="80"/>
      <c r="VVG17" s="80"/>
      <c r="VVH17" s="80"/>
      <c r="VVI17" s="80"/>
      <c r="VVJ17" s="80"/>
      <c r="VVK17" s="80"/>
      <c r="VVL17" s="80"/>
      <c r="VVM17" s="80"/>
      <c r="VVN17" s="80"/>
      <c r="VVO17" s="80"/>
      <c r="VVP17" s="80"/>
      <c r="VVQ17" s="80"/>
      <c r="VVR17" s="80"/>
      <c r="VVS17" s="80"/>
      <c r="VVT17" s="80"/>
      <c r="VVU17" s="80"/>
      <c r="VVV17" s="80"/>
      <c r="VVW17" s="80"/>
      <c r="VVX17" s="80"/>
      <c r="VVY17" s="80"/>
      <c r="VVZ17" s="80"/>
      <c r="VWA17" s="80"/>
      <c r="VWB17" s="80"/>
      <c r="VWC17" s="80"/>
      <c r="VWD17" s="80"/>
      <c r="VWE17" s="80"/>
      <c r="VWF17" s="80"/>
      <c r="VWG17" s="80"/>
      <c r="VWH17" s="80"/>
      <c r="VWI17" s="80"/>
      <c r="VWJ17" s="80"/>
      <c r="VWK17" s="80"/>
      <c r="VWL17" s="80"/>
      <c r="VWM17" s="80"/>
      <c r="VWN17" s="80"/>
      <c r="VWO17" s="80"/>
      <c r="VWP17" s="80"/>
      <c r="VWQ17" s="80"/>
      <c r="VWR17" s="80"/>
      <c r="VWS17" s="80"/>
      <c r="VWT17" s="80"/>
      <c r="VWU17" s="80"/>
      <c r="VWV17" s="80"/>
      <c r="VWW17" s="80"/>
      <c r="VWX17" s="80"/>
      <c r="VWY17" s="80"/>
      <c r="VWZ17" s="80"/>
      <c r="VXA17" s="80"/>
      <c r="VXB17" s="80"/>
      <c r="VXC17" s="80"/>
      <c r="VXD17" s="80"/>
      <c r="VXE17" s="80"/>
      <c r="VXF17" s="80"/>
      <c r="VXG17" s="80"/>
      <c r="VXH17" s="80"/>
      <c r="VXI17" s="80"/>
      <c r="VXJ17" s="80"/>
      <c r="VXK17" s="80"/>
      <c r="VXL17" s="80"/>
      <c r="VXM17" s="80"/>
      <c r="VXN17" s="80"/>
      <c r="VXO17" s="80"/>
      <c r="VXP17" s="80"/>
      <c r="VXQ17" s="80"/>
      <c r="VXR17" s="80"/>
      <c r="VXS17" s="80"/>
      <c r="VXT17" s="80"/>
      <c r="VXU17" s="80"/>
      <c r="VXV17" s="80"/>
      <c r="VXW17" s="80"/>
      <c r="VXX17" s="80"/>
      <c r="VXY17" s="80"/>
      <c r="VXZ17" s="80"/>
      <c r="VYA17" s="80"/>
      <c r="VYB17" s="80"/>
      <c r="VYC17" s="80"/>
      <c r="VYD17" s="80"/>
      <c r="VYE17" s="80"/>
      <c r="VYF17" s="80"/>
      <c r="VYG17" s="80"/>
      <c r="VYH17" s="80"/>
      <c r="VYI17" s="80"/>
      <c r="VYJ17" s="80"/>
      <c r="VYK17" s="80"/>
      <c r="VYL17" s="80"/>
      <c r="VYM17" s="80"/>
      <c r="VYN17" s="80"/>
      <c r="VYO17" s="80"/>
      <c r="VYP17" s="80"/>
      <c r="VYQ17" s="80"/>
      <c r="VYR17" s="80"/>
      <c r="VYS17" s="80"/>
      <c r="VYT17" s="80"/>
      <c r="VYU17" s="80"/>
      <c r="VYV17" s="80"/>
      <c r="VYW17" s="80"/>
      <c r="VYX17" s="80"/>
      <c r="VYY17" s="80"/>
      <c r="VYZ17" s="80"/>
      <c r="VZA17" s="80"/>
      <c r="VZB17" s="80"/>
      <c r="VZC17" s="80"/>
      <c r="VZD17" s="80"/>
      <c r="VZE17" s="80"/>
      <c r="VZF17" s="80"/>
      <c r="VZG17" s="80"/>
      <c r="VZH17" s="80"/>
      <c r="VZI17" s="80"/>
      <c r="VZJ17" s="80"/>
      <c r="VZK17" s="80"/>
      <c r="VZL17" s="80"/>
      <c r="VZM17" s="80"/>
      <c r="VZN17" s="80"/>
      <c r="VZO17" s="80"/>
      <c r="VZP17" s="80"/>
      <c r="VZQ17" s="80"/>
      <c r="VZR17" s="80"/>
      <c r="VZS17" s="80"/>
      <c r="VZT17" s="80"/>
      <c r="VZU17" s="80"/>
      <c r="VZV17" s="80"/>
      <c r="VZW17" s="80"/>
      <c r="VZX17" s="80"/>
      <c r="VZY17" s="80"/>
      <c r="VZZ17" s="80"/>
      <c r="WAA17" s="80"/>
      <c r="WAB17" s="80"/>
      <c r="WAC17" s="80"/>
      <c r="WAD17" s="80"/>
      <c r="WAE17" s="80"/>
      <c r="WAF17" s="80"/>
      <c r="WAG17" s="80"/>
      <c r="WAH17" s="80"/>
      <c r="WAI17" s="80"/>
      <c r="WAJ17" s="80"/>
      <c r="WAK17" s="80"/>
      <c r="WAL17" s="80"/>
      <c r="WAM17" s="80"/>
      <c r="WAN17" s="80"/>
      <c r="WAO17" s="80"/>
      <c r="WAP17" s="80"/>
      <c r="WAQ17" s="80"/>
      <c r="WAR17" s="80"/>
      <c r="WAS17" s="80"/>
      <c r="WAT17" s="80"/>
      <c r="WAU17" s="80"/>
      <c r="WAV17" s="80"/>
      <c r="WAW17" s="80"/>
      <c r="WAX17" s="80"/>
      <c r="WAY17" s="80"/>
      <c r="WAZ17" s="80"/>
      <c r="WBA17" s="80"/>
      <c r="WBB17" s="80"/>
      <c r="WBC17" s="80"/>
      <c r="WBD17" s="80"/>
      <c r="WBE17" s="80"/>
      <c r="WBF17" s="80"/>
      <c r="WBG17" s="80"/>
      <c r="WBH17" s="80"/>
      <c r="WBI17" s="80"/>
      <c r="WBJ17" s="80"/>
      <c r="WBK17" s="80"/>
      <c r="WBL17" s="80"/>
      <c r="WBM17" s="80"/>
      <c r="WBN17" s="80"/>
      <c r="WBO17" s="80"/>
      <c r="WBP17" s="80"/>
      <c r="WBQ17" s="80"/>
      <c r="WBR17" s="80"/>
      <c r="WBS17" s="80"/>
      <c r="WBT17" s="80"/>
      <c r="WBU17" s="80"/>
      <c r="WBV17" s="80"/>
      <c r="WBW17" s="80"/>
      <c r="WBX17" s="80"/>
      <c r="WBY17" s="80"/>
      <c r="WBZ17" s="80"/>
      <c r="WCA17" s="80"/>
      <c r="WCB17" s="80"/>
      <c r="WCC17" s="80"/>
      <c r="WCD17" s="80"/>
      <c r="WCE17" s="80"/>
      <c r="WCF17" s="80"/>
      <c r="WCG17" s="80"/>
      <c r="WCH17" s="80"/>
      <c r="WCI17" s="80"/>
      <c r="WCJ17" s="80"/>
      <c r="WCK17" s="80"/>
      <c r="WCL17" s="80"/>
      <c r="WCM17" s="80"/>
      <c r="WCN17" s="80"/>
      <c r="WCO17" s="80"/>
      <c r="WCP17" s="80"/>
      <c r="WCQ17" s="80"/>
      <c r="WCR17" s="80"/>
      <c r="WCS17" s="80"/>
      <c r="WCT17" s="80"/>
      <c r="WCU17" s="80"/>
      <c r="WCV17" s="80"/>
      <c r="WCW17" s="80"/>
      <c r="WCX17" s="80"/>
      <c r="WCY17" s="80"/>
      <c r="WCZ17" s="80"/>
      <c r="WDA17" s="80"/>
      <c r="WDB17" s="80"/>
      <c r="WDC17" s="80"/>
      <c r="WDD17" s="80"/>
      <c r="WDE17" s="80"/>
      <c r="WDF17" s="80"/>
      <c r="WDG17" s="80"/>
      <c r="WDH17" s="80"/>
      <c r="WDI17" s="80"/>
      <c r="WDJ17" s="80"/>
      <c r="WDK17" s="80"/>
      <c r="WDL17" s="80"/>
      <c r="WDM17" s="80"/>
      <c r="WDN17" s="80"/>
      <c r="WDO17" s="80"/>
      <c r="WDP17" s="80"/>
      <c r="WDQ17" s="80"/>
      <c r="WDR17" s="80"/>
      <c r="WDS17" s="80"/>
      <c r="WDT17" s="80"/>
      <c r="WDU17" s="80"/>
      <c r="WDV17" s="80"/>
      <c r="WDW17" s="80"/>
      <c r="WDX17" s="80"/>
      <c r="WDY17" s="80"/>
      <c r="WDZ17" s="80"/>
      <c r="WEA17" s="80"/>
      <c r="WEB17" s="80"/>
      <c r="WEC17" s="80"/>
      <c r="WED17" s="80"/>
      <c r="WEE17" s="80"/>
      <c r="WEF17" s="80"/>
      <c r="WEG17" s="80"/>
      <c r="WEH17" s="80"/>
      <c r="WEI17" s="80"/>
      <c r="WEJ17" s="80"/>
      <c r="WEK17" s="80"/>
      <c r="WEL17" s="80"/>
      <c r="WEM17" s="80"/>
      <c r="WEN17" s="80"/>
      <c r="WEO17" s="80"/>
      <c r="WEP17" s="80"/>
      <c r="WEQ17" s="80"/>
      <c r="WER17" s="80"/>
      <c r="WES17" s="80"/>
      <c r="WET17" s="80"/>
      <c r="WEU17" s="80"/>
      <c r="WEV17" s="80"/>
      <c r="WEW17" s="80"/>
      <c r="WEX17" s="80"/>
      <c r="WEY17" s="80"/>
      <c r="WEZ17" s="80"/>
      <c r="WFA17" s="80"/>
      <c r="WFB17" s="80"/>
      <c r="WFC17" s="80"/>
      <c r="WFD17" s="80"/>
      <c r="WFE17" s="80"/>
      <c r="WFF17" s="80"/>
      <c r="WFG17" s="80"/>
      <c r="WFH17" s="80"/>
      <c r="WFI17" s="80"/>
      <c r="WFJ17" s="80"/>
      <c r="WFK17" s="80"/>
      <c r="WFL17" s="80"/>
      <c r="WFM17" s="80"/>
      <c r="WFN17" s="80"/>
      <c r="WFO17" s="80"/>
      <c r="WFP17" s="80"/>
      <c r="WFQ17" s="80"/>
      <c r="WFR17" s="80"/>
      <c r="WFS17" s="80"/>
      <c r="WFT17" s="80"/>
      <c r="WFU17" s="80"/>
      <c r="WFV17" s="80"/>
      <c r="WFW17" s="80"/>
      <c r="WFX17" s="80"/>
      <c r="WFY17" s="80"/>
      <c r="WFZ17" s="80"/>
      <c r="WGA17" s="80"/>
      <c r="WGB17" s="80"/>
      <c r="WGC17" s="80"/>
      <c r="WGD17" s="80"/>
      <c r="WGE17" s="80"/>
      <c r="WGF17" s="80"/>
      <c r="WGG17" s="80"/>
      <c r="WGH17" s="80"/>
      <c r="WGI17" s="80"/>
      <c r="WGJ17" s="80"/>
      <c r="WGK17" s="80"/>
      <c r="WGL17" s="80"/>
      <c r="WGM17" s="80"/>
      <c r="WGN17" s="80"/>
      <c r="WGO17" s="80"/>
      <c r="WGP17" s="80"/>
      <c r="WGQ17" s="80"/>
      <c r="WGR17" s="80"/>
      <c r="WGS17" s="80"/>
      <c r="WGT17" s="80"/>
      <c r="WGU17" s="80"/>
      <c r="WGV17" s="80"/>
      <c r="WGW17" s="80"/>
      <c r="WGX17" s="80"/>
      <c r="WGY17" s="80"/>
      <c r="WGZ17" s="80"/>
      <c r="WHA17" s="80"/>
      <c r="WHB17" s="80"/>
      <c r="WHC17" s="80"/>
      <c r="WHD17" s="80"/>
      <c r="WHE17" s="80"/>
      <c r="WHF17" s="80"/>
      <c r="WHG17" s="80"/>
      <c r="WHH17" s="80"/>
      <c r="WHI17" s="80"/>
      <c r="WHJ17" s="80"/>
      <c r="WHK17" s="80"/>
      <c r="WHL17" s="80"/>
      <c r="WHM17" s="80"/>
      <c r="WHN17" s="80"/>
      <c r="WHO17" s="80"/>
      <c r="WHP17" s="80"/>
      <c r="WHQ17" s="80"/>
      <c r="WHR17" s="80"/>
      <c r="WHS17" s="80"/>
      <c r="WHT17" s="80"/>
      <c r="WHU17" s="80"/>
      <c r="WHV17" s="80"/>
      <c r="WHW17" s="80"/>
      <c r="WHX17" s="80"/>
      <c r="WHY17" s="80"/>
      <c r="WHZ17" s="80"/>
      <c r="WIA17" s="80"/>
      <c r="WIB17" s="80"/>
      <c r="WIC17" s="80"/>
      <c r="WID17" s="80"/>
      <c r="WIE17" s="80"/>
      <c r="WIF17" s="80"/>
      <c r="WIG17" s="80"/>
      <c r="WIH17" s="80"/>
      <c r="WII17" s="80"/>
      <c r="WIJ17" s="80"/>
      <c r="WIK17" s="80"/>
      <c r="WIL17" s="80"/>
      <c r="WIM17" s="80"/>
      <c r="WIN17" s="80"/>
      <c r="WIO17" s="80"/>
      <c r="WIP17" s="80"/>
      <c r="WIQ17" s="80"/>
      <c r="WIR17" s="80"/>
      <c r="WIS17" s="80"/>
      <c r="WIT17" s="80"/>
      <c r="WIU17" s="80"/>
      <c r="WIV17" s="80"/>
      <c r="WIW17" s="80"/>
      <c r="WIX17" s="80"/>
      <c r="WIY17" s="80"/>
      <c r="WIZ17" s="80"/>
      <c r="WJA17" s="80"/>
      <c r="WJB17" s="80"/>
      <c r="WJC17" s="80"/>
      <c r="WJD17" s="80"/>
      <c r="WJE17" s="80"/>
      <c r="WJF17" s="80"/>
      <c r="WJG17" s="80"/>
      <c r="WJH17" s="80"/>
      <c r="WJI17" s="80"/>
      <c r="WJJ17" s="80"/>
      <c r="WJK17" s="80"/>
      <c r="WJL17" s="80"/>
      <c r="WJM17" s="80"/>
      <c r="WJN17" s="80"/>
      <c r="WJO17" s="80"/>
      <c r="WJP17" s="80"/>
      <c r="WJQ17" s="80"/>
      <c r="WJR17" s="80"/>
      <c r="WJS17" s="80"/>
      <c r="WJT17" s="80"/>
      <c r="WJU17" s="80"/>
      <c r="WJV17" s="80"/>
      <c r="WJW17" s="80"/>
      <c r="WJX17" s="80"/>
      <c r="WJY17" s="80"/>
      <c r="WJZ17" s="80"/>
      <c r="WKA17" s="80"/>
      <c r="WKB17" s="80"/>
      <c r="WKC17" s="80"/>
      <c r="WKD17" s="80"/>
      <c r="WKE17" s="80"/>
      <c r="WKF17" s="80"/>
      <c r="WKG17" s="80"/>
      <c r="WKH17" s="80"/>
      <c r="WKI17" s="80"/>
      <c r="WKJ17" s="80"/>
      <c r="WKK17" s="80"/>
      <c r="WKL17" s="80"/>
      <c r="WKM17" s="80"/>
      <c r="WKN17" s="80"/>
      <c r="WKO17" s="80"/>
      <c r="WKP17" s="80"/>
      <c r="WKQ17" s="80"/>
      <c r="WKR17" s="80"/>
      <c r="WKS17" s="80"/>
      <c r="WKT17" s="80"/>
      <c r="WKU17" s="80"/>
      <c r="WKV17" s="80"/>
      <c r="WKW17" s="80"/>
      <c r="WKX17" s="80"/>
      <c r="WKY17" s="80"/>
      <c r="WKZ17" s="80"/>
      <c r="WLA17" s="80"/>
      <c r="WLB17" s="80"/>
      <c r="WLC17" s="80"/>
      <c r="WLD17" s="80"/>
      <c r="WLE17" s="80"/>
      <c r="WLF17" s="80"/>
      <c r="WLG17" s="80"/>
      <c r="WLH17" s="80"/>
      <c r="WLI17" s="80"/>
      <c r="WLJ17" s="80"/>
      <c r="WLK17" s="80"/>
      <c r="WLL17" s="80"/>
      <c r="WLM17" s="80"/>
      <c r="WLN17" s="80"/>
      <c r="WLO17" s="80"/>
      <c r="WLP17" s="80"/>
      <c r="WLQ17" s="80"/>
      <c r="WLR17" s="80"/>
      <c r="WLS17" s="80"/>
      <c r="WLT17" s="80"/>
      <c r="WLU17" s="80"/>
      <c r="WLV17" s="80"/>
      <c r="WLW17" s="80"/>
      <c r="WLX17" s="80"/>
      <c r="WLY17" s="80"/>
      <c r="WLZ17" s="80"/>
      <c r="WMA17" s="80"/>
      <c r="WMB17" s="80"/>
      <c r="WMC17" s="80"/>
      <c r="WMD17" s="80"/>
      <c r="WME17" s="80"/>
      <c r="WMF17" s="80"/>
      <c r="WMG17" s="80"/>
      <c r="WMH17" s="80"/>
      <c r="WMI17" s="80"/>
      <c r="WMJ17" s="80"/>
      <c r="WMK17" s="80"/>
      <c r="WML17" s="80"/>
      <c r="WMM17" s="80"/>
      <c r="WMN17" s="80"/>
      <c r="WMO17" s="80"/>
      <c r="WMP17" s="80"/>
      <c r="WMQ17" s="80"/>
      <c r="WMR17" s="80"/>
      <c r="WMS17" s="80"/>
      <c r="WMT17" s="80"/>
      <c r="WMU17" s="80"/>
      <c r="WMV17" s="80"/>
      <c r="WMW17" s="80"/>
      <c r="WMX17" s="80"/>
      <c r="WMY17" s="80"/>
      <c r="WMZ17" s="80"/>
      <c r="WNA17" s="80"/>
      <c r="WNB17" s="80"/>
      <c r="WNC17" s="80"/>
      <c r="WND17" s="80"/>
      <c r="WNE17" s="80"/>
      <c r="WNF17" s="80"/>
      <c r="WNG17" s="80"/>
      <c r="WNH17" s="80"/>
      <c r="WNI17" s="80"/>
      <c r="WNJ17" s="80"/>
      <c r="WNK17" s="80"/>
      <c r="WNL17" s="80"/>
      <c r="WNM17" s="80"/>
      <c r="WNN17" s="80"/>
      <c r="WNO17" s="80"/>
      <c r="WNP17" s="80"/>
      <c r="WNQ17" s="80"/>
      <c r="WNR17" s="80"/>
      <c r="WNS17" s="80"/>
      <c r="WNT17" s="80"/>
      <c r="WNU17" s="80"/>
      <c r="WNV17" s="80"/>
      <c r="WNW17" s="80"/>
      <c r="WNX17" s="80"/>
      <c r="WNY17" s="80"/>
      <c r="WNZ17" s="80"/>
      <c r="WOA17" s="80"/>
      <c r="WOB17" s="80"/>
      <c r="WOC17" s="80"/>
      <c r="WOD17" s="80"/>
      <c r="WOE17" s="80"/>
      <c r="WOF17" s="80"/>
      <c r="WOG17" s="80"/>
      <c r="WOH17" s="80"/>
      <c r="WOI17" s="80"/>
      <c r="WOJ17" s="80"/>
      <c r="WOK17" s="80"/>
      <c r="WOL17" s="80"/>
      <c r="WOM17" s="80"/>
      <c r="WON17" s="80"/>
      <c r="WOO17" s="80"/>
      <c r="WOP17" s="80"/>
      <c r="WOQ17" s="80"/>
      <c r="WOR17" s="80"/>
      <c r="WOS17" s="80"/>
      <c r="WOT17" s="80"/>
      <c r="WOU17" s="80"/>
      <c r="WOV17" s="80"/>
      <c r="WOW17" s="80"/>
      <c r="WOX17" s="80"/>
      <c r="WOY17" s="80"/>
      <c r="WOZ17" s="80"/>
      <c r="WPA17" s="80"/>
      <c r="WPB17" s="80"/>
      <c r="WPC17" s="80"/>
      <c r="WPD17" s="80"/>
      <c r="WPE17" s="80"/>
      <c r="WPF17" s="80"/>
      <c r="WPG17" s="80"/>
      <c r="WPH17" s="80"/>
      <c r="WPI17" s="80"/>
      <c r="WPJ17" s="80"/>
      <c r="WPK17" s="80"/>
      <c r="WPL17" s="80"/>
      <c r="WPM17" s="80"/>
      <c r="WPN17" s="80"/>
      <c r="WPO17" s="80"/>
      <c r="WPP17" s="80"/>
      <c r="WPQ17" s="80"/>
      <c r="WPR17" s="80"/>
      <c r="WPS17" s="80"/>
      <c r="WPT17" s="80"/>
      <c r="WPU17" s="80"/>
      <c r="WPV17" s="80"/>
      <c r="WPW17" s="80"/>
      <c r="WPX17" s="80"/>
      <c r="WPY17" s="80"/>
      <c r="WPZ17" s="80"/>
      <c r="WQA17" s="80"/>
      <c r="WQB17" s="80"/>
      <c r="WQC17" s="80"/>
      <c r="WQD17" s="80"/>
      <c r="WQE17" s="80"/>
      <c r="WQF17" s="80"/>
      <c r="WQG17" s="80"/>
      <c r="WQH17" s="80"/>
      <c r="WQI17" s="80"/>
      <c r="WQJ17" s="80"/>
      <c r="WQK17" s="80"/>
      <c r="WQL17" s="80"/>
      <c r="WQM17" s="80"/>
      <c r="WQN17" s="80"/>
      <c r="WQO17" s="80"/>
      <c r="WQP17" s="80"/>
      <c r="WQQ17" s="80"/>
      <c r="WQR17" s="80"/>
      <c r="WQS17" s="80"/>
      <c r="WQT17" s="80"/>
      <c r="WQU17" s="80"/>
      <c r="WQV17" s="80"/>
      <c r="WQW17" s="80"/>
      <c r="WQX17" s="80"/>
      <c r="WQY17" s="80"/>
      <c r="WQZ17" s="80"/>
      <c r="WRA17" s="80"/>
      <c r="WRB17" s="80"/>
      <c r="WRC17" s="80"/>
      <c r="WRD17" s="80"/>
      <c r="WRE17" s="80"/>
      <c r="WRF17" s="80"/>
      <c r="WRG17" s="80"/>
      <c r="WRH17" s="80"/>
      <c r="WRI17" s="80"/>
      <c r="WRJ17" s="80"/>
      <c r="WRK17" s="80"/>
      <c r="WRL17" s="80"/>
      <c r="WRM17" s="80"/>
      <c r="WRN17" s="80"/>
      <c r="WRO17" s="80"/>
      <c r="WRP17" s="80"/>
      <c r="WRQ17" s="80"/>
      <c r="WRR17" s="80"/>
      <c r="WRS17" s="80"/>
      <c r="WRT17" s="80"/>
      <c r="WRU17" s="80"/>
      <c r="WRV17" s="80"/>
      <c r="WRW17" s="80"/>
      <c r="WRX17" s="80"/>
      <c r="WRY17" s="80"/>
      <c r="WRZ17" s="80"/>
      <c r="WSA17" s="80"/>
      <c r="WSB17" s="80"/>
      <c r="WSC17" s="80"/>
      <c r="WSD17" s="80"/>
      <c r="WSE17" s="80"/>
      <c r="WSF17" s="80"/>
      <c r="WSG17" s="80"/>
      <c r="WSH17" s="80"/>
      <c r="WSI17" s="80"/>
      <c r="WSJ17" s="80"/>
      <c r="WSK17" s="80"/>
      <c r="WSL17" s="80"/>
      <c r="WSM17" s="80"/>
      <c r="WSN17" s="80"/>
      <c r="WSO17" s="80"/>
      <c r="WSP17" s="80"/>
      <c r="WSQ17" s="80"/>
      <c r="WSR17" s="80"/>
      <c r="WSS17" s="80"/>
      <c r="WST17" s="80"/>
      <c r="WSU17" s="80"/>
      <c r="WSV17" s="80"/>
      <c r="WSW17" s="80"/>
      <c r="WSX17" s="80"/>
      <c r="WSY17" s="80"/>
      <c r="WSZ17" s="80"/>
      <c r="WTA17" s="80"/>
      <c r="WTB17" s="80"/>
      <c r="WTC17" s="80"/>
      <c r="WTD17" s="80"/>
      <c r="WTE17" s="80"/>
      <c r="WTF17" s="80"/>
      <c r="WTG17" s="80"/>
      <c r="WTH17" s="80"/>
      <c r="WTI17" s="80"/>
      <c r="WTJ17" s="80"/>
      <c r="WTK17" s="80"/>
      <c r="WTL17" s="80"/>
      <c r="WTM17" s="80"/>
      <c r="WTN17" s="80"/>
      <c r="WTO17" s="80"/>
      <c r="WTP17" s="80"/>
      <c r="WTQ17" s="80"/>
      <c r="WTR17" s="80"/>
      <c r="WTS17" s="80"/>
      <c r="WTT17" s="80"/>
      <c r="WTU17" s="80"/>
      <c r="WTV17" s="80"/>
      <c r="WTW17" s="80"/>
      <c r="WTX17" s="80"/>
      <c r="WTY17" s="80"/>
      <c r="WTZ17" s="80"/>
      <c r="WUA17" s="80"/>
      <c r="WUB17" s="80"/>
      <c r="WUC17" s="80"/>
      <c r="WUD17" s="80"/>
      <c r="WUE17" s="80"/>
      <c r="WUF17" s="80"/>
      <c r="WUG17" s="80"/>
      <c r="WUH17" s="80"/>
      <c r="WUI17" s="80"/>
      <c r="WUJ17" s="80"/>
      <c r="WUK17" s="80"/>
      <c r="WUL17" s="80"/>
      <c r="WUM17" s="80"/>
      <c r="WUN17" s="80"/>
      <c r="WUO17" s="80"/>
      <c r="WUP17" s="80"/>
      <c r="WUQ17" s="80"/>
      <c r="WUR17" s="80"/>
      <c r="WUS17" s="80"/>
      <c r="WUT17" s="80"/>
      <c r="WUU17" s="80"/>
      <c r="WUV17" s="80"/>
      <c r="WUW17" s="80"/>
      <c r="WUX17" s="80"/>
      <c r="WUY17" s="80"/>
      <c r="WUZ17" s="80"/>
      <c r="WVA17" s="80"/>
      <c r="WVB17" s="80"/>
      <c r="WVC17" s="80"/>
      <c r="WVD17" s="80"/>
      <c r="WVE17" s="80"/>
      <c r="WVF17" s="80"/>
      <c r="WVG17" s="80"/>
      <c r="WVH17" s="80"/>
      <c r="WVI17" s="80"/>
      <c r="WVJ17" s="80"/>
      <c r="WVK17" s="80"/>
      <c r="WVL17" s="80"/>
      <c r="WVM17" s="80"/>
      <c r="WVN17" s="80"/>
      <c r="WVO17" s="80"/>
      <c r="WVP17" s="80"/>
      <c r="WVQ17" s="80"/>
      <c r="WVR17" s="80"/>
      <c r="WVS17" s="80"/>
    </row>
    <row r="19" spans="1:16139">
      <c r="A19" s="18"/>
      <c r="B19" s="114"/>
      <c r="C19" s="114"/>
      <c r="D19" s="114"/>
    </row>
    <row r="20" spans="1:16139">
      <c r="A20" s="18"/>
      <c r="B20" s="114"/>
      <c r="C20" s="114"/>
      <c r="D20" s="114"/>
      <c r="K20" s="222"/>
    </row>
    <row r="21" spans="1:16139" s="18" customFormat="1" ht="15.75">
      <c r="A21" s="113" t="s">
        <v>463</v>
      </c>
      <c r="B21" s="113" t="s">
        <v>464</v>
      </c>
      <c r="E21" s="441"/>
    </row>
    <row r="22" spans="1:16139" s="18" customFormat="1">
      <c r="A22" s="18" t="s">
        <v>435</v>
      </c>
      <c r="B22" s="114">
        <v>45</v>
      </c>
      <c r="E22" s="114"/>
    </row>
    <row r="23" spans="1:16139" s="18" customFormat="1">
      <c r="A23" s="18" t="s">
        <v>436</v>
      </c>
      <c r="B23" s="114">
        <v>20</v>
      </c>
      <c r="E23" s="114"/>
    </row>
    <row r="24" spans="1:16139" s="18" customFormat="1">
      <c r="A24" s="18" t="s">
        <v>437</v>
      </c>
      <c r="B24" s="114">
        <v>20</v>
      </c>
      <c r="E24" s="114"/>
    </row>
    <row r="25" spans="1:16139" s="18" customFormat="1">
      <c r="A25" s="18" t="s">
        <v>438</v>
      </c>
      <c r="B25" s="114">
        <v>20</v>
      </c>
      <c r="E25" s="114"/>
    </row>
    <row r="26" spans="1:16139" s="18" customFormat="1">
      <c r="A26" s="18" t="s">
        <v>461</v>
      </c>
      <c r="B26" s="114">
        <v>7</v>
      </c>
      <c r="E26" s="114"/>
    </row>
    <row r="27" spans="1:16139" s="18" customFormat="1">
      <c r="A27" s="18" t="s">
        <v>440</v>
      </c>
      <c r="B27" s="114">
        <v>30</v>
      </c>
      <c r="E27" s="114"/>
    </row>
    <row r="28" spans="1:16139" s="18" customFormat="1">
      <c r="A28" s="18" t="s">
        <v>449</v>
      </c>
      <c r="B28" s="114">
        <v>15</v>
      </c>
      <c r="E28" s="114"/>
    </row>
    <row r="29" spans="1:16139" s="18" customFormat="1">
      <c r="A29" s="18" t="s">
        <v>491</v>
      </c>
      <c r="B29" s="114"/>
      <c r="E29" s="114"/>
    </row>
    <row r="30" spans="1:16139" s="18" customFormat="1">
      <c r="A30" s="18" t="s">
        <v>442</v>
      </c>
      <c r="B30" s="114">
        <v>2</v>
      </c>
      <c r="E30" s="114"/>
    </row>
    <row r="31" spans="1:16139" s="18" customFormat="1">
      <c r="A31" s="18" t="s">
        <v>443</v>
      </c>
      <c r="B31" s="114">
        <v>30</v>
      </c>
      <c r="E31" s="114"/>
    </row>
    <row r="32" spans="1:16139" s="18" customFormat="1">
      <c r="A32" s="18" t="s">
        <v>444</v>
      </c>
      <c r="B32" s="114">
        <v>30</v>
      </c>
      <c r="E32" s="114"/>
    </row>
    <row r="33" spans="1:5" s="18" customFormat="1">
      <c r="A33" s="18" t="s">
        <v>448</v>
      </c>
      <c r="B33" s="114">
        <v>20</v>
      </c>
      <c r="E33" s="114"/>
    </row>
    <row r="34" spans="1:5" s="18" customFormat="1">
      <c r="A34" s="18" t="s">
        <v>492</v>
      </c>
      <c r="B34" s="114"/>
      <c r="E34" s="114"/>
    </row>
    <row r="35" spans="1:5" s="18" customFormat="1">
      <c r="A35" s="18" t="s">
        <v>445</v>
      </c>
      <c r="B35" s="114">
        <v>20</v>
      </c>
      <c r="E35" s="114"/>
    </row>
    <row r="36" spans="1:5" s="18" customFormat="1">
      <c r="A36" s="18" t="s">
        <v>496</v>
      </c>
      <c r="B36" s="114">
        <v>25</v>
      </c>
      <c r="E36" s="114"/>
    </row>
    <row r="37" spans="1:5" s="18" customFormat="1">
      <c r="A37" s="18" t="s">
        <v>447</v>
      </c>
      <c r="B37" s="114">
        <v>30</v>
      </c>
      <c r="E37" s="114"/>
    </row>
    <row r="38" spans="1:5" s="18" customFormat="1">
      <c r="A38" s="116" t="s">
        <v>174</v>
      </c>
      <c r="B38" s="18">
        <f>AVERAGE(B22:B37)</f>
        <v>22.428571428571427</v>
      </c>
    </row>
  </sheetData>
  <autoFilter ref="A1:I17">
    <sortState ref="A2:I17">
      <sortCondition ref="A6:A24"/>
    </sortState>
  </autoFilter>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249977111117893"/>
    <pageSetUpPr fitToPage="1"/>
  </sheetPr>
  <dimension ref="A1:AK1048576"/>
  <sheetViews>
    <sheetView zoomScale="85" zoomScaleNormal="85" zoomScaleSheetLayoutView="85" workbookViewId="0">
      <pane xSplit="1" ySplit="2" topLeftCell="B3" activePane="bottomRight" state="frozen"/>
      <selection pane="topRight" activeCell="B1" sqref="B1"/>
      <selection pane="bottomLeft" activeCell="A3" sqref="A3"/>
      <selection pane="bottomRight" activeCell="Z32" sqref="Z32"/>
    </sheetView>
  </sheetViews>
  <sheetFormatPr defaultColWidth="9.140625" defaultRowHeight="15"/>
  <cols>
    <col min="1" max="1" width="21.28515625" style="15" customWidth="1"/>
    <col min="2" max="2" width="12.85546875" style="227" bestFit="1" customWidth="1"/>
    <col min="3" max="3" width="10.28515625" style="227" bestFit="1" customWidth="1"/>
    <col min="4" max="4" width="12.28515625" style="15" customWidth="1"/>
    <col min="5" max="5" width="11" style="15" hidden="1" customWidth="1"/>
    <col min="6" max="6" width="10.42578125" style="15" hidden="1" customWidth="1"/>
    <col min="7" max="7" width="11.7109375" style="15" hidden="1" customWidth="1"/>
    <col min="8" max="8" width="13" style="15" hidden="1" customWidth="1"/>
    <col min="9" max="9" width="11.5703125" style="15" hidden="1" customWidth="1"/>
    <col min="10" max="10" width="8.140625" style="15" hidden="1" customWidth="1"/>
    <col min="11" max="11" width="12.5703125" style="15" hidden="1" customWidth="1"/>
    <col min="12" max="12" width="9.28515625" style="15" hidden="1" customWidth="1"/>
    <col min="13" max="13" width="10.85546875" style="15" hidden="1" customWidth="1"/>
    <col min="14" max="14" width="7.140625" style="15" hidden="1" customWidth="1"/>
    <col min="15" max="15" width="12.140625" style="15" hidden="1" customWidth="1"/>
    <col min="16" max="16" width="9.140625" style="15" hidden="1" customWidth="1"/>
    <col min="17" max="17" width="11.85546875" style="15" hidden="1" customWidth="1"/>
    <col min="18" max="18" width="7.5703125" style="15" hidden="1" customWidth="1"/>
    <col min="19" max="19" width="14" style="15" hidden="1" customWidth="1"/>
    <col min="20" max="20" width="14" style="717" hidden="1" customWidth="1"/>
    <col min="21" max="21" width="7.5703125" style="15" hidden="1" customWidth="1"/>
    <col min="22" max="22" width="17.5703125" style="15" bestFit="1" customWidth="1"/>
    <col min="23" max="23" width="7.5703125" style="15" customWidth="1"/>
    <col min="24" max="24" width="14" style="15" customWidth="1"/>
    <col min="25" max="25" width="14" style="717" customWidth="1"/>
    <col min="26" max="26" width="11.7109375" style="15" customWidth="1"/>
    <col min="27" max="27" width="14" style="15" customWidth="1"/>
    <col min="28" max="28" width="14" style="717" customWidth="1"/>
    <col min="29" max="29" width="11.7109375" style="15" customWidth="1"/>
    <col min="30" max="30" width="3.28515625" style="15" customWidth="1"/>
    <col min="31" max="31" width="29.28515625" style="15" hidden="1" customWidth="1"/>
    <col min="32" max="32" width="33.140625" style="15" hidden="1" customWidth="1"/>
    <col min="33" max="33" width="40.85546875" style="15" hidden="1" customWidth="1"/>
    <col min="34" max="34" width="20.140625" style="15" hidden="1" customWidth="1"/>
    <col min="35" max="35" width="15.7109375" style="15" customWidth="1"/>
    <col min="36" max="36" width="17.85546875" style="15" customWidth="1"/>
    <col min="37" max="37" width="14" style="15" customWidth="1"/>
    <col min="38" max="16384" width="9.140625" style="15"/>
  </cols>
  <sheetData>
    <row r="1" spans="1:37" ht="36" customHeight="1" thickBot="1">
      <c r="A1" s="673"/>
      <c r="B1" s="705"/>
      <c r="C1" s="705"/>
      <c r="D1" s="674"/>
      <c r="E1" s="1011" t="s">
        <v>778</v>
      </c>
      <c r="F1" s="1011"/>
      <c r="G1" s="1011"/>
      <c r="H1" s="1012"/>
      <c r="I1" s="1002" t="s">
        <v>779</v>
      </c>
      <c r="J1" s="1003"/>
      <c r="K1" s="1003"/>
      <c r="L1" s="1004"/>
      <c r="M1" s="1005" t="s">
        <v>781</v>
      </c>
      <c r="N1" s="1006"/>
      <c r="O1" s="1006"/>
      <c r="P1" s="1007"/>
      <c r="Q1" s="1008" t="s">
        <v>782</v>
      </c>
      <c r="R1" s="1009"/>
      <c r="S1" s="1009"/>
      <c r="T1" s="1009"/>
      <c r="U1" s="1010"/>
      <c r="V1" s="999" t="s">
        <v>808</v>
      </c>
      <c r="W1" s="1000"/>
      <c r="X1" s="1000"/>
      <c r="Y1" s="1000"/>
      <c r="Z1" s="1000"/>
      <c r="AA1" s="1000"/>
      <c r="AB1" s="1000"/>
      <c r="AC1" s="1001"/>
    </row>
    <row r="2" spans="1:37" ht="60">
      <c r="A2" s="637" t="s">
        <v>434</v>
      </c>
      <c r="B2" s="703" t="s">
        <v>795</v>
      </c>
      <c r="C2" s="703" t="s">
        <v>797</v>
      </c>
      <c r="D2" s="643" t="s">
        <v>787</v>
      </c>
      <c r="E2" s="668" t="s">
        <v>783</v>
      </c>
      <c r="F2" s="669" t="s">
        <v>607</v>
      </c>
      <c r="G2" s="669" t="s">
        <v>780</v>
      </c>
      <c r="H2" s="670" t="s">
        <v>633</v>
      </c>
      <c r="I2" s="649" t="s">
        <v>783</v>
      </c>
      <c r="J2" s="638" t="s">
        <v>607</v>
      </c>
      <c r="K2" s="638" t="s">
        <v>780</v>
      </c>
      <c r="L2" s="650" t="s">
        <v>633</v>
      </c>
      <c r="M2" s="651" t="s">
        <v>783</v>
      </c>
      <c r="N2" s="641" t="s">
        <v>607</v>
      </c>
      <c r="O2" s="641" t="s">
        <v>780</v>
      </c>
      <c r="P2" s="652" t="s">
        <v>633</v>
      </c>
      <c r="Q2" s="671" t="s">
        <v>783</v>
      </c>
      <c r="R2" s="636" t="s">
        <v>607</v>
      </c>
      <c r="S2" s="636" t="s">
        <v>780</v>
      </c>
      <c r="T2" s="715" t="s">
        <v>801</v>
      </c>
      <c r="U2" s="672" t="s">
        <v>633</v>
      </c>
      <c r="V2" s="756" t="s">
        <v>783</v>
      </c>
      <c r="W2" s="740" t="s">
        <v>607</v>
      </c>
      <c r="X2" s="740" t="s">
        <v>810</v>
      </c>
      <c r="Y2" s="741" t="s">
        <v>801</v>
      </c>
      <c r="Z2" s="742" t="s">
        <v>633</v>
      </c>
      <c r="AA2" s="740" t="s">
        <v>811</v>
      </c>
      <c r="AB2" s="741" t="s">
        <v>801</v>
      </c>
      <c r="AC2" s="742" t="s">
        <v>633</v>
      </c>
      <c r="AE2" s="15" t="s">
        <v>798</v>
      </c>
      <c r="AF2" s="15" t="s">
        <v>799</v>
      </c>
      <c r="AG2" s="15" t="s">
        <v>802</v>
      </c>
      <c r="AH2" s="15" t="s">
        <v>800</v>
      </c>
      <c r="AI2" s="740" t="s">
        <v>884</v>
      </c>
      <c r="AJ2" s="703" t="s">
        <v>797</v>
      </c>
      <c r="AK2" s="740" t="s">
        <v>811</v>
      </c>
    </row>
    <row r="3" spans="1:37">
      <c r="A3" s="657" t="s">
        <v>436</v>
      </c>
      <c r="B3" s="711">
        <v>10</v>
      </c>
      <c r="C3" s="704">
        <v>44729.604554286234</v>
      </c>
      <c r="D3" s="656">
        <v>703089.33</v>
      </c>
      <c r="E3" s="644">
        <v>1672859</v>
      </c>
      <c r="F3" s="579">
        <v>1</v>
      </c>
      <c r="G3" s="639">
        <v>93422.09754494988</v>
      </c>
      <c r="H3" s="645">
        <v>-0.86712627605236181</v>
      </c>
      <c r="I3" s="644">
        <v>1361391</v>
      </c>
      <c r="J3" s="579">
        <v>2</v>
      </c>
      <c r="K3" s="639">
        <v>87511.136784223345</v>
      </c>
      <c r="L3" s="645">
        <v>-0.87553340230006993</v>
      </c>
      <c r="M3" s="644">
        <v>1361391</v>
      </c>
      <c r="N3" s="579">
        <v>2</v>
      </c>
      <c r="O3" s="639">
        <v>87511.136784223345</v>
      </c>
      <c r="P3" s="645">
        <v>-0.87553340230006993</v>
      </c>
      <c r="Q3" s="644">
        <v>1371723</v>
      </c>
      <c r="R3" s="579">
        <v>2</v>
      </c>
      <c r="S3" s="639">
        <v>87511.136784223345</v>
      </c>
      <c r="T3" s="750">
        <v>-615578.19321577658</v>
      </c>
      <c r="U3" s="645">
        <v>-0.87553340230006993</v>
      </c>
      <c r="V3" s="644">
        <v>1672859</v>
      </c>
      <c r="W3" s="579">
        <v>1</v>
      </c>
      <c r="X3" s="639">
        <v>628031.64408519038</v>
      </c>
      <c r="Y3" s="721">
        <v>-75057.685914809583</v>
      </c>
      <c r="Z3" s="645">
        <v>-0.10675412456452665</v>
      </c>
      <c r="AA3" s="639">
        <v>672761.2486394766</v>
      </c>
      <c r="AB3" s="721">
        <v>-30328.081360523356</v>
      </c>
      <c r="AC3" s="645">
        <v>-4.3135459558920286E-2</v>
      </c>
      <c r="AE3" s="15">
        <v>41734.339999999997</v>
      </c>
      <c r="AF3" s="15">
        <v>18481.07</v>
      </c>
      <c r="AG3" s="722">
        <f t="shared" ref="AG3:AG20" si="0">+AB3-AF3</f>
        <v>-48809.151360523356</v>
      </c>
      <c r="AH3" s="719">
        <f t="shared" ref="AH3:AH20" si="1">+AG3/D3</f>
        <v>-6.9420981485415742E-2</v>
      </c>
      <c r="AI3" s="817">
        <f>'RCC models-3361'!N24</f>
        <v>677039.06609011185</v>
      </c>
      <c r="AJ3" s="704">
        <v>44729.604554286234</v>
      </c>
      <c r="AK3" s="722">
        <f>AI3+AJ3</f>
        <v>721768.67064439808</v>
      </c>
    </row>
    <row r="4" spans="1:37">
      <c r="A4" s="657" t="s">
        <v>443</v>
      </c>
      <c r="B4" s="711">
        <v>6</v>
      </c>
      <c r="C4" s="704">
        <v>26837.76273257174</v>
      </c>
      <c r="D4" s="656">
        <v>473073.57</v>
      </c>
      <c r="E4" s="644">
        <v>661133</v>
      </c>
      <c r="F4" s="579">
        <v>4</v>
      </c>
      <c r="G4" s="639">
        <v>57797.373441055752</v>
      </c>
      <c r="H4" s="645">
        <v>-0.87782582434048095</v>
      </c>
      <c r="I4" s="644">
        <v>661133</v>
      </c>
      <c r="J4" s="579">
        <v>4</v>
      </c>
      <c r="K4" s="639">
        <v>57797.373441055752</v>
      </c>
      <c r="L4" s="645">
        <v>-0.87782582434048095</v>
      </c>
      <c r="M4" s="644">
        <v>661133</v>
      </c>
      <c r="N4" s="579">
        <v>4</v>
      </c>
      <c r="O4" s="639">
        <v>57797.373441055752</v>
      </c>
      <c r="P4" s="645">
        <v>-0.87782582434048095</v>
      </c>
      <c r="Q4" s="644">
        <v>661133</v>
      </c>
      <c r="R4" s="579">
        <v>4</v>
      </c>
      <c r="S4" s="639">
        <v>57797.373441055752</v>
      </c>
      <c r="T4" s="750">
        <v>-415276.19655894424</v>
      </c>
      <c r="U4" s="645">
        <v>-0.87782582434048095</v>
      </c>
      <c r="V4" s="644">
        <v>661133</v>
      </c>
      <c r="W4" s="579">
        <v>4</v>
      </c>
      <c r="X4" s="639">
        <v>399191.74298562936</v>
      </c>
      <c r="Y4" s="721">
        <v>-73881.827014370647</v>
      </c>
      <c r="Z4" s="645">
        <v>-0.15617407460402119</v>
      </c>
      <c r="AA4" s="639">
        <v>426029.50571820111</v>
      </c>
      <c r="AB4" s="721">
        <v>-47044.064281798899</v>
      </c>
      <c r="AC4" s="645">
        <v>-9.9443442341957289E-2</v>
      </c>
      <c r="AE4" s="15">
        <v>59104.56</v>
      </c>
      <c r="AF4" s="15">
        <v>39104.519999999997</v>
      </c>
      <c r="AG4" s="723">
        <f t="shared" si="0"/>
        <v>-86148.584281798889</v>
      </c>
      <c r="AH4" s="724">
        <f t="shared" si="1"/>
        <v>-0.18210398919939427</v>
      </c>
      <c r="AI4" s="817">
        <f>'RCC models-3361'!N100</f>
        <v>428488.95183476771</v>
      </c>
      <c r="AJ4" s="704">
        <v>26837.76273257174</v>
      </c>
      <c r="AK4" s="722">
        <f t="shared" ref="AK4:AK20" si="2">AI4+AJ4</f>
        <v>455326.71456733946</v>
      </c>
    </row>
    <row r="5" spans="1:37">
      <c r="A5" s="655" t="s">
        <v>438</v>
      </c>
      <c r="B5" s="710">
        <v>11</v>
      </c>
      <c r="C5" s="704">
        <v>49202.565009714861</v>
      </c>
      <c r="D5" s="656">
        <v>328139.11</v>
      </c>
      <c r="E5" s="644">
        <v>786994</v>
      </c>
      <c r="F5" s="579">
        <v>4</v>
      </c>
      <c r="G5" s="639">
        <v>80162.175718198865</v>
      </c>
      <c r="H5" s="647">
        <v>-0.75570673145849976</v>
      </c>
      <c r="I5" s="644">
        <v>786994</v>
      </c>
      <c r="J5" s="579">
        <v>4</v>
      </c>
      <c r="K5" s="639">
        <v>80162.175718198865</v>
      </c>
      <c r="L5" s="646">
        <v>-0.75570673145849976</v>
      </c>
      <c r="M5" s="644">
        <v>667720</v>
      </c>
      <c r="N5" s="579">
        <v>4</v>
      </c>
      <c r="O5" s="639">
        <v>80162.175718198865</v>
      </c>
      <c r="P5" s="646">
        <v>-0.75570673145849976</v>
      </c>
      <c r="Q5" s="644">
        <v>707067</v>
      </c>
      <c r="R5" s="579">
        <v>4</v>
      </c>
      <c r="S5" s="639">
        <v>80162.175718198865</v>
      </c>
      <c r="T5" s="750">
        <v>-247976.93428180111</v>
      </c>
      <c r="U5" s="646">
        <v>-0.75570673145849976</v>
      </c>
      <c r="V5" s="644">
        <v>776421</v>
      </c>
      <c r="W5" s="579">
        <v>4</v>
      </c>
      <c r="X5" s="639">
        <v>371515.32850180811</v>
      </c>
      <c r="Y5" s="720">
        <v>43376.218501808122</v>
      </c>
      <c r="Z5" s="646">
        <v>0.13218850536227797</v>
      </c>
      <c r="AA5" s="639">
        <v>420717.89351152297</v>
      </c>
      <c r="AB5" s="720">
        <v>92578.783511522983</v>
      </c>
      <c r="AC5" s="646">
        <v>0.282132731790255</v>
      </c>
      <c r="AE5" s="15">
        <v>53760.24</v>
      </c>
      <c r="AF5" s="15">
        <v>6760.32</v>
      </c>
      <c r="AG5" s="722">
        <f t="shared" si="0"/>
        <v>85818.463511522976</v>
      </c>
      <c r="AH5" s="719">
        <f t="shared" si="1"/>
        <v>0.2615307377152421</v>
      </c>
      <c r="AI5" s="817">
        <f>'RCC models-3361'!F100</f>
        <v>400161.26998959685</v>
      </c>
      <c r="AJ5" s="704">
        <v>49202.565009714861</v>
      </c>
      <c r="AK5" s="722">
        <f t="shared" si="2"/>
        <v>449363.83499931172</v>
      </c>
    </row>
    <row r="6" spans="1:37">
      <c r="A6" s="655" t="s">
        <v>447</v>
      </c>
      <c r="B6" s="710">
        <v>1</v>
      </c>
      <c r="C6" s="704">
        <v>4472.9604554286234</v>
      </c>
      <c r="D6" s="656">
        <v>274752.88</v>
      </c>
      <c r="E6" s="644">
        <v>463490</v>
      </c>
      <c r="F6" s="579">
        <v>5</v>
      </c>
      <c r="G6" s="639">
        <v>29521.610403186074</v>
      </c>
      <c r="H6" s="647">
        <v>-0.89255213483772744</v>
      </c>
      <c r="I6" s="644">
        <v>463490</v>
      </c>
      <c r="J6" s="579">
        <v>5</v>
      </c>
      <c r="K6" s="639">
        <v>29521.610403186074</v>
      </c>
      <c r="L6" s="646">
        <v>-0.89255213483772744</v>
      </c>
      <c r="M6" s="644">
        <v>463490</v>
      </c>
      <c r="N6" s="579">
        <v>5</v>
      </c>
      <c r="O6" s="639">
        <v>29521.610403186074</v>
      </c>
      <c r="P6" s="646">
        <v>-0.89255213483772744</v>
      </c>
      <c r="Q6" s="644">
        <v>463490</v>
      </c>
      <c r="R6" s="579">
        <v>5</v>
      </c>
      <c r="S6" s="639">
        <v>29521.610403186074</v>
      </c>
      <c r="T6" s="750">
        <v>-245231.26959681395</v>
      </c>
      <c r="U6" s="646">
        <v>-0.89255213483772744</v>
      </c>
      <c r="V6" s="644">
        <v>463490</v>
      </c>
      <c r="W6" s="579">
        <v>5</v>
      </c>
      <c r="X6" s="639">
        <v>300583.79937308939</v>
      </c>
      <c r="Y6" s="720">
        <v>25830.919373089389</v>
      </c>
      <c r="Z6" s="646">
        <v>9.4015099579991254E-2</v>
      </c>
      <c r="AA6" s="639">
        <v>305056.75982851803</v>
      </c>
      <c r="AB6" s="720">
        <v>30303.879828518024</v>
      </c>
      <c r="AC6" s="646">
        <v>0.11029503977726465</v>
      </c>
      <c r="AE6" s="15">
        <v>53315.82</v>
      </c>
      <c r="AF6" s="15">
        <v>22815.9</v>
      </c>
      <c r="AG6" s="722">
        <f t="shared" si="0"/>
        <v>7487.9798285180223</v>
      </c>
      <c r="AH6" s="719">
        <f t="shared" si="1"/>
        <v>2.7253508056104898E-2</v>
      </c>
      <c r="AI6" s="817">
        <f>'RCC models-3361'!F126</f>
        <v>323613.28558683611</v>
      </c>
      <c r="AJ6" s="704">
        <v>4472.9604554286234</v>
      </c>
      <c r="AK6" s="722">
        <f t="shared" si="2"/>
        <v>328086.24604226474</v>
      </c>
    </row>
    <row r="7" spans="1:37">
      <c r="A7" s="655" t="s">
        <v>785</v>
      </c>
      <c r="B7" s="710">
        <v>1</v>
      </c>
      <c r="C7" s="704">
        <v>4472.9604554286234</v>
      </c>
      <c r="D7" s="658">
        <v>185431.74030554228</v>
      </c>
      <c r="E7" s="644">
        <v>515180</v>
      </c>
      <c r="F7" s="579">
        <v>5</v>
      </c>
      <c r="G7" s="639">
        <v>29521.610403186074</v>
      </c>
      <c r="H7" s="646">
        <v>-0.84079526862800125</v>
      </c>
      <c r="I7" s="644">
        <v>515180</v>
      </c>
      <c r="J7" s="579">
        <v>5</v>
      </c>
      <c r="K7" s="639">
        <v>29521.610403186074</v>
      </c>
      <c r="L7" s="646">
        <v>-0.84079526862800125</v>
      </c>
      <c r="M7" s="644">
        <v>515180</v>
      </c>
      <c r="N7" s="579">
        <v>5</v>
      </c>
      <c r="O7" s="639">
        <v>29521.610403186074</v>
      </c>
      <c r="P7" s="646">
        <v>-0.84079526862800125</v>
      </c>
      <c r="Q7" s="644">
        <v>454928</v>
      </c>
      <c r="R7" s="579">
        <v>5</v>
      </c>
      <c r="S7" s="639">
        <v>29521.610403186074</v>
      </c>
      <c r="T7" s="750">
        <v>-155910.12990235619</v>
      </c>
      <c r="U7" s="646">
        <v>-0.84079526862800125</v>
      </c>
      <c r="V7" s="644">
        <v>515180</v>
      </c>
      <c r="W7" s="579">
        <v>5</v>
      </c>
      <c r="X7" s="639">
        <v>300583.79937308939</v>
      </c>
      <c r="Y7" s="720">
        <v>115152.05906754712</v>
      </c>
      <c r="Z7" s="646">
        <v>0.62099432857507075</v>
      </c>
      <c r="AA7" s="639">
        <v>305056.75982851803</v>
      </c>
      <c r="AB7" s="720">
        <v>119625.01952297575</v>
      </c>
      <c r="AC7" s="646">
        <v>0.64511619923248031</v>
      </c>
      <c r="AE7" s="15">
        <v>79459.5</v>
      </c>
      <c r="AF7" s="15">
        <v>48959.58</v>
      </c>
      <c r="AG7" s="723">
        <f t="shared" si="0"/>
        <v>70665.43952297575</v>
      </c>
      <c r="AH7" s="724">
        <f t="shared" si="1"/>
        <v>0.38108599642400953</v>
      </c>
      <c r="AI7" s="817">
        <f>'RCC models-3361'!F126</f>
        <v>323613.28558683611</v>
      </c>
      <c r="AJ7" s="704">
        <v>4472.9604554286234</v>
      </c>
      <c r="AK7" s="722">
        <f t="shared" si="2"/>
        <v>328086.24604226474</v>
      </c>
    </row>
    <row r="8" spans="1:37">
      <c r="A8" s="655" t="s">
        <v>446</v>
      </c>
      <c r="B8" s="710">
        <v>5</v>
      </c>
      <c r="C8" s="704">
        <v>22364.802277143117</v>
      </c>
      <c r="D8" s="656">
        <v>221474</v>
      </c>
      <c r="E8" s="644">
        <v>292550</v>
      </c>
      <c r="F8" s="579">
        <v>6</v>
      </c>
      <c r="G8" s="639">
        <v>41502.491464174018</v>
      </c>
      <c r="H8" s="646">
        <v>-0.81260783900514733</v>
      </c>
      <c r="I8" s="644">
        <v>292550</v>
      </c>
      <c r="J8" s="579">
        <v>6</v>
      </c>
      <c r="K8" s="639">
        <v>41502.491464174018</v>
      </c>
      <c r="L8" s="646">
        <v>-0.81260783900514733</v>
      </c>
      <c r="M8" s="644">
        <v>292550</v>
      </c>
      <c r="N8" s="579">
        <v>6</v>
      </c>
      <c r="O8" s="639">
        <v>41502.491464174018</v>
      </c>
      <c r="P8" s="646">
        <v>-0.81260783900514733</v>
      </c>
      <c r="Q8" s="644">
        <v>303123</v>
      </c>
      <c r="R8" s="579">
        <v>6</v>
      </c>
      <c r="S8" s="639">
        <v>41502.491464174018</v>
      </c>
      <c r="T8" s="750">
        <v>-179971.508535826</v>
      </c>
      <c r="U8" s="646">
        <v>-0.81260783900514733</v>
      </c>
      <c r="V8" s="644">
        <v>303123</v>
      </c>
      <c r="W8" s="579">
        <v>6</v>
      </c>
      <c r="X8" s="639">
        <v>229652.2702443708</v>
      </c>
      <c r="Y8" s="720">
        <v>8178.2702443707967</v>
      </c>
      <c r="Z8" s="646">
        <v>3.6926547786064266E-2</v>
      </c>
      <c r="AA8" s="639">
        <v>252017.07252151391</v>
      </c>
      <c r="AB8" s="720">
        <v>30543.07252151391</v>
      </c>
      <c r="AC8" s="646">
        <v>0.13790816313207829</v>
      </c>
      <c r="AE8" s="15">
        <v>43773.36</v>
      </c>
      <c r="AF8" s="15">
        <v>23773.32</v>
      </c>
      <c r="AG8" s="722">
        <f t="shared" si="0"/>
        <v>6769.7525215139103</v>
      </c>
      <c r="AH8" s="719">
        <f t="shared" si="1"/>
        <v>3.0566804778501811E-2</v>
      </c>
      <c r="AI8" s="817">
        <f>'RCC models-3361'!F152</f>
        <v>247065.30118407548</v>
      </c>
      <c r="AJ8" s="704">
        <v>22364.802277143117</v>
      </c>
      <c r="AK8" s="722">
        <f t="shared" si="2"/>
        <v>269430.10346121859</v>
      </c>
    </row>
    <row r="9" spans="1:37">
      <c r="A9" s="655" t="s">
        <v>449</v>
      </c>
      <c r="B9" s="710">
        <v>6</v>
      </c>
      <c r="C9" s="704">
        <v>26837.76273257174</v>
      </c>
      <c r="D9" s="656">
        <v>375789.32</v>
      </c>
      <c r="E9" s="644">
        <v>340575</v>
      </c>
      <c r="F9" s="579">
        <v>6</v>
      </c>
      <c r="G9" s="639">
        <v>45975.451919602638</v>
      </c>
      <c r="H9" s="645">
        <v>-0.87765631040391823</v>
      </c>
      <c r="I9" s="644">
        <v>340575</v>
      </c>
      <c r="J9" s="579">
        <v>6</v>
      </c>
      <c r="K9" s="639">
        <v>45975.451919602638</v>
      </c>
      <c r="L9" s="645">
        <v>-0.87765631040391823</v>
      </c>
      <c r="M9" s="644">
        <v>340575</v>
      </c>
      <c r="N9" s="579">
        <v>6</v>
      </c>
      <c r="O9" s="639">
        <v>45975.451919602638</v>
      </c>
      <c r="P9" s="645">
        <v>-0.87765631040391823</v>
      </c>
      <c r="Q9" s="644">
        <v>340575</v>
      </c>
      <c r="R9" s="579">
        <v>6</v>
      </c>
      <c r="S9" s="639">
        <v>45975.451919602638</v>
      </c>
      <c r="T9" s="750">
        <v>-329813.86808039737</v>
      </c>
      <c r="U9" s="645">
        <v>-0.87765631040391823</v>
      </c>
      <c r="V9" s="644">
        <v>340575</v>
      </c>
      <c r="W9" s="579">
        <v>6</v>
      </c>
      <c r="X9" s="639">
        <v>229652.2702443708</v>
      </c>
      <c r="Y9" s="721">
        <v>-146137.04975562921</v>
      </c>
      <c r="Z9" s="645">
        <v>-0.38888026342959719</v>
      </c>
      <c r="AA9" s="639">
        <v>256490.03297694254</v>
      </c>
      <c r="AB9" s="721">
        <v>-119299.28702305746</v>
      </c>
      <c r="AC9" s="645">
        <v>-0.3174632185477157</v>
      </c>
      <c r="AE9" s="15">
        <v>38181.24</v>
      </c>
      <c r="AF9" s="15">
        <v>18181.2</v>
      </c>
      <c r="AG9" s="722">
        <f t="shared" si="0"/>
        <v>-137480.48702305747</v>
      </c>
      <c r="AH9" s="719">
        <f t="shared" si="1"/>
        <v>-0.36584458287174704</v>
      </c>
      <c r="AI9" s="817">
        <f>'RCC models-3361'!F152</f>
        <v>247065.30118407548</v>
      </c>
      <c r="AJ9" s="704">
        <f>B9*$B$23</f>
        <v>35758.855812946655</v>
      </c>
      <c r="AK9" s="722">
        <f t="shared" si="2"/>
        <v>282824.1569970221</v>
      </c>
    </row>
    <row r="10" spans="1:37">
      <c r="A10" s="655" t="s">
        <v>448</v>
      </c>
      <c r="B10" s="710">
        <v>0</v>
      </c>
      <c r="C10" s="704">
        <v>0</v>
      </c>
      <c r="D10" s="656">
        <v>228373.06</v>
      </c>
      <c r="E10" s="644">
        <v>360568</v>
      </c>
      <c r="F10" s="579">
        <v>6</v>
      </c>
      <c r="G10" s="639">
        <v>19137.689187030901</v>
      </c>
      <c r="H10" s="646">
        <v>-0.91619988282755027</v>
      </c>
      <c r="I10" s="644">
        <v>360568</v>
      </c>
      <c r="J10" s="579">
        <v>6</v>
      </c>
      <c r="K10" s="639">
        <v>19137.689187030901</v>
      </c>
      <c r="L10" s="646">
        <v>-0.91619988282755027</v>
      </c>
      <c r="M10" s="644">
        <v>360568</v>
      </c>
      <c r="N10" s="579">
        <v>6</v>
      </c>
      <c r="O10" s="639">
        <v>19137.689187030901</v>
      </c>
      <c r="P10" s="646">
        <v>-0.91619988282755027</v>
      </c>
      <c r="Q10" s="644">
        <v>360568</v>
      </c>
      <c r="R10" s="579">
        <v>6</v>
      </c>
      <c r="S10" s="639">
        <v>19137.689187030901</v>
      </c>
      <c r="T10" s="750">
        <v>-209235.37081296911</v>
      </c>
      <c r="U10" s="646">
        <v>-0.91619988282755027</v>
      </c>
      <c r="V10" s="644">
        <v>360568</v>
      </c>
      <c r="W10" s="579">
        <v>6</v>
      </c>
      <c r="X10" s="639">
        <v>246631.80891925527</v>
      </c>
      <c r="Y10" s="720">
        <v>18258.748919255275</v>
      </c>
      <c r="Z10" s="646">
        <v>7.9951413355214815E-2</v>
      </c>
      <c r="AA10" s="639">
        <v>246631.80891925527</v>
      </c>
      <c r="AB10" s="720">
        <v>18258.748919255275</v>
      </c>
      <c r="AC10" s="646">
        <v>7.9951413355214815E-2</v>
      </c>
      <c r="AE10" s="15">
        <v>35304.480000000003</v>
      </c>
      <c r="AF10" s="15">
        <v>17804.52</v>
      </c>
      <c r="AG10" s="722">
        <f t="shared" si="0"/>
        <v>454.22891925527438</v>
      </c>
      <c r="AH10" s="719">
        <f t="shared" si="1"/>
        <v>1.9889776808844021E-3</v>
      </c>
      <c r="AI10" s="817">
        <f>'RCC models-3361'!N152</f>
        <v>264444.39375912969</v>
      </c>
      <c r="AJ10" s="704">
        <f t="shared" ref="AJ10:AJ19" si="3">B10*$B$23</f>
        <v>0</v>
      </c>
      <c r="AK10" s="722">
        <f t="shared" si="2"/>
        <v>264444.39375912969</v>
      </c>
    </row>
    <row r="11" spans="1:37">
      <c r="A11" s="655" t="s">
        <v>444</v>
      </c>
      <c r="B11" s="710">
        <v>0</v>
      </c>
      <c r="C11" s="704">
        <v>0</v>
      </c>
      <c r="D11" s="656">
        <v>172762.1</v>
      </c>
      <c r="E11" s="644">
        <v>186750</v>
      </c>
      <c r="F11" s="579">
        <v>7</v>
      </c>
      <c r="G11" s="639">
        <v>13226.728426304349</v>
      </c>
      <c r="H11" s="645">
        <v>-0.92343964083381513</v>
      </c>
      <c r="I11" s="644">
        <v>186750</v>
      </c>
      <c r="J11" s="579">
        <v>7</v>
      </c>
      <c r="K11" s="639">
        <v>13226.728426304349</v>
      </c>
      <c r="L11" s="645">
        <v>-0.92343964083381513</v>
      </c>
      <c r="M11" s="644">
        <v>186750</v>
      </c>
      <c r="N11" s="579">
        <v>7</v>
      </c>
      <c r="O11" s="639">
        <v>13226.728426304349</v>
      </c>
      <c r="P11" s="645">
        <v>-0.92343964083381513</v>
      </c>
      <c r="Q11" s="644">
        <v>232536</v>
      </c>
      <c r="R11" s="579">
        <v>6</v>
      </c>
      <c r="S11" s="639">
        <v>19137.689187030901</v>
      </c>
      <c r="T11" s="750">
        <v>-153624.41081296912</v>
      </c>
      <c r="U11" s="646">
        <v>-0.88922518777538073</v>
      </c>
      <c r="V11" s="644">
        <v>232536</v>
      </c>
      <c r="W11" s="579">
        <v>6</v>
      </c>
      <c r="X11" s="639">
        <v>229652.2702443708</v>
      </c>
      <c r="Y11" s="720">
        <v>56890.170244370791</v>
      </c>
      <c r="Z11" s="646">
        <v>0.32929774669543138</v>
      </c>
      <c r="AA11" s="639">
        <v>229652.2702443708</v>
      </c>
      <c r="AB11" s="720">
        <v>56890.170244370791</v>
      </c>
      <c r="AC11" s="646">
        <v>0.32929774669543138</v>
      </c>
      <c r="AE11" s="15">
        <v>46953.42</v>
      </c>
      <c r="AF11" s="15">
        <v>29453.46</v>
      </c>
      <c r="AG11" s="723">
        <f t="shared" si="0"/>
        <v>27436.710244370792</v>
      </c>
      <c r="AH11" s="724">
        <f t="shared" si="1"/>
        <v>0.15881209040854904</v>
      </c>
      <c r="AI11" s="817">
        <f>'RCC models-3361'!F152</f>
        <v>247065.30118407548</v>
      </c>
      <c r="AJ11" s="704">
        <f t="shared" si="3"/>
        <v>0</v>
      </c>
      <c r="AK11" s="722">
        <f t="shared" si="2"/>
        <v>247065.30118407548</v>
      </c>
    </row>
    <row r="12" spans="1:37">
      <c r="A12" s="655" t="s">
        <v>445</v>
      </c>
      <c r="B12" s="710">
        <v>0</v>
      </c>
      <c r="C12" s="704">
        <v>0</v>
      </c>
      <c r="D12" s="656">
        <v>187149.66</v>
      </c>
      <c r="E12" s="644">
        <v>349443</v>
      </c>
      <c r="F12" s="579">
        <v>6</v>
      </c>
      <c r="G12" s="639">
        <v>19137.689187030901</v>
      </c>
      <c r="H12" s="647">
        <v>-0.89774125591769238</v>
      </c>
      <c r="I12" s="644">
        <v>349443</v>
      </c>
      <c r="J12" s="579">
        <v>6</v>
      </c>
      <c r="K12" s="639">
        <v>19137.689187030901</v>
      </c>
      <c r="L12" s="646">
        <v>-0.89774125591769238</v>
      </c>
      <c r="M12" s="644">
        <v>349443</v>
      </c>
      <c r="N12" s="579">
        <v>6</v>
      </c>
      <c r="O12" s="639">
        <v>19137.689187030901</v>
      </c>
      <c r="P12" s="646">
        <v>-0.89774125591769238</v>
      </c>
      <c r="Q12" s="644">
        <v>303657</v>
      </c>
      <c r="R12" s="579">
        <v>6</v>
      </c>
      <c r="S12" s="639">
        <v>19137.689187030901</v>
      </c>
      <c r="T12" s="750">
        <v>-168011.97081296911</v>
      </c>
      <c r="U12" s="646">
        <v>-0.89774125591769238</v>
      </c>
      <c r="V12" s="644">
        <v>303657</v>
      </c>
      <c r="W12" s="579">
        <v>6</v>
      </c>
      <c r="X12" s="639">
        <v>229652.2702443708</v>
      </c>
      <c r="Y12" s="720">
        <v>42502.610244370793</v>
      </c>
      <c r="Z12" s="646">
        <v>0.22710492898769249</v>
      </c>
      <c r="AA12" s="639">
        <v>229652.2702443708</v>
      </c>
      <c r="AB12" s="720">
        <v>42502.610244370793</v>
      </c>
      <c r="AC12" s="646">
        <v>0.22710492898769249</v>
      </c>
      <c r="AE12" s="15">
        <v>11392.56</v>
      </c>
      <c r="AF12" s="15">
        <v>5444.64</v>
      </c>
      <c r="AG12" s="722">
        <f t="shared" si="0"/>
        <v>37057.970244370794</v>
      </c>
      <c r="AH12" s="719">
        <f t="shared" si="1"/>
        <v>0.19801249034794288</v>
      </c>
      <c r="AI12" s="817">
        <f>'RCC models-3361'!F152</f>
        <v>247065.30118407548</v>
      </c>
      <c r="AJ12" s="704">
        <f t="shared" si="3"/>
        <v>0</v>
      </c>
      <c r="AK12" s="722">
        <f t="shared" si="2"/>
        <v>247065.30118407548</v>
      </c>
    </row>
    <row r="13" spans="1:37">
      <c r="A13" s="657" t="s">
        <v>442</v>
      </c>
      <c r="B13" s="711">
        <v>4</v>
      </c>
      <c r="C13" s="704">
        <v>17891.841821714494</v>
      </c>
      <c r="D13" s="656">
        <v>185430.94</v>
      </c>
      <c r="E13" s="644">
        <v>299063</v>
      </c>
      <c r="F13" s="579">
        <v>6</v>
      </c>
      <c r="G13" s="639">
        <v>37029.531008745398</v>
      </c>
      <c r="H13" s="647">
        <v>-0.80030554227495476</v>
      </c>
      <c r="I13" s="644">
        <v>299063</v>
      </c>
      <c r="J13" s="579">
        <v>6</v>
      </c>
      <c r="K13" s="639">
        <v>37029.531008745398</v>
      </c>
      <c r="L13" s="646">
        <v>-0.80030554227495476</v>
      </c>
      <c r="M13" s="644">
        <v>299063</v>
      </c>
      <c r="N13" s="579">
        <v>6</v>
      </c>
      <c r="O13" s="639">
        <v>37029.531008745398</v>
      </c>
      <c r="P13" s="646">
        <v>-0.80030554227495476</v>
      </c>
      <c r="Q13" s="644">
        <v>299063</v>
      </c>
      <c r="R13" s="579">
        <v>6</v>
      </c>
      <c r="S13" s="639">
        <v>37029.531008745398</v>
      </c>
      <c r="T13" s="750">
        <v>-148401.4089912546</v>
      </c>
      <c r="U13" s="646">
        <v>-0.80030554227495476</v>
      </c>
      <c r="V13" s="644">
        <v>299063</v>
      </c>
      <c r="W13" s="579">
        <v>6</v>
      </c>
      <c r="X13" s="639">
        <v>229652.2702443708</v>
      </c>
      <c r="Y13" s="720">
        <v>44221.330244370794</v>
      </c>
      <c r="Z13" s="646">
        <v>0.2384787039550724</v>
      </c>
      <c r="AA13" s="639">
        <v>247544.11206608528</v>
      </c>
      <c r="AB13" s="720">
        <v>62113.172066085273</v>
      </c>
      <c r="AC13" s="646">
        <v>0.33496660301719483</v>
      </c>
      <c r="AE13" s="15">
        <v>143135.4</v>
      </c>
      <c r="AF13" s="15">
        <v>96135.48</v>
      </c>
      <c r="AG13" s="723">
        <f t="shared" si="0"/>
        <v>-34022.307933914723</v>
      </c>
      <c r="AH13" s="724">
        <f t="shared" si="1"/>
        <v>-0.18347697495312659</v>
      </c>
      <c r="AI13" s="817">
        <f>'RCC models-3361'!F152</f>
        <v>247065.30118407548</v>
      </c>
      <c r="AJ13" s="704">
        <f t="shared" si="3"/>
        <v>23839.237208631104</v>
      </c>
      <c r="AK13" s="722">
        <f t="shared" si="2"/>
        <v>270904.5383927066</v>
      </c>
    </row>
    <row r="14" spans="1:37">
      <c r="A14" s="655" t="s">
        <v>439</v>
      </c>
      <c r="B14" s="710">
        <v>6</v>
      </c>
      <c r="C14" s="704">
        <v>26837.76273257174</v>
      </c>
      <c r="D14" s="656">
        <v>174727.63</v>
      </c>
      <c r="E14" s="644">
        <v>215888</v>
      </c>
      <c r="F14" s="579">
        <v>6</v>
      </c>
      <c r="G14" s="639">
        <v>45975.451919602638</v>
      </c>
      <c r="H14" s="647">
        <v>-0.73687360196207874</v>
      </c>
      <c r="I14" s="644">
        <v>215888</v>
      </c>
      <c r="J14" s="579">
        <v>6</v>
      </c>
      <c r="K14" s="639">
        <v>45975.451919602638</v>
      </c>
      <c r="L14" s="646">
        <v>-0.73687360196207874</v>
      </c>
      <c r="M14" s="644">
        <v>215888</v>
      </c>
      <c r="N14" s="579">
        <v>6</v>
      </c>
      <c r="O14" s="639">
        <v>45975.451919602638</v>
      </c>
      <c r="P14" s="646">
        <v>-0.73687360196207874</v>
      </c>
      <c r="Q14" s="644">
        <v>215888</v>
      </c>
      <c r="R14" s="579">
        <v>6</v>
      </c>
      <c r="S14" s="639">
        <v>45975.451919602638</v>
      </c>
      <c r="T14" s="750">
        <v>-128752.17808039737</v>
      </c>
      <c r="U14" s="646">
        <v>-0.73687360196207874</v>
      </c>
      <c r="V14" s="644">
        <v>215888</v>
      </c>
      <c r="W14" s="579">
        <v>6</v>
      </c>
      <c r="X14" s="639">
        <v>229652.2702443708</v>
      </c>
      <c r="Y14" s="720">
        <v>54924.640244370792</v>
      </c>
      <c r="Z14" s="646">
        <v>0.31434433262999556</v>
      </c>
      <c r="AA14" s="639">
        <v>256490.03297694254</v>
      </c>
      <c r="AB14" s="720">
        <v>81762.40297694254</v>
      </c>
      <c r="AC14" s="646">
        <v>0.46794203628208392</v>
      </c>
      <c r="AE14" s="15">
        <v>39888.720000000001</v>
      </c>
      <c r="AF14" s="15">
        <v>19888.68</v>
      </c>
      <c r="AG14" s="722">
        <f t="shared" si="0"/>
        <v>61873.722976942539</v>
      </c>
      <c r="AH14" s="719">
        <f t="shared" si="1"/>
        <v>0.35411527631286782</v>
      </c>
      <c r="AI14" s="817">
        <f>'RCC models-3361'!F152</f>
        <v>247065.30118407548</v>
      </c>
      <c r="AJ14" s="704">
        <f t="shared" si="3"/>
        <v>35758.855812946655</v>
      </c>
      <c r="AK14" s="722">
        <f t="shared" si="2"/>
        <v>282824.1569970221</v>
      </c>
    </row>
    <row r="15" spans="1:37">
      <c r="A15" s="655" t="s">
        <v>462</v>
      </c>
      <c r="B15" s="710">
        <v>8</v>
      </c>
      <c r="C15" s="704">
        <v>35783.683643428987</v>
      </c>
      <c r="D15" s="656">
        <v>214415.38</v>
      </c>
      <c r="E15" s="644">
        <v>158080</v>
      </c>
      <c r="F15" s="579">
        <v>7</v>
      </c>
      <c r="G15" s="639">
        <v>49010.412069733335</v>
      </c>
      <c r="H15" s="645">
        <v>-0.77142305710656889</v>
      </c>
      <c r="I15" s="644">
        <v>158080</v>
      </c>
      <c r="J15" s="579">
        <v>7</v>
      </c>
      <c r="K15" s="639">
        <v>49010.412069733335</v>
      </c>
      <c r="L15" s="645">
        <v>-0.77142305710656889</v>
      </c>
      <c r="M15" s="644">
        <v>158080</v>
      </c>
      <c r="N15" s="579">
        <v>7</v>
      </c>
      <c r="O15" s="639">
        <v>49010.412069733335</v>
      </c>
      <c r="P15" s="645">
        <v>-0.77142305710656889</v>
      </c>
      <c r="Q15" s="644">
        <v>158080</v>
      </c>
      <c r="R15" s="579">
        <v>7</v>
      </c>
      <c r="S15" s="639">
        <v>49010.412069733335</v>
      </c>
      <c r="T15" s="750">
        <v>-165404.96793026666</v>
      </c>
      <c r="U15" s="645">
        <v>-0.77142305710656889</v>
      </c>
      <c r="V15" s="644">
        <v>158080</v>
      </c>
      <c r="W15" s="579">
        <v>7</v>
      </c>
      <c r="X15" s="639">
        <v>158720.7411156522</v>
      </c>
      <c r="Y15" s="721">
        <v>-55694.638884347805</v>
      </c>
      <c r="Z15" s="645">
        <v>-0.25975113764855767</v>
      </c>
      <c r="AA15" s="639">
        <v>194504.42475908119</v>
      </c>
      <c r="AB15" s="721">
        <v>-19910.955240918818</v>
      </c>
      <c r="AC15" s="645">
        <v>-9.2861599951080079E-2</v>
      </c>
      <c r="AE15" s="15">
        <v>39550.44</v>
      </c>
      <c r="AF15" s="15">
        <v>19550.400000000001</v>
      </c>
      <c r="AG15" s="722">
        <f t="shared" si="0"/>
        <v>-39461.35524091882</v>
      </c>
      <c r="AH15" s="719">
        <f t="shared" si="1"/>
        <v>-0.18404162630926391</v>
      </c>
      <c r="AI15" s="817">
        <f>'RCC models-3361'!F178</f>
        <v>170517.31678131473</v>
      </c>
      <c r="AJ15" s="704">
        <f t="shared" si="3"/>
        <v>47678.474417262209</v>
      </c>
      <c r="AK15" s="722">
        <f t="shared" si="2"/>
        <v>218195.79119857695</v>
      </c>
    </row>
    <row r="16" spans="1:37">
      <c r="A16" s="655" t="s">
        <v>437</v>
      </c>
      <c r="B16" s="710">
        <v>11</v>
      </c>
      <c r="C16" s="704">
        <v>49202.565009714861</v>
      </c>
      <c r="D16" s="656">
        <v>217762.65</v>
      </c>
      <c r="E16" s="644">
        <v>131219</v>
      </c>
      <c r="F16" s="579">
        <v>7</v>
      </c>
      <c r="G16" s="639">
        <v>62429.293436019208</v>
      </c>
      <c r="H16" s="645">
        <v>-0.71331496270816319</v>
      </c>
      <c r="I16" s="644">
        <v>131219</v>
      </c>
      <c r="J16" s="579">
        <v>7</v>
      </c>
      <c r="K16" s="639">
        <v>62429.293436019208</v>
      </c>
      <c r="L16" s="645">
        <v>-0.71331496270816319</v>
      </c>
      <c r="M16" s="644">
        <v>131219</v>
      </c>
      <c r="N16" s="579">
        <v>7</v>
      </c>
      <c r="O16" s="639">
        <v>62429.293436019208</v>
      </c>
      <c r="P16" s="645">
        <v>-0.71331496270816319</v>
      </c>
      <c r="Q16" s="644">
        <v>131219</v>
      </c>
      <c r="R16" s="579">
        <v>7</v>
      </c>
      <c r="S16" s="639">
        <v>62429.293436019208</v>
      </c>
      <c r="T16" s="750">
        <v>-155333.35656398078</v>
      </c>
      <c r="U16" s="645">
        <v>-0.71331496270816319</v>
      </c>
      <c r="V16" s="644">
        <v>131219</v>
      </c>
      <c r="W16" s="579">
        <v>7</v>
      </c>
      <c r="X16" s="639">
        <v>158720.7411156522</v>
      </c>
      <c r="Y16" s="721">
        <v>-59041.908884347795</v>
      </c>
      <c r="Z16" s="645">
        <v>-0.27112963992837064</v>
      </c>
      <c r="AA16" s="639">
        <v>207923.30612536706</v>
      </c>
      <c r="AB16" s="721">
        <v>-9839.3438746329339</v>
      </c>
      <c r="AC16" s="645">
        <v>-4.5183799309169569E-2</v>
      </c>
      <c r="AE16" s="15">
        <v>64900.26</v>
      </c>
      <c r="AF16" s="15">
        <v>34400.339999999997</v>
      </c>
      <c r="AG16" s="722">
        <f t="shared" si="0"/>
        <v>-44239.68387463293</v>
      </c>
      <c r="AH16" s="719">
        <f t="shared" si="1"/>
        <v>-0.20315551759970285</v>
      </c>
      <c r="AI16" s="817">
        <f>'RCC models-3361'!F178</f>
        <v>170517.31678131473</v>
      </c>
      <c r="AJ16" s="704">
        <f t="shared" si="3"/>
        <v>65557.902323735543</v>
      </c>
      <c r="AK16" s="722">
        <f t="shared" si="2"/>
        <v>236075.21910505026</v>
      </c>
    </row>
    <row r="17" spans="1:37">
      <c r="A17" s="657" t="s">
        <v>441</v>
      </c>
      <c r="B17" s="711">
        <v>5</v>
      </c>
      <c r="C17" s="704">
        <v>22364.802277143117</v>
      </c>
      <c r="D17" s="656">
        <v>164306.6</v>
      </c>
      <c r="E17" s="644">
        <v>87130</v>
      </c>
      <c r="F17" s="579">
        <v>7</v>
      </c>
      <c r="G17" s="639">
        <v>35591.530703447468</v>
      </c>
      <c r="H17" s="647">
        <v>-0.78338343862360083</v>
      </c>
      <c r="I17" s="644">
        <v>87130</v>
      </c>
      <c r="J17" s="579">
        <v>7</v>
      </c>
      <c r="K17" s="639">
        <v>35591.530703447468</v>
      </c>
      <c r="L17" s="646">
        <v>-0.78338343862360083</v>
      </c>
      <c r="M17" s="644">
        <v>87130</v>
      </c>
      <c r="N17" s="579">
        <v>7</v>
      </c>
      <c r="O17" s="639">
        <v>35591.530703447468</v>
      </c>
      <c r="P17" s="646">
        <v>-0.78338343862360083</v>
      </c>
      <c r="Q17" s="644">
        <v>87130</v>
      </c>
      <c r="R17" s="579">
        <v>7</v>
      </c>
      <c r="S17" s="639">
        <v>35591.530703447468</v>
      </c>
      <c r="T17" s="750">
        <v>-128715.06929655254</v>
      </c>
      <c r="U17" s="646">
        <v>-0.78338343862360083</v>
      </c>
      <c r="V17" s="644">
        <v>87130</v>
      </c>
      <c r="W17" s="579">
        <v>7</v>
      </c>
      <c r="X17" s="639">
        <v>158720.7411156522</v>
      </c>
      <c r="Y17" s="721">
        <v>-5585.8588843478065</v>
      </c>
      <c r="Z17" s="645">
        <v>-3.3996558168374283E-2</v>
      </c>
      <c r="AA17" s="639">
        <v>181085.54339279531</v>
      </c>
      <c r="AB17" s="720">
        <v>16778.943392795307</v>
      </c>
      <c r="AC17" s="646">
        <v>0.10211971638872271</v>
      </c>
      <c r="AE17" s="15">
        <v>49743.78</v>
      </c>
      <c r="AF17" s="15">
        <v>19243.86</v>
      </c>
      <c r="AG17" s="722">
        <f t="shared" si="0"/>
        <v>-2464.9166072046937</v>
      </c>
      <c r="AH17" s="719">
        <f t="shared" si="1"/>
        <v>-1.500193301550086E-2</v>
      </c>
      <c r="AI17" s="817">
        <f>'RCC models-3361'!F178</f>
        <v>170517.31678131473</v>
      </c>
      <c r="AJ17" s="704">
        <f t="shared" si="3"/>
        <v>29799.046510788881</v>
      </c>
      <c r="AK17" s="722">
        <f t="shared" si="2"/>
        <v>200316.3632921036</v>
      </c>
    </row>
    <row r="18" spans="1:37">
      <c r="A18" s="655" t="s">
        <v>440</v>
      </c>
      <c r="B18" s="710">
        <v>1</v>
      </c>
      <c r="C18" s="704">
        <v>4472.9604554286234</v>
      </c>
      <c r="D18" s="656">
        <v>56684.13</v>
      </c>
      <c r="E18" s="644">
        <v>16535</v>
      </c>
      <c r="F18" s="579">
        <v>8</v>
      </c>
      <c r="G18" s="639">
        <v>11788.728121006417</v>
      </c>
      <c r="H18" s="647">
        <v>-0.79202771355921986</v>
      </c>
      <c r="I18" s="644">
        <v>16535</v>
      </c>
      <c r="J18" s="579">
        <v>8</v>
      </c>
      <c r="K18" s="639">
        <v>11788.728121006417</v>
      </c>
      <c r="L18" s="646">
        <v>-0.79202771355921986</v>
      </c>
      <c r="M18" s="644">
        <v>16535</v>
      </c>
      <c r="N18" s="579">
        <v>8</v>
      </c>
      <c r="O18" s="639">
        <v>11788.728121006417</v>
      </c>
      <c r="P18" s="646">
        <v>-0.79202771355921986</v>
      </c>
      <c r="Q18" s="644">
        <v>16535</v>
      </c>
      <c r="R18" s="579">
        <v>8</v>
      </c>
      <c r="S18" s="639">
        <v>11788.728121006417</v>
      </c>
      <c r="T18" s="750">
        <v>-44895.40187899358</v>
      </c>
      <c r="U18" s="646">
        <v>-0.79202771355921986</v>
      </c>
      <c r="V18" s="644">
        <v>16535</v>
      </c>
      <c r="W18" s="579">
        <v>8</v>
      </c>
      <c r="X18" s="639">
        <v>87789.211986933544</v>
      </c>
      <c r="Y18" s="720">
        <v>31105.081986933546</v>
      </c>
      <c r="Z18" s="646">
        <v>0.54874410151366082</v>
      </c>
      <c r="AA18" s="639">
        <v>92262.172442362164</v>
      </c>
      <c r="AB18" s="720">
        <v>35578.042442362166</v>
      </c>
      <c r="AC18" s="646">
        <v>0.62765437949496916</v>
      </c>
      <c r="AE18" s="15">
        <v>9472.56</v>
      </c>
      <c r="AF18" s="15">
        <v>4472.28</v>
      </c>
      <c r="AG18" s="722">
        <f t="shared" si="0"/>
        <v>31105.762442362167</v>
      </c>
      <c r="AH18" s="719">
        <f t="shared" si="1"/>
        <v>0.54875610585118217</v>
      </c>
      <c r="AI18" s="817">
        <f>'RCC models-3361'!F204</f>
        <v>93969.332378554027</v>
      </c>
      <c r="AJ18" s="704">
        <f t="shared" si="3"/>
        <v>5959.8093021577761</v>
      </c>
      <c r="AK18" s="722">
        <f t="shared" si="2"/>
        <v>99929.141680711808</v>
      </c>
    </row>
    <row r="19" spans="1:37" ht="15.75" thickBot="1">
      <c r="A19" s="655" t="s">
        <v>435</v>
      </c>
      <c r="B19" s="710">
        <v>0</v>
      </c>
      <c r="C19" s="704">
        <v>0</v>
      </c>
      <c r="D19" s="656">
        <v>47421.74</v>
      </c>
      <c r="E19" s="644">
        <v>10172</v>
      </c>
      <c r="F19" s="579">
        <v>8</v>
      </c>
      <c r="G19" s="639">
        <v>7315.767665577795</v>
      </c>
      <c r="H19" s="647">
        <v>-0.84572966606501998</v>
      </c>
      <c r="I19" s="644">
        <v>10172</v>
      </c>
      <c r="J19" s="579">
        <v>8</v>
      </c>
      <c r="K19" s="639">
        <v>7315.767665577795</v>
      </c>
      <c r="L19" s="646">
        <v>-0.84572966606501998</v>
      </c>
      <c r="M19" s="644">
        <v>10172</v>
      </c>
      <c r="N19" s="579">
        <v>8</v>
      </c>
      <c r="O19" s="639">
        <v>7315.767665577795</v>
      </c>
      <c r="P19" s="646">
        <v>-0.84572966606501998</v>
      </c>
      <c r="Q19" s="644">
        <v>10172</v>
      </c>
      <c r="R19" s="579">
        <v>8</v>
      </c>
      <c r="S19" s="639">
        <v>7315.767665577795</v>
      </c>
      <c r="T19" s="750">
        <v>-40105.9723344222</v>
      </c>
      <c r="U19" s="646">
        <v>-0.84572966606501998</v>
      </c>
      <c r="V19" s="644">
        <v>10172</v>
      </c>
      <c r="W19" s="579">
        <v>8</v>
      </c>
      <c r="X19" s="639">
        <v>87789.211986933544</v>
      </c>
      <c r="Y19" s="720">
        <v>40367.471986933546</v>
      </c>
      <c r="Z19" s="646">
        <v>0.85124400721975924</v>
      </c>
      <c r="AA19" s="639">
        <v>87789.211986933544</v>
      </c>
      <c r="AB19" s="720">
        <v>40367.471986933546</v>
      </c>
      <c r="AC19" s="646">
        <v>0.85124400721975924</v>
      </c>
      <c r="AE19" s="15">
        <v>73790.25</v>
      </c>
      <c r="AF19" s="15">
        <v>32543.41</v>
      </c>
      <c r="AG19" s="723">
        <f t="shared" si="0"/>
        <v>7824.061986933546</v>
      </c>
      <c r="AH19" s="724">
        <f t="shared" si="1"/>
        <v>0.16498892674401122</v>
      </c>
      <c r="AI19" s="817">
        <f>'RCC models-3361'!F204</f>
        <v>93969.332378554027</v>
      </c>
      <c r="AJ19" s="704">
        <f t="shared" si="3"/>
        <v>0</v>
      </c>
      <c r="AK19" s="818">
        <f t="shared" si="2"/>
        <v>93969.332378554027</v>
      </c>
    </row>
    <row r="20" spans="1:37" ht="15.75" hidden="1" thickBot="1">
      <c r="A20" s="659" t="s">
        <v>784</v>
      </c>
      <c r="B20" s="712">
        <v>0</v>
      </c>
      <c r="C20" s="709">
        <f t="shared" ref="C20" si="4">B20*$B$23</f>
        <v>0</v>
      </c>
      <c r="D20" s="684"/>
      <c r="E20" s="661" t="s">
        <v>513</v>
      </c>
      <c r="F20" s="662" t="s">
        <v>513</v>
      </c>
      <c r="G20" s="675" t="s">
        <v>513</v>
      </c>
      <c r="H20" s="676" t="s">
        <v>513</v>
      </c>
      <c r="I20" s="653">
        <v>311468</v>
      </c>
      <c r="J20" s="662">
        <v>6</v>
      </c>
      <c r="K20" s="640" t="e">
        <f>VLOOKUP(J20,'RCC models-3361'!#REF!,4,FALSE)+C20</f>
        <v>#REF!</v>
      </c>
      <c r="L20" s="654" t="s">
        <v>513</v>
      </c>
      <c r="M20" s="653">
        <v>430742</v>
      </c>
      <c r="N20" s="662">
        <v>5</v>
      </c>
      <c r="O20" s="640" t="e">
        <f>VLOOKUP(N20,'RCC models-3361'!#REF!,4,FALSE)+C20</f>
        <v>#REF!</v>
      </c>
      <c r="P20" s="654" t="s">
        <v>513</v>
      </c>
      <c r="Q20" s="653">
        <v>430742</v>
      </c>
      <c r="R20" s="662">
        <v>5</v>
      </c>
      <c r="S20" s="640" t="e">
        <f>VLOOKUP(R20,'RCC models-3361'!#REF!,4,FALSE)+C20</f>
        <v>#REF!</v>
      </c>
      <c r="T20" s="751" t="e">
        <f t="shared" ref="T20" si="5">+S20-D20</f>
        <v>#REF!</v>
      </c>
      <c r="U20" s="654" t="s">
        <v>513</v>
      </c>
      <c r="V20" s="661" t="s">
        <v>513</v>
      </c>
      <c r="W20" s="662" t="s">
        <v>513</v>
      </c>
      <c r="X20" s="640">
        <v>0</v>
      </c>
      <c r="Y20" s="720" t="e">
        <f>+X20-G20</f>
        <v>#VALUE!</v>
      </c>
      <c r="Z20" s="646"/>
      <c r="AA20" s="640">
        <v>0</v>
      </c>
      <c r="AB20" s="720">
        <f t="shared" ref="AB20" si="6">+AA20-D20</f>
        <v>0</v>
      </c>
      <c r="AC20" s="646"/>
      <c r="AE20" s="15">
        <v>0</v>
      </c>
      <c r="AF20" s="15">
        <v>0</v>
      </c>
      <c r="AG20" s="722">
        <f t="shared" si="0"/>
        <v>0</v>
      </c>
      <c r="AH20" s="719" t="e">
        <f t="shared" si="1"/>
        <v>#DIV/0!</v>
      </c>
      <c r="AK20" s="722">
        <f t="shared" si="2"/>
        <v>0</v>
      </c>
    </row>
    <row r="21" spans="1:37" ht="15.75" thickTop="1">
      <c r="B21" s="663">
        <f>SUM(B3:B20)</f>
        <v>75</v>
      </c>
      <c r="C21" s="563">
        <f>SUM(C3:C20)</f>
        <v>335472.03415714676</v>
      </c>
      <c r="D21" s="563">
        <f>SUM(D3:D20)</f>
        <v>4210783.8403055416</v>
      </c>
      <c r="E21" s="663"/>
      <c r="G21" s="563">
        <f>SUM(G3:G20)</f>
        <v>678545.63261885173</v>
      </c>
      <c r="H21" s="664">
        <f>(G21-D21)/D21</f>
        <v>-0.83885526819880274</v>
      </c>
      <c r="I21" s="663"/>
      <c r="K21" s="563" t="e">
        <f>SUM(K3:K20)</f>
        <v>#REF!</v>
      </c>
      <c r="L21" s="664" t="e">
        <f>(K21-D21)/D21</f>
        <v>#REF!</v>
      </c>
      <c r="M21" s="665"/>
      <c r="O21" s="563" t="e">
        <f>SUM(O3:O20)</f>
        <v>#REF!</v>
      </c>
      <c r="P21" s="664" t="e">
        <f>(O21-D21)/D21</f>
        <v>#REF!</v>
      </c>
      <c r="Q21" s="663"/>
      <c r="S21" s="563" t="e">
        <f>SUM(S3:S20)</f>
        <v>#REF!</v>
      </c>
      <c r="T21" s="716"/>
      <c r="U21" s="664" t="e">
        <f>(S21-D21)/D21</f>
        <v>#REF!</v>
      </c>
      <c r="V21" s="663"/>
      <c r="X21" s="563">
        <f>SUM(X3:X20)</f>
        <v>4276192.3920251084</v>
      </c>
      <c r="Y21" s="716"/>
      <c r="Z21" s="739">
        <f>(X21-G21)/G21</f>
        <v>5.3019967802623871</v>
      </c>
      <c r="AA21" s="563">
        <f>SUM(AA3:AA20)</f>
        <v>4611664.426182257</v>
      </c>
      <c r="AB21" s="716"/>
      <c r="AC21" s="739">
        <f>(AA21-D21)/D21</f>
        <v>9.5203316313578992E-2</v>
      </c>
      <c r="AK21" s="722">
        <f>SUM(AK3:AK20)</f>
        <v>4995675.5119258258</v>
      </c>
    </row>
    <row r="22" spans="1:37">
      <c r="Q22" s="666"/>
      <c r="V22" s="666"/>
    </row>
    <row r="23" spans="1:37">
      <c r="A23" s="708" t="s">
        <v>796</v>
      </c>
      <c r="B23" s="713">
        <f>'Rate Calculation'!F145</f>
        <v>5959.8093021577761</v>
      </c>
      <c r="Q23" s="666"/>
      <c r="V23" s="666"/>
    </row>
    <row r="24" spans="1:37" hidden="1">
      <c r="D24" s="680" t="s">
        <v>89</v>
      </c>
      <c r="E24" s="680" t="s">
        <v>789</v>
      </c>
      <c r="F24" s="680" t="s">
        <v>790</v>
      </c>
      <c r="G24" s="680" t="s">
        <v>792</v>
      </c>
      <c r="H24" s="680" t="s">
        <v>791</v>
      </c>
      <c r="Q24" s="666"/>
      <c r="V24" s="666"/>
    </row>
    <row r="25" spans="1:37" hidden="1">
      <c r="A25" s="677" t="s">
        <v>446</v>
      </c>
      <c r="B25" s="706"/>
      <c r="C25" s="706"/>
      <c r="D25" s="679">
        <v>471222</v>
      </c>
      <c r="E25" s="681">
        <f>E19+E3</f>
        <v>1683031</v>
      </c>
      <c r="F25" s="681">
        <f>E3</f>
        <v>1672859</v>
      </c>
      <c r="G25" s="130">
        <v>0.53</v>
      </c>
      <c r="H25" s="683">
        <f>D25*G25</f>
        <v>249747.66</v>
      </c>
    </row>
    <row r="26" spans="1:37" hidden="1">
      <c r="A26" s="677" t="s">
        <v>788</v>
      </c>
      <c r="B26" s="680"/>
      <c r="C26" s="680"/>
      <c r="D26" s="678">
        <v>696489.33</v>
      </c>
      <c r="E26" s="682">
        <f>E13</f>
        <v>299063</v>
      </c>
      <c r="F26" s="681">
        <f>I13</f>
        <v>299063</v>
      </c>
      <c r="G26" s="130">
        <f>F26/E26</f>
        <v>1</v>
      </c>
      <c r="H26" s="683">
        <f>D26*G26</f>
        <v>696489.33</v>
      </c>
    </row>
    <row r="27" spans="1:37">
      <c r="D27" s="667"/>
      <c r="E27" s="665"/>
      <c r="F27" s="681">
        <f>Q13</f>
        <v>299063</v>
      </c>
      <c r="G27" s="130">
        <f>F27/E26</f>
        <v>1</v>
      </c>
      <c r="H27" s="683">
        <f>D26*G27</f>
        <v>696489.33</v>
      </c>
    </row>
    <row r="28" spans="1:37">
      <c r="D28" s="667"/>
    </row>
    <row r="29" spans="1:37" ht="15.75" thickBot="1">
      <c r="C29" s="15"/>
      <c r="D29" s="454" t="s">
        <v>812</v>
      </c>
      <c r="E29" s="454"/>
      <c r="F29" s="454"/>
      <c r="G29" s="454"/>
      <c r="H29" s="454"/>
      <c r="I29" s="454"/>
      <c r="J29" s="454"/>
      <c r="K29" s="454"/>
      <c r="L29" s="454"/>
      <c r="M29" s="454"/>
      <c r="N29" s="454"/>
      <c r="O29" s="454"/>
      <c r="P29" s="454"/>
      <c r="Q29" s="454"/>
      <c r="R29" s="454"/>
      <c r="S29" s="454"/>
      <c r="T29" s="716"/>
      <c r="U29" s="454"/>
      <c r="V29" s="454"/>
      <c r="W29" s="454"/>
      <c r="X29" s="563">
        <f>+C21</f>
        <v>335472.03415714676</v>
      </c>
    </row>
    <row r="30" spans="1:37">
      <c r="A30" s="733" t="s">
        <v>804</v>
      </c>
      <c r="B30" s="734">
        <f>+D21</f>
        <v>4210783.8403055416</v>
      </c>
    </row>
    <row r="31" spans="1:37">
      <c r="A31" s="733" t="s">
        <v>805</v>
      </c>
      <c r="B31" s="735">
        <f>+AA21</f>
        <v>4611664.426182257</v>
      </c>
      <c r="G31" s="667"/>
      <c r="K31" s="667"/>
      <c r="O31" s="667"/>
      <c r="S31" s="667"/>
      <c r="T31" s="718"/>
      <c r="X31" s="667"/>
      <c r="Y31" s="718"/>
      <c r="AA31" s="667"/>
      <c r="AB31" s="718"/>
    </row>
    <row r="32" spans="1:37">
      <c r="A32" s="736" t="s">
        <v>807</v>
      </c>
      <c r="B32" s="737">
        <f>+B31-B30</f>
        <v>400880.58587671537</v>
      </c>
      <c r="C32" s="730"/>
      <c r="G32" s="667"/>
      <c r="K32" s="667"/>
      <c r="O32" s="667"/>
      <c r="S32" s="667"/>
      <c r="T32" s="718"/>
      <c r="X32" s="667"/>
      <c r="Y32" s="718"/>
      <c r="AA32" s="667"/>
      <c r="AB32" s="718"/>
    </row>
    <row r="33" spans="1:28" ht="15.75" thickBot="1">
      <c r="A33" s="733" t="s">
        <v>806</v>
      </c>
      <c r="B33" s="738">
        <f>+(B31-B30)/B30</f>
        <v>9.5203316313578992E-2</v>
      </c>
      <c r="G33" s="667"/>
      <c r="K33" s="667"/>
      <c r="O33" s="667"/>
      <c r="S33" s="667"/>
      <c r="T33" s="718"/>
      <c r="X33" s="667"/>
      <c r="Y33" s="718"/>
      <c r="AA33" s="667"/>
      <c r="AB33" s="718"/>
    </row>
    <row r="34" spans="1:28">
      <c r="D34" s="667"/>
      <c r="G34" s="667"/>
      <c r="K34" s="667"/>
      <c r="O34" s="667"/>
      <c r="S34" s="667"/>
      <c r="T34" s="718"/>
      <c r="X34" s="667"/>
      <c r="Y34" s="718"/>
      <c r="AA34" s="667"/>
      <c r="AB34" s="718"/>
    </row>
    <row r="36" spans="1:28" ht="15.75" thickBot="1"/>
    <row r="37" spans="1:28">
      <c r="A37" s="821" t="s">
        <v>804</v>
      </c>
      <c r="B37" s="822">
        <f>B30</f>
        <v>4210783.8403055416</v>
      </c>
      <c r="C37" s="730"/>
    </row>
    <row r="38" spans="1:28">
      <c r="A38" s="821" t="s">
        <v>805</v>
      </c>
      <c r="B38" s="823">
        <f>AK21</f>
        <v>4995675.5119258258</v>
      </c>
      <c r="C38" s="730"/>
      <c r="G38" s="667"/>
      <c r="K38" s="667"/>
      <c r="O38" s="667"/>
      <c r="S38" s="667"/>
      <c r="T38" s="718"/>
      <c r="X38" s="667"/>
      <c r="Y38" s="718"/>
      <c r="AA38" s="667"/>
      <c r="AB38" s="718"/>
    </row>
    <row r="39" spans="1:28">
      <c r="A39" s="821" t="s">
        <v>807</v>
      </c>
      <c r="B39" s="823">
        <f>+B38-B37</f>
        <v>784891.67162028421</v>
      </c>
      <c r="C39" s="730"/>
      <c r="G39" s="667"/>
      <c r="K39" s="667"/>
      <c r="O39" s="667"/>
      <c r="S39" s="667"/>
      <c r="T39" s="718"/>
      <c r="X39" s="667"/>
      <c r="Y39" s="718"/>
      <c r="AA39" s="667"/>
      <c r="AB39" s="718"/>
    </row>
    <row r="40" spans="1:28" ht="15.75" thickBot="1">
      <c r="A40" s="821" t="s">
        <v>806</v>
      </c>
      <c r="B40" s="824">
        <f>+(B38-B37)/B37</f>
        <v>0.18640037137677701</v>
      </c>
      <c r="C40" s="730"/>
      <c r="G40" s="667"/>
      <c r="K40" s="667"/>
      <c r="O40" s="667"/>
      <c r="S40" s="667"/>
      <c r="T40" s="718"/>
      <c r="X40" s="667"/>
      <c r="Y40" s="718"/>
      <c r="AA40" s="667"/>
      <c r="AB40" s="718"/>
    </row>
    <row r="1048576" spans="8:8">
      <c r="H1048576" s="683"/>
    </row>
  </sheetData>
  <sortState ref="A3:Z20">
    <sortCondition ref="W3:W20"/>
  </sortState>
  <mergeCells count="5">
    <mergeCell ref="V1:AC1"/>
    <mergeCell ref="I1:L1"/>
    <mergeCell ref="M1:P1"/>
    <mergeCell ref="Q1:U1"/>
    <mergeCell ref="E1:H1"/>
  </mergeCells>
  <pageMargins left="0.25" right="0.25" top="0.75" bottom="0.75" header="0.3" footer="0.3"/>
  <pageSetup scale="6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1048572"/>
  <sheetViews>
    <sheetView topLeftCell="A149" zoomScale="85" zoomScaleNormal="85" zoomScaleSheetLayoutView="85" workbookViewId="0">
      <selection activeCell="F163" sqref="F163"/>
    </sheetView>
  </sheetViews>
  <sheetFormatPr defaultColWidth="9.140625" defaultRowHeight="15"/>
  <cols>
    <col min="1" max="1" width="5.42578125" style="493" customWidth="1"/>
    <col min="2" max="2" width="21.7109375" style="493" customWidth="1"/>
    <col min="3" max="3" width="20.28515625" style="493" customWidth="1"/>
    <col min="4" max="4" width="17.28515625" style="493" bestFit="1" customWidth="1"/>
    <col min="5" max="5" width="23.28515625" style="493" customWidth="1"/>
    <col min="6" max="6" width="19" style="493" bestFit="1" customWidth="1"/>
    <col min="7" max="7" width="14.7109375" style="493" customWidth="1"/>
    <col min="8" max="8" width="22.140625" style="493" customWidth="1"/>
    <col min="9" max="9" width="14.5703125" style="493" customWidth="1"/>
    <col min="10" max="10" width="17" style="493" bestFit="1" customWidth="1"/>
    <col min="11" max="11" width="13.7109375" style="493" customWidth="1"/>
    <col min="12" max="12" width="14.5703125" style="493" bestFit="1" customWidth="1"/>
    <col min="13" max="13" width="15.5703125" style="493" customWidth="1"/>
    <col min="14" max="14" width="10.85546875" style="493" customWidth="1"/>
    <col min="15" max="15" width="15.5703125" style="493" customWidth="1"/>
    <col min="16" max="16" width="13.85546875" style="493" customWidth="1"/>
    <col min="17" max="17" width="11.42578125" style="493" hidden="1" customWidth="1"/>
    <col min="18" max="18" width="12.5703125" style="493" hidden="1" customWidth="1"/>
    <col min="19" max="19" width="11.85546875" style="493" customWidth="1"/>
    <col min="20" max="16384" width="9.140625" style="493"/>
  </cols>
  <sheetData>
    <row r="1" spans="1:18" hidden="1">
      <c r="B1" s="499" t="s">
        <v>623</v>
      </c>
      <c r="C1" s="499" t="s">
        <v>679</v>
      </c>
      <c r="D1" s="499" t="s">
        <v>630</v>
      </c>
      <c r="E1" s="500" t="s">
        <v>624</v>
      </c>
      <c r="F1" s="500" t="s">
        <v>625</v>
      </c>
      <c r="G1" s="500" t="s">
        <v>626</v>
      </c>
      <c r="H1" s="499" t="s">
        <v>628</v>
      </c>
      <c r="I1" s="499" t="s">
        <v>629</v>
      </c>
      <c r="J1" s="499" t="s">
        <v>573</v>
      </c>
      <c r="K1" s="499" t="s">
        <v>611</v>
      </c>
      <c r="L1" s="18"/>
      <c r="O1" s="499"/>
      <c r="P1" s="499" t="s">
        <v>667</v>
      </c>
    </row>
    <row r="2" spans="1:18" hidden="1">
      <c r="B2" s="494" t="s">
        <v>437</v>
      </c>
      <c r="C2" s="501">
        <v>131219</v>
      </c>
      <c r="D2" s="495">
        <v>3.77</v>
      </c>
      <c r="E2" s="495">
        <v>0.35000000000000003</v>
      </c>
      <c r="F2" s="495">
        <v>3.15</v>
      </c>
      <c r="G2" s="495">
        <v>0.27</v>
      </c>
      <c r="H2" s="434">
        <v>4334.7480106100793</v>
      </c>
      <c r="I2" s="434">
        <v>5667.1087533156497</v>
      </c>
      <c r="J2" s="496">
        <v>0.15214753575600815</v>
      </c>
      <c r="K2" s="496">
        <v>0.11331651010403448</v>
      </c>
      <c r="L2" s="18"/>
      <c r="M2" s="493">
        <f>-+E2/F2</f>
        <v>-0.11111111111111112</v>
      </c>
      <c r="O2" s="497"/>
      <c r="P2" s="495">
        <f>L2/2080</f>
        <v>0</v>
      </c>
    </row>
    <row r="3" spans="1:18" hidden="1">
      <c r="B3" s="494" t="s">
        <v>442</v>
      </c>
      <c r="C3" s="501">
        <v>299063</v>
      </c>
      <c r="D3" s="495">
        <v>3.0669186248474776</v>
      </c>
      <c r="E3" s="495">
        <v>0.47302220294164854</v>
      </c>
      <c r="F3" s="495">
        <v>2.4627608907702978</v>
      </c>
      <c r="G3" s="495">
        <v>0.13113553113553114</v>
      </c>
      <c r="H3" s="434">
        <v>2399.1507112015156</v>
      </c>
      <c r="I3" s="434">
        <v>1021.5465042395145</v>
      </c>
      <c r="J3" s="496">
        <v>0.16588446096495441</v>
      </c>
      <c r="K3" s="496">
        <v>0.10432647921169722</v>
      </c>
      <c r="L3" s="18"/>
      <c r="M3" s="493">
        <f t="shared" ref="M3:M8" si="0">-+E3/F3</f>
        <v>-0.19206988575886372</v>
      </c>
      <c r="O3" s="497"/>
      <c r="P3" s="495">
        <f>L3/2080</f>
        <v>0</v>
      </c>
    </row>
    <row r="4" spans="1:18" hidden="1">
      <c r="B4" s="494" t="s">
        <v>441</v>
      </c>
      <c r="C4" s="501">
        <v>87130</v>
      </c>
      <c r="D4" s="495">
        <v>2.5</v>
      </c>
      <c r="E4" s="495">
        <v>0.22</v>
      </c>
      <c r="F4" s="495">
        <v>2.0099999999999998</v>
      </c>
      <c r="G4" s="495">
        <v>0.27</v>
      </c>
      <c r="H4" s="434">
        <v>4390.3999999999996</v>
      </c>
      <c r="I4" s="434">
        <v>3018</v>
      </c>
      <c r="J4" s="496">
        <v>0.14026755725433177</v>
      </c>
      <c r="K4" s="496">
        <v>0.14144216788678024</v>
      </c>
      <c r="L4" s="18"/>
      <c r="M4" s="493">
        <f t="shared" si="0"/>
        <v>-0.10945273631840798</v>
      </c>
      <c r="O4" s="497"/>
      <c r="P4" s="497" t="s">
        <v>513</v>
      </c>
    </row>
    <row r="5" spans="1:18" hidden="1">
      <c r="B5" s="494" t="s">
        <v>445</v>
      </c>
      <c r="C5" s="501">
        <v>349443</v>
      </c>
      <c r="D5" s="495">
        <v>1.7499999999999998</v>
      </c>
      <c r="E5" s="495">
        <v>0.63</v>
      </c>
      <c r="F5" s="495">
        <v>0.71</v>
      </c>
      <c r="G5" s="495">
        <v>0.41</v>
      </c>
      <c r="H5" s="434">
        <v>14877.142857142859</v>
      </c>
      <c r="I5" s="434">
        <v>1744.5714285714289</v>
      </c>
      <c r="J5" s="496">
        <v>0.13175024908668218</v>
      </c>
      <c r="K5" s="496">
        <v>0.10587844569910329</v>
      </c>
      <c r="L5" s="18"/>
      <c r="M5" s="493">
        <f t="shared" si="0"/>
        <v>-0.88732394366197187</v>
      </c>
      <c r="O5" s="497"/>
      <c r="P5" s="495">
        <f>L5/2080</f>
        <v>0</v>
      </c>
    </row>
    <row r="6" spans="1:18" hidden="1">
      <c r="B6" s="494" t="s">
        <v>439</v>
      </c>
      <c r="C6" s="501">
        <v>215888</v>
      </c>
      <c r="D6" s="495">
        <v>1.47</v>
      </c>
      <c r="E6" s="495">
        <v>0.43</v>
      </c>
      <c r="F6" s="495">
        <v>1.04</v>
      </c>
      <c r="G6" s="495">
        <v>0</v>
      </c>
      <c r="H6" s="434">
        <v>10304.761904761905</v>
      </c>
      <c r="I6" s="434">
        <v>17564.625850340137</v>
      </c>
      <c r="J6" s="496">
        <v>5.9075982282040744E-2</v>
      </c>
      <c r="K6" s="496">
        <v>0.14404607107122833</v>
      </c>
      <c r="L6" s="18"/>
      <c r="M6" s="493">
        <f t="shared" si="0"/>
        <v>-0.41346153846153844</v>
      </c>
      <c r="O6" s="497"/>
      <c r="P6" s="495">
        <f>L6/2080</f>
        <v>0</v>
      </c>
    </row>
    <row r="7" spans="1:18" hidden="1">
      <c r="B7" s="494" t="s">
        <v>448</v>
      </c>
      <c r="C7" s="501">
        <v>360568</v>
      </c>
      <c r="D7" s="495">
        <v>1.97</v>
      </c>
      <c r="E7" s="495">
        <v>0.5</v>
      </c>
      <c r="F7" s="495">
        <v>1.47</v>
      </c>
      <c r="G7" s="495">
        <v>0</v>
      </c>
      <c r="H7" s="434">
        <v>7614.2131979695432</v>
      </c>
      <c r="I7" s="434">
        <v>20853.807106598986</v>
      </c>
      <c r="J7" s="496">
        <v>0.25762893633999256</v>
      </c>
      <c r="K7" s="496">
        <v>9.1204076813709345E-2</v>
      </c>
      <c r="L7" s="18"/>
      <c r="M7" s="493">
        <f t="shared" si="0"/>
        <v>-0.3401360544217687</v>
      </c>
      <c r="O7" s="497"/>
      <c r="P7" s="495">
        <f>L7/2080</f>
        <v>0</v>
      </c>
    </row>
    <row r="8" spans="1:18" hidden="1">
      <c r="B8" s="494" t="s">
        <v>444</v>
      </c>
      <c r="C8" s="501">
        <v>186750</v>
      </c>
      <c r="D8" s="495">
        <v>2.5308999999999995</v>
      </c>
      <c r="E8" s="495">
        <v>0.66999999999999993</v>
      </c>
      <c r="F8" s="495">
        <v>1.7208999999999997</v>
      </c>
      <c r="G8" s="495">
        <v>0.14000000000000001</v>
      </c>
      <c r="H8" s="434">
        <v>4306.7683432770964</v>
      </c>
      <c r="I8" s="434">
        <v>5217.1164407918141</v>
      </c>
      <c r="J8" s="496">
        <v>0.10329869594015006</v>
      </c>
      <c r="K8" s="496">
        <v>0.15933743770155379</v>
      </c>
      <c r="L8" s="18"/>
      <c r="M8" s="493">
        <f t="shared" si="0"/>
        <v>-0.38933116392585276</v>
      </c>
      <c r="O8" s="497"/>
      <c r="P8" s="495">
        <f>L8/2080</f>
        <v>0</v>
      </c>
    </row>
    <row r="9" spans="1:18" hidden="1">
      <c r="C9" s="504">
        <f>AVERAGE(C2:C8)</f>
        <v>232865.85714285713</v>
      </c>
      <c r="D9" s="167">
        <f>AVERAGE(D2:D8)</f>
        <v>2.4368312321210683</v>
      </c>
      <c r="E9" s="498">
        <f>AVERAGE(E2:E8)</f>
        <v>0.46757460042023552</v>
      </c>
      <c r="F9" s="498">
        <f>AVERAGE(F2:F8)</f>
        <v>1.7948086986814713</v>
      </c>
      <c r="G9" s="498">
        <f>AVERAGE(G2:G8)</f>
        <v>0.17444793301936157</v>
      </c>
      <c r="L9" s="18"/>
    </row>
    <row r="10" spans="1:18" hidden="1">
      <c r="C10" s="505">
        <f>_xlfn.STDEV.P(C2:C8)</f>
        <v>98753.714423347963</v>
      </c>
    </row>
    <row r="11" spans="1:18" hidden="1"/>
    <row r="12" spans="1:18" hidden="1">
      <c r="A12" s="509" t="s">
        <v>687</v>
      </c>
      <c r="H12" s="714" t="s">
        <v>794</v>
      </c>
    </row>
    <row r="13" spans="1:18" ht="45" hidden="1">
      <c r="A13" s="622" t="s">
        <v>607</v>
      </c>
      <c r="B13" s="622" t="s">
        <v>680</v>
      </c>
      <c r="C13" s="622" t="s">
        <v>177</v>
      </c>
      <c r="D13" s="622" t="s">
        <v>178</v>
      </c>
      <c r="E13" s="622" t="s">
        <v>179</v>
      </c>
      <c r="H13" s="75" t="s">
        <v>434</v>
      </c>
      <c r="I13" s="76" t="s">
        <v>705</v>
      </c>
      <c r="J13" s="76" t="s">
        <v>450</v>
      </c>
      <c r="K13" s="76" t="s">
        <v>683</v>
      </c>
      <c r="L13" s="76" t="s">
        <v>639</v>
      </c>
      <c r="M13" s="76" t="s">
        <v>712</v>
      </c>
      <c r="N13" s="76" t="s">
        <v>713</v>
      </c>
      <c r="O13" s="76" t="s">
        <v>762</v>
      </c>
      <c r="P13" s="76" t="s">
        <v>761</v>
      </c>
      <c r="Q13" s="76" t="s">
        <v>714</v>
      </c>
      <c r="R13" s="76" t="s">
        <v>716</v>
      </c>
    </row>
    <row r="14" spans="1:18" hidden="1">
      <c r="A14" s="725">
        <v>1</v>
      </c>
      <c r="B14" s="520" t="s">
        <v>531</v>
      </c>
      <c r="C14" s="597">
        <v>59445.949894732272</v>
      </c>
      <c r="D14" s="731">
        <f>0.15+D16*0.025</f>
        <v>0.35</v>
      </c>
      <c r="E14" s="532">
        <f>C14*D14</f>
        <v>20806.082463156294</v>
      </c>
      <c r="H14" s="512" t="s">
        <v>435</v>
      </c>
      <c r="I14" s="494">
        <v>128</v>
      </c>
      <c r="J14" s="513">
        <v>10172</v>
      </c>
      <c r="K14" s="515" t="s">
        <v>684</v>
      </c>
      <c r="L14" s="515">
        <v>6</v>
      </c>
      <c r="M14" s="515">
        <v>1</v>
      </c>
      <c r="N14" s="516"/>
      <c r="O14" s="602">
        <f>$H$115</f>
        <v>230057.8872846103</v>
      </c>
      <c r="P14" s="516">
        <f>$E$115</f>
        <v>265602.46554503537</v>
      </c>
      <c r="Q14" s="516">
        <f t="shared" ref="Q14:Q28" si="1">P14+N14</f>
        <v>265602.46554503537</v>
      </c>
      <c r="R14" s="516">
        <f>$G$129</f>
        <v>217330.85412730608</v>
      </c>
    </row>
    <row r="15" spans="1:18" hidden="1">
      <c r="A15" s="726"/>
      <c r="B15" s="310" t="s">
        <v>803</v>
      </c>
      <c r="C15" s="311">
        <v>54148</v>
      </c>
      <c r="D15" s="731">
        <f>+D16*0.1</f>
        <v>0.8</v>
      </c>
      <c r="E15" s="532">
        <f>C15*D15</f>
        <v>43318.400000000001</v>
      </c>
      <c r="H15" s="512" t="s">
        <v>440</v>
      </c>
      <c r="I15" s="494">
        <v>395</v>
      </c>
      <c r="J15" s="513">
        <v>16535</v>
      </c>
      <c r="K15" s="515" t="s">
        <v>684</v>
      </c>
      <c r="L15" s="515">
        <v>6</v>
      </c>
      <c r="M15" s="515">
        <v>1</v>
      </c>
      <c r="N15" s="516"/>
      <c r="O15" s="602">
        <f>$H$115</f>
        <v>230057.8872846103</v>
      </c>
      <c r="P15" s="516">
        <f>$E$115</f>
        <v>265602.46554503537</v>
      </c>
      <c r="Q15" s="516">
        <f t="shared" si="1"/>
        <v>265602.46554503537</v>
      </c>
      <c r="R15" s="516">
        <f>$G$129</f>
        <v>217330.85412730608</v>
      </c>
    </row>
    <row r="16" spans="1:18" hidden="1">
      <c r="A16" s="726"/>
      <c r="B16" s="310" t="s">
        <v>640</v>
      </c>
      <c r="C16" s="311">
        <v>36813</v>
      </c>
      <c r="D16" s="731">
        <f>+D21+1</f>
        <v>8</v>
      </c>
      <c r="E16" s="532">
        <f>C16*D16</f>
        <v>294504</v>
      </c>
      <c r="H16" s="87" t="s">
        <v>441</v>
      </c>
      <c r="I16" s="494">
        <v>488</v>
      </c>
      <c r="J16" s="82">
        <v>87130</v>
      </c>
      <c r="K16" s="515" t="s">
        <v>697</v>
      </c>
      <c r="L16" s="515">
        <v>5</v>
      </c>
      <c r="M16" s="515">
        <v>1</v>
      </c>
      <c r="N16" s="516"/>
      <c r="O16" s="602">
        <f>$H$114</f>
        <v>301456.49044295808</v>
      </c>
      <c r="P16" s="516">
        <f>$E$114</f>
        <v>348032.34986309975</v>
      </c>
      <c r="Q16" s="516">
        <f t="shared" si="1"/>
        <v>348032.34986309975</v>
      </c>
      <c r="R16" s="516">
        <f>$G$128</f>
        <v>284779.61491986125</v>
      </c>
    </row>
    <row r="17" spans="1:18" hidden="1">
      <c r="A17" s="727"/>
      <c r="B17" s="310" t="s">
        <v>533</v>
      </c>
      <c r="C17" s="311">
        <v>31960.232260837322</v>
      </c>
      <c r="D17" s="731">
        <f>0.05+D16*0.02</f>
        <v>0.21000000000000002</v>
      </c>
      <c r="E17" s="532">
        <f>C17*D17</f>
        <v>6711.6487747758383</v>
      </c>
      <c r="H17" s="81" t="s">
        <v>437</v>
      </c>
      <c r="I17" s="494">
        <v>531</v>
      </c>
      <c r="J17" s="82">
        <v>131219</v>
      </c>
      <c r="K17" s="515" t="s">
        <v>697</v>
      </c>
      <c r="L17" s="515">
        <v>5</v>
      </c>
      <c r="M17" s="515">
        <v>1</v>
      </c>
      <c r="N17" s="516"/>
      <c r="O17" s="602">
        <f>$H$114</f>
        <v>301456.49044295808</v>
      </c>
      <c r="P17" s="516">
        <f>$E$114</f>
        <v>348032.34986309975</v>
      </c>
      <c r="Q17" s="516">
        <f t="shared" si="1"/>
        <v>348032.34986309975</v>
      </c>
      <c r="R17" s="516">
        <f>$G$128</f>
        <v>284779.61491986125</v>
      </c>
    </row>
    <row r="18" spans="1:18" ht="15.75" hidden="1" thickBot="1">
      <c r="A18" s="521"/>
      <c r="B18" s="522"/>
      <c r="C18" s="598" t="s">
        <v>772</v>
      </c>
      <c r="D18" s="523">
        <f>SUM(D14:D17)</f>
        <v>9.3600000000000012</v>
      </c>
      <c r="E18" s="533">
        <f>SUM(E14:E17)</f>
        <v>365340.13123793213</v>
      </c>
      <c r="H18" s="81" t="s">
        <v>444</v>
      </c>
      <c r="I18" s="494">
        <v>773</v>
      </c>
      <c r="J18" s="82">
        <v>186750</v>
      </c>
      <c r="K18" s="515" t="s">
        <v>697</v>
      </c>
      <c r="L18" s="515">
        <v>5</v>
      </c>
      <c r="M18" s="515">
        <v>1</v>
      </c>
      <c r="N18" s="516"/>
      <c r="O18" s="602">
        <f>$H$114</f>
        <v>301456.49044295808</v>
      </c>
      <c r="P18" s="516">
        <f>$E$114</f>
        <v>348032.34986309975</v>
      </c>
      <c r="Q18" s="516">
        <f t="shared" si="1"/>
        <v>348032.34986309975</v>
      </c>
      <c r="R18" s="516">
        <f>$G$127</f>
        <v>352228.3757124166</v>
      </c>
    </row>
    <row r="19" spans="1:18" hidden="1">
      <c r="A19" s="728">
        <v>2</v>
      </c>
      <c r="B19" s="524" t="s">
        <v>531</v>
      </c>
      <c r="C19" s="597">
        <v>59445.949894732272</v>
      </c>
      <c r="D19" s="731">
        <f>0.15+D21*0.025</f>
        <v>0.32500000000000001</v>
      </c>
      <c r="E19" s="532">
        <f>C19*D19</f>
        <v>19319.933715787989</v>
      </c>
      <c r="H19" s="81" t="s">
        <v>439</v>
      </c>
      <c r="I19" s="494">
        <v>660</v>
      </c>
      <c r="J19" s="82">
        <v>215888</v>
      </c>
      <c r="K19" s="515" t="s">
        <v>698</v>
      </c>
      <c r="L19" s="515">
        <v>4</v>
      </c>
      <c r="M19" s="515">
        <v>1</v>
      </c>
      <c r="N19" s="516"/>
      <c r="O19" s="602">
        <f>$H$113</f>
        <v>372855.09360130597</v>
      </c>
      <c r="P19" s="516">
        <f>$E$113</f>
        <v>430462.2341811643</v>
      </c>
      <c r="Q19" s="516">
        <f t="shared" si="1"/>
        <v>430462.2341811643</v>
      </c>
      <c r="R19" s="516">
        <f>$G$127</f>
        <v>352228.3757124166</v>
      </c>
    </row>
    <row r="20" spans="1:18" hidden="1">
      <c r="A20" s="726"/>
      <c r="B20" s="310" t="s">
        <v>803</v>
      </c>
      <c r="C20" s="311">
        <v>54148</v>
      </c>
      <c r="D20" s="731">
        <f>+D21*0.1</f>
        <v>0.70000000000000007</v>
      </c>
      <c r="E20" s="532">
        <f>C20*D20</f>
        <v>37903.600000000006</v>
      </c>
      <c r="H20" s="87" t="s">
        <v>442</v>
      </c>
      <c r="I20" s="494">
        <v>611</v>
      </c>
      <c r="J20" s="82">
        <v>299063</v>
      </c>
      <c r="K20" s="515" t="s">
        <v>698</v>
      </c>
      <c r="L20" s="515">
        <v>4</v>
      </c>
      <c r="M20" s="515">
        <v>1</v>
      </c>
      <c r="N20" s="516"/>
      <c r="O20" s="602">
        <f>$H$113</f>
        <v>372855.09360130597</v>
      </c>
      <c r="P20" s="516">
        <f>$E$113</f>
        <v>430462.2341811643</v>
      </c>
      <c r="Q20" s="516">
        <f t="shared" si="1"/>
        <v>430462.2341811643</v>
      </c>
      <c r="R20" s="516">
        <f>$G$127</f>
        <v>352228.3757124166</v>
      </c>
    </row>
    <row r="21" spans="1:18" hidden="1">
      <c r="A21" s="726"/>
      <c r="B21" s="310" t="s">
        <v>640</v>
      </c>
      <c r="C21" s="311">
        <v>36813</v>
      </c>
      <c r="D21" s="731">
        <f>+D26+1</f>
        <v>7</v>
      </c>
      <c r="E21" s="532">
        <f>C21*D21</f>
        <v>257691</v>
      </c>
      <c r="H21" s="81" t="s">
        <v>449</v>
      </c>
      <c r="I21" s="494">
        <v>697</v>
      </c>
      <c r="J21" s="82">
        <v>340575</v>
      </c>
      <c r="K21" s="515" t="s">
        <v>698</v>
      </c>
      <c r="L21" s="515">
        <v>4</v>
      </c>
      <c r="M21" s="515">
        <v>2</v>
      </c>
      <c r="N21" s="516">
        <f>$F$145</f>
        <v>6161.7739991592689</v>
      </c>
      <c r="O21" s="602">
        <f>$H$113</f>
        <v>372855.09360130597</v>
      </c>
      <c r="P21" s="516">
        <f>$E$113</f>
        <v>430462.2341811643</v>
      </c>
      <c r="Q21" s="516">
        <f t="shared" si="1"/>
        <v>436624.00818032358</v>
      </c>
      <c r="R21" s="516">
        <f>$G$127+N21</f>
        <v>358390.14971157588</v>
      </c>
    </row>
    <row r="22" spans="1:18" hidden="1">
      <c r="A22" s="727"/>
      <c r="B22" s="310" t="s">
        <v>533</v>
      </c>
      <c r="C22" s="311">
        <v>31960.232260837322</v>
      </c>
      <c r="D22" s="731">
        <f>0.05+D21*0.02</f>
        <v>0.19</v>
      </c>
      <c r="E22" s="532">
        <f>C22*D22</f>
        <v>6072.4441295590914</v>
      </c>
      <c r="H22" s="81" t="s">
        <v>445</v>
      </c>
      <c r="I22" s="494">
        <v>822</v>
      </c>
      <c r="J22" s="82">
        <v>349443</v>
      </c>
      <c r="K22" s="515" t="s">
        <v>698</v>
      </c>
      <c r="L22" s="515">
        <v>4</v>
      </c>
      <c r="M22" s="515">
        <v>1</v>
      </c>
      <c r="N22" s="516"/>
      <c r="O22" s="602">
        <f>$H$113</f>
        <v>372855.09360130597</v>
      </c>
      <c r="P22" s="516">
        <f>$E$113</f>
        <v>430462.2341811643</v>
      </c>
      <c r="Q22" s="516">
        <f t="shared" si="1"/>
        <v>430462.2341811643</v>
      </c>
      <c r="R22" s="516">
        <f>$G$127</f>
        <v>352228.3757124166</v>
      </c>
    </row>
    <row r="23" spans="1:18" ht="15.75" hidden="1" thickBot="1">
      <c r="A23" s="521"/>
      <c r="B23" s="522"/>
      <c r="C23" s="598" t="s">
        <v>771</v>
      </c>
      <c r="D23" s="523">
        <f>SUM(D19:D22)</f>
        <v>8.2149999999999999</v>
      </c>
      <c r="E23" s="533">
        <f>SUM(E19:E22)</f>
        <v>320986.97784534708</v>
      </c>
      <c r="H23" s="81" t="s">
        <v>448</v>
      </c>
      <c r="I23" s="494">
        <v>860</v>
      </c>
      <c r="J23" s="82">
        <v>360568</v>
      </c>
      <c r="K23" s="515" t="s">
        <v>698</v>
      </c>
      <c r="L23" s="515">
        <v>4</v>
      </c>
      <c r="M23" s="515">
        <v>1</v>
      </c>
      <c r="N23" s="516"/>
      <c r="O23" s="602">
        <f>$H$113</f>
        <v>372855.09360130597</v>
      </c>
      <c r="P23" s="516">
        <f>$E$113</f>
        <v>430462.2341811643</v>
      </c>
      <c r="Q23" s="516">
        <f t="shared" si="1"/>
        <v>430462.2341811643</v>
      </c>
      <c r="R23" s="516">
        <f>$G$127</f>
        <v>352228.3757124166</v>
      </c>
    </row>
    <row r="24" spans="1:18" hidden="1">
      <c r="A24" s="728">
        <v>3</v>
      </c>
      <c r="B24" s="524" t="s">
        <v>531</v>
      </c>
      <c r="C24" s="597">
        <v>59445.949894732272</v>
      </c>
      <c r="D24" s="731">
        <f>0.15+D26*0.025</f>
        <v>0.30000000000000004</v>
      </c>
      <c r="E24" s="532">
        <f>C24*D24</f>
        <v>17833.784968419684</v>
      </c>
      <c r="H24" s="81" t="s">
        <v>447</v>
      </c>
      <c r="I24" s="494">
        <v>1233</v>
      </c>
      <c r="J24" s="82">
        <v>463490</v>
      </c>
      <c r="K24" s="515" t="s">
        <v>699</v>
      </c>
      <c r="L24" s="515">
        <v>3</v>
      </c>
      <c r="M24" s="515">
        <v>2</v>
      </c>
      <c r="N24" s="516">
        <f>$F$145</f>
        <v>6161.7739991592689</v>
      </c>
      <c r="O24" s="602">
        <f>H112</f>
        <v>444253.69675965374</v>
      </c>
      <c r="P24" s="516">
        <f>$E$112</f>
        <v>512892.11849922861</v>
      </c>
      <c r="Q24" s="516">
        <f t="shared" si="1"/>
        <v>519053.8924983879</v>
      </c>
      <c r="R24" s="516">
        <f>$G$126+N24</f>
        <v>425838.91050413094</v>
      </c>
    </row>
    <row r="25" spans="1:18" hidden="1">
      <c r="A25" s="726"/>
      <c r="B25" s="310" t="s">
        <v>803</v>
      </c>
      <c r="C25" s="311">
        <v>54148</v>
      </c>
      <c r="D25" s="731">
        <f>+D26*0.1</f>
        <v>0.60000000000000009</v>
      </c>
      <c r="E25" s="532">
        <f>C25*D25</f>
        <v>32488.800000000007</v>
      </c>
      <c r="H25" s="87" t="s">
        <v>443</v>
      </c>
      <c r="I25" s="494">
        <v>885</v>
      </c>
      <c r="J25" s="82">
        <v>661133</v>
      </c>
      <c r="K25" s="515" t="s">
        <v>700</v>
      </c>
      <c r="L25" s="515">
        <v>2</v>
      </c>
      <c r="M25" s="515">
        <v>1</v>
      </c>
      <c r="N25" s="516"/>
      <c r="O25" s="602">
        <f>$H$111</f>
        <v>515652.29991800152</v>
      </c>
      <c r="P25" s="516">
        <f>$E$111</f>
        <v>595322.00281729305</v>
      </c>
      <c r="Q25" s="516">
        <f t="shared" si="1"/>
        <v>595322.00281729305</v>
      </c>
      <c r="R25" s="516">
        <f>$G$125</f>
        <v>487125.89729752688</v>
      </c>
    </row>
    <row r="26" spans="1:18" hidden="1">
      <c r="A26" s="726"/>
      <c r="B26" s="310" t="s">
        <v>640</v>
      </c>
      <c r="C26" s="311">
        <v>36813</v>
      </c>
      <c r="D26" s="731">
        <f>+D31+1</f>
        <v>6</v>
      </c>
      <c r="E26" s="532">
        <f>C26*D26</f>
        <v>220878</v>
      </c>
      <c r="H26" s="81" t="s">
        <v>438</v>
      </c>
      <c r="I26" s="494">
        <v>1151</v>
      </c>
      <c r="J26" s="82">
        <v>786994</v>
      </c>
      <c r="K26" s="515" t="s">
        <v>700</v>
      </c>
      <c r="L26" s="515">
        <v>2</v>
      </c>
      <c r="M26" s="515">
        <v>2</v>
      </c>
      <c r="N26" s="516">
        <f>$F$145</f>
        <v>6161.7739991592689</v>
      </c>
      <c r="O26" s="602">
        <f>$H$111</f>
        <v>515652.29991800152</v>
      </c>
      <c r="P26" s="516">
        <f>$E$111</f>
        <v>595322.00281729305</v>
      </c>
      <c r="Q26" s="516">
        <f t="shared" si="1"/>
        <v>601483.77681645227</v>
      </c>
      <c r="R26" s="516">
        <f>$G$125</f>
        <v>487125.89729752688</v>
      </c>
    </row>
    <row r="27" spans="1:18" hidden="1">
      <c r="A27" s="727"/>
      <c r="B27" s="310" t="s">
        <v>533</v>
      </c>
      <c r="C27" s="311">
        <v>31960.232260837322</v>
      </c>
      <c r="D27" s="731">
        <f>0.05+D26*0.02</f>
        <v>0.16999999999999998</v>
      </c>
      <c r="E27" s="532">
        <f>C27*D27</f>
        <v>5433.2394843423444</v>
      </c>
      <c r="H27" s="81" t="s">
        <v>446</v>
      </c>
      <c r="I27" s="494">
        <v>1158</v>
      </c>
      <c r="J27" s="82">
        <v>807730</v>
      </c>
      <c r="K27" s="515" t="s">
        <v>700</v>
      </c>
      <c r="L27" s="515">
        <v>2</v>
      </c>
      <c r="M27" s="515">
        <v>2</v>
      </c>
      <c r="N27" s="516">
        <f>$F$145</f>
        <v>6161.7739991592689</v>
      </c>
      <c r="O27" s="602">
        <f>$H$111</f>
        <v>515652.29991800152</v>
      </c>
      <c r="P27" s="516">
        <f>$E$111</f>
        <v>595322.00281729305</v>
      </c>
      <c r="Q27" s="516">
        <f t="shared" si="1"/>
        <v>601483.77681645227</v>
      </c>
      <c r="R27" s="516">
        <f>$G$125</f>
        <v>487125.89729752688</v>
      </c>
    </row>
    <row r="28" spans="1:18" ht="15.75" hidden="1" thickBot="1">
      <c r="A28" s="521"/>
      <c r="B28" s="522"/>
      <c r="C28" s="598" t="s">
        <v>770</v>
      </c>
      <c r="D28" s="523">
        <f>SUM(D24:D27)</f>
        <v>7.07</v>
      </c>
      <c r="E28" s="533">
        <f>SUM(E24:E27)</f>
        <v>276633.82445276203</v>
      </c>
      <c r="H28" s="514" t="s">
        <v>436</v>
      </c>
      <c r="I28" s="494">
        <v>4316</v>
      </c>
      <c r="J28" s="513">
        <v>1672859</v>
      </c>
      <c r="K28" s="515" t="s">
        <v>686</v>
      </c>
      <c r="L28" s="515">
        <v>1</v>
      </c>
      <c r="M28" s="515">
        <v>2</v>
      </c>
      <c r="N28" s="516">
        <f>$F$145</f>
        <v>6161.7739991592689</v>
      </c>
      <c r="O28" s="602">
        <f>$H$110</f>
        <v>587050.90307634929</v>
      </c>
      <c r="P28" s="516">
        <f>$E$110</f>
        <v>677751.88713535736</v>
      </c>
      <c r="Q28" s="516">
        <f t="shared" si="1"/>
        <v>683913.66113451659</v>
      </c>
      <c r="R28" s="516">
        <f>G124</f>
        <v>554574.658090082</v>
      </c>
    </row>
    <row r="29" spans="1:18" hidden="1">
      <c r="A29" s="728">
        <v>4</v>
      </c>
      <c r="B29" s="524" t="s">
        <v>531</v>
      </c>
      <c r="C29" s="597">
        <v>59445.949894732272</v>
      </c>
      <c r="D29" s="731">
        <f>0.15+D31*0.025</f>
        <v>0.27500000000000002</v>
      </c>
      <c r="E29" s="532">
        <f>C29*D29</f>
        <v>16347.636221051376</v>
      </c>
      <c r="I29" s="544">
        <f>SUM(I14:I28)</f>
        <v>14708</v>
      </c>
      <c r="J29" s="510"/>
      <c r="P29" s="544">
        <f>SUM(P14:P28)</f>
        <v>6704223.1656716559</v>
      </c>
      <c r="Q29" s="544">
        <f>SUM(Q14:Q28)</f>
        <v>6735032.035667452</v>
      </c>
      <c r="R29" s="543">
        <f>SUM(R14:R28)</f>
        <v>5565544.2268547872</v>
      </c>
    </row>
    <row r="30" spans="1:18" hidden="1">
      <c r="A30" s="726"/>
      <c r="B30" s="310" t="s">
        <v>803</v>
      </c>
      <c r="C30" s="311">
        <v>54148</v>
      </c>
      <c r="D30" s="731">
        <f>+D31*0.1</f>
        <v>0.5</v>
      </c>
      <c r="E30" s="532">
        <f>C30*D30</f>
        <v>27074</v>
      </c>
    </row>
    <row r="31" spans="1:18" hidden="1">
      <c r="A31" s="726"/>
      <c r="B31" s="310" t="s">
        <v>640</v>
      </c>
      <c r="C31" s="311">
        <v>36813</v>
      </c>
      <c r="D31" s="731">
        <f>+D36+1</f>
        <v>5</v>
      </c>
      <c r="E31" s="532">
        <f>C31*D31</f>
        <v>184065</v>
      </c>
      <c r="Q31" s="544"/>
    </row>
    <row r="32" spans="1:18" hidden="1">
      <c r="A32" s="727"/>
      <c r="B32" s="310" t="s">
        <v>533</v>
      </c>
      <c r="C32" s="311">
        <v>31960.232260837322</v>
      </c>
      <c r="D32" s="731">
        <f>0.05+D31*0.02</f>
        <v>0.15000000000000002</v>
      </c>
      <c r="E32" s="532">
        <f>C32*D32</f>
        <v>4794.0348391255993</v>
      </c>
      <c r="Q32" s="506"/>
    </row>
    <row r="33" spans="1:5" ht="15.75" hidden="1" thickBot="1">
      <c r="A33" s="521"/>
      <c r="B33" s="522"/>
      <c r="C33" s="598" t="s">
        <v>704</v>
      </c>
      <c r="D33" s="523">
        <f>SUM(D29:D32)</f>
        <v>5.9250000000000007</v>
      </c>
      <c r="E33" s="533">
        <f>SUM(E29:E32)</f>
        <v>232280.671060177</v>
      </c>
    </row>
    <row r="34" spans="1:5" hidden="1">
      <c r="A34" s="728">
        <v>5</v>
      </c>
      <c r="B34" s="310" t="s">
        <v>531</v>
      </c>
      <c r="C34" s="597">
        <v>59445.949894732272</v>
      </c>
      <c r="D34" s="731">
        <f>0.15+D36*0.025</f>
        <v>0.25</v>
      </c>
      <c r="E34" s="532">
        <f>C34*D34</f>
        <v>14861.487473683068</v>
      </c>
    </row>
    <row r="35" spans="1:5" hidden="1">
      <c r="A35" s="726"/>
      <c r="B35" s="310" t="s">
        <v>803</v>
      </c>
      <c r="C35" s="311">
        <v>54148</v>
      </c>
      <c r="D35" s="731">
        <f>+D36*0.1</f>
        <v>0.4</v>
      </c>
      <c r="E35" s="532">
        <f>C35*D35</f>
        <v>21659.200000000001</v>
      </c>
    </row>
    <row r="36" spans="1:5" hidden="1">
      <c r="A36" s="726"/>
      <c r="B36" s="310" t="s">
        <v>640</v>
      </c>
      <c r="C36" s="311">
        <v>36813</v>
      </c>
      <c r="D36" s="731">
        <f>+D41+1</f>
        <v>4</v>
      </c>
      <c r="E36" s="532">
        <f>C36*D36</f>
        <v>147252</v>
      </c>
    </row>
    <row r="37" spans="1:5" hidden="1">
      <c r="A37" s="727"/>
      <c r="B37" s="310" t="s">
        <v>533</v>
      </c>
      <c r="C37" s="311">
        <v>31960.232260837322</v>
      </c>
      <c r="D37" s="731">
        <f>0.05+D36*0.02</f>
        <v>0.13</v>
      </c>
      <c r="E37" s="532">
        <f>C37*D37</f>
        <v>4154.8301939088524</v>
      </c>
    </row>
    <row r="38" spans="1:5" ht="15.75" hidden="1" thickBot="1">
      <c r="A38" s="521"/>
      <c r="B38" s="522"/>
      <c r="C38" s="598" t="s">
        <v>703</v>
      </c>
      <c r="D38" s="523">
        <f>SUM(D34:D37)</f>
        <v>4.78</v>
      </c>
      <c r="E38" s="533">
        <f>SUM(E34:E37)</f>
        <v>187927.51766759192</v>
      </c>
    </row>
    <row r="39" spans="1:5" hidden="1">
      <c r="A39" s="728">
        <v>6</v>
      </c>
      <c r="B39" s="310" t="s">
        <v>531</v>
      </c>
      <c r="C39" s="597">
        <v>59445.949894732272</v>
      </c>
      <c r="D39" s="731">
        <f>0.15+D41*0.025</f>
        <v>0.22500000000000001</v>
      </c>
      <c r="E39" s="532">
        <f>C39*D39</f>
        <v>13375.338726314762</v>
      </c>
    </row>
    <row r="40" spans="1:5" hidden="1">
      <c r="A40" s="726"/>
      <c r="B40" s="310" t="s">
        <v>803</v>
      </c>
      <c r="C40" s="311">
        <v>54148</v>
      </c>
      <c r="D40" s="731">
        <f>+D41*0.1</f>
        <v>0.30000000000000004</v>
      </c>
      <c r="E40" s="532">
        <f>C40*D40</f>
        <v>16244.400000000003</v>
      </c>
    </row>
    <row r="41" spans="1:5" hidden="1">
      <c r="A41" s="726"/>
      <c r="B41" s="310" t="s">
        <v>640</v>
      </c>
      <c r="C41" s="311">
        <v>36813</v>
      </c>
      <c r="D41" s="731">
        <f>+D46+1</f>
        <v>3</v>
      </c>
      <c r="E41" s="532">
        <f>C41*D41</f>
        <v>110439</v>
      </c>
    </row>
    <row r="42" spans="1:5" hidden="1">
      <c r="A42" s="727"/>
      <c r="B42" s="310" t="s">
        <v>533</v>
      </c>
      <c r="C42" s="311">
        <v>31960.232260837322</v>
      </c>
      <c r="D42" s="731">
        <f>0.05+D41*0.02</f>
        <v>0.11</v>
      </c>
      <c r="E42" s="532">
        <f>C42*D42</f>
        <v>3515.6255486921054</v>
      </c>
    </row>
    <row r="43" spans="1:5" ht="15.75" hidden="1" thickBot="1">
      <c r="A43" s="521"/>
      <c r="B43" s="525"/>
      <c r="C43" s="598" t="s">
        <v>702</v>
      </c>
      <c r="D43" s="523">
        <f>SUM(D39:D42)</f>
        <v>3.6349999999999998</v>
      </c>
      <c r="E43" s="533">
        <f>SUM(E39:E42)</f>
        <v>143574.36427500687</v>
      </c>
    </row>
    <row r="44" spans="1:5" hidden="1">
      <c r="A44" s="728">
        <v>7</v>
      </c>
      <c r="B44" s="310" t="s">
        <v>531</v>
      </c>
      <c r="C44" s="597">
        <v>59445.949894732272</v>
      </c>
      <c r="D44" s="731">
        <f>0.15+D46*0.025</f>
        <v>0.2</v>
      </c>
      <c r="E44" s="532">
        <f>C44*D44</f>
        <v>11889.189978946455</v>
      </c>
    </row>
    <row r="45" spans="1:5" hidden="1">
      <c r="A45" s="726"/>
      <c r="B45" s="310" t="s">
        <v>803</v>
      </c>
      <c r="C45" s="311">
        <v>54148</v>
      </c>
      <c r="D45" s="731">
        <f>+D46*0.1</f>
        <v>0.2</v>
      </c>
      <c r="E45" s="532">
        <f>C45*D45</f>
        <v>10829.6</v>
      </c>
    </row>
    <row r="46" spans="1:5" hidden="1">
      <c r="A46" s="726"/>
      <c r="B46" s="310" t="s">
        <v>640</v>
      </c>
      <c r="C46" s="311">
        <v>36813</v>
      </c>
      <c r="D46" s="731">
        <f>+D51+1</f>
        <v>2</v>
      </c>
      <c r="E46" s="532">
        <f>C46*D46</f>
        <v>73626</v>
      </c>
    </row>
    <row r="47" spans="1:5" hidden="1">
      <c r="A47" s="727"/>
      <c r="B47" s="310" t="s">
        <v>533</v>
      </c>
      <c r="C47" s="311">
        <v>31960.232260837322</v>
      </c>
      <c r="D47" s="731">
        <f>0.05+D46*0.02</f>
        <v>0.09</v>
      </c>
      <c r="E47" s="532">
        <f>C47*D47</f>
        <v>2876.420903475359</v>
      </c>
    </row>
    <row r="48" spans="1:5" ht="15.75" hidden="1" thickBot="1">
      <c r="A48" s="521"/>
      <c r="B48" s="522"/>
      <c r="C48" s="598" t="s">
        <v>701</v>
      </c>
      <c r="D48" s="523">
        <f>SUM(D44:D47)</f>
        <v>2.4899999999999998</v>
      </c>
      <c r="E48" s="533">
        <f>SUM(E44:E47)</f>
        <v>99221.210882421816</v>
      </c>
    </row>
    <row r="49" spans="1:6" hidden="1">
      <c r="A49" s="728">
        <v>8</v>
      </c>
      <c r="B49" s="310" t="s">
        <v>531</v>
      </c>
      <c r="C49" s="597">
        <v>59445.949894732272</v>
      </c>
      <c r="D49" s="731">
        <f>0.15+D51*0.025</f>
        <v>0.17499999999999999</v>
      </c>
      <c r="E49" s="532">
        <f>C49*D49</f>
        <v>10403.041231578147</v>
      </c>
      <c r="F49" s="493">
        <f>D49/D51</f>
        <v>0.17499999999999999</v>
      </c>
    </row>
    <row r="50" spans="1:6" hidden="1">
      <c r="A50" s="726"/>
      <c r="B50" s="310" t="s">
        <v>803</v>
      </c>
      <c r="C50" s="311">
        <v>54148</v>
      </c>
      <c r="D50" s="731">
        <v>0.1</v>
      </c>
      <c r="E50" s="532">
        <f>C50*D50</f>
        <v>5414.8</v>
      </c>
      <c r="F50" s="493">
        <f>+D50/D51</f>
        <v>0.1</v>
      </c>
    </row>
    <row r="51" spans="1:6" hidden="1">
      <c r="A51" s="726"/>
      <c r="B51" s="310" t="s">
        <v>640</v>
      </c>
      <c r="C51" s="311">
        <v>36813</v>
      </c>
      <c r="D51" s="731">
        <v>1</v>
      </c>
      <c r="E51" s="532">
        <f>C51*D51</f>
        <v>36813</v>
      </c>
    </row>
    <row r="52" spans="1:6" hidden="1">
      <c r="A52" s="727"/>
      <c r="B52" s="310" t="s">
        <v>533</v>
      </c>
      <c r="C52" s="311">
        <v>31960.232260837322</v>
      </c>
      <c r="D52" s="731">
        <f>0.05+D51*0.02</f>
        <v>7.0000000000000007E-2</v>
      </c>
      <c r="E52" s="532">
        <f>C52*D52</f>
        <v>2237.2162582586129</v>
      </c>
      <c r="F52" s="493">
        <f>D52/D51</f>
        <v>7.0000000000000007E-2</v>
      </c>
    </row>
    <row r="53" spans="1:6" hidden="1">
      <c r="A53" s="517"/>
      <c r="B53" s="518"/>
      <c r="C53" s="527" t="s">
        <v>688</v>
      </c>
      <c r="D53" s="519">
        <f>SUM(D49:D52)</f>
        <v>1.345</v>
      </c>
      <c r="E53" s="534">
        <f>SUM(E49:E52)</f>
        <v>54868.057489836756</v>
      </c>
    </row>
    <row r="54" spans="1:6" hidden="1">
      <c r="A54" s="18"/>
      <c r="B54" s="18"/>
      <c r="C54" s="18"/>
      <c r="D54" s="18"/>
      <c r="E54" s="168"/>
    </row>
    <row r="55" spans="1:6" hidden="1">
      <c r="A55" s="18"/>
      <c r="B55" s="18"/>
      <c r="C55" s="18"/>
      <c r="D55" s="18"/>
      <c r="E55" s="168"/>
    </row>
    <row r="56" spans="1:6" hidden="1">
      <c r="A56" s="18"/>
      <c r="B56" s="528" t="s">
        <v>180</v>
      </c>
      <c r="C56" s="529">
        <v>0.2112</v>
      </c>
      <c r="E56" s="535"/>
    </row>
    <row r="57" spans="1:6" hidden="1">
      <c r="A57" s="114"/>
      <c r="B57" s="508" t="s">
        <v>681</v>
      </c>
      <c r="C57" s="508"/>
      <c r="D57" s="508" t="s">
        <v>689</v>
      </c>
      <c r="E57" s="535">
        <f>E18+(E18*$C$56)</f>
        <v>442499.96695538342</v>
      </c>
    </row>
    <row r="58" spans="1:6" hidden="1">
      <c r="A58" s="510"/>
      <c r="B58" s="508" t="s">
        <v>681</v>
      </c>
      <c r="D58" s="508" t="s">
        <v>563</v>
      </c>
      <c r="E58" s="535">
        <f>E23+(E23*$C$56)</f>
        <v>388779.42756628437</v>
      </c>
    </row>
    <row r="59" spans="1:6" hidden="1">
      <c r="A59" s="510"/>
      <c r="B59" s="508" t="s">
        <v>681</v>
      </c>
      <c r="D59" s="508" t="s">
        <v>564</v>
      </c>
      <c r="E59" s="535">
        <f>E28+(E28*$C$56)</f>
        <v>335058.88817718538</v>
      </c>
    </row>
    <row r="60" spans="1:6" hidden="1">
      <c r="A60" s="510"/>
      <c r="B60" s="508" t="s">
        <v>681</v>
      </c>
      <c r="D60" s="508" t="s">
        <v>690</v>
      </c>
      <c r="E60" s="535">
        <f>E33+(E33*$C$56)</f>
        <v>281338.34878808638</v>
      </c>
    </row>
    <row r="61" spans="1:6" hidden="1">
      <c r="A61" s="510"/>
      <c r="B61" s="508" t="s">
        <v>681</v>
      </c>
      <c r="D61" s="508" t="s">
        <v>691</v>
      </c>
      <c r="E61" s="535">
        <f>E38+(E38*$C$56)</f>
        <v>227617.80939898733</v>
      </c>
    </row>
    <row r="62" spans="1:6" hidden="1">
      <c r="A62" s="510"/>
      <c r="B62" s="508" t="s">
        <v>681</v>
      </c>
      <c r="D62" s="508" t="s">
        <v>692</v>
      </c>
      <c r="E62" s="535">
        <f>E43+(E43*$C$56)</f>
        <v>173897.27000988831</v>
      </c>
    </row>
    <row r="63" spans="1:6" hidden="1">
      <c r="A63" s="510"/>
      <c r="B63" s="508" t="s">
        <v>681</v>
      </c>
      <c r="D63" s="508" t="s">
        <v>773</v>
      </c>
      <c r="E63" s="535">
        <f>E48+(E48*$C$56)</f>
        <v>120176.7306207893</v>
      </c>
    </row>
    <row r="64" spans="1:6" hidden="1">
      <c r="A64" s="510"/>
      <c r="B64" s="508" t="s">
        <v>681</v>
      </c>
      <c r="D64" s="508" t="s">
        <v>774</v>
      </c>
      <c r="E64" s="535">
        <f>E53+(E53*$C$56)</f>
        <v>66456.191231690274</v>
      </c>
    </row>
    <row r="65" spans="2:6" hidden="1">
      <c r="E65" s="168"/>
    </row>
    <row r="66" spans="2:6" hidden="1">
      <c r="E66" s="168"/>
    </row>
    <row r="67" spans="2:6" hidden="1">
      <c r="B67" s="528" t="s">
        <v>181</v>
      </c>
      <c r="C67" s="537">
        <v>8064.9437055841763</v>
      </c>
      <c r="E67" s="168"/>
    </row>
    <row r="68" spans="2:6" hidden="1">
      <c r="D68" s="508" t="s">
        <v>689</v>
      </c>
      <c r="E68" s="535">
        <f>$D$18*$C$67</f>
        <v>75487.873084267907</v>
      </c>
    </row>
    <row r="69" spans="2:6" hidden="1">
      <c r="D69" s="508" t="s">
        <v>563</v>
      </c>
      <c r="E69" s="535">
        <f>$D$23*$C$67</f>
        <v>66253.512541374002</v>
      </c>
    </row>
    <row r="70" spans="2:6" hidden="1">
      <c r="D70" s="508" t="s">
        <v>564</v>
      </c>
      <c r="E70" s="535">
        <f>$D$28*$C$67</f>
        <v>57019.151998480127</v>
      </c>
      <c r="F70" s="168"/>
    </row>
    <row r="71" spans="2:6" hidden="1">
      <c r="D71" s="508" t="s">
        <v>690</v>
      </c>
      <c r="E71" s="535">
        <f>$D$33*$C$67</f>
        <v>47784.791455586252</v>
      </c>
      <c r="F71" s="503"/>
    </row>
    <row r="72" spans="2:6" hidden="1">
      <c r="D72" s="508" t="s">
        <v>691</v>
      </c>
      <c r="E72" s="535">
        <f>$D$38*$C$67</f>
        <v>38550.430912692362</v>
      </c>
    </row>
    <row r="73" spans="2:6" hidden="1">
      <c r="D73" s="508" t="s">
        <v>692</v>
      </c>
      <c r="E73" s="535">
        <f>$D$43*$C$67</f>
        <v>29316.070369798479</v>
      </c>
    </row>
    <row r="74" spans="2:6" hidden="1">
      <c r="D74" s="508" t="s">
        <v>773</v>
      </c>
      <c r="E74" s="535">
        <f>$D$48*$C$67</f>
        <v>20081.709826904596</v>
      </c>
    </row>
    <row r="75" spans="2:6" hidden="1">
      <c r="D75" s="508" t="s">
        <v>774</v>
      </c>
      <c r="E75" s="535">
        <f>$D$53*$C$67</f>
        <v>10847.349284010717</v>
      </c>
    </row>
    <row r="76" spans="2:6" hidden="1">
      <c r="E76" s="168"/>
    </row>
    <row r="77" spans="2:6" hidden="1">
      <c r="B77" s="528" t="s">
        <v>502</v>
      </c>
      <c r="C77" s="537">
        <v>6665.3746550950336</v>
      </c>
      <c r="E77" s="168"/>
    </row>
    <row r="78" spans="2:6" hidden="1">
      <c r="D78" s="508" t="s">
        <v>689</v>
      </c>
      <c r="E78" s="535">
        <f>$D$18*$C$77</f>
        <v>62387.906771689522</v>
      </c>
    </row>
    <row r="79" spans="2:6" hidden="1">
      <c r="D79" s="508" t="s">
        <v>563</v>
      </c>
      <c r="E79" s="535">
        <f>$D$23*$C$77</f>
        <v>54756.052791605704</v>
      </c>
    </row>
    <row r="80" spans="2:6" hidden="1">
      <c r="D80" s="508" t="s">
        <v>564</v>
      </c>
      <c r="E80" s="535">
        <f>$D$28*$C$77</f>
        <v>47124.198811521892</v>
      </c>
    </row>
    <row r="81" spans="2:5" hidden="1">
      <c r="D81" s="508" t="s">
        <v>690</v>
      </c>
      <c r="E81" s="535">
        <f>$D$33*$C$77</f>
        <v>39492.34483143808</v>
      </c>
    </row>
    <row r="82" spans="2:5" hidden="1">
      <c r="D82" s="508" t="s">
        <v>691</v>
      </c>
      <c r="E82" s="535">
        <f>$D$38*$C$77</f>
        <v>31860.490851354261</v>
      </c>
    </row>
    <row r="83" spans="2:5" hidden="1">
      <c r="D83" s="508" t="s">
        <v>692</v>
      </c>
      <c r="E83" s="535">
        <f>$D$43*$C$77</f>
        <v>24228.636871270446</v>
      </c>
    </row>
    <row r="84" spans="2:5" hidden="1">
      <c r="D84" s="508" t="s">
        <v>773</v>
      </c>
      <c r="E84" s="535">
        <f>$D$48*$C$77</f>
        <v>16596.782891186631</v>
      </c>
    </row>
    <row r="85" spans="2:5" hidden="1">
      <c r="D85" s="508" t="s">
        <v>774</v>
      </c>
      <c r="E85" s="535">
        <f>$D$53*$C$77</f>
        <v>8964.9289111028193</v>
      </c>
    </row>
    <row r="86" spans="2:5" hidden="1">
      <c r="E86" s="168"/>
    </row>
    <row r="87" spans="2:5" hidden="1">
      <c r="B87" s="528" t="s">
        <v>682</v>
      </c>
      <c r="C87" s="530">
        <v>0.12</v>
      </c>
      <c r="E87" s="168"/>
    </row>
    <row r="88" spans="2:5" hidden="1">
      <c r="D88" s="508" t="s">
        <v>689</v>
      </c>
      <c r="E88" s="168">
        <f>(SUM(E57,E68,E78)*C87)</f>
        <v>69645.089617360893</v>
      </c>
    </row>
    <row r="89" spans="2:5" hidden="1">
      <c r="D89" s="508" t="s">
        <v>563</v>
      </c>
      <c r="E89" s="168">
        <f t="shared" ref="E89:E95" si="2">(SUM(E58,E69,E79)*$C$87)</f>
        <v>61174.679147911687</v>
      </c>
    </row>
    <row r="90" spans="2:5" hidden="1">
      <c r="D90" s="508" t="s">
        <v>564</v>
      </c>
      <c r="E90" s="168">
        <f t="shared" si="2"/>
        <v>52704.268678462482</v>
      </c>
    </row>
    <row r="91" spans="2:5" hidden="1">
      <c r="D91" s="508" t="s">
        <v>690</v>
      </c>
      <c r="E91" s="168">
        <f t="shared" si="2"/>
        <v>44233.858209013284</v>
      </c>
    </row>
    <row r="92" spans="2:5" hidden="1">
      <c r="D92" s="508" t="s">
        <v>691</v>
      </c>
      <c r="E92" s="168">
        <f t="shared" si="2"/>
        <v>35763.447739564072</v>
      </c>
    </row>
    <row r="93" spans="2:5" hidden="1">
      <c r="D93" s="508" t="s">
        <v>692</v>
      </c>
      <c r="E93" s="168">
        <f t="shared" si="2"/>
        <v>27293.03727011487</v>
      </c>
    </row>
    <row r="94" spans="2:5" hidden="1">
      <c r="D94" s="508" t="s">
        <v>773</v>
      </c>
      <c r="E94" s="168">
        <f t="shared" si="2"/>
        <v>18822.626800665661</v>
      </c>
    </row>
    <row r="95" spans="2:5" hidden="1">
      <c r="D95" s="508" t="s">
        <v>774</v>
      </c>
      <c r="E95" s="168">
        <f t="shared" si="2"/>
        <v>10352.216331216458</v>
      </c>
    </row>
    <row r="96" spans="2:5" hidden="1"/>
    <row r="97" spans="2:11" hidden="1">
      <c r="B97" s="528" t="s">
        <v>638</v>
      </c>
      <c r="C97" s="531">
        <f>[4]CAF!BM26</f>
        <v>4.2661787365176985E-2</v>
      </c>
      <c r="E97" s="503"/>
    </row>
    <row r="98" spans="2:11" hidden="1">
      <c r="D98" s="508" t="s">
        <v>689</v>
      </c>
      <c r="E98" s="168">
        <f>(SUM(E57,E68,E78,E88)*C97)</f>
        <v>27731.050706655758</v>
      </c>
    </row>
    <row r="99" spans="2:11" hidden="1">
      <c r="D99" s="508" t="s">
        <v>563</v>
      </c>
      <c r="E99" s="168">
        <f>(SUM(E58,E69,E79,E89)*C97)</f>
        <v>24358.33077011726</v>
      </c>
    </row>
    <row r="100" spans="2:11" hidden="1">
      <c r="D100" s="508" t="s">
        <v>564</v>
      </c>
      <c r="E100" s="168">
        <f t="shared" ref="E100:E105" si="3">(SUM(E59,E70,E80,E90)*$C$97)</f>
        <v>20985.610833578758</v>
      </c>
    </row>
    <row r="101" spans="2:11" hidden="1">
      <c r="D101" s="508" t="s">
        <v>690</v>
      </c>
      <c r="E101" s="168">
        <f t="shared" si="3"/>
        <v>17612.890897040259</v>
      </c>
    </row>
    <row r="102" spans="2:11" hidden="1">
      <c r="D102" s="508" t="s">
        <v>691</v>
      </c>
      <c r="E102" s="168">
        <f t="shared" si="3"/>
        <v>14240.170960501751</v>
      </c>
    </row>
    <row r="103" spans="2:11" hidden="1">
      <c r="D103" s="508" t="s">
        <v>692</v>
      </c>
      <c r="E103" s="168">
        <f t="shared" si="3"/>
        <v>10867.451023963251</v>
      </c>
    </row>
    <row r="104" spans="2:11" hidden="1">
      <c r="D104" s="508" t="s">
        <v>773</v>
      </c>
      <c r="E104" s="168">
        <f t="shared" si="3"/>
        <v>7494.7310874247469</v>
      </c>
    </row>
    <row r="105" spans="2:11" hidden="1">
      <c r="D105" s="508" t="s">
        <v>774</v>
      </c>
      <c r="E105" s="168">
        <f t="shared" si="3"/>
        <v>4122.0111508862456</v>
      </c>
    </row>
    <row r="106" spans="2:11" hidden="1"/>
    <row r="107" spans="2:11" hidden="1"/>
    <row r="108" spans="2:11" ht="15.75" hidden="1" thickBot="1">
      <c r="B108" s="605" t="s">
        <v>755</v>
      </c>
      <c r="C108" s="606"/>
      <c r="D108" s="606"/>
      <c r="E108" s="606"/>
      <c r="I108" s="642" t="s">
        <v>786</v>
      </c>
      <c r="J108" s="702">
        <v>106046.76801100562</v>
      </c>
    </row>
    <row r="109" spans="2:11" hidden="1">
      <c r="D109" s="624" t="s">
        <v>607</v>
      </c>
      <c r="E109" s="625" t="s">
        <v>757</v>
      </c>
      <c r="F109" s="625" t="s">
        <v>758</v>
      </c>
      <c r="G109" s="625" t="s">
        <v>759</v>
      </c>
      <c r="H109" s="626" t="s">
        <v>760</v>
      </c>
    </row>
    <row r="110" spans="2:11" hidden="1">
      <c r="D110" s="538" t="s">
        <v>689</v>
      </c>
      <c r="E110" s="303">
        <f>SUM($E$57,$E$68,$E$78,$E$88,$E$98)</f>
        <v>677751.88713535736</v>
      </c>
      <c r="F110" s="310">
        <f t="shared" ref="F110:F117" si="4">E110/$E$118</f>
        <v>0.21764823449845008</v>
      </c>
      <c r="G110" s="599">
        <f t="shared" ref="G110:G117" si="5">F110*$C$119</f>
        <v>90700.9840590081</v>
      </c>
      <c r="H110" s="633">
        <f t="shared" ref="H110:H117" si="6">E110-G110</f>
        <v>587050.90307634929</v>
      </c>
      <c r="I110" s="493">
        <f t="shared" ref="I110:I117" si="7">H110/$H$118</f>
        <v>0.21764823449845005</v>
      </c>
      <c r="J110" s="507">
        <f t="shared" ref="J110:J117" si="8">I110*$J$108</f>
        <v>23080.891831862085</v>
      </c>
      <c r="K110" s="503">
        <f>H110-J110</f>
        <v>563970.01124448725</v>
      </c>
    </row>
    <row r="111" spans="2:11" hidden="1">
      <c r="D111" s="538" t="s">
        <v>563</v>
      </c>
      <c r="E111" s="303">
        <f>SUM($E$58,$E$69,$E$79,$E$89,$E$99)</f>
        <v>595322.00281729305</v>
      </c>
      <c r="F111" s="310">
        <f t="shared" si="4"/>
        <v>0.1911773103560358</v>
      </c>
      <c r="G111" s="599">
        <f t="shared" si="5"/>
        <v>79669.702899291515</v>
      </c>
      <c r="H111" s="633">
        <f t="shared" si="6"/>
        <v>515652.29991800152</v>
      </c>
      <c r="I111" s="493">
        <f t="shared" si="7"/>
        <v>0.19117731035603575</v>
      </c>
      <c r="J111" s="507">
        <f t="shared" si="8"/>
        <v>20273.735880294545</v>
      </c>
      <c r="K111" s="503">
        <f t="shared" ref="K111:K117" si="9">H111-J111</f>
        <v>495378.56403770699</v>
      </c>
    </row>
    <row r="112" spans="2:11" hidden="1">
      <c r="D112" s="538" t="s">
        <v>564</v>
      </c>
      <c r="E112" s="303">
        <f>SUM($E$59,$E$70,$E$80,$E$90,$E$100)</f>
        <v>512892.11849922861</v>
      </c>
      <c r="F112" s="310">
        <f t="shared" si="4"/>
        <v>0.16470638621362146</v>
      </c>
      <c r="G112" s="599">
        <f t="shared" si="5"/>
        <v>68638.4217395749</v>
      </c>
      <c r="H112" s="633">
        <f t="shared" si="6"/>
        <v>444253.69675965374</v>
      </c>
      <c r="I112" s="493">
        <f t="shared" si="7"/>
        <v>0.16470638621362146</v>
      </c>
      <c r="J112" s="507">
        <f t="shared" si="8"/>
        <v>17466.579928727009</v>
      </c>
      <c r="K112" s="503">
        <f t="shared" si="9"/>
        <v>426787.11683092674</v>
      </c>
    </row>
    <row r="113" spans="2:11" hidden="1">
      <c r="D113" s="538" t="s">
        <v>690</v>
      </c>
      <c r="E113" s="303">
        <f>SUM($E$60,$E$71,$E$81,$E$91,$E$101)</f>
        <v>430462.2341811643</v>
      </c>
      <c r="F113" s="310">
        <f t="shared" si="4"/>
        <v>0.13823546207120718</v>
      </c>
      <c r="G113" s="599">
        <f t="shared" si="5"/>
        <v>57607.140579858315</v>
      </c>
      <c r="H113" s="633">
        <f t="shared" si="6"/>
        <v>372855.09360130597</v>
      </c>
      <c r="I113" s="493">
        <f t="shared" si="7"/>
        <v>0.13823546207120715</v>
      </c>
      <c r="J113" s="507">
        <f t="shared" si="8"/>
        <v>14659.423977159473</v>
      </c>
      <c r="K113" s="503">
        <f t="shared" si="9"/>
        <v>358195.66962414648</v>
      </c>
    </row>
    <row r="114" spans="2:11" hidden="1">
      <c r="D114" s="538" t="s">
        <v>691</v>
      </c>
      <c r="E114" s="303">
        <f>SUM($E$61,$E$72,$E$82,$E$92,$E$102)</f>
        <v>348032.34986309975</v>
      </c>
      <c r="F114" s="310">
        <f t="shared" si="4"/>
        <v>0.11176453792879282</v>
      </c>
      <c r="G114" s="599">
        <f t="shared" si="5"/>
        <v>46575.859420141685</v>
      </c>
      <c r="H114" s="633">
        <f t="shared" si="6"/>
        <v>301456.49044295808</v>
      </c>
      <c r="I114" s="493">
        <f t="shared" si="7"/>
        <v>0.1117645379287928</v>
      </c>
      <c r="J114" s="507">
        <f t="shared" si="8"/>
        <v>11852.268025591929</v>
      </c>
      <c r="K114" s="503">
        <f t="shared" si="9"/>
        <v>289604.22241736617</v>
      </c>
    </row>
    <row r="115" spans="2:11" hidden="1">
      <c r="D115" s="538" t="s">
        <v>692</v>
      </c>
      <c r="E115" s="303">
        <f>SUM($E$62,$E$73,$E$83,$E$93,$E$103)</f>
        <v>265602.46554503537</v>
      </c>
      <c r="F115" s="310">
        <f t="shared" si="4"/>
        <v>8.5293613786378508E-2</v>
      </c>
      <c r="G115" s="599">
        <f t="shared" si="5"/>
        <v>35544.578260425085</v>
      </c>
      <c r="H115" s="633">
        <f t="shared" si="6"/>
        <v>230057.8872846103</v>
      </c>
      <c r="I115" s="493">
        <f t="shared" si="7"/>
        <v>8.5293613786378508E-2</v>
      </c>
      <c r="J115" s="507">
        <f t="shared" si="8"/>
        <v>9045.1120740243932</v>
      </c>
      <c r="K115" s="503">
        <f t="shared" si="9"/>
        <v>221012.77521058591</v>
      </c>
    </row>
    <row r="116" spans="2:11" ht="15" hidden="1" customHeight="1">
      <c r="D116" s="538" t="s">
        <v>773</v>
      </c>
      <c r="E116" s="303">
        <f>SUM($E$63,$E$74,$E$84,$E$94,$E$104)</f>
        <v>183172.58122697091</v>
      </c>
      <c r="F116" s="310">
        <f t="shared" si="4"/>
        <v>5.8822689643964171E-2</v>
      </c>
      <c r="G116" s="599">
        <f t="shared" si="5"/>
        <v>24513.297100708478</v>
      </c>
      <c r="H116" s="633">
        <f t="shared" si="6"/>
        <v>158659.28412626244</v>
      </c>
      <c r="I116" s="493">
        <f t="shared" si="7"/>
        <v>5.8822689643964164E-2</v>
      </c>
      <c r="J116" s="507">
        <f t="shared" si="8"/>
        <v>6237.9561224568506</v>
      </c>
      <c r="K116" s="503">
        <f t="shared" si="9"/>
        <v>152421.3280038056</v>
      </c>
    </row>
    <row r="117" spans="2:11" ht="15.75" hidden="1" thickBot="1">
      <c r="D117" s="539" t="s">
        <v>774</v>
      </c>
      <c r="E117" s="600">
        <f>SUM($E$64,$E$75,$E$85,$E$95,$E$105)</f>
        <v>100742.69690890652</v>
      </c>
      <c r="F117" s="459">
        <f t="shared" si="4"/>
        <v>3.2351765501549862E-2</v>
      </c>
      <c r="G117" s="601">
        <f t="shared" si="5"/>
        <v>13482.015940991878</v>
      </c>
      <c r="H117" s="634">
        <f t="shared" si="6"/>
        <v>87260.680967914639</v>
      </c>
      <c r="I117" s="493">
        <f t="shared" si="7"/>
        <v>3.2351765501549855E-2</v>
      </c>
      <c r="J117" s="507">
        <f t="shared" si="8"/>
        <v>3430.8001708893125</v>
      </c>
      <c r="K117" s="503">
        <f t="shared" si="9"/>
        <v>83829.880797025326</v>
      </c>
    </row>
    <row r="118" spans="2:11" hidden="1">
      <c r="E118" s="535">
        <f>SUM(E110:E117)</f>
        <v>3113978.3361770562</v>
      </c>
      <c r="H118" s="168">
        <f>SUM(H110:H117)</f>
        <v>2697246.3361770567</v>
      </c>
    </row>
    <row r="119" spans="2:11" hidden="1">
      <c r="B119" s="700" t="s">
        <v>756</v>
      </c>
      <c r="C119" s="701">
        <v>416732</v>
      </c>
      <c r="H119" s="168">
        <f>E118-H118</f>
        <v>416731.99999999953</v>
      </c>
    </row>
    <row r="120" spans="2:11" hidden="1">
      <c r="H120" s="493" t="b">
        <f>H119=C119</f>
        <v>1</v>
      </c>
    </row>
    <row r="121" spans="2:11" hidden="1">
      <c r="B121" s="536" t="s">
        <v>693</v>
      </c>
      <c r="C121" s="190"/>
      <c r="D121" s="190"/>
      <c r="E121" s="190"/>
    </row>
    <row r="122" spans="2:11" hidden="1">
      <c r="B122" s="541" t="s">
        <v>694</v>
      </c>
      <c r="C122" s="507">
        <v>565946.37364794489</v>
      </c>
    </row>
    <row r="123" spans="2:11" hidden="1">
      <c r="B123" s="541"/>
      <c r="C123" s="507"/>
      <c r="F123" s="430" t="s">
        <v>696</v>
      </c>
      <c r="G123" s="430" t="s">
        <v>695</v>
      </c>
    </row>
    <row r="124" spans="2:11" ht="30" hidden="1" customHeight="1">
      <c r="C124" s="542">
        <f>E124/$E$132</f>
        <v>0.21764823449845008</v>
      </c>
      <c r="D124" s="540" t="s">
        <v>689</v>
      </c>
      <c r="E124" s="303">
        <f t="shared" ref="E124:E131" si="10">E110</f>
        <v>677751.88713535736</v>
      </c>
      <c r="F124" s="511">
        <f t="shared" ref="F124:F131" si="11">$C$122*C124</f>
        <v>123177.22904527537</v>
      </c>
      <c r="G124" s="537">
        <f t="shared" ref="G124:G131" si="12">E124-F124</f>
        <v>554574.658090082</v>
      </c>
    </row>
    <row r="125" spans="2:11" hidden="1">
      <c r="C125" s="542">
        <f t="shared" ref="C125:C131" si="13">E125/$E$132</f>
        <v>0.1911773103560358</v>
      </c>
      <c r="D125" s="540" t="s">
        <v>563</v>
      </c>
      <c r="E125" s="303">
        <f t="shared" si="10"/>
        <v>595322.00281729305</v>
      </c>
      <c r="F125" s="511">
        <f t="shared" si="11"/>
        <v>108196.10551976616</v>
      </c>
      <c r="G125" s="537">
        <f t="shared" si="12"/>
        <v>487125.89729752688</v>
      </c>
    </row>
    <row r="126" spans="2:11" hidden="1">
      <c r="C126" s="542">
        <f t="shared" si="13"/>
        <v>0.16470638621362146</v>
      </c>
      <c r="D126" s="540" t="s">
        <v>564</v>
      </c>
      <c r="E126" s="303">
        <f t="shared" si="10"/>
        <v>512892.11849922861</v>
      </c>
      <c r="F126" s="511">
        <f t="shared" si="11"/>
        <v>93214.98199425693</v>
      </c>
      <c r="G126" s="537">
        <f t="shared" si="12"/>
        <v>419677.13650497166</v>
      </c>
    </row>
    <row r="127" spans="2:11" hidden="1">
      <c r="C127" s="542">
        <f t="shared" si="13"/>
        <v>0.13823546207120718</v>
      </c>
      <c r="D127" s="540" t="s">
        <v>690</v>
      </c>
      <c r="E127" s="303">
        <f t="shared" si="10"/>
        <v>430462.2341811643</v>
      </c>
      <c r="F127" s="511">
        <f t="shared" si="11"/>
        <v>78233.858468747727</v>
      </c>
      <c r="G127" s="537">
        <f t="shared" si="12"/>
        <v>352228.3757124166</v>
      </c>
    </row>
    <row r="128" spans="2:11" hidden="1">
      <c r="C128" s="542">
        <f t="shared" si="13"/>
        <v>0.11176453792879282</v>
      </c>
      <c r="D128" s="540" t="s">
        <v>691</v>
      </c>
      <c r="E128" s="303">
        <f t="shared" si="10"/>
        <v>348032.34986309975</v>
      </c>
      <c r="F128" s="511">
        <f t="shared" si="11"/>
        <v>63252.734943238487</v>
      </c>
      <c r="G128" s="537">
        <f t="shared" si="12"/>
        <v>284779.61491986125</v>
      </c>
    </row>
    <row r="129" spans="2:7" hidden="1">
      <c r="C129" s="542">
        <f t="shared" si="13"/>
        <v>8.5293613786378508E-2</v>
      </c>
      <c r="D129" s="540" t="s">
        <v>692</v>
      </c>
      <c r="E129" s="303">
        <f t="shared" si="10"/>
        <v>265602.46554503537</v>
      </c>
      <c r="F129" s="621">
        <f t="shared" si="11"/>
        <v>48271.611417729277</v>
      </c>
      <c r="G129" s="635">
        <f t="shared" si="12"/>
        <v>217330.85412730608</v>
      </c>
    </row>
    <row r="130" spans="2:7" hidden="1">
      <c r="C130" s="542">
        <f t="shared" si="13"/>
        <v>5.8822689643964171E-2</v>
      </c>
      <c r="D130" s="540" t="s">
        <v>773</v>
      </c>
      <c r="E130" s="303">
        <f t="shared" si="10"/>
        <v>183172.58122697091</v>
      </c>
      <c r="F130" s="621">
        <f t="shared" si="11"/>
        <v>33290.487892220044</v>
      </c>
      <c r="G130" s="635">
        <f t="shared" si="12"/>
        <v>149882.09333475085</v>
      </c>
    </row>
    <row r="131" spans="2:7" hidden="1">
      <c r="C131" s="542">
        <f t="shared" si="13"/>
        <v>3.2351765501549862E-2</v>
      </c>
      <c r="D131" s="540" t="s">
        <v>774</v>
      </c>
      <c r="E131" s="303">
        <f t="shared" si="10"/>
        <v>100742.69690890652</v>
      </c>
      <c r="F131" s="621">
        <f t="shared" si="11"/>
        <v>18309.36436671083</v>
      </c>
      <c r="G131" s="635">
        <f t="shared" si="12"/>
        <v>82433.332542195698</v>
      </c>
    </row>
    <row r="132" spans="2:7" hidden="1">
      <c r="E132" s="535">
        <f>SUM(E124:E131)</f>
        <v>3113978.3361770562</v>
      </c>
      <c r="F132" s="535">
        <f>SUM(F124:F129)</f>
        <v>514346.52138901391</v>
      </c>
      <c r="G132" s="511">
        <f>SUM(G124:G129)</f>
        <v>2315716.5366521645</v>
      </c>
    </row>
    <row r="133" spans="2:7" hidden="1"/>
    <row r="135" spans="2:7">
      <c r="B135" s="752" t="s">
        <v>706</v>
      </c>
      <c r="C135" s="141"/>
      <c r="D135" s="141"/>
      <c r="E135" s="141"/>
      <c r="F135" s="753"/>
      <c r="G135" s="753"/>
    </row>
    <row r="136" spans="2:7" ht="30">
      <c r="B136" s="743" t="s">
        <v>707</v>
      </c>
      <c r="C136" s="744" t="s">
        <v>531</v>
      </c>
      <c r="D136" s="830">
        <f>'RCC models-3361'!AB6</f>
        <v>62662</v>
      </c>
      <c r="E136" s="747">
        <v>0.01</v>
      </c>
      <c r="F136" s="748">
        <f>D136*E136</f>
        <v>626.62</v>
      </c>
    </row>
    <row r="137" spans="2:7">
      <c r="B137" s="623"/>
      <c r="C137" s="745" t="s">
        <v>640</v>
      </c>
      <c r="D137" s="311">
        <f>'RCC models-3361'!AB8</f>
        <v>38805</v>
      </c>
      <c r="E137" s="707">
        <v>8.5000000000000006E-2</v>
      </c>
      <c r="F137" s="532">
        <f>D137*E137</f>
        <v>3298.4250000000002</v>
      </c>
    </row>
    <row r="138" spans="2:7">
      <c r="B138" s="614"/>
      <c r="C138" s="745" t="s">
        <v>533</v>
      </c>
      <c r="D138" s="311">
        <f>'RCC models-3361'!AB9</f>
        <v>33689</v>
      </c>
      <c r="E138" s="707">
        <v>5.0000000000000001E-3</v>
      </c>
      <c r="F138" s="532">
        <f>D138*E138</f>
        <v>168.44499999999999</v>
      </c>
    </row>
    <row r="139" spans="2:7" ht="15.75" thickBot="1">
      <c r="B139" s="521"/>
      <c r="C139" s="525"/>
      <c r="D139" s="526"/>
      <c r="E139" s="523">
        <f>SUM(E136:E138)</f>
        <v>0.1</v>
      </c>
      <c r="F139" s="533">
        <f>SUM(F136:F138)</f>
        <v>4093.4900000000002</v>
      </c>
    </row>
    <row r="140" spans="2:7">
      <c r="E140" s="509" t="s">
        <v>708</v>
      </c>
      <c r="F140" s="168">
        <f>F139*'RCC models-3361'!AB17</f>
        <v>864.54508800000008</v>
      </c>
    </row>
    <row r="141" spans="2:7">
      <c r="E141" s="509" t="s">
        <v>709</v>
      </c>
      <c r="F141" s="168">
        <f>400*('RCC models-3361'!AB18+1)</f>
        <v>417.06471494607075</v>
      </c>
    </row>
    <row r="142" spans="2:7">
      <c r="E142" s="509" t="s">
        <v>710</v>
      </c>
      <c r="F142" s="168"/>
    </row>
    <row r="143" spans="2:7">
      <c r="E143" s="509" t="s">
        <v>711</v>
      </c>
      <c r="F143" s="819">
        <v>0.12</v>
      </c>
    </row>
    <row r="144" spans="2:7">
      <c r="E144" s="509" t="s">
        <v>894</v>
      </c>
      <c r="F144" s="820">
        <f>'RCC models-3361'!AB19</f>
        <v>2.3531493276716206E-2</v>
      </c>
    </row>
    <row r="145" spans="4:9">
      <c r="E145" s="509" t="s">
        <v>911</v>
      </c>
      <c r="F145" s="168">
        <f>SUM(F139:F142)*(F143+1)*(F144+1)</f>
        <v>6161.7739991592689</v>
      </c>
      <c r="G145" s="831"/>
    </row>
    <row r="146" spans="4:9">
      <c r="E146" s="919" t="s">
        <v>910</v>
      </c>
      <c r="F146" s="920">
        <f>F139*(F144+1)*0.63%</f>
        <v>26.395840374203821</v>
      </c>
      <c r="G146" s="831"/>
    </row>
    <row r="147" spans="4:9">
      <c r="E147" s="509" t="s">
        <v>896</v>
      </c>
      <c r="F147" s="168">
        <f>F146+F145</f>
        <v>6188.1698395334724</v>
      </c>
      <c r="G147" s="831"/>
    </row>
    <row r="148" spans="4:9">
      <c r="E148" s="509" t="s">
        <v>897</v>
      </c>
      <c r="F148" s="832">
        <f>F147/52/4</f>
        <v>29.750816536218618</v>
      </c>
    </row>
    <row r="151" spans="4:9">
      <c r="F151" s="503"/>
    </row>
    <row r="152" spans="4:9">
      <c r="E152" s="493" t="s">
        <v>930</v>
      </c>
      <c r="F152" s="493" t="s">
        <v>931</v>
      </c>
      <c r="I152" s="507"/>
    </row>
    <row r="153" spans="4:9">
      <c r="D153" s="493" t="s">
        <v>786</v>
      </c>
      <c r="E153" s="938">
        <f>20004/12</f>
        <v>1667</v>
      </c>
      <c r="F153" s="938">
        <f>E153*(F144+1)</f>
        <v>1706.2269992922857</v>
      </c>
    </row>
    <row r="155" spans="4:9">
      <c r="F155" s="503"/>
    </row>
    <row r="1048572" spans="10:10">
      <c r="J1048572" s="493" t="s">
        <v>685</v>
      </c>
    </row>
  </sheetData>
  <pageMargins left="0.7" right="0.7" top="0.75" bottom="0.75" header="0.3" footer="0.3"/>
  <pageSetup scale="6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4"/>
  <sheetViews>
    <sheetView topLeftCell="AZ1" workbookViewId="0">
      <selection activeCell="BG45" sqref="BG45"/>
    </sheetView>
  </sheetViews>
  <sheetFormatPr defaultRowHeight="12.75"/>
  <cols>
    <col min="1" max="1" width="38.42578125" style="923" customWidth="1"/>
    <col min="2" max="2" width="12.85546875" style="928" customWidth="1"/>
    <col min="3" max="58" width="7.7109375" style="923" customWidth="1"/>
    <col min="59" max="59" width="13" style="923" customWidth="1"/>
    <col min="60" max="60" width="8.42578125" style="923" customWidth="1"/>
    <col min="61" max="61" width="8.140625" style="923" customWidth="1"/>
    <col min="62" max="67" width="8.140625" style="923" bestFit="1" customWidth="1"/>
    <col min="68" max="68" width="7.42578125" style="923" bestFit="1" customWidth="1"/>
    <col min="69" max="69" width="9" style="923" bestFit="1" customWidth="1"/>
    <col min="70" max="82" width="7.7109375" style="923" customWidth="1"/>
    <col min="83" max="256" width="8.85546875" style="923"/>
    <col min="257" max="257" width="38.42578125" style="923" customWidth="1"/>
    <col min="258" max="258" width="12.85546875" style="923" customWidth="1"/>
    <col min="259" max="314" width="7.7109375" style="923" customWidth="1"/>
    <col min="315" max="315" width="13" style="923" customWidth="1"/>
    <col min="316" max="316" width="8.42578125" style="923" customWidth="1"/>
    <col min="317" max="317" width="8.140625" style="923" customWidth="1"/>
    <col min="318" max="323" width="8.140625" style="923" bestFit="1" customWidth="1"/>
    <col min="324" max="324" width="7.42578125" style="923" bestFit="1" customWidth="1"/>
    <col min="325" max="325" width="9" style="923" bestFit="1" customWidth="1"/>
    <col min="326" max="338" width="7.7109375" style="923" customWidth="1"/>
    <col min="339" max="512" width="8.85546875" style="923"/>
    <col min="513" max="513" width="38.42578125" style="923" customWidth="1"/>
    <col min="514" max="514" width="12.85546875" style="923" customWidth="1"/>
    <col min="515" max="570" width="7.7109375" style="923" customWidth="1"/>
    <col min="571" max="571" width="13" style="923" customWidth="1"/>
    <col min="572" max="572" width="8.42578125" style="923" customWidth="1"/>
    <col min="573" max="573" width="8.140625" style="923" customWidth="1"/>
    <col min="574" max="579" width="8.140625" style="923" bestFit="1" customWidth="1"/>
    <col min="580" max="580" width="7.42578125" style="923" bestFit="1" customWidth="1"/>
    <col min="581" max="581" width="9" style="923" bestFit="1" customWidth="1"/>
    <col min="582" max="594" width="7.7109375" style="923" customWidth="1"/>
    <col min="595" max="768" width="8.85546875" style="923"/>
    <col min="769" max="769" width="38.42578125" style="923" customWidth="1"/>
    <col min="770" max="770" width="12.85546875" style="923" customWidth="1"/>
    <col min="771" max="826" width="7.7109375" style="923" customWidth="1"/>
    <col min="827" max="827" width="13" style="923" customWidth="1"/>
    <col min="828" max="828" width="8.42578125" style="923" customWidth="1"/>
    <col min="829" max="829" width="8.140625" style="923" customWidth="1"/>
    <col min="830" max="835" width="8.140625" style="923" bestFit="1" customWidth="1"/>
    <col min="836" max="836" width="7.42578125" style="923" bestFit="1" customWidth="1"/>
    <col min="837" max="837" width="9" style="923" bestFit="1" customWidth="1"/>
    <col min="838" max="850" width="7.7109375" style="923" customWidth="1"/>
    <col min="851" max="1024" width="8.85546875" style="923"/>
    <col min="1025" max="1025" width="38.42578125" style="923" customWidth="1"/>
    <col min="1026" max="1026" width="12.85546875" style="923" customWidth="1"/>
    <col min="1027" max="1082" width="7.7109375" style="923" customWidth="1"/>
    <col min="1083" max="1083" width="13" style="923" customWidth="1"/>
    <col min="1084" max="1084" width="8.42578125" style="923" customWidth="1"/>
    <col min="1085" max="1085" width="8.140625" style="923" customWidth="1"/>
    <col min="1086" max="1091" width="8.140625" style="923" bestFit="1" customWidth="1"/>
    <col min="1092" max="1092" width="7.42578125" style="923" bestFit="1" customWidth="1"/>
    <col min="1093" max="1093" width="9" style="923" bestFit="1" customWidth="1"/>
    <col min="1094" max="1106" width="7.7109375" style="923" customWidth="1"/>
    <col min="1107" max="1280" width="8.85546875" style="923"/>
    <col min="1281" max="1281" width="38.42578125" style="923" customWidth="1"/>
    <col min="1282" max="1282" width="12.85546875" style="923" customWidth="1"/>
    <col min="1283" max="1338" width="7.7109375" style="923" customWidth="1"/>
    <col min="1339" max="1339" width="13" style="923" customWidth="1"/>
    <col min="1340" max="1340" width="8.42578125" style="923" customWidth="1"/>
    <col min="1341" max="1341" width="8.140625" style="923" customWidth="1"/>
    <col min="1342" max="1347" width="8.140625" style="923" bestFit="1" customWidth="1"/>
    <col min="1348" max="1348" width="7.42578125" style="923" bestFit="1" customWidth="1"/>
    <col min="1349" max="1349" width="9" style="923" bestFit="1" customWidth="1"/>
    <col min="1350" max="1362" width="7.7109375" style="923" customWidth="1"/>
    <col min="1363" max="1536" width="8.85546875" style="923"/>
    <col min="1537" max="1537" width="38.42578125" style="923" customWidth="1"/>
    <col min="1538" max="1538" width="12.85546875" style="923" customWidth="1"/>
    <col min="1539" max="1594" width="7.7109375" style="923" customWidth="1"/>
    <col min="1595" max="1595" width="13" style="923" customWidth="1"/>
    <col min="1596" max="1596" width="8.42578125" style="923" customWidth="1"/>
    <col min="1597" max="1597" width="8.140625" style="923" customWidth="1"/>
    <col min="1598" max="1603" width="8.140625" style="923" bestFit="1" customWidth="1"/>
    <col min="1604" max="1604" width="7.42578125" style="923" bestFit="1" customWidth="1"/>
    <col min="1605" max="1605" width="9" style="923" bestFit="1" customWidth="1"/>
    <col min="1606" max="1618" width="7.7109375" style="923" customWidth="1"/>
    <col min="1619" max="1792" width="8.85546875" style="923"/>
    <col min="1793" max="1793" width="38.42578125" style="923" customWidth="1"/>
    <col min="1794" max="1794" width="12.85546875" style="923" customWidth="1"/>
    <col min="1795" max="1850" width="7.7109375" style="923" customWidth="1"/>
    <col min="1851" max="1851" width="13" style="923" customWidth="1"/>
    <col min="1852" max="1852" width="8.42578125" style="923" customWidth="1"/>
    <col min="1853" max="1853" width="8.140625" style="923" customWidth="1"/>
    <col min="1854" max="1859" width="8.140625" style="923" bestFit="1" customWidth="1"/>
    <col min="1860" max="1860" width="7.42578125" style="923" bestFit="1" customWidth="1"/>
    <col min="1861" max="1861" width="9" style="923" bestFit="1" customWidth="1"/>
    <col min="1862" max="1874" width="7.7109375" style="923" customWidth="1"/>
    <col min="1875" max="2048" width="8.85546875" style="923"/>
    <col min="2049" max="2049" width="38.42578125" style="923" customWidth="1"/>
    <col min="2050" max="2050" width="12.85546875" style="923" customWidth="1"/>
    <col min="2051" max="2106" width="7.7109375" style="923" customWidth="1"/>
    <col min="2107" max="2107" width="13" style="923" customWidth="1"/>
    <col min="2108" max="2108" width="8.42578125" style="923" customWidth="1"/>
    <col min="2109" max="2109" width="8.140625" style="923" customWidth="1"/>
    <col min="2110" max="2115" width="8.140625" style="923" bestFit="1" customWidth="1"/>
    <col min="2116" max="2116" width="7.42578125" style="923" bestFit="1" customWidth="1"/>
    <col min="2117" max="2117" width="9" style="923" bestFit="1" customWidth="1"/>
    <col min="2118" max="2130" width="7.7109375" style="923" customWidth="1"/>
    <col min="2131" max="2304" width="8.85546875" style="923"/>
    <col min="2305" max="2305" width="38.42578125" style="923" customWidth="1"/>
    <col min="2306" max="2306" width="12.85546875" style="923" customWidth="1"/>
    <col min="2307" max="2362" width="7.7109375" style="923" customWidth="1"/>
    <col min="2363" max="2363" width="13" style="923" customWidth="1"/>
    <col min="2364" max="2364" width="8.42578125" style="923" customWidth="1"/>
    <col min="2365" max="2365" width="8.140625" style="923" customWidth="1"/>
    <col min="2366" max="2371" width="8.140625" style="923" bestFit="1" customWidth="1"/>
    <col min="2372" max="2372" width="7.42578125" style="923" bestFit="1" customWidth="1"/>
    <col min="2373" max="2373" width="9" style="923" bestFit="1" customWidth="1"/>
    <col min="2374" max="2386" width="7.7109375" style="923" customWidth="1"/>
    <col min="2387" max="2560" width="8.85546875" style="923"/>
    <col min="2561" max="2561" width="38.42578125" style="923" customWidth="1"/>
    <col min="2562" max="2562" width="12.85546875" style="923" customWidth="1"/>
    <col min="2563" max="2618" width="7.7109375" style="923" customWidth="1"/>
    <col min="2619" max="2619" width="13" style="923" customWidth="1"/>
    <col min="2620" max="2620" width="8.42578125" style="923" customWidth="1"/>
    <col min="2621" max="2621" width="8.140625" style="923" customWidth="1"/>
    <col min="2622" max="2627" width="8.140625" style="923" bestFit="1" customWidth="1"/>
    <col min="2628" max="2628" width="7.42578125" style="923" bestFit="1" customWidth="1"/>
    <col min="2629" max="2629" width="9" style="923" bestFit="1" customWidth="1"/>
    <col min="2630" max="2642" width="7.7109375" style="923" customWidth="1"/>
    <col min="2643" max="2816" width="8.85546875" style="923"/>
    <col min="2817" max="2817" width="38.42578125" style="923" customWidth="1"/>
    <col min="2818" max="2818" width="12.85546875" style="923" customWidth="1"/>
    <col min="2819" max="2874" width="7.7109375" style="923" customWidth="1"/>
    <col min="2875" max="2875" width="13" style="923" customWidth="1"/>
    <col min="2876" max="2876" width="8.42578125" style="923" customWidth="1"/>
    <col min="2877" max="2877" width="8.140625" style="923" customWidth="1"/>
    <col min="2878" max="2883" width="8.140625" style="923" bestFit="1" customWidth="1"/>
    <col min="2884" max="2884" width="7.42578125" style="923" bestFit="1" customWidth="1"/>
    <col min="2885" max="2885" width="9" style="923" bestFit="1" customWidth="1"/>
    <col min="2886" max="2898" width="7.7109375" style="923" customWidth="1"/>
    <col min="2899" max="3072" width="8.85546875" style="923"/>
    <col min="3073" max="3073" width="38.42578125" style="923" customWidth="1"/>
    <col min="3074" max="3074" width="12.85546875" style="923" customWidth="1"/>
    <col min="3075" max="3130" width="7.7109375" style="923" customWidth="1"/>
    <col min="3131" max="3131" width="13" style="923" customWidth="1"/>
    <col min="3132" max="3132" width="8.42578125" style="923" customWidth="1"/>
    <col min="3133" max="3133" width="8.140625" style="923" customWidth="1"/>
    <col min="3134" max="3139" width="8.140625" style="923" bestFit="1" customWidth="1"/>
    <col min="3140" max="3140" width="7.42578125" style="923" bestFit="1" customWidth="1"/>
    <col min="3141" max="3141" width="9" style="923" bestFit="1" customWidth="1"/>
    <col min="3142" max="3154" width="7.7109375" style="923" customWidth="1"/>
    <col min="3155" max="3328" width="8.85546875" style="923"/>
    <col min="3329" max="3329" width="38.42578125" style="923" customWidth="1"/>
    <col min="3330" max="3330" width="12.85546875" style="923" customWidth="1"/>
    <col min="3331" max="3386" width="7.7109375" style="923" customWidth="1"/>
    <col min="3387" max="3387" width="13" style="923" customWidth="1"/>
    <col min="3388" max="3388" width="8.42578125" style="923" customWidth="1"/>
    <col min="3389" max="3389" width="8.140625" style="923" customWidth="1"/>
    <col min="3390" max="3395" width="8.140625" style="923" bestFit="1" customWidth="1"/>
    <col min="3396" max="3396" width="7.42578125" style="923" bestFit="1" customWidth="1"/>
    <col min="3397" max="3397" width="9" style="923" bestFit="1" customWidth="1"/>
    <col min="3398" max="3410" width="7.7109375" style="923" customWidth="1"/>
    <col min="3411" max="3584" width="8.85546875" style="923"/>
    <col min="3585" max="3585" width="38.42578125" style="923" customWidth="1"/>
    <col min="3586" max="3586" width="12.85546875" style="923" customWidth="1"/>
    <col min="3587" max="3642" width="7.7109375" style="923" customWidth="1"/>
    <col min="3643" max="3643" width="13" style="923" customWidth="1"/>
    <col min="3644" max="3644" width="8.42578125" style="923" customWidth="1"/>
    <col min="3645" max="3645" width="8.140625" style="923" customWidth="1"/>
    <col min="3646" max="3651" width="8.140625" style="923" bestFit="1" customWidth="1"/>
    <col min="3652" max="3652" width="7.42578125" style="923" bestFit="1" customWidth="1"/>
    <col min="3653" max="3653" width="9" style="923" bestFit="1" customWidth="1"/>
    <col min="3654" max="3666" width="7.7109375" style="923" customWidth="1"/>
    <col min="3667" max="3840" width="8.85546875" style="923"/>
    <col min="3841" max="3841" width="38.42578125" style="923" customWidth="1"/>
    <col min="3842" max="3842" width="12.85546875" style="923" customWidth="1"/>
    <col min="3843" max="3898" width="7.7109375" style="923" customWidth="1"/>
    <col min="3899" max="3899" width="13" style="923" customWidth="1"/>
    <col min="3900" max="3900" width="8.42578125" style="923" customWidth="1"/>
    <col min="3901" max="3901" width="8.140625" style="923" customWidth="1"/>
    <col min="3902" max="3907" width="8.140625" style="923" bestFit="1" customWidth="1"/>
    <col min="3908" max="3908" width="7.42578125" style="923" bestFit="1" customWidth="1"/>
    <col min="3909" max="3909" width="9" style="923" bestFit="1" customWidth="1"/>
    <col min="3910" max="3922" width="7.7109375" style="923" customWidth="1"/>
    <col min="3923" max="4096" width="8.85546875" style="923"/>
    <col min="4097" max="4097" width="38.42578125" style="923" customWidth="1"/>
    <col min="4098" max="4098" width="12.85546875" style="923" customWidth="1"/>
    <col min="4099" max="4154" width="7.7109375" style="923" customWidth="1"/>
    <col min="4155" max="4155" width="13" style="923" customWidth="1"/>
    <col min="4156" max="4156" width="8.42578125" style="923" customWidth="1"/>
    <col min="4157" max="4157" width="8.140625" style="923" customWidth="1"/>
    <col min="4158" max="4163" width="8.140625" style="923" bestFit="1" customWidth="1"/>
    <col min="4164" max="4164" width="7.42578125" style="923" bestFit="1" customWidth="1"/>
    <col min="4165" max="4165" width="9" style="923" bestFit="1" customWidth="1"/>
    <col min="4166" max="4178" width="7.7109375" style="923" customWidth="1"/>
    <col min="4179" max="4352" width="8.85546875" style="923"/>
    <col min="4353" max="4353" width="38.42578125" style="923" customWidth="1"/>
    <col min="4354" max="4354" width="12.85546875" style="923" customWidth="1"/>
    <col min="4355" max="4410" width="7.7109375" style="923" customWidth="1"/>
    <col min="4411" max="4411" width="13" style="923" customWidth="1"/>
    <col min="4412" max="4412" width="8.42578125" style="923" customWidth="1"/>
    <col min="4413" max="4413" width="8.140625" style="923" customWidth="1"/>
    <col min="4414" max="4419" width="8.140625" style="923" bestFit="1" customWidth="1"/>
    <col min="4420" max="4420" width="7.42578125" style="923" bestFit="1" customWidth="1"/>
    <col min="4421" max="4421" width="9" style="923" bestFit="1" customWidth="1"/>
    <col min="4422" max="4434" width="7.7109375" style="923" customWidth="1"/>
    <col min="4435" max="4608" width="8.85546875" style="923"/>
    <col min="4609" max="4609" width="38.42578125" style="923" customWidth="1"/>
    <col min="4610" max="4610" width="12.85546875" style="923" customWidth="1"/>
    <col min="4611" max="4666" width="7.7109375" style="923" customWidth="1"/>
    <col min="4667" max="4667" width="13" style="923" customWidth="1"/>
    <col min="4668" max="4668" width="8.42578125" style="923" customWidth="1"/>
    <col min="4669" max="4669" width="8.140625" style="923" customWidth="1"/>
    <col min="4670" max="4675" width="8.140625" style="923" bestFit="1" customWidth="1"/>
    <col min="4676" max="4676" width="7.42578125" style="923" bestFit="1" customWidth="1"/>
    <col min="4677" max="4677" width="9" style="923" bestFit="1" customWidth="1"/>
    <col min="4678" max="4690" width="7.7109375" style="923" customWidth="1"/>
    <col min="4691" max="4864" width="8.85546875" style="923"/>
    <col min="4865" max="4865" width="38.42578125" style="923" customWidth="1"/>
    <col min="4866" max="4866" width="12.85546875" style="923" customWidth="1"/>
    <col min="4867" max="4922" width="7.7109375" style="923" customWidth="1"/>
    <col min="4923" max="4923" width="13" style="923" customWidth="1"/>
    <col min="4924" max="4924" width="8.42578125" style="923" customWidth="1"/>
    <col min="4925" max="4925" width="8.140625" style="923" customWidth="1"/>
    <col min="4926" max="4931" width="8.140625" style="923" bestFit="1" customWidth="1"/>
    <col min="4932" max="4932" width="7.42578125" style="923" bestFit="1" customWidth="1"/>
    <col min="4933" max="4933" width="9" style="923" bestFit="1" customWidth="1"/>
    <col min="4934" max="4946" width="7.7109375" style="923" customWidth="1"/>
    <col min="4947" max="5120" width="8.85546875" style="923"/>
    <col min="5121" max="5121" width="38.42578125" style="923" customWidth="1"/>
    <col min="5122" max="5122" width="12.85546875" style="923" customWidth="1"/>
    <col min="5123" max="5178" width="7.7109375" style="923" customWidth="1"/>
    <col min="5179" max="5179" width="13" style="923" customWidth="1"/>
    <col min="5180" max="5180" width="8.42578125" style="923" customWidth="1"/>
    <col min="5181" max="5181" width="8.140625" style="923" customWidth="1"/>
    <col min="5182" max="5187" width="8.140625" style="923" bestFit="1" customWidth="1"/>
    <col min="5188" max="5188" width="7.42578125" style="923" bestFit="1" customWidth="1"/>
    <col min="5189" max="5189" width="9" style="923" bestFit="1" customWidth="1"/>
    <col min="5190" max="5202" width="7.7109375" style="923" customWidth="1"/>
    <col min="5203" max="5376" width="8.85546875" style="923"/>
    <col min="5377" max="5377" width="38.42578125" style="923" customWidth="1"/>
    <col min="5378" max="5378" width="12.85546875" style="923" customWidth="1"/>
    <col min="5379" max="5434" width="7.7109375" style="923" customWidth="1"/>
    <col min="5435" max="5435" width="13" style="923" customWidth="1"/>
    <col min="5436" max="5436" width="8.42578125" style="923" customWidth="1"/>
    <col min="5437" max="5437" width="8.140625" style="923" customWidth="1"/>
    <col min="5438" max="5443" width="8.140625" style="923" bestFit="1" customWidth="1"/>
    <col min="5444" max="5444" width="7.42578125" style="923" bestFit="1" customWidth="1"/>
    <col min="5445" max="5445" width="9" style="923" bestFit="1" customWidth="1"/>
    <col min="5446" max="5458" width="7.7109375" style="923" customWidth="1"/>
    <col min="5459" max="5632" width="8.85546875" style="923"/>
    <col min="5633" max="5633" width="38.42578125" style="923" customWidth="1"/>
    <col min="5634" max="5634" width="12.85546875" style="923" customWidth="1"/>
    <col min="5635" max="5690" width="7.7109375" style="923" customWidth="1"/>
    <col min="5691" max="5691" width="13" style="923" customWidth="1"/>
    <col min="5692" max="5692" width="8.42578125" style="923" customWidth="1"/>
    <col min="5693" max="5693" width="8.140625" style="923" customWidth="1"/>
    <col min="5694" max="5699" width="8.140625" style="923" bestFit="1" customWidth="1"/>
    <col min="5700" max="5700" width="7.42578125" style="923" bestFit="1" customWidth="1"/>
    <col min="5701" max="5701" width="9" style="923" bestFit="1" customWidth="1"/>
    <col min="5702" max="5714" width="7.7109375" style="923" customWidth="1"/>
    <col min="5715" max="5888" width="8.85546875" style="923"/>
    <col min="5889" max="5889" width="38.42578125" style="923" customWidth="1"/>
    <col min="5890" max="5890" width="12.85546875" style="923" customWidth="1"/>
    <col min="5891" max="5946" width="7.7109375" style="923" customWidth="1"/>
    <col min="5947" max="5947" width="13" style="923" customWidth="1"/>
    <col min="5948" max="5948" width="8.42578125" style="923" customWidth="1"/>
    <col min="5949" max="5949" width="8.140625" style="923" customWidth="1"/>
    <col min="5950" max="5955" width="8.140625" style="923" bestFit="1" customWidth="1"/>
    <col min="5956" max="5956" width="7.42578125" style="923" bestFit="1" customWidth="1"/>
    <col min="5957" max="5957" width="9" style="923" bestFit="1" customWidth="1"/>
    <col min="5958" max="5970" width="7.7109375" style="923" customWidth="1"/>
    <col min="5971" max="6144" width="8.85546875" style="923"/>
    <col min="6145" max="6145" width="38.42578125" style="923" customWidth="1"/>
    <col min="6146" max="6146" width="12.85546875" style="923" customWidth="1"/>
    <col min="6147" max="6202" width="7.7109375" style="923" customWidth="1"/>
    <col min="6203" max="6203" width="13" style="923" customWidth="1"/>
    <col min="6204" max="6204" width="8.42578125" style="923" customWidth="1"/>
    <col min="6205" max="6205" width="8.140625" style="923" customWidth="1"/>
    <col min="6206" max="6211" width="8.140625" style="923" bestFit="1" customWidth="1"/>
    <col min="6212" max="6212" width="7.42578125" style="923" bestFit="1" customWidth="1"/>
    <col min="6213" max="6213" width="9" style="923" bestFit="1" customWidth="1"/>
    <col min="6214" max="6226" width="7.7109375" style="923" customWidth="1"/>
    <col min="6227" max="6400" width="8.85546875" style="923"/>
    <col min="6401" max="6401" width="38.42578125" style="923" customWidth="1"/>
    <col min="6402" max="6402" width="12.85546875" style="923" customWidth="1"/>
    <col min="6403" max="6458" width="7.7109375" style="923" customWidth="1"/>
    <col min="6459" max="6459" width="13" style="923" customWidth="1"/>
    <col min="6460" max="6460" width="8.42578125" style="923" customWidth="1"/>
    <col min="6461" max="6461" width="8.140625" style="923" customWidth="1"/>
    <col min="6462" max="6467" width="8.140625" style="923" bestFit="1" customWidth="1"/>
    <col min="6468" max="6468" width="7.42578125" style="923" bestFit="1" customWidth="1"/>
    <col min="6469" max="6469" width="9" style="923" bestFit="1" customWidth="1"/>
    <col min="6470" max="6482" width="7.7109375" style="923" customWidth="1"/>
    <col min="6483" max="6656" width="8.85546875" style="923"/>
    <col min="6657" max="6657" width="38.42578125" style="923" customWidth="1"/>
    <col min="6658" max="6658" width="12.85546875" style="923" customWidth="1"/>
    <col min="6659" max="6714" width="7.7109375" style="923" customWidth="1"/>
    <col min="6715" max="6715" width="13" style="923" customWidth="1"/>
    <col min="6716" max="6716" width="8.42578125" style="923" customWidth="1"/>
    <col min="6717" max="6717" width="8.140625" style="923" customWidth="1"/>
    <col min="6718" max="6723" width="8.140625" style="923" bestFit="1" customWidth="1"/>
    <col min="6724" max="6724" width="7.42578125" style="923" bestFit="1" customWidth="1"/>
    <col min="6725" max="6725" width="9" style="923" bestFit="1" customWidth="1"/>
    <col min="6726" max="6738" width="7.7109375" style="923" customWidth="1"/>
    <col min="6739" max="6912" width="8.85546875" style="923"/>
    <col min="6913" max="6913" width="38.42578125" style="923" customWidth="1"/>
    <col min="6914" max="6914" width="12.85546875" style="923" customWidth="1"/>
    <col min="6915" max="6970" width="7.7109375" style="923" customWidth="1"/>
    <col min="6971" max="6971" width="13" style="923" customWidth="1"/>
    <col min="6972" max="6972" width="8.42578125" style="923" customWidth="1"/>
    <col min="6973" max="6973" width="8.140625" style="923" customWidth="1"/>
    <col min="6974" max="6979" width="8.140625" style="923" bestFit="1" customWidth="1"/>
    <col min="6980" max="6980" width="7.42578125" style="923" bestFit="1" customWidth="1"/>
    <col min="6981" max="6981" width="9" style="923" bestFit="1" customWidth="1"/>
    <col min="6982" max="6994" width="7.7109375" style="923" customWidth="1"/>
    <col min="6995" max="7168" width="8.85546875" style="923"/>
    <col min="7169" max="7169" width="38.42578125" style="923" customWidth="1"/>
    <col min="7170" max="7170" width="12.85546875" style="923" customWidth="1"/>
    <col min="7171" max="7226" width="7.7109375" style="923" customWidth="1"/>
    <col min="7227" max="7227" width="13" style="923" customWidth="1"/>
    <col min="7228" max="7228" width="8.42578125" style="923" customWidth="1"/>
    <col min="7229" max="7229" width="8.140625" style="923" customWidth="1"/>
    <col min="7230" max="7235" width="8.140625" style="923" bestFit="1" customWidth="1"/>
    <col min="7236" max="7236" width="7.42578125" style="923" bestFit="1" customWidth="1"/>
    <col min="7237" max="7237" width="9" style="923" bestFit="1" customWidth="1"/>
    <col min="7238" max="7250" width="7.7109375" style="923" customWidth="1"/>
    <col min="7251" max="7424" width="8.85546875" style="923"/>
    <col min="7425" max="7425" width="38.42578125" style="923" customWidth="1"/>
    <col min="7426" max="7426" width="12.85546875" style="923" customWidth="1"/>
    <col min="7427" max="7482" width="7.7109375" style="923" customWidth="1"/>
    <col min="7483" max="7483" width="13" style="923" customWidth="1"/>
    <col min="7484" max="7484" width="8.42578125" style="923" customWidth="1"/>
    <col min="7485" max="7485" width="8.140625" style="923" customWidth="1"/>
    <col min="7486" max="7491" width="8.140625" style="923" bestFit="1" customWidth="1"/>
    <col min="7492" max="7492" width="7.42578125" style="923" bestFit="1" customWidth="1"/>
    <col min="7493" max="7493" width="9" style="923" bestFit="1" customWidth="1"/>
    <col min="7494" max="7506" width="7.7109375" style="923" customWidth="1"/>
    <col min="7507" max="7680" width="8.85546875" style="923"/>
    <col min="7681" max="7681" width="38.42578125" style="923" customWidth="1"/>
    <col min="7682" max="7682" width="12.85546875" style="923" customWidth="1"/>
    <col min="7683" max="7738" width="7.7109375" style="923" customWidth="1"/>
    <col min="7739" max="7739" width="13" style="923" customWidth="1"/>
    <col min="7740" max="7740" width="8.42578125" style="923" customWidth="1"/>
    <col min="7741" max="7741" width="8.140625" style="923" customWidth="1"/>
    <col min="7742" max="7747" width="8.140625" style="923" bestFit="1" customWidth="1"/>
    <col min="7748" max="7748" width="7.42578125" style="923" bestFit="1" customWidth="1"/>
    <col min="7749" max="7749" width="9" style="923" bestFit="1" customWidth="1"/>
    <col min="7750" max="7762" width="7.7109375" style="923" customWidth="1"/>
    <col min="7763" max="7936" width="8.85546875" style="923"/>
    <col min="7937" max="7937" width="38.42578125" style="923" customWidth="1"/>
    <col min="7938" max="7938" width="12.85546875" style="923" customWidth="1"/>
    <col min="7939" max="7994" width="7.7109375" style="923" customWidth="1"/>
    <col min="7995" max="7995" width="13" style="923" customWidth="1"/>
    <col min="7996" max="7996" width="8.42578125" style="923" customWidth="1"/>
    <col min="7997" max="7997" width="8.140625" style="923" customWidth="1"/>
    <col min="7998" max="8003" width="8.140625" style="923" bestFit="1" customWidth="1"/>
    <col min="8004" max="8004" width="7.42578125" style="923" bestFit="1" customWidth="1"/>
    <col min="8005" max="8005" width="9" style="923" bestFit="1" customWidth="1"/>
    <col min="8006" max="8018" width="7.7109375" style="923" customWidth="1"/>
    <col min="8019" max="8192" width="8.85546875" style="923"/>
    <col min="8193" max="8193" width="38.42578125" style="923" customWidth="1"/>
    <col min="8194" max="8194" width="12.85546875" style="923" customWidth="1"/>
    <col min="8195" max="8250" width="7.7109375" style="923" customWidth="1"/>
    <col min="8251" max="8251" width="13" style="923" customWidth="1"/>
    <col min="8252" max="8252" width="8.42578125" style="923" customWidth="1"/>
    <col min="8253" max="8253" width="8.140625" style="923" customWidth="1"/>
    <col min="8254" max="8259" width="8.140625" style="923" bestFit="1" customWidth="1"/>
    <col min="8260" max="8260" width="7.42578125" style="923" bestFit="1" customWidth="1"/>
    <col min="8261" max="8261" width="9" style="923" bestFit="1" customWidth="1"/>
    <col min="8262" max="8274" width="7.7109375" style="923" customWidth="1"/>
    <col min="8275" max="8448" width="8.85546875" style="923"/>
    <col min="8449" max="8449" width="38.42578125" style="923" customWidth="1"/>
    <col min="8450" max="8450" width="12.85546875" style="923" customWidth="1"/>
    <col min="8451" max="8506" width="7.7109375" style="923" customWidth="1"/>
    <col min="8507" max="8507" width="13" style="923" customWidth="1"/>
    <col min="8508" max="8508" width="8.42578125" style="923" customWidth="1"/>
    <col min="8509" max="8509" width="8.140625" style="923" customWidth="1"/>
    <col min="8510" max="8515" width="8.140625" style="923" bestFit="1" customWidth="1"/>
    <col min="8516" max="8516" width="7.42578125" style="923" bestFit="1" customWidth="1"/>
    <col min="8517" max="8517" width="9" style="923" bestFit="1" customWidth="1"/>
    <col min="8518" max="8530" width="7.7109375" style="923" customWidth="1"/>
    <col min="8531" max="8704" width="8.85546875" style="923"/>
    <col min="8705" max="8705" width="38.42578125" style="923" customWidth="1"/>
    <col min="8706" max="8706" width="12.85546875" style="923" customWidth="1"/>
    <col min="8707" max="8762" width="7.7109375" style="923" customWidth="1"/>
    <col min="8763" max="8763" width="13" style="923" customWidth="1"/>
    <col min="8764" max="8764" width="8.42578125" style="923" customWidth="1"/>
    <col min="8765" max="8765" width="8.140625" style="923" customWidth="1"/>
    <col min="8766" max="8771" width="8.140625" style="923" bestFit="1" customWidth="1"/>
    <col min="8772" max="8772" width="7.42578125" style="923" bestFit="1" customWidth="1"/>
    <col min="8773" max="8773" width="9" style="923" bestFit="1" customWidth="1"/>
    <col min="8774" max="8786" width="7.7109375" style="923" customWidth="1"/>
    <col min="8787" max="8960" width="8.85546875" style="923"/>
    <col min="8961" max="8961" width="38.42578125" style="923" customWidth="1"/>
    <col min="8962" max="8962" width="12.85546875" style="923" customWidth="1"/>
    <col min="8963" max="9018" width="7.7109375" style="923" customWidth="1"/>
    <col min="9019" max="9019" width="13" style="923" customWidth="1"/>
    <col min="9020" max="9020" width="8.42578125" style="923" customWidth="1"/>
    <col min="9021" max="9021" width="8.140625" style="923" customWidth="1"/>
    <col min="9022" max="9027" width="8.140625" style="923" bestFit="1" customWidth="1"/>
    <col min="9028" max="9028" width="7.42578125" style="923" bestFit="1" customWidth="1"/>
    <col min="9029" max="9029" width="9" style="923" bestFit="1" customWidth="1"/>
    <col min="9030" max="9042" width="7.7109375" style="923" customWidth="1"/>
    <col min="9043" max="9216" width="8.85546875" style="923"/>
    <col min="9217" max="9217" width="38.42578125" style="923" customWidth="1"/>
    <col min="9218" max="9218" width="12.85546875" style="923" customWidth="1"/>
    <col min="9219" max="9274" width="7.7109375" style="923" customWidth="1"/>
    <col min="9275" max="9275" width="13" style="923" customWidth="1"/>
    <col min="9276" max="9276" width="8.42578125" style="923" customWidth="1"/>
    <col min="9277" max="9277" width="8.140625" style="923" customWidth="1"/>
    <col min="9278" max="9283" width="8.140625" style="923" bestFit="1" customWidth="1"/>
    <col min="9284" max="9284" width="7.42578125" style="923" bestFit="1" customWidth="1"/>
    <col min="9285" max="9285" width="9" style="923" bestFit="1" customWidth="1"/>
    <col min="9286" max="9298" width="7.7109375" style="923" customWidth="1"/>
    <col min="9299" max="9472" width="8.85546875" style="923"/>
    <col min="9473" max="9473" width="38.42578125" style="923" customWidth="1"/>
    <col min="9474" max="9474" width="12.85546875" style="923" customWidth="1"/>
    <col min="9475" max="9530" width="7.7109375" style="923" customWidth="1"/>
    <col min="9531" max="9531" width="13" style="923" customWidth="1"/>
    <col min="9532" max="9532" width="8.42578125" style="923" customWidth="1"/>
    <col min="9533" max="9533" width="8.140625" style="923" customWidth="1"/>
    <col min="9534" max="9539" width="8.140625" style="923" bestFit="1" customWidth="1"/>
    <col min="9540" max="9540" width="7.42578125" style="923" bestFit="1" customWidth="1"/>
    <col min="9541" max="9541" width="9" style="923" bestFit="1" customWidth="1"/>
    <col min="9542" max="9554" width="7.7109375" style="923" customWidth="1"/>
    <col min="9555" max="9728" width="8.85546875" style="923"/>
    <col min="9729" max="9729" width="38.42578125" style="923" customWidth="1"/>
    <col min="9730" max="9730" width="12.85546875" style="923" customWidth="1"/>
    <col min="9731" max="9786" width="7.7109375" style="923" customWidth="1"/>
    <col min="9787" max="9787" width="13" style="923" customWidth="1"/>
    <col min="9788" max="9788" width="8.42578125" style="923" customWidth="1"/>
    <col min="9789" max="9789" width="8.140625" style="923" customWidth="1"/>
    <col min="9790" max="9795" width="8.140625" style="923" bestFit="1" customWidth="1"/>
    <col min="9796" max="9796" width="7.42578125" style="923" bestFit="1" customWidth="1"/>
    <col min="9797" max="9797" width="9" style="923" bestFit="1" customWidth="1"/>
    <col min="9798" max="9810" width="7.7109375" style="923" customWidth="1"/>
    <col min="9811" max="9984" width="8.85546875" style="923"/>
    <col min="9985" max="9985" width="38.42578125" style="923" customWidth="1"/>
    <col min="9986" max="9986" width="12.85546875" style="923" customWidth="1"/>
    <col min="9987" max="10042" width="7.7109375" style="923" customWidth="1"/>
    <col min="10043" max="10043" width="13" style="923" customWidth="1"/>
    <col min="10044" max="10044" width="8.42578125" style="923" customWidth="1"/>
    <col min="10045" max="10045" width="8.140625" style="923" customWidth="1"/>
    <col min="10046" max="10051" width="8.140625" style="923" bestFit="1" customWidth="1"/>
    <col min="10052" max="10052" width="7.42578125" style="923" bestFit="1" customWidth="1"/>
    <col min="10053" max="10053" width="9" style="923" bestFit="1" customWidth="1"/>
    <col min="10054" max="10066" width="7.7109375" style="923" customWidth="1"/>
    <col min="10067" max="10240" width="8.85546875" style="923"/>
    <col min="10241" max="10241" width="38.42578125" style="923" customWidth="1"/>
    <col min="10242" max="10242" width="12.85546875" style="923" customWidth="1"/>
    <col min="10243" max="10298" width="7.7109375" style="923" customWidth="1"/>
    <col min="10299" max="10299" width="13" style="923" customWidth="1"/>
    <col min="10300" max="10300" width="8.42578125" style="923" customWidth="1"/>
    <col min="10301" max="10301" width="8.140625" style="923" customWidth="1"/>
    <col min="10302" max="10307" width="8.140625" style="923" bestFit="1" customWidth="1"/>
    <col min="10308" max="10308" width="7.42578125" style="923" bestFit="1" customWidth="1"/>
    <col min="10309" max="10309" width="9" style="923" bestFit="1" customWidth="1"/>
    <col min="10310" max="10322" width="7.7109375" style="923" customWidth="1"/>
    <col min="10323" max="10496" width="8.85546875" style="923"/>
    <col min="10497" max="10497" width="38.42578125" style="923" customWidth="1"/>
    <col min="10498" max="10498" width="12.85546875" style="923" customWidth="1"/>
    <col min="10499" max="10554" width="7.7109375" style="923" customWidth="1"/>
    <col min="10555" max="10555" width="13" style="923" customWidth="1"/>
    <col min="10556" max="10556" width="8.42578125" style="923" customWidth="1"/>
    <col min="10557" max="10557" width="8.140625" style="923" customWidth="1"/>
    <col min="10558" max="10563" width="8.140625" style="923" bestFit="1" customWidth="1"/>
    <col min="10564" max="10564" width="7.42578125" style="923" bestFit="1" customWidth="1"/>
    <col min="10565" max="10565" width="9" style="923" bestFit="1" customWidth="1"/>
    <col min="10566" max="10578" width="7.7109375" style="923" customWidth="1"/>
    <col min="10579" max="10752" width="8.85546875" style="923"/>
    <col min="10753" max="10753" width="38.42578125" style="923" customWidth="1"/>
    <col min="10754" max="10754" width="12.85546875" style="923" customWidth="1"/>
    <col min="10755" max="10810" width="7.7109375" style="923" customWidth="1"/>
    <col min="10811" max="10811" width="13" style="923" customWidth="1"/>
    <col min="10812" max="10812" width="8.42578125" style="923" customWidth="1"/>
    <col min="10813" max="10813" width="8.140625" style="923" customWidth="1"/>
    <col min="10814" max="10819" width="8.140625" style="923" bestFit="1" customWidth="1"/>
    <col min="10820" max="10820" width="7.42578125" style="923" bestFit="1" customWidth="1"/>
    <col min="10821" max="10821" width="9" style="923" bestFit="1" customWidth="1"/>
    <col min="10822" max="10834" width="7.7109375" style="923" customWidth="1"/>
    <col min="10835" max="11008" width="8.85546875" style="923"/>
    <col min="11009" max="11009" width="38.42578125" style="923" customWidth="1"/>
    <col min="11010" max="11010" width="12.85546875" style="923" customWidth="1"/>
    <col min="11011" max="11066" width="7.7109375" style="923" customWidth="1"/>
    <col min="11067" max="11067" width="13" style="923" customWidth="1"/>
    <col min="11068" max="11068" width="8.42578125" style="923" customWidth="1"/>
    <col min="11069" max="11069" width="8.140625" style="923" customWidth="1"/>
    <col min="11070" max="11075" width="8.140625" style="923" bestFit="1" customWidth="1"/>
    <col min="11076" max="11076" width="7.42578125" style="923" bestFit="1" customWidth="1"/>
    <col min="11077" max="11077" width="9" style="923" bestFit="1" customWidth="1"/>
    <col min="11078" max="11090" width="7.7109375" style="923" customWidth="1"/>
    <col min="11091" max="11264" width="8.85546875" style="923"/>
    <col min="11265" max="11265" width="38.42578125" style="923" customWidth="1"/>
    <col min="11266" max="11266" width="12.85546875" style="923" customWidth="1"/>
    <col min="11267" max="11322" width="7.7109375" style="923" customWidth="1"/>
    <col min="11323" max="11323" width="13" style="923" customWidth="1"/>
    <col min="11324" max="11324" width="8.42578125" style="923" customWidth="1"/>
    <col min="11325" max="11325" width="8.140625" style="923" customWidth="1"/>
    <col min="11326" max="11331" width="8.140625" style="923" bestFit="1" customWidth="1"/>
    <col min="11332" max="11332" width="7.42578125" style="923" bestFit="1" customWidth="1"/>
    <col min="11333" max="11333" width="9" style="923" bestFit="1" customWidth="1"/>
    <col min="11334" max="11346" width="7.7109375" style="923" customWidth="1"/>
    <col min="11347" max="11520" width="8.85546875" style="923"/>
    <col min="11521" max="11521" width="38.42578125" style="923" customWidth="1"/>
    <col min="11522" max="11522" width="12.85546875" style="923" customWidth="1"/>
    <col min="11523" max="11578" width="7.7109375" style="923" customWidth="1"/>
    <col min="11579" max="11579" width="13" style="923" customWidth="1"/>
    <col min="11580" max="11580" width="8.42578125" style="923" customWidth="1"/>
    <col min="11581" max="11581" width="8.140625" style="923" customWidth="1"/>
    <col min="11582" max="11587" width="8.140625" style="923" bestFit="1" customWidth="1"/>
    <col min="11588" max="11588" width="7.42578125" style="923" bestFit="1" customWidth="1"/>
    <col min="11589" max="11589" width="9" style="923" bestFit="1" customWidth="1"/>
    <col min="11590" max="11602" width="7.7109375" style="923" customWidth="1"/>
    <col min="11603" max="11776" width="8.85546875" style="923"/>
    <col min="11777" max="11777" width="38.42578125" style="923" customWidth="1"/>
    <col min="11778" max="11778" width="12.85546875" style="923" customWidth="1"/>
    <col min="11779" max="11834" width="7.7109375" style="923" customWidth="1"/>
    <col min="11835" max="11835" width="13" style="923" customWidth="1"/>
    <col min="11836" max="11836" width="8.42578125" style="923" customWidth="1"/>
    <col min="11837" max="11837" width="8.140625" style="923" customWidth="1"/>
    <col min="11838" max="11843" width="8.140625" style="923" bestFit="1" customWidth="1"/>
    <col min="11844" max="11844" width="7.42578125" style="923" bestFit="1" customWidth="1"/>
    <col min="11845" max="11845" width="9" style="923" bestFit="1" customWidth="1"/>
    <col min="11846" max="11858" width="7.7109375" style="923" customWidth="1"/>
    <col min="11859" max="12032" width="8.85546875" style="923"/>
    <col min="12033" max="12033" width="38.42578125" style="923" customWidth="1"/>
    <col min="12034" max="12034" width="12.85546875" style="923" customWidth="1"/>
    <col min="12035" max="12090" width="7.7109375" style="923" customWidth="1"/>
    <col min="12091" max="12091" width="13" style="923" customWidth="1"/>
    <col min="12092" max="12092" width="8.42578125" style="923" customWidth="1"/>
    <col min="12093" max="12093" width="8.140625" style="923" customWidth="1"/>
    <col min="12094" max="12099" width="8.140625" style="923" bestFit="1" customWidth="1"/>
    <col min="12100" max="12100" width="7.42578125" style="923" bestFit="1" customWidth="1"/>
    <col min="12101" max="12101" width="9" style="923" bestFit="1" customWidth="1"/>
    <col min="12102" max="12114" width="7.7109375" style="923" customWidth="1"/>
    <col min="12115" max="12288" width="8.85546875" style="923"/>
    <col min="12289" max="12289" width="38.42578125" style="923" customWidth="1"/>
    <col min="12290" max="12290" width="12.85546875" style="923" customWidth="1"/>
    <col min="12291" max="12346" width="7.7109375" style="923" customWidth="1"/>
    <col min="12347" max="12347" width="13" style="923" customWidth="1"/>
    <col min="12348" max="12348" width="8.42578125" style="923" customWidth="1"/>
    <col min="12349" max="12349" width="8.140625" style="923" customWidth="1"/>
    <col min="12350" max="12355" width="8.140625" style="923" bestFit="1" customWidth="1"/>
    <col min="12356" max="12356" width="7.42578125" style="923" bestFit="1" customWidth="1"/>
    <col min="12357" max="12357" width="9" style="923" bestFit="1" customWidth="1"/>
    <col min="12358" max="12370" width="7.7109375" style="923" customWidth="1"/>
    <col min="12371" max="12544" width="8.85546875" style="923"/>
    <col min="12545" max="12545" width="38.42578125" style="923" customWidth="1"/>
    <col min="12546" max="12546" width="12.85546875" style="923" customWidth="1"/>
    <col min="12547" max="12602" width="7.7109375" style="923" customWidth="1"/>
    <col min="12603" max="12603" width="13" style="923" customWidth="1"/>
    <col min="12604" max="12604" width="8.42578125" style="923" customWidth="1"/>
    <col min="12605" max="12605" width="8.140625" style="923" customWidth="1"/>
    <col min="12606" max="12611" width="8.140625" style="923" bestFit="1" customWidth="1"/>
    <col min="12612" max="12612" width="7.42578125" style="923" bestFit="1" customWidth="1"/>
    <col min="12613" max="12613" width="9" style="923" bestFit="1" customWidth="1"/>
    <col min="12614" max="12626" width="7.7109375" style="923" customWidth="1"/>
    <col min="12627" max="12800" width="8.85546875" style="923"/>
    <col min="12801" max="12801" width="38.42578125" style="923" customWidth="1"/>
    <col min="12802" max="12802" width="12.85546875" style="923" customWidth="1"/>
    <col min="12803" max="12858" width="7.7109375" style="923" customWidth="1"/>
    <col min="12859" max="12859" width="13" style="923" customWidth="1"/>
    <col min="12860" max="12860" width="8.42578125" style="923" customWidth="1"/>
    <col min="12861" max="12861" width="8.140625" style="923" customWidth="1"/>
    <col min="12862" max="12867" width="8.140625" style="923" bestFit="1" customWidth="1"/>
    <col min="12868" max="12868" width="7.42578125" style="923" bestFit="1" customWidth="1"/>
    <col min="12869" max="12869" width="9" style="923" bestFit="1" customWidth="1"/>
    <col min="12870" max="12882" width="7.7109375" style="923" customWidth="1"/>
    <col min="12883" max="13056" width="8.85546875" style="923"/>
    <col min="13057" max="13057" width="38.42578125" style="923" customWidth="1"/>
    <col min="13058" max="13058" width="12.85546875" style="923" customWidth="1"/>
    <col min="13059" max="13114" width="7.7109375" style="923" customWidth="1"/>
    <col min="13115" max="13115" width="13" style="923" customWidth="1"/>
    <col min="13116" max="13116" width="8.42578125" style="923" customWidth="1"/>
    <col min="13117" max="13117" width="8.140625" style="923" customWidth="1"/>
    <col min="13118" max="13123" width="8.140625" style="923" bestFit="1" customWidth="1"/>
    <col min="13124" max="13124" width="7.42578125" style="923" bestFit="1" customWidth="1"/>
    <col min="13125" max="13125" width="9" style="923" bestFit="1" customWidth="1"/>
    <col min="13126" max="13138" width="7.7109375" style="923" customWidth="1"/>
    <col min="13139" max="13312" width="8.85546875" style="923"/>
    <col min="13313" max="13313" width="38.42578125" style="923" customWidth="1"/>
    <col min="13314" max="13314" width="12.85546875" style="923" customWidth="1"/>
    <col min="13315" max="13370" width="7.7109375" style="923" customWidth="1"/>
    <col min="13371" max="13371" width="13" style="923" customWidth="1"/>
    <col min="13372" max="13372" width="8.42578125" style="923" customWidth="1"/>
    <col min="13373" max="13373" width="8.140625" style="923" customWidth="1"/>
    <col min="13374" max="13379" width="8.140625" style="923" bestFit="1" customWidth="1"/>
    <col min="13380" max="13380" width="7.42578125" style="923" bestFit="1" customWidth="1"/>
    <col min="13381" max="13381" width="9" style="923" bestFit="1" customWidth="1"/>
    <col min="13382" max="13394" width="7.7109375" style="923" customWidth="1"/>
    <col min="13395" max="13568" width="8.85546875" style="923"/>
    <col min="13569" max="13569" width="38.42578125" style="923" customWidth="1"/>
    <col min="13570" max="13570" width="12.85546875" style="923" customWidth="1"/>
    <col min="13571" max="13626" width="7.7109375" style="923" customWidth="1"/>
    <col min="13627" max="13627" width="13" style="923" customWidth="1"/>
    <col min="13628" max="13628" width="8.42578125" style="923" customWidth="1"/>
    <col min="13629" max="13629" width="8.140625" style="923" customWidth="1"/>
    <col min="13630" max="13635" width="8.140625" style="923" bestFit="1" customWidth="1"/>
    <col min="13636" max="13636" width="7.42578125" style="923" bestFit="1" customWidth="1"/>
    <col min="13637" max="13637" width="9" style="923" bestFit="1" customWidth="1"/>
    <col min="13638" max="13650" width="7.7109375" style="923" customWidth="1"/>
    <col min="13651" max="13824" width="8.85546875" style="923"/>
    <col min="13825" max="13825" width="38.42578125" style="923" customWidth="1"/>
    <col min="13826" max="13826" width="12.85546875" style="923" customWidth="1"/>
    <col min="13827" max="13882" width="7.7109375" style="923" customWidth="1"/>
    <col min="13883" max="13883" width="13" style="923" customWidth="1"/>
    <col min="13884" max="13884" width="8.42578125" style="923" customWidth="1"/>
    <col min="13885" max="13885" width="8.140625" style="923" customWidth="1"/>
    <col min="13886" max="13891" width="8.140625" style="923" bestFit="1" customWidth="1"/>
    <col min="13892" max="13892" width="7.42578125" style="923" bestFit="1" customWidth="1"/>
    <col min="13893" max="13893" width="9" style="923" bestFit="1" customWidth="1"/>
    <col min="13894" max="13906" width="7.7109375" style="923" customWidth="1"/>
    <col min="13907" max="14080" width="8.85546875" style="923"/>
    <col min="14081" max="14081" width="38.42578125" style="923" customWidth="1"/>
    <col min="14082" max="14082" width="12.85546875" style="923" customWidth="1"/>
    <col min="14083" max="14138" width="7.7109375" style="923" customWidth="1"/>
    <col min="14139" max="14139" width="13" style="923" customWidth="1"/>
    <col min="14140" max="14140" width="8.42578125" style="923" customWidth="1"/>
    <col min="14141" max="14141" width="8.140625" style="923" customWidth="1"/>
    <col min="14142" max="14147" width="8.140625" style="923" bestFit="1" customWidth="1"/>
    <col min="14148" max="14148" width="7.42578125" style="923" bestFit="1" customWidth="1"/>
    <col min="14149" max="14149" width="9" style="923" bestFit="1" customWidth="1"/>
    <col min="14150" max="14162" width="7.7109375" style="923" customWidth="1"/>
    <col min="14163" max="14336" width="8.85546875" style="923"/>
    <col min="14337" max="14337" width="38.42578125" style="923" customWidth="1"/>
    <col min="14338" max="14338" width="12.85546875" style="923" customWidth="1"/>
    <col min="14339" max="14394" width="7.7109375" style="923" customWidth="1"/>
    <col min="14395" max="14395" width="13" style="923" customWidth="1"/>
    <col min="14396" max="14396" width="8.42578125" style="923" customWidth="1"/>
    <col min="14397" max="14397" width="8.140625" style="923" customWidth="1"/>
    <col min="14398" max="14403" width="8.140625" style="923" bestFit="1" customWidth="1"/>
    <col min="14404" max="14404" width="7.42578125" style="923" bestFit="1" customWidth="1"/>
    <col min="14405" max="14405" width="9" style="923" bestFit="1" customWidth="1"/>
    <col min="14406" max="14418" width="7.7109375" style="923" customWidth="1"/>
    <col min="14419" max="14592" width="8.85546875" style="923"/>
    <col min="14593" max="14593" width="38.42578125" style="923" customWidth="1"/>
    <col min="14594" max="14594" width="12.85546875" style="923" customWidth="1"/>
    <col min="14595" max="14650" width="7.7109375" style="923" customWidth="1"/>
    <col min="14651" max="14651" width="13" style="923" customWidth="1"/>
    <col min="14652" max="14652" width="8.42578125" style="923" customWidth="1"/>
    <col min="14653" max="14653" width="8.140625" style="923" customWidth="1"/>
    <col min="14654" max="14659" width="8.140625" style="923" bestFit="1" customWidth="1"/>
    <col min="14660" max="14660" width="7.42578125" style="923" bestFit="1" customWidth="1"/>
    <col min="14661" max="14661" width="9" style="923" bestFit="1" customWidth="1"/>
    <col min="14662" max="14674" width="7.7109375" style="923" customWidth="1"/>
    <col min="14675" max="14848" width="8.85546875" style="923"/>
    <col min="14849" max="14849" width="38.42578125" style="923" customWidth="1"/>
    <col min="14850" max="14850" width="12.85546875" style="923" customWidth="1"/>
    <col min="14851" max="14906" width="7.7109375" style="923" customWidth="1"/>
    <col min="14907" max="14907" width="13" style="923" customWidth="1"/>
    <col min="14908" max="14908" width="8.42578125" style="923" customWidth="1"/>
    <col min="14909" max="14909" width="8.140625" style="923" customWidth="1"/>
    <col min="14910" max="14915" width="8.140625" style="923" bestFit="1" customWidth="1"/>
    <col min="14916" max="14916" width="7.42578125" style="923" bestFit="1" customWidth="1"/>
    <col min="14917" max="14917" width="9" style="923" bestFit="1" customWidth="1"/>
    <col min="14918" max="14930" width="7.7109375" style="923" customWidth="1"/>
    <col min="14931" max="15104" width="8.85546875" style="923"/>
    <col min="15105" max="15105" width="38.42578125" style="923" customWidth="1"/>
    <col min="15106" max="15106" width="12.85546875" style="923" customWidth="1"/>
    <col min="15107" max="15162" width="7.7109375" style="923" customWidth="1"/>
    <col min="15163" max="15163" width="13" style="923" customWidth="1"/>
    <col min="15164" max="15164" width="8.42578125" style="923" customWidth="1"/>
    <col min="15165" max="15165" width="8.140625" style="923" customWidth="1"/>
    <col min="15166" max="15171" width="8.140625" style="923" bestFit="1" customWidth="1"/>
    <col min="15172" max="15172" width="7.42578125" style="923" bestFit="1" customWidth="1"/>
    <col min="15173" max="15173" width="9" style="923" bestFit="1" customWidth="1"/>
    <col min="15174" max="15186" width="7.7109375" style="923" customWidth="1"/>
    <col min="15187" max="15360" width="8.85546875" style="923"/>
    <col min="15361" max="15361" width="38.42578125" style="923" customWidth="1"/>
    <col min="15362" max="15362" width="12.85546875" style="923" customWidth="1"/>
    <col min="15363" max="15418" width="7.7109375" style="923" customWidth="1"/>
    <col min="15419" max="15419" width="13" style="923" customWidth="1"/>
    <col min="15420" max="15420" width="8.42578125" style="923" customWidth="1"/>
    <col min="15421" max="15421" width="8.140625" style="923" customWidth="1"/>
    <col min="15422" max="15427" width="8.140625" style="923" bestFit="1" customWidth="1"/>
    <col min="15428" max="15428" width="7.42578125" style="923" bestFit="1" customWidth="1"/>
    <col min="15429" max="15429" width="9" style="923" bestFit="1" customWidth="1"/>
    <col min="15430" max="15442" width="7.7109375" style="923" customWidth="1"/>
    <col min="15443" max="15616" width="8.85546875" style="923"/>
    <col min="15617" max="15617" width="38.42578125" style="923" customWidth="1"/>
    <col min="15618" max="15618" width="12.85546875" style="923" customWidth="1"/>
    <col min="15619" max="15674" width="7.7109375" style="923" customWidth="1"/>
    <col min="15675" max="15675" width="13" style="923" customWidth="1"/>
    <col min="15676" max="15676" width="8.42578125" style="923" customWidth="1"/>
    <col min="15677" max="15677" width="8.140625" style="923" customWidth="1"/>
    <col min="15678" max="15683" width="8.140625" style="923" bestFit="1" customWidth="1"/>
    <col min="15684" max="15684" width="7.42578125" style="923" bestFit="1" customWidth="1"/>
    <col min="15685" max="15685" width="9" style="923" bestFit="1" customWidth="1"/>
    <col min="15686" max="15698" width="7.7109375" style="923" customWidth="1"/>
    <col min="15699" max="15872" width="8.85546875" style="923"/>
    <col min="15873" max="15873" width="38.42578125" style="923" customWidth="1"/>
    <col min="15874" max="15874" width="12.85546875" style="923" customWidth="1"/>
    <col min="15875" max="15930" width="7.7109375" style="923" customWidth="1"/>
    <col min="15931" max="15931" width="13" style="923" customWidth="1"/>
    <col min="15932" max="15932" width="8.42578125" style="923" customWidth="1"/>
    <col min="15933" max="15933" width="8.140625" style="923" customWidth="1"/>
    <col min="15934" max="15939" width="8.140625" style="923" bestFit="1" customWidth="1"/>
    <col min="15940" max="15940" width="7.42578125" style="923" bestFit="1" customWidth="1"/>
    <col min="15941" max="15941" width="9" style="923" bestFit="1" customWidth="1"/>
    <col min="15942" max="15954" width="7.7109375" style="923" customWidth="1"/>
    <col min="15955" max="16128" width="8.85546875" style="923"/>
    <col min="16129" max="16129" width="38.42578125" style="923" customWidth="1"/>
    <col min="16130" max="16130" width="12.85546875" style="923" customWidth="1"/>
    <col min="16131" max="16186" width="7.7109375" style="923" customWidth="1"/>
    <col min="16187" max="16187" width="13" style="923" customWidth="1"/>
    <col min="16188" max="16188" width="8.42578125" style="923" customWidth="1"/>
    <col min="16189" max="16189" width="8.140625" style="923" customWidth="1"/>
    <col min="16190" max="16195" width="8.140625" style="923" bestFit="1" customWidth="1"/>
    <col min="16196" max="16196" width="7.42578125" style="923" bestFit="1" customWidth="1"/>
    <col min="16197" max="16197" width="9" style="923" bestFit="1" customWidth="1"/>
    <col min="16198" max="16210" width="7.7109375" style="923" customWidth="1"/>
    <col min="16211" max="16384" width="8.85546875" style="923"/>
  </cols>
  <sheetData>
    <row r="1" spans="1:83" ht="18">
      <c r="A1" s="921" t="s">
        <v>85</v>
      </c>
      <c r="B1" s="922"/>
    </row>
    <row r="2" spans="1:83" ht="15.75">
      <c r="A2" s="924" t="s">
        <v>913</v>
      </c>
      <c r="B2" s="925"/>
    </row>
    <row r="3" spans="1:83" ht="15.75" thickBot="1">
      <c r="A3" s="926" t="s">
        <v>86</v>
      </c>
      <c r="B3" s="927"/>
    </row>
    <row r="6" spans="1:83">
      <c r="BI6" s="929" t="s">
        <v>92</v>
      </c>
      <c r="BJ6" s="929" t="s">
        <v>92</v>
      </c>
      <c r="BK6" s="929" t="s">
        <v>92</v>
      </c>
      <c r="BL6" s="929" t="s">
        <v>92</v>
      </c>
      <c r="BM6" s="930" t="s">
        <v>914</v>
      </c>
      <c r="BN6" s="930" t="s">
        <v>914</v>
      </c>
      <c r="BO6" s="930" t="s">
        <v>914</v>
      </c>
      <c r="BP6" s="930" t="s">
        <v>914</v>
      </c>
      <c r="BQ6" s="931" t="s">
        <v>915</v>
      </c>
      <c r="BR6" s="931" t="s">
        <v>915</v>
      </c>
      <c r="BS6" s="931" t="s">
        <v>915</v>
      </c>
      <c r="BT6" s="931" t="s">
        <v>915</v>
      </c>
      <c r="BU6" s="932" t="s">
        <v>916</v>
      </c>
      <c r="BV6" s="932" t="s">
        <v>916</v>
      </c>
      <c r="BW6" s="932" t="s">
        <v>916</v>
      </c>
      <c r="BX6" s="932" t="s">
        <v>916</v>
      </c>
      <c r="BY6" s="933" t="s">
        <v>917</v>
      </c>
      <c r="BZ6" s="933" t="s">
        <v>917</v>
      </c>
      <c r="CA6" s="933" t="s">
        <v>917</v>
      </c>
      <c r="CB6" s="933" t="s">
        <v>917</v>
      </c>
    </row>
    <row r="7" spans="1:83" s="928" customFormat="1">
      <c r="B7" s="928" t="s">
        <v>93</v>
      </c>
      <c r="C7" s="934" t="s">
        <v>94</v>
      </c>
      <c r="D7" s="934" t="s">
        <v>95</v>
      </c>
      <c r="E7" s="934" t="s">
        <v>96</v>
      </c>
      <c r="F7" s="934" t="s">
        <v>97</v>
      </c>
      <c r="G7" s="934" t="s">
        <v>98</v>
      </c>
      <c r="H7" s="934" t="s">
        <v>99</v>
      </c>
      <c r="I7" s="934" t="s">
        <v>100</v>
      </c>
      <c r="J7" s="934" t="s">
        <v>101</v>
      </c>
      <c r="K7" s="934" t="s">
        <v>102</v>
      </c>
      <c r="L7" s="934" t="s">
        <v>103</v>
      </c>
      <c r="M7" s="934" t="s">
        <v>104</v>
      </c>
      <c r="N7" s="934" t="s">
        <v>105</v>
      </c>
      <c r="O7" s="934" t="s">
        <v>106</v>
      </c>
      <c r="P7" s="934" t="s">
        <v>107</v>
      </c>
      <c r="Q7" s="934" t="s">
        <v>108</v>
      </c>
      <c r="R7" s="934" t="s">
        <v>109</v>
      </c>
      <c r="S7" s="934" t="s">
        <v>110</v>
      </c>
      <c r="T7" s="934" t="s">
        <v>111</v>
      </c>
      <c r="U7" s="934" t="s">
        <v>112</v>
      </c>
      <c r="V7" s="934" t="s">
        <v>113</v>
      </c>
      <c r="W7" s="934" t="s">
        <v>114</v>
      </c>
      <c r="X7" s="934" t="s">
        <v>115</v>
      </c>
      <c r="Y7" s="934" t="s">
        <v>116</v>
      </c>
      <c r="Z7" s="934" t="s">
        <v>117</v>
      </c>
      <c r="AA7" s="934" t="s">
        <v>118</v>
      </c>
      <c r="AB7" s="934" t="s">
        <v>119</v>
      </c>
      <c r="AC7" s="934" t="s">
        <v>120</v>
      </c>
      <c r="AD7" s="934" t="s">
        <v>121</v>
      </c>
      <c r="AE7" s="934" t="s">
        <v>122</v>
      </c>
      <c r="AF7" s="934" t="s">
        <v>123</v>
      </c>
      <c r="AG7" s="934" t="s">
        <v>124</v>
      </c>
      <c r="AH7" s="934" t="s">
        <v>125</v>
      </c>
      <c r="AI7" s="934" t="s">
        <v>126</v>
      </c>
      <c r="AJ7" s="934" t="s">
        <v>127</v>
      </c>
      <c r="AK7" s="934" t="s">
        <v>128</v>
      </c>
      <c r="AL7" s="934" t="s">
        <v>129</v>
      </c>
      <c r="AM7" s="934" t="s">
        <v>130</v>
      </c>
      <c r="AN7" s="934" t="s">
        <v>131</v>
      </c>
      <c r="AO7" s="934" t="s">
        <v>132</v>
      </c>
      <c r="AP7" s="934" t="s">
        <v>133</v>
      </c>
      <c r="AQ7" s="934" t="s">
        <v>134</v>
      </c>
      <c r="AR7" s="934" t="s">
        <v>135</v>
      </c>
      <c r="AS7" s="934" t="s">
        <v>136</v>
      </c>
      <c r="AT7" s="934" t="s">
        <v>137</v>
      </c>
      <c r="AU7" s="928" t="s">
        <v>138</v>
      </c>
      <c r="AV7" s="928" t="s">
        <v>139</v>
      </c>
      <c r="AW7" s="928" t="s">
        <v>140</v>
      </c>
      <c r="AX7" s="928" t="s">
        <v>141</v>
      </c>
      <c r="AY7" s="928" t="s">
        <v>142</v>
      </c>
      <c r="AZ7" s="928" t="s">
        <v>143</v>
      </c>
      <c r="BA7" s="928" t="s">
        <v>144</v>
      </c>
      <c r="BB7" s="928" t="s">
        <v>145</v>
      </c>
      <c r="BC7" s="928" t="s">
        <v>146</v>
      </c>
      <c r="BD7" s="928" t="s">
        <v>147</v>
      </c>
      <c r="BE7" s="928" t="s">
        <v>148</v>
      </c>
      <c r="BF7" s="928" t="s">
        <v>149</v>
      </c>
      <c r="BG7" s="928" t="s">
        <v>150</v>
      </c>
      <c r="BH7" s="928" t="s">
        <v>151</v>
      </c>
      <c r="BI7" s="928" t="s">
        <v>152</v>
      </c>
      <c r="BJ7" s="928" t="s">
        <v>153</v>
      </c>
      <c r="BK7" s="928" t="s">
        <v>154</v>
      </c>
      <c r="BL7" s="928" t="s">
        <v>155</v>
      </c>
      <c r="BM7" s="928" t="s">
        <v>156</v>
      </c>
      <c r="BN7" s="928" t="s">
        <v>157</v>
      </c>
      <c r="BO7" s="928" t="s">
        <v>158</v>
      </c>
      <c r="BP7" s="928" t="s">
        <v>159</v>
      </c>
      <c r="BQ7" s="928" t="s">
        <v>160</v>
      </c>
      <c r="BR7" s="928" t="s">
        <v>161</v>
      </c>
      <c r="BS7" s="928" t="s">
        <v>162</v>
      </c>
      <c r="BT7" s="928" t="s">
        <v>163</v>
      </c>
      <c r="BU7" s="928" t="s">
        <v>164</v>
      </c>
      <c r="BV7" s="928" t="s">
        <v>165</v>
      </c>
      <c r="BW7" s="928" t="s">
        <v>918</v>
      </c>
      <c r="BX7" s="928" t="s">
        <v>919</v>
      </c>
      <c r="BY7" s="928" t="s">
        <v>920</v>
      </c>
      <c r="BZ7" s="928" t="s">
        <v>921</v>
      </c>
      <c r="CA7" s="928" t="s">
        <v>922</v>
      </c>
      <c r="CB7" s="928" t="s">
        <v>923</v>
      </c>
      <c r="CC7" s="928" t="s">
        <v>924</v>
      </c>
      <c r="CD7" s="928" t="s">
        <v>925</v>
      </c>
      <c r="CE7" s="928" t="s">
        <v>166</v>
      </c>
    </row>
    <row r="8" spans="1:83">
      <c r="A8" s="928" t="s">
        <v>167</v>
      </c>
      <c r="B8" s="928" t="s">
        <v>168</v>
      </c>
      <c r="C8" s="935">
        <v>2.0339999999999998</v>
      </c>
      <c r="D8" s="935">
        <v>2.0590000000000002</v>
      </c>
      <c r="E8" s="935">
        <v>2.0640000000000001</v>
      </c>
      <c r="F8" s="935">
        <v>2.0870000000000002</v>
      </c>
      <c r="G8" s="935">
        <v>2.1040000000000001</v>
      </c>
      <c r="H8" s="935">
        <v>2.1150000000000002</v>
      </c>
      <c r="I8" s="935">
        <v>2.15</v>
      </c>
      <c r="J8" s="935">
        <v>2.169</v>
      </c>
      <c r="K8" s="935">
        <v>2.1880000000000002</v>
      </c>
      <c r="L8" s="935">
        <v>2.2130000000000001</v>
      </c>
      <c r="M8" s="935">
        <v>2.234</v>
      </c>
      <c r="N8" s="935">
        <v>2.2200000000000002</v>
      </c>
      <c r="O8" s="935">
        <v>2.234</v>
      </c>
      <c r="P8" s="935">
        <v>2.2589999999999999</v>
      </c>
      <c r="Q8" s="935">
        <v>2.2749999999999999</v>
      </c>
      <c r="R8" s="935">
        <v>2.3010000000000002</v>
      </c>
      <c r="S8" s="935">
        <v>2.3220000000000001</v>
      </c>
      <c r="T8" s="935">
        <v>2.363</v>
      </c>
      <c r="U8" s="935">
        <v>2.4039999999999999</v>
      </c>
      <c r="V8" s="935">
        <v>2.35</v>
      </c>
      <c r="W8" s="935">
        <v>2.3420000000000001</v>
      </c>
      <c r="X8" s="935">
        <v>2.347</v>
      </c>
      <c r="Y8" s="935">
        <v>2.367</v>
      </c>
      <c r="Z8" s="935">
        <v>2.38</v>
      </c>
      <c r="AA8" s="935">
        <v>2.3809999999999998</v>
      </c>
      <c r="AB8" s="935">
        <v>2.3839999999999999</v>
      </c>
      <c r="AC8" s="935">
        <v>2.3980000000000001</v>
      </c>
      <c r="AD8" s="935">
        <v>2.42</v>
      </c>
      <c r="AE8" s="935">
        <v>2.4340000000000002</v>
      </c>
      <c r="AF8" s="935">
        <v>2.4769999999999999</v>
      </c>
      <c r="AG8" s="935">
        <v>2.488</v>
      </c>
      <c r="AH8" s="935">
        <v>2.4950000000000001</v>
      </c>
      <c r="AI8" s="935">
        <v>2.5150000000000001</v>
      </c>
      <c r="AJ8" s="935">
        <v>2.5190000000000001</v>
      </c>
      <c r="AK8" s="935">
        <v>2.5289999999999999</v>
      </c>
      <c r="AL8" s="935">
        <v>2.5470000000000002</v>
      </c>
      <c r="AM8" s="935">
        <v>2.5569999999999999</v>
      </c>
      <c r="AN8" s="935">
        <v>2.5539999999999998</v>
      </c>
      <c r="AO8" s="935">
        <v>2.573</v>
      </c>
      <c r="AP8" s="935">
        <v>2.5870000000000002</v>
      </c>
      <c r="AQ8" s="935">
        <v>2.5979999999999999</v>
      </c>
      <c r="AR8" s="935">
        <v>2.6080000000000001</v>
      </c>
      <c r="AS8" s="935">
        <v>2.6139999999999999</v>
      </c>
      <c r="AT8" s="935">
        <v>2.6139999999999999</v>
      </c>
      <c r="AU8" s="923">
        <v>2.613</v>
      </c>
      <c r="AV8" s="923">
        <v>2.6230000000000002</v>
      </c>
      <c r="AW8" s="923">
        <v>2.6190000000000002</v>
      </c>
      <c r="AX8" s="923">
        <v>2.6240000000000001</v>
      </c>
      <c r="AY8" s="923">
        <v>2.6240000000000001</v>
      </c>
      <c r="AZ8" s="923">
        <v>2.6429999999999998</v>
      </c>
      <c r="BA8" s="923">
        <v>2.6640000000000001</v>
      </c>
      <c r="BB8" s="923">
        <v>2.6739999999999999</v>
      </c>
      <c r="BC8" s="923">
        <v>2.6949999999999998</v>
      </c>
      <c r="BD8" s="923">
        <v>2.694</v>
      </c>
      <c r="BE8" s="923">
        <v>2.706</v>
      </c>
      <c r="BF8" s="923">
        <v>2.714</v>
      </c>
      <c r="BG8" s="923">
        <v>2.746</v>
      </c>
      <c r="BH8" s="923">
        <v>2.7650000000000001</v>
      </c>
      <c r="BI8" s="923">
        <v>2.78</v>
      </c>
      <c r="BJ8" s="923">
        <v>2.8050000000000002</v>
      </c>
      <c r="BK8" s="923">
        <v>2.8250000000000002</v>
      </c>
      <c r="BL8" s="923">
        <v>2.8380000000000001</v>
      </c>
      <c r="BM8" s="923">
        <v>2.8479999999999999</v>
      </c>
      <c r="BN8" s="923">
        <v>2.8690000000000002</v>
      </c>
      <c r="BO8" s="923">
        <v>2.895</v>
      </c>
      <c r="BP8" s="923">
        <v>2.91</v>
      </c>
      <c r="BQ8" s="923">
        <v>2.9239999999999999</v>
      </c>
      <c r="BR8" s="923">
        <v>2.94</v>
      </c>
      <c r="BS8" s="923">
        <v>2.96</v>
      </c>
      <c r="BT8" s="923">
        <v>2.9790000000000001</v>
      </c>
      <c r="BU8" s="923">
        <v>2.9990000000000001</v>
      </c>
      <c r="BV8" s="923">
        <v>3.0169999999999999</v>
      </c>
      <c r="BW8" s="923">
        <v>3.0339999999999998</v>
      </c>
      <c r="BX8" s="923">
        <v>3.0510000000000002</v>
      </c>
      <c r="BY8" s="923">
        <v>3.07</v>
      </c>
      <c r="BZ8" s="923">
        <v>3.0880000000000001</v>
      </c>
      <c r="CA8" s="923">
        <v>3.1059999999999999</v>
      </c>
      <c r="CB8" s="923">
        <v>3.1219999999999999</v>
      </c>
      <c r="CC8" s="923">
        <v>3.14</v>
      </c>
      <c r="CD8" s="923">
        <v>3.1579999999999999</v>
      </c>
    </row>
    <row r="9" spans="1:83">
      <c r="A9" s="928" t="s">
        <v>169</v>
      </c>
      <c r="B9" s="928" t="s">
        <v>170</v>
      </c>
      <c r="C9" s="935">
        <v>2.0339999999999998</v>
      </c>
      <c r="D9" s="935">
        <v>2.0590000000000002</v>
      </c>
      <c r="E9" s="935">
        <v>2.0640000000000001</v>
      </c>
      <c r="F9" s="935">
        <v>2.0870000000000002</v>
      </c>
      <c r="G9" s="935">
        <v>2.1040000000000001</v>
      </c>
      <c r="H9" s="935">
        <v>2.1150000000000002</v>
      </c>
      <c r="I9" s="935">
        <v>2.15</v>
      </c>
      <c r="J9" s="935">
        <v>2.169</v>
      </c>
      <c r="K9" s="935">
        <v>2.1880000000000002</v>
      </c>
      <c r="L9" s="935">
        <v>2.2130000000000001</v>
      </c>
      <c r="M9" s="935">
        <v>2.234</v>
      </c>
      <c r="N9" s="935">
        <v>2.2200000000000002</v>
      </c>
      <c r="O9" s="935">
        <v>2.234</v>
      </c>
      <c r="P9" s="935">
        <v>2.2589999999999999</v>
      </c>
      <c r="Q9" s="935">
        <v>2.2749999999999999</v>
      </c>
      <c r="R9" s="935">
        <v>2.3010000000000002</v>
      </c>
      <c r="S9" s="935">
        <v>2.3220000000000001</v>
      </c>
      <c r="T9" s="935">
        <v>2.363</v>
      </c>
      <c r="U9" s="935">
        <v>2.4039999999999999</v>
      </c>
      <c r="V9" s="935">
        <v>2.35</v>
      </c>
      <c r="W9" s="935">
        <v>2.3420000000000001</v>
      </c>
      <c r="X9" s="935">
        <v>2.347</v>
      </c>
      <c r="Y9" s="935">
        <v>2.367</v>
      </c>
      <c r="Z9" s="935">
        <v>2.38</v>
      </c>
      <c r="AA9" s="935">
        <v>2.3809999999999998</v>
      </c>
      <c r="AB9" s="935">
        <v>2.3839999999999999</v>
      </c>
      <c r="AC9" s="935">
        <v>2.3980000000000001</v>
      </c>
      <c r="AD9" s="935">
        <v>2.42</v>
      </c>
      <c r="AE9" s="935">
        <v>2.4340000000000002</v>
      </c>
      <c r="AF9" s="935">
        <v>2.4769999999999999</v>
      </c>
      <c r="AG9" s="935">
        <v>2.488</v>
      </c>
      <c r="AH9" s="935">
        <v>2.4950000000000001</v>
      </c>
      <c r="AI9" s="935">
        <v>2.5150000000000001</v>
      </c>
      <c r="AJ9" s="935">
        <v>2.5190000000000001</v>
      </c>
      <c r="AK9" s="935">
        <v>2.5289999999999999</v>
      </c>
      <c r="AL9" s="935">
        <v>2.5470000000000002</v>
      </c>
      <c r="AM9" s="935">
        <v>2.5569999999999999</v>
      </c>
      <c r="AN9" s="935">
        <v>2.5539999999999998</v>
      </c>
      <c r="AO9" s="935">
        <v>2.573</v>
      </c>
      <c r="AP9" s="935">
        <v>2.5870000000000002</v>
      </c>
      <c r="AQ9" s="935">
        <v>2.5979999999999999</v>
      </c>
      <c r="AR9" s="935">
        <v>2.6080000000000001</v>
      </c>
      <c r="AS9" s="935">
        <v>2.6139999999999999</v>
      </c>
      <c r="AT9" s="935">
        <v>2.6139999999999999</v>
      </c>
      <c r="AU9" s="923">
        <v>2.613</v>
      </c>
      <c r="AV9" s="923">
        <v>2.6230000000000002</v>
      </c>
      <c r="AW9" s="923">
        <v>2.6190000000000002</v>
      </c>
      <c r="AX9" s="923">
        <v>2.6240000000000001</v>
      </c>
      <c r="AY9" s="923">
        <v>2.6240000000000001</v>
      </c>
      <c r="AZ9" s="923">
        <v>2.6429999999999998</v>
      </c>
      <c r="BA9" s="923">
        <v>2.6640000000000001</v>
      </c>
      <c r="BB9" s="923">
        <v>2.6739999999999999</v>
      </c>
      <c r="BC9" s="923">
        <v>2.6949999999999998</v>
      </c>
      <c r="BD9" s="923">
        <v>2.694</v>
      </c>
      <c r="BE9" s="923">
        <v>2.706</v>
      </c>
      <c r="BF9" s="923">
        <v>2.714</v>
      </c>
      <c r="BG9" s="923">
        <v>2.746</v>
      </c>
      <c r="BH9" s="923">
        <v>2.7650000000000001</v>
      </c>
      <c r="BI9" s="923">
        <v>2.78</v>
      </c>
      <c r="BJ9" s="923">
        <v>2.8010000000000002</v>
      </c>
      <c r="BK9" s="923">
        <v>2.8170000000000002</v>
      </c>
      <c r="BL9" s="923">
        <v>2.8260000000000001</v>
      </c>
      <c r="BM9" s="923">
        <v>2.8330000000000002</v>
      </c>
      <c r="BN9" s="923">
        <v>2.8519999999999999</v>
      </c>
      <c r="BO9" s="923">
        <v>2.8759999999999999</v>
      </c>
      <c r="BP9" s="923">
        <v>2.8879999999999999</v>
      </c>
      <c r="BQ9" s="923">
        <v>2.9</v>
      </c>
      <c r="BR9" s="923">
        <v>2.9129999999999998</v>
      </c>
      <c r="BS9" s="923">
        <v>2.931</v>
      </c>
      <c r="BT9" s="923">
        <v>2.9470000000000001</v>
      </c>
      <c r="BU9" s="923">
        <v>2.9630000000000001</v>
      </c>
      <c r="BV9" s="923">
        <v>2.9769999999999999</v>
      </c>
      <c r="BW9" s="923">
        <v>2.99</v>
      </c>
      <c r="BX9" s="923">
        <v>3.004</v>
      </c>
      <c r="BY9" s="923">
        <v>3.0190000000000001</v>
      </c>
      <c r="BZ9" s="923">
        <v>3.0339999999999998</v>
      </c>
      <c r="CA9" s="923">
        <v>3.0489999999999999</v>
      </c>
      <c r="CB9" s="923">
        <v>3.0619999999999998</v>
      </c>
      <c r="CC9" s="923">
        <v>3.0790000000000002</v>
      </c>
      <c r="CD9" s="923">
        <v>3.0950000000000002</v>
      </c>
    </row>
    <row r="10" spans="1:83">
      <c r="A10" s="928" t="s">
        <v>171</v>
      </c>
      <c r="B10" s="928" t="s">
        <v>172</v>
      </c>
      <c r="C10" s="935">
        <v>2.0339999999999998</v>
      </c>
      <c r="D10" s="935">
        <v>2.0590000000000002</v>
      </c>
      <c r="E10" s="935">
        <v>2.0640000000000001</v>
      </c>
      <c r="F10" s="935">
        <v>2.0870000000000002</v>
      </c>
      <c r="G10" s="935">
        <v>2.1040000000000001</v>
      </c>
      <c r="H10" s="935">
        <v>2.1150000000000002</v>
      </c>
      <c r="I10" s="935">
        <v>2.15</v>
      </c>
      <c r="J10" s="935">
        <v>2.169</v>
      </c>
      <c r="K10" s="935">
        <v>2.1880000000000002</v>
      </c>
      <c r="L10" s="935">
        <v>2.2130000000000001</v>
      </c>
      <c r="M10" s="935">
        <v>2.234</v>
      </c>
      <c r="N10" s="935">
        <v>2.2200000000000002</v>
      </c>
      <c r="O10" s="935">
        <v>2.234</v>
      </c>
      <c r="P10" s="935">
        <v>2.2589999999999999</v>
      </c>
      <c r="Q10" s="935">
        <v>2.2749999999999999</v>
      </c>
      <c r="R10" s="935">
        <v>2.3010000000000002</v>
      </c>
      <c r="S10" s="935">
        <v>2.3220000000000001</v>
      </c>
      <c r="T10" s="935">
        <v>2.363</v>
      </c>
      <c r="U10" s="935">
        <v>2.4039999999999999</v>
      </c>
      <c r="V10" s="935">
        <v>2.35</v>
      </c>
      <c r="W10" s="935">
        <v>2.3420000000000001</v>
      </c>
      <c r="X10" s="935">
        <v>2.347</v>
      </c>
      <c r="Y10" s="935">
        <v>2.367</v>
      </c>
      <c r="Z10" s="935">
        <v>2.38</v>
      </c>
      <c r="AA10" s="935">
        <v>2.3809999999999998</v>
      </c>
      <c r="AB10" s="935">
        <v>2.3839999999999999</v>
      </c>
      <c r="AC10" s="935">
        <v>2.3980000000000001</v>
      </c>
      <c r="AD10" s="935">
        <v>2.42</v>
      </c>
      <c r="AE10" s="935">
        <v>2.4340000000000002</v>
      </c>
      <c r="AF10" s="935">
        <v>2.4769999999999999</v>
      </c>
      <c r="AG10" s="935">
        <v>2.488</v>
      </c>
      <c r="AH10" s="935">
        <v>2.4950000000000001</v>
      </c>
      <c r="AI10" s="935">
        <v>2.5150000000000001</v>
      </c>
      <c r="AJ10" s="935">
        <v>2.5190000000000001</v>
      </c>
      <c r="AK10" s="935">
        <v>2.5289999999999999</v>
      </c>
      <c r="AL10" s="935">
        <v>2.5470000000000002</v>
      </c>
      <c r="AM10" s="935">
        <v>2.5569999999999999</v>
      </c>
      <c r="AN10" s="935">
        <v>2.5539999999999998</v>
      </c>
      <c r="AO10" s="935">
        <v>2.573</v>
      </c>
      <c r="AP10" s="935">
        <v>2.5870000000000002</v>
      </c>
      <c r="AQ10" s="935">
        <v>2.5979999999999999</v>
      </c>
      <c r="AR10" s="935">
        <v>2.6080000000000001</v>
      </c>
      <c r="AS10" s="935">
        <v>2.6139999999999999</v>
      </c>
      <c r="AT10" s="935">
        <v>2.6139999999999999</v>
      </c>
      <c r="AU10" s="923">
        <v>2.613</v>
      </c>
      <c r="AV10" s="923">
        <v>2.6230000000000002</v>
      </c>
      <c r="AW10" s="923">
        <v>2.6190000000000002</v>
      </c>
      <c r="AX10" s="923">
        <v>2.6240000000000001</v>
      </c>
      <c r="AY10" s="923">
        <v>2.6240000000000001</v>
      </c>
      <c r="AZ10" s="923">
        <v>2.6429999999999998</v>
      </c>
      <c r="BA10" s="923">
        <v>2.6640000000000001</v>
      </c>
      <c r="BB10" s="923">
        <v>2.6739999999999999</v>
      </c>
      <c r="BC10" s="923">
        <v>2.6949999999999998</v>
      </c>
      <c r="BD10" s="923">
        <v>2.694</v>
      </c>
      <c r="BE10" s="923">
        <v>2.706</v>
      </c>
      <c r="BF10" s="923">
        <v>2.714</v>
      </c>
      <c r="BG10" s="923">
        <v>2.746</v>
      </c>
      <c r="BH10" s="923">
        <v>2.7650000000000001</v>
      </c>
      <c r="BI10" s="923">
        <v>2.78</v>
      </c>
      <c r="BJ10" s="923">
        <v>2.806</v>
      </c>
      <c r="BK10" s="923">
        <v>2.827</v>
      </c>
      <c r="BL10" s="923">
        <v>2.8420000000000001</v>
      </c>
      <c r="BM10" s="923">
        <v>2.855</v>
      </c>
      <c r="BN10" s="923">
        <v>2.88</v>
      </c>
      <c r="BO10" s="923">
        <v>2.911</v>
      </c>
      <c r="BP10" s="923">
        <v>2.931</v>
      </c>
      <c r="BQ10" s="923">
        <v>2.95</v>
      </c>
      <c r="BR10" s="923">
        <v>2.972</v>
      </c>
      <c r="BS10" s="923">
        <v>2.9980000000000002</v>
      </c>
      <c r="BT10" s="923">
        <v>3.0230000000000001</v>
      </c>
      <c r="BU10" s="923">
        <v>3.0489999999999999</v>
      </c>
      <c r="BV10" s="923">
        <v>3.073</v>
      </c>
      <c r="BW10" s="923">
        <v>3.0979999999999999</v>
      </c>
      <c r="BX10" s="923">
        <v>3.1219999999999999</v>
      </c>
      <c r="BY10" s="923">
        <v>3.149</v>
      </c>
      <c r="BZ10" s="923">
        <v>3.1749999999999998</v>
      </c>
      <c r="CA10" s="923">
        <v>3.2010000000000001</v>
      </c>
      <c r="CB10" s="923">
        <v>3.2250000000000001</v>
      </c>
      <c r="CC10" s="923">
        <v>3.2519999999999998</v>
      </c>
      <c r="CD10" s="923">
        <v>3.278</v>
      </c>
    </row>
    <row r="13" spans="1:83">
      <c r="BF13" s="2" t="s">
        <v>926</v>
      </c>
      <c r="BG13" s="1"/>
      <c r="BH13" s="1"/>
      <c r="BI13" s="3" t="s">
        <v>927</v>
      </c>
      <c r="BJ13" s="4"/>
      <c r="BK13" s="4"/>
      <c r="BL13" s="4"/>
      <c r="BM13" s="4"/>
      <c r="BN13" s="4"/>
      <c r="BO13" s="1"/>
      <c r="BP13" s="1"/>
      <c r="BQ13" s="1"/>
    </row>
    <row r="14" spans="1:83">
      <c r="BF14" s="615"/>
      <c r="BG14" s="431"/>
      <c r="BH14" s="431"/>
      <c r="BI14" s="431"/>
      <c r="BJ14" s="431"/>
      <c r="BK14" s="431"/>
      <c r="BL14" s="431"/>
      <c r="BM14" s="431"/>
      <c r="BN14" s="431"/>
      <c r="BO14" s="431"/>
      <c r="BP14" s="431"/>
      <c r="BQ14" s="616"/>
    </row>
    <row r="15" spans="1:83">
      <c r="BF15" s="5"/>
      <c r="BG15" s="6" t="s">
        <v>173</v>
      </c>
      <c r="BH15" s="7" t="s">
        <v>928</v>
      </c>
      <c r="BI15" s="7"/>
      <c r="BJ15" s="7"/>
      <c r="BK15" s="7"/>
      <c r="BL15" s="7"/>
      <c r="BM15" s="7"/>
      <c r="BN15" s="7"/>
      <c r="BO15" s="7"/>
      <c r="BP15" s="7"/>
      <c r="BQ15" s="8"/>
    </row>
    <row r="16" spans="1:83">
      <c r="BF16" s="5"/>
      <c r="BG16" s="7"/>
      <c r="BH16" s="928" t="s">
        <v>155</v>
      </c>
      <c r="BI16" s="7"/>
      <c r="BJ16" s="7"/>
      <c r="BK16" s="7"/>
      <c r="BL16" s="7"/>
      <c r="BM16" s="7"/>
      <c r="BN16" s="7"/>
      <c r="BO16" s="7"/>
      <c r="BP16" s="7"/>
      <c r="BQ16" s="9" t="s">
        <v>174</v>
      </c>
    </row>
    <row r="17" spans="58:69">
      <c r="BF17" s="5"/>
      <c r="BG17" s="7"/>
      <c r="BH17" s="936">
        <f>BL9</f>
        <v>2.8260000000000001</v>
      </c>
      <c r="BI17" s="7"/>
      <c r="BJ17" s="7"/>
      <c r="BK17" s="7"/>
      <c r="BL17" s="7"/>
      <c r="BM17" s="7"/>
      <c r="BN17" s="7"/>
      <c r="BO17" s="7"/>
      <c r="BP17" s="7"/>
      <c r="BQ17" s="617">
        <f>BH17</f>
        <v>2.8260000000000001</v>
      </c>
    </row>
    <row r="18" spans="58:69">
      <c r="BF18" s="5"/>
      <c r="BG18" s="7"/>
      <c r="BH18" s="7"/>
      <c r="BI18" s="7"/>
      <c r="BJ18" s="7"/>
      <c r="BK18" s="7"/>
      <c r="BL18" s="7"/>
      <c r="BM18" s="7"/>
      <c r="BN18" s="7"/>
      <c r="BO18" s="7"/>
      <c r="BP18" s="7"/>
      <c r="BQ18" s="618"/>
    </row>
    <row r="19" spans="58:69">
      <c r="BF19" s="5"/>
      <c r="BG19" s="6" t="s">
        <v>175</v>
      </c>
      <c r="BH19" s="7" t="s">
        <v>929</v>
      </c>
      <c r="BI19" s="7"/>
      <c r="BJ19" s="7"/>
      <c r="BK19" s="7"/>
      <c r="BL19" s="7"/>
      <c r="BM19" s="7"/>
      <c r="BN19" s="7"/>
      <c r="BO19" s="7"/>
      <c r="BP19" s="7"/>
      <c r="BQ19" s="618"/>
    </row>
    <row r="20" spans="58:69">
      <c r="BF20" s="5"/>
      <c r="BG20" s="7"/>
      <c r="BH20" s="937" t="str">
        <f>BM7</f>
        <v>2019Q3</v>
      </c>
      <c r="BI20" s="934" t="str">
        <f t="shared" ref="BI20:BO20" si="0">BN7</f>
        <v>2019Q4</v>
      </c>
      <c r="BJ20" s="934" t="str">
        <f t="shared" si="0"/>
        <v>2020Q1</v>
      </c>
      <c r="BK20" s="934" t="str">
        <f t="shared" si="0"/>
        <v>2020Q2</v>
      </c>
      <c r="BL20" s="934" t="str">
        <f t="shared" si="0"/>
        <v>2020Q3</v>
      </c>
      <c r="BM20" s="934" t="str">
        <f t="shared" si="0"/>
        <v>2020Q4</v>
      </c>
      <c r="BN20" s="934" t="str">
        <f t="shared" si="0"/>
        <v>2021Q1</v>
      </c>
      <c r="BO20" s="934" t="str">
        <f t="shared" si="0"/>
        <v>2021Q2</v>
      </c>
      <c r="BP20" s="7"/>
      <c r="BQ20" s="618"/>
    </row>
    <row r="21" spans="58:69">
      <c r="BF21" s="5"/>
      <c r="BG21" s="7"/>
      <c r="BH21" s="935">
        <f>BM9</f>
        <v>2.8330000000000002</v>
      </c>
      <c r="BI21" s="935">
        <f t="shared" ref="BI21:BO21" si="1">BN9</f>
        <v>2.8519999999999999</v>
      </c>
      <c r="BJ21" s="935">
        <f t="shared" si="1"/>
        <v>2.8759999999999999</v>
      </c>
      <c r="BK21" s="935">
        <f t="shared" si="1"/>
        <v>2.8879999999999999</v>
      </c>
      <c r="BL21" s="935">
        <f t="shared" si="1"/>
        <v>2.9</v>
      </c>
      <c r="BM21" s="935">
        <f t="shared" si="1"/>
        <v>2.9129999999999998</v>
      </c>
      <c r="BN21" s="935">
        <f t="shared" si="1"/>
        <v>2.931</v>
      </c>
      <c r="BO21" s="935">
        <f t="shared" si="1"/>
        <v>2.9470000000000001</v>
      </c>
      <c r="BP21" s="7"/>
      <c r="BQ21" s="617">
        <f>AVERAGE(BH21:BO21)</f>
        <v>2.8925000000000001</v>
      </c>
    </row>
    <row r="22" spans="58:69">
      <c r="BF22" s="5"/>
      <c r="BG22" s="7"/>
      <c r="BH22" s="7"/>
      <c r="BI22" s="7"/>
      <c r="BJ22" s="7"/>
      <c r="BK22" s="7"/>
      <c r="BL22" s="7"/>
      <c r="BM22" s="7"/>
      <c r="BN22" s="7"/>
      <c r="BO22" s="7"/>
      <c r="BP22" s="7"/>
      <c r="BQ22" s="618"/>
    </row>
    <row r="23" spans="58:69">
      <c r="BF23" s="5"/>
      <c r="BG23" s="7"/>
      <c r="BH23" s="7"/>
      <c r="BI23" s="7"/>
      <c r="BJ23" s="7"/>
      <c r="BK23" s="7"/>
      <c r="BL23" s="7"/>
      <c r="BM23" s="7"/>
      <c r="BN23" s="7"/>
      <c r="BO23" s="7"/>
      <c r="BP23" s="10" t="s">
        <v>176</v>
      </c>
      <c r="BQ23" s="619">
        <f>(BQ21-BQ17)/BQ17</f>
        <v>2.3531493276716206E-2</v>
      </c>
    </row>
    <row r="24" spans="58:69">
      <c r="BF24" s="11"/>
      <c r="BG24" s="12"/>
      <c r="BH24" s="12"/>
      <c r="BI24" s="12"/>
      <c r="BJ24" s="12"/>
      <c r="BK24" s="12"/>
      <c r="BL24" s="12"/>
      <c r="BM24" s="12"/>
      <c r="BN24" s="12"/>
      <c r="BO24" s="12"/>
      <c r="BP24" s="12"/>
      <c r="BQ24" s="13"/>
    </row>
  </sheetData>
  <pageMargins left="0.25" right="0.25" top="1" bottom="1" header="0.5" footer="0.5"/>
  <pageSetup scale="7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H15" sqref="H15"/>
    </sheetView>
  </sheetViews>
  <sheetFormatPr defaultColWidth="9.140625" defaultRowHeight="15"/>
  <cols>
    <col min="1" max="1" width="24.28515625" style="18" customWidth="1"/>
    <col min="2" max="2" width="15.140625" style="18" bestFit="1" customWidth="1"/>
    <col min="3" max="3" width="11.42578125" style="18" customWidth="1"/>
    <col min="4" max="4" width="15.5703125" style="18" customWidth="1"/>
    <col min="5" max="5" width="14.7109375" style="18" customWidth="1"/>
    <col min="6" max="9" width="11.42578125" style="18" customWidth="1"/>
    <col min="10" max="10" width="13.28515625" style="18" bestFit="1" customWidth="1"/>
    <col min="11" max="11" width="16.140625" style="18" customWidth="1"/>
    <col min="12" max="16384" width="9.140625" style="18"/>
  </cols>
  <sheetData>
    <row r="1" spans="1:11">
      <c r="A1" s="390" t="s">
        <v>584</v>
      </c>
      <c r="B1" s="390"/>
    </row>
    <row r="2" spans="1:11">
      <c r="A2" s="391" t="s">
        <v>497</v>
      </c>
      <c r="B2" s="391"/>
      <c r="C2" s="391" t="s">
        <v>585</v>
      </c>
      <c r="D2" s="391" t="s">
        <v>586</v>
      </c>
      <c r="E2" s="391" t="s">
        <v>587</v>
      </c>
      <c r="F2" s="391" t="s">
        <v>588</v>
      </c>
      <c r="G2" s="391" t="s">
        <v>589</v>
      </c>
      <c r="H2" s="391" t="s">
        <v>590</v>
      </c>
      <c r="I2" s="391" t="s">
        <v>591</v>
      </c>
      <c r="J2" s="391" t="s">
        <v>592</v>
      </c>
      <c r="K2" s="391" t="s">
        <v>498</v>
      </c>
    </row>
    <row r="3" spans="1:11">
      <c r="A3" s="391"/>
      <c r="B3" s="391" t="s">
        <v>748</v>
      </c>
      <c r="C3" s="391" t="s">
        <v>593</v>
      </c>
      <c r="D3" s="391" t="s">
        <v>594</v>
      </c>
      <c r="E3" s="391" t="s">
        <v>595</v>
      </c>
      <c r="F3" s="391" t="s">
        <v>594</v>
      </c>
      <c r="G3" s="391" t="s">
        <v>596</v>
      </c>
      <c r="H3" s="391" t="s">
        <v>597</v>
      </c>
      <c r="I3" s="391" t="s">
        <v>598</v>
      </c>
      <c r="J3" s="391" t="s">
        <v>599</v>
      </c>
      <c r="K3" s="390"/>
    </row>
    <row r="4" spans="1:11">
      <c r="A4" s="125" t="s">
        <v>435</v>
      </c>
      <c r="B4" s="584">
        <f>K4-D4-F4</f>
        <v>44876.680000000008</v>
      </c>
      <c r="C4" s="392">
        <v>3120.67</v>
      </c>
      <c r="D4" s="392">
        <v>2916.67</v>
      </c>
      <c r="E4" s="392">
        <v>2776.35</v>
      </c>
      <c r="F4" s="392"/>
      <c r="G4" s="392">
        <v>3998.56</v>
      </c>
      <c r="H4" s="392">
        <v>2856.45</v>
      </c>
      <c r="I4" s="392"/>
      <c r="J4" s="392">
        <v>32124.65</v>
      </c>
      <c r="K4" s="393">
        <v>47793.350000000006</v>
      </c>
    </row>
    <row r="5" spans="1:11">
      <c r="A5" s="125" t="s">
        <v>436</v>
      </c>
      <c r="B5" s="584">
        <f t="shared" ref="B5:B19" si="0">K5-D5-F5</f>
        <v>802416.08</v>
      </c>
      <c r="C5" s="392">
        <v>134620.66999999998</v>
      </c>
      <c r="D5" s="392">
        <v>27416.67</v>
      </c>
      <c r="E5" s="392">
        <v>66908.62</v>
      </c>
      <c r="F5" s="392"/>
      <c r="G5" s="392">
        <v>49964.94</v>
      </c>
      <c r="H5" s="392">
        <v>140280.54999999999</v>
      </c>
      <c r="I5" s="392">
        <v>10000</v>
      </c>
      <c r="J5" s="392">
        <v>400641.3</v>
      </c>
      <c r="K5" s="393">
        <v>829832.75</v>
      </c>
    </row>
    <row r="6" spans="1:11">
      <c r="A6" s="125" t="s">
        <v>437</v>
      </c>
      <c r="B6" s="584">
        <f t="shared" si="0"/>
        <v>216914.47999999998</v>
      </c>
      <c r="C6" s="392">
        <v>5245.67</v>
      </c>
      <c r="D6" s="392">
        <v>17791.669999999998</v>
      </c>
      <c r="E6" s="392">
        <v>14174.54</v>
      </c>
      <c r="F6" s="392"/>
      <c r="G6" s="392">
        <v>20443.84</v>
      </c>
      <c r="H6" s="392">
        <v>11771.23</v>
      </c>
      <c r="I6" s="392"/>
      <c r="J6" s="392">
        <v>165279.19999999998</v>
      </c>
      <c r="K6" s="393">
        <v>234706.14999999997</v>
      </c>
    </row>
    <row r="7" spans="1:11">
      <c r="A7" s="125" t="s">
        <v>438</v>
      </c>
      <c r="B7" s="584">
        <f t="shared" si="0"/>
        <v>330566.19</v>
      </c>
      <c r="C7" s="392">
        <v>5245.67</v>
      </c>
      <c r="D7" s="392">
        <v>17791.669999999998</v>
      </c>
      <c r="E7" s="392">
        <v>21257.19</v>
      </c>
      <c r="F7" s="392"/>
      <c r="G7" s="392">
        <v>27363.8</v>
      </c>
      <c r="H7" s="392">
        <v>29614.13</v>
      </c>
      <c r="I7" s="392"/>
      <c r="J7" s="392">
        <v>247085.4</v>
      </c>
      <c r="K7" s="393">
        <v>348357.86</v>
      </c>
    </row>
    <row r="8" spans="1:11">
      <c r="A8" s="125" t="s">
        <v>439</v>
      </c>
      <c r="B8" s="584">
        <f t="shared" si="0"/>
        <v>174799.72000000003</v>
      </c>
      <c r="C8" s="392">
        <v>5245.67</v>
      </c>
      <c r="D8" s="392">
        <v>17791.669999999998</v>
      </c>
      <c r="E8" s="392">
        <v>12124.74</v>
      </c>
      <c r="F8" s="392">
        <v>8000</v>
      </c>
      <c r="G8" s="392">
        <v>16879.34</v>
      </c>
      <c r="H8" s="392">
        <v>12070.6</v>
      </c>
      <c r="I8" s="392"/>
      <c r="J8" s="392">
        <v>128479.37000000001</v>
      </c>
      <c r="K8" s="393">
        <v>200591.39</v>
      </c>
    </row>
    <row r="9" spans="1:11">
      <c r="A9" s="125" t="s">
        <v>440</v>
      </c>
      <c r="B9" s="584">
        <f t="shared" si="0"/>
        <v>52106.3</v>
      </c>
      <c r="C9" s="392">
        <v>3199.67</v>
      </c>
      <c r="D9" s="392">
        <v>3469.67</v>
      </c>
      <c r="E9" s="392">
        <v>3399.03</v>
      </c>
      <c r="F9" s="392">
        <v>1982.67</v>
      </c>
      <c r="G9" s="392">
        <v>4741.66</v>
      </c>
      <c r="H9" s="392">
        <v>4198.46</v>
      </c>
      <c r="I9" s="392"/>
      <c r="J9" s="392">
        <v>36567.480000000003</v>
      </c>
      <c r="K9" s="393">
        <v>57558.64</v>
      </c>
    </row>
    <row r="10" spans="1:11">
      <c r="A10" s="125" t="s">
        <v>449</v>
      </c>
      <c r="B10" s="584">
        <f t="shared" si="0"/>
        <v>366123.57</v>
      </c>
      <c r="C10" s="392">
        <v>4370.67</v>
      </c>
      <c r="D10" s="392">
        <v>11666.67</v>
      </c>
      <c r="E10" s="392">
        <v>23490.66</v>
      </c>
      <c r="F10" s="392">
        <v>6666.67</v>
      </c>
      <c r="G10" s="392">
        <v>33024.589999999997</v>
      </c>
      <c r="H10" s="392">
        <v>17957.79</v>
      </c>
      <c r="I10" s="392"/>
      <c r="J10" s="392">
        <v>287279.86</v>
      </c>
      <c r="K10" s="393">
        <v>384456.91</v>
      </c>
    </row>
    <row r="11" spans="1:11">
      <c r="A11" s="125" t="s">
        <v>441</v>
      </c>
      <c r="B11" s="584">
        <f t="shared" si="0"/>
        <v>161524.37000000002</v>
      </c>
      <c r="C11" s="392">
        <v>4162.33</v>
      </c>
      <c r="D11" s="392">
        <v>10208.33</v>
      </c>
      <c r="E11" s="392">
        <v>10854.36</v>
      </c>
      <c r="F11" s="392">
        <v>5833.33</v>
      </c>
      <c r="G11" s="392">
        <v>15621.17</v>
      </c>
      <c r="H11" s="392">
        <v>4329.67</v>
      </c>
      <c r="I11" s="392"/>
      <c r="J11" s="392">
        <v>126556.84</v>
      </c>
      <c r="K11" s="393">
        <v>177566.03</v>
      </c>
    </row>
    <row r="12" spans="1:11">
      <c r="A12" s="125" t="s">
        <v>442</v>
      </c>
      <c r="B12" s="584">
        <f t="shared" si="0"/>
        <v>180391.64999999997</v>
      </c>
      <c r="C12" s="392">
        <v>4370.67</v>
      </c>
      <c r="D12" s="392">
        <v>11666.67</v>
      </c>
      <c r="E12" s="392">
        <v>12018.19</v>
      </c>
      <c r="F12" s="392">
        <v>6666.67</v>
      </c>
      <c r="G12" s="392">
        <v>16460.29</v>
      </c>
      <c r="H12" s="392">
        <v>11223.98</v>
      </c>
      <c r="I12" s="392"/>
      <c r="J12" s="392">
        <v>136318.51999999999</v>
      </c>
      <c r="K12" s="393">
        <v>198724.99</v>
      </c>
    </row>
    <row r="13" spans="1:11">
      <c r="A13" s="125" t="s">
        <v>443</v>
      </c>
      <c r="B13" s="584">
        <f t="shared" si="0"/>
        <v>464035.53</v>
      </c>
      <c r="C13" s="392">
        <v>5245.67</v>
      </c>
      <c r="D13" s="392">
        <v>17791.669999999998</v>
      </c>
      <c r="E13" s="392">
        <v>30265.69</v>
      </c>
      <c r="F13" s="392">
        <v>10166.67</v>
      </c>
      <c r="G13" s="392">
        <v>38791.39</v>
      </c>
      <c r="H13" s="392">
        <v>52855.66</v>
      </c>
      <c r="I13" s="392"/>
      <c r="J13" s="392">
        <v>336877.12</v>
      </c>
      <c r="K13" s="393">
        <v>491993.87</v>
      </c>
    </row>
    <row r="14" spans="1:11">
      <c r="A14" s="125" t="s">
        <v>444</v>
      </c>
      <c r="B14" s="584">
        <f t="shared" si="0"/>
        <v>165880.99</v>
      </c>
      <c r="C14" s="392">
        <v>4370.66</v>
      </c>
      <c r="D14" s="392">
        <v>11666.66</v>
      </c>
      <c r="E14" s="392">
        <v>11139.99</v>
      </c>
      <c r="F14" s="392">
        <v>6666.67</v>
      </c>
      <c r="G14" s="392">
        <v>16250.26</v>
      </c>
      <c r="H14" s="392">
        <v>6372.68</v>
      </c>
      <c r="I14" s="392"/>
      <c r="J14" s="392">
        <v>127747.4</v>
      </c>
      <c r="K14" s="393">
        <v>184214.32</v>
      </c>
    </row>
    <row r="15" spans="1:11">
      <c r="A15" s="125" t="s">
        <v>448</v>
      </c>
      <c r="B15" s="584">
        <f t="shared" si="0"/>
        <v>218782.16999999995</v>
      </c>
      <c r="C15" s="392">
        <v>4370.67</v>
      </c>
      <c r="D15" s="392">
        <v>11666.67</v>
      </c>
      <c r="E15" s="392">
        <v>14492</v>
      </c>
      <c r="F15" s="392">
        <v>6666.67</v>
      </c>
      <c r="G15" s="392">
        <v>20967.91</v>
      </c>
      <c r="H15" s="392">
        <v>9931.07</v>
      </c>
      <c r="I15" s="392"/>
      <c r="J15" s="392">
        <v>169020.52</v>
      </c>
      <c r="K15" s="393">
        <v>237115.50999999998</v>
      </c>
    </row>
    <row r="16" spans="1:11">
      <c r="A16" s="125" t="s">
        <v>462</v>
      </c>
      <c r="B16" s="584">
        <f t="shared" si="0"/>
        <v>211926.68</v>
      </c>
      <c r="C16" s="392">
        <v>6620.66</v>
      </c>
      <c r="D16" s="392">
        <v>27416.66</v>
      </c>
      <c r="E16" s="392"/>
      <c r="F16" s="392"/>
      <c r="G16" s="392">
        <v>21597</v>
      </c>
      <c r="H16" s="392">
        <v>10065.11</v>
      </c>
      <c r="I16" s="392"/>
      <c r="J16" s="392">
        <v>173643.91</v>
      </c>
      <c r="K16" s="393">
        <v>239343.34</v>
      </c>
    </row>
    <row r="17" spans="1:11">
      <c r="A17" s="125" t="s">
        <v>445</v>
      </c>
      <c r="B17" s="584">
        <f t="shared" si="0"/>
        <v>182407.16</v>
      </c>
      <c r="C17" s="392">
        <v>4370.66</v>
      </c>
      <c r="D17" s="392">
        <v>11666.66</v>
      </c>
      <c r="E17" s="392">
        <v>12223.77</v>
      </c>
      <c r="F17" s="392">
        <v>6666.66</v>
      </c>
      <c r="G17" s="392">
        <v>17403.419999999998</v>
      </c>
      <c r="H17" s="392">
        <v>9671.49</v>
      </c>
      <c r="I17" s="392"/>
      <c r="J17" s="392">
        <v>138737.82</v>
      </c>
      <c r="K17" s="393">
        <v>200740.48000000001</v>
      </c>
    </row>
    <row r="18" spans="1:11">
      <c r="A18" s="125" t="s">
        <v>447</v>
      </c>
      <c r="B18" s="584">
        <f t="shared" si="0"/>
        <v>497829.41999999993</v>
      </c>
      <c r="C18" s="392">
        <v>22782</v>
      </c>
      <c r="D18" s="392">
        <v>37624.980000000003</v>
      </c>
      <c r="E18" s="392">
        <v>32018.21</v>
      </c>
      <c r="F18" s="392"/>
      <c r="G18" s="392">
        <v>43405.03</v>
      </c>
      <c r="H18" s="392">
        <v>39741.949999999997</v>
      </c>
      <c r="I18" s="392"/>
      <c r="J18" s="392">
        <v>359882.23</v>
      </c>
      <c r="K18" s="393">
        <v>535454.39999999991</v>
      </c>
    </row>
    <row r="19" spans="1:11">
      <c r="A19" s="125" t="s">
        <v>446</v>
      </c>
      <c r="B19" s="584">
        <f t="shared" si="0"/>
        <v>279871.81999999995</v>
      </c>
      <c r="C19" s="392">
        <v>4162.33</v>
      </c>
      <c r="D19" s="392">
        <v>10208.33</v>
      </c>
      <c r="E19" s="392">
        <v>17828.66</v>
      </c>
      <c r="F19" s="392">
        <v>5833.33</v>
      </c>
      <c r="G19" s="392">
        <v>20338.8</v>
      </c>
      <c r="H19" s="392">
        <v>24777.43</v>
      </c>
      <c r="I19" s="392"/>
      <c r="J19" s="392">
        <v>212764.6</v>
      </c>
      <c r="K19" s="393">
        <v>295913.48</v>
      </c>
    </row>
    <row r="20" spans="1:11">
      <c r="A20" s="394" t="s">
        <v>498</v>
      </c>
      <c r="B20" s="581">
        <f>SUM(B4:B19)</f>
        <v>4350452.8100000005</v>
      </c>
      <c r="C20" s="395">
        <v>221504.34000000008</v>
      </c>
      <c r="D20" s="395">
        <v>248761.32</v>
      </c>
      <c r="E20" s="395">
        <v>284971.99999999994</v>
      </c>
      <c r="F20" s="395">
        <v>65149.34</v>
      </c>
      <c r="G20" s="395">
        <v>367251.99999999994</v>
      </c>
      <c r="H20" s="395">
        <v>387718.25</v>
      </c>
      <c r="I20" s="395">
        <v>10000</v>
      </c>
      <c r="J20" s="395">
        <v>3079006.22</v>
      </c>
      <c r="K20" s="395">
        <v>4664363.4699999988</v>
      </c>
    </row>
    <row r="22" spans="1:11">
      <c r="D22" s="403">
        <f>C20+E20</f>
        <v>506476.34</v>
      </c>
      <c r="K22" s="403"/>
    </row>
    <row r="23" spans="1:11">
      <c r="A23" s="18" t="s">
        <v>600</v>
      </c>
    </row>
    <row r="24" spans="1:11">
      <c r="A24" s="18" t="s">
        <v>601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C20" sqref="C20"/>
    </sheetView>
  </sheetViews>
  <sheetFormatPr defaultColWidth="9.140625" defaultRowHeight="15"/>
  <cols>
    <col min="1" max="1" width="27.140625" style="18" customWidth="1"/>
    <col min="2" max="2" width="18.28515625" style="18" customWidth="1"/>
    <col min="3" max="3" width="13.85546875" style="18" bestFit="1" customWidth="1"/>
    <col min="4" max="4" width="12.5703125" style="18" bestFit="1" customWidth="1"/>
    <col min="5" max="5" width="19.7109375" style="18" bestFit="1" customWidth="1"/>
    <col min="6" max="6" width="12.7109375" style="18" bestFit="1" customWidth="1"/>
    <col min="7" max="7" width="13.140625" style="18" bestFit="1" customWidth="1"/>
    <col min="8" max="8" width="12.5703125" style="18" bestFit="1" customWidth="1"/>
    <col min="9" max="9" width="14.28515625" style="18" bestFit="1" customWidth="1"/>
    <col min="10" max="10" width="15.85546875" style="390" customWidth="1"/>
    <col min="11" max="12" width="9.140625" style="18"/>
    <col min="13" max="13" width="12.5703125" style="18" bestFit="1" customWidth="1"/>
    <col min="14" max="16384" width="9.140625" style="18"/>
  </cols>
  <sheetData>
    <row r="1" spans="1:13">
      <c r="A1" s="390" t="s">
        <v>602</v>
      </c>
      <c r="B1" s="390"/>
    </row>
    <row r="2" spans="1:13">
      <c r="A2" s="391" t="s">
        <v>497</v>
      </c>
      <c r="B2" s="391"/>
      <c r="C2" s="391" t="s">
        <v>587</v>
      </c>
      <c r="D2" s="391" t="s">
        <v>588</v>
      </c>
      <c r="E2" s="391">
        <v>45001001</v>
      </c>
      <c r="F2" s="391" t="s">
        <v>603</v>
      </c>
      <c r="G2" s="391" t="s">
        <v>589</v>
      </c>
      <c r="H2" s="391" t="s">
        <v>590</v>
      </c>
      <c r="I2" s="391" t="s">
        <v>592</v>
      </c>
      <c r="J2" s="396" t="s">
        <v>495</v>
      </c>
    </row>
    <row r="3" spans="1:13">
      <c r="A3" s="391"/>
      <c r="B3" s="391" t="s">
        <v>748</v>
      </c>
      <c r="C3" s="391" t="s">
        <v>595</v>
      </c>
      <c r="D3" s="391" t="s">
        <v>594</v>
      </c>
      <c r="E3" s="391" t="s">
        <v>593</v>
      </c>
      <c r="F3" s="391" t="s">
        <v>604</v>
      </c>
      <c r="G3" s="391" t="s">
        <v>596</v>
      </c>
      <c r="H3" s="391" t="s">
        <v>597</v>
      </c>
      <c r="I3" s="391" t="s">
        <v>599</v>
      </c>
      <c r="J3" s="396"/>
    </row>
    <row r="4" spans="1:13">
      <c r="A4" s="399" t="s">
        <v>436</v>
      </c>
      <c r="B4" s="582">
        <f>J4-D4</f>
        <v>758649.14</v>
      </c>
      <c r="C4" s="400">
        <v>68618.399999999994</v>
      </c>
      <c r="D4" s="400">
        <v>46999.92</v>
      </c>
      <c r="E4" s="400">
        <v>38170.699999999997</v>
      </c>
      <c r="F4" s="400"/>
      <c r="G4" s="400">
        <v>49964.88</v>
      </c>
      <c r="H4" s="400">
        <v>140280.48000000001</v>
      </c>
      <c r="I4" s="400">
        <v>461614.68</v>
      </c>
      <c r="J4" s="580">
        <f t="shared" ref="J4:J19" si="0">+SUM(C4:I4)</f>
        <v>805649.06</v>
      </c>
    </row>
    <row r="5" spans="1:13">
      <c r="A5" s="401" t="s">
        <v>446</v>
      </c>
      <c r="B5" s="582">
        <f t="shared" ref="B5:B19" si="1">J5-D5</f>
        <v>482324.4</v>
      </c>
      <c r="C5" s="402">
        <v>32836.379999999997</v>
      </c>
      <c r="D5" s="402">
        <v>64500.12</v>
      </c>
      <c r="E5" s="402">
        <v>27958.86</v>
      </c>
      <c r="F5" s="402"/>
      <c r="G5" s="402">
        <v>43404.959999999999</v>
      </c>
      <c r="H5" s="402">
        <v>39741.96</v>
      </c>
      <c r="I5" s="402">
        <v>338382.24</v>
      </c>
      <c r="J5" s="580">
        <f t="shared" si="0"/>
        <v>546824.52</v>
      </c>
    </row>
    <row r="6" spans="1:13">
      <c r="A6" s="399" t="s">
        <v>443</v>
      </c>
      <c r="B6" s="582">
        <f t="shared" si="1"/>
        <v>487397.75000000006</v>
      </c>
      <c r="C6" s="400">
        <v>31039.08</v>
      </c>
      <c r="D6" s="400">
        <v>30499.919999999998</v>
      </c>
      <c r="E6" s="400">
        <v>27834.47</v>
      </c>
      <c r="F6" s="400"/>
      <c r="G6" s="400">
        <v>38791.440000000002</v>
      </c>
      <c r="H6" s="400">
        <v>52855.68</v>
      </c>
      <c r="I6" s="400">
        <v>336877.08</v>
      </c>
      <c r="J6" s="580">
        <f t="shared" si="0"/>
        <v>517897.67000000004</v>
      </c>
    </row>
    <row r="7" spans="1:13">
      <c r="A7" s="401" t="s">
        <v>449</v>
      </c>
      <c r="B7" s="582">
        <f t="shared" si="1"/>
        <v>386089.58</v>
      </c>
      <c r="C7" s="402">
        <v>24090.9</v>
      </c>
      <c r="D7" s="402">
        <v>20000.04</v>
      </c>
      <c r="E7" s="402">
        <v>23736.559999999998</v>
      </c>
      <c r="F7" s="402"/>
      <c r="G7" s="402">
        <v>33024.6</v>
      </c>
      <c r="H7" s="402">
        <v>17957.759999999998</v>
      </c>
      <c r="I7" s="402">
        <v>287279.76</v>
      </c>
      <c r="J7" s="580">
        <f t="shared" si="0"/>
        <v>406089.62</v>
      </c>
    </row>
    <row r="8" spans="1:13">
      <c r="A8" s="399" t="s">
        <v>438</v>
      </c>
      <c r="B8" s="582">
        <f t="shared" si="1"/>
        <v>335272.48000000004</v>
      </c>
      <c r="C8" s="400">
        <v>21800.400000000001</v>
      </c>
      <c r="D8" s="400">
        <v>30499.919999999998</v>
      </c>
      <c r="E8" s="400">
        <v>19575.400000000001</v>
      </c>
      <c r="F8" s="400"/>
      <c r="G8" s="400">
        <v>27363.84</v>
      </c>
      <c r="H8" s="400">
        <v>29614.080000000002</v>
      </c>
      <c r="I8" s="400">
        <v>236918.76</v>
      </c>
      <c r="J8" s="580">
        <f t="shared" si="0"/>
        <v>365772.4</v>
      </c>
    </row>
    <row r="9" spans="1:13">
      <c r="A9" s="401" t="s">
        <v>447</v>
      </c>
      <c r="B9" s="582">
        <f t="shared" si="1"/>
        <v>293744.63999999996</v>
      </c>
      <c r="C9" s="402">
        <v>18284.22</v>
      </c>
      <c r="D9" s="402">
        <v>17499.96</v>
      </c>
      <c r="E9" s="402">
        <v>17579.7</v>
      </c>
      <c r="F9" s="402"/>
      <c r="G9" s="402">
        <v>20338.8</v>
      </c>
      <c r="H9" s="402">
        <v>24777.360000000001</v>
      </c>
      <c r="I9" s="402">
        <v>212764.56</v>
      </c>
      <c r="J9" s="580">
        <f t="shared" si="0"/>
        <v>311244.59999999998</v>
      </c>
      <c r="M9" s="126"/>
    </row>
    <row r="10" spans="1:13">
      <c r="A10" s="399" t="s">
        <v>448</v>
      </c>
      <c r="B10" s="582">
        <f t="shared" si="1"/>
        <v>259997.17</v>
      </c>
      <c r="C10" s="400">
        <v>14862.3</v>
      </c>
      <c r="D10" s="400">
        <v>20000.04</v>
      </c>
      <c r="E10" s="400">
        <v>13965.349999999999</v>
      </c>
      <c r="F10" s="400">
        <v>31250</v>
      </c>
      <c r="G10" s="400">
        <v>20967.96</v>
      </c>
      <c r="H10" s="400">
        <v>9931.08</v>
      </c>
      <c r="I10" s="400">
        <v>169020.48</v>
      </c>
      <c r="J10" s="580">
        <f t="shared" si="0"/>
        <v>279997.21000000002</v>
      </c>
    </row>
    <row r="11" spans="1:13">
      <c r="A11" s="401" t="s">
        <v>462</v>
      </c>
      <c r="B11" s="582">
        <f t="shared" si="1"/>
        <v>203052.27000000002</v>
      </c>
      <c r="C11" s="402"/>
      <c r="D11" s="402">
        <v>46999.92</v>
      </c>
      <c r="E11" s="402">
        <v>13052.91</v>
      </c>
      <c r="F11" s="402"/>
      <c r="G11" s="402">
        <v>21597</v>
      </c>
      <c r="H11" s="402">
        <v>10065.120000000001</v>
      </c>
      <c r="I11" s="402">
        <v>158337.24</v>
      </c>
      <c r="J11" s="580">
        <f t="shared" si="0"/>
        <v>250052.19</v>
      </c>
    </row>
    <row r="12" spans="1:13">
      <c r="A12" s="399" t="s">
        <v>437</v>
      </c>
      <c r="B12" s="582">
        <f t="shared" si="1"/>
        <v>214680.44</v>
      </c>
      <c r="C12" s="400">
        <v>14536.74</v>
      </c>
      <c r="D12" s="400">
        <v>30499.919999999998</v>
      </c>
      <c r="E12" s="400">
        <v>12816.14</v>
      </c>
      <c r="F12" s="400"/>
      <c r="G12" s="400">
        <v>20443.8</v>
      </c>
      <c r="H12" s="400">
        <v>11771.28</v>
      </c>
      <c r="I12" s="400">
        <v>155112.48000000001</v>
      </c>
      <c r="J12" s="580">
        <f t="shared" si="0"/>
        <v>245180.36</v>
      </c>
    </row>
    <row r="13" spans="1:13">
      <c r="A13" s="401" t="s">
        <v>445</v>
      </c>
      <c r="B13" s="582">
        <f t="shared" si="1"/>
        <v>189811.83</v>
      </c>
      <c r="C13" s="402">
        <v>12536.1</v>
      </c>
      <c r="D13" s="402">
        <v>20000.04</v>
      </c>
      <c r="E13" s="402">
        <v>11463.21</v>
      </c>
      <c r="F13" s="402"/>
      <c r="G13" s="402">
        <v>17403.36</v>
      </c>
      <c r="H13" s="402">
        <v>9671.4</v>
      </c>
      <c r="I13" s="402">
        <v>138737.76</v>
      </c>
      <c r="J13" s="580">
        <f t="shared" si="0"/>
        <v>209811.87</v>
      </c>
    </row>
    <row r="14" spans="1:13">
      <c r="A14" s="399" t="s">
        <v>439</v>
      </c>
      <c r="B14" s="582">
        <f t="shared" si="1"/>
        <v>178133.66000000003</v>
      </c>
      <c r="C14" s="400">
        <v>12434.58</v>
      </c>
      <c r="D14" s="400">
        <v>30499.919999999998</v>
      </c>
      <c r="E14" s="400">
        <v>10436.6</v>
      </c>
      <c r="F14" s="400"/>
      <c r="G14" s="400">
        <v>16879.32</v>
      </c>
      <c r="H14" s="400">
        <v>12070.56</v>
      </c>
      <c r="I14" s="400">
        <v>126312.6</v>
      </c>
      <c r="J14" s="580">
        <f t="shared" si="0"/>
        <v>208633.58000000002</v>
      </c>
    </row>
    <row r="15" spans="1:13">
      <c r="A15" s="401" t="s">
        <v>442</v>
      </c>
      <c r="B15" s="582">
        <f t="shared" si="1"/>
        <v>187591.35</v>
      </c>
      <c r="C15" s="402">
        <v>12325.32</v>
      </c>
      <c r="D15" s="402">
        <v>20000.04</v>
      </c>
      <c r="E15" s="402">
        <v>11263.35</v>
      </c>
      <c r="F15" s="402"/>
      <c r="G15" s="402">
        <v>16460.28</v>
      </c>
      <c r="H15" s="402">
        <v>11223.96</v>
      </c>
      <c r="I15" s="402">
        <v>136318.44</v>
      </c>
      <c r="J15" s="580">
        <f t="shared" si="0"/>
        <v>207591.39</v>
      </c>
    </row>
    <row r="16" spans="1:13">
      <c r="A16" s="399" t="s">
        <v>444</v>
      </c>
      <c r="B16" s="582">
        <f t="shared" si="1"/>
        <v>172350.43</v>
      </c>
      <c r="C16" s="400">
        <v>11424.84</v>
      </c>
      <c r="D16" s="400">
        <v>20000.04</v>
      </c>
      <c r="E16" s="400">
        <v>10555.15</v>
      </c>
      <c r="F16" s="400"/>
      <c r="G16" s="400">
        <v>16250.28</v>
      </c>
      <c r="H16" s="400">
        <v>6372.72</v>
      </c>
      <c r="I16" s="400">
        <v>127747.44</v>
      </c>
      <c r="J16" s="580">
        <f t="shared" si="0"/>
        <v>192350.47</v>
      </c>
    </row>
    <row r="17" spans="1:10">
      <c r="A17" s="401" t="s">
        <v>441</v>
      </c>
      <c r="B17" s="582">
        <f t="shared" si="1"/>
        <v>168096.03</v>
      </c>
      <c r="C17" s="402">
        <v>11131.74</v>
      </c>
      <c r="D17" s="402">
        <v>17499.96</v>
      </c>
      <c r="E17" s="402">
        <v>10456.77</v>
      </c>
      <c r="F17" s="402"/>
      <c r="G17" s="402">
        <v>15621.12</v>
      </c>
      <c r="H17" s="402">
        <v>4329.6000000000004</v>
      </c>
      <c r="I17" s="402">
        <v>126556.8</v>
      </c>
      <c r="J17" s="580">
        <f t="shared" si="0"/>
        <v>185595.99</v>
      </c>
    </row>
    <row r="18" spans="1:10">
      <c r="A18" s="399" t="s">
        <v>440</v>
      </c>
      <c r="B18" s="582">
        <f t="shared" si="1"/>
        <v>52014.89</v>
      </c>
      <c r="C18" s="400">
        <v>3485.88</v>
      </c>
      <c r="D18" s="400">
        <v>5947.92</v>
      </c>
      <c r="E18" s="400">
        <v>3021.41</v>
      </c>
      <c r="F18" s="400"/>
      <c r="G18" s="400">
        <v>4741.68</v>
      </c>
      <c r="H18" s="400">
        <v>4198.4399999999996</v>
      </c>
      <c r="I18" s="400">
        <v>36567.480000000003</v>
      </c>
      <c r="J18" s="580">
        <f t="shared" si="0"/>
        <v>57962.81</v>
      </c>
    </row>
    <row r="19" spans="1:10">
      <c r="A19" s="401" t="s">
        <v>435</v>
      </c>
      <c r="B19" s="582">
        <f t="shared" si="1"/>
        <v>42677.66</v>
      </c>
      <c r="C19" s="402">
        <v>2847.3</v>
      </c>
      <c r="D19" s="402">
        <v>5000.28</v>
      </c>
      <c r="E19" s="402">
        <v>2516.6000000000004</v>
      </c>
      <c r="F19" s="402"/>
      <c r="G19" s="402">
        <v>3998.64</v>
      </c>
      <c r="H19" s="402">
        <v>2856.72</v>
      </c>
      <c r="I19" s="402">
        <v>30458.400000000001</v>
      </c>
      <c r="J19" s="580">
        <f t="shared" si="0"/>
        <v>47677.94</v>
      </c>
    </row>
    <row r="20" spans="1:10">
      <c r="B20" s="583">
        <f>SUM(B4:B19)</f>
        <v>4411883.7200000007</v>
      </c>
      <c r="C20" s="397">
        <f>SUM(C4:C19)</f>
        <v>292254.17999999993</v>
      </c>
      <c r="D20" s="397">
        <f t="shared" ref="D20:J20" si="2">SUM(D4:D19)</f>
        <v>426447.95999999996</v>
      </c>
      <c r="E20" s="397">
        <f t="shared" si="2"/>
        <v>254403.18000000002</v>
      </c>
      <c r="F20" s="397">
        <f t="shared" si="2"/>
        <v>31250</v>
      </c>
      <c r="G20" s="397">
        <f t="shared" si="2"/>
        <v>367251.96</v>
      </c>
      <c r="H20" s="397">
        <f t="shared" si="2"/>
        <v>387718.2</v>
      </c>
      <c r="I20" s="397">
        <f t="shared" si="2"/>
        <v>3079006.1999999997</v>
      </c>
      <c r="J20" s="397">
        <f t="shared" si="2"/>
        <v>4838331.68</v>
      </c>
    </row>
    <row r="22" spans="1:10">
      <c r="A22" s="398" t="s">
        <v>605</v>
      </c>
      <c r="B22" s="398"/>
    </row>
    <row r="23" spans="1:10">
      <c r="A23" s="398" t="s">
        <v>606</v>
      </c>
      <c r="B23" s="398"/>
    </row>
  </sheetData>
  <autoFilter ref="A2:J19">
    <sortState ref="A2:N33">
      <sortCondition descending="1" ref="J2"/>
    </sortState>
  </autoFilter>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15" sqref="I15"/>
    </sheetView>
  </sheetViews>
  <sheetFormatPr defaultColWidth="9.140625" defaultRowHeight="15"/>
  <cols>
    <col min="1" max="1" width="21.42578125" style="18" customWidth="1"/>
    <col min="2" max="2" width="16.42578125" style="18" customWidth="1"/>
    <col min="3" max="3" width="19.85546875" style="18" bestFit="1" customWidth="1"/>
    <col min="4" max="4" width="16.7109375" style="18" customWidth="1"/>
    <col min="5" max="5" width="15" style="18" customWidth="1"/>
    <col min="6" max="6" width="16.140625" style="18" customWidth="1"/>
    <col min="7" max="7" width="12" style="18" bestFit="1" customWidth="1"/>
    <col min="8" max="8" width="13.28515625" style="18" bestFit="1" customWidth="1"/>
    <col min="9" max="9" width="12.85546875" style="18" bestFit="1" customWidth="1"/>
    <col min="10" max="10" width="13.28515625" style="18" bestFit="1" customWidth="1"/>
    <col min="11" max="16384" width="9.140625" style="18"/>
  </cols>
  <sheetData>
    <row r="1" spans="1:10">
      <c r="A1" s="390" t="s">
        <v>602</v>
      </c>
      <c r="B1" s="390"/>
      <c r="J1" s="390"/>
    </row>
    <row r="2" spans="1:10">
      <c r="A2" s="391" t="s">
        <v>497</v>
      </c>
      <c r="B2" s="391"/>
      <c r="C2" s="391" t="s">
        <v>744</v>
      </c>
      <c r="D2" s="391" t="s">
        <v>587</v>
      </c>
      <c r="E2" s="391" t="s">
        <v>588</v>
      </c>
      <c r="F2" s="391" t="s">
        <v>589</v>
      </c>
      <c r="G2" s="391" t="s">
        <v>590</v>
      </c>
      <c r="H2" s="391" t="s">
        <v>592</v>
      </c>
      <c r="I2" s="391" t="s">
        <v>603</v>
      </c>
      <c r="J2" s="391" t="s">
        <v>498</v>
      </c>
    </row>
    <row r="3" spans="1:10">
      <c r="B3" s="391" t="s">
        <v>763</v>
      </c>
      <c r="C3" s="391" t="s">
        <v>593</v>
      </c>
      <c r="D3" s="391" t="s">
        <v>595</v>
      </c>
      <c r="E3" s="391" t="s">
        <v>594</v>
      </c>
      <c r="F3" s="391" t="s">
        <v>596</v>
      </c>
      <c r="G3" s="391" t="s">
        <v>597</v>
      </c>
      <c r="H3" s="391" t="s">
        <v>599</v>
      </c>
      <c r="I3" s="391" t="s">
        <v>604</v>
      </c>
    </row>
    <row r="4" spans="1:10">
      <c r="A4" s="125" t="s">
        <v>435</v>
      </c>
      <c r="B4" s="584">
        <f>J4-E4-D4-C4</f>
        <v>46771.740000000005</v>
      </c>
      <c r="C4" s="392">
        <v>1303.44</v>
      </c>
      <c r="D4" s="392">
        <v>3168.84</v>
      </c>
      <c r="E4" s="392">
        <v>5000.28</v>
      </c>
      <c r="F4" s="392">
        <v>3998.64</v>
      </c>
      <c r="G4" s="392">
        <v>4948.34</v>
      </c>
      <c r="H4" s="392">
        <v>37824.76</v>
      </c>
      <c r="I4" s="392"/>
      <c r="J4" s="392">
        <f>+SUM(C4:I4)</f>
        <v>56244.3</v>
      </c>
    </row>
    <row r="5" spans="1:10">
      <c r="A5" s="125" t="s">
        <v>436</v>
      </c>
      <c r="B5" s="584">
        <f t="shared" ref="B5:B19" si="0">J5-E5-D5-C5</f>
        <v>696489.33</v>
      </c>
      <c r="C5" s="392">
        <v>19769.28</v>
      </c>
      <c r="D5" s="392">
        <v>76366.2</v>
      </c>
      <c r="E5" s="392">
        <v>46999.92</v>
      </c>
      <c r="F5" s="392">
        <v>49964.88</v>
      </c>
      <c r="G5" s="392">
        <v>144406.72</v>
      </c>
      <c r="H5" s="392">
        <v>502117.73</v>
      </c>
      <c r="I5" s="392"/>
      <c r="J5" s="392">
        <f t="shared" ref="J5:J19" si="1">+SUM(C5:I5)</f>
        <v>839624.73</v>
      </c>
    </row>
    <row r="6" spans="1:10">
      <c r="A6" s="125" t="s">
        <v>437</v>
      </c>
      <c r="B6" s="584">
        <f t="shared" si="0"/>
        <v>211952.65</v>
      </c>
      <c r="C6" s="392">
        <v>6637.68</v>
      </c>
      <c r="D6" s="392">
        <v>16178.22</v>
      </c>
      <c r="E6" s="392">
        <v>30499.919999999998</v>
      </c>
      <c r="F6" s="392">
        <v>20443.8</v>
      </c>
      <c r="G6" s="392">
        <v>16772.259999999998</v>
      </c>
      <c r="H6" s="392">
        <v>174736.59</v>
      </c>
      <c r="I6" s="392"/>
      <c r="J6" s="392">
        <f t="shared" si="1"/>
        <v>265268.46999999997</v>
      </c>
    </row>
    <row r="7" spans="1:10">
      <c r="A7" s="125" t="s">
        <v>438</v>
      </c>
      <c r="B7" s="584">
        <f t="shared" si="0"/>
        <v>322304.11</v>
      </c>
      <c r="C7" s="392">
        <v>10138.44</v>
      </c>
      <c r="D7" s="392">
        <v>24261.9</v>
      </c>
      <c r="E7" s="392">
        <v>30499.919999999998</v>
      </c>
      <c r="F7" s="392">
        <v>27363.84</v>
      </c>
      <c r="G7" s="392">
        <v>34614.65</v>
      </c>
      <c r="H7" s="392">
        <v>260325.62</v>
      </c>
      <c r="I7" s="392"/>
      <c r="J7" s="392">
        <f t="shared" si="1"/>
        <v>387204.37</v>
      </c>
    </row>
    <row r="8" spans="1:10">
      <c r="A8" s="125" t="s">
        <v>439</v>
      </c>
      <c r="B8" s="584">
        <f t="shared" si="0"/>
        <v>173677.63</v>
      </c>
      <c r="C8" s="392">
        <v>5405.28</v>
      </c>
      <c r="D8" s="392">
        <v>13838.58</v>
      </c>
      <c r="E8" s="392">
        <v>30499.919999999998</v>
      </c>
      <c r="F8" s="392">
        <v>16879.32</v>
      </c>
      <c r="G8" s="392">
        <v>14169.13</v>
      </c>
      <c r="H8" s="392">
        <v>142629.18</v>
      </c>
      <c r="I8" s="392"/>
      <c r="J8" s="392">
        <f t="shared" si="1"/>
        <v>223421.41</v>
      </c>
    </row>
    <row r="9" spans="1:10">
      <c r="A9" s="125" t="s">
        <v>440</v>
      </c>
      <c r="B9" s="584">
        <f t="shared" si="0"/>
        <v>56084.13</v>
      </c>
      <c r="C9" s="392">
        <v>1565.16</v>
      </c>
      <c r="D9" s="392">
        <v>3879.48</v>
      </c>
      <c r="E9" s="392">
        <v>5947.92</v>
      </c>
      <c r="F9" s="392">
        <v>4741.68</v>
      </c>
      <c r="G9" s="392">
        <v>6544.94</v>
      </c>
      <c r="H9" s="392">
        <v>44797.51</v>
      </c>
      <c r="I9" s="392"/>
      <c r="J9" s="392">
        <f t="shared" si="1"/>
        <v>67476.69</v>
      </c>
    </row>
    <row r="10" spans="1:10">
      <c r="A10" s="125" t="s">
        <v>449</v>
      </c>
      <c r="B10" s="584">
        <f t="shared" si="0"/>
        <v>373809.32</v>
      </c>
      <c r="C10" s="392">
        <v>12293.52</v>
      </c>
      <c r="D10" s="392">
        <v>26811</v>
      </c>
      <c r="E10" s="392">
        <v>20000.04</v>
      </c>
      <c r="F10" s="392">
        <v>33024.6</v>
      </c>
      <c r="G10" s="392">
        <v>22983.41</v>
      </c>
      <c r="H10" s="392">
        <v>317801.31</v>
      </c>
      <c r="I10" s="392"/>
      <c r="J10" s="392">
        <f t="shared" si="1"/>
        <v>432913.88</v>
      </c>
    </row>
    <row r="11" spans="1:10">
      <c r="A11" s="125" t="s">
        <v>441</v>
      </c>
      <c r="B11" s="584">
        <f t="shared" si="0"/>
        <v>163456.6</v>
      </c>
      <c r="C11" s="392">
        <v>5415.84</v>
      </c>
      <c r="D11" s="392">
        <v>12388.68</v>
      </c>
      <c r="E11" s="392">
        <v>17499.96</v>
      </c>
      <c r="F11" s="392">
        <v>15621.12</v>
      </c>
      <c r="G11" s="392">
        <v>6446.14</v>
      </c>
      <c r="H11" s="392">
        <v>141389.34</v>
      </c>
      <c r="I11" s="392"/>
      <c r="J11" s="392">
        <f t="shared" si="1"/>
        <v>198761.08</v>
      </c>
    </row>
    <row r="12" spans="1:10">
      <c r="A12" s="125" t="s">
        <v>442</v>
      </c>
      <c r="B12" s="584">
        <f t="shared" si="0"/>
        <v>184330.94</v>
      </c>
      <c r="C12" s="392">
        <v>5833.44</v>
      </c>
      <c r="D12" s="392">
        <v>13716.96</v>
      </c>
      <c r="E12" s="392">
        <v>20000.04</v>
      </c>
      <c r="F12" s="392">
        <v>16460.28</v>
      </c>
      <c r="G12" s="392">
        <v>13343.26</v>
      </c>
      <c r="H12" s="392">
        <v>154527.4</v>
      </c>
      <c r="I12" s="392"/>
      <c r="J12" s="392">
        <f t="shared" si="1"/>
        <v>223881.38</v>
      </c>
    </row>
    <row r="13" spans="1:10">
      <c r="A13" s="125" t="s">
        <v>443</v>
      </c>
      <c r="B13" s="584">
        <f t="shared" si="0"/>
        <v>469073.56999999995</v>
      </c>
      <c r="C13" s="392">
        <v>14415.84</v>
      </c>
      <c r="D13" s="392">
        <v>34543.74</v>
      </c>
      <c r="E13" s="392">
        <v>30499.919999999998</v>
      </c>
      <c r="F13" s="392">
        <v>38791.440000000002</v>
      </c>
      <c r="G13" s="392">
        <v>62232.15</v>
      </c>
      <c r="H13" s="392">
        <v>368049.98</v>
      </c>
      <c r="I13" s="392"/>
      <c r="J13" s="392">
        <f t="shared" si="1"/>
        <v>548533.06999999995</v>
      </c>
    </row>
    <row r="14" spans="1:10">
      <c r="A14" s="125" t="s">
        <v>444</v>
      </c>
      <c r="B14" s="584">
        <f t="shared" si="0"/>
        <v>171962.1</v>
      </c>
      <c r="C14" s="392">
        <v>5466.6</v>
      </c>
      <c r="D14" s="392">
        <v>12714.6</v>
      </c>
      <c r="E14" s="392">
        <v>20000.04</v>
      </c>
      <c r="F14" s="392">
        <v>16250.28</v>
      </c>
      <c r="G14" s="392">
        <v>11409.34</v>
      </c>
      <c r="H14" s="392">
        <v>144302.48000000001</v>
      </c>
      <c r="I14" s="392"/>
      <c r="J14" s="392">
        <f t="shared" si="1"/>
        <v>210143.34000000003</v>
      </c>
    </row>
    <row r="15" spans="1:10">
      <c r="A15" s="125" t="s">
        <v>448</v>
      </c>
      <c r="B15" s="584">
        <f t="shared" si="0"/>
        <v>225073.06000000003</v>
      </c>
      <c r="C15" s="392">
        <v>7232.88</v>
      </c>
      <c r="D15" s="392">
        <v>16540.439999999999</v>
      </c>
      <c r="E15" s="392">
        <v>20000.04</v>
      </c>
      <c r="F15" s="392">
        <v>20967.96</v>
      </c>
      <c r="G15" s="392">
        <v>16952.96</v>
      </c>
      <c r="H15" s="392">
        <v>187152.14</v>
      </c>
      <c r="I15" s="392"/>
      <c r="J15" s="392">
        <f t="shared" si="1"/>
        <v>268846.42000000004</v>
      </c>
    </row>
    <row r="16" spans="1:10">
      <c r="A16" s="125" t="s">
        <v>462</v>
      </c>
      <c r="B16" s="584">
        <f t="shared" si="0"/>
        <v>213915.38</v>
      </c>
      <c r="C16" s="392">
        <v>6760.32</v>
      </c>
      <c r="D16" s="392"/>
      <c r="E16" s="392">
        <v>46999.95</v>
      </c>
      <c r="F16" s="392">
        <v>21597</v>
      </c>
      <c r="G16" s="392">
        <v>15107.46</v>
      </c>
      <c r="H16" s="392">
        <v>177210.92</v>
      </c>
      <c r="I16" s="392"/>
      <c r="J16" s="392">
        <f t="shared" si="1"/>
        <v>267675.65000000002</v>
      </c>
    </row>
    <row r="17" spans="1:10">
      <c r="A17" s="125" t="s">
        <v>445</v>
      </c>
      <c r="B17" s="584">
        <f t="shared" si="0"/>
        <v>186224.66</v>
      </c>
      <c r="C17" s="392">
        <v>5937</v>
      </c>
      <c r="D17" s="392">
        <v>13951.68</v>
      </c>
      <c r="E17" s="392">
        <v>20000.04</v>
      </c>
      <c r="F17" s="392">
        <v>17403.36</v>
      </c>
      <c r="G17" s="392">
        <v>11728.62</v>
      </c>
      <c r="H17" s="392">
        <v>157092.68</v>
      </c>
      <c r="I17" s="392"/>
      <c r="J17" s="392">
        <f t="shared" si="1"/>
        <v>226113.38</v>
      </c>
    </row>
    <row r="18" spans="1:10">
      <c r="A18" s="125" t="s">
        <v>446</v>
      </c>
      <c r="B18" s="584">
        <f t="shared" si="0"/>
        <v>467221.99999999994</v>
      </c>
      <c r="C18" s="392">
        <v>14480.4</v>
      </c>
      <c r="D18" s="392">
        <v>36544.080000000002</v>
      </c>
      <c r="E18" s="392">
        <v>64500.119999999995</v>
      </c>
      <c r="F18" s="392">
        <v>43404.959999999999</v>
      </c>
      <c r="G18" s="392">
        <v>51215.96</v>
      </c>
      <c r="H18" s="392">
        <v>372601.08</v>
      </c>
      <c r="I18" s="392"/>
      <c r="J18" s="392">
        <f t="shared" si="1"/>
        <v>582746.6</v>
      </c>
    </row>
    <row r="19" spans="1:10">
      <c r="A19" s="125" t="s">
        <v>447</v>
      </c>
      <c r="B19" s="584">
        <f t="shared" si="0"/>
        <v>292752.88</v>
      </c>
      <c r="C19" s="392">
        <v>9104.8799999999992</v>
      </c>
      <c r="D19" s="392">
        <v>20348.580000000002</v>
      </c>
      <c r="E19" s="392">
        <v>17499.96</v>
      </c>
      <c r="F19" s="392">
        <v>20338.8</v>
      </c>
      <c r="G19" s="392">
        <v>34766.26</v>
      </c>
      <c r="H19" s="392">
        <v>237647.82</v>
      </c>
      <c r="I19" s="392"/>
      <c r="J19" s="392">
        <f t="shared" si="1"/>
        <v>339706.30000000005</v>
      </c>
    </row>
    <row r="20" spans="1:10">
      <c r="A20" s="394" t="s">
        <v>498</v>
      </c>
      <c r="B20" s="581">
        <f>SUM(B4:B19)</f>
        <v>4255100.1000000006</v>
      </c>
      <c r="C20" s="395">
        <f t="shared" ref="C20:J20" si="2">+SUM(C4:C19)</f>
        <v>131760</v>
      </c>
      <c r="D20" s="395">
        <f t="shared" si="2"/>
        <v>325252.98000000004</v>
      </c>
      <c r="E20" s="395">
        <f t="shared" si="2"/>
        <v>426447.99000000005</v>
      </c>
      <c r="F20" s="395">
        <f t="shared" si="2"/>
        <v>367251.95999999996</v>
      </c>
      <c r="G20" s="395">
        <f t="shared" si="2"/>
        <v>467641.60000000015</v>
      </c>
      <c r="H20" s="395">
        <f t="shared" si="2"/>
        <v>3420206.54</v>
      </c>
      <c r="I20" s="395">
        <f t="shared" si="2"/>
        <v>0</v>
      </c>
      <c r="J20" s="395">
        <f t="shared" si="2"/>
        <v>5138561.0699999994</v>
      </c>
    </row>
    <row r="22" spans="1:10">
      <c r="A22" s="125" t="s">
        <v>745</v>
      </c>
      <c r="B22" s="125"/>
      <c r="J22" s="403"/>
    </row>
    <row r="23" spans="1:10">
      <c r="A23" s="125" t="s">
        <v>746</v>
      </c>
      <c r="B23" s="125"/>
    </row>
    <row r="24" spans="1:10">
      <c r="A24" s="125" t="s">
        <v>747</v>
      </c>
      <c r="B24" s="125"/>
    </row>
    <row r="25" spans="1:10">
      <c r="A25" s="125"/>
      <c r="B25" s="12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92D050"/>
  </sheetPr>
  <dimension ref="A1:B21"/>
  <sheetViews>
    <sheetView workbookViewId="0">
      <selection activeCell="I22" sqref="I22"/>
    </sheetView>
  </sheetViews>
  <sheetFormatPr defaultRowHeight="15"/>
  <cols>
    <col min="1" max="1" width="24.85546875" bestFit="1" customWidth="1"/>
    <col min="2" max="2" width="13.28515625" customWidth="1"/>
  </cols>
  <sheetData>
    <row r="1" spans="1:2">
      <c r="A1" s="425" t="s">
        <v>641</v>
      </c>
      <c r="B1" s="425"/>
    </row>
    <row r="3" spans="1:2">
      <c r="A3" s="124" t="s">
        <v>188</v>
      </c>
      <c r="B3" s="18" t="s">
        <v>346</v>
      </c>
    </row>
    <row r="5" spans="1:2">
      <c r="A5" s="124" t="s">
        <v>497</v>
      </c>
      <c r="B5" t="s">
        <v>501</v>
      </c>
    </row>
    <row r="6" spans="1:2">
      <c r="A6" s="125" t="s">
        <v>436</v>
      </c>
      <c r="B6" s="127">
        <v>5621</v>
      </c>
    </row>
    <row r="7" spans="1:2">
      <c r="A7" s="125" t="s">
        <v>448</v>
      </c>
      <c r="B7" s="127">
        <v>838</v>
      </c>
    </row>
    <row r="8" spans="1:2">
      <c r="A8" s="125" t="s">
        <v>437</v>
      </c>
      <c r="B8" s="127">
        <v>215</v>
      </c>
    </row>
    <row r="9" spans="1:2">
      <c r="A9" s="125" t="s">
        <v>438</v>
      </c>
      <c r="B9" s="127">
        <v>643</v>
      </c>
    </row>
    <row r="10" spans="1:2">
      <c r="A10" s="125" t="s">
        <v>439</v>
      </c>
      <c r="B10" s="127">
        <v>1374</v>
      </c>
    </row>
    <row r="11" spans="1:2">
      <c r="A11" s="125" t="s">
        <v>440</v>
      </c>
      <c r="B11" s="127">
        <v>24</v>
      </c>
    </row>
    <row r="12" spans="1:2">
      <c r="A12" s="125" t="s">
        <v>441</v>
      </c>
      <c r="B12" s="127">
        <v>1597</v>
      </c>
    </row>
    <row r="13" spans="1:2">
      <c r="A13" s="125" t="s">
        <v>442</v>
      </c>
      <c r="B13" s="127">
        <v>335</v>
      </c>
    </row>
    <row r="14" spans="1:2">
      <c r="A14" s="125" t="s">
        <v>443</v>
      </c>
      <c r="B14" s="127">
        <v>20948</v>
      </c>
    </row>
    <row r="15" spans="1:2">
      <c r="A15" s="125" t="s">
        <v>435</v>
      </c>
      <c r="B15" s="127">
        <v>988</v>
      </c>
    </row>
    <row r="16" spans="1:2">
      <c r="A16" s="125" t="s">
        <v>444</v>
      </c>
      <c r="B16" s="127">
        <v>2000</v>
      </c>
    </row>
    <row r="17" spans="1:2">
      <c r="A17" s="125" t="s">
        <v>445</v>
      </c>
      <c r="B17" s="127">
        <v>660</v>
      </c>
    </row>
    <row r="18" spans="1:2">
      <c r="A18" s="125" t="s">
        <v>449</v>
      </c>
      <c r="B18" s="127">
        <v>1183</v>
      </c>
    </row>
    <row r="19" spans="1:2">
      <c r="A19" s="125" t="s">
        <v>446</v>
      </c>
      <c r="B19" s="127">
        <v>225</v>
      </c>
    </row>
    <row r="20" spans="1:2">
      <c r="A20" s="125" t="s">
        <v>447</v>
      </c>
      <c r="B20" s="127">
        <v>116</v>
      </c>
    </row>
    <row r="21" spans="1:2">
      <c r="A21" s="125" t="s">
        <v>498</v>
      </c>
      <c r="B21" s="127">
        <v>36767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34998626667073579"/>
  </sheetPr>
  <dimension ref="A1:B24"/>
  <sheetViews>
    <sheetView workbookViewId="0">
      <selection activeCell="E22" sqref="E22"/>
    </sheetView>
  </sheetViews>
  <sheetFormatPr defaultRowHeight="15"/>
  <cols>
    <col min="1" max="1" width="40.7109375" customWidth="1"/>
    <col min="2" max="2" width="17.85546875" bestFit="1" customWidth="1"/>
  </cols>
  <sheetData>
    <row r="1" spans="1:2">
      <c r="A1" s="425" t="s">
        <v>635</v>
      </c>
      <c r="B1" s="238"/>
    </row>
    <row r="3" spans="1:2">
      <c r="A3" s="124" t="s">
        <v>188</v>
      </c>
      <c r="B3" s="18" t="s">
        <v>499</v>
      </c>
    </row>
    <row r="5" spans="1:2">
      <c r="A5" s="124" t="s">
        <v>497</v>
      </c>
      <c r="B5" t="s">
        <v>501</v>
      </c>
    </row>
    <row r="6" spans="1:2">
      <c r="A6" s="125" t="s">
        <v>361</v>
      </c>
      <c r="B6" s="127">
        <v>292</v>
      </c>
    </row>
    <row r="7" spans="1:2">
      <c r="A7" s="125" t="s">
        <v>353</v>
      </c>
      <c r="B7" s="127">
        <v>34627</v>
      </c>
    </row>
    <row r="8" spans="1:2">
      <c r="A8" s="125" t="s">
        <v>343</v>
      </c>
      <c r="B8" s="127">
        <v>18490</v>
      </c>
    </row>
    <row r="9" spans="1:2">
      <c r="A9" s="125" t="s">
        <v>339</v>
      </c>
      <c r="B9" s="127">
        <v>146453</v>
      </c>
    </row>
    <row r="10" spans="1:2">
      <c r="A10" s="125" t="s">
        <v>365</v>
      </c>
      <c r="B10" s="127">
        <v>0</v>
      </c>
    </row>
    <row r="11" spans="1:2">
      <c r="A11" s="125" t="s">
        <v>359</v>
      </c>
      <c r="B11" s="127">
        <v>0</v>
      </c>
    </row>
    <row r="12" spans="1:2">
      <c r="A12" s="125" t="s">
        <v>351</v>
      </c>
      <c r="B12" s="127">
        <v>21083</v>
      </c>
    </row>
    <row r="13" spans="1:2">
      <c r="A13" s="125" t="s">
        <v>371</v>
      </c>
      <c r="B13" s="127">
        <v>0</v>
      </c>
    </row>
    <row r="14" spans="1:2">
      <c r="A14" s="125" t="s">
        <v>367</v>
      </c>
      <c r="B14" s="127">
        <v>1985</v>
      </c>
    </row>
    <row r="15" spans="1:2">
      <c r="A15" s="125" t="s">
        <v>373</v>
      </c>
      <c r="B15" s="127">
        <v>3755</v>
      </c>
    </row>
    <row r="16" spans="1:2">
      <c r="A16" s="125" t="s">
        <v>369</v>
      </c>
      <c r="B16" s="127">
        <v>66569</v>
      </c>
    </row>
    <row r="17" spans="1:2">
      <c r="A17" s="125" t="s">
        <v>363</v>
      </c>
      <c r="B17" s="127">
        <v>9983</v>
      </c>
    </row>
    <row r="18" spans="1:2">
      <c r="A18" s="125" t="s">
        <v>349</v>
      </c>
      <c r="B18" s="127">
        <v>42638</v>
      </c>
    </row>
    <row r="19" spans="1:2">
      <c r="A19" s="125" t="s">
        <v>347</v>
      </c>
      <c r="B19" s="127">
        <v>36767</v>
      </c>
    </row>
    <row r="20" spans="1:2">
      <c r="A20" s="125" t="s">
        <v>345</v>
      </c>
      <c r="B20" s="127">
        <v>0</v>
      </c>
    </row>
    <row r="21" spans="1:2">
      <c r="A21" s="125" t="s">
        <v>341</v>
      </c>
      <c r="B21" s="127">
        <v>15496</v>
      </c>
    </row>
    <row r="22" spans="1:2">
      <c r="A22" s="125" t="s">
        <v>357</v>
      </c>
      <c r="B22" s="127">
        <v>172</v>
      </c>
    </row>
    <row r="23" spans="1:2">
      <c r="A23" s="125" t="s">
        <v>355</v>
      </c>
      <c r="B23" s="127">
        <v>12709</v>
      </c>
    </row>
    <row r="24" spans="1:2">
      <c r="A24" s="125" t="s">
        <v>498</v>
      </c>
      <c r="B24" s="127">
        <v>411019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BD408"/>
  <sheetViews>
    <sheetView zoomScale="90" zoomScaleNormal="90" workbookViewId="0">
      <pane ySplit="1" topLeftCell="A135" activePane="bottomLeft" state="frozen"/>
      <selection pane="bottomLeft" activeCell="E148" sqref="E148"/>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v>1000</v>
      </c>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v>1000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384457</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v>2880.79</v>
      </c>
      <c r="H30" s="26"/>
      <c r="I30" s="26"/>
      <c r="J30" s="26"/>
      <c r="K30" s="26"/>
      <c r="L30" s="26"/>
      <c r="M30" s="26"/>
      <c r="N30" s="26"/>
      <c r="O30" s="26"/>
      <c r="P30" s="26"/>
      <c r="Q30" s="26"/>
      <c r="R30" s="26"/>
    </row>
    <row r="31" spans="1:18">
      <c r="A31" s="26">
        <v>30</v>
      </c>
      <c r="B31" s="26" t="s">
        <v>191</v>
      </c>
      <c r="C31" s="26" t="s">
        <v>192</v>
      </c>
      <c r="D31" s="26" t="s">
        <v>251</v>
      </c>
      <c r="E31" s="26" t="s">
        <v>252</v>
      </c>
      <c r="F31" s="26"/>
      <c r="G31" s="72">
        <v>9065</v>
      </c>
      <c r="H31" s="26"/>
      <c r="I31" s="26"/>
      <c r="J31" s="26"/>
      <c r="K31" s="26"/>
      <c r="L31" s="26"/>
      <c r="M31" s="26"/>
      <c r="N31" s="26"/>
      <c r="O31" s="26"/>
      <c r="P31" s="26"/>
      <c r="Q31" s="26"/>
      <c r="R31" s="26"/>
    </row>
    <row r="32" spans="1:18">
      <c r="A32" s="26">
        <v>31</v>
      </c>
      <c r="B32" s="26" t="s">
        <v>191</v>
      </c>
      <c r="C32" s="26" t="s">
        <v>192</v>
      </c>
      <c r="D32" s="26" t="s">
        <v>253</v>
      </c>
      <c r="E32" s="26" t="s">
        <v>254</v>
      </c>
      <c r="F32" s="26"/>
      <c r="G32" s="72">
        <v>3168.75</v>
      </c>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v>399571.54</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v>400571.54</v>
      </c>
      <c r="H54" s="26"/>
      <c r="I54" s="26"/>
      <c r="J54" s="26"/>
      <c r="K54" s="26"/>
      <c r="L54" s="26"/>
      <c r="M54" s="26"/>
      <c r="N54" s="26"/>
      <c r="O54" s="26"/>
      <c r="P54" s="26"/>
      <c r="Q54" s="26"/>
      <c r="R54" s="26"/>
    </row>
    <row r="55" spans="1:18">
      <c r="A55" s="26">
        <v>54</v>
      </c>
      <c r="B55" s="26" t="s">
        <v>299</v>
      </c>
      <c r="C55" s="26" t="s">
        <v>192</v>
      </c>
      <c r="D55" s="26" t="s">
        <v>8</v>
      </c>
      <c r="E55" s="26" t="s">
        <v>9</v>
      </c>
      <c r="F55" s="64"/>
      <c r="G55" s="72"/>
      <c r="H55" s="26"/>
      <c r="I55" s="26"/>
      <c r="J55" s="26"/>
      <c r="K55" s="26"/>
      <c r="L55" s="26"/>
      <c r="M55" s="26"/>
      <c r="N55" s="26"/>
      <c r="O55" s="26"/>
      <c r="P55" s="26"/>
      <c r="Q55" s="26"/>
      <c r="R55" s="26"/>
    </row>
    <row r="56" spans="1:18">
      <c r="A56" s="26">
        <v>55</v>
      </c>
      <c r="B56" s="26" t="s">
        <v>299</v>
      </c>
      <c r="C56" s="26" t="s">
        <v>192</v>
      </c>
      <c r="D56" s="26" t="s">
        <v>10</v>
      </c>
      <c r="E56" s="26" t="s">
        <v>11</v>
      </c>
      <c r="F56" s="64"/>
      <c r="G56" s="72"/>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c r="G58" s="72"/>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c r="G71" s="72"/>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c r="G73" s="72"/>
      <c r="H73" s="26"/>
      <c r="I73" s="26"/>
      <c r="J73" s="26"/>
      <c r="K73" s="26"/>
      <c r="L73" s="26"/>
      <c r="M73" s="26"/>
      <c r="N73" s="26"/>
      <c r="O73" s="26"/>
      <c r="P73" s="26"/>
      <c r="Q73" s="26"/>
      <c r="R73" s="26"/>
    </row>
    <row r="74" spans="1:18">
      <c r="A74" s="26">
        <v>73</v>
      </c>
      <c r="B74" s="26" t="s">
        <v>299</v>
      </c>
      <c r="C74" s="26" t="s">
        <v>192</v>
      </c>
      <c r="D74" s="26" t="s">
        <v>61</v>
      </c>
      <c r="E74" s="26" t="s">
        <v>62</v>
      </c>
      <c r="F74" s="64"/>
      <c r="G74" s="72"/>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v>0.41638461538461541</v>
      </c>
      <c r="G77" s="72">
        <v>25880.51</v>
      </c>
      <c r="H77" s="26"/>
      <c r="I77" s="26"/>
      <c r="J77" s="26"/>
      <c r="K77" s="26"/>
      <c r="L77" s="26"/>
      <c r="M77" s="26"/>
      <c r="N77" s="26"/>
      <c r="O77" s="26"/>
      <c r="P77" s="26"/>
      <c r="Q77" s="26"/>
      <c r="R77" s="26"/>
    </row>
    <row r="78" spans="1:18">
      <c r="A78" s="26">
        <v>77</v>
      </c>
      <c r="B78" s="26" t="s">
        <v>299</v>
      </c>
      <c r="C78" s="26" t="s">
        <v>192</v>
      </c>
      <c r="D78" s="26" t="s">
        <v>43</v>
      </c>
      <c r="E78" s="26" t="s">
        <v>44</v>
      </c>
      <c r="F78" s="64">
        <v>0.02</v>
      </c>
      <c r="G78" s="72">
        <v>1223.1500000000001</v>
      </c>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v>0.45728021978021977</v>
      </c>
      <c r="G82" s="72">
        <v>18855.080000000002</v>
      </c>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c r="G84" s="72"/>
      <c r="H84" s="26"/>
      <c r="I84" s="26"/>
      <c r="J84" s="26"/>
      <c r="K84" s="26"/>
      <c r="L84" s="26"/>
      <c r="M84" s="26"/>
      <c r="N84" s="26"/>
      <c r="O84" s="26"/>
      <c r="P84" s="26"/>
      <c r="Q84" s="26"/>
      <c r="R84" s="26"/>
    </row>
    <row r="85" spans="1:18">
      <c r="A85" s="26">
        <v>84</v>
      </c>
      <c r="B85" s="26" t="s">
        <v>299</v>
      </c>
      <c r="C85" s="26" t="s">
        <v>192</v>
      </c>
      <c r="D85" s="26" t="s">
        <v>67</v>
      </c>
      <c r="E85" s="26" t="s">
        <v>68</v>
      </c>
      <c r="F85" s="64"/>
      <c r="G85" s="72"/>
      <c r="H85" s="26"/>
      <c r="I85" s="26"/>
      <c r="J85" s="26"/>
      <c r="K85" s="26"/>
      <c r="L85" s="26"/>
      <c r="M85" s="26"/>
      <c r="N85" s="26"/>
      <c r="O85" s="26"/>
      <c r="P85" s="26"/>
      <c r="Q85" s="26"/>
      <c r="R85" s="26"/>
    </row>
    <row r="86" spans="1:18">
      <c r="A86" s="26">
        <v>85</v>
      </c>
      <c r="B86" s="26" t="s">
        <v>299</v>
      </c>
      <c r="C86" s="26" t="s">
        <v>192</v>
      </c>
      <c r="D86" s="26" t="s">
        <v>69</v>
      </c>
      <c r="E86" s="26" t="s">
        <v>70</v>
      </c>
      <c r="F86" s="64">
        <v>1.7292747252747254</v>
      </c>
      <c r="G86" s="72">
        <v>58521.94</v>
      </c>
      <c r="H86" s="26"/>
      <c r="I86" s="26"/>
      <c r="J86" s="26"/>
      <c r="K86" s="26"/>
      <c r="L86" s="26"/>
      <c r="M86" s="26"/>
      <c r="N86" s="26"/>
      <c r="O86" s="26"/>
      <c r="P86" s="26"/>
      <c r="Q86" s="26"/>
      <c r="R86" s="26"/>
    </row>
    <row r="87" spans="1:18">
      <c r="A87" s="26">
        <v>86</v>
      </c>
      <c r="B87" s="26" t="s">
        <v>299</v>
      </c>
      <c r="C87" s="26" t="s">
        <v>192</v>
      </c>
      <c r="D87" s="26" t="s">
        <v>71</v>
      </c>
      <c r="E87" s="26" t="s">
        <v>72</v>
      </c>
      <c r="F87" s="64">
        <v>1.2819230769230769</v>
      </c>
      <c r="G87" s="72">
        <v>40842.39</v>
      </c>
      <c r="H87" s="26"/>
      <c r="I87" s="26"/>
      <c r="J87" s="26"/>
      <c r="K87" s="26"/>
      <c r="L87" s="26"/>
      <c r="M87" s="26"/>
      <c r="N87" s="26"/>
      <c r="O87" s="26"/>
      <c r="P87" s="26"/>
      <c r="Q87" s="26"/>
      <c r="R87" s="26"/>
    </row>
    <row r="88" spans="1:18">
      <c r="A88" s="26">
        <v>87</v>
      </c>
      <c r="B88" s="26" t="s">
        <v>299</v>
      </c>
      <c r="C88" s="26" t="s">
        <v>192</v>
      </c>
      <c r="D88" s="26" t="s">
        <v>73</v>
      </c>
      <c r="E88" s="26" t="s">
        <v>74</v>
      </c>
      <c r="F88" s="64">
        <v>1.6907967032967033</v>
      </c>
      <c r="G88" s="72">
        <v>35108.44</v>
      </c>
      <c r="H88" s="26"/>
      <c r="I88" s="26"/>
      <c r="J88" s="26"/>
      <c r="K88" s="26"/>
      <c r="L88" s="26"/>
      <c r="M88" s="26"/>
      <c r="N88" s="26"/>
      <c r="O88" s="26"/>
      <c r="P88" s="26"/>
      <c r="Q88" s="26"/>
      <c r="R88" s="26"/>
    </row>
    <row r="89" spans="1:18">
      <c r="A89" s="26">
        <v>88</v>
      </c>
      <c r="B89" s="26" t="s">
        <v>299</v>
      </c>
      <c r="C89" s="26" t="s">
        <v>192</v>
      </c>
      <c r="D89" s="26" t="s">
        <v>75</v>
      </c>
      <c r="E89" s="26" t="s">
        <v>76</v>
      </c>
      <c r="F89" s="64">
        <v>0.11442307692307692</v>
      </c>
      <c r="G89" s="72">
        <v>6490.49</v>
      </c>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c r="G91" s="72"/>
      <c r="H91" s="26"/>
      <c r="I91" s="26"/>
      <c r="J91" s="26"/>
      <c r="K91" s="26"/>
      <c r="L91" s="26"/>
      <c r="M91" s="26"/>
      <c r="N91" s="26"/>
      <c r="O91" s="26"/>
      <c r="P91" s="26"/>
      <c r="Q91" s="26"/>
      <c r="R91" s="26"/>
    </row>
    <row r="92" spans="1:18">
      <c r="A92" s="26">
        <v>91</v>
      </c>
      <c r="B92" s="26" t="s">
        <v>299</v>
      </c>
      <c r="C92" s="26" t="s">
        <v>192</v>
      </c>
      <c r="D92" s="26" t="s">
        <v>80</v>
      </c>
      <c r="E92" s="26" t="s">
        <v>81</v>
      </c>
      <c r="F92" s="65"/>
      <c r="G92" s="72">
        <v>40669.53</v>
      </c>
      <c r="H92" s="26"/>
      <c r="I92" s="26"/>
      <c r="J92" s="26"/>
      <c r="K92" s="26"/>
      <c r="L92" s="26"/>
      <c r="M92" s="26"/>
      <c r="N92" s="26"/>
      <c r="O92" s="26"/>
      <c r="P92" s="26"/>
      <c r="Q92" s="26"/>
      <c r="R92" s="26"/>
    </row>
    <row r="93" spans="1:18">
      <c r="A93" s="26">
        <v>92</v>
      </c>
      <c r="B93" s="26" t="s">
        <v>299</v>
      </c>
      <c r="C93" s="26" t="s">
        <v>183</v>
      </c>
      <c r="D93" s="26" t="s">
        <v>302</v>
      </c>
      <c r="E93" s="26" t="s">
        <v>303</v>
      </c>
      <c r="F93" s="67">
        <v>5.7100824175824183</v>
      </c>
      <c r="G93" s="69">
        <v>227591.53</v>
      </c>
      <c r="H93" s="26"/>
      <c r="I93" s="26"/>
      <c r="J93" s="26"/>
      <c r="K93" s="26"/>
      <c r="L93" s="26"/>
      <c r="M93" s="26"/>
      <c r="N93" s="26"/>
      <c r="O93" s="26"/>
      <c r="P93" s="26"/>
      <c r="Q93" s="26"/>
      <c r="R93" s="26"/>
    </row>
    <row r="94" spans="1:18">
      <c r="A94" s="26">
        <v>93</v>
      </c>
      <c r="B94" s="26" t="s">
        <v>179</v>
      </c>
      <c r="C94" s="26" t="s">
        <v>183</v>
      </c>
      <c r="D94" s="26" t="s">
        <v>304</v>
      </c>
      <c r="E94" s="26" t="s">
        <v>305</v>
      </c>
      <c r="F94" s="66">
        <v>5.7100824175824183</v>
      </c>
      <c r="G94" s="70">
        <v>227591.53</v>
      </c>
      <c r="H94" s="26"/>
      <c r="I94" s="26"/>
      <c r="J94" s="26"/>
      <c r="K94" s="26"/>
      <c r="L94" s="26"/>
      <c r="M94" s="26"/>
      <c r="N94" s="26"/>
      <c r="O94" s="26"/>
      <c r="P94" s="26"/>
      <c r="Q94" s="26"/>
      <c r="R94" s="26"/>
    </row>
    <row r="95" spans="1:18">
      <c r="A95" s="26">
        <v>94</v>
      </c>
      <c r="B95" s="26" t="s">
        <v>179</v>
      </c>
      <c r="C95" s="26" t="s">
        <v>192</v>
      </c>
      <c r="D95" s="26" t="s">
        <v>306</v>
      </c>
      <c r="E95" s="26" t="s">
        <v>307</v>
      </c>
      <c r="F95" s="68">
        <v>0.36</v>
      </c>
      <c r="G95" s="72">
        <v>29134</v>
      </c>
      <c r="H95" s="26"/>
      <c r="I95" s="26"/>
      <c r="J95" s="26"/>
      <c r="K95" s="26"/>
      <c r="L95" s="26"/>
      <c r="M95" s="26"/>
      <c r="N95" s="26"/>
      <c r="O95" s="26"/>
      <c r="P95" s="26"/>
      <c r="Q95" s="26"/>
      <c r="R95" s="26"/>
    </row>
    <row r="96" spans="1:18">
      <c r="A96" s="26">
        <v>95</v>
      </c>
      <c r="B96" s="26" t="s">
        <v>179</v>
      </c>
      <c r="C96" s="26" t="s">
        <v>192</v>
      </c>
      <c r="D96" s="26" t="s">
        <v>308</v>
      </c>
      <c r="E96" s="26" t="s">
        <v>309</v>
      </c>
      <c r="F96" s="68"/>
      <c r="G96" s="72"/>
      <c r="H96" s="26"/>
      <c r="I96" s="26"/>
      <c r="J96" s="26"/>
      <c r="K96" s="26"/>
      <c r="L96" s="26"/>
      <c r="M96" s="26"/>
      <c r="N96" s="26"/>
      <c r="O96" s="26"/>
      <c r="P96" s="26"/>
      <c r="Q96" s="26"/>
      <c r="R96" s="26"/>
    </row>
    <row r="97" spans="1:18">
      <c r="A97" s="26">
        <v>96</v>
      </c>
      <c r="B97" s="26" t="s">
        <v>179</v>
      </c>
      <c r="C97" s="26" t="s">
        <v>192</v>
      </c>
      <c r="D97" s="26" t="s">
        <v>310</v>
      </c>
      <c r="E97" s="26" t="s">
        <v>311</v>
      </c>
      <c r="F97" s="68">
        <v>3.7087912087912086E-3</v>
      </c>
      <c r="G97" s="72">
        <v>142.88</v>
      </c>
      <c r="H97" s="26"/>
      <c r="I97" s="26"/>
      <c r="J97" s="26"/>
      <c r="K97" s="26"/>
      <c r="L97" s="26"/>
      <c r="M97" s="26"/>
      <c r="N97" s="26"/>
      <c r="O97" s="26"/>
      <c r="P97" s="26"/>
      <c r="Q97" s="26"/>
      <c r="R97" s="26"/>
    </row>
    <row r="98" spans="1:18">
      <c r="A98" s="26">
        <v>97</v>
      </c>
      <c r="B98" s="26" t="s">
        <v>179</v>
      </c>
      <c r="C98" s="26" t="s">
        <v>192</v>
      </c>
      <c r="D98" s="26" t="s">
        <v>312</v>
      </c>
      <c r="E98" s="26" t="s">
        <v>313</v>
      </c>
      <c r="F98" s="68"/>
      <c r="G98" s="72"/>
      <c r="H98" s="26"/>
      <c r="I98" s="26"/>
      <c r="J98" s="26"/>
      <c r="K98" s="26"/>
      <c r="L98" s="26"/>
      <c r="M98" s="26"/>
      <c r="N98" s="26"/>
      <c r="O98" s="26"/>
      <c r="P98" s="26"/>
      <c r="Q98" s="26"/>
      <c r="R98" s="26"/>
    </row>
    <row r="99" spans="1:18">
      <c r="A99" s="26">
        <v>98</v>
      </c>
      <c r="B99" s="26" t="s">
        <v>179</v>
      </c>
      <c r="C99" s="26" t="s">
        <v>183</v>
      </c>
      <c r="D99" s="26" t="s">
        <v>314</v>
      </c>
      <c r="E99" s="26" t="s">
        <v>315</v>
      </c>
      <c r="F99" s="67">
        <v>0.36370879120879118</v>
      </c>
      <c r="G99" s="70">
        <v>29276.880000000001</v>
      </c>
      <c r="H99" s="26"/>
      <c r="I99" s="26"/>
      <c r="J99" s="26"/>
      <c r="K99" s="26"/>
      <c r="L99" s="26"/>
      <c r="M99" s="26"/>
      <c r="N99" s="26"/>
      <c r="O99" s="26"/>
      <c r="P99" s="26"/>
      <c r="Q99" s="26"/>
      <c r="R99" s="26"/>
    </row>
    <row r="100" spans="1:18">
      <c r="A100" s="26">
        <v>99</v>
      </c>
      <c r="B100" s="26" t="s">
        <v>179</v>
      </c>
      <c r="C100" s="26" t="s">
        <v>192</v>
      </c>
      <c r="D100" s="26" t="s">
        <v>316</v>
      </c>
      <c r="E100" s="26" t="s">
        <v>317</v>
      </c>
      <c r="F100" s="68"/>
      <c r="G100" s="72"/>
      <c r="H100" s="26"/>
      <c r="I100" s="26"/>
      <c r="J100" s="26"/>
      <c r="K100" s="26"/>
      <c r="L100" s="26"/>
      <c r="M100" s="26"/>
      <c r="N100" s="26"/>
      <c r="O100" s="26"/>
      <c r="P100" s="26"/>
      <c r="Q100" s="26"/>
      <c r="R100" s="26"/>
    </row>
    <row r="101" spans="1:18">
      <c r="A101" s="26">
        <v>100</v>
      </c>
      <c r="B101" s="26" t="s">
        <v>179</v>
      </c>
      <c r="C101" s="26" t="s">
        <v>183</v>
      </c>
      <c r="D101" s="26" t="s">
        <v>318</v>
      </c>
      <c r="E101" s="26" t="s">
        <v>319</v>
      </c>
      <c r="F101" s="67">
        <v>6.0737912087912092</v>
      </c>
      <c r="G101" s="70">
        <v>256868.41</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72">
        <v>22370.66</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72">
        <v>11894</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72">
        <v>1092.1900000000005</v>
      </c>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53">
        <v>292225.26</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72">
        <v>18471</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72">
        <v>2628</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72"/>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72">
        <v>720</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70">
        <v>21819</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72"/>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72">
        <v>6561</v>
      </c>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72"/>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72"/>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72">
        <v>1183</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72">
        <v>3662</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72">
        <v>308</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72">
        <v>323</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72"/>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72"/>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72"/>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72"/>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72">
        <v>582</v>
      </c>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72"/>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72"/>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72">
        <v>5850</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72"/>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72"/>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70">
        <v>18469</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72"/>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72">
        <v>713</v>
      </c>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72"/>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72">
        <v>8959</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72">
        <v>168</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72"/>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70">
        <v>9840</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71">
        <v>56730.911365093642</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70">
        <v>399084.17136509367</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72"/>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72"/>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70">
        <v>399084.17136509367</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70">
        <v>400571.54</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70">
        <v>1487.3686349063064</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5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5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5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5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5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5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57"/>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56">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56">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58">
        <v>1000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59"/>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58">
        <v>-1000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152">
    <cfRule type="cellIs" dxfId="91" priority="1" stopIfTrue="1" operator="equal">
      <formula>0</formula>
    </cfRule>
  </conditionalFormatting>
  <conditionalFormatting sqref="G2:G54">
    <cfRule type="cellIs" dxfId="90" priority="7" stopIfTrue="1" operator="equal">
      <formula>0</formula>
    </cfRule>
  </conditionalFormatting>
  <conditionalFormatting sqref="F55:F93">
    <cfRule type="cellIs" dxfId="89" priority="6" stopIfTrue="1" operator="equal">
      <formula>0</formula>
    </cfRule>
  </conditionalFormatting>
  <conditionalFormatting sqref="G55:G93">
    <cfRule type="cellIs" dxfId="88" priority="5" stopIfTrue="1" operator="equal">
      <formula>0</formula>
    </cfRule>
  </conditionalFormatting>
  <conditionalFormatting sqref="F94:F101">
    <cfRule type="cellIs" dxfId="87" priority="4" stopIfTrue="1" operator="equal">
      <formula>0</formula>
    </cfRule>
  </conditionalFormatting>
  <conditionalFormatting sqref="G94:G143">
    <cfRule type="cellIs" dxfId="86" priority="3" stopIfTrue="1" operator="equal">
      <formula>0</formula>
    </cfRule>
  </conditionalFormatting>
  <conditionalFormatting sqref="G151">
    <cfRule type="cellIs" dxfId="85" priority="2" stopIfTrue="1" operator="notEqual">
      <formula>$AE137</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BD408"/>
  <sheetViews>
    <sheetView zoomScale="80" zoomScaleNormal="80" workbookViewId="0">
      <pane ySplit="1" topLeftCell="A131" activePane="bottomLeft" state="frozen"/>
      <selection pane="bottomLeft" activeCell="F2" sqref="F2:G155"/>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6" width="9.140625" style="28"/>
    <col min="7" max="7" width="14.28515625" style="28" customWidth="1"/>
    <col min="8"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v>28738</v>
      </c>
      <c r="H2" s="26"/>
      <c r="I2" s="26"/>
      <c r="J2" s="26"/>
      <c r="K2" s="26"/>
      <c r="L2" s="26"/>
      <c r="M2" s="26"/>
      <c r="N2" s="26"/>
      <c r="O2" s="26"/>
      <c r="P2" s="26"/>
      <c r="Q2" s="26"/>
      <c r="R2" s="26"/>
    </row>
    <row r="3" spans="1:56">
      <c r="A3" s="26">
        <v>2</v>
      </c>
      <c r="B3" s="26" t="s">
        <v>191</v>
      </c>
      <c r="C3" s="26" t="s">
        <v>192</v>
      </c>
      <c r="D3" s="26" t="s">
        <v>195</v>
      </c>
      <c r="E3" s="26" t="s">
        <v>196</v>
      </c>
      <c r="F3" s="26"/>
      <c r="G3" s="33"/>
      <c r="H3" s="26"/>
      <c r="I3" s="26"/>
      <c r="J3" s="26"/>
      <c r="K3" s="26"/>
      <c r="L3" s="26"/>
      <c r="M3" s="26"/>
      <c r="N3" s="26"/>
      <c r="O3" s="26"/>
      <c r="P3" s="26"/>
      <c r="Q3" s="26"/>
      <c r="R3" s="26"/>
    </row>
    <row r="4" spans="1:56">
      <c r="A4" s="26">
        <v>3</v>
      </c>
      <c r="B4" s="26" t="s">
        <v>191</v>
      </c>
      <c r="C4" s="26" t="s">
        <v>192</v>
      </c>
      <c r="D4" s="26" t="s">
        <v>197</v>
      </c>
      <c r="E4" s="26" t="s">
        <v>198</v>
      </c>
      <c r="F4" s="26"/>
      <c r="G4" s="33"/>
      <c r="H4" s="26"/>
      <c r="I4" s="26"/>
      <c r="J4" s="26"/>
      <c r="K4" s="26"/>
      <c r="L4" s="26"/>
      <c r="M4" s="26"/>
      <c r="N4" s="26"/>
      <c r="O4" s="26"/>
      <c r="P4" s="26"/>
      <c r="Q4" s="26"/>
      <c r="R4" s="26"/>
    </row>
    <row r="5" spans="1:56">
      <c r="A5" s="26">
        <v>4</v>
      </c>
      <c r="B5" s="26" t="s">
        <v>191</v>
      </c>
      <c r="C5" s="26" t="s">
        <v>183</v>
      </c>
      <c r="D5" s="26" t="s">
        <v>199</v>
      </c>
      <c r="E5" s="26" t="s">
        <v>200</v>
      </c>
      <c r="F5" s="26"/>
      <c r="G5" s="34">
        <f>SUM(G2:G4)</f>
        <v>28738</v>
      </c>
      <c r="H5" s="26"/>
      <c r="I5" s="26"/>
      <c r="J5" s="26"/>
      <c r="K5" s="26"/>
      <c r="L5" s="26"/>
      <c r="M5" s="26"/>
      <c r="N5" s="26"/>
      <c r="O5" s="26"/>
      <c r="P5" s="26"/>
      <c r="Q5" s="26"/>
      <c r="R5" s="26"/>
    </row>
    <row r="6" spans="1:56">
      <c r="A6" s="26">
        <v>5</v>
      </c>
      <c r="B6" s="26" t="s">
        <v>191</v>
      </c>
      <c r="C6" s="26" t="s">
        <v>192</v>
      </c>
      <c r="D6" s="26" t="s">
        <v>201</v>
      </c>
      <c r="E6" s="26" t="s">
        <v>202</v>
      </c>
      <c r="F6" s="26"/>
      <c r="G6" s="33"/>
      <c r="H6" s="26"/>
      <c r="I6" s="26"/>
      <c r="J6" s="26"/>
      <c r="K6" s="26"/>
      <c r="L6" s="26"/>
      <c r="M6" s="26"/>
      <c r="N6" s="26"/>
      <c r="O6" s="26"/>
      <c r="P6" s="26"/>
      <c r="Q6" s="26"/>
      <c r="R6" s="26"/>
    </row>
    <row r="7" spans="1:56">
      <c r="A7" s="26">
        <v>6</v>
      </c>
      <c r="B7" s="26" t="s">
        <v>191</v>
      </c>
      <c r="C7" s="26" t="s">
        <v>192</v>
      </c>
      <c r="D7" s="26" t="s">
        <v>203</v>
      </c>
      <c r="E7" s="26" t="s">
        <v>204</v>
      </c>
      <c r="F7" s="26"/>
      <c r="G7" s="33"/>
      <c r="H7" s="26"/>
      <c r="I7" s="26"/>
      <c r="J7" s="26"/>
      <c r="K7" s="26"/>
      <c r="L7" s="26"/>
      <c r="M7" s="26"/>
      <c r="N7" s="26"/>
      <c r="O7" s="26"/>
      <c r="P7" s="26"/>
      <c r="Q7" s="26"/>
      <c r="R7" s="26"/>
    </row>
    <row r="8" spans="1:56">
      <c r="A8" s="26">
        <v>7</v>
      </c>
      <c r="B8" s="26" t="s">
        <v>191</v>
      </c>
      <c r="C8" s="26" t="s">
        <v>183</v>
      </c>
      <c r="D8" s="26" t="s">
        <v>205</v>
      </c>
      <c r="E8" s="26" t="s">
        <v>206</v>
      </c>
      <c r="F8" s="26"/>
      <c r="G8" s="34">
        <f>SUM(G6:G7)</f>
        <v>0</v>
      </c>
      <c r="H8" s="26"/>
      <c r="I8" s="26"/>
      <c r="J8" s="26"/>
      <c r="K8" s="26"/>
      <c r="L8" s="26"/>
      <c r="M8" s="26"/>
      <c r="N8" s="26"/>
      <c r="O8" s="26"/>
      <c r="P8" s="26"/>
      <c r="Q8" s="26"/>
      <c r="R8" s="26"/>
    </row>
    <row r="9" spans="1:56">
      <c r="A9" s="26">
        <v>8</v>
      </c>
      <c r="B9" s="26" t="s">
        <v>191</v>
      </c>
      <c r="C9" s="26" t="s">
        <v>192</v>
      </c>
      <c r="D9" s="26" t="s">
        <v>207</v>
      </c>
      <c r="E9" s="26" t="s">
        <v>208</v>
      </c>
      <c r="F9" s="26"/>
      <c r="G9" s="33"/>
      <c r="H9" s="26"/>
      <c r="I9" s="26"/>
      <c r="J9" s="26"/>
      <c r="K9" s="26"/>
      <c r="L9" s="26"/>
      <c r="M9" s="26"/>
      <c r="N9" s="26"/>
      <c r="O9" s="26"/>
      <c r="P9" s="26"/>
      <c r="Q9" s="26"/>
      <c r="R9" s="26"/>
    </row>
    <row r="10" spans="1:56">
      <c r="A10" s="26">
        <v>9</v>
      </c>
      <c r="B10" s="26" t="s">
        <v>191</v>
      </c>
      <c r="C10" s="26" t="s">
        <v>192</v>
      </c>
      <c r="D10" s="26" t="s">
        <v>209</v>
      </c>
      <c r="E10" s="26" t="s">
        <v>210</v>
      </c>
      <c r="F10" s="26"/>
      <c r="G10" s="33"/>
      <c r="H10" s="26"/>
      <c r="I10" s="26"/>
      <c r="J10" s="26"/>
      <c r="K10" s="26"/>
      <c r="L10" s="26"/>
      <c r="M10" s="26"/>
      <c r="N10" s="26"/>
      <c r="O10" s="26"/>
      <c r="P10" s="26"/>
      <c r="Q10" s="26"/>
      <c r="R10" s="26"/>
    </row>
    <row r="11" spans="1:56">
      <c r="A11" s="26">
        <v>10</v>
      </c>
      <c r="B11" s="26" t="s">
        <v>191</v>
      </c>
      <c r="C11" s="26" t="s">
        <v>192</v>
      </c>
      <c r="D11" s="26" t="s">
        <v>211</v>
      </c>
      <c r="E11" s="26" t="s">
        <v>212</v>
      </c>
      <c r="F11" s="26"/>
      <c r="G11" s="33">
        <v>47793</v>
      </c>
      <c r="H11" s="26"/>
      <c r="I11" s="26"/>
      <c r="J11" s="26"/>
      <c r="K11" s="26"/>
      <c r="L11" s="26"/>
      <c r="M11" s="26"/>
      <c r="N11" s="26"/>
      <c r="O11" s="26"/>
      <c r="P11" s="26"/>
      <c r="Q11" s="26"/>
      <c r="R11" s="26"/>
    </row>
    <row r="12" spans="1:56">
      <c r="A12" s="26">
        <v>11</v>
      </c>
      <c r="B12" s="26" t="s">
        <v>191</v>
      </c>
      <c r="C12" s="26" t="s">
        <v>192</v>
      </c>
      <c r="D12" s="26" t="s">
        <v>213</v>
      </c>
      <c r="E12" s="26" t="s">
        <v>214</v>
      </c>
      <c r="F12" s="26"/>
      <c r="G12" s="33"/>
      <c r="H12" s="26"/>
      <c r="I12" s="26"/>
      <c r="J12" s="26"/>
      <c r="K12" s="26"/>
      <c r="L12" s="26"/>
      <c r="M12" s="26"/>
      <c r="N12" s="26"/>
      <c r="O12" s="26"/>
      <c r="P12" s="26"/>
      <c r="Q12" s="26"/>
      <c r="R12" s="26"/>
    </row>
    <row r="13" spans="1:56">
      <c r="A13" s="26">
        <v>12</v>
      </c>
      <c r="B13" s="26" t="s">
        <v>191</v>
      </c>
      <c r="C13" s="26" t="s">
        <v>192</v>
      </c>
      <c r="D13" s="26" t="s">
        <v>215</v>
      </c>
      <c r="E13" s="26" t="s">
        <v>216</v>
      </c>
      <c r="F13" s="26"/>
      <c r="G13" s="33"/>
      <c r="H13" s="26"/>
      <c r="I13" s="26"/>
      <c r="J13" s="26"/>
      <c r="K13" s="26"/>
      <c r="L13" s="26"/>
      <c r="M13" s="26"/>
      <c r="N13" s="26"/>
      <c r="O13" s="26"/>
      <c r="P13" s="26"/>
      <c r="Q13" s="26"/>
      <c r="R13" s="26"/>
    </row>
    <row r="14" spans="1:56">
      <c r="A14" s="26">
        <v>13</v>
      </c>
      <c r="B14" s="26" t="s">
        <v>191</v>
      </c>
      <c r="C14" s="26" t="s">
        <v>192</v>
      </c>
      <c r="D14" s="26" t="s">
        <v>217</v>
      </c>
      <c r="E14" s="26" t="s">
        <v>218</v>
      </c>
      <c r="F14" s="26"/>
      <c r="G14" s="33"/>
      <c r="H14" s="26"/>
      <c r="I14" s="26"/>
      <c r="J14" s="26"/>
      <c r="K14" s="26"/>
      <c r="L14" s="26"/>
      <c r="M14" s="26"/>
      <c r="N14" s="26"/>
      <c r="O14" s="26"/>
      <c r="P14" s="26"/>
      <c r="Q14" s="26"/>
      <c r="R14" s="26"/>
    </row>
    <row r="15" spans="1:56">
      <c r="A15" s="26">
        <v>14</v>
      </c>
      <c r="B15" s="26" t="s">
        <v>191</v>
      </c>
      <c r="C15" s="26" t="s">
        <v>192</v>
      </c>
      <c r="D15" s="26" t="s">
        <v>219</v>
      </c>
      <c r="E15" s="26" t="s">
        <v>220</v>
      </c>
      <c r="F15" s="26"/>
      <c r="G15" s="33"/>
      <c r="H15" s="26"/>
      <c r="I15" s="26"/>
      <c r="J15" s="26"/>
      <c r="K15" s="26"/>
      <c r="L15" s="26"/>
      <c r="M15" s="26"/>
      <c r="N15" s="26"/>
      <c r="O15" s="26"/>
      <c r="P15" s="26"/>
      <c r="Q15" s="26"/>
      <c r="R15" s="26"/>
    </row>
    <row r="16" spans="1:56">
      <c r="A16" s="26">
        <v>15</v>
      </c>
      <c r="B16" s="26" t="s">
        <v>191</v>
      </c>
      <c r="C16" s="26" t="s">
        <v>192</v>
      </c>
      <c r="D16" s="26" t="s">
        <v>221</v>
      </c>
      <c r="E16" s="26" t="s">
        <v>222</v>
      </c>
      <c r="F16" s="26"/>
      <c r="G16" s="33"/>
      <c r="H16" s="26"/>
      <c r="I16" s="26"/>
      <c r="J16" s="26"/>
      <c r="K16" s="26"/>
      <c r="L16" s="26"/>
      <c r="M16" s="26"/>
      <c r="N16" s="26"/>
      <c r="O16" s="26"/>
      <c r="P16" s="26"/>
      <c r="Q16" s="26"/>
      <c r="R16" s="26"/>
    </row>
    <row r="17" spans="1:18">
      <c r="A17" s="26">
        <v>16</v>
      </c>
      <c r="B17" s="26" t="s">
        <v>191</v>
      </c>
      <c r="C17" s="26" t="s">
        <v>192</v>
      </c>
      <c r="D17" s="26" t="s">
        <v>223</v>
      </c>
      <c r="E17" s="26" t="s">
        <v>224</v>
      </c>
      <c r="F17" s="26"/>
      <c r="G17" s="33"/>
      <c r="H17" s="26"/>
      <c r="I17" s="26"/>
      <c r="J17" s="26"/>
      <c r="K17" s="26"/>
      <c r="L17" s="26"/>
      <c r="M17" s="26"/>
      <c r="N17" s="26"/>
      <c r="O17" s="26"/>
      <c r="P17" s="26"/>
      <c r="Q17" s="26"/>
      <c r="R17" s="26"/>
    </row>
    <row r="18" spans="1:18">
      <c r="A18" s="26">
        <v>17</v>
      </c>
      <c r="B18" s="26" t="s">
        <v>191</v>
      </c>
      <c r="C18" s="26" t="s">
        <v>192</v>
      </c>
      <c r="D18" s="26" t="s">
        <v>225</v>
      </c>
      <c r="E18" s="26" t="s">
        <v>226</v>
      </c>
      <c r="F18" s="26"/>
      <c r="G18" s="33"/>
      <c r="H18" s="26"/>
      <c r="I18" s="26"/>
      <c r="J18" s="26"/>
      <c r="K18" s="26"/>
      <c r="L18" s="26"/>
      <c r="M18" s="26"/>
      <c r="N18" s="26"/>
      <c r="O18" s="26"/>
      <c r="P18" s="26"/>
      <c r="Q18" s="26"/>
      <c r="R18" s="26"/>
    </row>
    <row r="19" spans="1:18">
      <c r="A19" s="26">
        <v>18</v>
      </c>
      <c r="B19" s="26" t="s">
        <v>191</v>
      </c>
      <c r="C19" s="26" t="s">
        <v>192</v>
      </c>
      <c r="D19" s="26" t="s">
        <v>227</v>
      </c>
      <c r="E19" s="26" t="s">
        <v>228</v>
      </c>
      <c r="F19" s="26"/>
      <c r="G19" s="33"/>
      <c r="H19" s="26"/>
      <c r="I19" s="26"/>
      <c r="J19" s="26"/>
      <c r="K19" s="26"/>
      <c r="L19" s="26"/>
      <c r="M19" s="26"/>
      <c r="N19" s="26"/>
      <c r="O19" s="26"/>
      <c r="P19" s="26"/>
      <c r="Q19" s="26"/>
      <c r="R19" s="26"/>
    </row>
    <row r="20" spans="1:18">
      <c r="A20" s="26">
        <v>19</v>
      </c>
      <c r="B20" s="26" t="s">
        <v>191</v>
      </c>
      <c r="C20" s="26" t="s">
        <v>192</v>
      </c>
      <c r="D20" s="26" t="s">
        <v>229</v>
      </c>
      <c r="E20" s="26" t="s">
        <v>230</v>
      </c>
      <c r="F20" s="26"/>
      <c r="G20" s="33"/>
      <c r="H20" s="26"/>
      <c r="I20" s="26"/>
      <c r="J20" s="26"/>
      <c r="K20" s="26"/>
      <c r="L20" s="26"/>
      <c r="M20" s="26"/>
      <c r="N20" s="26"/>
      <c r="O20" s="26"/>
      <c r="P20" s="26"/>
      <c r="Q20" s="26"/>
      <c r="R20" s="26"/>
    </row>
    <row r="21" spans="1:18">
      <c r="A21" s="26">
        <v>20</v>
      </c>
      <c r="B21" s="26" t="s">
        <v>191</v>
      </c>
      <c r="C21" s="26" t="s">
        <v>192</v>
      </c>
      <c r="D21" s="26" t="s">
        <v>231</v>
      </c>
      <c r="E21" s="26" t="s">
        <v>232</v>
      </c>
      <c r="F21" s="26"/>
      <c r="G21" s="33"/>
      <c r="H21" s="26"/>
      <c r="I21" s="26"/>
      <c r="J21" s="26"/>
      <c r="K21" s="26"/>
      <c r="L21" s="26"/>
      <c r="M21" s="26"/>
      <c r="N21" s="26"/>
      <c r="O21" s="26"/>
      <c r="P21" s="26"/>
      <c r="Q21" s="26"/>
      <c r="R21" s="26"/>
    </row>
    <row r="22" spans="1:18">
      <c r="A22" s="26">
        <v>21</v>
      </c>
      <c r="B22" s="26" t="s">
        <v>191</v>
      </c>
      <c r="C22" s="26" t="s">
        <v>192</v>
      </c>
      <c r="D22" s="26" t="s">
        <v>233</v>
      </c>
      <c r="E22" s="26" t="s">
        <v>234</v>
      </c>
      <c r="F22" s="26"/>
      <c r="G22" s="33"/>
      <c r="H22" s="26"/>
      <c r="I22" s="26"/>
      <c r="J22" s="26"/>
      <c r="K22" s="26"/>
      <c r="L22" s="26"/>
      <c r="M22" s="26"/>
      <c r="N22" s="26"/>
      <c r="O22" s="26"/>
      <c r="P22" s="26"/>
      <c r="Q22" s="26"/>
      <c r="R22" s="26"/>
    </row>
    <row r="23" spans="1:18">
      <c r="A23" s="26">
        <v>22</v>
      </c>
      <c r="B23" s="26" t="s">
        <v>191</v>
      </c>
      <c r="C23" s="26" t="s">
        <v>192</v>
      </c>
      <c r="D23" s="26" t="s">
        <v>235</v>
      </c>
      <c r="E23" s="26" t="s">
        <v>236</v>
      </c>
      <c r="F23" s="26"/>
      <c r="G23" s="33"/>
      <c r="H23" s="26"/>
      <c r="I23" s="26"/>
      <c r="J23" s="26"/>
      <c r="K23" s="26"/>
      <c r="L23" s="26"/>
      <c r="M23" s="26"/>
      <c r="N23" s="26"/>
      <c r="O23" s="26"/>
      <c r="P23" s="26"/>
      <c r="Q23" s="26"/>
      <c r="R23" s="26"/>
    </row>
    <row r="24" spans="1:18">
      <c r="A24" s="26">
        <v>23</v>
      </c>
      <c r="B24" s="26" t="s">
        <v>191</v>
      </c>
      <c r="C24" s="26" t="s">
        <v>192</v>
      </c>
      <c r="D24" s="26" t="s">
        <v>237</v>
      </c>
      <c r="E24" s="26" t="s">
        <v>238</v>
      </c>
      <c r="F24" s="26"/>
      <c r="G24" s="33"/>
      <c r="H24" s="26"/>
      <c r="I24" s="26"/>
      <c r="J24" s="26"/>
      <c r="K24" s="26"/>
      <c r="L24" s="26"/>
      <c r="M24" s="26"/>
      <c r="N24" s="26"/>
      <c r="O24" s="26"/>
      <c r="P24" s="26"/>
      <c r="Q24" s="26"/>
      <c r="R24" s="26"/>
    </row>
    <row r="25" spans="1:18">
      <c r="A25" s="26">
        <v>24</v>
      </c>
      <c r="B25" s="26" t="s">
        <v>191</v>
      </c>
      <c r="C25" s="26" t="s">
        <v>192</v>
      </c>
      <c r="D25" s="26" t="s">
        <v>239</v>
      </c>
      <c r="E25" s="26" t="s">
        <v>240</v>
      </c>
      <c r="F25" s="26"/>
      <c r="G25" s="33"/>
      <c r="H25" s="26"/>
      <c r="I25" s="26"/>
      <c r="J25" s="26"/>
      <c r="K25" s="26"/>
      <c r="L25" s="26"/>
      <c r="M25" s="26"/>
      <c r="N25" s="26"/>
      <c r="O25" s="26"/>
      <c r="P25" s="26"/>
      <c r="Q25" s="26"/>
      <c r="R25" s="26"/>
    </row>
    <row r="26" spans="1:18">
      <c r="A26" s="26">
        <v>25</v>
      </c>
      <c r="B26" s="26" t="s">
        <v>191</v>
      </c>
      <c r="C26" s="26" t="s">
        <v>192</v>
      </c>
      <c r="D26" s="26" t="s">
        <v>241</v>
      </c>
      <c r="E26" s="26" t="s">
        <v>242</v>
      </c>
      <c r="F26" s="26"/>
      <c r="G26" s="33"/>
      <c r="H26" s="26"/>
      <c r="I26" s="26"/>
      <c r="J26" s="26"/>
      <c r="K26" s="26"/>
      <c r="L26" s="26"/>
      <c r="M26" s="26"/>
      <c r="N26" s="26"/>
      <c r="O26" s="26"/>
      <c r="P26" s="26"/>
      <c r="Q26" s="26"/>
      <c r="R26" s="26"/>
    </row>
    <row r="27" spans="1:18">
      <c r="A27" s="26">
        <v>26</v>
      </c>
      <c r="B27" s="26" t="s">
        <v>191</v>
      </c>
      <c r="C27" s="26" t="s">
        <v>192</v>
      </c>
      <c r="D27" s="26" t="s">
        <v>243</v>
      </c>
      <c r="E27" s="26" t="s">
        <v>244</v>
      </c>
      <c r="F27" s="26"/>
      <c r="G27" s="33"/>
      <c r="H27" s="26"/>
      <c r="I27" s="26"/>
      <c r="J27" s="26"/>
      <c r="K27" s="26"/>
      <c r="L27" s="26"/>
      <c r="M27" s="26"/>
      <c r="N27" s="26"/>
      <c r="O27" s="26"/>
      <c r="P27" s="26"/>
      <c r="Q27" s="26"/>
      <c r="R27" s="26"/>
    </row>
    <row r="28" spans="1:18">
      <c r="A28" s="26">
        <v>27</v>
      </c>
      <c r="B28" s="26" t="s">
        <v>191</v>
      </c>
      <c r="C28" s="26" t="s">
        <v>192</v>
      </c>
      <c r="D28" s="26" t="s">
        <v>245</v>
      </c>
      <c r="E28" s="26" t="s">
        <v>246</v>
      </c>
      <c r="F28" s="26"/>
      <c r="G28" s="33"/>
      <c r="H28" s="26"/>
      <c r="I28" s="26"/>
      <c r="J28" s="26"/>
      <c r="K28" s="26"/>
      <c r="L28" s="26"/>
      <c r="M28" s="26"/>
      <c r="N28" s="26"/>
      <c r="O28" s="26"/>
      <c r="P28" s="26"/>
      <c r="Q28" s="26"/>
      <c r="R28" s="26"/>
    </row>
    <row r="29" spans="1:18">
      <c r="A29" s="26">
        <v>28</v>
      </c>
      <c r="B29" s="26" t="s">
        <v>191</v>
      </c>
      <c r="C29" s="26" t="s">
        <v>192</v>
      </c>
      <c r="D29" s="26" t="s">
        <v>247</v>
      </c>
      <c r="E29" s="26" t="s">
        <v>248</v>
      </c>
      <c r="F29" s="26"/>
      <c r="G29" s="33"/>
      <c r="H29" s="26"/>
      <c r="I29" s="26"/>
      <c r="J29" s="26"/>
      <c r="K29" s="26"/>
      <c r="L29" s="26"/>
      <c r="M29" s="26"/>
      <c r="N29" s="26"/>
      <c r="O29" s="26"/>
      <c r="P29" s="26"/>
      <c r="Q29" s="26"/>
      <c r="R29" s="26"/>
    </row>
    <row r="30" spans="1:18">
      <c r="A30" s="26">
        <v>29</v>
      </c>
      <c r="B30" s="26" t="s">
        <v>191</v>
      </c>
      <c r="C30" s="26" t="s">
        <v>192</v>
      </c>
      <c r="D30" s="26" t="s">
        <v>249</v>
      </c>
      <c r="E30" s="26" t="s">
        <v>250</v>
      </c>
      <c r="F30" s="26"/>
      <c r="G30" s="33"/>
      <c r="H30" s="26"/>
      <c r="I30" s="26"/>
      <c r="J30" s="26"/>
      <c r="K30" s="26"/>
      <c r="L30" s="26"/>
      <c r="M30" s="26"/>
      <c r="N30" s="26"/>
      <c r="O30" s="26"/>
      <c r="P30" s="26"/>
      <c r="Q30" s="26"/>
      <c r="R30" s="26"/>
    </row>
    <row r="31" spans="1:18">
      <c r="A31" s="26">
        <v>30</v>
      </c>
      <c r="B31" s="26" t="s">
        <v>191</v>
      </c>
      <c r="C31" s="26" t="s">
        <v>192</v>
      </c>
      <c r="D31" s="26" t="s">
        <v>251</v>
      </c>
      <c r="E31" s="26" t="s">
        <v>252</v>
      </c>
      <c r="F31" s="26"/>
      <c r="G31" s="33"/>
      <c r="H31" s="26"/>
      <c r="I31" s="26"/>
      <c r="J31" s="26"/>
      <c r="K31" s="26"/>
      <c r="L31" s="26"/>
      <c r="M31" s="26"/>
      <c r="N31" s="26"/>
      <c r="O31" s="26"/>
      <c r="P31" s="26"/>
      <c r="Q31" s="26"/>
      <c r="R31" s="26"/>
    </row>
    <row r="32" spans="1:18">
      <c r="A32" s="26">
        <v>31</v>
      </c>
      <c r="B32" s="26" t="s">
        <v>191</v>
      </c>
      <c r="C32" s="26" t="s">
        <v>192</v>
      </c>
      <c r="D32" s="26" t="s">
        <v>253</v>
      </c>
      <c r="E32" s="26" t="s">
        <v>254</v>
      </c>
      <c r="F32" s="26"/>
      <c r="G32" s="33">
        <v>10000</v>
      </c>
      <c r="H32" s="26"/>
      <c r="I32" s="26"/>
      <c r="J32" s="26"/>
      <c r="K32" s="26"/>
      <c r="L32" s="26"/>
      <c r="M32" s="26"/>
      <c r="N32" s="26"/>
      <c r="O32" s="26"/>
      <c r="P32" s="26"/>
      <c r="Q32" s="26"/>
      <c r="R32" s="26"/>
    </row>
    <row r="33" spans="1:18">
      <c r="A33" s="26">
        <v>32</v>
      </c>
      <c r="B33" s="26" t="s">
        <v>191</v>
      </c>
      <c r="C33" s="26" t="s">
        <v>192</v>
      </c>
      <c r="D33" s="26" t="s">
        <v>255</v>
      </c>
      <c r="E33" s="26" t="s">
        <v>256</v>
      </c>
      <c r="F33" s="26"/>
      <c r="G33" s="33"/>
      <c r="H33" s="26"/>
      <c r="I33" s="26"/>
      <c r="J33" s="26"/>
      <c r="K33" s="26"/>
      <c r="L33" s="26"/>
      <c r="M33" s="26"/>
      <c r="N33" s="26"/>
      <c r="O33" s="26"/>
      <c r="P33" s="26"/>
      <c r="Q33" s="26"/>
      <c r="R33" s="26"/>
    </row>
    <row r="34" spans="1:18">
      <c r="A34" s="26">
        <v>33</v>
      </c>
      <c r="B34" s="26" t="s">
        <v>191</v>
      </c>
      <c r="C34" s="26" t="s">
        <v>192</v>
      </c>
      <c r="D34" s="26" t="s">
        <v>257</v>
      </c>
      <c r="E34" s="26" t="s">
        <v>258</v>
      </c>
      <c r="F34" s="26"/>
      <c r="G34" s="33"/>
      <c r="H34" s="26"/>
      <c r="I34" s="26"/>
      <c r="J34" s="26"/>
      <c r="K34" s="26"/>
      <c r="L34" s="26"/>
      <c r="M34" s="26"/>
      <c r="N34" s="26"/>
      <c r="O34" s="26"/>
      <c r="P34" s="26"/>
      <c r="Q34" s="26"/>
      <c r="R34" s="26"/>
    </row>
    <row r="35" spans="1:18">
      <c r="A35" s="26">
        <v>34</v>
      </c>
      <c r="B35" s="26" t="s">
        <v>191</v>
      </c>
      <c r="C35" s="26" t="s">
        <v>192</v>
      </c>
      <c r="D35" s="26" t="s">
        <v>259</v>
      </c>
      <c r="E35" s="26" t="s">
        <v>260</v>
      </c>
      <c r="F35" s="26"/>
      <c r="G35" s="33"/>
      <c r="H35" s="26"/>
      <c r="I35" s="26"/>
      <c r="J35" s="26"/>
      <c r="K35" s="26"/>
      <c r="L35" s="26"/>
      <c r="M35" s="26"/>
      <c r="N35" s="26"/>
      <c r="O35" s="26"/>
      <c r="P35" s="26"/>
      <c r="Q35" s="26"/>
      <c r="R35" s="26"/>
    </row>
    <row r="36" spans="1:18">
      <c r="A36" s="26">
        <v>35</v>
      </c>
      <c r="B36" s="26" t="s">
        <v>191</v>
      </c>
      <c r="C36" s="26" t="s">
        <v>192</v>
      </c>
      <c r="D36" s="26" t="s">
        <v>261</v>
      </c>
      <c r="E36" s="26" t="s">
        <v>262</v>
      </c>
      <c r="F36" s="26"/>
      <c r="G36" s="33"/>
      <c r="H36" s="26"/>
      <c r="I36" s="26"/>
      <c r="J36" s="26"/>
      <c r="K36" s="26"/>
      <c r="L36" s="26"/>
      <c r="M36" s="26"/>
      <c r="N36" s="26"/>
      <c r="O36" s="26"/>
      <c r="P36" s="26"/>
      <c r="Q36" s="26"/>
      <c r="R36" s="26"/>
    </row>
    <row r="37" spans="1:18">
      <c r="A37" s="26">
        <v>36</v>
      </c>
      <c r="B37" s="26" t="s">
        <v>191</v>
      </c>
      <c r="C37" s="26" t="s">
        <v>192</v>
      </c>
      <c r="D37" s="26" t="s">
        <v>263</v>
      </c>
      <c r="E37" s="26" t="s">
        <v>264</v>
      </c>
      <c r="F37" s="26"/>
      <c r="G37" s="33"/>
      <c r="H37" s="26"/>
      <c r="I37" s="26"/>
      <c r="J37" s="26"/>
      <c r="K37" s="26"/>
      <c r="L37" s="26"/>
      <c r="M37" s="26"/>
      <c r="N37" s="26"/>
      <c r="O37" s="26"/>
      <c r="P37" s="26"/>
      <c r="Q37" s="26"/>
      <c r="R37" s="26"/>
    </row>
    <row r="38" spans="1:18">
      <c r="A38" s="26">
        <v>37</v>
      </c>
      <c r="B38" s="26" t="s">
        <v>191</v>
      </c>
      <c r="C38" s="26" t="s">
        <v>192</v>
      </c>
      <c r="D38" s="26" t="s">
        <v>265</v>
      </c>
      <c r="E38" s="26" t="s">
        <v>266</v>
      </c>
      <c r="F38" s="26"/>
      <c r="G38" s="33"/>
      <c r="H38" s="26"/>
      <c r="I38" s="26"/>
      <c r="J38" s="26"/>
      <c r="K38" s="26"/>
      <c r="L38" s="26"/>
      <c r="M38" s="26"/>
      <c r="N38" s="26"/>
      <c r="O38" s="26"/>
      <c r="P38" s="26"/>
      <c r="Q38" s="26"/>
      <c r="R38" s="26"/>
    </row>
    <row r="39" spans="1:18">
      <c r="A39" s="26">
        <v>38</v>
      </c>
      <c r="B39" s="26" t="s">
        <v>191</v>
      </c>
      <c r="C39" s="26" t="s">
        <v>192</v>
      </c>
      <c r="D39" s="26" t="s">
        <v>267</v>
      </c>
      <c r="E39" s="26" t="s">
        <v>268</v>
      </c>
      <c r="F39" s="26"/>
      <c r="G39" s="33"/>
      <c r="H39" s="26"/>
      <c r="I39" s="26"/>
      <c r="J39" s="26"/>
      <c r="K39" s="26"/>
      <c r="L39" s="26"/>
      <c r="M39" s="26"/>
      <c r="N39" s="26"/>
      <c r="O39" s="26"/>
      <c r="P39" s="26"/>
      <c r="Q39" s="26"/>
      <c r="R39" s="26"/>
    </row>
    <row r="40" spans="1:18">
      <c r="A40" s="26">
        <v>39</v>
      </c>
      <c r="B40" s="26" t="s">
        <v>191</v>
      </c>
      <c r="C40" s="26" t="s">
        <v>192</v>
      </c>
      <c r="D40" s="26" t="s">
        <v>269</v>
      </c>
      <c r="E40" s="26" t="s">
        <v>270</v>
      </c>
      <c r="F40" s="26"/>
      <c r="G40" s="33"/>
      <c r="H40" s="26"/>
      <c r="I40" s="26"/>
      <c r="J40" s="26"/>
      <c r="K40" s="26"/>
      <c r="L40" s="26"/>
      <c r="M40" s="26"/>
      <c r="N40" s="26"/>
      <c r="O40" s="26"/>
      <c r="P40" s="26"/>
      <c r="Q40" s="26"/>
      <c r="R40" s="26"/>
    </row>
    <row r="41" spans="1:18">
      <c r="A41" s="26">
        <v>40</v>
      </c>
      <c r="B41" s="26" t="s">
        <v>191</v>
      </c>
      <c r="C41" s="26" t="s">
        <v>192</v>
      </c>
      <c r="D41" s="26" t="s">
        <v>271</v>
      </c>
      <c r="E41" s="26" t="s">
        <v>272</v>
      </c>
      <c r="F41" s="26"/>
      <c r="G41" s="33"/>
      <c r="H41" s="26"/>
      <c r="I41" s="26"/>
      <c r="J41" s="26"/>
      <c r="K41" s="26"/>
      <c r="L41" s="26"/>
      <c r="M41" s="26"/>
      <c r="N41" s="26"/>
      <c r="O41" s="26"/>
      <c r="P41" s="26"/>
      <c r="Q41" s="26"/>
      <c r="R41" s="26"/>
    </row>
    <row r="42" spans="1:18">
      <c r="A42" s="26">
        <v>41</v>
      </c>
      <c r="B42" s="26" t="s">
        <v>191</v>
      </c>
      <c r="C42" s="26" t="s">
        <v>192</v>
      </c>
      <c r="D42" s="26" t="s">
        <v>273</v>
      </c>
      <c r="E42" s="26" t="s">
        <v>274</v>
      </c>
      <c r="F42" s="26"/>
      <c r="G42" s="33"/>
      <c r="H42" s="26"/>
      <c r="I42" s="26"/>
      <c r="J42" s="26"/>
      <c r="K42" s="26"/>
      <c r="L42" s="26"/>
      <c r="M42" s="26"/>
      <c r="N42" s="26"/>
      <c r="O42" s="26"/>
      <c r="P42" s="26"/>
      <c r="Q42" s="26"/>
      <c r="R42" s="26"/>
    </row>
    <row r="43" spans="1:18">
      <c r="A43" s="26">
        <v>42</v>
      </c>
      <c r="B43" s="26" t="s">
        <v>191</v>
      </c>
      <c r="C43" s="26" t="s">
        <v>192</v>
      </c>
      <c r="D43" s="26" t="s">
        <v>275</v>
      </c>
      <c r="E43" s="26" t="s">
        <v>276</v>
      </c>
      <c r="F43" s="26"/>
      <c r="G43" s="33"/>
      <c r="H43" s="26"/>
      <c r="I43" s="26"/>
      <c r="J43" s="26"/>
      <c r="K43" s="26"/>
      <c r="L43" s="26"/>
      <c r="M43" s="26"/>
      <c r="N43" s="26"/>
      <c r="O43" s="26"/>
      <c r="P43" s="26"/>
      <c r="Q43" s="26"/>
      <c r="R43" s="26"/>
    </row>
    <row r="44" spans="1:18">
      <c r="A44" s="26">
        <v>43</v>
      </c>
      <c r="B44" s="26" t="s">
        <v>191</v>
      </c>
      <c r="C44" s="26" t="s">
        <v>183</v>
      </c>
      <c r="D44" s="26" t="s">
        <v>277</v>
      </c>
      <c r="E44" s="26" t="s">
        <v>278</v>
      </c>
      <c r="F44" s="26"/>
      <c r="G44" s="35">
        <f>SUM(G9:G43)</f>
        <v>57793</v>
      </c>
      <c r="H44" s="26"/>
      <c r="I44" s="26"/>
      <c r="J44" s="26"/>
      <c r="K44" s="26"/>
      <c r="L44" s="26"/>
      <c r="M44" s="26"/>
      <c r="N44" s="26"/>
      <c r="O44" s="26"/>
      <c r="P44" s="26"/>
      <c r="Q44" s="26"/>
      <c r="R44" s="26"/>
    </row>
    <row r="45" spans="1:18">
      <c r="A45" s="26">
        <v>44</v>
      </c>
      <c r="B45" s="26" t="s">
        <v>191</v>
      </c>
      <c r="C45" s="26" t="s">
        <v>192</v>
      </c>
      <c r="D45" s="26" t="s">
        <v>279</v>
      </c>
      <c r="E45" s="26" t="s">
        <v>280</v>
      </c>
      <c r="F45" s="26"/>
      <c r="G45" s="33"/>
      <c r="H45" s="26"/>
      <c r="I45" s="26"/>
      <c r="J45" s="26"/>
      <c r="K45" s="26"/>
      <c r="L45" s="26"/>
      <c r="M45" s="26"/>
      <c r="N45" s="26"/>
      <c r="O45" s="26"/>
      <c r="P45" s="26"/>
      <c r="Q45" s="26"/>
      <c r="R45" s="26"/>
    </row>
    <row r="46" spans="1:18">
      <c r="A46" s="26">
        <v>45</v>
      </c>
      <c r="B46" s="26" t="s">
        <v>191</v>
      </c>
      <c r="C46" s="26" t="s">
        <v>192</v>
      </c>
      <c r="D46" s="26" t="s">
        <v>281</v>
      </c>
      <c r="E46" s="26" t="s">
        <v>282</v>
      </c>
      <c r="F46" s="26"/>
      <c r="G46" s="33"/>
      <c r="H46" s="26"/>
      <c r="I46" s="26"/>
      <c r="J46" s="26"/>
      <c r="K46" s="26"/>
      <c r="L46" s="26"/>
      <c r="M46" s="26"/>
      <c r="N46" s="26"/>
      <c r="O46" s="26"/>
      <c r="P46" s="26"/>
      <c r="Q46" s="26"/>
      <c r="R46" s="26"/>
    </row>
    <row r="47" spans="1:18">
      <c r="A47" s="26">
        <v>46</v>
      </c>
      <c r="B47" s="26" t="s">
        <v>191</v>
      </c>
      <c r="C47" s="26" t="s">
        <v>192</v>
      </c>
      <c r="D47" s="26" t="s">
        <v>283</v>
      </c>
      <c r="E47" s="26" t="s">
        <v>284</v>
      </c>
      <c r="F47" s="26"/>
      <c r="G47" s="33"/>
      <c r="H47" s="26"/>
      <c r="I47" s="26"/>
      <c r="J47" s="26"/>
      <c r="K47" s="26"/>
      <c r="L47" s="26"/>
      <c r="M47" s="26"/>
      <c r="N47" s="26"/>
      <c r="O47" s="26"/>
      <c r="P47" s="26"/>
      <c r="Q47" s="26"/>
      <c r="R47" s="26"/>
    </row>
    <row r="48" spans="1:18">
      <c r="A48" s="26">
        <v>47</v>
      </c>
      <c r="B48" s="26" t="s">
        <v>191</v>
      </c>
      <c r="C48" s="26" t="s">
        <v>192</v>
      </c>
      <c r="D48" s="26" t="s">
        <v>285</v>
      </c>
      <c r="E48" s="26" t="s">
        <v>286</v>
      </c>
      <c r="F48" s="26"/>
      <c r="G48" s="33"/>
      <c r="H48" s="26"/>
      <c r="I48" s="26"/>
      <c r="J48" s="26"/>
      <c r="K48" s="26"/>
      <c r="L48" s="26"/>
      <c r="M48" s="26"/>
      <c r="N48" s="26"/>
      <c r="O48" s="26"/>
      <c r="P48" s="26"/>
      <c r="Q48" s="26"/>
      <c r="R48" s="26"/>
    </row>
    <row r="49" spans="1:18">
      <c r="A49" s="26">
        <v>48</v>
      </c>
      <c r="B49" s="26" t="s">
        <v>191</v>
      </c>
      <c r="C49" s="26" t="s">
        <v>192</v>
      </c>
      <c r="D49" s="26" t="s">
        <v>287</v>
      </c>
      <c r="E49" s="26" t="s">
        <v>288</v>
      </c>
      <c r="F49" s="26"/>
      <c r="G49" s="33"/>
      <c r="H49" s="26"/>
      <c r="I49" s="26"/>
      <c r="J49" s="26"/>
      <c r="K49" s="26"/>
      <c r="L49" s="26"/>
      <c r="M49" s="26"/>
      <c r="N49" s="26"/>
      <c r="O49" s="26"/>
      <c r="P49" s="26"/>
      <c r="Q49" s="26"/>
      <c r="R49" s="26"/>
    </row>
    <row r="50" spans="1:18">
      <c r="A50" s="26">
        <v>49</v>
      </c>
      <c r="B50" s="26" t="s">
        <v>191</v>
      </c>
      <c r="C50" s="26" t="s">
        <v>192</v>
      </c>
      <c r="D50" s="26" t="s">
        <v>289</v>
      </c>
      <c r="E50" s="26" t="s">
        <v>290</v>
      </c>
      <c r="F50" s="26"/>
      <c r="G50" s="33"/>
      <c r="H50" s="26"/>
      <c r="I50" s="26"/>
      <c r="J50" s="26"/>
      <c r="K50" s="26"/>
      <c r="L50" s="26"/>
      <c r="M50" s="26"/>
      <c r="N50" s="26"/>
      <c r="O50" s="26"/>
      <c r="P50" s="26"/>
      <c r="Q50" s="26"/>
      <c r="R50" s="26"/>
    </row>
    <row r="51" spans="1:18">
      <c r="A51" s="26">
        <v>50</v>
      </c>
      <c r="B51" s="26" t="s">
        <v>191</v>
      </c>
      <c r="C51" s="26" t="s">
        <v>192</v>
      </c>
      <c r="D51" s="26" t="s">
        <v>291</v>
      </c>
      <c r="E51" s="26" t="s">
        <v>292</v>
      </c>
      <c r="F51" s="26"/>
      <c r="G51" s="33"/>
      <c r="H51" s="26"/>
      <c r="I51" s="26"/>
      <c r="J51" s="26"/>
      <c r="K51" s="26"/>
      <c r="L51" s="26"/>
      <c r="M51" s="26"/>
      <c r="N51" s="26"/>
      <c r="O51" s="26"/>
      <c r="P51" s="26"/>
      <c r="Q51" s="26"/>
      <c r="R51" s="26"/>
    </row>
    <row r="52" spans="1:18">
      <c r="A52" s="26">
        <v>51</v>
      </c>
      <c r="B52" s="26" t="s">
        <v>191</v>
      </c>
      <c r="C52" s="26" t="s">
        <v>192</v>
      </c>
      <c r="D52" s="26" t="s">
        <v>293</v>
      </c>
      <c r="E52" s="26" t="s">
        <v>294</v>
      </c>
      <c r="F52" s="26"/>
      <c r="G52" s="33"/>
      <c r="H52" s="26"/>
      <c r="I52" s="26"/>
      <c r="J52" s="26"/>
      <c r="K52" s="26"/>
      <c r="L52" s="26"/>
      <c r="M52" s="26"/>
      <c r="N52" s="26"/>
      <c r="O52" s="26"/>
      <c r="P52" s="26"/>
      <c r="Q52" s="26"/>
      <c r="R52" s="26"/>
    </row>
    <row r="53" spans="1:18">
      <c r="A53" s="26">
        <v>52</v>
      </c>
      <c r="B53" s="26" t="s">
        <v>191</v>
      </c>
      <c r="C53" s="26" t="s">
        <v>192</v>
      </c>
      <c r="D53" s="26" t="s">
        <v>295</v>
      </c>
      <c r="E53" s="26" t="s">
        <v>296</v>
      </c>
      <c r="F53" s="26"/>
      <c r="G53" s="33"/>
      <c r="H53" s="26"/>
      <c r="I53" s="26"/>
      <c r="J53" s="26"/>
      <c r="K53" s="26"/>
      <c r="L53" s="26"/>
      <c r="M53" s="26"/>
      <c r="N53" s="26"/>
      <c r="O53" s="26"/>
      <c r="P53" s="26"/>
      <c r="Q53" s="26"/>
      <c r="R53" s="26"/>
    </row>
    <row r="54" spans="1:18">
      <c r="A54" s="26">
        <v>53</v>
      </c>
      <c r="B54" s="26" t="s">
        <v>191</v>
      </c>
      <c r="C54" s="26" t="s">
        <v>183</v>
      </c>
      <c r="D54" s="26" t="s">
        <v>297</v>
      </c>
      <c r="E54" s="26" t="s">
        <v>298</v>
      </c>
      <c r="F54" s="26"/>
      <c r="G54" s="35">
        <f>SUM(G5,G8,,G44,G45:G53)</f>
        <v>86531</v>
      </c>
      <c r="H54" s="26"/>
      <c r="I54" s="26"/>
      <c r="J54" s="26"/>
      <c r="K54" s="26"/>
      <c r="L54" s="26"/>
      <c r="M54" s="26"/>
      <c r="N54" s="26"/>
      <c r="O54" s="26"/>
      <c r="P54" s="26"/>
      <c r="Q54" s="26"/>
      <c r="R54" s="26"/>
    </row>
    <row r="55" spans="1:18">
      <c r="A55" s="26">
        <v>54</v>
      </c>
      <c r="B55" s="26" t="s">
        <v>299</v>
      </c>
      <c r="C55" s="26" t="s">
        <v>192</v>
      </c>
      <c r="D55" s="26" t="s">
        <v>8</v>
      </c>
      <c r="E55" s="26" t="s">
        <v>9</v>
      </c>
      <c r="F55" s="36">
        <v>0.66</v>
      </c>
      <c r="G55" s="33">
        <v>33177</v>
      </c>
      <c r="H55" s="26"/>
      <c r="I55" s="26"/>
      <c r="J55" s="26"/>
      <c r="K55" s="26"/>
      <c r="L55" s="26"/>
      <c r="M55" s="26"/>
      <c r="N55" s="26"/>
      <c r="O55" s="26"/>
      <c r="P55" s="26"/>
      <c r="Q55" s="26"/>
      <c r="R55" s="26"/>
    </row>
    <row r="56" spans="1:18">
      <c r="A56" s="26">
        <v>55</v>
      </c>
      <c r="B56" s="26" t="s">
        <v>299</v>
      </c>
      <c r="C56" s="26" t="s">
        <v>192</v>
      </c>
      <c r="D56" s="26" t="s">
        <v>10</v>
      </c>
      <c r="E56" s="26" t="s">
        <v>11</v>
      </c>
      <c r="F56" s="36">
        <v>0.13</v>
      </c>
      <c r="G56" s="33">
        <v>7884</v>
      </c>
      <c r="H56" s="26"/>
      <c r="I56" s="26"/>
      <c r="J56" s="26"/>
      <c r="K56" s="26"/>
      <c r="L56" s="26"/>
      <c r="M56" s="26"/>
      <c r="N56" s="26"/>
      <c r="O56" s="26"/>
      <c r="P56" s="26"/>
      <c r="Q56" s="26"/>
      <c r="R56" s="26"/>
    </row>
    <row r="57" spans="1:18">
      <c r="A57" s="26">
        <v>56</v>
      </c>
      <c r="B57" s="26" t="s">
        <v>299</v>
      </c>
      <c r="C57" s="26" t="s">
        <v>192</v>
      </c>
      <c r="D57" s="26" t="s">
        <v>12</v>
      </c>
      <c r="E57" s="26" t="s">
        <v>13</v>
      </c>
      <c r="F57" s="36"/>
      <c r="G57" s="33"/>
      <c r="H57" s="26"/>
      <c r="I57" s="26"/>
      <c r="J57" s="26"/>
      <c r="K57" s="26"/>
      <c r="L57" s="26"/>
      <c r="M57" s="26"/>
      <c r="N57" s="26"/>
      <c r="O57" s="26"/>
      <c r="P57" s="26"/>
      <c r="Q57" s="26"/>
      <c r="R57" s="26"/>
    </row>
    <row r="58" spans="1:18">
      <c r="A58" s="26">
        <v>57</v>
      </c>
      <c r="B58" s="26" t="s">
        <v>299</v>
      </c>
      <c r="C58" s="26" t="s">
        <v>192</v>
      </c>
      <c r="D58" s="26" t="s">
        <v>14</v>
      </c>
      <c r="E58" s="26" t="s">
        <v>15</v>
      </c>
      <c r="F58" s="36">
        <v>7.0000000000000007E-2</v>
      </c>
      <c r="G58" s="33">
        <v>5794</v>
      </c>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c r="G77" s="33"/>
      <c r="H77" s="26"/>
      <c r="I77" s="26"/>
      <c r="J77" s="26"/>
      <c r="K77" s="26"/>
      <c r="L77" s="26"/>
      <c r="M77" s="26"/>
      <c r="N77" s="26"/>
      <c r="O77" s="26"/>
      <c r="P77" s="26"/>
      <c r="Q77" s="26"/>
      <c r="R77" s="26"/>
    </row>
    <row r="78" spans="1:18">
      <c r="A78" s="26">
        <v>77</v>
      </c>
      <c r="B78" s="26" t="s">
        <v>299</v>
      </c>
      <c r="C78" s="26" t="s">
        <v>192</v>
      </c>
      <c r="D78" s="26" t="s">
        <v>43</v>
      </c>
      <c r="E78" s="26" t="s">
        <v>44</v>
      </c>
      <c r="F78" s="36"/>
      <c r="G78" s="33"/>
      <c r="H78" s="26"/>
      <c r="I78" s="26"/>
      <c r="J78" s="26"/>
      <c r="K78" s="26"/>
      <c r="L78" s="26"/>
      <c r="M78" s="26"/>
      <c r="N78" s="26"/>
      <c r="O78" s="26"/>
      <c r="P78" s="26"/>
      <c r="Q78" s="26"/>
      <c r="R78" s="26"/>
    </row>
    <row r="79" spans="1:18">
      <c r="A79" s="26">
        <v>78</v>
      </c>
      <c r="B79" s="26" t="s">
        <v>299</v>
      </c>
      <c r="C79" s="26" t="s">
        <v>192</v>
      </c>
      <c r="D79" s="26" t="s">
        <v>45</v>
      </c>
      <c r="E79" s="26" t="s">
        <v>46</v>
      </c>
      <c r="F79" s="36"/>
      <c r="G79" s="33"/>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v>0.04</v>
      </c>
      <c r="G82" s="33">
        <v>7938</v>
      </c>
      <c r="H82" s="26"/>
      <c r="I82" s="26"/>
      <c r="J82" s="26"/>
      <c r="K82" s="26"/>
      <c r="L82" s="26"/>
      <c r="M82" s="26"/>
      <c r="N82" s="26"/>
      <c r="O82" s="26"/>
      <c r="P82" s="26"/>
      <c r="Q82" s="26"/>
      <c r="R82" s="26"/>
    </row>
    <row r="83" spans="1:18">
      <c r="A83" s="26">
        <v>82</v>
      </c>
      <c r="B83" s="26" t="s">
        <v>299</v>
      </c>
      <c r="C83" s="26" t="s">
        <v>192</v>
      </c>
      <c r="D83" s="26" t="s">
        <v>55</v>
      </c>
      <c r="E83" s="26" t="s">
        <v>56</v>
      </c>
      <c r="F83" s="36"/>
      <c r="G83" s="33"/>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c r="G85" s="33"/>
      <c r="H85" s="26"/>
      <c r="I85" s="26"/>
      <c r="J85" s="26"/>
      <c r="K85" s="26"/>
      <c r="L85" s="26"/>
      <c r="M85" s="26"/>
      <c r="N85" s="26"/>
      <c r="O85" s="26"/>
      <c r="P85" s="26"/>
      <c r="Q85" s="26"/>
      <c r="R85" s="26"/>
    </row>
    <row r="86" spans="1:18">
      <c r="A86" s="26">
        <v>85</v>
      </c>
      <c r="B86" s="26" t="s">
        <v>299</v>
      </c>
      <c r="C86" s="26" t="s">
        <v>192</v>
      </c>
      <c r="D86" s="26" t="s">
        <v>69</v>
      </c>
      <c r="E86" s="26" t="s">
        <v>70</v>
      </c>
      <c r="F86" s="36"/>
      <c r="G86" s="33"/>
      <c r="H86" s="26"/>
      <c r="I86" s="26"/>
      <c r="J86" s="26"/>
      <c r="K86" s="26"/>
      <c r="L86" s="26"/>
      <c r="M86" s="26"/>
      <c r="N86" s="26"/>
      <c r="O86" s="26"/>
      <c r="P86" s="26"/>
      <c r="Q86" s="26"/>
      <c r="R86" s="26"/>
    </row>
    <row r="87" spans="1:18">
      <c r="A87" s="26">
        <v>86</v>
      </c>
      <c r="B87" s="26" t="s">
        <v>299</v>
      </c>
      <c r="C87" s="26" t="s">
        <v>192</v>
      </c>
      <c r="D87" s="26" t="s">
        <v>71</v>
      </c>
      <c r="E87" s="26" t="s">
        <v>72</v>
      </c>
      <c r="F87" s="36">
        <v>0.08</v>
      </c>
      <c r="G87" s="33">
        <v>2715</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c r="G89" s="33"/>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c r="H92" s="26"/>
      <c r="I92" s="26"/>
      <c r="J92" s="26"/>
      <c r="K92" s="26"/>
      <c r="L92" s="26"/>
      <c r="M92" s="26"/>
      <c r="N92" s="26"/>
      <c r="O92" s="26"/>
      <c r="P92" s="26"/>
      <c r="Q92" s="26"/>
      <c r="R92" s="26"/>
    </row>
    <row r="93" spans="1:18">
      <c r="A93" s="26">
        <v>92</v>
      </c>
      <c r="B93" s="26" t="s">
        <v>299</v>
      </c>
      <c r="C93" s="26" t="s">
        <v>183</v>
      </c>
      <c r="D93" s="26" t="s">
        <v>302</v>
      </c>
      <c r="E93" s="26" t="s">
        <v>303</v>
      </c>
      <c r="F93" s="38">
        <f>SUM(F55:F91)</f>
        <v>0.98000000000000009</v>
      </c>
      <c r="G93" s="39">
        <f>SUM(G55:G92)</f>
        <v>57508</v>
      </c>
      <c r="H93" s="26"/>
      <c r="I93" s="26"/>
      <c r="J93" s="26"/>
      <c r="K93" s="26"/>
      <c r="L93" s="26"/>
      <c r="M93" s="26"/>
      <c r="N93" s="26"/>
      <c r="O93" s="26"/>
      <c r="P93" s="26"/>
      <c r="Q93" s="26"/>
      <c r="R93" s="26"/>
    </row>
    <row r="94" spans="1:18">
      <c r="A94" s="26">
        <v>93</v>
      </c>
      <c r="B94" s="26" t="s">
        <v>179</v>
      </c>
      <c r="C94" s="26" t="s">
        <v>183</v>
      </c>
      <c r="D94" s="26" t="s">
        <v>304</v>
      </c>
      <c r="E94" s="26" t="s">
        <v>305</v>
      </c>
      <c r="F94" s="26">
        <v>0.98000000000000009</v>
      </c>
      <c r="G94" s="49">
        <v>57508</v>
      </c>
      <c r="H94" s="26"/>
      <c r="I94" s="26"/>
      <c r="J94" s="26"/>
      <c r="K94" s="26"/>
      <c r="L94" s="26"/>
      <c r="M94" s="26"/>
      <c r="N94" s="26"/>
      <c r="O94" s="26"/>
      <c r="P94" s="26"/>
      <c r="Q94" s="26"/>
      <c r="R94" s="26"/>
    </row>
    <row r="95" spans="1:18">
      <c r="A95" s="26">
        <v>94</v>
      </c>
      <c r="B95" s="26" t="s">
        <v>179</v>
      </c>
      <c r="C95" s="26" t="s">
        <v>192</v>
      </c>
      <c r="D95" s="26" t="s">
        <v>306</v>
      </c>
      <c r="E95" s="26" t="s">
        <v>307</v>
      </c>
      <c r="F95" s="26"/>
      <c r="G95" s="49"/>
      <c r="H95" s="26"/>
      <c r="I95" s="26"/>
      <c r="J95" s="26"/>
      <c r="K95" s="26"/>
      <c r="L95" s="26"/>
      <c r="M95" s="26"/>
      <c r="N95" s="26"/>
      <c r="O95" s="26"/>
      <c r="P95" s="26"/>
      <c r="Q95" s="26"/>
      <c r="R95" s="26"/>
    </row>
    <row r="96" spans="1:18">
      <c r="A96" s="26">
        <v>95</v>
      </c>
      <c r="B96" s="26" t="s">
        <v>179</v>
      </c>
      <c r="C96" s="26" t="s">
        <v>192</v>
      </c>
      <c r="D96" s="26" t="s">
        <v>308</v>
      </c>
      <c r="E96" s="26" t="s">
        <v>309</v>
      </c>
      <c r="F96" s="26"/>
      <c r="G96" s="49"/>
      <c r="H96" s="26"/>
      <c r="I96" s="26"/>
      <c r="J96" s="26"/>
      <c r="K96" s="26"/>
      <c r="L96" s="26"/>
      <c r="M96" s="26"/>
      <c r="N96" s="26"/>
      <c r="O96" s="26"/>
      <c r="P96" s="26"/>
      <c r="Q96" s="26"/>
      <c r="R96" s="26"/>
    </row>
    <row r="97" spans="1:18">
      <c r="A97" s="26">
        <v>96</v>
      </c>
      <c r="B97" s="26" t="s">
        <v>179</v>
      </c>
      <c r="C97" s="26" t="s">
        <v>192</v>
      </c>
      <c r="D97" s="26" t="s">
        <v>310</v>
      </c>
      <c r="E97" s="26" t="s">
        <v>311</v>
      </c>
      <c r="F97" s="26"/>
      <c r="G97" s="49"/>
      <c r="H97" s="26"/>
      <c r="I97" s="26"/>
      <c r="J97" s="26"/>
      <c r="K97" s="26"/>
      <c r="L97" s="26"/>
      <c r="M97" s="26"/>
      <c r="N97" s="26"/>
      <c r="O97" s="26"/>
      <c r="P97" s="26"/>
      <c r="Q97" s="26"/>
      <c r="R97" s="26"/>
    </row>
    <row r="98" spans="1:18">
      <c r="A98" s="26">
        <v>97</v>
      </c>
      <c r="B98" s="26" t="s">
        <v>179</v>
      </c>
      <c r="C98" s="26" t="s">
        <v>192</v>
      </c>
      <c r="D98" s="26" t="s">
        <v>312</v>
      </c>
      <c r="E98" s="26" t="s">
        <v>313</v>
      </c>
      <c r="F98" s="26"/>
      <c r="G98" s="49"/>
      <c r="H98" s="26"/>
      <c r="I98" s="26"/>
      <c r="J98" s="26"/>
      <c r="K98" s="26"/>
      <c r="L98" s="26"/>
      <c r="M98" s="26"/>
      <c r="N98" s="26"/>
      <c r="O98" s="26"/>
      <c r="P98" s="26"/>
      <c r="Q98" s="26"/>
      <c r="R98" s="26"/>
    </row>
    <row r="99" spans="1:18">
      <c r="A99" s="26">
        <v>98</v>
      </c>
      <c r="B99" s="26" t="s">
        <v>179</v>
      </c>
      <c r="C99" s="26" t="s">
        <v>183</v>
      </c>
      <c r="D99" s="26" t="s">
        <v>314</v>
      </c>
      <c r="E99" s="26" t="s">
        <v>315</v>
      </c>
      <c r="F99" s="26">
        <v>0</v>
      </c>
      <c r="G99" s="49">
        <v>0</v>
      </c>
      <c r="H99" s="26"/>
      <c r="I99" s="26"/>
      <c r="J99" s="26"/>
      <c r="K99" s="26"/>
      <c r="L99" s="26"/>
      <c r="M99" s="26"/>
      <c r="N99" s="26"/>
      <c r="O99" s="26"/>
      <c r="P99" s="26"/>
      <c r="Q99" s="26"/>
      <c r="R99" s="26"/>
    </row>
    <row r="100" spans="1:18">
      <c r="A100" s="26">
        <v>99</v>
      </c>
      <c r="B100" s="26" t="s">
        <v>179</v>
      </c>
      <c r="C100" s="26" t="s">
        <v>192</v>
      </c>
      <c r="D100" s="26" t="s">
        <v>316</v>
      </c>
      <c r="E100" s="26" t="s">
        <v>317</v>
      </c>
      <c r="F100" s="26"/>
      <c r="G100" s="49"/>
      <c r="H100" s="26"/>
      <c r="I100" s="26"/>
      <c r="J100" s="26"/>
      <c r="K100" s="26"/>
      <c r="L100" s="26"/>
      <c r="M100" s="26"/>
      <c r="N100" s="26"/>
      <c r="O100" s="26"/>
      <c r="P100" s="26"/>
      <c r="Q100" s="26"/>
      <c r="R100" s="26"/>
    </row>
    <row r="101" spans="1:18">
      <c r="A101" s="26">
        <v>100</v>
      </c>
      <c r="B101" s="26" t="s">
        <v>179</v>
      </c>
      <c r="C101" s="26" t="s">
        <v>183</v>
      </c>
      <c r="D101" s="26" t="s">
        <v>318</v>
      </c>
      <c r="E101" s="26" t="s">
        <v>319</v>
      </c>
      <c r="F101" s="26">
        <v>0.98000000000000009</v>
      </c>
      <c r="G101" s="49">
        <v>57508</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49">
        <v>4787</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49">
        <v>2208</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49">
        <v>261</v>
      </c>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9">
        <v>64764</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49">
        <v>7600</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49"/>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49">
        <v>1590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49">
        <v>990</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49">
        <v>10180</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49"/>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49"/>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49"/>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49"/>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49">
        <v>988</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49">
        <v>1905</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49"/>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49"/>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49"/>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49"/>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49"/>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49">
        <v>272</v>
      </c>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49"/>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49"/>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49"/>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49">
        <v>2533</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49"/>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49"/>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49">
        <v>5698</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49">
        <v>11410</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49"/>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49">
        <v>933</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49"/>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49"/>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49"/>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49">
        <v>12343</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49">
        <v>30520.65033503855</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49">
        <v>123505.65033503855</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49"/>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49"/>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49">
        <v>123505.65033503855</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49">
        <v>86531</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49">
        <v>-36974.650335038546</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7"/>
      <c r="H150" s="26"/>
      <c r="I150" s="26"/>
      <c r="J150" s="26"/>
      <c r="K150" s="26"/>
      <c r="L150" s="26"/>
      <c r="M150" s="26"/>
      <c r="N150" s="26"/>
      <c r="O150" s="26"/>
      <c r="P150" s="26"/>
      <c r="Q150" s="26"/>
      <c r="R150" s="26"/>
    </row>
    <row r="151" spans="1:18">
      <c r="A151" s="26">
        <v>150</v>
      </c>
      <c r="B151" s="26" t="s">
        <v>404</v>
      </c>
      <c r="C151" s="26" t="s">
        <v>183</v>
      </c>
      <c r="D151" s="26" t="s">
        <v>419</v>
      </c>
      <c r="E151" s="26" t="s">
        <v>420</v>
      </c>
      <c r="F151" s="26"/>
      <c r="G151" s="47">
        <v>0</v>
      </c>
      <c r="H151" s="26"/>
      <c r="I151" s="26"/>
      <c r="J151" s="26"/>
      <c r="K151" s="26"/>
      <c r="L151" s="26"/>
      <c r="M151" s="26"/>
      <c r="N151" s="26"/>
      <c r="O151" s="26"/>
      <c r="P151" s="26"/>
      <c r="Q151" s="26"/>
      <c r="R151" s="26"/>
    </row>
    <row r="152" spans="1:18">
      <c r="A152" s="26">
        <v>151</v>
      </c>
      <c r="B152" s="26" t="s">
        <v>404</v>
      </c>
      <c r="C152" s="26" t="s">
        <v>183</v>
      </c>
      <c r="D152" s="26" t="s">
        <v>421</v>
      </c>
      <c r="E152" s="26" t="s">
        <v>422</v>
      </c>
      <c r="F152" s="26"/>
      <c r="G152" s="47">
        <v>0</v>
      </c>
      <c r="H152" s="26"/>
      <c r="I152" s="26"/>
      <c r="J152" s="26"/>
      <c r="K152" s="26"/>
      <c r="L152" s="26"/>
      <c r="M152" s="26"/>
      <c r="N152" s="26"/>
      <c r="O152" s="26"/>
      <c r="P152" s="26"/>
      <c r="Q152" s="26"/>
      <c r="R152" s="26"/>
    </row>
    <row r="153" spans="1:18">
      <c r="A153" s="26">
        <v>152</v>
      </c>
      <c r="B153" s="26" t="s">
        <v>404</v>
      </c>
      <c r="C153" s="26" t="s">
        <v>192</v>
      </c>
      <c r="D153" s="26" t="s">
        <v>423</v>
      </c>
      <c r="E153" s="26" t="s">
        <v>424</v>
      </c>
      <c r="F153" s="26"/>
      <c r="G153" s="47">
        <v>28738</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7"/>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7">
        <v>-28738</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2:G54">
    <cfRule type="cellIs" dxfId="84" priority="3" stopIfTrue="1" operator="equal">
      <formula>0</formula>
    </cfRule>
  </conditionalFormatting>
  <conditionalFormatting sqref="F55:F93">
    <cfRule type="cellIs" dxfId="83" priority="2" stopIfTrue="1" operator="equal">
      <formula>0</formula>
    </cfRule>
  </conditionalFormatting>
  <conditionalFormatting sqref="G55:G93">
    <cfRule type="cellIs" dxfId="82" priority="1" stopIfTrue="1" operator="equal">
      <formula>0</formula>
    </cfRule>
  </conditionalFormatting>
  <dataValidations count="1">
    <dataValidation allowBlank="1" showInputMessage="1" showErrorMessage="1" prompt="If Program has POS Subcontract Revenue, enter details in POS Subcontract Infoormation section of this schedule." sqref="G29"/>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39997558519241921"/>
    <pageSetUpPr fitToPage="1"/>
  </sheetPr>
  <dimension ref="A1:Q35"/>
  <sheetViews>
    <sheetView zoomScale="85" zoomScaleNormal="85" workbookViewId="0">
      <pane xSplit="2" ySplit="1" topLeftCell="C2" activePane="bottomRight" state="frozen"/>
      <selection activeCell="F2307" sqref="F2307"/>
      <selection pane="topRight" activeCell="F2307" sqref="F2307"/>
      <selection pane="bottomLeft" activeCell="F2307" sqref="F2307"/>
      <selection pane="bottomRight" activeCell="F2307" sqref="F2307"/>
    </sheetView>
  </sheetViews>
  <sheetFormatPr defaultColWidth="18.140625" defaultRowHeight="15"/>
  <cols>
    <col min="1" max="1" width="4.5703125" style="28" customWidth="1"/>
    <col min="2" max="2" width="28.5703125" style="28" bestFit="1" customWidth="1"/>
    <col min="3" max="3" width="14.42578125" style="28" bestFit="1" customWidth="1"/>
    <col min="4" max="4" width="11.42578125" style="28" customWidth="1"/>
    <col min="5" max="5" width="7.5703125" style="28" bestFit="1" customWidth="1"/>
    <col min="6" max="6" width="15" style="28" customWidth="1"/>
    <col min="7" max="7" width="15.28515625" style="28" customWidth="1"/>
    <col min="8" max="8" width="10.85546875" style="28" bestFit="1" customWidth="1"/>
    <col min="9" max="9" width="10" style="28" customWidth="1"/>
    <col min="10" max="10" width="10.85546875" style="28" bestFit="1" customWidth="1"/>
    <col min="11" max="11" width="10.42578125" style="28" customWidth="1"/>
    <col min="12" max="12" width="12.5703125" style="28" customWidth="1"/>
    <col min="13" max="13" width="8.7109375" style="28" customWidth="1"/>
    <col min="14" max="14" width="8.140625" style="107" bestFit="1" customWidth="1"/>
    <col min="15" max="15" width="11.5703125" style="28" hidden="1" customWidth="1"/>
    <col min="16" max="16" width="9.7109375" style="28" hidden="1" customWidth="1"/>
    <col min="17" max="17" width="12.28515625" style="28" hidden="1" customWidth="1"/>
    <col min="18" max="16384" width="18.140625" style="28"/>
  </cols>
  <sheetData>
    <row r="1" spans="1:17" ht="60">
      <c r="A1" s="95"/>
      <c r="B1" s="96" t="s">
        <v>465</v>
      </c>
      <c r="C1" s="97" t="s">
        <v>466</v>
      </c>
      <c r="D1" s="97" t="s">
        <v>467</v>
      </c>
      <c r="E1" s="98" t="s">
        <v>468</v>
      </c>
      <c r="F1" s="98" t="s">
        <v>469</v>
      </c>
      <c r="G1" s="98" t="s">
        <v>470</v>
      </c>
      <c r="H1" s="98" t="s">
        <v>471</v>
      </c>
      <c r="I1" s="98" t="s">
        <v>473</v>
      </c>
      <c r="J1" s="120" t="s">
        <v>474</v>
      </c>
      <c r="K1" s="122" t="s">
        <v>472</v>
      </c>
      <c r="L1" s="122" t="s">
        <v>475</v>
      </c>
      <c r="M1" s="122" t="s">
        <v>476</v>
      </c>
      <c r="N1" s="96" t="s">
        <v>477</v>
      </c>
      <c r="O1" s="99" t="s">
        <v>478</v>
      </c>
      <c r="P1" s="100" t="s">
        <v>479</v>
      </c>
      <c r="Q1" s="100" t="s">
        <v>480</v>
      </c>
    </row>
    <row r="2" spans="1:17">
      <c r="A2" s="101">
        <v>1</v>
      </c>
      <c r="B2" s="26" t="s">
        <v>435</v>
      </c>
      <c r="C2" s="102">
        <f>38+Q2</f>
        <v>37.799999999999997</v>
      </c>
      <c r="D2" s="102">
        <f>3+Q2</f>
        <v>2.8</v>
      </c>
      <c r="E2" s="102">
        <v>0</v>
      </c>
      <c r="F2" s="102">
        <f>1+Q2</f>
        <v>0.8</v>
      </c>
      <c r="G2" s="102">
        <f>3+Q2</f>
        <v>2.8</v>
      </c>
      <c r="H2" s="102">
        <f>19+Q2</f>
        <v>18.8</v>
      </c>
      <c r="I2" s="102">
        <f>1+Q2</f>
        <v>0.8</v>
      </c>
      <c r="J2" s="102">
        <f>18+Q2</f>
        <v>17.8</v>
      </c>
      <c r="K2" s="102">
        <f>4+Q2</f>
        <v>3.8</v>
      </c>
      <c r="L2" s="102">
        <f>14+Q2</f>
        <v>13.8</v>
      </c>
      <c r="M2" s="102">
        <f>1+Q2</f>
        <v>0.8</v>
      </c>
      <c r="N2" s="237">
        <f t="shared" ref="N2:N15" si="0">SUM(C2:M2)</f>
        <v>99.999999999999972</v>
      </c>
      <c r="O2" s="103">
        <v>102</v>
      </c>
      <c r="P2" s="103">
        <f>102-100</f>
        <v>2</v>
      </c>
      <c r="Q2" s="104">
        <v>-0.2</v>
      </c>
    </row>
    <row r="3" spans="1:17">
      <c r="A3" s="101">
        <v>2</v>
      </c>
      <c r="B3" s="26" t="s">
        <v>436</v>
      </c>
      <c r="C3" s="102">
        <v>5</v>
      </c>
      <c r="D3" s="102">
        <v>5</v>
      </c>
      <c r="E3" s="102">
        <v>15</v>
      </c>
      <c r="F3" s="102">
        <v>15</v>
      </c>
      <c r="G3" s="102">
        <v>10</v>
      </c>
      <c r="H3" s="102">
        <v>15</v>
      </c>
      <c r="I3" s="102">
        <v>5</v>
      </c>
      <c r="J3" s="102">
        <v>10</v>
      </c>
      <c r="K3" s="102">
        <v>5</v>
      </c>
      <c r="L3" s="102">
        <v>15</v>
      </c>
      <c r="M3" s="102">
        <v>0</v>
      </c>
      <c r="N3" s="237">
        <f t="shared" si="0"/>
        <v>100</v>
      </c>
      <c r="O3" s="103"/>
      <c r="P3" s="105"/>
      <c r="Q3" s="104"/>
    </row>
    <row r="4" spans="1:17">
      <c r="A4" s="101">
        <v>3</v>
      </c>
      <c r="B4" s="26" t="s">
        <v>437</v>
      </c>
      <c r="C4" s="102">
        <v>2</v>
      </c>
      <c r="D4" s="102">
        <v>6</v>
      </c>
      <c r="E4" s="102">
        <v>12</v>
      </c>
      <c r="F4" s="102">
        <v>7</v>
      </c>
      <c r="G4" s="102">
        <v>4</v>
      </c>
      <c r="H4" s="102">
        <v>20</v>
      </c>
      <c r="I4" s="102">
        <v>5</v>
      </c>
      <c r="J4" s="102">
        <v>17</v>
      </c>
      <c r="K4" s="102">
        <v>15</v>
      </c>
      <c r="L4" s="102">
        <v>12</v>
      </c>
      <c r="M4" s="102">
        <v>0</v>
      </c>
      <c r="N4" s="237">
        <f t="shared" si="0"/>
        <v>100</v>
      </c>
      <c r="O4" s="103"/>
      <c r="P4" s="105"/>
      <c r="Q4" s="104"/>
    </row>
    <row r="5" spans="1:17">
      <c r="A5" s="101">
        <v>4</v>
      </c>
      <c r="B5" s="26" t="s">
        <v>438</v>
      </c>
      <c r="C5" s="102">
        <f>5+Q5</f>
        <v>4.545454545454545</v>
      </c>
      <c r="D5" s="102">
        <f>10+Q5</f>
        <v>9.545454545454545</v>
      </c>
      <c r="E5" s="102">
        <f>5+Q5</f>
        <v>4.545454545454545</v>
      </c>
      <c r="F5" s="102">
        <f>20+Q5</f>
        <v>19.545454545454547</v>
      </c>
      <c r="G5" s="102">
        <f>5+Q5</f>
        <v>4.545454545454545</v>
      </c>
      <c r="H5" s="102">
        <f>20+Q5</f>
        <v>19.545454545454547</v>
      </c>
      <c r="I5" s="102">
        <f>20+Q5</f>
        <v>19.545454545454547</v>
      </c>
      <c r="J5" s="102">
        <f>5+Q5</f>
        <v>4.545454545454545</v>
      </c>
      <c r="K5" s="102">
        <f>5+Q5</f>
        <v>4.545454545454545</v>
      </c>
      <c r="L5" s="102">
        <f>5+Q5</f>
        <v>4.545454545454545</v>
      </c>
      <c r="M5" s="102">
        <f>5+Q5</f>
        <v>4.545454545454545</v>
      </c>
      <c r="N5" s="237">
        <f t="shared" si="0"/>
        <v>100</v>
      </c>
      <c r="O5" s="103">
        <v>105</v>
      </c>
      <c r="P5" s="103">
        <f>105-100</f>
        <v>5</v>
      </c>
      <c r="Q5" s="104">
        <v>-0.45454545454545497</v>
      </c>
    </row>
    <row r="6" spans="1:17">
      <c r="A6" s="101">
        <v>5</v>
      </c>
      <c r="B6" s="26" t="s">
        <v>461</v>
      </c>
      <c r="C6" s="102">
        <v>10</v>
      </c>
      <c r="D6" s="102">
        <v>5</v>
      </c>
      <c r="E6" s="102">
        <v>20</v>
      </c>
      <c r="F6" s="102">
        <v>5</v>
      </c>
      <c r="G6" s="102">
        <v>3</v>
      </c>
      <c r="H6" s="102">
        <v>10</v>
      </c>
      <c r="I6" s="102">
        <v>10</v>
      </c>
      <c r="J6" s="102">
        <v>15</v>
      </c>
      <c r="K6" s="102">
        <v>15</v>
      </c>
      <c r="L6" s="102">
        <v>5</v>
      </c>
      <c r="M6" s="102">
        <v>2</v>
      </c>
      <c r="N6" s="237">
        <f t="shared" si="0"/>
        <v>100</v>
      </c>
      <c r="O6" s="103"/>
      <c r="P6" s="105"/>
      <c r="Q6" s="104"/>
    </row>
    <row r="7" spans="1:17">
      <c r="A7" s="101">
        <v>6</v>
      </c>
      <c r="B7" s="106" t="s">
        <v>440</v>
      </c>
      <c r="C7" s="102">
        <f>9+Q7</f>
        <v>8.8888888888888893</v>
      </c>
      <c r="D7" s="102">
        <f>4+Q7</f>
        <v>3.8888888888888888</v>
      </c>
      <c r="E7" s="102">
        <f>20+Q7</f>
        <v>19.888888888888889</v>
      </c>
      <c r="F7" s="102">
        <f>4+Q7</f>
        <v>3.8888888888888888</v>
      </c>
      <c r="G7" s="102">
        <f>8+Q7</f>
        <v>7.8888888888888893</v>
      </c>
      <c r="H7" s="102">
        <f>32+Q7</f>
        <v>31.888888888888889</v>
      </c>
      <c r="I7" s="102">
        <v>0</v>
      </c>
      <c r="J7" s="102">
        <f>12+Q7</f>
        <v>11.888888888888889</v>
      </c>
      <c r="K7" s="102">
        <f>8+Q7</f>
        <v>7.8888888888888893</v>
      </c>
      <c r="L7" s="102">
        <f>4+Q7</f>
        <v>3.8888888888888888</v>
      </c>
      <c r="M7" s="102">
        <v>0</v>
      </c>
      <c r="N7" s="237">
        <f t="shared" si="0"/>
        <v>99.999999999999986</v>
      </c>
      <c r="O7" s="103">
        <v>101</v>
      </c>
      <c r="P7" s="103">
        <f>101-100</f>
        <v>1</v>
      </c>
      <c r="Q7" s="104">
        <v>-0.11111111111111099</v>
      </c>
    </row>
    <row r="8" spans="1:17">
      <c r="A8" s="101">
        <v>7</v>
      </c>
      <c r="B8" s="106" t="s">
        <v>449</v>
      </c>
      <c r="C8" s="102">
        <v>8</v>
      </c>
      <c r="D8" s="102">
        <v>10</v>
      </c>
      <c r="E8" s="102">
        <v>10</v>
      </c>
      <c r="F8" s="102">
        <v>5</v>
      </c>
      <c r="G8" s="102">
        <v>3</v>
      </c>
      <c r="H8" s="102">
        <v>15</v>
      </c>
      <c r="I8" s="102">
        <v>30</v>
      </c>
      <c r="J8" s="102">
        <v>9</v>
      </c>
      <c r="K8" s="102">
        <v>7</v>
      </c>
      <c r="L8" s="102">
        <v>3</v>
      </c>
      <c r="M8" s="102">
        <v>0</v>
      </c>
      <c r="N8" s="237">
        <f t="shared" si="0"/>
        <v>100</v>
      </c>
      <c r="O8" s="103"/>
      <c r="P8" s="105"/>
      <c r="Q8" s="104"/>
    </row>
    <row r="9" spans="1:17">
      <c r="A9" s="101">
        <v>8</v>
      </c>
      <c r="B9" s="26" t="s">
        <v>442</v>
      </c>
      <c r="C9" s="102">
        <v>12</v>
      </c>
      <c r="D9" s="102">
        <v>25</v>
      </c>
      <c r="E9" s="102">
        <v>14</v>
      </c>
      <c r="F9" s="102">
        <v>2</v>
      </c>
      <c r="G9" s="102">
        <v>1</v>
      </c>
      <c r="H9" s="102">
        <v>26</v>
      </c>
      <c r="I9" s="102">
        <v>4</v>
      </c>
      <c r="J9" s="102">
        <v>2</v>
      </c>
      <c r="K9" s="102">
        <v>9</v>
      </c>
      <c r="L9" s="102">
        <v>5</v>
      </c>
      <c r="M9" s="102">
        <v>0</v>
      </c>
      <c r="N9" s="237">
        <f t="shared" si="0"/>
        <v>100</v>
      </c>
      <c r="O9" s="103"/>
      <c r="P9" s="105"/>
      <c r="Q9" s="105"/>
    </row>
    <row r="10" spans="1:17">
      <c r="A10" s="101">
        <v>9</v>
      </c>
      <c r="B10" s="26" t="s">
        <v>443</v>
      </c>
      <c r="C10" s="102">
        <v>29.88</v>
      </c>
      <c r="D10" s="102">
        <v>6.1</v>
      </c>
      <c r="E10" s="102">
        <v>2.09</v>
      </c>
      <c r="F10" s="102">
        <v>2.2000000000000002</v>
      </c>
      <c r="G10" s="102">
        <v>0.23</v>
      </c>
      <c r="H10" s="102">
        <v>9.3000000000000007</v>
      </c>
      <c r="I10" s="102">
        <v>1.3</v>
      </c>
      <c r="J10" s="102">
        <v>16.260000000000002</v>
      </c>
      <c r="K10" s="102">
        <v>6.61</v>
      </c>
      <c r="L10" s="102">
        <v>26.03</v>
      </c>
      <c r="M10" s="102">
        <v>0</v>
      </c>
      <c r="N10" s="237">
        <f t="shared" si="0"/>
        <v>100</v>
      </c>
      <c r="O10" s="103"/>
      <c r="P10" s="105"/>
      <c r="Q10" s="105"/>
    </row>
    <row r="11" spans="1:17">
      <c r="A11" s="101">
        <v>10</v>
      </c>
      <c r="B11" s="26" t="s">
        <v>444</v>
      </c>
      <c r="C11" s="102">
        <v>10</v>
      </c>
      <c r="D11" s="102">
        <v>2</v>
      </c>
      <c r="E11" s="102">
        <v>10</v>
      </c>
      <c r="F11" s="102">
        <v>5</v>
      </c>
      <c r="G11" s="102">
        <v>5</v>
      </c>
      <c r="H11" s="102">
        <v>40</v>
      </c>
      <c r="I11" s="102">
        <v>3</v>
      </c>
      <c r="J11" s="102">
        <v>5</v>
      </c>
      <c r="K11" s="102">
        <v>10</v>
      </c>
      <c r="L11" s="102">
        <v>10</v>
      </c>
      <c r="M11" s="102">
        <v>0</v>
      </c>
      <c r="N11" s="237">
        <f t="shared" si="0"/>
        <v>100</v>
      </c>
      <c r="O11" s="103"/>
      <c r="P11" s="105"/>
      <c r="Q11" s="105"/>
    </row>
    <row r="12" spans="1:17">
      <c r="A12" s="101">
        <v>11</v>
      </c>
      <c r="B12" s="26" t="s">
        <v>448</v>
      </c>
      <c r="C12" s="102">
        <f>15+Q12</f>
        <v>16</v>
      </c>
      <c r="D12" s="102">
        <f>10+Q12</f>
        <v>11</v>
      </c>
      <c r="E12" s="102">
        <f>15+Q12</f>
        <v>16</v>
      </c>
      <c r="F12" s="102">
        <f>5+Q12</f>
        <v>6</v>
      </c>
      <c r="G12" s="102">
        <f>3+Q12</f>
        <v>4</v>
      </c>
      <c r="H12" s="102">
        <f>15+Q12</f>
        <v>16</v>
      </c>
      <c r="I12" s="102">
        <f>7+Q12</f>
        <v>8</v>
      </c>
      <c r="J12" s="102">
        <f>10+Q12</f>
        <v>11</v>
      </c>
      <c r="K12" s="102">
        <f>5+Q12</f>
        <v>6</v>
      </c>
      <c r="L12" s="102">
        <f>5+Q12</f>
        <v>6</v>
      </c>
      <c r="M12" s="102">
        <v>0</v>
      </c>
      <c r="N12" s="237">
        <f t="shared" si="0"/>
        <v>100</v>
      </c>
      <c r="O12" s="103">
        <v>90</v>
      </c>
      <c r="P12" s="105">
        <f>90-100</f>
        <v>-10</v>
      </c>
      <c r="Q12" s="105">
        <v>1</v>
      </c>
    </row>
    <row r="13" spans="1:17">
      <c r="A13" s="101">
        <v>12</v>
      </c>
      <c r="B13" s="106" t="s">
        <v>445</v>
      </c>
      <c r="C13" s="102">
        <v>10</v>
      </c>
      <c r="D13" s="102">
        <v>10</v>
      </c>
      <c r="E13" s="102">
        <v>5</v>
      </c>
      <c r="F13" s="102">
        <v>4</v>
      </c>
      <c r="G13" s="102">
        <v>4</v>
      </c>
      <c r="H13" s="102">
        <v>40</v>
      </c>
      <c r="I13" s="102">
        <v>10</v>
      </c>
      <c r="J13" s="102">
        <v>10</v>
      </c>
      <c r="K13" s="102">
        <v>3</v>
      </c>
      <c r="L13" s="102">
        <v>4</v>
      </c>
      <c r="M13" s="102">
        <v>0</v>
      </c>
      <c r="N13" s="237">
        <f t="shared" si="0"/>
        <v>100</v>
      </c>
      <c r="O13" s="103"/>
      <c r="P13" s="105"/>
      <c r="Q13" s="105"/>
    </row>
    <row r="14" spans="1:17">
      <c r="A14" s="101">
        <v>13</v>
      </c>
      <c r="B14" s="26" t="s">
        <v>446</v>
      </c>
      <c r="C14" s="102">
        <v>10</v>
      </c>
      <c r="D14" s="102">
        <v>10</v>
      </c>
      <c r="E14" s="102">
        <v>10</v>
      </c>
      <c r="F14" s="102">
        <v>20</v>
      </c>
      <c r="G14" s="102">
        <v>10</v>
      </c>
      <c r="H14" s="102">
        <v>10</v>
      </c>
      <c r="I14" s="102">
        <v>5</v>
      </c>
      <c r="J14" s="102">
        <v>10</v>
      </c>
      <c r="K14" s="102">
        <v>5</v>
      </c>
      <c r="L14" s="102">
        <v>10</v>
      </c>
      <c r="M14" s="102">
        <v>0</v>
      </c>
      <c r="N14" s="237">
        <f t="shared" si="0"/>
        <v>100</v>
      </c>
      <c r="O14" s="103"/>
      <c r="P14" s="105"/>
      <c r="Q14" s="105"/>
    </row>
    <row r="15" spans="1:17">
      <c r="A15" s="101">
        <v>14</v>
      </c>
      <c r="B15" s="26" t="s">
        <v>447</v>
      </c>
      <c r="C15" s="102">
        <v>5</v>
      </c>
      <c r="D15" s="102">
        <v>1.5</v>
      </c>
      <c r="E15" s="102">
        <v>80</v>
      </c>
      <c r="F15" s="102">
        <v>5</v>
      </c>
      <c r="G15" s="102">
        <v>1</v>
      </c>
      <c r="H15" s="102">
        <v>4</v>
      </c>
      <c r="I15" s="102">
        <v>2</v>
      </c>
      <c r="J15" s="102">
        <v>0.5</v>
      </c>
      <c r="K15" s="102">
        <v>0.5</v>
      </c>
      <c r="L15" s="102">
        <v>0.5</v>
      </c>
      <c r="M15" s="102">
        <v>0</v>
      </c>
      <c r="N15" s="237">
        <f t="shared" si="0"/>
        <v>100</v>
      </c>
      <c r="O15" s="103"/>
      <c r="P15" s="105"/>
      <c r="Q15" s="105"/>
    </row>
    <row r="16" spans="1:17">
      <c r="A16" s="109"/>
      <c r="B16" s="110" t="s">
        <v>481</v>
      </c>
      <c r="C16" s="131">
        <f t="shared" ref="C16:M16" si="1">AVERAGE(C2:C15)/100</f>
        <v>0.1207959595959596</v>
      </c>
      <c r="D16" s="132">
        <f t="shared" si="1"/>
        <v>7.7024531024531009E-2</v>
      </c>
      <c r="E16" s="132">
        <f t="shared" si="1"/>
        <v>0.15608881673881675</v>
      </c>
      <c r="F16" s="132">
        <f t="shared" si="1"/>
        <v>7.1738816738816741E-2</v>
      </c>
      <c r="G16" s="132">
        <f t="shared" si="1"/>
        <v>4.3188816738816735E-2</v>
      </c>
      <c r="H16" s="132">
        <f t="shared" si="1"/>
        <v>0.1968102453102453</v>
      </c>
      <c r="I16" s="132">
        <f t="shared" si="1"/>
        <v>7.4032467532467533E-2</v>
      </c>
      <c r="J16" s="132">
        <f t="shared" si="1"/>
        <v>9.9995959595959596E-2</v>
      </c>
      <c r="K16" s="132">
        <f t="shared" si="1"/>
        <v>7.0245959595959584E-2</v>
      </c>
      <c r="L16" s="132">
        <f t="shared" si="1"/>
        <v>8.4831673881673883E-2</v>
      </c>
      <c r="M16" s="132">
        <f t="shared" si="1"/>
        <v>5.2467532467532461E-3</v>
      </c>
      <c r="N16" s="486">
        <f>SUM(C16:M16)</f>
        <v>1</v>
      </c>
    </row>
    <row r="17" spans="1:3">
      <c r="A17" s="115" t="s">
        <v>493</v>
      </c>
    </row>
    <row r="18" spans="1:3">
      <c r="A18" s="115" t="s">
        <v>494</v>
      </c>
    </row>
    <row r="19" spans="1:3">
      <c r="A19" s="115"/>
    </row>
    <row r="20" spans="1:3">
      <c r="B20" s="118" t="s">
        <v>482</v>
      </c>
      <c r="C20" s="133">
        <f>C16</f>
        <v>0.1207959595959596</v>
      </c>
    </row>
    <row r="21" spans="1:3">
      <c r="B21" s="118" t="s">
        <v>483</v>
      </c>
      <c r="C21" s="133">
        <f>D16</f>
        <v>7.7024531024531009E-2</v>
      </c>
    </row>
    <row r="22" spans="1:3">
      <c r="B22" s="119" t="str">
        <f>E1</f>
        <v>Hotline</v>
      </c>
      <c r="C22" s="133">
        <f>E16</f>
        <v>0.15608881673881675</v>
      </c>
    </row>
    <row r="23" spans="1:3">
      <c r="B23" s="119" t="str">
        <f>F1</f>
        <v>Medical Accompaniment</v>
      </c>
      <c r="C23" s="133">
        <f>F16</f>
        <v>7.1738816738816741E-2</v>
      </c>
    </row>
    <row r="24" spans="1:3">
      <c r="B24" s="119" t="str">
        <f>G1</f>
        <v>Non-Medical Accompaniment</v>
      </c>
      <c r="C24" s="133">
        <f>G16</f>
        <v>4.3188816738816735E-2</v>
      </c>
    </row>
    <row r="25" spans="1:3">
      <c r="B25" s="119" t="str">
        <f>H1</f>
        <v>Individual Counseling</v>
      </c>
      <c r="C25" s="133">
        <f>H16</f>
        <v>0.1968102453102453</v>
      </c>
    </row>
    <row r="26" spans="1:3">
      <c r="B26" s="119" t="str">
        <f>I1</f>
        <v>Group Counseling</v>
      </c>
      <c r="C26" s="133">
        <f>I16</f>
        <v>7.4032467532467533E-2</v>
      </c>
    </row>
    <row r="27" spans="1:3">
      <c r="B27" s="121" t="s">
        <v>474</v>
      </c>
      <c r="C27" s="133">
        <f>J16</f>
        <v>9.9995959595959596E-2</v>
      </c>
    </row>
    <row r="28" spans="1:3">
      <c r="B28" s="123" t="str">
        <f>K1</f>
        <v>Collateral Time</v>
      </c>
      <c r="C28" s="133">
        <f>K16</f>
        <v>7.0245959595959584E-2</v>
      </c>
    </row>
    <row r="29" spans="1:3">
      <c r="B29" s="123" t="s">
        <v>549</v>
      </c>
      <c r="C29" s="133">
        <f>SUM($L$16:$M$16)/2</f>
        <v>4.5039213564213566E-2</v>
      </c>
    </row>
    <row r="30" spans="1:3">
      <c r="B30" s="123" t="s">
        <v>518</v>
      </c>
      <c r="C30" s="133">
        <f>SUM($L$16:$M$16)/2</f>
        <v>4.5039213564213566E-2</v>
      </c>
    </row>
    <row r="31" spans="1:3">
      <c r="B31" s="95"/>
      <c r="C31" s="130">
        <f>SUM(C20:C30)</f>
        <v>1</v>
      </c>
    </row>
    <row r="35" spans="3:3">
      <c r="C35" s="129"/>
    </row>
  </sheetData>
  <pageMargins left="0.7" right="0.7" top="0.75" bottom="0.75" header="0.3" footer="0.3"/>
  <pageSetup scale="56" fitToHeight="0" orientation="landscape" verticalDpi="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A1:BD408"/>
  <sheetViews>
    <sheetView zoomScale="85" zoomScaleNormal="85" workbookViewId="0">
      <pane ySplit="1" topLeftCell="A133" activePane="bottomLeft" state="frozen"/>
      <selection pane="bottomLeft" activeCell="E152" sqref="E152"/>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6" width="9.140625" style="28"/>
    <col min="7" max="7" width="12.28515625" style="28" customWidth="1"/>
    <col min="8"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v>48327</v>
      </c>
      <c r="H2" s="26"/>
      <c r="I2" s="26"/>
      <c r="J2" s="26"/>
      <c r="K2" s="26"/>
      <c r="L2" s="26"/>
      <c r="M2" s="26"/>
      <c r="N2" s="26"/>
      <c r="O2" s="26"/>
      <c r="P2" s="26"/>
      <c r="Q2" s="26"/>
      <c r="R2" s="26"/>
    </row>
    <row r="3" spans="1:56">
      <c r="A3" s="26">
        <v>2</v>
      </c>
      <c r="B3" s="26" t="s">
        <v>191</v>
      </c>
      <c r="C3" s="26" t="s">
        <v>192</v>
      </c>
      <c r="D3" s="26" t="s">
        <v>195</v>
      </c>
      <c r="E3" s="26" t="s">
        <v>196</v>
      </c>
      <c r="F3" s="26"/>
      <c r="G3" s="33"/>
      <c r="H3" s="26"/>
      <c r="I3" s="26"/>
      <c r="J3" s="26"/>
      <c r="K3" s="26"/>
      <c r="L3" s="26"/>
      <c r="M3" s="26"/>
      <c r="N3" s="26"/>
      <c r="O3" s="26"/>
      <c r="P3" s="26"/>
      <c r="Q3" s="26"/>
      <c r="R3" s="26"/>
    </row>
    <row r="4" spans="1:56">
      <c r="A4" s="26">
        <v>3</v>
      </c>
      <c r="B4" s="26" t="s">
        <v>191</v>
      </c>
      <c r="C4" s="26" t="s">
        <v>192</v>
      </c>
      <c r="D4" s="26" t="s">
        <v>197</v>
      </c>
      <c r="E4" s="26" t="s">
        <v>198</v>
      </c>
      <c r="F4" s="26"/>
      <c r="G4" s="33">
        <v>481200</v>
      </c>
      <c r="H4" s="26"/>
      <c r="I4" s="26"/>
      <c r="J4" s="26"/>
      <c r="K4" s="26"/>
      <c r="L4" s="26"/>
      <c r="M4" s="26"/>
      <c r="N4" s="26"/>
      <c r="O4" s="26"/>
      <c r="P4" s="26"/>
      <c r="Q4" s="26"/>
      <c r="R4" s="26"/>
    </row>
    <row r="5" spans="1:56">
      <c r="A5" s="26">
        <v>4</v>
      </c>
      <c r="B5" s="26" t="s">
        <v>191</v>
      </c>
      <c r="C5" s="26" t="s">
        <v>183</v>
      </c>
      <c r="D5" s="26" t="s">
        <v>199</v>
      </c>
      <c r="E5" s="26" t="s">
        <v>200</v>
      </c>
      <c r="F5" s="26"/>
      <c r="G5" s="34">
        <f>SUM(G2:G4)</f>
        <v>529527</v>
      </c>
      <c r="H5" s="26"/>
      <c r="I5" s="26"/>
      <c r="J5" s="26"/>
      <c r="K5" s="26"/>
      <c r="L5" s="26"/>
      <c r="M5" s="26"/>
      <c r="N5" s="26"/>
      <c r="O5" s="26"/>
      <c r="P5" s="26"/>
      <c r="Q5" s="26"/>
      <c r="R5" s="26"/>
    </row>
    <row r="6" spans="1:56">
      <c r="A6" s="26">
        <v>5</v>
      </c>
      <c r="B6" s="26" t="s">
        <v>191</v>
      </c>
      <c r="C6" s="26" t="s">
        <v>192</v>
      </c>
      <c r="D6" s="26" t="s">
        <v>201</v>
      </c>
      <c r="E6" s="26" t="s">
        <v>202</v>
      </c>
      <c r="F6" s="26"/>
      <c r="G6" s="33"/>
      <c r="H6" s="26"/>
      <c r="I6" s="26"/>
      <c r="J6" s="26"/>
      <c r="K6" s="26"/>
      <c r="L6" s="26"/>
      <c r="M6" s="26"/>
      <c r="N6" s="26"/>
      <c r="O6" s="26"/>
      <c r="P6" s="26"/>
      <c r="Q6" s="26"/>
      <c r="R6" s="26"/>
    </row>
    <row r="7" spans="1:56">
      <c r="A7" s="26">
        <v>6</v>
      </c>
      <c r="B7" s="26" t="s">
        <v>191</v>
      </c>
      <c r="C7" s="26" t="s">
        <v>192</v>
      </c>
      <c r="D7" s="26" t="s">
        <v>203</v>
      </c>
      <c r="E7" s="26" t="s">
        <v>204</v>
      </c>
      <c r="F7" s="26"/>
      <c r="G7" s="33"/>
      <c r="H7" s="26"/>
      <c r="I7" s="26"/>
      <c r="J7" s="26"/>
      <c r="K7" s="26"/>
      <c r="L7" s="26"/>
      <c r="M7" s="26"/>
      <c r="N7" s="26"/>
      <c r="O7" s="26"/>
      <c r="P7" s="26"/>
      <c r="Q7" s="26"/>
      <c r="R7" s="26"/>
    </row>
    <row r="8" spans="1:56">
      <c r="A8" s="26">
        <v>7</v>
      </c>
      <c r="B8" s="26" t="s">
        <v>191</v>
      </c>
      <c r="C8" s="26" t="s">
        <v>183</v>
      </c>
      <c r="D8" s="26" t="s">
        <v>205</v>
      </c>
      <c r="E8" s="26" t="s">
        <v>206</v>
      </c>
      <c r="F8" s="26"/>
      <c r="G8" s="34">
        <f>SUM(G6:G7)</f>
        <v>0</v>
      </c>
      <c r="H8" s="26"/>
      <c r="I8" s="26"/>
      <c r="J8" s="26"/>
      <c r="K8" s="26"/>
      <c r="L8" s="26"/>
      <c r="M8" s="26"/>
      <c r="N8" s="26"/>
      <c r="O8" s="26"/>
      <c r="P8" s="26"/>
      <c r="Q8" s="26"/>
      <c r="R8" s="26"/>
    </row>
    <row r="9" spans="1:56">
      <c r="A9" s="26">
        <v>8</v>
      </c>
      <c r="B9" s="26" t="s">
        <v>191</v>
      </c>
      <c r="C9" s="26" t="s">
        <v>192</v>
      </c>
      <c r="D9" s="26" t="s">
        <v>207</v>
      </c>
      <c r="E9" s="26" t="s">
        <v>208</v>
      </c>
      <c r="F9" s="26"/>
      <c r="G9" s="33"/>
      <c r="H9" s="26"/>
      <c r="I9" s="26"/>
      <c r="J9" s="26"/>
      <c r="K9" s="26"/>
      <c r="L9" s="26"/>
      <c r="M9" s="26"/>
      <c r="N9" s="26"/>
      <c r="O9" s="26"/>
      <c r="P9" s="26"/>
      <c r="Q9" s="26"/>
      <c r="R9" s="26"/>
    </row>
    <row r="10" spans="1:56">
      <c r="A10" s="26">
        <v>9</v>
      </c>
      <c r="B10" s="26" t="s">
        <v>191</v>
      </c>
      <c r="C10" s="26" t="s">
        <v>192</v>
      </c>
      <c r="D10" s="26" t="s">
        <v>209</v>
      </c>
      <c r="E10" s="26" t="s">
        <v>210</v>
      </c>
      <c r="F10" s="26"/>
      <c r="G10" s="33"/>
      <c r="H10" s="26"/>
      <c r="I10" s="26"/>
      <c r="J10" s="26"/>
      <c r="K10" s="26"/>
      <c r="L10" s="26"/>
      <c r="M10" s="26"/>
      <c r="N10" s="26"/>
      <c r="O10" s="26"/>
      <c r="P10" s="26"/>
      <c r="Q10" s="26"/>
      <c r="R10" s="26"/>
    </row>
    <row r="11" spans="1:56">
      <c r="A11" s="26">
        <v>10</v>
      </c>
      <c r="B11" s="26" t="s">
        <v>191</v>
      </c>
      <c r="C11" s="26" t="s">
        <v>192</v>
      </c>
      <c r="D11" s="26" t="s">
        <v>211</v>
      </c>
      <c r="E11" s="26" t="s">
        <v>212</v>
      </c>
      <c r="F11" s="26"/>
      <c r="G11" s="33">
        <v>842218</v>
      </c>
      <c r="H11" s="26"/>
      <c r="I11" s="26"/>
      <c r="J11" s="26"/>
      <c r="K11" s="26"/>
      <c r="L11" s="26"/>
      <c r="M11" s="26"/>
      <c r="N11" s="26"/>
      <c r="O11" s="26"/>
      <c r="P11" s="26"/>
      <c r="Q11" s="26"/>
      <c r="R11" s="26"/>
    </row>
    <row r="12" spans="1:56">
      <c r="A12" s="26">
        <v>11</v>
      </c>
      <c r="B12" s="26" t="s">
        <v>191</v>
      </c>
      <c r="C12" s="26" t="s">
        <v>192</v>
      </c>
      <c r="D12" s="26" t="s">
        <v>213</v>
      </c>
      <c r="E12" s="26" t="s">
        <v>214</v>
      </c>
      <c r="F12" s="26"/>
      <c r="G12" s="33"/>
      <c r="H12" s="26"/>
      <c r="I12" s="26"/>
      <c r="J12" s="26"/>
      <c r="K12" s="26"/>
      <c r="L12" s="26"/>
      <c r="M12" s="26"/>
      <c r="N12" s="26"/>
      <c r="O12" s="26"/>
      <c r="P12" s="26"/>
      <c r="Q12" s="26"/>
      <c r="R12" s="26"/>
    </row>
    <row r="13" spans="1:56">
      <c r="A13" s="26">
        <v>12</v>
      </c>
      <c r="B13" s="26" t="s">
        <v>191</v>
      </c>
      <c r="C13" s="26" t="s">
        <v>192</v>
      </c>
      <c r="D13" s="26" t="s">
        <v>215</v>
      </c>
      <c r="E13" s="26" t="s">
        <v>216</v>
      </c>
      <c r="F13" s="26"/>
      <c r="G13" s="33"/>
      <c r="H13" s="26"/>
      <c r="I13" s="26"/>
      <c r="J13" s="26"/>
      <c r="K13" s="26"/>
      <c r="L13" s="26"/>
      <c r="M13" s="26"/>
      <c r="N13" s="26"/>
      <c r="O13" s="26"/>
      <c r="P13" s="26"/>
      <c r="Q13" s="26"/>
      <c r="R13" s="26"/>
    </row>
    <row r="14" spans="1:56">
      <c r="A14" s="26">
        <v>13</v>
      </c>
      <c r="B14" s="26" t="s">
        <v>191</v>
      </c>
      <c r="C14" s="26" t="s">
        <v>192</v>
      </c>
      <c r="D14" s="26" t="s">
        <v>217</v>
      </c>
      <c r="E14" s="26" t="s">
        <v>218</v>
      </c>
      <c r="F14" s="26"/>
      <c r="G14" s="33"/>
      <c r="H14" s="26"/>
      <c r="I14" s="26"/>
      <c r="J14" s="26"/>
      <c r="K14" s="26"/>
      <c r="L14" s="26"/>
      <c r="M14" s="26"/>
      <c r="N14" s="26"/>
      <c r="O14" s="26"/>
      <c r="P14" s="26"/>
      <c r="Q14" s="26"/>
      <c r="R14" s="26"/>
    </row>
    <row r="15" spans="1:56">
      <c r="A15" s="26">
        <v>14</v>
      </c>
      <c r="B15" s="26" t="s">
        <v>191</v>
      </c>
      <c r="C15" s="26" t="s">
        <v>192</v>
      </c>
      <c r="D15" s="26" t="s">
        <v>219</v>
      </c>
      <c r="E15" s="26" t="s">
        <v>220</v>
      </c>
      <c r="F15" s="26"/>
      <c r="G15" s="33"/>
      <c r="H15" s="26"/>
      <c r="I15" s="26"/>
      <c r="J15" s="26"/>
      <c r="K15" s="26"/>
      <c r="L15" s="26"/>
      <c r="M15" s="26"/>
      <c r="N15" s="26"/>
      <c r="O15" s="26"/>
      <c r="P15" s="26"/>
      <c r="Q15" s="26"/>
      <c r="R15" s="26"/>
    </row>
    <row r="16" spans="1:56">
      <c r="A16" s="26">
        <v>15</v>
      </c>
      <c r="B16" s="26" t="s">
        <v>191</v>
      </c>
      <c r="C16" s="26" t="s">
        <v>192</v>
      </c>
      <c r="D16" s="26" t="s">
        <v>221</v>
      </c>
      <c r="E16" s="26" t="s">
        <v>222</v>
      </c>
      <c r="F16" s="26"/>
      <c r="G16" s="33"/>
      <c r="H16" s="26"/>
      <c r="I16" s="26"/>
      <c r="J16" s="26"/>
      <c r="K16" s="26"/>
      <c r="L16" s="26"/>
      <c r="M16" s="26"/>
      <c r="N16" s="26"/>
      <c r="O16" s="26"/>
      <c r="P16" s="26"/>
      <c r="Q16" s="26"/>
      <c r="R16" s="26"/>
    </row>
    <row r="17" spans="1:18">
      <c r="A17" s="26">
        <v>16</v>
      </c>
      <c r="B17" s="26" t="s">
        <v>191</v>
      </c>
      <c r="C17" s="26" t="s">
        <v>192</v>
      </c>
      <c r="D17" s="26" t="s">
        <v>223</v>
      </c>
      <c r="E17" s="26" t="s">
        <v>224</v>
      </c>
      <c r="F17" s="26"/>
      <c r="G17" s="33"/>
      <c r="H17" s="26"/>
      <c r="I17" s="26"/>
      <c r="J17" s="26"/>
      <c r="K17" s="26"/>
      <c r="L17" s="26"/>
      <c r="M17" s="26"/>
      <c r="N17" s="26"/>
      <c r="O17" s="26"/>
      <c r="P17" s="26"/>
      <c r="Q17" s="26"/>
      <c r="R17" s="26"/>
    </row>
    <row r="18" spans="1:18">
      <c r="A18" s="26">
        <v>17</v>
      </c>
      <c r="B18" s="26" t="s">
        <v>191</v>
      </c>
      <c r="C18" s="26" t="s">
        <v>192</v>
      </c>
      <c r="D18" s="26" t="s">
        <v>225</v>
      </c>
      <c r="E18" s="26" t="s">
        <v>226</v>
      </c>
      <c r="F18" s="26"/>
      <c r="G18" s="33"/>
      <c r="H18" s="26"/>
      <c r="I18" s="26"/>
      <c r="J18" s="26"/>
      <c r="K18" s="26"/>
      <c r="L18" s="26"/>
      <c r="M18" s="26"/>
      <c r="N18" s="26"/>
      <c r="O18" s="26"/>
      <c r="P18" s="26"/>
      <c r="Q18" s="26"/>
      <c r="R18" s="26"/>
    </row>
    <row r="19" spans="1:18">
      <c r="A19" s="26">
        <v>18</v>
      </c>
      <c r="B19" s="26" t="s">
        <v>191</v>
      </c>
      <c r="C19" s="26" t="s">
        <v>192</v>
      </c>
      <c r="D19" s="26" t="s">
        <v>227</v>
      </c>
      <c r="E19" s="26" t="s">
        <v>228</v>
      </c>
      <c r="F19" s="26"/>
      <c r="G19" s="33"/>
      <c r="H19" s="26"/>
      <c r="I19" s="26"/>
      <c r="J19" s="26"/>
      <c r="K19" s="26"/>
      <c r="L19" s="26"/>
      <c r="M19" s="26"/>
      <c r="N19" s="26"/>
      <c r="O19" s="26"/>
      <c r="P19" s="26"/>
      <c r="Q19" s="26"/>
      <c r="R19" s="26"/>
    </row>
    <row r="20" spans="1:18">
      <c r="A20" s="26">
        <v>19</v>
      </c>
      <c r="B20" s="26" t="s">
        <v>191</v>
      </c>
      <c r="C20" s="26" t="s">
        <v>192</v>
      </c>
      <c r="D20" s="26" t="s">
        <v>229</v>
      </c>
      <c r="E20" s="26" t="s">
        <v>230</v>
      </c>
      <c r="F20" s="26"/>
      <c r="G20" s="33"/>
      <c r="H20" s="26"/>
      <c r="I20" s="26"/>
      <c r="J20" s="26"/>
      <c r="K20" s="26"/>
      <c r="L20" s="26"/>
      <c r="M20" s="26"/>
      <c r="N20" s="26"/>
      <c r="O20" s="26"/>
      <c r="P20" s="26"/>
      <c r="Q20" s="26"/>
      <c r="R20" s="26"/>
    </row>
    <row r="21" spans="1:18">
      <c r="A21" s="26">
        <v>20</v>
      </c>
      <c r="B21" s="26" t="s">
        <v>191</v>
      </c>
      <c r="C21" s="26" t="s">
        <v>192</v>
      </c>
      <c r="D21" s="26" t="s">
        <v>231</v>
      </c>
      <c r="E21" s="26" t="s">
        <v>232</v>
      </c>
      <c r="F21" s="26"/>
      <c r="G21" s="33"/>
      <c r="H21" s="26"/>
      <c r="I21" s="26"/>
      <c r="J21" s="26"/>
      <c r="K21" s="26"/>
      <c r="L21" s="26"/>
      <c r="M21" s="26"/>
      <c r="N21" s="26"/>
      <c r="O21" s="26"/>
      <c r="P21" s="26"/>
      <c r="Q21" s="26"/>
      <c r="R21" s="26"/>
    </row>
    <row r="22" spans="1:18">
      <c r="A22" s="26">
        <v>21</v>
      </c>
      <c r="B22" s="26" t="s">
        <v>191</v>
      </c>
      <c r="C22" s="26" t="s">
        <v>192</v>
      </c>
      <c r="D22" s="26" t="s">
        <v>233</v>
      </c>
      <c r="E22" s="26" t="s">
        <v>234</v>
      </c>
      <c r="F22" s="26"/>
      <c r="G22" s="33"/>
      <c r="H22" s="26"/>
      <c r="I22" s="26"/>
      <c r="J22" s="26"/>
      <c r="K22" s="26"/>
      <c r="L22" s="26"/>
      <c r="M22" s="26"/>
      <c r="N22" s="26"/>
      <c r="O22" s="26"/>
      <c r="P22" s="26"/>
      <c r="Q22" s="26"/>
      <c r="R22" s="26"/>
    </row>
    <row r="23" spans="1:18">
      <c r="A23" s="26">
        <v>22</v>
      </c>
      <c r="B23" s="26" t="s">
        <v>191</v>
      </c>
      <c r="C23" s="26" t="s">
        <v>192</v>
      </c>
      <c r="D23" s="26" t="s">
        <v>235</v>
      </c>
      <c r="E23" s="26" t="s">
        <v>236</v>
      </c>
      <c r="F23" s="26"/>
      <c r="G23" s="33"/>
      <c r="H23" s="26"/>
      <c r="I23" s="26"/>
      <c r="J23" s="26"/>
      <c r="K23" s="26"/>
      <c r="L23" s="26"/>
      <c r="M23" s="26"/>
      <c r="N23" s="26"/>
      <c r="O23" s="26"/>
      <c r="P23" s="26"/>
      <c r="Q23" s="26"/>
      <c r="R23" s="26"/>
    </row>
    <row r="24" spans="1:18">
      <c r="A24" s="26">
        <v>23</v>
      </c>
      <c r="B24" s="26" t="s">
        <v>191</v>
      </c>
      <c r="C24" s="26" t="s">
        <v>192</v>
      </c>
      <c r="D24" s="26" t="s">
        <v>237</v>
      </c>
      <c r="E24" s="26" t="s">
        <v>238</v>
      </c>
      <c r="F24" s="26"/>
      <c r="G24" s="33"/>
      <c r="H24" s="26"/>
      <c r="I24" s="26"/>
      <c r="J24" s="26"/>
      <c r="K24" s="26"/>
      <c r="L24" s="26"/>
      <c r="M24" s="26"/>
      <c r="N24" s="26"/>
      <c r="O24" s="26"/>
      <c r="P24" s="26"/>
      <c r="Q24" s="26"/>
      <c r="R24" s="26"/>
    </row>
    <row r="25" spans="1:18">
      <c r="A25" s="26">
        <v>24</v>
      </c>
      <c r="B25" s="26" t="s">
        <v>191</v>
      </c>
      <c r="C25" s="26" t="s">
        <v>192</v>
      </c>
      <c r="D25" s="26" t="s">
        <v>239</v>
      </c>
      <c r="E25" s="26" t="s">
        <v>240</v>
      </c>
      <c r="F25" s="26"/>
      <c r="G25" s="33"/>
      <c r="H25" s="26"/>
      <c r="I25" s="26"/>
      <c r="J25" s="26"/>
      <c r="K25" s="26"/>
      <c r="L25" s="26"/>
      <c r="M25" s="26"/>
      <c r="N25" s="26"/>
      <c r="O25" s="26"/>
      <c r="P25" s="26"/>
      <c r="Q25" s="26"/>
      <c r="R25" s="26"/>
    </row>
    <row r="26" spans="1:18">
      <c r="A26" s="26">
        <v>25</v>
      </c>
      <c r="B26" s="26" t="s">
        <v>191</v>
      </c>
      <c r="C26" s="26" t="s">
        <v>192</v>
      </c>
      <c r="D26" s="26" t="s">
        <v>241</v>
      </c>
      <c r="E26" s="26" t="s">
        <v>242</v>
      </c>
      <c r="F26" s="26"/>
      <c r="G26" s="33"/>
      <c r="H26" s="26"/>
      <c r="I26" s="26"/>
      <c r="J26" s="26"/>
      <c r="K26" s="26"/>
      <c r="L26" s="26"/>
      <c r="M26" s="26"/>
      <c r="N26" s="26"/>
      <c r="O26" s="26"/>
      <c r="P26" s="26"/>
      <c r="Q26" s="26"/>
      <c r="R26" s="26"/>
    </row>
    <row r="27" spans="1:18">
      <c r="A27" s="26">
        <v>26</v>
      </c>
      <c r="B27" s="26" t="s">
        <v>191</v>
      </c>
      <c r="C27" s="26" t="s">
        <v>192</v>
      </c>
      <c r="D27" s="26" t="s">
        <v>243</v>
      </c>
      <c r="E27" s="26" t="s">
        <v>244</v>
      </c>
      <c r="F27" s="26"/>
      <c r="G27" s="33"/>
      <c r="H27" s="26"/>
      <c r="I27" s="26"/>
      <c r="J27" s="26"/>
      <c r="K27" s="26"/>
      <c r="L27" s="26"/>
      <c r="M27" s="26"/>
      <c r="N27" s="26"/>
      <c r="O27" s="26"/>
      <c r="P27" s="26"/>
      <c r="Q27" s="26"/>
      <c r="R27" s="26"/>
    </row>
    <row r="28" spans="1:18">
      <c r="A28" s="26">
        <v>27</v>
      </c>
      <c r="B28" s="26" t="s">
        <v>191</v>
      </c>
      <c r="C28" s="26" t="s">
        <v>192</v>
      </c>
      <c r="D28" s="26" t="s">
        <v>245</v>
      </c>
      <c r="E28" s="26" t="s">
        <v>246</v>
      </c>
      <c r="F28" s="26"/>
      <c r="G28" s="33"/>
      <c r="H28" s="26"/>
      <c r="I28" s="26"/>
      <c r="J28" s="26"/>
      <c r="K28" s="26"/>
      <c r="L28" s="26"/>
      <c r="M28" s="26"/>
      <c r="N28" s="26"/>
      <c r="O28" s="26"/>
      <c r="P28" s="26"/>
      <c r="Q28" s="26"/>
      <c r="R28" s="26"/>
    </row>
    <row r="29" spans="1:18">
      <c r="A29" s="26">
        <v>28</v>
      </c>
      <c r="B29" s="26" t="s">
        <v>191</v>
      </c>
      <c r="C29" s="26" t="s">
        <v>192</v>
      </c>
      <c r="D29" s="26" t="s">
        <v>247</v>
      </c>
      <c r="E29" s="26" t="s">
        <v>248</v>
      </c>
      <c r="F29" s="26"/>
      <c r="G29" s="33"/>
      <c r="H29" s="26"/>
      <c r="I29" s="26"/>
      <c r="J29" s="26"/>
      <c r="K29" s="26"/>
      <c r="L29" s="26"/>
      <c r="M29" s="26"/>
      <c r="N29" s="26"/>
      <c r="O29" s="26"/>
      <c r="P29" s="26"/>
      <c r="Q29" s="26"/>
      <c r="R29" s="26"/>
    </row>
    <row r="30" spans="1:18">
      <c r="A30" s="26">
        <v>29</v>
      </c>
      <c r="B30" s="26" t="s">
        <v>191</v>
      </c>
      <c r="C30" s="26" t="s">
        <v>192</v>
      </c>
      <c r="D30" s="26" t="s">
        <v>249</v>
      </c>
      <c r="E30" s="26" t="s">
        <v>250</v>
      </c>
      <c r="F30" s="26"/>
      <c r="G30" s="33">
        <v>2432</v>
      </c>
      <c r="H30" s="26"/>
      <c r="I30" s="26"/>
      <c r="J30" s="26"/>
      <c r="K30" s="26"/>
      <c r="L30" s="26"/>
      <c r="M30" s="26"/>
      <c r="N30" s="26"/>
      <c r="O30" s="26"/>
      <c r="P30" s="26"/>
      <c r="Q30" s="26"/>
      <c r="R30" s="26"/>
    </row>
    <row r="31" spans="1:18">
      <c r="A31" s="26">
        <v>30</v>
      </c>
      <c r="B31" s="26" t="s">
        <v>191</v>
      </c>
      <c r="C31" s="26" t="s">
        <v>192</v>
      </c>
      <c r="D31" s="26" t="s">
        <v>251</v>
      </c>
      <c r="E31" s="26" t="s">
        <v>252</v>
      </c>
      <c r="F31" s="26"/>
      <c r="G31" s="33"/>
      <c r="H31" s="26"/>
      <c r="I31" s="26"/>
      <c r="J31" s="26"/>
      <c r="K31" s="26"/>
      <c r="L31" s="26"/>
      <c r="M31" s="26"/>
      <c r="N31" s="26"/>
      <c r="O31" s="26"/>
      <c r="P31" s="26"/>
      <c r="Q31" s="26"/>
      <c r="R31" s="26"/>
    </row>
    <row r="32" spans="1:18">
      <c r="A32" s="26">
        <v>31</v>
      </c>
      <c r="B32" s="26" t="s">
        <v>191</v>
      </c>
      <c r="C32" s="26" t="s">
        <v>192</v>
      </c>
      <c r="D32" s="26" t="s">
        <v>253</v>
      </c>
      <c r="E32" s="26" t="s">
        <v>254</v>
      </c>
      <c r="F32" s="26"/>
      <c r="G32" s="33"/>
      <c r="H32" s="26"/>
      <c r="I32" s="26"/>
      <c r="J32" s="26"/>
      <c r="K32" s="26"/>
      <c r="L32" s="26"/>
      <c r="M32" s="26"/>
      <c r="N32" s="26"/>
      <c r="O32" s="26"/>
      <c r="P32" s="26"/>
      <c r="Q32" s="26"/>
      <c r="R32" s="26"/>
    </row>
    <row r="33" spans="1:18">
      <c r="A33" s="26">
        <v>32</v>
      </c>
      <c r="B33" s="26" t="s">
        <v>191</v>
      </c>
      <c r="C33" s="26" t="s">
        <v>192</v>
      </c>
      <c r="D33" s="26" t="s">
        <v>255</v>
      </c>
      <c r="E33" s="26" t="s">
        <v>256</v>
      </c>
      <c r="F33" s="26"/>
      <c r="G33" s="33"/>
      <c r="H33" s="26"/>
      <c r="I33" s="26"/>
      <c r="J33" s="26"/>
      <c r="K33" s="26"/>
      <c r="L33" s="26"/>
      <c r="M33" s="26"/>
      <c r="N33" s="26"/>
      <c r="O33" s="26"/>
      <c r="P33" s="26"/>
      <c r="Q33" s="26"/>
      <c r="R33" s="26"/>
    </row>
    <row r="34" spans="1:18">
      <c r="A34" s="26">
        <v>33</v>
      </c>
      <c r="B34" s="26" t="s">
        <v>191</v>
      </c>
      <c r="C34" s="26" t="s">
        <v>192</v>
      </c>
      <c r="D34" s="26" t="s">
        <v>257</v>
      </c>
      <c r="E34" s="26" t="s">
        <v>258</v>
      </c>
      <c r="F34" s="26"/>
      <c r="G34" s="33"/>
      <c r="H34" s="26"/>
      <c r="I34" s="26"/>
      <c r="J34" s="26"/>
      <c r="K34" s="26"/>
      <c r="L34" s="26"/>
      <c r="M34" s="26"/>
      <c r="N34" s="26"/>
      <c r="O34" s="26"/>
      <c r="P34" s="26"/>
      <c r="Q34" s="26"/>
      <c r="R34" s="26"/>
    </row>
    <row r="35" spans="1:18">
      <c r="A35" s="26">
        <v>34</v>
      </c>
      <c r="B35" s="26" t="s">
        <v>191</v>
      </c>
      <c r="C35" s="26" t="s">
        <v>192</v>
      </c>
      <c r="D35" s="26" t="s">
        <v>259</v>
      </c>
      <c r="E35" s="26" t="s">
        <v>260</v>
      </c>
      <c r="F35" s="26"/>
      <c r="G35" s="33"/>
      <c r="H35" s="26"/>
      <c r="I35" s="26"/>
      <c r="J35" s="26"/>
      <c r="K35" s="26"/>
      <c r="L35" s="26"/>
      <c r="M35" s="26"/>
      <c r="N35" s="26"/>
      <c r="O35" s="26"/>
      <c r="P35" s="26"/>
      <c r="Q35" s="26"/>
      <c r="R35" s="26"/>
    </row>
    <row r="36" spans="1:18">
      <c r="A36" s="26">
        <v>35</v>
      </c>
      <c r="B36" s="26" t="s">
        <v>191</v>
      </c>
      <c r="C36" s="26" t="s">
        <v>192</v>
      </c>
      <c r="D36" s="26" t="s">
        <v>261</v>
      </c>
      <c r="E36" s="26" t="s">
        <v>262</v>
      </c>
      <c r="F36" s="26"/>
      <c r="G36" s="33"/>
      <c r="H36" s="26"/>
      <c r="I36" s="26"/>
      <c r="J36" s="26"/>
      <c r="K36" s="26"/>
      <c r="L36" s="26"/>
      <c r="M36" s="26"/>
      <c r="N36" s="26"/>
      <c r="O36" s="26"/>
      <c r="P36" s="26"/>
      <c r="Q36" s="26"/>
      <c r="R36" s="26"/>
    </row>
    <row r="37" spans="1:18">
      <c r="A37" s="26">
        <v>36</v>
      </c>
      <c r="B37" s="26" t="s">
        <v>191</v>
      </c>
      <c r="C37" s="26" t="s">
        <v>192</v>
      </c>
      <c r="D37" s="26" t="s">
        <v>263</v>
      </c>
      <c r="E37" s="26" t="s">
        <v>264</v>
      </c>
      <c r="F37" s="26"/>
      <c r="G37" s="33"/>
      <c r="H37" s="26"/>
      <c r="I37" s="26"/>
      <c r="J37" s="26"/>
      <c r="K37" s="26"/>
      <c r="L37" s="26"/>
      <c r="M37" s="26"/>
      <c r="N37" s="26"/>
      <c r="O37" s="26"/>
      <c r="P37" s="26"/>
      <c r="Q37" s="26"/>
      <c r="R37" s="26"/>
    </row>
    <row r="38" spans="1:18">
      <c r="A38" s="26">
        <v>37</v>
      </c>
      <c r="B38" s="26" t="s">
        <v>191</v>
      </c>
      <c r="C38" s="26" t="s">
        <v>192</v>
      </c>
      <c r="D38" s="26" t="s">
        <v>265</v>
      </c>
      <c r="E38" s="26" t="s">
        <v>266</v>
      </c>
      <c r="F38" s="26"/>
      <c r="G38" s="33"/>
      <c r="H38" s="26"/>
      <c r="I38" s="26"/>
      <c r="J38" s="26"/>
      <c r="K38" s="26"/>
      <c r="L38" s="26"/>
      <c r="M38" s="26"/>
      <c r="N38" s="26"/>
      <c r="O38" s="26"/>
      <c r="P38" s="26"/>
      <c r="Q38" s="26"/>
      <c r="R38" s="26"/>
    </row>
    <row r="39" spans="1:18">
      <c r="A39" s="26">
        <v>38</v>
      </c>
      <c r="B39" s="26" t="s">
        <v>191</v>
      </c>
      <c r="C39" s="26" t="s">
        <v>192</v>
      </c>
      <c r="D39" s="26" t="s">
        <v>267</v>
      </c>
      <c r="E39" s="26" t="s">
        <v>268</v>
      </c>
      <c r="F39" s="26"/>
      <c r="G39" s="33"/>
      <c r="H39" s="26"/>
      <c r="I39" s="26"/>
      <c r="J39" s="26"/>
      <c r="K39" s="26"/>
      <c r="L39" s="26"/>
      <c r="M39" s="26"/>
      <c r="N39" s="26"/>
      <c r="O39" s="26"/>
      <c r="P39" s="26"/>
      <c r="Q39" s="26"/>
      <c r="R39" s="26"/>
    </row>
    <row r="40" spans="1:18">
      <c r="A40" s="26">
        <v>39</v>
      </c>
      <c r="B40" s="26" t="s">
        <v>191</v>
      </c>
      <c r="C40" s="26" t="s">
        <v>192</v>
      </c>
      <c r="D40" s="26" t="s">
        <v>269</v>
      </c>
      <c r="E40" s="26" t="s">
        <v>270</v>
      </c>
      <c r="F40" s="26"/>
      <c r="G40" s="33"/>
      <c r="H40" s="26"/>
      <c r="I40" s="26"/>
      <c r="J40" s="26"/>
      <c r="K40" s="26"/>
      <c r="L40" s="26"/>
      <c r="M40" s="26"/>
      <c r="N40" s="26"/>
      <c r="O40" s="26"/>
      <c r="P40" s="26"/>
      <c r="Q40" s="26"/>
      <c r="R40" s="26"/>
    </row>
    <row r="41" spans="1:18">
      <c r="A41" s="26">
        <v>40</v>
      </c>
      <c r="B41" s="26" t="s">
        <v>191</v>
      </c>
      <c r="C41" s="26" t="s">
        <v>192</v>
      </c>
      <c r="D41" s="26" t="s">
        <v>271</v>
      </c>
      <c r="E41" s="26" t="s">
        <v>272</v>
      </c>
      <c r="F41" s="26"/>
      <c r="G41" s="33"/>
      <c r="H41" s="26"/>
      <c r="I41" s="26"/>
      <c r="J41" s="26"/>
      <c r="K41" s="26"/>
      <c r="L41" s="26"/>
      <c r="M41" s="26"/>
      <c r="N41" s="26"/>
      <c r="O41" s="26"/>
      <c r="P41" s="26"/>
      <c r="Q41" s="26"/>
      <c r="R41" s="26"/>
    </row>
    <row r="42" spans="1:18">
      <c r="A42" s="26">
        <v>41</v>
      </c>
      <c r="B42" s="26" t="s">
        <v>191</v>
      </c>
      <c r="C42" s="26" t="s">
        <v>192</v>
      </c>
      <c r="D42" s="26" t="s">
        <v>273</v>
      </c>
      <c r="E42" s="26" t="s">
        <v>274</v>
      </c>
      <c r="F42" s="26"/>
      <c r="G42" s="33"/>
      <c r="H42" s="26"/>
      <c r="I42" s="26"/>
      <c r="J42" s="26"/>
      <c r="K42" s="26"/>
      <c r="L42" s="26"/>
      <c r="M42" s="26"/>
      <c r="N42" s="26"/>
      <c r="O42" s="26"/>
      <c r="P42" s="26"/>
      <c r="Q42" s="26"/>
      <c r="R42" s="26"/>
    </row>
    <row r="43" spans="1:18">
      <c r="A43" s="26">
        <v>42</v>
      </c>
      <c r="B43" s="26" t="s">
        <v>191</v>
      </c>
      <c r="C43" s="26" t="s">
        <v>192</v>
      </c>
      <c r="D43" s="26" t="s">
        <v>275</v>
      </c>
      <c r="E43" s="26" t="s">
        <v>276</v>
      </c>
      <c r="F43" s="26"/>
      <c r="G43" s="33"/>
      <c r="H43" s="26"/>
      <c r="I43" s="26"/>
      <c r="J43" s="26"/>
      <c r="K43" s="26"/>
      <c r="L43" s="26"/>
      <c r="M43" s="26"/>
      <c r="N43" s="26"/>
      <c r="O43" s="26"/>
      <c r="P43" s="26"/>
      <c r="Q43" s="26"/>
      <c r="R43" s="26"/>
    </row>
    <row r="44" spans="1:18">
      <c r="A44" s="26">
        <v>43</v>
      </c>
      <c r="B44" s="26" t="s">
        <v>191</v>
      </c>
      <c r="C44" s="26" t="s">
        <v>183</v>
      </c>
      <c r="D44" s="26" t="s">
        <v>277</v>
      </c>
      <c r="E44" s="26" t="s">
        <v>278</v>
      </c>
      <c r="F44" s="26"/>
      <c r="G44" s="35">
        <f>SUM(G9:G43)</f>
        <v>844650</v>
      </c>
      <c r="H44" s="26"/>
      <c r="I44" s="26"/>
      <c r="J44" s="26"/>
      <c r="K44" s="26"/>
      <c r="L44" s="26"/>
      <c r="M44" s="26"/>
      <c r="N44" s="26"/>
      <c r="O44" s="26"/>
      <c r="P44" s="26"/>
      <c r="Q44" s="26"/>
      <c r="R44" s="26"/>
    </row>
    <row r="45" spans="1:18">
      <c r="A45" s="26">
        <v>44</v>
      </c>
      <c r="B45" s="26" t="s">
        <v>191</v>
      </c>
      <c r="C45" s="26" t="s">
        <v>192</v>
      </c>
      <c r="D45" s="26" t="s">
        <v>279</v>
      </c>
      <c r="E45" s="26" t="s">
        <v>280</v>
      </c>
      <c r="F45" s="26"/>
      <c r="G45" s="33"/>
      <c r="H45" s="26"/>
      <c r="I45" s="26"/>
      <c r="J45" s="26"/>
      <c r="K45" s="26"/>
      <c r="L45" s="26"/>
      <c r="M45" s="26"/>
      <c r="N45" s="26"/>
      <c r="O45" s="26"/>
      <c r="P45" s="26"/>
      <c r="Q45" s="26"/>
      <c r="R45" s="26"/>
    </row>
    <row r="46" spans="1:18">
      <c r="A46" s="26">
        <v>45</v>
      </c>
      <c r="B46" s="26" t="s">
        <v>191</v>
      </c>
      <c r="C46" s="26" t="s">
        <v>192</v>
      </c>
      <c r="D46" s="26" t="s">
        <v>281</v>
      </c>
      <c r="E46" s="26" t="s">
        <v>282</v>
      </c>
      <c r="F46" s="26"/>
      <c r="G46" s="33"/>
      <c r="H46" s="26"/>
      <c r="I46" s="26"/>
      <c r="J46" s="26"/>
      <c r="K46" s="26"/>
      <c r="L46" s="26"/>
      <c r="M46" s="26"/>
      <c r="N46" s="26"/>
      <c r="O46" s="26"/>
      <c r="P46" s="26"/>
      <c r="Q46" s="26"/>
      <c r="R46" s="26"/>
    </row>
    <row r="47" spans="1:18">
      <c r="A47" s="26">
        <v>46</v>
      </c>
      <c r="B47" s="26" t="s">
        <v>191</v>
      </c>
      <c r="C47" s="26" t="s">
        <v>192</v>
      </c>
      <c r="D47" s="26" t="s">
        <v>283</v>
      </c>
      <c r="E47" s="26" t="s">
        <v>284</v>
      </c>
      <c r="F47" s="26"/>
      <c r="G47" s="33"/>
      <c r="H47" s="26"/>
      <c r="I47" s="26"/>
      <c r="J47" s="26"/>
      <c r="K47" s="26"/>
      <c r="L47" s="26"/>
      <c r="M47" s="26"/>
      <c r="N47" s="26"/>
      <c r="O47" s="26"/>
      <c r="P47" s="26"/>
      <c r="Q47" s="26"/>
      <c r="R47" s="26"/>
    </row>
    <row r="48" spans="1:18">
      <c r="A48" s="26">
        <v>47</v>
      </c>
      <c r="B48" s="26" t="s">
        <v>191</v>
      </c>
      <c r="C48" s="26" t="s">
        <v>192</v>
      </c>
      <c r="D48" s="26" t="s">
        <v>285</v>
      </c>
      <c r="E48" s="26" t="s">
        <v>286</v>
      </c>
      <c r="F48" s="26"/>
      <c r="G48" s="33"/>
      <c r="H48" s="26"/>
      <c r="I48" s="26"/>
      <c r="J48" s="26"/>
      <c r="K48" s="26"/>
      <c r="L48" s="26"/>
      <c r="M48" s="26"/>
      <c r="N48" s="26"/>
      <c r="O48" s="26"/>
      <c r="P48" s="26"/>
      <c r="Q48" s="26"/>
      <c r="R48" s="26"/>
    </row>
    <row r="49" spans="1:18">
      <c r="A49" s="26">
        <v>48</v>
      </c>
      <c r="B49" s="26" t="s">
        <v>191</v>
      </c>
      <c r="C49" s="26" t="s">
        <v>192</v>
      </c>
      <c r="D49" s="26" t="s">
        <v>287</v>
      </c>
      <c r="E49" s="26" t="s">
        <v>288</v>
      </c>
      <c r="F49" s="26"/>
      <c r="G49" s="33"/>
      <c r="H49" s="26"/>
      <c r="I49" s="26"/>
      <c r="J49" s="26"/>
      <c r="K49" s="26"/>
      <c r="L49" s="26"/>
      <c r="M49" s="26"/>
      <c r="N49" s="26"/>
      <c r="O49" s="26"/>
      <c r="P49" s="26"/>
      <c r="Q49" s="26"/>
      <c r="R49" s="26"/>
    </row>
    <row r="50" spans="1:18">
      <c r="A50" s="26">
        <v>49</v>
      </c>
      <c r="B50" s="26" t="s">
        <v>191</v>
      </c>
      <c r="C50" s="26" t="s">
        <v>192</v>
      </c>
      <c r="D50" s="26" t="s">
        <v>289</v>
      </c>
      <c r="E50" s="26" t="s">
        <v>290</v>
      </c>
      <c r="F50" s="26"/>
      <c r="G50" s="33"/>
      <c r="H50" s="26"/>
      <c r="I50" s="26"/>
      <c r="J50" s="26"/>
      <c r="K50" s="26"/>
      <c r="L50" s="26"/>
      <c r="M50" s="26"/>
      <c r="N50" s="26"/>
      <c r="O50" s="26"/>
      <c r="P50" s="26"/>
      <c r="Q50" s="26"/>
      <c r="R50" s="26"/>
    </row>
    <row r="51" spans="1:18">
      <c r="A51" s="26">
        <v>50</v>
      </c>
      <c r="B51" s="26" t="s">
        <v>191</v>
      </c>
      <c r="C51" s="26" t="s">
        <v>192</v>
      </c>
      <c r="D51" s="26" t="s">
        <v>291</v>
      </c>
      <c r="E51" s="26" t="s">
        <v>292</v>
      </c>
      <c r="F51" s="26"/>
      <c r="G51" s="33">
        <v>166070</v>
      </c>
      <c r="H51" s="26"/>
      <c r="I51" s="26"/>
      <c r="J51" s="26"/>
      <c r="K51" s="26"/>
      <c r="L51" s="26"/>
      <c r="M51" s="26"/>
      <c r="N51" s="26"/>
      <c r="O51" s="26"/>
      <c r="P51" s="26"/>
      <c r="Q51" s="26"/>
      <c r="R51" s="26"/>
    </row>
    <row r="52" spans="1:18">
      <c r="A52" s="26">
        <v>51</v>
      </c>
      <c r="B52" s="26" t="s">
        <v>191</v>
      </c>
      <c r="C52" s="26" t="s">
        <v>192</v>
      </c>
      <c r="D52" s="26" t="s">
        <v>293</v>
      </c>
      <c r="E52" s="26" t="s">
        <v>294</v>
      </c>
      <c r="F52" s="26"/>
      <c r="G52" s="33">
        <v>7070</v>
      </c>
      <c r="H52" s="26"/>
      <c r="I52" s="26"/>
      <c r="J52" s="26"/>
      <c r="K52" s="26"/>
      <c r="L52" s="26"/>
      <c r="M52" s="26"/>
      <c r="N52" s="26"/>
      <c r="O52" s="26"/>
      <c r="P52" s="26"/>
      <c r="Q52" s="26"/>
      <c r="R52" s="26"/>
    </row>
    <row r="53" spans="1:18">
      <c r="A53" s="26">
        <v>52</v>
      </c>
      <c r="B53" s="26" t="s">
        <v>191</v>
      </c>
      <c r="C53" s="26" t="s">
        <v>192</v>
      </c>
      <c r="D53" s="26" t="s">
        <v>295</v>
      </c>
      <c r="E53" s="26" t="s">
        <v>296</v>
      </c>
      <c r="F53" s="26"/>
      <c r="G53" s="33"/>
      <c r="H53" s="26"/>
      <c r="I53" s="26"/>
      <c r="J53" s="26"/>
      <c r="K53" s="26"/>
      <c r="L53" s="26"/>
      <c r="M53" s="26"/>
      <c r="N53" s="26"/>
      <c r="O53" s="26"/>
      <c r="P53" s="26"/>
      <c r="Q53" s="26"/>
      <c r="R53" s="26"/>
    </row>
    <row r="54" spans="1:18">
      <c r="A54" s="26">
        <v>53</v>
      </c>
      <c r="B54" s="26" t="s">
        <v>191</v>
      </c>
      <c r="C54" s="26" t="s">
        <v>183</v>
      </c>
      <c r="D54" s="26" t="s">
        <v>297</v>
      </c>
      <c r="E54" s="26" t="s">
        <v>298</v>
      </c>
      <c r="F54" s="26"/>
      <c r="G54" s="35">
        <f>SUM(G5,G8,,G44,G45:G53)</f>
        <v>1547317</v>
      </c>
      <c r="H54" s="26"/>
      <c r="I54" s="26"/>
      <c r="J54" s="26"/>
      <c r="K54" s="26"/>
      <c r="L54" s="26"/>
      <c r="M54" s="26"/>
      <c r="N54" s="26"/>
      <c r="O54" s="26"/>
      <c r="P54" s="26"/>
      <c r="Q54" s="26"/>
      <c r="R54" s="26"/>
    </row>
    <row r="55" spans="1:18">
      <c r="A55" s="26">
        <v>54</v>
      </c>
      <c r="B55" s="26" t="s">
        <v>299</v>
      </c>
      <c r="C55" s="26" t="s">
        <v>192</v>
      </c>
      <c r="D55" s="26" t="s">
        <v>8</v>
      </c>
      <c r="E55" s="26" t="s">
        <v>9</v>
      </c>
      <c r="F55" s="36">
        <v>2.71</v>
      </c>
      <c r="G55" s="33">
        <v>208356</v>
      </c>
      <c r="H55" s="26"/>
      <c r="I55" s="26"/>
      <c r="J55" s="26"/>
      <c r="K55" s="26"/>
      <c r="L55" s="26"/>
      <c r="M55" s="26"/>
      <c r="N55" s="26"/>
      <c r="O55" s="26"/>
      <c r="P55" s="26"/>
      <c r="Q55" s="26"/>
      <c r="R55" s="26"/>
    </row>
    <row r="56" spans="1:18">
      <c r="A56" s="26">
        <v>55</v>
      </c>
      <c r="B56" s="26" t="s">
        <v>299</v>
      </c>
      <c r="C56" s="26" t="s">
        <v>192</v>
      </c>
      <c r="D56" s="26" t="s">
        <v>10</v>
      </c>
      <c r="E56" s="26" t="s">
        <v>11</v>
      </c>
      <c r="F56" s="36"/>
      <c r="G56" s="33"/>
      <c r="H56" s="26"/>
      <c r="I56" s="26"/>
      <c r="J56" s="26"/>
      <c r="K56" s="26"/>
      <c r="L56" s="26"/>
      <c r="M56" s="26"/>
      <c r="N56" s="26"/>
      <c r="O56" s="26"/>
      <c r="P56" s="26"/>
      <c r="Q56" s="26"/>
      <c r="R56" s="26"/>
    </row>
    <row r="57" spans="1:18">
      <c r="A57" s="26">
        <v>56</v>
      </c>
      <c r="B57" s="26" t="s">
        <v>299</v>
      </c>
      <c r="C57" s="26" t="s">
        <v>192</v>
      </c>
      <c r="D57" s="26" t="s">
        <v>12</v>
      </c>
      <c r="E57" s="26" t="s">
        <v>13</v>
      </c>
      <c r="F57" s="36">
        <v>1.83</v>
      </c>
      <c r="G57" s="33">
        <v>109751</v>
      </c>
      <c r="H57" s="26"/>
      <c r="I57" s="26"/>
      <c r="J57" s="26"/>
      <c r="K57" s="26"/>
      <c r="L57" s="26"/>
      <c r="M57" s="26"/>
      <c r="N57" s="26"/>
      <c r="O57" s="26"/>
      <c r="P57" s="26"/>
      <c r="Q57" s="26"/>
      <c r="R57" s="26"/>
    </row>
    <row r="58" spans="1:18">
      <c r="A58" s="26">
        <v>57</v>
      </c>
      <c r="B58" s="26" t="s">
        <v>299</v>
      </c>
      <c r="C58" s="26" t="s">
        <v>192</v>
      </c>
      <c r="D58" s="26" t="s">
        <v>14</v>
      </c>
      <c r="E58" s="26" t="s">
        <v>15</v>
      </c>
      <c r="F58" s="36"/>
      <c r="G58" s="33"/>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c r="G77" s="33"/>
      <c r="H77" s="26"/>
      <c r="I77" s="26"/>
      <c r="J77" s="26"/>
      <c r="K77" s="26"/>
      <c r="L77" s="26"/>
      <c r="M77" s="26"/>
      <c r="N77" s="26"/>
      <c r="O77" s="26"/>
      <c r="P77" s="26"/>
      <c r="Q77" s="26"/>
      <c r="R77" s="26"/>
    </row>
    <row r="78" spans="1:18">
      <c r="A78" s="26">
        <v>77</v>
      </c>
      <c r="B78" s="26" t="s">
        <v>299</v>
      </c>
      <c r="C78" s="26" t="s">
        <v>192</v>
      </c>
      <c r="D78" s="26" t="s">
        <v>43</v>
      </c>
      <c r="E78" s="26" t="s">
        <v>44</v>
      </c>
      <c r="F78" s="36">
        <v>0.74</v>
      </c>
      <c r="G78" s="33">
        <v>33366</v>
      </c>
      <c r="H78" s="26"/>
      <c r="I78" s="26"/>
      <c r="J78" s="26"/>
      <c r="K78" s="26"/>
      <c r="L78" s="26"/>
      <c r="M78" s="26"/>
      <c r="N78" s="26"/>
      <c r="O78" s="26"/>
      <c r="P78" s="26"/>
      <c r="Q78" s="26"/>
      <c r="R78" s="26"/>
    </row>
    <row r="79" spans="1:18">
      <c r="A79" s="26">
        <v>78</v>
      </c>
      <c r="B79" s="26" t="s">
        <v>299</v>
      </c>
      <c r="C79" s="26" t="s">
        <v>192</v>
      </c>
      <c r="D79" s="26" t="s">
        <v>45</v>
      </c>
      <c r="E79" s="26" t="s">
        <v>46</v>
      </c>
      <c r="F79" s="36">
        <v>0.56999999999999995</v>
      </c>
      <c r="G79" s="33">
        <v>24093</v>
      </c>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c r="G82" s="33"/>
      <c r="H82" s="26"/>
      <c r="I82" s="26"/>
      <c r="J82" s="26"/>
      <c r="K82" s="26"/>
      <c r="L82" s="26"/>
      <c r="M82" s="26"/>
      <c r="N82" s="26"/>
      <c r="O82" s="26"/>
      <c r="P82" s="26"/>
      <c r="Q82" s="26"/>
      <c r="R82" s="26"/>
    </row>
    <row r="83" spans="1:18">
      <c r="A83" s="26">
        <v>82</v>
      </c>
      <c r="B83" s="26" t="s">
        <v>299</v>
      </c>
      <c r="C83" s="26" t="s">
        <v>192</v>
      </c>
      <c r="D83" s="26" t="s">
        <v>55</v>
      </c>
      <c r="E83" s="26" t="s">
        <v>56</v>
      </c>
      <c r="F83" s="36">
        <v>0.4</v>
      </c>
      <c r="G83" s="33">
        <v>17103</v>
      </c>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c r="G85" s="33"/>
      <c r="H85" s="26"/>
      <c r="I85" s="26"/>
      <c r="J85" s="26"/>
      <c r="K85" s="26"/>
      <c r="L85" s="26"/>
      <c r="M85" s="26"/>
      <c r="N85" s="26"/>
      <c r="O85" s="26"/>
      <c r="P85" s="26"/>
      <c r="Q85" s="26"/>
      <c r="R85" s="26"/>
    </row>
    <row r="86" spans="1:18">
      <c r="A86" s="26">
        <v>85</v>
      </c>
      <c r="B86" s="26" t="s">
        <v>299</v>
      </c>
      <c r="C86" s="26" t="s">
        <v>192</v>
      </c>
      <c r="D86" s="26" t="s">
        <v>69</v>
      </c>
      <c r="E86" s="26" t="s">
        <v>70</v>
      </c>
      <c r="F86" s="36">
        <v>1.73</v>
      </c>
      <c r="G86" s="33">
        <v>74955</v>
      </c>
      <c r="H86" s="26"/>
      <c r="I86" s="26"/>
      <c r="J86" s="26"/>
      <c r="K86" s="26"/>
      <c r="L86" s="26"/>
      <c r="M86" s="26"/>
      <c r="N86" s="26"/>
      <c r="O86" s="26"/>
      <c r="P86" s="26"/>
      <c r="Q86" s="26"/>
      <c r="R86" s="26"/>
    </row>
    <row r="87" spans="1:18">
      <c r="A87" s="26">
        <v>86</v>
      </c>
      <c r="B87" s="26" t="s">
        <v>299</v>
      </c>
      <c r="C87" s="26" t="s">
        <v>192</v>
      </c>
      <c r="D87" s="26" t="s">
        <v>71</v>
      </c>
      <c r="E87" s="26" t="s">
        <v>72</v>
      </c>
      <c r="F87" s="36">
        <v>3.11</v>
      </c>
      <c r="G87" s="33">
        <v>114458</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v>1.5</v>
      </c>
      <c r="G89" s="33">
        <f>80305-25591</f>
        <v>54714</v>
      </c>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c r="H92" s="26"/>
      <c r="I92" s="26"/>
      <c r="J92" s="26"/>
      <c r="K92" s="26"/>
      <c r="L92" s="26"/>
      <c r="M92" s="26"/>
      <c r="N92" s="26"/>
      <c r="O92" s="26"/>
      <c r="P92" s="26"/>
      <c r="Q92" s="26"/>
      <c r="R92" s="26"/>
    </row>
    <row r="93" spans="1:18">
      <c r="A93" s="26">
        <v>92</v>
      </c>
      <c r="B93" s="26" t="s">
        <v>299</v>
      </c>
      <c r="C93" s="26" t="s">
        <v>183</v>
      </c>
      <c r="D93" s="26" t="s">
        <v>302</v>
      </c>
      <c r="E93" s="26" t="s">
        <v>303</v>
      </c>
      <c r="F93" s="38">
        <v>12.59</v>
      </c>
      <c r="G93" s="39">
        <v>636796</v>
      </c>
      <c r="H93" s="26"/>
      <c r="I93" s="26"/>
      <c r="J93" s="26"/>
      <c r="K93" s="26"/>
      <c r="L93" s="26"/>
      <c r="M93" s="26"/>
      <c r="N93" s="26"/>
      <c r="O93" s="26"/>
      <c r="P93" s="26"/>
      <c r="Q93" s="26"/>
      <c r="R93" s="26"/>
    </row>
    <row r="94" spans="1:18">
      <c r="A94" s="26">
        <v>93</v>
      </c>
      <c r="B94" s="26" t="s">
        <v>179</v>
      </c>
      <c r="C94" s="26" t="s">
        <v>183</v>
      </c>
      <c r="D94" s="26" t="s">
        <v>304</v>
      </c>
      <c r="E94" s="26" t="s">
        <v>305</v>
      </c>
      <c r="F94" s="41">
        <v>12.59</v>
      </c>
      <c r="G94" s="35">
        <v>636796</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12.59</v>
      </c>
      <c r="G101" s="35">
        <v>636796</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56190</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104981</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33">
        <v>797967</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5"/>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7508</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5">
        <v>80680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3">
        <v>88188</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96533</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40"/>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5621</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7266</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5"/>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14457</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3">
        <v>123877</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86926</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v>2256</v>
      </c>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v>1728</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90910</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3">
        <v>118409.60353640918</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3">
        <v>1219351.6035364091</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484176</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v>2016</v>
      </c>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3">
        <v>1705543.6035364091</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3">
        <v>1547317</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-158226.60353640909</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34">
        <v>460668</v>
      </c>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35">
        <v>20532</v>
      </c>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3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3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35">
        <v>121</v>
      </c>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35">
        <v>371</v>
      </c>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35">
        <v>2484</v>
      </c>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484176</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486192</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702667</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-216475</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5:G100">
    <cfRule type="cellIs" dxfId="81" priority="9" stopIfTrue="1" operator="equal">
      <formula>0</formula>
    </cfRule>
  </conditionalFormatting>
  <conditionalFormatting sqref="F94:F101">
    <cfRule type="cellIs" dxfId="80" priority="8" stopIfTrue="1" operator="equal">
      <formula>0</formula>
    </cfRule>
  </conditionalFormatting>
  <conditionalFormatting sqref="G152">
    <cfRule type="cellIs" dxfId="79" priority="6" stopIfTrue="1" operator="equal">
      <formula>0</formula>
    </cfRule>
  </conditionalFormatting>
  <conditionalFormatting sqref="G151">
    <cfRule type="cellIs" dxfId="78" priority="7" stopIfTrue="1" operator="notEqual">
      <formula>$AE137</formula>
    </cfRule>
  </conditionalFormatting>
  <conditionalFormatting sqref="G101:G150">
    <cfRule type="cellIs" dxfId="77" priority="5" stopIfTrue="1" operator="equal">
      <formula>0</formula>
    </cfRule>
  </conditionalFormatting>
  <conditionalFormatting sqref="G94">
    <cfRule type="cellIs" dxfId="76" priority="4" stopIfTrue="1" operator="equal">
      <formula>0</formula>
    </cfRule>
  </conditionalFormatting>
  <conditionalFormatting sqref="F55:F93">
    <cfRule type="cellIs" dxfId="75" priority="3" stopIfTrue="1" operator="equal">
      <formula>0</formula>
    </cfRule>
  </conditionalFormatting>
  <conditionalFormatting sqref="G55:G93">
    <cfRule type="cellIs" dxfId="74" priority="1" stopIfTrue="1" operator="equal">
      <formula>0</formula>
    </cfRule>
  </conditionalFormatting>
  <dataValidations count="2">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21"/>
  </dataValidation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dimension ref="A1:BD408"/>
  <sheetViews>
    <sheetView zoomScale="90" zoomScaleNormal="90" workbookViewId="0">
      <pane ySplit="1" topLeftCell="A135" activePane="bottomLeft" state="frozen"/>
      <selection pane="bottomLeft" activeCell="D156" sqref="D156"/>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v>8140</v>
      </c>
      <c r="H2" s="26"/>
      <c r="I2" s="26"/>
      <c r="J2" s="26"/>
      <c r="K2" s="26"/>
      <c r="L2" s="26"/>
      <c r="M2" s="26"/>
      <c r="N2" s="26"/>
      <c r="O2" s="26"/>
      <c r="P2" s="26"/>
      <c r="Q2" s="26"/>
      <c r="R2" s="26"/>
    </row>
    <row r="3" spans="1:56">
      <c r="A3" s="26">
        <v>2</v>
      </c>
      <c r="B3" s="26" t="s">
        <v>191</v>
      </c>
      <c r="C3" s="26" t="s">
        <v>192</v>
      </c>
      <c r="D3" s="26" t="s">
        <v>195</v>
      </c>
      <c r="E3" s="26" t="s">
        <v>196</v>
      </c>
      <c r="F3" s="26"/>
      <c r="G3" s="33"/>
      <c r="H3" s="26"/>
      <c r="I3" s="26"/>
      <c r="J3" s="26"/>
      <c r="K3" s="26"/>
      <c r="L3" s="26"/>
      <c r="M3" s="26"/>
      <c r="N3" s="26"/>
      <c r="O3" s="26"/>
      <c r="P3" s="26"/>
      <c r="Q3" s="26"/>
      <c r="R3" s="26"/>
    </row>
    <row r="4" spans="1:56">
      <c r="A4" s="26">
        <v>3</v>
      </c>
      <c r="B4" s="26" t="s">
        <v>191</v>
      </c>
      <c r="C4" s="26" t="s">
        <v>192</v>
      </c>
      <c r="D4" s="26" t="s">
        <v>197</v>
      </c>
      <c r="E4" s="26" t="s">
        <v>198</v>
      </c>
      <c r="F4" s="26"/>
      <c r="G4" s="33">
        <v>11928</v>
      </c>
      <c r="H4" s="26"/>
      <c r="I4" s="26"/>
      <c r="J4" s="26"/>
      <c r="K4" s="26"/>
      <c r="L4" s="26"/>
      <c r="M4" s="26"/>
      <c r="N4" s="26"/>
      <c r="O4" s="26"/>
      <c r="P4" s="26"/>
      <c r="Q4" s="26"/>
      <c r="R4" s="26"/>
    </row>
    <row r="5" spans="1:56">
      <c r="A5" s="26">
        <v>4</v>
      </c>
      <c r="B5" s="26" t="s">
        <v>191</v>
      </c>
      <c r="C5" s="26" t="s">
        <v>183</v>
      </c>
      <c r="D5" s="26" t="s">
        <v>199</v>
      </c>
      <c r="E5" s="26" t="s">
        <v>200</v>
      </c>
      <c r="F5" s="26"/>
      <c r="G5" s="34">
        <f>SUM(G2:G4)</f>
        <v>20068</v>
      </c>
      <c r="H5" s="26"/>
      <c r="I5" s="26"/>
      <c r="J5" s="26"/>
      <c r="K5" s="26"/>
      <c r="L5" s="26"/>
      <c r="M5" s="26"/>
      <c r="N5" s="26"/>
      <c r="O5" s="26"/>
      <c r="P5" s="26"/>
      <c r="Q5" s="26"/>
      <c r="R5" s="26"/>
    </row>
    <row r="6" spans="1:56">
      <c r="A6" s="26">
        <v>5</v>
      </c>
      <c r="B6" s="26" t="s">
        <v>191</v>
      </c>
      <c r="C6" s="26" t="s">
        <v>192</v>
      </c>
      <c r="D6" s="26" t="s">
        <v>201</v>
      </c>
      <c r="E6" s="26" t="s">
        <v>202</v>
      </c>
      <c r="F6" s="26"/>
      <c r="G6" s="33"/>
      <c r="H6" s="26"/>
      <c r="I6" s="26"/>
      <c r="J6" s="26"/>
      <c r="K6" s="26"/>
      <c r="L6" s="26"/>
      <c r="M6" s="26"/>
      <c r="N6" s="26"/>
      <c r="O6" s="26"/>
      <c r="P6" s="26"/>
      <c r="Q6" s="26"/>
      <c r="R6" s="26"/>
    </row>
    <row r="7" spans="1:56">
      <c r="A7" s="26">
        <v>6</v>
      </c>
      <c r="B7" s="26" t="s">
        <v>191</v>
      </c>
      <c r="C7" s="26" t="s">
        <v>192</v>
      </c>
      <c r="D7" s="26" t="s">
        <v>203</v>
      </c>
      <c r="E7" s="26" t="s">
        <v>204</v>
      </c>
      <c r="F7" s="26"/>
      <c r="G7" s="33"/>
      <c r="H7" s="26"/>
      <c r="I7" s="26"/>
      <c r="J7" s="26"/>
      <c r="K7" s="26"/>
      <c r="L7" s="26"/>
      <c r="M7" s="26"/>
      <c r="N7" s="26"/>
      <c r="O7" s="26"/>
      <c r="P7" s="26"/>
      <c r="Q7" s="26"/>
      <c r="R7" s="26"/>
    </row>
    <row r="8" spans="1:56">
      <c r="A8" s="26">
        <v>7</v>
      </c>
      <c r="B8" s="26" t="s">
        <v>191</v>
      </c>
      <c r="C8" s="26" t="s">
        <v>183</v>
      </c>
      <c r="D8" s="26" t="s">
        <v>205</v>
      </c>
      <c r="E8" s="26" t="s">
        <v>206</v>
      </c>
      <c r="F8" s="26"/>
      <c r="G8" s="34">
        <f>SUM(G6:G7)</f>
        <v>0</v>
      </c>
      <c r="H8" s="26"/>
      <c r="I8" s="26"/>
      <c r="J8" s="26"/>
      <c r="K8" s="26"/>
      <c r="L8" s="26"/>
      <c r="M8" s="26"/>
      <c r="N8" s="26"/>
      <c r="O8" s="26"/>
      <c r="P8" s="26"/>
      <c r="Q8" s="26"/>
      <c r="R8" s="26"/>
    </row>
    <row r="9" spans="1:56">
      <c r="A9" s="26">
        <v>8</v>
      </c>
      <c r="B9" s="26" t="s">
        <v>191</v>
      </c>
      <c r="C9" s="26" t="s">
        <v>192</v>
      </c>
      <c r="D9" s="26" t="s">
        <v>207</v>
      </c>
      <c r="E9" s="26" t="s">
        <v>208</v>
      </c>
      <c r="F9" s="26"/>
      <c r="G9" s="33"/>
      <c r="H9" s="26"/>
      <c r="I9" s="26"/>
      <c r="J9" s="26"/>
      <c r="K9" s="26"/>
      <c r="L9" s="26"/>
      <c r="M9" s="26"/>
      <c r="N9" s="26"/>
      <c r="O9" s="26"/>
      <c r="P9" s="26"/>
      <c r="Q9" s="26"/>
      <c r="R9" s="26"/>
    </row>
    <row r="10" spans="1:56">
      <c r="A10" s="26">
        <v>9</v>
      </c>
      <c r="B10" s="26" t="s">
        <v>191</v>
      </c>
      <c r="C10" s="26" t="s">
        <v>192</v>
      </c>
      <c r="D10" s="26" t="s">
        <v>209</v>
      </c>
      <c r="E10" s="26" t="s">
        <v>210</v>
      </c>
      <c r="F10" s="26"/>
      <c r="G10" s="33"/>
      <c r="H10" s="26"/>
      <c r="I10" s="26"/>
      <c r="J10" s="26"/>
      <c r="K10" s="26"/>
      <c r="L10" s="26"/>
      <c r="M10" s="26"/>
      <c r="N10" s="26"/>
      <c r="O10" s="26"/>
      <c r="P10" s="26"/>
      <c r="Q10" s="26"/>
      <c r="R10" s="26"/>
    </row>
    <row r="11" spans="1:56">
      <c r="A11" s="26">
        <v>10</v>
      </c>
      <c r="B11" s="26" t="s">
        <v>191</v>
      </c>
      <c r="C11" s="26" t="s">
        <v>192</v>
      </c>
      <c r="D11" s="26" t="s">
        <v>211</v>
      </c>
      <c r="E11" s="26" t="s">
        <v>212</v>
      </c>
      <c r="F11" s="26"/>
      <c r="G11" s="33">
        <v>232078</v>
      </c>
      <c r="H11" s="26"/>
      <c r="I11" s="26"/>
      <c r="J11" s="26"/>
      <c r="K11" s="26"/>
      <c r="L11" s="26"/>
      <c r="M11" s="26"/>
      <c r="N11" s="26"/>
      <c r="O11" s="26"/>
      <c r="P11" s="26"/>
      <c r="Q11" s="26"/>
      <c r="R11" s="26"/>
    </row>
    <row r="12" spans="1:56">
      <c r="A12" s="26">
        <v>11</v>
      </c>
      <c r="B12" s="26" t="s">
        <v>191</v>
      </c>
      <c r="C12" s="26" t="s">
        <v>192</v>
      </c>
      <c r="D12" s="26" t="s">
        <v>213</v>
      </c>
      <c r="E12" s="26" t="s">
        <v>214</v>
      </c>
      <c r="F12" s="26"/>
      <c r="G12" s="33"/>
      <c r="H12" s="26"/>
      <c r="I12" s="26"/>
      <c r="J12" s="26"/>
      <c r="K12" s="26"/>
      <c r="L12" s="26"/>
      <c r="M12" s="26"/>
      <c r="N12" s="26"/>
      <c r="O12" s="26"/>
      <c r="P12" s="26"/>
      <c r="Q12" s="26"/>
      <c r="R12" s="26"/>
    </row>
    <row r="13" spans="1:56">
      <c r="A13" s="26">
        <v>12</v>
      </c>
      <c r="B13" s="26" t="s">
        <v>191</v>
      </c>
      <c r="C13" s="26" t="s">
        <v>192</v>
      </c>
      <c r="D13" s="26" t="s">
        <v>215</v>
      </c>
      <c r="E13" s="26" t="s">
        <v>216</v>
      </c>
      <c r="F13" s="26"/>
      <c r="G13" s="33"/>
      <c r="H13" s="26"/>
      <c r="I13" s="26"/>
      <c r="J13" s="26"/>
      <c r="K13" s="26"/>
      <c r="L13" s="26"/>
      <c r="M13" s="26"/>
      <c r="N13" s="26"/>
      <c r="O13" s="26"/>
      <c r="P13" s="26"/>
      <c r="Q13" s="26"/>
      <c r="R13" s="26"/>
    </row>
    <row r="14" spans="1:56">
      <c r="A14" s="26">
        <v>13</v>
      </c>
      <c r="B14" s="26" t="s">
        <v>191</v>
      </c>
      <c r="C14" s="26" t="s">
        <v>192</v>
      </c>
      <c r="D14" s="26" t="s">
        <v>217</v>
      </c>
      <c r="E14" s="26" t="s">
        <v>218</v>
      </c>
      <c r="F14" s="26"/>
      <c r="G14" s="33"/>
      <c r="H14" s="26"/>
      <c r="I14" s="26"/>
      <c r="J14" s="26"/>
      <c r="K14" s="26"/>
      <c r="L14" s="26"/>
      <c r="M14" s="26"/>
      <c r="N14" s="26"/>
      <c r="O14" s="26"/>
      <c r="P14" s="26"/>
      <c r="Q14" s="26"/>
      <c r="R14" s="26"/>
    </row>
    <row r="15" spans="1:56">
      <c r="A15" s="26">
        <v>14</v>
      </c>
      <c r="B15" s="26" t="s">
        <v>191</v>
      </c>
      <c r="C15" s="26" t="s">
        <v>192</v>
      </c>
      <c r="D15" s="26" t="s">
        <v>219</v>
      </c>
      <c r="E15" s="26" t="s">
        <v>220</v>
      </c>
      <c r="F15" s="26"/>
      <c r="G15" s="33"/>
      <c r="H15" s="26"/>
      <c r="I15" s="26"/>
      <c r="J15" s="26"/>
      <c r="K15" s="26"/>
      <c r="L15" s="26"/>
      <c r="M15" s="26"/>
      <c r="N15" s="26"/>
      <c r="O15" s="26"/>
      <c r="P15" s="26"/>
      <c r="Q15" s="26"/>
      <c r="R15" s="26"/>
    </row>
    <row r="16" spans="1:56">
      <c r="A16" s="26">
        <v>15</v>
      </c>
      <c r="B16" s="26" t="s">
        <v>191</v>
      </c>
      <c r="C16" s="26" t="s">
        <v>192</v>
      </c>
      <c r="D16" s="26" t="s">
        <v>221</v>
      </c>
      <c r="E16" s="26" t="s">
        <v>222</v>
      </c>
      <c r="F16" s="26"/>
      <c r="G16" s="33"/>
      <c r="H16" s="26"/>
      <c r="I16" s="26"/>
      <c r="J16" s="26"/>
      <c r="K16" s="26"/>
      <c r="L16" s="26"/>
      <c r="M16" s="26"/>
      <c r="N16" s="26"/>
      <c r="O16" s="26"/>
      <c r="P16" s="26"/>
      <c r="Q16" s="26"/>
      <c r="R16" s="26"/>
    </row>
    <row r="17" spans="1:18">
      <c r="A17" s="26">
        <v>16</v>
      </c>
      <c r="B17" s="26" t="s">
        <v>191</v>
      </c>
      <c r="C17" s="26" t="s">
        <v>192</v>
      </c>
      <c r="D17" s="26" t="s">
        <v>223</v>
      </c>
      <c r="E17" s="26" t="s">
        <v>224</v>
      </c>
      <c r="F17" s="26"/>
      <c r="G17" s="33"/>
      <c r="H17" s="26"/>
      <c r="I17" s="26"/>
      <c r="J17" s="26"/>
      <c r="K17" s="26"/>
      <c r="L17" s="26"/>
      <c r="M17" s="26"/>
      <c r="N17" s="26"/>
      <c r="O17" s="26"/>
      <c r="P17" s="26"/>
      <c r="Q17" s="26"/>
      <c r="R17" s="26"/>
    </row>
    <row r="18" spans="1:18">
      <c r="A18" s="26">
        <v>17</v>
      </c>
      <c r="B18" s="26" t="s">
        <v>191</v>
      </c>
      <c r="C18" s="26" t="s">
        <v>192</v>
      </c>
      <c r="D18" s="26" t="s">
        <v>225</v>
      </c>
      <c r="E18" s="26" t="s">
        <v>226</v>
      </c>
      <c r="F18" s="26"/>
      <c r="G18" s="33"/>
      <c r="H18" s="26"/>
      <c r="I18" s="26"/>
      <c r="J18" s="26"/>
      <c r="K18" s="26"/>
      <c r="L18" s="26"/>
      <c r="M18" s="26"/>
      <c r="N18" s="26"/>
      <c r="O18" s="26"/>
      <c r="P18" s="26"/>
      <c r="Q18" s="26"/>
      <c r="R18" s="26"/>
    </row>
    <row r="19" spans="1:18">
      <c r="A19" s="26">
        <v>18</v>
      </c>
      <c r="B19" s="26" t="s">
        <v>191</v>
      </c>
      <c r="C19" s="26" t="s">
        <v>192</v>
      </c>
      <c r="D19" s="26" t="s">
        <v>227</v>
      </c>
      <c r="E19" s="26" t="s">
        <v>228</v>
      </c>
      <c r="F19" s="26"/>
      <c r="G19" s="33"/>
      <c r="H19" s="26"/>
      <c r="I19" s="26"/>
      <c r="J19" s="26"/>
      <c r="K19" s="26"/>
      <c r="L19" s="26"/>
      <c r="M19" s="26"/>
      <c r="N19" s="26"/>
      <c r="O19" s="26"/>
      <c r="P19" s="26"/>
      <c r="Q19" s="26"/>
      <c r="R19" s="26"/>
    </row>
    <row r="20" spans="1:18">
      <c r="A20" s="26">
        <v>19</v>
      </c>
      <c r="B20" s="26" t="s">
        <v>191</v>
      </c>
      <c r="C20" s="26" t="s">
        <v>192</v>
      </c>
      <c r="D20" s="26" t="s">
        <v>229</v>
      </c>
      <c r="E20" s="26" t="s">
        <v>230</v>
      </c>
      <c r="F20" s="26"/>
      <c r="G20" s="33"/>
      <c r="H20" s="26"/>
      <c r="I20" s="26"/>
      <c r="J20" s="26"/>
      <c r="K20" s="26"/>
      <c r="L20" s="26"/>
      <c r="M20" s="26"/>
      <c r="N20" s="26"/>
      <c r="O20" s="26"/>
      <c r="P20" s="26"/>
      <c r="Q20" s="26"/>
      <c r="R20" s="26"/>
    </row>
    <row r="21" spans="1:18">
      <c r="A21" s="26">
        <v>20</v>
      </c>
      <c r="B21" s="26" t="s">
        <v>191</v>
      </c>
      <c r="C21" s="26" t="s">
        <v>192</v>
      </c>
      <c r="D21" s="26" t="s">
        <v>231</v>
      </c>
      <c r="E21" s="26" t="s">
        <v>232</v>
      </c>
      <c r="F21" s="26"/>
      <c r="G21" s="33"/>
      <c r="H21" s="26"/>
      <c r="I21" s="26"/>
      <c r="J21" s="26"/>
      <c r="K21" s="26"/>
      <c r="L21" s="26"/>
      <c r="M21" s="26"/>
      <c r="N21" s="26"/>
      <c r="O21" s="26"/>
      <c r="P21" s="26"/>
      <c r="Q21" s="26"/>
      <c r="R21" s="26"/>
    </row>
    <row r="22" spans="1:18">
      <c r="A22" s="26">
        <v>21</v>
      </c>
      <c r="B22" s="26" t="s">
        <v>191</v>
      </c>
      <c r="C22" s="26" t="s">
        <v>192</v>
      </c>
      <c r="D22" s="26" t="s">
        <v>233</v>
      </c>
      <c r="E22" s="26" t="s">
        <v>234</v>
      </c>
      <c r="F22" s="26"/>
      <c r="G22" s="33"/>
      <c r="H22" s="26"/>
      <c r="I22" s="26"/>
      <c r="J22" s="26"/>
      <c r="K22" s="26"/>
      <c r="L22" s="26"/>
      <c r="M22" s="26"/>
      <c r="N22" s="26"/>
      <c r="O22" s="26"/>
      <c r="P22" s="26"/>
      <c r="Q22" s="26"/>
      <c r="R22" s="26"/>
    </row>
    <row r="23" spans="1:18">
      <c r="A23" s="26">
        <v>22</v>
      </c>
      <c r="B23" s="26" t="s">
        <v>191</v>
      </c>
      <c r="C23" s="26" t="s">
        <v>192</v>
      </c>
      <c r="D23" s="26" t="s">
        <v>235</v>
      </c>
      <c r="E23" s="26" t="s">
        <v>236</v>
      </c>
      <c r="F23" s="26"/>
      <c r="G23" s="33"/>
      <c r="H23" s="26"/>
      <c r="I23" s="26"/>
      <c r="J23" s="26"/>
      <c r="K23" s="26"/>
      <c r="L23" s="26"/>
      <c r="M23" s="26"/>
      <c r="N23" s="26"/>
      <c r="O23" s="26"/>
      <c r="P23" s="26"/>
      <c r="Q23" s="26"/>
      <c r="R23" s="26"/>
    </row>
    <row r="24" spans="1:18">
      <c r="A24" s="26">
        <v>23</v>
      </c>
      <c r="B24" s="26" t="s">
        <v>191</v>
      </c>
      <c r="C24" s="26" t="s">
        <v>192</v>
      </c>
      <c r="D24" s="26" t="s">
        <v>237</v>
      </c>
      <c r="E24" s="26" t="s">
        <v>238</v>
      </c>
      <c r="F24" s="26"/>
      <c r="G24" s="33"/>
      <c r="H24" s="26"/>
      <c r="I24" s="26"/>
      <c r="J24" s="26"/>
      <c r="K24" s="26"/>
      <c r="L24" s="26"/>
      <c r="M24" s="26"/>
      <c r="N24" s="26"/>
      <c r="O24" s="26"/>
      <c r="P24" s="26"/>
      <c r="Q24" s="26"/>
      <c r="R24" s="26"/>
    </row>
    <row r="25" spans="1:18">
      <c r="A25" s="26">
        <v>24</v>
      </c>
      <c r="B25" s="26" t="s">
        <v>191</v>
      </c>
      <c r="C25" s="26" t="s">
        <v>192</v>
      </c>
      <c r="D25" s="26" t="s">
        <v>239</v>
      </c>
      <c r="E25" s="26" t="s">
        <v>240</v>
      </c>
      <c r="F25" s="26"/>
      <c r="G25" s="33"/>
      <c r="H25" s="26"/>
      <c r="I25" s="26"/>
      <c r="J25" s="26"/>
      <c r="K25" s="26"/>
      <c r="L25" s="26"/>
      <c r="M25" s="26"/>
      <c r="N25" s="26"/>
      <c r="O25" s="26"/>
      <c r="P25" s="26"/>
      <c r="Q25" s="26"/>
      <c r="R25" s="26"/>
    </row>
    <row r="26" spans="1:18">
      <c r="A26" s="26">
        <v>25</v>
      </c>
      <c r="B26" s="26" t="s">
        <v>191</v>
      </c>
      <c r="C26" s="26" t="s">
        <v>192</v>
      </c>
      <c r="D26" s="26" t="s">
        <v>241</v>
      </c>
      <c r="E26" s="26" t="s">
        <v>242</v>
      </c>
      <c r="F26" s="26"/>
      <c r="G26" s="33"/>
      <c r="H26" s="26"/>
      <c r="I26" s="26"/>
      <c r="J26" s="26"/>
      <c r="K26" s="26"/>
      <c r="L26" s="26"/>
      <c r="M26" s="26"/>
      <c r="N26" s="26"/>
      <c r="O26" s="26"/>
      <c r="P26" s="26"/>
      <c r="Q26" s="26"/>
      <c r="R26" s="26"/>
    </row>
    <row r="27" spans="1:18">
      <c r="A27" s="26">
        <v>26</v>
      </c>
      <c r="B27" s="26" t="s">
        <v>191</v>
      </c>
      <c r="C27" s="26" t="s">
        <v>192</v>
      </c>
      <c r="D27" s="26" t="s">
        <v>243</v>
      </c>
      <c r="E27" s="26" t="s">
        <v>244</v>
      </c>
      <c r="F27" s="26"/>
      <c r="G27" s="33"/>
      <c r="H27" s="26"/>
      <c r="I27" s="26"/>
      <c r="J27" s="26"/>
      <c r="K27" s="26"/>
      <c r="L27" s="26"/>
      <c r="M27" s="26"/>
      <c r="N27" s="26"/>
      <c r="O27" s="26"/>
      <c r="P27" s="26"/>
      <c r="Q27" s="26"/>
      <c r="R27" s="26"/>
    </row>
    <row r="28" spans="1:18">
      <c r="A28" s="26">
        <v>27</v>
      </c>
      <c r="B28" s="26" t="s">
        <v>191</v>
      </c>
      <c r="C28" s="26" t="s">
        <v>192</v>
      </c>
      <c r="D28" s="26" t="s">
        <v>245</v>
      </c>
      <c r="E28" s="26" t="s">
        <v>246</v>
      </c>
      <c r="F28" s="26"/>
      <c r="G28" s="33"/>
      <c r="H28" s="26"/>
      <c r="I28" s="26"/>
      <c r="J28" s="26"/>
      <c r="K28" s="26"/>
      <c r="L28" s="26"/>
      <c r="M28" s="26"/>
      <c r="N28" s="26"/>
      <c r="O28" s="26"/>
      <c r="P28" s="26"/>
      <c r="Q28" s="26"/>
      <c r="R28" s="26"/>
    </row>
    <row r="29" spans="1:18">
      <c r="A29" s="26">
        <v>28</v>
      </c>
      <c r="B29" s="26" t="s">
        <v>191</v>
      </c>
      <c r="C29" s="26" t="s">
        <v>192</v>
      </c>
      <c r="D29" s="26" t="s">
        <v>247</v>
      </c>
      <c r="E29" s="26" t="s">
        <v>248</v>
      </c>
      <c r="F29" s="26"/>
      <c r="G29" s="33">
        <v>35000</v>
      </c>
      <c r="H29" s="26"/>
      <c r="I29" s="26"/>
      <c r="J29" s="26"/>
      <c r="K29" s="26"/>
      <c r="L29" s="26"/>
      <c r="M29" s="26"/>
      <c r="N29" s="26"/>
      <c r="O29" s="26"/>
      <c r="P29" s="26"/>
      <c r="Q29" s="26"/>
      <c r="R29" s="26"/>
    </row>
    <row r="30" spans="1:18">
      <c r="A30" s="26">
        <v>29</v>
      </c>
      <c r="B30" s="26" t="s">
        <v>191</v>
      </c>
      <c r="C30" s="26" t="s">
        <v>192</v>
      </c>
      <c r="D30" s="26" t="s">
        <v>249</v>
      </c>
      <c r="E30" s="26" t="s">
        <v>250</v>
      </c>
      <c r="F30" s="26"/>
      <c r="G30" s="33">
        <v>8773</v>
      </c>
      <c r="H30" s="26"/>
      <c r="I30" s="26"/>
      <c r="J30" s="26"/>
      <c r="K30" s="26"/>
      <c r="L30" s="26"/>
      <c r="M30" s="26"/>
      <c r="N30" s="26"/>
      <c r="O30" s="26"/>
      <c r="P30" s="26"/>
      <c r="Q30" s="26"/>
      <c r="R30" s="26"/>
    </row>
    <row r="31" spans="1:18">
      <c r="A31" s="26">
        <v>30</v>
      </c>
      <c r="B31" s="26" t="s">
        <v>191</v>
      </c>
      <c r="C31" s="26" t="s">
        <v>192</v>
      </c>
      <c r="D31" s="26" t="s">
        <v>251</v>
      </c>
      <c r="E31" s="26" t="s">
        <v>252</v>
      </c>
      <c r="F31" s="26"/>
      <c r="G31" s="33"/>
      <c r="H31" s="26"/>
      <c r="I31" s="26"/>
      <c r="J31" s="26"/>
      <c r="K31" s="26"/>
      <c r="L31" s="26"/>
      <c r="M31" s="26"/>
      <c r="N31" s="26"/>
      <c r="O31" s="26"/>
      <c r="P31" s="26"/>
      <c r="Q31" s="26"/>
      <c r="R31" s="26"/>
    </row>
    <row r="32" spans="1:18">
      <c r="A32" s="26">
        <v>31</v>
      </c>
      <c r="B32" s="26" t="s">
        <v>191</v>
      </c>
      <c r="C32" s="26" t="s">
        <v>192</v>
      </c>
      <c r="D32" s="26" t="s">
        <v>253</v>
      </c>
      <c r="E32" s="26" t="s">
        <v>254</v>
      </c>
      <c r="F32" s="26"/>
      <c r="G32" s="33">
        <v>1423</v>
      </c>
      <c r="H32" s="26"/>
      <c r="I32" s="26"/>
      <c r="J32" s="26"/>
      <c r="K32" s="26"/>
      <c r="L32" s="26"/>
      <c r="M32" s="26"/>
      <c r="N32" s="26"/>
      <c r="O32" s="26"/>
      <c r="P32" s="26"/>
      <c r="Q32" s="26"/>
      <c r="R32" s="26"/>
    </row>
    <row r="33" spans="1:18">
      <c r="A33" s="26">
        <v>32</v>
      </c>
      <c r="B33" s="26" t="s">
        <v>191</v>
      </c>
      <c r="C33" s="26" t="s">
        <v>192</v>
      </c>
      <c r="D33" s="26" t="s">
        <v>255</v>
      </c>
      <c r="E33" s="26" t="s">
        <v>256</v>
      </c>
      <c r="F33" s="26"/>
      <c r="G33" s="33"/>
      <c r="H33" s="26"/>
      <c r="I33" s="26"/>
      <c r="J33" s="26"/>
      <c r="K33" s="26"/>
      <c r="L33" s="26"/>
      <c r="M33" s="26"/>
      <c r="N33" s="26"/>
      <c r="O33" s="26"/>
      <c r="P33" s="26"/>
      <c r="Q33" s="26"/>
      <c r="R33" s="26"/>
    </row>
    <row r="34" spans="1:18">
      <c r="A34" s="26">
        <v>33</v>
      </c>
      <c r="B34" s="26" t="s">
        <v>191</v>
      </c>
      <c r="C34" s="26" t="s">
        <v>192</v>
      </c>
      <c r="D34" s="26" t="s">
        <v>257</v>
      </c>
      <c r="E34" s="26" t="s">
        <v>258</v>
      </c>
      <c r="F34" s="26"/>
      <c r="G34" s="33"/>
      <c r="H34" s="26"/>
      <c r="I34" s="26"/>
      <c r="J34" s="26"/>
      <c r="K34" s="26"/>
      <c r="L34" s="26"/>
      <c r="M34" s="26"/>
      <c r="N34" s="26"/>
      <c r="O34" s="26"/>
      <c r="P34" s="26"/>
      <c r="Q34" s="26"/>
      <c r="R34" s="26"/>
    </row>
    <row r="35" spans="1:18">
      <c r="A35" s="26">
        <v>34</v>
      </c>
      <c r="B35" s="26" t="s">
        <v>191</v>
      </c>
      <c r="C35" s="26" t="s">
        <v>192</v>
      </c>
      <c r="D35" s="26" t="s">
        <v>259</v>
      </c>
      <c r="E35" s="26" t="s">
        <v>260</v>
      </c>
      <c r="F35" s="26"/>
      <c r="G35" s="33"/>
      <c r="H35" s="26"/>
      <c r="I35" s="26"/>
      <c r="J35" s="26"/>
      <c r="K35" s="26"/>
      <c r="L35" s="26"/>
      <c r="M35" s="26"/>
      <c r="N35" s="26"/>
      <c r="O35" s="26"/>
      <c r="P35" s="26"/>
      <c r="Q35" s="26"/>
      <c r="R35" s="26"/>
    </row>
    <row r="36" spans="1:18">
      <c r="A36" s="26">
        <v>35</v>
      </c>
      <c r="B36" s="26" t="s">
        <v>191</v>
      </c>
      <c r="C36" s="26" t="s">
        <v>192</v>
      </c>
      <c r="D36" s="26" t="s">
        <v>261</v>
      </c>
      <c r="E36" s="26" t="s">
        <v>262</v>
      </c>
      <c r="F36" s="26"/>
      <c r="G36" s="33"/>
      <c r="H36" s="26"/>
      <c r="I36" s="26"/>
      <c r="J36" s="26"/>
      <c r="K36" s="26"/>
      <c r="L36" s="26"/>
      <c r="M36" s="26"/>
      <c r="N36" s="26"/>
      <c r="O36" s="26"/>
      <c r="P36" s="26"/>
      <c r="Q36" s="26"/>
      <c r="R36" s="26"/>
    </row>
    <row r="37" spans="1:18">
      <c r="A37" s="26">
        <v>36</v>
      </c>
      <c r="B37" s="26" t="s">
        <v>191</v>
      </c>
      <c r="C37" s="26" t="s">
        <v>192</v>
      </c>
      <c r="D37" s="26" t="s">
        <v>263</v>
      </c>
      <c r="E37" s="26" t="s">
        <v>264</v>
      </c>
      <c r="F37" s="26"/>
      <c r="G37" s="33"/>
      <c r="H37" s="26"/>
      <c r="I37" s="26"/>
      <c r="J37" s="26"/>
      <c r="K37" s="26"/>
      <c r="L37" s="26"/>
      <c r="M37" s="26"/>
      <c r="N37" s="26"/>
      <c r="O37" s="26"/>
      <c r="P37" s="26"/>
      <c r="Q37" s="26"/>
      <c r="R37" s="26"/>
    </row>
    <row r="38" spans="1:18">
      <c r="A38" s="26">
        <v>37</v>
      </c>
      <c r="B38" s="26" t="s">
        <v>191</v>
      </c>
      <c r="C38" s="26" t="s">
        <v>192</v>
      </c>
      <c r="D38" s="26" t="s">
        <v>265</v>
      </c>
      <c r="E38" s="26" t="s">
        <v>266</v>
      </c>
      <c r="F38" s="26"/>
      <c r="G38" s="33"/>
      <c r="H38" s="26"/>
      <c r="I38" s="26"/>
      <c r="J38" s="26"/>
      <c r="K38" s="26"/>
      <c r="L38" s="26"/>
      <c r="M38" s="26"/>
      <c r="N38" s="26"/>
      <c r="O38" s="26"/>
      <c r="P38" s="26"/>
      <c r="Q38" s="26"/>
      <c r="R38" s="26"/>
    </row>
    <row r="39" spans="1:18">
      <c r="A39" s="26">
        <v>38</v>
      </c>
      <c r="B39" s="26" t="s">
        <v>191</v>
      </c>
      <c r="C39" s="26" t="s">
        <v>192</v>
      </c>
      <c r="D39" s="26" t="s">
        <v>267</v>
      </c>
      <c r="E39" s="26" t="s">
        <v>268</v>
      </c>
      <c r="F39" s="26"/>
      <c r="G39" s="33"/>
      <c r="H39" s="26"/>
      <c r="I39" s="26"/>
      <c r="J39" s="26"/>
      <c r="K39" s="26"/>
      <c r="L39" s="26"/>
      <c r="M39" s="26"/>
      <c r="N39" s="26"/>
      <c r="O39" s="26"/>
      <c r="P39" s="26"/>
      <c r="Q39" s="26"/>
      <c r="R39" s="26"/>
    </row>
    <row r="40" spans="1:18">
      <c r="A40" s="26">
        <v>39</v>
      </c>
      <c r="B40" s="26" t="s">
        <v>191</v>
      </c>
      <c r="C40" s="26" t="s">
        <v>192</v>
      </c>
      <c r="D40" s="26" t="s">
        <v>269</v>
      </c>
      <c r="E40" s="26" t="s">
        <v>270</v>
      </c>
      <c r="F40" s="26"/>
      <c r="G40" s="33"/>
      <c r="H40" s="26"/>
      <c r="I40" s="26"/>
      <c r="J40" s="26"/>
      <c r="K40" s="26"/>
      <c r="L40" s="26"/>
      <c r="M40" s="26"/>
      <c r="N40" s="26"/>
      <c r="O40" s="26"/>
      <c r="P40" s="26"/>
      <c r="Q40" s="26"/>
      <c r="R40" s="26"/>
    </row>
    <row r="41" spans="1:18">
      <c r="A41" s="26">
        <v>40</v>
      </c>
      <c r="B41" s="26" t="s">
        <v>191</v>
      </c>
      <c r="C41" s="26" t="s">
        <v>192</v>
      </c>
      <c r="D41" s="26" t="s">
        <v>271</v>
      </c>
      <c r="E41" s="26" t="s">
        <v>272</v>
      </c>
      <c r="F41" s="26"/>
      <c r="G41" s="33"/>
      <c r="H41" s="26"/>
      <c r="I41" s="26"/>
      <c r="J41" s="26"/>
      <c r="K41" s="26"/>
      <c r="L41" s="26"/>
      <c r="M41" s="26"/>
      <c r="N41" s="26"/>
      <c r="O41" s="26"/>
      <c r="P41" s="26"/>
      <c r="Q41" s="26"/>
      <c r="R41" s="26"/>
    </row>
    <row r="42" spans="1:18">
      <c r="A42" s="26">
        <v>41</v>
      </c>
      <c r="B42" s="26" t="s">
        <v>191</v>
      </c>
      <c r="C42" s="26" t="s">
        <v>192</v>
      </c>
      <c r="D42" s="26" t="s">
        <v>273</v>
      </c>
      <c r="E42" s="26" t="s">
        <v>274</v>
      </c>
      <c r="F42" s="26"/>
      <c r="G42" s="33"/>
      <c r="H42" s="26"/>
      <c r="I42" s="26"/>
      <c r="J42" s="26"/>
      <c r="K42" s="26"/>
      <c r="L42" s="26"/>
      <c r="M42" s="26"/>
      <c r="N42" s="26"/>
      <c r="O42" s="26"/>
      <c r="P42" s="26"/>
      <c r="Q42" s="26"/>
      <c r="R42" s="26"/>
    </row>
    <row r="43" spans="1:18">
      <c r="A43" s="26">
        <v>42</v>
      </c>
      <c r="B43" s="26" t="s">
        <v>191</v>
      </c>
      <c r="C43" s="26" t="s">
        <v>192</v>
      </c>
      <c r="D43" s="26" t="s">
        <v>275</v>
      </c>
      <c r="E43" s="26" t="s">
        <v>276</v>
      </c>
      <c r="F43" s="26"/>
      <c r="G43" s="33"/>
      <c r="H43" s="26"/>
      <c r="I43" s="26"/>
      <c r="J43" s="26"/>
      <c r="K43" s="26"/>
      <c r="L43" s="26"/>
      <c r="M43" s="26"/>
      <c r="N43" s="26"/>
      <c r="O43" s="26"/>
      <c r="P43" s="26"/>
      <c r="Q43" s="26"/>
      <c r="R43" s="26"/>
    </row>
    <row r="44" spans="1:18">
      <c r="A44" s="26">
        <v>43</v>
      </c>
      <c r="B44" s="26" t="s">
        <v>191</v>
      </c>
      <c r="C44" s="26" t="s">
        <v>183</v>
      </c>
      <c r="D44" s="26" t="s">
        <v>277</v>
      </c>
      <c r="E44" s="26" t="s">
        <v>278</v>
      </c>
      <c r="F44" s="26"/>
      <c r="G44" s="35">
        <f>SUM(G9:G43)</f>
        <v>277274</v>
      </c>
      <c r="H44" s="26"/>
      <c r="I44" s="26"/>
      <c r="J44" s="26"/>
      <c r="K44" s="26"/>
      <c r="L44" s="26"/>
      <c r="M44" s="26"/>
      <c r="N44" s="26"/>
      <c r="O44" s="26"/>
      <c r="P44" s="26"/>
      <c r="Q44" s="26"/>
      <c r="R44" s="26"/>
    </row>
    <row r="45" spans="1:18">
      <c r="A45" s="26">
        <v>44</v>
      </c>
      <c r="B45" s="26" t="s">
        <v>191</v>
      </c>
      <c r="C45" s="26" t="s">
        <v>192</v>
      </c>
      <c r="D45" s="26" t="s">
        <v>279</v>
      </c>
      <c r="E45" s="26" t="s">
        <v>280</v>
      </c>
      <c r="F45" s="26"/>
      <c r="G45" s="33">
        <v>41150</v>
      </c>
      <c r="H45" s="26"/>
      <c r="I45" s="26"/>
      <c r="J45" s="26"/>
      <c r="K45" s="26"/>
      <c r="L45" s="26"/>
      <c r="M45" s="26"/>
      <c r="N45" s="26"/>
      <c r="O45" s="26"/>
      <c r="P45" s="26"/>
      <c r="Q45" s="26"/>
      <c r="R45" s="26"/>
    </row>
    <row r="46" spans="1:18">
      <c r="A46" s="26">
        <v>45</v>
      </c>
      <c r="B46" s="26" t="s">
        <v>191</v>
      </c>
      <c r="C46" s="26" t="s">
        <v>192</v>
      </c>
      <c r="D46" s="26" t="s">
        <v>281</v>
      </c>
      <c r="E46" s="26" t="s">
        <v>282</v>
      </c>
      <c r="F46" s="26"/>
      <c r="G46" s="33"/>
      <c r="H46" s="26"/>
      <c r="I46" s="26"/>
      <c r="J46" s="26"/>
      <c r="K46" s="26"/>
      <c r="L46" s="26"/>
      <c r="M46" s="26"/>
      <c r="N46" s="26"/>
      <c r="O46" s="26"/>
      <c r="P46" s="26"/>
      <c r="Q46" s="26"/>
      <c r="R46" s="26"/>
    </row>
    <row r="47" spans="1:18">
      <c r="A47" s="26">
        <v>46</v>
      </c>
      <c r="B47" s="26" t="s">
        <v>191</v>
      </c>
      <c r="C47" s="26" t="s">
        <v>192</v>
      </c>
      <c r="D47" s="26" t="s">
        <v>283</v>
      </c>
      <c r="E47" s="26" t="s">
        <v>284</v>
      </c>
      <c r="F47" s="26"/>
      <c r="G47" s="33"/>
      <c r="H47" s="26"/>
      <c r="I47" s="26"/>
      <c r="J47" s="26"/>
      <c r="K47" s="26"/>
      <c r="L47" s="26"/>
      <c r="M47" s="26"/>
      <c r="N47" s="26"/>
      <c r="O47" s="26"/>
      <c r="P47" s="26"/>
      <c r="Q47" s="26"/>
      <c r="R47" s="26"/>
    </row>
    <row r="48" spans="1:18">
      <c r="A48" s="26">
        <v>47</v>
      </c>
      <c r="B48" s="26" t="s">
        <v>191</v>
      </c>
      <c r="C48" s="26" t="s">
        <v>192</v>
      </c>
      <c r="D48" s="26" t="s">
        <v>285</v>
      </c>
      <c r="E48" s="26" t="s">
        <v>286</v>
      </c>
      <c r="F48" s="26"/>
      <c r="G48" s="33"/>
      <c r="H48" s="26"/>
      <c r="I48" s="26"/>
      <c r="J48" s="26"/>
      <c r="K48" s="26"/>
      <c r="L48" s="26"/>
      <c r="M48" s="26"/>
      <c r="N48" s="26"/>
      <c r="O48" s="26"/>
      <c r="P48" s="26"/>
      <c r="Q48" s="26"/>
      <c r="R48" s="26"/>
    </row>
    <row r="49" spans="1:18">
      <c r="A49" s="26">
        <v>48</v>
      </c>
      <c r="B49" s="26" t="s">
        <v>191</v>
      </c>
      <c r="C49" s="26" t="s">
        <v>192</v>
      </c>
      <c r="D49" s="26" t="s">
        <v>287</v>
      </c>
      <c r="E49" s="26" t="s">
        <v>288</v>
      </c>
      <c r="F49" s="26"/>
      <c r="G49" s="33"/>
      <c r="H49" s="26"/>
      <c r="I49" s="26"/>
      <c r="J49" s="26"/>
      <c r="K49" s="26"/>
      <c r="L49" s="26"/>
      <c r="M49" s="26"/>
      <c r="N49" s="26"/>
      <c r="O49" s="26"/>
      <c r="P49" s="26"/>
      <c r="Q49" s="26"/>
      <c r="R49" s="26"/>
    </row>
    <row r="50" spans="1:18">
      <c r="A50" s="26">
        <v>49</v>
      </c>
      <c r="B50" s="26" t="s">
        <v>191</v>
      </c>
      <c r="C50" s="26" t="s">
        <v>192</v>
      </c>
      <c r="D50" s="26" t="s">
        <v>289</v>
      </c>
      <c r="E50" s="26" t="s">
        <v>290</v>
      </c>
      <c r="F50" s="26"/>
      <c r="G50" s="33"/>
      <c r="H50" s="26"/>
      <c r="I50" s="26"/>
      <c r="J50" s="26"/>
      <c r="K50" s="26"/>
      <c r="L50" s="26"/>
      <c r="M50" s="26"/>
      <c r="N50" s="26"/>
      <c r="O50" s="26"/>
      <c r="P50" s="26"/>
      <c r="Q50" s="26"/>
      <c r="R50" s="26"/>
    </row>
    <row r="51" spans="1:18">
      <c r="A51" s="26">
        <v>50</v>
      </c>
      <c r="B51" s="26" t="s">
        <v>191</v>
      </c>
      <c r="C51" s="26" t="s">
        <v>192</v>
      </c>
      <c r="D51" s="26" t="s">
        <v>291</v>
      </c>
      <c r="E51" s="26" t="s">
        <v>292</v>
      </c>
      <c r="F51" s="26"/>
      <c r="G51" s="33"/>
      <c r="H51" s="26"/>
      <c r="I51" s="26"/>
      <c r="J51" s="26"/>
      <c r="K51" s="26"/>
      <c r="L51" s="26"/>
      <c r="M51" s="26"/>
      <c r="N51" s="26"/>
      <c r="O51" s="26"/>
      <c r="P51" s="26"/>
      <c r="Q51" s="26"/>
      <c r="R51" s="26"/>
    </row>
    <row r="52" spans="1:18">
      <c r="A52" s="26">
        <v>51</v>
      </c>
      <c r="B52" s="26" t="s">
        <v>191</v>
      </c>
      <c r="C52" s="26" t="s">
        <v>192</v>
      </c>
      <c r="D52" s="26" t="s">
        <v>293</v>
      </c>
      <c r="E52" s="26" t="s">
        <v>294</v>
      </c>
      <c r="F52" s="26"/>
      <c r="G52" s="33"/>
      <c r="H52" s="26"/>
      <c r="I52" s="26"/>
      <c r="J52" s="26"/>
      <c r="K52" s="26"/>
      <c r="L52" s="26"/>
      <c r="M52" s="26"/>
      <c r="N52" s="26"/>
      <c r="O52" s="26"/>
      <c r="P52" s="26"/>
      <c r="Q52" s="26"/>
      <c r="R52" s="26"/>
    </row>
    <row r="53" spans="1:18">
      <c r="A53" s="26">
        <v>52</v>
      </c>
      <c r="B53" s="26" t="s">
        <v>191</v>
      </c>
      <c r="C53" s="26" t="s">
        <v>192</v>
      </c>
      <c r="D53" s="26" t="s">
        <v>295</v>
      </c>
      <c r="E53" s="26" t="s">
        <v>296</v>
      </c>
      <c r="F53" s="26"/>
      <c r="G53" s="33"/>
      <c r="H53" s="26"/>
      <c r="I53" s="26"/>
      <c r="J53" s="26"/>
      <c r="K53" s="26"/>
      <c r="L53" s="26"/>
      <c r="M53" s="26"/>
      <c r="N53" s="26"/>
      <c r="O53" s="26"/>
      <c r="P53" s="26"/>
      <c r="Q53" s="26"/>
      <c r="R53" s="26"/>
    </row>
    <row r="54" spans="1:18">
      <c r="A54" s="26">
        <v>53</v>
      </c>
      <c r="B54" s="26" t="s">
        <v>191</v>
      </c>
      <c r="C54" s="26" t="s">
        <v>183</v>
      </c>
      <c r="D54" s="26" t="s">
        <v>297</v>
      </c>
      <c r="E54" s="26" t="s">
        <v>298</v>
      </c>
      <c r="F54" s="26"/>
      <c r="G54" s="35">
        <f>SUM(G5,G8,,G44,G45:G53)</f>
        <v>338492</v>
      </c>
      <c r="H54" s="26"/>
      <c r="I54" s="26"/>
      <c r="J54" s="26"/>
      <c r="K54" s="26"/>
      <c r="L54" s="26"/>
      <c r="M54" s="26"/>
      <c r="N54" s="26"/>
      <c r="O54" s="26"/>
      <c r="P54" s="26"/>
      <c r="Q54" s="26"/>
      <c r="R54" s="26"/>
    </row>
    <row r="55" spans="1:18">
      <c r="A55" s="26">
        <v>54</v>
      </c>
      <c r="B55" s="26" t="s">
        <v>299</v>
      </c>
      <c r="C55" s="26" t="s">
        <v>192</v>
      </c>
      <c r="D55" s="26" t="s">
        <v>8</v>
      </c>
      <c r="E55" s="26" t="s">
        <v>9</v>
      </c>
      <c r="F55" s="36"/>
      <c r="G55" s="33"/>
      <c r="H55" s="26"/>
      <c r="I55" s="26"/>
      <c r="J55" s="26"/>
      <c r="K55" s="26"/>
      <c r="L55" s="26"/>
      <c r="M55" s="26"/>
      <c r="N55" s="26"/>
      <c r="O55" s="26"/>
      <c r="P55" s="26"/>
      <c r="Q55" s="26"/>
      <c r="R55" s="26"/>
    </row>
    <row r="56" spans="1:18">
      <c r="A56" s="26">
        <v>55</v>
      </c>
      <c r="B56" s="26" t="s">
        <v>299</v>
      </c>
      <c r="C56" s="26" t="s">
        <v>192</v>
      </c>
      <c r="D56" s="26" t="s">
        <v>10</v>
      </c>
      <c r="E56" s="26" t="s">
        <v>11</v>
      </c>
      <c r="F56" s="36">
        <v>0.33</v>
      </c>
      <c r="G56" s="33">
        <v>20526</v>
      </c>
      <c r="H56" s="26"/>
      <c r="I56" s="26"/>
      <c r="J56" s="26"/>
      <c r="K56" s="26"/>
      <c r="L56" s="26"/>
      <c r="M56" s="26"/>
      <c r="N56" s="26"/>
      <c r="O56" s="26"/>
      <c r="P56" s="26"/>
      <c r="Q56" s="26"/>
      <c r="R56" s="26"/>
    </row>
    <row r="57" spans="1:18">
      <c r="A57" s="26">
        <v>56</v>
      </c>
      <c r="B57" s="26" t="s">
        <v>299</v>
      </c>
      <c r="C57" s="26" t="s">
        <v>192</v>
      </c>
      <c r="D57" s="26" t="s">
        <v>12</v>
      </c>
      <c r="E57" s="26" t="s">
        <v>13</v>
      </c>
      <c r="F57" s="36"/>
      <c r="G57" s="33"/>
      <c r="H57" s="26"/>
      <c r="I57" s="26"/>
      <c r="J57" s="26"/>
      <c r="K57" s="26"/>
      <c r="L57" s="26"/>
      <c r="M57" s="26"/>
      <c r="N57" s="26"/>
      <c r="O57" s="26"/>
      <c r="P57" s="26"/>
      <c r="Q57" s="26"/>
      <c r="R57" s="26"/>
    </row>
    <row r="58" spans="1:18">
      <c r="A58" s="26">
        <v>57</v>
      </c>
      <c r="B58" s="26" t="s">
        <v>299</v>
      </c>
      <c r="C58" s="26" t="s">
        <v>192</v>
      </c>
      <c r="D58" s="26" t="s">
        <v>14</v>
      </c>
      <c r="E58" s="26" t="s">
        <v>15</v>
      </c>
      <c r="F58" s="36">
        <v>0.02</v>
      </c>
      <c r="G58" s="33">
        <v>1284</v>
      </c>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v>0.64</v>
      </c>
      <c r="G77" s="33">
        <v>27350</v>
      </c>
      <c r="H77" s="26"/>
      <c r="I77" s="26"/>
      <c r="J77" s="26"/>
      <c r="K77" s="26"/>
      <c r="L77" s="26"/>
      <c r="M77" s="26"/>
      <c r="N77" s="26"/>
      <c r="O77" s="26"/>
      <c r="P77" s="26"/>
      <c r="Q77" s="26"/>
      <c r="R77" s="26"/>
    </row>
    <row r="78" spans="1:18">
      <c r="A78" s="26">
        <v>77</v>
      </c>
      <c r="B78" s="26" t="s">
        <v>299</v>
      </c>
      <c r="C78" s="26" t="s">
        <v>192</v>
      </c>
      <c r="D78" s="26" t="s">
        <v>43</v>
      </c>
      <c r="E78" s="26" t="s">
        <v>44</v>
      </c>
      <c r="F78" s="36"/>
      <c r="G78" s="33"/>
      <c r="H78" s="26"/>
      <c r="I78" s="26"/>
      <c r="J78" s="26"/>
      <c r="K78" s="26"/>
      <c r="L78" s="26"/>
      <c r="M78" s="26"/>
      <c r="N78" s="26"/>
      <c r="O78" s="26"/>
      <c r="P78" s="26"/>
      <c r="Q78" s="26"/>
      <c r="R78" s="26"/>
    </row>
    <row r="79" spans="1:18">
      <c r="A79" s="26">
        <v>78</v>
      </c>
      <c r="B79" s="26" t="s">
        <v>299</v>
      </c>
      <c r="C79" s="26" t="s">
        <v>192</v>
      </c>
      <c r="D79" s="26" t="s">
        <v>45</v>
      </c>
      <c r="E79" s="26" t="s">
        <v>46</v>
      </c>
      <c r="F79" s="36"/>
      <c r="G79" s="33"/>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v>0.5</v>
      </c>
      <c r="G82" s="33">
        <v>21028</v>
      </c>
      <c r="H82" s="26"/>
      <c r="I82" s="26"/>
      <c r="J82" s="26"/>
      <c r="K82" s="26"/>
      <c r="L82" s="26"/>
      <c r="M82" s="26"/>
      <c r="N82" s="26"/>
      <c r="O82" s="26"/>
      <c r="P82" s="26"/>
      <c r="Q82" s="26"/>
      <c r="R82" s="26"/>
    </row>
    <row r="83" spans="1:18">
      <c r="A83" s="26">
        <v>82</v>
      </c>
      <c r="B83" s="26" t="s">
        <v>299</v>
      </c>
      <c r="C83" s="26" t="s">
        <v>192</v>
      </c>
      <c r="D83" s="26" t="s">
        <v>55</v>
      </c>
      <c r="E83" s="26" t="s">
        <v>56</v>
      </c>
      <c r="F83" s="36"/>
      <c r="G83" s="33"/>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c r="G85" s="33"/>
      <c r="H85" s="26"/>
      <c r="I85" s="26"/>
      <c r="J85" s="26"/>
      <c r="K85" s="26"/>
      <c r="L85" s="26"/>
      <c r="M85" s="26"/>
      <c r="N85" s="26"/>
      <c r="O85" s="26"/>
      <c r="P85" s="26"/>
      <c r="Q85" s="26"/>
      <c r="R85" s="26"/>
    </row>
    <row r="86" spans="1:18">
      <c r="A86" s="26">
        <v>85</v>
      </c>
      <c r="B86" s="26" t="s">
        <v>299</v>
      </c>
      <c r="C86" s="26" t="s">
        <v>192</v>
      </c>
      <c r="D86" s="26" t="s">
        <v>69</v>
      </c>
      <c r="E86" s="26" t="s">
        <v>70</v>
      </c>
      <c r="F86" s="36"/>
      <c r="G86" s="33"/>
      <c r="H86" s="26"/>
      <c r="I86" s="26"/>
      <c r="J86" s="26"/>
      <c r="K86" s="26"/>
      <c r="L86" s="26"/>
      <c r="M86" s="26"/>
      <c r="N86" s="26"/>
      <c r="O86" s="26"/>
      <c r="P86" s="26"/>
      <c r="Q86" s="26"/>
      <c r="R86" s="26"/>
    </row>
    <row r="87" spans="1:18">
      <c r="A87" s="26">
        <v>86</v>
      </c>
      <c r="B87" s="26" t="s">
        <v>299</v>
      </c>
      <c r="C87" s="26" t="s">
        <v>192</v>
      </c>
      <c r="D87" s="26" t="s">
        <v>71</v>
      </c>
      <c r="E87" s="26" t="s">
        <v>72</v>
      </c>
      <c r="F87" s="36">
        <v>2.76</v>
      </c>
      <c r="G87" s="33">
        <v>107697</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v>0.27</v>
      </c>
      <c r="G89" s="33">
        <v>9254</v>
      </c>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v>9854</v>
      </c>
      <c r="H92" s="26"/>
      <c r="I92" s="26"/>
      <c r="J92" s="26"/>
      <c r="K92" s="26"/>
      <c r="L92" s="26"/>
      <c r="M92" s="26"/>
      <c r="N92" s="26"/>
      <c r="O92" s="26"/>
      <c r="P92" s="26"/>
      <c r="Q92" s="26"/>
      <c r="R92" s="26"/>
    </row>
    <row r="93" spans="1:18">
      <c r="A93" s="26">
        <v>92</v>
      </c>
      <c r="B93" s="26" t="s">
        <v>299</v>
      </c>
      <c r="C93" s="26" t="s">
        <v>183</v>
      </c>
      <c r="D93" s="26" t="s">
        <v>302</v>
      </c>
      <c r="E93" s="26" t="s">
        <v>303</v>
      </c>
      <c r="F93" s="38">
        <f>SUM(F55:F91)</f>
        <v>4.5199999999999996</v>
      </c>
      <c r="G93" s="39">
        <f>SUM(G55:G92)</f>
        <v>196993</v>
      </c>
      <c r="H93" s="26"/>
      <c r="I93" s="26"/>
      <c r="J93" s="26"/>
      <c r="K93" s="26"/>
      <c r="L93" s="26"/>
      <c r="M93" s="26"/>
      <c r="N93" s="26"/>
      <c r="O93" s="26"/>
      <c r="P93" s="26"/>
      <c r="Q93" s="26"/>
      <c r="R93" s="26"/>
    </row>
    <row r="94" spans="1:18">
      <c r="A94" s="26">
        <v>93</v>
      </c>
      <c r="B94" s="26" t="s">
        <v>179</v>
      </c>
      <c r="C94" s="26" t="s">
        <v>183</v>
      </c>
      <c r="D94" s="26" t="s">
        <v>304</v>
      </c>
      <c r="E94" s="26" t="s">
        <v>305</v>
      </c>
      <c r="F94" s="41">
        <v>4.5199999999999996</v>
      </c>
      <c r="G94" s="35">
        <v>196993</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4.5199999999999996</v>
      </c>
      <c r="G101" s="35">
        <v>196993</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19456</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20791</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237240</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8288</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1386</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5582</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1086</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16342</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868</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v>8935</v>
      </c>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215</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3598</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v>9</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v>3196</v>
      </c>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4544</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21365</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v>5930</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5930</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49339.372447077963</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330216.37244707794</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330216.37244707794</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338492</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8275.6275529220584</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61218</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-61218</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152">
    <cfRule type="cellIs" dxfId="73" priority="6" stopIfTrue="1" operator="equal">
      <formula>0</formula>
    </cfRule>
  </conditionalFormatting>
  <conditionalFormatting sqref="G151">
    <cfRule type="cellIs" dxfId="72" priority="7" stopIfTrue="1" operator="notEqual">
      <formula>$AE137</formula>
    </cfRule>
  </conditionalFormatting>
  <conditionalFormatting sqref="G2:G54">
    <cfRule type="cellIs" dxfId="71" priority="5" stopIfTrue="1" operator="equal">
      <formula>0</formula>
    </cfRule>
  </conditionalFormatting>
  <conditionalFormatting sqref="F55:F93">
    <cfRule type="cellIs" dxfId="70" priority="4" stopIfTrue="1" operator="equal">
      <formula>0</formula>
    </cfRule>
  </conditionalFormatting>
  <conditionalFormatting sqref="G55:G93">
    <cfRule type="cellIs" dxfId="69" priority="3" stopIfTrue="1" operator="equal">
      <formula>0</formula>
    </cfRule>
  </conditionalFormatting>
  <conditionalFormatting sqref="F94:F101">
    <cfRule type="cellIs" dxfId="68" priority="2" stopIfTrue="1" operator="equal">
      <formula>0</formula>
    </cfRule>
  </conditionalFormatting>
  <conditionalFormatting sqref="G94:G143">
    <cfRule type="cellIs" dxfId="67"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BD408"/>
  <sheetViews>
    <sheetView zoomScale="90" zoomScaleNormal="90" workbookViewId="0">
      <pane ySplit="1" topLeftCell="A139" activePane="bottomLeft" state="frozen"/>
      <selection pane="bottomLeft" activeCell="D153" sqref="D153"/>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v>0</v>
      </c>
      <c r="H2" s="26"/>
      <c r="I2" s="26"/>
      <c r="J2" s="26"/>
      <c r="K2" s="26"/>
      <c r="L2" s="26"/>
      <c r="M2" s="26"/>
      <c r="N2" s="26"/>
      <c r="O2" s="26"/>
      <c r="P2" s="26"/>
      <c r="Q2" s="26"/>
      <c r="R2" s="26"/>
    </row>
    <row r="3" spans="1:56">
      <c r="A3" s="26">
        <v>2</v>
      </c>
      <c r="B3" s="26" t="s">
        <v>191</v>
      </c>
      <c r="C3" s="26" t="s">
        <v>192</v>
      </c>
      <c r="D3" s="26" t="s">
        <v>195</v>
      </c>
      <c r="E3" s="26" t="s">
        <v>196</v>
      </c>
      <c r="F3" s="26"/>
      <c r="G3" s="33">
        <v>0</v>
      </c>
      <c r="H3" s="26"/>
      <c r="I3" s="26"/>
      <c r="J3" s="26"/>
      <c r="K3" s="26"/>
      <c r="L3" s="26"/>
      <c r="M3" s="26"/>
      <c r="N3" s="26"/>
      <c r="O3" s="26"/>
      <c r="P3" s="26"/>
      <c r="Q3" s="26"/>
      <c r="R3" s="26"/>
    </row>
    <row r="4" spans="1:56">
      <c r="A4" s="26">
        <v>3</v>
      </c>
      <c r="B4" s="26" t="s">
        <v>191</v>
      </c>
      <c r="C4" s="26" t="s">
        <v>192</v>
      </c>
      <c r="D4" s="26" t="s">
        <v>197</v>
      </c>
      <c r="E4" s="26" t="s">
        <v>198</v>
      </c>
      <c r="F4" s="26"/>
      <c r="G4" s="33">
        <v>0</v>
      </c>
      <c r="H4" s="26"/>
      <c r="I4" s="26"/>
      <c r="J4" s="26"/>
      <c r="K4" s="26"/>
      <c r="L4" s="26"/>
      <c r="M4" s="26"/>
      <c r="N4" s="26"/>
      <c r="O4" s="26"/>
      <c r="P4" s="26"/>
      <c r="Q4" s="26"/>
      <c r="R4" s="26"/>
    </row>
    <row r="5" spans="1:56">
      <c r="A5" s="26">
        <v>4</v>
      </c>
      <c r="B5" s="26" t="s">
        <v>191</v>
      </c>
      <c r="C5" s="26" t="s">
        <v>183</v>
      </c>
      <c r="D5" s="26" t="s">
        <v>199</v>
      </c>
      <c r="E5" s="26" t="s">
        <v>200</v>
      </c>
      <c r="F5" s="26"/>
      <c r="G5" s="34">
        <v>0</v>
      </c>
      <c r="H5" s="26"/>
      <c r="I5" s="26"/>
      <c r="J5" s="26"/>
      <c r="K5" s="26"/>
      <c r="L5" s="26"/>
      <c r="M5" s="26"/>
      <c r="N5" s="26"/>
      <c r="O5" s="26"/>
      <c r="P5" s="26"/>
      <c r="Q5" s="26"/>
      <c r="R5" s="26"/>
    </row>
    <row r="6" spans="1:56">
      <c r="A6" s="26">
        <v>5</v>
      </c>
      <c r="B6" s="26" t="s">
        <v>191</v>
      </c>
      <c r="C6" s="26" t="s">
        <v>192</v>
      </c>
      <c r="D6" s="26" t="s">
        <v>201</v>
      </c>
      <c r="E6" s="26" t="s">
        <v>202</v>
      </c>
      <c r="F6" s="26"/>
      <c r="G6" s="33">
        <v>0</v>
      </c>
      <c r="H6" s="26"/>
      <c r="I6" s="26"/>
      <c r="J6" s="26"/>
      <c r="K6" s="26"/>
      <c r="L6" s="26"/>
      <c r="M6" s="26"/>
      <c r="N6" s="26"/>
      <c r="O6" s="26"/>
      <c r="P6" s="26"/>
      <c r="Q6" s="26"/>
      <c r="R6" s="26"/>
    </row>
    <row r="7" spans="1:56">
      <c r="A7" s="26">
        <v>6</v>
      </c>
      <c r="B7" s="26" t="s">
        <v>191</v>
      </c>
      <c r="C7" s="26" t="s">
        <v>192</v>
      </c>
      <c r="D7" s="26" t="s">
        <v>203</v>
      </c>
      <c r="E7" s="26" t="s">
        <v>204</v>
      </c>
      <c r="F7" s="26"/>
      <c r="G7" s="33">
        <v>0</v>
      </c>
      <c r="H7" s="26"/>
      <c r="I7" s="26"/>
      <c r="J7" s="26"/>
      <c r="K7" s="26"/>
      <c r="L7" s="26"/>
      <c r="M7" s="26"/>
      <c r="N7" s="26"/>
      <c r="O7" s="26"/>
      <c r="P7" s="26"/>
      <c r="Q7" s="26"/>
      <c r="R7" s="26"/>
    </row>
    <row r="8" spans="1:56">
      <c r="A8" s="26">
        <v>7</v>
      </c>
      <c r="B8" s="26" t="s">
        <v>191</v>
      </c>
      <c r="C8" s="26" t="s">
        <v>183</v>
      </c>
      <c r="D8" s="26" t="s">
        <v>205</v>
      </c>
      <c r="E8" s="26" t="s">
        <v>206</v>
      </c>
      <c r="F8" s="26"/>
      <c r="G8" s="34">
        <v>0</v>
      </c>
      <c r="H8" s="26"/>
      <c r="I8" s="26"/>
      <c r="J8" s="26"/>
      <c r="K8" s="26"/>
      <c r="L8" s="26"/>
      <c r="M8" s="26"/>
      <c r="N8" s="26"/>
      <c r="O8" s="26"/>
      <c r="P8" s="26"/>
      <c r="Q8" s="26"/>
      <c r="R8" s="26"/>
    </row>
    <row r="9" spans="1:56">
      <c r="A9" s="26">
        <v>8</v>
      </c>
      <c r="B9" s="26" t="s">
        <v>191</v>
      </c>
      <c r="C9" s="26" t="s">
        <v>192</v>
      </c>
      <c r="D9" s="26" t="s">
        <v>207</v>
      </c>
      <c r="E9" s="26" t="s">
        <v>208</v>
      </c>
      <c r="F9" s="26"/>
      <c r="G9" s="33">
        <v>0</v>
      </c>
      <c r="H9" s="26"/>
      <c r="I9" s="26"/>
      <c r="J9" s="26"/>
      <c r="K9" s="26"/>
      <c r="L9" s="26"/>
      <c r="M9" s="26"/>
      <c r="N9" s="26"/>
      <c r="O9" s="26"/>
      <c r="P9" s="26"/>
      <c r="Q9" s="26"/>
      <c r="R9" s="26"/>
    </row>
    <row r="10" spans="1:56">
      <c r="A10" s="26">
        <v>9</v>
      </c>
      <c r="B10" s="26" t="s">
        <v>191</v>
      </c>
      <c r="C10" s="26" t="s">
        <v>192</v>
      </c>
      <c r="D10" s="26" t="s">
        <v>209</v>
      </c>
      <c r="E10" s="26" t="s">
        <v>210</v>
      </c>
      <c r="F10" s="26"/>
      <c r="G10" s="33">
        <v>0</v>
      </c>
      <c r="H10" s="26"/>
      <c r="I10" s="26"/>
      <c r="J10" s="26"/>
      <c r="K10" s="26"/>
      <c r="L10" s="26"/>
      <c r="M10" s="26"/>
      <c r="N10" s="26"/>
      <c r="O10" s="26"/>
      <c r="P10" s="26"/>
      <c r="Q10" s="26"/>
      <c r="R10" s="26"/>
    </row>
    <row r="11" spans="1:56">
      <c r="A11" s="26">
        <v>10</v>
      </c>
      <c r="B11" s="26" t="s">
        <v>191</v>
      </c>
      <c r="C11" s="26" t="s">
        <v>192</v>
      </c>
      <c r="D11" s="26" t="s">
        <v>211</v>
      </c>
      <c r="E11" s="26" t="s">
        <v>212</v>
      </c>
      <c r="F11" s="26"/>
      <c r="G11" s="33">
        <v>21257</v>
      </c>
      <c r="H11" s="26"/>
      <c r="I11" s="26"/>
      <c r="J11" s="26"/>
      <c r="K11" s="26"/>
      <c r="L11" s="26"/>
      <c r="M11" s="26"/>
      <c r="N11" s="26"/>
      <c r="O11" s="26"/>
      <c r="P11" s="26"/>
      <c r="Q11" s="26"/>
      <c r="R11" s="26"/>
    </row>
    <row r="12" spans="1:56">
      <c r="A12" s="26">
        <v>11</v>
      </c>
      <c r="B12" s="26" t="s">
        <v>191</v>
      </c>
      <c r="C12" s="26" t="s">
        <v>192</v>
      </c>
      <c r="D12" s="26" t="s">
        <v>213</v>
      </c>
      <c r="E12" s="26" t="s">
        <v>214</v>
      </c>
      <c r="F12" s="26"/>
      <c r="G12" s="33">
        <v>0</v>
      </c>
      <c r="H12" s="26"/>
      <c r="I12" s="26"/>
      <c r="J12" s="26"/>
      <c r="K12" s="26"/>
      <c r="L12" s="26"/>
      <c r="M12" s="26"/>
      <c r="N12" s="26"/>
      <c r="O12" s="26"/>
      <c r="P12" s="26"/>
      <c r="Q12" s="26"/>
      <c r="R12" s="26"/>
    </row>
    <row r="13" spans="1:56">
      <c r="A13" s="26">
        <v>12</v>
      </c>
      <c r="B13" s="26" t="s">
        <v>191</v>
      </c>
      <c r="C13" s="26" t="s">
        <v>192</v>
      </c>
      <c r="D13" s="26" t="s">
        <v>215</v>
      </c>
      <c r="E13" s="26" t="s">
        <v>216</v>
      </c>
      <c r="F13" s="26"/>
      <c r="G13" s="33">
        <v>0</v>
      </c>
      <c r="H13" s="26"/>
      <c r="I13" s="26"/>
      <c r="J13" s="26"/>
      <c r="K13" s="26"/>
      <c r="L13" s="26"/>
      <c r="M13" s="26"/>
      <c r="N13" s="26"/>
      <c r="O13" s="26"/>
      <c r="P13" s="26"/>
      <c r="Q13" s="26"/>
      <c r="R13" s="26"/>
    </row>
    <row r="14" spans="1:56">
      <c r="A14" s="26">
        <v>13</v>
      </c>
      <c r="B14" s="26" t="s">
        <v>191</v>
      </c>
      <c r="C14" s="26" t="s">
        <v>192</v>
      </c>
      <c r="D14" s="26" t="s">
        <v>217</v>
      </c>
      <c r="E14" s="26" t="s">
        <v>218</v>
      </c>
      <c r="F14" s="26"/>
      <c r="G14" s="33">
        <v>0</v>
      </c>
      <c r="H14" s="26"/>
      <c r="I14" s="26"/>
      <c r="J14" s="26"/>
      <c r="K14" s="26"/>
      <c r="L14" s="26"/>
      <c r="M14" s="26"/>
      <c r="N14" s="26"/>
      <c r="O14" s="26"/>
      <c r="P14" s="26"/>
      <c r="Q14" s="26"/>
      <c r="R14" s="26"/>
    </row>
    <row r="15" spans="1:56">
      <c r="A15" s="26">
        <v>14</v>
      </c>
      <c r="B15" s="26" t="s">
        <v>191</v>
      </c>
      <c r="C15" s="26" t="s">
        <v>192</v>
      </c>
      <c r="D15" s="26" t="s">
        <v>219</v>
      </c>
      <c r="E15" s="26" t="s">
        <v>220</v>
      </c>
      <c r="F15" s="26"/>
      <c r="G15" s="33">
        <v>0</v>
      </c>
      <c r="H15" s="26"/>
      <c r="I15" s="26"/>
      <c r="J15" s="26"/>
      <c r="K15" s="26"/>
      <c r="L15" s="26"/>
      <c r="M15" s="26"/>
      <c r="N15" s="26"/>
      <c r="O15" s="26"/>
      <c r="P15" s="26"/>
      <c r="Q15" s="26"/>
      <c r="R15" s="26"/>
    </row>
    <row r="16" spans="1:56">
      <c r="A16" s="26">
        <v>15</v>
      </c>
      <c r="B16" s="26" t="s">
        <v>191</v>
      </c>
      <c r="C16" s="26" t="s">
        <v>192</v>
      </c>
      <c r="D16" s="26" t="s">
        <v>221</v>
      </c>
      <c r="E16" s="26" t="s">
        <v>222</v>
      </c>
      <c r="F16" s="26"/>
      <c r="G16" s="33">
        <v>0</v>
      </c>
      <c r="H16" s="26"/>
      <c r="I16" s="26"/>
      <c r="J16" s="26"/>
      <c r="K16" s="26"/>
      <c r="L16" s="26"/>
      <c r="M16" s="26"/>
      <c r="N16" s="26"/>
      <c r="O16" s="26"/>
      <c r="P16" s="26"/>
      <c r="Q16" s="26"/>
      <c r="R16" s="26"/>
    </row>
    <row r="17" spans="1:18">
      <c r="A17" s="26">
        <v>16</v>
      </c>
      <c r="B17" s="26" t="s">
        <v>191</v>
      </c>
      <c r="C17" s="26" t="s">
        <v>192</v>
      </c>
      <c r="D17" s="26" t="s">
        <v>223</v>
      </c>
      <c r="E17" s="26" t="s">
        <v>224</v>
      </c>
      <c r="F17" s="26"/>
      <c r="G17" s="33">
        <v>0</v>
      </c>
      <c r="H17" s="26"/>
      <c r="I17" s="26"/>
      <c r="J17" s="26"/>
      <c r="K17" s="26"/>
      <c r="L17" s="26"/>
      <c r="M17" s="26"/>
      <c r="N17" s="26"/>
      <c r="O17" s="26"/>
      <c r="P17" s="26"/>
      <c r="Q17" s="26"/>
      <c r="R17" s="26"/>
    </row>
    <row r="18" spans="1:18">
      <c r="A18" s="26">
        <v>17</v>
      </c>
      <c r="B18" s="26" t="s">
        <v>191</v>
      </c>
      <c r="C18" s="26" t="s">
        <v>192</v>
      </c>
      <c r="D18" s="26" t="s">
        <v>225</v>
      </c>
      <c r="E18" s="26" t="s">
        <v>226</v>
      </c>
      <c r="F18" s="26"/>
      <c r="G18" s="33">
        <v>0</v>
      </c>
      <c r="H18" s="26"/>
      <c r="I18" s="26"/>
      <c r="J18" s="26"/>
      <c r="K18" s="26"/>
      <c r="L18" s="26"/>
      <c r="M18" s="26"/>
      <c r="N18" s="26"/>
      <c r="O18" s="26"/>
      <c r="P18" s="26"/>
      <c r="Q18" s="26"/>
      <c r="R18" s="26"/>
    </row>
    <row r="19" spans="1:18">
      <c r="A19" s="26">
        <v>18</v>
      </c>
      <c r="B19" s="26" t="s">
        <v>191</v>
      </c>
      <c r="C19" s="26" t="s">
        <v>192</v>
      </c>
      <c r="D19" s="26" t="s">
        <v>227</v>
      </c>
      <c r="E19" s="26" t="s">
        <v>228</v>
      </c>
      <c r="F19" s="26"/>
      <c r="G19" s="33">
        <v>0</v>
      </c>
      <c r="H19" s="26"/>
      <c r="I19" s="26"/>
      <c r="J19" s="26"/>
      <c r="K19" s="26"/>
      <c r="L19" s="26"/>
      <c r="M19" s="26"/>
      <c r="N19" s="26"/>
      <c r="O19" s="26"/>
      <c r="P19" s="26"/>
      <c r="Q19" s="26"/>
      <c r="R19" s="26"/>
    </row>
    <row r="20" spans="1:18">
      <c r="A20" s="26">
        <v>19</v>
      </c>
      <c r="B20" s="26" t="s">
        <v>191</v>
      </c>
      <c r="C20" s="26" t="s">
        <v>192</v>
      </c>
      <c r="D20" s="26" t="s">
        <v>229</v>
      </c>
      <c r="E20" s="26" t="s">
        <v>230</v>
      </c>
      <c r="F20" s="26"/>
      <c r="G20" s="33">
        <v>0</v>
      </c>
      <c r="H20" s="26"/>
      <c r="I20" s="26"/>
      <c r="J20" s="26"/>
      <c r="K20" s="26"/>
      <c r="L20" s="26"/>
      <c r="M20" s="26"/>
      <c r="N20" s="26"/>
      <c r="O20" s="26"/>
      <c r="P20" s="26"/>
      <c r="Q20" s="26"/>
      <c r="R20" s="26"/>
    </row>
    <row r="21" spans="1:18">
      <c r="A21" s="26">
        <v>20</v>
      </c>
      <c r="B21" s="26" t="s">
        <v>191</v>
      </c>
      <c r="C21" s="26" t="s">
        <v>192</v>
      </c>
      <c r="D21" s="26" t="s">
        <v>231</v>
      </c>
      <c r="E21" s="26" t="s">
        <v>232</v>
      </c>
      <c r="F21" s="26"/>
      <c r="G21" s="33">
        <v>0</v>
      </c>
      <c r="H21" s="26"/>
      <c r="I21" s="26"/>
      <c r="J21" s="26"/>
      <c r="K21" s="26"/>
      <c r="L21" s="26"/>
      <c r="M21" s="26"/>
      <c r="N21" s="26"/>
      <c r="O21" s="26"/>
      <c r="P21" s="26"/>
      <c r="Q21" s="26"/>
      <c r="R21" s="26"/>
    </row>
    <row r="22" spans="1:18">
      <c r="A22" s="26">
        <v>21</v>
      </c>
      <c r="B22" s="26" t="s">
        <v>191</v>
      </c>
      <c r="C22" s="26" t="s">
        <v>192</v>
      </c>
      <c r="D22" s="26" t="s">
        <v>233</v>
      </c>
      <c r="E22" s="26" t="s">
        <v>234</v>
      </c>
      <c r="F22" s="26"/>
      <c r="G22" s="33">
        <v>0</v>
      </c>
      <c r="H22" s="26"/>
      <c r="I22" s="26"/>
      <c r="J22" s="26"/>
      <c r="K22" s="26"/>
      <c r="L22" s="26"/>
      <c r="M22" s="26"/>
      <c r="N22" s="26"/>
      <c r="O22" s="26"/>
      <c r="P22" s="26"/>
      <c r="Q22" s="26"/>
      <c r="R22" s="26"/>
    </row>
    <row r="23" spans="1:18">
      <c r="A23" s="26">
        <v>22</v>
      </c>
      <c r="B23" s="26" t="s">
        <v>191</v>
      </c>
      <c r="C23" s="26" t="s">
        <v>192</v>
      </c>
      <c r="D23" s="26" t="s">
        <v>235</v>
      </c>
      <c r="E23" s="26" t="s">
        <v>236</v>
      </c>
      <c r="F23" s="26"/>
      <c r="G23" s="33">
        <v>0</v>
      </c>
      <c r="H23" s="26"/>
      <c r="I23" s="26"/>
      <c r="J23" s="26"/>
      <c r="K23" s="26"/>
      <c r="L23" s="26"/>
      <c r="M23" s="26"/>
      <c r="N23" s="26"/>
      <c r="O23" s="26"/>
      <c r="P23" s="26"/>
      <c r="Q23" s="26"/>
      <c r="R23" s="26"/>
    </row>
    <row r="24" spans="1:18">
      <c r="A24" s="26">
        <v>23</v>
      </c>
      <c r="B24" s="26" t="s">
        <v>191</v>
      </c>
      <c r="C24" s="26" t="s">
        <v>192</v>
      </c>
      <c r="D24" s="26" t="s">
        <v>237</v>
      </c>
      <c r="E24" s="26" t="s">
        <v>238</v>
      </c>
      <c r="F24" s="26"/>
      <c r="G24" s="33">
        <v>0</v>
      </c>
      <c r="H24" s="26"/>
      <c r="I24" s="26"/>
      <c r="J24" s="26"/>
      <c r="K24" s="26"/>
      <c r="L24" s="26"/>
      <c r="M24" s="26"/>
      <c r="N24" s="26"/>
      <c r="O24" s="26"/>
      <c r="P24" s="26"/>
      <c r="Q24" s="26"/>
      <c r="R24" s="26"/>
    </row>
    <row r="25" spans="1:18">
      <c r="A25" s="26">
        <v>24</v>
      </c>
      <c r="B25" s="26" t="s">
        <v>191</v>
      </c>
      <c r="C25" s="26" t="s">
        <v>192</v>
      </c>
      <c r="D25" s="26" t="s">
        <v>239</v>
      </c>
      <c r="E25" s="26" t="s">
        <v>240</v>
      </c>
      <c r="F25" s="26"/>
      <c r="G25" s="33">
        <v>0</v>
      </c>
      <c r="H25" s="26"/>
      <c r="I25" s="26"/>
      <c r="J25" s="26"/>
      <c r="K25" s="26"/>
      <c r="L25" s="26"/>
      <c r="M25" s="26"/>
      <c r="N25" s="26"/>
      <c r="O25" s="26"/>
      <c r="P25" s="26"/>
      <c r="Q25" s="26"/>
      <c r="R25" s="26"/>
    </row>
    <row r="26" spans="1:18">
      <c r="A26" s="26">
        <v>25</v>
      </c>
      <c r="B26" s="26" t="s">
        <v>191</v>
      </c>
      <c r="C26" s="26" t="s">
        <v>192</v>
      </c>
      <c r="D26" s="26" t="s">
        <v>241</v>
      </c>
      <c r="E26" s="26" t="s">
        <v>242</v>
      </c>
      <c r="F26" s="26"/>
      <c r="G26" s="33">
        <v>0</v>
      </c>
      <c r="H26" s="26"/>
      <c r="I26" s="26"/>
      <c r="J26" s="26"/>
      <c r="K26" s="26"/>
      <c r="L26" s="26"/>
      <c r="M26" s="26"/>
      <c r="N26" s="26"/>
      <c r="O26" s="26"/>
      <c r="P26" s="26"/>
      <c r="Q26" s="26"/>
      <c r="R26" s="26"/>
    </row>
    <row r="27" spans="1:18">
      <c r="A27" s="26">
        <v>26</v>
      </c>
      <c r="B27" s="26" t="s">
        <v>191</v>
      </c>
      <c r="C27" s="26" t="s">
        <v>192</v>
      </c>
      <c r="D27" s="26" t="s">
        <v>243</v>
      </c>
      <c r="E27" s="26" t="s">
        <v>244</v>
      </c>
      <c r="F27" s="26"/>
      <c r="G27" s="33">
        <v>0</v>
      </c>
      <c r="H27" s="26"/>
      <c r="I27" s="26"/>
      <c r="J27" s="26"/>
      <c r="K27" s="26"/>
      <c r="L27" s="26"/>
      <c r="M27" s="26"/>
      <c r="N27" s="26"/>
      <c r="O27" s="26"/>
      <c r="P27" s="26"/>
      <c r="Q27" s="26"/>
      <c r="R27" s="26"/>
    </row>
    <row r="28" spans="1:18">
      <c r="A28" s="26">
        <v>27</v>
      </c>
      <c r="B28" s="26" t="s">
        <v>191</v>
      </c>
      <c r="C28" s="26" t="s">
        <v>192</v>
      </c>
      <c r="D28" s="26" t="s">
        <v>245</v>
      </c>
      <c r="E28" s="26" t="s">
        <v>246</v>
      </c>
      <c r="F28" s="26"/>
      <c r="G28" s="33">
        <v>0</v>
      </c>
      <c r="H28" s="26"/>
      <c r="I28" s="26"/>
      <c r="J28" s="26"/>
      <c r="K28" s="26"/>
      <c r="L28" s="26"/>
      <c r="M28" s="26"/>
      <c r="N28" s="26"/>
      <c r="O28" s="26"/>
      <c r="P28" s="26"/>
      <c r="Q28" s="26"/>
      <c r="R28" s="26"/>
    </row>
    <row r="29" spans="1:18">
      <c r="A29" s="26">
        <v>28</v>
      </c>
      <c r="B29" s="26" t="s">
        <v>191</v>
      </c>
      <c r="C29" s="26" t="s">
        <v>192</v>
      </c>
      <c r="D29" s="26" t="s">
        <v>247</v>
      </c>
      <c r="E29" s="26" t="s">
        <v>248</v>
      </c>
      <c r="F29" s="26"/>
      <c r="G29" s="33">
        <v>0</v>
      </c>
      <c r="H29" s="26"/>
      <c r="I29" s="26"/>
      <c r="J29" s="26"/>
      <c r="K29" s="26"/>
      <c r="L29" s="26"/>
      <c r="M29" s="26"/>
      <c r="N29" s="26"/>
      <c r="O29" s="26"/>
      <c r="P29" s="26"/>
      <c r="Q29" s="26"/>
      <c r="R29" s="26"/>
    </row>
    <row r="30" spans="1:18">
      <c r="A30" s="26">
        <v>29</v>
      </c>
      <c r="B30" s="26" t="s">
        <v>191</v>
      </c>
      <c r="C30" s="26" t="s">
        <v>192</v>
      </c>
      <c r="D30" s="26" t="s">
        <v>249</v>
      </c>
      <c r="E30" s="26" t="s">
        <v>250</v>
      </c>
      <c r="F30" s="26"/>
      <c r="G30" s="33">
        <v>68</v>
      </c>
      <c r="H30" s="26"/>
      <c r="I30" s="26"/>
      <c r="J30" s="26"/>
      <c r="K30" s="26"/>
      <c r="L30" s="26"/>
      <c r="M30" s="26"/>
      <c r="N30" s="26"/>
      <c r="O30" s="26"/>
      <c r="P30" s="26"/>
      <c r="Q30" s="26"/>
      <c r="R30" s="26"/>
    </row>
    <row r="31" spans="1:18">
      <c r="A31" s="26">
        <v>30</v>
      </c>
      <c r="B31" s="26" t="s">
        <v>191</v>
      </c>
      <c r="C31" s="26" t="s">
        <v>192</v>
      </c>
      <c r="D31" s="26" t="s">
        <v>251</v>
      </c>
      <c r="E31" s="26" t="s">
        <v>252</v>
      </c>
      <c r="F31" s="26"/>
      <c r="G31" s="33">
        <v>0</v>
      </c>
      <c r="H31" s="26"/>
      <c r="I31" s="26"/>
      <c r="J31" s="26"/>
      <c r="K31" s="26"/>
      <c r="L31" s="26"/>
      <c r="M31" s="26"/>
      <c r="N31" s="26"/>
      <c r="O31" s="26"/>
      <c r="P31" s="26"/>
      <c r="Q31" s="26"/>
      <c r="R31" s="26"/>
    </row>
    <row r="32" spans="1:18">
      <c r="A32" s="26">
        <v>31</v>
      </c>
      <c r="B32" s="26" t="s">
        <v>191</v>
      </c>
      <c r="C32" s="26" t="s">
        <v>192</v>
      </c>
      <c r="D32" s="26" t="s">
        <v>253</v>
      </c>
      <c r="E32" s="26" t="s">
        <v>254</v>
      </c>
      <c r="F32" s="26"/>
      <c r="G32" s="33">
        <v>0</v>
      </c>
      <c r="H32" s="26"/>
      <c r="I32" s="26"/>
      <c r="J32" s="26"/>
      <c r="K32" s="26"/>
      <c r="L32" s="26"/>
      <c r="M32" s="26"/>
      <c r="N32" s="26"/>
      <c r="O32" s="26"/>
      <c r="P32" s="26"/>
      <c r="Q32" s="26"/>
      <c r="R32" s="26"/>
    </row>
    <row r="33" spans="1:18">
      <c r="A33" s="26">
        <v>32</v>
      </c>
      <c r="B33" s="26" t="s">
        <v>191</v>
      </c>
      <c r="C33" s="26" t="s">
        <v>192</v>
      </c>
      <c r="D33" s="26" t="s">
        <v>255</v>
      </c>
      <c r="E33" s="26" t="s">
        <v>256</v>
      </c>
      <c r="F33" s="26"/>
      <c r="G33" s="33">
        <v>0</v>
      </c>
      <c r="H33" s="26"/>
      <c r="I33" s="26"/>
      <c r="J33" s="26"/>
      <c r="K33" s="26"/>
      <c r="L33" s="26"/>
      <c r="M33" s="26"/>
      <c r="N33" s="26"/>
      <c r="O33" s="26"/>
      <c r="P33" s="26"/>
      <c r="Q33" s="26"/>
      <c r="R33" s="26"/>
    </row>
    <row r="34" spans="1:18">
      <c r="A34" s="26">
        <v>33</v>
      </c>
      <c r="B34" s="26" t="s">
        <v>191</v>
      </c>
      <c r="C34" s="26" t="s">
        <v>192</v>
      </c>
      <c r="D34" s="26" t="s">
        <v>257</v>
      </c>
      <c r="E34" s="26" t="s">
        <v>258</v>
      </c>
      <c r="F34" s="26"/>
      <c r="G34" s="33">
        <v>0</v>
      </c>
      <c r="H34" s="26"/>
      <c r="I34" s="26"/>
      <c r="J34" s="26"/>
      <c r="K34" s="26"/>
      <c r="L34" s="26"/>
      <c r="M34" s="26"/>
      <c r="N34" s="26"/>
      <c r="O34" s="26"/>
      <c r="P34" s="26"/>
      <c r="Q34" s="26"/>
      <c r="R34" s="26"/>
    </row>
    <row r="35" spans="1:18">
      <c r="A35" s="26">
        <v>34</v>
      </c>
      <c r="B35" s="26" t="s">
        <v>191</v>
      </c>
      <c r="C35" s="26" t="s">
        <v>192</v>
      </c>
      <c r="D35" s="26" t="s">
        <v>259</v>
      </c>
      <c r="E35" s="26" t="s">
        <v>260</v>
      </c>
      <c r="F35" s="26"/>
      <c r="G35" s="33">
        <v>0</v>
      </c>
      <c r="H35" s="26"/>
      <c r="I35" s="26"/>
      <c r="J35" s="26"/>
      <c r="K35" s="26"/>
      <c r="L35" s="26"/>
      <c r="M35" s="26"/>
      <c r="N35" s="26"/>
      <c r="O35" s="26"/>
      <c r="P35" s="26"/>
      <c r="Q35" s="26"/>
      <c r="R35" s="26"/>
    </row>
    <row r="36" spans="1:18">
      <c r="A36" s="26">
        <v>35</v>
      </c>
      <c r="B36" s="26" t="s">
        <v>191</v>
      </c>
      <c r="C36" s="26" t="s">
        <v>192</v>
      </c>
      <c r="D36" s="26" t="s">
        <v>261</v>
      </c>
      <c r="E36" s="26" t="s">
        <v>262</v>
      </c>
      <c r="F36" s="26"/>
      <c r="G36" s="33">
        <v>0</v>
      </c>
      <c r="H36" s="26"/>
      <c r="I36" s="26"/>
      <c r="J36" s="26"/>
      <c r="K36" s="26"/>
      <c r="L36" s="26"/>
      <c r="M36" s="26"/>
      <c r="N36" s="26"/>
      <c r="O36" s="26"/>
      <c r="P36" s="26"/>
      <c r="Q36" s="26"/>
      <c r="R36" s="26"/>
    </row>
    <row r="37" spans="1:18">
      <c r="A37" s="26">
        <v>36</v>
      </c>
      <c r="B37" s="26" t="s">
        <v>191</v>
      </c>
      <c r="C37" s="26" t="s">
        <v>192</v>
      </c>
      <c r="D37" s="26" t="s">
        <v>263</v>
      </c>
      <c r="E37" s="26" t="s">
        <v>264</v>
      </c>
      <c r="F37" s="26"/>
      <c r="G37" s="33">
        <v>0</v>
      </c>
      <c r="H37" s="26"/>
      <c r="I37" s="26"/>
      <c r="J37" s="26"/>
      <c r="K37" s="26"/>
      <c r="L37" s="26"/>
      <c r="M37" s="26"/>
      <c r="N37" s="26"/>
      <c r="O37" s="26"/>
      <c r="P37" s="26"/>
      <c r="Q37" s="26"/>
      <c r="R37" s="26"/>
    </row>
    <row r="38" spans="1:18">
      <c r="A38" s="26">
        <v>37</v>
      </c>
      <c r="B38" s="26" t="s">
        <v>191</v>
      </c>
      <c r="C38" s="26" t="s">
        <v>192</v>
      </c>
      <c r="D38" s="26" t="s">
        <v>265</v>
      </c>
      <c r="E38" s="26" t="s">
        <v>266</v>
      </c>
      <c r="F38" s="26"/>
      <c r="G38" s="33">
        <v>0</v>
      </c>
      <c r="H38" s="26"/>
      <c r="I38" s="26"/>
      <c r="J38" s="26"/>
      <c r="K38" s="26"/>
      <c r="L38" s="26"/>
      <c r="M38" s="26"/>
      <c r="N38" s="26"/>
      <c r="O38" s="26"/>
      <c r="P38" s="26"/>
      <c r="Q38" s="26"/>
      <c r="R38" s="26"/>
    </row>
    <row r="39" spans="1:18">
      <c r="A39" s="26">
        <v>38</v>
      </c>
      <c r="B39" s="26" t="s">
        <v>191</v>
      </c>
      <c r="C39" s="26" t="s">
        <v>192</v>
      </c>
      <c r="D39" s="26" t="s">
        <v>267</v>
      </c>
      <c r="E39" s="26" t="s">
        <v>268</v>
      </c>
      <c r="F39" s="26"/>
      <c r="G39" s="33">
        <v>0</v>
      </c>
      <c r="H39" s="26"/>
      <c r="I39" s="26"/>
      <c r="J39" s="26"/>
      <c r="K39" s="26"/>
      <c r="L39" s="26"/>
      <c r="M39" s="26"/>
      <c r="N39" s="26"/>
      <c r="O39" s="26"/>
      <c r="P39" s="26"/>
      <c r="Q39" s="26"/>
      <c r="R39" s="26"/>
    </row>
    <row r="40" spans="1:18">
      <c r="A40" s="26">
        <v>39</v>
      </c>
      <c r="B40" s="26" t="s">
        <v>191</v>
      </c>
      <c r="C40" s="26" t="s">
        <v>192</v>
      </c>
      <c r="D40" s="26" t="s">
        <v>269</v>
      </c>
      <c r="E40" s="26" t="s">
        <v>270</v>
      </c>
      <c r="F40" s="26"/>
      <c r="G40" s="33">
        <v>0</v>
      </c>
      <c r="H40" s="26"/>
      <c r="I40" s="26"/>
      <c r="J40" s="26"/>
      <c r="K40" s="26"/>
      <c r="L40" s="26"/>
      <c r="M40" s="26"/>
      <c r="N40" s="26"/>
      <c r="O40" s="26"/>
      <c r="P40" s="26"/>
      <c r="Q40" s="26"/>
      <c r="R40" s="26"/>
    </row>
    <row r="41" spans="1:18">
      <c r="A41" s="26">
        <v>40</v>
      </c>
      <c r="B41" s="26" t="s">
        <v>191</v>
      </c>
      <c r="C41" s="26" t="s">
        <v>192</v>
      </c>
      <c r="D41" s="26" t="s">
        <v>271</v>
      </c>
      <c r="E41" s="26" t="s">
        <v>272</v>
      </c>
      <c r="F41" s="26"/>
      <c r="G41" s="33">
        <v>0</v>
      </c>
      <c r="H41" s="26"/>
      <c r="I41" s="26"/>
      <c r="J41" s="26"/>
      <c r="K41" s="26"/>
      <c r="L41" s="26"/>
      <c r="M41" s="26"/>
      <c r="N41" s="26"/>
      <c r="O41" s="26"/>
      <c r="P41" s="26"/>
      <c r="Q41" s="26"/>
      <c r="R41" s="26"/>
    </row>
    <row r="42" spans="1:18">
      <c r="A42" s="26">
        <v>41</v>
      </c>
      <c r="B42" s="26" t="s">
        <v>191</v>
      </c>
      <c r="C42" s="26" t="s">
        <v>192</v>
      </c>
      <c r="D42" s="26" t="s">
        <v>273</v>
      </c>
      <c r="E42" s="26" t="s">
        <v>274</v>
      </c>
      <c r="F42" s="26"/>
      <c r="G42" s="33">
        <v>0</v>
      </c>
      <c r="H42" s="26"/>
      <c r="I42" s="26"/>
      <c r="J42" s="26"/>
      <c r="K42" s="26"/>
      <c r="L42" s="26"/>
      <c r="M42" s="26"/>
      <c r="N42" s="26"/>
      <c r="O42" s="26"/>
      <c r="P42" s="26"/>
      <c r="Q42" s="26"/>
      <c r="R42" s="26"/>
    </row>
    <row r="43" spans="1:18">
      <c r="A43" s="26">
        <v>42</v>
      </c>
      <c r="B43" s="26" t="s">
        <v>191</v>
      </c>
      <c r="C43" s="26" t="s">
        <v>192</v>
      </c>
      <c r="D43" s="26" t="s">
        <v>275</v>
      </c>
      <c r="E43" s="26" t="s">
        <v>276</v>
      </c>
      <c r="F43" s="26"/>
      <c r="G43" s="33">
        <v>0</v>
      </c>
      <c r="H43" s="26"/>
      <c r="I43" s="26"/>
      <c r="J43" s="26"/>
      <c r="K43" s="26"/>
      <c r="L43" s="26"/>
      <c r="M43" s="26"/>
      <c r="N43" s="26"/>
      <c r="O43" s="26"/>
      <c r="P43" s="26"/>
      <c r="Q43" s="26"/>
      <c r="R43" s="26"/>
    </row>
    <row r="44" spans="1:18">
      <c r="A44" s="26">
        <v>43</v>
      </c>
      <c r="B44" s="26" t="s">
        <v>191</v>
      </c>
      <c r="C44" s="26" t="s">
        <v>183</v>
      </c>
      <c r="D44" s="26" t="s">
        <v>277</v>
      </c>
      <c r="E44" s="26" t="s">
        <v>278</v>
      </c>
      <c r="F44" s="26"/>
      <c r="G44" s="35">
        <v>21325</v>
      </c>
      <c r="H44" s="26"/>
      <c r="I44" s="26"/>
      <c r="J44" s="26"/>
      <c r="K44" s="26"/>
      <c r="L44" s="26"/>
      <c r="M44" s="26"/>
      <c r="N44" s="26"/>
      <c r="O44" s="26"/>
      <c r="P44" s="26"/>
      <c r="Q44" s="26"/>
      <c r="R44" s="26"/>
    </row>
    <row r="45" spans="1:18">
      <c r="A45" s="26">
        <v>44</v>
      </c>
      <c r="B45" s="26" t="s">
        <v>191</v>
      </c>
      <c r="C45" s="26" t="s">
        <v>192</v>
      </c>
      <c r="D45" s="26" t="s">
        <v>279</v>
      </c>
      <c r="E45" s="26" t="s">
        <v>280</v>
      </c>
      <c r="F45" s="26"/>
      <c r="G45" s="33">
        <v>0</v>
      </c>
      <c r="H45" s="26"/>
      <c r="I45" s="26"/>
      <c r="J45" s="26"/>
      <c r="K45" s="26"/>
      <c r="L45" s="26"/>
      <c r="M45" s="26"/>
      <c r="N45" s="26"/>
      <c r="O45" s="26"/>
      <c r="P45" s="26"/>
      <c r="Q45" s="26"/>
      <c r="R45" s="26"/>
    </row>
    <row r="46" spans="1:18">
      <c r="A46" s="26">
        <v>45</v>
      </c>
      <c r="B46" s="26" t="s">
        <v>191</v>
      </c>
      <c r="C46" s="26" t="s">
        <v>192</v>
      </c>
      <c r="D46" s="26" t="s">
        <v>281</v>
      </c>
      <c r="E46" s="26" t="s">
        <v>282</v>
      </c>
      <c r="F46" s="26"/>
      <c r="G46" s="33">
        <v>0</v>
      </c>
      <c r="H46" s="26"/>
      <c r="I46" s="26"/>
      <c r="J46" s="26"/>
      <c r="K46" s="26"/>
      <c r="L46" s="26"/>
      <c r="M46" s="26"/>
      <c r="N46" s="26"/>
      <c r="O46" s="26"/>
      <c r="P46" s="26"/>
      <c r="Q46" s="26"/>
      <c r="R46" s="26"/>
    </row>
    <row r="47" spans="1:18">
      <c r="A47" s="26">
        <v>46</v>
      </c>
      <c r="B47" s="26" t="s">
        <v>191</v>
      </c>
      <c r="C47" s="26" t="s">
        <v>192</v>
      </c>
      <c r="D47" s="26" t="s">
        <v>283</v>
      </c>
      <c r="E47" s="26" t="s">
        <v>284</v>
      </c>
      <c r="F47" s="26"/>
      <c r="G47" s="33">
        <v>0</v>
      </c>
      <c r="H47" s="26"/>
      <c r="I47" s="26"/>
      <c r="J47" s="26"/>
      <c r="K47" s="26"/>
      <c r="L47" s="26"/>
      <c r="M47" s="26"/>
      <c r="N47" s="26"/>
      <c r="O47" s="26"/>
      <c r="P47" s="26"/>
      <c r="Q47" s="26"/>
      <c r="R47" s="26"/>
    </row>
    <row r="48" spans="1:18">
      <c r="A48" s="26">
        <v>47</v>
      </c>
      <c r="B48" s="26" t="s">
        <v>191</v>
      </c>
      <c r="C48" s="26" t="s">
        <v>192</v>
      </c>
      <c r="D48" s="26" t="s">
        <v>285</v>
      </c>
      <c r="E48" s="26" t="s">
        <v>286</v>
      </c>
      <c r="F48" s="26"/>
      <c r="G48" s="33">
        <v>0</v>
      </c>
      <c r="H48" s="26"/>
      <c r="I48" s="26"/>
      <c r="J48" s="26"/>
      <c r="K48" s="26"/>
      <c r="L48" s="26"/>
      <c r="M48" s="26"/>
      <c r="N48" s="26"/>
      <c r="O48" s="26"/>
      <c r="P48" s="26"/>
      <c r="Q48" s="26"/>
      <c r="R48" s="26"/>
    </row>
    <row r="49" spans="1:18">
      <c r="A49" s="26">
        <v>48</v>
      </c>
      <c r="B49" s="26" t="s">
        <v>191</v>
      </c>
      <c r="C49" s="26" t="s">
        <v>192</v>
      </c>
      <c r="D49" s="26" t="s">
        <v>287</v>
      </c>
      <c r="E49" s="26" t="s">
        <v>288</v>
      </c>
      <c r="F49" s="26"/>
      <c r="G49" s="33">
        <v>0</v>
      </c>
      <c r="H49" s="26"/>
      <c r="I49" s="26"/>
      <c r="J49" s="26"/>
      <c r="K49" s="26"/>
      <c r="L49" s="26"/>
      <c r="M49" s="26"/>
      <c r="N49" s="26"/>
      <c r="O49" s="26"/>
      <c r="P49" s="26"/>
      <c r="Q49" s="26"/>
      <c r="R49" s="26"/>
    </row>
    <row r="50" spans="1:18">
      <c r="A50" s="26">
        <v>49</v>
      </c>
      <c r="B50" s="26" t="s">
        <v>191</v>
      </c>
      <c r="C50" s="26" t="s">
        <v>192</v>
      </c>
      <c r="D50" s="26" t="s">
        <v>289</v>
      </c>
      <c r="E50" s="26" t="s">
        <v>290</v>
      </c>
      <c r="F50" s="26"/>
      <c r="G50" s="33">
        <v>0</v>
      </c>
      <c r="H50" s="26"/>
      <c r="I50" s="26"/>
      <c r="J50" s="26"/>
      <c r="K50" s="26"/>
      <c r="L50" s="26"/>
      <c r="M50" s="26"/>
      <c r="N50" s="26"/>
      <c r="O50" s="26"/>
      <c r="P50" s="26"/>
      <c r="Q50" s="26"/>
      <c r="R50" s="26"/>
    </row>
    <row r="51" spans="1:18">
      <c r="A51" s="26">
        <v>50</v>
      </c>
      <c r="B51" s="26" t="s">
        <v>191</v>
      </c>
      <c r="C51" s="26" t="s">
        <v>192</v>
      </c>
      <c r="D51" s="26" t="s">
        <v>291</v>
      </c>
      <c r="E51" s="26" t="s">
        <v>292</v>
      </c>
      <c r="F51" s="26"/>
      <c r="G51" s="33">
        <v>0</v>
      </c>
      <c r="H51" s="26"/>
      <c r="I51" s="26"/>
      <c r="J51" s="26"/>
      <c r="K51" s="26"/>
      <c r="L51" s="26"/>
      <c r="M51" s="26"/>
      <c r="N51" s="26"/>
      <c r="O51" s="26"/>
      <c r="P51" s="26"/>
      <c r="Q51" s="26"/>
      <c r="R51" s="26"/>
    </row>
    <row r="52" spans="1:18">
      <c r="A52" s="26">
        <v>51</v>
      </c>
      <c r="B52" s="26" t="s">
        <v>191</v>
      </c>
      <c r="C52" s="26" t="s">
        <v>192</v>
      </c>
      <c r="D52" s="26" t="s">
        <v>293</v>
      </c>
      <c r="E52" s="26" t="s">
        <v>294</v>
      </c>
      <c r="F52" s="26"/>
      <c r="G52" s="33">
        <v>0</v>
      </c>
      <c r="H52" s="26"/>
      <c r="I52" s="26"/>
      <c r="J52" s="26"/>
      <c r="K52" s="26"/>
      <c r="L52" s="26"/>
      <c r="M52" s="26"/>
      <c r="N52" s="26"/>
      <c r="O52" s="26"/>
      <c r="P52" s="26"/>
      <c r="Q52" s="26"/>
      <c r="R52" s="26"/>
    </row>
    <row r="53" spans="1:18">
      <c r="A53" s="26">
        <v>52</v>
      </c>
      <c r="B53" s="26" t="s">
        <v>191</v>
      </c>
      <c r="C53" s="26" t="s">
        <v>192</v>
      </c>
      <c r="D53" s="26" t="s">
        <v>295</v>
      </c>
      <c r="E53" s="26" t="s">
        <v>296</v>
      </c>
      <c r="F53" s="26"/>
      <c r="G53" s="33">
        <v>0</v>
      </c>
      <c r="H53" s="26"/>
      <c r="I53" s="26"/>
      <c r="J53" s="26"/>
      <c r="K53" s="26"/>
      <c r="L53" s="26"/>
      <c r="M53" s="26"/>
      <c r="N53" s="26"/>
      <c r="O53" s="26"/>
      <c r="P53" s="26"/>
      <c r="Q53" s="26"/>
      <c r="R53" s="26"/>
    </row>
    <row r="54" spans="1:18">
      <c r="A54" s="26">
        <v>53</v>
      </c>
      <c r="B54" s="26" t="s">
        <v>191</v>
      </c>
      <c r="C54" s="26" t="s">
        <v>183</v>
      </c>
      <c r="D54" s="26" t="s">
        <v>297</v>
      </c>
      <c r="E54" s="26" t="s">
        <v>298</v>
      </c>
      <c r="F54" s="26"/>
      <c r="G54" s="35">
        <v>21325</v>
      </c>
      <c r="H54" s="26"/>
      <c r="I54" s="26"/>
      <c r="J54" s="26"/>
      <c r="K54" s="26"/>
      <c r="L54" s="26"/>
      <c r="M54" s="26"/>
      <c r="N54" s="26"/>
      <c r="O54" s="26"/>
      <c r="P54" s="26"/>
      <c r="Q54" s="26"/>
      <c r="R54" s="26"/>
    </row>
    <row r="55" spans="1:18">
      <c r="A55" s="26">
        <v>54</v>
      </c>
      <c r="B55" s="26" t="s">
        <v>299</v>
      </c>
      <c r="C55" s="26" t="s">
        <v>192</v>
      </c>
      <c r="D55" s="26" t="s">
        <v>8</v>
      </c>
      <c r="E55" s="26" t="s">
        <v>9</v>
      </c>
      <c r="F55" s="36"/>
      <c r="G55" s="33"/>
      <c r="H55" s="26"/>
      <c r="I55" s="26"/>
      <c r="J55" s="26"/>
      <c r="K55" s="26"/>
      <c r="L55" s="26"/>
      <c r="M55" s="26"/>
      <c r="N55" s="26"/>
      <c r="O55" s="26"/>
      <c r="P55" s="26"/>
      <c r="Q55" s="26"/>
      <c r="R55" s="26"/>
    </row>
    <row r="56" spans="1:18">
      <c r="A56" s="26">
        <v>55</v>
      </c>
      <c r="B56" s="26" t="s">
        <v>299</v>
      </c>
      <c r="C56" s="26" t="s">
        <v>192</v>
      </c>
      <c r="D56" s="26" t="s">
        <v>10</v>
      </c>
      <c r="E56" s="26" t="s">
        <v>11</v>
      </c>
      <c r="F56" s="36">
        <v>0.01</v>
      </c>
      <c r="G56" s="33">
        <v>221.274</v>
      </c>
      <c r="H56" s="26"/>
      <c r="I56" s="26"/>
      <c r="J56" s="26"/>
      <c r="K56" s="26"/>
      <c r="L56" s="26"/>
      <c r="M56" s="26"/>
      <c r="N56" s="26"/>
      <c r="O56" s="26"/>
      <c r="P56" s="26"/>
      <c r="Q56" s="26"/>
      <c r="R56" s="26"/>
    </row>
    <row r="57" spans="1:18">
      <c r="A57" s="26">
        <v>56</v>
      </c>
      <c r="B57" s="26" t="s">
        <v>299</v>
      </c>
      <c r="C57" s="26" t="s">
        <v>192</v>
      </c>
      <c r="D57" s="26" t="s">
        <v>12</v>
      </c>
      <c r="E57" s="26" t="s">
        <v>13</v>
      </c>
      <c r="F57" s="36"/>
      <c r="G57" s="33"/>
      <c r="H57" s="26"/>
      <c r="I57" s="26"/>
      <c r="J57" s="26"/>
      <c r="K57" s="26"/>
      <c r="L57" s="26"/>
      <c r="M57" s="26"/>
      <c r="N57" s="26"/>
      <c r="O57" s="26"/>
      <c r="P57" s="26"/>
      <c r="Q57" s="26"/>
      <c r="R57" s="26"/>
    </row>
    <row r="58" spans="1:18">
      <c r="A58" s="26">
        <v>57</v>
      </c>
      <c r="B58" s="26" t="s">
        <v>299</v>
      </c>
      <c r="C58" s="26" t="s">
        <v>192</v>
      </c>
      <c r="D58" s="26" t="s">
        <v>14</v>
      </c>
      <c r="E58" s="26" t="s">
        <v>15</v>
      </c>
      <c r="F58" s="36"/>
      <c r="G58" s="33"/>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c r="G77" s="33"/>
      <c r="H77" s="26"/>
      <c r="I77" s="26"/>
      <c r="J77" s="26"/>
      <c r="K77" s="26"/>
      <c r="L77" s="26"/>
      <c r="M77" s="26"/>
      <c r="N77" s="26"/>
      <c r="O77" s="26"/>
      <c r="P77" s="26"/>
      <c r="Q77" s="26"/>
      <c r="R77" s="26"/>
    </row>
    <row r="78" spans="1:18">
      <c r="A78" s="26">
        <v>77</v>
      </c>
      <c r="B78" s="26" t="s">
        <v>299</v>
      </c>
      <c r="C78" s="26" t="s">
        <v>192</v>
      </c>
      <c r="D78" s="26" t="s">
        <v>43</v>
      </c>
      <c r="E78" s="26" t="s">
        <v>44</v>
      </c>
      <c r="F78" s="36"/>
      <c r="G78" s="33"/>
      <c r="H78" s="26"/>
      <c r="I78" s="26"/>
      <c r="J78" s="26"/>
      <c r="K78" s="26"/>
      <c r="L78" s="26"/>
      <c r="M78" s="26"/>
      <c r="N78" s="26"/>
      <c r="O78" s="26"/>
      <c r="P78" s="26"/>
      <c r="Q78" s="26"/>
      <c r="R78" s="26"/>
    </row>
    <row r="79" spans="1:18">
      <c r="A79" s="26">
        <v>78</v>
      </c>
      <c r="B79" s="26" t="s">
        <v>299</v>
      </c>
      <c r="C79" s="26" t="s">
        <v>192</v>
      </c>
      <c r="D79" s="26" t="s">
        <v>45</v>
      </c>
      <c r="E79" s="26" t="s">
        <v>46</v>
      </c>
      <c r="F79" s="36"/>
      <c r="G79" s="33"/>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c r="G82" s="33"/>
      <c r="H82" s="26"/>
      <c r="I82" s="26"/>
      <c r="J82" s="26"/>
      <c r="K82" s="26"/>
      <c r="L82" s="26"/>
      <c r="M82" s="26"/>
      <c r="N82" s="26"/>
      <c r="O82" s="26"/>
      <c r="P82" s="26"/>
      <c r="Q82" s="26"/>
      <c r="R82" s="26"/>
    </row>
    <row r="83" spans="1:18">
      <c r="A83" s="26">
        <v>82</v>
      </c>
      <c r="B83" s="26" t="s">
        <v>299</v>
      </c>
      <c r="C83" s="26" t="s">
        <v>192</v>
      </c>
      <c r="D83" s="26" t="s">
        <v>55</v>
      </c>
      <c r="E83" s="26" t="s">
        <v>56</v>
      </c>
      <c r="F83" s="36"/>
      <c r="G83" s="33"/>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v>0.32</v>
      </c>
      <c r="G85" s="33">
        <v>12691</v>
      </c>
      <c r="H85" s="26"/>
      <c r="I85" s="26"/>
      <c r="J85" s="26"/>
      <c r="K85" s="26"/>
      <c r="L85" s="26"/>
      <c r="M85" s="26"/>
      <c r="N85" s="26"/>
      <c r="O85" s="26"/>
      <c r="P85" s="26"/>
      <c r="Q85" s="26"/>
      <c r="R85" s="26"/>
    </row>
    <row r="86" spans="1:18">
      <c r="A86" s="26">
        <v>85</v>
      </c>
      <c r="B86" s="26" t="s">
        <v>299</v>
      </c>
      <c r="C86" s="26" t="s">
        <v>192</v>
      </c>
      <c r="D86" s="26" t="s">
        <v>69</v>
      </c>
      <c r="E86" s="26" t="s">
        <v>70</v>
      </c>
      <c r="F86" s="36"/>
      <c r="G86" s="33"/>
      <c r="H86" s="26"/>
      <c r="I86" s="26"/>
      <c r="J86" s="26"/>
      <c r="K86" s="26"/>
      <c r="L86" s="26"/>
      <c r="M86" s="26"/>
      <c r="N86" s="26"/>
      <c r="O86" s="26"/>
      <c r="P86" s="26"/>
      <c r="Q86" s="26"/>
      <c r="R86" s="26"/>
    </row>
    <row r="87" spans="1:18">
      <c r="A87" s="26">
        <v>86</v>
      </c>
      <c r="B87" s="26" t="s">
        <v>299</v>
      </c>
      <c r="C87" s="26" t="s">
        <v>192</v>
      </c>
      <c r="D87" s="26" t="s">
        <v>71</v>
      </c>
      <c r="E87" s="26" t="s">
        <v>72</v>
      </c>
      <c r="F87" s="36">
        <v>0.14000000000000001</v>
      </c>
      <c r="G87" s="33">
        <v>4394</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c r="G89" s="33"/>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c r="H92" s="26"/>
      <c r="I92" s="26"/>
      <c r="J92" s="26"/>
      <c r="K92" s="26"/>
      <c r="L92" s="26"/>
      <c r="M92" s="26"/>
      <c r="N92" s="26"/>
      <c r="O92" s="26"/>
      <c r="P92" s="26"/>
      <c r="Q92" s="26"/>
      <c r="R92" s="26"/>
    </row>
    <row r="93" spans="1:18">
      <c r="A93" s="26">
        <v>92</v>
      </c>
      <c r="B93" s="26" t="s">
        <v>299</v>
      </c>
      <c r="C93" s="26" t="s">
        <v>183</v>
      </c>
      <c r="D93" s="26" t="s">
        <v>302</v>
      </c>
      <c r="E93" s="26" t="s">
        <v>303</v>
      </c>
      <c r="F93" s="38">
        <v>0.47000000000000003</v>
      </c>
      <c r="G93" s="39">
        <v>17306.273999999998</v>
      </c>
      <c r="H93" s="26"/>
      <c r="I93" s="26"/>
      <c r="J93" s="26"/>
      <c r="K93" s="26"/>
      <c r="L93" s="26"/>
      <c r="M93" s="26"/>
      <c r="N93" s="26"/>
      <c r="O93" s="26"/>
      <c r="P93" s="26"/>
      <c r="Q93" s="26"/>
      <c r="R93" s="26"/>
    </row>
    <row r="94" spans="1:18">
      <c r="A94" s="26">
        <v>93</v>
      </c>
      <c r="B94" s="26" t="s">
        <v>179</v>
      </c>
      <c r="C94" s="26" t="s">
        <v>183</v>
      </c>
      <c r="D94" s="26" t="s">
        <v>304</v>
      </c>
      <c r="E94" s="26" t="s">
        <v>305</v>
      </c>
      <c r="F94" s="41">
        <v>0.47000000000000003</v>
      </c>
      <c r="G94" s="35">
        <v>17306.273999999998</v>
      </c>
      <c r="H94" s="26"/>
      <c r="I94" s="26"/>
      <c r="J94" s="26"/>
      <c r="K94" s="26"/>
      <c r="L94" s="26"/>
      <c r="M94" s="26"/>
      <c r="N94" s="26"/>
      <c r="O94" s="26"/>
      <c r="P94" s="26"/>
      <c r="Q94" s="26"/>
      <c r="R94" s="26"/>
    </row>
    <row r="95" spans="1:18">
      <c r="A95" s="26">
        <v>94</v>
      </c>
      <c r="B95" s="26" t="s">
        <v>179</v>
      </c>
      <c r="C95" s="26" t="s">
        <v>192</v>
      </c>
      <c r="D95" s="26" t="s">
        <v>306</v>
      </c>
      <c r="E95" s="26" t="s">
        <v>307</v>
      </c>
      <c r="F95" s="42"/>
      <c r="G95" s="33">
        <v>0</v>
      </c>
      <c r="H95" s="26"/>
      <c r="I95" s="26"/>
      <c r="J95" s="26"/>
      <c r="K95" s="26"/>
      <c r="L95" s="26"/>
      <c r="M95" s="26"/>
      <c r="N95" s="26"/>
      <c r="O95" s="26"/>
      <c r="P95" s="26"/>
      <c r="Q95" s="26"/>
      <c r="R95" s="26"/>
    </row>
    <row r="96" spans="1:18">
      <c r="A96" s="26">
        <v>95</v>
      </c>
      <c r="B96" s="26" t="s">
        <v>179</v>
      </c>
      <c r="C96" s="26" t="s">
        <v>192</v>
      </c>
      <c r="D96" s="26" t="s">
        <v>308</v>
      </c>
      <c r="E96" s="26" t="s">
        <v>309</v>
      </c>
      <c r="F96" s="42"/>
      <c r="G96" s="33">
        <v>0</v>
      </c>
      <c r="H96" s="26"/>
      <c r="I96" s="26"/>
      <c r="J96" s="26"/>
      <c r="K96" s="26"/>
      <c r="L96" s="26"/>
      <c r="M96" s="26"/>
      <c r="N96" s="26"/>
      <c r="O96" s="26"/>
      <c r="P96" s="26"/>
      <c r="Q96" s="26"/>
      <c r="R96" s="26"/>
    </row>
    <row r="97" spans="1:18">
      <c r="A97" s="26">
        <v>96</v>
      </c>
      <c r="B97" s="26" t="s">
        <v>179</v>
      </c>
      <c r="C97" s="26" t="s">
        <v>192</v>
      </c>
      <c r="D97" s="26" t="s">
        <v>310</v>
      </c>
      <c r="E97" s="26" t="s">
        <v>311</v>
      </c>
      <c r="F97" s="42"/>
      <c r="G97" s="33">
        <v>0</v>
      </c>
      <c r="H97" s="26"/>
      <c r="I97" s="26"/>
      <c r="J97" s="26"/>
      <c r="K97" s="26"/>
      <c r="L97" s="26"/>
      <c r="M97" s="26"/>
      <c r="N97" s="26"/>
      <c r="O97" s="26"/>
      <c r="P97" s="26"/>
      <c r="Q97" s="26"/>
      <c r="R97" s="26"/>
    </row>
    <row r="98" spans="1:18">
      <c r="A98" s="26">
        <v>97</v>
      </c>
      <c r="B98" s="26" t="s">
        <v>179</v>
      </c>
      <c r="C98" s="26" t="s">
        <v>192</v>
      </c>
      <c r="D98" s="26" t="s">
        <v>312</v>
      </c>
      <c r="E98" s="26" t="s">
        <v>313</v>
      </c>
      <c r="F98" s="42"/>
      <c r="G98" s="33">
        <v>0</v>
      </c>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v>0</v>
      </c>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0.47000000000000003</v>
      </c>
      <c r="G101" s="35">
        <v>17306.273999999998</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1904</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2580</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v>0</v>
      </c>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21790.273999999998</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0</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0</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0</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0</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0</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v>0</v>
      </c>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v>0</v>
      </c>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v>0</v>
      </c>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0</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101</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v>0</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v>0</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v>0</v>
      </c>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v>0</v>
      </c>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v>0</v>
      </c>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v>0</v>
      </c>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v>0</v>
      </c>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v>0</v>
      </c>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v>0</v>
      </c>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0</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v>0</v>
      </c>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v>0</v>
      </c>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101</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0</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v>0</v>
      </c>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v>0</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v>0</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v>0</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v>0</v>
      </c>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0</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3454.695302919527</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25345.969302919526</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0</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v>0</v>
      </c>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25345.969302919526</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21325</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-4020.9693029195259</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v>0</v>
      </c>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v>0</v>
      </c>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v>0</v>
      </c>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v>0</v>
      </c>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v>0</v>
      </c>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v>0</v>
      </c>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v>0</v>
      </c>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v>0</v>
      </c>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2:G54">
    <cfRule type="cellIs" dxfId="66" priority="8" stopIfTrue="1" operator="equal">
      <formula>0</formula>
    </cfRule>
  </conditionalFormatting>
  <conditionalFormatting sqref="G55:G93">
    <cfRule type="cellIs" dxfId="65" priority="7" stopIfTrue="1" operator="equal">
      <formula>0</formula>
    </cfRule>
  </conditionalFormatting>
  <conditionalFormatting sqref="F55:F93">
    <cfRule type="cellIs" dxfId="64" priority="6" stopIfTrue="1" operator="equal">
      <formula>0</formula>
    </cfRule>
  </conditionalFormatting>
  <conditionalFormatting sqref="G94:G143">
    <cfRule type="cellIs" dxfId="63" priority="5" stopIfTrue="1" operator="equal">
      <formula>0</formula>
    </cfRule>
  </conditionalFormatting>
  <conditionalFormatting sqref="G152">
    <cfRule type="cellIs" dxfId="62" priority="2" stopIfTrue="1" operator="equal">
      <formula>0</formula>
    </cfRule>
  </conditionalFormatting>
  <conditionalFormatting sqref="G151">
    <cfRule type="cellIs" dxfId="61" priority="3" stopIfTrue="1" operator="notEqual">
      <formula>$AE137</formula>
    </cfRule>
  </conditionalFormatting>
  <conditionalFormatting sqref="F94:F101">
    <cfRule type="cellIs" dxfId="60"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dimension ref="A1:BD408"/>
  <sheetViews>
    <sheetView zoomScale="90" zoomScaleNormal="90" workbookViewId="0">
      <pane ySplit="1" topLeftCell="A135" activePane="bottomLeft" state="frozen"/>
      <selection pane="bottomLeft" activeCell="B2" sqref="B2:G155"/>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c r="H2" s="26"/>
      <c r="I2" s="26"/>
      <c r="J2" s="26"/>
      <c r="K2" s="26"/>
      <c r="L2" s="26"/>
      <c r="M2" s="26"/>
      <c r="N2" s="26"/>
      <c r="O2" s="26"/>
      <c r="P2" s="26"/>
      <c r="Q2" s="26"/>
      <c r="R2" s="26"/>
    </row>
    <row r="3" spans="1:56">
      <c r="A3" s="26">
        <v>2</v>
      </c>
      <c r="B3" s="26" t="s">
        <v>191</v>
      </c>
      <c r="C3" s="26" t="s">
        <v>192</v>
      </c>
      <c r="D3" s="26" t="s">
        <v>195</v>
      </c>
      <c r="E3" s="26" t="s">
        <v>196</v>
      </c>
      <c r="F3" s="26"/>
      <c r="G3" s="33"/>
      <c r="H3" s="26"/>
      <c r="I3" s="26"/>
      <c r="J3" s="26"/>
      <c r="K3" s="26"/>
      <c r="L3" s="26"/>
      <c r="M3" s="26"/>
      <c r="N3" s="26"/>
      <c r="O3" s="26"/>
      <c r="P3" s="26"/>
      <c r="Q3" s="26"/>
      <c r="R3" s="26"/>
    </row>
    <row r="4" spans="1:56">
      <c r="A4" s="26">
        <v>3</v>
      </c>
      <c r="B4" s="26" t="s">
        <v>191</v>
      </c>
      <c r="C4" s="26" t="s">
        <v>192</v>
      </c>
      <c r="D4" s="26" t="s">
        <v>197</v>
      </c>
      <c r="E4" s="26" t="s">
        <v>198</v>
      </c>
      <c r="F4" s="26"/>
      <c r="G4" s="33">
        <v>13657</v>
      </c>
      <c r="H4" s="26"/>
      <c r="I4" s="26"/>
      <c r="J4" s="26"/>
      <c r="K4" s="26"/>
      <c r="L4" s="26"/>
      <c r="M4" s="26"/>
      <c r="N4" s="26"/>
      <c r="O4" s="26"/>
      <c r="P4" s="26"/>
      <c r="Q4" s="26"/>
      <c r="R4" s="26"/>
    </row>
    <row r="5" spans="1:56">
      <c r="A5" s="26">
        <v>4</v>
      </c>
      <c r="B5" s="26" t="s">
        <v>191</v>
      </c>
      <c r="C5" s="26" t="s">
        <v>183</v>
      </c>
      <c r="D5" s="26" t="s">
        <v>199</v>
      </c>
      <c r="E5" s="26" t="s">
        <v>200</v>
      </c>
      <c r="F5" s="26"/>
      <c r="G5" s="34">
        <f>SUM(G2:G4)</f>
        <v>13657</v>
      </c>
      <c r="H5" s="26"/>
      <c r="I5" s="26"/>
      <c r="J5" s="26"/>
      <c r="K5" s="26"/>
      <c r="L5" s="26"/>
      <c r="M5" s="26"/>
      <c r="N5" s="26"/>
      <c r="O5" s="26"/>
      <c r="P5" s="26"/>
      <c r="Q5" s="26"/>
      <c r="R5" s="26"/>
    </row>
    <row r="6" spans="1:56">
      <c r="A6" s="26">
        <v>5</v>
      </c>
      <c r="B6" s="26" t="s">
        <v>191</v>
      </c>
      <c r="C6" s="26" t="s">
        <v>192</v>
      </c>
      <c r="D6" s="26" t="s">
        <v>201</v>
      </c>
      <c r="E6" s="26" t="s">
        <v>202</v>
      </c>
      <c r="F6" s="26"/>
      <c r="G6" s="33"/>
      <c r="H6" s="26"/>
      <c r="I6" s="26"/>
      <c r="J6" s="26"/>
      <c r="K6" s="26"/>
      <c r="L6" s="26"/>
      <c r="M6" s="26"/>
      <c r="N6" s="26"/>
      <c r="O6" s="26"/>
      <c r="P6" s="26"/>
      <c r="Q6" s="26"/>
      <c r="R6" s="26"/>
    </row>
    <row r="7" spans="1:56">
      <c r="A7" s="26">
        <v>6</v>
      </c>
      <c r="B7" s="26" t="s">
        <v>191</v>
      </c>
      <c r="C7" s="26" t="s">
        <v>192</v>
      </c>
      <c r="D7" s="26" t="s">
        <v>203</v>
      </c>
      <c r="E7" s="26" t="s">
        <v>204</v>
      </c>
      <c r="F7" s="26"/>
      <c r="G7" s="33"/>
      <c r="H7" s="26"/>
      <c r="I7" s="26"/>
      <c r="J7" s="26"/>
      <c r="K7" s="26"/>
      <c r="L7" s="26"/>
      <c r="M7" s="26"/>
      <c r="N7" s="26"/>
      <c r="O7" s="26"/>
      <c r="P7" s="26"/>
      <c r="Q7" s="26"/>
      <c r="R7" s="26"/>
    </row>
    <row r="8" spans="1:56">
      <c r="A8" s="26">
        <v>7</v>
      </c>
      <c r="B8" s="26" t="s">
        <v>191</v>
      </c>
      <c r="C8" s="26" t="s">
        <v>183</v>
      </c>
      <c r="D8" s="26" t="s">
        <v>205</v>
      </c>
      <c r="E8" s="26" t="s">
        <v>206</v>
      </c>
      <c r="F8" s="26"/>
      <c r="G8" s="34">
        <f>SUM(G6:G7)</f>
        <v>0</v>
      </c>
      <c r="H8" s="26"/>
      <c r="I8" s="26"/>
      <c r="J8" s="26"/>
      <c r="K8" s="26"/>
      <c r="L8" s="26"/>
      <c r="M8" s="26"/>
      <c r="N8" s="26"/>
      <c r="O8" s="26"/>
      <c r="P8" s="26"/>
      <c r="Q8" s="26"/>
      <c r="R8" s="26"/>
    </row>
    <row r="9" spans="1:56">
      <c r="A9" s="26">
        <v>8</v>
      </c>
      <c r="B9" s="26" t="s">
        <v>191</v>
      </c>
      <c r="C9" s="26" t="s">
        <v>192</v>
      </c>
      <c r="D9" s="26" t="s">
        <v>207</v>
      </c>
      <c r="E9" s="26" t="s">
        <v>208</v>
      </c>
      <c r="F9" s="26"/>
      <c r="G9" s="33"/>
      <c r="H9" s="26"/>
      <c r="I9" s="26"/>
      <c r="J9" s="26"/>
      <c r="K9" s="26"/>
      <c r="L9" s="26"/>
      <c r="M9" s="26"/>
      <c r="N9" s="26"/>
      <c r="O9" s="26"/>
      <c r="P9" s="26"/>
      <c r="Q9" s="26"/>
      <c r="R9" s="26"/>
    </row>
    <row r="10" spans="1:56">
      <c r="A10" s="26">
        <v>9</v>
      </c>
      <c r="B10" s="26" t="s">
        <v>191</v>
      </c>
      <c r="C10" s="26" t="s">
        <v>192</v>
      </c>
      <c r="D10" s="26" t="s">
        <v>209</v>
      </c>
      <c r="E10" s="26" t="s">
        <v>210</v>
      </c>
      <c r="F10" s="26"/>
      <c r="G10" s="33"/>
      <c r="H10" s="26"/>
      <c r="I10" s="26"/>
      <c r="J10" s="26"/>
      <c r="K10" s="26"/>
      <c r="L10" s="26"/>
      <c r="M10" s="26"/>
      <c r="N10" s="26"/>
      <c r="O10" s="26"/>
      <c r="P10" s="26"/>
      <c r="Q10" s="26"/>
      <c r="R10" s="26"/>
    </row>
    <row r="11" spans="1:56">
      <c r="A11" s="26">
        <v>10</v>
      </c>
      <c r="B11" s="26" t="s">
        <v>191</v>
      </c>
      <c r="C11" s="26" t="s">
        <v>192</v>
      </c>
      <c r="D11" s="26" t="s">
        <v>211</v>
      </c>
      <c r="E11" s="26" t="s">
        <v>212</v>
      </c>
      <c r="F11" s="26"/>
      <c r="G11" s="33">
        <v>200591</v>
      </c>
      <c r="H11" s="26"/>
      <c r="I11" s="26"/>
      <c r="J11" s="26"/>
      <c r="K11" s="26"/>
      <c r="L11" s="26"/>
      <c r="M11" s="26"/>
      <c r="N11" s="26"/>
      <c r="O11" s="26"/>
      <c r="P11" s="26"/>
      <c r="Q11" s="26"/>
      <c r="R11" s="26"/>
    </row>
    <row r="12" spans="1:56">
      <c r="A12" s="26">
        <v>11</v>
      </c>
      <c r="B12" s="26" t="s">
        <v>191</v>
      </c>
      <c r="C12" s="26" t="s">
        <v>192</v>
      </c>
      <c r="D12" s="26" t="s">
        <v>213</v>
      </c>
      <c r="E12" s="26" t="s">
        <v>214</v>
      </c>
      <c r="F12" s="26"/>
      <c r="G12" s="33"/>
      <c r="H12" s="26"/>
      <c r="I12" s="26"/>
      <c r="J12" s="26"/>
      <c r="K12" s="26"/>
      <c r="L12" s="26"/>
      <c r="M12" s="26"/>
      <c r="N12" s="26"/>
      <c r="O12" s="26"/>
      <c r="P12" s="26"/>
      <c r="Q12" s="26"/>
      <c r="R12" s="26"/>
    </row>
    <row r="13" spans="1:56">
      <c r="A13" s="26">
        <v>12</v>
      </c>
      <c r="B13" s="26" t="s">
        <v>191</v>
      </c>
      <c r="C13" s="26" t="s">
        <v>192</v>
      </c>
      <c r="D13" s="26" t="s">
        <v>215</v>
      </c>
      <c r="E13" s="26" t="s">
        <v>216</v>
      </c>
      <c r="F13" s="26"/>
      <c r="G13" s="33"/>
      <c r="H13" s="26"/>
      <c r="I13" s="26"/>
      <c r="J13" s="26"/>
      <c r="K13" s="26"/>
      <c r="L13" s="26"/>
      <c r="M13" s="26"/>
      <c r="N13" s="26"/>
      <c r="O13" s="26"/>
      <c r="P13" s="26"/>
      <c r="Q13" s="26"/>
      <c r="R13" s="26"/>
    </row>
    <row r="14" spans="1:56">
      <c r="A14" s="26">
        <v>13</v>
      </c>
      <c r="B14" s="26" t="s">
        <v>191</v>
      </c>
      <c r="C14" s="26" t="s">
        <v>192</v>
      </c>
      <c r="D14" s="26" t="s">
        <v>217</v>
      </c>
      <c r="E14" s="26" t="s">
        <v>218</v>
      </c>
      <c r="F14" s="26"/>
      <c r="G14" s="33"/>
      <c r="H14" s="26"/>
      <c r="I14" s="26"/>
      <c r="J14" s="26"/>
      <c r="K14" s="26"/>
      <c r="L14" s="26"/>
      <c r="M14" s="26"/>
      <c r="N14" s="26"/>
      <c r="O14" s="26"/>
      <c r="P14" s="26"/>
      <c r="Q14" s="26"/>
      <c r="R14" s="26"/>
    </row>
    <row r="15" spans="1:56">
      <c r="A15" s="26">
        <v>14</v>
      </c>
      <c r="B15" s="26" t="s">
        <v>191</v>
      </c>
      <c r="C15" s="26" t="s">
        <v>192</v>
      </c>
      <c r="D15" s="26" t="s">
        <v>219</v>
      </c>
      <c r="E15" s="26" t="s">
        <v>220</v>
      </c>
      <c r="F15" s="26"/>
      <c r="G15" s="33"/>
      <c r="H15" s="26"/>
      <c r="I15" s="26"/>
      <c r="J15" s="26"/>
      <c r="K15" s="26"/>
      <c r="L15" s="26"/>
      <c r="M15" s="26"/>
      <c r="N15" s="26"/>
      <c r="O15" s="26"/>
      <c r="P15" s="26"/>
      <c r="Q15" s="26"/>
      <c r="R15" s="26"/>
    </row>
    <row r="16" spans="1:56">
      <c r="A16" s="26">
        <v>15</v>
      </c>
      <c r="B16" s="26" t="s">
        <v>191</v>
      </c>
      <c r="C16" s="26" t="s">
        <v>192</v>
      </c>
      <c r="D16" s="26" t="s">
        <v>221</v>
      </c>
      <c r="E16" s="26" t="s">
        <v>222</v>
      </c>
      <c r="F16" s="26"/>
      <c r="G16" s="33"/>
      <c r="H16" s="26"/>
      <c r="I16" s="26"/>
      <c r="J16" s="26"/>
      <c r="K16" s="26"/>
      <c r="L16" s="26"/>
      <c r="M16" s="26"/>
      <c r="N16" s="26"/>
      <c r="O16" s="26"/>
      <c r="P16" s="26"/>
      <c r="Q16" s="26"/>
      <c r="R16" s="26"/>
    </row>
    <row r="17" spans="1:18">
      <c r="A17" s="26">
        <v>16</v>
      </c>
      <c r="B17" s="26" t="s">
        <v>191</v>
      </c>
      <c r="C17" s="26" t="s">
        <v>192</v>
      </c>
      <c r="D17" s="26" t="s">
        <v>223</v>
      </c>
      <c r="E17" s="26" t="s">
        <v>224</v>
      </c>
      <c r="F17" s="26"/>
      <c r="G17" s="33"/>
      <c r="H17" s="26"/>
      <c r="I17" s="26"/>
      <c r="J17" s="26"/>
      <c r="K17" s="26"/>
      <c r="L17" s="26"/>
      <c r="M17" s="26"/>
      <c r="N17" s="26"/>
      <c r="O17" s="26"/>
      <c r="P17" s="26"/>
      <c r="Q17" s="26"/>
      <c r="R17" s="26"/>
    </row>
    <row r="18" spans="1:18">
      <c r="A18" s="26">
        <v>17</v>
      </c>
      <c r="B18" s="26" t="s">
        <v>191</v>
      </c>
      <c r="C18" s="26" t="s">
        <v>192</v>
      </c>
      <c r="D18" s="26" t="s">
        <v>225</v>
      </c>
      <c r="E18" s="26" t="s">
        <v>226</v>
      </c>
      <c r="F18" s="26"/>
      <c r="G18" s="33"/>
      <c r="H18" s="26"/>
      <c r="I18" s="26"/>
      <c r="J18" s="26"/>
      <c r="K18" s="26"/>
      <c r="L18" s="26"/>
      <c r="M18" s="26"/>
      <c r="N18" s="26"/>
      <c r="O18" s="26"/>
      <c r="P18" s="26"/>
      <c r="Q18" s="26"/>
      <c r="R18" s="26"/>
    </row>
    <row r="19" spans="1:18">
      <c r="A19" s="26">
        <v>18</v>
      </c>
      <c r="B19" s="26" t="s">
        <v>191</v>
      </c>
      <c r="C19" s="26" t="s">
        <v>192</v>
      </c>
      <c r="D19" s="26" t="s">
        <v>227</v>
      </c>
      <c r="E19" s="26" t="s">
        <v>228</v>
      </c>
      <c r="F19" s="26"/>
      <c r="G19" s="33"/>
      <c r="H19" s="26"/>
      <c r="I19" s="26"/>
      <c r="J19" s="26"/>
      <c r="K19" s="26"/>
      <c r="L19" s="26"/>
      <c r="M19" s="26"/>
      <c r="N19" s="26"/>
      <c r="O19" s="26"/>
      <c r="P19" s="26"/>
      <c r="Q19" s="26"/>
      <c r="R19" s="26"/>
    </row>
    <row r="20" spans="1:18">
      <c r="A20" s="26">
        <v>19</v>
      </c>
      <c r="B20" s="26" t="s">
        <v>191</v>
      </c>
      <c r="C20" s="26" t="s">
        <v>192</v>
      </c>
      <c r="D20" s="26" t="s">
        <v>229</v>
      </c>
      <c r="E20" s="26" t="s">
        <v>230</v>
      </c>
      <c r="F20" s="26"/>
      <c r="G20" s="33"/>
      <c r="H20" s="26"/>
      <c r="I20" s="26"/>
      <c r="J20" s="26"/>
      <c r="K20" s="26"/>
      <c r="L20" s="26"/>
      <c r="M20" s="26"/>
      <c r="N20" s="26"/>
      <c r="O20" s="26"/>
      <c r="P20" s="26"/>
      <c r="Q20" s="26"/>
      <c r="R20" s="26"/>
    </row>
    <row r="21" spans="1:18">
      <c r="A21" s="26">
        <v>20</v>
      </c>
      <c r="B21" s="26" t="s">
        <v>191</v>
      </c>
      <c r="C21" s="26" t="s">
        <v>192</v>
      </c>
      <c r="D21" s="26" t="s">
        <v>231</v>
      </c>
      <c r="E21" s="26" t="s">
        <v>232</v>
      </c>
      <c r="F21" s="26"/>
      <c r="G21" s="33"/>
      <c r="H21" s="26"/>
      <c r="I21" s="26"/>
      <c r="J21" s="26"/>
      <c r="K21" s="26"/>
      <c r="L21" s="26"/>
      <c r="M21" s="26"/>
      <c r="N21" s="26"/>
      <c r="O21" s="26"/>
      <c r="P21" s="26"/>
      <c r="Q21" s="26"/>
      <c r="R21" s="26"/>
    </row>
    <row r="22" spans="1:18">
      <c r="A22" s="26">
        <v>21</v>
      </c>
      <c r="B22" s="26" t="s">
        <v>191</v>
      </c>
      <c r="C22" s="26" t="s">
        <v>192</v>
      </c>
      <c r="D22" s="26" t="s">
        <v>233</v>
      </c>
      <c r="E22" s="26" t="s">
        <v>234</v>
      </c>
      <c r="F22" s="26"/>
      <c r="G22" s="33"/>
      <c r="H22" s="26"/>
      <c r="I22" s="26"/>
      <c r="J22" s="26"/>
      <c r="K22" s="26"/>
      <c r="L22" s="26"/>
      <c r="M22" s="26"/>
      <c r="N22" s="26"/>
      <c r="O22" s="26"/>
      <c r="P22" s="26"/>
      <c r="Q22" s="26"/>
      <c r="R22" s="26"/>
    </row>
    <row r="23" spans="1:18">
      <c r="A23" s="26">
        <v>22</v>
      </c>
      <c r="B23" s="26" t="s">
        <v>191</v>
      </c>
      <c r="C23" s="26" t="s">
        <v>192</v>
      </c>
      <c r="D23" s="26" t="s">
        <v>235</v>
      </c>
      <c r="E23" s="26" t="s">
        <v>236</v>
      </c>
      <c r="F23" s="26"/>
      <c r="G23" s="33"/>
      <c r="H23" s="26"/>
      <c r="I23" s="26"/>
      <c r="J23" s="26"/>
      <c r="K23" s="26"/>
      <c r="L23" s="26"/>
      <c r="M23" s="26"/>
      <c r="N23" s="26"/>
      <c r="O23" s="26"/>
      <c r="P23" s="26"/>
      <c r="Q23" s="26"/>
      <c r="R23" s="26"/>
    </row>
    <row r="24" spans="1:18">
      <c r="A24" s="26">
        <v>23</v>
      </c>
      <c r="B24" s="26" t="s">
        <v>191</v>
      </c>
      <c r="C24" s="26" t="s">
        <v>192</v>
      </c>
      <c r="D24" s="26" t="s">
        <v>237</v>
      </c>
      <c r="E24" s="26" t="s">
        <v>238</v>
      </c>
      <c r="F24" s="26"/>
      <c r="G24" s="33"/>
      <c r="H24" s="26"/>
      <c r="I24" s="26"/>
      <c r="J24" s="26"/>
      <c r="K24" s="26"/>
      <c r="L24" s="26"/>
      <c r="M24" s="26"/>
      <c r="N24" s="26"/>
      <c r="O24" s="26"/>
      <c r="P24" s="26"/>
      <c r="Q24" s="26"/>
      <c r="R24" s="26"/>
    </row>
    <row r="25" spans="1:18">
      <c r="A25" s="26">
        <v>24</v>
      </c>
      <c r="B25" s="26" t="s">
        <v>191</v>
      </c>
      <c r="C25" s="26" t="s">
        <v>192</v>
      </c>
      <c r="D25" s="26" t="s">
        <v>239</v>
      </c>
      <c r="E25" s="26" t="s">
        <v>240</v>
      </c>
      <c r="F25" s="26"/>
      <c r="G25" s="33"/>
      <c r="H25" s="26"/>
      <c r="I25" s="26"/>
      <c r="J25" s="26"/>
      <c r="K25" s="26"/>
      <c r="L25" s="26"/>
      <c r="M25" s="26"/>
      <c r="N25" s="26"/>
      <c r="O25" s="26"/>
      <c r="P25" s="26"/>
      <c r="Q25" s="26"/>
      <c r="R25" s="26"/>
    </row>
    <row r="26" spans="1:18">
      <c r="A26" s="26">
        <v>25</v>
      </c>
      <c r="B26" s="26" t="s">
        <v>191</v>
      </c>
      <c r="C26" s="26" t="s">
        <v>192</v>
      </c>
      <c r="D26" s="26" t="s">
        <v>241</v>
      </c>
      <c r="E26" s="26" t="s">
        <v>242</v>
      </c>
      <c r="F26" s="26"/>
      <c r="G26" s="33"/>
      <c r="H26" s="26"/>
      <c r="I26" s="26"/>
      <c r="J26" s="26"/>
      <c r="K26" s="26"/>
      <c r="L26" s="26"/>
      <c r="M26" s="26"/>
      <c r="N26" s="26"/>
      <c r="O26" s="26"/>
      <c r="P26" s="26"/>
      <c r="Q26" s="26"/>
      <c r="R26" s="26"/>
    </row>
    <row r="27" spans="1:18">
      <c r="A27" s="26">
        <v>26</v>
      </c>
      <c r="B27" s="26" t="s">
        <v>191</v>
      </c>
      <c r="C27" s="26" t="s">
        <v>192</v>
      </c>
      <c r="D27" s="26" t="s">
        <v>243</v>
      </c>
      <c r="E27" s="26" t="s">
        <v>244</v>
      </c>
      <c r="F27" s="26"/>
      <c r="G27" s="33"/>
      <c r="H27" s="26"/>
      <c r="I27" s="26"/>
      <c r="J27" s="26"/>
      <c r="K27" s="26"/>
      <c r="L27" s="26"/>
      <c r="M27" s="26"/>
      <c r="N27" s="26"/>
      <c r="O27" s="26"/>
      <c r="P27" s="26"/>
      <c r="Q27" s="26"/>
      <c r="R27" s="26"/>
    </row>
    <row r="28" spans="1:18">
      <c r="A28" s="26">
        <v>27</v>
      </c>
      <c r="B28" s="26" t="s">
        <v>191</v>
      </c>
      <c r="C28" s="26" t="s">
        <v>192</v>
      </c>
      <c r="D28" s="26" t="s">
        <v>245</v>
      </c>
      <c r="E28" s="26" t="s">
        <v>246</v>
      </c>
      <c r="F28" s="26"/>
      <c r="G28" s="33"/>
      <c r="H28" s="26"/>
      <c r="I28" s="26"/>
      <c r="J28" s="26"/>
      <c r="K28" s="26"/>
      <c r="L28" s="26"/>
      <c r="M28" s="26"/>
      <c r="N28" s="26"/>
      <c r="O28" s="26"/>
      <c r="P28" s="26"/>
      <c r="Q28" s="26"/>
      <c r="R28" s="26"/>
    </row>
    <row r="29" spans="1:18">
      <c r="A29" s="26">
        <v>28</v>
      </c>
      <c r="B29" s="26" t="s">
        <v>191</v>
      </c>
      <c r="C29" s="26" t="s">
        <v>192</v>
      </c>
      <c r="D29" s="26" t="s">
        <v>247</v>
      </c>
      <c r="E29" s="26" t="s">
        <v>248</v>
      </c>
      <c r="F29" s="26"/>
      <c r="G29" s="33"/>
      <c r="H29" s="26"/>
      <c r="I29" s="26"/>
      <c r="J29" s="26"/>
      <c r="K29" s="26"/>
      <c r="L29" s="26"/>
      <c r="M29" s="26"/>
      <c r="N29" s="26"/>
      <c r="O29" s="26"/>
      <c r="P29" s="26"/>
      <c r="Q29" s="26"/>
      <c r="R29" s="26"/>
    </row>
    <row r="30" spans="1:18">
      <c r="A30" s="26">
        <v>29</v>
      </c>
      <c r="B30" s="26" t="s">
        <v>191</v>
      </c>
      <c r="C30" s="26" t="s">
        <v>192</v>
      </c>
      <c r="D30" s="26" t="s">
        <v>249</v>
      </c>
      <c r="E30" s="26" t="s">
        <v>250</v>
      </c>
      <c r="F30" s="26"/>
      <c r="G30" s="33">
        <v>1878</v>
      </c>
      <c r="H30" s="26"/>
      <c r="I30" s="26"/>
      <c r="J30" s="26"/>
      <c r="K30" s="26"/>
      <c r="L30" s="26"/>
      <c r="M30" s="26"/>
      <c r="N30" s="26"/>
      <c r="O30" s="26"/>
      <c r="P30" s="26"/>
      <c r="Q30" s="26"/>
      <c r="R30" s="26"/>
    </row>
    <row r="31" spans="1:18">
      <c r="A31" s="26">
        <v>30</v>
      </c>
      <c r="B31" s="26" t="s">
        <v>191</v>
      </c>
      <c r="C31" s="26" t="s">
        <v>192</v>
      </c>
      <c r="D31" s="26" t="s">
        <v>251</v>
      </c>
      <c r="E31" s="26" t="s">
        <v>252</v>
      </c>
      <c r="F31" s="26"/>
      <c r="G31" s="33"/>
      <c r="H31" s="26"/>
      <c r="I31" s="26"/>
      <c r="J31" s="26"/>
      <c r="K31" s="26"/>
      <c r="L31" s="26"/>
      <c r="M31" s="26"/>
      <c r="N31" s="26"/>
      <c r="O31" s="26"/>
      <c r="P31" s="26"/>
      <c r="Q31" s="26"/>
      <c r="R31" s="26"/>
    </row>
    <row r="32" spans="1:18">
      <c r="A32" s="26">
        <v>31</v>
      </c>
      <c r="B32" s="26" t="s">
        <v>191</v>
      </c>
      <c r="C32" s="26" t="s">
        <v>192</v>
      </c>
      <c r="D32" s="26" t="s">
        <v>253</v>
      </c>
      <c r="E32" s="26" t="s">
        <v>254</v>
      </c>
      <c r="F32" s="26"/>
      <c r="G32" s="33"/>
      <c r="H32" s="26"/>
      <c r="I32" s="26"/>
      <c r="J32" s="26"/>
      <c r="K32" s="26"/>
      <c r="L32" s="26"/>
      <c r="M32" s="26"/>
      <c r="N32" s="26"/>
      <c r="O32" s="26"/>
      <c r="P32" s="26"/>
      <c r="Q32" s="26"/>
      <c r="R32" s="26"/>
    </row>
    <row r="33" spans="1:18">
      <c r="A33" s="26">
        <v>32</v>
      </c>
      <c r="B33" s="26" t="s">
        <v>191</v>
      </c>
      <c r="C33" s="26" t="s">
        <v>192</v>
      </c>
      <c r="D33" s="26" t="s">
        <v>255</v>
      </c>
      <c r="E33" s="26" t="s">
        <v>256</v>
      </c>
      <c r="F33" s="26"/>
      <c r="G33" s="33"/>
      <c r="H33" s="26"/>
      <c r="I33" s="26"/>
      <c r="J33" s="26"/>
      <c r="K33" s="26"/>
      <c r="L33" s="26"/>
      <c r="M33" s="26"/>
      <c r="N33" s="26"/>
      <c r="O33" s="26"/>
      <c r="P33" s="26"/>
      <c r="Q33" s="26"/>
      <c r="R33" s="26"/>
    </row>
    <row r="34" spans="1:18">
      <c r="A34" s="26">
        <v>33</v>
      </c>
      <c r="B34" s="26" t="s">
        <v>191</v>
      </c>
      <c r="C34" s="26" t="s">
        <v>192</v>
      </c>
      <c r="D34" s="26" t="s">
        <v>257</v>
      </c>
      <c r="E34" s="26" t="s">
        <v>258</v>
      </c>
      <c r="F34" s="26"/>
      <c r="G34" s="33"/>
      <c r="H34" s="26"/>
      <c r="I34" s="26"/>
      <c r="J34" s="26"/>
      <c r="K34" s="26"/>
      <c r="L34" s="26"/>
      <c r="M34" s="26"/>
      <c r="N34" s="26"/>
      <c r="O34" s="26"/>
      <c r="P34" s="26"/>
      <c r="Q34" s="26"/>
      <c r="R34" s="26"/>
    </row>
    <row r="35" spans="1:18">
      <c r="A35" s="26">
        <v>34</v>
      </c>
      <c r="B35" s="26" t="s">
        <v>191</v>
      </c>
      <c r="C35" s="26" t="s">
        <v>192</v>
      </c>
      <c r="D35" s="26" t="s">
        <v>259</v>
      </c>
      <c r="E35" s="26" t="s">
        <v>260</v>
      </c>
      <c r="F35" s="26"/>
      <c r="G35" s="33"/>
      <c r="H35" s="26"/>
      <c r="I35" s="26"/>
      <c r="J35" s="26"/>
      <c r="K35" s="26"/>
      <c r="L35" s="26"/>
      <c r="M35" s="26"/>
      <c r="N35" s="26"/>
      <c r="O35" s="26"/>
      <c r="P35" s="26"/>
      <c r="Q35" s="26"/>
      <c r="R35" s="26"/>
    </row>
    <row r="36" spans="1:18">
      <c r="A36" s="26">
        <v>35</v>
      </c>
      <c r="B36" s="26" t="s">
        <v>191</v>
      </c>
      <c r="C36" s="26" t="s">
        <v>192</v>
      </c>
      <c r="D36" s="26" t="s">
        <v>261</v>
      </c>
      <c r="E36" s="26" t="s">
        <v>262</v>
      </c>
      <c r="F36" s="26"/>
      <c r="G36" s="33"/>
      <c r="H36" s="26"/>
      <c r="I36" s="26"/>
      <c r="J36" s="26"/>
      <c r="K36" s="26"/>
      <c r="L36" s="26"/>
      <c r="M36" s="26"/>
      <c r="N36" s="26"/>
      <c r="O36" s="26"/>
      <c r="P36" s="26"/>
      <c r="Q36" s="26"/>
      <c r="R36" s="26"/>
    </row>
    <row r="37" spans="1:18">
      <c r="A37" s="26">
        <v>36</v>
      </c>
      <c r="B37" s="26" t="s">
        <v>191</v>
      </c>
      <c r="C37" s="26" t="s">
        <v>192</v>
      </c>
      <c r="D37" s="26" t="s">
        <v>263</v>
      </c>
      <c r="E37" s="26" t="s">
        <v>264</v>
      </c>
      <c r="F37" s="26"/>
      <c r="G37" s="33"/>
      <c r="H37" s="26"/>
      <c r="I37" s="26"/>
      <c r="J37" s="26"/>
      <c r="K37" s="26"/>
      <c r="L37" s="26"/>
      <c r="M37" s="26"/>
      <c r="N37" s="26"/>
      <c r="O37" s="26"/>
      <c r="P37" s="26"/>
      <c r="Q37" s="26"/>
      <c r="R37" s="26"/>
    </row>
    <row r="38" spans="1:18">
      <c r="A38" s="26">
        <v>37</v>
      </c>
      <c r="B38" s="26" t="s">
        <v>191</v>
      </c>
      <c r="C38" s="26" t="s">
        <v>192</v>
      </c>
      <c r="D38" s="26" t="s">
        <v>265</v>
      </c>
      <c r="E38" s="26" t="s">
        <v>266</v>
      </c>
      <c r="F38" s="26"/>
      <c r="G38" s="33"/>
      <c r="H38" s="26"/>
      <c r="I38" s="26"/>
      <c r="J38" s="26"/>
      <c r="K38" s="26"/>
      <c r="L38" s="26"/>
      <c r="M38" s="26"/>
      <c r="N38" s="26"/>
      <c r="O38" s="26"/>
      <c r="P38" s="26"/>
      <c r="Q38" s="26"/>
      <c r="R38" s="26"/>
    </row>
    <row r="39" spans="1:18">
      <c r="A39" s="26">
        <v>38</v>
      </c>
      <c r="B39" s="26" t="s">
        <v>191</v>
      </c>
      <c r="C39" s="26" t="s">
        <v>192</v>
      </c>
      <c r="D39" s="26" t="s">
        <v>267</v>
      </c>
      <c r="E39" s="26" t="s">
        <v>268</v>
      </c>
      <c r="F39" s="26"/>
      <c r="G39" s="33"/>
      <c r="H39" s="26"/>
      <c r="I39" s="26"/>
      <c r="J39" s="26"/>
      <c r="K39" s="26"/>
      <c r="L39" s="26"/>
      <c r="M39" s="26"/>
      <c r="N39" s="26"/>
      <c r="O39" s="26"/>
      <c r="P39" s="26"/>
      <c r="Q39" s="26"/>
      <c r="R39" s="26"/>
    </row>
    <row r="40" spans="1:18">
      <c r="A40" s="26">
        <v>39</v>
      </c>
      <c r="B40" s="26" t="s">
        <v>191</v>
      </c>
      <c r="C40" s="26" t="s">
        <v>192</v>
      </c>
      <c r="D40" s="26" t="s">
        <v>269</v>
      </c>
      <c r="E40" s="26" t="s">
        <v>270</v>
      </c>
      <c r="F40" s="26"/>
      <c r="G40" s="33"/>
      <c r="H40" s="26"/>
      <c r="I40" s="26"/>
      <c r="J40" s="26"/>
      <c r="K40" s="26"/>
      <c r="L40" s="26"/>
      <c r="M40" s="26"/>
      <c r="N40" s="26"/>
      <c r="O40" s="26"/>
      <c r="P40" s="26"/>
      <c r="Q40" s="26"/>
      <c r="R40" s="26"/>
    </row>
    <row r="41" spans="1:18">
      <c r="A41" s="26">
        <v>40</v>
      </c>
      <c r="B41" s="26" t="s">
        <v>191</v>
      </c>
      <c r="C41" s="26" t="s">
        <v>192</v>
      </c>
      <c r="D41" s="26" t="s">
        <v>271</v>
      </c>
      <c r="E41" s="26" t="s">
        <v>272</v>
      </c>
      <c r="F41" s="26"/>
      <c r="G41" s="33"/>
      <c r="H41" s="26"/>
      <c r="I41" s="26"/>
      <c r="J41" s="26"/>
      <c r="K41" s="26"/>
      <c r="L41" s="26"/>
      <c r="M41" s="26"/>
      <c r="N41" s="26"/>
      <c r="O41" s="26"/>
      <c r="P41" s="26"/>
      <c r="Q41" s="26"/>
      <c r="R41" s="26"/>
    </row>
    <row r="42" spans="1:18">
      <c r="A42" s="26">
        <v>41</v>
      </c>
      <c r="B42" s="26" t="s">
        <v>191</v>
      </c>
      <c r="C42" s="26" t="s">
        <v>192</v>
      </c>
      <c r="D42" s="26" t="s">
        <v>273</v>
      </c>
      <c r="E42" s="26" t="s">
        <v>274</v>
      </c>
      <c r="F42" s="26"/>
      <c r="G42" s="33"/>
      <c r="H42" s="26"/>
      <c r="I42" s="26"/>
      <c r="J42" s="26"/>
      <c r="K42" s="26"/>
      <c r="L42" s="26"/>
      <c r="M42" s="26"/>
      <c r="N42" s="26"/>
      <c r="O42" s="26"/>
      <c r="P42" s="26"/>
      <c r="Q42" s="26"/>
      <c r="R42" s="26"/>
    </row>
    <row r="43" spans="1:18">
      <c r="A43" s="26">
        <v>42</v>
      </c>
      <c r="B43" s="26" t="s">
        <v>191</v>
      </c>
      <c r="C43" s="26" t="s">
        <v>192</v>
      </c>
      <c r="D43" s="26" t="s">
        <v>275</v>
      </c>
      <c r="E43" s="26" t="s">
        <v>276</v>
      </c>
      <c r="F43" s="26"/>
      <c r="G43" s="33"/>
      <c r="H43" s="26"/>
      <c r="I43" s="26"/>
      <c r="J43" s="26"/>
      <c r="K43" s="26"/>
      <c r="L43" s="26"/>
      <c r="M43" s="26"/>
      <c r="N43" s="26"/>
      <c r="O43" s="26"/>
      <c r="P43" s="26"/>
      <c r="Q43" s="26"/>
      <c r="R43" s="26"/>
    </row>
    <row r="44" spans="1:18">
      <c r="A44" s="26">
        <v>43</v>
      </c>
      <c r="B44" s="26" t="s">
        <v>191</v>
      </c>
      <c r="C44" s="26" t="s">
        <v>183</v>
      </c>
      <c r="D44" s="26" t="s">
        <v>277</v>
      </c>
      <c r="E44" s="26" t="s">
        <v>278</v>
      </c>
      <c r="F44" s="26"/>
      <c r="G44" s="35">
        <f>SUM(G9:G43)</f>
        <v>202469</v>
      </c>
      <c r="H44" s="26"/>
      <c r="I44" s="26"/>
      <c r="J44" s="26"/>
      <c r="K44" s="26"/>
      <c r="L44" s="26"/>
      <c r="M44" s="26"/>
      <c r="N44" s="26"/>
      <c r="O44" s="26"/>
      <c r="P44" s="26"/>
      <c r="Q44" s="26"/>
      <c r="R44" s="26"/>
    </row>
    <row r="45" spans="1:18">
      <c r="A45" s="26">
        <v>44</v>
      </c>
      <c r="B45" s="26" t="s">
        <v>191</v>
      </c>
      <c r="C45" s="26" t="s">
        <v>192</v>
      </c>
      <c r="D45" s="26" t="s">
        <v>279</v>
      </c>
      <c r="E45" s="26" t="s">
        <v>280</v>
      </c>
      <c r="F45" s="26"/>
      <c r="G45" s="33"/>
      <c r="H45" s="26"/>
      <c r="I45" s="26"/>
      <c r="J45" s="26"/>
      <c r="K45" s="26"/>
      <c r="L45" s="26"/>
      <c r="M45" s="26"/>
      <c r="N45" s="26"/>
      <c r="O45" s="26"/>
      <c r="P45" s="26"/>
      <c r="Q45" s="26"/>
      <c r="R45" s="26"/>
    </row>
    <row r="46" spans="1:18">
      <c r="A46" s="26">
        <v>45</v>
      </c>
      <c r="B46" s="26" t="s">
        <v>191</v>
      </c>
      <c r="C46" s="26" t="s">
        <v>192</v>
      </c>
      <c r="D46" s="26" t="s">
        <v>281</v>
      </c>
      <c r="E46" s="26" t="s">
        <v>282</v>
      </c>
      <c r="F46" s="26"/>
      <c r="G46" s="33"/>
      <c r="H46" s="26"/>
      <c r="I46" s="26"/>
      <c r="J46" s="26"/>
      <c r="K46" s="26"/>
      <c r="L46" s="26"/>
      <c r="M46" s="26"/>
      <c r="N46" s="26"/>
      <c r="O46" s="26"/>
      <c r="P46" s="26"/>
      <c r="Q46" s="26"/>
      <c r="R46" s="26"/>
    </row>
    <row r="47" spans="1:18">
      <c r="A47" s="26">
        <v>46</v>
      </c>
      <c r="B47" s="26" t="s">
        <v>191</v>
      </c>
      <c r="C47" s="26" t="s">
        <v>192</v>
      </c>
      <c r="D47" s="26" t="s">
        <v>283</v>
      </c>
      <c r="E47" s="26" t="s">
        <v>284</v>
      </c>
      <c r="F47" s="26"/>
      <c r="G47" s="33"/>
      <c r="H47" s="26"/>
      <c r="I47" s="26"/>
      <c r="J47" s="26"/>
      <c r="K47" s="26"/>
      <c r="L47" s="26"/>
      <c r="M47" s="26"/>
      <c r="N47" s="26"/>
      <c r="O47" s="26"/>
      <c r="P47" s="26"/>
      <c r="Q47" s="26"/>
      <c r="R47" s="26"/>
    </row>
    <row r="48" spans="1:18">
      <c r="A48" s="26">
        <v>47</v>
      </c>
      <c r="B48" s="26" t="s">
        <v>191</v>
      </c>
      <c r="C48" s="26" t="s">
        <v>192</v>
      </c>
      <c r="D48" s="26" t="s">
        <v>285</v>
      </c>
      <c r="E48" s="26" t="s">
        <v>286</v>
      </c>
      <c r="F48" s="26"/>
      <c r="G48" s="33"/>
      <c r="H48" s="26"/>
      <c r="I48" s="26"/>
      <c r="J48" s="26"/>
      <c r="K48" s="26"/>
      <c r="L48" s="26"/>
      <c r="M48" s="26"/>
      <c r="N48" s="26"/>
      <c r="O48" s="26"/>
      <c r="P48" s="26"/>
      <c r="Q48" s="26"/>
      <c r="R48" s="26"/>
    </row>
    <row r="49" spans="1:18">
      <c r="A49" s="26">
        <v>48</v>
      </c>
      <c r="B49" s="26" t="s">
        <v>191</v>
      </c>
      <c r="C49" s="26" t="s">
        <v>192</v>
      </c>
      <c r="D49" s="26" t="s">
        <v>287</v>
      </c>
      <c r="E49" s="26" t="s">
        <v>288</v>
      </c>
      <c r="F49" s="26"/>
      <c r="G49" s="33"/>
      <c r="H49" s="26"/>
      <c r="I49" s="26"/>
      <c r="J49" s="26"/>
      <c r="K49" s="26"/>
      <c r="L49" s="26"/>
      <c r="M49" s="26"/>
      <c r="N49" s="26"/>
      <c r="O49" s="26"/>
      <c r="P49" s="26"/>
      <c r="Q49" s="26"/>
      <c r="R49" s="26"/>
    </row>
    <row r="50" spans="1:18">
      <c r="A50" s="26">
        <v>49</v>
      </c>
      <c r="B50" s="26" t="s">
        <v>191</v>
      </c>
      <c r="C50" s="26" t="s">
        <v>192</v>
      </c>
      <c r="D50" s="26" t="s">
        <v>289</v>
      </c>
      <c r="E50" s="26" t="s">
        <v>290</v>
      </c>
      <c r="F50" s="26"/>
      <c r="G50" s="33"/>
      <c r="H50" s="26"/>
      <c r="I50" s="26"/>
      <c r="J50" s="26"/>
      <c r="K50" s="26"/>
      <c r="L50" s="26"/>
      <c r="M50" s="26"/>
      <c r="N50" s="26"/>
      <c r="O50" s="26"/>
      <c r="P50" s="26"/>
      <c r="Q50" s="26"/>
      <c r="R50" s="26"/>
    </row>
    <row r="51" spans="1:18">
      <c r="A51" s="26">
        <v>50</v>
      </c>
      <c r="B51" s="26" t="s">
        <v>191</v>
      </c>
      <c r="C51" s="26" t="s">
        <v>192</v>
      </c>
      <c r="D51" s="26" t="s">
        <v>291</v>
      </c>
      <c r="E51" s="26" t="s">
        <v>292</v>
      </c>
      <c r="F51" s="26"/>
      <c r="G51" s="33"/>
      <c r="H51" s="26"/>
      <c r="I51" s="26"/>
      <c r="J51" s="26"/>
      <c r="K51" s="26"/>
      <c r="L51" s="26"/>
      <c r="M51" s="26"/>
      <c r="N51" s="26"/>
      <c r="O51" s="26"/>
      <c r="P51" s="26"/>
      <c r="Q51" s="26"/>
      <c r="R51" s="26"/>
    </row>
    <row r="52" spans="1:18">
      <c r="A52" s="26">
        <v>51</v>
      </c>
      <c r="B52" s="26" t="s">
        <v>191</v>
      </c>
      <c r="C52" s="26" t="s">
        <v>192</v>
      </c>
      <c r="D52" s="26" t="s">
        <v>293</v>
      </c>
      <c r="E52" s="26" t="s">
        <v>294</v>
      </c>
      <c r="F52" s="26"/>
      <c r="G52" s="33"/>
      <c r="H52" s="26"/>
      <c r="I52" s="26"/>
      <c r="J52" s="26"/>
      <c r="K52" s="26"/>
      <c r="L52" s="26"/>
      <c r="M52" s="26"/>
      <c r="N52" s="26"/>
      <c r="O52" s="26"/>
      <c r="P52" s="26"/>
      <c r="Q52" s="26"/>
      <c r="R52" s="26"/>
    </row>
    <row r="53" spans="1:18">
      <c r="A53" s="26">
        <v>52</v>
      </c>
      <c r="B53" s="26" t="s">
        <v>191</v>
      </c>
      <c r="C53" s="26" t="s">
        <v>192</v>
      </c>
      <c r="D53" s="26" t="s">
        <v>295</v>
      </c>
      <c r="E53" s="26" t="s">
        <v>296</v>
      </c>
      <c r="F53" s="26"/>
      <c r="G53" s="33"/>
      <c r="H53" s="26"/>
      <c r="I53" s="26"/>
      <c r="J53" s="26"/>
      <c r="K53" s="26"/>
      <c r="L53" s="26"/>
      <c r="M53" s="26"/>
      <c r="N53" s="26"/>
      <c r="O53" s="26"/>
      <c r="P53" s="26"/>
      <c r="Q53" s="26"/>
      <c r="R53" s="26"/>
    </row>
    <row r="54" spans="1:18">
      <c r="A54" s="26">
        <v>53</v>
      </c>
      <c r="B54" s="26" t="s">
        <v>191</v>
      </c>
      <c r="C54" s="26" t="s">
        <v>183</v>
      </c>
      <c r="D54" s="26" t="s">
        <v>297</v>
      </c>
      <c r="E54" s="26" t="s">
        <v>298</v>
      </c>
      <c r="F54" s="26"/>
      <c r="G54" s="35">
        <f>SUM(G5,G8,,G44,G45:G53)</f>
        <v>216126</v>
      </c>
      <c r="H54" s="26"/>
      <c r="I54" s="26"/>
      <c r="J54" s="26"/>
      <c r="K54" s="26"/>
      <c r="L54" s="26"/>
      <c r="M54" s="26"/>
      <c r="N54" s="26"/>
      <c r="O54" s="26"/>
      <c r="P54" s="26"/>
      <c r="Q54" s="26"/>
      <c r="R54" s="26"/>
    </row>
    <row r="55" spans="1:18">
      <c r="A55" s="26">
        <v>54</v>
      </c>
      <c r="B55" s="26" t="s">
        <v>299</v>
      </c>
      <c r="C55" s="26" t="s">
        <v>192</v>
      </c>
      <c r="D55" s="26" t="s">
        <v>8</v>
      </c>
      <c r="E55" s="26" t="s">
        <v>9</v>
      </c>
      <c r="F55" s="36">
        <v>0.41</v>
      </c>
      <c r="G55" s="33">
        <v>23670</v>
      </c>
      <c r="H55" s="26"/>
      <c r="I55" s="26"/>
      <c r="J55" s="26"/>
      <c r="K55" s="26"/>
      <c r="L55" s="26"/>
      <c r="M55" s="26"/>
      <c r="N55" s="26"/>
      <c r="O55" s="26"/>
      <c r="P55" s="26"/>
      <c r="Q55" s="26"/>
      <c r="R55" s="26"/>
    </row>
    <row r="56" spans="1:18">
      <c r="A56" s="26">
        <v>55</v>
      </c>
      <c r="B56" s="26" t="s">
        <v>299</v>
      </c>
      <c r="C56" s="26" t="s">
        <v>192</v>
      </c>
      <c r="D56" s="26" t="s">
        <v>10</v>
      </c>
      <c r="E56" s="26" t="s">
        <v>11</v>
      </c>
      <c r="F56" s="36">
        <v>0.45</v>
      </c>
      <c r="G56" s="33">
        <v>13540</v>
      </c>
      <c r="H56" s="26"/>
      <c r="I56" s="26"/>
      <c r="J56" s="26"/>
      <c r="K56" s="26"/>
      <c r="L56" s="26"/>
      <c r="M56" s="26"/>
      <c r="N56" s="26"/>
      <c r="O56" s="26"/>
      <c r="P56" s="26"/>
      <c r="Q56" s="26"/>
      <c r="R56" s="26"/>
    </row>
    <row r="57" spans="1:18">
      <c r="A57" s="26">
        <v>56</v>
      </c>
      <c r="B57" s="26" t="s">
        <v>299</v>
      </c>
      <c r="C57" s="26" t="s">
        <v>192</v>
      </c>
      <c r="D57" s="26" t="s">
        <v>12</v>
      </c>
      <c r="E57" s="26" t="s">
        <v>13</v>
      </c>
      <c r="F57" s="36"/>
      <c r="G57" s="33"/>
      <c r="H57" s="26"/>
      <c r="I57" s="26"/>
      <c r="J57" s="26"/>
      <c r="K57" s="26"/>
      <c r="L57" s="26"/>
      <c r="M57" s="26"/>
      <c r="N57" s="26"/>
      <c r="O57" s="26"/>
      <c r="P57" s="26"/>
      <c r="Q57" s="26"/>
      <c r="R57" s="26"/>
    </row>
    <row r="58" spans="1:18">
      <c r="A58" s="26">
        <v>57</v>
      </c>
      <c r="B58" s="26" t="s">
        <v>299</v>
      </c>
      <c r="C58" s="26" t="s">
        <v>192</v>
      </c>
      <c r="D58" s="26" t="s">
        <v>14</v>
      </c>
      <c r="E58" s="26" t="s">
        <v>15</v>
      </c>
      <c r="F58" s="36"/>
      <c r="G58" s="33"/>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c r="G77" s="33"/>
      <c r="H77" s="26"/>
      <c r="I77" s="26"/>
      <c r="J77" s="26"/>
      <c r="K77" s="26"/>
      <c r="L77" s="26"/>
      <c r="M77" s="26"/>
      <c r="N77" s="26"/>
      <c r="O77" s="26"/>
      <c r="P77" s="26"/>
      <c r="Q77" s="26"/>
      <c r="R77" s="26"/>
    </row>
    <row r="78" spans="1:18">
      <c r="A78" s="26">
        <v>77</v>
      </c>
      <c r="B78" s="26" t="s">
        <v>299</v>
      </c>
      <c r="C78" s="26" t="s">
        <v>192</v>
      </c>
      <c r="D78" s="26" t="s">
        <v>43</v>
      </c>
      <c r="E78" s="26" t="s">
        <v>44</v>
      </c>
      <c r="F78" s="36"/>
      <c r="G78" s="33"/>
      <c r="H78" s="26"/>
      <c r="I78" s="26"/>
      <c r="J78" s="26"/>
      <c r="K78" s="26"/>
      <c r="L78" s="26"/>
      <c r="M78" s="26"/>
      <c r="N78" s="26"/>
      <c r="O78" s="26"/>
      <c r="P78" s="26"/>
      <c r="Q78" s="26"/>
      <c r="R78" s="26"/>
    </row>
    <row r="79" spans="1:18">
      <c r="A79" s="26">
        <v>78</v>
      </c>
      <c r="B79" s="26" t="s">
        <v>299</v>
      </c>
      <c r="C79" s="26" t="s">
        <v>192</v>
      </c>
      <c r="D79" s="26" t="s">
        <v>45</v>
      </c>
      <c r="E79" s="26" t="s">
        <v>46</v>
      </c>
      <c r="F79" s="36"/>
      <c r="G79" s="33"/>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c r="G82" s="33"/>
      <c r="H82" s="26"/>
      <c r="I82" s="26"/>
      <c r="J82" s="26"/>
      <c r="K82" s="26"/>
      <c r="L82" s="26"/>
      <c r="M82" s="26"/>
      <c r="N82" s="26"/>
      <c r="O82" s="26"/>
      <c r="P82" s="26"/>
      <c r="Q82" s="26"/>
      <c r="R82" s="26"/>
    </row>
    <row r="83" spans="1:18">
      <c r="A83" s="26">
        <v>82</v>
      </c>
      <c r="B83" s="26" t="s">
        <v>299</v>
      </c>
      <c r="C83" s="26" t="s">
        <v>192</v>
      </c>
      <c r="D83" s="26" t="s">
        <v>55</v>
      </c>
      <c r="E83" s="26" t="s">
        <v>56</v>
      </c>
      <c r="F83" s="36"/>
      <c r="G83" s="33"/>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c r="G85" s="33"/>
      <c r="H85" s="26"/>
      <c r="I85" s="26"/>
      <c r="J85" s="26"/>
      <c r="K85" s="26"/>
      <c r="L85" s="26"/>
      <c r="M85" s="26"/>
      <c r="N85" s="26"/>
      <c r="O85" s="26"/>
      <c r="P85" s="26"/>
      <c r="Q85" s="26"/>
      <c r="R85" s="26"/>
    </row>
    <row r="86" spans="1:18">
      <c r="A86" s="26">
        <v>85</v>
      </c>
      <c r="B86" s="26" t="s">
        <v>299</v>
      </c>
      <c r="C86" s="26" t="s">
        <v>192</v>
      </c>
      <c r="D86" s="26" t="s">
        <v>69</v>
      </c>
      <c r="E86" s="26" t="s">
        <v>70</v>
      </c>
      <c r="F86" s="36"/>
      <c r="G86" s="33"/>
      <c r="H86" s="26"/>
      <c r="I86" s="26"/>
      <c r="J86" s="26"/>
      <c r="K86" s="26"/>
      <c r="L86" s="26"/>
      <c r="M86" s="26"/>
      <c r="N86" s="26"/>
      <c r="O86" s="26"/>
      <c r="P86" s="26"/>
      <c r="Q86" s="26"/>
      <c r="R86" s="26"/>
    </row>
    <row r="87" spans="1:18">
      <c r="A87" s="26">
        <v>86</v>
      </c>
      <c r="B87" s="26" t="s">
        <v>299</v>
      </c>
      <c r="C87" s="26" t="s">
        <v>192</v>
      </c>
      <c r="D87" s="26" t="s">
        <v>71</v>
      </c>
      <c r="E87" s="26" t="s">
        <v>72</v>
      </c>
      <c r="F87" s="36">
        <v>1.5</v>
      </c>
      <c r="G87" s="33">
        <v>81816</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c r="G89" s="33"/>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c r="H92" s="26"/>
      <c r="I92" s="26"/>
      <c r="J92" s="26"/>
      <c r="K92" s="26"/>
      <c r="L92" s="26"/>
      <c r="M92" s="26"/>
      <c r="N92" s="26"/>
      <c r="O92" s="26"/>
      <c r="P92" s="26"/>
      <c r="Q92" s="26"/>
      <c r="R92" s="26"/>
    </row>
    <row r="93" spans="1:18">
      <c r="A93" s="26">
        <v>92</v>
      </c>
      <c r="B93" s="26" t="s">
        <v>299</v>
      </c>
      <c r="C93" s="26" t="s">
        <v>183</v>
      </c>
      <c r="D93" s="26" t="s">
        <v>302</v>
      </c>
      <c r="E93" s="26" t="s">
        <v>303</v>
      </c>
      <c r="F93" s="38">
        <f>SUM(F55:F91)</f>
        <v>2.36</v>
      </c>
      <c r="G93" s="39">
        <f>SUM(G55:G92)</f>
        <v>119026</v>
      </c>
      <c r="H93" s="26"/>
      <c r="I93" s="26"/>
      <c r="J93" s="26"/>
      <c r="K93" s="26"/>
      <c r="L93" s="26"/>
      <c r="M93" s="26"/>
      <c r="N93" s="26"/>
      <c r="O93" s="26"/>
      <c r="P93" s="26"/>
      <c r="Q93" s="26"/>
      <c r="R93" s="26"/>
    </row>
    <row r="94" spans="1:18">
      <c r="A94" s="26">
        <v>93</v>
      </c>
      <c r="B94" s="26" t="s">
        <v>179</v>
      </c>
      <c r="C94" s="26" t="s">
        <v>183</v>
      </c>
      <c r="D94" s="26" t="s">
        <v>304</v>
      </c>
      <c r="E94" s="26" t="s">
        <v>305</v>
      </c>
      <c r="F94" s="41">
        <v>2.36</v>
      </c>
      <c r="G94" s="35">
        <v>119026</v>
      </c>
      <c r="H94" s="26"/>
      <c r="I94" s="26"/>
      <c r="J94" s="26"/>
      <c r="K94" s="26"/>
      <c r="L94" s="26"/>
      <c r="M94" s="26"/>
      <c r="N94" s="26"/>
      <c r="O94" s="26"/>
      <c r="P94" s="26"/>
      <c r="Q94" s="26"/>
      <c r="R94" s="26"/>
    </row>
    <row r="95" spans="1:18">
      <c r="A95" s="26">
        <v>94</v>
      </c>
      <c r="B95" s="26" t="s">
        <v>179</v>
      </c>
      <c r="C95" s="26" t="s">
        <v>192</v>
      </c>
      <c r="D95" s="26" t="s">
        <v>306</v>
      </c>
      <c r="E95" s="26" t="s">
        <v>307</v>
      </c>
      <c r="F95" s="42">
        <v>0.18</v>
      </c>
      <c r="G95" s="33">
        <v>16658</v>
      </c>
      <c r="H95" s="26"/>
      <c r="I95" s="26"/>
      <c r="J95" s="26"/>
      <c r="K95" s="26"/>
      <c r="L95" s="26"/>
      <c r="M95" s="26"/>
      <c r="N95" s="26"/>
      <c r="O95" s="26"/>
      <c r="P95" s="26"/>
      <c r="Q95" s="26"/>
      <c r="R95" s="26"/>
    </row>
    <row r="96" spans="1:18">
      <c r="A96" s="26">
        <v>95</v>
      </c>
      <c r="B96" s="26" t="s">
        <v>179</v>
      </c>
      <c r="C96" s="26" t="s">
        <v>192</v>
      </c>
      <c r="D96" s="26" t="s">
        <v>308</v>
      </c>
      <c r="E96" s="26" t="s">
        <v>309</v>
      </c>
      <c r="F96" s="42">
        <v>0.15</v>
      </c>
      <c r="G96" s="33">
        <v>7221</v>
      </c>
      <c r="H96" s="26"/>
      <c r="I96" s="26"/>
      <c r="J96" s="26"/>
      <c r="K96" s="26"/>
      <c r="L96" s="26"/>
      <c r="M96" s="26"/>
      <c r="N96" s="26"/>
      <c r="O96" s="26"/>
      <c r="P96" s="26"/>
      <c r="Q96" s="26"/>
      <c r="R96" s="26"/>
    </row>
    <row r="97" spans="1:18">
      <c r="A97" s="26">
        <v>96</v>
      </c>
      <c r="B97" s="26" t="s">
        <v>179</v>
      </c>
      <c r="C97" s="26" t="s">
        <v>192</v>
      </c>
      <c r="D97" s="26" t="s">
        <v>310</v>
      </c>
      <c r="E97" s="26" t="s">
        <v>311</v>
      </c>
      <c r="F97" s="42">
        <v>0.11</v>
      </c>
      <c r="G97" s="33">
        <v>941</v>
      </c>
      <c r="H97" s="26"/>
      <c r="I97" s="26"/>
      <c r="J97" s="26"/>
      <c r="K97" s="26"/>
      <c r="L97" s="26"/>
      <c r="M97" s="26"/>
      <c r="N97" s="26"/>
      <c r="O97" s="26"/>
      <c r="P97" s="26"/>
      <c r="Q97" s="26"/>
      <c r="R97" s="26"/>
    </row>
    <row r="98" spans="1:18">
      <c r="A98" s="26">
        <v>97</v>
      </c>
      <c r="B98" s="26" t="s">
        <v>179</v>
      </c>
      <c r="C98" s="26" t="s">
        <v>192</v>
      </c>
      <c r="D98" s="26" t="s">
        <v>312</v>
      </c>
      <c r="E98" s="26" t="s">
        <v>313</v>
      </c>
      <c r="F98" s="42">
        <v>0.17</v>
      </c>
      <c r="G98" s="33">
        <v>9110</v>
      </c>
      <c r="H98" s="26"/>
      <c r="I98" s="26"/>
      <c r="J98" s="26"/>
      <c r="K98" s="26"/>
      <c r="L98" s="26"/>
      <c r="M98" s="26"/>
      <c r="N98" s="26"/>
      <c r="O98" s="26"/>
      <c r="P98" s="26"/>
      <c r="Q98" s="26"/>
      <c r="R98" s="26"/>
    </row>
    <row r="99" spans="1:18">
      <c r="A99" s="26">
        <v>98</v>
      </c>
      <c r="B99" s="26" t="s">
        <v>179</v>
      </c>
      <c r="C99" s="26" t="s">
        <v>183</v>
      </c>
      <c r="D99" s="26" t="s">
        <v>314</v>
      </c>
      <c r="E99" s="26" t="s">
        <v>315</v>
      </c>
      <c r="F99" s="38">
        <v>0.61</v>
      </c>
      <c r="G99" s="35">
        <v>33930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2.9699999999999998</v>
      </c>
      <c r="G101" s="35">
        <v>152956</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17256</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11665</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v>-5591</v>
      </c>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176286</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387</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3003</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9740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2018</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15148</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0</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v>18490</v>
      </c>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1374</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4174</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1782</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25820</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9406</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v>548</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v>2574</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12528</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11861.04189356236</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241643.04189356236</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13657</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255300.04189356236</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216126</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-39174.04189356236</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v>13657</v>
      </c>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13657</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13657</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13657</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4:G143">
    <cfRule type="cellIs" dxfId="59" priority="7" stopIfTrue="1" operator="equal">
      <formula>0</formula>
    </cfRule>
  </conditionalFormatting>
  <conditionalFormatting sqref="F94:F101">
    <cfRule type="cellIs" dxfId="58" priority="6" stopIfTrue="1" operator="equal">
      <formula>0</formula>
    </cfRule>
  </conditionalFormatting>
  <conditionalFormatting sqref="G152">
    <cfRule type="cellIs" dxfId="57" priority="4" stopIfTrue="1" operator="equal">
      <formula>0</formula>
    </cfRule>
  </conditionalFormatting>
  <conditionalFormatting sqref="G151">
    <cfRule type="cellIs" dxfId="56" priority="5" stopIfTrue="1" operator="notEqual">
      <formula>$AE137</formula>
    </cfRule>
  </conditionalFormatting>
  <conditionalFormatting sqref="G2:G54">
    <cfRule type="cellIs" dxfId="55" priority="3" stopIfTrue="1" operator="equal">
      <formula>0</formula>
    </cfRule>
  </conditionalFormatting>
  <conditionalFormatting sqref="F55:F93">
    <cfRule type="cellIs" dxfId="54" priority="2" stopIfTrue="1" operator="equal">
      <formula>0</formula>
    </cfRule>
  </conditionalFormatting>
  <conditionalFormatting sqref="G55:G93">
    <cfRule type="cellIs" dxfId="53"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BD408"/>
  <sheetViews>
    <sheetView zoomScale="90" zoomScaleNormal="90" workbookViewId="0">
      <pane ySplit="1" topLeftCell="A134" activePane="bottomLeft" state="frozen"/>
      <selection pane="bottomLeft" activeCell="C156" sqref="C156"/>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33">
        <v>100</v>
      </c>
      <c r="H2" s="26"/>
      <c r="I2" s="26"/>
      <c r="J2" s="26"/>
      <c r="K2" s="26"/>
      <c r="L2" s="26"/>
      <c r="M2" s="26"/>
      <c r="N2" s="26"/>
      <c r="O2" s="26"/>
      <c r="P2" s="26"/>
      <c r="Q2" s="26"/>
      <c r="R2" s="26"/>
    </row>
    <row r="3" spans="1:56">
      <c r="A3" s="26">
        <v>2</v>
      </c>
      <c r="B3" s="26" t="s">
        <v>191</v>
      </c>
      <c r="C3" s="26" t="s">
        <v>192</v>
      </c>
      <c r="D3" s="26" t="s">
        <v>195</v>
      </c>
      <c r="E3" s="26" t="s">
        <v>196</v>
      </c>
      <c r="F3" s="26"/>
      <c r="G3" s="33"/>
      <c r="H3" s="26"/>
      <c r="I3" s="26"/>
      <c r="J3" s="26"/>
      <c r="K3" s="26"/>
      <c r="L3" s="26"/>
      <c r="M3" s="26"/>
      <c r="N3" s="26"/>
      <c r="O3" s="26"/>
      <c r="P3" s="26"/>
      <c r="Q3" s="26"/>
      <c r="R3" s="26"/>
    </row>
    <row r="4" spans="1:56">
      <c r="A4" s="26">
        <v>3</v>
      </c>
      <c r="B4" s="26" t="s">
        <v>191</v>
      </c>
      <c r="C4" s="26" t="s">
        <v>192</v>
      </c>
      <c r="D4" s="26" t="s">
        <v>197</v>
      </c>
      <c r="E4" s="26" t="s">
        <v>198</v>
      </c>
      <c r="F4" s="26"/>
      <c r="G4" s="33"/>
      <c r="H4" s="26"/>
      <c r="I4" s="26"/>
      <c r="J4" s="26"/>
      <c r="K4" s="26"/>
      <c r="L4" s="26"/>
      <c r="M4" s="26"/>
      <c r="N4" s="26"/>
      <c r="O4" s="26"/>
      <c r="P4" s="26"/>
      <c r="Q4" s="26"/>
      <c r="R4" s="26"/>
    </row>
    <row r="5" spans="1:56">
      <c r="A5" s="26">
        <v>4</v>
      </c>
      <c r="B5" s="26" t="s">
        <v>191</v>
      </c>
      <c r="C5" s="26" t="s">
        <v>183</v>
      </c>
      <c r="D5" s="26" t="s">
        <v>199</v>
      </c>
      <c r="E5" s="26" t="s">
        <v>200</v>
      </c>
      <c r="F5" s="26"/>
      <c r="G5" s="34">
        <f>SUM(G2:G4)</f>
        <v>100</v>
      </c>
      <c r="H5" s="26"/>
      <c r="I5" s="26"/>
      <c r="J5" s="26"/>
      <c r="K5" s="26"/>
      <c r="L5" s="26"/>
      <c r="M5" s="26"/>
      <c r="N5" s="26"/>
      <c r="O5" s="26"/>
      <c r="P5" s="26"/>
      <c r="Q5" s="26"/>
      <c r="R5" s="26"/>
    </row>
    <row r="6" spans="1:56">
      <c r="A6" s="26">
        <v>5</v>
      </c>
      <c r="B6" s="26" t="s">
        <v>191</v>
      </c>
      <c r="C6" s="26" t="s">
        <v>192</v>
      </c>
      <c r="D6" s="26" t="s">
        <v>201</v>
      </c>
      <c r="E6" s="26" t="s">
        <v>202</v>
      </c>
      <c r="F6" s="26"/>
      <c r="G6" s="33"/>
      <c r="H6" s="26"/>
      <c r="I6" s="26"/>
      <c r="J6" s="26"/>
      <c r="K6" s="26"/>
      <c r="L6" s="26"/>
      <c r="M6" s="26"/>
      <c r="N6" s="26"/>
      <c r="O6" s="26"/>
      <c r="P6" s="26"/>
      <c r="Q6" s="26"/>
      <c r="R6" s="26"/>
    </row>
    <row r="7" spans="1:56">
      <c r="A7" s="26">
        <v>6</v>
      </c>
      <c r="B7" s="26" t="s">
        <v>191</v>
      </c>
      <c r="C7" s="26" t="s">
        <v>192</v>
      </c>
      <c r="D7" s="26" t="s">
        <v>203</v>
      </c>
      <c r="E7" s="26" t="s">
        <v>204</v>
      </c>
      <c r="F7" s="26"/>
      <c r="G7" s="33">
        <f>54945-7</f>
        <v>54938</v>
      </c>
      <c r="H7" s="26"/>
      <c r="I7" s="26"/>
      <c r="J7" s="26"/>
      <c r="K7" s="26"/>
      <c r="L7" s="26"/>
      <c r="M7" s="26"/>
      <c r="N7" s="26"/>
      <c r="O7" s="26"/>
      <c r="P7" s="26"/>
      <c r="Q7" s="26"/>
      <c r="R7" s="26"/>
    </row>
    <row r="8" spans="1:56">
      <c r="A8" s="26">
        <v>7</v>
      </c>
      <c r="B8" s="26" t="s">
        <v>191</v>
      </c>
      <c r="C8" s="26" t="s">
        <v>183</v>
      </c>
      <c r="D8" s="26" t="s">
        <v>205</v>
      </c>
      <c r="E8" s="26" t="s">
        <v>206</v>
      </c>
      <c r="F8" s="26"/>
      <c r="G8" s="34">
        <f>SUM(G6:G7)</f>
        <v>54938</v>
      </c>
      <c r="H8" s="26"/>
      <c r="I8" s="26"/>
      <c r="J8" s="26"/>
      <c r="K8" s="26"/>
      <c r="L8" s="26"/>
      <c r="M8" s="26"/>
      <c r="N8" s="26"/>
      <c r="O8" s="26"/>
      <c r="P8" s="26"/>
      <c r="Q8" s="26"/>
      <c r="R8" s="26"/>
    </row>
    <row r="9" spans="1:56">
      <c r="A9" s="26">
        <v>8</v>
      </c>
      <c r="B9" s="26" t="s">
        <v>191</v>
      </c>
      <c r="C9" s="26" t="s">
        <v>192</v>
      </c>
      <c r="D9" s="26" t="s">
        <v>207</v>
      </c>
      <c r="E9" s="26" t="s">
        <v>208</v>
      </c>
      <c r="F9" s="26"/>
      <c r="G9" s="33">
        <v>255650</v>
      </c>
      <c r="H9" s="26"/>
      <c r="I9" s="26"/>
      <c r="J9" s="26"/>
      <c r="K9" s="26"/>
      <c r="L9" s="26"/>
      <c r="M9" s="26"/>
      <c r="N9" s="26"/>
      <c r="O9" s="26"/>
      <c r="P9" s="26"/>
      <c r="Q9" s="26"/>
      <c r="R9" s="26"/>
    </row>
    <row r="10" spans="1:56">
      <c r="A10" s="26">
        <v>9</v>
      </c>
      <c r="B10" s="26" t="s">
        <v>191</v>
      </c>
      <c r="C10" s="26" t="s">
        <v>192</v>
      </c>
      <c r="D10" s="26" t="s">
        <v>209</v>
      </c>
      <c r="E10" s="26" t="s">
        <v>210</v>
      </c>
      <c r="F10" s="26"/>
      <c r="G10" s="33"/>
      <c r="H10" s="26"/>
      <c r="I10" s="26"/>
      <c r="J10" s="26"/>
      <c r="K10" s="26"/>
      <c r="L10" s="26"/>
      <c r="M10" s="26"/>
      <c r="N10" s="26"/>
      <c r="O10" s="26"/>
      <c r="P10" s="26"/>
      <c r="Q10" s="26"/>
      <c r="R10" s="26"/>
    </row>
    <row r="11" spans="1:56">
      <c r="A11" s="26">
        <v>10</v>
      </c>
      <c r="B11" s="26" t="s">
        <v>191</v>
      </c>
      <c r="C11" s="26" t="s">
        <v>192</v>
      </c>
      <c r="D11" s="26" t="s">
        <v>211</v>
      </c>
      <c r="E11" s="26" t="s">
        <v>212</v>
      </c>
      <c r="F11" s="26"/>
      <c r="G11" s="33"/>
      <c r="H11" s="26"/>
      <c r="I11" s="26"/>
      <c r="J11" s="26"/>
      <c r="K11" s="26"/>
      <c r="L11" s="26"/>
      <c r="M11" s="26"/>
      <c r="N11" s="26"/>
      <c r="O11" s="26"/>
      <c r="P11" s="26"/>
      <c r="Q11" s="26"/>
      <c r="R11" s="26"/>
    </row>
    <row r="12" spans="1:56">
      <c r="A12" s="26">
        <v>11</v>
      </c>
      <c r="B12" s="26" t="s">
        <v>191</v>
      </c>
      <c r="C12" s="26" t="s">
        <v>192</v>
      </c>
      <c r="D12" s="26" t="s">
        <v>213</v>
      </c>
      <c r="E12" s="26" t="s">
        <v>214</v>
      </c>
      <c r="F12" s="26"/>
      <c r="G12" s="33"/>
      <c r="H12" s="26"/>
      <c r="I12" s="26"/>
      <c r="J12" s="26"/>
      <c r="K12" s="26"/>
      <c r="L12" s="26"/>
      <c r="M12" s="26"/>
      <c r="N12" s="26"/>
      <c r="O12" s="26"/>
      <c r="P12" s="26"/>
      <c r="Q12" s="26"/>
      <c r="R12" s="26"/>
    </row>
    <row r="13" spans="1:56">
      <c r="A13" s="26">
        <v>12</v>
      </c>
      <c r="B13" s="26" t="s">
        <v>191</v>
      </c>
      <c r="C13" s="26" t="s">
        <v>192</v>
      </c>
      <c r="D13" s="26" t="s">
        <v>215</v>
      </c>
      <c r="E13" s="26" t="s">
        <v>216</v>
      </c>
      <c r="F13" s="26"/>
      <c r="G13" s="33"/>
      <c r="H13" s="26"/>
      <c r="I13" s="26"/>
      <c r="J13" s="26"/>
      <c r="K13" s="26"/>
      <c r="L13" s="26"/>
      <c r="M13" s="26"/>
      <c r="N13" s="26"/>
      <c r="O13" s="26"/>
      <c r="P13" s="26"/>
      <c r="Q13" s="26"/>
      <c r="R13" s="26"/>
    </row>
    <row r="14" spans="1:56">
      <c r="A14" s="26">
        <v>13</v>
      </c>
      <c r="B14" s="26" t="s">
        <v>191</v>
      </c>
      <c r="C14" s="26" t="s">
        <v>192</v>
      </c>
      <c r="D14" s="26" t="s">
        <v>217</v>
      </c>
      <c r="E14" s="26" t="s">
        <v>218</v>
      </c>
      <c r="F14" s="26"/>
      <c r="G14" s="33"/>
      <c r="H14" s="26"/>
      <c r="I14" s="26"/>
      <c r="J14" s="26"/>
      <c r="K14" s="26"/>
      <c r="L14" s="26"/>
      <c r="M14" s="26"/>
      <c r="N14" s="26"/>
      <c r="O14" s="26"/>
      <c r="P14" s="26"/>
      <c r="Q14" s="26"/>
      <c r="R14" s="26"/>
    </row>
    <row r="15" spans="1:56">
      <c r="A15" s="26">
        <v>14</v>
      </c>
      <c r="B15" s="26" t="s">
        <v>191</v>
      </c>
      <c r="C15" s="26" t="s">
        <v>192</v>
      </c>
      <c r="D15" s="26" t="s">
        <v>219</v>
      </c>
      <c r="E15" s="26" t="s">
        <v>220</v>
      </c>
      <c r="F15" s="26"/>
      <c r="G15" s="33"/>
      <c r="H15" s="26"/>
      <c r="I15" s="26"/>
      <c r="J15" s="26"/>
      <c r="K15" s="26"/>
      <c r="L15" s="26"/>
      <c r="M15" s="26"/>
      <c r="N15" s="26"/>
      <c r="O15" s="26"/>
      <c r="P15" s="26"/>
      <c r="Q15" s="26"/>
      <c r="R15" s="26"/>
    </row>
    <row r="16" spans="1:56">
      <c r="A16" s="26">
        <v>15</v>
      </c>
      <c r="B16" s="26" t="s">
        <v>191</v>
      </c>
      <c r="C16" s="26" t="s">
        <v>192</v>
      </c>
      <c r="D16" s="26" t="s">
        <v>221</v>
      </c>
      <c r="E16" s="26" t="s">
        <v>222</v>
      </c>
      <c r="F16" s="26"/>
      <c r="G16" s="33"/>
      <c r="H16" s="26"/>
      <c r="I16" s="26"/>
      <c r="J16" s="26"/>
      <c r="K16" s="26"/>
      <c r="L16" s="26"/>
      <c r="M16" s="26"/>
      <c r="N16" s="26"/>
      <c r="O16" s="26"/>
      <c r="P16" s="26"/>
      <c r="Q16" s="26"/>
      <c r="R16" s="26"/>
    </row>
    <row r="17" spans="1:18">
      <c r="A17" s="26">
        <v>16</v>
      </c>
      <c r="B17" s="26" t="s">
        <v>191</v>
      </c>
      <c r="C17" s="26" t="s">
        <v>192</v>
      </c>
      <c r="D17" s="26" t="s">
        <v>223</v>
      </c>
      <c r="E17" s="26" t="s">
        <v>224</v>
      </c>
      <c r="F17" s="26"/>
      <c r="G17" s="33"/>
      <c r="H17" s="26"/>
      <c r="I17" s="26"/>
      <c r="J17" s="26"/>
      <c r="K17" s="26"/>
      <c r="L17" s="26"/>
      <c r="M17" s="26"/>
      <c r="N17" s="26"/>
      <c r="O17" s="26"/>
      <c r="P17" s="26"/>
      <c r="Q17" s="26"/>
      <c r="R17" s="26"/>
    </row>
    <row r="18" spans="1:18">
      <c r="A18" s="26">
        <v>17</v>
      </c>
      <c r="B18" s="26" t="s">
        <v>191</v>
      </c>
      <c r="C18" s="26" t="s">
        <v>192</v>
      </c>
      <c r="D18" s="26" t="s">
        <v>225</v>
      </c>
      <c r="E18" s="26" t="s">
        <v>226</v>
      </c>
      <c r="F18" s="26"/>
      <c r="G18" s="33"/>
      <c r="H18" s="26"/>
      <c r="I18" s="26"/>
      <c r="J18" s="26"/>
      <c r="K18" s="26"/>
      <c r="L18" s="26"/>
      <c r="M18" s="26"/>
      <c r="N18" s="26"/>
      <c r="O18" s="26"/>
      <c r="P18" s="26"/>
      <c r="Q18" s="26"/>
      <c r="R18" s="26"/>
    </row>
    <row r="19" spans="1:18">
      <c r="A19" s="26">
        <v>18</v>
      </c>
      <c r="B19" s="26" t="s">
        <v>191</v>
      </c>
      <c r="C19" s="26" t="s">
        <v>192</v>
      </c>
      <c r="D19" s="26" t="s">
        <v>227</v>
      </c>
      <c r="E19" s="26" t="s">
        <v>228</v>
      </c>
      <c r="F19" s="26"/>
      <c r="G19" s="33"/>
      <c r="H19" s="26"/>
      <c r="I19" s="26"/>
      <c r="J19" s="26"/>
      <c r="K19" s="26"/>
      <c r="L19" s="26"/>
      <c r="M19" s="26"/>
      <c r="N19" s="26"/>
      <c r="O19" s="26"/>
      <c r="P19" s="26"/>
      <c r="Q19" s="26"/>
      <c r="R19" s="26"/>
    </row>
    <row r="20" spans="1:18">
      <c r="A20" s="26">
        <v>19</v>
      </c>
      <c r="B20" s="26" t="s">
        <v>191</v>
      </c>
      <c r="C20" s="26" t="s">
        <v>192</v>
      </c>
      <c r="D20" s="26" t="s">
        <v>229</v>
      </c>
      <c r="E20" s="26" t="s">
        <v>230</v>
      </c>
      <c r="F20" s="26"/>
      <c r="G20" s="33"/>
      <c r="H20" s="26"/>
      <c r="I20" s="26"/>
      <c r="J20" s="26"/>
      <c r="K20" s="26"/>
      <c r="L20" s="26"/>
      <c r="M20" s="26"/>
      <c r="N20" s="26"/>
      <c r="O20" s="26"/>
      <c r="P20" s="26"/>
      <c r="Q20" s="26"/>
      <c r="R20" s="26"/>
    </row>
    <row r="21" spans="1:18">
      <c r="A21" s="26">
        <v>20</v>
      </c>
      <c r="B21" s="26" t="s">
        <v>191</v>
      </c>
      <c r="C21" s="26" t="s">
        <v>192</v>
      </c>
      <c r="D21" s="26" t="s">
        <v>231</v>
      </c>
      <c r="E21" s="26" t="s">
        <v>232</v>
      </c>
      <c r="F21" s="26"/>
      <c r="G21" s="33"/>
      <c r="H21" s="26"/>
      <c r="I21" s="26"/>
      <c r="J21" s="26"/>
      <c r="K21" s="26"/>
      <c r="L21" s="26"/>
      <c r="M21" s="26"/>
      <c r="N21" s="26"/>
      <c r="O21" s="26"/>
      <c r="P21" s="26"/>
      <c r="Q21" s="26"/>
      <c r="R21" s="26"/>
    </row>
    <row r="22" spans="1:18">
      <c r="A22" s="26">
        <v>21</v>
      </c>
      <c r="B22" s="26" t="s">
        <v>191</v>
      </c>
      <c r="C22" s="26" t="s">
        <v>192</v>
      </c>
      <c r="D22" s="26" t="s">
        <v>233</v>
      </c>
      <c r="E22" s="26" t="s">
        <v>234</v>
      </c>
      <c r="F22" s="26"/>
      <c r="G22" s="33"/>
      <c r="H22" s="26"/>
      <c r="I22" s="26"/>
      <c r="J22" s="26"/>
      <c r="K22" s="26"/>
      <c r="L22" s="26"/>
      <c r="M22" s="26"/>
      <c r="N22" s="26"/>
      <c r="O22" s="26"/>
      <c r="P22" s="26"/>
      <c r="Q22" s="26"/>
      <c r="R22" s="26"/>
    </row>
    <row r="23" spans="1:18">
      <c r="A23" s="26">
        <v>22</v>
      </c>
      <c r="B23" s="26" t="s">
        <v>191</v>
      </c>
      <c r="C23" s="26" t="s">
        <v>192</v>
      </c>
      <c r="D23" s="26" t="s">
        <v>235</v>
      </c>
      <c r="E23" s="26" t="s">
        <v>236</v>
      </c>
      <c r="F23" s="26"/>
      <c r="G23" s="33"/>
      <c r="H23" s="26"/>
      <c r="I23" s="26"/>
      <c r="J23" s="26"/>
      <c r="K23" s="26"/>
      <c r="L23" s="26"/>
      <c r="M23" s="26"/>
      <c r="N23" s="26"/>
      <c r="O23" s="26"/>
      <c r="P23" s="26"/>
      <c r="Q23" s="26"/>
      <c r="R23" s="26"/>
    </row>
    <row r="24" spans="1:18">
      <c r="A24" s="26">
        <v>23</v>
      </c>
      <c r="B24" s="26" t="s">
        <v>191</v>
      </c>
      <c r="C24" s="26" t="s">
        <v>192</v>
      </c>
      <c r="D24" s="26" t="s">
        <v>237</v>
      </c>
      <c r="E24" s="26" t="s">
        <v>238</v>
      </c>
      <c r="F24" s="26"/>
      <c r="G24" s="33"/>
      <c r="H24" s="26"/>
      <c r="I24" s="26"/>
      <c r="J24" s="26"/>
      <c r="K24" s="26"/>
      <c r="L24" s="26"/>
      <c r="M24" s="26"/>
      <c r="N24" s="26"/>
      <c r="O24" s="26"/>
      <c r="P24" s="26"/>
      <c r="Q24" s="26"/>
      <c r="R24" s="26"/>
    </row>
    <row r="25" spans="1:18">
      <c r="A25" s="26">
        <v>24</v>
      </c>
      <c r="B25" s="26" t="s">
        <v>191</v>
      </c>
      <c r="C25" s="26" t="s">
        <v>192</v>
      </c>
      <c r="D25" s="26" t="s">
        <v>239</v>
      </c>
      <c r="E25" s="26" t="s">
        <v>240</v>
      </c>
      <c r="F25" s="26"/>
      <c r="G25" s="33"/>
      <c r="H25" s="26"/>
      <c r="I25" s="26"/>
      <c r="J25" s="26"/>
      <c r="K25" s="26"/>
      <c r="L25" s="26"/>
      <c r="M25" s="26"/>
      <c r="N25" s="26"/>
      <c r="O25" s="26"/>
      <c r="P25" s="26"/>
      <c r="Q25" s="26"/>
      <c r="R25" s="26"/>
    </row>
    <row r="26" spans="1:18">
      <c r="A26" s="26">
        <v>25</v>
      </c>
      <c r="B26" s="26" t="s">
        <v>191</v>
      </c>
      <c r="C26" s="26" t="s">
        <v>192</v>
      </c>
      <c r="D26" s="26" t="s">
        <v>241</v>
      </c>
      <c r="E26" s="26" t="s">
        <v>242</v>
      </c>
      <c r="F26" s="26"/>
      <c r="G26" s="33"/>
      <c r="H26" s="26"/>
      <c r="I26" s="26"/>
      <c r="J26" s="26"/>
      <c r="K26" s="26"/>
      <c r="L26" s="26"/>
      <c r="M26" s="26"/>
      <c r="N26" s="26"/>
      <c r="O26" s="26"/>
      <c r="P26" s="26"/>
      <c r="Q26" s="26"/>
      <c r="R26" s="26"/>
    </row>
    <row r="27" spans="1:18">
      <c r="A27" s="26">
        <v>26</v>
      </c>
      <c r="B27" s="26" t="s">
        <v>191</v>
      </c>
      <c r="C27" s="26" t="s">
        <v>192</v>
      </c>
      <c r="D27" s="26" t="s">
        <v>243</v>
      </c>
      <c r="E27" s="26" t="s">
        <v>244</v>
      </c>
      <c r="F27" s="26"/>
      <c r="G27" s="33"/>
      <c r="H27" s="26"/>
      <c r="I27" s="26"/>
      <c r="J27" s="26"/>
      <c r="K27" s="26"/>
      <c r="L27" s="26"/>
      <c r="M27" s="26"/>
      <c r="N27" s="26"/>
      <c r="O27" s="26"/>
      <c r="P27" s="26"/>
      <c r="Q27" s="26"/>
      <c r="R27" s="26"/>
    </row>
    <row r="28" spans="1:18">
      <c r="A28" s="26">
        <v>27</v>
      </c>
      <c r="B28" s="26" t="s">
        <v>191</v>
      </c>
      <c r="C28" s="26" t="s">
        <v>192</v>
      </c>
      <c r="D28" s="26" t="s">
        <v>245</v>
      </c>
      <c r="E28" s="26" t="s">
        <v>246</v>
      </c>
      <c r="F28" s="26"/>
      <c r="G28" s="33"/>
      <c r="H28" s="26"/>
      <c r="I28" s="26"/>
      <c r="J28" s="26"/>
      <c r="K28" s="26"/>
      <c r="L28" s="26"/>
      <c r="M28" s="26"/>
      <c r="N28" s="26"/>
      <c r="O28" s="26"/>
      <c r="P28" s="26"/>
      <c r="Q28" s="26"/>
      <c r="R28" s="26"/>
    </row>
    <row r="29" spans="1:18">
      <c r="A29" s="26">
        <v>28</v>
      </c>
      <c r="B29" s="26" t="s">
        <v>191</v>
      </c>
      <c r="C29" s="26" t="s">
        <v>192</v>
      </c>
      <c r="D29" s="26" t="s">
        <v>247</v>
      </c>
      <c r="E29" s="26" t="s">
        <v>248</v>
      </c>
      <c r="F29" s="26"/>
      <c r="G29" s="33"/>
      <c r="H29" s="26"/>
      <c r="I29" s="26"/>
      <c r="J29" s="26"/>
      <c r="K29" s="26"/>
      <c r="L29" s="26"/>
      <c r="M29" s="26"/>
      <c r="N29" s="26"/>
      <c r="O29" s="26"/>
      <c r="P29" s="26"/>
      <c r="Q29" s="26"/>
      <c r="R29" s="26"/>
    </row>
    <row r="30" spans="1:18">
      <c r="A30" s="26">
        <v>29</v>
      </c>
      <c r="B30" s="26" t="s">
        <v>191</v>
      </c>
      <c r="C30" s="26" t="s">
        <v>192</v>
      </c>
      <c r="D30" s="26" t="s">
        <v>249</v>
      </c>
      <c r="E30" s="26" t="s">
        <v>250</v>
      </c>
      <c r="F30" s="26"/>
      <c r="G30" s="33"/>
      <c r="H30" s="26"/>
      <c r="I30" s="26"/>
      <c r="J30" s="26"/>
      <c r="K30" s="26"/>
      <c r="L30" s="26"/>
      <c r="M30" s="26"/>
      <c r="N30" s="26"/>
      <c r="O30" s="26"/>
      <c r="P30" s="26"/>
      <c r="Q30" s="26"/>
      <c r="R30" s="26"/>
    </row>
    <row r="31" spans="1:18">
      <c r="A31" s="26">
        <v>30</v>
      </c>
      <c r="B31" s="26" t="s">
        <v>191</v>
      </c>
      <c r="C31" s="26" t="s">
        <v>192</v>
      </c>
      <c r="D31" s="26" t="s">
        <v>251</v>
      </c>
      <c r="E31" s="26" t="s">
        <v>252</v>
      </c>
      <c r="F31" s="26"/>
      <c r="G31" s="33"/>
      <c r="H31" s="26"/>
      <c r="I31" s="26"/>
      <c r="J31" s="26"/>
      <c r="K31" s="26"/>
      <c r="L31" s="26"/>
      <c r="M31" s="26"/>
      <c r="N31" s="26"/>
      <c r="O31" s="26"/>
      <c r="P31" s="26"/>
      <c r="Q31" s="26"/>
      <c r="R31" s="26"/>
    </row>
    <row r="32" spans="1:18">
      <c r="A32" s="26">
        <v>31</v>
      </c>
      <c r="B32" s="26" t="s">
        <v>191</v>
      </c>
      <c r="C32" s="26" t="s">
        <v>192</v>
      </c>
      <c r="D32" s="26" t="s">
        <v>253</v>
      </c>
      <c r="E32" s="26" t="s">
        <v>254</v>
      </c>
      <c r="F32" s="26"/>
      <c r="G32" s="33"/>
      <c r="H32" s="26"/>
      <c r="I32" s="26"/>
      <c r="J32" s="26"/>
      <c r="K32" s="26"/>
      <c r="L32" s="26"/>
      <c r="M32" s="26"/>
      <c r="N32" s="26"/>
      <c r="O32" s="26"/>
      <c r="P32" s="26"/>
      <c r="Q32" s="26"/>
      <c r="R32" s="26"/>
    </row>
    <row r="33" spans="1:18">
      <c r="A33" s="26">
        <v>32</v>
      </c>
      <c r="B33" s="26" t="s">
        <v>191</v>
      </c>
      <c r="C33" s="26" t="s">
        <v>192</v>
      </c>
      <c r="D33" s="26" t="s">
        <v>255</v>
      </c>
      <c r="E33" s="26" t="s">
        <v>256</v>
      </c>
      <c r="F33" s="26"/>
      <c r="G33" s="33"/>
      <c r="H33" s="26"/>
      <c r="I33" s="26"/>
      <c r="J33" s="26"/>
      <c r="K33" s="26"/>
      <c r="L33" s="26"/>
      <c r="M33" s="26"/>
      <c r="N33" s="26"/>
      <c r="O33" s="26"/>
      <c r="P33" s="26"/>
      <c r="Q33" s="26"/>
      <c r="R33" s="26"/>
    </row>
    <row r="34" spans="1:18">
      <c r="A34" s="26">
        <v>33</v>
      </c>
      <c r="B34" s="26" t="s">
        <v>191</v>
      </c>
      <c r="C34" s="26" t="s">
        <v>192</v>
      </c>
      <c r="D34" s="26" t="s">
        <v>257</v>
      </c>
      <c r="E34" s="26" t="s">
        <v>258</v>
      </c>
      <c r="F34" s="26"/>
      <c r="G34" s="33"/>
      <c r="H34" s="26"/>
      <c r="I34" s="26"/>
      <c r="J34" s="26"/>
      <c r="K34" s="26"/>
      <c r="L34" s="26"/>
      <c r="M34" s="26"/>
      <c r="N34" s="26"/>
      <c r="O34" s="26"/>
      <c r="P34" s="26"/>
      <c r="Q34" s="26"/>
      <c r="R34" s="26"/>
    </row>
    <row r="35" spans="1:18">
      <c r="A35" s="26">
        <v>34</v>
      </c>
      <c r="B35" s="26" t="s">
        <v>191</v>
      </c>
      <c r="C35" s="26" t="s">
        <v>192</v>
      </c>
      <c r="D35" s="26" t="s">
        <v>259</v>
      </c>
      <c r="E35" s="26" t="s">
        <v>260</v>
      </c>
      <c r="F35" s="26"/>
      <c r="G35" s="33"/>
      <c r="H35" s="26"/>
      <c r="I35" s="26"/>
      <c r="J35" s="26"/>
      <c r="K35" s="26"/>
      <c r="L35" s="26"/>
      <c r="M35" s="26"/>
      <c r="N35" s="26"/>
      <c r="O35" s="26"/>
      <c r="P35" s="26"/>
      <c r="Q35" s="26"/>
      <c r="R35" s="26"/>
    </row>
    <row r="36" spans="1:18">
      <c r="A36" s="26">
        <v>35</v>
      </c>
      <c r="B36" s="26" t="s">
        <v>191</v>
      </c>
      <c r="C36" s="26" t="s">
        <v>192</v>
      </c>
      <c r="D36" s="26" t="s">
        <v>261</v>
      </c>
      <c r="E36" s="26" t="s">
        <v>262</v>
      </c>
      <c r="F36" s="26"/>
      <c r="G36" s="33"/>
      <c r="H36" s="26"/>
      <c r="I36" s="26"/>
      <c r="J36" s="26"/>
      <c r="K36" s="26"/>
      <c r="L36" s="26"/>
      <c r="M36" s="26"/>
      <c r="N36" s="26"/>
      <c r="O36" s="26"/>
      <c r="P36" s="26"/>
      <c r="Q36" s="26"/>
      <c r="R36" s="26"/>
    </row>
    <row r="37" spans="1:18">
      <c r="A37" s="26">
        <v>36</v>
      </c>
      <c r="B37" s="26" t="s">
        <v>191</v>
      </c>
      <c r="C37" s="26" t="s">
        <v>192</v>
      </c>
      <c r="D37" s="26" t="s">
        <v>263</v>
      </c>
      <c r="E37" s="26" t="s">
        <v>264</v>
      </c>
      <c r="F37" s="26"/>
      <c r="G37" s="33"/>
      <c r="H37" s="26"/>
      <c r="I37" s="26"/>
      <c r="J37" s="26"/>
      <c r="K37" s="26"/>
      <c r="L37" s="26"/>
      <c r="M37" s="26"/>
      <c r="N37" s="26"/>
      <c r="O37" s="26"/>
      <c r="P37" s="26"/>
      <c r="Q37" s="26"/>
      <c r="R37" s="26"/>
    </row>
    <row r="38" spans="1:18">
      <c r="A38" s="26">
        <v>37</v>
      </c>
      <c r="B38" s="26" t="s">
        <v>191</v>
      </c>
      <c r="C38" s="26" t="s">
        <v>192</v>
      </c>
      <c r="D38" s="26" t="s">
        <v>265</v>
      </c>
      <c r="E38" s="26" t="s">
        <v>266</v>
      </c>
      <c r="F38" s="26"/>
      <c r="G38" s="33"/>
      <c r="H38" s="26"/>
      <c r="I38" s="26"/>
      <c r="J38" s="26"/>
      <c r="K38" s="26"/>
      <c r="L38" s="26"/>
      <c r="M38" s="26"/>
      <c r="N38" s="26"/>
      <c r="O38" s="26"/>
      <c r="P38" s="26"/>
      <c r="Q38" s="26"/>
      <c r="R38" s="26"/>
    </row>
    <row r="39" spans="1:18">
      <c r="A39" s="26">
        <v>38</v>
      </c>
      <c r="B39" s="26" t="s">
        <v>191</v>
      </c>
      <c r="C39" s="26" t="s">
        <v>192</v>
      </c>
      <c r="D39" s="26" t="s">
        <v>267</v>
      </c>
      <c r="E39" s="26" t="s">
        <v>268</v>
      </c>
      <c r="F39" s="26"/>
      <c r="G39" s="33">
        <f>1544+7</f>
        <v>1551</v>
      </c>
      <c r="H39" s="26"/>
      <c r="I39" s="26"/>
      <c r="J39" s="26"/>
      <c r="K39" s="26"/>
      <c r="L39" s="26"/>
      <c r="M39" s="26"/>
      <c r="N39" s="26"/>
      <c r="O39" s="26"/>
      <c r="P39" s="26"/>
      <c r="Q39" s="26"/>
      <c r="R39" s="26"/>
    </row>
    <row r="40" spans="1:18">
      <c r="A40" s="26">
        <v>39</v>
      </c>
      <c r="B40" s="26" t="s">
        <v>191</v>
      </c>
      <c r="C40" s="26" t="s">
        <v>192</v>
      </c>
      <c r="D40" s="26" t="s">
        <v>269</v>
      </c>
      <c r="E40" s="26" t="s">
        <v>270</v>
      </c>
      <c r="F40" s="26"/>
      <c r="G40" s="33"/>
      <c r="H40" s="26"/>
      <c r="I40" s="26"/>
      <c r="J40" s="26"/>
      <c r="K40" s="26"/>
      <c r="L40" s="26"/>
      <c r="M40" s="26"/>
      <c r="N40" s="26"/>
      <c r="O40" s="26"/>
      <c r="P40" s="26"/>
      <c r="Q40" s="26"/>
      <c r="R40" s="26"/>
    </row>
    <row r="41" spans="1:18">
      <c r="A41" s="26">
        <v>40</v>
      </c>
      <c r="B41" s="26" t="s">
        <v>191</v>
      </c>
      <c r="C41" s="26" t="s">
        <v>192</v>
      </c>
      <c r="D41" s="26" t="s">
        <v>271</v>
      </c>
      <c r="E41" s="26" t="s">
        <v>272</v>
      </c>
      <c r="F41" s="26"/>
      <c r="G41" s="33"/>
      <c r="H41" s="26"/>
      <c r="I41" s="26"/>
      <c r="J41" s="26"/>
      <c r="K41" s="26"/>
      <c r="L41" s="26"/>
      <c r="M41" s="26"/>
      <c r="N41" s="26"/>
      <c r="O41" s="26"/>
      <c r="P41" s="26"/>
      <c r="Q41" s="26"/>
      <c r="R41" s="26"/>
    </row>
    <row r="42" spans="1:18">
      <c r="A42" s="26">
        <v>41</v>
      </c>
      <c r="B42" s="26" t="s">
        <v>191</v>
      </c>
      <c r="C42" s="26" t="s">
        <v>192</v>
      </c>
      <c r="D42" s="26" t="s">
        <v>273</v>
      </c>
      <c r="E42" s="26" t="s">
        <v>274</v>
      </c>
      <c r="F42" s="26"/>
      <c r="G42" s="33"/>
      <c r="H42" s="26"/>
      <c r="I42" s="26"/>
      <c r="J42" s="26"/>
      <c r="K42" s="26"/>
      <c r="L42" s="26"/>
      <c r="M42" s="26"/>
      <c r="N42" s="26"/>
      <c r="O42" s="26"/>
      <c r="P42" s="26"/>
      <c r="Q42" s="26"/>
      <c r="R42" s="26"/>
    </row>
    <row r="43" spans="1:18">
      <c r="A43" s="26">
        <v>42</v>
      </c>
      <c r="B43" s="26" t="s">
        <v>191</v>
      </c>
      <c r="C43" s="26" t="s">
        <v>192</v>
      </c>
      <c r="D43" s="26" t="s">
        <v>275</v>
      </c>
      <c r="E43" s="26" t="s">
        <v>276</v>
      </c>
      <c r="F43" s="26"/>
      <c r="G43" s="33"/>
      <c r="H43" s="26"/>
      <c r="I43" s="26"/>
      <c r="J43" s="26"/>
      <c r="K43" s="26"/>
      <c r="L43" s="26"/>
      <c r="M43" s="26"/>
      <c r="N43" s="26"/>
      <c r="O43" s="26"/>
      <c r="P43" s="26"/>
      <c r="Q43" s="26"/>
      <c r="R43" s="26"/>
    </row>
    <row r="44" spans="1:18">
      <c r="A44" s="26">
        <v>43</v>
      </c>
      <c r="B44" s="26" t="s">
        <v>191</v>
      </c>
      <c r="C44" s="26" t="s">
        <v>183</v>
      </c>
      <c r="D44" s="26" t="s">
        <v>277</v>
      </c>
      <c r="E44" s="26" t="s">
        <v>278</v>
      </c>
      <c r="F44" s="26"/>
      <c r="G44" s="35">
        <f>SUM(G9:G43)</f>
        <v>257201</v>
      </c>
      <c r="H44" s="26"/>
      <c r="I44" s="26"/>
      <c r="J44" s="26"/>
      <c r="K44" s="26"/>
      <c r="L44" s="26"/>
      <c r="M44" s="26"/>
      <c r="N44" s="26"/>
      <c r="O44" s="26"/>
      <c r="P44" s="26"/>
      <c r="Q44" s="26"/>
      <c r="R44" s="26"/>
    </row>
    <row r="45" spans="1:18">
      <c r="A45" s="26">
        <v>44</v>
      </c>
      <c r="B45" s="26" t="s">
        <v>191</v>
      </c>
      <c r="C45" s="26" t="s">
        <v>192</v>
      </c>
      <c r="D45" s="26" t="s">
        <v>279</v>
      </c>
      <c r="E45" s="26" t="s">
        <v>280</v>
      </c>
      <c r="F45" s="26"/>
      <c r="G45" s="33"/>
      <c r="H45" s="26"/>
      <c r="I45" s="26"/>
      <c r="J45" s="26"/>
      <c r="K45" s="26"/>
      <c r="L45" s="26"/>
      <c r="M45" s="26"/>
      <c r="N45" s="26"/>
      <c r="O45" s="26"/>
      <c r="P45" s="26"/>
      <c r="Q45" s="26"/>
      <c r="R45" s="26"/>
    </row>
    <row r="46" spans="1:18">
      <c r="A46" s="26">
        <v>45</v>
      </c>
      <c r="B46" s="26" t="s">
        <v>191</v>
      </c>
      <c r="C46" s="26" t="s">
        <v>192</v>
      </c>
      <c r="D46" s="26" t="s">
        <v>281</v>
      </c>
      <c r="E46" s="26" t="s">
        <v>282</v>
      </c>
      <c r="F46" s="26"/>
      <c r="G46" s="33"/>
      <c r="H46" s="26"/>
      <c r="I46" s="26"/>
      <c r="J46" s="26"/>
      <c r="K46" s="26"/>
      <c r="L46" s="26"/>
      <c r="M46" s="26"/>
      <c r="N46" s="26"/>
      <c r="O46" s="26"/>
      <c r="P46" s="26"/>
      <c r="Q46" s="26"/>
      <c r="R46" s="26"/>
    </row>
    <row r="47" spans="1:18">
      <c r="A47" s="26">
        <v>46</v>
      </c>
      <c r="B47" s="26" t="s">
        <v>191</v>
      </c>
      <c r="C47" s="26" t="s">
        <v>192</v>
      </c>
      <c r="D47" s="26" t="s">
        <v>283</v>
      </c>
      <c r="E47" s="26" t="s">
        <v>284</v>
      </c>
      <c r="F47" s="26"/>
      <c r="G47" s="33"/>
      <c r="H47" s="26"/>
      <c r="I47" s="26"/>
      <c r="J47" s="26"/>
      <c r="K47" s="26"/>
      <c r="L47" s="26"/>
      <c r="M47" s="26"/>
      <c r="N47" s="26"/>
      <c r="O47" s="26"/>
      <c r="P47" s="26"/>
      <c r="Q47" s="26"/>
      <c r="R47" s="26"/>
    </row>
    <row r="48" spans="1:18">
      <c r="A48" s="26">
        <v>47</v>
      </c>
      <c r="B48" s="26" t="s">
        <v>191</v>
      </c>
      <c r="C48" s="26" t="s">
        <v>192</v>
      </c>
      <c r="D48" s="26" t="s">
        <v>285</v>
      </c>
      <c r="E48" s="26" t="s">
        <v>286</v>
      </c>
      <c r="F48" s="26"/>
      <c r="G48" s="33"/>
      <c r="H48" s="26"/>
      <c r="I48" s="26"/>
      <c r="J48" s="26"/>
      <c r="K48" s="26"/>
      <c r="L48" s="26"/>
      <c r="M48" s="26"/>
      <c r="N48" s="26"/>
      <c r="O48" s="26"/>
      <c r="P48" s="26"/>
      <c r="Q48" s="26"/>
      <c r="R48" s="26"/>
    </row>
    <row r="49" spans="1:18">
      <c r="A49" s="26">
        <v>48</v>
      </c>
      <c r="B49" s="26" t="s">
        <v>191</v>
      </c>
      <c r="C49" s="26" t="s">
        <v>192</v>
      </c>
      <c r="D49" s="26" t="s">
        <v>287</v>
      </c>
      <c r="E49" s="26" t="s">
        <v>288</v>
      </c>
      <c r="F49" s="26"/>
      <c r="G49" s="33"/>
      <c r="H49" s="26"/>
      <c r="I49" s="26"/>
      <c r="J49" s="26"/>
      <c r="K49" s="26"/>
      <c r="L49" s="26"/>
      <c r="M49" s="26"/>
      <c r="N49" s="26"/>
      <c r="O49" s="26"/>
      <c r="P49" s="26"/>
      <c r="Q49" s="26"/>
      <c r="R49" s="26"/>
    </row>
    <row r="50" spans="1:18">
      <c r="A50" s="26">
        <v>49</v>
      </c>
      <c r="B50" s="26" t="s">
        <v>191</v>
      </c>
      <c r="C50" s="26" t="s">
        <v>192</v>
      </c>
      <c r="D50" s="26" t="s">
        <v>289</v>
      </c>
      <c r="E50" s="26" t="s">
        <v>290</v>
      </c>
      <c r="F50" s="26"/>
      <c r="G50" s="33"/>
      <c r="H50" s="26"/>
      <c r="I50" s="26"/>
      <c r="J50" s="26"/>
      <c r="K50" s="26"/>
      <c r="L50" s="26"/>
      <c r="M50" s="26"/>
      <c r="N50" s="26"/>
      <c r="O50" s="26"/>
      <c r="P50" s="26"/>
      <c r="Q50" s="26"/>
      <c r="R50" s="26"/>
    </row>
    <row r="51" spans="1:18">
      <c r="A51" s="26">
        <v>50</v>
      </c>
      <c r="B51" s="26" t="s">
        <v>191</v>
      </c>
      <c r="C51" s="26" t="s">
        <v>192</v>
      </c>
      <c r="D51" s="26" t="s">
        <v>291</v>
      </c>
      <c r="E51" s="26" t="s">
        <v>292</v>
      </c>
      <c r="F51" s="26"/>
      <c r="G51" s="33">
        <v>750</v>
      </c>
      <c r="H51" s="26"/>
      <c r="I51" s="26"/>
      <c r="J51" s="26"/>
      <c r="K51" s="26"/>
      <c r="L51" s="26"/>
      <c r="M51" s="26"/>
      <c r="N51" s="26"/>
      <c r="O51" s="26"/>
      <c r="P51" s="26"/>
      <c r="Q51" s="26"/>
      <c r="R51" s="26"/>
    </row>
    <row r="52" spans="1:18">
      <c r="A52" s="26">
        <v>51</v>
      </c>
      <c r="B52" s="26" t="s">
        <v>191</v>
      </c>
      <c r="C52" s="26" t="s">
        <v>192</v>
      </c>
      <c r="D52" s="26" t="s">
        <v>293</v>
      </c>
      <c r="E52" s="26" t="s">
        <v>294</v>
      </c>
      <c r="F52" s="26"/>
      <c r="G52" s="33"/>
      <c r="H52" s="26"/>
      <c r="I52" s="26"/>
      <c r="J52" s="26"/>
      <c r="K52" s="26"/>
      <c r="L52" s="26"/>
      <c r="M52" s="26"/>
      <c r="N52" s="26"/>
      <c r="O52" s="26"/>
      <c r="P52" s="26"/>
      <c r="Q52" s="26"/>
      <c r="R52" s="26"/>
    </row>
    <row r="53" spans="1:18">
      <c r="A53" s="26">
        <v>52</v>
      </c>
      <c r="B53" s="26" t="s">
        <v>191</v>
      </c>
      <c r="C53" s="26" t="s">
        <v>192</v>
      </c>
      <c r="D53" s="26" t="s">
        <v>295</v>
      </c>
      <c r="E53" s="26" t="s">
        <v>296</v>
      </c>
      <c r="F53" s="26"/>
      <c r="G53" s="33"/>
      <c r="H53" s="26"/>
      <c r="I53" s="26"/>
      <c r="J53" s="26"/>
      <c r="K53" s="26"/>
      <c r="L53" s="26"/>
      <c r="M53" s="26"/>
      <c r="N53" s="26"/>
      <c r="O53" s="26"/>
      <c r="P53" s="26"/>
      <c r="Q53" s="26"/>
      <c r="R53" s="26"/>
    </row>
    <row r="54" spans="1:18">
      <c r="A54" s="26">
        <v>53</v>
      </c>
      <c r="B54" s="26" t="s">
        <v>191</v>
      </c>
      <c r="C54" s="26" t="s">
        <v>183</v>
      </c>
      <c r="D54" s="26" t="s">
        <v>297</v>
      </c>
      <c r="E54" s="26" t="s">
        <v>298</v>
      </c>
      <c r="F54" s="26"/>
      <c r="G54" s="35">
        <f>SUM(G5,G8,,G44,G45:G53)</f>
        <v>312989</v>
      </c>
      <c r="H54" s="26"/>
      <c r="I54" s="26"/>
      <c r="J54" s="26"/>
      <c r="K54" s="26"/>
      <c r="L54" s="26"/>
      <c r="M54" s="26"/>
      <c r="N54" s="26"/>
      <c r="O54" s="26"/>
      <c r="P54" s="26"/>
      <c r="Q54" s="26"/>
      <c r="R54" s="26"/>
    </row>
    <row r="55" spans="1:18">
      <c r="A55" s="26">
        <v>54</v>
      </c>
      <c r="B55" s="26" t="s">
        <v>299</v>
      </c>
      <c r="C55" s="26" t="s">
        <v>192</v>
      </c>
      <c r="D55" s="26" t="s">
        <v>8</v>
      </c>
      <c r="E55" s="26" t="s">
        <v>9</v>
      </c>
      <c r="F55" s="36">
        <v>1</v>
      </c>
      <c r="G55" s="33">
        <f>21460+23348</f>
        <v>44808</v>
      </c>
      <c r="H55" s="26"/>
      <c r="I55" s="26"/>
      <c r="J55" s="26"/>
      <c r="K55" s="26"/>
      <c r="L55" s="26"/>
      <c r="M55" s="26"/>
      <c r="N55" s="26"/>
      <c r="O55" s="26"/>
      <c r="P55" s="26"/>
      <c r="Q55" s="26"/>
      <c r="R55" s="26"/>
    </row>
    <row r="56" spans="1:18">
      <c r="A56" s="26">
        <v>55</v>
      </c>
      <c r="B56" s="26" t="s">
        <v>299</v>
      </c>
      <c r="C56" s="26" t="s">
        <v>192</v>
      </c>
      <c r="D56" s="26" t="s">
        <v>10</v>
      </c>
      <c r="E56" s="26" t="s">
        <v>11</v>
      </c>
      <c r="F56" s="36">
        <v>0.12</v>
      </c>
      <c r="G56" s="33">
        <v>9360</v>
      </c>
      <c r="H56" s="26"/>
      <c r="I56" s="26"/>
      <c r="J56" s="26"/>
      <c r="K56" s="26"/>
      <c r="L56" s="26"/>
      <c r="M56" s="26"/>
      <c r="N56" s="26"/>
      <c r="O56" s="26"/>
      <c r="P56" s="26"/>
      <c r="Q56" s="26"/>
      <c r="R56" s="26"/>
    </row>
    <row r="57" spans="1:18">
      <c r="A57" s="26">
        <v>56</v>
      </c>
      <c r="B57" s="26" t="s">
        <v>299</v>
      </c>
      <c r="C57" s="26" t="s">
        <v>192</v>
      </c>
      <c r="D57" s="26" t="s">
        <v>12</v>
      </c>
      <c r="E57" s="26" t="s">
        <v>13</v>
      </c>
      <c r="F57" s="36"/>
      <c r="G57" s="33"/>
      <c r="H57" s="26"/>
      <c r="I57" s="26"/>
      <c r="J57" s="26"/>
      <c r="K57" s="26"/>
      <c r="L57" s="26"/>
      <c r="M57" s="26"/>
      <c r="N57" s="26"/>
      <c r="O57" s="26"/>
      <c r="P57" s="26"/>
      <c r="Q57" s="26"/>
      <c r="R57" s="26"/>
    </row>
    <row r="58" spans="1:18">
      <c r="A58" s="26">
        <v>57</v>
      </c>
      <c r="B58" s="26" t="s">
        <v>299</v>
      </c>
      <c r="C58" s="26" t="s">
        <v>192</v>
      </c>
      <c r="D58" s="26" t="s">
        <v>14</v>
      </c>
      <c r="E58" s="26" t="s">
        <v>15</v>
      </c>
      <c r="F58" s="36"/>
      <c r="G58" s="33"/>
      <c r="H58" s="26"/>
      <c r="I58" s="26"/>
      <c r="J58" s="26"/>
      <c r="K58" s="26"/>
      <c r="L58" s="26"/>
      <c r="M58" s="26"/>
      <c r="N58" s="26"/>
      <c r="O58" s="26"/>
      <c r="P58" s="26"/>
      <c r="Q58" s="26"/>
      <c r="R58" s="26"/>
    </row>
    <row r="59" spans="1:18">
      <c r="A59" s="26">
        <v>58</v>
      </c>
      <c r="B59" s="26" t="s">
        <v>299</v>
      </c>
      <c r="C59" s="26" t="s">
        <v>192</v>
      </c>
      <c r="D59" s="26" t="s">
        <v>18</v>
      </c>
      <c r="E59" s="26" t="s">
        <v>19</v>
      </c>
      <c r="F59" s="36"/>
      <c r="G59" s="33"/>
      <c r="H59" s="26"/>
      <c r="I59" s="26"/>
      <c r="J59" s="26"/>
      <c r="K59" s="26"/>
      <c r="L59" s="26"/>
      <c r="M59" s="26"/>
      <c r="N59" s="26"/>
      <c r="O59" s="26"/>
      <c r="P59" s="26"/>
      <c r="Q59" s="26"/>
      <c r="R59" s="26"/>
    </row>
    <row r="60" spans="1:18">
      <c r="A60" s="26">
        <v>59</v>
      </c>
      <c r="B60" s="26" t="s">
        <v>299</v>
      </c>
      <c r="C60" s="26" t="s">
        <v>192</v>
      </c>
      <c r="D60" s="26" t="s">
        <v>20</v>
      </c>
      <c r="E60" s="26" t="s">
        <v>21</v>
      </c>
      <c r="F60" s="36"/>
      <c r="G60" s="33"/>
      <c r="H60" s="26"/>
      <c r="I60" s="26"/>
      <c r="J60" s="26"/>
      <c r="K60" s="26"/>
      <c r="L60" s="26"/>
      <c r="M60" s="26"/>
      <c r="N60" s="26"/>
      <c r="O60" s="26"/>
      <c r="P60" s="26"/>
      <c r="Q60" s="26"/>
      <c r="R60" s="26"/>
    </row>
    <row r="61" spans="1:18">
      <c r="A61" s="26">
        <v>60</v>
      </c>
      <c r="B61" s="26" t="s">
        <v>299</v>
      </c>
      <c r="C61" s="26" t="s">
        <v>192</v>
      </c>
      <c r="D61" s="26" t="s">
        <v>22</v>
      </c>
      <c r="E61" s="26" t="s">
        <v>23</v>
      </c>
      <c r="F61" s="36"/>
      <c r="G61" s="33"/>
      <c r="H61" s="26"/>
      <c r="I61" s="26"/>
      <c r="J61" s="26"/>
      <c r="K61" s="26"/>
      <c r="L61" s="26"/>
      <c r="M61" s="26"/>
      <c r="N61" s="26"/>
      <c r="O61" s="26"/>
      <c r="P61" s="26"/>
      <c r="Q61" s="26"/>
      <c r="R61" s="26"/>
    </row>
    <row r="62" spans="1:18">
      <c r="A62" s="26">
        <v>61</v>
      </c>
      <c r="B62" s="26" t="s">
        <v>299</v>
      </c>
      <c r="C62" s="26" t="s">
        <v>192</v>
      </c>
      <c r="D62" s="26" t="s">
        <v>24</v>
      </c>
      <c r="E62" s="26" t="s">
        <v>25</v>
      </c>
      <c r="F62" s="36"/>
      <c r="G62" s="33"/>
      <c r="H62" s="26"/>
      <c r="I62" s="26"/>
      <c r="J62" s="26"/>
      <c r="K62" s="26"/>
      <c r="L62" s="26"/>
      <c r="M62" s="26"/>
      <c r="N62" s="26"/>
      <c r="O62" s="26"/>
      <c r="P62" s="26"/>
      <c r="Q62" s="26"/>
      <c r="R62" s="26"/>
    </row>
    <row r="63" spans="1:18">
      <c r="A63" s="26">
        <v>62</v>
      </c>
      <c r="B63" s="26" t="s">
        <v>299</v>
      </c>
      <c r="C63" s="26" t="s">
        <v>192</v>
      </c>
      <c r="D63" s="26" t="s">
        <v>26</v>
      </c>
      <c r="E63" s="26" t="s">
        <v>27</v>
      </c>
      <c r="F63" s="36"/>
      <c r="G63" s="33"/>
      <c r="H63" s="26"/>
      <c r="I63" s="26"/>
      <c r="J63" s="26"/>
      <c r="K63" s="26"/>
      <c r="L63" s="26"/>
      <c r="M63" s="26"/>
      <c r="N63" s="26"/>
      <c r="O63" s="26"/>
      <c r="P63" s="26"/>
      <c r="Q63" s="26"/>
      <c r="R63" s="26"/>
    </row>
    <row r="64" spans="1:18">
      <c r="A64" s="26">
        <v>63</v>
      </c>
      <c r="B64" s="26" t="s">
        <v>299</v>
      </c>
      <c r="C64" s="26" t="s">
        <v>192</v>
      </c>
      <c r="D64" s="26" t="s">
        <v>28</v>
      </c>
      <c r="E64" s="26" t="s">
        <v>29</v>
      </c>
      <c r="F64" s="36"/>
      <c r="G64" s="33"/>
      <c r="H64" s="26"/>
      <c r="I64" s="26"/>
      <c r="J64" s="26"/>
      <c r="K64" s="26"/>
      <c r="L64" s="26"/>
      <c r="M64" s="26"/>
      <c r="N64" s="26"/>
      <c r="O64" s="26"/>
      <c r="P64" s="26"/>
      <c r="Q64" s="26"/>
      <c r="R64" s="26"/>
    </row>
    <row r="65" spans="1:18">
      <c r="A65" s="26">
        <v>64</v>
      </c>
      <c r="B65" s="26" t="s">
        <v>299</v>
      </c>
      <c r="C65" s="26" t="s">
        <v>192</v>
      </c>
      <c r="D65" s="26" t="s">
        <v>30</v>
      </c>
      <c r="E65" s="26" t="s">
        <v>31</v>
      </c>
      <c r="F65" s="36"/>
      <c r="G65" s="33"/>
      <c r="H65" s="26"/>
      <c r="I65" s="26"/>
      <c r="J65" s="26"/>
      <c r="K65" s="26"/>
      <c r="L65" s="26"/>
      <c r="M65" s="26"/>
      <c r="N65" s="26"/>
      <c r="O65" s="26"/>
      <c r="P65" s="26"/>
      <c r="Q65" s="26"/>
      <c r="R65" s="26"/>
    </row>
    <row r="66" spans="1:18">
      <c r="A66" s="26">
        <v>65</v>
      </c>
      <c r="B66" s="26" t="s">
        <v>299</v>
      </c>
      <c r="C66" s="26" t="s">
        <v>192</v>
      </c>
      <c r="D66" s="26" t="s">
        <v>32</v>
      </c>
      <c r="E66" s="26" t="s">
        <v>33</v>
      </c>
      <c r="F66" s="36"/>
      <c r="G66" s="33"/>
      <c r="H66" s="26"/>
      <c r="I66" s="26"/>
      <c r="J66" s="26"/>
      <c r="K66" s="26"/>
      <c r="L66" s="26"/>
      <c r="M66" s="26"/>
      <c r="N66" s="26"/>
      <c r="O66" s="26"/>
      <c r="P66" s="26"/>
      <c r="Q66" s="26"/>
      <c r="R66" s="26"/>
    </row>
    <row r="67" spans="1:18">
      <c r="A67" s="26">
        <v>66</v>
      </c>
      <c r="B67" s="26" t="s">
        <v>299</v>
      </c>
      <c r="C67" s="26" t="s">
        <v>192</v>
      </c>
      <c r="D67" s="26" t="s">
        <v>34</v>
      </c>
      <c r="E67" s="26" t="s">
        <v>35</v>
      </c>
      <c r="F67" s="36"/>
      <c r="G67" s="33"/>
      <c r="H67" s="26"/>
      <c r="I67" s="26"/>
      <c r="J67" s="26"/>
      <c r="K67" s="26"/>
      <c r="L67" s="26"/>
      <c r="M67" s="26"/>
      <c r="N67" s="26"/>
      <c r="O67" s="26"/>
      <c r="P67" s="26"/>
      <c r="Q67" s="26"/>
      <c r="R67" s="26"/>
    </row>
    <row r="68" spans="1:18">
      <c r="A68" s="26">
        <v>67</v>
      </c>
      <c r="B68" s="26" t="s">
        <v>299</v>
      </c>
      <c r="C68" s="26" t="s">
        <v>192</v>
      </c>
      <c r="D68" s="26" t="s">
        <v>36</v>
      </c>
      <c r="E68" s="26" t="s">
        <v>37</v>
      </c>
      <c r="F68" s="36"/>
      <c r="G68" s="33"/>
      <c r="H68" s="26"/>
      <c r="I68" s="26"/>
      <c r="J68" s="26"/>
      <c r="K68" s="26"/>
      <c r="L68" s="26"/>
      <c r="M68" s="26"/>
      <c r="N68" s="26"/>
      <c r="O68" s="26"/>
      <c r="P68" s="26"/>
      <c r="Q68" s="26"/>
      <c r="R68" s="26"/>
    </row>
    <row r="69" spans="1:18">
      <c r="A69" s="26">
        <v>68</v>
      </c>
      <c r="B69" s="26" t="s">
        <v>299</v>
      </c>
      <c r="C69" s="26" t="s">
        <v>192</v>
      </c>
      <c r="D69" s="26" t="s">
        <v>49</v>
      </c>
      <c r="E69" s="26" t="s">
        <v>50</v>
      </c>
      <c r="F69" s="36"/>
      <c r="G69" s="33"/>
      <c r="H69" s="26"/>
      <c r="I69" s="26"/>
      <c r="J69" s="26"/>
      <c r="K69" s="26"/>
      <c r="L69" s="26"/>
      <c r="M69" s="26"/>
      <c r="N69" s="26"/>
      <c r="O69" s="26"/>
      <c r="P69" s="26"/>
      <c r="Q69" s="26"/>
      <c r="R69" s="26"/>
    </row>
    <row r="70" spans="1:18">
      <c r="A70" s="26">
        <v>69</v>
      </c>
      <c r="B70" s="26" t="s">
        <v>299</v>
      </c>
      <c r="C70" s="26" t="s">
        <v>192</v>
      </c>
      <c r="D70" s="26" t="s">
        <v>51</v>
      </c>
      <c r="E70" s="26" t="s">
        <v>52</v>
      </c>
      <c r="F70" s="36"/>
      <c r="G70" s="33"/>
      <c r="H70" s="26"/>
      <c r="I70" s="26"/>
      <c r="J70" s="26"/>
      <c r="K70" s="26"/>
      <c r="L70" s="26"/>
      <c r="M70" s="26"/>
      <c r="N70" s="26"/>
      <c r="O70" s="26"/>
      <c r="P70" s="26"/>
      <c r="Q70" s="26"/>
      <c r="R70" s="26"/>
    </row>
    <row r="71" spans="1:18">
      <c r="A71" s="26">
        <v>70</v>
      </c>
      <c r="B71" s="26" t="s">
        <v>299</v>
      </c>
      <c r="C71" s="26" t="s">
        <v>192</v>
      </c>
      <c r="D71" s="26" t="s">
        <v>16</v>
      </c>
      <c r="E71" s="26" t="s">
        <v>17</v>
      </c>
      <c r="F71" s="36"/>
      <c r="G71" s="33"/>
      <c r="H71" s="26"/>
      <c r="I71" s="26"/>
      <c r="J71" s="26"/>
      <c r="K71" s="26"/>
      <c r="L71" s="26"/>
      <c r="M71" s="26"/>
      <c r="N71" s="26"/>
      <c r="O71" s="26"/>
      <c r="P71" s="26"/>
      <c r="Q71" s="26"/>
      <c r="R71" s="26"/>
    </row>
    <row r="72" spans="1:18">
      <c r="A72" s="26">
        <v>71</v>
      </c>
      <c r="B72" s="26" t="s">
        <v>299</v>
      </c>
      <c r="C72" s="26" t="s">
        <v>192</v>
      </c>
      <c r="D72" s="26" t="s">
        <v>57</v>
      </c>
      <c r="E72" s="26" t="s">
        <v>58</v>
      </c>
      <c r="F72" s="36"/>
      <c r="G72" s="33"/>
      <c r="H72" s="26"/>
      <c r="I72" s="26"/>
      <c r="J72" s="26"/>
      <c r="K72" s="26"/>
      <c r="L72" s="26"/>
      <c r="M72" s="26"/>
      <c r="N72" s="26"/>
      <c r="O72" s="26"/>
      <c r="P72" s="26"/>
      <c r="Q72" s="26"/>
      <c r="R72" s="26"/>
    </row>
    <row r="73" spans="1:18">
      <c r="A73" s="26">
        <v>72</v>
      </c>
      <c r="B73" s="26" t="s">
        <v>299</v>
      </c>
      <c r="C73" s="26" t="s">
        <v>192</v>
      </c>
      <c r="D73" s="26" t="s">
        <v>59</v>
      </c>
      <c r="E73" s="26" t="s">
        <v>60</v>
      </c>
      <c r="F73" s="36"/>
      <c r="G73" s="33"/>
      <c r="H73" s="26"/>
      <c r="I73" s="26"/>
      <c r="J73" s="26"/>
      <c r="K73" s="26"/>
      <c r="L73" s="26"/>
      <c r="M73" s="26"/>
      <c r="N73" s="26"/>
      <c r="O73" s="26"/>
      <c r="P73" s="26"/>
      <c r="Q73" s="26"/>
      <c r="R73" s="26"/>
    </row>
    <row r="74" spans="1:18">
      <c r="A74" s="26">
        <v>73</v>
      </c>
      <c r="B74" s="26" t="s">
        <v>299</v>
      </c>
      <c r="C74" s="26" t="s">
        <v>192</v>
      </c>
      <c r="D74" s="26" t="s">
        <v>61</v>
      </c>
      <c r="E74" s="26" t="s">
        <v>62</v>
      </c>
      <c r="F74" s="36"/>
      <c r="G74" s="33"/>
      <c r="H74" s="26"/>
      <c r="I74" s="26"/>
      <c r="J74" s="26"/>
      <c r="K74" s="26"/>
      <c r="L74" s="26"/>
      <c r="M74" s="26"/>
      <c r="N74" s="26"/>
      <c r="O74" s="26"/>
      <c r="P74" s="26"/>
      <c r="Q74" s="26"/>
      <c r="R74" s="26"/>
    </row>
    <row r="75" spans="1:18">
      <c r="A75" s="26">
        <v>74</v>
      </c>
      <c r="B75" s="26" t="s">
        <v>299</v>
      </c>
      <c r="C75" s="26" t="s">
        <v>192</v>
      </c>
      <c r="D75" s="26" t="s">
        <v>38</v>
      </c>
      <c r="E75" s="26" t="s">
        <v>39</v>
      </c>
      <c r="F75" s="36"/>
      <c r="G75" s="33"/>
      <c r="H75" s="26"/>
      <c r="I75" s="26"/>
      <c r="J75" s="26"/>
      <c r="K75" s="26"/>
      <c r="L75" s="26"/>
      <c r="M75" s="26"/>
      <c r="N75" s="26"/>
      <c r="O75" s="26"/>
      <c r="P75" s="26"/>
      <c r="Q75" s="26"/>
      <c r="R75" s="26"/>
    </row>
    <row r="76" spans="1:18">
      <c r="A76" s="26">
        <v>75</v>
      </c>
      <c r="B76" s="26" t="s">
        <v>299</v>
      </c>
      <c r="C76" s="26" t="s">
        <v>192</v>
      </c>
      <c r="D76" s="26" t="s">
        <v>40</v>
      </c>
      <c r="E76" s="26" t="s">
        <v>300</v>
      </c>
      <c r="F76" s="36"/>
      <c r="G76" s="33"/>
      <c r="H76" s="26"/>
      <c r="I76" s="26"/>
      <c r="J76" s="26"/>
      <c r="K76" s="26"/>
      <c r="L76" s="26"/>
      <c r="M76" s="26"/>
      <c r="N76" s="26"/>
      <c r="O76" s="26"/>
      <c r="P76" s="26"/>
      <c r="Q76" s="26"/>
      <c r="R76" s="26"/>
    </row>
    <row r="77" spans="1:18">
      <c r="A77" s="26">
        <v>76</v>
      </c>
      <c r="B77" s="26" t="s">
        <v>299</v>
      </c>
      <c r="C77" s="26" t="s">
        <v>192</v>
      </c>
      <c r="D77" s="26" t="s">
        <v>41</v>
      </c>
      <c r="E77" s="26" t="s">
        <v>42</v>
      </c>
      <c r="F77" s="36"/>
      <c r="G77" s="33"/>
      <c r="H77" s="26"/>
      <c r="I77" s="26"/>
      <c r="J77" s="26"/>
      <c r="K77" s="26"/>
      <c r="L77" s="26"/>
      <c r="M77" s="26"/>
      <c r="N77" s="26"/>
      <c r="O77" s="26"/>
      <c r="P77" s="26"/>
      <c r="Q77" s="26"/>
      <c r="R77" s="26"/>
    </row>
    <row r="78" spans="1:18">
      <c r="A78" s="26">
        <v>77</v>
      </c>
      <c r="B78" s="26" t="s">
        <v>299</v>
      </c>
      <c r="C78" s="26" t="s">
        <v>192</v>
      </c>
      <c r="D78" s="26" t="s">
        <v>43</v>
      </c>
      <c r="E78" s="26" t="s">
        <v>44</v>
      </c>
      <c r="F78" s="36"/>
      <c r="G78" s="33"/>
      <c r="H78" s="26"/>
      <c r="I78" s="26"/>
      <c r="J78" s="26"/>
      <c r="K78" s="26"/>
      <c r="L78" s="26"/>
      <c r="M78" s="26"/>
      <c r="N78" s="26"/>
      <c r="O78" s="26"/>
      <c r="P78" s="26"/>
      <c r="Q78" s="26"/>
      <c r="R78" s="26"/>
    </row>
    <row r="79" spans="1:18">
      <c r="A79" s="26">
        <v>78</v>
      </c>
      <c r="B79" s="26" t="s">
        <v>299</v>
      </c>
      <c r="C79" s="26" t="s">
        <v>192</v>
      </c>
      <c r="D79" s="26" t="s">
        <v>45</v>
      </c>
      <c r="E79" s="26" t="s">
        <v>46</v>
      </c>
      <c r="F79" s="36"/>
      <c r="G79" s="33"/>
      <c r="H79" s="26"/>
      <c r="I79" s="26"/>
      <c r="J79" s="26"/>
      <c r="K79" s="26"/>
      <c r="L79" s="26"/>
      <c r="M79" s="26"/>
      <c r="N79" s="26"/>
      <c r="O79" s="26"/>
      <c r="P79" s="26"/>
      <c r="Q79" s="26"/>
      <c r="R79" s="26"/>
    </row>
    <row r="80" spans="1:18">
      <c r="A80" s="26">
        <v>79</v>
      </c>
      <c r="B80" s="26" t="s">
        <v>299</v>
      </c>
      <c r="C80" s="26" t="s">
        <v>192</v>
      </c>
      <c r="D80" s="26" t="s">
        <v>53</v>
      </c>
      <c r="E80" s="26" t="s">
        <v>54</v>
      </c>
      <c r="F80" s="36"/>
      <c r="G80" s="33"/>
      <c r="H80" s="26"/>
      <c r="I80" s="26"/>
      <c r="J80" s="26"/>
      <c r="K80" s="26"/>
      <c r="L80" s="26"/>
      <c r="M80" s="26"/>
      <c r="N80" s="26"/>
      <c r="O80" s="26"/>
      <c r="P80" s="26"/>
      <c r="Q80" s="26"/>
      <c r="R80" s="26"/>
    </row>
    <row r="81" spans="1:18">
      <c r="A81" s="26">
        <v>80</v>
      </c>
      <c r="B81" s="26" t="s">
        <v>299</v>
      </c>
      <c r="C81" s="26" t="s">
        <v>192</v>
      </c>
      <c r="D81" s="26" t="s">
        <v>47</v>
      </c>
      <c r="E81" s="26" t="s">
        <v>48</v>
      </c>
      <c r="F81" s="36"/>
      <c r="G81" s="33"/>
      <c r="H81" s="26"/>
      <c r="I81" s="26"/>
      <c r="J81" s="26"/>
      <c r="K81" s="26"/>
      <c r="L81" s="26"/>
      <c r="M81" s="26"/>
      <c r="N81" s="26"/>
      <c r="O81" s="26"/>
      <c r="P81" s="26"/>
      <c r="Q81" s="26"/>
      <c r="R81" s="26"/>
    </row>
    <row r="82" spans="1:18">
      <c r="A82" s="26">
        <v>81</v>
      </c>
      <c r="B82" s="26" t="s">
        <v>299</v>
      </c>
      <c r="C82" s="26" t="s">
        <v>192</v>
      </c>
      <c r="D82" s="26" t="s">
        <v>63</v>
      </c>
      <c r="E82" s="26" t="s">
        <v>64</v>
      </c>
      <c r="F82" s="36"/>
      <c r="G82" s="33"/>
      <c r="H82" s="26"/>
      <c r="I82" s="26"/>
      <c r="J82" s="26"/>
      <c r="K82" s="26"/>
      <c r="L82" s="26"/>
      <c r="M82" s="26"/>
      <c r="N82" s="26"/>
      <c r="O82" s="26"/>
      <c r="P82" s="26"/>
      <c r="Q82" s="26"/>
      <c r="R82" s="26"/>
    </row>
    <row r="83" spans="1:18">
      <c r="A83" s="26">
        <v>82</v>
      </c>
      <c r="B83" s="26" t="s">
        <v>299</v>
      </c>
      <c r="C83" s="26" t="s">
        <v>192</v>
      </c>
      <c r="D83" s="26" t="s">
        <v>55</v>
      </c>
      <c r="E83" s="26" t="s">
        <v>56</v>
      </c>
      <c r="F83" s="36"/>
      <c r="G83" s="33"/>
      <c r="H83" s="26"/>
      <c r="I83" s="26"/>
      <c r="J83" s="26"/>
      <c r="K83" s="26"/>
      <c r="L83" s="26"/>
      <c r="M83" s="26"/>
      <c r="N83" s="26"/>
      <c r="O83" s="26"/>
      <c r="P83" s="26"/>
      <c r="Q83" s="26"/>
      <c r="R83" s="26"/>
    </row>
    <row r="84" spans="1:18">
      <c r="A84" s="26">
        <v>83</v>
      </c>
      <c r="B84" s="26" t="s">
        <v>299</v>
      </c>
      <c r="C84" s="26" t="s">
        <v>192</v>
      </c>
      <c r="D84" s="26" t="s">
        <v>65</v>
      </c>
      <c r="E84" s="26" t="s">
        <v>66</v>
      </c>
      <c r="F84" s="36"/>
      <c r="G84" s="33"/>
      <c r="H84" s="26"/>
      <c r="I84" s="26"/>
      <c r="J84" s="26"/>
      <c r="K84" s="26"/>
      <c r="L84" s="26"/>
      <c r="M84" s="26"/>
      <c r="N84" s="26"/>
      <c r="O84" s="26"/>
      <c r="P84" s="26"/>
      <c r="Q84" s="26"/>
      <c r="R84" s="26"/>
    </row>
    <row r="85" spans="1:18">
      <c r="A85" s="26">
        <v>84</v>
      </c>
      <c r="B85" s="26" t="s">
        <v>299</v>
      </c>
      <c r="C85" s="26" t="s">
        <v>192</v>
      </c>
      <c r="D85" s="26" t="s">
        <v>67</v>
      </c>
      <c r="E85" s="26" t="s">
        <v>68</v>
      </c>
      <c r="F85" s="36"/>
      <c r="G85" s="33"/>
      <c r="H85" s="26"/>
      <c r="I85" s="26"/>
      <c r="J85" s="26"/>
      <c r="K85" s="26"/>
      <c r="L85" s="26"/>
      <c r="M85" s="26"/>
      <c r="N85" s="26"/>
      <c r="O85" s="26"/>
      <c r="P85" s="26"/>
      <c r="Q85" s="26"/>
      <c r="R85" s="26"/>
    </row>
    <row r="86" spans="1:18">
      <c r="A86" s="26">
        <v>85</v>
      </c>
      <c r="B86" s="26" t="s">
        <v>299</v>
      </c>
      <c r="C86" s="26" t="s">
        <v>192</v>
      </c>
      <c r="D86" s="26" t="s">
        <v>69</v>
      </c>
      <c r="E86" s="26" t="s">
        <v>70</v>
      </c>
      <c r="F86" s="36"/>
      <c r="G86" s="33"/>
      <c r="H86" s="26"/>
      <c r="I86" s="26"/>
      <c r="J86" s="26"/>
      <c r="K86" s="26"/>
      <c r="L86" s="26"/>
      <c r="M86" s="26"/>
      <c r="N86" s="26"/>
      <c r="O86" s="26"/>
      <c r="P86" s="26"/>
      <c r="Q86" s="26"/>
      <c r="R86" s="26"/>
    </row>
    <row r="87" spans="1:18">
      <c r="A87" s="26">
        <v>86</v>
      </c>
      <c r="B87" s="26" t="s">
        <v>299</v>
      </c>
      <c r="C87" s="26" t="s">
        <v>192</v>
      </c>
      <c r="D87" s="26" t="s">
        <v>71</v>
      </c>
      <c r="E87" s="26" t="s">
        <v>72</v>
      </c>
      <c r="F87" s="36">
        <v>1.9</v>
      </c>
      <c r="G87" s="33">
        <v>64535</v>
      </c>
      <c r="H87" s="26"/>
      <c r="I87" s="26"/>
      <c r="J87" s="26"/>
      <c r="K87" s="26"/>
      <c r="L87" s="26"/>
      <c r="M87" s="26"/>
      <c r="N87" s="26"/>
      <c r="O87" s="26"/>
      <c r="P87" s="26"/>
      <c r="Q87" s="26"/>
      <c r="R87" s="26"/>
    </row>
    <row r="88" spans="1:18">
      <c r="A88" s="26">
        <v>87</v>
      </c>
      <c r="B88" s="26" t="s">
        <v>299</v>
      </c>
      <c r="C88" s="26" t="s">
        <v>192</v>
      </c>
      <c r="D88" s="26" t="s">
        <v>73</v>
      </c>
      <c r="E88" s="26" t="s">
        <v>74</v>
      </c>
      <c r="F88" s="36"/>
      <c r="G88" s="33"/>
      <c r="H88" s="26"/>
      <c r="I88" s="26"/>
      <c r="J88" s="26"/>
      <c r="K88" s="26"/>
      <c r="L88" s="26"/>
      <c r="M88" s="26"/>
      <c r="N88" s="26"/>
      <c r="O88" s="26"/>
      <c r="P88" s="26"/>
      <c r="Q88" s="26"/>
      <c r="R88" s="26"/>
    </row>
    <row r="89" spans="1:18">
      <c r="A89" s="26">
        <v>88</v>
      </c>
      <c r="B89" s="26" t="s">
        <v>299</v>
      </c>
      <c r="C89" s="26" t="s">
        <v>192</v>
      </c>
      <c r="D89" s="26" t="s">
        <v>75</v>
      </c>
      <c r="E89" s="26" t="s">
        <v>76</v>
      </c>
      <c r="F89" s="36"/>
      <c r="G89" s="33"/>
      <c r="H89" s="26"/>
      <c r="I89" s="26"/>
      <c r="J89" s="26"/>
      <c r="K89" s="26"/>
      <c r="L89" s="26"/>
      <c r="M89" s="26"/>
      <c r="N89" s="26"/>
      <c r="O89" s="26"/>
      <c r="P89" s="26"/>
      <c r="Q89" s="26"/>
      <c r="R89" s="26"/>
    </row>
    <row r="90" spans="1:18">
      <c r="A90" s="26">
        <v>89</v>
      </c>
      <c r="B90" s="26" t="s">
        <v>299</v>
      </c>
      <c r="C90" s="26" t="s">
        <v>192</v>
      </c>
      <c r="D90" s="26" t="s">
        <v>77</v>
      </c>
      <c r="E90" s="26" t="s">
        <v>301</v>
      </c>
      <c r="F90" s="36"/>
      <c r="G90" s="33"/>
      <c r="H90" s="26"/>
      <c r="I90" s="26"/>
      <c r="J90" s="26"/>
      <c r="K90" s="26"/>
      <c r="L90" s="26"/>
      <c r="M90" s="26"/>
      <c r="N90" s="26"/>
      <c r="O90" s="26"/>
      <c r="P90" s="26"/>
      <c r="Q90" s="26"/>
      <c r="R90" s="26"/>
    </row>
    <row r="91" spans="1:18">
      <c r="A91" s="26">
        <v>90</v>
      </c>
      <c r="B91" s="26" t="s">
        <v>299</v>
      </c>
      <c r="C91" s="26" t="s">
        <v>192</v>
      </c>
      <c r="D91" s="26" t="s">
        <v>78</v>
      </c>
      <c r="E91" s="26" t="s">
        <v>79</v>
      </c>
      <c r="F91" s="36"/>
      <c r="G91" s="33"/>
      <c r="H91" s="26"/>
      <c r="I91" s="26"/>
      <c r="J91" s="26"/>
      <c r="K91" s="26"/>
      <c r="L91" s="26"/>
      <c r="M91" s="26"/>
      <c r="N91" s="26"/>
      <c r="O91" s="26"/>
      <c r="P91" s="26"/>
      <c r="Q91" s="26"/>
      <c r="R91" s="26"/>
    </row>
    <row r="92" spans="1:18">
      <c r="A92" s="26">
        <v>91</v>
      </c>
      <c r="B92" s="26" t="s">
        <v>299</v>
      </c>
      <c r="C92" s="26" t="s">
        <v>192</v>
      </c>
      <c r="D92" s="26" t="s">
        <v>80</v>
      </c>
      <c r="E92" s="26" t="s">
        <v>81</v>
      </c>
      <c r="F92" s="37" t="s">
        <v>433</v>
      </c>
      <c r="G92" s="33"/>
      <c r="H92" s="26"/>
      <c r="I92" s="26"/>
      <c r="J92" s="26"/>
      <c r="K92" s="26"/>
      <c r="L92" s="26"/>
      <c r="M92" s="26"/>
      <c r="N92" s="26"/>
      <c r="O92" s="26"/>
      <c r="P92" s="26"/>
      <c r="Q92" s="26"/>
      <c r="R92" s="26"/>
    </row>
    <row r="93" spans="1:18">
      <c r="A93" s="26">
        <v>92</v>
      </c>
      <c r="B93" s="26" t="s">
        <v>299</v>
      </c>
      <c r="C93" s="26" t="s">
        <v>183</v>
      </c>
      <c r="D93" s="26" t="s">
        <v>302</v>
      </c>
      <c r="E93" s="26" t="s">
        <v>303</v>
      </c>
      <c r="F93" s="38">
        <v>3.02</v>
      </c>
      <c r="G93" s="39">
        <f>SUM(G55:G92)</f>
        <v>118703</v>
      </c>
      <c r="H93" s="26"/>
      <c r="I93" s="26"/>
      <c r="J93" s="26"/>
      <c r="K93" s="26"/>
      <c r="L93" s="26"/>
      <c r="M93" s="26"/>
      <c r="N93" s="26"/>
      <c r="O93" s="26"/>
      <c r="P93" s="26"/>
      <c r="Q93" s="26"/>
      <c r="R93" s="26"/>
    </row>
    <row r="94" spans="1:18">
      <c r="A94" s="26">
        <v>93</v>
      </c>
      <c r="B94" s="26" t="s">
        <v>179</v>
      </c>
      <c r="C94" s="26" t="s">
        <v>183</v>
      </c>
      <c r="D94" s="26" t="s">
        <v>304</v>
      </c>
      <c r="E94" s="26" t="s">
        <v>305</v>
      </c>
      <c r="F94" s="41">
        <v>3.02</v>
      </c>
      <c r="G94" s="35">
        <v>118703</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3.02</v>
      </c>
      <c r="G101" s="35">
        <v>118703</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8732</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17686</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145121</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1803</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2883</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42822</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437</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47945</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24</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1117</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v>5062</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v>241</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v>12573</v>
      </c>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v>1205</v>
      </c>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2468</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22690</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v>7014</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v>335</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7349</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36403.93095327256</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259508.93095327256</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1901</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261409.93095327256</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312989</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51579.06904672744</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v>1901</v>
      </c>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1901</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1901</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55788</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v>1901</v>
      </c>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-55788</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4:G143">
    <cfRule type="cellIs" dxfId="52" priority="9" stopIfTrue="1" operator="equal">
      <formula>0</formula>
    </cfRule>
  </conditionalFormatting>
  <conditionalFormatting sqref="G2:G54">
    <cfRule type="cellIs" dxfId="51" priority="5" stopIfTrue="1" operator="equal">
      <formula>0</formula>
    </cfRule>
  </conditionalFormatting>
  <conditionalFormatting sqref="G55:G93">
    <cfRule type="cellIs" dxfId="50" priority="4" stopIfTrue="1" operator="equal">
      <formula>0</formula>
    </cfRule>
  </conditionalFormatting>
  <conditionalFormatting sqref="F94:F101">
    <cfRule type="cellIs" dxfId="49" priority="3" stopIfTrue="1" operator="equal">
      <formula>0</formula>
    </cfRule>
  </conditionalFormatting>
  <conditionalFormatting sqref="G152">
    <cfRule type="cellIs" dxfId="48" priority="1" stopIfTrue="1" operator="equal">
      <formula>0</formula>
    </cfRule>
  </conditionalFormatting>
  <conditionalFormatting sqref="G151">
    <cfRule type="cellIs" dxfId="47" priority="2" stopIfTrue="1" operator="notEqual">
      <formula>$AE137</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BD408"/>
  <sheetViews>
    <sheetView zoomScale="90" zoomScaleNormal="90" workbookViewId="0">
      <pane ySplit="1" topLeftCell="A135" activePane="bottomLeft" state="frozen"/>
      <selection pane="bottomLeft" activeCell="D150" sqref="D150"/>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62"/>
      <c r="H2" s="26"/>
      <c r="I2" s="26"/>
      <c r="J2" s="26"/>
      <c r="K2" s="26"/>
      <c r="L2" s="26"/>
      <c r="M2" s="26"/>
      <c r="N2" s="26"/>
      <c r="O2" s="26"/>
      <c r="P2" s="26"/>
      <c r="Q2" s="26"/>
      <c r="R2" s="26"/>
    </row>
    <row r="3" spans="1:56">
      <c r="A3" s="26">
        <v>2</v>
      </c>
      <c r="B3" s="26" t="s">
        <v>191</v>
      </c>
      <c r="C3" s="26" t="s">
        <v>192</v>
      </c>
      <c r="D3" s="26" t="s">
        <v>195</v>
      </c>
      <c r="E3" s="26" t="s">
        <v>196</v>
      </c>
      <c r="F3" s="26"/>
      <c r="G3" s="62"/>
      <c r="H3" s="26"/>
      <c r="I3" s="26"/>
      <c r="J3" s="26"/>
      <c r="K3" s="26"/>
      <c r="L3" s="26"/>
      <c r="M3" s="26"/>
      <c r="N3" s="26"/>
      <c r="O3" s="26"/>
      <c r="P3" s="26"/>
      <c r="Q3" s="26"/>
      <c r="R3" s="26"/>
    </row>
    <row r="4" spans="1:56">
      <c r="A4" s="26">
        <v>3</v>
      </c>
      <c r="B4" s="26" t="s">
        <v>191</v>
      </c>
      <c r="C4" s="26" t="s">
        <v>192</v>
      </c>
      <c r="D4" s="26" t="s">
        <v>197</v>
      </c>
      <c r="E4" s="26" t="s">
        <v>198</v>
      </c>
      <c r="F4" s="26"/>
      <c r="G4" s="62"/>
      <c r="H4" s="26"/>
      <c r="I4" s="26"/>
      <c r="J4" s="26"/>
      <c r="K4" s="26"/>
      <c r="L4" s="26"/>
      <c r="M4" s="26"/>
      <c r="N4" s="26"/>
      <c r="O4" s="26"/>
      <c r="P4" s="26"/>
      <c r="Q4" s="26"/>
      <c r="R4" s="26"/>
    </row>
    <row r="5" spans="1:56">
      <c r="A5" s="26">
        <v>4</v>
      </c>
      <c r="B5" s="26" t="s">
        <v>191</v>
      </c>
      <c r="C5" s="26" t="s">
        <v>183</v>
      </c>
      <c r="D5" s="26" t="s">
        <v>199</v>
      </c>
      <c r="E5" s="26" t="s">
        <v>200</v>
      </c>
      <c r="F5" s="26"/>
      <c r="G5" s="61">
        <v>0</v>
      </c>
      <c r="H5" s="26"/>
      <c r="I5" s="26"/>
      <c r="J5" s="26"/>
      <c r="K5" s="26"/>
      <c r="L5" s="26"/>
      <c r="M5" s="26"/>
      <c r="N5" s="26"/>
      <c r="O5" s="26"/>
      <c r="P5" s="26"/>
      <c r="Q5" s="26"/>
      <c r="R5" s="26"/>
    </row>
    <row r="6" spans="1:56">
      <c r="A6" s="26">
        <v>5</v>
      </c>
      <c r="B6" s="26" t="s">
        <v>191</v>
      </c>
      <c r="C6" s="26" t="s">
        <v>192</v>
      </c>
      <c r="D6" s="26" t="s">
        <v>201</v>
      </c>
      <c r="E6" s="26" t="s">
        <v>202</v>
      </c>
      <c r="F6" s="26"/>
      <c r="G6" s="62"/>
      <c r="H6" s="26"/>
      <c r="I6" s="26"/>
      <c r="J6" s="26"/>
      <c r="K6" s="26"/>
      <c r="L6" s="26"/>
      <c r="M6" s="26"/>
      <c r="N6" s="26"/>
      <c r="O6" s="26"/>
      <c r="P6" s="26"/>
      <c r="Q6" s="26"/>
      <c r="R6" s="26"/>
    </row>
    <row r="7" spans="1:56">
      <c r="A7" s="26">
        <v>6</v>
      </c>
      <c r="B7" s="26" t="s">
        <v>191</v>
      </c>
      <c r="C7" s="26" t="s">
        <v>192</v>
      </c>
      <c r="D7" s="26" t="s">
        <v>203</v>
      </c>
      <c r="E7" s="26" t="s">
        <v>204</v>
      </c>
      <c r="F7" s="26"/>
      <c r="G7" s="62"/>
      <c r="H7" s="26"/>
      <c r="I7" s="26"/>
      <c r="J7" s="26"/>
      <c r="K7" s="26"/>
      <c r="L7" s="26"/>
      <c r="M7" s="26"/>
      <c r="N7" s="26"/>
      <c r="O7" s="26"/>
      <c r="P7" s="26"/>
      <c r="Q7" s="26"/>
      <c r="R7" s="26"/>
    </row>
    <row r="8" spans="1:56">
      <c r="A8" s="26">
        <v>7</v>
      </c>
      <c r="B8" s="26" t="s">
        <v>191</v>
      </c>
      <c r="C8" s="26" t="s">
        <v>183</v>
      </c>
      <c r="D8" s="26" t="s">
        <v>205</v>
      </c>
      <c r="E8" s="26" t="s">
        <v>206</v>
      </c>
      <c r="F8" s="26"/>
      <c r="G8" s="61">
        <v>0</v>
      </c>
      <c r="H8" s="26"/>
      <c r="I8" s="26"/>
      <c r="J8" s="26"/>
      <c r="K8" s="26"/>
      <c r="L8" s="26"/>
      <c r="M8" s="26"/>
      <c r="N8" s="26"/>
      <c r="O8" s="26"/>
      <c r="P8" s="26"/>
      <c r="Q8" s="26"/>
      <c r="R8" s="26"/>
    </row>
    <row r="9" spans="1:56">
      <c r="A9" s="26">
        <v>8</v>
      </c>
      <c r="B9" s="26" t="s">
        <v>191</v>
      </c>
      <c r="C9" s="26" t="s">
        <v>192</v>
      </c>
      <c r="D9" s="26" t="s">
        <v>207</v>
      </c>
      <c r="E9" s="26" t="s">
        <v>208</v>
      </c>
      <c r="F9" s="26"/>
      <c r="G9" s="62"/>
      <c r="H9" s="26"/>
      <c r="I9" s="26"/>
      <c r="J9" s="26"/>
      <c r="K9" s="26"/>
      <c r="L9" s="26"/>
      <c r="M9" s="26"/>
      <c r="N9" s="26"/>
      <c r="O9" s="26"/>
      <c r="P9" s="26"/>
      <c r="Q9" s="26"/>
      <c r="R9" s="26"/>
    </row>
    <row r="10" spans="1:56">
      <c r="A10" s="26">
        <v>9</v>
      </c>
      <c r="B10" s="26" t="s">
        <v>191</v>
      </c>
      <c r="C10" s="26" t="s">
        <v>192</v>
      </c>
      <c r="D10" s="26" t="s">
        <v>209</v>
      </c>
      <c r="E10" s="26" t="s">
        <v>210</v>
      </c>
      <c r="F10" s="26"/>
      <c r="G10" s="62"/>
      <c r="H10" s="26"/>
      <c r="I10" s="26"/>
      <c r="J10" s="26"/>
      <c r="K10" s="26"/>
      <c r="L10" s="26"/>
      <c r="M10" s="26"/>
      <c r="N10" s="26"/>
      <c r="O10" s="26"/>
      <c r="P10" s="26"/>
      <c r="Q10" s="26"/>
      <c r="R10" s="26"/>
    </row>
    <row r="11" spans="1:56">
      <c r="A11" s="26">
        <v>10</v>
      </c>
      <c r="B11" s="26" t="s">
        <v>191</v>
      </c>
      <c r="C11" s="26" t="s">
        <v>192</v>
      </c>
      <c r="D11" s="26" t="s">
        <v>211</v>
      </c>
      <c r="E11" s="26" t="s">
        <v>212</v>
      </c>
      <c r="F11" s="26"/>
      <c r="G11" s="62">
        <v>177567</v>
      </c>
      <c r="H11" s="26"/>
      <c r="I11" s="26"/>
      <c r="J11" s="26"/>
      <c r="K11" s="26"/>
      <c r="L11" s="26"/>
      <c r="M11" s="26"/>
      <c r="N11" s="26"/>
      <c r="O11" s="26"/>
      <c r="P11" s="26"/>
      <c r="Q11" s="26"/>
      <c r="R11" s="26"/>
    </row>
    <row r="12" spans="1:56">
      <c r="A12" s="26">
        <v>11</v>
      </c>
      <c r="B12" s="26" t="s">
        <v>191</v>
      </c>
      <c r="C12" s="26" t="s">
        <v>192</v>
      </c>
      <c r="D12" s="26" t="s">
        <v>213</v>
      </c>
      <c r="E12" s="26" t="s">
        <v>214</v>
      </c>
      <c r="F12" s="26"/>
      <c r="G12" s="62"/>
      <c r="H12" s="26"/>
      <c r="I12" s="26"/>
      <c r="J12" s="26"/>
      <c r="K12" s="26"/>
      <c r="L12" s="26"/>
      <c r="M12" s="26"/>
      <c r="N12" s="26"/>
      <c r="O12" s="26"/>
      <c r="P12" s="26"/>
      <c r="Q12" s="26"/>
      <c r="R12" s="26"/>
    </row>
    <row r="13" spans="1:56">
      <c r="A13" s="26">
        <v>12</v>
      </c>
      <c r="B13" s="26" t="s">
        <v>191</v>
      </c>
      <c r="C13" s="26" t="s">
        <v>192</v>
      </c>
      <c r="D13" s="26" t="s">
        <v>215</v>
      </c>
      <c r="E13" s="26" t="s">
        <v>216</v>
      </c>
      <c r="F13" s="26"/>
      <c r="G13" s="62"/>
      <c r="H13" s="26"/>
      <c r="I13" s="26"/>
      <c r="J13" s="26"/>
      <c r="K13" s="26"/>
      <c r="L13" s="26"/>
      <c r="M13" s="26"/>
      <c r="N13" s="26"/>
      <c r="O13" s="26"/>
      <c r="P13" s="26"/>
      <c r="Q13" s="26"/>
      <c r="R13" s="26"/>
    </row>
    <row r="14" spans="1:56">
      <c r="A14" s="26">
        <v>13</v>
      </c>
      <c r="B14" s="26" t="s">
        <v>191</v>
      </c>
      <c r="C14" s="26" t="s">
        <v>192</v>
      </c>
      <c r="D14" s="26" t="s">
        <v>217</v>
      </c>
      <c r="E14" s="26" t="s">
        <v>218</v>
      </c>
      <c r="F14" s="26"/>
      <c r="G14" s="62"/>
      <c r="H14" s="26"/>
      <c r="I14" s="26"/>
      <c r="J14" s="26"/>
      <c r="K14" s="26"/>
      <c r="L14" s="26"/>
      <c r="M14" s="26"/>
      <c r="N14" s="26"/>
      <c r="O14" s="26"/>
      <c r="P14" s="26"/>
      <c r="Q14" s="26"/>
      <c r="R14" s="26"/>
    </row>
    <row r="15" spans="1:56">
      <c r="A15" s="26">
        <v>14</v>
      </c>
      <c r="B15" s="26" t="s">
        <v>191</v>
      </c>
      <c r="C15" s="26" t="s">
        <v>192</v>
      </c>
      <c r="D15" s="26" t="s">
        <v>219</v>
      </c>
      <c r="E15" s="26" t="s">
        <v>220</v>
      </c>
      <c r="F15" s="26"/>
      <c r="G15" s="62"/>
      <c r="H15" s="26"/>
      <c r="I15" s="26"/>
      <c r="J15" s="26"/>
      <c r="K15" s="26"/>
      <c r="L15" s="26"/>
      <c r="M15" s="26"/>
      <c r="N15" s="26"/>
      <c r="O15" s="26"/>
      <c r="P15" s="26"/>
      <c r="Q15" s="26"/>
      <c r="R15" s="26"/>
    </row>
    <row r="16" spans="1:56">
      <c r="A16" s="26">
        <v>15</v>
      </c>
      <c r="B16" s="26" t="s">
        <v>191</v>
      </c>
      <c r="C16" s="26" t="s">
        <v>192</v>
      </c>
      <c r="D16" s="26" t="s">
        <v>221</v>
      </c>
      <c r="E16" s="26" t="s">
        <v>222</v>
      </c>
      <c r="F16" s="26"/>
      <c r="G16" s="62"/>
      <c r="H16" s="26"/>
      <c r="I16" s="26"/>
      <c r="J16" s="26"/>
      <c r="K16" s="26"/>
      <c r="L16" s="26"/>
      <c r="M16" s="26"/>
      <c r="N16" s="26"/>
      <c r="O16" s="26"/>
      <c r="P16" s="26"/>
      <c r="Q16" s="26"/>
      <c r="R16" s="26"/>
    </row>
    <row r="17" spans="1:18">
      <c r="A17" s="26">
        <v>16</v>
      </c>
      <c r="B17" s="26" t="s">
        <v>191</v>
      </c>
      <c r="C17" s="26" t="s">
        <v>192</v>
      </c>
      <c r="D17" s="26" t="s">
        <v>223</v>
      </c>
      <c r="E17" s="26" t="s">
        <v>224</v>
      </c>
      <c r="F17" s="26"/>
      <c r="G17" s="62"/>
      <c r="H17" s="26"/>
      <c r="I17" s="26"/>
      <c r="J17" s="26"/>
      <c r="K17" s="26"/>
      <c r="L17" s="26"/>
      <c r="M17" s="26"/>
      <c r="N17" s="26"/>
      <c r="O17" s="26"/>
      <c r="P17" s="26"/>
      <c r="Q17" s="26"/>
      <c r="R17" s="26"/>
    </row>
    <row r="18" spans="1:18">
      <c r="A18" s="26">
        <v>17</v>
      </c>
      <c r="B18" s="26" t="s">
        <v>191</v>
      </c>
      <c r="C18" s="26" t="s">
        <v>192</v>
      </c>
      <c r="D18" s="26" t="s">
        <v>225</v>
      </c>
      <c r="E18" s="26" t="s">
        <v>226</v>
      </c>
      <c r="F18" s="26"/>
      <c r="G18" s="62"/>
      <c r="H18" s="26"/>
      <c r="I18" s="26"/>
      <c r="J18" s="26"/>
      <c r="K18" s="26"/>
      <c r="L18" s="26"/>
      <c r="M18" s="26"/>
      <c r="N18" s="26"/>
      <c r="O18" s="26"/>
      <c r="P18" s="26"/>
      <c r="Q18" s="26"/>
      <c r="R18" s="26"/>
    </row>
    <row r="19" spans="1:18">
      <c r="A19" s="26">
        <v>18</v>
      </c>
      <c r="B19" s="26" t="s">
        <v>191</v>
      </c>
      <c r="C19" s="26" t="s">
        <v>192</v>
      </c>
      <c r="D19" s="26" t="s">
        <v>227</v>
      </c>
      <c r="E19" s="26" t="s">
        <v>228</v>
      </c>
      <c r="F19" s="26"/>
      <c r="G19" s="62"/>
      <c r="H19" s="26"/>
      <c r="I19" s="26"/>
      <c r="J19" s="26"/>
      <c r="K19" s="26"/>
      <c r="L19" s="26"/>
      <c r="M19" s="26"/>
      <c r="N19" s="26"/>
      <c r="O19" s="26"/>
      <c r="P19" s="26"/>
      <c r="Q19" s="26"/>
      <c r="R19" s="26"/>
    </row>
    <row r="20" spans="1:18">
      <c r="A20" s="26">
        <v>19</v>
      </c>
      <c r="B20" s="26" t="s">
        <v>191</v>
      </c>
      <c r="C20" s="26" t="s">
        <v>192</v>
      </c>
      <c r="D20" s="26" t="s">
        <v>229</v>
      </c>
      <c r="E20" s="26" t="s">
        <v>230</v>
      </c>
      <c r="F20" s="26"/>
      <c r="G20" s="62"/>
      <c r="H20" s="26"/>
      <c r="I20" s="26"/>
      <c r="J20" s="26"/>
      <c r="K20" s="26"/>
      <c r="L20" s="26"/>
      <c r="M20" s="26"/>
      <c r="N20" s="26"/>
      <c r="O20" s="26"/>
      <c r="P20" s="26"/>
      <c r="Q20" s="26"/>
      <c r="R20" s="26"/>
    </row>
    <row r="21" spans="1:18">
      <c r="A21" s="26">
        <v>20</v>
      </c>
      <c r="B21" s="26" t="s">
        <v>191</v>
      </c>
      <c r="C21" s="26" t="s">
        <v>192</v>
      </c>
      <c r="D21" s="26" t="s">
        <v>231</v>
      </c>
      <c r="E21" s="26" t="s">
        <v>232</v>
      </c>
      <c r="F21" s="26"/>
      <c r="G21" s="62"/>
      <c r="H21" s="26"/>
      <c r="I21" s="26"/>
      <c r="J21" s="26"/>
      <c r="K21" s="26"/>
      <c r="L21" s="26"/>
      <c r="M21" s="26"/>
      <c r="N21" s="26"/>
      <c r="O21" s="26"/>
      <c r="P21" s="26"/>
      <c r="Q21" s="26"/>
      <c r="R21" s="26"/>
    </row>
    <row r="22" spans="1:18">
      <c r="A22" s="26">
        <v>21</v>
      </c>
      <c r="B22" s="26" t="s">
        <v>191</v>
      </c>
      <c r="C22" s="26" t="s">
        <v>192</v>
      </c>
      <c r="D22" s="26" t="s">
        <v>233</v>
      </c>
      <c r="E22" s="26" t="s">
        <v>234</v>
      </c>
      <c r="F22" s="26"/>
      <c r="G22" s="62"/>
      <c r="H22" s="26"/>
      <c r="I22" s="26"/>
      <c r="J22" s="26"/>
      <c r="K22" s="26"/>
      <c r="L22" s="26"/>
      <c r="M22" s="26"/>
      <c r="N22" s="26"/>
      <c r="O22" s="26"/>
      <c r="P22" s="26"/>
      <c r="Q22" s="26"/>
      <c r="R22" s="26"/>
    </row>
    <row r="23" spans="1:18">
      <c r="A23" s="26">
        <v>22</v>
      </c>
      <c r="B23" s="26" t="s">
        <v>191</v>
      </c>
      <c r="C23" s="26" t="s">
        <v>192</v>
      </c>
      <c r="D23" s="26" t="s">
        <v>235</v>
      </c>
      <c r="E23" s="26" t="s">
        <v>236</v>
      </c>
      <c r="F23" s="26"/>
      <c r="G23" s="62"/>
      <c r="H23" s="26"/>
      <c r="I23" s="26"/>
      <c r="J23" s="26"/>
      <c r="K23" s="26"/>
      <c r="L23" s="26"/>
      <c r="M23" s="26"/>
      <c r="N23" s="26"/>
      <c r="O23" s="26"/>
      <c r="P23" s="26"/>
      <c r="Q23" s="26"/>
      <c r="R23" s="26"/>
    </row>
    <row r="24" spans="1:18">
      <c r="A24" s="26">
        <v>23</v>
      </c>
      <c r="B24" s="26" t="s">
        <v>191</v>
      </c>
      <c r="C24" s="26" t="s">
        <v>192</v>
      </c>
      <c r="D24" s="26" t="s">
        <v>237</v>
      </c>
      <c r="E24" s="26" t="s">
        <v>238</v>
      </c>
      <c r="F24" s="26"/>
      <c r="G24" s="62"/>
      <c r="H24" s="26"/>
      <c r="I24" s="26"/>
      <c r="J24" s="26"/>
      <c r="K24" s="26"/>
      <c r="L24" s="26"/>
      <c r="M24" s="26"/>
      <c r="N24" s="26"/>
      <c r="O24" s="26"/>
      <c r="P24" s="26"/>
      <c r="Q24" s="26"/>
      <c r="R24" s="26"/>
    </row>
    <row r="25" spans="1:18">
      <c r="A25" s="26">
        <v>24</v>
      </c>
      <c r="B25" s="26" t="s">
        <v>191</v>
      </c>
      <c r="C25" s="26" t="s">
        <v>192</v>
      </c>
      <c r="D25" s="26" t="s">
        <v>239</v>
      </c>
      <c r="E25" s="26" t="s">
        <v>240</v>
      </c>
      <c r="F25" s="26"/>
      <c r="G25" s="62"/>
      <c r="H25" s="26"/>
      <c r="I25" s="26"/>
      <c r="J25" s="26"/>
      <c r="K25" s="26"/>
      <c r="L25" s="26"/>
      <c r="M25" s="26"/>
      <c r="N25" s="26"/>
      <c r="O25" s="26"/>
      <c r="P25" s="26"/>
      <c r="Q25" s="26"/>
      <c r="R25" s="26"/>
    </row>
    <row r="26" spans="1:18">
      <c r="A26" s="26">
        <v>25</v>
      </c>
      <c r="B26" s="26" t="s">
        <v>191</v>
      </c>
      <c r="C26" s="26" t="s">
        <v>192</v>
      </c>
      <c r="D26" s="26" t="s">
        <v>241</v>
      </c>
      <c r="E26" s="26" t="s">
        <v>242</v>
      </c>
      <c r="F26" s="26"/>
      <c r="G26" s="62"/>
      <c r="H26" s="26"/>
      <c r="I26" s="26"/>
      <c r="J26" s="26"/>
      <c r="K26" s="26"/>
      <c r="L26" s="26"/>
      <c r="M26" s="26"/>
      <c r="N26" s="26"/>
      <c r="O26" s="26"/>
      <c r="P26" s="26"/>
      <c r="Q26" s="26"/>
      <c r="R26" s="26"/>
    </row>
    <row r="27" spans="1:18">
      <c r="A27" s="26">
        <v>26</v>
      </c>
      <c r="B27" s="26" t="s">
        <v>191</v>
      </c>
      <c r="C27" s="26" t="s">
        <v>192</v>
      </c>
      <c r="D27" s="26" t="s">
        <v>243</v>
      </c>
      <c r="E27" s="26" t="s">
        <v>244</v>
      </c>
      <c r="F27" s="26"/>
      <c r="G27" s="62"/>
      <c r="H27" s="26"/>
      <c r="I27" s="26"/>
      <c r="J27" s="26"/>
      <c r="K27" s="26"/>
      <c r="L27" s="26"/>
      <c r="M27" s="26"/>
      <c r="N27" s="26"/>
      <c r="O27" s="26"/>
      <c r="P27" s="26"/>
      <c r="Q27" s="26"/>
      <c r="R27" s="26"/>
    </row>
    <row r="28" spans="1:18">
      <c r="A28" s="26">
        <v>27</v>
      </c>
      <c r="B28" s="26" t="s">
        <v>191</v>
      </c>
      <c r="C28" s="26" t="s">
        <v>192</v>
      </c>
      <c r="D28" s="26" t="s">
        <v>245</v>
      </c>
      <c r="E28" s="26" t="s">
        <v>246</v>
      </c>
      <c r="F28" s="26"/>
      <c r="G28" s="62"/>
      <c r="H28" s="26"/>
      <c r="I28" s="26"/>
      <c r="J28" s="26"/>
      <c r="K28" s="26"/>
      <c r="L28" s="26"/>
      <c r="M28" s="26"/>
      <c r="N28" s="26"/>
      <c r="O28" s="26"/>
      <c r="P28" s="26"/>
      <c r="Q28" s="26"/>
      <c r="R28" s="26"/>
    </row>
    <row r="29" spans="1:18">
      <c r="A29" s="26">
        <v>28</v>
      </c>
      <c r="B29" s="26" t="s">
        <v>191</v>
      </c>
      <c r="C29" s="26" t="s">
        <v>192</v>
      </c>
      <c r="D29" s="26" t="s">
        <v>247</v>
      </c>
      <c r="E29" s="26" t="s">
        <v>248</v>
      </c>
      <c r="F29" s="26"/>
      <c r="G29" s="62"/>
      <c r="H29" s="26"/>
      <c r="I29" s="26"/>
      <c r="J29" s="26"/>
      <c r="K29" s="26"/>
      <c r="L29" s="26"/>
      <c r="M29" s="26"/>
      <c r="N29" s="26"/>
      <c r="O29" s="26"/>
      <c r="P29" s="26"/>
      <c r="Q29" s="26"/>
      <c r="R29" s="26"/>
    </row>
    <row r="30" spans="1:18">
      <c r="A30" s="26">
        <v>29</v>
      </c>
      <c r="B30" s="26" t="s">
        <v>191</v>
      </c>
      <c r="C30" s="26" t="s">
        <v>192</v>
      </c>
      <c r="D30" s="26" t="s">
        <v>249</v>
      </c>
      <c r="E30" s="26" t="s">
        <v>250</v>
      </c>
      <c r="F30" s="26"/>
      <c r="G30" s="62"/>
      <c r="H30" s="26"/>
      <c r="I30" s="26"/>
      <c r="J30" s="26"/>
      <c r="K30" s="26"/>
      <c r="L30" s="26"/>
      <c r="M30" s="26"/>
      <c r="N30" s="26"/>
      <c r="O30" s="26"/>
      <c r="P30" s="26"/>
      <c r="Q30" s="26"/>
      <c r="R30" s="26"/>
    </row>
    <row r="31" spans="1:18">
      <c r="A31" s="26">
        <v>30</v>
      </c>
      <c r="B31" s="26" t="s">
        <v>191</v>
      </c>
      <c r="C31" s="26" t="s">
        <v>192</v>
      </c>
      <c r="D31" s="26" t="s">
        <v>251</v>
      </c>
      <c r="E31" s="26" t="s">
        <v>252</v>
      </c>
      <c r="F31" s="26"/>
      <c r="G31" s="62"/>
      <c r="H31" s="26"/>
      <c r="I31" s="26"/>
      <c r="J31" s="26"/>
      <c r="K31" s="26"/>
      <c r="L31" s="26"/>
      <c r="M31" s="26"/>
      <c r="N31" s="26"/>
      <c r="O31" s="26"/>
      <c r="P31" s="26"/>
      <c r="Q31" s="26"/>
      <c r="R31" s="26"/>
    </row>
    <row r="32" spans="1:18">
      <c r="A32" s="26">
        <v>31</v>
      </c>
      <c r="B32" s="26" t="s">
        <v>191</v>
      </c>
      <c r="C32" s="26" t="s">
        <v>192</v>
      </c>
      <c r="D32" s="26" t="s">
        <v>253</v>
      </c>
      <c r="E32" s="26" t="s">
        <v>254</v>
      </c>
      <c r="F32" s="26"/>
      <c r="G32" s="62"/>
      <c r="H32" s="26"/>
      <c r="I32" s="26"/>
      <c r="J32" s="26"/>
      <c r="K32" s="26"/>
      <c r="L32" s="26"/>
      <c r="M32" s="26"/>
      <c r="N32" s="26"/>
      <c r="O32" s="26"/>
      <c r="P32" s="26"/>
      <c r="Q32" s="26"/>
      <c r="R32" s="26"/>
    </row>
    <row r="33" spans="1:18">
      <c r="A33" s="26">
        <v>32</v>
      </c>
      <c r="B33" s="26" t="s">
        <v>191</v>
      </c>
      <c r="C33" s="26" t="s">
        <v>192</v>
      </c>
      <c r="D33" s="26" t="s">
        <v>255</v>
      </c>
      <c r="E33" s="26" t="s">
        <v>256</v>
      </c>
      <c r="F33" s="26"/>
      <c r="G33" s="62"/>
      <c r="H33" s="26"/>
      <c r="I33" s="26"/>
      <c r="J33" s="26"/>
      <c r="K33" s="26"/>
      <c r="L33" s="26"/>
      <c r="M33" s="26"/>
      <c r="N33" s="26"/>
      <c r="O33" s="26"/>
      <c r="P33" s="26"/>
      <c r="Q33" s="26"/>
      <c r="R33" s="26"/>
    </row>
    <row r="34" spans="1:18">
      <c r="A34" s="26">
        <v>33</v>
      </c>
      <c r="B34" s="26" t="s">
        <v>191</v>
      </c>
      <c r="C34" s="26" t="s">
        <v>192</v>
      </c>
      <c r="D34" s="26" t="s">
        <v>257</v>
      </c>
      <c r="E34" s="26" t="s">
        <v>258</v>
      </c>
      <c r="F34" s="26"/>
      <c r="G34" s="62"/>
      <c r="H34" s="26"/>
      <c r="I34" s="26"/>
      <c r="J34" s="26"/>
      <c r="K34" s="26"/>
      <c r="L34" s="26"/>
      <c r="M34" s="26"/>
      <c r="N34" s="26"/>
      <c r="O34" s="26"/>
      <c r="P34" s="26"/>
      <c r="Q34" s="26"/>
      <c r="R34" s="26"/>
    </row>
    <row r="35" spans="1:18">
      <c r="A35" s="26">
        <v>34</v>
      </c>
      <c r="B35" s="26" t="s">
        <v>191</v>
      </c>
      <c r="C35" s="26" t="s">
        <v>192</v>
      </c>
      <c r="D35" s="26" t="s">
        <v>259</v>
      </c>
      <c r="E35" s="26" t="s">
        <v>260</v>
      </c>
      <c r="F35" s="26"/>
      <c r="G35" s="62"/>
      <c r="H35" s="26"/>
      <c r="I35" s="26"/>
      <c r="J35" s="26"/>
      <c r="K35" s="26"/>
      <c r="L35" s="26"/>
      <c r="M35" s="26"/>
      <c r="N35" s="26"/>
      <c r="O35" s="26"/>
      <c r="P35" s="26"/>
      <c r="Q35" s="26"/>
      <c r="R35" s="26"/>
    </row>
    <row r="36" spans="1:18">
      <c r="A36" s="26">
        <v>35</v>
      </c>
      <c r="B36" s="26" t="s">
        <v>191</v>
      </c>
      <c r="C36" s="26" t="s">
        <v>192</v>
      </c>
      <c r="D36" s="26" t="s">
        <v>261</v>
      </c>
      <c r="E36" s="26" t="s">
        <v>262</v>
      </c>
      <c r="F36" s="26"/>
      <c r="G36" s="62"/>
      <c r="H36" s="26"/>
      <c r="I36" s="26"/>
      <c r="J36" s="26"/>
      <c r="K36" s="26"/>
      <c r="L36" s="26"/>
      <c r="M36" s="26"/>
      <c r="N36" s="26"/>
      <c r="O36" s="26"/>
      <c r="P36" s="26"/>
      <c r="Q36" s="26"/>
      <c r="R36" s="26"/>
    </row>
    <row r="37" spans="1:18">
      <c r="A37" s="26">
        <v>36</v>
      </c>
      <c r="B37" s="26" t="s">
        <v>191</v>
      </c>
      <c r="C37" s="26" t="s">
        <v>192</v>
      </c>
      <c r="D37" s="26" t="s">
        <v>263</v>
      </c>
      <c r="E37" s="26" t="s">
        <v>264</v>
      </c>
      <c r="F37" s="26"/>
      <c r="G37" s="62"/>
      <c r="H37" s="26"/>
      <c r="I37" s="26"/>
      <c r="J37" s="26"/>
      <c r="K37" s="26"/>
      <c r="L37" s="26"/>
      <c r="M37" s="26"/>
      <c r="N37" s="26"/>
      <c r="O37" s="26"/>
      <c r="P37" s="26"/>
      <c r="Q37" s="26"/>
      <c r="R37" s="26"/>
    </row>
    <row r="38" spans="1:18">
      <c r="A38" s="26">
        <v>37</v>
      </c>
      <c r="B38" s="26" t="s">
        <v>191</v>
      </c>
      <c r="C38" s="26" t="s">
        <v>192</v>
      </c>
      <c r="D38" s="26" t="s">
        <v>265</v>
      </c>
      <c r="E38" s="26" t="s">
        <v>266</v>
      </c>
      <c r="F38" s="26"/>
      <c r="G38" s="62"/>
      <c r="H38" s="26"/>
      <c r="I38" s="26"/>
      <c r="J38" s="26"/>
      <c r="K38" s="26"/>
      <c r="L38" s="26"/>
      <c r="M38" s="26"/>
      <c r="N38" s="26"/>
      <c r="O38" s="26"/>
      <c r="P38" s="26"/>
      <c r="Q38" s="26"/>
      <c r="R38" s="26"/>
    </row>
    <row r="39" spans="1:18">
      <c r="A39" s="26">
        <v>38</v>
      </c>
      <c r="B39" s="26" t="s">
        <v>191</v>
      </c>
      <c r="C39" s="26" t="s">
        <v>192</v>
      </c>
      <c r="D39" s="26" t="s">
        <v>267</v>
      </c>
      <c r="E39" s="26" t="s">
        <v>268</v>
      </c>
      <c r="F39" s="26"/>
      <c r="G39" s="62"/>
      <c r="H39" s="26"/>
      <c r="I39" s="26"/>
      <c r="J39" s="26"/>
      <c r="K39" s="26"/>
      <c r="L39" s="26"/>
      <c r="M39" s="26"/>
      <c r="N39" s="26"/>
      <c r="O39" s="26"/>
      <c r="P39" s="26"/>
      <c r="Q39" s="26"/>
      <c r="R39" s="26"/>
    </row>
    <row r="40" spans="1:18">
      <c r="A40" s="26">
        <v>39</v>
      </c>
      <c r="B40" s="26" t="s">
        <v>191</v>
      </c>
      <c r="C40" s="26" t="s">
        <v>192</v>
      </c>
      <c r="D40" s="26" t="s">
        <v>269</v>
      </c>
      <c r="E40" s="26" t="s">
        <v>270</v>
      </c>
      <c r="F40" s="26"/>
      <c r="G40" s="62"/>
      <c r="H40" s="26"/>
      <c r="I40" s="26"/>
      <c r="J40" s="26"/>
      <c r="K40" s="26"/>
      <c r="L40" s="26"/>
      <c r="M40" s="26"/>
      <c r="N40" s="26"/>
      <c r="O40" s="26"/>
      <c r="P40" s="26"/>
      <c r="Q40" s="26"/>
      <c r="R40" s="26"/>
    </row>
    <row r="41" spans="1:18">
      <c r="A41" s="26">
        <v>40</v>
      </c>
      <c r="B41" s="26" t="s">
        <v>191</v>
      </c>
      <c r="C41" s="26" t="s">
        <v>192</v>
      </c>
      <c r="D41" s="26" t="s">
        <v>271</v>
      </c>
      <c r="E41" s="26" t="s">
        <v>272</v>
      </c>
      <c r="F41" s="26"/>
      <c r="G41" s="62"/>
      <c r="H41" s="26"/>
      <c r="I41" s="26"/>
      <c r="J41" s="26"/>
      <c r="K41" s="26"/>
      <c r="L41" s="26"/>
      <c r="M41" s="26"/>
      <c r="N41" s="26"/>
      <c r="O41" s="26"/>
      <c r="P41" s="26"/>
      <c r="Q41" s="26"/>
      <c r="R41" s="26"/>
    </row>
    <row r="42" spans="1:18">
      <c r="A42" s="26">
        <v>41</v>
      </c>
      <c r="B42" s="26" t="s">
        <v>191</v>
      </c>
      <c r="C42" s="26" t="s">
        <v>192</v>
      </c>
      <c r="D42" s="26" t="s">
        <v>273</v>
      </c>
      <c r="E42" s="26" t="s">
        <v>274</v>
      </c>
      <c r="F42" s="26"/>
      <c r="G42" s="62"/>
      <c r="H42" s="26"/>
      <c r="I42" s="26"/>
      <c r="J42" s="26"/>
      <c r="K42" s="26"/>
      <c r="L42" s="26"/>
      <c r="M42" s="26"/>
      <c r="N42" s="26"/>
      <c r="O42" s="26"/>
      <c r="P42" s="26"/>
      <c r="Q42" s="26"/>
      <c r="R42" s="26"/>
    </row>
    <row r="43" spans="1:18">
      <c r="A43" s="26">
        <v>42</v>
      </c>
      <c r="B43" s="26" t="s">
        <v>191</v>
      </c>
      <c r="C43" s="26" t="s">
        <v>192</v>
      </c>
      <c r="D43" s="26" t="s">
        <v>275</v>
      </c>
      <c r="E43" s="26" t="s">
        <v>276</v>
      </c>
      <c r="F43" s="26"/>
      <c r="G43" s="62"/>
      <c r="H43" s="26"/>
      <c r="I43" s="26"/>
      <c r="J43" s="26"/>
      <c r="K43" s="26"/>
      <c r="L43" s="26"/>
      <c r="M43" s="26"/>
      <c r="N43" s="26"/>
      <c r="O43" s="26"/>
      <c r="P43" s="26"/>
      <c r="Q43" s="26"/>
      <c r="R43" s="26"/>
    </row>
    <row r="44" spans="1:18">
      <c r="A44" s="26">
        <v>43</v>
      </c>
      <c r="B44" s="26" t="s">
        <v>191</v>
      </c>
      <c r="C44" s="26" t="s">
        <v>183</v>
      </c>
      <c r="D44" s="26" t="s">
        <v>277</v>
      </c>
      <c r="E44" s="26" t="s">
        <v>278</v>
      </c>
      <c r="F44" s="26"/>
      <c r="G44" s="60">
        <v>177567</v>
      </c>
      <c r="H44" s="26"/>
      <c r="I44" s="26"/>
      <c r="J44" s="26"/>
      <c r="K44" s="26"/>
      <c r="L44" s="26"/>
      <c r="M44" s="26"/>
      <c r="N44" s="26"/>
      <c r="O44" s="26"/>
      <c r="P44" s="26"/>
      <c r="Q44" s="26"/>
      <c r="R44" s="26"/>
    </row>
    <row r="45" spans="1:18">
      <c r="A45" s="26">
        <v>44</v>
      </c>
      <c r="B45" s="26" t="s">
        <v>191</v>
      </c>
      <c r="C45" s="26" t="s">
        <v>192</v>
      </c>
      <c r="D45" s="26" t="s">
        <v>279</v>
      </c>
      <c r="E45" s="26" t="s">
        <v>280</v>
      </c>
      <c r="F45" s="26"/>
      <c r="G45" s="62"/>
      <c r="H45" s="26"/>
      <c r="I45" s="26"/>
      <c r="J45" s="26"/>
      <c r="K45" s="26"/>
      <c r="L45" s="26"/>
      <c r="M45" s="26"/>
      <c r="N45" s="26"/>
      <c r="O45" s="26"/>
      <c r="P45" s="26"/>
      <c r="Q45" s="26"/>
      <c r="R45" s="26"/>
    </row>
    <row r="46" spans="1:18">
      <c r="A46" s="26">
        <v>45</v>
      </c>
      <c r="B46" s="26" t="s">
        <v>191</v>
      </c>
      <c r="C46" s="26" t="s">
        <v>192</v>
      </c>
      <c r="D46" s="26" t="s">
        <v>281</v>
      </c>
      <c r="E46" s="26" t="s">
        <v>282</v>
      </c>
      <c r="F46" s="26"/>
      <c r="G46" s="62"/>
      <c r="H46" s="26"/>
      <c r="I46" s="26"/>
      <c r="J46" s="26"/>
      <c r="K46" s="26"/>
      <c r="L46" s="26"/>
      <c r="M46" s="26"/>
      <c r="N46" s="26"/>
      <c r="O46" s="26"/>
      <c r="P46" s="26"/>
      <c r="Q46" s="26"/>
      <c r="R46" s="26"/>
    </row>
    <row r="47" spans="1:18">
      <c r="A47" s="26">
        <v>46</v>
      </c>
      <c r="B47" s="26" t="s">
        <v>191</v>
      </c>
      <c r="C47" s="26" t="s">
        <v>192</v>
      </c>
      <c r="D47" s="26" t="s">
        <v>283</v>
      </c>
      <c r="E47" s="26" t="s">
        <v>284</v>
      </c>
      <c r="F47" s="26"/>
      <c r="G47" s="62"/>
      <c r="H47" s="26"/>
      <c r="I47" s="26"/>
      <c r="J47" s="26"/>
      <c r="K47" s="26"/>
      <c r="L47" s="26"/>
      <c r="M47" s="26"/>
      <c r="N47" s="26"/>
      <c r="O47" s="26"/>
      <c r="P47" s="26"/>
      <c r="Q47" s="26"/>
      <c r="R47" s="26"/>
    </row>
    <row r="48" spans="1:18">
      <c r="A48" s="26">
        <v>47</v>
      </c>
      <c r="B48" s="26" t="s">
        <v>191</v>
      </c>
      <c r="C48" s="26" t="s">
        <v>192</v>
      </c>
      <c r="D48" s="26" t="s">
        <v>285</v>
      </c>
      <c r="E48" s="26" t="s">
        <v>286</v>
      </c>
      <c r="F48" s="26"/>
      <c r="G48" s="62"/>
      <c r="H48" s="26"/>
      <c r="I48" s="26"/>
      <c r="J48" s="26"/>
      <c r="K48" s="26"/>
      <c r="L48" s="26"/>
      <c r="M48" s="26"/>
      <c r="N48" s="26"/>
      <c r="O48" s="26"/>
      <c r="P48" s="26"/>
      <c r="Q48" s="26"/>
      <c r="R48" s="26"/>
    </row>
    <row r="49" spans="1:18">
      <c r="A49" s="26">
        <v>48</v>
      </c>
      <c r="B49" s="26" t="s">
        <v>191</v>
      </c>
      <c r="C49" s="26" t="s">
        <v>192</v>
      </c>
      <c r="D49" s="26" t="s">
        <v>287</v>
      </c>
      <c r="E49" s="26" t="s">
        <v>288</v>
      </c>
      <c r="F49" s="26"/>
      <c r="G49" s="62"/>
      <c r="H49" s="26"/>
      <c r="I49" s="26"/>
      <c r="J49" s="26"/>
      <c r="K49" s="26"/>
      <c r="L49" s="26"/>
      <c r="M49" s="26"/>
      <c r="N49" s="26"/>
      <c r="O49" s="26"/>
      <c r="P49" s="26"/>
      <c r="Q49" s="26"/>
      <c r="R49" s="26"/>
    </row>
    <row r="50" spans="1:18">
      <c r="A50" s="26">
        <v>49</v>
      </c>
      <c r="B50" s="26" t="s">
        <v>191</v>
      </c>
      <c r="C50" s="26" t="s">
        <v>192</v>
      </c>
      <c r="D50" s="26" t="s">
        <v>289</v>
      </c>
      <c r="E50" s="26" t="s">
        <v>290</v>
      </c>
      <c r="F50" s="26"/>
      <c r="G50" s="62"/>
      <c r="H50" s="26"/>
      <c r="I50" s="26"/>
      <c r="J50" s="26"/>
      <c r="K50" s="26"/>
      <c r="L50" s="26"/>
      <c r="M50" s="26"/>
      <c r="N50" s="26"/>
      <c r="O50" s="26"/>
      <c r="P50" s="26"/>
      <c r="Q50" s="26"/>
      <c r="R50" s="26"/>
    </row>
    <row r="51" spans="1:18">
      <c r="A51" s="26">
        <v>50</v>
      </c>
      <c r="B51" s="26" t="s">
        <v>191</v>
      </c>
      <c r="C51" s="26" t="s">
        <v>192</v>
      </c>
      <c r="D51" s="26" t="s">
        <v>291</v>
      </c>
      <c r="E51" s="26" t="s">
        <v>292</v>
      </c>
      <c r="F51" s="26"/>
      <c r="G51" s="62"/>
      <c r="H51" s="26"/>
      <c r="I51" s="26"/>
      <c r="J51" s="26"/>
      <c r="K51" s="26"/>
      <c r="L51" s="26"/>
      <c r="M51" s="26"/>
      <c r="N51" s="26"/>
      <c r="O51" s="26"/>
      <c r="P51" s="26"/>
      <c r="Q51" s="26"/>
      <c r="R51" s="26"/>
    </row>
    <row r="52" spans="1:18">
      <c r="A52" s="26">
        <v>51</v>
      </c>
      <c r="B52" s="26" t="s">
        <v>191</v>
      </c>
      <c r="C52" s="26" t="s">
        <v>192</v>
      </c>
      <c r="D52" s="26" t="s">
        <v>293</v>
      </c>
      <c r="E52" s="26" t="s">
        <v>294</v>
      </c>
      <c r="F52" s="26"/>
      <c r="G52" s="62"/>
      <c r="H52" s="26"/>
      <c r="I52" s="26"/>
      <c r="J52" s="26"/>
      <c r="K52" s="26"/>
      <c r="L52" s="26"/>
      <c r="M52" s="26"/>
      <c r="N52" s="26"/>
      <c r="O52" s="26"/>
      <c r="P52" s="26"/>
      <c r="Q52" s="26"/>
      <c r="R52" s="26"/>
    </row>
    <row r="53" spans="1:18">
      <c r="A53" s="26">
        <v>52</v>
      </c>
      <c r="B53" s="26" t="s">
        <v>191</v>
      </c>
      <c r="C53" s="26" t="s">
        <v>192</v>
      </c>
      <c r="D53" s="26" t="s">
        <v>295</v>
      </c>
      <c r="E53" s="26" t="s">
        <v>296</v>
      </c>
      <c r="F53" s="26"/>
      <c r="G53" s="62"/>
      <c r="H53" s="26"/>
      <c r="I53" s="26"/>
      <c r="J53" s="26"/>
      <c r="K53" s="26"/>
      <c r="L53" s="26"/>
      <c r="M53" s="26"/>
      <c r="N53" s="26"/>
      <c r="O53" s="26"/>
      <c r="P53" s="26"/>
      <c r="Q53" s="26"/>
      <c r="R53" s="26"/>
    </row>
    <row r="54" spans="1:18">
      <c r="A54" s="26">
        <v>53</v>
      </c>
      <c r="B54" s="26" t="s">
        <v>191</v>
      </c>
      <c r="C54" s="26" t="s">
        <v>183</v>
      </c>
      <c r="D54" s="26" t="s">
        <v>297</v>
      </c>
      <c r="E54" s="26" t="s">
        <v>298</v>
      </c>
      <c r="F54" s="26"/>
      <c r="G54" s="60">
        <v>177567</v>
      </c>
      <c r="H54" s="26"/>
      <c r="I54" s="26"/>
      <c r="J54" s="26"/>
      <c r="K54" s="26"/>
      <c r="L54" s="26"/>
      <c r="M54" s="26"/>
      <c r="N54" s="26"/>
      <c r="O54" s="26"/>
      <c r="P54" s="26"/>
      <c r="Q54" s="26"/>
      <c r="R54" s="26"/>
    </row>
    <row r="55" spans="1:18">
      <c r="A55" s="26">
        <v>54</v>
      </c>
      <c r="B55" s="26" t="s">
        <v>299</v>
      </c>
      <c r="C55" s="26" t="s">
        <v>192</v>
      </c>
      <c r="D55" s="26" t="s">
        <v>8</v>
      </c>
      <c r="E55" s="26" t="s">
        <v>9</v>
      </c>
      <c r="F55" s="64"/>
      <c r="G55" s="51"/>
      <c r="H55" s="26"/>
      <c r="I55" s="26"/>
      <c r="J55" s="26"/>
      <c r="K55" s="26"/>
      <c r="L55" s="26"/>
      <c r="M55" s="26"/>
      <c r="N55" s="26"/>
      <c r="O55" s="26"/>
      <c r="P55" s="26"/>
      <c r="Q55" s="26"/>
      <c r="R55" s="26"/>
    </row>
    <row r="56" spans="1:18">
      <c r="A56" s="26">
        <v>55</v>
      </c>
      <c r="B56" s="26" t="s">
        <v>299</v>
      </c>
      <c r="C56" s="26" t="s">
        <v>192</v>
      </c>
      <c r="D56" s="26" t="s">
        <v>10</v>
      </c>
      <c r="E56" s="26" t="s">
        <v>11</v>
      </c>
      <c r="F56" s="64">
        <v>0.1</v>
      </c>
      <c r="G56" s="51">
        <v>3737</v>
      </c>
      <c r="H56" s="26"/>
      <c r="I56" s="26"/>
      <c r="J56" s="26"/>
      <c r="K56" s="26"/>
      <c r="L56" s="26"/>
      <c r="M56" s="26"/>
      <c r="N56" s="26"/>
      <c r="O56" s="26"/>
      <c r="P56" s="26"/>
      <c r="Q56" s="26"/>
      <c r="R56" s="26"/>
    </row>
    <row r="57" spans="1:18">
      <c r="A57" s="26">
        <v>56</v>
      </c>
      <c r="B57" s="26" t="s">
        <v>299</v>
      </c>
      <c r="C57" s="26" t="s">
        <v>192</v>
      </c>
      <c r="D57" s="26" t="s">
        <v>12</v>
      </c>
      <c r="E57" s="26" t="s">
        <v>13</v>
      </c>
      <c r="F57" s="64"/>
      <c r="G57" s="51"/>
      <c r="H57" s="26"/>
      <c r="I57" s="26"/>
      <c r="J57" s="26"/>
      <c r="K57" s="26"/>
      <c r="L57" s="26"/>
      <c r="M57" s="26"/>
      <c r="N57" s="26"/>
      <c r="O57" s="26"/>
      <c r="P57" s="26"/>
      <c r="Q57" s="26"/>
      <c r="R57" s="26"/>
    </row>
    <row r="58" spans="1:18">
      <c r="A58" s="26">
        <v>57</v>
      </c>
      <c r="B58" s="26" t="s">
        <v>299</v>
      </c>
      <c r="C58" s="26" t="s">
        <v>192</v>
      </c>
      <c r="D58" s="26" t="s">
        <v>14</v>
      </c>
      <c r="E58" s="26" t="s">
        <v>15</v>
      </c>
      <c r="F58" s="64">
        <v>0.12</v>
      </c>
      <c r="G58" s="51">
        <v>4362</v>
      </c>
      <c r="H58" s="26"/>
      <c r="I58" s="26"/>
      <c r="J58" s="26"/>
      <c r="K58" s="26"/>
      <c r="L58" s="26"/>
      <c r="M58" s="26"/>
      <c r="N58" s="26"/>
      <c r="O58" s="26"/>
      <c r="P58" s="26"/>
      <c r="Q58" s="26"/>
      <c r="R58" s="26"/>
    </row>
    <row r="59" spans="1:18">
      <c r="A59" s="26">
        <v>58</v>
      </c>
      <c r="B59" s="26" t="s">
        <v>299</v>
      </c>
      <c r="C59" s="26" t="s">
        <v>192</v>
      </c>
      <c r="D59" s="26" t="s">
        <v>18</v>
      </c>
      <c r="E59" s="26" t="s">
        <v>19</v>
      </c>
      <c r="F59" s="64"/>
      <c r="G59" s="51"/>
      <c r="H59" s="26"/>
      <c r="I59" s="26"/>
      <c r="J59" s="26"/>
      <c r="K59" s="26"/>
      <c r="L59" s="26"/>
      <c r="M59" s="26"/>
      <c r="N59" s="26"/>
      <c r="O59" s="26"/>
      <c r="P59" s="26"/>
      <c r="Q59" s="26"/>
      <c r="R59" s="26"/>
    </row>
    <row r="60" spans="1:18">
      <c r="A60" s="26">
        <v>59</v>
      </c>
      <c r="B60" s="26" t="s">
        <v>299</v>
      </c>
      <c r="C60" s="26" t="s">
        <v>192</v>
      </c>
      <c r="D60" s="26" t="s">
        <v>20</v>
      </c>
      <c r="E60" s="26" t="s">
        <v>21</v>
      </c>
      <c r="F60" s="64"/>
      <c r="G60" s="51"/>
      <c r="H60" s="26"/>
      <c r="I60" s="26"/>
      <c r="J60" s="26"/>
      <c r="K60" s="26"/>
      <c r="L60" s="26"/>
      <c r="M60" s="26"/>
      <c r="N60" s="26"/>
      <c r="O60" s="26"/>
      <c r="P60" s="26"/>
      <c r="Q60" s="26"/>
      <c r="R60" s="26"/>
    </row>
    <row r="61" spans="1:18">
      <c r="A61" s="26">
        <v>60</v>
      </c>
      <c r="B61" s="26" t="s">
        <v>299</v>
      </c>
      <c r="C61" s="26" t="s">
        <v>192</v>
      </c>
      <c r="D61" s="26" t="s">
        <v>22</v>
      </c>
      <c r="E61" s="26" t="s">
        <v>23</v>
      </c>
      <c r="F61" s="64"/>
      <c r="G61" s="51"/>
      <c r="H61" s="26"/>
      <c r="I61" s="26"/>
      <c r="J61" s="26"/>
      <c r="K61" s="26"/>
      <c r="L61" s="26"/>
      <c r="M61" s="26"/>
      <c r="N61" s="26"/>
      <c r="O61" s="26"/>
      <c r="P61" s="26"/>
      <c r="Q61" s="26"/>
      <c r="R61" s="26"/>
    </row>
    <row r="62" spans="1:18">
      <c r="A62" s="26">
        <v>61</v>
      </c>
      <c r="B62" s="26" t="s">
        <v>299</v>
      </c>
      <c r="C62" s="26" t="s">
        <v>192</v>
      </c>
      <c r="D62" s="26" t="s">
        <v>24</v>
      </c>
      <c r="E62" s="26" t="s">
        <v>25</v>
      </c>
      <c r="F62" s="64"/>
      <c r="G62" s="51"/>
      <c r="H62" s="26"/>
      <c r="I62" s="26"/>
      <c r="J62" s="26"/>
      <c r="K62" s="26"/>
      <c r="L62" s="26"/>
      <c r="M62" s="26"/>
      <c r="N62" s="26"/>
      <c r="O62" s="26"/>
      <c r="P62" s="26"/>
      <c r="Q62" s="26"/>
      <c r="R62" s="26"/>
    </row>
    <row r="63" spans="1:18">
      <c r="A63" s="26">
        <v>62</v>
      </c>
      <c r="B63" s="26" t="s">
        <v>299</v>
      </c>
      <c r="C63" s="26" t="s">
        <v>192</v>
      </c>
      <c r="D63" s="26" t="s">
        <v>26</v>
      </c>
      <c r="E63" s="26" t="s">
        <v>27</v>
      </c>
      <c r="F63" s="64"/>
      <c r="G63" s="51"/>
      <c r="H63" s="26"/>
      <c r="I63" s="26"/>
      <c r="J63" s="26"/>
      <c r="K63" s="26"/>
      <c r="L63" s="26"/>
      <c r="M63" s="26"/>
      <c r="N63" s="26"/>
      <c r="O63" s="26"/>
      <c r="P63" s="26"/>
      <c r="Q63" s="26"/>
      <c r="R63" s="26"/>
    </row>
    <row r="64" spans="1:18">
      <c r="A64" s="26">
        <v>63</v>
      </c>
      <c r="B64" s="26" t="s">
        <v>299</v>
      </c>
      <c r="C64" s="26" t="s">
        <v>192</v>
      </c>
      <c r="D64" s="26" t="s">
        <v>28</v>
      </c>
      <c r="E64" s="26" t="s">
        <v>29</v>
      </c>
      <c r="F64" s="64"/>
      <c r="G64" s="51"/>
      <c r="H64" s="26"/>
      <c r="I64" s="26"/>
      <c r="J64" s="26"/>
      <c r="K64" s="26"/>
      <c r="L64" s="26"/>
      <c r="M64" s="26"/>
      <c r="N64" s="26"/>
      <c r="O64" s="26"/>
      <c r="P64" s="26"/>
      <c r="Q64" s="26"/>
      <c r="R64" s="26"/>
    </row>
    <row r="65" spans="1:18">
      <c r="A65" s="26">
        <v>64</v>
      </c>
      <c r="B65" s="26" t="s">
        <v>299</v>
      </c>
      <c r="C65" s="26" t="s">
        <v>192</v>
      </c>
      <c r="D65" s="26" t="s">
        <v>30</v>
      </c>
      <c r="E65" s="26" t="s">
        <v>31</v>
      </c>
      <c r="F65" s="64"/>
      <c r="G65" s="51"/>
      <c r="H65" s="26"/>
      <c r="I65" s="26"/>
      <c r="J65" s="26"/>
      <c r="K65" s="26"/>
      <c r="L65" s="26"/>
      <c r="M65" s="26"/>
      <c r="N65" s="26"/>
      <c r="O65" s="26"/>
      <c r="P65" s="26"/>
      <c r="Q65" s="26"/>
      <c r="R65" s="26"/>
    </row>
    <row r="66" spans="1:18">
      <c r="A66" s="26">
        <v>65</v>
      </c>
      <c r="B66" s="26" t="s">
        <v>299</v>
      </c>
      <c r="C66" s="26" t="s">
        <v>192</v>
      </c>
      <c r="D66" s="26" t="s">
        <v>32</v>
      </c>
      <c r="E66" s="26" t="s">
        <v>33</v>
      </c>
      <c r="F66" s="64"/>
      <c r="G66" s="51"/>
      <c r="H66" s="26"/>
      <c r="I66" s="26"/>
      <c r="J66" s="26"/>
      <c r="K66" s="26"/>
      <c r="L66" s="26"/>
      <c r="M66" s="26"/>
      <c r="N66" s="26"/>
      <c r="O66" s="26"/>
      <c r="P66" s="26"/>
      <c r="Q66" s="26"/>
      <c r="R66" s="26"/>
    </row>
    <row r="67" spans="1:18">
      <c r="A67" s="26">
        <v>66</v>
      </c>
      <c r="B67" s="26" t="s">
        <v>299</v>
      </c>
      <c r="C67" s="26" t="s">
        <v>192</v>
      </c>
      <c r="D67" s="26" t="s">
        <v>34</v>
      </c>
      <c r="E67" s="26" t="s">
        <v>35</v>
      </c>
      <c r="F67" s="64"/>
      <c r="G67" s="51"/>
      <c r="H67" s="26"/>
      <c r="I67" s="26"/>
      <c r="J67" s="26"/>
      <c r="K67" s="26"/>
      <c r="L67" s="26"/>
      <c r="M67" s="26"/>
      <c r="N67" s="26"/>
      <c r="O67" s="26"/>
      <c r="P67" s="26"/>
      <c r="Q67" s="26"/>
      <c r="R67" s="26"/>
    </row>
    <row r="68" spans="1:18">
      <c r="A68" s="26">
        <v>67</v>
      </c>
      <c r="B68" s="26" t="s">
        <v>299</v>
      </c>
      <c r="C68" s="26" t="s">
        <v>192</v>
      </c>
      <c r="D68" s="26" t="s">
        <v>36</v>
      </c>
      <c r="E68" s="26" t="s">
        <v>37</v>
      </c>
      <c r="F68" s="64"/>
      <c r="G68" s="51"/>
      <c r="H68" s="26"/>
      <c r="I68" s="26"/>
      <c r="J68" s="26"/>
      <c r="K68" s="26"/>
      <c r="L68" s="26"/>
      <c r="M68" s="26"/>
      <c r="N68" s="26"/>
      <c r="O68" s="26"/>
      <c r="P68" s="26"/>
      <c r="Q68" s="26"/>
      <c r="R68" s="26"/>
    </row>
    <row r="69" spans="1:18">
      <c r="A69" s="26">
        <v>68</v>
      </c>
      <c r="B69" s="26" t="s">
        <v>299</v>
      </c>
      <c r="C69" s="26" t="s">
        <v>192</v>
      </c>
      <c r="D69" s="26" t="s">
        <v>49</v>
      </c>
      <c r="E69" s="26" t="s">
        <v>50</v>
      </c>
      <c r="F69" s="64"/>
      <c r="G69" s="51"/>
      <c r="H69" s="26"/>
      <c r="I69" s="26"/>
      <c r="J69" s="26"/>
      <c r="K69" s="26"/>
      <c r="L69" s="26"/>
      <c r="M69" s="26"/>
      <c r="N69" s="26"/>
      <c r="O69" s="26"/>
      <c r="P69" s="26"/>
      <c r="Q69" s="26"/>
      <c r="R69" s="26"/>
    </row>
    <row r="70" spans="1:18">
      <c r="A70" s="26">
        <v>69</v>
      </c>
      <c r="B70" s="26" t="s">
        <v>299</v>
      </c>
      <c r="C70" s="26" t="s">
        <v>192</v>
      </c>
      <c r="D70" s="26" t="s">
        <v>51</v>
      </c>
      <c r="E70" s="26" t="s">
        <v>52</v>
      </c>
      <c r="F70" s="64"/>
      <c r="G70" s="51"/>
      <c r="H70" s="26"/>
      <c r="I70" s="26"/>
      <c r="J70" s="26"/>
      <c r="K70" s="26"/>
      <c r="L70" s="26"/>
      <c r="M70" s="26"/>
      <c r="N70" s="26"/>
      <c r="O70" s="26"/>
      <c r="P70" s="26"/>
      <c r="Q70" s="26"/>
      <c r="R70" s="26"/>
    </row>
    <row r="71" spans="1:18">
      <c r="A71" s="26">
        <v>70</v>
      </c>
      <c r="B71" s="26" t="s">
        <v>299</v>
      </c>
      <c r="C71" s="26" t="s">
        <v>192</v>
      </c>
      <c r="D71" s="26" t="s">
        <v>16</v>
      </c>
      <c r="E71" s="26" t="s">
        <v>17</v>
      </c>
      <c r="F71" s="64"/>
      <c r="G71" s="51"/>
      <c r="H71" s="26"/>
      <c r="I71" s="26"/>
      <c r="J71" s="26"/>
      <c r="K71" s="26"/>
      <c r="L71" s="26"/>
      <c r="M71" s="26"/>
      <c r="N71" s="26"/>
      <c r="O71" s="26"/>
      <c r="P71" s="26"/>
      <c r="Q71" s="26"/>
      <c r="R71" s="26"/>
    </row>
    <row r="72" spans="1:18">
      <c r="A72" s="26">
        <v>71</v>
      </c>
      <c r="B72" s="26" t="s">
        <v>299</v>
      </c>
      <c r="C72" s="26" t="s">
        <v>192</v>
      </c>
      <c r="D72" s="26" t="s">
        <v>57</v>
      </c>
      <c r="E72" s="26" t="s">
        <v>58</v>
      </c>
      <c r="F72" s="64"/>
      <c r="G72" s="51"/>
      <c r="H72" s="26"/>
      <c r="I72" s="26"/>
      <c r="J72" s="26"/>
      <c r="K72" s="26"/>
      <c r="L72" s="26"/>
      <c r="M72" s="26"/>
      <c r="N72" s="26"/>
      <c r="O72" s="26"/>
      <c r="P72" s="26"/>
      <c r="Q72" s="26"/>
      <c r="R72" s="26"/>
    </row>
    <row r="73" spans="1:18">
      <c r="A73" s="26">
        <v>72</v>
      </c>
      <c r="B73" s="26" t="s">
        <v>299</v>
      </c>
      <c r="C73" s="26" t="s">
        <v>192</v>
      </c>
      <c r="D73" s="26" t="s">
        <v>59</v>
      </c>
      <c r="E73" s="26" t="s">
        <v>60</v>
      </c>
      <c r="F73" s="64"/>
      <c r="G73" s="51"/>
      <c r="H73" s="26"/>
      <c r="I73" s="26"/>
      <c r="J73" s="26"/>
      <c r="K73" s="26"/>
      <c r="L73" s="26"/>
      <c r="M73" s="26"/>
      <c r="N73" s="26"/>
      <c r="O73" s="26"/>
      <c r="P73" s="26"/>
      <c r="Q73" s="26"/>
      <c r="R73" s="26"/>
    </row>
    <row r="74" spans="1:18">
      <c r="A74" s="26">
        <v>73</v>
      </c>
      <c r="B74" s="26" t="s">
        <v>299</v>
      </c>
      <c r="C74" s="26" t="s">
        <v>192</v>
      </c>
      <c r="D74" s="26" t="s">
        <v>61</v>
      </c>
      <c r="E74" s="26" t="s">
        <v>62</v>
      </c>
      <c r="F74" s="64"/>
      <c r="G74" s="51"/>
      <c r="H74" s="26"/>
      <c r="I74" s="26"/>
      <c r="J74" s="26"/>
      <c r="K74" s="26"/>
      <c r="L74" s="26"/>
      <c r="M74" s="26"/>
      <c r="N74" s="26"/>
      <c r="O74" s="26"/>
      <c r="P74" s="26"/>
      <c r="Q74" s="26"/>
      <c r="R74" s="26"/>
    </row>
    <row r="75" spans="1:18">
      <c r="A75" s="26">
        <v>74</v>
      </c>
      <c r="B75" s="26" t="s">
        <v>299</v>
      </c>
      <c r="C75" s="26" t="s">
        <v>192</v>
      </c>
      <c r="D75" s="26" t="s">
        <v>38</v>
      </c>
      <c r="E75" s="26" t="s">
        <v>39</v>
      </c>
      <c r="F75" s="64"/>
      <c r="G75" s="51"/>
      <c r="H75" s="26"/>
      <c r="I75" s="26"/>
      <c r="J75" s="26"/>
      <c r="K75" s="26"/>
      <c r="L75" s="26"/>
      <c r="M75" s="26"/>
      <c r="N75" s="26"/>
      <c r="O75" s="26"/>
      <c r="P75" s="26"/>
      <c r="Q75" s="26"/>
      <c r="R75" s="26"/>
    </row>
    <row r="76" spans="1:18">
      <c r="A76" s="26">
        <v>75</v>
      </c>
      <c r="B76" s="26" t="s">
        <v>299</v>
      </c>
      <c r="C76" s="26" t="s">
        <v>192</v>
      </c>
      <c r="D76" s="26" t="s">
        <v>40</v>
      </c>
      <c r="E76" s="26" t="s">
        <v>300</v>
      </c>
      <c r="F76" s="64"/>
      <c r="G76" s="51"/>
      <c r="H76" s="26"/>
      <c r="I76" s="26"/>
      <c r="J76" s="26"/>
      <c r="K76" s="26"/>
      <c r="L76" s="26"/>
      <c r="M76" s="26"/>
      <c r="N76" s="26"/>
      <c r="O76" s="26"/>
      <c r="P76" s="26"/>
      <c r="Q76" s="26"/>
      <c r="R76" s="26"/>
    </row>
    <row r="77" spans="1:18">
      <c r="A77" s="26">
        <v>76</v>
      </c>
      <c r="B77" s="26" t="s">
        <v>299</v>
      </c>
      <c r="C77" s="26" t="s">
        <v>192</v>
      </c>
      <c r="D77" s="26" t="s">
        <v>41</v>
      </c>
      <c r="E77" s="26" t="s">
        <v>42</v>
      </c>
      <c r="F77" s="64"/>
      <c r="G77" s="51"/>
      <c r="H77" s="26"/>
      <c r="I77" s="26"/>
      <c r="J77" s="26"/>
      <c r="K77" s="26"/>
      <c r="L77" s="26"/>
      <c r="M77" s="26"/>
      <c r="N77" s="26"/>
      <c r="O77" s="26"/>
      <c r="P77" s="26"/>
      <c r="Q77" s="26"/>
      <c r="R77" s="26"/>
    </row>
    <row r="78" spans="1:18">
      <c r="A78" s="26">
        <v>77</v>
      </c>
      <c r="B78" s="26" t="s">
        <v>299</v>
      </c>
      <c r="C78" s="26" t="s">
        <v>192</v>
      </c>
      <c r="D78" s="26" t="s">
        <v>43</v>
      </c>
      <c r="E78" s="26" t="s">
        <v>44</v>
      </c>
      <c r="F78" s="64"/>
      <c r="G78" s="51"/>
      <c r="H78" s="26"/>
      <c r="I78" s="26"/>
      <c r="J78" s="26"/>
      <c r="K78" s="26"/>
      <c r="L78" s="26"/>
      <c r="M78" s="26"/>
      <c r="N78" s="26"/>
      <c r="O78" s="26"/>
      <c r="P78" s="26"/>
      <c r="Q78" s="26"/>
      <c r="R78" s="26"/>
    </row>
    <row r="79" spans="1:18">
      <c r="A79" s="26">
        <v>78</v>
      </c>
      <c r="B79" s="26" t="s">
        <v>299</v>
      </c>
      <c r="C79" s="26" t="s">
        <v>192</v>
      </c>
      <c r="D79" s="26" t="s">
        <v>45</v>
      </c>
      <c r="E79" s="26" t="s">
        <v>46</v>
      </c>
      <c r="F79" s="64"/>
      <c r="G79" s="51"/>
      <c r="H79" s="26"/>
      <c r="I79" s="26"/>
      <c r="J79" s="26"/>
      <c r="K79" s="26"/>
      <c r="L79" s="26"/>
      <c r="M79" s="26"/>
      <c r="N79" s="26"/>
      <c r="O79" s="26"/>
      <c r="P79" s="26"/>
      <c r="Q79" s="26"/>
      <c r="R79" s="26"/>
    </row>
    <row r="80" spans="1:18">
      <c r="A80" s="26">
        <v>79</v>
      </c>
      <c r="B80" s="26" t="s">
        <v>299</v>
      </c>
      <c r="C80" s="26" t="s">
        <v>192</v>
      </c>
      <c r="D80" s="26" t="s">
        <v>53</v>
      </c>
      <c r="E80" s="26" t="s">
        <v>54</v>
      </c>
      <c r="F80" s="64"/>
      <c r="G80" s="51"/>
      <c r="H80" s="26"/>
      <c r="I80" s="26"/>
      <c r="J80" s="26"/>
      <c r="K80" s="26"/>
      <c r="L80" s="26"/>
      <c r="M80" s="26"/>
      <c r="N80" s="26"/>
      <c r="O80" s="26"/>
      <c r="P80" s="26"/>
      <c r="Q80" s="26"/>
      <c r="R80" s="26"/>
    </row>
    <row r="81" spans="1:18">
      <c r="A81" s="26">
        <v>80</v>
      </c>
      <c r="B81" s="26" t="s">
        <v>299</v>
      </c>
      <c r="C81" s="26" t="s">
        <v>192</v>
      </c>
      <c r="D81" s="26" t="s">
        <v>47</v>
      </c>
      <c r="E81" s="26" t="s">
        <v>48</v>
      </c>
      <c r="F81" s="64"/>
      <c r="G81" s="51"/>
      <c r="H81" s="26"/>
      <c r="I81" s="26"/>
      <c r="J81" s="26"/>
      <c r="K81" s="26"/>
      <c r="L81" s="26"/>
      <c r="M81" s="26"/>
      <c r="N81" s="26"/>
      <c r="O81" s="26"/>
      <c r="P81" s="26"/>
      <c r="Q81" s="26"/>
      <c r="R81" s="26"/>
    </row>
    <row r="82" spans="1:18">
      <c r="A82" s="26">
        <v>81</v>
      </c>
      <c r="B82" s="26" t="s">
        <v>299</v>
      </c>
      <c r="C82" s="26" t="s">
        <v>192</v>
      </c>
      <c r="D82" s="26" t="s">
        <v>63</v>
      </c>
      <c r="E82" s="26" t="s">
        <v>64</v>
      </c>
      <c r="F82" s="64">
        <v>2.5</v>
      </c>
      <c r="G82" s="51">
        <v>76166</v>
      </c>
      <c r="H82" s="26"/>
      <c r="I82" s="26"/>
      <c r="J82" s="26"/>
      <c r="K82" s="26"/>
      <c r="L82" s="26"/>
      <c r="M82" s="26"/>
      <c r="N82" s="26"/>
      <c r="O82" s="26"/>
      <c r="P82" s="26"/>
      <c r="Q82" s="26"/>
      <c r="R82" s="26"/>
    </row>
    <row r="83" spans="1:18">
      <c r="A83" s="26">
        <v>82</v>
      </c>
      <c r="B83" s="26" t="s">
        <v>299</v>
      </c>
      <c r="C83" s="26" t="s">
        <v>192</v>
      </c>
      <c r="D83" s="26" t="s">
        <v>55</v>
      </c>
      <c r="E83" s="26" t="s">
        <v>56</v>
      </c>
      <c r="F83" s="64"/>
      <c r="G83" s="51"/>
      <c r="H83" s="26"/>
      <c r="I83" s="26"/>
      <c r="J83" s="26"/>
      <c r="K83" s="26"/>
      <c r="L83" s="26"/>
      <c r="M83" s="26"/>
      <c r="N83" s="26"/>
      <c r="O83" s="26"/>
      <c r="P83" s="26"/>
      <c r="Q83" s="26"/>
      <c r="R83" s="26"/>
    </row>
    <row r="84" spans="1:18">
      <c r="A84" s="26">
        <v>83</v>
      </c>
      <c r="B84" s="26" t="s">
        <v>299</v>
      </c>
      <c r="C84" s="26" t="s">
        <v>192</v>
      </c>
      <c r="D84" s="26" t="s">
        <v>65</v>
      </c>
      <c r="E84" s="26" t="s">
        <v>66</v>
      </c>
      <c r="F84" s="64"/>
      <c r="G84" s="51"/>
      <c r="H84" s="26"/>
      <c r="I84" s="26"/>
      <c r="J84" s="26"/>
      <c r="K84" s="26"/>
      <c r="L84" s="26"/>
      <c r="M84" s="26"/>
      <c r="N84" s="26"/>
      <c r="O84" s="26"/>
      <c r="P84" s="26"/>
      <c r="Q84" s="26"/>
      <c r="R84" s="26"/>
    </row>
    <row r="85" spans="1:18">
      <c r="A85" s="26">
        <v>84</v>
      </c>
      <c r="B85" s="26" t="s">
        <v>299</v>
      </c>
      <c r="C85" s="26" t="s">
        <v>192</v>
      </c>
      <c r="D85" s="26" t="s">
        <v>67</v>
      </c>
      <c r="E85" s="26" t="s">
        <v>68</v>
      </c>
      <c r="F85" s="64"/>
      <c r="G85" s="51"/>
      <c r="H85" s="26"/>
      <c r="I85" s="26"/>
      <c r="J85" s="26"/>
      <c r="K85" s="26"/>
      <c r="L85" s="26"/>
      <c r="M85" s="26"/>
      <c r="N85" s="26"/>
      <c r="O85" s="26"/>
      <c r="P85" s="26"/>
      <c r="Q85" s="26"/>
      <c r="R85" s="26"/>
    </row>
    <row r="86" spans="1:18">
      <c r="A86" s="26">
        <v>85</v>
      </c>
      <c r="B86" s="26" t="s">
        <v>299</v>
      </c>
      <c r="C86" s="26" t="s">
        <v>192</v>
      </c>
      <c r="D86" s="26" t="s">
        <v>69</v>
      </c>
      <c r="E86" s="26" t="s">
        <v>70</v>
      </c>
      <c r="F86" s="64"/>
      <c r="G86" s="51"/>
      <c r="H86" s="26"/>
      <c r="I86" s="26"/>
      <c r="J86" s="26"/>
      <c r="K86" s="26"/>
      <c r="L86" s="26"/>
      <c r="M86" s="26"/>
      <c r="N86" s="26"/>
      <c r="O86" s="26"/>
      <c r="P86" s="26"/>
      <c r="Q86" s="26"/>
      <c r="R86" s="26"/>
    </row>
    <row r="87" spans="1:18">
      <c r="A87" s="26">
        <v>86</v>
      </c>
      <c r="B87" s="26" t="s">
        <v>299</v>
      </c>
      <c r="C87" s="26" t="s">
        <v>192</v>
      </c>
      <c r="D87" s="26" t="s">
        <v>71</v>
      </c>
      <c r="E87" s="26" t="s">
        <v>72</v>
      </c>
      <c r="F87" s="64"/>
      <c r="G87" s="51"/>
      <c r="H87" s="26"/>
      <c r="I87" s="26"/>
      <c r="J87" s="26"/>
      <c r="K87" s="26"/>
      <c r="L87" s="26"/>
      <c r="M87" s="26"/>
      <c r="N87" s="26"/>
      <c r="O87" s="26"/>
      <c r="P87" s="26"/>
      <c r="Q87" s="26"/>
      <c r="R87" s="26"/>
    </row>
    <row r="88" spans="1:18">
      <c r="A88" s="26">
        <v>87</v>
      </c>
      <c r="B88" s="26" t="s">
        <v>299</v>
      </c>
      <c r="C88" s="26" t="s">
        <v>192</v>
      </c>
      <c r="D88" s="26" t="s">
        <v>73</v>
      </c>
      <c r="E88" s="26" t="s">
        <v>74</v>
      </c>
      <c r="F88" s="64"/>
      <c r="G88" s="51"/>
      <c r="H88" s="26"/>
      <c r="I88" s="26"/>
      <c r="J88" s="26"/>
      <c r="K88" s="26"/>
      <c r="L88" s="26"/>
      <c r="M88" s="26"/>
      <c r="N88" s="26"/>
      <c r="O88" s="26"/>
      <c r="P88" s="26"/>
      <c r="Q88" s="26"/>
      <c r="R88" s="26"/>
    </row>
    <row r="89" spans="1:18">
      <c r="A89" s="26">
        <v>88</v>
      </c>
      <c r="B89" s="26" t="s">
        <v>299</v>
      </c>
      <c r="C89" s="26" t="s">
        <v>192</v>
      </c>
      <c r="D89" s="26" t="s">
        <v>75</v>
      </c>
      <c r="E89" s="26" t="s">
        <v>76</v>
      </c>
      <c r="F89" s="64">
        <v>0.16</v>
      </c>
      <c r="G89" s="51">
        <v>4826</v>
      </c>
      <c r="H89" s="26"/>
      <c r="I89" s="26"/>
      <c r="J89" s="26"/>
      <c r="K89" s="26"/>
      <c r="L89" s="26"/>
      <c r="M89" s="26"/>
      <c r="N89" s="26"/>
      <c r="O89" s="26"/>
      <c r="P89" s="26"/>
      <c r="Q89" s="26"/>
      <c r="R89" s="26"/>
    </row>
    <row r="90" spans="1:18">
      <c r="A90" s="26">
        <v>89</v>
      </c>
      <c r="B90" s="26" t="s">
        <v>299</v>
      </c>
      <c r="C90" s="26" t="s">
        <v>192</v>
      </c>
      <c r="D90" s="26" t="s">
        <v>77</v>
      </c>
      <c r="E90" s="26" t="s">
        <v>301</v>
      </c>
      <c r="F90" s="64">
        <v>0.11</v>
      </c>
      <c r="G90" s="51">
        <v>2844</v>
      </c>
      <c r="H90" s="26"/>
      <c r="I90" s="26"/>
      <c r="J90" s="26"/>
      <c r="K90" s="26"/>
      <c r="L90" s="26"/>
      <c r="M90" s="26"/>
      <c r="N90" s="26"/>
      <c r="O90" s="26"/>
      <c r="P90" s="26"/>
      <c r="Q90" s="26"/>
      <c r="R90" s="26"/>
    </row>
    <row r="91" spans="1:18">
      <c r="A91" s="26">
        <v>90</v>
      </c>
      <c r="B91" s="26" t="s">
        <v>299</v>
      </c>
      <c r="C91" s="26" t="s">
        <v>192</v>
      </c>
      <c r="D91" s="26" t="s">
        <v>78</v>
      </c>
      <c r="E91" s="26" t="s">
        <v>79</v>
      </c>
      <c r="F91" s="64"/>
      <c r="G91" s="51"/>
      <c r="H91" s="26"/>
      <c r="I91" s="26"/>
      <c r="J91" s="26"/>
      <c r="K91" s="26"/>
      <c r="L91" s="26"/>
      <c r="M91" s="26"/>
      <c r="N91" s="26"/>
      <c r="O91" s="26"/>
      <c r="P91" s="26"/>
      <c r="Q91" s="26"/>
      <c r="R91" s="26"/>
    </row>
    <row r="92" spans="1:18">
      <c r="A92" s="26">
        <v>91</v>
      </c>
      <c r="B92" s="26" t="s">
        <v>299</v>
      </c>
      <c r="C92" s="26" t="s">
        <v>192</v>
      </c>
      <c r="D92" s="26" t="s">
        <v>80</v>
      </c>
      <c r="E92" s="26" t="s">
        <v>81</v>
      </c>
      <c r="F92" s="65" t="s">
        <v>433</v>
      </c>
      <c r="G92" s="51">
        <v>1174</v>
      </c>
      <c r="H92" s="26"/>
      <c r="I92" s="26"/>
      <c r="J92" s="26"/>
      <c r="K92" s="26"/>
      <c r="L92" s="26"/>
      <c r="M92" s="26"/>
      <c r="N92" s="26"/>
      <c r="O92" s="26"/>
      <c r="P92" s="26"/>
      <c r="Q92" s="26"/>
      <c r="R92" s="26"/>
    </row>
    <row r="93" spans="1:18">
      <c r="A93" s="26">
        <v>92</v>
      </c>
      <c r="B93" s="26" t="s">
        <v>299</v>
      </c>
      <c r="C93" s="26" t="s">
        <v>183</v>
      </c>
      <c r="D93" s="26" t="s">
        <v>302</v>
      </c>
      <c r="E93" s="26" t="s">
        <v>303</v>
      </c>
      <c r="F93" s="63">
        <v>2.99</v>
      </c>
      <c r="G93" s="50">
        <v>93109</v>
      </c>
      <c r="H93" s="26"/>
      <c r="I93" s="26"/>
      <c r="J93" s="26"/>
      <c r="K93" s="26"/>
      <c r="L93" s="26"/>
      <c r="M93" s="26"/>
      <c r="N93" s="26"/>
      <c r="O93" s="26"/>
      <c r="P93" s="26"/>
      <c r="Q93" s="26"/>
      <c r="R93" s="26"/>
    </row>
    <row r="94" spans="1:18">
      <c r="A94" s="26">
        <v>93</v>
      </c>
      <c r="B94" s="26" t="s">
        <v>179</v>
      </c>
      <c r="C94" s="26" t="s">
        <v>183</v>
      </c>
      <c r="D94" s="26" t="s">
        <v>304</v>
      </c>
      <c r="E94" s="26" t="s">
        <v>305</v>
      </c>
      <c r="F94" s="66">
        <v>2.99</v>
      </c>
      <c r="G94" s="52">
        <v>93109</v>
      </c>
      <c r="H94" s="26"/>
      <c r="I94" s="26"/>
      <c r="J94" s="26"/>
      <c r="K94" s="26"/>
      <c r="L94" s="26"/>
      <c r="M94" s="26"/>
      <c r="N94" s="26"/>
      <c r="O94" s="26"/>
      <c r="P94" s="26"/>
      <c r="Q94" s="26"/>
      <c r="R94" s="26"/>
    </row>
    <row r="95" spans="1:18">
      <c r="A95" s="26">
        <v>94</v>
      </c>
      <c r="B95" s="26" t="s">
        <v>179</v>
      </c>
      <c r="C95" s="26" t="s">
        <v>192</v>
      </c>
      <c r="D95" s="26" t="s">
        <v>306</v>
      </c>
      <c r="E95" s="26" t="s">
        <v>307</v>
      </c>
      <c r="F95" s="68">
        <v>0.05</v>
      </c>
      <c r="G95" s="55">
        <v>3761</v>
      </c>
      <c r="H95" s="26"/>
      <c r="I95" s="26"/>
      <c r="J95" s="26"/>
      <c r="K95" s="26"/>
      <c r="L95" s="26"/>
      <c r="M95" s="26"/>
      <c r="N95" s="26"/>
      <c r="O95" s="26"/>
      <c r="P95" s="26"/>
      <c r="Q95" s="26"/>
      <c r="R95" s="26"/>
    </row>
    <row r="96" spans="1:18">
      <c r="A96" s="26">
        <v>95</v>
      </c>
      <c r="B96" s="26" t="s">
        <v>179</v>
      </c>
      <c r="C96" s="26" t="s">
        <v>192</v>
      </c>
      <c r="D96" s="26" t="s">
        <v>308</v>
      </c>
      <c r="E96" s="26" t="s">
        <v>309</v>
      </c>
      <c r="F96" s="68"/>
      <c r="G96" s="55"/>
      <c r="H96" s="26"/>
      <c r="I96" s="26"/>
      <c r="J96" s="26"/>
      <c r="K96" s="26"/>
      <c r="L96" s="26"/>
      <c r="M96" s="26"/>
      <c r="N96" s="26"/>
      <c r="O96" s="26"/>
      <c r="P96" s="26"/>
      <c r="Q96" s="26"/>
      <c r="R96" s="26"/>
    </row>
    <row r="97" spans="1:18">
      <c r="A97" s="26">
        <v>96</v>
      </c>
      <c r="B97" s="26" t="s">
        <v>179</v>
      </c>
      <c r="C97" s="26" t="s">
        <v>192</v>
      </c>
      <c r="D97" s="26" t="s">
        <v>310</v>
      </c>
      <c r="E97" s="26" t="s">
        <v>311</v>
      </c>
      <c r="F97" s="68"/>
      <c r="G97" s="55"/>
      <c r="H97" s="26"/>
      <c r="I97" s="26"/>
      <c r="J97" s="26"/>
      <c r="K97" s="26"/>
      <c r="L97" s="26"/>
      <c r="M97" s="26"/>
      <c r="N97" s="26"/>
      <c r="O97" s="26"/>
      <c r="P97" s="26"/>
      <c r="Q97" s="26"/>
      <c r="R97" s="26"/>
    </row>
    <row r="98" spans="1:18">
      <c r="A98" s="26">
        <v>97</v>
      </c>
      <c r="B98" s="26" t="s">
        <v>179</v>
      </c>
      <c r="C98" s="26" t="s">
        <v>192</v>
      </c>
      <c r="D98" s="26" t="s">
        <v>312</v>
      </c>
      <c r="E98" s="26" t="s">
        <v>313</v>
      </c>
      <c r="F98" s="68"/>
      <c r="G98" s="55"/>
      <c r="H98" s="26"/>
      <c r="I98" s="26"/>
      <c r="J98" s="26"/>
      <c r="K98" s="26"/>
      <c r="L98" s="26"/>
      <c r="M98" s="26"/>
      <c r="N98" s="26"/>
      <c r="O98" s="26"/>
      <c r="P98" s="26"/>
      <c r="Q98" s="26"/>
      <c r="R98" s="26"/>
    </row>
    <row r="99" spans="1:18">
      <c r="A99" s="26">
        <v>98</v>
      </c>
      <c r="B99" s="26" t="s">
        <v>179</v>
      </c>
      <c r="C99" s="26" t="s">
        <v>183</v>
      </c>
      <c r="D99" s="26" t="s">
        <v>314</v>
      </c>
      <c r="E99" s="26" t="s">
        <v>315</v>
      </c>
      <c r="F99" s="67">
        <v>0.05</v>
      </c>
      <c r="G99" s="52">
        <v>3761</v>
      </c>
      <c r="H99" s="26"/>
      <c r="I99" s="26"/>
      <c r="J99" s="26"/>
      <c r="K99" s="26"/>
      <c r="L99" s="26"/>
      <c r="M99" s="26"/>
      <c r="N99" s="26"/>
      <c r="O99" s="26"/>
      <c r="P99" s="26"/>
      <c r="Q99" s="26"/>
      <c r="R99" s="26"/>
    </row>
    <row r="100" spans="1:18">
      <c r="A100" s="26">
        <v>99</v>
      </c>
      <c r="B100" s="26" t="s">
        <v>179</v>
      </c>
      <c r="C100" s="26" t="s">
        <v>192</v>
      </c>
      <c r="D100" s="26" t="s">
        <v>316</v>
      </c>
      <c r="E100" s="26" t="s">
        <v>317</v>
      </c>
      <c r="F100" s="68"/>
      <c r="G100" s="55"/>
      <c r="H100" s="26"/>
      <c r="I100" s="26"/>
      <c r="J100" s="26"/>
      <c r="K100" s="26"/>
      <c r="L100" s="26"/>
      <c r="M100" s="26"/>
      <c r="N100" s="26"/>
      <c r="O100" s="26"/>
      <c r="P100" s="26"/>
      <c r="Q100" s="26"/>
      <c r="R100" s="26"/>
    </row>
    <row r="101" spans="1:18">
      <c r="A101" s="26">
        <v>100</v>
      </c>
      <c r="B101" s="26" t="s">
        <v>179</v>
      </c>
      <c r="C101" s="26" t="s">
        <v>183</v>
      </c>
      <c r="D101" s="26" t="s">
        <v>318</v>
      </c>
      <c r="E101" s="26" t="s">
        <v>319</v>
      </c>
      <c r="F101" s="67">
        <v>3.04</v>
      </c>
      <c r="G101" s="52">
        <v>96870</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55">
        <v>9294</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55">
        <v>14483</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55"/>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53">
        <v>120647</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55">
        <v>31</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55">
        <v>2394</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55">
        <v>6829</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55">
        <v>1722</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52">
        <v>10976</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55"/>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55"/>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55"/>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55"/>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55">
        <v>1597</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55">
        <v>1348</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55"/>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55">
        <v>360</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55"/>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55"/>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55"/>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55"/>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55"/>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55"/>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55"/>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55">
        <v>485</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55"/>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55">
        <v>3755</v>
      </c>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52">
        <v>7545</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55">
        <v>16752</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55"/>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55"/>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55">
        <v>-300</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55"/>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55">
        <v>1844</v>
      </c>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52">
        <v>18296</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54">
        <v>22092</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52">
        <v>179556</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55"/>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55"/>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52">
        <v>179556</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52">
        <v>177567</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52">
        <v>-1989</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5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5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5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5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5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5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57"/>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56">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56">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58">
        <v>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59"/>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58">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2:G54">
    <cfRule type="cellIs" dxfId="46" priority="8" stopIfTrue="1" operator="equal">
      <formula>0</formula>
    </cfRule>
  </conditionalFormatting>
  <conditionalFormatting sqref="G55:G92">
    <cfRule type="cellIs" dxfId="45" priority="7" stopIfTrue="1" operator="equal">
      <formula>0</formula>
    </cfRule>
  </conditionalFormatting>
  <conditionalFormatting sqref="F55:F93">
    <cfRule type="cellIs" dxfId="44" priority="6" stopIfTrue="1" operator="equal">
      <formula>0</formula>
    </cfRule>
  </conditionalFormatting>
  <conditionalFormatting sqref="G93">
    <cfRule type="cellIs" dxfId="43" priority="5" stopIfTrue="1" operator="equal">
      <formula>0</formula>
    </cfRule>
  </conditionalFormatting>
  <conditionalFormatting sqref="G94:G143">
    <cfRule type="cellIs" dxfId="42" priority="4" stopIfTrue="1" operator="equal">
      <formula>0</formula>
    </cfRule>
  </conditionalFormatting>
  <conditionalFormatting sqref="F94:F101">
    <cfRule type="cellIs" dxfId="41" priority="3" stopIfTrue="1" operator="equal">
      <formula>0</formula>
    </cfRule>
  </conditionalFormatting>
  <conditionalFormatting sqref="G152">
    <cfRule type="cellIs" dxfId="40" priority="1" stopIfTrue="1" operator="equal">
      <formula>0</formula>
    </cfRule>
  </conditionalFormatting>
  <conditionalFormatting sqref="G151">
    <cfRule type="cellIs" dxfId="39" priority="2" stopIfTrue="1" operator="notEqual">
      <formula>$AE137</formula>
    </cfRule>
  </conditionalFormatting>
  <dataValidations disablePrompts="1"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dimension ref="A1:BD408"/>
  <sheetViews>
    <sheetView zoomScale="90" zoomScaleNormal="90" workbookViewId="0">
      <pane ySplit="1" topLeftCell="A135" activePane="bottomLeft" state="frozen"/>
      <selection pane="bottomLeft" activeCell="C155" sqref="C155"/>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f>4241+20+32856</f>
        <v>37117</v>
      </c>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37117</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v>12033</v>
      </c>
      <c r="H7" s="26"/>
      <c r="I7" s="26"/>
      <c r="J7" s="26"/>
      <c r="K7" s="26"/>
      <c r="L7" s="26"/>
      <c r="M7" s="26"/>
      <c r="N7" s="26"/>
      <c r="O7" s="26"/>
      <c r="P7" s="26"/>
      <c r="Q7" s="26"/>
      <c r="R7" s="26"/>
    </row>
    <row r="8" spans="1:56">
      <c r="A8" s="26">
        <v>7</v>
      </c>
      <c r="B8" s="26" t="s">
        <v>191</v>
      </c>
      <c r="C8" s="26" t="s">
        <v>183</v>
      </c>
      <c r="D8" s="26" t="s">
        <v>205</v>
      </c>
      <c r="E8" s="26" t="s">
        <v>206</v>
      </c>
      <c r="F8" s="26"/>
      <c r="G8" s="71">
        <f>SUM(G6:G7)</f>
        <v>12033</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198725</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v>1771</v>
      </c>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200496</v>
      </c>
      <c r="H44" s="26"/>
      <c r="I44" s="26"/>
      <c r="J44" s="26"/>
      <c r="K44" s="26"/>
      <c r="L44" s="26"/>
      <c r="M44" s="26"/>
      <c r="N44" s="26"/>
      <c r="O44" s="26"/>
      <c r="P44" s="26"/>
      <c r="Q44" s="26"/>
      <c r="R44" s="26"/>
    </row>
    <row r="45" spans="1:18">
      <c r="A45" s="26">
        <v>44</v>
      </c>
      <c r="B45" s="26" t="s">
        <v>191</v>
      </c>
      <c r="C45" s="26" t="s">
        <v>192</v>
      </c>
      <c r="D45" s="26" t="s">
        <v>279</v>
      </c>
      <c r="E45" s="26" t="s">
        <v>280</v>
      </c>
      <c r="F45" s="26"/>
      <c r="G45" s="72">
        <v>257</v>
      </c>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v>694</v>
      </c>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v>7495</v>
      </c>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258092</v>
      </c>
      <c r="H54" s="26"/>
      <c r="I54" s="26"/>
      <c r="J54" s="26"/>
      <c r="K54" s="26"/>
      <c r="L54" s="26"/>
      <c r="M54" s="26"/>
      <c r="N54" s="26"/>
      <c r="O54" s="26"/>
      <c r="P54" s="26"/>
      <c r="Q54" s="26"/>
      <c r="R54" s="26"/>
    </row>
    <row r="55" spans="1:18">
      <c r="A55" s="26">
        <v>54</v>
      </c>
      <c r="B55" s="26" t="s">
        <v>299</v>
      </c>
      <c r="C55" s="26" t="s">
        <v>192</v>
      </c>
      <c r="D55" s="26" t="s">
        <v>8</v>
      </c>
      <c r="E55" s="26" t="s">
        <v>9</v>
      </c>
      <c r="F55" s="36">
        <v>0.38704543988301326</v>
      </c>
      <c r="G55" s="72">
        <v>17998</v>
      </c>
      <c r="H55" s="26"/>
      <c r="I55" s="26"/>
      <c r="J55" s="26"/>
      <c r="K55" s="26"/>
      <c r="L55" s="26"/>
      <c r="M55" s="26"/>
      <c r="N55" s="26"/>
      <c r="O55" s="26"/>
      <c r="P55" s="26"/>
      <c r="Q55" s="26"/>
      <c r="R55" s="26"/>
    </row>
    <row r="56" spans="1:18">
      <c r="A56" s="26">
        <v>55</v>
      </c>
      <c r="B56" s="26" t="s">
        <v>299</v>
      </c>
      <c r="C56" s="26" t="s">
        <v>192</v>
      </c>
      <c r="D56" s="26" t="s">
        <v>10</v>
      </c>
      <c r="E56" s="26" t="s">
        <v>11</v>
      </c>
      <c r="F56" s="36">
        <v>0.17167676305863527</v>
      </c>
      <c r="G56" s="72">
        <v>10514</v>
      </c>
      <c r="H56" s="26"/>
      <c r="I56" s="26"/>
      <c r="J56" s="26"/>
      <c r="K56" s="26"/>
      <c r="L56" s="26"/>
      <c r="M56" s="26"/>
      <c r="N56" s="26"/>
      <c r="O56" s="26"/>
      <c r="P56" s="26"/>
      <c r="Q56" s="26"/>
      <c r="R56" s="26"/>
    </row>
    <row r="57" spans="1:18">
      <c r="A57" s="26">
        <v>56</v>
      </c>
      <c r="B57" s="26" t="s">
        <v>299</v>
      </c>
      <c r="C57" s="26" t="s">
        <v>192</v>
      </c>
      <c r="D57" s="26" t="s">
        <v>12</v>
      </c>
      <c r="E57" s="26" t="s">
        <v>13</v>
      </c>
      <c r="F57" s="36"/>
      <c r="G57" s="72"/>
      <c r="H57" s="26"/>
      <c r="I57" s="26"/>
      <c r="J57" s="26"/>
      <c r="K57" s="26"/>
      <c r="L57" s="26"/>
      <c r="M57" s="26"/>
      <c r="N57" s="26"/>
      <c r="O57" s="26"/>
      <c r="P57" s="26"/>
      <c r="Q57" s="26"/>
      <c r="R57" s="26"/>
    </row>
    <row r="58" spans="1:18">
      <c r="A58" s="26">
        <v>57</v>
      </c>
      <c r="B58" s="26" t="s">
        <v>299</v>
      </c>
      <c r="C58" s="26" t="s">
        <v>192</v>
      </c>
      <c r="D58" s="26" t="s">
        <v>14</v>
      </c>
      <c r="E58" s="26" t="s">
        <v>15</v>
      </c>
      <c r="F58" s="36"/>
      <c r="G58" s="72"/>
      <c r="H58" s="26"/>
      <c r="I58" s="26"/>
      <c r="J58" s="26"/>
      <c r="K58" s="26"/>
      <c r="L58" s="26"/>
      <c r="M58" s="26"/>
      <c r="N58" s="26"/>
      <c r="O58" s="26"/>
      <c r="P58" s="26"/>
      <c r="Q58" s="26"/>
      <c r="R58" s="26"/>
    </row>
    <row r="59" spans="1:18">
      <c r="A59" s="26">
        <v>58</v>
      </c>
      <c r="B59" s="26" t="s">
        <v>299</v>
      </c>
      <c r="C59" s="26" t="s">
        <v>192</v>
      </c>
      <c r="D59" s="26" t="s">
        <v>18</v>
      </c>
      <c r="E59" s="26" t="s">
        <v>19</v>
      </c>
      <c r="F59" s="36"/>
      <c r="G59" s="72"/>
      <c r="H59" s="26"/>
      <c r="I59" s="26"/>
      <c r="J59" s="26"/>
      <c r="K59" s="26"/>
      <c r="L59" s="26"/>
      <c r="M59" s="26"/>
      <c r="N59" s="26"/>
      <c r="O59" s="26"/>
      <c r="P59" s="26"/>
      <c r="Q59" s="26"/>
      <c r="R59" s="26"/>
    </row>
    <row r="60" spans="1:18">
      <c r="A60" s="26">
        <v>59</v>
      </c>
      <c r="B60" s="26" t="s">
        <v>299</v>
      </c>
      <c r="C60" s="26" t="s">
        <v>192</v>
      </c>
      <c r="D60" s="26" t="s">
        <v>20</v>
      </c>
      <c r="E60" s="26" t="s">
        <v>21</v>
      </c>
      <c r="F60" s="36"/>
      <c r="G60" s="72"/>
      <c r="H60" s="26"/>
      <c r="I60" s="26"/>
      <c r="J60" s="26"/>
      <c r="K60" s="26"/>
      <c r="L60" s="26"/>
      <c r="M60" s="26"/>
      <c r="N60" s="26"/>
      <c r="O60" s="26"/>
      <c r="P60" s="26"/>
      <c r="Q60" s="26"/>
      <c r="R60" s="26"/>
    </row>
    <row r="61" spans="1:18">
      <c r="A61" s="26">
        <v>60</v>
      </c>
      <c r="B61" s="26" t="s">
        <v>299</v>
      </c>
      <c r="C61" s="26" t="s">
        <v>192</v>
      </c>
      <c r="D61" s="26" t="s">
        <v>22</v>
      </c>
      <c r="E61" s="26" t="s">
        <v>23</v>
      </c>
      <c r="F61" s="36"/>
      <c r="G61" s="72"/>
      <c r="H61" s="26"/>
      <c r="I61" s="26"/>
      <c r="J61" s="26"/>
      <c r="K61" s="26"/>
      <c r="L61" s="26"/>
      <c r="M61" s="26"/>
      <c r="N61" s="26"/>
      <c r="O61" s="26"/>
      <c r="P61" s="26"/>
      <c r="Q61" s="26"/>
      <c r="R61" s="26"/>
    </row>
    <row r="62" spans="1:18">
      <c r="A62" s="26">
        <v>61</v>
      </c>
      <c r="B62" s="26" t="s">
        <v>299</v>
      </c>
      <c r="C62" s="26" t="s">
        <v>192</v>
      </c>
      <c r="D62" s="26" t="s">
        <v>24</v>
      </c>
      <c r="E62" s="26" t="s">
        <v>25</v>
      </c>
      <c r="F62" s="36"/>
      <c r="G62" s="72"/>
      <c r="H62" s="26"/>
      <c r="I62" s="26"/>
      <c r="J62" s="26"/>
      <c r="K62" s="26"/>
      <c r="L62" s="26"/>
      <c r="M62" s="26"/>
      <c r="N62" s="26"/>
      <c r="O62" s="26"/>
      <c r="P62" s="26"/>
      <c r="Q62" s="26"/>
      <c r="R62" s="26"/>
    </row>
    <row r="63" spans="1:18">
      <c r="A63" s="26">
        <v>62</v>
      </c>
      <c r="B63" s="26" t="s">
        <v>299</v>
      </c>
      <c r="C63" s="26" t="s">
        <v>192</v>
      </c>
      <c r="D63" s="26" t="s">
        <v>26</v>
      </c>
      <c r="E63" s="26" t="s">
        <v>27</v>
      </c>
      <c r="F63" s="36"/>
      <c r="G63" s="72"/>
      <c r="H63" s="26"/>
      <c r="I63" s="26"/>
      <c r="J63" s="26"/>
      <c r="K63" s="26"/>
      <c r="L63" s="26"/>
      <c r="M63" s="26"/>
      <c r="N63" s="26"/>
      <c r="O63" s="26"/>
      <c r="P63" s="26"/>
      <c r="Q63" s="26"/>
      <c r="R63" s="26"/>
    </row>
    <row r="64" spans="1:18">
      <c r="A64" s="26">
        <v>63</v>
      </c>
      <c r="B64" s="26" t="s">
        <v>299</v>
      </c>
      <c r="C64" s="26" t="s">
        <v>192</v>
      </c>
      <c r="D64" s="26" t="s">
        <v>28</v>
      </c>
      <c r="E64" s="26" t="s">
        <v>29</v>
      </c>
      <c r="F64" s="36"/>
      <c r="G64" s="72"/>
      <c r="H64" s="26"/>
      <c r="I64" s="26"/>
      <c r="J64" s="26"/>
      <c r="K64" s="26"/>
      <c r="L64" s="26"/>
      <c r="M64" s="26"/>
      <c r="N64" s="26"/>
      <c r="O64" s="26"/>
      <c r="P64" s="26"/>
      <c r="Q64" s="26"/>
      <c r="R64" s="26"/>
    </row>
    <row r="65" spans="1:18">
      <c r="A65" s="26">
        <v>64</v>
      </c>
      <c r="B65" s="26" t="s">
        <v>299</v>
      </c>
      <c r="C65" s="26" t="s">
        <v>192</v>
      </c>
      <c r="D65" s="26" t="s">
        <v>30</v>
      </c>
      <c r="E65" s="26" t="s">
        <v>31</v>
      </c>
      <c r="F65" s="36"/>
      <c r="G65" s="72"/>
      <c r="H65" s="26"/>
      <c r="I65" s="26"/>
      <c r="J65" s="26"/>
      <c r="K65" s="26"/>
      <c r="L65" s="26"/>
      <c r="M65" s="26"/>
      <c r="N65" s="26"/>
      <c r="O65" s="26"/>
      <c r="P65" s="26"/>
      <c r="Q65" s="26"/>
      <c r="R65" s="26"/>
    </row>
    <row r="66" spans="1:18">
      <c r="A66" s="26">
        <v>65</v>
      </c>
      <c r="B66" s="26" t="s">
        <v>299</v>
      </c>
      <c r="C66" s="26" t="s">
        <v>192</v>
      </c>
      <c r="D66" s="26" t="s">
        <v>32</v>
      </c>
      <c r="E66" s="26" t="s">
        <v>33</v>
      </c>
      <c r="F66" s="36"/>
      <c r="G66" s="72"/>
      <c r="H66" s="26"/>
      <c r="I66" s="26"/>
      <c r="J66" s="26"/>
      <c r="K66" s="26"/>
      <c r="L66" s="26"/>
      <c r="M66" s="26"/>
      <c r="N66" s="26"/>
      <c r="O66" s="26"/>
      <c r="P66" s="26"/>
      <c r="Q66" s="26"/>
      <c r="R66" s="26"/>
    </row>
    <row r="67" spans="1:18">
      <c r="A67" s="26">
        <v>66</v>
      </c>
      <c r="B67" s="26" t="s">
        <v>299</v>
      </c>
      <c r="C67" s="26" t="s">
        <v>192</v>
      </c>
      <c r="D67" s="26" t="s">
        <v>34</v>
      </c>
      <c r="E67" s="26" t="s">
        <v>35</v>
      </c>
      <c r="F67" s="36"/>
      <c r="G67" s="72"/>
      <c r="H67" s="26"/>
      <c r="I67" s="26"/>
      <c r="J67" s="26"/>
      <c r="K67" s="26"/>
      <c r="L67" s="26"/>
      <c r="M67" s="26"/>
      <c r="N67" s="26"/>
      <c r="O67" s="26"/>
      <c r="P67" s="26"/>
      <c r="Q67" s="26"/>
      <c r="R67" s="26"/>
    </row>
    <row r="68" spans="1:18">
      <c r="A68" s="26">
        <v>67</v>
      </c>
      <c r="B68" s="26" t="s">
        <v>299</v>
      </c>
      <c r="C68" s="26" t="s">
        <v>192</v>
      </c>
      <c r="D68" s="26" t="s">
        <v>36</v>
      </c>
      <c r="E68" s="26" t="s">
        <v>37</v>
      </c>
      <c r="F68" s="36"/>
      <c r="G68" s="72"/>
      <c r="H68" s="26"/>
      <c r="I68" s="26"/>
      <c r="J68" s="26"/>
      <c r="K68" s="26"/>
      <c r="L68" s="26"/>
      <c r="M68" s="26"/>
      <c r="N68" s="26"/>
      <c r="O68" s="26"/>
      <c r="P68" s="26"/>
      <c r="Q68" s="26"/>
      <c r="R68" s="26"/>
    </row>
    <row r="69" spans="1:18">
      <c r="A69" s="26">
        <v>68</v>
      </c>
      <c r="B69" s="26" t="s">
        <v>299</v>
      </c>
      <c r="C69" s="26" t="s">
        <v>192</v>
      </c>
      <c r="D69" s="26" t="s">
        <v>49</v>
      </c>
      <c r="E69" s="26" t="s">
        <v>50</v>
      </c>
      <c r="F69" s="36"/>
      <c r="G69" s="72"/>
      <c r="H69" s="26"/>
      <c r="I69" s="26"/>
      <c r="J69" s="26"/>
      <c r="K69" s="26"/>
      <c r="L69" s="26"/>
      <c r="M69" s="26"/>
      <c r="N69" s="26"/>
      <c r="O69" s="26"/>
      <c r="P69" s="26"/>
      <c r="Q69" s="26"/>
      <c r="R69" s="26"/>
    </row>
    <row r="70" spans="1:18">
      <c r="A70" s="26">
        <v>69</v>
      </c>
      <c r="B70" s="26" t="s">
        <v>299</v>
      </c>
      <c r="C70" s="26" t="s">
        <v>192</v>
      </c>
      <c r="D70" s="26" t="s">
        <v>51</v>
      </c>
      <c r="E70" s="26" t="s">
        <v>52</v>
      </c>
      <c r="F70" s="36"/>
      <c r="G70" s="72"/>
      <c r="H70" s="26"/>
      <c r="I70" s="26"/>
      <c r="J70" s="26"/>
      <c r="K70" s="26"/>
      <c r="L70" s="26"/>
      <c r="M70" s="26"/>
      <c r="N70" s="26"/>
      <c r="O70" s="26"/>
      <c r="P70" s="26"/>
      <c r="Q70" s="26"/>
      <c r="R70" s="26"/>
    </row>
    <row r="71" spans="1:18">
      <c r="A71" s="26">
        <v>70</v>
      </c>
      <c r="B71" s="26" t="s">
        <v>299</v>
      </c>
      <c r="C71" s="26" t="s">
        <v>192</v>
      </c>
      <c r="D71" s="26" t="s">
        <v>16</v>
      </c>
      <c r="E71" s="26" t="s">
        <v>17</v>
      </c>
      <c r="F71" s="36"/>
      <c r="G71" s="72"/>
      <c r="H71" s="26"/>
      <c r="I71" s="26"/>
      <c r="J71" s="26"/>
      <c r="K71" s="26"/>
      <c r="L71" s="26"/>
      <c r="M71" s="26"/>
      <c r="N71" s="26"/>
      <c r="O71" s="26"/>
      <c r="P71" s="26"/>
      <c r="Q71" s="26"/>
      <c r="R71" s="26"/>
    </row>
    <row r="72" spans="1:18">
      <c r="A72" s="26">
        <v>71</v>
      </c>
      <c r="B72" s="26" t="s">
        <v>299</v>
      </c>
      <c r="C72" s="26" t="s">
        <v>192</v>
      </c>
      <c r="D72" s="26" t="s">
        <v>57</v>
      </c>
      <c r="E72" s="26" t="s">
        <v>58</v>
      </c>
      <c r="F72" s="36"/>
      <c r="G72" s="72"/>
      <c r="H72" s="26"/>
      <c r="I72" s="26"/>
      <c r="J72" s="26"/>
      <c r="K72" s="26"/>
      <c r="L72" s="26"/>
      <c r="M72" s="26"/>
      <c r="N72" s="26"/>
      <c r="O72" s="26"/>
      <c r="P72" s="26"/>
      <c r="Q72" s="26"/>
      <c r="R72" s="26"/>
    </row>
    <row r="73" spans="1:18">
      <c r="A73" s="26">
        <v>72</v>
      </c>
      <c r="B73" s="26" t="s">
        <v>299</v>
      </c>
      <c r="C73" s="26" t="s">
        <v>192</v>
      </c>
      <c r="D73" s="26" t="s">
        <v>59</v>
      </c>
      <c r="E73" s="26" t="s">
        <v>60</v>
      </c>
      <c r="F73" s="36"/>
      <c r="G73" s="72"/>
      <c r="H73" s="26"/>
      <c r="I73" s="26"/>
      <c r="J73" s="26"/>
      <c r="K73" s="26"/>
      <c r="L73" s="26"/>
      <c r="M73" s="26"/>
      <c r="N73" s="26"/>
      <c r="O73" s="26"/>
      <c r="P73" s="26"/>
      <c r="Q73" s="26"/>
      <c r="R73" s="26"/>
    </row>
    <row r="74" spans="1:18">
      <c r="A74" s="26">
        <v>73</v>
      </c>
      <c r="B74" s="26" t="s">
        <v>299</v>
      </c>
      <c r="C74" s="26" t="s">
        <v>192</v>
      </c>
      <c r="D74" s="26" t="s">
        <v>61</v>
      </c>
      <c r="E74" s="26" t="s">
        <v>62</v>
      </c>
      <c r="F74" s="36"/>
      <c r="G74" s="72"/>
      <c r="H74" s="26"/>
      <c r="I74" s="26"/>
      <c r="J74" s="26"/>
      <c r="K74" s="26"/>
      <c r="L74" s="26"/>
      <c r="M74" s="26"/>
      <c r="N74" s="26"/>
      <c r="O74" s="26"/>
      <c r="P74" s="26"/>
      <c r="Q74" s="26"/>
      <c r="R74" s="26"/>
    </row>
    <row r="75" spans="1:18">
      <c r="A75" s="26">
        <v>74</v>
      </c>
      <c r="B75" s="26" t="s">
        <v>299</v>
      </c>
      <c r="C75" s="26" t="s">
        <v>192</v>
      </c>
      <c r="D75" s="26" t="s">
        <v>38</v>
      </c>
      <c r="E75" s="26" t="s">
        <v>39</v>
      </c>
      <c r="F75" s="36"/>
      <c r="G75" s="72"/>
      <c r="H75" s="26"/>
      <c r="I75" s="26"/>
      <c r="J75" s="26"/>
      <c r="K75" s="26"/>
      <c r="L75" s="26"/>
      <c r="M75" s="26"/>
      <c r="N75" s="26"/>
      <c r="O75" s="26"/>
      <c r="P75" s="26"/>
      <c r="Q75" s="26"/>
      <c r="R75" s="26"/>
    </row>
    <row r="76" spans="1:18">
      <c r="A76" s="26">
        <v>75</v>
      </c>
      <c r="B76" s="26" t="s">
        <v>299</v>
      </c>
      <c r="C76" s="26" t="s">
        <v>192</v>
      </c>
      <c r="D76" s="26" t="s">
        <v>40</v>
      </c>
      <c r="E76" s="26" t="s">
        <v>300</v>
      </c>
      <c r="F76" s="36"/>
      <c r="G76" s="72"/>
      <c r="H76" s="26"/>
      <c r="I76" s="26"/>
      <c r="J76" s="26"/>
      <c r="K76" s="26"/>
      <c r="L76" s="26"/>
      <c r="M76" s="26"/>
      <c r="N76" s="26"/>
      <c r="O76" s="26"/>
      <c r="P76" s="26"/>
      <c r="Q76" s="26"/>
      <c r="R76" s="26"/>
    </row>
    <row r="77" spans="1:18">
      <c r="A77" s="26">
        <v>76</v>
      </c>
      <c r="B77" s="26" t="s">
        <v>299</v>
      </c>
      <c r="C77" s="26" t="s">
        <v>192</v>
      </c>
      <c r="D77" s="26" t="s">
        <v>41</v>
      </c>
      <c r="E77" s="26" t="s">
        <v>42</v>
      </c>
      <c r="F77" s="36"/>
      <c r="G77" s="72"/>
      <c r="H77" s="26"/>
      <c r="I77" s="26"/>
      <c r="J77" s="26"/>
      <c r="K77" s="26"/>
      <c r="L77" s="26"/>
      <c r="M77" s="26"/>
      <c r="N77" s="26"/>
      <c r="O77" s="26"/>
      <c r="P77" s="26"/>
      <c r="Q77" s="26"/>
      <c r="R77" s="26"/>
    </row>
    <row r="78" spans="1:18">
      <c r="A78" s="26">
        <v>77</v>
      </c>
      <c r="B78" s="26" t="s">
        <v>299</v>
      </c>
      <c r="C78" s="26" t="s">
        <v>192</v>
      </c>
      <c r="D78" s="26" t="s">
        <v>43</v>
      </c>
      <c r="E78" s="26" t="s">
        <v>44</v>
      </c>
      <c r="F78" s="36"/>
      <c r="G78" s="72"/>
      <c r="H78" s="26"/>
      <c r="I78" s="26"/>
      <c r="J78" s="26"/>
      <c r="K78" s="26"/>
      <c r="L78" s="26"/>
      <c r="M78" s="26"/>
      <c r="N78" s="26"/>
      <c r="O78" s="26"/>
      <c r="P78" s="26"/>
      <c r="Q78" s="26"/>
      <c r="R78" s="26"/>
    </row>
    <row r="79" spans="1:18">
      <c r="A79" s="26">
        <v>78</v>
      </c>
      <c r="B79" s="26" t="s">
        <v>299</v>
      </c>
      <c r="C79" s="26" t="s">
        <v>192</v>
      </c>
      <c r="D79" s="26" t="s">
        <v>45</v>
      </c>
      <c r="E79" s="26" t="s">
        <v>46</v>
      </c>
      <c r="F79" s="36"/>
      <c r="G79" s="72"/>
      <c r="H79" s="26"/>
      <c r="I79" s="26"/>
      <c r="J79" s="26"/>
      <c r="K79" s="26"/>
      <c r="L79" s="26"/>
      <c r="M79" s="26"/>
      <c r="N79" s="26"/>
      <c r="O79" s="26"/>
      <c r="P79" s="26"/>
      <c r="Q79" s="26"/>
      <c r="R79" s="26"/>
    </row>
    <row r="80" spans="1:18">
      <c r="A80" s="26">
        <v>79</v>
      </c>
      <c r="B80" s="26" t="s">
        <v>299</v>
      </c>
      <c r="C80" s="26" t="s">
        <v>192</v>
      </c>
      <c r="D80" s="26" t="s">
        <v>53</v>
      </c>
      <c r="E80" s="26" t="s">
        <v>54</v>
      </c>
      <c r="F80" s="36"/>
      <c r="G80" s="72"/>
      <c r="H80" s="26"/>
      <c r="I80" s="26"/>
      <c r="J80" s="26"/>
      <c r="K80" s="26"/>
      <c r="L80" s="26"/>
      <c r="M80" s="26"/>
      <c r="N80" s="26"/>
      <c r="O80" s="26"/>
      <c r="P80" s="26"/>
      <c r="Q80" s="26"/>
      <c r="R80" s="26"/>
    </row>
    <row r="81" spans="1:18">
      <c r="A81" s="26">
        <v>80</v>
      </c>
      <c r="B81" s="26" t="s">
        <v>299</v>
      </c>
      <c r="C81" s="26" t="s">
        <v>192</v>
      </c>
      <c r="D81" s="26" t="s">
        <v>47</v>
      </c>
      <c r="E81" s="26" t="s">
        <v>48</v>
      </c>
      <c r="F81" s="36"/>
      <c r="G81" s="72"/>
      <c r="H81" s="26"/>
      <c r="I81" s="26"/>
      <c r="J81" s="26"/>
      <c r="K81" s="26"/>
      <c r="L81" s="26"/>
      <c r="M81" s="26"/>
      <c r="N81" s="26"/>
      <c r="O81" s="26"/>
      <c r="P81" s="26"/>
      <c r="Q81" s="26"/>
      <c r="R81" s="26"/>
    </row>
    <row r="82" spans="1:18">
      <c r="A82" s="26">
        <v>81</v>
      </c>
      <c r="B82" s="26" t="s">
        <v>299</v>
      </c>
      <c r="C82" s="26" t="s">
        <v>192</v>
      </c>
      <c r="D82" s="26" t="s">
        <v>63</v>
      </c>
      <c r="E82" s="26" t="s">
        <v>64</v>
      </c>
      <c r="F82" s="36">
        <v>1.2975462387556453</v>
      </c>
      <c r="G82" s="72">
        <f>37533+4644</f>
        <v>42177</v>
      </c>
      <c r="H82" s="26"/>
      <c r="I82" s="26"/>
      <c r="J82" s="26"/>
      <c r="K82" s="26"/>
      <c r="L82" s="26"/>
      <c r="M82" s="26"/>
      <c r="N82" s="26"/>
      <c r="O82" s="26"/>
      <c r="P82" s="26"/>
      <c r="Q82" s="26"/>
      <c r="R82" s="26"/>
    </row>
    <row r="83" spans="1:18">
      <c r="A83" s="26">
        <v>82</v>
      </c>
      <c r="B83" s="26" t="s">
        <v>299</v>
      </c>
      <c r="C83" s="26" t="s">
        <v>192</v>
      </c>
      <c r="D83" s="26" t="s">
        <v>55</v>
      </c>
      <c r="E83" s="26" t="s">
        <v>56</v>
      </c>
      <c r="F83" s="36"/>
      <c r="G83" s="72"/>
      <c r="H83" s="26"/>
      <c r="I83" s="26"/>
      <c r="J83" s="26"/>
      <c r="K83" s="26"/>
      <c r="L83" s="26"/>
      <c r="M83" s="26"/>
      <c r="N83" s="26"/>
      <c r="O83" s="26"/>
      <c r="P83" s="26"/>
      <c r="Q83" s="26"/>
      <c r="R83" s="26"/>
    </row>
    <row r="84" spans="1:18">
      <c r="A84" s="26">
        <v>83</v>
      </c>
      <c r="B84" s="26" t="s">
        <v>299</v>
      </c>
      <c r="C84" s="26" t="s">
        <v>192</v>
      </c>
      <c r="D84" s="26" t="s">
        <v>65</v>
      </c>
      <c r="E84" s="26" t="s">
        <v>66</v>
      </c>
      <c r="F84" s="36"/>
      <c r="G84" s="72"/>
      <c r="H84" s="26"/>
      <c r="I84" s="26"/>
      <c r="J84" s="26"/>
      <c r="K84" s="26"/>
      <c r="L84" s="26"/>
      <c r="M84" s="26"/>
      <c r="N84" s="26"/>
      <c r="O84" s="26"/>
      <c r="P84" s="26"/>
      <c r="Q84" s="26"/>
      <c r="R84" s="26"/>
    </row>
    <row r="85" spans="1:18">
      <c r="A85" s="26">
        <v>84</v>
      </c>
      <c r="B85" s="26" t="s">
        <v>299</v>
      </c>
      <c r="C85" s="26" t="s">
        <v>192</v>
      </c>
      <c r="D85" s="26" t="s">
        <v>67</v>
      </c>
      <c r="E85" s="26" t="s">
        <v>68</v>
      </c>
      <c r="F85" s="36"/>
      <c r="G85" s="72"/>
      <c r="H85" s="26"/>
      <c r="I85" s="26"/>
      <c r="J85" s="26"/>
      <c r="K85" s="26"/>
      <c r="L85" s="26"/>
      <c r="M85" s="26"/>
      <c r="N85" s="26"/>
      <c r="O85" s="26"/>
      <c r="P85" s="26"/>
      <c r="Q85" s="26"/>
      <c r="R85" s="26"/>
    </row>
    <row r="86" spans="1:18">
      <c r="A86" s="26">
        <v>85</v>
      </c>
      <c r="B86" s="26" t="s">
        <v>299</v>
      </c>
      <c r="C86" s="26" t="s">
        <v>192</v>
      </c>
      <c r="D86" s="26" t="s">
        <v>69</v>
      </c>
      <c r="E86" s="26" t="s">
        <v>70</v>
      </c>
      <c r="F86" s="36">
        <v>0.85</v>
      </c>
      <c r="G86" s="72">
        <v>25290</v>
      </c>
      <c r="H86" s="26"/>
      <c r="I86" s="26"/>
      <c r="J86" s="26"/>
      <c r="K86" s="26"/>
      <c r="L86" s="26"/>
      <c r="M86" s="26"/>
      <c r="N86" s="26"/>
      <c r="O86" s="26"/>
      <c r="P86" s="26"/>
      <c r="Q86" s="26"/>
      <c r="R86" s="26"/>
    </row>
    <row r="87" spans="1:18">
      <c r="A87" s="26">
        <v>86</v>
      </c>
      <c r="B87" s="26" t="s">
        <v>299</v>
      </c>
      <c r="C87" s="26" t="s">
        <v>192</v>
      </c>
      <c r="D87" s="26" t="s">
        <v>71</v>
      </c>
      <c r="E87" s="26" t="s">
        <v>72</v>
      </c>
      <c r="F87" s="36">
        <v>0.98201465201465199</v>
      </c>
      <c r="G87" s="72">
        <f>3079+10952+12778</f>
        <v>26809</v>
      </c>
      <c r="H87" s="26"/>
      <c r="I87" s="26"/>
      <c r="J87" s="26"/>
      <c r="K87" s="26"/>
      <c r="L87" s="26"/>
      <c r="M87" s="26"/>
      <c r="N87" s="26"/>
      <c r="O87" s="26"/>
      <c r="P87" s="26"/>
      <c r="Q87" s="26"/>
      <c r="R87" s="26"/>
    </row>
    <row r="88" spans="1:18">
      <c r="A88" s="26">
        <v>87</v>
      </c>
      <c r="B88" s="26" t="s">
        <v>299</v>
      </c>
      <c r="C88" s="26" t="s">
        <v>192</v>
      </c>
      <c r="D88" s="26" t="s">
        <v>73</v>
      </c>
      <c r="E88" s="26" t="s">
        <v>74</v>
      </c>
      <c r="F88" s="36"/>
      <c r="G88" s="72"/>
      <c r="H88" s="26"/>
      <c r="I88" s="26"/>
      <c r="J88" s="26"/>
      <c r="K88" s="26"/>
      <c r="L88" s="26"/>
      <c r="M88" s="26"/>
      <c r="N88" s="26"/>
      <c r="O88" s="26"/>
      <c r="P88" s="26"/>
      <c r="Q88" s="26"/>
      <c r="R88" s="26"/>
    </row>
    <row r="89" spans="1:18">
      <c r="A89" s="26">
        <v>88</v>
      </c>
      <c r="B89" s="26" t="s">
        <v>299</v>
      </c>
      <c r="C89" s="26" t="s">
        <v>192</v>
      </c>
      <c r="D89" s="26" t="s">
        <v>75</v>
      </c>
      <c r="E89" s="26" t="s">
        <v>76</v>
      </c>
      <c r="F89" s="36">
        <v>0.13113553113553114</v>
      </c>
      <c r="G89" s="72">
        <v>3580</v>
      </c>
      <c r="H89" s="26"/>
      <c r="I89" s="26"/>
      <c r="J89" s="26"/>
      <c r="K89" s="26"/>
      <c r="L89" s="26"/>
      <c r="M89" s="26"/>
      <c r="N89" s="26"/>
      <c r="O89" s="26"/>
      <c r="P89" s="26"/>
      <c r="Q89" s="26"/>
      <c r="R89" s="26"/>
    </row>
    <row r="90" spans="1:18">
      <c r="A90" s="26">
        <v>89</v>
      </c>
      <c r="B90" s="26" t="s">
        <v>299</v>
      </c>
      <c r="C90" s="26" t="s">
        <v>192</v>
      </c>
      <c r="D90" s="26" t="s">
        <v>77</v>
      </c>
      <c r="E90" s="26" t="s">
        <v>301</v>
      </c>
      <c r="F90" s="36"/>
      <c r="G90" s="72"/>
      <c r="H90" s="26"/>
      <c r="I90" s="26"/>
      <c r="J90" s="26"/>
      <c r="K90" s="26"/>
      <c r="L90" s="26"/>
      <c r="M90" s="26"/>
      <c r="N90" s="26"/>
      <c r="O90" s="26"/>
      <c r="P90" s="26"/>
      <c r="Q90" s="26"/>
      <c r="R90" s="26"/>
    </row>
    <row r="91" spans="1:18">
      <c r="A91" s="26">
        <v>90</v>
      </c>
      <c r="B91" s="26" t="s">
        <v>299</v>
      </c>
      <c r="C91" s="26" t="s">
        <v>192</v>
      </c>
      <c r="D91" s="26" t="s">
        <v>78</v>
      </c>
      <c r="E91" s="26" t="s">
        <v>79</v>
      </c>
      <c r="F91" s="36"/>
      <c r="G91" s="72"/>
      <c r="H91" s="26"/>
      <c r="I91" s="26"/>
      <c r="J91" s="26"/>
      <c r="K91" s="26"/>
      <c r="L91" s="26"/>
      <c r="M91" s="26"/>
      <c r="N91" s="26"/>
      <c r="O91" s="26"/>
      <c r="P91" s="26"/>
      <c r="Q91" s="26"/>
      <c r="R91" s="26"/>
    </row>
    <row r="92" spans="1:18">
      <c r="A92" s="26">
        <v>91</v>
      </c>
      <c r="B92" s="26" t="s">
        <v>299</v>
      </c>
      <c r="C92" s="26" t="s">
        <v>192</v>
      </c>
      <c r="D92" s="26" t="s">
        <v>80</v>
      </c>
      <c r="E92" s="26" t="s">
        <v>81</v>
      </c>
      <c r="F92" s="37" t="s">
        <v>433</v>
      </c>
      <c r="G92" s="72"/>
      <c r="H92" s="26"/>
      <c r="I92" s="26"/>
      <c r="J92" s="26"/>
      <c r="K92" s="26"/>
      <c r="L92" s="26"/>
      <c r="M92" s="26"/>
      <c r="N92" s="26"/>
      <c r="O92" s="26"/>
      <c r="P92" s="26"/>
      <c r="Q92" s="26"/>
      <c r="R92" s="26"/>
    </row>
    <row r="93" spans="1:18">
      <c r="A93" s="26">
        <v>92</v>
      </c>
      <c r="B93" s="26" t="s">
        <v>299</v>
      </c>
      <c r="C93" s="26" t="s">
        <v>183</v>
      </c>
      <c r="D93" s="26" t="s">
        <v>302</v>
      </c>
      <c r="E93" s="26" t="s">
        <v>303</v>
      </c>
      <c r="F93" s="38">
        <v>3.8194186248474771</v>
      </c>
      <c r="G93" s="69">
        <f>SUM(G55:G92)</f>
        <v>126368</v>
      </c>
      <c r="H93" s="26"/>
      <c r="I93" s="26"/>
      <c r="J93" s="26"/>
      <c r="K93" s="26"/>
      <c r="L93" s="26"/>
      <c r="M93" s="26"/>
      <c r="N93" s="26"/>
      <c r="O93" s="26"/>
      <c r="P93" s="26"/>
      <c r="Q93" s="26"/>
      <c r="R93" s="26"/>
    </row>
    <row r="94" spans="1:18">
      <c r="A94" s="26">
        <v>93</v>
      </c>
      <c r="B94" s="26" t="s">
        <v>179</v>
      </c>
      <c r="C94" s="26" t="s">
        <v>183</v>
      </c>
      <c r="D94" s="26" t="s">
        <v>304</v>
      </c>
      <c r="E94" s="26" t="s">
        <v>305</v>
      </c>
      <c r="F94" s="41">
        <v>3.8194186248474771</v>
      </c>
      <c r="G94" s="35">
        <v>126368</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3.8194186248474771</v>
      </c>
      <c r="G101" s="35">
        <v>126368</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11956</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11388</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149712</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3138</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961</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2922</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337</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7358</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335</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2011</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v>20</v>
      </c>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767</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3133</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v>1360</v>
      </c>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v>54</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v>3411</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v>712</v>
      </c>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5537</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31860.32037085935</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197600.32037085935</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32878</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230478.32037085935</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258092</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27613.67962914065</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v>32856</v>
      </c>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v>22</v>
      </c>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32878</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32878</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57596</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-24718</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F55:F93">
    <cfRule type="cellIs" dxfId="38" priority="6" stopIfTrue="1" operator="equal">
      <formula>0</formula>
    </cfRule>
  </conditionalFormatting>
  <conditionalFormatting sqref="G94:G143">
    <cfRule type="cellIs" dxfId="37" priority="5" stopIfTrue="1" operator="equal">
      <formula>0</formula>
    </cfRule>
  </conditionalFormatting>
  <conditionalFormatting sqref="F94:F101">
    <cfRule type="cellIs" dxfId="36" priority="4" stopIfTrue="1" operator="equal">
      <formula>0</formula>
    </cfRule>
  </conditionalFormatting>
  <conditionalFormatting sqref="G152">
    <cfRule type="cellIs" dxfId="35" priority="2" stopIfTrue="1" operator="equal">
      <formula>0</formula>
    </cfRule>
  </conditionalFormatting>
  <conditionalFormatting sqref="G151">
    <cfRule type="cellIs" dxfId="34" priority="3" stopIfTrue="1" operator="notEqual">
      <formula>$AE137</formula>
    </cfRule>
  </conditionalFormatting>
  <conditionalFormatting sqref="G55:G93">
    <cfRule type="cellIs" dxfId="33"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dimension ref="A1:BD408"/>
  <sheetViews>
    <sheetView zoomScale="90" zoomScaleNormal="90" workbookViewId="0">
      <pane ySplit="1" topLeftCell="A135" activePane="bottomLeft" state="frozen"/>
      <selection pane="bottomLeft" activeCell="C147" sqref="C147"/>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v>320</v>
      </c>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320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f>SUM(G6:G7)</f>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v>43908</v>
      </c>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43908</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44228</v>
      </c>
      <c r="H54" s="26"/>
      <c r="I54" s="26"/>
      <c r="J54" s="26"/>
      <c r="K54" s="26"/>
      <c r="L54" s="26"/>
      <c r="M54" s="26"/>
      <c r="N54" s="26"/>
      <c r="O54" s="26"/>
      <c r="P54" s="26"/>
      <c r="Q54" s="26"/>
      <c r="R54" s="26"/>
    </row>
    <row r="55" spans="1:18">
      <c r="A55" s="26">
        <v>54</v>
      </c>
      <c r="B55" s="26" t="s">
        <v>299</v>
      </c>
      <c r="C55" s="26" t="s">
        <v>192</v>
      </c>
      <c r="D55" s="26" t="s">
        <v>8</v>
      </c>
      <c r="E55" s="26" t="s">
        <v>9</v>
      </c>
      <c r="F55" s="64"/>
      <c r="G55" s="72"/>
      <c r="H55" s="26"/>
      <c r="I55" s="26"/>
      <c r="J55" s="26"/>
      <c r="K55" s="26"/>
      <c r="L55" s="26"/>
      <c r="M55" s="26"/>
      <c r="N55" s="26"/>
      <c r="O55" s="26"/>
      <c r="P55" s="26"/>
      <c r="Q55" s="26"/>
      <c r="R55" s="26"/>
    </row>
    <row r="56" spans="1:18">
      <c r="A56" s="26">
        <v>55</v>
      </c>
      <c r="B56" s="26" t="s">
        <v>299</v>
      </c>
      <c r="C56" s="26" t="s">
        <v>192</v>
      </c>
      <c r="D56" s="26" t="s">
        <v>10</v>
      </c>
      <c r="E56" s="26" t="s">
        <v>11</v>
      </c>
      <c r="F56" s="64"/>
      <c r="G56" s="72"/>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c r="G58" s="72"/>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c r="G71" s="72"/>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c r="G73" s="72"/>
      <c r="H73" s="26"/>
      <c r="I73" s="26"/>
      <c r="J73" s="26"/>
      <c r="K73" s="26"/>
      <c r="L73" s="26"/>
      <c r="M73" s="26"/>
      <c r="N73" s="26"/>
      <c r="O73" s="26"/>
      <c r="P73" s="26"/>
      <c r="Q73" s="26"/>
      <c r="R73" s="26"/>
    </row>
    <row r="74" spans="1:18">
      <c r="A74" s="26">
        <v>73</v>
      </c>
      <c r="B74" s="26" t="s">
        <v>299</v>
      </c>
      <c r="C74" s="26" t="s">
        <v>192</v>
      </c>
      <c r="D74" s="26" t="s">
        <v>61</v>
      </c>
      <c r="E74" s="26" t="s">
        <v>62</v>
      </c>
      <c r="F74" s="64"/>
      <c r="G74" s="72"/>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c r="G77" s="72"/>
      <c r="H77" s="26"/>
      <c r="I77" s="26"/>
      <c r="J77" s="26"/>
      <c r="K77" s="26"/>
      <c r="L77" s="26"/>
      <c r="M77" s="26"/>
      <c r="N77" s="26"/>
      <c r="O77" s="26"/>
      <c r="P77" s="26"/>
      <c r="Q77" s="26"/>
      <c r="R77" s="26"/>
    </row>
    <row r="78" spans="1:18">
      <c r="A78" s="26">
        <v>77</v>
      </c>
      <c r="B78" s="26" t="s">
        <v>299</v>
      </c>
      <c r="C78" s="26" t="s">
        <v>192</v>
      </c>
      <c r="D78" s="26" t="s">
        <v>43</v>
      </c>
      <c r="E78" s="26" t="s">
        <v>44</v>
      </c>
      <c r="F78" s="64"/>
      <c r="G78" s="72"/>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c r="G82" s="72"/>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c r="G84" s="72"/>
      <c r="H84" s="26"/>
      <c r="I84" s="26"/>
      <c r="J84" s="26"/>
      <c r="K84" s="26"/>
      <c r="L84" s="26"/>
      <c r="M84" s="26"/>
      <c r="N84" s="26"/>
      <c r="O84" s="26"/>
      <c r="P84" s="26"/>
      <c r="Q84" s="26"/>
      <c r="R84" s="26"/>
    </row>
    <row r="85" spans="1:18">
      <c r="A85" s="26">
        <v>84</v>
      </c>
      <c r="B85" s="26" t="s">
        <v>299</v>
      </c>
      <c r="C85" s="26" t="s">
        <v>192</v>
      </c>
      <c r="D85" s="26" t="s">
        <v>67</v>
      </c>
      <c r="E85" s="26" t="s">
        <v>68</v>
      </c>
      <c r="F85" s="64">
        <v>0.6</v>
      </c>
      <c r="G85" s="72">
        <v>29946</v>
      </c>
      <c r="H85" s="26"/>
      <c r="I85" s="26"/>
      <c r="J85" s="26"/>
      <c r="K85" s="26"/>
      <c r="L85" s="26"/>
      <c r="M85" s="26"/>
      <c r="N85" s="26"/>
      <c r="O85" s="26"/>
      <c r="P85" s="26"/>
      <c r="Q85" s="26"/>
      <c r="R85" s="26"/>
    </row>
    <row r="86" spans="1:18">
      <c r="A86" s="26">
        <v>85</v>
      </c>
      <c r="B86" s="26" t="s">
        <v>299</v>
      </c>
      <c r="C86" s="26" t="s">
        <v>192</v>
      </c>
      <c r="D86" s="26" t="s">
        <v>69</v>
      </c>
      <c r="E86" s="26" t="s">
        <v>70</v>
      </c>
      <c r="F86" s="64"/>
      <c r="G86" s="72"/>
      <c r="H86" s="26"/>
      <c r="I86" s="26"/>
      <c r="J86" s="26"/>
      <c r="K86" s="26"/>
      <c r="L86" s="26"/>
      <c r="M86" s="26"/>
      <c r="N86" s="26"/>
      <c r="O86" s="26"/>
      <c r="P86" s="26"/>
      <c r="Q86" s="26"/>
      <c r="R86" s="26"/>
    </row>
    <row r="87" spans="1:18">
      <c r="A87" s="26">
        <v>86</v>
      </c>
      <c r="B87" s="26" t="s">
        <v>299</v>
      </c>
      <c r="C87" s="26" t="s">
        <v>192</v>
      </c>
      <c r="D87" s="26" t="s">
        <v>71</v>
      </c>
      <c r="E87" s="26" t="s">
        <v>72</v>
      </c>
      <c r="F87" s="64"/>
      <c r="G87" s="72"/>
      <c r="H87" s="26"/>
      <c r="I87" s="26"/>
      <c r="J87" s="26"/>
      <c r="K87" s="26"/>
      <c r="L87" s="26"/>
      <c r="M87" s="26"/>
      <c r="N87" s="26"/>
      <c r="O87" s="26"/>
      <c r="P87" s="26"/>
      <c r="Q87" s="26"/>
      <c r="R87" s="26"/>
    </row>
    <row r="88" spans="1:18">
      <c r="A88" s="26">
        <v>87</v>
      </c>
      <c r="B88" s="26" t="s">
        <v>299</v>
      </c>
      <c r="C88" s="26" t="s">
        <v>192</v>
      </c>
      <c r="D88" s="26" t="s">
        <v>73</v>
      </c>
      <c r="E88" s="26" t="s">
        <v>74</v>
      </c>
      <c r="F88" s="64"/>
      <c r="G88" s="72"/>
      <c r="H88" s="26"/>
      <c r="I88" s="26"/>
      <c r="J88" s="26"/>
      <c r="K88" s="26"/>
      <c r="L88" s="26"/>
      <c r="M88" s="26"/>
      <c r="N88" s="26"/>
      <c r="O88" s="26"/>
      <c r="P88" s="26"/>
      <c r="Q88" s="26"/>
      <c r="R88" s="26"/>
    </row>
    <row r="89" spans="1:18">
      <c r="A89" s="26">
        <v>88</v>
      </c>
      <c r="B89" s="26" t="s">
        <v>299</v>
      </c>
      <c r="C89" s="26" t="s">
        <v>192</v>
      </c>
      <c r="D89" s="26" t="s">
        <v>75</v>
      </c>
      <c r="E89" s="26" t="s">
        <v>76</v>
      </c>
      <c r="F89" s="64"/>
      <c r="G89" s="72"/>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c r="G91" s="72"/>
      <c r="H91" s="26"/>
      <c r="I91" s="26"/>
      <c r="J91" s="26"/>
      <c r="K91" s="26"/>
      <c r="L91" s="26"/>
      <c r="M91" s="26"/>
      <c r="N91" s="26"/>
      <c r="O91" s="26"/>
      <c r="P91" s="26"/>
      <c r="Q91" s="26"/>
      <c r="R91" s="26"/>
    </row>
    <row r="92" spans="1:18">
      <c r="A92" s="26">
        <v>91</v>
      </c>
      <c r="B92" s="26" t="s">
        <v>299</v>
      </c>
      <c r="C92" s="26" t="s">
        <v>192</v>
      </c>
      <c r="D92" s="26" t="s">
        <v>80</v>
      </c>
      <c r="E92" s="26" t="s">
        <v>81</v>
      </c>
      <c r="F92" s="65" t="s">
        <v>433</v>
      </c>
      <c r="G92" s="72"/>
      <c r="H92" s="26"/>
      <c r="I92" s="26"/>
      <c r="J92" s="26"/>
      <c r="K92" s="26"/>
      <c r="L92" s="26"/>
      <c r="M92" s="26"/>
      <c r="N92" s="26"/>
      <c r="O92" s="26"/>
      <c r="P92" s="26"/>
      <c r="Q92" s="26"/>
      <c r="R92" s="26"/>
    </row>
    <row r="93" spans="1:18">
      <c r="A93" s="26">
        <v>92</v>
      </c>
      <c r="B93" s="26" t="s">
        <v>299</v>
      </c>
      <c r="C93" s="26" t="s">
        <v>183</v>
      </c>
      <c r="D93" s="26" t="s">
        <v>302</v>
      </c>
      <c r="E93" s="26" t="s">
        <v>303</v>
      </c>
      <c r="F93" s="67">
        <f>SUM(F55:F91)</f>
        <v>0.6</v>
      </c>
      <c r="G93" s="69">
        <f>SUM(G55:G92)</f>
        <v>29946</v>
      </c>
      <c r="H93" s="26"/>
      <c r="I93" s="26"/>
      <c r="J93" s="26"/>
      <c r="K93" s="26"/>
      <c r="L93" s="26"/>
      <c r="M93" s="26"/>
      <c r="N93" s="26"/>
      <c r="O93" s="26"/>
      <c r="P93" s="26"/>
      <c r="Q93" s="26"/>
      <c r="R93" s="26"/>
    </row>
    <row r="94" spans="1:18">
      <c r="A94" s="26">
        <v>93</v>
      </c>
      <c r="B94" s="26" t="s">
        <v>179</v>
      </c>
      <c r="C94" s="26" t="s">
        <v>183</v>
      </c>
      <c r="D94" s="26" t="s">
        <v>304</v>
      </c>
      <c r="E94" s="26" t="s">
        <v>305</v>
      </c>
      <c r="F94" s="41">
        <v>0.6</v>
      </c>
      <c r="G94" s="35">
        <v>29946</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0.6</v>
      </c>
      <c r="G101" s="35">
        <v>29946</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2602</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3430</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35978</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799</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865</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4838</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556</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7058</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9306</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350</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2354</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12010</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v>1569</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1569</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7283.5429421922845</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63898.542942192282</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63898.542942192282</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44228</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-19670.542942192282</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5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5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5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5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5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5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57"/>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56">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56">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58">
        <v>320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59"/>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58">
        <v>-320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4:G143">
    <cfRule type="cellIs" dxfId="32" priority="10" stopIfTrue="1" operator="equal">
      <formula>0</formula>
    </cfRule>
  </conditionalFormatting>
  <conditionalFormatting sqref="F94:F101">
    <cfRule type="cellIs" dxfId="31" priority="9" stopIfTrue="1" operator="equal">
      <formula>0</formula>
    </cfRule>
  </conditionalFormatting>
  <conditionalFormatting sqref="G2:G54">
    <cfRule type="cellIs" dxfId="30" priority="5" stopIfTrue="1" operator="equal">
      <formula>0</formula>
    </cfRule>
  </conditionalFormatting>
  <conditionalFormatting sqref="G55:G93">
    <cfRule type="cellIs" dxfId="29" priority="4" stopIfTrue="1" operator="equal">
      <formula>0</formula>
    </cfRule>
  </conditionalFormatting>
  <conditionalFormatting sqref="F55:F93">
    <cfRule type="cellIs" dxfId="28" priority="3" stopIfTrue="1" operator="equal">
      <formula>0</formula>
    </cfRule>
  </conditionalFormatting>
  <conditionalFormatting sqref="G152">
    <cfRule type="cellIs" dxfId="27" priority="1" stopIfTrue="1" operator="equal">
      <formula>0</formula>
    </cfRule>
  </conditionalFormatting>
  <conditionalFormatting sqref="G151">
    <cfRule type="cellIs" dxfId="26" priority="2" stopIfTrue="1" operator="notEqual">
      <formula>$AE137</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BD408"/>
  <sheetViews>
    <sheetView zoomScale="90" zoomScaleNormal="90" workbookViewId="0">
      <pane ySplit="1" topLeftCell="A135" activePane="bottomLeft" state="frozen"/>
      <selection pane="bottomLeft" activeCell="C148" sqref="C148"/>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f>SUM(G6:G7)</f>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184214</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v>840</v>
      </c>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185054</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185054</v>
      </c>
      <c r="H54" s="26"/>
      <c r="I54" s="26"/>
      <c r="J54" s="26"/>
      <c r="K54" s="26"/>
      <c r="L54" s="26"/>
      <c r="M54" s="26"/>
      <c r="N54" s="26"/>
      <c r="O54" s="26"/>
      <c r="P54" s="26"/>
      <c r="Q54" s="26"/>
      <c r="R54" s="26"/>
    </row>
    <row r="55" spans="1:18">
      <c r="A55" s="26">
        <v>54</v>
      </c>
      <c r="B55" s="26" t="s">
        <v>299</v>
      </c>
      <c r="C55" s="26" t="s">
        <v>192</v>
      </c>
      <c r="D55" s="26" t="s">
        <v>8</v>
      </c>
      <c r="E55" s="26" t="s">
        <v>9</v>
      </c>
      <c r="F55" s="64">
        <v>0.32</v>
      </c>
      <c r="G55" s="72">
        <v>20472</v>
      </c>
      <c r="H55" s="26"/>
      <c r="I55" s="26"/>
      <c r="J55" s="26"/>
      <c r="K55" s="26"/>
      <c r="L55" s="26"/>
      <c r="M55" s="26"/>
      <c r="N55" s="26"/>
      <c r="O55" s="26"/>
      <c r="P55" s="26"/>
      <c r="Q55" s="26"/>
      <c r="R55" s="26"/>
    </row>
    <row r="56" spans="1:18">
      <c r="A56" s="26">
        <v>55</v>
      </c>
      <c r="B56" s="26" t="s">
        <v>299</v>
      </c>
      <c r="C56" s="26" t="s">
        <v>192</v>
      </c>
      <c r="D56" s="26" t="s">
        <v>10</v>
      </c>
      <c r="E56" s="26" t="s">
        <v>11</v>
      </c>
      <c r="F56" s="64"/>
      <c r="G56" s="72"/>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c r="G58" s="72"/>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c r="G71" s="72"/>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c r="G73" s="72"/>
      <c r="H73" s="26"/>
      <c r="I73" s="26"/>
      <c r="J73" s="26"/>
      <c r="K73" s="26"/>
      <c r="L73" s="26"/>
      <c r="M73" s="26"/>
      <c r="N73" s="26"/>
      <c r="O73" s="26"/>
      <c r="P73" s="26"/>
      <c r="Q73" s="26"/>
      <c r="R73" s="26"/>
    </row>
    <row r="74" spans="1:18">
      <c r="A74" s="26">
        <v>73</v>
      </c>
      <c r="B74" s="26" t="s">
        <v>299</v>
      </c>
      <c r="C74" s="26" t="s">
        <v>192</v>
      </c>
      <c r="D74" s="26" t="s">
        <v>61</v>
      </c>
      <c r="E74" s="26" t="s">
        <v>62</v>
      </c>
      <c r="F74" s="64"/>
      <c r="G74" s="72"/>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c r="G77" s="72"/>
      <c r="H77" s="26"/>
      <c r="I77" s="26"/>
      <c r="J77" s="26"/>
      <c r="K77" s="26"/>
      <c r="L77" s="26"/>
      <c r="M77" s="26"/>
      <c r="N77" s="26"/>
      <c r="O77" s="26"/>
      <c r="P77" s="26"/>
      <c r="Q77" s="26"/>
      <c r="R77" s="26"/>
    </row>
    <row r="78" spans="1:18">
      <c r="A78" s="26">
        <v>77</v>
      </c>
      <c r="B78" s="26" t="s">
        <v>299</v>
      </c>
      <c r="C78" s="26" t="s">
        <v>192</v>
      </c>
      <c r="D78" s="26" t="s">
        <v>43</v>
      </c>
      <c r="E78" s="26" t="s">
        <v>44</v>
      </c>
      <c r="F78" s="64"/>
      <c r="G78" s="72"/>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v>0.02</v>
      </c>
      <c r="G82" s="72">
        <v>422</v>
      </c>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v>0.35</v>
      </c>
      <c r="G84" s="72">
        <v>12048</v>
      </c>
      <c r="H84" s="26"/>
      <c r="I84" s="26"/>
      <c r="J84" s="26"/>
      <c r="K84" s="26"/>
      <c r="L84" s="26"/>
      <c r="M84" s="26"/>
      <c r="N84" s="26"/>
      <c r="O84" s="26"/>
      <c r="P84" s="26"/>
      <c r="Q84" s="26"/>
      <c r="R84" s="26"/>
    </row>
    <row r="85" spans="1:18">
      <c r="A85" s="26">
        <v>84</v>
      </c>
      <c r="B85" s="26" t="s">
        <v>299</v>
      </c>
      <c r="C85" s="26" t="s">
        <v>192</v>
      </c>
      <c r="D85" s="26" t="s">
        <v>67</v>
      </c>
      <c r="E85" s="26" t="s">
        <v>68</v>
      </c>
      <c r="F85" s="64">
        <v>0.5</v>
      </c>
      <c r="G85" s="72">
        <v>22769</v>
      </c>
      <c r="H85" s="26"/>
      <c r="I85" s="26"/>
      <c r="J85" s="26"/>
      <c r="K85" s="26"/>
      <c r="L85" s="26"/>
      <c r="M85" s="26"/>
      <c r="N85" s="26"/>
      <c r="O85" s="26"/>
      <c r="P85" s="26"/>
      <c r="Q85" s="26"/>
      <c r="R85" s="26"/>
    </row>
    <row r="86" spans="1:18">
      <c r="A86" s="26">
        <v>85</v>
      </c>
      <c r="B86" s="26" t="s">
        <v>299</v>
      </c>
      <c r="C86" s="26" t="s">
        <v>192</v>
      </c>
      <c r="D86" s="26" t="s">
        <v>69</v>
      </c>
      <c r="E86" s="26" t="s">
        <v>70</v>
      </c>
      <c r="F86" s="64"/>
      <c r="G86" s="72"/>
      <c r="H86" s="26"/>
      <c r="I86" s="26"/>
      <c r="J86" s="26"/>
      <c r="K86" s="26"/>
      <c r="L86" s="26"/>
      <c r="M86" s="26"/>
      <c r="N86" s="26"/>
      <c r="O86" s="26"/>
      <c r="P86" s="26"/>
      <c r="Q86" s="26"/>
      <c r="R86" s="26"/>
    </row>
    <row r="87" spans="1:18">
      <c r="A87" s="26">
        <v>86</v>
      </c>
      <c r="B87" s="26" t="s">
        <v>299</v>
      </c>
      <c r="C87" s="26" t="s">
        <v>192</v>
      </c>
      <c r="D87" s="26" t="s">
        <v>71</v>
      </c>
      <c r="E87" s="26" t="s">
        <v>72</v>
      </c>
      <c r="F87" s="64">
        <v>1.46</v>
      </c>
      <c r="G87" s="72">
        <v>41987</v>
      </c>
      <c r="H87" s="26"/>
      <c r="I87" s="26"/>
      <c r="J87" s="26"/>
      <c r="K87" s="26"/>
      <c r="L87" s="26"/>
      <c r="M87" s="26"/>
      <c r="N87" s="26"/>
      <c r="O87" s="26"/>
      <c r="P87" s="26"/>
      <c r="Q87" s="26"/>
      <c r="R87" s="26"/>
    </row>
    <row r="88" spans="1:18">
      <c r="A88" s="26">
        <v>87</v>
      </c>
      <c r="B88" s="26" t="s">
        <v>299</v>
      </c>
      <c r="C88" s="26" t="s">
        <v>192</v>
      </c>
      <c r="D88" s="26" t="s">
        <v>73</v>
      </c>
      <c r="E88" s="26" t="s">
        <v>74</v>
      </c>
      <c r="F88" s="64">
        <v>0.2</v>
      </c>
      <c r="G88" s="72">
        <v>5167</v>
      </c>
      <c r="H88" s="26"/>
      <c r="I88" s="26"/>
      <c r="J88" s="26"/>
      <c r="K88" s="26"/>
      <c r="L88" s="26"/>
      <c r="M88" s="26"/>
      <c r="N88" s="26"/>
      <c r="O88" s="26"/>
      <c r="P88" s="26"/>
      <c r="Q88" s="26"/>
      <c r="R88" s="26"/>
    </row>
    <row r="89" spans="1:18">
      <c r="A89" s="26">
        <v>88</v>
      </c>
      <c r="B89" s="26" t="s">
        <v>299</v>
      </c>
      <c r="C89" s="26" t="s">
        <v>192</v>
      </c>
      <c r="D89" s="26" t="s">
        <v>75</v>
      </c>
      <c r="E89" s="26" t="s">
        <v>76</v>
      </c>
      <c r="F89" s="64">
        <v>0.14000000000000001</v>
      </c>
      <c r="G89" s="72">
        <v>4001</v>
      </c>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c r="G91" s="72"/>
      <c r="H91" s="26"/>
      <c r="I91" s="26"/>
      <c r="J91" s="26"/>
      <c r="K91" s="26"/>
      <c r="L91" s="26"/>
      <c r="M91" s="26"/>
      <c r="N91" s="26"/>
      <c r="O91" s="26"/>
      <c r="P91" s="26"/>
      <c r="Q91" s="26"/>
      <c r="R91" s="26"/>
    </row>
    <row r="92" spans="1:18">
      <c r="A92" s="26">
        <v>91</v>
      </c>
      <c r="B92" s="26" t="s">
        <v>299</v>
      </c>
      <c r="C92" s="26" t="s">
        <v>192</v>
      </c>
      <c r="D92" s="26" t="s">
        <v>80</v>
      </c>
      <c r="E92" s="26" t="s">
        <v>81</v>
      </c>
      <c r="F92" s="65" t="s">
        <v>433</v>
      </c>
      <c r="G92" s="72"/>
      <c r="H92" s="26"/>
      <c r="I92" s="26"/>
      <c r="J92" s="26"/>
      <c r="K92" s="26"/>
      <c r="L92" s="26"/>
      <c r="M92" s="26"/>
      <c r="N92" s="26"/>
      <c r="O92" s="26"/>
      <c r="P92" s="26"/>
      <c r="Q92" s="26"/>
      <c r="R92" s="26"/>
    </row>
    <row r="93" spans="1:18">
      <c r="A93" s="26">
        <v>92</v>
      </c>
      <c r="B93" s="26" t="s">
        <v>299</v>
      </c>
      <c r="C93" s="26" t="s">
        <v>183</v>
      </c>
      <c r="D93" s="26" t="s">
        <v>302</v>
      </c>
      <c r="E93" s="26" t="s">
        <v>303</v>
      </c>
      <c r="F93" s="67">
        <f>SUM(F55:F91)</f>
        <v>2.99</v>
      </c>
      <c r="G93" s="69">
        <f>SUM(G55:G92)</f>
        <v>106866</v>
      </c>
      <c r="H93" s="26"/>
      <c r="I93" s="26"/>
      <c r="J93" s="26"/>
      <c r="K93" s="26"/>
      <c r="L93" s="26"/>
      <c r="M93" s="26"/>
      <c r="N93" s="26"/>
      <c r="O93" s="26"/>
      <c r="P93" s="26"/>
      <c r="Q93" s="26"/>
      <c r="R93" s="26"/>
    </row>
    <row r="94" spans="1:18">
      <c r="A94" s="26">
        <v>93</v>
      </c>
      <c r="B94" s="26" t="s">
        <v>179</v>
      </c>
      <c r="C94" s="26" t="s">
        <v>183</v>
      </c>
      <c r="D94" s="26" t="s">
        <v>304</v>
      </c>
      <c r="E94" s="26" t="s">
        <v>305</v>
      </c>
      <c r="F94" s="41">
        <v>2.99</v>
      </c>
      <c r="G94" s="35">
        <v>106866</v>
      </c>
      <c r="H94" s="26"/>
      <c r="I94" s="26"/>
      <c r="J94" s="26"/>
      <c r="K94" s="26"/>
      <c r="L94" s="26"/>
      <c r="M94" s="26"/>
      <c r="N94" s="26"/>
      <c r="O94" s="26"/>
      <c r="P94" s="26"/>
      <c r="Q94" s="26"/>
      <c r="R94" s="26"/>
    </row>
    <row r="95" spans="1:18">
      <c r="A95" s="26">
        <v>94</v>
      </c>
      <c r="B95" s="26" t="s">
        <v>179</v>
      </c>
      <c r="C95" s="26" t="s">
        <v>192</v>
      </c>
      <c r="D95" s="26" t="s">
        <v>306</v>
      </c>
      <c r="E95" s="26" t="s">
        <v>307</v>
      </c>
      <c r="F95" s="42"/>
      <c r="G95" s="33"/>
      <c r="H95" s="26"/>
      <c r="I95" s="26"/>
      <c r="J95" s="26"/>
      <c r="K95" s="26"/>
      <c r="L95" s="26"/>
      <c r="M95" s="26"/>
      <c r="N95" s="26"/>
      <c r="O95" s="26"/>
      <c r="P95" s="26"/>
      <c r="Q95" s="26"/>
      <c r="R95" s="26"/>
    </row>
    <row r="96" spans="1:18">
      <c r="A96" s="26">
        <v>95</v>
      </c>
      <c r="B96" s="26" t="s">
        <v>179</v>
      </c>
      <c r="C96" s="26" t="s">
        <v>192</v>
      </c>
      <c r="D96" s="26" t="s">
        <v>308</v>
      </c>
      <c r="E96" s="26" t="s">
        <v>309</v>
      </c>
      <c r="F96" s="42"/>
      <c r="G96" s="33"/>
      <c r="H96" s="26"/>
      <c r="I96" s="26"/>
      <c r="J96" s="26"/>
      <c r="K96" s="26"/>
      <c r="L96" s="26"/>
      <c r="M96" s="26"/>
      <c r="N96" s="26"/>
      <c r="O96" s="26"/>
      <c r="P96" s="26"/>
      <c r="Q96" s="26"/>
      <c r="R96" s="26"/>
    </row>
    <row r="97" spans="1:18">
      <c r="A97" s="26">
        <v>96</v>
      </c>
      <c r="B97" s="26" t="s">
        <v>179</v>
      </c>
      <c r="C97" s="26" t="s">
        <v>192</v>
      </c>
      <c r="D97" s="26" t="s">
        <v>310</v>
      </c>
      <c r="E97" s="26" t="s">
        <v>311</v>
      </c>
      <c r="F97" s="42"/>
      <c r="G97" s="33"/>
      <c r="H97" s="26"/>
      <c r="I97" s="26"/>
      <c r="J97" s="26"/>
      <c r="K97" s="26"/>
      <c r="L97" s="26"/>
      <c r="M97" s="26"/>
      <c r="N97" s="26"/>
      <c r="O97" s="26"/>
      <c r="P97" s="26"/>
      <c r="Q97" s="26"/>
      <c r="R97" s="26"/>
    </row>
    <row r="98" spans="1:18">
      <c r="A98" s="26">
        <v>97</v>
      </c>
      <c r="B98" s="26" t="s">
        <v>179</v>
      </c>
      <c r="C98" s="26" t="s">
        <v>192</v>
      </c>
      <c r="D98" s="26" t="s">
        <v>312</v>
      </c>
      <c r="E98" s="26" t="s">
        <v>313</v>
      </c>
      <c r="F98" s="42"/>
      <c r="G98" s="33"/>
      <c r="H98" s="26"/>
      <c r="I98" s="26"/>
      <c r="J98" s="26"/>
      <c r="K98" s="26"/>
      <c r="L98" s="26"/>
      <c r="M98" s="26"/>
      <c r="N98" s="26"/>
      <c r="O98" s="26"/>
      <c r="P98" s="26"/>
      <c r="Q98" s="26"/>
      <c r="R98" s="26"/>
    </row>
    <row r="99" spans="1:18">
      <c r="A99" s="26">
        <v>98</v>
      </c>
      <c r="B99" s="26" t="s">
        <v>179</v>
      </c>
      <c r="C99" s="26" t="s">
        <v>183</v>
      </c>
      <c r="D99" s="26" t="s">
        <v>314</v>
      </c>
      <c r="E99" s="26" t="s">
        <v>315</v>
      </c>
      <c r="F99" s="38">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42"/>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2.99</v>
      </c>
      <c r="G101" s="35">
        <v>106866</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12824</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21373</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141063</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600</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9300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1000</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10900</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800</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2000</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1500</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v>1200</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v>5000</v>
      </c>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2704</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13204</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5848</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5848</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19027</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190042</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190042</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185054</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-4988</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4:G143">
    <cfRule type="cellIs" dxfId="25" priority="7" stopIfTrue="1" operator="equal">
      <formula>0</formula>
    </cfRule>
  </conditionalFormatting>
  <conditionalFormatting sqref="F94:F101">
    <cfRule type="cellIs" dxfId="24" priority="6" stopIfTrue="1" operator="equal">
      <formula>0</formula>
    </cfRule>
  </conditionalFormatting>
  <conditionalFormatting sqref="G152">
    <cfRule type="cellIs" dxfId="23" priority="4" stopIfTrue="1" operator="equal">
      <formula>0</formula>
    </cfRule>
  </conditionalFormatting>
  <conditionalFormatting sqref="G151">
    <cfRule type="cellIs" dxfId="22" priority="5" stopIfTrue="1" operator="notEqual">
      <formula>$AE137</formula>
    </cfRule>
  </conditionalFormatting>
  <conditionalFormatting sqref="G2:G54">
    <cfRule type="cellIs" dxfId="21" priority="3" stopIfTrue="1" operator="equal">
      <formula>0</formula>
    </cfRule>
  </conditionalFormatting>
  <conditionalFormatting sqref="F55:F93">
    <cfRule type="cellIs" dxfId="20" priority="2" stopIfTrue="1" operator="equal">
      <formula>0</formula>
    </cfRule>
  </conditionalFormatting>
  <conditionalFormatting sqref="G55:G93">
    <cfRule type="cellIs" dxfId="19"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BD408"/>
  <sheetViews>
    <sheetView zoomScale="90" zoomScaleNormal="90" workbookViewId="0">
      <pane ySplit="1" topLeftCell="A136" activePane="bottomLeft" state="frozen"/>
      <selection pane="bottomLeft" activeCell="D153" sqref="D153"/>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v>74</v>
      </c>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74</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f>SUM(G6:G7)</f>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200740</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v>1912</v>
      </c>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202652</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v>787</v>
      </c>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203513</v>
      </c>
      <c r="H54" s="26"/>
      <c r="I54" s="26"/>
      <c r="J54" s="26"/>
      <c r="K54" s="26"/>
      <c r="L54" s="26"/>
      <c r="M54" s="26"/>
      <c r="N54" s="26"/>
      <c r="O54" s="26"/>
      <c r="P54" s="26"/>
      <c r="Q54" s="26"/>
      <c r="R54" s="26"/>
    </row>
    <row r="55" spans="1:18">
      <c r="A55" s="26">
        <v>54</v>
      </c>
      <c r="B55" s="26" t="s">
        <v>299</v>
      </c>
      <c r="C55" s="26" t="s">
        <v>192</v>
      </c>
      <c r="D55" s="26" t="s">
        <v>8</v>
      </c>
      <c r="E55" s="26" t="s">
        <v>9</v>
      </c>
      <c r="F55" s="64">
        <v>0.63</v>
      </c>
      <c r="G55" s="33">
        <v>44747</v>
      </c>
      <c r="H55" s="26"/>
      <c r="I55" s="26"/>
      <c r="J55" s="26"/>
      <c r="K55" s="26"/>
      <c r="L55" s="26"/>
      <c r="M55" s="26"/>
      <c r="N55" s="26"/>
      <c r="O55" s="26"/>
      <c r="P55" s="26"/>
      <c r="Q55" s="26"/>
      <c r="R55" s="26"/>
    </row>
    <row r="56" spans="1:18">
      <c r="A56" s="26">
        <v>55</v>
      </c>
      <c r="B56" s="26" t="s">
        <v>299</v>
      </c>
      <c r="C56" s="26" t="s">
        <v>192</v>
      </c>
      <c r="D56" s="26" t="s">
        <v>10</v>
      </c>
      <c r="E56" s="26" t="s">
        <v>11</v>
      </c>
      <c r="F56" s="64">
        <v>0</v>
      </c>
      <c r="G56" s="33">
        <v>0</v>
      </c>
      <c r="H56" s="26"/>
      <c r="I56" s="26"/>
      <c r="J56" s="26"/>
      <c r="K56" s="26"/>
      <c r="L56" s="26"/>
      <c r="M56" s="26"/>
      <c r="N56" s="26"/>
      <c r="O56" s="26"/>
      <c r="P56" s="26"/>
      <c r="Q56" s="26"/>
      <c r="R56" s="26"/>
    </row>
    <row r="57" spans="1:18">
      <c r="A57" s="26">
        <v>56</v>
      </c>
      <c r="B57" s="26" t="s">
        <v>299</v>
      </c>
      <c r="C57" s="26" t="s">
        <v>192</v>
      </c>
      <c r="D57" s="26" t="s">
        <v>12</v>
      </c>
      <c r="E57" s="26" t="s">
        <v>13</v>
      </c>
      <c r="F57" s="64">
        <v>0</v>
      </c>
      <c r="G57" s="33">
        <v>0</v>
      </c>
      <c r="H57" s="26"/>
      <c r="I57" s="26"/>
      <c r="J57" s="26"/>
      <c r="K57" s="26"/>
      <c r="L57" s="26"/>
      <c r="M57" s="26"/>
      <c r="N57" s="26"/>
      <c r="O57" s="26"/>
      <c r="P57" s="26"/>
      <c r="Q57" s="26"/>
      <c r="R57" s="26"/>
    </row>
    <row r="58" spans="1:18">
      <c r="A58" s="26">
        <v>57</v>
      </c>
      <c r="B58" s="26" t="s">
        <v>299</v>
      </c>
      <c r="C58" s="26" t="s">
        <v>192</v>
      </c>
      <c r="D58" s="26" t="s">
        <v>14</v>
      </c>
      <c r="E58" s="26" t="s">
        <v>15</v>
      </c>
      <c r="F58" s="64">
        <v>0</v>
      </c>
      <c r="G58" s="33">
        <v>0</v>
      </c>
      <c r="H58" s="26"/>
      <c r="I58" s="26"/>
      <c r="J58" s="26"/>
      <c r="K58" s="26"/>
      <c r="L58" s="26"/>
      <c r="M58" s="26"/>
      <c r="N58" s="26"/>
      <c r="O58" s="26"/>
      <c r="P58" s="26"/>
      <c r="Q58" s="26"/>
      <c r="R58" s="26"/>
    </row>
    <row r="59" spans="1:18">
      <c r="A59" s="26">
        <v>58</v>
      </c>
      <c r="B59" s="26" t="s">
        <v>299</v>
      </c>
      <c r="C59" s="26" t="s">
        <v>192</v>
      </c>
      <c r="D59" s="26" t="s">
        <v>18</v>
      </c>
      <c r="E59" s="26" t="s">
        <v>19</v>
      </c>
      <c r="F59" s="64">
        <v>0</v>
      </c>
      <c r="G59" s="33">
        <v>0</v>
      </c>
      <c r="H59" s="26"/>
      <c r="I59" s="26"/>
      <c r="J59" s="26"/>
      <c r="K59" s="26"/>
      <c r="L59" s="26"/>
      <c r="M59" s="26"/>
      <c r="N59" s="26"/>
      <c r="O59" s="26"/>
      <c r="P59" s="26"/>
      <c r="Q59" s="26"/>
      <c r="R59" s="26"/>
    </row>
    <row r="60" spans="1:18">
      <c r="A60" s="26">
        <v>59</v>
      </c>
      <c r="B60" s="26" t="s">
        <v>299</v>
      </c>
      <c r="C60" s="26" t="s">
        <v>192</v>
      </c>
      <c r="D60" s="26" t="s">
        <v>20</v>
      </c>
      <c r="E60" s="26" t="s">
        <v>21</v>
      </c>
      <c r="F60" s="64"/>
      <c r="G60" s="33">
        <v>0</v>
      </c>
      <c r="H60" s="26"/>
      <c r="I60" s="26"/>
      <c r="J60" s="26"/>
      <c r="K60" s="26"/>
      <c r="L60" s="26"/>
      <c r="M60" s="26"/>
      <c r="N60" s="26"/>
      <c r="O60" s="26"/>
      <c r="P60" s="26"/>
      <c r="Q60" s="26"/>
      <c r="R60" s="26"/>
    </row>
    <row r="61" spans="1:18">
      <c r="A61" s="26">
        <v>60</v>
      </c>
      <c r="B61" s="26" t="s">
        <v>299</v>
      </c>
      <c r="C61" s="26" t="s">
        <v>192</v>
      </c>
      <c r="D61" s="26" t="s">
        <v>22</v>
      </c>
      <c r="E61" s="26" t="s">
        <v>23</v>
      </c>
      <c r="F61" s="64">
        <v>0</v>
      </c>
      <c r="G61" s="33">
        <v>0</v>
      </c>
      <c r="H61" s="26"/>
      <c r="I61" s="26"/>
      <c r="J61" s="26"/>
      <c r="K61" s="26"/>
      <c r="L61" s="26"/>
      <c r="M61" s="26"/>
      <c r="N61" s="26"/>
      <c r="O61" s="26"/>
      <c r="P61" s="26"/>
      <c r="Q61" s="26"/>
      <c r="R61" s="26"/>
    </row>
    <row r="62" spans="1:18">
      <c r="A62" s="26">
        <v>61</v>
      </c>
      <c r="B62" s="26" t="s">
        <v>299</v>
      </c>
      <c r="C62" s="26" t="s">
        <v>192</v>
      </c>
      <c r="D62" s="26" t="s">
        <v>24</v>
      </c>
      <c r="E62" s="26" t="s">
        <v>25</v>
      </c>
      <c r="F62" s="64">
        <v>0</v>
      </c>
      <c r="G62" s="33">
        <v>0</v>
      </c>
      <c r="H62" s="26"/>
      <c r="I62" s="26"/>
      <c r="J62" s="26"/>
      <c r="K62" s="26"/>
      <c r="L62" s="26"/>
      <c r="M62" s="26"/>
      <c r="N62" s="26"/>
      <c r="O62" s="26"/>
      <c r="P62" s="26"/>
      <c r="Q62" s="26"/>
      <c r="R62" s="26"/>
    </row>
    <row r="63" spans="1:18">
      <c r="A63" s="26">
        <v>62</v>
      </c>
      <c r="B63" s="26" t="s">
        <v>299</v>
      </c>
      <c r="C63" s="26" t="s">
        <v>192</v>
      </c>
      <c r="D63" s="26" t="s">
        <v>26</v>
      </c>
      <c r="E63" s="26" t="s">
        <v>27</v>
      </c>
      <c r="F63" s="64"/>
      <c r="G63" s="33">
        <v>0</v>
      </c>
      <c r="H63" s="26"/>
      <c r="I63" s="26"/>
      <c r="J63" s="26"/>
      <c r="K63" s="26"/>
      <c r="L63" s="26"/>
      <c r="M63" s="26"/>
      <c r="N63" s="26"/>
      <c r="O63" s="26"/>
      <c r="P63" s="26"/>
      <c r="Q63" s="26"/>
      <c r="R63" s="26"/>
    </row>
    <row r="64" spans="1:18">
      <c r="A64" s="26">
        <v>63</v>
      </c>
      <c r="B64" s="26" t="s">
        <v>299</v>
      </c>
      <c r="C64" s="26" t="s">
        <v>192</v>
      </c>
      <c r="D64" s="26" t="s">
        <v>28</v>
      </c>
      <c r="E64" s="26" t="s">
        <v>29</v>
      </c>
      <c r="F64" s="64"/>
      <c r="G64" s="33">
        <v>0</v>
      </c>
      <c r="H64" s="26"/>
      <c r="I64" s="26"/>
      <c r="J64" s="26"/>
      <c r="K64" s="26"/>
      <c r="L64" s="26"/>
      <c r="M64" s="26"/>
      <c r="N64" s="26"/>
      <c r="O64" s="26"/>
      <c r="P64" s="26"/>
      <c r="Q64" s="26"/>
      <c r="R64" s="26"/>
    </row>
    <row r="65" spans="1:18">
      <c r="A65" s="26">
        <v>64</v>
      </c>
      <c r="B65" s="26" t="s">
        <v>299</v>
      </c>
      <c r="C65" s="26" t="s">
        <v>192</v>
      </c>
      <c r="D65" s="26" t="s">
        <v>30</v>
      </c>
      <c r="E65" s="26" t="s">
        <v>31</v>
      </c>
      <c r="F65" s="64"/>
      <c r="G65" s="33">
        <v>0</v>
      </c>
      <c r="H65" s="26"/>
      <c r="I65" s="26"/>
      <c r="J65" s="26"/>
      <c r="K65" s="26"/>
      <c r="L65" s="26"/>
      <c r="M65" s="26"/>
      <c r="N65" s="26"/>
      <c r="O65" s="26"/>
      <c r="P65" s="26"/>
      <c r="Q65" s="26"/>
      <c r="R65" s="26"/>
    </row>
    <row r="66" spans="1:18">
      <c r="A66" s="26">
        <v>65</v>
      </c>
      <c r="B66" s="26" t="s">
        <v>299</v>
      </c>
      <c r="C66" s="26" t="s">
        <v>192</v>
      </c>
      <c r="D66" s="26" t="s">
        <v>32</v>
      </c>
      <c r="E66" s="26" t="s">
        <v>33</v>
      </c>
      <c r="F66" s="64"/>
      <c r="G66" s="33">
        <v>0</v>
      </c>
      <c r="H66" s="26"/>
      <c r="I66" s="26"/>
      <c r="J66" s="26"/>
      <c r="K66" s="26"/>
      <c r="L66" s="26"/>
      <c r="M66" s="26"/>
      <c r="N66" s="26"/>
      <c r="O66" s="26"/>
      <c r="P66" s="26"/>
      <c r="Q66" s="26"/>
      <c r="R66" s="26"/>
    </row>
    <row r="67" spans="1:18">
      <c r="A67" s="26">
        <v>66</v>
      </c>
      <c r="B67" s="26" t="s">
        <v>299</v>
      </c>
      <c r="C67" s="26" t="s">
        <v>192</v>
      </c>
      <c r="D67" s="26" t="s">
        <v>34</v>
      </c>
      <c r="E67" s="26" t="s">
        <v>35</v>
      </c>
      <c r="F67" s="64"/>
      <c r="G67" s="33">
        <v>0</v>
      </c>
      <c r="H67" s="26"/>
      <c r="I67" s="26"/>
      <c r="J67" s="26"/>
      <c r="K67" s="26"/>
      <c r="L67" s="26"/>
      <c r="M67" s="26"/>
      <c r="N67" s="26"/>
      <c r="O67" s="26"/>
      <c r="P67" s="26"/>
      <c r="Q67" s="26"/>
      <c r="R67" s="26"/>
    </row>
    <row r="68" spans="1:18">
      <c r="A68" s="26">
        <v>67</v>
      </c>
      <c r="B68" s="26" t="s">
        <v>299</v>
      </c>
      <c r="C68" s="26" t="s">
        <v>192</v>
      </c>
      <c r="D68" s="26" t="s">
        <v>36</v>
      </c>
      <c r="E68" s="26" t="s">
        <v>37</v>
      </c>
      <c r="F68" s="64"/>
      <c r="G68" s="33">
        <v>0</v>
      </c>
      <c r="H68" s="26"/>
      <c r="I68" s="26"/>
      <c r="J68" s="26"/>
      <c r="K68" s="26"/>
      <c r="L68" s="26"/>
      <c r="M68" s="26"/>
      <c r="N68" s="26"/>
      <c r="O68" s="26"/>
      <c r="P68" s="26"/>
      <c r="Q68" s="26"/>
      <c r="R68" s="26"/>
    </row>
    <row r="69" spans="1:18">
      <c r="A69" s="26">
        <v>68</v>
      </c>
      <c r="B69" s="26" t="s">
        <v>299</v>
      </c>
      <c r="C69" s="26" t="s">
        <v>192</v>
      </c>
      <c r="D69" s="26" t="s">
        <v>49</v>
      </c>
      <c r="E69" s="26" t="s">
        <v>50</v>
      </c>
      <c r="F69" s="64">
        <v>0</v>
      </c>
      <c r="G69" s="33">
        <v>0</v>
      </c>
      <c r="H69" s="26"/>
      <c r="I69" s="26"/>
      <c r="J69" s="26"/>
      <c r="K69" s="26"/>
      <c r="L69" s="26"/>
      <c r="M69" s="26"/>
      <c r="N69" s="26"/>
      <c r="O69" s="26"/>
      <c r="P69" s="26"/>
      <c r="Q69" s="26"/>
      <c r="R69" s="26"/>
    </row>
    <row r="70" spans="1:18">
      <c r="A70" s="26">
        <v>69</v>
      </c>
      <c r="B70" s="26" t="s">
        <v>299</v>
      </c>
      <c r="C70" s="26" t="s">
        <v>192</v>
      </c>
      <c r="D70" s="26" t="s">
        <v>51</v>
      </c>
      <c r="E70" s="26" t="s">
        <v>52</v>
      </c>
      <c r="F70" s="64">
        <v>0</v>
      </c>
      <c r="G70" s="33">
        <v>0</v>
      </c>
      <c r="H70" s="26"/>
      <c r="I70" s="26"/>
      <c r="J70" s="26"/>
      <c r="K70" s="26"/>
      <c r="L70" s="26"/>
      <c r="M70" s="26"/>
      <c r="N70" s="26"/>
      <c r="O70" s="26"/>
      <c r="P70" s="26"/>
      <c r="Q70" s="26"/>
      <c r="R70" s="26"/>
    </row>
    <row r="71" spans="1:18">
      <c r="A71" s="26">
        <v>70</v>
      </c>
      <c r="B71" s="26" t="s">
        <v>299</v>
      </c>
      <c r="C71" s="26" t="s">
        <v>192</v>
      </c>
      <c r="D71" s="26" t="s">
        <v>16</v>
      </c>
      <c r="E71" s="26" t="s">
        <v>17</v>
      </c>
      <c r="F71" s="64"/>
      <c r="G71" s="33">
        <v>0</v>
      </c>
      <c r="H71" s="26"/>
      <c r="I71" s="26"/>
      <c r="J71" s="26"/>
      <c r="K71" s="26"/>
      <c r="L71" s="26"/>
      <c r="M71" s="26"/>
      <c r="N71" s="26"/>
      <c r="O71" s="26"/>
      <c r="P71" s="26"/>
      <c r="Q71" s="26"/>
      <c r="R71" s="26"/>
    </row>
    <row r="72" spans="1:18">
      <c r="A72" s="26">
        <v>71</v>
      </c>
      <c r="B72" s="26" t="s">
        <v>299</v>
      </c>
      <c r="C72" s="26" t="s">
        <v>192</v>
      </c>
      <c r="D72" s="26" t="s">
        <v>57</v>
      </c>
      <c r="E72" s="26" t="s">
        <v>58</v>
      </c>
      <c r="F72" s="64"/>
      <c r="G72" s="33">
        <v>0</v>
      </c>
      <c r="H72" s="26"/>
      <c r="I72" s="26"/>
      <c r="J72" s="26"/>
      <c r="K72" s="26"/>
      <c r="L72" s="26"/>
      <c r="M72" s="26"/>
      <c r="N72" s="26"/>
      <c r="O72" s="26"/>
      <c r="P72" s="26"/>
      <c r="Q72" s="26"/>
      <c r="R72" s="26"/>
    </row>
    <row r="73" spans="1:18">
      <c r="A73" s="26">
        <v>72</v>
      </c>
      <c r="B73" s="26" t="s">
        <v>299</v>
      </c>
      <c r="C73" s="26" t="s">
        <v>192</v>
      </c>
      <c r="D73" s="26" t="s">
        <v>59</v>
      </c>
      <c r="E73" s="26" t="s">
        <v>60</v>
      </c>
      <c r="F73" s="64"/>
      <c r="G73" s="33">
        <v>0</v>
      </c>
      <c r="H73" s="26"/>
      <c r="I73" s="26"/>
      <c r="J73" s="26"/>
      <c r="K73" s="26"/>
      <c r="L73" s="26"/>
      <c r="M73" s="26"/>
      <c r="N73" s="26"/>
      <c r="O73" s="26"/>
      <c r="P73" s="26"/>
      <c r="Q73" s="26"/>
      <c r="R73" s="26"/>
    </row>
    <row r="74" spans="1:18">
      <c r="A74" s="26">
        <v>73</v>
      </c>
      <c r="B74" s="26" t="s">
        <v>299</v>
      </c>
      <c r="C74" s="26" t="s">
        <v>192</v>
      </c>
      <c r="D74" s="26" t="s">
        <v>61</v>
      </c>
      <c r="E74" s="26" t="s">
        <v>62</v>
      </c>
      <c r="F74" s="64"/>
      <c r="G74" s="33">
        <v>0</v>
      </c>
      <c r="H74" s="26"/>
      <c r="I74" s="26"/>
      <c r="J74" s="26"/>
      <c r="K74" s="26"/>
      <c r="L74" s="26"/>
      <c r="M74" s="26"/>
      <c r="N74" s="26"/>
      <c r="O74" s="26"/>
      <c r="P74" s="26"/>
      <c r="Q74" s="26"/>
      <c r="R74" s="26"/>
    </row>
    <row r="75" spans="1:18">
      <c r="A75" s="26">
        <v>74</v>
      </c>
      <c r="B75" s="26" t="s">
        <v>299</v>
      </c>
      <c r="C75" s="26" t="s">
        <v>192</v>
      </c>
      <c r="D75" s="26" t="s">
        <v>38</v>
      </c>
      <c r="E75" s="26" t="s">
        <v>39</v>
      </c>
      <c r="F75" s="64">
        <v>0</v>
      </c>
      <c r="G75" s="33">
        <v>0</v>
      </c>
      <c r="H75" s="26"/>
      <c r="I75" s="26"/>
      <c r="J75" s="26"/>
      <c r="K75" s="26"/>
      <c r="L75" s="26"/>
      <c r="M75" s="26"/>
      <c r="N75" s="26"/>
      <c r="O75" s="26"/>
      <c r="P75" s="26"/>
      <c r="Q75" s="26"/>
      <c r="R75" s="26"/>
    </row>
    <row r="76" spans="1:18">
      <c r="A76" s="26">
        <v>75</v>
      </c>
      <c r="B76" s="26" t="s">
        <v>299</v>
      </c>
      <c r="C76" s="26" t="s">
        <v>192</v>
      </c>
      <c r="D76" s="26" t="s">
        <v>40</v>
      </c>
      <c r="E76" s="26" t="s">
        <v>300</v>
      </c>
      <c r="F76" s="64">
        <v>0</v>
      </c>
      <c r="G76" s="33">
        <v>0</v>
      </c>
      <c r="H76" s="26"/>
      <c r="I76" s="26"/>
      <c r="J76" s="26"/>
      <c r="K76" s="26"/>
      <c r="L76" s="26"/>
      <c r="M76" s="26"/>
      <c r="N76" s="26"/>
      <c r="O76" s="26"/>
      <c r="P76" s="26"/>
      <c r="Q76" s="26"/>
      <c r="R76" s="26"/>
    </row>
    <row r="77" spans="1:18">
      <c r="A77" s="26">
        <v>76</v>
      </c>
      <c r="B77" s="26" t="s">
        <v>299</v>
      </c>
      <c r="C77" s="26" t="s">
        <v>192</v>
      </c>
      <c r="D77" s="26" t="s">
        <v>41</v>
      </c>
      <c r="E77" s="26" t="s">
        <v>42</v>
      </c>
      <c r="F77" s="64">
        <v>0</v>
      </c>
      <c r="G77" s="33">
        <v>0</v>
      </c>
      <c r="H77" s="26"/>
      <c r="I77" s="26"/>
      <c r="J77" s="26"/>
      <c r="K77" s="26"/>
      <c r="L77" s="26"/>
      <c r="M77" s="26"/>
      <c r="N77" s="26"/>
      <c r="O77" s="26"/>
      <c r="P77" s="26"/>
      <c r="Q77" s="26"/>
      <c r="R77" s="26"/>
    </row>
    <row r="78" spans="1:18">
      <c r="A78" s="26">
        <v>77</v>
      </c>
      <c r="B78" s="26" t="s">
        <v>299</v>
      </c>
      <c r="C78" s="26" t="s">
        <v>192</v>
      </c>
      <c r="D78" s="26" t="s">
        <v>43</v>
      </c>
      <c r="E78" s="26" t="s">
        <v>44</v>
      </c>
      <c r="F78" s="64">
        <v>0.03</v>
      </c>
      <c r="G78" s="33">
        <v>1556</v>
      </c>
      <c r="H78" s="26"/>
      <c r="I78" s="26"/>
      <c r="J78" s="26"/>
      <c r="K78" s="26"/>
      <c r="L78" s="26"/>
      <c r="M78" s="26"/>
      <c r="N78" s="26"/>
      <c r="O78" s="26"/>
      <c r="P78" s="26"/>
      <c r="Q78" s="26"/>
      <c r="R78" s="26"/>
    </row>
    <row r="79" spans="1:18">
      <c r="A79" s="26">
        <v>78</v>
      </c>
      <c r="B79" s="26" t="s">
        <v>299</v>
      </c>
      <c r="C79" s="26" t="s">
        <v>192</v>
      </c>
      <c r="D79" s="26" t="s">
        <v>45</v>
      </c>
      <c r="E79" s="26" t="s">
        <v>46</v>
      </c>
      <c r="F79" s="64">
        <v>0</v>
      </c>
      <c r="G79" s="33">
        <v>0</v>
      </c>
      <c r="H79" s="26"/>
      <c r="I79" s="26"/>
      <c r="J79" s="26"/>
      <c r="K79" s="26"/>
      <c r="L79" s="26"/>
      <c r="M79" s="26"/>
      <c r="N79" s="26"/>
      <c r="O79" s="26"/>
      <c r="P79" s="26"/>
      <c r="Q79" s="26"/>
      <c r="R79" s="26"/>
    </row>
    <row r="80" spans="1:18">
      <c r="A80" s="26">
        <v>79</v>
      </c>
      <c r="B80" s="26" t="s">
        <v>299</v>
      </c>
      <c r="C80" s="26" t="s">
        <v>192</v>
      </c>
      <c r="D80" s="26" t="s">
        <v>53</v>
      </c>
      <c r="E80" s="26" t="s">
        <v>54</v>
      </c>
      <c r="F80" s="64"/>
      <c r="G80" s="33">
        <v>0</v>
      </c>
      <c r="H80" s="26"/>
      <c r="I80" s="26"/>
      <c r="J80" s="26"/>
      <c r="K80" s="26"/>
      <c r="L80" s="26"/>
      <c r="M80" s="26"/>
      <c r="N80" s="26"/>
      <c r="O80" s="26"/>
      <c r="P80" s="26"/>
      <c r="Q80" s="26"/>
      <c r="R80" s="26"/>
    </row>
    <row r="81" spans="1:18">
      <c r="A81" s="26">
        <v>80</v>
      </c>
      <c r="B81" s="26" t="s">
        <v>299</v>
      </c>
      <c r="C81" s="26" t="s">
        <v>192</v>
      </c>
      <c r="D81" s="26" t="s">
        <v>47</v>
      </c>
      <c r="E81" s="26" t="s">
        <v>48</v>
      </c>
      <c r="F81" s="64"/>
      <c r="G81" s="33">
        <v>0</v>
      </c>
      <c r="H81" s="26"/>
      <c r="I81" s="26"/>
      <c r="J81" s="26"/>
      <c r="K81" s="26"/>
      <c r="L81" s="26"/>
      <c r="M81" s="26"/>
      <c r="N81" s="26"/>
      <c r="O81" s="26"/>
      <c r="P81" s="26"/>
      <c r="Q81" s="26"/>
      <c r="R81" s="26"/>
    </row>
    <row r="82" spans="1:18">
      <c r="A82" s="26">
        <v>81</v>
      </c>
      <c r="B82" s="26" t="s">
        <v>299</v>
      </c>
      <c r="C82" s="26" t="s">
        <v>192</v>
      </c>
      <c r="D82" s="26" t="s">
        <v>63</v>
      </c>
      <c r="E82" s="26" t="s">
        <v>64</v>
      </c>
      <c r="F82" s="64"/>
      <c r="G82" s="33">
        <v>0</v>
      </c>
      <c r="H82" s="26"/>
      <c r="I82" s="26"/>
      <c r="J82" s="26"/>
      <c r="K82" s="26"/>
      <c r="L82" s="26"/>
      <c r="M82" s="26"/>
      <c r="N82" s="26"/>
      <c r="O82" s="26"/>
      <c r="P82" s="26"/>
      <c r="Q82" s="26"/>
      <c r="R82" s="26"/>
    </row>
    <row r="83" spans="1:18">
      <c r="A83" s="26">
        <v>82</v>
      </c>
      <c r="B83" s="26" t="s">
        <v>299</v>
      </c>
      <c r="C83" s="26" t="s">
        <v>192</v>
      </c>
      <c r="D83" s="26" t="s">
        <v>55</v>
      </c>
      <c r="E83" s="26" t="s">
        <v>56</v>
      </c>
      <c r="F83" s="64">
        <v>0</v>
      </c>
      <c r="G83" s="33">
        <v>0</v>
      </c>
      <c r="H83" s="26"/>
      <c r="I83" s="26"/>
      <c r="J83" s="26"/>
      <c r="K83" s="26"/>
      <c r="L83" s="26"/>
      <c r="M83" s="26"/>
      <c r="N83" s="26"/>
      <c r="O83" s="26"/>
      <c r="P83" s="26"/>
      <c r="Q83" s="26"/>
      <c r="R83" s="26"/>
    </row>
    <row r="84" spans="1:18">
      <c r="A84" s="26">
        <v>83</v>
      </c>
      <c r="B84" s="26" t="s">
        <v>299</v>
      </c>
      <c r="C84" s="26" t="s">
        <v>192</v>
      </c>
      <c r="D84" s="26" t="s">
        <v>65</v>
      </c>
      <c r="E84" s="26" t="s">
        <v>66</v>
      </c>
      <c r="F84" s="64">
        <v>0</v>
      </c>
      <c r="G84" s="33">
        <v>0</v>
      </c>
      <c r="H84" s="26"/>
      <c r="I84" s="26"/>
      <c r="J84" s="26"/>
      <c r="K84" s="26"/>
      <c r="L84" s="26"/>
      <c r="M84" s="26"/>
      <c r="N84" s="26"/>
      <c r="O84" s="26"/>
      <c r="P84" s="26"/>
      <c r="Q84" s="26"/>
      <c r="R84" s="26"/>
    </row>
    <row r="85" spans="1:18">
      <c r="A85" s="26">
        <v>84</v>
      </c>
      <c r="B85" s="26" t="s">
        <v>299</v>
      </c>
      <c r="C85" s="26" t="s">
        <v>192</v>
      </c>
      <c r="D85" s="26" t="s">
        <v>67</v>
      </c>
      <c r="E85" s="26" t="s">
        <v>68</v>
      </c>
      <c r="F85" s="64">
        <v>0</v>
      </c>
      <c r="G85" s="33">
        <v>0</v>
      </c>
      <c r="H85" s="26"/>
      <c r="I85" s="26"/>
      <c r="J85" s="26"/>
      <c r="K85" s="26"/>
      <c r="L85" s="26"/>
      <c r="M85" s="26"/>
      <c r="N85" s="26"/>
      <c r="O85" s="26"/>
      <c r="P85" s="26"/>
      <c r="Q85" s="26"/>
      <c r="R85" s="26"/>
    </row>
    <row r="86" spans="1:18">
      <c r="A86" s="26">
        <v>85</v>
      </c>
      <c r="B86" s="26" t="s">
        <v>299</v>
      </c>
      <c r="C86" s="26" t="s">
        <v>192</v>
      </c>
      <c r="D86" s="26" t="s">
        <v>69</v>
      </c>
      <c r="E86" s="26" t="s">
        <v>70</v>
      </c>
      <c r="F86" s="64">
        <v>0.61</v>
      </c>
      <c r="G86" s="33">
        <v>26808</v>
      </c>
      <c r="H86" s="26"/>
      <c r="I86" s="26"/>
      <c r="J86" s="26"/>
      <c r="K86" s="26"/>
      <c r="L86" s="26"/>
      <c r="M86" s="26"/>
      <c r="N86" s="26"/>
      <c r="O86" s="26"/>
      <c r="P86" s="26"/>
      <c r="Q86" s="26"/>
      <c r="R86" s="26"/>
    </row>
    <row r="87" spans="1:18">
      <c r="A87" s="26">
        <v>86</v>
      </c>
      <c r="B87" s="26" t="s">
        <v>299</v>
      </c>
      <c r="C87" s="26" t="s">
        <v>192</v>
      </c>
      <c r="D87" s="26" t="s">
        <v>71</v>
      </c>
      <c r="E87" s="26" t="s">
        <v>72</v>
      </c>
      <c r="F87" s="64">
        <v>0.52</v>
      </c>
      <c r="G87" s="33">
        <v>16643</v>
      </c>
      <c r="H87" s="26"/>
      <c r="I87" s="26"/>
      <c r="J87" s="26"/>
      <c r="K87" s="26"/>
      <c r="L87" s="26"/>
      <c r="M87" s="26"/>
      <c r="N87" s="26"/>
      <c r="O87" s="26"/>
      <c r="P87" s="26"/>
      <c r="Q87" s="26"/>
      <c r="R87" s="26"/>
    </row>
    <row r="88" spans="1:18">
      <c r="A88" s="26">
        <v>87</v>
      </c>
      <c r="B88" s="26" t="s">
        <v>299</v>
      </c>
      <c r="C88" s="26" t="s">
        <v>192</v>
      </c>
      <c r="D88" s="26" t="s">
        <v>73</v>
      </c>
      <c r="E88" s="26" t="s">
        <v>74</v>
      </c>
      <c r="F88" s="64">
        <v>0</v>
      </c>
      <c r="G88" s="33">
        <v>0</v>
      </c>
      <c r="H88" s="26"/>
      <c r="I88" s="26"/>
      <c r="J88" s="26"/>
      <c r="K88" s="26"/>
      <c r="L88" s="26"/>
      <c r="M88" s="26"/>
      <c r="N88" s="26"/>
      <c r="O88" s="26"/>
      <c r="P88" s="26"/>
      <c r="Q88" s="26"/>
      <c r="R88" s="26"/>
    </row>
    <row r="89" spans="1:18">
      <c r="A89" s="26">
        <v>88</v>
      </c>
      <c r="B89" s="26" t="s">
        <v>299</v>
      </c>
      <c r="C89" s="26" t="s">
        <v>192</v>
      </c>
      <c r="D89" s="26" t="s">
        <v>75</v>
      </c>
      <c r="E89" s="26" t="s">
        <v>76</v>
      </c>
      <c r="F89" s="64">
        <v>0.41</v>
      </c>
      <c r="G89" s="33">
        <v>14125</v>
      </c>
      <c r="H89" s="26"/>
      <c r="I89" s="26"/>
      <c r="J89" s="26"/>
      <c r="K89" s="26"/>
      <c r="L89" s="26"/>
      <c r="M89" s="26"/>
      <c r="N89" s="26"/>
      <c r="O89" s="26"/>
      <c r="P89" s="26"/>
      <c r="Q89" s="26"/>
      <c r="R89" s="26"/>
    </row>
    <row r="90" spans="1:18">
      <c r="A90" s="26">
        <v>89</v>
      </c>
      <c r="B90" s="26" t="s">
        <v>299</v>
      </c>
      <c r="C90" s="26" t="s">
        <v>192</v>
      </c>
      <c r="D90" s="26" t="s">
        <v>77</v>
      </c>
      <c r="E90" s="26" t="s">
        <v>301</v>
      </c>
      <c r="F90" s="64">
        <v>0</v>
      </c>
      <c r="G90" s="33">
        <v>0</v>
      </c>
      <c r="H90" s="26"/>
      <c r="I90" s="26"/>
      <c r="J90" s="26"/>
      <c r="K90" s="26"/>
      <c r="L90" s="26"/>
      <c r="M90" s="26"/>
      <c r="N90" s="26"/>
      <c r="O90" s="26"/>
      <c r="P90" s="26"/>
      <c r="Q90" s="26"/>
      <c r="R90" s="26"/>
    </row>
    <row r="91" spans="1:18">
      <c r="A91" s="26">
        <v>90</v>
      </c>
      <c r="B91" s="26" t="s">
        <v>299</v>
      </c>
      <c r="C91" s="26" t="s">
        <v>192</v>
      </c>
      <c r="D91" s="26" t="s">
        <v>78</v>
      </c>
      <c r="E91" s="26" t="s">
        <v>79</v>
      </c>
      <c r="F91" s="64"/>
      <c r="G91" s="33">
        <v>0</v>
      </c>
      <c r="H91" s="26"/>
      <c r="I91" s="26"/>
      <c r="J91" s="26"/>
      <c r="K91" s="26"/>
      <c r="L91" s="26"/>
      <c r="M91" s="26"/>
      <c r="N91" s="26"/>
      <c r="O91" s="26"/>
      <c r="P91" s="26"/>
      <c r="Q91" s="26"/>
      <c r="R91" s="26"/>
    </row>
    <row r="92" spans="1:18">
      <c r="A92" s="26">
        <v>91</v>
      </c>
      <c r="B92" s="26" t="s">
        <v>299</v>
      </c>
      <c r="C92" s="26" t="s">
        <v>192</v>
      </c>
      <c r="D92" s="26" t="s">
        <v>80</v>
      </c>
      <c r="E92" s="26" t="s">
        <v>81</v>
      </c>
      <c r="F92" s="65" t="s">
        <v>433</v>
      </c>
      <c r="G92" s="33">
        <v>0</v>
      </c>
      <c r="H92" s="26"/>
      <c r="I92" s="26"/>
      <c r="J92" s="26"/>
      <c r="K92" s="26"/>
      <c r="L92" s="26"/>
      <c r="M92" s="26"/>
      <c r="N92" s="26"/>
      <c r="O92" s="26"/>
      <c r="P92" s="26"/>
      <c r="Q92" s="26"/>
      <c r="R92" s="26"/>
    </row>
    <row r="93" spans="1:18">
      <c r="A93" s="26">
        <v>92</v>
      </c>
      <c r="B93" s="26" t="s">
        <v>299</v>
      </c>
      <c r="C93" s="26" t="s">
        <v>183</v>
      </c>
      <c r="D93" s="26" t="s">
        <v>302</v>
      </c>
      <c r="E93" s="26" t="s">
        <v>303</v>
      </c>
      <c r="F93" s="67">
        <f>SUM(F55:F91)</f>
        <v>2.2000000000000002</v>
      </c>
      <c r="G93" s="39">
        <v>103879</v>
      </c>
      <c r="H93" s="26"/>
      <c r="I93" s="26"/>
      <c r="J93" s="26"/>
      <c r="K93" s="26"/>
      <c r="L93" s="26"/>
      <c r="M93" s="26"/>
      <c r="N93" s="26"/>
      <c r="O93" s="26"/>
      <c r="P93" s="26"/>
      <c r="Q93" s="26"/>
      <c r="R93" s="26"/>
    </row>
    <row r="94" spans="1:18">
      <c r="A94" s="26">
        <v>93</v>
      </c>
      <c r="B94" s="26" t="s">
        <v>179</v>
      </c>
      <c r="C94" s="26" t="s">
        <v>183</v>
      </c>
      <c r="D94" s="26" t="s">
        <v>304</v>
      </c>
      <c r="E94" s="26" t="s">
        <v>305</v>
      </c>
      <c r="F94" s="41">
        <v>2.2000000000000002</v>
      </c>
      <c r="G94" s="35">
        <v>103879</v>
      </c>
      <c r="H94" s="26"/>
      <c r="I94" s="26"/>
      <c r="J94" s="26"/>
      <c r="K94" s="26"/>
      <c r="L94" s="26"/>
      <c r="M94" s="26"/>
      <c r="N94" s="26"/>
      <c r="O94" s="26"/>
      <c r="P94" s="26"/>
      <c r="Q94" s="26"/>
      <c r="R94" s="26"/>
    </row>
    <row r="95" spans="1:18">
      <c r="A95" s="26">
        <v>94</v>
      </c>
      <c r="B95" s="26" t="s">
        <v>179</v>
      </c>
      <c r="C95" s="26" t="s">
        <v>192</v>
      </c>
      <c r="D95" s="26" t="s">
        <v>306</v>
      </c>
      <c r="E95" s="26" t="s">
        <v>307</v>
      </c>
      <c r="F95" s="42">
        <v>0</v>
      </c>
      <c r="G95" s="33">
        <v>0</v>
      </c>
      <c r="H95" s="26"/>
      <c r="I95" s="26"/>
      <c r="J95" s="26"/>
      <c r="K95" s="26"/>
      <c r="L95" s="26"/>
      <c r="M95" s="26"/>
      <c r="N95" s="26"/>
      <c r="O95" s="26"/>
      <c r="P95" s="26"/>
      <c r="Q95" s="26"/>
      <c r="R95" s="26"/>
    </row>
    <row r="96" spans="1:18">
      <c r="A96" s="26">
        <v>95</v>
      </c>
      <c r="B96" s="26" t="s">
        <v>179</v>
      </c>
      <c r="C96" s="26" t="s">
        <v>192</v>
      </c>
      <c r="D96" s="26" t="s">
        <v>308</v>
      </c>
      <c r="E96" s="26" t="s">
        <v>309</v>
      </c>
      <c r="F96" s="42">
        <v>0</v>
      </c>
      <c r="G96" s="33">
        <v>0</v>
      </c>
      <c r="H96" s="26"/>
      <c r="I96" s="26"/>
      <c r="J96" s="26"/>
      <c r="K96" s="26"/>
      <c r="L96" s="26"/>
      <c r="M96" s="26"/>
      <c r="N96" s="26"/>
      <c r="O96" s="26"/>
      <c r="P96" s="26"/>
      <c r="Q96" s="26"/>
      <c r="R96" s="26"/>
    </row>
    <row r="97" spans="1:18">
      <c r="A97" s="26">
        <v>96</v>
      </c>
      <c r="B97" s="26" t="s">
        <v>179</v>
      </c>
      <c r="C97" s="26" t="s">
        <v>192</v>
      </c>
      <c r="D97" s="26" t="s">
        <v>310</v>
      </c>
      <c r="E97" s="26" t="s">
        <v>311</v>
      </c>
      <c r="F97" s="42">
        <v>0</v>
      </c>
      <c r="G97" s="33">
        <v>0</v>
      </c>
      <c r="H97" s="26"/>
      <c r="I97" s="26"/>
      <c r="J97" s="26"/>
      <c r="K97" s="26"/>
      <c r="L97" s="26"/>
      <c r="M97" s="26"/>
      <c r="N97" s="26"/>
      <c r="O97" s="26"/>
      <c r="P97" s="26"/>
      <c r="Q97" s="26"/>
      <c r="R97" s="26"/>
    </row>
    <row r="98" spans="1:18">
      <c r="A98" s="26">
        <v>97</v>
      </c>
      <c r="B98" s="26" t="s">
        <v>179</v>
      </c>
      <c r="C98" s="26" t="s">
        <v>192</v>
      </c>
      <c r="D98" s="26" t="s">
        <v>312</v>
      </c>
      <c r="E98" s="26" t="s">
        <v>313</v>
      </c>
      <c r="F98" s="42">
        <v>0.02</v>
      </c>
      <c r="G98" s="33">
        <v>1699</v>
      </c>
      <c r="H98" s="26"/>
      <c r="I98" s="26"/>
      <c r="J98" s="26"/>
      <c r="K98" s="26"/>
      <c r="L98" s="26"/>
      <c r="M98" s="26"/>
      <c r="N98" s="26"/>
      <c r="O98" s="26"/>
      <c r="P98" s="26"/>
      <c r="Q98" s="26"/>
      <c r="R98" s="26"/>
    </row>
    <row r="99" spans="1:18">
      <c r="A99" s="26">
        <v>98</v>
      </c>
      <c r="B99" s="26" t="s">
        <v>179</v>
      </c>
      <c r="C99" s="26" t="s">
        <v>183</v>
      </c>
      <c r="D99" s="26" t="s">
        <v>314</v>
      </c>
      <c r="E99" s="26" t="s">
        <v>315</v>
      </c>
      <c r="F99" s="38">
        <v>0.02</v>
      </c>
      <c r="G99" s="35">
        <v>1699</v>
      </c>
      <c r="H99" s="26"/>
      <c r="I99" s="26"/>
      <c r="J99" s="26"/>
      <c r="K99" s="26"/>
      <c r="L99" s="26"/>
      <c r="M99" s="26"/>
      <c r="N99" s="26"/>
      <c r="O99" s="26"/>
      <c r="P99" s="26"/>
      <c r="Q99" s="26"/>
      <c r="R99" s="26"/>
    </row>
    <row r="100" spans="1:18">
      <c r="A100" s="26">
        <v>99</v>
      </c>
      <c r="B100" s="26" t="s">
        <v>179</v>
      </c>
      <c r="C100" s="26" t="s">
        <v>192</v>
      </c>
      <c r="D100" s="26" t="s">
        <v>316</v>
      </c>
      <c r="E100" s="26" t="s">
        <v>317</v>
      </c>
      <c r="F100" s="42">
        <v>0</v>
      </c>
      <c r="G100" s="33">
        <v>0</v>
      </c>
      <c r="H100" s="26"/>
      <c r="I100" s="26"/>
      <c r="J100" s="26"/>
      <c r="K100" s="26"/>
      <c r="L100" s="26"/>
      <c r="M100" s="26"/>
      <c r="N100" s="26"/>
      <c r="O100" s="26"/>
      <c r="P100" s="26"/>
      <c r="Q100" s="26"/>
      <c r="R100" s="26"/>
    </row>
    <row r="101" spans="1:18">
      <c r="A101" s="26">
        <v>100</v>
      </c>
      <c r="B101" s="26" t="s">
        <v>179</v>
      </c>
      <c r="C101" s="26" t="s">
        <v>183</v>
      </c>
      <c r="D101" s="26" t="s">
        <v>318</v>
      </c>
      <c r="E101" s="26" t="s">
        <v>319</v>
      </c>
      <c r="F101" s="38">
        <v>2.2200000000000002</v>
      </c>
      <c r="G101" s="35">
        <v>105578</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9057</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13271</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127906</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v>15827</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4200</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6008</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26035</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v>0</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v>0</v>
      </c>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660</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v>1246</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v>1130</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v>774</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v>0</v>
      </c>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806</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4616</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5254</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v>700</v>
      </c>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5954</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23802</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188313</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v>305</v>
      </c>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v>556</v>
      </c>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189174</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203513</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14339</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3"/>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3"/>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3"/>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3"/>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3">
        <v>305</v>
      </c>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3"/>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3"/>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44">
        <v>305</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44">
        <v>861</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45">
        <v>861</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6"/>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5">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55:G93">
    <cfRule type="cellIs" dxfId="18" priority="7" stopIfTrue="1" operator="equal">
      <formula>0</formula>
    </cfRule>
  </conditionalFormatting>
  <conditionalFormatting sqref="G94:G143">
    <cfRule type="cellIs" dxfId="17" priority="6" stopIfTrue="1" operator="equal">
      <formula>0</formula>
    </cfRule>
  </conditionalFormatting>
  <conditionalFormatting sqref="F94:F101">
    <cfRule type="cellIs" dxfId="16" priority="5" stopIfTrue="1" operator="equal">
      <formula>0</formula>
    </cfRule>
  </conditionalFormatting>
  <conditionalFormatting sqref="G152">
    <cfRule type="cellIs" dxfId="15" priority="3" stopIfTrue="1" operator="equal">
      <formula>0</formula>
    </cfRule>
  </conditionalFormatting>
  <conditionalFormatting sqref="G151">
    <cfRule type="cellIs" dxfId="14" priority="4" stopIfTrue="1" operator="notEqual">
      <formula>$AE137</formula>
    </cfRule>
  </conditionalFormatting>
  <conditionalFormatting sqref="G2:G54">
    <cfRule type="cellIs" dxfId="13" priority="2" stopIfTrue="1" operator="equal">
      <formula>0</formula>
    </cfRule>
  </conditionalFormatting>
  <conditionalFormatting sqref="F55:F93">
    <cfRule type="cellIs" dxfId="12" priority="1" stopIfTrue="1" operator="equal">
      <formula>0</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39997558519241921"/>
    <pageSetUpPr fitToPage="1"/>
  </sheetPr>
  <dimension ref="A1:G20"/>
  <sheetViews>
    <sheetView zoomScale="85" zoomScaleNormal="85" workbookViewId="0">
      <selection activeCell="F2307" sqref="F2307"/>
    </sheetView>
  </sheetViews>
  <sheetFormatPr defaultColWidth="18.140625" defaultRowHeight="15" customHeight="1"/>
  <cols>
    <col min="1" max="1" width="5.140625" style="28" customWidth="1"/>
    <col min="2" max="2" width="36.140625" style="28" customWidth="1"/>
    <col min="3" max="3" width="13" style="28" customWidth="1"/>
    <col min="4" max="4" width="13.42578125" style="28" customWidth="1"/>
    <col min="5" max="5" width="15.85546875" style="28" customWidth="1"/>
    <col min="6" max="6" width="15.42578125" style="28" customWidth="1"/>
    <col min="7" max="7" width="12.85546875" style="28" customWidth="1"/>
    <col min="8" max="16384" width="18.140625" style="28"/>
  </cols>
  <sheetData>
    <row r="1" spans="1:7" ht="60">
      <c r="A1" s="74"/>
      <c r="B1" s="96" t="s">
        <v>465</v>
      </c>
      <c r="C1" s="98" t="s">
        <v>484</v>
      </c>
      <c r="D1" s="98" t="s">
        <v>485</v>
      </c>
      <c r="E1" s="98" t="s">
        <v>486</v>
      </c>
      <c r="F1" s="98" t="s">
        <v>487</v>
      </c>
      <c r="G1" s="98" t="s">
        <v>488</v>
      </c>
    </row>
    <row r="2" spans="1:7" ht="15" customHeight="1">
      <c r="A2" s="101">
        <v>1</v>
      </c>
      <c r="B2" s="26" t="s">
        <v>435</v>
      </c>
      <c r="C2" s="108">
        <v>1</v>
      </c>
      <c r="D2" s="108">
        <v>1.5</v>
      </c>
      <c r="E2" s="108">
        <v>3</v>
      </c>
      <c r="F2" s="108">
        <v>3.5</v>
      </c>
      <c r="G2" s="108">
        <v>0.5</v>
      </c>
    </row>
    <row r="3" spans="1:7" ht="15" customHeight="1">
      <c r="A3" s="101">
        <v>2</v>
      </c>
      <c r="B3" s="26" t="s">
        <v>436</v>
      </c>
      <c r="C3" s="108">
        <v>1</v>
      </c>
      <c r="D3" s="108">
        <v>2</v>
      </c>
      <c r="E3" s="108">
        <v>4</v>
      </c>
      <c r="F3" s="108">
        <v>4</v>
      </c>
      <c r="G3" s="108">
        <v>0.5</v>
      </c>
    </row>
    <row r="4" spans="1:7" ht="15" customHeight="1">
      <c r="A4" s="101">
        <v>3</v>
      </c>
      <c r="B4" s="26" t="s">
        <v>437</v>
      </c>
      <c r="C4" s="108">
        <v>1.5</v>
      </c>
      <c r="D4" s="108">
        <v>3</v>
      </c>
      <c r="E4" s="108">
        <v>6</v>
      </c>
      <c r="F4" s="108">
        <v>4</v>
      </c>
      <c r="G4" s="108">
        <v>0.5</v>
      </c>
    </row>
    <row r="5" spans="1:7" ht="15" customHeight="1">
      <c r="A5" s="101">
        <v>4</v>
      </c>
      <c r="B5" s="26" t="s">
        <v>438</v>
      </c>
      <c r="C5" s="108">
        <v>1.5</v>
      </c>
      <c r="D5" s="108">
        <v>2</v>
      </c>
      <c r="E5" s="108">
        <v>6</v>
      </c>
      <c r="F5" s="108">
        <v>2</v>
      </c>
      <c r="G5" s="108">
        <v>2</v>
      </c>
    </row>
    <row r="6" spans="1:7" ht="15" customHeight="1">
      <c r="A6" s="101">
        <v>5</v>
      </c>
      <c r="B6" s="26" t="s">
        <v>461</v>
      </c>
      <c r="C6" s="108">
        <v>1</v>
      </c>
      <c r="D6" s="108">
        <v>2</v>
      </c>
      <c r="E6" s="108">
        <v>4</v>
      </c>
      <c r="F6" s="108">
        <v>2</v>
      </c>
      <c r="G6" s="108">
        <v>0.5</v>
      </c>
    </row>
    <row r="7" spans="1:7" ht="15" customHeight="1">
      <c r="A7" s="101">
        <v>6</v>
      </c>
      <c r="B7" s="106" t="s">
        <v>489</v>
      </c>
      <c r="C7" s="108">
        <v>2</v>
      </c>
      <c r="D7" s="108">
        <v>3</v>
      </c>
      <c r="E7" s="108">
        <v>6</v>
      </c>
      <c r="F7" s="108">
        <v>6</v>
      </c>
      <c r="G7" s="108">
        <v>1.5</v>
      </c>
    </row>
    <row r="8" spans="1:7" ht="15" customHeight="1">
      <c r="A8" s="101">
        <v>7</v>
      </c>
      <c r="B8" s="106" t="s">
        <v>449</v>
      </c>
      <c r="C8" s="108">
        <v>1.5</v>
      </c>
      <c r="D8" s="108">
        <v>2.5</v>
      </c>
      <c r="E8" s="108">
        <v>4</v>
      </c>
      <c r="F8" s="108">
        <v>3</v>
      </c>
      <c r="G8" s="108">
        <v>2</v>
      </c>
    </row>
    <row r="9" spans="1:7" ht="15" customHeight="1">
      <c r="A9" s="101">
        <v>8</v>
      </c>
      <c r="B9" s="26" t="s">
        <v>442</v>
      </c>
      <c r="C9" s="108">
        <v>1</v>
      </c>
      <c r="D9" s="108">
        <v>1.5</v>
      </c>
      <c r="E9" s="108">
        <v>5</v>
      </c>
      <c r="F9" s="108">
        <v>2</v>
      </c>
      <c r="G9" s="108">
        <v>0.5</v>
      </c>
    </row>
    <row r="10" spans="1:7" ht="15" customHeight="1">
      <c r="A10" s="101">
        <v>9</v>
      </c>
      <c r="B10" s="26" t="s">
        <v>443</v>
      </c>
      <c r="C10" s="108">
        <v>1.5</v>
      </c>
      <c r="D10" s="108">
        <v>2.5</v>
      </c>
      <c r="E10" s="108">
        <v>6</v>
      </c>
      <c r="F10" s="108">
        <v>6</v>
      </c>
      <c r="G10" s="108">
        <v>1</v>
      </c>
    </row>
    <row r="11" spans="1:7" ht="15" customHeight="1">
      <c r="A11" s="101">
        <v>10</v>
      </c>
      <c r="B11" s="26" t="s">
        <v>490</v>
      </c>
      <c r="C11" s="108">
        <v>1</v>
      </c>
      <c r="D11" s="108">
        <v>1.5</v>
      </c>
      <c r="E11" s="108">
        <v>7</v>
      </c>
      <c r="F11" s="108">
        <v>5</v>
      </c>
      <c r="G11" s="108">
        <v>1</v>
      </c>
    </row>
    <row r="12" spans="1:7" ht="15" customHeight="1">
      <c r="A12" s="101">
        <v>11</v>
      </c>
      <c r="B12" s="26" t="s">
        <v>448</v>
      </c>
      <c r="C12" s="108">
        <v>1</v>
      </c>
      <c r="D12" s="108">
        <v>2</v>
      </c>
      <c r="E12" s="108">
        <v>4</v>
      </c>
      <c r="F12" s="108">
        <v>2</v>
      </c>
      <c r="G12" s="108">
        <v>1</v>
      </c>
    </row>
    <row r="13" spans="1:7" ht="15" customHeight="1">
      <c r="A13" s="101">
        <v>12</v>
      </c>
      <c r="B13" s="26" t="s">
        <v>462</v>
      </c>
      <c r="C13" s="108">
        <v>1.5</v>
      </c>
      <c r="D13" s="108">
        <v>3</v>
      </c>
      <c r="E13" s="108">
        <v>6</v>
      </c>
      <c r="F13" s="108">
        <v>3</v>
      </c>
      <c r="G13" s="108">
        <v>0.5</v>
      </c>
    </row>
    <row r="14" spans="1:7" ht="15" customHeight="1">
      <c r="A14" s="101">
        <v>13</v>
      </c>
      <c r="B14" s="106" t="s">
        <v>445</v>
      </c>
      <c r="C14" s="108">
        <v>1</v>
      </c>
      <c r="D14" s="108">
        <v>1.5</v>
      </c>
      <c r="E14" s="108">
        <v>4</v>
      </c>
      <c r="F14" s="108">
        <v>4</v>
      </c>
      <c r="G14" s="108"/>
    </row>
    <row r="15" spans="1:7" ht="15" customHeight="1">
      <c r="A15" s="101">
        <v>14</v>
      </c>
      <c r="B15" s="26" t="s">
        <v>446</v>
      </c>
      <c r="C15" s="108">
        <v>1.5</v>
      </c>
      <c r="D15" s="108">
        <v>1.5</v>
      </c>
      <c r="E15" s="108">
        <v>4</v>
      </c>
      <c r="F15" s="108">
        <v>6</v>
      </c>
      <c r="G15" s="108">
        <v>1</v>
      </c>
    </row>
    <row r="16" spans="1:7" ht="15" customHeight="1">
      <c r="A16" s="101">
        <v>15</v>
      </c>
      <c r="B16" s="26" t="s">
        <v>447</v>
      </c>
      <c r="C16" s="108">
        <v>1</v>
      </c>
      <c r="D16" s="108">
        <v>1.5</v>
      </c>
      <c r="E16" s="108">
        <v>5</v>
      </c>
      <c r="F16" s="108">
        <v>2</v>
      </c>
      <c r="G16" s="108">
        <v>0.5</v>
      </c>
    </row>
    <row r="17" spans="1:7" ht="15" customHeight="1">
      <c r="A17" s="109"/>
      <c r="B17" s="110" t="s">
        <v>481</v>
      </c>
      <c r="C17" s="111">
        <f>AVERAGE(C2:C16)</f>
        <v>1.2666666666666666</v>
      </c>
      <c r="D17" s="111">
        <f>AVERAGE(D2:D16)</f>
        <v>2.0666666666666669</v>
      </c>
      <c r="E17" s="111">
        <f>AVERAGE(E2:E16)</f>
        <v>4.9333333333333336</v>
      </c>
      <c r="F17" s="111">
        <f>AVERAGE(F2:F16)</f>
        <v>3.6333333333333333</v>
      </c>
      <c r="G17" s="111">
        <f>AVERAGE(G2:G16)</f>
        <v>0.9285714285714286</v>
      </c>
    </row>
    <row r="18" spans="1:7" ht="15" customHeight="1">
      <c r="B18" s="112"/>
    </row>
    <row r="19" spans="1:7" ht="15" customHeight="1">
      <c r="A19" s="115" t="s">
        <v>493</v>
      </c>
    </row>
    <row r="20" spans="1:7" ht="15" customHeight="1">
      <c r="A20" s="115" t="s">
        <v>494</v>
      </c>
    </row>
  </sheetData>
  <pageMargins left="0.7" right="0.7" top="0.75" bottom="0.75" header="0.3" footer="0.3"/>
  <pageSetup scale="88" fitToHeight="0" orientation="landscape" verticalDpi="0"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dimension ref="A1:BD408"/>
  <sheetViews>
    <sheetView zoomScale="90" zoomScaleNormal="90" workbookViewId="0">
      <pane ySplit="1" topLeftCell="A153" activePane="bottomLeft" state="frozen"/>
      <selection pane="bottomLeft" activeCell="D167" sqref="D167"/>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6" width="9.140625" style="28"/>
    <col min="7" max="7" width="11.42578125" style="28" customWidth="1"/>
    <col min="8"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f>SUM(G6:G7)</f>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f>64843+1567+344+24532+131056</f>
        <v>222342</v>
      </c>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v>13763</v>
      </c>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f>7500+318+1794</f>
        <v>9612</v>
      </c>
      <c r="H29" s="26"/>
      <c r="I29" s="26"/>
      <c r="J29" s="26"/>
      <c r="K29" s="26"/>
      <c r="L29" s="26"/>
      <c r="M29" s="26"/>
      <c r="N29" s="26"/>
      <c r="O29" s="26"/>
      <c r="P29" s="26"/>
      <c r="Q29" s="26"/>
      <c r="R29" s="26"/>
    </row>
    <row r="30" spans="1:18">
      <c r="A30" s="26">
        <v>29</v>
      </c>
      <c r="B30" s="26" t="s">
        <v>191</v>
      </c>
      <c r="C30" s="26" t="s">
        <v>192</v>
      </c>
      <c r="D30" s="26" t="s">
        <v>249</v>
      </c>
      <c r="E30" s="26" t="s">
        <v>250</v>
      </c>
      <c r="F30" s="26"/>
      <c r="G30" s="72"/>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f>11324+747</f>
        <v>12071</v>
      </c>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257788</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257788</v>
      </c>
      <c r="H54" s="26"/>
      <c r="I54" s="26"/>
      <c r="J54" s="26"/>
      <c r="K54" s="26"/>
      <c r="L54" s="26"/>
      <c r="M54" s="26"/>
      <c r="N54" s="26"/>
      <c r="O54" s="26"/>
      <c r="P54" s="26"/>
      <c r="Q54" s="26"/>
      <c r="R54" s="26"/>
    </row>
    <row r="55" spans="1:18">
      <c r="A55" s="26">
        <v>54</v>
      </c>
      <c r="B55" s="26" t="s">
        <v>299</v>
      </c>
      <c r="C55" s="26" t="s">
        <v>192</v>
      </c>
      <c r="D55" s="26" t="s">
        <v>8</v>
      </c>
      <c r="E55" s="26" t="s">
        <v>9</v>
      </c>
      <c r="F55" s="64"/>
      <c r="G55" s="72"/>
      <c r="H55" s="26"/>
      <c r="I55" s="26"/>
      <c r="J55" s="26"/>
      <c r="K55" s="26"/>
      <c r="L55" s="26"/>
      <c r="M55" s="26"/>
      <c r="N55" s="26"/>
      <c r="O55" s="26"/>
      <c r="P55" s="26"/>
      <c r="Q55" s="26"/>
      <c r="R55" s="26"/>
    </row>
    <row r="56" spans="1:18">
      <c r="A56" s="26">
        <v>55</v>
      </c>
      <c r="B56" s="26" t="s">
        <v>299</v>
      </c>
      <c r="C56" s="26" t="s">
        <v>192</v>
      </c>
      <c r="D56" s="26" t="s">
        <v>10</v>
      </c>
      <c r="E56" s="26" t="s">
        <v>11</v>
      </c>
      <c r="F56" s="64">
        <v>0.14000000000000001</v>
      </c>
      <c r="G56" s="72">
        <v>14605</v>
      </c>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c r="G58" s="72"/>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v>0.25</v>
      </c>
      <c r="G71" s="72">
        <v>12501</v>
      </c>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f>1.01+1+1</f>
        <v>3.01</v>
      </c>
      <c r="G73" s="72">
        <f>27990+25222+19271</f>
        <v>72483</v>
      </c>
      <c r="H73" s="26"/>
      <c r="I73" s="26"/>
      <c r="J73" s="26"/>
      <c r="K73" s="26"/>
      <c r="L73" s="26"/>
      <c r="M73" s="26"/>
      <c r="N73" s="26"/>
      <c r="O73" s="26"/>
      <c r="P73" s="26"/>
      <c r="Q73" s="26"/>
      <c r="R73" s="26"/>
    </row>
    <row r="74" spans="1:18">
      <c r="A74" s="26">
        <v>73</v>
      </c>
      <c r="B74" s="26" t="s">
        <v>299</v>
      </c>
      <c r="C74" s="26" t="s">
        <v>192</v>
      </c>
      <c r="D74" s="26" t="s">
        <v>61</v>
      </c>
      <c r="E74" s="26" t="s">
        <v>62</v>
      </c>
      <c r="F74" s="64">
        <f>0.38+0.49+0.32</f>
        <v>1.19</v>
      </c>
      <c r="G74" s="72">
        <f>12014+6271+50</f>
        <v>18335</v>
      </c>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c r="G77" s="72"/>
      <c r="H77" s="26"/>
      <c r="I77" s="26"/>
      <c r="J77" s="26"/>
      <c r="K77" s="26"/>
      <c r="L77" s="26"/>
      <c r="M77" s="26"/>
      <c r="N77" s="26"/>
      <c r="O77" s="26"/>
      <c r="P77" s="26"/>
      <c r="Q77" s="26"/>
      <c r="R77" s="26"/>
    </row>
    <row r="78" spans="1:18">
      <c r="A78" s="26">
        <v>77</v>
      </c>
      <c r="B78" s="26" t="s">
        <v>299</v>
      </c>
      <c r="C78" s="26" t="s">
        <v>192</v>
      </c>
      <c r="D78" s="26" t="s">
        <v>43</v>
      </c>
      <c r="E78" s="26" t="s">
        <v>44</v>
      </c>
      <c r="F78" s="64"/>
      <c r="G78" s="72"/>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c r="G82" s="72"/>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v>0.1</v>
      </c>
      <c r="G84" s="72">
        <v>3914</v>
      </c>
      <c r="H84" s="26"/>
      <c r="I84" s="26"/>
      <c r="J84" s="26"/>
      <c r="K84" s="26"/>
      <c r="L84" s="26"/>
      <c r="M84" s="26"/>
      <c r="N84" s="26"/>
      <c r="O84" s="26"/>
      <c r="P84" s="26"/>
      <c r="Q84" s="26"/>
      <c r="R84" s="26"/>
    </row>
    <row r="85" spans="1:18">
      <c r="A85" s="26">
        <v>84</v>
      </c>
      <c r="B85" s="26" t="s">
        <v>299</v>
      </c>
      <c r="C85" s="26" t="s">
        <v>192</v>
      </c>
      <c r="D85" s="26" t="s">
        <v>67</v>
      </c>
      <c r="E85" s="26" t="s">
        <v>68</v>
      </c>
      <c r="F85" s="64"/>
      <c r="G85" s="72"/>
      <c r="H85" s="26"/>
      <c r="I85" s="26"/>
      <c r="J85" s="26"/>
      <c r="K85" s="26"/>
      <c r="L85" s="26"/>
      <c r="M85" s="26"/>
      <c r="N85" s="26"/>
      <c r="O85" s="26"/>
      <c r="P85" s="26"/>
      <c r="Q85" s="26"/>
      <c r="R85" s="26"/>
    </row>
    <row r="86" spans="1:18">
      <c r="A86" s="26">
        <v>85</v>
      </c>
      <c r="B86" s="26" t="s">
        <v>299</v>
      </c>
      <c r="C86" s="26" t="s">
        <v>192</v>
      </c>
      <c r="D86" s="26" t="s">
        <v>69</v>
      </c>
      <c r="E86" s="26" t="s">
        <v>70</v>
      </c>
      <c r="F86" s="64"/>
      <c r="G86" s="72"/>
      <c r="H86" s="26"/>
      <c r="I86" s="26"/>
      <c r="J86" s="26"/>
      <c r="K86" s="26"/>
      <c r="L86" s="26"/>
      <c r="M86" s="26"/>
      <c r="N86" s="26"/>
      <c r="O86" s="26"/>
      <c r="P86" s="26"/>
      <c r="Q86" s="26"/>
      <c r="R86" s="26"/>
    </row>
    <row r="87" spans="1:18">
      <c r="A87" s="26">
        <v>86</v>
      </c>
      <c r="B87" s="26" t="s">
        <v>299</v>
      </c>
      <c r="C87" s="26" t="s">
        <v>192</v>
      </c>
      <c r="D87" s="26" t="s">
        <v>71</v>
      </c>
      <c r="E87" s="26" t="s">
        <v>72</v>
      </c>
      <c r="F87" s="64"/>
      <c r="G87" s="72"/>
      <c r="H87" s="26"/>
      <c r="I87" s="26"/>
      <c r="J87" s="26"/>
      <c r="K87" s="26"/>
      <c r="L87" s="26"/>
      <c r="M87" s="26"/>
      <c r="N87" s="26"/>
      <c r="O87" s="26"/>
      <c r="P87" s="26"/>
      <c r="Q87" s="26"/>
      <c r="R87" s="26"/>
    </row>
    <row r="88" spans="1:18">
      <c r="A88" s="26">
        <v>87</v>
      </c>
      <c r="B88" s="26" t="s">
        <v>299</v>
      </c>
      <c r="C88" s="26" t="s">
        <v>192</v>
      </c>
      <c r="D88" s="26" t="s">
        <v>73</v>
      </c>
      <c r="E88" s="26" t="s">
        <v>74</v>
      </c>
      <c r="F88" s="64"/>
      <c r="G88" s="72"/>
      <c r="H88" s="26"/>
      <c r="I88" s="26"/>
      <c r="J88" s="26"/>
      <c r="K88" s="26"/>
      <c r="L88" s="26"/>
      <c r="M88" s="26"/>
      <c r="N88" s="26"/>
      <c r="O88" s="26"/>
      <c r="P88" s="26"/>
      <c r="Q88" s="26"/>
      <c r="R88" s="26"/>
    </row>
    <row r="89" spans="1:18">
      <c r="A89" s="26">
        <v>88</v>
      </c>
      <c r="B89" s="26" t="s">
        <v>299</v>
      </c>
      <c r="C89" s="26" t="s">
        <v>192</v>
      </c>
      <c r="D89" s="26" t="s">
        <v>75</v>
      </c>
      <c r="E89" s="26" t="s">
        <v>76</v>
      </c>
      <c r="F89" s="64">
        <f>0.03+0.06+0.08</f>
        <v>0.16999999999999998</v>
      </c>
      <c r="G89" s="72">
        <f>1007+1716+2913</f>
        <v>5636</v>
      </c>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v>0.26</v>
      </c>
      <c r="G91" s="72">
        <v>6097</v>
      </c>
      <c r="H91" s="26"/>
      <c r="I91" s="26"/>
      <c r="J91" s="26"/>
      <c r="K91" s="26"/>
      <c r="L91" s="26"/>
      <c r="M91" s="26"/>
      <c r="N91" s="26"/>
      <c r="O91" s="26"/>
      <c r="P91" s="26"/>
      <c r="Q91" s="26"/>
      <c r="R91" s="26"/>
    </row>
    <row r="92" spans="1:18">
      <c r="A92" s="26">
        <v>91</v>
      </c>
      <c r="B92" s="26" t="s">
        <v>299</v>
      </c>
      <c r="C92" s="26" t="s">
        <v>192</v>
      </c>
      <c r="D92" s="26" t="s">
        <v>80</v>
      </c>
      <c r="E92" s="26" t="s">
        <v>81</v>
      </c>
      <c r="F92" s="65" t="s">
        <v>433</v>
      </c>
      <c r="G92" s="72"/>
      <c r="H92" s="26"/>
      <c r="I92" s="26"/>
      <c r="J92" s="26"/>
      <c r="K92" s="26"/>
      <c r="L92" s="26"/>
      <c r="M92" s="26"/>
      <c r="N92" s="26"/>
      <c r="O92" s="26"/>
      <c r="P92" s="26"/>
      <c r="Q92" s="26"/>
      <c r="R92" s="26"/>
    </row>
    <row r="93" spans="1:18">
      <c r="A93" s="26">
        <v>92</v>
      </c>
      <c r="B93" s="26" t="s">
        <v>299</v>
      </c>
      <c r="C93" s="26" t="s">
        <v>183</v>
      </c>
      <c r="D93" s="26" t="s">
        <v>302</v>
      </c>
      <c r="E93" s="26" t="s">
        <v>303</v>
      </c>
      <c r="F93" s="67">
        <f>SUM(F55:F91)</f>
        <v>5.1199999999999992</v>
      </c>
      <c r="G93" s="69">
        <f>SUM(G55:G92)</f>
        <v>133571</v>
      </c>
      <c r="H93" s="26"/>
      <c r="I93" s="26"/>
      <c r="J93" s="26"/>
      <c r="K93" s="26"/>
      <c r="L93" s="26"/>
      <c r="M93" s="26"/>
      <c r="N93" s="26"/>
      <c r="O93" s="26"/>
      <c r="P93" s="26"/>
      <c r="Q93" s="26"/>
      <c r="R93" s="26"/>
    </row>
    <row r="94" spans="1:18">
      <c r="A94" s="26">
        <v>93</v>
      </c>
      <c r="B94" s="26" t="s">
        <v>179</v>
      </c>
      <c r="C94" s="26" t="s">
        <v>183</v>
      </c>
      <c r="D94" s="26" t="s">
        <v>304</v>
      </c>
      <c r="E94" s="26" t="s">
        <v>305</v>
      </c>
      <c r="F94" s="26">
        <v>5.1199999999999992</v>
      </c>
      <c r="G94" s="35">
        <v>133571</v>
      </c>
      <c r="H94" s="26"/>
      <c r="I94" s="26"/>
      <c r="J94" s="26"/>
      <c r="K94" s="26"/>
      <c r="L94" s="26"/>
      <c r="M94" s="26"/>
      <c r="N94" s="26"/>
      <c r="O94" s="26"/>
      <c r="P94" s="26"/>
      <c r="Q94" s="26"/>
      <c r="R94" s="26"/>
    </row>
    <row r="95" spans="1:18">
      <c r="A95" s="26">
        <v>94</v>
      </c>
      <c r="B95" s="26" t="s">
        <v>179</v>
      </c>
      <c r="C95" s="26" t="s">
        <v>192</v>
      </c>
      <c r="D95" s="26" t="s">
        <v>306</v>
      </c>
      <c r="E95" s="26" t="s">
        <v>307</v>
      </c>
      <c r="F95" s="26"/>
      <c r="G95" s="33"/>
      <c r="H95" s="26"/>
      <c r="I95" s="26"/>
      <c r="J95" s="26"/>
      <c r="K95" s="26"/>
      <c r="L95" s="26"/>
      <c r="M95" s="26"/>
      <c r="N95" s="26"/>
      <c r="O95" s="26"/>
      <c r="P95" s="26"/>
      <c r="Q95" s="26"/>
      <c r="R95" s="26"/>
    </row>
    <row r="96" spans="1:18">
      <c r="A96" s="26">
        <v>95</v>
      </c>
      <c r="B96" s="26" t="s">
        <v>179</v>
      </c>
      <c r="C96" s="26" t="s">
        <v>192</v>
      </c>
      <c r="D96" s="26" t="s">
        <v>308</v>
      </c>
      <c r="E96" s="26" t="s">
        <v>309</v>
      </c>
      <c r="F96" s="26"/>
      <c r="G96" s="33"/>
      <c r="H96" s="26"/>
      <c r="I96" s="26"/>
      <c r="J96" s="26"/>
      <c r="K96" s="26"/>
      <c r="L96" s="26"/>
      <c r="M96" s="26"/>
      <c r="N96" s="26"/>
      <c r="O96" s="26"/>
      <c r="P96" s="26"/>
      <c r="Q96" s="26"/>
      <c r="R96" s="26"/>
    </row>
    <row r="97" spans="1:18">
      <c r="A97" s="26">
        <v>96</v>
      </c>
      <c r="B97" s="26" t="s">
        <v>179</v>
      </c>
      <c r="C97" s="26" t="s">
        <v>192</v>
      </c>
      <c r="D97" s="26" t="s">
        <v>310</v>
      </c>
      <c r="E97" s="26" t="s">
        <v>311</v>
      </c>
      <c r="F97" s="26"/>
      <c r="G97" s="33"/>
      <c r="H97" s="26"/>
      <c r="I97" s="26"/>
      <c r="J97" s="26"/>
      <c r="K97" s="26"/>
      <c r="L97" s="26"/>
      <c r="M97" s="26"/>
      <c r="N97" s="26"/>
      <c r="O97" s="26"/>
      <c r="P97" s="26"/>
      <c r="Q97" s="26"/>
      <c r="R97" s="26"/>
    </row>
    <row r="98" spans="1:18">
      <c r="A98" s="26">
        <v>97</v>
      </c>
      <c r="B98" s="26" t="s">
        <v>179</v>
      </c>
      <c r="C98" s="26" t="s">
        <v>192</v>
      </c>
      <c r="D98" s="26" t="s">
        <v>312</v>
      </c>
      <c r="E98" s="26" t="s">
        <v>313</v>
      </c>
      <c r="F98" s="26"/>
      <c r="G98" s="33"/>
      <c r="H98" s="26"/>
      <c r="I98" s="26"/>
      <c r="J98" s="26"/>
      <c r="K98" s="26"/>
      <c r="L98" s="26"/>
      <c r="M98" s="26"/>
      <c r="N98" s="26"/>
      <c r="O98" s="26"/>
      <c r="P98" s="26"/>
      <c r="Q98" s="26"/>
      <c r="R98" s="26"/>
    </row>
    <row r="99" spans="1:18">
      <c r="A99" s="26">
        <v>98</v>
      </c>
      <c r="B99" s="26" t="s">
        <v>179</v>
      </c>
      <c r="C99" s="26" t="s">
        <v>183</v>
      </c>
      <c r="D99" s="26" t="s">
        <v>314</v>
      </c>
      <c r="E99" s="26" t="s">
        <v>315</v>
      </c>
      <c r="F99" s="26">
        <v>0</v>
      </c>
      <c r="G99" s="35">
        <v>0</v>
      </c>
      <c r="H99" s="26"/>
      <c r="I99" s="26"/>
      <c r="J99" s="26"/>
      <c r="K99" s="26"/>
      <c r="L99" s="26"/>
      <c r="M99" s="26"/>
      <c r="N99" s="26"/>
      <c r="O99" s="26"/>
      <c r="P99" s="26"/>
      <c r="Q99" s="26"/>
      <c r="R99" s="26"/>
    </row>
    <row r="100" spans="1:18">
      <c r="A100" s="26">
        <v>99</v>
      </c>
      <c r="B100" s="26" t="s">
        <v>179</v>
      </c>
      <c r="C100" s="26" t="s">
        <v>192</v>
      </c>
      <c r="D100" s="26" t="s">
        <v>316</v>
      </c>
      <c r="E100" s="26" t="s">
        <v>317</v>
      </c>
      <c r="F100" s="26"/>
      <c r="G100" s="33"/>
      <c r="H100" s="26"/>
      <c r="I100" s="26"/>
      <c r="J100" s="26"/>
      <c r="K100" s="26"/>
      <c r="L100" s="26"/>
      <c r="M100" s="26"/>
      <c r="N100" s="26"/>
      <c r="O100" s="26"/>
      <c r="P100" s="26"/>
      <c r="Q100" s="26"/>
      <c r="R100" s="26"/>
    </row>
    <row r="101" spans="1:18">
      <c r="A101" s="26">
        <v>100</v>
      </c>
      <c r="B101" s="26" t="s">
        <v>179</v>
      </c>
      <c r="C101" s="26" t="s">
        <v>183</v>
      </c>
      <c r="D101" s="26" t="s">
        <v>318</v>
      </c>
      <c r="E101" s="26" t="s">
        <v>319</v>
      </c>
      <c r="F101" s="26">
        <v>5.1199999999999992</v>
      </c>
      <c r="G101" s="35">
        <v>133571</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33">
        <v>11842</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33">
        <v>24979</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33"/>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0">
        <v>170392</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33"/>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33">
        <v>4820</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33">
        <v>12562</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33">
        <v>1713</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35">
        <v>19095</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33"/>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33"/>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33"/>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33"/>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33">
        <v>225</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33"/>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33">
        <v>12842</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33">
        <v>30811</v>
      </c>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33"/>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33"/>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33"/>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33"/>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33"/>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33"/>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33">
        <v>1985</v>
      </c>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33">
        <v>2312</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33"/>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33"/>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35">
        <v>48175</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33">
        <v>3231</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33"/>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33"/>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33"/>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33"/>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33"/>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35">
        <v>3231</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34">
        <v>34608.596699876907</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35">
        <v>275501.59669987689</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33"/>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33"/>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35">
        <v>275501.59669987689</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35">
        <v>257788</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35">
        <v>-17713.596699876885</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7"/>
      <c r="H150" s="26"/>
      <c r="I150" s="26"/>
      <c r="J150" s="26"/>
      <c r="K150" s="26"/>
      <c r="L150" s="26"/>
      <c r="M150" s="26"/>
      <c r="N150" s="26"/>
      <c r="O150" s="26"/>
      <c r="P150" s="26"/>
      <c r="Q150" s="26"/>
      <c r="R150" s="26"/>
    </row>
    <row r="151" spans="1:18">
      <c r="A151" s="26">
        <v>150</v>
      </c>
      <c r="B151" s="26" t="s">
        <v>404</v>
      </c>
      <c r="C151" s="26" t="s">
        <v>183</v>
      </c>
      <c r="D151" s="26" t="s">
        <v>419</v>
      </c>
      <c r="E151" s="26" t="s">
        <v>420</v>
      </c>
      <c r="F151" s="26"/>
      <c r="G151" s="47">
        <v>0</v>
      </c>
      <c r="H151" s="26"/>
      <c r="I151" s="26"/>
      <c r="J151" s="26"/>
      <c r="K151" s="26"/>
      <c r="L151" s="26"/>
      <c r="M151" s="26"/>
      <c r="N151" s="26"/>
      <c r="O151" s="26"/>
      <c r="P151" s="26"/>
      <c r="Q151" s="26"/>
      <c r="R151" s="26"/>
    </row>
    <row r="152" spans="1:18">
      <c r="A152" s="26">
        <v>151</v>
      </c>
      <c r="B152" s="26" t="s">
        <v>404</v>
      </c>
      <c r="C152" s="26" t="s">
        <v>183</v>
      </c>
      <c r="D152" s="26" t="s">
        <v>421</v>
      </c>
      <c r="E152" s="26" t="s">
        <v>422</v>
      </c>
      <c r="F152" s="26"/>
      <c r="G152" s="47">
        <v>0</v>
      </c>
      <c r="H152" s="26"/>
      <c r="I152" s="26"/>
      <c r="J152" s="26"/>
      <c r="K152" s="26"/>
      <c r="L152" s="26"/>
      <c r="M152" s="26"/>
      <c r="N152" s="26"/>
      <c r="O152" s="26"/>
      <c r="P152" s="26"/>
      <c r="Q152" s="26"/>
      <c r="R152" s="26"/>
    </row>
    <row r="153" spans="1:18">
      <c r="A153" s="26">
        <v>152</v>
      </c>
      <c r="B153" s="26" t="s">
        <v>404</v>
      </c>
      <c r="C153" s="26" t="s">
        <v>192</v>
      </c>
      <c r="D153" s="26" t="s">
        <v>423</v>
      </c>
      <c r="E153" s="26" t="s">
        <v>424</v>
      </c>
      <c r="F153" s="26"/>
      <c r="G153" s="47">
        <v>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7"/>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7">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94:G143">
    <cfRule type="cellIs" dxfId="11" priority="3" stopIfTrue="1" operator="equal">
      <formula>0</formula>
    </cfRule>
  </conditionalFormatting>
  <conditionalFormatting sqref="F55:F93">
    <cfRule type="cellIs" dxfId="10" priority="2" stopIfTrue="1" operator="equal">
      <formula>0</formula>
    </cfRule>
  </conditionalFormatting>
  <conditionalFormatting sqref="G55:G93">
    <cfRule type="cellIs" dxfId="9" priority="1" stopIfTrue="1" operator="equal">
      <formula>0</formula>
    </cfRule>
  </conditionalFormatting>
  <dataValidations count="2">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s>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dimension ref="A1:BD408"/>
  <sheetViews>
    <sheetView zoomScale="90" zoomScaleNormal="90" workbookViewId="0">
      <pane ySplit="1" topLeftCell="A2" activePane="bottomLeft" state="frozen"/>
      <selection pane="bottomLeft" activeCell="F14" sqref="F14"/>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v>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v>3874</v>
      </c>
      <c r="H7" s="26"/>
      <c r="I7" s="26"/>
      <c r="J7" s="26"/>
      <c r="K7" s="26"/>
      <c r="L7" s="26"/>
      <c r="M7" s="26"/>
      <c r="N7" s="26"/>
      <c r="O7" s="26"/>
      <c r="P7" s="26"/>
      <c r="Q7" s="26"/>
      <c r="R7" s="26"/>
    </row>
    <row r="8" spans="1:56">
      <c r="A8" s="26">
        <v>7</v>
      </c>
      <c r="B8" s="26" t="s">
        <v>191</v>
      </c>
      <c r="C8" s="26" t="s">
        <v>183</v>
      </c>
      <c r="D8" s="26" t="s">
        <v>205</v>
      </c>
      <c r="E8" s="26" t="s">
        <v>206</v>
      </c>
      <c r="F8" s="26"/>
      <c r="G8" s="71">
        <v>3874</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237116</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v>3962</v>
      </c>
      <c r="H29" s="26"/>
      <c r="I29" s="26"/>
      <c r="J29" s="26"/>
      <c r="K29" s="26"/>
      <c r="L29" s="26"/>
      <c r="M29" s="26"/>
      <c r="N29" s="26"/>
      <c r="O29" s="26"/>
      <c r="P29" s="26"/>
      <c r="Q29" s="26"/>
      <c r="R29" s="26"/>
    </row>
    <row r="30" spans="1:18">
      <c r="A30" s="26">
        <v>29</v>
      </c>
      <c r="B30" s="26" t="s">
        <v>191</v>
      </c>
      <c r="C30" s="26" t="s">
        <v>192</v>
      </c>
      <c r="D30" s="26" t="s">
        <v>249</v>
      </c>
      <c r="E30" s="26" t="s">
        <v>250</v>
      </c>
      <c r="F30" s="26"/>
      <c r="G30" s="72"/>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v>3993</v>
      </c>
      <c r="H32" s="26"/>
      <c r="I32" s="26"/>
      <c r="J32" s="26"/>
      <c r="K32" s="26"/>
      <c r="L32" s="26"/>
      <c r="M32" s="26"/>
      <c r="N32" s="26"/>
      <c r="O32" s="26"/>
      <c r="P32" s="26"/>
      <c r="Q32" s="26"/>
      <c r="R32" s="26"/>
    </row>
    <row r="33" spans="1:18">
      <c r="A33" s="26">
        <v>32</v>
      </c>
      <c r="B33" s="26" t="s">
        <v>191</v>
      </c>
      <c r="C33" s="26" t="s">
        <v>192</v>
      </c>
      <c r="D33" s="26" t="s">
        <v>255</v>
      </c>
      <c r="E33" s="26" t="s">
        <v>256</v>
      </c>
      <c r="F33" s="26"/>
      <c r="G33" s="72">
        <v>2512</v>
      </c>
      <c r="H33" s="26"/>
      <c r="I33" s="26"/>
      <c r="J33" s="26"/>
      <c r="K33" s="26"/>
      <c r="L33" s="26"/>
      <c r="M33" s="26"/>
      <c r="N33" s="26"/>
      <c r="O33" s="26"/>
      <c r="P33" s="26"/>
      <c r="Q33" s="26"/>
      <c r="R33" s="26"/>
    </row>
    <row r="34" spans="1:18">
      <c r="A34" s="26">
        <v>33</v>
      </c>
      <c r="B34" s="26" t="s">
        <v>191</v>
      </c>
      <c r="C34" s="26" t="s">
        <v>192</v>
      </c>
      <c r="D34" s="26" t="s">
        <v>257</v>
      </c>
      <c r="E34" s="26" t="s">
        <v>258</v>
      </c>
      <c r="F34" s="26"/>
      <c r="G34" s="72">
        <v>32000</v>
      </c>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v>279583</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v>1043</v>
      </c>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v>284500</v>
      </c>
      <c r="H54" s="26"/>
      <c r="I54" s="26"/>
      <c r="J54" s="26"/>
      <c r="K54" s="26"/>
      <c r="L54" s="26"/>
      <c r="M54" s="26"/>
      <c r="N54" s="26"/>
      <c r="O54" s="26"/>
      <c r="P54" s="26"/>
      <c r="Q54" s="26"/>
      <c r="R54" s="26"/>
    </row>
    <row r="55" spans="1:18">
      <c r="A55" s="26">
        <v>54</v>
      </c>
      <c r="B55" s="26" t="s">
        <v>299</v>
      </c>
      <c r="C55" s="26" t="s">
        <v>192</v>
      </c>
      <c r="D55" s="26" t="s">
        <v>8</v>
      </c>
      <c r="E55" s="26" t="s">
        <v>9</v>
      </c>
      <c r="F55" s="64">
        <v>1</v>
      </c>
      <c r="G55" s="72">
        <v>40000</v>
      </c>
      <c r="H55" s="26"/>
      <c r="I55" s="26"/>
      <c r="J55" s="26"/>
      <c r="K55" s="26"/>
      <c r="L55" s="26"/>
      <c r="M55" s="26"/>
      <c r="N55" s="26"/>
      <c r="O55" s="26"/>
      <c r="P55" s="26"/>
      <c r="Q55" s="26"/>
      <c r="R55" s="26"/>
    </row>
    <row r="56" spans="1:18">
      <c r="A56" s="26">
        <v>55</v>
      </c>
      <c r="B56" s="26" t="s">
        <v>299</v>
      </c>
      <c r="C56" s="26" t="s">
        <v>192</v>
      </c>
      <c r="D56" s="26" t="s">
        <v>10</v>
      </c>
      <c r="E56" s="26" t="s">
        <v>11</v>
      </c>
      <c r="F56" s="64"/>
      <c r="G56" s="72"/>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c r="G58" s="72"/>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c r="G71" s="72"/>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c r="G73" s="72"/>
      <c r="H73" s="26"/>
      <c r="I73" s="26"/>
      <c r="J73" s="26"/>
      <c r="K73" s="26"/>
      <c r="L73" s="26"/>
      <c r="M73" s="26"/>
      <c r="N73" s="26"/>
      <c r="O73" s="26"/>
      <c r="P73" s="26"/>
      <c r="Q73" s="26"/>
      <c r="R73" s="26"/>
    </row>
    <row r="74" spans="1:18">
      <c r="A74" s="26">
        <v>73</v>
      </c>
      <c r="B74" s="26" t="s">
        <v>299</v>
      </c>
      <c r="C74" s="26" t="s">
        <v>192</v>
      </c>
      <c r="D74" s="26" t="s">
        <v>61</v>
      </c>
      <c r="E74" s="26" t="s">
        <v>62</v>
      </c>
      <c r="F74" s="64"/>
      <c r="G74" s="72"/>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c r="G77" s="72"/>
      <c r="H77" s="26"/>
      <c r="I77" s="26"/>
      <c r="J77" s="26"/>
      <c r="K77" s="26"/>
      <c r="L77" s="26"/>
      <c r="M77" s="26"/>
      <c r="N77" s="26"/>
      <c r="O77" s="26"/>
      <c r="P77" s="26"/>
      <c r="Q77" s="26"/>
      <c r="R77" s="26"/>
    </row>
    <row r="78" spans="1:18">
      <c r="A78" s="26">
        <v>77</v>
      </c>
      <c r="B78" s="26" t="s">
        <v>299</v>
      </c>
      <c r="C78" s="26" t="s">
        <v>192</v>
      </c>
      <c r="D78" s="26" t="s">
        <v>43</v>
      </c>
      <c r="E78" s="26" t="s">
        <v>44</v>
      </c>
      <c r="F78" s="64"/>
      <c r="G78" s="72"/>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c r="G82" s="72"/>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c r="G84" s="72"/>
      <c r="H84" s="26"/>
      <c r="I84" s="26"/>
      <c r="J84" s="26"/>
      <c r="K84" s="26"/>
      <c r="L84" s="26"/>
      <c r="M84" s="26"/>
      <c r="N84" s="26"/>
      <c r="O84" s="26"/>
      <c r="P84" s="26"/>
      <c r="Q84" s="26"/>
      <c r="R84" s="26"/>
    </row>
    <row r="85" spans="1:18">
      <c r="A85" s="26">
        <v>84</v>
      </c>
      <c r="B85" s="26" t="s">
        <v>299</v>
      </c>
      <c r="C85" s="26" t="s">
        <v>192</v>
      </c>
      <c r="D85" s="26" t="s">
        <v>67</v>
      </c>
      <c r="E85" s="26" t="s">
        <v>68</v>
      </c>
      <c r="F85" s="64"/>
      <c r="G85" s="72"/>
      <c r="H85" s="26"/>
      <c r="I85" s="26"/>
      <c r="J85" s="26"/>
      <c r="K85" s="26"/>
      <c r="L85" s="26"/>
      <c r="M85" s="26"/>
      <c r="N85" s="26"/>
      <c r="O85" s="26"/>
      <c r="P85" s="26"/>
      <c r="Q85" s="26"/>
      <c r="R85" s="26"/>
    </row>
    <row r="86" spans="1:18">
      <c r="A86" s="26">
        <v>85</v>
      </c>
      <c r="B86" s="26" t="s">
        <v>299</v>
      </c>
      <c r="C86" s="26" t="s">
        <v>192</v>
      </c>
      <c r="D86" s="26" t="s">
        <v>69</v>
      </c>
      <c r="E86" s="26" t="s">
        <v>70</v>
      </c>
      <c r="F86" s="64"/>
      <c r="G86" s="72"/>
      <c r="H86" s="26"/>
      <c r="I86" s="26"/>
      <c r="J86" s="26"/>
      <c r="K86" s="26"/>
      <c r="L86" s="26"/>
      <c r="M86" s="26"/>
      <c r="N86" s="26"/>
      <c r="O86" s="26"/>
      <c r="P86" s="26"/>
      <c r="Q86" s="26"/>
      <c r="R86" s="26"/>
    </row>
    <row r="87" spans="1:18">
      <c r="A87" s="26">
        <v>86</v>
      </c>
      <c r="B87" s="26" t="s">
        <v>299</v>
      </c>
      <c r="C87" s="26" t="s">
        <v>192</v>
      </c>
      <c r="D87" s="26" t="s">
        <v>71</v>
      </c>
      <c r="E87" s="26" t="s">
        <v>72</v>
      </c>
      <c r="F87" s="64">
        <v>1.47</v>
      </c>
      <c r="G87" s="72">
        <v>73835</v>
      </c>
      <c r="H87" s="26"/>
      <c r="I87" s="26"/>
      <c r="J87" s="26"/>
      <c r="K87" s="26"/>
      <c r="L87" s="26"/>
      <c r="M87" s="26"/>
      <c r="N87" s="26"/>
      <c r="O87" s="26"/>
      <c r="P87" s="26"/>
      <c r="Q87" s="26"/>
      <c r="R87" s="26"/>
    </row>
    <row r="88" spans="1:18">
      <c r="A88" s="26">
        <v>87</v>
      </c>
      <c r="B88" s="26" t="s">
        <v>299</v>
      </c>
      <c r="C88" s="26" t="s">
        <v>192</v>
      </c>
      <c r="D88" s="26" t="s">
        <v>73</v>
      </c>
      <c r="E88" s="26" t="s">
        <v>74</v>
      </c>
      <c r="F88" s="64"/>
      <c r="G88" s="72"/>
      <c r="H88" s="26"/>
      <c r="I88" s="26"/>
      <c r="J88" s="26"/>
      <c r="K88" s="26"/>
      <c r="L88" s="26"/>
      <c r="M88" s="26"/>
      <c r="N88" s="26"/>
      <c r="O88" s="26"/>
      <c r="P88" s="26"/>
      <c r="Q88" s="26"/>
      <c r="R88" s="26"/>
    </row>
    <row r="89" spans="1:18">
      <c r="A89" s="26">
        <v>88</v>
      </c>
      <c r="B89" s="26" t="s">
        <v>299</v>
      </c>
      <c r="C89" s="26" t="s">
        <v>192</v>
      </c>
      <c r="D89" s="26" t="s">
        <v>75</v>
      </c>
      <c r="E89" s="26" t="s">
        <v>76</v>
      </c>
      <c r="F89" s="64"/>
      <c r="G89" s="72"/>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c r="G91" s="72"/>
      <c r="H91" s="26"/>
      <c r="I91" s="26"/>
      <c r="J91" s="26"/>
      <c r="K91" s="26"/>
      <c r="L91" s="26"/>
      <c r="M91" s="26"/>
      <c r="N91" s="26"/>
      <c r="O91" s="26"/>
      <c r="P91" s="26"/>
      <c r="Q91" s="26"/>
      <c r="R91" s="26"/>
    </row>
    <row r="92" spans="1:18">
      <c r="A92" s="26">
        <v>91</v>
      </c>
      <c r="B92" s="26" t="s">
        <v>299</v>
      </c>
      <c r="C92" s="26" t="s">
        <v>192</v>
      </c>
      <c r="D92" s="26" t="s">
        <v>80</v>
      </c>
      <c r="E92" s="26" t="s">
        <v>81</v>
      </c>
      <c r="F92" s="65" t="s">
        <v>433</v>
      </c>
      <c r="G92" s="72"/>
      <c r="H92" s="26"/>
      <c r="I92" s="26"/>
      <c r="J92" s="26"/>
      <c r="K92" s="26"/>
      <c r="L92" s="26"/>
      <c r="M92" s="26"/>
      <c r="N92" s="26"/>
      <c r="O92" s="26"/>
      <c r="P92" s="26"/>
      <c r="Q92" s="26"/>
      <c r="R92" s="26"/>
    </row>
    <row r="93" spans="1:18">
      <c r="A93" s="26">
        <v>92</v>
      </c>
      <c r="B93" s="26" t="s">
        <v>299</v>
      </c>
      <c r="C93" s="26" t="s">
        <v>183</v>
      </c>
      <c r="D93" s="26" t="s">
        <v>302</v>
      </c>
      <c r="E93" s="26" t="s">
        <v>303</v>
      </c>
      <c r="F93" s="67">
        <v>2.4699999999999998</v>
      </c>
      <c r="G93" s="69">
        <v>113835</v>
      </c>
      <c r="H93" s="26"/>
      <c r="I93" s="26"/>
      <c r="J93" s="26"/>
      <c r="K93" s="26"/>
      <c r="L93" s="26"/>
      <c r="M93" s="26"/>
      <c r="N93" s="26"/>
      <c r="O93" s="26"/>
      <c r="P93" s="26"/>
      <c r="Q93" s="26"/>
      <c r="R93" s="26"/>
    </row>
    <row r="94" spans="1:18">
      <c r="A94" s="26">
        <v>93</v>
      </c>
      <c r="B94" s="26" t="s">
        <v>179</v>
      </c>
      <c r="C94" s="26" t="s">
        <v>183</v>
      </c>
      <c r="D94" s="26" t="s">
        <v>304</v>
      </c>
      <c r="E94" s="26" t="s">
        <v>305</v>
      </c>
      <c r="F94" s="66">
        <v>2.4699999999999998</v>
      </c>
      <c r="G94" s="70">
        <v>113835</v>
      </c>
      <c r="H94" s="26"/>
      <c r="I94" s="26"/>
      <c r="J94" s="26"/>
      <c r="K94" s="26"/>
      <c r="L94" s="26"/>
      <c r="M94" s="26"/>
      <c r="N94" s="26"/>
      <c r="O94" s="26"/>
      <c r="P94" s="26"/>
      <c r="Q94" s="26"/>
      <c r="R94" s="26"/>
    </row>
    <row r="95" spans="1:18">
      <c r="A95" s="26">
        <v>94</v>
      </c>
      <c r="B95" s="26" t="s">
        <v>179</v>
      </c>
      <c r="C95" s="26" t="s">
        <v>192</v>
      </c>
      <c r="D95" s="26" t="s">
        <v>306</v>
      </c>
      <c r="E95" s="26" t="s">
        <v>307</v>
      </c>
      <c r="F95" s="68">
        <v>0.9</v>
      </c>
      <c r="G95" s="72">
        <v>63000</v>
      </c>
      <c r="H95" s="26"/>
      <c r="I95" s="26"/>
      <c r="J95" s="26"/>
      <c r="K95" s="26"/>
      <c r="L95" s="26"/>
      <c r="M95" s="26"/>
      <c r="N95" s="26"/>
      <c r="O95" s="26"/>
      <c r="P95" s="26"/>
      <c r="Q95" s="26"/>
      <c r="R95" s="26"/>
    </row>
    <row r="96" spans="1:18">
      <c r="A96" s="26">
        <v>95</v>
      </c>
      <c r="B96" s="26" t="s">
        <v>179</v>
      </c>
      <c r="C96" s="26" t="s">
        <v>192</v>
      </c>
      <c r="D96" s="26" t="s">
        <v>308</v>
      </c>
      <c r="E96" s="26" t="s">
        <v>309</v>
      </c>
      <c r="F96" s="68"/>
      <c r="G96" s="72"/>
      <c r="H96" s="26"/>
      <c r="I96" s="26"/>
      <c r="J96" s="26"/>
      <c r="K96" s="26"/>
      <c r="L96" s="26"/>
      <c r="M96" s="26"/>
      <c r="N96" s="26"/>
      <c r="O96" s="26"/>
      <c r="P96" s="26"/>
      <c r="Q96" s="26"/>
      <c r="R96" s="26"/>
    </row>
    <row r="97" spans="1:18">
      <c r="A97" s="26">
        <v>96</v>
      </c>
      <c r="B97" s="26" t="s">
        <v>179</v>
      </c>
      <c r="C97" s="26" t="s">
        <v>192</v>
      </c>
      <c r="D97" s="26" t="s">
        <v>310</v>
      </c>
      <c r="E97" s="26" t="s">
        <v>311</v>
      </c>
      <c r="F97" s="68"/>
      <c r="G97" s="72"/>
      <c r="H97" s="26"/>
      <c r="I97" s="26"/>
      <c r="J97" s="26"/>
      <c r="K97" s="26"/>
      <c r="L97" s="26"/>
      <c r="M97" s="26"/>
      <c r="N97" s="26"/>
      <c r="O97" s="26"/>
      <c r="P97" s="26"/>
      <c r="Q97" s="26"/>
      <c r="R97" s="26"/>
    </row>
    <row r="98" spans="1:18">
      <c r="A98" s="26">
        <v>97</v>
      </c>
      <c r="B98" s="26" t="s">
        <v>179</v>
      </c>
      <c r="C98" s="26" t="s">
        <v>192</v>
      </c>
      <c r="D98" s="26" t="s">
        <v>312</v>
      </c>
      <c r="E98" s="26" t="s">
        <v>313</v>
      </c>
      <c r="F98" s="68"/>
      <c r="G98" s="72"/>
      <c r="H98" s="26"/>
      <c r="I98" s="26"/>
      <c r="J98" s="26"/>
      <c r="K98" s="26"/>
      <c r="L98" s="26"/>
      <c r="M98" s="26"/>
      <c r="N98" s="26"/>
      <c r="O98" s="26"/>
      <c r="P98" s="26"/>
      <c r="Q98" s="26"/>
      <c r="R98" s="26"/>
    </row>
    <row r="99" spans="1:18">
      <c r="A99" s="26">
        <v>98</v>
      </c>
      <c r="B99" s="26" t="s">
        <v>179</v>
      </c>
      <c r="C99" s="26" t="s">
        <v>183</v>
      </c>
      <c r="D99" s="26" t="s">
        <v>314</v>
      </c>
      <c r="E99" s="26" t="s">
        <v>315</v>
      </c>
      <c r="F99" s="67">
        <v>0.9</v>
      </c>
      <c r="G99" s="70">
        <v>63000</v>
      </c>
      <c r="H99" s="26"/>
      <c r="I99" s="26"/>
      <c r="J99" s="26"/>
      <c r="K99" s="26"/>
      <c r="L99" s="26"/>
      <c r="M99" s="26"/>
      <c r="N99" s="26"/>
      <c r="O99" s="26"/>
      <c r="P99" s="26"/>
      <c r="Q99" s="26"/>
      <c r="R99" s="26"/>
    </row>
    <row r="100" spans="1:18">
      <c r="A100" s="26">
        <v>99</v>
      </c>
      <c r="B100" s="26" t="s">
        <v>179</v>
      </c>
      <c r="C100" s="26" t="s">
        <v>192</v>
      </c>
      <c r="D100" s="26" t="s">
        <v>316</v>
      </c>
      <c r="E100" s="26" t="s">
        <v>317</v>
      </c>
      <c r="F100" s="68"/>
      <c r="G100" s="72"/>
      <c r="H100" s="26"/>
      <c r="I100" s="26"/>
      <c r="J100" s="26"/>
      <c r="K100" s="26"/>
      <c r="L100" s="26"/>
      <c r="M100" s="26"/>
      <c r="N100" s="26"/>
      <c r="O100" s="26"/>
      <c r="P100" s="26"/>
      <c r="Q100" s="26"/>
      <c r="R100" s="26"/>
    </row>
    <row r="101" spans="1:18">
      <c r="A101" s="26">
        <v>100</v>
      </c>
      <c r="B101" s="26" t="s">
        <v>179</v>
      </c>
      <c r="C101" s="26" t="s">
        <v>183</v>
      </c>
      <c r="D101" s="26" t="s">
        <v>318</v>
      </c>
      <c r="E101" s="26" t="s">
        <v>319</v>
      </c>
      <c r="F101" s="67">
        <v>3.3699999999999997</v>
      </c>
      <c r="G101" s="70">
        <v>176835</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72">
        <v>17916</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72">
        <v>5883</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72"/>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53">
        <v>200634</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72"/>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72"/>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72">
        <v>15000</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72"/>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70">
        <v>15000</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72">
        <v>34388</v>
      </c>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72"/>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72"/>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72"/>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72">
        <v>838</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72">
        <v>2836</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72"/>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72"/>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72"/>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72"/>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72"/>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72"/>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72"/>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72"/>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72"/>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72">
        <v>3020</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72"/>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72"/>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70">
        <v>41082</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72">
        <v>7716</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72"/>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72">
        <v>6315</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72"/>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72"/>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72"/>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70">
        <v>14031</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71">
        <v>67226.282751363309</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70">
        <v>337973.28275136329</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72"/>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72"/>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70">
        <v>337973.28275136329</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70">
        <v>284500</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70">
        <v>-53473.282751363295</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5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5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5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5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5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5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57"/>
      <c r="H150" s="26"/>
      <c r="I150" s="26"/>
      <c r="J150" s="26"/>
      <c r="K150" s="26"/>
      <c r="L150" s="26"/>
      <c r="M150" s="26"/>
      <c r="N150" s="26"/>
      <c r="O150" s="26"/>
      <c r="P150" s="26"/>
      <c r="Q150" s="26"/>
      <c r="R150" s="26"/>
    </row>
    <row r="151" spans="1:18" ht="15.75" thickBot="1">
      <c r="A151" s="26">
        <v>150</v>
      </c>
      <c r="B151" s="26" t="s">
        <v>404</v>
      </c>
      <c r="C151" s="26" t="s">
        <v>183</v>
      </c>
      <c r="D151" s="26" t="s">
        <v>419</v>
      </c>
      <c r="E151" s="26" t="s">
        <v>420</v>
      </c>
      <c r="F151" s="26"/>
      <c r="G151" s="56">
        <v>0</v>
      </c>
      <c r="H151" s="26"/>
      <c r="I151" s="26"/>
      <c r="J151" s="26"/>
      <c r="K151" s="26"/>
      <c r="L151" s="26"/>
      <c r="M151" s="26"/>
      <c r="N151" s="26"/>
      <c r="O151" s="26"/>
      <c r="P151" s="26"/>
      <c r="Q151" s="26"/>
      <c r="R151" s="26"/>
    </row>
    <row r="152" spans="1:18" ht="16.5" thickTop="1" thickBot="1">
      <c r="A152" s="26">
        <v>151</v>
      </c>
      <c r="B152" s="26" t="s">
        <v>404</v>
      </c>
      <c r="C152" s="26" t="s">
        <v>183</v>
      </c>
      <c r="D152" s="26" t="s">
        <v>421</v>
      </c>
      <c r="E152" s="26" t="s">
        <v>422</v>
      </c>
      <c r="F152" s="26"/>
      <c r="G152" s="56">
        <v>0</v>
      </c>
      <c r="H152" s="26"/>
      <c r="I152" s="26"/>
      <c r="J152" s="26"/>
      <c r="K152" s="26"/>
      <c r="L152" s="26"/>
      <c r="M152" s="26"/>
      <c r="N152" s="26"/>
      <c r="O152" s="26"/>
      <c r="P152" s="26"/>
      <c r="Q152" s="26"/>
      <c r="R152" s="26"/>
    </row>
    <row r="153" spans="1:18" ht="15.75" thickTop="1">
      <c r="A153" s="26">
        <v>152</v>
      </c>
      <c r="B153" s="26" t="s">
        <v>404</v>
      </c>
      <c r="C153" s="26" t="s">
        <v>192</v>
      </c>
      <c r="D153" s="26" t="s">
        <v>423</v>
      </c>
      <c r="E153" s="26" t="s">
        <v>424</v>
      </c>
      <c r="F153" s="26"/>
      <c r="G153" s="58">
        <v>4917</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59"/>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58">
        <v>-4917</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152">
    <cfRule type="cellIs" dxfId="8" priority="1" stopIfTrue="1" operator="equal">
      <formula>0</formula>
    </cfRule>
  </conditionalFormatting>
  <conditionalFormatting sqref="F55:F93">
    <cfRule type="cellIs" dxfId="7" priority="6" stopIfTrue="1" operator="equal">
      <formula>0</formula>
    </cfRule>
  </conditionalFormatting>
  <conditionalFormatting sqref="G55:G93">
    <cfRule type="cellIs" dxfId="6" priority="5" stopIfTrue="1" operator="equal">
      <formula>0</formula>
    </cfRule>
  </conditionalFormatting>
  <conditionalFormatting sqref="F94:F101">
    <cfRule type="cellIs" dxfId="5" priority="4" stopIfTrue="1" operator="equal">
      <formula>0</formula>
    </cfRule>
  </conditionalFormatting>
  <conditionalFormatting sqref="G94:G143">
    <cfRule type="cellIs" dxfId="4" priority="3" stopIfTrue="1" operator="equal">
      <formula>0</formula>
    </cfRule>
  </conditionalFormatting>
  <conditionalFormatting sqref="G151">
    <cfRule type="cellIs" dxfId="3" priority="2" stopIfTrue="1" operator="notEqual">
      <formula>$AE137</formula>
    </cfRule>
  </conditionalFormatting>
  <dataValidations count="3">
    <dataValidation allowBlank="1" showInputMessage="1" showErrorMessage="1" prompt="If Program has POS Subcontract Revenue, enter details in POS Subcontract Infoormation section of this schedule." sqref="G29"/>
    <dataValidation allowBlank="1" showInputMessage="1" showErrorMessage="1" prompt="If program subcontracts direct care activity out to other entities, enter details in Subcontracted Direct Care Detail section of this schedule._x000a_" sqref="G114"/>
    <dataValidation allowBlank="1" showInputMessage="1" showErrorMessage="1" promptTitle="Description Required" prompt="If an amount is entered for this line, descriptive text must be entered in the ajoining Description field." sqref="G144"/>
  </dataValidations>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BD408"/>
  <sheetViews>
    <sheetView zoomScale="90" zoomScaleNormal="90" workbookViewId="0">
      <pane ySplit="1" topLeftCell="A135" activePane="bottomLeft" state="frozen"/>
      <selection pane="bottomLeft" activeCell="D149" sqref="D149"/>
    </sheetView>
  </sheetViews>
  <sheetFormatPr defaultColWidth="9.140625" defaultRowHeight="15"/>
  <cols>
    <col min="1" max="1" width="9.140625" style="28"/>
    <col min="2" max="2" width="18" style="28" bestFit="1" customWidth="1"/>
    <col min="3" max="3" width="19.7109375" style="28" bestFit="1" customWidth="1"/>
    <col min="4" max="4" width="10.7109375" style="28" customWidth="1"/>
    <col min="5" max="5" width="49.140625" style="28" bestFit="1" customWidth="1"/>
    <col min="6" max="6" width="9.140625" style="28"/>
    <col min="7" max="7" width="9.140625" style="28" customWidth="1"/>
    <col min="8" max="8" width="9.140625" style="28"/>
    <col min="9" max="9" width="14.42578125" style="28" customWidth="1"/>
    <col min="10" max="10" width="13.28515625" style="28" customWidth="1"/>
    <col min="11" max="11" width="12.28515625" style="28" customWidth="1"/>
    <col min="12" max="12" width="12.85546875" style="28" customWidth="1"/>
    <col min="13" max="16" width="9.140625" style="28"/>
    <col min="17" max="18" width="11.5703125" style="28" customWidth="1"/>
    <col min="19" max="56" width="9.140625" style="27"/>
    <col min="57" max="16384" width="9.140625" style="28"/>
  </cols>
  <sheetData>
    <row r="1" spans="1:56" s="25" customFormat="1" ht="45">
      <c r="A1" s="20" t="s">
        <v>185</v>
      </c>
      <c r="B1" s="20" t="s">
        <v>186</v>
      </c>
      <c r="C1" s="20" t="s">
        <v>187</v>
      </c>
      <c r="D1" s="19" t="s">
        <v>188</v>
      </c>
      <c r="E1" s="19" t="s">
        <v>189</v>
      </c>
      <c r="F1" s="19" t="s">
        <v>178</v>
      </c>
      <c r="G1" s="23" t="s">
        <v>190</v>
      </c>
      <c r="H1" s="29" t="s">
        <v>0</v>
      </c>
      <c r="I1" s="30" t="s">
        <v>429</v>
      </c>
      <c r="J1" s="30" t="s">
        <v>82</v>
      </c>
      <c r="K1" s="31" t="s">
        <v>1</v>
      </c>
      <c r="L1" s="31" t="s">
        <v>430</v>
      </c>
      <c r="M1" s="31" t="s">
        <v>2</v>
      </c>
      <c r="N1" s="31" t="s">
        <v>3</v>
      </c>
      <c r="O1" s="31" t="s">
        <v>4</v>
      </c>
      <c r="P1" s="31" t="s">
        <v>5</v>
      </c>
      <c r="Q1" s="31" t="s">
        <v>6</v>
      </c>
      <c r="R1" s="31" t="s">
        <v>7</v>
      </c>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row>
    <row r="2" spans="1:56">
      <c r="A2" s="26">
        <v>1</v>
      </c>
      <c r="B2" s="26" t="s">
        <v>191</v>
      </c>
      <c r="C2" s="26" t="s">
        <v>192</v>
      </c>
      <c r="D2" s="26" t="s">
        <v>193</v>
      </c>
      <c r="E2" s="26" t="s">
        <v>194</v>
      </c>
      <c r="F2" s="26"/>
      <c r="G2" s="72"/>
      <c r="H2" s="26"/>
      <c r="I2" s="26"/>
      <c r="J2" s="26"/>
      <c r="K2" s="26"/>
      <c r="L2" s="26"/>
      <c r="M2" s="26"/>
      <c r="N2" s="26"/>
      <c r="O2" s="26"/>
      <c r="P2" s="26"/>
      <c r="Q2" s="26"/>
      <c r="R2" s="26"/>
    </row>
    <row r="3" spans="1:56">
      <c r="A3" s="26">
        <v>2</v>
      </c>
      <c r="B3" s="26" t="s">
        <v>191</v>
      </c>
      <c r="C3" s="26" t="s">
        <v>192</v>
      </c>
      <c r="D3" s="26" t="s">
        <v>195</v>
      </c>
      <c r="E3" s="26" t="s">
        <v>196</v>
      </c>
      <c r="F3" s="26"/>
      <c r="G3" s="72"/>
      <c r="H3" s="26"/>
      <c r="I3" s="26"/>
      <c r="J3" s="26"/>
      <c r="K3" s="26"/>
      <c r="L3" s="26"/>
      <c r="M3" s="26"/>
      <c r="N3" s="26"/>
      <c r="O3" s="26"/>
      <c r="P3" s="26"/>
      <c r="Q3" s="26"/>
      <c r="R3" s="26"/>
    </row>
    <row r="4" spans="1:56">
      <c r="A4" s="26">
        <v>3</v>
      </c>
      <c r="B4" s="26" t="s">
        <v>191</v>
      </c>
      <c r="C4" s="26" t="s">
        <v>192</v>
      </c>
      <c r="D4" s="26" t="s">
        <v>197</v>
      </c>
      <c r="E4" s="26" t="s">
        <v>198</v>
      </c>
      <c r="F4" s="26"/>
      <c r="G4" s="72"/>
      <c r="H4" s="26"/>
      <c r="I4" s="26"/>
      <c r="J4" s="26"/>
      <c r="K4" s="26"/>
      <c r="L4" s="26"/>
      <c r="M4" s="26"/>
      <c r="N4" s="26"/>
      <c r="O4" s="26"/>
      <c r="P4" s="26"/>
      <c r="Q4" s="26"/>
      <c r="R4" s="26"/>
    </row>
    <row r="5" spans="1:56">
      <c r="A5" s="26">
        <v>4</v>
      </c>
      <c r="B5" s="26" t="s">
        <v>191</v>
      </c>
      <c r="C5" s="26" t="s">
        <v>183</v>
      </c>
      <c r="D5" s="26" t="s">
        <v>199</v>
      </c>
      <c r="E5" s="26" t="s">
        <v>200</v>
      </c>
      <c r="F5" s="26"/>
      <c r="G5" s="71">
        <f>SUM(G2:G4)</f>
        <v>0</v>
      </c>
      <c r="H5" s="26"/>
      <c r="I5" s="26"/>
      <c r="J5" s="26"/>
      <c r="K5" s="26"/>
      <c r="L5" s="26"/>
      <c r="M5" s="26"/>
      <c r="N5" s="26"/>
      <c r="O5" s="26"/>
      <c r="P5" s="26"/>
      <c r="Q5" s="26"/>
      <c r="R5" s="26"/>
    </row>
    <row r="6" spans="1:56">
      <c r="A6" s="26">
        <v>5</v>
      </c>
      <c r="B6" s="26" t="s">
        <v>191</v>
      </c>
      <c r="C6" s="26" t="s">
        <v>192</v>
      </c>
      <c r="D6" s="26" t="s">
        <v>201</v>
      </c>
      <c r="E6" s="26" t="s">
        <v>202</v>
      </c>
      <c r="F6" s="26"/>
      <c r="G6" s="72"/>
      <c r="H6" s="26"/>
      <c r="I6" s="26"/>
      <c r="J6" s="26"/>
      <c r="K6" s="26"/>
      <c r="L6" s="26"/>
      <c r="M6" s="26"/>
      <c r="N6" s="26"/>
      <c r="O6" s="26"/>
      <c r="P6" s="26"/>
      <c r="Q6" s="26"/>
      <c r="R6" s="26"/>
    </row>
    <row r="7" spans="1:56">
      <c r="A7" s="26">
        <v>6</v>
      </c>
      <c r="B7" s="26" t="s">
        <v>191</v>
      </c>
      <c r="C7" s="26" t="s">
        <v>192</v>
      </c>
      <c r="D7" s="26" t="s">
        <v>203</v>
      </c>
      <c r="E7" s="26" t="s">
        <v>204</v>
      </c>
      <c r="F7" s="26"/>
      <c r="G7" s="72"/>
      <c r="H7" s="26"/>
      <c r="I7" s="26"/>
      <c r="J7" s="26"/>
      <c r="K7" s="26"/>
      <c r="L7" s="26"/>
      <c r="M7" s="26"/>
      <c r="N7" s="26"/>
      <c r="O7" s="26"/>
      <c r="P7" s="26"/>
      <c r="Q7" s="26"/>
      <c r="R7" s="26"/>
    </row>
    <row r="8" spans="1:56">
      <c r="A8" s="26">
        <v>7</v>
      </c>
      <c r="B8" s="26" t="s">
        <v>191</v>
      </c>
      <c r="C8" s="26" t="s">
        <v>183</v>
      </c>
      <c r="D8" s="26" t="s">
        <v>205</v>
      </c>
      <c r="E8" s="26" t="s">
        <v>206</v>
      </c>
      <c r="F8" s="26"/>
      <c r="G8" s="71">
        <f>SUM(G6:G7)</f>
        <v>0</v>
      </c>
      <c r="H8" s="26"/>
      <c r="I8" s="26"/>
      <c r="J8" s="26"/>
      <c r="K8" s="26"/>
      <c r="L8" s="26"/>
      <c r="M8" s="26"/>
      <c r="N8" s="26"/>
      <c r="O8" s="26"/>
      <c r="P8" s="26"/>
      <c r="Q8" s="26"/>
      <c r="R8" s="26"/>
    </row>
    <row r="9" spans="1:56">
      <c r="A9" s="26">
        <v>8</v>
      </c>
      <c r="B9" s="26" t="s">
        <v>191</v>
      </c>
      <c r="C9" s="26" t="s">
        <v>192</v>
      </c>
      <c r="D9" s="26" t="s">
        <v>207</v>
      </c>
      <c r="E9" s="26" t="s">
        <v>208</v>
      </c>
      <c r="F9" s="26"/>
      <c r="G9" s="72"/>
      <c r="H9" s="26"/>
      <c r="I9" s="26"/>
      <c r="J9" s="26"/>
      <c r="K9" s="26"/>
      <c r="L9" s="26"/>
      <c r="M9" s="26"/>
      <c r="N9" s="26"/>
      <c r="O9" s="26"/>
      <c r="P9" s="26"/>
      <c r="Q9" s="26"/>
      <c r="R9" s="26"/>
    </row>
    <row r="10" spans="1:56">
      <c r="A10" s="26">
        <v>9</v>
      </c>
      <c r="B10" s="26" t="s">
        <v>191</v>
      </c>
      <c r="C10" s="26" t="s">
        <v>192</v>
      </c>
      <c r="D10" s="26" t="s">
        <v>209</v>
      </c>
      <c r="E10" s="26" t="s">
        <v>210</v>
      </c>
      <c r="F10" s="26"/>
      <c r="G10" s="72"/>
      <c r="H10" s="26"/>
      <c r="I10" s="26"/>
      <c r="J10" s="26"/>
      <c r="K10" s="26"/>
      <c r="L10" s="26"/>
      <c r="M10" s="26"/>
      <c r="N10" s="26"/>
      <c r="O10" s="26"/>
      <c r="P10" s="26"/>
      <c r="Q10" s="26"/>
      <c r="R10" s="26"/>
    </row>
    <row r="11" spans="1:56">
      <c r="A11" s="26">
        <v>10</v>
      </c>
      <c r="B11" s="26" t="s">
        <v>191</v>
      </c>
      <c r="C11" s="26" t="s">
        <v>192</v>
      </c>
      <c r="D11" s="26" t="s">
        <v>211</v>
      </c>
      <c r="E11" s="26" t="s">
        <v>212</v>
      </c>
      <c r="F11" s="26"/>
      <c r="G11" s="72">
        <v>295913</v>
      </c>
      <c r="H11" s="26"/>
      <c r="I11" s="26"/>
      <c r="J11" s="26"/>
      <c r="K11" s="26"/>
      <c r="L11" s="26"/>
      <c r="M11" s="26"/>
      <c r="N11" s="26"/>
      <c r="O11" s="26"/>
      <c r="P11" s="26"/>
      <c r="Q11" s="26"/>
      <c r="R11" s="26"/>
    </row>
    <row r="12" spans="1:56">
      <c r="A12" s="26">
        <v>11</v>
      </c>
      <c r="B12" s="26" t="s">
        <v>191</v>
      </c>
      <c r="C12" s="26" t="s">
        <v>192</v>
      </c>
      <c r="D12" s="26" t="s">
        <v>213</v>
      </c>
      <c r="E12" s="26" t="s">
        <v>214</v>
      </c>
      <c r="F12" s="26"/>
      <c r="G12" s="72"/>
      <c r="H12" s="26"/>
      <c r="I12" s="26"/>
      <c r="J12" s="26"/>
      <c r="K12" s="26"/>
      <c r="L12" s="26"/>
      <c r="M12" s="26"/>
      <c r="N12" s="26"/>
      <c r="O12" s="26"/>
      <c r="P12" s="26"/>
      <c r="Q12" s="26"/>
      <c r="R12" s="26"/>
    </row>
    <row r="13" spans="1:56">
      <c r="A13" s="26">
        <v>12</v>
      </c>
      <c r="B13" s="26" t="s">
        <v>191</v>
      </c>
      <c r="C13" s="26" t="s">
        <v>192</v>
      </c>
      <c r="D13" s="26" t="s">
        <v>215</v>
      </c>
      <c r="E13" s="26" t="s">
        <v>216</v>
      </c>
      <c r="F13" s="26"/>
      <c r="G13" s="72"/>
      <c r="H13" s="26"/>
      <c r="I13" s="26"/>
      <c r="J13" s="26"/>
      <c r="K13" s="26"/>
      <c r="L13" s="26"/>
      <c r="M13" s="26"/>
      <c r="N13" s="26"/>
      <c r="O13" s="26"/>
      <c r="P13" s="26"/>
      <c r="Q13" s="26"/>
      <c r="R13" s="26"/>
    </row>
    <row r="14" spans="1:56">
      <c r="A14" s="26">
        <v>13</v>
      </c>
      <c r="B14" s="26" t="s">
        <v>191</v>
      </c>
      <c r="C14" s="26" t="s">
        <v>192</v>
      </c>
      <c r="D14" s="26" t="s">
        <v>217</v>
      </c>
      <c r="E14" s="26" t="s">
        <v>218</v>
      </c>
      <c r="F14" s="26"/>
      <c r="G14" s="72"/>
      <c r="H14" s="26"/>
      <c r="I14" s="26"/>
      <c r="J14" s="26"/>
      <c r="K14" s="26"/>
      <c r="L14" s="26"/>
      <c r="M14" s="26"/>
      <c r="N14" s="26"/>
      <c r="O14" s="26"/>
      <c r="P14" s="26"/>
      <c r="Q14" s="26"/>
      <c r="R14" s="26"/>
    </row>
    <row r="15" spans="1:56">
      <c r="A15" s="26">
        <v>14</v>
      </c>
      <c r="B15" s="26" t="s">
        <v>191</v>
      </c>
      <c r="C15" s="26" t="s">
        <v>192</v>
      </c>
      <c r="D15" s="26" t="s">
        <v>219</v>
      </c>
      <c r="E15" s="26" t="s">
        <v>220</v>
      </c>
      <c r="F15" s="26"/>
      <c r="G15" s="72"/>
      <c r="H15" s="26"/>
      <c r="I15" s="26"/>
      <c r="J15" s="26"/>
      <c r="K15" s="26"/>
      <c r="L15" s="26"/>
      <c r="M15" s="26"/>
      <c r="N15" s="26"/>
      <c r="O15" s="26"/>
      <c r="P15" s="26"/>
      <c r="Q15" s="26"/>
      <c r="R15" s="26"/>
    </row>
    <row r="16" spans="1:56">
      <c r="A16" s="26">
        <v>15</v>
      </c>
      <c r="B16" s="26" t="s">
        <v>191</v>
      </c>
      <c r="C16" s="26" t="s">
        <v>192</v>
      </c>
      <c r="D16" s="26" t="s">
        <v>221</v>
      </c>
      <c r="E16" s="26" t="s">
        <v>222</v>
      </c>
      <c r="F16" s="26"/>
      <c r="G16" s="72"/>
      <c r="H16" s="26"/>
      <c r="I16" s="26"/>
      <c r="J16" s="26"/>
      <c r="K16" s="26"/>
      <c r="L16" s="26"/>
      <c r="M16" s="26"/>
      <c r="N16" s="26"/>
      <c r="O16" s="26"/>
      <c r="P16" s="26"/>
      <c r="Q16" s="26"/>
      <c r="R16" s="26"/>
    </row>
    <row r="17" spans="1:18">
      <c r="A17" s="26">
        <v>16</v>
      </c>
      <c r="B17" s="26" t="s">
        <v>191</v>
      </c>
      <c r="C17" s="26" t="s">
        <v>192</v>
      </c>
      <c r="D17" s="26" t="s">
        <v>223</v>
      </c>
      <c r="E17" s="26" t="s">
        <v>224</v>
      </c>
      <c r="F17" s="26"/>
      <c r="G17" s="72"/>
      <c r="H17" s="26"/>
      <c r="I17" s="26"/>
      <c r="J17" s="26"/>
      <c r="K17" s="26"/>
      <c r="L17" s="26"/>
      <c r="M17" s="26"/>
      <c r="N17" s="26"/>
      <c r="O17" s="26"/>
      <c r="P17" s="26"/>
      <c r="Q17" s="26"/>
      <c r="R17" s="26"/>
    </row>
    <row r="18" spans="1:18">
      <c r="A18" s="26">
        <v>17</v>
      </c>
      <c r="B18" s="26" t="s">
        <v>191</v>
      </c>
      <c r="C18" s="26" t="s">
        <v>192</v>
      </c>
      <c r="D18" s="26" t="s">
        <v>225</v>
      </c>
      <c r="E18" s="26" t="s">
        <v>226</v>
      </c>
      <c r="F18" s="26"/>
      <c r="G18" s="72"/>
      <c r="H18" s="26"/>
      <c r="I18" s="26"/>
      <c r="J18" s="26"/>
      <c r="K18" s="26"/>
      <c r="L18" s="26"/>
      <c r="M18" s="26"/>
      <c r="N18" s="26"/>
      <c r="O18" s="26"/>
      <c r="P18" s="26"/>
      <c r="Q18" s="26"/>
      <c r="R18" s="26"/>
    </row>
    <row r="19" spans="1:18">
      <c r="A19" s="26">
        <v>18</v>
      </c>
      <c r="B19" s="26" t="s">
        <v>191</v>
      </c>
      <c r="C19" s="26" t="s">
        <v>192</v>
      </c>
      <c r="D19" s="26" t="s">
        <v>227</v>
      </c>
      <c r="E19" s="26" t="s">
        <v>228</v>
      </c>
      <c r="F19" s="26"/>
      <c r="G19" s="72"/>
      <c r="H19" s="26"/>
      <c r="I19" s="26"/>
      <c r="J19" s="26"/>
      <c r="K19" s="26"/>
      <c r="L19" s="26"/>
      <c r="M19" s="26"/>
      <c r="N19" s="26"/>
      <c r="O19" s="26"/>
      <c r="P19" s="26"/>
      <c r="Q19" s="26"/>
      <c r="R19" s="26"/>
    </row>
    <row r="20" spans="1:18">
      <c r="A20" s="26">
        <v>19</v>
      </c>
      <c r="B20" s="26" t="s">
        <v>191</v>
      </c>
      <c r="C20" s="26" t="s">
        <v>192</v>
      </c>
      <c r="D20" s="26" t="s">
        <v>229</v>
      </c>
      <c r="E20" s="26" t="s">
        <v>230</v>
      </c>
      <c r="F20" s="26"/>
      <c r="G20" s="72"/>
      <c r="H20" s="26"/>
      <c r="I20" s="26"/>
      <c r="J20" s="26"/>
      <c r="K20" s="26"/>
      <c r="L20" s="26"/>
      <c r="M20" s="26"/>
      <c r="N20" s="26"/>
      <c r="O20" s="26"/>
      <c r="P20" s="26"/>
      <c r="Q20" s="26"/>
      <c r="R20" s="26"/>
    </row>
    <row r="21" spans="1:18">
      <c r="A21" s="26">
        <v>20</v>
      </c>
      <c r="B21" s="26" t="s">
        <v>191</v>
      </c>
      <c r="C21" s="26" t="s">
        <v>192</v>
      </c>
      <c r="D21" s="26" t="s">
        <v>231</v>
      </c>
      <c r="E21" s="26" t="s">
        <v>232</v>
      </c>
      <c r="F21" s="26"/>
      <c r="G21" s="72"/>
      <c r="H21" s="26"/>
      <c r="I21" s="26"/>
      <c r="J21" s="26"/>
      <c r="K21" s="26"/>
      <c r="L21" s="26"/>
      <c r="M21" s="26"/>
      <c r="N21" s="26"/>
      <c r="O21" s="26"/>
      <c r="P21" s="26"/>
      <c r="Q21" s="26"/>
      <c r="R21" s="26"/>
    </row>
    <row r="22" spans="1:18">
      <c r="A22" s="26">
        <v>21</v>
      </c>
      <c r="B22" s="26" t="s">
        <v>191</v>
      </c>
      <c r="C22" s="26" t="s">
        <v>192</v>
      </c>
      <c r="D22" s="26" t="s">
        <v>233</v>
      </c>
      <c r="E22" s="26" t="s">
        <v>234</v>
      </c>
      <c r="F22" s="26"/>
      <c r="G22" s="72"/>
      <c r="H22" s="26"/>
      <c r="I22" s="26"/>
      <c r="J22" s="26"/>
      <c r="K22" s="26"/>
      <c r="L22" s="26"/>
      <c r="M22" s="26"/>
      <c r="N22" s="26"/>
      <c r="O22" s="26"/>
      <c r="P22" s="26"/>
      <c r="Q22" s="26"/>
      <c r="R22" s="26"/>
    </row>
    <row r="23" spans="1:18">
      <c r="A23" s="26">
        <v>22</v>
      </c>
      <c r="B23" s="26" t="s">
        <v>191</v>
      </c>
      <c r="C23" s="26" t="s">
        <v>192</v>
      </c>
      <c r="D23" s="26" t="s">
        <v>235</v>
      </c>
      <c r="E23" s="26" t="s">
        <v>236</v>
      </c>
      <c r="F23" s="26"/>
      <c r="G23" s="72"/>
      <c r="H23" s="26"/>
      <c r="I23" s="26"/>
      <c r="J23" s="26"/>
      <c r="K23" s="26"/>
      <c r="L23" s="26"/>
      <c r="M23" s="26"/>
      <c r="N23" s="26"/>
      <c r="O23" s="26"/>
      <c r="P23" s="26"/>
      <c r="Q23" s="26"/>
      <c r="R23" s="26"/>
    </row>
    <row r="24" spans="1:18">
      <c r="A24" s="26">
        <v>23</v>
      </c>
      <c r="B24" s="26" t="s">
        <v>191</v>
      </c>
      <c r="C24" s="26" t="s">
        <v>192</v>
      </c>
      <c r="D24" s="26" t="s">
        <v>237</v>
      </c>
      <c r="E24" s="26" t="s">
        <v>238</v>
      </c>
      <c r="F24" s="26"/>
      <c r="G24" s="72"/>
      <c r="H24" s="26"/>
      <c r="I24" s="26"/>
      <c r="J24" s="26"/>
      <c r="K24" s="26"/>
      <c r="L24" s="26"/>
      <c r="M24" s="26"/>
      <c r="N24" s="26"/>
      <c r="O24" s="26"/>
      <c r="P24" s="26"/>
      <c r="Q24" s="26"/>
      <c r="R24" s="26"/>
    </row>
    <row r="25" spans="1:18">
      <c r="A25" s="26">
        <v>24</v>
      </c>
      <c r="B25" s="26" t="s">
        <v>191</v>
      </c>
      <c r="C25" s="26" t="s">
        <v>192</v>
      </c>
      <c r="D25" s="26" t="s">
        <v>239</v>
      </c>
      <c r="E25" s="26" t="s">
        <v>240</v>
      </c>
      <c r="F25" s="26"/>
      <c r="G25" s="72"/>
      <c r="H25" s="26"/>
      <c r="I25" s="26"/>
      <c r="J25" s="26"/>
      <c r="K25" s="26"/>
      <c r="L25" s="26"/>
      <c r="M25" s="26"/>
      <c r="N25" s="26"/>
      <c r="O25" s="26"/>
      <c r="P25" s="26"/>
      <c r="Q25" s="26"/>
      <c r="R25" s="26"/>
    </row>
    <row r="26" spans="1:18">
      <c r="A26" s="26">
        <v>25</v>
      </c>
      <c r="B26" s="26" t="s">
        <v>191</v>
      </c>
      <c r="C26" s="26" t="s">
        <v>192</v>
      </c>
      <c r="D26" s="26" t="s">
        <v>241</v>
      </c>
      <c r="E26" s="26" t="s">
        <v>242</v>
      </c>
      <c r="F26" s="26"/>
      <c r="G26" s="72"/>
      <c r="H26" s="26"/>
      <c r="I26" s="26"/>
      <c r="J26" s="26"/>
      <c r="K26" s="26"/>
      <c r="L26" s="26"/>
      <c r="M26" s="26"/>
      <c r="N26" s="26"/>
      <c r="O26" s="26"/>
      <c r="P26" s="26"/>
      <c r="Q26" s="26"/>
      <c r="R26" s="26"/>
    </row>
    <row r="27" spans="1:18">
      <c r="A27" s="26">
        <v>26</v>
      </c>
      <c r="B27" s="26" t="s">
        <v>191</v>
      </c>
      <c r="C27" s="26" t="s">
        <v>192</v>
      </c>
      <c r="D27" s="26" t="s">
        <v>243</v>
      </c>
      <c r="E27" s="26" t="s">
        <v>244</v>
      </c>
      <c r="F27" s="26"/>
      <c r="G27" s="72"/>
      <c r="H27" s="26"/>
      <c r="I27" s="26"/>
      <c r="J27" s="26"/>
      <c r="K27" s="26"/>
      <c r="L27" s="26"/>
      <c r="M27" s="26"/>
      <c r="N27" s="26"/>
      <c r="O27" s="26"/>
      <c r="P27" s="26"/>
      <c r="Q27" s="26"/>
      <c r="R27" s="26"/>
    </row>
    <row r="28" spans="1:18">
      <c r="A28" s="26">
        <v>27</v>
      </c>
      <c r="B28" s="26" t="s">
        <v>191</v>
      </c>
      <c r="C28" s="26" t="s">
        <v>192</v>
      </c>
      <c r="D28" s="26" t="s">
        <v>245</v>
      </c>
      <c r="E28" s="26" t="s">
        <v>246</v>
      </c>
      <c r="F28" s="26"/>
      <c r="G28" s="72"/>
      <c r="H28" s="26"/>
      <c r="I28" s="26"/>
      <c r="J28" s="26"/>
      <c r="K28" s="26"/>
      <c r="L28" s="26"/>
      <c r="M28" s="26"/>
      <c r="N28" s="26"/>
      <c r="O28" s="26"/>
      <c r="P28" s="26"/>
      <c r="Q28" s="26"/>
      <c r="R28" s="26"/>
    </row>
    <row r="29" spans="1:18">
      <c r="A29" s="26">
        <v>28</v>
      </c>
      <c r="B29" s="26" t="s">
        <v>191</v>
      </c>
      <c r="C29" s="26" t="s">
        <v>192</v>
      </c>
      <c r="D29" s="26" t="s">
        <v>247</v>
      </c>
      <c r="E29" s="26" t="s">
        <v>248</v>
      </c>
      <c r="F29" s="26"/>
      <c r="G29" s="72"/>
      <c r="H29" s="26"/>
      <c r="I29" s="26"/>
      <c r="J29" s="26"/>
      <c r="K29" s="26"/>
      <c r="L29" s="26"/>
      <c r="M29" s="26"/>
      <c r="N29" s="26"/>
      <c r="O29" s="26"/>
      <c r="P29" s="26"/>
      <c r="Q29" s="26"/>
      <c r="R29" s="26"/>
    </row>
    <row r="30" spans="1:18">
      <c r="A30" s="26">
        <v>29</v>
      </c>
      <c r="B30" s="26" t="s">
        <v>191</v>
      </c>
      <c r="C30" s="26" t="s">
        <v>192</v>
      </c>
      <c r="D30" s="26" t="s">
        <v>249</v>
      </c>
      <c r="E30" s="26" t="s">
        <v>250</v>
      </c>
      <c r="F30" s="26"/>
      <c r="G30" s="72"/>
      <c r="H30" s="26"/>
      <c r="I30" s="26"/>
      <c r="J30" s="26"/>
      <c r="K30" s="26"/>
      <c r="L30" s="26"/>
      <c r="M30" s="26"/>
      <c r="N30" s="26"/>
      <c r="O30" s="26"/>
      <c r="P30" s="26"/>
      <c r="Q30" s="26"/>
      <c r="R30" s="26"/>
    </row>
    <row r="31" spans="1:18">
      <c r="A31" s="26">
        <v>30</v>
      </c>
      <c r="B31" s="26" t="s">
        <v>191</v>
      </c>
      <c r="C31" s="26" t="s">
        <v>192</v>
      </c>
      <c r="D31" s="26" t="s">
        <v>251</v>
      </c>
      <c r="E31" s="26" t="s">
        <v>252</v>
      </c>
      <c r="F31" s="26"/>
      <c r="G31" s="72"/>
      <c r="H31" s="26"/>
      <c r="I31" s="26"/>
      <c r="J31" s="26"/>
      <c r="K31" s="26"/>
      <c r="L31" s="26"/>
      <c r="M31" s="26"/>
      <c r="N31" s="26"/>
      <c r="O31" s="26"/>
      <c r="P31" s="26"/>
      <c r="Q31" s="26"/>
      <c r="R31" s="26"/>
    </row>
    <row r="32" spans="1:18">
      <c r="A32" s="26">
        <v>31</v>
      </c>
      <c r="B32" s="26" t="s">
        <v>191</v>
      </c>
      <c r="C32" s="26" t="s">
        <v>192</v>
      </c>
      <c r="D32" s="26" t="s">
        <v>253</v>
      </c>
      <c r="E32" s="26" t="s">
        <v>254</v>
      </c>
      <c r="F32" s="26"/>
      <c r="G32" s="72"/>
      <c r="H32" s="26"/>
      <c r="I32" s="26"/>
      <c r="J32" s="26"/>
      <c r="K32" s="26"/>
      <c r="L32" s="26"/>
      <c r="M32" s="26"/>
      <c r="N32" s="26"/>
      <c r="O32" s="26"/>
      <c r="P32" s="26"/>
      <c r="Q32" s="26"/>
      <c r="R32" s="26"/>
    </row>
    <row r="33" spans="1:18">
      <c r="A33" s="26">
        <v>32</v>
      </c>
      <c r="B33" s="26" t="s">
        <v>191</v>
      </c>
      <c r="C33" s="26" t="s">
        <v>192</v>
      </c>
      <c r="D33" s="26" t="s">
        <v>255</v>
      </c>
      <c r="E33" s="26" t="s">
        <v>256</v>
      </c>
      <c r="F33" s="26"/>
      <c r="G33" s="72"/>
      <c r="H33" s="26"/>
      <c r="I33" s="26"/>
      <c r="J33" s="26"/>
      <c r="K33" s="26"/>
      <c r="L33" s="26"/>
      <c r="M33" s="26"/>
      <c r="N33" s="26"/>
      <c r="O33" s="26"/>
      <c r="P33" s="26"/>
      <c r="Q33" s="26"/>
      <c r="R33" s="26"/>
    </row>
    <row r="34" spans="1:18">
      <c r="A34" s="26">
        <v>33</v>
      </c>
      <c r="B34" s="26" t="s">
        <v>191</v>
      </c>
      <c r="C34" s="26" t="s">
        <v>192</v>
      </c>
      <c r="D34" s="26" t="s">
        <v>257</v>
      </c>
      <c r="E34" s="26" t="s">
        <v>258</v>
      </c>
      <c r="F34" s="26"/>
      <c r="G34" s="72"/>
      <c r="H34" s="26"/>
      <c r="I34" s="26"/>
      <c r="J34" s="26"/>
      <c r="K34" s="26"/>
      <c r="L34" s="26"/>
      <c r="M34" s="26"/>
      <c r="N34" s="26"/>
      <c r="O34" s="26"/>
      <c r="P34" s="26"/>
      <c r="Q34" s="26"/>
      <c r="R34" s="26"/>
    </row>
    <row r="35" spans="1:18">
      <c r="A35" s="26">
        <v>34</v>
      </c>
      <c r="B35" s="26" t="s">
        <v>191</v>
      </c>
      <c r="C35" s="26" t="s">
        <v>192</v>
      </c>
      <c r="D35" s="26" t="s">
        <v>259</v>
      </c>
      <c r="E35" s="26" t="s">
        <v>260</v>
      </c>
      <c r="F35" s="26"/>
      <c r="G35" s="72"/>
      <c r="H35" s="26"/>
      <c r="I35" s="26"/>
      <c r="J35" s="26"/>
      <c r="K35" s="26"/>
      <c r="L35" s="26"/>
      <c r="M35" s="26"/>
      <c r="N35" s="26"/>
      <c r="O35" s="26"/>
      <c r="P35" s="26"/>
      <c r="Q35" s="26"/>
      <c r="R35" s="26"/>
    </row>
    <row r="36" spans="1:18">
      <c r="A36" s="26">
        <v>35</v>
      </c>
      <c r="B36" s="26" t="s">
        <v>191</v>
      </c>
      <c r="C36" s="26" t="s">
        <v>192</v>
      </c>
      <c r="D36" s="26" t="s">
        <v>261</v>
      </c>
      <c r="E36" s="26" t="s">
        <v>262</v>
      </c>
      <c r="F36" s="26"/>
      <c r="G36" s="72"/>
      <c r="H36" s="26"/>
      <c r="I36" s="26"/>
      <c r="J36" s="26"/>
      <c r="K36" s="26"/>
      <c r="L36" s="26"/>
      <c r="M36" s="26"/>
      <c r="N36" s="26"/>
      <c r="O36" s="26"/>
      <c r="P36" s="26"/>
      <c r="Q36" s="26"/>
      <c r="R36" s="26"/>
    </row>
    <row r="37" spans="1:18">
      <c r="A37" s="26">
        <v>36</v>
      </c>
      <c r="B37" s="26" t="s">
        <v>191</v>
      </c>
      <c r="C37" s="26" t="s">
        <v>192</v>
      </c>
      <c r="D37" s="26" t="s">
        <v>263</v>
      </c>
      <c r="E37" s="26" t="s">
        <v>264</v>
      </c>
      <c r="F37" s="26"/>
      <c r="G37" s="72"/>
      <c r="H37" s="26"/>
      <c r="I37" s="26"/>
      <c r="J37" s="26"/>
      <c r="K37" s="26"/>
      <c r="L37" s="26"/>
      <c r="M37" s="26"/>
      <c r="N37" s="26"/>
      <c r="O37" s="26"/>
      <c r="P37" s="26"/>
      <c r="Q37" s="26"/>
      <c r="R37" s="26"/>
    </row>
    <row r="38" spans="1:18">
      <c r="A38" s="26">
        <v>37</v>
      </c>
      <c r="B38" s="26" t="s">
        <v>191</v>
      </c>
      <c r="C38" s="26" t="s">
        <v>192</v>
      </c>
      <c r="D38" s="26" t="s">
        <v>265</v>
      </c>
      <c r="E38" s="26" t="s">
        <v>266</v>
      </c>
      <c r="F38" s="26"/>
      <c r="G38" s="72"/>
      <c r="H38" s="26"/>
      <c r="I38" s="26"/>
      <c r="J38" s="26"/>
      <c r="K38" s="26"/>
      <c r="L38" s="26"/>
      <c r="M38" s="26"/>
      <c r="N38" s="26"/>
      <c r="O38" s="26"/>
      <c r="P38" s="26"/>
      <c r="Q38" s="26"/>
      <c r="R38" s="26"/>
    </row>
    <row r="39" spans="1:18">
      <c r="A39" s="26">
        <v>38</v>
      </c>
      <c r="B39" s="26" t="s">
        <v>191</v>
      </c>
      <c r="C39" s="26" t="s">
        <v>192</v>
      </c>
      <c r="D39" s="26" t="s">
        <v>267</v>
      </c>
      <c r="E39" s="26" t="s">
        <v>268</v>
      </c>
      <c r="F39" s="26"/>
      <c r="G39" s="72"/>
      <c r="H39" s="26"/>
      <c r="I39" s="26"/>
      <c r="J39" s="26"/>
      <c r="K39" s="26"/>
      <c r="L39" s="26"/>
      <c r="M39" s="26"/>
      <c r="N39" s="26"/>
      <c r="O39" s="26"/>
      <c r="P39" s="26"/>
      <c r="Q39" s="26"/>
      <c r="R39" s="26"/>
    </row>
    <row r="40" spans="1:18">
      <c r="A40" s="26">
        <v>39</v>
      </c>
      <c r="B40" s="26" t="s">
        <v>191</v>
      </c>
      <c r="C40" s="26" t="s">
        <v>192</v>
      </c>
      <c r="D40" s="26" t="s">
        <v>269</v>
      </c>
      <c r="E40" s="26" t="s">
        <v>270</v>
      </c>
      <c r="F40" s="26"/>
      <c r="G40" s="72"/>
      <c r="H40" s="26"/>
      <c r="I40" s="26"/>
      <c r="J40" s="26"/>
      <c r="K40" s="26"/>
      <c r="L40" s="26"/>
      <c r="M40" s="26"/>
      <c r="N40" s="26"/>
      <c r="O40" s="26"/>
      <c r="P40" s="26"/>
      <c r="Q40" s="26"/>
      <c r="R40" s="26"/>
    </row>
    <row r="41" spans="1:18">
      <c r="A41" s="26">
        <v>40</v>
      </c>
      <c r="B41" s="26" t="s">
        <v>191</v>
      </c>
      <c r="C41" s="26" t="s">
        <v>192</v>
      </c>
      <c r="D41" s="26" t="s">
        <v>271</v>
      </c>
      <c r="E41" s="26" t="s">
        <v>272</v>
      </c>
      <c r="F41" s="26"/>
      <c r="G41" s="72"/>
      <c r="H41" s="26"/>
      <c r="I41" s="26"/>
      <c r="J41" s="26"/>
      <c r="K41" s="26"/>
      <c r="L41" s="26"/>
      <c r="M41" s="26"/>
      <c r="N41" s="26"/>
      <c r="O41" s="26"/>
      <c r="P41" s="26"/>
      <c r="Q41" s="26"/>
      <c r="R41" s="26"/>
    </row>
    <row r="42" spans="1:18">
      <c r="A42" s="26">
        <v>41</v>
      </c>
      <c r="B42" s="26" t="s">
        <v>191</v>
      </c>
      <c r="C42" s="26" t="s">
        <v>192</v>
      </c>
      <c r="D42" s="26" t="s">
        <v>273</v>
      </c>
      <c r="E42" s="26" t="s">
        <v>274</v>
      </c>
      <c r="F42" s="26"/>
      <c r="G42" s="72"/>
      <c r="H42" s="26"/>
      <c r="I42" s="26"/>
      <c r="J42" s="26"/>
      <c r="K42" s="26"/>
      <c r="L42" s="26"/>
      <c r="M42" s="26"/>
      <c r="N42" s="26"/>
      <c r="O42" s="26"/>
      <c r="P42" s="26"/>
      <c r="Q42" s="26"/>
      <c r="R42" s="26"/>
    </row>
    <row r="43" spans="1:18">
      <c r="A43" s="26">
        <v>42</v>
      </c>
      <c r="B43" s="26" t="s">
        <v>191</v>
      </c>
      <c r="C43" s="26" t="s">
        <v>192</v>
      </c>
      <c r="D43" s="26" t="s">
        <v>275</v>
      </c>
      <c r="E43" s="26" t="s">
        <v>276</v>
      </c>
      <c r="F43" s="26"/>
      <c r="G43" s="72"/>
      <c r="H43" s="26"/>
      <c r="I43" s="26"/>
      <c r="J43" s="26"/>
      <c r="K43" s="26"/>
      <c r="L43" s="26"/>
      <c r="M43" s="26"/>
      <c r="N43" s="26"/>
      <c r="O43" s="26"/>
      <c r="P43" s="26"/>
      <c r="Q43" s="26"/>
      <c r="R43" s="26"/>
    </row>
    <row r="44" spans="1:18">
      <c r="A44" s="26">
        <v>43</v>
      </c>
      <c r="B44" s="26" t="s">
        <v>191</v>
      </c>
      <c r="C44" s="26" t="s">
        <v>183</v>
      </c>
      <c r="D44" s="26" t="s">
        <v>277</v>
      </c>
      <c r="E44" s="26" t="s">
        <v>278</v>
      </c>
      <c r="F44" s="26"/>
      <c r="G44" s="70">
        <f>SUM(G9:G43)</f>
        <v>295913</v>
      </c>
      <c r="H44" s="26"/>
      <c r="I44" s="26"/>
      <c r="J44" s="26"/>
      <c r="K44" s="26"/>
      <c r="L44" s="26"/>
      <c r="M44" s="26"/>
      <c r="N44" s="26"/>
      <c r="O44" s="26"/>
      <c r="P44" s="26"/>
      <c r="Q44" s="26"/>
      <c r="R44" s="26"/>
    </row>
    <row r="45" spans="1:18">
      <c r="A45" s="26">
        <v>44</v>
      </c>
      <c r="B45" s="26" t="s">
        <v>191</v>
      </c>
      <c r="C45" s="26" t="s">
        <v>192</v>
      </c>
      <c r="D45" s="26" t="s">
        <v>279</v>
      </c>
      <c r="E45" s="26" t="s">
        <v>280</v>
      </c>
      <c r="F45" s="26"/>
      <c r="G45" s="72"/>
      <c r="H45" s="26"/>
      <c r="I45" s="26"/>
      <c r="J45" s="26"/>
      <c r="K45" s="26"/>
      <c r="L45" s="26"/>
      <c r="M45" s="26"/>
      <c r="N45" s="26"/>
      <c r="O45" s="26"/>
      <c r="P45" s="26"/>
      <c r="Q45" s="26"/>
      <c r="R45" s="26"/>
    </row>
    <row r="46" spans="1:18">
      <c r="A46" s="26">
        <v>45</v>
      </c>
      <c r="B46" s="26" t="s">
        <v>191</v>
      </c>
      <c r="C46" s="26" t="s">
        <v>192</v>
      </c>
      <c r="D46" s="26" t="s">
        <v>281</v>
      </c>
      <c r="E46" s="26" t="s">
        <v>282</v>
      </c>
      <c r="F46" s="26"/>
      <c r="G46" s="72"/>
      <c r="H46" s="26"/>
      <c r="I46" s="26"/>
      <c r="J46" s="26"/>
      <c r="K46" s="26"/>
      <c r="L46" s="26"/>
      <c r="M46" s="26"/>
      <c r="N46" s="26"/>
      <c r="O46" s="26"/>
      <c r="P46" s="26"/>
      <c r="Q46" s="26"/>
      <c r="R46" s="26"/>
    </row>
    <row r="47" spans="1:18">
      <c r="A47" s="26">
        <v>46</v>
      </c>
      <c r="B47" s="26" t="s">
        <v>191</v>
      </c>
      <c r="C47" s="26" t="s">
        <v>192</v>
      </c>
      <c r="D47" s="26" t="s">
        <v>283</v>
      </c>
      <c r="E47" s="26" t="s">
        <v>284</v>
      </c>
      <c r="F47" s="26"/>
      <c r="G47" s="72"/>
      <c r="H47" s="26"/>
      <c r="I47" s="26"/>
      <c r="J47" s="26"/>
      <c r="K47" s="26"/>
      <c r="L47" s="26"/>
      <c r="M47" s="26"/>
      <c r="N47" s="26"/>
      <c r="O47" s="26"/>
      <c r="P47" s="26"/>
      <c r="Q47" s="26"/>
      <c r="R47" s="26"/>
    </row>
    <row r="48" spans="1:18">
      <c r="A48" s="26">
        <v>47</v>
      </c>
      <c r="B48" s="26" t="s">
        <v>191</v>
      </c>
      <c r="C48" s="26" t="s">
        <v>192</v>
      </c>
      <c r="D48" s="26" t="s">
        <v>285</v>
      </c>
      <c r="E48" s="26" t="s">
        <v>286</v>
      </c>
      <c r="F48" s="26"/>
      <c r="G48" s="72"/>
      <c r="H48" s="26"/>
      <c r="I48" s="26"/>
      <c r="J48" s="26"/>
      <c r="K48" s="26"/>
      <c r="L48" s="26"/>
      <c r="M48" s="26"/>
      <c r="N48" s="26"/>
      <c r="O48" s="26"/>
      <c r="P48" s="26"/>
      <c r="Q48" s="26"/>
      <c r="R48" s="26"/>
    </row>
    <row r="49" spans="1:18">
      <c r="A49" s="26">
        <v>48</v>
      </c>
      <c r="B49" s="26" t="s">
        <v>191</v>
      </c>
      <c r="C49" s="26" t="s">
        <v>192</v>
      </c>
      <c r="D49" s="26" t="s">
        <v>287</v>
      </c>
      <c r="E49" s="26" t="s">
        <v>288</v>
      </c>
      <c r="F49" s="26"/>
      <c r="G49" s="72"/>
      <c r="H49" s="26"/>
      <c r="I49" s="26"/>
      <c r="J49" s="26"/>
      <c r="K49" s="26"/>
      <c r="L49" s="26"/>
      <c r="M49" s="26"/>
      <c r="N49" s="26"/>
      <c r="O49" s="26"/>
      <c r="P49" s="26"/>
      <c r="Q49" s="26"/>
      <c r="R49" s="26"/>
    </row>
    <row r="50" spans="1:18">
      <c r="A50" s="26">
        <v>49</v>
      </c>
      <c r="B50" s="26" t="s">
        <v>191</v>
      </c>
      <c r="C50" s="26" t="s">
        <v>192</v>
      </c>
      <c r="D50" s="26" t="s">
        <v>289</v>
      </c>
      <c r="E50" s="26" t="s">
        <v>290</v>
      </c>
      <c r="F50" s="26"/>
      <c r="G50" s="72"/>
      <c r="H50" s="26"/>
      <c r="I50" s="26"/>
      <c r="J50" s="26"/>
      <c r="K50" s="26"/>
      <c r="L50" s="26"/>
      <c r="M50" s="26"/>
      <c r="N50" s="26"/>
      <c r="O50" s="26"/>
      <c r="P50" s="26"/>
      <c r="Q50" s="26"/>
      <c r="R50" s="26"/>
    </row>
    <row r="51" spans="1:18">
      <c r="A51" s="26">
        <v>50</v>
      </c>
      <c r="B51" s="26" t="s">
        <v>191</v>
      </c>
      <c r="C51" s="26" t="s">
        <v>192</v>
      </c>
      <c r="D51" s="26" t="s">
        <v>291</v>
      </c>
      <c r="E51" s="26" t="s">
        <v>292</v>
      </c>
      <c r="F51" s="26"/>
      <c r="G51" s="72"/>
      <c r="H51" s="26"/>
      <c r="I51" s="26"/>
      <c r="J51" s="26"/>
      <c r="K51" s="26"/>
      <c r="L51" s="26"/>
      <c r="M51" s="26"/>
      <c r="N51" s="26"/>
      <c r="O51" s="26"/>
      <c r="P51" s="26"/>
      <c r="Q51" s="26"/>
      <c r="R51" s="26"/>
    </row>
    <row r="52" spans="1:18">
      <c r="A52" s="26">
        <v>51</v>
      </c>
      <c r="B52" s="26" t="s">
        <v>191</v>
      </c>
      <c r="C52" s="26" t="s">
        <v>192</v>
      </c>
      <c r="D52" s="26" t="s">
        <v>293</v>
      </c>
      <c r="E52" s="26" t="s">
        <v>294</v>
      </c>
      <c r="F52" s="26"/>
      <c r="G52" s="72"/>
      <c r="H52" s="26"/>
      <c r="I52" s="26"/>
      <c r="J52" s="26"/>
      <c r="K52" s="26"/>
      <c r="L52" s="26"/>
      <c r="M52" s="26"/>
      <c r="N52" s="26"/>
      <c r="O52" s="26"/>
      <c r="P52" s="26"/>
      <c r="Q52" s="26"/>
      <c r="R52" s="26"/>
    </row>
    <row r="53" spans="1:18">
      <c r="A53" s="26">
        <v>52</v>
      </c>
      <c r="B53" s="26" t="s">
        <v>191</v>
      </c>
      <c r="C53" s="26" t="s">
        <v>192</v>
      </c>
      <c r="D53" s="26" t="s">
        <v>295</v>
      </c>
      <c r="E53" s="26" t="s">
        <v>296</v>
      </c>
      <c r="F53" s="26"/>
      <c r="G53" s="72"/>
      <c r="H53" s="26"/>
      <c r="I53" s="26"/>
      <c r="J53" s="26"/>
      <c r="K53" s="26"/>
      <c r="L53" s="26"/>
      <c r="M53" s="26"/>
      <c r="N53" s="26"/>
      <c r="O53" s="26"/>
      <c r="P53" s="26"/>
      <c r="Q53" s="26"/>
      <c r="R53" s="26"/>
    </row>
    <row r="54" spans="1:18">
      <c r="A54" s="26">
        <v>53</v>
      </c>
      <c r="B54" s="26" t="s">
        <v>191</v>
      </c>
      <c r="C54" s="26" t="s">
        <v>183</v>
      </c>
      <c r="D54" s="26" t="s">
        <v>297</v>
      </c>
      <c r="E54" s="26" t="s">
        <v>298</v>
      </c>
      <c r="F54" s="26"/>
      <c r="G54" s="70">
        <f>SUM(G5,G8,,G44,G45:G53)</f>
        <v>295913</v>
      </c>
      <c r="H54" s="26"/>
      <c r="I54" s="26"/>
      <c r="J54" s="26"/>
      <c r="K54" s="26"/>
      <c r="L54" s="26"/>
      <c r="M54" s="26"/>
      <c r="N54" s="26"/>
      <c r="O54" s="26"/>
      <c r="P54" s="26"/>
      <c r="Q54" s="26"/>
      <c r="R54" s="26"/>
    </row>
    <row r="55" spans="1:18">
      <c r="A55" s="26">
        <v>54</v>
      </c>
      <c r="B55" s="26" t="s">
        <v>299</v>
      </c>
      <c r="C55" s="26" t="s">
        <v>192</v>
      </c>
      <c r="D55" s="26" t="s">
        <v>8</v>
      </c>
      <c r="E55" s="26" t="s">
        <v>9</v>
      </c>
      <c r="F55" s="64">
        <v>0.13</v>
      </c>
      <c r="G55" s="72">
        <v>6173.9</v>
      </c>
      <c r="H55" s="26"/>
      <c r="I55" s="26"/>
      <c r="J55" s="26"/>
      <c r="K55" s="26"/>
      <c r="L55" s="26"/>
      <c r="M55" s="26"/>
      <c r="N55" s="26"/>
      <c r="O55" s="26"/>
      <c r="P55" s="26"/>
      <c r="Q55" s="26"/>
      <c r="R55" s="26"/>
    </row>
    <row r="56" spans="1:18">
      <c r="A56" s="26">
        <v>55</v>
      </c>
      <c r="B56" s="26" t="s">
        <v>299</v>
      </c>
      <c r="C56" s="26" t="s">
        <v>192</v>
      </c>
      <c r="D56" s="26" t="s">
        <v>10</v>
      </c>
      <c r="E56" s="26" t="s">
        <v>11</v>
      </c>
      <c r="F56" s="64">
        <v>0.09</v>
      </c>
      <c r="G56" s="72">
        <v>7318.48</v>
      </c>
      <c r="H56" s="26"/>
      <c r="I56" s="26"/>
      <c r="J56" s="26"/>
      <c r="K56" s="26"/>
      <c r="L56" s="26"/>
      <c r="M56" s="26"/>
      <c r="N56" s="26"/>
      <c r="O56" s="26"/>
      <c r="P56" s="26"/>
      <c r="Q56" s="26"/>
      <c r="R56" s="26"/>
    </row>
    <row r="57" spans="1:18">
      <c r="A57" s="26">
        <v>56</v>
      </c>
      <c r="B57" s="26" t="s">
        <v>299</v>
      </c>
      <c r="C57" s="26" t="s">
        <v>192</v>
      </c>
      <c r="D57" s="26" t="s">
        <v>12</v>
      </c>
      <c r="E57" s="26" t="s">
        <v>13</v>
      </c>
      <c r="F57" s="64"/>
      <c r="G57" s="72"/>
      <c r="H57" s="26"/>
      <c r="I57" s="26"/>
      <c r="J57" s="26"/>
      <c r="K57" s="26"/>
      <c r="L57" s="26"/>
      <c r="M57" s="26"/>
      <c r="N57" s="26"/>
      <c r="O57" s="26"/>
      <c r="P57" s="26"/>
      <c r="Q57" s="26"/>
      <c r="R57" s="26"/>
    </row>
    <row r="58" spans="1:18">
      <c r="A58" s="26">
        <v>57</v>
      </c>
      <c r="B58" s="26" t="s">
        <v>299</v>
      </c>
      <c r="C58" s="26" t="s">
        <v>192</v>
      </c>
      <c r="D58" s="26" t="s">
        <v>14</v>
      </c>
      <c r="E58" s="26" t="s">
        <v>15</v>
      </c>
      <c r="F58" s="64">
        <v>0.03</v>
      </c>
      <c r="G58" s="72">
        <v>1579.49</v>
      </c>
      <c r="H58" s="26"/>
      <c r="I58" s="26"/>
      <c r="J58" s="26"/>
      <c r="K58" s="26"/>
      <c r="L58" s="26"/>
      <c r="M58" s="26"/>
      <c r="N58" s="26"/>
      <c r="O58" s="26"/>
      <c r="P58" s="26"/>
      <c r="Q58" s="26"/>
      <c r="R58" s="26"/>
    </row>
    <row r="59" spans="1:18">
      <c r="A59" s="26">
        <v>58</v>
      </c>
      <c r="B59" s="26" t="s">
        <v>299</v>
      </c>
      <c r="C59" s="26" t="s">
        <v>192</v>
      </c>
      <c r="D59" s="26" t="s">
        <v>18</v>
      </c>
      <c r="E59" s="26" t="s">
        <v>19</v>
      </c>
      <c r="F59" s="64"/>
      <c r="G59" s="72"/>
      <c r="H59" s="26"/>
      <c r="I59" s="26"/>
      <c r="J59" s="26"/>
      <c r="K59" s="26"/>
      <c r="L59" s="26"/>
      <c r="M59" s="26"/>
      <c r="N59" s="26"/>
      <c r="O59" s="26"/>
      <c r="P59" s="26"/>
      <c r="Q59" s="26"/>
      <c r="R59" s="26"/>
    </row>
    <row r="60" spans="1:18">
      <c r="A60" s="26">
        <v>59</v>
      </c>
      <c r="B60" s="26" t="s">
        <v>299</v>
      </c>
      <c r="C60" s="26" t="s">
        <v>192</v>
      </c>
      <c r="D60" s="26" t="s">
        <v>20</v>
      </c>
      <c r="E60" s="26" t="s">
        <v>21</v>
      </c>
      <c r="F60" s="64"/>
      <c r="G60" s="72"/>
      <c r="H60" s="26"/>
      <c r="I60" s="26"/>
      <c r="J60" s="26"/>
      <c r="K60" s="26"/>
      <c r="L60" s="26"/>
      <c r="M60" s="26"/>
      <c r="N60" s="26"/>
      <c r="O60" s="26"/>
      <c r="P60" s="26"/>
      <c r="Q60" s="26"/>
      <c r="R60" s="26"/>
    </row>
    <row r="61" spans="1:18">
      <c r="A61" s="26">
        <v>60</v>
      </c>
      <c r="B61" s="26" t="s">
        <v>299</v>
      </c>
      <c r="C61" s="26" t="s">
        <v>192</v>
      </c>
      <c r="D61" s="26" t="s">
        <v>22</v>
      </c>
      <c r="E61" s="26" t="s">
        <v>23</v>
      </c>
      <c r="F61" s="64"/>
      <c r="G61" s="72"/>
      <c r="H61" s="26"/>
      <c r="I61" s="26"/>
      <c r="J61" s="26"/>
      <c r="K61" s="26"/>
      <c r="L61" s="26"/>
      <c r="M61" s="26"/>
      <c r="N61" s="26"/>
      <c r="O61" s="26"/>
      <c r="P61" s="26"/>
      <c r="Q61" s="26"/>
      <c r="R61" s="26"/>
    </row>
    <row r="62" spans="1:18">
      <c r="A62" s="26">
        <v>61</v>
      </c>
      <c r="B62" s="26" t="s">
        <v>299</v>
      </c>
      <c r="C62" s="26" t="s">
        <v>192</v>
      </c>
      <c r="D62" s="26" t="s">
        <v>24</v>
      </c>
      <c r="E62" s="26" t="s">
        <v>25</v>
      </c>
      <c r="F62" s="64"/>
      <c r="G62" s="72"/>
      <c r="H62" s="26"/>
      <c r="I62" s="26"/>
      <c r="J62" s="26"/>
      <c r="K62" s="26"/>
      <c r="L62" s="26"/>
      <c r="M62" s="26"/>
      <c r="N62" s="26"/>
      <c r="O62" s="26"/>
      <c r="P62" s="26"/>
      <c r="Q62" s="26"/>
      <c r="R62" s="26"/>
    </row>
    <row r="63" spans="1:18">
      <c r="A63" s="26">
        <v>62</v>
      </c>
      <c r="B63" s="26" t="s">
        <v>299</v>
      </c>
      <c r="C63" s="26" t="s">
        <v>192</v>
      </c>
      <c r="D63" s="26" t="s">
        <v>26</v>
      </c>
      <c r="E63" s="26" t="s">
        <v>27</v>
      </c>
      <c r="F63" s="64"/>
      <c r="G63" s="72"/>
      <c r="H63" s="26"/>
      <c r="I63" s="26"/>
      <c r="J63" s="26"/>
      <c r="K63" s="26"/>
      <c r="L63" s="26"/>
      <c r="M63" s="26"/>
      <c r="N63" s="26"/>
      <c r="O63" s="26"/>
      <c r="P63" s="26"/>
      <c r="Q63" s="26"/>
      <c r="R63" s="26"/>
    </row>
    <row r="64" spans="1:18">
      <c r="A64" s="26">
        <v>63</v>
      </c>
      <c r="B64" s="26" t="s">
        <v>299</v>
      </c>
      <c r="C64" s="26" t="s">
        <v>192</v>
      </c>
      <c r="D64" s="26" t="s">
        <v>28</v>
      </c>
      <c r="E64" s="26" t="s">
        <v>29</v>
      </c>
      <c r="F64" s="64"/>
      <c r="G64" s="72"/>
      <c r="H64" s="26"/>
      <c r="I64" s="26"/>
      <c r="J64" s="26"/>
      <c r="K64" s="26"/>
      <c r="L64" s="26"/>
      <c r="M64" s="26"/>
      <c r="N64" s="26"/>
      <c r="O64" s="26"/>
      <c r="P64" s="26"/>
      <c r="Q64" s="26"/>
      <c r="R64" s="26"/>
    </row>
    <row r="65" spans="1:18">
      <c r="A65" s="26">
        <v>64</v>
      </c>
      <c r="B65" s="26" t="s">
        <v>299</v>
      </c>
      <c r="C65" s="26" t="s">
        <v>192</v>
      </c>
      <c r="D65" s="26" t="s">
        <v>30</v>
      </c>
      <c r="E65" s="26" t="s">
        <v>31</v>
      </c>
      <c r="F65" s="64"/>
      <c r="G65" s="72"/>
      <c r="H65" s="26"/>
      <c r="I65" s="26"/>
      <c r="J65" s="26"/>
      <c r="K65" s="26"/>
      <c r="L65" s="26"/>
      <c r="M65" s="26"/>
      <c r="N65" s="26"/>
      <c r="O65" s="26"/>
      <c r="P65" s="26"/>
      <c r="Q65" s="26"/>
      <c r="R65" s="26"/>
    </row>
    <row r="66" spans="1:18">
      <c r="A66" s="26">
        <v>65</v>
      </c>
      <c r="B66" s="26" t="s">
        <v>299</v>
      </c>
      <c r="C66" s="26" t="s">
        <v>192</v>
      </c>
      <c r="D66" s="26" t="s">
        <v>32</v>
      </c>
      <c r="E66" s="26" t="s">
        <v>33</v>
      </c>
      <c r="F66" s="64"/>
      <c r="G66" s="72"/>
      <c r="H66" s="26"/>
      <c r="I66" s="26"/>
      <c r="J66" s="26"/>
      <c r="K66" s="26"/>
      <c r="L66" s="26"/>
      <c r="M66" s="26"/>
      <c r="N66" s="26"/>
      <c r="O66" s="26"/>
      <c r="P66" s="26"/>
      <c r="Q66" s="26"/>
      <c r="R66" s="26"/>
    </row>
    <row r="67" spans="1:18">
      <c r="A67" s="26">
        <v>66</v>
      </c>
      <c r="B67" s="26" t="s">
        <v>299</v>
      </c>
      <c r="C67" s="26" t="s">
        <v>192</v>
      </c>
      <c r="D67" s="26" t="s">
        <v>34</v>
      </c>
      <c r="E67" s="26" t="s">
        <v>35</v>
      </c>
      <c r="F67" s="64"/>
      <c r="G67" s="72"/>
      <c r="H67" s="26"/>
      <c r="I67" s="26"/>
      <c r="J67" s="26"/>
      <c r="K67" s="26"/>
      <c r="L67" s="26"/>
      <c r="M67" s="26"/>
      <c r="N67" s="26"/>
      <c r="O67" s="26"/>
      <c r="P67" s="26"/>
      <c r="Q67" s="26"/>
      <c r="R67" s="26"/>
    </row>
    <row r="68" spans="1:18">
      <c r="A68" s="26">
        <v>67</v>
      </c>
      <c r="B68" s="26" t="s">
        <v>299</v>
      </c>
      <c r="C68" s="26" t="s">
        <v>192</v>
      </c>
      <c r="D68" s="26" t="s">
        <v>36</v>
      </c>
      <c r="E68" s="26" t="s">
        <v>37</v>
      </c>
      <c r="F68" s="64"/>
      <c r="G68" s="72"/>
      <c r="H68" s="26"/>
      <c r="I68" s="26"/>
      <c r="J68" s="26"/>
      <c r="K68" s="26"/>
      <c r="L68" s="26"/>
      <c r="M68" s="26"/>
      <c r="N68" s="26"/>
      <c r="O68" s="26"/>
      <c r="P68" s="26"/>
      <c r="Q68" s="26"/>
      <c r="R68" s="26"/>
    </row>
    <row r="69" spans="1:18">
      <c r="A69" s="26">
        <v>68</v>
      </c>
      <c r="B69" s="26" t="s">
        <v>299</v>
      </c>
      <c r="C69" s="26" t="s">
        <v>192</v>
      </c>
      <c r="D69" s="26" t="s">
        <v>49</v>
      </c>
      <c r="E69" s="26" t="s">
        <v>50</v>
      </c>
      <c r="F69" s="64"/>
      <c r="G69" s="72"/>
      <c r="H69" s="26"/>
      <c r="I69" s="26"/>
      <c r="J69" s="26"/>
      <c r="K69" s="26"/>
      <c r="L69" s="26"/>
      <c r="M69" s="26"/>
      <c r="N69" s="26"/>
      <c r="O69" s="26"/>
      <c r="P69" s="26"/>
      <c r="Q69" s="26"/>
      <c r="R69" s="26"/>
    </row>
    <row r="70" spans="1:18">
      <c r="A70" s="26">
        <v>69</v>
      </c>
      <c r="B70" s="26" t="s">
        <v>299</v>
      </c>
      <c r="C70" s="26" t="s">
        <v>192</v>
      </c>
      <c r="D70" s="26" t="s">
        <v>51</v>
      </c>
      <c r="E70" s="26" t="s">
        <v>52</v>
      </c>
      <c r="F70" s="64"/>
      <c r="G70" s="72"/>
      <c r="H70" s="26"/>
      <c r="I70" s="26"/>
      <c r="J70" s="26"/>
      <c r="K70" s="26"/>
      <c r="L70" s="26"/>
      <c r="M70" s="26"/>
      <c r="N70" s="26"/>
      <c r="O70" s="26"/>
      <c r="P70" s="26"/>
      <c r="Q70" s="26"/>
      <c r="R70" s="26"/>
    </row>
    <row r="71" spans="1:18">
      <c r="A71" s="26">
        <v>70</v>
      </c>
      <c r="B71" s="26" t="s">
        <v>299</v>
      </c>
      <c r="C71" s="26" t="s">
        <v>192</v>
      </c>
      <c r="D71" s="26" t="s">
        <v>16</v>
      </c>
      <c r="E71" s="26" t="s">
        <v>17</v>
      </c>
      <c r="F71" s="64"/>
      <c r="G71" s="72"/>
      <c r="H71" s="26"/>
      <c r="I71" s="26"/>
      <c r="J71" s="26"/>
      <c r="K71" s="26"/>
      <c r="L71" s="26"/>
      <c r="M71" s="26"/>
      <c r="N71" s="26"/>
      <c r="O71" s="26"/>
      <c r="P71" s="26"/>
      <c r="Q71" s="26"/>
      <c r="R71" s="26"/>
    </row>
    <row r="72" spans="1:18">
      <c r="A72" s="26">
        <v>71</v>
      </c>
      <c r="B72" s="26" t="s">
        <v>299</v>
      </c>
      <c r="C72" s="26" t="s">
        <v>192</v>
      </c>
      <c r="D72" s="26" t="s">
        <v>57</v>
      </c>
      <c r="E72" s="26" t="s">
        <v>58</v>
      </c>
      <c r="F72" s="64"/>
      <c r="G72" s="72"/>
      <c r="H72" s="26"/>
      <c r="I72" s="26"/>
      <c r="J72" s="26"/>
      <c r="K72" s="26"/>
      <c r="L72" s="26"/>
      <c r="M72" s="26"/>
      <c r="N72" s="26"/>
      <c r="O72" s="26"/>
      <c r="P72" s="26"/>
      <c r="Q72" s="26"/>
      <c r="R72" s="26"/>
    </row>
    <row r="73" spans="1:18">
      <c r="A73" s="26">
        <v>72</v>
      </c>
      <c r="B73" s="26" t="s">
        <v>299</v>
      </c>
      <c r="C73" s="26" t="s">
        <v>192</v>
      </c>
      <c r="D73" s="26" t="s">
        <v>59</v>
      </c>
      <c r="E73" s="26" t="s">
        <v>60</v>
      </c>
      <c r="F73" s="64"/>
      <c r="G73" s="72"/>
      <c r="H73" s="26"/>
      <c r="I73" s="26"/>
      <c r="J73" s="26"/>
      <c r="K73" s="26"/>
      <c r="L73" s="26"/>
      <c r="M73" s="26"/>
      <c r="N73" s="26"/>
      <c r="O73" s="26"/>
      <c r="P73" s="26"/>
      <c r="Q73" s="26"/>
      <c r="R73" s="26"/>
    </row>
    <row r="74" spans="1:18">
      <c r="A74" s="26">
        <v>73</v>
      </c>
      <c r="B74" s="26" t="s">
        <v>299</v>
      </c>
      <c r="C74" s="26" t="s">
        <v>192</v>
      </c>
      <c r="D74" s="26" t="s">
        <v>61</v>
      </c>
      <c r="E74" s="26" t="s">
        <v>62</v>
      </c>
      <c r="F74" s="64"/>
      <c r="G74" s="72"/>
      <c r="H74" s="26"/>
      <c r="I74" s="26"/>
      <c r="J74" s="26"/>
      <c r="K74" s="26"/>
      <c r="L74" s="26"/>
      <c r="M74" s="26"/>
      <c r="N74" s="26"/>
      <c r="O74" s="26"/>
      <c r="P74" s="26"/>
      <c r="Q74" s="26"/>
      <c r="R74" s="26"/>
    </row>
    <row r="75" spans="1:18">
      <c r="A75" s="26">
        <v>74</v>
      </c>
      <c r="B75" s="26" t="s">
        <v>299</v>
      </c>
      <c r="C75" s="26" t="s">
        <v>192</v>
      </c>
      <c r="D75" s="26" t="s">
        <v>38</v>
      </c>
      <c r="E75" s="26" t="s">
        <v>39</v>
      </c>
      <c r="F75" s="64"/>
      <c r="G75" s="72"/>
      <c r="H75" s="26"/>
      <c r="I75" s="26"/>
      <c r="J75" s="26"/>
      <c r="K75" s="26"/>
      <c r="L75" s="26"/>
      <c r="M75" s="26"/>
      <c r="N75" s="26"/>
      <c r="O75" s="26"/>
      <c r="P75" s="26"/>
      <c r="Q75" s="26"/>
      <c r="R75" s="26"/>
    </row>
    <row r="76" spans="1:18">
      <c r="A76" s="26">
        <v>75</v>
      </c>
      <c r="B76" s="26" t="s">
        <v>299</v>
      </c>
      <c r="C76" s="26" t="s">
        <v>192</v>
      </c>
      <c r="D76" s="26" t="s">
        <v>40</v>
      </c>
      <c r="E76" s="26" t="s">
        <v>300</v>
      </c>
      <c r="F76" s="64"/>
      <c r="G76" s="72"/>
      <c r="H76" s="26"/>
      <c r="I76" s="26"/>
      <c r="J76" s="26"/>
      <c r="K76" s="26"/>
      <c r="L76" s="26"/>
      <c r="M76" s="26"/>
      <c r="N76" s="26"/>
      <c r="O76" s="26"/>
      <c r="P76" s="26"/>
      <c r="Q76" s="26"/>
      <c r="R76" s="26"/>
    </row>
    <row r="77" spans="1:18">
      <c r="A77" s="26">
        <v>76</v>
      </c>
      <c r="B77" s="26" t="s">
        <v>299</v>
      </c>
      <c r="C77" s="26" t="s">
        <v>192</v>
      </c>
      <c r="D77" s="26" t="s">
        <v>41</v>
      </c>
      <c r="E77" s="26" t="s">
        <v>42</v>
      </c>
      <c r="F77" s="64"/>
      <c r="G77" s="72"/>
      <c r="H77" s="26"/>
      <c r="I77" s="26"/>
      <c r="J77" s="26"/>
      <c r="K77" s="26"/>
      <c r="L77" s="26"/>
      <c r="M77" s="26"/>
      <c r="N77" s="26"/>
      <c r="O77" s="26"/>
      <c r="P77" s="26"/>
      <c r="Q77" s="26"/>
      <c r="R77" s="26"/>
    </row>
    <row r="78" spans="1:18">
      <c r="A78" s="26">
        <v>77</v>
      </c>
      <c r="B78" s="26" t="s">
        <v>299</v>
      </c>
      <c r="C78" s="26" t="s">
        <v>192</v>
      </c>
      <c r="D78" s="26" t="s">
        <v>43</v>
      </c>
      <c r="E78" s="26" t="s">
        <v>44</v>
      </c>
      <c r="F78" s="64"/>
      <c r="G78" s="72"/>
      <c r="H78" s="26"/>
      <c r="I78" s="26"/>
      <c r="J78" s="26"/>
      <c r="K78" s="26"/>
      <c r="L78" s="26"/>
      <c r="M78" s="26"/>
      <c r="N78" s="26"/>
      <c r="O78" s="26"/>
      <c r="P78" s="26"/>
      <c r="Q78" s="26"/>
      <c r="R78" s="26"/>
    </row>
    <row r="79" spans="1:18">
      <c r="A79" s="26">
        <v>78</v>
      </c>
      <c r="B79" s="26" t="s">
        <v>299</v>
      </c>
      <c r="C79" s="26" t="s">
        <v>192</v>
      </c>
      <c r="D79" s="26" t="s">
        <v>45</v>
      </c>
      <c r="E79" s="26" t="s">
        <v>46</v>
      </c>
      <c r="F79" s="64"/>
      <c r="G79" s="72"/>
      <c r="H79" s="26"/>
      <c r="I79" s="26"/>
      <c r="J79" s="26"/>
      <c r="K79" s="26"/>
      <c r="L79" s="26"/>
      <c r="M79" s="26"/>
      <c r="N79" s="26"/>
      <c r="O79" s="26"/>
      <c r="P79" s="26"/>
      <c r="Q79" s="26"/>
      <c r="R79" s="26"/>
    </row>
    <row r="80" spans="1:18">
      <c r="A80" s="26">
        <v>79</v>
      </c>
      <c r="B80" s="26" t="s">
        <v>299</v>
      </c>
      <c r="C80" s="26" t="s">
        <v>192</v>
      </c>
      <c r="D80" s="26" t="s">
        <v>53</v>
      </c>
      <c r="E80" s="26" t="s">
        <v>54</v>
      </c>
      <c r="F80" s="64"/>
      <c r="G80" s="72"/>
      <c r="H80" s="26"/>
      <c r="I80" s="26"/>
      <c r="J80" s="26"/>
      <c r="K80" s="26"/>
      <c r="L80" s="26"/>
      <c r="M80" s="26"/>
      <c r="N80" s="26"/>
      <c r="O80" s="26"/>
      <c r="P80" s="26"/>
      <c r="Q80" s="26"/>
      <c r="R80" s="26"/>
    </row>
    <row r="81" spans="1:18">
      <c r="A81" s="26">
        <v>80</v>
      </c>
      <c r="B81" s="26" t="s">
        <v>299</v>
      </c>
      <c r="C81" s="26" t="s">
        <v>192</v>
      </c>
      <c r="D81" s="26" t="s">
        <v>47</v>
      </c>
      <c r="E81" s="26" t="s">
        <v>48</v>
      </c>
      <c r="F81" s="64"/>
      <c r="G81" s="72"/>
      <c r="H81" s="26"/>
      <c r="I81" s="26"/>
      <c r="J81" s="26"/>
      <c r="K81" s="26"/>
      <c r="L81" s="26"/>
      <c r="M81" s="26"/>
      <c r="N81" s="26"/>
      <c r="O81" s="26"/>
      <c r="P81" s="26"/>
      <c r="Q81" s="26"/>
      <c r="R81" s="26"/>
    </row>
    <row r="82" spans="1:18">
      <c r="A82" s="26">
        <v>81</v>
      </c>
      <c r="B82" s="26" t="s">
        <v>299</v>
      </c>
      <c r="C82" s="26" t="s">
        <v>192</v>
      </c>
      <c r="D82" s="26" t="s">
        <v>63</v>
      </c>
      <c r="E82" s="26" t="s">
        <v>64</v>
      </c>
      <c r="F82" s="64">
        <v>3.67</v>
      </c>
      <c r="G82" s="72">
        <f>99687-3693</f>
        <v>95994</v>
      </c>
      <c r="H82" s="26"/>
      <c r="I82" s="26"/>
      <c r="J82" s="26"/>
      <c r="K82" s="26"/>
      <c r="L82" s="26"/>
      <c r="M82" s="26"/>
      <c r="N82" s="26"/>
      <c r="O82" s="26"/>
      <c r="P82" s="26"/>
      <c r="Q82" s="26"/>
      <c r="R82" s="26"/>
    </row>
    <row r="83" spans="1:18">
      <c r="A83" s="26">
        <v>82</v>
      </c>
      <c r="B83" s="26" t="s">
        <v>299</v>
      </c>
      <c r="C83" s="26" t="s">
        <v>192</v>
      </c>
      <c r="D83" s="26" t="s">
        <v>55</v>
      </c>
      <c r="E83" s="26" t="s">
        <v>56</v>
      </c>
      <c r="F83" s="64"/>
      <c r="G83" s="72"/>
      <c r="H83" s="26"/>
      <c r="I83" s="26"/>
      <c r="J83" s="26"/>
      <c r="K83" s="26"/>
      <c r="L83" s="26"/>
      <c r="M83" s="26"/>
      <c r="N83" s="26"/>
      <c r="O83" s="26"/>
      <c r="P83" s="26"/>
      <c r="Q83" s="26"/>
      <c r="R83" s="26"/>
    </row>
    <row r="84" spans="1:18">
      <c r="A84" s="26">
        <v>83</v>
      </c>
      <c r="B84" s="26" t="s">
        <v>299</v>
      </c>
      <c r="C84" s="26" t="s">
        <v>192</v>
      </c>
      <c r="D84" s="26" t="s">
        <v>65</v>
      </c>
      <c r="E84" s="26" t="s">
        <v>66</v>
      </c>
      <c r="F84" s="64"/>
      <c r="G84" s="72"/>
      <c r="H84" s="26"/>
      <c r="I84" s="26"/>
      <c r="J84" s="26"/>
      <c r="K84" s="26"/>
      <c r="L84" s="26"/>
      <c r="M84" s="26"/>
      <c r="N84" s="26"/>
      <c r="O84" s="26"/>
      <c r="P84" s="26"/>
      <c r="Q84" s="26"/>
      <c r="R84" s="26"/>
    </row>
    <row r="85" spans="1:18">
      <c r="A85" s="26">
        <v>84</v>
      </c>
      <c r="B85" s="26" t="s">
        <v>299</v>
      </c>
      <c r="C85" s="26" t="s">
        <v>192</v>
      </c>
      <c r="D85" s="26" t="s">
        <v>67</v>
      </c>
      <c r="E85" s="26" t="s">
        <v>68</v>
      </c>
      <c r="F85" s="64">
        <v>0.78</v>
      </c>
      <c r="G85" s="72">
        <v>26907.119999999999</v>
      </c>
      <c r="H85" s="26"/>
      <c r="I85" s="26"/>
      <c r="J85" s="26"/>
      <c r="K85" s="26"/>
      <c r="L85" s="26"/>
      <c r="M85" s="26"/>
      <c r="N85" s="26"/>
      <c r="O85" s="26"/>
      <c r="P85" s="26"/>
      <c r="Q85" s="26"/>
      <c r="R85" s="26"/>
    </row>
    <row r="86" spans="1:18">
      <c r="A86" s="26">
        <v>85</v>
      </c>
      <c r="B86" s="26" t="s">
        <v>299</v>
      </c>
      <c r="C86" s="26" t="s">
        <v>192</v>
      </c>
      <c r="D86" s="26" t="s">
        <v>69</v>
      </c>
      <c r="E86" s="26" t="s">
        <v>70</v>
      </c>
      <c r="F86" s="64"/>
      <c r="G86" s="72"/>
      <c r="H86" s="26"/>
      <c r="I86" s="26"/>
      <c r="J86" s="26"/>
      <c r="K86" s="26"/>
      <c r="L86" s="26"/>
      <c r="M86" s="26"/>
      <c r="N86" s="26"/>
      <c r="O86" s="26"/>
      <c r="P86" s="26"/>
      <c r="Q86" s="26"/>
      <c r="R86" s="26"/>
    </row>
    <row r="87" spans="1:18">
      <c r="A87" s="26">
        <v>86</v>
      </c>
      <c r="B87" s="26" t="s">
        <v>299</v>
      </c>
      <c r="C87" s="26" t="s">
        <v>192</v>
      </c>
      <c r="D87" s="26" t="s">
        <v>71</v>
      </c>
      <c r="E87" s="26" t="s">
        <v>72</v>
      </c>
      <c r="F87" s="64"/>
      <c r="G87" s="72"/>
      <c r="H87" s="26"/>
      <c r="I87" s="26"/>
      <c r="J87" s="26"/>
      <c r="K87" s="26"/>
      <c r="L87" s="26"/>
      <c r="M87" s="26"/>
      <c r="N87" s="26"/>
      <c r="O87" s="26"/>
      <c r="P87" s="26"/>
      <c r="Q87" s="26"/>
      <c r="R87" s="26"/>
    </row>
    <row r="88" spans="1:18">
      <c r="A88" s="26">
        <v>87</v>
      </c>
      <c r="B88" s="26" t="s">
        <v>299</v>
      </c>
      <c r="C88" s="26" t="s">
        <v>192</v>
      </c>
      <c r="D88" s="26" t="s">
        <v>73</v>
      </c>
      <c r="E88" s="26" t="s">
        <v>74</v>
      </c>
      <c r="F88" s="64"/>
      <c r="G88" s="72"/>
      <c r="H88" s="26"/>
      <c r="I88" s="26"/>
      <c r="J88" s="26"/>
      <c r="K88" s="26"/>
      <c r="L88" s="26"/>
      <c r="M88" s="26"/>
      <c r="N88" s="26"/>
      <c r="O88" s="26"/>
      <c r="P88" s="26"/>
      <c r="Q88" s="26"/>
      <c r="R88" s="26"/>
    </row>
    <row r="89" spans="1:18">
      <c r="A89" s="26">
        <v>88</v>
      </c>
      <c r="B89" s="26" t="s">
        <v>299</v>
      </c>
      <c r="C89" s="26" t="s">
        <v>192</v>
      </c>
      <c r="D89" s="26" t="s">
        <v>75</v>
      </c>
      <c r="E89" s="26" t="s">
        <v>76</v>
      </c>
      <c r="F89" s="64">
        <v>0.13</v>
      </c>
      <c r="G89" s="72">
        <v>3071.56</v>
      </c>
      <c r="H89" s="26"/>
      <c r="I89" s="26"/>
      <c r="J89" s="26"/>
      <c r="K89" s="26"/>
      <c r="L89" s="26"/>
      <c r="M89" s="26"/>
      <c r="N89" s="26"/>
      <c r="O89" s="26"/>
      <c r="P89" s="26"/>
      <c r="Q89" s="26"/>
      <c r="R89" s="26"/>
    </row>
    <row r="90" spans="1:18">
      <c r="A90" s="26">
        <v>89</v>
      </c>
      <c r="B90" s="26" t="s">
        <v>299</v>
      </c>
      <c r="C90" s="26" t="s">
        <v>192</v>
      </c>
      <c r="D90" s="26" t="s">
        <v>77</v>
      </c>
      <c r="E90" s="26" t="s">
        <v>301</v>
      </c>
      <c r="F90" s="64"/>
      <c r="G90" s="72"/>
      <c r="H90" s="26"/>
      <c r="I90" s="26"/>
      <c r="J90" s="26"/>
      <c r="K90" s="26"/>
      <c r="L90" s="26"/>
      <c r="M90" s="26"/>
      <c r="N90" s="26"/>
      <c r="O90" s="26"/>
      <c r="P90" s="26"/>
      <c r="Q90" s="26"/>
      <c r="R90" s="26"/>
    </row>
    <row r="91" spans="1:18">
      <c r="A91" s="26">
        <v>90</v>
      </c>
      <c r="B91" s="26" t="s">
        <v>299</v>
      </c>
      <c r="C91" s="26" t="s">
        <v>192</v>
      </c>
      <c r="D91" s="26" t="s">
        <v>78</v>
      </c>
      <c r="E91" s="26" t="s">
        <v>79</v>
      </c>
      <c r="F91" s="64"/>
      <c r="G91" s="72"/>
      <c r="H91" s="26"/>
      <c r="I91" s="26"/>
      <c r="J91" s="26"/>
      <c r="K91" s="26"/>
      <c r="L91" s="26"/>
      <c r="M91" s="26"/>
      <c r="N91" s="26"/>
      <c r="O91" s="26"/>
      <c r="P91" s="26"/>
      <c r="Q91" s="26"/>
      <c r="R91" s="26"/>
    </row>
    <row r="92" spans="1:18">
      <c r="A92" s="26">
        <v>91</v>
      </c>
      <c r="B92" s="26" t="s">
        <v>299</v>
      </c>
      <c r="C92" s="26" t="s">
        <v>192</v>
      </c>
      <c r="D92" s="26" t="s">
        <v>80</v>
      </c>
      <c r="E92" s="26" t="s">
        <v>81</v>
      </c>
      <c r="F92" s="65" t="s">
        <v>433</v>
      </c>
      <c r="G92" s="72">
        <v>3693.17</v>
      </c>
      <c r="H92" s="26"/>
      <c r="I92" s="26"/>
      <c r="J92" s="26"/>
      <c r="K92" s="26"/>
      <c r="L92" s="26"/>
      <c r="M92" s="26"/>
      <c r="N92" s="26"/>
      <c r="O92" s="26"/>
      <c r="P92" s="26"/>
      <c r="Q92" s="26"/>
      <c r="R92" s="26"/>
    </row>
    <row r="93" spans="1:18">
      <c r="A93" s="26">
        <v>92</v>
      </c>
      <c r="B93" s="26" t="s">
        <v>299</v>
      </c>
      <c r="C93" s="26" t="s">
        <v>183</v>
      </c>
      <c r="D93" s="26" t="s">
        <v>302</v>
      </c>
      <c r="E93" s="26" t="s">
        <v>303</v>
      </c>
      <c r="F93" s="67">
        <f>SUM(F55:F91)</f>
        <v>4.83</v>
      </c>
      <c r="G93" s="69">
        <f>SUM(G55:G92)</f>
        <v>144737.72</v>
      </c>
      <c r="H93" s="26"/>
      <c r="I93" s="26"/>
      <c r="J93" s="26"/>
      <c r="K93" s="26"/>
      <c r="L93" s="26"/>
      <c r="M93" s="26"/>
      <c r="N93" s="26"/>
      <c r="O93" s="26"/>
      <c r="P93" s="26"/>
      <c r="Q93" s="26"/>
      <c r="R93" s="26"/>
    </row>
    <row r="94" spans="1:18">
      <c r="A94" s="26">
        <v>93</v>
      </c>
      <c r="B94" s="26" t="s">
        <v>179</v>
      </c>
      <c r="C94" s="26" t="s">
        <v>183</v>
      </c>
      <c r="D94" s="26" t="s">
        <v>304</v>
      </c>
      <c r="E94" s="26" t="s">
        <v>305</v>
      </c>
      <c r="F94" s="26">
        <v>4.83</v>
      </c>
      <c r="G94" s="47">
        <v>144737.72</v>
      </c>
      <c r="H94" s="26"/>
      <c r="I94" s="26"/>
      <c r="J94" s="26"/>
      <c r="K94" s="26"/>
      <c r="L94" s="26"/>
      <c r="M94" s="26"/>
      <c r="N94" s="26"/>
      <c r="O94" s="26"/>
      <c r="P94" s="26"/>
      <c r="Q94" s="26"/>
      <c r="R94" s="26"/>
    </row>
    <row r="95" spans="1:18">
      <c r="A95" s="26">
        <v>94</v>
      </c>
      <c r="B95" s="26" t="s">
        <v>179</v>
      </c>
      <c r="C95" s="26" t="s">
        <v>192</v>
      </c>
      <c r="D95" s="26" t="s">
        <v>306</v>
      </c>
      <c r="E95" s="26" t="s">
        <v>307</v>
      </c>
      <c r="F95" s="26"/>
      <c r="G95" s="47"/>
      <c r="H95" s="26"/>
      <c r="I95" s="26"/>
      <c r="J95" s="26"/>
      <c r="K95" s="26"/>
      <c r="L95" s="26"/>
      <c r="M95" s="26"/>
      <c r="N95" s="26"/>
      <c r="O95" s="26"/>
      <c r="P95" s="26"/>
      <c r="Q95" s="26"/>
      <c r="R95" s="26"/>
    </row>
    <row r="96" spans="1:18">
      <c r="A96" s="26">
        <v>95</v>
      </c>
      <c r="B96" s="26" t="s">
        <v>179</v>
      </c>
      <c r="C96" s="26" t="s">
        <v>192</v>
      </c>
      <c r="D96" s="26" t="s">
        <v>308</v>
      </c>
      <c r="E96" s="26" t="s">
        <v>309</v>
      </c>
      <c r="F96" s="26"/>
      <c r="G96" s="47"/>
      <c r="H96" s="26"/>
      <c r="I96" s="26"/>
      <c r="J96" s="26"/>
      <c r="K96" s="26"/>
      <c r="L96" s="26"/>
      <c r="M96" s="26"/>
      <c r="N96" s="26"/>
      <c r="O96" s="26"/>
      <c r="P96" s="26"/>
      <c r="Q96" s="26"/>
      <c r="R96" s="26"/>
    </row>
    <row r="97" spans="1:18">
      <c r="A97" s="26">
        <v>96</v>
      </c>
      <c r="B97" s="26" t="s">
        <v>179</v>
      </c>
      <c r="C97" s="26" t="s">
        <v>192</v>
      </c>
      <c r="D97" s="26" t="s">
        <v>310</v>
      </c>
      <c r="E97" s="26" t="s">
        <v>311</v>
      </c>
      <c r="F97" s="26"/>
      <c r="G97" s="47"/>
      <c r="H97" s="26"/>
      <c r="I97" s="26"/>
      <c r="J97" s="26"/>
      <c r="K97" s="26"/>
      <c r="L97" s="26"/>
      <c r="M97" s="26"/>
      <c r="N97" s="26"/>
      <c r="O97" s="26"/>
      <c r="P97" s="26"/>
      <c r="Q97" s="26"/>
      <c r="R97" s="26"/>
    </row>
    <row r="98" spans="1:18">
      <c r="A98" s="26">
        <v>97</v>
      </c>
      <c r="B98" s="26" t="s">
        <v>179</v>
      </c>
      <c r="C98" s="26" t="s">
        <v>192</v>
      </c>
      <c r="D98" s="26" t="s">
        <v>312</v>
      </c>
      <c r="E98" s="26" t="s">
        <v>313</v>
      </c>
      <c r="F98" s="26"/>
      <c r="G98" s="47"/>
      <c r="H98" s="26"/>
      <c r="I98" s="26"/>
      <c r="J98" s="26"/>
      <c r="K98" s="26"/>
      <c r="L98" s="26"/>
      <c r="M98" s="26"/>
      <c r="N98" s="26"/>
      <c r="O98" s="26"/>
      <c r="P98" s="26"/>
      <c r="Q98" s="26"/>
      <c r="R98" s="26"/>
    </row>
    <row r="99" spans="1:18">
      <c r="A99" s="26">
        <v>98</v>
      </c>
      <c r="B99" s="26" t="s">
        <v>179</v>
      </c>
      <c r="C99" s="26" t="s">
        <v>183</v>
      </c>
      <c r="D99" s="26" t="s">
        <v>314</v>
      </c>
      <c r="E99" s="26" t="s">
        <v>315</v>
      </c>
      <c r="F99" s="26">
        <v>0</v>
      </c>
      <c r="G99" s="47">
        <v>0</v>
      </c>
      <c r="H99" s="26"/>
      <c r="I99" s="26"/>
      <c r="J99" s="26"/>
      <c r="K99" s="26"/>
      <c r="L99" s="26"/>
      <c r="M99" s="26"/>
      <c r="N99" s="26"/>
      <c r="O99" s="26"/>
      <c r="P99" s="26"/>
      <c r="Q99" s="26"/>
      <c r="R99" s="26"/>
    </row>
    <row r="100" spans="1:18">
      <c r="A100" s="26">
        <v>99</v>
      </c>
      <c r="B100" s="26" t="s">
        <v>179</v>
      </c>
      <c r="C100" s="26" t="s">
        <v>192</v>
      </c>
      <c r="D100" s="26" t="s">
        <v>316</v>
      </c>
      <c r="E100" s="26" t="s">
        <v>317</v>
      </c>
      <c r="F100" s="26"/>
      <c r="G100" s="47"/>
      <c r="H100" s="26"/>
      <c r="I100" s="26"/>
      <c r="J100" s="26"/>
      <c r="K100" s="26"/>
      <c r="L100" s="26"/>
      <c r="M100" s="26"/>
      <c r="N100" s="26"/>
      <c r="O100" s="26"/>
      <c r="P100" s="26"/>
      <c r="Q100" s="26"/>
      <c r="R100" s="26"/>
    </row>
    <row r="101" spans="1:18">
      <c r="A101" s="26">
        <v>100</v>
      </c>
      <c r="B101" s="26" t="s">
        <v>179</v>
      </c>
      <c r="C101" s="26" t="s">
        <v>183</v>
      </c>
      <c r="D101" s="26" t="s">
        <v>318</v>
      </c>
      <c r="E101" s="26" t="s">
        <v>319</v>
      </c>
      <c r="F101" s="26">
        <v>4.83</v>
      </c>
      <c r="G101" s="47">
        <v>144737.72</v>
      </c>
      <c r="H101" s="26"/>
      <c r="I101" s="26"/>
      <c r="J101" s="26"/>
      <c r="K101" s="26"/>
      <c r="L101" s="26"/>
      <c r="M101" s="26"/>
      <c r="N101" s="26"/>
      <c r="O101" s="26"/>
      <c r="P101" s="26"/>
      <c r="Q101" s="26"/>
      <c r="R101" s="26"/>
    </row>
    <row r="102" spans="1:18">
      <c r="A102" s="26">
        <v>101</v>
      </c>
      <c r="B102" s="26" t="s">
        <v>179</v>
      </c>
      <c r="C102" s="26" t="s">
        <v>192</v>
      </c>
      <c r="D102" s="26" t="s">
        <v>320</v>
      </c>
      <c r="E102" s="26" t="s">
        <v>321</v>
      </c>
      <c r="F102" s="26"/>
      <c r="G102" s="47">
        <v>13233</v>
      </c>
      <c r="H102" s="26"/>
      <c r="I102" s="26"/>
      <c r="J102" s="26"/>
      <c r="K102" s="26"/>
      <c r="L102" s="26"/>
      <c r="M102" s="26"/>
      <c r="N102" s="26"/>
      <c r="O102" s="26"/>
      <c r="P102" s="26"/>
      <c r="Q102" s="26"/>
      <c r="R102" s="26"/>
    </row>
    <row r="103" spans="1:18">
      <c r="A103" s="26">
        <v>102</v>
      </c>
      <c r="B103" s="26" t="s">
        <v>179</v>
      </c>
      <c r="C103" s="26" t="s">
        <v>192</v>
      </c>
      <c r="D103" s="26" t="s">
        <v>322</v>
      </c>
      <c r="E103" s="26" t="s">
        <v>323</v>
      </c>
      <c r="F103" s="26"/>
      <c r="G103" s="47">
        <v>25900</v>
      </c>
      <c r="H103" s="26"/>
      <c r="I103" s="26"/>
      <c r="J103" s="26"/>
      <c r="K103" s="26"/>
      <c r="L103" s="26"/>
      <c r="M103" s="26"/>
      <c r="N103" s="26"/>
      <c r="O103" s="26"/>
      <c r="P103" s="26"/>
      <c r="Q103" s="26"/>
      <c r="R103" s="26"/>
    </row>
    <row r="104" spans="1:18">
      <c r="A104" s="26">
        <v>103</v>
      </c>
      <c r="B104" s="26" t="s">
        <v>179</v>
      </c>
      <c r="C104" s="26" t="s">
        <v>192</v>
      </c>
      <c r="D104" s="26" t="s">
        <v>324</v>
      </c>
      <c r="E104" s="26" t="s">
        <v>325</v>
      </c>
      <c r="F104" s="26"/>
      <c r="G104" s="47">
        <v>952</v>
      </c>
      <c r="H104" s="26"/>
      <c r="I104" s="26"/>
      <c r="J104" s="26"/>
      <c r="K104" s="26"/>
      <c r="L104" s="26"/>
      <c r="M104" s="26"/>
      <c r="N104" s="26"/>
      <c r="O104" s="26"/>
      <c r="P104" s="26"/>
      <c r="Q104" s="26"/>
      <c r="R104" s="26"/>
    </row>
    <row r="105" spans="1:18">
      <c r="A105" s="26">
        <v>104</v>
      </c>
      <c r="B105" s="26" t="s">
        <v>179</v>
      </c>
      <c r="C105" s="26" t="s">
        <v>183</v>
      </c>
      <c r="D105" s="26" t="s">
        <v>326</v>
      </c>
      <c r="E105" s="26" t="s">
        <v>327</v>
      </c>
      <c r="F105" s="26"/>
      <c r="G105" s="47">
        <v>184822.72</v>
      </c>
      <c r="H105" s="26"/>
      <c r="I105" s="26"/>
      <c r="J105" s="26"/>
      <c r="K105" s="26"/>
      <c r="L105" s="26"/>
      <c r="M105" s="26"/>
      <c r="N105" s="26"/>
      <c r="O105" s="26"/>
      <c r="P105" s="26"/>
      <c r="Q105" s="26"/>
      <c r="R105" s="26"/>
    </row>
    <row r="106" spans="1:18">
      <c r="A106" s="26">
        <v>105</v>
      </c>
      <c r="B106" s="26" t="s">
        <v>179</v>
      </c>
      <c r="C106" s="26" t="s">
        <v>192</v>
      </c>
      <c r="D106" s="26" t="s">
        <v>328</v>
      </c>
      <c r="E106" s="26" t="s">
        <v>329</v>
      </c>
      <c r="F106" s="26"/>
      <c r="G106" s="47">
        <v>1956</v>
      </c>
      <c r="H106" s="26"/>
      <c r="I106" s="26"/>
      <c r="J106" s="26"/>
      <c r="K106" s="26"/>
      <c r="L106" s="26"/>
      <c r="M106" s="26"/>
      <c r="N106" s="26"/>
      <c r="O106" s="26"/>
      <c r="P106" s="26"/>
      <c r="Q106" s="26"/>
      <c r="R106" s="26"/>
    </row>
    <row r="107" spans="1:18">
      <c r="A107" s="26">
        <v>106</v>
      </c>
      <c r="B107" s="26" t="s">
        <v>179</v>
      </c>
      <c r="C107" s="26" t="s">
        <v>192</v>
      </c>
      <c r="D107" s="26" t="s">
        <v>330</v>
      </c>
      <c r="E107" s="26" t="s">
        <v>331</v>
      </c>
      <c r="F107" s="26"/>
      <c r="G107" s="47">
        <v>5053</v>
      </c>
      <c r="H107" s="26"/>
      <c r="I107" s="26"/>
      <c r="J107" s="26"/>
      <c r="K107" s="26"/>
      <c r="L107" s="26"/>
      <c r="M107" s="26"/>
      <c r="N107" s="26"/>
      <c r="O107" s="26"/>
      <c r="P107" s="26"/>
      <c r="Q107" s="26"/>
      <c r="R107" s="26"/>
    </row>
    <row r="108" spans="1:18">
      <c r="A108" s="26">
        <v>107</v>
      </c>
      <c r="B108" s="26" t="s">
        <v>179</v>
      </c>
      <c r="C108" s="26" t="s">
        <v>192</v>
      </c>
      <c r="D108" s="26" t="s">
        <v>332</v>
      </c>
      <c r="E108" s="26" t="s">
        <v>333</v>
      </c>
      <c r="F108" s="26"/>
      <c r="G108" s="47">
        <v>3304</v>
      </c>
      <c r="H108" s="26"/>
      <c r="I108" s="26"/>
      <c r="J108" s="26"/>
      <c r="K108" s="26"/>
      <c r="L108" s="26"/>
      <c r="M108" s="26"/>
      <c r="N108" s="26"/>
      <c r="O108" s="26"/>
      <c r="P108" s="26"/>
      <c r="Q108" s="26"/>
      <c r="R108" s="26"/>
    </row>
    <row r="109" spans="1:18">
      <c r="A109" s="26">
        <v>108</v>
      </c>
      <c r="B109" s="26" t="s">
        <v>179</v>
      </c>
      <c r="C109" s="26" t="s">
        <v>192</v>
      </c>
      <c r="D109" s="26" t="s">
        <v>334</v>
      </c>
      <c r="E109" s="26" t="s">
        <v>335</v>
      </c>
      <c r="F109" s="26"/>
      <c r="G109" s="47">
        <v>407</v>
      </c>
      <c r="H109" s="26"/>
      <c r="I109" s="26"/>
      <c r="J109" s="26"/>
      <c r="K109" s="26"/>
      <c r="L109" s="26"/>
      <c r="M109" s="26"/>
      <c r="N109" s="26"/>
      <c r="O109" s="26"/>
      <c r="P109" s="26"/>
      <c r="Q109" s="26"/>
      <c r="R109" s="26"/>
    </row>
    <row r="110" spans="1:18">
      <c r="A110" s="26">
        <v>109</v>
      </c>
      <c r="B110" s="26" t="s">
        <v>179</v>
      </c>
      <c r="C110" s="26" t="s">
        <v>183</v>
      </c>
      <c r="D110" s="26" t="s">
        <v>336</v>
      </c>
      <c r="E110" s="26" t="s">
        <v>337</v>
      </c>
      <c r="F110" s="26"/>
      <c r="G110" s="47">
        <v>10720</v>
      </c>
      <c r="H110" s="26"/>
      <c r="I110" s="26"/>
      <c r="J110" s="26"/>
      <c r="K110" s="26"/>
      <c r="L110" s="26"/>
      <c r="M110" s="26"/>
      <c r="N110" s="26"/>
      <c r="O110" s="26"/>
      <c r="P110" s="26"/>
      <c r="Q110" s="26"/>
      <c r="R110" s="26"/>
    </row>
    <row r="111" spans="1:18">
      <c r="A111" s="26">
        <v>110</v>
      </c>
      <c r="B111" s="26" t="s">
        <v>179</v>
      </c>
      <c r="C111" s="26" t="s">
        <v>192</v>
      </c>
      <c r="D111" s="26" t="s">
        <v>338</v>
      </c>
      <c r="E111" s="26" t="s">
        <v>339</v>
      </c>
      <c r="F111" s="26"/>
      <c r="G111" s="47"/>
      <c r="H111" s="26"/>
      <c r="I111" s="26"/>
      <c r="J111" s="26"/>
      <c r="K111" s="26"/>
      <c r="L111" s="26"/>
      <c r="M111" s="26"/>
      <c r="N111" s="26"/>
      <c r="O111" s="26"/>
      <c r="P111" s="26"/>
      <c r="Q111" s="26"/>
      <c r="R111" s="26"/>
    </row>
    <row r="112" spans="1:18">
      <c r="A112" s="26">
        <v>111</v>
      </c>
      <c r="B112" s="26" t="s">
        <v>179</v>
      </c>
      <c r="C112" s="26" t="s">
        <v>192</v>
      </c>
      <c r="D112" s="26" t="s">
        <v>340</v>
      </c>
      <c r="E112" s="26" t="s">
        <v>341</v>
      </c>
      <c r="F112" s="26"/>
      <c r="G112" s="47"/>
      <c r="H112" s="26"/>
      <c r="I112" s="26"/>
      <c r="J112" s="26"/>
      <c r="K112" s="26"/>
      <c r="L112" s="26"/>
      <c r="M112" s="26"/>
      <c r="N112" s="26"/>
      <c r="O112" s="26"/>
      <c r="P112" s="26"/>
      <c r="Q112" s="26"/>
      <c r="R112" s="26"/>
    </row>
    <row r="113" spans="1:18">
      <c r="A113" s="26">
        <v>112</v>
      </c>
      <c r="B113" s="26" t="s">
        <v>179</v>
      </c>
      <c r="C113" s="26" t="s">
        <v>192</v>
      </c>
      <c r="D113" s="26" t="s">
        <v>342</v>
      </c>
      <c r="E113" s="26" t="s">
        <v>343</v>
      </c>
      <c r="F113" s="26"/>
      <c r="G113" s="47"/>
      <c r="H113" s="26"/>
      <c r="I113" s="26"/>
      <c r="J113" s="26"/>
      <c r="K113" s="26"/>
      <c r="L113" s="26"/>
      <c r="M113" s="26"/>
      <c r="N113" s="26"/>
      <c r="O113" s="26"/>
      <c r="P113" s="26"/>
      <c r="Q113" s="26"/>
      <c r="R113" s="26"/>
    </row>
    <row r="114" spans="1:18">
      <c r="A114" s="26">
        <v>113</v>
      </c>
      <c r="B114" s="26" t="s">
        <v>179</v>
      </c>
      <c r="C114" s="26" t="s">
        <v>192</v>
      </c>
      <c r="D114" s="26" t="s">
        <v>344</v>
      </c>
      <c r="E114" s="26" t="s">
        <v>345</v>
      </c>
      <c r="F114" s="26"/>
      <c r="G114" s="47"/>
      <c r="H114" s="26"/>
      <c r="I114" s="26"/>
      <c r="J114" s="26"/>
      <c r="K114" s="26"/>
      <c r="L114" s="26"/>
      <c r="M114" s="26"/>
      <c r="N114" s="26"/>
      <c r="O114" s="26"/>
      <c r="P114" s="26"/>
      <c r="Q114" s="26"/>
      <c r="R114" s="26"/>
    </row>
    <row r="115" spans="1:18">
      <c r="A115" s="26">
        <v>114</v>
      </c>
      <c r="B115" s="26" t="s">
        <v>179</v>
      </c>
      <c r="C115" s="26" t="s">
        <v>192</v>
      </c>
      <c r="D115" s="26" t="s">
        <v>346</v>
      </c>
      <c r="E115" s="26" t="s">
        <v>347</v>
      </c>
      <c r="F115" s="26"/>
      <c r="G115" s="47">
        <v>116</v>
      </c>
      <c r="H115" s="26"/>
      <c r="I115" s="26"/>
      <c r="J115" s="26"/>
      <c r="K115" s="26"/>
      <c r="L115" s="26"/>
      <c r="M115" s="26"/>
      <c r="N115" s="26"/>
      <c r="O115" s="26"/>
      <c r="P115" s="26"/>
      <c r="Q115" s="26"/>
      <c r="R115" s="26"/>
    </row>
    <row r="116" spans="1:18">
      <c r="A116" s="26">
        <v>115</v>
      </c>
      <c r="B116" s="26" t="s">
        <v>179</v>
      </c>
      <c r="C116" s="26" t="s">
        <v>192</v>
      </c>
      <c r="D116" s="26" t="s">
        <v>348</v>
      </c>
      <c r="E116" s="26" t="s">
        <v>349</v>
      </c>
      <c r="F116" s="26"/>
      <c r="G116" s="47">
        <v>2376</v>
      </c>
      <c r="H116" s="26"/>
      <c r="I116" s="26"/>
      <c r="J116" s="26"/>
      <c r="K116" s="26"/>
      <c r="L116" s="26"/>
      <c r="M116" s="26"/>
      <c r="N116" s="26"/>
      <c r="O116" s="26"/>
      <c r="P116" s="26"/>
      <c r="Q116" s="26"/>
      <c r="R116" s="26"/>
    </row>
    <row r="117" spans="1:18">
      <c r="A117" s="26">
        <v>116</v>
      </c>
      <c r="B117" s="26" t="s">
        <v>179</v>
      </c>
      <c r="C117" s="26" t="s">
        <v>192</v>
      </c>
      <c r="D117" s="26" t="s">
        <v>350</v>
      </c>
      <c r="E117" s="26" t="s">
        <v>351</v>
      </c>
      <c r="F117" s="26"/>
      <c r="G117" s="47">
        <v>116</v>
      </c>
      <c r="H117" s="26"/>
      <c r="I117" s="26"/>
      <c r="J117" s="26"/>
      <c r="K117" s="26"/>
      <c r="L117" s="26"/>
      <c r="M117" s="26"/>
      <c r="N117" s="26"/>
      <c r="O117" s="26"/>
      <c r="P117" s="26"/>
      <c r="Q117" s="26"/>
      <c r="R117" s="26"/>
    </row>
    <row r="118" spans="1:18">
      <c r="A118" s="26">
        <v>117</v>
      </c>
      <c r="B118" s="26" t="s">
        <v>179</v>
      </c>
      <c r="C118" s="26" t="s">
        <v>192</v>
      </c>
      <c r="D118" s="26" t="s">
        <v>352</v>
      </c>
      <c r="E118" s="26" t="s">
        <v>353</v>
      </c>
      <c r="F118" s="26"/>
      <c r="G118" s="47"/>
      <c r="H118" s="26"/>
      <c r="I118" s="26"/>
      <c r="J118" s="26"/>
      <c r="K118" s="26"/>
      <c r="L118" s="26"/>
      <c r="M118" s="26"/>
      <c r="N118" s="26"/>
      <c r="O118" s="26"/>
      <c r="P118" s="26"/>
      <c r="Q118" s="26"/>
      <c r="R118" s="26"/>
    </row>
    <row r="119" spans="1:18">
      <c r="A119" s="26">
        <v>118</v>
      </c>
      <c r="B119" s="26" t="s">
        <v>179</v>
      </c>
      <c r="C119" s="26" t="s">
        <v>192</v>
      </c>
      <c r="D119" s="26" t="s">
        <v>354</v>
      </c>
      <c r="E119" s="26" t="s">
        <v>355</v>
      </c>
      <c r="F119" s="26"/>
      <c r="G119" s="47">
        <v>136</v>
      </c>
      <c r="H119" s="26"/>
      <c r="I119" s="26"/>
      <c r="J119" s="26"/>
      <c r="K119" s="26"/>
      <c r="L119" s="26"/>
      <c r="M119" s="26"/>
      <c r="N119" s="26"/>
      <c r="O119" s="26"/>
      <c r="P119" s="26"/>
      <c r="Q119" s="26"/>
      <c r="R119" s="26"/>
    </row>
    <row r="120" spans="1:18">
      <c r="A120" s="26">
        <v>119</v>
      </c>
      <c r="B120" s="26" t="s">
        <v>179</v>
      </c>
      <c r="C120" s="26" t="s">
        <v>192</v>
      </c>
      <c r="D120" s="26" t="s">
        <v>356</v>
      </c>
      <c r="E120" s="26" t="s">
        <v>357</v>
      </c>
      <c r="F120" s="26"/>
      <c r="G120" s="47">
        <v>172</v>
      </c>
      <c r="H120" s="26"/>
      <c r="I120" s="26"/>
      <c r="J120" s="26"/>
      <c r="K120" s="26"/>
      <c r="L120" s="26"/>
      <c r="M120" s="26"/>
      <c r="N120" s="26"/>
      <c r="O120" s="26"/>
      <c r="P120" s="26"/>
      <c r="Q120" s="26"/>
      <c r="R120" s="26"/>
    </row>
    <row r="121" spans="1:18">
      <c r="A121" s="26">
        <v>120</v>
      </c>
      <c r="B121" s="26" t="s">
        <v>179</v>
      </c>
      <c r="C121" s="26" t="s">
        <v>192</v>
      </c>
      <c r="D121" s="26" t="s">
        <v>358</v>
      </c>
      <c r="E121" s="26" t="s">
        <v>359</v>
      </c>
      <c r="F121" s="26"/>
      <c r="G121" s="47"/>
      <c r="H121" s="26"/>
      <c r="I121" s="26"/>
      <c r="J121" s="26"/>
      <c r="K121" s="26"/>
      <c r="L121" s="26"/>
      <c r="M121" s="26"/>
      <c r="N121" s="26"/>
      <c r="O121" s="26"/>
      <c r="P121" s="26"/>
      <c r="Q121" s="26"/>
      <c r="R121" s="26"/>
    </row>
    <row r="122" spans="1:18">
      <c r="A122" s="26">
        <v>121</v>
      </c>
      <c r="B122" s="26" t="s">
        <v>179</v>
      </c>
      <c r="C122" s="26" t="s">
        <v>192</v>
      </c>
      <c r="D122" s="26" t="s">
        <v>360</v>
      </c>
      <c r="E122" s="26" t="s">
        <v>361</v>
      </c>
      <c r="F122" s="26"/>
      <c r="G122" s="47"/>
      <c r="H122" s="26"/>
      <c r="I122" s="26"/>
      <c r="J122" s="26"/>
      <c r="K122" s="26"/>
      <c r="L122" s="26"/>
      <c r="M122" s="26"/>
      <c r="N122" s="26"/>
      <c r="O122" s="26"/>
      <c r="P122" s="26"/>
      <c r="Q122" s="26"/>
      <c r="R122" s="26"/>
    </row>
    <row r="123" spans="1:18">
      <c r="A123" s="26">
        <v>122</v>
      </c>
      <c r="B123" s="26" t="s">
        <v>179</v>
      </c>
      <c r="C123" s="26" t="s">
        <v>192</v>
      </c>
      <c r="D123" s="26" t="s">
        <v>362</v>
      </c>
      <c r="E123" s="26" t="s">
        <v>363</v>
      </c>
      <c r="F123" s="26"/>
      <c r="G123" s="47"/>
      <c r="H123" s="26"/>
      <c r="I123" s="26"/>
      <c r="J123" s="26"/>
      <c r="K123" s="26"/>
      <c r="L123" s="26"/>
      <c r="M123" s="26"/>
      <c r="N123" s="26"/>
      <c r="O123" s="26"/>
      <c r="P123" s="26"/>
      <c r="Q123" s="26"/>
      <c r="R123" s="26"/>
    </row>
    <row r="124" spans="1:18">
      <c r="A124" s="26">
        <v>123</v>
      </c>
      <c r="B124" s="26" t="s">
        <v>179</v>
      </c>
      <c r="C124" s="26" t="s">
        <v>192</v>
      </c>
      <c r="D124" s="26" t="s">
        <v>364</v>
      </c>
      <c r="E124" s="26" t="s">
        <v>365</v>
      </c>
      <c r="F124" s="26"/>
      <c r="G124" s="47"/>
      <c r="H124" s="26"/>
      <c r="I124" s="26"/>
      <c r="J124" s="26"/>
      <c r="K124" s="26"/>
      <c r="L124" s="26"/>
      <c r="M124" s="26"/>
      <c r="N124" s="26"/>
      <c r="O124" s="26"/>
      <c r="P124" s="26"/>
      <c r="Q124" s="26"/>
      <c r="R124" s="26"/>
    </row>
    <row r="125" spans="1:18">
      <c r="A125" s="26">
        <v>124</v>
      </c>
      <c r="B125" s="26" t="s">
        <v>179</v>
      </c>
      <c r="C125" s="26" t="s">
        <v>192</v>
      </c>
      <c r="D125" s="26" t="s">
        <v>366</v>
      </c>
      <c r="E125" s="26" t="s">
        <v>367</v>
      </c>
      <c r="F125" s="26"/>
      <c r="G125" s="47"/>
      <c r="H125" s="26"/>
      <c r="I125" s="26"/>
      <c r="J125" s="26"/>
      <c r="K125" s="26"/>
      <c r="L125" s="26"/>
      <c r="M125" s="26"/>
      <c r="N125" s="26"/>
      <c r="O125" s="26"/>
      <c r="P125" s="26"/>
      <c r="Q125" s="26"/>
      <c r="R125" s="26"/>
    </row>
    <row r="126" spans="1:18">
      <c r="A126" s="26">
        <v>125</v>
      </c>
      <c r="B126" s="26" t="s">
        <v>179</v>
      </c>
      <c r="C126" s="26" t="s">
        <v>192</v>
      </c>
      <c r="D126" s="26" t="s">
        <v>368</v>
      </c>
      <c r="E126" s="26" t="s">
        <v>369</v>
      </c>
      <c r="F126" s="26"/>
      <c r="G126" s="47">
        <v>1226</v>
      </c>
      <c r="H126" s="26"/>
      <c r="I126" s="26"/>
      <c r="J126" s="26"/>
      <c r="K126" s="26"/>
      <c r="L126" s="26"/>
      <c r="M126" s="26"/>
      <c r="N126" s="26"/>
      <c r="O126" s="26"/>
      <c r="P126" s="26"/>
      <c r="Q126" s="26"/>
      <c r="R126" s="26"/>
    </row>
    <row r="127" spans="1:18">
      <c r="A127" s="26">
        <v>126</v>
      </c>
      <c r="B127" s="26" t="s">
        <v>179</v>
      </c>
      <c r="C127" s="26" t="s">
        <v>192</v>
      </c>
      <c r="D127" s="26" t="s">
        <v>370</v>
      </c>
      <c r="E127" s="26" t="s">
        <v>371</v>
      </c>
      <c r="F127" s="26"/>
      <c r="G127" s="47"/>
      <c r="H127" s="26"/>
      <c r="I127" s="26"/>
      <c r="J127" s="26"/>
      <c r="K127" s="26"/>
      <c r="L127" s="26"/>
      <c r="M127" s="26"/>
      <c r="N127" s="26"/>
      <c r="O127" s="26"/>
      <c r="P127" s="26"/>
      <c r="Q127" s="26"/>
      <c r="R127" s="26"/>
    </row>
    <row r="128" spans="1:18">
      <c r="A128" s="26">
        <v>127</v>
      </c>
      <c r="B128" s="26" t="s">
        <v>179</v>
      </c>
      <c r="C128" s="26" t="s">
        <v>192</v>
      </c>
      <c r="D128" s="26" t="s">
        <v>372</v>
      </c>
      <c r="E128" s="26" t="s">
        <v>373</v>
      </c>
      <c r="F128" s="26"/>
      <c r="G128" s="47"/>
      <c r="H128" s="26"/>
      <c r="I128" s="26"/>
      <c r="J128" s="26"/>
      <c r="K128" s="26"/>
      <c r="L128" s="26"/>
      <c r="M128" s="26"/>
      <c r="N128" s="26"/>
      <c r="O128" s="26"/>
      <c r="P128" s="26"/>
      <c r="Q128" s="26"/>
      <c r="R128" s="26"/>
    </row>
    <row r="129" spans="1:18">
      <c r="A129" s="26">
        <v>128</v>
      </c>
      <c r="B129" s="26" t="s">
        <v>179</v>
      </c>
      <c r="C129" s="26" t="s">
        <v>183</v>
      </c>
      <c r="D129" s="26" t="s">
        <v>374</v>
      </c>
      <c r="E129" s="26" t="s">
        <v>375</v>
      </c>
      <c r="F129" s="26"/>
      <c r="G129" s="47">
        <v>4142</v>
      </c>
      <c r="H129" s="26"/>
      <c r="I129" s="26"/>
      <c r="J129" s="26"/>
      <c r="K129" s="26"/>
      <c r="L129" s="26"/>
      <c r="M129" s="26"/>
      <c r="N129" s="26"/>
      <c r="O129" s="26"/>
      <c r="P129" s="26"/>
      <c r="Q129" s="26"/>
      <c r="R129" s="26"/>
    </row>
    <row r="130" spans="1:18">
      <c r="A130" s="26">
        <v>129</v>
      </c>
      <c r="B130" s="26" t="s">
        <v>179</v>
      </c>
      <c r="C130" s="26" t="s">
        <v>192</v>
      </c>
      <c r="D130" s="26" t="s">
        <v>376</v>
      </c>
      <c r="E130" s="26" t="s">
        <v>377</v>
      </c>
      <c r="F130" s="26"/>
      <c r="G130" s="47">
        <v>125</v>
      </c>
      <c r="H130" s="26"/>
      <c r="I130" s="26"/>
      <c r="J130" s="26"/>
      <c r="K130" s="26"/>
      <c r="L130" s="26"/>
      <c r="M130" s="26"/>
      <c r="N130" s="26"/>
      <c r="O130" s="26"/>
      <c r="P130" s="26"/>
      <c r="Q130" s="26"/>
      <c r="R130" s="26"/>
    </row>
    <row r="131" spans="1:18">
      <c r="A131" s="26">
        <v>130</v>
      </c>
      <c r="B131" s="26" t="s">
        <v>179</v>
      </c>
      <c r="C131" s="26" t="s">
        <v>192</v>
      </c>
      <c r="D131" s="26" t="s">
        <v>378</v>
      </c>
      <c r="E131" s="26" t="s">
        <v>379</v>
      </c>
      <c r="F131" s="26"/>
      <c r="G131" s="47"/>
      <c r="H131" s="26"/>
      <c r="I131" s="26"/>
      <c r="J131" s="26"/>
      <c r="K131" s="26"/>
      <c r="L131" s="26"/>
      <c r="M131" s="26"/>
      <c r="N131" s="26"/>
      <c r="O131" s="26"/>
      <c r="P131" s="26"/>
      <c r="Q131" s="26"/>
      <c r="R131" s="26"/>
    </row>
    <row r="132" spans="1:18">
      <c r="A132" s="26">
        <v>131</v>
      </c>
      <c r="B132" s="26" t="s">
        <v>179</v>
      </c>
      <c r="C132" s="26" t="s">
        <v>192</v>
      </c>
      <c r="D132" s="26" t="s">
        <v>380</v>
      </c>
      <c r="E132" s="26" t="s">
        <v>381</v>
      </c>
      <c r="F132" s="26"/>
      <c r="G132" s="47">
        <v>70</v>
      </c>
      <c r="H132" s="26"/>
      <c r="I132" s="26"/>
      <c r="J132" s="26"/>
      <c r="K132" s="26"/>
      <c r="L132" s="26"/>
      <c r="M132" s="26"/>
      <c r="N132" s="26"/>
      <c r="O132" s="26"/>
      <c r="P132" s="26"/>
      <c r="Q132" s="26"/>
      <c r="R132" s="26"/>
    </row>
    <row r="133" spans="1:18">
      <c r="A133" s="26">
        <v>132</v>
      </c>
      <c r="B133" s="26" t="s">
        <v>179</v>
      </c>
      <c r="C133" s="26" t="s">
        <v>192</v>
      </c>
      <c r="D133" s="26" t="s">
        <v>382</v>
      </c>
      <c r="E133" s="26" t="s">
        <v>383</v>
      </c>
      <c r="F133" s="26"/>
      <c r="G133" s="47">
        <v>7977</v>
      </c>
      <c r="H133" s="26"/>
      <c r="I133" s="26"/>
      <c r="J133" s="26"/>
      <c r="K133" s="26"/>
      <c r="L133" s="26"/>
      <c r="M133" s="26"/>
      <c r="N133" s="26"/>
      <c r="O133" s="26"/>
      <c r="P133" s="26"/>
      <c r="Q133" s="26"/>
      <c r="R133" s="26"/>
    </row>
    <row r="134" spans="1:18">
      <c r="A134" s="26">
        <v>133</v>
      </c>
      <c r="B134" s="26" t="s">
        <v>179</v>
      </c>
      <c r="C134" s="26" t="s">
        <v>192</v>
      </c>
      <c r="D134" s="26" t="s">
        <v>384</v>
      </c>
      <c r="E134" s="26" t="s">
        <v>385</v>
      </c>
      <c r="F134" s="26"/>
      <c r="G134" s="47"/>
      <c r="H134" s="26"/>
      <c r="I134" s="26"/>
      <c r="J134" s="26"/>
      <c r="K134" s="26"/>
      <c r="L134" s="26"/>
      <c r="M134" s="26"/>
      <c r="N134" s="26"/>
      <c r="O134" s="26"/>
      <c r="P134" s="26"/>
      <c r="Q134" s="26"/>
      <c r="R134" s="26"/>
    </row>
    <row r="135" spans="1:18">
      <c r="A135" s="26">
        <v>134</v>
      </c>
      <c r="B135" s="26" t="s">
        <v>179</v>
      </c>
      <c r="C135" s="26" t="s">
        <v>192</v>
      </c>
      <c r="D135" s="26" t="s">
        <v>386</v>
      </c>
      <c r="E135" s="26" t="s">
        <v>387</v>
      </c>
      <c r="F135" s="26"/>
      <c r="G135" s="47"/>
      <c r="H135" s="26"/>
      <c r="I135" s="26"/>
      <c r="J135" s="26"/>
      <c r="K135" s="26"/>
      <c r="L135" s="26"/>
      <c r="M135" s="26"/>
      <c r="N135" s="26"/>
      <c r="O135" s="26"/>
      <c r="P135" s="26"/>
      <c r="Q135" s="26"/>
      <c r="R135" s="26"/>
    </row>
    <row r="136" spans="1:18">
      <c r="A136" s="26">
        <v>135</v>
      </c>
      <c r="B136" s="26" t="s">
        <v>179</v>
      </c>
      <c r="C136" s="26" t="s">
        <v>183</v>
      </c>
      <c r="D136" s="26" t="s">
        <v>388</v>
      </c>
      <c r="E136" s="26" t="s">
        <v>389</v>
      </c>
      <c r="F136" s="26"/>
      <c r="G136" s="47">
        <v>8172</v>
      </c>
      <c r="H136" s="26"/>
      <c r="I136" s="26"/>
      <c r="J136" s="26"/>
      <c r="K136" s="26"/>
      <c r="L136" s="26"/>
      <c r="M136" s="26"/>
      <c r="N136" s="26"/>
      <c r="O136" s="26"/>
      <c r="P136" s="26"/>
      <c r="Q136" s="26"/>
      <c r="R136" s="26"/>
    </row>
    <row r="137" spans="1:18">
      <c r="A137" s="26">
        <v>136</v>
      </c>
      <c r="B137" s="26" t="s">
        <v>179</v>
      </c>
      <c r="C137" s="26" t="s">
        <v>192</v>
      </c>
      <c r="D137" s="26" t="s">
        <v>390</v>
      </c>
      <c r="E137" s="26" t="s">
        <v>391</v>
      </c>
      <c r="F137" s="26"/>
      <c r="G137" s="48">
        <v>47543.767914603312</v>
      </c>
      <c r="H137" s="26"/>
      <c r="I137" s="26"/>
      <c r="J137" s="26"/>
      <c r="K137" s="26"/>
      <c r="L137" s="26"/>
      <c r="M137" s="26"/>
      <c r="N137" s="26"/>
      <c r="O137" s="26"/>
      <c r="P137" s="26"/>
      <c r="Q137" s="26"/>
      <c r="R137" s="26"/>
    </row>
    <row r="138" spans="1:18">
      <c r="A138" s="26">
        <v>137</v>
      </c>
      <c r="B138" s="26" t="s">
        <v>179</v>
      </c>
      <c r="C138" s="26" t="s">
        <v>183</v>
      </c>
      <c r="D138" s="26" t="s">
        <v>392</v>
      </c>
      <c r="E138" s="26" t="s">
        <v>393</v>
      </c>
      <c r="F138" s="26"/>
      <c r="G138" s="48">
        <v>255400.48791460332</v>
      </c>
      <c r="H138" s="26"/>
      <c r="I138" s="26"/>
      <c r="J138" s="26"/>
      <c r="K138" s="26"/>
      <c r="L138" s="26"/>
      <c r="M138" s="26"/>
      <c r="N138" s="26"/>
      <c r="O138" s="26"/>
      <c r="P138" s="26"/>
      <c r="Q138" s="26"/>
      <c r="R138" s="26"/>
    </row>
    <row r="139" spans="1:18">
      <c r="A139" s="26">
        <v>138</v>
      </c>
      <c r="B139" s="26" t="s">
        <v>179</v>
      </c>
      <c r="C139" s="26" t="s">
        <v>192</v>
      </c>
      <c r="D139" s="26" t="s">
        <v>394</v>
      </c>
      <c r="E139" s="26" t="s">
        <v>395</v>
      </c>
      <c r="F139" s="26"/>
      <c r="G139" s="48"/>
      <c r="H139" s="26"/>
      <c r="I139" s="26"/>
      <c r="J139" s="26"/>
      <c r="K139" s="26"/>
      <c r="L139" s="26"/>
      <c r="M139" s="26"/>
      <c r="N139" s="26"/>
      <c r="O139" s="26"/>
      <c r="P139" s="26"/>
      <c r="Q139" s="26"/>
      <c r="R139" s="26"/>
    </row>
    <row r="140" spans="1:18">
      <c r="A140" s="26">
        <v>139</v>
      </c>
      <c r="B140" s="26" t="s">
        <v>179</v>
      </c>
      <c r="C140" s="26" t="s">
        <v>192</v>
      </c>
      <c r="D140" s="26" t="s">
        <v>396</v>
      </c>
      <c r="E140" s="26" t="s">
        <v>397</v>
      </c>
      <c r="F140" s="26"/>
      <c r="G140" s="48"/>
      <c r="H140" s="26"/>
      <c r="I140" s="26"/>
      <c r="J140" s="26"/>
      <c r="K140" s="26"/>
      <c r="L140" s="26"/>
      <c r="M140" s="26"/>
      <c r="N140" s="26"/>
      <c r="O140" s="26"/>
      <c r="P140" s="26"/>
      <c r="Q140" s="26"/>
      <c r="R140" s="26"/>
    </row>
    <row r="141" spans="1:18">
      <c r="A141" s="26">
        <v>140</v>
      </c>
      <c r="B141" s="26" t="s">
        <v>179</v>
      </c>
      <c r="C141" s="26" t="s">
        <v>183</v>
      </c>
      <c r="D141" s="26" t="s">
        <v>398</v>
      </c>
      <c r="E141" s="26" t="s">
        <v>399</v>
      </c>
      <c r="F141" s="26"/>
      <c r="G141" s="48">
        <v>255400.48791460332</v>
      </c>
      <c r="H141" s="26"/>
      <c r="I141" s="26"/>
      <c r="J141" s="26"/>
      <c r="K141" s="26"/>
      <c r="L141" s="26"/>
      <c r="M141" s="26"/>
      <c r="N141" s="26"/>
      <c r="O141" s="26"/>
      <c r="P141" s="26"/>
      <c r="Q141" s="26"/>
      <c r="R141" s="26"/>
    </row>
    <row r="142" spans="1:18">
      <c r="A142" s="26">
        <v>141</v>
      </c>
      <c r="B142" s="26" t="s">
        <v>179</v>
      </c>
      <c r="C142" s="26" t="s">
        <v>183</v>
      </c>
      <c r="D142" s="26" t="s">
        <v>400</v>
      </c>
      <c r="E142" s="26" t="s">
        <v>401</v>
      </c>
      <c r="F142" s="26"/>
      <c r="G142" s="48">
        <v>295913</v>
      </c>
      <c r="H142" s="26"/>
      <c r="I142" s="26"/>
      <c r="J142" s="26"/>
      <c r="K142" s="26"/>
      <c r="L142" s="26"/>
      <c r="M142" s="26"/>
      <c r="N142" s="26"/>
      <c r="O142" s="26"/>
      <c r="P142" s="26"/>
      <c r="Q142" s="26"/>
      <c r="R142" s="26"/>
    </row>
    <row r="143" spans="1:18">
      <c r="A143" s="26">
        <v>142</v>
      </c>
      <c r="B143" s="26" t="s">
        <v>179</v>
      </c>
      <c r="C143" s="26" t="s">
        <v>192</v>
      </c>
      <c r="D143" s="26" t="s">
        <v>402</v>
      </c>
      <c r="E143" s="26" t="s">
        <v>403</v>
      </c>
      <c r="F143" s="26"/>
      <c r="G143" s="48">
        <v>40512.51208539668</v>
      </c>
      <c r="H143" s="26"/>
      <c r="I143" s="26"/>
      <c r="J143" s="26"/>
      <c r="K143" s="26"/>
      <c r="L143" s="26"/>
      <c r="M143" s="26"/>
      <c r="N143" s="26"/>
      <c r="O143" s="26"/>
      <c r="P143" s="26"/>
      <c r="Q143" s="26"/>
      <c r="R143" s="26"/>
    </row>
    <row r="144" spans="1:18">
      <c r="A144" s="26">
        <v>143</v>
      </c>
      <c r="B144" s="26" t="s">
        <v>404</v>
      </c>
      <c r="C144" s="26" t="s">
        <v>192</v>
      </c>
      <c r="D144" s="26" t="s">
        <v>405</v>
      </c>
      <c r="E144" s="26" t="s">
        <v>406</v>
      </c>
      <c r="F144" s="26"/>
      <c r="G144" s="47"/>
      <c r="H144" s="26"/>
      <c r="I144" s="26"/>
      <c r="J144" s="26"/>
      <c r="K144" s="26"/>
      <c r="L144" s="26"/>
      <c r="M144" s="26"/>
      <c r="N144" s="26"/>
      <c r="O144" s="26"/>
      <c r="P144" s="26"/>
      <c r="Q144" s="26"/>
      <c r="R144" s="26"/>
    </row>
    <row r="145" spans="1:18">
      <c r="A145" s="26">
        <v>144</v>
      </c>
      <c r="B145" s="26" t="s">
        <v>404</v>
      </c>
      <c r="C145" s="26" t="s">
        <v>192</v>
      </c>
      <c r="D145" s="26" t="s">
        <v>407</v>
      </c>
      <c r="E145" s="26" t="s">
        <v>408</v>
      </c>
      <c r="F145" s="26"/>
      <c r="G145" s="47"/>
      <c r="H145" s="26"/>
      <c r="I145" s="26"/>
      <c r="J145" s="26"/>
      <c r="K145" s="26"/>
      <c r="L145" s="26"/>
      <c r="M145" s="26"/>
      <c r="N145" s="26"/>
      <c r="O145" s="26"/>
      <c r="P145" s="26"/>
      <c r="Q145" s="26"/>
      <c r="R145" s="26"/>
    </row>
    <row r="146" spans="1:18">
      <c r="A146" s="26">
        <v>145</v>
      </c>
      <c r="B146" s="26" t="s">
        <v>404</v>
      </c>
      <c r="C146" s="26" t="s">
        <v>192</v>
      </c>
      <c r="D146" s="26" t="s">
        <v>409</v>
      </c>
      <c r="E146" s="26" t="s">
        <v>410</v>
      </c>
      <c r="F146" s="26"/>
      <c r="G146" s="47"/>
      <c r="H146" s="26"/>
      <c r="I146" s="26"/>
      <c r="J146" s="26"/>
      <c r="K146" s="26"/>
      <c r="L146" s="26"/>
      <c r="M146" s="26"/>
      <c r="N146" s="26"/>
      <c r="O146" s="26"/>
      <c r="P146" s="26"/>
      <c r="Q146" s="26"/>
      <c r="R146" s="26"/>
    </row>
    <row r="147" spans="1:18">
      <c r="A147" s="26">
        <v>146</v>
      </c>
      <c r="B147" s="26" t="s">
        <v>404</v>
      </c>
      <c r="C147" s="26" t="s">
        <v>192</v>
      </c>
      <c r="D147" s="26" t="s">
        <v>411</v>
      </c>
      <c r="E147" s="26" t="s">
        <v>412</v>
      </c>
      <c r="F147" s="26"/>
      <c r="G147" s="47"/>
      <c r="H147" s="26"/>
      <c r="I147" s="26"/>
      <c r="J147" s="26"/>
      <c r="K147" s="26"/>
      <c r="L147" s="26"/>
      <c r="M147" s="26"/>
      <c r="N147" s="26"/>
      <c r="O147" s="26"/>
      <c r="P147" s="26"/>
      <c r="Q147" s="26"/>
      <c r="R147" s="26"/>
    </row>
    <row r="148" spans="1:18">
      <c r="A148" s="26">
        <v>147</v>
      </c>
      <c r="B148" s="26" t="s">
        <v>404</v>
      </c>
      <c r="C148" s="26" t="s">
        <v>192</v>
      </c>
      <c r="D148" s="26" t="s">
        <v>413</v>
      </c>
      <c r="E148" s="26" t="s">
        <v>414</v>
      </c>
      <c r="F148" s="26"/>
      <c r="G148" s="47"/>
      <c r="H148" s="26"/>
      <c r="I148" s="26"/>
      <c r="J148" s="26"/>
      <c r="K148" s="26"/>
      <c r="L148" s="26"/>
      <c r="M148" s="26"/>
      <c r="N148" s="26"/>
      <c r="O148" s="26"/>
      <c r="P148" s="26"/>
      <c r="Q148" s="26"/>
      <c r="R148" s="26"/>
    </row>
    <row r="149" spans="1:18">
      <c r="A149" s="26">
        <v>148</v>
      </c>
      <c r="B149" s="26" t="s">
        <v>404</v>
      </c>
      <c r="C149" s="26" t="s">
        <v>192</v>
      </c>
      <c r="D149" s="26" t="s">
        <v>415</v>
      </c>
      <c r="E149" s="26" t="s">
        <v>416</v>
      </c>
      <c r="F149" s="26"/>
      <c r="G149" s="47"/>
      <c r="H149" s="26"/>
      <c r="I149" s="26"/>
      <c r="J149" s="26"/>
      <c r="K149" s="26"/>
      <c r="L149" s="26"/>
      <c r="M149" s="26"/>
      <c r="N149" s="26"/>
      <c r="O149" s="26"/>
      <c r="P149" s="26"/>
      <c r="Q149" s="26"/>
      <c r="R149" s="26"/>
    </row>
    <row r="150" spans="1:18">
      <c r="A150" s="26">
        <v>149</v>
      </c>
      <c r="B150" s="26" t="s">
        <v>404</v>
      </c>
      <c r="C150" s="26" t="s">
        <v>192</v>
      </c>
      <c r="D150" s="26" t="s">
        <v>417</v>
      </c>
      <c r="E150" s="26" t="s">
        <v>418</v>
      </c>
      <c r="F150" s="26"/>
      <c r="G150" s="47"/>
      <c r="H150" s="26"/>
      <c r="I150" s="26"/>
      <c r="J150" s="26"/>
      <c r="K150" s="26"/>
      <c r="L150" s="26"/>
      <c r="M150" s="26"/>
      <c r="N150" s="26"/>
      <c r="O150" s="26"/>
      <c r="P150" s="26"/>
      <c r="Q150" s="26"/>
      <c r="R150" s="26"/>
    </row>
    <row r="151" spans="1:18">
      <c r="A151" s="26">
        <v>150</v>
      </c>
      <c r="B151" s="26" t="s">
        <v>404</v>
      </c>
      <c r="C151" s="26" t="s">
        <v>183</v>
      </c>
      <c r="D151" s="26" t="s">
        <v>419</v>
      </c>
      <c r="E151" s="26" t="s">
        <v>420</v>
      </c>
      <c r="F151" s="26"/>
      <c r="G151" s="47">
        <v>0</v>
      </c>
      <c r="H151" s="26"/>
      <c r="I151" s="26"/>
      <c r="J151" s="26"/>
      <c r="K151" s="26"/>
      <c r="L151" s="26"/>
      <c r="M151" s="26"/>
      <c r="N151" s="26"/>
      <c r="O151" s="26"/>
      <c r="P151" s="26"/>
      <c r="Q151" s="26"/>
      <c r="R151" s="26"/>
    </row>
    <row r="152" spans="1:18">
      <c r="A152" s="26">
        <v>151</v>
      </c>
      <c r="B152" s="26" t="s">
        <v>404</v>
      </c>
      <c r="C152" s="26" t="s">
        <v>183</v>
      </c>
      <c r="D152" s="26" t="s">
        <v>421</v>
      </c>
      <c r="E152" s="26" t="s">
        <v>422</v>
      </c>
      <c r="F152" s="26"/>
      <c r="G152" s="47">
        <v>0</v>
      </c>
      <c r="H152" s="26"/>
      <c r="I152" s="26"/>
      <c r="J152" s="26"/>
      <c r="K152" s="26"/>
      <c r="L152" s="26"/>
      <c r="M152" s="26"/>
      <c r="N152" s="26"/>
      <c r="O152" s="26"/>
      <c r="P152" s="26"/>
      <c r="Q152" s="26"/>
      <c r="R152" s="26"/>
    </row>
    <row r="153" spans="1:18">
      <c r="A153" s="26">
        <v>152</v>
      </c>
      <c r="B153" s="26" t="s">
        <v>404</v>
      </c>
      <c r="C153" s="26" t="s">
        <v>192</v>
      </c>
      <c r="D153" s="26" t="s">
        <v>423</v>
      </c>
      <c r="E153" s="26" t="s">
        <v>424</v>
      </c>
      <c r="F153" s="26"/>
      <c r="G153" s="47">
        <v>0</v>
      </c>
      <c r="H153" s="26"/>
      <c r="I153" s="26"/>
      <c r="J153" s="26"/>
      <c r="K153" s="26"/>
      <c r="L153" s="26"/>
      <c r="M153" s="26"/>
      <c r="N153" s="26"/>
      <c r="O153" s="26"/>
      <c r="P153" s="26"/>
      <c r="Q153" s="26"/>
      <c r="R153" s="26"/>
    </row>
    <row r="154" spans="1:18">
      <c r="A154" s="26">
        <v>153</v>
      </c>
      <c r="B154" s="26" t="s">
        <v>404</v>
      </c>
      <c r="C154" s="26" t="s">
        <v>192</v>
      </c>
      <c r="D154" s="26" t="s">
        <v>425</v>
      </c>
      <c r="E154" s="26" t="s">
        <v>426</v>
      </c>
      <c r="F154" s="26"/>
      <c r="G154" s="47"/>
      <c r="H154" s="26"/>
      <c r="I154" s="26"/>
      <c r="J154" s="26"/>
      <c r="K154" s="26"/>
      <c r="L154" s="26"/>
      <c r="M154" s="26"/>
      <c r="N154" s="26"/>
      <c r="O154" s="26"/>
      <c r="P154" s="26"/>
      <c r="Q154" s="26"/>
      <c r="R154" s="26"/>
    </row>
    <row r="155" spans="1:18">
      <c r="A155" s="26">
        <v>154</v>
      </c>
      <c r="B155" s="26" t="s">
        <v>404</v>
      </c>
      <c r="C155" s="26" t="s">
        <v>192</v>
      </c>
      <c r="D155" s="26" t="s">
        <v>427</v>
      </c>
      <c r="E155" s="26" t="s">
        <v>428</v>
      </c>
      <c r="F155" s="26"/>
      <c r="G155" s="47">
        <v>0</v>
      </c>
      <c r="H155" s="26"/>
      <c r="I155" s="26"/>
      <c r="J155" s="26"/>
      <c r="K155" s="26"/>
      <c r="L155" s="26"/>
      <c r="M155" s="26"/>
      <c r="N155" s="26"/>
      <c r="O155" s="26"/>
      <c r="P155" s="26"/>
      <c r="Q155" s="26"/>
      <c r="R155" s="26"/>
    </row>
    <row r="156" spans="1:18" s="27" customFormat="1"/>
    <row r="157" spans="1:18" s="27" customFormat="1">
      <c r="A157" s="32" t="s">
        <v>431</v>
      </c>
    </row>
    <row r="158" spans="1:18" s="27" customFormat="1">
      <c r="A158" s="17" t="s">
        <v>83</v>
      </c>
    </row>
    <row r="159" spans="1:18" s="27" customFormat="1">
      <c r="A159" s="17" t="s">
        <v>84</v>
      </c>
    </row>
    <row r="160" spans="1:18" s="27" customFormat="1">
      <c r="A160" s="17" t="s">
        <v>184</v>
      </c>
    </row>
    <row r="161" spans="1:1" s="27" customFormat="1">
      <c r="A161" s="17"/>
    </row>
    <row r="162" spans="1:1" s="27" customFormat="1">
      <c r="A162" s="17"/>
    </row>
    <row r="163" spans="1:1" s="27" customFormat="1">
      <c r="A163" s="17"/>
    </row>
    <row r="164" spans="1:1" s="27" customFormat="1"/>
    <row r="165" spans="1:1" s="27" customFormat="1"/>
    <row r="166" spans="1:1" s="27" customFormat="1"/>
    <row r="167" spans="1:1" s="27" customFormat="1"/>
    <row r="168" spans="1:1" s="27" customFormat="1"/>
    <row r="169" spans="1:1" s="27" customFormat="1"/>
    <row r="170" spans="1:1" s="27" customFormat="1"/>
    <row r="171" spans="1:1" s="27" customFormat="1"/>
    <row r="172" spans="1:1" s="27" customFormat="1"/>
    <row r="173" spans="1:1" s="27" customFormat="1"/>
    <row r="174" spans="1:1" s="27" customFormat="1"/>
    <row r="175" spans="1:1" s="27" customFormat="1"/>
    <row r="176" spans="1:1" s="27" customFormat="1"/>
    <row r="177" s="27" customFormat="1"/>
    <row r="178" s="27" customFormat="1"/>
    <row r="179" s="27" customFormat="1"/>
    <row r="180" s="27" customFormat="1"/>
    <row r="181" s="27" customFormat="1"/>
    <row r="182" s="27" customFormat="1"/>
    <row r="183" s="27" customFormat="1"/>
    <row r="184" s="27" customFormat="1"/>
    <row r="185" s="27" customFormat="1"/>
    <row r="186" s="27" customFormat="1"/>
    <row r="187" s="27" customFormat="1"/>
    <row r="188" s="27" customFormat="1"/>
    <row r="189" s="27" customFormat="1"/>
    <row r="190" s="27" customFormat="1"/>
    <row r="191" s="27" customFormat="1"/>
    <row r="192" s="27" customFormat="1"/>
    <row r="193" s="27" customFormat="1"/>
    <row r="194" s="27" customFormat="1"/>
    <row r="195" s="27" customFormat="1"/>
    <row r="196" s="27" customFormat="1"/>
    <row r="197" s="27" customFormat="1"/>
    <row r="198" s="27" customFormat="1"/>
    <row r="199" s="27" customFormat="1"/>
    <row r="200" s="27" customFormat="1"/>
    <row r="201" s="27" customFormat="1"/>
    <row r="202" s="27" customFormat="1"/>
    <row r="203" s="27" customFormat="1"/>
    <row r="204" s="27" customFormat="1"/>
    <row r="205" s="27" customFormat="1"/>
    <row r="206" s="27" customFormat="1"/>
    <row r="207" s="27" customFormat="1"/>
    <row r="208" s="27" customFormat="1"/>
    <row r="209" s="27" customFormat="1"/>
    <row r="210" s="27" customFormat="1"/>
    <row r="211" s="27" customFormat="1"/>
    <row r="212" s="27" customFormat="1"/>
    <row r="213" s="27" customFormat="1"/>
    <row r="214" s="27" customFormat="1"/>
    <row r="215" s="27" customFormat="1"/>
    <row r="216" s="27" customFormat="1"/>
    <row r="217" s="27" customFormat="1"/>
    <row r="218" s="27" customFormat="1"/>
    <row r="219" s="27" customFormat="1"/>
    <row r="220" s="27" customFormat="1"/>
    <row r="221" s="27" customFormat="1"/>
    <row r="222" s="27" customFormat="1"/>
    <row r="223" s="27" customFormat="1"/>
    <row r="224" s="27" customFormat="1"/>
    <row r="225" s="27" customFormat="1"/>
    <row r="226" s="27" customFormat="1"/>
    <row r="227" s="27" customFormat="1"/>
    <row r="228" s="27" customFormat="1"/>
    <row r="229" s="27" customFormat="1"/>
    <row r="230" s="27" customFormat="1"/>
    <row r="231" s="27" customFormat="1"/>
    <row r="232" s="27" customFormat="1"/>
    <row r="233" s="27" customFormat="1"/>
    <row r="234" s="27" customFormat="1"/>
    <row r="235" s="27" customFormat="1"/>
    <row r="236" s="27" customFormat="1"/>
    <row r="237" s="27" customFormat="1"/>
    <row r="238" s="27" customFormat="1"/>
    <row r="239" s="27" customFormat="1"/>
    <row r="240" s="27" customFormat="1"/>
    <row r="241" s="27" customFormat="1"/>
    <row r="242" s="27" customFormat="1"/>
    <row r="243" s="27" customFormat="1"/>
    <row r="244" s="27" customFormat="1"/>
    <row r="245" s="27" customFormat="1"/>
    <row r="246" s="27" customFormat="1"/>
    <row r="247" s="27" customFormat="1"/>
    <row r="248" s="27" customFormat="1"/>
    <row r="249" s="27" customFormat="1"/>
    <row r="250" s="27" customFormat="1"/>
    <row r="251" s="27" customFormat="1"/>
    <row r="252" s="27" customFormat="1"/>
    <row r="253" s="27" customFormat="1"/>
    <row r="254" s="27" customFormat="1"/>
    <row r="255" s="27" customFormat="1"/>
    <row r="256" s="27" customFormat="1"/>
    <row r="257" s="27" customFormat="1"/>
    <row r="258" s="27" customFormat="1"/>
    <row r="259" s="27" customFormat="1"/>
    <row r="260" s="27" customFormat="1"/>
    <row r="261" s="27" customFormat="1"/>
    <row r="262" s="27" customFormat="1"/>
    <row r="263" s="27" customFormat="1"/>
    <row r="264" s="27" customFormat="1"/>
    <row r="265" s="27" customFormat="1"/>
    <row r="266" s="27" customFormat="1"/>
    <row r="267" s="27" customFormat="1"/>
    <row r="268" s="27" customFormat="1"/>
    <row r="269" s="27" customFormat="1"/>
    <row r="270" s="27" customFormat="1"/>
    <row r="271" s="27" customFormat="1"/>
    <row r="272" s="27" customFormat="1"/>
    <row r="273" s="27" customFormat="1"/>
    <row r="274" s="27" customFormat="1"/>
    <row r="275" s="27" customFormat="1"/>
    <row r="276" s="27" customFormat="1"/>
    <row r="277" s="27" customFormat="1"/>
    <row r="278" s="27" customFormat="1"/>
    <row r="279" s="27" customFormat="1"/>
    <row r="280" s="27" customFormat="1"/>
    <row r="281" s="27" customFormat="1"/>
    <row r="282" s="27" customFormat="1"/>
    <row r="283" s="27" customFormat="1"/>
    <row r="284" s="27" customFormat="1"/>
    <row r="285" s="27" customFormat="1"/>
    <row r="286" s="27" customFormat="1"/>
    <row r="287" s="27" customFormat="1"/>
    <row r="288" s="27" customFormat="1"/>
    <row r="289" s="27" customFormat="1"/>
    <row r="290" s="27" customFormat="1"/>
    <row r="291" s="27" customFormat="1"/>
    <row r="292" s="27" customFormat="1"/>
    <row r="293" s="27" customFormat="1"/>
    <row r="294" s="27" customFormat="1"/>
    <row r="295" s="27" customFormat="1"/>
    <row r="296" s="27" customFormat="1"/>
    <row r="297" s="27" customFormat="1"/>
    <row r="298" s="27" customFormat="1"/>
    <row r="299" s="27" customFormat="1"/>
    <row r="300" s="27" customFormat="1"/>
    <row r="301" s="27" customFormat="1"/>
    <row r="302" s="27" customFormat="1"/>
    <row r="303" s="27" customFormat="1"/>
    <row r="304" s="27" customFormat="1"/>
    <row r="305" s="27" customFormat="1"/>
    <row r="306" s="27" customFormat="1"/>
    <row r="307" s="27" customFormat="1"/>
    <row r="308" s="27" customFormat="1"/>
    <row r="309" s="27" customFormat="1"/>
    <row r="310" s="27" customFormat="1"/>
    <row r="311" s="27" customFormat="1"/>
    <row r="312" s="27" customFormat="1"/>
    <row r="313" s="27" customFormat="1"/>
    <row r="314" s="27" customFormat="1"/>
    <row r="315" s="27" customFormat="1"/>
    <row r="316" s="27" customFormat="1"/>
    <row r="317" s="27" customFormat="1"/>
    <row r="318" s="27" customFormat="1"/>
    <row r="319" s="27" customFormat="1"/>
    <row r="320" s="27" customFormat="1"/>
    <row r="321" s="27" customFormat="1"/>
    <row r="322" s="27" customFormat="1"/>
    <row r="323" s="27" customFormat="1"/>
    <row r="324" s="27" customFormat="1"/>
    <row r="325" s="27" customFormat="1"/>
    <row r="326" s="27" customFormat="1"/>
    <row r="327" s="27" customFormat="1"/>
    <row r="328" s="27" customFormat="1"/>
    <row r="329" s="27" customFormat="1"/>
    <row r="330" s="27" customFormat="1"/>
    <row r="331" s="27" customFormat="1"/>
    <row r="332" s="27" customFormat="1"/>
    <row r="333" s="27" customFormat="1"/>
    <row r="334" s="27" customFormat="1"/>
    <row r="335" s="27" customFormat="1"/>
    <row r="336" s="27" customFormat="1"/>
    <row r="337" s="27" customFormat="1"/>
    <row r="338" s="27" customFormat="1"/>
    <row r="339" s="27" customFormat="1"/>
    <row r="340" s="27" customFormat="1"/>
    <row r="341" s="27" customFormat="1"/>
    <row r="342" s="27" customFormat="1"/>
    <row r="343" s="27" customFormat="1"/>
    <row r="344" s="27" customFormat="1"/>
    <row r="345" s="27" customFormat="1"/>
    <row r="346" s="27" customFormat="1"/>
    <row r="347" s="27" customFormat="1"/>
    <row r="348" s="27" customFormat="1"/>
    <row r="349" s="27" customFormat="1"/>
    <row r="350" s="27" customFormat="1"/>
    <row r="351" s="27" customFormat="1"/>
    <row r="352" s="27" customFormat="1"/>
    <row r="353" s="27" customFormat="1"/>
    <row r="354" s="27" customFormat="1"/>
    <row r="355" s="27" customFormat="1"/>
    <row r="356" s="27" customFormat="1"/>
    <row r="357" s="27" customFormat="1"/>
    <row r="358" s="27" customFormat="1"/>
    <row r="359" s="27" customFormat="1"/>
    <row r="360" s="27" customFormat="1"/>
    <row r="361" s="27" customFormat="1"/>
    <row r="362" s="27" customFormat="1"/>
    <row r="363" s="27" customFormat="1"/>
    <row r="364" s="27" customFormat="1"/>
    <row r="365" s="27" customFormat="1"/>
    <row r="366" s="27" customFormat="1"/>
    <row r="367" s="27" customFormat="1"/>
    <row r="368" s="27" customFormat="1"/>
    <row r="369" s="27" customFormat="1"/>
    <row r="370" s="27" customFormat="1"/>
    <row r="371" s="27" customFormat="1"/>
    <row r="372" s="27" customFormat="1"/>
    <row r="373" s="27" customFormat="1"/>
    <row r="374" s="27" customFormat="1"/>
    <row r="375" s="27" customFormat="1"/>
    <row r="376" s="27" customFormat="1"/>
    <row r="377" s="27" customFormat="1"/>
    <row r="378" s="27" customFormat="1"/>
    <row r="379" s="27" customFormat="1"/>
    <row r="380" s="27" customFormat="1"/>
    <row r="381" s="27" customFormat="1"/>
    <row r="382" s="27" customFormat="1"/>
    <row r="383" s="27" customFormat="1"/>
    <row r="384" s="27" customFormat="1"/>
    <row r="385" s="27" customFormat="1"/>
    <row r="386" s="27" customFormat="1"/>
    <row r="387" s="27" customFormat="1"/>
    <row r="388" s="27" customFormat="1"/>
    <row r="389" s="27" customFormat="1"/>
    <row r="390" s="27" customFormat="1"/>
    <row r="391" s="27" customFormat="1"/>
    <row r="392" s="27" customFormat="1"/>
    <row r="393" s="27" customFormat="1"/>
    <row r="394" s="27" customFormat="1"/>
    <row r="395" s="27" customFormat="1"/>
    <row r="396" s="27" customFormat="1"/>
    <row r="397" s="27" customFormat="1"/>
    <row r="398" s="27" customFormat="1"/>
    <row r="399" s="27" customFormat="1"/>
    <row r="400" s="27" customFormat="1"/>
    <row r="401" s="27" customFormat="1"/>
    <row r="402" s="27" customFormat="1"/>
    <row r="403" s="27" customFormat="1"/>
    <row r="404" s="27" customFormat="1"/>
    <row r="405" s="27" customFormat="1"/>
    <row r="406" s="27" customFormat="1"/>
    <row r="407" s="27" customFormat="1"/>
    <row r="408" s="27" customFormat="1"/>
  </sheetData>
  <conditionalFormatting sqref="G2:G54">
    <cfRule type="cellIs" dxfId="2" priority="3" stopIfTrue="1" operator="equal">
      <formula>0</formula>
    </cfRule>
  </conditionalFormatting>
  <conditionalFormatting sqref="G55:G93">
    <cfRule type="cellIs" dxfId="1" priority="2" stopIfTrue="1" operator="equal">
      <formula>0</formula>
    </cfRule>
  </conditionalFormatting>
  <conditionalFormatting sqref="F55:F93">
    <cfRule type="cellIs" dxfId="0" priority="1" stopIfTrue="1" operator="equal">
      <formula>0</formula>
    </cfRule>
  </conditionalFormatting>
  <dataValidations count="1">
    <dataValidation allowBlank="1" showInputMessage="1" showErrorMessage="1" prompt="If Program has POS Subcontract Revenue, enter details in POS Subcontract Infoormation section of this schedule." sqref="G29"/>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39997558519241921"/>
  </sheetPr>
  <dimension ref="A2:L78"/>
  <sheetViews>
    <sheetView zoomScale="85" zoomScaleNormal="85" workbookViewId="0">
      <selection activeCell="F2307" sqref="F2307"/>
    </sheetView>
  </sheetViews>
  <sheetFormatPr defaultRowHeight="15"/>
  <cols>
    <col min="1" max="1" width="34" customWidth="1"/>
    <col min="2" max="2" width="13.85546875" customWidth="1"/>
    <col min="3" max="3" width="15" bestFit="1" customWidth="1"/>
    <col min="4" max="4" width="16.140625" customWidth="1"/>
    <col min="5" max="5" width="17.7109375" bestFit="1" customWidth="1"/>
    <col min="6" max="6" width="16.42578125" customWidth="1"/>
    <col min="7" max="7" width="15.85546875" bestFit="1" customWidth="1"/>
    <col min="8" max="8" width="14.28515625" bestFit="1" customWidth="1"/>
    <col min="9" max="9" width="11.5703125" bestFit="1" customWidth="1"/>
    <col min="10" max="10" width="13.140625" bestFit="1" customWidth="1"/>
    <col min="11" max="11" width="18.85546875" customWidth="1"/>
  </cols>
  <sheetData>
    <row r="2" spans="1:2">
      <c r="A2" s="190" t="s">
        <v>520</v>
      </c>
      <c r="B2" s="190"/>
    </row>
    <row r="3" spans="1:2" s="18" customFormat="1"/>
    <row r="4" spans="1:2" s="18" customFormat="1">
      <c r="A4" s="136" t="s">
        <v>519</v>
      </c>
      <c r="B4" s="136" t="s">
        <v>477</v>
      </c>
    </row>
    <row r="5" spans="1:2">
      <c r="A5" s="182" t="str">
        <f>'Staff % Analysis'!B20</f>
        <v>Admin</v>
      </c>
      <c r="B5" s="183">
        <f>'Staff % Analysis'!C20</f>
        <v>0.1207959595959596</v>
      </c>
    </row>
    <row r="6" spans="1:2">
      <c r="A6" s="182" t="str">
        <f>'Staff % Analysis'!B21</f>
        <v>Supervision</v>
      </c>
      <c r="B6" s="183">
        <f>'Staff % Analysis'!C21</f>
        <v>7.7024531024531009E-2</v>
      </c>
    </row>
    <row r="7" spans="1:2">
      <c r="A7" s="184" t="str">
        <f>'Staff % Analysis'!B22</f>
        <v>Hotline</v>
      </c>
      <c r="B7" s="185">
        <f>'Staff % Analysis'!C22</f>
        <v>0.15608881673881675</v>
      </c>
    </row>
    <row r="8" spans="1:2">
      <c r="A8" s="184" t="str">
        <f>'Staff % Analysis'!B23</f>
        <v>Medical Accompaniment</v>
      </c>
      <c r="B8" s="185">
        <f>'Staff % Analysis'!C23</f>
        <v>7.1738816738816741E-2</v>
      </c>
    </row>
    <row r="9" spans="1:2">
      <c r="A9" s="184" t="str">
        <f>'Staff % Analysis'!B24</f>
        <v>Non-Medical Accompaniment</v>
      </c>
      <c r="B9" s="185">
        <f>'Staff % Analysis'!C24</f>
        <v>4.3188816738816735E-2</v>
      </c>
    </row>
    <row r="10" spans="1:2">
      <c r="A10" s="184" t="str">
        <f>'Staff % Analysis'!B25</f>
        <v>Individual Counseling</v>
      </c>
      <c r="B10" s="185">
        <f>'Staff % Analysis'!C25</f>
        <v>0.1968102453102453</v>
      </c>
    </row>
    <row r="11" spans="1:2">
      <c r="A11" s="184" t="str">
        <f>'Staff % Analysis'!B26</f>
        <v>Group Counseling</v>
      </c>
      <c r="B11" s="185">
        <f>'Staff % Analysis'!C26</f>
        <v>7.4032467532467533E-2</v>
      </c>
    </row>
    <row r="12" spans="1:2">
      <c r="A12" s="186" t="str">
        <f>'Staff % Analysis'!B27</f>
        <v>Prevention Education</v>
      </c>
      <c r="B12" s="187">
        <f>'Staff % Analysis'!C27</f>
        <v>9.9995959595959596E-2</v>
      </c>
    </row>
    <row r="13" spans="1:2">
      <c r="A13" s="188" t="str">
        <f>'Staff % Analysis'!B28</f>
        <v>Collateral Time</v>
      </c>
      <c r="B13" s="189">
        <f>'Staff % Analysis'!C28</f>
        <v>7.0245959595959584E-2</v>
      </c>
    </row>
    <row r="14" spans="1:2">
      <c r="A14" s="188" t="str">
        <f>'Staff % Analysis'!B29</f>
        <v>General Outreach</v>
      </c>
      <c r="B14" s="189">
        <f>'Staff % Analysis'!C29</f>
        <v>4.5039213564213566E-2</v>
      </c>
    </row>
    <row r="15" spans="1:2">
      <c r="A15" s="188" t="str">
        <f>'Staff % Analysis'!B30</f>
        <v>Training</v>
      </c>
      <c r="B15" s="189">
        <f>'Staff % Analysis'!C30</f>
        <v>4.5039213564213566E-2</v>
      </c>
    </row>
    <row r="16" spans="1:2">
      <c r="A16" s="18"/>
      <c r="B16" s="132">
        <f>'Staff % Analysis'!C31</f>
        <v>1</v>
      </c>
    </row>
    <row r="17" spans="1:5">
      <c r="A17" s="18"/>
      <c r="B17" s="18"/>
    </row>
    <row r="19" spans="1:5">
      <c r="A19" s="190" t="s">
        <v>521</v>
      </c>
      <c r="B19" s="181"/>
    </row>
    <row r="20" spans="1:5" s="18" customFormat="1">
      <c r="A20" s="191" t="s">
        <v>522</v>
      </c>
      <c r="B20" s="192">
        <f>'5. UFR Salaries'!C55</f>
        <v>2804752.5500000003</v>
      </c>
    </row>
    <row r="21" spans="1:5">
      <c r="A21" s="136" t="str">
        <f t="shared" ref="A21:B32" si="0">A4</f>
        <v>Category</v>
      </c>
      <c r="B21" s="136" t="str">
        <f t="shared" si="0"/>
        <v>%</v>
      </c>
      <c r="C21" s="136" t="s">
        <v>523</v>
      </c>
      <c r="D21" s="136" t="s">
        <v>572</v>
      </c>
      <c r="E21" s="136" t="s">
        <v>573</v>
      </c>
    </row>
    <row r="22" spans="1:5">
      <c r="A22" s="182" t="str">
        <f t="shared" si="0"/>
        <v>Admin</v>
      </c>
      <c r="B22" s="183">
        <f t="shared" si="0"/>
        <v>0.1207959595959596</v>
      </c>
      <c r="C22" s="382">
        <f t="shared" ref="C22:C32" si="1">$B$20*B22</f>
        <v>338802.77570646466</v>
      </c>
      <c r="D22" s="21" t="s">
        <v>513</v>
      </c>
      <c r="E22" s="21"/>
    </row>
    <row r="23" spans="1:5">
      <c r="A23" s="182" t="str">
        <f t="shared" si="0"/>
        <v>Supervision</v>
      </c>
      <c r="B23" s="183">
        <f t="shared" si="0"/>
        <v>7.7024531024531009E-2</v>
      </c>
      <c r="C23" s="382">
        <f t="shared" si="1"/>
        <v>216034.74980360747</v>
      </c>
      <c r="D23" s="21" t="s">
        <v>513</v>
      </c>
      <c r="E23" s="21"/>
    </row>
    <row r="24" spans="1:5">
      <c r="A24" s="184" t="str">
        <f t="shared" si="0"/>
        <v>Hotline</v>
      </c>
      <c r="B24" s="185">
        <f t="shared" si="0"/>
        <v>0.15608881673881675</v>
      </c>
      <c r="C24" s="382">
        <f t="shared" si="1"/>
        <v>437790.506774679</v>
      </c>
      <c r="D24" s="218">
        <f>C24/SUM($C$24:$C$28)</f>
        <v>0.28806159862202818</v>
      </c>
      <c r="E24" s="218">
        <f>C24/SUM($C$24:$C$32)</f>
        <v>0.19458090728290028</v>
      </c>
    </row>
    <row r="25" spans="1:5">
      <c r="A25" s="184" t="str">
        <f t="shared" si="0"/>
        <v>Medical Accompaniment</v>
      </c>
      <c r="B25" s="185">
        <f t="shared" si="0"/>
        <v>7.1738816738816741E-2</v>
      </c>
      <c r="C25" s="382">
        <f t="shared" si="1"/>
        <v>201209.62918217896</v>
      </c>
      <c r="D25" s="218">
        <f t="shared" ref="D25:D28" si="2">C25/SUM($C$24:$C$28)</f>
        <v>0.13239384258780898</v>
      </c>
      <c r="E25" s="218">
        <f t="shared" ref="E25:E32" si="3">C25/SUM($C$24:$C$32)</f>
        <v>8.9429879347463201E-2</v>
      </c>
    </row>
    <row r="26" spans="1:5">
      <c r="A26" s="184" t="str">
        <f t="shared" si="0"/>
        <v>Non-Medical Accompaniment</v>
      </c>
      <c r="B26" s="185">
        <f t="shared" si="0"/>
        <v>4.3188816738816735E-2</v>
      </c>
      <c r="C26" s="382">
        <f t="shared" si="1"/>
        <v>121133.94387967893</v>
      </c>
      <c r="D26" s="218">
        <f t="shared" si="2"/>
        <v>7.9704874777767956E-2</v>
      </c>
      <c r="E26" s="218">
        <f t="shared" si="3"/>
        <v>5.3839341735646605E-2</v>
      </c>
    </row>
    <row r="27" spans="1:5">
      <c r="A27" s="184" t="str">
        <f t="shared" si="0"/>
        <v>Individual Counseling</v>
      </c>
      <c r="B27" s="185">
        <f t="shared" si="0"/>
        <v>0.1968102453102453</v>
      </c>
      <c r="C27" s="382">
        <f t="shared" si="1"/>
        <v>552004.03740003612</v>
      </c>
      <c r="D27" s="218">
        <f t="shared" si="2"/>
        <v>0.36321291347943219</v>
      </c>
      <c r="E27" s="218">
        <f t="shared" si="3"/>
        <v>0.24534439362890134</v>
      </c>
    </row>
    <row r="28" spans="1:5">
      <c r="A28" s="184" t="str">
        <f t="shared" si="0"/>
        <v>Group Counseling</v>
      </c>
      <c r="B28" s="185">
        <f t="shared" si="0"/>
        <v>7.4032467532467533E-2</v>
      </c>
      <c r="C28" s="382">
        <f t="shared" si="1"/>
        <v>207642.75209448053</v>
      </c>
      <c r="D28" s="218">
        <f t="shared" si="2"/>
        <v>0.13662677053296277</v>
      </c>
      <c r="E28" s="218">
        <f t="shared" si="3"/>
        <v>9.2289153072149757E-2</v>
      </c>
    </row>
    <row r="29" spans="1:5">
      <c r="A29" s="186" t="str">
        <f t="shared" si="0"/>
        <v>Prevention Education</v>
      </c>
      <c r="B29" s="187">
        <f t="shared" si="0"/>
        <v>9.9995959595959596E-2</v>
      </c>
      <c r="C29" s="382">
        <f t="shared" si="1"/>
        <v>280463.9226664647</v>
      </c>
      <c r="D29" s="21" t="s">
        <v>513</v>
      </c>
      <c r="E29" s="218">
        <f t="shared" si="3"/>
        <v>0.12465534014114506</v>
      </c>
    </row>
    <row r="30" spans="1:5">
      <c r="A30" s="188" t="str">
        <f t="shared" si="0"/>
        <v>Collateral Time</v>
      </c>
      <c r="B30" s="189">
        <f t="shared" si="0"/>
        <v>7.0245959595959584E-2</v>
      </c>
      <c r="C30" s="382">
        <f t="shared" si="1"/>
        <v>197022.53430396464</v>
      </c>
      <c r="D30" s="21" t="s">
        <v>513</v>
      </c>
      <c r="E30" s="218">
        <f t="shared" si="3"/>
        <v>8.7568878006239845E-2</v>
      </c>
    </row>
    <row r="31" spans="1:5">
      <c r="A31" s="188" t="str">
        <f t="shared" si="0"/>
        <v>General Outreach</v>
      </c>
      <c r="B31" s="189">
        <f t="shared" si="0"/>
        <v>4.5039213564213566E-2</v>
      </c>
      <c r="C31" s="382">
        <f t="shared" si="1"/>
        <v>126323.84909422261</v>
      </c>
      <c r="D31" s="21" t="s">
        <v>513</v>
      </c>
      <c r="E31" s="218">
        <f t="shared" si="3"/>
        <v>5.6146053392776972E-2</v>
      </c>
    </row>
    <row r="32" spans="1:5">
      <c r="A32" s="188" t="str">
        <f t="shared" si="0"/>
        <v>Training</v>
      </c>
      <c r="B32" s="189">
        <f t="shared" si="0"/>
        <v>4.5039213564213566E-2</v>
      </c>
      <c r="C32" s="382">
        <f t="shared" si="1"/>
        <v>126323.84909422261</v>
      </c>
      <c r="D32" s="21" t="s">
        <v>513</v>
      </c>
      <c r="E32" s="218">
        <f t="shared" si="3"/>
        <v>5.6146053392776972E-2</v>
      </c>
    </row>
    <row r="33" spans="1:7">
      <c r="A33" s="18"/>
      <c r="B33" s="132">
        <f>B16</f>
        <v>1</v>
      </c>
      <c r="C33" s="383">
        <f>SUM(C22:C32)</f>
        <v>2804752.5500000003</v>
      </c>
      <c r="D33" s="381">
        <f>SUM(D22:D32)</f>
        <v>1</v>
      </c>
      <c r="E33" s="381">
        <f>SUM(E22:E32)</f>
        <v>1</v>
      </c>
    </row>
    <row r="36" spans="1:7">
      <c r="A36" s="190" t="s">
        <v>578</v>
      </c>
      <c r="B36" s="181"/>
    </row>
    <row r="37" spans="1:7">
      <c r="A37" s="136" t="str">
        <f>A4</f>
        <v>Category</v>
      </c>
      <c r="B37" s="136" t="s">
        <v>523</v>
      </c>
    </row>
    <row r="38" spans="1:7">
      <c r="A38" s="184" t="str">
        <f t="shared" ref="A38:A46" si="4">A7</f>
        <v>Hotline</v>
      </c>
      <c r="B38" s="194">
        <f>C24+($C$23*D24)+($C$22*E24)</f>
        <v>565946.37364794489</v>
      </c>
    </row>
    <row r="39" spans="1:7">
      <c r="A39" s="184" t="str">
        <f t="shared" si="4"/>
        <v>Medical Accompaniment</v>
      </c>
      <c r="B39" s="194">
        <f t="shared" ref="B39:B42" si="5">C25+($C$23*D25)+($C$22*E25)</f>
        <v>260110.39119518924</v>
      </c>
    </row>
    <row r="40" spans="1:7">
      <c r="A40" s="184" t="str">
        <f t="shared" si="4"/>
        <v>Non-Medical Accompaniment</v>
      </c>
      <c r="B40" s="194">
        <f t="shared" si="5"/>
        <v>156593.88498266786</v>
      </c>
    </row>
    <row r="41" spans="1:7">
      <c r="A41" s="184" t="str">
        <f t="shared" si="4"/>
        <v>Individual Counseling</v>
      </c>
      <c r="B41" s="194">
        <f t="shared" si="5"/>
        <v>713594.00985449576</v>
      </c>
    </row>
    <row r="42" spans="1:7">
      <c r="A42" s="184" t="str">
        <f t="shared" si="4"/>
        <v>Group Counseling</v>
      </c>
      <c r="B42" s="194">
        <f t="shared" si="5"/>
        <v>268426.70351148717</v>
      </c>
    </row>
    <row r="43" spans="1:7">
      <c r="A43" s="186" t="str">
        <f t="shared" si="4"/>
        <v>Prevention Education</v>
      </c>
      <c r="B43" s="194">
        <f>C29+($C$22*E29)</f>
        <v>322697.4979129181</v>
      </c>
    </row>
    <row r="44" spans="1:7">
      <c r="A44" s="188" t="str">
        <f t="shared" si="4"/>
        <v>Collateral Time</v>
      </c>
      <c r="B44" s="194">
        <f t="shared" ref="B44:B46" si="6">C30+($C$22*E30)</f>
        <v>226691.11323797947</v>
      </c>
    </row>
    <row r="45" spans="1:7">
      <c r="A45" s="188" t="str">
        <f t="shared" si="4"/>
        <v>General Outreach</v>
      </c>
      <c r="B45" s="194">
        <f t="shared" si="6"/>
        <v>145346.28782865882</v>
      </c>
      <c r="D45" t="s">
        <v>754</v>
      </c>
      <c r="G45" s="126"/>
    </row>
    <row r="46" spans="1:7">
      <c r="A46" s="188" t="str">
        <f t="shared" si="4"/>
        <v>Training</v>
      </c>
      <c r="B46" s="194">
        <f t="shared" si="6"/>
        <v>145346.28782865882</v>
      </c>
    </row>
    <row r="47" spans="1:7">
      <c r="A47" s="18"/>
      <c r="B47" s="169">
        <f>SUM(B38:B46)</f>
        <v>2804752.55</v>
      </c>
    </row>
    <row r="48" spans="1:7">
      <c r="A48" s="18"/>
    </row>
    <row r="49" spans="1:12">
      <c r="A49" s="18"/>
    </row>
    <row r="50" spans="1:12">
      <c r="A50" s="190" t="s">
        <v>524</v>
      </c>
      <c r="B50" s="181"/>
      <c r="C50" s="181"/>
      <c r="D50" s="181"/>
      <c r="E50" s="181"/>
      <c r="F50" s="181"/>
      <c r="G50" s="181"/>
      <c r="I50" s="941" t="s">
        <v>767</v>
      </c>
      <c r="J50" s="941"/>
      <c r="K50" s="941"/>
      <c r="L50" s="941"/>
    </row>
    <row r="52" spans="1:12" s="18" customFormat="1">
      <c r="A52" s="136" t="s">
        <v>519</v>
      </c>
      <c r="B52" s="136" t="s">
        <v>432</v>
      </c>
      <c r="C52" s="136" t="s">
        <v>525</v>
      </c>
      <c r="D52" s="136" t="s">
        <v>526</v>
      </c>
      <c r="E52" s="136" t="s">
        <v>527</v>
      </c>
      <c r="F52" s="136" t="s">
        <v>528</v>
      </c>
      <c r="G52" s="136" t="s">
        <v>530</v>
      </c>
      <c r="H52" s="126"/>
      <c r="I52" s="440" t="s">
        <v>768</v>
      </c>
      <c r="J52" s="440" t="s">
        <v>751</v>
      </c>
      <c r="K52" s="440" t="s">
        <v>769</v>
      </c>
    </row>
    <row r="53" spans="1:12">
      <c r="A53" s="184" t="str">
        <f>A7</f>
        <v>Hotline</v>
      </c>
      <c r="B53" s="195">
        <f t="shared" ref="B53:B58" si="7">B38</f>
        <v>565946.37364794489</v>
      </c>
      <c r="C53" s="137">
        <f>'FY14 Units'!K17</f>
        <v>4899.1476190476187</v>
      </c>
      <c r="D53" s="138">
        <f>B53/C53</f>
        <v>115.51935513181441</v>
      </c>
      <c r="E53" s="196">
        <f>C53/12</f>
        <v>408.26230158730158</v>
      </c>
      <c r="F53" s="138">
        <f>D53*E53</f>
        <v>47162.197803995405</v>
      </c>
      <c r="G53" s="138">
        <f t="shared" ref="G53:G61" si="8">F53/15</f>
        <v>3144.1465202663603</v>
      </c>
      <c r="I53" s="114">
        <v>918</v>
      </c>
      <c r="J53" s="126">
        <f>D53</f>
        <v>115.51935513181441</v>
      </c>
      <c r="K53" s="620">
        <f>I53*J53</f>
        <v>106046.76801100562</v>
      </c>
    </row>
    <row r="54" spans="1:12">
      <c r="A54" s="184" t="str">
        <f>A8</f>
        <v>Medical Accompaniment</v>
      </c>
      <c r="B54" s="195">
        <f t="shared" si="7"/>
        <v>260110.39119518924</v>
      </c>
      <c r="C54" s="137">
        <f>'FY14 Units'!L17</f>
        <v>4588.0000000000009</v>
      </c>
      <c r="D54" s="138">
        <f>B54/C54</f>
        <v>56.693633651959281</v>
      </c>
      <c r="E54" s="196">
        <f>C54/12</f>
        <v>382.33333333333343</v>
      </c>
      <c r="F54" s="138">
        <f>D54*E54</f>
        <v>21675.865932932436</v>
      </c>
      <c r="G54" s="138">
        <f t="shared" si="8"/>
        <v>1445.0577288621623</v>
      </c>
    </row>
    <row r="55" spans="1:12">
      <c r="A55" s="184" t="str">
        <f>A9</f>
        <v>Non-Medical Accompaniment</v>
      </c>
      <c r="B55" s="195">
        <f t="shared" si="7"/>
        <v>156593.88498266786</v>
      </c>
      <c r="C55" s="137">
        <f>'FY14 Units'!M17</f>
        <v>7580.95</v>
      </c>
      <c r="D55" s="138">
        <f>B55/C55</f>
        <v>20.656235034219705</v>
      </c>
      <c r="E55" s="196">
        <f>C55/12</f>
        <v>631.74583333333328</v>
      </c>
      <c r="F55" s="138">
        <f>D55*E55</f>
        <v>13049.490415222321</v>
      </c>
      <c r="G55" s="138">
        <f t="shared" si="8"/>
        <v>869.96602768148807</v>
      </c>
    </row>
    <row r="56" spans="1:12">
      <c r="A56" s="184" t="str">
        <f>A10</f>
        <v>Individual Counseling</v>
      </c>
      <c r="B56" s="195">
        <f t="shared" si="7"/>
        <v>713594.00985449576</v>
      </c>
      <c r="C56" s="137">
        <f>'FY14 Units'!N17</f>
        <v>13858.6</v>
      </c>
      <c r="D56" s="138">
        <f>B56/C56</f>
        <v>51.49106041407471</v>
      </c>
      <c r="E56" s="196">
        <f>C56/12</f>
        <v>1154.8833333333334</v>
      </c>
      <c r="F56" s="138">
        <f>D56*E56</f>
        <v>59466.167487874656</v>
      </c>
      <c r="G56" s="138">
        <f t="shared" si="8"/>
        <v>3964.4111658583106</v>
      </c>
    </row>
    <row r="57" spans="1:12">
      <c r="A57" s="184" t="str">
        <f>A11</f>
        <v>Group Counseling</v>
      </c>
      <c r="B57" s="195">
        <f t="shared" si="7"/>
        <v>268426.70351148717</v>
      </c>
      <c r="C57" s="137">
        <f>'FY14 Units'!J17</f>
        <v>1550.0000000000002</v>
      </c>
      <c r="D57" s="138">
        <f>B57/C57</f>
        <v>173.17851839450782</v>
      </c>
      <c r="E57" s="196">
        <f>C57/12</f>
        <v>129.16666666666669</v>
      </c>
      <c r="F57" s="138">
        <f>D57*E57</f>
        <v>22368.891959290595</v>
      </c>
      <c r="G57" s="138">
        <f t="shared" si="8"/>
        <v>1491.2594639527063</v>
      </c>
    </row>
    <row r="58" spans="1:12">
      <c r="A58" s="186" t="str">
        <f>A43</f>
        <v>Prevention Education</v>
      </c>
      <c r="B58" s="195">
        <f t="shared" si="7"/>
        <v>322697.4979129181</v>
      </c>
      <c r="C58" s="21" t="s">
        <v>513</v>
      </c>
      <c r="D58" s="21" t="s">
        <v>513</v>
      </c>
      <c r="E58" s="21" t="s">
        <v>513</v>
      </c>
      <c r="F58" s="138">
        <f>B58/12</f>
        <v>26891.458159409842</v>
      </c>
      <c r="G58" s="138">
        <f t="shared" si="8"/>
        <v>1792.7638772939895</v>
      </c>
    </row>
    <row r="59" spans="1:12">
      <c r="A59" s="188" t="str">
        <f t="shared" ref="A59:B61" si="9">A44</f>
        <v>Collateral Time</v>
      </c>
      <c r="B59" s="195">
        <f t="shared" si="9"/>
        <v>226691.11323797947</v>
      </c>
      <c r="C59" s="21" t="s">
        <v>513</v>
      </c>
      <c r="D59" s="21" t="s">
        <v>513</v>
      </c>
      <c r="E59" s="21" t="s">
        <v>513</v>
      </c>
      <c r="F59" s="138">
        <f>B59/12</f>
        <v>18890.926103164955</v>
      </c>
      <c r="G59" s="138">
        <f t="shared" si="8"/>
        <v>1259.3950735443302</v>
      </c>
    </row>
    <row r="60" spans="1:12">
      <c r="A60" s="188" t="str">
        <f t="shared" si="9"/>
        <v>General Outreach</v>
      </c>
      <c r="B60" s="195">
        <f t="shared" si="9"/>
        <v>145346.28782865882</v>
      </c>
      <c r="C60" s="21" t="s">
        <v>513</v>
      </c>
      <c r="D60" s="21" t="s">
        <v>513</v>
      </c>
      <c r="E60" s="21" t="s">
        <v>513</v>
      </c>
      <c r="F60" s="138">
        <f>B60/12</f>
        <v>12112.190652388235</v>
      </c>
      <c r="G60" s="138">
        <f t="shared" si="8"/>
        <v>807.47937682588235</v>
      </c>
    </row>
    <row r="61" spans="1:12">
      <c r="A61" s="188" t="str">
        <f t="shared" si="9"/>
        <v>Training</v>
      </c>
      <c r="B61" s="195">
        <f t="shared" si="9"/>
        <v>145346.28782865882</v>
      </c>
      <c r="C61" s="21" t="s">
        <v>513</v>
      </c>
      <c r="D61" s="21" t="s">
        <v>513</v>
      </c>
      <c r="E61" s="21" t="s">
        <v>513</v>
      </c>
      <c r="F61" s="138">
        <f>B61/12</f>
        <v>12112.190652388235</v>
      </c>
      <c r="G61" s="138">
        <f t="shared" si="8"/>
        <v>807.47937682588235</v>
      </c>
      <c r="H61" s="126"/>
      <c r="I61" s="126"/>
    </row>
    <row r="62" spans="1:12">
      <c r="E62" s="117"/>
      <c r="F62" s="169">
        <f>SUM(F53:F61)</f>
        <v>233729.37916666668</v>
      </c>
      <c r="G62" s="193">
        <f>F62/16</f>
        <v>14608.086197916668</v>
      </c>
      <c r="H62" s="126"/>
    </row>
    <row r="63" spans="1:12">
      <c r="E63" s="197" t="s">
        <v>529</v>
      </c>
      <c r="F63" s="169">
        <f>F62*12</f>
        <v>2804752.5500000003</v>
      </c>
      <c r="G63" s="193">
        <f>F63/16</f>
        <v>175297.03437500002</v>
      </c>
    </row>
    <row r="66" spans="1:7">
      <c r="A66" s="190" t="s">
        <v>749</v>
      </c>
      <c r="B66" s="181"/>
      <c r="C66" s="181"/>
      <c r="D66" s="493"/>
      <c r="E66" s="168">
        <f>D54*'Service Length'!E17</f>
        <v>279.68859268299911</v>
      </c>
      <c r="F66" s="493"/>
      <c r="G66" s="493"/>
    </row>
    <row r="68" spans="1:7" s="18" customFormat="1">
      <c r="A68" s="939" t="s">
        <v>471</v>
      </c>
      <c r="B68" s="940"/>
    </row>
    <row r="69" spans="1:7">
      <c r="A69" s="585" t="s">
        <v>541</v>
      </c>
      <c r="B69" s="586">
        <f>B56</f>
        <v>713594.00985449576</v>
      </c>
    </row>
    <row r="70" spans="1:7">
      <c r="A70" s="587" t="s">
        <v>750</v>
      </c>
      <c r="B70" s="588">
        <f>'FY14 Units'!H17</f>
        <v>10941</v>
      </c>
    </row>
    <row r="71" spans="1:7">
      <c r="A71" s="589" t="s">
        <v>752</v>
      </c>
      <c r="B71" s="590">
        <f>B69/B70</f>
        <v>65.22200985782797</v>
      </c>
    </row>
    <row r="72" spans="1:7">
      <c r="A72" s="591" t="s">
        <v>751</v>
      </c>
      <c r="B72" s="592">
        <f>D56</f>
        <v>51.49106041407471</v>
      </c>
    </row>
    <row r="74" spans="1:7">
      <c r="A74" s="939" t="s">
        <v>473</v>
      </c>
      <c r="B74" s="940"/>
    </row>
    <row r="75" spans="1:7">
      <c r="A75" s="585" t="s">
        <v>541</v>
      </c>
      <c r="B75" s="586">
        <f>B57</f>
        <v>268426.70351148717</v>
      </c>
    </row>
    <row r="76" spans="1:7">
      <c r="A76" s="587" t="s">
        <v>750</v>
      </c>
      <c r="B76" s="588">
        <f>'FY14 Units'!I17</f>
        <v>750</v>
      </c>
    </row>
    <row r="77" spans="1:7">
      <c r="A77" s="589" t="s">
        <v>752</v>
      </c>
      <c r="B77" s="590">
        <f>B75/B76</f>
        <v>357.90227134864955</v>
      </c>
    </row>
    <row r="78" spans="1:7">
      <c r="A78" s="591" t="s">
        <v>751</v>
      </c>
      <c r="B78" s="592">
        <f>D57</f>
        <v>173.17851839450782</v>
      </c>
    </row>
  </sheetData>
  <mergeCells count="3">
    <mergeCell ref="A68:B68"/>
    <mergeCell ref="A74:B74"/>
    <mergeCell ref="I50:L50"/>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7" tint="0.39997558519241921"/>
  </sheetPr>
  <dimension ref="A1:WWD223"/>
  <sheetViews>
    <sheetView zoomScale="85" zoomScaleNormal="85" workbookViewId="0">
      <pane xSplit="1" ySplit="1" topLeftCell="B8" activePane="bottomRight" state="frozen"/>
      <selection pane="topRight" activeCell="B1" sqref="B1"/>
      <selection pane="bottomLeft" activeCell="A2" sqref="A2"/>
      <selection pane="bottomRight" activeCell="F3" sqref="F3"/>
    </sheetView>
  </sheetViews>
  <sheetFormatPr defaultRowHeight="15"/>
  <cols>
    <col min="1" max="1" width="22.85546875" style="80" customWidth="1"/>
    <col min="2" max="2" width="20.140625" style="79" customWidth="1"/>
    <col min="3" max="3" width="13.28515625" style="79" customWidth="1"/>
    <col min="4" max="4" width="8.7109375" style="79" customWidth="1"/>
    <col min="5" max="5" width="5.85546875" style="79" customWidth="1"/>
    <col min="6" max="6" width="14.7109375" style="79" customWidth="1"/>
    <col min="7" max="7" width="7.140625" style="79" customWidth="1"/>
    <col min="8" max="8" width="6.28515625" style="79" customWidth="1"/>
    <col min="9" max="9" width="15.42578125" style="79" customWidth="1"/>
    <col min="10" max="10" width="7.7109375" style="79" customWidth="1"/>
    <col min="11" max="11" width="5.85546875" style="79" customWidth="1"/>
    <col min="12" max="12" width="14" style="79" customWidth="1"/>
    <col min="13" max="13" width="6.85546875" style="79" customWidth="1"/>
    <col min="14" max="14" width="5.85546875" style="79" customWidth="1"/>
    <col min="15" max="15" width="13.7109375" style="79" customWidth="1"/>
    <col min="16" max="16" width="7.85546875" style="79" customWidth="1"/>
    <col min="17" max="17" width="5.7109375" style="79" customWidth="1"/>
    <col min="18" max="18" width="11.85546875" style="79" bestFit="1" customWidth="1"/>
    <col min="19" max="19" width="14.42578125" style="79" customWidth="1"/>
    <col min="20" max="20" width="12.85546875" style="79" customWidth="1"/>
    <col min="21" max="21" width="9.7109375" style="79" customWidth="1"/>
    <col min="22" max="23" width="12.7109375" style="79" customWidth="1"/>
    <col min="24" max="24" width="11.5703125" style="79" customWidth="1"/>
    <col min="25" max="25" width="9.42578125" style="79" customWidth="1"/>
    <col min="26" max="26" width="16" style="79" customWidth="1"/>
    <col min="27" max="27" width="16.140625" style="79" customWidth="1"/>
    <col min="28" max="28" width="12.140625" style="79" customWidth="1"/>
    <col min="29" max="29" width="10.28515625" style="79" customWidth="1"/>
    <col min="30" max="30" width="11.5703125" style="79" customWidth="1"/>
    <col min="31" max="31" width="12" style="79" customWidth="1"/>
    <col min="32" max="32" width="11.85546875" style="79" customWidth="1"/>
    <col min="33" max="33" width="12.140625" style="79" customWidth="1"/>
    <col min="34" max="34" width="3.7109375" style="224" customWidth="1"/>
    <col min="35" max="35" width="4.5703125" style="224" customWidth="1"/>
    <col min="36" max="36" width="19.85546875" style="224" customWidth="1"/>
    <col min="37" max="37" width="11.140625" style="224" customWidth="1"/>
    <col min="38" max="41" width="9.140625" style="224"/>
    <col min="42" max="43" width="9.140625" style="224" customWidth="1"/>
    <col min="44" max="44" width="9.7109375" style="224" bestFit="1" customWidth="1"/>
    <col min="45" max="45" width="11.5703125" style="224" customWidth="1"/>
    <col min="46" max="60" width="9.140625" style="224"/>
    <col min="61" max="61" width="11.7109375" style="224" customWidth="1"/>
    <col min="62" max="62" width="12.5703125" style="224" bestFit="1" customWidth="1"/>
    <col min="63" max="63" width="11.7109375" style="224" bestFit="1" customWidth="1"/>
    <col min="64" max="64" width="12.5703125" style="224" bestFit="1" customWidth="1"/>
    <col min="65" max="65" width="11.7109375" style="224" bestFit="1" customWidth="1"/>
    <col min="66" max="66" width="11.140625" style="224" customWidth="1"/>
    <col min="67" max="67" width="10.7109375" style="224" customWidth="1"/>
    <col min="68" max="68" width="8.85546875" style="224" customWidth="1"/>
    <col min="69" max="69" width="13.42578125" style="224" customWidth="1"/>
    <col min="70" max="70" width="8.85546875" style="224" customWidth="1"/>
    <col min="71" max="71" width="11.42578125" style="224" customWidth="1"/>
    <col min="72" max="72" width="8.85546875" style="224" customWidth="1"/>
    <col min="73" max="73" width="11" style="224" customWidth="1"/>
    <col min="74" max="74" width="8.85546875" style="224" customWidth="1"/>
    <col min="75" max="75" width="11.5703125" style="224" bestFit="1" customWidth="1"/>
    <col min="76" max="76" width="22.140625" style="224" customWidth="1"/>
    <col min="77" max="77" width="12.7109375" style="224" customWidth="1"/>
    <col min="78" max="78" width="9.140625" style="224"/>
    <col min="79" max="79" width="10" style="224" bestFit="1" customWidth="1"/>
    <col min="80" max="90" width="9.140625" style="224"/>
    <col min="91" max="256" width="9.140625" style="80"/>
    <col min="257" max="257" width="40.28515625" style="80" customWidth="1"/>
    <col min="258" max="259" width="14.42578125" style="80" customWidth="1"/>
    <col min="260" max="261" width="9.5703125" style="80" customWidth="1"/>
    <col min="262" max="262" width="0" style="80" hidden="1" customWidth="1"/>
    <col min="263" max="263" width="9.5703125" style="80" customWidth="1"/>
    <col min="264" max="264" width="9.85546875" style="80" customWidth="1"/>
    <col min="265" max="265" width="0" style="80" hidden="1" customWidth="1"/>
    <col min="266" max="267" width="11.42578125" style="80" customWidth="1"/>
    <col min="268" max="268" width="10.7109375" style="80" customWidth="1"/>
    <col min="269" max="269" width="0" style="80" hidden="1" customWidth="1"/>
    <col min="270" max="270" width="9.85546875" style="80" customWidth="1"/>
    <col min="271" max="271" width="9.140625" style="80"/>
    <col min="272" max="272" width="0" style="80" hidden="1" customWidth="1"/>
    <col min="273" max="273" width="9.85546875" style="80" customWidth="1"/>
    <col min="274" max="274" width="9.7109375" style="80" customWidth="1"/>
    <col min="275" max="275" width="0" style="80" hidden="1" customWidth="1"/>
    <col min="276" max="276" width="11.42578125" style="80" bestFit="1" customWidth="1"/>
    <col min="277" max="277" width="12.140625" style="80" customWidth="1"/>
    <col min="278" max="278" width="11.42578125" style="80" bestFit="1" customWidth="1"/>
    <col min="279" max="512" width="9.140625" style="80"/>
    <col min="513" max="513" width="40.28515625" style="80" customWidth="1"/>
    <col min="514" max="515" width="14.42578125" style="80" customWidth="1"/>
    <col min="516" max="517" width="9.5703125" style="80" customWidth="1"/>
    <col min="518" max="518" width="0" style="80" hidden="1" customWidth="1"/>
    <col min="519" max="519" width="9.5703125" style="80" customWidth="1"/>
    <col min="520" max="520" width="9.85546875" style="80" customWidth="1"/>
    <col min="521" max="521" width="0" style="80" hidden="1" customWidth="1"/>
    <col min="522" max="523" width="11.42578125" style="80" customWidth="1"/>
    <col min="524" max="524" width="10.7109375" style="80" customWidth="1"/>
    <col min="525" max="525" width="0" style="80" hidden="1" customWidth="1"/>
    <col min="526" max="526" width="9.85546875" style="80" customWidth="1"/>
    <col min="527" max="527" width="9.140625" style="80"/>
    <col min="528" max="528" width="0" style="80" hidden="1" customWidth="1"/>
    <col min="529" max="529" width="9.85546875" style="80" customWidth="1"/>
    <col min="530" max="530" width="9.7109375" style="80" customWidth="1"/>
    <col min="531" max="531" width="0" style="80" hidden="1" customWidth="1"/>
    <col min="532" max="532" width="11.42578125" style="80" bestFit="1" customWidth="1"/>
    <col min="533" max="533" width="12.140625" style="80" customWidth="1"/>
    <col min="534" max="534" width="11.42578125" style="80" bestFit="1" customWidth="1"/>
    <col min="535" max="768" width="9.140625" style="80"/>
    <col min="769" max="769" width="40.28515625" style="80" customWidth="1"/>
    <col min="770" max="771" width="14.42578125" style="80" customWidth="1"/>
    <col min="772" max="773" width="9.5703125" style="80" customWidth="1"/>
    <col min="774" max="774" width="0" style="80" hidden="1" customWidth="1"/>
    <col min="775" max="775" width="9.5703125" style="80" customWidth="1"/>
    <col min="776" max="776" width="9.85546875" style="80" customWidth="1"/>
    <col min="777" max="777" width="0" style="80" hidden="1" customWidth="1"/>
    <col min="778" max="779" width="11.42578125" style="80" customWidth="1"/>
    <col min="780" max="780" width="10.7109375" style="80" customWidth="1"/>
    <col min="781" max="781" width="0" style="80" hidden="1" customWidth="1"/>
    <col min="782" max="782" width="9.85546875" style="80" customWidth="1"/>
    <col min="783" max="783" width="9.140625" style="80"/>
    <col min="784" max="784" width="0" style="80" hidden="1" customWidth="1"/>
    <col min="785" max="785" width="9.85546875" style="80" customWidth="1"/>
    <col min="786" max="786" width="9.7109375" style="80" customWidth="1"/>
    <col min="787" max="787" width="0" style="80" hidden="1" customWidth="1"/>
    <col min="788" max="788" width="11.42578125" style="80" bestFit="1" customWidth="1"/>
    <col min="789" max="789" width="12.140625" style="80" customWidth="1"/>
    <col min="790" max="790" width="11.42578125" style="80" bestFit="1" customWidth="1"/>
    <col min="791" max="1024" width="9.140625" style="80"/>
    <col min="1025" max="1025" width="40.28515625" style="80" customWidth="1"/>
    <col min="1026" max="1027" width="14.42578125" style="80" customWidth="1"/>
    <col min="1028" max="1029" width="9.5703125" style="80" customWidth="1"/>
    <col min="1030" max="1030" width="0" style="80" hidden="1" customWidth="1"/>
    <col min="1031" max="1031" width="9.5703125" style="80" customWidth="1"/>
    <col min="1032" max="1032" width="9.85546875" style="80" customWidth="1"/>
    <col min="1033" max="1033" width="0" style="80" hidden="1" customWidth="1"/>
    <col min="1034" max="1035" width="11.42578125" style="80" customWidth="1"/>
    <col min="1036" max="1036" width="10.7109375" style="80" customWidth="1"/>
    <col min="1037" max="1037" width="0" style="80" hidden="1" customWidth="1"/>
    <col min="1038" max="1038" width="9.85546875" style="80" customWidth="1"/>
    <col min="1039" max="1039" width="9.140625" style="80"/>
    <col min="1040" max="1040" width="0" style="80" hidden="1" customWidth="1"/>
    <col min="1041" max="1041" width="9.85546875" style="80" customWidth="1"/>
    <col min="1042" max="1042" width="9.7109375" style="80" customWidth="1"/>
    <col min="1043" max="1043" width="0" style="80" hidden="1" customWidth="1"/>
    <col min="1044" max="1044" width="11.42578125" style="80" bestFit="1" customWidth="1"/>
    <col min="1045" max="1045" width="12.140625" style="80" customWidth="1"/>
    <col min="1046" max="1046" width="11.42578125" style="80" bestFit="1" customWidth="1"/>
    <col min="1047" max="1280" width="9.140625" style="80"/>
    <col min="1281" max="1281" width="40.28515625" style="80" customWidth="1"/>
    <col min="1282" max="1283" width="14.42578125" style="80" customWidth="1"/>
    <col min="1284" max="1285" width="9.5703125" style="80" customWidth="1"/>
    <col min="1286" max="1286" width="0" style="80" hidden="1" customWidth="1"/>
    <col min="1287" max="1287" width="9.5703125" style="80" customWidth="1"/>
    <col min="1288" max="1288" width="9.85546875" style="80" customWidth="1"/>
    <col min="1289" max="1289" width="0" style="80" hidden="1" customWidth="1"/>
    <col min="1290" max="1291" width="11.42578125" style="80" customWidth="1"/>
    <col min="1292" max="1292" width="10.7109375" style="80" customWidth="1"/>
    <col min="1293" max="1293" width="0" style="80" hidden="1" customWidth="1"/>
    <col min="1294" max="1294" width="9.85546875" style="80" customWidth="1"/>
    <col min="1295" max="1295" width="9.140625" style="80"/>
    <col min="1296" max="1296" width="0" style="80" hidden="1" customWidth="1"/>
    <col min="1297" max="1297" width="9.85546875" style="80" customWidth="1"/>
    <col min="1298" max="1298" width="9.7109375" style="80" customWidth="1"/>
    <col min="1299" max="1299" width="0" style="80" hidden="1" customWidth="1"/>
    <col min="1300" max="1300" width="11.42578125" style="80" bestFit="1" customWidth="1"/>
    <col min="1301" max="1301" width="12.140625" style="80" customWidth="1"/>
    <col min="1302" max="1302" width="11.42578125" style="80" bestFit="1" customWidth="1"/>
    <col min="1303" max="1536" width="9.140625" style="80"/>
    <col min="1537" max="1537" width="40.28515625" style="80" customWidth="1"/>
    <col min="1538" max="1539" width="14.42578125" style="80" customWidth="1"/>
    <col min="1540" max="1541" width="9.5703125" style="80" customWidth="1"/>
    <col min="1542" max="1542" width="0" style="80" hidden="1" customWidth="1"/>
    <col min="1543" max="1543" width="9.5703125" style="80" customWidth="1"/>
    <col min="1544" max="1544" width="9.85546875" style="80" customWidth="1"/>
    <col min="1545" max="1545" width="0" style="80" hidden="1" customWidth="1"/>
    <col min="1546" max="1547" width="11.42578125" style="80" customWidth="1"/>
    <col min="1548" max="1548" width="10.7109375" style="80" customWidth="1"/>
    <col min="1549" max="1549" width="0" style="80" hidden="1" customWidth="1"/>
    <col min="1550" max="1550" width="9.85546875" style="80" customWidth="1"/>
    <col min="1551" max="1551" width="9.140625" style="80"/>
    <col min="1552" max="1552" width="0" style="80" hidden="1" customWidth="1"/>
    <col min="1553" max="1553" width="9.85546875" style="80" customWidth="1"/>
    <col min="1554" max="1554" width="9.7109375" style="80" customWidth="1"/>
    <col min="1555" max="1555" width="0" style="80" hidden="1" customWidth="1"/>
    <col min="1556" max="1556" width="11.42578125" style="80" bestFit="1" customWidth="1"/>
    <col min="1557" max="1557" width="12.140625" style="80" customWidth="1"/>
    <col min="1558" max="1558" width="11.42578125" style="80" bestFit="1" customWidth="1"/>
    <col min="1559" max="1792" width="9.140625" style="80"/>
    <col min="1793" max="1793" width="40.28515625" style="80" customWidth="1"/>
    <col min="1794" max="1795" width="14.42578125" style="80" customWidth="1"/>
    <col min="1796" max="1797" width="9.5703125" style="80" customWidth="1"/>
    <col min="1798" max="1798" width="0" style="80" hidden="1" customWidth="1"/>
    <col min="1799" max="1799" width="9.5703125" style="80" customWidth="1"/>
    <col min="1800" max="1800" width="9.85546875" style="80" customWidth="1"/>
    <col min="1801" max="1801" width="0" style="80" hidden="1" customWidth="1"/>
    <col min="1802" max="1803" width="11.42578125" style="80" customWidth="1"/>
    <col min="1804" max="1804" width="10.7109375" style="80" customWidth="1"/>
    <col min="1805" max="1805" width="0" style="80" hidden="1" customWidth="1"/>
    <col min="1806" max="1806" width="9.85546875" style="80" customWidth="1"/>
    <col min="1807" max="1807" width="9.140625" style="80"/>
    <col min="1808" max="1808" width="0" style="80" hidden="1" customWidth="1"/>
    <col min="1809" max="1809" width="9.85546875" style="80" customWidth="1"/>
    <col min="1810" max="1810" width="9.7109375" style="80" customWidth="1"/>
    <col min="1811" max="1811" width="0" style="80" hidden="1" customWidth="1"/>
    <col min="1812" max="1812" width="11.42578125" style="80" bestFit="1" customWidth="1"/>
    <col min="1813" max="1813" width="12.140625" style="80" customWidth="1"/>
    <col min="1814" max="1814" width="11.42578125" style="80" bestFit="1" customWidth="1"/>
    <col min="1815" max="2048" width="9.140625" style="80"/>
    <col min="2049" max="2049" width="40.28515625" style="80" customWidth="1"/>
    <col min="2050" max="2051" width="14.42578125" style="80" customWidth="1"/>
    <col min="2052" max="2053" width="9.5703125" style="80" customWidth="1"/>
    <col min="2054" max="2054" width="0" style="80" hidden="1" customWidth="1"/>
    <col min="2055" max="2055" width="9.5703125" style="80" customWidth="1"/>
    <col min="2056" max="2056" width="9.85546875" style="80" customWidth="1"/>
    <col min="2057" max="2057" width="0" style="80" hidden="1" customWidth="1"/>
    <col min="2058" max="2059" width="11.42578125" style="80" customWidth="1"/>
    <col min="2060" max="2060" width="10.7109375" style="80" customWidth="1"/>
    <col min="2061" max="2061" width="0" style="80" hidden="1" customWidth="1"/>
    <col min="2062" max="2062" width="9.85546875" style="80" customWidth="1"/>
    <col min="2063" max="2063" width="9.140625" style="80"/>
    <col min="2064" max="2064" width="0" style="80" hidden="1" customWidth="1"/>
    <col min="2065" max="2065" width="9.85546875" style="80" customWidth="1"/>
    <col min="2066" max="2066" width="9.7109375" style="80" customWidth="1"/>
    <col min="2067" max="2067" width="0" style="80" hidden="1" customWidth="1"/>
    <col min="2068" max="2068" width="11.42578125" style="80" bestFit="1" customWidth="1"/>
    <col min="2069" max="2069" width="12.140625" style="80" customWidth="1"/>
    <col min="2070" max="2070" width="11.42578125" style="80" bestFit="1" customWidth="1"/>
    <col min="2071" max="2304" width="9.140625" style="80"/>
    <col min="2305" max="2305" width="40.28515625" style="80" customWidth="1"/>
    <col min="2306" max="2307" width="14.42578125" style="80" customWidth="1"/>
    <col min="2308" max="2309" width="9.5703125" style="80" customWidth="1"/>
    <col min="2310" max="2310" width="0" style="80" hidden="1" customWidth="1"/>
    <col min="2311" max="2311" width="9.5703125" style="80" customWidth="1"/>
    <col min="2312" max="2312" width="9.85546875" style="80" customWidth="1"/>
    <col min="2313" max="2313" width="0" style="80" hidden="1" customWidth="1"/>
    <col min="2314" max="2315" width="11.42578125" style="80" customWidth="1"/>
    <col min="2316" max="2316" width="10.7109375" style="80" customWidth="1"/>
    <col min="2317" max="2317" width="0" style="80" hidden="1" customWidth="1"/>
    <col min="2318" max="2318" width="9.85546875" style="80" customWidth="1"/>
    <col min="2319" max="2319" width="9.140625" style="80"/>
    <col min="2320" max="2320" width="0" style="80" hidden="1" customWidth="1"/>
    <col min="2321" max="2321" width="9.85546875" style="80" customWidth="1"/>
    <col min="2322" max="2322" width="9.7109375" style="80" customWidth="1"/>
    <col min="2323" max="2323" width="0" style="80" hidden="1" customWidth="1"/>
    <col min="2324" max="2324" width="11.42578125" style="80" bestFit="1" customWidth="1"/>
    <col min="2325" max="2325" width="12.140625" style="80" customWidth="1"/>
    <col min="2326" max="2326" width="11.42578125" style="80" bestFit="1" customWidth="1"/>
    <col min="2327" max="2560" width="9.140625" style="80"/>
    <col min="2561" max="2561" width="40.28515625" style="80" customWidth="1"/>
    <col min="2562" max="2563" width="14.42578125" style="80" customWidth="1"/>
    <col min="2564" max="2565" width="9.5703125" style="80" customWidth="1"/>
    <col min="2566" max="2566" width="0" style="80" hidden="1" customWidth="1"/>
    <col min="2567" max="2567" width="9.5703125" style="80" customWidth="1"/>
    <col min="2568" max="2568" width="9.85546875" style="80" customWidth="1"/>
    <col min="2569" max="2569" width="0" style="80" hidden="1" customWidth="1"/>
    <col min="2570" max="2571" width="11.42578125" style="80" customWidth="1"/>
    <col min="2572" max="2572" width="10.7109375" style="80" customWidth="1"/>
    <col min="2573" max="2573" width="0" style="80" hidden="1" customWidth="1"/>
    <col min="2574" max="2574" width="9.85546875" style="80" customWidth="1"/>
    <col min="2575" max="2575" width="9.140625" style="80"/>
    <col min="2576" max="2576" width="0" style="80" hidden="1" customWidth="1"/>
    <col min="2577" max="2577" width="9.85546875" style="80" customWidth="1"/>
    <col min="2578" max="2578" width="9.7109375" style="80" customWidth="1"/>
    <col min="2579" max="2579" width="0" style="80" hidden="1" customWidth="1"/>
    <col min="2580" max="2580" width="11.42578125" style="80" bestFit="1" customWidth="1"/>
    <col min="2581" max="2581" width="12.140625" style="80" customWidth="1"/>
    <col min="2582" max="2582" width="11.42578125" style="80" bestFit="1" customWidth="1"/>
    <col min="2583" max="2816" width="9.140625" style="80"/>
    <col min="2817" max="2817" width="40.28515625" style="80" customWidth="1"/>
    <col min="2818" max="2819" width="14.42578125" style="80" customWidth="1"/>
    <col min="2820" max="2821" width="9.5703125" style="80" customWidth="1"/>
    <col min="2822" max="2822" width="0" style="80" hidden="1" customWidth="1"/>
    <col min="2823" max="2823" width="9.5703125" style="80" customWidth="1"/>
    <col min="2824" max="2824" width="9.85546875" style="80" customWidth="1"/>
    <col min="2825" max="2825" width="0" style="80" hidden="1" customWidth="1"/>
    <col min="2826" max="2827" width="11.42578125" style="80" customWidth="1"/>
    <col min="2828" max="2828" width="10.7109375" style="80" customWidth="1"/>
    <col min="2829" max="2829" width="0" style="80" hidden="1" customWidth="1"/>
    <col min="2830" max="2830" width="9.85546875" style="80" customWidth="1"/>
    <col min="2831" max="2831" width="9.140625" style="80"/>
    <col min="2832" max="2832" width="0" style="80" hidden="1" customWidth="1"/>
    <col min="2833" max="2833" width="9.85546875" style="80" customWidth="1"/>
    <col min="2834" max="2834" width="9.7109375" style="80" customWidth="1"/>
    <col min="2835" max="2835" width="0" style="80" hidden="1" customWidth="1"/>
    <col min="2836" max="2836" width="11.42578125" style="80" bestFit="1" customWidth="1"/>
    <col min="2837" max="2837" width="12.140625" style="80" customWidth="1"/>
    <col min="2838" max="2838" width="11.42578125" style="80" bestFit="1" customWidth="1"/>
    <col min="2839" max="3072" width="9.140625" style="80"/>
    <col min="3073" max="3073" width="40.28515625" style="80" customWidth="1"/>
    <col min="3074" max="3075" width="14.42578125" style="80" customWidth="1"/>
    <col min="3076" max="3077" width="9.5703125" style="80" customWidth="1"/>
    <col min="3078" max="3078" width="0" style="80" hidden="1" customWidth="1"/>
    <col min="3079" max="3079" width="9.5703125" style="80" customWidth="1"/>
    <col min="3080" max="3080" width="9.85546875" style="80" customWidth="1"/>
    <col min="3081" max="3081" width="0" style="80" hidden="1" customWidth="1"/>
    <col min="3082" max="3083" width="11.42578125" style="80" customWidth="1"/>
    <col min="3084" max="3084" width="10.7109375" style="80" customWidth="1"/>
    <col min="3085" max="3085" width="0" style="80" hidden="1" customWidth="1"/>
    <col min="3086" max="3086" width="9.85546875" style="80" customWidth="1"/>
    <col min="3087" max="3087" width="9.140625" style="80"/>
    <col min="3088" max="3088" width="0" style="80" hidden="1" customWidth="1"/>
    <col min="3089" max="3089" width="9.85546875" style="80" customWidth="1"/>
    <col min="3090" max="3090" width="9.7109375" style="80" customWidth="1"/>
    <col min="3091" max="3091" width="0" style="80" hidden="1" customWidth="1"/>
    <col min="3092" max="3092" width="11.42578125" style="80" bestFit="1" customWidth="1"/>
    <col min="3093" max="3093" width="12.140625" style="80" customWidth="1"/>
    <col min="3094" max="3094" width="11.42578125" style="80" bestFit="1" customWidth="1"/>
    <col min="3095" max="3328" width="9.140625" style="80"/>
    <col min="3329" max="3329" width="40.28515625" style="80" customWidth="1"/>
    <col min="3330" max="3331" width="14.42578125" style="80" customWidth="1"/>
    <col min="3332" max="3333" width="9.5703125" style="80" customWidth="1"/>
    <col min="3334" max="3334" width="0" style="80" hidden="1" customWidth="1"/>
    <col min="3335" max="3335" width="9.5703125" style="80" customWidth="1"/>
    <col min="3336" max="3336" width="9.85546875" style="80" customWidth="1"/>
    <col min="3337" max="3337" width="0" style="80" hidden="1" customWidth="1"/>
    <col min="3338" max="3339" width="11.42578125" style="80" customWidth="1"/>
    <col min="3340" max="3340" width="10.7109375" style="80" customWidth="1"/>
    <col min="3341" max="3341" width="0" style="80" hidden="1" customWidth="1"/>
    <col min="3342" max="3342" width="9.85546875" style="80" customWidth="1"/>
    <col min="3343" max="3343" width="9.140625" style="80"/>
    <col min="3344" max="3344" width="0" style="80" hidden="1" customWidth="1"/>
    <col min="3345" max="3345" width="9.85546875" style="80" customWidth="1"/>
    <col min="3346" max="3346" width="9.7109375" style="80" customWidth="1"/>
    <col min="3347" max="3347" width="0" style="80" hidden="1" customWidth="1"/>
    <col min="3348" max="3348" width="11.42578125" style="80" bestFit="1" customWidth="1"/>
    <col min="3349" max="3349" width="12.140625" style="80" customWidth="1"/>
    <col min="3350" max="3350" width="11.42578125" style="80" bestFit="1" customWidth="1"/>
    <col min="3351" max="3584" width="9.140625" style="80"/>
    <col min="3585" max="3585" width="40.28515625" style="80" customWidth="1"/>
    <col min="3586" max="3587" width="14.42578125" style="80" customWidth="1"/>
    <col min="3588" max="3589" width="9.5703125" style="80" customWidth="1"/>
    <col min="3590" max="3590" width="0" style="80" hidden="1" customWidth="1"/>
    <col min="3591" max="3591" width="9.5703125" style="80" customWidth="1"/>
    <col min="3592" max="3592" width="9.85546875" style="80" customWidth="1"/>
    <col min="3593" max="3593" width="0" style="80" hidden="1" customWidth="1"/>
    <col min="3594" max="3595" width="11.42578125" style="80" customWidth="1"/>
    <col min="3596" max="3596" width="10.7109375" style="80" customWidth="1"/>
    <col min="3597" max="3597" width="0" style="80" hidden="1" customWidth="1"/>
    <col min="3598" max="3598" width="9.85546875" style="80" customWidth="1"/>
    <col min="3599" max="3599" width="9.140625" style="80"/>
    <col min="3600" max="3600" width="0" style="80" hidden="1" customWidth="1"/>
    <col min="3601" max="3601" width="9.85546875" style="80" customWidth="1"/>
    <col min="3602" max="3602" width="9.7109375" style="80" customWidth="1"/>
    <col min="3603" max="3603" width="0" style="80" hidden="1" customWidth="1"/>
    <col min="3604" max="3604" width="11.42578125" style="80" bestFit="1" customWidth="1"/>
    <col min="3605" max="3605" width="12.140625" style="80" customWidth="1"/>
    <col min="3606" max="3606" width="11.42578125" style="80" bestFit="1" customWidth="1"/>
    <col min="3607" max="3840" width="9.140625" style="80"/>
    <col min="3841" max="3841" width="40.28515625" style="80" customWidth="1"/>
    <col min="3842" max="3843" width="14.42578125" style="80" customWidth="1"/>
    <col min="3844" max="3845" width="9.5703125" style="80" customWidth="1"/>
    <col min="3846" max="3846" width="0" style="80" hidden="1" customWidth="1"/>
    <col min="3847" max="3847" width="9.5703125" style="80" customWidth="1"/>
    <col min="3848" max="3848" width="9.85546875" style="80" customWidth="1"/>
    <col min="3849" max="3849" width="0" style="80" hidden="1" customWidth="1"/>
    <col min="3850" max="3851" width="11.42578125" style="80" customWidth="1"/>
    <col min="3852" max="3852" width="10.7109375" style="80" customWidth="1"/>
    <col min="3853" max="3853" width="0" style="80" hidden="1" customWidth="1"/>
    <col min="3854" max="3854" width="9.85546875" style="80" customWidth="1"/>
    <col min="3855" max="3855" width="9.140625" style="80"/>
    <col min="3856" max="3856" width="0" style="80" hidden="1" customWidth="1"/>
    <col min="3857" max="3857" width="9.85546875" style="80" customWidth="1"/>
    <col min="3858" max="3858" width="9.7109375" style="80" customWidth="1"/>
    <col min="3859" max="3859" width="0" style="80" hidden="1" customWidth="1"/>
    <col min="3860" max="3860" width="11.42578125" style="80" bestFit="1" customWidth="1"/>
    <col min="3861" max="3861" width="12.140625" style="80" customWidth="1"/>
    <col min="3862" max="3862" width="11.42578125" style="80" bestFit="1" customWidth="1"/>
    <col min="3863" max="4096" width="9.140625" style="80"/>
    <col min="4097" max="4097" width="40.28515625" style="80" customWidth="1"/>
    <col min="4098" max="4099" width="14.42578125" style="80" customWidth="1"/>
    <col min="4100" max="4101" width="9.5703125" style="80" customWidth="1"/>
    <col min="4102" max="4102" width="0" style="80" hidden="1" customWidth="1"/>
    <col min="4103" max="4103" width="9.5703125" style="80" customWidth="1"/>
    <col min="4104" max="4104" width="9.85546875" style="80" customWidth="1"/>
    <col min="4105" max="4105" width="0" style="80" hidden="1" customWidth="1"/>
    <col min="4106" max="4107" width="11.42578125" style="80" customWidth="1"/>
    <col min="4108" max="4108" width="10.7109375" style="80" customWidth="1"/>
    <col min="4109" max="4109" width="0" style="80" hidden="1" customWidth="1"/>
    <col min="4110" max="4110" width="9.85546875" style="80" customWidth="1"/>
    <col min="4111" max="4111" width="9.140625" style="80"/>
    <col min="4112" max="4112" width="0" style="80" hidden="1" customWidth="1"/>
    <col min="4113" max="4113" width="9.85546875" style="80" customWidth="1"/>
    <col min="4114" max="4114" width="9.7109375" style="80" customWidth="1"/>
    <col min="4115" max="4115" width="0" style="80" hidden="1" customWidth="1"/>
    <col min="4116" max="4116" width="11.42578125" style="80" bestFit="1" customWidth="1"/>
    <col min="4117" max="4117" width="12.140625" style="80" customWidth="1"/>
    <col min="4118" max="4118" width="11.42578125" style="80" bestFit="1" customWidth="1"/>
    <col min="4119" max="4352" width="9.140625" style="80"/>
    <col min="4353" max="4353" width="40.28515625" style="80" customWidth="1"/>
    <col min="4354" max="4355" width="14.42578125" style="80" customWidth="1"/>
    <col min="4356" max="4357" width="9.5703125" style="80" customWidth="1"/>
    <col min="4358" max="4358" width="0" style="80" hidden="1" customWidth="1"/>
    <col min="4359" max="4359" width="9.5703125" style="80" customWidth="1"/>
    <col min="4360" max="4360" width="9.85546875" style="80" customWidth="1"/>
    <col min="4361" max="4361" width="0" style="80" hidden="1" customWidth="1"/>
    <col min="4362" max="4363" width="11.42578125" style="80" customWidth="1"/>
    <col min="4364" max="4364" width="10.7109375" style="80" customWidth="1"/>
    <col min="4365" max="4365" width="0" style="80" hidden="1" customWidth="1"/>
    <col min="4366" max="4366" width="9.85546875" style="80" customWidth="1"/>
    <col min="4367" max="4367" width="9.140625" style="80"/>
    <col min="4368" max="4368" width="0" style="80" hidden="1" customWidth="1"/>
    <col min="4369" max="4369" width="9.85546875" style="80" customWidth="1"/>
    <col min="4370" max="4370" width="9.7109375" style="80" customWidth="1"/>
    <col min="4371" max="4371" width="0" style="80" hidden="1" customWidth="1"/>
    <col min="4372" max="4372" width="11.42578125" style="80" bestFit="1" customWidth="1"/>
    <col min="4373" max="4373" width="12.140625" style="80" customWidth="1"/>
    <col min="4374" max="4374" width="11.42578125" style="80" bestFit="1" customWidth="1"/>
    <col min="4375" max="4608" width="9.140625" style="80"/>
    <col min="4609" max="4609" width="40.28515625" style="80" customWidth="1"/>
    <col min="4610" max="4611" width="14.42578125" style="80" customWidth="1"/>
    <col min="4612" max="4613" width="9.5703125" style="80" customWidth="1"/>
    <col min="4614" max="4614" width="0" style="80" hidden="1" customWidth="1"/>
    <col min="4615" max="4615" width="9.5703125" style="80" customWidth="1"/>
    <col min="4616" max="4616" width="9.85546875" style="80" customWidth="1"/>
    <col min="4617" max="4617" width="0" style="80" hidden="1" customWidth="1"/>
    <col min="4618" max="4619" width="11.42578125" style="80" customWidth="1"/>
    <col min="4620" max="4620" width="10.7109375" style="80" customWidth="1"/>
    <col min="4621" max="4621" width="0" style="80" hidden="1" customWidth="1"/>
    <col min="4622" max="4622" width="9.85546875" style="80" customWidth="1"/>
    <col min="4623" max="4623" width="9.140625" style="80"/>
    <col min="4624" max="4624" width="0" style="80" hidden="1" customWidth="1"/>
    <col min="4625" max="4625" width="9.85546875" style="80" customWidth="1"/>
    <col min="4626" max="4626" width="9.7109375" style="80" customWidth="1"/>
    <col min="4627" max="4627" width="0" style="80" hidden="1" customWidth="1"/>
    <col min="4628" max="4628" width="11.42578125" style="80" bestFit="1" customWidth="1"/>
    <col min="4629" max="4629" width="12.140625" style="80" customWidth="1"/>
    <col min="4630" max="4630" width="11.42578125" style="80" bestFit="1" customWidth="1"/>
    <col min="4631" max="4864" width="9.140625" style="80"/>
    <col min="4865" max="4865" width="40.28515625" style="80" customWidth="1"/>
    <col min="4866" max="4867" width="14.42578125" style="80" customWidth="1"/>
    <col min="4868" max="4869" width="9.5703125" style="80" customWidth="1"/>
    <col min="4870" max="4870" width="0" style="80" hidden="1" customWidth="1"/>
    <col min="4871" max="4871" width="9.5703125" style="80" customWidth="1"/>
    <col min="4872" max="4872" width="9.85546875" style="80" customWidth="1"/>
    <col min="4873" max="4873" width="0" style="80" hidden="1" customWidth="1"/>
    <col min="4874" max="4875" width="11.42578125" style="80" customWidth="1"/>
    <col min="4876" max="4876" width="10.7109375" style="80" customWidth="1"/>
    <col min="4877" max="4877" width="0" style="80" hidden="1" customWidth="1"/>
    <col min="4878" max="4878" width="9.85546875" style="80" customWidth="1"/>
    <col min="4879" max="4879" width="9.140625" style="80"/>
    <col min="4880" max="4880" width="0" style="80" hidden="1" customWidth="1"/>
    <col min="4881" max="4881" width="9.85546875" style="80" customWidth="1"/>
    <col min="4882" max="4882" width="9.7109375" style="80" customWidth="1"/>
    <col min="4883" max="4883" width="0" style="80" hidden="1" customWidth="1"/>
    <col min="4884" max="4884" width="11.42578125" style="80" bestFit="1" customWidth="1"/>
    <col min="4885" max="4885" width="12.140625" style="80" customWidth="1"/>
    <col min="4886" max="4886" width="11.42578125" style="80" bestFit="1" customWidth="1"/>
    <col min="4887" max="5120" width="9.140625" style="80"/>
    <col min="5121" max="5121" width="40.28515625" style="80" customWidth="1"/>
    <col min="5122" max="5123" width="14.42578125" style="80" customWidth="1"/>
    <col min="5124" max="5125" width="9.5703125" style="80" customWidth="1"/>
    <col min="5126" max="5126" width="0" style="80" hidden="1" customWidth="1"/>
    <col min="5127" max="5127" width="9.5703125" style="80" customWidth="1"/>
    <col min="5128" max="5128" width="9.85546875" style="80" customWidth="1"/>
    <col min="5129" max="5129" width="0" style="80" hidden="1" customWidth="1"/>
    <col min="5130" max="5131" width="11.42578125" style="80" customWidth="1"/>
    <col min="5132" max="5132" width="10.7109375" style="80" customWidth="1"/>
    <col min="5133" max="5133" width="0" style="80" hidden="1" customWidth="1"/>
    <col min="5134" max="5134" width="9.85546875" style="80" customWidth="1"/>
    <col min="5135" max="5135" width="9.140625" style="80"/>
    <col min="5136" max="5136" width="0" style="80" hidden="1" customWidth="1"/>
    <col min="5137" max="5137" width="9.85546875" style="80" customWidth="1"/>
    <col min="5138" max="5138" width="9.7109375" style="80" customWidth="1"/>
    <col min="5139" max="5139" width="0" style="80" hidden="1" customWidth="1"/>
    <col min="5140" max="5140" width="11.42578125" style="80" bestFit="1" customWidth="1"/>
    <col min="5141" max="5141" width="12.140625" style="80" customWidth="1"/>
    <col min="5142" max="5142" width="11.42578125" style="80" bestFit="1" customWidth="1"/>
    <col min="5143" max="5376" width="9.140625" style="80"/>
    <col min="5377" max="5377" width="40.28515625" style="80" customWidth="1"/>
    <col min="5378" max="5379" width="14.42578125" style="80" customWidth="1"/>
    <col min="5380" max="5381" width="9.5703125" style="80" customWidth="1"/>
    <col min="5382" max="5382" width="0" style="80" hidden="1" customWidth="1"/>
    <col min="5383" max="5383" width="9.5703125" style="80" customWidth="1"/>
    <col min="5384" max="5384" width="9.85546875" style="80" customWidth="1"/>
    <col min="5385" max="5385" width="0" style="80" hidden="1" customWidth="1"/>
    <col min="5386" max="5387" width="11.42578125" style="80" customWidth="1"/>
    <col min="5388" max="5388" width="10.7109375" style="80" customWidth="1"/>
    <col min="5389" max="5389" width="0" style="80" hidden="1" customWidth="1"/>
    <col min="5390" max="5390" width="9.85546875" style="80" customWidth="1"/>
    <col min="5391" max="5391" width="9.140625" style="80"/>
    <col min="5392" max="5392" width="0" style="80" hidden="1" customWidth="1"/>
    <col min="5393" max="5393" width="9.85546875" style="80" customWidth="1"/>
    <col min="5394" max="5394" width="9.7109375" style="80" customWidth="1"/>
    <col min="5395" max="5395" width="0" style="80" hidden="1" customWidth="1"/>
    <col min="5396" max="5396" width="11.42578125" style="80" bestFit="1" customWidth="1"/>
    <col min="5397" max="5397" width="12.140625" style="80" customWidth="1"/>
    <col min="5398" max="5398" width="11.42578125" style="80" bestFit="1" customWidth="1"/>
    <col min="5399" max="5632" width="9.140625" style="80"/>
    <col min="5633" max="5633" width="40.28515625" style="80" customWidth="1"/>
    <col min="5634" max="5635" width="14.42578125" style="80" customWidth="1"/>
    <col min="5636" max="5637" width="9.5703125" style="80" customWidth="1"/>
    <col min="5638" max="5638" width="0" style="80" hidden="1" customWidth="1"/>
    <col min="5639" max="5639" width="9.5703125" style="80" customWidth="1"/>
    <col min="5640" max="5640" width="9.85546875" style="80" customWidth="1"/>
    <col min="5641" max="5641" width="0" style="80" hidden="1" customWidth="1"/>
    <col min="5642" max="5643" width="11.42578125" style="80" customWidth="1"/>
    <col min="5644" max="5644" width="10.7109375" style="80" customWidth="1"/>
    <col min="5645" max="5645" width="0" style="80" hidden="1" customWidth="1"/>
    <col min="5646" max="5646" width="9.85546875" style="80" customWidth="1"/>
    <col min="5647" max="5647" width="9.140625" style="80"/>
    <col min="5648" max="5648" width="0" style="80" hidden="1" customWidth="1"/>
    <col min="5649" max="5649" width="9.85546875" style="80" customWidth="1"/>
    <col min="5650" max="5650" width="9.7109375" style="80" customWidth="1"/>
    <col min="5651" max="5651" width="0" style="80" hidden="1" customWidth="1"/>
    <col min="5652" max="5652" width="11.42578125" style="80" bestFit="1" customWidth="1"/>
    <col min="5653" max="5653" width="12.140625" style="80" customWidth="1"/>
    <col min="5654" max="5654" width="11.42578125" style="80" bestFit="1" customWidth="1"/>
    <col min="5655" max="5888" width="9.140625" style="80"/>
    <col min="5889" max="5889" width="40.28515625" style="80" customWidth="1"/>
    <col min="5890" max="5891" width="14.42578125" style="80" customWidth="1"/>
    <col min="5892" max="5893" width="9.5703125" style="80" customWidth="1"/>
    <col min="5894" max="5894" width="0" style="80" hidden="1" customWidth="1"/>
    <col min="5895" max="5895" width="9.5703125" style="80" customWidth="1"/>
    <col min="5896" max="5896" width="9.85546875" style="80" customWidth="1"/>
    <col min="5897" max="5897" width="0" style="80" hidden="1" customWidth="1"/>
    <col min="5898" max="5899" width="11.42578125" style="80" customWidth="1"/>
    <col min="5900" max="5900" width="10.7109375" style="80" customWidth="1"/>
    <col min="5901" max="5901" width="0" style="80" hidden="1" customWidth="1"/>
    <col min="5902" max="5902" width="9.85546875" style="80" customWidth="1"/>
    <col min="5903" max="5903" width="9.140625" style="80"/>
    <col min="5904" max="5904" width="0" style="80" hidden="1" customWidth="1"/>
    <col min="5905" max="5905" width="9.85546875" style="80" customWidth="1"/>
    <col min="5906" max="5906" width="9.7109375" style="80" customWidth="1"/>
    <col min="5907" max="5907" width="0" style="80" hidden="1" customWidth="1"/>
    <col min="5908" max="5908" width="11.42578125" style="80" bestFit="1" customWidth="1"/>
    <col min="5909" max="5909" width="12.140625" style="80" customWidth="1"/>
    <col min="5910" max="5910" width="11.42578125" style="80" bestFit="1" customWidth="1"/>
    <col min="5911" max="6144" width="9.140625" style="80"/>
    <col min="6145" max="6145" width="40.28515625" style="80" customWidth="1"/>
    <col min="6146" max="6147" width="14.42578125" style="80" customWidth="1"/>
    <col min="6148" max="6149" width="9.5703125" style="80" customWidth="1"/>
    <col min="6150" max="6150" width="0" style="80" hidden="1" customWidth="1"/>
    <col min="6151" max="6151" width="9.5703125" style="80" customWidth="1"/>
    <col min="6152" max="6152" width="9.85546875" style="80" customWidth="1"/>
    <col min="6153" max="6153" width="0" style="80" hidden="1" customWidth="1"/>
    <col min="6154" max="6155" width="11.42578125" style="80" customWidth="1"/>
    <col min="6156" max="6156" width="10.7109375" style="80" customWidth="1"/>
    <col min="6157" max="6157" width="0" style="80" hidden="1" customWidth="1"/>
    <col min="6158" max="6158" width="9.85546875" style="80" customWidth="1"/>
    <col min="6159" max="6159" width="9.140625" style="80"/>
    <col min="6160" max="6160" width="0" style="80" hidden="1" customWidth="1"/>
    <col min="6161" max="6161" width="9.85546875" style="80" customWidth="1"/>
    <col min="6162" max="6162" width="9.7109375" style="80" customWidth="1"/>
    <col min="6163" max="6163" width="0" style="80" hidden="1" customWidth="1"/>
    <col min="6164" max="6164" width="11.42578125" style="80" bestFit="1" customWidth="1"/>
    <col min="6165" max="6165" width="12.140625" style="80" customWidth="1"/>
    <col min="6166" max="6166" width="11.42578125" style="80" bestFit="1" customWidth="1"/>
    <col min="6167" max="6400" width="9.140625" style="80"/>
    <col min="6401" max="6401" width="40.28515625" style="80" customWidth="1"/>
    <col min="6402" max="6403" width="14.42578125" style="80" customWidth="1"/>
    <col min="6404" max="6405" width="9.5703125" style="80" customWidth="1"/>
    <col min="6406" max="6406" width="0" style="80" hidden="1" customWidth="1"/>
    <col min="6407" max="6407" width="9.5703125" style="80" customWidth="1"/>
    <col min="6408" max="6408" width="9.85546875" style="80" customWidth="1"/>
    <col min="6409" max="6409" width="0" style="80" hidden="1" customWidth="1"/>
    <col min="6410" max="6411" width="11.42578125" style="80" customWidth="1"/>
    <col min="6412" max="6412" width="10.7109375" style="80" customWidth="1"/>
    <col min="6413" max="6413" width="0" style="80" hidden="1" customWidth="1"/>
    <col min="6414" max="6414" width="9.85546875" style="80" customWidth="1"/>
    <col min="6415" max="6415" width="9.140625" style="80"/>
    <col min="6416" max="6416" width="0" style="80" hidden="1" customWidth="1"/>
    <col min="6417" max="6417" width="9.85546875" style="80" customWidth="1"/>
    <col min="6418" max="6418" width="9.7109375" style="80" customWidth="1"/>
    <col min="6419" max="6419" width="0" style="80" hidden="1" customWidth="1"/>
    <col min="6420" max="6420" width="11.42578125" style="80" bestFit="1" customWidth="1"/>
    <col min="6421" max="6421" width="12.140625" style="80" customWidth="1"/>
    <col min="6422" max="6422" width="11.42578125" style="80" bestFit="1" customWidth="1"/>
    <col min="6423" max="6656" width="9.140625" style="80"/>
    <col min="6657" max="6657" width="40.28515625" style="80" customWidth="1"/>
    <col min="6658" max="6659" width="14.42578125" style="80" customWidth="1"/>
    <col min="6660" max="6661" width="9.5703125" style="80" customWidth="1"/>
    <col min="6662" max="6662" width="0" style="80" hidden="1" customWidth="1"/>
    <col min="6663" max="6663" width="9.5703125" style="80" customWidth="1"/>
    <col min="6664" max="6664" width="9.85546875" style="80" customWidth="1"/>
    <col min="6665" max="6665" width="0" style="80" hidden="1" customWidth="1"/>
    <col min="6666" max="6667" width="11.42578125" style="80" customWidth="1"/>
    <col min="6668" max="6668" width="10.7109375" style="80" customWidth="1"/>
    <col min="6669" max="6669" width="0" style="80" hidden="1" customWidth="1"/>
    <col min="6670" max="6670" width="9.85546875" style="80" customWidth="1"/>
    <col min="6671" max="6671" width="9.140625" style="80"/>
    <col min="6672" max="6672" width="0" style="80" hidden="1" customWidth="1"/>
    <col min="6673" max="6673" width="9.85546875" style="80" customWidth="1"/>
    <col min="6674" max="6674" width="9.7109375" style="80" customWidth="1"/>
    <col min="6675" max="6675" width="0" style="80" hidden="1" customWidth="1"/>
    <col min="6676" max="6676" width="11.42578125" style="80" bestFit="1" customWidth="1"/>
    <col min="6677" max="6677" width="12.140625" style="80" customWidth="1"/>
    <col min="6678" max="6678" width="11.42578125" style="80" bestFit="1" customWidth="1"/>
    <col min="6679" max="6912" width="9.140625" style="80"/>
    <col min="6913" max="6913" width="40.28515625" style="80" customWidth="1"/>
    <col min="6914" max="6915" width="14.42578125" style="80" customWidth="1"/>
    <col min="6916" max="6917" width="9.5703125" style="80" customWidth="1"/>
    <col min="6918" max="6918" width="0" style="80" hidden="1" customWidth="1"/>
    <col min="6919" max="6919" width="9.5703125" style="80" customWidth="1"/>
    <col min="6920" max="6920" width="9.85546875" style="80" customWidth="1"/>
    <col min="6921" max="6921" width="0" style="80" hidden="1" customWidth="1"/>
    <col min="6922" max="6923" width="11.42578125" style="80" customWidth="1"/>
    <col min="6924" max="6924" width="10.7109375" style="80" customWidth="1"/>
    <col min="6925" max="6925" width="0" style="80" hidden="1" customWidth="1"/>
    <col min="6926" max="6926" width="9.85546875" style="80" customWidth="1"/>
    <col min="6927" max="6927" width="9.140625" style="80"/>
    <col min="6928" max="6928" width="0" style="80" hidden="1" customWidth="1"/>
    <col min="6929" max="6929" width="9.85546875" style="80" customWidth="1"/>
    <col min="6930" max="6930" width="9.7109375" style="80" customWidth="1"/>
    <col min="6931" max="6931" width="0" style="80" hidden="1" customWidth="1"/>
    <col min="6932" max="6932" width="11.42578125" style="80" bestFit="1" customWidth="1"/>
    <col min="6933" max="6933" width="12.140625" style="80" customWidth="1"/>
    <col min="6934" max="6934" width="11.42578125" style="80" bestFit="1" customWidth="1"/>
    <col min="6935" max="7168" width="9.140625" style="80"/>
    <col min="7169" max="7169" width="40.28515625" style="80" customWidth="1"/>
    <col min="7170" max="7171" width="14.42578125" style="80" customWidth="1"/>
    <col min="7172" max="7173" width="9.5703125" style="80" customWidth="1"/>
    <col min="7174" max="7174" width="0" style="80" hidden="1" customWidth="1"/>
    <col min="7175" max="7175" width="9.5703125" style="80" customWidth="1"/>
    <col min="7176" max="7176" width="9.85546875" style="80" customWidth="1"/>
    <col min="7177" max="7177" width="0" style="80" hidden="1" customWidth="1"/>
    <col min="7178" max="7179" width="11.42578125" style="80" customWidth="1"/>
    <col min="7180" max="7180" width="10.7109375" style="80" customWidth="1"/>
    <col min="7181" max="7181" width="0" style="80" hidden="1" customWidth="1"/>
    <col min="7182" max="7182" width="9.85546875" style="80" customWidth="1"/>
    <col min="7183" max="7183" width="9.140625" style="80"/>
    <col min="7184" max="7184" width="0" style="80" hidden="1" customWidth="1"/>
    <col min="7185" max="7185" width="9.85546875" style="80" customWidth="1"/>
    <col min="7186" max="7186" width="9.7109375" style="80" customWidth="1"/>
    <col min="7187" max="7187" width="0" style="80" hidden="1" customWidth="1"/>
    <col min="7188" max="7188" width="11.42578125" style="80" bestFit="1" customWidth="1"/>
    <col min="7189" max="7189" width="12.140625" style="80" customWidth="1"/>
    <col min="7190" max="7190" width="11.42578125" style="80" bestFit="1" customWidth="1"/>
    <col min="7191" max="7424" width="9.140625" style="80"/>
    <col min="7425" max="7425" width="40.28515625" style="80" customWidth="1"/>
    <col min="7426" max="7427" width="14.42578125" style="80" customWidth="1"/>
    <col min="7428" max="7429" width="9.5703125" style="80" customWidth="1"/>
    <col min="7430" max="7430" width="0" style="80" hidden="1" customWidth="1"/>
    <col min="7431" max="7431" width="9.5703125" style="80" customWidth="1"/>
    <col min="7432" max="7432" width="9.85546875" style="80" customWidth="1"/>
    <col min="7433" max="7433" width="0" style="80" hidden="1" customWidth="1"/>
    <col min="7434" max="7435" width="11.42578125" style="80" customWidth="1"/>
    <col min="7436" max="7436" width="10.7109375" style="80" customWidth="1"/>
    <col min="7437" max="7437" width="0" style="80" hidden="1" customWidth="1"/>
    <col min="7438" max="7438" width="9.85546875" style="80" customWidth="1"/>
    <col min="7439" max="7439" width="9.140625" style="80"/>
    <col min="7440" max="7440" width="0" style="80" hidden="1" customWidth="1"/>
    <col min="7441" max="7441" width="9.85546875" style="80" customWidth="1"/>
    <col min="7442" max="7442" width="9.7109375" style="80" customWidth="1"/>
    <col min="7443" max="7443" width="0" style="80" hidden="1" customWidth="1"/>
    <col min="7444" max="7444" width="11.42578125" style="80" bestFit="1" customWidth="1"/>
    <col min="7445" max="7445" width="12.140625" style="80" customWidth="1"/>
    <col min="7446" max="7446" width="11.42578125" style="80" bestFit="1" customWidth="1"/>
    <col min="7447" max="7680" width="9.140625" style="80"/>
    <col min="7681" max="7681" width="40.28515625" style="80" customWidth="1"/>
    <col min="7682" max="7683" width="14.42578125" style="80" customWidth="1"/>
    <col min="7684" max="7685" width="9.5703125" style="80" customWidth="1"/>
    <col min="7686" max="7686" width="0" style="80" hidden="1" customWidth="1"/>
    <col min="7687" max="7687" width="9.5703125" style="80" customWidth="1"/>
    <col min="7688" max="7688" width="9.85546875" style="80" customWidth="1"/>
    <col min="7689" max="7689" width="0" style="80" hidden="1" customWidth="1"/>
    <col min="7690" max="7691" width="11.42578125" style="80" customWidth="1"/>
    <col min="7692" max="7692" width="10.7109375" style="80" customWidth="1"/>
    <col min="7693" max="7693" width="0" style="80" hidden="1" customWidth="1"/>
    <col min="7694" max="7694" width="9.85546875" style="80" customWidth="1"/>
    <col min="7695" max="7695" width="9.140625" style="80"/>
    <col min="7696" max="7696" width="0" style="80" hidden="1" customWidth="1"/>
    <col min="7697" max="7697" width="9.85546875" style="80" customWidth="1"/>
    <col min="7698" max="7698" width="9.7109375" style="80" customWidth="1"/>
    <col min="7699" max="7699" width="0" style="80" hidden="1" customWidth="1"/>
    <col min="7700" max="7700" width="11.42578125" style="80" bestFit="1" customWidth="1"/>
    <col min="7701" max="7701" width="12.140625" style="80" customWidth="1"/>
    <col min="7702" max="7702" width="11.42578125" style="80" bestFit="1" customWidth="1"/>
    <col min="7703" max="7936" width="9.140625" style="80"/>
    <col min="7937" max="7937" width="40.28515625" style="80" customWidth="1"/>
    <col min="7938" max="7939" width="14.42578125" style="80" customWidth="1"/>
    <col min="7940" max="7941" width="9.5703125" style="80" customWidth="1"/>
    <col min="7942" max="7942" width="0" style="80" hidden="1" customWidth="1"/>
    <col min="7943" max="7943" width="9.5703125" style="80" customWidth="1"/>
    <col min="7944" max="7944" width="9.85546875" style="80" customWidth="1"/>
    <col min="7945" max="7945" width="0" style="80" hidden="1" customWidth="1"/>
    <col min="7946" max="7947" width="11.42578125" style="80" customWidth="1"/>
    <col min="7948" max="7948" width="10.7109375" style="80" customWidth="1"/>
    <col min="7949" max="7949" width="0" style="80" hidden="1" customWidth="1"/>
    <col min="7950" max="7950" width="9.85546875" style="80" customWidth="1"/>
    <col min="7951" max="7951" width="9.140625" style="80"/>
    <col min="7952" max="7952" width="0" style="80" hidden="1" customWidth="1"/>
    <col min="7953" max="7953" width="9.85546875" style="80" customWidth="1"/>
    <col min="7954" max="7954" width="9.7109375" style="80" customWidth="1"/>
    <col min="7955" max="7955" width="0" style="80" hidden="1" customWidth="1"/>
    <col min="7956" max="7956" width="11.42578125" style="80" bestFit="1" customWidth="1"/>
    <col min="7957" max="7957" width="12.140625" style="80" customWidth="1"/>
    <col min="7958" max="7958" width="11.42578125" style="80" bestFit="1" customWidth="1"/>
    <col min="7959" max="8192" width="9.140625" style="80"/>
    <col min="8193" max="8193" width="40.28515625" style="80" customWidth="1"/>
    <col min="8194" max="8195" width="14.42578125" style="80" customWidth="1"/>
    <col min="8196" max="8197" width="9.5703125" style="80" customWidth="1"/>
    <col min="8198" max="8198" width="0" style="80" hidden="1" customWidth="1"/>
    <col min="8199" max="8199" width="9.5703125" style="80" customWidth="1"/>
    <col min="8200" max="8200" width="9.85546875" style="80" customWidth="1"/>
    <col min="8201" max="8201" width="0" style="80" hidden="1" customWidth="1"/>
    <col min="8202" max="8203" width="11.42578125" style="80" customWidth="1"/>
    <col min="8204" max="8204" width="10.7109375" style="80" customWidth="1"/>
    <col min="8205" max="8205" width="0" style="80" hidden="1" customWidth="1"/>
    <col min="8206" max="8206" width="9.85546875" style="80" customWidth="1"/>
    <col min="8207" max="8207" width="9.140625" style="80"/>
    <col min="8208" max="8208" width="0" style="80" hidden="1" customWidth="1"/>
    <col min="8209" max="8209" width="9.85546875" style="80" customWidth="1"/>
    <col min="8210" max="8210" width="9.7109375" style="80" customWidth="1"/>
    <col min="8211" max="8211" width="0" style="80" hidden="1" customWidth="1"/>
    <col min="8212" max="8212" width="11.42578125" style="80" bestFit="1" customWidth="1"/>
    <col min="8213" max="8213" width="12.140625" style="80" customWidth="1"/>
    <col min="8214" max="8214" width="11.42578125" style="80" bestFit="1" customWidth="1"/>
    <col min="8215" max="8448" width="9.140625" style="80"/>
    <col min="8449" max="8449" width="40.28515625" style="80" customWidth="1"/>
    <col min="8450" max="8451" width="14.42578125" style="80" customWidth="1"/>
    <col min="8452" max="8453" width="9.5703125" style="80" customWidth="1"/>
    <col min="8454" max="8454" width="0" style="80" hidden="1" customWidth="1"/>
    <col min="8455" max="8455" width="9.5703125" style="80" customWidth="1"/>
    <col min="8456" max="8456" width="9.85546875" style="80" customWidth="1"/>
    <col min="8457" max="8457" width="0" style="80" hidden="1" customWidth="1"/>
    <col min="8458" max="8459" width="11.42578125" style="80" customWidth="1"/>
    <col min="8460" max="8460" width="10.7109375" style="80" customWidth="1"/>
    <col min="8461" max="8461" width="0" style="80" hidden="1" customWidth="1"/>
    <col min="8462" max="8462" width="9.85546875" style="80" customWidth="1"/>
    <col min="8463" max="8463" width="9.140625" style="80"/>
    <col min="8464" max="8464" width="0" style="80" hidden="1" customWidth="1"/>
    <col min="8465" max="8465" width="9.85546875" style="80" customWidth="1"/>
    <col min="8466" max="8466" width="9.7109375" style="80" customWidth="1"/>
    <col min="8467" max="8467" width="0" style="80" hidden="1" customWidth="1"/>
    <col min="8468" max="8468" width="11.42578125" style="80" bestFit="1" customWidth="1"/>
    <col min="8469" max="8469" width="12.140625" style="80" customWidth="1"/>
    <col min="8470" max="8470" width="11.42578125" style="80" bestFit="1" customWidth="1"/>
    <col min="8471" max="8704" width="9.140625" style="80"/>
    <col min="8705" max="8705" width="40.28515625" style="80" customWidth="1"/>
    <col min="8706" max="8707" width="14.42578125" style="80" customWidth="1"/>
    <col min="8708" max="8709" width="9.5703125" style="80" customWidth="1"/>
    <col min="8710" max="8710" width="0" style="80" hidden="1" customWidth="1"/>
    <col min="8711" max="8711" width="9.5703125" style="80" customWidth="1"/>
    <col min="8712" max="8712" width="9.85546875" style="80" customWidth="1"/>
    <col min="8713" max="8713" width="0" style="80" hidden="1" customWidth="1"/>
    <col min="8714" max="8715" width="11.42578125" style="80" customWidth="1"/>
    <col min="8716" max="8716" width="10.7109375" style="80" customWidth="1"/>
    <col min="8717" max="8717" width="0" style="80" hidden="1" customWidth="1"/>
    <col min="8718" max="8718" width="9.85546875" style="80" customWidth="1"/>
    <col min="8719" max="8719" width="9.140625" style="80"/>
    <col min="8720" max="8720" width="0" style="80" hidden="1" customWidth="1"/>
    <col min="8721" max="8721" width="9.85546875" style="80" customWidth="1"/>
    <col min="8722" max="8722" width="9.7109375" style="80" customWidth="1"/>
    <col min="8723" max="8723" width="0" style="80" hidden="1" customWidth="1"/>
    <col min="8724" max="8724" width="11.42578125" style="80" bestFit="1" customWidth="1"/>
    <col min="8725" max="8725" width="12.140625" style="80" customWidth="1"/>
    <col min="8726" max="8726" width="11.42578125" style="80" bestFit="1" customWidth="1"/>
    <col min="8727" max="8960" width="9.140625" style="80"/>
    <col min="8961" max="8961" width="40.28515625" style="80" customWidth="1"/>
    <col min="8962" max="8963" width="14.42578125" style="80" customWidth="1"/>
    <col min="8964" max="8965" width="9.5703125" style="80" customWidth="1"/>
    <col min="8966" max="8966" width="0" style="80" hidden="1" customWidth="1"/>
    <col min="8967" max="8967" width="9.5703125" style="80" customWidth="1"/>
    <col min="8968" max="8968" width="9.85546875" style="80" customWidth="1"/>
    <col min="8969" max="8969" width="0" style="80" hidden="1" customWidth="1"/>
    <col min="8970" max="8971" width="11.42578125" style="80" customWidth="1"/>
    <col min="8972" max="8972" width="10.7109375" style="80" customWidth="1"/>
    <col min="8973" max="8973" width="0" style="80" hidden="1" customWidth="1"/>
    <col min="8974" max="8974" width="9.85546875" style="80" customWidth="1"/>
    <col min="8975" max="8975" width="9.140625" style="80"/>
    <col min="8976" max="8976" width="0" style="80" hidden="1" customWidth="1"/>
    <col min="8977" max="8977" width="9.85546875" style="80" customWidth="1"/>
    <col min="8978" max="8978" width="9.7109375" style="80" customWidth="1"/>
    <col min="8979" max="8979" width="0" style="80" hidden="1" customWidth="1"/>
    <col min="8980" max="8980" width="11.42578125" style="80" bestFit="1" customWidth="1"/>
    <col min="8981" max="8981" width="12.140625" style="80" customWidth="1"/>
    <col min="8982" max="8982" width="11.42578125" style="80" bestFit="1" customWidth="1"/>
    <col min="8983" max="9216" width="9.140625" style="80"/>
    <col min="9217" max="9217" width="40.28515625" style="80" customWidth="1"/>
    <col min="9218" max="9219" width="14.42578125" style="80" customWidth="1"/>
    <col min="9220" max="9221" width="9.5703125" style="80" customWidth="1"/>
    <col min="9222" max="9222" width="0" style="80" hidden="1" customWidth="1"/>
    <col min="9223" max="9223" width="9.5703125" style="80" customWidth="1"/>
    <col min="9224" max="9224" width="9.85546875" style="80" customWidth="1"/>
    <col min="9225" max="9225" width="0" style="80" hidden="1" customWidth="1"/>
    <col min="9226" max="9227" width="11.42578125" style="80" customWidth="1"/>
    <col min="9228" max="9228" width="10.7109375" style="80" customWidth="1"/>
    <col min="9229" max="9229" width="0" style="80" hidden="1" customWidth="1"/>
    <col min="9230" max="9230" width="9.85546875" style="80" customWidth="1"/>
    <col min="9231" max="9231" width="9.140625" style="80"/>
    <col min="9232" max="9232" width="0" style="80" hidden="1" customWidth="1"/>
    <col min="9233" max="9233" width="9.85546875" style="80" customWidth="1"/>
    <col min="9234" max="9234" width="9.7109375" style="80" customWidth="1"/>
    <col min="9235" max="9235" width="0" style="80" hidden="1" customWidth="1"/>
    <col min="9236" max="9236" width="11.42578125" style="80" bestFit="1" customWidth="1"/>
    <col min="9237" max="9237" width="12.140625" style="80" customWidth="1"/>
    <col min="9238" max="9238" width="11.42578125" style="80" bestFit="1" customWidth="1"/>
    <col min="9239" max="9472" width="9.140625" style="80"/>
    <col min="9473" max="9473" width="40.28515625" style="80" customWidth="1"/>
    <col min="9474" max="9475" width="14.42578125" style="80" customWidth="1"/>
    <col min="9476" max="9477" width="9.5703125" style="80" customWidth="1"/>
    <col min="9478" max="9478" width="0" style="80" hidden="1" customWidth="1"/>
    <col min="9479" max="9479" width="9.5703125" style="80" customWidth="1"/>
    <col min="9480" max="9480" width="9.85546875" style="80" customWidth="1"/>
    <col min="9481" max="9481" width="0" style="80" hidden="1" customWidth="1"/>
    <col min="9482" max="9483" width="11.42578125" style="80" customWidth="1"/>
    <col min="9484" max="9484" width="10.7109375" style="80" customWidth="1"/>
    <col min="9485" max="9485" width="0" style="80" hidden="1" customWidth="1"/>
    <col min="9486" max="9486" width="9.85546875" style="80" customWidth="1"/>
    <col min="9487" max="9487" width="9.140625" style="80"/>
    <col min="9488" max="9488" width="0" style="80" hidden="1" customWidth="1"/>
    <col min="9489" max="9489" width="9.85546875" style="80" customWidth="1"/>
    <col min="9490" max="9490" width="9.7109375" style="80" customWidth="1"/>
    <col min="9491" max="9491" width="0" style="80" hidden="1" customWidth="1"/>
    <col min="9492" max="9492" width="11.42578125" style="80" bestFit="1" customWidth="1"/>
    <col min="9493" max="9493" width="12.140625" style="80" customWidth="1"/>
    <col min="9494" max="9494" width="11.42578125" style="80" bestFit="1" customWidth="1"/>
    <col min="9495" max="9728" width="9.140625" style="80"/>
    <col min="9729" max="9729" width="40.28515625" style="80" customWidth="1"/>
    <col min="9730" max="9731" width="14.42578125" style="80" customWidth="1"/>
    <col min="9732" max="9733" width="9.5703125" style="80" customWidth="1"/>
    <col min="9734" max="9734" width="0" style="80" hidden="1" customWidth="1"/>
    <col min="9735" max="9735" width="9.5703125" style="80" customWidth="1"/>
    <col min="9736" max="9736" width="9.85546875" style="80" customWidth="1"/>
    <col min="9737" max="9737" width="0" style="80" hidden="1" customWidth="1"/>
    <col min="9738" max="9739" width="11.42578125" style="80" customWidth="1"/>
    <col min="9740" max="9740" width="10.7109375" style="80" customWidth="1"/>
    <col min="9741" max="9741" width="0" style="80" hidden="1" customWidth="1"/>
    <col min="9742" max="9742" width="9.85546875" style="80" customWidth="1"/>
    <col min="9743" max="9743" width="9.140625" style="80"/>
    <col min="9744" max="9744" width="0" style="80" hidden="1" customWidth="1"/>
    <col min="9745" max="9745" width="9.85546875" style="80" customWidth="1"/>
    <col min="9746" max="9746" width="9.7109375" style="80" customWidth="1"/>
    <col min="9747" max="9747" width="0" style="80" hidden="1" customWidth="1"/>
    <col min="9748" max="9748" width="11.42578125" style="80" bestFit="1" customWidth="1"/>
    <col min="9749" max="9749" width="12.140625" style="80" customWidth="1"/>
    <col min="9750" max="9750" width="11.42578125" style="80" bestFit="1" customWidth="1"/>
    <col min="9751" max="9984" width="9.140625" style="80"/>
    <col min="9985" max="9985" width="40.28515625" style="80" customWidth="1"/>
    <col min="9986" max="9987" width="14.42578125" style="80" customWidth="1"/>
    <col min="9988" max="9989" width="9.5703125" style="80" customWidth="1"/>
    <col min="9990" max="9990" width="0" style="80" hidden="1" customWidth="1"/>
    <col min="9991" max="9991" width="9.5703125" style="80" customWidth="1"/>
    <col min="9992" max="9992" width="9.85546875" style="80" customWidth="1"/>
    <col min="9993" max="9993" width="0" style="80" hidden="1" customWidth="1"/>
    <col min="9994" max="9995" width="11.42578125" style="80" customWidth="1"/>
    <col min="9996" max="9996" width="10.7109375" style="80" customWidth="1"/>
    <col min="9997" max="9997" width="0" style="80" hidden="1" customWidth="1"/>
    <col min="9998" max="9998" width="9.85546875" style="80" customWidth="1"/>
    <col min="9999" max="9999" width="9.140625" style="80"/>
    <col min="10000" max="10000" width="0" style="80" hidden="1" customWidth="1"/>
    <col min="10001" max="10001" width="9.85546875" style="80" customWidth="1"/>
    <col min="10002" max="10002" width="9.7109375" style="80" customWidth="1"/>
    <col min="10003" max="10003" width="0" style="80" hidden="1" customWidth="1"/>
    <col min="10004" max="10004" width="11.42578125" style="80" bestFit="1" customWidth="1"/>
    <col min="10005" max="10005" width="12.140625" style="80" customWidth="1"/>
    <col min="10006" max="10006" width="11.42578125" style="80" bestFit="1" customWidth="1"/>
    <col min="10007" max="10240" width="9.140625" style="80"/>
    <col min="10241" max="10241" width="40.28515625" style="80" customWidth="1"/>
    <col min="10242" max="10243" width="14.42578125" style="80" customWidth="1"/>
    <col min="10244" max="10245" width="9.5703125" style="80" customWidth="1"/>
    <col min="10246" max="10246" width="0" style="80" hidden="1" customWidth="1"/>
    <col min="10247" max="10247" width="9.5703125" style="80" customWidth="1"/>
    <col min="10248" max="10248" width="9.85546875" style="80" customWidth="1"/>
    <col min="10249" max="10249" width="0" style="80" hidden="1" customWidth="1"/>
    <col min="10250" max="10251" width="11.42578125" style="80" customWidth="1"/>
    <col min="10252" max="10252" width="10.7109375" style="80" customWidth="1"/>
    <col min="10253" max="10253" width="0" style="80" hidden="1" customWidth="1"/>
    <col min="10254" max="10254" width="9.85546875" style="80" customWidth="1"/>
    <col min="10255" max="10255" width="9.140625" style="80"/>
    <col min="10256" max="10256" width="0" style="80" hidden="1" customWidth="1"/>
    <col min="10257" max="10257" width="9.85546875" style="80" customWidth="1"/>
    <col min="10258" max="10258" width="9.7109375" style="80" customWidth="1"/>
    <col min="10259" max="10259" width="0" style="80" hidden="1" customWidth="1"/>
    <col min="10260" max="10260" width="11.42578125" style="80" bestFit="1" customWidth="1"/>
    <col min="10261" max="10261" width="12.140625" style="80" customWidth="1"/>
    <col min="10262" max="10262" width="11.42578125" style="80" bestFit="1" customWidth="1"/>
    <col min="10263" max="10496" width="9.140625" style="80"/>
    <col min="10497" max="10497" width="40.28515625" style="80" customWidth="1"/>
    <col min="10498" max="10499" width="14.42578125" style="80" customWidth="1"/>
    <col min="10500" max="10501" width="9.5703125" style="80" customWidth="1"/>
    <col min="10502" max="10502" width="0" style="80" hidden="1" customWidth="1"/>
    <col min="10503" max="10503" width="9.5703125" style="80" customWidth="1"/>
    <col min="10504" max="10504" width="9.85546875" style="80" customWidth="1"/>
    <col min="10505" max="10505" width="0" style="80" hidden="1" customWidth="1"/>
    <col min="10506" max="10507" width="11.42578125" style="80" customWidth="1"/>
    <col min="10508" max="10508" width="10.7109375" style="80" customWidth="1"/>
    <col min="10509" max="10509" width="0" style="80" hidden="1" customWidth="1"/>
    <col min="10510" max="10510" width="9.85546875" style="80" customWidth="1"/>
    <col min="10511" max="10511" width="9.140625" style="80"/>
    <col min="10512" max="10512" width="0" style="80" hidden="1" customWidth="1"/>
    <col min="10513" max="10513" width="9.85546875" style="80" customWidth="1"/>
    <col min="10514" max="10514" width="9.7109375" style="80" customWidth="1"/>
    <col min="10515" max="10515" width="0" style="80" hidden="1" customWidth="1"/>
    <col min="10516" max="10516" width="11.42578125" style="80" bestFit="1" customWidth="1"/>
    <col min="10517" max="10517" width="12.140625" style="80" customWidth="1"/>
    <col min="10518" max="10518" width="11.42578125" style="80" bestFit="1" customWidth="1"/>
    <col min="10519" max="10752" width="9.140625" style="80"/>
    <col min="10753" max="10753" width="40.28515625" style="80" customWidth="1"/>
    <col min="10754" max="10755" width="14.42578125" style="80" customWidth="1"/>
    <col min="10756" max="10757" width="9.5703125" style="80" customWidth="1"/>
    <col min="10758" max="10758" width="0" style="80" hidden="1" customWidth="1"/>
    <col min="10759" max="10759" width="9.5703125" style="80" customWidth="1"/>
    <col min="10760" max="10760" width="9.85546875" style="80" customWidth="1"/>
    <col min="10761" max="10761" width="0" style="80" hidden="1" customWidth="1"/>
    <col min="10762" max="10763" width="11.42578125" style="80" customWidth="1"/>
    <col min="10764" max="10764" width="10.7109375" style="80" customWidth="1"/>
    <col min="10765" max="10765" width="0" style="80" hidden="1" customWidth="1"/>
    <col min="10766" max="10766" width="9.85546875" style="80" customWidth="1"/>
    <col min="10767" max="10767" width="9.140625" style="80"/>
    <col min="10768" max="10768" width="0" style="80" hidden="1" customWidth="1"/>
    <col min="10769" max="10769" width="9.85546875" style="80" customWidth="1"/>
    <col min="10770" max="10770" width="9.7109375" style="80" customWidth="1"/>
    <col min="10771" max="10771" width="0" style="80" hidden="1" customWidth="1"/>
    <col min="10772" max="10772" width="11.42578125" style="80" bestFit="1" customWidth="1"/>
    <col min="10773" max="10773" width="12.140625" style="80" customWidth="1"/>
    <col min="10774" max="10774" width="11.42578125" style="80" bestFit="1" customWidth="1"/>
    <col min="10775" max="11008" width="9.140625" style="80"/>
    <col min="11009" max="11009" width="40.28515625" style="80" customWidth="1"/>
    <col min="11010" max="11011" width="14.42578125" style="80" customWidth="1"/>
    <col min="11012" max="11013" width="9.5703125" style="80" customWidth="1"/>
    <col min="11014" max="11014" width="0" style="80" hidden="1" customWidth="1"/>
    <col min="11015" max="11015" width="9.5703125" style="80" customWidth="1"/>
    <col min="11016" max="11016" width="9.85546875" style="80" customWidth="1"/>
    <col min="11017" max="11017" width="0" style="80" hidden="1" customWidth="1"/>
    <col min="11018" max="11019" width="11.42578125" style="80" customWidth="1"/>
    <col min="11020" max="11020" width="10.7109375" style="80" customWidth="1"/>
    <col min="11021" max="11021" width="0" style="80" hidden="1" customWidth="1"/>
    <col min="11022" max="11022" width="9.85546875" style="80" customWidth="1"/>
    <col min="11023" max="11023" width="9.140625" style="80"/>
    <col min="11024" max="11024" width="0" style="80" hidden="1" customWidth="1"/>
    <col min="11025" max="11025" width="9.85546875" style="80" customWidth="1"/>
    <col min="11026" max="11026" width="9.7109375" style="80" customWidth="1"/>
    <col min="11027" max="11027" width="0" style="80" hidden="1" customWidth="1"/>
    <col min="11028" max="11028" width="11.42578125" style="80" bestFit="1" customWidth="1"/>
    <col min="11029" max="11029" width="12.140625" style="80" customWidth="1"/>
    <col min="11030" max="11030" width="11.42578125" style="80" bestFit="1" customWidth="1"/>
    <col min="11031" max="11264" width="9.140625" style="80"/>
    <col min="11265" max="11265" width="40.28515625" style="80" customWidth="1"/>
    <col min="11266" max="11267" width="14.42578125" style="80" customWidth="1"/>
    <col min="11268" max="11269" width="9.5703125" style="80" customWidth="1"/>
    <col min="11270" max="11270" width="0" style="80" hidden="1" customWidth="1"/>
    <col min="11271" max="11271" width="9.5703125" style="80" customWidth="1"/>
    <col min="11272" max="11272" width="9.85546875" style="80" customWidth="1"/>
    <col min="11273" max="11273" width="0" style="80" hidden="1" customWidth="1"/>
    <col min="11274" max="11275" width="11.42578125" style="80" customWidth="1"/>
    <col min="11276" max="11276" width="10.7109375" style="80" customWidth="1"/>
    <col min="11277" max="11277" width="0" style="80" hidden="1" customWidth="1"/>
    <col min="11278" max="11278" width="9.85546875" style="80" customWidth="1"/>
    <col min="11279" max="11279" width="9.140625" style="80"/>
    <col min="11280" max="11280" width="0" style="80" hidden="1" customWidth="1"/>
    <col min="11281" max="11281" width="9.85546875" style="80" customWidth="1"/>
    <col min="11282" max="11282" width="9.7109375" style="80" customWidth="1"/>
    <col min="11283" max="11283" width="0" style="80" hidden="1" customWidth="1"/>
    <col min="11284" max="11284" width="11.42578125" style="80" bestFit="1" customWidth="1"/>
    <col min="11285" max="11285" width="12.140625" style="80" customWidth="1"/>
    <col min="11286" max="11286" width="11.42578125" style="80" bestFit="1" customWidth="1"/>
    <col min="11287" max="11520" width="9.140625" style="80"/>
    <col min="11521" max="11521" width="40.28515625" style="80" customWidth="1"/>
    <col min="11522" max="11523" width="14.42578125" style="80" customWidth="1"/>
    <col min="11524" max="11525" width="9.5703125" style="80" customWidth="1"/>
    <col min="11526" max="11526" width="0" style="80" hidden="1" customWidth="1"/>
    <col min="11527" max="11527" width="9.5703125" style="80" customWidth="1"/>
    <col min="11528" max="11528" width="9.85546875" style="80" customWidth="1"/>
    <col min="11529" max="11529" width="0" style="80" hidden="1" customWidth="1"/>
    <col min="11530" max="11531" width="11.42578125" style="80" customWidth="1"/>
    <col min="11532" max="11532" width="10.7109375" style="80" customWidth="1"/>
    <col min="11533" max="11533" width="0" style="80" hidden="1" customWidth="1"/>
    <col min="11534" max="11534" width="9.85546875" style="80" customWidth="1"/>
    <col min="11535" max="11535" width="9.140625" style="80"/>
    <col min="11536" max="11536" width="0" style="80" hidden="1" customWidth="1"/>
    <col min="11537" max="11537" width="9.85546875" style="80" customWidth="1"/>
    <col min="11538" max="11538" width="9.7109375" style="80" customWidth="1"/>
    <col min="11539" max="11539" width="0" style="80" hidden="1" customWidth="1"/>
    <col min="11540" max="11540" width="11.42578125" style="80" bestFit="1" customWidth="1"/>
    <col min="11541" max="11541" width="12.140625" style="80" customWidth="1"/>
    <col min="11542" max="11542" width="11.42578125" style="80" bestFit="1" customWidth="1"/>
    <col min="11543" max="11776" width="9.140625" style="80"/>
    <col min="11777" max="11777" width="40.28515625" style="80" customWidth="1"/>
    <col min="11778" max="11779" width="14.42578125" style="80" customWidth="1"/>
    <col min="11780" max="11781" width="9.5703125" style="80" customWidth="1"/>
    <col min="11782" max="11782" width="0" style="80" hidden="1" customWidth="1"/>
    <col min="11783" max="11783" width="9.5703125" style="80" customWidth="1"/>
    <col min="11784" max="11784" width="9.85546875" style="80" customWidth="1"/>
    <col min="11785" max="11785" width="0" style="80" hidden="1" customWidth="1"/>
    <col min="11786" max="11787" width="11.42578125" style="80" customWidth="1"/>
    <col min="11788" max="11788" width="10.7109375" style="80" customWidth="1"/>
    <col min="11789" max="11789" width="0" style="80" hidden="1" customWidth="1"/>
    <col min="11790" max="11790" width="9.85546875" style="80" customWidth="1"/>
    <col min="11791" max="11791" width="9.140625" style="80"/>
    <col min="11792" max="11792" width="0" style="80" hidden="1" customWidth="1"/>
    <col min="11793" max="11793" width="9.85546875" style="80" customWidth="1"/>
    <col min="11794" max="11794" width="9.7109375" style="80" customWidth="1"/>
    <col min="11795" max="11795" width="0" style="80" hidden="1" customWidth="1"/>
    <col min="11796" max="11796" width="11.42578125" style="80" bestFit="1" customWidth="1"/>
    <col min="11797" max="11797" width="12.140625" style="80" customWidth="1"/>
    <col min="11798" max="11798" width="11.42578125" style="80" bestFit="1" customWidth="1"/>
    <col min="11799" max="12032" width="9.140625" style="80"/>
    <col min="12033" max="12033" width="40.28515625" style="80" customWidth="1"/>
    <col min="12034" max="12035" width="14.42578125" style="80" customWidth="1"/>
    <col min="12036" max="12037" width="9.5703125" style="80" customWidth="1"/>
    <col min="12038" max="12038" width="0" style="80" hidden="1" customWidth="1"/>
    <col min="12039" max="12039" width="9.5703125" style="80" customWidth="1"/>
    <col min="12040" max="12040" width="9.85546875" style="80" customWidth="1"/>
    <col min="12041" max="12041" width="0" style="80" hidden="1" customWidth="1"/>
    <col min="12042" max="12043" width="11.42578125" style="80" customWidth="1"/>
    <col min="12044" max="12044" width="10.7109375" style="80" customWidth="1"/>
    <col min="12045" max="12045" width="0" style="80" hidden="1" customWidth="1"/>
    <col min="12046" max="12046" width="9.85546875" style="80" customWidth="1"/>
    <col min="12047" max="12047" width="9.140625" style="80"/>
    <col min="12048" max="12048" width="0" style="80" hidden="1" customWidth="1"/>
    <col min="12049" max="12049" width="9.85546875" style="80" customWidth="1"/>
    <col min="12050" max="12050" width="9.7109375" style="80" customWidth="1"/>
    <col min="12051" max="12051" width="0" style="80" hidden="1" customWidth="1"/>
    <col min="12052" max="12052" width="11.42578125" style="80" bestFit="1" customWidth="1"/>
    <col min="12053" max="12053" width="12.140625" style="80" customWidth="1"/>
    <col min="12054" max="12054" width="11.42578125" style="80" bestFit="1" customWidth="1"/>
    <col min="12055" max="12288" width="9.140625" style="80"/>
    <col min="12289" max="12289" width="40.28515625" style="80" customWidth="1"/>
    <col min="12290" max="12291" width="14.42578125" style="80" customWidth="1"/>
    <col min="12292" max="12293" width="9.5703125" style="80" customWidth="1"/>
    <col min="12294" max="12294" width="0" style="80" hidden="1" customWidth="1"/>
    <col min="12295" max="12295" width="9.5703125" style="80" customWidth="1"/>
    <col min="12296" max="12296" width="9.85546875" style="80" customWidth="1"/>
    <col min="12297" max="12297" width="0" style="80" hidden="1" customWidth="1"/>
    <col min="12298" max="12299" width="11.42578125" style="80" customWidth="1"/>
    <col min="12300" max="12300" width="10.7109375" style="80" customWidth="1"/>
    <col min="12301" max="12301" width="0" style="80" hidden="1" customWidth="1"/>
    <col min="12302" max="12302" width="9.85546875" style="80" customWidth="1"/>
    <col min="12303" max="12303" width="9.140625" style="80"/>
    <col min="12304" max="12304" width="0" style="80" hidden="1" customWidth="1"/>
    <col min="12305" max="12305" width="9.85546875" style="80" customWidth="1"/>
    <col min="12306" max="12306" width="9.7109375" style="80" customWidth="1"/>
    <col min="12307" max="12307" width="0" style="80" hidden="1" customWidth="1"/>
    <col min="12308" max="12308" width="11.42578125" style="80" bestFit="1" customWidth="1"/>
    <col min="12309" max="12309" width="12.140625" style="80" customWidth="1"/>
    <col min="12310" max="12310" width="11.42578125" style="80" bestFit="1" customWidth="1"/>
    <col min="12311" max="12544" width="9.140625" style="80"/>
    <col min="12545" max="12545" width="40.28515625" style="80" customWidth="1"/>
    <col min="12546" max="12547" width="14.42578125" style="80" customWidth="1"/>
    <col min="12548" max="12549" width="9.5703125" style="80" customWidth="1"/>
    <col min="12550" max="12550" width="0" style="80" hidden="1" customWidth="1"/>
    <col min="12551" max="12551" width="9.5703125" style="80" customWidth="1"/>
    <col min="12552" max="12552" width="9.85546875" style="80" customWidth="1"/>
    <col min="12553" max="12553" width="0" style="80" hidden="1" customWidth="1"/>
    <col min="12554" max="12555" width="11.42578125" style="80" customWidth="1"/>
    <col min="12556" max="12556" width="10.7109375" style="80" customWidth="1"/>
    <col min="12557" max="12557" width="0" style="80" hidden="1" customWidth="1"/>
    <col min="12558" max="12558" width="9.85546875" style="80" customWidth="1"/>
    <col min="12559" max="12559" width="9.140625" style="80"/>
    <col min="12560" max="12560" width="0" style="80" hidden="1" customWidth="1"/>
    <col min="12561" max="12561" width="9.85546875" style="80" customWidth="1"/>
    <col min="12562" max="12562" width="9.7109375" style="80" customWidth="1"/>
    <col min="12563" max="12563" width="0" style="80" hidden="1" customWidth="1"/>
    <col min="12564" max="12564" width="11.42578125" style="80" bestFit="1" customWidth="1"/>
    <col min="12565" max="12565" width="12.140625" style="80" customWidth="1"/>
    <col min="12566" max="12566" width="11.42578125" style="80" bestFit="1" customWidth="1"/>
    <col min="12567" max="12800" width="9.140625" style="80"/>
    <col min="12801" max="12801" width="40.28515625" style="80" customWidth="1"/>
    <col min="12802" max="12803" width="14.42578125" style="80" customWidth="1"/>
    <col min="12804" max="12805" width="9.5703125" style="80" customWidth="1"/>
    <col min="12806" max="12806" width="0" style="80" hidden="1" customWidth="1"/>
    <col min="12807" max="12807" width="9.5703125" style="80" customWidth="1"/>
    <col min="12808" max="12808" width="9.85546875" style="80" customWidth="1"/>
    <col min="12809" max="12809" width="0" style="80" hidden="1" customWidth="1"/>
    <col min="12810" max="12811" width="11.42578125" style="80" customWidth="1"/>
    <col min="12812" max="12812" width="10.7109375" style="80" customWidth="1"/>
    <col min="12813" max="12813" width="0" style="80" hidden="1" customWidth="1"/>
    <col min="12814" max="12814" width="9.85546875" style="80" customWidth="1"/>
    <col min="12815" max="12815" width="9.140625" style="80"/>
    <col min="12816" max="12816" width="0" style="80" hidden="1" customWidth="1"/>
    <col min="12817" max="12817" width="9.85546875" style="80" customWidth="1"/>
    <col min="12818" max="12818" width="9.7109375" style="80" customWidth="1"/>
    <col min="12819" max="12819" width="0" style="80" hidden="1" customWidth="1"/>
    <col min="12820" max="12820" width="11.42578125" style="80" bestFit="1" customWidth="1"/>
    <col min="12821" max="12821" width="12.140625" style="80" customWidth="1"/>
    <col min="12822" max="12822" width="11.42578125" style="80" bestFit="1" customWidth="1"/>
    <col min="12823" max="13056" width="9.140625" style="80"/>
    <col min="13057" max="13057" width="40.28515625" style="80" customWidth="1"/>
    <col min="13058" max="13059" width="14.42578125" style="80" customWidth="1"/>
    <col min="13060" max="13061" width="9.5703125" style="80" customWidth="1"/>
    <col min="13062" max="13062" width="0" style="80" hidden="1" customWidth="1"/>
    <col min="13063" max="13063" width="9.5703125" style="80" customWidth="1"/>
    <col min="13064" max="13064" width="9.85546875" style="80" customWidth="1"/>
    <col min="13065" max="13065" width="0" style="80" hidden="1" customWidth="1"/>
    <col min="13066" max="13067" width="11.42578125" style="80" customWidth="1"/>
    <col min="13068" max="13068" width="10.7109375" style="80" customWidth="1"/>
    <col min="13069" max="13069" width="0" style="80" hidden="1" customWidth="1"/>
    <col min="13070" max="13070" width="9.85546875" style="80" customWidth="1"/>
    <col min="13071" max="13071" width="9.140625" style="80"/>
    <col min="13072" max="13072" width="0" style="80" hidden="1" customWidth="1"/>
    <col min="13073" max="13073" width="9.85546875" style="80" customWidth="1"/>
    <col min="13074" max="13074" width="9.7109375" style="80" customWidth="1"/>
    <col min="13075" max="13075" width="0" style="80" hidden="1" customWidth="1"/>
    <col min="13076" max="13076" width="11.42578125" style="80" bestFit="1" customWidth="1"/>
    <col min="13077" max="13077" width="12.140625" style="80" customWidth="1"/>
    <col min="13078" max="13078" width="11.42578125" style="80" bestFit="1" customWidth="1"/>
    <col min="13079" max="13312" width="9.140625" style="80"/>
    <col min="13313" max="13313" width="40.28515625" style="80" customWidth="1"/>
    <col min="13314" max="13315" width="14.42578125" style="80" customWidth="1"/>
    <col min="13316" max="13317" width="9.5703125" style="80" customWidth="1"/>
    <col min="13318" max="13318" width="0" style="80" hidden="1" customWidth="1"/>
    <col min="13319" max="13319" width="9.5703125" style="80" customWidth="1"/>
    <col min="13320" max="13320" width="9.85546875" style="80" customWidth="1"/>
    <col min="13321" max="13321" width="0" style="80" hidden="1" customWidth="1"/>
    <col min="13322" max="13323" width="11.42578125" style="80" customWidth="1"/>
    <col min="13324" max="13324" width="10.7109375" style="80" customWidth="1"/>
    <col min="13325" max="13325" width="0" style="80" hidden="1" customWidth="1"/>
    <col min="13326" max="13326" width="9.85546875" style="80" customWidth="1"/>
    <col min="13327" max="13327" width="9.140625" style="80"/>
    <col min="13328" max="13328" width="0" style="80" hidden="1" customWidth="1"/>
    <col min="13329" max="13329" width="9.85546875" style="80" customWidth="1"/>
    <col min="13330" max="13330" width="9.7109375" style="80" customWidth="1"/>
    <col min="13331" max="13331" width="0" style="80" hidden="1" customWidth="1"/>
    <col min="13332" max="13332" width="11.42578125" style="80" bestFit="1" customWidth="1"/>
    <col min="13333" max="13333" width="12.140625" style="80" customWidth="1"/>
    <col min="13334" max="13334" width="11.42578125" style="80" bestFit="1" customWidth="1"/>
    <col min="13335" max="13568" width="9.140625" style="80"/>
    <col min="13569" max="13569" width="40.28515625" style="80" customWidth="1"/>
    <col min="13570" max="13571" width="14.42578125" style="80" customWidth="1"/>
    <col min="13572" max="13573" width="9.5703125" style="80" customWidth="1"/>
    <col min="13574" max="13574" width="0" style="80" hidden="1" customWidth="1"/>
    <col min="13575" max="13575" width="9.5703125" style="80" customWidth="1"/>
    <col min="13576" max="13576" width="9.85546875" style="80" customWidth="1"/>
    <col min="13577" max="13577" width="0" style="80" hidden="1" customWidth="1"/>
    <col min="13578" max="13579" width="11.42578125" style="80" customWidth="1"/>
    <col min="13580" max="13580" width="10.7109375" style="80" customWidth="1"/>
    <col min="13581" max="13581" width="0" style="80" hidden="1" customWidth="1"/>
    <col min="13582" max="13582" width="9.85546875" style="80" customWidth="1"/>
    <col min="13583" max="13583" width="9.140625" style="80"/>
    <col min="13584" max="13584" width="0" style="80" hidden="1" customWidth="1"/>
    <col min="13585" max="13585" width="9.85546875" style="80" customWidth="1"/>
    <col min="13586" max="13586" width="9.7109375" style="80" customWidth="1"/>
    <col min="13587" max="13587" width="0" style="80" hidden="1" customWidth="1"/>
    <col min="13588" max="13588" width="11.42578125" style="80" bestFit="1" customWidth="1"/>
    <col min="13589" max="13589" width="12.140625" style="80" customWidth="1"/>
    <col min="13590" max="13590" width="11.42578125" style="80" bestFit="1" customWidth="1"/>
    <col min="13591" max="13824" width="9.140625" style="80"/>
    <col min="13825" max="13825" width="40.28515625" style="80" customWidth="1"/>
    <col min="13826" max="13827" width="14.42578125" style="80" customWidth="1"/>
    <col min="13828" max="13829" width="9.5703125" style="80" customWidth="1"/>
    <col min="13830" max="13830" width="0" style="80" hidden="1" customWidth="1"/>
    <col min="13831" max="13831" width="9.5703125" style="80" customWidth="1"/>
    <col min="13832" max="13832" width="9.85546875" style="80" customWidth="1"/>
    <col min="13833" max="13833" width="0" style="80" hidden="1" customWidth="1"/>
    <col min="13834" max="13835" width="11.42578125" style="80" customWidth="1"/>
    <col min="13836" max="13836" width="10.7109375" style="80" customWidth="1"/>
    <col min="13837" max="13837" width="0" style="80" hidden="1" customWidth="1"/>
    <col min="13838" max="13838" width="9.85546875" style="80" customWidth="1"/>
    <col min="13839" max="13839" width="9.140625" style="80"/>
    <col min="13840" max="13840" width="0" style="80" hidden="1" customWidth="1"/>
    <col min="13841" max="13841" width="9.85546875" style="80" customWidth="1"/>
    <col min="13842" max="13842" width="9.7109375" style="80" customWidth="1"/>
    <col min="13843" max="13843" width="0" style="80" hidden="1" customWidth="1"/>
    <col min="13844" max="13844" width="11.42578125" style="80" bestFit="1" customWidth="1"/>
    <col min="13845" max="13845" width="12.140625" style="80" customWidth="1"/>
    <col min="13846" max="13846" width="11.42578125" style="80" bestFit="1" customWidth="1"/>
    <col min="13847" max="14080" width="9.140625" style="80"/>
    <col min="14081" max="14081" width="40.28515625" style="80" customWidth="1"/>
    <col min="14082" max="14083" width="14.42578125" style="80" customWidth="1"/>
    <col min="14084" max="14085" width="9.5703125" style="80" customWidth="1"/>
    <col min="14086" max="14086" width="0" style="80" hidden="1" customWidth="1"/>
    <col min="14087" max="14087" width="9.5703125" style="80" customWidth="1"/>
    <col min="14088" max="14088" width="9.85546875" style="80" customWidth="1"/>
    <col min="14089" max="14089" width="0" style="80" hidden="1" customWidth="1"/>
    <col min="14090" max="14091" width="11.42578125" style="80" customWidth="1"/>
    <col min="14092" max="14092" width="10.7109375" style="80" customWidth="1"/>
    <col min="14093" max="14093" width="0" style="80" hidden="1" customWidth="1"/>
    <col min="14094" max="14094" width="9.85546875" style="80" customWidth="1"/>
    <col min="14095" max="14095" width="9.140625" style="80"/>
    <col min="14096" max="14096" width="0" style="80" hidden="1" customWidth="1"/>
    <col min="14097" max="14097" width="9.85546875" style="80" customWidth="1"/>
    <col min="14098" max="14098" width="9.7109375" style="80" customWidth="1"/>
    <col min="14099" max="14099" width="0" style="80" hidden="1" customWidth="1"/>
    <col min="14100" max="14100" width="11.42578125" style="80" bestFit="1" customWidth="1"/>
    <col min="14101" max="14101" width="12.140625" style="80" customWidth="1"/>
    <col min="14102" max="14102" width="11.42578125" style="80" bestFit="1" customWidth="1"/>
    <col min="14103" max="14336" width="9.140625" style="80"/>
    <col min="14337" max="14337" width="40.28515625" style="80" customWidth="1"/>
    <col min="14338" max="14339" width="14.42578125" style="80" customWidth="1"/>
    <col min="14340" max="14341" width="9.5703125" style="80" customWidth="1"/>
    <col min="14342" max="14342" width="0" style="80" hidden="1" customWidth="1"/>
    <col min="14343" max="14343" width="9.5703125" style="80" customWidth="1"/>
    <col min="14344" max="14344" width="9.85546875" style="80" customWidth="1"/>
    <col min="14345" max="14345" width="0" style="80" hidden="1" customWidth="1"/>
    <col min="14346" max="14347" width="11.42578125" style="80" customWidth="1"/>
    <col min="14348" max="14348" width="10.7109375" style="80" customWidth="1"/>
    <col min="14349" max="14349" width="0" style="80" hidden="1" customWidth="1"/>
    <col min="14350" max="14350" width="9.85546875" style="80" customWidth="1"/>
    <col min="14351" max="14351" width="9.140625" style="80"/>
    <col min="14352" max="14352" width="0" style="80" hidden="1" customWidth="1"/>
    <col min="14353" max="14353" width="9.85546875" style="80" customWidth="1"/>
    <col min="14354" max="14354" width="9.7109375" style="80" customWidth="1"/>
    <col min="14355" max="14355" width="0" style="80" hidden="1" customWidth="1"/>
    <col min="14356" max="14356" width="11.42578125" style="80" bestFit="1" customWidth="1"/>
    <col min="14357" max="14357" width="12.140625" style="80" customWidth="1"/>
    <col min="14358" max="14358" width="11.42578125" style="80" bestFit="1" customWidth="1"/>
    <col min="14359" max="14592" width="9.140625" style="80"/>
    <col min="14593" max="14593" width="40.28515625" style="80" customWidth="1"/>
    <col min="14594" max="14595" width="14.42578125" style="80" customWidth="1"/>
    <col min="14596" max="14597" width="9.5703125" style="80" customWidth="1"/>
    <col min="14598" max="14598" width="0" style="80" hidden="1" customWidth="1"/>
    <col min="14599" max="14599" width="9.5703125" style="80" customWidth="1"/>
    <col min="14600" max="14600" width="9.85546875" style="80" customWidth="1"/>
    <col min="14601" max="14601" width="0" style="80" hidden="1" customWidth="1"/>
    <col min="14602" max="14603" width="11.42578125" style="80" customWidth="1"/>
    <col min="14604" max="14604" width="10.7109375" style="80" customWidth="1"/>
    <col min="14605" max="14605" width="0" style="80" hidden="1" customWidth="1"/>
    <col min="14606" max="14606" width="9.85546875" style="80" customWidth="1"/>
    <col min="14607" max="14607" width="9.140625" style="80"/>
    <col min="14608" max="14608" width="0" style="80" hidden="1" customWidth="1"/>
    <col min="14609" max="14609" width="9.85546875" style="80" customWidth="1"/>
    <col min="14610" max="14610" width="9.7109375" style="80" customWidth="1"/>
    <col min="14611" max="14611" width="0" style="80" hidden="1" customWidth="1"/>
    <col min="14612" max="14612" width="11.42578125" style="80" bestFit="1" customWidth="1"/>
    <col min="14613" max="14613" width="12.140625" style="80" customWidth="1"/>
    <col min="14614" max="14614" width="11.42578125" style="80" bestFit="1" customWidth="1"/>
    <col min="14615" max="14848" width="9.140625" style="80"/>
    <col min="14849" max="14849" width="40.28515625" style="80" customWidth="1"/>
    <col min="14850" max="14851" width="14.42578125" style="80" customWidth="1"/>
    <col min="14852" max="14853" width="9.5703125" style="80" customWidth="1"/>
    <col min="14854" max="14854" width="0" style="80" hidden="1" customWidth="1"/>
    <col min="14855" max="14855" width="9.5703125" style="80" customWidth="1"/>
    <col min="14856" max="14856" width="9.85546875" style="80" customWidth="1"/>
    <col min="14857" max="14857" width="0" style="80" hidden="1" customWidth="1"/>
    <col min="14858" max="14859" width="11.42578125" style="80" customWidth="1"/>
    <col min="14860" max="14860" width="10.7109375" style="80" customWidth="1"/>
    <col min="14861" max="14861" width="0" style="80" hidden="1" customWidth="1"/>
    <col min="14862" max="14862" width="9.85546875" style="80" customWidth="1"/>
    <col min="14863" max="14863" width="9.140625" style="80"/>
    <col min="14864" max="14864" width="0" style="80" hidden="1" customWidth="1"/>
    <col min="14865" max="14865" width="9.85546875" style="80" customWidth="1"/>
    <col min="14866" max="14866" width="9.7109375" style="80" customWidth="1"/>
    <col min="14867" max="14867" width="0" style="80" hidden="1" customWidth="1"/>
    <col min="14868" max="14868" width="11.42578125" style="80" bestFit="1" customWidth="1"/>
    <col min="14869" max="14869" width="12.140625" style="80" customWidth="1"/>
    <col min="14870" max="14870" width="11.42578125" style="80" bestFit="1" customWidth="1"/>
    <col min="14871" max="15104" width="9.140625" style="80"/>
    <col min="15105" max="15105" width="40.28515625" style="80" customWidth="1"/>
    <col min="15106" max="15107" width="14.42578125" style="80" customWidth="1"/>
    <col min="15108" max="15109" width="9.5703125" style="80" customWidth="1"/>
    <col min="15110" max="15110" width="0" style="80" hidden="1" customWidth="1"/>
    <col min="15111" max="15111" width="9.5703125" style="80" customWidth="1"/>
    <col min="15112" max="15112" width="9.85546875" style="80" customWidth="1"/>
    <col min="15113" max="15113" width="0" style="80" hidden="1" customWidth="1"/>
    <col min="15114" max="15115" width="11.42578125" style="80" customWidth="1"/>
    <col min="15116" max="15116" width="10.7109375" style="80" customWidth="1"/>
    <col min="15117" max="15117" width="0" style="80" hidden="1" customWidth="1"/>
    <col min="15118" max="15118" width="9.85546875" style="80" customWidth="1"/>
    <col min="15119" max="15119" width="9.140625" style="80"/>
    <col min="15120" max="15120" width="0" style="80" hidden="1" customWidth="1"/>
    <col min="15121" max="15121" width="9.85546875" style="80" customWidth="1"/>
    <col min="15122" max="15122" width="9.7109375" style="80" customWidth="1"/>
    <col min="15123" max="15123" width="0" style="80" hidden="1" customWidth="1"/>
    <col min="15124" max="15124" width="11.42578125" style="80" bestFit="1" customWidth="1"/>
    <col min="15125" max="15125" width="12.140625" style="80" customWidth="1"/>
    <col min="15126" max="15126" width="11.42578125" style="80" bestFit="1" customWidth="1"/>
    <col min="15127" max="15360" width="9.140625" style="80"/>
    <col min="15361" max="15361" width="40.28515625" style="80" customWidth="1"/>
    <col min="15362" max="15363" width="14.42578125" style="80" customWidth="1"/>
    <col min="15364" max="15365" width="9.5703125" style="80" customWidth="1"/>
    <col min="15366" max="15366" width="0" style="80" hidden="1" customWidth="1"/>
    <col min="15367" max="15367" width="9.5703125" style="80" customWidth="1"/>
    <col min="15368" max="15368" width="9.85546875" style="80" customWidth="1"/>
    <col min="15369" max="15369" width="0" style="80" hidden="1" customWidth="1"/>
    <col min="15370" max="15371" width="11.42578125" style="80" customWidth="1"/>
    <col min="15372" max="15372" width="10.7109375" style="80" customWidth="1"/>
    <col min="15373" max="15373" width="0" style="80" hidden="1" customWidth="1"/>
    <col min="15374" max="15374" width="9.85546875" style="80" customWidth="1"/>
    <col min="15375" max="15375" width="9.140625" style="80"/>
    <col min="15376" max="15376" width="0" style="80" hidden="1" customWidth="1"/>
    <col min="15377" max="15377" width="9.85546875" style="80" customWidth="1"/>
    <col min="15378" max="15378" width="9.7109375" style="80" customWidth="1"/>
    <col min="15379" max="15379" width="0" style="80" hidden="1" customWidth="1"/>
    <col min="15380" max="15380" width="11.42578125" style="80" bestFit="1" customWidth="1"/>
    <col min="15381" max="15381" width="12.140625" style="80" customWidth="1"/>
    <col min="15382" max="15382" width="11.42578125" style="80" bestFit="1" customWidth="1"/>
    <col min="15383" max="15616" width="9.140625" style="80"/>
    <col min="15617" max="15617" width="40.28515625" style="80" customWidth="1"/>
    <col min="15618" max="15619" width="14.42578125" style="80" customWidth="1"/>
    <col min="15620" max="15621" width="9.5703125" style="80" customWidth="1"/>
    <col min="15622" max="15622" width="0" style="80" hidden="1" customWidth="1"/>
    <col min="15623" max="15623" width="9.5703125" style="80" customWidth="1"/>
    <col min="15624" max="15624" width="9.85546875" style="80" customWidth="1"/>
    <col min="15625" max="15625" width="0" style="80" hidden="1" customWidth="1"/>
    <col min="15626" max="15627" width="11.42578125" style="80" customWidth="1"/>
    <col min="15628" max="15628" width="10.7109375" style="80" customWidth="1"/>
    <col min="15629" max="15629" width="0" style="80" hidden="1" customWidth="1"/>
    <col min="15630" max="15630" width="9.85546875" style="80" customWidth="1"/>
    <col min="15631" max="15631" width="9.140625" style="80"/>
    <col min="15632" max="15632" width="0" style="80" hidden="1" customWidth="1"/>
    <col min="15633" max="15633" width="9.85546875" style="80" customWidth="1"/>
    <col min="15634" max="15634" width="9.7109375" style="80" customWidth="1"/>
    <col min="15635" max="15635" width="0" style="80" hidden="1" customWidth="1"/>
    <col min="15636" max="15636" width="11.42578125" style="80" bestFit="1" customWidth="1"/>
    <col min="15637" max="15637" width="12.140625" style="80" customWidth="1"/>
    <col min="15638" max="15638" width="11.42578125" style="80" bestFit="1" customWidth="1"/>
    <col min="15639" max="15872" width="9.140625" style="80"/>
    <col min="15873" max="15873" width="40.28515625" style="80" customWidth="1"/>
    <col min="15874" max="15875" width="14.42578125" style="80" customWidth="1"/>
    <col min="15876" max="15877" width="9.5703125" style="80" customWidth="1"/>
    <col min="15878" max="15878" width="0" style="80" hidden="1" customWidth="1"/>
    <col min="15879" max="15879" width="9.5703125" style="80" customWidth="1"/>
    <col min="15880" max="15880" width="9.85546875" style="80" customWidth="1"/>
    <col min="15881" max="15881" width="0" style="80" hidden="1" customWidth="1"/>
    <col min="15882" max="15883" width="11.42578125" style="80" customWidth="1"/>
    <col min="15884" max="15884" width="10.7109375" style="80" customWidth="1"/>
    <col min="15885" max="15885" width="0" style="80" hidden="1" customWidth="1"/>
    <col min="15886" max="15886" width="9.85546875" style="80" customWidth="1"/>
    <col min="15887" max="15887" width="9.140625" style="80"/>
    <col min="15888" max="15888" width="0" style="80" hidden="1" customWidth="1"/>
    <col min="15889" max="15889" width="9.85546875" style="80" customWidth="1"/>
    <col min="15890" max="15890" width="9.7109375" style="80" customWidth="1"/>
    <col min="15891" max="15891" width="0" style="80" hidden="1" customWidth="1"/>
    <col min="15892" max="15892" width="11.42578125" style="80" bestFit="1" customWidth="1"/>
    <col min="15893" max="15893" width="12.140625" style="80" customWidth="1"/>
    <col min="15894" max="15894" width="11.42578125" style="80" bestFit="1" customWidth="1"/>
    <col min="15895" max="16128" width="9.140625" style="80"/>
    <col min="16129" max="16129" width="40.28515625" style="80" customWidth="1"/>
    <col min="16130" max="16131" width="14.42578125" style="80" customWidth="1"/>
    <col min="16132" max="16133" width="9.5703125" style="80" customWidth="1"/>
    <col min="16134" max="16134" width="0" style="80" hidden="1" customWidth="1"/>
    <col min="16135" max="16135" width="9.5703125" style="80" customWidth="1"/>
    <col min="16136" max="16136" width="9.85546875" style="80" customWidth="1"/>
    <col min="16137" max="16137" width="0" style="80" hidden="1" customWidth="1"/>
    <col min="16138" max="16139" width="11.42578125" style="80" customWidth="1"/>
    <col min="16140" max="16140" width="10.7109375" style="80" customWidth="1"/>
    <col min="16141" max="16141" width="0" style="80" hidden="1" customWidth="1"/>
    <col min="16142" max="16142" width="9.85546875" style="80" customWidth="1"/>
    <col min="16143" max="16143" width="9.140625" style="80"/>
    <col min="16144" max="16144" width="0" style="80" hidden="1" customWidth="1"/>
    <col min="16145" max="16145" width="9.85546875" style="80" customWidth="1"/>
    <col min="16146" max="16146" width="9.7109375" style="80" customWidth="1"/>
    <col min="16147" max="16147" width="0" style="80" hidden="1" customWidth="1"/>
    <col min="16148" max="16148" width="11.42578125" style="80" bestFit="1" customWidth="1"/>
    <col min="16149" max="16149" width="12.140625" style="80" customWidth="1"/>
    <col min="16150" max="16150" width="11.42578125" style="80" bestFit="1" customWidth="1"/>
    <col min="16151" max="16384" width="9.140625" style="80"/>
  </cols>
  <sheetData>
    <row r="1" spans="1:16150" s="79" customFormat="1" ht="45.75" customHeight="1">
      <c r="A1" s="75" t="s">
        <v>434</v>
      </c>
      <c r="B1" s="76" t="s">
        <v>450</v>
      </c>
      <c r="C1" s="77" t="s">
        <v>451</v>
      </c>
      <c r="D1" s="77" t="s">
        <v>542</v>
      </c>
      <c r="E1" s="210" t="s">
        <v>543</v>
      </c>
      <c r="F1" s="77" t="s">
        <v>453</v>
      </c>
      <c r="G1" s="77" t="s">
        <v>542</v>
      </c>
      <c r="H1" s="210" t="s">
        <v>543</v>
      </c>
      <c r="I1" s="77" t="s">
        <v>455</v>
      </c>
      <c r="J1" s="77" t="s">
        <v>542</v>
      </c>
      <c r="K1" s="210" t="s">
        <v>543</v>
      </c>
      <c r="L1" s="77" t="s">
        <v>457</v>
      </c>
      <c r="M1" s="77" t="s">
        <v>542</v>
      </c>
      <c r="N1" s="210" t="s">
        <v>543</v>
      </c>
      <c r="O1" s="77" t="s">
        <v>459</v>
      </c>
      <c r="P1" s="77" t="s">
        <v>542</v>
      </c>
      <c r="Q1" s="210" t="s">
        <v>543</v>
      </c>
      <c r="R1" s="77" t="s">
        <v>495</v>
      </c>
      <c r="S1" s="220" t="s">
        <v>541</v>
      </c>
      <c r="T1" s="220" t="s">
        <v>544</v>
      </c>
      <c r="U1" s="219" t="s">
        <v>547</v>
      </c>
      <c r="V1" s="219" t="s">
        <v>546</v>
      </c>
      <c r="W1" s="223" t="s">
        <v>482</v>
      </c>
      <c r="X1" s="223" t="s">
        <v>483</v>
      </c>
      <c r="Y1" s="229" t="s">
        <v>550</v>
      </c>
      <c r="Z1" s="229" t="s">
        <v>551</v>
      </c>
      <c r="AA1" s="229" t="s">
        <v>552</v>
      </c>
      <c r="AB1" s="229" t="s">
        <v>553</v>
      </c>
      <c r="AC1" s="229" t="s">
        <v>554</v>
      </c>
      <c r="AD1" s="230" t="s">
        <v>555</v>
      </c>
      <c r="AE1" s="78" t="s">
        <v>556</v>
      </c>
      <c r="AF1" s="78" t="s">
        <v>559</v>
      </c>
      <c r="AG1" s="78" t="s">
        <v>560</v>
      </c>
      <c r="AH1" s="224"/>
      <c r="AI1" s="224"/>
      <c r="AJ1" s="224" t="str">
        <f>'Staff % Analysis'!B1</f>
        <v>Provider Name</v>
      </c>
      <c r="AK1" s="225" t="str">
        <f>'Staff % Analysis'!C1</f>
        <v>Management/ Administration</v>
      </c>
      <c r="AL1" s="225" t="str">
        <f>'Staff % Analysis'!D1</f>
        <v>Clinical Supervision</v>
      </c>
      <c r="AM1" s="225" t="str">
        <f>'Staff % Analysis'!E1</f>
        <v>Hotline</v>
      </c>
      <c r="AN1" s="225" t="str">
        <f>'Staff % Analysis'!F1</f>
        <v>Medical Accompaniment</v>
      </c>
      <c r="AO1" s="225" t="str">
        <f>'Staff % Analysis'!G1</f>
        <v>Non-Medical Accompaniment</v>
      </c>
      <c r="AP1" s="225" t="str">
        <f>'Staff % Analysis'!H1</f>
        <v>Individual Counseling</v>
      </c>
      <c r="AQ1" s="225" t="str">
        <f>'Staff % Analysis'!I1</f>
        <v>Group Counseling</v>
      </c>
      <c r="AR1" s="225" t="str">
        <f>'Staff % Analysis'!J1</f>
        <v>Prevention Education</v>
      </c>
      <c r="AS1" s="225" t="str">
        <f>'Staff % Analysis'!K1</f>
        <v>Collateral Time</v>
      </c>
      <c r="AT1" s="225" t="str">
        <f>'Staff % Analysis'!L1</f>
        <v>General Outreach and Training</v>
      </c>
      <c r="AU1" s="225" t="str">
        <f>'Staff % Analysis'!M1</f>
        <v>Other</v>
      </c>
      <c r="AV1" s="224" t="str">
        <f>'Staff % Analysis'!N1</f>
        <v>%</v>
      </c>
      <c r="AW1" s="224" t="str">
        <f>'Staff % Analysis'!O1</f>
        <v>% Reported</v>
      </c>
      <c r="AX1" s="224" t="str">
        <f>'Staff % Analysis'!P1</f>
        <v>Difference Divided by # of Values</v>
      </c>
      <c r="AY1" s="224" t="str">
        <f>'Staff % Analysis'!Q1</f>
        <v>+/- Each Value</v>
      </c>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c r="HQ1" s="80"/>
      <c r="HR1" s="80"/>
      <c r="HS1" s="80"/>
      <c r="HT1" s="80"/>
      <c r="HU1" s="80"/>
      <c r="HV1" s="80"/>
      <c r="HW1" s="80"/>
      <c r="HX1" s="80"/>
      <c r="HY1" s="80"/>
      <c r="HZ1" s="80"/>
      <c r="IA1" s="80"/>
      <c r="IB1" s="80"/>
      <c r="IC1" s="80"/>
      <c r="ID1" s="80"/>
      <c r="IE1" s="80"/>
      <c r="IF1" s="80"/>
      <c r="IG1" s="80"/>
      <c r="IH1" s="80"/>
      <c r="II1" s="80"/>
      <c r="IJ1" s="80"/>
      <c r="IK1" s="80"/>
      <c r="IL1" s="80"/>
      <c r="IM1" s="80"/>
      <c r="IN1" s="80"/>
      <c r="IO1" s="80"/>
      <c r="IP1" s="80"/>
      <c r="IQ1" s="80"/>
      <c r="IR1" s="80"/>
      <c r="IS1" s="80"/>
      <c r="IT1" s="80"/>
      <c r="IU1" s="80"/>
      <c r="IV1" s="80"/>
      <c r="IW1" s="80"/>
      <c r="IX1" s="80"/>
      <c r="IY1" s="80"/>
      <c r="IZ1" s="80"/>
      <c r="JA1" s="80"/>
      <c r="JB1" s="80"/>
      <c r="JC1" s="80"/>
      <c r="JD1" s="80"/>
      <c r="JE1" s="80"/>
      <c r="JF1" s="80"/>
      <c r="JG1" s="80"/>
      <c r="JH1" s="80"/>
      <c r="JI1" s="80"/>
      <c r="JJ1" s="80"/>
      <c r="JK1" s="80"/>
      <c r="JL1" s="80"/>
      <c r="JM1" s="80"/>
      <c r="JN1" s="80"/>
      <c r="JO1" s="80"/>
      <c r="JP1" s="80"/>
      <c r="JQ1" s="80"/>
      <c r="JR1" s="80"/>
      <c r="JS1" s="80"/>
      <c r="JT1" s="80"/>
      <c r="JU1" s="80"/>
      <c r="JV1" s="80"/>
      <c r="JW1" s="80"/>
      <c r="JX1" s="80"/>
      <c r="JY1" s="80"/>
      <c r="JZ1" s="80"/>
      <c r="KA1" s="80"/>
      <c r="KB1" s="80"/>
      <c r="KC1" s="80"/>
      <c r="KD1" s="80"/>
      <c r="KE1" s="80"/>
      <c r="KF1" s="80"/>
      <c r="KG1" s="80"/>
      <c r="KH1" s="80"/>
      <c r="KI1" s="80"/>
      <c r="KJ1" s="80"/>
      <c r="KK1" s="80"/>
      <c r="KL1" s="80"/>
      <c r="KM1" s="80"/>
      <c r="KN1" s="80"/>
      <c r="KO1" s="80"/>
      <c r="KP1" s="80"/>
      <c r="KQ1" s="80"/>
      <c r="KR1" s="80"/>
      <c r="KS1" s="80"/>
      <c r="KT1" s="80"/>
      <c r="KU1" s="80"/>
      <c r="KV1" s="80"/>
      <c r="KW1" s="80"/>
      <c r="KX1" s="80"/>
      <c r="KY1" s="80"/>
      <c r="KZ1" s="80"/>
      <c r="LA1" s="80"/>
      <c r="LB1" s="80"/>
      <c r="LC1" s="80"/>
      <c r="LD1" s="80"/>
      <c r="LE1" s="80"/>
      <c r="LF1" s="80"/>
      <c r="LG1" s="80"/>
      <c r="LH1" s="80"/>
      <c r="LI1" s="80"/>
      <c r="LJ1" s="80"/>
      <c r="LK1" s="80"/>
      <c r="LL1" s="80"/>
      <c r="LM1" s="80"/>
      <c r="LN1" s="80"/>
      <c r="LO1" s="80"/>
      <c r="LP1" s="80"/>
      <c r="LQ1" s="80"/>
      <c r="LR1" s="80"/>
      <c r="LS1" s="80"/>
      <c r="LT1" s="80"/>
      <c r="LU1" s="80"/>
      <c r="LV1" s="80"/>
      <c r="LW1" s="80"/>
      <c r="LX1" s="80"/>
      <c r="LY1" s="80"/>
      <c r="LZ1" s="80"/>
      <c r="MA1" s="80"/>
      <c r="MB1" s="80"/>
      <c r="MC1" s="80"/>
      <c r="MD1" s="80"/>
      <c r="ME1" s="80"/>
      <c r="MF1" s="80"/>
      <c r="MG1" s="80"/>
      <c r="MH1" s="80"/>
      <c r="MI1" s="80"/>
      <c r="MJ1" s="80"/>
      <c r="MK1" s="80"/>
      <c r="ML1" s="80"/>
      <c r="MM1" s="80"/>
      <c r="MN1" s="80"/>
      <c r="MO1" s="80"/>
      <c r="MP1" s="80"/>
      <c r="MQ1" s="80"/>
      <c r="MR1" s="80"/>
      <c r="MS1" s="80"/>
      <c r="MT1" s="80"/>
      <c r="MU1" s="80"/>
      <c r="MV1" s="80"/>
      <c r="MW1" s="80"/>
      <c r="MX1" s="80"/>
      <c r="MY1" s="80"/>
      <c r="MZ1" s="80"/>
      <c r="NA1" s="80"/>
      <c r="NB1" s="80"/>
      <c r="NC1" s="80"/>
      <c r="ND1" s="80"/>
      <c r="NE1" s="80"/>
      <c r="NF1" s="80"/>
      <c r="NG1" s="80"/>
      <c r="NH1" s="80"/>
      <c r="NI1" s="80"/>
      <c r="NJ1" s="80"/>
      <c r="NK1" s="80"/>
      <c r="NL1" s="80"/>
      <c r="NM1" s="80"/>
      <c r="NN1" s="80"/>
      <c r="NO1" s="80"/>
      <c r="NP1" s="80"/>
      <c r="NQ1" s="80"/>
      <c r="NR1" s="80"/>
      <c r="NS1" s="80"/>
      <c r="NT1" s="80"/>
      <c r="NU1" s="80"/>
      <c r="NV1" s="80"/>
      <c r="NW1" s="80"/>
      <c r="NX1" s="80"/>
      <c r="NY1" s="80"/>
      <c r="NZ1" s="80"/>
      <c r="OA1" s="80"/>
      <c r="OB1" s="80"/>
      <c r="OC1" s="80"/>
      <c r="OD1" s="80"/>
      <c r="OE1" s="80"/>
      <c r="OF1" s="80"/>
      <c r="OG1" s="80"/>
      <c r="OH1" s="80"/>
      <c r="OI1" s="80"/>
      <c r="OJ1" s="80"/>
      <c r="OK1" s="80"/>
      <c r="OL1" s="80"/>
      <c r="OM1" s="80"/>
      <c r="ON1" s="80"/>
      <c r="OO1" s="80"/>
      <c r="OP1" s="80"/>
      <c r="OQ1" s="80"/>
      <c r="OR1" s="80"/>
      <c r="OS1" s="80"/>
      <c r="OT1" s="80"/>
      <c r="OU1" s="80"/>
      <c r="OV1" s="80"/>
      <c r="OW1" s="80"/>
      <c r="OX1" s="80"/>
      <c r="OY1" s="80"/>
      <c r="OZ1" s="80"/>
      <c r="PA1" s="80"/>
      <c r="PB1" s="80"/>
      <c r="PC1" s="80"/>
      <c r="PD1" s="80"/>
      <c r="PE1" s="80"/>
      <c r="PF1" s="80"/>
      <c r="PG1" s="80"/>
      <c r="PH1" s="80"/>
      <c r="PI1" s="80"/>
      <c r="PJ1" s="80"/>
      <c r="PK1" s="80"/>
      <c r="PL1" s="80"/>
      <c r="PM1" s="80"/>
      <c r="PN1" s="80"/>
      <c r="PO1" s="80"/>
      <c r="PP1" s="80"/>
      <c r="PQ1" s="80"/>
      <c r="PR1" s="80"/>
      <c r="PS1" s="80"/>
      <c r="PT1" s="80"/>
      <c r="PU1" s="80"/>
      <c r="PV1" s="80"/>
      <c r="PW1" s="80"/>
      <c r="PX1" s="80"/>
      <c r="PY1" s="80"/>
      <c r="PZ1" s="80"/>
      <c r="QA1" s="80"/>
      <c r="QB1" s="80"/>
      <c r="QC1" s="80"/>
      <c r="QD1" s="80"/>
      <c r="QE1" s="80"/>
      <c r="QF1" s="80"/>
      <c r="QG1" s="80"/>
      <c r="QH1" s="80"/>
      <c r="QI1" s="80"/>
      <c r="QJ1" s="80"/>
      <c r="QK1" s="80"/>
      <c r="QL1" s="80"/>
      <c r="QM1" s="80"/>
      <c r="QN1" s="80"/>
      <c r="QO1" s="80"/>
      <c r="QP1" s="80"/>
      <c r="QQ1" s="80"/>
      <c r="QR1" s="80"/>
      <c r="QS1" s="80"/>
      <c r="QT1" s="80"/>
      <c r="QU1" s="80"/>
      <c r="QV1" s="80"/>
      <c r="QW1" s="80"/>
      <c r="QX1" s="80"/>
      <c r="QY1" s="80"/>
      <c r="QZ1" s="80"/>
      <c r="RA1" s="80"/>
      <c r="RB1" s="80"/>
      <c r="RC1" s="80"/>
      <c r="RD1" s="80"/>
      <c r="RE1" s="80"/>
      <c r="RF1" s="80"/>
      <c r="RG1" s="80"/>
      <c r="RH1" s="80"/>
      <c r="RI1" s="80"/>
      <c r="RJ1" s="80"/>
      <c r="RK1" s="80"/>
      <c r="RL1" s="80"/>
      <c r="RM1" s="80"/>
      <c r="RN1" s="80"/>
      <c r="RO1" s="80"/>
      <c r="RP1" s="80"/>
      <c r="RQ1" s="80"/>
      <c r="RR1" s="80"/>
      <c r="RS1" s="80"/>
      <c r="RT1" s="80"/>
      <c r="RU1" s="80"/>
      <c r="RV1" s="80"/>
      <c r="RW1" s="80"/>
      <c r="RX1" s="80"/>
      <c r="RY1" s="80"/>
      <c r="RZ1" s="80"/>
      <c r="SA1" s="80"/>
      <c r="SB1" s="80"/>
      <c r="SC1" s="80"/>
      <c r="SD1" s="80"/>
      <c r="SE1" s="80"/>
      <c r="SF1" s="80"/>
      <c r="SG1" s="80"/>
      <c r="SH1" s="80"/>
      <c r="SI1" s="80"/>
      <c r="SJ1" s="80"/>
      <c r="SK1" s="80"/>
      <c r="SL1" s="80"/>
      <c r="SM1" s="80"/>
      <c r="SN1" s="80"/>
      <c r="SO1" s="80"/>
      <c r="SP1" s="80"/>
      <c r="SQ1" s="80"/>
      <c r="SR1" s="80"/>
      <c r="SS1" s="80"/>
      <c r="ST1" s="80"/>
      <c r="SU1" s="80"/>
      <c r="SV1" s="80"/>
      <c r="SW1" s="80"/>
      <c r="SX1" s="80"/>
      <c r="SY1" s="80"/>
      <c r="SZ1" s="80"/>
      <c r="TA1" s="80"/>
      <c r="TB1" s="80"/>
      <c r="TC1" s="80"/>
      <c r="TD1" s="80"/>
      <c r="TE1" s="80"/>
      <c r="TF1" s="80"/>
      <c r="TG1" s="80"/>
      <c r="TH1" s="80"/>
      <c r="TI1" s="80"/>
      <c r="TJ1" s="80"/>
      <c r="TK1" s="80"/>
      <c r="TL1" s="80"/>
      <c r="TM1" s="80"/>
      <c r="TN1" s="80"/>
      <c r="TO1" s="80"/>
      <c r="TP1" s="80"/>
      <c r="TQ1" s="80"/>
      <c r="TR1" s="80"/>
      <c r="TS1" s="80"/>
      <c r="TT1" s="80"/>
      <c r="TU1" s="80"/>
      <c r="TV1" s="80"/>
      <c r="TW1" s="80"/>
      <c r="TX1" s="80"/>
      <c r="TY1" s="80"/>
      <c r="TZ1" s="80"/>
      <c r="UA1" s="80"/>
      <c r="UB1" s="80"/>
      <c r="UC1" s="80"/>
      <c r="UD1" s="80"/>
      <c r="UE1" s="80"/>
      <c r="UF1" s="80"/>
      <c r="UG1" s="80"/>
      <c r="UH1" s="80"/>
      <c r="UI1" s="80"/>
      <c r="UJ1" s="80"/>
      <c r="UK1" s="80"/>
      <c r="UL1" s="80"/>
      <c r="UM1" s="80"/>
      <c r="UN1" s="80"/>
      <c r="UO1" s="80"/>
      <c r="UP1" s="80"/>
      <c r="UQ1" s="80"/>
      <c r="UR1" s="80"/>
      <c r="US1" s="80"/>
      <c r="UT1" s="80"/>
      <c r="UU1" s="80"/>
      <c r="UV1" s="80"/>
      <c r="UW1" s="80"/>
      <c r="UX1" s="80"/>
      <c r="UY1" s="80"/>
      <c r="UZ1" s="80"/>
      <c r="VA1" s="80"/>
      <c r="VB1" s="80"/>
      <c r="VC1" s="80"/>
      <c r="VD1" s="80"/>
      <c r="VE1" s="80"/>
      <c r="VF1" s="80"/>
      <c r="VG1" s="80"/>
      <c r="VH1" s="80"/>
      <c r="VI1" s="80"/>
      <c r="VJ1" s="80"/>
      <c r="VK1" s="80"/>
      <c r="VL1" s="80"/>
      <c r="VM1" s="80"/>
      <c r="VN1" s="80"/>
      <c r="VO1" s="80"/>
      <c r="VP1" s="80"/>
      <c r="VQ1" s="80"/>
      <c r="VR1" s="80"/>
      <c r="VS1" s="80"/>
      <c r="VT1" s="80"/>
      <c r="VU1" s="80"/>
      <c r="VV1" s="80"/>
      <c r="VW1" s="80"/>
      <c r="VX1" s="80"/>
      <c r="VY1" s="80"/>
      <c r="VZ1" s="80"/>
      <c r="WA1" s="80"/>
      <c r="WB1" s="80"/>
      <c r="WC1" s="80"/>
      <c r="WD1" s="80"/>
      <c r="WE1" s="80"/>
      <c r="WF1" s="80"/>
      <c r="WG1" s="80"/>
      <c r="WH1" s="80"/>
      <c r="WI1" s="80"/>
      <c r="WJ1" s="80"/>
      <c r="WK1" s="80"/>
      <c r="WL1" s="80"/>
      <c r="WM1" s="80"/>
      <c r="WN1" s="80"/>
      <c r="WO1" s="80"/>
      <c r="WP1" s="80"/>
      <c r="WQ1" s="80"/>
      <c r="WR1" s="80"/>
      <c r="WS1" s="80"/>
      <c r="WT1" s="80"/>
      <c r="WU1" s="80"/>
      <c r="WV1" s="80"/>
      <c r="WW1" s="80"/>
      <c r="WX1" s="80"/>
      <c r="WY1" s="80"/>
      <c r="WZ1" s="80"/>
      <c r="XA1" s="80"/>
      <c r="XB1" s="80"/>
      <c r="XC1" s="80"/>
      <c r="XD1" s="80"/>
      <c r="XE1" s="80"/>
      <c r="XF1" s="80"/>
      <c r="XG1" s="80"/>
      <c r="XH1" s="80"/>
      <c r="XI1" s="80"/>
      <c r="XJ1" s="80"/>
      <c r="XK1" s="80"/>
      <c r="XL1" s="80"/>
      <c r="XM1" s="80"/>
      <c r="XN1" s="80"/>
      <c r="XO1" s="80"/>
      <c r="XP1" s="80"/>
      <c r="XQ1" s="80"/>
      <c r="XR1" s="80"/>
      <c r="XS1" s="80"/>
      <c r="XT1" s="80"/>
      <c r="XU1" s="80"/>
      <c r="XV1" s="80"/>
      <c r="XW1" s="80"/>
      <c r="XX1" s="80"/>
      <c r="XY1" s="80"/>
      <c r="XZ1" s="80"/>
      <c r="YA1" s="80"/>
      <c r="YB1" s="80"/>
      <c r="YC1" s="80"/>
      <c r="YD1" s="80"/>
      <c r="YE1" s="80"/>
      <c r="YF1" s="80"/>
      <c r="YG1" s="80"/>
      <c r="YH1" s="80"/>
      <c r="YI1" s="80"/>
      <c r="YJ1" s="80"/>
      <c r="YK1" s="80"/>
      <c r="YL1" s="80"/>
      <c r="YM1" s="80"/>
      <c r="YN1" s="80"/>
      <c r="YO1" s="80"/>
      <c r="YP1" s="80"/>
      <c r="YQ1" s="80"/>
      <c r="YR1" s="80"/>
      <c r="YS1" s="80"/>
      <c r="YT1" s="80"/>
      <c r="YU1" s="80"/>
      <c r="YV1" s="80"/>
      <c r="YW1" s="80"/>
      <c r="YX1" s="80"/>
      <c r="YY1" s="80"/>
      <c r="YZ1" s="80"/>
      <c r="ZA1" s="80"/>
      <c r="ZB1" s="80"/>
      <c r="ZC1" s="80"/>
      <c r="ZD1" s="80"/>
      <c r="ZE1" s="80"/>
      <c r="ZF1" s="80"/>
      <c r="ZG1" s="80"/>
      <c r="ZH1" s="80"/>
      <c r="ZI1" s="80"/>
      <c r="ZJ1" s="80"/>
      <c r="ZK1" s="80"/>
      <c r="ZL1" s="80"/>
      <c r="ZM1" s="80"/>
      <c r="ZN1" s="80"/>
      <c r="ZO1" s="80"/>
      <c r="ZP1" s="80"/>
      <c r="ZQ1" s="80"/>
      <c r="ZR1" s="80"/>
      <c r="ZS1" s="80"/>
      <c r="ZT1" s="80"/>
      <c r="ZU1" s="80"/>
      <c r="ZV1" s="80"/>
      <c r="ZW1" s="80"/>
      <c r="ZX1" s="80"/>
      <c r="ZY1" s="80"/>
      <c r="ZZ1" s="80"/>
      <c r="AAA1" s="80"/>
      <c r="AAB1" s="80"/>
      <c r="AAC1" s="80"/>
      <c r="AAD1" s="80"/>
      <c r="AAE1" s="80"/>
      <c r="AAF1" s="80"/>
      <c r="AAG1" s="80"/>
      <c r="AAH1" s="80"/>
      <c r="AAI1" s="80"/>
      <c r="AAJ1" s="80"/>
      <c r="AAK1" s="80"/>
      <c r="AAL1" s="80"/>
      <c r="AAM1" s="80"/>
      <c r="AAN1" s="80"/>
      <c r="AAO1" s="80"/>
      <c r="AAP1" s="80"/>
      <c r="AAQ1" s="80"/>
      <c r="AAR1" s="80"/>
      <c r="AAS1" s="80"/>
      <c r="AAT1" s="80"/>
      <c r="AAU1" s="80"/>
      <c r="AAV1" s="80"/>
      <c r="AAW1" s="80"/>
      <c r="AAX1" s="80"/>
      <c r="AAY1" s="80"/>
      <c r="AAZ1" s="80"/>
      <c r="ABA1" s="80"/>
      <c r="ABB1" s="80"/>
      <c r="ABC1" s="80"/>
      <c r="ABD1" s="80"/>
      <c r="ABE1" s="80"/>
      <c r="ABF1" s="80"/>
      <c r="ABG1" s="80"/>
      <c r="ABH1" s="80"/>
      <c r="ABI1" s="80"/>
      <c r="ABJ1" s="80"/>
      <c r="ABK1" s="80"/>
      <c r="ABL1" s="80"/>
      <c r="ABM1" s="80"/>
      <c r="ABN1" s="80"/>
      <c r="ABO1" s="80"/>
      <c r="ABP1" s="80"/>
      <c r="ABQ1" s="80"/>
      <c r="ABR1" s="80"/>
      <c r="ABS1" s="80"/>
      <c r="ABT1" s="80"/>
      <c r="ABU1" s="80"/>
      <c r="ABV1" s="80"/>
      <c r="ABW1" s="80"/>
      <c r="ABX1" s="80"/>
      <c r="ABY1" s="80"/>
      <c r="ABZ1" s="80"/>
      <c r="ACA1" s="80"/>
      <c r="ACB1" s="80"/>
      <c r="ACC1" s="80"/>
      <c r="ACD1" s="80"/>
      <c r="ACE1" s="80"/>
      <c r="ACF1" s="80"/>
      <c r="ACG1" s="80"/>
      <c r="ACH1" s="80"/>
      <c r="ACI1" s="80"/>
      <c r="ACJ1" s="80"/>
      <c r="ACK1" s="80"/>
      <c r="ACL1" s="80"/>
      <c r="ACM1" s="80"/>
      <c r="ACN1" s="80"/>
      <c r="ACO1" s="80"/>
      <c r="ACP1" s="80"/>
      <c r="ACQ1" s="80"/>
      <c r="ACR1" s="80"/>
      <c r="ACS1" s="80"/>
      <c r="ACT1" s="80"/>
      <c r="ACU1" s="80"/>
      <c r="ACV1" s="80"/>
      <c r="ACW1" s="80"/>
      <c r="ACX1" s="80"/>
      <c r="ACY1" s="80"/>
      <c r="ACZ1" s="80"/>
      <c r="ADA1" s="80"/>
      <c r="ADB1" s="80"/>
      <c r="ADC1" s="80"/>
      <c r="ADD1" s="80"/>
      <c r="ADE1" s="80"/>
      <c r="ADF1" s="80"/>
      <c r="ADG1" s="80"/>
      <c r="ADH1" s="80"/>
      <c r="ADI1" s="80"/>
      <c r="ADJ1" s="80"/>
      <c r="ADK1" s="80"/>
      <c r="ADL1" s="80"/>
      <c r="ADM1" s="80"/>
      <c r="ADN1" s="80"/>
      <c r="ADO1" s="80"/>
      <c r="ADP1" s="80"/>
      <c r="ADQ1" s="80"/>
      <c r="ADR1" s="80"/>
      <c r="ADS1" s="80"/>
      <c r="ADT1" s="80"/>
      <c r="ADU1" s="80"/>
      <c r="ADV1" s="80"/>
      <c r="ADW1" s="80"/>
      <c r="ADX1" s="80"/>
      <c r="ADY1" s="80"/>
      <c r="ADZ1" s="80"/>
      <c r="AEA1" s="80"/>
      <c r="AEB1" s="80"/>
      <c r="AEC1" s="80"/>
      <c r="AED1" s="80"/>
      <c r="AEE1" s="80"/>
      <c r="AEF1" s="80"/>
      <c r="AEG1" s="80"/>
      <c r="AEH1" s="80"/>
      <c r="AEI1" s="80"/>
      <c r="AEJ1" s="80"/>
      <c r="AEK1" s="80"/>
      <c r="AEL1" s="80"/>
      <c r="AEM1" s="80"/>
      <c r="AEN1" s="80"/>
      <c r="AEO1" s="80"/>
      <c r="AEP1" s="80"/>
      <c r="AEQ1" s="80"/>
      <c r="AER1" s="80"/>
      <c r="AES1" s="80"/>
      <c r="AET1" s="80"/>
      <c r="AEU1" s="80"/>
      <c r="AEV1" s="80"/>
      <c r="AEW1" s="80"/>
      <c r="AEX1" s="80"/>
      <c r="AEY1" s="80"/>
      <c r="AEZ1" s="80"/>
      <c r="AFA1" s="80"/>
      <c r="AFB1" s="80"/>
      <c r="AFC1" s="80"/>
      <c r="AFD1" s="80"/>
      <c r="AFE1" s="80"/>
      <c r="AFF1" s="80"/>
      <c r="AFG1" s="80"/>
      <c r="AFH1" s="80"/>
      <c r="AFI1" s="80"/>
      <c r="AFJ1" s="80"/>
      <c r="AFK1" s="80"/>
      <c r="AFL1" s="80"/>
      <c r="AFM1" s="80"/>
      <c r="AFN1" s="80"/>
      <c r="AFO1" s="80"/>
      <c r="AFP1" s="80"/>
      <c r="AFQ1" s="80"/>
      <c r="AFR1" s="80"/>
      <c r="AFS1" s="80"/>
      <c r="AFT1" s="80"/>
      <c r="AFU1" s="80"/>
      <c r="AFV1" s="80"/>
      <c r="AFW1" s="80"/>
      <c r="AFX1" s="80"/>
      <c r="AFY1" s="80"/>
      <c r="AFZ1" s="80"/>
      <c r="AGA1" s="80"/>
      <c r="AGB1" s="80"/>
      <c r="AGC1" s="80"/>
      <c r="AGD1" s="80"/>
      <c r="AGE1" s="80"/>
      <c r="AGF1" s="80"/>
      <c r="AGG1" s="80"/>
      <c r="AGH1" s="80"/>
      <c r="AGI1" s="80"/>
      <c r="AGJ1" s="80"/>
      <c r="AGK1" s="80"/>
      <c r="AGL1" s="80"/>
      <c r="AGM1" s="80"/>
      <c r="AGN1" s="80"/>
      <c r="AGO1" s="80"/>
      <c r="AGP1" s="80"/>
      <c r="AGQ1" s="80"/>
      <c r="AGR1" s="80"/>
      <c r="AGS1" s="80"/>
      <c r="AGT1" s="80"/>
      <c r="AGU1" s="80"/>
      <c r="AGV1" s="80"/>
      <c r="AGW1" s="80"/>
      <c r="AGX1" s="80"/>
      <c r="AGY1" s="80"/>
      <c r="AGZ1" s="80"/>
      <c r="AHA1" s="80"/>
      <c r="AHB1" s="80"/>
      <c r="AHC1" s="80"/>
      <c r="AHD1" s="80"/>
      <c r="AHE1" s="80"/>
      <c r="AHF1" s="80"/>
      <c r="AHG1" s="80"/>
      <c r="AHH1" s="80"/>
      <c r="AHI1" s="80"/>
      <c r="AHJ1" s="80"/>
      <c r="AHK1" s="80"/>
      <c r="AHL1" s="80"/>
      <c r="AHM1" s="80"/>
      <c r="AHN1" s="80"/>
      <c r="AHO1" s="80"/>
      <c r="AHP1" s="80"/>
      <c r="AHQ1" s="80"/>
      <c r="AHR1" s="80"/>
      <c r="AHS1" s="80"/>
      <c r="AHT1" s="80"/>
      <c r="AHU1" s="80"/>
      <c r="AHV1" s="80"/>
      <c r="AHW1" s="80"/>
      <c r="AHX1" s="80"/>
      <c r="AHY1" s="80"/>
      <c r="AHZ1" s="80"/>
      <c r="AIA1" s="80"/>
      <c r="AIB1" s="80"/>
      <c r="AIC1" s="80"/>
      <c r="AID1" s="80"/>
      <c r="AIE1" s="80"/>
      <c r="AIF1" s="80"/>
      <c r="AIG1" s="80"/>
      <c r="AIH1" s="80"/>
      <c r="AII1" s="80"/>
      <c r="AIJ1" s="80"/>
      <c r="AIK1" s="80"/>
      <c r="AIL1" s="80"/>
      <c r="AIM1" s="80"/>
      <c r="AIN1" s="80"/>
      <c r="AIO1" s="80"/>
      <c r="AIP1" s="80"/>
      <c r="AIQ1" s="80"/>
      <c r="AIR1" s="80"/>
      <c r="AIS1" s="80"/>
      <c r="AIT1" s="80"/>
      <c r="AIU1" s="80"/>
      <c r="AIV1" s="80"/>
      <c r="AIW1" s="80"/>
      <c r="AIX1" s="80"/>
      <c r="AIY1" s="80"/>
      <c r="AIZ1" s="80"/>
      <c r="AJA1" s="80"/>
      <c r="AJB1" s="80"/>
      <c r="AJC1" s="80"/>
      <c r="AJD1" s="80"/>
      <c r="AJE1" s="80"/>
      <c r="AJF1" s="80"/>
      <c r="AJG1" s="80"/>
      <c r="AJH1" s="80"/>
      <c r="AJI1" s="80"/>
      <c r="AJJ1" s="80"/>
      <c r="AJK1" s="80"/>
      <c r="AJL1" s="80"/>
      <c r="AJM1" s="80"/>
      <c r="AJN1" s="80"/>
      <c r="AJO1" s="80"/>
      <c r="AJP1" s="80"/>
      <c r="AJQ1" s="80"/>
      <c r="AJR1" s="80"/>
      <c r="AJS1" s="80"/>
      <c r="AJT1" s="80"/>
      <c r="AJU1" s="80"/>
      <c r="AJV1" s="80"/>
      <c r="AJW1" s="80"/>
      <c r="AJX1" s="80"/>
      <c r="AJY1" s="80"/>
      <c r="AJZ1" s="80"/>
      <c r="AKA1" s="80"/>
      <c r="AKB1" s="80"/>
      <c r="AKC1" s="80"/>
      <c r="AKD1" s="80"/>
      <c r="AKE1" s="80"/>
      <c r="AKF1" s="80"/>
      <c r="AKG1" s="80"/>
      <c r="AKH1" s="80"/>
      <c r="AKI1" s="80"/>
      <c r="AKJ1" s="80"/>
      <c r="AKK1" s="80"/>
      <c r="AKL1" s="80"/>
      <c r="AKM1" s="80"/>
      <c r="AKN1" s="80"/>
      <c r="AKO1" s="80"/>
      <c r="AKP1" s="80"/>
      <c r="AKQ1" s="80"/>
      <c r="AKR1" s="80"/>
      <c r="AKS1" s="80"/>
      <c r="AKT1" s="80"/>
      <c r="AKU1" s="80"/>
      <c r="AKV1" s="80"/>
      <c r="AKW1" s="80"/>
      <c r="AKX1" s="80"/>
      <c r="AKY1" s="80"/>
      <c r="AKZ1" s="80"/>
      <c r="ALA1" s="80"/>
      <c r="ALB1" s="80"/>
      <c r="ALC1" s="80"/>
      <c r="ALD1" s="80"/>
      <c r="ALE1" s="80"/>
      <c r="ALF1" s="80"/>
      <c r="ALG1" s="80"/>
      <c r="ALH1" s="80"/>
      <c r="ALI1" s="80"/>
      <c r="ALJ1" s="80"/>
      <c r="ALK1" s="80"/>
      <c r="ALL1" s="80"/>
      <c r="ALM1" s="80"/>
      <c r="ALN1" s="80"/>
      <c r="ALO1" s="80"/>
      <c r="ALP1" s="80"/>
      <c r="ALQ1" s="80"/>
      <c r="ALR1" s="80"/>
      <c r="ALS1" s="80"/>
      <c r="ALT1" s="80"/>
      <c r="ALU1" s="80"/>
      <c r="ALV1" s="80"/>
      <c r="ALW1" s="80"/>
      <c r="ALX1" s="80"/>
      <c r="ALY1" s="80"/>
      <c r="ALZ1" s="80"/>
      <c r="AMA1" s="80"/>
      <c r="AMB1" s="80"/>
      <c r="AMC1" s="80"/>
      <c r="AMD1" s="80"/>
      <c r="AME1" s="80"/>
      <c r="AMF1" s="80"/>
      <c r="AMG1" s="80"/>
      <c r="AMH1" s="80"/>
      <c r="AMI1" s="80"/>
      <c r="AMJ1" s="80"/>
      <c r="AMK1" s="80"/>
      <c r="AML1" s="80"/>
      <c r="AMM1" s="80"/>
      <c r="AMN1" s="80"/>
      <c r="AMO1" s="80"/>
      <c r="AMP1" s="80"/>
      <c r="AMQ1" s="80"/>
      <c r="AMR1" s="80"/>
      <c r="AMS1" s="80"/>
      <c r="AMT1" s="80"/>
      <c r="AMU1" s="80"/>
      <c r="AMV1" s="80"/>
      <c r="AMW1" s="80"/>
      <c r="AMX1" s="80"/>
      <c r="AMY1" s="80"/>
      <c r="AMZ1" s="80"/>
      <c r="ANA1" s="80"/>
      <c r="ANB1" s="80"/>
      <c r="ANC1" s="80"/>
      <c r="AND1" s="80"/>
      <c r="ANE1" s="80"/>
      <c r="ANF1" s="80"/>
      <c r="ANG1" s="80"/>
      <c r="ANH1" s="80"/>
      <c r="ANI1" s="80"/>
      <c r="ANJ1" s="80"/>
      <c r="ANK1" s="80"/>
      <c r="ANL1" s="80"/>
      <c r="ANM1" s="80"/>
      <c r="ANN1" s="80"/>
      <c r="ANO1" s="80"/>
      <c r="ANP1" s="80"/>
      <c r="ANQ1" s="80"/>
      <c r="ANR1" s="80"/>
      <c r="ANS1" s="80"/>
      <c r="ANT1" s="80"/>
      <c r="ANU1" s="80"/>
      <c r="ANV1" s="80"/>
      <c r="ANW1" s="80"/>
      <c r="ANX1" s="80"/>
      <c r="ANY1" s="80"/>
      <c r="ANZ1" s="80"/>
      <c r="AOA1" s="80"/>
      <c r="AOB1" s="80"/>
      <c r="AOC1" s="80"/>
      <c r="AOD1" s="80"/>
      <c r="AOE1" s="80"/>
      <c r="AOF1" s="80"/>
      <c r="AOG1" s="80"/>
      <c r="AOH1" s="80"/>
      <c r="AOI1" s="80"/>
      <c r="AOJ1" s="80"/>
      <c r="AOK1" s="80"/>
      <c r="AOL1" s="80"/>
      <c r="AOM1" s="80"/>
      <c r="AON1" s="80"/>
      <c r="AOO1" s="80"/>
      <c r="AOP1" s="80"/>
      <c r="AOQ1" s="80"/>
      <c r="AOR1" s="80"/>
      <c r="AOS1" s="80"/>
      <c r="AOT1" s="80"/>
      <c r="AOU1" s="80"/>
      <c r="AOV1" s="80"/>
      <c r="AOW1" s="80"/>
      <c r="AOX1" s="80"/>
      <c r="AOY1" s="80"/>
      <c r="AOZ1" s="80"/>
      <c r="APA1" s="80"/>
      <c r="APB1" s="80"/>
      <c r="APC1" s="80"/>
      <c r="APD1" s="80"/>
      <c r="APE1" s="80"/>
      <c r="APF1" s="80"/>
      <c r="APG1" s="80"/>
      <c r="APH1" s="80"/>
      <c r="API1" s="80"/>
      <c r="APJ1" s="80"/>
      <c r="APK1" s="80"/>
      <c r="APL1" s="80"/>
      <c r="APM1" s="80"/>
      <c r="APN1" s="80"/>
      <c r="APO1" s="80"/>
      <c r="APP1" s="80"/>
      <c r="APQ1" s="80"/>
      <c r="APR1" s="80"/>
      <c r="APS1" s="80"/>
      <c r="APT1" s="80"/>
      <c r="APU1" s="80"/>
      <c r="APV1" s="80"/>
      <c r="APW1" s="80"/>
      <c r="APX1" s="80"/>
      <c r="APY1" s="80"/>
      <c r="APZ1" s="80"/>
      <c r="AQA1" s="80"/>
      <c r="AQB1" s="80"/>
      <c r="AQC1" s="80"/>
      <c r="AQD1" s="80"/>
      <c r="AQE1" s="80"/>
      <c r="AQF1" s="80"/>
      <c r="AQG1" s="80"/>
      <c r="AQH1" s="80"/>
      <c r="AQI1" s="80"/>
      <c r="AQJ1" s="80"/>
      <c r="AQK1" s="80"/>
      <c r="AQL1" s="80"/>
      <c r="AQM1" s="80"/>
      <c r="AQN1" s="80"/>
      <c r="AQO1" s="80"/>
      <c r="AQP1" s="80"/>
      <c r="AQQ1" s="80"/>
      <c r="AQR1" s="80"/>
      <c r="AQS1" s="80"/>
      <c r="AQT1" s="80"/>
      <c r="AQU1" s="80"/>
      <c r="AQV1" s="80"/>
      <c r="AQW1" s="80"/>
      <c r="AQX1" s="80"/>
      <c r="AQY1" s="80"/>
      <c r="AQZ1" s="80"/>
      <c r="ARA1" s="80"/>
      <c r="ARB1" s="80"/>
      <c r="ARC1" s="80"/>
      <c r="ARD1" s="80"/>
      <c r="ARE1" s="80"/>
      <c r="ARF1" s="80"/>
      <c r="ARG1" s="80"/>
      <c r="ARH1" s="80"/>
      <c r="ARI1" s="80"/>
      <c r="ARJ1" s="80"/>
      <c r="ARK1" s="80"/>
      <c r="ARL1" s="80"/>
      <c r="ARM1" s="80"/>
      <c r="ARN1" s="80"/>
      <c r="ARO1" s="80"/>
      <c r="ARP1" s="80"/>
      <c r="ARQ1" s="80"/>
      <c r="ARR1" s="80"/>
      <c r="ARS1" s="80"/>
      <c r="ART1" s="80"/>
      <c r="ARU1" s="80"/>
      <c r="ARV1" s="80"/>
      <c r="ARW1" s="80"/>
      <c r="ARX1" s="80"/>
      <c r="ARY1" s="80"/>
      <c r="ARZ1" s="80"/>
      <c r="ASA1" s="80"/>
      <c r="ASB1" s="80"/>
      <c r="ASC1" s="80"/>
      <c r="ASD1" s="80"/>
      <c r="ASE1" s="80"/>
      <c r="ASF1" s="80"/>
      <c r="ASG1" s="80"/>
      <c r="ASH1" s="80"/>
      <c r="ASI1" s="80"/>
      <c r="ASJ1" s="80"/>
      <c r="ASK1" s="80"/>
      <c r="ASL1" s="80"/>
      <c r="ASM1" s="80"/>
      <c r="ASN1" s="80"/>
      <c r="ASO1" s="80"/>
      <c r="ASP1" s="80"/>
      <c r="ASQ1" s="80"/>
      <c r="ASR1" s="80"/>
      <c r="ASS1" s="80"/>
      <c r="AST1" s="80"/>
      <c r="ASU1" s="80"/>
      <c r="ASV1" s="80"/>
      <c r="ASW1" s="80"/>
      <c r="ASX1" s="80"/>
      <c r="ASY1" s="80"/>
      <c r="ASZ1" s="80"/>
      <c r="ATA1" s="80"/>
      <c r="ATB1" s="80"/>
      <c r="ATC1" s="80"/>
      <c r="ATD1" s="80"/>
      <c r="ATE1" s="80"/>
      <c r="ATF1" s="80"/>
      <c r="ATG1" s="80"/>
      <c r="ATH1" s="80"/>
      <c r="ATI1" s="80"/>
      <c r="ATJ1" s="80"/>
      <c r="ATK1" s="80"/>
      <c r="ATL1" s="80"/>
      <c r="ATM1" s="80"/>
      <c r="ATN1" s="80"/>
      <c r="ATO1" s="80"/>
      <c r="ATP1" s="80"/>
      <c r="ATQ1" s="80"/>
      <c r="ATR1" s="80"/>
      <c r="ATS1" s="80"/>
      <c r="ATT1" s="80"/>
      <c r="ATU1" s="80"/>
      <c r="ATV1" s="80"/>
      <c r="ATW1" s="80"/>
      <c r="ATX1" s="80"/>
      <c r="ATY1" s="80"/>
      <c r="ATZ1" s="80"/>
      <c r="AUA1" s="80"/>
      <c r="AUB1" s="80"/>
      <c r="AUC1" s="80"/>
      <c r="AUD1" s="80"/>
      <c r="AUE1" s="80"/>
      <c r="AUF1" s="80"/>
      <c r="AUG1" s="80"/>
      <c r="AUH1" s="80"/>
      <c r="AUI1" s="80"/>
      <c r="AUJ1" s="80"/>
      <c r="AUK1" s="80"/>
      <c r="AUL1" s="80"/>
      <c r="AUM1" s="80"/>
      <c r="AUN1" s="80"/>
      <c r="AUO1" s="80"/>
      <c r="AUP1" s="80"/>
      <c r="AUQ1" s="80"/>
      <c r="AUR1" s="80"/>
      <c r="AUS1" s="80"/>
      <c r="AUT1" s="80"/>
      <c r="AUU1" s="80"/>
      <c r="AUV1" s="80"/>
      <c r="AUW1" s="80"/>
      <c r="AUX1" s="80"/>
      <c r="AUY1" s="80"/>
      <c r="AUZ1" s="80"/>
      <c r="AVA1" s="80"/>
      <c r="AVB1" s="80"/>
      <c r="AVC1" s="80"/>
      <c r="AVD1" s="80"/>
      <c r="AVE1" s="80"/>
      <c r="AVF1" s="80"/>
      <c r="AVG1" s="80"/>
      <c r="AVH1" s="80"/>
      <c r="AVI1" s="80"/>
      <c r="AVJ1" s="80"/>
      <c r="AVK1" s="80"/>
      <c r="AVL1" s="80"/>
      <c r="AVM1" s="80"/>
      <c r="AVN1" s="80"/>
      <c r="AVO1" s="80"/>
      <c r="AVP1" s="80"/>
      <c r="AVQ1" s="80"/>
      <c r="AVR1" s="80"/>
      <c r="AVS1" s="80"/>
      <c r="AVT1" s="80"/>
      <c r="AVU1" s="80"/>
      <c r="AVV1" s="80"/>
      <c r="AVW1" s="80"/>
      <c r="AVX1" s="80"/>
      <c r="AVY1" s="80"/>
      <c r="AVZ1" s="80"/>
      <c r="AWA1" s="80"/>
      <c r="AWB1" s="80"/>
      <c r="AWC1" s="80"/>
      <c r="AWD1" s="80"/>
      <c r="AWE1" s="80"/>
      <c r="AWF1" s="80"/>
      <c r="AWG1" s="80"/>
      <c r="AWH1" s="80"/>
      <c r="AWI1" s="80"/>
      <c r="AWJ1" s="80"/>
      <c r="AWK1" s="80"/>
      <c r="AWL1" s="80"/>
      <c r="AWM1" s="80"/>
      <c r="AWN1" s="80"/>
      <c r="AWO1" s="80"/>
      <c r="AWP1" s="80"/>
      <c r="AWQ1" s="80"/>
      <c r="AWR1" s="80"/>
      <c r="AWS1" s="80"/>
      <c r="AWT1" s="80"/>
      <c r="AWU1" s="80"/>
      <c r="AWV1" s="80"/>
      <c r="AWW1" s="80"/>
      <c r="AWX1" s="80"/>
      <c r="AWY1" s="80"/>
      <c r="AWZ1" s="80"/>
      <c r="AXA1" s="80"/>
      <c r="AXB1" s="80"/>
      <c r="AXC1" s="80"/>
      <c r="AXD1" s="80"/>
      <c r="AXE1" s="80"/>
      <c r="AXF1" s="80"/>
      <c r="AXG1" s="80"/>
      <c r="AXH1" s="80"/>
      <c r="AXI1" s="80"/>
      <c r="AXJ1" s="80"/>
      <c r="AXK1" s="80"/>
      <c r="AXL1" s="80"/>
      <c r="AXM1" s="80"/>
      <c r="AXN1" s="80"/>
      <c r="AXO1" s="80"/>
      <c r="AXP1" s="80"/>
      <c r="AXQ1" s="80"/>
      <c r="AXR1" s="80"/>
      <c r="AXS1" s="80"/>
      <c r="AXT1" s="80"/>
      <c r="AXU1" s="80"/>
      <c r="AXV1" s="80"/>
      <c r="AXW1" s="80"/>
      <c r="AXX1" s="80"/>
      <c r="AXY1" s="80"/>
      <c r="AXZ1" s="80"/>
      <c r="AYA1" s="80"/>
      <c r="AYB1" s="80"/>
      <c r="AYC1" s="80"/>
      <c r="AYD1" s="80"/>
      <c r="AYE1" s="80"/>
      <c r="AYF1" s="80"/>
      <c r="AYG1" s="80"/>
      <c r="AYH1" s="80"/>
      <c r="AYI1" s="80"/>
      <c r="AYJ1" s="80"/>
      <c r="AYK1" s="80"/>
      <c r="AYL1" s="80"/>
      <c r="AYM1" s="80"/>
      <c r="AYN1" s="80"/>
      <c r="AYO1" s="80"/>
      <c r="AYP1" s="80"/>
      <c r="AYQ1" s="80"/>
      <c r="AYR1" s="80"/>
      <c r="AYS1" s="80"/>
      <c r="AYT1" s="80"/>
      <c r="AYU1" s="80"/>
      <c r="AYV1" s="80"/>
      <c r="AYW1" s="80"/>
      <c r="AYX1" s="80"/>
      <c r="AYY1" s="80"/>
      <c r="AYZ1" s="80"/>
      <c r="AZA1" s="80"/>
      <c r="AZB1" s="80"/>
      <c r="AZC1" s="80"/>
      <c r="AZD1" s="80"/>
      <c r="AZE1" s="80"/>
      <c r="AZF1" s="80"/>
      <c r="AZG1" s="80"/>
      <c r="AZH1" s="80"/>
      <c r="AZI1" s="80"/>
      <c r="AZJ1" s="80"/>
      <c r="AZK1" s="80"/>
      <c r="AZL1" s="80"/>
      <c r="AZM1" s="80"/>
      <c r="AZN1" s="80"/>
      <c r="AZO1" s="80"/>
      <c r="AZP1" s="80"/>
      <c r="AZQ1" s="80"/>
      <c r="AZR1" s="80"/>
      <c r="AZS1" s="80"/>
      <c r="AZT1" s="80"/>
      <c r="AZU1" s="80"/>
      <c r="AZV1" s="80"/>
      <c r="AZW1" s="80"/>
      <c r="AZX1" s="80"/>
      <c r="AZY1" s="80"/>
      <c r="AZZ1" s="80"/>
      <c r="BAA1" s="80"/>
      <c r="BAB1" s="80"/>
      <c r="BAC1" s="80"/>
      <c r="BAD1" s="80"/>
      <c r="BAE1" s="80"/>
      <c r="BAF1" s="80"/>
      <c r="BAG1" s="80"/>
      <c r="BAH1" s="80"/>
      <c r="BAI1" s="80"/>
      <c r="BAJ1" s="80"/>
      <c r="BAK1" s="80"/>
      <c r="BAL1" s="80"/>
      <c r="BAM1" s="80"/>
      <c r="BAN1" s="80"/>
      <c r="BAO1" s="80"/>
      <c r="BAP1" s="80"/>
      <c r="BAQ1" s="80"/>
      <c r="BAR1" s="80"/>
      <c r="BAS1" s="80"/>
      <c r="BAT1" s="80"/>
      <c r="BAU1" s="80"/>
      <c r="BAV1" s="80"/>
      <c r="BAW1" s="80"/>
      <c r="BAX1" s="80"/>
      <c r="BAY1" s="80"/>
      <c r="BAZ1" s="80"/>
      <c r="BBA1" s="80"/>
      <c r="BBB1" s="80"/>
      <c r="BBC1" s="80"/>
      <c r="BBD1" s="80"/>
      <c r="BBE1" s="80"/>
      <c r="BBF1" s="80"/>
      <c r="BBG1" s="80"/>
      <c r="BBH1" s="80"/>
      <c r="BBI1" s="80"/>
      <c r="BBJ1" s="80"/>
      <c r="BBK1" s="80"/>
      <c r="BBL1" s="80"/>
      <c r="BBM1" s="80"/>
      <c r="BBN1" s="80"/>
      <c r="BBO1" s="80"/>
      <c r="BBP1" s="80"/>
      <c r="BBQ1" s="80"/>
      <c r="BBR1" s="80"/>
      <c r="BBS1" s="80"/>
      <c r="BBT1" s="80"/>
      <c r="BBU1" s="80"/>
      <c r="BBV1" s="80"/>
      <c r="BBW1" s="80"/>
      <c r="BBX1" s="80"/>
      <c r="BBY1" s="80"/>
      <c r="BBZ1" s="80"/>
      <c r="BCA1" s="80"/>
      <c r="BCB1" s="80"/>
      <c r="BCC1" s="80"/>
      <c r="BCD1" s="80"/>
      <c r="BCE1" s="80"/>
      <c r="BCF1" s="80"/>
      <c r="BCG1" s="80"/>
      <c r="BCH1" s="80"/>
      <c r="BCI1" s="80"/>
      <c r="BCJ1" s="80"/>
      <c r="BCK1" s="80"/>
      <c r="BCL1" s="80"/>
      <c r="BCM1" s="80"/>
      <c r="BCN1" s="80"/>
      <c r="BCO1" s="80"/>
      <c r="BCP1" s="80"/>
      <c r="BCQ1" s="80"/>
      <c r="BCR1" s="80"/>
      <c r="BCS1" s="80"/>
      <c r="BCT1" s="80"/>
      <c r="BCU1" s="80"/>
      <c r="BCV1" s="80"/>
      <c r="BCW1" s="80"/>
      <c r="BCX1" s="80"/>
      <c r="BCY1" s="80"/>
      <c r="BCZ1" s="80"/>
      <c r="BDA1" s="80"/>
      <c r="BDB1" s="80"/>
      <c r="BDC1" s="80"/>
      <c r="BDD1" s="80"/>
      <c r="BDE1" s="80"/>
      <c r="BDF1" s="80"/>
      <c r="BDG1" s="80"/>
      <c r="BDH1" s="80"/>
      <c r="BDI1" s="80"/>
      <c r="BDJ1" s="80"/>
      <c r="BDK1" s="80"/>
      <c r="BDL1" s="80"/>
      <c r="BDM1" s="80"/>
      <c r="BDN1" s="80"/>
      <c r="BDO1" s="80"/>
      <c r="BDP1" s="80"/>
      <c r="BDQ1" s="80"/>
      <c r="BDR1" s="80"/>
      <c r="BDS1" s="80"/>
      <c r="BDT1" s="80"/>
      <c r="BDU1" s="80"/>
      <c r="BDV1" s="80"/>
      <c r="BDW1" s="80"/>
      <c r="BDX1" s="80"/>
      <c r="BDY1" s="80"/>
      <c r="BDZ1" s="80"/>
      <c r="BEA1" s="80"/>
      <c r="BEB1" s="80"/>
      <c r="BEC1" s="80"/>
      <c r="BED1" s="80"/>
      <c r="BEE1" s="80"/>
      <c r="BEF1" s="80"/>
      <c r="BEG1" s="80"/>
      <c r="BEH1" s="80"/>
      <c r="BEI1" s="80"/>
      <c r="BEJ1" s="80"/>
      <c r="BEK1" s="80"/>
      <c r="BEL1" s="80"/>
      <c r="BEM1" s="80"/>
      <c r="BEN1" s="80"/>
      <c r="BEO1" s="80"/>
      <c r="BEP1" s="80"/>
      <c r="BEQ1" s="80"/>
      <c r="BER1" s="80"/>
      <c r="BES1" s="80"/>
      <c r="BET1" s="80"/>
      <c r="BEU1" s="80"/>
      <c r="BEV1" s="80"/>
      <c r="BEW1" s="80"/>
      <c r="BEX1" s="80"/>
      <c r="BEY1" s="80"/>
      <c r="BEZ1" s="80"/>
      <c r="BFA1" s="80"/>
      <c r="BFB1" s="80"/>
      <c r="BFC1" s="80"/>
      <c r="BFD1" s="80"/>
      <c r="BFE1" s="80"/>
      <c r="BFF1" s="80"/>
      <c r="BFG1" s="80"/>
      <c r="BFH1" s="80"/>
      <c r="BFI1" s="80"/>
      <c r="BFJ1" s="80"/>
      <c r="BFK1" s="80"/>
      <c r="BFL1" s="80"/>
      <c r="BFM1" s="80"/>
      <c r="BFN1" s="80"/>
      <c r="BFO1" s="80"/>
      <c r="BFP1" s="80"/>
      <c r="BFQ1" s="80"/>
      <c r="BFR1" s="80"/>
      <c r="BFS1" s="80"/>
      <c r="BFT1" s="80"/>
      <c r="BFU1" s="80"/>
      <c r="BFV1" s="80"/>
      <c r="BFW1" s="80"/>
      <c r="BFX1" s="80"/>
      <c r="BFY1" s="80"/>
      <c r="BFZ1" s="80"/>
      <c r="BGA1" s="80"/>
      <c r="BGB1" s="80"/>
      <c r="BGC1" s="80"/>
      <c r="BGD1" s="80"/>
      <c r="BGE1" s="80"/>
      <c r="BGF1" s="80"/>
      <c r="BGG1" s="80"/>
      <c r="BGH1" s="80"/>
      <c r="BGI1" s="80"/>
      <c r="BGJ1" s="80"/>
      <c r="BGK1" s="80"/>
      <c r="BGL1" s="80"/>
      <c r="BGM1" s="80"/>
      <c r="BGN1" s="80"/>
      <c r="BGO1" s="80"/>
      <c r="BGP1" s="80"/>
      <c r="BGQ1" s="80"/>
      <c r="BGR1" s="80"/>
      <c r="BGS1" s="80"/>
      <c r="BGT1" s="80"/>
      <c r="BGU1" s="80"/>
      <c r="BGV1" s="80"/>
      <c r="BGW1" s="80"/>
      <c r="BGX1" s="80"/>
      <c r="BGY1" s="80"/>
      <c r="BGZ1" s="80"/>
      <c r="BHA1" s="80"/>
      <c r="BHB1" s="80"/>
      <c r="BHC1" s="80"/>
      <c r="BHD1" s="80"/>
      <c r="BHE1" s="80"/>
      <c r="BHF1" s="80"/>
      <c r="BHG1" s="80"/>
      <c r="BHH1" s="80"/>
      <c r="BHI1" s="80"/>
      <c r="BHJ1" s="80"/>
      <c r="BHK1" s="80"/>
      <c r="BHL1" s="80"/>
      <c r="BHM1" s="80"/>
      <c r="BHN1" s="80"/>
      <c r="BHO1" s="80"/>
      <c r="BHP1" s="80"/>
      <c r="BHQ1" s="80"/>
      <c r="BHR1" s="80"/>
      <c r="BHS1" s="80"/>
      <c r="BHT1" s="80"/>
      <c r="BHU1" s="80"/>
      <c r="BHV1" s="80"/>
      <c r="BHW1" s="80"/>
      <c r="BHX1" s="80"/>
      <c r="BHY1" s="80"/>
      <c r="BHZ1" s="80"/>
      <c r="BIA1" s="80"/>
      <c r="BIB1" s="80"/>
      <c r="BIC1" s="80"/>
      <c r="BID1" s="80"/>
      <c r="BIE1" s="80"/>
      <c r="BIF1" s="80"/>
      <c r="BIG1" s="80"/>
      <c r="BIH1" s="80"/>
      <c r="BII1" s="80"/>
      <c r="BIJ1" s="80"/>
      <c r="BIK1" s="80"/>
      <c r="BIL1" s="80"/>
      <c r="BIM1" s="80"/>
      <c r="BIN1" s="80"/>
      <c r="BIO1" s="80"/>
      <c r="BIP1" s="80"/>
      <c r="BIQ1" s="80"/>
      <c r="BIR1" s="80"/>
      <c r="BIS1" s="80"/>
      <c r="BIT1" s="80"/>
      <c r="BIU1" s="80"/>
      <c r="BIV1" s="80"/>
      <c r="BIW1" s="80"/>
      <c r="BIX1" s="80"/>
      <c r="BIY1" s="80"/>
      <c r="BIZ1" s="80"/>
      <c r="BJA1" s="80"/>
      <c r="BJB1" s="80"/>
      <c r="BJC1" s="80"/>
      <c r="BJD1" s="80"/>
      <c r="BJE1" s="80"/>
      <c r="BJF1" s="80"/>
      <c r="BJG1" s="80"/>
      <c r="BJH1" s="80"/>
      <c r="BJI1" s="80"/>
      <c r="BJJ1" s="80"/>
      <c r="BJK1" s="80"/>
      <c r="BJL1" s="80"/>
      <c r="BJM1" s="80"/>
      <c r="BJN1" s="80"/>
      <c r="BJO1" s="80"/>
      <c r="BJP1" s="80"/>
      <c r="BJQ1" s="80"/>
      <c r="BJR1" s="80"/>
      <c r="BJS1" s="80"/>
      <c r="BJT1" s="80"/>
      <c r="BJU1" s="80"/>
      <c r="BJV1" s="80"/>
      <c r="BJW1" s="80"/>
      <c r="BJX1" s="80"/>
      <c r="BJY1" s="80"/>
      <c r="BJZ1" s="80"/>
      <c r="BKA1" s="80"/>
      <c r="BKB1" s="80"/>
      <c r="BKC1" s="80"/>
      <c r="BKD1" s="80"/>
      <c r="BKE1" s="80"/>
      <c r="BKF1" s="80"/>
      <c r="BKG1" s="80"/>
      <c r="BKH1" s="80"/>
      <c r="BKI1" s="80"/>
      <c r="BKJ1" s="80"/>
      <c r="BKK1" s="80"/>
      <c r="BKL1" s="80"/>
      <c r="BKM1" s="80"/>
      <c r="BKN1" s="80"/>
      <c r="BKO1" s="80"/>
      <c r="BKP1" s="80"/>
      <c r="BKQ1" s="80"/>
      <c r="BKR1" s="80"/>
      <c r="BKS1" s="80"/>
      <c r="BKT1" s="80"/>
      <c r="BKU1" s="80"/>
      <c r="BKV1" s="80"/>
      <c r="BKW1" s="80"/>
      <c r="BKX1" s="80"/>
      <c r="BKY1" s="80"/>
      <c r="BKZ1" s="80"/>
      <c r="BLA1" s="80"/>
      <c r="BLB1" s="80"/>
      <c r="BLC1" s="80"/>
      <c r="BLD1" s="80"/>
      <c r="BLE1" s="80"/>
      <c r="BLF1" s="80"/>
      <c r="BLG1" s="80"/>
      <c r="BLH1" s="80"/>
      <c r="BLI1" s="80"/>
      <c r="BLJ1" s="80"/>
      <c r="BLK1" s="80"/>
      <c r="BLL1" s="80"/>
      <c r="BLM1" s="80"/>
      <c r="BLN1" s="80"/>
      <c r="BLO1" s="80"/>
      <c r="BLP1" s="80"/>
      <c r="BLQ1" s="80"/>
      <c r="BLR1" s="80"/>
      <c r="BLS1" s="80"/>
      <c r="BLT1" s="80"/>
      <c r="BLU1" s="80"/>
      <c r="BLV1" s="80"/>
      <c r="BLW1" s="80"/>
      <c r="BLX1" s="80"/>
      <c r="BLY1" s="80"/>
      <c r="BLZ1" s="80"/>
      <c r="BMA1" s="80"/>
      <c r="BMB1" s="80"/>
      <c r="BMC1" s="80"/>
      <c r="BMD1" s="80"/>
      <c r="BME1" s="80"/>
      <c r="BMF1" s="80"/>
      <c r="BMG1" s="80"/>
      <c r="BMH1" s="80"/>
      <c r="BMI1" s="80"/>
      <c r="BMJ1" s="80"/>
      <c r="BMK1" s="80"/>
      <c r="BML1" s="80"/>
      <c r="BMM1" s="80"/>
      <c r="BMN1" s="80"/>
      <c r="BMO1" s="80"/>
      <c r="BMP1" s="80"/>
      <c r="BMQ1" s="80"/>
      <c r="BMR1" s="80"/>
      <c r="BMS1" s="80"/>
      <c r="BMT1" s="80"/>
      <c r="BMU1" s="80"/>
      <c r="BMV1" s="80"/>
      <c r="BMW1" s="80"/>
      <c r="BMX1" s="80"/>
      <c r="BMY1" s="80"/>
      <c r="BMZ1" s="80"/>
      <c r="BNA1" s="80"/>
      <c r="BNB1" s="80"/>
      <c r="BNC1" s="80"/>
      <c r="BND1" s="80"/>
      <c r="BNE1" s="80"/>
      <c r="BNF1" s="80"/>
      <c r="BNG1" s="80"/>
      <c r="BNH1" s="80"/>
      <c r="BNI1" s="80"/>
      <c r="BNJ1" s="80"/>
      <c r="BNK1" s="80"/>
      <c r="BNL1" s="80"/>
      <c r="BNM1" s="80"/>
      <c r="BNN1" s="80"/>
      <c r="BNO1" s="80"/>
      <c r="BNP1" s="80"/>
      <c r="BNQ1" s="80"/>
      <c r="BNR1" s="80"/>
      <c r="BNS1" s="80"/>
      <c r="BNT1" s="80"/>
      <c r="BNU1" s="80"/>
      <c r="BNV1" s="80"/>
      <c r="BNW1" s="80"/>
      <c r="BNX1" s="80"/>
      <c r="BNY1" s="80"/>
      <c r="BNZ1" s="80"/>
      <c r="BOA1" s="80"/>
      <c r="BOB1" s="80"/>
      <c r="BOC1" s="80"/>
      <c r="BOD1" s="80"/>
      <c r="BOE1" s="80"/>
      <c r="BOF1" s="80"/>
      <c r="BOG1" s="80"/>
      <c r="BOH1" s="80"/>
      <c r="BOI1" s="80"/>
      <c r="BOJ1" s="80"/>
      <c r="BOK1" s="80"/>
      <c r="BOL1" s="80"/>
      <c r="BOM1" s="80"/>
      <c r="BON1" s="80"/>
      <c r="BOO1" s="80"/>
      <c r="BOP1" s="80"/>
      <c r="BOQ1" s="80"/>
      <c r="BOR1" s="80"/>
      <c r="BOS1" s="80"/>
      <c r="BOT1" s="80"/>
      <c r="BOU1" s="80"/>
      <c r="BOV1" s="80"/>
      <c r="BOW1" s="80"/>
      <c r="BOX1" s="80"/>
      <c r="BOY1" s="80"/>
      <c r="BOZ1" s="80"/>
      <c r="BPA1" s="80"/>
      <c r="BPB1" s="80"/>
      <c r="BPC1" s="80"/>
      <c r="BPD1" s="80"/>
      <c r="BPE1" s="80"/>
      <c r="BPF1" s="80"/>
      <c r="BPG1" s="80"/>
      <c r="BPH1" s="80"/>
      <c r="BPI1" s="80"/>
      <c r="BPJ1" s="80"/>
      <c r="BPK1" s="80"/>
      <c r="BPL1" s="80"/>
      <c r="BPM1" s="80"/>
      <c r="BPN1" s="80"/>
      <c r="BPO1" s="80"/>
      <c r="BPP1" s="80"/>
      <c r="BPQ1" s="80"/>
      <c r="BPR1" s="80"/>
      <c r="BPS1" s="80"/>
      <c r="BPT1" s="80"/>
      <c r="BPU1" s="80"/>
      <c r="BPV1" s="80"/>
      <c r="BPW1" s="80"/>
      <c r="BPX1" s="80"/>
      <c r="BPY1" s="80"/>
      <c r="BPZ1" s="80"/>
      <c r="BQA1" s="80"/>
      <c r="BQB1" s="80"/>
      <c r="BQC1" s="80"/>
      <c r="BQD1" s="80"/>
      <c r="BQE1" s="80"/>
      <c r="BQF1" s="80"/>
      <c r="BQG1" s="80"/>
      <c r="BQH1" s="80"/>
      <c r="BQI1" s="80"/>
      <c r="BQJ1" s="80"/>
      <c r="BQK1" s="80"/>
      <c r="BQL1" s="80"/>
      <c r="BQM1" s="80"/>
      <c r="BQN1" s="80"/>
      <c r="BQO1" s="80"/>
      <c r="BQP1" s="80"/>
      <c r="BQQ1" s="80"/>
      <c r="BQR1" s="80"/>
      <c r="BQS1" s="80"/>
      <c r="BQT1" s="80"/>
      <c r="BQU1" s="80"/>
      <c r="BQV1" s="80"/>
      <c r="BQW1" s="80"/>
      <c r="BQX1" s="80"/>
      <c r="BQY1" s="80"/>
      <c r="BQZ1" s="80"/>
      <c r="BRA1" s="80"/>
      <c r="BRB1" s="80"/>
      <c r="BRC1" s="80"/>
      <c r="BRD1" s="80"/>
      <c r="BRE1" s="80"/>
      <c r="BRF1" s="80"/>
      <c r="BRG1" s="80"/>
      <c r="BRH1" s="80"/>
      <c r="BRI1" s="80"/>
      <c r="BRJ1" s="80"/>
      <c r="BRK1" s="80"/>
      <c r="BRL1" s="80"/>
      <c r="BRM1" s="80"/>
      <c r="BRN1" s="80"/>
      <c r="BRO1" s="80"/>
      <c r="BRP1" s="80"/>
      <c r="BRQ1" s="80"/>
      <c r="BRR1" s="80"/>
      <c r="BRS1" s="80"/>
      <c r="BRT1" s="80"/>
      <c r="BRU1" s="80"/>
      <c r="BRV1" s="80"/>
      <c r="BRW1" s="80"/>
      <c r="BRX1" s="80"/>
      <c r="BRY1" s="80"/>
      <c r="BRZ1" s="80"/>
      <c r="BSA1" s="80"/>
      <c r="BSB1" s="80"/>
      <c r="BSC1" s="80"/>
      <c r="BSD1" s="80"/>
      <c r="BSE1" s="80"/>
      <c r="BSF1" s="80"/>
      <c r="BSG1" s="80"/>
      <c r="BSH1" s="80"/>
      <c r="BSI1" s="80"/>
      <c r="BSJ1" s="80"/>
      <c r="BSK1" s="80"/>
      <c r="BSL1" s="80"/>
      <c r="BSM1" s="80"/>
      <c r="BSN1" s="80"/>
      <c r="BSO1" s="80"/>
      <c r="BSP1" s="80"/>
      <c r="BSQ1" s="80"/>
      <c r="BSR1" s="80"/>
      <c r="BSS1" s="80"/>
      <c r="BST1" s="80"/>
      <c r="BSU1" s="80"/>
      <c r="BSV1" s="80"/>
      <c r="BSW1" s="80"/>
      <c r="BSX1" s="80"/>
      <c r="BSY1" s="80"/>
      <c r="BSZ1" s="80"/>
      <c r="BTA1" s="80"/>
      <c r="BTB1" s="80"/>
      <c r="BTC1" s="80"/>
      <c r="BTD1" s="80"/>
      <c r="BTE1" s="80"/>
      <c r="BTF1" s="80"/>
      <c r="BTG1" s="80"/>
      <c r="BTH1" s="80"/>
      <c r="BTI1" s="80"/>
      <c r="BTJ1" s="80"/>
      <c r="BTK1" s="80"/>
      <c r="BTL1" s="80"/>
      <c r="BTM1" s="80"/>
      <c r="BTN1" s="80"/>
      <c r="BTO1" s="80"/>
      <c r="BTP1" s="80"/>
      <c r="BTQ1" s="80"/>
      <c r="BTR1" s="80"/>
      <c r="BTS1" s="80"/>
      <c r="BTT1" s="80"/>
      <c r="BTU1" s="80"/>
      <c r="BTV1" s="80"/>
      <c r="BTW1" s="80"/>
      <c r="BTX1" s="80"/>
      <c r="BTY1" s="80"/>
      <c r="BTZ1" s="80"/>
      <c r="BUA1" s="80"/>
      <c r="BUB1" s="80"/>
      <c r="BUC1" s="80"/>
      <c r="BUD1" s="80"/>
      <c r="BUE1" s="80"/>
      <c r="BUF1" s="80"/>
      <c r="BUG1" s="80"/>
      <c r="BUH1" s="80"/>
      <c r="BUI1" s="80"/>
      <c r="BUJ1" s="80"/>
      <c r="BUK1" s="80"/>
      <c r="BUL1" s="80"/>
      <c r="BUM1" s="80"/>
      <c r="BUN1" s="80"/>
      <c r="BUO1" s="80"/>
      <c r="BUP1" s="80"/>
      <c r="BUQ1" s="80"/>
      <c r="BUR1" s="80"/>
      <c r="BUS1" s="80"/>
      <c r="BUT1" s="80"/>
      <c r="BUU1" s="80"/>
      <c r="BUV1" s="80"/>
      <c r="BUW1" s="80"/>
      <c r="BUX1" s="80"/>
      <c r="BUY1" s="80"/>
      <c r="BUZ1" s="80"/>
      <c r="BVA1" s="80"/>
      <c r="BVB1" s="80"/>
      <c r="BVC1" s="80"/>
      <c r="BVD1" s="80"/>
      <c r="BVE1" s="80"/>
      <c r="BVF1" s="80"/>
      <c r="BVG1" s="80"/>
      <c r="BVH1" s="80"/>
      <c r="BVI1" s="80"/>
      <c r="BVJ1" s="80"/>
      <c r="BVK1" s="80"/>
      <c r="BVL1" s="80"/>
      <c r="BVM1" s="80"/>
      <c r="BVN1" s="80"/>
      <c r="BVO1" s="80"/>
      <c r="BVP1" s="80"/>
      <c r="BVQ1" s="80"/>
      <c r="BVR1" s="80"/>
      <c r="BVS1" s="80"/>
      <c r="BVT1" s="80"/>
      <c r="BVU1" s="80"/>
      <c r="BVV1" s="80"/>
      <c r="BVW1" s="80"/>
      <c r="BVX1" s="80"/>
      <c r="BVY1" s="80"/>
      <c r="BVZ1" s="80"/>
      <c r="BWA1" s="80"/>
      <c r="BWB1" s="80"/>
      <c r="BWC1" s="80"/>
      <c r="BWD1" s="80"/>
      <c r="BWE1" s="80"/>
      <c r="BWF1" s="80"/>
      <c r="BWG1" s="80"/>
      <c r="BWH1" s="80"/>
      <c r="BWI1" s="80"/>
      <c r="BWJ1" s="80"/>
      <c r="BWK1" s="80"/>
      <c r="BWL1" s="80"/>
      <c r="BWM1" s="80"/>
      <c r="BWN1" s="80"/>
      <c r="BWO1" s="80"/>
      <c r="BWP1" s="80"/>
      <c r="BWQ1" s="80"/>
      <c r="BWR1" s="80"/>
      <c r="BWS1" s="80"/>
      <c r="BWT1" s="80"/>
      <c r="BWU1" s="80"/>
      <c r="BWV1" s="80"/>
      <c r="BWW1" s="80"/>
      <c r="BWX1" s="80"/>
      <c r="BWY1" s="80"/>
      <c r="BWZ1" s="80"/>
      <c r="BXA1" s="80"/>
      <c r="BXB1" s="80"/>
      <c r="BXC1" s="80"/>
      <c r="BXD1" s="80"/>
      <c r="BXE1" s="80"/>
      <c r="BXF1" s="80"/>
      <c r="BXG1" s="80"/>
      <c r="BXH1" s="80"/>
      <c r="BXI1" s="80"/>
      <c r="BXJ1" s="80"/>
      <c r="BXK1" s="80"/>
      <c r="BXL1" s="80"/>
      <c r="BXM1" s="80"/>
      <c r="BXN1" s="80"/>
      <c r="BXO1" s="80"/>
      <c r="BXP1" s="80"/>
      <c r="BXQ1" s="80"/>
      <c r="BXR1" s="80"/>
      <c r="BXS1" s="80"/>
      <c r="BXT1" s="80"/>
      <c r="BXU1" s="80"/>
      <c r="BXV1" s="80"/>
      <c r="BXW1" s="80"/>
      <c r="BXX1" s="80"/>
      <c r="BXY1" s="80"/>
      <c r="BXZ1" s="80"/>
      <c r="BYA1" s="80"/>
      <c r="BYB1" s="80"/>
      <c r="BYC1" s="80"/>
      <c r="BYD1" s="80"/>
      <c r="BYE1" s="80"/>
      <c r="BYF1" s="80"/>
      <c r="BYG1" s="80"/>
      <c r="BYH1" s="80"/>
      <c r="BYI1" s="80"/>
      <c r="BYJ1" s="80"/>
      <c r="BYK1" s="80"/>
      <c r="BYL1" s="80"/>
      <c r="BYM1" s="80"/>
      <c r="BYN1" s="80"/>
      <c r="BYO1" s="80"/>
      <c r="BYP1" s="80"/>
      <c r="BYQ1" s="80"/>
      <c r="BYR1" s="80"/>
      <c r="BYS1" s="80"/>
      <c r="BYT1" s="80"/>
      <c r="BYU1" s="80"/>
      <c r="BYV1" s="80"/>
      <c r="BYW1" s="80"/>
      <c r="BYX1" s="80"/>
      <c r="BYY1" s="80"/>
      <c r="BYZ1" s="80"/>
      <c r="BZA1" s="80"/>
      <c r="BZB1" s="80"/>
      <c r="BZC1" s="80"/>
      <c r="BZD1" s="80"/>
      <c r="BZE1" s="80"/>
      <c r="BZF1" s="80"/>
      <c r="BZG1" s="80"/>
      <c r="BZH1" s="80"/>
      <c r="BZI1" s="80"/>
      <c r="BZJ1" s="80"/>
      <c r="BZK1" s="80"/>
      <c r="BZL1" s="80"/>
      <c r="BZM1" s="80"/>
      <c r="BZN1" s="80"/>
      <c r="BZO1" s="80"/>
      <c r="BZP1" s="80"/>
      <c r="BZQ1" s="80"/>
      <c r="BZR1" s="80"/>
      <c r="BZS1" s="80"/>
      <c r="BZT1" s="80"/>
      <c r="BZU1" s="80"/>
      <c r="BZV1" s="80"/>
      <c r="BZW1" s="80"/>
      <c r="BZX1" s="80"/>
      <c r="BZY1" s="80"/>
      <c r="BZZ1" s="80"/>
      <c r="CAA1" s="80"/>
      <c r="CAB1" s="80"/>
      <c r="CAC1" s="80"/>
      <c r="CAD1" s="80"/>
      <c r="CAE1" s="80"/>
      <c r="CAF1" s="80"/>
      <c r="CAG1" s="80"/>
      <c r="CAH1" s="80"/>
      <c r="CAI1" s="80"/>
      <c r="CAJ1" s="80"/>
      <c r="CAK1" s="80"/>
      <c r="CAL1" s="80"/>
      <c r="CAM1" s="80"/>
      <c r="CAN1" s="80"/>
      <c r="CAO1" s="80"/>
      <c r="CAP1" s="80"/>
      <c r="CAQ1" s="80"/>
      <c r="CAR1" s="80"/>
      <c r="CAS1" s="80"/>
      <c r="CAT1" s="80"/>
      <c r="CAU1" s="80"/>
      <c r="CAV1" s="80"/>
      <c r="CAW1" s="80"/>
      <c r="CAX1" s="80"/>
      <c r="CAY1" s="80"/>
      <c r="CAZ1" s="80"/>
      <c r="CBA1" s="80"/>
      <c r="CBB1" s="80"/>
      <c r="CBC1" s="80"/>
      <c r="CBD1" s="80"/>
      <c r="CBE1" s="80"/>
      <c r="CBF1" s="80"/>
      <c r="CBG1" s="80"/>
      <c r="CBH1" s="80"/>
      <c r="CBI1" s="80"/>
      <c r="CBJ1" s="80"/>
      <c r="CBK1" s="80"/>
      <c r="CBL1" s="80"/>
      <c r="CBM1" s="80"/>
      <c r="CBN1" s="80"/>
      <c r="CBO1" s="80"/>
      <c r="CBP1" s="80"/>
      <c r="CBQ1" s="80"/>
      <c r="CBR1" s="80"/>
      <c r="CBS1" s="80"/>
      <c r="CBT1" s="80"/>
      <c r="CBU1" s="80"/>
      <c r="CBV1" s="80"/>
      <c r="CBW1" s="80"/>
      <c r="CBX1" s="80"/>
      <c r="CBY1" s="80"/>
      <c r="CBZ1" s="80"/>
      <c r="CCA1" s="80"/>
      <c r="CCB1" s="80"/>
      <c r="CCC1" s="80"/>
      <c r="CCD1" s="80"/>
      <c r="CCE1" s="80"/>
      <c r="CCF1" s="80"/>
      <c r="CCG1" s="80"/>
      <c r="CCH1" s="80"/>
      <c r="CCI1" s="80"/>
      <c r="CCJ1" s="80"/>
      <c r="CCK1" s="80"/>
      <c r="CCL1" s="80"/>
      <c r="CCM1" s="80"/>
      <c r="CCN1" s="80"/>
      <c r="CCO1" s="80"/>
      <c r="CCP1" s="80"/>
      <c r="CCQ1" s="80"/>
      <c r="CCR1" s="80"/>
      <c r="CCS1" s="80"/>
      <c r="CCT1" s="80"/>
      <c r="CCU1" s="80"/>
      <c r="CCV1" s="80"/>
      <c r="CCW1" s="80"/>
      <c r="CCX1" s="80"/>
      <c r="CCY1" s="80"/>
      <c r="CCZ1" s="80"/>
      <c r="CDA1" s="80"/>
      <c r="CDB1" s="80"/>
      <c r="CDC1" s="80"/>
      <c r="CDD1" s="80"/>
      <c r="CDE1" s="80"/>
      <c r="CDF1" s="80"/>
      <c r="CDG1" s="80"/>
      <c r="CDH1" s="80"/>
      <c r="CDI1" s="80"/>
      <c r="CDJ1" s="80"/>
      <c r="CDK1" s="80"/>
      <c r="CDL1" s="80"/>
      <c r="CDM1" s="80"/>
      <c r="CDN1" s="80"/>
      <c r="CDO1" s="80"/>
      <c r="CDP1" s="80"/>
      <c r="CDQ1" s="80"/>
      <c r="CDR1" s="80"/>
      <c r="CDS1" s="80"/>
      <c r="CDT1" s="80"/>
      <c r="CDU1" s="80"/>
      <c r="CDV1" s="80"/>
      <c r="CDW1" s="80"/>
      <c r="CDX1" s="80"/>
      <c r="CDY1" s="80"/>
      <c r="CDZ1" s="80"/>
      <c r="CEA1" s="80"/>
      <c r="CEB1" s="80"/>
      <c r="CEC1" s="80"/>
      <c r="CED1" s="80"/>
      <c r="CEE1" s="80"/>
      <c r="CEF1" s="80"/>
      <c r="CEG1" s="80"/>
      <c r="CEH1" s="80"/>
      <c r="CEI1" s="80"/>
      <c r="CEJ1" s="80"/>
      <c r="CEK1" s="80"/>
      <c r="CEL1" s="80"/>
      <c r="CEM1" s="80"/>
      <c r="CEN1" s="80"/>
      <c r="CEO1" s="80"/>
      <c r="CEP1" s="80"/>
      <c r="CEQ1" s="80"/>
      <c r="CER1" s="80"/>
      <c r="CES1" s="80"/>
      <c r="CET1" s="80"/>
      <c r="CEU1" s="80"/>
      <c r="CEV1" s="80"/>
      <c r="CEW1" s="80"/>
      <c r="CEX1" s="80"/>
      <c r="CEY1" s="80"/>
      <c r="CEZ1" s="80"/>
      <c r="CFA1" s="80"/>
      <c r="CFB1" s="80"/>
      <c r="CFC1" s="80"/>
      <c r="CFD1" s="80"/>
      <c r="CFE1" s="80"/>
      <c r="CFF1" s="80"/>
      <c r="CFG1" s="80"/>
      <c r="CFH1" s="80"/>
      <c r="CFI1" s="80"/>
      <c r="CFJ1" s="80"/>
      <c r="CFK1" s="80"/>
      <c r="CFL1" s="80"/>
      <c r="CFM1" s="80"/>
      <c r="CFN1" s="80"/>
      <c r="CFO1" s="80"/>
      <c r="CFP1" s="80"/>
      <c r="CFQ1" s="80"/>
      <c r="CFR1" s="80"/>
      <c r="CFS1" s="80"/>
      <c r="CFT1" s="80"/>
      <c r="CFU1" s="80"/>
      <c r="CFV1" s="80"/>
      <c r="CFW1" s="80"/>
      <c r="CFX1" s="80"/>
      <c r="CFY1" s="80"/>
      <c r="CFZ1" s="80"/>
      <c r="CGA1" s="80"/>
      <c r="CGB1" s="80"/>
      <c r="CGC1" s="80"/>
      <c r="CGD1" s="80"/>
      <c r="CGE1" s="80"/>
      <c r="CGF1" s="80"/>
      <c r="CGG1" s="80"/>
      <c r="CGH1" s="80"/>
      <c r="CGI1" s="80"/>
      <c r="CGJ1" s="80"/>
      <c r="CGK1" s="80"/>
      <c r="CGL1" s="80"/>
      <c r="CGM1" s="80"/>
      <c r="CGN1" s="80"/>
      <c r="CGO1" s="80"/>
      <c r="CGP1" s="80"/>
      <c r="CGQ1" s="80"/>
      <c r="CGR1" s="80"/>
      <c r="CGS1" s="80"/>
      <c r="CGT1" s="80"/>
      <c r="CGU1" s="80"/>
      <c r="CGV1" s="80"/>
      <c r="CGW1" s="80"/>
      <c r="CGX1" s="80"/>
      <c r="CGY1" s="80"/>
      <c r="CGZ1" s="80"/>
      <c r="CHA1" s="80"/>
      <c r="CHB1" s="80"/>
      <c r="CHC1" s="80"/>
      <c r="CHD1" s="80"/>
      <c r="CHE1" s="80"/>
      <c r="CHF1" s="80"/>
      <c r="CHG1" s="80"/>
      <c r="CHH1" s="80"/>
      <c r="CHI1" s="80"/>
      <c r="CHJ1" s="80"/>
      <c r="CHK1" s="80"/>
      <c r="CHL1" s="80"/>
      <c r="CHM1" s="80"/>
      <c r="CHN1" s="80"/>
      <c r="CHO1" s="80"/>
      <c r="CHP1" s="80"/>
      <c r="CHQ1" s="80"/>
      <c r="CHR1" s="80"/>
      <c r="CHS1" s="80"/>
      <c r="CHT1" s="80"/>
      <c r="CHU1" s="80"/>
      <c r="CHV1" s="80"/>
      <c r="CHW1" s="80"/>
      <c r="CHX1" s="80"/>
      <c r="CHY1" s="80"/>
      <c r="CHZ1" s="80"/>
      <c r="CIA1" s="80"/>
      <c r="CIB1" s="80"/>
      <c r="CIC1" s="80"/>
      <c r="CID1" s="80"/>
      <c r="CIE1" s="80"/>
      <c r="CIF1" s="80"/>
      <c r="CIG1" s="80"/>
      <c r="CIH1" s="80"/>
      <c r="CII1" s="80"/>
      <c r="CIJ1" s="80"/>
      <c r="CIK1" s="80"/>
      <c r="CIL1" s="80"/>
      <c r="CIM1" s="80"/>
      <c r="CIN1" s="80"/>
      <c r="CIO1" s="80"/>
      <c r="CIP1" s="80"/>
      <c r="CIQ1" s="80"/>
      <c r="CIR1" s="80"/>
      <c r="CIS1" s="80"/>
      <c r="CIT1" s="80"/>
      <c r="CIU1" s="80"/>
      <c r="CIV1" s="80"/>
      <c r="CIW1" s="80"/>
      <c r="CIX1" s="80"/>
      <c r="CIY1" s="80"/>
      <c r="CIZ1" s="80"/>
      <c r="CJA1" s="80"/>
      <c r="CJB1" s="80"/>
      <c r="CJC1" s="80"/>
      <c r="CJD1" s="80"/>
      <c r="CJE1" s="80"/>
      <c r="CJF1" s="80"/>
      <c r="CJG1" s="80"/>
      <c r="CJH1" s="80"/>
      <c r="CJI1" s="80"/>
      <c r="CJJ1" s="80"/>
      <c r="CJK1" s="80"/>
      <c r="CJL1" s="80"/>
      <c r="CJM1" s="80"/>
      <c r="CJN1" s="80"/>
      <c r="CJO1" s="80"/>
      <c r="CJP1" s="80"/>
      <c r="CJQ1" s="80"/>
      <c r="CJR1" s="80"/>
      <c r="CJS1" s="80"/>
      <c r="CJT1" s="80"/>
      <c r="CJU1" s="80"/>
      <c r="CJV1" s="80"/>
      <c r="CJW1" s="80"/>
      <c r="CJX1" s="80"/>
      <c r="CJY1" s="80"/>
      <c r="CJZ1" s="80"/>
      <c r="CKA1" s="80"/>
      <c r="CKB1" s="80"/>
      <c r="CKC1" s="80"/>
      <c r="CKD1" s="80"/>
      <c r="CKE1" s="80"/>
      <c r="CKF1" s="80"/>
      <c r="CKG1" s="80"/>
      <c r="CKH1" s="80"/>
      <c r="CKI1" s="80"/>
      <c r="CKJ1" s="80"/>
      <c r="CKK1" s="80"/>
      <c r="CKL1" s="80"/>
      <c r="CKM1" s="80"/>
      <c r="CKN1" s="80"/>
      <c r="CKO1" s="80"/>
      <c r="CKP1" s="80"/>
      <c r="CKQ1" s="80"/>
      <c r="CKR1" s="80"/>
      <c r="CKS1" s="80"/>
      <c r="CKT1" s="80"/>
      <c r="CKU1" s="80"/>
      <c r="CKV1" s="80"/>
      <c r="CKW1" s="80"/>
      <c r="CKX1" s="80"/>
      <c r="CKY1" s="80"/>
      <c r="CKZ1" s="80"/>
      <c r="CLA1" s="80"/>
      <c r="CLB1" s="80"/>
      <c r="CLC1" s="80"/>
      <c r="CLD1" s="80"/>
      <c r="CLE1" s="80"/>
      <c r="CLF1" s="80"/>
      <c r="CLG1" s="80"/>
      <c r="CLH1" s="80"/>
      <c r="CLI1" s="80"/>
      <c r="CLJ1" s="80"/>
      <c r="CLK1" s="80"/>
      <c r="CLL1" s="80"/>
      <c r="CLM1" s="80"/>
      <c r="CLN1" s="80"/>
      <c r="CLO1" s="80"/>
      <c r="CLP1" s="80"/>
      <c r="CLQ1" s="80"/>
      <c r="CLR1" s="80"/>
      <c r="CLS1" s="80"/>
      <c r="CLT1" s="80"/>
      <c r="CLU1" s="80"/>
      <c r="CLV1" s="80"/>
      <c r="CLW1" s="80"/>
      <c r="CLX1" s="80"/>
      <c r="CLY1" s="80"/>
      <c r="CLZ1" s="80"/>
      <c r="CMA1" s="80"/>
      <c r="CMB1" s="80"/>
      <c r="CMC1" s="80"/>
      <c r="CMD1" s="80"/>
      <c r="CME1" s="80"/>
      <c r="CMF1" s="80"/>
      <c r="CMG1" s="80"/>
      <c r="CMH1" s="80"/>
      <c r="CMI1" s="80"/>
      <c r="CMJ1" s="80"/>
      <c r="CMK1" s="80"/>
      <c r="CML1" s="80"/>
      <c r="CMM1" s="80"/>
      <c r="CMN1" s="80"/>
      <c r="CMO1" s="80"/>
      <c r="CMP1" s="80"/>
      <c r="CMQ1" s="80"/>
      <c r="CMR1" s="80"/>
      <c r="CMS1" s="80"/>
      <c r="CMT1" s="80"/>
      <c r="CMU1" s="80"/>
      <c r="CMV1" s="80"/>
      <c r="CMW1" s="80"/>
      <c r="CMX1" s="80"/>
      <c r="CMY1" s="80"/>
      <c r="CMZ1" s="80"/>
      <c r="CNA1" s="80"/>
      <c r="CNB1" s="80"/>
      <c r="CNC1" s="80"/>
      <c r="CND1" s="80"/>
      <c r="CNE1" s="80"/>
      <c r="CNF1" s="80"/>
      <c r="CNG1" s="80"/>
      <c r="CNH1" s="80"/>
      <c r="CNI1" s="80"/>
      <c r="CNJ1" s="80"/>
      <c r="CNK1" s="80"/>
      <c r="CNL1" s="80"/>
      <c r="CNM1" s="80"/>
      <c r="CNN1" s="80"/>
      <c r="CNO1" s="80"/>
      <c r="CNP1" s="80"/>
      <c r="CNQ1" s="80"/>
      <c r="CNR1" s="80"/>
      <c r="CNS1" s="80"/>
      <c r="CNT1" s="80"/>
      <c r="CNU1" s="80"/>
      <c r="CNV1" s="80"/>
      <c r="CNW1" s="80"/>
      <c r="CNX1" s="80"/>
      <c r="CNY1" s="80"/>
      <c r="CNZ1" s="80"/>
      <c r="COA1" s="80"/>
      <c r="COB1" s="80"/>
      <c r="COC1" s="80"/>
      <c r="COD1" s="80"/>
      <c r="COE1" s="80"/>
      <c r="COF1" s="80"/>
      <c r="COG1" s="80"/>
      <c r="COH1" s="80"/>
      <c r="COI1" s="80"/>
      <c r="COJ1" s="80"/>
      <c r="COK1" s="80"/>
      <c r="COL1" s="80"/>
      <c r="COM1" s="80"/>
      <c r="CON1" s="80"/>
      <c r="COO1" s="80"/>
      <c r="COP1" s="80"/>
      <c r="COQ1" s="80"/>
      <c r="COR1" s="80"/>
      <c r="COS1" s="80"/>
      <c r="COT1" s="80"/>
      <c r="COU1" s="80"/>
      <c r="COV1" s="80"/>
      <c r="COW1" s="80"/>
      <c r="COX1" s="80"/>
      <c r="COY1" s="80"/>
      <c r="COZ1" s="80"/>
      <c r="CPA1" s="80"/>
      <c r="CPB1" s="80"/>
      <c r="CPC1" s="80"/>
      <c r="CPD1" s="80"/>
      <c r="CPE1" s="80"/>
      <c r="CPF1" s="80"/>
      <c r="CPG1" s="80"/>
      <c r="CPH1" s="80"/>
      <c r="CPI1" s="80"/>
      <c r="CPJ1" s="80"/>
      <c r="CPK1" s="80"/>
      <c r="CPL1" s="80"/>
      <c r="CPM1" s="80"/>
      <c r="CPN1" s="80"/>
      <c r="CPO1" s="80"/>
      <c r="CPP1" s="80"/>
      <c r="CPQ1" s="80"/>
      <c r="CPR1" s="80"/>
      <c r="CPS1" s="80"/>
      <c r="CPT1" s="80"/>
      <c r="CPU1" s="80"/>
      <c r="CPV1" s="80"/>
      <c r="CPW1" s="80"/>
      <c r="CPX1" s="80"/>
      <c r="CPY1" s="80"/>
      <c r="CPZ1" s="80"/>
      <c r="CQA1" s="80"/>
      <c r="CQB1" s="80"/>
      <c r="CQC1" s="80"/>
      <c r="CQD1" s="80"/>
      <c r="CQE1" s="80"/>
      <c r="CQF1" s="80"/>
      <c r="CQG1" s="80"/>
      <c r="CQH1" s="80"/>
      <c r="CQI1" s="80"/>
      <c r="CQJ1" s="80"/>
      <c r="CQK1" s="80"/>
      <c r="CQL1" s="80"/>
      <c r="CQM1" s="80"/>
      <c r="CQN1" s="80"/>
      <c r="CQO1" s="80"/>
      <c r="CQP1" s="80"/>
      <c r="CQQ1" s="80"/>
      <c r="CQR1" s="80"/>
      <c r="CQS1" s="80"/>
      <c r="CQT1" s="80"/>
      <c r="CQU1" s="80"/>
      <c r="CQV1" s="80"/>
      <c r="CQW1" s="80"/>
      <c r="CQX1" s="80"/>
      <c r="CQY1" s="80"/>
      <c r="CQZ1" s="80"/>
      <c r="CRA1" s="80"/>
      <c r="CRB1" s="80"/>
      <c r="CRC1" s="80"/>
      <c r="CRD1" s="80"/>
      <c r="CRE1" s="80"/>
      <c r="CRF1" s="80"/>
      <c r="CRG1" s="80"/>
      <c r="CRH1" s="80"/>
      <c r="CRI1" s="80"/>
      <c r="CRJ1" s="80"/>
      <c r="CRK1" s="80"/>
      <c r="CRL1" s="80"/>
      <c r="CRM1" s="80"/>
      <c r="CRN1" s="80"/>
      <c r="CRO1" s="80"/>
      <c r="CRP1" s="80"/>
      <c r="CRQ1" s="80"/>
      <c r="CRR1" s="80"/>
      <c r="CRS1" s="80"/>
      <c r="CRT1" s="80"/>
      <c r="CRU1" s="80"/>
      <c r="CRV1" s="80"/>
      <c r="CRW1" s="80"/>
      <c r="CRX1" s="80"/>
      <c r="CRY1" s="80"/>
      <c r="CRZ1" s="80"/>
      <c r="CSA1" s="80"/>
      <c r="CSB1" s="80"/>
      <c r="CSC1" s="80"/>
      <c r="CSD1" s="80"/>
      <c r="CSE1" s="80"/>
      <c r="CSF1" s="80"/>
      <c r="CSG1" s="80"/>
      <c r="CSH1" s="80"/>
      <c r="CSI1" s="80"/>
      <c r="CSJ1" s="80"/>
      <c r="CSK1" s="80"/>
      <c r="CSL1" s="80"/>
      <c r="CSM1" s="80"/>
      <c r="CSN1" s="80"/>
      <c r="CSO1" s="80"/>
      <c r="CSP1" s="80"/>
      <c r="CSQ1" s="80"/>
      <c r="CSR1" s="80"/>
      <c r="CSS1" s="80"/>
      <c r="CST1" s="80"/>
      <c r="CSU1" s="80"/>
      <c r="CSV1" s="80"/>
      <c r="CSW1" s="80"/>
      <c r="CSX1" s="80"/>
      <c r="CSY1" s="80"/>
      <c r="CSZ1" s="80"/>
      <c r="CTA1" s="80"/>
      <c r="CTB1" s="80"/>
      <c r="CTC1" s="80"/>
      <c r="CTD1" s="80"/>
      <c r="CTE1" s="80"/>
      <c r="CTF1" s="80"/>
      <c r="CTG1" s="80"/>
      <c r="CTH1" s="80"/>
      <c r="CTI1" s="80"/>
      <c r="CTJ1" s="80"/>
      <c r="CTK1" s="80"/>
      <c r="CTL1" s="80"/>
      <c r="CTM1" s="80"/>
      <c r="CTN1" s="80"/>
      <c r="CTO1" s="80"/>
      <c r="CTP1" s="80"/>
      <c r="CTQ1" s="80"/>
      <c r="CTR1" s="80"/>
      <c r="CTS1" s="80"/>
      <c r="CTT1" s="80"/>
      <c r="CTU1" s="80"/>
      <c r="CTV1" s="80"/>
      <c r="CTW1" s="80"/>
      <c r="CTX1" s="80"/>
      <c r="CTY1" s="80"/>
      <c r="CTZ1" s="80"/>
      <c r="CUA1" s="80"/>
      <c r="CUB1" s="80"/>
      <c r="CUC1" s="80"/>
      <c r="CUD1" s="80"/>
      <c r="CUE1" s="80"/>
      <c r="CUF1" s="80"/>
      <c r="CUG1" s="80"/>
      <c r="CUH1" s="80"/>
      <c r="CUI1" s="80"/>
      <c r="CUJ1" s="80"/>
      <c r="CUK1" s="80"/>
      <c r="CUL1" s="80"/>
      <c r="CUM1" s="80"/>
      <c r="CUN1" s="80"/>
      <c r="CUO1" s="80"/>
      <c r="CUP1" s="80"/>
      <c r="CUQ1" s="80"/>
      <c r="CUR1" s="80"/>
      <c r="CUS1" s="80"/>
      <c r="CUT1" s="80"/>
      <c r="CUU1" s="80"/>
      <c r="CUV1" s="80"/>
      <c r="CUW1" s="80"/>
      <c r="CUX1" s="80"/>
      <c r="CUY1" s="80"/>
      <c r="CUZ1" s="80"/>
      <c r="CVA1" s="80"/>
      <c r="CVB1" s="80"/>
      <c r="CVC1" s="80"/>
      <c r="CVD1" s="80"/>
      <c r="CVE1" s="80"/>
      <c r="CVF1" s="80"/>
      <c r="CVG1" s="80"/>
      <c r="CVH1" s="80"/>
      <c r="CVI1" s="80"/>
      <c r="CVJ1" s="80"/>
      <c r="CVK1" s="80"/>
      <c r="CVL1" s="80"/>
      <c r="CVM1" s="80"/>
      <c r="CVN1" s="80"/>
      <c r="CVO1" s="80"/>
      <c r="CVP1" s="80"/>
      <c r="CVQ1" s="80"/>
      <c r="CVR1" s="80"/>
      <c r="CVS1" s="80"/>
      <c r="CVT1" s="80"/>
      <c r="CVU1" s="80"/>
      <c r="CVV1" s="80"/>
      <c r="CVW1" s="80"/>
      <c r="CVX1" s="80"/>
      <c r="CVY1" s="80"/>
      <c r="CVZ1" s="80"/>
      <c r="CWA1" s="80"/>
      <c r="CWB1" s="80"/>
      <c r="CWC1" s="80"/>
      <c r="CWD1" s="80"/>
      <c r="CWE1" s="80"/>
      <c r="CWF1" s="80"/>
      <c r="CWG1" s="80"/>
      <c r="CWH1" s="80"/>
      <c r="CWI1" s="80"/>
      <c r="CWJ1" s="80"/>
      <c r="CWK1" s="80"/>
      <c r="CWL1" s="80"/>
      <c r="CWM1" s="80"/>
      <c r="CWN1" s="80"/>
      <c r="CWO1" s="80"/>
      <c r="CWP1" s="80"/>
      <c r="CWQ1" s="80"/>
      <c r="CWR1" s="80"/>
      <c r="CWS1" s="80"/>
      <c r="CWT1" s="80"/>
      <c r="CWU1" s="80"/>
      <c r="CWV1" s="80"/>
      <c r="CWW1" s="80"/>
      <c r="CWX1" s="80"/>
      <c r="CWY1" s="80"/>
      <c r="CWZ1" s="80"/>
      <c r="CXA1" s="80"/>
      <c r="CXB1" s="80"/>
      <c r="CXC1" s="80"/>
      <c r="CXD1" s="80"/>
      <c r="CXE1" s="80"/>
      <c r="CXF1" s="80"/>
      <c r="CXG1" s="80"/>
      <c r="CXH1" s="80"/>
      <c r="CXI1" s="80"/>
      <c r="CXJ1" s="80"/>
      <c r="CXK1" s="80"/>
      <c r="CXL1" s="80"/>
      <c r="CXM1" s="80"/>
      <c r="CXN1" s="80"/>
      <c r="CXO1" s="80"/>
      <c r="CXP1" s="80"/>
      <c r="CXQ1" s="80"/>
      <c r="CXR1" s="80"/>
      <c r="CXS1" s="80"/>
      <c r="CXT1" s="80"/>
      <c r="CXU1" s="80"/>
      <c r="CXV1" s="80"/>
      <c r="CXW1" s="80"/>
      <c r="CXX1" s="80"/>
      <c r="CXY1" s="80"/>
      <c r="CXZ1" s="80"/>
      <c r="CYA1" s="80"/>
      <c r="CYB1" s="80"/>
      <c r="CYC1" s="80"/>
      <c r="CYD1" s="80"/>
      <c r="CYE1" s="80"/>
      <c r="CYF1" s="80"/>
      <c r="CYG1" s="80"/>
      <c r="CYH1" s="80"/>
      <c r="CYI1" s="80"/>
      <c r="CYJ1" s="80"/>
      <c r="CYK1" s="80"/>
      <c r="CYL1" s="80"/>
      <c r="CYM1" s="80"/>
      <c r="CYN1" s="80"/>
      <c r="CYO1" s="80"/>
      <c r="CYP1" s="80"/>
      <c r="CYQ1" s="80"/>
      <c r="CYR1" s="80"/>
      <c r="CYS1" s="80"/>
      <c r="CYT1" s="80"/>
      <c r="CYU1" s="80"/>
      <c r="CYV1" s="80"/>
      <c r="CYW1" s="80"/>
      <c r="CYX1" s="80"/>
      <c r="CYY1" s="80"/>
      <c r="CYZ1" s="80"/>
      <c r="CZA1" s="80"/>
      <c r="CZB1" s="80"/>
      <c r="CZC1" s="80"/>
      <c r="CZD1" s="80"/>
      <c r="CZE1" s="80"/>
      <c r="CZF1" s="80"/>
      <c r="CZG1" s="80"/>
      <c r="CZH1" s="80"/>
      <c r="CZI1" s="80"/>
      <c r="CZJ1" s="80"/>
      <c r="CZK1" s="80"/>
      <c r="CZL1" s="80"/>
      <c r="CZM1" s="80"/>
      <c r="CZN1" s="80"/>
      <c r="CZO1" s="80"/>
      <c r="CZP1" s="80"/>
      <c r="CZQ1" s="80"/>
      <c r="CZR1" s="80"/>
      <c r="CZS1" s="80"/>
      <c r="CZT1" s="80"/>
      <c r="CZU1" s="80"/>
      <c r="CZV1" s="80"/>
      <c r="CZW1" s="80"/>
      <c r="CZX1" s="80"/>
      <c r="CZY1" s="80"/>
      <c r="CZZ1" s="80"/>
      <c r="DAA1" s="80"/>
      <c r="DAB1" s="80"/>
      <c r="DAC1" s="80"/>
      <c r="DAD1" s="80"/>
      <c r="DAE1" s="80"/>
      <c r="DAF1" s="80"/>
      <c r="DAG1" s="80"/>
      <c r="DAH1" s="80"/>
      <c r="DAI1" s="80"/>
      <c r="DAJ1" s="80"/>
      <c r="DAK1" s="80"/>
      <c r="DAL1" s="80"/>
      <c r="DAM1" s="80"/>
      <c r="DAN1" s="80"/>
      <c r="DAO1" s="80"/>
      <c r="DAP1" s="80"/>
      <c r="DAQ1" s="80"/>
      <c r="DAR1" s="80"/>
      <c r="DAS1" s="80"/>
      <c r="DAT1" s="80"/>
      <c r="DAU1" s="80"/>
      <c r="DAV1" s="80"/>
      <c r="DAW1" s="80"/>
      <c r="DAX1" s="80"/>
      <c r="DAY1" s="80"/>
      <c r="DAZ1" s="80"/>
      <c r="DBA1" s="80"/>
      <c r="DBB1" s="80"/>
      <c r="DBC1" s="80"/>
      <c r="DBD1" s="80"/>
      <c r="DBE1" s="80"/>
      <c r="DBF1" s="80"/>
      <c r="DBG1" s="80"/>
      <c r="DBH1" s="80"/>
      <c r="DBI1" s="80"/>
      <c r="DBJ1" s="80"/>
      <c r="DBK1" s="80"/>
      <c r="DBL1" s="80"/>
      <c r="DBM1" s="80"/>
      <c r="DBN1" s="80"/>
      <c r="DBO1" s="80"/>
      <c r="DBP1" s="80"/>
      <c r="DBQ1" s="80"/>
      <c r="DBR1" s="80"/>
      <c r="DBS1" s="80"/>
      <c r="DBT1" s="80"/>
      <c r="DBU1" s="80"/>
      <c r="DBV1" s="80"/>
      <c r="DBW1" s="80"/>
      <c r="DBX1" s="80"/>
      <c r="DBY1" s="80"/>
      <c r="DBZ1" s="80"/>
      <c r="DCA1" s="80"/>
      <c r="DCB1" s="80"/>
      <c r="DCC1" s="80"/>
      <c r="DCD1" s="80"/>
      <c r="DCE1" s="80"/>
      <c r="DCF1" s="80"/>
      <c r="DCG1" s="80"/>
      <c r="DCH1" s="80"/>
      <c r="DCI1" s="80"/>
      <c r="DCJ1" s="80"/>
      <c r="DCK1" s="80"/>
      <c r="DCL1" s="80"/>
      <c r="DCM1" s="80"/>
      <c r="DCN1" s="80"/>
      <c r="DCO1" s="80"/>
      <c r="DCP1" s="80"/>
      <c r="DCQ1" s="80"/>
      <c r="DCR1" s="80"/>
      <c r="DCS1" s="80"/>
      <c r="DCT1" s="80"/>
      <c r="DCU1" s="80"/>
      <c r="DCV1" s="80"/>
      <c r="DCW1" s="80"/>
      <c r="DCX1" s="80"/>
      <c r="DCY1" s="80"/>
      <c r="DCZ1" s="80"/>
      <c r="DDA1" s="80"/>
      <c r="DDB1" s="80"/>
      <c r="DDC1" s="80"/>
      <c r="DDD1" s="80"/>
      <c r="DDE1" s="80"/>
      <c r="DDF1" s="80"/>
      <c r="DDG1" s="80"/>
      <c r="DDH1" s="80"/>
      <c r="DDI1" s="80"/>
      <c r="DDJ1" s="80"/>
      <c r="DDK1" s="80"/>
      <c r="DDL1" s="80"/>
      <c r="DDM1" s="80"/>
      <c r="DDN1" s="80"/>
      <c r="DDO1" s="80"/>
      <c r="DDP1" s="80"/>
      <c r="DDQ1" s="80"/>
      <c r="DDR1" s="80"/>
      <c r="DDS1" s="80"/>
      <c r="DDT1" s="80"/>
      <c r="DDU1" s="80"/>
      <c r="DDV1" s="80"/>
      <c r="DDW1" s="80"/>
      <c r="DDX1" s="80"/>
      <c r="DDY1" s="80"/>
      <c r="DDZ1" s="80"/>
      <c r="DEA1" s="80"/>
      <c r="DEB1" s="80"/>
      <c r="DEC1" s="80"/>
      <c r="DED1" s="80"/>
      <c r="DEE1" s="80"/>
      <c r="DEF1" s="80"/>
      <c r="DEG1" s="80"/>
      <c r="DEH1" s="80"/>
      <c r="DEI1" s="80"/>
      <c r="DEJ1" s="80"/>
      <c r="DEK1" s="80"/>
      <c r="DEL1" s="80"/>
      <c r="DEM1" s="80"/>
      <c r="DEN1" s="80"/>
      <c r="DEO1" s="80"/>
      <c r="DEP1" s="80"/>
      <c r="DEQ1" s="80"/>
      <c r="DER1" s="80"/>
      <c r="DES1" s="80"/>
      <c r="DET1" s="80"/>
      <c r="DEU1" s="80"/>
      <c r="DEV1" s="80"/>
      <c r="DEW1" s="80"/>
      <c r="DEX1" s="80"/>
      <c r="DEY1" s="80"/>
      <c r="DEZ1" s="80"/>
      <c r="DFA1" s="80"/>
      <c r="DFB1" s="80"/>
      <c r="DFC1" s="80"/>
      <c r="DFD1" s="80"/>
      <c r="DFE1" s="80"/>
      <c r="DFF1" s="80"/>
      <c r="DFG1" s="80"/>
      <c r="DFH1" s="80"/>
      <c r="DFI1" s="80"/>
      <c r="DFJ1" s="80"/>
      <c r="DFK1" s="80"/>
      <c r="DFL1" s="80"/>
      <c r="DFM1" s="80"/>
      <c r="DFN1" s="80"/>
      <c r="DFO1" s="80"/>
      <c r="DFP1" s="80"/>
      <c r="DFQ1" s="80"/>
      <c r="DFR1" s="80"/>
      <c r="DFS1" s="80"/>
      <c r="DFT1" s="80"/>
      <c r="DFU1" s="80"/>
      <c r="DFV1" s="80"/>
      <c r="DFW1" s="80"/>
      <c r="DFX1" s="80"/>
      <c r="DFY1" s="80"/>
      <c r="DFZ1" s="80"/>
      <c r="DGA1" s="80"/>
      <c r="DGB1" s="80"/>
      <c r="DGC1" s="80"/>
      <c r="DGD1" s="80"/>
      <c r="DGE1" s="80"/>
      <c r="DGF1" s="80"/>
      <c r="DGG1" s="80"/>
      <c r="DGH1" s="80"/>
      <c r="DGI1" s="80"/>
      <c r="DGJ1" s="80"/>
      <c r="DGK1" s="80"/>
      <c r="DGL1" s="80"/>
      <c r="DGM1" s="80"/>
      <c r="DGN1" s="80"/>
      <c r="DGO1" s="80"/>
      <c r="DGP1" s="80"/>
      <c r="DGQ1" s="80"/>
      <c r="DGR1" s="80"/>
      <c r="DGS1" s="80"/>
      <c r="DGT1" s="80"/>
      <c r="DGU1" s="80"/>
      <c r="DGV1" s="80"/>
      <c r="DGW1" s="80"/>
      <c r="DGX1" s="80"/>
      <c r="DGY1" s="80"/>
      <c r="DGZ1" s="80"/>
      <c r="DHA1" s="80"/>
      <c r="DHB1" s="80"/>
      <c r="DHC1" s="80"/>
      <c r="DHD1" s="80"/>
      <c r="DHE1" s="80"/>
      <c r="DHF1" s="80"/>
      <c r="DHG1" s="80"/>
      <c r="DHH1" s="80"/>
      <c r="DHI1" s="80"/>
      <c r="DHJ1" s="80"/>
      <c r="DHK1" s="80"/>
      <c r="DHL1" s="80"/>
      <c r="DHM1" s="80"/>
      <c r="DHN1" s="80"/>
      <c r="DHO1" s="80"/>
      <c r="DHP1" s="80"/>
      <c r="DHQ1" s="80"/>
      <c r="DHR1" s="80"/>
      <c r="DHS1" s="80"/>
      <c r="DHT1" s="80"/>
      <c r="DHU1" s="80"/>
      <c r="DHV1" s="80"/>
      <c r="DHW1" s="80"/>
      <c r="DHX1" s="80"/>
      <c r="DHY1" s="80"/>
      <c r="DHZ1" s="80"/>
      <c r="DIA1" s="80"/>
      <c r="DIB1" s="80"/>
      <c r="DIC1" s="80"/>
      <c r="DID1" s="80"/>
      <c r="DIE1" s="80"/>
      <c r="DIF1" s="80"/>
      <c r="DIG1" s="80"/>
      <c r="DIH1" s="80"/>
      <c r="DII1" s="80"/>
      <c r="DIJ1" s="80"/>
      <c r="DIK1" s="80"/>
      <c r="DIL1" s="80"/>
      <c r="DIM1" s="80"/>
      <c r="DIN1" s="80"/>
      <c r="DIO1" s="80"/>
      <c r="DIP1" s="80"/>
      <c r="DIQ1" s="80"/>
      <c r="DIR1" s="80"/>
      <c r="DIS1" s="80"/>
      <c r="DIT1" s="80"/>
      <c r="DIU1" s="80"/>
      <c r="DIV1" s="80"/>
      <c r="DIW1" s="80"/>
      <c r="DIX1" s="80"/>
      <c r="DIY1" s="80"/>
      <c r="DIZ1" s="80"/>
      <c r="DJA1" s="80"/>
      <c r="DJB1" s="80"/>
      <c r="DJC1" s="80"/>
      <c r="DJD1" s="80"/>
      <c r="DJE1" s="80"/>
      <c r="DJF1" s="80"/>
      <c r="DJG1" s="80"/>
      <c r="DJH1" s="80"/>
      <c r="DJI1" s="80"/>
      <c r="DJJ1" s="80"/>
      <c r="DJK1" s="80"/>
      <c r="DJL1" s="80"/>
      <c r="DJM1" s="80"/>
      <c r="DJN1" s="80"/>
      <c r="DJO1" s="80"/>
      <c r="DJP1" s="80"/>
      <c r="DJQ1" s="80"/>
      <c r="DJR1" s="80"/>
      <c r="DJS1" s="80"/>
      <c r="DJT1" s="80"/>
      <c r="DJU1" s="80"/>
      <c r="DJV1" s="80"/>
      <c r="DJW1" s="80"/>
      <c r="DJX1" s="80"/>
      <c r="DJY1" s="80"/>
      <c r="DJZ1" s="80"/>
      <c r="DKA1" s="80"/>
      <c r="DKB1" s="80"/>
      <c r="DKC1" s="80"/>
      <c r="DKD1" s="80"/>
      <c r="DKE1" s="80"/>
      <c r="DKF1" s="80"/>
      <c r="DKG1" s="80"/>
      <c r="DKH1" s="80"/>
      <c r="DKI1" s="80"/>
      <c r="DKJ1" s="80"/>
      <c r="DKK1" s="80"/>
      <c r="DKL1" s="80"/>
      <c r="DKM1" s="80"/>
      <c r="DKN1" s="80"/>
      <c r="DKO1" s="80"/>
      <c r="DKP1" s="80"/>
      <c r="DKQ1" s="80"/>
      <c r="DKR1" s="80"/>
      <c r="DKS1" s="80"/>
      <c r="DKT1" s="80"/>
      <c r="DKU1" s="80"/>
      <c r="DKV1" s="80"/>
      <c r="DKW1" s="80"/>
      <c r="DKX1" s="80"/>
      <c r="DKY1" s="80"/>
      <c r="DKZ1" s="80"/>
      <c r="DLA1" s="80"/>
      <c r="DLB1" s="80"/>
      <c r="DLC1" s="80"/>
      <c r="DLD1" s="80"/>
      <c r="DLE1" s="80"/>
      <c r="DLF1" s="80"/>
      <c r="DLG1" s="80"/>
      <c r="DLH1" s="80"/>
      <c r="DLI1" s="80"/>
      <c r="DLJ1" s="80"/>
      <c r="DLK1" s="80"/>
      <c r="DLL1" s="80"/>
      <c r="DLM1" s="80"/>
      <c r="DLN1" s="80"/>
      <c r="DLO1" s="80"/>
      <c r="DLP1" s="80"/>
      <c r="DLQ1" s="80"/>
      <c r="DLR1" s="80"/>
      <c r="DLS1" s="80"/>
      <c r="DLT1" s="80"/>
      <c r="DLU1" s="80"/>
      <c r="DLV1" s="80"/>
      <c r="DLW1" s="80"/>
      <c r="DLX1" s="80"/>
      <c r="DLY1" s="80"/>
      <c r="DLZ1" s="80"/>
      <c r="DMA1" s="80"/>
      <c r="DMB1" s="80"/>
      <c r="DMC1" s="80"/>
      <c r="DMD1" s="80"/>
      <c r="DME1" s="80"/>
      <c r="DMF1" s="80"/>
      <c r="DMG1" s="80"/>
      <c r="DMH1" s="80"/>
      <c r="DMI1" s="80"/>
      <c r="DMJ1" s="80"/>
      <c r="DMK1" s="80"/>
      <c r="DML1" s="80"/>
      <c r="DMM1" s="80"/>
      <c r="DMN1" s="80"/>
      <c r="DMO1" s="80"/>
      <c r="DMP1" s="80"/>
      <c r="DMQ1" s="80"/>
      <c r="DMR1" s="80"/>
      <c r="DMS1" s="80"/>
      <c r="DMT1" s="80"/>
      <c r="DMU1" s="80"/>
      <c r="DMV1" s="80"/>
      <c r="DMW1" s="80"/>
      <c r="DMX1" s="80"/>
      <c r="DMY1" s="80"/>
      <c r="DMZ1" s="80"/>
      <c r="DNA1" s="80"/>
      <c r="DNB1" s="80"/>
      <c r="DNC1" s="80"/>
      <c r="DND1" s="80"/>
      <c r="DNE1" s="80"/>
      <c r="DNF1" s="80"/>
      <c r="DNG1" s="80"/>
      <c r="DNH1" s="80"/>
      <c r="DNI1" s="80"/>
      <c r="DNJ1" s="80"/>
      <c r="DNK1" s="80"/>
      <c r="DNL1" s="80"/>
      <c r="DNM1" s="80"/>
      <c r="DNN1" s="80"/>
      <c r="DNO1" s="80"/>
      <c r="DNP1" s="80"/>
      <c r="DNQ1" s="80"/>
      <c r="DNR1" s="80"/>
      <c r="DNS1" s="80"/>
      <c r="DNT1" s="80"/>
      <c r="DNU1" s="80"/>
      <c r="DNV1" s="80"/>
      <c r="DNW1" s="80"/>
      <c r="DNX1" s="80"/>
      <c r="DNY1" s="80"/>
      <c r="DNZ1" s="80"/>
      <c r="DOA1" s="80"/>
      <c r="DOB1" s="80"/>
      <c r="DOC1" s="80"/>
      <c r="DOD1" s="80"/>
      <c r="DOE1" s="80"/>
      <c r="DOF1" s="80"/>
      <c r="DOG1" s="80"/>
      <c r="DOH1" s="80"/>
      <c r="DOI1" s="80"/>
      <c r="DOJ1" s="80"/>
      <c r="DOK1" s="80"/>
      <c r="DOL1" s="80"/>
      <c r="DOM1" s="80"/>
      <c r="DON1" s="80"/>
      <c r="DOO1" s="80"/>
      <c r="DOP1" s="80"/>
      <c r="DOQ1" s="80"/>
      <c r="DOR1" s="80"/>
      <c r="DOS1" s="80"/>
      <c r="DOT1" s="80"/>
      <c r="DOU1" s="80"/>
      <c r="DOV1" s="80"/>
      <c r="DOW1" s="80"/>
      <c r="DOX1" s="80"/>
      <c r="DOY1" s="80"/>
      <c r="DOZ1" s="80"/>
      <c r="DPA1" s="80"/>
      <c r="DPB1" s="80"/>
      <c r="DPC1" s="80"/>
      <c r="DPD1" s="80"/>
      <c r="DPE1" s="80"/>
      <c r="DPF1" s="80"/>
      <c r="DPG1" s="80"/>
      <c r="DPH1" s="80"/>
      <c r="DPI1" s="80"/>
      <c r="DPJ1" s="80"/>
      <c r="DPK1" s="80"/>
      <c r="DPL1" s="80"/>
      <c r="DPM1" s="80"/>
      <c r="DPN1" s="80"/>
      <c r="DPO1" s="80"/>
      <c r="DPP1" s="80"/>
      <c r="DPQ1" s="80"/>
      <c r="DPR1" s="80"/>
      <c r="DPS1" s="80"/>
      <c r="DPT1" s="80"/>
      <c r="DPU1" s="80"/>
      <c r="DPV1" s="80"/>
      <c r="DPW1" s="80"/>
      <c r="DPX1" s="80"/>
      <c r="DPY1" s="80"/>
      <c r="DPZ1" s="80"/>
      <c r="DQA1" s="80"/>
      <c r="DQB1" s="80"/>
      <c r="DQC1" s="80"/>
      <c r="DQD1" s="80"/>
      <c r="DQE1" s="80"/>
      <c r="DQF1" s="80"/>
      <c r="DQG1" s="80"/>
      <c r="DQH1" s="80"/>
      <c r="DQI1" s="80"/>
      <c r="DQJ1" s="80"/>
      <c r="DQK1" s="80"/>
      <c r="DQL1" s="80"/>
      <c r="DQM1" s="80"/>
      <c r="DQN1" s="80"/>
      <c r="DQO1" s="80"/>
      <c r="DQP1" s="80"/>
      <c r="DQQ1" s="80"/>
      <c r="DQR1" s="80"/>
      <c r="DQS1" s="80"/>
      <c r="DQT1" s="80"/>
      <c r="DQU1" s="80"/>
      <c r="DQV1" s="80"/>
      <c r="DQW1" s="80"/>
      <c r="DQX1" s="80"/>
      <c r="DQY1" s="80"/>
      <c r="DQZ1" s="80"/>
      <c r="DRA1" s="80"/>
      <c r="DRB1" s="80"/>
      <c r="DRC1" s="80"/>
      <c r="DRD1" s="80"/>
      <c r="DRE1" s="80"/>
      <c r="DRF1" s="80"/>
      <c r="DRG1" s="80"/>
      <c r="DRH1" s="80"/>
      <c r="DRI1" s="80"/>
      <c r="DRJ1" s="80"/>
      <c r="DRK1" s="80"/>
      <c r="DRL1" s="80"/>
      <c r="DRM1" s="80"/>
      <c r="DRN1" s="80"/>
      <c r="DRO1" s="80"/>
      <c r="DRP1" s="80"/>
      <c r="DRQ1" s="80"/>
      <c r="DRR1" s="80"/>
      <c r="DRS1" s="80"/>
      <c r="DRT1" s="80"/>
      <c r="DRU1" s="80"/>
      <c r="DRV1" s="80"/>
      <c r="DRW1" s="80"/>
      <c r="DRX1" s="80"/>
      <c r="DRY1" s="80"/>
      <c r="DRZ1" s="80"/>
      <c r="DSA1" s="80"/>
      <c r="DSB1" s="80"/>
      <c r="DSC1" s="80"/>
      <c r="DSD1" s="80"/>
      <c r="DSE1" s="80"/>
      <c r="DSF1" s="80"/>
      <c r="DSG1" s="80"/>
      <c r="DSH1" s="80"/>
      <c r="DSI1" s="80"/>
      <c r="DSJ1" s="80"/>
      <c r="DSK1" s="80"/>
      <c r="DSL1" s="80"/>
      <c r="DSM1" s="80"/>
      <c r="DSN1" s="80"/>
      <c r="DSO1" s="80"/>
      <c r="DSP1" s="80"/>
      <c r="DSQ1" s="80"/>
      <c r="DSR1" s="80"/>
      <c r="DSS1" s="80"/>
      <c r="DST1" s="80"/>
      <c r="DSU1" s="80"/>
      <c r="DSV1" s="80"/>
      <c r="DSW1" s="80"/>
      <c r="DSX1" s="80"/>
      <c r="DSY1" s="80"/>
      <c r="DSZ1" s="80"/>
      <c r="DTA1" s="80"/>
      <c r="DTB1" s="80"/>
      <c r="DTC1" s="80"/>
      <c r="DTD1" s="80"/>
      <c r="DTE1" s="80"/>
      <c r="DTF1" s="80"/>
      <c r="DTG1" s="80"/>
      <c r="DTH1" s="80"/>
      <c r="DTI1" s="80"/>
      <c r="DTJ1" s="80"/>
      <c r="DTK1" s="80"/>
      <c r="DTL1" s="80"/>
      <c r="DTM1" s="80"/>
      <c r="DTN1" s="80"/>
      <c r="DTO1" s="80"/>
      <c r="DTP1" s="80"/>
      <c r="DTQ1" s="80"/>
      <c r="DTR1" s="80"/>
      <c r="DTS1" s="80"/>
      <c r="DTT1" s="80"/>
      <c r="DTU1" s="80"/>
      <c r="DTV1" s="80"/>
      <c r="DTW1" s="80"/>
      <c r="DTX1" s="80"/>
      <c r="DTY1" s="80"/>
      <c r="DTZ1" s="80"/>
      <c r="DUA1" s="80"/>
      <c r="DUB1" s="80"/>
      <c r="DUC1" s="80"/>
      <c r="DUD1" s="80"/>
      <c r="DUE1" s="80"/>
      <c r="DUF1" s="80"/>
      <c r="DUG1" s="80"/>
      <c r="DUH1" s="80"/>
      <c r="DUI1" s="80"/>
      <c r="DUJ1" s="80"/>
      <c r="DUK1" s="80"/>
      <c r="DUL1" s="80"/>
      <c r="DUM1" s="80"/>
      <c r="DUN1" s="80"/>
      <c r="DUO1" s="80"/>
      <c r="DUP1" s="80"/>
      <c r="DUQ1" s="80"/>
      <c r="DUR1" s="80"/>
      <c r="DUS1" s="80"/>
      <c r="DUT1" s="80"/>
      <c r="DUU1" s="80"/>
      <c r="DUV1" s="80"/>
      <c r="DUW1" s="80"/>
      <c r="DUX1" s="80"/>
      <c r="DUY1" s="80"/>
      <c r="DUZ1" s="80"/>
      <c r="DVA1" s="80"/>
      <c r="DVB1" s="80"/>
      <c r="DVC1" s="80"/>
      <c r="DVD1" s="80"/>
      <c r="DVE1" s="80"/>
      <c r="DVF1" s="80"/>
      <c r="DVG1" s="80"/>
      <c r="DVH1" s="80"/>
      <c r="DVI1" s="80"/>
      <c r="DVJ1" s="80"/>
      <c r="DVK1" s="80"/>
      <c r="DVL1" s="80"/>
      <c r="DVM1" s="80"/>
      <c r="DVN1" s="80"/>
      <c r="DVO1" s="80"/>
      <c r="DVP1" s="80"/>
      <c r="DVQ1" s="80"/>
      <c r="DVR1" s="80"/>
      <c r="DVS1" s="80"/>
      <c r="DVT1" s="80"/>
      <c r="DVU1" s="80"/>
      <c r="DVV1" s="80"/>
      <c r="DVW1" s="80"/>
      <c r="DVX1" s="80"/>
      <c r="DVY1" s="80"/>
      <c r="DVZ1" s="80"/>
      <c r="DWA1" s="80"/>
      <c r="DWB1" s="80"/>
      <c r="DWC1" s="80"/>
      <c r="DWD1" s="80"/>
      <c r="DWE1" s="80"/>
      <c r="DWF1" s="80"/>
      <c r="DWG1" s="80"/>
      <c r="DWH1" s="80"/>
      <c r="DWI1" s="80"/>
      <c r="DWJ1" s="80"/>
      <c r="DWK1" s="80"/>
      <c r="DWL1" s="80"/>
      <c r="DWM1" s="80"/>
      <c r="DWN1" s="80"/>
      <c r="DWO1" s="80"/>
      <c r="DWP1" s="80"/>
      <c r="DWQ1" s="80"/>
      <c r="DWR1" s="80"/>
      <c r="DWS1" s="80"/>
      <c r="DWT1" s="80"/>
      <c r="DWU1" s="80"/>
      <c r="DWV1" s="80"/>
      <c r="DWW1" s="80"/>
      <c r="DWX1" s="80"/>
      <c r="DWY1" s="80"/>
      <c r="DWZ1" s="80"/>
      <c r="DXA1" s="80"/>
      <c r="DXB1" s="80"/>
      <c r="DXC1" s="80"/>
      <c r="DXD1" s="80"/>
      <c r="DXE1" s="80"/>
      <c r="DXF1" s="80"/>
      <c r="DXG1" s="80"/>
      <c r="DXH1" s="80"/>
      <c r="DXI1" s="80"/>
      <c r="DXJ1" s="80"/>
      <c r="DXK1" s="80"/>
      <c r="DXL1" s="80"/>
      <c r="DXM1" s="80"/>
      <c r="DXN1" s="80"/>
      <c r="DXO1" s="80"/>
      <c r="DXP1" s="80"/>
      <c r="DXQ1" s="80"/>
      <c r="DXR1" s="80"/>
      <c r="DXS1" s="80"/>
      <c r="DXT1" s="80"/>
      <c r="DXU1" s="80"/>
      <c r="DXV1" s="80"/>
      <c r="DXW1" s="80"/>
      <c r="DXX1" s="80"/>
      <c r="DXY1" s="80"/>
      <c r="DXZ1" s="80"/>
      <c r="DYA1" s="80"/>
      <c r="DYB1" s="80"/>
      <c r="DYC1" s="80"/>
      <c r="DYD1" s="80"/>
      <c r="DYE1" s="80"/>
      <c r="DYF1" s="80"/>
      <c r="DYG1" s="80"/>
      <c r="DYH1" s="80"/>
      <c r="DYI1" s="80"/>
      <c r="DYJ1" s="80"/>
      <c r="DYK1" s="80"/>
      <c r="DYL1" s="80"/>
      <c r="DYM1" s="80"/>
      <c r="DYN1" s="80"/>
      <c r="DYO1" s="80"/>
      <c r="DYP1" s="80"/>
      <c r="DYQ1" s="80"/>
      <c r="DYR1" s="80"/>
      <c r="DYS1" s="80"/>
      <c r="DYT1" s="80"/>
      <c r="DYU1" s="80"/>
      <c r="DYV1" s="80"/>
      <c r="DYW1" s="80"/>
      <c r="DYX1" s="80"/>
      <c r="DYY1" s="80"/>
      <c r="DYZ1" s="80"/>
      <c r="DZA1" s="80"/>
      <c r="DZB1" s="80"/>
      <c r="DZC1" s="80"/>
      <c r="DZD1" s="80"/>
      <c r="DZE1" s="80"/>
      <c r="DZF1" s="80"/>
      <c r="DZG1" s="80"/>
      <c r="DZH1" s="80"/>
      <c r="DZI1" s="80"/>
      <c r="DZJ1" s="80"/>
      <c r="DZK1" s="80"/>
      <c r="DZL1" s="80"/>
      <c r="DZM1" s="80"/>
      <c r="DZN1" s="80"/>
      <c r="DZO1" s="80"/>
      <c r="DZP1" s="80"/>
      <c r="DZQ1" s="80"/>
      <c r="DZR1" s="80"/>
      <c r="DZS1" s="80"/>
      <c r="DZT1" s="80"/>
      <c r="DZU1" s="80"/>
      <c r="DZV1" s="80"/>
      <c r="DZW1" s="80"/>
      <c r="DZX1" s="80"/>
      <c r="DZY1" s="80"/>
      <c r="DZZ1" s="80"/>
      <c r="EAA1" s="80"/>
      <c r="EAB1" s="80"/>
      <c r="EAC1" s="80"/>
      <c r="EAD1" s="80"/>
      <c r="EAE1" s="80"/>
      <c r="EAF1" s="80"/>
      <c r="EAG1" s="80"/>
      <c r="EAH1" s="80"/>
      <c r="EAI1" s="80"/>
      <c r="EAJ1" s="80"/>
      <c r="EAK1" s="80"/>
      <c r="EAL1" s="80"/>
      <c r="EAM1" s="80"/>
      <c r="EAN1" s="80"/>
      <c r="EAO1" s="80"/>
      <c r="EAP1" s="80"/>
      <c r="EAQ1" s="80"/>
      <c r="EAR1" s="80"/>
      <c r="EAS1" s="80"/>
      <c r="EAT1" s="80"/>
      <c r="EAU1" s="80"/>
      <c r="EAV1" s="80"/>
      <c r="EAW1" s="80"/>
      <c r="EAX1" s="80"/>
      <c r="EAY1" s="80"/>
      <c r="EAZ1" s="80"/>
      <c r="EBA1" s="80"/>
      <c r="EBB1" s="80"/>
      <c r="EBC1" s="80"/>
      <c r="EBD1" s="80"/>
      <c r="EBE1" s="80"/>
      <c r="EBF1" s="80"/>
      <c r="EBG1" s="80"/>
      <c r="EBH1" s="80"/>
      <c r="EBI1" s="80"/>
      <c r="EBJ1" s="80"/>
      <c r="EBK1" s="80"/>
      <c r="EBL1" s="80"/>
      <c r="EBM1" s="80"/>
      <c r="EBN1" s="80"/>
      <c r="EBO1" s="80"/>
      <c r="EBP1" s="80"/>
      <c r="EBQ1" s="80"/>
      <c r="EBR1" s="80"/>
      <c r="EBS1" s="80"/>
      <c r="EBT1" s="80"/>
      <c r="EBU1" s="80"/>
      <c r="EBV1" s="80"/>
      <c r="EBW1" s="80"/>
      <c r="EBX1" s="80"/>
      <c r="EBY1" s="80"/>
      <c r="EBZ1" s="80"/>
      <c r="ECA1" s="80"/>
      <c r="ECB1" s="80"/>
      <c r="ECC1" s="80"/>
      <c r="ECD1" s="80"/>
      <c r="ECE1" s="80"/>
      <c r="ECF1" s="80"/>
      <c r="ECG1" s="80"/>
      <c r="ECH1" s="80"/>
      <c r="ECI1" s="80"/>
      <c r="ECJ1" s="80"/>
      <c r="ECK1" s="80"/>
      <c r="ECL1" s="80"/>
      <c r="ECM1" s="80"/>
      <c r="ECN1" s="80"/>
      <c r="ECO1" s="80"/>
      <c r="ECP1" s="80"/>
      <c r="ECQ1" s="80"/>
      <c r="ECR1" s="80"/>
      <c r="ECS1" s="80"/>
      <c r="ECT1" s="80"/>
      <c r="ECU1" s="80"/>
      <c r="ECV1" s="80"/>
      <c r="ECW1" s="80"/>
      <c r="ECX1" s="80"/>
      <c r="ECY1" s="80"/>
      <c r="ECZ1" s="80"/>
      <c r="EDA1" s="80"/>
      <c r="EDB1" s="80"/>
      <c r="EDC1" s="80"/>
      <c r="EDD1" s="80"/>
      <c r="EDE1" s="80"/>
      <c r="EDF1" s="80"/>
      <c r="EDG1" s="80"/>
      <c r="EDH1" s="80"/>
      <c r="EDI1" s="80"/>
      <c r="EDJ1" s="80"/>
      <c r="EDK1" s="80"/>
      <c r="EDL1" s="80"/>
      <c r="EDM1" s="80"/>
      <c r="EDN1" s="80"/>
      <c r="EDO1" s="80"/>
      <c r="EDP1" s="80"/>
      <c r="EDQ1" s="80"/>
      <c r="EDR1" s="80"/>
      <c r="EDS1" s="80"/>
      <c r="EDT1" s="80"/>
      <c r="EDU1" s="80"/>
      <c r="EDV1" s="80"/>
      <c r="EDW1" s="80"/>
      <c r="EDX1" s="80"/>
      <c r="EDY1" s="80"/>
      <c r="EDZ1" s="80"/>
      <c r="EEA1" s="80"/>
      <c r="EEB1" s="80"/>
      <c r="EEC1" s="80"/>
      <c r="EED1" s="80"/>
      <c r="EEE1" s="80"/>
      <c r="EEF1" s="80"/>
      <c r="EEG1" s="80"/>
      <c r="EEH1" s="80"/>
      <c r="EEI1" s="80"/>
      <c r="EEJ1" s="80"/>
      <c r="EEK1" s="80"/>
      <c r="EEL1" s="80"/>
      <c r="EEM1" s="80"/>
      <c r="EEN1" s="80"/>
      <c r="EEO1" s="80"/>
      <c r="EEP1" s="80"/>
      <c r="EEQ1" s="80"/>
      <c r="EER1" s="80"/>
      <c r="EES1" s="80"/>
      <c r="EET1" s="80"/>
      <c r="EEU1" s="80"/>
      <c r="EEV1" s="80"/>
      <c r="EEW1" s="80"/>
      <c r="EEX1" s="80"/>
      <c r="EEY1" s="80"/>
      <c r="EEZ1" s="80"/>
      <c r="EFA1" s="80"/>
      <c r="EFB1" s="80"/>
      <c r="EFC1" s="80"/>
      <c r="EFD1" s="80"/>
      <c r="EFE1" s="80"/>
      <c r="EFF1" s="80"/>
      <c r="EFG1" s="80"/>
      <c r="EFH1" s="80"/>
      <c r="EFI1" s="80"/>
      <c r="EFJ1" s="80"/>
      <c r="EFK1" s="80"/>
      <c r="EFL1" s="80"/>
      <c r="EFM1" s="80"/>
      <c r="EFN1" s="80"/>
      <c r="EFO1" s="80"/>
      <c r="EFP1" s="80"/>
      <c r="EFQ1" s="80"/>
      <c r="EFR1" s="80"/>
      <c r="EFS1" s="80"/>
      <c r="EFT1" s="80"/>
      <c r="EFU1" s="80"/>
      <c r="EFV1" s="80"/>
      <c r="EFW1" s="80"/>
      <c r="EFX1" s="80"/>
      <c r="EFY1" s="80"/>
      <c r="EFZ1" s="80"/>
      <c r="EGA1" s="80"/>
      <c r="EGB1" s="80"/>
      <c r="EGC1" s="80"/>
      <c r="EGD1" s="80"/>
      <c r="EGE1" s="80"/>
      <c r="EGF1" s="80"/>
      <c r="EGG1" s="80"/>
      <c r="EGH1" s="80"/>
      <c r="EGI1" s="80"/>
      <c r="EGJ1" s="80"/>
      <c r="EGK1" s="80"/>
      <c r="EGL1" s="80"/>
      <c r="EGM1" s="80"/>
      <c r="EGN1" s="80"/>
      <c r="EGO1" s="80"/>
      <c r="EGP1" s="80"/>
      <c r="EGQ1" s="80"/>
      <c r="EGR1" s="80"/>
      <c r="EGS1" s="80"/>
      <c r="EGT1" s="80"/>
      <c r="EGU1" s="80"/>
      <c r="EGV1" s="80"/>
      <c r="EGW1" s="80"/>
      <c r="EGX1" s="80"/>
      <c r="EGY1" s="80"/>
      <c r="EGZ1" s="80"/>
      <c r="EHA1" s="80"/>
      <c r="EHB1" s="80"/>
      <c r="EHC1" s="80"/>
      <c r="EHD1" s="80"/>
      <c r="EHE1" s="80"/>
      <c r="EHF1" s="80"/>
      <c r="EHG1" s="80"/>
      <c r="EHH1" s="80"/>
      <c r="EHI1" s="80"/>
      <c r="EHJ1" s="80"/>
      <c r="EHK1" s="80"/>
      <c r="EHL1" s="80"/>
      <c r="EHM1" s="80"/>
      <c r="EHN1" s="80"/>
      <c r="EHO1" s="80"/>
      <c r="EHP1" s="80"/>
      <c r="EHQ1" s="80"/>
      <c r="EHR1" s="80"/>
      <c r="EHS1" s="80"/>
      <c r="EHT1" s="80"/>
      <c r="EHU1" s="80"/>
      <c r="EHV1" s="80"/>
      <c r="EHW1" s="80"/>
      <c r="EHX1" s="80"/>
      <c r="EHY1" s="80"/>
      <c r="EHZ1" s="80"/>
      <c r="EIA1" s="80"/>
      <c r="EIB1" s="80"/>
      <c r="EIC1" s="80"/>
      <c r="EID1" s="80"/>
      <c r="EIE1" s="80"/>
      <c r="EIF1" s="80"/>
      <c r="EIG1" s="80"/>
      <c r="EIH1" s="80"/>
      <c r="EII1" s="80"/>
      <c r="EIJ1" s="80"/>
      <c r="EIK1" s="80"/>
      <c r="EIL1" s="80"/>
      <c r="EIM1" s="80"/>
      <c r="EIN1" s="80"/>
      <c r="EIO1" s="80"/>
      <c r="EIP1" s="80"/>
      <c r="EIQ1" s="80"/>
      <c r="EIR1" s="80"/>
      <c r="EIS1" s="80"/>
      <c r="EIT1" s="80"/>
      <c r="EIU1" s="80"/>
      <c r="EIV1" s="80"/>
      <c r="EIW1" s="80"/>
      <c r="EIX1" s="80"/>
      <c r="EIY1" s="80"/>
      <c r="EIZ1" s="80"/>
      <c r="EJA1" s="80"/>
      <c r="EJB1" s="80"/>
      <c r="EJC1" s="80"/>
      <c r="EJD1" s="80"/>
      <c r="EJE1" s="80"/>
      <c r="EJF1" s="80"/>
      <c r="EJG1" s="80"/>
      <c r="EJH1" s="80"/>
      <c r="EJI1" s="80"/>
      <c r="EJJ1" s="80"/>
      <c r="EJK1" s="80"/>
      <c r="EJL1" s="80"/>
      <c r="EJM1" s="80"/>
      <c r="EJN1" s="80"/>
      <c r="EJO1" s="80"/>
      <c r="EJP1" s="80"/>
      <c r="EJQ1" s="80"/>
      <c r="EJR1" s="80"/>
      <c r="EJS1" s="80"/>
      <c r="EJT1" s="80"/>
      <c r="EJU1" s="80"/>
      <c r="EJV1" s="80"/>
      <c r="EJW1" s="80"/>
      <c r="EJX1" s="80"/>
      <c r="EJY1" s="80"/>
      <c r="EJZ1" s="80"/>
      <c r="EKA1" s="80"/>
      <c r="EKB1" s="80"/>
      <c r="EKC1" s="80"/>
      <c r="EKD1" s="80"/>
      <c r="EKE1" s="80"/>
      <c r="EKF1" s="80"/>
      <c r="EKG1" s="80"/>
      <c r="EKH1" s="80"/>
      <c r="EKI1" s="80"/>
      <c r="EKJ1" s="80"/>
      <c r="EKK1" s="80"/>
      <c r="EKL1" s="80"/>
      <c r="EKM1" s="80"/>
      <c r="EKN1" s="80"/>
      <c r="EKO1" s="80"/>
      <c r="EKP1" s="80"/>
      <c r="EKQ1" s="80"/>
      <c r="EKR1" s="80"/>
      <c r="EKS1" s="80"/>
      <c r="EKT1" s="80"/>
      <c r="EKU1" s="80"/>
      <c r="EKV1" s="80"/>
      <c r="EKW1" s="80"/>
      <c r="EKX1" s="80"/>
      <c r="EKY1" s="80"/>
      <c r="EKZ1" s="80"/>
      <c r="ELA1" s="80"/>
      <c r="ELB1" s="80"/>
      <c r="ELC1" s="80"/>
      <c r="ELD1" s="80"/>
      <c r="ELE1" s="80"/>
      <c r="ELF1" s="80"/>
      <c r="ELG1" s="80"/>
      <c r="ELH1" s="80"/>
      <c r="ELI1" s="80"/>
      <c r="ELJ1" s="80"/>
      <c r="ELK1" s="80"/>
      <c r="ELL1" s="80"/>
      <c r="ELM1" s="80"/>
      <c r="ELN1" s="80"/>
      <c r="ELO1" s="80"/>
      <c r="ELP1" s="80"/>
      <c r="ELQ1" s="80"/>
      <c r="ELR1" s="80"/>
      <c r="ELS1" s="80"/>
      <c r="ELT1" s="80"/>
      <c r="ELU1" s="80"/>
      <c r="ELV1" s="80"/>
      <c r="ELW1" s="80"/>
      <c r="ELX1" s="80"/>
      <c r="ELY1" s="80"/>
      <c r="ELZ1" s="80"/>
      <c r="EMA1" s="80"/>
      <c r="EMB1" s="80"/>
      <c r="EMC1" s="80"/>
      <c r="EMD1" s="80"/>
      <c r="EME1" s="80"/>
      <c r="EMF1" s="80"/>
      <c r="EMG1" s="80"/>
      <c r="EMH1" s="80"/>
      <c r="EMI1" s="80"/>
      <c r="EMJ1" s="80"/>
      <c r="EMK1" s="80"/>
      <c r="EML1" s="80"/>
      <c r="EMM1" s="80"/>
      <c r="EMN1" s="80"/>
      <c r="EMO1" s="80"/>
      <c r="EMP1" s="80"/>
      <c r="EMQ1" s="80"/>
      <c r="EMR1" s="80"/>
      <c r="EMS1" s="80"/>
      <c r="EMT1" s="80"/>
      <c r="EMU1" s="80"/>
      <c r="EMV1" s="80"/>
      <c r="EMW1" s="80"/>
      <c r="EMX1" s="80"/>
      <c r="EMY1" s="80"/>
      <c r="EMZ1" s="80"/>
      <c r="ENA1" s="80"/>
      <c r="ENB1" s="80"/>
      <c r="ENC1" s="80"/>
      <c r="END1" s="80"/>
      <c r="ENE1" s="80"/>
      <c r="ENF1" s="80"/>
      <c r="ENG1" s="80"/>
      <c r="ENH1" s="80"/>
      <c r="ENI1" s="80"/>
      <c r="ENJ1" s="80"/>
      <c r="ENK1" s="80"/>
      <c r="ENL1" s="80"/>
      <c r="ENM1" s="80"/>
      <c r="ENN1" s="80"/>
      <c r="ENO1" s="80"/>
      <c r="ENP1" s="80"/>
      <c r="ENQ1" s="80"/>
      <c r="ENR1" s="80"/>
      <c r="ENS1" s="80"/>
      <c r="ENT1" s="80"/>
      <c r="ENU1" s="80"/>
      <c r="ENV1" s="80"/>
      <c r="ENW1" s="80"/>
      <c r="ENX1" s="80"/>
      <c r="ENY1" s="80"/>
      <c r="ENZ1" s="80"/>
      <c r="EOA1" s="80"/>
      <c r="EOB1" s="80"/>
      <c r="EOC1" s="80"/>
      <c r="EOD1" s="80"/>
      <c r="EOE1" s="80"/>
      <c r="EOF1" s="80"/>
      <c r="EOG1" s="80"/>
      <c r="EOH1" s="80"/>
      <c r="EOI1" s="80"/>
      <c r="EOJ1" s="80"/>
      <c r="EOK1" s="80"/>
      <c r="EOL1" s="80"/>
      <c r="EOM1" s="80"/>
      <c r="EON1" s="80"/>
      <c r="EOO1" s="80"/>
      <c r="EOP1" s="80"/>
      <c r="EOQ1" s="80"/>
      <c r="EOR1" s="80"/>
      <c r="EOS1" s="80"/>
      <c r="EOT1" s="80"/>
      <c r="EOU1" s="80"/>
      <c r="EOV1" s="80"/>
      <c r="EOW1" s="80"/>
      <c r="EOX1" s="80"/>
      <c r="EOY1" s="80"/>
      <c r="EOZ1" s="80"/>
      <c r="EPA1" s="80"/>
      <c r="EPB1" s="80"/>
      <c r="EPC1" s="80"/>
      <c r="EPD1" s="80"/>
      <c r="EPE1" s="80"/>
      <c r="EPF1" s="80"/>
      <c r="EPG1" s="80"/>
      <c r="EPH1" s="80"/>
      <c r="EPI1" s="80"/>
      <c r="EPJ1" s="80"/>
      <c r="EPK1" s="80"/>
      <c r="EPL1" s="80"/>
      <c r="EPM1" s="80"/>
      <c r="EPN1" s="80"/>
      <c r="EPO1" s="80"/>
      <c r="EPP1" s="80"/>
      <c r="EPQ1" s="80"/>
      <c r="EPR1" s="80"/>
      <c r="EPS1" s="80"/>
      <c r="EPT1" s="80"/>
      <c r="EPU1" s="80"/>
      <c r="EPV1" s="80"/>
      <c r="EPW1" s="80"/>
      <c r="EPX1" s="80"/>
      <c r="EPY1" s="80"/>
      <c r="EPZ1" s="80"/>
      <c r="EQA1" s="80"/>
      <c r="EQB1" s="80"/>
      <c r="EQC1" s="80"/>
      <c r="EQD1" s="80"/>
      <c r="EQE1" s="80"/>
      <c r="EQF1" s="80"/>
      <c r="EQG1" s="80"/>
      <c r="EQH1" s="80"/>
      <c r="EQI1" s="80"/>
      <c r="EQJ1" s="80"/>
      <c r="EQK1" s="80"/>
      <c r="EQL1" s="80"/>
      <c r="EQM1" s="80"/>
      <c r="EQN1" s="80"/>
      <c r="EQO1" s="80"/>
      <c r="EQP1" s="80"/>
      <c r="EQQ1" s="80"/>
      <c r="EQR1" s="80"/>
      <c r="EQS1" s="80"/>
      <c r="EQT1" s="80"/>
      <c r="EQU1" s="80"/>
      <c r="EQV1" s="80"/>
      <c r="EQW1" s="80"/>
      <c r="EQX1" s="80"/>
      <c r="EQY1" s="80"/>
      <c r="EQZ1" s="80"/>
      <c r="ERA1" s="80"/>
      <c r="ERB1" s="80"/>
      <c r="ERC1" s="80"/>
      <c r="ERD1" s="80"/>
      <c r="ERE1" s="80"/>
      <c r="ERF1" s="80"/>
      <c r="ERG1" s="80"/>
      <c r="ERH1" s="80"/>
      <c r="ERI1" s="80"/>
      <c r="ERJ1" s="80"/>
      <c r="ERK1" s="80"/>
      <c r="ERL1" s="80"/>
      <c r="ERM1" s="80"/>
      <c r="ERN1" s="80"/>
      <c r="ERO1" s="80"/>
      <c r="ERP1" s="80"/>
      <c r="ERQ1" s="80"/>
      <c r="ERR1" s="80"/>
      <c r="ERS1" s="80"/>
      <c r="ERT1" s="80"/>
      <c r="ERU1" s="80"/>
      <c r="ERV1" s="80"/>
      <c r="ERW1" s="80"/>
      <c r="ERX1" s="80"/>
      <c r="ERY1" s="80"/>
      <c r="ERZ1" s="80"/>
      <c r="ESA1" s="80"/>
      <c r="ESB1" s="80"/>
      <c r="ESC1" s="80"/>
      <c r="ESD1" s="80"/>
      <c r="ESE1" s="80"/>
      <c r="ESF1" s="80"/>
      <c r="ESG1" s="80"/>
      <c r="ESH1" s="80"/>
      <c r="ESI1" s="80"/>
      <c r="ESJ1" s="80"/>
      <c r="ESK1" s="80"/>
      <c r="ESL1" s="80"/>
      <c r="ESM1" s="80"/>
      <c r="ESN1" s="80"/>
      <c r="ESO1" s="80"/>
      <c r="ESP1" s="80"/>
      <c r="ESQ1" s="80"/>
      <c r="ESR1" s="80"/>
      <c r="ESS1" s="80"/>
      <c r="EST1" s="80"/>
      <c r="ESU1" s="80"/>
      <c r="ESV1" s="80"/>
      <c r="ESW1" s="80"/>
      <c r="ESX1" s="80"/>
      <c r="ESY1" s="80"/>
      <c r="ESZ1" s="80"/>
      <c r="ETA1" s="80"/>
      <c r="ETB1" s="80"/>
      <c r="ETC1" s="80"/>
      <c r="ETD1" s="80"/>
      <c r="ETE1" s="80"/>
      <c r="ETF1" s="80"/>
      <c r="ETG1" s="80"/>
      <c r="ETH1" s="80"/>
      <c r="ETI1" s="80"/>
      <c r="ETJ1" s="80"/>
      <c r="ETK1" s="80"/>
      <c r="ETL1" s="80"/>
      <c r="ETM1" s="80"/>
      <c r="ETN1" s="80"/>
      <c r="ETO1" s="80"/>
      <c r="ETP1" s="80"/>
      <c r="ETQ1" s="80"/>
      <c r="ETR1" s="80"/>
      <c r="ETS1" s="80"/>
      <c r="ETT1" s="80"/>
      <c r="ETU1" s="80"/>
      <c r="ETV1" s="80"/>
      <c r="ETW1" s="80"/>
      <c r="ETX1" s="80"/>
      <c r="ETY1" s="80"/>
      <c r="ETZ1" s="80"/>
      <c r="EUA1" s="80"/>
      <c r="EUB1" s="80"/>
      <c r="EUC1" s="80"/>
      <c r="EUD1" s="80"/>
      <c r="EUE1" s="80"/>
      <c r="EUF1" s="80"/>
      <c r="EUG1" s="80"/>
      <c r="EUH1" s="80"/>
      <c r="EUI1" s="80"/>
      <c r="EUJ1" s="80"/>
      <c r="EUK1" s="80"/>
      <c r="EUL1" s="80"/>
      <c r="EUM1" s="80"/>
      <c r="EUN1" s="80"/>
      <c r="EUO1" s="80"/>
      <c r="EUP1" s="80"/>
      <c r="EUQ1" s="80"/>
      <c r="EUR1" s="80"/>
      <c r="EUS1" s="80"/>
      <c r="EUT1" s="80"/>
      <c r="EUU1" s="80"/>
      <c r="EUV1" s="80"/>
      <c r="EUW1" s="80"/>
      <c r="EUX1" s="80"/>
      <c r="EUY1" s="80"/>
      <c r="EUZ1" s="80"/>
      <c r="EVA1" s="80"/>
      <c r="EVB1" s="80"/>
      <c r="EVC1" s="80"/>
      <c r="EVD1" s="80"/>
      <c r="EVE1" s="80"/>
      <c r="EVF1" s="80"/>
      <c r="EVG1" s="80"/>
      <c r="EVH1" s="80"/>
      <c r="EVI1" s="80"/>
      <c r="EVJ1" s="80"/>
      <c r="EVK1" s="80"/>
      <c r="EVL1" s="80"/>
      <c r="EVM1" s="80"/>
      <c r="EVN1" s="80"/>
      <c r="EVO1" s="80"/>
      <c r="EVP1" s="80"/>
      <c r="EVQ1" s="80"/>
      <c r="EVR1" s="80"/>
      <c r="EVS1" s="80"/>
      <c r="EVT1" s="80"/>
      <c r="EVU1" s="80"/>
      <c r="EVV1" s="80"/>
      <c r="EVW1" s="80"/>
      <c r="EVX1" s="80"/>
      <c r="EVY1" s="80"/>
      <c r="EVZ1" s="80"/>
      <c r="EWA1" s="80"/>
      <c r="EWB1" s="80"/>
      <c r="EWC1" s="80"/>
      <c r="EWD1" s="80"/>
      <c r="EWE1" s="80"/>
      <c r="EWF1" s="80"/>
      <c r="EWG1" s="80"/>
      <c r="EWH1" s="80"/>
      <c r="EWI1" s="80"/>
      <c r="EWJ1" s="80"/>
      <c r="EWK1" s="80"/>
      <c r="EWL1" s="80"/>
      <c r="EWM1" s="80"/>
      <c r="EWN1" s="80"/>
      <c r="EWO1" s="80"/>
      <c r="EWP1" s="80"/>
      <c r="EWQ1" s="80"/>
      <c r="EWR1" s="80"/>
      <c r="EWS1" s="80"/>
      <c r="EWT1" s="80"/>
      <c r="EWU1" s="80"/>
      <c r="EWV1" s="80"/>
      <c r="EWW1" s="80"/>
      <c r="EWX1" s="80"/>
      <c r="EWY1" s="80"/>
      <c r="EWZ1" s="80"/>
      <c r="EXA1" s="80"/>
      <c r="EXB1" s="80"/>
      <c r="EXC1" s="80"/>
      <c r="EXD1" s="80"/>
      <c r="EXE1" s="80"/>
      <c r="EXF1" s="80"/>
      <c r="EXG1" s="80"/>
      <c r="EXH1" s="80"/>
      <c r="EXI1" s="80"/>
      <c r="EXJ1" s="80"/>
      <c r="EXK1" s="80"/>
      <c r="EXL1" s="80"/>
      <c r="EXM1" s="80"/>
      <c r="EXN1" s="80"/>
      <c r="EXO1" s="80"/>
      <c r="EXP1" s="80"/>
      <c r="EXQ1" s="80"/>
      <c r="EXR1" s="80"/>
      <c r="EXS1" s="80"/>
      <c r="EXT1" s="80"/>
      <c r="EXU1" s="80"/>
      <c r="EXV1" s="80"/>
      <c r="EXW1" s="80"/>
      <c r="EXX1" s="80"/>
      <c r="EXY1" s="80"/>
      <c r="EXZ1" s="80"/>
      <c r="EYA1" s="80"/>
      <c r="EYB1" s="80"/>
      <c r="EYC1" s="80"/>
      <c r="EYD1" s="80"/>
      <c r="EYE1" s="80"/>
      <c r="EYF1" s="80"/>
      <c r="EYG1" s="80"/>
      <c r="EYH1" s="80"/>
      <c r="EYI1" s="80"/>
      <c r="EYJ1" s="80"/>
      <c r="EYK1" s="80"/>
      <c r="EYL1" s="80"/>
      <c r="EYM1" s="80"/>
      <c r="EYN1" s="80"/>
      <c r="EYO1" s="80"/>
      <c r="EYP1" s="80"/>
      <c r="EYQ1" s="80"/>
      <c r="EYR1" s="80"/>
      <c r="EYS1" s="80"/>
      <c r="EYT1" s="80"/>
      <c r="EYU1" s="80"/>
      <c r="EYV1" s="80"/>
      <c r="EYW1" s="80"/>
      <c r="EYX1" s="80"/>
      <c r="EYY1" s="80"/>
      <c r="EYZ1" s="80"/>
      <c r="EZA1" s="80"/>
      <c r="EZB1" s="80"/>
      <c r="EZC1" s="80"/>
      <c r="EZD1" s="80"/>
      <c r="EZE1" s="80"/>
      <c r="EZF1" s="80"/>
      <c r="EZG1" s="80"/>
      <c r="EZH1" s="80"/>
      <c r="EZI1" s="80"/>
      <c r="EZJ1" s="80"/>
      <c r="EZK1" s="80"/>
      <c r="EZL1" s="80"/>
      <c r="EZM1" s="80"/>
      <c r="EZN1" s="80"/>
      <c r="EZO1" s="80"/>
      <c r="EZP1" s="80"/>
      <c r="EZQ1" s="80"/>
      <c r="EZR1" s="80"/>
      <c r="EZS1" s="80"/>
      <c r="EZT1" s="80"/>
      <c r="EZU1" s="80"/>
      <c r="EZV1" s="80"/>
      <c r="EZW1" s="80"/>
      <c r="EZX1" s="80"/>
      <c r="EZY1" s="80"/>
      <c r="EZZ1" s="80"/>
      <c r="FAA1" s="80"/>
      <c r="FAB1" s="80"/>
      <c r="FAC1" s="80"/>
      <c r="FAD1" s="80"/>
      <c r="FAE1" s="80"/>
      <c r="FAF1" s="80"/>
      <c r="FAG1" s="80"/>
      <c r="FAH1" s="80"/>
      <c r="FAI1" s="80"/>
      <c r="FAJ1" s="80"/>
      <c r="FAK1" s="80"/>
      <c r="FAL1" s="80"/>
      <c r="FAM1" s="80"/>
      <c r="FAN1" s="80"/>
      <c r="FAO1" s="80"/>
      <c r="FAP1" s="80"/>
      <c r="FAQ1" s="80"/>
      <c r="FAR1" s="80"/>
      <c r="FAS1" s="80"/>
      <c r="FAT1" s="80"/>
      <c r="FAU1" s="80"/>
      <c r="FAV1" s="80"/>
      <c r="FAW1" s="80"/>
      <c r="FAX1" s="80"/>
      <c r="FAY1" s="80"/>
      <c r="FAZ1" s="80"/>
      <c r="FBA1" s="80"/>
      <c r="FBB1" s="80"/>
      <c r="FBC1" s="80"/>
      <c r="FBD1" s="80"/>
      <c r="FBE1" s="80"/>
      <c r="FBF1" s="80"/>
      <c r="FBG1" s="80"/>
      <c r="FBH1" s="80"/>
      <c r="FBI1" s="80"/>
      <c r="FBJ1" s="80"/>
      <c r="FBK1" s="80"/>
      <c r="FBL1" s="80"/>
      <c r="FBM1" s="80"/>
      <c r="FBN1" s="80"/>
      <c r="FBO1" s="80"/>
      <c r="FBP1" s="80"/>
      <c r="FBQ1" s="80"/>
      <c r="FBR1" s="80"/>
      <c r="FBS1" s="80"/>
      <c r="FBT1" s="80"/>
      <c r="FBU1" s="80"/>
      <c r="FBV1" s="80"/>
      <c r="FBW1" s="80"/>
      <c r="FBX1" s="80"/>
      <c r="FBY1" s="80"/>
      <c r="FBZ1" s="80"/>
      <c r="FCA1" s="80"/>
      <c r="FCB1" s="80"/>
      <c r="FCC1" s="80"/>
      <c r="FCD1" s="80"/>
      <c r="FCE1" s="80"/>
      <c r="FCF1" s="80"/>
      <c r="FCG1" s="80"/>
      <c r="FCH1" s="80"/>
      <c r="FCI1" s="80"/>
      <c r="FCJ1" s="80"/>
      <c r="FCK1" s="80"/>
      <c r="FCL1" s="80"/>
      <c r="FCM1" s="80"/>
      <c r="FCN1" s="80"/>
      <c r="FCO1" s="80"/>
      <c r="FCP1" s="80"/>
      <c r="FCQ1" s="80"/>
      <c r="FCR1" s="80"/>
      <c r="FCS1" s="80"/>
      <c r="FCT1" s="80"/>
      <c r="FCU1" s="80"/>
      <c r="FCV1" s="80"/>
      <c r="FCW1" s="80"/>
      <c r="FCX1" s="80"/>
      <c r="FCY1" s="80"/>
      <c r="FCZ1" s="80"/>
      <c r="FDA1" s="80"/>
      <c r="FDB1" s="80"/>
      <c r="FDC1" s="80"/>
      <c r="FDD1" s="80"/>
      <c r="FDE1" s="80"/>
      <c r="FDF1" s="80"/>
      <c r="FDG1" s="80"/>
      <c r="FDH1" s="80"/>
      <c r="FDI1" s="80"/>
      <c r="FDJ1" s="80"/>
      <c r="FDK1" s="80"/>
      <c r="FDL1" s="80"/>
      <c r="FDM1" s="80"/>
      <c r="FDN1" s="80"/>
      <c r="FDO1" s="80"/>
      <c r="FDP1" s="80"/>
      <c r="FDQ1" s="80"/>
      <c r="FDR1" s="80"/>
      <c r="FDS1" s="80"/>
      <c r="FDT1" s="80"/>
      <c r="FDU1" s="80"/>
      <c r="FDV1" s="80"/>
      <c r="FDW1" s="80"/>
      <c r="FDX1" s="80"/>
      <c r="FDY1" s="80"/>
      <c r="FDZ1" s="80"/>
      <c r="FEA1" s="80"/>
      <c r="FEB1" s="80"/>
      <c r="FEC1" s="80"/>
      <c r="FED1" s="80"/>
      <c r="FEE1" s="80"/>
      <c r="FEF1" s="80"/>
      <c r="FEG1" s="80"/>
      <c r="FEH1" s="80"/>
      <c r="FEI1" s="80"/>
      <c r="FEJ1" s="80"/>
      <c r="FEK1" s="80"/>
      <c r="FEL1" s="80"/>
      <c r="FEM1" s="80"/>
      <c r="FEN1" s="80"/>
      <c r="FEO1" s="80"/>
      <c r="FEP1" s="80"/>
      <c r="FEQ1" s="80"/>
      <c r="FER1" s="80"/>
      <c r="FES1" s="80"/>
      <c r="FET1" s="80"/>
      <c r="FEU1" s="80"/>
      <c r="FEV1" s="80"/>
      <c r="FEW1" s="80"/>
      <c r="FEX1" s="80"/>
      <c r="FEY1" s="80"/>
      <c r="FEZ1" s="80"/>
      <c r="FFA1" s="80"/>
      <c r="FFB1" s="80"/>
      <c r="FFC1" s="80"/>
      <c r="FFD1" s="80"/>
      <c r="FFE1" s="80"/>
      <c r="FFF1" s="80"/>
      <c r="FFG1" s="80"/>
      <c r="FFH1" s="80"/>
      <c r="FFI1" s="80"/>
      <c r="FFJ1" s="80"/>
      <c r="FFK1" s="80"/>
      <c r="FFL1" s="80"/>
      <c r="FFM1" s="80"/>
      <c r="FFN1" s="80"/>
      <c r="FFO1" s="80"/>
      <c r="FFP1" s="80"/>
      <c r="FFQ1" s="80"/>
      <c r="FFR1" s="80"/>
      <c r="FFS1" s="80"/>
      <c r="FFT1" s="80"/>
      <c r="FFU1" s="80"/>
      <c r="FFV1" s="80"/>
      <c r="FFW1" s="80"/>
      <c r="FFX1" s="80"/>
      <c r="FFY1" s="80"/>
      <c r="FFZ1" s="80"/>
      <c r="FGA1" s="80"/>
      <c r="FGB1" s="80"/>
      <c r="FGC1" s="80"/>
      <c r="FGD1" s="80"/>
      <c r="FGE1" s="80"/>
      <c r="FGF1" s="80"/>
      <c r="FGG1" s="80"/>
      <c r="FGH1" s="80"/>
      <c r="FGI1" s="80"/>
      <c r="FGJ1" s="80"/>
      <c r="FGK1" s="80"/>
      <c r="FGL1" s="80"/>
      <c r="FGM1" s="80"/>
      <c r="FGN1" s="80"/>
      <c r="FGO1" s="80"/>
      <c r="FGP1" s="80"/>
      <c r="FGQ1" s="80"/>
      <c r="FGR1" s="80"/>
      <c r="FGS1" s="80"/>
      <c r="FGT1" s="80"/>
      <c r="FGU1" s="80"/>
      <c r="FGV1" s="80"/>
      <c r="FGW1" s="80"/>
      <c r="FGX1" s="80"/>
      <c r="FGY1" s="80"/>
      <c r="FGZ1" s="80"/>
      <c r="FHA1" s="80"/>
      <c r="FHB1" s="80"/>
      <c r="FHC1" s="80"/>
      <c r="FHD1" s="80"/>
      <c r="FHE1" s="80"/>
      <c r="FHF1" s="80"/>
      <c r="FHG1" s="80"/>
      <c r="FHH1" s="80"/>
      <c r="FHI1" s="80"/>
      <c r="FHJ1" s="80"/>
      <c r="FHK1" s="80"/>
      <c r="FHL1" s="80"/>
      <c r="FHM1" s="80"/>
      <c r="FHN1" s="80"/>
      <c r="FHO1" s="80"/>
      <c r="FHP1" s="80"/>
      <c r="FHQ1" s="80"/>
      <c r="FHR1" s="80"/>
      <c r="FHS1" s="80"/>
      <c r="FHT1" s="80"/>
      <c r="FHU1" s="80"/>
      <c r="FHV1" s="80"/>
      <c r="FHW1" s="80"/>
      <c r="FHX1" s="80"/>
      <c r="FHY1" s="80"/>
      <c r="FHZ1" s="80"/>
      <c r="FIA1" s="80"/>
      <c r="FIB1" s="80"/>
      <c r="FIC1" s="80"/>
      <c r="FID1" s="80"/>
      <c r="FIE1" s="80"/>
      <c r="FIF1" s="80"/>
      <c r="FIG1" s="80"/>
      <c r="FIH1" s="80"/>
      <c r="FII1" s="80"/>
      <c r="FIJ1" s="80"/>
      <c r="FIK1" s="80"/>
      <c r="FIL1" s="80"/>
      <c r="FIM1" s="80"/>
      <c r="FIN1" s="80"/>
      <c r="FIO1" s="80"/>
      <c r="FIP1" s="80"/>
      <c r="FIQ1" s="80"/>
      <c r="FIR1" s="80"/>
      <c r="FIS1" s="80"/>
      <c r="FIT1" s="80"/>
      <c r="FIU1" s="80"/>
      <c r="FIV1" s="80"/>
      <c r="FIW1" s="80"/>
      <c r="FIX1" s="80"/>
      <c r="FIY1" s="80"/>
      <c r="FIZ1" s="80"/>
      <c r="FJA1" s="80"/>
      <c r="FJB1" s="80"/>
      <c r="FJC1" s="80"/>
      <c r="FJD1" s="80"/>
      <c r="FJE1" s="80"/>
      <c r="FJF1" s="80"/>
      <c r="FJG1" s="80"/>
      <c r="FJH1" s="80"/>
      <c r="FJI1" s="80"/>
      <c r="FJJ1" s="80"/>
      <c r="FJK1" s="80"/>
      <c r="FJL1" s="80"/>
      <c r="FJM1" s="80"/>
      <c r="FJN1" s="80"/>
      <c r="FJO1" s="80"/>
      <c r="FJP1" s="80"/>
      <c r="FJQ1" s="80"/>
      <c r="FJR1" s="80"/>
      <c r="FJS1" s="80"/>
      <c r="FJT1" s="80"/>
      <c r="FJU1" s="80"/>
      <c r="FJV1" s="80"/>
      <c r="FJW1" s="80"/>
      <c r="FJX1" s="80"/>
      <c r="FJY1" s="80"/>
      <c r="FJZ1" s="80"/>
      <c r="FKA1" s="80"/>
      <c r="FKB1" s="80"/>
      <c r="FKC1" s="80"/>
      <c r="FKD1" s="80"/>
      <c r="FKE1" s="80"/>
      <c r="FKF1" s="80"/>
      <c r="FKG1" s="80"/>
      <c r="FKH1" s="80"/>
      <c r="FKI1" s="80"/>
      <c r="FKJ1" s="80"/>
      <c r="FKK1" s="80"/>
      <c r="FKL1" s="80"/>
      <c r="FKM1" s="80"/>
      <c r="FKN1" s="80"/>
      <c r="FKO1" s="80"/>
      <c r="FKP1" s="80"/>
      <c r="FKQ1" s="80"/>
      <c r="FKR1" s="80"/>
      <c r="FKS1" s="80"/>
      <c r="FKT1" s="80"/>
      <c r="FKU1" s="80"/>
      <c r="FKV1" s="80"/>
      <c r="FKW1" s="80"/>
      <c r="FKX1" s="80"/>
      <c r="FKY1" s="80"/>
      <c r="FKZ1" s="80"/>
      <c r="FLA1" s="80"/>
      <c r="FLB1" s="80"/>
      <c r="FLC1" s="80"/>
      <c r="FLD1" s="80"/>
      <c r="FLE1" s="80"/>
      <c r="FLF1" s="80"/>
      <c r="FLG1" s="80"/>
      <c r="FLH1" s="80"/>
      <c r="FLI1" s="80"/>
      <c r="FLJ1" s="80"/>
      <c r="FLK1" s="80"/>
      <c r="FLL1" s="80"/>
      <c r="FLM1" s="80"/>
      <c r="FLN1" s="80"/>
      <c r="FLO1" s="80"/>
      <c r="FLP1" s="80"/>
      <c r="FLQ1" s="80"/>
      <c r="FLR1" s="80"/>
      <c r="FLS1" s="80"/>
      <c r="FLT1" s="80"/>
      <c r="FLU1" s="80"/>
      <c r="FLV1" s="80"/>
      <c r="FLW1" s="80"/>
      <c r="FLX1" s="80"/>
      <c r="FLY1" s="80"/>
      <c r="FLZ1" s="80"/>
      <c r="FMA1" s="80"/>
      <c r="FMB1" s="80"/>
      <c r="FMC1" s="80"/>
      <c r="FMD1" s="80"/>
      <c r="FME1" s="80"/>
      <c r="FMF1" s="80"/>
      <c r="FMG1" s="80"/>
      <c r="FMH1" s="80"/>
      <c r="FMI1" s="80"/>
      <c r="FMJ1" s="80"/>
      <c r="FMK1" s="80"/>
      <c r="FML1" s="80"/>
      <c r="FMM1" s="80"/>
      <c r="FMN1" s="80"/>
      <c r="FMO1" s="80"/>
      <c r="FMP1" s="80"/>
      <c r="FMQ1" s="80"/>
      <c r="FMR1" s="80"/>
      <c r="FMS1" s="80"/>
      <c r="FMT1" s="80"/>
      <c r="FMU1" s="80"/>
      <c r="FMV1" s="80"/>
      <c r="FMW1" s="80"/>
      <c r="FMX1" s="80"/>
      <c r="FMY1" s="80"/>
      <c r="FMZ1" s="80"/>
      <c r="FNA1" s="80"/>
      <c r="FNB1" s="80"/>
      <c r="FNC1" s="80"/>
      <c r="FND1" s="80"/>
      <c r="FNE1" s="80"/>
      <c r="FNF1" s="80"/>
      <c r="FNG1" s="80"/>
      <c r="FNH1" s="80"/>
      <c r="FNI1" s="80"/>
      <c r="FNJ1" s="80"/>
      <c r="FNK1" s="80"/>
      <c r="FNL1" s="80"/>
      <c r="FNM1" s="80"/>
      <c r="FNN1" s="80"/>
      <c r="FNO1" s="80"/>
      <c r="FNP1" s="80"/>
      <c r="FNQ1" s="80"/>
      <c r="FNR1" s="80"/>
      <c r="FNS1" s="80"/>
      <c r="FNT1" s="80"/>
      <c r="FNU1" s="80"/>
      <c r="FNV1" s="80"/>
      <c r="FNW1" s="80"/>
      <c r="FNX1" s="80"/>
      <c r="FNY1" s="80"/>
      <c r="FNZ1" s="80"/>
      <c r="FOA1" s="80"/>
      <c r="FOB1" s="80"/>
      <c r="FOC1" s="80"/>
      <c r="FOD1" s="80"/>
      <c r="FOE1" s="80"/>
      <c r="FOF1" s="80"/>
      <c r="FOG1" s="80"/>
      <c r="FOH1" s="80"/>
      <c r="FOI1" s="80"/>
      <c r="FOJ1" s="80"/>
      <c r="FOK1" s="80"/>
      <c r="FOL1" s="80"/>
      <c r="FOM1" s="80"/>
      <c r="FON1" s="80"/>
      <c r="FOO1" s="80"/>
      <c r="FOP1" s="80"/>
      <c r="FOQ1" s="80"/>
      <c r="FOR1" s="80"/>
      <c r="FOS1" s="80"/>
      <c r="FOT1" s="80"/>
      <c r="FOU1" s="80"/>
      <c r="FOV1" s="80"/>
      <c r="FOW1" s="80"/>
      <c r="FOX1" s="80"/>
      <c r="FOY1" s="80"/>
      <c r="FOZ1" s="80"/>
      <c r="FPA1" s="80"/>
      <c r="FPB1" s="80"/>
      <c r="FPC1" s="80"/>
      <c r="FPD1" s="80"/>
      <c r="FPE1" s="80"/>
      <c r="FPF1" s="80"/>
      <c r="FPG1" s="80"/>
      <c r="FPH1" s="80"/>
      <c r="FPI1" s="80"/>
      <c r="FPJ1" s="80"/>
      <c r="FPK1" s="80"/>
      <c r="FPL1" s="80"/>
      <c r="FPM1" s="80"/>
      <c r="FPN1" s="80"/>
      <c r="FPO1" s="80"/>
      <c r="FPP1" s="80"/>
      <c r="FPQ1" s="80"/>
      <c r="FPR1" s="80"/>
      <c r="FPS1" s="80"/>
      <c r="FPT1" s="80"/>
      <c r="FPU1" s="80"/>
      <c r="FPV1" s="80"/>
      <c r="FPW1" s="80"/>
      <c r="FPX1" s="80"/>
      <c r="FPY1" s="80"/>
      <c r="FPZ1" s="80"/>
      <c r="FQA1" s="80"/>
      <c r="FQB1" s="80"/>
      <c r="FQC1" s="80"/>
      <c r="FQD1" s="80"/>
      <c r="FQE1" s="80"/>
      <c r="FQF1" s="80"/>
      <c r="FQG1" s="80"/>
      <c r="FQH1" s="80"/>
      <c r="FQI1" s="80"/>
      <c r="FQJ1" s="80"/>
      <c r="FQK1" s="80"/>
      <c r="FQL1" s="80"/>
      <c r="FQM1" s="80"/>
      <c r="FQN1" s="80"/>
      <c r="FQO1" s="80"/>
      <c r="FQP1" s="80"/>
      <c r="FQQ1" s="80"/>
      <c r="FQR1" s="80"/>
      <c r="FQS1" s="80"/>
      <c r="FQT1" s="80"/>
      <c r="FQU1" s="80"/>
      <c r="FQV1" s="80"/>
      <c r="FQW1" s="80"/>
      <c r="FQX1" s="80"/>
      <c r="FQY1" s="80"/>
      <c r="FQZ1" s="80"/>
      <c r="FRA1" s="80"/>
      <c r="FRB1" s="80"/>
      <c r="FRC1" s="80"/>
      <c r="FRD1" s="80"/>
      <c r="FRE1" s="80"/>
      <c r="FRF1" s="80"/>
      <c r="FRG1" s="80"/>
      <c r="FRH1" s="80"/>
      <c r="FRI1" s="80"/>
      <c r="FRJ1" s="80"/>
      <c r="FRK1" s="80"/>
      <c r="FRL1" s="80"/>
      <c r="FRM1" s="80"/>
      <c r="FRN1" s="80"/>
      <c r="FRO1" s="80"/>
      <c r="FRP1" s="80"/>
      <c r="FRQ1" s="80"/>
      <c r="FRR1" s="80"/>
      <c r="FRS1" s="80"/>
      <c r="FRT1" s="80"/>
      <c r="FRU1" s="80"/>
      <c r="FRV1" s="80"/>
      <c r="FRW1" s="80"/>
      <c r="FRX1" s="80"/>
      <c r="FRY1" s="80"/>
      <c r="FRZ1" s="80"/>
      <c r="FSA1" s="80"/>
      <c r="FSB1" s="80"/>
      <c r="FSC1" s="80"/>
      <c r="FSD1" s="80"/>
      <c r="FSE1" s="80"/>
      <c r="FSF1" s="80"/>
      <c r="FSG1" s="80"/>
      <c r="FSH1" s="80"/>
      <c r="FSI1" s="80"/>
      <c r="FSJ1" s="80"/>
      <c r="FSK1" s="80"/>
      <c r="FSL1" s="80"/>
      <c r="FSM1" s="80"/>
      <c r="FSN1" s="80"/>
      <c r="FSO1" s="80"/>
      <c r="FSP1" s="80"/>
      <c r="FSQ1" s="80"/>
      <c r="FSR1" s="80"/>
      <c r="FSS1" s="80"/>
      <c r="FST1" s="80"/>
      <c r="FSU1" s="80"/>
      <c r="FSV1" s="80"/>
      <c r="FSW1" s="80"/>
      <c r="FSX1" s="80"/>
      <c r="FSY1" s="80"/>
      <c r="FSZ1" s="80"/>
      <c r="FTA1" s="80"/>
      <c r="FTB1" s="80"/>
      <c r="FTC1" s="80"/>
      <c r="FTD1" s="80"/>
      <c r="FTE1" s="80"/>
      <c r="FTF1" s="80"/>
      <c r="FTG1" s="80"/>
      <c r="FTH1" s="80"/>
      <c r="FTI1" s="80"/>
      <c r="FTJ1" s="80"/>
      <c r="FTK1" s="80"/>
      <c r="FTL1" s="80"/>
      <c r="FTM1" s="80"/>
      <c r="FTN1" s="80"/>
      <c r="FTO1" s="80"/>
      <c r="FTP1" s="80"/>
      <c r="FTQ1" s="80"/>
      <c r="FTR1" s="80"/>
      <c r="FTS1" s="80"/>
      <c r="FTT1" s="80"/>
      <c r="FTU1" s="80"/>
      <c r="FTV1" s="80"/>
      <c r="FTW1" s="80"/>
      <c r="FTX1" s="80"/>
      <c r="FTY1" s="80"/>
      <c r="FTZ1" s="80"/>
      <c r="FUA1" s="80"/>
      <c r="FUB1" s="80"/>
      <c r="FUC1" s="80"/>
      <c r="FUD1" s="80"/>
      <c r="FUE1" s="80"/>
      <c r="FUF1" s="80"/>
      <c r="FUG1" s="80"/>
      <c r="FUH1" s="80"/>
      <c r="FUI1" s="80"/>
      <c r="FUJ1" s="80"/>
      <c r="FUK1" s="80"/>
      <c r="FUL1" s="80"/>
      <c r="FUM1" s="80"/>
      <c r="FUN1" s="80"/>
      <c r="FUO1" s="80"/>
      <c r="FUP1" s="80"/>
      <c r="FUQ1" s="80"/>
      <c r="FUR1" s="80"/>
      <c r="FUS1" s="80"/>
      <c r="FUT1" s="80"/>
      <c r="FUU1" s="80"/>
      <c r="FUV1" s="80"/>
      <c r="FUW1" s="80"/>
      <c r="FUX1" s="80"/>
      <c r="FUY1" s="80"/>
      <c r="FUZ1" s="80"/>
      <c r="FVA1" s="80"/>
      <c r="FVB1" s="80"/>
      <c r="FVC1" s="80"/>
      <c r="FVD1" s="80"/>
      <c r="FVE1" s="80"/>
      <c r="FVF1" s="80"/>
      <c r="FVG1" s="80"/>
      <c r="FVH1" s="80"/>
      <c r="FVI1" s="80"/>
      <c r="FVJ1" s="80"/>
      <c r="FVK1" s="80"/>
      <c r="FVL1" s="80"/>
      <c r="FVM1" s="80"/>
      <c r="FVN1" s="80"/>
      <c r="FVO1" s="80"/>
      <c r="FVP1" s="80"/>
      <c r="FVQ1" s="80"/>
      <c r="FVR1" s="80"/>
      <c r="FVS1" s="80"/>
      <c r="FVT1" s="80"/>
      <c r="FVU1" s="80"/>
      <c r="FVV1" s="80"/>
      <c r="FVW1" s="80"/>
      <c r="FVX1" s="80"/>
      <c r="FVY1" s="80"/>
      <c r="FVZ1" s="80"/>
      <c r="FWA1" s="80"/>
      <c r="FWB1" s="80"/>
      <c r="FWC1" s="80"/>
      <c r="FWD1" s="80"/>
      <c r="FWE1" s="80"/>
      <c r="FWF1" s="80"/>
      <c r="FWG1" s="80"/>
      <c r="FWH1" s="80"/>
      <c r="FWI1" s="80"/>
      <c r="FWJ1" s="80"/>
      <c r="FWK1" s="80"/>
      <c r="FWL1" s="80"/>
      <c r="FWM1" s="80"/>
      <c r="FWN1" s="80"/>
      <c r="FWO1" s="80"/>
      <c r="FWP1" s="80"/>
      <c r="FWQ1" s="80"/>
      <c r="FWR1" s="80"/>
      <c r="FWS1" s="80"/>
      <c r="FWT1" s="80"/>
      <c r="FWU1" s="80"/>
      <c r="FWV1" s="80"/>
      <c r="FWW1" s="80"/>
      <c r="FWX1" s="80"/>
      <c r="FWY1" s="80"/>
      <c r="FWZ1" s="80"/>
      <c r="FXA1" s="80"/>
      <c r="FXB1" s="80"/>
      <c r="FXC1" s="80"/>
      <c r="FXD1" s="80"/>
      <c r="FXE1" s="80"/>
      <c r="FXF1" s="80"/>
      <c r="FXG1" s="80"/>
      <c r="FXH1" s="80"/>
      <c r="FXI1" s="80"/>
      <c r="FXJ1" s="80"/>
      <c r="FXK1" s="80"/>
      <c r="FXL1" s="80"/>
      <c r="FXM1" s="80"/>
      <c r="FXN1" s="80"/>
      <c r="FXO1" s="80"/>
      <c r="FXP1" s="80"/>
      <c r="FXQ1" s="80"/>
      <c r="FXR1" s="80"/>
      <c r="FXS1" s="80"/>
      <c r="FXT1" s="80"/>
      <c r="FXU1" s="80"/>
      <c r="FXV1" s="80"/>
      <c r="FXW1" s="80"/>
      <c r="FXX1" s="80"/>
      <c r="FXY1" s="80"/>
      <c r="FXZ1" s="80"/>
      <c r="FYA1" s="80"/>
      <c r="FYB1" s="80"/>
      <c r="FYC1" s="80"/>
      <c r="FYD1" s="80"/>
      <c r="FYE1" s="80"/>
      <c r="FYF1" s="80"/>
      <c r="FYG1" s="80"/>
      <c r="FYH1" s="80"/>
      <c r="FYI1" s="80"/>
      <c r="FYJ1" s="80"/>
      <c r="FYK1" s="80"/>
      <c r="FYL1" s="80"/>
      <c r="FYM1" s="80"/>
      <c r="FYN1" s="80"/>
      <c r="FYO1" s="80"/>
      <c r="FYP1" s="80"/>
      <c r="FYQ1" s="80"/>
      <c r="FYR1" s="80"/>
      <c r="FYS1" s="80"/>
      <c r="FYT1" s="80"/>
      <c r="FYU1" s="80"/>
      <c r="FYV1" s="80"/>
      <c r="FYW1" s="80"/>
      <c r="FYX1" s="80"/>
      <c r="FYY1" s="80"/>
      <c r="FYZ1" s="80"/>
      <c r="FZA1" s="80"/>
      <c r="FZB1" s="80"/>
      <c r="FZC1" s="80"/>
      <c r="FZD1" s="80"/>
      <c r="FZE1" s="80"/>
      <c r="FZF1" s="80"/>
      <c r="FZG1" s="80"/>
      <c r="FZH1" s="80"/>
      <c r="FZI1" s="80"/>
      <c r="FZJ1" s="80"/>
      <c r="FZK1" s="80"/>
      <c r="FZL1" s="80"/>
      <c r="FZM1" s="80"/>
      <c r="FZN1" s="80"/>
      <c r="FZO1" s="80"/>
      <c r="FZP1" s="80"/>
      <c r="FZQ1" s="80"/>
      <c r="FZR1" s="80"/>
      <c r="FZS1" s="80"/>
      <c r="FZT1" s="80"/>
      <c r="FZU1" s="80"/>
      <c r="FZV1" s="80"/>
      <c r="FZW1" s="80"/>
      <c r="FZX1" s="80"/>
      <c r="FZY1" s="80"/>
      <c r="FZZ1" s="80"/>
      <c r="GAA1" s="80"/>
      <c r="GAB1" s="80"/>
      <c r="GAC1" s="80"/>
      <c r="GAD1" s="80"/>
      <c r="GAE1" s="80"/>
      <c r="GAF1" s="80"/>
      <c r="GAG1" s="80"/>
      <c r="GAH1" s="80"/>
      <c r="GAI1" s="80"/>
      <c r="GAJ1" s="80"/>
      <c r="GAK1" s="80"/>
      <c r="GAL1" s="80"/>
      <c r="GAM1" s="80"/>
      <c r="GAN1" s="80"/>
      <c r="GAO1" s="80"/>
      <c r="GAP1" s="80"/>
      <c r="GAQ1" s="80"/>
      <c r="GAR1" s="80"/>
      <c r="GAS1" s="80"/>
      <c r="GAT1" s="80"/>
      <c r="GAU1" s="80"/>
      <c r="GAV1" s="80"/>
      <c r="GAW1" s="80"/>
      <c r="GAX1" s="80"/>
      <c r="GAY1" s="80"/>
      <c r="GAZ1" s="80"/>
      <c r="GBA1" s="80"/>
      <c r="GBB1" s="80"/>
      <c r="GBC1" s="80"/>
      <c r="GBD1" s="80"/>
      <c r="GBE1" s="80"/>
      <c r="GBF1" s="80"/>
      <c r="GBG1" s="80"/>
      <c r="GBH1" s="80"/>
      <c r="GBI1" s="80"/>
      <c r="GBJ1" s="80"/>
      <c r="GBK1" s="80"/>
      <c r="GBL1" s="80"/>
      <c r="GBM1" s="80"/>
      <c r="GBN1" s="80"/>
      <c r="GBO1" s="80"/>
      <c r="GBP1" s="80"/>
      <c r="GBQ1" s="80"/>
      <c r="GBR1" s="80"/>
      <c r="GBS1" s="80"/>
      <c r="GBT1" s="80"/>
      <c r="GBU1" s="80"/>
      <c r="GBV1" s="80"/>
      <c r="GBW1" s="80"/>
      <c r="GBX1" s="80"/>
      <c r="GBY1" s="80"/>
      <c r="GBZ1" s="80"/>
      <c r="GCA1" s="80"/>
      <c r="GCB1" s="80"/>
      <c r="GCC1" s="80"/>
      <c r="GCD1" s="80"/>
      <c r="GCE1" s="80"/>
      <c r="GCF1" s="80"/>
      <c r="GCG1" s="80"/>
      <c r="GCH1" s="80"/>
      <c r="GCI1" s="80"/>
      <c r="GCJ1" s="80"/>
      <c r="GCK1" s="80"/>
      <c r="GCL1" s="80"/>
      <c r="GCM1" s="80"/>
      <c r="GCN1" s="80"/>
      <c r="GCO1" s="80"/>
      <c r="GCP1" s="80"/>
      <c r="GCQ1" s="80"/>
      <c r="GCR1" s="80"/>
      <c r="GCS1" s="80"/>
      <c r="GCT1" s="80"/>
      <c r="GCU1" s="80"/>
      <c r="GCV1" s="80"/>
      <c r="GCW1" s="80"/>
      <c r="GCX1" s="80"/>
      <c r="GCY1" s="80"/>
      <c r="GCZ1" s="80"/>
      <c r="GDA1" s="80"/>
      <c r="GDB1" s="80"/>
      <c r="GDC1" s="80"/>
      <c r="GDD1" s="80"/>
      <c r="GDE1" s="80"/>
      <c r="GDF1" s="80"/>
      <c r="GDG1" s="80"/>
      <c r="GDH1" s="80"/>
      <c r="GDI1" s="80"/>
      <c r="GDJ1" s="80"/>
      <c r="GDK1" s="80"/>
      <c r="GDL1" s="80"/>
      <c r="GDM1" s="80"/>
      <c r="GDN1" s="80"/>
      <c r="GDO1" s="80"/>
      <c r="GDP1" s="80"/>
      <c r="GDQ1" s="80"/>
      <c r="GDR1" s="80"/>
      <c r="GDS1" s="80"/>
      <c r="GDT1" s="80"/>
      <c r="GDU1" s="80"/>
      <c r="GDV1" s="80"/>
      <c r="GDW1" s="80"/>
      <c r="GDX1" s="80"/>
      <c r="GDY1" s="80"/>
      <c r="GDZ1" s="80"/>
      <c r="GEA1" s="80"/>
      <c r="GEB1" s="80"/>
      <c r="GEC1" s="80"/>
      <c r="GED1" s="80"/>
      <c r="GEE1" s="80"/>
      <c r="GEF1" s="80"/>
      <c r="GEG1" s="80"/>
      <c r="GEH1" s="80"/>
      <c r="GEI1" s="80"/>
      <c r="GEJ1" s="80"/>
      <c r="GEK1" s="80"/>
      <c r="GEL1" s="80"/>
      <c r="GEM1" s="80"/>
      <c r="GEN1" s="80"/>
      <c r="GEO1" s="80"/>
      <c r="GEP1" s="80"/>
      <c r="GEQ1" s="80"/>
      <c r="GER1" s="80"/>
      <c r="GES1" s="80"/>
      <c r="GET1" s="80"/>
      <c r="GEU1" s="80"/>
      <c r="GEV1" s="80"/>
      <c r="GEW1" s="80"/>
      <c r="GEX1" s="80"/>
      <c r="GEY1" s="80"/>
      <c r="GEZ1" s="80"/>
      <c r="GFA1" s="80"/>
      <c r="GFB1" s="80"/>
      <c r="GFC1" s="80"/>
      <c r="GFD1" s="80"/>
      <c r="GFE1" s="80"/>
      <c r="GFF1" s="80"/>
      <c r="GFG1" s="80"/>
      <c r="GFH1" s="80"/>
      <c r="GFI1" s="80"/>
      <c r="GFJ1" s="80"/>
      <c r="GFK1" s="80"/>
      <c r="GFL1" s="80"/>
      <c r="GFM1" s="80"/>
      <c r="GFN1" s="80"/>
      <c r="GFO1" s="80"/>
      <c r="GFP1" s="80"/>
      <c r="GFQ1" s="80"/>
      <c r="GFR1" s="80"/>
      <c r="GFS1" s="80"/>
      <c r="GFT1" s="80"/>
      <c r="GFU1" s="80"/>
      <c r="GFV1" s="80"/>
      <c r="GFW1" s="80"/>
      <c r="GFX1" s="80"/>
      <c r="GFY1" s="80"/>
      <c r="GFZ1" s="80"/>
      <c r="GGA1" s="80"/>
      <c r="GGB1" s="80"/>
      <c r="GGC1" s="80"/>
      <c r="GGD1" s="80"/>
      <c r="GGE1" s="80"/>
      <c r="GGF1" s="80"/>
      <c r="GGG1" s="80"/>
      <c r="GGH1" s="80"/>
      <c r="GGI1" s="80"/>
      <c r="GGJ1" s="80"/>
      <c r="GGK1" s="80"/>
      <c r="GGL1" s="80"/>
      <c r="GGM1" s="80"/>
      <c r="GGN1" s="80"/>
      <c r="GGO1" s="80"/>
      <c r="GGP1" s="80"/>
      <c r="GGQ1" s="80"/>
      <c r="GGR1" s="80"/>
      <c r="GGS1" s="80"/>
      <c r="GGT1" s="80"/>
      <c r="GGU1" s="80"/>
      <c r="GGV1" s="80"/>
      <c r="GGW1" s="80"/>
      <c r="GGX1" s="80"/>
      <c r="GGY1" s="80"/>
      <c r="GGZ1" s="80"/>
      <c r="GHA1" s="80"/>
      <c r="GHB1" s="80"/>
      <c r="GHC1" s="80"/>
      <c r="GHD1" s="80"/>
      <c r="GHE1" s="80"/>
      <c r="GHF1" s="80"/>
      <c r="GHG1" s="80"/>
      <c r="GHH1" s="80"/>
      <c r="GHI1" s="80"/>
      <c r="GHJ1" s="80"/>
      <c r="GHK1" s="80"/>
      <c r="GHL1" s="80"/>
      <c r="GHM1" s="80"/>
      <c r="GHN1" s="80"/>
      <c r="GHO1" s="80"/>
      <c r="GHP1" s="80"/>
      <c r="GHQ1" s="80"/>
      <c r="GHR1" s="80"/>
      <c r="GHS1" s="80"/>
      <c r="GHT1" s="80"/>
      <c r="GHU1" s="80"/>
      <c r="GHV1" s="80"/>
      <c r="GHW1" s="80"/>
      <c r="GHX1" s="80"/>
      <c r="GHY1" s="80"/>
      <c r="GHZ1" s="80"/>
      <c r="GIA1" s="80"/>
      <c r="GIB1" s="80"/>
      <c r="GIC1" s="80"/>
      <c r="GID1" s="80"/>
      <c r="GIE1" s="80"/>
      <c r="GIF1" s="80"/>
      <c r="GIG1" s="80"/>
      <c r="GIH1" s="80"/>
      <c r="GII1" s="80"/>
      <c r="GIJ1" s="80"/>
      <c r="GIK1" s="80"/>
      <c r="GIL1" s="80"/>
      <c r="GIM1" s="80"/>
      <c r="GIN1" s="80"/>
      <c r="GIO1" s="80"/>
      <c r="GIP1" s="80"/>
      <c r="GIQ1" s="80"/>
      <c r="GIR1" s="80"/>
      <c r="GIS1" s="80"/>
      <c r="GIT1" s="80"/>
      <c r="GIU1" s="80"/>
      <c r="GIV1" s="80"/>
      <c r="GIW1" s="80"/>
      <c r="GIX1" s="80"/>
      <c r="GIY1" s="80"/>
      <c r="GIZ1" s="80"/>
      <c r="GJA1" s="80"/>
      <c r="GJB1" s="80"/>
      <c r="GJC1" s="80"/>
      <c r="GJD1" s="80"/>
      <c r="GJE1" s="80"/>
      <c r="GJF1" s="80"/>
      <c r="GJG1" s="80"/>
      <c r="GJH1" s="80"/>
      <c r="GJI1" s="80"/>
      <c r="GJJ1" s="80"/>
      <c r="GJK1" s="80"/>
      <c r="GJL1" s="80"/>
      <c r="GJM1" s="80"/>
      <c r="GJN1" s="80"/>
      <c r="GJO1" s="80"/>
      <c r="GJP1" s="80"/>
      <c r="GJQ1" s="80"/>
      <c r="GJR1" s="80"/>
      <c r="GJS1" s="80"/>
      <c r="GJT1" s="80"/>
      <c r="GJU1" s="80"/>
      <c r="GJV1" s="80"/>
      <c r="GJW1" s="80"/>
      <c r="GJX1" s="80"/>
      <c r="GJY1" s="80"/>
      <c r="GJZ1" s="80"/>
      <c r="GKA1" s="80"/>
      <c r="GKB1" s="80"/>
      <c r="GKC1" s="80"/>
      <c r="GKD1" s="80"/>
      <c r="GKE1" s="80"/>
      <c r="GKF1" s="80"/>
      <c r="GKG1" s="80"/>
      <c r="GKH1" s="80"/>
      <c r="GKI1" s="80"/>
      <c r="GKJ1" s="80"/>
      <c r="GKK1" s="80"/>
      <c r="GKL1" s="80"/>
      <c r="GKM1" s="80"/>
      <c r="GKN1" s="80"/>
      <c r="GKO1" s="80"/>
      <c r="GKP1" s="80"/>
      <c r="GKQ1" s="80"/>
      <c r="GKR1" s="80"/>
      <c r="GKS1" s="80"/>
      <c r="GKT1" s="80"/>
      <c r="GKU1" s="80"/>
      <c r="GKV1" s="80"/>
      <c r="GKW1" s="80"/>
      <c r="GKX1" s="80"/>
      <c r="GKY1" s="80"/>
      <c r="GKZ1" s="80"/>
      <c r="GLA1" s="80"/>
      <c r="GLB1" s="80"/>
      <c r="GLC1" s="80"/>
      <c r="GLD1" s="80"/>
      <c r="GLE1" s="80"/>
      <c r="GLF1" s="80"/>
      <c r="GLG1" s="80"/>
      <c r="GLH1" s="80"/>
      <c r="GLI1" s="80"/>
      <c r="GLJ1" s="80"/>
      <c r="GLK1" s="80"/>
      <c r="GLL1" s="80"/>
      <c r="GLM1" s="80"/>
      <c r="GLN1" s="80"/>
      <c r="GLO1" s="80"/>
      <c r="GLP1" s="80"/>
      <c r="GLQ1" s="80"/>
      <c r="GLR1" s="80"/>
      <c r="GLS1" s="80"/>
      <c r="GLT1" s="80"/>
      <c r="GLU1" s="80"/>
      <c r="GLV1" s="80"/>
      <c r="GLW1" s="80"/>
      <c r="GLX1" s="80"/>
      <c r="GLY1" s="80"/>
      <c r="GLZ1" s="80"/>
      <c r="GMA1" s="80"/>
      <c r="GMB1" s="80"/>
      <c r="GMC1" s="80"/>
      <c r="GMD1" s="80"/>
      <c r="GME1" s="80"/>
      <c r="GMF1" s="80"/>
      <c r="GMG1" s="80"/>
      <c r="GMH1" s="80"/>
      <c r="GMI1" s="80"/>
      <c r="GMJ1" s="80"/>
      <c r="GMK1" s="80"/>
      <c r="GML1" s="80"/>
      <c r="GMM1" s="80"/>
      <c r="GMN1" s="80"/>
      <c r="GMO1" s="80"/>
      <c r="GMP1" s="80"/>
      <c r="GMQ1" s="80"/>
      <c r="GMR1" s="80"/>
      <c r="GMS1" s="80"/>
      <c r="GMT1" s="80"/>
      <c r="GMU1" s="80"/>
      <c r="GMV1" s="80"/>
      <c r="GMW1" s="80"/>
      <c r="GMX1" s="80"/>
      <c r="GMY1" s="80"/>
      <c r="GMZ1" s="80"/>
      <c r="GNA1" s="80"/>
      <c r="GNB1" s="80"/>
      <c r="GNC1" s="80"/>
      <c r="GND1" s="80"/>
      <c r="GNE1" s="80"/>
      <c r="GNF1" s="80"/>
      <c r="GNG1" s="80"/>
      <c r="GNH1" s="80"/>
      <c r="GNI1" s="80"/>
      <c r="GNJ1" s="80"/>
      <c r="GNK1" s="80"/>
      <c r="GNL1" s="80"/>
      <c r="GNM1" s="80"/>
      <c r="GNN1" s="80"/>
      <c r="GNO1" s="80"/>
      <c r="GNP1" s="80"/>
      <c r="GNQ1" s="80"/>
      <c r="GNR1" s="80"/>
      <c r="GNS1" s="80"/>
      <c r="GNT1" s="80"/>
      <c r="GNU1" s="80"/>
      <c r="GNV1" s="80"/>
      <c r="GNW1" s="80"/>
      <c r="GNX1" s="80"/>
      <c r="GNY1" s="80"/>
      <c r="GNZ1" s="80"/>
      <c r="GOA1" s="80"/>
      <c r="GOB1" s="80"/>
      <c r="GOC1" s="80"/>
      <c r="GOD1" s="80"/>
      <c r="GOE1" s="80"/>
      <c r="GOF1" s="80"/>
      <c r="GOG1" s="80"/>
      <c r="GOH1" s="80"/>
      <c r="GOI1" s="80"/>
      <c r="GOJ1" s="80"/>
      <c r="GOK1" s="80"/>
      <c r="GOL1" s="80"/>
      <c r="GOM1" s="80"/>
      <c r="GON1" s="80"/>
      <c r="GOO1" s="80"/>
      <c r="GOP1" s="80"/>
      <c r="GOQ1" s="80"/>
      <c r="GOR1" s="80"/>
      <c r="GOS1" s="80"/>
      <c r="GOT1" s="80"/>
      <c r="GOU1" s="80"/>
      <c r="GOV1" s="80"/>
      <c r="GOW1" s="80"/>
      <c r="GOX1" s="80"/>
      <c r="GOY1" s="80"/>
      <c r="GOZ1" s="80"/>
      <c r="GPA1" s="80"/>
      <c r="GPB1" s="80"/>
      <c r="GPC1" s="80"/>
      <c r="GPD1" s="80"/>
      <c r="GPE1" s="80"/>
      <c r="GPF1" s="80"/>
      <c r="GPG1" s="80"/>
      <c r="GPH1" s="80"/>
      <c r="GPI1" s="80"/>
      <c r="GPJ1" s="80"/>
      <c r="GPK1" s="80"/>
      <c r="GPL1" s="80"/>
      <c r="GPM1" s="80"/>
      <c r="GPN1" s="80"/>
      <c r="GPO1" s="80"/>
      <c r="GPP1" s="80"/>
      <c r="GPQ1" s="80"/>
      <c r="GPR1" s="80"/>
      <c r="GPS1" s="80"/>
      <c r="GPT1" s="80"/>
      <c r="GPU1" s="80"/>
      <c r="GPV1" s="80"/>
      <c r="GPW1" s="80"/>
      <c r="GPX1" s="80"/>
      <c r="GPY1" s="80"/>
      <c r="GPZ1" s="80"/>
      <c r="GQA1" s="80"/>
      <c r="GQB1" s="80"/>
      <c r="GQC1" s="80"/>
      <c r="GQD1" s="80"/>
      <c r="GQE1" s="80"/>
      <c r="GQF1" s="80"/>
      <c r="GQG1" s="80"/>
      <c r="GQH1" s="80"/>
      <c r="GQI1" s="80"/>
      <c r="GQJ1" s="80"/>
      <c r="GQK1" s="80"/>
      <c r="GQL1" s="80"/>
      <c r="GQM1" s="80"/>
      <c r="GQN1" s="80"/>
      <c r="GQO1" s="80"/>
      <c r="GQP1" s="80"/>
      <c r="GQQ1" s="80"/>
      <c r="GQR1" s="80"/>
      <c r="GQS1" s="80"/>
      <c r="GQT1" s="80"/>
      <c r="GQU1" s="80"/>
      <c r="GQV1" s="80"/>
      <c r="GQW1" s="80"/>
      <c r="GQX1" s="80"/>
      <c r="GQY1" s="80"/>
      <c r="GQZ1" s="80"/>
      <c r="GRA1" s="80"/>
      <c r="GRB1" s="80"/>
      <c r="GRC1" s="80"/>
      <c r="GRD1" s="80"/>
      <c r="GRE1" s="80"/>
      <c r="GRF1" s="80"/>
      <c r="GRG1" s="80"/>
      <c r="GRH1" s="80"/>
      <c r="GRI1" s="80"/>
      <c r="GRJ1" s="80"/>
      <c r="GRK1" s="80"/>
      <c r="GRL1" s="80"/>
      <c r="GRM1" s="80"/>
      <c r="GRN1" s="80"/>
      <c r="GRO1" s="80"/>
      <c r="GRP1" s="80"/>
      <c r="GRQ1" s="80"/>
      <c r="GRR1" s="80"/>
      <c r="GRS1" s="80"/>
      <c r="GRT1" s="80"/>
      <c r="GRU1" s="80"/>
      <c r="GRV1" s="80"/>
      <c r="GRW1" s="80"/>
      <c r="GRX1" s="80"/>
      <c r="GRY1" s="80"/>
      <c r="GRZ1" s="80"/>
      <c r="GSA1" s="80"/>
      <c r="GSB1" s="80"/>
      <c r="GSC1" s="80"/>
      <c r="GSD1" s="80"/>
      <c r="GSE1" s="80"/>
      <c r="GSF1" s="80"/>
      <c r="GSG1" s="80"/>
      <c r="GSH1" s="80"/>
      <c r="GSI1" s="80"/>
      <c r="GSJ1" s="80"/>
      <c r="GSK1" s="80"/>
      <c r="GSL1" s="80"/>
      <c r="GSM1" s="80"/>
      <c r="GSN1" s="80"/>
      <c r="GSO1" s="80"/>
      <c r="GSP1" s="80"/>
      <c r="GSQ1" s="80"/>
      <c r="GSR1" s="80"/>
      <c r="GSS1" s="80"/>
      <c r="GST1" s="80"/>
      <c r="GSU1" s="80"/>
      <c r="GSV1" s="80"/>
      <c r="GSW1" s="80"/>
      <c r="GSX1" s="80"/>
      <c r="GSY1" s="80"/>
      <c r="GSZ1" s="80"/>
      <c r="GTA1" s="80"/>
      <c r="GTB1" s="80"/>
      <c r="GTC1" s="80"/>
      <c r="GTD1" s="80"/>
      <c r="GTE1" s="80"/>
      <c r="GTF1" s="80"/>
      <c r="GTG1" s="80"/>
      <c r="GTH1" s="80"/>
      <c r="GTI1" s="80"/>
      <c r="GTJ1" s="80"/>
      <c r="GTK1" s="80"/>
      <c r="GTL1" s="80"/>
      <c r="GTM1" s="80"/>
      <c r="GTN1" s="80"/>
      <c r="GTO1" s="80"/>
      <c r="GTP1" s="80"/>
      <c r="GTQ1" s="80"/>
      <c r="GTR1" s="80"/>
      <c r="GTS1" s="80"/>
      <c r="GTT1" s="80"/>
      <c r="GTU1" s="80"/>
      <c r="GTV1" s="80"/>
      <c r="GTW1" s="80"/>
      <c r="GTX1" s="80"/>
      <c r="GTY1" s="80"/>
      <c r="GTZ1" s="80"/>
      <c r="GUA1" s="80"/>
      <c r="GUB1" s="80"/>
      <c r="GUC1" s="80"/>
      <c r="GUD1" s="80"/>
      <c r="GUE1" s="80"/>
      <c r="GUF1" s="80"/>
      <c r="GUG1" s="80"/>
      <c r="GUH1" s="80"/>
      <c r="GUI1" s="80"/>
      <c r="GUJ1" s="80"/>
      <c r="GUK1" s="80"/>
      <c r="GUL1" s="80"/>
      <c r="GUM1" s="80"/>
      <c r="GUN1" s="80"/>
      <c r="GUO1" s="80"/>
      <c r="GUP1" s="80"/>
      <c r="GUQ1" s="80"/>
      <c r="GUR1" s="80"/>
      <c r="GUS1" s="80"/>
      <c r="GUT1" s="80"/>
      <c r="GUU1" s="80"/>
      <c r="GUV1" s="80"/>
      <c r="GUW1" s="80"/>
      <c r="GUX1" s="80"/>
      <c r="GUY1" s="80"/>
      <c r="GUZ1" s="80"/>
      <c r="GVA1" s="80"/>
      <c r="GVB1" s="80"/>
      <c r="GVC1" s="80"/>
      <c r="GVD1" s="80"/>
      <c r="GVE1" s="80"/>
      <c r="GVF1" s="80"/>
      <c r="GVG1" s="80"/>
      <c r="GVH1" s="80"/>
      <c r="GVI1" s="80"/>
      <c r="GVJ1" s="80"/>
      <c r="GVK1" s="80"/>
      <c r="GVL1" s="80"/>
      <c r="GVM1" s="80"/>
      <c r="GVN1" s="80"/>
      <c r="GVO1" s="80"/>
      <c r="GVP1" s="80"/>
      <c r="GVQ1" s="80"/>
      <c r="GVR1" s="80"/>
      <c r="GVS1" s="80"/>
      <c r="GVT1" s="80"/>
      <c r="GVU1" s="80"/>
      <c r="GVV1" s="80"/>
      <c r="GVW1" s="80"/>
      <c r="GVX1" s="80"/>
      <c r="GVY1" s="80"/>
      <c r="GVZ1" s="80"/>
      <c r="GWA1" s="80"/>
      <c r="GWB1" s="80"/>
      <c r="GWC1" s="80"/>
      <c r="GWD1" s="80"/>
      <c r="GWE1" s="80"/>
      <c r="GWF1" s="80"/>
      <c r="GWG1" s="80"/>
      <c r="GWH1" s="80"/>
      <c r="GWI1" s="80"/>
      <c r="GWJ1" s="80"/>
      <c r="GWK1" s="80"/>
      <c r="GWL1" s="80"/>
      <c r="GWM1" s="80"/>
      <c r="GWN1" s="80"/>
      <c r="GWO1" s="80"/>
      <c r="GWP1" s="80"/>
      <c r="GWQ1" s="80"/>
      <c r="GWR1" s="80"/>
      <c r="GWS1" s="80"/>
      <c r="GWT1" s="80"/>
      <c r="GWU1" s="80"/>
      <c r="GWV1" s="80"/>
      <c r="GWW1" s="80"/>
      <c r="GWX1" s="80"/>
      <c r="GWY1" s="80"/>
      <c r="GWZ1" s="80"/>
      <c r="GXA1" s="80"/>
      <c r="GXB1" s="80"/>
      <c r="GXC1" s="80"/>
      <c r="GXD1" s="80"/>
      <c r="GXE1" s="80"/>
      <c r="GXF1" s="80"/>
      <c r="GXG1" s="80"/>
      <c r="GXH1" s="80"/>
      <c r="GXI1" s="80"/>
      <c r="GXJ1" s="80"/>
      <c r="GXK1" s="80"/>
      <c r="GXL1" s="80"/>
      <c r="GXM1" s="80"/>
      <c r="GXN1" s="80"/>
      <c r="GXO1" s="80"/>
      <c r="GXP1" s="80"/>
      <c r="GXQ1" s="80"/>
      <c r="GXR1" s="80"/>
      <c r="GXS1" s="80"/>
      <c r="GXT1" s="80"/>
      <c r="GXU1" s="80"/>
      <c r="GXV1" s="80"/>
      <c r="GXW1" s="80"/>
      <c r="GXX1" s="80"/>
      <c r="GXY1" s="80"/>
      <c r="GXZ1" s="80"/>
      <c r="GYA1" s="80"/>
      <c r="GYB1" s="80"/>
      <c r="GYC1" s="80"/>
      <c r="GYD1" s="80"/>
      <c r="GYE1" s="80"/>
      <c r="GYF1" s="80"/>
      <c r="GYG1" s="80"/>
      <c r="GYH1" s="80"/>
      <c r="GYI1" s="80"/>
      <c r="GYJ1" s="80"/>
      <c r="GYK1" s="80"/>
      <c r="GYL1" s="80"/>
      <c r="GYM1" s="80"/>
      <c r="GYN1" s="80"/>
      <c r="GYO1" s="80"/>
      <c r="GYP1" s="80"/>
      <c r="GYQ1" s="80"/>
      <c r="GYR1" s="80"/>
      <c r="GYS1" s="80"/>
      <c r="GYT1" s="80"/>
      <c r="GYU1" s="80"/>
      <c r="GYV1" s="80"/>
      <c r="GYW1" s="80"/>
      <c r="GYX1" s="80"/>
      <c r="GYY1" s="80"/>
      <c r="GYZ1" s="80"/>
      <c r="GZA1" s="80"/>
      <c r="GZB1" s="80"/>
      <c r="GZC1" s="80"/>
      <c r="GZD1" s="80"/>
      <c r="GZE1" s="80"/>
      <c r="GZF1" s="80"/>
      <c r="GZG1" s="80"/>
      <c r="GZH1" s="80"/>
      <c r="GZI1" s="80"/>
      <c r="GZJ1" s="80"/>
      <c r="GZK1" s="80"/>
      <c r="GZL1" s="80"/>
      <c r="GZM1" s="80"/>
      <c r="GZN1" s="80"/>
      <c r="GZO1" s="80"/>
      <c r="GZP1" s="80"/>
      <c r="GZQ1" s="80"/>
      <c r="GZR1" s="80"/>
      <c r="GZS1" s="80"/>
      <c r="GZT1" s="80"/>
      <c r="GZU1" s="80"/>
      <c r="GZV1" s="80"/>
      <c r="GZW1" s="80"/>
      <c r="GZX1" s="80"/>
      <c r="GZY1" s="80"/>
      <c r="GZZ1" s="80"/>
      <c r="HAA1" s="80"/>
      <c r="HAB1" s="80"/>
      <c r="HAC1" s="80"/>
      <c r="HAD1" s="80"/>
      <c r="HAE1" s="80"/>
      <c r="HAF1" s="80"/>
      <c r="HAG1" s="80"/>
      <c r="HAH1" s="80"/>
      <c r="HAI1" s="80"/>
      <c r="HAJ1" s="80"/>
      <c r="HAK1" s="80"/>
      <c r="HAL1" s="80"/>
      <c r="HAM1" s="80"/>
      <c r="HAN1" s="80"/>
      <c r="HAO1" s="80"/>
      <c r="HAP1" s="80"/>
      <c r="HAQ1" s="80"/>
      <c r="HAR1" s="80"/>
      <c r="HAS1" s="80"/>
      <c r="HAT1" s="80"/>
      <c r="HAU1" s="80"/>
      <c r="HAV1" s="80"/>
      <c r="HAW1" s="80"/>
      <c r="HAX1" s="80"/>
      <c r="HAY1" s="80"/>
      <c r="HAZ1" s="80"/>
      <c r="HBA1" s="80"/>
      <c r="HBB1" s="80"/>
      <c r="HBC1" s="80"/>
      <c r="HBD1" s="80"/>
      <c r="HBE1" s="80"/>
      <c r="HBF1" s="80"/>
      <c r="HBG1" s="80"/>
      <c r="HBH1" s="80"/>
      <c r="HBI1" s="80"/>
      <c r="HBJ1" s="80"/>
      <c r="HBK1" s="80"/>
      <c r="HBL1" s="80"/>
      <c r="HBM1" s="80"/>
      <c r="HBN1" s="80"/>
      <c r="HBO1" s="80"/>
      <c r="HBP1" s="80"/>
      <c r="HBQ1" s="80"/>
      <c r="HBR1" s="80"/>
      <c r="HBS1" s="80"/>
      <c r="HBT1" s="80"/>
      <c r="HBU1" s="80"/>
      <c r="HBV1" s="80"/>
      <c r="HBW1" s="80"/>
      <c r="HBX1" s="80"/>
      <c r="HBY1" s="80"/>
      <c r="HBZ1" s="80"/>
      <c r="HCA1" s="80"/>
      <c r="HCB1" s="80"/>
      <c r="HCC1" s="80"/>
      <c r="HCD1" s="80"/>
      <c r="HCE1" s="80"/>
      <c r="HCF1" s="80"/>
      <c r="HCG1" s="80"/>
      <c r="HCH1" s="80"/>
      <c r="HCI1" s="80"/>
      <c r="HCJ1" s="80"/>
      <c r="HCK1" s="80"/>
      <c r="HCL1" s="80"/>
      <c r="HCM1" s="80"/>
      <c r="HCN1" s="80"/>
      <c r="HCO1" s="80"/>
      <c r="HCP1" s="80"/>
      <c r="HCQ1" s="80"/>
      <c r="HCR1" s="80"/>
      <c r="HCS1" s="80"/>
      <c r="HCT1" s="80"/>
      <c r="HCU1" s="80"/>
      <c r="HCV1" s="80"/>
      <c r="HCW1" s="80"/>
      <c r="HCX1" s="80"/>
      <c r="HCY1" s="80"/>
      <c r="HCZ1" s="80"/>
      <c r="HDA1" s="80"/>
      <c r="HDB1" s="80"/>
      <c r="HDC1" s="80"/>
      <c r="HDD1" s="80"/>
      <c r="HDE1" s="80"/>
      <c r="HDF1" s="80"/>
      <c r="HDG1" s="80"/>
      <c r="HDH1" s="80"/>
      <c r="HDI1" s="80"/>
      <c r="HDJ1" s="80"/>
      <c r="HDK1" s="80"/>
      <c r="HDL1" s="80"/>
      <c r="HDM1" s="80"/>
      <c r="HDN1" s="80"/>
      <c r="HDO1" s="80"/>
      <c r="HDP1" s="80"/>
      <c r="HDQ1" s="80"/>
      <c r="HDR1" s="80"/>
      <c r="HDS1" s="80"/>
      <c r="HDT1" s="80"/>
      <c r="HDU1" s="80"/>
      <c r="HDV1" s="80"/>
      <c r="HDW1" s="80"/>
      <c r="HDX1" s="80"/>
      <c r="HDY1" s="80"/>
      <c r="HDZ1" s="80"/>
      <c r="HEA1" s="80"/>
      <c r="HEB1" s="80"/>
      <c r="HEC1" s="80"/>
      <c r="HED1" s="80"/>
      <c r="HEE1" s="80"/>
      <c r="HEF1" s="80"/>
      <c r="HEG1" s="80"/>
      <c r="HEH1" s="80"/>
      <c r="HEI1" s="80"/>
      <c r="HEJ1" s="80"/>
      <c r="HEK1" s="80"/>
      <c r="HEL1" s="80"/>
      <c r="HEM1" s="80"/>
      <c r="HEN1" s="80"/>
      <c r="HEO1" s="80"/>
      <c r="HEP1" s="80"/>
      <c r="HEQ1" s="80"/>
      <c r="HER1" s="80"/>
      <c r="HES1" s="80"/>
      <c r="HET1" s="80"/>
      <c r="HEU1" s="80"/>
      <c r="HEV1" s="80"/>
      <c r="HEW1" s="80"/>
      <c r="HEX1" s="80"/>
      <c r="HEY1" s="80"/>
      <c r="HEZ1" s="80"/>
      <c r="HFA1" s="80"/>
      <c r="HFB1" s="80"/>
      <c r="HFC1" s="80"/>
      <c r="HFD1" s="80"/>
      <c r="HFE1" s="80"/>
      <c r="HFF1" s="80"/>
      <c r="HFG1" s="80"/>
      <c r="HFH1" s="80"/>
      <c r="HFI1" s="80"/>
      <c r="HFJ1" s="80"/>
      <c r="HFK1" s="80"/>
      <c r="HFL1" s="80"/>
      <c r="HFM1" s="80"/>
      <c r="HFN1" s="80"/>
      <c r="HFO1" s="80"/>
      <c r="HFP1" s="80"/>
      <c r="HFQ1" s="80"/>
      <c r="HFR1" s="80"/>
      <c r="HFS1" s="80"/>
      <c r="HFT1" s="80"/>
      <c r="HFU1" s="80"/>
      <c r="HFV1" s="80"/>
      <c r="HFW1" s="80"/>
      <c r="HFX1" s="80"/>
      <c r="HFY1" s="80"/>
      <c r="HFZ1" s="80"/>
      <c r="HGA1" s="80"/>
      <c r="HGB1" s="80"/>
      <c r="HGC1" s="80"/>
      <c r="HGD1" s="80"/>
      <c r="HGE1" s="80"/>
      <c r="HGF1" s="80"/>
      <c r="HGG1" s="80"/>
      <c r="HGH1" s="80"/>
      <c r="HGI1" s="80"/>
      <c r="HGJ1" s="80"/>
      <c r="HGK1" s="80"/>
      <c r="HGL1" s="80"/>
      <c r="HGM1" s="80"/>
      <c r="HGN1" s="80"/>
      <c r="HGO1" s="80"/>
      <c r="HGP1" s="80"/>
      <c r="HGQ1" s="80"/>
      <c r="HGR1" s="80"/>
      <c r="HGS1" s="80"/>
      <c r="HGT1" s="80"/>
      <c r="HGU1" s="80"/>
      <c r="HGV1" s="80"/>
      <c r="HGW1" s="80"/>
      <c r="HGX1" s="80"/>
      <c r="HGY1" s="80"/>
      <c r="HGZ1" s="80"/>
      <c r="HHA1" s="80"/>
      <c r="HHB1" s="80"/>
      <c r="HHC1" s="80"/>
      <c r="HHD1" s="80"/>
      <c r="HHE1" s="80"/>
      <c r="HHF1" s="80"/>
      <c r="HHG1" s="80"/>
      <c r="HHH1" s="80"/>
      <c r="HHI1" s="80"/>
      <c r="HHJ1" s="80"/>
      <c r="HHK1" s="80"/>
      <c r="HHL1" s="80"/>
      <c r="HHM1" s="80"/>
      <c r="HHN1" s="80"/>
      <c r="HHO1" s="80"/>
      <c r="HHP1" s="80"/>
      <c r="HHQ1" s="80"/>
      <c r="HHR1" s="80"/>
      <c r="HHS1" s="80"/>
      <c r="HHT1" s="80"/>
      <c r="HHU1" s="80"/>
      <c r="HHV1" s="80"/>
      <c r="HHW1" s="80"/>
      <c r="HHX1" s="80"/>
      <c r="HHY1" s="80"/>
      <c r="HHZ1" s="80"/>
      <c r="HIA1" s="80"/>
      <c r="HIB1" s="80"/>
      <c r="HIC1" s="80"/>
      <c r="HID1" s="80"/>
      <c r="HIE1" s="80"/>
      <c r="HIF1" s="80"/>
      <c r="HIG1" s="80"/>
      <c r="HIH1" s="80"/>
      <c r="HII1" s="80"/>
      <c r="HIJ1" s="80"/>
      <c r="HIK1" s="80"/>
      <c r="HIL1" s="80"/>
      <c r="HIM1" s="80"/>
      <c r="HIN1" s="80"/>
      <c r="HIO1" s="80"/>
      <c r="HIP1" s="80"/>
      <c r="HIQ1" s="80"/>
      <c r="HIR1" s="80"/>
      <c r="HIS1" s="80"/>
      <c r="HIT1" s="80"/>
      <c r="HIU1" s="80"/>
      <c r="HIV1" s="80"/>
      <c r="HIW1" s="80"/>
      <c r="HIX1" s="80"/>
      <c r="HIY1" s="80"/>
      <c r="HIZ1" s="80"/>
      <c r="HJA1" s="80"/>
      <c r="HJB1" s="80"/>
      <c r="HJC1" s="80"/>
      <c r="HJD1" s="80"/>
      <c r="HJE1" s="80"/>
      <c r="HJF1" s="80"/>
      <c r="HJG1" s="80"/>
      <c r="HJH1" s="80"/>
      <c r="HJI1" s="80"/>
      <c r="HJJ1" s="80"/>
      <c r="HJK1" s="80"/>
      <c r="HJL1" s="80"/>
      <c r="HJM1" s="80"/>
      <c r="HJN1" s="80"/>
      <c r="HJO1" s="80"/>
      <c r="HJP1" s="80"/>
      <c r="HJQ1" s="80"/>
      <c r="HJR1" s="80"/>
      <c r="HJS1" s="80"/>
      <c r="HJT1" s="80"/>
      <c r="HJU1" s="80"/>
      <c r="HJV1" s="80"/>
      <c r="HJW1" s="80"/>
      <c r="HJX1" s="80"/>
      <c r="HJY1" s="80"/>
      <c r="HJZ1" s="80"/>
      <c r="HKA1" s="80"/>
      <c r="HKB1" s="80"/>
      <c r="HKC1" s="80"/>
      <c r="HKD1" s="80"/>
      <c r="HKE1" s="80"/>
      <c r="HKF1" s="80"/>
      <c r="HKG1" s="80"/>
      <c r="HKH1" s="80"/>
      <c r="HKI1" s="80"/>
      <c r="HKJ1" s="80"/>
      <c r="HKK1" s="80"/>
      <c r="HKL1" s="80"/>
      <c r="HKM1" s="80"/>
      <c r="HKN1" s="80"/>
      <c r="HKO1" s="80"/>
      <c r="HKP1" s="80"/>
      <c r="HKQ1" s="80"/>
      <c r="HKR1" s="80"/>
      <c r="HKS1" s="80"/>
      <c r="HKT1" s="80"/>
      <c r="HKU1" s="80"/>
      <c r="HKV1" s="80"/>
      <c r="HKW1" s="80"/>
      <c r="HKX1" s="80"/>
      <c r="HKY1" s="80"/>
      <c r="HKZ1" s="80"/>
      <c r="HLA1" s="80"/>
      <c r="HLB1" s="80"/>
      <c r="HLC1" s="80"/>
      <c r="HLD1" s="80"/>
      <c r="HLE1" s="80"/>
      <c r="HLF1" s="80"/>
      <c r="HLG1" s="80"/>
      <c r="HLH1" s="80"/>
      <c r="HLI1" s="80"/>
      <c r="HLJ1" s="80"/>
      <c r="HLK1" s="80"/>
      <c r="HLL1" s="80"/>
      <c r="HLM1" s="80"/>
      <c r="HLN1" s="80"/>
      <c r="HLO1" s="80"/>
      <c r="HLP1" s="80"/>
      <c r="HLQ1" s="80"/>
      <c r="HLR1" s="80"/>
      <c r="HLS1" s="80"/>
      <c r="HLT1" s="80"/>
      <c r="HLU1" s="80"/>
      <c r="HLV1" s="80"/>
      <c r="HLW1" s="80"/>
      <c r="HLX1" s="80"/>
      <c r="HLY1" s="80"/>
      <c r="HLZ1" s="80"/>
      <c r="HMA1" s="80"/>
      <c r="HMB1" s="80"/>
      <c r="HMC1" s="80"/>
      <c r="HMD1" s="80"/>
      <c r="HME1" s="80"/>
      <c r="HMF1" s="80"/>
      <c r="HMG1" s="80"/>
      <c r="HMH1" s="80"/>
      <c r="HMI1" s="80"/>
      <c r="HMJ1" s="80"/>
      <c r="HMK1" s="80"/>
      <c r="HML1" s="80"/>
      <c r="HMM1" s="80"/>
      <c r="HMN1" s="80"/>
      <c r="HMO1" s="80"/>
      <c r="HMP1" s="80"/>
      <c r="HMQ1" s="80"/>
      <c r="HMR1" s="80"/>
      <c r="HMS1" s="80"/>
      <c r="HMT1" s="80"/>
      <c r="HMU1" s="80"/>
      <c r="HMV1" s="80"/>
      <c r="HMW1" s="80"/>
      <c r="HMX1" s="80"/>
      <c r="HMY1" s="80"/>
      <c r="HMZ1" s="80"/>
      <c r="HNA1" s="80"/>
      <c r="HNB1" s="80"/>
      <c r="HNC1" s="80"/>
      <c r="HND1" s="80"/>
      <c r="HNE1" s="80"/>
      <c r="HNF1" s="80"/>
      <c r="HNG1" s="80"/>
      <c r="HNH1" s="80"/>
      <c r="HNI1" s="80"/>
      <c r="HNJ1" s="80"/>
      <c r="HNK1" s="80"/>
      <c r="HNL1" s="80"/>
      <c r="HNM1" s="80"/>
      <c r="HNN1" s="80"/>
      <c r="HNO1" s="80"/>
      <c r="HNP1" s="80"/>
      <c r="HNQ1" s="80"/>
      <c r="HNR1" s="80"/>
      <c r="HNS1" s="80"/>
      <c r="HNT1" s="80"/>
      <c r="HNU1" s="80"/>
      <c r="HNV1" s="80"/>
      <c r="HNW1" s="80"/>
      <c r="HNX1" s="80"/>
      <c r="HNY1" s="80"/>
      <c r="HNZ1" s="80"/>
      <c r="HOA1" s="80"/>
      <c r="HOB1" s="80"/>
      <c r="HOC1" s="80"/>
      <c r="HOD1" s="80"/>
      <c r="HOE1" s="80"/>
      <c r="HOF1" s="80"/>
      <c r="HOG1" s="80"/>
      <c r="HOH1" s="80"/>
      <c r="HOI1" s="80"/>
      <c r="HOJ1" s="80"/>
      <c r="HOK1" s="80"/>
      <c r="HOL1" s="80"/>
      <c r="HOM1" s="80"/>
      <c r="HON1" s="80"/>
      <c r="HOO1" s="80"/>
      <c r="HOP1" s="80"/>
      <c r="HOQ1" s="80"/>
      <c r="HOR1" s="80"/>
      <c r="HOS1" s="80"/>
      <c r="HOT1" s="80"/>
      <c r="HOU1" s="80"/>
      <c r="HOV1" s="80"/>
      <c r="HOW1" s="80"/>
      <c r="HOX1" s="80"/>
      <c r="HOY1" s="80"/>
      <c r="HOZ1" s="80"/>
      <c r="HPA1" s="80"/>
      <c r="HPB1" s="80"/>
      <c r="HPC1" s="80"/>
      <c r="HPD1" s="80"/>
      <c r="HPE1" s="80"/>
      <c r="HPF1" s="80"/>
      <c r="HPG1" s="80"/>
      <c r="HPH1" s="80"/>
      <c r="HPI1" s="80"/>
      <c r="HPJ1" s="80"/>
      <c r="HPK1" s="80"/>
      <c r="HPL1" s="80"/>
      <c r="HPM1" s="80"/>
      <c r="HPN1" s="80"/>
      <c r="HPO1" s="80"/>
      <c r="HPP1" s="80"/>
      <c r="HPQ1" s="80"/>
      <c r="HPR1" s="80"/>
      <c r="HPS1" s="80"/>
      <c r="HPT1" s="80"/>
      <c r="HPU1" s="80"/>
      <c r="HPV1" s="80"/>
      <c r="HPW1" s="80"/>
      <c r="HPX1" s="80"/>
      <c r="HPY1" s="80"/>
      <c r="HPZ1" s="80"/>
      <c r="HQA1" s="80"/>
      <c r="HQB1" s="80"/>
      <c r="HQC1" s="80"/>
      <c r="HQD1" s="80"/>
      <c r="HQE1" s="80"/>
      <c r="HQF1" s="80"/>
      <c r="HQG1" s="80"/>
      <c r="HQH1" s="80"/>
      <c r="HQI1" s="80"/>
      <c r="HQJ1" s="80"/>
      <c r="HQK1" s="80"/>
      <c r="HQL1" s="80"/>
      <c r="HQM1" s="80"/>
      <c r="HQN1" s="80"/>
      <c r="HQO1" s="80"/>
      <c r="HQP1" s="80"/>
      <c r="HQQ1" s="80"/>
      <c r="HQR1" s="80"/>
      <c r="HQS1" s="80"/>
      <c r="HQT1" s="80"/>
      <c r="HQU1" s="80"/>
      <c r="HQV1" s="80"/>
      <c r="HQW1" s="80"/>
      <c r="HQX1" s="80"/>
      <c r="HQY1" s="80"/>
      <c r="HQZ1" s="80"/>
      <c r="HRA1" s="80"/>
      <c r="HRB1" s="80"/>
      <c r="HRC1" s="80"/>
      <c r="HRD1" s="80"/>
      <c r="HRE1" s="80"/>
      <c r="HRF1" s="80"/>
      <c r="HRG1" s="80"/>
      <c r="HRH1" s="80"/>
      <c r="HRI1" s="80"/>
      <c r="HRJ1" s="80"/>
      <c r="HRK1" s="80"/>
      <c r="HRL1" s="80"/>
      <c r="HRM1" s="80"/>
      <c r="HRN1" s="80"/>
      <c r="HRO1" s="80"/>
      <c r="HRP1" s="80"/>
      <c r="HRQ1" s="80"/>
      <c r="HRR1" s="80"/>
      <c r="HRS1" s="80"/>
      <c r="HRT1" s="80"/>
      <c r="HRU1" s="80"/>
      <c r="HRV1" s="80"/>
      <c r="HRW1" s="80"/>
      <c r="HRX1" s="80"/>
      <c r="HRY1" s="80"/>
      <c r="HRZ1" s="80"/>
      <c r="HSA1" s="80"/>
      <c r="HSB1" s="80"/>
      <c r="HSC1" s="80"/>
      <c r="HSD1" s="80"/>
      <c r="HSE1" s="80"/>
      <c r="HSF1" s="80"/>
      <c r="HSG1" s="80"/>
      <c r="HSH1" s="80"/>
      <c r="HSI1" s="80"/>
      <c r="HSJ1" s="80"/>
      <c r="HSK1" s="80"/>
      <c r="HSL1" s="80"/>
      <c r="HSM1" s="80"/>
      <c r="HSN1" s="80"/>
      <c r="HSO1" s="80"/>
      <c r="HSP1" s="80"/>
      <c r="HSQ1" s="80"/>
      <c r="HSR1" s="80"/>
      <c r="HSS1" s="80"/>
      <c r="HST1" s="80"/>
      <c r="HSU1" s="80"/>
      <c r="HSV1" s="80"/>
      <c r="HSW1" s="80"/>
      <c r="HSX1" s="80"/>
      <c r="HSY1" s="80"/>
      <c r="HSZ1" s="80"/>
      <c r="HTA1" s="80"/>
      <c r="HTB1" s="80"/>
      <c r="HTC1" s="80"/>
      <c r="HTD1" s="80"/>
      <c r="HTE1" s="80"/>
      <c r="HTF1" s="80"/>
      <c r="HTG1" s="80"/>
      <c r="HTH1" s="80"/>
      <c r="HTI1" s="80"/>
      <c r="HTJ1" s="80"/>
      <c r="HTK1" s="80"/>
      <c r="HTL1" s="80"/>
      <c r="HTM1" s="80"/>
      <c r="HTN1" s="80"/>
      <c r="HTO1" s="80"/>
      <c r="HTP1" s="80"/>
      <c r="HTQ1" s="80"/>
      <c r="HTR1" s="80"/>
      <c r="HTS1" s="80"/>
      <c r="HTT1" s="80"/>
      <c r="HTU1" s="80"/>
      <c r="HTV1" s="80"/>
      <c r="HTW1" s="80"/>
      <c r="HTX1" s="80"/>
      <c r="HTY1" s="80"/>
      <c r="HTZ1" s="80"/>
      <c r="HUA1" s="80"/>
      <c r="HUB1" s="80"/>
      <c r="HUC1" s="80"/>
      <c r="HUD1" s="80"/>
      <c r="HUE1" s="80"/>
      <c r="HUF1" s="80"/>
      <c r="HUG1" s="80"/>
      <c r="HUH1" s="80"/>
      <c r="HUI1" s="80"/>
      <c r="HUJ1" s="80"/>
      <c r="HUK1" s="80"/>
      <c r="HUL1" s="80"/>
      <c r="HUM1" s="80"/>
      <c r="HUN1" s="80"/>
      <c r="HUO1" s="80"/>
      <c r="HUP1" s="80"/>
      <c r="HUQ1" s="80"/>
      <c r="HUR1" s="80"/>
      <c r="HUS1" s="80"/>
      <c r="HUT1" s="80"/>
      <c r="HUU1" s="80"/>
      <c r="HUV1" s="80"/>
      <c r="HUW1" s="80"/>
      <c r="HUX1" s="80"/>
      <c r="HUY1" s="80"/>
      <c r="HUZ1" s="80"/>
      <c r="HVA1" s="80"/>
      <c r="HVB1" s="80"/>
      <c r="HVC1" s="80"/>
      <c r="HVD1" s="80"/>
      <c r="HVE1" s="80"/>
      <c r="HVF1" s="80"/>
      <c r="HVG1" s="80"/>
      <c r="HVH1" s="80"/>
      <c r="HVI1" s="80"/>
      <c r="HVJ1" s="80"/>
      <c r="HVK1" s="80"/>
      <c r="HVL1" s="80"/>
      <c r="HVM1" s="80"/>
      <c r="HVN1" s="80"/>
      <c r="HVO1" s="80"/>
      <c r="HVP1" s="80"/>
      <c r="HVQ1" s="80"/>
      <c r="HVR1" s="80"/>
      <c r="HVS1" s="80"/>
      <c r="HVT1" s="80"/>
      <c r="HVU1" s="80"/>
      <c r="HVV1" s="80"/>
      <c r="HVW1" s="80"/>
      <c r="HVX1" s="80"/>
      <c r="HVY1" s="80"/>
      <c r="HVZ1" s="80"/>
      <c r="HWA1" s="80"/>
      <c r="HWB1" s="80"/>
      <c r="HWC1" s="80"/>
      <c r="HWD1" s="80"/>
      <c r="HWE1" s="80"/>
      <c r="HWF1" s="80"/>
      <c r="HWG1" s="80"/>
      <c r="HWH1" s="80"/>
      <c r="HWI1" s="80"/>
      <c r="HWJ1" s="80"/>
      <c r="HWK1" s="80"/>
      <c r="HWL1" s="80"/>
      <c r="HWM1" s="80"/>
      <c r="HWN1" s="80"/>
      <c r="HWO1" s="80"/>
      <c r="HWP1" s="80"/>
      <c r="HWQ1" s="80"/>
      <c r="HWR1" s="80"/>
      <c r="HWS1" s="80"/>
      <c r="HWT1" s="80"/>
      <c r="HWU1" s="80"/>
      <c r="HWV1" s="80"/>
      <c r="HWW1" s="80"/>
      <c r="HWX1" s="80"/>
      <c r="HWY1" s="80"/>
      <c r="HWZ1" s="80"/>
      <c r="HXA1" s="80"/>
      <c r="HXB1" s="80"/>
      <c r="HXC1" s="80"/>
      <c r="HXD1" s="80"/>
      <c r="HXE1" s="80"/>
      <c r="HXF1" s="80"/>
      <c r="HXG1" s="80"/>
      <c r="HXH1" s="80"/>
      <c r="HXI1" s="80"/>
      <c r="HXJ1" s="80"/>
      <c r="HXK1" s="80"/>
      <c r="HXL1" s="80"/>
      <c r="HXM1" s="80"/>
      <c r="HXN1" s="80"/>
      <c r="HXO1" s="80"/>
      <c r="HXP1" s="80"/>
      <c r="HXQ1" s="80"/>
      <c r="HXR1" s="80"/>
      <c r="HXS1" s="80"/>
      <c r="HXT1" s="80"/>
      <c r="HXU1" s="80"/>
      <c r="HXV1" s="80"/>
      <c r="HXW1" s="80"/>
      <c r="HXX1" s="80"/>
      <c r="HXY1" s="80"/>
      <c r="HXZ1" s="80"/>
      <c r="HYA1" s="80"/>
      <c r="HYB1" s="80"/>
      <c r="HYC1" s="80"/>
      <c r="HYD1" s="80"/>
      <c r="HYE1" s="80"/>
      <c r="HYF1" s="80"/>
      <c r="HYG1" s="80"/>
      <c r="HYH1" s="80"/>
      <c r="HYI1" s="80"/>
      <c r="HYJ1" s="80"/>
      <c r="HYK1" s="80"/>
      <c r="HYL1" s="80"/>
      <c r="HYM1" s="80"/>
      <c r="HYN1" s="80"/>
      <c r="HYO1" s="80"/>
      <c r="HYP1" s="80"/>
      <c r="HYQ1" s="80"/>
      <c r="HYR1" s="80"/>
      <c r="HYS1" s="80"/>
      <c r="HYT1" s="80"/>
      <c r="HYU1" s="80"/>
      <c r="HYV1" s="80"/>
      <c r="HYW1" s="80"/>
      <c r="HYX1" s="80"/>
      <c r="HYY1" s="80"/>
      <c r="HYZ1" s="80"/>
      <c r="HZA1" s="80"/>
      <c r="HZB1" s="80"/>
      <c r="HZC1" s="80"/>
      <c r="HZD1" s="80"/>
      <c r="HZE1" s="80"/>
      <c r="HZF1" s="80"/>
      <c r="HZG1" s="80"/>
      <c r="HZH1" s="80"/>
      <c r="HZI1" s="80"/>
      <c r="HZJ1" s="80"/>
      <c r="HZK1" s="80"/>
      <c r="HZL1" s="80"/>
      <c r="HZM1" s="80"/>
      <c r="HZN1" s="80"/>
      <c r="HZO1" s="80"/>
      <c r="HZP1" s="80"/>
      <c r="HZQ1" s="80"/>
      <c r="HZR1" s="80"/>
      <c r="HZS1" s="80"/>
      <c r="HZT1" s="80"/>
      <c r="HZU1" s="80"/>
      <c r="HZV1" s="80"/>
      <c r="HZW1" s="80"/>
      <c r="HZX1" s="80"/>
      <c r="HZY1" s="80"/>
      <c r="HZZ1" s="80"/>
      <c r="IAA1" s="80"/>
      <c r="IAB1" s="80"/>
      <c r="IAC1" s="80"/>
      <c r="IAD1" s="80"/>
      <c r="IAE1" s="80"/>
      <c r="IAF1" s="80"/>
      <c r="IAG1" s="80"/>
      <c r="IAH1" s="80"/>
      <c r="IAI1" s="80"/>
      <c r="IAJ1" s="80"/>
      <c r="IAK1" s="80"/>
      <c r="IAL1" s="80"/>
      <c r="IAM1" s="80"/>
      <c r="IAN1" s="80"/>
      <c r="IAO1" s="80"/>
      <c r="IAP1" s="80"/>
      <c r="IAQ1" s="80"/>
      <c r="IAR1" s="80"/>
      <c r="IAS1" s="80"/>
      <c r="IAT1" s="80"/>
      <c r="IAU1" s="80"/>
      <c r="IAV1" s="80"/>
      <c r="IAW1" s="80"/>
      <c r="IAX1" s="80"/>
      <c r="IAY1" s="80"/>
      <c r="IAZ1" s="80"/>
      <c r="IBA1" s="80"/>
      <c r="IBB1" s="80"/>
      <c r="IBC1" s="80"/>
      <c r="IBD1" s="80"/>
      <c r="IBE1" s="80"/>
      <c r="IBF1" s="80"/>
      <c r="IBG1" s="80"/>
      <c r="IBH1" s="80"/>
      <c r="IBI1" s="80"/>
      <c r="IBJ1" s="80"/>
      <c r="IBK1" s="80"/>
      <c r="IBL1" s="80"/>
      <c r="IBM1" s="80"/>
      <c r="IBN1" s="80"/>
      <c r="IBO1" s="80"/>
      <c r="IBP1" s="80"/>
      <c r="IBQ1" s="80"/>
      <c r="IBR1" s="80"/>
      <c r="IBS1" s="80"/>
      <c r="IBT1" s="80"/>
      <c r="IBU1" s="80"/>
      <c r="IBV1" s="80"/>
      <c r="IBW1" s="80"/>
      <c r="IBX1" s="80"/>
      <c r="IBY1" s="80"/>
      <c r="IBZ1" s="80"/>
      <c r="ICA1" s="80"/>
      <c r="ICB1" s="80"/>
      <c r="ICC1" s="80"/>
      <c r="ICD1" s="80"/>
      <c r="ICE1" s="80"/>
      <c r="ICF1" s="80"/>
      <c r="ICG1" s="80"/>
      <c r="ICH1" s="80"/>
      <c r="ICI1" s="80"/>
      <c r="ICJ1" s="80"/>
      <c r="ICK1" s="80"/>
      <c r="ICL1" s="80"/>
      <c r="ICM1" s="80"/>
      <c r="ICN1" s="80"/>
      <c r="ICO1" s="80"/>
      <c r="ICP1" s="80"/>
      <c r="ICQ1" s="80"/>
      <c r="ICR1" s="80"/>
      <c r="ICS1" s="80"/>
      <c r="ICT1" s="80"/>
      <c r="ICU1" s="80"/>
      <c r="ICV1" s="80"/>
      <c r="ICW1" s="80"/>
      <c r="ICX1" s="80"/>
      <c r="ICY1" s="80"/>
      <c r="ICZ1" s="80"/>
      <c r="IDA1" s="80"/>
      <c r="IDB1" s="80"/>
      <c r="IDC1" s="80"/>
      <c r="IDD1" s="80"/>
      <c r="IDE1" s="80"/>
      <c r="IDF1" s="80"/>
      <c r="IDG1" s="80"/>
      <c r="IDH1" s="80"/>
      <c r="IDI1" s="80"/>
      <c r="IDJ1" s="80"/>
      <c r="IDK1" s="80"/>
      <c r="IDL1" s="80"/>
      <c r="IDM1" s="80"/>
      <c r="IDN1" s="80"/>
      <c r="IDO1" s="80"/>
      <c r="IDP1" s="80"/>
      <c r="IDQ1" s="80"/>
      <c r="IDR1" s="80"/>
      <c r="IDS1" s="80"/>
      <c r="IDT1" s="80"/>
      <c r="IDU1" s="80"/>
      <c r="IDV1" s="80"/>
      <c r="IDW1" s="80"/>
      <c r="IDX1" s="80"/>
      <c r="IDY1" s="80"/>
      <c r="IDZ1" s="80"/>
      <c r="IEA1" s="80"/>
      <c r="IEB1" s="80"/>
      <c r="IEC1" s="80"/>
      <c r="IED1" s="80"/>
      <c r="IEE1" s="80"/>
      <c r="IEF1" s="80"/>
      <c r="IEG1" s="80"/>
      <c r="IEH1" s="80"/>
      <c r="IEI1" s="80"/>
      <c r="IEJ1" s="80"/>
      <c r="IEK1" s="80"/>
      <c r="IEL1" s="80"/>
      <c r="IEM1" s="80"/>
      <c r="IEN1" s="80"/>
      <c r="IEO1" s="80"/>
      <c r="IEP1" s="80"/>
      <c r="IEQ1" s="80"/>
      <c r="IER1" s="80"/>
      <c r="IES1" s="80"/>
      <c r="IET1" s="80"/>
      <c r="IEU1" s="80"/>
      <c r="IEV1" s="80"/>
      <c r="IEW1" s="80"/>
      <c r="IEX1" s="80"/>
      <c r="IEY1" s="80"/>
      <c r="IEZ1" s="80"/>
      <c r="IFA1" s="80"/>
      <c r="IFB1" s="80"/>
      <c r="IFC1" s="80"/>
      <c r="IFD1" s="80"/>
      <c r="IFE1" s="80"/>
      <c r="IFF1" s="80"/>
      <c r="IFG1" s="80"/>
      <c r="IFH1" s="80"/>
      <c r="IFI1" s="80"/>
      <c r="IFJ1" s="80"/>
      <c r="IFK1" s="80"/>
      <c r="IFL1" s="80"/>
      <c r="IFM1" s="80"/>
      <c r="IFN1" s="80"/>
      <c r="IFO1" s="80"/>
      <c r="IFP1" s="80"/>
      <c r="IFQ1" s="80"/>
      <c r="IFR1" s="80"/>
      <c r="IFS1" s="80"/>
      <c r="IFT1" s="80"/>
      <c r="IFU1" s="80"/>
      <c r="IFV1" s="80"/>
      <c r="IFW1" s="80"/>
      <c r="IFX1" s="80"/>
      <c r="IFY1" s="80"/>
      <c r="IFZ1" s="80"/>
      <c r="IGA1" s="80"/>
      <c r="IGB1" s="80"/>
      <c r="IGC1" s="80"/>
      <c r="IGD1" s="80"/>
      <c r="IGE1" s="80"/>
      <c r="IGF1" s="80"/>
      <c r="IGG1" s="80"/>
      <c r="IGH1" s="80"/>
      <c r="IGI1" s="80"/>
      <c r="IGJ1" s="80"/>
      <c r="IGK1" s="80"/>
      <c r="IGL1" s="80"/>
      <c r="IGM1" s="80"/>
      <c r="IGN1" s="80"/>
      <c r="IGO1" s="80"/>
      <c r="IGP1" s="80"/>
      <c r="IGQ1" s="80"/>
      <c r="IGR1" s="80"/>
      <c r="IGS1" s="80"/>
      <c r="IGT1" s="80"/>
      <c r="IGU1" s="80"/>
      <c r="IGV1" s="80"/>
      <c r="IGW1" s="80"/>
      <c r="IGX1" s="80"/>
      <c r="IGY1" s="80"/>
      <c r="IGZ1" s="80"/>
      <c r="IHA1" s="80"/>
      <c r="IHB1" s="80"/>
      <c r="IHC1" s="80"/>
      <c r="IHD1" s="80"/>
      <c r="IHE1" s="80"/>
      <c r="IHF1" s="80"/>
      <c r="IHG1" s="80"/>
      <c r="IHH1" s="80"/>
      <c r="IHI1" s="80"/>
      <c r="IHJ1" s="80"/>
      <c r="IHK1" s="80"/>
      <c r="IHL1" s="80"/>
      <c r="IHM1" s="80"/>
      <c r="IHN1" s="80"/>
      <c r="IHO1" s="80"/>
      <c r="IHP1" s="80"/>
      <c r="IHQ1" s="80"/>
      <c r="IHR1" s="80"/>
      <c r="IHS1" s="80"/>
      <c r="IHT1" s="80"/>
      <c r="IHU1" s="80"/>
      <c r="IHV1" s="80"/>
      <c r="IHW1" s="80"/>
      <c r="IHX1" s="80"/>
      <c r="IHY1" s="80"/>
      <c r="IHZ1" s="80"/>
      <c r="IIA1" s="80"/>
      <c r="IIB1" s="80"/>
      <c r="IIC1" s="80"/>
      <c r="IID1" s="80"/>
      <c r="IIE1" s="80"/>
      <c r="IIF1" s="80"/>
      <c r="IIG1" s="80"/>
      <c r="IIH1" s="80"/>
      <c r="III1" s="80"/>
      <c r="IIJ1" s="80"/>
      <c r="IIK1" s="80"/>
      <c r="IIL1" s="80"/>
      <c r="IIM1" s="80"/>
      <c r="IIN1" s="80"/>
      <c r="IIO1" s="80"/>
      <c r="IIP1" s="80"/>
      <c r="IIQ1" s="80"/>
      <c r="IIR1" s="80"/>
      <c r="IIS1" s="80"/>
      <c r="IIT1" s="80"/>
      <c r="IIU1" s="80"/>
      <c r="IIV1" s="80"/>
      <c r="IIW1" s="80"/>
      <c r="IIX1" s="80"/>
      <c r="IIY1" s="80"/>
      <c r="IIZ1" s="80"/>
      <c r="IJA1" s="80"/>
      <c r="IJB1" s="80"/>
      <c r="IJC1" s="80"/>
      <c r="IJD1" s="80"/>
      <c r="IJE1" s="80"/>
      <c r="IJF1" s="80"/>
      <c r="IJG1" s="80"/>
      <c r="IJH1" s="80"/>
      <c r="IJI1" s="80"/>
      <c r="IJJ1" s="80"/>
      <c r="IJK1" s="80"/>
      <c r="IJL1" s="80"/>
      <c r="IJM1" s="80"/>
      <c r="IJN1" s="80"/>
      <c r="IJO1" s="80"/>
      <c r="IJP1" s="80"/>
      <c r="IJQ1" s="80"/>
      <c r="IJR1" s="80"/>
      <c r="IJS1" s="80"/>
      <c r="IJT1" s="80"/>
      <c r="IJU1" s="80"/>
      <c r="IJV1" s="80"/>
      <c r="IJW1" s="80"/>
      <c r="IJX1" s="80"/>
      <c r="IJY1" s="80"/>
      <c r="IJZ1" s="80"/>
      <c r="IKA1" s="80"/>
      <c r="IKB1" s="80"/>
      <c r="IKC1" s="80"/>
      <c r="IKD1" s="80"/>
      <c r="IKE1" s="80"/>
      <c r="IKF1" s="80"/>
      <c r="IKG1" s="80"/>
      <c r="IKH1" s="80"/>
      <c r="IKI1" s="80"/>
      <c r="IKJ1" s="80"/>
      <c r="IKK1" s="80"/>
      <c r="IKL1" s="80"/>
      <c r="IKM1" s="80"/>
      <c r="IKN1" s="80"/>
      <c r="IKO1" s="80"/>
      <c r="IKP1" s="80"/>
      <c r="IKQ1" s="80"/>
      <c r="IKR1" s="80"/>
      <c r="IKS1" s="80"/>
      <c r="IKT1" s="80"/>
      <c r="IKU1" s="80"/>
      <c r="IKV1" s="80"/>
      <c r="IKW1" s="80"/>
      <c r="IKX1" s="80"/>
      <c r="IKY1" s="80"/>
      <c r="IKZ1" s="80"/>
      <c r="ILA1" s="80"/>
      <c r="ILB1" s="80"/>
      <c r="ILC1" s="80"/>
      <c r="ILD1" s="80"/>
      <c r="ILE1" s="80"/>
      <c r="ILF1" s="80"/>
      <c r="ILG1" s="80"/>
      <c r="ILH1" s="80"/>
      <c r="ILI1" s="80"/>
      <c r="ILJ1" s="80"/>
      <c r="ILK1" s="80"/>
      <c r="ILL1" s="80"/>
      <c r="ILM1" s="80"/>
      <c r="ILN1" s="80"/>
      <c r="ILO1" s="80"/>
      <c r="ILP1" s="80"/>
      <c r="ILQ1" s="80"/>
      <c r="ILR1" s="80"/>
      <c r="ILS1" s="80"/>
      <c r="ILT1" s="80"/>
      <c r="ILU1" s="80"/>
      <c r="ILV1" s="80"/>
      <c r="ILW1" s="80"/>
      <c r="ILX1" s="80"/>
      <c r="ILY1" s="80"/>
      <c r="ILZ1" s="80"/>
      <c r="IMA1" s="80"/>
      <c r="IMB1" s="80"/>
      <c r="IMC1" s="80"/>
      <c r="IMD1" s="80"/>
      <c r="IME1" s="80"/>
      <c r="IMF1" s="80"/>
      <c r="IMG1" s="80"/>
      <c r="IMH1" s="80"/>
      <c r="IMI1" s="80"/>
      <c r="IMJ1" s="80"/>
      <c r="IMK1" s="80"/>
      <c r="IML1" s="80"/>
      <c r="IMM1" s="80"/>
      <c r="IMN1" s="80"/>
      <c r="IMO1" s="80"/>
      <c r="IMP1" s="80"/>
      <c r="IMQ1" s="80"/>
      <c r="IMR1" s="80"/>
      <c r="IMS1" s="80"/>
      <c r="IMT1" s="80"/>
      <c r="IMU1" s="80"/>
      <c r="IMV1" s="80"/>
      <c r="IMW1" s="80"/>
      <c r="IMX1" s="80"/>
      <c r="IMY1" s="80"/>
      <c r="IMZ1" s="80"/>
      <c r="INA1" s="80"/>
      <c r="INB1" s="80"/>
      <c r="INC1" s="80"/>
      <c r="IND1" s="80"/>
      <c r="INE1" s="80"/>
      <c r="INF1" s="80"/>
      <c r="ING1" s="80"/>
      <c r="INH1" s="80"/>
      <c r="INI1" s="80"/>
      <c r="INJ1" s="80"/>
      <c r="INK1" s="80"/>
      <c r="INL1" s="80"/>
      <c r="INM1" s="80"/>
      <c r="INN1" s="80"/>
      <c r="INO1" s="80"/>
      <c r="INP1" s="80"/>
      <c r="INQ1" s="80"/>
      <c r="INR1" s="80"/>
      <c r="INS1" s="80"/>
      <c r="INT1" s="80"/>
      <c r="INU1" s="80"/>
      <c r="INV1" s="80"/>
      <c r="INW1" s="80"/>
      <c r="INX1" s="80"/>
      <c r="INY1" s="80"/>
      <c r="INZ1" s="80"/>
      <c r="IOA1" s="80"/>
      <c r="IOB1" s="80"/>
      <c r="IOC1" s="80"/>
      <c r="IOD1" s="80"/>
      <c r="IOE1" s="80"/>
      <c r="IOF1" s="80"/>
      <c r="IOG1" s="80"/>
      <c r="IOH1" s="80"/>
      <c r="IOI1" s="80"/>
      <c r="IOJ1" s="80"/>
      <c r="IOK1" s="80"/>
      <c r="IOL1" s="80"/>
      <c r="IOM1" s="80"/>
      <c r="ION1" s="80"/>
      <c r="IOO1" s="80"/>
      <c r="IOP1" s="80"/>
      <c r="IOQ1" s="80"/>
      <c r="IOR1" s="80"/>
      <c r="IOS1" s="80"/>
      <c r="IOT1" s="80"/>
      <c r="IOU1" s="80"/>
      <c r="IOV1" s="80"/>
      <c r="IOW1" s="80"/>
      <c r="IOX1" s="80"/>
      <c r="IOY1" s="80"/>
      <c r="IOZ1" s="80"/>
      <c r="IPA1" s="80"/>
      <c r="IPB1" s="80"/>
      <c r="IPC1" s="80"/>
      <c r="IPD1" s="80"/>
      <c r="IPE1" s="80"/>
      <c r="IPF1" s="80"/>
      <c r="IPG1" s="80"/>
      <c r="IPH1" s="80"/>
      <c r="IPI1" s="80"/>
      <c r="IPJ1" s="80"/>
      <c r="IPK1" s="80"/>
      <c r="IPL1" s="80"/>
      <c r="IPM1" s="80"/>
      <c r="IPN1" s="80"/>
      <c r="IPO1" s="80"/>
      <c r="IPP1" s="80"/>
      <c r="IPQ1" s="80"/>
      <c r="IPR1" s="80"/>
      <c r="IPS1" s="80"/>
      <c r="IPT1" s="80"/>
      <c r="IPU1" s="80"/>
      <c r="IPV1" s="80"/>
      <c r="IPW1" s="80"/>
      <c r="IPX1" s="80"/>
      <c r="IPY1" s="80"/>
      <c r="IPZ1" s="80"/>
      <c r="IQA1" s="80"/>
      <c r="IQB1" s="80"/>
      <c r="IQC1" s="80"/>
      <c r="IQD1" s="80"/>
      <c r="IQE1" s="80"/>
      <c r="IQF1" s="80"/>
      <c r="IQG1" s="80"/>
      <c r="IQH1" s="80"/>
      <c r="IQI1" s="80"/>
      <c r="IQJ1" s="80"/>
      <c r="IQK1" s="80"/>
      <c r="IQL1" s="80"/>
      <c r="IQM1" s="80"/>
      <c r="IQN1" s="80"/>
      <c r="IQO1" s="80"/>
      <c r="IQP1" s="80"/>
      <c r="IQQ1" s="80"/>
      <c r="IQR1" s="80"/>
      <c r="IQS1" s="80"/>
      <c r="IQT1" s="80"/>
      <c r="IQU1" s="80"/>
      <c r="IQV1" s="80"/>
      <c r="IQW1" s="80"/>
      <c r="IQX1" s="80"/>
      <c r="IQY1" s="80"/>
      <c r="IQZ1" s="80"/>
      <c r="IRA1" s="80"/>
      <c r="IRB1" s="80"/>
      <c r="IRC1" s="80"/>
      <c r="IRD1" s="80"/>
      <c r="IRE1" s="80"/>
      <c r="IRF1" s="80"/>
      <c r="IRG1" s="80"/>
      <c r="IRH1" s="80"/>
      <c r="IRI1" s="80"/>
      <c r="IRJ1" s="80"/>
      <c r="IRK1" s="80"/>
      <c r="IRL1" s="80"/>
      <c r="IRM1" s="80"/>
      <c r="IRN1" s="80"/>
      <c r="IRO1" s="80"/>
      <c r="IRP1" s="80"/>
      <c r="IRQ1" s="80"/>
      <c r="IRR1" s="80"/>
      <c r="IRS1" s="80"/>
      <c r="IRT1" s="80"/>
      <c r="IRU1" s="80"/>
      <c r="IRV1" s="80"/>
      <c r="IRW1" s="80"/>
      <c r="IRX1" s="80"/>
      <c r="IRY1" s="80"/>
      <c r="IRZ1" s="80"/>
      <c r="ISA1" s="80"/>
      <c r="ISB1" s="80"/>
      <c r="ISC1" s="80"/>
      <c r="ISD1" s="80"/>
      <c r="ISE1" s="80"/>
      <c r="ISF1" s="80"/>
      <c r="ISG1" s="80"/>
      <c r="ISH1" s="80"/>
      <c r="ISI1" s="80"/>
      <c r="ISJ1" s="80"/>
      <c r="ISK1" s="80"/>
      <c r="ISL1" s="80"/>
      <c r="ISM1" s="80"/>
      <c r="ISN1" s="80"/>
      <c r="ISO1" s="80"/>
      <c r="ISP1" s="80"/>
      <c r="ISQ1" s="80"/>
      <c r="ISR1" s="80"/>
      <c r="ISS1" s="80"/>
      <c r="IST1" s="80"/>
      <c r="ISU1" s="80"/>
      <c r="ISV1" s="80"/>
      <c r="ISW1" s="80"/>
      <c r="ISX1" s="80"/>
      <c r="ISY1" s="80"/>
      <c r="ISZ1" s="80"/>
      <c r="ITA1" s="80"/>
      <c r="ITB1" s="80"/>
      <c r="ITC1" s="80"/>
      <c r="ITD1" s="80"/>
      <c r="ITE1" s="80"/>
      <c r="ITF1" s="80"/>
      <c r="ITG1" s="80"/>
      <c r="ITH1" s="80"/>
      <c r="ITI1" s="80"/>
      <c r="ITJ1" s="80"/>
      <c r="ITK1" s="80"/>
      <c r="ITL1" s="80"/>
      <c r="ITM1" s="80"/>
      <c r="ITN1" s="80"/>
      <c r="ITO1" s="80"/>
      <c r="ITP1" s="80"/>
      <c r="ITQ1" s="80"/>
      <c r="ITR1" s="80"/>
      <c r="ITS1" s="80"/>
      <c r="ITT1" s="80"/>
      <c r="ITU1" s="80"/>
      <c r="ITV1" s="80"/>
      <c r="ITW1" s="80"/>
      <c r="ITX1" s="80"/>
      <c r="ITY1" s="80"/>
      <c r="ITZ1" s="80"/>
      <c r="IUA1" s="80"/>
      <c r="IUB1" s="80"/>
      <c r="IUC1" s="80"/>
      <c r="IUD1" s="80"/>
      <c r="IUE1" s="80"/>
      <c r="IUF1" s="80"/>
      <c r="IUG1" s="80"/>
      <c r="IUH1" s="80"/>
      <c r="IUI1" s="80"/>
      <c r="IUJ1" s="80"/>
      <c r="IUK1" s="80"/>
      <c r="IUL1" s="80"/>
      <c r="IUM1" s="80"/>
      <c r="IUN1" s="80"/>
      <c r="IUO1" s="80"/>
      <c r="IUP1" s="80"/>
      <c r="IUQ1" s="80"/>
      <c r="IUR1" s="80"/>
      <c r="IUS1" s="80"/>
      <c r="IUT1" s="80"/>
      <c r="IUU1" s="80"/>
      <c r="IUV1" s="80"/>
      <c r="IUW1" s="80"/>
      <c r="IUX1" s="80"/>
      <c r="IUY1" s="80"/>
      <c r="IUZ1" s="80"/>
      <c r="IVA1" s="80"/>
      <c r="IVB1" s="80"/>
      <c r="IVC1" s="80"/>
      <c r="IVD1" s="80"/>
      <c r="IVE1" s="80"/>
      <c r="IVF1" s="80"/>
      <c r="IVG1" s="80"/>
      <c r="IVH1" s="80"/>
      <c r="IVI1" s="80"/>
      <c r="IVJ1" s="80"/>
      <c r="IVK1" s="80"/>
      <c r="IVL1" s="80"/>
      <c r="IVM1" s="80"/>
      <c r="IVN1" s="80"/>
      <c r="IVO1" s="80"/>
      <c r="IVP1" s="80"/>
      <c r="IVQ1" s="80"/>
      <c r="IVR1" s="80"/>
      <c r="IVS1" s="80"/>
      <c r="IVT1" s="80"/>
      <c r="IVU1" s="80"/>
      <c r="IVV1" s="80"/>
      <c r="IVW1" s="80"/>
      <c r="IVX1" s="80"/>
      <c r="IVY1" s="80"/>
      <c r="IVZ1" s="80"/>
      <c r="IWA1" s="80"/>
      <c r="IWB1" s="80"/>
      <c r="IWC1" s="80"/>
      <c r="IWD1" s="80"/>
      <c r="IWE1" s="80"/>
      <c r="IWF1" s="80"/>
      <c r="IWG1" s="80"/>
      <c r="IWH1" s="80"/>
      <c r="IWI1" s="80"/>
      <c r="IWJ1" s="80"/>
      <c r="IWK1" s="80"/>
      <c r="IWL1" s="80"/>
      <c r="IWM1" s="80"/>
      <c r="IWN1" s="80"/>
      <c r="IWO1" s="80"/>
      <c r="IWP1" s="80"/>
      <c r="IWQ1" s="80"/>
      <c r="IWR1" s="80"/>
      <c r="IWS1" s="80"/>
      <c r="IWT1" s="80"/>
      <c r="IWU1" s="80"/>
      <c r="IWV1" s="80"/>
      <c r="IWW1" s="80"/>
      <c r="IWX1" s="80"/>
      <c r="IWY1" s="80"/>
      <c r="IWZ1" s="80"/>
      <c r="IXA1" s="80"/>
      <c r="IXB1" s="80"/>
      <c r="IXC1" s="80"/>
      <c r="IXD1" s="80"/>
      <c r="IXE1" s="80"/>
      <c r="IXF1" s="80"/>
      <c r="IXG1" s="80"/>
      <c r="IXH1" s="80"/>
      <c r="IXI1" s="80"/>
      <c r="IXJ1" s="80"/>
      <c r="IXK1" s="80"/>
      <c r="IXL1" s="80"/>
      <c r="IXM1" s="80"/>
      <c r="IXN1" s="80"/>
      <c r="IXO1" s="80"/>
      <c r="IXP1" s="80"/>
      <c r="IXQ1" s="80"/>
      <c r="IXR1" s="80"/>
      <c r="IXS1" s="80"/>
      <c r="IXT1" s="80"/>
      <c r="IXU1" s="80"/>
      <c r="IXV1" s="80"/>
      <c r="IXW1" s="80"/>
      <c r="IXX1" s="80"/>
      <c r="IXY1" s="80"/>
      <c r="IXZ1" s="80"/>
      <c r="IYA1" s="80"/>
      <c r="IYB1" s="80"/>
      <c r="IYC1" s="80"/>
      <c r="IYD1" s="80"/>
      <c r="IYE1" s="80"/>
      <c r="IYF1" s="80"/>
      <c r="IYG1" s="80"/>
      <c r="IYH1" s="80"/>
      <c r="IYI1" s="80"/>
      <c r="IYJ1" s="80"/>
      <c r="IYK1" s="80"/>
      <c r="IYL1" s="80"/>
      <c r="IYM1" s="80"/>
      <c r="IYN1" s="80"/>
      <c r="IYO1" s="80"/>
      <c r="IYP1" s="80"/>
      <c r="IYQ1" s="80"/>
      <c r="IYR1" s="80"/>
      <c r="IYS1" s="80"/>
      <c r="IYT1" s="80"/>
      <c r="IYU1" s="80"/>
      <c r="IYV1" s="80"/>
      <c r="IYW1" s="80"/>
      <c r="IYX1" s="80"/>
      <c r="IYY1" s="80"/>
      <c r="IYZ1" s="80"/>
      <c r="IZA1" s="80"/>
      <c r="IZB1" s="80"/>
      <c r="IZC1" s="80"/>
      <c r="IZD1" s="80"/>
      <c r="IZE1" s="80"/>
      <c r="IZF1" s="80"/>
      <c r="IZG1" s="80"/>
      <c r="IZH1" s="80"/>
      <c r="IZI1" s="80"/>
      <c r="IZJ1" s="80"/>
      <c r="IZK1" s="80"/>
      <c r="IZL1" s="80"/>
      <c r="IZM1" s="80"/>
      <c r="IZN1" s="80"/>
      <c r="IZO1" s="80"/>
      <c r="IZP1" s="80"/>
      <c r="IZQ1" s="80"/>
      <c r="IZR1" s="80"/>
      <c r="IZS1" s="80"/>
      <c r="IZT1" s="80"/>
      <c r="IZU1" s="80"/>
      <c r="IZV1" s="80"/>
      <c r="IZW1" s="80"/>
      <c r="IZX1" s="80"/>
      <c r="IZY1" s="80"/>
      <c r="IZZ1" s="80"/>
      <c r="JAA1" s="80"/>
      <c r="JAB1" s="80"/>
      <c r="JAC1" s="80"/>
      <c r="JAD1" s="80"/>
      <c r="JAE1" s="80"/>
      <c r="JAF1" s="80"/>
      <c r="JAG1" s="80"/>
      <c r="JAH1" s="80"/>
      <c r="JAI1" s="80"/>
      <c r="JAJ1" s="80"/>
      <c r="JAK1" s="80"/>
      <c r="JAL1" s="80"/>
      <c r="JAM1" s="80"/>
      <c r="JAN1" s="80"/>
      <c r="JAO1" s="80"/>
      <c r="JAP1" s="80"/>
      <c r="JAQ1" s="80"/>
      <c r="JAR1" s="80"/>
      <c r="JAS1" s="80"/>
      <c r="JAT1" s="80"/>
      <c r="JAU1" s="80"/>
      <c r="JAV1" s="80"/>
      <c r="JAW1" s="80"/>
      <c r="JAX1" s="80"/>
      <c r="JAY1" s="80"/>
      <c r="JAZ1" s="80"/>
      <c r="JBA1" s="80"/>
      <c r="JBB1" s="80"/>
      <c r="JBC1" s="80"/>
      <c r="JBD1" s="80"/>
      <c r="JBE1" s="80"/>
      <c r="JBF1" s="80"/>
      <c r="JBG1" s="80"/>
      <c r="JBH1" s="80"/>
      <c r="JBI1" s="80"/>
      <c r="JBJ1" s="80"/>
      <c r="JBK1" s="80"/>
      <c r="JBL1" s="80"/>
      <c r="JBM1" s="80"/>
      <c r="JBN1" s="80"/>
      <c r="JBO1" s="80"/>
      <c r="JBP1" s="80"/>
      <c r="JBQ1" s="80"/>
      <c r="JBR1" s="80"/>
      <c r="JBS1" s="80"/>
      <c r="JBT1" s="80"/>
      <c r="JBU1" s="80"/>
      <c r="JBV1" s="80"/>
      <c r="JBW1" s="80"/>
      <c r="JBX1" s="80"/>
      <c r="JBY1" s="80"/>
      <c r="JBZ1" s="80"/>
      <c r="JCA1" s="80"/>
      <c r="JCB1" s="80"/>
      <c r="JCC1" s="80"/>
      <c r="JCD1" s="80"/>
      <c r="JCE1" s="80"/>
      <c r="JCF1" s="80"/>
      <c r="JCG1" s="80"/>
      <c r="JCH1" s="80"/>
      <c r="JCI1" s="80"/>
      <c r="JCJ1" s="80"/>
      <c r="JCK1" s="80"/>
      <c r="JCL1" s="80"/>
      <c r="JCM1" s="80"/>
      <c r="JCN1" s="80"/>
      <c r="JCO1" s="80"/>
      <c r="JCP1" s="80"/>
      <c r="JCQ1" s="80"/>
      <c r="JCR1" s="80"/>
      <c r="JCS1" s="80"/>
      <c r="JCT1" s="80"/>
      <c r="JCU1" s="80"/>
      <c r="JCV1" s="80"/>
      <c r="JCW1" s="80"/>
      <c r="JCX1" s="80"/>
      <c r="JCY1" s="80"/>
      <c r="JCZ1" s="80"/>
      <c r="JDA1" s="80"/>
      <c r="JDB1" s="80"/>
      <c r="JDC1" s="80"/>
      <c r="JDD1" s="80"/>
      <c r="JDE1" s="80"/>
      <c r="JDF1" s="80"/>
      <c r="JDG1" s="80"/>
      <c r="JDH1" s="80"/>
      <c r="JDI1" s="80"/>
      <c r="JDJ1" s="80"/>
      <c r="JDK1" s="80"/>
      <c r="JDL1" s="80"/>
      <c r="JDM1" s="80"/>
      <c r="JDN1" s="80"/>
      <c r="JDO1" s="80"/>
      <c r="JDP1" s="80"/>
      <c r="JDQ1" s="80"/>
      <c r="JDR1" s="80"/>
      <c r="JDS1" s="80"/>
      <c r="JDT1" s="80"/>
      <c r="JDU1" s="80"/>
      <c r="JDV1" s="80"/>
      <c r="JDW1" s="80"/>
      <c r="JDX1" s="80"/>
      <c r="JDY1" s="80"/>
      <c r="JDZ1" s="80"/>
      <c r="JEA1" s="80"/>
      <c r="JEB1" s="80"/>
      <c r="JEC1" s="80"/>
      <c r="JED1" s="80"/>
      <c r="JEE1" s="80"/>
      <c r="JEF1" s="80"/>
      <c r="JEG1" s="80"/>
      <c r="JEH1" s="80"/>
      <c r="JEI1" s="80"/>
      <c r="JEJ1" s="80"/>
      <c r="JEK1" s="80"/>
      <c r="JEL1" s="80"/>
      <c r="JEM1" s="80"/>
      <c r="JEN1" s="80"/>
      <c r="JEO1" s="80"/>
      <c r="JEP1" s="80"/>
      <c r="JEQ1" s="80"/>
      <c r="JER1" s="80"/>
      <c r="JES1" s="80"/>
      <c r="JET1" s="80"/>
      <c r="JEU1" s="80"/>
      <c r="JEV1" s="80"/>
      <c r="JEW1" s="80"/>
      <c r="JEX1" s="80"/>
      <c r="JEY1" s="80"/>
      <c r="JEZ1" s="80"/>
      <c r="JFA1" s="80"/>
      <c r="JFB1" s="80"/>
      <c r="JFC1" s="80"/>
      <c r="JFD1" s="80"/>
      <c r="JFE1" s="80"/>
      <c r="JFF1" s="80"/>
      <c r="JFG1" s="80"/>
      <c r="JFH1" s="80"/>
      <c r="JFI1" s="80"/>
      <c r="JFJ1" s="80"/>
      <c r="JFK1" s="80"/>
      <c r="JFL1" s="80"/>
      <c r="JFM1" s="80"/>
      <c r="JFN1" s="80"/>
      <c r="JFO1" s="80"/>
      <c r="JFP1" s="80"/>
      <c r="JFQ1" s="80"/>
      <c r="JFR1" s="80"/>
      <c r="JFS1" s="80"/>
      <c r="JFT1" s="80"/>
      <c r="JFU1" s="80"/>
      <c r="JFV1" s="80"/>
      <c r="JFW1" s="80"/>
      <c r="JFX1" s="80"/>
      <c r="JFY1" s="80"/>
      <c r="JFZ1" s="80"/>
      <c r="JGA1" s="80"/>
      <c r="JGB1" s="80"/>
      <c r="JGC1" s="80"/>
      <c r="JGD1" s="80"/>
      <c r="JGE1" s="80"/>
      <c r="JGF1" s="80"/>
      <c r="JGG1" s="80"/>
      <c r="JGH1" s="80"/>
      <c r="JGI1" s="80"/>
      <c r="JGJ1" s="80"/>
      <c r="JGK1" s="80"/>
      <c r="JGL1" s="80"/>
      <c r="JGM1" s="80"/>
      <c r="JGN1" s="80"/>
      <c r="JGO1" s="80"/>
      <c r="JGP1" s="80"/>
      <c r="JGQ1" s="80"/>
      <c r="JGR1" s="80"/>
      <c r="JGS1" s="80"/>
      <c r="JGT1" s="80"/>
      <c r="JGU1" s="80"/>
      <c r="JGV1" s="80"/>
      <c r="JGW1" s="80"/>
      <c r="JGX1" s="80"/>
      <c r="JGY1" s="80"/>
      <c r="JGZ1" s="80"/>
      <c r="JHA1" s="80"/>
      <c r="JHB1" s="80"/>
      <c r="JHC1" s="80"/>
      <c r="JHD1" s="80"/>
      <c r="JHE1" s="80"/>
      <c r="JHF1" s="80"/>
      <c r="JHG1" s="80"/>
      <c r="JHH1" s="80"/>
      <c r="JHI1" s="80"/>
      <c r="JHJ1" s="80"/>
      <c r="JHK1" s="80"/>
      <c r="JHL1" s="80"/>
      <c r="JHM1" s="80"/>
      <c r="JHN1" s="80"/>
      <c r="JHO1" s="80"/>
      <c r="JHP1" s="80"/>
      <c r="JHQ1" s="80"/>
      <c r="JHR1" s="80"/>
      <c r="JHS1" s="80"/>
      <c r="JHT1" s="80"/>
      <c r="JHU1" s="80"/>
      <c r="JHV1" s="80"/>
      <c r="JHW1" s="80"/>
      <c r="JHX1" s="80"/>
      <c r="JHY1" s="80"/>
      <c r="JHZ1" s="80"/>
      <c r="JIA1" s="80"/>
      <c r="JIB1" s="80"/>
      <c r="JIC1" s="80"/>
      <c r="JID1" s="80"/>
      <c r="JIE1" s="80"/>
      <c r="JIF1" s="80"/>
      <c r="JIG1" s="80"/>
      <c r="JIH1" s="80"/>
      <c r="JII1" s="80"/>
      <c r="JIJ1" s="80"/>
      <c r="JIK1" s="80"/>
      <c r="JIL1" s="80"/>
      <c r="JIM1" s="80"/>
      <c r="JIN1" s="80"/>
      <c r="JIO1" s="80"/>
      <c r="JIP1" s="80"/>
      <c r="JIQ1" s="80"/>
      <c r="JIR1" s="80"/>
      <c r="JIS1" s="80"/>
      <c r="JIT1" s="80"/>
      <c r="JIU1" s="80"/>
      <c r="JIV1" s="80"/>
      <c r="JIW1" s="80"/>
      <c r="JIX1" s="80"/>
      <c r="JIY1" s="80"/>
      <c r="JIZ1" s="80"/>
      <c r="JJA1" s="80"/>
      <c r="JJB1" s="80"/>
      <c r="JJC1" s="80"/>
      <c r="JJD1" s="80"/>
      <c r="JJE1" s="80"/>
      <c r="JJF1" s="80"/>
      <c r="JJG1" s="80"/>
      <c r="JJH1" s="80"/>
      <c r="JJI1" s="80"/>
      <c r="JJJ1" s="80"/>
      <c r="JJK1" s="80"/>
      <c r="JJL1" s="80"/>
      <c r="JJM1" s="80"/>
      <c r="JJN1" s="80"/>
      <c r="JJO1" s="80"/>
      <c r="JJP1" s="80"/>
      <c r="JJQ1" s="80"/>
      <c r="JJR1" s="80"/>
      <c r="JJS1" s="80"/>
      <c r="JJT1" s="80"/>
      <c r="JJU1" s="80"/>
      <c r="JJV1" s="80"/>
      <c r="JJW1" s="80"/>
      <c r="JJX1" s="80"/>
      <c r="JJY1" s="80"/>
      <c r="JJZ1" s="80"/>
      <c r="JKA1" s="80"/>
      <c r="JKB1" s="80"/>
      <c r="JKC1" s="80"/>
      <c r="JKD1" s="80"/>
      <c r="JKE1" s="80"/>
      <c r="JKF1" s="80"/>
      <c r="JKG1" s="80"/>
      <c r="JKH1" s="80"/>
      <c r="JKI1" s="80"/>
      <c r="JKJ1" s="80"/>
      <c r="JKK1" s="80"/>
      <c r="JKL1" s="80"/>
      <c r="JKM1" s="80"/>
      <c r="JKN1" s="80"/>
      <c r="JKO1" s="80"/>
      <c r="JKP1" s="80"/>
      <c r="JKQ1" s="80"/>
      <c r="JKR1" s="80"/>
      <c r="JKS1" s="80"/>
      <c r="JKT1" s="80"/>
      <c r="JKU1" s="80"/>
      <c r="JKV1" s="80"/>
      <c r="JKW1" s="80"/>
      <c r="JKX1" s="80"/>
      <c r="JKY1" s="80"/>
      <c r="JKZ1" s="80"/>
      <c r="JLA1" s="80"/>
      <c r="JLB1" s="80"/>
      <c r="JLC1" s="80"/>
      <c r="JLD1" s="80"/>
      <c r="JLE1" s="80"/>
      <c r="JLF1" s="80"/>
      <c r="JLG1" s="80"/>
      <c r="JLH1" s="80"/>
      <c r="JLI1" s="80"/>
      <c r="JLJ1" s="80"/>
      <c r="JLK1" s="80"/>
      <c r="JLL1" s="80"/>
      <c r="JLM1" s="80"/>
      <c r="JLN1" s="80"/>
      <c r="JLO1" s="80"/>
      <c r="JLP1" s="80"/>
      <c r="JLQ1" s="80"/>
      <c r="JLR1" s="80"/>
      <c r="JLS1" s="80"/>
      <c r="JLT1" s="80"/>
      <c r="JLU1" s="80"/>
      <c r="JLV1" s="80"/>
      <c r="JLW1" s="80"/>
      <c r="JLX1" s="80"/>
      <c r="JLY1" s="80"/>
      <c r="JLZ1" s="80"/>
      <c r="JMA1" s="80"/>
      <c r="JMB1" s="80"/>
      <c r="JMC1" s="80"/>
      <c r="JMD1" s="80"/>
      <c r="JME1" s="80"/>
      <c r="JMF1" s="80"/>
      <c r="JMG1" s="80"/>
      <c r="JMH1" s="80"/>
      <c r="JMI1" s="80"/>
      <c r="JMJ1" s="80"/>
      <c r="JMK1" s="80"/>
      <c r="JML1" s="80"/>
      <c r="JMM1" s="80"/>
      <c r="JMN1" s="80"/>
      <c r="JMO1" s="80"/>
      <c r="JMP1" s="80"/>
      <c r="JMQ1" s="80"/>
      <c r="JMR1" s="80"/>
      <c r="JMS1" s="80"/>
      <c r="JMT1" s="80"/>
      <c r="JMU1" s="80"/>
      <c r="JMV1" s="80"/>
      <c r="JMW1" s="80"/>
      <c r="JMX1" s="80"/>
      <c r="JMY1" s="80"/>
      <c r="JMZ1" s="80"/>
      <c r="JNA1" s="80"/>
      <c r="JNB1" s="80"/>
      <c r="JNC1" s="80"/>
      <c r="JND1" s="80"/>
      <c r="JNE1" s="80"/>
      <c r="JNF1" s="80"/>
      <c r="JNG1" s="80"/>
      <c r="JNH1" s="80"/>
      <c r="JNI1" s="80"/>
      <c r="JNJ1" s="80"/>
      <c r="JNK1" s="80"/>
      <c r="JNL1" s="80"/>
      <c r="JNM1" s="80"/>
      <c r="JNN1" s="80"/>
      <c r="JNO1" s="80"/>
      <c r="JNP1" s="80"/>
      <c r="JNQ1" s="80"/>
      <c r="JNR1" s="80"/>
      <c r="JNS1" s="80"/>
      <c r="JNT1" s="80"/>
      <c r="JNU1" s="80"/>
      <c r="JNV1" s="80"/>
      <c r="JNW1" s="80"/>
      <c r="JNX1" s="80"/>
      <c r="JNY1" s="80"/>
      <c r="JNZ1" s="80"/>
      <c r="JOA1" s="80"/>
      <c r="JOB1" s="80"/>
      <c r="JOC1" s="80"/>
      <c r="JOD1" s="80"/>
      <c r="JOE1" s="80"/>
      <c r="JOF1" s="80"/>
      <c r="JOG1" s="80"/>
      <c r="JOH1" s="80"/>
      <c r="JOI1" s="80"/>
      <c r="JOJ1" s="80"/>
      <c r="JOK1" s="80"/>
      <c r="JOL1" s="80"/>
      <c r="JOM1" s="80"/>
      <c r="JON1" s="80"/>
      <c r="JOO1" s="80"/>
      <c r="JOP1" s="80"/>
      <c r="JOQ1" s="80"/>
      <c r="JOR1" s="80"/>
      <c r="JOS1" s="80"/>
      <c r="JOT1" s="80"/>
      <c r="JOU1" s="80"/>
      <c r="JOV1" s="80"/>
      <c r="JOW1" s="80"/>
      <c r="JOX1" s="80"/>
      <c r="JOY1" s="80"/>
      <c r="JOZ1" s="80"/>
      <c r="JPA1" s="80"/>
      <c r="JPB1" s="80"/>
      <c r="JPC1" s="80"/>
      <c r="JPD1" s="80"/>
      <c r="JPE1" s="80"/>
      <c r="JPF1" s="80"/>
      <c r="JPG1" s="80"/>
      <c r="JPH1" s="80"/>
      <c r="JPI1" s="80"/>
      <c r="JPJ1" s="80"/>
      <c r="JPK1" s="80"/>
      <c r="JPL1" s="80"/>
      <c r="JPM1" s="80"/>
      <c r="JPN1" s="80"/>
      <c r="JPO1" s="80"/>
      <c r="JPP1" s="80"/>
      <c r="JPQ1" s="80"/>
      <c r="JPR1" s="80"/>
      <c r="JPS1" s="80"/>
      <c r="JPT1" s="80"/>
      <c r="JPU1" s="80"/>
      <c r="JPV1" s="80"/>
      <c r="JPW1" s="80"/>
      <c r="JPX1" s="80"/>
      <c r="JPY1" s="80"/>
      <c r="JPZ1" s="80"/>
      <c r="JQA1" s="80"/>
      <c r="JQB1" s="80"/>
      <c r="JQC1" s="80"/>
      <c r="JQD1" s="80"/>
      <c r="JQE1" s="80"/>
      <c r="JQF1" s="80"/>
      <c r="JQG1" s="80"/>
      <c r="JQH1" s="80"/>
      <c r="JQI1" s="80"/>
      <c r="JQJ1" s="80"/>
      <c r="JQK1" s="80"/>
      <c r="JQL1" s="80"/>
      <c r="JQM1" s="80"/>
      <c r="JQN1" s="80"/>
      <c r="JQO1" s="80"/>
      <c r="JQP1" s="80"/>
      <c r="JQQ1" s="80"/>
      <c r="JQR1" s="80"/>
      <c r="JQS1" s="80"/>
      <c r="JQT1" s="80"/>
      <c r="JQU1" s="80"/>
      <c r="JQV1" s="80"/>
      <c r="JQW1" s="80"/>
      <c r="JQX1" s="80"/>
      <c r="JQY1" s="80"/>
      <c r="JQZ1" s="80"/>
      <c r="JRA1" s="80"/>
      <c r="JRB1" s="80"/>
      <c r="JRC1" s="80"/>
      <c r="JRD1" s="80"/>
      <c r="JRE1" s="80"/>
      <c r="JRF1" s="80"/>
      <c r="JRG1" s="80"/>
      <c r="JRH1" s="80"/>
      <c r="JRI1" s="80"/>
      <c r="JRJ1" s="80"/>
      <c r="JRK1" s="80"/>
      <c r="JRL1" s="80"/>
      <c r="JRM1" s="80"/>
      <c r="JRN1" s="80"/>
      <c r="JRO1" s="80"/>
      <c r="JRP1" s="80"/>
      <c r="JRQ1" s="80"/>
      <c r="JRR1" s="80"/>
      <c r="JRS1" s="80"/>
      <c r="JRT1" s="80"/>
      <c r="JRU1" s="80"/>
      <c r="JRV1" s="80"/>
      <c r="JRW1" s="80"/>
      <c r="JRX1" s="80"/>
      <c r="JRY1" s="80"/>
      <c r="JRZ1" s="80"/>
      <c r="JSA1" s="80"/>
      <c r="JSB1" s="80"/>
      <c r="JSC1" s="80"/>
      <c r="JSD1" s="80"/>
      <c r="JSE1" s="80"/>
      <c r="JSF1" s="80"/>
      <c r="JSG1" s="80"/>
      <c r="JSH1" s="80"/>
      <c r="JSI1" s="80"/>
      <c r="JSJ1" s="80"/>
      <c r="JSK1" s="80"/>
      <c r="JSL1" s="80"/>
      <c r="JSM1" s="80"/>
      <c r="JSN1" s="80"/>
      <c r="JSO1" s="80"/>
      <c r="JSP1" s="80"/>
      <c r="JSQ1" s="80"/>
      <c r="JSR1" s="80"/>
      <c r="JSS1" s="80"/>
      <c r="JST1" s="80"/>
      <c r="JSU1" s="80"/>
      <c r="JSV1" s="80"/>
      <c r="JSW1" s="80"/>
      <c r="JSX1" s="80"/>
      <c r="JSY1" s="80"/>
      <c r="JSZ1" s="80"/>
      <c r="JTA1" s="80"/>
      <c r="JTB1" s="80"/>
      <c r="JTC1" s="80"/>
      <c r="JTD1" s="80"/>
      <c r="JTE1" s="80"/>
      <c r="JTF1" s="80"/>
      <c r="JTG1" s="80"/>
      <c r="JTH1" s="80"/>
      <c r="JTI1" s="80"/>
      <c r="JTJ1" s="80"/>
      <c r="JTK1" s="80"/>
      <c r="JTL1" s="80"/>
      <c r="JTM1" s="80"/>
      <c r="JTN1" s="80"/>
      <c r="JTO1" s="80"/>
      <c r="JTP1" s="80"/>
      <c r="JTQ1" s="80"/>
      <c r="JTR1" s="80"/>
      <c r="JTS1" s="80"/>
      <c r="JTT1" s="80"/>
      <c r="JTU1" s="80"/>
      <c r="JTV1" s="80"/>
      <c r="JTW1" s="80"/>
      <c r="JTX1" s="80"/>
      <c r="JTY1" s="80"/>
      <c r="JTZ1" s="80"/>
      <c r="JUA1" s="80"/>
      <c r="JUB1" s="80"/>
      <c r="JUC1" s="80"/>
      <c r="JUD1" s="80"/>
      <c r="JUE1" s="80"/>
      <c r="JUF1" s="80"/>
      <c r="JUG1" s="80"/>
      <c r="JUH1" s="80"/>
      <c r="JUI1" s="80"/>
      <c r="JUJ1" s="80"/>
      <c r="JUK1" s="80"/>
      <c r="JUL1" s="80"/>
      <c r="JUM1" s="80"/>
      <c r="JUN1" s="80"/>
      <c r="JUO1" s="80"/>
      <c r="JUP1" s="80"/>
      <c r="JUQ1" s="80"/>
      <c r="JUR1" s="80"/>
      <c r="JUS1" s="80"/>
      <c r="JUT1" s="80"/>
      <c r="JUU1" s="80"/>
      <c r="JUV1" s="80"/>
      <c r="JUW1" s="80"/>
      <c r="JUX1" s="80"/>
      <c r="JUY1" s="80"/>
      <c r="JUZ1" s="80"/>
      <c r="JVA1" s="80"/>
      <c r="JVB1" s="80"/>
      <c r="JVC1" s="80"/>
      <c r="JVD1" s="80"/>
      <c r="JVE1" s="80"/>
      <c r="JVF1" s="80"/>
      <c r="JVG1" s="80"/>
      <c r="JVH1" s="80"/>
      <c r="JVI1" s="80"/>
      <c r="JVJ1" s="80"/>
      <c r="JVK1" s="80"/>
      <c r="JVL1" s="80"/>
      <c r="JVM1" s="80"/>
      <c r="JVN1" s="80"/>
      <c r="JVO1" s="80"/>
      <c r="JVP1" s="80"/>
      <c r="JVQ1" s="80"/>
      <c r="JVR1" s="80"/>
      <c r="JVS1" s="80"/>
      <c r="JVT1" s="80"/>
      <c r="JVU1" s="80"/>
      <c r="JVV1" s="80"/>
      <c r="JVW1" s="80"/>
      <c r="JVX1" s="80"/>
      <c r="JVY1" s="80"/>
      <c r="JVZ1" s="80"/>
      <c r="JWA1" s="80"/>
      <c r="JWB1" s="80"/>
      <c r="JWC1" s="80"/>
      <c r="JWD1" s="80"/>
      <c r="JWE1" s="80"/>
      <c r="JWF1" s="80"/>
      <c r="JWG1" s="80"/>
      <c r="JWH1" s="80"/>
      <c r="JWI1" s="80"/>
      <c r="JWJ1" s="80"/>
      <c r="JWK1" s="80"/>
      <c r="JWL1" s="80"/>
      <c r="JWM1" s="80"/>
      <c r="JWN1" s="80"/>
      <c r="JWO1" s="80"/>
      <c r="JWP1" s="80"/>
      <c r="JWQ1" s="80"/>
      <c r="JWR1" s="80"/>
      <c r="JWS1" s="80"/>
      <c r="JWT1" s="80"/>
      <c r="JWU1" s="80"/>
      <c r="JWV1" s="80"/>
      <c r="JWW1" s="80"/>
      <c r="JWX1" s="80"/>
      <c r="JWY1" s="80"/>
      <c r="JWZ1" s="80"/>
      <c r="JXA1" s="80"/>
      <c r="JXB1" s="80"/>
      <c r="JXC1" s="80"/>
      <c r="JXD1" s="80"/>
      <c r="JXE1" s="80"/>
      <c r="JXF1" s="80"/>
      <c r="JXG1" s="80"/>
      <c r="JXH1" s="80"/>
      <c r="JXI1" s="80"/>
      <c r="JXJ1" s="80"/>
      <c r="JXK1" s="80"/>
      <c r="JXL1" s="80"/>
      <c r="JXM1" s="80"/>
      <c r="JXN1" s="80"/>
      <c r="JXO1" s="80"/>
      <c r="JXP1" s="80"/>
      <c r="JXQ1" s="80"/>
      <c r="JXR1" s="80"/>
      <c r="JXS1" s="80"/>
      <c r="JXT1" s="80"/>
      <c r="JXU1" s="80"/>
      <c r="JXV1" s="80"/>
      <c r="JXW1" s="80"/>
      <c r="JXX1" s="80"/>
      <c r="JXY1" s="80"/>
      <c r="JXZ1" s="80"/>
      <c r="JYA1" s="80"/>
      <c r="JYB1" s="80"/>
      <c r="JYC1" s="80"/>
      <c r="JYD1" s="80"/>
      <c r="JYE1" s="80"/>
      <c r="JYF1" s="80"/>
      <c r="JYG1" s="80"/>
      <c r="JYH1" s="80"/>
      <c r="JYI1" s="80"/>
      <c r="JYJ1" s="80"/>
      <c r="JYK1" s="80"/>
      <c r="JYL1" s="80"/>
      <c r="JYM1" s="80"/>
      <c r="JYN1" s="80"/>
      <c r="JYO1" s="80"/>
      <c r="JYP1" s="80"/>
      <c r="JYQ1" s="80"/>
      <c r="JYR1" s="80"/>
      <c r="JYS1" s="80"/>
      <c r="JYT1" s="80"/>
      <c r="JYU1" s="80"/>
      <c r="JYV1" s="80"/>
      <c r="JYW1" s="80"/>
      <c r="JYX1" s="80"/>
      <c r="JYY1" s="80"/>
      <c r="JYZ1" s="80"/>
      <c r="JZA1" s="80"/>
      <c r="JZB1" s="80"/>
      <c r="JZC1" s="80"/>
      <c r="JZD1" s="80"/>
      <c r="JZE1" s="80"/>
      <c r="JZF1" s="80"/>
      <c r="JZG1" s="80"/>
      <c r="JZH1" s="80"/>
      <c r="JZI1" s="80"/>
      <c r="JZJ1" s="80"/>
      <c r="JZK1" s="80"/>
      <c r="JZL1" s="80"/>
      <c r="JZM1" s="80"/>
      <c r="JZN1" s="80"/>
      <c r="JZO1" s="80"/>
      <c r="JZP1" s="80"/>
      <c r="JZQ1" s="80"/>
      <c r="JZR1" s="80"/>
      <c r="JZS1" s="80"/>
      <c r="JZT1" s="80"/>
      <c r="JZU1" s="80"/>
      <c r="JZV1" s="80"/>
      <c r="JZW1" s="80"/>
      <c r="JZX1" s="80"/>
      <c r="JZY1" s="80"/>
      <c r="JZZ1" s="80"/>
      <c r="KAA1" s="80"/>
      <c r="KAB1" s="80"/>
      <c r="KAC1" s="80"/>
      <c r="KAD1" s="80"/>
      <c r="KAE1" s="80"/>
      <c r="KAF1" s="80"/>
      <c r="KAG1" s="80"/>
      <c r="KAH1" s="80"/>
      <c r="KAI1" s="80"/>
      <c r="KAJ1" s="80"/>
      <c r="KAK1" s="80"/>
      <c r="KAL1" s="80"/>
      <c r="KAM1" s="80"/>
      <c r="KAN1" s="80"/>
      <c r="KAO1" s="80"/>
      <c r="KAP1" s="80"/>
      <c r="KAQ1" s="80"/>
      <c r="KAR1" s="80"/>
      <c r="KAS1" s="80"/>
      <c r="KAT1" s="80"/>
      <c r="KAU1" s="80"/>
      <c r="KAV1" s="80"/>
      <c r="KAW1" s="80"/>
      <c r="KAX1" s="80"/>
      <c r="KAY1" s="80"/>
      <c r="KAZ1" s="80"/>
      <c r="KBA1" s="80"/>
      <c r="KBB1" s="80"/>
      <c r="KBC1" s="80"/>
      <c r="KBD1" s="80"/>
      <c r="KBE1" s="80"/>
      <c r="KBF1" s="80"/>
      <c r="KBG1" s="80"/>
      <c r="KBH1" s="80"/>
      <c r="KBI1" s="80"/>
      <c r="KBJ1" s="80"/>
      <c r="KBK1" s="80"/>
      <c r="KBL1" s="80"/>
      <c r="KBM1" s="80"/>
      <c r="KBN1" s="80"/>
      <c r="KBO1" s="80"/>
      <c r="KBP1" s="80"/>
      <c r="KBQ1" s="80"/>
      <c r="KBR1" s="80"/>
      <c r="KBS1" s="80"/>
      <c r="KBT1" s="80"/>
      <c r="KBU1" s="80"/>
      <c r="KBV1" s="80"/>
      <c r="KBW1" s="80"/>
      <c r="KBX1" s="80"/>
      <c r="KBY1" s="80"/>
      <c r="KBZ1" s="80"/>
      <c r="KCA1" s="80"/>
      <c r="KCB1" s="80"/>
      <c r="KCC1" s="80"/>
      <c r="KCD1" s="80"/>
      <c r="KCE1" s="80"/>
      <c r="KCF1" s="80"/>
      <c r="KCG1" s="80"/>
      <c r="KCH1" s="80"/>
      <c r="KCI1" s="80"/>
      <c r="KCJ1" s="80"/>
      <c r="KCK1" s="80"/>
      <c r="KCL1" s="80"/>
      <c r="KCM1" s="80"/>
      <c r="KCN1" s="80"/>
      <c r="KCO1" s="80"/>
      <c r="KCP1" s="80"/>
      <c r="KCQ1" s="80"/>
      <c r="KCR1" s="80"/>
      <c r="KCS1" s="80"/>
      <c r="KCT1" s="80"/>
      <c r="KCU1" s="80"/>
      <c r="KCV1" s="80"/>
      <c r="KCW1" s="80"/>
      <c r="KCX1" s="80"/>
      <c r="KCY1" s="80"/>
      <c r="KCZ1" s="80"/>
      <c r="KDA1" s="80"/>
      <c r="KDB1" s="80"/>
      <c r="KDC1" s="80"/>
      <c r="KDD1" s="80"/>
      <c r="KDE1" s="80"/>
      <c r="KDF1" s="80"/>
      <c r="KDG1" s="80"/>
      <c r="KDH1" s="80"/>
      <c r="KDI1" s="80"/>
      <c r="KDJ1" s="80"/>
      <c r="KDK1" s="80"/>
      <c r="KDL1" s="80"/>
      <c r="KDM1" s="80"/>
      <c r="KDN1" s="80"/>
      <c r="KDO1" s="80"/>
      <c r="KDP1" s="80"/>
      <c r="KDQ1" s="80"/>
      <c r="KDR1" s="80"/>
      <c r="KDS1" s="80"/>
      <c r="KDT1" s="80"/>
      <c r="KDU1" s="80"/>
      <c r="KDV1" s="80"/>
      <c r="KDW1" s="80"/>
      <c r="KDX1" s="80"/>
      <c r="KDY1" s="80"/>
      <c r="KDZ1" s="80"/>
      <c r="KEA1" s="80"/>
      <c r="KEB1" s="80"/>
      <c r="KEC1" s="80"/>
      <c r="KED1" s="80"/>
      <c r="KEE1" s="80"/>
      <c r="KEF1" s="80"/>
      <c r="KEG1" s="80"/>
      <c r="KEH1" s="80"/>
      <c r="KEI1" s="80"/>
      <c r="KEJ1" s="80"/>
      <c r="KEK1" s="80"/>
      <c r="KEL1" s="80"/>
      <c r="KEM1" s="80"/>
      <c r="KEN1" s="80"/>
      <c r="KEO1" s="80"/>
      <c r="KEP1" s="80"/>
      <c r="KEQ1" s="80"/>
      <c r="KER1" s="80"/>
      <c r="KES1" s="80"/>
      <c r="KET1" s="80"/>
      <c r="KEU1" s="80"/>
      <c r="KEV1" s="80"/>
      <c r="KEW1" s="80"/>
      <c r="KEX1" s="80"/>
      <c r="KEY1" s="80"/>
      <c r="KEZ1" s="80"/>
      <c r="KFA1" s="80"/>
      <c r="KFB1" s="80"/>
      <c r="KFC1" s="80"/>
      <c r="KFD1" s="80"/>
      <c r="KFE1" s="80"/>
      <c r="KFF1" s="80"/>
      <c r="KFG1" s="80"/>
      <c r="KFH1" s="80"/>
      <c r="KFI1" s="80"/>
      <c r="KFJ1" s="80"/>
      <c r="KFK1" s="80"/>
      <c r="KFL1" s="80"/>
      <c r="KFM1" s="80"/>
      <c r="KFN1" s="80"/>
      <c r="KFO1" s="80"/>
      <c r="KFP1" s="80"/>
      <c r="KFQ1" s="80"/>
      <c r="KFR1" s="80"/>
      <c r="KFS1" s="80"/>
      <c r="KFT1" s="80"/>
      <c r="KFU1" s="80"/>
      <c r="KFV1" s="80"/>
      <c r="KFW1" s="80"/>
      <c r="KFX1" s="80"/>
      <c r="KFY1" s="80"/>
      <c r="KFZ1" s="80"/>
      <c r="KGA1" s="80"/>
      <c r="KGB1" s="80"/>
      <c r="KGC1" s="80"/>
      <c r="KGD1" s="80"/>
      <c r="KGE1" s="80"/>
      <c r="KGF1" s="80"/>
      <c r="KGG1" s="80"/>
      <c r="KGH1" s="80"/>
      <c r="KGI1" s="80"/>
      <c r="KGJ1" s="80"/>
      <c r="KGK1" s="80"/>
      <c r="KGL1" s="80"/>
      <c r="KGM1" s="80"/>
      <c r="KGN1" s="80"/>
      <c r="KGO1" s="80"/>
      <c r="KGP1" s="80"/>
      <c r="KGQ1" s="80"/>
      <c r="KGR1" s="80"/>
      <c r="KGS1" s="80"/>
      <c r="KGT1" s="80"/>
      <c r="KGU1" s="80"/>
      <c r="KGV1" s="80"/>
      <c r="KGW1" s="80"/>
      <c r="KGX1" s="80"/>
      <c r="KGY1" s="80"/>
      <c r="KGZ1" s="80"/>
      <c r="KHA1" s="80"/>
      <c r="KHB1" s="80"/>
      <c r="KHC1" s="80"/>
      <c r="KHD1" s="80"/>
      <c r="KHE1" s="80"/>
      <c r="KHF1" s="80"/>
      <c r="KHG1" s="80"/>
      <c r="KHH1" s="80"/>
      <c r="KHI1" s="80"/>
      <c r="KHJ1" s="80"/>
      <c r="KHK1" s="80"/>
      <c r="KHL1" s="80"/>
      <c r="KHM1" s="80"/>
      <c r="KHN1" s="80"/>
      <c r="KHO1" s="80"/>
      <c r="KHP1" s="80"/>
      <c r="KHQ1" s="80"/>
      <c r="KHR1" s="80"/>
      <c r="KHS1" s="80"/>
      <c r="KHT1" s="80"/>
      <c r="KHU1" s="80"/>
      <c r="KHV1" s="80"/>
      <c r="KHW1" s="80"/>
      <c r="KHX1" s="80"/>
      <c r="KHY1" s="80"/>
      <c r="KHZ1" s="80"/>
      <c r="KIA1" s="80"/>
      <c r="KIB1" s="80"/>
      <c r="KIC1" s="80"/>
      <c r="KID1" s="80"/>
      <c r="KIE1" s="80"/>
      <c r="KIF1" s="80"/>
      <c r="KIG1" s="80"/>
      <c r="KIH1" s="80"/>
      <c r="KII1" s="80"/>
      <c r="KIJ1" s="80"/>
      <c r="KIK1" s="80"/>
      <c r="KIL1" s="80"/>
      <c r="KIM1" s="80"/>
      <c r="KIN1" s="80"/>
      <c r="KIO1" s="80"/>
      <c r="KIP1" s="80"/>
      <c r="KIQ1" s="80"/>
      <c r="KIR1" s="80"/>
      <c r="KIS1" s="80"/>
      <c r="KIT1" s="80"/>
      <c r="KIU1" s="80"/>
      <c r="KIV1" s="80"/>
      <c r="KIW1" s="80"/>
      <c r="KIX1" s="80"/>
      <c r="KIY1" s="80"/>
      <c r="KIZ1" s="80"/>
      <c r="KJA1" s="80"/>
      <c r="KJB1" s="80"/>
      <c r="KJC1" s="80"/>
      <c r="KJD1" s="80"/>
      <c r="KJE1" s="80"/>
      <c r="KJF1" s="80"/>
      <c r="KJG1" s="80"/>
      <c r="KJH1" s="80"/>
      <c r="KJI1" s="80"/>
      <c r="KJJ1" s="80"/>
      <c r="KJK1" s="80"/>
      <c r="KJL1" s="80"/>
      <c r="KJM1" s="80"/>
      <c r="KJN1" s="80"/>
      <c r="KJO1" s="80"/>
      <c r="KJP1" s="80"/>
      <c r="KJQ1" s="80"/>
      <c r="KJR1" s="80"/>
      <c r="KJS1" s="80"/>
      <c r="KJT1" s="80"/>
      <c r="KJU1" s="80"/>
      <c r="KJV1" s="80"/>
      <c r="KJW1" s="80"/>
      <c r="KJX1" s="80"/>
      <c r="KJY1" s="80"/>
      <c r="KJZ1" s="80"/>
      <c r="KKA1" s="80"/>
      <c r="KKB1" s="80"/>
      <c r="KKC1" s="80"/>
      <c r="KKD1" s="80"/>
      <c r="KKE1" s="80"/>
      <c r="KKF1" s="80"/>
      <c r="KKG1" s="80"/>
      <c r="KKH1" s="80"/>
      <c r="KKI1" s="80"/>
      <c r="KKJ1" s="80"/>
      <c r="KKK1" s="80"/>
      <c r="KKL1" s="80"/>
      <c r="KKM1" s="80"/>
      <c r="KKN1" s="80"/>
      <c r="KKO1" s="80"/>
      <c r="KKP1" s="80"/>
      <c r="KKQ1" s="80"/>
      <c r="KKR1" s="80"/>
      <c r="KKS1" s="80"/>
      <c r="KKT1" s="80"/>
      <c r="KKU1" s="80"/>
      <c r="KKV1" s="80"/>
      <c r="KKW1" s="80"/>
      <c r="KKX1" s="80"/>
      <c r="KKY1" s="80"/>
      <c r="KKZ1" s="80"/>
      <c r="KLA1" s="80"/>
      <c r="KLB1" s="80"/>
      <c r="KLC1" s="80"/>
      <c r="KLD1" s="80"/>
      <c r="KLE1" s="80"/>
      <c r="KLF1" s="80"/>
      <c r="KLG1" s="80"/>
      <c r="KLH1" s="80"/>
      <c r="KLI1" s="80"/>
      <c r="KLJ1" s="80"/>
      <c r="KLK1" s="80"/>
      <c r="KLL1" s="80"/>
      <c r="KLM1" s="80"/>
      <c r="KLN1" s="80"/>
      <c r="KLO1" s="80"/>
      <c r="KLP1" s="80"/>
      <c r="KLQ1" s="80"/>
      <c r="KLR1" s="80"/>
      <c r="KLS1" s="80"/>
      <c r="KLT1" s="80"/>
      <c r="KLU1" s="80"/>
      <c r="KLV1" s="80"/>
      <c r="KLW1" s="80"/>
      <c r="KLX1" s="80"/>
      <c r="KLY1" s="80"/>
      <c r="KLZ1" s="80"/>
      <c r="KMA1" s="80"/>
      <c r="KMB1" s="80"/>
      <c r="KMC1" s="80"/>
      <c r="KMD1" s="80"/>
      <c r="KME1" s="80"/>
      <c r="KMF1" s="80"/>
      <c r="KMG1" s="80"/>
      <c r="KMH1" s="80"/>
      <c r="KMI1" s="80"/>
      <c r="KMJ1" s="80"/>
      <c r="KMK1" s="80"/>
      <c r="KML1" s="80"/>
      <c r="KMM1" s="80"/>
      <c r="KMN1" s="80"/>
      <c r="KMO1" s="80"/>
      <c r="KMP1" s="80"/>
      <c r="KMQ1" s="80"/>
      <c r="KMR1" s="80"/>
      <c r="KMS1" s="80"/>
      <c r="KMT1" s="80"/>
      <c r="KMU1" s="80"/>
      <c r="KMV1" s="80"/>
      <c r="KMW1" s="80"/>
      <c r="KMX1" s="80"/>
      <c r="KMY1" s="80"/>
      <c r="KMZ1" s="80"/>
      <c r="KNA1" s="80"/>
      <c r="KNB1" s="80"/>
      <c r="KNC1" s="80"/>
      <c r="KND1" s="80"/>
      <c r="KNE1" s="80"/>
      <c r="KNF1" s="80"/>
      <c r="KNG1" s="80"/>
      <c r="KNH1" s="80"/>
      <c r="KNI1" s="80"/>
      <c r="KNJ1" s="80"/>
      <c r="KNK1" s="80"/>
      <c r="KNL1" s="80"/>
      <c r="KNM1" s="80"/>
      <c r="KNN1" s="80"/>
      <c r="KNO1" s="80"/>
      <c r="KNP1" s="80"/>
      <c r="KNQ1" s="80"/>
      <c r="KNR1" s="80"/>
      <c r="KNS1" s="80"/>
      <c r="KNT1" s="80"/>
      <c r="KNU1" s="80"/>
      <c r="KNV1" s="80"/>
      <c r="KNW1" s="80"/>
      <c r="KNX1" s="80"/>
      <c r="KNY1" s="80"/>
      <c r="KNZ1" s="80"/>
      <c r="KOA1" s="80"/>
      <c r="KOB1" s="80"/>
      <c r="KOC1" s="80"/>
      <c r="KOD1" s="80"/>
      <c r="KOE1" s="80"/>
      <c r="KOF1" s="80"/>
      <c r="KOG1" s="80"/>
      <c r="KOH1" s="80"/>
      <c r="KOI1" s="80"/>
      <c r="KOJ1" s="80"/>
      <c r="KOK1" s="80"/>
      <c r="KOL1" s="80"/>
      <c r="KOM1" s="80"/>
      <c r="KON1" s="80"/>
      <c r="KOO1" s="80"/>
      <c r="KOP1" s="80"/>
      <c r="KOQ1" s="80"/>
      <c r="KOR1" s="80"/>
      <c r="KOS1" s="80"/>
      <c r="KOT1" s="80"/>
      <c r="KOU1" s="80"/>
      <c r="KOV1" s="80"/>
      <c r="KOW1" s="80"/>
      <c r="KOX1" s="80"/>
      <c r="KOY1" s="80"/>
      <c r="KOZ1" s="80"/>
      <c r="KPA1" s="80"/>
      <c r="KPB1" s="80"/>
      <c r="KPC1" s="80"/>
      <c r="KPD1" s="80"/>
      <c r="KPE1" s="80"/>
      <c r="KPF1" s="80"/>
      <c r="KPG1" s="80"/>
      <c r="KPH1" s="80"/>
      <c r="KPI1" s="80"/>
      <c r="KPJ1" s="80"/>
      <c r="KPK1" s="80"/>
      <c r="KPL1" s="80"/>
      <c r="KPM1" s="80"/>
      <c r="KPN1" s="80"/>
      <c r="KPO1" s="80"/>
      <c r="KPP1" s="80"/>
      <c r="KPQ1" s="80"/>
      <c r="KPR1" s="80"/>
      <c r="KPS1" s="80"/>
      <c r="KPT1" s="80"/>
      <c r="KPU1" s="80"/>
      <c r="KPV1" s="80"/>
      <c r="KPW1" s="80"/>
      <c r="KPX1" s="80"/>
      <c r="KPY1" s="80"/>
      <c r="KPZ1" s="80"/>
      <c r="KQA1" s="80"/>
      <c r="KQB1" s="80"/>
      <c r="KQC1" s="80"/>
      <c r="KQD1" s="80"/>
      <c r="KQE1" s="80"/>
      <c r="KQF1" s="80"/>
      <c r="KQG1" s="80"/>
      <c r="KQH1" s="80"/>
      <c r="KQI1" s="80"/>
      <c r="KQJ1" s="80"/>
      <c r="KQK1" s="80"/>
      <c r="KQL1" s="80"/>
      <c r="KQM1" s="80"/>
      <c r="KQN1" s="80"/>
      <c r="KQO1" s="80"/>
      <c r="KQP1" s="80"/>
      <c r="KQQ1" s="80"/>
      <c r="KQR1" s="80"/>
      <c r="KQS1" s="80"/>
      <c r="KQT1" s="80"/>
      <c r="KQU1" s="80"/>
      <c r="KQV1" s="80"/>
      <c r="KQW1" s="80"/>
      <c r="KQX1" s="80"/>
      <c r="KQY1" s="80"/>
      <c r="KQZ1" s="80"/>
      <c r="KRA1" s="80"/>
      <c r="KRB1" s="80"/>
      <c r="KRC1" s="80"/>
      <c r="KRD1" s="80"/>
      <c r="KRE1" s="80"/>
      <c r="KRF1" s="80"/>
      <c r="KRG1" s="80"/>
      <c r="KRH1" s="80"/>
      <c r="KRI1" s="80"/>
      <c r="KRJ1" s="80"/>
      <c r="KRK1" s="80"/>
      <c r="KRL1" s="80"/>
      <c r="KRM1" s="80"/>
      <c r="KRN1" s="80"/>
      <c r="KRO1" s="80"/>
      <c r="KRP1" s="80"/>
      <c r="KRQ1" s="80"/>
      <c r="KRR1" s="80"/>
      <c r="KRS1" s="80"/>
      <c r="KRT1" s="80"/>
      <c r="KRU1" s="80"/>
      <c r="KRV1" s="80"/>
      <c r="KRW1" s="80"/>
      <c r="KRX1" s="80"/>
      <c r="KRY1" s="80"/>
      <c r="KRZ1" s="80"/>
      <c r="KSA1" s="80"/>
      <c r="KSB1" s="80"/>
      <c r="KSC1" s="80"/>
      <c r="KSD1" s="80"/>
      <c r="KSE1" s="80"/>
      <c r="KSF1" s="80"/>
      <c r="KSG1" s="80"/>
      <c r="KSH1" s="80"/>
      <c r="KSI1" s="80"/>
      <c r="KSJ1" s="80"/>
      <c r="KSK1" s="80"/>
      <c r="KSL1" s="80"/>
      <c r="KSM1" s="80"/>
      <c r="KSN1" s="80"/>
      <c r="KSO1" s="80"/>
      <c r="KSP1" s="80"/>
      <c r="KSQ1" s="80"/>
      <c r="KSR1" s="80"/>
      <c r="KSS1" s="80"/>
      <c r="KST1" s="80"/>
      <c r="KSU1" s="80"/>
      <c r="KSV1" s="80"/>
      <c r="KSW1" s="80"/>
      <c r="KSX1" s="80"/>
      <c r="KSY1" s="80"/>
      <c r="KSZ1" s="80"/>
      <c r="KTA1" s="80"/>
      <c r="KTB1" s="80"/>
      <c r="KTC1" s="80"/>
      <c r="KTD1" s="80"/>
      <c r="KTE1" s="80"/>
      <c r="KTF1" s="80"/>
      <c r="KTG1" s="80"/>
      <c r="KTH1" s="80"/>
      <c r="KTI1" s="80"/>
      <c r="KTJ1" s="80"/>
      <c r="KTK1" s="80"/>
      <c r="KTL1" s="80"/>
      <c r="KTM1" s="80"/>
      <c r="KTN1" s="80"/>
      <c r="KTO1" s="80"/>
      <c r="KTP1" s="80"/>
      <c r="KTQ1" s="80"/>
      <c r="KTR1" s="80"/>
      <c r="KTS1" s="80"/>
      <c r="KTT1" s="80"/>
      <c r="KTU1" s="80"/>
      <c r="KTV1" s="80"/>
      <c r="KTW1" s="80"/>
      <c r="KTX1" s="80"/>
      <c r="KTY1" s="80"/>
      <c r="KTZ1" s="80"/>
      <c r="KUA1" s="80"/>
      <c r="KUB1" s="80"/>
      <c r="KUC1" s="80"/>
      <c r="KUD1" s="80"/>
      <c r="KUE1" s="80"/>
      <c r="KUF1" s="80"/>
      <c r="KUG1" s="80"/>
      <c r="KUH1" s="80"/>
      <c r="KUI1" s="80"/>
      <c r="KUJ1" s="80"/>
      <c r="KUK1" s="80"/>
      <c r="KUL1" s="80"/>
      <c r="KUM1" s="80"/>
      <c r="KUN1" s="80"/>
      <c r="KUO1" s="80"/>
      <c r="KUP1" s="80"/>
      <c r="KUQ1" s="80"/>
      <c r="KUR1" s="80"/>
      <c r="KUS1" s="80"/>
      <c r="KUT1" s="80"/>
      <c r="KUU1" s="80"/>
      <c r="KUV1" s="80"/>
      <c r="KUW1" s="80"/>
      <c r="KUX1" s="80"/>
      <c r="KUY1" s="80"/>
      <c r="KUZ1" s="80"/>
      <c r="KVA1" s="80"/>
      <c r="KVB1" s="80"/>
      <c r="KVC1" s="80"/>
      <c r="KVD1" s="80"/>
      <c r="KVE1" s="80"/>
      <c r="KVF1" s="80"/>
      <c r="KVG1" s="80"/>
      <c r="KVH1" s="80"/>
      <c r="KVI1" s="80"/>
      <c r="KVJ1" s="80"/>
      <c r="KVK1" s="80"/>
      <c r="KVL1" s="80"/>
      <c r="KVM1" s="80"/>
      <c r="KVN1" s="80"/>
      <c r="KVO1" s="80"/>
      <c r="KVP1" s="80"/>
      <c r="KVQ1" s="80"/>
      <c r="KVR1" s="80"/>
      <c r="KVS1" s="80"/>
      <c r="KVT1" s="80"/>
      <c r="KVU1" s="80"/>
      <c r="KVV1" s="80"/>
      <c r="KVW1" s="80"/>
      <c r="KVX1" s="80"/>
      <c r="KVY1" s="80"/>
      <c r="KVZ1" s="80"/>
      <c r="KWA1" s="80"/>
      <c r="KWB1" s="80"/>
      <c r="KWC1" s="80"/>
      <c r="KWD1" s="80"/>
      <c r="KWE1" s="80"/>
      <c r="KWF1" s="80"/>
      <c r="KWG1" s="80"/>
      <c r="KWH1" s="80"/>
      <c r="KWI1" s="80"/>
      <c r="KWJ1" s="80"/>
      <c r="KWK1" s="80"/>
      <c r="KWL1" s="80"/>
      <c r="KWM1" s="80"/>
      <c r="KWN1" s="80"/>
      <c r="KWO1" s="80"/>
      <c r="KWP1" s="80"/>
      <c r="KWQ1" s="80"/>
      <c r="KWR1" s="80"/>
      <c r="KWS1" s="80"/>
      <c r="KWT1" s="80"/>
      <c r="KWU1" s="80"/>
      <c r="KWV1" s="80"/>
      <c r="KWW1" s="80"/>
      <c r="KWX1" s="80"/>
      <c r="KWY1" s="80"/>
      <c r="KWZ1" s="80"/>
      <c r="KXA1" s="80"/>
      <c r="KXB1" s="80"/>
      <c r="KXC1" s="80"/>
      <c r="KXD1" s="80"/>
      <c r="KXE1" s="80"/>
      <c r="KXF1" s="80"/>
      <c r="KXG1" s="80"/>
      <c r="KXH1" s="80"/>
      <c r="KXI1" s="80"/>
      <c r="KXJ1" s="80"/>
      <c r="KXK1" s="80"/>
      <c r="KXL1" s="80"/>
      <c r="KXM1" s="80"/>
      <c r="KXN1" s="80"/>
      <c r="KXO1" s="80"/>
      <c r="KXP1" s="80"/>
      <c r="KXQ1" s="80"/>
      <c r="KXR1" s="80"/>
      <c r="KXS1" s="80"/>
      <c r="KXT1" s="80"/>
      <c r="KXU1" s="80"/>
      <c r="KXV1" s="80"/>
      <c r="KXW1" s="80"/>
      <c r="KXX1" s="80"/>
      <c r="KXY1" s="80"/>
      <c r="KXZ1" s="80"/>
      <c r="KYA1" s="80"/>
      <c r="KYB1" s="80"/>
      <c r="KYC1" s="80"/>
      <c r="KYD1" s="80"/>
      <c r="KYE1" s="80"/>
      <c r="KYF1" s="80"/>
      <c r="KYG1" s="80"/>
      <c r="KYH1" s="80"/>
      <c r="KYI1" s="80"/>
      <c r="KYJ1" s="80"/>
      <c r="KYK1" s="80"/>
      <c r="KYL1" s="80"/>
      <c r="KYM1" s="80"/>
      <c r="KYN1" s="80"/>
      <c r="KYO1" s="80"/>
      <c r="KYP1" s="80"/>
      <c r="KYQ1" s="80"/>
      <c r="KYR1" s="80"/>
      <c r="KYS1" s="80"/>
      <c r="KYT1" s="80"/>
      <c r="KYU1" s="80"/>
      <c r="KYV1" s="80"/>
      <c r="KYW1" s="80"/>
      <c r="KYX1" s="80"/>
      <c r="KYY1" s="80"/>
      <c r="KYZ1" s="80"/>
      <c r="KZA1" s="80"/>
      <c r="KZB1" s="80"/>
      <c r="KZC1" s="80"/>
      <c r="KZD1" s="80"/>
      <c r="KZE1" s="80"/>
      <c r="KZF1" s="80"/>
      <c r="KZG1" s="80"/>
      <c r="KZH1" s="80"/>
      <c r="KZI1" s="80"/>
      <c r="KZJ1" s="80"/>
      <c r="KZK1" s="80"/>
      <c r="KZL1" s="80"/>
      <c r="KZM1" s="80"/>
      <c r="KZN1" s="80"/>
      <c r="KZO1" s="80"/>
      <c r="KZP1" s="80"/>
      <c r="KZQ1" s="80"/>
      <c r="KZR1" s="80"/>
      <c r="KZS1" s="80"/>
      <c r="KZT1" s="80"/>
      <c r="KZU1" s="80"/>
      <c r="KZV1" s="80"/>
      <c r="KZW1" s="80"/>
      <c r="KZX1" s="80"/>
      <c r="KZY1" s="80"/>
      <c r="KZZ1" s="80"/>
      <c r="LAA1" s="80"/>
      <c r="LAB1" s="80"/>
      <c r="LAC1" s="80"/>
      <c r="LAD1" s="80"/>
      <c r="LAE1" s="80"/>
      <c r="LAF1" s="80"/>
      <c r="LAG1" s="80"/>
      <c r="LAH1" s="80"/>
      <c r="LAI1" s="80"/>
      <c r="LAJ1" s="80"/>
      <c r="LAK1" s="80"/>
      <c r="LAL1" s="80"/>
      <c r="LAM1" s="80"/>
      <c r="LAN1" s="80"/>
      <c r="LAO1" s="80"/>
      <c r="LAP1" s="80"/>
      <c r="LAQ1" s="80"/>
      <c r="LAR1" s="80"/>
      <c r="LAS1" s="80"/>
      <c r="LAT1" s="80"/>
      <c r="LAU1" s="80"/>
      <c r="LAV1" s="80"/>
      <c r="LAW1" s="80"/>
      <c r="LAX1" s="80"/>
      <c r="LAY1" s="80"/>
      <c r="LAZ1" s="80"/>
      <c r="LBA1" s="80"/>
      <c r="LBB1" s="80"/>
      <c r="LBC1" s="80"/>
      <c r="LBD1" s="80"/>
      <c r="LBE1" s="80"/>
      <c r="LBF1" s="80"/>
      <c r="LBG1" s="80"/>
      <c r="LBH1" s="80"/>
      <c r="LBI1" s="80"/>
      <c r="LBJ1" s="80"/>
      <c r="LBK1" s="80"/>
      <c r="LBL1" s="80"/>
      <c r="LBM1" s="80"/>
      <c r="LBN1" s="80"/>
      <c r="LBO1" s="80"/>
      <c r="LBP1" s="80"/>
      <c r="LBQ1" s="80"/>
      <c r="LBR1" s="80"/>
      <c r="LBS1" s="80"/>
      <c r="LBT1" s="80"/>
      <c r="LBU1" s="80"/>
      <c r="LBV1" s="80"/>
      <c r="LBW1" s="80"/>
      <c r="LBX1" s="80"/>
      <c r="LBY1" s="80"/>
      <c r="LBZ1" s="80"/>
      <c r="LCA1" s="80"/>
      <c r="LCB1" s="80"/>
      <c r="LCC1" s="80"/>
      <c r="LCD1" s="80"/>
      <c r="LCE1" s="80"/>
      <c r="LCF1" s="80"/>
      <c r="LCG1" s="80"/>
      <c r="LCH1" s="80"/>
      <c r="LCI1" s="80"/>
      <c r="LCJ1" s="80"/>
      <c r="LCK1" s="80"/>
      <c r="LCL1" s="80"/>
      <c r="LCM1" s="80"/>
      <c r="LCN1" s="80"/>
      <c r="LCO1" s="80"/>
      <c r="LCP1" s="80"/>
      <c r="LCQ1" s="80"/>
      <c r="LCR1" s="80"/>
      <c r="LCS1" s="80"/>
      <c r="LCT1" s="80"/>
      <c r="LCU1" s="80"/>
      <c r="LCV1" s="80"/>
      <c r="LCW1" s="80"/>
      <c r="LCX1" s="80"/>
      <c r="LCY1" s="80"/>
      <c r="LCZ1" s="80"/>
      <c r="LDA1" s="80"/>
      <c r="LDB1" s="80"/>
      <c r="LDC1" s="80"/>
      <c r="LDD1" s="80"/>
      <c r="LDE1" s="80"/>
      <c r="LDF1" s="80"/>
      <c r="LDG1" s="80"/>
      <c r="LDH1" s="80"/>
      <c r="LDI1" s="80"/>
      <c r="LDJ1" s="80"/>
      <c r="LDK1" s="80"/>
      <c r="LDL1" s="80"/>
      <c r="LDM1" s="80"/>
      <c r="LDN1" s="80"/>
      <c r="LDO1" s="80"/>
      <c r="LDP1" s="80"/>
      <c r="LDQ1" s="80"/>
      <c r="LDR1" s="80"/>
      <c r="LDS1" s="80"/>
      <c r="LDT1" s="80"/>
      <c r="LDU1" s="80"/>
      <c r="LDV1" s="80"/>
      <c r="LDW1" s="80"/>
      <c r="LDX1" s="80"/>
      <c r="LDY1" s="80"/>
      <c r="LDZ1" s="80"/>
      <c r="LEA1" s="80"/>
      <c r="LEB1" s="80"/>
      <c r="LEC1" s="80"/>
      <c r="LED1" s="80"/>
      <c r="LEE1" s="80"/>
      <c r="LEF1" s="80"/>
      <c r="LEG1" s="80"/>
      <c r="LEH1" s="80"/>
      <c r="LEI1" s="80"/>
      <c r="LEJ1" s="80"/>
      <c r="LEK1" s="80"/>
      <c r="LEL1" s="80"/>
      <c r="LEM1" s="80"/>
      <c r="LEN1" s="80"/>
      <c r="LEO1" s="80"/>
      <c r="LEP1" s="80"/>
      <c r="LEQ1" s="80"/>
      <c r="LER1" s="80"/>
      <c r="LES1" s="80"/>
      <c r="LET1" s="80"/>
      <c r="LEU1" s="80"/>
      <c r="LEV1" s="80"/>
      <c r="LEW1" s="80"/>
      <c r="LEX1" s="80"/>
      <c r="LEY1" s="80"/>
      <c r="LEZ1" s="80"/>
      <c r="LFA1" s="80"/>
      <c r="LFB1" s="80"/>
      <c r="LFC1" s="80"/>
      <c r="LFD1" s="80"/>
      <c r="LFE1" s="80"/>
      <c r="LFF1" s="80"/>
      <c r="LFG1" s="80"/>
      <c r="LFH1" s="80"/>
      <c r="LFI1" s="80"/>
      <c r="LFJ1" s="80"/>
      <c r="LFK1" s="80"/>
      <c r="LFL1" s="80"/>
      <c r="LFM1" s="80"/>
      <c r="LFN1" s="80"/>
      <c r="LFO1" s="80"/>
      <c r="LFP1" s="80"/>
      <c r="LFQ1" s="80"/>
      <c r="LFR1" s="80"/>
      <c r="LFS1" s="80"/>
      <c r="LFT1" s="80"/>
      <c r="LFU1" s="80"/>
      <c r="LFV1" s="80"/>
      <c r="LFW1" s="80"/>
      <c r="LFX1" s="80"/>
      <c r="LFY1" s="80"/>
      <c r="LFZ1" s="80"/>
      <c r="LGA1" s="80"/>
      <c r="LGB1" s="80"/>
      <c r="LGC1" s="80"/>
      <c r="LGD1" s="80"/>
      <c r="LGE1" s="80"/>
      <c r="LGF1" s="80"/>
      <c r="LGG1" s="80"/>
      <c r="LGH1" s="80"/>
      <c r="LGI1" s="80"/>
      <c r="LGJ1" s="80"/>
      <c r="LGK1" s="80"/>
      <c r="LGL1" s="80"/>
      <c r="LGM1" s="80"/>
      <c r="LGN1" s="80"/>
      <c r="LGO1" s="80"/>
      <c r="LGP1" s="80"/>
      <c r="LGQ1" s="80"/>
      <c r="LGR1" s="80"/>
      <c r="LGS1" s="80"/>
      <c r="LGT1" s="80"/>
      <c r="LGU1" s="80"/>
      <c r="LGV1" s="80"/>
      <c r="LGW1" s="80"/>
      <c r="LGX1" s="80"/>
      <c r="LGY1" s="80"/>
      <c r="LGZ1" s="80"/>
      <c r="LHA1" s="80"/>
      <c r="LHB1" s="80"/>
      <c r="LHC1" s="80"/>
      <c r="LHD1" s="80"/>
      <c r="LHE1" s="80"/>
      <c r="LHF1" s="80"/>
      <c r="LHG1" s="80"/>
      <c r="LHH1" s="80"/>
      <c r="LHI1" s="80"/>
      <c r="LHJ1" s="80"/>
      <c r="LHK1" s="80"/>
      <c r="LHL1" s="80"/>
      <c r="LHM1" s="80"/>
      <c r="LHN1" s="80"/>
      <c r="LHO1" s="80"/>
      <c r="LHP1" s="80"/>
      <c r="LHQ1" s="80"/>
      <c r="LHR1" s="80"/>
      <c r="LHS1" s="80"/>
      <c r="LHT1" s="80"/>
      <c r="LHU1" s="80"/>
      <c r="LHV1" s="80"/>
      <c r="LHW1" s="80"/>
      <c r="LHX1" s="80"/>
      <c r="LHY1" s="80"/>
      <c r="LHZ1" s="80"/>
      <c r="LIA1" s="80"/>
      <c r="LIB1" s="80"/>
      <c r="LIC1" s="80"/>
      <c r="LID1" s="80"/>
      <c r="LIE1" s="80"/>
      <c r="LIF1" s="80"/>
      <c r="LIG1" s="80"/>
      <c r="LIH1" s="80"/>
      <c r="LII1" s="80"/>
      <c r="LIJ1" s="80"/>
      <c r="LIK1" s="80"/>
      <c r="LIL1" s="80"/>
      <c r="LIM1" s="80"/>
      <c r="LIN1" s="80"/>
      <c r="LIO1" s="80"/>
      <c r="LIP1" s="80"/>
      <c r="LIQ1" s="80"/>
      <c r="LIR1" s="80"/>
      <c r="LIS1" s="80"/>
      <c r="LIT1" s="80"/>
      <c r="LIU1" s="80"/>
      <c r="LIV1" s="80"/>
      <c r="LIW1" s="80"/>
      <c r="LIX1" s="80"/>
      <c r="LIY1" s="80"/>
      <c r="LIZ1" s="80"/>
      <c r="LJA1" s="80"/>
      <c r="LJB1" s="80"/>
      <c r="LJC1" s="80"/>
      <c r="LJD1" s="80"/>
      <c r="LJE1" s="80"/>
      <c r="LJF1" s="80"/>
      <c r="LJG1" s="80"/>
      <c r="LJH1" s="80"/>
      <c r="LJI1" s="80"/>
      <c r="LJJ1" s="80"/>
      <c r="LJK1" s="80"/>
      <c r="LJL1" s="80"/>
      <c r="LJM1" s="80"/>
      <c r="LJN1" s="80"/>
      <c r="LJO1" s="80"/>
      <c r="LJP1" s="80"/>
      <c r="LJQ1" s="80"/>
      <c r="LJR1" s="80"/>
      <c r="LJS1" s="80"/>
      <c r="LJT1" s="80"/>
      <c r="LJU1" s="80"/>
      <c r="LJV1" s="80"/>
      <c r="LJW1" s="80"/>
      <c r="LJX1" s="80"/>
      <c r="LJY1" s="80"/>
      <c r="LJZ1" s="80"/>
      <c r="LKA1" s="80"/>
      <c r="LKB1" s="80"/>
      <c r="LKC1" s="80"/>
      <c r="LKD1" s="80"/>
      <c r="LKE1" s="80"/>
      <c r="LKF1" s="80"/>
      <c r="LKG1" s="80"/>
      <c r="LKH1" s="80"/>
      <c r="LKI1" s="80"/>
      <c r="LKJ1" s="80"/>
      <c r="LKK1" s="80"/>
      <c r="LKL1" s="80"/>
      <c r="LKM1" s="80"/>
      <c r="LKN1" s="80"/>
      <c r="LKO1" s="80"/>
      <c r="LKP1" s="80"/>
      <c r="LKQ1" s="80"/>
      <c r="LKR1" s="80"/>
      <c r="LKS1" s="80"/>
      <c r="LKT1" s="80"/>
      <c r="LKU1" s="80"/>
      <c r="LKV1" s="80"/>
      <c r="LKW1" s="80"/>
      <c r="LKX1" s="80"/>
      <c r="LKY1" s="80"/>
      <c r="LKZ1" s="80"/>
      <c r="LLA1" s="80"/>
      <c r="LLB1" s="80"/>
      <c r="LLC1" s="80"/>
      <c r="LLD1" s="80"/>
      <c r="LLE1" s="80"/>
      <c r="LLF1" s="80"/>
      <c r="LLG1" s="80"/>
      <c r="LLH1" s="80"/>
      <c r="LLI1" s="80"/>
      <c r="LLJ1" s="80"/>
      <c r="LLK1" s="80"/>
      <c r="LLL1" s="80"/>
      <c r="LLM1" s="80"/>
      <c r="LLN1" s="80"/>
      <c r="LLO1" s="80"/>
      <c r="LLP1" s="80"/>
      <c r="LLQ1" s="80"/>
      <c r="LLR1" s="80"/>
      <c r="LLS1" s="80"/>
      <c r="LLT1" s="80"/>
      <c r="LLU1" s="80"/>
      <c r="LLV1" s="80"/>
      <c r="LLW1" s="80"/>
      <c r="LLX1" s="80"/>
      <c r="LLY1" s="80"/>
      <c r="LLZ1" s="80"/>
      <c r="LMA1" s="80"/>
      <c r="LMB1" s="80"/>
      <c r="LMC1" s="80"/>
      <c r="LMD1" s="80"/>
      <c r="LME1" s="80"/>
      <c r="LMF1" s="80"/>
      <c r="LMG1" s="80"/>
      <c r="LMH1" s="80"/>
      <c r="LMI1" s="80"/>
      <c r="LMJ1" s="80"/>
      <c r="LMK1" s="80"/>
      <c r="LML1" s="80"/>
      <c r="LMM1" s="80"/>
      <c r="LMN1" s="80"/>
      <c r="LMO1" s="80"/>
      <c r="LMP1" s="80"/>
      <c r="LMQ1" s="80"/>
      <c r="LMR1" s="80"/>
      <c r="LMS1" s="80"/>
      <c r="LMT1" s="80"/>
      <c r="LMU1" s="80"/>
      <c r="LMV1" s="80"/>
      <c r="LMW1" s="80"/>
      <c r="LMX1" s="80"/>
      <c r="LMY1" s="80"/>
      <c r="LMZ1" s="80"/>
      <c r="LNA1" s="80"/>
      <c r="LNB1" s="80"/>
      <c r="LNC1" s="80"/>
      <c r="LND1" s="80"/>
      <c r="LNE1" s="80"/>
      <c r="LNF1" s="80"/>
      <c r="LNG1" s="80"/>
      <c r="LNH1" s="80"/>
      <c r="LNI1" s="80"/>
      <c r="LNJ1" s="80"/>
      <c r="LNK1" s="80"/>
      <c r="LNL1" s="80"/>
      <c r="LNM1" s="80"/>
      <c r="LNN1" s="80"/>
      <c r="LNO1" s="80"/>
      <c r="LNP1" s="80"/>
      <c r="LNQ1" s="80"/>
      <c r="LNR1" s="80"/>
      <c r="LNS1" s="80"/>
      <c r="LNT1" s="80"/>
      <c r="LNU1" s="80"/>
      <c r="LNV1" s="80"/>
      <c r="LNW1" s="80"/>
      <c r="LNX1" s="80"/>
      <c r="LNY1" s="80"/>
      <c r="LNZ1" s="80"/>
      <c r="LOA1" s="80"/>
      <c r="LOB1" s="80"/>
      <c r="LOC1" s="80"/>
      <c r="LOD1" s="80"/>
      <c r="LOE1" s="80"/>
      <c r="LOF1" s="80"/>
      <c r="LOG1" s="80"/>
      <c r="LOH1" s="80"/>
      <c r="LOI1" s="80"/>
      <c r="LOJ1" s="80"/>
      <c r="LOK1" s="80"/>
      <c r="LOL1" s="80"/>
      <c r="LOM1" s="80"/>
      <c r="LON1" s="80"/>
      <c r="LOO1" s="80"/>
      <c r="LOP1" s="80"/>
      <c r="LOQ1" s="80"/>
      <c r="LOR1" s="80"/>
      <c r="LOS1" s="80"/>
      <c r="LOT1" s="80"/>
      <c r="LOU1" s="80"/>
      <c r="LOV1" s="80"/>
      <c r="LOW1" s="80"/>
      <c r="LOX1" s="80"/>
      <c r="LOY1" s="80"/>
      <c r="LOZ1" s="80"/>
      <c r="LPA1" s="80"/>
      <c r="LPB1" s="80"/>
      <c r="LPC1" s="80"/>
      <c r="LPD1" s="80"/>
      <c r="LPE1" s="80"/>
      <c r="LPF1" s="80"/>
      <c r="LPG1" s="80"/>
      <c r="LPH1" s="80"/>
      <c r="LPI1" s="80"/>
      <c r="LPJ1" s="80"/>
      <c r="LPK1" s="80"/>
      <c r="LPL1" s="80"/>
      <c r="LPM1" s="80"/>
      <c r="LPN1" s="80"/>
      <c r="LPO1" s="80"/>
      <c r="LPP1" s="80"/>
      <c r="LPQ1" s="80"/>
      <c r="LPR1" s="80"/>
      <c r="LPS1" s="80"/>
      <c r="LPT1" s="80"/>
      <c r="LPU1" s="80"/>
      <c r="LPV1" s="80"/>
      <c r="LPW1" s="80"/>
      <c r="LPX1" s="80"/>
      <c r="LPY1" s="80"/>
      <c r="LPZ1" s="80"/>
      <c r="LQA1" s="80"/>
      <c r="LQB1" s="80"/>
      <c r="LQC1" s="80"/>
      <c r="LQD1" s="80"/>
      <c r="LQE1" s="80"/>
      <c r="LQF1" s="80"/>
      <c r="LQG1" s="80"/>
      <c r="LQH1" s="80"/>
      <c r="LQI1" s="80"/>
      <c r="LQJ1" s="80"/>
      <c r="LQK1" s="80"/>
      <c r="LQL1" s="80"/>
      <c r="LQM1" s="80"/>
      <c r="LQN1" s="80"/>
      <c r="LQO1" s="80"/>
      <c r="LQP1" s="80"/>
      <c r="LQQ1" s="80"/>
      <c r="LQR1" s="80"/>
      <c r="LQS1" s="80"/>
      <c r="LQT1" s="80"/>
      <c r="LQU1" s="80"/>
      <c r="LQV1" s="80"/>
      <c r="LQW1" s="80"/>
      <c r="LQX1" s="80"/>
      <c r="LQY1" s="80"/>
      <c r="LQZ1" s="80"/>
      <c r="LRA1" s="80"/>
      <c r="LRB1" s="80"/>
      <c r="LRC1" s="80"/>
      <c r="LRD1" s="80"/>
      <c r="LRE1" s="80"/>
      <c r="LRF1" s="80"/>
      <c r="LRG1" s="80"/>
      <c r="LRH1" s="80"/>
      <c r="LRI1" s="80"/>
      <c r="LRJ1" s="80"/>
      <c r="LRK1" s="80"/>
      <c r="LRL1" s="80"/>
      <c r="LRM1" s="80"/>
      <c r="LRN1" s="80"/>
      <c r="LRO1" s="80"/>
      <c r="LRP1" s="80"/>
      <c r="LRQ1" s="80"/>
      <c r="LRR1" s="80"/>
      <c r="LRS1" s="80"/>
      <c r="LRT1" s="80"/>
      <c r="LRU1" s="80"/>
      <c r="LRV1" s="80"/>
      <c r="LRW1" s="80"/>
      <c r="LRX1" s="80"/>
      <c r="LRY1" s="80"/>
      <c r="LRZ1" s="80"/>
      <c r="LSA1" s="80"/>
      <c r="LSB1" s="80"/>
      <c r="LSC1" s="80"/>
      <c r="LSD1" s="80"/>
      <c r="LSE1" s="80"/>
      <c r="LSF1" s="80"/>
      <c r="LSG1" s="80"/>
      <c r="LSH1" s="80"/>
      <c r="LSI1" s="80"/>
      <c r="LSJ1" s="80"/>
      <c r="LSK1" s="80"/>
      <c r="LSL1" s="80"/>
      <c r="LSM1" s="80"/>
      <c r="LSN1" s="80"/>
      <c r="LSO1" s="80"/>
      <c r="LSP1" s="80"/>
      <c r="LSQ1" s="80"/>
      <c r="LSR1" s="80"/>
      <c r="LSS1" s="80"/>
      <c r="LST1" s="80"/>
      <c r="LSU1" s="80"/>
      <c r="LSV1" s="80"/>
      <c r="LSW1" s="80"/>
      <c r="LSX1" s="80"/>
      <c r="LSY1" s="80"/>
      <c r="LSZ1" s="80"/>
      <c r="LTA1" s="80"/>
      <c r="LTB1" s="80"/>
      <c r="LTC1" s="80"/>
      <c r="LTD1" s="80"/>
      <c r="LTE1" s="80"/>
      <c r="LTF1" s="80"/>
      <c r="LTG1" s="80"/>
      <c r="LTH1" s="80"/>
      <c r="LTI1" s="80"/>
      <c r="LTJ1" s="80"/>
      <c r="LTK1" s="80"/>
      <c r="LTL1" s="80"/>
      <c r="LTM1" s="80"/>
      <c r="LTN1" s="80"/>
      <c r="LTO1" s="80"/>
      <c r="LTP1" s="80"/>
      <c r="LTQ1" s="80"/>
      <c r="LTR1" s="80"/>
      <c r="LTS1" s="80"/>
      <c r="LTT1" s="80"/>
      <c r="LTU1" s="80"/>
      <c r="LTV1" s="80"/>
      <c r="LTW1" s="80"/>
      <c r="LTX1" s="80"/>
      <c r="LTY1" s="80"/>
      <c r="LTZ1" s="80"/>
      <c r="LUA1" s="80"/>
      <c r="LUB1" s="80"/>
      <c r="LUC1" s="80"/>
      <c r="LUD1" s="80"/>
      <c r="LUE1" s="80"/>
      <c r="LUF1" s="80"/>
      <c r="LUG1" s="80"/>
      <c r="LUH1" s="80"/>
      <c r="LUI1" s="80"/>
      <c r="LUJ1" s="80"/>
      <c r="LUK1" s="80"/>
      <c r="LUL1" s="80"/>
      <c r="LUM1" s="80"/>
      <c r="LUN1" s="80"/>
      <c r="LUO1" s="80"/>
      <c r="LUP1" s="80"/>
      <c r="LUQ1" s="80"/>
      <c r="LUR1" s="80"/>
      <c r="LUS1" s="80"/>
      <c r="LUT1" s="80"/>
      <c r="LUU1" s="80"/>
      <c r="LUV1" s="80"/>
      <c r="LUW1" s="80"/>
      <c r="LUX1" s="80"/>
      <c r="LUY1" s="80"/>
      <c r="LUZ1" s="80"/>
      <c r="LVA1" s="80"/>
      <c r="LVB1" s="80"/>
      <c r="LVC1" s="80"/>
      <c r="LVD1" s="80"/>
      <c r="LVE1" s="80"/>
      <c r="LVF1" s="80"/>
      <c r="LVG1" s="80"/>
      <c r="LVH1" s="80"/>
      <c r="LVI1" s="80"/>
      <c r="LVJ1" s="80"/>
      <c r="LVK1" s="80"/>
      <c r="LVL1" s="80"/>
      <c r="LVM1" s="80"/>
      <c r="LVN1" s="80"/>
      <c r="LVO1" s="80"/>
      <c r="LVP1" s="80"/>
      <c r="LVQ1" s="80"/>
      <c r="LVR1" s="80"/>
      <c r="LVS1" s="80"/>
      <c r="LVT1" s="80"/>
      <c r="LVU1" s="80"/>
      <c r="LVV1" s="80"/>
      <c r="LVW1" s="80"/>
      <c r="LVX1" s="80"/>
      <c r="LVY1" s="80"/>
      <c r="LVZ1" s="80"/>
      <c r="LWA1" s="80"/>
      <c r="LWB1" s="80"/>
      <c r="LWC1" s="80"/>
      <c r="LWD1" s="80"/>
      <c r="LWE1" s="80"/>
      <c r="LWF1" s="80"/>
      <c r="LWG1" s="80"/>
      <c r="LWH1" s="80"/>
      <c r="LWI1" s="80"/>
      <c r="LWJ1" s="80"/>
      <c r="LWK1" s="80"/>
      <c r="LWL1" s="80"/>
      <c r="LWM1" s="80"/>
      <c r="LWN1" s="80"/>
      <c r="LWO1" s="80"/>
      <c r="LWP1" s="80"/>
      <c r="LWQ1" s="80"/>
      <c r="LWR1" s="80"/>
      <c r="LWS1" s="80"/>
      <c r="LWT1" s="80"/>
      <c r="LWU1" s="80"/>
      <c r="LWV1" s="80"/>
      <c r="LWW1" s="80"/>
      <c r="LWX1" s="80"/>
      <c r="LWY1" s="80"/>
      <c r="LWZ1" s="80"/>
      <c r="LXA1" s="80"/>
      <c r="LXB1" s="80"/>
      <c r="LXC1" s="80"/>
      <c r="LXD1" s="80"/>
      <c r="LXE1" s="80"/>
      <c r="LXF1" s="80"/>
      <c r="LXG1" s="80"/>
      <c r="LXH1" s="80"/>
      <c r="LXI1" s="80"/>
      <c r="LXJ1" s="80"/>
      <c r="LXK1" s="80"/>
      <c r="LXL1" s="80"/>
      <c r="LXM1" s="80"/>
      <c r="LXN1" s="80"/>
      <c r="LXO1" s="80"/>
      <c r="LXP1" s="80"/>
      <c r="LXQ1" s="80"/>
      <c r="LXR1" s="80"/>
      <c r="LXS1" s="80"/>
      <c r="LXT1" s="80"/>
      <c r="LXU1" s="80"/>
      <c r="LXV1" s="80"/>
      <c r="LXW1" s="80"/>
      <c r="LXX1" s="80"/>
      <c r="LXY1" s="80"/>
      <c r="LXZ1" s="80"/>
      <c r="LYA1" s="80"/>
      <c r="LYB1" s="80"/>
      <c r="LYC1" s="80"/>
      <c r="LYD1" s="80"/>
      <c r="LYE1" s="80"/>
      <c r="LYF1" s="80"/>
      <c r="LYG1" s="80"/>
      <c r="LYH1" s="80"/>
      <c r="LYI1" s="80"/>
      <c r="LYJ1" s="80"/>
      <c r="LYK1" s="80"/>
      <c r="LYL1" s="80"/>
      <c r="LYM1" s="80"/>
      <c r="LYN1" s="80"/>
      <c r="LYO1" s="80"/>
      <c r="LYP1" s="80"/>
      <c r="LYQ1" s="80"/>
      <c r="LYR1" s="80"/>
      <c r="LYS1" s="80"/>
      <c r="LYT1" s="80"/>
      <c r="LYU1" s="80"/>
      <c r="LYV1" s="80"/>
      <c r="LYW1" s="80"/>
      <c r="LYX1" s="80"/>
      <c r="LYY1" s="80"/>
      <c r="LYZ1" s="80"/>
      <c r="LZA1" s="80"/>
      <c r="LZB1" s="80"/>
      <c r="LZC1" s="80"/>
      <c r="LZD1" s="80"/>
      <c r="LZE1" s="80"/>
      <c r="LZF1" s="80"/>
      <c r="LZG1" s="80"/>
      <c r="LZH1" s="80"/>
      <c r="LZI1" s="80"/>
      <c r="LZJ1" s="80"/>
      <c r="LZK1" s="80"/>
      <c r="LZL1" s="80"/>
      <c r="LZM1" s="80"/>
      <c r="LZN1" s="80"/>
      <c r="LZO1" s="80"/>
      <c r="LZP1" s="80"/>
      <c r="LZQ1" s="80"/>
      <c r="LZR1" s="80"/>
      <c r="LZS1" s="80"/>
      <c r="LZT1" s="80"/>
      <c r="LZU1" s="80"/>
      <c r="LZV1" s="80"/>
      <c r="LZW1" s="80"/>
      <c r="LZX1" s="80"/>
      <c r="LZY1" s="80"/>
      <c r="LZZ1" s="80"/>
      <c r="MAA1" s="80"/>
      <c r="MAB1" s="80"/>
      <c r="MAC1" s="80"/>
      <c r="MAD1" s="80"/>
      <c r="MAE1" s="80"/>
      <c r="MAF1" s="80"/>
      <c r="MAG1" s="80"/>
      <c r="MAH1" s="80"/>
      <c r="MAI1" s="80"/>
      <c r="MAJ1" s="80"/>
      <c r="MAK1" s="80"/>
      <c r="MAL1" s="80"/>
      <c r="MAM1" s="80"/>
      <c r="MAN1" s="80"/>
      <c r="MAO1" s="80"/>
      <c r="MAP1" s="80"/>
      <c r="MAQ1" s="80"/>
      <c r="MAR1" s="80"/>
      <c r="MAS1" s="80"/>
      <c r="MAT1" s="80"/>
      <c r="MAU1" s="80"/>
      <c r="MAV1" s="80"/>
      <c r="MAW1" s="80"/>
      <c r="MAX1" s="80"/>
      <c r="MAY1" s="80"/>
      <c r="MAZ1" s="80"/>
      <c r="MBA1" s="80"/>
      <c r="MBB1" s="80"/>
      <c r="MBC1" s="80"/>
      <c r="MBD1" s="80"/>
      <c r="MBE1" s="80"/>
      <c r="MBF1" s="80"/>
      <c r="MBG1" s="80"/>
      <c r="MBH1" s="80"/>
      <c r="MBI1" s="80"/>
      <c r="MBJ1" s="80"/>
      <c r="MBK1" s="80"/>
      <c r="MBL1" s="80"/>
      <c r="MBM1" s="80"/>
      <c r="MBN1" s="80"/>
      <c r="MBO1" s="80"/>
      <c r="MBP1" s="80"/>
      <c r="MBQ1" s="80"/>
      <c r="MBR1" s="80"/>
      <c r="MBS1" s="80"/>
      <c r="MBT1" s="80"/>
      <c r="MBU1" s="80"/>
      <c r="MBV1" s="80"/>
      <c r="MBW1" s="80"/>
      <c r="MBX1" s="80"/>
      <c r="MBY1" s="80"/>
      <c r="MBZ1" s="80"/>
      <c r="MCA1" s="80"/>
      <c r="MCB1" s="80"/>
      <c r="MCC1" s="80"/>
      <c r="MCD1" s="80"/>
      <c r="MCE1" s="80"/>
      <c r="MCF1" s="80"/>
      <c r="MCG1" s="80"/>
      <c r="MCH1" s="80"/>
      <c r="MCI1" s="80"/>
      <c r="MCJ1" s="80"/>
      <c r="MCK1" s="80"/>
      <c r="MCL1" s="80"/>
      <c r="MCM1" s="80"/>
      <c r="MCN1" s="80"/>
      <c r="MCO1" s="80"/>
      <c r="MCP1" s="80"/>
      <c r="MCQ1" s="80"/>
      <c r="MCR1" s="80"/>
      <c r="MCS1" s="80"/>
      <c r="MCT1" s="80"/>
      <c r="MCU1" s="80"/>
      <c r="MCV1" s="80"/>
      <c r="MCW1" s="80"/>
      <c r="MCX1" s="80"/>
      <c r="MCY1" s="80"/>
      <c r="MCZ1" s="80"/>
      <c r="MDA1" s="80"/>
      <c r="MDB1" s="80"/>
      <c r="MDC1" s="80"/>
      <c r="MDD1" s="80"/>
      <c r="MDE1" s="80"/>
      <c r="MDF1" s="80"/>
      <c r="MDG1" s="80"/>
      <c r="MDH1" s="80"/>
      <c r="MDI1" s="80"/>
      <c r="MDJ1" s="80"/>
      <c r="MDK1" s="80"/>
      <c r="MDL1" s="80"/>
      <c r="MDM1" s="80"/>
      <c r="MDN1" s="80"/>
      <c r="MDO1" s="80"/>
      <c r="MDP1" s="80"/>
      <c r="MDQ1" s="80"/>
      <c r="MDR1" s="80"/>
      <c r="MDS1" s="80"/>
      <c r="MDT1" s="80"/>
      <c r="MDU1" s="80"/>
      <c r="MDV1" s="80"/>
      <c r="MDW1" s="80"/>
      <c r="MDX1" s="80"/>
      <c r="MDY1" s="80"/>
      <c r="MDZ1" s="80"/>
      <c r="MEA1" s="80"/>
      <c r="MEB1" s="80"/>
      <c r="MEC1" s="80"/>
      <c r="MED1" s="80"/>
      <c r="MEE1" s="80"/>
      <c r="MEF1" s="80"/>
      <c r="MEG1" s="80"/>
      <c r="MEH1" s="80"/>
      <c r="MEI1" s="80"/>
      <c r="MEJ1" s="80"/>
      <c r="MEK1" s="80"/>
      <c r="MEL1" s="80"/>
      <c r="MEM1" s="80"/>
      <c r="MEN1" s="80"/>
      <c r="MEO1" s="80"/>
      <c r="MEP1" s="80"/>
      <c r="MEQ1" s="80"/>
      <c r="MER1" s="80"/>
      <c r="MES1" s="80"/>
      <c r="MET1" s="80"/>
      <c r="MEU1" s="80"/>
      <c r="MEV1" s="80"/>
      <c r="MEW1" s="80"/>
      <c r="MEX1" s="80"/>
      <c r="MEY1" s="80"/>
      <c r="MEZ1" s="80"/>
      <c r="MFA1" s="80"/>
      <c r="MFB1" s="80"/>
      <c r="MFC1" s="80"/>
      <c r="MFD1" s="80"/>
      <c r="MFE1" s="80"/>
      <c r="MFF1" s="80"/>
      <c r="MFG1" s="80"/>
      <c r="MFH1" s="80"/>
      <c r="MFI1" s="80"/>
      <c r="MFJ1" s="80"/>
      <c r="MFK1" s="80"/>
      <c r="MFL1" s="80"/>
      <c r="MFM1" s="80"/>
      <c r="MFN1" s="80"/>
      <c r="MFO1" s="80"/>
      <c r="MFP1" s="80"/>
      <c r="MFQ1" s="80"/>
      <c r="MFR1" s="80"/>
      <c r="MFS1" s="80"/>
      <c r="MFT1" s="80"/>
      <c r="MFU1" s="80"/>
      <c r="MFV1" s="80"/>
      <c r="MFW1" s="80"/>
      <c r="MFX1" s="80"/>
      <c r="MFY1" s="80"/>
      <c r="MFZ1" s="80"/>
      <c r="MGA1" s="80"/>
      <c r="MGB1" s="80"/>
      <c r="MGC1" s="80"/>
      <c r="MGD1" s="80"/>
      <c r="MGE1" s="80"/>
      <c r="MGF1" s="80"/>
      <c r="MGG1" s="80"/>
      <c r="MGH1" s="80"/>
      <c r="MGI1" s="80"/>
      <c r="MGJ1" s="80"/>
      <c r="MGK1" s="80"/>
      <c r="MGL1" s="80"/>
      <c r="MGM1" s="80"/>
      <c r="MGN1" s="80"/>
      <c r="MGO1" s="80"/>
      <c r="MGP1" s="80"/>
      <c r="MGQ1" s="80"/>
      <c r="MGR1" s="80"/>
      <c r="MGS1" s="80"/>
      <c r="MGT1" s="80"/>
      <c r="MGU1" s="80"/>
      <c r="MGV1" s="80"/>
      <c r="MGW1" s="80"/>
      <c r="MGX1" s="80"/>
      <c r="MGY1" s="80"/>
      <c r="MGZ1" s="80"/>
      <c r="MHA1" s="80"/>
      <c r="MHB1" s="80"/>
      <c r="MHC1" s="80"/>
      <c r="MHD1" s="80"/>
      <c r="MHE1" s="80"/>
      <c r="MHF1" s="80"/>
      <c r="MHG1" s="80"/>
      <c r="MHH1" s="80"/>
      <c r="MHI1" s="80"/>
      <c r="MHJ1" s="80"/>
      <c r="MHK1" s="80"/>
      <c r="MHL1" s="80"/>
      <c r="MHM1" s="80"/>
      <c r="MHN1" s="80"/>
      <c r="MHO1" s="80"/>
      <c r="MHP1" s="80"/>
      <c r="MHQ1" s="80"/>
      <c r="MHR1" s="80"/>
      <c r="MHS1" s="80"/>
      <c r="MHT1" s="80"/>
      <c r="MHU1" s="80"/>
      <c r="MHV1" s="80"/>
      <c r="MHW1" s="80"/>
      <c r="MHX1" s="80"/>
      <c r="MHY1" s="80"/>
      <c r="MHZ1" s="80"/>
      <c r="MIA1" s="80"/>
      <c r="MIB1" s="80"/>
      <c r="MIC1" s="80"/>
      <c r="MID1" s="80"/>
      <c r="MIE1" s="80"/>
      <c r="MIF1" s="80"/>
      <c r="MIG1" s="80"/>
      <c r="MIH1" s="80"/>
      <c r="MII1" s="80"/>
      <c r="MIJ1" s="80"/>
      <c r="MIK1" s="80"/>
      <c r="MIL1" s="80"/>
      <c r="MIM1" s="80"/>
      <c r="MIN1" s="80"/>
      <c r="MIO1" s="80"/>
      <c r="MIP1" s="80"/>
      <c r="MIQ1" s="80"/>
      <c r="MIR1" s="80"/>
      <c r="MIS1" s="80"/>
      <c r="MIT1" s="80"/>
      <c r="MIU1" s="80"/>
      <c r="MIV1" s="80"/>
      <c r="MIW1" s="80"/>
      <c r="MIX1" s="80"/>
      <c r="MIY1" s="80"/>
      <c r="MIZ1" s="80"/>
      <c r="MJA1" s="80"/>
      <c r="MJB1" s="80"/>
      <c r="MJC1" s="80"/>
      <c r="MJD1" s="80"/>
      <c r="MJE1" s="80"/>
      <c r="MJF1" s="80"/>
      <c r="MJG1" s="80"/>
      <c r="MJH1" s="80"/>
      <c r="MJI1" s="80"/>
      <c r="MJJ1" s="80"/>
      <c r="MJK1" s="80"/>
      <c r="MJL1" s="80"/>
      <c r="MJM1" s="80"/>
      <c r="MJN1" s="80"/>
      <c r="MJO1" s="80"/>
      <c r="MJP1" s="80"/>
      <c r="MJQ1" s="80"/>
      <c r="MJR1" s="80"/>
      <c r="MJS1" s="80"/>
      <c r="MJT1" s="80"/>
      <c r="MJU1" s="80"/>
      <c r="MJV1" s="80"/>
      <c r="MJW1" s="80"/>
      <c r="MJX1" s="80"/>
      <c r="MJY1" s="80"/>
      <c r="MJZ1" s="80"/>
      <c r="MKA1" s="80"/>
      <c r="MKB1" s="80"/>
      <c r="MKC1" s="80"/>
      <c r="MKD1" s="80"/>
      <c r="MKE1" s="80"/>
      <c r="MKF1" s="80"/>
      <c r="MKG1" s="80"/>
      <c r="MKH1" s="80"/>
      <c r="MKI1" s="80"/>
      <c r="MKJ1" s="80"/>
      <c r="MKK1" s="80"/>
      <c r="MKL1" s="80"/>
      <c r="MKM1" s="80"/>
      <c r="MKN1" s="80"/>
      <c r="MKO1" s="80"/>
      <c r="MKP1" s="80"/>
      <c r="MKQ1" s="80"/>
      <c r="MKR1" s="80"/>
      <c r="MKS1" s="80"/>
      <c r="MKT1" s="80"/>
      <c r="MKU1" s="80"/>
      <c r="MKV1" s="80"/>
      <c r="MKW1" s="80"/>
      <c r="MKX1" s="80"/>
      <c r="MKY1" s="80"/>
      <c r="MKZ1" s="80"/>
      <c r="MLA1" s="80"/>
      <c r="MLB1" s="80"/>
      <c r="MLC1" s="80"/>
      <c r="MLD1" s="80"/>
      <c r="MLE1" s="80"/>
      <c r="MLF1" s="80"/>
      <c r="MLG1" s="80"/>
      <c r="MLH1" s="80"/>
      <c r="MLI1" s="80"/>
      <c r="MLJ1" s="80"/>
      <c r="MLK1" s="80"/>
      <c r="MLL1" s="80"/>
      <c r="MLM1" s="80"/>
      <c r="MLN1" s="80"/>
      <c r="MLO1" s="80"/>
      <c r="MLP1" s="80"/>
      <c r="MLQ1" s="80"/>
      <c r="MLR1" s="80"/>
      <c r="MLS1" s="80"/>
      <c r="MLT1" s="80"/>
      <c r="MLU1" s="80"/>
      <c r="MLV1" s="80"/>
      <c r="MLW1" s="80"/>
      <c r="MLX1" s="80"/>
      <c r="MLY1" s="80"/>
      <c r="MLZ1" s="80"/>
      <c r="MMA1" s="80"/>
      <c r="MMB1" s="80"/>
      <c r="MMC1" s="80"/>
      <c r="MMD1" s="80"/>
      <c r="MME1" s="80"/>
      <c r="MMF1" s="80"/>
      <c r="MMG1" s="80"/>
      <c r="MMH1" s="80"/>
      <c r="MMI1" s="80"/>
      <c r="MMJ1" s="80"/>
      <c r="MMK1" s="80"/>
      <c r="MML1" s="80"/>
      <c r="MMM1" s="80"/>
      <c r="MMN1" s="80"/>
      <c r="MMO1" s="80"/>
      <c r="MMP1" s="80"/>
      <c r="MMQ1" s="80"/>
      <c r="MMR1" s="80"/>
      <c r="MMS1" s="80"/>
      <c r="MMT1" s="80"/>
      <c r="MMU1" s="80"/>
      <c r="MMV1" s="80"/>
      <c r="MMW1" s="80"/>
      <c r="MMX1" s="80"/>
      <c r="MMY1" s="80"/>
      <c r="MMZ1" s="80"/>
      <c r="MNA1" s="80"/>
      <c r="MNB1" s="80"/>
      <c r="MNC1" s="80"/>
      <c r="MND1" s="80"/>
      <c r="MNE1" s="80"/>
      <c r="MNF1" s="80"/>
      <c r="MNG1" s="80"/>
      <c r="MNH1" s="80"/>
      <c r="MNI1" s="80"/>
      <c r="MNJ1" s="80"/>
      <c r="MNK1" s="80"/>
      <c r="MNL1" s="80"/>
      <c r="MNM1" s="80"/>
      <c r="MNN1" s="80"/>
      <c r="MNO1" s="80"/>
      <c r="MNP1" s="80"/>
      <c r="MNQ1" s="80"/>
      <c r="MNR1" s="80"/>
      <c r="MNS1" s="80"/>
      <c r="MNT1" s="80"/>
      <c r="MNU1" s="80"/>
      <c r="MNV1" s="80"/>
      <c r="MNW1" s="80"/>
      <c r="MNX1" s="80"/>
      <c r="MNY1" s="80"/>
      <c r="MNZ1" s="80"/>
      <c r="MOA1" s="80"/>
      <c r="MOB1" s="80"/>
      <c r="MOC1" s="80"/>
      <c r="MOD1" s="80"/>
      <c r="MOE1" s="80"/>
      <c r="MOF1" s="80"/>
      <c r="MOG1" s="80"/>
      <c r="MOH1" s="80"/>
      <c r="MOI1" s="80"/>
      <c r="MOJ1" s="80"/>
      <c r="MOK1" s="80"/>
      <c r="MOL1" s="80"/>
      <c r="MOM1" s="80"/>
      <c r="MON1" s="80"/>
      <c r="MOO1" s="80"/>
      <c r="MOP1" s="80"/>
      <c r="MOQ1" s="80"/>
      <c r="MOR1" s="80"/>
      <c r="MOS1" s="80"/>
      <c r="MOT1" s="80"/>
      <c r="MOU1" s="80"/>
      <c r="MOV1" s="80"/>
      <c r="MOW1" s="80"/>
      <c r="MOX1" s="80"/>
      <c r="MOY1" s="80"/>
      <c r="MOZ1" s="80"/>
      <c r="MPA1" s="80"/>
      <c r="MPB1" s="80"/>
      <c r="MPC1" s="80"/>
      <c r="MPD1" s="80"/>
      <c r="MPE1" s="80"/>
      <c r="MPF1" s="80"/>
      <c r="MPG1" s="80"/>
      <c r="MPH1" s="80"/>
      <c r="MPI1" s="80"/>
      <c r="MPJ1" s="80"/>
      <c r="MPK1" s="80"/>
      <c r="MPL1" s="80"/>
      <c r="MPM1" s="80"/>
      <c r="MPN1" s="80"/>
      <c r="MPO1" s="80"/>
      <c r="MPP1" s="80"/>
      <c r="MPQ1" s="80"/>
      <c r="MPR1" s="80"/>
      <c r="MPS1" s="80"/>
      <c r="MPT1" s="80"/>
      <c r="MPU1" s="80"/>
      <c r="MPV1" s="80"/>
      <c r="MPW1" s="80"/>
      <c r="MPX1" s="80"/>
      <c r="MPY1" s="80"/>
      <c r="MPZ1" s="80"/>
      <c r="MQA1" s="80"/>
      <c r="MQB1" s="80"/>
      <c r="MQC1" s="80"/>
      <c r="MQD1" s="80"/>
      <c r="MQE1" s="80"/>
      <c r="MQF1" s="80"/>
      <c r="MQG1" s="80"/>
      <c r="MQH1" s="80"/>
      <c r="MQI1" s="80"/>
      <c r="MQJ1" s="80"/>
      <c r="MQK1" s="80"/>
      <c r="MQL1" s="80"/>
      <c r="MQM1" s="80"/>
      <c r="MQN1" s="80"/>
      <c r="MQO1" s="80"/>
      <c r="MQP1" s="80"/>
      <c r="MQQ1" s="80"/>
      <c r="MQR1" s="80"/>
      <c r="MQS1" s="80"/>
      <c r="MQT1" s="80"/>
      <c r="MQU1" s="80"/>
      <c r="MQV1" s="80"/>
      <c r="MQW1" s="80"/>
      <c r="MQX1" s="80"/>
      <c r="MQY1" s="80"/>
      <c r="MQZ1" s="80"/>
      <c r="MRA1" s="80"/>
      <c r="MRB1" s="80"/>
      <c r="MRC1" s="80"/>
      <c r="MRD1" s="80"/>
      <c r="MRE1" s="80"/>
      <c r="MRF1" s="80"/>
      <c r="MRG1" s="80"/>
      <c r="MRH1" s="80"/>
      <c r="MRI1" s="80"/>
      <c r="MRJ1" s="80"/>
      <c r="MRK1" s="80"/>
      <c r="MRL1" s="80"/>
      <c r="MRM1" s="80"/>
      <c r="MRN1" s="80"/>
      <c r="MRO1" s="80"/>
      <c r="MRP1" s="80"/>
      <c r="MRQ1" s="80"/>
      <c r="MRR1" s="80"/>
      <c r="MRS1" s="80"/>
      <c r="MRT1" s="80"/>
      <c r="MRU1" s="80"/>
      <c r="MRV1" s="80"/>
      <c r="MRW1" s="80"/>
      <c r="MRX1" s="80"/>
      <c r="MRY1" s="80"/>
      <c r="MRZ1" s="80"/>
      <c r="MSA1" s="80"/>
      <c r="MSB1" s="80"/>
      <c r="MSC1" s="80"/>
      <c r="MSD1" s="80"/>
      <c r="MSE1" s="80"/>
      <c r="MSF1" s="80"/>
      <c r="MSG1" s="80"/>
      <c r="MSH1" s="80"/>
      <c r="MSI1" s="80"/>
      <c r="MSJ1" s="80"/>
      <c r="MSK1" s="80"/>
      <c r="MSL1" s="80"/>
      <c r="MSM1" s="80"/>
      <c r="MSN1" s="80"/>
      <c r="MSO1" s="80"/>
      <c r="MSP1" s="80"/>
      <c r="MSQ1" s="80"/>
      <c r="MSR1" s="80"/>
      <c r="MSS1" s="80"/>
      <c r="MST1" s="80"/>
      <c r="MSU1" s="80"/>
      <c r="MSV1" s="80"/>
      <c r="MSW1" s="80"/>
      <c r="MSX1" s="80"/>
      <c r="MSY1" s="80"/>
      <c r="MSZ1" s="80"/>
      <c r="MTA1" s="80"/>
      <c r="MTB1" s="80"/>
      <c r="MTC1" s="80"/>
      <c r="MTD1" s="80"/>
      <c r="MTE1" s="80"/>
      <c r="MTF1" s="80"/>
      <c r="MTG1" s="80"/>
      <c r="MTH1" s="80"/>
      <c r="MTI1" s="80"/>
      <c r="MTJ1" s="80"/>
      <c r="MTK1" s="80"/>
      <c r="MTL1" s="80"/>
      <c r="MTM1" s="80"/>
      <c r="MTN1" s="80"/>
      <c r="MTO1" s="80"/>
      <c r="MTP1" s="80"/>
      <c r="MTQ1" s="80"/>
      <c r="MTR1" s="80"/>
      <c r="MTS1" s="80"/>
      <c r="MTT1" s="80"/>
      <c r="MTU1" s="80"/>
      <c r="MTV1" s="80"/>
      <c r="MTW1" s="80"/>
      <c r="MTX1" s="80"/>
      <c r="MTY1" s="80"/>
      <c r="MTZ1" s="80"/>
      <c r="MUA1" s="80"/>
      <c r="MUB1" s="80"/>
      <c r="MUC1" s="80"/>
      <c r="MUD1" s="80"/>
      <c r="MUE1" s="80"/>
      <c r="MUF1" s="80"/>
      <c r="MUG1" s="80"/>
      <c r="MUH1" s="80"/>
      <c r="MUI1" s="80"/>
      <c r="MUJ1" s="80"/>
      <c r="MUK1" s="80"/>
      <c r="MUL1" s="80"/>
      <c r="MUM1" s="80"/>
      <c r="MUN1" s="80"/>
      <c r="MUO1" s="80"/>
      <c r="MUP1" s="80"/>
      <c r="MUQ1" s="80"/>
      <c r="MUR1" s="80"/>
      <c r="MUS1" s="80"/>
      <c r="MUT1" s="80"/>
      <c r="MUU1" s="80"/>
      <c r="MUV1" s="80"/>
      <c r="MUW1" s="80"/>
      <c r="MUX1" s="80"/>
      <c r="MUY1" s="80"/>
      <c r="MUZ1" s="80"/>
      <c r="MVA1" s="80"/>
      <c r="MVB1" s="80"/>
      <c r="MVC1" s="80"/>
      <c r="MVD1" s="80"/>
      <c r="MVE1" s="80"/>
      <c r="MVF1" s="80"/>
      <c r="MVG1" s="80"/>
      <c r="MVH1" s="80"/>
      <c r="MVI1" s="80"/>
      <c r="MVJ1" s="80"/>
      <c r="MVK1" s="80"/>
      <c r="MVL1" s="80"/>
      <c r="MVM1" s="80"/>
      <c r="MVN1" s="80"/>
      <c r="MVO1" s="80"/>
      <c r="MVP1" s="80"/>
      <c r="MVQ1" s="80"/>
      <c r="MVR1" s="80"/>
      <c r="MVS1" s="80"/>
      <c r="MVT1" s="80"/>
      <c r="MVU1" s="80"/>
      <c r="MVV1" s="80"/>
      <c r="MVW1" s="80"/>
      <c r="MVX1" s="80"/>
      <c r="MVY1" s="80"/>
      <c r="MVZ1" s="80"/>
      <c r="MWA1" s="80"/>
      <c r="MWB1" s="80"/>
      <c r="MWC1" s="80"/>
      <c r="MWD1" s="80"/>
      <c r="MWE1" s="80"/>
      <c r="MWF1" s="80"/>
      <c r="MWG1" s="80"/>
      <c r="MWH1" s="80"/>
      <c r="MWI1" s="80"/>
      <c r="MWJ1" s="80"/>
      <c r="MWK1" s="80"/>
      <c r="MWL1" s="80"/>
      <c r="MWM1" s="80"/>
      <c r="MWN1" s="80"/>
      <c r="MWO1" s="80"/>
      <c r="MWP1" s="80"/>
      <c r="MWQ1" s="80"/>
      <c r="MWR1" s="80"/>
      <c r="MWS1" s="80"/>
      <c r="MWT1" s="80"/>
      <c r="MWU1" s="80"/>
      <c r="MWV1" s="80"/>
      <c r="MWW1" s="80"/>
      <c r="MWX1" s="80"/>
      <c r="MWY1" s="80"/>
      <c r="MWZ1" s="80"/>
      <c r="MXA1" s="80"/>
      <c r="MXB1" s="80"/>
      <c r="MXC1" s="80"/>
      <c r="MXD1" s="80"/>
      <c r="MXE1" s="80"/>
      <c r="MXF1" s="80"/>
      <c r="MXG1" s="80"/>
      <c r="MXH1" s="80"/>
      <c r="MXI1" s="80"/>
      <c r="MXJ1" s="80"/>
      <c r="MXK1" s="80"/>
      <c r="MXL1" s="80"/>
      <c r="MXM1" s="80"/>
      <c r="MXN1" s="80"/>
      <c r="MXO1" s="80"/>
      <c r="MXP1" s="80"/>
      <c r="MXQ1" s="80"/>
      <c r="MXR1" s="80"/>
      <c r="MXS1" s="80"/>
      <c r="MXT1" s="80"/>
      <c r="MXU1" s="80"/>
      <c r="MXV1" s="80"/>
      <c r="MXW1" s="80"/>
      <c r="MXX1" s="80"/>
      <c r="MXY1" s="80"/>
      <c r="MXZ1" s="80"/>
      <c r="MYA1" s="80"/>
      <c r="MYB1" s="80"/>
      <c r="MYC1" s="80"/>
      <c r="MYD1" s="80"/>
      <c r="MYE1" s="80"/>
      <c r="MYF1" s="80"/>
      <c r="MYG1" s="80"/>
      <c r="MYH1" s="80"/>
      <c r="MYI1" s="80"/>
      <c r="MYJ1" s="80"/>
      <c r="MYK1" s="80"/>
      <c r="MYL1" s="80"/>
      <c r="MYM1" s="80"/>
      <c r="MYN1" s="80"/>
      <c r="MYO1" s="80"/>
      <c r="MYP1" s="80"/>
      <c r="MYQ1" s="80"/>
      <c r="MYR1" s="80"/>
      <c r="MYS1" s="80"/>
      <c r="MYT1" s="80"/>
      <c r="MYU1" s="80"/>
      <c r="MYV1" s="80"/>
      <c r="MYW1" s="80"/>
      <c r="MYX1" s="80"/>
      <c r="MYY1" s="80"/>
      <c r="MYZ1" s="80"/>
      <c r="MZA1" s="80"/>
      <c r="MZB1" s="80"/>
      <c r="MZC1" s="80"/>
      <c r="MZD1" s="80"/>
      <c r="MZE1" s="80"/>
      <c r="MZF1" s="80"/>
      <c r="MZG1" s="80"/>
      <c r="MZH1" s="80"/>
      <c r="MZI1" s="80"/>
      <c r="MZJ1" s="80"/>
      <c r="MZK1" s="80"/>
      <c r="MZL1" s="80"/>
      <c r="MZM1" s="80"/>
      <c r="MZN1" s="80"/>
      <c r="MZO1" s="80"/>
      <c r="MZP1" s="80"/>
      <c r="MZQ1" s="80"/>
      <c r="MZR1" s="80"/>
      <c r="MZS1" s="80"/>
      <c r="MZT1" s="80"/>
      <c r="MZU1" s="80"/>
      <c r="MZV1" s="80"/>
      <c r="MZW1" s="80"/>
      <c r="MZX1" s="80"/>
      <c r="MZY1" s="80"/>
      <c r="MZZ1" s="80"/>
      <c r="NAA1" s="80"/>
      <c r="NAB1" s="80"/>
      <c r="NAC1" s="80"/>
      <c r="NAD1" s="80"/>
      <c r="NAE1" s="80"/>
      <c r="NAF1" s="80"/>
      <c r="NAG1" s="80"/>
      <c r="NAH1" s="80"/>
      <c r="NAI1" s="80"/>
      <c r="NAJ1" s="80"/>
      <c r="NAK1" s="80"/>
      <c r="NAL1" s="80"/>
      <c r="NAM1" s="80"/>
      <c r="NAN1" s="80"/>
      <c r="NAO1" s="80"/>
      <c r="NAP1" s="80"/>
      <c r="NAQ1" s="80"/>
      <c r="NAR1" s="80"/>
      <c r="NAS1" s="80"/>
      <c r="NAT1" s="80"/>
      <c r="NAU1" s="80"/>
      <c r="NAV1" s="80"/>
      <c r="NAW1" s="80"/>
      <c r="NAX1" s="80"/>
      <c r="NAY1" s="80"/>
      <c r="NAZ1" s="80"/>
      <c r="NBA1" s="80"/>
      <c r="NBB1" s="80"/>
      <c r="NBC1" s="80"/>
      <c r="NBD1" s="80"/>
      <c r="NBE1" s="80"/>
      <c r="NBF1" s="80"/>
      <c r="NBG1" s="80"/>
      <c r="NBH1" s="80"/>
      <c r="NBI1" s="80"/>
      <c r="NBJ1" s="80"/>
      <c r="NBK1" s="80"/>
      <c r="NBL1" s="80"/>
      <c r="NBM1" s="80"/>
      <c r="NBN1" s="80"/>
      <c r="NBO1" s="80"/>
      <c r="NBP1" s="80"/>
      <c r="NBQ1" s="80"/>
      <c r="NBR1" s="80"/>
      <c r="NBS1" s="80"/>
      <c r="NBT1" s="80"/>
      <c r="NBU1" s="80"/>
      <c r="NBV1" s="80"/>
      <c r="NBW1" s="80"/>
      <c r="NBX1" s="80"/>
      <c r="NBY1" s="80"/>
      <c r="NBZ1" s="80"/>
      <c r="NCA1" s="80"/>
      <c r="NCB1" s="80"/>
      <c r="NCC1" s="80"/>
      <c r="NCD1" s="80"/>
      <c r="NCE1" s="80"/>
      <c r="NCF1" s="80"/>
      <c r="NCG1" s="80"/>
      <c r="NCH1" s="80"/>
      <c r="NCI1" s="80"/>
      <c r="NCJ1" s="80"/>
      <c r="NCK1" s="80"/>
      <c r="NCL1" s="80"/>
      <c r="NCM1" s="80"/>
      <c r="NCN1" s="80"/>
      <c r="NCO1" s="80"/>
      <c r="NCP1" s="80"/>
      <c r="NCQ1" s="80"/>
      <c r="NCR1" s="80"/>
      <c r="NCS1" s="80"/>
      <c r="NCT1" s="80"/>
      <c r="NCU1" s="80"/>
      <c r="NCV1" s="80"/>
      <c r="NCW1" s="80"/>
      <c r="NCX1" s="80"/>
      <c r="NCY1" s="80"/>
      <c r="NCZ1" s="80"/>
      <c r="NDA1" s="80"/>
      <c r="NDB1" s="80"/>
      <c r="NDC1" s="80"/>
      <c r="NDD1" s="80"/>
      <c r="NDE1" s="80"/>
      <c r="NDF1" s="80"/>
      <c r="NDG1" s="80"/>
      <c r="NDH1" s="80"/>
      <c r="NDI1" s="80"/>
      <c r="NDJ1" s="80"/>
      <c r="NDK1" s="80"/>
      <c r="NDL1" s="80"/>
      <c r="NDM1" s="80"/>
      <c r="NDN1" s="80"/>
      <c r="NDO1" s="80"/>
      <c r="NDP1" s="80"/>
      <c r="NDQ1" s="80"/>
      <c r="NDR1" s="80"/>
      <c r="NDS1" s="80"/>
      <c r="NDT1" s="80"/>
      <c r="NDU1" s="80"/>
      <c r="NDV1" s="80"/>
      <c r="NDW1" s="80"/>
      <c r="NDX1" s="80"/>
      <c r="NDY1" s="80"/>
      <c r="NDZ1" s="80"/>
      <c r="NEA1" s="80"/>
      <c r="NEB1" s="80"/>
      <c r="NEC1" s="80"/>
      <c r="NED1" s="80"/>
      <c r="NEE1" s="80"/>
      <c r="NEF1" s="80"/>
      <c r="NEG1" s="80"/>
      <c r="NEH1" s="80"/>
      <c r="NEI1" s="80"/>
      <c r="NEJ1" s="80"/>
      <c r="NEK1" s="80"/>
      <c r="NEL1" s="80"/>
      <c r="NEM1" s="80"/>
      <c r="NEN1" s="80"/>
      <c r="NEO1" s="80"/>
      <c r="NEP1" s="80"/>
      <c r="NEQ1" s="80"/>
      <c r="NER1" s="80"/>
      <c r="NES1" s="80"/>
      <c r="NET1" s="80"/>
      <c r="NEU1" s="80"/>
      <c r="NEV1" s="80"/>
      <c r="NEW1" s="80"/>
      <c r="NEX1" s="80"/>
      <c r="NEY1" s="80"/>
      <c r="NEZ1" s="80"/>
      <c r="NFA1" s="80"/>
      <c r="NFB1" s="80"/>
      <c r="NFC1" s="80"/>
      <c r="NFD1" s="80"/>
      <c r="NFE1" s="80"/>
      <c r="NFF1" s="80"/>
      <c r="NFG1" s="80"/>
      <c r="NFH1" s="80"/>
      <c r="NFI1" s="80"/>
      <c r="NFJ1" s="80"/>
      <c r="NFK1" s="80"/>
      <c r="NFL1" s="80"/>
      <c r="NFM1" s="80"/>
      <c r="NFN1" s="80"/>
      <c r="NFO1" s="80"/>
      <c r="NFP1" s="80"/>
      <c r="NFQ1" s="80"/>
      <c r="NFR1" s="80"/>
      <c r="NFS1" s="80"/>
      <c r="NFT1" s="80"/>
      <c r="NFU1" s="80"/>
      <c r="NFV1" s="80"/>
      <c r="NFW1" s="80"/>
      <c r="NFX1" s="80"/>
      <c r="NFY1" s="80"/>
      <c r="NFZ1" s="80"/>
      <c r="NGA1" s="80"/>
      <c r="NGB1" s="80"/>
      <c r="NGC1" s="80"/>
      <c r="NGD1" s="80"/>
      <c r="NGE1" s="80"/>
      <c r="NGF1" s="80"/>
      <c r="NGG1" s="80"/>
      <c r="NGH1" s="80"/>
      <c r="NGI1" s="80"/>
      <c r="NGJ1" s="80"/>
      <c r="NGK1" s="80"/>
      <c r="NGL1" s="80"/>
      <c r="NGM1" s="80"/>
      <c r="NGN1" s="80"/>
      <c r="NGO1" s="80"/>
      <c r="NGP1" s="80"/>
      <c r="NGQ1" s="80"/>
      <c r="NGR1" s="80"/>
      <c r="NGS1" s="80"/>
      <c r="NGT1" s="80"/>
      <c r="NGU1" s="80"/>
      <c r="NGV1" s="80"/>
      <c r="NGW1" s="80"/>
      <c r="NGX1" s="80"/>
      <c r="NGY1" s="80"/>
      <c r="NGZ1" s="80"/>
      <c r="NHA1" s="80"/>
      <c r="NHB1" s="80"/>
      <c r="NHC1" s="80"/>
      <c r="NHD1" s="80"/>
      <c r="NHE1" s="80"/>
      <c r="NHF1" s="80"/>
      <c r="NHG1" s="80"/>
      <c r="NHH1" s="80"/>
      <c r="NHI1" s="80"/>
      <c r="NHJ1" s="80"/>
      <c r="NHK1" s="80"/>
      <c r="NHL1" s="80"/>
      <c r="NHM1" s="80"/>
      <c r="NHN1" s="80"/>
      <c r="NHO1" s="80"/>
      <c r="NHP1" s="80"/>
      <c r="NHQ1" s="80"/>
      <c r="NHR1" s="80"/>
      <c r="NHS1" s="80"/>
      <c r="NHT1" s="80"/>
      <c r="NHU1" s="80"/>
      <c r="NHV1" s="80"/>
      <c r="NHW1" s="80"/>
      <c r="NHX1" s="80"/>
      <c r="NHY1" s="80"/>
      <c r="NHZ1" s="80"/>
      <c r="NIA1" s="80"/>
      <c r="NIB1" s="80"/>
      <c r="NIC1" s="80"/>
      <c r="NID1" s="80"/>
      <c r="NIE1" s="80"/>
      <c r="NIF1" s="80"/>
      <c r="NIG1" s="80"/>
      <c r="NIH1" s="80"/>
      <c r="NII1" s="80"/>
      <c r="NIJ1" s="80"/>
      <c r="NIK1" s="80"/>
      <c r="NIL1" s="80"/>
      <c r="NIM1" s="80"/>
      <c r="NIN1" s="80"/>
      <c r="NIO1" s="80"/>
      <c r="NIP1" s="80"/>
      <c r="NIQ1" s="80"/>
      <c r="NIR1" s="80"/>
      <c r="NIS1" s="80"/>
      <c r="NIT1" s="80"/>
      <c r="NIU1" s="80"/>
      <c r="NIV1" s="80"/>
      <c r="NIW1" s="80"/>
      <c r="NIX1" s="80"/>
      <c r="NIY1" s="80"/>
      <c r="NIZ1" s="80"/>
      <c r="NJA1" s="80"/>
      <c r="NJB1" s="80"/>
      <c r="NJC1" s="80"/>
      <c r="NJD1" s="80"/>
      <c r="NJE1" s="80"/>
      <c r="NJF1" s="80"/>
      <c r="NJG1" s="80"/>
      <c r="NJH1" s="80"/>
      <c r="NJI1" s="80"/>
      <c r="NJJ1" s="80"/>
      <c r="NJK1" s="80"/>
      <c r="NJL1" s="80"/>
      <c r="NJM1" s="80"/>
      <c r="NJN1" s="80"/>
      <c r="NJO1" s="80"/>
      <c r="NJP1" s="80"/>
      <c r="NJQ1" s="80"/>
      <c r="NJR1" s="80"/>
      <c r="NJS1" s="80"/>
      <c r="NJT1" s="80"/>
      <c r="NJU1" s="80"/>
      <c r="NJV1" s="80"/>
      <c r="NJW1" s="80"/>
      <c r="NJX1" s="80"/>
      <c r="NJY1" s="80"/>
      <c r="NJZ1" s="80"/>
      <c r="NKA1" s="80"/>
      <c r="NKB1" s="80"/>
      <c r="NKC1" s="80"/>
      <c r="NKD1" s="80"/>
      <c r="NKE1" s="80"/>
      <c r="NKF1" s="80"/>
      <c r="NKG1" s="80"/>
      <c r="NKH1" s="80"/>
      <c r="NKI1" s="80"/>
      <c r="NKJ1" s="80"/>
      <c r="NKK1" s="80"/>
      <c r="NKL1" s="80"/>
      <c r="NKM1" s="80"/>
      <c r="NKN1" s="80"/>
      <c r="NKO1" s="80"/>
      <c r="NKP1" s="80"/>
      <c r="NKQ1" s="80"/>
      <c r="NKR1" s="80"/>
      <c r="NKS1" s="80"/>
      <c r="NKT1" s="80"/>
      <c r="NKU1" s="80"/>
      <c r="NKV1" s="80"/>
      <c r="NKW1" s="80"/>
      <c r="NKX1" s="80"/>
      <c r="NKY1" s="80"/>
      <c r="NKZ1" s="80"/>
      <c r="NLA1" s="80"/>
      <c r="NLB1" s="80"/>
      <c r="NLC1" s="80"/>
      <c r="NLD1" s="80"/>
      <c r="NLE1" s="80"/>
      <c r="NLF1" s="80"/>
      <c r="NLG1" s="80"/>
      <c r="NLH1" s="80"/>
      <c r="NLI1" s="80"/>
      <c r="NLJ1" s="80"/>
      <c r="NLK1" s="80"/>
      <c r="NLL1" s="80"/>
      <c r="NLM1" s="80"/>
      <c r="NLN1" s="80"/>
      <c r="NLO1" s="80"/>
      <c r="NLP1" s="80"/>
      <c r="NLQ1" s="80"/>
      <c r="NLR1" s="80"/>
      <c r="NLS1" s="80"/>
      <c r="NLT1" s="80"/>
      <c r="NLU1" s="80"/>
      <c r="NLV1" s="80"/>
      <c r="NLW1" s="80"/>
      <c r="NLX1" s="80"/>
      <c r="NLY1" s="80"/>
      <c r="NLZ1" s="80"/>
      <c r="NMA1" s="80"/>
      <c r="NMB1" s="80"/>
      <c r="NMC1" s="80"/>
      <c r="NMD1" s="80"/>
      <c r="NME1" s="80"/>
      <c r="NMF1" s="80"/>
      <c r="NMG1" s="80"/>
      <c r="NMH1" s="80"/>
      <c r="NMI1" s="80"/>
      <c r="NMJ1" s="80"/>
      <c r="NMK1" s="80"/>
      <c r="NML1" s="80"/>
      <c r="NMM1" s="80"/>
      <c r="NMN1" s="80"/>
      <c r="NMO1" s="80"/>
      <c r="NMP1" s="80"/>
      <c r="NMQ1" s="80"/>
      <c r="NMR1" s="80"/>
      <c r="NMS1" s="80"/>
      <c r="NMT1" s="80"/>
      <c r="NMU1" s="80"/>
      <c r="NMV1" s="80"/>
      <c r="NMW1" s="80"/>
      <c r="NMX1" s="80"/>
      <c r="NMY1" s="80"/>
      <c r="NMZ1" s="80"/>
      <c r="NNA1" s="80"/>
      <c r="NNB1" s="80"/>
      <c r="NNC1" s="80"/>
      <c r="NND1" s="80"/>
      <c r="NNE1" s="80"/>
      <c r="NNF1" s="80"/>
      <c r="NNG1" s="80"/>
      <c r="NNH1" s="80"/>
      <c r="NNI1" s="80"/>
      <c r="NNJ1" s="80"/>
      <c r="NNK1" s="80"/>
      <c r="NNL1" s="80"/>
      <c r="NNM1" s="80"/>
      <c r="NNN1" s="80"/>
      <c r="NNO1" s="80"/>
      <c r="NNP1" s="80"/>
      <c r="NNQ1" s="80"/>
      <c r="NNR1" s="80"/>
      <c r="NNS1" s="80"/>
      <c r="NNT1" s="80"/>
      <c r="NNU1" s="80"/>
      <c r="NNV1" s="80"/>
      <c r="NNW1" s="80"/>
      <c r="NNX1" s="80"/>
      <c r="NNY1" s="80"/>
      <c r="NNZ1" s="80"/>
      <c r="NOA1" s="80"/>
      <c r="NOB1" s="80"/>
      <c r="NOC1" s="80"/>
      <c r="NOD1" s="80"/>
      <c r="NOE1" s="80"/>
      <c r="NOF1" s="80"/>
      <c r="NOG1" s="80"/>
      <c r="NOH1" s="80"/>
      <c r="NOI1" s="80"/>
      <c r="NOJ1" s="80"/>
      <c r="NOK1" s="80"/>
      <c r="NOL1" s="80"/>
      <c r="NOM1" s="80"/>
      <c r="NON1" s="80"/>
      <c r="NOO1" s="80"/>
      <c r="NOP1" s="80"/>
      <c r="NOQ1" s="80"/>
      <c r="NOR1" s="80"/>
      <c r="NOS1" s="80"/>
      <c r="NOT1" s="80"/>
      <c r="NOU1" s="80"/>
      <c r="NOV1" s="80"/>
      <c r="NOW1" s="80"/>
      <c r="NOX1" s="80"/>
      <c r="NOY1" s="80"/>
      <c r="NOZ1" s="80"/>
      <c r="NPA1" s="80"/>
      <c r="NPB1" s="80"/>
      <c r="NPC1" s="80"/>
      <c r="NPD1" s="80"/>
      <c r="NPE1" s="80"/>
      <c r="NPF1" s="80"/>
      <c r="NPG1" s="80"/>
      <c r="NPH1" s="80"/>
      <c r="NPI1" s="80"/>
      <c r="NPJ1" s="80"/>
      <c r="NPK1" s="80"/>
      <c r="NPL1" s="80"/>
      <c r="NPM1" s="80"/>
      <c r="NPN1" s="80"/>
      <c r="NPO1" s="80"/>
      <c r="NPP1" s="80"/>
      <c r="NPQ1" s="80"/>
      <c r="NPR1" s="80"/>
      <c r="NPS1" s="80"/>
      <c r="NPT1" s="80"/>
      <c r="NPU1" s="80"/>
      <c r="NPV1" s="80"/>
      <c r="NPW1" s="80"/>
      <c r="NPX1" s="80"/>
      <c r="NPY1" s="80"/>
      <c r="NPZ1" s="80"/>
      <c r="NQA1" s="80"/>
      <c r="NQB1" s="80"/>
      <c r="NQC1" s="80"/>
      <c r="NQD1" s="80"/>
      <c r="NQE1" s="80"/>
      <c r="NQF1" s="80"/>
      <c r="NQG1" s="80"/>
      <c r="NQH1" s="80"/>
      <c r="NQI1" s="80"/>
      <c r="NQJ1" s="80"/>
      <c r="NQK1" s="80"/>
      <c r="NQL1" s="80"/>
      <c r="NQM1" s="80"/>
      <c r="NQN1" s="80"/>
      <c r="NQO1" s="80"/>
      <c r="NQP1" s="80"/>
      <c r="NQQ1" s="80"/>
      <c r="NQR1" s="80"/>
      <c r="NQS1" s="80"/>
      <c r="NQT1" s="80"/>
      <c r="NQU1" s="80"/>
      <c r="NQV1" s="80"/>
      <c r="NQW1" s="80"/>
      <c r="NQX1" s="80"/>
      <c r="NQY1" s="80"/>
      <c r="NQZ1" s="80"/>
      <c r="NRA1" s="80"/>
      <c r="NRB1" s="80"/>
      <c r="NRC1" s="80"/>
      <c r="NRD1" s="80"/>
      <c r="NRE1" s="80"/>
      <c r="NRF1" s="80"/>
      <c r="NRG1" s="80"/>
      <c r="NRH1" s="80"/>
      <c r="NRI1" s="80"/>
      <c r="NRJ1" s="80"/>
      <c r="NRK1" s="80"/>
      <c r="NRL1" s="80"/>
      <c r="NRM1" s="80"/>
      <c r="NRN1" s="80"/>
      <c r="NRO1" s="80"/>
      <c r="NRP1" s="80"/>
      <c r="NRQ1" s="80"/>
      <c r="NRR1" s="80"/>
      <c r="NRS1" s="80"/>
      <c r="NRT1" s="80"/>
      <c r="NRU1" s="80"/>
      <c r="NRV1" s="80"/>
      <c r="NRW1" s="80"/>
      <c r="NRX1" s="80"/>
      <c r="NRY1" s="80"/>
      <c r="NRZ1" s="80"/>
      <c r="NSA1" s="80"/>
      <c r="NSB1" s="80"/>
      <c r="NSC1" s="80"/>
      <c r="NSD1" s="80"/>
      <c r="NSE1" s="80"/>
      <c r="NSF1" s="80"/>
      <c r="NSG1" s="80"/>
      <c r="NSH1" s="80"/>
      <c r="NSI1" s="80"/>
      <c r="NSJ1" s="80"/>
      <c r="NSK1" s="80"/>
      <c r="NSL1" s="80"/>
      <c r="NSM1" s="80"/>
      <c r="NSN1" s="80"/>
      <c r="NSO1" s="80"/>
      <c r="NSP1" s="80"/>
      <c r="NSQ1" s="80"/>
      <c r="NSR1" s="80"/>
      <c r="NSS1" s="80"/>
      <c r="NST1" s="80"/>
      <c r="NSU1" s="80"/>
      <c r="NSV1" s="80"/>
      <c r="NSW1" s="80"/>
      <c r="NSX1" s="80"/>
      <c r="NSY1" s="80"/>
      <c r="NSZ1" s="80"/>
      <c r="NTA1" s="80"/>
      <c r="NTB1" s="80"/>
      <c r="NTC1" s="80"/>
      <c r="NTD1" s="80"/>
      <c r="NTE1" s="80"/>
      <c r="NTF1" s="80"/>
      <c r="NTG1" s="80"/>
      <c r="NTH1" s="80"/>
      <c r="NTI1" s="80"/>
      <c r="NTJ1" s="80"/>
      <c r="NTK1" s="80"/>
      <c r="NTL1" s="80"/>
      <c r="NTM1" s="80"/>
      <c r="NTN1" s="80"/>
      <c r="NTO1" s="80"/>
      <c r="NTP1" s="80"/>
      <c r="NTQ1" s="80"/>
      <c r="NTR1" s="80"/>
      <c r="NTS1" s="80"/>
      <c r="NTT1" s="80"/>
      <c r="NTU1" s="80"/>
      <c r="NTV1" s="80"/>
      <c r="NTW1" s="80"/>
      <c r="NTX1" s="80"/>
      <c r="NTY1" s="80"/>
      <c r="NTZ1" s="80"/>
      <c r="NUA1" s="80"/>
      <c r="NUB1" s="80"/>
      <c r="NUC1" s="80"/>
      <c r="NUD1" s="80"/>
      <c r="NUE1" s="80"/>
      <c r="NUF1" s="80"/>
      <c r="NUG1" s="80"/>
      <c r="NUH1" s="80"/>
      <c r="NUI1" s="80"/>
      <c r="NUJ1" s="80"/>
      <c r="NUK1" s="80"/>
      <c r="NUL1" s="80"/>
      <c r="NUM1" s="80"/>
      <c r="NUN1" s="80"/>
      <c r="NUO1" s="80"/>
      <c r="NUP1" s="80"/>
      <c r="NUQ1" s="80"/>
      <c r="NUR1" s="80"/>
      <c r="NUS1" s="80"/>
      <c r="NUT1" s="80"/>
      <c r="NUU1" s="80"/>
      <c r="NUV1" s="80"/>
      <c r="NUW1" s="80"/>
      <c r="NUX1" s="80"/>
      <c r="NUY1" s="80"/>
      <c r="NUZ1" s="80"/>
      <c r="NVA1" s="80"/>
      <c r="NVB1" s="80"/>
      <c r="NVC1" s="80"/>
      <c r="NVD1" s="80"/>
      <c r="NVE1" s="80"/>
      <c r="NVF1" s="80"/>
      <c r="NVG1" s="80"/>
      <c r="NVH1" s="80"/>
      <c r="NVI1" s="80"/>
      <c r="NVJ1" s="80"/>
      <c r="NVK1" s="80"/>
      <c r="NVL1" s="80"/>
      <c r="NVM1" s="80"/>
      <c r="NVN1" s="80"/>
      <c r="NVO1" s="80"/>
      <c r="NVP1" s="80"/>
      <c r="NVQ1" s="80"/>
      <c r="NVR1" s="80"/>
      <c r="NVS1" s="80"/>
      <c r="NVT1" s="80"/>
      <c r="NVU1" s="80"/>
      <c r="NVV1" s="80"/>
      <c r="NVW1" s="80"/>
      <c r="NVX1" s="80"/>
      <c r="NVY1" s="80"/>
      <c r="NVZ1" s="80"/>
      <c r="NWA1" s="80"/>
      <c r="NWB1" s="80"/>
      <c r="NWC1" s="80"/>
      <c r="NWD1" s="80"/>
      <c r="NWE1" s="80"/>
      <c r="NWF1" s="80"/>
      <c r="NWG1" s="80"/>
      <c r="NWH1" s="80"/>
      <c r="NWI1" s="80"/>
      <c r="NWJ1" s="80"/>
      <c r="NWK1" s="80"/>
      <c r="NWL1" s="80"/>
      <c r="NWM1" s="80"/>
      <c r="NWN1" s="80"/>
      <c r="NWO1" s="80"/>
      <c r="NWP1" s="80"/>
      <c r="NWQ1" s="80"/>
      <c r="NWR1" s="80"/>
      <c r="NWS1" s="80"/>
      <c r="NWT1" s="80"/>
      <c r="NWU1" s="80"/>
      <c r="NWV1" s="80"/>
      <c r="NWW1" s="80"/>
      <c r="NWX1" s="80"/>
      <c r="NWY1" s="80"/>
      <c r="NWZ1" s="80"/>
      <c r="NXA1" s="80"/>
      <c r="NXB1" s="80"/>
      <c r="NXC1" s="80"/>
      <c r="NXD1" s="80"/>
      <c r="NXE1" s="80"/>
      <c r="NXF1" s="80"/>
      <c r="NXG1" s="80"/>
      <c r="NXH1" s="80"/>
      <c r="NXI1" s="80"/>
      <c r="NXJ1" s="80"/>
      <c r="NXK1" s="80"/>
      <c r="NXL1" s="80"/>
      <c r="NXM1" s="80"/>
      <c r="NXN1" s="80"/>
      <c r="NXO1" s="80"/>
      <c r="NXP1" s="80"/>
      <c r="NXQ1" s="80"/>
      <c r="NXR1" s="80"/>
      <c r="NXS1" s="80"/>
      <c r="NXT1" s="80"/>
      <c r="NXU1" s="80"/>
      <c r="NXV1" s="80"/>
      <c r="NXW1" s="80"/>
      <c r="NXX1" s="80"/>
      <c r="NXY1" s="80"/>
      <c r="NXZ1" s="80"/>
      <c r="NYA1" s="80"/>
      <c r="NYB1" s="80"/>
      <c r="NYC1" s="80"/>
      <c r="NYD1" s="80"/>
      <c r="NYE1" s="80"/>
      <c r="NYF1" s="80"/>
      <c r="NYG1" s="80"/>
      <c r="NYH1" s="80"/>
      <c r="NYI1" s="80"/>
      <c r="NYJ1" s="80"/>
      <c r="NYK1" s="80"/>
      <c r="NYL1" s="80"/>
      <c r="NYM1" s="80"/>
      <c r="NYN1" s="80"/>
      <c r="NYO1" s="80"/>
      <c r="NYP1" s="80"/>
      <c r="NYQ1" s="80"/>
      <c r="NYR1" s="80"/>
      <c r="NYS1" s="80"/>
      <c r="NYT1" s="80"/>
      <c r="NYU1" s="80"/>
      <c r="NYV1" s="80"/>
      <c r="NYW1" s="80"/>
      <c r="NYX1" s="80"/>
      <c r="NYY1" s="80"/>
      <c r="NYZ1" s="80"/>
      <c r="NZA1" s="80"/>
      <c r="NZB1" s="80"/>
      <c r="NZC1" s="80"/>
      <c r="NZD1" s="80"/>
      <c r="NZE1" s="80"/>
      <c r="NZF1" s="80"/>
      <c r="NZG1" s="80"/>
      <c r="NZH1" s="80"/>
      <c r="NZI1" s="80"/>
      <c r="NZJ1" s="80"/>
      <c r="NZK1" s="80"/>
      <c r="NZL1" s="80"/>
      <c r="NZM1" s="80"/>
      <c r="NZN1" s="80"/>
      <c r="NZO1" s="80"/>
      <c r="NZP1" s="80"/>
      <c r="NZQ1" s="80"/>
      <c r="NZR1" s="80"/>
      <c r="NZS1" s="80"/>
      <c r="NZT1" s="80"/>
      <c r="NZU1" s="80"/>
      <c r="NZV1" s="80"/>
      <c r="NZW1" s="80"/>
      <c r="NZX1" s="80"/>
      <c r="NZY1" s="80"/>
      <c r="NZZ1" s="80"/>
      <c r="OAA1" s="80"/>
      <c r="OAB1" s="80"/>
      <c r="OAC1" s="80"/>
      <c r="OAD1" s="80"/>
      <c r="OAE1" s="80"/>
      <c r="OAF1" s="80"/>
      <c r="OAG1" s="80"/>
      <c r="OAH1" s="80"/>
      <c r="OAI1" s="80"/>
      <c r="OAJ1" s="80"/>
      <c r="OAK1" s="80"/>
      <c r="OAL1" s="80"/>
      <c r="OAM1" s="80"/>
      <c r="OAN1" s="80"/>
      <c r="OAO1" s="80"/>
      <c r="OAP1" s="80"/>
      <c r="OAQ1" s="80"/>
      <c r="OAR1" s="80"/>
      <c r="OAS1" s="80"/>
      <c r="OAT1" s="80"/>
      <c r="OAU1" s="80"/>
      <c r="OAV1" s="80"/>
      <c r="OAW1" s="80"/>
      <c r="OAX1" s="80"/>
      <c r="OAY1" s="80"/>
      <c r="OAZ1" s="80"/>
      <c r="OBA1" s="80"/>
      <c r="OBB1" s="80"/>
      <c r="OBC1" s="80"/>
      <c r="OBD1" s="80"/>
      <c r="OBE1" s="80"/>
      <c r="OBF1" s="80"/>
      <c r="OBG1" s="80"/>
      <c r="OBH1" s="80"/>
      <c r="OBI1" s="80"/>
      <c r="OBJ1" s="80"/>
      <c r="OBK1" s="80"/>
      <c r="OBL1" s="80"/>
      <c r="OBM1" s="80"/>
      <c r="OBN1" s="80"/>
      <c r="OBO1" s="80"/>
      <c r="OBP1" s="80"/>
      <c r="OBQ1" s="80"/>
      <c r="OBR1" s="80"/>
      <c r="OBS1" s="80"/>
      <c r="OBT1" s="80"/>
      <c r="OBU1" s="80"/>
      <c r="OBV1" s="80"/>
      <c r="OBW1" s="80"/>
      <c r="OBX1" s="80"/>
      <c r="OBY1" s="80"/>
      <c r="OBZ1" s="80"/>
      <c r="OCA1" s="80"/>
      <c r="OCB1" s="80"/>
      <c r="OCC1" s="80"/>
      <c r="OCD1" s="80"/>
      <c r="OCE1" s="80"/>
      <c r="OCF1" s="80"/>
      <c r="OCG1" s="80"/>
      <c r="OCH1" s="80"/>
      <c r="OCI1" s="80"/>
      <c r="OCJ1" s="80"/>
      <c r="OCK1" s="80"/>
      <c r="OCL1" s="80"/>
      <c r="OCM1" s="80"/>
      <c r="OCN1" s="80"/>
      <c r="OCO1" s="80"/>
      <c r="OCP1" s="80"/>
      <c r="OCQ1" s="80"/>
      <c r="OCR1" s="80"/>
      <c r="OCS1" s="80"/>
      <c r="OCT1" s="80"/>
      <c r="OCU1" s="80"/>
      <c r="OCV1" s="80"/>
      <c r="OCW1" s="80"/>
      <c r="OCX1" s="80"/>
      <c r="OCY1" s="80"/>
      <c r="OCZ1" s="80"/>
      <c r="ODA1" s="80"/>
      <c r="ODB1" s="80"/>
      <c r="ODC1" s="80"/>
      <c r="ODD1" s="80"/>
      <c r="ODE1" s="80"/>
      <c r="ODF1" s="80"/>
      <c r="ODG1" s="80"/>
      <c r="ODH1" s="80"/>
      <c r="ODI1" s="80"/>
      <c r="ODJ1" s="80"/>
      <c r="ODK1" s="80"/>
      <c r="ODL1" s="80"/>
      <c r="ODM1" s="80"/>
      <c r="ODN1" s="80"/>
      <c r="ODO1" s="80"/>
      <c r="ODP1" s="80"/>
      <c r="ODQ1" s="80"/>
      <c r="ODR1" s="80"/>
      <c r="ODS1" s="80"/>
      <c r="ODT1" s="80"/>
      <c r="ODU1" s="80"/>
      <c r="ODV1" s="80"/>
      <c r="ODW1" s="80"/>
      <c r="ODX1" s="80"/>
      <c r="ODY1" s="80"/>
      <c r="ODZ1" s="80"/>
      <c r="OEA1" s="80"/>
      <c r="OEB1" s="80"/>
      <c r="OEC1" s="80"/>
      <c r="OED1" s="80"/>
      <c r="OEE1" s="80"/>
      <c r="OEF1" s="80"/>
      <c r="OEG1" s="80"/>
      <c r="OEH1" s="80"/>
      <c r="OEI1" s="80"/>
      <c r="OEJ1" s="80"/>
      <c r="OEK1" s="80"/>
      <c r="OEL1" s="80"/>
      <c r="OEM1" s="80"/>
      <c r="OEN1" s="80"/>
      <c r="OEO1" s="80"/>
      <c r="OEP1" s="80"/>
      <c r="OEQ1" s="80"/>
      <c r="OER1" s="80"/>
      <c r="OES1" s="80"/>
      <c r="OET1" s="80"/>
      <c r="OEU1" s="80"/>
      <c r="OEV1" s="80"/>
      <c r="OEW1" s="80"/>
      <c r="OEX1" s="80"/>
      <c r="OEY1" s="80"/>
      <c r="OEZ1" s="80"/>
      <c r="OFA1" s="80"/>
      <c r="OFB1" s="80"/>
      <c r="OFC1" s="80"/>
      <c r="OFD1" s="80"/>
      <c r="OFE1" s="80"/>
      <c r="OFF1" s="80"/>
      <c r="OFG1" s="80"/>
      <c r="OFH1" s="80"/>
      <c r="OFI1" s="80"/>
      <c r="OFJ1" s="80"/>
      <c r="OFK1" s="80"/>
      <c r="OFL1" s="80"/>
      <c r="OFM1" s="80"/>
      <c r="OFN1" s="80"/>
      <c r="OFO1" s="80"/>
      <c r="OFP1" s="80"/>
      <c r="OFQ1" s="80"/>
      <c r="OFR1" s="80"/>
      <c r="OFS1" s="80"/>
      <c r="OFT1" s="80"/>
      <c r="OFU1" s="80"/>
      <c r="OFV1" s="80"/>
      <c r="OFW1" s="80"/>
      <c r="OFX1" s="80"/>
      <c r="OFY1" s="80"/>
      <c r="OFZ1" s="80"/>
      <c r="OGA1" s="80"/>
      <c r="OGB1" s="80"/>
      <c r="OGC1" s="80"/>
      <c r="OGD1" s="80"/>
      <c r="OGE1" s="80"/>
      <c r="OGF1" s="80"/>
      <c r="OGG1" s="80"/>
      <c r="OGH1" s="80"/>
      <c r="OGI1" s="80"/>
      <c r="OGJ1" s="80"/>
      <c r="OGK1" s="80"/>
      <c r="OGL1" s="80"/>
      <c r="OGM1" s="80"/>
      <c r="OGN1" s="80"/>
      <c r="OGO1" s="80"/>
      <c r="OGP1" s="80"/>
      <c r="OGQ1" s="80"/>
      <c r="OGR1" s="80"/>
      <c r="OGS1" s="80"/>
      <c r="OGT1" s="80"/>
      <c r="OGU1" s="80"/>
      <c r="OGV1" s="80"/>
      <c r="OGW1" s="80"/>
      <c r="OGX1" s="80"/>
      <c r="OGY1" s="80"/>
      <c r="OGZ1" s="80"/>
      <c r="OHA1" s="80"/>
      <c r="OHB1" s="80"/>
      <c r="OHC1" s="80"/>
      <c r="OHD1" s="80"/>
      <c r="OHE1" s="80"/>
      <c r="OHF1" s="80"/>
      <c r="OHG1" s="80"/>
      <c r="OHH1" s="80"/>
      <c r="OHI1" s="80"/>
      <c r="OHJ1" s="80"/>
      <c r="OHK1" s="80"/>
      <c r="OHL1" s="80"/>
      <c r="OHM1" s="80"/>
      <c r="OHN1" s="80"/>
      <c r="OHO1" s="80"/>
      <c r="OHP1" s="80"/>
      <c r="OHQ1" s="80"/>
      <c r="OHR1" s="80"/>
      <c r="OHS1" s="80"/>
      <c r="OHT1" s="80"/>
      <c r="OHU1" s="80"/>
      <c r="OHV1" s="80"/>
      <c r="OHW1" s="80"/>
      <c r="OHX1" s="80"/>
      <c r="OHY1" s="80"/>
      <c r="OHZ1" s="80"/>
      <c r="OIA1" s="80"/>
      <c r="OIB1" s="80"/>
      <c r="OIC1" s="80"/>
      <c r="OID1" s="80"/>
      <c r="OIE1" s="80"/>
      <c r="OIF1" s="80"/>
      <c r="OIG1" s="80"/>
      <c r="OIH1" s="80"/>
      <c r="OII1" s="80"/>
      <c r="OIJ1" s="80"/>
      <c r="OIK1" s="80"/>
      <c r="OIL1" s="80"/>
      <c r="OIM1" s="80"/>
      <c r="OIN1" s="80"/>
      <c r="OIO1" s="80"/>
      <c r="OIP1" s="80"/>
      <c r="OIQ1" s="80"/>
      <c r="OIR1" s="80"/>
      <c r="OIS1" s="80"/>
      <c r="OIT1" s="80"/>
      <c r="OIU1" s="80"/>
      <c r="OIV1" s="80"/>
      <c r="OIW1" s="80"/>
      <c r="OIX1" s="80"/>
      <c r="OIY1" s="80"/>
      <c r="OIZ1" s="80"/>
      <c r="OJA1" s="80"/>
      <c r="OJB1" s="80"/>
      <c r="OJC1" s="80"/>
      <c r="OJD1" s="80"/>
      <c r="OJE1" s="80"/>
      <c r="OJF1" s="80"/>
      <c r="OJG1" s="80"/>
      <c r="OJH1" s="80"/>
      <c r="OJI1" s="80"/>
      <c r="OJJ1" s="80"/>
      <c r="OJK1" s="80"/>
      <c r="OJL1" s="80"/>
      <c r="OJM1" s="80"/>
      <c r="OJN1" s="80"/>
      <c r="OJO1" s="80"/>
      <c r="OJP1" s="80"/>
      <c r="OJQ1" s="80"/>
      <c r="OJR1" s="80"/>
      <c r="OJS1" s="80"/>
      <c r="OJT1" s="80"/>
      <c r="OJU1" s="80"/>
      <c r="OJV1" s="80"/>
      <c r="OJW1" s="80"/>
      <c r="OJX1" s="80"/>
      <c r="OJY1" s="80"/>
      <c r="OJZ1" s="80"/>
      <c r="OKA1" s="80"/>
      <c r="OKB1" s="80"/>
      <c r="OKC1" s="80"/>
      <c r="OKD1" s="80"/>
      <c r="OKE1" s="80"/>
      <c r="OKF1" s="80"/>
      <c r="OKG1" s="80"/>
      <c r="OKH1" s="80"/>
      <c r="OKI1" s="80"/>
      <c r="OKJ1" s="80"/>
      <c r="OKK1" s="80"/>
      <c r="OKL1" s="80"/>
      <c r="OKM1" s="80"/>
      <c r="OKN1" s="80"/>
      <c r="OKO1" s="80"/>
      <c r="OKP1" s="80"/>
      <c r="OKQ1" s="80"/>
      <c r="OKR1" s="80"/>
      <c r="OKS1" s="80"/>
      <c r="OKT1" s="80"/>
      <c r="OKU1" s="80"/>
      <c r="OKV1" s="80"/>
      <c r="OKW1" s="80"/>
      <c r="OKX1" s="80"/>
      <c r="OKY1" s="80"/>
      <c r="OKZ1" s="80"/>
      <c r="OLA1" s="80"/>
      <c r="OLB1" s="80"/>
      <c r="OLC1" s="80"/>
      <c r="OLD1" s="80"/>
      <c r="OLE1" s="80"/>
      <c r="OLF1" s="80"/>
      <c r="OLG1" s="80"/>
      <c r="OLH1" s="80"/>
      <c r="OLI1" s="80"/>
      <c r="OLJ1" s="80"/>
      <c r="OLK1" s="80"/>
      <c r="OLL1" s="80"/>
      <c r="OLM1" s="80"/>
      <c r="OLN1" s="80"/>
      <c r="OLO1" s="80"/>
      <c r="OLP1" s="80"/>
      <c r="OLQ1" s="80"/>
      <c r="OLR1" s="80"/>
      <c r="OLS1" s="80"/>
      <c r="OLT1" s="80"/>
      <c r="OLU1" s="80"/>
      <c r="OLV1" s="80"/>
      <c r="OLW1" s="80"/>
      <c r="OLX1" s="80"/>
      <c r="OLY1" s="80"/>
      <c r="OLZ1" s="80"/>
      <c r="OMA1" s="80"/>
      <c r="OMB1" s="80"/>
      <c r="OMC1" s="80"/>
      <c r="OMD1" s="80"/>
      <c r="OME1" s="80"/>
      <c r="OMF1" s="80"/>
      <c r="OMG1" s="80"/>
      <c r="OMH1" s="80"/>
      <c r="OMI1" s="80"/>
      <c r="OMJ1" s="80"/>
      <c r="OMK1" s="80"/>
      <c r="OML1" s="80"/>
      <c r="OMM1" s="80"/>
      <c r="OMN1" s="80"/>
      <c r="OMO1" s="80"/>
      <c r="OMP1" s="80"/>
      <c r="OMQ1" s="80"/>
      <c r="OMR1" s="80"/>
      <c r="OMS1" s="80"/>
      <c r="OMT1" s="80"/>
      <c r="OMU1" s="80"/>
      <c r="OMV1" s="80"/>
      <c r="OMW1" s="80"/>
      <c r="OMX1" s="80"/>
      <c r="OMY1" s="80"/>
      <c r="OMZ1" s="80"/>
      <c r="ONA1" s="80"/>
      <c r="ONB1" s="80"/>
      <c r="ONC1" s="80"/>
      <c r="OND1" s="80"/>
      <c r="ONE1" s="80"/>
      <c r="ONF1" s="80"/>
      <c r="ONG1" s="80"/>
      <c r="ONH1" s="80"/>
      <c r="ONI1" s="80"/>
      <c r="ONJ1" s="80"/>
      <c r="ONK1" s="80"/>
      <c r="ONL1" s="80"/>
      <c r="ONM1" s="80"/>
      <c r="ONN1" s="80"/>
      <c r="ONO1" s="80"/>
      <c r="ONP1" s="80"/>
      <c r="ONQ1" s="80"/>
      <c r="ONR1" s="80"/>
      <c r="ONS1" s="80"/>
      <c r="ONT1" s="80"/>
      <c r="ONU1" s="80"/>
      <c r="ONV1" s="80"/>
      <c r="ONW1" s="80"/>
      <c r="ONX1" s="80"/>
      <c r="ONY1" s="80"/>
      <c r="ONZ1" s="80"/>
      <c r="OOA1" s="80"/>
      <c r="OOB1" s="80"/>
      <c r="OOC1" s="80"/>
      <c r="OOD1" s="80"/>
      <c r="OOE1" s="80"/>
      <c r="OOF1" s="80"/>
      <c r="OOG1" s="80"/>
      <c r="OOH1" s="80"/>
      <c r="OOI1" s="80"/>
      <c r="OOJ1" s="80"/>
      <c r="OOK1" s="80"/>
      <c r="OOL1" s="80"/>
      <c r="OOM1" s="80"/>
      <c r="OON1" s="80"/>
      <c r="OOO1" s="80"/>
      <c r="OOP1" s="80"/>
      <c r="OOQ1" s="80"/>
      <c r="OOR1" s="80"/>
      <c r="OOS1" s="80"/>
      <c r="OOT1" s="80"/>
      <c r="OOU1" s="80"/>
      <c r="OOV1" s="80"/>
      <c r="OOW1" s="80"/>
      <c r="OOX1" s="80"/>
      <c r="OOY1" s="80"/>
      <c r="OOZ1" s="80"/>
      <c r="OPA1" s="80"/>
      <c r="OPB1" s="80"/>
      <c r="OPC1" s="80"/>
      <c r="OPD1" s="80"/>
      <c r="OPE1" s="80"/>
      <c r="OPF1" s="80"/>
      <c r="OPG1" s="80"/>
      <c r="OPH1" s="80"/>
      <c r="OPI1" s="80"/>
      <c r="OPJ1" s="80"/>
      <c r="OPK1" s="80"/>
      <c r="OPL1" s="80"/>
      <c r="OPM1" s="80"/>
      <c r="OPN1" s="80"/>
      <c r="OPO1" s="80"/>
      <c r="OPP1" s="80"/>
      <c r="OPQ1" s="80"/>
      <c r="OPR1" s="80"/>
      <c r="OPS1" s="80"/>
      <c r="OPT1" s="80"/>
      <c r="OPU1" s="80"/>
      <c r="OPV1" s="80"/>
      <c r="OPW1" s="80"/>
      <c r="OPX1" s="80"/>
      <c r="OPY1" s="80"/>
      <c r="OPZ1" s="80"/>
      <c r="OQA1" s="80"/>
      <c r="OQB1" s="80"/>
      <c r="OQC1" s="80"/>
      <c r="OQD1" s="80"/>
      <c r="OQE1" s="80"/>
      <c r="OQF1" s="80"/>
      <c r="OQG1" s="80"/>
      <c r="OQH1" s="80"/>
      <c r="OQI1" s="80"/>
      <c r="OQJ1" s="80"/>
      <c r="OQK1" s="80"/>
      <c r="OQL1" s="80"/>
      <c r="OQM1" s="80"/>
      <c r="OQN1" s="80"/>
      <c r="OQO1" s="80"/>
      <c r="OQP1" s="80"/>
      <c r="OQQ1" s="80"/>
      <c r="OQR1" s="80"/>
      <c r="OQS1" s="80"/>
      <c r="OQT1" s="80"/>
      <c r="OQU1" s="80"/>
      <c r="OQV1" s="80"/>
      <c r="OQW1" s="80"/>
      <c r="OQX1" s="80"/>
      <c r="OQY1" s="80"/>
      <c r="OQZ1" s="80"/>
      <c r="ORA1" s="80"/>
      <c r="ORB1" s="80"/>
      <c r="ORC1" s="80"/>
      <c r="ORD1" s="80"/>
      <c r="ORE1" s="80"/>
      <c r="ORF1" s="80"/>
      <c r="ORG1" s="80"/>
      <c r="ORH1" s="80"/>
      <c r="ORI1" s="80"/>
      <c r="ORJ1" s="80"/>
      <c r="ORK1" s="80"/>
      <c r="ORL1" s="80"/>
      <c r="ORM1" s="80"/>
      <c r="ORN1" s="80"/>
      <c r="ORO1" s="80"/>
      <c r="ORP1" s="80"/>
      <c r="ORQ1" s="80"/>
      <c r="ORR1" s="80"/>
      <c r="ORS1" s="80"/>
      <c r="ORT1" s="80"/>
      <c r="ORU1" s="80"/>
      <c r="ORV1" s="80"/>
      <c r="ORW1" s="80"/>
      <c r="ORX1" s="80"/>
      <c r="ORY1" s="80"/>
      <c r="ORZ1" s="80"/>
      <c r="OSA1" s="80"/>
      <c r="OSB1" s="80"/>
      <c r="OSC1" s="80"/>
      <c r="OSD1" s="80"/>
      <c r="OSE1" s="80"/>
      <c r="OSF1" s="80"/>
      <c r="OSG1" s="80"/>
      <c r="OSH1" s="80"/>
      <c r="OSI1" s="80"/>
      <c r="OSJ1" s="80"/>
      <c r="OSK1" s="80"/>
      <c r="OSL1" s="80"/>
      <c r="OSM1" s="80"/>
      <c r="OSN1" s="80"/>
      <c r="OSO1" s="80"/>
      <c r="OSP1" s="80"/>
      <c r="OSQ1" s="80"/>
      <c r="OSR1" s="80"/>
      <c r="OSS1" s="80"/>
      <c r="OST1" s="80"/>
      <c r="OSU1" s="80"/>
      <c r="OSV1" s="80"/>
      <c r="OSW1" s="80"/>
      <c r="OSX1" s="80"/>
      <c r="OSY1" s="80"/>
      <c r="OSZ1" s="80"/>
      <c r="OTA1" s="80"/>
      <c r="OTB1" s="80"/>
      <c r="OTC1" s="80"/>
      <c r="OTD1" s="80"/>
      <c r="OTE1" s="80"/>
      <c r="OTF1" s="80"/>
      <c r="OTG1" s="80"/>
      <c r="OTH1" s="80"/>
      <c r="OTI1" s="80"/>
      <c r="OTJ1" s="80"/>
      <c r="OTK1" s="80"/>
      <c r="OTL1" s="80"/>
      <c r="OTM1" s="80"/>
      <c r="OTN1" s="80"/>
      <c r="OTO1" s="80"/>
      <c r="OTP1" s="80"/>
      <c r="OTQ1" s="80"/>
      <c r="OTR1" s="80"/>
      <c r="OTS1" s="80"/>
      <c r="OTT1" s="80"/>
      <c r="OTU1" s="80"/>
      <c r="OTV1" s="80"/>
      <c r="OTW1" s="80"/>
      <c r="OTX1" s="80"/>
      <c r="OTY1" s="80"/>
      <c r="OTZ1" s="80"/>
      <c r="OUA1" s="80"/>
      <c r="OUB1" s="80"/>
      <c r="OUC1" s="80"/>
      <c r="OUD1" s="80"/>
      <c r="OUE1" s="80"/>
      <c r="OUF1" s="80"/>
      <c r="OUG1" s="80"/>
      <c r="OUH1" s="80"/>
      <c r="OUI1" s="80"/>
      <c r="OUJ1" s="80"/>
      <c r="OUK1" s="80"/>
      <c r="OUL1" s="80"/>
      <c r="OUM1" s="80"/>
      <c r="OUN1" s="80"/>
      <c r="OUO1" s="80"/>
      <c r="OUP1" s="80"/>
      <c r="OUQ1" s="80"/>
      <c r="OUR1" s="80"/>
      <c r="OUS1" s="80"/>
      <c r="OUT1" s="80"/>
      <c r="OUU1" s="80"/>
      <c r="OUV1" s="80"/>
      <c r="OUW1" s="80"/>
      <c r="OUX1" s="80"/>
      <c r="OUY1" s="80"/>
      <c r="OUZ1" s="80"/>
      <c r="OVA1" s="80"/>
      <c r="OVB1" s="80"/>
      <c r="OVC1" s="80"/>
      <c r="OVD1" s="80"/>
      <c r="OVE1" s="80"/>
      <c r="OVF1" s="80"/>
      <c r="OVG1" s="80"/>
      <c r="OVH1" s="80"/>
      <c r="OVI1" s="80"/>
      <c r="OVJ1" s="80"/>
      <c r="OVK1" s="80"/>
      <c r="OVL1" s="80"/>
      <c r="OVM1" s="80"/>
      <c r="OVN1" s="80"/>
      <c r="OVO1" s="80"/>
      <c r="OVP1" s="80"/>
      <c r="OVQ1" s="80"/>
      <c r="OVR1" s="80"/>
      <c r="OVS1" s="80"/>
      <c r="OVT1" s="80"/>
      <c r="OVU1" s="80"/>
      <c r="OVV1" s="80"/>
      <c r="OVW1" s="80"/>
      <c r="OVX1" s="80"/>
      <c r="OVY1" s="80"/>
      <c r="OVZ1" s="80"/>
      <c r="OWA1" s="80"/>
      <c r="OWB1" s="80"/>
      <c r="OWC1" s="80"/>
      <c r="OWD1" s="80"/>
      <c r="OWE1" s="80"/>
      <c r="OWF1" s="80"/>
      <c r="OWG1" s="80"/>
      <c r="OWH1" s="80"/>
      <c r="OWI1" s="80"/>
      <c r="OWJ1" s="80"/>
      <c r="OWK1" s="80"/>
      <c r="OWL1" s="80"/>
      <c r="OWM1" s="80"/>
      <c r="OWN1" s="80"/>
      <c r="OWO1" s="80"/>
      <c r="OWP1" s="80"/>
      <c r="OWQ1" s="80"/>
      <c r="OWR1" s="80"/>
      <c r="OWS1" s="80"/>
      <c r="OWT1" s="80"/>
      <c r="OWU1" s="80"/>
      <c r="OWV1" s="80"/>
      <c r="OWW1" s="80"/>
      <c r="OWX1" s="80"/>
      <c r="OWY1" s="80"/>
      <c r="OWZ1" s="80"/>
      <c r="OXA1" s="80"/>
      <c r="OXB1" s="80"/>
      <c r="OXC1" s="80"/>
      <c r="OXD1" s="80"/>
      <c r="OXE1" s="80"/>
      <c r="OXF1" s="80"/>
      <c r="OXG1" s="80"/>
      <c r="OXH1" s="80"/>
      <c r="OXI1" s="80"/>
      <c r="OXJ1" s="80"/>
      <c r="OXK1" s="80"/>
      <c r="OXL1" s="80"/>
      <c r="OXM1" s="80"/>
      <c r="OXN1" s="80"/>
      <c r="OXO1" s="80"/>
      <c r="OXP1" s="80"/>
      <c r="OXQ1" s="80"/>
      <c r="OXR1" s="80"/>
      <c r="OXS1" s="80"/>
      <c r="OXT1" s="80"/>
      <c r="OXU1" s="80"/>
      <c r="OXV1" s="80"/>
      <c r="OXW1" s="80"/>
      <c r="OXX1" s="80"/>
      <c r="OXY1" s="80"/>
      <c r="OXZ1" s="80"/>
      <c r="OYA1" s="80"/>
      <c r="OYB1" s="80"/>
      <c r="OYC1" s="80"/>
      <c r="OYD1" s="80"/>
      <c r="OYE1" s="80"/>
      <c r="OYF1" s="80"/>
      <c r="OYG1" s="80"/>
      <c r="OYH1" s="80"/>
      <c r="OYI1" s="80"/>
      <c r="OYJ1" s="80"/>
      <c r="OYK1" s="80"/>
      <c r="OYL1" s="80"/>
      <c r="OYM1" s="80"/>
      <c r="OYN1" s="80"/>
      <c r="OYO1" s="80"/>
      <c r="OYP1" s="80"/>
      <c r="OYQ1" s="80"/>
      <c r="OYR1" s="80"/>
      <c r="OYS1" s="80"/>
      <c r="OYT1" s="80"/>
      <c r="OYU1" s="80"/>
      <c r="OYV1" s="80"/>
      <c r="OYW1" s="80"/>
      <c r="OYX1" s="80"/>
      <c r="OYY1" s="80"/>
      <c r="OYZ1" s="80"/>
      <c r="OZA1" s="80"/>
      <c r="OZB1" s="80"/>
      <c r="OZC1" s="80"/>
      <c r="OZD1" s="80"/>
      <c r="OZE1" s="80"/>
      <c r="OZF1" s="80"/>
      <c r="OZG1" s="80"/>
      <c r="OZH1" s="80"/>
      <c r="OZI1" s="80"/>
      <c r="OZJ1" s="80"/>
      <c r="OZK1" s="80"/>
      <c r="OZL1" s="80"/>
      <c r="OZM1" s="80"/>
      <c r="OZN1" s="80"/>
      <c r="OZO1" s="80"/>
      <c r="OZP1" s="80"/>
      <c r="OZQ1" s="80"/>
      <c r="OZR1" s="80"/>
      <c r="OZS1" s="80"/>
      <c r="OZT1" s="80"/>
      <c r="OZU1" s="80"/>
      <c r="OZV1" s="80"/>
      <c r="OZW1" s="80"/>
      <c r="OZX1" s="80"/>
      <c r="OZY1" s="80"/>
      <c r="OZZ1" s="80"/>
      <c r="PAA1" s="80"/>
      <c r="PAB1" s="80"/>
      <c r="PAC1" s="80"/>
      <c r="PAD1" s="80"/>
      <c r="PAE1" s="80"/>
      <c r="PAF1" s="80"/>
      <c r="PAG1" s="80"/>
      <c r="PAH1" s="80"/>
      <c r="PAI1" s="80"/>
      <c r="PAJ1" s="80"/>
      <c r="PAK1" s="80"/>
      <c r="PAL1" s="80"/>
      <c r="PAM1" s="80"/>
      <c r="PAN1" s="80"/>
      <c r="PAO1" s="80"/>
      <c r="PAP1" s="80"/>
      <c r="PAQ1" s="80"/>
      <c r="PAR1" s="80"/>
      <c r="PAS1" s="80"/>
      <c r="PAT1" s="80"/>
      <c r="PAU1" s="80"/>
      <c r="PAV1" s="80"/>
      <c r="PAW1" s="80"/>
      <c r="PAX1" s="80"/>
      <c r="PAY1" s="80"/>
      <c r="PAZ1" s="80"/>
      <c r="PBA1" s="80"/>
      <c r="PBB1" s="80"/>
      <c r="PBC1" s="80"/>
      <c r="PBD1" s="80"/>
      <c r="PBE1" s="80"/>
      <c r="PBF1" s="80"/>
      <c r="PBG1" s="80"/>
      <c r="PBH1" s="80"/>
      <c r="PBI1" s="80"/>
      <c r="PBJ1" s="80"/>
      <c r="PBK1" s="80"/>
      <c r="PBL1" s="80"/>
      <c r="PBM1" s="80"/>
      <c r="PBN1" s="80"/>
      <c r="PBO1" s="80"/>
      <c r="PBP1" s="80"/>
      <c r="PBQ1" s="80"/>
      <c r="PBR1" s="80"/>
      <c r="PBS1" s="80"/>
      <c r="PBT1" s="80"/>
      <c r="PBU1" s="80"/>
      <c r="PBV1" s="80"/>
      <c r="PBW1" s="80"/>
      <c r="PBX1" s="80"/>
      <c r="PBY1" s="80"/>
      <c r="PBZ1" s="80"/>
      <c r="PCA1" s="80"/>
      <c r="PCB1" s="80"/>
      <c r="PCC1" s="80"/>
      <c r="PCD1" s="80"/>
      <c r="PCE1" s="80"/>
      <c r="PCF1" s="80"/>
      <c r="PCG1" s="80"/>
      <c r="PCH1" s="80"/>
      <c r="PCI1" s="80"/>
      <c r="PCJ1" s="80"/>
      <c r="PCK1" s="80"/>
      <c r="PCL1" s="80"/>
      <c r="PCM1" s="80"/>
      <c r="PCN1" s="80"/>
      <c r="PCO1" s="80"/>
      <c r="PCP1" s="80"/>
      <c r="PCQ1" s="80"/>
      <c r="PCR1" s="80"/>
      <c r="PCS1" s="80"/>
      <c r="PCT1" s="80"/>
      <c r="PCU1" s="80"/>
      <c r="PCV1" s="80"/>
      <c r="PCW1" s="80"/>
      <c r="PCX1" s="80"/>
      <c r="PCY1" s="80"/>
      <c r="PCZ1" s="80"/>
      <c r="PDA1" s="80"/>
      <c r="PDB1" s="80"/>
      <c r="PDC1" s="80"/>
      <c r="PDD1" s="80"/>
      <c r="PDE1" s="80"/>
      <c r="PDF1" s="80"/>
      <c r="PDG1" s="80"/>
      <c r="PDH1" s="80"/>
      <c r="PDI1" s="80"/>
      <c r="PDJ1" s="80"/>
      <c r="PDK1" s="80"/>
      <c r="PDL1" s="80"/>
      <c r="PDM1" s="80"/>
      <c r="PDN1" s="80"/>
      <c r="PDO1" s="80"/>
      <c r="PDP1" s="80"/>
      <c r="PDQ1" s="80"/>
      <c r="PDR1" s="80"/>
      <c r="PDS1" s="80"/>
      <c r="PDT1" s="80"/>
      <c r="PDU1" s="80"/>
      <c r="PDV1" s="80"/>
      <c r="PDW1" s="80"/>
      <c r="PDX1" s="80"/>
      <c r="PDY1" s="80"/>
      <c r="PDZ1" s="80"/>
      <c r="PEA1" s="80"/>
      <c r="PEB1" s="80"/>
      <c r="PEC1" s="80"/>
      <c r="PED1" s="80"/>
      <c r="PEE1" s="80"/>
      <c r="PEF1" s="80"/>
      <c r="PEG1" s="80"/>
      <c r="PEH1" s="80"/>
      <c r="PEI1" s="80"/>
      <c r="PEJ1" s="80"/>
      <c r="PEK1" s="80"/>
      <c r="PEL1" s="80"/>
      <c r="PEM1" s="80"/>
      <c r="PEN1" s="80"/>
      <c r="PEO1" s="80"/>
      <c r="PEP1" s="80"/>
      <c r="PEQ1" s="80"/>
      <c r="PER1" s="80"/>
      <c r="PES1" s="80"/>
      <c r="PET1" s="80"/>
      <c r="PEU1" s="80"/>
      <c r="PEV1" s="80"/>
      <c r="PEW1" s="80"/>
      <c r="PEX1" s="80"/>
      <c r="PEY1" s="80"/>
      <c r="PEZ1" s="80"/>
      <c r="PFA1" s="80"/>
      <c r="PFB1" s="80"/>
      <c r="PFC1" s="80"/>
      <c r="PFD1" s="80"/>
      <c r="PFE1" s="80"/>
      <c r="PFF1" s="80"/>
      <c r="PFG1" s="80"/>
      <c r="PFH1" s="80"/>
      <c r="PFI1" s="80"/>
      <c r="PFJ1" s="80"/>
      <c r="PFK1" s="80"/>
      <c r="PFL1" s="80"/>
      <c r="PFM1" s="80"/>
      <c r="PFN1" s="80"/>
      <c r="PFO1" s="80"/>
      <c r="PFP1" s="80"/>
      <c r="PFQ1" s="80"/>
      <c r="PFR1" s="80"/>
      <c r="PFS1" s="80"/>
      <c r="PFT1" s="80"/>
      <c r="PFU1" s="80"/>
      <c r="PFV1" s="80"/>
      <c r="PFW1" s="80"/>
      <c r="PFX1" s="80"/>
      <c r="PFY1" s="80"/>
      <c r="PFZ1" s="80"/>
      <c r="PGA1" s="80"/>
      <c r="PGB1" s="80"/>
      <c r="PGC1" s="80"/>
      <c r="PGD1" s="80"/>
      <c r="PGE1" s="80"/>
      <c r="PGF1" s="80"/>
      <c r="PGG1" s="80"/>
      <c r="PGH1" s="80"/>
      <c r="PGI1" s="80"/>
      <c r="PGJ1" s="80"/>
      <c r="PGK1" s="80"/>
      <c r="PGL1" s="80"/>
      <c r="PGM1" s="80"/>
      <c r="PGN1" s="80"/>
      <c r="PGO1" s="80"/>
      <c r="PGP1" s="80"/>
      <c r="PGQ1" s="80"/>
      <c r="PGR1" s="80"/>
      <c r="PGS1" s="80"/>
      <c r="PGT1" s="80"/>
      <c r="PGU1" s="80"/>
      <c r="PGV1" s="80"/>
      <c r="PGW1" s="80"/>
      <c r="PGX1" s="80"/>
      <c r="PGY1" s="80"/>
      <c r="PGZ1" s="80"/>
      <c r="PHA1" s="80"/>
      <c r="PHB1" s="80"/>
      <c r="PHC1" s="80"/>
      <c r="PHD1" s="80"/>
      <c r="PHE1" s="80"/>
      <c r="PHF1" s="80"/>
      <c r="PHG1" s="80"/>
      <c r="PHH1" s="80"/>
      <c r="PHI1" s="80"/>
      <c r="PHJ1" s="80"/>
      <c r="PHK1" s="80"/>
      <c r="PHL1" s="80"/>
      <c r="PHM1" s="80"/>
      <c r="PHN1" s="80"/>
      <c r="PHO1" s="80"/>
      <c r="PHP1" s="80"/>
      <c r="PHQ1" s="80"/>
      <c r="PHR1" s="80"/>
      <c r="PHS1" s="80"/>
      <c r="PHT1" s="80"/>
      <c r="PHU1" s="80"/>
      <c r="PHV1" s="80"/>
      <c r="PHW1" s="80"/>
      <c r="PHX1" s="80"/>
      <c r="PHY1" s="80"/>
      <c r="PHZ1" s="80"/>
      <c r="PIA1" s="80"/>
      <c r="PIB1" s="80"/>
      <c r="PIC1" s="80"/>
      <c r="PID1" s="80"/>
      <c r="PIE1" s="80"/>
      <c r="PIF1" s="80"/>
      <c r="PIG1" s="80"/>
      <c r="PIH1" s="80"/>
      <c r="PII1" s="80"/>
      <c r="PIJ1" s="80"/>
      <c r="PIK1" s="80"/>
      <c r="PIL1" s="80"/>
      <c r="PIM1" s="80"/>
      <c r="PIN1" s="80"/>
      <c r="PIO1" s="80"/>
      <c r="PIP1" s="80"/>
      <c r="PIQ1" s="80"/>
      <c r="PIR1" s="80"/>
      <c r="PIS1" s="80"/>
      <c r="PIT1" s="80"/>
      <c r="PIU1" s="80"/>
      <c r="PIV1" s="80"/>
      <c r="PIW1" s="80"/>
      <c r="PIX1" s="80"/>
      <c r="PIY1" s="80"/>
      <c r="PIZ1" s="80"/>
      <c r="PJA1" s="80"/>
      <c r="PJB1" s="80"/>
      <c r="PJC1" s="80"/>
      <c r="PJD1" s="80"/>
      <c r="PJE1" s="80"/>
      <c r="PJF1" s="80"/>
      <c r="PJG1" s="80"/>
      <c r="PJH1" s="80"/>
      <c r="PJI1" s="80"/>
      <c r="PJJ1" s="80"/>
      <c r="PJK1" s="80"/>
      <c r="PJL1" s="80"/>
      <c r="PJM1" s="80"/>
      <c r="PJN1" s="80"/>
      <c r="PJO1" s="80"/>
      <c r="PJP1" s="80"/>
      <c r="PJQ1" s="80"/>
      <c r="PJR1" s="80"/>
      <c r="PJS1" s="80"/>
      <c r="PJT1" s="80"/>
      <c r="PJU1" s="80"/>
      <c r="PJV1" s="80"/>
      <c r="PJW1" s="80"/>
      <c r="PJX1" s="80"/>
      <c r="PJY1" s="80"/>
      <c r="PJZ1" s="80"/>
      <c r="PKA1" s="80"/>
      <c r="PKB1" s="80"/>
      <c r="PKC1" s="80"/>
      <c r="PKD1" s="80"/>
      <c r="PKE1" s="80"/>
      <c r="PKF1" s="80"/>
      <c r="PKG1" s="80"/>
      <c r="PKH1" s="80"/>
      <c r="PKI1" s="80"/>
      <c r="PKJ1" s="80"/>
      <c r="PKK1" s="80"/>
      <c r="PKL1" s="80"/>
      <c r="PKM1" s="80"/>
      <c r="PKN1" s="80"/>
      <c r="PKO1" s="80"/>
      <c r="PKP1" s="80"/>
      <c r="PKQ1" s="80"/>
      <c r="PKR1" s="80"/>
      <c r="PKS1" s="80"/>
      <c r="PKT1" s="80"/>
      <c r="PKU1" s="80"/>
      <c r="PKV1" s="80"/>
      <c r="PKW1" s="80"/>
      <c r="PKX1" s="80"/>
      <c r="PKY1" s="80"/>
      <c r="PKZ1" s="80"/>
      <c r="PLA1" s="80"/>
      <c r="PLB1" s="80"/>
      <c r="PLC1" s="80"/>
      <c r="PLD1" s="80"/>
      <c r="PLE1" s="80"/>
      <c r="PLF1" s="80"/>
      <c r="PLG1" s="80"/>
      <c r="PLH1" s="80"/>
      <c r="PLI1" s="80"/>
      <c r="PLJ1" s="80"/>
      <c r="PLK1" s="80"/>
      <c r="PLL1" s="80"/>
      <c r="PLM1" s="80"/>
      <c r="PLN1" s="80"/>
      <c r="PLO1" s="80"/>
      <c r="PLP1" s="80"/>
      <c r="PLQ1" s="80"/>
      <c r="PLR1" s="80"/>
      <c r="PLS1" s="80"/>
      <c r="PLT1" s="80"/>
      <c r="PLU1" s="80"/>
      <c r="PLV1" s="80"/>
      <c r="PLW1" s="80"/>
      <c r="PLX1" s="80"/>
      <c r="PLY1" s="80"/>
      <c r="PLZ1" s="80"/>
      <c r="PMA1" s="80"/>
      <c r="PMB1" s="80"/>
      <c r="PMC1" s="80"/>
      <c r="PMD1" s="80"/>
      <c r="PME1" s="80"/>
      <c r="PMF1" s="80"/>
      <c r="PMG1" s="80"/>
      <c r="PMH1" s="80"/>
      <c r="PMI1" s="80"/>
      <c r="PMJ1" s="80"/>
      <c r="PMK1" s="80"/>
      <c r="PML1" s="80"/>
      <c r="PMM1" s="80"/>
      <c r="PMN1" s="80"/>
      <c r="PMO1" s="80"/>
      <c r="PMP1" s="80"/>
      <c r="PMQ1" s="80"/>
      <c r="PMR1" s="80"/>
      <c r="PMS1" s="80"/>
      <c r="PMT1" s="80"/>
      <c r="PMU1" s="80"/>
      <c r="PMV1" s="80"/>
      <c r="PMW1" s="80"/>
      <c r="PMX1" s="80"/>
      <c r="PMY1" s="80"/>
      <c r="PMZ1" s="80"/>
      <c r="PNA1" s="80"/>
      <c r="PNB1" s="80"/>
      <c r="PNC1" s="80"/>
      <c r="PND1" s="80"/>
      <c r="PNE1" s="80"/>
      <c r="PNF1" s="80"/>
      <c r="PNG1" s="80"/>
      <c r="PNH1" s="80"/>
      <c r="PNI1" s="80"/>
      <c r="PNJ1" s="80"/>
      <c r="PNK1" s="80"/>
      <c r="PNL1" s="80"/>
      <c r="PNM1" s="80"/>
      <c r="PNN1" s="80"/>
      <c r="PNO1" s="80"/>
      <c r="PNP1" s="80"/>
      <c r="PNQ1" s="80"/>
      <c r="PNR1" s="80"/>
      <c r="PNS1" s="80"/>
      <c r="PNT1" s="80"/>
      <c r="PNU1" s="80"/>
      <c r="PNV1" s="80"/>
      <c r="PNW1" s="80"/>
      <c r="PNX1" s="80"/>
      <c r="PNY1" s="80"/>
      <c r="PNZ1" s="80"/>
      <c r="POA1" s="80"/>
      <c r="POB1" s="80"/>
      <c r="POC1" s="80"/>
      <c r="POD1" s="80"/>
      <c r="POE1" s="80"/>
      <c r="POF1" s="80"/>
      <c r="POG1" s="80"/>
      <c r="POH1" s="80"/>
      <c r="POI1" s="80"/>
      <c r="POJ1" s="80"/>
      <c r="POK1" s="80"/>
      <c r="POL1" s="80"/>
      <c r="POM1" s="80"/>
      <c r="PON1" s="80"/>
      <c r="POO1" s="80"/>
      <c r="POP1" s="80"/>
      <c r="POQ1" s="80"/>
      <c r="POR1" s="80"/>
      <c r="POS1" s="80"/>
      <c r="POT1" s="80"/>
      <c r="POU1" s="80"/>
      <c r="POV1" s="80"/>
      <c r="POW1" s="80"/>
      <c r="POX1" s="80"/>
      <c r="POY1" s="80"/>
      <c r="POZ1" s="80"/>
      <c r="PPA1" s="80"/>
      <c r="PPB1" s="80"/>
      <c r="PPC1" s="80"/>
      <c r="PPD1" s="80"/>
      <c r="PPE1" s="80"/>
      <c r="PPF1" s="80"/>
      <c r="PPG1" s="80"/>
      <c r="PPH1" s="80"/>
      <c r="PPI1" s="80"/>
      <c r="PPJ1" s="80"/>
      <c r="PPK1" s="80"/>
      <c r="PPL1" s="80"/>
      <c r="PPM1" s="80"/>
      <c r="PPN1" s="80"/>
      <c r="PPO1" s="80"/>
      <c r="PPP1" s="80"/>
      <c r="PPQ1" s="80"/>
      <c r="PPR1" s="80"/>
      <c r="PPS1" s="80"/>
      <c r="PPT1" s="80"/>
      <c r="PPU1" s="80"/>
      <c r="PPV1" s="80"/>
      <c r="PPW1" s="80"/>
      <c r="PPX1" s="80"/>
      <c r="PPY1" s="80"/>
      <c r="PPZ1" s="80"/>
      <c r="PQA1" s="80"/>
      <c r="PQB1" s="80"/>
      <c r="PQC1" s="80"/>
      <c r="PQD1" s="80"/>
      <c r="PQE1" s="80"/>
      <c r="PQF1" s="80"/>
      <c r="PQG1" s="80"/>
      <c r="PQH1" s="80"/>
      <c r="PQI1" s="80"/>
      <c r="PQJ1" s="80"/>
      <c r="PQK1" s="80"/>
      <c r="PQL1" s="80"/>
      <c r="PQM1" s="80"/>
      <c r="PQN1" s="80"/>
      <c r="PQO1" s="80"/>
      <c r="PQP1" s="80"/>
      <c r="PQQ1" s="80"/>
      <c r="PQR1" s="80"/>
      <c r="PQS1" s="80"/>
      <c r="PQT1" s="80"/>
      <c r="PQU1" s="80"/>
      <c r="PQV1" s="80"/>
      <c r="PQW1" s="80"/>
      <c r="PQX1" s="80"/>
      <c r="PQY1" s="80"/>
      <c r="PQZ1" s="80"/>
      <c r="PRA1" s="80"/>
      <c r="PRB1" s="80"/>
      <c r="PRC1" s="80"/>
      <c r="PRD1" s="80"/>
      <c r="PRE1" s="80"/>
      <c r="PRF1" s="80"/>
      <c r="PRG1" s="80"/>
      <c r="PRH1" s="80"/>
      <c r="PRI1" s="80"/>
      <c r="PRJ1" s="80"/>
      <c r="PRK1" s="80"/>
      <c r="PRL1" s="80"/>
      <c r="PRM1" s="80"/>
      <c r="PRN1" s="80"/>
      <c r="PRO1" s="80"/>
      <c r="PRP1" s="80"/>
      <c r="PRQ1" s="80"/>
      <c r="PRR1" s="80"/>
      <c r="PRS1" s="80"/>
      <c r="PRT1" s="80"/>
      <c r="PRU1" s="80"/>
      <c r="PRV1" s="80"/>
      <c r="PRW1" s="80"/>
      <c r="PRX1" s="80"/>
      <c r="PRY1" s="80"/>
      <c r="PRZ1" s="80"/>
      <c r="PSA1" s="80"/>
      <c r="PSB1" s="80"/>
      <c r="PSC1" s="80"/>
      <c r="PSD1" s="80"/>
      <c r="PSE1" s="80"/>
      <c r="PSF1" s="80"/>
      <c r="PSG1" s="80"/>
      <c r="PSH1" s="80"/>
      <c r="PSI1" s="80"/>
      <c r="PSJ1" s="80"/>
      <c r="PSK1" s="80"/>
      <c r="PSL1" s="80"/>
      <c r="PSM1" s="80"/>
      <c r="PSN1" s="80"/>
      <c r="PSO1" s="80"/>
      <c r="PSP1" s="80"/>
      <c r="PSQ1" s="80"/>
      <c r="PSR1" s="80"/>
      <c r="PSS1" s="80"/>
      <c r="PST1" s="80"/>
      <c r="PSU1" s="80"/>
      <c r="PSV1" s="80"/>
      <c r="PSW1" s="80"/>
      <c r="PSX1" s="80"/>
      <c r="PSY1" s="80"/>
      <c r="PSZ1" s="80"/>
      <c r="PTA1" s="80"/>
      <c r="PTB1" s="80"/>
      <c r="PTC1" s="80"/>
      <c r="PTD1" s="80"/>
      <c r="PTE1" s="80"/>
      <c r="PTF1" s="80"/>
      <c r="PTG1" s="80"/>
      <c r="PTH1" s="80"/>
      <c r="PTI1" s="80"/>
      <c r="PTJ1" s="80"/>
      <c r="PTK1" s="80"/>
      <c r="PTL1" s="80"/>
      <c r="PTM1" s="80"/>
      <c r="PTN1" s="80"/>
      <c r="PTO1" s="80"/>
      <c r="PTP1" s="80"/>
      <c r="PTQ1" s="80"/>
      <c r="PTR1" s="80"/>
      <c r="PTS1" s="80"/>
      <c r="PTT1" s="80"/>
      <c r="PTU1" s="80"/>
      <c r="PTV1" s="80"/>
      <c r="PTW1" s="80"/>
      <c r="PTX1" s="80"/>
      <c r="PTY1" s="80"/>
      <c r="PTZ1" s="80"/>
      <c r="PUA1" s="80"/>
      <c r="PUB1" s="80"/>
      <c r="PUC1" s="80"/>
      <c r="PUD1" s="80"/>
      <c r="PUE1" s="80"/>
      <c r="PUF1" s="80"/>
      <c r="PUG1" s="80"/>
      <c r="PUH1" s="80"/>
      <c r="PUI1" s="80"/>
      <c r="PUJ1" s="80"/>
      <c r="PUK1" s="80"/>
      <c r="PUL1" s="80"/>
      <c r="PUM1" s="80"/>
      <c r="PUN1" s="80"/>
      <c r="PUO1" s="80"/>
      <c r="PUP1" s="80"/>
      <c r="PUQ1" s="80"/>
      <c r="PUR1" s="80"/>
      <c r="PUS1" s="80"/>
      <c r="PUT1" s="80"/>
      <c r="PUU1" s="80"/>
      <c r="PUV1" s="80"/>
      <c r="PUW1" s="80"/>
      <c r="PUX1" s="80"/>
      <c r="PUY1" s="80"/>
      <c r="PUZ1" s="80"/>
      <c r="PVA1" s="80"/>
      <c r="PVB1" s="80"/>
      <c r="PVC1" s="80"/>
      <c r="PVD1" s="80"/>
      <c r="PVE1" s="80"/>
      <c r="PVF1" s="80"/>
      <c r="PVG1" s="80"/>
      <c r="PVH1" s="80"/>
      <c r="PVI1" s="80"/>
      <c r="PVJ1" s="80"/>
      <c r="PVK1" s="80"/>
      <c r="PVL1" s="80"/>
      <c r="PVM1" s="80"/>
      <c r="PVN1" s="80"/>
      <c r="PVO1" s="80"/>
      <c r="PVP1" s="80"/>
      <c r="PVQ1" s="80"/>
      <c r="PVR1" s="80"/>
      <c r="PVS1" s="80"/>
      <c r="PVT1" s="80"/>
      <c r="PVU1" s="80"/>
      <c r="PVV1" s="80"/>
      <c r="PVW1" s="80"/>
      <c r="PVX1" s="80"/>
      <c r="PVY1" s="80"/>
      <c r="PVZ1" s="80"/>
      <c r="PWA1" s="80"/>
      <c r="PWB1" s="80"/>
      <c r="PWC1" s="80"/>
      <c r="PWD1" s="80"/>
      <c r="PWE1" s="80"/>
      <c r="PWF1" s="80"/>
      <c r="PWG1" s="80"/>
      <c r="PWH1" s="80"/>
      <c r="PWI1" s="80"/>
      <c r="PWJ1" s="80"/>
      <c r="PWK1" s="80"/>
      <c r="PWL1" s="80"/>
      <c r="PWM1" s="80"/>
      <c r="PWN1" s="80"/>
      <c r="PWO1" s="80"/>
      <c r="PWP1" s="80"/>
      <c r="PWQ1" s="80"/>
      <c r="PWR1" s="80"/>
      <c r="PWS1" s="80"/>
      <c r="PWT1" s="80"/>
      <c r="PWU1" s="80"/>
      <c r="PWV1" s="80"/>
      <c r="PWW1" s="80"/>
      <c r="PWX1" s="80"/>
      <c r="PWY1" s="80"/>
      <c r="PWZ1" s="80"/>
      <c r="PXA1" s="80"/>
      <c r="PXB1" s="80"/>
      <c r="PXC1" s="80"/>
      <c r="PXD1" s="80"/>
      <c r="PXE1" s="80"/>
      <c r="PXF1" s="80"/>
      <c r="PXG1" s="80"/>
      <c r="PXH1" s="80"/>
      <c r="PXI1" s="80"/>
      <c r="PXJ1" s="80"/>
      <c r="PXK1" s="80"/>
      <c r="PXL1" s="80"/>
      <c r="PXM1" s="80"/>
      <c r="PXN1" s="80"/>
      <c r="PXO1" s="80"/>
      <c r="PXP1" s="80"/>
      <c r="PXQ1" s="80"/>
      <c r="PXR1" s="80"/>
      <c r="PXS1" s="80"/>
      <c r="PXT1" s="80"/>
      <c r="PXU1" s="80"/>
      <c r="PXV1" s="80"/>
      <c r="PXW1" s="80"/>
      <c r="PXX1" s="80"/>
      <c r="PXY1" s="80"/>
      <c r="PXZ1" s="80"/>
      <c r="PYA1" s="80"/>
      <c r="PYB1" s="80"/>
      <c r="PYC1" s="80"/>
      <c r="PYD1" s="80"/>
      <c r="PYE1" s="80"/>
      <c r="PYF1" s="80"/>
      <c r="PYG1" s="80"/>
      <c r="PYH1" s="80"/>
      <c r="PYI1" s="80"/>
      <c r="PYJ1" s="80"/>
      <c r="PYK1" s="80"/>
      <c r="PYL1" s="80"/>
      <c r="PYM1" s="80"/>
      <c r="PYN1" s="80"/>
      <c r="PYO1" s="80"/>
      <c r="PYP1" s="80"/>
      <c r="PYQ1" s="80"/>
      <c r="PYR1" s="80"/>
      <c r="PYS1" s="80"/>
      <c r="PYT1" s="80"/>
      <c r="PYU1" s="80"/>
      <c r="PYV1" s="80"/>
      <c r="PYW1" s="80"/>
      <c r="PYX1" s="80"/>
      <c r="PYY1" s="80"/>
      <c r="PYZ1" s="80"/>
      <c r="PZA1" s="80"/>
      <c r="PZB1" s="80"/>
      <c r="PZC1" s="80"/>
      <c r="PZD1" s="80"/>
      <c r="PZE1" s="80"/>
      <c r="PZF1" s="80"/>
      <c r="PZG1" s="80"/>
      <c r="PZH1" s="80"/>
      <c r="PZI1" s="80"/>
      <c r="PZJ1" s="80"/>
      <c r="PZK1" s="80"/>
      <c r="PZL1" s="80"/>
      <c r="PZM1" s="80"/>
      <c r="PZN1" s="80"/>
      <c r="PZO1" s="80"/>
      <c r="PZP1" s="80"/>
      <c r="PZQ1" s="80"/>
      <c r="PZR1" s="80"/>
      <c r="PZS1" s="80"/>
      <c r="PZT1" s="80"/>
      <c r="PZU1" s="80"/>
      <c r="PZV1" s="80"/>
      <c r="PZW1" s="80"/>
      <c r="PZX1" s="80"/>
      <c r="PZY1" s="80"/>
      <c r="PZZ1" s="80"/>
      <c r="QAA1" s="80"/>
      <c r="QAB1" s="80"/>
      <c r="QAC1" s="80"/>
      <c r="QAD1" s="80"/>
      <c r="QAE1" s="80"/>
      <c r="QAF1" s="80"/>
      <c r="QAG1" s="80"/>
      <c r="QAH1" s="80"/>
      <c r="QAI1" s="80"/>
      <c r="QAJ1" s="80"/>
      <c r="QAK1" s="80"/>
      <c r="QAL1" s="80"/>
      <c r="QAM1" s="80"/>
      <c r="QAN1" s="80"/>
      <c r="QAO1" s="80"/>
      <c r="QAP1" s="80"/>
      <c r="QAQ1" s="80"/>
      <c r="QAR1" s="80"/>
      <c r="QAS1" s="80"/>
      <c r="QAT1" s="80"/>
      <c r="QAU1" s="80"/>
      <c r="QAV1" s="80"/>
      <c r="QAW1" s="80"/>
      <c r="QAX1" s="80"/>
      <c r="QAY1" s="80"/>
      <c r="QAZ1" s="80"/>
      <c r="QBA1" s="80"/>
      <c r="QBB1" s="80"/>
      <c r="QBC1" s="80"/>
      <c r="QBD1" s="80"/>
      <c r="QBE1" s="80"/>
      <c r="QBF1" s="80"/>
      <c r="QBG1" s="80"/>
      <c r="QBH1" s="80"/>
      <c r="QBI1" s="80"/>
      <c r="QBJ1" s="80"/>
      <c r="QBK1" s="80"/>
      <c r="QBL1" s="80"/>
      <c r="QBM1" s="80"/>
      <c r="QBN1" s="80"/>
      <c r="QBO1" s="80"/>
      <c r="QBP1" s="80"/>
      <c r="QBQ1" s="80"/>
      <c r="QBR1" s="80"/>
      <c r="QBS1" s="80"/>
      <c r="QBT1" s="80"/>
      <c r="QBU1" s="80"/>
      <c r="QBV1" s="80"/>
      <c r="QBW1" s="80"/>
      <c r="QBX1" s="80"/>
      <c r="QBY1" s="80"/>
      <c r="QBZ1" s="80"/>
      <c r="QCA1" s="80"/>
      <c r="QCB1" s="80"/>
      <c r="QCC1" s="80"/>
      <c r="QCD1" s="80"/>
      <c r="QCE1" s="80"/>
      <c r="QCF1" s="80"/>
      <c r="QCG1" s="80"/>
      <c r="QCH1" s="80"/>
      <c r="QCI1" s="80"/>
      <c r="QCJ1" s="80"/>
      <c r="QCK1" s="80"/>
      <c r="QCL1" s="80"/>
      <c r="QCM1" s="80"/>
      <c r="QCN1" s="80"/>
      <c r="QCO1" s="80"/>
      <c r="QCP1" s="80"/>
      <c r="QCQ1" s="80"/>
      <c r="QCR1" s="80"/>
      <c r="QCS1" s="80"/>
      <c r="QCT1" s="80"/>
      <c r="QCU1" s="80"/>
      <c r="QCV1" s="80"/>
      <c r="QCW1" s="80"/>
      <c r="QCX1" s="80"/>
      <c r="QCY1" s="80"/>
      <c r="QCZ1" s="80"/>
      <c r="QDA1" s="80"/>
      <c r="QDB1" s="80"/>
      <c r="QDC1" s="80"/>
      <c r="QDD1" s="80"/>
      <c r="QDE1" s="80"/>
      <c r="QDF1" s="80"/>
      <c r="QDG1" s="80"/>
      <c r="QDH1" s="80"/>
      <c r="QDI1" s="80"/>
      <c r="QDJ1" s="80"/>
      <c r="QDK1" s="80"/>
      <c r="QDL1" s="80"/>
      <c r="QDM1" s="80"/>
      <c r="QDN1" s="80"/>
      <c r="QDO1" s="80"/>
      <c r="QDP1" s="80"/>
      <c r="QDQ1" s="80"/>
      <c r="QDR1" s="80"/>
      <c r="QDS1" s="80"/>
      <c r="QDT1" s="80"/>
      <c r="QDU1" s="80"/>
      <c r="QDV1" s="80"/>
      <c r="QDW1" s="80"/>
      <c r="QDX1" s="80"/>
      <c r="QDY1" s="80"/>
      <c r="QDZ1" s="80"/>
      <c r="QEA1" s="80"/>
      <c r="QEB1" s="80"/>
      <c r="QEC1" s="80"/>
      <c r="QED1" s="80"/>
      <c r="QEE1" s="80"/>
      <c r="QEF1" s="80"/>
      <c r="QEG1" s="80"/>
      <c r="QEH1" s="80"/>
      <c r="QEI1" s="80"/>
      <c r="QEJ1" s="80"/>
      <c r="QEK1" s="80"/>
      <c r="QEL1" s="80"/>
      <c r="QEM1" s="80"/>
      <c r="QEN1" s="80"/>
      <c r="QEO1" s="80"/>
      <c r="QEP1" s="80"/>
      <c r="QEQ1" s="80"/>
      <c r="QER1" s="80"/>
      <c r="QES1" s="80"/>
      <c r="QET1" s="80"/>
      <c r="QEU1" s="80"/>
      <c r="QEV1" s="80"/>
      <c r="QEW1" s="80"/>
      <c r="QEX1" s="80"/>
      <c r="QEY1" s="80"/>
      <c r="QEZ1" s="80"/>
      <c r="QFA1" s="80"/>
      <c r="QFB1" s="80"/>
      <c r="QFC1" s="80"/>
      <c r="QFD1" s="80"/>
      <c r="QFE1" s="80"/>
      <c r="QFF1" s="80"/>
      <c r="QFG1" s="80"/>
      <c r="QFH1" s="80"/>
      <c r="QFI1" s="80"/>
      <c r="QFJ1" s="80"/>
      <c r="QFK1" s="80"/>
      <c r="QFL1" s="80"/>
      <c r="QFM1" s="80"/>
      <c r="QFN1" s="80"/>
      <c r="QFO1" s="80"/>
      <c r="QFP1" s="80"/>
      <c r="QFQ1" s="80"/>
      <c r="QFR1" s="80"/>
      <c r="QFS1" s="80"/>
      <c r="QFT1" s="80"/>
      <c r="QFU1" s="80"/>
      <c r="QFV1" s="80"/>
      <c r="QFW1" s="80"/>
      <c r="QFX1" s="80"/>
      <c r="QFY1" s="80"/>
      <c r="QFZ1" s="80"/>
      <c r="QGA1" s="80"/>
      <c r="QGB1" s="80"/>
      <c r="QGC1" s="80"/>
      <c r="QGD1" s="80"/>
      <c r="QGE1" s="80"/>
      <c r="QGF1" s="80"/>
      <c r="QGG1" s="80"/>
      <c r="QGH1" s="80"/>
      <c r="QGI1" s="80"/>
      <c r="QGJ1" s="80"/>
      <c r="QGK1" s="80"/>
      <c r="QGL1" s="80"/>
      <c r="QGM1" s="80"/>
      <c r="QGN1" s="80"/>
      <c r="QGO1" s="80"/>
      <c r="QGP1" s="80"/>
      <c r="QGQ1" s="80"/>
      <c r="QGR1" s="80"/>
      <c r="QGS1" s="80"/>
      <c r="QGT1" s="80"/>
      <c r="QGU1" s="80"/>
      <c r="QGV1" s="80"/>
      <c r="QGW1" s="80"/>
      <c r="QGX1" s="80"/>
      <c r="QGY1" s="80"/>
      <c r="QGZ1" s="80"/>
      <c r="QHA1" s="80"/>
      <c r="QHB1" s="80"/>
      <c r="QHC1" s="80"/>
      <c r="QHD1" s="80"/>
      <c r="QHE1" s="80"/>
      <c r="QHF1" s="80"/>
      <c r="QHG1" s="80"/>
      <c r="QHH1" s="80"/>
      <c r="QHI1" s="80"/>
      <c r="QHJ1" s="80"/>
      <c r="QHK1" s="80"/>
      <c r="QHL1" s="80"/>
      <c r="QHM1" s="80"/>
      <c r="QHN1" s="80"/>
      <c r="QHO1" s="80"/>
      <c r="QHP1" s="80"/>
      <c r="QHQ1" s="80"/>
      <c r="QHR1" s="80"/>
      <c r="QHS1" s="80"/>
      <c r="QHT1" s="80"/>
      <c r="QHU1" s="80"/>
      <c r="QHV1" s="80"/>
      <c r="QHW1" s="80"/>
      <c r="QHX1" s="80"/>
      <c r="QHY1" s="80"/>
      <c r="QHZ1" s="80"/>
      <c r="QIA1" s="80"/>
      <c r="QIB1" s="80"/>
      <c r="QIC1" s="80"/>
      <c r="QID1" s="80"/>
      <c r="QIE1" s="80"/>
      <c r="QIF1" s="80"/>
      <c r="QIG1" s="80"/>
      <c r="QIH1" s="80"/>
      <c r="QII1" s="80"/>
      <c r="QIJ1" s="80"/>
      <c r="QIK1" s="80"/>
      <c r="QIL1" s="80"/>
      <c r="QIM1" s="80"/>
      <c r="QIN1" s="80"/>
      <c r="QIO1" s="80"/>
      <c r="QIP1" s="80"/>
      <c r="QIQ1" s="80"/>
      <c r="QIR1" s="80"/>
      <c r="QIS1" s="80"/>
      <c r="QIT1" s="80"/>
      <c r="QIU1" s="80"/>
      <c r="QIV1" s="80"/>
      <c r="QIW1" s="80"/>
      <c r="QIX1" s="80"/>
      <c r="QIY1" s="80"/>
      <c r="QIZ1" s="80"/>
      <c r="QJA1" s="80"/>
      <c r="QJB1" s="80"/>
      <c r="QJC1" s="80"/>
      <c r="QJD1" s="80"/>
      <c r="QJE1" s="80"/>
      <c r="QJF1" s="80"/>
      <c r="QJG1" s="80"/>
      <c r="QJH1" s="80"/>
      <c r="QJI1" s="80"/>
      <c r="QJJ1" s="80"/>
      <c r="QJK1" s="80"/>
      <c r="QJL1" s="80"/>
      <c r="QJM1" s="80"/>
      <c r="QJN1" s="80"/>
      <c r="QJO1" s="80"/>
      <c r="QJP1" s="80"/>
      <c r="QJQ1" s="80"/>
      <c r="QJR1" s="80"/>
      <c r="QJS1" s="80"/>
      <c r="QJT1" s="80"/>
      <c r="QJU1" s="80"/>
      <c r="QJV1" s="80"/>
      <c r="QJW1" s="80"/>
      <c r="QJX1" s="80"/>
      <c r="QJY1" s="80"/>
      <c r="QJZ1" s="80"/>
      <c r="QKA1" s="80"/>
      <c r="QKB1" s="80"/>
      <c r="QKC1" s="80"/>
      <c r="QKD1" s="80"/>
      <c r="QKE1" s="80"/>
      <c r="QKF1" s="80"/>
      <c r="QKG1" s="80"/>
      <c r="QKH1" s="80"/>
      <c r="QKI1" s="80"/>
      <c r="QKJ1" s="80"/>
      <c r="QKK1" s="80"/>
      <c r="QKL1" s="80"/>
      <c r="QKM1" s="80"/>
      <c r="QKN1" s="80"/>
      <c r="QKO1" s="80"/>
      <c r="QKP1" s="80"/>
      <c r="QKQ1" s="80"/>
      <c r="QKR1" s="80"/>
      <c r="QKS1" s="80"/>
      <c r="QKT1" s="80"/>
      <c r="QKU1" s="80"/>
      <c r="QKV1" s="80"/>
      <c r="QKW1" s="80"/>
      <c r="QKX1" s="80"/>
      <c r="QKY1" s="80"/>
      <c r="QKZ1" s="80"/>
      <c r="QLA1" s="80"/>
      <c r="QLB1" s="80"/>
      <c r="QLC1" s="80"/>
      <c r="QLD1" s="80"/>
      <c r="QLE1" s="80"/>
      <c r="QLF1" s="80"/>
      <c r="QLG1" s="80"/>
      <c r="QLH1" s="80"/>
      <c r="QLI1" s="80"/>
      <c r="QLJ1" s="80"/>
      <c r="QLK1" s="80"/>
      <c r="QLL1" s="80"/>
      <c r="QLM1" s="80"/>
      <c r="QLN1" s="80"/>
      <c r="QLO1" s="80"/>
      <c r="QLP1" s="80"/>
      <c r="QLQ1" s="80"/>
      <c r="QLR1" s="80"/>
      <c r="QLS1" s="80"/>
      <c r="QLT1" s="80"/>
      <c r="QLU1" s="80"/>
      <c r="QLV1" s="80"/>
      <c r="QLW1" s="80"/>
      <c r="QLX1" s="80"/>
      <c r="QLY1" s="80"/>
      <c r="QLZ1" s="80"/>
      <c r="QMA1" s="80"/>
      <c r="QMB1" s="80"/>
      <c r="QMC1" s="80"/>
      <c r="QMD1" s="80"/>
      <c r="QME1" s="80"/>
      <c r="QMF1" s="80"/>
      <c r="QMG1" s="80"/>
      <c r="QMH1" s="80"/>
      <c r="QMI1" s="80"/>
      <c r="QMJ1" s="80"/>
      <c r="QMK1" s="80"/>
      <c r="QML1" s="80"/>
      <c r="QMM1" s="80"/>
      <c r="QMN1" s="80"/>
      <c r="QMO1" s="80"/>
      <c r="QMP1" s="80"/>
      <c r="QMQ1" s="80"/>
      <c r="QMR1" s="80"/>
      <c r="QMS1" s="80"/>
      <c r="QMT1" s="80"/>
      <c r="QMU1" s="80"/>
      <c r="QMV1" s="80"/>
      <c r="QMW1" s="80"/>
      <c r="QMX1" s="80"/>
      <c r="QMY1" s="80"/>
      <c r="QMZ1" s="80"/>
      <c r="QNA1" s="80"/>
      <c r="QNB1" s="80"/>
      <c r="QNC1" s="80"/>
      <c r="QND1" s="80"/>
      <c r="QNE1" s="80"/>
      <c r="QNF1" s="80"/>
      <c r="QNG1" s="80"/>
      <c r="QNH1" s="80"/>
      <c r="QNI1" s="80"/>
      <c r="QNJ1" s="80"/>
      <c r="QNK1" s="80"/>
      <c r="QNL1" s="80"/>
      <c r="QNM1" s="80"/>
      <c r="QNN1" s="80"/>
      <c r="QNO1" s="80"/>
      <c r="QNP1" s="80"/>
      <c r="QNQ1" s="80"/>
      <c r="QNR1" s="80"/>
      <c r="QNS1" s="80"/>
      <c r="QNT1" s="80"/>
      <c r="QNU1" s="80"/>
      <c r="QNV1" s="80"/>
      <c r="QNW1" s="80"/>
      <c r="QNX1" s="80"/>
      <c r="QNY1" s="80"/>
      <c r="QNZ1" s="80"/>
      <c r="QOA1" s="80"/>
      <c r="QOB1" s="80"/>
      <c r="QOC1" s="80"/>
      <c r="QOD1" s="80"/>
      <c r="QOE1" s="80"/>
      <c r="QOF1" s="80"/>
      <c r="QOG1" s="80"/>
      <c r="QOH1" s="80"/>
      <c r="QOI1" s="80"/>
      <c r="QOJ1" s="80"/>
      <c r="QOK1" s="80"/>
      <c r="QOL1" s="80"/>
      <c r="QOM1" s="80"/>
      <c r="QON1" s="80"/>
      <c r="QOO1" s="80"/>
      <c r="QOP1" s="80"/>
      <c r="QOQ1" s="80"/>
      <c r="QOR1" s="80"/>
      <c r="QOS1" s="80"/>
      <c r="QOT1" s="80"/>
      <c r="QOU1" s="80"/>
      <c r="QOV1" s="80"/>
      <c r="QOW1" s="80"/>
      <c r="QOX1" s="80"/>
      <c r="QOY1" s="80"/>
      <c r="QOZ1" s="80"/>
      <c r="QPA1" s="80"/>
      <c r="QPB1" s="80"/>
      <c r="QPC1" s="80"/>
      <c r="QPD1" s="80"/>
      <c r="QPE1" s="80"/>
      <c r="QPF1" s="80"/>
      <c r="QPG1" s="80"/>
      <c r="QPH1" s="80"/>
      <c r="QPI1" s="80"/>
      <c r="QPJ1" s="80"/>
      <c r="QPK1" s="80"/>
      <c r="QPL1" s="80"/>
      <c r="QPM1" s="80"/>
      <c r="QPN1" s="80"/>
      <c r="QPO1" s="80"/>
      <c r="QPP1" s="80"/>
      <c r="QPQ1" s="80"/>
      <c r="QPR1" s="80"/>
      <c r="QPS1" s="80"/>
      <c r="QPT1" s="80"/>
      <c r="QPU1" s="80"/>
      <c r="QPV1" s="80"/>
      <c r="QPW1" s="80"/>
      <c r="QPX1" s="80"/>
      <c r="QPY1" s="80"/>
      <c r="QPZ1" s="80"/>
      <c r="QQA1" s="80"/>
      <c r="QQB1" s="80"/>
      <c r="QQC1" s="80"/>
      <c r="QQD1" s="80"/>
      <c r="QQE1" s="80"/>
      <c r="QQF1" s="80"/>
      <c r="QQG1" s="80"/>
      <c r="QQH1" s="80"/>
      <c r="QQI1" s="80"/>
      <c r="QQJ1" s="80"/>
      <c r="QQK1" s="80"/>
      <c r="QQL1" s="80"/>
      <c r="QQM1" s="80"/>
      <c r="QQN1" s="80"/>
      <c r="QQO1" s="80"/>
      <c r="QQP1" s="80"/>
      <c r="QQQ1" s="80"/>
      <c r="QQR1" s="80"/>
      <c r="QQS1" s="80"/>
      <c r="QQT1" s="80"/>
      <c r="QQU1" s="80"/>
      <c r="QQV1" s="80"/>
      <c r="QQW1" s="80"/>
      <c r="QQX1" s="80"/>
      <c r="QQY1" s="80"/>
      <c r="QQZ1" s="80"/>
      <c r="QRA1" s="80"/>
      <c r="QRB1" s="80"/>
      <c r="QRC1" s="80"/>
      <c r="QRD1" s="80"/>
      <c r="QRE1" s="80"/>
      <c r="QRF1" s="80"/>
      <c r="QRG1" s="80"/>
      <c r="QRH1" s="80"/>
      <c r="QRI1" s="80"/>
      <c r="QRJ1" s="80"/>
      <c r="QRK1" s="80"/>
      <c r="QRL1" s="80"/>
      <c r="QRM1" s="80"/>
      <c r="QRN1" s="80"/>
      <c r="QRO1" s="80"/>
      <c r="QRP1" s="80"/>
      <c r="QRQ1" s="80"/>
      <c r="QRR1" s="80"/>
      <c r="QRS1" s="80"/>
      <c r="QRT1" s="80"/>
      <c r="QRU1" s="80"/>
      <c r="QRV1" s="80"/>
      <c r="QRW1" s="80"/>
      <c r="QRX1" s="80"/>
      <c r="QRY1" s="80"/>
      <c r="QRZ1" s="80"/>
      <c r="QSA1" s="80"/>
      <c r="QSB1" s="80"/>
      <c r="QSC1" s="80"/>
      <c r="QSD1" s="80"/>
      <c r="QSE1" s="80"/>
      <c r="QSF1" s="80"/>
      <c r="QSG1" s="80"/>
      <c r="QSH1" s="80"/>
      <c r="QSI1" s="80"/>
      <c r="QSJ1" s="80"/>
      <c r="QSK1" s="80"/>
      <c r="QSL1" s="80"/>
      <c r="QSM1" s="80"/>
      <c r="QSN1" s="80"/>
      <c r="QSO1" s="80"/>
      <c r="QSP1" s="80"/>
      <c r="QSQ1" s="80"/>
      <c r="QSR1" s="80"/>
      <c r="QSS1" s="80"/>
      <c r="QST1" s="80"/>
      <c r="QSU1" s="80"/>
      <c r="QSV1" s="80"/>
      <c r="QSW1" s="80"/>
      <c r="QSX1" s="80"/>
      <c r="QSY1" s="80"/>
      <c r="QSZ1" s="80"/>
      <c r="QTA1" s="80"/>
      <c r="QTB1" s="80"/>
      <c r="QTC1" s="80"/>
      <c r="QTD1" s="80"/>
      <c r="QTE1" s="80"/>
      <c r="QTF1" s="80"/>
      <c r="QTG1" s="80"/>
      <c r="QTH1" s="80"/>
      <c r="QTI1" s="80"/>
      <c r="QTJ1" s="80"/>
      <c r="QTK1" s="80"/>
      <c r="QTL1" s="80"/>
      <c r="QTM1" s="80"/>
      <c r="QTN1" s="80"/>
      <c r="QTO1" s="80"/>
      <c r="QTP1" s="80"/>
      <c r="QTQ1" s="80"/>
      <c r="QTR1" s="80"/>
      <c r="QTS1" s="80"/>
      <c r="QTT1" s="80"/>
      <c r="QTU1" s="80"/>
      <c r="QTV1" s="80"/>
      <c r="QTW1" s="80"/>
      <c r="QTX1" s="80"/>
      <c r="QTY1" s="80"/>
      <c r="QTZ1" s="80"/>
      <c r="QUA1" s="80"/>
      <c r="QUB1" s="80"/>
      <c r="QUC1" s="80"/>
      <c r="QUD1" s="80"/>
      <c r="QUE1" s="80"/>
      <c r="QUF1" s="80"/>
      <c r="QUG1" s="80"/>
      <c r="QUH1" s="80"/>
      <c r="QUI1" s="80"/>
      <c r="QUJ1" s="80"/>
      <c r="QUK1" s="80"/>
      <c r="QUL1" s="80"/>
      <c r="QUM1" s="80"/>
      <c r="QUN1" s="80"/>
      <c r="QUO1" s="80"/>
      <c r="QUP1" s="80"/>
      <c r="QUQ1" s="80"/>
      <c r="QUR1" s="80"/>
      <c r="QUS1" s="80"/>
      <c r="QUT1" s="80"/>
      <c r="QUU1" s="80"/>
      <c r="QUV1" s="80"/>
      <c r="QUW1" s="80"/>
      <c r="QUX1" s="80"/>
      <c r="QUY1" s="80"/>
      <c r="QUZ1" s="80"/>
      <c r="QVA1" s="80"/>
      <c r="QVB1" s="80"/>
      <c r="QVC1" s="80"/>
      <c r="QVD1" s="80"/>
      <c r="QVE1" s="80"/>
      <c r="QVF1" s="80"/>
      <c r="QVG1" s="80"/>
      <c r="QVH1" s="80"/>
      <c r="QVI1" s="80"/>
      <c r="QVJ1" s="80"/>
      <c r="QVK1" s="80"/>
      <c r="QVL1" s="80"/>
      <c r="QVM1" s="80"/>
      <c r="QVN1" s="80"/>
      <c r="QVO1" s="80"/>
      <c r="QVP1" s="80"/>
      <c r="QVQ1" s="80"/>
      <c r="QVR1" s="80"/>
      <c r="QVS1" s="80"/>
      <c r="QVT1" s="80"/>
      <c r="QVU1" s="80"/>
      <c r="QVV1" s="80"/>
      <c r="QVW1" s="80"/>
      <c r="QVX1" s="80"/>
      <c r="QVY1" s="80"/>
      <c r="QVZ1" s="80"/>
      <c r="QWA1" s="80"/>
      <c r="QWB1" s="80"/>
      <c r="QWC1" s="80"/>
      <c r="QWD1" s="80"/>
      <c r="QWE1" s="80"/>
      <c r="QWF1" s="80"/>
      <c r="QWG1" s="80"/>
      <c r="QWH1" s="80"/>
      <c r="QWI1" s="80"/>
      <c r="QWJ1" s="80"/>
      <c r="QWK1" s="80"/>
      <c r="QWL1" s="80"/>
      <c r="QWM1" s="80"/>
      <c r="QWN1" s="80"/>
      <c r="QWO1" s="80"/>
      <c r="QWP1" s="80"/>
      <c r="QWQ1" s="80"/>
      <c r="QWR1" s="80"/>
      <c r="QWS1" s="80"/>
      <c r="QWT1" s="80"/>
      <c r="QWU1" s="80"/>
      <c r="QWV1" s="80"/>
      <c r="QWW1" s="80"/>
      <c r="QWX1" s="80"/>
      <c r="QWY1" s="80"/>
      <c r="QWZ1" s="80"/>
      <c r="QXA1" s="80"/>
      <c r="QXB1" s="80"/>
      <c r="QXC1" s="80"/>
      <c r="QXD1" s="80"/>
      <c r="QXE1" s="80"/>
      <c r="QXF1" s="80"/>
      <c r="QXG1" s="80"/>
      <c r="QXH1" s="80"/>
      <c r="QXI1" s="80"/>
      <c r="QXJ1" s="80"/>
      <c r="QXK1" s="80"/>
      <c r="QXL1" s="80"/>
      <c r="QXM1" s="80"/>
      <c r="QXN1" s="80"/>
      <c r="QXO1" s="80"/>
      <c r="QXP1" s="80"/>
      <c r="QXQ1" s="80"/>
      <c r="QXR1" s="80"/>
      <c r="QXS1" s="80"/>
      <c r="QXT1" s="80"/>
      <c r="QXU1" s="80"/>
      <c r="QXV1" s="80"/>
      <c r="QXW1" s="80"/>
      <c r="QXX1" s="80"/>
      <c r="QXY1" s="80"/>
      <c r="QXZ1" s="80"/>
      <c r="QYA1" s="80"/>
      <c r="QYB1" s="80"/>
      <c r="QYC1" s="80"/>
      <c r="QYD1" s="80"/>
      <c r="QYE1" s="80"/>
      <c r="QYF1" s="80"/>
      <c r="QYG1" s="80"/>
      <c r="QYH1" s="80"/>
      <c r="QYI1" s="80"/>
      <c r="QYJ1" s="80"/>
      <c r="QYK1" s="80"/>
      <c r="QYL1" s="80"/>
      <c r="QYM1" s="80"/>
      <c r="QYN1" s="80"/>
      <c r="QYO1" s="80"/>
      <c r="QYP1" s="80"/>
      <c r="QYQ1" s="80"/>
      <c r="QYR1" s="80"/>
      <c r="QYS1" s="80"/>
      <c r="QYT1" s="80"/>
      <c r="QYU1" s="80"/>
      <c r="QYV1" s="80"/>
      <c r="QYW1" s="80"/>
      <c r="QYX1" s="80"/>
      <c r="QYY1" s="80"/>
      <c r="QYZ1" s="80"/>
      <c r="QZA1" s="80"/>
      <c r="QZB1" s="80"/>
      <c r="QZC1" s="80"/>
      <c r="QZD1" s="80"/>
      <c r="QZE1" s="80"/>
      <c r="QZF1" s="80"/>
      <c r="QZG1" s="80"/>
      <c r="QZH1" s="80"/>
      <c r="QZI1" s="80"/>
      <c r="QZJ1" s="80"/>
      <c r="QZK1" s="80"/>
      <c r="QZL1" s="80"/>
      <c r="QZM1" s="80"/>
      <c r="QZN1" s="80"/>
      <c r="QZO1" s="80"/>
      <c r="QZP1" s="80"/>
      <c r="QZQ1" s="80"/>
      <c r="QZR1" s="80"/>
      <c r="QZS1" s="80"/>
      <c r="QZT1" s="80"/>
      <c r="QZU1" s="80"/>
      <c r="QZV1" s="80"/>
      <c r="QZW1" s="80"/>
      <c r="QZX1" s="80"/>
      <c r="QZY1" s="80"/>
      <c r="QZZ1" s="80"/>
      <c r="RAA1" s="80"/>
      <c r="RAB1" s="80"/>
      <c r="RAC1" s="80"/>
      <c r="RAD1" s="80"/>
      <c r="RAE1" s="80"/>
      <c r="RAF1" s="80"/>
      <c r="RAG1" s="80"/>
      <c r="RAH1" s="80"/>
      <c r="RAI1" s="80"/>
      <c r="RAJ1" s="80"/>
      <c r="RAK1" s="80"/>
      <c r="RAL1" s="80"/>
      <c r="RAM1" s="80"/>
      <c r="RAN1" s="80"/>
      <c r="RAO1" s="80"/>
      <c r="RAP1" s="80"/>
      <c r="RAQ1" s="80"/>
      <c r="RAR1" s="80"/>
      <c r="RAS1" s="80"/>
      <c r="RAT1" s="80"/>
      <c r="RAU1" s="80"/>
      <c r="RAV1" s="80"/>
      <c r="RAW1" s="80"/>
      <c r="RAX1" s="80"/>
      <c r="RAY1" s="80"/>
      <c r="RAZ1" s="80"/>
      <c r="RBA1" s="80"/>
      <c r="RBB1" s="80"/>
      <c r="RBC1" s="80"/>
      <c r="RBD1" s="80"/>
      <c r="RBE1" s="80"/>
      <c r="RBF1" s="80"/>
      <c r="RBG1" s="80"/>
      <c r="RBH1" s="80"/>
      <c r="RBI1" s="80"/>
      <c r="RBJ1" s="80"/>
      <c r="RBK1" s="80"/>
      <c r="RBL1" s="80"/>
      <c r="RBM1" s="80"/>
      <c r="RBN1" s="80"/>
      <c r="RBO1" s="80"/>
      <c r="RBP1" s="80"/>
      <c r="RBQ1" s="80"/>
      <c r="RBR1" s="80"/>
      <c r="RBS1" s="80"/>
      <c r="RBT1" s="80"/>
      <c r="RBU1" s="80"/>
      <c r="RBV1" s="80"/>
      <c r="RBW1" s="80"/>
      <c r="RBX1" s="80"/>
      <c r="RBY1" s="80"/>
      <c r="RBZ1" s="80"/>
      <c r="RCA1" s="80"/>
      <c r="RCB1" s="80"/>
      <c r="RCC1" s="80"/>
      <c r="RCD1" s="80"/>
      <c r="RCE1" s="80"/>
      <c r="RCF1" s="80"/>
      <c r="RCG1" s="80"/>
      <c r="RCH1" s="80"/>
      <c r="RCI1" s="80"/>
      <c r="RCJ1" s="80"/>
      <c r="RCK1" s="80"/>
      <c r="RCL1" s="80"/>
      <c r="RCM1" s="80"/>
      <c r="RCN1" s="80"/>
      <c r="RCO1" s="80"/>
      <c r="RCP1" s="80"/>
      <c r="RCQ1" s="80"/>
      <c r="RCR1" s="80"/>
      <c r="RCS1" s="80"/>
      <c r="RCT1" s="80"/>
      <c r="RCU1" s="80"/>
      <c r="RCV1" s="80"/>
      <c r="RCW1" s="80"/>
      <c r="RCX1" s="80"/>
      <c r="RCY1" s="80"/>
      <c r="RCZ1" s="80"/>
      <c r="RDA1" s="80"/>
      <c r="RDB1" s="80"/>
      <c r="RDC1" s="80"/>
      <c r="RDD1" s="80"/>
      <c r="RDE1" s="80"/>
      <c r="RDF1" s="80"/>
      <c r="RDG1" s="80"/>
      <c r="RDH1" s="80"/>
      <c r="RDI1" s="80"/>
      <c r="RDJ1" s="80"/>
      <c r="RDK1" s="80"/>
      <c r="RDL1" s="80"/>
      <c r="RDM1" s="80"/>
      <c r="RDN1" s="80"/>
      <c r="RDO1" s="80"/>
      <c r="RDP1" s="80"/>
      <c r="RDQ1" s="80"/>
      <c r="RDR1" s="80"/>
      <c r="RDS1" s="80"/>
      <c r="RDT1" s="80"/>
      <c r="RDU1" s="80"/>
      <c r="RDV1" s="80"/>
      <c r="RDW1" s="80"/>
      <c r="RDX1" s="80"/>
      <c r="RDY1" s="80"/>
      <c r="RDZ1" s="80"/>
      <c r="REA1" s="80"/>
      <c r="REB1" s="80"/>
      <c r="REC1" s="80"/>
      <c r="RED1" s="80"/>
      <c r="REE1" s="80"/>
      <c r="REF1" s="80"/>
      <c r="REG1" s="80"/>
      <c r="REH1" s="80"/>
      <c r="REI1" s="80"/>
      <c r="REJ1" s="80"/>
      <c r="REK1" s="80"/>
      <c r="REL1" s="80"/>
      <c r="REM1" s="80"/>
      <c r="REN1" s="80"/>
      <c r="REO1" s="80"/>
      <c r="REP1" s="80"/>
      <c r="REQ1" s="80"/>
      <c r="RER1" s="80"/>
      <c r="RES1" s="80"/>
      <c r="RET1" s="80"/>
      <c r="REU1" s="80"/>
      <c r="REV1" s="80"/>
      <c r="REW1" s="80"/>
      <c r="REX1" s="80"/>
      <c r="REY1" s="80"/>
      <c r="REZ1" s="80"/>
      <c r="RFA1" s="80"/>
      <c r="RFB1" s="80"/>
      <c r="RFC1" s="80"/>
      <c r="RFD1" s="80"/>
      <c r="RFE1" s="80"/>
      <c r="RFF1" s="80"/>
      <c r="RFG1" s="80"/>
      <c r="RFH1" s="80"/>
      <c r="RFI1" s="80"/>
      <c r="RFJ1" s="80"/>
      <c r="RFK1" s="80"/>
      <c r="RFL1" s="80"/>
      <c r="RFM1" s="80"/>
      <c r="RFN1" s="80"/>
      <c r="RFO1" s="80"/>
      <c r="RFP1" s="80"/>
      <c r="RFQ1" s="80"/>
      <c r="RFR1" s="80"/>
      <c r="RFS1" s="80"/>
      <c r="RFT1" s="80"/>
      <c r="RFU1" s="80"/>
      <c r="RFV1" s="80"/>
      <c r="RFW1" s="80"/>
      <c r="RFX1" s="80"/>
      <c r="RFY1" s="80"/>
      <c r="RFZ1" s="80"/>
      <c r="RGA1" s="80"/>
      <c r="RGB1" s="80"/>
      <c r="RGC1" s="80"/>
      <c r="RGD1" s="80"/>
      <c r="RGE1" s="80"/>
      <c r="RGF1" s="80"/>
      <c r="RGG1" s="80"/>
      <c r="RGH1" s="80"/>
      <c r="RGI1" s="80"/>
      <c r="RGJ1" s="80"/>
      <c r="RGK1" s="80"/>
      <c r="RGL1" s="80"/>
      <c r="RGM1" s="80"/>
      <c r="RGN1" s="80"/>
      <c r="RGO1" s="80"/>
      <c r="RGP1" s="80"/>
      <c r="RGQ1" s="80"/>
      <c r="RGR1" s="80"/>
      <c r="RGS1" s="80"/>
      <c r="RGT1" s="80"/>
      <c r="RGU1" s="80"/>
      <c r="RGV1" s="80"/>
      <c r="RGW1" s="80"/>
      <c r="RGX1" s="80"/>
      <c r="RGY1" s="80"/>
      <c r="RGZ1" s="80"/>
      <c r="RHA1" s="80"/>
      <c r="RHB1" s="80"/>
      <c r="RHC1" s="80"/>
      <c r="RHD1" s="80"/>
      <c r="RHE1" s="80"/>
      <c r="RHF1" s="80"/>
      <c r="RHG1" s="80"/>
      <c r="RHH1" s="80"/>
      <c r="RHI1" s="80"/>
      <c r="RHJ1" s="80"/>
      <c r="RHK1" s="80"/>
      <c r="RHL1" s="80"/>
      <c r="RHM1" s="80"/>
      <c r="RHN1" s="80"/>
      <c r="RHO1" s="80"/>
      <c r="RHP1" s="80"/>
      <c r="RHQ1" s="80"/>
      <c r="RHR1" s="80"/>
      <c r="RHS1" s="80"/>
      <c r="RHT1" s="80"/>
      <c r="RHU1" s="80"/>
      <c r="RHV1" s="80"/>
      <c r="RHW1" s="80"/>
      <c r="RHX1" s="80"/>
      <c r="RHY1" s="80"/>
      <c r="RHZ1" s="80"/>
      <c r="RIA1" s="80"/>
      <c r="RIB1" s="80"/>
      <c r="RIC1" s="80"/>
      <c r="RID1" s="80"/>
      <c r="RIE1" s="80"/>
      <c r="RIF1" s="80"/>
      <c r="RIG1" s="80"/>
      <c r="RIH1" s="80"/>
      <c r="RII1" s="80"/>
      <c r="RIJ1" s="80"/>
      <c r="RIK1" s="80"/>
      <c r="RIL1" s="80"/>
      <c r="RIM1" s="80"/>
      <c r="RIN1" s="80"/>
      <c r="RIO1" s="80"/>
      <c r="RIP1" s="80"/>
      <c r="RIQ1" s="80"/>
      <c r="RIR1" s="80"/>
      <c r="RIS1" s="80"/>
      <c r="RIT1" s="80"/>
      <c r="RIU1" s="80"/>
      <c r="RIV1" s="80"/>
      <c r="RIW1" s="80"/>
      <c r="RIX1" s="80"/>
      <c r="RIY1" s="80"/>
      <c r="RIZ1" s="80"/>
      <c r="RJA1" s="80"/>
      <c r="RJB1" s="80"/>
      <c r="RJC1" s="80"/>
      <c r="RJD1" s="80"/>
      <c r="RJE1" s="80"/>
      <c r="RJF1" s="80"/>
      <c r="RJG1" s="80"/>
      <c r="RJH1" s="80"/>
      <c r="RJI1" s="80"/>
      <c r="RJJ1" s="80"/>
      <c r="RJK1" s="80"/>
      <c r="RJL1" s="80"/>
      <c r="RJM1" s="80"/>
      <c r="RJN1" s="80"/>
      <c r="RJO1" s="80"/>
      <c r="RJP1" s="80"/>
      <c r="RJQ1" s="80"/>
      <c r="RJR1" s="80"/>
      <c r="RJS1" s="80"/>
      <c r="RJT1" s="80"/>
      <c r="RJU1" s="80"/>
      <c r="RJV1" s="80"/>
      <c r="RJW1" s="80"/>
      <c r="RJX1" s="80"/>
      <c r="RJY1" s="80"/>
      <c r="RJZ1" s="80"/>
      <c r="RKA1" s="80"/>
      <c r="RKB1" s="80"/>
      <c r="RKC1" s="80"/>
      <c r="RKD1" s="80"/>
      <c r="RKE1" s="80"/>
      <c r="RKF1" s="80"/>
      <c r="RKG1" s="80"/>
      <c r="RKH1" s="80"/>
      <c r="RKI1" s="80"/>
      <c r="RKJ1" s="80"/>
      <c r="RKK1" s="80"/>
      <c r="RKL1" s="80"/>
      <c r="RKM1" s="80"/>
      <c r="RKN1" s="80"/>
      <c r="RKO1" s="80"/>
      <c r="RKP1" s="80"/>
      <c r="RKQ1" s="80"/>
      <c r="RKR1" s="80"/>
      <c r="RKS1" s="80"/>
      <c r="RKT1" s="80"/>
      <c r="RKU1" s="80"/>
      <c r="RKV1" s="80"/>
      <c r="RKW1" s="80"/>
      <c r="RKX1" s="80"/>
      <c r="RKY1" s="80"/>
      <c r="RKZ1" s="80"/>
      <c r="RLA1" s="80"/>
      <c r="RLB1" s="80"/>
      <c r="RLC1" s="80"/>
      <c r="RLD1" s="80"/>
      <c r="RLE1" s="80"/>
      <c r="RLF1" s="80"/>
      <c r="RLG1" s="80"/>
      <c r="RLH1" s="80"/>
      <c r="RLI1" s="80"/>
      <c r="RLJ1" s="80"/>
      <c r="RLK1" s="80"/>
      <c r="RLL1" s="80"/>
      <c r="RLM1" s="80"/>
      <c r="RLN1" s="80"/>
      <c r="RLO1" s="80"/>
      <c r="RLP1" s="80"/>
      <c r="RLQ1" s="80"/>
      <c r="RLR1" s="80"/>
      <c r="RLS1" s="80"/>
      <c r="RLT1" s="80"/>
      <c r="RLU1" s="80"/>
      <c r="RLV1" s="80"/>
      <c r="RLW1" s="80"/>
      <c r="RLX1" s="80"/>
      <c r="RLY1" s="80"/>
      <c r="RLZ1" s="80"/>
      <c r="RMA1" s="80"/>
      <c r="RMB1" s="80"/>
      <c r="RMC1" s="80"/>
      <c r="RMD1" s="80"/>
      <c r="RME1" s="80"/>
      <c r="RMF1" s="80"/>
      <c r="RMG1" s="80"/>
      <c r="RMH1" s="80"/>
      <c r="RMI1" s="80"/>
      <c r="RMJ1" s="80"/>
      <c r="RMK1" s="80"/>
      <c r="RML1" s="80"/>
      <c r="RMM1" s="80"/>
      <c r="RMN1" s="80"/>
      <c r="RMO1" s="80"/>
      <c r="RMP1" s="80"/>
      <c r="RMQ1" s="80"/>
      <c r="RMR1" s="80"/>
      <c r="RMS1" s="80"/>
      <c r="RMT1" s="80"/>
      <c r="RMU1" s="80"/>
      <c r="RMV1" s="80"/>
      <c r="RMW1" s="80"/>
      <c r="RMX1" s="80"/>
      <c r="RMY1" s="80"/>
      <c r="RMZ1" s="80"/>
      <c r="RNA1" s="80"/>
      <c r="RNB1" s="80"/>
      <c r="RNC1" s="80"/>
      <c r="RND1" s="80"/>
      <c r="RNE1" s="80"/>
      <c r="RNF1" s="80"/>
      <c r="RNG1" s="80"/>
      <c r="RNH1" s="80"/>
      <c r="RNI1" s="80"/>
      <c r="RNJ1" s="80"/>
      <c r="RNK1" s="80"/>
      <c r="RNL1" s="80"/>
      <c r="RNM1" s="80"/>
      <c r="RNN1" s="80"/>
      <c r="RNO1" s="80"/>
      <c r="RNP1" s="80"/>
      <c r="RNQ1" s="80"/>
      <c r="RNR1" s="80"/>
      <c r="RNS1" s="80"/>
      <c r="RNT1" s="80"/>
      <c r="RNU1" s="80"/>
      <c r="RNV1" s="80"/>
      <c r="RNW1" s="80"/>
      <c r="RNX1" s="80"/>
      <c r="RNY1" s="80"/>
      <c r="RNZ1" s="80"/>
      <c r="ROA1" s="80"/>
      <c r="ROB1" s="80"/>
      <c r="ROC1" s="80"/>
      <c r="ROD1" s="80"/>
      <c r="ROE1" s="80"/>
      <c r="ROF1" s="80"/>
      <c r="ROG1" s="80"/>
      <c r="ROH1" s="80"/>
      <c r="ROI1" s="80"/>
      <c r="ROJ1" s="80"/>
      <c r="ROK1" s="80"/>
      <c r="ROL1" s="80"/>
      <c r="ROM1" s="80"/>
      <c r="RON1" s="80"/>
      <c r="ROO1" s="80"/>
      <c r="ROP1" s="80"/>
      <c r="ROQ1" s="80"/>
      <c r="ROR1" s="80"/>
      <c r="ROS1" s="80"/>
      <c r="ROT1" s="80"/>
      <c r="ROU1" s="80"/>
      <c r="ROV1" s="80"/>
      <c r="ROW1" s="80"/>
      <c r="ROX1" s="80"/>
      <c r="ROY1" s="80"/>
      <c r="ROZ1" s="80"/>
      <c r="RPA1" s="80"/>
      <c r="RPB1" s="80"/>
      <c r="RPC1" s="80"/>
      <c r="RPD1" s="80"/>
      <c r="RPE1" s="80"/>
      <c r="RPF1" s="80"/>
      <c r="RPG1" s="80"/>
      <c r="RPH1" s="80"/>
      <c r="RPI1" s="80"/>
      <c r="RPJ1" s="80"/>
      <c r="RPK1" s="80"/>
      <c r="RPL1" s="80"/>
      <c r="RPM1" s="80"/>
      <c r="RPN1" s="80"/>
      <c r="RPO1" s="80"/>
      <c r="RPP1" s="80"/>
      <c r="RPQ1" s="80"/>
      <c r="RPR1" s="80"/>
      <c r="RPS1" s="80"/>
      <c r="RPT1" s="80"/>
      <c r="RPU1" s="80"/>
      <c r="RPV1" s="80"/>
      <c r="RPW1" s="80"/>
      <c r="RPX1" s="80"/>
      <c r="RPY1" s="80"/>
      <c r="RPZ1" s="80"/>
      <c r="RQA1" s="80"/>
      <c r="RQB1" s="80"/>
      <c r="RQC1" s="80"/>
      <c r="RQD1" s="80"/>
      <c r="RQE1" s="80"/>
      <c r="RQF1" s="80"/>
      <c r="RQG1" s="80"/>
      <c r="RQH1" s="80"/>
      <c r="RQI1" s="80"/>
      <c r="RQJ1" s="80"/>
      <c r="RQK1" s="80"/>
      <c r="RQL1" s="80"/>
      <c r="RQM1" s="80"/>
      <c r="RQN1" s="80"/>
      <c r="RQO1" s="80"/>
      <c r="RQP1" s="80"/>
      <c r="RQQ1" s="80"/>
      <c r="RQR1" s="80"/>
      <c r="RQS1" s="80"/>
      <c r="RQT1" s="80"/>
      <c r="RQU1" s="80"/>
      <c r="RQV1" s="80"/>
      <c r="RQW1" s="80"/>
      <c r="RQX1" s="80"/>
      <c r="RQY1" s="80"/>
      <c r="RQZ1" s="80"/>
      <c r="RRA1" s="80"/>
      <c r="RRB1" s="80"/>
      <c r="RRC1" s="80"/>
      <c r="RRD1" s="80"/>
      <c r="RRE1" s="80"/>
      <c r="RRF1" s="80"/>
      <c r="RRG1" s="80"/>
      <c r="RRH1" s="80"/>
      <c r="RRI1" s="80"/>
      <c r="RRJ1" s="80"/>
      <c r="RRK1" s="80"/>
      <c r="RRL1" s="80"/>
      <c r="RRM1" s="80"/>
      <c r="RRN1" s="80"/>
      <c r="RRO1" s="80"/>
      <c r="RRP1" s="80"/>
      <c r="RRQ1" s="80"/>
      <c r="RRR1" s="80"/>
      <c r="RRS1" s="80"/>
      <c r="RRT1" s="80"/>
      <c r="RRU1" s="80"/>
      <c r="RRV1" s="80"/>
      <c r="RRW1" s="80"/>
      <c r="RRX1" s="80"/>
      <c r="RRY1" s="80"/>
      <c r="RRZ1" s="80"/>
      <c r="RSA1" s="80"/>
      <c r="RSB1" s="80"/>
      <c r="RSC1" s="80"/>
      <c r="RSD1" s="80"/>
      <c r="RSE1" s="80"/>
      <c r="RSF1" s="80"/>
      <c r="RSG1" s="80"/>
      <c r="RSH1" s="80"/>
      <c r="RSI1" s="80"/>
      <c r="RSJ1" s="80"/>
      <c r="RSK1" s="80"/>
      <c r="RSL1" s="80"/>
      <c r="RSM1" s="80"/>
      <c r="RSN1" s="80"/>
      <c r="RSO1" s="80"/>
      <c r="RSP1" s="80"/>
      <c r="RSQ1" s="80"/>
      <c r="RSR1" s="80"/>
      <c r="RSS1" s="80"/>
      <c r="RST1" s="80"/>
      <c r="RSU1" s="80"/>
      <c r="RSV1" s="80"/>
      <c r="RSW1" s="80"/>
      <c r="RSX1" s="80"/>
      <c r="RSY1" s="80"/>
      <c r="RSZ1" s="80"/>
      <c r="RTA1" s="80"/>
      <c r="RTB1" s="80"/>
      <c r="RTC1" s="80"/>
      <c r="RTD1" s="80"/>
      <c r="RTE1" s="80"/>
      <c r="RTF1" s="80"/>
      <c r="RTG1" s="80"/>
      <c r="RTH1" s="80"/>
      <c r="RTI1" s="80"/>
      <c r="RTJ1" s="80"/>
      <c r="RTK1" s="80"/>
      <c r="RTL1" s="80"/>
      <c r="RTM1" s="80"/>
      <c r="RTN1" s="80"/>
      <c r="RTO1" s="80"/>
      <c r="RTP1" s="80"/>
      <c r="RTQ1" s="80"/>
      <c r="RTR1" s="80"/>
      <c r="RTS1" s="80"/>
      <c r="RTT1" s="80"/>
      <c r="RTU1" s="80"/>
      <c r="RTV1" s="80"/>
      <c r="RTW1" s="80"/>
      <c r="RTX1" s="80"/>
      <c r="RTY1" s="80"/>
      <c r="RTZ1" s="80"/>
      <c r="RUA1" s="80"/>
      <c r="RUB1" s="80"/>
      <c r="RUC1" s="80"/>
      <c r="RUD1" s="80"/>
      <c r="RUE1" s="80"/>
      <c r="RUF1" s="80"/>
      <c r="RUG1" s="80"/>
      <c r="RUH1" s="80"/>
      <c r="RUI1" s="80"/>
      <c r="RUJ1" s="80"/>
      <c r="RUK1" s="80"/>
      <c r="RUL1" s="80"/>
      <c r="RUM1" s="80"/>
      <c r="RUN1" s="80"/>
      <c r="RUO1" s="80"/>
      <c r="RUP1" s="80"/>
      <c r="RUQ1" s="80"/>
      <c r="RUR1" s="80"/>
      <c r="RUS1" s="80"/>
      <c r="RUT1" s="80"/>
      <c r="RUU1" s="80"/>
      <c r="RUV1" s="80"/>
      <c r="RUW1" s="80"/>
      <c r="RUX1" s="80"/>
      <c r="RUY1" s="80"/>
      <c r="RUZ1" s="80"/>
      <c r="RVA1" s="80"/>
      <c r="RVB1" s="80"/>
      <c r="RVC1" s="80"/>
      <c r="RVD1" s="80"/>
      <c r="RVE1" s="80"/>
      <c r="RVF1" s="80"/>
      <c r="RVG1" s="80"/>
      <c r="RVH1" s="80"/>
      <c r="RVI1" s="80"/>
      <c r="RVJ1" s="80"/>
      <c r="RVK1" s="80"/>
      <c r="RVL1" s="80"/>
      <c r="RVM1" s="80"/>
      <c r="RVN1" s="80"/>
      <c r="RVO1" s="80"/>
      <c r="RVP1" s="80"/>
      <c r="RVQ1" s="80"/>
      <c r="RVR1" s="80"/>
      <c r="RVS1" s="80"/>
      <c r="RVT1" s="80"/>
      <c r="RVU1" s="80"/>
      <c r="RVV1" s="80"/>
      <c r="RVW1" s="80"/>
      <c r="RVX1" s="80"/>
      <c r="RVY1" s="80"/>
      <c r="RVZ1" s="80"/>
      <c r="RWA1" s="80"/>
      <c r="RWB1" s="80"/>
      <c r="RWC1" s="80"/>
      <c r="RWD1" s="80"/>
      <c r="RWE1" s="80"/>
      <c r="RWF1" s="80"/>
      <c r="RWG1" s="80"/>
      <c r="RWH1" s="80"/>
      <c r="RWI1" s="80"/>
      <c r="RWJ1" s="80"/>
      <c r="RWK1" s="80"/>
      <c r="RWL1" s="80"/>
      <c r="RWM1" s="80"/>
      <c r="RWN1" s="80"/>
      <c r="RWO1" s="80"/>
      <c r="RWP1" s="80"/>
      <c r="RWQ1" s="80"/>
      <c r="RWR1" s="80"/>
      <c r="RWS1" s="80"/>
      <c r="RWT1" s="80"/>
      <c r="RWU1" s="80"/>
      <c r="RWV1" s="80"/>
      <c r="RWW1" s="80"/>
      <c r="RWX1" s="80"/>
      <c r="RWY1" s="80"/>
      <c r="RWZ1" s="80"/>
      <c r="RXA1" s="80"/>
      <c r="RXB1" s="80"/>
      <c r="RXC1" s="80"/>
      <c r="RXD1" s="80"/>
      <c r="RXE1" s="80"/>
      <c r="RXF1" s="80"/>
      <c r="RXG1" s="80"/>
      <c r="RXH1" s="80"/>
      <c r="RXI1" s="80"/>
      <c r="RXJ1" s="80"/>
      <c r="RXK1" s="80"/>
      <c r="RXL1" s="80"/>
      <c r="RXM1" s="80"/>
      <c r="RXN1" s="80"/>
      <c r="RXO1" s="80"/>
      <c r="RXP1" s="80"/>
      <c r="RXQ1" s="80"/>
      <c r="RXR1" s="80"/>
      <c r="RXS1" s="80"/>
      <c r="RXT1" s="80"/>
      <c r="RXU1" s="80"/>
      <c r="RXV1" s="80"/>
      <c r="RXW1" s="80"/>
      <c r="RXX1" s="80"/>
      <c r="RXY1" s="80"/>
      <c r="RXZ1" s="80"/>
      <c r="RYA1" s="80"/>
      <c r="RYB1" s="80"/>
      <c r="RYC1" s="80"/>
      <c r="RYD1" s="80"/>
      <c r="RYE1" s="80"/>
      <c r="RYF1" s="80"/>
      <c r="RYG1" s="80"/>
      <c r="RYH1" s="80"/>
      <c r="RYI1" s="80"/>
      <c r="RYJ1" s="80"/>
      <c r="RYK1" s="80"/>
      <c r="RYL1" s="80"/>
      <c r="RYM1" s="80"/>
      <c r="RYN1" s="80"/>
      <c r="RYO1" s="80"/>
      <c r="RYP1" s="80"/>
      <c r="RYQ1" s="80"/>
      <c r="RYR1" s="80"/>
      <c r="RYS1" s="80"/>
      <c r="RYT1" s="80"/>
      <c r="RYU1" s="80"/>
      <c r="RYV1" s="80"/>
      <c r="RYW1" s="80"/>
      <c r="RYX1" s="80"/>
      <c r="RYY1" s="80"/>
      <c r="RYZ1" s="80"/>
      <c r="RZA1" s="80"/>
      <c r="RZB1" s="80"/>
      <c r="RZC1" s="80"/>
      <c r="RZD1" s="80"/>
      <c r="RZE1" s="80"/>
      <c r="RZF1" s="80"/>
      <c r="RZG1" s="80"/>
      <c r="RZH1" s="80"/>
      <c r="RZI1" s="80"/>
      <c r="RZJ1" s="80"/>
      <c r="RZK1" s="80"/>
      <c r="RZL1" s="80"/>
      <c r="RZM1" s="80"/>
      <c r="RZN1" s="80"/>
      <c r="RZO1" s="80"/>
      <c r="RZP1" s="80"/>
      <c r="RZQ1" s="80"/>
      <c r="RZR1" s="80"/>
      <c r="RZS1" s="80"/>
      <c r="RZT1" s="80"/>
      <c r="RZU1" s="80"/>
      <c r="RZV1" s="80"/>
      <c r="RZW1" s="80"/>
      <c r="RZX1" s="80"/>
      <c r="RZY1" s="80"/>
      <c r="RZZ1" s="80"/>
      <c r="SAA1" s="80"/>
      <c r="SAB1" s="80"/>
      <c r="SAC1" s="80"/>
      <c r="SAD1" s="80"/>
      <c r="SAE1" s="80"/>
      <c r="SAF1" s="80"/>
      <c r="SAG1" s="80"/>
      <c r="SAH1" s="80"/>
      <c r="SAI1" s="80"/>
      <c r="SAJ1" s="80"/>
      <c r="SAK1" s="80"/>
      <c r="SAL1" s="80"/>
      <c r="SAM1" s="80"/>
      <c r="SAN1" s="80"/>
      <c r="SAO1" s="80"/>
      <c r="SAP1" s="80"/>
      <c r="SAQ1" s="80"/>
      <c r="SAR1" s="80"/>
      <c r="SAS1" s="80"/>
      <c r="SAT1" s="80"/>
      <c r="SAU1" s="80"/>
      <c r="SAV1" s="80"/>
      <c r="SAW1" s="80"/>
      <c r="SAX1" s="80"/>
      <c r="SAY1" s="80"/>
      <c r="SAZ1" s="80"/>
      <c r="SBA1" s="80"/>
      <c r="SBB1" s="80"/>
      <c r="SBC1" s="80"/>
      <c r="SBD1" s="80"/>
      <c r="SBE1" s="80"/>
      <c r="SBF1" s="80"/>
      <c r="SBG1" s="80"/>
      <c r="SBH1" s="80"/>
      <c r="SBI1" s="80"/>
      <c r="SBJ1" s="80"/>
      <c r="SBK1" s="80"/>
      <c r="SBL1" s="80"/>
      <c r="SBM1" s="80"/>
      <c r="SBN1" s="80"/>
      <c r="SBO1" s="80"/>
      <c r="SBP1" s="80"/>
      <c r="SBQ1" s="80"/>
      <c r="SBR1" s="80"/>
      <c r="SBS1" s="80"/>
      <c r="SBT1" s="80"/>
      <c r="SBU1" s="80"/>
      <c r="SBV1" s="80"/>
      <c r="SBW1" s="80"/>
      <c r="SBX1" s="80"/>
      <c r="SBY1" s="80"/>
      <c r="SBZ1" s="80"/>
      <c r="SCA1" s="80"/>
      <c r="SCB1" s="80"/>
      <c r="SCC1" s="80"/>
      <c r="SCD1" s="80"/>
      <c r="SCE1" s="80"/>
      <c r="SCF1" s="80"/>
      <c r="SCG1" s="80"/>
      <c r="SCH1" s="80"/>
      <c r="SCI1" s="80"/>
      <c r="SCJ1" s="80"/>
      <c r="SCK1" s="80"/>
      <c r="SCL1" s="80"/>
      <c r="SCM1" s="80"/>
      <c r="SCN1" s="80"/>
      <c r="SCO1" s="80"/>
      <c r="SCP1" s="80"/>
      <c r="SCQ1" s="80"/>
      <c r="SCR1" s="80"/>
      <c r="SCS1" s="80"/>
      <c r="SCT1" s="80"/>
      <c r="SCU1" s="80"/>
      <c r="SCV1" s="80"/>
      <c r="SCW1" s="80"/>
      <c r="SCX1" s="80"/>
      <c r="SCY1" s="80"/>
      <c r="SCZ1" s="80"/>
      <c r="SDA1" s="80"/>
      <c r="SDB1" s="80"/>
      <c r="SDC1" s="80"/>
      <c r="SDD1" s="80"/>
      <c r="SDE1" s="80"/>
      <c r="SDF1" s="80"/>
      <c r="SDG1" s="80"/>
      <c r="SDH1" s="80"/>
      <c r="SDI1" s="80"/>
      <c r="SDJ1" s="80"/>
      <c r="SDK1" s="80"/>
      <c r="SDL1" s="80"/>
      <c r="SDM1" s="80"/>
      <c r="SDN1" s="80"/>
      <c r="SDO1" s="80"/>
      <c r="SDP1" s="80"/>
      <c r="SDQ1" s="80"/>
      <c r="SDR1" s="80"/>
      <c r="SDS1" s="80"/>
      <c r="SDT1" s="80"/>
      <c r="SDU1" s="80"/>
      <c r="SDV1" s="80"/>
      <c r="SDW1" s="80"/>
      <c r="SDX1" s="80"/>
      <c r="SDY1" s="80"/>
      <c r="SDZ1" s="80"/>
      <c r="SEA1" s="80"/>
      <c r="SEB1" s="80"/>
      <c r="SEC1" s="80"/>
      <c r="SED1" s="80"/>
      <c r="SEE1" s="80"/>
      <c r="SEF1" s="80"/>
      <c r="SEG1" s="80"/>
      <c r="SEH1" s="80"/>
      <c r="SEI1" s="80"/>
      <c r="SEJ1" s="80"/>
      <c r="SEK1" s="80"/>
      <c r="SEL1" s="80"/>
      <c r="SEM1" s="80"/>
      <c r="SEN1" s="80"/>
      <c r="SEO1" s="80"/>
      <c r="SEP1" s="80"/>
      <c r="SEQ1" s="80"/>
      <c r="SER1" s="80"/>
      <c r="SES1" s="80"/>
      <c r="SET1" s="80"/>
      <c r="SEU1" s="80"/>
      <c r="SEV1" s="80"/>
      <c r="SEW1" s="80"/>
      <c r="SEX1" s="80"/>
      <c r="SEY1" s="80"/>
      <c r="SEZ1" s="80"/>
      <c r="SFA1" s="80"/>
      <c r="SFB1" s="80"/>
      <c r="SFC1" s="80"/>
      <c r="SFD1" s="80"/>
      <c r="SFE1" s="80"/>
      <c r="SFF1" s="80"/>
      <c r="SFG1" s="80"/>
      <c r="SFH1" s="80"/>
      <c r="SFI1" s="80"/>
      <c r="SFJ1" s="80"/>
      <c r="SFK1" s="80"/>
      <c r="SFL1" s="80"/>
      <c r="SFM1" s="80"/>
      <c r="SFN1" s="80"/>
      <c r="SFO1" s="80"/>
      <c r="SFP1" s="80"/>
      <c r="SFQ1" s="80"/>
      <c r="SFR1" s="80"/>
      <c r="SFS1" s="80"/>
      <c r="SFT1" s="80"/>
      <c r="SFU1" s="80"/>
      <c r="SFV1" s="80"/>
      <c r="SFW1" s="80"/>
      <c r="SFX1" s="80"/>
      <c r="SFY1" s="80"/>
      <c r="SFZ1" s="80"/>
      <c r="SGA1" s="80"/>
      <c r="SGB1" s="80"/>
      <c r="SGC1" s="80"/>
      <c r="SGD1" s="80"/>
      <c r="SGE1" s="80"/>
      <c r="SGF1" s="80"/>
      <c r="SGG1" s="80"/>
      <c r="SGH1" s="80"/>
      <c r="SGI1" s="80"/>
      <c r="SGJ1" s="80"/>
      <c r="SGK1" s="80"/>
      <c r="SGL1" s="80"/>
      <c r="SGM1" s="80"/>
      <c r="SGN1" s="80"/>
      <c r="SGO1" s="80"/>
      <c r="SGP1" s="80"/>
      <c r="SGQ1" s="80"/>
      <c r="SGR1" s="80"/>
      <c r="SGS1" s="80"/>
      <c r="SGT1" s="80"/>
      <c r="SGU1" s="80"/>
      <c r="SGV1" s="80"/>
      <c r="SGW1" s="80"/>
      <c r="SGX1" s="80"/>
      <c r="SGY1" s="80"/>
      <c r="SGZ1" s="80"/>
      <c r="SHA1" s="80"/>
      <c r="SHB1" s="80"/>
      <c r="SHC1" s="80"/>
      <c r="SHD1" s="80"/>
      <c r="SHE1" s="80"/>
      <c r="SHF1" s="80"/>
      <c r="SHG1" s="80"/>
      <c r="SHH1" s="80"/>
      <c r="SHI1" s="80"/>
      <c r="SHJ1" s="80"/>
      <c r="SHK1" s="80"/>
      <c r="SHL1" s="80"/>
      <c r="SHM1" s="80"/>
      <c r="SHN1" s="80"/>
      <c r="SHO1" s="80"/>
      <c r="SHP1" s="80"/>
      <c r="SHQ1" s="80"/>
      <c r="SHR1" s="80"/>
      <c r="SHS1" s="80"/>
      <c r="SHT1" s="80"/>
      <c r="SHU1" s="80"/>
      <c r="SHV1" s="80"/>
      <c r="SHW1" s="80"/>
      <c r="SHX1" s="80"/>
      <c r="SHY1" s="80"/>
      <c r="SHZ1" s="80"/>
      <c r="SIA1" s="80"/>
      <c r="SIB1" s="80"/>
      <c r="SIC1" s="80"/>
      <c r="SID1" s="80"/>
      <c r="SIE1" s="80"/>
      <c r="SIF1" s="80"/>
      <c r="SIG1" s="80"/>
      <c r="SIH1" s="80"/>
      <c r="SII1" s="80"/>
      <c r="SIJ1" s="80"/>
      <c r="SIK1" s="80"/>
      <c r="SIL1" s="80"/>
      <c r="SIM1" s="80"/>
      <c r="SIN1" s="80"/>
      <c r="SIO1" s="80"/>
      <c r="SIP1" s="80"/>
      <c r="SIQ1" s="80"/>
      <c r="SIR1" s="80"/>
      <c r="SIS1" s="80"/>
      <c r="SIT1" s="80"/>
      <c r="SIU1" s="80"/>
      <c r="SIV1" s="80"/>
      <c r="SIW1" s="80"/>
      <c r="SIX1" s="80"/>
      <c r="SIY1" s="80"/>
      <c r="SIZ1" s="80"/>
      <c r="SJA1" s="80"/>
      <c r="SJB1" s="80"/>
      <c r="SJC1" s="80"/>
      <c r="SJD1" s="80"/>
      <c r="SJE1" s="80"/>
      <c r="SJF1" s="80"/>
      <c r="SJG1" s="80"/>
      <c r="SJH1" s="80"/>
      <c r="SJI1" s="80"/>
      <c r="SJJ1" s="80"/>
      <c r="SJK1" s="80"/>
      <c r="SJL1" s="80"/>
      <c r="SJM1" s="80"/>
      <c r="SJN1" s="80"/>
      <c r="SJO1" s="80"/>
      <c r="SJP1" s="80"/>
      <c r="SJQ1" s="80"/>
      <c r="SJR1" s="80"/>
      <c r="SJS1" s="80"/>
      <c r="SJT1" s="80"/>
      <c r="SJU1" s="80"/>
      <c r="SJV1" s="80"/>
      <c r="SJW1" s="80"/>
      <c r="SJX1" s="80"/>
      <c r="SJY1" s="80"/>
      <c r="SJZ1" s="80"/>
      <c r="SKA1" s="80"/>
      <c r="SKB1" s="80"/>
      <c r="SKC1" s="80"/>
      <c r="SKD1" s="80"/>
      <c r="SKE1" s="80"/>
      <c r="SKF1" s="80"/>
      <c r="SKG1" s="80"/>
      <c r="SKH1" s="80"/>
      <c r="SKI1" s="80"/>
      <c r="SKJ1" s="80"/>
      <c r="SKK1" s="80"/>
      <c r="SKL1" s="80"/>
      <c r="SKM1" s="80"/>
      <c r="SKN1" s="80"/>
      <c r="SKO1" s="80"/>
      <c r="SKP1" s="80"/>
      <c r="SKQ1" s="80"/>
      <c r="SKR1" s="80"/>
      <c r="SKS1" s="80"/>
      <c r="SKT1" s="80"/>
      <c r="SKU1" s="80"/>
      <c r="SKV1" s="80"/>
      <c r="SKW1" s="80"/>
      <c r="SKX1" s="80"/>
      <c r="SKY1" s="80"/>
      <c r="SKZ1" s="80"/>
      <c r="SLA1" s="80"/>
      <c r="SLB1" s="80"/>
      <c r="SLC1" s="80"/>
      <c r="SLD1" s="80"/>
      <c r="SLE1" s="80"/>
      <c r="SLF1" s="80"/>
      <c r="SLG1" s="80"/>
      <c r="SLH1" s="80"/>
      <c r="SLI1" s="80"/>
      <c r="SLJ1" s="80"/>
      <c r="SLK1" s="80"/>
      <c r="SLL1" s="80"/>
      <c r="SLM1" s="80"/>
      <c r="SLN1" s="80"/>
      <c r="SLO1" s="80"/>
      <c r="SLP1" s="80"/>
      <c r="SLQ1" s="80"/>
      <c r="SLR1" s="80"/>
      <c r="SLS1" s="80"/>
      <c r="SLT1" s="80"/>
      <c r="SLU1" s="80"/>
      <c r="SLV1" s="80"/>
      <c r="SLW1" s="80"/>
      <c r="SLX1" s="80"/>
      <c r="SLY1" s="80"/>
      <c r="SLZ1" s="80"/>
      <c r="SMA1" s="80"/>
      <c r="SMB1" s="80"/>
      <c r="SMC1" s="80"/>
      <c r="SMD1" s="80"/>
      <c r="SME1" s="80"/>
      <c r="SMF1" s="80"/>
      <c r="SMG1" s="80"/>
      <c r="SMH1" s="80"/>
      <c r="SMI1" s="80"/>
      <c r="SMJ1" s="80"/>
      <c r="SMK1" s="80"/>
      <c r="SML1" s="80"/>
      <c r="SMM1" s="80"/>
      <c r="SMN1" s="80"/>
      <c r="SMO1" s="80"/>
      <c r="SMP1" s="80"/>
      <c r="SMQ1" s="80"/>
      <c r="SMR1" s="80"/>
      <c r="SMS1" s="80"/>
      <c r="SMT1" s="80"/>
      <c r="SMU1" s="80"/>
      <c r="SMV1" s="80"/>
      <c r="SMW1" s="80"/>
      <c r="SMX1" s="80"/>
      <c r="SMY1" s="80"/>
      <c r="SMZ1" s="80"/>
      <c r="SNA1" s="80"/>
      <c r="SNB1" s="80"/>
      <c r="SNC1" s="80"/>
      <c r="SND1" s="80"/>
      <c r="SNE1" s="80"/>
      <c r="SNF1" s="80"/>
      <c r="SNG1" s="80"/>
      <c r="SNH1" s="80"/>
      <c r="SNI1" s="80"/>
      <c r="SNJ1" s="80"/>
      <c r="SNK1" s="80"/>
      <c r="SNL1" s="80"/>
      <c r="SNM1" s="80"/>
      <c r="SNN1" s="80"/>
      <c r="SNO1" s="80"/>
      <c r="SNP1" s="80"/>
      <c r="SNQ1" s="80"/>
      <c r="SNR1" s="80"/>
      <c r="SNS1" s="80"/>
      <c r="SNT1" s="80"/>
      <c r="SNU1" s="80"/>
      <c r="SNV1" s="80"/>
      <c r="SNW1" s="80"/>
      <c r="SNX1" s="80"/>
      <c r="SNY1" s="80"/>
      <c r="SNZ1" s="80"/>
      <c r="SOA1" s="80"/>
      <c r="SOB1" s="80"/>
      <c r="SOC1" s="80"/>
      <c r="SOD1" s="80"/>
      <c r="SOE1" s="80"/>
      <c r="SOF1" s="80"/>
      <c r="SOG1" s="80"/>
      <c r="SOH1" s="80"/>
      <c r="SOI1" s="80"/>
      <c r="SOJ1" s="80"/>
      <c r="SOK1" s="80"/>
      <c r="SOL1" s="80"/>
      <c r="SOM1" s="80"/>
      <c r="SON1" s="80"/>
      <c r="SOO1" s="80"/>
      <c r="SOP1" s="80"/>
      <c r="SOQ1" s="80"/>
      <c r="SOR1" s="80"/>
      <c r="SOS1" s="80"/>
      <c r="SOT1" s="80"/>
      <c r="SOU1" s="80"/>
      <c r="SOV1" s="80"/>
      <c r="SOW1" s="80"/>
      <c r="SOX1" s="80"/>
      <c r="SOY1" s="80"/>
      <c r="SOZ1" s="80"/>
      <c r="SPA1" s="80"/>
      <c r="SPB1" s="80"/>
      <c r="SPC1" s="80"/>
      <c r="SPD1" s="80"/>
      <c r="SPE1" s="80"/>
      <c r="SPF1" s="80"/>
      <c r="SPG1" s="80"/>
      <c r="SPH1" s="80"/>
      <c r="SPI1" s="80"/>
      <c r="SPJ1" s="80"/>
      <c r="SPK1" s="80"/>
      <c r="SPL1" s="80"/>
      <c r="SPM1" s="80"/>
      <c r="SPN1" s="80"/>
      <c r="SPO1" s="80"/>
      <c r="SPP1" s="80"/>
      <c r="SPQ1" s="80"/>
      <c r="SPR1" s="80"/>
      <c r="SPS1" s="80"/>
      <c r="SPT1" s="80"/>
      <c r="SPU1" s="80"/>
      <c r="SPV1" s="80"/>
      <c r="SPW1" s="80"/>
      <c r="SPX1" s="80"/>
      <c r="SPY1" s="80"/>
      <c r="SPZ1" s="80"/>
      <c r="SQA1" s="80"/>
      <c r="SQB1" s="80"/>
      <c r="SQC1" s="80"/>
      <c r="SQD1" s="80"/>
      <c r="SQE1" s="80"/>
      <c r="SQF1" s="80"/>
      <c r="SQG1" s="80"/>
      <c r="SQH1" s="80"/>
      <c r="SQI1" s="80"/>
      <c r="SQJ1" s="80"/>
      <c r="SQK1" s="80"/>
      <c r="SQL1" s="80"/>
      <c r="SQM1" s="80"/>
      <c r="SQN1" s="80"/>
      <c r="SQO1" s="80"/>
      <c r="SQP1" s="80"/>
      <c r="SQQ1" s="80"/>
      <c r="SQR1" s="80"/>
      <c r="SQS1" s="80"/>
      <c r="SQT1" s="80"/>
      <c r="SQU1" s="80"/>
      <c r="SQV1" s="80"/>
      <c r="SQW1" s="80"/>
      <c r="SQX1" s="80"/>
      <c r="SQY1" s="80"/>
      <c r="SQZ1" s="80"/>
      <c r="SRA1" s="80"/>
      <c r="SRB1" s="80"/>
      <c r="SRC1" s="80"/>
      <c r="SRD1" s="80"/>
      <c r="SRE1" s="80"/>
      <c r="SRF1" s="80"/>
      <c r="SRG1" s="80"/>
      <c r="SRH1" s="80"/>
      <c r="SRI1" s="80"/>
      <c r="SRJ1" s="80"/>
      <c r="SRK1" s="80"/>
      <c r="SRL1" s="80"/>
      <c r="SRM1" s="80"/>
      <c r="SRN1" s="80"/>
      <c r="SRO1" s="80"/>
      <c r="SRP1" s="80"/>
      <c r="SRQ1" s="80"/>
      <c r="SRR1" s="80"/>
      <c r="SRS1" s="80"/>
      <c r="SRT1" s="80"/>
      <c r="SRU1" s="80"/>
      <c r="SRV1" s="80"/>
      <c r="SRW1" s="80"/>
      <c r="SRX1" s="80"/>
      <c r="SRY1" s="80"/>
      <c r="SRZ1" s="80"/>
      <c r="SSA1" s="80"/>
      <c r="SSB1" s="80"/>
      <c r="SSC1" s="80"/>
      <c r="SSD1" s="80"/>
      <c r="SSE1" s="80"/>
      <c r="SSF1" s="80"/>
      <c r="SSG1" s="80"/>
      <c r="SSH1" s="80"/>
      <c r="SSI1" s="80"/>
      <c r="SSJ1" s="80"/>
      <c r="SSK1" s="80"/>
      <c r="SSL1" s="80"/>
      <c r="SSM1" s="80"/>
      <c r="SSN1" s="80"/>
      <c r="SSO1" s="80"/>
      <c r="SSP1" s="80"/>
      <c r="SSQ1" s="80"/>
      <c r="SSR1" s="80"/>
      <c r="SSS1" s="80"/>
      <c r="SST1" s="80"/>
      <c r="SSU1" s="80"/>
      <c r="SSV1" s="80"/>
      <c r="SSW1" s="80"/>
      <c r="SSX1" s="80"/>
      <c r="SSY1" s="80"/>
      <c r="SSZ1" s="80"/>
      <c r="STA1" s="80"/>
      <c r="STB1" s="80"/>
      <c r="STC1" s="80"/>
      <c r="STD1" s="80"/>
      <c r="STE1" s="80"/>
      <c r="STF1" s="80"/>
      <c r="STG1" s="80"/>
      <c r="STH1" s="80"/>
      <c r="STI1" s="80"/>
      <c r="STJ1" s="80"/>
      <c r="STK1" s="80"/>
      <c r="STL1" s="80"/>
      <c r="STM1" s="80"/>
      <c r="STN1" s="80"/>
      <c r="STO1" s="80"/>
      <c r="STP1" s="80"/>
      <c r="STQ1" s="80"/>
      <c r="STR1" s="80"/>
      <c r="STS1" s="80"/>
      <c r="STT1" s="80"/>
      <c r="STU1" s="80"/>
      <c r="STV1" s="80"/>
      <c r="STW1" s="80"/>
      <c r="STX1" s="80"/>
      <c r="STY1" s="80"/>
      <c r="STZ1" s="80"/>
      <c r="SUA1" s="80"/>
      <c r="SUB1" s="80"/>
      <c r="SUC1" s="80"/>
      <c r="SUD1" s="80"/>
      <c r="SUE1" s="80"/>
      <c r="SUF1" s="80"/>
      <c r="SUG1" s="80"/>
      <c r="SUH1" s="80"/>
      <c r="SUI1" s="80"/>
      <c r="SUJ1" s="80"/>
      <c r="SUK1" s="80"/>
      <c r="SUL1" s="80"/>
      <c r="SUM1" s="80"/>
      <c r="SUN1" s="80"/>
      <c r="SUO1" s="80"/>
      <c r="SUP1" s="80"/>
      <c r="SUQ1" s="80"/>
      <c r="SUR1" s="80"/>
      <c r="SUS1" s="80"/>
      <c r="SUT1" s="80"/>
      <c r="SUU1" s="80"/>
      <c r="SUV1" s="80"/>
      <c r="SUW1" s="80"/>
      <c r="SUX1" s="80"/>
      <c r="SUY1" s="80"/>
      <c r="SUZ1" s="80"/>
      <c r="SVA1" s="80"/>
      <c r="SVB1" s="80"/>
      <c r="SVC1" s="80"/>
      <c r="SVD1" s="80"/>
      <c r="SVE1" s="80"/>
      <c r="SVF1" s="80"/>
      <c r="SVG1" s="80"/>
      <c r="SVH1" s="80"/>
      <c r="SVI1" s="80"/>
      <c r="SVJ1" s="80"/>
      <c r="SVK1" s="80"/>
      <c r="SVL1" s="80"/>
      <c r="SVM1" s="80"/>
      <c r="SVN1" s="80"/>
      <c r="SVO1" s="80"/>
      <c r="SVP1" s="80"/>
      <c r="SVQ1" s="80"/>
      <c r="SVR1" s="80"/>
      <c r="SVS1" s="80"/>
      <c r="SVT1" s="80"/>
      <c r="SVU1" s="80"/>
      <c r="SVV1" s="80"/>
      <c r="SVW1" s="80"/>
      <c r="SVX1" s="80"/>
      <c r="SVY1" s="80"/>
      <c r="SVZ1" s="80"/>
      <c r="SWA1" s="80"/>
      <c r="SWB1" s="80"/>
      <c r="SWC1" s="80"/>
      <c r="SWD1" s="80"/>
      <c r="SWE1" s="80"/>
      <c r="SWF1" s="80"/>
      <c r="SWG1" s="80"/>
      <c r="SWH1" s="80"/>
      <c r="SWI1" s="80"/>
      <c r="SWJ1" s="80"/>
      <c r="SWK1" s="80"/>
      <c r="SWL1" s="80"/>
      <c r="SWM1" s="80"/>
      <c r="SWN1" s="80"/>
      <c r="SWO1" s="80"/>
      <c r="SWP1" s="80"/>
      <c r="SWQ1" s="80"/>
      <c r="SWR1" s="80"/>
      <c r="SWS1" s="80"/>
      <c r="SWT1" s="80"/>
      <c r="SWU1" s="80"/>
      <c r="SWV1" s="80"/>
      <c r="SWW1" s="80"/>
      <c r="SWX1" s="80"/>
      <c r="SWY1" s="80"/>
      <c r="SWZ1" s="80"/>
      <c r="SXA1" s="80"/>
      <c r="SXB1" s="80"/>
      <c r="SXC1" s="80"/>
      <c r="SXD1" s="80"/>
      <c r="SXE1" s="80"/>
      <c r="SXF1" s="80"/>
      <c r="SXG1" s="80"/>
      <c r="SXH1" s="80"/>
      <c r="SXI1" s="80"/>
      <c r="SXJ1" s="80"/>
      <c r="SXK1" s="80"/>
      <c r="SXL1" s="80"/>
      <c r="SXM1" s="80"/>
      <c r="SXN1" s="80"/>
      <c r="SXO1" s="80"/>
      <c r="SXP1" s="80"/>
      <c r="SXQ1" s="80"/>
      <c r="SXR1" s="80"/>
      <c r="SXS1" s="80"/>
      <c r="SXT1" s="80"/>
      <c r="SXU1" s="80"/>
      <c r="SXV1" s="80"/>
      <c r="SXW1" s="80"/>
      <c r="SXX1" s="80"/>
      <c r="SXY1" s="80"/>
      <c r="SXZ1" s="80"/>
      <c r="SYA1" s="80"/>
      <c r="SYB1" s="80"/>
      <c r="SYC1" s="80"/>
      <c r="SYD1" s="80"/>
      <c r="SYE1" s="80"/>
      <c r="SYF1" s="80"/>
      <c r="SYG1" s="80"/>
      <c r="SYH1" s="80"/>
      <c r="SYI1" s="80"/>
      <c r="SYJ1" s="80"/>
      <c r="SYK1" s="80"/>
      <c r="SYL1" s="80"/>
      <c r="SYM1" s="80"/>
      <c r="SYN1" s="80"/>
      <c r="SYO1" s="80"/>
      <c r="SYP1" s="80"/>
      <c r="SYQ1" s="80"/>
      <c r="SYR1" s="80"/>
      <c r="SYS1" s="80"/>
      <c r="SYT1" s="80"/>
      <c r="SYU1" s="80"/>
      <c r="SYV1" s="80"/>
      <c r="SYW1" s="80"/>
      <c r="SYX1" s="80"/>
      <c r="SYY1" s="80"/>
      <c r="SYZ1" s="80"/>
      <c r="SZA1" s="80"/>
      <c r="SZB1" s="80"/>
      <c r="SZC1" s="80"/>
      <c r="SZD1" s="80"/>
      <c r="SZE1" s="80"/>
      <c r="SZF1" s="80"/>
      <c r="SZG1" s="80"/>
      <c r="SZH1" s="80"/>
      <c r="SZI1" s="80"/>
      <c r="SZJ1" s="80"/>
      <c r="SZK1" s="80"/>
      <c r="SZL1" s="80"/>
      <c r="SZM1" s="80"/>
      <c r="SZN1" s="80"/>
      <c r="SZO1" s="80"/>
      <c r="SZP1" s="80"/>
      <c r="SZQ1" s="80"/>
      <c r="SZR1" s="80"/>
      <c r="SZS1" s="80"/>
      <c r="SZT1" s="80"/>
      <c r="SZU1" s="80"/>
      <c r="SZV1" s="80"/>
      <c r="SZW1" s="80"/>
      <c r="SZX1" s="80"/>
      <c r="SZY1" s="80"/>
      <c r="SZZ1" s="80"/>
      <c r="TAA1" s="80"/>
      <c r="TAB1" s="80"/>
      <c r="TAC1" s="80"/>
      <c r="TAD1" s="80"/>
      <c r="TAE1" s="80"/>
      <c r="TAF1" s="80"/>
      <c r="TAG1" s="80"/>
      <c r="TAH1" s="80"/>
      <c r="TAI1" s="80"/>
      <c r="TAJ1" s="80"/>
      <c r="TAK1" s="80"/>
      <c r="TAL1" s="80"/>
      <c r="TAM1" s="80"/>
      <c r="TAN1" s="80"/>
      <c r="TAO1" s="80"/>
      <c r="TAP1" s="80"/>
      <c r="TAQ1" s="80"/>
      <c r="TAR1" s="80"/>
      <c r="TAS1" s="80"/>
      <c r="TAT1" s="80"/>
      <c r="TAU1" s="80"/>
      <c r="TAV1" s="80"/>
      <c r="TAW1" s="80"/>
      <c r="TAX1" s="80"/>
      <c r="TAY1" s="80"/>
      <c r="TAZ1" s="80"/>
      <c r="TBA1" s="80"/>
      <c r="TBB1" s="80"/>
      <c r="TBC1" s="80"/>
      <c r="TBD1" s="80"/>
      <c r="TBE1" s="80"/>
      <c r="TBF1" s="80"/>
      <c r="TBG1" s="80"/>
      <c r="TBH1" s="80"/>
      <c r="TBI1" s="80"/>
      <c r="TBJ1" s="80"/>
      <c r="TBK1" s="80"/>
      <c r="TBL1" s="80"/>
      <c r="TBM1" s="80"/>
      <c r="TBN1" s="80"/>
      <c r="TBO1" s="80"/>
      <c r="TBP1" s="80"/>
      <c r="TBQ1" s="80"/>
      <c r="TBR1" s="80"/>
      <c r="TBS1" s="80"/>
      <c r="TBT1" s="80"/>
      <c r="TBU1" s="80"/>
      <c r="TBV1" s="80"/>
      <c r="TBW1" s="80"/>
      <c r="TBX1" s="80"/>
      <c r="TBY1" s="80"/>
      <c r="TBZ1" s="80"/>
      <c r="TCA1" s="80"/>
      <c r="TCB1" s="80"/>
      <c r="TCC1" s="80"/>
      <c r="TCD1" s="80"/>
      <c r="TCE1" s="80"/>
      <c r="TCF1" s="80"/>
      <c r="TCG1" s="80"/>
      <c r="TCH1" s="80"/>
      <c r="TCI1" s="80"/>
      <c r="TCJ1" s="80"/>
      <c r="TCK1" s="80"/>
      <c r="TCL1" s="80"/>
      <c r="TCM1" s="80"/>
      <c r="TCN1" s="80"/>
      <c r="TCO1" s="80"/>
      <c r="TCP1" s="80"/>
      <c r="TCQ1" s="80"/>
      <c r="TCR1" s="80"/>
      <c r="TCS1" s="80"/>
      <c r="TCT1" s="80"/>
      <c r="TCU1" s="80"/>
      <c r="TCV1" s="80"/>
      <c r="TCW1" s="80"/>
      <c r="TCX1" s="80"/>
      <c r="TCY1" s="80"/>
      <c r="TCZ1" s="80"/>
      <c r="TDA1" s="80"/>
      <c r="TDB1" s="80"/>
      <c r="TDC1" s="80"/>
      <c r="TDD1" s="80"/>
      <c r="TDE1" s="80"/>
      <c r="TDF1" s="80"/>
      <c r="TDG1" s="80"/>
      <c r="TDH1" s="80"/>
      <c r="TDI1" s="80"/>
      <c r="TDJ1" s="80"/>
      <c r="TDK1" s="80"/>
      <c r="TDL1" s="80"/>
      <c r="TDM1" s="80"/>
      <c r="TDN1" s="80"/>
      <c r="TDO1" s="80"/>
      <c r="TDP1" s="80"/>
      <c r="TDQ1" s="80"/>
      <c r="TDR1" s="80"/>
      <c r="TDS1" s="80"/>
      <c r="TDT1" s="80"/>
      <c r="TDU1" s="80"/>
      <c r="TDV1" s="80"/>
      <c r="TDW1" s="80"/>
      <c r="TDX1" s="80"/>
      <c r="TDY1" s="80"/>
      <c r="TDZ1" s="80"/>
      <c r="TEA1" s="80"/>
      <c r="TEB1" s="80"/>
      <c r="TEC1" s="80"/>
      <c r="TED1" s="80"/>
      <c r="TEE1" s="80"/>
      <c r="TEF1" s="80"/>
      <c r="TEG1" s="80"/>
      <c r="TEH1" s="80"/>
      <c r="TEI1" s="80"/>
      <c r="TEJ1" s="80"/>
      <c r="TEK1" s="80"/>
      <c r="TEL1" s="80"/>
      <c r="TEM1" s="80"/>
      <c r="TEN1" s="80"/>
      <c r="TEO1" s="80"/>
      <c r="TEP1" s="80"/>
      <c r="TEQ1" s="80"/>
      <c r="TER1" s="80"/>
      <c r="TES1" s="80"/>
      <c r="TET1" s="80"/>
      <c r="TEU1" s="80"/>
      <c r="TEV1" s="80"/>
      <c r="TEW1" s="80"/>
      <c r="TEX1" s="80"/>
      <c r="TEY1" s="80"/>
      <c r="TEZ1" s="80"/>
      <c r="TFA1" s="80"/>
      <c r="TFB1" s="80"/>
      <c r="TFC1" s="80"/>
      <c r="TFD1" s="80"/>
      <c r="TFE1" s="80"/>
      <c r="TFF1" s="80"/>
      <c r="TFG1" s="80"/>
      <c r="TFH1" s="80"/>
      <c r="TFI1" s="80"/>
      <c r="TFJ1" s="80"/>
      <c r="TFK1" s="80"/>
      <c r="TFL1" s="80"/>
      <c r="TFM1" s="80"/>
      <c r="TFN1" s="80"/>
      <c r="TFO1" s="80"/>
      <c r="TFP1" s="80"/>
      <c r="TFQ1" s="80"/>
      <c r="TFR1" s="80"/>
      <c r="TFS1" s="80"/>
      <c r="TFT1" s="80"/>
      <c r="TFU1" s="80"/>
      <c r="TFV1" s="80"/>
      <c r="TFW1" s="80"/>
      <c r="TFX1" s="80"/>
      <c r="TFY1" s="80"/>
      <c r="TFZ1" s="80"/>
      <c r="TGA1" s="80"/>
      <c r="TGB1" s="80"/>
      <c r="TGC1" s="80"/>
      <c r="TGD1" s="80"/>
      <c r="TGE1" s="80"/>
      <c r="TGF1" s="80"/>
      <c r="TGG1" s="80"/>
      <c r="TGH1" s="80"/>
      <c r="TGI1" s="80"/>
      <c r="TGJ1" s="80"/>
      <c r="TGK1" s="80"/>
      <c r="TGL1" s="80"/>
      <c r="TGM1" s="80"/>
      <c r="TGN1" s="80"/>
      <c r="TGO1" s="80"/>
      <c r="TGP1" s="80"/>
      <c r="TGQ1" s="80"/>
      <c r="TGR1" s="80"/>
      <c r="TGS1" s="80"/>
      <c r="TGT1" s="80"/>
      <c r="TGU1" s="80"/>
      <c r="TGV1" s="80"/>
      <c r="TGW1" s="80"/>
      <c r="TGX1" s="80"/>
      <c r="TGY1" s="80"/>
      <c r="TGZ1" s="80"/>
      <c r="THA1" s="80"/>
      <c r="THB1" s="80"/>
      <c r="THC1" s="80"/>
      <c r="THD1" s="80"/>
      <c r="THE1" s="80"/>
      <c r="THF1" s="80"/>
      <c r="THG1" s="80"/>
      <c r="THH1" s="80"/>
      <c r="THI1" s="80"/>
      <c r="THJ1" s="80"/>
      <c r="THK1" s="80"/>
      <c r="THL1" s="80"/>
      <c r="THM1" s="80"/>
      <c r="THN1" s="80"/>
      <c r="THO1" s="80"/>
      <c r="THP1" s="80"/>
      <c r="THQ1" s="80"/>
      <c r="THR1" s="80"/>
      <c r="THS1" s="80"/>
      <c r="THT1" s="80"/>
      <c r="THU1" s="80"/>
      <c r="THV1" s="80"/>
      <c r="THW1" s="80"/>
      <c r="THX1" s="80"/>
      <c r="THY1" s="80"/>
      <c r="THZ1" s="80"/>
      <c r="TIA1" s="80"/>
      <c r="TIB1" s="80"/>
      <c r="TIC1" s="80"/>
      <c r="TID1" s="80"/>
      <c r="TIE1" s="80"/>
      <c r="TIF1" s="80"/>
      <c r="TIG1" s="80"/>
      <c r="TIH1" s="80"/>
      <c r="TII1" s="80"/>
      <c r="TIJ1" s="80"/>
      <c r="TIK1" s="80"/>
      <c r="TIL1" s="80"/>
      <c r="TIM1" s="80"/>
      <c r="TIN1" s="80"/>
      <c r="TIO1" s="80"/>
      <c r="TIP1" s="80"/>
      <c r="TIQ1" s="80"/>
      <c r="TIR1" s="80"/>
      <c r="TIS1" s="80"/>
      <c r="TIT1" s="80"/>
      <c r="TIU1" s="80"/>
      <c r="TIV1" s="80"/>
      <c r="TIW1" s="80"/>
      <c r="TIX1" s="80"/>
      <c r="TIY1" s="80"/>
      <c r="TIZ1" s="80"/>
      <c r="TJA1" s="80"/>
      <c r="TJB1" s="80"/>
      <c r="TJC1" s="80"/>
      <c r="TJD1" s="80"/>
      <c r="TJE1" s="80"/>
      <c r="TJF1" s="80"/>
      <c r="TJG1" s="80"/>
      <c r="TJH1" s="80"/>
      <c r="TJI1" s="80"/>
      <c r="TJJ1" s="80"/>
      <c r="TJK1" s="80"/>
      <c r="TJL1" s="80"/>
      <c r="TJM1" s="80"/>
      <c r="TJN1" s="80"/>
      <c r="TJO1" s="80"/>
      <c r="TJP1" s="80"/>
      <c r="TJQ1" s="80"/>
      <c r="TJR1" s="80"/>
      <c r="TJS1" s="80"/>
      <c r="TJT1" s="80"/>
      <c r="TJU1" s="80"/>
      <c r="TJV1" s="80"/>
      <c r="TJW1" s="80"/>
      <c r="TJX1" s="80"/>
      <c r="TJY1" s="80"/>
      <c r="TJZ1" s="80"/>
      <c r="TKA1" s="80"/>
      <c r="TKB1" s="80"/>
      <c r="TKC1" s="80"/>
      <c r="TKD1" s="80"/>
      <c r="TKE1" s="80"/>
      <c r="TKF1" s="80"/>
      <c r="TKG1" s="80"/>
      <c r="TKH1" s="80"/>
      <c r="TKI1" s="80"/>
      <c r="TKJ1" s="80"/>
      <c r="TKK1" s="80"/>
      <c r="TKL1" s="80"/>
      <c r="TKM1" s="80"/>
      <c r="TKN1" s="80"/>
      <c r="TKO1" s="80"/>
      <c r="TKP1" s="80"/>
      <c r="TKQ1" s="80"/>
      <c r="TKR1" s="80"/>
      <c r="TKS1" s="80"/>
      <c r="TKT1" s="80"/>
      <c r="TKU1" s="80"/>
      <c r="TKV1" s="80"/>
      <c r="TKW1" s="80"/>
      <c r="TKX1" s="80"/>
      <c r="TKY1" s="80"/>
      <c r="TKZ1" s="80"/>
      <c r="TLA1" s="80"/>
      <c r="TLB1" s="80"/>
      <c r="TLC1" s="80"/>
      <c r="TLD1" s="80"/>
      <c r="TLE1" s="80"/>
      <c r="TLF1" s="80"/>
      <c r="TLG1" s="80"/>
      <c r="TLH1" s="80"/>
      <c r="TLI1" s="80"/>
      <c r="TLJ1" s="80"/>
      <c r="TLK1" s="80"/>
      <c r="TLL1" s="80"/>
      <c r="TLM1" s="80"/>
      <c r="TLN1" s="80"/>
      <c r="TLO1" s="80"/>
      <c r="TLP1" s="80"/>
      <c r="TLQ1" s="80"/>
      <c r="TLR1" s="80"/>
      <c r="TLS1" s="80"/>
      <c r="TLT1" s="80"/>
      <c r="TLU1" s="80"/>
      <c r="TLV1" s="80"/>
      <c r="TLW1" s="80"/>
      <c r="TLX1" s="80"/>
      <c r="TLY1" s="80"/>
      <c r="TLZ1" s="80"/>
      <c r="TMA1" s="80"/>
      <c r="TMB1" s="80"/>
      <c r="TMC1" s="80"/>
      <c r="TMD1" s="80"/>
      <c r="TME1" s="80"/>
      <c r="TMF1" s="80"/>
      <c r="TMG1" s="80"/>
      <c r="TMH1" s="80"/>
      <c r="TMI1" s="80"/>
      <c r="TMJ1" s="80"/>
      <c r="TMK1" s="80"/>
      <c r="TML1" s="80"/>
      <c r="TMM1" s="80"/>
      <c r="TMN1" s="80"/>
      <c r="TMO1" s="80"/>
      <c r="TMP1" s="80"/>
      <c r="TMQ1" s="80"/>
      <c r="TMR1" s="80"/>
      <c r="TMS1" s="80"/>
      <c r="TMT1" s="80"/>
      <c r="TMU1" s="80"/>
      <c r="TMV1" s="80"/>
      <c r="TMW1" s="80"/>
      <c r="TMX1" s="80"/>
      <c r="TMY1" s="80"/>
      <c r="TMZ1" s="80"/>
      <c r="TNA1" s="80"/>
      <c r="TNB1" s="80"/>
      <c r="TNC1" s="80"/>
      <c r="TND1" s="80"/>
      <c r="TNE1" s="80"/>
      <c r="TNF1" s="80"/>
      <c r="TNG1" s="80"/>
      <c r="TNH1" s="80"/>
      <c r="TNI1" s="80"/>
      <c r="TNJ1" s="80"/>
      <c r="TNK1" s="80"/>
      <c r="TNL1" s="80"/>
      <c r="TNM1" s="80"/>
      <c r="TNN1" s="80"/>
      <c r="TNO1" s="80"/>
      <c r="TNP1" s="80"/>
      <c r="TNQ1" s="80"/>
      <c r="TNR1" s="80"/>
      <c r="TNS1" s="80"/>
      <c r="TNT1" s="80"/>
      <c r="TNU1" s="80"/>
      <c r="TNV1" s="80"/>
      <c r="TNW1" s="80"/>
      <c r="TNX1" s="80"/>
      <c r="TNY1" s="80"/>
      <c r="TNZ1" s="80"/>
      <c r="TOA1" s="80"/>
      <c r="TOB1" s="80"/>
      <c r="TOC1" s="80"/>
      <c r="TOD1" s="80"/>
      <c r="TOE1" s="80"/>
      <c r="TOF1" s="80"/>
      <c r="TOG1" s="80"/>
      <c r="TOH1" s="80"/>
      <c r="TOI1" s="80"/>
      <c r="TOJ1" s="80"/>
      <c r="TOK1" s="80"/>
      <c r="TOL1" s="80"/>
      <c r="TOM1" s="80"/>
      <c r="TON1" s="80"/>
      <c r="TOO1" s="80"/>
      <c r="TOP1" s="80"/>
      <c r="TOQ1" s="80"/>
      <c r="TOR1" s="80"/>
      <c r="TOS1" s="80"/>
      <c r="TOT1" s="80"/>
      <c r="TOU1" s="80"/>
      <c r="TOV1" s="80"/>
      <c r="TOW1" s="80"/>
      <c r="TOX1" s="80"/>
      <c r="TOY1" s="80"/>
      <c r="TOZ1" s="80"/>
      <c r="TPA1" s="80"/>
      <c r="TPB1" s="80"/>
      <c r="TPC1" s="80"/>
      <c r="TPD1" s="80"/>
      <c r="TPE1" s="80"/>
      <c r="TPF1" s="80"/>
      <c r="TPG1" s="80"/>
      <c r="TPH1" s="80"/>
      <c r="TPI1" s="80"/>
      <c r="TPJ1" s="80"/>
      <c r="TPK1" s="80"/>
      <c r="TPL1" s="80"/>
      <c r="TPM1" s="80"/>
      <c r="TPN1" s="80"/>
      <c r="TPO1" s="80"/>
      <c r="TPP1" s="80"/>
      <c r="TPQ1" s="80"/>
      <c r="TPR1" s="80"/>
      <c r="TPS1" s="80"/>
      <c r="TPT1" s="80"/>
      <c r="TPU1" s="80"/>
      <c r="TPV1" s="80"/>
      <c r="TPW1" s="80"/>
      <c r="TPX1" s="80"/>
      <c r="TPY1" s="80"/>
      <c r="TPZ1" s="80"/>
      <c r="TQA1" s="80"/>
      <c r="TQB1" s="80"/>
      <c r="TQC1" s="80"/>
      <c r="TQD1" s="80"/>
      <c r="TQE1" s="80"/>
      <c r="TQF1" s="80"/>
      <c r="TQG1" s="80"/>
      <c r="TQH1" s="80"/>
      <c r="TQI1" s="80"/>
      <c r="TQJ1" s="80"/>
      <c r="TQK1" s="80"/>
      <c r="TQL1" s="80"/>
      <c r="TQM1" s="80"/>
      <c r="TQN1" s="80"/>
      <c r="TQO1" s="80"/>
      <c r="TQP1" s="80"/>
      <c r="TQQ1" s="80"/>
      <c r="TQR1" s="80"/>
      <c r="TQS1" s="80"/>
      <c r="TQT1" s="80"/>
      <c r="TQU1" s="80"/>
      <c r="TQV1" s="80"/>
      <c r="TQW1" s="80"/>
      <c r="TQX1" s="80"/>
      <c r="TQY1" s="80"/>
      <c r="TQZ1" s="80"/>
      <c r="TRA1" s="80"/>
      <c r="TRB1" s="80"/>
      <c r="TRC1" s="80"/>
      <c r="TRD1" s="80"/>
      <c r="TRE1" s="80"/>
      <c r="TRF1" s="80"/>
      <c r="TRG1" s="80"/>
      <c r="TRH1" s="80"/>
      <c r="TRI1" s="80"/>
      <c r="TRJ1" s="80"/>
      <c r="TRK1" s="80"/>
      <c r="TRL1" s="80"/>
      <c r="TRM1" s="80"/>
      <c r="TRN1" s="80"/>
      <c r="TRO1" s="80"/>
      <c r="TRP1" s="80"/>
      <c r="TRQ1" s="80"/>
      <c r="TRR1" s="80"/>
      <c r="TRS1" s="80"/>
      <c r="TRT1" s="80"/>
      <c r="TRU1" s="80"/>
      <c r="TRV1" s="80"/>
      <c r="TRW1" s="80"/>
      <c r="TRX1" s="80"/>
      <c r="TRY1" s="80"/>
      <c r="TRZ1" s="80"/>
      <c r="TSA1" s="80"/>
      <c r="TSB1" s="80"/>
      <c r="TSC1" s="80"/>
      <c r="TSD1" s="80"/>
      <c r="TSE1" s="80"/>
      <c r="TSF1" s="80"/>
      <c r="TSG1" s="80"/>
      <c r="TSH1" s="80"/>
      <c r="TSI1" s="80"/>
      <c r="TSJ1" s="80"/>
      <c r="TSK1" s="80"/>
      <c r="TSL1" s="80"/>
      <c r="TSM1" s="80"/>
      <c r="TSN1" s="80"/>
      <c r="TSO1" s="80"/>
      <c r="TSP1" s="80"/>
      <c r="TSQ1" s="80"/>
      <c r="TSR1" s="80"/>
      <c r="TSS1" s="80"/>
      <c r="TST1" s="80"/>
      <c r="TSU1" s="80"/>
      <c r="TSV1" s="80"/>
      <c r="TSW1" s="80"/>
      <c r="TSX1" s="80"/>
      <c r="TSY1" s="80"/>
      <c r="TSZ1" s="80"/>
      <c r="TTA1" s="80"/>
      <c r="TTB1" s="80"/>
      <c r="TTC1" s="80"/>
      <c r="TTD1" s="80"/>
      <c r="TTE1" s="80"/>
      <c r="TTF1" s="80"/>
      <c r="TTG1" s="80"/>
      <c r="TTH1" s="80"/>
      <c r="TTI1" s="80"/>
      <c r="TTJ1" s="80"/>
      <c r="TTK1" s="80"/>
      <c r="TTL1" s="80"/>
      <c r="TTM1" s="80"/>
      <c r="TTN1" s="80"/>
      <c r="TTO1" s="80"/>
      <c r="TTP1" s="80"/>
      <c r="TTQ1" s="80"/>
      <c r="TTR1" s="80"/>
      <c r="TTS1" s="80"/>
      <c r="TTT1" s="80"/>
      <c r="TTU1" s="80"/>
      <c r="TTV1" s="80"/>
      <c r="TTW1" s="80"/>
      <c r="TTX1" s="80"/>
      <c r="TTY1" s="80"/>
      <c r="TTZ1" s="80"/>
      <c r="TUA1" s="80"/>
      <c r="TUB1" s="80"/>
      <c r="TUC1" s="80"/>
      <c r="TUD1" s="80"/>
      <c r="TUE1" s="80"/>
      <c r="TUF1" s="80"/>
      <c r="TUG1" s="80"/>
      <c r="TUH1" s="80"/>
      <c r="TUI1" s="80"/>
      <c r="TUJ1" s="80"/>
      <c r="TUK1" s="80"/>
      <c r="TUL1" s="80"/>
      <c r="TUM1" s="80"/>
      <c r="TUN1" s="80"/>
      <c r="TUO1" s="80"/>
      <c r="TUP1" s="80"/>
      <c r="TUQ1" s="80"/>
      <c r="TUR1" s="80"/>
      <c r="TUS1" s="80"/>
      <c r="TUT1" s="80"/>
      <c r="TUU1" s="80"/>
      <c r="TUV1" s="80"/>
      <c r="TUW1" s="80"/>
      <c r="TUX1" s="80"/>
      <c r="TUY1" s="80"/>
      <c r="TUZ1" s="80"/>
      <c r="TVA1" s="80"/>
      <c r="TVB1" s="80"/>
      <c r="TVC1" s="80"/>
      <c r="TVD1" s="80"/>
      <c r="TVE1" s="80"/>
      <c r="TVF1" s="80"/>
      <c r="TVG1" s="80"/>
      <c r="TVH1" s="80"/>
      <c r="TVI1" s="80"/>
      <c r="TVJ1" s="80"/>
      <c r="TVK1" s="80"/>
      <c r="TVL1" s="80"/>
      <c r="TVM1" s="80"/>
      <c r="TVN1" s="80"/>
      <c r="TVO1" s="80"/>
      <c r="TVP1" s="80"/>
      <c r="TVQ1" s="80"/>
      <c r="TVR1" s="80"/>
      <c r="TVS1" s="80"/>
      <c r="TVT1" s="80"/>
      <c r="TVU1" s="80"/>
      <c r="TVV1" s="80"/>
      <c r="TVW1" s="80"/>
      <c r="TVX1" s="80"/>
      <c r="TVY1" s="80"/>
      <c r="TVZ1" s="80"/>
      <c r="TWA1" s="80"/>
      <c r="TWB1" s="80"/>
      <c r="TWC1" s="80"/>
      <c r="TWD1" s="80"/>
      <c r="TWE1" s="80"/>
      <c r="TWF1" s="80"/>
      <c r="TWG1" s="80"/>
      <c r="TWH1" s="80"/>
      <c r="TWI1" s="80"/>
      <c r="TWJ1" s="80"/>
      <c r="TWK1" s="80"/>
      <c r="TWL1" s="80"/>
      <c r="TWM1" s="80"/>
      <c r="TWN1" s="80"/>
      <c r="TWO1" s="80"/>
      <c r="TWP1" s="80"/>
      <c r="TWQ1" s="80"/>
      <c r="TWR1" s="80"/>
      <c r="TWS1" s="80"/>
      <c r="TWT1" s="80"/>
      <c r="TWU1" s="80"/>
      <c r="TWV1" s="80"/>
      <c r="TWW1" s="80"/>
      <c r="TWX1" s="80"/>
      <c r="TWY1" s="80"/>
      <c r="TWZ1" s="80"/>
      <c r="TXA1" s="80"/>
      <c r="TXB1" s="80"/>
      <c r="TXC1" s="80"/>
      <c r="TXD1" s="80"/>
      <c r="TXE1" s="80"/>
      <c r="TXF1" s="80"/>
      <c r="TXG1" s="80"/>
      <c r="TXH1" s="80"/>
      <c r="TXI1" s="80"/>
      <c r="TXJ1" s="80"/>
      <c r="TXK1" s="80"/>
      <c r="TXL1" s="80"/>
      <c r="TXM1" s="80"/>
      <c r="TXN1" s="80"/>
      <c r="TXO1" s="80"/>
      <c r="TXP1" s="80"/>
      <c r="TXQ1" s="80"/>
      <c r="TXR1" s="80"/>
      <c r="TXS1" s="80"/>
      <c r="TXT1" s="80"/>
      <c r="TXU1" s="80"/>
      <c r="TXV1" s="80"/>
      <c r="TXW1" s="80"/>
      <c r="TXX1" s="80"/>
      <c r="TXY1" s="80"/>
      <c r="TXZ1" s="80"/>
      <c r="TYA1" s="80"/>
      <c r="TYB1" s="80"/>
      <c r="TYC1" s="80"/>
      <c r="TYD1" s="80"/>
      <c r="TYE1" s="80"/>
      <c r="TYF1" s="80"/>
      <c r="TYG1" s="80"/>
      <c r="TYH1" s="80"/>
      <c r="TYI1" s="80"/>
      <c r="TYJ1" s="80"/>
      <c r="TYK1" s="80"/>
      <c r="TYL1" s="80"/>
      <c r="TYM1" s="80"/>
      <c r="TYN1" s="80"/>
      <c r="TYO1" s="80"/>
      <c r="TYP1" s="80"/>
      <c r="TYQ1" s="80"/>
      <c r="TYR1" s="80"/>
      <c r="TYS1" s="80"/>
      <c r="TYT1" s="80"/>
      <c r="TYU1" s="80"/>
      <c r="TYV1" s="80"/>
      <c r="TYW1" s="80"/>
      <c r="TYX1" s="80"/>
      <c r="TYY1" s="80"/>
      <c r="TYZ1" s="80"/>
      <c r="TZA1" s="80"/>
      <c r="TZB1" s="80"/>
      <c r="TZC1" s="80"/>
      <c r="TZD1" s="80"/>
      <c r="TZE1" s="80"/>
      <c r="TZF1" s="80"/>
      <c r="TZG1" s="80"/>
      <c r="TZH1" s="80"/>
      <c r="TZI1" s="80"/>
      <c r="TZJ1" s="80"/>
      <c r="TZK1" s="80"/>
      <c r="TZL1" s="80"/>
      <c r="TZM1" s="80"/>
      <c r="TZN1" s="80"/>
      <c r="TZO1" s="80"/>
      <c r="TZP1" s="80"/>
      <c r="TZQ1" s="80"/>
      <c r="TZR1" s="80"/>
      <c r="TZS1" s="80"/>
      <c r="TZT1" s="80"/>
      <c r="TZU1" s="80"/>
      <c r="TZV1" s="80"/>
      <c r="TZW1" s="80"/>
      <c r="TZX1" s="80"/>
      <c r="TZY1" s="80"/>
      <c r="TZZ1" s="80"/>
      <c r="UAA1" s="80"/>
      <c r="UAB1" s="80"/>
      <c r="UAC1" s="80"/>
      <c r="UAD1" s="80"/>
      <c r="UAE1" s="80"/>
      <c r="UAF1" s="80"/>
      <c r="UAG1" s="80"/>
      <c r="UAH1" s="80"/>
      <c r="UAI1" s="80"/>
      <c r="UAJ1" s="80"/>
      <c r="UAK1" s="80"/>
      <c r="UAL1" s="80"/>
      <c r="UAM1" s="80"/>
      <c r="UAN1" s="80"/>
      <c r="UAO1" s="80"/>
      <c r="UAP1" s="80"/>
      <c r="UAQ1" s="80"/>
      <c r="UAR1" s="80"/>
      <c r="UAS1" s="80"/>
      <c r="UAT1" s="80"/>
      <c r="UAU1" s="80"/>
      <c r="UAV1" s="80"/>
      <c r="UAW1" s="80"/>
      <c r="UAX1" s="80"/>
      <c r="UAY1" s="80"/>
      <c r="UAZ1" s="80"/>
      <c r="UBA1" s="80"/>
      <c r="UBB1" s="80"/>
      <c r="UBC1" s="80"/>
      <c r="UBD1" s="80"/>
      <c r="UBE1" s="80"/>
      <c r="UBF1" s="80"/>
      <c r="UBG1" s="80"/>
      <c r="UBH1" s="80"/>
      <c r="UBI1" s="80"/>
      <c r="UBJ1" s="80"/>
      <c r="UBK1" s="80"/>
      <c r="UBL1" s="80"/>
      <c r="UBM1" s="80"/>
      <c r="UBN1" s="80"/>
      <c r="UBO1" s="80"/>
      <c r="UBP1" s="80"/>
      <c r="UBQ1" s="80"/>
      <c r="UBR1" s="80"/>
      <c r="UBS1" s="80"/>
      <c r="UBT1" s="80"/>
      <c r="UBU1" s="80"/>
      <c r="UBV1" s="80"/>
      <c r="UBW1" s="80"/>
      <c r="UBX1" s="80"/>
      <c r="UBY1" s="80"/>
      <c r="UBZ1" s="80"/>
      <c r="UCA1" s="80"/>
      <c r="UCB1" s="80"/>
      <c r="UCC1" s="80"/>
      <c r="UCD1" s="80"/>
      <c r="UCE1" s="80"/>
      <c r="UCF1" s="80"/>
      <c r="UCG1" s="80"/>
      <c r="UCH1" s="80"/>
      <c r="UCI1" s="80"/>
      <c r="UCJ1" s="80"/>
      <c r="UCK1" s="80"/>
      <c r="UCL1" s="80"/>
      <c r="UCM1" s="80"/>
      <c r="UCN1" s="80"/>
      <c r="UCO1" s="80"/>
      <c r="UCP1" s="80"/>
      <c r="UCQ1" s="80"/>
      <c r="UCR1" s="80"/>
      <c r="UCS1" s="80"/>
      <c r="UCT1" s="80"/>
      <c r="UCU1" s="80"/>
      <c r="UCV1" s="80"/>
      <c r="UCW1" s="80"/>
      <c r="UCX1" s="80"/>
      <c r="UCY1" s="80"/>
      <c r="UCZ1" s="80"/>
      <c r="UDA1" s="80"/>
      <c r="UDB1" s="80"/>
      <c r="UDC1" s="80"/>
      <c r="UDD1" s="80"/>
      <c r="UDE1" s="80"/>
      <c r="UDF1" s="80"/>
      <c r="UDG1" s="80"/>
      <c r="UDH1" s="80"/>
      <c r="UDI1" s="80"/>
      <c r="UDJ1" s="80"/>
      <c r="UDK1" s="80"/>
      <c r="UDL1" s="80"/>
      <c r="UDM1" s="80"/>
      <c r="UDN1" s="80"/>
      <c r="UDO1" s="80"/>
      <c r="UDP1" s="80"/>
      <c r="UDQ1" s="80"/>
      <c r="UDR1" s="80"/>
      <c r="UDS1" s="80"/>
      <c r="UDT1" s="80"/>
      <c r="UDU1" s="80"/>
      <c r="UDV1" s="80"/>
      <c r="UDW1" s="80"/>
      <c r="UDX1" s="80"/>
      <c r="UDY1" s="80"/>
      <c r="UDZ1" s="80"/>
      <c r="UEA1" s="80"/>
      <c r="UEB1" s="80"/>
      <c r="UEC1" s="80"/>
      <c r="UED1" s="80"/>
      <c r="UEE1" s="80"/>
      <c r="UEF1" s="80"/>
      <c r="UEG1" s="80"/>
      <c r="UEH1" s="80"/>
      <c r="UEI1" s="80"/>
      <c r="UEJ1" s="80"/>
      <c r="UEK1" s="80"/>
      <c r="UEL1" s="80"/>
      <c r="UEM1" s="80"/>
      <c r="UEN1" s="80"/>
      <c r="UEO1" s="80"/>
      <c r="UEP1" s="80"/>
      <c r="UEQ1" s="80"/>
      <c r="UER1" s="80"/>
      <c r="UES1" s="80"/>
      <c r="UET1" s="80"/>
      <c r="UEU1" s="80"/>
      <c r="UEV1" s="80"/>
      <c r="UEW1" s="80"/>
      <c r="UEX1" s="80"/>
      <c r="UEY1" s="80"/>
      <c r="UEZ1" s="80"/>
      <c r="UFA1" s="80"/>
      <c r="UFB1" s="80"/>
      <c r="UFC1" s="80"/>
      <c r="UFD1" s="80"/>
      <c r="UFE1" s="80"/>
      <c r="UFF1" s="80"/>
      <c r="UFG1" s="80"/>
      <c r="UFH1" s="80"/>
      <c r="UFI1" s="80"/>
      <c r="UFJ1" s="80"/>
      <c r="UFK1" s="80"/>
      <c r="UFL1" s="80"/>
      <c r="UFM1" s="80"/>
      <c r="UFN1" s="80"/>
      <c r="UFO1" s="80"/>
      <c r="UFP1" s="80"/>
      <c r="UFQ1" s="80"/>
      <c r="UFR1" s="80"/>
      <c r="UFS1" s="80"/>
      <c r="UFT1" s="80"/>
      <c r="UFU1" s="80"/>
      <c r="UFV1" s="80"/>
      <c r="UFW1" s="80"/>
      <c r="UFX1" s="80"/>
      <c r="UFY1" s="80"/>
      <c r="UFZ1" s="80"/>
      <c r="UGA1" s="80"/>
      <c r="UGB1" s="80"/>
      <c r="UGC1" s="80"/>
      <c r="UGD1" s="80"/>
      <c r="UGE1" s="80"/>
      <c r="UGF1" s="80"/>
      <c r="UGG1" s="80"/>
      <c r="UGH1" s="80"/>
      <c r="UGI1" s="80"/>
      <c r="UGJ1" s="80"/>
      <c r="UGK1" s="80"/>
      <c r="UGL1" s="80"/>
      <c r="UGM1" s="80"/>
      <c r="UGN1" s="80"/>
      <c r="UGO1" s="80"/>
      <c r="UGP1" s="80"/>
      <c r="UGQ1" s="80"/>
      <c r="UGR1" s="80"/>
      <c r="UGS1" s="80"/>
      <c r="UGT1" s="80"/>
      <c r="UGU1" s="80"/>
      <c r="UGV1" s="80"/>
      <c r="UGW1" s="80"/>
      <c r="UGX1" s="80"/>
      <c r="UGY1" s="80"/>
      <c r="UGZ1" s="80"/>
      <c r="UHA1" s="80"/>
      <c r="UHB1" s="80"/>
      <c r="UHC1" s="80"/>
      <c r="UHD1" s="80"/>
      <c r="UHE1" s="80"/>
      <c r="UHF1" s="80"/>
      <c r="UHG1" s="80"/>
      <c r="UHH1" s="80"/>
      <c r="UHI1" s="80"/>
      <c r="UHJ1" s="80"/>
      <c r="UHK1" s="80"/>
      <c r="UHL1" s="80"/>
      <c r="UHM1" s="80"/>
      <c r="UHN1" s="80"/>
      <c r="UHO1" s="80"/>
      <c r="UHP1" s="80"/>
      <c r="UHQ1" s="80"/>
      <c r="UHR1" s="80"/>
      <c r="UHS1" s="80"/>
      <c r="UHT1" s="80"/>
      <c r="UHU1" s="80"/>
      <c r="UHV1" s="80"/>
      <c r="UHW1" s="80"/>
      <c r="UHX1" s="80"/>
      <c r="UHY1" s="80"/>
      <c r="UHZ1" s="80"/>
      <c r="UIA1" s="80"/>
      <c r="UIB1" s="80"/>
      <c r="UIC1" s="80"/>
      <c r="UID1" s="80"/>
      <c r="UIE1" s="80"/>
      <c r="UIF1" s="80"/>
      <c r="UIG1" s="80"/>
      <c r="UIH1" s="80"/>
      <c r="UII1" s="80"/>
      <c r="UIJ1" s="80"/>
      <c r="UIK1" s="80"/>
      <c r="UIL1" s="80"/>
      <c r="UIM1" s="80"/>
      <c r="UIN1" s="80"/>
      <c r="UIO1" s="80"/>
      <c r="UIP1" s="80"/>
      <c r="UIQ1" s="80"/>
      <c r="UIR1" s="80"/>
      <c r="UIS1" s="80"/>
      <c r="UIT1" s="80"/>
      <c r="UIU1" s="80"/>
      <c r="UIV1" s="80"/>
      <c r="UIW1" s="80"/>
      <c r="UIX1" s="80"/>
      <c r="UIY1" s="80"/>
      <c r="UIZ1" s="80"/>
      <c r="UJA1" s="80"/>
      <c r="UJB1" s="80"/>
      <c r="UJC1" s="80"/>
      <c r="UJD1" s="80"/>
      <c r="UJE1" s="80"/>
      <c r="UJF1" s="80"/>
      <c r="UJG1" s="80"/>
      <c r="UJH1" s="80"/>
      <c r="UJI1" s="80"/>
      <c r="UJJ1" s="80"/>
      <c r="UJK1" s="80"/>
      <c r="UJL1" s="80"/>
      <c r="UJM1" s="80"/>
      <c r="UJN1" s="80"/>
      <c r="UJO1" s="80"/>
      <c r="UJP1" s="80"/>
      <c r="UJQ1" s="80"/>
      <c r="UJR1" s="80"/>
      <c r="UJS1" s="80"/>
      <c r="UJT1" s="80"/>
      <c r="UJU1" s="80"/>
      <c r="UJV1" s="80"/>
      <c r="UJW1" s="80"/>
      <c r="UJX1" s="80"/>
      <c r="UJY1" s="80"/>
      <c r="UJZ1" s="80"/>
      <c r="UKA1" s="80"/>
      <c r="UKB1" s="80"/>
      <c r="UKC1" s="80"/>
      <c r="UKD1" s="80"/>
      <c r="UKE1" s="80"/>
      <c r="UKF1" s="80"/>
      <c r="UKG1" s="80"/>
      <c r="UKH1" s="80"/>
      <c r="UKI1" s="80"/>
      <c r="UKJ1" s="80"/>
      <c r="UKK1" s="80"/>
      <c r="UKL1" s="80"/>
      <c r="UKM1" s="80"/>
      <c r="UKN1" s="80"/>
      <c r="UKO1" s="80"/>
      <c r="UKP1" s="80"/>
      <c r="UKQ1" s="80"/>
      <c r="UKR1" s="80"/>
      <c r="UKS1" s="80"/>
      <c r="UKT1" s="80"/>
      <c r="UKU1" s="80"/>
      <c r="UKV1" s="80"/>
      <c r="UKW1" s="80"/>
      <c r="UKX1" s="80"/>
      <c r="UKY1" s="80"/>
      <c r="UKZ1" s="80"/>
      <c r="ULA1" s="80"/>
      <c r="ULB1" s="80"/>
      <c r="ULC1" s="80"/>
      <c r="ULD1" s="80"/>
      <c r="ULE1" s="80"/>
      <c r="ULF1" s="80"/>
      <c r="ULG1" s="80"/>
      <c r="ULH1" s="80"/>
      <c r="ULI1" s="80"/>
      <c r="ULJ1" s="80"/>
      <c r="ULK1" s="80"/>
      <c r="ULL1" s="80"/>
      <c r="ULM1" s="80"/>
      <c r="ULN1" s="80"/>
      <c r="ULO1" s="80"/>
      <c r="ULP1" s="80"/>
      <c r="ULQ1" s="80"/>
      <c r="ULR1" s="80"/>
      <c r="ULS1" s="80"/>
      <c r="ULT1" s="80"/>
      <c r="ULU1" s="80"/>
      <c r="ULV1" s="80"/>
      <c r="ULW1" s="80"/>
      <c r="ULX1" s="80"/>
      <c r="ULY1" s="80"/>
      <c r="ULZ1" s="80"/>
      <c r="UMA1" s="80"/>
      <c r="UMB1" s="80"/>
      <c r="UMC1" s="80"/>
      <c r="UMD1" s="80"/>
      <c r="UME1" s="80"/>
      <c r="UMF1" s="80"/>
      <c r="UMG1" s="80"/>
      <c r="UMH1" s="80"/>
      <c r="UMI1" s="80"/>
      <c r="UMJ1" s="80"/>
      <c r="UMK1" s="80"/>
      <c r="UML1" s="80"/>
      <c r="UMM1" s="80"/>
      <c r="UMN1" s="80"/>
      <c r="UMO1" s="80"/>
      <c r="UMP1" s="80"/>
      <c r="UMQ1" s="80"/>
      <c r="UMR1" s="80"/>
      <c r="UMS1" s="80"/>
      <c r="UMT1" s="80"/>
      <c r="UMU1" s="80"/>
      <c r="UMV1" s="80"/>
      <c r="UMW1" s="80"/>
      <c r="UMX1" s="80"/>
      <c r="UMY1" s="80"/>
      <c r="UMZ1" s="80"/>
      <c r="UNA1" s="80"/>
      <c r="UNB1" s="80"/>
      <c r="UNC1" s="80"/>
      <c r="UND1" s="80"/>
      <c r="UNE1" s="80"/>
      <c r="UNF1" s="80"/>
      <c r="UNG1" s="80"/>
      <c r="UNH1" s="80"/>
      <c r="UNI1" s="80"/>
      <c r="UNJ1" s="80"/>
      <c r="UNK1" s="80"/>
      <c r="UNL1" s="80"/>
      <c r="UNM1" s="80"/>
      <c r="UNN1" s="80"/>
      <c r="UNO1" s="80"/>
      <c r="UNP1" s="80"/>
      <c r="UNQ1" s="80"/>
      <c r="UNR1" s="80"/>
      <c r="UNS1" s="80"/>
      <c r="UNT1" s="80"/>
      <c r="UNU1" s="80"/>
      <c r="UNV1" s="80"/>
      <c r="UNW1" s="80"/>
      <c r="UNX1" s="80"/>
      <c r="UNY1" s="80"/>
      <c r="UNZ1" s="80"/>
      <c r="UOA1" s="80"/>
      <c r="UOB1" s="80"/>
      <c r="UOC1" s="80"/>
      <c r="UOD1" s="80"/>
      <c r="UOE1" s="80"/>
      <c r="UOF1" s="80"/>
      <c r="UOG1" s="80"/>
      <c r="UOH1" s="80"/>
      <c r="UOI1" s="80"/>
      <c r="UOJ1" s="80"/>
      <c r="UOK1" s="80"/>
      <c r="UOL1" s="80"/>
      <c r="UOM1" s="80"/>
      <c r="UON1" s="80"/>
      <c r="UOO1" s="80"/>
      <c r="UOP1" s="80"/>
      <c r="UOQ1" s="80"/>
      <c r="UOR1" s="80"/>
      <c r="UOS1" s="80"/>
      <c r="UOT1" s="80"/>
      <c r="UOU1" s="80"/>
      <c r="UOV1" s="80"/>
      <c r="UOW1" s="80"/>
      <c r="UOX1" s="80"/>
      <c r="UOY1" s="80"/>
      <c r="UOZ1" s="80"/>
      <c r="UPA1" s="80"/>
      <c r="UPB1" s="80"/>
      <c r="UPC1" s="80"/>
      <c r="UPD1" s="80"/>
      <c r="UPE1" s="80"/>
      <c r="UPF1" s="80"/>
      <c r="UPG1" s="80"/>
      <c r="UPH1" s="80"/>
      <c r="UPI1" s="80"/>
      <c r="UPJ1" s="80"/>
      <c r="UPK1" s="80"/>
      <c r="UPL1" s="80"/>
      <c r="UPM1" s="80"/>
      <c r="UPN1" s="80"/>
      <c r="UPO1" s="80"/>
      <c r="UPP1" s="80"/>
      <c r="UPQ1" s="80"/>
      <c r="UPR1" s="80"/>
      <c r="UPS1" s="80"/>
      <c r="UPT1" s="80"/>
      <c r="UPU1" s="80"/>
      <c r="UPV1" s="80"/>
      <c r="UPW1" s="80"/>
      <c r="UPX1" s="80"/>
      <c r="UPY1" s="80"/>
      <c r="UPZ1" s="80"/>
      <c r="UQA1" s="80"/>
      <c r="UQB1" s="80"/>
      <c r="UQC1" s="80"/>
      <c r="UQD1" s="80"/>
      <c r="UQE1" s="80"/>
      <c r="UQF1" s="80"/>
      <c r="UQG1" s="80"/>
      <c r="UQH1" s="80"/>
      <c r="UQI1" s="80"/>
      <c r="UQJ1" s="80"/>
      <c r="UQK1" s="80"/>
      <c r="UQL1" s="80"/>
      <c r="UQM1" s="80"/>
      <c r="UQN1" s="80"/>
      <c r="UQO1" s="80"/>
      <c r="UQP1" s="80"/>
      <c r="UQQ1" s="80"/>
      <c r="UQR1" s="80"/>
      <c r="UQS1" s="80"/>
      <c r="UQT1" s="80"/>
      <c r="UQU1" s="80"/>
      <c r="UQV1" s="80"/>
      <c r="UQW1" s="80"/>
      <c r="UQX1" s="80"/>
      <c r="UQY1" s="80"/>
      <c r="UQZ1" s="80"/>
      <c r="URA1" s="80"/>
      <c r="URB1" s="80"/>
      <c r="URC1" s="80"/>
      <c r="URD1" s="80"/>
      <c r="URE1" s="80"/>
      <c r="URF1" s="80"/>
      <c r="URG1" s="80"/>
      <c r="URH1" s="80"/>
      <c r="URI1" s="80"/>
      <c r="URJ1" s="80"/>
      <c r="URK1" s="80"/>
      <c r="URL1" s="80"/>
      <c r="URM1" s="80"/>
      <c r="URN1" s="80"/>
      <c r="URO1" s="80"/>
      <c r="URP1" s="80"/>
      <c r="URQ1" s="80"/>
      <c r="URR1" s="80"/>
      <c r="URS1" s="80"/>
      <c r="URT1" s="80"/>
      <c r="URU1" s="80"/>
      <c r="URV1" s="80"/>
      <c r="URW1" s="80"/>
      <c r="URX1" s="80"/>
      <c r="URY1" s="80"/>
      <c r="URZ1" s="80"/>
      <c r="USA1" s="80"/>
      <c r="USB1" s="80"/>
      <c r="USC1" s="80"/>
      <c r="USD1" s="80"/>
      <c r="USE1" s="80"/>
      <c r="USF1" s="80"/>
      <c r="USG1" s="80"/>
      <c r="USH1" s="80"/>
      <c r="USI1" s="80"/>
      <c r="USJ1" s="80"/>
      <c r="USK1" s="80"/>
      <c r="USL1" s="80"/>
      <c r="USM1" s="80"/>
      <c r="USN1" s="80"/>
      <c r="USO1" s="80"/>
      <c r="USP1" s="80"/>
      <c r="USQ1" s="80"/>
      <c r="USR1" s="80"/>
      <c r="USS1" s="80"/>
      <c r="UST1" s="80"/>
      <c r="USU1" s="80"/>
      <c r="USV1" s="80"/>
      <c r="USW1" s="80"/>
      <c r="USX1" s="80"/>
      <c r="USY1" s="80"/>
      <c r="USZ1" s="80"/>
      <c r="UTA1" s="80"/>
      <c r="UTB1" s="80"/>
      <c r="UTC1" s="80"/>
      <c r="UTD1" s="80"/>
      <c r="UTE1" s="80"/>
      <c r="UTF1" s="80"/>
      <c r="UTG1" s="80"/>
      <c r="UTH1" s="80"/>
      <c r="UTI1" s="80"/>
      <c r="UTJ1" s="80"/>
      <c r="UTK1" s="80"/>
      <c r="UTL1" s="80"/>
      <c r="UTM1" s="80"/>
      <c r="UTN1" s="80"/>
      <c r="UTO1" s="80"/>
      <c r="UTP1" s="80"/>
      <c r="UTQ1" s="80"/>
      <c r="UTR1" s="80"/>
      <c r="UTS1" s="80"/>
      <c r="UTT1" s="80"/>
      <c r="UTU1" s="80"/>
      <c r="UTV1" s="80"/>
      <c r="UTW1" s="80"/>
      <c r="UTX1" s="80"/>
      <c r="UTY1" s="80"/>
      <c r="UTZ1" s="80"/>
      <c r="UUA1" s="80"/>
      <c r="UUB1" s="80"/>
      <c r="UUC1" s="80"/>
      <c r="UUD1" s="80"/>
      <c r="UUE1" s="80"/>
      <c r="UUF1" s="80"/>
      <c r="UUG1" s="80"/>
      <c r="UUH1" s="80"/>
      <c r="UUI1" s="80"/>
      <c r="UUJ1" s="80"/>
      <c r="UUK1" s="80"/>
      <c r="UUL1" s="80"/>
      <c r="UUM1" s="80"/>
      <c r="UUN1" s="80"/>
      <c r="UUO1" s="80"/>
      <c r="UUP1" s="80"/>
      <c r="UUQ1" s="80"/>
      <c r="UUR1" s="80"/>
      <c r="UUS1" s="80"/>
      <c r="UUT1" s="80"/>
      <c r="UUU1" s="80"/>
      <c r="UUV1" s="80"/>
      <c r="UUW1" s="80"/>
      <c r="UUX1" s="80"/>
      <c r="UUY1" s="80"/>
      <c r="UUZ1" s="80"/>
      <c r="UVA1" s="80"/>
      <c r="UVB1" s="80"/>
      <c r="UVC1" s="80"/>
      <c r="UVD1" s="80"/>
      <c r="UVE1" s="80"/>
      <c r="UVF1" s="80"/>
      <c r="UVG1" s="80"/>
      <c r="UVH1" s="80"/>
      <c r="UVI1" s="80"/>
      <c r="UVJ1" s="80"/>
      <c r="UVK1" s="80"/>
      <c r="UVL1" s="80"/>
      <c r="UVM1" s="80"/>
      <c r="UVN1" s="80"/>
      <c r="UVO1" s="80"/>
      <c r="UVP1" s="80"/>
      <c r="UVQ1" s="80"/>
      <c r="UVR1" s="80"/>
      <c r="UVS1" s="80"/>
      <c r="UVT1" s="80"/>
      <c r="UVU1" s="80"/>
      <c r="UVV1" s="80"/>
      <c r="UVW1" s="80"/>
      <c r="UVX1" s="80"/>
      <c r="UVY1" s="80"/>
      <c r="UVZ1" s="80"/>
      <c r="UWA1" s="80"/>
      <c r="UWB1" s="80"/>
      <c r="UWC1" s="80"/>
      <c r="UWD1" s="80"/>
      <c r="UWE1" s="80"/>
      <c r="UWF1" s="80"/>
      <c r="UWG1" s="80"/>
      <c r="UWH1" s="80"/>
      <c r="UWI1" s="80"/>
      <c r="UWJ1" s="80"/>
      <c r="UWK1" s="80"/>
      <c r="UWL1" s="80"/>
      <c r="UWM1" s="80"/>
      <c r="UWN1" s="80"/>
      <c r="UWO1" s="80"/>
      <c r="UWP1" s="80"/>
      <c r="UWQ1" s="80"/>
      <c r="UWR1" s="80"/>
      <c r="UWS1" s="80"/>
      <c r="UWT1" s="80"/>
      <c r="UWU1" s="80"/>
      <c r="UWV1" s="80"/>
      <c r="UWW1" s="80"/>
      <c r="UWX1" s="80"/>
      <c r="UWY1" s="80"/>
      <c r="UWZ1" s="80"/>
      <c r="UXA1" s="80"/>
      <c r="UXB1" s="80"/>
      <c r="UXC1" s="80"/>
      <c r="UXD1" s="80"/>
      <c r="UXE1" s="80"/>
      <c r="UXF1" s="80"/>
      <c r="UXG1" s="80"/>
      <c r="UXH1" s="80"/>
      <c r="UXI1" s="80"/>
      <c r="UXJ1" s="80"/>
      <c r="UXK1" s="80"/>
      <c r="UXL1" s="80"/>
      <c r="UXM1" s="80"/>
      <c r="UXN1" s="80"/>
      <c r="UXO1" s="80"/>
      <c r="UXP1" s="80"/>
      <c r="UXQ1" s="80"/>
      <c r="UXR1" s="80"/>
      <c r="UXS1" s="80"/>
      <c r="UXT1" s="80"/>
      <c r="UXU1" s="80"/>
      <c r="UXV1" s="80"/>
      <c r="UXW1" s="80"/>
      <c r="UXX1" s="80"/>
      <c r="UXY1" s="80"/>
      <c r="UXZ1" s="80"/>
      <c r="UYA1" s="80"/>
      <c r="UYB1" s="80"/>
      <c r="UYC1" s="80"/>
      <c r="UYD1" s="80"/>
      <c r="UYE1" s="80"/>
      <c r="UYF1" s="80"/>
      <c r="UYG1" s="80"/>
      <c r="UYH1" s="80"/>
      <c r="UYI1" s="80"/>
      <c r="UYJ1" s="80"/>
      <c r="UYK1" s="80"/>
      <c r="UYL1" s="80"/>
      <c r="UYM1" s="80"/>
      <c r="UYN1" s="80"/>
      <c r="UYO1" s="80"/>
      <c r="UYP1" s="80"/>
      <c r="UYQ1" s="80"/>
      <c r="UYR1" s="80"/>
      <c r="UYS1" s="80"/>
      <c r="UYT1" s="80"/>
      <c r="UYU1" s="80"/>
      <c r="UYV1" s="80"/>
      <c r="UYW1" s="80"/>
      <c r="UYX1" s="80"/>
      <c r="UYY1" s="80"/>
      <c r="UYZ1" s="80"/>
      <c r="UZA1" s="80"/>
      <c r="UZB1" s="80"/>
      <c r="UZC1" s="80"/>
      <c r="UZD1" s="80"/>
      <c r="UZE1" s="80"/>
      <c r="UZF1" s="80"/>
      <c r="UZG1" s="80"/>
      <c r="UZH1" s="80"/>
      <c r="UZI1" s="80"/>
      <c r="UZJ1" s="80"/>
      <c r="UZK1" s="80"/>
      <c r="UZL1" s="80"/>
      <c r="UZM1" s="80"/>
      <c r="UZN1" s="80"/>
      <c r="UZO1" s="80"/>
      <c r="UZP1" s="80"/>
      <c r="UZQ1" s="80"/>
      <c r="UZR1" s="80"/>
      <c r="UZS1" s="80"/>
      <c r="UZT1" s="80"/>
      <c r="UZU1" s="80"/>
      <c r="UZV1" s="80"/>
      <c r="UZW1" s="80"/>
      <c r="UZX1" s="80"/>
      <c r="UZY1" s="80"/>
      <c r="UZZ1" s="80"/>
      <c r="VAA1" s="80"/>
      <c r="VAB1" s="80"/>
      <c r="VAC1" s="80"/>
      <c r="VAD1" s="80"/>
      <c r="VAE1" s="80"/>
      <c r="VAF1" s="80"/>
      <c r="VAG1" s="80"/>
      <c r="VAH1" s="80"/>
      <c r="VAI1" s="80"/>
      <c r="VAJ1" s="80"/>
      <c r="VAK1" s="80"/>
      <c r="VAL1" s="80"/>
      <c r="VAM1" s="80"/>
      <c r="VAN1" s="80"/>
      <c r="VAO1" s="80"/>
      <c r="VAP1" s="80"/>
      <c r="VAQ1" s="80"/>
      <c r="VAR1" s="80"/>
      <c r="VAS1" s="80"/>
      <c r="VAT1" s="80"/>
      <c r="VAU1" s="80"/>
      <c r="VAV1" s="80"/>
      <c r="VAW1" s="80"/>
      <c r="VAX1" s="80"/>
      <c r="VAY1" s="80"/>
      <c r="VAZ1" s="80"/>
      <c r="VBA1" s="80"/>
      <c r="VBB1" s="80"/>
      <c r="VBC1" s="80"/>
      <c r="VBD1" s="80"/>
      <c r="VBE1" s="80"/>
      <c r="VBF1" s="80"/>
      <c r="VBG1" s="80"/>
      <c r="VBH1" s="80"/>
      <c r="VBI1" s="80"/>
      <c r="VBJ1" s="80"/>
      <c r="VBK1" s="80"/>
      <c r="VBL1" s="80"/>
      <c r="VBM1" s="80"/>
      <c r="VBN1" s="80"/>
      <c r="VBO1" s="80"/>
      <c r="VBP1" s="80"/>
      <c r="VBQ1" s="80"/>
      <c r="VBR1" s="80"/>
      <c r="VBS1" s="80"/>
      <c r="VBT1" s="80"/>
      <c r="VBU1" s="80"/>
      <c r="VBV1" s="80"/>
      <c r="VBW1" s="80"/>
      <c r="VBX1" s="80"/>
      <c r="VBY1" s="80"/>
      <c r="VBZ1" s="80"/>
      <c r="VCA1" s="80"/>
      <c r="VCB1" s="80"/>
      <c r="VCC1" s="80"/>
      <c r="VCD1" s="80"/>
      <c r="VCE1" s="80"/>
      <c r="VCF1" s="80"/>
      <c r="VCG1" s="80"/>
      <c r="VCH1" s="80"/>
      <c r="VCI1" s="80"/>
      <c r="VCJ1" s="80"/>
      <c r="VCK1" s="80"/>
      <c r="VCL1" s="80"/>
      <c r="VCM1" s="80"/>
      <c r="VCN1" s="80"/>
      <c r="VCO1" s="80"/>
      <c r="VCP1" s="80"/>
      <c r="VCQ1" s="80"/>
      <c r="VCR1" s="80"/>
      <c r="VCS1" s="80"/>
      <c r="VCT1" s="80"/>
      <c r="VCU1" s="80"/>
      <c r="VCV1" s="80"/>
      <c r="VCW1" s="80"/>
      <c r="VCX1" s="80"/>
      <c r="VCY1" s="80"/>
      <c r="VCZ1" s="80"/>
      <c r="VDA1" s="80"/>
      <c r="VDB1" s="80"/>
      <c r="VDC1" s="80"/>
      <c r="VDD1" s="80"/>
      <c r="VDE1" s="80"/>
      <c r="VDF1" s="80"/>
      <c r="VDG1" s="80"/>
      <c r="VDH1" s="80"/>
      <c r="VDI1" s="80"/>
      <c r="VDJ1" s="80"/>
      <c r="VDK1" s="80"/>
      <c r="VDL1" s="80"/>
      <c r="VDM1" s="80"/>
      <c r="VDN1" s="80"/>
      <c r="VDO1" s="80"/>
      <c r="VDP1" s="80"/>
      <c r="VDQ1" s="80"/>
      <c r="VDR1" s="80"/>
      <c r="VDS1" s="80"/>
      <c r="VDT1" s="80"/>
      <c r="VDU1" s="80"/>
      <c r="VDV1" s="80"/>
      <c r="VDW1" s="80"/>
      <c r="VDX1" s="80"/>
      <c r="VDY1" s="80"/>
      <c r="VDZ1" s="80"/>
      <c r="VEA1" s="80"/>
      <c r="VEB1" s="80"/>
      <c r="VEC1" s="80"/>
      <c r="VED1" s="80"/>
      <c r="VEE1" s="80"/>
      <c r="VEF1" s="80"/>
      <c r="VEG1" s="80"/>
      <c r="VEH1" s="80"/>
      <c r="VEI1" s="80"/>
      <c r="VEJ1" s="80"/>
      <c r="VEK1" s="80"/>
      <c r="VEL1" s="80"/>
      <c r="VEM1" s="80"/>
      <c r="VEN1" s="80"/>
      <c r="VEO1" s="80"/>
      <c r="VEP1" s="80"/>
      <c r="VEQ1" s="80"/>
      <c r="VER1" s="80"/>
      <c r="VES1" s="80"/>
      <c r="VET1" s="80"/>
      <c r="VEU1" s="80"/>
      <c r="VEV1" s="80"/>
      <c r="VEW1" s="80"/>
      <c r="VEX1" s="80"/>
      <c r="VEY1" s="80"/>
      <c r="VEZ1" s="80"/>
      <c r="VFA1" s="80"/>
      <c r="VFB1" s="80"/>
      <c r="VFC1" s="80"/>
      <c r="VFD1" s="80"/>
      <c r="VFE1" s="80"/>
      <c r="VFF1" s="80"/>
      <c r="VFG1" s="80"/>
      <c r="VFH1" s="80"/>
      <c r="VFI1" s="80"/>
      <c r="VFJ1" s="80"/>
      <c r="VFK1" s="80"/>
      <c r="VFL1" s="80"/>
      <c r="VFM1" s="80"/>
      <c r="VFN1" s="80"/>
      <c r="VFO1" s="80"/>
      <c r="VFP1" s="80"/>
      <c r="VFQ1" s="80"/>
      <c r="VFR1" s="80"/>
      <c r="VFS1" s="80"/>
      <c r="VFT1" s="80"/>
      <c r="VFU1" s="80"/>
      <c r="VFV1" s="80"/>
      <c r="VFW1" s="80"/>
      <c r="VFX1" s="80"/>
      <c r="VFY1" s="80"/>
      <c r="VFZ1" s="80"/>
      <c r="VGA1" s="80"/>
      <c r="VGB1" s="80"/>
      <c r="VGC1" s="80"/>
      <c r="VGD1" s="80"/>
      <c r="VGE1" s="80"/>
      <c r="VGF1" s="80"/>
      <c r="VGG1" s="80"/>
      <c r="VGH1" s="80"/>
      <c r="VGI1" s="80"/>
      <c r="VGJ1" s="80"/>
      <c r="VGK1" s="80"/>
      <c r="VGL1" s="80"/>
      <c r="VGM1" s="80"/>
      <c r="VGN1" s="80"/>
      <c r="VGO1" s="80"/>
      <c r="VGP1" s="80"/>
      <c r="VGQ1" s="80"/>
      <c r="VGR1" s="80"/>
      <c r="VGS1" s="80"/>
      <c r="VGT1" s="80"/>
      <c r="VGU1" s="80"/>
      <c r="VGV1" s="80"/>
      <c r="VGW1" s="80"/>
      <c r="VGX1" s="80"/>
      <c r="VGY1" s="80"/>
      <c r="VGZ1" s="80"/>
      <c r="VHA1" s="80"/>
      <c r="VHB1" s="80"/>
      <c r="VHC1" s="80"/>
      <c r="VHD1" s="80"/>
      <c r="VHE1" s="80"/>
      <c r="VHF1" s="80"/>
      <c r="VHG1" s="80"/>
      <c r="VHH1" s="80"/>
      <c r="VHI1" s="80"/>
      <c r="VHJ1" s="80"/>
      <c r="VHK1" s="80"/>
      <c r="VHL1" s="80"/>
      <c r="VHM1" s="80"/>
      <c r="VHN1" s="80"/>
      <c r="VHO1" s="80"/>
      <c r="VHP1" s="80"/>
      <c r="VHQ1" s="80"/>
      <c r="VHR1" s="80"/>
      <c r="VHS1" s="80"/>
      <c r="VHT1" s="80"/>
      <c r="VHU1" s="80"/>
      <c r="VHV1" s="80"/>
      <c r="VHW1" s="80"/>
      <c r="VHX1" s="80"/>
      <c r="VHY1" s="80"/>
      <c r="VHZ1" s="80"/>
      <c r="VIA1" s="80"/>
      <c r="VIB1" s="80"/>
      <c r="VIC1" s="80"/>
      <c r="VID1" s="80"/>
      <c r="VIE1" s="80"/>
      <c r="VIF1" s="80"/>
      <c r="VIG1" s="80"/>
      <c r="VIH1" s="80"/>
      <c r="VII1" s="80"/>
      <c r="VIJ1" s="80"/>
      <c r="VIK1" s="80"/>
      <c r="VIL1" s="80"/>
      <c r="VIM1" s="80"/>
      <c r="VIN1" s="80"/>
      <c r="VIO1" s="80"/>
      <c r="VIP1" s="80"/>
      <c r="VIQ1" s="80"/>
      <c r="VIR1" s="80"/>
      <c r="VIS1" s="80"/>
      <c r="VIT1" s="80"/>
      <c r="VIU1" s="80"/>
      <c r="VIV1" s="80"/>
      <c r="VIW1" s="80"/>
      <c r="VIX1" s="80"/>
      <c r="VIY1" s="80"/>
      <c r="VIZ1" s="80"/>
      <c r="VJA1" s="80"/>
      <c r="VJB1" s="80"/>
      <c r="VJC1" s="80"/>
      <c r="VJD1" s="80"/>
      <c r="VJE1" s="80"/>
      <c r="VJF1" s="80"/>
      <c r="VJG1" s="80"/>
      <c r="VJH1" s="80"/>
      <c r="VJI1" s="80"/>
      <c r="VJJ1" s="80"/>
      <c r="VJK1" s="80"/>
      <c r="VJL1" s="80"/>
      <c r="VJM1" s="80"/>
      <c r="VJN1" s="80"/>
      <c r="VJO1" s="80"/>
      <c r="VJP1" s="80"/>
      <c r="VJQ1" s="80"/>
      <c r="VJR1" s="80"/>
      <c r="VJS1" s="80"/>
      <c r="VJT1" s="80"/>
      <c r="VJU1" s="80"/>
      <c r="VJV1" s="80"/>
      <c r="VJW1" s="80"/>
      <c r="VJX1" s="80"/>
      <c r="VJY1" s="80"/>
      <c r="VJZ1" s="80"/>
      <c r="VKA1" s="80"/>
      <c r="VKB1" s="80"/>
      <c r="VKC1" s="80"/>
      <c r="VKD1" s="80"/>
      <c r="VKE1" s="80"/>
      <c r="VKF1" s="80"/>
      <c r="VKG1" s="80"/>
      <c r="VKH1" s="80"/>
      <c r="VKI1" s="80"/>
      <c r="VKJ1" s="80"/>
      <c r="VKK1" s="80"/>
      <c r="VKL1" s="80"/>
      <c r="VKM1" s="80"/>
      <c r="VKN1" s="80"/>
      <c r="VKO1" s="80"/>
      <c r="VKP1" s="80"/>
      <c r="VKQ1" s="80"/>
      <c r="VKR1" s="80"/>
      <c r="VKS1" s="80"/>
      <c r="VKT1" s="80"/>
      <c r="VKU1" s="80"/>
      <c r="VKV1" s="80"/>
      <c r="VKW1" s="80"/>
      <c r="VKX1" s="80"/>
      <c r="VKY1" s="80"/>
      <c r="VKZ1" s="80"/>
      <c r="VLA1" s="80"/>
      <c r="VLB1" s="80"/>
      <c r="VLC1" s="80"/>
      <c r="VLD1" s="80"/>
      <c r="VLE1" s="80"/>
      <c r="VLF1" s="80"/>
      <c r="VLG1" s="80"/>
      <c r="VLH1" s="80"/>
      <c r="VLI1" s="80"/>
      <c r="VLJ1" s="80"/>
      <c r="VLK1" s="80"/>
      <c r="VLL1" s="80"/>
      <c r="VLM1" s="80"/>
      <c r="VLN1" s="80"/>
      <c r="VLO1" s="80"/>
      <c r="VLP1" s="80"/>
      <c r="VLQ1" s="80"/>
      <c r="VLR1" s="80"/>
      <c r="VLS1" s="80"/>
      <c r="VLT1" s="80"/>
      <c r="VLU1" s="80"/>
      <c r="VLV1" s="80"/>
      <c r="VLW1" s="80"/>
      <c r="VLX1" s="80"/>
      <c r="VLY1" s="80"/>
      <c r="VLZ1" s="80"/>
      <c r="VMA1" s="80"/>
      <c r="VMB1" s="80"/>
      <c r="VMC1" s="80"/>
      <c r="VMD1" s="80"/>
      <c r="VME1" s="80"/>
      <c r="VMF1" s="80"/>
      <c r="VMG1" s="80"/>
      <c r="VMH1" s="80"/>
      <c r="VMI1" s="80"/>
      <c r="VMJ1" s="80"/>
      <c r="VMK1" s="80"/>
      <c r="VML1" s="80"/>
      <c r="VMM1" s="80"/>
      <c r="VMN1" s="80"/>
      <c r="VMO1" s="80"/>
      <c r="VMP1" s="80"/>
      <c r="VMQ1" s="80"/>
      <c r="VMR1" s="80"/>
      <c r="VMS1" s="80"/>
      <c r="VMT1" s="80"/>
      <c r="VMU1" s="80"/>
      <c r="VMV1" s="80"/>
      <c r="VMW1" s="80"/>
      <c r="VMX1" s="80"/>
      <c r="VMY1" s="80"/>
      <c r="VMZ1" s="80"/>
      <c r="VNA1" s="80"/>
      <c r="VNB1" s="80"/>
      <c r="VNC1" s="80"/>
      <c r="VND1" s="80"/>
      <c r="VNE1" s="80"/>
      <c r="VNF1" s="80"/>
      <c r="VNG1" s="80"/>
      <c r="VNH1" s="80"/>
      <c r="VNI1" s="80"/>
      <c r="VNJ1" s="80"/>
      <c r="VNK1" s="80"/>
      <c r="VNL1" s="80"/>
      <c r="VNM1" s="80"/>
      <c r="VNN1" s="80"/>
      <c r="VNO1" s="80"/>
      <c r="VNP1" s="80"/>
      <c r="VNQ1" s="80"/>
      <c r="VNR1" s="80"/>
      <c r="VNS1" s="80"/>
      <c r="VNT1" s="80"/>
      <c r="VNU1" s="80"/>
      <c r="VNV1" s="80"/>
      <c r="VNW1" s="80"/>
      <c r="VNX1" s="80"/>
      <c r="VNY1" s="80"/>
      <c r="VNZ1" s="80"/>
      <c r="VOA1" s="80"/>
      <c r="VOB1" s="80"/>
      <c r="VOC1" s="80"/>
      <c r="VOD1" s="80"/>
      <c r="VOE1" s="80"/>
      <c r="VOF1" s="80"/>
      <c r="VOG1" s="80"/>
      <c r="VOH1" s="80"/>
      <c r="VOI1" s="80"/>
      <c r="VOJ1" s="80"/>
      <c r="VOK1" s="80"/>
      <c r="VOL1" s="80"/>
      <c r="VOM1" s="80"/>
      <c r="VON1" s="80"/>
      <c r="VOO1" s="80"/>
      <c r="VOP1" s="80"/>
      <c r="VOQ1" s="80"/>
      <c r="VOR1" s="80"/>
      <c r="VOS1" s="80"/>
      <c r="VOT1" s="80"/>
      <c r="VOU1" s="80"/>
      <c r="VOV1" s="80"/>
      <c r="VOW1" s="80"/>
      <c r="VOX1" s="80"/>
      <c r="VOY1" s="80"/>
      <c r="VOZ1" s="80"/>
      <c r="VPA1" s="80"/>
      <c r="VPB1" s="80"/>
      <c r="VPC1" s="80"/>
      <c r="VPD1" s="80"/>
      <c r="VPE1" s="80"/>
      <c r="VPF1" s="80"/>
      <c r="VPG1" s="80"/>
      <c r="VPH1" s="80"/>
      <c r="VPI1" s="80"/>
      <c r="VPJ1" s="80"/>
      <c r="VPK1" s="80"/>
      <c r="VPL1" s="80"/>
      <c r="VPM1" s="80"/>
      <c r="VPN1" s="80"/>
      <c r="VPO1" s="80"/>
      <c r="VPP1" s="80"/>
      <c r="VPQ1" s="80"/>
      <c r="VPR1" s="80"/>
      <c r="VPS1" s="80"/>
      <c r="VPT1" s="80"/>
      <c r="VPU1" s="80"/>
      <c r="VPV1" s="80"/>
      <c r="VPW1" s="80"/>
      <c r="VPX1" s="80"/>
      <c r="VPY1" s="80"/>
      <c r="VPZ1" s="80"/>
      <c r="VQA1" s="80"/>
      <c r="VQB1" s="80"/>
      <c r="VQC1" s="80"/>
      <c r="VQD1" s="80"/>
      <c r="VQE1" s="80"/>
      <c r="VQF1" s="80"/>
      <c r="VQG1" s="80"/>
      <c r="VQH1" s="80"/>
      <c r="VQI1" s="80"/>
      <c r="VQJ1" s="80"/>
      <c r="VQK1" s="80"/>
      <c r="VQL1" s="80"/>
      <c r="VQM1" s="80"/>
      <c r="VQN1" s="80"/>
      <c r="VQO1" s="80"/>
      <c r="VQP1" s="80"/>
      <c r="VQQ1" s="80"/>
      <c r="VQR1" s="80"/>
      <c r="VQS1" s="80"/>
      <c r="VQT1" s="80"/>
      <c r="VQU1" s="80"/>
      <c r="VQV1" s="80"/>
      <c r="VQW1" s="80"/>
      <c r="VQX1" s="80"/>
      <c r="VQY1" s="80"/>
      <c r="VQZ1" s="80"/>
      <c r="VRA1" s="80"/>
      <c r="VRB1" s="80"/>
      <c r="VRC1" s="80"/>
      <c r="VRD1" s="80"/>
      <c r="VRE1" s="80"/>
      <c r="VRF1" s="80"/>
      <c r="VRG1" s="80"/>
      <c r="VRH1" s="80"/>
      <c r="VRI1" s="80"/>
      <c r="VRJ1" s="80"/>
      <c r="VRK1" s="80"/>
      <c r="VRL1" s="80"/>
      <c r="VRM1" s="80"/>
      <c r="VRN1" s="80"/>
      <c r="VRO1" s="80"/>
      <c r="VRP1" s="80"/>
      <c r="VRQ1" s="80"/>
      <c r="VRR1" s="80"/>
      <c r="VRS1" s="80"/>
      <c r="VRT1" s="80"/>
      <c r="VRU1" s="80"/>
      <c r="VRV1" s="80"/>
      <c r="VRW1" s="80"/>
      <c r="VRX1" s="80"/>
      <c r="VRY1" s="80"/>
      <c r="VRZ1" s="80"/>
      <c r="VSA1" s="80"/>
      <c r="VSB1" s="80"/>
      <c r="VSC1" s="80"/>
      <c r="VSD1" s="80"/>
      <c r="VSE1" s="80"/>
      <c r="VSF1" s="80"/>
      <c r="VSG1" s="80"/>
      <c r="VSH1" s="80"/>
      <c r="VSI1" s="80"/>
      <c r="VSJ1" s="80"/>
      <c r="VSK1" s="80"/>
      <c r="VSL1" s="80"/>
      <c r="VSM1" s="80"/>
      <c r="VSN1" s="80"/>
      <c r="VSO1" s="80"/>
      <c r="VSP1" s="80"/>
      <c r="VSQ1" s="80"/>
      <c r="VSR1" s="80"/>
      <c r="VSS1" s="80"/>
      <c r="VST1" s="80"/>
      <c r="VSU1" s="80"/>
      <c r="VSV1" s="80"/>
      <c r="VSW1" s="80"/>
      <c r="VSX1" s="80"/>
      <c r="VSY1" s="80"/>
      <c r="VSZ1" s="80"/>
      <c r="VTA1" s="80"/>
      <c r="VTB1" s="80"/>
      <c r="VTC1" s="80"/>
      <c r="VTD1" s="80"/>
      <c r="VTE1" s="80"/>
      <c r="VTF1" s="80"/>
      <c r="VTG1" s="80"/>
      <c r="VTH1" s="80"/>
      <c r="VTI1" s="80"/>
      <c r="VTJ1" s="80"/>
      <c r="VTK1" s="80"/>
      <c r="VTL1" s="80"/>
      <c r="VTM1" s="80"/>
      <c r="VTN1" s="80"/>
      <c r="VTO1" s="80"/>
      <c r="VTP1" s="80"/>
      <c r="VTQ1" s="80"/>
      <c r="VTR1" s="80"/>
      <c r="VTS1" s="80"/>
      <c r="VTT1" s="80"/>
      <c r="VTU1" s="80"/>
      <c r="VTV1" s="80"/>
      <c r="VTW1" s="80"/>
      <c r="VTX1" s="80"/>
      <c r="VTY1" s="80"/>
      <c r="VTZ1" s="80"/>
      <c r="VUA1" s="80"/>
      <c r="VUB1" s="80"/>
      <c r="VUC1" s="80"/>
      <c r="VUD1" s="80"/>
      <c r="VUE1" s="80"/>
      <c r="VUF1" s="80"/>
      <c r="VUG1" s="80"/>
      <c r="VUH1" s="80"/>
      <c r="VUI1" s="80"/>
      <c r="VUJ1" s="80"/>
      <c r="VUK1" s="80"/>
      <c r="VUL1" s="80"/>
      <c r="VUM1" s="80"/>
      <c r="VUN1" s="80"/>
      <c r="VUO1" s="80"/>
      <c r="VUP1" s="80"/>
      <c r="VUQ1" s="80"/>
      <c r="VUR1" s="80"/>
      <c r="VUS1" s="80"/>
      <c r="VUT1" s="80"/>
      <c r="VUU1" s="80"/>
      <c r="VUV1" s="80"/>
      <c r="VUW1" s="80"/>
      <c r="VUX1" s="80"/>
      <c r="VUY1" s="80"/>
      <c r="VUZ1" s="80"/>
      <c r="VVA1" s="80"/>
      <c r="VVB1" s="80"/>
      <c r="VVC1" s="80"/>
      <c r="VVD1" s="80"/>
      <c r="VVE1" s="80"/>
      <c r="VVF1" s="80"/>
      <c r="VVG1" s="80"/>
      <c r="VVH1" s="80"/>
      <c r="VVI1" s="80"/>
      <c r="VVJ1" s="80"/>
      <c r="VVK1" s="80"/>
      <c r="VVL1" s="80"/>
      <c r="VVM1" s="80"/>
      <c r="VVN1" s="80"/>
      <c r="VVO1" s="80"/>
      <c r="VVP1" s="80"/>
      <c r="VVQ1" s="80"/>
      <c r="VVR1" s="80"/>
      <c r="VVS1" s="80"/>
      <c r="VVT1" s="80"/>
      <c r="VVU1" s="80"/>
      <c r="VVV1" s="80"/>
      <c r="VVW1" s="80"/>
      <c r="VVX1" s="80"/>
      <c r="VVY1" s="80"/>
      <c r="VVZ1" s="80"/>
      <c r="VWA1" s="80"/>
      <c r="VWB1" s="80"/>
      <c r="VWC1" s="80"/>
      <c r="VWD1" s="80"/>
      <c r="VWE1" s="80"/>
      <c r="VWF1" s="80"/>
      <c r="VWG1" s="80"/>
      <c r="VWH1" s="80"/>
      <c r="VWI1" s="80"/>
      <c r="VWJ1" s="80"/>
      <c r="VWK1" s="80"/>
      <c r="VWL1" s="80"/>
      <c r="VWM1" s="80"/>
      <c r="VWN1" s="80"/>
      <c r="VWO1" s="80"/>
      <c r="VWP1" s="80"/>
      <c r="VWQ1" s="80"/>
      <c r="VWR1" s="80"/>
      <c r="VWS1" s="80"/>
      <c r="VWT1" s="80"/>
      <c r="VWU1" s="80"/>
      <c r="VWV1" s="80"/>
      <c r="VWW1" s="80"/>
      <c r="VWX1" s="80"/>
      <c r="VWY1" s="80"/>
      <c r="VWZ1" s="80"/>
      <c r="VXA1" s="80"/>
      <c r="VXB1" s="80"/>
      <c r="VXC1" s="80"/>
      <c r="VXD1" s="80"/>
      <c r="VXE1" s="80"/>
      <c r="VXF1" s="80"/>
      <c r="VXG1" s="80"/>
      <c r="VXH1" s="80"/>
      <c r="VXI1" s="80"/>
      <c r="VXJ1" s="80"/>
      <c r="VXK1" s="80"/>
      <c r="VXL1" s="80"/>
      <c r="VXM1" s="80"/>
      <c r="VXN1" s="80"/>
      <c r="VXO1" s="80"/>
      <c r="VXP1" s="80"/>
      <c r="VXQ1" s="80"/>
      <c r="VXR1" s="80"/>
      <c r="VXS1" s="80"/>
      <c r="VXT1" s="80"/>
      <c r="VXU1" s="80"/>
      <c r="VXV1" s="80"/>
      <c r="VXW1" s="80"/>
      <c r="VXX1" s="80"/>
      <c r="VXY1" s="80"/>
      <c r="VXZ1" s="80"/>
      <c r="VYA1" s="80"/>
      <c r="VYB1" s="80"/>
      <c r="VYC1" s="80"/>
      <c r="VYD1" s="80"/>
      <c r="VYE1" s="80"/>
      <c r="VYF1" s="80"/>
      <c r="VYG1" s="80"/>
      <c r="VYH1" s="80"/>
      <c r="VYI1" s="80"/>
      <c r="VYJ1" s="80"/>
      <c r="VYK1" s="80"/>
      <c r="VYL1" s="80"/>
      <c r="VYM1" s="80"/>
      <c r="VYN1" s="80"/>
      <c r="VYO1" s="80"/>
      <c r="VYP1" s="80"/>
      <c r="VYQ1" s="80"/>
      <c r="VYR1" s="80"/>
      <c r="VYS1" s="80"/>
      <c r="VYT1" s="80"/>
      <c r="VYU1" s="80"/>
      <c r="VYV1" s="80"/>
      <c r="VYW1" s="80"/>
      <c r="VYX1" s="80"/>
      <c r="VYY1" s="80"/>
      <c r="VYZ1" s="80"/>
      <c r="VZA1" s="80"/>
      <c r="VZB1" s="80"/>
      <c r="VZC1" s="80"/>
      <c r="VZD1" s="80"/>
      <c r="VZE1" s="80"/>
      <c r="VZF1" s="80"/>
      <c r="VZG1" s="80"/>
      <c r="VZH1" s="80"/>
      <c r="VZI1" s="80"/>
      <c r="VZJ1" s="80"/>
      <c r="VZK1" s="80"/>
      <c r="VZL1" s="80"/>
      <c r="VZM1" s="80"/>
      <c r="VZN1" s="80"/>
      <c r="VZO1" s="80"/>
      <c r="VZP1" s="80"/>
      <c r="VZQ1" s="80"/>
      <c r="VZR1" s="80"/>
      <c r="VZS1" s="80"/>
      <c r="VZT1" s="80"/>
      <c r="VZU1" s="80"/>
      <c r="VZV1" s="80"/>
      <c r="VZW1" s="80"/>
      <c r="VZX1" s="80"/>
      <c r="VZY1" s="80"/>
      <c r="VZZ1" s="80"/>
      <c r="WAA1" s="80"/>
      <c r="WAB1" s="80"/>
      <c r="WAC1" s="80"/>
      <c r="WAD1" s="80"/>
      <c r="WAE1" s="80"/>
      <c r="WAF1" s="80"/>
      <c r="WAG1" s="80"/>
      <c r="WAH1" s="80"/>
      <c r="WAI1" s="80"/>
      <c r="WAJ1" s="80"/>
      <c r="WAK1" s="80"/>
      <c r="WAL1" s="80"/>
      <c r="WAM1" s="80"/>
      <c r="WAN1" s="80"/>
      <c r="WAO1" s="80"/>
      <c r="WAP1" s="80"/>
      <c r="WAQ1" s="80"/>
      <c r="WAR1" s="80"/>
      <c r="WAS1" s="80"/>
      <c r="WAT1" s="80"/>
      <c r="WAU1" s="80"/>
      <c r="WAV1" s="80"/>
      <c r="WAW1" s="80"/>
      <c r="WAX1" s="80"/>
      <c r="WAY1" s="80"/>
      <c r="WAZ1" s="80"/>
      <c r="WBA1" s="80"/>
      <c r="WBB1" s="80"/>
      <c r="WBC1" s="80"/>
      <c r="WBD1" s="80"/>
      <c r="WBE1" s="80"/>
      <c r="WBF1" s="80"/>
      <c r="WBG1" s="80"/>
      <c r="WBH1" s="80"/>
      <c r="WBI1" s="80"/>
      <c r="WBJ1" s="80"/>
      <c r="WBK1" s="80"/>
      <c r="WBL1" s="80"/>
      <c r="WBM1" s="80"/>
      <c r="WBN1" s="80"/>
      <c r="WBO1" s="80"/>
      <c r="WBP1" s="80"/>
      <c r="WBQ1" s="80"/>
      <c r="WBR1" s="80"/>
      <c r="WBS1" s="80"/>
      <c r="WBT1" s="80"/>
      <c r="WBU1" s="80"/>
      <c r="WBV1" s="80"/>
      <c r="WBW1" s="80"/>
      <c r="WBX1" s="80"/>
      <c r="WBY1" s="80"/>
      <c r="WBZ1" s="80"/>
      <c r="WCA1" s="80"/>
      <c r="WCB1" s="80"/>
      <c r="WCC1" s="80"/>
      <c r="WCD1" s="80"/>
      <c r="WCE1" s="80"/>
      <c r="WCF1" s="80"/>
      <c r="WCG1" s="80"/>
      <c r="WCH1" s="80"/>
      <c r="WCI1" s="80"/>
      <c r="WCJ1" s="80"/>
      <c r="WCK1" s="80"/>
      <c r="WCL1" s="80"/>
      <c r="WCM1" s="80"/>
      <c r="WCN1" s="80"/>
      <c r="WCO1" s="80"/>
      <c r="WCP1" s="80"/>
      <c r="WCQ1" s="80"/>
      <c r="WCR1" s="80"/>
      <c r="WCS1" s="80"/>
      <c r="WCT1" s="80"/>
      <c r="WCU1" s="80"/>
      <c r="WCV1" s="80"/>
      <c r="WCW1" s="80"/>
      <c r="WCX1" s="80"/>
      <c r="WCY1" s="80"/>
      <c r="WCZ1" s="80"/>
      <c r="WDA1" s="80"/>
      <c r="WDB1" s="80"/>
      <c r="WDC1" s="80"/>
      <c r="WDD1" s="80"/>
      <c r="WDE1" s="80"/>
      <c r="WDF1" s="80"/>
      <c r="WDG1" s="80"/>
      <c r="WDH1" s="80"/>
      <c r="WDI1" s="80"/>
      <c r="WDJ1" s="80"/>
      <c r="WDK1" s="80"/>
      <c r="WDL1" s="80"/>
      <c r="WDM1" s="80"/>
      <c r="WDN1" s="80"/>
      <c r="WDO1" s="80"/>
      <c r="WDP1" s="80"/>
      <c r="WDQ1" s="80"/>
      <c r="WDR1" s="80"/>
      <c r="WDS1" s="80"/>
      <c r="WDT1" s="80"/>
      <c r="WDU1" s="80"/>
      <c r="WDV1" s="80"/>
      <c r="WDW1" s="80"/>
      <c r="WDX1" s="80"/>
      <c r="WDY1" s="80"/>
      <c r="WDZ1" s="80"/>
      <c r="WEA1" s="80"/>
      <c r="WEB1" s="80"/>
      <c r="WEC1" s="80"/>
      <c r="WED1" s="80"/>
      <c r="WEE1" s="80"/>
      <c r="WEF1" s="80"/>
      <c r="WEG1" s="80"/>
      <c r="WEH1" s="80"/>
      <c r="WEI1" s="80"/>
      <c r="WEJ1" s="80"/>
      <c r="WEK1" s="80"/>
      <c r="WEL1" s="80"/>
      <c r="WEM1" s="80"/>
      <c r="WEN1" s="80"/>
      <c r="WEO1" s="80"/>
      <c r="WEP1" s="80"/>
      <c r="WEQ1" s="80"/>
      <c r="WER1" s="80"/>
      <c r="WES1" s="80"/>
      <c r="WET1" s="80"/>
      <c r="WEU1" s="80"/>
      <c r="WEV1" s="80"/>
      <c r="WEW1" s="80"/>
      <c r="WEX1" s="80"/>
      <c r="WEY1" s="80"/>
      <c r="WEZ1" s="80"/>
      <c r="WFA1" s="80"/>
      <c r="WFB1" s="80"/>
      <c r="WFC1" s="80"/>
      <c r="WFD1" s="80"/>
      <c r="WFE1" s="80"/>
      <c r="WFF1" s="80"/>
      <c r="WFG1" s="80"/>
      <c r="WFH1" s="80"/>
      <c r="WFI1" s="80"/>
      <c r="WFJ1" s="80"/>
      <c r="WFK1" s="80"/>
      <c r="WFL1" s="80"/>
      <c r="WFM1" s="80"/>
      <c r="WFN1" s="80"/>
      <c r="WFO1" s="80"/>
      <c r="WFP1" s="80"/>
      <c r="WFQ1" s="80"/>
      <c r="WFR1" s="80"/>
      <c r="WFS1" s="80"/>
      <c r="WFT1" s="80"/>
      <c r="WFU1" s="80"/>
      <c r="WFV1" s="80"/>
      <c r="WFW1" s="80"/>
      <c r="WFX1" s="80"/>
      <c r="WFY1" s="80"/>
      <c r="WFZ1" s="80"/>
      <c r="WGA1" s="80"/>
      <c r="WGB1" s="80"/>
      <c r="WGC1" s="80"/>
      <c r="WGD1" s="80"/>
      <c r="WGE1" s="80"/>
      <c r="WGF1" s="80"/>
      <c r="WGG1" s="80"/>
      <c r="WGH1" s="80"/>
      <c r="WGI1" s="80"/>
      <c r="WGJ1" s="80"/>
      <c r="WGK1" s="80"/>
      <c r="WGL1" s="80"/>
      <c r="WGM1" s="80"/>
      <c r="WGN1" s="80"/>
      <c r="WGO1" s="80"/>
      <c r="WGP1" s="80"/>
      <c r="WGQ1" s="80"/>
      <c r="WGR1" s="80"/>
      <c r="WGS1" s="80"/>
      <c r="WGT1" s="80"/>
      <c r="WGU1" s="80"/>
      <c r="WGV1" s="80"/>
      <c r="WGW1" s="80"/>
      <c r="WGX1" s="80"/>
      <c r="WGY1" s="80"/>
      <c r="WGZ1" s="80"/>
      <c r="WHA1" s="80"/>
      <c r="WHB1" s="80"/>
      <c r="WHC1" s="80"/>
      <c r="WHD1" s="80"/>
      <c r="WHE1" s="80"/>
      <c r="WHF1" s="80"/>
      <c r="WHG1" s="80"/>
      <c r="WHH1" s="80"/>
      <c r="WHI1" s="80"/>
      <c r="WHJ1" s="80"/>
      <c r="WHK1" s="80"/>
      <c r="WHL1" s="80"/>
      <c r="WHM1" s="80"/>
      <c r="WHN1" s="80"/>
      <c r="WHO1" s="80"/>
      <c r="WHP1" s="80"/>
      <c r="WHQ1" s="80"/>
      <c r="WHR1" s="80"/>
      <c r="WHS1" s="80"/>
      <c r="WHT1" s="80"/>
      <c r="WHU1" s="80"/>
      <c r="WHV1" s="80"/>
      <c r="WHW1" s="80"/>
      <c r="WHX1" s="80"/>
      <c r="WHY1" s="80"/>
      <c r="WHZ1" s="80"/>
      <c r="WIA1" s="80"/>
      <c r="WIB1" s="80"/>
      <c r="WIC1" s="80"/>
      <c r="WID1" s="80"/>
      <c r="WIE1" s="80"/>
      <c r="WIF1" s="80"/>
      <c r="WIG1" s="80"/>
      <c r="WIH1" s="80"/>
      <c r="WII1" s="80"/>
      <c r="WIJ1" s="80"/>
      <c r="WIK1" s="80"/>
      <c r="WIL1" s="80"/>
      <c r="WIM1" s="80"/>
      <c r="WIN1" s="80"/>
      <c r="WIO1" s="80"/>
      <c r="WIP1" s="80"/>
      <c r="WIQ1" s="80"/>
      <c r="WIR1" s="80"/>
      <c r="WIS1" s="80"/>
      <c r="WIT1" s="80"/>
      <c r="WIU1" s="80"/>
      <c r="WIV1" s="80"/>
      <c r="WIW1" s="80"/>
      <c r="WIX1" s="80"/>
      <c r="WIY1" s="80"/>
      <c r="WIZ1" s="80"/>
      <c r="WJA1" s="80"/>
      <c r="WJB1" s="80"/>
      <c r="WJC1" s="80"/>
      <c r="WJD1" s="80"/>
      <c r="WJE1" s="80"/>
      <c r="WJF1" s="80"/>
      <c r="WJG1" s="80"/>
      <c r="WJH1" s="80"/>
      <c r="WJI1" s="80"/>
      <c r="WJJ1" s="80"/>
      <c r="WJK1" s="80"/>
      <c r="WJL1" s="80"/>
      <c r="WJM1" s="80"/>
      <c r="WJN1" s="80"/>
      <c r="WJO1" s="80"/>
      <c r="WJP1" s="80"/>
      <c r="WJQ1" s="80"/>
      <c r="WJR1" s="80"/>
      <c r="WJS1" s="80"/>
      <c r="WJT1" s="80"/>
      <c r="WJU1" s="80"/>
      <c r="WJV1" s="80"/>
      <c r="WJW1" s="80"/>
      <c r="WJX1" s="80"/>
      <c r="WJY1" s="80"/>
      <c r="WJZ1" s="80"/>
      <c r="WKA1" s="80"/>
      <c r="WKB1" s="80"/>
      <c r="WKC1" s="80"/>
      <c r="WKD1" s="80"/>
      <c r="WKE1" s="80"/>
      <c r="WKF1" s="80"/>
      <c r="WKG1" s="80"/>
      <c r="WKH1" s="80"/>
      <c r="WKI1" s="80"/>
      <c r="WKJ1" s="80"/>
      <c r="WKK1" s="80"/>
      <c r="WKL1" s="80"/>
      <c r="WKM1" s="80"/>
      <c r="WKN1" s="80"/>
      <c r="WKO1" s="80"/>
      <c r="WKP1" s="80"/>
      <c r="WKQ1" s="80"/>
      <c r="WKR1" s="80"/>
      <c r="WKS1" s="80"/>
      <c r="WKT1" s="80"/>
      <c r="WKU1" s="80"/>
      <c r="WKV1" s="80"/>
      <c r="WKW1" s="80"/>
      <c r="WKX1" s="80"/>
      <c r="WKY1" s="80"/>
      <c r="WKZ1" s="80"/>
      <c r="WLA1" s="80"/>
      <c r="WLB1" s="80"/>
      <c r="WLC1" s="80"/>
      <c r="WLD1" s="80"/>
      <c r="WLE1" s="80"/>
      <c r="WLF1" s="80"/>
      <c r="WLG1" s="80"/>
      <c r="WLH1" s="80"/>
      <c r="WLI1" s="80"/>
      <c r="WLJ1" s="80"/>
      <c r="WLK1" s="80"/>
      <c r="WLL1" s="80"/>
      <c r="WLM1" s="80"/>
      <c r="WLN1" s="80"/>
      <c r="WLO1" s="80"/>
      <c r="WLP1" s="80"/>
      <c r="WLQ1" s="80"/>
      <c r="WLR1" s="80"/>
      <c r="WLS1" s="80"/>
      <c r="WLT1" s="80"/>
      <c r="WLU1" s="80"/>
      <c r="WLV1" s="80"/>
      <c r="WLW1" s="80"/>
      <c r="WLX1" s="80"/>
      <c r="WLY1" s="80"/>
      <c r="WLZ1" s="80"/>
      <c r="WMA1" s="80"/>
      <c r="WMB1" s="80"/>
      <c r="WMC1" s="80"/>
      <c r="WMD1" s="80"/>
      <c r="WME1" s="80"/>
      <c r="WMF1" s="80"/>
      <c r="WMG1" s="80"/>
      <c r="WMH1" s="80"/>
      <c r="WMI1" s="80"/>
      <c r="WMJ1" s="80"/>
      <c r="WMK1" s="80"/>
      <c r="WML1" s="80"/>
      <c r="WMM1" s="80"/>
      <c r="WMN1" s="80"/>
      <c r="WMO1" s="80"/>
      <c r="WMP1" s="80"/>
      <c r="WMQ1" s="80"/>
      <c r="WMR1" s="80"/>
      <c r="WMS1" s="80"/>
      <c r="WMT1" s="80"/>
      <c r="WMU1" s="80"/>
      <c r="WMV1" s="80"/>
      <c r="WMW1" s="80"/>
      <c r="WMX1" s="80"/>
      <c r="WMY1" s="80"/>
      <c r="WMZ1" s="80"/>
      <c r="WNA1" s="80"/>
      <c r="WNB1" s="80"/>
      <c r="WNC1" s="80"/>
      <c r="WND1" s="80"/>
      <c r="WNE1" s="80"/>
      <c r="WNF1" s="80"/>
      <c r="WNG1" s="80"/>
      <c r="WNH1" s="80"/>
      <c r="WNI1" s="80"/>
      <c r="WNJ1" s="80"/>
      <c r="WNK1" s="80"/>
      <c r="WNL1" s="80"/>
      <c r="WNM1" s="80"/>
      <c r="WNN1" s="80"/>
      <c r="WNO1" s="80"/>
      <c r="WNP1" s="80"/>
      <c r="WNQ1" s="80"/>
      <c r="WNR1" s="80"/>
      <c r="WNS1" s="80"/>
      <c r="WNT1" s="80"/>
      <c r="WNU1" s="80"/>
      <c r="WNV1" s="80"/>
      <c r="WNW1" s="80"/>
      <c r="WNX1" s="80"/>
      <c r="WNY1" s="80"/>
      <c r="WNZ1" s="80"/>
      <c r="WOA1" s="80"/>
      <c r="WOB1" s="80"/>
      <c r="WOC1" s="80"/>
      <c r="WOD1" s="80"/>
      <c r="WOE1" s="80"/>
      <c r="WOF1" s="80"/>
      <c r="WOG1" s="80"/>
      <c r="WOH1" s="80"/>
      <c r="WOI1" s="80"/>
      <c r="WOJ1" s="80"/>
      <c r="WOK1" s="80"/>
      <c r="WOL1" s="80"/>
      <c r="WOM1" s="80"/>
      <c r="WON1" s="80"/>
      <c r="WOO1" s="80"/>
      <c r="WOP1" s="80"/>
      <c r="WOQ1" s="80"/>
      <c r="WOR1" s="80"/>
      <c r="WOS1" s="80"/>
      <c r="WOT1" s="80"/>
      <c r="WOU1" s="80"/>
      <c r="WOV1" s="80"/>
      <c r="WOW1" s="80"/>
      <c r="WOX1" s="80"/>
      <c r="WOY1" s="80"/>
      <c r="WOZ1" s="80"/>
      <c r="WPA1" s="80"/>
      <c r="WPB1" s="80"/>
      <c r="WPC1" s="80"/>
      <c r="WPD1" s="80"/>
      <c r="WPE1" s="80"/>
      <c r="WPF1" s="80"/>
      <c r="WPG1" s="80"/>
      <c r="WPH1" s="80"/>
      <c r="WPI1" s="80"/>
      <c r="WPJ1" s="80"/>
      <c r="WPK1" s="80"/>
      <c r="WPL1" s="80"/>
      <c r="WPM1" s="80"/>
      <c r="WPN1" s="80"/>
      <c r="WPO1" s="80"/>
      <c r="WPP1" s="80"/>
      <c r="WPQ1" s="80"/>
      <c r="WPR1" s="80"/>
      <c r="WPS1" s="80"/>
      <c r="WPT1" s="80"/>
      <c r="WPU1" s="80"/>
      <c r="WPV1" s="80"/>
      <c r="WPW1" s="80"/>
      <c r="WPX1" s="80"/>
      <c r="WPY1" s="80"/>
      <c r="WPZ1" s="80"/>
      <c r="WQA1" s="80"/>
      <c r="WQB1" s="80"/>
      <c r="WQC1" s="80"/>
      <c r="WQD1" s="80"/>
      <c r="WQE1" s="80"/>
      <c r="WQF1" s="80"/>
      <c r="WQG1" s="80"/>
      <c r="WQH1" s="80"/>
      <c r="WQI1" s="80"/>
      <c r="WQJ1" s="80"/>
      <c r="WQK1" s="80"/>
      <c r="WQL1" s="80"/>
      <c r="WQM1" s="80"/>
      <c r="WQN1" s="80"/>
      <c r="WQO1" s="80"/>
      <c r="WQP1" s="80"/>
      <c r="WQQ1" s="80"/>
      <c r="WQR1" s="80"/>
      <c r="WQS1" s="80"/>
      <c r="WQT1" s="80"/>
      <c r="WQU1" s="80"/>
      <c r="WQV1" s="80"/>
      <c r="WQW1" s="80"/>
      <c r="WQX1" s="80"/>
      <c r="WQY1" s="80"/>
      <c r="WQZ1" s="80"/>
      <c r="WRA1" s="80"/>
      <c r="WRB1" s="80"/>
      <c r="WRC1" s="80"/>
      <c r="WRD1" s="80"/>
      <c r="WRE1" s="80"/>
      <c r="WRF1" s="80"/>
      <c r="WRG1" s="80"/>
      <c r="WRH1" s="80"/>
      <c r="WRI1" s="80"/>
      <c r="WRJ1" s="80"/>
      <c r="WRK1" s="80"/>
      <c r="WRL1" s="80"/>
      <c r="WRM1" s="80"/>
      <c r="WRN1" s="80"/>
      <c r="WRO1" s="80"/>
      <c r="WRP1" s="80"/>
      <c r="WRQ1" s="80"/>
      <c r="WRR1" s="80"/>
      <c r="WRS1" s="80"/>
      <c r="WRT1" s="80"/>
      <c r="WRU1" s="80"/>
      <c r="WRV1" s="80"/>
      <c r="WRW1" s="80"/>
      <c r="WRX1" s="80"/>
      <c r="WRY1" s="80"/>
      <c r="WRZ1" s="80"/>
      <c r="WSA1" s="80"/>
      <c r="WSB1" s="80"/>
      <c r="WSC1" s="80"/>
      <c r="WSD1" s="80"/>
      <c r="WSE1" s="80"/>
      <c r="WSF1" s="80"/>
      <c r="WSG1" s="80"/>
      <c r="WSH1" s="80"/>
      <c r="WSI1" s="80"/>
      <c r="WSJ1" s="80"/>
      <c r="WSK1" s="80"/>
      <c r="WSL1" s="80"/>
      <c r="WSM1" s="80"/>
      <c r="WSN1" s="80"/>
      <c r="WSO1" s="80"/>
      <c r="WSP1" s="80"/>
      <c r="WSQ1" s="80"/>
      <c r="WSR1" s="80"/>
      <c r="WSS1" s="80"/>
      <c r="WST1" s="80"/>
      <c r="WSU1" s="80"/>
      <c r="WSV1" s="80"/>
      <c r="WSW1" s="80"/>
      <c r="WSX1" s="80"/>
      <c r="WSY1" s="80"/>
      <c r="WSZ1" s="80"/>
      <c r="WTA1" s="80"/>
      <c r="WTB1" s="80"/>
      <c r="WTC1" s="80"/>
      <c r="WTD1" s="80"/>
      <c r="WTE1" s="80"/>
      <c r="WTF1" s="80"/>
      <c r="WTG1" s="80"/>
      <c r="WTH1" s="80"/>
      <c r="WTI1" s="80"/>
      <c r="WTJ1" s="80"/>
      <c r="WTK1" s="80"/>
      <c r="WTL1" s="80"/>
      <c r="WTM1" s="80"/>
      <c r="WTN1" s="80"/>
      <c r="WTO1" s="80"/>
      <c r="WTP1" s="80"/>
      <c r="WTQ1" s="80"/>
      <c r="WTR1" s="80"/>
      <c r="WTS1" s="80"/>
      <c r="WTT1" s="80"/>
      <c r="WTU1" s="80"/>
      <c r="WTV1" s="80"/>
      <c r="WTW1" s="80"/>
      <c r="WTX1" s="80"/>
      <c r="WTY1" s="80"/>
      <c r="WTZ1" s="80"/>
      <c r="WUA1" s="80"/>
      <c r="WUB1" s="80"/>
      <c r="WUC1" s="80"/>
      <c r="WUD1" s="80"/>
      <c r="WUE1" s="80"/>
      <c r="WUF1" s="80"/>
      <c r="WUG1" s="80"/>
      <c r="WUH1" s="80"/>
      <c r="WUI1" s="80"/>
      <c r="WUJ1" s="80"/>
      <c r="WUK1" s="80"/>
      <c r="WUL1" s="80"/>
      <c r="WUM1" s="80"/>
      <c r="WUN1" s="80"/>
      <c r="WUO1" s="80"/>
      <c r="WUP1" s="80"/>
      <c r="WUQ1" s="80"/>
      <c r="WUR1" s="80"/>
      <c r="WUS1" s="80"/>
      <c r="WUT1" s="80"/>
      <c r="WUU1" s="80"/>
      <c r="WUV1" s="80"/>
      <c r="WUW1" s="80"/>
      <c r="WUX1" s="80"/>
      <c r="WUY1" s="80"/>
      <c r="WUZ1" s="80"/>
      <c r="WVA1" s="80"/>
      <c r="WVB1" s="80"/>
      <c r="WVC1" s="80"/>
      <c r="WVD1" s="80"/>
      <c r="WVE1" s="80"/>
      <c r="WVF1" s="80"/>
      <c r="WVG1" s="80"/>
      <c r="WVH1" s="80"/>
      <c r="WVI1" s="80"/>
      <c r="WVJ1" s="80"/>
      <c r="WVK1" s="80"/>
      <c r="WVL1" s="80"/>
      <c r="WVM1" s="80"/>
      <c r="WVN1" s="80"/>
      <c r="WVO1" s="80"/>
      <c r="WVP1" s="80"/>
      <c r="WVQ1" s="80"/>
      <c r="WVR1" s="80"/>
      <c r="WVS1" s="80"/>
      <c r="WVT1" s="80"/>
      <c r="WVU1" s="80"/>
      <c r="WVV1" s="80"/>
      <c r="WVW1" s="80"/>
      <c r="WVX1" s="80"/>
      <c r="WVY1" s="80"/>
      <c r="WVZ1" s="80"/>
      <c r="WWA1" s="80"/>
      <c r="WWB1" s="80"/>
      <c r="WWC1" s="80"/>
      <c r="WWD1" s="80"/>
    </row>
    <row r="2" spans="1:16150" s="79" customFormat="1">
      <c r="A2" s="87" t="s">
        <v>436</v>
      </c>
      <c r="B2" s="82">
        <v>1672859</v>
      </c>
      <c r="C2" s="83">
        <v>4120</v>
      </c>
      <c r="D2" s="83">
        <f t="shared" ref="D2:D16" si="0">RANK(C2,$C$2:$C$16,0)</f>
        <v>1</v>
      </c>
      <c r="E2" s="208">
        <v>3</v>
      </c>
      <c r="F2" s="85">
        <v>370</v>
      </c>
      <c r="G2" s="85">
        <f t="shared" ref="G2:G16" si="1">RANK(F2,$F$2:$F$16,0)</f>
        <v>1</v>
      </c>
      <c r="H2" s="211">
        <v>3</v>
      </c>
      <c r="I2" s="85">
        <v>1687</v>
      </c>
      <c r="J2" s="85">
        <f t="shared" ref="J2:J16" si="2">RANK(I2,$I$2:$I$16,0)</f>
        <v>1</v>
      </c>
      <c r="K2" s="211">
        <v>3</v>
      </c>
      <c r="L2" s="85">
        <v>2202</v>
      </c>
      <c r="M2" s="85">
        <f t="shared" ref="M2:M16" si="3">RANK(L2,$L$2:$L$16,0)</f>
        <v>1</v>
      </c>
      <c r="N2" s="211">
        <v>3</v>
      </c>
      <c r="O2" s="85">
        <v>57</v>
      </c>
      <c r="P2" s="85">
        <f t="shared" ref="P2:P16" si="4">RANK(O2,$O$2:$O$16,0)</f>
        <v>6</v>
      </c>
      <c r="Q2" s="211">
        <v>2</v>
      </c>
      <c r="R2" s="83">
        <f t="shared" ref="R2:R16" si="5">SUM(F2,I2,O2,L2)</f>
        <v>4316</v>
      </c>
      <c r="S2" s="204">
        <f>VLOOKUP(A2,'PIVOT TABLES'!$A$46:$B$60,2,FALSE)</f>
        <v>636796</v>
      </c>
      <c r="T2" s="207">
        <f t="shared" ref="T2:T16" si="6">S2/R2</f>
        <v>147.5430954587581</v>
      </c>
      <c r="U2" s="83">
        <f t="shared" ref="U2:U16" si="7">E2+H2+K2+N2+Q2</f>
        <v>14</v>
      </c>
      <c r="V2" s="83">
        <v>1</v>
      </c>
      <c r="W2" s="239">
        <f>$S2*($AK$2/100)</f>
        <v>31839.800000000003</v>
      </c>
      <c r="X2" s="239">
        <f>$S2*($AL$2/100)</f>
        <v>31839.800000000003</v>
      </c>
      <c r="Y2" s="240">
        <f>$S2*($AM$2/100)</f>
        <v>95519.4</v>
      </c>
      <c r="Z2" s="240">
        <f>$S2*($AN$2/100)</f>
        <v>95519.4</v>
      </c>
      <c r="AA2" s="240">
        <f>$S2*($AO$2/100)</f>
        <v>63679.600000000006</v>
      </c>
      <c r="AB2" s="240">
        <f>$S2*($AP$2/100)</f>
        <v>95519.4</v>
      </c>
      <c r="AC2" s="240">
        <f>$S2*($AQ$2/100)</f>
        <v>31839.800000000003</v>
      </c>
      <c r="AD2" s="241">
        <f>$S2*($AR$2/100)</f>
        <v>63679.600000000006</v>
      </c>
      <c r="AE2" s="242">
        <f>$S2*($AS$2/100)</f>
        <v>31839.800000000003</v>
      </c>
      <c r="AF2" s="242">
        <f>$S2*($AT$2/100)</f>
        <v>95519.4</v>
      </c>
      <c r="AG2" s="242">
        <f>$S2*($AU$2/100)</f>
        <v>0</v>
      </c>
      <c r="AH2" s="224"/>
      <c r="AI2" s="224"/>
      <c r="AJ2" s="224" t="str">
        <f>'Staff % Analysis'!B3</f>
        <v>BARCC</v>
      </c>
      <c r="AK2" s="231">
        <f>'Staff % Analysis'!C3</f>
        <v>5</v>
      </c>
      <c r="AL2" s="231">
        <f>'Staff % Analysis'!D3</f>
        <v>5</v>
      </c>
      <c r="AM2" s="231">
        <f>'Staff % Analysis'!E3</f>
        <v>15</v>
      </c>
      <c r="AN2" s="231">
        <f>'Staff % Analysis'!F3</f>
        <v>15</v>
      </c>
      <c r="AO2" s="231">
        <f>'Staff % Analysis'!G3</f>
        <v>10</v>
      </c>
      <c r="AP2" s="231">
        <f>'Staff % Analysis'!H3</f>
        <v>15</v>
      </c>
      <c r="AQ2" s="231">
        <f>'Staff % Analysis'!I3</f>
        <v>5</v>
      </c>
      <c r="AR2" s="231">
        <f>'Staff % Analysis'!J3</f>
        <v>10</v>
      </c>
      <c r="AS2" s="231">
        <f>'Staff % Analysis'!K3</f>
        <v>5</v>
      </c>
      <c r="AT2" s="231">
        <f>'Staff % Analysis'!L3</f>
        <v>15</v>
      </c>
      <c r="AU2" s="231">
        <f>'Staff % Analysis'!M3</f>
        <v>0</v>
      </c>
      <c r="AV2" s="231">
        <f>'Staff % Analysis'!N3</f>
        <v>100</v>
      </c>
      <c r="AW2" s="224">
        <f>'Staff % Analysis'!O3</f>
        <v>0</v>
      </c>
      <c r="AX2" s="224">
        <f>'Staff % Analysis'!P3</f>
        <v>0</v>
      </c>
      <c r="AY2" s="224">
        <f>'Staff % Analysis'!Q3</f>
        <v>0</v>
      </c>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c r="NS2" s="80"/>
      <c r="NT2" s="80"/>
      <c r="NU2" s="80"/>
      <c r="NV2" s="80"/>
      <c r="NW2" s="80"/>
      <c r="NX2" s="80"/>
      <c r="NY2" s="80"/>
      <c r="NZ2" s="80"/>
      <c r="OA2" s="80"/>
      <c r="OB2" s="80"/>
      <c r="OC2" s="80"/>
      <c r="OD2" s="80"/>
      <c r="OE2" s="80"/>
      <c r="OF2" s="80"/>
      <c r="OG2" s="80"/>
      <c r="OH2" s="80"/>
      <c r="OI2" s="80"/>
      <c r="OJ2" s="80"/>
      <c r="OK2" s="80"/>
      <c r="OL2" s="80"/>
      <c r="OM2" s="80"/>
      <c r="ON2" s="80"/>
      <c r="OO2" s="80"/>
      <c r="OP2" s="80"/>
      <c r="OQ2" s="80"/>
      <c r="OR2" s="80"/>
      <c r="OS2" s="80"/>
      <c r="OT2" s="80"/>
      <c r="OU2" s="80"/>
      <c r="OV2" s="80"/>
      <c r="OW2" s="80"/>
      <c r="OX2" s="80"/>
      <c r="OY2" s="80"/>
      <c r="OZ2" s="80"/>
      <c r="PA2" s="80"/>
      <c r="PB2" s="80"/>
      <c r="PC2" s="80"/>
      <c r="PD2" s="80"/>
      <c r="PE2" s="80"/>
      <c r="PF2" s="80"/>
      <c r="PG2" s="80"/>
      <c r="PH2" s="80"/>
      <c r="PI2" s="80"/>
      <c r="PJ2" s="80"/>
      <c r="PK2" s="80"/>
      <c r="PL2" s="80"/>
      <c r="PM2" s="80"/>
      <c r="PN2" s="80"/>
      <c r="PO2" s="80"/>
      <c r="PP2" s="80"/>
      <c r="PQ2" s="80"/>
      <c r="PR2" s="80"/>
      <c r="PS2" s="80"/>
      <c r="PT2" s="80"/>
      <c r="PU2" s="80"/>
      <c r="PV2" s="80"/>
      <c r="PW2" s="80"/>
      <c r="PX2" s="80"/>
      <c r="PY2" s="80"/>
      <c r="PZ2" s="80"/>
      <c r="QA2" s="80"/>
      <c r="QB2" s="80"/>
      <c r="QC2" s="80"/>
      <c r="QD2" s="80"/>
      <c r="QE2" s="80"/>
      <c r="QF2" s="80"/>
      <c r="QG2" s="80"/>
      <c r="QH2" s="80"/>
      <c r="QI2" s="80"/>
      <c r="QJ2" s="80"/>
      <c r="QK2" s="80"/>
      <c r="QL2" s="80"/>
      <c r="QM2" s="80"/>
      <c r="QN2" s="80"/>
      <c r="QO2" s="80"/>
      <c r="QP2" s="80"/>
      <c r="QQ2" s="80"/>
      <c r="QR2" s="80"/>
      <c r="QS2" s="80"/>
      <c r="QT2" s="80"/>
      <c r="QU2" s="80"/>
      <c r="QV2" s="80"/>
      <c r="QW2" s="80"/>
      <c r="QX2" s="80"/>
      <c r="QY2" s="80"/>
      <c r="QZ2" s="80"/>
      <c r="RA2" s="80"/>
      <c r="RB2" s="80"/>
      <c r="RC2" s="80"/>
      <c r="RD2" s="80"/>
      <c r="RE2" s="80"/>
      <c r="RF2" s="80"/>
      <c r="RG2" s="80"/>
      <c r="RH2" s="80"/>
      <c r="RI2" s="80"/>
      <c r="RJ2" s="80"/>
      <c r="RK2" s="80"/>
      <c r="RL2" s="80"/>
      <c r="RM2" s="80"/>
      <c r="RN2" s="80"/>
      <c r="RO2" s="80"/>
      <c r="RP2" s="80"/>
      <c r="RQ2" s="80"/>
      <c r="RR2" s="80"/>
      <c r="RS2" s="80"/>
      <c r="RT2" s="80"/>
      <c r="RU2" s="80"/>
      <c r="RV2" s="80"/>
      <c r="RW2" s="80"/>
      <c r="RX2" s="80"/>
      <c r="RY2" s="80"/>
      <c r="RZ2" s="80"/>
      <c r="SA2" s="80"/>
      <c r="SB2" s="80"/>
      <c r="SC2" s="80"/>
      <c r="SD2" s="80"/>
      <c r="SE2" s="80"/>
      <c r="SF2" s="80"/>
      <c r="SG2" s="80"/>
      <c r="SH2" s="80"/>
      <c r="SI2" s="80"/>
      <c r="SJ2" s="80"/>
      <c r="SK2" s="80"/>
      <c r="SL2" s="80"/>
      <c r="SM2" s="80"/>
      <c r="SN2" s="80"/>
      <c r="SO2" s="80"/>
      <c r="SP2" s="80"/>
      <c r="SQ2" s="80"/>
      <c r="SR2" s="80"/>
      <c r="SS2" s="80"/>
      <c r="ST2" s="80"/>
      <c r="SU2" s="80"/>
      <c r="SV2" s="80"/>
      <c r="SW2" s="80"/>
      <c r="SX2" s="80"/>
      <c r="SY2" s="80"/>
      <c r="SZ2" s="80"/>
      <c r="TA2" s="80"/>
      <c r="TB2" s="80"/>
      <c r="TC2" s="80"/>
      <c r="TD2" s="80"/>
      <c r="TE2" s="80"/>
      <c r="TF2" s="80"/>
      <c r="TG2" s="80"/>
      <c r="TH2" s="80"/>
      <c r="TI2" s="80"/>
      <c r="TJ2" s="80"/>
      <c r="TK2" s="80"/>
      <c r="TL2" s="80"/>
      <c r="TM2" s="80"/>
      <c r="TN2" s="80"/>
      <c r="TO2" s="80"/>
      <c r="TP2" s="80"/>
      <c r="TQ2" s="80"/>
      <c r="TR2" s="80"/>
      <c r="TS2" s="80"/>
      <c r="TT2" s="80"/>
      <c r="TU2" s="80"/>
      <c r="TV2" s="80"/>
      <c r="TW2" s="80"/>
      <c r="TX2" s="80"/>
      <c r="TY2" s="80"/>
      <c r="TZ2" s="80"/>
      <c r="UA2" s="80"/>
      <c r="UB2" s="80"/>
      <c r="UC2" s="80"/>
      <c r="UD2" s="80"/>
      <c r="UE2" s="80"/>
      <c r="UF2" s="80"/>
      <c r="UG2" s="80"/>
      <c r="UH2" s="80"/>
      <c r="UI2" s="80"/>
      <c r="UJ2" s="80"/>
      <c r="UK2" s="80"/>
      <c r="UL2" s="80"/>
      <c r="UM2" s="80"/>
      <c r="UN2" s="80"/>
      <c r="UO2" s="80"/>
      <c r="UP2" s="80"/>
      <c r="UQ2" s="80"/>
      <c r="UR2" s="80"/>
      <c r="US2" s="80"/>
      <c r="UT2" s="80"/>
      <c r="UU2" s="80"/>
      <c r="UV2" s="80"/>
      <c r="UW2" s="80"/>
      <c r="UX2" s="80"/>
      <c r="UY2" s="80"/>
      <c r="UZ2" s="80"/>
      <c r="VA2" s="80"/>
      <c r="VB2" s="80"/>
      <c r="VC2" s="80"/>
      <c r="VD2" s="80"/>
      <c r="VE2" s="80"/>
      <c r="VF2" s="80"/>
      <c r="VG2" s="80"/>
      <c r="VH2" s="80"/>
      <c r="VI2" s="80"/>
      <c r="VJ2" s="80"/>
      <c r="VK2" s="80"/>
      <c r="VL2" s="80"/>
      <c r="VM2" s="80"/>
      <c r="VN2" s="80"/>
      <c r="VO2" s="80"/>
      <c r="VP2" s="80"/>
      <c r="VQ2" s="80"/>
      <c r="VR2" s="80"/>
      <c r="VS2" s="80"/>
      <c r="VT2" s="80"/>
      <c r="VU2" s="80"/>
      <c r="VV2" s="80"/>
      <c r="VW2" s="80"/>
      <c r="VX2" s="80"/>
      <c r="VY2" s="80"/>
      <c r="VZ2" s="80"/>
      <c r="WA2" s="80"/>
      <c r="WB2" s="80"/>
      <c r="WC2" s="80"/>
      <c r="WD2" s="80"/>
      <c r="WE2" s="80"/>
      <c r="WF2" s="80"/>
      <c r="WG2" s="80"/>
      <c r="WH2" s="80"/>
      <c r="WI2" s="80"/>
      <c r="WJ2" s="80"/>
      <c r="WK2" s="80"/>
      <c r="WL2" s="80"/>
      <c r="WM2" s="80"/>
      <c r="WN2" s="80"/>
      <c r="WO2" s="80"/>
      <c r="WP2" s="80"/>
      <c r="WQ2" s="80"/>
      <c r="WR2" s="80"/>
      <c r="WS2" s="80"/>
      <c r="WT2" s="80"/>
      <c r="WU2" s="80"/>
      <c r="WV2" s="80"/>
      <c r="WW2" s="80"/>
      <c r="WX2" s="80"/>
      <c r="WY2" s="80"/>
      <c r="WZ2" s="80"/>
      <c r="XA2" s="80"/>
      <c r="XB2" s="80"/>
      <c r="XC2" s="80"/>
      <c r="XD2" s="80"/>
      <c r="XE2" s="80"/>
      <c r="XF2" s="80"/>
      <c r="XG2" s="80"/>
      <c r="XH2" s="80"/>
      <c r="XI2" s="80"/>
      <c r="XJ2" s="80"/>
      <c r="XK2" s="80"/>
      <c r="XL2" s="80"/>
      <c r="XM2" s="80"/>
      <c r="XN2" s="80"/>
      <c r="XO2" s="80"/>
      <c r="XP2" s="80"/>
      <c r="XQ2" s="80"/>
      <c r="XR2" s="80"/>
      <c r="XS2" s="80"/>
      <c r="XT2" s="80"/>
      <c r="XU2" s="80"/>
      <c r="XV2" s="80"/>
      <c r="XW2" s="80"/>
      <c r="XX2" s="80"/>
      <c r="XY2" s="80"/>
      <c r="XZ2" s="80"/>
      <c r="YA2" s="80"/>
      <c r="YB2" s="80"/>
      <c r="YC2" s="80"/>
      <c r="YD2" s="80"/>
      <c r="YE2" s="80"/>
      <c r="YF2" s="80"/>
      <c r="YG2" s="80"/>
      <c r="YH2" s="80"/>
      <c r="YI2" s="80"/>
      <c r="YJ2" s="80"/>
      <c r="YK2" s="80"/>
      <c r="YL2" s="80"/>
      <c r="YM2" s="80"/>
      <c r="YN2" s="80"/>
      <c r="YO2" s="80"/>
      <c r="YP2" s="80"/>
      <c r="YQ2" s="80"/>
      <c r="YR2" s="80"/>
      <c r="YS2" s="80"/>
      <c r="YT2" s="80"/>
      <c r="YU2" s="80"/>
      <c r="YV2" s="80"/>
      <c r="YW2" s="80"/>
      <c r="YX2" s="80"/>
      <c r="YY2" s="80"/>
      <c r="YZ2" s="80"/>
      <c r="ZA2" s="80"/>
      <c r="ZB2" s="80"/>
      <c r="ZC2" s="80"/>
      <c r="ZD2" s="80"/>
      <c r="ZE2" s="80"/>
      <c r="ZF2" s="80"/>
      <c r="ZG2" s="80"/>
      <c r="ZH2" s="80"/>
      <c r="ZI2" s="80"/>
      <c r="ZJ2" s="80"/>
      <c r="ZK2" s="80"/>
      <c r="ZL2" s="80"/>
      <c r="ZM2" s="80"/>
      <c r="ZN2" s="80"/>
      <c r="ZO2" s="80"/>
      <c r="ZP2" s="80"/>
      <c r="ZQ2" s="80"/>
      <c r="ZR2" s="80"/>
      <c r="ZS2" s="80"/>
      <c r="ZT2" s="80"/>
      <c r="ZU2" s="80"/>
      <c r="ZV2" s="80"/>
      <c r="ZW2" s="80"/>
      <c r="ZX2" s="80"/>
      <c r="ZY2" s="80"/>
      <c r="ZZ2" s="80"/>
      <c r="AAA2" s="80"/>
      <c r="AAB2" s="80"/>
      <c r="AAC2" s="80"/>
      <c r="AAD2" s="80"/>
      <c r="AAE2" s="80"/>
      <c r="AAF2" s="80"/>
      <c r="AAG2" s="80"/>
      <c r="AAH2" s="80"/>
      <c r="AAI2" s="80"/>
      <c r="AAJ2" s="80"/>
      <c r="AAK2" s="80"/>
      <c r="AAL2" s="80"/>
      <c r="AAM2" s="80"/>
      <c r="AAN2" s="80"/>
      <c r="AAO2" s="80"/>
      <c r="AAP2" s="80"/>
      <c r="AAQ2" s="80"/>
      <c r="AAR2" s="80"/>
      <c r="AAS2" s="80"/>
      <c r="AAT2" s="80"/>
      <c r="AAU2" s="80"/>
      <c r="AAV2" s="80"/>
      <c r="AAW2" s="80"/>
      <c r="AAX2" s="80"/>
      <c r="AAY2" s="80"/>
      <c r="AAZ2" s="80"/>
      <c r="ABA2" s="80"/>
      <c r="ABB2" s="80"/>
      <c r="ABC2" s="80"/>
      <c r="ABD2" s="80"/>
      <c r="ABE2" s="80"/>
      <c r="ABF2" s="80"/>
      <c r="ABG2" s="80"/>
      <c r="ABH2" s="80"/>
      <c r="ABI2" s="80"/>
      <c r="ABJ2" s="80"/>
      <c r="ABK2" s="80"/>
      <c r="ABL2" s="80"/>
      <c r="ABM2" s="80"/>
      <c r="ABN2" s="80"/>
      <c r="ABO2" s="80"/>
      <c r="ABP2" s="80"/>
      <c r="ABQ2" s="80"/>
      <c r="ABR2" s="80"/>
      <c r="ABS2" s="80"/>
      <c r="ABT2" s="80"/>
      <c r="ABU2" s="80"/>
      <c r="ABV2" s="80"/>
      <c r="ABW2" s="80"/>
      <c r="ABX2" s="80"/>
      <c r="ABY2" s="80"/>
      <c r="ABZ2" s="80"/>
      <c r="ACA2" s="80"/>
      <c r="ACB2" s="80"/>
      <c r="ACC2" s="80"/>
      <c r="ACD2" s="80"/>
      <c r="ACE2" s="80"/>
      <c r="ACF2" s="80"/>
      <c r="ACG2" s="80"/>
      <c r="ACH2" s="80"/>
      <c r="ACI2" s="80"/>
      <c r="ACJ2" s="80"/>
      <c r="ACK2" s="80"/>
      <c r="ACL2" s="80"/>
      <c r="ACM2" s="80"/>
      <c r="ACN2" s="80"/>
      <c r="ACO2" s="80"/>
      <c r="ACP2" s="80"/>
      <c r="ACQ2" s="80"/>
      <c r="ACR2" s="80"/>
      <c r="ACS2" s="80"/>
      <c r="ACT2" s="80"/>
      <c r="ACU2" s="80"/>
      <c r="ACV2" s="80"/>
      <c r="ACW2" s="80"/>
      <c r="ACX2" s="80"/>
      <c r="ACY2" s="80"/>
      <c r="ACZ2" s="80"/>
      <c r="ADA2" s="80"/>
      <c r="ADB2" s="80"/>
      <c r="ADC2" s="80"/>
      <c r="ADD2" s="80"/>
      <c r="ADE2" s="80"/>
      <c r="ADF2" s="80"/>
      <c r="ADG2" s="80"/>
      <c r="ADH2" s="80"/>
      <c r="ADI2" s="80"/>
      <c r="ADJ2" s="80"/>
      <c r="ADK2" s="80"/>
      <c r="ADL2" s="80"/>
      <c r="ADM2" s="80"/>
      <c r="ADN2" s="80"/>
      <c r="ADO2" s="80"/>
      <c r="ADP2" s="80"/>
      <c r="ADQ2" s="80"/>
      <c r="ADR2" s="80"/>
      <c r="ADS2" s="80"/>
      <c r="ADT2" s="80"/>
      <c r="ADU2" s="80"/>
      <c r="ADV2" s="80"/>
      <c r="ADW2" s="80"/>
      <c r="ADX2" s="80"/>
      <c r="ADY2" s="80"/>
      <c r="ADZ2" s="80"/>
      <c r="AEA2" s="80"/>
      <c r="AEB2" s="80"/>
      <c r="AEC2" s="80"/>
      <c r="AED2" s="80"/>
      <c r="AEE2" s="80"/>
      <c r="AEF2" s="80"/>
      <c r="AEG2" s="80"/>
      <c r="AEH2" s="80"/>
      <c r="AEI2" s="80"/>
      <c r="AEJ2" s="80"/>
      <c r="AEK2" s="80"/>
      <c r="AEL2" s="80"/>
      <c r="AEM2" s="80"/>
      <c r="AEN2" s="80"/>
      <c r="AEO2" s="80"/>
      <c r="AEP2" s="80"/>
      <c r="AEQ2" s="80"/>
      <c r="AER2" s="80"/>
      <c r="AES2" s="80"/>
      <c r="AET2" s="80"/>
      <c r="AEU2" s="80"/>
      <c r="AEV2" s="80"/>
      <c r="AEW2" s="80"/>
      <c r="AEX2" s="80"/>
      <c r="AEY2" s="80"/>
      <c r="AEZ2" s="80"/>
      <c r="AFA2" s="80"/>
      <c r="AFB2" s="80"/>
      <c r="AFC2" s="80"/>
      <c r="AFD2" s="80"/>
      <c r="AFE2" s="80"/>
      <c r="AFF2" s="80"/>
      <c r="AFG2" s="80"/>
      <c r="AFH2" s="80"/>
      <c r="AFI2" s="80"/>
      <c r="AFJ2" s="80"/>
      <c r="AFK2" s="80"/>
      <c r="AFL2" s="80"/>
      <c r="AFM2" s="80"/>
      <c r="AFN2" s="80"/>
      <c r="AFO2" s="80"/>
      <c r="AFP2" s="80"/>
      <c r="AFQ2" s="80"/>
      <c r="AFR2" s="80"/>
      <c r="AFS2" s="80"/>
      <c r="AFT2" s="80"/>
      <c r="AFU2" s="80"/>
      <c r="AFV2" s="80"/>
      <c r="AFW2" s="80"/>
      <c r="AFX2" s="80"/>
      <c r="AFY2" s="80"/>
      <c r="AFZ2" s="80"/>
      <c r="AGA2" s="80"/>
      <c r="AGB2" s="80"/>
      <c r="AGC2" s="80"/>
      <c r="AGD2" s="80"/>
      <c r="AGE2" s="80"/>
      <c r="AGF2" s="80"/>
      <c r="AGG2" s="80"/>
      <c r="AGH2" s="80"/>
      <c r="AGI2" s="80"/>
      <c r="AGJ2" s="80"/>
      <c r="AGK2" s="80"/>
      <c r="AGL2" s="80"/>
      <c r="AGM2" s="80"/>
      <c r="AGN2" s="80"/>
      <c r="AGO2" s="80"/>
      <c r="AGP2" s="80"/>
      <c r="AGQ2" s="80"/>
      <c r="AGR2" s="80"/>
      <c r="AGS2" s="80"/>
      <c r="AGT2" s="80"/>
      <c r="AGU2" s="80"/>
      <c r="AGV2" s="80"/>
      <c r="AGW2" s="80"/>
      <c r="AGX2" s="80"/>
      <c r="AGY2" s="80"/>
      <c r="AGZ2" s="80"/>
      <c r="AHA2" s="80"/>
      <c r="AHB2" s="80"/>
      <c r="AHC2" s="80"/>
      <c r="AHD2" s="80"/>
      <c r="AHE2" s="80"/>
      <c r="AHF2" s="80"/>
      <c r="AHG2" s="80"/>
      <c r="AHH2" s="80"/>
      <c r="AHI2" s="80"/>
      <c r="AHJ2" s="80"/>
      <c r="AHK2" s="80"/>
      <c r="AHL2" s="80"/>
      <c r="AHM2" s="80"/>
      <c r="AHN2" s="80"/>
      <c r="AHO2" s="80"/>
      <c r="AHP2" s="80"/>
      <c r="AHQ2" s="80"/>
      <c r="AHR2" s="80"/>
      <c r="AHS2" s="80"/>
      <c r="AHT2" s="80"/>
      <c r="AHU2" s="80"/>
      <c r="AHV2" s="80"/>
      <c r="AHW2" s="80"/>
      <c r="AHX2" s="80"/>
      <c r="AHY2" s="80"/>
      <c r="AHZ2" s="80"/>
      <c r="AIA2" s="80"/>
      <c r="AIB2" s="80"/>
      <c r="AIC2" s="80"/>
      <c r="AID2" s="80"/>
      <c r="AIE2" s="80"/>
      <c r="AIF2" s="80"/>
      <c r="AIG2" s="80"/>
      <c r="AIH2" s="80"/>
      <c r="AII2" s="80"/>
      <c r="AIJ2" s="80"/>
      <c r="AIK2" s="80"/>
      <c r="AIL2" s="80"/>
      <c r="AIM2" s="80"/>
      <c r="AIN2" s="80"/>
      <c r="AIO2" s="80"/>
      <c r="AIP2" s="80"/>
      <c r="AIQ2" s="80"/>
      <c r="AIR2" s="80"/>
      <c r="AIS2" s="80"/>
      <c r="AIT2" s="80"/>
      <c r="AIU2" s="80"/>
      <c r="AIV2" s="80"/>
      <c r="AIW2" s="80"/>
      <c r="AIX2" s="80"/>
      <c r="AIY2" s="80"/>
      <c r="AIZ2" s="80"/>
      <c r="AJA2" s="80"/>
      <c r="AJB2" s="80"/>
      <c r="AJC2" s="80"/>
      <c r="AJD2" s="80"/>
      <c r="AJE2" s="80"/>
      <c r="AJF2" s="80"/>
      <c r="AJG2" s="80"/>
      <c r="AJH2" s="80"/>
      <c r="AJI2" s="80"/>
      <c r="AJJ2" s="80"/>
      <c r="AJK2" s="80"/>
      <c r="AJL2" s="80"/>
      <c r="AJM2" s="80"/>
      <c r="AJN2" s="80"/>
      <c r="AJO2" s="80"/>
      <c r="AJP2" s="80"/>
      <c r="AJQ2" s="80"/>
      <c r="AJR2" s="80"/>
      <c r="AJS2" s="80"/>
      <c r="AJT2" s="80"/>
      <c r="AJU2" s="80"/>
      <c r="AJV2" s="80"/>
      <c r="AJW2" s="80"/>
      <c r="AJX2" s="80"/>
      <c r="AJY2" s="80"/>
      <c r="AJZ2" s="80"/>
      <c r="AKA2" s="80"/>
      <c r="AKB2" s="80"/>
      <c r="AKC2" s="80"/>
      <c r="AKD2" s="80"/>
      <c r="AKE2" s="80"/>
      <c r="AKF2" s="80"/>
      <c r="AKG2" s="80"/>
      <c r="AKH2" s="80"/>
      <c r="AKI2" s="80"/>
      <c r="AKJ2" s="80"/>
      <c r="AKK2" s="80"/>
      <c r="AKL2" s="80"/>
      <c r="AKM2" s="80"/>
      <c r="AKN2" s="80"/>
      <c r="AKO2" s="80"/>
      <c r="AKP2" s="80"/>
      <c r="AKQ2" s="80"/>
      <c r="AKR2" s="80"/>
      <c r="AKS2" s="80"/>
      <c r="AKT2" s="80"/>
      <c r="AKU2" s="80"/>
      <c r="AKV2" s="80"/>
      <c r="AKW2" s="80"/>
      <c r="AKX2" s="80"/>
      <c r="AKY2" s="80"/>
      <c r="AKZ2" s="80"/>
      <c r="ALA2" s="80"/>
      <c r="ALB2" s="80"/>
      <c r="ALC2" s="80"/>
      <c r="ALD2" s="80"/>
      <c r="ALE2" s="80"/>
      <c r="ALF2" s="80"/>
      <c r="ALG2" s="80"/>
      <c r="ALH2" s="80"/>
      <c r="ALI2" s="80"/>
      <c r="ALJ2" s="80"/>
      <c r="ALK2" s="80"/>
      <c r="ALL2" s="80"/>
      <c r="ALM2" s="80"/>
      <c r="ALN2" s="80"/>
      <c r="ALO2" s="80"/>
      <c r="ALP2" s="80"/>
      <c r="ALQ2" s="80"/>
      <c r="ALR2" s="80"/>
      <c r="ALS2" s="80"/>
      <c r="ALT2" s="80"/>
      <c r="ALU2" s="80"/>
      <c r="ALV2" s="80"/>
      <c r="ALW2" s="80"/>
      <c r="ALX2" s="80"/>
      <c r="ALY2" s="80"/>
      <c r="ALZ2" s="80"/>
      <c r="AMA2" s="80"/>
      <c r="AMB2" s="80"/>
      <c r="AMC2" s="80"/>
      <c r="AMD2" s="80"/>
      <c r="AME2" s="80"/>
      <c r="AMF2" s="80"/>
      <c r="AMG2" s="80"/>
      <c r="AMH2" s="80"/>
      <c r="AMI2" s="80"/>
      <c r="AMJ2" s="80"/>
      <c r="AMK2" s="80"/>
      <c r="AML2" s="80"/>
      <c r="AMM2" s="80"/>
      <c r="AMN2" s="80"/>
      <c r="AMO2" s="80"/>
      <c r="AMP2" s="80"/>
      <c r="AMQ2" s="80"/>
      <c r="AMR2" s="80"/>
      <c r="AMS2" s="80"/>
      <c r="AMT2" s="80"/>
      <c r="AMU2" s="80"/>
      <c r="AMV2" s="80"/>
      <c r="AMW2" s="80"/>
      <c r="AMX2" s="80"/>
      <c r="AMY2" s="80"/>
      <c r="AMZ2" s="80"/>
      <c r="ANA2" s="80"/>
      <c r="ANB2" s="80"/>
      <c r="ANC2" s="80"/>
      <c r="AND2" s="80"/>
      <c r="ANE2" s="80"/>
      <c r="ANF2" s="80"/>
      <c r="ANG2" s="80"/>
      <c r="ANH2" s="80"/>
      <c r="ANI2" s="80"/>
      <c r="ANJ2" s="80"/>
      <c r="ANK2" s="80"/>
      <c r="ANL2" s="80"/>
      <c r="ANM2" s="80"/>
      <c r="ANN2" s="80"/>
      <c r="ANO2" s="80"/>
      <c r="ANP2" s="80"/>
      <c r="ANQ2" s="80"/>
      <c r="ANR2" s="80"/>
      <c r="ANS2" s="80"/>
      <c r="ANT2" s="80"/>
      <c r="ANU2" s="80"/>
      <c r="ANV2" s="80"/>
      <c r="ANW2" s="80"/>
      <c r="ANX2" s="80"/>
      <c r="ANY2" s="80"/>
      <c r="ANZ2" s="80"/>
      <c r="AOA2" s="80"/>
      <c r="AOB2" s="80"/>
      <c r="AOC2" s="80"/>
      <c r="AOD2" s="80"/>
      <c r="AOE2" s="80"/>
      <c r="AOF2" s="80"/>
      <c r="AOG2" s="80"/>
      <c r="AOH2" s="80"/>
      <c r="AOI2" s="80"/>
      <c r="AOJ2" s="80"/>
      <c r="AOK2" s="80"/>
      <c r="AOL2" s="80"/>
      <c r="AOM2" s="80"/>
      <c r="AON2" s="80"/>
      <c r="AOO2" s="80"/>
      <c r="AOP2" s="80"/>
      <c r="AOQ2" s="80"/>
      <c r="AOR2" s="80"/>
      <c r="AOS2" s="80"/>
      <c r="AOT2" s="80"/>
      <c r="AOU2" s="80"/>
      <c r="AOV2" s="80"/>
      <c r="AOW2" s="80"/>
      <c r="AOX2" s="80"/>
      <c r="AOY2" s="80"/>
      <c r="AOZ2" s="80"/>
      <c r="APA2" s="80"/>
      <c r="APB2" s="80"/>
      <c r="APC2" s="80"/>
      <c r="APD2" s="80"/>
      <c r="APE2" s="80"/>
      <c r="APF2" s="80"/>
      <c r="APG2" s="80"/>
      <c r="APH2" s="80"/>
      <c r="API2" s="80"/>
      <c r="APJ2" s="80"/>
      <c r="APK2" s="80"/>
      <c r="APL2" s="80"/>
      <c r="APM2" s="80"/>
      <c r="APN2" s="80"/>
      <c r="APO2" s="80"/>
      <c r="APP2" s="80"/>
      <c r="APQ2" s="80"/>
      <c r="APR2" s="80"/>
      <c r="APS2" s="80"/>
      <c r="APT2" s="80"/>
      <c r="APU2" s="80"/>
      <c r="APV2" s="80"/>
      <c r="APW2" s="80"/>
      <c r="APX2" s="80"/>
      <c r="APY2" s="80"/>
      <c r="APZ2" s="80"/>
      <c r="AQA2" s="80"/>
      <c r="AQB2" s="80"/>
      <c r="AQC2" s="80"/>
      <c r="AQD2" s="80"/>
      <c r="AQE2" s="80"/>
      <c r="AQF2" s="80"/>
      <c r="AQG2" s="80"/>
      <c r="AQH2" s="80"/>
      <c r="AQI2" s="80"/>
      <c r="AQJ2" s="80"/>
      <c r="AQK2" s="80"/>
      <c r="AQL2" s="80"/>
      <c r="AQM2" s="80"/>
      <c r="AQN2" s="80"/>
      <c r="AQO2" s="80"/>
      <c r="AQP2" s="80"/>
      <c r="AQQ2" s="80"/>
      <c r="AQR2" s="80"/>
      <c r="AQS2" s="80"/>
      <c r="AQT2" s="80"/>
      <c r="AQU2" s="80"/>
      <c r="AQV2" s="80"/>
      <c r="AQW2" s="80"/>
      <c r="AQX2" s="80"/>
      <c r="AQY2" s="80"/>
      <c r="AQZ2" s="80"/>
      <c r="ARA2" s="80"/>
      <c r="ARB2" s="80"/>
      <c r="ARC2" s="80"/>
      <c r="ARD2" s="80"/>
      <c r="ARE2" s="80"/>
      <c r="ARF2" s="80"/>
      <c r="ARG2" s="80"/>
      <c r="ARH2" s="80"/>
      <c r="ARI2" s="80"/>
      <c r="ARJ2" s="80"/>
      <c r="ARK2" s="80"/>
      <c r="ARL2" s="80"/>
      <c r="ARM2" s="80"/>
      <c r="ARN2" s="80"/>
      <c r="ARO2" s="80"/>
      <c r="ARP2" s="80"/>
      <c r="ARQ2" s="80"/>
      <c r="ARR2" s="80"/>
      <c r="ARS2" s="80"/>
      <c r="ART2" s="80"/>
      <c r="ARU2" s="80"/>
      <c r="ARV2" s="80"/>
      <c r="ARW2" s="80"/>
      <c r="ARX2" s="80"/>
      <c r="ARY2" s="80"/>
      <c r="ARZ2" s="80"/>
      <c r="ASA2" s="80"/>
      <c r="ASB2" s="80"/>
      <c r="ASC2" s="80"/>
      <c r="ASD2" s="80"/>
      <c r="ASE2" s="80"/>
      <c r="ASF2" s="80"/>
      <c r="ASG2" s="80"/>
      <c r="ASH2" s="80"/>
      <c r="ASI2" s="80"/>
      <c r="ASJ2" s="80"/>
      <c r="ASK2" s="80"/>
      <c r="ASL2" s="80"/>
      <c r="ASM2" s="80"/>
      <c r="ASN2" s="80"/>
      <c r="ASO2" s="80"/>
      <c r="ASP2" s="80"/>
      <c r="ASQ2" s="80"/>
      <c r="ASR2" s="80"/>
      <c r="ASS2" s="80"/>
      <c r="AST2" s="80"/>
      <c r="ASU2" s="80"/>
      <c r="ASV2" s="80"/>
      <c r="ASW2" s="80"/>
      <c r="ASX2" s="80"/>
      <c r="ASY2" s="80"/>
      <c r="ASZ2" s="80"/>
      <c r="ATA2" s="80"/>
      <c r="ATB2" s="80"/>
      <c r="ATC2" s="80"/>
      <c r="ATD2" s="80"/>
      <c r="ATE2" s="80"/>
      <c r="ATF2" s="80"/>
      <c r="ATG2" s="80"/>
      <c r="ATH2" s="80"/>
      <c r="ATI2" s="80"/>
      <c r="ATJ2" s="80"/>
      <c r="ATK2" s="80"/>
      <c r="ATL2" s="80"/>
      <c r="ATM2" s="80"/>
      <c r="ATN2" s="80"/>
      <c r="ATO2" s="80"/>
      <c r="ATP2" s="80"/>
      <c r="ATQ2" s="80"/>
      <c r="ATR2" s="80"/>
      <c r="ATS2" s="80"/>
      <c r="ATT2" s="80"/>
      <c r="ATU2" s="80"/>
      <c r="ATV2" s="80"/>
      <c r="ATW2" s="80"/>
      <c r="ATX2" s="80"/>
      <c r="ATY2" s="80"/>
      <c r="ATZ2" s="80"/>
      <c r="AUA2" s="80"/>
      <c r="AUB2" s="80"/>
      <c r="AUC2" s="80"/>
      <c r="AUD2" s="80"/>
      <c r="AUE2" s="80"/>
      <c r="AUF2" s="80"/>
      <c r="AUG2" s="80"/>
      <c r="AUH2" s="80"/>
      <c r="AUI2" s="80"/>
      <c r="AUJ2" s="80"/>
      <c r="AUK2" s="80"/>
      <c r="AUL2" s="80"/>
      <c r="AUM2" s="80"/>
      <c r="AUN2" s="80"/>
      <c r="AUO2" s="80"/>
      <c r="AUP2" s="80"/>
      <c r="AUQ2" s="80"/>
      <c r="AUR2" s="80"/>
      <c r="AUS2" s="80"/>
      <c r="AUT2" s="80"/>
      <c r="AUU2" s="80"/>
      <c r="AUV2" s="80"/>
      <c r="AUW2" s="80"/>
      <c r="AUX2" s="80"/>
      <c r="AUY2" s="80"/>
      <c r="AUZ2" s="80"/>
      <c r="AVA2" s="80"/>
      <c r="AVB2" s="80"/>
      <c r="AVC2" s="80"/>
      <c r="AVD2" s="80"/>
      <c r="AVE2" s="80"/>
      <c r="AVF2" s="80"/>
      <c r="AVG2" s="80"/>
      <c r="AVH2" s="80"/>
      <c r="AVI2" s="80"/>
      <c r="AVJ2" s="80"/>
      <c r="AVK2" s="80"/>
      <c r="AVL2" s="80"/>
      <c r="AVM2" s="80"/>
      <c r="AVN2" s="80"/>
      <c r="AVO2" s="80"/>
      <c r="AVP2" s="80"/>
      <c r="AVQ2" s="80"/>
      <c r="AVR2" s="80"/>
      <c r="AVS2" s="80"/>
      <c r="AVT2" s="80"/>
      <c r="AVU2" s="80"/>
      <c r="AVV2" s="80"/>
      <c r="AVW2" s="80"/>
      <c r="AVX2" s="80"/>
      <c r="AVY2" s="80"/>
      <c r="AVZ2" s="80"/>
      <c r="AWA2" s="80"/>
      <c r="AWB2" s="80"/>
      <c r="AWC2" s="80"/>
      <c r="AWD2" s="80"/>
      <c r="AWE2" s="80"/>
      <c r="AWF2" s="80"/>
      <c r="AWG2" s="80"/>
      <c r="AWH2" s="80"/>
      <c r="AWI2" s="80"/>
      <c r="AWJ2" s="80"/>
      <c r="AWK2" s="80"/>
      <c r="AWL2" s="80"/>
      <c r="AWM2" s="80"/>
      <c r="AWN2" s="80"/>
      <c r="AWO2" s="80"/>
      <c r="AWP2" s="80"/>
      <c r="AWQ2" s="80"/>
      <c r="AWR2" s="80"/>
      <c r="AWS2" s="80"/>
      <c r="AWT2" s="80"/>
      <c r="AWU2" s="80"/>
      <c r="AWV2" s="80"/>
      <c r="AWW2" s="80"/>
      <c r="AWX2" s="80"/>
      <c r="AWY2" s="80"/>
      <c r="AWZ2" s="80"/>
      <c r="AXA2" s="80"/>
      <c r="AXB2" s="80"/>
      <c r="AXC2" s="80"/>
      <c r="AXD2" s="80"/>
      <c r="AXE2" s="80"/>
      <c r="AXF2" s="80"/>
      <c r="AXG2" s="80"/>
      <c r="AXH2" s="80"/>
      <c r="AXI2" s="80"/>
      <c r="AXJ2" s="80"/>
      <c r="AXK2" s="80"/>
      <c r="AXL2" s="80"/>
      <c r="AXM2" s="80"/>
      <c r="AXN2" s="80"/>
      <c r="AXO2" s="80"/>
      <c r="AXP2" s="80"/>
      <c r="AXQ2" s="80"/>
      <c r="AXR2" s="80"/>
      <c r="AXS2" s="80"/>
      <c r="AXT2" s="80"/>
      <c r="AXU2" s="80"/>
      <c r="AXV2" s="80"/>
      <c r="AXW2" s="80"/>
      <c r="AXX2" s="80"/>
      <c r="AXY2" s="80"/>
      <c r="AXZ2" s="80"/>
      <c r="AYA2" s="80"/>
      <c r="AYB2" s="80"/>
      <c r="AYC2" s="80"/>
      <c r="AYD2" s="80"/>
      <c r="AYE2" s="80"/>
      <c r="AYF2" s="80"/>
      <c r="AYG2" s="80"/>
      <c r="AYH2" s="80"/>
      <c r="AYI2" s="80"/>
      <c r="AYJ2" s="80"/>
      <c r="AYK2" s="80"/>
      <c r="AYL2" s="80"/>
      <c r="AYM2" s="80"/>
      <c r="AYN2" s="80"/>
      <c r="AYO2" s="80"/>
      <c r="AYP2" s="80"/>
      <c r="AYQ2" s="80"/>
      <c r="AYR2" s="80"/>
      <c r="AYS2" s="80"/>
      <c r="AYT2" s="80"/>
      <c r="AYU2" s="80"/>
      <c r="AYV2" s="80"/>
      <c r="AYW2" s="80"/>
      <c r="AYX2" s="80"/>
      <c r="AYY2" s="80"/>
      <c r="AYZ2" s="80"/>
      <c r="AZA2" s="80"/>
      <c r="AZB2" s="80"/>
      <c r="AZC2" s="80"/>
      <c r="AZD2" s="80"/>
      <c r="AZE2" s="80"/>
      <c r="AZF2" s="80"/>
      <c r="AZG2" s="80"/>
      <c r="AZH2" s="80"/>
      <c r="AZI2" s="80"/>
      <c r="AZJ2" s="80"/>
      <c r="AZK2" s="80"/>
      <c r="AZL2" s="80"/>
      <c r="AZM2" s="80"/>
      <c r="AZN2" s="80"/>
      <c r="AZO2" s="80"/>
      <c r="AZP2" s="80"/>
      <c r="AZQ2" s="80"/>
      <c r="AZR2" s="80"/>
      <c r="AZS2" s="80"/>
      <c r="AZT2" s="80"/>
      <c r="AZU2" s="80"/>
      <c r="AZV2" s="80"/>
      <c r="AZW2" s="80"/>
      <c r="AZX2" s="80"/>
      <c r="AZY2" s="80"/>
      <c r="AZZ2" s="80"/>
      <c r="BAA2" s="80"/>
      <c r="BAB2" s="80"/>
      <c r="BAC2" s="80"/>
      <c r="BAD2" s="80"/>
      <c r="BAE2" s="80"/>
      <c r="BAF2" s="80"/>
      <c r="BAG2" s="80"/>
      <c r="BAH2" s="80"/>
      <c r="BAI2" s="80"/>
      <c r="BAJ2" s="80"/>
      <c r="BAK2" s="80"/>
      <c r="BAL2" s="80"/>
      <c r="BAM2" s="80"/>
      <c r="BAN2" s="80"/>
      <c r="BAO2" s="80"/>
      <c r="BAP2" s="80"/>
      <c r="BAQ2" s="80"/>
      <c r="BAR2" s="80"/>
      <c r="BAS2" s="80"/>
      <c r="BAT2" s="80"/>
      <c r="BAU2" s="80"/>
      <c r="BAV2" s="80"/>
      <c r="BAW2" s="80"/>
      <c r="BAX2" s="80"/>
      <c r="BAY2" s="80"/>
      <c r="BAZ2" s="80"/>
      <c r="BBA2" s="80"/>
      <c r="BBB2" s="80"/>
      <c r="BBC2" s="80"/>
      <c r="BBD2" s="80"/>
      <c r="BBE2" s="80"/>
      <c r="BBF2" s="80"/>
      <c r="BBG2" s="80"/>
      <c r="BBH2" s="80"/>
      <c r="BBI2" s="80"/>
      <c r="BBJ2" s="80"/>
      <c r="BBK2" s="80"/>
      <c r="BBL2" s="80"/>
      <c r="BBM2" s="80"/>
      <c r="BBN2" s="80"/>
      <c r="BBO2" s="80"/>
      <c r="BBP2" s="80"/>
      <c r="BBQ2" s="80"/>
      <c r="BBR2" s="80"/>
      <c r="BBS2" s="80"/>
      <c r="BBT2" s="80"/>
      <c r="BBU2" s="80"/>
      <c r="BBV2" s="80"/>
      <c r="BBW2" s="80"/>
      <c r="BBX2" s="80"/>
      <c r="BBY2" s="80"/>
      <c r="BBZ2" s="80"/>
      <c r="BCA2" s="80"/>
      <c r="BCB2" s="80"/>
      <c r="BCC2" s="80"/>
      <c r="BCD2" s="80"/>
      <c r="BCE2" s="80"/>
      <c r="BCF2" s="80"/>
      <c r="BCG2" s="80"/>
      <c r="BCH2" s="80"/>
      <c r="BCI2" s="80"/>
      <c r="BCJ2" s="80"/>
      <c r="BCK2" s="80"/>
      <c r="BCL2" s="80"/>
      <c r="BCM2" s="80"/>
      <c r="BCN2" s="80"/>
      <c r="BCO2" s="80"/>
      <c r="BCP2" s="80"/>
      <c r="BCQ2" s="80"/>
      <c r="BCR2" s="80"/>
      <c r="BCS2" s="80"/>
      <c r="BCT2" s="80"/>
      <c r="BCU2" s="80"/>
      <c r="BCV2" s="80"/>
      <c r="BCW2" s="80"/>
      <c r="BCX2" s="80"/>
      <c r="BCY2" s="80"/>
      <c r="BCZ2" s="80"/>
      <c r="BDA2" s="80"/>
      <c r="BDB2" s="80"/>
      <c r="BDC2" s="80"/>
      <c r="BDD2" s="80"/>
      <c r="BDE2" s="80"/>
      <c r="BDF2" s="80"/>
      <c r="BDG2" s="80"/>
      <c r="BDH2" s="80"/>
      <c r="BDI2" s="80"/>
      <c r="BDJ2" s="80"/>
      <c r="BDK2" s="80"/>
      <c r="BDL2" s="80"/>
      <c r="BDM2" s="80"/>
      <c r="BDN2" s="80"/>
      <c r="BDO2" s="80"/>
      <c r="BDP2" s="80"/>
      <c r="BDQ2" s="80"/>
      <c r="BDR2" s="80"/>
      <c r="BDS2" s="80"/>
      <c r="BDT2" s="80"/>
      <c r="BDU2" s="80"/>
      <c r="BDV2" s="80"/>
      <c r="BDW2" s="80"/>
      <c r="BDX2" s="80"/>
      <c r="BDY2" s="80"/>
      <c r="BDZ2" s="80"/>
      <c r="BEA2" s="80"/>
      <c r="BEB2" s="80"/>
      <c r="BEC2" s="80"/>
      <c r="BED2" s="80"/>
      <c r="BEE2" s="80"/>
      <c r="BEF2" s="80"/>
      <c r="BEG2" s="80"/>
      <c r="BEH2" s="80"/>
      <c r="BEI2" s="80"/>
      <c r="BEJ2" s="80"/>
      <c r="BEK2" s="80"/>
      <c r="BEL2" s="80"/>
      <c r="BEM2" s="80"/>
      <c r="BEN2" s="80"/>
      <c r="BEO2" s="80"/>
      <c r="BEP2" s="80"/>
      <c r="BEQ2" s="80"/>
      <c r="BER2" s="80"/>
      <c r="BES2" s="80"/>
      <c r="BET2" s="80"/>
      <c r="BEU2" s="80"/>
      <c r="BEV2" s="80"/>
      <c r="BEW2" s="80"/>
      <c r="BEX2" s="80"/>
      <c r="BEY2" s="80"/>
      <c r="BEZ2" s="80"/>
      <c r="BFA2" s="80"/>
      <c r="BFB2" s="80"/>
      <c r="BFC2" s="80"/>
      <c r="BFD2" s="80"/>
      <c r="BFE2" s="80"/>
      <c r="BFF2" s="80"/>
      <c r="BFG2" s="80"/>
      <c r="BFH2" s="80"/>
      <c r="BFI2" s="80"/>
      <c r="BFJ2" s="80"/>
      <c r="BFK2" s="80"/>
      <c r="BFL2" s="80"/>
      <c r="BFM2" s="80"/>
      <c r="BFN2" s="80"/>
      <c r="BFO2" s="80"/>
      <c r="BFP2" s="80"/>
      <c r="BFQ2" s="80"/>
      <c r="BFR2" s="80"/>
      <c r="BFS2" s="80"/>
      <c r="BFT2" s="80"/>
      <c r="BFU2" s="80"/>
      <c r="BFV2" s="80"/>
      <c r="BFW2" s="80"/>
      <c r="BFX2" s="80"/>
      <c r="BFY2" s="80"/>
      <c r="BFZ2" s="80"/>
      <c r="BGA2" s="80"/>
      <c r="BGB2" s="80"/>
      <c r="BGC2" s="80"/>
      <c r="BGD2" s="80"/>
      <c r="BGE2" s="80"/>
      <c r="BGF2" s="80"/>
      <c r="BGG2" s="80"/>
      <c r="BGH2" s="80"/>
      <c r="BGI2" s="80"/>
      <c r="BGJ2" s="80"/>
      <c r="BGK2" s="80"/>
      <c r="BGL2" s="80"/>
      <c r="BGM2" s="80"/>
      <c r="BGN2" s="80"/>
      <c r="BGO2" s="80"/>
      <c r="BGP2" s="80"/>
      <c r="BGQ2" s="80"/>
      <c r="BGR2" s="80"/>
      <c r="BGS2" s="80"/>
      <c r="BGT2" s="80"/>
      <c r="BGU2" s="80"/>
      <c r="BGV2" s="80"/>
      <c r="BGW2" s="80"/>
      <c r="BGX2" s="80"/>
      <c r="BGY2" s="80"/>
      <c r="BGZ2" s="80"/>
      <c r="BHA2" s="80"/>
      <c r="BHB2" s="80"/>
      <c r="BHC2" s="80"/>
      <c r="BHD2" s="80"/>
      <c r="BHE2" s="80"/>
      <c r="BHF2" s="80"/>
      <c r="BHG2" s="80"/>
      <c r="BHH2" s="80"/>
      <c r="BHI2" s="80"/>
      <c r="BHJ2" s="80"/>
      <c r="BHK2" s="80"/>
      <c r="BHL2" s="80"/>
      <c r="BHM2" s="80"/>
      <c r="BHN2" s="80"/>
      <c r="BHO2" s="80"/>
      <c r="BHP2" s="80"/>
      <c r="BHQ2" s="80"/>
      <c r="BHR2" s="80"/>
      <c r="BHS2" s="80"/>
      <c r="BHT2" s="80"/>
      <c r="BHU2" s="80"/>
      <c r="BHV2" s="80"/>
      <c r="BHW2" s="80"/>
      <c r="BHX2" s="80"/>
      <c r="BHY2" s="80"/>
      <c r="BHZ2" s="80"/>
      <c r="BIA2" s="80"/>
      <c r="BIB2" s="80"/>
      <c r="BIC2" s="80"/>
      <c r="BID2" s="80"/>
      <c r="BIE2" s="80"/>
      <c r="BIF2" s="80"/>
      <c r="BIG2" s="80"/>
      <c r="BIH2" s="80"/>
      <c r="BII2" s="80"/>
      <c r="BIJ2" s="80"/>
      <c r="BIK2" s="80"/>
      <c r="BIL2" s="80"/>
      <c r="BIM2" s="80"/>
      <c r="BIN2" s="80"/>
      <c r="BIO2" s="80"/>
      <c r="BIP2" s="80"/>
      <c r="BIQ2" s="80"/>
      <c r="BIR2" s="80"/>
      <c r="BIS2" s="80"/>
      <c r="BIT2" s="80"/>
      <c r="BIU2" s="80"/>
      <c r="BIV2" s="80"/>
      <c r="BIW2" s="80"/>
      <c r="BIX2" s="80"/>
      <c r="BIY2" s="80"/>
      <c r="BIZ2" s="80"/>
      <c r="BJA2" s="80"/>
      <c r="BJB2" s="80"/>
      <c r="BJC2" s="80"/>
      <c r="BJD2" s="80"/>
      <c r="BJE2" s="80"/>
      <c r="BJF2" s="80"/>
      <c r="BJG2" s="80"/>
      <c r="BJH2" s="80"/>
      <c r="BJI2" s="80"/>
      <c r="BJJ2" s="80"/>
      <c r="BJK2" s="80"/>
      <c r="BJL2" s="80"/>
      <c r="BJM2" s="80"/>
      <c r="BJN2" s="80"/>
      <c r="BJO2" s="80"/>
      <c r="BJP2" s="80"/>
      <c r="BJQ2" s="80"/>
      <c r="BJR2" s="80"/>
      <c r="BJS2" s="80"/>
      <c r="BJT2" s="80"/>
      <c r="BJU2" s="80"/>
      <c r="BJV2" s="80"/>
      <c r="BJW2" s="80"/>
      <c r="BJX2" s="80"/>
      <c r="BJY2" s="80"/>
      <c r="BJZ2" s="80"/>
      <c r="BKA2" s="80"/>
      <c r="BKB2" s="80"/>
      <c r="BKC2" s="80"/>
      <c r="BKD2" s="80"/>
      <c r="BKE2" s="80"/>
      <c r="BKF2" s="80"/>
      <c r="BKG2" s="80"/>
      <c r="BKH2" s="80"/>
      <c r="BKI2" s="80"/>
      <c r="BKJ2" s="80"/>
      <c r="BKK2" s="80"/>
      <c r="BKL2" s="80"/>
      <c r="BKM2" s="80"/>
      <c r="BKN2" s="80"/>
      <c r="BKO2" s="80"/>
      <c r="BKP2" s="80"/>
      <c r="BKQ2" s="80"/>
      <c r="BKR2" s="80"/>
      <c r="BKS2" s="80"/>
      <c r="BKT2" s="80"/>
      <c r="BKU2" s="80"/>
      <c r="BKV2" s="80"/>
      <c r="BKW2" s="80"/>
      <c r="BKX2" s="80"/>
      <c r="BKY2" s="80"/>
      <c r="BKZ2" s="80"/>
      <c r="BLA2" s="80"/>
      <c r="BLB2" s="80"/>
      <c r="BLC2" s="80"/>
      <c r="BLD2" s="80"/>
      <c r="BLE2" s="80"/>
      <c r="BLF2" s="80"/>
      <c r="BLG2" s="80"/>
      <c r="BLH2" s="80"/>
      <c r="BLI2" s="80"/>
      <c r="BLJ2" s="80"/>
      <c r="BLK2" s="80"/>
      <c r="BLL2" s="80"/>
      <c r="BLM2" s="80"/>
      <c r="BLN2" s="80"/>
      <c r="BLO2" s="80"/>
      <c r="BLP2" s="80"/>
      <c r="BLQ2" s="80"/>
      <c r="BLR2" s="80"/>
      <c r="BLS2" s="80"/>
      <c r="BLT2" s="80"/>
      <c r="BLU2" s="80"/>
      <c r="BLV2" s="80"/>
      <c r="BLW2" s="80"/>
      <c r="BLX2" s="80"/>
      <c r="BLY2" s="80"/>
      <c r="BLZ2" s="80"/>
      <c r="BMA2" s="80"/>
      <c r="BMB2" s="80"/>
      <c r="BMC2" s="80"/>
      <c r="BMD2" s="80"/>
      <c r="BME2" s="80"/>
      <c r="BMF2" s="80"/>
      <c r="BMG2" s="80"/>
      <c r="BMH2" s="80"/>
      <c r="BMI2" s="80"/>
      <c r="BMJ2" s="80"/>
      <c r="BMK2" s="80"/>
      <c r="BML2" s="80"/>
      <c r="BMM2" s="80"/>
      <c r="BMN2" s="80"/>
      <c r="BMO2" s="80"/>
      <c r="BMP2" s="80"/>
      <c r="BMQ2" s="80"/>
      <c r="BMR2" s="80"/>
      <c r="BMS2" s="80"/>
      <c r="BMT2" s="80"/>
      <c r="BMU2" s="80"/>
      <c r="BMV2" s="80"/>
      <c r="BMW2" s="80"/>
      <c r="BMX2" s="80"/>
      <c r="BMY2" s="80"/>
      <c r="BMZ2" s="80"/>
      <c r="BNA2" s="80"/>
      <c r="BNB2" s="80"/>
      <c r="BNC2" s="80"/>
      <c r="BND2" s="80"/>
      <c r="BNE2" s="80"/>
      <c r="BNF2" s="80"/>
      <c r="BNG2" s="80"/>
      <c r="BNH2" s="80"/>
      <c r="BNI2" s="80"/>
      <c r="BNJ2" s="80"/>
      <c r="BNK2" s="80"/>
      <c r="BNL2" s="80"/>
      <c r="BNM2" s="80"/>
      <c r="BNN2" s="80"/>
      <c r="BNO2" s="80"/>
      <c r="BNP2" s="80"/>
      <c r="BNQ2" s="80"/>
      <c r="BNR2" s="80"/>
      <c r="BNS2" s="80"/>
      <c r="BNT2" s="80"/>
      <c r="BNU2" s="80"/>
      <c r="BNV2" s="80"/>
      <c r="BNW2" s="80"/>
      <c r="BNX2" s="80"/>
      <c r="BNY2" s="80"/>
      <c r="BNZ2" s="80"/>
      <c r="BOA2" s="80"/>
      <c r="BOB2" s="80"/>
      <c r="BOC2" s="80"/>
      <c r="BOD2" s="80"/>
      <c r="BOE2" s="80"/>
      <c r="BOF2" s="80"/>
      <c r="BOG2" s="80"/>
      <c r="BOH2" s="80"/>
      <c r="BOI2" s="80"/>
      <c r="BOJ2" s="80"/>
      <c r="BOK2" s="80"/>
      <c r="BOL2" s="80"/>
      <c r="BOM2" s="80"/>
      <c r="BON2" s="80"/>
      <c r="BOO2" s="80"/>
      <c r="BOP2" s="80"/>
      <c r="BOQ2" s="80"/>
      <c r="BOR2" s="80"/>
      <c r="BOS2" s="80"/>
      <c r="BOT2" s="80"/>
      <c r="BOU2" s="80"/>
      <c r="BOV2" s="80"/>
      <c r="BOW2" s="80"/>
      <c r="BOX2" s="80"/>
      <c r="BOY2" s="80"/>
      <c r="BOZ2" s="80"/>
      <c r="BPA2" s="80"/>
      <c r="BPB2" s="80"/>
      <c r="BPC2" s="80"/>
      <c r="BPD2" s="80"/>
      <c r="BPE2" s="80"/>
      <c r="BPF2" s="80"/>
      <c r="BPG2" s="80"/>
      <c r="BPH2" s="80"/>
      <c r="BPI2" s="80"/>
      <c r="BPJ2" s="80"/>
      <c r="BPK2" s="80"/>
      <c r="BPL2" s="80"/>
      <c r="BPM2" s="80"/>
      <c r="BPN2" s="80"/>
      <c r="BPO2" s="80"/>
      <c r="BPP2" s="80"/>
      <c r="BPQ2" s="80"/>
      <c r="BPR2" s="80"/>
      <c r="BPS2" s="80"/>
      <c r="BPT2" s="80"/>
      <c r="BPU2" s="80"/>
      <c r="BPV2" s="80"/>
      <c r="BPW2" s="80"/>
      <c r="BPX2" s="80"/>
      <c r="BPY2" s="80"/>
      <c r="BPZ2" s="80"/>
      <c r="BQA2" s="80"/>
      <c r="BQB2" s="80"/>
      <c r="BQC2" s="80"/>
      <c r="BQD2" s="80"/>
      <c r="BQE2" s="80"/>
      <c r="BQF2" s="80"/>
      <c r="BQG2" s="80"/>
      <c r="BQH2" s="80"/>
      <c r="BQI2" s="80"/>
      <c r="BQJ2" s="80"/>
      <c r="BQK2" s="80"/>
      <c r="BQL2" s="80"/>
      <c r="BQM2" s="80"/>
      <c r="BQN2" s="80"/>
      <c r="BQO2" s="80"/>
      <c r="BQP2" s="80"/>
      <c r="BQQ2" s="80"/>
      <c r="BQR2" s="80"/>
      <c r="BQS2" s="80"/>
      <c r="BQT2" s="80"/>
      <c r="BQU2" s="80"/>
      <c r="BQV2" s="80"/>
      <c r="BQW2" s="80"/>
      <c r="BQX2" s="80"/>
      <c r="BQY2" s="80"/>
      <c r="BQZ2" s="80"/>
      <c r="BRA2" s="80"/>
      <c r="BRB2" s="80"/>
      <c r="BRC2" s="80"/>
      <c r="BRD2" s="80"/>
      <c r="BRE2" s="80"/>
      <c r="BRF2" s="80"/>
      <c r="BRG2" s="80"/>
      <c r="BRH2" s="80"/>
      <c r="BRI2" s="80"/>
      <c r="BRJ2" s="80"/>
      <c r="BRK2" s="80"/>
      <c r="BRL2" s="80"/>
      <c r="BRM2" s="80"/>
      <c r="BRN2" s="80"/>
      <c r="BRO2" s="80"/>
      <c r="BRP2" s="80"/>
      <c r="BRQ2" s="80"/>
      <c r="BRR2" s="80"/>
      <c r="BRS2" s="80"/>
      <c r="BRT2" s="80"/>
      <c r="BRU2" s="80"/>
      <c r="BRV2" s="80"/>
      <c r="BRW2" s="80"/>
      <c r="BRX2" s="80"/>
      <c r="BRY2" s="80"/>
      <c r="BRZ2" s="80"/>
      <c r="BSA2" s="80"/>
      <c r="BSB2" s="80"/>
      <c r="BSC2" s="80"/>
      <c r="BSD2" s="80"/>
      <c r="BSE2" s="80"/>
      <c r="BSF2" s="80"/>
      <c r="BSG2" s="80"/>
      <c r="BSH2" s="80"/>
      <c r="BSI2" s="80"/>
      <c r="BSJ2" s="80"/>
      <c r="BSK2" s="80"/>
      <c r="BSL2" s="80"/>
      <c r="BSM2" s="80"/>
      <c r="BSN2" s="80"/>
      <c r="BSO2" s="80"/>
      <c r="BSP2" s="80"/>
      <c r="BSQ2" s="80"/>
      <c r="BSR2" s="80"/>
      <c r="BSS2" s="80"/>
      <c r="BST2" s="80"/>
      <c r="BSU2" s="80"/>
      <c r="BSV2" s="80"/>
      <c r="BSW2" s="80"/>
      <c r="BSX2" s="80"/>
      <c r="BSY2" s="80"/>
      <c r="BSZ2" s="80"/>
      <c r="BTA2" s="80"/>
      <c r="BTB2" s="80"/>
      <c r="BTC2" s="80"/>
      <c r="BTD2" s="80"/>
      <c r="BTE2" s="80"/>
      <c r="BTF2" s="80"/>
      <c r="BTG2" s="80"/>
      <c r="BTH2" s="80"/>
      <c r="BTI2" s="80"/>
      <c r="BTJ2" s="80"/>
      <c r="BTK2" s="80"/>
      <c r="BTL2" s="80"/>
      <c r="BTM2" s="80"/>
      <c r="BTN2" s="80"/>
      <c r="BTO2" s="80"/>
      <c r="BTP2" s="80"/>
      <c r="BTQ2" s="80"/>
      <c r="BTR2" s="80"/>
      <c r="BTS2" s="80"/>
      <c r="BTT2" s="80"/>
      <c r="BTU2" s="80"/>
      <c r="BTV2" s="80"/>
      <c r="BTW2" s="80"/>
      <c r="BTX2" s="80"/>
      <c r="BTY2" s="80"/>
      <c r="BTZ2" s="80"/>
      <c r="BUA2" s="80"/>
      <c r="BUB2" s="80"/>
      <c r="BUC2" s="80"/>
      <c r="BUD2" s="80"/>
      <c r="BUE2" s="80"/>
      <c r="BUF2" s="80"/>
      <c r="BUG2" s="80"/>
      <c r="BUH2" s="80"/>
      <c r="BUI2" s="80"/>
      <c r="BUJ2" s="80"/>
      <c r="BUK2" s="80"/>
      <c r="BUL2" s="80"/>
      <c r="BUM2" s="80"/>
      <c r="BUN2" s="80"/>
      <c r="BUO2" s="80"/>
      <c r="BUP2" s="80"/>
      <c r="BUQ2" s="80"/>
      <c r="BUR2" s="80"/>
      <c r="BUS2" s="80"/>
      <c r="BUT2" s="80"/>
      <c r="BUU2" s="80"/>
      <c r="BUV2" s="80"/>
      <c r="BUW2" s="80"/>
      <c r="BUX2" s="80"/>
      <c r="BUY2" s="80"/>
      <c r="BUZ2" s="80"/>
      <c r="BVA2" s="80"/>
      <c r="BVB2" s="80"/>
      <c r="BVC2" s="80"/>
      <c r="BVD2" s="80"/>
      <c r="BVE2" s="80"/>
      <c r="BVF2" s="80"/>
      <c r="BVG2" s="80"/>
      <c r="BVH2" s="80"/>
      <c r="BVI2" s="80"/>
      <c r="BVJ2" s="80"/>
      <c r="BVK2" s="80"/>
      <c r="BVL2" s="80"/>
      <c r="BVM2" s="80"/>
      <c r="BVN2" s="80"/>
      <c r="BVO2" s="80"/>
      <c r="BVP2" s="80"/>
      <c r="BVQ2" s="80"/>
      <c r="BVR2" s="80"/>
      <c r="BVS2" s="80"/>
      <c r="BVT2" s="80"/>
      <c r="BVU2" s="80"/>
      <c r="BVV2" s="80"/>
      <c r="BVW2" s="80"/>
      <c r="BVX2" s="80"/>
      <c r="BVY2" s="80"/>
      <c r="BVZ2" s="80"/>
      <c r="BWA2" s="80"/>
      <c r="BWB2" s="80"/>
      <c r="BWC2" s="80"/>
      <c r="BWD2" s="80"/>
      <c r="BWE2" s="80"/>
      <c r="BWF2" s="80"/>
      <c r="BWG2" s="80"/>
      <c r="BWH2" s="80"/>
      <c r="BWI2" s="80"/>
      <c r="BWJ2" s="80"/>
      <c r="BWK2" s="80"/>
      <c r="BWL2" s="80"/>
      <c r="BWM2" s="80"/>
      <c r="BWN2" s="80"/>
      <c r="BWO2" s="80"/>
      <c r="BWP2" s="80"/>
      <c r="BWQ2" s="80"/>
      <c r="BWR2" s="80"/>
      <c r="BWS2" s="80"/>
      <c r="BWT2" s="80"/>
      <c r="BWU2" s="80"/>
      <c r="BWV2" s="80"/>
      <c r="BWW2" s="80"/>
      <c r="BWX2" s="80"/>
      <c r="BWY2" s="80"/>
      <c r="BWZ2" s="80"/>
      <c r="BXA2" s="80"/>
      <c r="BXB2" s="80"/>
      <c r="BXC2" s="80"/>
      <c r="BXD2" s="80"/>
      <c r="BXE2" s="80"/>
      <c r="BXF2" s="80"/>
      <c r="BXG2" s="80"/>
      <c r="BXH2" s="80"/>
      <c r="BXI2" s="80"/>
      <c r="BXJ2" s="80"/>
      <c r="BXK2" s="80"/>
      <c r="BXL2" s="80"/>
      <c r="BXM2" s="80"/>
      <c r="BXN2" s="80"/>
      <c r="BXO2" s="80"/>
      <c r="BXP2" s="80"/>
      <c r="BXQ2" s="80"/>
      <c r="BXR2" s="80"/>
      <c r="BXS2" s="80"/>
      <c r="BXT2" s="80"/>
      <c r="BXU2" s="80"/>
      <c r="BXV2" s="80"/>
      <c r="BXW2" s="80"/>
      <c r="BXX2" s="80"/>
      <c r="BXY2" s="80"/>
      <c r="BXZ2" s="80"/>
      <c r="BYA2" s="80"/>
      <c r="BYB2" s="80"/>
      <c r="BYC2" s="80"/>
      <c r="BYD2" s="80"/>
      <c r="BYE2" s="80"/>
      <c r="BYF2" s="80"/>
      <c r="BYG2" s="80"/>
      <c r="BYH2" s="80"/>
      <c r="BYI2" s="80"/>
      <c r="BYJ2" s="80"/>
      <c r="BYK2" s="80"/>
      <c r="BYL2" s="80"/>
      <c r="BYM2" s="80"/>
      <c r="BYN2" s="80"/>
      <c r="BYO2" s="80"/>
      <c r="BYP2" s="80"/>
      <c r="BYQ2" s="80"/>
      <c r="BYR2" s="80"/>
      <c r="BYS2" s="80"/>
      <c r="BYT2" s="80"/>
      <c r="BYU2" s="80"/>
      <c r="BYV2" s="80"/>
      <c r="BYW2" s="80"/>
      <c r="BYX2" s="80"/>
      <c r="BYY2" s="80"/>
      <c r="BYZ2" s="80"/>
      <c r="BZA2" s="80"/>
      <c r="BZB2" s="80"/>
      <c r="BZC2" s="80"/>
      <c r="BZD2" s="80"/>
      <c r="BZE2" s="80"/>
      <c r="BZF2" s="80"/>
      <c r="BZG2" s="80"/>
      <c r="BZH2" s="80"/>
      <c r="BZI2" s="80"/>
      <c r="BZJ2" s="80"/>
      <c r="BZK2" s="80"/>
      <c r="BZL2" s="80"/>
      <c r="BZM2" s="80"/>
      <c r="BZN2" s="80"/>
      <c r="BZO2" s="80"/>
      <c r="BZP2" s="80"/>
      <c r="BZQ2" s="80"/>
      <c r="BZR2" s="80"/>
      <c r="BZS2" s="80"/>
      <c r="BZT2" s="80"/>
      <c r="BZU2" s="80"/>
      <c r="BZV2" s="80"/>
      <c r="BZW2" s="80"/>
      <c r="BZX2" s="80"/>
      <c r="BZY2" s="80"/>
      <c r="BZZ2" s="80"/>
      <c r="CAA2" s="80"/>
      <c r="CAB2" s="80"/>
      <c r="CAC2" s="80"/>
      <c r="CAD2" s="80"/>
      <c r="CAE2" s="80"/>
      <c r="CAF2" s="80"/>
      <c r="CAG2" s="80"/>
      <c r="CAH2" s="80"/>
      <c r="CAI2" s="80"/>
      <c r="CAJ2" s="80"/>
      <c r="CAK2" s="80"/>
      <c r="CAL2" s="80"/>
      <c r="CAM2" s="80"/>
      <c r="CAN2" s="80"/>
      <c r="CAO2" s="80"/>
      <c r="CAP2" s="80"/>
      <c r="CAQ2" s="80"/>
      <c r="CAR2" s="80"/>
      <c r="CAS2" s="80"/>
      <c r="CAT2" s="80"/>
      <c r="CAU2" s="80"/>
      <c r="CAV2" s="80"/>
      <c r="CAW2" s="80"/>
      <c r="CAX2" s="80"/>
      <c r="CAY2" s="80"/>
      <c r="CAZ2" s="80"/>
      <c r="CBA2" s="80"/>
      <c r="CBB2" s="80"/>
      <c r="CBC2" s="80"/>
      <c r="CBD2" s="80"/>
      <c r="CBE2" s="80"/>
      <c r="CBF2" s="80"/>
      <c r="CBG2" s="80"/>
      <c r="CBH2" s="80"/>
      <c r="CBI2" s="80"/>
      <c r="CBJ2" s="80"/>
      <c r="CBK2" s="80"/>
      <c r="CBL2" s="80"/>
      <c r="CBM2" s="80"/>
      <c r="CBN2" s="80"/>
      <c r="CBO2" s="80"/>
      <c r="CBP2" s="80"/>
      <c r="CBQ2" s="80"/>
      <c r="CBR2" s="80"/>
      <c r="CBS2" s="80"/>
      <c r="CBT2" s="80"/>
      <c r="CBU2" s="80"/>
      <c r="CBV2" s="80"/>
      <c r="CBW2" s="80"/>
      <c r="CBX2" s="80"/>
      <c r="CBY2" s="80"/>
      <c r="CBZ2" s="80"/>
      <c r="CCA2" s="80"/>
      <c r="CCB2" s="80"/>
      <c r="CCC2" s="80"/>
      <c r="CCD2" s="80"/>
      <c r="CCE2" s="80"/>
      <c r="CCF2" s="80"/>
      <c r="CCG2" s="80"/>
      <c r="CCH2" s="80"/>
      <c r="CCI2" s="80"/>
      <c r="CCJ2" s="80"/>
      <c r="CCK2" s="80"/>
      <c r="CCL2" s="80"/>
      <c r="CCM2" s="80"/>
      <c r="CCN2" s="80"/>
      <c r="CCO2" s="80"/>
      <c r="CCP2" s="80"/>
      <c r="CCQ2" s="80"/>
      <c r="CCR2" s="80"/>
      <c r="CCS2" s="80"/>
      <c r="CCT2" s="80"/>
      <c r="CCU2" s="80"/>
      <c r="CCV2" s="80"/>
      <c r="CCW2" s="80"/>
      <c r="CCX2" s="80"/>
      <c r="CCY2" s="80"/>
      <c r="CCZ2" s="80"/>
      <c r="CDA2" s="80"/>
      <c r="CDB2" s="80"/>
      <c r="CDC2" s="80"/>
      <c r="CDD2" s="80"/>
      <c r="CDE2" s="80"/>
      <c r="CDF2" s="80"/>
      <c r="CDG2" s="80"/>
      <c r="CDH2" s="80"/>
      <c r="CDI2" s="80"/>
      <c r="CDJ2" s="80"/>
      <c r="CDK2" s="80"/>
      <c r="CDL2" s="80"/>
      <c r="CDM2" s="80"/>
      <c r="CDN2" s="80"/>
      <c r="CDO2" s="80"/>
      <c r="CDP2" s="80"/>
      <c r="CDQ2" s="80"/>
      <c r="CDR2" s="80"/>
      <c r="CDS2" s="80"/>
      <c r="CDT2" s="80"/>
      <c r="CDU2" s="80"/>
      <c r="CDV2" s="80"/>
      <c r="CDW2" s="80"/>
      <c r="CDX2" s="80"/>
      <c r="CDY2" s="80"/>
      <c r="CDZ2" s="80"/>
      <c r="CEA2" s="80"/>
      <c r="CEB2" s="80"/>
      <c r="CEC2" s="80"/>
      <c r="CED2" s="80"/>
      <c r="CEE2" s="80"/>
      <c r="CEF2" s="80"/>
      <c r="CEG2" s="80"/>
      <c r="CEH2" s="80"/>
      <c r="CEI2" s="80"/>
      <c r="CEJ2" s="80"/>
      <c r="CEK2" s="80"/>
      <c r="CEL2" s="80"/>
      <c r="CEM2" s="80"/>
      <c r="CEN2" s="80"/>
      <c r="CEO2" s="80"/>
      <c r="CEP2" s="80"/>
      <c r="CEQ2" s="80"/>
      <c r="CER2" s="80"/>
      <c r="CES2" s="80"/>
      <c r="CET2" s="80"/>
      <c r="CEU2" s="80"/>
      <c r="CEV2" s="80"/>
      <c r="CEW2" s="80"/>
      <c r="CEX2" s="80"/>
      <c r="CEY2" s="80"/>
      <c r="CEZ2" s="80"/>
      <c r="CFA2" s="80"/>
      <c r="CFB2" s="80"/>
      <c r="CFC2" s="80"/>
      <c r="CFD2" s="80"/>
      <c r="CFE2" s="80"/>
      <c r="CFF2" s="80"/>
      <c r="CFG2" s="80"/>
      <c r="CFH2" s="80"/>
      <c r="CFI2" s="80"/>
      <c r="CFJ2" s="80"/>
      <c r="CFK2" s="80"/>
      <c r="CFL2" s="80"/>
      <c r="CFM2" s="80"/>
      <c r="CFN2" s="80"/>
      <c r="CFO2" s="80"/>
      <c r="CFP2" s="80"/>
      <c r="CFQ2" s="80"/>
      <c r="CFR2" s="80"/>
      <c r="CFS2" s="80"/>
      <c r="CFT2" s="80"/>
      <c r="CFU2" s="80"/>
      <c r="CFV2" s="80"/>
      <c r="CFW2" s="80"/>
      <c r="CFX2" s="80"/>
      <c r="CFY2" s="80"/>
      <c r="CFZ2" s="80"/>
      <c r="CGA2" s="80"/>
      <c r="CGB2" s="80"/>
      <c r="CGC2" s="80"/>
      <c r="CGD2" s="80"/>
      <c r="CGE2" s="80"/>
      <c r="CGF2" s="80"/>
      <c r="CGG2" s="80"/>
      <c r="CGH2" s="80"/>
      <c r="CGI2" s="80"/>
      <c r="CGJ2" s="80"/>
      <c r="CGK2" s="80"/>
      <c r="CGL2" s="80"/>
      <c r="CGM2" s="80"/>
      <c r="CGN2" s="80"/>
      <c r="CGO2" s="80"/>
      <c r="CGP2" s="80"/>
      <c r="CGQ2" s="80"/>
      <c r="CGR2" s="80"/>
      <c r="CGS2" s="80"/>
      <c r="CGT2" s="80"/>
      <c r="CGU2" s="80"/>
      <c r="CGV2" s="80"/>
      <c r="CGW2" s="80"/>
      <c r="CGX2" s="80"/>
      <c r="CGY2" s="80"/>
      <c r="CGZ2" s="80"/>
      <c r="CHA2" s="80"/>
      <c r="CHB2" s="80"/>
      <c r="CHC2" s="80"/>
      <c r="CHD2" s="80"/>
      <c r="CHE2" s="80"/>
      <c r="CHF2" s="80"/>
      <c r="CHG2" s="80"/>
      <c r="CHH2" s="80"/>
      <c r="CHI2" s="80"/>
      <c r="CHJ2" s="80"/>
      <c r="CHK2" s="80"/>
      <c r="CHL2" s="80"/>
      <c r="CHM2" s="80"/>
      <c r="CHN2" s="80"/>
      <c r="CHO2" s="80"/>
      <c r="CHP2" s="80"/>
      <c r="CHQ2" s="80"/>
      <c r="CHR2" s="80"/>
      <c r="CHS2" s="80"/>
      <c r="CHT2" s="80"/>
      <c r="CHU2" s="80"/>
      <c r="CHV2" s="80"/>
      <c r="CHW2" s="80"/>
      <c r="CHX2" s="80"/>
      <c r="CHY2" s="80"/>
      <c r="CHZ2" s="80"/>
      <c r="CIA2" s="80"/>
      <c r="CIB2" s="80"/>
      <c r="CIC2" s="80"/>
      <c r="CID2" s="80"/>
      <c r="CIE2" s="80"/>
      <c r="CIF2" s="80"/>
      <c r="CIG2" s="80"/>
      <c r="CIH2" s="80"/>
      <c r="CII2" s="80"/>
      <c r="CIJ2" s="80"/>
      <c r="CIK2" s="80"/>
      <c r="CIL2" s="80"/>
      <c r="CIM2" s="80"/>
      <c r="CIN2" s="80"/>
      <c r="CIO2" s="80"/>
      <c r="CIP2" s="80"/>
      <c r="CIQ2" s="80"/>
      <c r="CIR2" s="80"/>
      <c r="CIS2" s="80"/>
      <c r="CIT2" s="80"/>
      <c r="CIU2" s="80"/>
      <c r="CIV2" s="80"/>
      <c r="CIW2" s="80"/>
      <c r="CIX2" s="80"/>
      <c r="CIY2" s="80"/>
      <c r="CIZ2" s="80"/>
      <c r="CJA2" s="80"/>
      <c r="CJB2" s="80"/>
      <c r="CJC2" s="80"/>
      <c r="CJD2" s="80"/>
      <c r="CJE2" s="80"/>
      <c r="CJF2" s="80"/>
      <c r="CJG2" s="80"/>
      <c r="CJH2" s="80"/>
      <c r="CJI2" s="80"/>
      <c r="CJJ2" s="80"/>
      <c r="CJK2" s="80"/>
      <c r="CJL2" s="80"/>
      <c r="CJM2" s="80"/>
      <c r="CJN2" s="80"/>
      <c r="CJO2" s="80"/>
      <c r="CJP2" s="80"/>
      <c r="CJQ2" s="80"/>
      <c r="CJR2" s="80"/>
      <c r="CJS2" s="80"/>
      <c r="CJT2" s="80"/>
      <c r="CJU2" s="80"/>
      <c r="CJV2" s="80"/>
      <c r="CJW2" s="80"/>
      <c r="CJX2" s="80"/>
      <c r="CJY2" s="80"/>
      <c r="CJZ2" s="80"/>
      <c r="CKA2" s="80"/>
      <c r="CKB2" s="80"/>
      <c r="CKC2" s="80"/>
      <c r="CKD2" s="80"/>
      <c r="CKE2" s="80"/>
      <c r="CKF2" s="80"/>
      <c r="CKG2" s="80"/>
      <c r="CKH2" s="80"/>
      <c r="CKI2" s="80"/>
      <c r="CKJ2" s="80"/>
      <c r="CKK2" s="80"/>
      <c r="CKL2" s="80"/>
      <c r="CKM2" s="80"/>
      <c r="CKN2" s="80"/>
      <c r="CKO2" s="80"/>
      <c r="CKP2" s="80"/>
      <c r="CKQ2" s="80"/>
      <c r="CKR2" s="80"/>
      <c r="CKS2" s="80"/>
      <c r="CKT2" s="80"/>
      <c r="CKU2" s="80"/>
      <c r="CKV2" s="80"/>
      <c r="CKW2" s="80"/>
      <c r="CKX2" s="80"/>
      <c r="CKY2" s="80"/>
      <c r="CKZ2" s="80"/>
      <c r="CLA2" s="80"/>
      <c r="CLB2" s="80"/>
      <c r="CLC2" s="80"/>
      <c r="CLD2" s="80"/>
      <c r="CLE2" s="80"/>
      <c r="CLF2" s="80"/>
      <c r="CLG2" s="80"/>
      <c r="CLH2" s="80"/>
      <c r="CLI2" s="80"/>
      <c r="CLJ2" s="80"/>
      <c r="CLK2" s="80"/>
      <c r="CLL2" s="80"/>
      <c r="CLM2" s="80"/>
      <c r="CLN2" s="80"/>
      <c r="CLO2" s="80"/>
      <c r="CLP2" s="80"/>
      <c r="CLQ2" s="80"/>
      <c r="CLR2" s="80"/>
      <c r="CLS2" s="80"/>
      <c r="CLT2" s="80"/>
      <c r="CLU2" s="80"/>
      <c r="CLV2" s="80"/>
      <c r="CLW2" s="80"/>
      <c r="CLX2" s="80"/>
      <c r="CLY2" s="80"/>
      <c r="CLZ2" s="80"/>
      <c r="CMA2" s="80"/>
      <c r="CMB2" s="80"/>
      <c r="CMC2" s="80"/>
      <c r="CMD2" s="80"/>
      <c r="CME2" s="80"/>
      <c r="CMF2" s="80"/>
      <c r="CMG2" s="80"/>
      <c r="CMH2" s="80"/>
      <c r="CMI2" s="80"/>
      <c r="CMJ2" s="80"/>
      <c r="CMK2" s="80"/>
      <c r="CML2" s="80"/>
      <c r="CMM2" s="80"/>
      <c r="CMN2" s="80"/>
      <c r="CMO2" s="80"/>
      <c r="CMP2" s="80"/>
      <c r="CMQ2" s="80"/>
      <c r="CMR2" s="80"/>
      <c r="CMS2" s="80"/>
      <c r="CMT2" s="80"/>
      <c r="CMU2" s="80"/>
      <c r="CMV2" s="80"/>
      <c r="CMW2" s="80"/>
      <c r="CMX2" s="80"/>
      <c r="CMY2" s="80"/>
      <c r="CMZ2" s="80"/>
      <c r="CNA2" s="80"/>
      <c r="CNB2" s="80"/>
      <c r="CNC2" s="80"/>
      <c r="CND2" s="80"/>
      <c r="CNE2" s="80"/>
      <c r="CNF2" s="80"/>
      <c r="CNG2" s="80"/>
      <c r="CNH2" s="80"/>
      <c r="CNI2" s="80"/>
      <c r="CNJ2" s="80"/>
      <c r="CNK2" s="80"/>
      <c r="CNL2" s="80"/>
      <c r="CNM2" s="80"/>
      <c r="CNN2" s="80"/>
      <c r="CNO2" s="80"/>
      <c r="CNP2" s="80"/>
      <c r="CNQ2" s="80"/>
      <c r="CNR2" s="80"/>
      <c r="CNS2" s="80"/>
      <c r="CNT2" s="80"/>
      <c r="CNU2" s="80"/>
      <c r="CNV2" s="80"/>
      <c r="CNW2" s="80"/>
      <c r="CNX2" s="80"/>
      <c r="CNY2" s="80"/>
      <c r="CNZ2" s="80"/>
      <c r="COA2" s="80"/>
      <c r="COB2" s="80"/>
      <c r="COC2" s="80"/>
      <c r="COD2" s="80"/>
      <c r="COE2" s="80"/>
      <c r="COF2" s="80"/>
      <c r="COG2" s="80"/>
      <c r="COH2" s="80"/>
      <c r="COI2" s="80"/>
      <c r="COJ2" s="80"/>
      <c r="COK2" s="80"/>
      <c r="COL2" s="80"/>
      <c r="COM2" s="80"/>
      <c r="CON2" s="80"/>
      <c r="COO2" s="80"/>
      <c r="COP2" s="80"/>
      <c r="COQ2" s="80"/>
      <c r="COR2" s="80"/>
      <c r="COS2" s="80"/>
      <c r="COT2" s="80"/>
      <c r="COU2" s="80"/>
      <c r="COV2" s="80"/>
      <c r="COW2" s="80"/>
      <c r="COX2" s="80"/>
      <c r="COY2" s="80"/>
      <c r="COZ2" s="80"/>
      <c r="CPA2" s="80"/>
      <c r="CPB2" s="80"/>
      <c r="CPC2" s="80"/>
      <c r="CPD2" s="80"/>
      <c r="CPE2" s="80"/>
      <c r="CPF2" s="80"/>
      <c r="CPG2" s="80"/>
      <c r="CPH2" s="80"/>
      <c r="CPI2" s="80"/>
      <c r="CPJ2" s="80"/>
      <c r="CPK2" s="80"/>
      <c r="CPL2" s="80"/>
      <c r="CPM2" s="80"/>
      <c r="CPN2" s="80"/>
      <c r="CPO2" s="80"/>
      <c r="CPP2" s="80"/>
      <c r="CPQ2" s="80"/>
      <c r="CPR2" s="80"/>
      <c r="CPS2" s="80"/>
      <c r="CPT2" s="80"/>
      <c r="CPU2" s="80"/>
      <c r="CPV2" s="80"/>
      <c r="CPW2" s="80"/>
      <c r="CPX2" s="80"/>
      <c r="CPY2" s="80"/>
      <c r="CPZ2" s="80"/>
      <c r="CQA2" s="80"/>
      <c r="CQB2" s="80"/>
      <c r="CQC2" s="80"/>
      <c r="CQD2" s="80"/>
      <c r="CQE2" s="80"/>
      <c r="CQF2" s="80"/>
      <c r="CQG2" s="80"/>
      <c r="CQH2" s="80"/>
      <c r="CQI2" s="80"/>
      <c r="CQJ2" s="80"/>
      <c r="CQK2" s="80"/>
      <c r="CQL2" s="80"/>
      <c r="CQM2" s="80"/>
      <c r="CQN2" s="80"/>
      <c r="CQO2" s="80"/>
      <c r="CQP2" s="80"/>
      <c r="CQQ2" s="80"/>
      <c r="CQR2" s="80"/>
      <c r="CQS2" s="80"/>
      <c r="CQT2" s="80"/>
      <c r="CQU2" s="80"/>
      <c r="CQV2" s="80"/>
      <c r="CQW2" s="80"/>
      <c r="CQX2" s="80"/>
      <c r="CQY2" s="80"/>
      <c r="CQZ2" s="80"/>
      <c r="CRA2" s="80"/>
      <c r="CRB2" s="80"/>
      <c r="CRC2" s="80"/>
      <c r="CRD2" s="80"/>
      <c r="CRE2" s="80"/>
      <c r="CRF2" s="80"/>
      <c r="CRG2" s="80"/>
      <c r="CRH2" s="80"/>
      <c r="CRI2" s="80"/>
      <c r="CRJ2" s="80"/>
      <c r="CRK2" s="80"/>
      <c r="CRL2" s="80"/>
      <c r="CRM2" s="80"/>
      <c r="CRN2" s="80"/>
      <c r="CRO2" s="80"/>
      <c r="CRP2" s="80"/>
      <c r="CRQ2" s="80"/>
      <c r="CRR2" s="80"/>
      <c r="CRS2" s="80"/>
      <c r="CRT2" s="80"/>
      <c r="CRU2" s="80"/>
      <c r="CRV2" s="80"/>
      <c r="CRW2" s="80"/>
      <c r="CRX2" s="80"/>
      <c r="CRY2" s="80"/>
      <c r="CRZ2" s="80"/>
      <c r="CSA2" s="80"/>
      <c r="CSB2" s="80"/>
      <c r="CSC2" s="80"/>
      <c r="CSD2" s="80"/>
      <c r="CSE2" s="80"/>
      <c r="CSF2" s="80"/>
      <c r="CSG2" s="80"/>
      <c r="CSH2" s="80"/>
      <c r="CSI2" s="80"/>
      <c r="CSJ2" s="80"/>
      <c r="CSK2" s="80"/>
      <c r="CSL2" s="80"/>
      <c r="CSM2" s="80"/>
      <c r="CSN2" s="80"/>
      <c r="CSO2" s="80"/>
      <c r="CSP2" s="80"/>
      <c r="CSQ2" s="80"/>
      <c r="CSR2" s="80"/>
      <c r="CSS2" s="80"/>
      <c r="CST2" s="80"/>
      <c r="CSU2" s="80"/>
      <c r="CSV2" s="80"/>
      <c r="CSW2" s="80"/>
      <c r="CSX2" s="80"/>
      <c r="CSY2" s="80"/>
      <c r="CSZ2" s="80"/>
      <c r="CTA2" s="80"/>
      <c r="CTB2" s="80"/>
      <c r="CTC2" s="80"/>
      <c r="CTD2" s="80"/>
      <c r="CTE2" s="80"/>
      <c r="CTF2" s="80"/>
      <c r="CTG2" s="80"/>
      <c r="CTH2" s="80"/>
      <c r="CTI2" s="80"/>
      <c r="CTJ2" s="80"/>
      <c r="CTK2" s="80"/>
      <c r="CTL2" s="80"/>
      <c r="CTM2" s="80"/>
      <c r="CTN2" s="80"/>
      <c r="CTO2" s="80"/>
      <c r="CTP2" s="80"/>
      <c r="CTQ2" s="80"/>
      <c r="CTR2" s="80"/>
      <c r="CTS2" s="80"/>
      <c r="CTT2" s="80"/>
      <c r="CTU2" s="80"/>
      <c r="CTV2" s="80"/>
      <c r="CTW2" s="80"/>
      <c r="CTX2" s="80"/>
      <c r="CTY2" s="80"/>
      <c r="CTZ2" s="80"/>
      <c r="CUA2" s="80"/>
      <c r="CUB2" s="80"/>
      <c r="CUC2" s="80"/>
      <c r="CUD2" s="80"/>
      <c r="CUE2" s="80"/>
      <c r="CUF2" s="80"/>
      <c r="CUG2" s="80"/>
      <c r="CUH2" s="80"/>
      <c r="CUI2" s="80"/>
      <c r="CUJ2" s="80"/>
      <c r="CUK2" s="80"/>
      <c r="CUL2" s="80"/>
      <c r="CUM2" s="80"/>
      <c r="CUN2" s="80"/>
      <c r="CUO2" s="80"/>
      <c r="CUP2" s="80"/>
      <c r="CUQ2" s="80"/>
      <c r="CUR2" s="80"/>
      <c r="CUS2" s="80"/>
      <c r="CUT2" s="80"/>
      <c r="CUU2" s="80"/>
      <c r="CUV2" s="80"/>
      <c r="CUW2" s="80"/>
      <c r="CUX2" s="80"/>
      <c r="CUY2" s="80"/>
      <c r="CUZ2" s="80"/>
      <c r="CVA2" s="80"/>
      <c r="CVB2" s="80"/>
      <c r="CVC2" s="80"/>
      <c r="CVD2" s="80"/>
      <c r="CVE2" s="80"/>
      <c r="CVF2" s="80"/>
      <c r="CVG2" s="80"/>
      <c r="CVH2" s="80"/>
      <c r="CVI2" s="80"/>
      <c r="CVJ2" s="80"/>
      <c r="CVK2" s="80"/>
      <c r="CVL2" s="80"/>
      <c r="CVM2" s="80"/>
      <c r="CVN2" s="80"/>
      <c r="CVO2" s="80"/>
      <c r="CVP2" s="80"/>
      <c r="CVQ2" s="80"/>
      <c r="CVR2" s="80"/>
      <c r="CVS2" s="80"/>
      <c r="CVT2" s="80"/>
      <c r="CVU2" s="80"/>
      <c r="CVV2" s="80"/>
      <c r="CVW2" s="80"/>
      <c r="CVX2" s="80"/>
      <c r="CVY2" s="80"/>
      <c r="CVZ2" s="80"/>
      <c r="CWA2" s="80"/>
      <c r="CWB2" s="80"/>
      <c r="CWC2" s="80"/>
      <c r="CWD2" s="80"/>
      <c r="CWE2" s="80"/>
      <c r="CWF2" s="80"/>
      <c r="CWG2" s="80"/>
      <c r="CWH2" s="80"/>
      <c r="CWI2" s="80"/>
      <c r="CWJ2" s="80"/>
      <c r="CWK2" s="80"/>
      <c r="CWL2" s="80"/>
      <c r="CWM2" s="80"/>
      <c r="CWN2" s="80"/>
      <c r="CWO2" s="80"/>
      <c r="CWP2" s="80"/>
      <c r="CWQ2" s="80"/>
      <c r="CWR2" s="80"/>
      <c r="CWS2" s="80"/>
      <c r="CWT2" s="80"/>
      <c r="CWU2" s="80"/>
      <c r="CWV2" s="80"/>
      <c r="CWW2" s="80"/>
      <c r="CWX2" s="80"/>
      <c r="CWY2" s="80"/>
      <c r="CWZ2" s="80"/>
      <c r="CXA2" s="80"/>
      <c r="CXB2" s="80"/>
      <c r="CXC2" s="80"/>
      <c r="CXD2" s="80"/>
      <c r="CXE2" s="80"/>
      <c r="CXF2" s="80"/>
      <c r="CXG2" s="80"/>
      <c r="CXH2" s="80"/>
      <c r="CXI2" s="80"/>
      <c r="CXJ2" s="80"/>
      <c r="CXK2" s="80"/>
      <c r="CXL2" s="80"/>
      <c r="CXM2" s="80"/>
      <c r="CXN2" s="80"/>
      <c r="CXO2" s="80"/>
      <c r="CXP2" s="80"/>
      <c r="CXQ2" s="80"/>
      <c r="CXR2" s="80"/>
      <c r="CXS2" s="80"/>
      <c r="CXT2" s="80"/>
      <c r="CXU2" s="80"/>
      <c r="CXV2" s="80"/>
      <c r="CXW2" s="80"/>
      <c r="CXX2" s="80"/>
      <c r="CXY2" s="80"/>
      <c r="CXZ2" s="80"/>
      <c r="CYA2" s="80"/>
      <c r="CYB2" s="80"/>
      <c r="CYC2" s="80"/>
      <c r="CYD2" s="80"/>
      <c r="CYE2" s="80"/>
      <c r="CYF2" s="80"/>
      <c r="CYG2" s="80"/>
      <c r="CYH2" s="80"/>
      <c r="CYI2" s="80"/>
      <c r="CYJ2" s="80"/>
      <c r="CYK2" s="80"/>
      <c r="CYL2" s="80"/>
      <c r="CYM2" s="80"/>
      <c r="CYN2" s="80"/>
      <c r="CYO2" s="80"/>
      <c r="CYP2" s="80"/>
      <c r="CYQ2" s="80"/>
      <c r="CYR2" s="80"/>
      <c r="CYS2" s="80"/>
      <c r="CYT2" s="80"/>
      <c r="CYU2" s="80"/>
      <c r="CYV2" s="80"/>
      <c r="CYW2" s="80"/>
      <c r="CYX2" s="80"/>
      <c r="CYY2" s="80"/>
      <c r="CYZ2" s="80"/>
      <c r="CZA2" s="80"/>
      <c r="CZB2" s="80"/>
      <c r="CZC2" s="80"/>
      <c r="CZD2" s="80"/>
      <c r="CZE2" s="80"/>
      <c r="CZF2" s="80"/>
      <c r="CZG2" s="80"/>
      <c r="CZH2" s="80"/>
      <c r="CZI2" s="80"/>
      <c r="CZJ2" s="80"/>
      <c r="CZK2" s="80"/>
      <c r="CZL2" s="80"/>
      <c r="CZM2" s="80"/>
      <c r="CZN2" s="80"/>
      <c r="CZO2" s="80"/>
      <c r="CZP2" s="80"/>
      <c r="CZQ2" s="80"/>
      <c r="CZR2" s="80"/>
      <c r="CZS2" s="80"/>
      <c r="CZT2" s="80"/>
      <c r="CZU2" s="80"/>
      <c r="CZV2" s="80"/>
      <c r="CZW2" s="80"/>
      <c r="CZX2" s="80"/>
      <c r="CZY2" s="80"/>
      <c r="CZZ2" s="80"/>
      <c r="DAA2" s="80"/>
      <c r="DAB2" s="80"/>
      <c r="DAC2" s="80"/>
      <c r="DAD2" s="80"/>
      <c r="DAE2" s="80"/>
      <c r="DAF2" s="80"/>
      <c r="DAG2" s="80"/>
      <c r="DAH2" s="80"/>
      <c r="DAI2" s="80"/>
      <c r="DAJ2" s="80"/>
      <c r="DAK2" s="80"/>
      <c r="DAL2" s="80"/>
      <c r="DAM2" s="80"/>
      <c r="DAN2" s="80"/>
      <c r="DAO2" s="80"/>
      <c r="DAP2" s="80"/>
      <c r="DAQ2" s="80"/>
      <c r="DAR2" s="80"/>
      <c r="DAS2" s="80"/>
      <c r="DAT2" s="80"/>
      <c r="DAU2" s="80"/>
      <c r="DAV2" s="80"/>
      <c r="DAW2" s="80"/>
      <c r="DAX2" s="80"/>
      <c r="DAY2" s="80"/>
      <c r="DAZ2" s="80"/>
      <c r="DBA2" s="80"/>
      <c r="DBB2" s="80"/>
      <c r="DBC2" s="80"/>
      <c r="DBD2" s="80"/>
      <c r="DBE2" s="80"/>
      <c r="DBF2" s="80"/>
      <c r="DBG2" s="80"/>
      <c r="DBH2" s="80"/>
      <c r="DBI2" s="80"/>
      <c r="DBJ2" s="80"/>
      <c r="DBK2" s="80"/>
      <c r="DBL2" s="80"/>
      <c r="DBM2" s="80"/>
      <c r="DBN2" s="80"/>
      <c r="DBO2" s="80"/>
      <c r="DBP2" s="80"/>
      <c r="DBQ2" s="80"/>
      <c r="DBR2" s="80"/>
      <c r="DBS2" s="80"/>
      <c r="DBT2" s="80"/>
      <c r="DBU2" s="80"/>
      <c r="DBV2" s="80"/>
      <c r="DBW2" s="80"/>
      <c r="DBX2" s="80"/>
      <c r="DBY2" s="80"/>
      <c r="DBZ2" s="80"/>
      <c r="DCA2" s="80"/>
      <c r="DCB2" s="80"/>
      <c r="DCC2" s="80"/>
      <c r="DCD2" s="80"/>
      <c r="DCE2" s="80"/>
      <c r="DCF2" s="80"/>
      <c r="DCG2" s="80"/>
      <c r="DCH2" s="80"/>
      <c r="DCI2" s="80"/>
      <c r="DCJ2" s="80"/>
      <c r="DCK2" s="80"/>
      <c r="DCL2" s="80"/>
      <c r="DCM2" s="80"/>
      <c r="DCN2" s="80"/>
      <c r="DCO2" s="80"/>
      <c r="DCP2" s="80"/>
      <c r="DCQ2" s="80"/>
      <c r="DCR2" s="80"/>
      <c r="DCS2" s="80"/>
      <c r="DCT2" s="80"/>
      <c r="DCU2" s="80"/>
      <c r="DCV2" s="80"/>
      <c r="DCW2" s="80"/>
      <c r="DCX2" s="80"/>
      <c r="DCY2" s="80"/>
      <c r="DCZ2" s="80"/>
      <c r="DDA2" s="80"/>
      <c r="DDB2" s="80"/>
      <c r="DDC2" s="80"/>
      <c r="DDD2" s="80"/>
      <c r="DDE2" s="80"/>
      <c r="DDF2" s="80"/>
      <c r="DDG2" s="80"/>
      <c r="DDH2" s="80"/>
      <c r="DDI2" s="80"/>
      <c r="DDJ2" s="80"/>
      <c r="DDK2" s="80"/>
      <c r="DDL2" s="80"/>
      <c r="DDM2" s="80"/>
      <c r="DDN2" s="80"/>
      <c r="DDO2" s="80"/>
      <c r="DDP2" s="80"/>
      <c r="DDQ2" s="80"/>
      <c r="DDR2" s="80"/>
      <c r="DDS2" s="80"/>
      <c r="DDT2" s="80"/>
      <c r="DDU2" s="80"/>
      <c r="DDV2" s="80"/>
      <c r="DDW2" s="80"/>
      <c r="DDX2" s="80"/>
      <c r="DDY2" s="80"/>
      <c r="DDZ2" s="80"/>
      <c r="DEA2" s="80"/>
      <c r="DEB2" s="80"/>
      <c r="DEC2" s="80"/>
      <c r="DED2" s="80"/>
      <c r="DEE2" s="80"/>
      <c r="DEF2" s="80"/>
      <c r="DEG2" s="80"/>
      <c r="DEH2" s="80"/>
      <c r="DEI2" s="80"/>
      <c r="DEJ2" s="80"/>
      <c r="DEK2" s="80"/>
      <c r="DEL2" s="80"/>
      <c r="DEM2" s="80"/>
      <c r="DEN2" s="80"/>
      <c r="DEO2" s="80"/>
      <c r="DEP2" s="80"/>
      <c r="DEQ2" s="80"/>
      <c r="DER2" s="80"/>
      <c r="DES2" s="80"/>
      <c r="DET2" s="80"/>
      <c r="DEU2" s="80"/>
      <c r="DEV2" s="80"/>
      <c r="DEW2" s="80"/>
      <c r="DEX2" s="80"/>
      <c r="DEY2" s="80"/>
      <c r="DEZ2" s="80"/>
      <c r="DFA2" s="80"/>
      <c r="DFB2" s="80"/>
      <c r="DFC2" s="80"/>
      <c r="DFD2" s="80"/>
      <c r="DFE2" s="80"/>
      <c r="DFF2" s="80"/>
      <c r="DFG2" s="80"/>
      <c r="DFH2" s="80"/>
      <c r="DFI2" s="80"/>
      <c r="DFJ2" s="80"/>
      <c r="DFK2" s="80"/>
      <c r="DFL2" s="80"/>
      <c r="DFM2" s="80"/>
      <c r="DFN2" s="80"/>
      <c r="DFO2" s="80"/>
      <c r="DFP2" s="80"/>
      <c r="DFQ2" s="80"/>
      <c r="DFR2" s="80"/>
      <c r="DFS2" s="80"/>
      <c r="DFT2" s="80"/>
      <c r="DFU2" s="80"/>
      <c r="DFV2" s="80"/>
      <c r="DFW2" s="80"/>
      <c r="DFX2" s="80"/>
      <c r="DFY2" s="80"/>
      <c r="DFZ2" s="80"/>
      <c r="DGA2" s="80"/>
      <c r="DGB2" s="80"/>
      <c r="DGC2" s="80"/>
      <c r="DGD2" s="80"/>
      <c r="DGE2" s="80"/>
      <c r="DGF2" s="80"/>
      <c r="DGG2" s="80"/>
      <c r="DGH2" s="80"/>
      <c r="DGI2" s="80"/>
      <c r="DGJ2" s="80"/>
      <c r="DGK2" s="80"/>
      <c r="DGL2" s="80"/>
      <c r="DGM2" s="80"/>
      <c r="DGN2" s="80"/>
      <c r="DGO2" s="80"/>
      <c r="DGP2" s="80"/>
      <c r="DGQ2" s="80"/>
      <c r="DGR2" s="80"/>
      <c r="DGS2" s="80"/>
      <c r="DGT2" s="80"/>
      <c r="DGU2" s="80"/>
      <c r="DGV2" s="80"/>
      <c r="DGW2" s="80"/>
      <c r="DGX2" s="80"/>
      <c r="DGY2" s="80"/>
      <c r="DGZ2" s="80"/>
      <c r="DHA2" s="80"/>
      <c r="DHB2" s="80"/>
      <c r="DHC2" s="80"/>
      <c r="DHD2" s="80"/>
      <c r="DHE2" s="80"/>
      <c r="DHF2" s="80"/>
      <c r="DHG2" s="80"/>
      <c r="DHH2" s="80"/>
      <c r="DHI2" s="80"/>
      <c r="DHJ2" s="80"/>
      <c r="DHK2" s="80"/>
      <c r="DHL2" s="80"/>
      <c r="DHM2" s="80"/>
      <c r="DHN2" s="80"/>
      <c r="DHO2" s="80"/>
      <c r="DHP2" s="80"/>
      <c r="DHQ2" s="80"/>
      <c r="DHR2" s="80"/>
      <c r="DHS2" s="80"/>
      <c r="DHT2" s="80"/>
      <c r="DHU2" s="80"/>
      <c r="DHV2" s="80"/>
      <c r="DHW2" s="80"/>
      <c r="DHX2" s="80"/>
      <c r="DHY2" s="80"/>
      <c r="DHZ2" s="80"/>
      <c r="DIA2" s="80"/>
      <c r="DIB2" s="80"/>
      <c r="DIC2" s="80"/>
      <c r="DID2" s="80"/>
      <c r="DIE2" s="80"/>
      <c r="DIF2" s="80"/>
      <c r="DIG2" s="80"/>
      <c r="DIH2" s="80"/>
      <c r="DII2" s="80"/>
      <c r="DIJ2" s="80"/>
      <c r="DIK2" s="80"/>
      <c r="DIL2" s="80"/>
      <c r="DIM2" s="80"/>
      <c r="DIN2" s="80"/>
      <c r="DIO2" s="80"/>
      <c r="DIP2" s="80"/>
      <c r="DIQ2" s="80"/>
      <c r="DIR2" s="80"/>
      <c r="DIS2" s="80"/>
      <c r="DIT2" s="80"/>
      <c r="DIU2" s="80"/>
      <c r="DIV2" s="80"/>
      <c r="DIW2" s="80"/>
      <c r="DIX2" s="80"/>
      <c r="DIY2" s="80"/>
      <c r="DIZ2" s="80"/>
      <c r="DJA2" s="80"/>
      <c r="DJB2" s="80"/>
      <c r="DJC2" s="80"/>
      <c r="DJD2" s="80"/>
      <c r="DJE2" s="80"/>
      <c r="DJF2" s="80"/>
      <c r="DJG2" s="80"/>
      <c r="DJH2" s="80"/>
      <c r="DJI2" s="80"/>
      <c r="DJJ2" s="80"/>
      <c r="DJK2" s="80"/>
      <c r="DJL2" s="80"/>
      <c r="DJM2" s="80"/>
      <c r="DJN2" s="80"/>
      <c r="DJO2" s="80"/>
      <c r="DJP2" s="80"/>
      <c r="DJQ2" s="80"/>
      <c r="DJR2" s="80"/>
      <c r="DJS2" s="80"/>
      <c r="DJT2" s="80"/>
      <c r="DJU2" s="80"/>
      <c r="DJV2" s="80"/>
      <c r="DJW2" s="80"/>
      <c r="DJX2" s="80"/>
      <c r="DJY2" s="80"/>
      <c r="DJZ2" s="80"/>
      <c r="DKA2" s="80"/>
      <c r="DKB2" s="80"/>
      <c r="DKC2" s="80"/>
      <c r="DKD2" s="80"/>
      <c r="DKE2" s="80"/>
      <c r="DKF2" s="80"/>
      <c r="DKG2" s="80"/>
      <c r="DKH2" s="80"/>
      <c r="DKI2" s="80"/>
      <c r="DKJ2" s="80"/>
      <c r="DKK2" s="80"/>
      <c r="DKL2" s="80"/>
      <c r="DKM2" s="80"/>
      <c r="DKN2" s="80"/>
      <c r="DKO2" s="80"/>
      <c r="DKP2" s="80"/>
      <c r="DKQ2" s="80"/>
      <c r="DKR2" s="80"/>
      <c r="DKS2" s="80"/>
      <c r="DKT2" s="80"/>
      <c r="DKU2" s="80"/>
      <c r="DKV2" s="80"/>
      <c r="DKW2" s="80"/>
      <c r="DKX2" s="80"/>
      <c r="DKY2" s="80"/>
      <c r="DKZ2" s="80"/>
      <c r="DLA2" s="80"/>
      <c r="DLB2" s="80"/>
      <c r="DLC2" s="80"/>
      <c r="DLD2" s="80"/>
      <c r="DLE2" s="80"/>
      <c r="DLF2" s="80"/>
      <c r="DLG2" s="80"/>
      <c r="DLH2" s="80"/>
      <c r="DLI2" s="80"/>
      <c r="DLJ2" s="80"/>
      <c r="DLK2" s="80"/>
      <c r="DLL2" s="80"/>
      <c r="DLM2" s="80"/>
      <c r="DLN2" s="80"/>
      <c r="DLO2" s="80"/>
      <c r="DLP2" s="80"/>
      <c r="DLQ2" s="80"/>
      <c r="DLR2" s="80"/>
      <c r="DLS2" s="80"/>
      <c r="DLT2" s="80"/>
      <c r="DLU2" s="80"/>
      <c r="DLV2" s="80"/>
      <c r="DLW2" s="80"/>
      <c r="DLX2" s="80"/>
      <c r="DLY2" s="80"/>
      <c r="DLZ2" s="80"/>
      <c r="DMA2" s="80"/>
      <c r="DMB2" s="80"/>
      <c r="DMC2" s="80"/>
      <c r="DMD2" s="80"/>
      <c r="DME2" s="80"/>
      <c r="DMF2" s="80"/>
      <c r="DMG2" s="80"/>
      <c r="DMH2" s="80"/>
      <c r="DMI2" s="80"/>
      <c r="DMJ2" s="80"/>
      <c r="DMK2" s="80"/>
      <c r="DML2" s="80"/>
      <c r="DMM2" s="80"/>
      <c r="DMN2" s="80"/>
      <c r="DMO2" s="80"/>
      <c r="DMP2" s="80"/>
      <c r="DMQ2" s="80"/>
      <c r="DMR2" s="80"/>
      <c r="DMS2" s="80"/>
      <c r="DMT2" s="80"/>
      <c r="DMU2" s="80"/>
      <c r="DMV2" s="80"/>
      <c r="DMW2" s="80"/>
      <c r="DMX2" s="80"/>
      <c r="DMY2" s="80"/>
      <c r="DMZ2" s="80"/>
      <c r="DNA2" s="80"/>
      <c r="DNB2" s="80"/>
      <c r="DNC2" s="80"/>
      <c r="DND2" s="80"/>
      <c r="DNE2" s="80"/>
      <c r="DNF2" s="80"/>
      <c r="DNG2" s="80"/>
      <c r="DNH2" s="80"/>
      <c r="DNI2" s="80"/>
      <c r="DNJ2" s="80"/>
      <c r="DNK2" s="80"/>
      <c r="DNL2" s="80"/>
      <c r="DNM2" s="80"/>
      <c r="DNN2" s="80"/>
      <c r="DNO2" s="80"/>
      <c r="DNP2" s="80"/>
      <c r="DNQ2" s="80"/>
      <c r="DNR2" s="80"/>
      <c r="DNS2" s="80"/>
      <c r="DNT2" s="80"/>
      <c r="DNU2" s="80"/>
      <c r="DNV2" s="80"/>
      <c r="DNW2" s="80"/>
      <c r="DNX2" s="80"/>
      <c r="DNY2" s="80"/>
      <c r="DNZ2" s="80"/>
      <c r="DOA2" s="80"/>
      <c r="DOB2" s="80"/>
      <c r="DOC2" s="80"/>
      <c r="DOD2" s="80"/>
      <c r="DOE2" s="80"/>
      <c r="DOF2" s="80"/>
      <c r="DOG2" s="80"/>
      <c r="DOH2" s="80"/>
      <c r="DOI2" s="80"/>
      <c r="DOJ2" s="80"/>
      <c r="DOK2" s="80"/>
      <c r="DOL2" s="80"/>
      <c r="DOM2" s="80"/>
      <c r="DON2" s="80"/>
      <c r="DOO2" s="80"/>
      <c r="DOP2" s="80"/>
      <c r="DOQ2" s="80"/>
      <c r="DOR2" s="80"/>
      <c r="DOS2" s="80"/>
      <c r="DOT2" s="80"/>
      <c r="DOU2" s="80"/>
      <c r="DOV2" s="80"/>
      <c r="DOW2" s="80"/>
      <c r="DOX2" s="80"/>
      <c r="DOY2" s="80"/>
      <c r="DOZ2" s="80"/>
      <c r="DPA2" s="80"/>
      <c r="DPB2" s="80"/>
      <c r="DPC2" s="80"/>
      <c r="DPD2" s="80"/>
      <c r="DPE2" s="80"/>
      <c r="DPF2" s="80"/>
      <c r="DPG2" s="80"/>
      <c r="DPH2" s="80"/>
      <c r="DPI2" s="80"/>
      <c r="DPJ2" s="80"/>
      <c r="DPK2" s="80"/>
      <c r="DPL2" s="80"/>
      <c r="DPM2" s="80"/>
      <c r="DPN2" s="80"/>
      <c r="DPO2" s="80"/>
      <c r="DPP2" s="80"/>
      <c r="DPQ2" s="80"/>
      <c r="DPR2" s="80"/>
      <c r="DPS2" s="80"/>
      <c r="DPT2" s="80"/>
      <c r="DPU2" s="80"/>
      <c r="DPV2" s="80"/>
      <c r="DPW2" s="80"/>
      <c r="DPX2" s="80"/>
      <c r="DPY2" s="80"/>
      <c r="DPZ2" s="80"/>
      <c r="DQA2" s="80"/>
      <c r="DQB2" s="80"/>
      <c r="DQC2" s="80"/>
      <c r="DQD2" s="80"/>
      <c r="DQE2" s="80"/>
      <c r="DQF2" s="80"/>
      <c r="DQG2" s="80"/>
      <c r="DQH2" s="80"/>
      <c r="DQI2" s="80"/>
      <c r="DQJ2" s="80"/>
      <c r="DQK2" s="80"/>
      <c r="DQL2" s="80"/>
      <c r="DQM2" s="80"/>
      <c r="DQN2" s="80"/>
      <c r="DQO2" s="80"/>
      <c r="DQP2" s="80"/>
      <c r="DQQ2" s="80"/>
      <c r="DQR2" s="80"/>
      <c r="DQS2" s="80"/>
      <c r="DQT2" s="80"/>
      <c r="DQU2" s="80"/>
      <c r="DQV2" s="80"/>
      <c r="DQW2" s="80"/>
      <c r="DQX2" s="80"/>
      <c r="DQY2" s="80"/>
      <c r="DQZ2" s="80"/>
      <c r="DRA2" s="80"/>
      <c r="DRB2" s="80"/>
      <c r="DRC2" s="80"/>
      <c r="DRD2" s="80"/>
      <c r="DRE2" s="80"/>
      <c r="DRF2" s="80"/>
      <c r="DRG2" s="80"/>
      <c r="DRH2" s="80"/>
      <c r="DRI2" s="80"/>
      <c r="DRJ2" s="80"/>
      <c r="DRK2" s="80"/>
      <c r="DRL2" s="80"/>
      <c r="DRM2" s="80"/>
      <c r="DRN2" s="80"/>
      <c r="DRO2" s="80"/>
      <c r="DRP2" s="80"/>
      <c r="DRQ2" s="80"/>
      <c r="DRR2" s="80"/>
      <c r="DRS2" s="80"/>
      <c r="DRT2" s="80"/>
      <c r="DRU2" s="80"/>
      <c r="DRV2" s="80"/>
      <c r="DRW2" s="80"/>
      <c r="DRX2" s="80"/>
      <c r="DRY2" s="80"/>
      <c r="DRZ2" s="80"/>
      <c r="DSA2" s="80"/>
      <c r="DSB2" s="80"/>
      <c r="DSC2" s="80"/>
      <c r="DSD2" s="80"/>
      <c r="DSE2" s="80"/>
      <c r="DSF2" s="80"/>
      <c r="DSG2" s="80"/>
      <c r="DSH2" s="80"/>
      <c r="DSI2" s="80"/>
      <c r="DSJ2" s="80"/>
      <c r="DSK2" s="80"/>
      <c r="DSL2" s="80"/>
      <c r="DSM2" s="80"/>
      <c r="DSN2" s="80"/>
      <c r="DSO2" s="80"/>
      <c r="DSP2" s="80"/>
      <c r="DSQ2" s="80"/>
      <c r="DSR2" s="80"/>
      <c r="DSS2" s="80"/>
      <c r="DST2" s="80"/>
      <c r="DSU2" s="80"/>
      <c r="DSV2" s="80"/>
      <c r="DSW2" s="80"/>
      <c r="DSX2" s="80"/>
      <c r="DSY2" s="80"/>
      <c r="DSZ2" s="80"/>
      <c r="DTA2" s="80"/>
      <c r="DTB2" s="80"/>
      <c r="DTC2" s="80"/>
      <c r="DTD2" s="80"/>
      <c r="DTE2" s="80"/>
      <c r="DTF2" s="80"/>
      <c r="DTG2" s="80"/>
      <c r="DTH2" s="80"/>
      <c r="DTI2" s="80"/>
      <c r="DTJ2" s="80"/>
      <c r="DTK2" s="80"/>
      <c r="DTL2" s="80"/>
      <c r="DTM2" s="80"/>
      <c r="DTN2" s="80"/>
      <c r="DTO2" s="80"/>
      <c r="DTP2" s="80"/>
      <c r="DTQ2" s="80"/>
      <c r="DTR2" s="80"/>
      <c r="DTS2" s="80"/>
      <c r="DTT2" s="80"/>
      <c r="DTU2" s="80"/>
      <c r="DTV2" s="80"/>
      <c r="DTW2" s="80"/>
      <c r="DTX2" s="80"/>
      <c r="DTY2" s="80"/>
      <c r="DTZ2" s="80"/>
      <c r="DUA2" s="80"/>
      <c r="DUB2" s="80"/>
      <c r="DUC2" s="80"/>
      <c r="DUD2" s="80"/>
      <c r="DUE2" s="80"/>
      <c r="DUF2" s="80"/>
      <c r="DUG2" s="80"/>
      <c r="DUH2" s="80"/>
      <c r="DUI2" s="80"/>
      <c r="DUJ2" s="80"/>
      <c r="DUK2" s="80"/>
      <c r="DUL2" s="80"/>
      <c r="DUM2" s="80"/>
      <c r="DUN2" s="80"/>
      <c r="DUO2" s="80"/>
      <c r="DUP2" s="80"/>
      <c r="DUQ2" s="80"/>
      <c r="DUR2" s="80"/>
      <c r="DUS2" s="80"/>
      <c r="DUT2" s="80"/>
      <c r="DUU2" s="80"/>
      <c r="DUV2" s="80"/>
      <c r="DUW2" s="80"/>
      <c r="DUX2" s="80"/>
      <c r="DUY2" s="80"/>
      <c r="DUZ2" s="80"/>
      <c r="DVA2" s="80"/>
      <c r="DVB2" s="80"/>
      <c r="DVC2" s="80"/>
      <c r="DVD2" s="80"/>
      <c r="DVE2" s="80"/>
      <c r="DVF2" s="80"/>
      <c r="DVG2" s="80"/>
      <c r="DVH2" s="80"/>
      <c r="DVI2" s="80"/>
      <c r="DVJ2" s="80"/>
      <c r="DVK2" s="80"/>
      <c r="DVL2" s="80"/>
      <c r="DVM2" s="80"/>
      <c r="DVN2" s="80"/>
      <c r="DVO2" s="80"/>
      <c r="DVP2" s="80"/>
      <c r="DVQ2" s="80"/>
      <c r="DVR2" s="80"/>
      <c r="DVS2" s="80"/>
      <c r="DVT2" s="80"/>
      <c r="DVU2" s="80"/>
      <c r="DVV2" s="80"/>
      <c r="DVW2" s="80"/>
      <c r="DVX2" s="80"/>
      <c r="DVY2" s="80"/>
      <c r="DVZ2" s="80"/>
      <c r="DWA2" s="80"/>
      <c r="DWB2" s="80"/>
      <c r="DWC2" s="80"/>
      <c r="DWD2" s="80"/>
      <c r="DWE2" s="80"/>
      <c r="DWF2" s="80"/>
      <c r="DWG2" s="80"/>
      <c r="DWH2" s="80"/>
      <c r="DWI2" s="80"/>
      <c r="DWJ2" s="80"/>
      <c r="DWK2" s="80"/>
      <c r="DWL2" s="80"/>
      <c r="DWM2" s="80"/>
      <c r="DWN2" s="80"/>
      <c r="DWO2" s="80"/>
      <c r="DWP2" s="80"/>
      <c r="DWQ2" s="80"/>
      <c r="DWR2" s="80"/>
      <c r="DWS2" s="80"/>
      <c r="DWT2" s="80"/>
      <c r="DWU2" s="80"/>
      <c r="DWV2" s="80"/>
      <c r="DWW2" s="80"/>
      <c r="DWX2" s="80"/>
      <c r="DWY2" s="80"/>
      <c r="DWZ2" s="80"/>
      <c r="DXA2" s="80"/>
      <c r="DXB2" s="80"/>
      <c r="DXC2" s="80"/>
      <c r="DXD2" s="80"/>
      <c r="DXE2" s="80"/>
      <c r="DXF2" s="80"/>
      <c r="DXG2" s="80"/>
      <c r="DXH2" s="80"/>
      <c r="DXI2" s="80"/>
      <c r="DXJ2" s="80"/>
      <c r="DXK2" s="80"/>
      <c r="DXL2" s="80"/>
      <c r="DXM2" s="80"/>
      <c r="DXN2" s="80"/>
      <c r="DXO2" s="80"/>
      <c r="DXP2" s="80"/>
      <c r="DXQ2" s="80"/>
      <c r="DXR2" s="80"/>
      <c r="DXS2" s="80"/>
      <c r="DXT2" s="80"/>
      <c r="DXU2" s="80"/>
      <c r="DXV2" s="80"/>
      <c r="DXW2" s="80"/>
      <c r="DXX2" s="80"/>
      <c r="DXY2" s="80"/>
      <c r="DXZ2" s="80"/>
      <c r="DYA2" s="80"/>
      <c r="DYB2" s="80"/>
      <c r="DYC2" s="80"/>
      <c r="DYD2" s="80"/>
      <c r="DYE2" s="80"/>
      <c r="DYF2" s="80"/>
      <c r="DYG2" s="80"/>
      <c r="DYH2" s="80"/>
      <c r="DYI2" s="80"/>
      <c r="DYJ2" s="80"/>
      <c r="DYK2" s="80"/>
      <c r="DYL2" s="80"/>
      <c r="DYM2" s="80"/>
      <c r="DYN2" s="80"/>
      <c r="DYO2" s="80"/>
      <c r="DYP2" s="80"/>
      <c r="DYQ2" s="80"/>
      <c r="DYR2" s="80"/>
      <c r="DYS2" s="80"/>
      <c r="DYT2" s="80"/>
      <c r="DYU2" s="80"/>
      <c r="DYV2" s="80"/>
      <c r="DYW2" s="80"/>
      <c r="DYX2" s="80"/>
      <c r="DYY2" s="80"/>
      <c r="DYZ2" s="80"/>
      <c r="DZA2" s="80"/>
      <c r="DZB2" s="80"/>
      <c r="DZC2" s="80"/>
      <c r="DZD2" s="80"/>
      <c r="DZE2" s="80"/>
      <c r="DZF2" s="80"/>
      <c r="DZG2" s="80"/>
      <c r="DZH2" s="80"/>
      <c r="DZI2" s="80"/>
      <c r="DZJ2" s="80"/>
      <c r="DZK2" s="80"/>
      <c r="DZL2" s="80"/>
      <c r="DZM2" s="80"/>
      <c r="DZN2" s="80"/>
      <c r="DZO2" s="80"/>
      <c r="DZP2" s="80"/>
      <c r="DZQ2" s="80"/>
      <c r="DZR2" s="80"/>
      <c r="DZS2" s="80"/>
      <c r="DZT2" s="80"/>
      <c r="DZU2" s="80"/>
      <c r="DZV2" s="80"/>
      <c r="DZW2" s="80"/>
      <c r="DZX2" s="80"/>
      <c r="DZY2" s="80"/>
      <c r="DZZ2" s="80"/>
      <c r="EAA2" s="80"/>
      <c r="EAB2" s="80"/>
      <c r="EAC2" s="80"/>
      <c r="EAD2" s="80"/>
      <c r="EAE2" s="80"/>
      <c r="EAF2" s="80"/>
      <c r="EAG2" s="80"/>
      <c r="EAH2" s="80"/>
      <c r="EAI2" s="80"/>
      <c r="EAJ2" s="80"/>
      <c r="EAK2" s="80"/>
      <c r="EAL2" s="80"/>
      <c r="EAM2" s="80"/>
      <c r="EAN2" s="80"/>
      <c r="EAO2" s="80"/>
      <c r="EAP2" s="80"/>
      <c r="EAQ2" s="80"/>
      <c r="EAR2" s="80"/>
      <c r="EAS2" s="80"/>
      <c r="EAT2" s="80"/>
      <c r="EAU2" s="80"/>
      <c r="EAV2" s="80"/>
      <c r="EAW2" s="80"/>
      <c r="EAX2" s="80"/>
      <c r="EAY2" s="80"/>
      <c r="EAZ2" s="80"/>
      <c r="EBA2" s="80"/>
      <c r="EBB2" s="80"/>
      <c r="EBC2" s="80"/>
      <c r="EBD2" s="80"/>
      <c r="EBE2" s="80"/>
      <c r="EBF2" s="80"/>
      <c r="EBG2" s="80"/>
      <c r="EBH2" s="80"/>
      <c r="EBI2" s="80"/>
      <c r="EBJ2" s="80"/>
      <c r="EBK2" s="80"/>
      <c r="EBL2" s="80"/>
      <c r="EBM2" s="80"/>
      <c r="EBN2" s="80"/>
      <c r="EBO2" s="80"/>
      <c r="EBP2" s="80"/>
      <c r="EBQ2" s="80"/>
      <c r="EBR2" s="80"/>
      <c r="EBS2" s="80"/>
      <c r="EBT2" s="80"/>
      <c r="EBU2" s="80"/>
      <c r="EBV2" s="80"/>
      <c r="EBW2" s="80"/>
      <c r="EBX2" s="80"/>
      <c r="EBY2" s="80"/>
      <c r="EBZ2" s="80"/>
      <c r="ECA2" s="80"/>
      <c r="ECB2" s="80"/>
      <c r="ECC2" s="80"/>
      <c r="ECD2" s="80"/>
      <c r="ECE2" s="80"/>
      <c r="ECF2" s="80"/>
      <c r="ECG2" s="80"/>
      <c r="ECH2" s="80"/>
      <c r="ECI2" s="80"/>
      <c r="ECJ2" s="80"/>
      <c r="ECK2" s="80"/>
      <c r="ECL2" s="80"/>
      <c r="ECM2" s="80"/>
      <c r="ECN2" s="80"/>
      <c r="ECO2" s="80"/>
      <c r="ECP2" s="80"/>
      <c r="ECQ2" s="80"/>
      <c r="ECR2" s="80"/>
      <c r="ECS2" s="80"/>
      <c r="ECT2" s="80"/>
      <c r="ECU2" s="80"/>
      <c r="ECV2" s="80"/>
      <c r="ECW2" s="80"/>
      <c r="ECX2" s="80"/>
      <c r="ECY2" s="80"/>
      <c r="ECZ2" s="80"/>
      <c r="EDA2" s="80"/>
      <c r="EDB2" s="80"/>
      <c r="EDC2" s="80"/>
      <c r="EDD2" s="80"/>
      <c r="EDE2" s="80"/>
      <c r="EDF2" s="80"/>
      <c r="EDG2" s="80"/>
      <c r="EDH2" s="80"/>
      <c r="EDI2" s="80"/>
      <c r="EDJ2" s="80"/>
      <c r="EDK2" s="80"/>
      <c r="EDL2" s="80"/>
      <c r="EDM2" s="80"/>
      <c r="EDN2" s="80"/>
      <c r="EDO2" s="80"/>
      <c r="EDP2" s="80"/>
      <c r="EDQ2" s="80"/>
      <c r="EDR2" s="80"/>
      <c r="EDS2" s="80"/>
      <c r="EDT2" s="80"/>
      <c r="EDU2" s="80"/>
      <c r="EDV2" s="80"/>
      <c r="EDW2" s="80"/>
      <c r="EDX2" s="80"/>
      <c r="EDY2" s="80"/>
      <c r="EDZ2" s="80"/>
      <c r="EEA2" s="80"/>
      <c r="EEB2" s="80"/>
      <c r="EEC2" s="80"/>
      <c r="EED2" s="80"/>
      <c r="EEE2" s="80"/>
      <c r="EEF2" s="80"/>
      <c r="EEG2" s="80"/>
      <c r="EEH2" s="80"/>
      <c r="EEI2" s="80"/>
      <c r="EEJ2" s="80"/>
      <c r="EEK2" s="80"/>
      <c r="EEL2" s="80"/>
      <c r="EEM2" s="80"/>
      <c r="EEN2" s="80"/>
      <c r="EEO2" s="80"/>
      <c r="EEP2" s="80"/>
      <c r="EEQ2" s="80"/>
      <c r="EER2" s="80"/>
      <c r="EES2" s="80"/>
      <c r="EET2" s="80"/>
      <c r="EEU2" s="80"/>
      <c r="EEV2" s="80"/>
      <c r="EEW2" s="80"/>
      <c r="EEX2" s="80"/>
      <c r="EEY2" s="80"/>
      <c r="EEZ2" s="80"/>
      <c r="EFA2" s="80"/>
      <c r="EFB2" s="80"/>
      <c r="EFC2" s="80"/>
      <c r="EFD2" s="80"/>
      <c r="EFE2" s="80"/>
      <c r="EFF2" s="80"/>
      <c r="EFG2" s="80"/>
      <c r="EFH2" s="80"/>
      <c r="EFI2" s="80"/>
      <c r="EFJ2" s="80"/>
      <c r="EFK2" s="80"/>
      <c r="EFL2" s="80"/>
      <c r="EFM2" s="80"/>
      <c r="EFN2" s="80"/>
      <c r="EFO2" s="80"/>
      <c r="EFP2" s="80"/>
      <c r="EFQ2" s="80"/>
      <c r="EFR2" s="80"/>
      <c r="EFS2" s="80"/>
      <c r="EFT2" s="80"/>
      <c r="EFU2" s="80"/>
      <c r="EFV2" s="80"/>
      <c r="EFW2" s="80"/>
      <c r="EFX2" s="80"/>
      <c r="EFY2" s="80"/>
      <c r="EFZ2" s="80"/>
      <c r="EGA2" s="80"/>
      <c r="EGB2" s="80"/>
      <c r="EGC2" s="80"/>
      <c r="EGD2" s="80"/>
      <c r="EGE2" s="80"/>
      <c r="EGF2" s="80"/>
      <c r="EGG2" s="80"/>
      <c r="EGH2" s="80"/>
      <c r="EGI2" s="80"/>
      <c r="EGJ2" s="80"/>
      <c r="EGK2" s="80"/>
      <c r="EGL2" s="80"/>
      <c r="EGM2" s="80"/>
      <c r="EGN2" s="80"/>
      <c r="EGO2" s="80"/>
      <c r="EGP2" s="80"/>
      <c r="EGQ2" s="80"/>
      <c r="EGR2" s="80"/>
      <c r="EGS2" s="80"/>
      <c r="EGT2" s="80"/>
      <c r="EGU2" s="80"/>
      <c r="EGV2" s="80"/>
      <c r="EGW2" s="80"/>
      <c r="EGX2" s="80"/>
      <c r="EGY2" s="80"/>
      <c r="EGZ2" s="80"/>
      <c r="EHA2" s="80"/>
      <c r="EHB2" s="80"/>
      <c r="EHC2" s="80"/>
      <c r="EHD2" s="80"/>
      <c r="EHE2" s="80"/>
      <c r="EHF2" s="80"/>
      <c r="EHG2" s="80"/>
      <c r="EHH2" s="80"/>
      <c r="EHI2" s="80"/>
      <c r="EHJ2" s="80"/>
      <c r="EHK2" s="80"/>
      <c r="EHL2" s="80"/>
      <c r="EHM2" s="80"/>
      <c r="EHN2" s="80"/>
      <c r="EHO2" s="80"/>
      <c r="EHP2" s="80"/>
      <c r="EHQ2" s="80"/>
      <c r="EHR2" s="80"/>
      <c r="EHS2" s="80"/>
      <c r="EHT2" s="80"/>
      <c r="EHU2" s="80"/>
      <c r="EHV2" s="80"/>
      <c r="EHW2" s="80"/>
      <c r="EHX2" s="80"/>
      <c r="EHY2" s="80"/>
      <c r="EHZ2" s="80"/>
      <c r="EIA2" s="80"/>
      <c r="EIB2" s="80"/>
      <c r="EIC2" s="80"/>
      <c r="EID2" s="80"/>
      <c r="EIE2" s="80"/>
      <c r="EIF2" s="80"/>
      <c r="EIG2" s="80"/>
      <c r="EIH2" s="80"/>
      <c r="EII2" s="80"/>
      <c r="EIJ2" s="80"/>
      <c r="EIK2" s="80"/>
      <c r="EIL2" s="80"/>
      <c r="EIM2" s="80"/>
      <c r="EIN2" s="80"/>
      <c r="EIO2" s="80"/>
      <c r="EIP2" s="80"/>
      <c r="EIQ2" s="80"/>
      <c r="EIR2" s="80"/>
      <c r="EIS2" s="80"/>
      <c r="EIT2" s="80"/>
      <c r="EIU2" s="80"/>
      <c r="EIV2" s="80"/>
      <c r="EIW2" s="80"/>
      <c r="EIX2" s="80"/>
      <c r="EIY2" s="80"/>
      <c r="EIZ2" s="80"/>
      <c r="EJA2" s="80"/>
      <c r="EJB2" s="80"/>
      <c r="EJC2" s="80"/>
      <c r="EJD2" s="80"/>
      <c r="EJE2" s="80"/>
      <c r="EJF2" s="80"/>
      <c r="EJG2" s="80"/>
      <c r="EJH2" s="80"/>
      <c r="EJI2" s="80"/>
      <c r="EJJ2" s="80"/>
      <c r="EJK2" s="80"/>
      <c r="EJL2" s="80"/>
      <c r="EJM2" s="80"/>
      <c r="EJN2" s="80"/>
      <c r="EJO2" s="80"/>
      <c r="EJP2" s="80"/>
      <c r="EJQ2" s="80"/>
      <c r="EJR2" s="80"/>
      <c r="EJS2" s="80"/>
      <c r="EJT2" s="80"/>
      <c r="EJU2" s="80"/>
      <c r="EJV2" s="80"/>
      <c r="EJW2" s="80"/>
      <c r="EJX2" s="80"/>
      <c r="EJY2" s="80"/>
      <c r="EJZ2" s="80"/>
      <c r="EKA2" s="80"/>
      <c r="EKB2" s="80"/>
      <c r="EKC2" s="80"/>
      <c r="EKD2" s="80"/>
      <c r="EKE2" s="80"/>
      <c r="EKF2" s="80"/>
      <c r="EKG2" s="80"/>
      <c r="EKH2" s="80"/>
      <c r="EKI2" s="80"/>
      <c r="EKJ2" s="80"/>
      <c r="EKK2" s="80"/>
      <c r="EKL2" s="80"/>
      <c r="EKM2" s="80"/>
      <c r="EKN2" s="80"/>
      <c r="EKO2" s="80"/>
      <c r="EKP2" s="80"/>
      <c r="EKQ2" s="80"/>
      <c r="EKR2" s="80"/>
      <c r="EKS2" s="80"/>
      <c r="EKT2" s="80"/>
      <c r="EKU2" s="80"/>
      <c r="EKV2" s="80"/>
      <c r="EKW2" s="80"/>
      <c r="EKX2" s="80"/>
      <c r="EKY2" s="80"/>
      <c r="EKZ2" s="80"/>
      <c r="ELA2" s="80"/>
      <c r="ELB2" s="80"/>
      <c r="ELC2" s="80"/>
      <c r="ELD2" s="80"/>
      <c r="ELE2" s="80"/>
      <c r="ELF2" s="80"/>
      <c r="ELG2" s="80"/>
      <c r="ELH2" s="80"/>
      <c r="ELI2" s="80"/>
      <c r="ELJ2" s="80"/>
      <c r="ELK2" s="80"/>
      <c r="ELL2" s="80"/>
      <c r="ELM2" s="80"/>
      <c r="ELN2" s="80"/>
      <c r="ELO2" s="80"/>
      <c r="ELP2" s="80"/>
      <c r="ELQ2" s="80"/>
      <c r="ELR2" s="80"/>
      <c r="ELS2" s="80"/>
      <c r="ELT2" s="80"/>
      <c r="ELU2" s="80"/>
      <c r="ELV2" s="80"/>
      <c r="ELW2" s="80"/>
      <c r="ELX2" s="80"/>
      <c r="ELY2" s="80"/>
      <c r="ELZ2" s="80"/>
      <c r="EMA2" s="80"/>
      <c r="EMB2" s="80"/>
      <c r="EMC2" s="80"/>
      <c r="EMD2" s="80"/>
      <c r="EME2" s="80"/>
      <c r="EMF2" s="80"/>
      <c r="EMG2" s="80"/>
      <c r="EMH2" s="80"/>
      <c r="EMI2" s="80"/>
      <c r="EMJ2" s="80"/>
      <c r="EMK2" s="80"/>
      <c r="EML2" s="80"/>
      <c r="EMM2" s="80"/>
      <c r="EMN2" s="80"/>
      <c r="EMO2" s="80"/>
      <c r="EMP2" s="80"/>
      <c r="EMQ2" s="80"/>
      <c r="EMR2" s="80"/>
      <c r="EMS2" s="80"/>
      <c r="EMT2" s="80"/>
      <c r="EMU2" s="80"/>
      <c r="EMV2" s="80"/>
      <c r="EMW2" s="80"/>
      <c r="EMX2" s="80"/>
      <c r="EMY2" s="80"/>
      <c r="EMZ2" s="80"/>
      <c r="ENA2" s="80"/>
      <c r="ENB2" s="80"/>
      <c r="ENC2" s="80"/>
      <c r="END2" s="80"/>
      <c r="ENE2" s="80"/>
      <c r="ENF2" s="80"/>
      <c r="ENG2" s="80"/>
      <c r="ENH2" s="80"/>
      <c r="ENI2" s="80"/>
      <c r="ENJ2" s="80"/>
      <c r="ENK2" s="80"/>
      <c r="ENL2" s="80"/>
      <c r="ENM2" s="80"/>
      <c r="ENN2" s="80"/>
      <c r="ENO2" s="80"/>
      <c r="ENP2" s="80"/>
      <c r="ENQ2" s="80"/>
      <c r="ENR2" s="80"/>
      <c r="ENS2" s="80"/>
      <c r="ENT2" s="80"/>
      <c r="ENU2" s="80"/>
      <c r="ENV2" s="80"/>
      <c r="ENW2" s="80"/>
      <c r="ENX2" s="80"/>
      <c r="ENY2" s="80"/>
      <c r="ENZ2" s="80"/>
      <c r="EOA2" s="80"/>
      <c r="EOB2" s="80"/>
      <c r="EOC2" s="80"/>
      <c r="EOD2" s="80"/>
      <c r="EOE2" s="80"/>
      <c r="EOF2" s="80"/>
      <c r="EOG2" s="80"/>
      <c r="EOH2" s="80"/>
      <c r="EOI2" s="80"/>
      <c r="EOJ2" s="80"/>
      <c r="EOK2" s="80"/>
      <c r="EOL2" s="80"/>
      <c r="EOM2" s="80"/>
      <c r="EON2" s="80"/>
      <c r="EOO2" s="80"/>
      <c r="EOP2" s="80"/>
      <c r="EOQ2" s="80"/>
      <c r="EOR2" s="80"/>
      <c r="EOS2" s="80"/>
      <c r="EOT2" s="80"/>
      <c r="EOU2" s="80"/>
      <c r="EOV2" s="80"/>
      <c r="EOW2" s="80"/>
      <c r="EOX2" s="80"/>
      <c r="EOY2" s="80"/>
      <c r="EOZ2" s="80"/>
      <c r="EPA2" s="80"/>
      <c r="EPB2" s="80"/>
      <c r="EPC2" s="80"/>
      <c r="EPD2" s="80"/>
      <c r="EPE2" s="80"/>
      <c r="EPF2" s="80"/>
      <c r="EPG2" s="80"/>
      <c r="EPH2" s="80"/>
      <c r="EPI2" s="80"/>
      <c r="EPJ2" s="80"/>
      <c r="EPK2" s="80"/>
      <c r="EPL2" s="80"/>
      <c r="EPM2" s="80"/>
      <c r="EPN2" s="80"/>
      <c r="EPO2" s="80"/>
      <c r="EPP2" s="80"/>
      <c r="EPQ2" s="80"/>
      <c r="EPR2" s="80"/>
      <c r="EPS2" s="80"/>
      <c r="EPT2" s="80"/>
      <c r="EPU2" s="80"/>
      <c r="EPV2" s="80"/>
      <c r="EPW2" s="80"/>
      <c r="EPX2" s="80"/>
      <c r="EPY2" s="80"/>
      <c r="EPZ2" s="80"/>
      <c r="EQA2" s="80"/>
      <c r="EQB2" s="80"/>
      <c r="EQC2" s="80"/>
      <c r="EQD2" s="80"/>
      <c r="EQE2" s="80"/>
      <c r="EQF2" s="80"/>
      <c r="EQG2" s="80"/>
      <c r="EQH2" s="80"/>
      <c r="EQI2" s="80"/>
      <c r="EQJ2" s="80"/>
      <c r="EQK2" s="80"/>
      <c r="EQL2" s="80"/>
      <c r="EQM2" s="80"/>
      <c r="EQN2" s="80"/>
      <c r="EQO2" s="80"/>
      <c r="EQP2" s="80"/>
      <c r="EQQ2" s="80"/>
      <c r="EQR2" s="80"/>
      <c r="EQS2" s="80"/>
      <c r="EQT2" s="80"/>
      <c r="EQU2" s="80"/>
      <c r="EQV2" s="80"/>
      <c r="EQW2" s="80"/>
      <c r="EQX2" s="80"/>
      <c r="EQY2" s="80"/>
      <c r="EQZ2" s="80"/>
      <c r="ERA2" s="80"/>
      <c r="ERB2" s="80"/>
      <c r="ERC2" s="80"/>
      <c r="ERD2" s="80"/>
      <c r="ERE2" s="80"/>
      <c r="ERF2" s="80"/>
      <c r="ERG2" s="80"/>
      <c r="ERH2" s="80"/>
      <c r="ERI2" s="80"/>
      <c r="ERJ2" s="80"/>
      <c r="ERK2" s="80"/>
      <c r="ERL2" s="80"/>
      <c r="ERM2" s="80"/>
      <c r="ERN2" s="80"/>
      <c r="ERO2" s="80"/>
      <c r="ERP2" s="80"/>
      <c r="ERQ2" s="80"/>
      <c r="ERR2" s="80"/>
      <c r="ERS2" s="80"/>
      <c r="ERT2" s="80"/>
      <c r="ERU2" s="80"/>
      <c r="ERV2" s="80"/>
      <c r="ERW2" s="80"/>
      <c r="ERX2" s="80"/>
      <c r="ERY2" s="80"/>
      <c r="ERZ2" s="80"/>
      <c r="ESA2" s="80"/>
      <c r="ESB2" s="80"/>
      <c r="ESC2" s="80"/>
      <c r="ESD2" s="80"/>
      <c r="ESE2" s="80"/>
      <c r="ESF2" s="80"/>
      <c r="ESG2" s="80"/>
      <c r="ESH2" s="80"/>
      <c r="ESI2" s="80"/>
      <c r="ESJ2" s="80"/>
      <c r="ESK2" s="80"/>
      <c r="ESL2" s="80"/>
      <c r="ESM2" s="80"/>
      <c r="ESN2" s="80"/>
      <c r="ESO2" s="80"/>
      <c r="ESP2" s="80"/>
      <c r="ESQ2" s="80"/>
      <c r="ESR2" s="80"/>
      <c r="ESS2" s="80"/>
      <c r="EST2" s="80"/>
      <c r="ESU2" s="80"/>
      <c r="ESV2" s="80"/>
      <c r="ESW2" s="80"/>
      <c r="ESX2" s="80"/>
      <c r="ESY2" s="80"/>
      <c r="ESZ2" s="80"/>
      <c r="ETA2" s="80"/>
      <c r="ETB2" s="80"/>
      <c r="ETC2" s="80"/>
      <c r="ETD2" s="80"/>
      <c r="ETE2" s="80"/>
      <c r="ETF2" s="80"/>
      <c r="ETG2" s="80"/>
      <c r="ETH2" s="80"/>
      <c r="ETI2" s="80"/>
      <c r="ETJ2" s="80"/>
      <c r="ETK2" s="80"/>
      <c r="ETL2" s="80"/>
      <c r="ETM2" s="80"/>
      <c r="ETN2" s="80"/>
      <c r="ETO2" s="80"/>
      <c r="ETP2" s="80"/>
      <c r="ETQ2" s="80"/>
      <c r="ETR2" s="80"/>
      <c r="ETS2" s="80"/>
      <c r="ETT2" s="80"/>
      <c r="ETU2" s="80"/>
      <c r="ETV2" s="80"/>
      <c r="ETW2" s="80"/>
      <c r="ETX2" s="80"/>
      <c r="ETY2" s="80"/>
      <c r="ETZ2" s="80"/>
      <c r="EUA2" s="80"/>
      <c r="EUB2" s="80"/>
      <c r="EUC2" s="80"/>
      <c r="EUD2" s="80"/>
      <c r="EUE2" s="80"/>
      <c r="EUF2" s="80"/>
      <c r="EUG2" s="80"/>
      <c r="EUH2" s="80"/>
      <c r="EUI2" s="80"/>
      <c r="EUJ2" s="80"/>
      <c r="EUK2" s="80"/>
      <c r="EUL2" s="80"/>
      <c r="EUM2" s="80"/>
      <c r="EUN2" s="80"/>
      <c r="EUO2" s="80"/>
      <c r="EUP2" s="80"/>
      <c r="EUQ2" s="80"/>
      <c r="EUR2" s="80"/>
      <c r="EUS2" s="80"/>
      <c r="EUT2" s="80"/>
      <c r="EUU2" s="80"/>
      <c r="EUV2" s="80"/>
      <c r="EUW2" s="80"/>
      <c r="EUX2" s="80"/>
      <c r="EUY2" s="80"/>
      <c r="EUZ2" s="80"/>
      <c r="EVA2" s="80"/>
      <c r="EVB2" s="80"/>
      <c r="EVC2" s="80"/>
      <c r="EVD2" s="80"/>
      <c r="EVE2" s="80"/>
      <c r="EVF2" s="80"/>
      <c r="EVG2" s="80"/>
      <c r="EVH2" s="80"/>
      <c r="EVI2" s="80"/>
      <c r="EVJ2" s="80"/>
      <c r="EVK2" s="80"/>
      <c r="EVL2" s="80"/>
      <c r="EVM2" s="80"/>
      <c r="EVN2" s="80"/>
      <c r="EVO2" s="80"/>
      <c r="EVP2" s="80"/>
      <c r="EVQ2" s="80"/>
      <c r="EVR2" s="80"/>
      <c r="EVS2" s="80"/>
      <c r="EVT2" s="80"/>
      <c r="EVU2" s="80"/>
      <c r="EVV2" s="80"/>
      <c r="EVW2" s="80"/>
      <c r="EVX2" s="80"/>
      <c r="EVY2" s="80"/>
      <c r="EVZ2" s="80"/>
      <c r="EWA2" s="80"/>
      <c r="EWB2" s="80"/>
      <c r="EWC2" s="80"/>
      <c r="EWD2" s="80"/>
      <c r="EWE2" s="80"/>
      <c r="EWF2" s="80"/>
      <c r="EWG2" s="80"/>
      <c r="EWH2" s="80"/>
      <c r="EWI2" s="80"/>
      <c r="EWJ2" s="80"/>
      <c r="EWK2" s="80"/>
      <c r="EWL2" s="80"/>
      <c r="EWM2" s="80"/>
      <c r="EWN2" s="80"/>
      <c r="EWO2" s="80"/>
      <c r="EWP2" s="80"/>
      <c r="EWQ2" s="80"/>
      <c r="EWR2" s="80"/>
      <c r="EWS2" s="80"/>
      <c r="EWT2" s="80"/>
      <c r="EWU2" s="80"/>
      <c r="EWV2" s="80"/>
      <c r="EWW2" s="80"/>
      <c r="EWX2" s="80"/>
      <c r="EWY2" s="80"/>
      <c r="EWZ2" s="80"/>
      <c r="EXA2" s="80"/>
      <c r="EXB2" s="80"/>
      <c r="EXC2" s="80"/>
      <c r="EXD2" s="80"/>
      <c r="EXE2" s="80"/>
      <c r="EXF2" s="80"/>
      <c r="EXG2" s="80"/>
      <c r="EXH2" s="80"/>
      <c r="EXI2" s="80"/>
      <c r="EXJ2" s="80"/>
      <c r="EXK2" s="80"/>
      <c r="EXL2" s="80"/>
      <c r="EXM2" s="80"/>
      <c r="EXN2" s="80"/>
      <c r="EXO2" s="80"/>
      <c r="EXP2" s="80"/>
      <c r="EXQ2" s="80"/>
      <c r="EXR2" s="80"/>
      <c r="EXS2" s="80"/>
      <c r="EXT2" s="80"/>
      <c r="EXU2" s="80"/>
      <c r="EXV2" s="80"/>
      <c r="EXW2" s="80"/>
      <c r="EXX2" s="80"/>
      <c r="EXY2" s="80"/>
      <c r="EXZ2" s="80"/>
      <c r="EYA2" s="80"/>
      <c r="EYB2" s="80"/>
      <c r="EYC2" s="80"/>
      <c r="EYD2" s="80"/>
      <c r="EYE2" s="80"/>
      <c r="EYF2" s="80"/>
      <c r="EYG2" s="80"/>
      <c r="EYH2" s="80"/>
      <c r="EYI2" s="80"/>
      <c r="EYJ2" s="80"/>
      <c r="EYK2" s="80"/>
      <c r="EYL2" s="80"/>
      <c r="EYM2" s="80"/>
      <c r="EYN2" s="80"/>
      <c r="EYO2" s="80"/>
      <c r="EYP2" s="80"/>
      <c r="EYQ2" s="80"/>
      <c r="EYR2" s="80"/>
      <c r="EYS2" s="80"/>
      <c r="EYT2" s="80"/>
      <c r="EYU2" s="80"/>
      <c r="EYV2" s="80"/>
      <c r="EYW2" s="80"/>
      <c r="EYX2" s="80"/>
      <c r="EYY2" s="80"/>
      <c r="EYZ2" s="80"/>
      <c r="EZA2" s="80"/>
      <c r="EZB2" s="80"/>
      <c r="EZC2" s="80"/>
      <c r="EZD2" s="80"/>
      <c r="EZE2" s="80"/>
      <c r="EZF2" s="80"/>
      <c r="EZG2" s="80"/>
      <c r="EZH2" s="80"/>
      <c r="EZI2" s="80"/>
      <c r="EZJ2" s="80"/>
      <c r="EZK2" s="80"/>
      <c r="EZL2" s="80"/>
      <c r="EZM2" s="80"/>
      <c r="EZN2" s="80"/>
      <c r="EZO2" s="80"/>
      <c r="EZP2" s="80"/>
      <c r="EZQ2" s="80"/>
      <c r="EZR2" s="80"/>
      <c r="EZS2" s="80"/>
      <c r="EZT2" s="80"/>
      <c r="EZU2" s="80"/>
      <c r="EZV2" s="80"/>
      <c r="EZW2" s="80"/>
      <c r="EZX2" s="80"/>
      <c r="EZY2" s="80"/>
      <c r="EZZ2" s="80"/>
      <c r="FAA2" s="80"/>
      <c r="FAB2" s="80"/>
      <c r="FAC2" s="80"/>
      <c r="FAD2" s="80"/>
      <c r="FAE2" s="80"/>
      <c r="FAF2" s="80"/>
      <c r="FAG2" s="80"/>
      <c r="FAH2" s="80"/>
      <c r="FAI2" s="80"/>
      <c r="FAJ2" s="80"/>
      <c r="FAK2" s="80"/>
      <c r="FAL2" s="80"/>
      <c r="FAM2" s="80"/>
      <c r="FAN2" s="80"/>
      <c r="FAO2" s="80"/>
      <c r="FAP2" s="80"/>
      <c r="FAQ2" s="80"/>
      <c r="FAR2" s="80"/>
      <c r="FAS2" s="80"/>
      <c r="FAT2" s="80"/>
      <c r="FAU2" s="80"/>
      <c r="FAV2" s="80"/>
      <c r="FAW2" s="80"/>
      <c r="FAX2" s="80"/>
      <c r="FAY2" s="80"/>
      <c r="FAZ2" s="80"/>
      <c r="FBA2" s="80"/>
      <c r="FBB2" s="80"/>
      <c r="FBC2" s="80"/>
      <c r="FBD2" s="80"/>
      <c r="FBE2" s="80"/>
      <c r="FBF2" s="80"/>
      <c r="FBG2" s="80"/>
      <c r="FBH2" s="80"/>
      <c r="FBI2" s="80"/>
      <c r="FBJ2" s="80"/>
      <c r="FBK2" s="80"/>
      <c r="FBL2" s="80"/>
      <c r="FBM2" s="80"/>
      <c r="FBN2" s="80"/>
      <c r="FBO2" s="80"/>
      <c r="FBP2" s="80"/>
      <c r="FBQ2" s="80"/>
      <c r="FBR2" s="80"/>
      <c r="FBS2" s="80"/>
      <c r="FBT2" s="80"/>
      <c r="FBU2" s="80"/>
      <c r="FBV2" s="80"/>
      <c r="FBW2" s="80"/>
      <c r="FBX2" s="80"/>
      <c r="FBY2" s="80"/>
      <c r="FBZ2" s="80"/>
      <c r="FCA2" s="80"/>
      <c r="FCB2" s="80"/>
      <c r="FCC2" s="80"/>
      <c r="FCD2" s="80"/>
      <c r="FCE2" s="80"/>
      <c r="FCF2" s="80"/>
      <c r="FCG2" s="80"/>
      <c r="FCH2" s="80"/>
      <c r="FCI2" s="80"/>
      <c r="FCJ2" s="80"/>
      <c r="FCK2" s="80"/>
      <c r="FCL2" s="80"/>
      <c r="FCM2" s="80"/>
      <c r="FCN2" s="80"/>
      <c r="FCO2" s="80"/>
      <c r="FCP2" s="80"/>
      <c r="FCQ2" s="80"/>
      <c r="FCR2" s="80"/>
      <c r="FCS2" s="80"/>
      <c r="FCT2" s="80"/>
      <c r="FCU2" s="80"/>
      <c r="FCV2" s="80"/>
      <c r="FCW2" s="80"/>
      <c r="FCX2" s="80"/>
      <c r="FCY2" s="80"/>
      <c r="FCZ2" s="80"/>
      <c r="FDA2" s="80"/>
      <c r="FDB2" s="80"/>
      <c r="FDC2" s="80"/>
      <c r="FDD2" s="80"/>
      <c r="FDE2" s="80"/>
      <c r="FDF2" s="80"/>
      <c r="FDG2" s="80"/>
      <c r="FDH2" s="80"/>
      <c r="FDI2" s="80"/>
      <c r="FDJ2" s="80"/>
      <c r="FDK2" s="80"/>
      <c r="FDL2" s="80"/>
      <c r="FDM2" s="80"/>
      <c r="FDN2" s="80"/>
      <c r="FDO2" s="80"/>
      <c r="FDP2" s="80"/>
      <c r="FDQ2" s="80"/>
      <c r="FDR2" s="80"/>
      <c r="FDS2" s="80"/>
      <c r="FDT2" s="80"/>
      <c r="FDU2" s="80"/>
      <c r="FDV2" s="80"/>
      <c r="FDW2" s="80"/>
      <c r="FDX2" s="80"/>
      <c r="FDY2" s="80"/>
      <c r="FDZ2" s="80"/>
      <c r="FEA2" s="80"/>
      <c r="FEB2" s="80"/>
      <c r="FEC2" s="80"/>
      <c r="FED2" s="80"/>
      <c r="FEE2" s="80"/>
      <c r="FEF2" s="80"/>
      <c r="FEG2" s="80"/>
      <c r="FEH2" s="80"/>
      <c r="FEI2" s="80"/>
      <c r="FEJ2" s="80"/>
      <c r="FEK2" s="80"/>
      <c r="FEL2" s="80"/>
      <c r="FEM2" s="80"/>
      <c r="FEN2" s="80"/>
      <c r="FEO2" s="80"/>
      <c r="FEP2" s="80"/>
      <c r="FEQ2" s="80"/>
      <c r="FER2" s="80"/>
      <c r="FES2" s="80"/>
      <c r="FET2" s="80"/>
      <c r="FEU2" s="80"/>
      <c r="FEV2" s="80"/>
      <c r="FEW2" s="80"/>
      <c r="FEX2" s="80"/>
      <c r="FEY2" s="80"/>
      <c r="FEZ2" s="80"/>
      <c r="FFA2" s="80"/>
      <c r="FFB2" s="80"/>
      <c r="FFC2" s="80"/>
      <c r="FFD2" s="80"/>
      <c r="FFE2" s="80"/>
      <c r="FFF2" s="80"/>
      <c r="FFG2" s="80"/>
      <c r="FFH2" s="80"/>
      <c r="FFI2" s="80"/>
      <c r="FFJ2" s="80"/>
      <c r="FFK2" s="80"/>
      <c r="FFL2" s="80"/>
      <c r="FFM2" s="80"/>
      <c r="FFN2" s="80"/>
      <c r="FFO2" s="80"/>
      <c r="FFP2" s="80"/>
      <c r="FFQ2" s="80"/>
      <c r="FFR2" s="80"/>
      <c r="FFS2" s="80"/>
      <c r="FFT2" s="80"/>
      <c r="FFU2" s="80"/>
      <c r="FFV2" s="80"/>
      <c r="FFW2" s="80"/>
      <c r="FFX2" s="80"/>
      <c r="FFY2" s="80"/>
      <c r="FFZ2" s="80"/>
      <c r="FGA2" s="80"/>
      <c r="FGB2" s="80"/>
      <c r="FGC2" s="80"/>
      <c r="FGD2" s="80"/>
      <c r="FGE2" s="80"/>
      <c r="FGF2" s="80"/>
      <c r="FGG2" s="80"/>
      <c r="FGH2" s="80"/>
      <c r="FGI2" s="80"/>
      <c r="FGJ2" s="80"/>
      <c r="FGK2" s="80"/>
      <c r="FGL2" s="80"/>
      <c r="FGM2" s="80"/>
      <c r="FGN2" s="80"/>
      <c r="FGO2" s="80"/>
      <c r="FGP2" s="80"/>
      <c r="FGQ2" s="80"/>
      <c r="FGR2" s="80"/>
      <c r="FGS2" s="80"/>
      <c r="FGT2" s="80"/>
      <c r="FGU2" s="80"/>
      <c r="FGV2" s="80"/>
      <c r="FGW2" s="80"/>
      <c r="FGX2" s="80"/>
      <c r="FGY2" s="80"/>
      <c r="FGZ2" s="80"/>
      <c r="FHA2" s="80"/>
      <c r="FHB2" s="80"/>
      <c r="FHC2" s="80"/>
      <c r="FHD2" s="80"/>
      <c r="FHE2" s="80"/>
      <c r="FHF2" s="80"/>
      <c r="FHG2" s="80"/>
      <c r="FHH2" s="80"/>
      <c r="FHI2" s="80"/>
      <c r="FHJ2" s="80"/>
      <c r="FHK2" s="80"/>
      <c r="FHL2" s="80"/>
      <c r="FHM2" s="80"/>
      <c r="FHN2" s="80"/>
      <c r="FHO2" s="80"/>
      <c r="FHP2" s="80"/>
      <c r="FHQ2" s="80"/>
      <c r="FHR2" s="80"/>
      <c r="FHS2" s="80"/>
      <c r="FHT2" s="80"/>
      <c r="FHU2" s="80"/>
      <c r="FHV2" s="80"/>
      <c r="FHW2" s="80"/>
      <c r="FHX2" s="80"/>
      <c r="FHY2" s="80"/>
      <c r="FHZ2" s="80"/>
      <c r="FIA2" s="80"/>
      <c r="FIB2" s="80"/>
      <c r="FIC2" s="80"/>
      <c r="FID2" s="80"/>
      <c r="FIE2" s="80"/>
      <c r="FIF2" s="80"/>
      <c r="FIG2" s="80"/>
      <c r="FIH2" s="80"/>
      <c r="FII2" s="80"/>
      <c r="FIJ2" s="80"/>
      <c r="FIK2" s="80"/>
      <c r="FIL2" s="80"/>
      <c r="FIM2" s="80"/>
      <c r="FIN2" s="80"/>
      <c r="FIO2" s="80"/>
      <c r="FIP2" s="80"/>
      <c r="FIQ2" s="80"/>
      <c r="FIR2" s="80"/>
      <c r="FIS2" s="80"/>
      <c r="FIT2" s="80"/>
      <c r="FIU2" s="80"/>
      <c r="FIV2" s="80"/>
      <c r="FIW2" s="80"/>
      <c r="FIX2" s="80"/>
      <c r="FIY2" s="80"/>
      <c r="FIZ2" s="80"/>
      <c r="FJA2" s="80"/>
      <c r="FJB2" s="80"/>
      <c r="FJC2" s="80"/>
      <c r="FJD2" s="80"/>
      <c r="FJE2" s="80"/>
      <c r="FJF2" s="80"/>
      <c r="FJG2" s="80"/>
      <c r="FJH2" s="80"/>
      <c r="FJI2" s="80"/>
      <c r="FJJ2" s="80"/>
      <c r="FJK2" s="80"/>
      <c r="FJL2" s="80"/>
      <c r="FJM2" s="80"/>
      <c r="FJN2" s="80"/>
      <c r="FJO2" s="80"/>
      <c r="FJP2" s="80"/>
      <c r="FJQ2" s="80"/>
      <c r="FJR2" s="80"/>
      <c r="FJS2" s="80"/>
      <c r="FJT2" s="80"/>
      <c r="FJU2" s="80"/>
      <c r="FJV2" s="80"/>
      <c r="FJW2" s="80"/>
      <c r="FJX2" s="80"/>
      <c r="FJY2" s="80"/>
      <c r="FJZ2" s="80"/>
      <c r="FKA2" s="80"/>
      <c r="FKB2" s="80"/>
      <c r="FKC2" s="80"/>
      <c r="FKD2" s="80"/>
      <c r="FKE2" s="80"/>
      <c r="FKF2" s="80"/>
      <c r="FKG2" s="80"/>
      <c r="FKH2" s="80"/>
      <c r="FKI2" s="80"/>
      <c r="FKJ2" s="80"/>
      <c r="FKK2" s="80"/>
      <c r="FKL2" s="80"/>
      <c r="FKM2" s="80"/>
      <c r="FKN2" s="80"/>
      <c r="FKO2" s="80"/>
      <c r="FKP2" s="80"/>
      <c r="FKQ2" s="80"/>
      <c r="FKR2" s="80"/>
      <c r="FKS2" s="80"/>
      <c r="FKT2" s="80"/>
      <c r="FKU2" s="80"/>
      <c r="FKV2" s="80"/>
      <c r="FKW2" s="80"/>
      <c r="FKX2" s="80"/>
      <c r="FKY2" s="80"/>
      <c r="FKZ2" s="80"/>
      <c r="FLA2" s="80"/>
      <c r="FLB2" s="80"/>
      <c r="FLC2" s="80"/>
      <c r="FLD2" s="80"/>
      <c r="FLE2" s="80"/>
      <c r="FLF2" s="80"/>
      <c r="FLG2" s="80"/>
      <c r="FLH2" s="80"/>
      <c r="FLI2" s="80"/>
      <c r="FLJ2" s="80"/>
      <c r="FLK2" s="80"/>
      <c r="FLL2" s="80"/>
      <c r="FLM2" s="80"/>
      <c r="FLN2" s="80"/>
      <c r="FLO2" s="80"/>
      <c r="FLP2" s="80"/>
      <c r="FLQ2" s="80"/>
      <c r="FLR2" s="80"/>
      <c r="FLS2" s="80"/>
      <c r="FLT2" s="80"/>
      <c r="FLU2" s="80"/>
      <c r="FLV2" s="80"/>
      <c r="FLW2" s="80"/>
      <c r="FLX2" s="80"/>
      <c r="FLY2" s="80"/>
      <c r="FLZ2" s="80"/>
      <c r="FMA2" s="80"/>
      <c r="FMB2" s="80"/>
      <c r="FMC2" s="80"/>
      <c r="FMD2" s="80"/>
      <c r="FME2" s="80"/>
      <c r="FMF2" s="80"/>
      <c r="FMG2" s="80"/>
      <c r="FMH2" s="80"/>
      <c r="FMI2" s="80"/>
      <c r="FMJ2" s="80"/>
      <c r="FMK2" s="80"/>
      <c r="FML2" s="80"/>
      <c r="FMM2" s="80"/>
      <c r="FMN2" s="80"/>
      <c r="FMO2" s="80"/>
      <c r="FMP2" s="80"/>
      <c r="FMQ2" s="80"/>
      <c r="FMR2" s="80"/>
      <c r="FMS2" s="80"/>
      <c r="FMT2" s="80"/>
      <c r="FMU2" s="80"/>
      <c r="FMV2" s="80"/>
      <c r="FMW2" s="80"/>
      <c r="FMX2" s="80"/>
      <c r="FMY2" s="80"/>
      <c r="FMZ2" s="80"/>
      <c r="FNA2" s="80"/>
      <c r="FNB2" s="80"/>
      <c r="FNC2" s="80"/>
      <c r="FND2" s="80"/>
      <c r="FNE2" s="80"/>
      <c r="FNF2" s="80"/>
      <c r="FNG2" s="80"/>
      <c r="FNH2" s="80"/>
      <c r="FNI2" s="80"/>
      <c r="FNJ2" s="80"/>
      <c r="FNK2" s="80"/>
      <c r="FNL2" s="80"/>
      <c r="FNM2" s="80"/>
      <c r="FNN2" s="80"/>
      <c r="FNO2" s="80"/>
      <c r="FNP2" s="80"/>
      <c r="FNQ2" s="80"/>
      <c r="FNR2" s="80"/>
      <c r="FNS2" s="80"/>
      <c r="FNT2" s="80"/>
      <c r="FNU2" s="80"/>
      <c r="FNV2" s="80"/>
      <c r="FNW2" s="80"/>
      <c r="FNX2" s="80"/>
      <c r="FNY2" s="80"/>
      <c r="FNZ2" s="80"/>
      <c r="FOA2" s="80"/>
      <c r="FOB2" s="80"/>
      <c r="FOC2" s="80"/>
      <c r="FOD2" s="80"/>
      <c r="FOE2" s="80"/>
      <c r="FOF2" s="80"/>
      <c r="FOG2" s="80"/>
      <c r="FOH2" s="80"/>
      <c r="FOI2" s="80"/>
      <c r="FOJ2" s="80"/>
      <c r="FOK2" s="80"/>
      <c r="FOL2" s="80"/>
      <c r="FOM2" s="80"/>
      <c r="FON2" s="80"/>
      <c r="FOO2" s="80"/>
      <c r="FOP2" s="80"/>
      <c r="FOQ2" s="80"/>
      <c r="FOR2" s="80"/>
      <c r="FOS2" s="80"/>
      <c r="FOT2" s="80"/>
      <c r="FOU2" s="80"/>
      <c r="FOV2" s="80"/>
      <c r="FOW2" s="80"/>
      <c r="FOX2" s="80"/>
      <c r="FOY2" s="80"/>
      <c r="FOZ2" s="80"/>
      <c r="FPA2" s="80"/>
      <c r="FPB2" s="80"/>
      <c r="FPC2" s="80"/>
      <c r="FPD2" s="80"/>
      <c r="FPE2" s="80"/>
      <c r="FPF2" s="80"/>
      <c r="FPG2" s="80"/>
      <c r="FPH2" s="80"/>
      <c r="FPI2" s="80"/>
      <c r="FPJ2" s="80"/>
      <c r="FPK2" s="80"/>
      <c r="FPL2" s="80"/>
      <c r="FPM2" s="80"/>
      <c r="FPN2" s="80"/>
      <c r="FPO2" s="80"/>
      <c r="FPP2" s="80"/>
      <c r="FPQ2" s="80"/>
      <c r="FPR2" s="80"/>
      <c r="FPS2" s="80"/>
      <c r="FPT2" s="80"/>
      <c r="FPU2" s="80"/>
      <c r="FPV2" s="80"/>
      <c r="FPW2" s="80"/>
      <c r="FPX2" s="80"/>
      <c r="FPY2" s="80"/>
      <c r="FPZ2" s="80"/>
      <c r="FQA2" s="80"/>
      <c r="FQB2" s="80"/>
      <c r="FQC2" s="80"/>
      <c r="FQD2" s="80"/>
      <c r="FQE2" s="80"/>
      <c r="FQF2" s="80"/>
      <c r="FQG2" s="80"/>
      <c r="FQH2" s="80"/>
      <c r="FQI2" s="80"/>
      <c r="FQJ2" s="80"/>
      <c r="FQK2" s="80"/>
      <c r="FQL2" s="80"/>
      <c r="FQM2" s="80"/>
      <c r="FQN2" s="80"/>
      <c r="FQO2" s="80"/>
      <c r="FQP2" s="80"/>
      <c r="FQQ2" s="80"/>
      <c r="FQR2" s="80"/>
      <c r="FQS2" s="80"/>
      <c r="FQT2" s="80"/>
      <c r="FQU2" s="80"/>
      <c r="FQV2" s="80"/>
      <c r="FQW2" s="80"/>
      <c r="FQX2" s="80"/>
      <c r="FQY2" s="80"/>
      <c r="FQZ2" s="80"/>
      <c r="FRA2" s="80"/>
      <c r="FRB2" s="80"/>
      <c r="FRC2" s="80"/>
      <c r="FRD2" s="80"/>
      <c r="FRE2" s="80"/>
      <c r="FRF2" s="80"/>
      <c r="FRG2" s="80"/>
      <c r="FRH2" s="80"/>
      <c r="FRI2" s="80"/>
      <c r="FRJ2" s="80"/>
      <c r="FRK2" s="80"/>
      <c r="FRL2" s="80"/>
      <c r="FRM2" s="80"/>
      <c r="FRN2" s="80"/>
      <c r="FRO2" s="80"/>
      <c r="FRP2" s="80"/>
      <c r="FRQ2" s="80"/>
      <c r="FRR2" s="80"/>
      <c r="FRS2" s="80"/>
      <c r="FRT2" s="80"/>
      <c r="FRU2" s="80"/>
      <c r="FRV2" s="80"/>
      <c r="FRW2" s="80"/>
      <c r="FRX2" s="80"/>
      <c r="FRY2" s="80"/>
      <c r="FRZ2" s="80"/>
      <c r="FSA2" s="80"/>
      <c r="FSB2" s="80"/>
      <c r="FSC2" s="80"/>
      <c r="FSD2" s="80"/>
      <c r="FSE2" s="80"/>
      <c r="FSF2" s="80"/>
      <c r="FSG2" s="80"/>
      <c r="FSH2" s="80"/>
      <c r="FSI2" s="80"/>
      <c r="FSJ2" s="80"/>
      <c r="FSK2" s="80"/>
      <c r="FSL2" s="80"/>
      <c r="FSM2" s="80"/>
      <c r="FSN2" s="80"/>
      <c r="FSO2" s="80"/>
      <c r="FSP2" s="80"/>
      <c r="FSQ2" s="80"/>
      <c r="FSR2" s="80"/>
      <c r="FSS2" s="80"/>
      <c r="FST2" s="80"/>
      <c r="FSU2" s="80"/>
      <c r="FSV2" s="80"/>
      <c r="FSW2" s="80"/>
      <c r="FSX2" s="80"/>
      <c r="FSY2" s="80"/>
      <c r="FSZ2" s="80"/>
      <c r="FTA2" s="80"/>
      <c r="FTB2" s="80"/>
      <c r="FTC2" s="80"/>
      <c r="FTD2" s="80"/>
      <c r="FTE2" s="80"/>
      <c r="FTF2" s="80"/>
      <c r="FTG2" s="80"/>
      <c r="FTH2" s="80"/>
      <c r="FTI2" s="80"/>
      <c r="FTJ2" s="80"/>
      <c r="FTK2" s="80"/>
      <c r="FTL2" s="80"/>
      <c r="FTM2" s="80"/>
      <c r="FTN2" s="80"/>
      <c r="FTO2" s="80"/>
      <c r="FTP2" s="80"/>
      <c r="FTQ2" s="80"/>
      <c r="FTR2" s="80"/>
      <c r="FTS2" s="80"/>
      <c r="FTT2" s="80"/>
      <c r="FTU2" s="80"/>
      <c r="FTV2" s="80"/>
      <c r="FTW2" s="80"/>
      <c r="FTX2" s="80"/>
      <c r="FTY2" s="80"/>
      <c r="FTZ2" s="80"/>
      <c r="FUA2" s="80"/>
      <c r="FUB2" s="80"/>
      <c r="FUC2" s="80"/>
      <c r="FUD2" s="80"/>
      <c r="FUE2" s="80"/>
      <c r="FUF2" s="80"/>
      <c r="FUG2" s="80"/>
      <c r="FUH2" s="80"/>
      <c r="FUI2" s="80"/>
      <c r="FUJ2" s="80"/>
      <c r="FUK2" s="80"/>
      <c r="FUL2" s="80"/>
      <c r="FUM2" s="80"/>
      <c r="FUN2" s="80"/>
      <c r="FUO2" s="80"/>
      <c r="FUP2" s="80"/>
      <c r="FUQ2" s="80"/>
      <c r="FUR2" s="80"/>
      <c r="FUS2" s="80"/>
      <c r="FUT2" s="80"/>
      <c r="FUU2" s="80"/>
      <c r="FUV2" s="80"/>
      <c r="FUW2" s="80"/>
      <c r="FUX2" s="80"/>
      <c r="FUY2" s="80"/>
      <c r="FUZ2" s="80"/>
      <c r="FVA2" s="80"/>
      <c r="FVB2" s="80"/>
      <c r="FVC2" s="80"/>
      <c r="FVD2" s="80"/>
      <c r="FVE2" s="80"/>
      <c r="FVF2" s="80"/>
      <c r="FVG2" s="80"/>
      <c r="FVH2" s="80"/>
      <c r="FVI2" s="80"/>
      <c r="FVJ2" s="80"/>
      <c r="FVK2" s="80"/>
      <c r="FVL2" s="80"/>
      <c r="FVM2" s="80"/>
      <c r="FVN2" s="80"/>
      <c r="FVO2" s="80"/>
      <c r="FVP2" s="80"/>
      <c r="FVQ2" s="80"/>
      <c r="FVR2" s="80"/>
      <c r="FVS2" s="80"/>
      <c r="FVT2" s="80"/>
      <c r="FVU2" s="80"/>
      <c r="FVV2" s="80"/>
      <c r="FVW2" s="80"/>
      <c r="FVX2" s="80"/>
      <c r="FVY2" s="80"/>
      <c r="FVZ2" s="80"/>
      <c r="FWA2" s="80"/>
      <c r="FWB2" s="80"/>
      <c r="FWC2" s="80"/>
      <c r="FWD2" s="80"/>
      <c r="FWE2" s="80"/>
      <c r="FWF2" s="80"/>
      <c r="FWG2" s="80"/>
      <c r="FWH2" s="80"/>
      <c r="FWI2" s="80"/>
      <c r="FWJ2" s="80"/>
      <c r="FWK2" s="80"/>
      <c r="FWL2" s="80"/>
      <c r="FWM2" s="80"/>
      <c r="FWN2" s="80"/>
      <c r="FWO2" s="80"/>
      <c r="FWP2" s="80"/>
      <c r="FWQ2" s="80"/>
      <c r="FWR2" s="80"/>
      <c r="FWS2" s="80"/>
      <c r="FWT2" s="80"/>
      <c r="FWU2" s="80"/>
      <c r="FWV2" s="80"/>
      <c r="FWW2" s="80"/>
      <c r="FWX2" s="80"/>
      <c r="FWY2" s="80"/>
      <c r="FWZ2" s="80"/>
      <c r="FXA2" s="80"/>
      <c r="FXB2" s="80"/>
      <c r="FXC2" s="80"/>
      <c r="FXD2" s="80"/>
      <c r="FXE2" s="80"/>
      <c r="FXF2" s="80"/>
      <c r="FXG2" s="80"/>
      <c r="FXH2" s="80"/>
      <c r="FXI2" s="80"/>
      <c r="FXJ2" s="80"/>
      <c r="FXK2" s="80"/>
      <c r="FXL2" s="80"/>
      <c r="FXM2" s="80"/>
      <c r="FXN2" s="80"/>
      <c r="FXO2" s="80"/>
      <c r="FXP2" s="80"/>
      <c r="FXQ2" s="80"/>
      <c r="FXR2" s="80"/>
      <c r="FXS2" s="80"/>
      <c r="FXT2" s="80"/>
      <c r="FXU2" s="80"/>
      <c r="FXV2" s="80"/>
      <c r="FXW2" s="80"/>
      <c r="FXX2" s="80"/>
      <c r="FXY2" s="80"/>
      <c r="FXZ2" s="80"/>
      <c r="FYA2" s="80"/>
      <c r="FYB2" s="80"/>
      <c r="FYC2" s="80"/>
      <c r="FYD2" s="80"/>
      <c r="FYE2" s="80"/>
      <c r="FYF2" s="80"/>
      <c r="FYG2" s="80"/>
      <c r="FYH2" s="80"/>
      <c r="FYI2" s="80"/>
      <c r="FYJ2" s="80"/>
      <c r="FYK2" s="80"/>
      <c r="FYL2" s="80"/>
      <c r="FYM2" s="80"/>
      <c r="FYN2" s="80"/>
      <c r="FYO2" s="80"/>
      <c r="FYP2" s="80"/>
      <c r="FYQ2" s="80"/>
      <c r="FYR2" s="80"/>
      <c r="FYS2" s="80"/>
      <c r="FYT2" s="80"/>
      <c r="FYU2" s="80"/>
      <c r="FYV2" s="80"/>
      <c r="FYW2" s="80"/>
      <c r="FYX2" s="80"/>
      <c r="FYY2" s="80"/>
      <c r="FYZ2" s="80"/>
      <c r="FZA2" s="80"/>
      <c r="FZB2" s="80"/>
      <c r="FZC2" s="80"/>
      <c r="FZD2" s="80"/>
      <c r="FZE2" s="80"/>
      <c r="FZF2" s="80"/>
      <c r="FZG2" s="80"/>
      <c r="FZH2" s="80"/>
      <c r="FZI2" s="80"/>
      <c r="FZJ2" s="80"/>
      <c r="FZK2" s="80"/>
      <c r="FZL2" s="80"/>
      <c r="FZM2" s="80"/>
      <c r="FZN2" s="80"/>
      <c r="FZO2" s="80"/>
      <c r="FZP2" s="80"/>
      <c r="FZQ2" s="80"/>
      <c r="FZR2" s="80"/>
      <c r="FZS2" s="80"/>
      <c r="FZT2" s="80"/>
      <c r="FZU2" s="80"/>
      <c r="FZV2" s="80"/>
      <c r="FZW2" s="80"/>
      <c r="FZX2" s="80"/>
      <c r="FZY2" s="80"/>
      <c r="FZZ2" s="80"/>
      <c r="GAA2" s="80"/>
      <c r="GAB2" s="80"/>
      <c r="GAC2" s="80"/>
      <c r="GAD2" s="80"/>
      <c r="GAE2" s="80"/>
      <c r="GAF2" s="80"/>
      <c r="GAG2" s="80"/>
      <c r="GAH2" s="80"/>
      <c r="GAI2" s="80"/>
      <c r="GAJ2" s="80"/>
      <c r="GAK2" s="80"/>
      <c r="GAL2" s="80"/>
      <c r="GAM2" s="80"/>
      <c r="GAN2" s="80"/>
      <c r="GAO2" s="80"/>
      <c r="GAP2" s="80"/>
      <c r="GAQ2" s="80"/>
      <c r="GAR2" s="80"/>
      <c r="GAS2" s="80"/>
      <c r="GAT2" s="80"/>
      <c r="GAU2" s="80"/>
      <c r="GAV2" s="80"/>
      <c r="GAW2" s="80"/>
      <c r="GAX2" s="80"/>
      <c r="GAY2" s="80"/>
      <c r="GAZ2" s="80"/>
      <c r="GBA2" s="80"/>
      <c r="GBB2" s="80"/>
      <c r="GBC2" s="80"/>
      <c r="GBD2" s="80"/>
      <c r="GBE2" s="80"/>
      <c r="GBF2" s="80"/>
      <c r="GBG2" s="80"/>
      <c r="GBH2" s="80"/>
      <c r="GBI2" s="80"/>
      <c r="GBJ2" s="80"/>
      <c r="GBK2" s="80"/>
      <c r="GBL2" s="80"/>
      <c r="GBM2" s="80"/>
      <c r="GBN2" s="80"/>
      <c r="GBO2" s="80"/>
      <c r="GBP2" s="80"/>
      <c r="GBQ2" s="80"/>
      <c r="GBR2" s="80"/>
      <c r="GBS2" s="80"/>
      <c r="GBT2" s="80"/>
      <c r="GBU2" s="80"/>
      <c r="GBV2" s="80"/>
      <c r="GBW2" s="80"/>
      <c r="GBX2" s="80"/>
      <c r="GBY2" s="80"/>
      <c r="GBZ2" s="80"/>
      <c r="GCA2" s="80"/>
      <c r="GCB2" s="80"/>
      <c r="GCC2" s="80"/>
      <c r="GCD2" s="80"/>
      <c r="GCE2" s="80"/>
      <c r="GCF2" s="80"/>
      <c r="GCG2" s="80"/>
      <c r="GCH2" s="80"/>
      <c r="GCI2" s="80"/>
      <c r="GCJ2" s="80"/>
      <c r="GCK2" s="80"/>
      <c r="GCL2" s="80"/>
      <c r="GCM2" s="80"/>
      <c r="GCN2" s="80"/>
      <c r="GCO2" s="80"/>
      <c r="GCP2" s="80"/>
      <c r="GCQ2" s="80"/>
      <c r="GCR2" s="80"/>
      <c r="GCS2" s="80"/>
      <c r="GCT2" s="80"/>
      <c r="GCU2" s="80"/>
      <c r="GCV2" s="80"/>
      <c r="GCW2" s="80"/>
      <c r="GCX2" s="80"/>
      <c r="GCY2" s="80"/>
      <c r="GCZ2" s="80"/>
      <c r="GDA2" s="80"/>
      <c r="GDB2" s="80"/>
      <c r="GDC2" s="80"/>
      <c r="GDD2" s="80"/>
      <c r="GDE2" s="80"/>
      <c r="GDF2" s="80"/>
      <c r="GDG2" s="80"/>
      <c r="GDH2" s="80"/>
      <c r="GDI2" s="80"/>
      <c r="GDJ2" s="80"/>
      <c r="GDK2" s="80"/>
      <c r="GDL2" s="80"/>
      <c r="GDM2" s="80"/>
      <c r="GDN2" s="80"/>
      <c r="GDO2" s="80"/>
      <c r="GDP2" s="80"/>
      <c r="GDQ2" s="80"/>
      <c r="GDR2" s="80"/>
      <c r="GDS2" s="80"/>
      <c r="GDT2" s="80"/>
      <c r="GDU2" s="80"/>
      <c r="GDV2" s="80"/>
      <c r="GDW2" s="80"/>
      <c r="GDX2" s="80"/>
      <c r="GDY2" s="80"/>
      <c r="GDZ2" s="80"/>
      <c r="GEA2" s="80"/>
      <c r="GEB2" s="80"/>
      <c r="GEC2" s="80"/>
      <c r="GED2" s="80"/>
      <c r="GEE2" s="80"/>
      <c r="GEF2" s="80"/>
      <c r="GEG2" s="80"/>
      <c r="GEH2" s="80"/>
      <c r="GEI2" s="80"/>
      <c r="GEJ2" s="80"/>
      <c r="GEK2" s="80"/>
      <c r="GEL2" s="80"/>
      <c r="GEM2" s="80"/>
      <c r="GEN2" s="80"/>
      <c r="GEO2" s="80"/>
      <c r="GEP2" s="80"/>
      <c r="GEQ2" s="80"/>
      <c r="GER2" s="80"/>
      <c r="GES2" s="80"/>
      <c r="GET2" s="80"/>
      <c r="GEU2" s="80"/>
      <c r="GEV2" s="80"/>
      <c r="GEW2" s="80"/>
      <c r="GEX2" s="80"/>
      <c r="GEY2" s="80"/>
      <c r="GEZ2" s="80"/>
      <c r="GFA2" s="80"/>
      <c r="GFB2" s="80"/>
      <c r="GFC2" s="80"/>
      <c r="GFD2" s="80"/>
      <c r="GFE2" s="80"/>
      <c r="GFF2" s="80"/>
      <c r="GFG2" s="80"/>
      <c r="GFH2" s="80"/>
      <c r="GFI2" s="80"/>
      <c r="GFJ2" s="80"/>
      <c r="GFK2" s="80"/>
      <c r="GFL2" s="80"/>
      <c r="GFM2" s="80"/>
      <c r="GFN2" s="80"/>
      <c r="GFO2" s="80"/>
      <c r="GFP2" s="80"/>
      <c r="GFQ2" s="80"/>
      <c r="GFR2" s="80"/>
      <c r="GFS2" s="80"/>
      <c r="GFT2" s="80"/>
      <c r="GFU2" s="80"/>
      <c r="GFV2" s="80"/>
      <c r="GFW2" s="80"/>
      <c r="GFX2" s="80"/>
      <c r="GFY2" s="80"/>
      <c r="GFZ2" s="80"/>
      <c r="GGA2" s="80"/>
      <c r="GGB2" s="80"/>
      <c r="GGC2" s="80"/>
      <c r="GGD2" s="80"/>
      <c r="GGE2" s="80"/>
      <c r="GGF2" s="80"/>
      <c r="GGG2" s="80"/>
      <c r="GGH2" s="80"/>
      <c r="GGI2" s="80"/>
      <c r="GGJ2" s="80"/>
      <c r="GGK2" s="80"/>
      <c r="GGL2" s="80"/>
      <c r="GGM2" s="80"/>
      <c r="GGN2" s="80"/>
      <c r="GGO2" s="80"/>
      <c r="GGP2" s="80"/>
      <c r="GGQ2" s="80"/>
      <c r="GGR2" s="80"/>
      <c r="GGS2" s="80"/>
      <c r="GGT2" s="80"/>
      <c r="GGU2" s="80"/>
      <c r="GGV2" s="80"/>
      <c r="GGW2" s="80"/>
      <c r="GGX2" s="80"/>
      <c r="GGY2" s="80"/>
      <c r="GGZ2" s="80"/>
      <c r="GHA2" s="80"/>
      <c r="GHB2" s="80"/>
      <c r="GHC2" s="80"/>
      <c r="GHD2" s="80"/>
      <c r="GHE2" s="80"/>
      <c r="GHF2" s="80"/>
      <c r="GHG2" s="80"/>
      <c r="GHH2" s="80"/>
      <c r="GHI2" s="80"/>
      <c r="GHJ2" s="80"/>
      <c r="GHK2" s="80"/>
      <c r="GHL2" s="80"/>
      <c r="GHM2" s="80"/>
      <c r="GHN2" s="80"/>
      <c r="GHO2" s="80"/>
      <c r="GHP2" s="80"/>
      <c r="GHQ2" s="80"/>
      <c r="GHR2" s="80"/>
      <c r="GHS2" s="80"/>
      <c r="GHT2" s="80"/>
      <c r="GHU2" s="80"/>
      <c r="GHV2" s="80"/>
      <c r="GHW2" s="80"/>
      <c r="GHX2" s="80"/>
      <c r="GHY2" s="80"/>
      <c r="GHZ2" s="80"/>
      <c r="GIA2" s="80"/>
      <c r="GIB2" s="80"/>
      <c r="GIC2" s="80"/>
      <c r="GID2" s="80"/>
      <c r="GIE2" s="80"/>
      <c r="GIF2" s="80"/>
      <c r="GIG2" s="80"/>
      <c r="GIH2" s="80"/>
      <c r="GII2" s="80"/>
      <c r="GIJ2" s="80"/>
      <c r="GIK2" s="80"/>
      <c r="GIL2" s="80"/>
      <c r="GIM2" s="80"/>
      <c r="GIN2" s="80"/>
      <c r="GIO2" s="80"/>
      <c r="GIP2" s="80"/>
      <c r="GIQ2" s="80"/>
      <c r="GIR2" s="80"/>
      <c r="GIS2" s="80"/>
      <c r="GIT2" s="80"/>
      <c r="GIU2" s="80"/>
      <c r="GIV2" s="80"/>
      <c r="GIW2" s="80"/>
      <c r="GIX2" s="80"/>
      <c r="GIY2" s="80"/>
      <c r="GIZ2" s="80"/>
      <c r="GJA2" s="80"/>
      <c r="GJB2" s="80"/>
      <c r="GJC2" s="80"/>
      <c r="GJD2" s="80"/>
      <c r="GJE2" s="80"/>
      <c r="GJF2" s="80"/>
      <c r="GJG2" s="80"/>
      <c r="GJH2" s="80"/>
      <c r="GJI2" s="80"/>
      <c r="GJJ2" s="80"/>
      <c r="GJK2" s="80"/>
      <c r="GJL2" s="80"/>
      <c r="GJM2" s="80"/>
      <c r="GJN2" s="80"/>
      <c r="GJO2" s="80"/>
      <c r="GJP2" s="80"/>
      <c r="GJQ2" s="80"/>
      <c r="GJR2" s="80"/>
      <c r="GJS2" s="80"/>
      <c r="GJT2" s="80"/>
      <c r="GJU2" s="80"/>
      <c r="GJV2" s="80"/>
      <c r="GJW2" s="80"/>
      <c r="GJX2" s="80"/>
      <c r="GJY2" s="80"/>
      <c r="GJZ2" s="80"/>
      <c r="GKA2" s="80"/>
      <c r="GKB2" s="80"/>
      <c r="GKC2" s="80"/>
      <c r="GKD2" s="80"/>
      <c r="GKE2" s="80"/>
      <c r="GKF2" s="80"/>
      <c r="GKG2" s="80"/>
      <c r="GKH2" s="80"/>
      <c r="GKI2" s="80"/>
      <c r="GKJ2" s="80"/>
      <c r="GKK2" s="80"/>
      <c r="GKL2" s="80"/>
      <c r="GKM2" s="80"/>
      <c r="GKN2" s="80"/>
      <c r="GKO2" s="80"/>
      <c r="GKP2" s="80"/>
      <c r="GKQ2" s="80"/>
      <c r="GKR2" s="80"/>
      <c r="GKS2" s="80"/>
      <c r="GKT2" s="80"/>
      <c r="GKU2" s="80"/>
      <c r="GKV2" s="80"/>
      <c r="GKW2" s="80"/>
      <c r="GKX2" s="80"/>
      <c r="GKY2" s="80"/>
      <c r="GKZ2" s="80"/>
      <c r="GLA2" s="80"/>
      <c r="GLB2" s="80"/>
      <c r="GLC2" s="80"/>
      <c r="GLD2" s="80"/>
      <c r="GLE2" s="80"/>
      <c r="GLF2" s="80"/>
      <c r="GLG2" s="80"/>
      <c r="GLH2" s="80"/>
      <c r="GLI2" s="80"/>
      <c r="GLJ2" s="80"/>
      <c r="GLK2" s="80"/>
      <c r="GLL2" s="80"/>
      <c r="GLM2" s="80"/>
      <c r="GLN2" s="80"/>
      <c r="GLO2" s="80"/>
      <c r="GLP2" s="80"/>
      <c r="GLQ2" s="80"/>
      <c r="GLR2" s="80"/>
      <c r="GLS2" s="80"/>
      <c r="GLT2" s="80"/>
      <c r="GLU2" s="80"/>
      <c r="GLV2" s="80"/>
      <c r="GLW2" s="80"/>
      <c r="GLX2" s="80"/>
      <c r="GLY2" s="80"/>
      <c r="GLZ2" s="80"/>
      <c r="GMA2" s="80"/>
      <c r="GMB2" s="80"/>
      <c r="GMC2" s="80"/>
      <c r="GMD2" s="80"/>
      <c r="GME2" s="80"/>
      <c r="GMF2" s="80"/>
      <c r="GMG2" s="80"/>
      <c r="GMH2" s="80"/>
      <c r="GMI2" s="80"/>
      <c r="GMJ2" s="80"/>
      <c r="GMK2" s="80"/>
      <c r="GML2" s="80"/>
      <c r="GMM2" s="80"/>
      <c r="GMN2" s="80"/>
      <c r="GMO2" s="80"/>
      <c r="GMP2" s="80"/>
      <c r="GMQ2" s="80"/>
      <c r="GMR2" s="80"/>
      <c r="GMS2" s="80"/>
      <c r="GMT2" s="80"/>
      <c r="GMU2" s="80"/>
      <c r="GMV2" s="80"/>
      <c r="GMW2" s="80"/>
      <c r="GMX2" s="80"/>
      <c r="GMY2" s="80"/>
      <c r="GMZ2" s="80"/>
      <c r="GNA2" s="80"/>
      <c r="GNB2" s="80"/>
      <c r="GNC2" s="80"/>
      <c r="GND2" s="80"/>
      <c r="GNE2" s="80"/>
      <c r="GNF2" s="80"/>
      <c r="GNG2" s="80"/>
      <c r="GNH2" s="80"/>
      <c r="GNI2" s="80"/>
      <c r="GNJ2" s="80"/>
      <c r="GNK2" s="80"/>
      <c r="GNL2" s="80"/>
      <c r="GNM2" s="80"/>
      <c r="GNN2" s="80"/>
      <c r="GNO2" s="80"/>
      <c r="GNP2" s="80"/>
      <c r="GNQ2" s="80"/>
      <c r="GNR2" s="80"/>
      <c r="GNS2" s="80"/>
      <c r="GNT2" s="80"/>
      <c r="GNU2" s="80"/>
      <c r="GNV2" s="80"/>
      <c r="GNW2" s="80"/>
      <c r="GNX2" s="80"/>
      <c r="GNY2" s="80"/>
      <c r="GNZ2" s="80"/>
      <c r="GOA2" s="80"/>
      <c r="GOB2" s="80"/>
      <c r="GOC2" s="80"/>
      <c r="GOD2" s="80"/>
      <c r="GOE2" s="80"/>
      <c r="GOF2" s="80"/>
      <c r="GOG2" s="80"/>
      <c r="GOH2" s="80"/>
      <c r="GOI2" s="80"/>
      <c r="GOJ2" s="80"/>
      <c r="GOK2" s="80"/>
      <c r="GOL2" s="80"/>
      <c r="GOM2" s="80"/>
      <c r="GON2" s="80"/>
      <c r="GOO2" s="80"/>
      <c r="GOP2" s="80"/>
      <c r="GOQ2" s="80"/>
      <c r="GOR2" s="80"/>
      <c r="GOS2" s="80"/>
      <c r="GOT2" s="80"/>
      <c r="GOU2" s="80"/>
      <c r="GOV2" s="80"/>
      <c r="GOW2" s="80"/>
      <c r="GOX2" s="80"/>
      <c r="GOY2" s="80"/>
      <c r="GOZ2" s="80"/>
      <c r="GPA2" s="80"/>
      <c r="GPB2" s="80"/>
      <c r="GPC2" s="80"/>
      <c r="GPD2" s="80"/>
      <c r="GPE2" s="80"/>
      <c r="GPF2" s="80"/>
      <c r="GPG2" s="80"/>
      <c r="GPH2" s="80"/>
      <c r="GPI2" s="80"/>
      <c r="GPJ2" s="80"/>
      <c r="GPK2" s="80"/>
      <c r="GPL2" s="80"/>
      <c r="GPM2" s="80"/>
      <c r="GPN2" s="80"/>
      <c r="GPO2" s="80"/>
      <c r="GPP2" s="80"/>
      <c r="GPQ2" s="80"/>
      <c r="GPR2" s="80"/>
      <c r="GPS2" s="80"/>
      <c r="GPT2" s="80"/>
      <c r="GPU2" s="80"/>
      <c r="GPV2" s="80"/>
      <c r="GPW2" s="80"/>
      <c r="GPX2" s="80"/>
      <c r="GPY2" s="80"/>
      <c r="GPZ2" s="80"/>
      <c r="GQA2" s="80"/>
      <c r="GQB2" s="80"/>
      <c r="GQC2" s="80"/>
      <c r="GQD2" s="80"/>
      <c r="GQE2" s="80"/>
      <c r="GQF2" s="80"/>
      <c r="GQG2" s="80"/>
      <c r="GQH2" s="80"/>
      <c r="GQI2" s="80"/>
      <c r="GQJ2" s="80"/>
      <c r="GQK2" s="80"/>
      <c r="GQL2" s="80"/>
      <c r="GQM2" s="80"/>
      <c r="GQN2" s="80"/>
      <c r="GQO2" s="80"/>
      <c r="GQP2" s="80"/>
      <c r="GQQ2" s="80"/>
      <c r="GQR2" s="80"/>
      <c r="GQS2" s="80"/>
      <c r="GQT2" s="80"/>
      <c r="GQU2" s="80"/>
      <c r="GQV2" s="80"/>
      <c r="GQW2" s="80"/>
      <c r="GQX2" s="80"/>
      <c r="GQY2" s="80"/>
      <c r="GQZ2" s="80"/>
      <c r="GRA2" s="80"/>
      <c r="GRB2" s="80"/>
      <c r="GRC2" s="80"/>
      <c r="GRD2" s="80"/>
      <c r="GRE2" s="80"/>
      <c r="GRF2" s="80"/>
      <c r="GRG2" s="80"/>
      <c r="GRH2" s="80"/>
      <c r="GRI2" s="80"/>
      <c r="GRJ2" s="80"/>
      <c r="GRK2" s="80"/>
      <c r="GRL2" s="80"/>
      <c r="GRM2" s="80"/>
      <c r="GRN2" s="80"/>
      <c r="GRO2" s="80"/>
      <c r="GRP2" s="80"/>
      <c r="GRQ2" s="80"/>
      <c r="GRR2" s="80"/>
      <c r="GRS2" s="80"/>
      <c r="GRT2" s="80"/>
      <c r="GRU2" s="80"/>
      <c r="GRV2" s="80"/>
      <c r="GRW2" s="80"/>
      <c r="GRX2" s="80"/>
      <c r="GRY2" s="80"/>
      <c r="GRZ2" s="80"/>
      <c r="GSA2" s="80"/>
      <c r="GSB2" s="80"/>
      <c r="GSC2" s="80"/>
      <c r="GSD2" s="80"/>
      <c r="GSE2" s="80"/>
      <c r="GSF2" s="80"/>
      <c r="GSG2" s="80"/>
      <c r="GSH2" s="80"/>
      <c r="GSI2" s="80"/>
      <c r="GSJ2" s="80"/>
      <c r="GSK2" s="80"/>
      <c r="GSL2" s="80"/>
      <c r="GSM2" s="80"/>
      <c r="GSN2" s="80"/>
      <c r="GSO2" s="80"/>
      <c r="GSP2" s="80"/>
      <c r="GSQ2" s="80"/>
      <c r="GSR2" s="80"/>
      <c r="GSS2" s="80"/>
      <c r="GST2" s="80"/>
      <c r="GSU2" s="80"/>
      <c r="GSV2" s="80"/>
      <c r="GSW2" s="80"/>
      <c r="GSX2" s="80"/>
      <c r="GSY2" s="80"/>
      <c r="GSZ2" s="80"/>
      <c r="GTA2" s="80"/>
      <c r="GTB2" s="80"/>
      <c r="GTC2" s="80"/>
      <c r="GTD2" s="80"/>
      <c r="GTE2" s="80"/>
      <c r="GTF2" s="80"/>
      <c r="GTG2" s="80"/>
      <c r="GTH2" s="80"/>
      <c r="GTI2" s="80"/>
      <c r="GTJ2" s="80"/>
      <c r="GTK2" s="80"/>
      <c r="GTL2" s="80"/>
      <c r="GTM2" s="80"/>
      <c r="GTN2" s="80"/>
      <c r="GTO2" s="80"/>
      <c r="GTP2" s="80"/>
      <c r="GTQ2" s="80"/>
      <c r="GTR2" s="80"/>
      <c r="GTS2" s="80"/>
      <c r="GTT2" s="80"/>
      <c r="GTU2" s="80"/>
      <c r="GTV2" s="80"/>
      <c r="GTW2" s="80"/>
      <c r="GTX2" s="80"/>
      <c r="GTY2" s="80"/>
      <c r="GTZ2" s="80"/>
      <c r="GUA2" s="80"/>
      <c r="GUB2" s="80"/>
      <c r="GUC2" s="80"/>
      <c r="GUD2" s="80"/>
      <c r="GUE2" s="80"/>
      <c r="GUF2" s="80"/>
      <c r="GUG2" s="80"/>
      <c r="GUH2" s="80"/>
      <c r="GUI2" s="80"/>
      <c r="GUJ2" s="80"/>
      <c r="GUK2" s="80"/>
      <c r="GUL2" s="80"/>
      <c r="GUM2" s="80"/>
      <c r="GUN2" s="80"/>
      <c r="GUO2" s="80"/>
      <c r="GUP2" s="80"/>
      <c r="GUQ2" s="80"/>
      <c r="GUR2" s="80"/>
      <c r="GUS2" s="80"/>
      <c r="GUT2" s="80"/>
      <c r="GUU2" s="80"/>
      <c r="GUV2" s="80"/>
      <c r="GUW2" s="80"/>
      <c r="GUX2" s="80"/>
      <c r="GUY2" s="80"/>
      <c r="GUZ2" s="80"/>
      <c r="GVA2" s="80"/>
      <c r="GVB2" s="80"/>
      <c r="GVC2" s="80"/>
      <c r="GVD2" s="80"/>
      <c r="GVE2" s="80"/>
      <c r="GVF2" s="80"/>
      <c r="GVG2" s="80"/>
      <c r="GVH2" s="80"/>
      <c r="GVI2" s="80"/>
      <c r="GVJ2" s="80"/>
      <c r="GVK2" s="80"/>
      <c r="GVL2" s="80"/>
      <c r="GVM2" s="80"/>
      <c r="GVN2" s="80"/>
      <c r="GVO2" s="80"/>
      <c r="GVP2" s="80"/>
      <c r="GVQ2" s="80"/>
      <c r="GVR2" s="80"/>
      <c r="GVS2" s="80"/>
      <c r="GVT2" s="80"/>
      <c r="GVU2" s="80"/>
      <c r="GVV2" s="80"/>
      <c r="GVW2" s="80"/>
      <c r="GVX2" s="80"/>
      <c r="GVY2" s="80"/>
      <c r="GVZ2" s="80"/>
      <c r="GWA2" s="80"/>
      <c r="GWB2" s="80"/>
      <c r="GWC2" s="80"/>
      <c r="GWD2" s="80"/>
      <c r="GWE2" s="80"/>
      <c r="GWF2" s="80"/>
      <c r="GWG2" s="80"/>
      <c r="GWH2" s="80"/>
      <c r="GWI2" s="80"/>
      <c r="GWJ2" s="80"/>
      <c r="GWK2" s="80"/>
      <c r="GWL2" s="80"/>
      <c r="GWM2" s="80"/>
      <c r="GWN2" s="80"/>
      <c r="GWO2" s="80"/>
      <c r="GWP2" s="80"/>
      <c r="GWQ2" s="80"/>
      <c r="GWR2" s="80"/>
      <c r="GWS2" s="80"/>
      <c r="GWT2" s="80"/>
      <c r="GWU2" s="80"/>
      <c r="GWV2" s="80"/>
      <c r="GWW2" s="80"/>
      <c r="GWX2" s="80"/>
      <c r="GWY2" s="80"/>
      <c r="GWZ2" s="80"/>
      <c r="GXA2" s="80"/>
      <c r="GXB2" s="80"/>
      <c r="GXC2" s="80"/>
      <c r="GXD2" s="80"/>
      <c r="GXE2" s="80"/>
      <c r="GXF2" s="80"/>
      <c r="GXG2" s="80"/>
      <c r="GXH2" s="80"/>
      <c r="GXI2" s="80"/>
      <c r="GXJ2" s="80"/>
      <c r="GXK2" s="80"/>
      <c r="GXL2" s="80"/>
      <c r="GXM2" s="80"/>
      <c r="GXN2" s="80"/>
      <c r="GXO2" s="80"/>
      <c r="GXP2" s="80"/>
      <c r="GXQ2" s="80"/>
      <c r="GXR2" s="80"/>
      <c r="GXS2" s="80"/>
      <c r="GXT2" s="80"/>
      <c r="GXU2" s="80"/>
      <c r="GXV2" s="80"/>
      <c r="GXW2" s="80"/>
      <c r="GXX2" s="80"/>
      <c r="GXY2" s="80"/>
      <c r="GXZ2" s="80"/>
      <c r="GYA2" s="80"/>
      <c r="GYB2" s="80"/>
      <c r="GYC2" s="80"/>
      <c r="GYD2" s="80"/>
      <c r="GYE2" s="80"/>
      <c r="GYF2" s="80"/>
      <c r="GYG2" s="80"/>
      <c r="GYH2" s="80"/>
      <c r="GYI2" s="80"/>
      <c r="GYJ2" s="80"/>
      <c r="GYK2" s="80"/>
      <c r="GYL2" s="80"/>
      <c r="GYM2" s="80"/>
      <c r="GYN2" s="80"/>
      <c r="GYO2" s="80"/>
      <c r="GYP2" s="80"/>
      <c r="GYQ2" s="80"/>
      <c r="GYR2" s="80"/>
      <c r="GYS2" s="80"/>
      <c r="GYT2" s="80"/>
      <c r="GYU2" s="80"/>
      <c r="GYV2" s="80"/>
      <c r="GYW2" s="80"/>
      <c r="GYX2" s="80"/>
      <c r="GYY2" s="80"/>
      <c r="GYZ2" s="80"/>
      <c r="GZA2" s="80"/>
      <c r="GZB2" s="80"/>
      <c r="GZC2" s="80"/>
      <c r="GZD2" s="80"/>
      <c r="GZE2" s="80"/>
      <c r="GZF2" s="80"/>
      <c r="GZG2" s="80"/>
      <c r="GZH2" s="80"/>
      <c r="GZI2" s="80"/>
      <c r="GZJ2" s="80"/>
      <c r="GZK2" s="80"/>
      <c r="GZL2" s="80"/>
      <c r="GZM2" s="80"/>
      <c r="GZN2" s="80"/>
      <c r="GZO2" s="80"/>
      <c r="GZP2" s="80"/>
      <c r="GZQ2" s="80"/>
      <c r="GZR2" s="80"/>
      <c r="GZS2" s="80"/>
      <c r="GZT2" s="80"/>
      <c r="GZU2" s="80"/>
      <c r="GZV2" s="80"/>
      <c r="GZW2" s="80"/>
      <c r="GZX2" s="80"/>
      <c r="GZY2" s="80"/>
      <c r="GZZ2" s="80"/>
      <c r="HAA2" s="80"/>
      <c r="HAB2" s="80"/>
      <c r="HAC2" s="80"/>
      <c r="HAD2" s="80"/>
      <c r="HAE2" s="80"/>
      <c r="HAF2" s="80"/>
      <c r="HAG2" s="80"/>
      <c r="HAH2" s="80"/>
      <c r="HAI2" s="80"/>
      <c r="HAJ2" s="80"/>
      <c r="HAK2" s="80"/>
      <c r="HAL2" s="80"/>
      <c r="HAM2" s="80"/>
      <c r="HAN2" s="80"/>
      <c r="HAO2" s="80"/>
      <c r="HAP2" s="80"/>
      <c r="HAQ2" s="80"/>
      <c r="HAR2" s="80"/>
      <c r="HAS2" s="80"/>
      <c r="HAT2" s="80"/>
      <c r="HAU2" s="80"/>
      <c r="HAV2" s="80"/>
      <c r="HAW2" s="80"/>
      <c r="HAX2" s="80"/>
      <c r="HAY2" s="80"/>
      <c r="HAZ2" s="80"/>
      <c r="HBA2" s="80"/>
      <c r="HBB2" s="80"/>
      <c r="HBC2" s="80"/>
      <c r="HBD2" s="80"/>
      <c r="HBE2" s="80"/>
      <c r="HBF2" s="80"/>
      <c r="HBG2" s="80"/>
      <c r="HBH2" s="80"/>
      <c r="HBI2" s="80"/>
      <c r="HBJ2" s="80"/>
      <c r="HBK2" s="80"/>
      <c r="HBL2" s="80"/>
      <c r="HBM2" s="80"/>
      <c r="HBN2" s="80"/>
      <c r="HBO2" s="80"/>
      <c r="HBP2" s="80"/>
      <c r="HBQ2" s="80"/>
      <c r="HBR2" s="80"/>
      <c r="HBS2" s="80"/>
      <c r="HBT2" s="80"/>
      <c r="HBU2" s="80"/>
      <c r="HBV2" s="80"/>
      <c r="HBW2" s="80"/>
      <c r="HBX2" s="80"/>
      <c r="HBY2" s="80"/>
      <c r="HBZ2" s="80"/>
      <c r="HCA2" s="80"/>
      <c r="HCB2" s="80"/>
      <c r="HCC2" s="80"/>
      <c r="HCD2" s="80"/>
      <c r="HCE2" s="80"/>
      <c r="HCF2" s="80"/>
      <c r="HCG2" s="80"/>
      <c r="HCH2" s="80"/>
      <c r="HCI2" s="80"/>
      <c r="HCJ2" s="80"/>
      <c r="HCK2" s="80"/>
      <c r="HCL2" s="80"/>
      <c r="HCM2" s="80"/>
      <c r="HCN2" s="80"/>
      <c r="HCO2" s="80"/>
      <c r="HCP2" s="80"/>
      <c r="HCQ2" s="80"/>
      <c r="HCR2" s="80"/>
      <c r="HCS2" s="80"/>
      <c r="HCT2" s="80"/>
      <c r="HCU2" s="80"/>
      <c r="HCV2" s="80"/>
      <c r="HCW2" s="80"/>
      <c r="HCX2" s="80"/>
      <c r="HCY2" s="80"/>
      <c r="HCZ2" s="80"/>
      <c r="HDA2" s="80"/>
      <c r="HDB2" s="80"/>
      <c r="HDC2" s="80"/>
      <c r="HDD2" s="80"/>
      <c r="HDE2" s="80"/>
      <c r="HDF2" s="80"/>
      <c r="HDG2" s="80"/>
      <c r="HDH2" s="80"/>
      <c r="HDI2" s="80"/>
      <c r="HDJ2" s="80"/>
      <c r="HDK2" s="80"/>
      <c r="HDL2" s="80"/>
      <c r="HDM2" s="80"/>
      <c r="HDN2" s="80"/>
      <c r="HDO2" s="80"/>
      <c r="HDP2" s="80"/>
      <c r="HDQ2" s="80"/>
      <c r="HDR2" s="80"/>
      <c r="HDS2" s="80"/>
      <c r="HDT2" s="80"/>
      <c r="HDU2" s="80"/>
      <c r="HDV2" s="80"/>
      <c r="HDW2" s="80"/>
      <c r="HDX2" s="80"/>
      <c r="HDY2" s="80"/>
      <c r="HDZ2" s="80"/>
      <c r="HEA2" s="80"/>
      <c r="HEB2" s="80"/>
      <c r="HEC2" s="80"/>
      <c r="HED2" s="80"/>
      <c r="HEE2" s="80"/>
      <c r="HEF2" s="80"/>
      <c r="HEG2" s="80"/>
      <c r="HEH2" s="80"/>
      <c r="HEI2" s="80"/>
      <c r="HEJ2" s="80"/>
      <c r="HEK2" s="80"/>
      <c r="HEL2" s="80"/>
      <c r="HEM2" s="80"/>
      <c r="HEN2" s="80"/>
      <c r="HEO2" s="80"/>
      <c r="HEP2" s="80"/>
      <c r="HEQ2" s="80"/>
      <c r="HER2" s="80"/>
      <c r="HES2" s="80"/>
      <c r="HET2" s="80"/>
      <c r="HEU2" s="80"/>
      <c r="HEV2" s="80"/>
      <c r="HEW2" s="80"/>
      <c r="HEX2" s="80"/>
      <c r="HEY2" s="80"/>
      <c r="HEZ2" s="80"/>
      <c r="HFA2" s="80"/>
      <c r="HFB2" s="80"/>
      <c r="HFC2" s="80"/>
      <c r="HFD2" s="80"/>
      <c r="HFE2" s="80"/>
      <c r="HFF2" s="80"/>
      <c r="HFG2" s="80"/>
      <c r="HFH2" s="80"/>
      <c r="HFI2" s="80"/>
      <c r="HFJ2" s="80"/>
      <c r="HFK2" s="80"/>
      <c r="HFL2" s="80"/>
      <c r="HFM2" s="80"/>
      <c r="HFN2" s="80"/>
      <c r="HFO2" s="80"/>
      <c r="HFP2" s="80"/>
      <c r="HFQ2" s="80"/>
      <c r="HFR2" s="80"/>
      <c r="HFS2" s="80"/>
      <c r="HFT2" s="80"/>
      <c r="HFU2" s="80"/>
      <c r="HFV2" s="80"/>
      <c r="HFW2" s="80"/>
      <c r="HFX2" s="80"/>
      <c r="HFY2" s="80"/>
      <c r="HFZ2" s="80"/>
      <c r="HGA2" s="80"/>
      <c r="HGB2" s="80"/>
      <c r="HGC2" s="80"/>
      <c r="HGD2" s="80"/>
      <c r="HGE2" s="80"/>
      <c r="HGF2" s="80"/>
      <c r="HGG2" s="80"/>
      <c r="HGH2" s="80"/>
      <c r="HGI2" s="80"/>
      <c r="HGJ2" s="80"/>
      <c r="HGK2" s="80"/>
      <c r="HGL2" s="80"/>
      <c r="HGM2" s="80"/>
      <c r="HGN2" s="80"/>
      <c r="HGO2" s="80"/>
      <c r="HGP2" s="80"/>
      <c r="HGQ2" s="80"/>
      <c r="HGR2" s="80"/>
      <c r="HGS2" s="80"/>
      <c r="HGT2" s="80"/>
      <c r="HGU2" s="80"/>
      <c r="HGV2" s="80"/>
      <c r="HGW2" s="80"/>
      <c r="HGX2" s="80"/>
      <c r="HGY2" s="80"/>
      <c r="HGZ2" s="80"/>
      <c r="HHA2" s="80"/>
      <c r="HHB2" s="80"/>
      <c r="HHC2" s="80"/>
      <c r="HHD2" s="80"/>
      <c r="HHE2" s="80"/>
      <c r="HHF2" s="80"/>
      <c r="HHG2" s="80"/>
      <c r="HHH2" s="80"/>
      <c r="HHI2" s="80"/>
      <c r="HHJ2" s="80"/>
      <c r="HHK2" s="80"/>
      <c r="HHL2" s="80"/>
      <c r="HHM2" s="80"/>
      <c r="HHN2" s="80"/>
      <c r="HHO2" s="80"/>
      <c r="HHP2" s="80"/>
      <c r="HHQ2" s="80"/>
      <c r="HHR2" s="80"/>
      <c r="HHS2" s="80"/>
      <c r="HHT2" s="80"/>
      <c r="HHU2" s="80"/>
      <c r="HHV2" s="80"/>
      <c r="HHW2" s="80"/>
      <c r="HHX2" s="80"/>
      <c r="HHY2" s="80"/>
      <c r="HHZ2" s="80"/>
      <c r="HIA2" s="80"/>
      <c r="HIB2" s="80"/>
      <c r="HIC2" s="80"/>
      <c r="HID2" s="80"/>
      <c r="HIE2" s="80"/>
      <c r="HIF2" s="80"/>
      <c r="HIG2" s="80"/>
      <c r="HIH2" s="80"/>
      <c r="HII2" s="80"/>
      <c r="HIJ2" s="80"/>
      <c r="HIK2" s="80"/>
      <c r="HIL2" s="80"/>
      <c r="HIM2" s="80"/>
      <c r="HIN2" s="80"/>
      <c r="HIO2" s="80"/>
      <c r="HIP2" s="80"/>
      <c r="HIQ2" s="80"/>
      <c r="HIR2" s="80"/>
      <c r="HIS2" s="80"/>
      <c r="HIT2" s="80"/>
      <c r="HIU2" s="80"/>
      <c r="HIV2" s="80"/>
      <c r="HIW2" s="80"/>
      <c r="HIX2" s="80"/>
      <c r="HIY2" s="80"/>
      <c r="HIZ2" s="80"/>
      <c r="HJA2" s="80"/>
      <c r="HJB2" s="80"/>
      <c r="HJC2" s="80"/>
      <c r="HJD2" s="80"/>
      <c r="HJE2" s="80"/>
      <c r="HJF2" s="80"/>
      <c r="HJG2" s="80"/>
      <c r="HJH2" s="80"/>
      <c r="HJI2" s="80"/>
      <c r="HJJ2" s="80"/>
      <c r="HJK2" s="80"/>
      <c r="HJL2" s="80"/>
      <c r="HJM2" s="80"/>
      <c r="HJN2" s="80"/>
      <c r="HJO2" s="80"/>
      <c r="HJP2" s="80"/>
      <c r="HJQ2" s="80"/>
      <c r="HJR2" s="80"/>
      <c r="HJS2" s="80"/>
      <c r="HJT2" s="80"/>
      <c r="HJU2" s="80"/>
      <c r="HJV2" s="80"/>
      <c r="HJW2" s="80"/>
      <c r="HJX2" s="80"/>
      <c r="HJY2" s="80"/>
      <c r="HJZ2" s="80"/>
      <c r="HKA2" s="80"/>
      <c r="HKB2" s="80"/>
      <c r="HKC2" s="80"/>
      <c r="HKD2" s="80"/>
      <c r="HKE2" s="80"/>
      <c r="HKF2" s="80"/>
      <c r="HKG2" s="80"/>
      <c r="HKH2" s="80"/>
      <c r="HKI2" s="80"/>
      <c r="HKJ2" s="80"/>
      <c r="HKK2" s="80"/>
      <c r="HKL2" s="80"/>
      <c r="HKM2" s="80"/>
      <c r="HKN2" s="80"/>
      <c r="HKO2" s="80"/>
      <c r="HKP2" s="80"/>
      <c r="HKQ2" s="80"/>
      <c r="HKR2" s="80"/>
      <c r="HKS2" s="80"/>
      <c r="HKT2" s="80"/>
      <c r="HKU2" s="80"/>
      <c r="HKV2" s="80"/>
      <c r="HKW2" s="80"/>
      <c r="HKX2" s="80"/>
      <c r="HKY2" s="80"/>
      <c r="HKZ2" s="80"/>
      <c r="HLA2" s="80"/>
      <c r="HLB2" s="80"/>
      <c r="HLC2" s="80"/>
      <c r="HLD2" s="80"/>
      <c r="HLE2" s="80"/>
      <c r="HLF2" s="80"/>
      <c r="HLG2" s="80"/>
      <c r="HLH2" s="80"/>
      <c r="HLI2" s="80"/>
      <c r="HLJ2" s="80"/>
      <c r="HLK2" s="80"/>
      <c r="HLL2" s="80"/>
      <c r="HLM2" s="80"/>
      <c r="HLN2" s="80"/>
      <c r="HLO2" s="80"/>
      <c r="HLP2" s="80"/>
      <c r="HLQ2" s="80"/>
      <c r="HLR2" s="80"/>
      <c r="HLS2" s="80"/>
      <c r="HLT2" s="80"/>
      <c r="HLU2" s="80"/>
      <c r="HLV2" s="80"/>
      <c r="HLW2" s="80"/>
      <c r="HLX2" s="80"/>
      <c r="HLY2" s="80"/>
      <c r="HLZ2" s="80"/>
      <c r="HMA2" s="80"/>
      <c r="HMB2" s="80"/>
      <c r="HMC2" s="80"/>
      <c r="HMD2" s="80"/>
      <c r="HME2" s="80"/>
      <c r="HMF2" s="80"/>
      <c r="HMG2" s="80"/>
      <c r="HMH2" s="80"/>
      <c r="HMI2" s="80"/>
      <c r="HMJ2" s="80"/>
      <c r="HMK2" s="80"/>
      <c r="HML2" s="80"/>
      <c r="HMM2" s="80"/>
      <c r="HMN2" s="80"/>
      <c r="HMO2" s="80"/>
      <c r="HMP2" s="80"/>
      <c r="HMQ2" s="80"/>
      <c r="HMR2" s="80"/>
      <c r="HMS2" s="80"/>
      <c r="HMT2" s="80"/>
      <c r="HMU2" s="80"/>
      <c r="HMV2" s="80"/>
      <c r="HMW2" s="80"/>
      <c r="HMX2" s="80"/>
      <c r="HMY2" s="80"/>
      <c r="HMZ2" s="80"/>
      <c r="HNA2" s="80"/>
      <c r="HNB2" s="80"/>
      <c r="HNC2" s="80"/>
      <c r="HND2" s="80"/>
      <c r="HNE2" s="80"/>
      <c r="HNF2" s="80"/>
      <c r="HNG2" s="80"/>
      <c r="HNH2" s="80"/>
      <c r="HNI2" s="80"/>
      <c r="HNJ2" s="80"/>
      <c r="HNK2" s="80"/>
      <c r="HNL2" s="80"/>
      <c r="HNM2" s="80"/>
      <c r="HNN2" s="80"/>
      <c r="HNO2" s="80"/>
      <c r="HNP2" s="80"/>
      <c r="HNQ2" s="80"/>
      <c r="HNR2" s="80"/>
      <c r="HNS2" s="80"/>
      <c r="HNT2" s="80"/>
      <c r="HNU2" s="80"/>
      <c r="HNV2" s="80"/>
      <c r="HNW2" s="80"/>
      <c r="HNX2" s="80"/>
      <c r="HNY2" s="80"/>
      <c r="HNZ2" s="80"/>
      <c r="HOA2" s="80"/>
      <c r="HOB2" s="80"/>
      <c r="HOC2" s="80"/>
      <c r="HOD2" s="80"/>
      <c r="HOE2" s="80"/>
      <c r="HOF2" s="80"/>
      <c r="HOG2" s="80"/>
      <c r="HOH2" s="80"/>
      <c r="HOI2" s="80"/>
      <c r="HOJ2" s="80"/>
      <c r="HOK2" s="80"/>
      <c r="HOL2" s="80"/>
      <c r="HOM2" s="80"/>
      <c r="HON2" s="80"/>
      <c r="HOO2" s="80"/>
      <c r="HOP2" s="80"/>
      <c r="HOQ2" s="80"/>
      <c r="HOR2" s="80"/>
      <c r="HOS2" s="80"/>
      <c r="HOT2" s="80"/>
      <c r="HOU2" s="80"/>
      <c r="HOV2" s="80"/>
      <c r="HOW2" s="80"/>
      <c r="HOX2" s="80"/>
      <c r="HOY2" s="80"/>
      <c r="HOZ2" s="80"/>
      <c r="HPA2" s="80"/>
      <c r="HPB2" s="80"/>
      <c r="HPC2" s="80"/>
      <c r="HPD2" s="80"/>
      <c r="HPE2" s="80"/>
      <c r="HPF2" s="80"/>
      <c r="HPG2" s="80"/>
      <c r="HPH2" s="80"/>
      <c r="HPI2" s="80"/>
      <c r="HPJ2" s="80"/>
      <c r="HPK2" s="80"/>
      <c r="HPL2" s="80"/>
      <c r="HPM2" s="80"/>
      <c r="HPN2" s="80"/>
      <c r="HPO2" s="80"/>
      <c r="HPP2" s="80"/>
      <c r="HPQ2" s="80"/>
      <c r="HPR2" s="80"/>
      <c r="HPS2" s="80"/>
      <c r="HPT2" s="80"/>
      <c r="HPU2" s="80"/>
      <c r="HPV2" s="80"/>
      <c r="HPW2" s="80"/>
      <c r="HPX2" s="80"/>
      <c r="HPY2" s="80"/>
      <c r="HPZ2" s="80"/>
      <c r="HQA2" s="80"/>
      <c r="HQB2" s="80"/>
      <c r="HQC2" s="80"/>
      <c r="HQD2" s="80"/>
      <c r="HQE2" s="80"/>
      <c r="HQF2" s="80"/>
      <c r="HQG2" s="80"/>
      <c r="HQH2" s="80"/>
      <c r="HQI2" s="80"/>
      <c r="HQJ2" s="80"/>
      <c r="HQK2" s="80"/>
      <c r="HQL2" s="80"/>
      <c r="HQM2" s="80"/>
      <c r="HQN2" s="80"/>
      <c r="HQO2" s="80"/>
      <c r="HQP2" s="80"/>
      <c r="HQQ2" s="80"/>
      <c r="HQR2" s="80"/>
      <c r="HQS2" s="80"/>
      <c r="HQT2" s="80"/>
      <c r="HQU2" s="80"/>
      <c r="HQV2" s="80"/>
      <c r="HQW2" s="80"/>
      <c r="HQX2" s="80"/>
      <c r="HQY2" s="80"/>
      <c r="HQZ2" s="80"/>
      <c r="HRA2" s="80"/>
      <c r="HRB2" s="80"/>
      <c r="HRC2" s="80"/>
      <c r="HRD2" s="80"/>
      <c r="HRE2" s="80"/>
      <c r="HRF2" s="80"/>
      <c r="HRG2" s="80"/>
      <c r="HRH2" s="80"/>
      <c r="HRI2" s="80"/>
      <c r="HRJ2" s="80"/>
      <c r="HRK2" s="80"/>
      <c r="HRL2" s="80"/>
      <c r="HRM2" s="80"/>
      <c r="HRN2" s="80"/>
      <c r="HRO2" s="80"/>
      <c r="HRP2" s="80"/>
      <c r="HRQ2" s="80"/>
      <c r="HRR2" s="80"/>
      <c r="HRS2" s="80"/>
      <c r="HRT2" s="80"/>
      <c r="HRU2" s="80"/>
      <c r="HRV2" s="80"/>
      <c r="HRW2" s="80"/>
      <c r="HRX2" s="80"/>
      <c r="HRY2" s="80"/>
      <c r="HRZ2" s="80"/>
      <c r="HSA2" s="80"/>
      <c r="HSB2" s="80"/>
      <c r="HSC2" s="80"/>
      <c r="HSD2" s="80"/>
      <c r="HSE2" s="80"/>
      <c r="HSF2" s="80"/>
      <c r="HSG2" s="80"/>
      <c r="HSH2" s="80"/>
      <c r="HSI2" s="80"/>
      <c r="HSJ2" s="80"/>
      <c r="HSK2" s="80"/>
      <c r="HSL2" s="80"/>
      <c r="HSM2" s="80"/>
      <c r="HSN2" s="80"/>
      <c r="HSO2" s="80"/>
      <c r="HSP2" s="80"/>
      <c r="HSQ2" s="80"/>
      <c r="HSR2" s="80"/>
      <c r="HSS2" s="80"/>
      <c r="HST2" s="80"/>
      <c r="HSU2" s="80"/>
      <c r="HSV2" s="80"/>
      <c r="HSW2" s="80"/>
      <c r="HSX2" s="80"/>
      <c r="HSY2" s="80"/>
      <c r="HSZ2" s="80"/>
      <c r="HTA2" s="80"/>
      <c r="HTB2" s="80"/>
      <c r="HTC2" s="80"/>
      <c r="HTD2" s="80"/>
      <c r="HTE2" s="80"/>
      <c r="HTF2" s="80"/>
      <c r="HTG2" s="80"/>
      <c r="HTH2" s="80"/>
      <c r="HTI2" s="80"/>
      <c r="HTJ2" s="80"/>
      <c r="HTK2" s="80"/>
      <c r="HTL2" s="80"/>
      <c r="HTM2" s="80"/>
      <c r="HTN2" s="80"/>
      <c r="HTO2" s="80"/>
      <c r="HTP2" s="80"/>
      <c r="HTQ2" s="80"/>
      <c r="HTR2" s="80"/>
      <c r="HTS2" s="80"/>
      <c r="HTT2" s="80"/>
      <c r="HTU2" s="80"/>
      <c r="HTV2" s="80"/>
      <c r="HTW2" s="80"/>
      <c r="HTX2" s="80"/>
      <c r="HTY2" s="80"/>
      <c r="HTZ2" s="80"/>
      <c r="HUA2" s="80"/>
      <c r="HUB2" s="80"/>
      <c r="HUC2" s="80"/>
      <c r="HUD2" s="80"/>
      <c r="HUE2" s="80"/>
      <c r="HUF2" s="80"/>
      <c r="HUG2" s="80"/>
      <c r="HUH2" s="80"/>
      <c r="HUI2" s="80"/>
      <c r="HUJ2" s="80"/>
      <c r="HUK2" s="80"/>
      <c r="HUL2" s="80"/>
      <c r="HUM2" s="80"/>
      <c r="HUN2" s="80"/>
      <c r="HUO2" s="80"/>
      <c r="HUP2" s="80"/>
      <c r="HUQ2" s="80"/>
      <c r="HUR2" s="80"/>
      <c r="HUS2" s="80"/>
      <c r="HUT2" s="80"/>
      <c r="HUU2" s="80"/>
      <c r="HUV2" s="80"/>
      <c r="HUW2" s="80"/>
      <c r="HUX2" s="80"/>
      <c r="HUY2" s="80"/>
      <c r="HUZ2" s="80"/>
      <c r="HVA2" s="80"/>
      <c r="HVB2" s="80"/>
      <c r="HVC2" s="80"/>
      <c r="HVD2" s="80"/>
      <c r="HVE2" s="80"/>
      <c r="HVF2" s="80"/>
      <c r="HVG2" s="80"/>
      <c r="HVH2" s="80"/>
      <c r="HVI2" s="80"/>
      <c r="HVJ2" s="80"/>
      <c r="HVK2" s="80"/>
      <c r="HVL2" s="80"/>
      <c r="HVM2" s="80"/>
      <c r="HVN2" s="80"/>
      <c r="HVO2" s="80"/>
      <c r="HVP2" s="80"/>
      <c r="HVQ2" s="80"/>
      <c r="HVR2" s="80"/>
      <c r="HVS2" s="80"/>
      <c r="HVT2" s="80"/>
      <c r="HVU2" s="80"/>
      <c r="HVV2" s="80"/>
      <c r="HVW2" s="80"/>
      <c r="HVX2" s="80"/>
      <c r="HVY2" s="80"/>
      <c r="HVZ2" s="80"/>
      <c r="HWA2" s="80"/>
      <c r="HWB2" s="80"/>
      <c r="HWC2" s="80"/>
      <c r="HWD2" s="80"/>
      <c r="HWE2" s="80"/>
      <c r="HWF2" s="80"/>
      <c r="HWG2" s="80"/>
      <c r="HWH2" s="80"/>
      <c r="HWI2" s="80"/>
      <c r="HWJ2" s="80"/>
      <c r="HWK2" s="80"/>
      <c r="HWL2" s="80"/>
      <c r="HWM2" s="80"/>
      <c r="HWN2" s="80"/>
      <c r="HWO2" s="80"/>
      <c r="HWP2" s="80"/>
      <c r="HWQ2" s="80"/>
      <c r="HWR2" s="80"/>
      <c r="HWS2" s="80"/>
      <c r="HWT2" s="80"/>
      <c r="HWU2" s="80"/>
      <c r="HWV2" s="80"/>
      <c r="HWW2" s="80"/>
      <c r="HWX2" s="80"/>
      <c r="HWY2" s="80"/>
      <c r="HWZ2" s="80"/>
      <c r="HXA2" s="80"/>
      <c r="HXB2" s="80"/>
      <c r="HXC2" s="80"/>
      <c r="HXD2" s="80"/>
      <c r="HXE2" s="80"/>
      <c r="HXF2" s="80"/>
      <c r="HXG2" s="80"/>
      <c r="HXH2" s="80"/>
      <c r="HXI2" s="80"/>
      <c r="HXJ2" s="80"/>
      <c r="HXK2" s="80"/>
      <c r="HXL2" s="80"/>
      <c r="HXM2" s="80"/>
      <c r="HXN2" s="80"/>
      <c r="HXO2" s="80"/>
      <c r="HXP2" s="80"/>
      <c r="HXQ2" s="80"/>
      <c r="HXR2" s="80"/>
      <c r="HXS2" s="80"/>
      <c r="HXT2" s="80"/>
      <c r="HXU2" s="80"/>
      <c r="HXV2" s="80"/>
      <c r="HXW2" s="80"/>
      <c r="HXX2" s="80"/>
      <c r="HXY2" s="80"/>
      <c r="HXZ2" s="80"/>
      <c r="HYA2" s="80"/>
      <c r="HYB2" s="80"/>
      <c r="HYC2" s="80"/>
      <c r="HYD2" s="80"/>
      <c r="HYE2" s="80"/>
      <c r="HYF2" s="80"/>
      <c r="HYG2" s="80"/>
      <c r="HYH2" s="80"/>
      <c r="HYI2" s="80"/>
      <c r="HYJ2" s="80"/>
      <c r="HYK2" s="80"/>
      <c r="HYL2" s="80"/>
      <c r="HYM2" s="80"/>
      <c r="HYN2" s="80"/>
      <c r="HYO2" s="80"/>
      <c r="HYP2" s="80"/>
      <c r="HYQ2" s="80"/>
      <c r="HYR2" s="80"/>
      <c r="HYS2" s="80"/>
      <c r="HYT2" s="80"/>
      <c r="HYU2" s="80"/>
      <c r="HYV2" s="80"/>
      <c r="HYW2" s="80"/>
      <c r="HYX2" s="80"/>
      <c r="HYY2" s="80"/>
      <c r="HYZ2" s="80"/>
      <c r="HZA2" s="80"/>
      <c r="HZB2" s="80"/>
      <c r="HZC2" s="80"/>
      <c r="HZD2" s="80"/>
      <c r="HZE2" s="80"/>
      <c r="HZF2" s="80"/>
      <c r="HZG2" s="80"/>
      <c r="HZH2" s="80"/>
      <c r="HZI2" s="80"/>
      <c r="HZJ2" s="80"/>
      <c r="HZK2" s="80"/>
      <c r="HZL2" s="80"/>
      <c r="HZM2" s="80"/>
      <c r="HZN2" s="80"/>
      <c r="HZO2" s="80"/>
      <c r="HZP2" s="80"/>
      <c r="HZQ2" s="80"/>
      <c r="HZR2" s="80"/>
      <c r="HZS2" s="80"/>
      <c r="HZT2" s="80"/>
      <c r="HZU2" s="80"/>
      <c r="HZV2" s="80"/>
      <c r="HZW2" s="80"/>
      <c r="HZX2" s="80"/>
      <c r="HZY2" s="80"/>
      <c r="HZZ2" s="80"/>
      <c r="IAA2" s="80"/>
      <c r="IAB2" s="80"/>
      <c r="IAC2" s="80"/>
      <c r="IAD2" s="80"/>
      <c r="IAE2" s="80"/>
      <c r="IAF2" s="80"/>
      <c r="IAG2" s="80"/>
      <c r="IAH2" s="80"/>
      <c r="IAI2" s="80"/>
      <c r="IAJ2" s="80"/>
      <c r="IAK2" s="80"/>
      <c r="IAL2" s="80"/>
      <c r="IAM2" s="80"/>
      <c r="IAN2" s="80"/>
      <c r="IAO2" s="80"/>
      <c r="IAP2" s="80"/>
      <c r="IAQ2" s="80"/>
      <c r="IAR2" s="80"/>
      <c r="IAS2" s="80"/>
      <c r="IAT2" s="80"/>
      <c r="IAU2" s="80"/>
      <c r="IAV2" s="80"/>
      <c r="IAW2" s="80"/>
      <c r="IAX2" s="80"/>
      <c r="IAY2" s="80"/>
      <c r="IAZ2" s="80"/>
      <c r="IBA2" s="80"/>
      <c r="IBB2" s="80"/>
      <c r="IBC2" s="80"/>
      <c r="IBD2" s="80"/>
      <c r="IBE2" s="80"/>
      <c r="IBF2" s="80"/>
      <c r="IBG2" s="80"/>
      <c r="IBH2" s="80"/>
      <c r="IBI2" s="80"/>
      <c r="IBJ2" s="80"/>
      <c r="IBK2" s="80"/>
      <c r="IBL2" s="80"/>
      <c r="IBM2" s="80"/>
      <c r="IBN2" s="80"/>
      <c r="IBO2" s="80"/>
      <c r="IBP2" s="80"/>
      <c r="IBQ2" s="80"/>
      <c r="IBR2" s="80"/>
      <c r="IBS2" s="80"/>
      <c r="IBT2" s="80"/>
      <c r="IBU2" s="80"/>
      <c r="IBV2" s="80"/>
      <c r="IBW2" s="80"/>
      <c r="IBX2" s="80"/>
      <c r="IBY2" s="80"/>
      <c r="IBZ2" s="80"/>
      <c r="ICA2" s="80"/>
      <c r="ICB2" s="80"/>
      <c r="ICC2" s="80"/>
      <c r="ICD2" s="80"/>
      <c r="ICE2" s="80"/>
      <c r="ICF2" s="80"/>
      <c r="ICG2" s="80"/>
      <c r="ICH2" s="80"/>
      <c r="ICI2" s="80"/>
      <c r="ICJ2" s="80"/>
      <c r="ICK2" s="80"/>
      <c r="ICL2" s="80"/>
      <c r="ICM2" s="80"/>
      <c r="ICN2" s="80"/>
      <c r="ICO2" s="80"/>
      <c r="ICP2" s="80"/>
      <c r="ICQ2" s="80"/>
      <c r="ICR2" s="80"/>
      <c r="ICS2" s="80"/>
      <c r="ICT2" s="80"/>
      <c r="ICU2" s="80"/>
      <c r="ICV2" s="80"/>
      <c r="ICW2" s="80"/>
      <c r="ICX2" s="80"/>
      <c r="ICY2" s="80"/>
      <c r="ICZ2" s="80"/>
      <c r="IDA2" s="80"/>
      <c r="IDB2" s="80"/>
      <c r="IDC2" s="80"/>
      <c r="IDD2" s="80"/>
      <c r="IDE2" s="80"/>
      <c r="IDF2" s="80"/>
      <c r="IDG2" s="80"/>
      <c r="IDH2" s="80"/>
      <c r="IDI2" s="80"/>
      <c r="IDJ2" s="80"/>
      <c r="IDK2" s="80"/>
      <c r="IDL2" s="80"/>
      <c r="IDM2" s="80"/>
      <c r="IDN2" s="80"/>
      <c r="IDO2" s="80"/>
      <c r="IDP2" s="80"/>
      <c r="IDQ2" s="80"/>
      <c r="IDR2" s="80"/>
      <c r="IDS2" s="80"/>
      <c r="IDT2" s="80"/>
      <c r="IDU2" s="80"/>
      <c r="IDV2" s="80"/>
      <c r="IDW2" s="80"/>
      <c r="IDX2" s="80"/>
      <c r="IDY2" s="80"/>
      <c r="IDZ2" s="80"/>
      <c r="IEA2" s="80"/>
      <c r="IEB2" s="80"/>
      <c r="IEC2" s="80"/>
      <c r="IED2" s="80"/>
      <c r="IEE2" s="80"/>
      <c r="IEF2" s="80"/>
      <c r="IEG2" s="80"/>
      <c r="IEH2" s="80"/>
      <c r="IEI2" s="80"/>
      <c r="IEJ2" s="80"/>
      <c r="IEK2" s="80"/>
      <c r="IEL2" s="80"/>
      <c r="IEM2" s="80"/>
      <c r="IEN2" s="80"/>
      <c r="IEO2" s="80"/>
      <c r="IEP2" s="80"/>
      <c r="IEQ2" s="80"/>
      <c r="IER2" s="80"/>
      <c r="IES2" s="80"/>
      <c r="IET2" s="80"/>
      <c r="IEU2" s="80"/>
      <c r="IEV2" s="80"/>
      <c r="IEW2" s="80"/>
      <c r="IEX2" s="80"/>
      <c r="IEY2" s="80"/>
      <c r="IEZ2" s="80"/>
      <c r="IFA2" s="80"/>
      <c r="IFB2" s="80"/>
      <c r="IFC2" s="80"/>
      <c r="IFD2" s="80"/>
      <c r="IFE2" s="80"/>
      <c r="IFF2" s="80"/>
      <c r="IFG2" s="80"/>
      <c r="IFH2" s="80"/>
      <c r="IFI2" s="80"/>
      <c r="IFJ2" s="80"/>
      <c r="IFK2" s="80"/>
      <c r="IFL2" s="80"/>
      <c r="IFM2" s="80"/>
      <c r="IFN2" s="80"/>
      <c r="IFO2" s="80"/>
      <c r="IFP2" s="80"/>
      <c r="IFQ2" s="80"/>
      <c r="IFR2" s="80"/>
      <c r="IFS2" s="80"/>
      <c r="IFT2" s="80"/>
      <c r="IFU2" s="80"/>
      <c r="IFV2" s="80"/>
      <c r="IFW2" s="80"/>
      <c r="IFX2" s="80"/>
      <c r="IFY2" s="80"/>
      <c r="IFZ2" s="80"/>
      <c r="IGA2" s="80"/>
      <c r="IGB2" s="80"/>
      <c r="IGC2" s="80"/>
      <c r="IGD2" s="80"/>
      <c r="IGE2" s="80"/>
      <c r="IGF2" s="80"/>
      <c r="IGG2" s="80"/>
      <c r="IGH2" s="80"/>
      <c r="IGI2" s="80"/>
      <c r="IGJ2" s="80"/>
      <c r="IGK2" s="80"/>
      <c r="IGL2" s="80"/>
      <c r="IGM2" s="80"/>
      <c r="IGN2" s="80"/>
      <c r="IGO2" s="80"/>
      <c r="IGP2" s="80"/>
      <c r="IGQ2" s="80"/>
      <c r="IGR2" s="80"/>
      <c r="IGS2" s="80"/>
      <c r="IGT2" s="80"/>
      <c r="IGU2" s="80"/>
      <c r="IGV2" s="80"/>
      <c r="IGW2" s="80"/>
      <c r="IGX2" s="80"/>
      <c r="IGY2" s="80"/>
      <c r="IGZ2" s="80"/>
      <c r="IHA2" s="80"/>
      <c r="IHB2" s="80"/>
      <c r="IHC2" s="80"/>
      <c r="IHD2" s="80"/>
      <c r="IHE2" s="80"/>
      <c r="IHF2" s="80"/>
      <c r="IHG2" s="80"/>
      <c r="IHH2" s="80"/>
      <c r="IHI2" s="80"/>
      <c r="IHJ2" s="80"/>
      <c r="IHK2" s="80"/>
      <c r="IHL2" s="80"/>
      <c r="IHM2" s="80"/>
      <c r="IHN2" s="80"/>
      <c r="IHO2" s="80"/>
      <c r="IHP2" s="80"/>
      <c r="IHQ2" s="80"/>
      <c r="IHR2" s="80"/>
      <c r="IHS2" s="80"/>
      <c r="IHT2" s="80"/>
      <c r="IHU2" s="80"/>
      <c r="IHV2" s="80"/>
      <c r="IHW2" s="80"/>
      <c r="IHX2" s="80"/>
      <c r="IHY2" s="80"/>
      <c r="IHZ2" s="80"/>
      <c r="IIA2" s="80"/>
      <c r="IIB2" s="80"/>
      <c r="IIC2" s="80"/>
      <c r="IID2" s="80"/>
      <c r="IIE2" s="80"/>
      <c r="IIF2" s="80"/>
      <c r="IIG2" s="80"/>
      <c r="IIH2" s="80"/>
      <c r="III2" s="80"/>
      <c r="IIJ2" s="80"/>
      <c r="IIK2" s="80"/>
      <c r="IIL2" s="80"/>
      <c r="IIM2" s="80"/>
      <c r="IIN2" s="80"/>
      <c r="IIO2" s="80"/>
      <c r="IIP2" s="80"/>
      <c r="IIQ2" s="80"/>
      <c r="IIR2" s="80"/>
      <c r="IIS2" s="80"/>
      <c r="IIT2" s="80"/>
      <c r="IIU2" s="80"/>
      <c r="IIV2" s="80"/>
      <c r="IIW2" s="80"/>
      <c r="IIX2" s="80"/>
      <c r="IIY2" s="80"/>
      <c r="IIZ2" s="80"/>
      <c r="IJA2" s="80"/>
      <c r="IJB2" s="80"/>
      <c r="IJC2" s="80"/>
      <c r="IJD2" s="80"/>
      <c r="IJE2" s="80"/>
      <c r="IJF2" s="80"/>
      <c r="IJG2" s="80"/>
      <c r="IJH2" s="80"/>
      <c r="IJI2" s="80"/>
      <c r="IJJ2" s="80"/>
      <c r="IJK2" s="80"/>
      <c r="IJL2" s="80"/>
      <c r="IJM2" s="80"/>
      <c r="IJN2" s="80"/>
      <c r="IJO2" s="80"/>
      <c r="IJP2" s="80"/>
      <c r="IJQ2" s="80"/>
      <c r="IJR2" s="80"/>
      <c r="IJS2" s="80"/>
      <c r="IJT2" s="80"/>
      <c r="IJU2" s="80"/>
      <c r="IJV2" s="80"/>
      <c r="IJW2" s="80"/>
      <c r="IJX2" s="80"/>
      <c r="IJY2" s="80"/>
      <c r="IJZ2" s="80"/>
      <c r="IKA2" s="80"/>
      <c r="IKB2" s="80"/>
      <c r="IKC2" s="80"/>
      <c r="IKD2" s="80"/>
      <c r="IKE2" s="80"/>
      <c r="IKF2" s="80"/>
      <c r="IKG2" s="80"/>
      <c r="IKH2" s="80"/>
      <c r="IKI2" s="80"/>
      <c r="IKJ2" s="80"/>
      <c r="IKK2" s="80"/>
      <c r="IKL2" s="80"/>
      <c r="IKM2" s="80"/>
      <c r="IKN2" s="80"/>
      <c r="IKO2" s="80"/>
      <c r="IKP2" s="80"/>
      <c r="IKQ2" s="80"/>
      <c r="IKR2" s="80"/>
      <c r="IKS2" s="80"/>
      <c r="IKT2" s="80"/>
      <c r="IKU2" s="80"/>
      <c r="IKV2" s="80"/>
      <c r="IKW2" s="80"/>
      <c r="IKX2" s="80"/>
      <c r="IKY2" s="80"/>
      <c r="IKZ2" s="80"/>
      <c r="ILA2" s="80"/>
      <c r="ILB2" s="80"/>
      <c r="ILC2" s="80"/>
      <c r="ILD2" s="80"/>
      <c r="ILE2" s="80"/>
      <c r="ILF2" s="80"/>
      <c r="ILG2" s="80"/>
      <c r="ILH2" s="80"/>
      <c r="ILI2" s="80"/>
      <c r="ILJ2" s="80"/>
      <c r="ILK2" s="80"/>
      <c r="ILL2" s="80"/>
      <c r="ILM2" s="80"/>
      <c r="ILN2" s="80"/>
      <c r="ILO2" s="80"/>
      <c r="ILP2" s="80"/>
      <c r="ILQ2" s="80"/>
      <c r="ILR2" s="80"/>
      <c r="ILS2" s="80"/>
      <c r="ILT2" s="80"/>
      <c r="ILU2" s="80"/>
      <c r="ILV2" s="80"/>
      <c r="ILW2" s="80"/>
      <c r="ILX2" s="80"/>
      <c r="ILY2" s="80"/>
      <c r="ILZ2" s="80"/>
      <c r="IMA2" s="80"/>
      <c r="IMB2" s="80"/>
      <c r="IMC2" s="80"/>
      <c r="IMD2" s="80"/>
      <c r="IME2" s="80"/>
      <c r="IMF2" s="80"/>
      <c r="IMG2" s="80"/>
      <c r="IMH2" s="80"/>
      <c r="IMI2" s="80"/>
      <c r="IMJ2" s="80"/>
      <c r="IMK2" s="80"/>
      <c r="IML2" s="80"/>
      <c r="IMM2" s="80"/>
      <c r="IMN2" s="80"/>
      <c r="IMO2" s="80"/>
      <c r="IMP2" s="80"/>
      <c r="IMQ2" s="80"/>
      <c r="IMR2" s="80"/>
      <c r="IMS2" s="80"/>
      <c r="IMT2" s="80"/>
      <c r="IMU2" s="80"/>
      <c r="IMV2" s="80"/>
      <c r="IMW2" s="80"/>
      <c r="IMX2" s="80"/>
      <c r="IMY2" s="80"/>
      <c r="IMZ2" s="80"/>
      <c r="INA2" s="80"/>
      <c r="INB2" s="80"/>
      <c r="INC2" s="80"/>
      <c r="IND2" s="80"/>
      <c r="INE2" s="80"/>
      <c r="INF2" s="80"/>
      <c r="ING2" s="80"/>
      <c r="INH2" s="80"/>
      <c r="INI2" s="80"/>
      <c r="INJ2" s="80"/>
      <c r="INK2" s="80"/>
      <c r="INL2" s="80"/>
      <c r="INM2" s="80"/>
      <c r="INN2" s="80"/>
      <c r="INO2" s="80"/>
      <c r="INP2" s="80"/>
      <c r="INQ2" s="80"/>
      <c r="INR2" s="80"/>
      <c r="INS2" s="80"/>
      <c r="INT2" s="80"/>
      <c r="INU2" s="80"/>
      <c r="INV2" s="80"/>
      <c r="INW2" s="80"/>
      <c r="INX2" s="80"/>
      <c r="INY2" s="80"/>
      <c r="INZ2" s="80"/>
      <c r="IOA2" s="80"/>
      <c r="IOB2" s="80"/>
      <c r="IOC2" s="80"/>
      <c r="IOD2" s="80"/>
      <c r="IOE2" s="80"/>
      <c r="IOF2" s="80"/>
      <c r="IOG2" s="80"/>
      <c r="IOH2" s="80"/>
      <c r="IOI2" s="80"/>
      <c r="IOJ2" s="80"/>
      <c r="IOK2" s="80"/>
      <c r="IOL2" s="80"/>
      <c r="IOM2" s="80"/>
      <c r="ION2" s="80"/>
      <c r="IOO2" s="80"/>
      <c r="IOP2" s="80"/>
      <c r="IOQ2" s="80"/>
      <c r="IOR2" s="80"/>
      <c r="IOS2" s="80"/>
      <c r="IOT2" s="80"/>
      <c r="IOU2" s="80"/>
      <c r="IOV2" s="80"/>
      <c r="IOW2" s="80"/>
      <c r="IOX2" s="80"/>
      <c r="IOY2" s="80"/>
      <c r="IOZ2" s="80"/>
      <c r="IPA2" s="80"/>
      <c r="IPB2" s="80"/>
      <c r="IPC2" s="80"/>
      <c r="IPD2" s="80"/>
      <c r="IPE2" s="80"/>
      <c r="IPF2" s="80"/>
      <c r="IPG2" s="80"/>
      <c r="IPH2" s="80"/>
      <c r="IPI2" s="80"/>
      <c r="IPJ2" s="80"/>
      <c r="IPK2" s="80"/>
      <c r="IPL2" s="80"/>
      <c r="IPM2" s="80"/>
      <c r="IPN2" s="80"/>
      <c r="IPO2" s="80"/>
      <c r="IPP2" s="80"/>
      <c r="IPQ2" s="80"/>
      <c r="IPR2" s="80"/>
      <c r="IPS2" s="80"/>
      <c r="IPT2" s="80"/>
      <c r="IPU2" s="80"/>
      <c r="IPV2" s="80"/>
      <c r="IPW2" s="80"/>
      <c r="IPX2" s="80"/>
      <c r="IPY2" s="80"/>
      <c r="IPZ2" s="80"/>
      <c r="IQA2" s="80"/>
      <c r="IQB2" s="80"/>
      <c r="IQC2" s="80"/>
      <c r="IQD2" s="80"/>
      <c r="IQE2" s="80"/>
      <c r="IQF2" s="80"/>
      <c r="IQG2" s="80"/>
      <c r="IQH2" s="80"/>
      <c r="IQI2" s="80"/>
      <c r="IQJ2" s="80"/>
      <c r="IQK2" s="80"/>
      <c r="IQL2" s="80"/>
      <c r="IQM2" s="80"/>
      <c r="IQN2" s="80"/>
      <c r="IQO2" s="80"/>
      <c r="IQP2" s="80"/>
      <c r="IQQ2" s="80"/>
      <c r="IQR2" s="80"/>
      <c r="IQS2" s="80"/>
      <c r="IQT2" s="80"/>
      <c r="IQU2" s="80"/>
      <c r="IQV2" s="80"/>
      <c r="IQW2" s="80"/>
      <c r="IQX2" s="80"/>
      <c r="IQY2" s="80"/>
      <c r="IQZ2" s="80"/>
      <c r="IRA2" s="80"/>
      <c r="IRB2" s="80"/>
      <c r="IRC2" s="80"/>
      <c r="IRD2" s="80"/>
      <c r="IRE2" s="80"/>
      <c r="IRF2" s="80"/>
      <c r="IRG2" s="80"/>
      <c r="IRH2" s="80"/>
      <c r="IRI2" s="80"/>
      <c r="IRJ2" s="80"/>
      <c r="IRK2" s="80"/>
      <c r="IRL2" s="80"/>
      <c r="IRM2" s="80"/>
      <c r="IRN2" s="80"/>
      <c r="IRO2" s="80"/>
      <c r="IRP2" s="80"/>
      <c r="IRQ2" s="80"/>
      <c r="IRR2" s="80"/>
      <c r="IRS2" s="80"/>
      <c r="IRT2" s="80"/>
      <c r="IRU2" s="80"/>
      <c r="IRV2" s="80"/>
      <c r="IRW2" s="80"/>
      <c r="IRX2" s="80"/>
      <c r="IRY2" s="80"/>
      <c r="IRZ2" s="80"/>
      <c r="ISA2" s="80"/>
      <c r="ISB2" s="80"/>
      <c r="ISC2" s="80"/>
      <c r="ISD2" s="80"/>
      <c r="ISE2" s="80"/>
      <c r="ISF2" s="80"/>
      <c r="ISG2" s="80"/>
      <c r="ISH2" s="80"/>
      <c r="ISI2" s="80"/>
      <c r="ISJ2" s="80"/>
      <c r="ISK2" s="80"/>
      <c r="ISL2" s="80"/>
      <c r="ISM2" s="80"/>
      <c r="ISN2" s="80"/>
      <c r="ISO2" s="80"/>
      <c r="ISP2" s="80"/>
      <c r="ISQ2" s="80"/>
      <c r="ISR2" s="80"/>
      <c r="ISS2" s="80"/>
      <c r="IST2" s="80"/>
      <c r="ISU2" s="80"/>
      <c r="ISV2" s="80"/>
      <c r="ISW2" s="80"/>
      <c r="ISX2" s="80"/>
      <c r="ISY2" s="80"/>
      <c r="ISZ2" s="80"/>
      <c r="ITA2" s="80"/>
      <c r="ITB2" s="80"/>
      <c r="ITC2" s="80"/>
      <c r="ITD2" s="80"/>
      <c r="ITE2" s="80"/>
      <c r="ITF2" s="80"/>
      <c r="ITG2" s="80"/>
      <c r="ITH2" s="80"/>
      <c r="ITI2" s="80"/>
      <c r="ITJ2" s="80"/>
      <c r="ITK2" s="80"/>
      <c r="ITL2" s="80"/>
      <c r="ITM2" s="80"/>
      <c r="ITN2" s="80"/>
      <c r="ITO2" s="80"/>
      <c r="ITP2" s="80"/>
      <c r="ITQ2" s="80"/>
      <c r="ITR2" s="80"/>
      <c r="ITS2" s="80"/>
      <c r="ITT2" s="80"/>
      <c r="ITU2" s="80"/>
      <c r="ITV2" s="80"/>
      <c r="ITW2" s="80"/>
      <c r="ITX2" s="80"/>
      <c r="ITY2" s="80"/>
      <c r="ITZ2" s="80"/>
      <c r="IUA2" s="80"/>
      <c r="IUB2" s="80"/>
      <c r="IUC2" s="80"/>
      <c r="IUD2" s="80"/>
      <c r="IUE2" s="80"/>
      <c r="IUF2" s="80"/>
      <c r="IUG2" s="80"/>
      <c r="IUH2" s="80"/>
      <c r="IUI2" s="80"/>
      <c r="IUJ2" s="80"/>
      <c r="IUK2" s="80"/>
      <c r="IUL2" s="80"/>
      <c r="IUM2" s="80"/>
      <c r="IUN2" s="80"/>
      <c r="IUO2" s="80"/>
      <c r="IUP2" s="80"/>
      <c r="IUQ2" s="80"/>
      <c r="IUR2" s="80"/>
      <c r="IUS2" s="80"/>
      <c r="IUT2" s="80"/>
      <c r="IUU2" s="80"/>
      <c r="IUV2" s="80"/>
      <c r="IUW2" s="80"/>
      <c r="IUX2" s="80"/>
      <c r="IUY2" s="80"/>
      <c r="IUZ2" s="80"/>
      <c r="IVA2" s="80"/>
      <c r="IVB2" s="80"/>
      <c r="IVC2" s="80"/>
      <c r="IVD2" s="80"/>
      <c r="IVE2" s="80"/>
      <c r="IVF2" s="80"/>
      <c r="IVG2" s="80"/>
      <c r="IVH2" s="80"/>
      <c r="IVI2" s="80"/>
      <c r="IVJ2" s="80"/>
      <c r="IVK2" s="80"/>
      <c r="IVL2" s="80"/>
      <c r="IVM2" s="80"/>
      <c r="IVN2" s="80"/>
      <c r="IVO2" s="80"/>
      <c r="IVP2" s="80"/>
      <c r="IVQ2" s="80"/>
      <c r="IVR2" s="80"/>
      <c r="IVS2" s="80"/>
      <c r="IVT2" s="80"/>
      <c r="IVU2" s="80"/>
      <c r="IVV2" s="80"/>
      <c r="IVW2" s="80"/>
      <c r="IVX2" s="80"/>
      <c r="IVY2" s="80"/>
      <c r="IVZ2" s="80"/>
      <c r="IWA2" s="80"/>
      <c r="IWB2" s="80"/>
      <c r="IWC2" s="80"/>
      <c r="IWD2" s="80"/>
      <c r="IWE2" s="80"/>
      <c r="IWF2" s="80"/>
      <c r="IWG2" s="80"/>
      <c r="IWH2" s="80"/>
      <c r="IWI2" s="80"/>
      <c r="IWJ2" s="80"/>
      <c r="IWK2" s="80"/>
      <c r="IWL2" s="80"/>
      <c r="IWM2" s="80"/>
      <c r="IWN2" s="80"/>
      <c r="IWO2" s="80"/>
      <c r="IWP2" s="80"/>
      <c r="IWQ2" s="80"/>
      <c r="IWR2" s="80"/>
      <c r="IWS2" s="80"/>
      <c r="IWT2" s="80"/>
      <c r="IWU2" s="80"/>
      <c r="IWV2" s="80"/>
      <c r="IWW2" s="80"/>
      <c r="IWX2" s="80"/>
      <c r="IWY2" s="80"/>
      <c r="IWZ2" s="80"/>
      <c r="IXA2" s="80"/>
      <c r="IXB2" s="80"/>
      <c r="IXC2" s="80"/>
      <c r="IXD2" s="80"/>
      <c r="IXE2" s="80"/>
      <c r="IXF2" s="80"/>
      <c r="IXG2" s="80"/>
      <c r="IXH2" s="80"/>
      <c r="IXI2" s="80"/>
      <c r="IXJ2" s="80"/>
      <c r="IXK2" s="80"/>
      <c r="IXL2" s="80"/>
      <c r="IXM2" s="80"/>
      <c r="IXN2" s="80"/>
      <c r="IXO2" s="80"/>
      <c r="IXP2" s="80"/>
      <c r="IXQ2" s="80"/>
      <c r="IXR2" s="80"/>
      <c r="IXS2" s="80"/>
      <c r="IXT2" s="80"/>
      <c r="IXU2" s="80"/>
      <c r="IXV2" s="80"/>
      <c r="IXW2" s="80"/>
      <c r="IXX2" s="80"/>
      <c r="IXY2" s="80"/>
      <c r="IXZ2" s="80"/>
      <c r="IYA2" s="80"/>
      <c r="IYB2" s="80"/>
      <c r="IYC2" s="80"/>
      <c r="IYD2" s="80"/>
      <c r="IYE2" s="80"/>
      <c r="IYF2" s="80"/>
      <c r="IYG2" s="80"/>
      <c r="IYH2" s="80"/>
      <c r="IYI2" s="80"/>
      <c r="IYJ2" s="80"/>
      <c r="IYK2" s="80"/>
      <c r="IYL2" s="80"/>
      <c r="IYM2" s="80"/>
      <c r="IYN2" s="80"/>
      <c r="IYO2" s="80"/>
      <c r="IYP2" s="80"/>
      <c r="IYQ2" s="80"/>
      <c r="IYR2" s="80"/>
      <c r="IYS2" s="80"/>
      <c r="IYT2" s="80"/>
      <c r="IYU2" s="80"/>
      <c r="IYV2" s="80"/>
      <c r="IYW2" s="80"/>
      <c r="IYX2" s="80"/>
      <c r="IYY2" s="80"/>
      <c r="IYZ2" s="80"/>
      <c r="IZA2" s="80"/>
      <c r="IZB2" s="80"/>
      <c r="IZC2" s="80"/>
      <c r="IZD2" s="80"/>
      <c r="IZE2" s="80"/>
      <c r="IZF2" s="80"/>
      <c r="IZG2" s="80"/>
      <c r="IZH2" s="80"/>
      <c r="IZI2" s="80"/>
      <c r="IZJ2" s="80"/>
      <c r="IZK2" s="80"/>
      <c r="IZL2" s="80"/>
      <c r="IZM2" s="80"/>
      <c r="IZN2" s="80"/>
      <c r="IZO2" s="80"/>
      <c r="IZP2" s="80"/>
      <c r="IZQ2" s="80"/>
      <c r="IZR2" s="80"/>
      <c r="IZS2" s="80"/>
      <c r="IZT2" s="80"/>
      <c r="IZU2" s="80"/>
      <c r="IZV2" s="80"/>
      <c r="IZW2" s="80"/>
      <c r="IZX2" s="80"/>
      <c r="IZY2" s="80"/>
      <c r="IZZ2" s="80"/>
      <c r="JAA2" s="80"/>
      <c r="JAB2" s="80"/>
      <c r="JAC2" s="80"/>
      <c r="JAD2" s="80"/>
      <c r="JAE2" s="80"/>
      <c r="JAF2" s="80"/>
      <c r="JAG2" s="80"/>
      <c r="JAH2" s="80"/>
      <c r="JAI2" s="80"/>
      <c r="JAJ2" s="80"/>
      <c r="JAK2" s="80"/>
      <c r="JAL2" s="80"/>
      <c r="JAM2" s="80"/>
      <c r="JAN2" s="80"/>
      <c r="JAO2" s="80"/>
      <c r="JAP2" s="80"/>
      <c r="JAQ2" s="80"/>
      <c r="JAR2" s="80"/>
      <c r="JAS2" s="80"/>
      <c r="JAT2" s="80"/>
      <c r="JAU2" s="80"/>
      <c r="JAV2" s="80"/>
      <c r="JAW2" s="80"/>
      <c r="JAX2" s="80"/>
      <c r="JAY2" s="80"/>
      <c r="JAZ2" s="80"/>
      <c r="JBA2" s="80"/>
      <c r="JBB2" s="80"/>
      <c r="JBC2" s="80"/>
      <c r="JBD2" s="80"/>
      <c r="JBE2" s="80"/>
      <c r="JBF2" s="80"/>
      <c r="JBG2" s="80"/>
      <c r="JBH2" s="80"/>
      <c r="JBI2" s="80"/>
      <c r="JBJ2" s="80"/>
      <c r="JBK2" s="80"/>
      <c r="JBL2" s="80"/>
      <c r="JBM2" s="80"/>
      <c r="JBN2" s="80"/>
      <c r="JBO2" s="80"/>
      <c r="JBP2" s="80"/>
      <c r="JBQ2" s="80"/>
      <c r="JBR2" s="80"/>
      <c r="JBS2" s="80"/>
      <c r="JBT2" s="80"/>
      <c r="JBU2" s="80"/>
      <c r="JBV2" s="80"/>
      <c r="JBW2" s="80"/>
      <c r="JBX2" s="80"/>
      <c r="JBY2" s="80"/>
      <c r="JBZ2" s="80"/>
      <c r="JCA2" s="80"/>
      <c r="JCB2" s="80"/>
      <c r="JCC2" s="80"/>
      <c r="JCD2" s="80"/>
      <c r="JCE2" s="80"/>
      <c r="JCF2" s="80"/>
      <c r="JCG2" s="80"/>
      <c r="JCH2" s="80"/>
      <c r="JCI2" s="80"/>
      <c r="JCJ2" s="80"/>
      <c r="JCK2" s="80"/>
      <c r="JCL2" s="80"/>
      <c r="JCM2" s="80"/>
      <c r="JCN2" s="80"/>
      <c r="JCO2" s="80"/>
      <c r="JCP2" s="80"/>
      <c r="JCQ2" s="80"/>
      <c r="JCR2" s="80"/>
      <c r="JCS2" s="80"/>
      <c r="JCT2" s="80"/>
      <c r="JCU2" s="80"/>
      <c r="JCV2" s="80"/>
      <c r="JCW2" s="80"/>
      <c r="JCX2" s="80"/>
      <c r="JCY2" s="80"/>
      <c r="JCZ2" s="80"/>
      <c r="JDA2" s="80"/>
      <c r="JDB2" s="80"/>
      <c r="JDC2" s="80"/>
      <c r="JDD2" s="80"/>
      <c r="JDE2" s="80"/>
      <c r="JDF2" s="80"/>
      <c r="JDG2" s="80"/>
      <c r="JDH2" s="80"/>
      <c r="JDI2" s="80"/>
      <c r="JDJ2" s="80"/>
      <c r="JDK2" s="80"/>
      <c r="JDL2" s="80"/>
      <c r="JDM2" s="80"/>
      <c r="JDN2" s="80"/>
      <c r="JDO2" s="80"/>
      <c r="JDP2" s="80"/>
      <c r="JDQ2" s="80"/>
      <c r="JDR2" s="80"/>
      <c r="JDS2" s="80"/>
      <c r="JDT2" s="80"/>
      <c r="JDU2" s="80"/>
      <c r="JDV2" s="80"/>
      <c r="JDW2" s="80"/>
      <c r="JDX2" s="80"/>
      <c r="JDY2" s="80"/>
      <c r="JDZ2" s="80"/>
      <c r="JEA2" s="80"/>
      <c r="JEB2" s="80"/>
      <c r="JEC2" s="80"/>
      <c r="JED2" s="80"/>
      <c r="JEE2" s="80"/>
      <c r="JEF2" s="80"/>
      <c r="JEG2" s="80"/>
      <c r="JEH2" s="80"/>
      <c r="JEI2" s="80"/>
      <c r="JEJ2" s="80"/>
      <c r="JEK2" s="80"/>
      <c r="JEL2" s="80"/>
      <c r="JEM2" s="80"/>
      <c r="JEN2" s="80"/>
      <c r="JEO2" s="80"/>
      <c r="JEP2" s="80"/>
      <c r="JEQ2" s="80"/>
      <c r="JER2" s="80"/>
      <c r="JES2" s="80"/>
      <c r="JET2" s="80"/>
      <c r="JEU2" s="80"/>
      <c r="JEV2" s="80"/>
      <c r="JEW2" s="80"/>
      <c r="JEX2" s="80"/>
      <c r="JEY2" s="80"/>
      <c r="JEZ2" s="80"/>
      <c r="JFA2" s="80"/>
      <c r="JFB2" s="80"/>
      <c r="JFC2" s="80"/>
      <c r="JFD2" s="80"/>
      <c r="JFE2" s="80"/>
      <c r="JFF2" s="80"/>
      <c r="JFG2" s="80"/>
      <c r="JFH2" s="80"/>
      <c r="JFI2" s="80"/>
      <c r="JFJ2" s="80"/>
      <c r="JFK2" s="80"/>
      <c r="JFL2" s="80"/>
      <c r="JFM2" s="80"/>
      <c r="JFN2" s="80"/>
      <c r="JFO2" s="80"/>
      <c r="JFP2" s="80"/>
      <c r="JFQ2" s="80"/>
      <c r="JFR2" s="80"/>
      <c r="JFS2" s="80"/>
      <c r="JFT2" s="80"/>
      <c r="JFU2" s="80"/>
      <c r="JFV2" s="80"/>
      <c r="JFW2" s="80"/>
      <c r="JFX2" s="80"/>
      <c r="JFY2" s="80"/>
      <c r="JFZ2" s="80"/>
      <c r="JGA2" s="80"/>
      <c r="JGB2" s="80"/>
      <c r="JGC2" s="80"/>
      <c r="JGD2" s="80"/>
      <c r="JGE2" s="80"/>
      <c r="JGF2" s="80"/>
      <c r="JGG2" s="80"/>
      <c r="JGH2" s="80"/>
      <c r="JGI2" s="80"/>
      <c r="JGJ2" s="80"/>
      <c r="JGK2" s="80"/>
      <c r="JGL2" s="80"/>
      <c r="JGM2" s="80"/>
      <c r="JGN2" s="80"/>
      <c r="JGO2" s="80"/>
      <c r="JGP2" s="80"/>
      <c r="JGQ2" s="80"/>
      <c r="JGR2" s="80"/>
      <c r="JGS2" s="80"/>
      <c r="JGT2" s="80"/>
      <c r="JGU2" s="80"/>
      <c r="JGV2" s="80"/>
      <c r="JGW2" s="80"/>
      <c r="JGX2" s="80"/>
      <c r="JGY2" s="80"/>
      <c r="JGZ2" s="80"/>
      <c r="JHA2" s="80"/>
      <c r="JHB2" s="80"/>
      <c r="JHC2" s="80"/>
      <c r="JHD2" s="80"/>
      <c r="JHE2" s="80"/>
      <c r="JHF2" s="80"/>
      <c r="JHG2" s="80"/>
      <c r="JHH2" s="80"/>
      <c r="JHI2" s="80"/>
      <c r="JHJ2" s="80"/>
      <c r="JHK2" s="80"/>
      <c r="JHL2" s="80"/>
      <c r="JHM2" s="80"/>
      <c r="JHN2" s="80"/>
      <c r="JHO2" s="80"/>
      <c r="JHP2" s="80"/>
      <c r="JHQ2" s="80"/>
      <c r="JHR2" s="80"/>
      <c r="JHS2" s="80"/>
      <c r="JHT2" s="80"/>
      <c r="JHU2" s="80"/>
      <c r="JHV2" s="80"/>
      <c r="JHW2" s="80"/>
      <c r="JHX2" s="80"/>
      <c r="JHY2" s="80"/>
      <c r="JHZ2" s="80"/>
      <c r="JIA2" s="80"/>
      <c r="JIB2" s="80"/>
      <c r="JIC2" s="80"/>
      <c r="JID2" s="80"/>
      <c r="JIE2" s="80"/>
      <c r="JIF2" s="80"/>
      <c r="JIG2" s="80"/>
      <c r="JIH2" s="80"/>
      <c r="JII2" s="80"/>
      <c r="JIJ2" s="80"/>
      <c r="JIK2" s="80"/>
      <c r="JIL2" s="80"/>
      <c r="JIM2" s="80"/>
      <c r="JIN2" s="80"/>
      <c r="JIO2" s="80"/>
      <c r="JIP2" s="80"/>
      <c r="JIQ2" s="80"/>
      <c r="JIR2" s="80"/>
      <c r="JIS2" s="80"/>
      <c r="JIT2" s="80"/>
      <c r="JIU2" s="80"/>
      <c r="JIV2" s="80"/>
      <c r="JIW2" s="80"/>
      <c r="JIX2" s="80"/>
      <c r="JIY2" s="80"/>
      <c r="JIZ2" s="80"/>
      <c r="JJA2" s="80"/>
      <c r="JJB2" s="80"/>
      <c r="JJC2" s="80"/>
      <c r="JJD2" s="80"/>
      <c r="JJE2" s="80"/>
      <c r="JJF2" s="80"/>
      <c r="JJG2" s="80"/>
      <c r="JJH2" s="80"/>
      <c r="JJI2" s="80"/>
      <c r="JJJ2" s="80"/>
      <c r="JJK2" s="80"/>
      <c r="JJL2" s="80"/>
      <c r="JJM2" s="80"/>
      <c r="JJN2" s="80"/>
      <c r="JJO2" s="80"/>
      <c r="JJP2" s="80"/>
      <c r="JJQ2" s="80"/>
      <c r="JJR2" s="80"/>
      <c r="JJS2" s="80"/>
      <c r="JJT2" s="80"/>
      <c r="JJU2" s="80"/>
      <c r="JJV2" s="80"/>
      <c r="JJW2" s="80"/>
      <c r="JJX2" s="80"/>
      <c r="JJY2" s="80"/>
      <c r="JJZ2" s="80"/>
      <c r="JKA2" s="80"/>
      <c r="JKB2" s="80"/>
      <c r="JKC2" s="80"/>
      <c r="JKD2" s="80"/>
      <c r="JKE2" s="80"/>
      <c r="JKF2" s="80"/>
      <c r="JKG2" s="80"/>
      <c r="JKH2" s="80"/>
      <c r="JKI2" s="80"/>
      <c r="JKJ2" s="80"/>
      <c r="JKK2" s="80"/>
      <c r="JKL2" s="80"/>
      <c r="JKM2" s="80"/>
      <c r="JKN2" s="80"/>
      <c r="JKO2" s="80"/>
      <c r="JKP2" s="80"/>
      <c r="JKQ2" s="80"/>
      <c r="JKR2" s="80"/>
      <c r="JKS2" s="80"/>
      <c r="JKT2" s="80"/>
      <c r="JKU2" s="80"/>
      <c r="JKV2" s="80"/>
      <c r="JKW2" s="80"/>
      <c r="JKX2" s="80"/>
      <c r="JKY2" s="80"/>
      <c r="JKZ2" s="80"/>
      <c r="JLA2" s="80"/>
      <c r="JLB2" s="80"/>
      <c r="JLC2" s="80"/>
      <c r="JLD2" s="80"/>
      <c r="JLE2" s="80"/>
      <c r="JLF2" s="80"/>
      <c r="JLG2" s="80"/>
      <c r="JLH2" s="80"/>
      <c r="JLI2" s="80"/>
      <c r="JLJ2" s="80"/>
      <c r="JLK2" s="80"/>
      <c r="JLL2" s="80"/>
      <c r="JLM2" s="80"/>
      <c r="JLN2" s="80"/>
      <c r="JLO2" s="80"/>
      <c r="JLP2" s="80"/>
      <c r="JLQ2" s="80"/>
      <c r="JLR2" s="80"/>
      <c r="JLS2" s="80"/>
      <c r="JLT2" s="80"/>
      <c r="JLU2" s="80"/>
      <c r="JLV2" s="80"/>
      <c r="JLW2" s="80"/>
      <c r="JLX2" s="80"/>
      <c r="JLY2" s="80"/>
      <c r="JLZ2" s="80"/>
      <c r="JMA2" s="80"/>
      <c r="JMB2" s="80"/>
      <c r="JMC2" s="80"/>
      <c r="JMD2" s="80"/>
      <c r="JME2" s="80"/>
      <c r="JMF2" s="80"/>
      <c r="JMG2" s="80"/>
      <c r="JMH2" s="80"/>
      <c r="JMI2" s="80"/>
      <c r="JMJ2" s="80"/>
      <c r="JMK2" s="80"/>
      <c r="JML2" s="80"/>
      <c r="JMM2" s="80"/>
      <c r="JMN2" s="80"/>
      <c r="JMO2" s="80"/>
      <c r="JMP2" s="80"/>
      <c r="JMQ2" s="80"/>
      <c r="JMR2" s="80"/>
      <c r="JMS2" s="80"/>
      <c r="JMT2" s="80"/>
      <c r="JMU2" s="80"/>
      <c r="JMV2" s="80"/>
      <c r="JMW2" s="80"/>
      <c r="JMX2" s="80"/>
      <c r="JMY2" s="80"/>
      <c r="JMZ2" s="80"/>
      <c r="JNA2" s="80"/>
      <c r="JNB2" s="80"/>
      <c r="JNC2" s="80"/>
      <c r="JND2" s="80"/>
      <c r="JNE2" s="80"/>
      <c r="JNF2" s="80"/>
      <c r="JNG2" s="80"/>
      <c r="JNH2" s="80"/>
      <c r="JNI2" s="80"/>
      <c r="JNJ2" s="80"/>
      <c r="JNK2" s="80"/>
      <c r="JNL2" s="80"/>
      <c r="JNM2" s="80"/>
      <c r="JNN2" s="80"/>
      <c r="JNO2" s="80"/>
      <c r="JNP2" s="80"/>
      <c r="JNQ2" s="80"/>
      <c r="JNR2" s="80"/>
      <c r="JNS2" s="80"/>
      <c r="JNT2" s="80"/>
      <c r="JNU2" s="80"/>
      <c r="JNV2" s="80"/>
      <c r="JNW2" s="80"/>
      <c r="JNX2" s="80"/>
      <c r="JNY2" s="80"/>
      <c r="JNZ2" s="80"/>
      <c r="JOA2" s="80"/>
      <c r="JOB2" s="80"/>
      <c r="JOC2" s="80"/>
      <c r="JOD2" s="80"/>
      <c r="JOE2" s="80"/>
      <c r="JOF2" s="80"/>
      <c r="JOG2" s="80"/>
      <c r="JOH2" s="80"/>
      <c r="JOI2" s="80"/>
      <c r="JOJ2" s="80"/>
      <c r="JOK2" s="80"/>
      <c r="JOL2" s="80"/>
      <c r="JOM2" s="80"/>
      <c r="JON2" s="80"/>
      <c r="JOO2" s="80"/>
      <c r="JOP2" s="80"/>
      <c r="JOQ2" s="80"/>
      <c r="JOR2" s="80"/>
      <c r="JOS2" s="80"/>
      <c r="JOT2" s="80"/>
      <c r="JOU2" s="80"/>
      <c r="JOV2" s="80"/>
      <c r="JOW2" s="80"/>
      <c r="JOX2" s="80"/>
      <c r="JOY2" s="80"/>
      <c r="JOZ2" s="80"/>
      <c r="JPA2" s="80"/>
      <c r="JPB2" s="80"/>
      <c r="JPC2" s="80"/>
      <c r="JPD2" s="80"/>
      <c r="JPE2" s="80"/>
      <c r="JPF2" s="80"/>
      <c r="JPG2" s="80"/>
      <c r="JPH2" s="80"/>
      <c r="JPI2" s="80"/>
      <c r="JPJ2" s="80"/>
      <c r="JPK2" s="80"/>
      <c r="JPL2" s="80"/>
      <c r="JPM2" s="80"/>
      <c r="JPN2" s="80"/>
      <c r="JPO2" s="80"/>
      <c r="JPP2" s="80"/>
      <c r="JPQ2" s="80"/>
      <c r="JPR2" s="80"/>
      <c r="JPS2" s="80"/>
      <c r="JPT2" s="80"/>
      <c r="JPU2" s="80"/>
      <c r="JPV2" s="80"/>
      <c r="JPW2" s="80"/>
      <c r="JPX2" s="80"/>
      <c r="JPY2" s="80"/>
      <c r="JPZ2" s="80"/>
      <c r="JQA2" s="80"/>
      <c r="JQB2" s="80"/>
      <c r="JQC2" s="80"/>
      <c r="JQD2" s="80"/>
      <c r="JQE2" s="80"/>
      <c r="JQF2" s="80"/>
      <c r="JQG2" s="80"/>
      <c r="JQH2" s="80"/>
      <c r="JQI2" s="80"/>
      <c r="JQJ2" s="80"/>
      <c r="JQK2" s="80"/>
      <c r="JQL2" s="80"/>
      <c r="JQM2" s="80"/>
      <c r="JQN2" s="80"/>
      <c r="JQO2" s="80"/>
      <c r="JQP2" s="80"/>
      <c r="JQQ2" s="80"/>
      <c r="JQR2" s="80"/>
      <c r="JQS2" s="80"/>
      <c r="JQT2" s="80"/>
      <c r="JQU2" s="80"/>
      <c r="JQV2" s="80"/>
      <c r="JQW2" s="80"/>
      <c r="JQX2" s="80"/>
      <c r="JQY2" s="80"/>
      <c r="JQZ2" s="80"/>
      <c r="JRA2" s="80"/>
      <c r="JRB2" s="80"/>
      <c r="JRC2" s="80"/>
      <c r="JRD2" s="80"/>
      <c r="JRE2" s="80"/>
      <c r="JRF2" s="80"/>
      <c r="JRG2" s="80"/>
      <c r="JRH2" s="80"/>
      <c r="JRI2" s="80"/>
      <c r="JRJ2" s="80"/>
      <c r="JRK2" s="80"/>
      <c r="JRL2" s="80"/>
      <c r="JRM2" s="80"/>
      <c r="JRN2" s="80"/>
      <c r="JRO2" s="80"/>
      <c r="JRP2" s="80"/>
      <c r="JRQ2" s="80"/>
      <c r="JRR2" s="80"/>
      <c r="JRS2" s="80"/>
      <c r="JRT2" s="80"/>
      <c r="JRU2" s="80"/>
      <c r="JRV2" s="80"/>
      <c r="JRW2" s="80"/>
      <c r="JRX2" s="80"/>
      <c r="JRY2" s="80"/>
      <c r="JRZ2" s="80"/>
      <c r="JSA2" s="80"/>
      <c r="JSB2" s="80"/>
      <c r="JSC2" s="80"/>
      <c r="JSD2" s="80"/>
      <c r="JSE2" s="80"/>
      <c r="JSF2" s="80"/>
      <c r="JSG2" s="80"/>
      <c r="JSH2" s="80"/>
      <c r="JSI2" s="80"/>
      <c r="JSJ2" s="80"/>
      <c r="JSK2" s="80"/>
      <c r="JSL2" s="80"/>
      <c r="JSM2" s="80"/>
      <c r="JSN2" s="80"/>
      <c r="JSO2" s="80"/>
      <c r="JSP2" s="80"/>
      <c r="JSQ2" s="80"/>
      <c r="JSR2" s="80"/>
      <c r="JSS2" s="80"/>
      <c r="JST2" s="80"/>
      <c r="JSU2" s="80"/>
      <c r="JSV2" s="80"/>
      <c r="JSW2" s="80"/>
      <c r="JSX2" s="80"/>
      <c r="JSY2" s="80"/>
      <c r="JSZ2" s="80"/>
      <c r="JTA2" s="80"/>
      <c r="JTB2" s="80"/>
      <c r="JTC2" s="80"/>
      <c r="JTD2" s="80"/>
      <c r="JTE2" s="80"/>
      <c r="JTF2" s="80"/>
      <c r="JTG2" s="80"/>
      <c r="JTH2" s="80"/>
      <c r="JTI2" s="80"/>
      <c r="JTJ2" s="80"/>
      <c r="JTK2" s="80"/>
      <c r="JTL2" s="80"/>
      <c r="JTM2" s="80"/>
      <c r="JTN2" s="80"/>
      <c r="JTO2" s="80"/>
      <c r="JTP2" s="80"/>
      <c r="JTQ2" s="80"/>
      <c r="JTR2" s="80"/>
      <c r="JTS2" s="80"/>
      <c r="JTT2" s="80"/>
      <c r="JTU2" s="80"/>
      <c r="JTV2" s="80"/>
      <c r="JTW2" s="80"/>
      <c r="JTX2" s="80"/>
      <c r="JTY2" s="80"/>
      <c r="JTZ2" s="80"/>
      <c r="JUA2" s="80"/>
      <c r="JUB2" s="80"/>
      <c r="JUC2" s="80"/>
      <c r="JUD2" s="80"/>
      <c r="JUE2" s="80"/>
      <c r="JUF2" s="80"/>
      <c r="JUG2" s="80"/>
      <c r="JUH2" s="80"/>
      <c r="JUI2" s="80"/>
      <c r="JUJ2" s="80"/>
      <c r="JUK2" s="80"/>
      <c r="JUL2" s="80"/>
      <c r="JUM2" s="80"/>
      <c r="JUN2" s="80"/>
      <c r="JUO2" s="80"/>
      <c r="JUP2" s="80"/>
      <c r="JUQ2" s="80"/>
      <c r="JUR2" s="80"/>
      <c r="JUS2" s="80"/>
      <c r="JUT2" s="80"/>
      <c r="JUU2" s="80"/>
      <c r="JUV2" s="80"/>
      <c r="JUW2" s="80"/>
      <c r="JUX2" s="80"/>
      <c r="JUY2" s="80"/>
      <c r="JUZ2" s="80"/>
      <c r="JVA2" s="80"/>
      <c r="JVB2" s="80"/>
      <c r="JVC2" s="80"/>
      <c r="JVD2" s="80"/>
      <c r="JVE2" s="80"/>
      <c r="JVF2" s="80"/>
      <c r="JVG2" s="80"/>
      <c r="JVH2" s="80"/>
      <c r="JVI2" s="80"/>
      <c r="JVJ2" s="80"/>
      <c r="JVK2" s="80"/>
      <c r="JVL2" s="80"/>
      <c r="JVM2" s="80"/>
      <c r="JVN2" s="80"/>
      <c r="JVO2" s="80"/>
      <c r="JVP2" s="80"/>
      <c r="JVQ2" s="80"/>
      <c r="JVR2" s="80"/>
      <c r="JVS2" s="80"/>
      <c r="JVT2" s="80"/>
      <c r="JVU2" s="80"/>
      <c r="JVV2" s="80"/>
      <c r="JVW2" s="80"/>
      <c r="JVX2" s="80"/>
      <c r="JVY2" s="80"/>
      <c r="JVZ2" s="80"/>
      <c r="JWA2" s="80"/>
      <c r="JWB2" s="80"/>
      <c r="JWC2" s="80"/>
      <c r="JWD2" s="80"/>
      <c r="JWE2" s="80"/>
      <c r="JWF2" s="80"/>
      <c r="JWG2" s="80"/>
      <c r="JWH2" s="80"/>
      <c r="JWI2" s="80"/>
      <c r="JWJ2" s="80"/>
      <c r="JWK2" s="80"/>
      <c r="JWL2" s="80"/>
      <c r="JWM2" s="80"/>
      <c r="JWN2" s="80"/>
      <c r="JWO2" s="80"/>
      <c r="JWP2" s="80"/>
      <c r="JWQ2" s="80"/>
      <c r="JWR2" s="80"/>
      <c r="JWS2" s="80"/>
      <c r="JWT2" s="80"/>
      <c r="JWU2" s="80"/>
      <c r="JWV2" s="80"/>
      <c r="JWW2" s="80"/>
      <c r="JWX2" s="80"/>
      <c r="JWY2" s="80"/>
      <c r="JWZ2" s="80"/>
      <c r="JXA2" s="80"/>
      <c r="JXB2" s="80"/>
      <c r="JXC2" s="80"/>
      <c r="JXD2" s="80"/>
      <c r="JXE2" s="80"/>
      <c r="JXF2" s="80"/>
      <c r="JXG2" s="80"/>
      <c r="JXH2" s="80"/>
      <c r="JXI2" s="80"/>
      <c r="JXJ2" s="80"/>
      <c r="JXK2" s="80"/>
      <c r="JXL2" s="80"/>
      <c r="JXM2" s="80"/>
      <c r="JXN2" s="80"/>
      <c r="JXO2" s="80"/>
      <c r="JXP2" s="80"/>
      <c r="JXQ2" s="80"/>
      <c r="JXR2" s="80"/>
      <c r="JXS2" s="80"/>
      <c r="JXT2" s="80"/>
      <c r="JXU2" s="80"/>
      <c r="JXV2" s="80"/>
      <c r="JXW2" s="80"/>
      <c r="JXX2" s="80"/>
      <c r="JXY2" s="80"/>
      <c r="JXZ2" s="80"/>
      <c r="JYA2" s="80"/>
      <c r="JYB2" s="80"/>
      <c r="JYC2" s="80"/>
      <c r="JYD2" s="80"/>
      <c r="JYE2" s="80"/>
      <c r="JYF2" s="80"/>
      <c r="JYG2" s="80"/>
      <c r="JYH2" s="80"/>
      <c r="JYI2" s="80"/>
      <c r="JYJ2" s="80"/>
      <c r="JYK2" s="80"/>
      <c r="JYL2" s="80"/>
      <c r="JYM2" s="80"/>
      <c r="JYN2" s="80"/>
      <c r="JYO2" s="80"/>
      <c r="JYP2" s="80"/>
      <c r="JYQ2" s="80"/>
      <c r="JYR2" s="80"/>
      <c r="JYS2" s="80"/>
      <c r="JYT2" s="80"/>
      <c r="JYU2" s="80"/>
      <c r="JYV2" s="80"/>
      <c r="JYW2" s="80"/>
      <c r="JYX2" s="80"/>
      <c r="JYY2" s="80"/>
      <c r="JYZ2" s="80"/>
      <c r="JZA2" s="80"/>
      <c r="JZB2" s="80"/>
      <c r="JZC2" s="80"/>
      <c r="JZD2" s="80"/>
      <c r="JZE2" s="80"/>
      <c r="JZF2" s="80"/>
      <c r="JZG2" s="80"/>
      <c r="JZH2" s="80"/>
      <c r="JZI2" s="80"/>
      <c r="JZJ2" s="80"/>
      <c r="JZK2" s="80"/>
      <c r="JZL2" s="80"/>
      <c r="JZM2" s="80"/>
      <c r="JZN2" s="80"/>
      <c r="JZO2" s="80"/>
      <c r="JZP2" s="80"/>
      <c r="JZQ2" s="80"/>
      <c r="JZR2" s="80"/>
      <c r="JZS2" s="80"/>
      <c r="JZT2" s="80"/>
      <c r="JZU2" s="80"/>
      <c r="JZV2" s="80"/>
      <c r="JZW2" s="80"/>
      <c r="JZX2" s="80"/>
      <c r="JZY2" s="80"/>
      <c r="JZZ2" s="80"/>
      <c r="KAA2" s="80"/>
      <c r="KAB2" s="80"/>
      <c r="KAC2" s="80"/>
      <c r="KAD2" s="80"/>
      <c r="KAE2" s="80"/>
      <c r="KAF2" s="80"/>
      <c r="KAG2" s="80"/>
      <c r="KAH2" s="80"/>
      <c r="KAI2" s="80"/>
      <c r="KAJ2" s="80"/>
      <c r="KAK2" s="80"/>
      <c r="KAL2" s="80"/>
      <c r="KAM2" s="80"/>
      <c r="KAN2" s="80"/>
      <c r="KAO2" s="80"/>
      <c r="KAP2" s="80"/>
      <c r="KAQ2" s="80"/>
      <c r="KAR2" s="80"/>
      <c r="KAS2" s="80"/>
      <c r="KAT2" s="80"/>
      <c r="KAU2" s="80"/>
      <c r="KAV2" s="80"/>
      <c r="KAW2" s="80"/>
      <c r="KAX2" s="80"/>
      <c r="KAY2" s="80"/>
      <c r="KAZ2" s="80"/>
      <c r="KBA2" s="80"/>
      <c r="KBB2" s="80"/>
      <c r="KBC2" s="80"/>
      <c r="KBD2" s="80"/>
      <c r="KBE2" s="80"/>
      <c r="KBF2" s="80"/>
      <c r="KBG2" s="80"/>
      <c r="KBH2" s="80"/>
      <c r="KBI2" s="80"/>
      <c r="KBJ2" s="80"/>
      <c r="KBK2" s="80"/>
      <c r="KBL2" s="80"/>
      <c r="KBM2" s="80"/>
      <c r="KBN2" s="80"/>
      <c r="KBO2" s="80"/>
      <c r="KBP2" s="80"/>
      <c r="KBQ2" s="80"/>
      <c r="KBR2" s="80"/>
      <c r="KBS2" s="80"/>
      <c r="KBT2" s="80"/>
      <c r="KBU2" s="80"/>
      <c r="KBV2" s="80"/>
      <c r="KBW2" s="80"/>
      <c r="KBX2" s="80"/>
      <c r="KBY2" s="80"/>
      <c r="KBZ2" s="80"/>
      <c r="KCA2" s="80"/>
      <c r="KCB2" s="80"/>
      <c r="KCC2" s="80"/>
      <c r="KCD2" s="80"/>
      <c r="KCE2" s="80"/>
      <c r="KCF2" s="80"/>
      <c r="KCG2" s="80"/>
      <c r="KCH2" s="80"/>
      <c r="KCI2" s="80"/>
      <c r="KCJ2" s="80"/>
      <c r="KCK2" s="80"/>
      <c r="KCL2" s="80"/>
      <c r="KCM2" s="80"/>
      <c r="KCN2" s="80"/>
      <c r="KCO2" s="80"/>
      <c r="KCP2" s="80"/>
      <c r="KCQ2" s="80"/>
      <c r="KCR2" s="80"/>
      <c r="KCS2" s="80"/>
      <c r="KCT2" s="80"/>
      <c r="KCU2" s="80"/>
      <c r="KCV2" s="80"/>
      <c r="KCW2" s="80"/>
      <c r="KCX2" s="80"/>
      <c r="KCY2" s="80"/>
      <c r="KCZ2" s="80"/>
      <c r="KDA2" s="80"/>
      <c r="KDB2" s="80"/>
      <c r="KDC2" s="80"/>
      <c r="KDD2" s="80"/>
      <c r="KDE2" s="80"/>
      <c r="KDF2" s="80"/>
      <c r="KDG2" s="80"/>
      <c r="KDH2" s="80"/>
      <c r="KDI2" s="80"/>
      <c r="KDJ2" s="80"/>
      <c r="KDK2" s="80"/>
      <c r="KDL2" s="80"/>
      <c r="KDM2" s="80"/>
      <c r="KDN2" s="80"/>
      <c r="KDO2" s="80"/>
      <c r="KDP2" s="80"/>
      <c r="KDQ2" s="80"/>
      <c r="KDR2" s="80"/>
      <c r="KDS2" s="80"/>
      <c r="KDT2" s="80"/>
      <c r="KDU2" s="80"/>
      <c r="KDV2" s="80"/>
      <c r="KDW2" s="80"/>
      <c r="KDX2" s="80"/>
      <c r="KDY2" s="80"/>
      <c r="KDZ2" s="80"/>
      <c r="KEA2" s="80"/>
      <c r="KEB2" s="80"/>
      <c r="KEC2" s="80"/>
      <c r="KED2" s="80"/>
      <c r="KEE2" s="80"/>
      <c r="KEF2" s="80"/>
      <c r="KEG2" s="80"/>
      <c r="KEH2" s="80"/>
      <c r="KEI2" s="80"/>
      <c r="KEJ2" s="80"/>
      <c r="KEK2" s="80"/>
      <c r="KEL2" s="80"/>
      <c r="KEM2" s="80"/>
      <c r="KEN2" s="80"/>
      <c r="KEO2" s="80"/>
      <c r="KEP2" s="80"/>
      <c r="KEQ2" s="80"/>
      <c r="KER2" s="80"/>
      <c r="KES2" s="80"/>
      <c r="KET2" s="80"/>
      <c r="KEU2" s="80"/>
      <c r="KEV2" s="80"/>
      <c r="KEW2" s="80"/>
      <c r="KEX2" s="80"/>
      <c r="KEY2" s="80"/>
      <c r="KEZ2" s="80"/>
      <c r="KFA2" s="80"/>
      <c r="KFB2" s="80"/>
      <c r="KFC2" s="80"/>
      <c r="KFD2" s="80"/>
      <c r="KFE2" s="80"/>
      <c r="KFF2" s="80"/>
      <c r="KFG2" s="80"/>
      <c r="KFH2" s="80"/>
      <c r="KFI2" s="80"/>
      <c r="KFJ2" s="80"/>
      <c r="KFK2" s="80"/>
      <c r="KFL2" s="80"/>
      <c r="KFM2" s="80"/>
      <c r="KFN2" s="80"/>
      <c r="KFO2" s="80"/>
      <c r="KFP2" s="80"/>
      <c r="KFQ2" s="80"/>
      <c r="KFR2" s="80"/>
      <c r="KFS2" s="80"/>
      <c r="KFT2" s="80"/>
      <c r="KFU2" s="80"/>
      <c r="KFV2" s="80"/>
      <c r="KFW2" s="80"/>
      <c r="KFX2" s="80"/>
      <c r="KFY2" s="80"/>
      <c r="KFZ2" s="80"/>
      <c r="KGA2" s="80"/>
      <c r="KGB2" s="80"/>
      <c r="KGC2" s="80"/>
      <c r="KGD2" s="80"/>
      <c r="KGE2" s="80"/>
      <c r="KGF2" s="80"/>
      <c r="KGG2" s="80"/>
      <c r="KGH2" s="80"/>
      <c r="KGI2" s="80"/>
      <c r="KGJ2" s="80"/>
      <c r="KGK2" s="80"/>
      <c r="KGL2" s="80"/>
      <c r="KGM2" s="80"/>
      <c r="KGN2" s="80"/>
      <c r="KGO2" s="80"/>
      <c r="KGP2" s="80"/>
      <c r="KGQ2" s="80"/>
      <c r="KGR2" s="80"/>
      <c r="KGS2" s="80"/>
      <c r="KGT2" s="80"/>
      <c r="KGU2" s="80"/>
      <c r="KGV2" s="80"/>
      <c r="KGW2" s="80"/>
      <c r="KGX2" s="80"/>
      <c r="KGY2" s="80"/>
      <c r="KGZ2" s="80"/>
      <c r="KHA2" s="80"/>
      <c r="KHB2" s="80"/>
      <c r="KHC2" s="80"/>
      <c r="KHD2" s="80"/>
      <c r="KHE2" s="80"/>
      <c r="KHF2" s="80"/>
      <c r="KHG2" s="80"/>
      <c r="KHH2" s="80"/>
      <c r="KHI2" s="80"/>
      <c r="KHJ2" s="80"/>
      <c r="KHK2" s="80"/>
      <c r="KHL2" s="80"/>
      <c r="KHM2" s="80"/>
      <c r="KHN2" s="80"/>
      <c r="KHO2" s="80"/>
      <c r="KHP2" s="80"/>
      <c r="KHQ2" s="80"/>
      <c r="KHR2" s="80"/>
      <c r="KHS2" s="80"/>
      <c r="KHT2" s="80"/>
      <c r="KHU2" s="80"/>
      <c r="KHV2" s="80"/>
      <c r="KHW2" s="80"/>
      <c r="KHX2" s="80"/>
      <c r="KHY2" s="80"/>
      <c r="KHZ2" s="80"/>
      <c r="KIA2" s="80"/>
      <c r="KIB2" s="80"/>
      <c r="KIC2" s="80"/>
      <c r="KID2" s="80"/>
      <c r="KIE2" s="80"/>
      <c r="KIF2" s="80"/>
      <c r="KIG2" s="80"/>
      <c r="KIH2" s="80"/>
      <c r="KII2" s="80"/>
      <c r="KIJ2" s="80"/>
      <c r="KIK2" s="80"/>
      <c r="KIL2" s="80"/>
      <c r="KIM2" s="80"/>
      <c r="KIN2" s="80"/>
      <c r="KIO2" s="80"/>
      <c r="KIP2" s="80"/>
      <c r="KIQ2" s="80"/>
      <c r="KIR2" s="80"/>
      <c r="KIS2" s="80"/>
      <c r="KIT2" s="80"/>
      <c r="KIU2" s="80"/>
      <c r="KIV2" s="80"/>
      <c r="KIW2" s="80"/>
      <c r="KIX2" s="80"/>
      <c r="KIY2" s="80"/>
      <c r="KIZ2" s="80"/>
      <c r="KJA2" s="80"/>
      <c r="KJB2" s="80"/>
      <c r="KJC2" s="80"/>
      <c r="KJD2" s="80"/>
      <c r="KJE2" s="80"/>
      <c r="KJF2" s="80"/>
      <c r="KJG2" s="80"/>
      <c r="KJH2" s="80"/>
      <c r="KJI2" s="80"/>
      <c r="KJJ2" s="80"/>
      <c r="KJK2" s="80"/>
      <c r="KJL2" s="80"/>
      <c r="KJM2" s="80"/>
      <c r="KJN2" s="80"/>
      <c r="KJO2" s="80"/>
      <c r="KJP2" s="80"/>
      <c r="KJQ2" s="80"/>
      <c r="KJR2" s="80"/>
      <c r="KJS2" s="80"/>
      <c r="KJT2" s="80"/>
      <c r="KJU2" s="80"/>
      <c r="KJV2" s="80"/>
      <c r="KJW2" s="80"/>
      <c r="KJX2" s="80"/>
      <c r="KJY2" s="80"/>
      <c r="KJZ2" s="80"/>
      <c r="KKA2" s="80"/>
      <c r="KKB2" s="80"/>
      <c r="KKC2" s="80"/>
      <c r="KKD2" s="80"/>
      <c r="KKE2" s="80"/>
      <c r="KKF2" s="80"/>
      <c r="KKG2" s="80"/>
      <c r="KKH2" s="80"/>
      <c r="KKI2" s="80"/>
      <c r="KKJ2" s="80"/>
      <c r="KKK2" s="80"/>
      <c r="KKL2" s="80"/>
      <c r="KKM2" s="80"/>
      <c r="KKN2" s="80"/>
      <c r="KKO2" s="80"/>
      <c r="KKP2" s="80"/>
      <c r="KKQ2" s="80"/>
      <c r="KKR2" s="80"/>
      <c r="KKS2" s="80"/>
      <c r="KKT2" s="80"/>
      <c r="KKU2" s="80"/>
      <c r="KKV2" s="80"/>
      <c r="KKW2" s="80"/>
      <c r="KKX2" s="80"/>
      <c r="KKY2" s="80"/>
      <c r="KKZ2" s="80"/>
      <c r="KLA2" s="80"/>
      <c r="KLB2" s="80"/>
      <c r="KLC2" s="80"/>
      <c r="KLD2" s="80"/>
      <c r="KLE2" s="80"/>
      <c r="KLF2" s="80"/>
      <c r="KLG2" s="80"/>
      <c r="KLH2" s="80"/>
      <c r="KLI2" s="80"/>
      <c r="KLJ2" s="80"/>
      <c r="KLK2" s="80"/>
      <c r="KLL2" s="80"/>
      <c r="KLM2" s="80"/>
      <c r="KLN2" s="80"/>
      <c r="KLO2" s="80"/>
      <c r="KLP2" s="80"/>
      <c r="KLQ2" s="80"/>
      <c r="KLR2" s="80"/>
      <c r="KLS2" s="80"/>
      <c r="KLT2" s="80"/>
      <c r="KLU2" s="80"/>
      <c r="KLV2" s="80"/>
      <c r="KLW2" s="80"/>
      <c r="KLX2" s="80"/>
      <c r="KLY2" s="80"/>
      <c r="KLZ2" s="80"/>
      <c r="KMA2" s="80"/>
      <c r="KMB2" s="80"/>
      <c r="KMC2" s="80"/>
      <c r="KMD2" s="80"/>
      <c r="KME2" s="80"/>
      <c r="KMF2" s="80"/>
      <c r="KMG2" s="80"/>
      <c r="KMH2" s="80"/>
      <c r="KMI2" s="80"/>
      <c r="KMJ2" s="80"/>
      <c r="KMK2" s="80"/>
      <c r="KML2" s="80"/>
      <c r="KMM2" s="80"/>
      <c r="KMN2" s="80"/>
      <c r="KMO2" s="80"/>
      <c r="KMP2" s="80"/>
      <c r="KMQ2" s="80"/>
      <c r="KMR2" s="80"/>
      <c r="KMS2" s="80"/>
      <c r="KMT2" s="80"/>
      <c r="KMU2" s="80"/>
      <c r="KMV2" s="80"/>
      <c r="KMW2" s="80"/>
      <c r="KMX2" s="80"/>
      <c r="KMY2" s="80"/>
      <c r="KMZ2" s="80"/>
      <c r="KNA2" s="80"/>
      <c r="KNB2" s="80"/>
      <c r="KNC2" s="80"/>
      <c r="KND2" s="80"/>
      <c r="KNE2" s="80"/>
      <c r="KNF2" s="80"/>
      <c r="KNG2" s="80"/>
      <c r="KNH2" s="80"/>
      <c r="KNI2" s="80"/>
      <c r="KNJ2" s="80"/>
      <c r="KNK2" s="80"/>
      <c r="KNL2" s="80"/>
      <c r="KNM2" s="80"/>
      <c r="KNN2" s="80"/>
      <c r="KNO2" s="80"/>
      <c r="KNP2" s="80"/>
      <c r="KNQ2" s="80"/>
      <c r="KNR2" s="80"/>
      <c r="KNS2" s="80"/>
      <c r="KNT2" s="80"/>
      <c r="KNU2" s="80"/>
      <c r="KNV2" s="80"/>
      <c r="KNW2" s="80"/>
      <c r="KNX2" s="80"/>
      <c r="KNY2" s="80"/>
      <c r="KNZ2" s="80"/>
      <c r="KOA2" s="80"/>
      <c r="KOB2" s="80"/>
      <c r="KOC2" s="80"/>
      <c r="KOD2" s="80"/>
      <c r="KOE2" s="80"/>
      <c r="KOF2" s="80"/>
      <c r="KOG2" s="80"/>
      <c r="KOH2" s="80"/>
      <c r="KOI2" s="80"/>
      <c r="KOJ2" s="80"/>
      <c r="KOK2" s="80"/>
      <c r="KOL2" s="80"/>
      <c r="KOM2" s="80"/>
      <c r="KON2" s="80"/>
      <c r="KOO2" s="80"/>
      <c r="KOP2" s="80"/>
      <c r="KOQ2" s="80"/>
      <c r="KOR2" s="80"/>
      <c r="KOS2" s="80"/>
      <c r="KOT2" s="80"/>
      <c r="KOU2" s="80"/>
      <c r="KOV2" s="80"/>
      <c r="KOW2" s="80"/>
      <c r="KOX2" s="80"/>
      <c r="KOY2" s="80"/>
      <c r="KOZ2" s="80"/>
      <c r="KPA2" s="80"/>
      <c r="KPB2" s="80"/>
      <c r="KPC2" s="80"/>
      <c r="KPD2" s="80"/>
      <c r="KPE2" s="80"/>
      <c r="KPF2" s="80"/>
      <c r="KPG2" s="80"/>
      <c r="KPH2" s="80"/>
      <c r="KPI2" s="80"/>
      <c r="KPJ2" s="80"/>
      <c r="KPK2" s="80"/>
      <c r="KPL2" s="80"/>
      <c r="KPM2" s="80"/>
      <c r="KPN2" s="80"/>
      <c r="KPO2" s="80"/>
      <c r="KPP2" s="80"/>
      <c r="KPQ2" s="80"/>
      <c r="KPR2" s="80"/>
      <c r="KPS2" s="80"/>
      <c r="KPT2" s="80"/>
      <c r="KPU2" s="80"/>
      <c r="KPV2" s="80"/>
      <c r="KPW2" s="80"/>
      <c r="KPX2" s="80"/>
      <c r="KPY2" s="80"/>
      <c r="KPZ2" s="80"/>
      <c r="KQA2" s="80"/>
      <c r="KQB2" s="80"/>
      <c r="KQC2" s="80"/>
      <c r="KQD2" s="80"/>
      <c r="KQE2" s="80"/>
      <c r="KQF2" s="80"/>
      <c r="KQG2" s="80"/>
      <c r="KQH2" s="80"/>
      <c r="KQI2" s="80"/>
      <c r="KQJ2" s="80"/>
      <c r="KQK2" s="80"/>
      <c r="KQL2" s="80"/>
      <c r="KQM2" s="80"/>
      <c r="KQN2" s="80"/>
      <c r="KQO2" s="80"/>
      <c r="KQP2" s="80"/>
      <c r="KQQ2" s="80"/>
      <c r="KQR2" s="80"/>
      <c r="KQS2" s="80"/>
      <c r="KQT2" s="80"/>
      <c r="KQU2" s="80"/>
      <c r="KQV2" s="80"/>
      <c r="KQW2" s="80"/>
      <c r="KQX2" s="80"/>
      <c r="KQY2" s="80"/>
      <c r="KQZ2" s="80"/>
      <c r="KRA2" s="80"/>
      <c r="KRB2" s="80"/>
      <c r="KRC2" s="80"/>
      <c r="KRD2" s="80"/>
      <c r="KRE2" s="80"/>
      <c r="KRF2" s="80"/>
      <c r="KRG2" s="80"/>
      <c r="KRH2" s="80"/>
      <c r="KRI2" s="80"/>
      <c r="KRJ2" s="80"/>
      <c r="KRK2" s="80"/>
      <c r="KRL2" s="80"/>
      <c r="KRM2" s="80"/>
      <c r="KRN2" s="80"/>
      <c r="KRO2" s="80"/>
      <c r="KRP2" s="80"/>
      <c r="KRQ2" s="80"/>
      <c r="KRR2" s="80"/>
      <c r="KRS2" s="80"/>
      <c r="KRT2" s="80"/>
      <c r="KRU2" s="80"/>
      <c r="KRV2" s="80"/>
      <c r="KRW2" s="80"/>
      <c r="KRX2" s="80"/>
      <c r="KRY2" s="80"/>
      <c r="KRZ2" s="80"/>
      <c r="KSA2" s="80"/>
      <c r="KSB2" s="80"/>
      <c r="KSC2" s="80"/>
      <c r="KSD2" s="80"/>
      <c r="KSE2" s="80"/>
      <c r="KSF2" s="80"/>
      <c r="KSG2" s="80"/>
      <c r="KSH2" s="80"/>
      <c r="KSI2" s="80"/>
      <c r="KSJ2" s="80"/>
      <c r="KSK2" s="80"/>
      <c r="KSL2" s="80"/>
      <c r="KSM2" s="80"/>
      <c r="KSN2" s="80"/>
      <c r="KSO2" s="80"/>
      <c r="KSP2" s="80"/>
      <c r="KSQ2" s="80"/>
      <c r="KSR2" s="80"/>
      <c r="KSS2" s="80"/>
      <c r="KST2" s="80"/>
      <c r="KSU2" s="80"/>
      <c r="KSV2" s="80"/>
      <c r="KSW2" s="80"/>
      <c r="KSX2" s="80"/>
      <c r="KSY2" s="80"/>
      <c r="KSZ2" s="80"/>
      <c r="KTA2" s="80"/>
      <c r="KTB2" s="80"/>
      <c r="KTC2" s="80"/>
      <c r="KTD2" s="80"/>
      <c r="KTE2" s="80"/>
      <c r="KTF2" s="80"/>
      <c r="KTG2" s="80"/>
      <c r="KTH2" s="80"/>
      <c r="KTI2" s="80"/>
      <c r="KTJ2" s="80"/>
      <c r="KTK2" s="80"/>
      <c r="KTL2" s="80"/>
      <c r="KTM2" s="80"/>
      <c r="KTN2" s="80"/>
      <c r="KTO2" s="80"/>
      <c r="KTP2" s="80"/>
      <c r="KTQ2" s="80"/>
      <c r="KTR2" s="80"/>
      <c r="KTS2" s="80"/>
      <c r="KTT2" s="80"/>
      <c r="KTU2" s="80"/>
      <c r="KTV2" s="80"/>
      <c r="KTW2" s="80"/>
      <c r="KTX2" s="80"/>
      <c r="KTY2" s="80"/>
      <c r="KTZ2" s="80"/>
      <c r="KUA2" s="80"/>
      <c r="KUB2" s="80"/>
      <c r="KUC2" s="80"/>
      <c r="KUD2" s="80"/>
      <c r="KUE2" s="80"/>
      <c r="KUF2" s="80"/>
      <c r="KUG2" s="80"/>
      <c r="KUH2" s="80"/>
      <c r="KUI2" s="80"/>
      <c r="KUJ2" s="80"/>
      <c r="KUK2" s="80"/>
      <c r="KUL2" s="80"/>
      <c r="KUM2" s="80"/>
      <c r="KUN2" s="80"/>
      <c r="KUO2" s="80"/>
      <c r="KUP2" s="80"/>
      <c r="KUQ2" s="80"/>
      <c r="KUR2" s="80"/>
      <c r="KUS2" s="80"/>
      <c r="KUT2" s="80"/>
      <c r="KUU2" s="80"/>
      <c r="KUV2" s="80"/>
      <c r="KUW2" s="80"/>
      <c r="KUX2" s="80"/>
      <c r="KUY2" s="80"/>
      <c r="KUZ2" s="80"/>
      <c r="KVA2" s="80"/>
      <c r="KVB2" s="80"/>
      <c r="KVC2" s="80"/>
      <c r="KVD2" s="80"/>
      <c r="KVE2" s="80"/>
      <c r="KVF2" s="80"/>
      <c r="KVG2" s="80"/>
      <c r="KVH2" s="80"/>
      <c r="KVI2" s="80"/>
      <c r="KVJ2" s="80"/>
      <c r="KVK2" s="80"/>
      <c r="KVL2" s="80"/>
      <c r="KVM2" s="80"/>
      <c r="KVN2" s="80"/>
      <c r="KVO2" s="80"/>
      <c r="KVP2" s="80"/>
      <c r="KVQ2" s="80"/>
      <c r="KVR2" s="80"/>
      <c r="KVS2" s="80"/>
      <c r="KVT2" s="80"/>
      <c r="KVU2" s="80"/>
      <c r="KVV2" s="80"/>
      <c r="KVW2" s="80"/>
      <c r="KVX2" s="80"/>
      <c r="KVY2" s="80"/>
      <c r="KVZ2" s="80"/>
      <c r="KWA2" s="80"/>
      <c r="KWB2" s="80"/>
      <c r="KWC2" s="80"/>
      <c r="KWD2" s="80"/>
      <c r="KWE2" s="80"/>
      <c r="KWF2" s="80"/>
      <c r="KWG2" s="80"/>
      <c r="KWH2" s="80"/>
      <c r="KWI2" s="80"/>
      <c r="KWJ2" s="80"/>
      <c r="KWK2" s="80"/>
      <c r="KWL2" s="80"/>
      <c r="KWM2" s="80"/>
      <c r="KWN2" s="80"/>
      <c r="KWO2" s="80"/>
      <c r="KWP2" s="80"/>
      <c r="KWQ2" s="80"/>
      <c r="KWR2" s="80"/>
      <c r="KWS2" s="80"/>
      <c r="KWT2" s="80"/>
      <c r="KWU2" s="80"/>
      <c r="KWV2" s="80"/>
      <c r="KWW2" s="80"/>
      <c r="KWX2" s="80"/>
      <c r="KWY2" s="80"/>
      <c r="KWZ2" s="80"/>
      <c r="KXA2" s="80"/>
      <c r="KXB2" s="80"/>
      <c r="KXC2" s="80"/>
      <c r="KXD2" s="80"/>
      <c r="KXE2" s="80"/>
      <c r="KXF2" s="80"/>
      <c r="KXG2" s="80"/>
      <c r="KXH2" s="80"/>
      <c r="KXI2" s="80"/>
      <c r="KXJ2" s="80"/>
      <c r="KXK2" s="80"/>
      <c r="KXL2" s="80"/>
      <c r="KXM2" s="80"/>
      <c r="KXN2" s="80"/>
      <c r="KXO2" s="80"/>
      <c r="KXP2" s="80"/>
      <c r="KXQ2" s="80"/>
      <c r="KXR2" s="80"/>
      <c r="KXS2" s="80"/>
      <c r="KXT2" s="80"/>
      <c r="KXU2" s="80"/>
      <c r="KXV2" s="80"/>
      <c r="KXW2" s="80"/>
      <c r="KXX2" s="80"/>
      <c r="KXY2" s="80"/>
      <c r="KXZ2" s="80"/>
      <c r="KYA2" s="80"/>
      <c r="KYB2" s="80"/>
      <c r="KYC2" s="80"/>
      <c r="KYD2" s="80"/>
      <c r="KYE2" s="80"/>
      <c r="KYF2" s="80"/>
      <c r="KYG2" s="80"/>
      <c r="KYH2" s="80"/>
      <c r="KYI2" s="80"/>
      <c r="KYJ2" s="80"/>
      <c r="KYK2" s="80"/>
      <c r="KYL2" s="80"/>
      <c r="KYM2" s="80"/>
      <c r="KYN2" s="80"/>
      <c r="KYO2" s="80"/>
      <c r="KYP2" s="80"/>
      <c r="KYQ2" s="80"/>
      <c r="KYR2" s="80"/>
      <c r="KYS2" s="80"/>
      <c r="KYT2" s="80"/>
      <c r="KYU2" s="80"/>
      <c r="KYV2" s="80"/>
      <c r="KYW2" s="80"/>
      <c r="KYX2" s="80"/>
      <c r="KYY2" s="80"/>
      <c r="KYZ2" s="80"/>
      <c r="KZA2" s="80"/>
      <c r="KZB2" s="80"/>
      <c r="KZC2" s="80"/>
      <c r="KZD2" s="80"/>
      <c r="KZE2" s="80"/>
      <c r="KZF2" s="80"/>
      <c r="KZG2" s="80"/>
      <c r="KZH2" s="80"/>
      <c r="KZI2" s="80"/>
      <c r="KZJ2" s="80"/>
      <c r="KZK2" s="80"/>
      <c r="KZL2" s="80"/>
      <c r="KZM2" s="80"/>
      <c r="KZN2" s="80"/>
      <c r="KZO2" s="80"/>
      <c r="KZP2" s="80"/>
      <c r="KZQ2" s="80"/>
      <c r="KZR2" s="80"/>
      <c r="KZS2" s="80"/>
      <c r="KZT2" s="80"/>
      <c r="KZU2" s="80"/>
      <c r="KZV2" s="80"/>
      <c r="KZW2" s="80"/>
      <c r="KZX2" s="80"/>
      <c r="KZY2" s="80"/>
      <c r="KZZ2" s="80"/>
      <c r="LAA2" s="80"/>
      <c r="LAB2" s="80"/>
      <c r="LAC2" s="80"/>
      <c r="LAD2" s="80"/>
      <c r="LAE2" s="80"/>
      <c r="LAF2" s="80"/>
      <c r="LAG2" s="80"/>
      <c r="LAH2" s="80"/>
      <c r="LAI2" s="80"/>
      <c r="LAJ2" s="80"/>
      <c r="LAK2" s="80"/>
      <c r="LAL2" s="80"/>
      <c r="LAM2" s="80"/>
      <c r="LAN2" s="80"/>
      <c r="LAO2" s="80"/>
      <c r="LAP2" s="80"/>
      <c r="LAQ2" s="80"/>
      <c r="LAR2" s="80"/>
      <c r="LAS2" s="80"/>
      <c r="LAT2" s="80"/>
      <c r="LAU2" s="80"/>
      <c r="LAV2" s="80"/>
      <c r="LAW2" s="80"/>
      <c r="LAX2" s="80"/>
      <c r="LAY2" s="80"/>
      <c r="LAZ2" s="80"/>
      <c r="LBA2" s="80"/>
      <c r="LBB2" s="80"/>
      <c r="LBC2" s="80"/>
      <c r="LBD2" s="80"/>
      <c r="LBE2" s="80"/>
      <c r="LBF2" s="80"/>
      <c r="LBG2" s="80"/>
      <c r="LBH2" s="80"/>
      <c r="LBI2" s="80"/>
      <c r="LBJ2" s="80"/>
      <c r="LBK2" s="80"/>
      <c r="LBL2" s="80"/>
      <c r="LBM2" s="80"/>
      <c r="LBN2" s="80"/>
      <c r="LBO2" s="80"/>
      <c r="LBP2" s="80"/>
      <c r="LBQ2" s="80"/>
      <c r="LBR2" s="80"/>
      <c r="LBS2" s="80"/>
      <c r="LBT2" s="80"/>
      <c r="LBU2" s="80"/>
      <c r="LBV2" s="80"/>
      <c r="LBW2" s="80"/>
      <c r="LBX2" s="80"/>
      <c r="LBY2" s="80"/>
      <c r="LBZ2" s="80"/>
      <c r="LCA2" s="80"/>
      <c r="LCB2" s="80"/>
      <c r="LCC2" s="80"/>
      <c r="LCD2" s="80"/>
      <c r="LCE2" s="80"/>
      <c r="LCF2" s="80"/>
      <c r="LCG2" s="80"/>
      <c r="LCH2" s="80"/>
      <c r="LCI2" s="80"/>
      <c r="LCJ2" s="80"/>
      <c r="LCK2" s="80"/>
      <c r="LCL2" s="80"/>
      <c r="LCM2" s="80"/>
      <c r="LCN2" s="80"/>
      <c r="LCO2" s="80"/>
      <c r="LCP2" s="80"/>
      <c r="LCQ2" s="80"/>
      <c r="LCR2" s="80"/>
      <c r="LCS2" s="80"/>
      <c r="LCT2" s="80"/>
      <c r="LCU2" s="80"/>
      <c r="LCV2" s="80"/>
      <c r="LCW2" s="80"/>
      <c r="LCX2" s="80"/>
      <c r="LCY2" s="80"/>
      <c r="LCZ2" s="80"/>
      <c r="LDA2" s="80"/>
      <c r="LDB2" s="80"/>
      <c r="LDC2" s="80"/>
      <c r="LDD2" s="80"/>
      <c r="LDE2" s="80"/>
      <c r="LDF2" s="80"/>
      <c r="LDG2" s="80"/>
      <c r="LDH2" s="80"/>
      <c r="LDI2" s="80"/>
      <c r="LDJ2" s="80"/>
      <c r="LDK2" s="80"/>
      <c r="LDL2" s="80"/>
      <c r="LDM2" s="80"/>
      <c r="LDN2" s="80"/>
      <c r="LDO2" s="80"/>
      <c r="LDP2" s="80"/>
      <c r="LDQ2" s="80"/>
      <c r="LDR2" s="80"/>
      <c r="LDS2" s="80"/>
      <c r="LDT2" s="80"/>
      <c r="LDU2" s="80"/>
      <c r="LDV2" s="80"/>
      <c r="LDW2" s="80"/>
      <c r="LDX2" s="80"/>
      <c r="LDY2" s="80"/>
      <c r="LDZ2" s="80"/>
      <c r="LEA2" s="80"/>
      <c r="LEB2" s="80"/>
      <c r="LEC2" s="80"/>
      <c r="LED2" s="80"/>
      <c r="LEE2" s="80"/>
      <c r="LEF2" s="80"/>
      <c r="LEG2" s="80"/>
      <c r="LEH2" s="80"/>
      <c r="LEI2" s="80"/>
      <c r="LEJ2" s="80"/>
      <c r="LEK2" s="80"/>
      <c r="LEL2" s="80"/>
      <c r="LEM2" s="80"/>
      <c r="LEN2" s="80"/>
      <c r="LEO2" s="80"/>
      <c r="LEP2" s="80"/>
      <c r="LEQ2" s="80"/>
      <c r="LER2" s="80"/>
      <c r="LES2" s="80"/>
      <c r="LET2" s="80"/>
      <c r="LEU2" s="80"/>
      <c r="LEV2" s="80"/>
      <c r="LEW2" s="80"/>
      <c r="LEX2" s="80"/>
      <c r="LEY2" s="80"/>
      <c r="LEZ2" s="80"/>
      <c r="LFA2" s="80"/>
      <c r="LFB2" s="80"/>
      <c r="LFC2" s="80"/>
      <c r="LFD2" s="80"/>
      <c r="LFE2" s="80"/>
      <c r="LFF2" s="80"/>
      <c r="LFG2" s="80"/>
      <c r="LFH2" s="80"/>
      <c r="LFI2" s="80"/>
      <c r="LFJ2" s="80"/>
      <c r="LFK2" s="80"/>
      <c r="LFL2" s="80"/>
      <c r="LFM2" s="80"/>
      <c r="LFN2" s="80"/>
      <c r="LFO2" s="80"/>
      <c r="LFP2" s="80"/>
      <c r="LFQ2" s="80"/>
      <c r="LFR2" s="80"/>
      <c r="LFS2" s="80"/>
      <c r="LFT2" s="80"/>
      <c r="LFU2" s="80"/>
      <c r="LFV2" s="80"/>
      <c r="LFW2" s="80"/>
      <c r="LFX2" s="80"/>
      <c r="LFY2" s="80"/>
      <c r="LFZ2" s="80"/>
      <c r="LGA2" s="80"/>
      <c r="LGB2" s="80"/>
      <c r="LGC2" s="80"/>
      <c r="LGD2" s="80"/>
      <c r="LGE2" s="80"/>
      <c r="LGF2" s="80"/>
      <c r="LGG2" s="80"/>
      <c r="LGH2" s="80"/>
      <c r="LGI2" s="80"/>
      <c r="LGJ2" s="80"/>
      <c r="LGK2" s="80"/>
      <c r="LGL2" s="80"/>
      <c r="LGM2" s="80"/>
      <c r="LGN2" s="80"/>
      <c r="LGO2" s="80"/>
      <c r="LGP2" s="80"/>
      <c r="LGQ2" s="80"/>
      <c r="LGR2" s="80"/>
      <c r="LGS2" s="80"/>
      <c r="LGT2" s="80"/>
      <c r="LGU2" s="80"/>
      <c r="LGV2" s="80"/>
      <c r="LGW2" s="80"/>
      <c r="LGX2" s="80"/>
      <c r="LGY2" s="80"/>
      <c r="LGZ2" s="80"/>
      <c r="LHA2" s="80"/>
      <c r="LHB2" s="80"/>
      <c r="LHC2" s="80"/>
      <c r="LHD2" s="80"/>
      <c r="LHE2" s="80"/>
      <c r="LHF2" s="80"/>
      <c r="LHG2" s="80"/>
      <c r="LHH2" s="80"/>
      <c r="LHI2" s="80"/>
      <c r="LHJ2" s="80"/>
      <c r="LHK2" s="80"/>
      <c r="LHL2" s="80"/>
      <c r="LHM2" s="80"/>
      <c r="LHN2" s="80"/>
      <c r="LHO2" s="80"/>
      <c r="LHP2" s="80"/>
      <c r="LHQ2" s="80"/>
      <c r="LHR2" s="80"/>
      <c r="LHS2" s="80"/>
      <c r="LHT2" s="80"/>
      <c r="LHU2" s="80"/>
      <c r="LHV2" s="80"/>
      <c r="LHW2" s="80"/>
      <c r="LHX2" s="80"/>
      <c r="LHY2" s="80"/>
      <c r="LHZ2" s="80"/>
      <c r="LIA2" s="80"/>
      <c r="LIB2" s="80"/>
      <c r="LIC2" s="80"/>
      <c r="LID2" s="80"/>
      <c r="LIE2" s="80"/>
      <c r="LIF2" s="80"/>
      <c r="LIG2" s="80"/>
      <c r="LIH2" s="80"/>
      <c r="LII2" s="80"/>
      <c r="LIJ2" s="80"/>
      <c r="LIK2" s="80"/>
      <c r="LIL2" s="80"/>
      <c r="LIM2" s="80"/>
      <c r="LIN2" s="80"/>
      <c r="LIO2" s="80"/>
      <c r="LIP2" s="80"/>
      <c r="LIQ2" s="80"/>
      <c r="LIR2" s="80"/>
      <c r="LIS2" s="80"/>
      <c r="LIT2" s="80"/>
      <c r="LIU2" s="80"/>
      <c r="LIV2" s="80"/>
      <c r="LIW2" s="80"/>
      <c r="LIX2" s="80"/>
      <c r="LIY2" s="80"/>
      <c r="LIZ2" s="80"/>
      <c r="LJA2" s="80"/>
      <c r="LJB2" s="80"/>
      <c r="LJC2" s="80"/>
      <c r="LJD2" s="80"/>
      <c r="LJE2" s="80"/>
      <c r="LJF2" s="80"/>
      <c r="LJG2" s="80"/>
      <c r="LJH2" s="80"/>
      <c r="LJI2" s="80"/>
      <c r="LJJ2" s="80"/>
      <c r="LJK2" s="80"/>
      <c r="LJL2" s="80"/>
      <c r="LJM2" s="80"/>
      <c r="LJN2" s="80"/>
      <c r="LJO2" s="80"/>
      <c r="LJP2" s="80"/>
      <c r="LJQ2" s="80"/>
      <c r="LJR2" s="80"/>
      <c r="LJS2" s="80"/>
      <c r="LJT2" s="80"/>
      <c r="LJU2" s="80"/>
      <c r="LJV2" s="80"/>
      <c r="LJW2" s="80"/>
      <c r="LJX2" s="80"/>
      <c r="LJY2" s="80"/>
      <c r="LJZ2" s="80"/>
      <c r="LKA2" s="80"/>
      <c r="LKB2" s="80"/>
      <c r="LKC2" s="80"/>
      <c r="LKD2" s="80"/>
      <c r="LKE2" s="80"/>
      <c r="LKF2" s="80"/>
      <c r="LKG2" s="80"/>
      <c r="LKH2" s="80"/>
      <c r="LKI2" s="80"/>
      <c r="LKJ2" s="80"/>
      <c r="LKK2" s="80"/>
      <c r="LKL2" s="80"/>
      <c r="LKM2" s="80"/>
      <c r="LKN2" s="80"/>
      <c r="LKO2" s="80"/>
      <c r="LKP2" s="80"/>
      <c r="LKQ2" s="80"/>
      <c r="LKR2" s="80"/>
      <c r="LKS2" s="80"/>
      <c r="LKT2" s="80"/>
      <c r="LKU2" s="80"/>
      <c r="LKV2" s="80"/>
      <c r="LKW2" s="80"/>
      <c r="LKX2" s="80"/>
      <c r="LKY2" s="80"/>
      <c r="LKZ2" s="80"/>
      <c r="LLA2" s="80"/>
      <c r="LLB2" s="80"/>
      <c r="LLC2" s="80"/>
      <c r="LLD2" s="80"/>
      <c r="LLE2" s="80"/>
      <c r="LLF2" s="80"/>
      <c r="LLG2" s="80"/>
      <c r="LLH2" s="80"/>
      <c r="LLI2" s="80"/>
      <c r="LLJ2" s="80"/>
      <c r="LLK2" s="80"/>
      <c r="LLL2" s="80"/>
      <c r="LLM2" s="80"/>
      <c r="LLN2" s="80"/>
      <c r="LLO2" s="80"/>
      <c r="LLP2" s="80"/>
      <c r="LLQ2" s="80"/>
      <c r="LLR2" s="80"/>
      <c r="LLS2" s="80"/>
      <c r="LLT2" s="80"/>
      <c r="LLU2" s="80"/>
      <c r="LLV2" s="80"/>
      <c r="LLW2" s="80"/>
      <c r="LLX2" s="80"/>
      <c r="LLY2" s="80"/>
      <c r="LLZ2" s="80"/>
      <c r="LMA2" s="80"/>
      <c r="LMB2" s="80"/>
      <c r="LMC2" s="80"/>
      <c r="LMD2" s="80"/>
      <c r="LME2" s="80"/>
      <c r="LMF2" s="80"/>
      <c r="LMG2" s="80"/>
      <c r="LMH2" s="80"/>
      <c r="LMI2" s="80"/>
      <c r="LMJ2" s="80"/>
      <c r="LMK2" s="80"/>
      <c r="LML2" s="80"/>
      <c r="LMM2" s="80"/>
      <c r="LMN2" s="80"/>
      <c r="LMO2" s="80"/>
      <c r="LMP2" s="80"/>
      <c r="LMQ2" s="80"/>
      <c r="LMR2" s="80"/>
      <c r="LMS2" s="80"/>
      <c r="LMT2" s="80"/>
      <c r="LMU2" s="80"/>
      <c r="LMV2" s="80"/>
      <c r="LMW2" s="80"/>
      <c r="LMX2" s="80"/>
      <c r="LMY2" s="80"/>
      <c r="LMZ2" s="80"/>
      <c r="LNA2" s="80"/>
      <c r="LNB2" s="80"/>
      <c r="LNC2" s="80"/>
      <c r="LND2" s="80"/>
      <c r="LNE2" s="80"/>
      <c r="LNF2" s="80"/>
      <c r="LNG2" s="80"/>
      <c r="LNH2" s="80"/>
      <c r="LNI2" s="80"/>
      <c r="LNJ2" s="80"/>
      <c r="LNK2" s="80"/>
      <c r="LNL2" s="80"/>
      <c r="LNM2" s="80"/>
      <c r="LNN2" s="80"/>
      <c r="LNO2" s="80"/>
      <c r="LNP2" s="80"/>
      <c r="LNQ2" s="80"/>
      <c r="LNR2" s="80"/>
      <c r="LNS2" s="80"/>
      <c r="LNT2" s="80"/>
      <c r="LNU2" s="80"/>
      <c r="LNV2" s="80"/>
      <c r="LNW2" s="80"/>
      <c r="LNX2" s="80"/>
      <c r="LNY2" s="80"/>
      <c r="LNZ2" s="80"/>
      <c r="LOA2" s="80"/>
      <c r="LOB2" s="80"/>
      <c r="LOC2" s="80"/>
      <c r="LOD2" s="80"/>
      <c r="LOE2" s="80"/>
      <c r="LOF2" s="80"/>
      <c r="LOG2" s="80"/>
      <c r="LOH2" s="80"/>
      <c r="LOI2" s="80"/>
      <c r="LOJ2" s="80"/>
      <c r="LOK2" s="80"/>
      <c r="LOL2" s="80"/>
      <c r="LOM2" s="80"/>
      <c r="LON2" s="80"/>
      <c r="LOO2" s="80"/>
      <c r="LOP2" s="80"/>
      <c r="LOQ2" s="80"/>
      <c r="LOR2" s="80"/>
      <c r="LOS2" s="80"/>
      <c r="LOT2" s="80"/>
      <c r="LOU2" s="80"/>
      <c r="LOV2" s="80"/>
      <c r="LOW2" s="80"/>
      <c r="LOX2" s="80"/>
      <c r="LOY2" s="80"/>
      <c r="LOZ2" s="80"/>
      <c r="LPA2" s="80"/>
      <c r="LPB2" s="80"/>
      <c r="LPC2" s="80"/>
      <c r="LPD2" s="80"/>
      <c r="LPE2" s="80"/>
      <c r="LPF2" s="80"/>
      <c r="LPG2" s="80"/>
      <c r="LPH2" s="80"/>
      <c r="LPI2" s="80"/>
      <c r="LPJ2" s="80"/>
      <c r="LPK2" s="80"/>
      <c r="LPL2" s="80"/>
      <c r="LPM2" s="80"/>
      <c r="LPN2" s="80"/>
      <c r="LPO2" s="80"/>
      <c r="LPP2" s="80"/>
      <c r="LPQ2" s="80"/>
      <c r="LPR2" s="80"/>
      <c r="LPS2" s="80"/>
      <c r="LPT2" s="80"/>
      <c r="LPU2" s="80"/>
      <c r="LPV2" s="80"/>
      <c r="LPW2" s="80"/>
      <c r="LPX2" s="80"/>
      <c r="LPY2" s="80"/>
      <c r="LPZ2" s="80"/>
      <c r="LQA2" s="80"/>
      <c r="LQB2" s="80"/>
      <c r="LQC2" s="80"/>
      <c r="LQD2" s="80"/>
      <c r="LQE2" s="80"/>
      <c r="LQF2" s="80"/>
      <c r="LQG2" s="80"/>
      <c r="LQH2" s="80"/>
      <c r="LQI2" s="80"/>
      <c r="LQJ2" s="80"/>
      <c r="LQK2" s="80"/>
      <c r="LQL2" s="80"/>
      <c r="LQM2" s="80"/>
      <c r="LQN2" s="80"/>
      <c r="LQO2" s="80"/>
      <c r="LQP2" s="80"/>
      <c r="LQQ2" s="80"/>
      <c r="LQR2" s="80"/>
      <c r="LQS2" s="80"/>
      <c r="LQT2" s="80"/>
      <c r="LQU2" s="80"/>
      <c r="LQV2" s="80"/>
      <c r="LQW2" s="80"/>
      <c r="LQX2" s="80"/>
      <c r="LQY2" s="80"/>
      <c r="LQZ2" s="80"/>
      <c r="LRA2" s="80"/>
      <c r="LRB2" s="80"/>
      <c r="LRC2" s="80"/>
      <c r="LRD2" s="80"/>
      <c r="LRE2" s="80"/>
      <c r="LRF2" s="80"/>
      <c r="LRG2" s="80"/>
      <c r="LRH2" s="80"/>
      <c r="LRI2" s="80"/>
      <c r="LRJ2" s="80"/>
      <c r="LRK2" s="80"/>
      <c r="LRL2" s="80"/>
      <c r="LRM2" s="80"/>
      <c r="LRN2" s="80"/>
      <c r="LRO2" s="80"/>
      <c r="LRP2" s="80"/>
      <c r="LRQ2" s="80"/>
      <c r="LRR2" s="80"/>
      <c r="LRS2" s="80"/>
      <c r="LRT2" s="80"/>
      <c r="LRU2" s="80"/>
      <c r="LRV2" s="80"/>
      <c r="LRW2" s="80"/>
      <c r="LRX2" s="80"/>
      <c r="LRY2" s="80"/>
      <c r="LRZ2" s="80"/>
      <c r="LSA2" s="80"/>
      <c r="LSB2" s="80"/>
      <c r="LSC2" s="80"/>
      <c r="LSD2" s="80"/>
      <c r="LSE2" s="80"/>
      <c r="LSF2" s="80"/>
      <c r="LSG2" s="80"/>
      <c r="LSH2" s="80"/>
      <c r="LSI2" s="80"/>
      <c r="LSJ2" s="80"/>
      <c r="LSK2" s="80"/>
      <c r="LSL2" s="80"/>
      <c r="LSM2" s="80"/>
      <c r="LSN2" s="80"/>
      <c r="LSO2" s="80"/>
      <c r="LSP2" s="80"/>
      <c r="LSQ2" s="80"/>
      <c r="LSR2" s="80"/>
      <c r="LSS2" s="80"/>
      <c r="LST2" s="80"/>
      <c r="LSU2" s="80"/>
      <c r="LSV2" s="80"/>
      <c r="LSW2" s="80"/>
      <c r="LSX2" s="80"/>
      <c r="LSY2" s="80"/>
      <c r="LSZ2" s="80"/>
      <c r="LTA2" s="80"/>
      <c r="LTB2" s="80"/>
      <c r="LTC2" s="80"/>
      <c r="LTD2" s="80"/>
      <c r="LTE2" s="80"/>
      <c r="LTF2" s="80"/>
      <c r="LTG2" s="80"/>
      <c r="LTH2" s="80"/>
      <c r="LTI2" s="80"/>
      <c r="LTJ2" s="80"/>
      <c r="LTK2" s="80"/>
      <c r="LTL2" s="80"/>
      <c r="LTM2" s="80"/>
      <c r="LTN2" s="80"/>
      <c r="LTO2" s="80"/>
      <c r="LTP2" s="80"/>
      <c r="LTQ2" s="80"/>
      <c r="LTR2" s="80"/>
      <c r="LTS2" s="80"/>
      <c r="LTT2" s="80"/>
      <c r="LTU2" s="80"/>
      <c r="LTV2" s="80"/>
      <c r="LTW2" s="80"/>
      <c r="LTX2" s="80"/>
      <c r="LTY2" s="80"/>
      <c r="LTZ2" s="80"/>
      <c r="LUA2" s="80"/>
      <c r="LUB2" s="80"/>
      <c r="LUC2" s="80"/>
      <c r="LUD2" s="80"/>
      <c r="LUE2" s="80"/>
      <c r="LUF2" s="80"/>
      <c r="LUG2" s="80"/>
      <c r="LUH2" s="80"/>
      <c r="LUI2" s="80"/>
      <c r="LUJ2" s="80"/>
      <c r="LUK2" s="80"/>
      <c r="LUL2" s="80"/>
      <c r="LUM2" s="80"/>
      <c r="LUN2" s="80"/>
      <c r="LUO2" s="80"/>
      <c r="LUP2" s="80"/>
      <c r="LUQ2" s="80"/>
      <c r="LUR2" s="80"/>
      <c r="LUS2" s="80"/>
      <c r="LUT2" s="80"/>
      <c r="LUU2" s="80"/>
      <c r="LUV2" s="80"/>
      <c r="LUW2" s="80"/>
      <c r="LUX2" s="80"/>
      <c r="LUY2" s="80"/>
      <c r="LUZ2" s="80"/>
      <c r="LVA2" s="80"/>
      <c r="LVB2" s="80"/>
      <c r="LVC2" s="80"/>
      <c r="LVD2" s="80"/>
      <c r="LVE2" s="80"/>
      <c r="LVF2" s="80"/>
      <c r="LVG2" s="80"/>
      <c r="LVH2" s="80"/>
      <c r="LVI2" s="80"/>
      <c r="LVJ2" s="80"/>
      <c r="LVK2" s="80"/>
      <c r="LVL2" s="80"/>
      <c r="LVM2" s="80"/>
      <c r="LVN2" s="80"/>
      <c r="LVO2" s="80"/>
      <c r="LVP2" s="80"/>
      <c r="LVQ2" s="80"/>
      <c r="LVR2" s="80"/>
      <c r="LVS2" s="80"/>
      <c r="LVT2" s="80"/>
      <c r="LVU2" s="80"/>
      <c r="LVV2" s="80"/>
      <c r="LVW2" s="80"/>
      <c r="LVX2" s="80"/>
      <c r="LVY2" s="80"/>
      <c r="LVZ2" s="80"/>
      <c r="LWA2" s="80"/>
      <c r="LWB2" s="80"/>
      <c r="LWC2" s="80"/>
      <c r="LWD2" s="80"/>
      <c r="LWE2" s="80"/>
      <c r="LWF2" s="80"/>
      <c r="LWG2" s="80"/>
      <c r="LWH2" s="80"/>
      <c r="LWI2" s="80"/>
      <c r="LWJ2" s="80"/>
      <c r="LWK2" s="80"/>
      <c r="LWL2" s="80"/>
      <c r="LWM2" s="80"/>
      <c r="LWN2" s="80"/>
      <c r="LWO2" s="80"/>
      <c r="LWP2" s="80"/>
      <c r="LWQ2" s="80"/>
      <c r="LWR2" s="80"/>
      <c r="LWS2" s="80"/>
      <c r="LWT2" s="80"/>
      <c r="LWU2" s="80"/>
      <c r="LWV2" s="80"/>
      <c r="LWW2" s="80"/>
      <c r="LWX2" s="80"/>
      <c r="LWY2" s="80"/>
      <c r="LWZ2" s="80"/>
      <c r="LXA2" s="80"/>
      <c r="LXB2" s="80"/>
      <c r="LXC2" s="80"/>
      <c r="LXD2" s="80"/>
      <c r="LXE2" s="80"/>
      <c r="LXF2" s="80"/>
      <c r="LXG2" s="80"/>
      <c r="LXH2" s="80"/>
      <c r="LXI2" s="80"/>
      <c r="LXJ2" s="80"/>
      <c r="LXK2" s="80"/>
      <c r="LXL2" s="80"/>
      <c r="LXM2" s="80"/>
      <c r="LXN2" s="80"/>
      <c r="LXO2" s="80"/>
      <c r="LXP2" s="80"/>
      <c r="LXQ2" s="80"/>
      <c r="LXR2" s="80"/>
      <c r="LXS2" s="80"/>
      <c r="LXT2" s="80"/>
      <c r="LXU2" s="80"/>
      <c r="LXV2" s="80"/>
      <c r="LXW2" s="80"/>
      <c r="LXX2" s="80"/>
      <c r="LXY2" s="80"/>
      <c r="LXZ2" s="80"/>
      <c r="LYA2" s="80"/>
      <c r="LYB2" s="80"/>
      <c r="LYC2" s="80"/>
      <c r="LYD2" s="80"/>
      <c r="LYE2" s="80"/>
      <c r="LYF2" s="80"/>
      <c r="LYG2" s="80"/>
      <c r="LYH2" s="80"/>
      <c r="LYI2" s="80"/>
      <c r="LYJ2" s="80"/>
      <c r="LYK2" s="80"/>
      <c r="LYL2" s="80"/>
      <c r="LYM2" s="80"/>
      <c r="LYN2" s="80"/>
      <c r="LYO2" s="80"/>
      <c r="LYP2" s="80"/>
      <c r="LYQ2" s="80"/>
      <c r="LYR2" s="80"/>
      <c r="LYS2" s="80"/>
      <c r="LYT2" s="80"/>
      <c r="LYU2" s="80"/>
      <c r="LYV2" s="80"/>
      <c r="LYW2" s="80"/>
      <c r="LYX2" s="80"/>
      <c r="LYY2" s="80"/>
      <c r="LYZ2" s="80"/>
      <c r="LZA2" s="80"/>
      <c r="LZB2" s="80"/>
      <c r="LZC2" s="80"/>
      <c r="LZD2" s="80"/>
      <c r="LZE2" s="80"/>
      <c r="LZF2" s="80"/>
      <c r="LZG2" s="80"/>
      <c r="LZH2" s="80"/>
      <c r="LZI2" s="80"/>
      <c r="LZJ2" s="80"/>
      <c r="LZK2" s="80"/>
      <c r="LZL2" s="80"/>
      <c r="LZM2" s="80"/>
      <c r="LZN2" s="80"/>
      <c r="LZO2" s="80"/>
      <c r="LZP2" s="80"/>
      <c r="LZQ2" s="80"/>
      <c r="LZR2" s="80"/>
      <c r="LZS2" s="80"/>
      <c r="LZT2" s="80"/>
      <c r="LZU2" s="80"/>
      <c r="LZV2" s="80"/>
      <c r="LZW2" s="80"/>
      <c r="LZX2" s="80"/>
      <c r="LZY2" s="80"/>
      <c r="LZZ2" s="80"/>
      <c r="MAA2" s="80"/>
      <c r="MAB2" s="80"/>
      <c r="MAC2" s="80"/>
      <c r="MAD2" s="80"/>
      <c r="MAE2" s="80"/>
      <c r="MAF2" s="80"/>
      <c r="MAG2" s="80"/>
      <c r="MAH2" s="80"/>
      <c r="MAI2" s="80"/>
      <c r="MAJ2" s="80"/>
      <c r="MAK2" s="80"/>
      <c r="MAL2" s="80"/>
      <c r="MAM2" s="80"/>
      <c r="MAN2" s="80"/>
      <c r="MAO2" s="80"/>
      <c r="MAP2" s="80"/>
      <c r="MAQ2" s="80"/>
      <c r="MAR2" s="80"/>
      <c r="MAS2" s="80"/>
      <c r="MAT2" s="80"/>
      <c r="MAU2" s="80"/>
      <c r="MAV2" s="80"/>
      <c r="MAW2" s="80"/>
      <c r="MAX2" s="80"/>
      <c r="MAY2" s="80"/>
      <c r="MAZ2" s="80"/>
      <c r="MBA2" s="80"/>
      <c r="MBB2" s="80"/>
      <c r="MBC2" s="80"/>
      <c r="MBD2" s="80"/>
      <c r="MBE2" s="80"/>
      <c r="MBF2" s="80"/>
      <c r="MBG2" s="80"/>
      <c r="MBH2" s="80"/>
      <c r="MBI2" s="80"/>
      <c r="MBJ2" s="80"/>
      <c r="MBK2" s="80"/>
      <c r="MBL2" s="80"/>
      <c r="MBM2" s="80"/>
      <c r="MBN2" s="80"/>
      <c r="MBO2" s="80"/>
      <c r="MBP2" s="80"/>
      <c r="MBQ2" s="80"/>
      <c r="MBR2" s="80"/>
      <c r="MBS2" s="80"/>
      <c r="MBT2" s="80"/>
      <c r="MBU2" s="80"/>
      <c r="MBV2" s="80"/>
      <c r="MBW2" s="80"/>
      <c r="MBX2" s="80"/>
      <c r="MBY2" s="80"/>
      <c r="MBZ2" s="80"/>
      <c r="MCA2" s="80"/>
      <c r="MCB2" s="80"/>
      <c r="MCC2" s="80"/>
      <c r="MCD2" s="80"/>
      <c r="MCE2" s="80"/>
      <c r="MCF2" s="80"/>
      <c r="MCG2" s="80"/>
      <c r="MCH2" s="80"/>
      <c r="MCI2" s="80"/>
      <c r="MCJ2" s="80"/>
      <c r="MCK2" s="80"/>
      <c r="MCL2" s="80"/>
      <c r="MCM2" s="80"/>
      <c r="MCN2" s="80"/>
      <c r="MCO2" s="80"/>
      <c r="MCP2" s="80"/>
      <c r="MCQ2" s="80"/>
      <c r="MCR2" s="80"/>
      <c r="MCS2" s="80"/>
      <c r="MCT2" s="80"/>
      <c r="MCU2" s="80"/>
      <c r="MCV2" s="80"/>
      <c r="MCW2" s="80"/>
      <c r="MCX2" s="80"/>
      <c r="MCY2" s="80"/>
      <c r="MCZ2" s="80"/>
      <c r="MDA2" s="80"/>
      <c r="MDB2" s="80"/>
      <c r="MDC2" s="80"/>
      <c r="MDD2" s="80"/>
      <c r="MDE2" s="80"/>
      <c r="MDF2" s="80"/>
      <c r="MDG2" s="80"/>
      <c r="MDH2" s="80"/>
      <c r="MDI2" s="80"/>
      <c r="MDJ2" s="80"/>
      <c r="MDK2" s="80"/>
      <c r="MDL2" s="80"/>
      <c r="MDM2" s="80"/>
      <c r="MDN2" s="80"/>
      <c r="MDO2" s="80"/>
      <c r="MDP2" s="80"/>
      <c r="MDQ2" s="80"/>
      <c r="MDR2" s="80"/>
      <c r="MDS2" s="80"/>
      <c r="MDT2" s="80"/>
      <c r="MDU2" s="80"/>
      <c r="MDV2" s="80"/>
      <c r="MDW2" s="80"/>
      <c r="MDX2" s="80"/>
      <c r="MDY2" s="80"/>
      <c r="MDZ2" s="80"/>
      <c r="MEA2" s="80"/>
      <c r="MEB2" s="80"/>
      <c r="MEC2" s="80"/>
      <c r="MED2" s="80"/>
      <c r="MEE2" s="80"/>
      <c r="MEF2" s="80"/>
      <c r="MEG2" s="80"/>
      <c r="MEH2" s="80"/>
      <c r="MEI2" s="80"/>
      <c r="MEJ2" s="80"/>
      <c r="MEK2" s="80"/>
      <c r="MEL2" s="80"/>
      <c r="MEM2" s="80"/>
      <c r="MEN2" s="80"/>
      <c r="MEO2" s="80"/>
      <c r="MEP2" s="80"/>
      <c r="MEQ2" s="80"/>
      <c r="MER2" s="80"/>
      <c r="MES2" s="80"/>
      <c r="MET2" s="80"/>
      <c r="MEU2" s="80"/>
      <c r="MEV2" s="80"/>
      <c r="MEW2" s="80"/>
      <c r="MEX2" s="80"/>
      <c r="MEY2" s="80"/>
      <c r="MEZ2" s="80"/>
      <c r="MFA2" s="80"/>
      <c r="MFB2" s="80"/>
      <c r="MFC2" s="80"/>
      <c r="MFD2" s="80"/>
      <c r="MFE2" s="80"/>
      <c r="MFF2" s="80"/>
      <c r="MFG2" s="80"/>
      <c r="MFH2" s="80"/>
      <c r="MFI2" s="80"/>
      <c r="MFJ2" s="80"/>
      <c r="MFK2" s="80"/>
      <c r="MFL2" s="80"/>
      <c r="MFM2" s="80"/>
      <c r="MFN2" s="80"/>
      <c r="MFO2" s="80"/>
      <c r="MFP2" s="80"/>
      <c r="MFQ2" s="80"/>
      <c r="MFR2" s="80"/>
      <c r="MFS2" s="80"/>
      <c r="MFT2" s="80"/>
      <c r="MFU2" s="80"/>
      <c r="MFV2" s="80"/>
      <c r="MFW2" s="80"/>
      <c r="MFX2" s="80"/>
      <c r="MFY2" s="80"/>
      <c r="MFZ2" s="80"/>
      <c r="MGA2" s="80"/>
      <c r="MGB2" s="80"/>
      <c r="MGC2" s="80"/>
      <c r="MGD2" s="80"/>
      <c r="MGE2" s="80"/>
      <c r="MGF2" s="80"/>
      <c r="MGG2" s="80"/>
      <c r="MGH2" s="80"/>
      <c r="MGI2" s="80"/>
      <c r="MGJ2" s="80"/>
      <c r="MGK2" s="80"/>
      <c r="MGL2" s="80"/>
      <c r="MGM2" s="80"/>
      <c r="MGN2" s="80"/>
      <c r="MGO2" s="80"/>
      <c r="MGP2" s="80"/>
      <c r="MGQ2" s="80"/>
      <c r="MGR2" s="80"/>
      <c r="MGS2" s="80"/>
      <c r="MGT2" s="80"/>
      <c r="MGU2" s="80"/>
      <c r="MGV2" s="80"/>
      <c r="MGW2" s="80"/>
      <c r="MGX2" s="80"/>
      <c r="MGY2" s="80"/>
      <c r="MGZ2" s="80"/>
      <c r="MHA2" s="80"/>
      <c r="MHB2" s="80"/>
      <c r="MHC2" s="80"/>
      <c r="MHD2" s="80"/>
      <c r="MHE2" s="80"/>
      <c r="MHF2" s="80"/>
      <c r="MHG2" s="80"/>
      <c r="MHH2" s="80"/>
      <c r="MHI2" s="80"/>
      <c r="MHJ2" s="80"/>
      <c r="MHK2" s="80"/>
      <c r="MHL2" s="80"/>
      <c r="MHM2" s="80"/>
      <c r="MHN2" s="80"/>
      <c r="MHO2" s="80"/>
      <c r="MHP2" s="80"/>
      <c r="MHQ2" s="80"/>
      <c r="MHR2" s="80"/>
      <c r="MHS2" s="80"/>
      <c r="MHT2" s="80"/>
      <c r="MHU2" s="80"/>
      <c r="MHV2" s="80"/>
      <c r="MHW2" s="80"/>
      <c r="MHX2" s="80"/>
      <c r="MHY2" s="80"/>
      <c r="MHZ2" s="80"/>
      <c r="MIA2" s="80"/>
      <c r="MIB2" s="80"/>
      <c r="MIC2" s="80"/>
      <c r="MID2" s="80"/>
      <c r="MIE2" s="80"/>
      <c r="MIF2" s="80"/>
      <c r="MIG2" s="80"/>
      <c r="MIH2" s="80"/>
      <c r="MII2" s="80"/>
      <c r="MIJ2" s="80"/>
      <c r="MIK2" s="80"/>
      <c r="MIL2" s="80"/>
      <c r="MIM2" s="80"/>
      <c r="MIN2" s="80"/>
      <c r="MIO2" s="80"/>
      <c r="MIP2" s="80"/>
      <c r="MIQ2" s="80"/>
      <c r="MIR2" s="80"/>
      <c r="MIS2" s="80"/>
      <c r="MIT2" s="80"/>
      <c r="MIU2" s="80"/>
      <c r="MIV2" s="80"/>
      <c r="MIW2" s="80"/>
      <c r="MIX2" s="80"/>
      <c r="MIY2" s="80"/>
      <c r="MIZ2" s="80"/>
      <c r="MJA2" s="80"/>
      <c r="MJB2" s="80"/>
      <c r="MJC2" s="80"/>
      <c r="MJD2" s="80"/>
      <c r="MJE2" s="80"/>
      <c r="MJF2" s="80"/>
      <c r="MJG2" s="80"/>
      <c r="MJH2" s="80"/>
      <c r="MJI2" s="80"/>
      <c r="MJJ2" s="80"/>
      <c r="MJK2" s="80"/>
      <c r="MJL2" s="80"/>
      <c r="MJM2" s="80"/>
      <c r="MJN2" s="80"/>
      <c r="MJO2" s="80"/>
      <c r="MJP2" s="80"/>
      <c r="MJQ2" s="80"/>
      <c r="MJR2" s="80"/>
      <c r="MJS2" s="80"/>
      <c r="MJT2" s="80"/>
      <c r="MJU2" s="80"/>
      <c r="MJV2" s="80"/>
      <c r="MJW2" s="80"/>
      <c r="MJX2" s="80"/>
      <c r="MJY2" s="80"/>
      <c r="MJZ2" s="80"/>
      <c r="MKA2" s="80"/>
      <c r="MKB2" s="80"/>
      <c r="MKC2" s="80"/>
      <c r="MKD2" s="80"/>
      <c r="MKE2" s="80"/>
      <c r="MKF2" s="80"/>
      <c r="MKG2" s="80"/>
      <c r="MKH2" s="80"/>
      <c r="MKI2" s="80"/>
      <c r="MKJ2" s="80"/>
      <c r="MKK2" s="80"/>
      <c r="MKL2" s="80"/>
      <c r="MKM2" s="80"/>
      <c r="MKN2" s="80"/>
      <c r="MKO2" s="80"/>
      <c r="MKP2" s="80"/>
      <c r="MKQ2" s="80"/>
      <c r="MKR2" s="80"/>
      <c r="MKS2" s="80"/>
      <c r="MKT2" s="80"/>
      <c r="MKU2" s="80"/>
      <c r="MKV2" s="80"/>
      <c r="MKW2" s="80"/>
      <c r="MKX2" s="80"/>
      <c r="MKY2" s="80"/>
      <c r="MKZ2" s="80"/>
      <c r="MLA2" s="80"/>
      <c r="MLB2" s="80"/>
      <c r="MLC2" s="80"/>
      <c r="MLD2" s="80"/>
      <c r="MLE2" s="80"/>
      <c r="MLF2" s="80"/>
      <c r="MLG2" s="80"/>
      <c r="MLH2" s="80"/>
      <c r="MLI2" s="80"/>
      <c r="MLJ2" s="80"/>
      <c r="MLK2" s="80"/>
      <c r="MLL2" s="80"/>
      <c r="MLM2" s="80"/>
      <c r="MLN2" s="80"/>
      <c r="MLO2" s="80"/>
      <c r="MLP2" s="80"/>
      <c r="MLQ2" s="80"/>
      <c r="MLR2" s="80"/>
      <c r="MLS2" s="80"/>
      <c r="MLT2" s="80"/>
      <c r="MLU2" s="80"/>
      <c r="MLV2" s="80"/>
      <c r="MLW2" s="80"/>
      <c r="MLX2" s="80"/>
      <c r="MLY2" s="80"/>
      <c r="MLZ2" s="80"/>
      <c r="MMA2" s="80"/>
      <c r="MMB2" s="80"/>
      <c r="MMC2" s="80"/>
      <c r="MMD2" s="80"/>
      <c r="MME2" s="80"/>
      <c r="MMF2" s="80"/>
      <c r="MMG2" s="80"/>
      <c r="MMH2" s="80"/>
      <c r="MMI2" s="80"/>
      <c r="MMJ2" s="80"/>
      <c r="MMK2" s="80"/>
      <c r="MML2" s="80"/>
      <c r="MMM2" s="80"/>
      <c r="MMN2" s="80"/>
      <c r="MMO2" s="80"/>
      <c r="MMP2" s="80"/>
      <c r="MMQ2" s="80"/>
      <c r="MMR2" s="80"/>
      <c r="MMS2" s="80"/>
      <c r="MMT2" s="80"/>
      <c r="MMU2" s="80"/>
      <c r="MMV2" s="80"/>
      <c r="MMW2" s="80"/>
      <c r="MMX2" s="80"/>
      <c r="MMY2" s="80"/>
      <c r="MMZ2" s="80"/>
      <c r="MNA2" s="80"/>
      <c r="MNB2" s="80"/>
      <c r="MNC2" s="80"/>
      <c r="MND2" s="80"/>
      <c r="MNE2" s="80"/>
      <c r="MNF2" s="80"/>
      <c r="MNG2" s="80"/>
      <c r="MNH2" s="80"/>
      <c r="MNI2" s="80"/>
      <c r="MNJ2" s="80"/>
      <c r="MNK2" s="80"/>
      <c r="MNL2" s="80"/>
      <c r="MNM2" s="80"/>
      <c r="MNN2" s="80"/>
      <c r="MNO2" s="80"/>
      <c r="MNP2" s="80"/>
      <c r="MNQ2" s="80"/>
      <c r="MNR2" s="80"/>
      <c r="MNS2" s="80"/>
      <c r="MNT2" s="80"/>
      <c r="MNU2" s="80"/>
      <c r="MNV2" s="80"/>
      <c r="MNW2" s="80"/>
      <c r="MNX2" s="80"/>
      <c r="MNY2" s="80"/>
      <c r="MNZ2" s="80"/>
      <c r="MOA2" s="80"/>
      <c r="MOB2" s="80"/>
      <c r="MOC2" s="80"/>
      <c r="MOD2" s="80"/>
      <c r="MOE2" s="80"/>
      <c r="MOF2" s="80"/>
      <c r="MOG2" s="80"/>
      <c r="MOH2" s="80"/>
      <c r="MOI2" s="80"/>
      <c r="MOJ2" s="80"/>
      <c r="MOK2" s="80"/>
      <c r="MOL2" s="80"/>
      <c r="MOM2" s="80"/>
      <c r="MON2" s="80"/>
      <c r="MOO2" s="80"/>
      <c r="MOP2" s="80"/>
      <c r="MOQ2" s="80"/>
      <c r="MOR2" s="80"/>
      <c r="MOS2" s="80"/>
      <c r="MOT2" s="80"/>
      <c r="MOU2" s="80"/>
      <c r="MOV2" s="80"/>
      <c r="MOW2" s="80"/>
      <c r="MOX2" s="80"/>
      <c r="MOY2" s="80"/>
      <c r="MOZ2" s="80"/>
      <c r="MPA2" s="80"/>
      <c r="MPB2" s="80"/>
      <c r="MPC2" s="80"/>
      <c r="MPD2" s="80"/>
      <c r="MPE2" s="80"/>
      <c r="MPF2" s="80"/>
      <c r="MPG2" s="80"/>
      <c r="MPH2" s="80"/>
      <c r="MPI2" s="80"/>
      <c r="MPJ2" s="80"/>
      <c r="MPK2" s="80"/>
      <c r="MPL2" s="80"/>
      <c r="MPM2" s="80"/>
      <c r="MPN2" s="80"/>
      <c r="MPO2" s="80"/>
      <c r="MPP2" s="80"/>
      <c r="MPQ2" s="80"/>
      <c r="MPR2" s="80"/>
      <c r="MPS2" s="80"/>
      <c r="MPT2" s="80"/>
      <c r="MPU2" s="80"/>
      <c r="MPV2" s="80"/>
      <c r="MPW2" s="80"/>
      <c r="MPX2" s="80"/>
      <c r="MPY2" s="80"/>
      <c r="MPZ2" s="80"/>
      <c r="MQA2" s="80"/>
      <c r="MQB2" s="80"/>
      <c r="MQC2" s="80"/>
      <c r="MQD2" s="80"/>
      <c r="MQE2" s="80"/>
      <c r="MQF2" s="80"/>
      <c r="MQG2" s="80"/>
      <c r="MQH2" s="80"/>
      <c r="MQI2" s="80"/>
      <c r="MQJ2" s="80"/>
      <c r="MQK2" s="80"/>
      <c r="MQL2" s="80"/>
      <c r="MQM2" s="80"/>
      <c r="MQN2" s="80"/>
      <c r="MQO2" s="80"/>
      <c r="MQP2" s="80"/>
      <c r="MQQ2" s="80"/>
      <c r="MQR2" s="80"/>
      <c r="MQS2" s="80"/>
      <c r="MQT2" s="80"/>
      <c r="MQU2" s="80"/>
      <c r="MQV2" s="80"/>
      <c r="MQW2" s="80"/>
      <c r="MQX2" s="80"/>
      <c r="MQY2" s="80"/>
      <c r="MQZ2" s="80"/>
      <c r="MRA2" s="80"/>
      <c r="MRB2" s="80"/>
      <c r="MRC2" s="80"/>
      <c r="MRD2" s="80"/>
      <c r="MRE2" s="80"/>
      <c r="MRF2" s="80"/>
      <c r="MRG2" s="80"/>
      <c r="MRH2" s="80"/>
      <c r="MRI2" s="80"/>
      <c r="MRJ2" s="80"/>
      <c r="MRK2" s="80"/>
      <c r="MRL2" s="80"/>
      <c r="MRM2" s="80"/>
      <c r="MRN2" s="80"/>
      <c r="MRO2" s="80"/>
      <c r="MRP2" s="80"/>
      <c r="MRQ2" s="80"/>
      <c r="MRR2" s="80"/>
      <c r="MRS2" s="80"/>
      <c r="MRT2" s="80"/>
      <c r="MRU2" s="80"/>
      <c r="MRV2" s="80"/>
      <c r="MRW2" s="80"/>
      <c r="MRX2" s="80"/>
      <c r="MRY2" s="80"/>
      <c r="MRZ2" s="80"/>
      <c r="MSA2" s="80"/>
      <c r="MSB2" s="80"/>
      <c r="MSC2" s="80"/>
      <c r="MSD2" s="80"/>
      <c r="MSE2" s="80"/>
      <c r="MSF2" s="80"/>
      <c r="MSG2" s="80"/>
      <c r="MSH2" s="80"/>
      <c r="MSI2" s="80"/>
      <c r="MSJ2" s="80"/>
      <c r="MSK2" s="80"/>
      <c r="MSL2" s="80"/>
      <c r="MSM2" s="80"/>
      <c r="MSN2" s="80"/>
      <c r="MSO2" s="80"/>
      <c r="MSP2" s="80"/>
      <c r="MSQ2" s="80"/>
      <c r="MSR2" s="80"/>
      <c r="MSS2" s="80"/>
      <c r="MST2" s="80"/>
      <c r="MSU2" s="80"/>
      <c r="MSV2" s="80"/>
      <c r="MSW2" s="80"/>
      <c r="MSX2" s="80"/>
      <c r="MSY2" s="80"/>
      <c r="MSZ2" s="80"/>
      <c r="MTA2" s="80"/>
      <c r="MTB2" s="80"/>
      <c r="MTC2" s="80"/>
      <c r="MTD2" s="80"/>
      <c r="MTE2" s="80"/>
      <c r="MTF2" s="80"/>
      <c r="MTG2" s="80"/>
      <c r="MTH2" s="80"/>
      <c r="MTI2" s="80"/>
      <c r="MTJ2" s="80"/>
      <c r="MTK2" s="80"/>
      <c r="MTL2" s="80"/>
      <c r="MTM2" s="80"/>
      <c r="MTN2" s="80"/>
      <c r="MTO2" s="80"/>
      <c r="MTP2" s="80"/>
      <c r="MTQ2" s="80"/>
      <c r="MTR2" s="80"/>
      <c r="MTS2" s="80"/>
      <c r="MTT2" s="80"/>
      <c r="MTU2" s="80"/>
      <c r="MTV2" s="80"/>
      <c r="MTW2" s="80"/>
      <c r="MTX2" s="80"/>
      <c r="MTY2" s="80"/>
      <c r="MTZ2" s="80"/>
      <c r="MUA2" s="80"/>
      <c r="MUB2" s="80"/>
      <c r="MUC2" s="80"/>
      <c r="MUD2" s="80"/>
      <c r="MUE2" s="80"/>
      <c r="MUF2" s="80"/>
      <c r="MUG2" s="80"/>
      <c r="MUH2" s="80"/>
      <c r="MUI2" s="80"/>
      <c r="MUJ2" s="80"/>
      <c r="MUK2" s="80"/>
      <c r="MUL2" s="80"/>
      <c r="MUM2" s="80"/>
      <c r="MUN2" s="80"/>
      <c r="MUO2" s="80"/>
      <c r="MUP2" s="80"/>
      <c r="MUQ2" s="80"/>
      <c r="MUR2" s="80"/>
      <c r="MUS2" s="80"/>
      <c r="MUT2" s="80"/>
      <c r="MUU2" s="80"/>
      <c r="MUV2" s="80"/>
      <c r="MUW2" s="80"/>
      <c r="MUX2" s="80"/>
      <c r="MUY2" s="80"/>
      <c r="MUZ2" s="80"/>
      <c r="MVA2" s="80"/>
      <c r="MVB2" s="80"/>
      <c r="MVC2" s="80"/>
      <c r="MVD2" s="80"/>
      <c r="MVE2" s="80"/>
      <c r="MVF2" s="80"/>
      <c r="MVG2" s="80"/>
      <c r="MVH2" s="80"/>
      <c r="MVI2" s="80"/>
      <c r="MVJ2" s="80"/>
      <c r="MVK2" s="80"/>
      <c r="MVL2" s="80"/>
      <c r="MVM2" s="80"/>
      <c r="MVN2" s="80"/>
      <c r="MVO2" s="80"/>
      <c r="MVP2" s="80"/>
      <c r="MVQ2" s="80"/>
      <c r="MVR2" s="80"/>
      <c r="MVS2" s="80"/>
      <c r="MVT2" s="80"/>
      <c r="MVU2" s="80"/>
      <c r="MVV2" s="80"/>
      <c r="MVW2" s="80"/>
      <c r="MVX2" s="80"/>
      <c r="MVY2" s="80"/>
      <c r="MVZ2" s="80"/>
      <c r="MWA2" s="80"/>
      <c r="MWB2" s="80"/>
      <c r="MWC2" s="80"/>
      <c r="MWD2" s="80"/>
      <c r="MWE2" s="80"/>
      <c r="MWF2" s="80"/>
      <c r="MWG2" s="80"/>
      <c r="MWH2" s="80"/>
      <c r="MWI2" s="80"/>
      <c r="MWJ2" s="80"/>
      <c r="MWK2" s="80"/>
      <c r="MWL2" s="80"/>
      <c r="MWM2" s="80"/>
      <c r="MWN2" s="80"/>
      <c r="MWO2" s="80"/>
      <c r="MWP2" s="80"/>
      <c r="MWQ2" s="80"/>
      <c r="MWR2" s="80"/>
      <c r="MWS2" s="80"/>
      <c r="MWT2" s="80"/>
      <c r="MWU2" s="80"/>
      <c r="MWV2" s="80"/>
      <c r="MWW2" s="80"/>
      <c r="MWX2" s="80"/>
      <c r="MWY2" s="80"/>
      <c r="MWZ2" s="80"/>
      <c r="MXA2" s="80"/>
      <c r="MXB2" s="80"/>
      <c r="MXC2" s="80"/>
      <c r="MXD2" s="80"/>
      <c r="MXE2" s="80"/>
      <c r="MXF2" s="80"/>
      <c r="MXG2" s="80"/>
      <c r="MXH2" s="80"/>
      <c r="MXI2" s="80"/>
      <c r="MXJ2" s="80"/>
      <c r="MXK2" s="80"/>
      <c r="MXL2" s="80"/>
      <c r="MXM2" s="80"/>
      <c r="MXN2" s="80"/>
      <c r="MXO2" s="80"/>
      <c r="MXP2" s="80"/>
      <c r="MXQ2" s="80"/>
      <c r="MXR2" s="80"/>
      <c r="MXS2" s="80"/>
      <c r="MXT2" s="80"/>
      <c r="MXU2" s="80"/>
      <c r="MXV2" s="80"/>
      <c r="MXW2" s="80"/>
      <c r="MXX2" s="80"/>
      <c r="MXY2" s="80"/>
      <c r="MXZ2" s="80"/>
      <c r="MYA2" s="80"/>
      <c r="MYB2" s="80"/>
      <c r="MYC2" s="80"/>
      <c r="MYD2" s="80"/>
      <c r="MYE2" s="80"/>
      <c r="MYF2" s="80"/>
      <c r="MYG2" s="80"/>
      <c r="MYH2" s="80"/>
      <c r="MYI2" s="80"/>
      <c r="MYJ2" s="80"/>
      <c r="MYK2" s="80"/>
      <c r="MYL2" s="80"/>
      <c r="MYM2" s="80"/>
      <c r="MYN2" s="80"/>
      <c r="MYO2" s="80"/>
      <c r="MYP2" s="80"/>
      <c r="MYQ2" s="80"/>
      <c r="MYR2" s="80"/>
      <c r="MYS2" s="80"/>
      <c r="MYT2" s="80"/>
      <c r="MYU2" s="80"/>
      <c r="MYV2" s="80"/>
      <c r="MYW2" s="80"/>
      <c r="MYX2" s="80"/>
      <c r="MYY2" s="80"/>
      <c r="MYZ2" s="80"/>
      <c r="MZA2" s="80"/>
      <c r="MZB2" s="80"/>
      <c r="MZC2" s="80"/>
      <c r="MZD2" s="80"/>
      <c r="MZE2" s="80"/>
      <c r="MZF2" s="80"/>
      <c r="MZG2" s="80"/>
      <c r="MZH2" s="80"/>
      <c r="MZI2" s="80"/>
      <c r="MZJ2" s="80"/>
      <c r="MZK2" s="80"/>
      <c r="MZL2" s="80"/>
      <c r="MZM2" s="80"/>
      <c r="MZN2" s="80"/>
      <c r="MZO2" s="80"/>
      <c r="MZP2" s="80"/>
      <c r="MZQ2" s="80"/>
      <c r="MZR2" s="80"/>
      <c r="MZS2" s="80"/>
      <c r="MZT2" s="80"/>
      <c r="MZU2" s="80"/>
      <c r="MZV2" s="80"/>
      <c r="MZW2" s="80"/>
      <c r="MZX2" s="80"/>
      <c r="MZY2" s="80"/>
      <c r="MZZ2" s="80"/>
      <c r="NAA2" s="80"/>
      <c r="NAB2" s="80"/>
      <c r="NAC2" s="80"/>
      <c r="NAD2" s="80"/>
      <c r="NAE2" s="80"/>
      <c r="NAF2" s="80"/>
      <c r="NAG2" s="80"/>
      <c r="NAH2" s="80"/>
      <c r="NAI2" s="80"/>
      <c r="NAJ2" s="80"/>
      <c r="NAK2" s="80"/>
      <c r="NAL2" s="80"/>
      <c r="NAM2" s="80"/>
      <c r="NAN2" s="80"/>
      <c r="NAO2" s="80"/>
      <c r="NAP2" s="80"/>
      <c r="NAQ2" s="80"/>
      <c r="NAR2" s="80"/>
      <c r="NAS2" s="80"/>
      <c r="NAT2" s="80"/>
      <c r="NAU2" s="80"/>
      <c r="NAV2" s="80"/>
      <c r="NAW2" s="80"/>
      <c r="NAX2" s="80"/>
      <c r="NAY2" s="80"/>
      <c r="NAZ2" s="80"/>
      <c r="NBA2" s="80"/>
      <c r="NBB2" s="80"/>
      <c r="NBC2" s="80"/>
      <c r="NBD2" s="80"/>
      <c r="NBE2" s="80"/>
      <c r="NBF2" s="80"/>
      <c r="NBG2" s="80"/>
      <c r="NBH2" s="80"/>
      <c r="NBI2" s="80"/>
      <c r="NBJ2" s="80"/>
      <c r="NBK2" s="80"/>
      <c r="NBL2" s="80"/>
      <c r="NBM2" s="80"/>
      <c r="NBN2" s="80"/>
      <c r="NBO2" s="80"/>
      <c r="NBP2" s="80"/>
      <c r="NBQ2" s="80"/>
      <c r="NBR2" s="80"/>
      <c r="NBS2" s="80"/>
      <c r="NBT2" s="80"/>
      <c r="NBU2" s="80"/>
      <c r="NBV2" s="80"/>
      <c r="NBW2" s="80"/>
      <c r="NBX2" s="80"/>
      <c r="NBY2" s="80"/>
      <c r="NBZ2" s="80"/>
      <c r="NCA2" s="80"/>
      <c r="NCB2" s="80"/>
      <c r="NCC2" s="80"/>
      <c r="NCD2" s="80"/>
      <c r="NCE2" s="80"/>
      <c r="NCF2" s="80"/>
      <c r="NCG2" s="80"/>
      <c r="NCH2" s="80"/>
      <c r="NCI2" s="80"/>
      <c r="NCJ2" s="80"/>
      <c r="NCK2" s="80"/>
      <c r="NCL2" s="80"/>
      <c r="NCM2" s="80"/>
      <c r="NCN2" s="80"/>
      <c r="NCO2" s="80"/>
      <c r="NCP2" s="80"/>
      <c r="NCQ2" s="80"/>
      <c r="NCR2" s="80"/>
      <c r="NCS2" s="80"/>
      <c r="NCT2" s="80"/>
      <c r="NCU2" s="80"/>
      <c r="NCV2" s="80"/>
      <c r="NCW2" s="80"/>
      <c r="NCX2" s="80"/>
      <c r="NCY2" s="80"/>
      <c r="NCZ2" s="80"/>
      <c r="NDA2" s="80"/>
      <c r="NDB2" s="80"/>
      <c r="NDC2" s="80"/>
      <c r="NDD2" s="80"/>
      <c r="NDE2" s="80"/>
      <c r="NDF2" s="80"/>
      <c r="NDG2" s="80"/>
      <c r="NDH2" s="80"/>
      <c r="NDI2" s="80"/>
      <c r="NDJ2" s="80"/>
      <c r="NDK2" s="80"/>
      <c r="NDL2" s="80"/>
      <c r="NDM2" s="80"/>
      <c r="NDN2" s="80"/>
      <c r="NDO2" s="80"/>
      <c r="NDP2" s="80"/>
      <c r="NDQ2" s="80"/>
      <c r="NDR2" s="80"/>
      <c r="NDS2" s="80"/>
      <c r="NDT2" s="80"/>
      <c r="NDU2" s="80"/>
      <c r="NDV2" s="80"/>
      <c r="NDW2" s="80"/>
      <c r="NDX2" s="80"/>
      <c r="NDY2" s="80"/>
      <c r="NDZ2" s="80"/>
      <c r="NEA2" s="80"/>
      <c r="NEB2" s="80"/>
      <c r="NEC2" s="80"/>
      <c r="NED2" s="80"/>
      <c r="NEE2" s="80"/>
      <c r="NEF2" s="80"/>
      <c r="NEG2" s="80"/>
      <c r="NEH2" s="80"/>
      <c r="NEI2" s="80"/>
      <c r="NEJ2" s="80"/>
      <c r="NEK2" s="80"/>
      <c r="NEL2" s="80"/>
      <c r="NEM2" s="80"/>
      <c r="NEN2" s="80"/>
      <c r="NEO2" s="80"/>
      <c r="NEP2" s="80"/>
      <c r="NEQ2" s="80"/>
      <c r="NER2" s="80"/>
      <c r="NES2" s="80"/>
      <c r="NET2" s="80"/>
      <c r="NEU2" s="80"/>
      <c r="NEV2" s="80"/>
      <c r="NEW2" s="80"/>
      <c r="NEX2" s="80"/>
      <c r="NEY2" s="80"/>
      <c r="NEZ2" s="80"/>
      <c r="NFA2" s="80"/>
      <c r="NFB2" s="80"/>
      <c r="NFC2" s="80"/>
      <c r="NFD2" s="80"/>
      <c r="NFE2" s="80"/>
      <c r="NFF2" s="80"/>
      <c r="NFG2" s="80"/>
      <c r="NFH2" s="80"/>
      <c r="NFI2" s="80"/>
      <c r="NFJ2" s="80"/>
      <c r="NFK2" s="80"/>
      <c r="NFL2" s="80"/>
      <c r="NFM2" s="80"/>
      <c r="NFN2" s="80"/>
      <c r="NFO2" s="80"/>
      <c r="NFP2" s="80"/>
      <c r="NFQ2" s="80"/>
      <c r="NFR2" s="80"/>
      <c r="NFS2" s="80"/>
      <c r="NFT2" s="80"/>
      <c r="NFU2" s="80"/>
      <c r="NFV2" s="80"/>
      <c r="NFW2" s="80"/>
      <c r="NFX2" s="80"/>
      <c r="NFY2" s="80"/>
      <c r="NFZ2" s="80"/>
      <c r="NGA2" s="80"/>
      <c r="NGB2" s="80"/>
      <c r="NGC2" s="80"/>
      <c r="NGD2" s="80"/>
      <c r="NGE2" s="80"/>
      <c r="NGF2" s="80"/>
      <c r="NGG2" s="80"/>
      <c r="NGH2" s="80"/>
      <c r="NGI2" s="80"/>
      <c r="NGJ2" s="80"/>
      <c r="NGK2" s="80"/>
      <c r="NGL2" s="80"/>
      <c r="NGM2" s="80"/>
      <c r="NGN2" s="80"/>
      <c r="NGO2" s="80"/>
      <c r="NGP2" s="80"/>
      <c r="NGQ2" s="80"/>
      <c r="NGR2" s="80"/>
      <c r="NGS2" s="80"/>
      <c r="NGT2" s="80"/>
      <c r="NGU2" s="80"/>
      <c r="NGV2" s="80"/>
      <c r="NGW2" s="80"/>
      <c r="NGX2" s="80"/>
      <c r="NGY2" s="80"/>
      <c r="NGZ2" s="80"/>
      <c r="NHA2" s="80"/>
      <c r="NHB2" s="80"/>
      <c r="NHC2" s="80"/>
      <c r="NHD2" s="80"/>
      <c r="NHE2" s="80"/>
      <c r="NHF2" s="80"/>
      <c r="NHG2" s="80"/>
      <c r="NHH2" s="80"/>
      <c r="NHI2" s="80"/>
      <c r="NHJ2" s="80"/>
      <c r="NHK2" s="80"/>
      <c r="NHL2" s="80"/>
      <c r="NHM2" s="80"/>
      <c r="NHN2" s="80"/>
      <c r="NHO2" s="80"/>
      <c r="NHP2" s="80"/>
      <c r="NHQ2" s="80"/>
      <c r="NHR2" s="80"/>
      <c r="NHS2" s="80"/>
      <c r="NHT2" s="80"/>
      <c r="NHU2" s="80"/>
      <c r="NHV2" s="80"/>
      <c r="NHW2" s="80"/>
      <c r="NHX2" s="80"/>
      <c r="NHY2" s="80"/>
      <c r="NHZ2" s="80"/>
      <c r="NIA2" s="80"/>
      <c r="NIB2" s="80"/>
      <c r="NIC2" s="80"/>
      <c r="NID2" s="80"/>
      <c r="NIE2" s="80"/>
      <c r="NIF2" s="80"/>
      <c r="NIG2" s="80"/>
      <c r="NIH2" s="80"/>
      <c r="NII2" s="80"/>
      <c r="NIJ2" s="80"/>
      <c r="NIK2" s="80"/>
      <c r="NIL2" s="80"/>
      <c r="NIM2" s="80"/>
      <c r="NIN2" s="80"/>
      <c r="NIO2" s="80"/>
      <c r="NIP2" s="80"/>
      <c r="NIQ2" s="80"/>
      <c r="NIR2" s="80"/>
      <c r="NIS2" s="80"/>
      <c r="NIT2" s="80"/>
      <c r="NIU2" s="80"/>
      <c r="NIV2" s="80"/>
      <c r="NIW2" s="80"/>
      <c r="NIX2" s="80"/>
      <c r="NIY2" s="80"/>
      <c r="NIZ2" s="80"/>
      <c r="NJA2" s="80"/>
      <c r="NJB2" s="80"/>
      <c r="NJC2" s="80"/>
      <c r="NJD2" s="80"/>
      <c r="NJE2" s="80"/>
      <c r="NJF2" s="80"/>
      <c r="NJG2" s="80"/>
      <c r="NJH2" s="80"/>
      <c r="NJI2" s="80"/>
      <c r="NJJ2" s="80"/>
      <c r="NJK2" s="80"/>
      <c r="NJL2" s="80"/>
      <c r="NJM2" s="80"/>
      <c r="NJN2" s="80"/>
      <c r="NJO2" s="80"/>
      <c r="NJP2" s="80"/>
      <c r="NJQ2" s="80"/>
      <c r="NJR2" s="80"/>
      <c r="NJS2" s="80"/>
      <c r="NJT2" s="80"/>
      <c r="NJU2" s="80"/>
      <c r="NJV2" s="80"/>
      <c r="NJW2" s="80"/>
      <c r="NJX2" s="80"/>
      <c r="NJY2" s="80"/>
      <c r="NJZ2" s="80"/>
      <c r="NKA2" s="80"/>
      <c r="NKB2" s="80"/>
      <c r="NKC2" s="80"/>
      <c r="NKD2" s="80"/>
      <c r="NKE2" s="80"/>
      <c r="NKF2" s="80"/>
      <c r="NKG2" s="80"/>
      <c r="NKH2" s="80"/>
      <c r="NKI2" s="80"/>
      <c r="NKJ2" s="80"/>
      <c r="NKK2" s="80"/>
      <c r="NKL2" s="80"/>
      <c r="NKM2" s="80"/>
      <c r="NKN2" s="80"/>
      <c r="NKO2" s="80"/>
      <c r="NKP2" s="80"/>
      <c r="NKQ2" s="80"/>
      <c r="NKR2" s="80"/>
      <c r="NKS2" s="80"/>
      <c r="NKT2" s="80"/>
      <c r="NKU2" s="80"/>
      <c r="NKV2" s="80"/>
      <c r="NKW2" s="80"/>
      <c r="NKX2" s="80"/>
      <c r="NKY2" s="80"/>
      <c r="NKZ2" s="80"/>
      <c r="NLA2" s="80"/>
      <c r="NLB2" s="80"/>
      <c r="NLC2" s="80"/>
      <c r="NLD2" s="80"/>
      <c r="NLE2" s="80"/>
      <c r="NLF2" s="80"/>
      <c r="NLG2" s="80"/>
      <c r="NLH2" s="80"/>
      <c r="NLI2" s="80"/>
      <c r="NLJ2" s="80"/>
      <c r="NLK2" s="80"/>
      <c r="NLL2" s="80"/>
      <c r="NLM2" s="80"/>
      <c r="NLN2" s="80"/>
      <c r="NLO2" s="80"/>
      <c r="NLP2" s="80"/>
      <c r="NLQ2" s="80"/>
      <c r="NLR2" s="80"/>
      <c r="NLS2" s="80"/>
      <c r="NLT2" s="80"/>
      <c r="NLU2" s="80"/>
      <c r="NLV2" s="80"/>
      <c r="NLW2" s="80"/>
      <c r="NLX2" s="80"/>
      <c r="NLY2" s="80"/>
      <c r="NLZ2" s="80"/>
      <c r="NMA2" s="80"/>
      <c r="NMB2" s="80"/>
      <c r="NMC2" s="80"/>
      <c r="NMD2" s="80"/>
      <c r="NME2" s="80"/>
      <c r="NMF2" s="80"/>
      <c r="NMG2" s="80"/>
      <c r="NMH2" s="80"/>
      <c r="NMI2" s="80"/>
      <c r="NMJ2" s="80"/>
      <c r="NMK2" s="80"/>
      <c r="NML2" s="80"/>
      <c r="NMM2" s="80"/>
      <c r="NMN2" s="80"/>
      <c r="NMO2" s="80"/>
      <c r="NMP2" s="80"/>
      <c r="NMQ2" s="80"/>
      <c r="NMR2" s="80"/>
      <c r="NMS2" s="80"/>
      <c r="NMT2" s="80"/>
      <c r="NMU2" s="80"/>
      <c r="NMV2" s="80"/>
      <c r="NMW2" s="80"/>
      <c r="NMX2" s="80"/>
      <c r="NMY2" s="80"/>
      <c r="NMZ2" s="80"/>
      <c r="NNA2" s="80"/>
      <c r="NNB2" s="80"/>
      <c r="NNC2" s="80"/>
      <c r="NND2" s="80"/>
      <c r="NNE2" s="80"/>
      <c r="NNF2" s="80"/>
      <c r="NNG2" s="80"/>
      <c r="NNH2" s="80"/>
      <c r="NNI2" s="80"/>
      <c r="NNJ2" s="80"/>
      <c r="NNK2" s="80"/>
      <c r="NNL2" s="80"/>
      <c r="NNM2" s="80"/>
      <c r="NNN2" s="80"/>
      <c r="NNO2" s="80"/>
      <c r="NNP2" s="80"/>
      <c r="NNQ2" s="80"/>
      <c r="NNR2" s="80"/>
      <c r="NNS2" s="80"/>
      <c r="NNT2" s="80"/>
      <c r="NNU2" s="80"/>
      <c r="NNV2" s="80"/>
      <c r="NNW2" s="80"/>
      <c r="NNX2" s="80"/>
      <c r="NNY2" s="80"/>
      <c r="NNZ2" s="80"/>
      <c r="NOA2" s="80"/>
      <c r="NOB2" s="80"/>
      <c r="NOC2" s="80"/>
      <c r="NOD2" s="80"/>
      <c r="NOE2" s="80"/>
      <c r="NOF2" s="80"/>
      <c r="NOG2" s="80"/>
      <c r="NOH2" s="80"/>
      <c r="NOI2" s="80"/>
      <c r="NOJ2" s="80"/>
      <c r="NOK2" s="80"/>
      <c r="NOL2" s="80"/>
      <c r="NOM2" s="80"/>
      <c r="NON2" s="80"/>
      <c r="NOO2" s="80"/>
      <c r="NOP2" s="80"/>
      <c r="NOQ2" s="80"/>
      <c r="NOR2" s="80"/>
      <c r="NOS2" s="80"/>
      <c r="NOT2" s="80"/>
      <c r="NOU2" s="80"/>
      <c r="NOV2" s="80"/>
      <c r="NOW2" s="80"/>
      <c r="NOX2" s="80"/>
      <c r="NOY2" s="80"/>
      <c r="NOZ2" s="80"/>
      <c r="NPA2" s="80"/>
      <c r="NPB2" s="80"/>
      <c r="NPC2" s="80"/>
      <c r="NPD2" s="80"/>
      <c r="NPE2" s="80"/>
      <c r="NPF2" s="80"/>
      <c r="NPG2" s="80"/>
      <c r="NPH2" s="80"/>
      <c r="NPI2" s="80"/>
      <c r="NPJ2" s="80"/>
      <c r="NPK2" s="80"/>
      <c r="NPL2" s="80"/>
      <c r="NPM2" s="80"/>
      <c r="NPN2" s="80"/>
      <c r="NPO2" s="80"/>
      <c r="NPP2" s="80"/>
      <c r="NPQ2" s="80"/>
      <c r="NPR2" s="80"/>
      <c r="NPS2" s="80"/>
      <c r="NPT2" s="80"/>
      <c r="NPU2" s="80"/>
      <c r="NPV2" s="80"/>
      <c r="NPW2" s="80"/>
      <c r="NPX2" s="80"/>
      <c r="NPY2" s="80"/>
      <c r="NPZ2" s="80"/>
      <c r="NQA2" s="80"/>
      <c r="NQB2" s="80"/>
      <c r="NQC2" s="80"/>
      <c r="NQD2" s="80"/>
      <c r="NQE2" s="80"/>
      <c r="NQF2" s="80"/>
      <c r="NQG2" s="80"/>
      <c r="NQH2" s="80"/>
      <c r="NQI2" s="80"/>
      <c r="NQJ2" s="80"/>
      <c r="NQK2" s="80"/>
      <c r="NQL2" s="80"/>
      <c r="NQM2" s="80"/>
      <c r="NQN2" s="80"/>
      <c r="NQO2" s="80"/>
      <c r="NQP2" s="80"/>
      <c r="NQQ2" s="80"/>
      <c r="NQR2" s="80"/>
      <c r="NQS2" s="80"/>
      <c r="NQT2" s="80"/>
      <c r="NQU2" s="80"/>
      <c r="NQV2" s="80"/>
      <c r="NQW2" s="80"/>
      <c r="NQX2" s="80"/>
      <c r="NQY2" s="80"/>
      <c r="NQZ2" s="80"/>
      <c r="NRA2" s="80"/>
      <c r="NRB2" s="80"/>
      <c r="NRC2" s="80"/>
      <c r="NRD2" s="80"/>
      <c r="NRE2" s="80"/>
      <c r="NRF2" s="80"/>
      <c r="NRG2" s="80"/>
      <c r="NRH2" s="80"/>
      <c r="NRI2" s="80"/>
      <c r="NRJ2" s="80"/>
      <c r="NRK2" s="80"/>
      <c r="NRL2" s="80"/>
      <c r="NRM2" s="80"/>
      <c r="NRN2" s="80"/>
      <c r="NRO2" s="80"/>
      <c r="NRP2" s="80"/>
      <c r="NRQ2" s="80"/>
      <c r="NRR2" s="80"/>
      <c r="NRS2" s="80"/>
      <c r="NRT2" s="80"/>
      <c r="NRU2" s="80"/>
      <c r="NRV2" s="80"/>
      <c r="NRW2" s="80"/>
      <c r="NRX2" s="80"/>
      <c r="NRY2" s="80"/>
      <c r="NRZ2" s="80"/>
      <c r="NSA2" s="80"/>
      <c r="NSB2" s="80"/>
      <c r="NSC2" s="80"/>
      <c r="NSD2" s="80"/>
      <c r="NSE2" s="80"/>
      <c r="NSF2" s="80"/>
      <c r="NSG2" s="80"/>
      <c r="NSH2" s="80"/>
      <c r="NSI2" s="80"/>
      <c r="NSJ2" s="80"/>
      <c r="NSK2" s="80"/>
      <c r="NSL2" s="80"/>
      <c r="NSM2" s="80"/>
      <c r="NSN2" s="80"/>
      <c r="NSO2" s="80"/>
      <c r="NSP2" s="80"/>
      <c r="NSQ2" s="80"/>
      <c r="NSR2" s="80"/>
      <c r="NSS2" s="80"/>
      <c r="NST2" s="80"/>
      <c r="NSU2" s="80"/>
      <c r="NSV2" s="80"/>
      <c r="NSW2" s="80"/>
      <c r="NSX2" s="80"/>
      <c r="NSY2" s="80"/>
      <c r="NSZ2" s="80"/>
      <c r="NTA2" s="80"/>
      <c r="NTB2" s="80"/>
      <c r="NTC2" s="80"/>
      <c r="NTD2" s="80"/>
      <c r="NTE2" s="80"/>
      <c r="NTF2" s="80"/>
      <c r="NTG2" s="80"/>
      <c r="NTH2" s="80"/>
      <c r="NTI2" s="80"/>
      <c r="NTJ2" s="80"/>
      <c r="NTK2" s="80"/>
      <c r="NTL2" s="80"/>
      <c r="NTM2" s="80"/>
      <c r="NTN2" s="80"/>
      <c r="NTO2" s="80"/>
      <c r="NTP2" s="80"/>
      <c r="NTQ2" s="80"/>
      <c r="NTR2" s="80"/>
      <c r="NTS2" s="80"/>
      <c r="NTT2" s="80"/>
      <c r="NTU2" s="80"/>
      <c r="NTV2" s="80"/>
      <c r="NTW2" s="80"/>
      <c r="NTX2" s="80"/>
      <c r="NTY2" s="80"/>
      <c r="NTZ2" s="80"/>
      <c r="NUA2" s="80"/>
      <c r="NUB2" s="80"/>
      <c r="NUC2" s="80"/>
      <c r="NUD2" s="80"/>
      <c r="NUE2" s="80"/>
      <c r="NUF2" s="80"/>
      <c r="NUG2" s="80"/>
      <c r="NUH2" s="80"/>
      <c r="NUI2" s="80"/>
      <c r="NUJ2" s="80"/>
      <c r="NUK2" s="80"/>
      <c r="NUL2" s="80"/>
      <c r="NUM2" s="80"/>
      <c r="NUN2" s="80"/>
      <c r="NUO2" s="80"/>
      <c r="NUP2" s="80"/>
      <c r="NUQ2" s="80"/>
      <c r="NUR2" s="80"/>
      <c r="NUS2" s="80"/>
      <c r="NUT2" s="80"/>
      <c r="NUU2" s="80"/>
      <c r="NUV2" s="80"/>
      <c r="NUW2" s="80"/>
      <c r="NUX2" s="80"/>
      <c r="NUY2" s="80"/>
      <c r="NUZ2" s="80"/>
      <c r="NVA2" s="80"/>
      <c r="NVB2" s="80"/>
      <c r="NVC2" s="80"/>
      <c r="NVD2" s="80"/>
      <c r="NVE2" s="80"/>
      <c r="NVF2" s="80"/>
      <c r="NVG2" s="80"/>
      <c r="NVH2" s="80"/>
      <c r="NVI2" s="80"/>
      <c r="NVJ2" s="80"/>
      <c r="NVK2" s="80"/>
      <c r="NVL2" s="80"/>
      <c r="NVM2" s="80"/>
      <c r="NVN2" s="80"/>
      <c r="NVO2" s="80"/>
      <c r="NVP2" s="80"/>
      <c r="NVQ2" s="80"/>
      <c r="NVR2" s="80"/>
      <c r="NVS2" s="80"/>
      <c r="NVT2" s="80"/>
      <c r="NVU2" s="80"/>
      <c r="NVV2" s="80"/>
      <c r="NVW2" s="80"/>
      <c r="NVX2" s="80"/>
      <c r="NVY2" s="80"/>
      <c r="NVZ2" s="80"/>
      <c r="NWA2" s="80"/>
      <c r="NWB2" s="80"/>
      <c r="NWC2" s="80"/>
      <c r="NWD2" s="80"/>
      <c r="NWE2" s="80"/>
      <c r="NWF2" s="80"/>
      <c r="NWG2" s="80"/>
      <c r="NWH2" s="80"/>
      <c r="NWI2" s="80"/>
      <c r="NWJ2" s="80"/>
      <c r="NWK2" s="80"/>
      <c r="NWL2" s="80"/>
      <c r="NWM2" s="80"/>
      <c r="NWN2" s="80"/>
      <c r="NWO2" s="80"/>
      <c r="NWP2" s="80"/>
      <c r="NWQ2" s="80"/>
      <c r="NWR2" s="80"/>
      <c r="NWS2" s="80"/>
      <c r="NWT2" s="80"/>
      <c r="NWU2" s="80"/>
      <c r="NWV2" s="80"/>
      <c r="NWW2" s="80"/>
      <c r="NWX2" s="80"/>
      <c r="NWY2" s="80"/>
      <c r="NWZ2" s="80"/>
      <c r="NXA2" s="80"/>
      <c r="NXB2" s="80"/>
      <c r="NXC2" s="80"/>
      <c r="NXD2" s="80"/>
      <c r="NXE2" s="80"/>
      <c r="NXF2" s="80"/>
      <c r="NXG2" s="80"/>
      <c r="NXH2" s="80"/>
      <c r="NXI2" s="80"/>
      <c r="NXJ2" s="80"/>
      <c r="NXK2" s="80"/>
      <c r="NXL2" s="80"/>
      <c r="NXM2" s="80"/>
      <c r="NXN2" s="80"/>
      <c r="NXO2" s="80"/>
      <c r="NXP2" s="80"/>
      <c r="NXQ2" s="80"/>
      <c r="NXR2" s="80"/>
      <c r="NXS2" s="80"/>
      <c r="NXT2" s="80"/>
      <c r="NXU2" s="80"/>
      <c r="NXV2" s="80"/>
      <c r="NXW2" s="80"/>
      <c r="NXX2" s="80"/>
      <c r="NXY2" s="80"/>
      <c r="NXZ2" s="80"/>
      <c r="NYA2" s="80"/>
      <c r="NYB2" s="80"/>
      <c r="NYC2" s="80"/>
      <c r="NYD2" s="80"/>
      <c r="NYE2" s="80"/>
      <c r="NYF2" s="80"/>
      <c r="NYG2" s="80"/>
      <c r="NYH2" s="80"/>
      <c r="NYI2" s="80"/>
      <c r="NYJ2" s="80"/>
      <c r="NYK2" s="80"/>
      <c r="NYL2" s="80"/>
      <c r="NYM2" s="80"/>
      <c r="NYN2" s="80"/>
      <c r="NYO2" s="80"/>
      <c r="NYP2" s="80"/>
      <c r="NYQ2" s="80"/>
      <c r="NYR2" s="80"/>
      <c r="NYS2" s="80"/>
      <c r="NYT2" s="80"/>
      <c r="NYU2" s="80"/>
      <c r="NYV2" s="80"/>
      <c r="NYW2" s="80"/>
      <c r="NYX2" s="80"/>
      <c r="NYY2" s="80"/>
      <c r="NYZ2" s="80"/>
      <c r="NZA2" s="80"/>
      <c r="NZB2" s="80"/>
      <c r="NZC2" s="80"/>
      <c r="NZD2" s="80"/>
      <c r="NZE2" s="80"/>
      <c r="NZF2" s="80"/>
      <c r="NZG2" s="80"/>
      <c r="NZH2" s="80"/>
      <c r="NZI2" s="80"/>
      <c r="NZJ2" s="80"/>
      <c r="NZK2" s="80"/>
      <c r="NZL2" s="80"/>
      <c r="NZM2" s="80"/>
      <c r="NZN2" s="80"/>
      <c r="NZO2" s="80"/>
      <c r="NZP2" s="80"/>
      <c r="NZQ2" s="80"/>
      <c r="NZR2" s="80"/>
      <c r="NZS2" s="80"/>
      <c r="NZT2" s="80"/>
      <c r="NZU2" s="80"/>
      <c r="NZV2" s="80"/>
      <c r="NZW2" s="80"/>
      <c r="NZX2" s="80"/>
      <c r="NZY2" s="80"/>
      <c r="NZZ2" s="80"/>
      <c r="OAA2" s="80"/>
      <c r="OAB2" s="80"/>
      <c r="OAC2" s="80"/>
      <c r="OAD2" s="80"/>
      <c r="OAE2" s="80"/>
      <c r="OAF2" s="80"/>
      <c r="OAG2" s="80"/>
      <c r="OAH2" s="80"/>
      <c r="OAI2" s="80"/>
      <c r="OAJ2" s="80"/>
      <c r="OAK2" s="80"/>
      <c r="OAL2" s="80"/>
      <c r="OAM2" s="80"/>
      <c r="OAN2" s="80"/>
      <c r="OAO2" s="80"/>
      <c r="OAP2" s="80"/>
      <c r="OAQ2" s="80"/>
      <c r="OAR2" s="80"/>
      <c r="OAS2" s="80"/>
      <c r="OAT2" s="80"/>
      <c r="OAU2" s="80"/>
      <c r="OAV2" s="80"/>
      <c r="OAW2" s="80"/>
      <c r="OAX2" s="80"/>
      <c r="OAY2" s="80"/>
      <c r="OAZ2" s="80"/>
      <c r="OBA2" s="80"/>
      <c r="OBB2" s="80"/>
      <c r="OBC2" s="80"/>
      <c r="OBD2" s="80"/>
      <c r="OBE2" s="80"/>
      <c r="OBF2" s="80"/>
      <c r="OBG2" s="80"/>
      <c r="OBH2" s="80"/>
      <c r="OBI2" s="80"/>
      <c r="OBJ2" s="80"/>
      <c r="OBK2" s="80"/>
      <c r="OBL2" s="80"/>
      <c r="OBM2" s="80"/>
      <c r="OBN2" s="80"/>
      <c r="OBO2" s="80"/>
      <c r="OBP2" s="80"/>
      <c r="OBQ2" s="80"/>
      <c r="OBR2" s="80"/>
      <c r="OBS2" s="80"/>
      <c r="OBT2" s="80"/>
      <c r="OBU2" s="80"/>
      <c r="OBV2" s="80"/>
      <c r="OBW2" s="80"/>
      <c r="OBX2" s="80"/>
      <c r="OBY2" s="80"/>
      <c r="OBZ2" s="80"/>
      <c r="OCA2" s="80"/>
      <c r="OCB2" s="80"/>
      <c r="OCC2" s="80"/>
      <c r="OCD2" s="80"/>
      <c r="OCE2" s="80"/>
      <c r="OCF2" s="80"/>
      <c r="OCG2" s="80"/>
      <c r="OCH2" s="80"/>
      <c r="OCI2" s="80"/>
      <c r="OCJ2" s="80"/>
      <c r="OCK2" s="80"/>
      <c r="OCL2" s="80"/>
      <c r="OCM2" s="80"/>
      <c r="OCN2" s="80"/>
      <c r="OCO2" s="80"/>
      <c r="OCP2" s="80"/>
      <c r="OCQ2" s="80"/>
      <c r="OCR2" s="80"/>
      <c r="OCS2" s="80"/>
      <c r="OCT2" s="80"/>
      <c r="OCU2" s="80"/>
      <c r="OCV2" s="80"/>
      <c r="OCW2" s="80"/>
      <c r="OCX2" s="80"/>
      <c r="OCY2" s="80"/>
      <c r="OCZ2" s="80"/>
      <c r="ODA2" s="80"/>
      <c r="ODB2" s="80"/>
      <c r="ODC2" s="80"/>
      <c r="ODD2" s="80"/>
      <c r="ODE2" s="80"/>
      <c r="ODF2" s="80"/>
      <c r="ODG2" s="80"/>
      <c r="ODH2" s="80"/>
      <c r="ODI2" s="80"/>
      <c r="ODJ2" s="80"/>
      <c r="ODK2" s="80"/>
      <c r="ODL2" s="80"/>
      <c r="ODM2" s="80"/>
      <c r="ODN2" s="80"/>
      <c r="ODO2" s="80"/>
      <c r="ODP2" s="80"/>
      <c r="ODQ2" s="80"/>
      <c r="ODR2" s="80"/>
      <c r="ODS2" s="80"/>
      <c r="ODT2" s="80"/>
      <c r="ODU2" s="80"/>
      <c r="ODV2" s="80"/>
      <c r="ODW2" s="80"/>
      <c r="ODX2" s="80"/>
      <c r="ODY2" s="80"/>
      <c r="ODZ2" s="80"/>
      <c r="OEA2" s="80"/>
      <c r="OEB2" s="80"/>
      <c r="OEC2" s="80"/>
      <c r="OED2" s="80"/>
      <c r="OEE2" s="80"/>
      <c r="OEF2" s="80"/>
      <c r="OEG2" s="80"/>
      <c r="OEH2" s="80"/>
      <c r="OEI2" s="80"/>
      <c r="OEJ2" s="80"/>
      <c r="OEK2" s="80"/>
      <c r="OEL2" s="80"/>
      <c r="OEM2" s="80"/>
      <c r="OEN2" s="80"/>
      <c r="OEO2" s="80"/>
      <c r="OEP2" s="80"/>
      <c r="OEQ2" s="80"/>
      <c r="OER2" s="80"/>
      <c r="OES2" s="80"/>
      <c r="OET2" s="80"/>
      <c r="OEU2" s="80"/>
      <c r="OEV2" s="80"/>
      <c r="OEW2" s="80"/>
      <c r="OEX2" s="80"/>
      <c r="OEY2" s="80"/>
      <c r="OEZ2" s="80"/>
      <c r="OFA2" s="80"/>
      <c r="OFB2" s="80"/>
      <c r="OFC2" s="80"/>
      <c r="OFD2" s="80"/>
      <c r="OFE2" s="80"/>
      <c r="OFF2" s="80"/>
      <c r="OFG2" s="80"/>
      <c r="OFH2" s="80"/>
      <c r="OFI2" s="80"/>
      <c r="OFJ2" s="80"/>
      <c r="OFK2" s="80"/>
      <c r="OFL2" s="80"/>
      <c r="OFM2" s="80"/>
      <c r="OFN2" s="80"/>
      <c r="OFO2" s="80"/>
      <c r="OFP2" s="80"/>
      <c r="OFQ2" s="80"/>
      <c r="OFR2" s="80"/>
      <c r="OFS2" s="80"/>
      <c r="OFT2" s="80"/>
      <c r="OFU2" s="80"/>
      <c r="OFV2" s="80"/>
      <c r="OFW2" s="80"/>
      <c r="OFX2" s="80"/>
      <c r="OFY2" s="80"/>
      <c r="OFZ2" s="80"/>
      <c r="OGA2" s="80"/>
      <c r="OGB2" s="80"/>
      <c r="OGC2" s="80"/>
      <c r="OGD2" s="80"/>
      <c r="OGE2" s="80"/>
      <c r="OGF2" s="80"/>
      <c r="OGG2" s="80"/>
      <c r="OGH2" s="80"/>
      <c r="OGI2" s="80"/>
      <c r="OGJ2" s="80"/>
      <c r="OGK2" s="80"/>
      <c r="OGL2" s="80"/>
      <c r="OGM2" s="80"/>
      <c r="OGN2" s="80"/>
      <c r="OGO2" s="80"/>
      <c r="OGP2" s="80"/>
      <c r="OGQ2" s="80"/>
      <c r="OGR2" s="80"/>
      <c r="OGS2" s="80"/>
      <c r="OGT2" s="80"/>
      <c r="OGU2" s="80"/>
      <c r="OGV2" s="80"/>
      <c r="OGW2" s="80"/>
      <c r="OGX2" s="80"/>
      <c r="OGY2" s="80"/>
      <c r="OGZ2" s="80"/>
      <c r="OHA2" s="80"/>
      <c r="OHB2" s="80"/>
      <c r="OHC2" s="80"/>
      <c r="OHD2" s="80"/>
      <c r="OHE2" s="80"/>
      <c r="OHF2" s="80"/>
      <c r="OHG2" s="80"/>
      <c r="OHH2" s="80"/>
      <c r="OHI2" s="80"/>
      <c r="OHJ2" s="80"/>
      <c r="OHK2" s="80"/>
      <c r="OHL2" s="80"/>
      <c r="OHM2" s="80"/>
      <c r="OHN2" s="80"/>
      <c r="OHO2" s="80"/>
      <c r="OHP2" s="80"/>
      <c r="OHQ2" s="80"/>
      <c r="OHR2" s="80"/>
      <c r="OHS2" s="80"/>
      <c r="OHT2" s="80"/>
      <c r="OHU2" s="80"/>
      <c r="OHV2" s="80"/>
      <c r="OHW2" s="80"/>
      <c r="OHX2" s="80"/>
      <c r="OHY2" s="80"/>
      <c r="OHZ2" s="80"/>
      <c r="OIA2" s="80"/>
      <c r="OIB2" s="80"/>
      <c r="OIC2" s="80"/>
      <c r="OID2" s="80"/>
      <c r="OIE2" s="80"/>
      <c r="OIF2" s="80"/>
      <c r="OIG2" s="80"/>
      <c r="OIH2" s="80"/>
      <c r="OII2" s="80"/>
      <c r="OIJ2" s="80"/>
      <c r="OIK2" s="80"/>
      <c r="OIL2" s="80"/>
      <c r="OIM2" s="80"/>
      <c r="OIN2" s="80"/>
      <c r="OIO2" s="80"/>
      <c r="OIP2" s="80"/>
      <c r="OIQ2" s="80"/>
      <c r="OIR2" s="80"/>
      <c r="OIS2" s="80"/>
      <c r="OIT2" s="80"/>
      <c r="OIU2" s="80"/>
      <c r="OIV2" s="80"/>
      <c r="OIW2" s="80"/>
      <c r="OIX2" s="80"/>
      <c r="OIY2" s="80"/>
      <c r="OIZ2" s="80"/>
      <c r="OJA2" s="80"/>
      <c r="OJB2" s="80"/>
      <c r="OJC2" s="80"/>
      <c r="OJD2" s="80"/>
      <c r="OJE2" s="80"/>
      <c r="OJF2" s="80"/>
      <c r="OJG2" s="80"/>
      <c r="OJH2" s="80"/>
      <c r="OJI2" s="80"/>
      <c r="OJJ2" s="80"/>
      <c r="OJK2" s="80"/>
      <c r="OJL2" s="80"/>
      <c r="OJM2" s="80"/>
      <c r="OJN2" s="80"/>
      <c r="OJO2" s="80"/>
      <c r="OJP2" s="80"/>
      <c r="OJQ2" s="80"/>
      <c r="OJR2" s="80"/>
      <c r="OJS2" s="80"/>
      <c r="OJT2" s="80"/>
      <c r="OJU2" s="80"/>
      <c r="OJV2" s="80"/>
      <c r="OJW2" s="80"/>
      <c r="OJX2" s="80"/>
      <c r="OJY2" s="80"/>
      <c r="OJZ2" s="80"/>
      <c r="OKA2" s="80"/>
      <c r="OKB2" s="80"/>
      <c r="OKC2" s="80"/>
      <c r="OKD2" s="80"/>
      <c r="OKE2" s="80"/>
      <c r="OKF2" s="80"/>
      <c r="OKG2" s="80"/>
      <c r="OKH2" s="80"/>
      <c r="OKI2" s="80"/>
      <c r="OKJ2" s="80"/>
      <c r="OKK2" s="80"/>
      <c r="OKL2" s="80"/>
      <c r="OKM2" s="80"/>
      <c r="OKN2" s="80"/>
      <c r="OKO2" s="80"/>
      <c r="OKP2" s="80"/>
      <c r="OKQ2" s="80"/>
      <c r="OKR2" s="80"/>
      <c r="OKS2" s="80"/>
      <c r="OKT2" s="80"/>
      <c r="OKU2" s="80"/>
      <c r="OKV2" s="80"/>
      <c r="OKW2" s="80"/>
      <c r="OKX2" s="80"/>
      <c r="OKY2" s="80"/>
      <c r="OKZ2" s="80"/>
      <c r="OLA2" s="80"/>
      <c r="OLB2" s="80"/>
      <c r="OLC2" s="80"/>
      <c r="OLD2" s="80"/>
      <c r="OLE2" s="80"/>
      <c r="OLF2" s="80"/>
      <c r="OLG2" s="80"/>
      <c r="OLH2" s="80"/>
      <c r="OLI2" s="80"/>
      <c r="OLJ2" s="80"/>
      <c r="OLK2" s="80"/>
      <c r="OLL2" s="80"/>
      <c r="OLM2" s="80"/>
      <c r="OLN2" s="80"/>
      <c r="OLO2" s="80"/>
      <c r="OLP2" s="80"/>
      <c r="OLQ2" s="80"/>
      <c r="OLR2" s="80"/>
      <c r="OLS2" s="80"/>
      <c r="OLT2" s="80"/>
      <c r="OLU2" s="80"/>
      <c r="OLV2" s="80"/>
      <c r="OLW2" s="80"/>
      <c r="OLX2" s="80"/>
      <c r="OLY2" s="80"/>
      <c r="OLZ2" s="80"/>
      <c r="OMA2" s="80"/>
      <c r="OMB2" s="80"/>
      <c r="OMC2" s="80"/>
      <c r="OMD2" s="80"/>
      <c r="OME2" s="80"/>
      <c r="OMF2" s="80"/>
      <c r="OMG2" s="80"/>
      <c r="OMH2" s="80"/>
      <c r="OMI2" s="80"/>
      <c r="OMJ2" s="80"/>
      <c r="OMK2" s="80"/>
      <c r="OML2" s="80"/>
      <c r="OMM2" s="80"/>
      <c r="OMN2" s="80"/>
      <c r="OMO2" s="80"/>
      <c r="OMP2" s="80"/>
      <c r="OMQ2" s="80"/>
      <c r="OMR2" s="80"/>
      <c r="OMS2" s="80"/>
      <c r="OMT2" s="80"/>
      <c r="OMU2" s="80"/>
      <c r="OMV2" s="80"/>
      <c r="OMW2" s="80"/>
      <c r="OMX2" s="80"/>
      <c r="OMY2" s="80"/>
      <c r="OMZ2" s="80"/>
      <c r="ONA2" s="80"/>
      <c r="ONB2" s="80"/>
      <c r="ONC2" s="80"/>
      <c r="OND2" s="80"/>
      <c r="ONE2" s="80"/>
      <c r="ONF2" s="80"/>
      <c r="ONG2" s="80"/>
      <c r="ONH2" s="80"/>
      <c r="ONI2" s="80"/>
      <c r="ONJ2" s="80"/>
      <c r="ONK2" s="80"/>
      <c r="ONL2" s="80"/>
      <c r="ONM2" s="80"/>
      <c r="ONN2" s="80"/>
      <c r="ONO2" s="80"/>
      <c r="ONP2" s="80"/>
      <c r="ONQ2" s="80"/>
      <c r="ONR2" s="80"/>
      <c r="ONS2" s="80"/>
      <c r="ONT2" s="80"/>
      <c r="ONU2" s="80"/>
      <c r="ONV2" s="80"/>
      <c r="ONW2" s="80"/>
      <c r="ONX2" s="80"/>
      <c r="ONY2" s="80"/>
      <c r="ONZ2" s="80"/>
      <c r="OOA2" s="80"/>
      <c r="OOB2" s="80"/>
      <c r="OOC2" s="80"/>
      <c r="OOD2" s="80"/>
      <c r="OOE2" s="80"/>
      <c r="OOF2" s="80"/>
      <c r="OOG2" s="80"/>
      <c r="OOH2" s="80"/>
      <c r="OOI2" s="80"/>
      <c r="OOJ2" s="80"/>
      <c r="OOK2" s="80"/>
      <c r="OOL2" s="80"/>
      <c r="OOM2" s="80"/>
      <c r="OON2" s="80"/>
      <c r="OOO2" s="80"/>
      <c r="OOP2" s="80"/>
      <c r="OOQ2" s="80"/>
      <c r="OOR2" s="80"/>
      <c r="OOS2" s="80"/>
      <c r="OOT2" s="80"/>
      <c r="OOU2" s="80"/>
      <c r="OOV2" s="80"/>
      <c r="OOW2" s="80"/>
      <c r="OOX2" s="80"/>
      <c r="OOY2" s="80"/>
      <c r="OOZ2" s="80"/>
      <c r="OPA2" s="80"/>
      <c r="OPB2" s="80"/>
      <c r="OPC2" s="80"/>
      <c r="OPD2" s="80"/>
      <c r="OPE2" s="80"/>
      <c r="OPF2" s="80"/>
      <c r="OPG2" s="80"/>
      <c r="OPH2" s="80"/>
      <c r="OPI2" s="80"/>
      <c r="OPJ2" s="80"/>
      <c r="OPK2" s="80"/>
      <c r="OPL2" s="80"/>
      <c r="OPM2" s="80"/>
      <c r="OPN2" s="80"/>
      <c r="OPO2" s="80"/>
      <c r="OPP2" s="80"/>
      <c r="OPQ2" s="80"/>
      <c r="OPR2" s="80"/>
      <c r="OPS2" s="80"/>
      <c r="OPT2" s="80"/>
      <c r="OPU2" s="80"/>
      <c r="OPV2" s="80"/>
      <c r="OPW2" s="80"/>
      <c r="OPX2" s="80"/>
      <c r="OPY2" s="80"/>
      <c r="OPZ2" s="80"/>
      <c r="OQA2" s="80"/>
      <c r="OQB2" s="80"/>
      <c r="OQC2" s="80"/>
      <c r="OQD2" s="80"/>
      <c r="OQE2" s="80"/>
      <c r="OQF2" s="80"/>
      <c r="OQG2" s="80"/>
      <c r="OQH2" s="80"/>
      <c r="OQI2" s="80"/>
      <c r="OQJ2" s="80"/>
      <c r="OQK2" s="80"/>
      <c r="OQL2" s="80"/>
      <c r="OQM2" s="80"/>
      <c r="OQN2" s="80"/>
      <c r="OQO2" s="80"/>
      <c r="OQP2" s="80"/>
      <c r="OQQ2" s="80"/>
      <c r="OQR2" s="80"/>
      <c r="OQS2" s="80"/>
      <c r="OQT2" s="80"/>
      <c r="OQU2" s="80"/>
      <c r="OQV2" s="80"/>
      <c r="OQW2" s="80"/>
      <c r="OQX2" s="80"/>
      <c r="OQY2" s="80"/>
      <c r="OQZ2" s="80"/>
      <c r="ORA2" s="80"/>
      <c r="ORB2" s="80"/>
      <c r="ORC2" s="80"/>
      <c r="ORD2" s="80"/>
      <c r="ORE2" s="80"/>
      <c r="ORF2" s="80"/>
      <c r="ORG2" s="80"/>
      <c r="ORH2" s="80"/>
      <c r="ORI2" s="80"/>
      <c r="ORJ2" s="80"/>
      <c r="ORK2" s="80"/>
      <c r="ORL2" s="80"/>
      <c r="ORM2" s="80"/>
      <c r="ORN2" s="80"/>
      <c r="ORO2" s="80"/>
      <c r="ORP2" s="80"/>
      <c r="ORQ2" s="80"/>
      <c r="ORR2" s="80"/>
      <c r="ORS2" s="80"/>
      <c r="ORT2" s="80"/>
      <c r="ORU2" s="80"/>
      <c r="ORV2" s="80"/>
      <c r="ORW2" s="80"/>
      <c r="ORX2" s="80"/>
      <c r="ORY2" s="80"/>
      <c r="ORZ2" s="80"/>
      <c r="OSA2" s="80"/>
      <c r="OSB2" s="80"/>
      <c r="OSC2" s="80"/>
      <c r="OSD2" s="80"/>
      <c r="OSE2" s="80"/>
      <c r="OSF2" s="80"/>
      <c r="OSG2" s="80"/>
      <c r="OSH2" s="80"/>
      <c r="OSI2" s="80"/>
      <c r="OSJ2" s="80"/>
      <c r="OSK2" s="80"/>
      <c r="OSL2" s="80"/>
      <c r="OSM2" s="80"/>
      <c r="OSN2" s="80"/>
      <c r="OSO2" s="80"/>
      <c r="OSP2" s="80"/>
      <c r="OSQ2" s="80"/>
      <c r="OSR2" s="80"/>
      <c r="OSS2" s="80"/>
      <c r="OST2" s="80"/>
      <c r="OSU2" s="80"/>
      <c r="OSV2" s="80"/>
      <c r="OSW2" s="80"/>
      <c r="OSX2" s="80"/>
      <c r="OSY2" s="80"/>
      <c r="OSZ2" s="80"/>
      <c r="OTA2" s="80"/>
      <c r="OTB2" s="80"/>
      <c r="OTC2" s="80"/>
      <c r="OTD2" s="80"/>
      <c r="OTE2" s="80"/>
      <c r="OTF2" s="80"/>
      <c r="OTG2" s="80"/>
      <c r="OTH2" s="80"/>
      <c r="OTI2" s="80"/>
      <c r="OTJ2" s="80"/>
      <c r="OTK2" s="80"/>
      <c r="OTL2" s="80"/>
      <c r="OTM2" s="80"/>
      <c r="OTN2" s="80"/>
      <c r="OTO2" s="80"/>
      <c r="OTP2" s="80"/>
      <c r="OTQ2" s="80"/>
      <c r="OTR2" s="80"/>
      <c r="OTS2" s="80"/>
      <c r="OTT2" s="80"/>
      <c r="OTU2" s="80"/>
      <c r="OTV2" s="80"/>
      <c r="OTW2" s="80"/>
      <c r="OTX2" s="80"/>
      <c r="OTY2" s="80"/>
      <c r="OTZ2" s="80"/>
      <c r="OUA2" s="80"/>
      <c r="OUB2" s="80"/>
      <c r="OUC2" s="80"/>
      <c r="OUD2" s="80"/>
      <c r="OUE2" s="80"/>
      <c r="OUF2" s="80"/>
      <c r="OUG2" s="80"/>
      <c r="OUH2" s="80"/>
      <c r="OUI2" s="80"/>
      <c r="OUJ2" s="80"/>
      <c r="OUK2" s="80"/>
      <c r="OUL2" s="80"/>
      <c r="OUM2" s="80"/>
      <c r="OUN2" s="80"/>
      <c r="OUO2" s="80"/>
      <c r="OUP2" s="80"/>
      <c r="OUQ2" s="80"/>
      <c r="OUR2" s="80"/>
      <c r="OUS2" s="80"/>
      <c r="OUT2" s="80"/>
      <c r="OUU2" s="80"/>
      <c r="OUV2" s="80"/>
      <c r="OUW2" s="80"/>
      <c r="OUX2" s="80"/>
      <c r="OUY2" s="80"/>
      <c r="OUZ2" s="80"/>
      <c r="OVA2" s="80"/>
      <c r="OVB2" s="80"/>
      <c r="OVC2" s="80"/>
      <c r="OVD2" s="80"/>
      <c r="OVE2" s="80"/>
      <c r="OVF2" s="80"/>
      <c r="OVG2" s="80"/>
      <c r="OVH2" s="80"/>
      <c r="OVI2" s="80"/>
      <c r="OVJ2" s="80"/>
      <c r="OVK2" s="80"/>
      <c r="OVL2" s="80"/>
      <c r="OVM2" s="80"/>
      <c r="OVN2" s="80"/>
      <c r="OVO2" s="80"/>
      <c r="OVP2" s="80"/>
      <c r="OVQ2" s="80"/>
      <c r="OVR2" s="80"/>
      <c r="OVS2" s="80"/>
      <c r="OVT2" s="80"/>
      <c r="OVU2" s="80"/>
      <c r="OVV2" s="80"/>
      <c r="OVW2" s="80"/>
      <c r="OVX2" s="80"/>
      <c r="OVY2" s="80"/>
      <c r="OVZ2" s="80"/>
      <c r="OWA2" s="80"/>
      <c r="OWB2" s="80"/>
      <c r="OWC2" s="80"/>
      <c r="OWD2" s="80"/>
      <c r="OWE2" s="80"/>
      <c r="OWF2" s="80"/>
      <c r="OWG2" s="80"/>
      <c r="OWH2" s="80"/>
      <c r="OWI2" s="80"/>
      <c r="OWJ2" s="80"/>
      <c r="OWK2" s="80"/>
      <c r="OWL2" s="80"/>
      <c r="OWM2" s="80"/>
      <c r="OWN2" s="80"/>
      <c r="OWO2" s="80"/>
      <c r="OWP2" s="80"/>
      <c r="OWQ2" s="80"/>
      <c r="OWR2" s="80"/>
      <c r="OWS2" s="80"/>
      <c r="OWT2" s="80"/>
      <c r="OWU2" s="80"/>
      <c r="OWV2" s="80"/>
      <c r="OWW2" s="80"/>
      <c r="OWX2" s="80"/>
      <c r="OWY2" s="80"/>
      <c r="OWZ2" s="80"/>
      <c r="OXA2" s="80"/>
      <c r="OXB2" s="80"/>
      <c r="OXC2" s="80"/>
      <c r="OXD2" s="80"/>
      <c r="OXE2" s="80"/>
      <c r="OXF2" s="80"/>
      <c r="OXG2" s="80"/>
      <c r="OXH2" s="80"/>
      <c r="OXI2" s="80"/>
      <c r="OXJ2" s="80"/>
      <c r="OXK2" s="80"/>
      <c r="OXL2" s="80"/>
      <c r="OXM2" s="80"/>
      <c r="OXN2" s="80"/>
      <c r="OXO2" s="80"/>
      <c r="OXP2" s="80"/>
      <c r="OXQ2" s="80"/>
      <c r="OXR2" s="80"/>
      <c r="OXS2" s="80"/>
      <c r="OXT2" s="80"/>
      <c r="OXU2" s="80"/>
      <c r="OXV2" s="80"/>
      <c r="OXW2" s="80"/>
      <c r="OXX2" s="80"/>
      <c r="OXY2" s="80"/>
      <c r="OXZ2" s="80"/>
      <c r="OYA2" s="80"/>
      <c r="OYB2" s="80"/>
      <c r="OYC2" s="80"/>
      <c r="OYD2" s="80"/>
      <c r="OYE2" s="80"/>
      <c r="OYF2" s="80"/>
      <c r="OYG2" s="80"/>
      <c r="OYH2" s="80"/>
      <c r="OYI2" s="80"/>
      <c r="OYJ2" s="80"/>
      <c r="OYK2" s="80"/>
      <c r="OYL2" s="80"/>
      <c r="OYM2" s="80"/>
      <c r="OYN2" s="80"/>
      <c r="OYO2" s="80"/>
      <c r="OYP2" s="80"/>
      <c r="OYQ2" s="80"/>
      <c r="OYR2" s="80"/>
      <c r="OYS2" s="80"/>
      <c r="OYT2" s="80"/>
      <c r="OYU2" s="80"/>
      <c r="OYV2" s="80"/>
      <c r="OYW2" s="80"/>
      <c r="OYX2" s="80"/>
      <c r="OYY2" s="80"/>
      <c r="OYZ2" s="80"/>
      <c r="OZA2" s="80"/>
      <c r="OZB2" s="80"/>
      <c r="OZC2" s="80"/>
      <c r="OZD2" s="80"/>
      <c r="OZE2" s="80"/>
      <c r="OZF2" s="80"/>
      <c r="OZG2" s="80"/>
      <c r="OZH2" s="80"/>
      <c r="OZI2" s="80"/>
      <c r="OZJ2" s="80"/>
      <c r="OZK2" s="80"/>
      <c r="OZL2" s="80"/>
      <c r="OZM2" s="80"/>
      <c r="OZN2" s="80"/>
      <c r="OZO2" s="80"/>
      <c r="OZP2" s="80"/>
      <c r="OZQ2" s="80"/>
      <c r="OZR2" s="80"/>
      <c r="OZS2" s="80"/>
      <c r="OZT2" s="80"/>
      <c r="OZU2" s="80"/>
      <c r="OZV2" s="80"/>
      <c r="OZW2" s="80"/>
      <c r="OZX2" s="80"/>
      <c r="OZY2" s="80"/>
      <c r="OZZ2" s="80"/>
      <c r="PAA2" s="80"/>
      <c r="PAB2" s="80"/>
      <c r="PAC2" s="80"/>
      <c r="PAD2" s="80"/>
      <c r="PAE2" s="80"/>
      <c r="PAF2" s="80"/>
      <c r="PAG2" s="80"/>
      <c r="PAH2" s="80"/>
      <c r="PAI2" s="80"/>
      <c r="PAJ2" s="80"/>
      <c r="PAK2" s="80"/>
      <c r="PAL2" s="80"/>
      <c r="PAM2" s="80"/>
      <c r="PAN2" s="80"/>
      <c r="PAO2" s="80"/>
      <c r="PAP2" s="80"/>
      <c r="PAQ2" s="80"/>
      <c r="PAR2" s="80"/>
      <c r="PAS2" s="80"/>
      <c r="PAT2" s="80"/>
      <c r="PAU2" s="80"/>
      <c r="PAV2" s="80"/>
      <c r="PAW2" s="80"/>
      <c r="PAX2" s="80"/>
      <c r="PAY2" s="80"/>
      <c r="PAZ2" s="80"/>
      <c r="PBA2" s="80"/>
      <c r="PBB2" s="80"/>
      <c r="PBC2" s="80"/>
      <c r="PBD2" s="80"/>
      <c r="PBE2" s="80"/>
      <c r="PBF2" s="80"/>
      <c r="PBG2" s="80"/>
      <c r="PBH2" s="80"/>
      <c r="PBI2" s="80"/>
      <c r="PBJ2" s="80"/>
      <c r="PBK2" s="80"/>
      <c r="PBL2" s="80"/>
      <c r="PBM2" s="80"/>
      <c r="PBN2" s="80"/>
      <c r="PBO2" s="80"/>
      <c r="PBP2" s="80"/>
      <c r="PBQ2" s="80"/>
      <c r="PBR2" s="80"/>
      <c r="PBS2" s="80"/>
      <c r="PBT2" s="80"/>
      <c r="PBU2" s="80"/>
      <c r="PBV2" s="80"/>
      <c r="PBW2" s="80"/>
      <c r="PBX2" s="80"/>
      <c r="PBY2" s="80"/>
      <c r="PBZ2" s="80"/>
      <c r="PCA2" s="80"/>
      <c r="PCB2" s="80"/>
      <c r="PCC2" s="80"/>
      <c r="PCD2" s="80"/>
      <c r="PCE2" s="80"/>
      <c r="PCF2" s="80"/>
      <c r="PCG2" s="80"/>
      <c r="PCH2" s="80"/>
      <c r="PCI2" s="80"/>
      <c r="PCJ2" s="80"/>
      <c r="PCK2" s="80"/>
      <c r="PCL2" s="80"/>
      <c r="PCM2" s="80"/>
      <c r="PCN2" s="80"/>
      <c r="PCO2" s="80"/>
      <c r="PCP2" s="80"/>
      <c r="PCQ2" s="80"/>
      <c r="PCR2" s="80"/>
      <c r="PCS2" s="80"/>
      <c r="PCT2" s="80"/>
      <c r="PCU2" s="80"/>
      <c r="PCV2" s="80"/>
      <c r="PCW2" s="80"/>
      <c r="PCX2" s="80"/>
      <c r="PCY2" s="80"/>
      <c r="PCZ2" s="80"/>
      <c r="PDA2" s="80"/>
      <c r="PDB2" s="80"/>
      <c r="PDC2" s="80"/>
      <c r="PDD2" s="80"/>
      <c r="PDE2" s="80"/>
      <c r="PDF2" s="80"/>
      <c r="PDG2" s="80"/>
      <c r="PDH2" s="80"/>
      <c r="PDI2" s="80"/>
      <c r="PDJ2" s="80"/>
      <c r="PDK2" s="80"/>
      <c r="PDL2" s="80"/>
      <c r="PDM2" s="80"/>
      <c r="PDN2" s="80"/>
      <c r="PDO2" s="80"/>
      <c r="PDP2" s="80"/>
      <c r="PDQ2" s="80"/>
      <c r="PDR2" s="80"/>
      <c r="PDS2" s="80"/>
      <c r="PDT2" s="80"/>
      <c r="PDU2" s="80"/>
      <c r="PDV2" s="80"/>
      <c r="PDW2" s="80"/>
      <c r="PDX2" s="80"/>
      <c r="PDY2" s="80"/>
      <c r="PDZ2" s="80"/>
      <c r="PEA2" s="80"/>
      <c r="PEB2" s="80"/>
      <c r="PEC2" s="80"/>
      <c r="PED2" s="80"/>
      <c r="PEE2" s="80"/>
      <c r="PEF2" s="80"/>
      <c r="PEG2" s="80"/>
      <c r="PEH2" s="80"/>
      <c r="PEI2" s="80"/>
      <c r="PEJ2" s="80"/>
      <c r="PEK2" s="80"/>
      <c r="PEL2" s="80"/>
      <c r="PEM2" s="80"/>
      <c r="PEN2" s="80"/>
      <c r="PEO2" s="80"/>
      <c r="PEP2" s="80"/>
      <c r="PEQ2" s="80"/>
      <c r="PER2" s="80"/>
      <c r="PES2" s="80"/>
      <c r="PET2" s="80"/>
      <c r="PEU2" s="80"/>
      <c r="PEV2" s="80"/>
      <c r="PEW2" s="80"/>
      <c r="PEX2" s="80"/>
      <c r="PEY2" s="80"/>
      <c r="PEZ2" s="80"/>
      <c r="PFA2" s="80"/>
      <c r="PFB2" s="80"/>
      <c r="PFC2" s="80"/>
      <c r="PFD2" s="80"/>
      <c r="PFE2" s="80"/>
      <c r="PFF2" s="80"/>
      <c r="PFG2" s="80"/>
      <c r="PFH2" s="80"/>
      <c r="PFI2" s="80"/>
      <c r="PFJ2" s="80"/>
      <c r="PFK2" s="80"/>
      <c r="PFL2" s="80"/>
      <c r="PFM2" s="80"/>
      <c r="PFN2" s="80"/>
      <c r="PFO2" s="80"/>
      <c r="PFP2" s="80"/>
      <c r="PFQ2" s="80"/>
      <c r="PFR2" s="80"/>
      <c r="PFS2" s="80"/>
      <c r="PFT2" s="80"/>
      <c r="PFU2" s="80"/>
      <c r="PFV2" s="80"/>
      <c r="PFW2" s="80"/>
      <c r="PFX2" s="80"/>
      <c r="PFY2" s="80"/>
      <c r="PFZ2" s="80"/>
      <c r="PGA2" s="80"/>
      <c r="PGB2" s="80"/>
      <c r="PGC2" s="80"/>
      <c r="PGD2" s="80"/>
      <c r="PGE2" s="80"/>
      <c r="PGF2" s="80"/>
      <c r="PGG2" s="80"/>
      <c r="PGH2" s="80"/>
      <c r="PGI2" s="80"/>
      <c r="PGJ2" s="80"/>
      <c r="PGK2" s="80"/>
      <c r="PGL2" s="80"/>
      <c r="PGM2" s="80"/>
      <c r="PGN2" s="80"/>
      <c r="PGO2" s="80"/>
      <c r="PGP2" s="80"/>
      <c r="PGQ2" s="80"/>
      <c r="PGR2" s="80"/>
      <c r="PGS2" s="80"/>
      <c r="PGT2" s="80"/>
      <c r="PGU2" s="80"/>
      <c r="PGV2" s="80"/>
      <c r="PGW2" s="80"/>
      <c r="PGX2" s="80"/>
      <c r="PGY2" s="80"/>
      <c r="PGZ2" s="80"/>
      <c r="PHA2" s="80"/>
      <c r="PHB2" s="80"/>
      <c r="PHC2" s="80"/>
      <c r="PHD2" s="80"/>
      <c r="PHE2" s="80"/>
      <c r="PHF2" s="80"/>
      <c r="PHG2" s="80"/>
      <c r="PHH2" s="80"/>
      <c r="PHI2" s="80"/>
      <c r="PHJ2" s="80"/>
      <c r="PHK2" s="80"/>
      <c r="PHL2" s="80"/>
      <c r="PHM2" s="80"/>
      <c r="PHN2" s="80"/>
      <c r="PHO2" s="80"/>
      <c r="PHP2" s="80"/>
      <c r="PHQ2" s="80"/>
      <c r="PHR2" s="80"/>
      <c r="PHS2" s="80"/>
      <c r="PHT2" s="80"/>
      <c r="PHU2" s="80"/>
      <c r="PHV2" s="80"/>
      <c r="PHW2" s="80"/>
      <c r="PHX2" s="80"/>
      <c r="PHY2" s="80"/>
      <c r="PHZ2" s="80"/>
      <c r="PIA2" s="80"/>
      <c r="PIB2" s="80"/>
      <c r="PIC2" s="80"/>
      <c r="PID2" s="80"/>
      <c r="PIE2" s="80"/>
      <c r="PIF2" s="80"/>
      <c r="PIG2" s="80"/>
      <c r="PIH2" s="80"/>
      <c r="PII2" s="80"/>
      <c r="PIJ2" s="80"/>
      <c r="PIK2" s="80"/>
      <c r="PIL2" s="80"/>
      <c r="PIM2" s="80"/>
      <c r="PIN2" s="80"/>
      <c r="PIO2" s="80"/>
      <c r="PIP2" s="80"/>
      <c r="PIQ2" s="80"/>
      <c r="PIR2" s="80"/>
      <c r="PIS2" s="80"/>
      <c r="PIT2" s="80"/>
      <c r="PIU2" s="80"/>
      <c r="PIV2" s="80"/>
      <c r="PIW2" s="80"/>
      <c r="PIX2" s="80"/>
      <c r="PIY2" s="80"/>
      <c r="PIZ2" s="80"/>
      <c r="PJA2" s="80"/>
      <c r="PJB2" s="80"/>
      <c r="PJC2" s="80"/>
      <c r="PJD2" s="80"/>
      <c r="PJE2" s="80"/>
      <c r="PJF2" s="80"/>
      <c r="PJG2" s="80"/>
      <c r="PJH2" s="80"/>
      <c r="PJI2" s="80"/>
      <c r="PJJ2" s="80"/>
      <c r="PJK2" s="80"/>
      <c r="PJL2" s="80"/>
      <c r="PJM2" s="80"/>
      <c r="PJN2" s="80"/>
      <c r="PJO2" s="80"/>
      <c r="PJP2" s="80"/>
      <c r="PJQ2" s="80"/>
      <c r="PJR2" s="80"/>
      <c r="PJS2" s="80"/>
      <c r="PJT2" s="80"/>
      <c r="PJU2" s="80"/>
      <c r="PJV2" s="80"/>
      <c r="PJW2" s="80"/>
      <c r="PJX2" s="80"/>
      <c r="PJY2" s="80"/>
      <c r="PJZ2" s="80"/>
      <c r="PKA2" s="80"/>
      <c r="PKB2" s="80"/>
      <c r="PKC2" s="80"/>
      <c r="PKD2" s="80"/>
      <c r="PKE2" s="80"/>
      <c r="PKF2" s="80"/>
      <c r="PKG2" s="80"/>
      <c r="PKH2" s="80"/>
      <c r="PKI2" s="80"/>
      <c r="PKJ2" s="80"/>
      <c r="PKK2" s="80"/>
      <c r="PKL2" s="80"/>
      <c r="PKM2" s="80"/>
      <c r="PKN2" s="80"/>
      <c r="PKO2" s="80"/>
      <c r="PKP2" s="80"/>
      <c r="PKQ2" s="80"/>
      <c r="PKR2" s="80"/>
      <c r="PKS2" s="80"/>
      <c r="PKT2" s="80"/>
      <c r="PKU2" s="80"/>
      <c r="PKV2" s="80"/>
      <c r="PKW2" s="80"/>
      <c r="PKX2" s="80"/>
      <c r="PKY2" s="80"/>
      <c r="PKZ2" s="80"/>
      <c r="PLA2" s="80"/>
      <c r="PLB2" s="80"/>
      <c r="PLC2" s="80"/>
      <c r="PLD2" s="80"/>
      <c r="PLE2" s="80"/>
      <c r="PLF2" s="80"/>
      <c r="PLG2" s="80"/>
      <c r="PLH2" s="80"/>
      <c r="PLI2" s="80"/>
      <c r="PLJ2" s="80"/>
      <c r="PLK2" s="80"/>
      <c r="PLL2" s="80"/>
      <c r="PLM2" s="80"/>
      <c r="PLN2" s="80"/>
      <c r="PLO2" s="80"/>
      <c r="PLP2" s="80"/>
      <c r="PLQ2" s="80"/>
      <c r="PLR2" s="80"/>
      <c r="PLS2" s="80"/>
      <c r="PLT2" s="80"/>
      <c r="PLU2" s="80"/>
      <c r="PLV2" s="80"/>
      <c r="PLW2" s="80"/>
      <c r="PLX2" s="80"/>
      <c r="PLY2" s="80"/>
      <c r="PLZ2" s="80"/>
      <c r="PMA2" s="80"/>
      <c r="PMB2" s="80"/>
      <c r="PMC2" s="80"/>
      <c r="PMD2" s="80"/>
      <c r="PME2" s="80"/>
      <c r="PMF2" s="80"/>
      <c r="PMG2" s="80"/>
      <c r="PMH2" s="80"/>
      <c r="PMI2" s="80"/>
      <c r="PMJ2" s="80"/>
      <c r="PMK2" s="80"/>
      <c r="PML2" s="80"/>
      <c r="PMM2" s="80"/>
      <c r="PMN2" s="80"/>
      <c r="PMO2" s="80"/>
      <c r="PMP2" s="80"/>
      <c r="PMQ2" s="80"/>
      <c r="PMR2" s="80"/>
      <c r="PMS2" s="80"/>
      <c r="PMT2" s="80"/>
      <c r="PMU2" s="80"/>
      <c r="PMV2" s="80"/>
      <c r="PMW2" s="80"/>
      <c r="PMX2" s="80"/>
      <c r="PMY2" s="80"/>
      <c r="PMZ2" s="80"/>
      <c r="PNA2" s="80"/>
      <c r="PNB2" s="80"/>
      <c r="PNC2" s="80"/>
      <c r="PND2" s="80"/>
      <c r="PNE2" s="80"/>
      <c r="PNF2" s="80"/>
      <c r="PNG2" s="80"/>
      <c r="PNH2" s="80"/>
      <c r="PNI2" s="80"/>
      <c r="PNJ2" s="80"/>
      <c r="PNK2" s="80"/>
      <c r="PNL2" s="80"/>
      <c r="PNM2" s="80"/>
      <c r="PNN2" s="80"/>
      <c r="PNO2" s="80"/>
      <c r="PNP2" s="80"/>
      <c r="PNQ2" s="80"/>
      <c r="PNR2" s="80"/>
      <c r="PNS2" s="80"/>
      <c r="PNT2" s="80"/>
      <c r="PNU2" s="80"/>
      <c r="PNV2" s="80"/>
      <c r="PNW2" s="80"/>
      <c r="PNX2" s="80"/>
      <c r="PNY2" s="80"/>
      <c r="PNZ2" s="80"/>
      <c r="POA2" s="80"/>
      <c r="POB2" s="80"/>
      <c r="POC2" s="80"/>
      <c r="POD2" s="80"/>
      <c r="POE2" s="80"/>
      <c r="POF2" s="80"/>
      <c r="POG2" s="80"/>
      <c r="POH2" s="80"/>
      <c r="POI2" s="80"/>
      <c r="POJ2" s="80"/>
      <c r="POK2" s="80"/>
      <c r="POL2" s="80"/>
      <c r="POM2" s="80"/>
      <c r="PON2" s="80"/>
      <c r="POO2" s="80"/>
      <c r="POP2" s="80"/>
      <c r="POQ2" s="80"/>
      <c r="POR2" s="80"/>
      <c r="POS2" s="80"/>
      <c r="POT2" s="80"/>
      <c r="POU2" s="80"/>
      <c r="POV2" s="80"/>
      <c r="POW2" s="80"/>
      <c r="POX2" s="80"/>
      <c r="POY2" s="80"/>
      <c r="POZ2" s="80"/>
      <c r="PPA2" s="80"/>
      <c r="PPB2" s="80"/>
      <c r="PPC2" s="80"/>
      <c r="PPD2" s="80"/>
      <c r="PPE2" s="80"/>
      <c r="PPF2" s="80"/>
      <c r="PPG2" s="80"/>
      <c r="PPH2" s="80"/>
      <c r="PPI2" s="80"/>
      <c r="PPJ2" s="80"/>
      <c r="PPK2" s="80"/>
      <c r="PPL2" s="80"/>
      <c r="PPM2" s="80"/>
      <c r="PPN2" s="80"/>
      <c r="PPO2" s="80"/>
      <c r="PPP2" s="80"/>
      <c r="PPQ2" s="80"/>
      <c r="PPR2" s="80"/>
      <c r="PPS2" s="80"/>
      <c r="PPT2" s="80"/>
      <c r="PPU2" s="80"/>
      <c r="PPV2" s="80"/>
      <c r="PPW2" s="80"/>
      <c r="PPX2" s="80"/>
      <c r="PPY2" s="80"/>
      <c r="PPZ2" s="80"/>
      <c r="PQA2" s="80"/>
      <c r="PQB2" s="80"/>
      <c r="PQC2" s="80"/>
      <c r="PQD2" s="80"/>
      <c r="PQE2" s="80"/>
      <c r="PQF2" s="80"/>
      <c r="PQG2" s="80"/>
      <c r="PQH2" s="80"/>
      <c r="PQI2" s="80"/>
      <c r="PQJ2" s="80"/>
      <c r="PQK2" s="80"/>
      <c r="PQL2" s="80"/>
      <c r="PQM2" s="80"/>
      <c r="PQN2" s="80"/>
      <c r="PQO2" s="80"/>
      <c r="PQP2" s="80"/>
      <c r="PQQ2" s="80"/>
      <c r="PQR2" s="80"/>
      <c r="PQS2" s="80"/>
      <c r="PQT2" s="80"/>
      <c r="PQU2" s="80"/>
      <c r="PQV2" s="80"/>
      <c r="PQW2" s="80"/>
      <c r="PQX2" s="80"/>
      <c r="PQY2" s="80"/>
      <c r="PQZ2" s="80"/>
      <c r="PRA2" s="80"/>
      <c r="PRB2" s="80"/>
      <c r="PRC2" s="80"/>
      <c r="PRD2" s="80"/>
      <c r="PRE2" s="80"/>
      <c r="PRF2" s="80"/>
      <c r="PRG2" s="80"/>
      <c r="PRH2" s="80"/>
      <c r="PRI2" s="80"/>
      <c r="PRJ2" s="80"/>
      <c r="PRK2" s="80"/>
      <c r="PRL2" s="80"/>
      <c r="PRM2" s="80"/>
      <c r="PRN2" s="80"/>
      <c r="PRO2" s="80"/>
      <c r="PRP2" s="80"/>
      <c r="PRQ2" s="80"/>
      <c r="PRR2" s="80"/>
      <c r="PRS2" s="80"/>
      <c r="PRT2" s="80"/>
      <c r="PRU2" s="80"/>
      <c r="PRV2" s="80"/>
      <c r="PRW2" s="80"/>
      <c r="PRX2" s="80"/>
      <c r="PRY2" s="80"/>
      <c r="PRZ2" s="80"/>
      <c r="PSA2" s="80"/>
      <c r="PSB2" s="80"/>
      <c r="PSC2" s="80"/>
      <c r="PSD2" s="80"/>
      <c r="PSE2" s="80"/>
      <c r="PSF2" s="80"/>
      <c r="PSG2" s="80"/>
      <c r="PSH2" s="80"/>
      <c r="PSI2" s="80"/>
      <c r="PSJ2" s="80"/>
      <c r="PSK2" s="80"/>
      <c r="PSL2" s="80"/>
      <c r="PSM2" s="80"/>
      <c r="PSN2" s="80"/>
      <c r="PSO2" s="80"/>
      <c r="PSP2" s="80"/>
      <c r="PSQ2" s="80"/>
      <c r="PSR2" s="80"/>
      <c r="PSS2" s="80"/>
      <c r="PST2" s="80"/>
      <c r="PSU2" s="80"/>
      <c r="PSV2" s="80"/>
      <c r="PSW2" s="80"/>
      <c r="PSX2" s="80"/>
      <c r="PSY2" s="80"/>
      <c r="PSZ2" s="80"/>
      <c r="PTA2" s="80"/>
      <c r="PTB2" s="80"/>
      <c r="PTC2" s="80"/>
      <c r="PTD2" s="80"/>
      <c r="PTE2" s="80"/>
      <c r="PTF2" s="80"/>
      <c r="PTG2" s="80"/>
      <c r="PTH2" s="80"/>
      <c r="PTI2" s="80"/>
      <c r="PTJ2" s="80"/>
      <c r="PTK2" s="80"/>
      <c r="PTL2" s="80"/>
      <c r="PTM2" s="80"/>
      <c r="PTN2" s="80"/>
      <c r="PTO2" s="80"/>
      <c r="PTP2" s="80"/>
      <c r="PTQ2" s="80"/>
      <c r="PTR2" s="80"/>
      <c r="PTS2" s="80"/>
      <c r="PTT2" s="80"/>
      <c r="PTU2" s="80"/>
      <c r="PTV2" s="80"/>
      <c r="PTW2" s="80"/>
      <c r="PTX2" s="80"/>
      <c r="PTY2" s="80"/>
      <c r="PTZ2" s="80"/>
      <c r="PUA2" s="80"/>
      <c r="PUB2" s="80"/>
      <c r="PUC2" s="80"/>
      <c r="PUD2" s="80"/>
      <c r="PUE2" s="80"/>
      <c r="PUF2" s="80"/>
      <c r="PUG2" s="80"/>
      <c r="PUH2" s="80"/>
      <c r="PUI2" s="80"/>
      <c r="PUJ2" s="80"/>
      <c r="PUK2" s="80"/>
      <c r="PUL2" s="80"/>
      <c r="PUM2" s="80"/>
      <c r="PUN2" s="80"/>
      <c r="PUO2" s="80"/>
      <c r="PUP2" s="80"/>
      <c r="PUQ2" s="80"/>
      <c r="PUR2" s="80"/>
      <c r="PUS2" s="80"/>
      <c r="PUT2" s="80"/>
      <c r="PUU2" s="80"/>
      <c r="PUV2" s="80"/>
      <c r="PUW2" s="80"/>
      <c r="PUX2" s="80"/>
      <c r="PUY2" s="80"/>
      <c r="PUZ2" s="80"/>
      <c r="PVA2" s="80"/>
      <c r="PVB2" s="80"/>
      <c r="PVC2" s="80"/>
      <c r="PVD2" s="80"/>
      <c r="PVE2" s="80"/>
      <c r="PVF2" s="80"/>
      <c r="PVG2" s="80"/>
      <c r="PVH2" s="80"/>
      <c r="PVI2" s="80"/>
      <c r="PVJ2" s="80"/>
      <c r="PVK2" s="80"/>
      <c r="PVL2" s="80"/>
      <c r="PVM2" s="80"/>
      <c r="PVN2" s="80"/>
      <c r="PVO2" s="80"/>
      <c r="PVP2" s="80"/>
      <c r="PVQ2" s="80"/>
      <c r="PVR2" s="80"/>
      <c r="PVS2" s="80"/>
      <c r="PVT2" s="80"/>
      <c r="PVU2" s="80"/>
      <c r="PVV2" s="80"/>
      <c r="PVW2" s="80"/>
      <c r="PVX2" s="80"/>
      <c r="PVY2" s="80"/>
      <c r="PVZ2" s="80"/>
      <c r="PWA2" s="80"/>
      <c r="PWB2" s="80"/>
      <c r="PWC2" s="80"/>
      <c r="PWD2" s="80"/>
      <c r="PWE2" s="80"/>
      <c r="PWF2" s="80"/>
      <c r="PWG2" s="80"/>
      <c r="PWH2" s="80"/>
      <c r="PWI2" s="80"/>
      <c r="PWJ2" s="80"/>
      <c r="PWK2" s="80"/>
      <c r="PWL2" s="80"/>
      <c r="PWM2" s="80"/>
      <c r="PWN2" s="80"/>
      <c r="PWO2" s="80"/>
      <c r="PWP2" s="80"/>
      <c r="PWQ2" s="80"/>
      <c r="PWR2" s="80"/>
      <c r="PWS2" s="80"/>
      <c r="PWT2" s="80"/>
      <c r="PWU2" s="80"/>
      <c r="PWV2" s="80"/>
      <c r="PWW2" s="80"/>
      <c r="PWX2" s="80"/>
      <c r="PWY2" s="80"/>
      <c r="PWZ2" s="80"/>
      <c r="PXA2" s="80"/>
      <c r="PXB2" s="80"/>
      <c r="PXC2" s="80"/>
      <c r="PXD2" s="80"/>
      <c r="PXE2" s="80"/>
      <c r="PXF2" s="80"/>
      <c r="PXG2" s="80"/>
      <c r="PXH2" s="80"/>
      <c r="PXI2" s="80"/>
      <c r="PXJ2" s="80"/>
      <c r="PXK2" s="80"/>
      <c r="PXL2" s="80"/>
      <c r="PXM2" s="80"/>
      <c r="PXN2" s="80"/>
      <c r="PXO2" s="80"/>
      <c r="PXP2" s="80"/>
      <c r="PXQ2" s="80"/>
      <c r="PXR2" s="80"/>
      <c r="PXS2" s="80"/>
      <c r="PXT2" s="80"/>
      <c r="PXU2" s="80"/>
      <c r="PXV2" s="80"/>
      <c r="PXW2" s="80"/>
      <c r="PXX2" s="80"/>
      <c r="PXY2" s="80"/>
      <c r="PXZ2" s="80"/>
      <c r="PYA2" s="80"/>
      <c r="PYB2" s="80"/>
      <c r="PYC2" s="80"/>
      <c r="PYD2" s="80"/>
      <c r="PYE2" s="80"/>
      <c r="PYF2" s="80"/>
      <c r="PYG2" s="80"/>
      <c r="PYH2" s="80"/>
      <c r="PYI2" s="80"/>
      <c r="PYJ2" s="80"/>
      <c r="PYK2" s="80"/>
      <c r="PYL2" s="80"/>
      <c r="PYM2" s="80"/>
      <c r="PYN2" s="80"/>
      <c r="PYO2" s="80"/>
      <c r="PYP2" s="80"/>
      <c r="PYQ2" s="80"/>
      <c r="PYR2" s="80"/>
      <c r="PYS2" s="80"/>
      <c r="PYT2" s="80"/>
      <c r="PYU2" s="80"/>
      <c r="PYV2" s="80"/>
      <c r="PYW2" s="80"/>
      <c r="PYX2" s="80"/>
      <c r="PYY2" s="80"/>
      <c r="PYZ2" s="80"/>
      <c r="PZA2" s="80"/>
      <c r="PZB2" s="80"/>
      <c r="PZC2" s="80"/>
      <c r="PZD2" s="80"/>
      <c r="PZE2" s="80"/>
      <c r="PZF2" s="80"/>
      <c r="PZG2" s="80"/>
      <c r="PZH2" s="80"/>
      <c r="PZI2" s="80"/>
      <c r="PZJ2" s="80"/>
      <c r="PZK2" s="80"/>
      <c r="PZL2" s="80"/>
      <c r="PZM2" s="80"/>
      <c r="PZN2" s="80"/>
      <c r="PZO2" s="80"/>
      <c r="PZP2" s="80"/>
      <c r="PZQ2" s="80"/>
      <c r="PZR2" s="80"/>
      <c r="PZS2" s="80"/>
      <c r="PZT2" s="80"/>
      <c r="PZU2" s="80"/>
      <c r="PZV2" s="80"/>
      <c r="PZW2" s="80"/>
      <c r="PZX2" s="80"/>
      <c r="PZY2" s="80"/>
      <c r="PZZ2" s="80"/>
      <c r="QAA2" s="80"/>
      <c r="QAB2" s="80"/>
      <c r="QAC2" s="80"/>
      <c r="QAD2" s="80"/>
      <c r="QAE2" s="80"/>
      <c r="QAF2" s="80"/>
      <c r="QAG2" s="80"/>
      <c r="QAH2" s="80"/>
      <c r="QAI2" s="80"/>
      <c r="QAJ2" s="80"/>
      <c r="QAK2" s="80"/>
      <c r="QAL2" s="80"/>
      <c r="QAM2" s="80"/>
      <c r="QAN2" s="80"/>
      <c r="QAO2" s="80"/>
      <c r="QAP2" s="80"/>
      <c r="QAQ2" s="80"/>
      <c r="QAR2" s="80"/>
      <c r="QAS2" s="80"/>
      <c r="QAT2" s="80"/>
      <c r="QAU2" s="80"/>
      <c r="QAV2" s="80"/>
      <c r="QAW2" s="80"/>
      <c r="QAX2" s="80"/>
      <c r="QAY2" s="80"/>
      <c r="QAZ2" s="80"/>
      <c r="QBA2" s="80"/>
      <c r="QBB2" s="80"/>
      <c r="QBC2" s="80"/>
      <c r="QBD2" s="80"/>
      <c r="QBE2" s="80"/>
      <c r="QBF2" s="80"/>
      <c r="QBG2" s="80"/>
      <c r="QBH2" s="80"/>
      <c r="QBI2" s="80"/>
      <c r="QBJ2" s="80"/>
      <c r="QBK2" s="80"/>
      <c r="QBL2" s="80"/>
      <c r="QBM2" s="80"/>
      <c r="QBN2" s="80"/>
      <c r="QBO2" s="80"/>
      <c r="QBP2" s="80"/>
      <c r="QBQ2" s="80"/>
      <c r="QBR2" s="80"/>
      <c r="QBS2" s="80"/>
      <c r="QBT2" s="80"/>
      <c r="QBU2" s="80"/>
      <c r="QBV2" s="80"/>
      <c r="QBW2" s="80"/>
      <c r="QBX2" s="80"/>
      <c r="QBY2" s="80"/>
      <c r="QBZ2" s="80"/>
      <c r="QCA2" s="80"/>
      <c r="QCB2" s="80"/>
      <c r="QCC2" s="80"/>
      <c r="QCD2" s="80"/>
      <c r="QCE2" s="80"/>
      <c r="QCF2" s="80"/>
      <c r="QCG2" s="80"/>
      <c r="QCH2" s="80"/>
      <c r="QCI2" s="80"/>
      <c r="QCJ2" s="80"/>
      <c r="QCK2" s="80"/>
      <c r="QCL2" s="80"/>
      <c r="QCM2" s="80"/>
      <c r="QCN2" s="80"/>
      <c r="QCO2" s="80"/>
      <c r="QCP2" s="80"/>
      <c r="QCQ2" s="80"/>
      <c r="QCR2" s="80"/>
      <c r="QCS2" s="80"/>
      <c r="QCT2" s="80"/>
      <c r="QCU2" s="80"/>
      <c r="QCV2" s="80"/>
      <c r="QCW2" s="80"/>
      <c r="QCX2" s="80"/>
      <c r="QCY2" s="80"/>
      <c r="QCZ2" s="80"/>
      <c r="QDA2" s="80"/>
      <c r="QDB2" s="80"/>
      <c r="QDC2" s="80"/>
      <c r="QDD2" s="80"/>
      <c r="QDE2" s="80"/>
      <c r="QDF2" s="80"/>
      <c r="QDG2" s="80"/>
      <c r="QDH2" s="80"/>
      <c r="QDI2" s="80"/>
      <c r="QDJ2" s="80"/>
      <c r="QDK2" s="80"/>
      <c r="QDL2" s="80"/>
      <c r="QDM2" s="80"/>
      <c r="QDN2" s="80"/>
      <c r="QDO2" s="80"/>
      <c r="QDP2" s="80"/>
      <c r="QDQ2" s="80"/>
      <c r="QDR2" s="80"/>
      <c r="QDS2" s="80"/>
      <c r="QDT2" s="80"/>
      <c r="QDU2" s="80"/>
      <c r="QDV2" s="80"/>
      <c r="QDW2" s="80"/>
      <c r="QDX2" s="80"/>
      <c r="QDY2" s="80"/>
      <c r="QDZ2" s="80"/>
      <c r="QEA2" s="80"/>
      <c r="QEB2" s="80"/>
      <c r="QEC2" s="80"/>
      <c r="QED2" s="80"/>
      <c r="QEE2" s="80"/>
      <c r="QEF2" s="80"/>
      <c r="QEG2" s="80"/>
      <c r="QEH2" s="80"/>
      <c r="QEI2" s="80"/>
      <c r="QEJ2" s="80"/>
      <c r="QEK2" s="80"/>
      <c r="QEL2" s="80"/>
      <c r="QEM2" s="80"/>
      <c r="QEN2" s="80"/>
      <c r="QEO2" s="80"/>
      <c r="QEP2" s="80"/>
      <c r="QEQ2" s="80"/>
      <c r="QER2" s="80"/>
      <c r="QES2" s="80"/>
      <c r="QET2" s="80"/>
      <c r="QEU2" s="80"/>
      <c r="QEV2" s="80"/>
      <c r="QEW2" s="80"/>
      <c r="QEX2" s="80"/>
      <c r="QEY2" s="80"/>
      <c r="QEZ2" s="80"/>
      <c r="QFA2" s="80"/>
      <c r="QFB2" s="80"/>
      <c r="QFC2" s="80"/>
      <c r="QFD2" s="80"/>
      <c r="QFE2" s="80"/>
      <c r="QFF2" s="80"/>
      <c r="QFG2" s="80"/>
      <c r="QFH2" s="80"/>
      <c r="QFI2" s="80"/>
      <c r="QFJ2" s="80"/>
      <c r="QFK2" s="80"/>
      <c r="QFL2" s="80"/>
      <c r="QFM2" s="80"/>
      <c r="QFN2" s="80"/>
      <c r="QFO2" s="80"/>
      <c r="QFP2" s="80"/>
      <c r="QFQ2" s="80"/>
      <c r="QFR2" s="80"/>
      <c r="QFS2" s="80"/>
      <c r="QFT2" s="80"/>
      <c r="QFU2" s="80"/>
      <c r="QFV2" s="80"/>
      <c r="QFW2" s="80"/>
      <c r="QFX2" s="80"/>
      <c r="QFY2" s="80"/>
      <c r="QFZ2" s="80"/>
      <c r="QGA2" s="80"/>
      <c r="QGB2" s="80"/>
      <c r="QGC2" s="80"/>
      <c r="QGD2" s="80"/>
      <c r="QGE2" s="80"/>
      <c r="QGF2" s="80"/>
      <c r="QGG2" s="80"/>
      <c r="QGH2" s="80"/>
      <c r="QGI2" s="80"/>
      <c r="QGJ2" s="80"/>
      <c r="QGK2" s="80"/>
      <c r="QGL2" s="80"/>
      <c r="QGM2" s="80"/>
      <c r="QGN2" s="80"/>
      <c r="QGO2" s="80"/>
      <c r="QGP2" s="80"/>
      <c r="QGQ2" s="80"/>
      <c r="QGR2" s="80"/>
      <c r="QGS2" s="80"/>
      <c r="QGT2" s="80"/>
      <c r="QGU2" s="80"/>
      <c r="QGV2" s="80"/>
      <c r="QGW2" s="80"/>
      <c r="QGX2" s="80"/>
      <c r="QGY2" s="80"/>
      <c r="QGZ2" s="80"/>
      <c r="QHA2" s="80"/>
      <c r="QHB2" s="80"/>
      <c r="QHC2" s="80"/>
      <c r="QHD2" s="80"/>
      <c r="QHE2" s="80"/>
      <c r="QHF2" s="80"/>
      <c r="QHG2" s="80"/>
      <c r="QHH2" s="80"/>
      <c r="QHI2" s="80"/>
      <c r="QHJ2" s="80"/>
      <c r="QHK2" s="80"/>
      <c r="QHL2" s="80"/>
      <c r="QHM2" s="80"/>
      <c r="QHN2" s="80"/>
      <c r="QHO2" s="80"/>
      <c r="QHP2" s="80"/>
      <c r="QHQ2" s="80"/>
      <c r="QHR2" s="80"/>
      <c r="QHS2" s="80"/>
      <c r="QHT2" s="80"/>
      <c r="QHU2" s="80"/>
      <c r="QHV2" s="80"/>
      <c r="QHW2" s="80"/>
      <c r="QHX2" s="80"/>
      <c r="QHY2" s="80"/>
      <c r="QHZ2" s="80"/>
      <c r="QIA2" s="80"/>
      <c r="QIB2" s="80"/>
      <c r="QIC2" s="80"/>
      <c r="QID2" s="80"/>
      <c r="QIE2" s="80"/>
      <c r="QIF2" s="80"/>
      <c r="QIG2" s="80"/>
      <c r="QIH2" s="80"/>
      <c r="QII2" s="80"/>
      <c r="QIJ2" s="80"/>
      <c r="QIK2" s="80"/>
      <c r="QIL2" s="80"/>
      <c r="QIM2" s="80"/>
      <c r="QIN2" s="80"/>
      <c r="QIO2" s="80"/>
      <c r="QIP2" s="80"/>
      <c r="QIQ2" s="80"/>
      <c r="QIR2" s="80"/>
      <c r="QIS2" s="80"/>
      <c r="QIT2" s="80"/>
      <c r="QIU2" s="80"/>
      <c r="QIV2" s="80"/>
      <c r="QIW2" s="80"/>
      <c r="QIX2" s="80"/>
      <c r="QIY2" s="80"/>
      <c r="QIZ2" s="80"/>
      <c r="QJA2" s="80"/>
      <c r="QJB2" s="80"/>
      <c r="QJC2" s="80"/>
      <c r="QJD2" s="80"/>
      <c r="QJE2" s="80"/>
      <c r="QJF2" s="80"/>
      <c r="QJG2" s="80"/>
      <c r="QJH2" s="80"/>
      <c r="QJI2" s="80"/>
      <c r="QJJ2" s="80"/>
      <c r="QJK2" s="80"/>
      <c r="QJL2" s="80"/>
      <c r="QJM2" s="80"/>
      <c r="QJN2" s="80"/>
      <c r="QJO2" s="80"/>
      <c r="QJP2" s="80"/>
      <c r="QJQ2" s="80"/>
      <c r="QJR2" s="80"/>
      <c r="QJS2" s="80"/>
      <c r="QJT2" s="80"/>
      <c r="QJU2" s="80"/>
      <c r="QJV2" s="80"/>
      <c r="QJW2" s="80"/>
      <c r="QJX2" s="80"/>
      <c r="QJY2" s="80"/>
      <c r="QJZ2" s="80"/>
      <c r="QKA2" s="80"/>
      <c r="QKB2" s="80"/>
      <c r="QKC2" s="80"/>
      <c r="QKD2" s="80"/>
      <c r="QKE2" s="80"/>
      <c r="QKF2" s="80"/>
      <c r="QKG2" s="80"/>
      <c r="QKH2" s="80"/>
      <c r="QKI2" s="80"/>
      <c r="QKJ2" s="80"/>
      <c r="QKK2" s="80"/>
      <c r="QKL2" s="80"/>
      <c r="QKM2" s="80"/>
      <c r="QKN2" s="80"/>
      <c r="QKO2" s="80"/>
      <c r="QKP2" s="80"/>
      <c r="QKQ2" s="80"/>
      <c r="QKR2" s="80"/>
      <c r="QKS2" s="80"/>
      <c r="QKT2" s="80"/>
      <c r="QKU2" s="80"/>
      <c r="QKV2" s="80"/>
      <c r="QKW2" s="80"/>
      <c r="QKX2" s="80"/>
      <c r="QKY2" s="80"/>
      <c r="QKZ2" s="80"/>
      <c r="QLA2" s="80"/>
      <c r="QLB2" s="80"/>
      <c r="QLC2" s="80"/>
      <c r="QLD2" s="80"/>
      <c r="QLE2" s="80"/>
      <c r="QLF2" s="80"/>
      <c r="QLG2" s="80"/>
      <c r="QLH2" s="80"/>
      <c r="QLI2" s="80"/>
      <c r="QLJ2" s="80"/>
      <c r="QLK2" s="80"/>
      <c r="QLL2" s="80"/>
      <c r="QLM2" s="80"/>
      <c r="QLN2" s="80"/>
      <c r="QLO2" s="80"/>
      <c r="QLP2" s="80"/>
      <c r="QLQ2" s="80"/>
      <c r="QLR2" s="80"/>
      <c r="QLS2" s="80"/>
      <c r="QLT2" s="80"/>
      <c r="QLU2" s="80"/>
      <c r="QLV2" s="80"/>
      <c r="QLW2" s="80"/>
      <c r="QLX2" s="80"/>
      <c r="QLY2" s="80"/>
      <c r="QLZ2" s="80"/>
      <c r="QMA2" s="80"/>
      <c r="QMB2" s="80"/>
      <c r="QMC2" s="80"/>
      <c r="QMD2" s="80"/>
      <c r="QME2" s="80"/>
      <c r="QMF2" s="80"/>
      <c r="QMG2" s="80"/>
      <c r="QMH2" s="80"/>
      <c r="QMI2" s="80"/>
      <c r="QMJ2" s="80"/>
      <c r="QMK2" s="80"/>
      <c r="QML2" s="80"/>
      <c r="QMM2" s="80"/>
      <c r="QMN2" s="80"/>
      <c r="QMO2" s="80"/>
      <c r="QMP2" s="80"/>
      <c r="QMQ2" s="80"/>
      <c r="QMR2" s="80"/>
      <c r="QMS2" s="80"/>
      <c r="QMT2" s="80"/>
      <c r="QMU2" s="80"/>
      <c r="QMV2" s="80"/>
      <c r="QMW2" s="80"/>
      <c r="QMX2" s="80"/>
      <c r="QMY2" s="80"/>
      <c r="QMZ2" s="80"/>
      <c r="QNA2" s="80"/>
      <c r="QNB2" s="80"/>
      <c r="QNC2" s="80"/>
      <c r="QND2" s="80"/>
      <c r="QNE2" s="80"/>
      <c r="QNF2" s="80"/>
      <c r="QNG2" s="80"/>
      <c r="QNH2" s="80"/>
      <c r="QNI2" s="80"/>
      <c r="QNJ2" s="80"/>
      <c r="QNK2" s="80"/>
      <c r="QNL2" s="80"/>
      <c r="QNM2" s="80"/>
      <c r="QNN2" s="80"/>
      <c r="QNO2" s="80"/>
      <c r="QNP2" s="80"/>
      <c r="QNQ2" s="80"/>
      <c r="QNR2" s="80"/>
      <c r="QNS2" s="80"/>
      <c r="QNT2" s="80"/>
      <c r="QNU2" s="80"/>
      <c r="QNV2" s="80"/>
      <c r="QNW2" s="80"/>
      <c r="QNX2" s="80"/>
      <c r="QNY2" s="80"/>
      <c r="QNZ2" s="80"/>
      <c r="QOA2" s="80"/>
      <c r="QOB2" s="80"/>
      <c r="QOC2" s="80"/>
      <c r="QOD2" s="80"/>
      <c r="QOE2" s="80"/>
      <c r="QOF2" s="80"/>
      <c r="QOG2" s="80"/>
      <c r="QOH2" s="80"/>
      <c r="QOI2" s="80"/>
      <c r="QOJ2" s="80"/>
      <c r="QOK2" s="80"/>
      <c r="QOL2" s="80"/>
      <c r="QOM2" s="80"/>
      <c r="QON2" s="80"/>
      <c r="QOO2" s="80"/>
      <c r="QOP2" s="80"/>
      <c r="QOQ2" s="80"/>
      <c r="QOR2" s="80"/>
      <c r="QOS2" s="80"/>
      <c r="QOT2" s="80"/>
      <c r="QOU2" s="80"/>
      <c r="QOV2" s="80"/>
      <c r="QOW2" s="80"/>
      <c r="QOX2" s="80"/>
      <c r="QOY2" s="80"/>
      <c r="QOZ2" s="80"/>
      <c r="QPA2" s="80"/>
      <c r="QPB2" s="80"/>
      <c r="QPC2" s="80"/>
      <c r="QPD2" s="80"/>
      <c r="QPE2" s="80"/>
      <c r="QPF2" s="80"/>
      <c r="QPG2" s="80"/>
      <c r="QPH2" s="80"/>
      <c r="QPI2" s="80"/>
      <c r="QPJ2" s="80"/>
      <c r="QPK2" s="80"/>
      <c r="QPL2" s="80"/>
      <c r="QPM2" s="80"/>
      <c r="QPN2" s="80"/>
      <c r="QPO2" s="80"/>
      <c r="QPP2" s="80"/>
      <c r="QPQ2" s="80"/>
      <c r="QPR2" s="80"/>
      <c r="QPS2" s="80"/>
      <c r="QPT2" s="80"/>
      <c r="QPU2" s="80"/>
      <c r="QPV2" s="80"/>
      <c r="QPW2" s="80"/>
      <c r="QPX2" s="80"/>
      <c r="QPY2" s="80"/>
      <c r="QPZ2" s="80"/>
      <c r="QQA2" s="80"/>
      <c r="QQB2" s="80"/>
      <c r="QQC2" s="80"/>
      <c r="QQD2" s="80"/>
      <c r="QQE2" s="80"/>
      <c r="QQF2" s="80"/>
      <c r="QQG2" s="80"/>
      <c r="QQH2" s="80"/>
      <c r="QQI2" s="80"/>
      <c r="QQJ2" s="80"/>
      <c r="QQK2" s="80"/>
      <c r="QQL2" s="80"/>
      <c r="QQM2" s="80"/>
      <c r="QQN2" s="80"/>
      <c r="QQO2" s="80"/>
      <c r="QQP2" s="80"/>
      <c r="QQQ2" s="80"/>
      <c r="QQR2" s="80"/>
      <c r="QQS2" s="80"/>
      <c r="QQT2" s="80"/>
      <c r="QQU2" s="80"/>
      <c r="QQV2" s="80"/>
      <c r="QQW2" s="80"/>
      <c r="QQX2" s="80"/>
      <c r="QQY2" s="80"/>
      <c r="QQZ2" s="80"/>
      <c r="QRA2" s="80"/>
      <c r="QRB2" s="80"/>
      <c r="QRC2" s="80"/>
      <c r="QRD2" s="80"/>
      <c r="QRE2" s="80"/>
      <c r="QRF2" s="80"/>
      <c r="QRG2" s="80"/>
      <c r="QRH2" s="80"/>
      <c r="QRI2" s="80"/>
      <c r="QRJ2" s="80"/>
      <c r="QRK2" s="80"/>
      <c r="QRL2" s="80"/>
      <c r="QRM2" s="80"/>
      <c r="QRN2" s="80"/>
      <c r="QRO2" s="80"/>
      <c r="QRP2" s="80"/>
      <c r="QRQ2" s="80"/>
      <c r="QRR2" s="80"/>
      <c r="QRS2" s="80"/>
      <c r="QRT2" s="80"/>
      <c r="QRU2" s="80"/>
      <c r="QRV2" s="80"/>
      <c r="QRW2" s="80"/>
      <c r="QRX2" s="80"/>
      <c r="QRY2" s="80"/>
      <c r="QRZ2" s="80"/>
      <c r="QSA2" s="80"/>
      <c r="QSB2" s="80"/>
      <c r="QSC2" s="80"/>
      <c r="QSD2" s="80"/>
      <c r="QSE2" s="80"/>
      <c r="QSF2" s="80"/>
      <c r="QSG2" s="80"/>
      <c r="QSH2" s="80"/>
      <c r="QSI2" s="80"/>
      <c r="QSJ2" s="80"/>
      <c r="QSK2" s="80"/>
      <c r="QSL2" s="80"/>
      <c r="QSM2" s="80"/>
      <c r="QSN2" s="80"/>
      <c r="QSO2" s="80"/>
      <c r="QSP2" s="80"/>
      <c r="QSQ2" s="80"/>
      <c r="QSR2" s="80"/>
      <c r="QSS2" s="80"/>
      <c r="QST2" s="80"/>
      <c r="QSU2" s="80"/>
      <c r="QSV2" s="80"/>
      <c r="QSW2" s="80"/>
      <c r="QSX2" s="80"/>
      <c r="QSY2" s="80"/>
      <c r="QSZ2" s="80"/>
      <c r="QTA2" s="80"/>
      <c r="QTB2" s="80"/>
      <c r="QTC2" s="80"/>
      <c r="QTD2" s="80"/>
      <c r="QTE2" s="80"/>
      <c r="QTF2" s="80"/>
      <c r="QTG2" s="80"/>
      <c r="QTH2" s="80"/>
      <c r="QTI2" s="80"/>
      <c r="QTJ2" s="80"/>
      <c r="QTK2" s="80"/>
      <c r="QTL2" s="80"/>
      <c r="QTM2" s="80"/>
      <c r="QTN2" s="80"/>
      <c r="QTO2" s="80"/>
      <c r="QTP2" s="80"/>
      <c r="QTQ2" s="80"/>
      <c r="QTR2" s="80"/>
      <c r="QTS2" s="80"/>
      <c r="QTT2" s="80"/>
      <c r="QTU2" s="80"/>
      <c r="QTV2" s="80"/>
      <c r="QTW2" s="80"/>
      <c r="QTX2" s="80"/>
      <c r="QTY2" s="80"/>
      <c r="QTZ2" s="80"/>
      <c r="QUA2" s="80"/>
      <c r="QUB2" s="80"/>
      <c r="QUC2" s="80"/>
      <c r="QUD2" s="80"/>
      <c r="QUE2" s="80"/>
      <c r="QUF2" s="80"/>
      <c r="QUG2" s="80"/>
      <c r="QUH2" s="80"/>
      <c r="QUI2" s="80"/>
      <c r="QUJ2" s="80"/>
      <c r="QUK2" s="80"/>
      <c r="QUL2" s="80"/>
      <c r="QUM2" s="80"/>
      <c r="QUN2" s="80"/>
      <c r="QUO2" s="80"/>
      <c r="QUP2" s="80"/>
      <c r="QUQ2" s="80"/>
      <c r="QUR2" s="80"/>
      <c r="QUS2" s="80"/>
      <c r="QUT2" s="80"/>
      <c r="QUU2" s="80"/>
      <c r="QUV2" s="80"/>
      <c r="QUW2" s="80"/>
      <c r="QUX2" s="80"/>
      <c r="QUY2" s="80"/>
      <c r="QUZ2" s="80"/>
      <c r="QVA2" s="80"/>
      <c r="QVB2" s="80"/>
      <c r="QVC2" s="80"/>
      <c r="QVD2" s="80"/>
      <c r="QVE2" s="80"/>
      <c r="QVF2" s="80"/>
      <c r="QVG2" s="80"/>
      <c r="QVH2" s="80"/>
      <c r="QVI2" s="80"/>
      <c r="QVJ2" s="80"/>
      <c r="QVK2" s="80"/>
      <c r="QVL2" s="80"/>
      <c r="QVM2" s="80"/>
      <c r="QVN2" s="80"/>
      <c r="QVO2" s="80"/>
      <c r="QVP2" s="80"/>
      <c r="QVQ2" s="80"/>
      <c r="QVR2" s="80"/>
      <c r="QVS2" s="80"/>
      <c r="QVT2" s="80"/>
      <c r="QVU2" s="80"/>
      <c r="QVV2" s="80"/>
      <c r="QVW2" s="80"/>
      <c r="QVX2" s="80"/>
      <c r="QVY2" s="80"/>
      <c r="QVZ2" s="80"/>
      <c r="QWA2" s="80"/>
      <c r="QWB2" s="80"/>
      <c r="QWC2" s="80"/>
      <c r="QWD2" s="80"/>
      <c r="QWE2" s="80"/>
      <c r="QWF2" s="80"/>
      <c r="QWG2" s="80"/>
      <c r="QWH2" s="80"/>
      <c r="QWI2" s="80"/>
      <c r="QWJ2" s="80"/>
      <c r="QWK2" s="80"/>
      <c r="QWL2" s="80"/>
      <c r="QWM2" s="80"/>
      <c r="QWN2" s="80"/>
      <c r="QWO2" s="80"/>
      <c r="QWP2" s="80"/>
      <c r="QWQ2" s="80"/>
      <c r="QWR2" s="80"/>
      <c r="QWS2" s="80"/>
      <c r="QWT2" s="80"/>
      <c r="QWU2" s="80"/>
      <c r="QWV2" s="80"/>
      <c r="QWW2" s="80"/>
      <c r="QWX2" s="80"/>
      <c r="QWY2" s="80"/>
      <c r="QWZ2" s="80"/>
      <c r="QXA2" s="80"/>
      <c r="QXB2" s="80"/>
      <c r="QXC2" s="80"/>
      <c r="QXD2" s="80"/>
      <c r="QXE2" s="80"/>
      <c r="QXF2" s="80"/>
      <c r="QXG2" s="80"/>
      <c r="QXH2" s="80"/>
      <c r="QXI2" s="80"/>
      <c r="QXJ2" s="80"/>
      <c r="QXK2" s="80"/>
      <c r="QXL2" s="80"/>
      <c r="QXM2" s="80"/>
      <c r="QXN2" s="80"/>
      <c r="QXO2" s="80"/>
      <c r="QXP2" s="80"/>
      <c r="QXQ2" s="80"/>
      <c r="QXR2" s="80"/>
      <c r="QXS2" s="80"/>
      <c r="QXT2" s="80"/>
      <c r="QXU2" s="80"/>
      <c r="QXV2" s="80"/>
      <c r="QXW2" s="80"/>
      <c r="QXX2" s="80"/>
      <c r="QXY2" s="80"/>
      <c r="QXZ2" s="80"/>
      <c r="QYA2" s="80"/>
      <c r="QYB2" s="80"/>
      <c r="QYC2" s="80"/>
      <c r="QYD2" s="80"/>
      <c r="QYE2" s="80"/>
      <c r="QYF2" s="80"/>
      <c r="QYG2" s="80"/>
      <c r="QYH2" s="80"/>
      <c r="QYI2" s="80"/>
      <c r="QYJ2" s="80"/>
      <c r="QYK2" s="80"/>
      <c r="QYL2" s="80"/>
      <c r="QYM2" s="80"/>
      <c r="QYN2" s="80"/>
      <c r="QYO2" s="80"/>
      <c r="QYP2" s="80"/>
      <c r="QYQ2" s="80"/>
      <c r="QYR2" s="80"/>
      <c r="QYS2" s="80"/>
      <c r="QYT2" s="80"/>
      <c r="QYU2" s="80"/>
      <c r="QYV2" s="80"/>
      <c r="QYW2" s="80"/>
      <c r="QYX2" s="80"/>
      <c r="QYY2" s="80"/>
      <c r="QYZ2" s="80"/>
      <c r="QZA2" s="80"/>
      <c r="QZB2" s="80"/>
      <c r="QZC2" s="80"/>
      <c r="QZD2" s="80"/>
      <c r="QZE2" s="80"/>
      <c r="QZF2" s="80"/>
      <c r="QZG2" s="80"/>
      <c r="QZH2" s="80"/>
      <c r="QZI2" s="80"/>
      <c r="QZJ2" s="80"/>
      <c r="QZK2" s="80"/>
      <c r="QZL2" s="80"/>
      <c r="QZM2" s="80"/>
      <c r="QZN2" s="80"/>
      <c r="QZO2" s="80"/>
      <c r="QZP2" s="80"/>
      <c r="QZQ2" s="80"/>
      <c r="QZR2" s="80"/>
      <c r="QZS2" s="80"/>
      <c r="QZT2" s="80"/>
      <c r="QZU2" s="80"/>
      <c r="QZV2" s="80"/>
      <c r="QZW2" s="80"/>
      <c r="QZX2" s="80"/>
      <c r="QZY2" s="80"/>
      <c r="QZZ2" s="80"/>
      <c r="RAA2" s="80"/>
      <c r="RAB2" s="80"/>
      <c r="RAC2" s="80"/>
      <c r="RAD2" s="80"/>
      <c r="RAE2" s="80"/>
      <c r="RAF2" s="80"/>
      <c r="RAG2" s="80"/>
      <c r="RAH2" s="80"/>
      <c r="RAI2" s="80"/>
      <c r="RAJ2" s="80"/>
      <c r="RAK2" s="80"/>
      <c r="RAL2" s="80"/>
      <c r="RAM2" s="80"/>
      <c r="RAN2" s="80"/>
      <c r="RAO2" s="80"/>
      <c r="RAP2" s="80"/>
      <c r="RAQ2" s="80"/>
      <c r="RAR2" s="80"/>
      <c r="RAS2" s="80"/>
      <c r="RAT2" s="80"/>
      <c r="RAU2" s="80"/>
      <c r="RAV2" s="80"/>
      <c r="RAW2" s="80"/>
      <c r="RAX2" s="80"/>
      <c r="RAY2" s="80"/>
      <c r="RAZ2" s="80"/>
      <c r="RBA2" s="80"/>
      <c r="RBB2" s="80"/>
      <c r="RBC2" s="80"/>
      <c r="RBD2" s="80"/>
      <c r="RBE2" s="80"/>
      <c r="RBF2" s="80"/>
      <c r="RBG2" s="80"/>
      <c r="RBH2" s="80"/>
      <c r="RBI2" s="80"/>
      <c r="RBJ2" s="80"/>
      <c r="RBK2" s="80"/>
      <c r="RBL2" s="80"/>
      <c r="RBM2" s="80"/>
      <c r="RBN2" s="80"/>
      <c r="RBO2" s="80"/>
      <c r="RBP2" s="80"/>
      <c r="RBQ2" s="80"/>
      <c r="RBR2" s="80"/>
      <c r="RBS2" s="80"/>
      <c r="RBT2" s="80"/>
      <c r="RBU2" s="80"/>
      <c r="RBV2" s="80"/>
      <c r="RBW2" s="80"/>
      <c r="RBX2" s="80"/>
      <c r="RBY2" s="80"/>
      <c r="RBZ2" s="80"/>
      <c r="RCA2" s="80"/>
      <c r="RCB2" s="80"/>
      <c r="RCC2" s="80"/>
      <c r="RCD2" s="80"/>
      <c r="RCE2" s="80"/>
      <c r="RCF2" s="80"/>
      <c r="RCG2" s="80"/>
      <c r="RCH2" s="80"/>
      <c r="RCI2" s="80"/>
      <c r="RCJ2" s="80"/>
      <c r="RCK2" s="80"/>
      <c r="RCL2" s="80"/>
      <c r="RCM2" s="80"/>
      <c r="RCN2" s="80"/>
      <c r="RCO2" s="80"/>
      <c r="RCP2" s="80"/>
      <c r="RCQ2" s="80"/>
      <c r="RCR2" s="80"/>
      <c r="RCS2" s="80"/>
      <c r="RCT2" s="80"/>
      <c r="RCU2" s="80"/>
      <c r="RCV2" s="80"/>
      <c r="RCW2" s="80"/>
      <c r="RCX2" s="80"/>
      <c r="RCY2" s="80"/>
      <c r="RCZ2" s="80"/>
      <c r="RDA2" s="80"/>
      <c r="RDB2" s="80"/>
      <c r="RDC2" s="80"/>
      <c r="RDD2" s="80"/>
      <c r="RDE2" s="80"/>
      <c r="RDF2" s="80"/>
      <c r="RDG2" s="80"/>
      <c r="RDH2" s="80"/>
      <c r="RDI2" s="80"/>
      <c r="RDJ2" s="80"/>
      <c r="RDK2" s="80"/>
      <c r="RDL2" s="80"/>
      <c r="RDM2" s="80"/>
      <c r="RDN2" s="80"/>
      <c r="RDO2" s="80"/>
      <c r="RDP2" s="80"/>
      <c r="RDQ2" s="80"/>
      <c r="RDR2" s="80"/>
      <c r="RDS2" s="80"/>
      <c r="RDT2" s="80"/>
      <c r="RDU2" s="80"/>
      <c r="RDV2" s="80"/>
      <c r="RDW2" s="80"/>
      <c r="RDX2" s="80"/>
      <c r="RDY2" s="80"/>
      <c r="RDZ2" s="80"/>
      <c r="REA2" s="80"/>
      <c r="REB2" s="80"/>
      <c r="REC2" s="80"/>
      <c r="RED2" s="80"/>
      <c r="REE2" s="80"/>
      <c r="REF2" s="80"/>
      <c r="REG2" s="80"/>
      <c r="REH2" s="80"/>
      <c r="REI2" s="80"/>
      <c r="REJ2" s="80"/>
      <c r="REK2" s="80"/>
      <c r="REL2" s="80"/>
      <c r="REM2" s="80"/>
      <c r="REN2" s="80"/>
      <c r="REO2" s="80"/>
      <c r="REP2" s="80"/>
      <c r="REQ2" s="80"/>
      <c r="RER2" s="80"/>
      <c r="RES2" s="80"/>
      <c r="RET2" s="80"/>
      <c r="REU2" s="80"/>
      <c r="REV2" s="80"/>
      <c r="REW2" s="80"/>
      <c r="REX2" s="80"/>
      <c r="REY2" s="80"/>
      <c r="REZ2" s="80"/>
      <c r="RFA2" s="80"/>
      <c r="RFB2" s="80"/>
      <c r="RFC2" s="80"/>
      <c r="RFD2" s="80"/>
      <c r="RFE2" s="80"/>
      <c r="RFF2" s="80"/>
      <c r="RFG2" s="80"/>
      <c r="RFH2" s="80"/>
      <c r="RFI2" s="80"/>
      <c r="RFJ2" s="80"/>
      <c r="RFK2" s="80"/>
      <c r="RFL2" s="80"/>
      <c r="RFM2" s="80"/>
      <c r="RFN2" s="80"/>
      <c r="RFO2" s="80"/>
      <c r="RFP2" s="80"/>
      <c r="RFQ2" s="80"/>
      <c r="RFR2" s="80"/>
      <c r="RFS2" s="80"/>
      <c r="RFT2" s="80"/>
      <c r="RFU2" s="80"/>
      <c r="RFV2" s="80"/>
      <c r="RFW2" s="80"/>
      <c r="RFX2" s="80"/>
      <c r="RFY2" s="80"/>
      <c r="RFZ2" s="80"/>
      <c r="RGA2" s="80"/>
      <c r="RGB2" s="80"/>
      <c r="RGC2" s="80"/>
      <c r="RGD2" s="80"/>
      <c r="RGE2" s="80"/>
      <c r="RGF2" s="80"/>
      <c r="RGG2" s="80"/>
      <c r="RGH2" s="80"/>
      <c r="RGI2" s="80"/>
      <c r="RGJ2" s="80"/>
      <c r="RGK2" s="80"/>
      <c r="RGL2" s="80"/>
      <c r="RGM2" s="80"/>
      <c r="RGN2" s="80"/>
      <c r="RGO2" s="80"/>
      <c r="RGP2" s="80"/>
      <c r="RGQ2" s="80"/>
      <c r="RGR2" s="80"/>
      <c r="RGS2" s="80"/>
      <c r="RGT2" s="80"/>
      <c r="RGU2" s="80"/>
      <c r="RGV2" s="80"/>
      <c r="RGW2" s="80"/>
      <c r="RGX2" s="80"/>
      <c r="RGY2" s="80"/>
      <c r="RGZ2" s="80"/>
      <c r="RHA2" s="80"/>
      <c r="RHB2" s="80"/>
      <c r="RHC2" s="80"/>
      <c r="RHD2" s="80"/>
      <c r="RHE2" s="80"/>
      <c r="RHF2" s="80"/>
      <c r="RHG2" s="80"/>
      <c r="RHH2" s="80"/>
      <c r="RHI2" s="80"/>
      <c r="RHJ2" s="80"/>
      <c r="RHK2" s="80"/>
      <c r="RHL2" s="80"/>
      <c r="RHM2" s="80"/>
      <c r="RHN2" s="80"/>
      <c r="RHO2" s="80"/>
      <c r="RHP2" s="80"/>
      <c r="RHQ2" s="80"/>
      <c r="RHR2" s="80"/>
      <c r="RHS2" s="80"/>
      <c r="RHT2" s="80"/>
      <c r="RHU2" s="80"/>
      <c r="RHV2" s="80"/>
      <c r="RHW2" s="80"/>
      <c r="RHX2" s="80"/>
      <c r="RHY2" s="80"/>
      <c r="RHZ2" s="80"/>
      <c r="RIA2" s="80"/>
      <c r="RIB2" s="80"/>
      <c r="RIC2" s="80"/>
      <c r="RID2" s="80"/>
      <c r="RIE2" s="80"/>
      <c r="RIF2" s="80"/>
      <c r="RIG2" s="80"/>
      <c r="RIH2" s="80"/>
      <c r="RII2" s="80"/>
      <c r="RIJ2" s="80"/>
      <c r="RIK2" s="80"/>
      <c r="RIL2" s="80"/>
      <c r="RIM2" s="80"/>
      <c r="RIN2" s="80"/>
      <c r="RIO2" s="80"/>
      <c r="RIP2" s="80"/>
      <c r="RIQ2" s="80"/>
      <c r="RIR2" s="80"/>
      <c r="RIS2" s="80"/>
      <c r="RIT2" s="80"/>
      <c r="RIU2" s="80"/>
      <c r="RIV2" s="80"/>
      <c r="RIW2" s="80"/>
      <c r="RIX2" s="80"/>
      <c r="RIY2" s="80"/>
      <c r="RIZ2" s="80"/>
      <c r="RJA2" s="80"/>
      <c r="RJB2" s="80"/>
      <c r="RJC2" s="80"/>
      <c r="RJD2" s="80"/>
      <c r="RJE2" s="80"/>
      <c r="RJF2" s="80"/>
      <c r="RJG2" s="80"/>
      <c r="RJH2" s="80"/>
      <c r="RJI2" s="80"/>
      <c r="RJJ2" s="80"/>
      <c r="RJK2" s="80"/>
      <c r="RJL2" s="80"/>
      <c r="RJM2" s="80"/>
      <c r="RJN2" s="80"/>
      <c r="RJO2" s="80"/>
      <c r="RJP2" s="80"/>
      <c r="RJQ2" s="80"/>
      <c r="RJR2" s="80"/>
      <c r="RJS2" s="80"/>
      <c r="RJT2" s="80"/>
      <c r="RJU2" s="80"/>
      <c r="RJV2" s="80"/>
      <c r="RJW2" s="80"/>
      <c r="RJX2" s="80"/>
      <c r="RJY2" s="80"/>
      <c r="RJZ2" s="80"/>
      <c r="RKA2" s="80"/>
      <c r="RKB2" s="80"/>
      <c r="RKC2" s="80"/>
      <c r="RKD2" s="80"/>
      <c r="RKE2" s="80"/>
      <c r="RKF2" s="80"/>
      <c r="RKG2" s="80"/>
      <c r="RKH2" s="80"/>
      <c r="RKI2" s="80"/>
      <c r="RKJ2" s="80"/>
      <c r="RKK2" s="80"/>
      <c r="RKL2" s="80"/>
      <c r="RKM2" s="80"/>
      <c r="RKN2" s="80"/>
      <c r="RKO2" s="80"/>
      <c r="RKP2" s="80"/>
      <c r="RKQ2" s="80"/>
      <c r="RKR2" s="80"/>
      <c r="RKS2" s="80"/>
      <c r="RKT2" s="80"/>
      <c r="RKU2" s="80"/>
      <c r="RKV2" s="80"/>
      <c r="RKW2" s="80"/>
      <c r="RKX2" s="80"/>
      <c r="RKY2" s="80"/>
      <c r="RKZ2" s="80"/>
      <c r="RLA2" s="80"/>
      <c r="RLB2" s="80"/>
      <c r="RLC2" s="80"/>
      <c r="RLD2" s="80"/>
      <c r="RLE2" s="80"/>
      <c r="RLF2" s="80"/>
      <c r="RLG2" s="80"/>
      <c r="RLH2" s="80"/>
      <c r="RLI2" s="80"/>
      <c r="RLJ2" s="80"/>
      <c r="RLK2" s="80"/>
      <c r="RLL2" s="80"/>
      <c r="RLM2" s="80"/>
      <c r="RLN2" s="80"/>
      <c r="RLO2" s="80"/>
      <c r="RLP2" s="80"/>
      <c r="RLQ2" s="80"/>
      <c r="RLR2" s="80"/>
      <c r="RLS2" s="80"/>
      <c r="RLT2" s="80"/>
      <c r="RLU2" s="80"/>
      <c r="RLV2" s="80"/>
      <c r="RLW2" s="80"/>
      <c r="RLX2" s="80"/>
      <c r="RLY2" s="80"/>
      <c r="RLZ2" s="80"/>
      <c r="RMA2" s="80"/>
      <c r="RMB2" s="80"/>
      <c r="RMC2" s="80"/>
      <c r="RMD2" s="80"/>
      <c r="RME2" s="80"/>
      <c r="RMF2" s="80"/>
      <c r="RMG2" s="80"/>
      <c r="RMH2" s="80"/>
      <c r="RMI2" s="80"/>
      <c r="RMJ2" s="80"/>
      <c r="RMK2" s="80"/>
      <c r="RML2" s="80"/>
      <c r="RMM2" s="80"/>
      <c r="RMN2" s="80"/>
      <c r="RMO2" s="80"/>
      <c r="RMP2" s="80"/>
      <c r="RMQ2" s="80"/>
      <c r="RMR2" s="80"/>
      <c r="RMS2" s="80"/>
      <c r="RMT2" s="80"/>
      <c r="RMU2" s="80"/>
      <c r="RMV2" s="80"/>
      <c r="RMW2" s="80"/>
      <c r="RMX2" s="80"/>
      <c r="RMY2" s="80"/>
      <c r="RMZ2" s="80"/>
      <c r="RNA2" s="80"/>
      <c r="RNB2" s="80"/>
      <c r="RNC2" s="80"/>
      <c r="RND2" s="80"/>
      <c r="RNE2" s="80"/>
      <c r="RNF2" s="80"/>
      <c r="RNG2" s="80"/>
      <c r="RNH2" s="80"/>
      <c r="RNI2" s="80"/>
      <c r="RNJ2" s="80"/>
      <c r="RNK2" s="80"/>
      <c r="RNL2" s="80"/>
      <c r="RNM2" s="80"/>
      <c r="RNN2" s="80"/>
      <c r="RNO2" s="80"/>
      <c r="RNP2" s="80"/>
      <c r="RNQ2" s="80"/>
      <c r="RNR2" s="80"/>
      <c r="RNS2" s="80"/>
      <c r="RNT2" s="80"/>
      <c r="RNU2" s="80"/>
      <c r="RNV2" s="80"/>
      <c r="RNW2" s="80"/>
      <c r="RNX2" s="80"/>
      <c r="RNY2" s="80"/>
      <c r="RNZ2" s="80"/>
      <c r="ROA2" s="80"/>
      <c r="ROB2" s="80"/>
      <c r="ROC2" s="80"/>
      <c r="ROD2" s="80"/>
      <c r="ROE2" s="80"/>
      <c r="ROF2" s="80"/>
      <c r="ROG2" s="80"/>
      <c r="ROH2" s="80"/>
      <c r="ROI2" s="80"/>
      <c r="ROJ2" s="80"/>
      <c r="ROK2" s="80"/>
      <c r="ROL2" s="80"/>
      <c r="ROM2" s="80"/>
      <c r="RON2" s="80"/>
      <c r="ROO2" s="80"/>
      <c r="ROP2" s="80"/>
      <c r="ROQ2" s="80"/>
      <c r="ROR2" s="80"/>
      <c r="ROS2" s="80"/>
      <c r="ROT2" s="80"/>
      <c r="ROU2" s="80"/>
      <c r="ROV2" s="80"/>
      <c r="ROW2" s="80"/>
      <c r="ROX2" s="80"/>
      <c r="ROY2" s="80"/>
      <c r="ROZ2" s="80"/>
      <c r="RPA2" s="80"/>
      <c r="RPB2" s="80"/>
      <c r="RPC2" s="80"/>
      <c r="RPD2" s="80"/>
      <c r="RPE2" s="80"/>
      <c r="RPF2" s="80"/>
      <c r="RPG2" s="80"/>
      <c r="RPH2" s="80"/>
      <c r="RPI2" s="80"/>
      <c r="RPJ2" s="80"/>
      <c r="RPK2" s="80"/>
      <c r="RPL2" s="80"/>
      <c r="RPM2" s="80"/>
      <c r="RPN2" s="80"/>
      <c r="RPO2" s="80"/>
      <c r="RPP2" s="80"/>
      <c r="RPQ2" s="80"/>
      <c r="RPR2" s="80"/>
      <c r="RPS2" s="80"/>
      <c r="RPT2" s="80"/>
      <c r="RPU2" s="80"/>
      <c r="RPV2" s="80"/>
      <c r="RPW2" s="80"/>
      <c r="RPX2" s="80"/>
      <c r="RPY2" s="80"/>
      <c r="RPZ2" s="80"/>
      <c r="RQA2" s="80"/>
      <c r="RQB2" s="80"/>
      <c r="RQC2" s="80"/>
      <c r="RQD2" s="80"/>
      <c r="RQE2" s="80"/>
      <c r="RQF2" s="80"/>
      <c r="RQG2" s="80"/>
      <c r="RQH2" s="80"/>
      <c r="RQI2" s="80"/>
      <c r="RQJ2" s="80"/>
      <c r="RQK2" s="80"/>
      <c r="RQL2" s="80"/>
      <c r="RQM2" s="80"/>
      <c r="RQN2" s="80"/>
      <c r="RQO2" s="80"/>
      <c r="RQP2" s="80"/>
      <c r="RQQ2" s="80"/>
      <c r="RQR2" s="80"/>
      <c r="RQS2" s="80"/>
      <c r="RQT2" s="80"/>
      <c r="RQU2" s="80"/>
      <c r="RQV2" s="80"/>
      <c r="RQW2" s="80"/>
      <c r="RQX2" s="80"/>
      <c r="RQY2" s="80"/>
      <c r="RQZ2" s="80"/>
      <c r="RRA2" s="80"/>
      <c r="RRB2" s="80"/>
      <c r="RRC2" s="80"/>
      <c r="RRD2" s="80"/>
      <c r="RRE2" s="80"/>
      <c r="RRF2" s="80"/>
      <c r="RRG2" s="80"/>
      <c r="RRH2" s="80"/>
      <c r="RRI2" s="80"/>
      <c r="RRJ2" s="80"/>
      <c r="RRK2" s="80"/>
      <c r="RRL2" s="80"/>
      <c r="RRM2" s="80"/>
      <c r="RRN2" s="80"/>
      <c r="RRO2" s="80"/>
      <c r="RRP2" s="80"/>
      <c r="RRQ2" s="80"/>
      <c r="RRR2" s="80"/>
      <c r="RRS2" s="80"/>
      <c r="RRT2" s="80"/>
      <c r="RRU2" s="80"/>
      <c r="RRV2" s="80"/>
      <c r="RRW2" s="80"/>
      <c r="RRX2" s="80"/>
      <c r="RRY2" s="80"/>
      <c r="RRZ2" s="80"/>
      <c r="RSA2" s="80"/>
      <c r="RSB2" s="80"/>
      <c r="RSC2" s="80"/>
      <c r="RSD2" s="80"/>
      <c r="RSE2" s="80"/>
      <c r="RSF2" s="80"/>
      <c r="RSG2" s="80"/>
      <c r="RSH2" s="80"/>
      <c r="RSI2" s="80"/>
      <c r="RSJ2" s="80"/>
      <c r="RSK2" s="80"/>
      <c r="RSL2" s="80"/>
      <c r="RSM2" s="80"/>
      <c r="RSN2" s="80"/>
      <c r="RSO2" s="80"/>
      <c r="RSP2" s="80"/>
      <c r="RSQ2" s="80"/>
      <c r="RSR2" s="80"/>
      <c r="RSS2" s="80"/>
      <c r="RST2" s="80"/>
      <c r="RSU2" s="80"/>
      <c r="RSV2" s="80"/>
      <c r="RSW2" s="80"/>
      <c r="RSX2" s="80"/>
      <c r="RSY2" s="80"/>
      <c r="RSZ2" s="80"/>
      <c r="RTA2" s="80"/>
      <c r="RTB2" s="80"/>
      <c r="RTC2" s="80"/>
      <c r="RTD2" s="80"/>
      <c r="RTE2" s="80"/>
      <c r="RTF2" s="80"/>
      <c r="RTG2" s="80"/>
      <c r="RTH2" s="80"/>
      <c r="RTI2" s="80"/>
      <c r="RTJ2" s="80"/>
      <c r="RTK2" s="80"/>
      <c r="RTL2" s="80"/>
      <c r="RTM2" s="80"/>
      <c r="RTN2" s="80"/>
      <c r="RTO2" s="80"/>
      <c r="RTP2" s="80"/>
      <c r="RTQ2" s="80"/>
      <c r="RTR2" s="80"/>
      <c r="RTS2" s="80"/>
      <c r="RTT2" s="80"/>
      <c r="RTU2" s="80"/>
      <c r="RTV2" s="80"/>
      <c r="RTW2" s="80"/>
      <c r="RTX2" s="80"/>
      <c r="RTY2" s="80"/>
      <c r="RTZ2" s="80"/>
      <c r="RUA2" s="80"/>
      <c r="RUB2" s="80"/>
      <c r="RUC2" s="80"/>
      <c r="RUD2" s="80"/>
      <c r="RUE2" s="80"/>
      <c r="RUF2" s="80"/>
      <c r="RUG2" s="80"/>
      <c r="RUH2" s="80"/>
      <c r="RUI2" s="80"/>
      <c r="RUJ2" s="80"/>
      <c r="RUK2" s="80"/>
      <c r="RUL2" s="80"/>
      <c r="RUM2" s="80"/>
      <c r="RUN2" s="80"/>
      <c r="RUO2" s="80"/>
      <c r="RUP2" s="80"/>
      <c r="RUQ2" s="80"/>
      <c r="RUR2" s="80"/>
      <c r="RUS2" s="80"/>
      <c r="RUT2" s="80"/>
      <c r="RUU2" s="80"/>
      <c r="RUV2" s="80"/>
      <c r="RUW2" s="80"/>
      <c r="RUX2" s="80"/>
      <c r="RUY2" s="80"/>
      <c r="RUZ2" s="80"/>
      <c r="RVA2" s="80"/>
      <c r="RVB2" s="80"/>
      <c r="RVC2" s="80"/>
      <c r="RVD2" s="80"/>
      <c r="RVE2" s="80"/>
      <c r="RVF2" s="80"/>
      <c r="RVG2" s="80"/>
      <c r="RVH2" s="80"/>
      <c r="RVI2" s="80"/>
      <c r="RVJ2" s="80"/>
      <c r="RVK2" s="80"/>
      <c r="RVL2" s="80"/>
      <c r="RVM2" s="80"/>
      <c r="RVN2" s="80"/>
      <c r="RVO2" s="80"/>
      <c r="RVP2" s="80"/>
      <c r="RVQ2" s="80"/>
      <c r="RVR2" s="80"/>
      <c r="RVS2" s="80"/>
      <c r="RVT2" s="80"/>
      <c r="RVU2" s="80"/>
      <c r="RVV2" s="80"/>
      <c r="RVW2" s="80"/>
      <c r="RVX2" s="80"/>
      <c r="RVY2" s="80"/>
      <c r="RVZ2" s="80"/>
      <c r="RWA2" s="80"/>
      <c r="RWB2" s="80"/>
      <c r="RWC2" s="80"/>
      <c r="RWD2" s="80"/>
      <c r="RWE2" s="80"/>
      <c r="RWF2" s="80"/>
      <c r="RWG2" s="80"/>
      <c r="RWH2" s="80"/>
      <c r="RWI2" s="80"/>
      <c r="RWJ2" s="80"/>
      <c r="RWK2" s="80"/>
      <c r="RWL2" s="80"/>
      <c r="RWM2" s="80"/>
      <c r="RWN2" s="80"/>
      <c r="RWO2" s="80"/>
      <c r="RWP2" s="80"/>
      <c r="RWQ2" s="80"/>
      <c r="RWR2" s="80"/>
      <c r="RWS2" s="80"/>
      <c r="RWT2" s="80"/>
      <c r="RWU2" s="80"/>
      <c r="RWV2" s="80"/>
      <c r="RWW2" s="80"/>
      <c r="RWX2" s="80"/>
      <c r="RWY2" s="80"/>
      <c r="RWZ2" s="80"/>
      <c r="RXA2" s="80"/>
      <c r="RXB2" s="80"/>
      <c r="RXC2" s="80"/>
      <c r="RXD2" s="80"/>
      <c r="RXE2" s="80"/>
      <c r="RXF2" s="80"/>
      <c r="RXG2" s="80"/>
      <c r="RXH2" s="80"/>
      <c r="RXI2" s="80"/>
      <c r="RXJ2" s="80"/>
      <c r="RXK2" s="80"/>
      <c r="RXL2" s="80"/>
      <c r="RXM2" s="80"/>
      <c r="RXN2" s="80"/>
      <c r="RXO2" s="80"/>
      <c r="RXP2" s="80"/>
      <c r="RXQ2" s="80"/>
      <c r="RXR2" s="80"/>
      <c r="RXS2" s="80"/>
      <c r="RXT2" s="80"/>
      <c r="RXU2" s="80"/>
      <c r="RXV2" s="80"/>
      <c r="RXW2" s="80"/>
      <c r="RXX2" s="80"/>
      <c r="RXY2" s="80"/>
      <c r="RXZ2" s="80"/>
      <c r="RYA2" s="80"/>
      <c r="RYB2" s="80"/>
      <c r="RYC2" s="80"/>
      <c r="RYD2" s="80"/>
      <c r="RYE2" s="80"/>
      <c r="RYF2" s="80"/>
      <c r="RYG2" s="80"/>
      <c r="RYH2" s="80"/>
      <c r="RYI2" s="80"/>
      <c r="RYJ2" s="80"/>
      <c r="RYK2" s="80"/>
      <c r="RYL2" s="80"/>
      <c r="RYM2" s="80"/>
      <c r="RYN2" s="80"/>
      <c r="RYO2" s="80"/>
      <c r="RYP2" s="80"/>
      <c r="RYQ2" s="80"/>
      <c r="RYR2" s="80"/>
      <c r="RYS2" s="80"/>
      <c r="RYT2" s="80"/>
      <c r="RYU2" s="80"/>
      <c r="RYV2" s="80"/>
      <c r="RYW2" s="80"/>
      <c r="RYX2" s="80"/>
      <c r="RYY2" s="80"/>
      <c r="RYZ2" s="80"/>
      <c r="RZA2" s="80"/>
      <c r="RZB2" s="80"/>
      <c r="RZC2" s="80"/>
      <c r="RZD2" s="80"/>
      <c r="RZE2" s="80"/>
      <c r="RZF2" s="80"/>
      <c r="RZG2" s="80"/>
      <c r="RZH2" s="80"/>
      <c r="RZI2" s="80"/>
      <c r="RZJ2" s="80"/>
      <c r="RZK2" s="80"/>
      <c r="RZL2" s="80"/>
      <c r="RZM2" s="80"/>
      <c r="RZN2" s="80"/>
      <c r="RZO2" s="80"/>
      <c r="RZP2" s="80"/>
      <c r="RZQ2" s="80"/>
      <c r="RZR2" s="80"/>
      <c r="RZS2" s="80"/>
      <c r="RZT2" s="80"/>
      <c r="RZU2" s="80"/>
      <c r="RZV2" s="80"/>
      <c r="RZW2" s="80"/>
      <c r="RZX2" s="80"/>
      <c r="RZY2" s="80"/>
      <c r="RZZ2" s="80"/>
      <c r="SAA2" s="80"/>
      <c r="SAB2" s="80"/>
      <c r="SAC2" s="80"/>
      <c r="SAD2" s="80"/>
      <c r="SAE2" s="80"/>
      <c r="SAF2" s="80"/>
      <c r="SAG2" s="80"/>
      <c r="SAH2" s="80"/>
      <c r="SAI2" s="80"/>
      <c r="SAJ2" s="80"/>
      <c r="SAK2" s="80"/>
      <c r="SAL2" s="80"/>
      <c r="SAM2" s="80"/>
      <c r="SAN2" s="80"/>
      <c r="SAO2" s="80"/>
      <c r="SAP2" s="80"/>
      <c r="SAQ2" s="80"/>
      <c r="SAR2" s="80"/>
      <c r="SAS2" s="80"/>
      <c r="SAT2" s="80"/>
      <c r="SAU2" s="80"/>
      <c r="SAV2" s="80"/>
      <c r="SAW2" s="80"/>
      <c r="SAX2" s="80"/>
      <c r="SAY2" s="80"/>
      <c r="SAZ2" s="80"/>
      <c r="SBA2" s="80"/>
      <c r="SBB2" s="80"/>
      <c r="SBC2" s="80"/>
      <c r="SBD2" s="80"/>
      <c r="SBE2" s="80"/>
      <c r="SBF2" s="80"/>
      <c r="SBG2" s="80"/>
      <c r="SBH2" s="80"/>
      <c r="SBI2" s="80"/>
      <c r="SBJ2" s="80"/>
      <c r="SBK2" s="80"/>
      <c r="SBL2" s="80"/>
      <c r="SBM2" s="80"/>
      <c r="SBN2" s="80"/>
      <c r="SBO2" s="80"/>
      <c r="SBP2" s="80"/>
      <c r="SBQ2" s="80"/>
      <c r="SBR2" s="80"/>
      <c r="SBS2" s="80"/>
      <c r="SBT2" s="80"/>
      <c r="SBU2" s="80"/>
      <c r="SBV2" s="80"/>
      <c r="SBW2" s="80"/>
      <c r="SBX2" s="80"/>
      <c r="SBY2" s="80"/>
      <c r="SBZ2" s="80"/>
      <c r="SCA2" s="80"/>
      <c r="SCB2" s="80"/>
      <c r="SCC2" s="80"/>
      <c r="SCD2" s="80"/>
      <c r="SCE2" s="80"/>
      <c r="SCF2" s="80"/>
      <c r="SCG2" s="80"/>
      <c r="SCH2" s="80"/>
      <c r="SCI2" s="80"/>
      <c r="SCJ2" s="80"/>
      <c r="SCK2" s="80"/>
      <c r="SCL2" s="80"/>
      <c r="SCM2" s="80"/>
      <c r="SCN2" s="80"/>
      <c r="SCO2" s="80"/>
      <c r="SCP2" s="80"/>
      <c r="SCQ2" s="80"/>
      <c r="SCR2" s="80"/>
      <c r="SCS2" s="80"/>
      <c r="SCT2" s="80"/>
      <c r="SCU2" s="80"/>
      <c r="SCV2" s="80"/>
      <c r="SCW2" s="80"/>
      <c r="SCX2" s="80"/>
      <c r="SCY2" s="80"/>
      <c r="SCZ2" s="80"/>
      <c r="SDA2" s="80"/>
      <c r="SDB2" s="80"/>
      <c r="SDC2" s="80"/>
      <c r="SDD2" s="80"/>
      <c r="SDE2" s="80"/>
      <c r="SDF2" s="80"/>
      <c r="SDG2" s="80"/>
      <c r="SDH2" s="80"/>
      <c r="SDI2" s="80"/>
      <c r="SDJ2" s="80"/>
      <c r="SDK2" s="80"/>
      <c r="SDL2" s="80"/>
      <c r="SDM2" s="80"/>
      <c r="SDN2" s="80"/>
      <c r="SDO2" s="80"/>
      <c r="SDP2" s="80"/>
      <c r="SDQ2" s="80"/>
      <c r="SDR2" s="80"/>
      <c r="SDS2" s="80"/>
      <c r="SDT2" s="80"/>
      <c r="SDU2" s="80"/>
      <c r="SDV2" s="80"/>
      <c r="SDW2" s="80"/>
      <c r="SDX2" s="80"/>
      <c r="SDY2" s="80"/>
      <c r="SDZ2" s="80"/>
      <c r="SEA2" s="80"/>
      <c r="SEB2" s="80"/>
      <c r="SEC2" s="80"/>
      <c r="SED2" s="80"/>
      <c r="SEE2" s="80"/>
      <c r="SEF2" s="80"/>
      <c r="SEG2" s="80"/>
      <c r="SEH2" s="80"/>
      <c r="SEI2" s="80"/>
      <c r="SEJ2" s="80"/>
      <c r="SEK2" s="80"/>
      <c r="SEL2" s="80"/>
      <c r="SEM2" s="80"/>
      <c r="SEN2" s="80"/>
      <c r="SEO2" s="80"/>
      <c r="SEP2" s="80"/>
      <c r="SEQ2" s="80"/>
      <c r="SER2" s="80"/>
      <c r="SES2" s="80"/>
      <c r="SET2" s="80"/>
      <c r="SEU2" s="80"/>
      <c r="SEV2" s="80"/>
      <c r="SEW2" s="80"/>
      <c r="SEX2" s="80"/>
      <c r="SEY2" s="80"/>
      <c r="SEZ2" s="80"/>
      <c r="SFA2" s="80"/>
      <c r="SFB2" s="80"/>
      <c r="SFC2" s="80"/>
      <c r="SFD2" s="80"/>
      <c r="SFE2" s="80"/>
      <c r="SFF2" s="80"/>
      <c r="SFG2" s="80"/>
      <c r="SFH2" s="80"/>
      <c r="SFI2" s="80"/>
      <c r="SFJ2" s="80"/>
      <c r="SFK2" s="80"/>
      <c r="SFL2" s="80"/>
      <c r="SFM2" s="80"/>
      <c r="SFN2" s="80"/>
      <c r="SFO2" s="80"/>
      <c r="SFP2" s="80"/>
      <c r="SFQ2" s="80"/>
      <c r="SFR2" s="80"/>
      <c r="SFS2" s="80"/>
      <c r="SFT2" s="80"/>
      <c r="SFU2" s="80"/>
      <c r="SFV2" s="80"/>
      <c r="SFW2" s="80"/>
      <c r="SFX2" s="80"/>
      <c r="SFY2" s="80"/>
      <c r="SFZ2" s="80"/>
      <c r="SGA2" s="80"/>
      <c r="SGB2" s="80"/>
      <c r="SGC2" s="80"/>
      <c r="SGD2" s="80"/>
      <c r="SGE2" s="80"/>
      <c r="SGF2" s="80"/>
      <c r="SGG2" s="80"/>
      <c r="SGH2" s="80"/>
      <c r="SGI2" s="80"/>
      <c r="SGJ2" s="80"/>
      <c r="SGK2" s="80"/>
      <c r="SGL2" s="80"/>
      <c r="SGM2" s="80"/>
      <c r="SGN2" s="80"/>
      <c r="SGO2" s="80"/>
      <c r="SGP2" s="80"/>
      <c r="SGQ2" s="80"/>
      <c r="SGR2" s="80"/>
      <c r="SGS2" s="80"/>
      <c r="SGT2" s="80"/>
      <c r="SGU2" s="80"/>
      <c r="SGV2" s="80"/>
      <c r="SGW2" s="80"/>
      <c r="SGX2" s="80"/>
      <c r="SGY2" s="80"/>
      <c r="SGZ2" s="80"/>
      <c r="SHA2" s="80"/>
      <c r="SHB2" s="80"/>
      <c r="SHC2" s="80"/>
      <c r="SHD2" s="80"/>
      <c r="SHE2" s="80"/>
      <c r="SHF2" s="80"/>
      <c r="SHG2" s="80"/>
      <c r="SHH2" s="80"/>
      <c r="SHI2" s="80"/>
      <c r="SHJ2" s="80"/>
      <c r="SHK2" s="80"/>
      <c r="SHL2" s="80"/>
      <c r="SHM2" s="80"/>
      <c r="SHN2" s="80"/>
      <c r="SHO2" s="80"/>
      <c r="SHP2" s="80"/>
      <c r="SHQ2" s="80"/>
      <c r="SHR2" s="80"/>
      <c r="SHS2" s="80"/>
      <c r="SHT2" s="80"/>
      <c r="SHU2" s="80"/>
      <c r="SHV2" s="80"/>
      <c r="SHW2" s="80"/>
      <c r="SHX2" s="80"/>
      <c r="SHY2" s="80"/>
      <c r="SHZ2" s="80"/>
      <c r="SIA2" s="80"/>
      <c r="SIB2" s="80"/>
      <c r="SIC2" s="80"/>
      <c r="SID2" s="80"/>
      <c r="SIE2" s="80"/>
      <c r="SIF2" s="80"/>
      <c r="SIG2" s="80"/>
      <c r="SIH2" s="80"/>
      <c r="SII2" s="80"/>
      <c r="SIJ2" s="80"/>
      <c r="SIK2" s="80"/>
      <c r="SIL2" s="80"/>
      <c r="SIM2" s="80"/>
      <c r="SIN2" s="80"/>
      <c r="SIO2" s="80"/>
      <c r="SIP2" s="80"/>
      <c r="SIQ2" s="80"/>
      <c r="SIR2" s="80"/>
      <c r="SIS2" s="80"/>
      <c r="SIT2" s="80"/>
      <c r="SIU2" s="80"/>
      <c r="SIV2" s="80"/>
      <c r="SIW2" s="80"/>
      <c r="SIX2" s="80"/>
      <c r="SIY2" s="80"/>
      <c r="SIZ2" s="80"/>
      <c r="SJA2" s="80"/>
      <c r="SJB2" s="80"/>
      <c r="SJC2" s="80"/>
      <c r="SJD2" s="80"/>
      <c r="SJE2" s="80"/>
      <c r="SJF2" s="80"/>
      <c r="SJG2" s="80"/>
      <c r="SJH2" s="80"/>
      <c r="SJI2" s="80"/>
      <c r="SJJ2" s="80"/>
      <c r="SJK2" s="80"/>
      <c r="SJL2" s="80"/>
      <c r="SJM2" s="80"/>
      <c r="SJN2" s="80"/>
      <c r="SJO2" s="80"/>
      <c r="SJP2" s="80"/>
      <c r="SJQ2" s="80"/>
      <c r="SJR2" s="80"/>
      <c r="SJS2" s="80"/>
      <c r="SJT2" s="80"/>
      <c r="SJU2" s="80"/>
      <c r="SJV2" s="80"/>
      <c r="SJW2" s="80"/>
      <c r="SJX2" s="80"/>
      <c r="SJY2" s="80"/>
      <c r="SJZ2" s="80"/>
      <c r="SKA2" s="80"/>
      <c r="SKB2" s="80"/>
      <c r="SKC2" s="80"/>
      <c r="SKD2" s="80"/>
      <c r="SKE2" s="80"/>
      <c r="SKF2" s="80"/>
      <c r="SKG2" s="80"/>
      <c r="SKH2" s="80"/>
      <c r="SKI2" s="80"/>
      <c r="SKJ2" s="80"/>
      <c r="SKK2" s="80"/>
      <c r="SKL2" s="80"/>
      <c r="SKM2" s="80"/>
      <c r="SKN2" s="80"/>
      <c r="SKO2" s="80"/>
      <c r="SKP2" s="80"/>
      <c r="SKQ2" s="80"/>
      <c r="SKR2" s="80"/>
      <c r="SKS2" s="80"/>
      <c r="SKT2" s="80"/>
      <c r="SKU2" s="80"/>
      <c r="SKV2" s="80"/>
      <c r="SKW2" s="80"/>
      <c r="SKX2" s="80"/>
      <c r="SKY2" s="80"/>
      <c r="SKZ2" s="80"/>
      <c r="SLA2" s="80"/>
      <c r="SLB2" s="80"/>
      <c r="SLC2" s="80"/>
      <c r="SLD2" s="80"/>
      <c r="SLE2" s="80"/>
      <c r="SLF2" s="80"/>
      <c r="SLG2" s="80"/>
      <c r="SLH2" s="80"/>
      <c r="SLI2" s="80"/>
      <c r="SLJ2" s="80"/>
      <c r="SLK2" s="80"/>
      <c r="SLL2" s="80"/>
      <c r="SLM2" s="80"/>
      <c r="SLN2" s="80"/>
      <c r="SLO2" s="80"/>
      <c r="SLP2" s="80"/>
      <c r="SLQ2" s="80"/>
      <c r="SLR2" s="80"/>
      <c r="SLS2" s="80"/>
      <c r="SLT2" s="80"/>
      <c r="SLU2" s="80"/>
      <c r="SLV2" s="80"/>
      <c r="SLW2" s="80"/>
      <c r="SLX2" s="80"/>
      <c r="SLY2" s="80"/>
      <c r="SLZ2" s="80"/>
      <c r="SMA2" s="80"/>
      <c r="SMB2" s="80"/>
      <c r="SMC2" s="80"/>
      <c r="SMD2" s="80"/>
      <c r="SME2" s="80"/>
      <c r="SMF2" s="80"/>
      <c r="SMG2" s="80"/>
      <c r="SMH2" s="80"/>
      <c r="SMI2" s="80"/>
      <c r="SMJ2" s="80"/>
      <c r="SMK2" s="80"/>
      <c r="SML2" s="80"/>
      <c r="SMM2" s="80"/>
      <c r="SMN2" s="80"/>
      <c r="SMO2" s="80"/>
      <c r="SMP2" s="80"/>
      <c r="SMQ2" s="80"/>
      <c r="SMR2" s="80"/>
      <c r="SMS2" s="80"/>
      <c r="SMT2" s="80"/>
      <c r="SMU2" s="80"/>
      <c r="SMV2" s="80"/>
      <c r="SMW2" s="80"/>
      <c r="SMX2" s="80"/>
      <c r="SMY2" s="80"/>
      <c r="SMZ2" s="80"/>
      <c r="SNA2" s="80"/>
      <c r="SNB2" s="80"/>
      <c r="SNC2" s="80"/>
      <c r="SND2" s="80"/>
      <c r="SNE2" s="80"/>
      <c r="SNF2" s="80"/>
      <c r="SNG2" s="80"/>
      <c r="SNH2" s="80"/>
      <c r="SNI2" s="80"/>
      <c r="SNJ2" s="80"/>
      <c r="SNK2" s="80"/>
      <c r="SNL2" s="80"/>
      <c r="SNM2" s="80"/>
      <c r="SNN2" s="80"/>
      <c r="SNO2" s="80"/>
      <c r="SNP2" s="80"/>
      <c r="SNQ2" s="80"/>
      <c r="SNR2" s="80"/>
      <c r="SNS2" s="80"/>
      <c r="SNT2" s="80"/>
      <c r="SNU2" s="80"/>
      <c r="SNV2" s="80"/>
      <c r="SNW2" s="80"/>
      <c r="SNX2" s="80"/>
      <c r="SNY2" s="80"/>
      <c r="SNZ2" s="80"/>
      <c r="SOA2" s="80"/>
      <c r="SOB2" s="80"/>
      <c r="SOC2" s="80"/>
      <c r="SOD2" s="80"/>
      <c r="SOE2" s="80"/>
      <c r="SOF2" s="80"/>
      <c r="SOG2" s="80"/>
      <c r="SOH2" s="80"/>
      <c r="SOI2" s="80"/>
      <c r="SOJ2" s="80"/>
      <c r="SOK2" s="80"/>
      <c r="SOL2" s="80"/>
      <c r="SOM2" s="80"/>
      <c r="SON2" s="80"/>
      <c r="SOO2" s="80"/>
      <c r="SOP2" s="80"/>
      <c r="SOQ2" s="80"/>
      <c r="SOR2" s="80"/>
      <c r="SOS2" s="80"/>
      <c r="SOT2" s="80"/>
      <c r="SOU2" s="80"/>
      <c r="SOV2" s="80"/>
      <c r="SOW2" s="80"/>
      <c r="SOX2" s="80"/>
      <c r="SOY2" s="80"/>
      <c r="SOZ2" s="80"/>
      <c r="SPA2" s="80"/>
      <c r="SPB2" s="80"/>
      <c r="SPC2" s="80"/>
      <c r="SPD2" s="80"/>
      <c r="SPE2" s="80"/>
      <c r="SPF2" s="80"/>
      <c r="SPG2" s="80"/>
      <c r="SPH2" s="80"/>
      <c r="SPI2" s="80"/>
      <c r="SPJ2" s="80"/>
      <c r="SPK2" s="80"/>
      <c r="SPL2" s="80"/>
      <c r="SPM2" s="80"/>
      <c r="SPN2" s="80"/>
      <c r="SPO2" s="80"/>
      <c r="SPP2" s="80"/>
      <c r="SPQ2" s="80"/>
      <c r="SPR2" s="80"/>
      <c r="SPS2" s="80"/>
      <c r="SPT2" s="80"/>
      <c r="SPU2" s="80"/>
      <c r="SPV2" s="80"/>
      <c r="SPW2" s="80"/>
      <c r="SPX2" s="80"/>
      <c r="SPY2" s="80"/>
      <c r="SPZ2" s="80"/>
      <c r="SQA2" s="80"/>
      <c r="SQB2" s="80"/>
      <c r="SQC2" s="80"/>
      <c r="SQD2" s="80"/>
      <c r="SQE2" s="80"/>
      <c r="SQF2" s="80"/>
      <c r="SQG2" s="80"/>
      <c r="SQH2" s="80"/>
      <c r="SQI2" s="80"/>
      <c r="SQJ2" s="80"/>
      <c r="SQK2" s="80"/>
      <c r="SQL2" s="80"/>
      <c r="SQM2" s="80"/>
      <c r="SQN2" s="80"/>
      <c r="SQO2" s="80"/>
      <c r="SQP2" s="80"/>
      <c r="SQQ2" s="80"/>
      <c r="SQR2" s="80"/>
      <c r="SQS2" s="80"/>
      <c r="SQT2" s="80"/>
      <c r="SQU2" s="80"/>
      <c r="SQV2" s="80"/>
      <c r="SQW2" s="80"/>
      <c r="SQX2" s="80"/>
      <c r="SQY2" s="80"/>
      <c r="SQZ2" s="80"/>
      <c r="SRA2" s="80"/>
      <c r="SRB2" s="80"/>
      <c r="SRC2" s="80"/>
      <c r="SRD2" s="80"/>
      <c r="SRE2" s="80"/>
      <c r="SRF2" s="80"/>
      <c r="SRG2" s="80"/>
      <c r="SRH2" s="80"/>
      <c r="SRI2" s="80"/>
      <c r="SRJ2" s="80"/>
      <c r="SRK2" s="80"/>
      <c r="SRL2" s="80"/>
      <c r="SRM2" s="80"/>
      <c r="SRN2" s="80"/>
      <c r="SRO2" s="80"/>
      <c r="SRP2" s="80"/>
      <c r="SRQ2" s="80"/>
      <c r="SRR2" s="80"/>
      <c r="SRS2" s="80"/>
      <c r="SRT2" s="80"/>
      <c r="SRU2" s="80"/>
      <c r="SRV2" s="80"/>
      <c r="SRW2" s="80"/>
      <c r="SRX2" s="80"/>
      <c r="SRY2" s="80"/>
      <c r="SRZ2" s="80"/>
      <c r="SSA2" s="80"/>
      <c r="SSB2" s="80"/>
      <c r="SSC2" s="80"/>
      <c r="SSD2" s="80"/>
      <c r="SSE2" s="80"/>
      <c r="SSF2" s="80"/>
      <c r="SSG2" s="80"/>
      <c r="SSH2" s="80"/>
      <c r="SSI2" s="80"/>
      <c r="SSJ2" s="80"/>
      <c r="SSK2" s="80"/>
      <c r="SSL2" s="80"/>
      <c r="SSM2" s="80"/>
      <c r="SSN2" s="80"/>
      <c r="SSO2" s="80"/>
      <c r="SSP2" s="80"/>
      <c r="SSQ2" s="80"/>
      <c r="SSR2" s="80"/>
      <c r="SSS2" s="80"/>
      <c r="SST2" s="80"/>
      <c r="SSU2" s="80"/>
      <c r="SSV2" s="80"/>
      <c r="SSW2" s="80"/>
      <c r="SSX2" s="80"/>
      <c r="SSY2" s="80"/>
      <c r="SSZ2" s="80"/>
      <c r="STA2" s="80"/>
      <c r="STB2" s="80"/>
      <c r="STC2" s="80"/>
      <c r="STD2" s="80"/>
      <c r="STE2" s="80"/>
      <c r="STF2" s="80"/>
      <c r="STG2" s="80"/>
      <c r="STH2" s="80"/>
      <c r="STI2" s="80"/>
      <c r="STJ2" s="80"/>
      <c r="STK2" s="80"/>
      <c r="STL2" s="80"/>
      <c r="STM2" s="80"/>
      <c r="STN2" s="80"/>
      <c r="STO2" s="80"/>
      <c r="STP2" s="80"/>
      <c r="STQ2" s="80"/>
      <c r="STR2" s="80"/>
      <c r="STS2" s="80"/>
      <c r="STT2" s="80"/>
      <c r="STU2" s="80"/>
      <c r="STV2" s="80"/>
      <c r="STW2" s="80"/>
      <c r="STX2" s="80"/>
      <c r="STY2" s="80"/>
      <c r="STZ2" s="80"/>
      <c r="SUA2" s="80"/>
      <c r="SUB2" s="80"/>
      <c r="SUC2" s="80"/>
      <c r="SUD2" s="80"/>
      <c r="SUE2" s="80"/>
      <c r="SUF2" s="80"/>
      <c r="SUG2" s="80"/>
      <c r="SUH2" s="80"/>
      <c r="SUI2" s="80"/>
      <c r="SUJ2" s="80"/>
      <c r="SUK2" s="80"/>
      <c r="SUL2" s="80"/>
      <c r="SUM2" s="80"/>
      <c r="SUN2" s="80"/>
      <c r="SUO2" s="80"/>
      <c r="SUP2" s="80"/>
      <c r="SUQ2" s="80"/>
      <c r="SUR2" s="80"/>
      <c r="SUS2" s="80"/>
      <c r="SUT2" s="80"/>
      <c r="SUU2" s="80"/>
      <c r="SUV2" s="80"/>
      <c r="SUW2" s="80"/>
      <c r="SUX2" s="80"/>
      <c r="SUY2" s="80"/>
      <c r="SUZ2" s="80"/>
      <c r="SVA2" s="80"/>
      <c r="SVB2" s="80"/>
      <c r="SVC2" s="80"/>
      <c r="SVD2" s="80"/>
      <c r="SVE2" s="80"/>
      <c r="SVF2" s="80"/>
      <c r="SVG2" s="80"/>
      <c r="SVH2" s="80"/>
      <c r="SVI2" s="80"/>
      <c r="SVJ2" s="80"/>
      <c r="SVK2" s="80"/>
      <c r="SVL2" s="80"/>
      <c r="SVM2" s="80"/>
      <c r="SVN2" s="80"/>
      <c r="SVO2" s="80"/>
      <c r="SVP2" s="80"/>
      <c r="SVQ2" s="80"/>
      <c r="SVR2" s="80"/>
      <c r="SVS2" s="80"/>
      <c r="SVT2" s="80"/>
      <c r="SVU2" s="80"/>
      <c r="SVV2" s="80"/>
      <c r="SVW2" s="80"/>
      <c r="SVX2" s="80"/>
      <c r="SVY2" s="80"/>
      <c r="SVZ2" s="80"/>
      <c r="SWA2" s="80"/>
      <c r="SWB2" s="80"/>
      <c r="SWC2" s="80"/>
      <c r="SWD2" s="80"/>
      <c r="SWE2" s="80"/>
      <c r="SWF2" s="80"/>
      <c r="SWG2" s="80"/>
      <c r="SWH2" s="80"/>
      <c r="SWI2" s="80"/>
      <c r="SWJ2" s="80"/>
      <c r="SWK2" s="80"/>
      <c r="SWL2" s="80"/>
      <c r="SWM2" s="80"/>
      <c r="SWN2" s="80"/>
      <c r="SWO2" s="80"/>
      <c r="SWP2" s="80"/>
      <c r="SWQ2" s="80"/>
      <c r="SWR2" s="80"/>
      <c r="SWS2" s="80"/>
      <c r="SWT2" s="80"/>
      <c r="SWU2" s="80"/>
      <c r="SWV2" s="80"/>
      <c r="SWW2" s="80"/>
      <c r="SWX2" s="80"/>
      <c r="SWY2" s="80"/>
      <c r="SWZ2" s="80"/>
      <c r="SXA2" s="80"/>
      <c r="SXB2" s="80"/>
      <c r="SXC2" s="80"/>
      <c r="SXD2" s="80"/>
      <c r="SXE2" s="80"/>
      <c r="SXF2" s="80"/>
      <c r="SXG2" s="80"/>
      <c r="SXH2" s="80"/>
      <c r="SXI2" s="80"/>
      <c r="SXJ2" s="80"/>
      <c r="SXK2" s="80"/>
      <c r="SXL2" s="80"/>
      <c r="SXM2" s="80"/>
      <c r="SXN2" s="80"/>
      <c r="SXO2" s="80"/>
      <c r="SXP2" s="80"/>
      <c r="SXQ2" s="80"/>
      <c r="SXR2" s="80"/>
      <c r="SXS2" s="80"/>
      <c r="SXT2" s="80"/>
      <c r="SXU2" s="80"/>
      <c r="SXV2" s="80"/>
      <c r="SXW2" s="80"/>
      <c r="SXX2" s="80"/>
      <c r="SXY2" s="80"/>
      <c r="SXZ2" s="80"/>
      <c r="SYA2" s="80"/>
      <c r="SYB2" s="80"/>
      <c r="SYC2" s="80"/>
      <c r="SYD2" s="80"/>
      <c r="SYE2" s="80"/>
      <c r="SYF2" s="80"/>
      <c r="SYG2" s="80"/>
      <c r="SYH2" s="80"/>
      <c r="SYI2" s="80"/>
      <c r="SYJ2" s="80"/>
      <c r="SYK2" s="80"/>
      <c r="SYL2" s="80"/>
      <c r="SYM2" s="80"/>
      <c r="SYN2" s="80"/>
      <c r="SYO2" s="80"/>
      <c r="SYP2" s="80"/>
      <c r="SYQ2" s="80"/>
      <c r="SYR2" s="80"/>
      <c r="SYS2" s="80"/>
      <c r="SYT2" s="80"/>
      <c r="SYU2" s="80"/>
      <c r="SYV2" s="80"/>
      <c r="SYW2" s="80"/>
      <c r="SYX2" s="80"/>
      <c r="SYY2" s="80"/>
      <c r="SYZ2" s="80"/>
      <c r="SZA2" s="80"/>
      <c r="SZB2" s="80"/>
      <c r="SZC2" s="80"/>
      <c r="SZD2" s="80"/>
      <c r="SZE2" s="80"/>
      <c r="SZF2" s="80"/>
      <c r="SZG2" s="80"/>
      <c r="SZH2" s="80"/>
      <c r="SZI2" s="80"/>
      <c r="SZJ2" s="80"/>
      <c r="SZK2" s="80"/>
      <c r="SZL2" s="80"/>
      <c r="SZM2" s="80"/>
      <c r="SZN2" s="80"/>
      <c r="SZO2" s="80"/>
      <c r="SZP2" s="80"/>
      <c r="SZQ2" s="80"/>
      <c r="SZR2" s="80"/>
      <c r="SZS2" s="80"/>
      <c r="SZT2" s="80"/>
      <c r="SZU2" s="80"/>
      <c r="SZV2" s="80"/>
      <c r="SZW2" s="80"/>
      <c r="SZX2" s="80"/>
      <c r="SZY2" s="80"/>
      <c r="SZZ2" s="80"/>
      <c r="TAA2" s="80"/>
      <c r="TAB2" s="80"/>
      <c r="TAC2" s="80"/>
      <c r="TAD2" s="80"/>
      <c r="TAE2" s="80"/>
      <c r="TAF2" s="80"/>
      <c r="TAG2" s="80"/>
      <c r="TAH2" s="80"/>
      <c r="TAI2" s="80"/>
      <c r="TAJ2" s="80"/>
      <c r="TAK2" s="80"/>
      <c r="TAL2" s="80"/>
      <c r="TAM2" s="80"/>
      <c r="TAN2" s="80"/>
      <c r="TAO2" s="80"/>
      <c r="TAP2" s="80"/>
      <c r="TAQ2" s="80"/>
      <c r="TAR2" s="80"/>
      <c r="TAS2" s="80"/>
      <c r="TAT2" s="80"/>
      <c r="TAU2" s="80"/>
      <c r="TAV2" s="80"/>
      <c r="TAW2" s="80"/>
      <c r="TAX2" s="80"/>
      <c r="TAY2" s="80"/>
      <c r="TAZ2" s="80"/>
      <c r="TBA2" s="80"/>
      <c r="TBB2" s="80"/>
      <c r="TBC2" s="80"/>
      <c r="TBD2" s="80"/>
      <c r="TBE2" s="80"/>
      <c r="TBF2" s="80"/>
      <c r="TBG2" s="80"/>
      <c r="TBH2" s="80"/>
      <c r="TBI2" s="80"/>
      <c r="TBJ2" s="80"/>
      <c r="TBK2" s="80"/>
      <c r="TBL2" s="80"/>
      <c r="TBM2" s="80"/>
      <c r="TBN2" s="80"/>
      <c r="TBO2" s="80"/>
      <c r="TBP2" s="80"/>
      <c r="TBQ2" s="80"/>
      <c r="TBR2" s="80"/>
      <c r="TBS2" s="80"/>
      <c r="TBT2" s="80"/>
      <c r="TBU2" s="80"/>
      <c r="TBV2" s="80"/>
      <c r="TBW2" s="80"/>
      <c r="TBX2" s="80"/>
      <c r="TBY2" s="80"/>
      <c r="TBZ2" s="80"/>
      <c r="TCA2" s="80"/>
      <c r="TCB2" s="80"/>
      <c r="TCC2" s="80"/>
      <c r="TCD2" s="80"/>
      <c r="TCE2" s="80"/>
      <c r="TCF2" s="80"/>
      <c r="TCG2" s="80"/>
      <c r="TCH2" s="80"/>
      <c r="TCI2" s="80"/>
      <c r="TCJ2" s="80"/>
      <c r="TCK2" s="80"/>
      <c r="TCL2" s="80"/>
      <c r="TCM2" s="80"/>
      <c r="TCN2" s="80"/>
      <c r="TCO2" s="80"/>
      <c r="TCP2" s="80"/>
      <c r="TCQ2" s="80"/>
      <c r="TCR2" s="80"/>
      <c r="TCS2" s="80"/>
      <c r="TCT2" s="80"/>
      <c r="TCU2" s="80"/>
      <c r="TCV2" s="80"/>
      <c r="TCW2" s="80"/>
      <c r="TCX2" s="80"/>
      <c r="TCY2" s="80"/>
      <c r="TCZ2" s="80"/>
      <c r="TDA2" s="80"/>
      <c r="TDB2" s="80"/>
      <c r="TDC2" s="80"/>
      <c r="TDD2" s="80"/>
      <c r="TDE2" s="80"/>
      <c r="TDF2" s="80"/>
      <c r="TDG2" s="80"/>
      <c r="TDH2" s="80"/>
      <c r="TDI2" s="80"/>
      <c r="TDJ2" s="80"/>
      <c r="TDK2" s="80"/>
      <c r="TDL2" s="80"/>
      <c r="TDM2" s="80"/>
      <c r="TDN2" s="80"/>
      <c r="TDO2" s="80"/>
      <c r="TDP2" s="80"/>
      <c r="TDQ2" s="80"/>
      <c r="TDR2" s="80"/>
      <c r="TDS2" s="80"/>
      <c r="TDT2" s="80"/>
      <c r="TDU2" s="80"/>
      <c r="TDV2" s="80"/>
      <c r="TDW2" s="80"/>
      <c r="TDX2" s="80"/>
      <c r="TDY2" s="80"/>
      <c r="TDZ2" s="80"/>
      <c r="TEA2" s="80"/>
      <c r="TEB2" s="80"/>
      <c r="TEC2" s="80"/>
      <c r="TED2" s="80"/>
      <c r="TEE2" s="80"/>
      <c r="TEF2" s="80"/>
      <c r="TEG2" s="80"/>
      <c r="TEH2" s="80"/>
      <c r="TEI2" s="80"/>
      <c r="TEJ2" s="80"/>
      <c r="TEK2" s="80"/>
      <c r="TEL2" s="80"/>
      <c r="TEM2" s="80"/>
      <c r="TEN2" s="80"/>
      <c r="TEO2" s="80"/>
      <c r="TEP2" s="80"/>
      <c r="TEQ2" s="80"/>
      <c r="TER2" s="80"/>
      <c r="TES2" s="80"/>
      <c r="TET2" s="80"/>
      <c r="TEU2" s="80"/>
      <c r="TEV2" s="80"/>
      <c r="TEW2" s="80"/>
      <c r="TEX2" s="80"/>
      <c r="TEY2" s="80"/>
      <c r="TEZ2" s="80"/>
      <c r="TFA2" s="80"/>
      <c r="TFB2" s="80"/>
      <c r="TFC2" s="80"/>
      <c r="TFD2" s="80"/>
      <c r="TFE2" s="80"/>
      <c r="TFF2" s="80"/>
      <c r="TFG2" s="80"/>
      <c r="TFH2" s="80"/>
      <c r="TFI2" s="80"/>
      <c r="TFJ2" s="80"/>
      <c r="TFK2" s="80"/>
      <c r="TFL2" s="80"/>
      <c r="TFM2" s="80"/>
      <c r="TFN2" s="80"/>
      <c r="TFO2" s="80"/>
      <c r="TFP2" s="80"/>
      <c r="TFQ2" s="80"/>
      <c r="TFR2" s="80"/>
      <c r="TFS2" s="80"/>
      <c r="TFT2" s="80"/>
      <c r="TFU2" s="80"/>
      <c r="TFV2" s="80"/>
      <c r="TFW2" s="80"/>
      <c r="TFX2" s="80"/>
      <c r="TFY2" s="80"/>
      <c r="TFZ2" s="80"/>
      <c r="TGA2" s="80"/>
      <c r="TGB2" s="80"/>
      <c r="TGC2" s="80"/>
      <c r="TGD2" s="80"/>
      <c r="TGE2" s="80"/>
      <c r="TGF2" s="80"/>
      <c r="TGG2" s="80"/>
      <c r="TGH2" s="80"/>
      <c r="TGI2" s="80"/>
      <c r="TGJ2" s="80"/>
      <c r="TGK2" s="80"/>
      <c r="TGL2" s="80"/>
      <c r="TGM2" s="80"/>
      <c r="TGN2" s="80"/>
      <c r="TGO2" s="80"/>
      <c r="TGP2" s="80"/>
      <c r="TGQ2" s="80"/>
      <c r="TGR2" s="80"/>
      <c r="TGS2" s="80"/>
      <c r="TGT2" s="80"/>
      <c r="TGU2" s="80"/>
      <c r="TGV2" s="80"/>
      <c r="TGW2" s="80"/>
      <c r="TGX2" s="80"/>
      <c r="TGY2" s="80"/>
      <c r="TGZ2" s="80"/>
      <c r="THA2" s="80"/>
      <c r="THB2" s="80"/>
      <c r="THC2" s="80"/>
      <c r="THD2" s="80"/>
      <c r="THE2" s="80"/>
      <c r="THF2" s="80"/>
      <c r="THG2" s="80"/>
      <c r="THH2" s="80"/>
      <c r="THI2" s="80"/>
      <c r="THJ2" s="80"/>
      <c r="THK2" s="80"/>
      <c r="THL2" s="80"/>
      <c r="THM2" s="80"/>
      <c r="THN2" s="80"/>
      <c r="THO2" s="80"/>
      <c r="THP2" s="80"/>
      <c r="THQ2" s="80"/>
      <c r="THR2" s="80"/>
      <c r="THS2" s="80"/>
      <c r="THT2" s="80"/>
      <c r="THU2" s="80"/>
      <c r="THV2" s="80"/>
      <c r="THW2" s="80"/>
      <c r="THX2" s="80"/>
      <c r="THY2" s="80"/>
      <c r="THZ2" s="80"/>
      <c r="TIA2" s="80"/>
      <c r="TIB2" s="80"/>
      <c r="TIC2" s="80"/>
      <c r="TID2" s="80"/>
      <c r="TIE2" s="80"/>
      <c r="TIF2" s="80"/>
      <c r="TIG2" s="80"/>
      <c r="TIH2" s="80"/>
      <c r="TII2" s="80"/>
      <c r="TIJ2" s="80"/>
      <c r="TIK2" s="80"/>
      <c r="TIL2" s="80"/>
      <c r="TIM2" s="80"/>
      <c r="TIN2" s="80"/>
      <c r="TIO2" s="80"/>
      <c r="TIP2" s="80"/>
      <c r="TIQ2" s="80"/>
      <c r="TIR2" s="80"/>
      <c r="TIS2" s="80"/>
      <c r="TIT2" s="80"/>
      <c r="TIU2" s="80"/>
      <c r="TIV2" s="80"/>
      <c r="TIW2" s="80"/>
      <c r="TIX2" s="80"/>
      <c r="TIY2" s="80"/>
      <c r="TIZ2" s="80"/>
      <c r="TJA2" s="80"/>
      <c r="TJB2" s="80"/>
      <c r="TJC2" s="80"/>
      <c r="TJD2" s="80"/>
      <c r="TJE2" s="80"/>
      <c r="TJF2" s="80"/>
      <c r="TJG2" s="80"/>
      <c r="TJH2" s="80"/>
      <c r="TJI2" s="80"/>
      <c r="TJJ2" s="80"/>
      <c r="TJK2" s="80"/>
      <c r="TJL2" s="80"/>
      <c r="TJM2" s="80"/>
      <c r="TJN2" s="80"/>
      <c r="TJO2" s="80"/>
      <c r="TJP2" s="80"/>
      <c r="TJQ2" s="80"/>
      <c r="TJR2" s="80"/>
      <c r="TJS2" s="80"/>
      <c r="TJT2" s="80"/>
      <c r="TJU2" s="80"/>
      <c r="TJV2" s="80"/>
      <c r="TJW2" s="80"/>
      <c r="TJX2" s="80"/>
      <c r="TJY2" s="80"/>
      <c r="TJZ2" s="80"/>
      <c r="TKA2" s="80"/>
      <c r="TKB2" s="80"/>
      <c r="TKC2" s="80"/>
      <c r="TKD2" s="80"/>
      <c r="TKE2" s="80"/>
      <c r="TKF2" s="80"/>
      <c r="TKG2" s="80"/>
      <c r="TKH2" s="80"/>
      <c r="TKI2" s="80"/>
      <c r="TKJ2" s="80"/>
      <c r="TKK2" s="80"/>
      <c r="TKL2" s="80"/>
      <c r="TKM2" s="80"/>
      <c r="TKN2" s="80"/>
      <c r="TKO2" s="80"/>
      <c r="TKP2" s="80"/>
      <c r="TKQ2" s="80"/>
      <c r="TKR2" s="80"/>
      <c r="TKS2" s="80"/>
      <c r="TKT2" s="80"/>
      <c r="TKU2" s="80"/>
      <c r="TKV2" s="80"/>
      <c r="TKW2" s="80"/>
      <c r="TKX2" s="80"/>
      <c r="TKY2" s="80"/>
      <c r="TKZ2" s="80"/>
      <c r="TLA2" s="80"/>
      <c r="TLB2" s="80"/>
      <c r="TLC2" s="80"/>
      <c r="TLD2" s="80"/>
      <c r="TLE2" s="80"/>
      <c r="TLF2" s="80"/>
      <c r="TLG2" s="80"/>
      <c r="TLH2" s="80"/>
      <c r="TLI2" s="80"/>
      <c r="TLJ2" s="80"/>
      <c r="TLK2" s="80"/>
      <c r="TLL2" s="80"/>
      <c r="TLM2" s="80"/>
      <c r="TLN2" s="80"/>
      <c r="TLO2" s="80"/>
      <c r="TLP2" s="80"/>
      <c r="TLQ2" s="80"/>
      <c r="TLR2" s="80"/>
      <c r="TLS2" s="80"/>
      <c r="TLT2" s="80"/>
      <c r="TLU2" s="80"/>
      <c r="TLV2" s="80"/>
      <c r="TLW2" s="80"/>
      <c r="TLX2" s="80"/>
      <c r="TLY2" s="80"/>
      <c r="TLZ2" s="80"/>
      <c r="TMA2" s="80"/>
      <c r="TMB2" s="80"/>
      <c r="TMC2" s="80"/>
      <c r="TMD2" s="80"/>
      <c r="TME2" s="80"/>
      <c r="TMF2" s="80"/>
      <c r="TMG2" s="80"/>
      <c r="TMH2" s="80"/>
      <c r="TMI2" s="80"/>
      <c r="TMJ2" s="80"/>
      <c r="TMK2" s="80"/>
      <c r="TML2" s="80"/>
      <c r="TMM2" s="80"/>
      <c r="TMN2" s="80"/>
      <c r="TMO2" s="80"/>
      <c r="TMP2" s="80"/>
      <c r="TMQ2" s="80"/>
      <c r="TMR2" s="80"/>
      <c r="TMS2" s="80"/>
      <c r="TMT2" s="80"/>
      <c r="TMU2" s="80"/>
      <c r="TMV2" s="80"/>
      <c r="TMW2" s="80"/>
      <c r="TMX2" s="80"/>
      <c r="TMY2" s="80"/>
      <c r="TMZ2" s="80"/>
      <c r="TNA2" s="80"/>
      <c r="TNB2" s="80"/>
      <c r="TNC2" s="80"/>
      <c r="TND2" s="80"/>
      <c r="TNE2" s="80"/>
      <c r="TNF2" s="80"/>
      <c r="TNG2" s="80"/>
      <c r="TNH2" s="80"/>
      <c r="TNI2" s="80"/>
      <c r="TNJ2" s="80"/>
      <c r="TNK2" s="80"/>
      <c r="TNL2" s="80"/>
      <c r="TNM2" s="80"/>
      <c r="TNN2" s="80"/>
      <c r="TNO2" s="80"/>
      <c r="TNP2" s="80"/>
      <c r="TNQ2" s="80"/>
      <c r="TNR2" s="80"/>
      <c r="TNS2" s="80"/>
      <c r="TNT2" s="80"/>
      <c r="TNU2" s="80"/>
      <c r="TNV2" s="80"/>
      <c r="TNW2" s="80"/>
      <c r="TNX2" s="80"/>
      <c r="TNY2" s="80"/>
      <c r="TNZ2" s="80"/>
      <c r="TOA2" s="80"/>
      <c r="TOB2" s="80"/>
      <c r="TOC2" s="80"/>
      <c r="TOD2" s="80"/>
      <c r="TOE2" s="80"/>
      <c r="TOF2" s="80"/>
      <c r="TOG2" s="80"/>
      <c r="TOH2" s="80"/>
      <c r="TOI2" s="80"/>
      <c r="TOJ2" s="80"/>
      <c r="TOK2" s="80"/>
      <c r="TOL2" s="80"/>
      <c r="TOM2" s="80"/>
      <c r="TON2" s="80"/>
      <c r="TOO2" s="80"/>
      <c r="TOP2" s="80"/>
      <c r="TOQ2" s="80"/>
      <c r="TOR2" s="80"/>
      <c r="TOS2" s="80"/>
      <c r="TOT2" s="80"/>
      <c r="TOU2" s="80"/>
      <c r="TOV2" s="80"/>
      <c r="TOW2" s="80"/>
      <c r="TOX2" s="80"/>
      <c r="TOY2" s="80"/>
      <c r="TOZ2" s="80"/>
      <c r="TPA2" s="80"/>
      <c r="TPB2" s="80"/>
      <c r="TPC2" s="80"/>
      <c r="TPD2" s="80"/>
      <c r="TPE2" s="80"/>
      <c r="TPF2" s="80"/>
      <c r="TPG2" s="80"/>
      <c r="TPH2" s="80"/>
      <c r="TPI2" s="80"/>
      <c r="TPJ2" s="80"/>
      <c r="TPK2" s="80"/>
      <c r="TPL2" s="80"/>
      <c r="TPM2" s="80"/>
      <c r="TPN2" s="80"/>
      <c r="TPO2" s="80"/>
      <c r="TPP2" s="80"/>
      <c r="TPQ2" s="80"/>
      <c r="TPR2" s="80"/>
      <c r="TPS2" s="80"/>
      <c r="TPT2" s="80"/>
      <c r="TPU2" s="80"/>
      <c r="TPV2" s="80"/>
      <c r="TPW2" s="80"/>
      <c r="TPX2" s="80"/>
      <c r="TPY2" s="80"/>
      <c r="TPZ2" s="80"/>
      <c r="TQA2" s="80"/>
      <c r="TQB2" s="80"/>
      <c r="TQC2" s="80"/>
      <c r="TQD2" s="80"/>
      <c r="TQE2" s="80"/>
      <c r="TQF2" s="80"/>
      <c r="TQG2" s="80"/>
      <c r="TQH2" s="80"/>
      <c r="TQI2" s="80"/>
      <c r="TQJ2" s="80"/>
      <c r="TQK2" s="80"/>
      <c r="TQL2" s="80"/>
      <c r="TQM2" s="80"/>
      <c r="TQN2" s="80"/>
      <c r="TQO2" s="80"/>
      <c r="TQP2" s="80"/>
      <c r="TQQ2" s="80"/>
      <c r="TQR2" s="80"/>
      <c r="TQS2" s="80"/>
      <c r="TQT2" s="80"/>
      <c r="TQU2" s="80"/>
      <c r="TQV2" s="80"/>
      <c r="TQW2" s="80"/>
      <c r="TQX2" s="80"/>
      <c r="TQY2" s="80"/>
      <c r="TQZ2" s="80"/>
      <c r="TRA2" s="80"/>
      <c r="TRB2" s="80"/>
      <c r="TRC2" s="80"/>
      <c r="TRD2" s="80"/>
      <c r="TRE2" s="80"/>
      <c r="TRF2" s="80"/>
      <c r="TRG2" s="80"/>
      <c r="TRH2" s="80"/>
      <c r="TRI2" s="80"/>
      <c r="TRJ2" s="80"/>
      <c r="TRK2" s="80"/>
      <c r="TRL2" s="80"/>
      <c r="TRM2" s="80"/>
      <c r="TRN2" s="80"/>
      <c r="TRO2" s="80"/>
      <c r="TRP2" s="80"/>
      <c r="TRQ2" s="80"/>
      <c r="TRR2" s="80"/>
      <c r="TRS2" s="80"/>
      <c r="TRT2" s="80"/>
      <c r="TRU2" s="80"/>
      <c r="TRV2" s="80"/>
      <c r="TRW2" s="80"/>
      <c r="TRX2" s="80"/>
      <c r="TRY2" s="80"/>
      <c r="TRZ2" s="80"/>
      <c r="TSA2" s="80"/>
      <c r="TSB2" s="80"/>
      <c r="TSC2" s="80"/>
      <c r="TSD2" s="80"/>
      <c r="TSE2" s="80"/>
      <c r="TSF2" s="80"/>
      <c r="TSG2" s="80"/>
      <c r="TSH2" s="80"/>
      <c r="TSI2" s="80"/>
      <c r="TSJ2" s="80"/>
      <c r="TSK2" s="80"/>
      <c r="TSL2" s="80"/>
      <c r="TSM2" s="80"/>
      <c r="TSN2" s="80"/>
      <c r="TSO2" s="80"/>
      <c r="TSP2" s="80"/>
      <c r="TSQ2" s="80"/>
      <c r="TSR2" s="80"/>
      <c r="TSS2" s="80"/>
      <c r="TST2" s="80"/>
      <c r="TSU2" s="80"/>
      <c r="TSV2" s="80"/>
      <c r="TSW2" s="80"/>
      <c r="TSX2" s="80"/>
      <c r="TSY2" s="80"/>
      <c r="TSZ2" s="80"/>
      <c r="TTA2" s="80"/>
      <c r="TTB2" s="80"/>
      <c r="TTC2" s="80"/>
      <c r="TTD2" s="80"/>
      <c r="TTE2" s="80"/>
      <c r="TTF2" s="80"/>
      <c r="TTG2" s="80"/>
      <c r="TTH2" s="80"/>
      <c r="TTI2" s="80"/>
      <c r="TTJ2" s="80"/>
      <c r="TTK2" s="80"/>
      <c r="TTL2" s="80"/>
      <c r="TTM2" s="80"/>
      <c r="TTN2" s="80"/>
      <c r="TTO2" s="80"/>
      <c r="TTP2" s="80"/>
      <c r="TTQ2" s="80"/>
      <c r="TTR2" s="80"/>
      <c r="TTS2" s="80"/>
      <c r="TTT2" s="80"/>
      <c r="TTU2" s="80"/>
      <c r="TTV2" s="80"/>
      <c r="TTW2" s="80"/>
      <c r="TTX2" s="80"/>
      <c r="TTY2" s="80"/>
      <c r="TTZ2" s="80"/>
      <c r="TUA2" s="80"/>
      <c r="TUB2" s="80"/>
      <c r="TUC2" s="80"/>
      <c r="TUD2" s="80"/>
      <c r="TUE2" s="80"/>
      <c r="TUF2" s="80"/>
      <c r="TUG2" s="80"/>
      <c r="TUH2" s="80"/>
      <c r="TUI2" s="80"/>
      <c r="TUJ2" s="80"/>
      <c r="TUK2" s="80"/>
      <c r="TUL2" s="80"/>
      <c r="TUM2" s="80"/>
      <c r="TUN2" s="80"/>
      <c r="TUO2" s="80"/>
      <c r="TUP2" s="80"/>
      <c r="TUQ2" s="80"/>
      <c r="TUR2" s="80"/>
      <c r="TUS2" s="80"/>
      <c r="TUT2" s="80"/>
      <c r="TUU2" s="80"/>
      <c r="TUV2" s="80"/>
      <c r="TUW2" s="80"/>
      <c r="TUX2" s="80"/>
      <c r="TUY2" s="80"/>
      <c r="TUZ2" s="80"/>
      <c r="TVA2" s="80"/>
      <c r="TVB2" s="80"/>
      <c r="TVC2" s="80"/>
      <c r="TVD2" s="80"/>
      <c r="TVE2" s="80"/>
      <c r="TVF2" s="80"/>
      <c r="TVG2" s="80"/>
      <c r="TVH2" s="80"/>
      <c r="TVI2" s="80"/>
      <c r="TVJ2" s="80"/>
      <c r="TVK2" s="80"/>
      <c r="TVL2" s="80"/>
      <c r="TVM2" s="80"/>
      <c r="TVN2" s="80"/>
      <c r="TVO2" s="80"/>
      <c r="TVP2" s="80"/>
      <c r="TVQ2" s="80"/>
      <c r="TVR2" s="80"/>
      <c r="TVS2" s="80"/>
      <c r="TVT2" s="80"/>
      <c r="TVU2" s="80"/>
      <c r="TVV2" s="80"/>
      <c r="TVW2" s="80"/>
      <c r="TVX2" s="80"/>
      <c r="TVY2" s="80"/>
      <c r="TVZ2" s="80"/>
      <c r="TWA2" s="80"/>
      <c r="TWB2" s="80"/>
      <c r="TWC2" s="80"/>
      <c r="TWD2" s="80"/>
      <c r="TWE2" s="80"/>
      <c r="TWF2" s="80"/>
      <c r="TWG2" s="80"/>
      <c r="TWH2" s="80"/>
      <c r="TWI2" s="80"/>
      <c r="TWJ2" s="80"/>
      <c r="TWK2" s="80"/>
      <c r="TWL2" s="80"/>
      <c r="TWM2" s="80"/>
      <c r="TWN2" s="80"/>
      <c r="TWO2" s="80"/>
      <c r="TWP2" s="80"/>
      <c r="TWQ2" s="80"/>
      <c r="TWR2" s="80"/>
      <c r="TWS2" s="80"/>
      <c r="TWT2" s="80"/>
      <c r="TWU2" s="80"/>
      <c r="TWV2" s="80"/>
      <c r="TWW2" s="80"/>
      <c r="TWX2" s="80"/>
      <c r="TWY2" s="80"/>
      <c r="TWZ2" s="80"/>
      <c r="TXA2" s="80"/>
      <c r="TXB2" s="80"/>
      <c r="TXC2" s="80"/>
      <c r="TXD2" s="80"/>
      <c r="TXE2" s="80"/>
      <c r="TXF2" s="80"/>
      <c r="TXG2" s="80"/>
      <c r="TXH2" s="80"/>
      <c r="TXI2" s="80"/>
      <c r="TXJ2" s="80"/>
      <c r="TXK2" s="80"/>
      <c r="TXL2" s="80"/>
      <c r="TXM2" s="80"/>
      <c r="TXN2" s="80"/>
      <c r="TXO2" s="80"/>
      <c r="TXP2" s="80"/>
      <c r="TXQ2" s="80"/>
      <c r="TXR2" s="80"/>
      <c r="TXS2" s="80"/>
      <c r="TXT2" s="80"/>
      <c r="TXU2" s="80"/>
      <c r="TXV2" s="80"/>
      <c r="TXW2" s="80"/>
      <c r="TXX2" s="80"/>
      <c r="TXY2" s="80"/>
      <c r="TXZ2" s="80"/>
      <c r="TYA2" s="80"/>
      <c r="TYB2" s="80"/>
      <c r="TYC2" s="80"/>
      <c r="TYD2" s="80"/>
      <c r="TYE2" s="80"/>
      <c r="TYF2" s="80"/>
      <c r="TYG2" s="80"/>
      <c r="TYH2" s="80"/>
      <c r="TYI2" s="80"/>
      <c r="TYJ2" s="80"/>
      <c r="TYK2" s="80"/>
      <c r="TYL2" s="80"/>
      <c r="TYM2" s="80"/>
      <c r="TYN2" s="80"/>
      <c r="TYO2" s="80"/>
      <c r="TYP2" s="80"/>
      <c r="TYQ2" s="80"/>
      <c r="TYR2" s="80"/>
      <c r="TYS2" s="80"/>
      <c r="TYT2" s="80"/>
      <c r="TYU2" s="80"/>
      <c r="TYV2" s="80"/>
      <c r="TYW2" s="80"/>
      <c r="TYX2" s="80"/>
      <c r="TYY2" s="80"/>
      <c r="TYZ2" s="80"/>
      <c r="TZA2" s="80"/>
      <c r="TZB2" s="80"/>
      <c r="TZC2" s="80"/>
      <c r="TZD2" s="80"/>
      <c r="TZE2" s="80"/>
      <c r="TZF2" s="80"/>
      <c r="TZG2" s="80"/>
      <c r="TZH2" s="80"/>
      <c r="TZI2" s="80"/>
      <c r="TZJ2" s="80"/>
      <c r="TZK2" s="80"/>
      <c r="TZL2" s="80"/>
      <c r="TZM2" s="80"/>
      <c r="TZN2" s="80"/>
      <c r="TZO2" s="80"/>
      <c r="TZP2" s="80"/>
      <c r="TZQ2" s="80"/>
      <c r="TZR2" s="80"/>
      <c r="TZS2" s="80"/>
      <c r="TZT2" s="80"/>
      <c r="TZU2" s="80"/>
      <c r="TZV2" s="80"/>
      <c r="TZW2" s="80"/>
      <c r="TZX2" s="80"/>
      <c r="TZY2" s="80"/>
      <c r="TZZ2" s="80"/>
      <c r="UAA2" s="80"/>
      <c r="UAB2" s="80"/>
      <c r="UAC2" s="80"/>
      <c r="UAD2" s="80"/>
      <c r="UAE2" s="80"/>
      <c r="UAF2" s="80"/>
      <c r="UAG2" s="80"/>
      <c r="UAH2" s="80"/>
      <c r="UAI2" s="80"/>
      <c r="UAJ2" s="80"/>
      <c r="UAK2" s="80"/>
      <c r="UAL2" s="80"/>
      <c r="UAM2" s="80"/>
      <c r="UAN2" s="80"/>
      <c r="UAO2" s="80"/>
      <c r="UAP2" s="80"/>
      <c r="UAQ2" s="80"/>
      <c r="UAR2" s="80"/>
      <c r="UAS2" s="80"/>
      <c r="UAT2" s="80"/>
      <c r="UAU2" s="80"/>
      <c r="UAV2" s="80"/>
      <c r="UAW2" s="80"/>
      <c r="UAX2" s="80"/>
      <c r="UAY2" s="80"/>
      <c r="UAZ2" s="80"/>
      <c r="UBA2" s="80"/>
      <c r="UBB2" s="80"/>
      <c r="UBC2" s="80"/>
      <c r="UBD2" s="80"/>
      <c r="UBE2" s="80"/>
      <c r="UBF2" s="80"/>
      <c r="UBG2" s="80"/>
      <c r="UBH2" s="80"/>
      <c r="UBI2" s="80"/>
      <c r="UBJ2" s="80"/>
      <c r="UBK2" s="80"/>
      <c r="UBL2" s="80"/>
      <c r="UBM2" s="80"/>
      <c r="UBN2" s="80"/>
      <c r="UBO2" s="80"/>
      <c r="UBP2" s="80"/>
      <c r="UBQ2" s="80"/>
      <c r="UBR2" s="80"/>
      <c r="UBS2" s="80"/>
      <c r="UBT2" s="80"/>
      <c r="UBU2" s="80"/>
      <c r="UBV2" s="80"/>
      <c r="UBW2" s="80"/>
      <c r="UBX2" s="80"/>
      <c r="UBY2" s="80"/>
      <c r="UBZ2" s="80"/>
      <c r="UCA2" s="80"/>
      <c r="UCB2" s="80"/>
      <c r="UCC2" s="80"/>
      <c r="UCD2" s="80"/>
      <c r="UCE2" s="80"/>
      <c r="UCF2" s="80"/>
      <c r="UCG2" s="80"/>
      <c r="UCH2" s="80"/>
      <c r="UCI2" s="80"/>
      <c r="UCJ2" s="80"/>
      <c r="UCK2" s="80"/>
      <c r="UCL2" s="80"/>
      <c r="UCM2" s="80"/>
      <c r="UCN2" s="80"/>
      <c r="UCO2" s="80"/>
      <c r="UCP2" s="80"/>
      <c r="UCQ2" s="80"/>
      <c r="UCR2" s="80"/>
      <c r="UCS2" s="80"/>
      <c r="UCT2" s="80"/>
      <c r="UCU2" s="80"/>
      <c r="UCV2" s="80"/>
      <c r="UCW2" s="80"/>
      <c r="UCX2" s="80"/>
      <c r="UCY2" s="80"/>
      <c r="UCZ2" s="80"/>
      <c r="UDA2" s="80"/>
      <c r="UDB2" s="80"/>
      <c r="UDC2" s="80"/>
      <c r="UDD2" s="80"/>
      <c r="UDE2" s="80"/>
      <c r="UDF2" s="80"/>
      <c r="UDG2" s="80"/>
      <c r="UDH2" s="80"/>
      <c r="UDI2" s="80"/>
      <c r="UDJ2" s="80"/>
      <c r="UDK2" s="80"/>
      <c r="UDL2" s="80"/>
      <c r="UDM2" s="80"/>
      <c r="UDN2" s="80"/>
      <c r="UDO2" s="80"/>
      <c r="UDP2" s="80"/>
      <c r="UDQ2" s="80"/>
      <c r="UDR2" s="80"/>
      <c r="UDS2" s="80"/>
      <c r="UDT2" s="80"/>
      <c r="UDU2" s="80"/>
      <c r="UDV2" s="80"/>
      <c r="UDW2" s="80"/>
      <c r="UDX2" s="80"/>
      <c r="UDY2" s="80"/>
      <c r="UDZ2" s="80"/>
      <c r="UEA2" s="80"/>
      <c r="UEB2" s="80"/>
      <c r="UEC2" s="80"/>
      <c r="UED2" s="80"/>
      <c r="UEE2" s="80"/>
      <c r="UEF2" s="80"/>
      <c r="UEG2" s="80"/>
      <c r="UEH2" s="80"/>
      <c r="UEI2" s="80"/>
      <c r="UEJ2" s="80"/>
      <c r="UEK2" s="80"/>
      <c r="UEL2" s="80"/>
      <c r="UEM2" s="80"/>
      <c r="UEN2" s="80"/>
      <c r="UEO2" s="80"/>
      <c r="UEP2" s="80"/>
      <c r="UEQ2" s="80"/>
      <c r="UER2" s="80"/>
      <c r="UES2" s="80"/>
      <c r="UET2" s="80"/>
      <c r="UEU2" s="80"/>
      <c r="UEV2" s="80"/>
      <c r="UEW2" s="80"/>
      <c r="UEX2" s="80"/>
      <c r="UEY2" s="80"/>
      <c r="UEZ2" s="80"/>
      <c r="UFA2" s="80"/>
      <c r="UFB2" s="80"/>
      <c r="UFC2" s="80"/>
      <c r="UFD2" s="80"/>
      <c r="UFE2" s="80"/>
      <c r="UFF2" s="80"/>
      <c r="UFG2" s="80"/>
      <c r="UFH2" s="80"/>
      <c r="UFI2" s="80"/>
      <c r="UFJ2" s="80"/>
      <c r="UFK2" s="80"/>
      <c r="UFL2" s="80"/>
      <c r="UFM2" s="80"/>
      <c r="UFN2" s="80"/>
      <c r="UFO2" s="80"/>
      <c r="UFP2" s="80"/>
      <c r="UFQ2" s="80"/>
      <c r="UFR2" s="80"/>
      <c r="UFS2" s="80"/>
      <c r="UFT2" s="80"/>
      <c r="UFU2" s="80"/>
      <c r="UFV2" s="80"/>
      <c r="UFW2" s="80"/>
      <c r="UFX2" s="80"/>
      <c r="UFY2" s="80"/>
      <c r="UFZ2" s="80"/>
      <c r="UGA2" s="80"/>
      <c r="UGB2" s="80"/>
      <c r="UGC2" s="80"/>
      <c r="UGD2" s="80"/>
      <c r="UGE2" s="80"/>
      <c r="UGF2" s="80"/>
      <c r="UGG2" s="80"/>
      <c r="UGH2" s="80"/>
      <c r="UGI2" s="80"/>
      <c r="UGJ2" s="80"/>
      <c r="UGK2" s="80"/>
      <c r="UGL2" s="80"/>
      <c r="UGM2" s="80"/>
      <c r="UGN2" s="80"/>
      <c r="UGO2" s="80"/>
      <c r="UGP2" s="80"/>
      <c r="UGQ2" s="80"/>
      <c r="UGR2" s="80"/>
      <c r="UGS2" s="80"/>
      <c r="UGT2" s="80"/>
      <c r="UGU2" s="80"/>
      <c r="UGV2" s="80"/>
      <c r="UGW2" s="80"/>
      <c r="UGX2" s="80"/>
      <c r="UGY2" s="80"/>
      <c r="UGZ2" s="80"/>
      <c r="UHA2" s="80"/>
      <c r="UHB2" s="80"/>
      <c r="UHC2" s="80"/>
      <c r="UHD2" s="80"/>
      <c r="UHE2" s="80"/>
      <c r="UHF2" s="80"/>
      <c r="UHG2" s="80"/>
      <c r="UHH2" s="80"/>
      <c r="UHI2" s="80"/>
      <c r="UHJ2" s="80"/>
      <c r="UHK2" s="80"/>
      <c r="UHL2" s="80"/>
      <c r="UHM2" s="80"/>
      <c r="UHN2" s="80"/>
      <c r="UHO2" s="80"/>
      <c r="UHP2" s="80"/>
      <c r="UHQ2" s="80"/>
      <c r="UHR2" s="80"/>
      <c r="UHS2" s="80"/>
      <c r="UHT2" s="80"/>
      <c r="UHU2" s="80"/>
      <c r="UHV2" s="80"/>
      <c r="UHW2" s="80"/>
      <c r="UHX2" s="80"/>
      <c r="UHY2" s="80"/>
      <c r="UHZ2" s="80"/>
      <c r="UIA2" s="80"/>
      <c r="UIB2" s="80"/>
      <c r="UIC2" s="80"/>
      <c r="UID2" s="80"/>
      <c r="UIE2" s="80"/>
      <c r="UIF2" s="80"/>
      <c r="UIG2" s="80"/>
      <c r="UIH2" s="80"/>
      <c r="UII2" s="80"/>
      <c r="UIJ2" s="80"/>
      <c r="UIK2" s="80"/>
      <c r="UIL2" s="80"/>
      <c r="UIM2" s="80"/>
      <c r="UIN2" s="80"/>
      <c r="UIO2" s="80"/>
      <c r="UIP2" s="80"/>
      <c r="UIQ2" s="80"/>
      <c r="UIR2" s="80"/>
      <c r="UIS2" s="80"/>
      <c r="UIT2" s="80"/>
      <c r="UIU2" s="80"/>
      <c r="UIV2" s="80"/>
      <c r="UIW2" s="80"/>
      <c r="UIX2" s="80"/>
      <c r="UIY2" s="80"/>
      <c r="UIZ2" s="80"/>
      <c r="UJA2" s="80"/>
      <c r="UJB2" s="80"/>
      <c r="UJC2" s="80"/>
      <c r="UJD2" s="80"/>
      <c r="UJE2" s="80"/>
      <c r="UJF2" s="80"/>
      <c r="UJG2" s="80"/>
      <c r="UJH2" s="80"/>
      <c r="UJI2" s="80"/>
      <c r="UJJ2" s="80"/>
      <c r="UJK2" s="80"/>
      <c r="UJL2" s="80"/>
      <c r="UJM2" s="80"/>
      <c r="UJN2" s="80"/>
      <c r="UJO2" s="80"/>
      <c r="UJP2" s="80"/>
      <c r="UJQ2" s="80"/>
      <c r="UJR2" s="80"/>
      <c r="UJS2" s="80"/>
      <c r="UJT2" s="80"/>
      <c r="UJU2" s="80"/>
      <c r="UJV2" s="80"/>
      <c r="UJW2" s="80"/>
      <c r="UJX2" s="80"/>
      <c r="UJY2" s="80"/>
      <c r="UJZ2" s="80"/>
      <c r="UKA2" s="80"/>
      <c r="UKB2" s="80"/>
      <c r="UKC2" s="80"/>
      <c r="UKD2" s="80"/>
      <c r="UKE2" s="80"/>
      <c r="UKF2" s="80"/>
      <c r="UKG2" s="80"/>
      <c r="UKH2" s="80"/>
      <c r="UKI2" s="80"/>
      <c r="UKJ2" s="80"/>
      <c r="UKK2" s="80"/>
      <c r="UKL2" s="80"/>
      <c r="UKM2" s="80"/>
      <c r="UKN2" s="80"/>
      <c r="UKO2" s="80"/>
      <c r="UKP2" s="80"/>
      <c r="UKQ2" s="80"/>
      <c r="UKR2" s="80"/>
      <c r="UKS2" s="80"/>
      <c r="UKT2" s="80"/>
      <c r="UKU2" s="80"/>
      <c r="UKV2" s="80"/>
      <c r="UKW2" s="80"/>
      <c r="UKX2" s="80"/>
      <c r="UKY2" s="80"/>
      <c r="UKZ2" s="80"/>
      <c r="ULA2" s="80"/>
      <c r="ULB2" s="80"/>
      <c r="ULC2" s="80"/>
      <c r="ULD2" s="80"/>
      <c r="ULE2" s="80"/>
      <c r="ULF2" s="80"/>
      <c r="ULG2" s="80"/>
      <c r="ULH2" s="80"/>
      <c r="ULI2" s="80"/>
      <c r="ULJ2" s="80"/>
      <c r="ULK2" s="80"/>
      <c r="ULL2" s="80"/>
      <c r="ULM2" s="80"/>
      <c r="ULN2" s="80"/>
      <c r="ULO2" s="80"/>
      <c r="ULP2" s="80"/>
      <c r="ULQ2" s="80"/>
      <c r="ULR2" s="80"/>
      <c r="ULS2" s="80"/>
      <c r="ULT2" s="80"/>
      <c r="ULU2" s="80"/>
      <c r="ULV2" s="80"/>
      <c r="ULW2" s="80"/>
      <c r="ULX2" s="80"/>
      <c r="ULY2" s="80"/>
      <c r="ULZ2" s="80"/>
      <c r="UMA2" s="80"/>
      <c r="UMB2" s="80"/>
      <c r="UMC2" s="80"/>
      <c r="UMD2" s="80"/>
      <c r="UME2" s="80"/>
      <c r="UMF2" s="80"/>
      <c r="UMG2" s="80"/>
      <c r="UMH2" s="80"/>
      <c r="UMI2" s="80"/>
      <c r="UMJ2" s="80"/>
      <c r="UMK2" s="80"/>
      <c r="UML2" s="80"/>
      <c r="UMM2" s="80"/>
      <c r="UMN2" s="80"/>
      <c r="UMO2" s="80"/>
      <c r="UMP2" s="80"/>
      <c r="UMQ2" s="80"/>
      <c r="UMR2" s="80"/>
      <c r="UMS2" s="80"/>
      <c r="UMT2" s="80"/>
      <c r="UMU2" s="80"/>
      <c r="UMV2" s="80"/>
      <c r="UMW2" s="80"/>
      <c r="UMX2" s="80"/>
      <c r="UMY2" s="80"/>
      <c r="UMZ2" s="80"/>
      <c r="UNA2" s="80"/>
      <c r="UNB2" s="80"/>
      <c r="UNC2" s="80"/>
      <c r="UND2" s="80"/>
      <c r="UNE2" s="80"/>
      <c r="UNF2" s="80"/>
      <c r="UNG2" s="80"/>
      <c r="UNH2" s="80"/>
      <c r="UNI2" s="80"/>
      <c r="UNJ2" s="80"/>
      <c r="UNK2" s="80"/>
      <c r="UNL2" s="80"/>
      <c r="UNM2" s="80"/>
      <c r="UNN2" s="80"/>
      <c r="UNO2" s="80"/>
      <c r="UNP2" s="80"/>
      <c r="UNQ2" s="80"/>
      <c r="UNR2" s="80"/>
      <c r="UNS2" s="80"/>
      <c r="UNT2" s="80"/>
      <c r="UNU2" s="80"/>
      <c r="UNV2" s="80"/>
      <c r="UNW2" s="80"/>
      <c r="UNX2" s="80"/>
      <c r="UNY2" s="80"/>
      <c r="UNZ2" s="80"/>
      <c r="UOA2" s="80"/>
      <c r="UOB2" s="80"/>
      <c r="UOC2" s="80"/>
      <c r="UOD2" s="80"/>
      <c r="UOE2" s="80"/>
      <c r="UOF2" s="80"/>
      <c r="UOG2" s="80"/>
      <c r="UOH2" s="80"/>
      <c r="UOI2" s="80"/>
      <c r="UOJ2" s="80"/>
      <c r="UOK2" s="80"/>
      <c r="UOL2" s="80"/>
      <c r="UOM2" s="80"/>
      <c r="UON2" s="80"/>
      <c r="UOO2" s="80"/>
      <c r="UOP2" s="80"/>
      <c r="UOQ2" s="80"/>
      <c r="UOR2" s="80"/>
      <c r="UOS2" s="80"/>
      <c r="UOT2" s="80"/>
      <c r="UOU2" s="80"/>
      <c r="UOV2" s="80"/>
      <c r="UOW2" s="80"/>
      <c r="UOX2" s="80"/>
      <c r="UOY2" s="80"/>
      <c r="UOZ2" s="80"/>
      <c r="UPA2" s="80"/>
      <c r="UPB2" s="80"/>
      <c r="UPC2" s="80"/>
      <c r="UPD2" s="80"/>
      <c r="UPE2" s="80"/>
      <c r="UPF2" s="80"/>
      <c r="UPG2" s="80"/>
      <c r="UPH2" s="80"/>
      <c r="UPI2" s="80"/>
      <c r="UPJ2" s="80"/>
      <c r="UPK2" s="80"/>
      <c r="UPL2" s="80"/>
      <c r="UPM2" s="80"/>
      <c r="UPN2" s="80"/>
      <c r="UPO2" s="80"/>
      <c r="UPP2" s="80"/>
      <c r="UPQ2" s="80"/>
      <c r="UPR2" s="80"/>
      <c r="UPS2" s="80"/>
      <c r="UPT2" s="80"/>
      <c r="UPU2" s="80"/>
      <c r="UPV2" s="80"/>
      <c r="UPW2" s="80"/>
      <c r="UPX2" s="80"/>
      <c r="UPY2" s="80"/>
      <c r="UPZ2" s="80"/>
      <c r="UQA2" s="80"/>
      <c r="UQB2" s="80"/>
      <c r="UQC2" s="80"/>
      <c r="UQD2" s="80"/>
      <c r="UQE2" s="80"/>
      <c r="UQF2" s="80"/>
      <c r="UQG2" s="80"/>
      <c r="UQH2" s="80"/>
      <c r="UQI2" s="80"/>
      <c r="UQJ2" s="80"/>
      <c r="UQK2" s="80"/>
      <c r="UQL2" s="80"/>
      <c r="UQM2" s="80"/>
      <c r="UQN2" s="80"/>
      <c r="UQO2" s="80"/>
      <c r="UQP2" s="80"/>
      <c r="UQQ2" s="80"/>
      <c r="UQR2" s="80"/>
      <c r="UQS2" s="80"/>
      <c r="UQT2" s="80"/>
      <c r="UQU2" s="80"/>
      <c r="UQV2" s="80"/>
      <c r="UQW2" s="80"/>
      <c r="UQX2" s="80"/>
      <c r="UQY2" s="80"/>
      <c r="UQZ2" s="80"/>
      <c r="URA2" s="80"/>
      <c r="URB2" s="80"/>
      <c r="URC2" s="80"/>
      <c r="URD2" s="80"/>
      <c r="URE2" s="80"/>
      <c r="URF2" s="80"/>
      <c r="URG2" s="80"/>
      <c r="URH2" s="80"/>
      <c r="URI2" s="80"/>
      <c r="URJ2" s="80"/>
      <c r="URK2" s="80"/>
      <c r="URL2" s="80"/>
      <c r="URM2" s="80"/>
      <c r="URN2" s="80"/>
      <c r="URO2" s="80"/>
      <c r="URP2" s="80"/>
      <c r="URQ2" s="80"/>
      <c r="URR2" s="80"/>
      <c r="URS2" s="80"/>
      <c r="URT2" s="80"/>
      <c r="URU2" s="80"/>
      <c r="URV2" s="80"/>
      <c r="URW2" s="80"/>
      <c r="URX2" s="80"/>
      <c r="URY2" s="80"/>
      <c r="URZ2" s="80"/>
      <c r="USA2" s="80"/>
      <c r="USB2" s="80"/>
      <c r="USC2" s="80"/>
      <c r="USD2" s="80"/>
      <c r="USE2" s="80"/>
      <c r="USF2" s="80"/>
      <c r="USG2" s="80"/>
      <c r="USH2" s="80"/>
      <c r="USI2" s="80"/>
      <c r="USJ2" s="80"/>
      <c r="USK2" s="80"/>
      <c r="USL2" s="80"/>
      <c r="USM2" s="80"/>
      <c r="USN2" s="80"/>
      <c r="USO2" s="80"/>
      <c r="USP2" s="80"/>
      <c r="USQ2" s="80"/>
      <c r="USR2" s="80"/>
      <c r="USS2" s="80"/>
      <c r="UST2" s="80"/>
      <c r="USU2" s="80"/>
      <c r="USV2" s="80"/>
      <c r="USW2" s="80"/>
      <c r="USX2" s="80"/>
      <c r="USY2" s="80"/>
      <c r="USZ2" s="80"/>
      <c r="UTA2" s="80"/>
      <c r="UTB2" s="80"/>
      <c r="UTC2" s="80"/>
      <c r="UTD2" s="80"/>
      <c r="UTE2" s="80"/>
      <c r="UTF2" s="80"/>
      <c r="UTG2" s="80"/>
      <c r="UTH2" s="80"/>
      <c r="UTI2" s="80"/>
      <c r="UTJ2" s="80"/>
      <c r="UTK2" s="80"/>
      <c r="UTL2" s="80"/>
      <c r="UTM2" s="80"/>
      <c r="UTN2" s="80"/>
      <c r="UTO2" s="80"/>
      <c r="UTP2" s="80"/>
      <c r="UTQ2" s="80"/>
      <c r="UTR2" s="80"/>
      <c r="UTS2" s="80"/>
      <c r="UTT2" s="80"/>
      <c r="UTU2" s="80"/>
      <c r="UTV2" s="80"/>
      <c r="UTW2" s="80"/>
      <c r="UTX2" s="80"/>
      <c r="UTY2" s="80"/>
      <c r="UTZ2" s="80"/>
      <c r="UUA2" s="80"/>
      <c r="UUB2" s="80"/>
      <c r="UUC2" s="80"/>
      <c r="UUD2" s="80"/>
      <c r="UUE2" s="80"/>
      <c r="UUF2" s="80"/>
      <c r="UUG2" s="80"/>
      <c r="UUH2" s="80"/>
      <c r="UUI2" s="80"/>
      <c r="UUJ2" s="80"/>
      <c r="UUK2" s="80"/>
      <c r="UUL2" s="80"/>
      <c r="UUM2" s="80"/>
      <c r="UUN2" s="80"/>
      <c r="UUO2" s="80"/>
      <c r="UUP2" s="80"/>
      <c r="UUQ2" s="80"/>
      <c r="UUR2" s="80"/>
      <c r="UUS2" s="80"/>
      <c r="UUT2" s="80"/>
      <c r="UUU2" s="80"/>
      <c r="UUV2" s="80"/>
      <c r="UUW2" s="80"/>
      <c r="UUX2" s="80"/>
      <c r="UUY2" s="80"/>
      <c r="UUZ2" s="80"/>
      <c r="UVA2" s="80"/>
      <c r="UVB2" s="80"/>
      <c r="UVC2" s="80"/>
      <c r="UVD2" s="80"/>
      <c r="UVE2" s="80"/>
      <c r="UVF2" s="80"/>
      <c r="UVG2" s="80"/>
      <c r="UVH2" s="80"/>
      <c r="UVI2" s="80"/>
      <c r="UVJ2" s="80"/>
      <c r="UVK2" s="80"/>
      <c r="UVL2" s="80"/>
      <c r="UVM2" s="80"/>
      <c r="UVN2" s="80"/>
      <c r="UVO2" s="80"/>
      <c r="UVP2" s="80"/>
      <c r="UVQ2" s="80"/>
      <c r="UVR2" s="80"/>
      <c r="UVS2" s="80"/>
      <c r="UVT2" s="80"/>
      <c r="UVU2" s="80"/>
      <c r="UVV2" s="80"/>
      <c r="UVW2" s="80"/>
      <c r="UVX2" s="80"/>
      <c r="UVY2" s="80"/>
      <c r="UVZ2" s="80"/>
      <c r="UWA2" s="80"/>
      <c r="UWB2" s="80"/>
      <c r="UWC2" s="80"/>
      <c r="UWD2" s="80"/>
      <c r="UWE2" s="80"/>
      <c r="UWF2" s="80"/>
      <c r="UWG2" s="80"/>
      <c r="UWH2" s="80"/>
      <c r="UWI2" s="80"/>
      <c r="UWJ2" s="80"/>
      <c r="UWK2" s="80"/>
      <c r="UWL2" s="80"/>
      <c r="UWM2" s="80"/>
      <c r="UWN2" s="80"/>
      <c r="UWO2" s="80"/>
      <c r="UWP2" s="80"/>
      <c r="UWQ2" s="80"/>
      <c r="UWR2" s="80"/>
      <c r="UWS2" s="80"/>
      <c r="UWT2" s="80"/>
      <c r="UWU2" s="80"/>
      <c r="UWV2" s="80"/>
      <c r="UWW2" s="80"/>
      <c r="UWX2" s="80"/>
      <c r="UWY2" s="80"/>
      <c r="UWZ2" s="80"/>
      <c r="UXA2" s="80"/>
      <c r="UXB2" s="80"/>
      <c r="UXC2" s="80"/>
      <c r="UXD2" s="80"/>
      <c r="UXE2" s="80"/>
      <c r="UXF2" s="80"/>
      <c r="UXG2" s="80"/>
      <c r="UXH2" s="80"/>
      <c r="UXI2" s="80"/>
      <c r="UXJ2" s="80"/>
      <c r="UXK2" s="80"/>
      <c r="UXL2" s="80"/>
      <c r="UXM2" s="80"/>
      <c r="UXN2" s="80"/>
      <c r="UXO2" s="80"/>
      <c r="UXP2" s="80"/>
      <c r="UXQ2" s="80"/>
      <c r="UXR2" s="80"/>
      <c r="UXS2" s="80"/>
      <c r="UXT2" s="80"/>
      <c r="UXU2" s="80"/>
      <c r="UXV2" s="80"/>
      <c r="UXW2" s="80"/>
      <c r="UXX2" s="80"/>
      <c r="UXY2" s="80"/>
      <c r="UXZ2" s="80"/>
      <c r="UYA2" s="80"/>
      <c r="UYB2" s="80"/>
      <c r="UYC2" s="80"/>
      <c r="UYD2" s="80"/>
      <c r="UYE2" s="80"/>
      <c r="UYF2" s="80"/>
      <c r="UYG2" s="80"/>
      <c r="UYH2" s="80"/>
      <c r="UYI2" s="80"/>
      <c r="UYJ2" s="80"/>
      <c r="UYK2" s="80"/>
      <c r="UYL2" s="80"/>
      <c r="UYM2" s="80"/>
      <c r="UYN2" s="80"/>
      <c r="UYO2" s="80"/>
      <c r="UYP2" s="80"/>
      <c r="UYQ2" s="80"/>
      <c r="UYR2" s="80"/>
      <c r="UYS2" s="80"/>
      <c r="UYT2" s="80"/>
      <c r="UYU2" s="80"/>
      <c r="UYV2" s="80"/>
      <c r="UYW2" s="80"/>
      <c r="UYX2" s="80"/>
      <c r="UYY2" s="80"/>
      <c r="UYZ2" s="80"/>
      <c r="UZA2" s="80"/>
      <c r="UZB2" s="80"/>
      <c r="UZC2" s="80"/>
      <c r="UZD2" s="80"/>
      <c r="UZE2" s="80"/>
      <c r="UZF2" s="80"/>
      <c r="UZG2" s="80"/>
      <c r="UZH2" s="80"/>
      <c r="UZI2" s="80"/>
      <c r="UZJ2" s="80"/>
      <c r="UZK2" s="80"/>
      <c r="UZL2" s="80"/>
      <c r="UZM2" s="80"/>
      <c r="UZN2" s="80"/>
      <c r="UZO2" s="80"/>
      <c r="UZP2" s="80"/>
      <c r="UZQ2" s="80"/>
      <c r="UZR2" s="80"/>
      <c r="UZS2" s="80"/>
      <c r="UZT2" s="80"/>
      <c r="UZU2" s="80"/>
      <c r="UZV2" s="80"/>
      <c r="UZW2" s="80"/>
      <c r="UZX2" s="80"/>
      <c r="UZY2" s="80"/>
      <c r="UZZ2" s="80"/>
      <c r="VAA2" s="80"/>
      <c r="VAB2" s="80"/>
      <c r="VAC2" s="80"/>
      <c r="VAD2" s="80"/>
      <c r="VAE2" s="80"/>
      <c r="VAF2" s="80"/>
      <c r="VAG2" s="80"/>
      <c r="VAH2" s="80"/>
      <c r="VAI2" s="80"/>
      <c r="VAJ2" s="80"/>
      <c r="VAK2" s="80"/>
      <c r="VAL2" s="80"/>
      <c r="VAM2" s="80"/>
      <c r="VAN2" s="80"/>
      <c r="VAO2" s="80"/>
      <c r="VAP2" s="80"/>
      <c r="VAQ2" s="80"/>
      <c r="VAR2" s="80"/>
      <c r="VAS2" s="80"/>
      <c r="VAT2" s="80"/>
      <c r="VAU2" s="80"/>
      <c r="VAV2" s="80"/>
      <c r="VAW2" s="80"/>
      <c r="VAX2" s="80"/>
      <c r="VAY2" s="80"/>
      <c r="VAZ2" s="80"/>
      <c r="VBA2" s="80"/>
      <c r="VBB2" s="80"/>
      <c r="VBC2" s="80"/>
      <c r="VBD2" s="80"/>
      <c r="VBE2" s="80"/>
      <c r="VBF2" s="80"/>
      <c r="VBG2" s="80"/>
      <c r="VBH2" s="80"/>
      <c r="VBI2" s="80"/>
      <c r="VBJ2" s="80"/>
      <c r="VBK2" s="80"/>
      <c r="VBL2" s="80"/>
      <c r="VBM2" s="80"/>
      <c r="VBN2" s="80"/>
      <c r="VBO2" s="80"/>
      <c r="VBP2" s="80"/>
      <c r="VBQ2" s="80"/>
      <c r="VBR2" s="80"/>
      <c r="VBS2" s="80"/>
      <c r="VBT2" s="80"/>
      <c r="VBU2" s="80"/>
      <c r="VBV2" s="80"/>
      <c r="VBW2" s="80"/>
      <c r="VBX2" s="80"/>
      <c r="VBY2" s="80"/>
      <c r="VBZ2" s="80"/>
      <c r="VCA2" s="80"/>
      <c r="VCB2" s="80"/>
      <c r="VCC2" s="80"/>
      <c r="VCD2" s="80"/>
      <c r="VCE2" s="80"/>
      <c r="VCF2" s="80"/>
      <c r="VCG2" s="80"/>
      <c r="VCH2" s="80"/>
      <c r="VCI2" s="80"/>
      <c r="VCJ2" s="80"/>
      <c r="VCK2" s="80"/>
      <c r="VCL2" s="80"/>
      <c r="VCM2" s="80"/>
      <c r="VCN2" s="80"/>
      <c r="VCO2" s="80"/>
      <c r="VCP2" s="80"/>
      <c r="VCQ2" s="80"/>
      <c r="VCR2" s="80"/>
      <c r="VCS2" s="80"/>
      <c r="VCT2" s="80"/>
      <c r="VCU2" s="80"/>
      <c r="VCV2" s="80"/>
      <c r="VCW2" s="80"/>
      <c r="VCX2" s="80"/>
      <c r="VCY2" s="80"/>
      <c r="VCZ2" s="80"/>
      <c r="VDA2" s="80"/>
      <c r="VDB2" s="80"/>
      <c r="VDC2" s="80"/>
      <c r="VDD2" s="80"/>
      <c r="VDE2" s="80"/>
      <c r="VDF2" s="80"/>
      <c r="VDG2" s="80"/>
      <c r="VDH2" s="80"/>
      <c r="VDI2" s="80"/>
      <c r="VDJ2" s="80"/>
      <c r="VDK2" s="80"/>
      <c r="VDL2" s="80"/>
      <c r="VDM2" s="80"/>
      <c r="VDN2" s="80"/>
      <c r="VDO2" s="80"/>
      <c r="VDP2" s="80"/>
      <c r="VDQ2" s="80"/>
      <c r="VDR2" s="80"/>
      <c r="VDS2" s="80"/>
      <c r="VDT2" s="80"/>
      <c r="VDU2" s="80"/>
      <c r="VDV2" s="80"/>
      <c r="VDW2" s="80"/>
      <c r="VDX2" s="80"/>
      <c r="VDY2" s="80"/>
      <c r="VDZ2" s="80"/>
      <c r="VEA2" s="80"/>
      <c r="VEB2" s="80"/>
      <c r="VEC2" s="80"/>
      <c r="VED2" s="80"/>
      <c r="VEE2" s="80"/>
      <c r="VEF2" s="80"/>
      <c r="VEG2" s="80"/>
      <c r="VEH2" s="80"/>
      <c r="VEI2" s="80"/>
      <c r="VEJ2" s="80"/>
      <c r="VEK2" s="80"/>
      <c r="VEL2" s="80"/>
      <c r="VEM2" s="80"/>
      <c r="VEN2" s="80"/>
      <c r="VEO2" s="80"/>
      <c r="VEP2" s="80"/>
      <c r="VEQ2" s="80"/>
      <c r="VER2" s="80"/>
      <c r="VES2" s="80"/>
      <c r="VET2" s="80"/>
      <c r="VEU2" s="80"/>
      <c r="VEV2" s="80"/>
      <c r="VEW2" s="80"/>
      <c r="VEX2" s="80"/>
      <c r="VEY2" s="80"/>
      <c r="VEZ2" s="80"/>
      <c r="VFA2" s="80"/>
      <c r="VFB2" s="80"/>
      <c r="VFC2" s="80"/>
      <c r="VFD2" s="80"/>
      <c r="VFE2" s="80"/>
      <c r="VFF2" s="80"/>
      <c r="VFG2" s="80"/>
      <c r="VFH2" s="80"/>
      <c r="VFI2" s="80"/>
      <c r="VFJ2" s="80"/>
      <c r="VFK2" s="80"/>
      <c r="VFL2" s="80"/>
      <c r="VFM2" s="80"/>
      <c r="VFN2" s="80"/>
      <c r="VFO2" s="80"/>
      <c r="VFP2" s="80"/>
      <c r="VFQ2" s="80"/>
      <c r="VFR2" s="80"/>
      <c r="VFS2" s="80"/>
      <c r="VFT2" s="80"/>
      <c r="VFU2" s="80"/>
      <c r="VFV2" s="80"/>
      <c r="VFW2" s="80"/>
      <c r="VFX2" s="80"/>
      <c r="VFY2" s="80"/>
      <c r="VFZ2" s="80"/>
      <c r="VGA2" s="80"/>
      <c r="VGB2" s="80"/>
      <c r="VGC2" s="80"/>
      <c r="VGD2" s="80"/>
      <c r="VGE2" s="80"/>
      <c r="VGF2" s="80"/>
      <c r="VGG2" s="80"/>
      <c r="VGH2" s="80"/>
      <c r="VGI2" s="80"/>
      <c r="VGJ2" s="80"/>
      <c r="VGK2" s="80"/>
      <c r="VGL2" s="80"/>
      <c r="VGM2" s="80"/>
      <c r="VGN2" s="80"/>
      <c r="VGO2" s="80"/>
      <c r="VGP2" s="80"/>
      <c r="VGQ2" s="80"/>
      <c r="VGR2" s="80"/>
      <c r="VGS2" s="80"/>
      <c r="VGT2" s="80"/>
      <c r="VGU2" s="80"/>
      <c r="VGV2" s="80"/>
      <c r="VGW2" s="80"/>
      <c r="VGX2" s="80"/>
      <c r="VGY2" s="80"/>
      <c r="VGZ2" s="80"/>
      <c r="VHA2" s="80"/>
      <c r="VHB2" s="80"/>
      <c r="VHC2" s="80"/>
      <c r="VHD2" s="80"/>
      <c r="VHE2" s="80"/>
      <c r="VHF2" s="80"/>
      <c r="VHG2" s="80"/>
      <c r="VHH2" s="80"/>
      <c r="VHI2" s="80"/>
      <c r="VHJ2" s="80"/>
      <c r="VHK2" s="80"/>
      <c r="VHL2" s="80"/>
      <c r="VHM2" s="80"/>
      <c r="VHN2" s="80"/>
      <c r="VHO2" s="80"/>
      <c r="VHP2" s="80"/>
      <c r="VHQ2" s="80"/>
      <c r="VHR2" s="80"/>
      <c r="VHS2" s="80"/>
      <c r="VHT2" s="80"/>
      <c r="VHU2" s="80"/>
      <c r="VHV2" s="80"/>
      <c r="VHW2" s="80"/>
      <c r="VHX2" s="80"/>
      <c r="VHY2" s="80"/>
      <c r="VHZ2" s="80"/>
      <c r="VIA2" s="80"/>
      <c r="VIB2" s="80"/>
      <c r="VIC2" s="80"/>
      <c r="VID2" s="80"/>
      <c r="VIE2" s="80"/>
      <c r="VIF2" s="80"/>
      <c r="VIG2" s="80"/>
      <c r="VIH2" s="80"/>
      <c r="VII2" s="80"/>
      <c r="VIJ2" s="80"/>
      <c r="VIK2" s="80"/>
      <c r="VIL2" s="80"/>
      <c r="VIM2" s="80"/>
      <c r="VIN2" s="80"/>
      <c r="VIO2" s="80"/>
      <c r="VIP2" s="80"/>
      <c r="VIQ2" s="80"/>
      <c r="VIR2" s="80"/>
      <c r="VIS2" s="80"/>
      <c r="VIT2" s="80"/>
      <c r="VIU2" s="80"/>
      <c r="VIV2" s="80"/>
      <c r="VIW2" s="80"/>
      <c r="VIX2" s="80"/>
      <c r="VIY2" s="80"/>
      <c r="VIZ2" s="80"/>
      <c r="VJA2" s="80"/>
      <c r="VJB2" s="80"/>
      <c r="VJC2" s="80"/>
      <c r="VJD2" s="80"/>
      <c r="VJE2" s="80"/>
      <c r="VJF2" s="80"/>
      <c r="VJG2" s="80"/>
      <c r="VJH2" s="80"/>
      <c r="VJI2" s="80"/>
      <c r="VJJ2" s="80"/>
      <c r="VJK2" s="80"/>
      <c r="VJL2" s="80"/>
      <c r="VJM2" s="80"/>
      <c r="VJN2" s="80"/>
      <c r="VJO2" s="80"/>
      <c r="VJP2" s="80"/>
      <c r="VJQ2" s="80"/>
      <c r="VJR2" s="80"/>
      <c r="VJS2" s="80"/>
      <c r="VJT2" s="80"/>
      <c r="VJU2" s="80"/>
      <c r="VJV2" s="80"/>
      <c r="VJW2" s="80"/>
      <c r="VJX2" s="80"/>
      <c r="VJY2" s="80"/>
      <c r="VJZ2" s="80"/>
      <c r="VKA2" s="80"/>
      <c r="VKB2" s="80"/>
      <c r="VKC2" s="80"/>
      <c r="VKD2" s="80"/>
      <c r="VKE2" s="80"/>
      <c r="VKF2" s="80"/>
      <c r="VKG2" s="80"/>
      <c r="VKH2" s="80"/>
      <c r="VKI2" s="80"/>
      <c r="VKJ2" s="80"/>
      <c r="VKK2" s="80"/>
      <c r="VKL2" s="80"/>
      <c r="VKM2" s="80"/>
      <c r="VKN2" s="80"/>
      <c r="VKO2" s="80"/>
      <c r="VKP2" s="80"/>
      <c r="VKQ2" s="80"/>
      <c r="VKR2" s="80"/>
      <c r="VKS2" s="80"/>
      <c r="VKT2" s="80"/>
      <c r="VKU2" s="80"/>
      <c r="VKV2" s="80"/>
      <c r="VKW2" s="80"/>
      <c r="VKX2" s="80"/>
      <c r="VKY2" s="80"/>
      <c r="VKZ2" s="80"/>
      <c r="VLA2" s="80"/>
      <c r="VLB2" s="80"/>
      <c r="VLC2" s="80"/>
      <c r="VLD2" s="80"/>
      <c r="VLE2" s="80"/>
      <c r="VLF2" s="80"/>
      <c r="VLG2" s="80"/>
      <c r="VLH2" s="80"/>
      <c r="VLI2" s="80"/>
      <c r="VLJ2" s="80"/>
      <c r="VLK2" s="80"/>
      <c r="VLL2" s="80"/>
      <c r="VLM2" s="80"/>
      <c r="VLN2" s="80"/>
      <c r="VLO2" s="80"/>
      <c r="VLP2" s="80"/>
      <c r="VLQ2" s="80"/>
      <c r="VLR2" s="80"/>
      <c r="VLS2" s="80"/>
      <c r="VLT2" s="80"/>
      <c r="VLU2" s="80"/>
      <c r="VLV2" s="80"/>
      <c r="VLW2" s="80"/>
      <c r="VLX2" s="80"/>
      <c r="VLY2" s="80"/>
      <c r="VLZ2" s="80"/>
      <c r="VMA2" s="80"/>
      <c r="VMB2" s="80"/>
      <c r="VMC2" s="80"/>
      <c r="VMD2" s="80"/>
      <c r="VME2" s="80"/>
      <c r="VMF2" s="80"/>
      <c r="VMG2" s="80"/>
      <c r="VMH2" s="80"/>
      <c r="VMI2" s="80"/>
      <c r="VMJ2" s="80"/>
      <c r="VMK2" s="80"/>
      <c r="VML2" s="80"/>
      <c r="VMM2" s="80"/>
      <c r="VMN2" s="80"/>
      <c r="VMO2" s="80"/>
      <c r="VMP2" s="80"/>
      <c r="VMQ2" s="80"/>
      <c r="VMR2" s="80"/>
      <c r="VMS2" s="80"/>
      <c r="VMT2" s="80"/>
      <c r="VMU2" s="80"/>
      <c r="VMV2" s="80"/>
      <c r="VMW2" s="80"/>
      <c r="VMX2" s="80"/>
      <c r="VMY2" s="80"/>
      <c r="VMZ2" s="80"/>
      <c r="VNA2" s="80"/>
      <c r="VNB2" s="80"/>
      <c r="VNC2" s="80"/>
      <c r="VND2" s="80"/>
      <c r="VNE2" s="80"/>
      <c r="VNF2" s="80"/>
      <c r="VNG2" s="80"/>
      <c r="VNH2" s="80"/>
      <c r="VNI2" s="80"/>
      <c r="VNJ2" s="80"/>
      <c r="VNK2" s="80"/>
      <c r="VNL2" s="80"/>
      <c r="VNM2" s="80"/>
      <c r="VNN2" s="80"/>
      <c r="VNO2" s="80"/>
      <c r="VNP2" s="80"/>
      <c r="VNQ2" s="80"/>
      <c r="VNR2" s="80"/>
      <c r="VNS2" s="80"/>
      <c r="VNT2" s="80"/>
      <c r="VNU2" s="80"/>
      <c r="VNV2" s="80"/>
      <c r="VNW2" s="80"/>
      <c r="VNX2" s="80"/>
      <c r="VNY2" s="80"/>
      <c r="VNZ2" s="80"/>
      <c r="VOA2" s="80"/>
      <c r="VOB2" s="80"/>
      <c r="VOC2" s="80"/>
      <c r="VOD2" s="80"/>
      <c r="VOE2" s="80"/>
      <c r="VOF2" s="80"/>
      <c r="VOG2" s="80"/>
      <c r="VOH2" s="80"/>
      <c r="VOI2" s="80"/>
      <c r="VOJ2" s="80"/>
      <c r="VOK2" s="80"/>
      <c r="VOL2" s="80"/>
      <c r="VOM2" s="80"/>
      <c r="VON2" s="80"/>
      <c r="VOO2" s="80"/>
      <c r="VOP2" s="80"/>
      <c r="VOQ2" s="80"/>
      <c r="VOR2" s="80"/>
      <c r="VOS2" s="80"/>
      <c r="VOT2" s="80"/>
      <c r="VOU2" s="80"/>
      <c r="VOV2" s="80"/>
      <c r="VOW2" s="80"/>
      <c r="VOX2" s="80"/>
      <c r="VOY2" s="80"/>
      <c r="VOZ2" s="80"/>
      <c r="VPA2" s="80"/>
      <c r="VPB2" s="80"/>
      <c r="VPC2" s="80"/>
      <c r="VPD2" s="80"/>
      <c r="VPE2" s="80"/>
      <c r="VPF2" s="80"/>
      <c r="VPG2" s="80"/>
      <c r="VPH2" s="80"/>
      <c r="VPI2" s="80"/>
      <c r="VPJ2" s="80"/>
      <c r="VPK2" s="80"/>
      <c r="VPL2" s="80"/>
      <c r="VPM2" s="80"/>
      <c r="VPN2" s="80"/>
      <c r="VPO2" s="80"/>
      <c r="VPP2" s="80"/>
      <c r="VPQ2" s="80"/>
      <c r="VPR2" s="80"/>
      <c r="VPS2" s="80"/>
      <c r="VPT2" s="80"/>
      <c r="VPU2" s="80"/>
      <c r="VPV2" s="80"/>
      <c r="VPW2" s="80"/>
      <c r="VPX2" s="80"/>
      <c r="VPY2" s="80"/>
      <c r="VPZ2" s="80"/>
      <c r="VQA2" s="80"/>
      <c r="VQB2" s="80"/>
      <c r="VQC2" s="80"/>
      <c r="VQD2" s="80"/>
      <c r="VQE2" s="80"/>
      <c r="VQF2" s="80"/>
      <c r="VQG2" s="80"/>
      <c r="VQH2" s="80"/>
      <c r="VQI2" s="80"/>
      <c r="VQJ2" s="80"/>
      <c r="VQK2" s="80"/>
      <c r="VQL2" s="80"/>
      <c r="VQM2" s="80"/>
      <c r="VQN2" s="80"/>
      <c r="VQO2" s="80"/>
      <c r="VQP2" s="80"/>
      <c r="VQQ2" s="80"/>
      <c r="VQR2" s="80"/>
      <c r="VQS2" s="80"/>
      <c r="VQT2" s="80"/>
      <c r="VQU2" s="80"/>
      <c r="VQV2" s="80"/>
      <c r="VQW2" s="80"/>
      <c r="VQX2" s="80"/>
      <c r="VQY2" s="80"/>
      <c r="VQZ2" s="80"/>
      <c r="VRA2" s="80"/>
      <c r="VRB2" s="80"/>
      <c r="VRC2" s="80"/>
      <c r="VRD2" s="80"/>
      <c r="VRE2" s="80"/>
      <c r="VRF2" s="80"/>
      <c r="VRG2" s="80"/>
      <c r="VRH2" s="80"/>
      <c r="VRI2" s="80"/>
      <c r="VRJ2" s="80"/>
      <c r="VRK2" s="80"/>
      <c r="VRL2" s="80"/>
      <c r="VRM2" s="80"/>
      <c r="VRN2" s="80"/>
      <c r="VRO2" s="80"/>
      <c r="VRP2" s="80"/>
      <c r="VRQ2" s="80"/>
      <c r="VRR2" s="80"/>
      <c r="VRS2" s="80"/>
      <c r="VRT2" s="80"/>
      <c r="VRU2" s="80"/>
      <c r="VRV2" s="80"/>
      <c r="VRW2" s="80"/>
      <c r="VRX2" s="80"/>
      <c r="VRY2" s="80"/>
      <c r="VRZ2" s="80"/>
      <c r="VSA2" s="80"/>
      <c r="VSB2" s="80"/>
      <c r="VSC2" s="80"/>
      <c r="VSD2" s="80"/>
      <c r="VSE2" s="80"/>
      <c r="VSF2" s="80"/>
      <c r="VSG2" s="80"/>
      <c r="VSH2" s="80"/>
      <c r="VSI2" s="80"/>
      <c r="VSJ2" s="80"/>
      <c r="VSK2" s="80"/>
      <c r="VSL2" s="80"/>
      <c r="VSM2" s="80"/>
      <c r="VSN2" s="80"/>
      <c r="VSO2" s="80"/>
      <c r="VSP2" s="80"/>
      <c r="VSQ2" s="80"/>
      <c r="VSR2" s="80"/>
      <c r="VSS2" s="80"/>
      <c r="VST2" s="80"/>
      <c r="VSU2" s="80"/>
      <c r="VSV2" s="80"/>
      <c r="VSW2" s="80"/>
      <c r="VSX2" s="80"/>
      <c r="VSY2" s="80"/>
      <c r="VSZ2" s="80"/>
      <c r="VTA2" s="80"/>
      <c r="VTB2" s="80"/>
      <c r="VTC2" s="80"/>
      <c r="VTD2" s="80"/>
      <c r="VTE2" s="80"/>
      <c r="VTF2" s="80"/>
      <c r="VTG2" s="80"/>
      <c r="VTH2" s="80"/>
      <c r="VTI2" s="80"/>
      <c r="VTJ2" s="80"/>
      <c r="VTK2" s="80"/>
      <c r="VTL2" s="80"/>
      <c r="VTM2" s="80"/>
      <c r="VTN2" s="80"/>
      <c r="VTO2" s="80"/>
      <c r="VTP2" s="80"/>
      <c r="VTQ2" s="80"/>
      <c r="VTR2" s="80"/>
      <c r="VTS2" s="80"/>
      <c r="VTT2" s="80"/>
      <c r="VTU2" s="80"/>
      <c r="VTV2" s="80"/>
      <c r="VTW2" s="80"/>
      <c r="VTX2" s="80"/>
      <c r="VTY2" s="80"/>
      <c r="VTZ2" s="80"/>
      <c r="VUA2" s="80"/>
      <c r="VUB2" s="80"/>
      <c r="VUC2" s="80"/>
      <c r="VUD2" s="80"/>
      <c r="VUE2" s="80"/>
      <c r="VUF2" s="80"/>
      <c r="VUG2" s="80"/>
      <c r="VUH2" s="80"/>
      <c r="VUI2" s="80"/>
      <c r="VUJ2" s="80"/>
      <c r="VUK2" s="80"/>
      <c r="VUL2" s="80"/>
      <c r="VUM2" s="80"/>
      <c r="VUN2" s="80"/>
      <c r="VUO2" s="80"/>
      <c r="VUP2" s="80"/>
      <c r="VUQ2" s="80"/>
      <c r="VUR2" s="80"/>
      <c r="VUS2" s="80"/>
      <c r="VUT2" s="80"/>
      <c r="VUU2" s="80"/>
      <c r="VUV2" s="80"/>
      <c r="VUW2" s="80"/>
      <c r="VUX2" s="80"/>
      <c r="VUY2" s="80"/>
      <c r="VUZ2" s="80"/>
      <c r="VVA2" s="80"/>
      <c r="VVB2" s="80"/>
      <c r="VVC2" s="80"/>
      <c r="VVD2" s="80"/>
      <c r="VVE2" s="80"/>
      <c r="VVF2" s="80"/>
      <c r="VVG2" s="80"/>
      <c r="VVH2" s="80"/>
      <c r="VVI2" s="80"/>
      <c r="VVJ2" s="80"/>
      <c r="VVK2" s="80"/>
      <c r="VVL2" s="80"/>
      <c r="VVM2" s="80"/>
      <c r="VVN2" s="80"/>
      <c r="VVO2" s="80"/>
      <c r="VVP2" s="80"/>
      <c r="VVQ2" s="80"/>
      <c r="VVR2" s="80"/>
      <c r="VVS2" s="80"/>
      <c r="VVT2" s="80"/>
      <c r="VVU2" s="80"/>
      <c r="VVV2" s="80"/>
      <c r="VVW2" s="80"/>
      <c r="VVX2" s="80"/>
      <c r="VVY2" s="80"/>
      <c r="VVZ2" s="80"/>
      <c r="VWA2" s="80"/>
      <c r="VWB2" s="80"/>
      <c r="VWC2" s="80"/>
      <c r="VWD2" s="80"/>
      <c r="VWE2" s="80"/>
      <c r="VWF2" s="80"/>
      <c r="VWG2" s="80"/>
      <c r="VWH2" s="80"/>
      <c r="VWI2" s="80"/>
      <c r="VWJ2" s="80"/>
      <c r="VWK2" s="80"/>
      <c r="VWL2" s="80"/>
      <c r="VWM2" s="80"/>
      <c r="VWN2" s="80"/>
      <c r="VWO2" s="80"/>
      <c r="VWP2" s="80"/>
      <c r="VWQ2" s="80"/>
      <c r="VWR2" s="80"/>
      <c r="VWS2" s="80"/>
      <c r="VWT2" s="80"/>
      <c r="VWU2" s="80"/>
      <c r="VWV2" s="80"/>
      <c r="VWW2" s="80"/>
      <c r="VWX2" s="80"/>
      <c r="VWY2" s="80"/>
      <c r="VWZ2" s="80"/>
      <c r="VXA2" s="80"/>
      <c r="VXB2" s="80"/>
      <c r="VXC2" s="80"/>
      <c r="VXD2" s="80"/>
      <c r="VXE2" s="80"/>
      <c r="VXF2" s="80"/>
      <c r="VXG2" s="80"/>
      <c r="VXH2" s="80"/>
      <c r="VXI2" s="80"/>
      <c r="VXJ2" s="80"/>
      <c r="VXK2" s="80"/>
      <c r="VXL2" s="80"/>
      <c r="VXM2" s="80"/>
      <c r="VXN2" s="80"/>
      <c r="VXO2" s="80"/>
      <c r="VXP2" s="80"/>
      <c r="VXQ2" s="80"/>
      <c r="VXR2" s="80"/>
      <c r="VXS2" s="80"/>
      <c r="VXT2" s="80"/>
      <c r="VXU2" s="80"/>
      <c r="VXV2" s="80"/>
      <c r="VXW2" s="80"/>
      <c r="VXX2" s="80"/>
      <c r="VXY2" s="80"/>
      <c r="VXZ2" s="80"/>
      <c r="VYA2" s="80"/>
      <c r="VYB2" s="80"/>
      <c r="VYC2" s="80"/>
      <c r="VYD2" s="80"/>
      <c r="VYE2" s="80"/>
      <c r="VYF2" s="80"/>
      <c r="VYG2" s="80"/>
      <c r="VYH2" s="80"/>
      <c r="VYI2" s="80"/>
      <c r="VYJ2" s="80"/>
      <c r="VYK2" s="80"/>
      <c r="VYL2" s="80"/>
      <c r="VYM2" s="80"/>
      <c r="VYN2" s="80"/>
      <c r="VYO2" s="80"/>
      <c r="VYP2" s="80"/>
      <c r="VYQ2" s="80"/>
      <c r="VYR2" s="80"/>
      <c r="VYS2" s="80"/>
      <c r="VYT2" s="80"/>
      <c r="VYU2" s="80"/>
      <c r="VYV2" s="80"/>
      <c r="VYW2" s="80"/>
      <c r="VYX2" s="80"/>
      <c r="VYY2" s="80"/>
      <c r="VYZ2" s="80"/>
      <c r="VZA2" s="80"/>
      <c r="VZB2" s="80"/>
      <c r="VZC2" s="80"/>
      <c r="VZD2" s="80"/>
      <c r="VZE2" s="80"/>
      <c r="VZF2" s="80"/>
      <c r="VZG2" s="80"/>
      <c r="VZH2" s="80"/>
      <c r="VZI2" s="80"/>
      <c r="VZJ2" s="80"/>
      <c r="VZK2" s="80"/>
      <c r="VZL2" s="80"/>
      <c r="VZM2" s="80"/>
      <c r="VZN2" s="80"/>
      <c r="VZO2" s="80"/>
      <c r="VZP2" s="80"/>
      <c r="VZQ2" s="80"/>
      <c r="VZR2" s="80"/>
      <c r="VZS2" s="80"/>
      <c r="VZT2" s="80"/>
      <c r="VZU2" s="80"/>
      <c r="VZV2" s="80"/>
      <c r="VZW2" s="80"/>
      <c r="VZX2" s="80"/>
      <c r="VZY2" s="80"/>
      <c r="VZZ2" s="80"/>
      <c r="WAA2" s="80"/>
      <c r="WAB2" s="80"/>
      <c r="WAC2" s="80"/>
      <c r="WAD2" s="80"/>
      <c r="WAE2" s="80"/>
      <c r="WAF2" s="80"/>
      <c r="WAG2" s="80"/>
      <c r="WAH2" s="80"/>
      <c r="WAI2" s="80"/>
      <c r="WAJ2" s="80"/>
      <c r="WAK2" s="80"/>
      <c r="WAL2" s="80"/>
      <c r="WAM2" s="80"/>
      <c r="WAN2" s="80"/>
      <c r="WAO2" s="80"/>
      <c r="WAP2" s="80"/>
      <c r="WAQ2" s="80"/>
      <c r="WAR2" s="80"/>
      <c r="WAS2" s="80"/>
      <c r="WAT2" s="80"/>
      <c r="WAU2" s="80"/>
      <c r="WAV2" s="80"/>
      <c r="WAW2" s="80"/>
      <c r="WAX2" s="80"/>
      <c r="WAY2" s="80"/>
      <c r="WAZ2" s="80"/>
      <c r="WBA2" s="80"/>
      <c r="WBB2" s="80"/>
      <c r="WBC2" s="80"/>
      <c r="WBD2" s="80"/>
      <c r="WBE2" s="80"/>
      <c r="WBF2" s="80"/>
      <c r="WBG2" s="80"/>
      <c r="WBH2" s="80"/>
      <c r="WBI2" s="80"/>
      <c r="WBJ2" s="80"/>
      <c r="WBK2" s="80"/>
      <c r="WBL2" s="80"/>
      <c r="WBM2" s="80"/>
      <c r="WBN2" s="80"/>
      <c r="WBO2" s="80"/>
      <c r="WBP2" s="80"/>
      <c r="WBQ2" s="80"/>
      <c r="WBR2" s="80"/>
      <c r="WBS2" s="80"/>
      <c r="WBT2" s="80"/>
      <c r="WBU2" s="80"/>
      <c r="WBV2" s="80"/>
      <c r="WBW2" s="80"/>
      <c r="WBX2" s="80"/>
      <c r="WBY2" s="80"/>
      <c r="WBZ2" s="80"/>
      <c r="WCA2" s="80"/>
      <c r="WCB2" s="80"/>
      <c r="WCC2" s="80"/>
      <c r="WCD2" s="80"/>
      <c r="WCE2" s="80"/>
      <c r="WCF2" s="80"/>
      <c r="WCG2" s="80"/>
      <c r="WCH2" s="80"/>
      <c r="WCI2" s="80"/>
      <c r="WCJ2" s="80"/>
      <c r="WCK2" s="80"/>
      <c r="WCL2" s="80"/>
      <c r="WCM2" s="80"/>
      <c r="WCN2" s="80"/>
      <c r="WCO2" s="80"/>
      <c r="WCP2" s="80"/>
      <c r="WCQ2" s="80"/>
      <c r="WCR2" s="80"/>
      <c r="WCS2" s="80"/>
      <c r="WCT2" s="80"/>
      <c r="WCU2" s="80"/>
      <c r="WCV2" s="80"/>
      <c r="WCW2" s="80"/>
      <c r="WCX2" s="80"/>
      <c r="WCY2" s="80"/>
      <c r="WCZ2" s="80"/>
      <c r="WDA2" s="80"/>
      <c r="WDB2" s="80"/>
      <c r="WDC2" s="80"/>
      <c r="WDD2" s="80"/>
      <c r="WDE2" s="80"/>
      <c r="WDF2" s="80"/>
      <c r="WDG2" s="80"/>
      <c r="WDH2" s="80"/>
      <c r="WDI2" s="80"/>
      <c r="WDJ2" s="80"/>
      <c r="WDK2" s="80"/>
      <c r="WDL2" s="80"/>
      <c r="WDM2" s="80"/>
      <c r="WDN2" s="80"/>
      <c r="WDO2" s="80"/>
      <c r="WDP2" s="80"/>
      <c r="WDQ2" s="80"/>
      <c r="WDR2" s="80"/>
      <c r="WDS2" s="80"/>
      <c r="WDT2" s="80"/>
      <c r="WDU2" s="80"/>
      <c r="WDV2" s="80"/>
      <c r="WDW2" s="80"/>
      <c r="WDX2" s="80"/>
      <c r="WDY2" s="80"/>
      <c r="WDZ2" s="80"/>
      <c r="WEA2" s="80"/>
      <c r="WEB2" s="80"/>
      <c r="WEC2" s="80"/>
      <c r="WED2" s="80"/>
      <c r="WEE2" s="80"/>
      <c r="WEF2" s="80"/>
      <c r="WEG2" s="80"/>
      <c r="WEH2" s="80"/>
      <c r="WEI2" s="80"/>
      <c r="WEJ2" s="80"/>
      <c r="WEK2" s="80"/>
      <c r="WEL2" s="80"/>
      <c r="WEM2" s="80"/>
      <c r="WEN2" s="80"/>
      <c r="WEO2" s="80"/>
      <c r="WEP2" s="80"/>
      <c r="WEQ2" s="80"/>
      <c r="WER2" s="80"/>
      <c r="WES2" s="80"/>
      <c r="WET2" s="80"/>
      <c r="WEU2" s="80"/>
      <c r="WEV2" s="80"/>
      <c r="WEW2" s="80"/>
      <c r="WEX2" s="80"/>
      <c r="WEY2" s="80"/>
      <c r="WEZ2" s="80"/>
      <c r="WFA2" s="80"/>
      <c r="WFB2" s="80"/>
      <c r="WFC2" s="80"/>
      <c r="WFD2" s="80"/>
      <c r="WFE2" s="80"/>
      <c r="WFF2" s="80"/>
      <c r="WFG2" s="80"/>
      <c r="WFH2" s="80"/>
      <c r="WFI2" s="80"/>
      <c r="WFJ2" s="80"/>
      <c r="WFK2" s="80"/>
      <c r="WFL2" s="80"/>
      <c r="WFM2" s="80"/>
      <c r="WFN2" s="80"/>
      <c r="WFO2" s="80"/>
      <c r="WFP2" s="80"/>
      <c r="WFQ2" s="80"/>
      <c r="WFR2" s="80"/>
      <c r="WFS2" s="80"/>
      <c r="WFT2" s="80"/>
      <c r="WFU2" s="80"/>
      <c r="WFV2" s="80"/>
      <c r="WFW2" s="80"/>
      <c r="WFX2" s="80"/>
      <c r="WFY2" s="80"/>
      <c r="WFZ2" s="80"/>
      <c r="WGA2" s="80"/>
      <c r="WGB2" s="80"/>
      <c r="WGC2" s="80"/>
      <c r="WGD2" s="80"/>
      <c r="WGE2" s="80"/>
      <c r="WGF2" s="80"/>
      <c r="WGG2" s="80"/>
      <c r="WGH2" s="80"/>
      <c r="WGI2" s="80"/>
      <c r="WGJ2" s="80"/>
      <c r="WGK2" s="80"/>
      <c r="WGL2" s="80"/>
      <c r="WGM2" s="80"/>
      <c r="WGN2" s="80"/>
      <c r="WGO2" s="80"/>
      <c r="WGP2" s="80"/>
      <c r="WGQ2" s="80"/>
      <c r="WGR2" s="80"/>
      <c r="WGS2" s="80"/>
      <c r="WGT2" s="80"/>
      <c r="WGU2" s="80"/>
      <c r="WGV2" s="80"/>
      <c r="WGW2" s="80"/>
      <c r="WGX2" s="80"/>
      <c r="WGY2" s="80"/>
      <c r="WGZ2" s="80"/>
      <c r="WHA2" s="80"/>
      <c r="WHB2" s="80"/>
      <c r="WHC2" s="80"/>
      <c r="WHD2" s="80"/>
      <c r="WHE2" s="80"/>
      <c r="WHF2" s="80"/>
      <c r="WHG2" s="80"/>
      <c r="WHH2" s="80"/>
      <c r="WHI2" s="80"/>
      <c r="WHJ2" s="80"/>
      <c r="WHK2" s="80"/>
      <c r="WHL2" s="80"/>
      <c r="WHM2" s="80"/>
      <c r="WHN2" s="80"/>
      <c r="WHO2" s="80"/>
      <c r="WHP2" s="80"/>
      <c r="WHQ2" s="80"/>
      <c r="WHR2" s="80"/>
      <c r="WHS2" s="80"/>
      <c r="WHT2" s="80"/>
      <c r="WHU2" s="80"/>
      <c r="WHV2" s="80"/>
      <c r="WHW2" s="80"/>
      <c r="WHX2" s="80"/>
      <c r="WHY2" s="80"/>
      <c r="WHZ2" s="80"/>
      <c r="WIA2" s="80"/>
      <c r="WIB2" s="80"/>
      <c r="WIC2" s="80"/>
      <c r="WID2" s="80"/>
      <c r="WIE2" s="80"/>
      <c r="WIF2" s="80"/>
      <c r="WIG2" s="80"/>
      <c r="WIH2" s="80"/>
      <c r="WII2" s="80"/>
      <c r="WIJ2" s="80"/>
      <c r="WIK2" s="80"/>
      <c r="WIL2" s="80"/>
      <c r="WIM2" s="80"/>
      <c r="WIN2" s="80"/>
      <c r="WIO2" s="80"/>
      <c r="WIP2" s="80"/>
      <c r="WIQ2" s="80"/>
      <c r="WIR2" s="80"/>
      <c r="WIS2" s="80"/>
      <c r="WIT2" s="80"/>
      <c r="WIU2" s="80"/>
      <c r="WIV2" s="80"/>
      <c r="WIW2" s="80"/>
      <c r="WIX2" s="80"/>
      <c r="WIY2" s="80"/>
      <c r="WIZ2" s="80"/>
      <c r="WJA2" s="80"/>
      <c r="WJB2" s="80"/>
      <c r="WJC2" s="80"/>
      <c r="WJD2" s="80"/>
      <c r="WJE2" s="80"/>
      <c r="WJF2" s="80"/>
      <c r="WJG2" s="80"/>
      <c r="WJH2" s="80"/>
      <c r="WJI2" s="80"/>
      <c r="WJJ2" s="80"/>
      <c r="WJK2" s="80"/>
      <c r="WJL2" s="80"/>
      <c r="WJM2" s="80"/>
      <c r="WJN2" s="80"/>
      <c r="WJO2" s="80"/>
      <c r="WJP2" s="80"/>
      <c r="WJQ2" s="80"/>
      <c r="WJR2" s="80"/>
      <c r="WJS2" s="80"/>
      <c r="WJT2" s="80"/>
      <c r="WJU2" s="80"/>
      <c r="WJV2" s="80"/>
      <c r="WJW2" s="80"/>
      <c r="WJX2" s="80"/>
      <c r="WJY2" s="80"/>
      <c r="WJZ2" s="80"/>
      <c r="WKA2" s="80"/>
      <c r="WKB2" s="80"/>
      <c r="WKC2" s="80"/>
      <c r="WKD2" s="80"/>
      <c r="WKE2" s="80"/>
      <c r="WKF2" s="80"/>
      <c r="WKG2" s="80"/>
      <c r="WKH2" s="80"/>
      <c r="WKI2" s="80"/>
      <c r="WKJ2" s="80"/>
      <c r="WKK2" s="80"/>
      <c r="WKL2" s="80"/>
      <c r="WKM2" s="80"/>
      <c r="WKN2" s="80"/>
      <c r="WKO2" s="80"/>
      <c r="WKP2" s="80"/>
      <c r="WKQ2" s="80"/>
      <c r="WKR2" s="80"/>
      <c r="WKS2" s="80"/>
      <c r="WKT2" s="80"/>
      <c r="WKU2" s="80"/>
      <c r="WKV2" s="80"/>
      <c r="WKW2" s="80"/>
      <c r="WKX2" s="80"/>
      <c r="WKY2" s="80"/>
      <c r="WKZ2" s="80"/>
      <c r="WLA2" s="80"/>
      <c r="WLB2" s="80"/>
      <c r="WLC2" s="80"/>
      <c r="WLD2" s="80"/>
      <c r="WLE2" s="80"/>
      <c r="WLF2" s="80"/>
      <c r="WLG2" s="80"/>
      <c r="WLH2" s="80"/>
      <c r="WLI2" s="80"/>
      <c r="WLJ2" s="80"/>
      <c r="WLK2" s="80"/>
      <c r="WLL2" s="80"/>
      <c r="WLM2" s="80"/>
      <c r="WLN2" s="80"/>
      <c r="WLO2" s="80"/>
      <c r="WLP2" s="80"/>
      <c r="WLQ2" s="80"/>
      <c r="WLR2" s="80"/>
      <c r="WLS2" s="80"/>
      <c r="WLT2" s="80"/>
      <c r="WLU2" s="80"/>
      <c r="WLV2" s="80"/>
      <c r="WLW2" s="80"/>
      <c r="WLX2" s="80"/>
      <c r="WLY2" s="80"/>
      <c r="WLZ2" s="80"/>
      <c r="WMA2" s="80"/>
      <c r="WMB2" s="80"/>
      <c r="WMC2" s="80"/>
      <c r="WMD2" s="80"/>
      <c r="WME2" s="80"/>
      <c r="WMF2" s="80"/>
      <c r="WMG2" s="80"/>
      <c r="WMH2" s="80"/>
      <c r="WMI2" s="80"/>
      <c r="WMJ2" s="80"/>
      <c r="WMK2" s="80"/>
      <c r="WML2" s="80"/>
      <c r="WMM2" s="80"/>
      <c r="WMN2" s="80"/>
      <c r="WMO2" s="80"/>
      <c r="WMP2" s="80"/>
      <c r="WMQ2" s="80"/>
      <c r="WMR2" s="80"/>
      <c r="WMS2" s="80"/>
      <c r="WMT2" s="80"/>
      <c r="WMU2" s="80"/>
      <c r="WMV2" s="80"/>
      <c r="WMW2" s="80"/>
      <c r="WMX2" s="80"/>
      <c r="WMY2" s="80"/>
      <c r="WMZ2" s="80"/>
      <c r="WNA2" s="80"/>
      <c r="WNB2" s="80"/>
      <c r="WNC2" s="80"/>
      <c r="WND2" s="80"/>
      <c r="WNE2" s="80"/>
      <c r="WNF2" s="80"/>
      <c r="WNG2" s="80"/>
      <c r="WNH2" s="80"/>
      <c r="WNI2" s="80"/>
      <c r="WNJ2" s="80"/>
      <c r="WNK2" s="80"/>
      <c r="WNL2" s="80"/>
      <c r="WNM2" s="80"/>
      <c r="WNN2" s="80"/>
      <c r="WNO2" s="80"/>
      <c r="WNP2" s="80"/>
      <c r="WNQ2" s="80"/>
      <c r="WNR2" s="80"/>
      <c r="WNS2" s="80"/>
      <c r="WNT2" s="80"/>
      <c r="WNU2" s="80"/>
      <c r="WNV2" s="80"/>
      <c r="WNW2" s="80"/>
      <c r="WNX2" s="80"/>
      <c r="WNY2" s="80"/>
      <c r="WNZ2" s="80"/>
      <c r="WOA2" s="80"/>
      <c r="WOB2" s="80"/>
      <c r="WOC2" s="80"/>
      <c r="WOD2" s="80"/>
      <c r="WOE2" s="80"/>
      <c r="WOF2" s="80"/>
      <c r="WOG2" s="80"/>
      <c r="WOH2" s="80"/>
      <c r="WOI2" s="80"/>
      <c r="WOJ2" s="80"/>
      <c r="WOK2" s="80"/>
      <c r="WOL2" s="80"/>
      <c r="WOM2" s="80"/>
      <c r="WON2" s="80"/>
      <c r="WOO2" s="80"/>
      <c r="WOP2" s="80"/>
      <c r="WOQ2" s="80"/>
      <c r="WOR2" s="80"/>
      <c r="WOS2" s="80"/>
      <c r="WOT2" s="80"/>
      <c r="WOU2" s="80"/>
      <c r="WOV2" s="80"/>
      <c r="WOW2" s="80"/>
      <c r="WOX2" s="80"/>
      <c r="WOY2" s="80"/>
      <c r="WOZ2" s="80"/>
      <c r="WPA2" s="80"/>
      <c r="WPB2" s="80"/>
      <c r="WPC2" s="80"/>
      <c r="WPD2" s="80"/>
      <c r="WPE2" s="80"/>
      <c r="WPF2" s="80"/>
      <c r="WPG2" s="80"/>
      <c r="WPH2" s="80"/>
      <c r="WPI2" s="80"/>
      <c r="WPJ2" s="80"/>
      <c r="WPK2" s="80"/>
      <c r="WPL2" s="80"/>
      <c r="WPM2" s="80"/>
      <c r="WPN2" s="80"/>
      <c r="WPO2" s="80"/>
      <c r="WPP2" s="80"/>
      <c r="WPQ2" s="80"/>
      <c r="WPR2" s="80"/>
      <c r="WPS2" s="80"/>
      <c r="WPT2" s="80"/>
      <c r="WPU2" s="80"/>
      <c r="WPV2" s="80"/>
      <c r="WPW2" s="80"/>
      <c r="WPX2" s="80"/>
      <c r="WPY2" s="80"/>
      <c r="WPZ2" s="80"/>
      <c r="WQA2" s="80"/>
      <c r="WQB2" s="80"/>
      <c r="WQC2" s="80"/>
      <c r="WQD2" s="80"/>
      <c r="WQE2" s="80"/>
      <c r="WQF2" s="80"/>
      <c r="WQG2" s="80"/>
      <c r="WQH2" s="80"/>
      <c r="WQI2" s="80"/>
      <c r="WQJ2" s="80"/>
      <c r="WQK2" s="80"/>
      <c r="WQL2" s="80"/>
      <c r="WQM2" s="80"/>
      <c r="WQN2" s="80"/>
      <c r="WQO2" s="80"/>
      <c r="WQP2" s="80"/>
      <c r="WQQ2" s="80"/>
      <c r="WQR2" s="80"/>
      <c r="WQS2" s="80"/>
      <c r="WQT2" s="80"/>
      <c r="WQU2" s="80"/>
      <c r="WQV2" s="80"/>
      <c r="WQW2" s="80"/>
      <c r="WQX2" s="80"/>
      <c r="WQY2" s="80"/>
      <c r="WQZ2" s="80"/>
      <c r="WRA2" s="80"/>
      <c r="WRB2" s="80"/>
      <c r="WRC2" s="80"/>
      <c r="WRD2" s="80"/>
      <c r="WRE2" s="80"/>
      <c r="WRF2" s="80"/>
      <c r="WRG2" s="80"/>
      <c r="WRH2" s="80"/>
      <c r="WRI2" s="80"/>
      <c r="WRJ2" s="80"/>
      <c r="WRK2" s="80"/>
      <c r="WRL2" s="80"/>
      <c r="WRM2" s="80"/>
      <c r="WRN2" s="80"/>
      <c r="WRO2" s="80"/>
      <c r="WRP2" s="80"/>
      <c r="WRQ2" s="80"/>
      <c r="WRR2" s="80"/>
      <c r="WRS2" s="80"/>
      <c r="WRT2" s="80"/>
      <c r="WRU2" s="80"/>
      <c r="WRV2" s="80"/>
      <c r="WRW2" s="80"/>
      <c r="WRX2" s="80"/>
      <c r="WRY2" s="80"/>
      <c r="WRZ2" s="80"/>
      <c r="WSA2" s="80"/>
      <c r="WSB2" s="80"/>
      <c r="WSC2" s="80"/>
      <c r="WSD2" s="80"/>
      <c r="WSE2" s="80"/>
      <c r="WSF2" s="80"/>
      <c r="WSG2" s="80"/>
      <c r="WSH2" s="80"/>
      <c r="WSI2" s="80"/>
      <c r="WSJ2" s="80"/>
      <c r="WSK2" s="80"/>
      <c r="WSL2" s="80"/>
      <c r="WSM2" s="80"/>
      <c r="WSN2" s="80"/>
      <c r="WSO2" s="80"/>
      <c r="WSP2" s="80"/>
      <c r="WSQ2" s="80"/>
      <c r="WSR2" s="80"/>
      <c r="WSS2" s="80"/>
      <c r="WST2" s="80"/>
      <c r="WSU2" s="80"/>
      <c r="WSV2" s="80"/>
      <c r="WSW2" s="80"/>
      <c r="WSX2" s="80"/>
      <c r="WSY2" s="80"/>
      <c r="WSZ2" s="80"/>
      <c r="WTA2" s="80"/>
      <c r="WTB2" s="80"/>
      <c r="WTC2" s="80"/>
      <c r="WTD2" s="80"/>
      <c r="WTE2" s="80"/>
      <c r="WTF2" s="80"/>
      <c r="WTG2" s="80"/>
      <c r="WTH2" s="80"/>
      <c r="WTI2" s="80"/>
      <c r="WTJ2" s="80"/>
      <c r="WTK2" s="80"/>
      <c r="WTL2" s="80"/>
      <c r="WTM2" s="80"/>
      <c r="WTN2" s="80"/>
      <c r="WTO2" s="80"/>
      <c r="WTP2" s="80"/>
      <c r="WTQ2" s="80"/>
      <c r="WTR2" s="80"/>
      <c r="WTS2" s="80"/>
      <c r="WTT2" s="80"/>
      <c r="WTU2" s="80"/>
      <c r="WTV2" s="80"/>
      <c r="WTW2" s="80"/>
      <c r="WTX2" s="80"/>
      <c r="WTY2" s="80"/>
      <c r="WTZ2" s="80"/>
      <c r="WUA2" s="80"/>
      <c r="WUB2" s="80"/>
      <c r="WUC2" s="80"/>
      <c r="WUD2" s="80"/>
      <c r="WUE2" s="80"/>
      <c r="WUF2" s="80"/>
      <c r="WUG2" s="80"/>
      <c r="WUH2" s="80"/>
      <c r="WUI2" s="80"/>
      <c r="WUJ2" s="80"/>
      <c r="WUK2" s="80"/>
      <c r="WUL2" s="80"/>
      <c r="WUM2" s="80"/>
      <c r="WUN2" s="80"/>
      <c r="WUO2" s="80"/>
      <c r="WUP2" s="80"/>
      <c r="WUQ2" s="80"/>
      <c r="WUR2" s="80"/>
      <c r="WUS2" s="80"/>
      <c r="WUT2" s="80"/>
      <c r="WUU2" s="80"/>
      <c r="WUV2" s="80"/>
      <c r="WUW2" s="80"/>
      <c r="WUX2" s="80"/>
      <c r="WUY2" s="80"/>
      <c r="WUZ2" s="80"/>
      <c r="WVA2" s="80"/>
      <c r="WVB2" s="80"/>
      <c r="WVC2" s="80"/>
      <c r="WVD2" s="80"/>
      <c r="WVE2" s="80"/>
      <c r="WVF2" s="80"/>
      <c r="WVG2" s="80"/>
      <c r="WVH2" s="80"/>
      <c r="WVI2" s="80"/>
      <c r="WVJ2" s="80"/>
      <c r="WVK2" s="80"/>
      <c r="WVL2" s="80"/>
      <c r="WVM2" s="80"/>
      <c r="WVN2" s="80"/>
      <c r="WVO2" s="80"/>
      <c r="WVP2" s="80"/>
      <c r="WVQ2" s="80"/>
      <c r="WVR2" s="80"/>
      <c r="WVS2" s="80"/>
      <c r="WVT2" s="80"/>
      <c r="WVU2" s="80"/>
      <c r="WVV2" s="80"/>
      <c r="WVW2" s="80"/>
      <c r="WVX2" s="80"/>
      <c r="WVY2" s="80"/>
      <c r="WVZ2" s="80"/>
      <c r="WWA2" s="80"/>
      <c r="WWB2" s="80"/>
      <c r="WWC2" s="80"/>
      <c r="WWD2" s="80"/>
    </row>
    <row r="3" spans="1:16150" s="79" customFormat="1">
      <c r="A3" s="81" t="s">
        <v>446</v>
      </c>
      <c r="B3" s="82">
        <v>807730</v>
      </c>
      <c r="C3" s="82">
        <v>1279</v>
      </c>
      <c r="D3" s="83">
        <f t="shared" si="0"/>
        <v>4</v>
      </c>
      <c r="E3" s="208">
        <v>3</v>
      </c>
      <c r="F3" s="82">
        <v>140</v>
      </c>
      <c r="G3" s="85">
        <f t="shared" si="1"/>
        <v>2</v>
      </c>
      <c r="H3" s="208">
        <v>3</v>
      </c>
      <c r="I3" s="82">
        <v>23</v>
      </c>
      <c r="J3" s="85">
        <f t="shared" si="2"/>
        <v>9</v>
      </c>
      <c r="K3" s="208">
        <v>2</v>
      </c>
      <c r="L3" s="82">
        <v>936</v>
      </c>
      <c r="M3" s="85">
        <f t="shared" si="3"/>
        <v>4</v>
      </c>
      <c r="N3" s="208">
        <v>3</v>
      </c>
      <c r="O3" s="82">
        <v>59</v>
      </c>
      <c r="P3" s="85">
        <f t="shared" si="4"/>
        <v>4</v>
      </c>
      <c r="Q3" s="208">
        <v>3</v>
      </c>
      <c r="R3" s="83">
        <f t="shared" si="5"/>
        <v>1158</v>
      </c>
      <c r="S3" s="204">
        <f>VLOOKUP(A3,'PIVOT TABLES'!$A$46:$B$60,2,FALSE)</f>
        <v>295679</v>
      </c>
      <c r="T3" s="207">
        <f t="shared" si="6"/>
        <v>255.33592400690847</v>
      </c>
      <c r="U3" s="83">
        <f t="shared" si="7"/>
        <v>14</v>
      </c>
      <c r="V3" s="83">
        <v>2</v>
      </c>
      <c r="W3" s="239">
        <f>$S3*($AK$3/100)</f>
        <v>29567.9</v>
      </c>
      <c r="X3" s="239">
        <f>$S3*($AL$3/100)</f>
        <v>29567.9</v>
      </c>
      <c r="Y3" s="240">
        <f>$S3*($AM$3/100)</f>
        <v>29567.9</v>
      </c>
      <c r="Z3" s="240">
        <f>$S3*($AN$3/100)</f>
        <v>59135.8</v>
      </c>
      <c r="AA3" s="240">
        <f>$S3*($AO$3/100)</f>
        <v>29567.9</v>
      </c>
      <c r="AB3" s="240">
        <f>$S3*($AP$3/100)</f>
        <v>29567.9</v>
      </c>
      <c r="AC3" s="240">
        <f>$S3*($AQ$3/100)</f>
        <v>14783.95</v>
      </c>
      <c r="AD3" s="241">
        <f>$S3*($AR$3/100)</f>
        <v>29567.9</v>
      </c>
      <c r="AE3" s="242">
        <f>$S3*($AS$3/100)</f>
        <v>14783.95</v>
      </c>
      <c r="AF3" s="242">
        <f>$S3*($AT$3/100)</f>
        <v>29567.9</v>
      </c>
      <c r="AG3" s="242">
        <f>$S3*($AU$3/100)</f>
        <v>0</v>
      </c>
      <c r="AH3" s="224"/>
      <c r="AI3" s="224"/>
      <c r="AJ3" s="224" t="str">
        <f>'Staff % Analysis'!B14</f>
        <v>YWCA Lawrence</v>
      </c>
      <c r="AK3" s="231">
        <f>'Staff % Analysis'!C14</f>
        <v>10</v>
      </c>
      <c r="AL3" s="231">
        <f>'Staff % Analysis'!D14</f>
        <v>10</v>
      </c>
      <c r="AM3" s="231">
        <f>'Staff % Analysis'!E14</f>
        <v>10</v>
      </c>
      <c r="AN3" s="231">
        <f>'Staff % Analysis'!F14</f>
        <v>20</v>
      </c>
      <c r="AO3" s="231">
        <f>'Staff % Analysis'!G14</f>
        <v>10</v>
      </c>
      <c r="AP3" s="231">
        <f>'Staff % Analysis'!H14</f>
        <v>10</v>
      </c>
      <c r="AQ3" s="231">
        <f>'Staff % Analysis'!I14</f>
        <v>5</v>
      </c>
      <c r="AR3" s="231">
        <f>'Staff % Analysis'!J14</f>
        <v>10</v>
      </c>
      <c r="AS3" s="231">
        <f>'Staff % Analysis'!K14</f>
        <v>5</v>
      </c>
      <c r="AT3" s="231">
        <f>'Staff % Analysis'!L14</f>
        <v>10</v>
      </c>
      <c r="AU3" s="231">
        <f>'Staff % Analysis'!M14</f>
        <v>0</v>
      </c>
      <c r="AV3" s="231">
        <f>'Staff % Analysis'!N14</f>
        <v>100</v>
      </c>
      <c r="AW3" s="224">
        <f>'Staff % Analysis'!O14</f>
        <v>0</v>
      </c>
      <c r="AX3" s="224">
        <f>'Staff % Analysis'!P14</f>
        <v>0</v>
      </c>
      <c r="AY3" s="224">
        <f>'Staff % Analysis'!Q14</f>
        <v>0</v>
      </c>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c r="NS3" s="80"/>
      <c r="NT3" s="80"/>
      <c r="NU3" s="80"/>
      <c r="NV3" s="80"/>
      <c r="NW3" s="80"/>
      <c r="NX3" s="80"/>
      <c r="NY3" s="80"/>
      <c r="NZ3" s="80"/>
      <c r="OA3" s="80"/>
      <c r="OB3" s="80"/>
      <c r="OC3" s="80"/>
      <c r="OD3" s="80"/>
      <c r="OE3" s="80"/>
      <c r="OF3" s="80"/>
      <c r="OG3" s="80"/>
      <c r="OH3" s="80"/>
      <c r="OI3" s="80"/>
      <c r="OJ3" s="80"/>
      <c r="OK3" s="80"/>
      <c r="OL3" s="80"/>
      <c r="OM3" s="80"/>
      <c r="ON3" s="80"/>
      <c r="OO3" s="80"/>
      <c r="OP3" s="80"/>
      <c r="OQ3" s="80"/>
      <c r="OR3" s="80"/>
      <c r="OS3" s="80"/>
      <c r="OT3" s="80"/>
      <c r="OU3" s="80"/>
      <c r="OV3" s="80"/>
      <c r="OW3" s="80"/>
      <c r="OX3" s="80"/>
      <c r="OY3" s="80"/>
      <c r="OZ3" s="80"/>
      <c r="PA3" s="80"/>
      <c r="PB3" s="80"/>
      <c r="PC3" s="80"/>
      <c r="PD3" s="80"/>
      <c r="PE3" s="80"/>
      <c r="PF3" s="80"/>
      <c r="PG3" s="80"/>
      <c r="PH3" s="80"/>
      <c r="PI3" s="80"/>
      <c r="PJ3" s="80"/>
      <c r="PK3" s="80"/>
      <c r="PL3" s="80"/>
      <c r="PM3" s="80"/>
      <c r="PN3" s="80"/>
      <c r="PO3" s="80"/>
      <c r="PP3" s="80"/>
      <c r="PQ3" s="80"/>
      <c r="PR3" s="80"/>
      <c r="PS3" s="80"/>
      <c r="PT3" s="80"/>
      <c r="PU3" s="80"/>
      <c r="PV3" s="80"/>
      <c r="PW3" s="80"/>
      <c r="PX3" s="80"/>
      <c r="PY3" s="80"/>
      <c r="PZ3" s="80"/>
      <c r="QA3" s="80"/>
      <c r="QB3" s="80"/>
      <c r="QC3" s="80"/>
      <c r="QD3" s="80"/>
      <c r="QE3" s="80"/>
      <c r="QF3" s="80"/>
      <c r="QG3" s="80"/>
      <c r="QH3" s="80"/>
      <c r="QI3" s="80"/>
      <c r="QJ3" s="80"/>
      <c r="QK3" s="80"/>
      <c r="QL3" s="80"/>
      <c r="QM3" s="80"/>
      <c r="QN3" s="80"/>
      <c r="QO3" s="80"/>
      <c r="QP3" s="80"/>
      <c r="QQ3" s="80"/>
      <c r="QR3" s="80"/>
      <c r="QS3" s="80"/>
      <c r="QT3" s="80"/>
      <c r="QU3" s="80"/>
      <c r="QV3" s="80"/>
      <c r="QW3" s="80"/>
      <c r="QX3" s="80"/>
      <c r="QY3" s="80"/>
      <c r="QZ3" s="80"/>
      <c r="RA3" s="80"/>
      <c r="RB3" s="80"/>
      <c r="RC3" s="80"/>
      <c r="RD3" s="80"/>
      <c r="RE3" s="80"/>
      <c r="RF3" s="80"/>
      <c r="RG3" s="80"/>
      <c r="RH3" s="80"/>
      <c r="RI3" s="80"/>
      <c r="RJ3" s="80"/>
      <c r="RK3" s="80"/>
      <c r="RL3" s="80"/>
      <c r="RM3" s="80"/>
      <c r="RN3" s="80"/>
      <c r="RO3" s="80"/>
      <c r="RP3" s="80"/>
      <c r="RQ3" s="80"/>
      <c r="RR3" s="80"/>
      <c r="RS3" s="80"/>
      <c r="RT3" s="80"/>
      <c r="RU3" s="80"/>
      <c r="RV3" s="80"/>
      <c r="RW3" s="80"/>
      <c r="RX3" s="80"/>
      <c r="RY3" s="80"/>
      <c r="RZ3" s="80"/>
      <c r="SA3" s="80"/>
      <c r="SB3" s="80"/>
      <c r="SC3" s="80"/>
      <c r="SD3" s="80"/>
      <c r="SE3" s="80"/>
      <c r="SF3" s="80"/>
      <c r="SG3" s="80"/>
      <c r="SH3" s="80"/>
      <c r="SI3" s="80"/>
      <c r="SJ3" s="80"/>
      <c r="SK3" s="80"/>
      <c r="SL3" s="80"/>
      <c r="SM3" s="80"/>
      <c r="SN3" s="80"/>
      <c r="SO3" s="80"/>
      <c r="SP3" s="80"/>
      <c r="SQ3" s="80"/>
      <c r="SR3" s="80"/>
      <c r="SS3" s="80"/>
      <c r="ST3" s="80"/>
      <c r="SU3" s="80"/>
      <c r="SV3" s="80"/>
      <c r="SW3" s="80"/>
      <c r="SX3" s="80"/>
      <c r="SY3" s="80"/>
      <c r="SZ3" s="80"/>
      <c r="TA3" s="80"/>
      <c r="TB3" s="80"/>
      <c r="TC3" s="80"/>
      <c r="TD3" s="80"/>
      <c r="TE3" s="80"/>
      <c r="TF3" s="80"/>
      <c r="TG3" s="80"/>
      <c r="TH3" s="80"/>
      <c r="TI3" s="80"/>
      <c r="TJ3" s="80"/>
      <c r="TK3" s="80"/>
      <c r="TL3" s="80"/>
      <c r="TM3" s="80"/>
      <c r="TN3" s="80"/>
      <c r="TO3" s="80"/>
      <c r="TP3" s="80"/>
      <c r="TQ3" s="80"/>
      <c r="TR3" s="80"/>
      <c r="TS3" s="80"/>
      <c r="TT3" s="80"/>
      <c r="TU3" s="80"/>
      <c r="TV3" s="80"/>
      <c r="TW3" s="80"/>
      <c r="TX3" s="80"/>
      <c r="TY3" s="80"/>
      <c r="TZ3" s="80"/>
      <c r="UA3" s="80"/>
      <c r="UB3" s="80"/>
      <c r="UC3" s="80"/>
      <c r="UD3" s="80"/>
      <c r="UE3" s="80"/>
      <c r="UF3" s="80"/>
      <c r="UG3" s="80"/>
      <c r="UH3" s="80"/>
      <c r="UI3" s="80"/>
      <c r="UJ3" s="80"/>
      <c r="UK3" s="80"/>
      <c r="UL3" s="80"/>
      <c r="UM3" s="80"/>
      <c r="UN3" s="80"/>
      <c r="UO3" s="80"/>
      <c r="UP3" s="80"/>
      <c r="UQ3" s="80"/>
      <c r="UR3" s="80"/>
      <c r="US3" s="80"/>
      <c r="UT3" s="80"/>
      <c r="UU3" s="80"/>
      <c r="UV3" s="80"/>
      <c r="UW3" s="80"/>
      <c r="UX3" s="80"/>
      <c r="UY3" s="80"/>
      <c r="UZ3" s="80"/>
      <c r="VA3" s="80"/>
      <c r="VB3" s="80"/>
      <c r="VC3" s="80"/>
      <c r="VD3" s="80"/>
      <c r="VE3" s="80"/>
      <c r="VF3" s="80"/>
      <c r="VG3" s="80"/>
      <c r="VH3" s="80"/>
      <c r="VI3" s="80"/>
      <c r="VJ3" s="80"/>
      <c r="VK3" s="80"/>
      <c r="VL3" s="80"/>
      <c r="VM3" s="80"/>
      <c r="VN3" s="80"/>
      <c r="VO3" s="80"/>
      <c r="VP3" s="80"/>
      <c r="VQ3" s="80"/>
      <c r="VR3" s="80"/>
      <c r="VS3" s="80"/>
      <c r="VT3" s="80"/>
      <c r="VU3" s="80"/>
      <c r="VV3" s="80"/>
      <c r="VW3" s="80"/>
      <c r="VX3" s="80"/>
      <c r="VY3" s="80"/>
      <c r="VZ3" s="80"/>
      <c r="WA3" s="80"/>
      <c r="WB3" s="80"/>
      <c r="WC3" s="80"/>
      <c r="WD3" s="80"/>
      <c r="WE3" s="80"/>
      <c r="WF3" s="80"/>
      <c r="WG3" s="80"/>
      <c r="WH3" s="80"/>
      <c r="WI3" s="80"/>
      <c r="WJ3" s="80"/>
      <c r="WK3" s="80"/>
      <c r="WL3" s="80"/>
      <c r="WM3" s="80"/>
      <c r="WN3" s="80"/>
      <c r="WO3" s="80"/>
      <c r="WP3" s="80"/>
      <c r="WQ3" s="80"/>
      <c r="WR3" s="80"/>
      <c r="WS3" s="80"/>
      <c r="WT3" s="80"/>
      <c r="WU3" s="80"/>
      <c r="WV3" s="80"/>
      <c r="WW3" s="80"/>
      <c r="WX3" s="80"/>
      <c r="WY3" s="80"/>
      <c r="WZ3" s="80"/>
      <c r="XA3" s="80"/>
      <c r="XB3" s="80"/>
      <c r="XC3" s="80"/>
      <c r="XD3" s="80"/>
      <c r="XE3" s="80"/>
      <c r="XF3" s="80"/>
      <c r="XG3" s="80"/>
      <c r="XH3" s="80"/>
      <c r="XI3" s="80"/>
      <c r="XJ3" s="80"/>
      <c r="XK3" s="80"/>
      <c r="XL3" s="80"/>
      <c r="XM3" s="80"/>
      <c r="XN3" s="80"/>
      <c r="XO3" s="80"/>
      <c r="XP3" s="80"/>
      <c r="XQ3" s="80"/>
      <c r="XR3" s="80"/>
      <c r="XS3" s="80"/>
      <c r="XT3" s="80"/>
      <c r="XU3" s="80"/>
      <c r="XV3" s="80"/>
      <c r="XW3" s="80"/>
      <c r="XX3" s="80"/>
      <c r="XY3" s="80"/>
      <c r="XZ3" s="80"/>
      <c r="YA3" s="80"/>
      <c r="YB3" s="80"/>
      <c r="YC3" s="80"/>
      <c r="YD3" s="80"/>
      <c r="YE3" s="80"/>
      <c r="YF3" s="80"/>
      <c r="YG3" s="80"/>
      <c r="YH3" s="80"/>
      <c r="YI3" s="80"/>
      <c r="YJ3" s="80"/>
      <c r="YK3" s="80"/>
      <c r="YL3" s="80"/>
      <c r="YM3" s="80"/>
      <c r="YN3" s="80"/>
      <c r="YO3" s="80"/>
      <c r="YP3" s="80"/>
      <c r="YQ3" s="80"/>
      <c r="YR3" s="80"/>
      <c r="YS3" s="80"/>
      <c r="YT3" s="80"/>
      <c r="YU3" s="80"/>
      <c r="YV3" s="80"/>
      <c r="YW3" s="80"/>
      <c r="YX3" s="80"/>
      <c r="YY3" s="80"/>
      <c r="YZ3" s="80"/>
      <c r="ZA3" s="80"/>
      <c r="ZB3" s="80"/>
      <c r="ZC3" s="80"/>
      <c r="ZD3" s="80"/>
      <c r="ZE3" s="80"/>
      <c r="ZF3" s="80"/>
      <c r="ZG3" s="80"/>
      <c r="ZH3" s="80"/>
      <c r="ZI3" s="80"/>
      <c r="ZJ3" s="80"/>
      <c r="ZK3" s="80"/>
      <c r="ZL3" s="80"/>
      <c r="ZM3" s="80"/>
      <c r="ZN3" s="80"/>
      <c r="ZO3" s="80"/>
      <c r="ZP3" s="80"/>
      <c r="ZQ3" s="80"/>
      <c r="ZR3" s="80"/>
      <c r="ZS3" s="80"/>
      <c r="ZT3" s="80"/>
      <c r="ZU3" s="80"/>
      <c r="ZV3" s="80"/>
      <c r="ZW3" s="80"/>
      <c r="ZX3" s="80"/>
      <c r="ZY3" s="80"/>
      <c r="ZZ3" s="80"/>
      <c r="AAA3" s="80"/>
      <c r="AAB3" s="80"/>
      <c r="AAC3" s="80"/>
      <c r="AAD3" s="80"/>
      <c r="AAE3" s="80"/>
      <c r="AAF3" s="80"/>
      <c r="AAG3" s="80"/>
      <c r="AAH3" s="80"/>
      <c r="AAI3" s="80"/>
      <c r="AAJ3" s="80"/>
      <c r="AAK3" s="80"/>
      <c r="AAL3" s="80"/>
      <c r="AAM3" s="80"/>
      <c r="AAN3" s="80"/>
      <c r="AAO3" s="80"/>
      <c r="AAP3" s="80"/>
      <c r="AAQ3" s="80"/>
      <c r="AAR3" s="80"/>
      <c r="AAS3" s="80"/>
      <c r="AAT3" s="80"/>
      <c r="AAU3" s="80"/>
      <c r="AAV3" s="80"/>
      <c r="AAW3" s="80"/>
      <c r="AAX3" s="80"/>
      <c r="AAY3" s="80"/>
      <c r="AAZ3" s="80"/>
      <c r="ABA3" s="80"/>
      <c r="ABB3" s="80"/>
      <c r="ABC3" s="80"/>
      <c r="ABD3" s="80"/>
      <c r="ABE3" s="80"/>
      <c r="ABF3" s="80"/>
      <c r="ABG3" s="80"/>
      <c r="ABH3" s="80"/>
      <c r="ABI3" s="80"/>
      <c r="ABJ3" s="80"/>
      <c r="ABK3" s="80"/>
      <c r="ABL3" s="80"/>
      <c r="ABM3" s="80"/>
      <c r="ABN3" s="80"/>
      <c r="ABO3" s="80"/>
      <c r="ABP3" s="80"/>
      <c r="ABQ3" s="80"/>
      <c r="ABR3" s="80"/>
      <c r="ABS3" s="80"/>
      <c r="ABT3" s="80"/>
      <c r="ABU3" s="80"/>
      <c r="ABV3" s="80"/>
      <c r="ABW3" s="80"/>
      <c r="ABX3" s="80"/>
      <c r="ABY3" s="80"/>
      <c r="ABZ3" s="80"/>
      <c r="ACA3" s="80"/>
      <c r="ACB3" s="80"/>
      <c r="ACC3" s="80"/>
      <c r="ACD3" s="80"/>
      <c r="ACE3" s="80"/>
      <c r="ACF3" s="80"/>
      <c r="ACG3" s="80"/>
      <c r="ACH3" s="80"/>
      <c r="ACI3" s="80"/>
      <c r="ACJ3" s="80"/>
      <c r="ACK3" s="80"/>
      <c r="ACL3" s="80"/>
      <c r="ACM3" s="80"/>
      <c r="ACN3" s="80"/>
      <c r="ACO3" s="80"/>
      <c r="ACP3" s="80"/>
      <c r="ACQ3" s="80"/>
      <c r="ACR3" s="80"/>
      <c r="ACS3" s="80"/>
      <c r="ACT3" s="80"/>
      <c r="ACU3" s="80"/>
      <c r="ACV3" s="80"/>
      <c r="ACW3" s="80"/>
      <c r="ACX3" s="80"/>
      <c r="ACY3" s="80"/>
      <c r="ACZ3" s="80"/>
      <c r="ADA3" s="80"/>
      <c r="ADB3" s="80"/>
      <c r="ADC3" s="80"/>
      <c r="ADD3" s="80"/>
      <c r="ADE3" s="80"/>
      <c r="ADF3" s="80"/>
      <c r="ADG3" s="80"/>
      <c r="ADH3" s="80"/>
      <c r="ADI3" s="80"/>
      <c r="ADJ3" s="80"/>
      <c r="ADK3" s="80"/>
      <c r="ADL3" s="80"/>
      <c r="ADM3" s="80"/>
      <c r="ADN3" s="80"/>
      <c r="ADO3" s="80"/>
      <c r="ADP3" s="80"/>
      <c r="ADQ3" s="80"/>
      <c r="ADR3" s="80"/>
      <c r="ADS3" s="80"/>
      <c r="ADT3" s="80"/>
      <c r="ADU3" s="80"/>
      <c r="ADV3" s="80"/>
      <c r="ADW3" s="80"/>
      <c r="ADX3" s="80"/>
      <c r="ADY3" s="80"/>
      <c r="ADZ3" s="80"/>
      <c r="AEA3" s="80"/>
      <c r="AEB3" s="80"/>
      <c r="AEC3" s="80"/>
      <c r="AED3" s="80"/>
      <c r="AEE3" s="80"/>
      <c r="AEF3" s="80"/>
      <c r="AEG3" s="80"/>
      <c r="AEH3" s="80"/>
      <c r="AEI3" s="80"/>
      <c r="AEJ3" s="80"/>
      <c r="AEK3" s="80"/>
      <c r="AEL3" s="80"/>
      <c r="AEM3" s="80"/>
      <c r="AEN3" s="80"/>
      <c r="AEO3" s="80"/>
      <c r="AEP3" s="80"/>
      <c r="AEQ3" s="80"/>
      <c r="AER3" s="80"/>
      <c r="AES3" s="80"/>
      <c r="AET3" s="80"/>
      <c r="AEU3" s="80"/>
      <c r="AEV3" s="80"/>
      <c r="AEW3" s="80"/>
      <c r="AEX3" s="80"/>
      <c r="AEY3" s="80"/>
      <c r="AEZ3" s="80"/>
      <c r="AFA3" s="80"/>
      <c r="AFB3" s="80"/>
      <c r="AFC3" s="80"/>
      <c r="AFD3" s="80"/>
      <c r="AFE3" s="80"/>
      <c r="AFF3" s="80"/>
      <c r="AFG3" s="80"/>
      <c r="AFH3" s="80"/>
      <c r="AFI3" s="80"/>
      <c r="AFJ3" s="80"/>
      <c r="AFK3" s="80"/>
      <c r="AFL3" s="80"/>
      <c r="AFM3" s="80"/>
      <c r="AFN3" s="80"/>
      <c r="AFO3" s="80"/>
      <c r="AFP3" s="80"/>
      <c r="AFQ3" s="80"/>
      <c r="AFR3" s="80"/>
      <c r="AFS3" s="80"/>
      <c r="AFT3" s="80"/>
      <c r="AFU3" s="80"/>
      <c r="AFV3" s="80"/>
      <c r="AFW3" s="80"/>
      <c r="AFX3" s="80"/>
      <c r="AFY3" s="80"/>
      <c r="AFZ3" s="80"/>
      <c r="AGA3" s="80"/>
      <c r="AGB3" s="80"/>
      <c r="AGC3" s="80"/>
      <c r="AGD3" s="80"/>
      <c r="AGE3" s="80"/>
      <c r="AGF3" s="80"/>
      <c r="AGG3" s="80"/>
      <c r="AGH3" s="80"/>
      <c r="AGI3" s="80"/>
      <c r="AGJ3" s="80"/>
      <c r="AGK3" s="80"/>
      <c r="AGL3" s="80"/>
      <c r="AGM3" s="80"/>
      <c r="AGN3" s="80"/>
      <c r="AGO3" s="80"/>
      <c r="AGP3" s="80"/>
      <c r="AGQ3" s="80"/>
      <c r="AGR3" s="80"/>
      <c r="AGS3" s="80"/>
      <c r="AGT3" s="80"/>
      <c r="AGU3" s="80"/>
      <c r="AGV3" s="80"/>
      <c r="AGW3" s="80"/>
      <c r="AGX3" s="80"/>
      <c r="AGY3" s="80"/>
      <c r="AGZ3" s="80"/>
      <c r="AHA3" s="80"/>
      <c r="AHB3" s="80"/>
      <c r="AHC3" s="80"/>
      <c r="AHD3" s="80"/>
      <c r="AHE3" s="80"/>
      <c r="AHF3" s="80"/>
      <c r="AHG3" s="80"/>
      <c r="AHH3" s="80"/>
      <c r="AHI3" s="80"/>
      <c r="AHJ3" s="80"/>
      <c r="AHK3" s="80"/>
      <c r="AHL3" s="80"/>
      <c r="AHM3" s="80"/>
      <c r="AHN3" s="80"/>
      <c r="AHO3" s="80"/>
      <c r="AHP3" s="80"/>
      <c r="AHQ3" s="80"/>
      <c r="AHR3" s="80"/>
      <c r="AHS3" s="80"/>
      <c r="AHT3" s="80"/>
      <c r="AHU3" s="80"/>
      <c r="AHV3" s="80"/>
      <c r="AHW3" s="80"/>
      <c r="AHX3" s="80"/>
      <c r="AHY3" s="80"/>
      <c r="AHZ3" s="80"/>
      <c r="AIA3" s="80"/>
      <c r="AIB3" s="80"/>
      <c r="AIC3" s="80"/>
      <c r="AID3" s="80"/>
      <c r="AIE3" s="80"/>
      <c r="AIF3" s="80"/>
      <c r="AIG3" s="80"/>
      <c r="AIH3" s="80"/>
      <c r="AII3" s="80"/>
      <c r="AIJ3" s="80"/>
      <c r="AIK3" s="80"/>
      <c r="AIL3" s="80"/>
      <c r="AIM3" s="80"/>
      <c r="AIN3" s="80"/>
      <c r="AIO3" s="80"/>
      <c r="AIP3" s="80"/>
      <c r="AIQ3" s="80"/>
      <c r="AIR3" s="80"/>
      <c r="AIS3" s="80"/>
      <c r="AIT3" s="80"/>
      <c r="AIU3" s="80"/>
      <c r="AIV3" s="80"/>
      <c r="AIW3" s="80"/>
      <c r="AIX3" s="80"/>
      <c r="AIY3" s="80"/>
      <c r="AIZ3" s="80"/>
      <c r="AJA3" s="80"/>
      <c r="AJB3" s="80"/>
      <c r="AJC3" s="80"/>
      <c r="AJD3" s="80"/>
      <c r="AJE3" s="80"/>
      <c r="AJF3" s="80"/>
      <c r="AJG3" s="80"/>
      <c r="AJH3" s="80"/>
      <c r="AJI3" s="80"/>
      <c r="AJJ3" s="80"/>
      <c r="AJK3" s="80"/>
      <c r="AJL3" s="80"/>
      <c r="AJM3" s="80"/>
      <c r="AJN3" s="80"/>
      <c r="AJO3" s="80"/>
      <c r="AJP3" s="80"/>
      <c r="AJQ3" s="80"/>
      <c r="AJR3" s="80"/>
      <c r="AJS3" s="80"/>
      <c r="AJT3" s="80"/>
      <c r="AJU3" s="80"/>
      <c r="AJV3" s="80"/>
      <c r="AJW3" s="80"/>
      <c r="AJX3" s="80"/>
      <c r="AJY3" s="80"/>
      <c r="AJZ3" s="80"/>
      <c r="AKA3" s="80"/>
      <c r="AKB3" s="80"/>
      <c r="AKC3" s="80"/>
      <c r="AKD3" s="80"/>
      <c r="AKE3" s="80"/>
      <c r="AKF3" s="80"/>
      <c r="AKG3" s="80"/>
      <c r="AKH3" s="80"/>
      <c r="AKI3" s="80"/>
      <c r="AKJ3" s="80"/>
      <c r="AKK3" s="80"/>
      <c r="AKL3" s="80"/>
      <c r="AKM3" s="80"/>
      <c r="AKN3" s="80"/>
      <c r="AKO3" s="80"/>
      <c r="AKP3" s="80"/>
      <c r="AKQ3" s="80"/>
      <c r="AKR3" s="80"/>
      <c r="AKS3" s="80"/>
      <c r="AKT3" s="80"/>
      <c r="AKU3" s="80"/>
      <c r="AKV3" s="80"/>
      <c r="AKW3" s="80"/>
      <c r="AKX3" s="80"/>
      <c r="AKY3" s="80"/>
      <c r="AKZ3" s="80"/>
      <c r="ALA3" s="80"/>
      <c r="ALB3" s="80"/>
      <c r="ALC3" s="80"/>
      <c r="ALD3" s="80"/>
      <c r="ALE3" s="80"/>
      <c r="ALF3" s="80"/>
      <c r="ALG3" s="80"/>
      <c r="ALH3" s="80"/>
      <c r="ALI3" s="80"/>
      <c r="ALJ3" s="80"/>
      <c r="ALK3" s="80"/>
      <c r="ALL3" s="80"/>
      <c r="ALM3" s="80"/>
      <c r="ALN3" s="80"/>
      <c r="ALO3" s="80"/>
      <c r="ALP3" s="80"/>
      <c r="ALQ3" s="80"/>
      <c r="ALR3" s="80"/>
      <c r="ALS3" s="80"/>
      <c r="ALT3" s="80"/>
      <c r="ALU3" s="80"/>
      <c r="ALV3" s="80"/>
      <c r="ALW3" s="80"/>
      <c r="ALX3" s="80"/>
      <c r="ALY3" s="80"/>
      <c r="ALZ3" s="80"/>
      <c r="AMA3" s="80"/>
      <c r="AMB3" s="80"/>
      <c r="AMC3" s="80"/>
      <c r="AMD3" s="80"/>
      <c r="AME3" s="80"/>
      <c r="AMF3" s="80"/>
      <c r="AMG3" s="80"/>
      <c r="AMH3" s="80"/>
      <c r="AMI3" s="80"/>
      <c r="AMJ3" s="80"/>
      <c r="AMK3" s="80"/>
      <c r="AML3" s="80"/>
      <c r="AMM3" s="80"/>
      <c r="AMN3" s="80"/>
      <c r="AMO3" s="80"/>
      <c r="AMP3" s="80"/>
      <c r="AMQ3" s="80"/>
      <c r="AMR3" s="80"/>
      <c r="AMS3" s="80"/>
      <c r="AMT3" s="80"/>
      <c r="AMU3" s="80"/>
      <c r="AMV3" s="80"/>
      <c r="AMW3" s="80"/>
      <c r="AMX3" s="80"/>
      <c r="AMY3" s="80"/>
      <c r="AMZ3" s="80"/>
      <c r="ANA3" s="80"/>
      <c r="ANB3" s="80"/>
      <c r="ANC3" s="80"/>
      <c r="AND3" s="80"/>
      <c r="ANE3" s="80"/>
      <c r="ANF3" s="80"/>
      <c r="ANG3" s="80"/>
      <c r="ANH3" s="80"/>
      <c r="ANI3" s="80"/>
      <c r="ANJ3" s="80"/>
      <c r="ANK3" s="80"/>
      <c r="ANL3" s="80"/>
      <c r="ANM3" s="80"/>
      <c r="ANN3" s="80"/>
      <c r="ANO3" s="80"/>
      <c r="ANP3" s="80"/>
      <c r="ANQ3" s="80"/>
      <c r="ANR3" s="80"/>
      <c r="ANS3" s="80"/>
      <c r="ANT3" s="80"/>
      <c r="ANU3" s="80"/>
      <c r="ANV3" s="80"/>
      <c r="ANW3" s="80"/>
      <c r="ANX3" s="80"/>
      <c r="ANY3" s="80"/>
      <c r="ANZ3" s="80"/>
      <c r="AOA3" s="80"/>
      <c r="AOB3" s="80"/>
      <c r="AOC3" s="80"/>
      <c r="AOD3" s="80"/>
      <c r="AOE3" s="80"/>
      <c r="AOF3" s="80"/>
      <c r="AOG3" s="80"/>
      <c r="AOH3" s="80"/>
      <c r="AOI3" s="80"/>
      <c r="AOJ3" s="80"/>
      <c r="AOK3" s="80"/>
      <c r="AOL3" s="80"/>
      <c r="AOM3" s="80"/>
      <c r="AON3" s="80"/>
      <c r="AOO3" s="80"/>
      <c r="AOP3" s="80"/>
      <c r="AOQ3" s="80"/>
      <c r="AOR3" s="80"/>
      <c r="AOS3" s="80"/>
      <c r="AOT3" s="80"/>
      <c r="AOU3" s="80"/>
      <c r="AOV3" s="80"/>
      <c r="AOW3" s="80"/>
      <c r="AOX3" s="80"/>
      <c r="AOY3" s="80"/>
      <c r="AOZ3" s="80"/>
      <c r="APA3" s="80"/>
      <c r="APB3" s="80"/>
      <c r="APC3" s="80"/>
      <c r="APD3" s="80"/>
      <c r="APE3" s="80"/>
      <c r="APF3" s="80"/>
      <c r="APG3" s="80"/>
      <c r="APH3" s="80"/>
      <c r="API3" s="80"/>
      <c r="APJ3" s="80"/>
      <c r="APK3" s="80"/>
      <c r="APL3" s="80"/>
      <c r="APM3" s="80"/>
      <c r="APN3" s="80"/>
      <c r="APO3" s="80"/>
      <c r="APP3" s="80"/>
      <c r="APQ3" s="80"/>
      <c r="APR3" s="80"/>
      <c r="APS3" s="80"/>
      <c r="APT3" s="80"/>
      <c r="APU3" s="80"/>
      <c r="APV3" s="80"/>
      <c r="APW3" s="80"/>
      <c r="APX3" s="80"/>
      <c r="APY3" s="80"/>
      <c r="APZ3" s="80"/>
      <c r="AQA3" s="80"/>
      <c r="AQB3" s="80"/>
      <c r="AQC3" s="80"/>
      <c r="AQD3" s="80"/>
      <c r="AQE3" s="80"/>
      <c r="AQF3" s="80"/>
      <c r="AQG3" s="80"/>
      <c r="AQH3" s="80"/>
      <c r="AQI3" s="80"/>
      <c r="AQJ3" s="80"/>
      <c r="AQK3" s="80"/>
      <c r="AQL3" s="80"/>
      <c r="AQM3" s="80"/>
      <c r="AQN3" s="80"/>
      <c r="AQO3" s="80"/>
      <c r="AQP3" s="80"/>
      <c r="AQQ3" s="80"/>
      <c r="AQR3" s="80"/>
      <c r="AQS3" s="80"/>
      <c r="AQT3" s="80"/>
      <c r="AQU3" s="80"/>
      <c r="AQV3" s="80"/>
      <c r="AQW3" s="80"/>
      <c r="AQX3" s="80"/>
      <c r="AQY3" s="80"/>
      <c r="AQZ3" s="80"/>
      <c r="ARA3" s="80"/>
      <c r="ARB3" s="80"/>
      <c r="ARC3" s="80"/>
      <c r="ARD3" s="80"/>
      <c r="ARE3" s="80"/>
      <c r="ARF3" s="80"/>
      <c r="ARG3" s="80"/>
      <c r="ARH3" s="80"/>
      <c r="ARI3" s="80"/>
      <c r="ARJ3" s="80"/>
      <c r="ARK3" s="80"/>
      <c r="ARL3" s="80"/>
      <c r="ARM3" s="80"/>
      <c r="ARN3" s="80"/>
      <c r="ARO3" s="80"/>
      <c r="ARP3" s="80"/>
      <c r="ARQ3" s="80"/>
      <c r="ARR3" s="80"/>
      <c r="ARS3" s="80"/>
      <c r="ART3" s="80"/>
      <c r="ARU3" s="80"/>
      <c r="ARV3" s="80"/>
      <c r="ARW3" s="80"/>
      <c r="ARX3" s="80"/>
      <c r="ARY3" s="80"/>
      <c r="ARZ3" s="80"/>
      <c r="ASA3" s="80"/>
      <c r="ASB3" s="80"/>
      <c r="ASC3" s="80"/>
      <c r="ASD3" s="80"/>
      <c r="ASE3" s="80"/>
      <c r="ASF3" s="80"/>
      <c r="ASG3" s="80"/>
      <c r="ASH3" s="80"/>
      <c r="ASI3" s="80"/>
      <c r="ASJ3" s="80"/>
      <c r="ASK3" s="80"/>
      <c r="ASL3" s="80"/>
      <c r="ASM3" s="80"/>
      <c r="ASN3" s="80"/>
      <c r="ASO3" s="80"/>
      <c r="ASP3" s="80"/>
      <c r="ASQ3" s="80"/>
      <c r="ASR3" s="80"/>
      <c r="ASS3" s="80"/>
      <c r="AST3" s="80"/>
      <c r="ASU3" s="80"/>
      <c r="ASV3" s="80"/>
      <c r="ASW3" s="80"/>
      <c r="ASX3" s="80"/>
      <c r="ASY3" s="80"/>
      <c r="ASZ3" s="80"/>
      <c r="ATA3" s="80"/>
      <c r="ATB3" s="80"/>
      <c r="ATC3" s="80"/>
      <c r="ATD3" s="80"/>
      <c r="ATE3" s="80"/>
      <c r="ATF3" s="80"/>
      <c r="ATG3" s="80"/>
      <c r="ATH3" s="80"/>
      <c r="ATI3" s="80"/>
      <c r="ATJ3" s="80"/>
      <c r="ATK3" s="80"/>
      <c r="ATL3" s="80"/>
      <c r="ATM3" s="80"/>
      <c r="ATN3" s="80"/>
      <c r="ATO3" s="80"/>
      <c r="ATP3" s="80"/>
      <c r="ATQ3" s="80"/>
      <c r="ATR3" s="80"/>
      <c r="ATS3" s="80"/>
      <c r="ATT3" s="80"/>
      <c r="ATU3" s="80"/>
      <c r="ATV3" s="80"/>
      <c r="ATW3" s="80"/>
      <c r="ATX3" s="80"/>
      <c r="ATY3" s="80"/>
      <c r="ATZ3" s="80"/>
      <c r="AUA3" s="80"/>
      <c r="AUB3" s="80"/>
      <c r="AUC3" s="80"/>
      <c r="AUD3" s="80"/>
      <c r="AUE3" s="80"/>
      <c r="AUF3" s="80"/>
      <c r="AUG3" s="80"/>
      <c r="AUH3" s="80"/>
      <c r="AUI3" s="80"/>
      <c r="AUJ3" s="80"/>
      <c r="AUK3" s="80"/>
      <c r="AUL3" s="80"/>
      <c r="AUM3" s="80"/>
      <c r="AUN3" s="80"/>
      <c r="AUO3" s="80"/>
      <c r="AUP3" s="80"/>
      <c r="AUQ3" s="80"/>
      <c r="AUR3" s="80"/>
      <c r="AUS3" s="80"/>
      <c r="AUT3" s="80"/>
      <c r="AUU3" s="80"/>
      <c r="AUV3" s="80"/>
      <c r="AUW3" s="80"/>
      <c r="AUX3" s="80"/>
      <c r="AUY3" s="80"/>
      <c r="AUZ3" s="80"/>
      <c r="AVA3" s="80"/>
      <c r="AVB3" s="80"/>
      <c r="AVC3" s="80"/>
      <c r="AVD3" s="80"/>
      <c r="AVE3" s="80"/>
      <c r="AVF3" s="80"/>
      <c r="AVG3" s="80"/>
      <c r="AVH3" s="80"/>
      <c r="AVI3" s="80"/>
      <c r="AVJ3" s="80"/>
      <c r="AVK3" s="80"/>
      <c r="AVL3" s="80"/>
      <c r="AVM3" s="80"/>
      <c r="AVN3" s="80"/>
      <c r="AVO3" s="80"/>
      <c r="AVP3" s="80"/>
      <c r="AVQ3" s="80"/>
      <c r="AVR3" s="80"/>
      <c r="AVS3" s="80"/>
      <c r="AVT3" s="80"/>
      <c r="AVU3" s="80"/>
      <c r="AVV3" s="80"/>
      <c r="AVW3" s="80"/>
      <c r="AVX3" s="80"/>
      <c r="AVY3" s="80"/>
      <c r="AVZ3" s="80"/>
      <c r="AWA3" s="80"/>
      <c r="AWB3" s="80"/>
      <c r="AWC3" s="80"/>
      <c r="AWD3" s="80"/>
      <c r="AWE3" s="80"/>
      <c r="AWF3" s="80"/>
      <c r="AWG3" s="80"/>
      <c r="AWH3" s="80"/>
      <c r="AWI3" s="80"/>
      <c r="AWJ3" s="80"/>
      <c r="AWK3" s="80"/>
      <c r="AWL3" s="80"/>
      <c r="AWM3" s="80"/>
      <c r="AWN3" s="80"/>
      <c r="AWO3" s="80"/>
      <c r="AWP3" s="80"/>
      <c r="AWQ3" s="80"/>
      <c r="AWR3" s="80"/>
      <c r="AWS3" s="80"/>
      <c r="AWT3" s="80"/>
      <c r="AWU3" s="80"/>
      <c r="AWV3" s="80"/>
      <c r="AWW3" s="80"/>
      <c r="AWX3" s="80"/>
      <c r="AWY3" s="80"/>
      <c r="AWZ3" s="80"/>
      <c r="AXA3" s="80"/>
      <c r="AXB3" s="80"/>
      <c r="AXC3" s="80"/>
      <c r="AXD3" s="80"/>
      <c r="AXE3" s="80"/>
      <c r="AXF3" s="80"/>
      <c r="AXG3" s="80"/>
      <c r="AXH3" s="80"/>
      <c r="AXI3" s="80"/>
      <c r="AXJ3" s="80"/>
      <c r="AXK3" s="80"/>
      <c r="AXL3" s="80"/>
      <c r="AXM3" s="80"/>
      <c r="AXN3" s="80"/>
      <c r="AXO3" s="80"/>
      <c r="AXP3" s="80"/>
      <c r="AXQ3" s="80"/>
      <c r="AXR3" s="80"/>
      <c r="AXS3" s="80"/>
      <c r="AXT3" s="80"/>
      <c r="AXU3" s="80"/>
      <c r="AXV3" s="80"/>
      <c r="AXW3" s="80"/>
      <c r="AXX3" s="80"/>
      <c r="AXY3" s="80"/>
      <c r="AXZ3" s="80"/>
      <c r="AYA3" s="80"/>
      <c r="AYB3" s="80"/>
      <c r="AYC3" s="80"/>
      <c r="AYD3" s="80"/>
      <c r="AYE3" s="80"/>
      <c r="AYF3" s="80"/>
      <c r="AYG3" s="80"/>
      <c r="AYH3" s="80"/>
      <c r="AYI3" s="80"/>
      <c r="AYJ3" s="80"/>
      <c r="AYK3" s="80"/>
      <c r="AYL3" s="80"/>
      <c r="AYM3" s="80"/>
      <c r="AYN3" s="80"/>
      <c r="AYO3" s="80"/>
      <c r="AYP3" s="80"/>
      <c r="AYQ3" s="80"/>
      <c r="AYR3" s="80"/>
      <c r="AYS3" s="80"/>
      <c r="AYT3" s="80"/>
      <c r="AYU3" s="80"/>
      <c r="AYV3" s="80"/>
      <c r="AYW3" s="80"/>
      <c r="AYX3" s="80"/>
      <c r="AYY3" s="80"/>
      <c r="AYZ3" s="80"/>
      <c r="AZA3" s="80"/>
      <c r="AZB3" s="80"/>
      <c r="AZC3" s="80"/>
      <c r="AZD3" s="80"/>
      <c r="AZE3" s="80"/>
      <c r="AZF3" s="80"/>
      <c r="AZG3" s="80"/>
      <c r="AZH3" s="80"/>
      <c r="AZI3" s="80"/>
      <c r="AZJ3" s="80"/>
      <c r="AZK3" s="80"/>
      <c r="AZL3" s="80"/>
      <c r="AZM3" s="80"/>
      <c r="AZN3" s="80"/>
      <c r="AZO3" s="80"/>
      <c r="AZP3" s="80"/>
      <c r="AZQ3" s="80"/>
      <c r="AZR3" s="80"/>
      <c r="AZS3" s="80"/>
      <c r="AZT3" s="80"/>
      <c r="AZU3" s="80"/>
      <c r="AZV3" s="80"/>
      <c r="AZW3" s="80"/>
      <c r="AZX3" s="80"/>
      <c r="AZY3" s="80"/>
      <c r="AZZ3" s="80"/>
      <c r="BAA3" s="80"/>
      <c r="BAB3" s="80"/>
      <c r="BAC3" s="80"/>
      <c r="BAD3" s="80"/>
      <c r="BAE3" s="80"/>
      <c r="BAF3" s="80"/>
      <c r="BAG3" s="80"/>
      <c r="BAH3" s="80"/>
      <c r="BAI3" s="80"/>
      <c r="BAJ3" s="80"/>
      <c r="BAK3" s="80"/>
      <c r="BAL3" s="80"/>
      <c r="BAM3" s="80"/>
      <c r="BAN3" s="80"/>
      <c r="BAO3" s="80"/>
      <c r="BAP3" s="80"/>
      <c r="BAQ3" s="80"/>
      <c r="BAR3" s="80"/>
      <c r="BAS3" s="80"/>
      <c r="BAT3" s="80"/>
      <c r="BAU3" s="80"/>
      <c r="BAV3" s="80"/>
      <c r="BAW3" s="80"/>
      <c r="BAX3" s="80"/>
      <c r="BAY3" s="80"/>
      <c r="BAZ3" s="80"/>
      <c r="BBA3" s="80"/>
      <c r="BBB3" s="80"/>
      <c r="BBC3" s="80"/>
      <c r="BBD3" s="80"/>
      <c r="BBE3" s="80"/>
      <c r="BBF3" s="80"/>
      <c r="BBG3" s="80"/>
      <c r="BBH3" s="80"/>
      <c r="BBI3" s="80"/>
      <c r="BBJ3" s="80"/>
      <c r="BBK3" s="80"/>
      <c r="BBL3" s="80"/>
      <c r="BBM3" s="80"/>
      <c r="BBN3" s="80"/>
      <c r="BBO3" s="80"/>
      <c r="BBP3" s="80"/>
      <c r="BBQ3" s="80"/>
      <c r="BBR3" s="80"/>
      <c r="BBS3" s="80"/>
      <c r="BBT3" s="80"/>
      <c r="BBU3" s="80"/>
      <c r="BBV3" s="80"/>
      <c r="BBW3" s="80"/>
      <c r="BBX3" s="80"/>
      <c r="BBY3" s="80"/>
      <c r="BBZ3" s="80"/>
      <c r="BCA3" s="80"/>
      <c r="BCB3" s="80"/>
      <c r="BCC3" s="80"/>
      <c r="BCD3" s="80"/>
      <c r="BCE3" s="80"/>
      <c r="BCF3" s="80"/>
      <c r="BCG3" s="80"/>
      <c r="BCH3" s="80"/>
      <c r="BCI3" s="80"/>
      <c r="BCJ3" s="80"/>
      <c r="BCK3" s="80"/>
      <c r="BCL3" s="80"/>
      <c r="BCM3" s="80"/>
      <c r="BCN3" s="80"/>
      <c r="BCO3" s="80"/>
      <c r="BCP3" s="80"/>
      <c r="BCQ3" s="80"/>
      <c r="BCR3" s="80"/>
      <c r="BCS3" s="80"/>
      <c r="BCT3" s="80"/>
      <c r="BCU3" s="80"/>
      <c r="BCV3" s="80"/>
      <c r="BCW3" s="80"/>
      <c r="BCX3" s="80"/>
      <c r="BCY3" s="80"/>
      <c r="BCZ3" s="80"/>
      <c r="BDA3" s="80"/>
      <c r="BDB3" s="80"/>
      <c r="BDC3" s="80"/>
      <c r="BDD3" s="80"/>
      <c r="BDE3" s="80"/>
      <c r="BDF3" s="80"/>
      <c r="BDG3" s="80"/>
      <c r="BDH3" s="80"/>
      <c r="BDI3" s="80"/>
      <c r="BDJ3" s="80"/>
      <c r="BDK3" s="80"/>
      <c r="BDL3" s="80"/>
      <c r="BDM3" s="80"/>
      <c r="BDN3" s="80"/>
      <c r="BDO3" s="80"/>
      <c r="BDP3" s="80"/>
      <c r="BDQ3" s="80"/>
      <c r="BDR3" s="80"/>
      <c r="BDS3" s="80"/>
      <c r="BDT3" s="80"/>
      <c r="BDU3" s="80"/>
      <c r="BDV3" s="80"/>
      <c r="BDW3" s="80"/>
      <c r="BDX3" s="80"/>
      <c r="BDY3" s="80"/>
      <c r="BDZ3" s="80"/>
      <c r="BEA3" s="80"/>
      <c r="BEB3" s="80"/>
      <c r="BEC3" s="80"/>
      <c r="BED3" s="80"/>
      <c r="BEE3" s="80"/>
      <c r="BEF3" s="80"/>
      <c r="BEG3" s="80"/>
      <c r="BEH3" s="80"/>
      <c r="BEI3" s="80"/>
      <c r="BEJ3" s="80"/>
      <c r="BEK3" s="80"/>
      <c r="BEL3" s="80"/>
      <c r="BEM3" s="80"/>
      <c r="BEN3" s="80"/>
      <c r="BEO3" s="80"/>
      <c r="BEP3" s="80"/>
      <c r="BEQ3" s="80"/>
      <c r="BER3" s="80"/>
      <c r="BES3" s="80"/>
      <c r="BET3" s="80"/>
      <c r="BEU3" s="80"/>
      <c r="BEV3" s="80"/>
      <c r="BEW3" s="80"/>
      <c r="BEX3" s="80"/>
      <c r="BEY3" s="80"/>
      <c r="BEZ3" s="80"/>
      <c r="BFA3" s="80"/>
      <c r="BFB3" s="80"/>
      <c r="BFC3" s="80"/>
      <c r="BFD3" s="80"/>
      <c r="BFE3" s="80"/>
      <c r="BFF3" s="80"/>
      <c r="BFG3" s="80"/>
      <c r="BFH3" s="80"/>
      <c r="BFI3" s="80"/>
      <c r="BFJ3" s="80"/>
      <c r="BFK3" s="80"/>
      <c r="BFL3" s="80"/>
      <c r="BFM3" s="80"/>
      <c r="BFN3" s="80"/>
      <c r="BFO3" s="80"/>
      <c r="BFP3" s="80"/>
      <c r="BFQ3" s="80"/>
      <c r="BFR3" s="80"/>
      <c r="BFS3" s="80"/>
      <c r="BFT3" s="80"/>
      <c r="BFU3" s="80"/>
      <c r="BFV3" s="80"/>
      <c r="BFW3" s="80"/>
      <c r="BFX3" s="80"/>
      <c r="BFY3" s="80"/>
      <c r="BFZ3" s="80"/>
      <c r="BGA3" s="80"/>
      <c r="BGB3" s="80"/>
      <c r="BGC3" s="80"/>
      <c r="BGD3" s="80"/>
      <c r="BGE3" s="80"/>
      <c r="BGF3" s="80"/>
      <c r="BGG3" s="80"/>
      <c r="BGH3" s="80"/>
      <c r="BGI3" s="80"/>
      <c r="BGJ3" s="80"/>
      <c r="BGK3" s="80"/>
      <c r="BGL3" s="80"/>
      <c r="BGM3" s="80"/>
      <c r="BGN3" s="80"/>
      <c r="BGO3" s="80"/>
      <c r="BGP3" s="80"/>
      <c r="BGQ3" s="80"/>
      <c r="BGR3" s="80"/>
      <c r="BGS3" s="80"/>
      <c r="BGT3" s="80"/>
      <c r="BGU3" s="80"/>
      <c r="BGV3" s="80"/>
      <c r="BGW3" s="80"/>
      <c r="BGX3" s="80"/>
      <c r="BGY3" s="80"/>
      <c r="BGZ3" s="80"/>
      <c r="BHA3" s="80"/>
      <c r="BHB3" s="80"/>
      <c r="BHC3" s="80"/>
      <c r="BHD3" s="80"/>
      <c r="BHE3" s="80"/>
      <c r="BHF3" s="80"/>
      <c r="BHG3" s="80"/>
      <c r="BHH3" s="80"/>
      <c r="BHI3" s="80"/>
      <c r="BHJ3" s="80"/>
      <c r="BHK3" s="80"/>
      <c r="BHL3" s="80"/>
      <c r="BHM3" s="80"/>
      <c r="BHN3" s="80"/>
      <c r="BHO3" s="80"/>
      <c r="BHP3" s="80"/>
      <c r="BHQ3" s="80"/>
      <c r="BHR3" s="80"/>
      <c r="BHS3" s="80"/>
      <c r="BHT3" s="80"/>
      <c r="BHU3" s="80"/>
      <c r="BHV3" s="80"/>
      <c r="BHW3" s="80"/>
      <c r="BHX3" s="80"/>
      <c r="BHY3" s="80"/>
      <c r="BHZ3" s="80"/>
      <c r="BIA3" s="80"/>
      <c r="BIB3" s="80"/>
      <c r="BIC3" s="80"/>
      <c r="BID3" s="80"/>
      <c r="BIE3" s="80"/>
      <c r="BIF3" s="80"/>
      <c r="BIG3" s="80"/>
      <c r="BIH3" s="80"/>
      <c r="BII3" s="80"/>
      <c r="BIJ3" s="80"/>
      <c r="BIK3" s="80"/>
      <c r="BIL3" s="80"/>
      <c r="BIM3" s="80"/>
      <c r="BIN3" s="80"/>
      <c r="BIO3" s="80"/>
      <c r="BIP3" s="80"/>
      <c r="BIQ3" s="80"/>
      <c r="BIR3" s="80"/>
      <c r="BIS3" s="80"/>
      <c r="BIT3" s="80"/>
      <c r="BIU3" s="80"/>
      <c r="BIV3" s="80"/>
      <c r="BIW3" s="80"/>
      <c r="BIX3" s="80"/>
      <c r="BIY3" s="80"/>
      <c r="BIZ3" s="80"/>
      <c r="BJA3" s="80"/>
      <c r="BJB3" s="80"/>
      <c r="BJC3" s="80"/>
      <c r="BJD3" s="80"/>
      <c r="BJE3" s="80"/>
      <c r="BJF3" s="80"/>
      <c r="BJG3" s="80"/>
      <c r="BJH3" s="80"/>
      <c r="BJI3" s="80"/>
      <c r="BJJ3" s="80"/>
      <c r="BJK3" s="80"/>
      <c r="BJL3" s="80"/>
      <c r="BJM3" s="80"/>
      <c r="BJN3" s="80"/>
      <c r="BJO3" s="80"/>
      <c r="BJP3" s="80"/>
      <c r="BJQ3" s="80"/>
      <c r="BJR3" s="80"/>
      <c r="BJS3" s="80"/>
      <c r="BJT3" s="80"/>
      <c r="BJU3" s="80"/>
      <c r="BJV3" s="80"/>
      <c r="BJW3" s="80"/>
      <c r="BJX3" s="80"/>
      <c r="BJY3" s="80"/>
      <c r="BJZ3" s="80"/>
      <c r="BKA3" s="80"/>
      <c r="BKB3" s="80"/>
      <c r="BKC3" s="80"/>
      <c r="BKD3" s="80"/>
      <c r="BKE3" s="80"/>
      <c r="BKF3" s="80"/>
      <c r="BKG3" s="80"/>
      <c r="BKH3" s="80"/>
      <c r="BKI3" s="80"/>
      <c r="BKJ3" s="80"/>
      <c r="BKK3" s="80"/>
      <c r="BKL3" s="80"/>
      <c r="BKM3" s="80"/>
      <c r="BKN3" s="80"/>
      <c r="BKO3" s="80"/>
      <c r="BKP3" s="80"/>
      <c r="BKQ3" s="80"/>
      <c r="BKR3" s="80"/>
      <c r="BKS3" s="80"/>
      <c r="BKT3" s="80"/>
      <c r="BKU3" s="80"/>
      <c r="BKV3" s="80"/>
      <c r="BKW3" s="80"/>
      <c r="BKX3" s="80"/>
      <c r="BKY3" s="80"/>
      <c r="BKZ3" s="80"/>
      <c r="BLA3" s="80"/>
      <c r="BLB3" s="80"/>
      <c r="BLC3" s="80"/>
      <c r="BLD3" s="80"/>
      <c r="BLE3" s="80"/>
      <c r="BLF3" s="80"/>
      <c r="BLG3" s="80"/>
      <c r="BLH3" s="80"/>
      <c r="BLI3" s="80"/>
      <c r="BLJ3" s="80"/>
      <c r="BLK3" s="80"/>
      <c r="BLL3" s="80"/>
      <c r="BLM3" s="80"/>
      <c r="BLN3" s="80"/>
      <c r="BLO3" s="80"/>
      <c r="BLP3" s="80"/>
      <c r="BLQ3" s="80"/>
      <c r="BLR3" s="80"/>
      <c r="BLS3" s="80"/>
      <c r="BLT3" s="80"/>
      <c r="BLU3" s="80"/>
      <c r="BLV3" s="80"/>
      <c r="BLW3" s="80"/>
      <c r="BLX3" s="80"/>
      <c r="BLY3" s="80"/>
      <c r="BLZ3" s="80"/>
      <c r="BMA3" s="80"/>
      <c r="BMB3" s="80"/>
      <c r="BMC3" s="80"/>
      <c r="BMD3" s="80"/>
      <c r="BME3" s="80"/>
      <c r="BMF3" s="80"/>
      <c r="BMG3" s="80"/>
      <c r="BMH3" s="80"/>
      <c r="BMI3" s="80"/>
      <c r="BMJ3" s="80"/>
      <c r="BMK3" s="80"/>
      <c r="BML3" s="80"/>
      <c r="BMM3" s="80"/>
      <c r="BMN3" s="80"/>
      <c r="BMO3" s="80"/>
      <c r="BMP3" s="80"/>
      <c r="BMQ3" s="80"/>
      <c r="BMR3" s="80"/>
      <c r="BMS3" s="80"/>
      <c r="BMT3" s="80"/>
      <c r="BMU3" s="80"/>
      <c r="BMV3" s="80"/>
      <c r="BMW3" s="80"/>
      <c r="BMX3" s="80"/>
      <c r="BMY3" s="80"/>
      <c r="BMZ3" s="80"/>
      <c r="BNA3" s="80"/>
      <c r="BNB3" s="80"/>
      <c r="BNC3" s="80"/>
      <c r="BND3" s="80"/>
      <c r="BNE3" s="80"/>
      <c r="BNF3" s="80"/>
      <c r="BNG3" s="80"/>
      <c r="BNH3" s="80"/>
      <c r="BNI3" s="80"/>
      <c r="BNJ3" s="80"/>
      <c r="BNK3" s="80"/>
      <c r="BNL3" s="80"/>
      <c r="BNM3" s="80"/>
      <c r="BNN3" s="80"/>
      <c r="BNO3" s="80"/>
      <c r="BNP3" s="80"/>
      <c r="BNQ3" s="80"/>
      <c r="BNR3" s="80"/>
      <c r="BNS3" s="80"/>
      <c r="BNT3" s="80"/>
      <c r="BNU3" s="80"/>
      <c r="BNV3" s="80"/>
      <c r="BNW3" s="80"/>
      <c r="BNX3" s="80"/>
      <c r="BNY3" s="80"/>
      <c r="BNZ3" s="80"/>
      <c r="BOA3" s="80"/>
      <c r="BOB3" s="80"/>
      <c r="BOC3" s="80"/>
      <c r="BOD3" s="80"/>
      <c r="BOE3" s="80"/>
      <c r="BOF3" s="80"/>
      <c r="BOG3" s="80"/>
      <c r="BOH3" s="80"/>
      <c r="BOI3" s="80"/>
      <c r="BOJ3" s="80"/>
      <c r="BOK3" s="80"/>
      <c r="BOL3" s="80"/>
      <c r="BOM3" s="80"/>
      <c r="BON3" s="80"/>
      <c r="BOO3" s="80"/>
      <c r="BOP3" s="80"/>
      <c r="BOQ3" s="80"/>
      <c r="BOR3" s="80"/>
      <c r="BOS3" s="80"/>
      <c r="BOT3" s="80"/>
      <c r="BOU3" s="80"/>
      <c r="BOV3" s="80"/>
      <c r="BOW3" s="80"/>
      <c r="BOX3" s="80"/>
      <c r="BOY3" s="80"/>
      <c r="BOZ3" s="80"/>
      <c r="BPA3" s="80"/>
      <c r="BPB3" s="80"/>
      <c r="BPC3" s="80"/>
      <c r="BPD3" s="80"/>
      <c r="BPE3" s="80"/>
      <c r="BPF3" s="80"/>
      <c r="BPG3" s="80"/>
      <c r="BPH3" s="80"/>
      <c r="BPI3" s="80"/>
      <c r="BPJ3" s="80"/>
      <c r="BPK3" s="80"/>
      <c r="BPL3" s="80"/>
      <c r="BPM3" s="80"/>
      <c r="BPN3" s="80"/>
      <c r="BPO3" s="80"/>
      <c r="BPP3" s="80"/>
      <c r="BPQ3" s="80"/>
      <c r="BPR3" s="80"/>
      <c r="BPS3" s="80"/>
      <c r="BPT3" s="80"/>
      <c r="BPU3" s="80"/>
      <c r="BPV3" s="80"/>
      <c r="BPW3" s="80"/>
      <c r="BPX3" s="80"/>
      <c r="BPY3" s="80"/>
      <c r="BPZ3" s="80"/>
      <c r="BQA3" s="80"/>
      <c r="BQB3" s="80"/>
      <c r="BQC3" s="80"/>
      <c r="BQD3" s="80"/>
      <c r="BQE3" s="80"/>
      <c r="BQF3" s="80"/>
      <c r="BQG3" s="80"/>
      <c r="BQH3" s="80"/>
      <c r="BQI3" s="80"/>
      <c r="BQJ3" s="80"/>
      <c r="BQK3" s="80"/>
      <c r="BQL3" s="80"/>
      <c r="BQM3" s="80"/>
      <c r="BQN3" s="80"/>
      <c r="BQO3" s="80"/>
      <c r="BQP3" s="80"/>
      <c r="BQQ3" s="80"/>
      <c r="BQR3" s="80"/>
      <c r="BQS3" s="80"/>
      <c r="BQT3" s="80"/>
      <c r="BQU3" s="80"/>
      <c r="BQV3" s="80"/>
      <c r="BQW3" s="80"/>
      <c r="BQX3" s="80"/>
      <c r="BQY3" s="80"/>
      <c r="BQZ3" s="80"/>
      <c r="BRA3" s="80"/>
      <c r="BRB3" s="80"/>
      <c r="BRC3" s="80"/>
      <c r="BRD3" s="80"/>
      <c r="BRE3" s="80"/>
      <c r="BRF3" s="80"/>
      <c r="BRG3" s="80"/>
      <c r="BRH3" s="80"/>
      <c r="BRI3" s="80"/>
      <c r="BRJ3" s="80"/>
      <c r="BRK3" s="80"/>
      <c r="BRL3" s="80"/>
      <c r="BRM3" s="80"/>
      <c r="BRN3" s="80"/>
      <c r="BRO3" s="80"/>
      <c r="BRP3" s="80"/>
      <c r="BRQ3" s="80"/>
      <c r="BRR3" s="80"/>
      <c r="BRS3" s="80"/>
      <c r="BRT3" s="80"/>
      <c r="BRU3" s="80"/>
      <c r="BRV3" s="80"/>
      <c r="BRW3" s="80"/>
      <c r="BRX3" s="80"/>
      <c r="BRY3" s="80"/>
      <c r="BRZ3" s="80"/>
      <c r="BSA3" s="80"/>
      <c r="BSB3" s="80"/>
      <c r="BSC3" s="80"/>
      <c r="BSD3" s="80"/>
      <c r="BSE3" s="80"/>
      <c r="BSF3" s="80"/>
      <c r="BSG3" s="80"/>
      <c r="BSH3" s="80"/>
      <c r="BSI3" s="80"/>
      <c r="BSJ3" s="80"/>
      <c r="BSK3" s="80"/>
      <c r="BSL3" s="80"/>
      <c r="BSM3" s="80"/>
      <c r="BSN3" s="80"/>
      <c r="BSO3" s="80"/>
      <c r="BSP3" s="80"/>
      <c r="BSQ3" s="80"/>
      <c r="BSR3" s="80"/>
      <c r="BSS3" s="80"/>
      <c r="BST3" s="80"/>
      <c r="BSU3" s="80"/>
      <c r="BSV3" s="80"/>
      <c r="BSW3" s="80"/>
      <c r="BSX3" s="80"/>
      <c r="BSY3" s="80"/>
      <c r="BSZ3" s="80"/>
      <c r="BTA3" s="80"/>
      <c r="BTB3" s="80"/>
      <c r="BTC3" s="80"/>
      <c r="BTD3" s="80"/>
      <c r="BTE3" s="80"/>
      <c r="BTF3" s="80"/>
      <c r="BTG3" s="80"/>
      <c r="BTH3" s="80"/>
      <c r="BTI3" s="80"/>
      <c r="BTJ3" s="80"/>
      <c r="BTK3" s="80"/>
      <c r="BTL3" s="80"/>
      <c r="BTM3" s="80"/>
      <c r="BTN3" s="80"/>
      <c r="BTO3" s="80"/>
      <c r="BTP3" s="80"/>
      <c r="BTQ3" s="80"/>
      <c r="BTR3" s="80"/>
      <c r="BTS3" s="80"/>
      <c r="BTT3" s="80"/>
      <c r="BTU3" s="80"/>
      <c r="BTV3" s="80"/>
      <c r="BTW3" s="80"/>
      <c r="BTX3" s="80"/>
      <c r="BTY3" s="80"/>
      <c r="BTZ3" s="80"/>
      <c r="BUA3" s="80"/>
      <c r="BUB3" s="80"/>
      <c r="BUC3" s="80"/>
      <c r="BUD3" s="80"/>
      <c r="BUE3" s="80"/>
      <c r="BUF3" s="80"/>
      <c r="BUG3" s="80"/>
      <c r="BUH3" s="80"/>
      <c r="BUI3" s="80"/>
      <c r="BUJ3" s="80"/>
      <c r="BUK3" s="80"/>
      <c r="BUL3" s="80"/>
      <c r="BUM3" s="80"/>
      <c r="BUN3" s="80"/>
      <c r="BUO3" s="80"/>
      <c r="BUP3" s="80"/>
      <c r="BUQ3" s="80"/>
      <c r="BUR3" s="80"/>
      <c r="BUS3" s="80"/>
      <c r="BUT3" s="80"/>
      <c r="BUU3" s="80"/>
      <c r="BUV3" s="80"/>
      <c r="BUW3" s="80"/>
      <c r="BUX3" s="80"/>
      <c r="BUY3" s="80"/>
      <c r="BUZ3" s="80"/>
      <c r="BVA3" s="80"/>
      <c r="BVB3" s="80"/>
      <c r="BVC3" s="80"/>
      <c r="BVD3" s="80"/>
      <c r="BVE3" s="80"/>
      <c r="BVF3" s="80"/>
      <c r="BVG3" s="80"/>
      <c r="BVH3" s="80"/>
      <c r="BVI3" s="80"/>
      <c r="BVJ3" s="80"/>
      <c r="BVK3" s="80"/>
      <c r="BVL3" s="80"/>
      <c r="BVM3" s="80"/>
      <c r="BVN3" s="80"/>
      <c r="BVO3" s="80"/>
      <c r="BVP3" s="80"/>
      <c r="BVQ3" s="80"/>
      <c r="BVR3" s="80"/>
      <c r="BVS3" s="80"/>
      <c r="BVT3" s="80"/>
      <c r="BVU3" s="80"/>
      <c r="BVV3" s="80"/>
      <c r="BVW3" s="80"/>
      <c r="BVX3" s="80"/>
      <c r="BVY3" s="80"/>
      <c r="BVZ3" s="80"/>
      <c r="BWA3" s="80"/>
      <c r="BWB3" s="80"/>
      <c r="BWC3" s="80"/>
      <c r="BWD3" s="80"/>
      <c r="BWE3" s="80"/>
      <c r="BWF3" s="80"/>
      <c r="BWG3" s="80"/>
      <c r="BWH3" s="80"/>
      <c r="BWI3" s="80"/>
      <c r="BWJ3" s="80"/>
      <c r="BWK3" s="80"/>
      <c r="BWL3" s="80"/>
      <c r="BWM3" s="80"/>
      <c r="BWN3" s="80"/>
      <c r="BWO3" s="80"/>
      <c r="BWP3" s="80"/>
      <c r="BWQ3" s="80"/>
      <c r="BWR3" s="80"/>
      <c r="BWS3" s="80"/>
      <c r="BWT3" s="80"/>
      <c r="BWU3" s="80"/>
      <c r="BWV3" s="80"/>
      <c r="BWW3" s="80"/>
      <c r="BWX3" s="80"/>
      <c r="BWY3" s="80"/>
      <c r="BWZ3" s="80"/>
      <c r="BXA3" s="80"/>
      <c r="BXB3" s="80"/>
      <c r="BXC3" s="80"/>
      <c r="BXD3" s="80"/>
      <c r="BXE3" s="80"/>
      <c r="BXF3" s="80"/>
      <c r="BXG3" s="80"/>
      <c r="BXH3" s="80"/>
      <c r="BXI3" s="80"/>
      <c r="BXJ3" s="80"/>
      <c r="BXK3" s="80"/>
      <c r="BXL3" s="80"/>
      <c r="BXM3" s="80"/>
      <c r="BXN3" s="80"/>
      <c r="BXO3" s="80"/>
      <c r="BXP3" s="80"/>
      <c r="BXQ3" s="80"/>
      <c r="BXR3" s="80"/>
      <c r="BXS3" s="80"/>
      <c r="BXT3" s="80"/>
      <c r="BXU3" s="80"/>
      <c r="BXV3" s="80"/>
      <c r="BXW3" s="80"/>
      <c r="BXX3" s="80"/>
      <c r="BXY3" s="80"/>
      <c r="BXZ3" s="80"/>
      <c r="BYA3" s="80"/>
      <c r="BYB3" s="80"/>
      <c r="BYC3" s="80"/>
      <c r="BYD3" s="80"/>
      <c r="BYE3" s="80"/>
      <c r="BYF3" s="80"/>
      <c r="BYG3" s="80"/>
      <c r="BYH3" s="80"/>
      <c r="BYI3" s="80"/>
      <c r="BYJ3" s="80"/>
      <c r="BYK3" s="80"/>
      <c r="BYL3" s="80"/>
      <c r="BYM3" s="80"/>
      <c r="BYN3" s="80"/>
      <c r="BYO3" s="80"/>
      <c r="BYP3" s="80"/>
      <c r="BYQ3" s="80"/>
      <c r="BYR3" s="80"/>
      <c r="BYS3" s="80"/>
      <c r="BYT3" s="80"/>
      <c r="BYU3" s="80"/>
      <c r="BYV3" s="80"/>
      <c r="BYW3" s="80"/>
      <c r="BYX3" s="80"/>
      <c r="BYY3" s="80"/>
      <c r="BYZ3" s="80"/>
      <c r="BZA3" s="80"/>
      <c r="BZB3" s="80"/>
      <c r="BZC3" s="80"/>
      <c r="BZD3" s="80"/>
      <c r="BZE3" s="80"/>
      <c r="BZF3" s="80"/>
      <c r="BZG3" s="80"/>
      <c r="BZH3" s="80"/>
      <c r="BZI3" s="80"/>
      <c r="BZJ3" s="80"/>
      <c r="BZK3" s="80"/>
      <c r="BZL3" s="80"/>
      <c r="BZM3" s="80"/>
      <c r="BZN3" s="80"/>
      <c r="BZO3" s="80"/>
      <c r="BZP3" s="80"/>
      <c r="BZQ3" s="80"/>
      <c r="BZR3" s="80"/>
      <c r="BZS3" s="80"/>
      <c r="BZT3" s="80"/>
      <c r="BZU3" s="80"/>
      <c r="BZV3" s="80"/>
      <c r="BZW3" s="80"/>
      <c r="BZX3" s="80"/>
      <c r="BZY3" s="80"/>
      <c r="BZZ3" s="80"/>
      <c r="CAA3" s="80"/>
      <c r="CAB3" s="80"/>
      <c r="CAC3" s="80"/>
      <c r="CAD3" s="80"/>
      <c r="CAE3" s="80"/>
      <c r="CAF3" s="80"/>
      <c r="CAG3" s="80"/>
      <c r="CAH3" s="80"/>
      <c r="CAI3" s="80"/>
      <c r="CAJ3" s="80"/>
      <c r="CAK3" s="80"/>
      <c r="CAL3" s="80"/>
      <c r="CAM3" s="80"/>
      <c r="CAN3" s="80"/>
      <c r="CAO3" s="80"/>
      <c r="CAP3" s="80"/>
      <c r="CAQ3" s="80"/>
      <c r="CAR3" s="80"/>
      <c r="CAS3" s="80"/>
      <c r="CAT3" s="80"/>
      <c r="CAU3" s="80"/>
      <c r="CAV3" s="80"/>
      <c r="CAW3" s="80"/>
      <c r="CAX3" s="80"/>
      <c r="CAY3" s="80"/>
      <c r="CAZ3" s="80"/>
      <c r="CBA3" s="80"/>
      <c r="CBB3" s="80"/>
      <c r="CBC3" s="80"/>
      <c r="CBD3" s="80"/>
      <c r="CBE3" s="80"/>
      <c r="CBF3" s="80"/>
      <c r="CBG3" s="80"/>
      <c r="CBH3" s="80"/>
      <c r="CBI3" s="80"/>
      <c r="CBJ3" s="80"/>
      <c r="CBK3" s="80"/>
      <c r="CBL3" s="80"/>
      <c r="CBM3" s="80"/>
      <c r="CBN3" s="80"/>
      <c r="CBO3" s="80"/>
      <c r="CBP3" s="80"/>
      <c r="CBQ3" s="80"/>
      <c r="CBR3" s="80"/>
      <c r="CBS3" s="80"/>
      <c r="CBT3" s="80"/>
      <c r="CBU3" s="80"/>
      <c r="CBV3" s="80"/>
      <c r="CBW3" s="80"/>
      <c r="CBX3" s="80"/>
      <c r="CBY3" s="80"/>
      <c r="CBZ3" s="80"/>
      <c r="CCA3" s="80"/>
      <c r="CCB3" s="80"/>
      <c r="CCC3" s="80"/>
      <c r="CCD3" s="80"/>
      <c r="CCE3" s="80"/>
      <c r="CCF3" s="80"/>
      <c r="CCG3" s="80"/>
      <c r="CCH3" s="80"/>
      <c r="CCI3" s="80"/>
      <c r="CCJ3" s="80"/>
      <c r="CCK3" s="80"/>
      <c r="CCL3" s="80"/>
      <c r="CCM3" s="80"/>
      <c r="CCN3" s="80"/>
      <c r="CCO3" s="80"/>
      <c r="CCP3" s="80"/>
      <c r="CCQ3" s="80"/>
      <c r="CCR3" s="80"/>
      <c r="CCS3" s="80"/>
      <c r="CCT3" s="80"/>
      <c r="CCU3" s="80"/>
      <c r="CCV3" s="80"/>
      <c r="CCW3" s="80"/>
      <c r="CCX3" s="80"/>
      <c r="CCY3" s="80"/>
      <c r="CCZ3" s="80"/>
      <c r="CDA3" s="80"/>
      <c r="CDB3" s="80"/>
      <c r="CDC3" s="80"/>
      <c r="CDD3" s="80"/>
      <c r="CDE3" s="80"/>
      <c r="CDF3" s="80"/>
      <c r="CDG3" s="80"/>
      <c r="CDH3" s="80"/>
      <c r="CDI3" s="80"/>
      <c r="CDJ3" s="80"/>
      <c r="CDK3" s="80"/>
      <c r="CDL3" s="80"/>
      <c r="CDM3" s="80"/>
      <c r="CDN3" s="80"/>
      <c r="CDO3" s="80"/>
      <c r="CDP3" s="80"/>
      <c r="CDQ3" s="80"/>
      <c r="CDR3" s="80"/>
      <c r="CDS3" s="80"/>
      <c r="CDT3" s="80"/>
      <c r="CDU3" s="80"/>
      <c r="CDV3" s="80"/>
      <c r="CDW3" s="80"/>
      <c r="CDX3" s="80"/>
      <c r="CDY3" s="80"/>
      <c r="CDZ3" s="80"/>
      <c r="CEA3" s="80"/>
      <c r="CEB3" s="80"/>
      <c r="CEC3" s="80"/>
      <c r="CED3" s="80"/>
      <c r="CEE3" s="80"/>
      <c r="CEF3" s="80"/>
      <c r="CEG3" s="80"/>
      <c r="CEH3" s="80"/>
      <c r="CEI3" s="80"/>
      <c r="CEJ3" s="80"/>
      <c r="CEK3" s="80"/>
      <c r="CEL3" s="80"/>
      <c r="CEM3" s="80"/>
      <c r="CEN3" s="80"/>
      <c r="CEO3" s="80"/>
      <c r="CEP3" s="80"/>
      <c r="CEQ3" s="80"/>
      <c r="CER3" s="80"/>
      <c r="CES3" s="80"/>
      <c r="CET3" s="80"/>
      <c r="CEU3" s="80"/>
      <c r="CEV3" s="80"/>
      <c r="CEW3" s="80"/>
      <c r="CEX3" s="80"/>
      <c r="CEY3" s="80"/>
      <c r="CEZ3" s="80"/>
      <c r="CFA3" s="80"/>
      <c r="CFB3" s="80"/>
      <c r="CFC3" s="80"/>
      <c r="CFD3" s="80"/>
      <c r="CFE3" s="80"/>
      <c r="CFF3" s="80"/>
      <c r="CFG3" s="80"/>
      <c r="CFH3" s="80"/>
      <c r="CFI3" s="80"/>
      <c r="CFJ3" s="80"/>
      <c r="CFK3" s="80"/>
      <c r="CFL3" s="80"/>
      <c r="CFM3" s="80"/>
      <c r="CFN3" s="80"/>
      <c r="CFO3" s="80"/>
      <c r="CFP3" s="80"/>
      <c r="CFQ3" s="80"/>
      <c r="CFR3" s="80"/>
      <c r="CFS3" s="80"/>
      <c r="CFT3" s="80"/>
      <c r="CFU3" s="80"/>
      <c r="CFV3" s="80"/>
      <c r="CFW3" s="80"/>
      <c r="CFX3" s="80"/>
      <c r="CFY3" s="80"/>
      <c r="CFZ3" s="80"/>
      <c r="CGA3" s="80"/>
      <c r="CGB3" s="80"/>
      <c r="CGC3" s="80"/>
      <c r="CGD3" s="80"/>
      <c r="CGE3" s="80"/>
      <c r="CGF3" s="80"/>
      <c r="CGG3" s="80"/>
      <c r="CGH3" s="80"/>
      <c r="CGI3" s="80"/>
      <c r="CGJ3" s="80"/>
      <c r="CGK3" s="80"/>
      <c r="CGL3" s="80"/>
      <c r="CGM3" s="80"/>
      <c r="CGN3" s="80"/>
      <c r="CGO3" s="80"/>
      <c r="CGP3" s="80"/>
      <c r="CGQ3" s="80"/>
      <c r="CGR3" s="80"/>
      <c r="CGS3" s="80"/>
      <c r="CGT3" s="80"/>
      <c r="CGU3" s="80"/>
      <c r="CGV3" s="80"/>
      <c r="CGW3" s="80"/>
      <c r="CGX3" s="80"/>
      <c r="CGY3" s="80"/>
      <c r="CGZ3" s="80"/>
      <c r="CHA3" s="80"/>
      <c r="CHB3" s="80"/>
      <c r="CHC3" s="80"/>
      <c r="CHD3" s="80"/>
      <c r="CHE3" s="80"/>
      <c r="CHF3" s="80"/>
      <c r="CHG3" s="80"/>
      <c r="CHH3" s="80"/>
      <c r="CHI3" s="80"/>
      <c r="CHJ3" s="80"/>
      <c r="CHK3" s="80"/>
      <c r="CHL3" s="80"/>
      <c r="CHM3" s="80"/>
      <c r="CHN3" s="80"/>
      <c r="CHO3" s="80"/>
      <c r="CHP3" s="80"/>
      <c r="CHQ3" s="80"/>
      <c r="CHR3" s="80"/>
      <c r="CHS3" s="80"/>
      <c r="CHT3" s="80"/>
      <c r="CHU3" s="80"/>
      <c r="CHV3" s="80"/>
      <c r="CHW3" s="80"/>
      <c r="CHX3" s="80"/>
      <c r="CHY3" s="80"/>
      <c r="CHZ3" s="80"/>
      <c r="CIA3" s="80"/>
      <c r="CIB3" s="80"/>
      <c r="CIC3" s="80"/>
      <c r="CID3" s="80"/>
      <c r="CIE3" s="80"/>
      <c r="CIF3" s="80"/>
      <c r="CIG3" s="80"/>
      <c r="CIH3" s="80"/>
      <c r="CII3" s="80"/>
      <c r="CIJ3" s="80"/>
      <c r="CIK3" s="80"/>
      <c r="CIL3" s="80"/>
      <c r="CIM3" s="80"/>
      <c r="CIN3" s="80"/>
      <c r="CIO3" s="80"/>
      <c r="CIP3" s="80"/>
      <c r="CIQ3" s="80"/>
      <c r="CIR3" s="80"/>
      <c r="CIS3" s="80"/>
      <c r="CIT3" s="80"/>
      <c r="CIU3" s="80"/>
      <c r="CIV3" s="80"/>
      <c r="CIW3" s="80"/>
      <c r="CIX3" s="80"/>
      <c r="CIY3" s="80"/>
      <c r="CIZ3" s="80"/>
      <c r="CJA3" s="80"/>
      <c r="CJB3" s="80"/>
      <c r="CJC3" s="80"/>
      <c r="CJD3" s="80"/>
      <c r="CJE3" s="80"/>
      <c r="CJF3" s="80"/>
      <c r="CJG3" s="80"/>
      <c r="CJH3" s="80"/>
      <c r="CJI3" s="80"/>
      <c r="CJJ3" s="80"/>
      <c r="CJK3" s="80"/>
      <c r="CJL3" s="80"/>
      <c r="CJM3" s="80"/>
      <c r="CJN3" s="80"/>
      <c r="CJO3" s="80"/>
      <c r="CJP3" s="80"/>
      <c r="CJQ3" s="80"/>
      <c r="CJR3" s="80"/>
      <c r="CJS3" s="80"/>
      <c r="CJT3" s="80"/>
      <c r="CJU3" s="80"/>
      <c r="CJV3" s="80"/>
      <c r="CJW3" s="80"/>
      <c r="CJX3" s="80"/>
      <c r="CJY3" s="80"/>
      <c r="CJZ3" s="80"/>
      <c r="CKA3" s="80"/>
      <c r="CKB3" s="80"/>
      <c r="CKC3" s="80"/>
      <c r="CKD3" s="80"/>
      <c r="CKE3" s="80"/>
      <c r="CKF3" s="80"/>
      <c r="CKG3" s="80"/>
      <c r="CKH3" s="80"/>
      <c r="CKI3" s="80"/>
      <c r="CKJ3" s="80"/>
      <c r="CKK3" s="80"/>
      <c r="CKL3" s="80"/>
      <c r="CKM3" s="80"/>
      <c r="CKN3" s="80"/>
      <c r="CKO3" s="80"/>
      <c r="CKP3" s="80"/>
      <c r="CKQ3" s="80"/>
      <c r="CKR3" s="80"/>
      <c r="CKS3" s="80"/>
      <c r="CKT3" s="80"/>
      <c r="CKU3" s="80"/>
      <c r="CKV3" s="80"/>
      <c r="CKW3" s="80"/>
      <c r="CKX3" s="80"/>
      <c r="CKY3" s="80"/>
      <c r="CKZ3" s="80"/>
      <c r="CLA3" s="80"/>
      <c r="CLB3" s="80"/>
      <c r="CLC3" s="80"/>
      <c r="CLD3" s="80"/>
      <c r="CLE3" s="80"/>
      <c r="CLF3" s="80"/>
      <c r="CLG3" s="80"/>
      <c r="CLH3" s="80"/>
      <c r="CLI3" s="80"/>
      <c r="CLJ3" s="80"/>
      <c r="CLK3" s="80"/>
      <c r="CLL3" s="80"/>
      <c r="CLM3" s="80"/>
      <c r="CLN3" s="80"/>
      <c r="CLO3" s="80"/>
      <c r="CLP3" s="80"/>
      <c r="CLQ3" s="80"/>
      <c r="CLR3" s="80"/>
      <c r="CLS3" s="80"/>
      <c r="CLT3" s="80"/>
      <c r="CLU3" s="80"/>
      <c r="CLV3" s="80"/>
      <c r="CLW3" s="80"/>
      <c r="CLX3" s="80"/>
      <c r="CLY3" s="80"/>
      <c r="CLZ3" s="80"/>
      <c r="CMA3" s="80"/>
      <c r="CMB3" s="80"/>
      <c r="CMC3" s="80"/>
      <c r="CMD3" s="80"/>
      <c r="CME3" s="80"/>
      <c r="CMF3" s="80"/>
      <c r="CMG3" s="80"/>
      <c r="CMH3" s="80"/>
      <c r="CMI3" s="80"/>
      <c r="CMJ3" s="80"/>
      <c r="CMK3" s="80"/>
      <c r="CML3" s="80"/>
      <c r="CMM3" s="80"/>
      <c r="CMN3" s="80"/>
      <c r="CMO3" s="80"/>
      <c r="CMP3" s="80"/>
      <c r="CMQ3" s="80"/>
      <c r="CMR3" s="80"/>
      <c r="CMS3" s="80"/>
      <c r="CMT3" s="80"/>
      <c r="CMU3" s="80"/>
      <c r="CMV3" s="80"/>
      <c r="CMW3" s="80"/>
      <c r="CMX3" s="80"/>
      <c r="CMY3" s="80"/>
      <c r="CMZ3" s="80"/>
      <c r="CNA3" s="80"/>
      <c r="CNB3" s="80"/>
      <c r="CNC3" s="80"/>
      <c r="CND3" s="80"/>
      <c r="CNE3" s="80"/>
      <c r="CNF3" s="80"/>
      <c r="CNG3" s="80"/>
      <c r="CNH3" s="80"/>
      <c r="CNI3" s="80"/>
      <c r="CNJ3" s="80"/>
      <c r="CNK3" s="80"/>
      <c r="CNL3" s="80"/>
      <c r="CNM3" s="80"/>
      <c r="CNN3" s="80"/>
      <c r="CNO3" s="80"/>
      <c r="CNP3" s="80"/>
      <c r="CNQ3" s="80"/>
      <c r="CNR3" s="80"/>
      <c r="CNS3" s="80"/>
      <c r="CNT3" s="80"/>
      <c r="CNU3" s="80"/>
      <c r="CNV3" s="80"/>
      <c r="CNW3" s="80"/>
      <c r="CNX3" s="80"/>
      <c r="CNY3" s="80"/>
      <c r="CNZ3" s="80"/>
      <c r="COA3" s="80"/>
      <c r="COB3" s="80"/>
      <c r="COC3" s="80"/>
      <c r="COD3" s="80"/>
      <c r="COE3" s="80"/>
      <c r="COF3" s="80"/>
      <c r="COG3" s="80"/>
      <c r="COH3" s="80"/>
      <c r="COI3" s="80"/>
      <c r="COJ3" s="80"/>
      <c r="COK3" s="80"/>
      <c r="COL3" s="80"/>
      <c r="COM3" s="80"/>
      <c r="CON3" s="80"/>
      <c r="COO3" s="80"/>
      <c r="COP3" s="80"/>
      <c r="COQ3" s="80"/>
      <c r="COR3" s="80"/>
      <c r="COS3" s="80"/>
      <c r="COT3" s="80"/>
      <c r="COU3" s="80"/>
      <c r="COV3" s="80"/>
      <c r="COW3" s="80"/>
      <c r="COX3" s="80"/>
      <c r="COY3" s="80"/>
      <c r="COZ3" s="80"/>
      <c r="CPA3" s="80"/>
      <c r="CPB3" s="80"/>
      <c r="CPC3" s="80"/>
      <c r="CPD3" s="80"/>
      <c r="CPE3" s="80"/>
      <c r="CPF3" s="80"/>
      <c r="CPG3" s="80"/>
      <c r="CPH3" s="80"/>
      <c r="CPI3" s="80"/>
      <c r="CPJ3" s="80"/>
      <c r="CPK3" s="80"/>
      <c r="CPL3" s="80"/>
      <c r="CPM3" s="80"/>
      <c r="CPN3" s="80"/>
      <c r="CPO3" s="80"/>
      <c r="CPP3" s="80"/>
      <c r="CPQ3" s="80"/>
      <c r="CPR3" s="80"/>
      <c r="CPS3" s="80"/>
      <c r="CPT3" s="80"/>
      <c r="CPU3" s="80"/>
      <c r="CPV3" s="80"/>
      <c r="CPW3" s="80"/>
      <c r="CPX3" s="80"/>
      <c r="CPY3" s="80"/>
      <c r="CPZ3" s="80"/>
      <c r="CQA3" s="80"/>
      <c r="CQB3" s="80"/>
      <c r="CQC3" s="80"/>
      <c r="CQD3" s="80"/>
      <c r="CQE3" s="80"/>
      <c r="CQF3" s="80"/>
      <c r="CQG3" s="80"/>
      <c r="CQH3" s="80"/>
      <c r="CQI3" s="80"/>
      <c r="CQJ3" s="80"/>
      <c r="CQK3" s="80"/>
      <c r="CQL3" s="80"/>
      <c r="CQM3" s="80"/>
      <c r="CQN3" s="80"/>
      <c r="CQO3" s="80"/>
      <c r="CQP3" s="80"/>
      <c r="CQQ3" s="80"/>
      <c r="CQR3" s="80"/>
      <c r="CQS3" s="80"/>
      <c r="CQT3" s="80"/>
      <c r="CQU3" s="80"/>
      <c r="CQV3" s="80"/>
      <c r="CQW3" s="80"/>
      <c r="CQX3" s="80"/>
      <c r="CQY3" s="80"/>
      <c r="CQZ3" s="80"/>
      <c r="CRA3" s="80"/>
      <c r="CRB3" s="80"/>
      <c r="CRC3" s="80"/>
      <c r="CRD3" s="80"/>
      <c r="CRE3" s="80"/>
      <c r="CRF3" s="80"/>
      <c r="CRG3" s="80"/>
      <c r="CRH3" s="80"/>
      <c r="CRI3" s="80"/>
      <c r="CRJ3" s="80"/>
      <c r="CRK3" s="80"/>
      <c r="CRL3" s="80"/>
      <c r="CRM3" s="80"/>
      <c r="CRN3" s="80"/>
      <c r="CRO3" s="80"/>
      <c r="CRP3" s="80"/>
      <c r="CRQ3" s="80"/>
      <c r="CRR3" s="80"/>
      <c r="CRS3" s="80"/>
      <c r="CRT3" s="80"/>
      <c r="CRU3" s="80"/>
      <c r="CRV3" s="80"/>
      <c r="CRW3" s="80"/>
      <c r="CRX3" s="80"/>
      <c r="CRY3" s="80"/>
      <c r="CRZ3" s="80"/>
      <c r="CSA3" s="80"/>
      <c r="CSB3" s="80"/>
      <c r="CSC3" s="80"/>
      <c r="CSD3" s="80"/>
      <c r="CSE3" s="80"/>
      <c r="CSF3" s="80"/>
      <c r="CSG3" s="80"/>
      <c r="CSH3" s="80"/>
      <c r="CSI3" s="80"/>
      <c r="CSJ3" s="80"/>
      <c r="CSK3" s="80"/>
      <c r="CSL3" s="80"/>
      <c r="CSM3" s="80"/>
      <c r="CSN3" s="80"/>
      <c r="CSO3" s="80"/>
      <c r="CSP3" s="80"/>
      <c r="CSQ3" s="80"/>
      <c r="CSR3" s="80"/>
      <c r="CSS3" s="80"/>
      <c r="CST3" s="80"/>
      <c r="CSU3" s="80"/>
      <c r="CSV3" s="80"/>
      <c r="CSW3" s="80"/>
      <c r="CSX3" s="80"/>
      <c r="CSY3" s="80"/>
      <c r="CSZ3" s="80"/>
      <c r="CTA3" s="80"/>
      <c r="CTB3" s="80"/>
      <c r="CTC3" s="80"/>
      <c r="CTD3" s="80"/>
      <c r="CTE3" s="80"/>
      <c r="CTF3" s="80"/>
      <c r="CTG3" s="80"/>
      <c r="CTH3" s="80"/>
      <c r="CTI3" s="80"/>
      <c r="CTJ3" s="80"/>
      <c r="CTK3" s="80"/>
      <c r="CTL3" s="80"/>
      <c r="CTM3" s="80"/>
      <c r="CTN3" s="80"/>
      <c r="CTO3" s="80"/>
      <c r="CTP3" s="80"/>
      <c r="CTQ3" s="80"/>
      <c r="CTR3" s="80"/>
      <c r="CTS3" s="80"/>
      <c r="CTT3" s="80"/>
      <c r="CTU3" s="80"/>
      <c r="CTV3" s="80"/>
      <c r="CTW3" s="80"/>
      <c r="CTX3" s="80"/>
      <c r="CTY3" s="80"/>
      <c r="CTZ3" s="80"/>
      <c r="CUA3" s="80"/>
      <c r="CUB3" s="80"/>
      <c r="CUC3" s="80"/>
      <c r="CUD3" s="80"/>
      <c r="CUE3" s="80"/>
      <c r="CUF3" s="80"/>
      <c r="CUG3" s="80"/>
      <c r="CUH3" s="80"/>
      <c r="CUI3" s="80"/>
      <c r="CUJ3" s="80"/>
      <c r="CUK3" s="80"/>
      <c r="CUL3" s="80"/>
      <c r="CUM3" s="80"/>
      <c r="CUN3" s="80"/>
      <c r="CUO3" s="80"/>
      <c r="CUP3" s="80"/>
      <c r="CUQ3" s="80"/>
      <c r="CUR3" s="80"/>
      <c r="CUS3" s="80"/>
      <c r="CUT3" s="80"/>
      <c r="CUU3" s="80"/>
      <c r="CUV3" s="80"/>
      <c r="CUW3" s="80"/>
      <c r="CUX3" s="80"/>
      <c r="CUY3" s="80"/>
      <c r="CUZ3" s="80"/>
      <c r="CVA3" s="80"/>
      <c r="CVB3" s="80"/>
      <c r="CVC3" s="80"/>
      <c r="CVD3" s="80"/>
      <c r="CVE3" s="80"/>
      <c r="CVF3" s="80"/>
      <c r="CVG3" s="80"/>
      <c r="CVH3" s="80"/>
      <c r="CVI3" s="80"/>
      <c r="CVJ3" s="80"/>
      <c r="CVK3" s="80"/>
      <c r="CVL3" s="80"/>
      <c r="CVM3" s="80"/>
      <c r="CVN3" s="80"/>
      <c r="CVO3" s="80"/>
      <c r="CVP3" s="80"/>
      <c r="CVQ3" s="80"/>
      <c r="CVR3" s="80"/>
      <c r="CVS3" s="80"/>
      <c r="CVT3" s="80"/>
      <c r="CVU3" s="80"/>
      <c r="CVV3" s="80"/>
      <c r="CVW3" s="80"/>
      <c r="CVX3" s="80"/>
      <c r="CVY3" s="80"/>
      <c r="CVZ3" s="80"/>
      <c r="CWA3" s="80"/>
      <c r="CWB3" s="80"/>
      <c r="CWC3" s="80"/>
      <c r="CWD3" s="80"/>
      <c r="CWE3" s="80"/>
      <c r="CWF3" s="80"/>
      <c r="CWG3" s="80"/>
      <c r="CWH3" s="80"/>
      <c r="CWI3" s="80"/>
      <c r="CWJ3" s="80"/>
      <c r="CWK3" s="80"/>
      <c r="CWL3" s="80"/>
      <c r="CWM3" s="80"/>
      <c r="CWN3" s="80"/>
      <c r="CWO3" s="80"/>
      <c r="CWP3" s="80"/>
      <c r="CWQ3" s="80"/>
      <c r="CWR3" s="80"/>
      <c r="CWS3" s="80"/>
      <c r="CWT3" s="80"/>
      <c r="CWU3" s="80"/>
      <c r="CWV3" s="80"/>
      <c r="CWW3" s="80"/>
      <c r="CWX3" s="80"/>
      <c r="CWY3" s="80"/>
      <c r="CWZ3" s="80"/>
      <c r="CXA3" s="80"/>
      <c r="CXB3" s="80"/>
      <c r="CXC3" s="80"/>
      <c r="CXD3" s="80"/>
      <c r="CXE3" s="80"/>
      <c r="CXF3" s="80"/>
      <c r="CXG3" s="80"/>
      <c r="CXH3" s="80"/>
      <c r="CXI3" s="80"/>
      <c r="CXJ3" s="80"/>
      <c r="CXK3" s="80"/>
      <c r="CXL3" s="80"/>
      <c r="CXM3" s="80"/>
      <c r="CXN3" s="80"/>
      <c r="CXO3" s="80"/>
      <c r="CXP3" s="80"/>
      <c r="CXQ3" s="80"/>
      <c r="CXR3" s="80"/>
      <c r="CXS3" s="80"/>
      <c r="CXT3" s="80"/>
      <c r="CXU3" s="80"/>
      <c r="CXV3" s="80"/>
      <c r="CXW3" s="80"/>
      <c r="CXX3" s="80"/>
      <c r="CXY3" s="80"/>
      <c r="CXZ3" s="80"/>
      <c r="CYA3" s="80"/>
      <c r="CYB3" s="80"/>
      <c r="CYC3" s="80"/>
      <c r="CYD3" s="80"/>
      <c r="CYE3" s="80"/>
      <c r="CYF3" s="80"/>
      <c r="CYG3" s="80"/>
      <c r="CYH3" s="80"/>
      <c r="CYI3" s="80"/>
      <c r="CYJ3" s="80"/>
      <c r="CYK3" s="80"/>
      <c r="CYL3" s="80"/>
      <c r="CYM3" s="80"/>
      <c r="CYN3" s="80"/>
      <c r="CYO3" s="80"/>
      <c r="CYP3" s="80"/>
      <c r="CYQ3" s="80"/>
      <c r="CYR3" s="80"/>
      <c r="CYS3" s="80"/>
      <c r="CYT3" s="80"/>
      <c r="CYU3" s="80"/>
      <c r="CYV3" s="80"/>
      <c r="CYW3" s="80"/>
      <c r="CYX3" s="80"/>
      <c r="CYY3" s="80"/>
      <c r="CYZ3" s="80"/>
      <c r="CZA3" s="80"/>
      <c r="CZB3" s="80"/>
      <c r="CZC3" s="80"/>
      <c r="CZD3" s="80"/>
      <c r="CZE3" s="80"/>
      <c r="CZF3" s="80"/>
      <c r="CZG3" s="80"/>
      <c r="CZH3" s="80"/>
      <c r="CZI3" s="80"/>
      <c r="CZJ3" s="80"/>
      <c r="CZK3" s="80"/>
      <c r="CZL3" s="80"/>
      <c r="CZM3" s="80"/>
      <c r="CZN3" s="80"/>
      <c r="CZO3" s="80"/>
      <c r="CZP3" s="80"/>
      <c r="CZQ3" s="80"/>
      <c r="CZR3" s="80"/>
      <c r="CZS3" s="80"/>
      <c r="CZT3" s="80"/>
      <c r="CZU3" s="80"/>
      <c r="CZV3" s="80"/>
      <c r="CZW3" s="80"/>
      <c r="CZX3" s="80"/>
      <c r="CZY3" s="80"/>
      <c r="CZZ3" s="80"/>
      <c r="DAA3" s="80"/>
      <c r="DAB3" s="80"/>
      <c r="DAC3" s="80"/>
      <c r="DAD3" s="80"/>
      <c r="DAE3" s="80"/>
      <c r="DAF3" s="80"/>
      <c r="DAG3" s="80"/>
      <c r="DAH3" s="80"/>
      <c r="DAI3" s="80"/>
      <c r="DAJ3" s="80"/>
      <c r="DAK3" s="80"/>
      <c r="DAL3" s="80"/>
      <c r="DAM3" s="80"/>
      <c r="DAN3" s="80"/>
      <c r="DAO3" s="80"/>
      <c r="DAP3" s="80"/>
      <c r="DAQ3" s="80"/>
      <c r="DAR3" s="80"/>
      <c r="DAS3" s="80"/>
      <c r="DAT3" s="80"/>
      <c r="DAU3" s="80"/>
      <c r="DAV3" s="80"/>
      <c r="DAW3" s="80"/>
      <c r="DAX3" s="80"/>
      <c r="DAY3" s="80"/>
      <c r="DAZ3" s="80"/>
      <c r="DBA3" s="80"/>
      <c r="DBB3" s="80"/>
      <c r="DBC3" s="80"/>
      <c r="DBD3" s="80"/>
      <c r="DBE3" s="80"/>
      <c r="DBF3" s="80"/>
      <c r="DBG3" s="80"/>
      <c r="DBH3" s="80"/>
      <c r="DBI3" s="80"/>
      <c r="DBJ3" s="80"/>
      <c r="DBK3" s="80"/>
      <c r="DBL3" s="80"/>
      <c r="DBM3" s="80"/>
      <c r="DBN3" s="80"/>
      <c r="DBO3" s="80"/>
      <c r="DBP3" s="80"/>
      <c r="DBQ3" s="80"/>
      <c r="DBR3" s="80"/>
      <c r="DBS3" s="80"/>
      <c r="DBT3" s="80"/>
      <c r="DBU3" s="80"/>
      <c r="DBV3" s="80"/>
      <c r="DBW3" s="80"/>
      <c r="DBX3" s="80"/>
      <c r="DBY3" s="80"/>
      <c r="DBZ3" s="80"/>
      <c r="DCA3" s="80"/>
      <c r="DCB3" s="80"/>
      <c r="DCC3" s="80"/>
      <c r="DCD3" s="80"/>
      <c r="DCE3" s="80"/>
      <c r="DCF3" s="80"/>
      <c r="DCG3" s="80"/>
      <c r="DCH3" s="80"/>
      <c r="DCI3" s="80"/>
      <c r="DCJ3" s="80"/>
      <c r="DCK3" s="80"/>
      <c r="DCL3" s="80"/>
      <c r="DCM3" s="80"/>
      <c r="DCN3" s="80"/>
      <c r="DCO3" s="80"/>
      <c r="DCP3" s="80"/>
      <c r="DCQ3" s="80"/>
      <c r="DCR3" s="80"/>
      <c r="DCS3" s="80"/>
      <c r="DCT3" s="80"/>
      <c r="DCU3" s="80"/>
      <c r="DCV3" s="80"/>
      <c r="DCW3" s="80"/>
      <c r="DCX3" s="80"/>
      <c r="DCY3" s="80"/>
      <c r="DCZ3" s="80"/>
      <c r="DDA3" s="80"/>
      <c r="DDB3" s="80"/>
      <c r="DDC3" s="80"/>
      <c r="DDD3" s="80"/>
      <c r="DDE3" s="80"/>
      <c r="DDF3" s="80"/>
      <c r="DDG3" s="80"/>
      <c r="DDH3" s="80"/>
      <c r="DDI3" s="80"/>
      <c r="DDJ3" s="80"/>
      <c r="DDK3" s="80"/>
      <c r="DDL3" s="80"/>
      <c r="DDM3" s="80"/>
      <c r="DDN3" s="80"/>
      <c r="DDO3" s="80"/>
      <c r="DDP3" s="80"/>
      <c r="DDQ3" s="80"/>
      <c r="DDR3" s="80"/>
      <c r="DDS3" s="80"/>
      <c r="DDT3" s="80"/>
      <c r="DDU3" s="80"/>
      <c r="DDV3" s="80"/>
      <c r="DDW3" s="80"/>
      <c r="DDX3" s="80"/>
      <c r="DDY3" s="80"/>
      <c r="DDZ3" s="80"/>
      <c r="DEA3" s="80"/>
      <c r="DEB3" s="80"/>
      <c r="DEC3" s="80"/>
      <c r="DED3" s="80"/>
      <c r="DEE3" s="80"/>
      <c r="DEF3" s="80"/>
      <c r="DEG3" s="80"/>
      <c r="DEH3" s="80"/>
      <c r="DEI3" s="80"/>
      <c r="DEJ3" s="80"/>
      <c r="DEK3" s="80"/>
      <c r="DEL3" s="80"/>
      <c r="DEM3" s="80"/>
      <c r="DEN3" s="80"/>
      <c r="DEO3" s="80"/>
      <c r="DEP3" s="80"/>
      <c r="DEQ3" s="80"/>
      <c r="DER3" s="80"/>
      <c r="DES3" s="80"/>
      <c r="DET3" s="80"/>
      <c r="DEU3" s="80"/>
      <c r="DEV3" s="80"/>
      <c r="DEW3" s="80"/>
      <c r="DEX3" s="80"/>
      <c r="DEY3" s="80"/>
      <c r="DEZ3" s="80"/>
      <c r="DFA3" s="80"/>
      <c r="DFB3" s="80"/>
      <c r="DFC3" s="80"/>
      <c r="DFD3" s="80"/>
      <c r="DFE3" s="80"/>
      <c r="DFF3" s="80"/>
      <c r="DFG3" s="80"/>
      <c r="DFH3" s="80"/>
      <c r="DFI3" s="80"/>
      <c r="DFJ3" s="80"/>
      <c r="DFK3" s="80"/>
      <c r="DFL3" s="80"/>
      <c r="DFM3" s="80"/>
      <c r="DFN3" s="80"/>
      <c r="DFO3" s="80"/>
      <c r="DFP3" s="80"/>
      <c r="DFQ3" s="80"/>
      <c r="DFR3" s="80"/>
      <c r="DFS3" s="80"/>
      <c r="DFT3" s="80"/>
      <c r="DFU3" s="80"/>
      <c r="DFV3" s="80"/>
      <c r="DFW3" s="80"/>
      <c r="DFX3" s="80"/>
      <c r="DFY3" s="80"/>
      <c r="DFZ3" s="80"/>
      <c r="DGA3" s="80"/>
      <c r="DGB3" s="80"/>
      <c r="DGC3" s="80"/>
      <c r="DGD3" s="80"/>
      <c r="DGE3" s="80"/>
      <c r="DGF3" s="80"/>
      <c r="DGG3" s="80"/>
      <c r="DGH3" s="80"/>
      <c r="DGI3" s="80"/>
      <c r="DGJ3" s="80"/>
      <c r="DGK3" s="80"/>
      <c r="DGL3" s="80"/>
      <c r="DGM3" s="80"/>
      <c r="DGN3" s="80"/>
      <c r="DGO3" s="80"/>
      <c r="DGP3" s="80"/>
      <c r="DGQ3" s="80"/>
      <c r="DGR3" s="80"/>
      <c r="DGS3" s="80"/>
      <c r="DGT3" s="80"/>
      <c r="DGU3" s="80"/>
      <c r="DGV3" s="80"/>
      <c r="DGW3" s="80"/>
      <c r="DGX3" s="80"/>
      <c r="DGY3" s="80"/>
      <c r="DGZ3" s="80"/>
      <c r="DHA3" s="80"/>
      <c r="DHB3" s="80"/>
      <c r="DHC3" s="80"/>
      <c r="DHD3" s="80"/>
      <c r="DHE3" s="80"/>
      <c r="DHF3" s="80"/>
      <c r="DHG3" s="80"/>
      <c r="DHH3" s="80"/>
      <c r="DHI3" s="80"/>
      <c r="DHJ3" s="80"/>
      <c r="DHK3" s="80"/>
      <c r="DHL3" s="80"/>
      <c r="DHM3" s="80"/>
      <c r="DHN3" s="80"/>
      <c r="DHO3" s="80"/>
      <c r="DHP3" s="80"/>
      <c r="DHQ3" s="80"/>
      <c r="DHR3" s="80"/>
      <c r="DHS3" s="80"/>
      <c r="DHT3" s="80"/>
      <c r="DHU3" s="80"/>
      <c r="DHV3" s="80"/>
      <c r="DHW3" s="80"/>
      <c r="DHX3" s="80"/>
      <c r="DHY3" s="80"/>
      <c r="DHZ3" s="80"/>
      <c r="DIA3" s="80"/>
      <c r="DIB3" s="80"/>
      <c r="DIC3" s="80"/>
      <c r="DID3" s="80"/>
      <c r="DIE3" s="80"/>
      <c r="DIF3" s="80"/>
      <c r="DIG3" s="80"/>
      <c r="DIH3" s="80"/>
      <c r="DII3" s="80"/>
      <c r="DIJ3" s="80"/>
      <c r="DIK3" s="80"/>
      <c r="DIL3" s="80"/>
      <c r="DIM3" s="80"/>
      <c r="DIN3" s="80"/>
      <c r="DIO3" s="80"/>
      <c r="DIP3" s="80"/>
      <c r="DIQ3" s="80"/>
      <c r="DIR3" s="80"/>
      <c r="DIS3" s="80"/>
      <c r="DIT3" s="80"/>
      <c r="DIU3" s="80"/>
      <c r="DIV3" s="80"/>
      <c r="DIW3" s="80"/>
      <c r="DIX3" s="80"/>
      <c r="DIY3" s="80"/>
      <c r="DIZ3" s="80"/>
      <c r="DJA3" s="80"/>
      <c r="DJB3" s="80"/>
      <c r="DJC3" s="80"/>
      <c r="DJD3" s="80"/>
      <c r="DJE3" s="80"/>
      <c r="DJF3" s="80"/>
      <c r="DJG3" s="80"/>
      <c r="DJH3" s="80"/>
      <c r="DJI3" s="80"/>
      <c r="DJJ3" s="80"/>
      <c r="DJK3" s="80"/>
      <c r="DJL3" s="80"/>
      <c r="DJM3" s="80"/>
      <c r="DJN3" s="80"/>
      <c r="DJO3" s="80"/>
      <c r="DJP3" s="80"/>
      <c r="DJQ3" s="80"/>
      <c r="DJR3" s="80"/>
      <c r="DJS3" s="80"/>
      <c r="DJT3" s="80"/>
      <c r="DJU3" s="80"/>
      <c r="DJV3" s="80"/>
      <c r="DJW3" s="80"/>
      <c r="DJX3" s="80"/>
      <c r="DJY3" s="80"/>
      <c r="DJZ3" s="80"/>
      <c r="DKA3" s="80"/>
      <c r="DKB3" s="80"/>
      <c r="DKC3" s="80"/>
      <c r="DKD3" s="80"/>
      <c r="DKE3" s="80"/>
      <c r="DKF3" s="80"/>
      <c r="DKG3" s="80"/>
      <c r="DKH3" s="80"/>
      <c r="DKI3" s="80"/>
      <c r="DKJ3" s="80"/>
      <c r="DKK3" s="80"/>
      <c r="DKL3" s="80"/>
      <c r="DKM3" s="80"/>
      <c r="DKN3" s="80"/>
      <c r="DKO3" s="80"/>
      <c r="DKP3" s="80"/>
      <c r="DKQ3" s="80"/>
      <c r="DKR3" s="80"/>
      <c r="DKS3" s="80"/>
      <c r="DKT3" s="80"/>
      <c r="DKU3" s="80"/>
      <c r="DKV3" s="80"/>
      <c r="DKW3" s="80"/>
      <c r="DKX3" s="80"/>
      <c r="DKY3" s="80"/>
      <c r="DKZ3" s="80"/>
      <c r="DLA3" s="80"/>
      <c r="DLB3" s="80"/>
      <c r="DLC3" s="80"/>
      <c r="DLD3" s="80"/>
      <c r="DLE3" s="80"/>
      <c r="DLF3" s="80"/>
      <c r="DLG3" s="80"/>
      <c r="DLH3" s="80"/>
      <c r="DLI3" s="80"/>
      <c r="DLJ3" s="80"/>
      <c r="DLK3" s="80"/>
      <c r="DLL3" s="80"/>
      <c r="DLM3" s="80"/>
      <c r="DLN3" s="80"/>
      <c r="DLO3" s="80"/>
      <c r="DLP3" s="80"/>
      <c r="DLQ3" s="80"/>
      <c r="DLR3" s="80"/>
      <c r="DLS3" s="80"/>
      <c r="DLT3" s="80"/>
      <c r="DLU3" s="80"/>
      <c r="DLV3" s="80"/>
      <c r="DLW3" s="80"/>
      <c r="DLX3" s="80"/>
      <c r="DLY3" s="80"/>
      <c r="DLZ3" s="80"/>
      <c r="DMA3" s="80"/>
      <c r="DMB3" s="80"/>
      <c r="DMC3" s="80"/>
      <c r="DMD3" s="80"/>
      <c r="DME3" s="80"/>
      <c r="DMF3" s="80"/>
      <c r="DMG3" s="80"/>
      <c r="DMH3" s="80"/>
      <c r="DMI3" s="80"/>
      <c r="DMJ3" s="80"/>
      <c r="DMK3" s="80"/>
      <c r="DML3" s="80"/>
      <c r="DMM3" s="80"/>
      <c r="DMN3" s="80"/>
      <c r="DMO3" s="80"/>
      <c r="DMP3" s="80"/>
      <c r="DMQ3" s="80"/>
      <c r="DMR3" s="80"/>
      <c r="DMS3" s="80"/>
      <c r="DMT3" s="80"/>
      <c r="DMU3" s="80"/>
      <c r="DMV3" s="80"/>
      <c r="DMW3" s="80"/>
      <c r="DMX3" s="80"/>
      <c r="DMY3" s="80"/>
      <c r="DMZ3" s="80"/>
      <c r="DNA3" s="80"/>
      <c r="DNB3" s="80"/>
      <c r="DNC3" s="80"/>
      <c r="DND3" s="80"/>
      <c r="DNE3" s="80"/>
      <c r="DNF3" s="80"/>
      <c r="DNG3" s="80"/>
      <c r="DNH3" s="80"/>
      <c r="DNI3" s="80"/>
      <c r="DNJ3" s="80"/>
      <c r="DNK3" s="80"/>
      <c r="DNL3" s="80"/>
      <c r="DNM3" s="80"/>
      <c r="DNN3" s="80"/>
      <c r="DNO3" s="80"/>
      <c r="DNP3" s="80"/>
      <c r="DNQ3" s="80"/>
      <c r="DNR3" s="80"/>
      <c r="DNS3" s="80"/>
      <c r="DNT3" s="80"/>
      <c r="DNU3" s="80"/>
      <c r="DNV3" s="80"/>
      <c r="DNW3" s="80"/>
      <c r="DNX3" s="80"/>
      <c r="DNY3" s="80"/>
      <c r="DNZ3" s="80"/>
      <c r="DOA3" s="80"/>
      <c r="DOB3" s="80"/>
      <c r="DOC3" s="80"/>
      <c r="DOD3" s="80"/>
      <c r="DOE3" s="80"/>
      <c r="DOF3" s="80"/>
      <c r="DOG3" s="80"/>
      <c r="DOH3" s="80"/>
      <c r="DOI3" s="80"/>
      <c r="DOJ3" s="80"/>
      <c r="DOK3" s="80"/>
      <c r="DOL3" s="80"/>
      <c r="DOM3" s="80"/>
      <c r="DON3" s="80"/>
      <c r="DOO3" s="80"/>
      <c r="DOP3" s="80"/>
      <c r="DOQ3" s="80"/>
      <c r="DOR3" s="80"/>
      <c r="DOS3" s="80"/>
      <c r="DOT3" s="80"/>
      <c r="DOU3" s="80"/>
      <c r="DOV3" s="80"/>
      <c r="DOW3" s="80"/>
      <c r="DOX3" s="80"/>
      <c r="DOY3" s="80"/>
      <c r="DOZ3" s="80"/>
      <c r="DPA3" s="80"/>
      <c r="DPB3" s="80"/>
      <c r="DPC3" s="80"/>
      <c r="DPD3" s="80"/>
      <c r="DPE3" s="80"/>
      <c r="DPF3" s="80"/>
      <c r="DPG3" s="80"/>
      <c r="DPH3" s="80"/>
      <c r="DPI3" s="80"/>
      <c r="DPJ3" s="80"/>
      <c r="DPK3" s="80"/>
      <c r="DPL3" s="80"/>
      <c r="DPM3" s="80"/>
      <c r="DPN3" s="80"/>
      <c r="DPO3" s="80"/>
      <c r="DPP3" s="80"/>
      <c r="DPQ3" s="80"/>
      <c r="DPR3" s="80"/>
      <c r="DPS3" s="80"/>
      <c r="DPT3" s="80"/>
      <c r="DPU3" s="80"/>
      <c r="DPV3" s="80"/>
      <c r="DPW3" s="80"/>
      <c r="DPX3" s="80"/>
      <c r="DPY3" s="80"/>
      <c r="DPZ3" s="80"/>
      <c r="DQA3" s="80"/>
      <c r="DQB3" s="80"/>
      <c r="DQC3" s="80"/>
      <c r="DQD3" s="80"/>
      <c r="DQE3" s="80"/>
      <c r="DQF3" s="80"/>
      <c r="DQG3" s="80"/>
      <c r="DQH3" s="80"/>
      <c r="DQI3" s="80"/>
      <c r="DQJ3" s="80"/>
      <c r="DQK3" s="80"/>
      <c r="DQL3" s="80"/>
      <c r="DQM3" s="80"/>
      <c r="DQN3" s="80"/>
      <c r="DQO3" s="80"/>
      <c r="DQP3" s="80"/>
      <c r="DQQ3" s="80"/>
      <c r="DQR3" s="80"/>
      <c r="DQS3" s="80"/>
      <c r="DQT3" s="80"/>
      <c r="DQU3" s="80"/>
      <c r="DQV3" s="80"/>
      <c r="DQW3" s="80"/>
      <c r="DQX3" s="80"/>
      <c r="DQY3" s="80"/>
      <c r="DQZ3" s="80"/>
      <c r="DRA3" s="80"/>
      <c r="DRB3" s="80"/>
      <c r="DRC3" s="80"/>
      <c r="DRD3" s="80"/>
      <c r="DRE3" s="80"/>
      <c r="DRF3" s="80"/>
      <c r="DRG3" s="80"/>
      <c r="DRH3" s="80"/>
      <c r="DRI3" s="80"/>
      <c r="DRJ3" s="80"/>
      <c r="DRK3" s="80"/>
      <c r="DRL3" s="80"/>
      <c r="DRM3" s="80"/>
      <c r="DRN3" s="80"/>
      <c r="DRO3" s="80"/>
      <c r="DRP3" s="80"/>
      <c r="DRQ3" s="80"/>
      <c r="DRR3" s="80"/>
      <c r="DRS3" s="80"/>
      <c r="DRT3" s="80"/>
      <c r="DRU3" s="80"/>
      <c r="DRV3" s="80"/>
      <c r="DRW3" s="80"/>
      <c r="DRX3" s="80"/>
      <c r="DRY3" s="80"/>
      <c r="DRZ3" s="80"/>
      <c r="DSA3" s="80"/>
      <c r="DSB3" s="80"/>
      <c r="DSC3" s="80"/>
      <c r="DSD3" s="80"/>
      <c r="DSE3" s="80"/>
      <c r="DSF3" s="80"/>
      <c r="DSG3" s="80"/>
      <c r="DSH3" s="80"/>
      <c r="DSI3" s="80"/>
      <c r="DSJ3" s="80"/>
      <c r="DSK3" s="80"/>
      <c r="DSL3" s="80"/>
      <c r="DSM3" s="80"/>
      <c r="DSN3" s="80"/>
      <c r="DSO3" s="80"/>
      <c r="DSP3" s="80"/>
      <c r="DSQ3" s="80"/>
      <c r="DSR3" s="80"/>
      <c r="DSS3" s="80"/>
      <c r="DST3" s="80"/>
      <c r="DSU3" s="80"/>
      <c r="DSV3" s="80"/>
      <c r="DSW3" s="80"/>
      <c r="DSX3" s="80"/>
      <c r="DSY3" s="80"/>
      <c r="DSZ3" s="80"/>
      <c r="DTA3" s="80"/>
      <c r="DTB3" s="80"/>
      <c r="DTC3" s="80"/>
      <c r="DTD3" s="80"/>
      <c r="DTE3" s="80"/>
      <c r="DTF3" s="80"/>
      <c r="DTG3" s="80"/>
      <c r="DTH3" s="80"/>
      <c r="DTI3" s="80"/>
      <c r="DTJ3" s="80"/>
      <c r="DTK3" s="80"/>
      <c r="DTL3" s="80"/>
      <c r="DTM3" s="80"/>
      <c r="DTN3" s="80"/>
      <c r="DTO3" s="80"/>
      <c r="DTP3" s="80"/>
      <c r="DTQ3" s="80"/>
      <c r="DTR3" s="80"/>
      <c r="DTS3" s="80"/>
      <c r="DTT3" s="80"/>
      <c r="DTU3" s="80"/>
      <c r="DTV3" s="80"/>
      <c r="DTW3" s="80"/>
      <c r="DTX3" s="80"/>
      <c r="DTY3" s="80"/>
      <c r="DTZ3" s="80"/>
      <c r="DUA3" s="80"/>
      <c r="DUB3" s="80"/>
      <c r="DUC3" s="80"/>
      <c r="DUD3" s="80"/>
      <c r="DUE3" s="80"/>
      <c r="DUF3" s="80"/>
      <c r="DUG3" s="80"/>
      <c r="DUH3" s="80"/>
      <c r="DUI3" s="80"/>
      <c r="DUJ3" s="80"/>
      <c r="DUK3" s="80"/>
      <c r="DUL3" s="80"/>
      <c r="DUM3" s="80"/>
      <c r="DUN3" s="80"/>
      <c r="DUO3" s="80"/>
      <c r="DUP3" s="80"/>
      <c r="DUQ3" s="80"/>
      <c r="DUR3" s="80"/>
      <c r="DUS3" s="80"/>
      <c r="DUT3" s="80"/>
      <c r="DUU3" s="80"/>
      <c r="DUV3" s="80"/>
      <c r="DUW3" s="80"/>
      <c r="DUX3" s="80"/>
      <c r="DUY3" s="80"/>
      <c r="DUZ3" s="80"/>
      <c r="DVA3" s="80"/>
      <c r="DVB3" s="80"/>
      <c r="DVC3" s="80"/>
      <c r="DVD3" s="80"/>
      <c r="DVE3" s="80"/>
      <c r="DVF3" s="80"/>
      <c r="DVG3" s="80"/>
      <c r="DVH3" s="80"/>
      <c r="DVI3" s="80"/>
      <c r="DVJ3" s="80"/>
      <c r="DVK3" s="80"/>
      <c r="DVL3" s="80"/>
      <c r="DVM3" s="80"/>
      <c r="DVN3" s="80"/>
      <c r="DVO3" s="80"/>
      <c r="DVP3" s="80"/>
      <c r="DVQ3" s="80"/>
      <c r="DVR3" s="80"/>
      <c r="DVS3" s="80"/>
      <c r="DVT3" s="80"/>
      <c r="DVU3" s="80"/>
      <c r="DVV3" s="80"/>
      <c r="DVW3" s="80"/>
      <c r="DVX3" s="80"/>
      <c r="DVY3" s="80"/>
      <c r="DVZ3" s="80"/>
      <c r="DWA3" s="80"/>
      <c r="DWB3" s="80"/>
      <c r="DWC3" s="80"/>
      <c r="DWD3" s="80"/>
      <c r="DWE3" s="80"/>
      <c r="DWF3" s="80"/>
      <c r="DWG3" s="80"/>
      <c r="DWH3" s="80"/>
      <c r="DWI3" s="80"/>
      <c r="DWJ3" s="80"/>
      <c r="DWK3" s="80"/>
      <c r="DWL3" s="80"/>
      <c r="DWM3" s="80"/>
      <c r="DWN3" s="80"/>
      <c r="DWO3" s="80"/>
      <c r="DWP3" s="80"/>
      <c r="DWQ3" s="80"/>
      <c r="DWR3" s="80"/>
      <c r="DWS3" s="80"/>
      <c r="DWT3" s="80"/>
      <c r="DWU3" s="80"/>
      <c r="DWV3" s="80"/>
      <c r="DWW3" s="80"/>
      <c r="DWX3" s="80"/>
      <c r="DWY3" s="80"/>
      <c r="DWZ3" s="80"/>
      <c r="DXA3" s="80"/>
      <c r="DXB3" s="80"/>
      <c r="DXC3" s="80"/>
      <c r="DXD3" s="80"/>
      <c r="DXE3" s="80"/>
      <c r="DXF3" s="80"/>
      <c r="DXG3" s="80"/>
      <c r="DXH3" s="80"/>
      <c r="DXI3" s="80"/>
      <c r="DXJ3" s="80"/>
      <c r="DXK3" s="80"/>
      <c r="DXL3" s="80"/>
      <c r="DXM3" s="80"/>
      <c r="DXN3" s="80"/>
      <c r="DXO3" s="80"/>
      <c r="DXP3" s="80"/>
      <c r="DXQ3" s="80"/>
      <c r="DXR3" s="80"/>
      <c r="DXS3" s="80"/>
      <c r="DXT3" s="80"/>
      <c r="DXU3" s="80"/>
      <c r="DXV3" s="80"/>
      <c r="DXW3" s="80"/>
      <c r="DXX3" s="80"/>
      <c r="DXY3" s="80"/>
      <c r="DXZ3" s="80"/>
      <c r="DYA3" s="80"/>
      <c r="DYB3" s="80"/>
      <c r="DYC3" s="80"/>
      <c r="DYD3" s="80"/>
      <c r="DYE3" s="80"/>
      <c r="DYF3" s="80"/>
      <c r="DYG3" s="80"/>
      <c r="DYH3" s="80"/>
      <c r="DYI3" s="80"/>
      <c r="DYJ3" s="80"/>
      <c r="DYK3" s="80"/>
      <c r="DYL3" s="80"/>
      <c r="DYM3" s="80"/>
      <c r="DYN3" s="80"/>
      <c r="DYO3" s="80"/>
      <c r="DYP3" s="80"/>
      <c r="DYQ3" s="80"/>
      <c r="DYR3" s="80"/>
      <c r="DYS3" s="80"/>
      <c r="DYT3" s="80"/>
      <c r="DYU3" s="80"/>
      <c r="DYV3" s="80"/>
      <c r="DYW3" s="80"/>
      <c r="DYX3" s="80"/>
      <c r="DYY3" s="80"/>
      <c r="DYZ3" s="80"/>
      <c r="DZA3" s="80"/>
      <c r="DZB3" s="80"/>
      <c r="DZC3" s="80"/>
      <c r="DZD3" s="80"/>
      <c r="DZE3" s="80"/>
      <c r="DZF3" s="80"/>
      <c r="DZG3" s="80"/>
      <c r="DZH3" s="80"/>
      <c r="DZI3" s="80"/>
      <c r="DZJ3" s="80"/>
      <c r="DZK3" s="80"/>
      <c r="DZL3" s="80"/>
      <c r="DZM3" s="80"/>
      <c r="DZN3" s="80"/>
      <c r="DZO3" s="80"/>
      <c r="DZP3" s="80"/>
      <c r="DZQ3" s="80"/>
      <c r="DZR3" s="80"/>
      <c r="DZS3" s="80"/>
      <c r="DZT3" s="80"/>
      <c r="DZU3" s="80"/>
      <c r="DZV3" s="80"/>
      <c r="DZW3" s="80"/>
      <c r="DZX3" s="80"/>
      <c r="DZY3" s="80"/>
      <c r="DZZ3" s="80"/>
      <c r="EAA3" s="80"/>
      <c r="EAB3" s="80"/>
      <c r="EAC3" s="80"/>
      <c r="EAD3" s="80"/>
      <c r="EAE3" s="80"/>
      <c r="EAF3" s="80"/>
      <c r="EAG3" s="80"/>
      <c r="EAH3" s="80"/>
      <c r="EAI3" s="80"/>
      <c r="EAJ3" s="80"/>
      <c r="EAK3" s="80"/>
      <c r="EAL3" s="80"/>
      <c r="EAM3" s="80"/>
      <c r="EAN3" s="80"/>
      <c r="EAO3" s="80"/>
      <c r="EAP3" s="80"/>
      <c r="EAQ3" s="80"/>
      <c r="EAR3" s="80"/>
      <c r="EAS3" s="80"/>
      <c r="EAT3" s="80"/>
      <c r="EAU3" s="80"/>
      <c r="EAV3" s="80"/>
      <c r="EAW3" s="80"/>
      <c r="EAX3" s="80"/>
      <c r="EAY3" s="80"/>
      <c r="EAZ3" s="80"/>
      <c r="EBA3" s="80"/>
      <c r="EBB3" s="80"/>
      <c r="EBC3" s="80"/>
      <c r="EBD3" s="80"/>
      <c r="EBE3" s="80"/>
      <c r="EBF3" s="80"/>
      <c r="EBG3" s="80"/>
      <c r="EBH3" s="80"/>
      <c r="EBI3" s="80"/>
      <c r="EBJ3" s="80"/>
      <c r="EBK3" s="80"/>
      <c r="EBL3" s="80"/>
      <c r="EBM3" s="80"/>
      <c r="EBN3" s="80"/>
      <c r="EBO3" s="80"/>
      <c r="EBP3" s="80"/>
      <c r="EBQ3" s="80"/>
      <c r="EBR3" s="80"/>
      <c r="EBS3" s="80"/>
      <c r="EBT3" s="80"/>
      <c r="EBU3" s="80"/>
      <c r="EBV3" s="80"/>
      <c r="EBW3" s="80"/>
      <c r="EBX3" s="80"/>
      <c r="EBY3" s="80"/>
      <c r="EBZ3" s="80"/>
      <c r="ECA3" s="80"/>
      <c r="ECB3" s="80"/>
      <c r="ECC3" s="80"/>
      <c r="ECD3" s="80"/>
      <c r="ECE3" s="80"/>
      <c r="ECF3" s="80"/>
      <c r="ECG3" s="80"/>
      <c r="ECH3" s="80"/>
      <c r="ECI3" s="80"/>
      <c r="ECJ3" s="80"/>
      <c r="ECK3" s="80"/>
      <c r="ECL3" s="80"/>
      <c r="ECM3" s="80"/>
      <c r="ECN3" s="80"/>
      <c r="ECO3" s="80"/>
      <c r="ECP3" s="80"/>
      <c r="ECQ3" s="80"/>
      <c r="ECR3" s="80"/>
      <c r="ECS3" s="80"/>
      <c r="ECT3" s="80"/>
      <c r="ECU3" s="80"/>
      <c r="ECV3" s="80"/>
      <c r="ECW3" s="80"/>
      <c r="ECX3" s="80"/>
      <c r="ECY3" s="80"/>
      <c r="ECZ3" s="80"/>
      <c r="EDA3" s="80"/>
      <c r="EDB3" s="80"/>
      <c r="EDC3" s="80"/>
      <c r="EDD3" s="80"/>
      <c r="EDE3" s="80"/>
      <c r="EDF3" s="80"/>
      <c r="EDG3" s="80"/>
      <c r="EDH3" s="80"/>
      <c r="EDI3" s="80"/>
      <c r="EDJ3" s="80"/>
      <c r="EDK3" s="80"/>
      <c r="EDL3" s="80"/>
      <c r="EDM3" s="80"/>
      <c r="EDN3" s="80"/>
      <c r="EDO3" s="80"/>
      <c r="EDP3" s="80"/>
      <c r="EDQ3" s="80"/>
      <c r="EDR3" s="80"/>
      <c r="EDS3" s="80"/>
      <c r="EDT3" s="80"/>
      <c r="EDU3" s="80"/>
      <c r="EDV3" s="80"/>
      <c r="EDW3" s="80"/>
      <c r="EDX3" s="80"/>
      <c r="EDY3" s="80"/>
      <c r="EDZ3" s="80"/>
      <c r="EEA3" s="80"/>
      <c r="EEB3" s="80"/>
      <c r="EEC3" s="80"/>
      <c r="EED3" s="80"/>
      <c r="EEE3" s="80"/>
      <c r="EEF3" s="80"/>
      <c r="EEG3" s="80"/>
      <c r="EEH3" s="80"/>
      <c r="EEI3" s="80"/>
      <c r="EEJ3" s="80"/>
      <c r="EEK3" s="80"/>
      <c r="EEL3" s="80"/>
      <c r="EEM3" s="80"/>
      <c r="EEN3" s="80"/>
      <c r="EEO3" s="80"/>
      <c r="EEP3" s="80"/>
      <c r="EEQ3" s="80"/>
      <c r="EER3" s="80"/>
      <c r="EES3" s="80"/>
      <c r="EET3" s="80"/>
      <c r="EEU3" s="80"/>
      <c r="EEV3" s="80"/>
      <c r="EEW3" s="80"/>
      <c r="EEX3" s="80"/>
      <c r="EEY3" s="80"/>
      <c r="EEZ3" s="80"/>
      <c r="EFA3" s="80"/>
      <c r="EFB3" s="80"/>
      <c r="EFC3" s="80"/>
      <c r="EFD3" s="80"/>
      <c r="EFE3" s="80"/>
      <c r="EFF3" s="80"/>
      <c r="EFG3" s="80"/>
      <c r="EFH3" s="80"/>
      <c r="EFI3" s="80"/>
      <c r="EFJ3" s="80"/>
      <c r="EFK3" s="80"/>
      <c r="EFL3" s="80"/>
      <c r="EFM3" s="80"/>
      <c r="EFN3" s="80"/>
      <c r="EFO3" s="80"/>
      <c r="EFP3" s="80"/>
      <c r="EFQ3" s="80"/>
      <c r="EFR3" s="80"/>
      <c r="EFS3" s="80"/>
      <c r="EFT3" s="80"/>
      <c r="EFU3" s="80"/>
      <c r="EFV3" s="80"/>
      <c r="EFW3" s="80"/>
      <c r="EFX3" s="80"/>
      <c r="EFY3" s="80"/>
      <c r="EFZ3" s="80"/>
      <c r="EGA3" s="80"/>
      <c r="EGB3" s="80"/>
      <c r="EGC3" s="80"/>
      <c r="EGD3" s="80"/>
      <c r="EGE3" s="80"/>
      <c r="EGF3" s="80"/>
      <c r="EGG3" s="80"/>
      <c r="EGH3" s="80"/>
      <c r="EGI3" s="80"/>
      <c r="EGJ3" s="80"/>
      <c r="EGK3" s="80"/>
      <c r="EGL3" s="80"/>
      <c r="EGM3" s="80"/>
      <c r="EGN3" s="80"/>
      <c r="EGO3" s="80"/>
      <c r="EGP3" s="80"/>
      <c r="EGQ3" s="80"/>
      <c r="EGR3" s="80"/>
      <c r="EGS3" s="80"/>
      <c r="EGT3" s="80"/>
      <c r="EGU3" s="80"/>
      <c r="EGV3" s="80"/>
      <c r="EGW3" s="80"/>
      <c r="EGX3" s="80"/>
      <c r="EGY3" s="80"/>
      <c r="EGZ3" s="80"/>
      <c r="EHA3" s="80"/>
      <c r="EHB3" s="80"/>
      <c r="EHC3" s="80"/>
      <c r="EHD3" s="80"/>
      <c r="EHE3" s="80"/>
      <c r="EHF3" s="80"/>
      <c r="EHG3" s="80"/>
      <c r="EHH3" s="80"/>
      <c r="EHI3" s="80"/>
      <c r="EHJ3" s="80"/>
      <c r="EHK3" s="80"/>
      <c r="EHL3" s="80"/>
      <c r="EHM3" s="80"/>
      <c r="EHN3" s="80"/>
      <c r="EHO3" s="80"/>
      <c r="EHP3" s="80"/>
      <c r="EHQ3" s="80"/>
      <c r="EHR3" s="80"/>
      <c r="EHS3" s="80"/>
      <c r="EHT3" s="80"/>
      <c r="EHU3" s="80"/>
      <c r="EHV3" s="80"/>
      <c r="EHW3" s="80"/>
      <c r="EHX3" s="80"/>
      <c r="EHY3" s="80"/>
      <c r="EHZ3" s="80"/>
      <c r="EIA3" s="80"/>
      <c r="EIB3" s="80"/>
      <c r="EIC3" s="80"/>
      <c r="EID3" s="80"/>
      <c r="EIE3" s="80"/>
      <c r="EIF3" s="80"/>
      <c r="EIG3" s="80"/>
      <c r="EIH3" s="80"/>
      <c r="EII3" s="80"/>
      <c r="EIJ3" s="80"/>
      <c r="EIK3" s="80"/>
      <c r="EIL3" s="80"/>
      <c r="EIM3" s="80"/>
      <c r="EIN3" s="80"/>
      <c r="EIO3" s="80"/>
      <c r="EIP3" s="80"/>
      <c r="EIQ3" s="80"/>
      <c r="EIR3" s="80"/>
      <c r="EIS3" s="80"/>
      <c r="EIT3" s="80"/>
      <c r="EIU3" s="80"/>
      <c r="EIV3" s="80"/>
      <c r="EIW3" s="80"/>
      <c r="EIX3" s="80"/>
      <c r="EIY3" s="80"/>
      <c r="EIZ3" s="80"/>
      <c r="EJA3" s="80"/>
      <c r="EJB3" s="80"/>
      <c r="EJC3" s="80"/>
      <c r="EJD3" s="80"/>
      <c r="EJE3" s="80"/>
      <c r="EJF3" s="80"/>
      <c r="EJG3" s="80"/>
      <c r="EJH3" s="80"/>
      <c r="EJI3" s="80"/>
      <c r="EJJ3" s="80"/>
      <c r="EJK3" s="80"/>
      <c r="EJL3" s="80"/>
      <c r="EJM3" s="80"/>
      <c r="EJN3" s="80"/>
      <c r="EJO3" s="80"/>
      <c r="EJP3" s="80"/>
      <c r="EJQ3" s="80"/>
      <c r="EJR3" s="80"/>
      <c r="EJS3" s="80"/>
      <c r="EJT3" s="80"/>
      <c r="EJU3" s="80"/>
      <c r="EJV3" s="80"/>
      <c r="EJW3" s="80"/>
      <c r="EJX3" s="80"/>
      <c r="EJY3" s="80"/>
      <c r="EJZ3" s="80"/>
      <c r="EKA3" s="80"/>
      <c r="EKB3" s="80"/>
      <c r="EKC3" s="80"/>
      <c r="EKD3" s="80"/>
      <c r="EKE3" s="80"/>
      <c r="EKF3" s="80"/>
      <c r="EKG3" s="80"/>
      <c r="EKH3" s="80"/>
      <c r="EKI3" s="80"/>
      <c r="EKJ3" s="80"/>
      <c r="EKK3" s="80"/>
      <c r="EKL3" s="80"/>
      <c r="EKM3" s="80"/>
      <c r="EKN3" s="80"/>
      <c r="EKO3" s="80"/>
      <c r="EKP3" s="80"/>
      <c r="EKQ3" s="80"/>
      <c r="EKR3" s="80"/>
      <c r="EKS3" s="80"/>
      <c r="EKT3" s="80"/>
      <c r="EKU3" s="80"/>
      <c r="EKV3" s="80"/>
      <c r="EKW3" s="80"/>
      <c r="EKX3" s="80"/>
      <c r="EKY3" s="80"/>
      <c r="EKZ3" s="80"/>
      <c r="ELA3" s="80"/>
      <c r="ELB3" s="80"/>
      <c r="ELC3" s="80"/>
      <c r="ELD3" s="80"/>
      <c r="ELE3" s="80"/>
      <c r="ELF3" s="80"/>
      <c r="ELG3" s="80"/>
      <c r="ELH3" s="80"/>
      <c r="ELI3" s="80"/>
      <c r="ELJ3" s="80"/>
      <c r="ELK3" s="80"/>
      <c r="ELL3" s="80"/>
      <c r="ELM3" s="80"/>
      <c r="ELN3" s="80"/>
      <c r="ELO3" s="80"/>
      <c r="ELP3" s="80"/>
      <c r="ELQ3" s="80"/>
      <c r="ELR3" s="80"/>
      <c r="ELS3" s="80"/>
      <c r="ELT3" s="80"/>
      <c r="ELU3" s="80"/>
      <c r="ELV3" s="80"/>
      <c r="ELW3" s="80"/>
      <c r="ELX3" s="80"/>
      <c r="ELY3" s="80"/>
      <c r="ELZ3" s="80"/>
      <c r="EMA3" s="80"/>
      <c r="EMB3" s="80"/>
      <c r="EMC3" s="80"/>
      <c r="EMD3" s="80"/>
      <c r="EME3" s="80"/>
      <c r="EMF3" s="80"/>
      <c r="EMG3" s="80"/>
      <c r="EMH3" s="80"/>
      <c r="EMI3" s="80"/>
      <c r="EMJ3" s="80"/>
      <c r="EMK3" s="80"/>
      <c r="EML3" s="80"/>
      <c r="EMM3" s="80"/>
      <c r="EMN3" s="80"/>
      <c r="EMO3" s="80"/>
      <c r="EMP3" s="80"/>
      <c r="EMQ3" s="80"/>
      <c r="EMR3" s="80"/>
      <c r="EMS3" s="80"/>
      <c r="EMT3" s="80"/>
      <c r="EMU3" s="80"/>
      <c r="EMV3" s="80"/>
      <c r="EMW3" s="80"/>
      <c r="EMX3" s="80"/>
      <c r="EMY3" s="80"/>
      <c r="EMZ3" s="80"/>
      <c r="ENA3" s="80"/>
      <c r="ENB3" s="80"/>
      <c r="ENC3" s="80"/>
      <c r="END3" s="80"/>
      <c r="ENE3" s="80"/>
      <c r="ENF3" s="80"/>
      <c r="ENG3" s="80"/>
      <c r="ENH3" s="80"/>
      <c r="ENI3" s="80"/>
      <c r="ENJ3" s="80"/>
      <c r="ENK3" s="80"/>
      <c r="ENL3" s="80"/>
      <c r="ENM3" s="80"/>
      <c r="ENN3" s="80"/>
      <c r="ENO3" s="80"/>
      <c r="ENP3" s="80"/>
      <c r="ENQ3" s="80"/>
      <c r="ENR3" s="80"/>
      <c r="ENS3" s="80"/>
      <c r="ENT3" s="80"/>
      <c r="ENU3" s="80"/>
      <c r="ENV3" s="80"/>
      <c r="ENW3" s="80"/>
      <c r="ENX3" s="80"/>
      <c r="ENY3" s="80"/>
      <c r="ENZ3" s="80"/>
      <c r="EOA3" s="80"/>
      <c r="EOB3" s="80"/>
      <c r="EOC3" s="80"/>
      <c r="EOD3" s="80"/>
      <c r="EOE3" s="80"/>
      <c r="EOF3" s="80"/>
      <c r="EOG3" s="80"/>
      <c r="EOH3" s="80"/>
      <c r="EOI3" s="80"/>
      <c r="EOJ3" s="80"/>
      <c r="EOK3" s="80"/>
      <c r="EOL3" s="80"/>
      <c r="EOM3" s="80"/>
      <c r="EON3" s="80"/>
      <c r="EOO3" s="80"/>
      <c r="EOP3" s="80"/>
      <c r="EOQ3" s="80"/>
      <c r="EOR3" s="80"/>
      <c r="EOS3" s="80"/>
      <c r="EOT3" s="80"/>
      <c r="EOU3" s="80"/>
      <c r="EOV3" s="80"/>
      <c r="EOW3" s="80"/>
      <c r="EOX3" s="80"/>
      <c r="EOY3" s="80"/>
      <c r="EOZ3" s="80"/>
      <c r="EPA3" s="80"/>
      <c r="EPB3" s="80"/>
      <c r="EPC3" s="80"/>
      <c r="EPD3" s="80"/>
      <c r="EPE3" s="80"/>
      <c r="EPF3" s="80"/>
      <c r="EPG3" s="80"/>
      <c r="EPH3" s="80"/>
      <c r="EPI3" s="80"/>
      <c r="EPJ3" s="80"/>
      <c r="EPK3" s="80"/>
      <c r="EPL3" s="80"/>
      <c r="EPM3" s="80"/>
      <c r="EPN3" s="80"/>
      <c r="EPO3" s="80"/>
      <c r="EPP3" s="80"/>
      <c r="EPQ3" s="80"/>
      <c r="EPR3" s="80"/>
      <c r="EPS3" s="80"/>
      <c r="EPT3" s="80"/>
      <c r="EPU3" s="80"/>
      <c r="EPV3" s="80"/>
      <c r="EPW3" s="80"/>
      <c r="EPX3" s="80"/>
      <c r="EPY3" s="80"/>
      <c r="EPZ3" s="80"/>
      <c r="EQA3" s="80"/>
      <c r="EQB3" s="80"/>
      <c r="EQC3" s="80"/>
      <c r="EQD3" s="80"/>
      <c r="EQE3" s="80"/>
      <c r="EQF3" s="80"/>
      <c r="EQG3" s="80"/>
      <c r="EQH3" s="80"/>
      <c r="EQI3" s="80"/>
      <c r="EQJ3" s="80"/>
      <c r="EQK3" s="80"/>
      <c r="EQL3" s="80"/>
      <c r="EQM3" s="80"/>
      <c r="EQN3" s="80"/>
      <c r="EQO3" s="80"/>
      <c r="EQP3" s="80"/>
      <c r="EQQ3" s="80"/>
      <c r="EQR3" s="80"/>
      <c r="EQS3" s="80"/>
      <c r="EQT3" s="80"/>
      <c r="EQU3" s="80"/>
      <c r="EQV3" s="80"/>
      <c r="EQW3" s="80"/>
      <c r="EQX3" s="80"/>
      <c r="EQY3" s="80"/>
      <c r="EQZ3" s="80"/>
      <c r="ERA3" s="80"/>
      <c r="ERB3" s="80"/>
      <c r="ERC3" s="80"/>
      <c r="ERD3" s="80"/>
      <c r="ERE3" s="80"/>
      <c r="ERF3" s="80"/>
      <c r="ERG3" s="80"/>
      <c r="ERH3" s="80"/>
      <c r="ERI3" s="80"/>
      <c r="ERJ3" s="80"/>
      <c r="ERK3" s="80"/>
      <c r="ERL3" s="80"/>
      <c r="ERM3" s="80"/>
      <c r="ERN3" s="80"/>
      <c r="ERO3" s="80"/>
      <c r="ERP3" s="80"/>
      <c r="ERQ3" s="80"/>
      <c r="ERR3" s="80"/>
      <c r="ERS3" s="80"/>
      <c r="ERT3" s="80"/>
      <c r="ERU3" s="80"/>
      <c r="ERV3" s="80"/>
      <c r="ERW3" s="80"/>
      <c r="ERX3" s="80"/>
      <c r="ERY3" s="80"/>
      <c r="ERZ3" s="80"/>
      <c r="ESA3" s="80"/>
      <c r="ESB3" s="80"/>
      <c r="ESC3" s="80"/>
      <c r="ESD3" s="80"/>
      <c r="ESE3" s="80"/>
      <c r="ESF3" s="80"/>
      <c r="ESG3" s="80"/>
      <c r="ESH3" s="80"/>
      <c r="ESI3" s="80"/>
      <c r="ESJ3" s="80"/>
      <c r="ESK3" s="80"/>
      <c r="ESL3" s="80"/>
      <c r="ESM3" s="80"/>
      <c r="ESN3" s="80"/>
      <c r="ESO3" s="80"/>
      <c r="ESP3" s="80"/>
      <c r="ESQ3" s="80"/>
      <c r="ESR3" s="80"/>
      <c r="ESS3" s="80"/>
      <c r="EST3" s="80"/>
      <c r="ESU3" s="80"/>
      <c r="ESV3" s="80"/>
      <c r="ESW3" s="80"/>
      <c r="ESX3" s="80"/>
      <c r="ESY3" s="80"/>
      <c r="ESZ3" s="80"/>
      <c r="ETA3" s="80"/>
      <c r="ETB3" s="80"/>
      <c r="ETC3" s="80"/>
      <c r="ETD3" s="80"/>
      <c r="ETE3" s="80"/>
      <c r="ETF3" s="80"/>
      <c r="ETG3" s="80"/>
      <c r="ETH3" s="80"/>
      <c r="ETI3" s="80"/>
      <c r="ETJ3" s="80"/>
      <c r="ETK3" s="80"/>
      <c r="ETL3" s="80"/>
      <c r="ETM3" s="80"/>
      <c r="ETN3" s="80"/>
      <c r="ETO3" s="80"/>
      <c r="ETP3" s="80"/>
      <c r="ETQ3" s="80"/>
      <c r="ETR3" s="80"/>
      <c r="ETS3" s="80"/>
      <c r="ETT3" s="80"/>
      <c r="ETU3" s="80"/>
      <c r="ETV3" s="80"/>
      <c r="ETW3" s="80"/>
      <c r="ETX3" s="80"/>
      <c r="ETY3" s="80"/>
      <c r="ETZ3" s="80"/>
      <c r="EUA3" s="80"/>
      <c r="EUB3" s="80"/>
      <c r="EUC3" s="80"/>
      <c r="EUD3" s="80"/>
      <c r="EUE3" s="80"/>
      <c r="EUF3" s="80"/>
      <c r="EUG3" s="80"/>
      <c r="EUH3" s="80"/>
      <c r="EUI3" s="80"/>
      <c r="EUJ3" s="80"/>
      <c r="EUK3" s="80"/>
      <c r="EUL3" s="80"/>
      <c r="EUM3" s="80"/>
      <c r="EUN3" s="80"/>
      <c r="EUO3" s="80"/>
      <c r="EUP3" s="80"/>
      <c r="EUQ3" s="80"/>
      <c r="EUR3" s="80"/>
      <c r="EUS3" s="80"/>
      <c r="EUT3" s="80"/>
      <c r="EUU3" s="80"/>
      <c r="EUV3" s="80"/>
      <c r="EUW3" s="80"/>
      <c r="EUX3" s="80"/>
      <c r="EUY3" s="80"/>
      <c r="EUZ3" s="80"/>
      <c r="EVA3" s="80"/>
      <c r="EVB3" s="80"/>
      <c r="EVC3" s="80"/>
      <c r="EVD3" s="80"/>
      <c r="EVE3" s="80"/>
      <c r="EVF3" s="80"/>
      <c r="EVG3" s="80"/>
      <c r="EVH3" s="80"/>
      <c r="EVI3" s="80"/>
      <c r="EVJ3" s="80"/>
      <c r="EVK3" s="80"/>
      <c r="EVL3" s="80"/>
      <c r="EVM3" s="80"/>
      <c r="EVN3" s="80"/>
      <c r="EVO3" s="80"/>
      <c r="EVP3" s="80"/>
      <c r="EVQ3" s="80"/>
      <c r="EVR3" s="80"/>
      <c r="EVS3" s="80"/>
      <c r="EVT3" s="80"/>
      <c r="EVU3" s="80"/>
      <c r="EVV3" s="80"/>
      <c r="EVW3" s="80"/>
      <c r="EVX3" s="80"/>
      <c r="EVY3" s="80"/>
      <c r="EVZ3" s="80"/>
      <c r="EWA3" s="80"/>
      <c r="EWB3" s="80"/>
      <c r="EWC3" s="80"/>
      <c r="EWD3" s="80"/>
      <c r="EWE3" s="80"/>
      <c r="EWF3" s="80"/>
      <c r="EWG3" s="80"/>
      <c r="EWH3" s="80"/>
      <c r="EWI3" s="80"/>
      <c r="EWJ3" s="80"/>
      <c r="EWK3" s="80"/>
      <c r="EWL3" s="80"/>
      <c r="EWM3" s="80"/>
      <c r="EWN3" s="80"/>
      <c r="EWO3" s="80"/>
      <c r="EWP3" s="80"/>
      <c r="EWQ3" s="80"/>
      <c r="EWR3" s="80"/>
      <c r="EWS3" s="80"/>
      <c r="EWT3" s="80"/>
      <c r="EWU3" s="80"/>
      <c r="EWV3" s="80"/>
      <c r="EWW3" s="80"/>
      <c r="EWX3" s="80"/>
      <c r="EWY3" s="80"/>
      <c r="EWZ3" s="80"/>
      <c r="EXA3" s="80"/>
      <c r="EXB3" s="80"/>
      <c r="EXC3" s="80"/>
      <c r="EXD3" s="80"/>
      <c r="EXE3" s="80"/>
      <c r="EXF3" s="80"/>
      <c r="EXG3" s="80"/>
      <c r="EXH3" s="80"/>
      <c r="EXI3" s="80"/>
      <c r="EXJ3" s="80"/>
      <c r="EXK3" s="80"/>
      <c r="EXL3" s="80"/>
      <c r="EXM3" s="80"/>
      <c r="EXN3" s="80"/>
      <c r="EXO3" s="80"/>
      <c r="EXP3" s="80"/>
      <c r="EXQ3" s="80"/>
      <c r="EXR3" s="80"/>
      <c r="EXS3" s="80"/>
      <c r="EXT3" s="80"/>
      <c r="EXU3" s="80"/>
      <c r="EXV3" s="80"/>
      <c r="EXW3" s="80"/>
      <c r="EXX3" s="80"/>
      <c r="EXY3" s="80"/>
      <c r="EXZ3" s="80"/>
      <c r="EYA3" s="80"/>
      <c r="EYB3" s="80"/>
      <c r="EYC3" s="80"/>
      <c r="EYD3" s="80"/>
      <c r="EYE3" s="80"/>
      <c r="EYF3" s="80"/>
      <c r="EYG3" s="80"/>
      <c r="EYH3" s="80"/>
      <c r="EYI3" s="80"/>
      <c r="EYJ3" s="80"/>
      <c r="EYK3" s="80"/>
      <c r="EYL3" s="80"/>
      <c r="EYM3" s="80"/>
      <c r="EYN3" s="80"/>
      <c r="EYO3" s="80"/>
      <c r="EYP3" s="80"/>
      <c r="EYQ3" s="80"/>
      <c r="EYR3" s="80"/>
      <c r="EYS3" s="80"/>
      <c r="EYT3" s="80"/>
      <c r="EYU3" s="80"/>
      <c r="EYV3" s="80"/>
      <c r="EYW3" s="80"/>
      <c r="EYX3" s="80"/>
      <c r="EYY3" s="80"/>
      <c r="EYZ3" s="80"/>
      <c r="EZA3" s="80"/>
      <c r="EZB3" s="80"/>
      <c r="EZC3" s="80"/>
      <c r="EZD3" s="80"/>
      <c r="EZE3" s="80"/>
      <c r="EZF3" s="80"/>
      <c r="EZG3" s="80"/>
      <c r="EZH3" s="80"/>
      <c r="EZI3" s="80"/>
      <c r="EZJ3" s="80"/>
      <c r="EZK3" s="80"/>
      <c r="EZL3" s="80"/>
      <c r="EZM3" s="80"/>
      <c r="EZN3" s="80"/>
      <c r="EZO3" s="80"/>
      <c r="EZP3" s="80"/>
      <c r="EZQ3" s="80"/>
      <c r="EZR3" s="80"/>
      <c r="EZS3" s="80"/>
      <c r="EZT3" s="80"/>
      <c r="EZU3" s="80"/>
      <c r="EZV3" s="80"/>
      <c r="EZW3" s="80"/>
      <c r="EZX3" s="80"/>
      <c r="EZY3" s="80"/>
      <c r="EZZ3" s="80"/>
      <c r="FAA3" s="80"/>
      <c r="FAB3" s="80"/>
      <c r="FAC3" s="80"/>
      <c r="FAD3" s="80"/>
      <c r="FAE3" s="80"/>
      <c r="FAF3" s="80"/>
      <c r="FAG3" s="80"/>
      <c r="FAH3" s="80"/>
      <c r="FAI3" s="80"/>
      <c r="FAJ3" s="80"/>
      <c r="FAK3" s="80"/>
      <c r="FAL3" s="80"/>
      <c r="FAM3" s="80"/>
      <c r="FAN3" s="80"/>
      <c r="FAO3" s="80"/>
      <c r="FAP3" s="80"/>
      <c r="FAQ3" s="80"/>
      <c r="FAR3" s="80"/>
      <c r="FAS3" s="80"/>
      <c r="FAT3" s="80"/>
      <c r="FAU3" s="80"/>
      <c r="FAV3" s="80"/>
      <c r="FAW3" s="80"/>
      <c r="FAX3" s="80"/>
      <c r="FAY3" s="80"/>
      <c r="FAZ3" s="80"/>
      <c r="FBA3" s="80"/>
      <c r="FBB3" s="80"/>
      <c r="FBC3" s="80"/>
      <c r="FBD3" s="80"/>
      <c r="FBE3" s="80"/>
      <c r="FBF3" s="80"/>
      <c r="FBG3" s="80"/>
      <c r="FBH3" s="80"/>
      <c r="FBI3" s="80"/>
      <c r="FBJ3" s="80"/>
      <c r="FBK3" s="80"/>
      <c r="FBL3" s="80"/>
      <c r="FBM3" s="80"/>
      <c r="FBN3" s="80"/>
      <c r="FBO3" s="80"/>
      <c r="FBP3" s="80"/>
      <c r="FBQ3" s="80"/>
      <c r="FBR3" s="80"/>
      <c r="FBS3" s="80"/>
      <c r="FBT3" s="80"/>
      <c r="FBU3" s="80"/>
      <c r="FBV3" s="80"/>
      <c r="FBW3" s="80"/>
      <c r="FBX3" s="80"/>
      <c r="FBY3" s="80"/>
      <c r="FBZ3" s="80"/>
      <c r="FCA3" s="80"/>
      <c r="FCB3" s="80"/>
      <c r="FCC3" s="80"/>
      <c r="FCD3" s="80"/>
      <c r="FCE3" s="80"/>
      <c r="FCF3" s="80"/>
      <c r="FCG3" s="80"/>
      <c r="FCH3" s="80"/>
      <c r="FCI3" s="80"/>
      <c r="FCJ3" s="80"/>
      <c r="FCK3" s="80"/>
      <c r="FCL3" s="80"/>
      <c r="FCM3" s="80"/>
      <c r="FCN3" s="80"/>
      <c r="FCO3" s="80"/>
      <c r="FCP3" s="80"/>
      <c r="FCQ3" s="80"/>
      <c r="FCR3" s="80"/>
      <c r="FCS3" s="80"/>
      <c r="FCT3" s="80"/>
      <c r="FCU3" s="80"/>
      <c r="FCV3" s="80"/>
      <c r="FCW3" s="80"/>
      <c r="FCX3" s="80"/>
      <c r="FCY3" s="80"/>
      <c r="FCZ3" s="80"/>
      <c r="FDA3" s="80"/>
      <c r="FDB3" s="80"/>
      <c r="FDC3" s="80"/>
      <c r="FDD3" s="80"/>
      <c r="FDE3" s="80"/>
      <c r="FDF3" s="80"/>
      <c r="FDG3" s="80"/>
      <c r="FDH3" s="80"/>
      <c r="FDI3" s="80"/>
      <c r="FDJ3" s="80"/>
      <c r="FDK3" s="80"/>
      <c r="FDL3" s="80"/>
      <c r="FDM3" s="80"/>
      <c r="FDN3" s="80"/>
      <c r="FDO3" s="80"/>
      <c r="FDP3" s="80"/>
      <c r="FDQ3" s="80"/>
      <c r="FDR3" s="80"/>
      <c r="FDS3" s="80"/>
      <c r="FDT3" s="80"/>
      <c r="FDU3" s="80"/>
      <c r="FDV3" s="80"/>
      <c r="FDW3" s="80"/>
      <c r="FDX3" s="80"/>
      <c r="FDY3" s="80"/>
      <c r="FDZ3" s="80"/>
      <c r="FEA3" s="80"/>
      <c r="FEB3" s="80"/>
      <c r="FEC3" s="80"/>
      <c r="FED3" s="80"/>
      <c r="FEE3" s="80"/>
      <c r="FEF3" s="80"/>
      <c r="FEG3" s="80"/>
      <c r="FEH3" s="80"/>
      <c r="FEI3" s="80"/>
      <c r="FEJ3" s="80"/>
      <c r="FEK3" s="80"/>
      <c r="FEL3" s="80"/>
      <c r="FEM3" s="80"/>
      <c r="FEN3" s="80"/>
      <c r="FEO3" s="80"/>
      <c r="FEP3" s="80"/>
      <c r="FEQ3" s="80"/>
      <c r="FER3" s="80"/>
      <c r="FES3" s="80"/>
      <c r="FET3" s="80"/>
      <c r="FEU3" s="80"/>
      <c r="FEV3" s="80"/>
      <c r="FEW3" s="80"/>
      <c r="FEX3" s="80"/>
      <c r="FEY3" s="80"/>
      <c r="FEZ3" s="80"/>
      <c r="FFA3" s="80"/>
      <c r="FFB3" s="80"/>
      <c r="FFC3" s="80"/>
      <c r="FFD3" s="80"/>
      <c r="FFE3" s="80"/>
      <c r="FFF3" s="80"/>
      <c r="FFG3" s="80"/>
      <c r="FFH3" s="80"/>
      <c r="FFI3" s="80"/>
      <c r="FFJ3" s="80"/>
      <c r="FFK3" s="80"/>
      <c r="FFL3" s="80"/>
      <c r="FFM3" s="80"/>
      <c r="FFN3" s="80"/>
      <c r="FFO3" s="80"/>
      <c r="FFP3" s="80"/>
      <c r="FFQ3" s="80"/>
      <c r="FFR3" s="80"/>
      <c r="FFS3" s="80"/>
      <c r="FFT3" s="80"/>
      <c r="FFU3" s="80"/>
      <c r="FFV3" s="80"/>
      <c r="FFW3" s="80"/>
      <c r="FFX3" s="80"/>
      <c r="FFY3" s="80"/>
      <c r="FFZ3" s="80"/>
      <c r="FGA3" s="80"/>
      <c r="FGB3" s="80"/>
      <c r="FGC3" s="80"/>
      <c r="FGD3" s="80"/>
      <c r="FGE3" s="80"/>
      <c r="FGF3" s="80"/>
      <c r="FGG3" s="80"/>
      <c r="FGH3" s="80"/>
      <c r="FGI3" s="80"/>
      <c r="FGJ3" s="80"/>
      <c r="FGK3" s="80"/>
      <c r="FGL3" s="80"/>
      <c r="FGM3" s="80"/>
      <c r="FGN3" s="80"/>
      <c r="FGO3" s="80"/>
      <c r="FGP3" s="80"/>
      <c r="FGQ3" s="80"/>
      <c r="FGR3" s="80"/>
      <c r="FGS3" s="80"/>
      <c r="FGT3" s="80"/>
      <c r="FGU3" s="80"/>
      <c r="FGV3" s="80"/>
      <c r="FGW3" s="80"/>
      <c r="FGX3" s="80"/>
      <c r="FGY3" s="80"/>
      <c r="FGZ3" s="80"/>
      <c r="FHA3" s="80"/>
      <c r="FHB3" s="80"/>
      <c r="FHC3" s="80"/>
      <c r="FHD3" s="80"/>
      <c r="FHE3" s="80"/>
      <c r="FHF3" s="80"/>
      <c r="FHG3" s="80"/>
      <c r="FHH3" s="80"/>
      <c r="FHI3" s="80"/>
      <c r="FHJ3" s="80"/>
      <c r="FHK3" s="80"/>
      <c r="FHL3" s="80"/>
      <c r="FHM3" s="80"/>
      <c r="FHN3" s="80"/>
      <c r="FHO3" s="80"/>
      <c r="FHP3" s="80"/>
      <c r="FHQ3" s="80"/>
      <c r="FHR3" s="80"/>
      <c r="FHS3" s="80"/>
      <c r="FHT3" s="80"/>
      <c r="FHU3" s="80"/>
      <c r="FHV3" s="80"/>
      <c r="FHW3" s="80"/>
      <c r="FHX3" s="80"/>
      <c r="FHY3" s="80"/>
      <c r="FHZ3" s="80"/>
      <c r="FIA3" s="80"/>
      <c r="FIB3" s="80"/>
      <c r="FIC3" s="80"/>
      <c r="FID3" s="80"/>
      <c r="FIE3" s="80"/>
      <c r="FIF3" s="80"/>
      <c r="FIG3" s="80"/>
      <c r="FIH3" s="80"/>
      <c r="FII3" s="80"/>
      <c r="FIJ3" s="80"/>
      <c r="FIK3" s="80"/>
      <c r="FIL3" s="80"/>
      <c r="FIM3" s="80"/>
      <c r="FIN3" s="80"/>
      <c r="FIO3" s="80"/>
      <c r="FIP3" s="80"/>
      <c r="FIQ3" s="80"/>
      <c r="FIR3" s="80"/>
      <c r="FIS3" s="80"/>
      <c r="FIT3" s="80"/>
      <c r="FIU3" s="80"/>
      <c r="FIV3" s="80"/>
      <c r="FIW3" s="80"/>
      <c r="FIX3" s="80"/>
      <c r="FIY3" s="80"/>
      <c r="FIZ3" s="80"/>
      <c r="FJA3" s="80"/>
      <c r="FJB3" s="80"/>
      <c r="FJC3" s="80"/>
      <c r="FJD3" s="80"/>
      <c r="FJE3" s="80"/>
      <c r="FJF3" s="80"/>
      <c r="FJG3" s="80"/>
      <c r="FJH3" s="80"/>
      <c r="FJI3" s="80"/>
      <c r="FJJ3" s="80"/>
      <c r="FJK3" s="80"/>
      <c r="FJL3" s="80"/>
      <c r="FJM3" s="80"/>
      <c r="FJN3" s="80"/>
      <c r="FJO3" s="80"/>
      <c r="FJP3" s="80"/>
      <c r="FJQ3" s="80"/>
      <c r="FJR3" s="80"/>
      <c r="FJS3" s="80"/>
      <c r="FJT3" s="80"/>
      <c r="FJU3" s="80"/>
      <c r="FJV3" s="80"/>
      <c r="FJW3" s="80"/>
      <c r="FJX3" s="80"/>
      <c r="FJY3" s="80"/>
      <c r="FJZ3" s="80"/>
      <c r="FKA3" s="80"/>
      <c r="FKB3" s="80"/>
      <c r="FKC3" s="80"/>
      <c r="FKD3" s="80"/>
      <c r="FKE3" s="80"/>
      <c r="FKF3" s="80"/>
      <c r="FKG3" s="80"/>
      <c r="FKH3" s="80"/>
      <c r="FKI3" s="80"/>
      <c r="FKJ3" s="80"/>
      <c r="FKK3" s="80"/>
      <c r="FKL3" s="80"/>
      <c r="FKM3" s="80"/>
      <c r="FKN3" s="80"/>
      <c r="FKO3" s="80"/>
      <c r="FKP3" s="80"/>
      <c r="FKQ3" s="80"/>
      <c r="FKR3" s="80"/>
      <c r="FKS3" s="80"/>
      <c r="FKT3" s="80"/>
      <c r="FKU3" s="80"/>
      <c r="FKV3" s="80"/>
      <c r="FKW3" s="80"/>
      <c r="FKX3" s="80"/>
      <c r="FKY3" s="80"/>
      <c r="FKZ3" s="80"/>
      <c r="FLA3" s="80"/>
      <c r="FLB3" s="80"/>
      <c r="FLC3" s="80"/>
      <c r="FLD3" s="80"/>
      <c r="FLE3" s="80"/>
      <c r="FLF3" s="80"/>
      <c r="FLG3" s="80"/>
      <c r="FLH3" s="80"/>
      <c r="FLI3" s="80"/>
      <c r="FLJ3" s="80"/>
      <c r="FLK3" s="80"/>
      <c r="FLL3" s="80"/>
      <c r="FLM3" s="80"/>
      <c r="FLN3" s="80"/>
      <c r="FLO3" s="80"/>
      <c r="FLP3" s="80"/>
      <c r="FLQ3" s="80"/>
      <c r="FLR3" s="80"/>
      <c r="FLS3" s="80"/>
      <c r="FLT3" s="80"/>
      <c r="FLU3" s="80"/>
      <c r="FLV3" s="80"/>
      <c r="FLW3" s="80"/>
      <c r="FLX3" s="80"/>
      <c r="FLY3" s="80"/>
      <c r="FLZ3" s="80"/>
      <c r="FMA3" s="80"/>
      <c r="FMB3" s="80"/>
      <c r="FMC3" s="80"/>
      <c r="FMD3" s="80"/>
      <c r="FME3" s="80"/>
      <c r="FMF3" s="80"/>
      <c r="FMG3" s="80"/>
      <c r="FMH3" s="80"/>
      <c r="FMI3" s="80"/>
      <c r="FMJ3" s="80"/>
      <c r="FMK3" s="80"/>
      <c r="FML3" s="80"/>
      <c r="FMM3" s="80"/>
      <c r="FMN3" s="80"/>
      <c r="FMO3" s="80"/>
      <c r="FMP3" s="80"/>
      <c r="FMQ3" s="80"/>
      <c r="FMR3" s="80"/>
      <c r="FMS3" s="80"/>
      <c r="FMT3" s="80"/>
      <c r="FMU3" s="80"/>
      <c r="FMV3" s="80"/>
      <c r="FMW3" s="80"/>
      <c r="FMX3" s="80"/>
      <c r="FMY3" s="80"/>
      <c r="FMZ3" s="80"/>
      <c r="FNA3" s="80"/>
      <c r="FNB3" s="80"/>
      <c r="FNC3" s="80"/>
      <c r="FND3" s="80"/>
      <c r="FNE3" s="80"/>
      <c r="FNF3" s="80"/>
      <c r="FNG3" s="80"/>
      <c r="FNH3" s="80"/>
      <c r="FNI3" s="80"/>
      <c r="FNJ3" s="80"/>
      <c r="FNK3" s="80"/>
      <c r="FNL3" s="80"/>
      <c r="FNM3" s="80"/>
      <c r="FNN3" s="80"/>
      <c r="FNO3" s="80"/>
      <c r="FNP3" s="80"/>
      <c r="FNQ3" s="80"/>
      <c r="FNR3" s="80"/>
      <c r="FNS3" s="80"/>
      <c r="FNT3" s="80"/>
      <c r="FNU3" s="80"/>
      <c r="FNV3" s="80"/>
      <c r="FNW3" s="80"/>
      <c r="FNX3" s="80"/>
      <c r="FNY3" s="80"/>
      <c r="FNZ3" s="80"/>
      <c r="FOA3" s="80"/>
      <c r="FOB3" s="80"/>
      <c r="FOC3" s="80"/>
      <c r="FOD3" s="80"/>
      <c r="FOE3" s="80"/>
      <c r="FOF3" s="80"/>
      <c r="FOG3" s="80"/>
      <c r="FOH3" s="80"/>
      <c r="FOI3" s="80"/>
      <c r="FOJ3" s="80"/>
      <c r="FOK3" s="80"/>
      <c r="FOL3" s="80"/>
      <c r="FOM3" s="80"/>
      <c r="FON3" s="80"/>
      <c r="FOO3" s="80"/>
      <c r="FOP3" s="80"/>
      <c r="FOQ3" s="80"/>
      <c r="FOR3" s="80"/>
      <c r="FOS3" s="80"/>
      <c r="FOT3" s="80"/>
      <c r="FOU3" s="80"/>
      <c r="FOV3" s="80"/>
      <c r="FOW3" s="80"/>
      <c r="FOX3" s="80"/>
      <c r="FOY3" s="80"/>
      <c r="FOZ3" s="80"/>
      <c r="FPA3" s="80"/>
      <c r="FPB3" s="80"/>
      <c r="FPC3" s="80"/>
      <c r="FPD3" s="80"/>
      <c r="FPE3" s="80"/>
      <c r="FPF3" s="80"/>
      <c r="FPG3" s="80"/>
      <c r="FPH3" s="80"/>
      <c r="FPI3" s="80"/>
      <c r="FPJ3" s="80"/>
      <c r="FPK3" s="80"/>
      <c r="FPL3" s="80"/>
      <c r="FPM3" s="80"/>
      <c r="FPN3" s="80"/>
      <c r="FPO3" s="80"/>
      <c r="FPP3" s="80"/>
      <c r="FPQ3" s="80"/>
      <c r="FPR3" s="80"/>
      <c r="FPS3" s="80"/>
      <c r="FPT3" s="80"/>
      <c r="FPU3" s="80"/>
      <c r="FPV3" s="80"/>
      <c r="FPW3" s="80"/>
      <c r="FPX3" s="80"/>
      <c r="FPY3" s="80"/>
      <c r="FPZ3" s="80"/>
      <c r="FQA3" s="80"/>
      <c r="FQB3" s="80"/>
      <c r="FQC3" s="80"/>
      <c r="FQD3" s="80"/>
      <c r="FQE3" s="80"/>
      <c r="FQF3" s="80"/>
      <c r="FQG3" s="80"/>
      <c r="FQH3" s="80"/>
      <c r="FQI3" s="80"/>
      <c r="FQJ3" s="80"/>
      <c r="FQK3" s="80"/>
      <c r="FQL3" s="80"/>
      <c r="FQM3" s="80"/>
      <c r="FQN3" s="80"/>
      <c r="FQO3" s="80"/>
      <c r="FQP3" s="80"/>
      <c r="FQQ3" s="80"/>
      <c r="FQR3" s="80"/>
      <c r="FQS3" s="80"/>
      <c r="FQT3" s="80"/>
      <c r="FQU3" s="80"/>
      <c r="FQV3" s="80"/>
      <c r="FQW3" s="80"/>
      <c r="FQX3" s="80"/>
      <c r="FQY3" s="80"/>
      <c r="FQZ3" s="80"/>
      <c r="FRA3" s="80"/>
      <c r="FRB3" s="80"/>
      <c r="FRC3" s="80"/>
      <c r="FRD3" s="80"/>
      <c r="FRE3" s="80"/>
      <c r="FRF3" s="80"/>
      <c r="FRG3" s="80"/>
      <c r="FRH3" s="80"/>
      <c r="FRI3" s="80"/>
      <c r="FRJ3" s="80"/>
      <c r="FRK3" s="80"/>
      <c r="FRL3" s="80"/>
      <c r="FRM3" s="80"/>
      <c r="FRN3" s="80"/>
      <c r="FRO3" s="80"/>
      <c r="FRP3" s="80"/>
      <c r="FRQ3" s="80"/>
      <c r="FRR3" s="80"/>
      <c r="FRS3" s="80"/>
      <c r="FRT3" s="80"/>
      <c r="FRU3" s="80"/>
      <c r="FRV3" s="80"/>
      <c r="FRW3" s="80"/>
      <c r="FRX3" s="80"/>
      <c r="FRY3" s="80"/>
      <c r="FRZ3" s="80"/>
      <c r="FSA3" s="80"/>
      <c r="FSB3" s="80"/>
      <c r="FSC3" s="80"/>
      <c r="FSD3" s="80"/>
      <c r="FSE3" s="80"/>
      <c r="FSF3" s="80"/>
      <c r="FSG3" s="80"/>
      <c r="FSH3" s="80"/>
      <c r="FSI3" s="80"/>
      <c r="FSJ3" s="80"/>
      <c r="FSK3" s="80"/>
      <c r="FSL3" s="80"/>
      <c r="FSM3" s="80"/>
      <c r="FSN3" s="80"/>
      <c r="FSO3" s="80"/>
      <c r="FSP3" s="80"/>
      <c r="FSQ3" s="80"/>
      <c r="FSR3" s="80"/>
      <c r="FSS3" s="80"/>
      <c r="FST3" s="80"/>
      <c r="FSU3" s="80"/>
      <c r="FSV3" s="80"/>
      <c r="FSW3" s="80"/>
      <c r="FSX3" s="80"/>
      <c r="FSY3" s="80"/>
      <c r="FSZ3" s="80"/>
      <c r="FTA3" s="80"/>
      <c r="FTB3" s="80"/>
      <c r="FTC3" s="80"/>
      <c r="FTD3" s="80"/>
      <c r="FTE3" s="80"/>
      <c r="FTF3" s="80"/>
      <c r="FTG3" s="80"/>
      <c r="FTH3" s="80"/>
      <c r="FTI3" s="80"/>
      <c r="FTJ3" s="80"/>
      <c r="FTK3" s="80"/>
      <c r="FTL3" s="80"/>
      <c r="FTM3" s="80"/>
      <c r="FTN3" s="80"/>
      <c r="FTO3" s="80"/>
      <c r="FTP3" s="80"/>
      <c r="FTQ3" s="80"/>
      <c r="FTR3" s="80"/>
      <c r="FTS3" s="80"/>
      <c r="FTT3" s="80"/>
      <c r="FTU3" s="80"/>
      <c r="FTV3" s="80"/>
      <c r="FTW3" s="80"/>
      <c r="FTX3" s="80"/>
      <c r="FTY3" s="80"/>
      <c r="FTZ3" s="80"/>
      <c r="FUA3" s="80"/>
      <c r="FUB3" s="80"/>
      <c r="FUC3" s="80"/>
      <c r="FUD3" s="80"/>
      <c r="FUE3" s="80"/>
      <c r="FUF3" s="80"/>
      <c r="FUG3" s="80"/>
      <c r="FUH3" s="80"/>
      <c r="FUI3" s="80"/>
      <c r="FUJ3" s="80"/>
      <c r="FUK3" s="80"/>
      <c r="FUL3" s="80"/>
      <c r="FUM3" s="80"/>
      <c r="FUN3" s="80"/>
      <c r="FUO3" s="80"/>
      <c r="FUP3" s="80"/>
      <c r="FUQ3" s="80"/>
      <c r="FUR3" s="80"/>
      <c r="FUS3" s="80"/>
      <c r="FUT3" s="80"/>
      <c r="FUU3" s="80"/>
      <c r="FUV3" s="80"/>
      <c r="FUW3" s="80"/>
      <c r="FUX3" s="80"/>
      <c r="FUY3" s="80"/>
      <c r="FUZ3" s="80"/>
      <c r="FVA3" s="80"/>
      <c r="FVB3" s="80"/>
      <c r="FVC3" s="80"/>
      <c r="FVD3" s="80"/>
      <c r="FVE3" s="80"/>
      <c r="FVF3" s="80"/>
      <c r="FVG3" s="80"/>
      <c r="FVH3" s="80"/>
      <c r="FVI3" s="80"/>
      <c r="FVJ3" s="80"/>
      <c r="FVK3" s="80"/>
      <c r="FVL3" s="80"/>
      <c r="FVM3" s="80"/>
      <c r="FVN3" s="80"/>
      <c r="FVO3" s="80"/>
      <c r="FVP3" s="80"/>
      <c r="FVQ3" s="80"/>
      <c r="FVR3" s="80"/>
      <c r="FVS3" s="80"/>
      <c r="FVT3" s="80"/>
      <c r="FVU3" s="80"/>
      <c r="FVV3" s="80"/>
      <c r="FVW3" s="80"/>
      <c r="FVX3" s="80"/>
      <c r="FVY3" s="80"/>
      <c r="FVZ3" s="80"/>
      <c r="FWA3" s="80"/>
      <c r="FWB3" s="80"/>
      <c r="FWC3" s="80"/>
      <c r="FWD3" s="80"/>
      <c r="FWE3" s="80"/>
      <c r="FWF3" s="80"/>
      <c r="FWG3" s="80"/>
      <c r="FWH3" s="80"/>
      <c r="FWI3" s="80"/>
      <c r="FWJ3" s="80"/>
      <c r="FWK3" s="80"/>
      <c r="FWL3" s="80"/>
      <c r="FWM3" s="80"/>
      <c r="FWN3" s="80"/>
      <c r="FWO3" s="80"/>
      <c r="FWP3" s="80"/>
      <c r="FWQ3" s="80"/>
      <c r="FWR3" s="80"/>
      <c r="FWS3" s="80"/>
      <c r="FWT3" s="80"/>
      <c r="FWU3" s="80"/>
      <c r="FWV3" s="80"/>
      <c r="FWW3" s="80"/>
      <c r="FWX3" s="80"/>
      <c r="FWY3" s="80"/>
      <c r="FWZ3" s="80"/>
      <c r="FXA3" s="80"/>
      <c r="FXB3" s="80"/>
      <c r="FXC3" s="80"/>
      <c r="FXD3" s="80"/>
      <c r="FXE3" s="80"/>
      <c r="FXF3" s="80"/>
      <c r="FXG3" s="80"/>
      <c r="FXH3" s="80"/>
      <c r="FXI3" s="80"/>
      <c r="FXJ3" s="80"/>
      <c r="FXK3" s="80"/>
      <c r="FXL3" s="80"/>
      <c r="FXM3" s="80"/>
      <c r="FXN3" s="80"/>
      <c r="FXO3" s="80"/>
      <c r="FXP3" s="80"/>
      <c r="FXQ3" s="80"/>
      <c r="FXR3" s="80"/>
      <c r="FXS3" s="80"/>
      <c r="FXT3" s="80"/>
      <c r="FXU3" s="80"/>
      <c r="FXV3" s="80"/>
      <c r="FXW3" s="80"/>
      <c r="FXX3" s="80"/>
      <c r="FXY3" s="80"/>
      <c r="FXZ3" s="80"/>
      <c r="FYA3" s="80"/>
      <c r="FYB3" s="80"/>
      <c r="FYC3" s="80"/>
      <c r="FYD3" s="80"/>
      <c r="FYE3" s="80"/>
      <c r="FYF3" s="80"/>
      <c r="FYG3" s="80"/>
      <c r="FYH3" s="80"/>
      <c r="FYI3" s="80"/>
      <c r="FYJ3" s="80"/>
      <c r="FYK3" s="80"/>
      <c r="FYL3" s="80"/>
      <c r="FYM3" s="80"/>
      <c r="FYN3" s="80"/>
      <c r="FYO3" s="80"/>
      <c r="FYP3" s="80"/>
      <c r="FYQ3" s="80"/>
      <c r="FYR3" s="80"/>
      <c r="FYS3" s="80"/>
      <c r="FYT3" s="80"/>
      <c r="FYU3" s="80"/>
      <c r="FYV3" s="80"/>
      <c r="FYW3" s="80"/>
      <c r="FYX3" s="80"/>
      <c r="FYY3" s="80"/>
      <c r="FYZ3" s="80"/>
      <c r="FZA3" s="80"/>
      <c r="FZB3" s="80"/>
      <c r="FZC3" s="80"/>
      <c r="FZD3" s="80"/>
      <c r="FZE3" s="80"/>
      <c r="FZF3" s="80"/>
      <c r="FZG3" s="80"/>
      <c r="FZH3" s="80"/>
      <c r="FZI3" s="80"/>
      <c r="FZJ3" s="80"/>
      <c r="FZK3" s="80"/>
      <c r="FZL3" s="80"/>
      <c r="FZM3" s="80"/>
      <c r="FZN3" s="80"/>
      <c r="FZO3" s="80"/>
      <c r="FZP3" s="80"/>
      <c r="FZQ3" s="80"/>
      <c r="FZR3" s="80"/>
      <c r="FZS3" s="80"/>
      <c r="FZT3" s="80"/>
      <c r="FZU3" s="80"/>
      <c r="FZV3" s="80"/>
      <c r="FZW3" s="80"/>
      <c r="FZX3" s="80"/>
      <c r="FZY3" s="80"/>
      <c r="FZZ3" s="80"/>
      <c r="GAA3" s="80"/>
      <c r="GAB3" s="80"/>
      <c r="GAC3" s="80"/>
      <c r="GAD3" s="80"/>
      <c r="GAE3" s="80"/>
      <c r="GAF3" s="80"/>
      <c r="GAG3" s="80"/>
      <c r="GAH3" s="80"/>
      <c r="GAI3" s="80"/>
      <c r="GAJ3" s="80"/>
      <c r="GAK3" s="80"/>
      <c r="GAL3" s="80"/>
      <c r="GAM3" s="80"/>
      <c r="GAN3" s="80"/>
      <c r="GAO3" s="80"/>
      <c r="GAP3" s="80"/>
      <c r="GAQ3" s="80"/>
      <c r="GAR3" s="80"/>
      <c r="GAS3" s="80"/>
      <c r="GAT3" s="80"/>
      <c r="GAU3" s="80"/>
      <c r="GAV3" s="80"/>
      <c r="GAW3" s="80"/>
      <c r="GAX3" s="80"/>
      <c r="GAY3" s="80"/>
      <c r="GAZ3" s="80"/>
      <c r="GBA3" s="80"/>
      <c r="GBB3" s="80"/>
      <c r="GBC3" s="80"/>
      <c r="GBD3" s="80"/>
      <c r="GBE3" s="80"/>
      <c r="GBF3" s="80"/>
      <c r="GBG3" s="80"/>
      <c r="GBH3" s="80"/>
      <c r="GBI3" s="80"/>
      <c r="GBJ3" s="80"/>
      <c r="GBK3" s="80"/>
      <c r="GBL3" s="80"/>
      <c r="GBM3" s="80"/>
      <c r="GBN3" s="80"/>
      <c r="GBO3" s="80"/>
      <c r="GBP3" s="80"/>
      <c r="GBQ3" s="80"/>
      <c r="GBR3" s="80"/>
      <c r="GBS3" s="80"/>
      <c r="GBT3" s="80"/>
      <c r="GBU3" s="80"/>
      <c r="GBV3" s="80"/>
      <c r="GBW3" s="80"/>
      <c r="GBX3" s="80"/>
      <c r="GBY3" s="80"/>
      <c r="GBZ3" s="80"/>
      <c r="GCA3" s="80"/>
      <c r="GCB3" s="80"/>
      <c r="GCC3" s="80"/>
      <c r="GCD3" s="80"/>
      <c r="GCE3" s="80"/>
      <c r="GCF3" s="80"/>
      <c r="GCG3" s="80"/>
      <c r="GCH3" s="80"/>
      <c r="GCI3" s="80"/>
      <c r="GCJ3" s="80"/>
      <c r="GCK3" s="80"/>
      <c r="GCL3" s="80"/>
      <c r="GCM3" s="80"/>
      <c r="GCN3" s="80"/>
      <c r="GCO3" s="80"/>
      <c r="GCP3" s="80"/>
      <c r="GCQ3" s="80"/>
      <c r="GCR3" s="80"/>
      <c r="GCS3" s="80"/>
      <c r="GCT3" s="80"/>
      <c r="GCU3" s="80"/>
      <c r="GCV3" s="80"/>
      <c r="GCW3" s="80"/>
      <c r="GCX3" s="80"/>
      <c r="GCY3" s="80"/>
      <c r="GCZ3" s="80"/>
      <c r="GDA3" s="80"/>
      <c r="GDB3" s="80"/>
      <c r="GDC3" s="80"/>
      <c r="GDD3" s="80"/>
      <c r="GDE3" s="80"/>
      <c r="GDF3" s="80"/>
      <c r="GDG3" s="80"/>
      <c r="GDH3" s="80"/>
      <c r="GDI3" s="80"/>
      <c r="GDJ3" s="80"/>
      <c r="GDK3" s="80"/>
      <c r="GDL3" s="80"/>
      <c r="GDM3" s="80"/>
      <c r="GDN3" s="80"/>
      <c r="GDO3" s="80"/>
      <c r="GDP3" s="80"/>
      <c r="GDQ3" s="80"/>
      <c r="GDR3" s="80"/>
      <c r="GDS3" s="80"/>
      <c r="GDT3" s="80"/>
      <c r="GDU3" s="80"/>
      <c r="GDV3" s="80"/>
      <c r="GDW3" s="80"/>
      <c r="GDX3" s="80"/>
      <c r="GDY3" s="80"/>
      <c r="GDZ3" s="80"/>
      <c r="GEA3" s="80"/>
      <c r="GEB3" s="80"/>
      <c r="GEC3" s="80"/>
      <c r="GED3" s="80"/>
      <c r="GEE3" s="80"/>
      <c r="GEF3" s="80"/>
      <c r="GEG3" s="80"/>
      <c r="GEH3" s="80"/>
      <c r="GEI3" s="80"/>
      <c r="GEJ3" s="80"/>
      <c r="GEK3" s="80"/>
      <c r="GEL3" s="80"/>
      <c r="GEM3" s="80"/>
      <c r="GEN3" s="80"/>
      <c r="GEO3" s="80"/>
      <c r="GEP3" s="80"/>
      <c r="GEQ3" s="80"/>
      <c r="GER3" s="80"/>
      <c r="GES3" s="80"/>
      <c r="GET3" s="80"/>
      <c r="GEU3" s="80"/>
      <c r="GEV3" s="80"/>
      <c r="GEW3" s="80"/>
      <c r="GEX3" s="80"/>
      <c r="GEY3" s="80"/>
      <c r="GEZ3" s="80"/>
      <c r="GFA3" s="80"/>
      <c r="GFB3" s="80"/>
      <c r="GFC3" s="80"/>
      <c r="GFD3" s="80"/>
      <c r="GFE3" s="80"/>
      <c r="GFF3" s="80"/>
      <c r="GFG3" s="80"/>
      <c r="GFH3" s="80"/>
      <c r="GFI3" s="80"/>
      <c r="GFJ3" s="80"/>
      <c r="GFK3" s="80"/>
      <c r="GFL3" s="80"/>
      <c r="GFM3" s="80"/>
      <c r="GFN3" s="80"/>
      <c r="GFO3" s="80"/>
      <c r="GFP3" s="80"/>
      <c r="GFQ3" s="80"/>
      <c r="GFR3" s="80"/>
      <c r="GFS3" s="80"/>
      <c r="GFT3" s="80"/>
      <c r="GFU3" s="80"/>
      <c r="GFV3" s="80"/>
      <c r="GFW3" s="80"/>
      <c r="GFX3" s="80"/>
      <c r="GFY3" s="80"/>
      <c r="GFZ3" s="80"/>
      <c r="GGA3" s="80"/>
      <c r="GGB3" s="80"/>
      <c r="GGC3" s="80"/>
      <c r="GGD3" s="80"/>
      <c r="GGE3" s="80"/>
      <c r="GGF3" s="80"/>
      <c r="GGG3" s="80"/>
      <c r="GGH3" s="80"/>
      <c r="GGI3" s="80"/>
      <c r="GGJ3" s="80"/>
      <c r="GGK3" s="80"/>
      <c r="GGL3" s="80"/>
      <c r="GGM3" s="80"/>
      <c r="GGN3" s="80"/>
      <c r="GGO3" s="80"/>
      <c r="GGP3" s="80"/>
      <c r="GGQ3" s="80"/>
      <c r="GGR3" s="80"/>
      <c r="GGS3" s="80"/>
      <c r="GGT3" s="80"/>
      <c r="GGU3" s="80"/>
      <c r="GGV3" s="80"/>
      <c r="GGW3" s="80"/>
      <c r="GGX3" s="80"/>
      <c r="GGY3" s="80"/>
      <c r="GGZ3" s="80"/>
      <c r="GHA3" s="80"/>
      <c r="GHB3" s="80"/>
      <c r="GHC3" s="80"/>
      <c r="GHD3" s="80"/>
      <c r="GHE3" s="80"/>
      <c r="GHF3" s="80"/>
      <c r="GHG3" s="80"/>
      <c r="GHH3" s="80"/>
      <c r="GHI3" s="80"/>
      <c r="GHJ3" s="80"/>
      <c r="GHK3" s="80"/>
      <c r="GHL3" s="80"/>
      <c r="GHM3" s="80"/>
      <c r="GHN3" s="80"/>
      <c r="GHO3" s="80"/>
      <c r="GHP3" s="80"/>
      <c r="GHQ3" s="80"/>
      <c r="GHR3" s="80"/>
      <c r="GHS3" s="80"/>
      <c r="GHT3" s="80"/>
      <c r="GHU3" s="80"/>
      <c r="GHV3" s="80"/>
      <c r="GHW3" s="80"/>
      <c r="GHX3" s="80"/>
      <c r="GHY3" s="80"/>
      <c r="GHZ3" s="80"/>
      <c r="GIA3" s="80"/>
      <c r="GIB3" s="80"/>
      <c r="GIC3" s="80"/>
      <c r="GID3" s="80"/>
      <c r="GIE3" s="80"/>
      <c r="GIF3" s="80"/>
      <c r="GIG3" s="80"/>
      <c r="GIH3" s="80"/>
      <c r="GII3" s="80"/>
      <c r="GIJ3" s="80"/>
      <c r="GIK3" s="80"/>
      <c r="GIL3" s="80"/>
      <c r="GIM3" s="80"/>
      <c r="GIN3" s="80"/>
      <c r="GIO3" s="80"/>
      <c r="GIP3" s="80"/>
      <c r="GIQ3" s="80"/>
      <c r="GIR3" s="80"/>
      <c r="GIS3" s="80"/>
      <c r="GIT3" s="80"/>
      <c r="GIU3" s="80"/>
      <c r="GIV3" s="80"/>
      <c r="GIW3" s="80"/>
      <c r="GIX3" s="80"/>
      <c r="GIY3" s="80"/>
      <c r="GIZ3" s="80"/>
      <c r="GJA3" s="80"/>
      <c r="GJB3" s="80"/>
      <c r="GJC3" s="80"/>
      <c r="GJD3" s="80"/>
      <c r="GJE3" s="80"/>
      <c r="GJF3" s="80"/>
      <c r="GJG3" s="80"/>
      <c r="GJH3" s="80"/>
      <c r="GJI3" s="80"/>
      <c r="GJJ3" s="80"/>
      <c r="GJK3" s="80"/>
      <c r="GJL3" s="80"/>
      <c r="GJM3" s="80"/>
      <c r="GJN3" s="80"/>
      <c r="GJO3" s="80"/>
      <c r="GJP3" s="80"/>
      <c r="GJQ3" s="80"/>
      <c r="GJR3" s="80"/>
      <c r="GJS3" s="80"/>
      <c r="GJT3" s="80"/>
      <c r="GJU3" s="80"/>
      <c r="GJV3" s="80"/>
      <c r="GJW3" s="80"/>
      <c r="GJX3" s="80"/>
      <c r="GJY3" s="80"/>
      <c r="GJZ3" s="80"/>
      <c r="GKA3" s="80"/>
      <c r="GKB3" s="80"/>
      <c r="GKC3" s="80"/>
      <c r="GKD3" s="80"/>
      <c r="GKE3" s="80"/>
      <c r="GKF3" s="80"/>
      <c r="GKG3" s="80"/>
      <c r="GKH3" s="80"/>
      <c r="GKI3" s="80"/>
      <c r="GKJ3" s="80"/>
      <c r="GKK3" s="80"/>
      <c r="GKL3" s="80"/>
      <c r="GKM3" s="80"/>
      <c r="GKN3" s="80"/>
      <c r="GKO3" s="80"/>
      <c r="GKP3" s="80"/>
      <c r="GKQ3" s="80"/>
      <c r="GKR3" s="80"/>
      <c r="GKS3" s="80"/>
      <c r="GKT3" s="80"/>
      <c r="GKU3" s="80"/>
      <c r="GKV3" s="80"/>
      <c r="GKW3" s="80"/>
      <c r="GKX3" s="80"/>
      <c r="GKY3" s="80"/>
      <c r="GKZ3" s="80"/>
      <c r="GLA3" s="80"/>
      <c r="GLB3" s="80"/>
      <c r="GLC3" s="80"/>
      <c r="GLD3" s="80"/>
      <c r="GLE3" s="80"/>
      <c r="GLF3" s="80"/>
      <c r="GLG3" s="80"/>
      <c r="GLH3" s="80"/>
      <c r="GLI3" s="80"/>
      <c r="GLJ3" s="80"/>
      <c r="GLK3" s="80"/>
      <c r="GLL3" s="80"/>
      <c r="GLM3" s="80"/>
      <c r="GLN3" s="80"/>
      <c r="GLO3" s="80"/>
      <c r="GLP3" s="80"/>
      <c r="GLQ3" s="80"/>
      <c r="GLR3" s="80"/>
      <c r="GLS3" s="80"/>
      <c r="GLT3" s="80"/>
      <c r="GLU3" s="80"/>
      <c r="GLV3" s="80"/>
      <c r="GLW3" s="80"/>
      <c r="GLX3" s="80"/>
      <c r="GLY3" s="80"/>
      <c r="GLZ3" s="80"/>
      <c r="GMA3" s="80"/>
      <c r="GMB3" s="80"/>
      <c r="GMC3" s="80"/>
      <c r="GMD3" s="80"/>
      <c r="GME3" s="80"/>
      <c r="GMF3" s="80"/>
      <c r="GMG3" s="80"/>
      <c r="GMH3" s="80"/>
      <c r="GMI3" s="80"/>
      <c r="GMJ3" s="80"/>
      <c r="GMK3" s="80"/>
      <c r="GML3" s="80"/>
      <c r="GMM3" s="80"/>
      <c r="GMN3" s="80"/>
      <c r="GMO3" s="80"/>
      <c r="GMP3" s="80"/>
      <c r="GMQ3" s="80"/>
      <c r="GMR3" s="80"/>
      <c r="GMS3" s="80"/>
      <c r="GMT3" s="80"/>
      <c r="GMU3" s="80"/>
      <c r="GMV3" s="80"/>
      <c r="GMW3" s="80"/>
      <c r="GMX3" s="80"/>
      <c r="GMY3" s="80"/>
      <c r="GMZ3" s="80"/>
      <c r="GNA3" s="80"/>
      <c r="GNB3" s="80"/>
      <c r="GNC3" s="80"/>
      <c r="GND3" s="80"/>
      <c r="GNE3" s="80"/>
      <c r="GNF3" s="80"/>
      <c r="GNG3" s="80"/>
      <c r="GNH3" s="80"/>
      <c r="GNI3" s="80"/>
      <c r="GNJ3" s="80"/>
      <c r="GNK3" s="80"/>
      <c r="GNL3" s="80"/>
      <c r="GNM3" s="80"/>
      <c r="GNN3" s="80"/>
      <c r="GNO3" s="80"/>
      <c r="GNP3" s="80"/>
      <c r="GNQ3" s="80"/>
      <c r="GNR3" s="80"/>
      <c r="GNS3" s="80"/>
      <c r="GNT3" s="80"/>
      <c r="GNU3" s="80"/>
      <c r="GNV3" s="80"/>
      <c r="GNW3" s="80"/>
      <c r="GNX3" s="80"/>
      <c r="GNY3" s="80"/>
      <c r="GNZ3" s="80"/>
      <c r="GOA3" s="80"/>
      <c r="GOB3" s="80"/>
      <c r="GOC3" s="80"/>
      <c r="GOD3" s="80"/>
      <c r="GOE3" s="80"/>
      <c r="GOF3" s="80"/>
      <c r="GOG3" s="80"/>
      <c r="GOH3" s="80"/>
      <c r="GOI3" s="80"/>
      <c r="GOJ3" s="80"/>
      <c r="GOK3" s="80"/>
      <c r="GOL3" s="80"/>
      <c r="GOM3" s="80"/>
      <c r="GON3" s="80"/>
      <c r="GOO3" s="80"/>
      <c r="GOP3" s="80"/>
      <c r="GOQ3" s="80"/>
      <c r="GOR3" s="80"/>
      <c r="GOS3" s="80"/>
      <c r="GOT3" s="80"/>
      <c r="GOU3" s="80"/>
      <c r="GOV3" s="80"/>
      <c r="GOW3" s="80"/>
      <c r="GOX3" s="80"/>
      <c r="GOY3" s="80"/>
      <c r="GOZ3" s="80"/>
      <c r="GPA3" s="80"/>
      <c r="GPB3" s="80"/>
      <c r="GPC3" s="80"/>
      <c r="GPD3" s="80"/>
      <c r="GPE3" s="80"/>
      <c r="GPF3" s="80"/>
      <c r="GPG3" s="80"/>
      <c r="GPH3" s="80"/>
      <c r="GPI3" s="80"/>
      <c r="GPJ3" s="80"/>
      <c r="GPK3" s="80"/>
      <c r="GPL3" s="80"/>
      <c r="GPM3" s="80"/>
      <c r="GPN3" s="80"/>
      <c r="GPO3" s="80"/>
      <c r="GPP3" s="80"/>
      <c r="GPQ3" s="80"/>
      <c r="GPR3" s="80"/>
      <c r="GPS3" s="80"/>
      <c r="GPT3" s="80"/>
      <c r="GPU3" s="80"/>
      <c r="GPV3" s="80"/>
      <c r="GPW3" s="80"/>
      <c r="GPX3" s="80"/>
      <c r="GPY3" s="80"/>
      <c r="GPZ3" s="80"/>
      <c r="GQA3" s="80"/>
      <c r="GQB3" s="80"/>
      <c r="GQC3" s="80"/>
      <c r="GQD3" s="80"/>
      <c r="GQE3" s="80"/>
      <c r="GQF3" s="80"/>
      <c r="GQG3" s="80"/>
      <c r="GQH3" s="80"/>
      <c r="GQI3" s="80"/>
      <c r="GQJ3" s="80"/>
      <c r="GQK3" s="80"/>
      <c r="GQL3" s="80"/>
      <c r="GQM3" s="80"/>
      <c r="GQN3" s="80"/>
      <c r="GQO3" s="80"/>
      <c r="GQP3" s="80"/>
      <c r="GQQ3" s="80"/>
      <c r="GQR3" s="80"/>
      <c r="GQS3" s="80"/>
      <c r="GQT3" s="80"/>
      <c r="GQU3" s="80"/>
      <c r="GQV3" s="80"/>
      <c r="GQW3" s="80"/>
      <c r="GQX3" s="80"/>
      <c r="GQY3" s="80"/>
      <c r="GQZ3" s="80"/>
      <c r="GRA3" s="80"/>
      <c r="GRB3" s="80"/>
      <c r="GRC3" s="80"/>
      <c r="GRD3" s="80"/>
      <c r="GRE3" s="80"/>
      <c r="GRF3" s="80"/>
      <c r="GRG3" s="80"/>
      <c r="GRH3" s="80"/>
      <c r="GRI3" s="80"/>
      <c r="GRJ3" s="80"/>
      <c r="GRK3" s="80"/>
      <c r="GRL3" s="80"/>
      <c r="GRM3" s="80"/>
      <c r="GRN3" s="80"/>
      <c r="GRO3" s="80"/>
      <c r="GRP3" s="80"/>
      <c r="GRQ3" s="80"/>
      <c r="GRR3" s="80"/>
      <c r="GRS3" s="80"/>
      <c r="GRT3" s="80"/>
      <c r="GRU3" s="80"/>
      <c r="GRV3" s="80"/>
      <c r="GRW3" s="80"/>
      <c r="GRX3" s="80"/>
      <c r="GRY3" s="80"/>
      <c r="GRZ3" s="80"/>
      <c r="GSA3" s="80"/>
      <c r="GSB3" s="80"/>
      <c r="GSC3" s="80"/>
      <c r="GSD3" s="80"/>
      <c r="GSE3" s="80"/>
      <c r="GSF3" s="80"/>
      <c r="GSG3" s="80"/>
      <c r="GSH3" s="80"/>
      <c r="GSI3" s="80"/>
      <c r="GSJ3" s="80"/>
      <c r="GSK3" s="80"/>
      <c r="GSL3" s="80"/>
      <c r="GSM3" s="80"/>
      <c r="GSN3" s="80"/>
      <c r="GSO3" s="80"/>
      <c r="GSP3" s="80"/>
      <c r="GSQ3" s="80"/>
      <c r="GSR3" s="80"/>
      <c r="GSS3" s="80"/>
      <c r="GST3" s="80"/>
      <c r="GSU3" s="80"/>
      <c r="GSV3" s="80"/>
      <c r="GSW3" s="80"/>
      <c r="GSX3" s="80"/>
      <c r="GSY3" s="80"/>
      <c r="GSZ3" s="80"/>
      <c r="GTA3" s="80"/>
      <c r="GTB3" s="80"/>
      <c r="GTC3" s="80"/>
      <c r="GTD3" s="80"/>
      <c r="GTE3" s="80"/>
      <c r="GTF3" s="80"/>
      <c r="GTG3" s="80"/>
      <c r="GTH3" s="80"/>
      <c r="GTI3" s="80"/>
      <c r="GTJ3" s="80"/>
      <c r="GTK3" s="80"/>
      <c r="GTL3" s="80"/>
      <c r="GTM3" s="80"/>
      <c r="GTN3" s="80"/>
      <c r="GTO3" s="80"/>
      <c r="GTP3" s="80"/>
      <c r="GTQ3" s="80"/>
      <c r="GTR3" s="80"/>
      <c r="GTS3" s="80"/>
      <c r="GTT3" s="80"/>
      <c r="GTU3" s="80"/>
      <c r="GTV3" s="80"/>
      <c r="GTW3" s="80"/>
      <c r="GTX3" s="80"/>
      <c r="GTY3" s="80"/>
      <c r="GTZ3" s="80"/>
      <c r="GUA3" s="80"/>
      <c r="GUB3" s="80"/>
      <c r="GUC3" s="80"/>
      <c r="GUD3" s="80"/>
      <c r="GUE3" s="80"/>
      <c r="GUF3" s="80"/>
      <c r="GUG3" s="80"/>
      <c r="GUH3" s="80"/>
      <c r="GUI3" s="80"/>
      <c r="GUJ3" s="80"/>
      <c r="GUK3" s="80"/>
      <c r="GUL3" s="80"/>
      <c r="GUM3" s="80"/>
      <c r="GUN3" s="80"/>
      <c r="GUO3" s="80"/>
      <c r="GUP3" s="80"/>
      <c r="GUQ3" s="80"/>
      <c r="GUR3" s="80"/>
      <c r="GUS3" s="80"/>
      <c r="GUT3" s="80"/>
      <c r="GUU3" s="80"/>
      <c r="GUV3" s="80"/>
      <c r="GUW3" s="80"/>
      <c r="GUX3" s="80"/>
      <c r="GUY3" s="80"/>
      <c r="GUZ3" s="80"/>
      <c r="GVA3" s="80"/>
      <c r="GVB3" s="80"/>
      <c r="GVC3" s="80"/>
      <c r="GVD3" s="80"/>
      <c r="GVE3" s="80"/>
      <c r="GVF3" s="80"/>
      <c r="GVG3" s="80"/>
      <c r="GVH3" s="80"/>
      <c r="GVI3" s="80"/>
      <c r="GVJ3" s="80"/>
      <c r="GVK3" s="80"/>
      <c r="GVL3" s="80"/>
      <c r="GVM3" s="80"/>
      <c r="GVN3" s="80"/>
      <c r="GVO3" s="80"/>
      <c r="GVP3" s="80"/>
      <c r="GVQ3" s="80"/>
      <c r="GVR3" s="80"/>
      <c r="GVS3" s="80"/>
      <c r="GVT3" s="80"/>
      <c r="GVU3" s="80"/>
      <c r="GVV3" s="80"/>
      <c r="GVW3" s="80"/>
      <c r="GVX3" s="80"/>
      <c r="GVY3" s="80"/>
      <c r="GVZ3" s="80"/>
      <c r="GWA3" s="80"/>
      <c r="GWB3" s="80"/>
      <c r="GWC3" s="80"/>
      <c r="GWD3" s="80"/>
      <c r="GWE3" s="80"/>
      <c r="GWF3" s="80"/>
      <c r="GWG3" s="80"/>
      <c r="GWH3" s="80"/>
      <c r="GWI3" s="80"/>
      <c r="GWJ3" s="80"/>
      <c r="GWK3" s="80"/>
      <c r="GWL3" s="80"/>
      <c r="GWM3" s="80"/>
      <c r="GWN3" s="80"/>
      <c r="GWO3" s="80"/>
      <c r="GWP3" s="80"/>
      <c r="GWQ3" s="80"/>
      <c r="GWR3" s="80"/>
      <c r="GWS3" s="80"/>
      <c r="GWT3" s="80"/>
      <c r="GWU3" s="80"/>
      <c r="GWV3" s="80"/>
      <c r="GWW3" s="80"/>
      <c r="GWX3" s="80"/>
      <c r="GWY3" s="80"/>
      <c r="GWZ3" s="80"/>
      <c r="GXA3" s="80"/>
      <c r="GXB3" s="80"/>
      <c r="GXC3" s="80"/>
      <c r="GXD3" s="80"/>
      <c r="GXE3" s="80"/>
      <c r="GXF3" s="80"/>
      <c r="GXG3" s="80"/>
      <c r="GXH3" s="80"/>
      <c r="GXI3" s="80"/>
      <c r="GXJ3" s="80"/>
      <c r="GXK3" s="80"/>
      <c r="GXL3" s="80"/>
      <c r="GXM3" s="80"/>
      <c r="GXN3" s="80"/>
      <c r="GXO3" s="80"/>
      <c r="GXP3" s="80"/>
      <c r="GXQ3" s="80"/>
      <c r="GXR3" s="80"/>
      <c r="GXS3" s="80"/>
      <c r="GXT3" s="80"/>
      <c r="GXU3" s="80"/>
      <c r="GXV3" s="80"/>
      <c r="GXW3" s="80"/>
      <c r="GXX3" s="80"/>
      <c r="GXY3" s="80"/>
      <c r="GXZ3" s="80"/>
      <c r="GYA3" s="80"/>
      <c r="GYB3" s="80"/>
      <c r="GYC3" s="80"/>
      <c r="GYD3" s="80"/>
      <c r="GYE3" s="80"/>
      <c r="GYF3" s="80"/>
      <c r="GYG3" s="80"/>
      <c r="GYH3" s="80"/>
      <c r="GYI3" s="80"/>
      <c r="GYJ3" s="80"/>
      <c r="GYK3" s="80"/>
      <c r="GYL3" s="80"/>
      <c r="GYM3" s="80"/>
      <c r="GYN3" s="80"/>
      <c r="GYO3" s="80"/>
      <c r="GYP3" s="80"/>
      <c r="GYQ3" s="80"/>
      <c r="GYR3" s="80"/>
      <c r="GYS3" s="80"/>
      <c r="GYT3" s="80"/>
      <c r="GYU3" s="80"/>
      <c r="GYV3" s="80"/>
      <c r="GYW3" s="80"/>
      <c r="GYX3" s="80"/>
      <c r="GYY3" s="80"/>
      <c r="GYZ3" s="80"/>
      <c r="GZA3" s="80"/>
      <c r="GZB3" s="80"/>
      <c r="GZC3" s="80"/>
      <c r="GZD3" s="80"/>
      <c r="GZE3" s="80"/>
      <c r="GZF3" s="80"/>
      <c r="GZG3" s="80"/>
      <c r="GZH3" s="80"/>
      <c r="GZI3" s="80"/>
      <c r="GZJ3" s="80"/>
      <c r="GZK3" s="80"/>
      <c r="GZL3" s="80"/>
      <c r="GZM3" s="80"/>
      <c r="GZN3" s="80"/>
      <c r="GZO3" s="80"/>
      <c r="GZP3" s="80"/>
      <c r="GZQ3" s="80"/>
      <c r="GZR3" s="80"/>
      <c r="GZS3" s="80"/>
      <c r="GZT3" s="80"/>
      <c r="GZU3" s="80"/>
      <c r="GZV3" s="80"/>
      <c r="GZW3" s="80"/>
      <c r="GZX3" s="80"/>
      <c r="GZY3" s="80"/>
      <c r="GZZ3" s="80"/>
      <c r="HAA3" s="80"/>
      <c r="HAB3" s="80"/>
      <c r="HAC3" s="80"/>
      <c r="HAD3" s="80"/>
      <c r="HAE3" s="80"/>
      <c r="HAF3" s="80"/>
      <c r="HAG3" s="80"/>
      <c r="HAH3" s="80"/>
      <c r="HAI3" s="80"/>
      <c r="HAJ3" s="80"/>
      <c r="HAK3" s="80"/>
      <c r="HAL3" s="80"/>
      <c r="HAM3" s="80"/>
      <c r="HAN3" s="80"/>
      <c r="HAO3" s="80"/>
      <c r="HAP3" s="80"/>
      <c r="HAQ3" s="80"/>
      <c r="HAR3" s="80"/>
      <c r="HAS3" s="80"/>
      <c r="HAT3" s="80"/>
      <c r="HAU3" s="80"/>
      <c r="HAV3" s="80"/>
      <c r="HAW3" s="80"/>
      <c r="HAX3" s="80"/>
      <c r="HAY3" s="80"/>
      <c r="HAZ3" s="80"/>
      <c r="HBA3" s="80"/>
      <c r="HBB3" s="80"/>
      <c r="HBC3" s="80"/>
      <c r="HBD3" s="80"/>
      <c r="HBE3" s="80"/>
      <c r="HBF3" s="80"/>
      <c r="HBG3" s="80"/>
      <c r="HBH3" s="80"/>
      <c r="HBI3" s="80"/>
      <c r="HBJ3" s="80"/>
      <c r="HBK3" s="80"/>
      <c r="HBL3" s="80"/>
      <c r="HBM3" s="80"/>
      <c r="HBN3" s="80"/>
      <c r="HBO3" s="80"/>
      <c r="HBP3" s="80"/>
      <c r="HBQ3" s="80"/>
      <c r="HBR3" s="80"/>
      <c r="HBS3" s="80"/>
      <c r="HBT3" s="80"/>
      <c r="HBU3" s="80"/>
      <c r="HBV3" s="80"/>
      <c r="HBW3" s="80"/>
      <c r="HBX3" s="80"/>
      <c r="HBY3" s="80"/>
      <c r="HBZ3" s="80"/>
      <c r="HCA3" s="80"/>
      <c r="HCB3" s="80"/>
      <c r="HCC3" s="80"/>
      <c r="HCD3" s="80"/>
      <c r="HCE3" s="80"/>
      <c r="HCF3" s="80"/>
      <c r="HCG3" s="80"/>
      <c r="HCH3" s="80"/>
      <c r="HCI3" s="80"/>
      <c r="HCJ3" s="80"/>
      <c r="HCK3" s="80"/>
      <c r="HCL3" s="80"/>
      <c r="HCM3" s="80"/>
      <c r="HCN3" s="80"/>
      <c r="HCO3" s="80"/>
      <c r="HCP3" s="80"/>
      <c r="HCQ3" s="80"/>
      <c r="HCR3" s="80"/>
      <c r="HCS3" s="80"/>
      <c r="HCT3" s="80"/>
      <c r="HCU3" s="80"/>
      <c r="HCV3" s="80"/>
      <c r="HCW3" s="80"/>
      <c r="HCX3" s="80"/>
      <c r="HCY3" s="80"/>
      <c r="HCZ3" s="80"/>
      <c r="HDA3" s="80"/>
      <c r="HDB3" s="80"/>
      <c r="HDC3" s="80"/>
      <c r="HDD3" s="80"/>
      <c r="HDE3" s="80"/>
      <c r="HDF3" s="80"/>
      <c r="HDG3" s="80"/>
      <c r="HDH3" s="80"/>
      <c r="HDI3" s="80"/>
      <c r="HDJ3" s="80"/>
      <c r="HDK3" s="80"/>
      <c r="HDL3" s="80"/>
      <c r="HDM3" s="80"/>
      <c r="HDN3" s="80"/>
      <c r="HDO3" s="80"/>
      <c r="HDP3" s="80"/>
      <c r="HDQ3" s="80"/>
      <c r="HDR3" s="80"/>
      <c r="HDS3" s="80"/>
      <c r="HDT3" s="80"/>
      <c r="HDU3" s="80"/>
      <c r="HDV3" s="80"/>
      <c r="HDW3" s="80"/>
      <c r="HDX3" s="80"/>
      <c r="HDY3" s="80"/>
      <c r="HDZ3" s="80"/>
      <c r="HEA3" s="80"/>
      <c r="HEB3" s="80"/>
      <c r="HEC3" s="80"/>
      <c r="HED3" s="80"/>
      <c r="HEE3" s="80"/>
      <c r="HEF3" s="80"/>
      <c r="HEG3" s="80"/>
      <c r="HEH3" s="80"/>
      <c r="HEI3" s="80"/>
      <c r="HEJ3" s="80"/>
      <c r="HEK3" s="80"/>
      <c r="HEL3" s="80"/>
      <c r="HEM3" s="80"/>
      <c r="HEN3" s="80"/>
      <c r="HEO3" s="80"/>
      <c r="HEP3" s="80"/>
      <c r="HEQ3" s="80"/>
      <c r="HER3" s="80"/>
      <c r="HES3" s="80"/>
      <c r="HET3" s="80"/>
      <c r="HEU3" s="80"/>
      <c r="HEV3" s="80"/>
      <c r="HEW3" s="80"/>
      <c r="HEX3" s="80"/>
      <c r="HEY3" s="80"/>
      <c r="HEZ3" s="80"/>
      <c r="HFA3" s="80"/>
      <c r="HFB3" s="80"/>
      <c r="HFC3" s="80"/>
      <c r="HFD3" s="80"/>
      <c r="HFE3" s="80"/>
      <c r="HFF3" s="80"/>
      <c r="HFG3" s="80"/>
      <c r="HFH3" s="80"/>
      <c r="HFI3" s="80"/>
      <c r="HFJ3" s="80"/>
      <c r="HFK3" s="80"/>
      <c r="HFL3" s="80"/>
      <c r="HFM3" s="80"/>
      <c r="HFN3" s="80"/>
      <c r="HFO3" s="80"/>
      <c r="HFP3" s="80"/>
      <c r="HFQ3" s="80"/>
      <c r="HFR3" s="80"/>
      <c r="HFS3" s="80"/>
      <c r="HFT3" s="80"/>
      <c r="HFU3" s="80"/>
      <c r="HFV3" s="80"/>
      <c r="HFW3" s="80"/>
      <c r="HFX3" s="80"/>
      <c r="HFY3" s="80"/>
      <c r="HFZ3" s="80"/>
      <c r="HGA3" s="80"/>
      <c r="HGB3" s="80"/>
      <c r="HGC3" s="80"/>
      <c r="HGD3" s="80"/>
      <c r="HGE3" s="80"/>
      <c r="HGF3" s="80"/>
      <c r="HGG3" s="80"/>
      <c r="HGH3" s="80"/>
      <c r="HGI3" s="80"/>
      <c r="HGJ3" s="80"/>
      <c r="HGK3" s="80"/>
      <c r="HGL3" s="80"/>
      <c r="HGM3" s="80"/>
      <c r="HGN3" s="80"/>
      <c r="HGO3" s="80"/>
      <c r="HGP3" s="80"/>
      <c r="HGQ3" s="80"/>
      <c r="HGR3" s="80"/>
      <c r="HGS3" s="80"/>
      <c r="HGT3" s="80"/>
      <c r="HGU3" s="80"/>
      <c r="HGV3" s="80"/>
      <c r="HGW3" s="80"/>
      <c r="HGX3" s="80"/>
      <c r="HGY3" s="80"/>
      <c r="HGZ3" s="80"/>
      <c r="HHA3" s="80"/>
      <c r="HHB3" s="80"/>
      <c r="HHC3" s="80"/>
      <c r="HHD3" s="80"/>
      <c r="HHE3" s="80"/>
      <c r="HHF3" s="80"/>
      <c r="HHG3" s="80"/>
      <c r="HHH3" s="80"/>
      <c r="HHI3" s="80"/>
      <c r="HHJ3" s="80"/>
      <c r="HHK3" s="80"/>
      <c r="HHL3" s="80"/>
      <c r="HHM3" s="80"/>
      <c r="HHN3" s="80"/>
      <c r="HHO3" s="80"/>
      <c r="HHP3" s="80"/>
      <c r="HHQ3" s="80"/>
      <c r="HHR3" s="80"/>
      <c r="HHS3" s="80"/>
      <c r="HHT3" s="80"/>
      <c r="HHU3" s="80"/>
      <c r="HHV3" s="80"/>
      <c r="HHW3" s="80"/>
      <c r="HHX3" s="80"/>
      <c r="HHY3" s="80"/>
      <c r="HHZ3" s="80"/>
      <c r="HIA3" s="80"/>
      <c r="HIB3" s="80"/>
      <c r="HIC3" s="80"/>
      <c r="HID3" s="80"/>
      <c r="HIE3" s="80"/>
      <c r="HIF3" s="80"/>
      <c r="HIG3" s="80"/>
      <c r="HIH3" s="80"/>
      <c r="HII3" s="80"/>
      <c r="HIJ3" s="80"/>
      <c r="HIK3" s="80"/>
      <c r="HIL3" s="80"/>
      <c r="HIM3" s="80"/>
      <c r="HIN3" s="80"/>
      <c r="HIO3" s="80"/>
      <c r="HIP3" s="80"/>
      <c r="HIQ3" s="80"/>
      <c r="HIR3" s="80"/>
      <c r="HIS3" s="80"/>
      <c r="HIT3" s="80"/>
      <c r="HIU3" s="80"/>
      <c r="HIV3" s="80"/>
      <c r="HIW3" s="80"/>
      <c r="HIX3" s="80"/>
      <c r="HIY3" s="80"/>
      <c r="HIZ3" s="80"/>
      <c r="HJA3" s="80"/>
      <c r="HJB3" s="80"/>
      <c r="HJC3" s="80"/>
      <c r="HJD3" s="80"/>
      <c r="HJE3" s="80"/>
      <c r="HJF3" s="80"/>
      <c r="HJG3" s="80"/>
      <c r="HJH3" s="80"/>
      <c r="HJI3" s="80"/>
      <c r="HJJ3" s="80"/>
      <c r="HJK3" s="80"/>
      <c r="HJL3" s="80"/>
      <c r="HJM3" s="80"/>
      <c r="HJN3" s="80"/>
      <c r="HJO3" s="80"/>
      <c r="HJP3" s="80"/>
      <c r="HJQ3" s="80"/>
      <c r="HJR3" s="80"/>
      <c r="HJS3" s="80"/>
      <c r="HJT3" s="80"/>
      <c r="HJU3" s="80"/>
      <c r="HJV3" s="80"/>
      <c r="HJW3" s="80"/>
      <c r="HJX3" s="80"/>
      <c r="HJY3" s="80"/>
      <c r="HJZ3" s="80"/>
      <c r="HKA3" s="80"/>
      <c r="HKB3" s="80"/>
      <c r="HKC3" s="80"/>
      <c r="HKD3" s="80"/>
      <c r="HKE3" s="80"/>
      <c r="HKF3" s="80"/>
      <c r="HKG3" s="80"/>
      <c r="HKH3" s="80"/>
      <c r="HKI3" s="80"/>
      <c r="HKJ3" s="80"/>
      <c r="HKK3" s="80"/>
      <c r="HKL3" s="80"/>
      <c r="HKM3" s="80"/>
      <c r="HKN3" s="80"/>
      <c r="HKO3" s="80"/>
      <c r="HKP3" s="80"/>
      <c r="HKQ3" s="80"/>
      <c r="HKR3" s="80"/>
      <c r="HKS3" s="80"/>
      <c r="HKT3" s="80"/>
      <c r="HKU3" s="80"/>
      <c r="HKV3" s="80"/>
      <c r="HKW3" s="80"/>
      <c r="HKX3" s="80"/>
      <c r="HKY3" s="80"/>
      <c r="HKZ3" s="80"/>
      <c r="HLA3" s="80"/>
      <c r="HLB3" s="80"/>
      <c r="HLC3" s="80"/>
      <c r="HLD3" s="80"/>
      <c r="HLE3" s="80"/>
      <c r="HLF3" s="80"/>
      <c r="HLG3" s="80"/>
      <c r="HLH3" s="80"/>
      <c r="HLI3" s="80"/>
      <c r="HLJ3" s="80"/>
      <c r="HLK3" s="80"/>
      <c r="HLL3" s="80"/>
      <c r="HLM3" s="80"/>
      <c r="HLN3" s="80"/>
      <c r="HLO3" s="80"/>
      <c r="HLP3" s="80"/>
      <c r="HLQ3" s="80"/>
      <c r="HLR3" s="80"/>
      <c r="HLS3" s="80"/>
      <c r="HLT3" s="80"/>
      <c r="HLU3" s="80"/>
      <c r="HLV3" s="80"/>
      <c r="HLW3" s="80"/>
      <c r="HLX3" s="80"/>
      <c r="HLY3" s="80"/>
      <c r="HLZ3" s="80"/>
      <c r="HMA3" s="80"/>
      <c r="HMB3" s="80"/>
      <c r="HMC3" s="80"/>
      <c r="HMD3" s="80"/>
      <c r="HME3" s="80"/>
      <c r="HMF3" s="80"/>
      <c r="HMG3" s="80"/>
      <c r="HMH3" s="80"/>
      <c r="HMI3" s="80"/>
      <c r="HMJ3" s="80"/>
      <c r="HMK3" s="80"/>
      <c r="HML3" s="80"/>
      <c r="HMM3" s="80"/>
      <c r="HMN3" s="80"/>
      <c r="HMO3" s="80"/>
      <c r="HMP3" s="80"/>
      <c r="HMQ3" s="80"/>
      <c r="HMR3" s="80"/>
      <c r="HMS3" s="80"/>
      <c r="HMT3" s="80"/>
      <c r="HMU3" s="80"/>
      <c r="HMV3" s="80"/>
      <c r="HMW3" s="80"/>
      <c r="HMX3" s="80"/>
      <c r="HMY3" s="80"/>
      <c r="HMZ3" s="80"/>
      <c r="HNA3" s="80"/>
      <c r="HNB3" s="80"/>
      <c r="HNC3" s="80"/>
      <c r="HND3" s="80"/>
      <c r="HNE3" s="80"/>
      <c r="HNF3" s="80"/>
      <c r="HNG3" s="80"/>
      <c r="HNH3" s="80"/>
      <c r="HNI3" s="80"/>
      <c r="HNJ3" s="80"/>
      <c r="HNK3" s="80"/>
      <c r="HNL3" s="80"/>
      <c r="HNM3" s="80"/>
      <c r="HNN3" s="80"/>
      <c r="HNO3" s="80"/>
      <c r="HNP3" s="80"/>
      <c r="HNQ3" s="80"/>
      <c r="HNR3" s="80"/>
      <c r="HNS3" s="80"/>
      <c r="HNT3" s="80"/>
      <c r="HNU3" s="80"/>
      <c r="HNV3" s="80"/>
      <c r="HNW3" s="80"/>
      <c r="HNX3" s="80"/>
      <c r="HNY3" s="80"/>
      <c r="HNZ3" s="80"/>
      <c r="HOA3" s="80"/>
      <c r="HOB3" s="80"/>
      <c r="HOC3" s="80"/>
      <c r="HOD3" s="80"/>
      <c r="HOE3" s="80"/>
      <c r="HOF3" s="80"/>
      <c r="HOG3" s="80"/>
      <c r="HOH3" s="80"/>
      <c r="HOI3" s="80"/>
      <c r="HOJ3" s="80"/>
      <c r="HOK3" s="80"/>
      <c r="HOL3" s="80"/>
      <c r="HOM3" s="80"/>
      <c r="HON3" s="80"/>
      <c r="HOO3" s="80"/>
      <c r="HOP3" s="80"/>
      <c r="HOQ3" s="80"/>
      <c r="HOR3" s="80"/>
      <c r="HOS3" s="80"/>
      <c r="HOT3" s="80"/>
      <c r="HOU3" s="80"/>
      <c r="HOV3" s="80"/>
      <c r="HOW3" s="80"/>
      <c r="HOX3" s="80"/>
      <c r="HOY3" s="80"/>
      <c r="HOZ3" s="80"/>
      <c r="HPA3" s="80"/>
      <c r="HPB3" s="80"/>
      <c r="HPC3" s="80"/>
      <c r="HPD3" s="80"/>
      <c r="HPE3" s="80"/>
      <c r="HPF3" s="80"/>
      <c r="HPG3" s="80"/>
      <c r="HPH3" s="80"/>
      <c r="HPI3" s="80"/>
      <c r="HPJ3" s="80"/>
      <c r="HPK3" s="80"/>
      <c r="HPL3" s="80"/>
      <c r="HPM3" s="80"/>
      <c r="HPN3" s="80"/>
      <c r="HPO3" s="80"/>
      <c r="HPP3" s="80"/>
      <c r="HPQ3" s="80"/>
      <c r="HPR3" s="80"/>
      <c r="HPS3" s="80"/>
      <c r="HPT3" s="80"/>
      <c r="HPU3" s="80"/>
      <c r="HPV3" s="80"/>
      <c r="HPW3" s="80"/>
      <c r="HPX3" s="80"/>
      <c r="HPY3" s="80"/>
      <c r="HPZ3" s="80"/>
      <c r="HQA3" s="80"/>
      <c r="HQB3" s="80"/>
      <c r="HQC3" s="80"/>
      <c r="HQD3" s="80"/>
      <c r="HQE3" s="80"/>
      <c r="HQF3" s="80"/>
      <c r="HQG3" s="80"/>
      <c r="HQH3" s="80"/>
      <c r="HQI3" s="80"/>
      <c r="HQJ3" s="80"/>
      <c r="HQK3" s="80"/>
      <c r="HQL3" s="80"/>
      <c r="HQM3" s="80"/>
      <c r="HQN3" s="80"/>
      <c r="HQO3" s="80"/>
      <c r="HQP3" s="80"/>
      <c r="HQQ3" s="80"/>
      <c r="HQR3" s="80"/>
      <c r="HQS3" s="80"/>
      <c r="HQT3" s="80"/>
      <c r="HQU3" s="80"/>
      <c r="HQV3" s="80"/>
      <c r="HQW3" s="80"/>
      <c r="HQX3" s="80"/>
      <c r="HQY3" s="80"/>
      <c r="HQZ3" s="80"/>
      <c r="HRA3" s="80"/>
      <c r="HRB3" s="80"/>
      <c r="HRC3" s="80"/>
      <c r="HRD3" s="80"/>
      <c r="HRE3" s="80"/>
      <c r="HRF3" s="80"/>
      <c r="HRG3" s="80"/>
      <c r="HRH3" s="80"/>
      <c r="HRI3" s="80"/>
      <c r="HRJ3" s="80"/>
      <c r="HRK3" s="80"/>
      <c r="HRL3" s="80"/>
      <c r="HRM3" s="80"/>
      <c r="HRN3" s="80"/>
      <c r="HRO3" s="80"/>
      <c r="HRP3" s="80"/>
      <c r="HRQ3" s="80"/>
      <c r="HRR3" s="80"/>
      <c r="HRS3" s="80"/>
      <c r="HRT3" s="80"/>
      <c r="HRU3" s="80"/>
      <c r="HRV3" s="80"/>
      <c r="HRW3" s="80"/>
      <c r="HRX3" s="80"/>
      <c r="HRY3" s="80"/>
      <c r="HRZ3" s="80"/>
      <c r="HSA3" s="80"/>
      <c r="HSB3" s="80"/>
      <c r="HSC3" s="80"/>
      <c r="HSD3" s="80"/>
      <c r="HSE3" s="80"/>
      <c r="HSF3" s="80"/>
      <c r="HSG3" s="80"/>
      <c r="HSH3" s="80"/>
      <c r="HSI3" s="80"/>
      <c r="HSJ3" s="80"/>
      <c r="HSK3" s="80"/>
      <c r="HSL3" s="80"/>
      <c r="HSM3" s="80"/>
      <c r="HSN3" s="80"/>
      <c r="HSO3" s="80"/>
      <c r="HSP3" s="80"/>
      <c r="HSQ3" s="80"/>
      <c r="HSR3" s="80"/>
      <c r="HSS3" s="80"/>
      <c r="HST3" s="80"/>
      <c r="HSU3" s="80"/>
      <c r="HSV3" s="80"/>
      <c r="HSW3" s="80"/>
      <c r="HSX3" s="80"/>
      <c r="HSY3" s="80"/>
      <c r="HSZ3" s="80"/>
      <c r="HTA3" s="80"/>
      <c r="HTB3" s="80"/>
      <c r="HTC3" s="80"/>
      <c r="HTD3" s="80"/>
      <c r="HTE3" s="80"/>
      <c r="HTF3" s="80"/>
      <c r="HTG3" s="80"/>
      <c r="HTH3" s="80"/>
      <c r="HTI3" s="80"/>
      <c r="HTJ3" s="80"/>
      <c r="HTK3" s="80"/>
      <c r="HTL3" s="80"/>
      <c r="HTM3" s="80"/>
      <c r="HTN3" s="80"/>
      <c r="HTO3" s="80"/>
      <c r="HTP3" s="80"/>
      <c r="HTQ3" s="80"/>
      <c r="HTR3" s="80"/>
      <c r="HTS3" s="80"/>
      <c r="HTT3" s="80"/>
      <c r="HTU3" s="80"/>
      <c r="HTV3" s="80"/>
      <c r="HTW3" s="80"/>
      <c r="HTX3" s="80"/>
      <c r="HTY3" s="80"/>
      <c r="HTZ3" s="80"/>
      <c r="HUA3" s="80"/>
      <c r="HUB3" s="80"/>
      <c r="HUC3" s="80"/>
      <c r="HUD3" s="80"/>
      <c r="HUE3" s="80"/>
      <c r="HUF3" s="80"/>
      <c r="HUG3" s="80"/>
      <c r="HUH3" s="80"/>
      <c r="HUI3" s="80"/>
      <c r="HUJ3" s="80"/>
      <c r="HUK3" s="80"/>
      <c r="HUL3" s="80"/>
      <c r="HUM3" s="80"/>
      <c r="HUN3" s="80"/>
      <c r="HUO3" s="80"/>
      <c r="HUP3" s="80"/>
      <c r="HUQ3" s="80"/>
      <c r="HUR3" s="80"/>
      <c r="HUS3" s="80"/>
      <c r="HUT3" s="80"/>
      <c r="HUU3" s="80"/>
      <c r="HUV3" s="80"/>
      <c r="HUW3" s="80"/>
      <c r="HUX3" s="80"/>
      <c r="HUY3" s="80"/>
      <c r="HUZ3" s="80"/>
      <c r="HVA3" s="80"/>
      <c r="HVB3" s="80"/>
      <c r="HVC3" s="80"/>
      <c r="HVD3" s="80"/>
      <c r="HVE3" s="80"/>
      <c r="HVF3" s="80"/>
      <c r="HVG3" s="80"/>
      <c r="HVH3" s="80"/>
      <c r="HVI3" s="80"/>
      <c r="HVJ3" s="80"/>
      <c r="HVK3" s="80"/>
      <c r="HVL3" s="80"/>
      <c r="HVM3" s="80"/>
      <c r="HVN3" s="80"/>
      <c r="HVO3" s="80"/>
      <c r="HVP3" s="80"/>
      <c r="HVQ3" s="80"/>
      <c r="HVR3" s="80"/>
      <c r="HVS3" s="80"/>
      <c r="HVT3" s="80"/>
      <c r="HVU3" s="80"/>
      <c r="HVV3" s="80"/>
      <c r="HVW3" s="80"/>
      <c r="HVX3" s="80"/>
      <c r="HVY3" s="80"/>
      <c r="HVZ3" s="80"/>
      <c r="HWA3" s="80"/>
      <c r="HWB3" s="80"/>
      <c r="HWC3" s="80"/>
      <c r="HWD3" s="80"/>
      <c r="HWE3" s="80"/>
      <c r="HWF3" s="80"/>
      <c r="HWG3" s="80"/>
      <c r="HWH3" s="80"/>
      <c r="HWI3" s="80"/>
      <c r="HWJ3" s="80"/>
      <c r="HWK3" s="80"/>
      <c r="HWL3" s="80"/>
      <c r="HWM3" s="80"/>
      <c r="HWN3" s="80"/>
      <c r="HWO3" s="80"/>
      <c r="HWP3" s="80"/>
      <c r="HWQ3" s="80"/>
      <c r="HWR3" s="80"/>
      <c r="HWS3" s="80"/>
      <c r="HWT3" s="80"/>
      <c r="HWU3" s="80"/>
      <c r="HWV3" s="80"/>
      <c r="HWW3" s="80"/>
      <c r="HWX3" s="80"/>
      <c r="HWY3" s="80"/>
      <c r="HWZ3" s="80"/>
      <c r="HXA3" s="80"/>
      <c r="HXB3" s="80"/>
      <c r="HXC3" s="80"/>
      <c r="HXD3" s="80"/>
      <c r="HXE3" s="80"/>
      <c r="HXF3" s="80"/>
      <c r="HXG3" s="80"/>
      <c r="HXH3" s="80"/>
      <c r="HXI3" s="80"/>
      <c r="HXJ3" s="80"/>
      <c r="HXK3" s="80"/>
      <c r="HXL3" s="80"/>
      <c r="HXM3" s="80"/>
      <c r="HXN3" s="80"/>
      <c r="HXO3" s="80"/>
      <c r="HXP3" s="80"/>
      <c r="HXQ3" s="80"/>
      <c r="HXR3" s="80"/>
      <c r="HXS3" s="80"/>
      <c r="HXT3" s="80"/>
      <c r="HXU3" s="80"/>
      <c r="HXV3" s="80"/>
      <c r="HXW3" s="80"/>
      <c r="HXX3" s="80"/>
      <c r="HXY3" s="80"/>
      <c r="HXZ3" s="80"/>
      <c r="HYA3" s="80"/>
      <c r="HYB3" s="80"/>
      <c r="HYC3" s="80"/>
      <c r="HYD3" s="80"/>
      <c r="HYE3" s="80"/>
      <c r="HYF3" s="80"/>
      <c r="HYG3" s="80"/>
      <c r="HYH3" s="80"/>
      <c r="HYI3" s="80"/>
      <c r="HYJ3" s="80"/>
      <c r="HYK3" s="80"/>
      <c r="HYL3" s="80"/>
      <c r="HYM3" s="80"/>
      <c r="HYN3" s="80"/>
      <c r="HYO3" s="80"/>
      <c r="HYP3" s="80"/>
      <c r="HYQ3" s="80"/>
      <c r="HYR3" s="80"/>
      <c r="HYS3" s="80"/>
      <c r="HYT3" s="80"/>
      <c r="HYU3" s="80"/>
      <c r="HYV3" s="80"/>
      <c r="HYW3" s="80"/>
      <c r="HYX3" s="80"/>
      <c r="HYY3" s="80"/>
      <c r="HYZ3" s="80"/>
      <c r="HZA3" s="80"/>
      <c r="HZB3" s="80"/>
      <c r="HZC3" s="80"/>
      <c r="HZD3" s="80"/>
      <c r="HZE3" s="80"/>
      <c r="HZF3" s="80"/>
      <c r="HZG3" s="80"/>
      <c r="HZH3" s="80"/>
      <c r="HZI3" s="80"/>
      <c r="HZJ3" s="80"/>
      <c r="HZK3" s="80"/>
      <c r="HZL3" s="80"/>
      <c r="HZM3" s="80"/>
      <c r="HZN3" s="80"/>
      <c r="HZO3" s="80"/>
      <c r="HZP3" s="80"/>
      <c r="HZQ3" s="80"/>
      <c r="HZR3" s="80"/>
      <c r="HZS3" s="80"/>
      <c r="HZT3" s="80"/>
      <c r="HZU3" s="80"/>
      <c r="HZV3" s="80"/>
      <c r="HZW3" s="80"/>
      <c r="HZX3" s="80"/>
      <c r="HZY3" s="80"/>
      <c r="HZZ3" s="80"/>
      <c r="IAA3" s="80"/>
      <c r="IAB3" s="80"/>
      <c r="IAC3" s="80"/>
      <c r="IAD3" s="80"/>
      <c r="IAE3" s="80"/>
      <c r="IAF3" s="80"/>
      <c r="IAG3" s="80"/>
      <c r="IAH3" s="80"/>
      <c r="IAI3" s="80"/>
      <c r="IAJ3" s="80"/>
      <c r="IAK3" s="80"/>
      <c r="IAL3" s="80"/>
      <c r="IAM3" s="80"/>
      <c r="IAN3" s="80"/>
      <c r="IAO3" s="80"/>
      <c r="IAP3" s="80"/>
      <c r="IAQ3" s="80"/>
      <c r="IAR3" s="80"/>
      <c r="IAS3" s="80"/>
      <c r="IAT3" s="80"/>
      <c r="IAU3" s="80"/>
      <c r="IAV3" s="80"/>
      <c r="IAW3" s="80"/>
      <c r="IAX3" s="80"/>
      <c r="IAY3" s="80"/>
      <c r="IAZ3" s="80"/>
      <c r="IBA3" s="80"/>
      <c r="IBB3" s="80"/>
      <c r="IBC3" s="80"/>
      <c r="IBD3" s="80"/>
      <c r="IBE3" s="80"/>
      <c r="IBF3" s="80"/>
      <c r="IBG3" s="80"/>
      <c r="IBH3" s="80"/>
      <c r="IBI3" s="80"/>
      <c r="IBJ3" s="80"/>
      <c r="IBK3" s="80"/>
      <c r="IBL3" s="80"/>
      <c r="IBM3" s="80"/>
      <c r="IBN3" s="80"/>
      <c r="IBO3" s="80"/>
      <c r="IBP3" s="80"/>
      <c r="IBQ3" s="80"/>
      <c r="IBR3" s="80"/>
      <c r="IBS3" s="80"/>
      <c r="IBT3" s="80"/>
      <c r="IBU3" s="80"/>
      <c r="IBV3" s="80"/>
      <c r="IBW3" s="80"/>
      <c r="IBX3" s="80"/>
      <c r="IBY3" s="80"/>
      <c r="IBZ3" s="80"/>
      <c r="ICA3" s="80"/>
      <c r="ICB3" s="80"/>
      <c r="ICC3" s="80"/>
      <c r="ICD3" s="80"/>
      <c r="ICE3" s="80"/>
      <c r="ICF3" s="80"/>
      <c r="ICG3" s="80"/>
      <c r="ICH3" s="80"/>
      <c r="ICI3" s="80"/>
      <c r="ICJ3" s="80"/>
      <c r="ICK3" s="80"/>
      <c r="ICL3" s="80"/>
      <c r="ICM3" s="80"/>
      <c r="ICN3" s="80"/>
      <c r="ICO3" s="80"/>
      <c r="ICP3" s="80"/>
      <c r="ICQ3" s="80"/>
      <c r="ICR3" s="80"/>
      <c r="ICS3" s="80"/>
      <c r="ICT3" s="80"/>
      <c r="ICU3" s="80"/>
      <c r="ICV3" s="80"/>
      <c r="ICW3" s="80"/>
      <c r="ICX3" s="80"/>
      <c r="ICY3" s="80"/>
      <c r="ICZ3" s="80"/>
      <c r="IDA3" s="80"/>
      <c r="IDB3" s="80"/>
      <c r="IDC3" s="80"/>
      <c r="IDD3" s="80"/>
      <c r="IDE3" s="80"/>
      <c r="IDF3" s="80"/>
      <c r="IDG3" s="80"/>
      <c r="IDH3" s="80"/>
      <c r="IDI3" s="80"/>
      <c r="IDJ3" s="80"/>
      <c r="IDK3" s="80"/>
      <c r="IDL3" s="80"/>
      <c r="IDM3" s="80"/>
      <c r="IDN3" s="80"/>
      <c r="IDO3" s="80"/>
      <c r="IDP3" s="80"/>
      <c r="IDQ3" s="80"/>
      <c r="IDR3" s="80"/>
      <c r="IDS3" s="80"/>
      <c r="IDT3" s="80"/>
      <c r="IDU3" s="80"/>
      <c r="IDV3" s="80"/>
      <c r="IDW3" s="80"/>
      <c r="IDX3" s="80"/>
      <c r="IDY3" s="80"/>
      <c r="IDZ3" s="80"/>
      <c r="IEA3" s="80"/>
      <c r="IEB3" s="80"/>
      <c r="IEC3" s="80"/>
      <c r="IED3" s="80"/>
      <c r="IEE3" s="80"/>
      <c r="IEF3" s="80"/>
      <c r="IEG3" s="80"/>
      <c r="IEH3" s="80"/>
      <c r="IEI3" s="80"/>
      <c r="IEJ3" s="80"/>
      <c r="IEK3" s="80"/>
      <c r="IEL3" s="80"/>
      <c r="IEM3" s="80"/>
      <c r="IEN3" s="80"/>
      <c r="IEO3" s="80"/>
      <c r="IEP3" s="80"/>
      <c r="IEQ3" s="80"/>
      <c r="IER3" s="80"/>
      <c r="IES3" s="80"/>
      <c r="IET3" s="80"/>
      <c r="IEU3" s="80"/>
      <c r="IEV3" s="80"/>
      <c r="IEW3" s="80"/>
      <c r="IEX3" s="80"/>
      <c r="IEY3" s="80"/>
      <c r="IEZ3" s="80"/>
      <c r="IFA3" s="80"/>
      <c r="IFB3" s="80"/>
      <c r="IFC3" s="80"/>
      <c r="IFD3" s="80"/>
      <c r="IFE3" s="80"/>
      <c r="IFF3" s="80"/>
      <c r="IFG3" s="80"/>
      <c r="IFH3" s="80"/>
      <c r="IFI3" s="80"/>
      <c r="IFJ3" s="80"/>
      <c r="IFK3" s="80"/>
      <c r="IFL3" s="80"/>
      <c r="IFM3" s="80"/>
      <c r="IFN3" s="80"/>
      <c r="IFO3" s="80"/>
      <c r="IFP3" s="80"/>
      <c r="IFQ3" s="80"/>
      <c r="IFR3" s="80"/>
      <c r="IFS3" s="80"/>
      <c r="IFT3" s="80"/>
      <c r="IFU3" s="80"/>
      <c r="IFV3" s="80"/>
      <c r="IFW3" s="80"/>
      <c r="IFX3" s="80"/>
      <c r="IFY3" s="80"/>
      <c r="IFZ3" s="80"/>
      <c r="IGA3" s="80"/>
      <c r="IGB3" s="80"/>
      <c r="IGC3" s="80"/>
      <c r="IGD3" s="80"/>
      <c r="IGE3" s="80"/>
      <c r="IGF3" s="80"/>
      <c r="IGG3" s="80"/>
      <c r="IGH3" s="80"/>
      <c r="IGI3" s="80"/>
      <c r="IGJ3" s="80"/>
      <c r="IGK3" s="80"/>
      <c r="IGL3" s="80"/>
      <c r="IGM3" s="80"/>
      <c r="IGN3" s="80"/>
      <c r="IGO3" s="80"/>
      <c r="IGP3" s="80"/>
      <c r="IGQ3" s="80"/>
      <c r="IGR3" s="80"/>
      <c r="IGS3" s="80"/>
      <c r="IGT3" s="80"/>
      <c r="IGU3" s="80"/>
      <c r="IGV3" s="80"/>
      <c r="IGW3" s="80"/>
      <c r="IGX3" s="80"/>
      <c r="IGY3" s="80"/>
      <c r="IGZ3" s="80"/>
      <c r="IHA3" s="80"/>
      <c r="IHB3" s="80"/>
      <c r="IHC3" s="80"/>
      <c r="IHD3" s="80"/>
      <c r="IHE3" s="80"/>
      <c r="IHF3" s="80"/>
      <c r="IHG3" s="80"/>
      <c r="IHH3" s="80"/>
      <c r="IHI3" s="80"/>
      <c r="IHJ3" s="80"/>
      <c r="IHK3" s="80"/>
      <c r="IHL3" s="80"/>
      <c r="IHM3" s="80"/>
      <c r="IHN3" s="80"/>
      <c r="IHO3" s="80"/>
      <c r="IHP3" s="80"/>
      <c r="IHQ3" s="80"/>
      <c r="IHR3" s="80"/>
      <c r="IHS3" s="80"/>
      <c r="IHT3" s="80"/>
      <c r="IHU3" s="80"/>
      <c r="IHV3" s="80"/>
      <c r="IHW3" s="80"/>
      <c r="IHX3" s="80"/>
      <c r="IHY3" s="80"/>
      <c r="IHZ3" s="80"/>
      <c r="IIA3" s="80"/>
      <c r="IIB3" s="80"/>
      <c r="IIC3" s="80"/>
      <c r="IID3" s="80"/>
      <c r="IIE3" s="80"/>
      <c r="IIF3" s="80"/>
      <c r="IIG3" s="80"/>
      <c r="IIH3" s="80"/>
      <c r="III3" s="80"/>
      <c r="IIJ3" s="80"/>
      <c r="IIK3" s="80"/>
      <c r="IIL3" s="80"/>
      <c r="IIM3" s="80"/>
      <c r="IIN3" s="80"/>
      <c r="IIO3" s="80"/>
      <c r="IIP3" s="80"/>
      <c r="IIQ3" s="80"/>
      <c r="IIR3" s="80"/>
      <c r="IIS3" s="80"/>
      <c r="IIT3" s="80"/>
      <c r="IIU3" s="80"/>
      <c r="IIV3" s="80"/>
      <c r="IIW3" s="80"/>
      <c r="IIX3" s="80"/>
      <c r="IIY3" s="80"/>
      <c r="IIZ3" s="80"/>
      <c r="IJA3" s="80"/>
      <c r="IJB3" s="80"/>
      <c r="IJC3" s="80"/>
      <c r="IJD3" s="80"/>
      <c r="IJE3" s="80"/>
      <c r="IJF3" s="80"/>
      <c r="IJG3" s="80"/>
      <c r="IJH3" s="80"/>
      <c r="IJI3" s="80"/>
      <c r="IJJ3" s="80"/>
      <c r="IJK3" s="80"/>
      <c r="IJL3" s="80"/>
      <c r="IJM3" s="80"/>
      <c r="IJN3" s="80"/>
      <c r="IJO3" s="80"/>
      <c r="IJP3" s="80"/>
      <c r="IJQ3" s="80"/>
      <c r="IJR3" s="80"/>
      <c r="IJS3" s="80"/>
      <c r="IJT3" s="80"/>
      <c r="IJU3" s="80"/>
      <c r="IJV3" s="80"/>
      <c r="IJW3" s="80"/>
      <c r="IJX3" s="80"/>
      <c r="IJY3" s="80"/>
      <c r="IJZ3" s="80"/>
      <c r="IKA3" s="80"/>
      <c r="IKB3" s="80"/>
      <c r="IKC3" s="80"/>
      <c r="IKD3" s="80"/>
      <c r="IKE3" s="80"/>
      <c r="IKF3" s="80"/>
      <c r="IKG3" s="80"/>
      <c r="IKH3" s="80"/>
      <c r="IKI3" s="80"/>
      <c r="IKJ3" s="80"/>
      <c r="IKK3" s="80"/>
      <c r="IKL3" s="80"/>
      <c r="IKM3" s="80"/>
      <c r="IKN3" s="80"/>
      <c r="IKO3" s="80"/>
      <c r="IKP3" s="80"/>
      <c r="IKQ3" s="80"/>
      <c r="IKR3" s="80"/>
      <c r="IKS3" s="80"/>
      <c r="IKT3" s="80"/>
      <c r="IKU3" s="80"/>
      <c r="IKV3" s="80"/>
      <c r="IKW3" s="80"/>
      <c r="IKX3" s="80"/>
      <c r="IKY3" s="80"/>
      <c r="IKZ3" s="80"/>
      <c r="ILA3" s="80"/>
      <c r="ILB3" s="80"/>
      <c r="ILC3" s="80"/>
      <c r="ILD3" s="80"/>
      <c r="ILE3" s="80"/>
      <c r="ILF3" s="80"/>
      <c r="ILG3" s="80"/>
      <c r="ILH3" s="80"/>
      <c r="ILI3" s="80"/>
      <c r="ILJ3" s="80"/>
      <c r="ILK3" s="80"/>
      <c r="ILL3" s="80"/>
      <c r="ILM3" s="80"/>
      <c r="ILN3" s="80"/>
      <c r="ILO3" s="80"/>
      <c r="ILP3" s="80"/>
      <c r="ILQ3" s="80"/>
      <c r="ILR3" s="80"/>
      <c r="ILS3" s="80"/>
      <c r="ILT3" s="80"/>
      <c r="ILU3" s="80"/>
      <c r="ILV3" s="80"/>
      <c r="ILW3" s="80"/>
      <c r="ILX3" s="80"/>
      <c r="ILY3" s="80"/>
      <c r="ILZ3" s="80"/>
      <c r="IMA3" s="80"/>
      <c r="IMB3" s="80"/>
      <c r="IMC3" s="80"/>
      <c r="IMD3" s="80"/>
      <c r="IME3" s="80"/>
      <c r="IMF3" s="80"/>
      <c r="IMG3" s="80"/>
      <c r="IMH3" s="80"/>
      <c r="IMI3" s="80"/>
      <c r="IMJ3" s="80"/>
      <c r="IMK3" s="80"/>
      <c r="IML3" s="80"/>
      <c r="IMM3" s="80"/>
      <c r="IMN3" s="80"/>
      <c r="IMO3" s="80"/>
      <c r="IMP3" s="80"/>
      <c r="IMQ3" s="80"/>
      <c r="IMR3" s="80"/>
      <c r="IMS3" s="80"/>
      <c r="IMT3" s="80"/>
      <c r="IMU3" s="80"/>
      <c r="IMV3" s="80"/>
      <c r="IMW3" s="80"/>
      <c r="IMX3" s="80"/>
      <c r="IMY3" s="80"/>
      <c r="IMZ3" s="80"/>
      <c r="INA3" s="80"/>
      <c r="INB3" s="80"/>
      <c r="INC3" s="80"/>
      <c r="IND3" s="80"/>
      <c r="INE3" s="80"/>
      <c r="INF3" s="80"/>
      <c r="ING3" s="80"/>
      <c r="INH3" s="80"/>
      <c r="INI3" s="80"/>
      <c r="INJ3" s="80"/>
      <c r="INK3" s="80"/>
      <c r="INL3" s="80"/>
      <c r="INM3" s="80"/>
      <c r="INN3" s="80"/>
      <c r="INO3" s="80"/>
      <c r="INP3" s="80"/>
      <c r="INQ3" s="80"/>
      <c r="INR3" s="80"/>
      <c r="INS3" s="80"/>
      <c r="INT3" s="80"/>
      <c r="INU3" s="80"/>
      <c r="INV3" s="80"/>
      <c r="INW3" s="80"/>
      <c r="INX3" s="80"/>
      <c r="INY3" s="80"/>
      <c r="INZ3" s="80"/>
      <c r="IOA3" s="80"/>
      <c r="IOB3" s="80"/>
      <c r="IOC3" s="80"/>
      <c r="IOD3" s="80"/>
      <c r="IOE3" s="80"/>
      <c r="IOF3" s="80"/>
      <c r="IOG3" s="80"/>
      <c r="IOH3" s="80"/>
      <c r="IOI3" s="80"/>
      <c r="IOJ3" s="80"/>
      <c r="IOK3" s="80"/>
      <c r="IOL3" s="80"/>
      <c r="IOM3" s="80"/>
      <c r="ION3" s="80"/>
      <c r="IOO3" s="80"/>
      <c r="IOP3" s="80"/>
      <c r="IOQ3" s="80"/>
      <c r="IOR3" s="80"/>
      <c r="IOS3" s="80"/>
      <c r="IOT3" s="80"/>
      <c r="IOU3" s="80"/>
      <c r="IOV3" s="80"/>
      <c r="IOW3" s="80"/>
      <c r="IOX3" s="80"/>
      <c r="IOY3" s="80"/>
      <c r="IOZ3" s="80"/>
      <c r="IPA3" s="80"/>
      <c r="IPB3" s="80"/>
      <c r="IPC3" s="80"/>
      <c r="IPD3" s="80"/>
      <c r="IPE3" s="80"/>
      <c r="IPF3" s="80"/>
      <c r="IPG3" s="80"/>
      <c r="IPH3" s="80"/>
      <c r="IPI3" s="80"/>
      <c r="IPJ3" s="80"/>
      <c r="IPK3" s="80"/>
      <c r="IPL3" s="80"/>
      <c r="IPM3" s="80"/>
      <c r="IPN3" s="80"/>
      <c r="IPO3" s="80"/>
      <c r="IPP3" s="80"/>
      <c r="IPQ3" s="80"/>
      <c r="IPR3" s="80"/>
      <c r="IPS3" s="80"/>
      <c r="IPT3" s="80"/>
      <c r="IPU3" s="80"/>
      <c r="IPV3" s="80"/>
      <c r="IPW3" s="80"/>
      <c r="IPX3" s="80"/>
      <c r="IPY3" s="80"/>
      <c r="IPZ3" s="80"/>
      <c r="IQA3" s="80"/>
      <c r="IQB3" s="80"/>
      <c r="IQC3" s="80"/>
      <c r="IQD3" s="80"/>
      <c r="IQE3" s="80"/>
      <c r="IQF3" s="80"/>
      <c r="IQG3" s="80"/>
      <c r="IQH3" s="80"/>
      <c r="IQI3" s="80"/>
      <c r="IQJ3" s="80"/>
      <c r="IQK3" s="80"/>
      <c r="IQL3" s="80"/>
      <c r="IQM3" s="80"/>
      <c r="IQN3" s="80"/>
      <c r="IQO3" s="80"/>
      <c r="IQP3" s="80"/>
      <c r="IQQ3" s="80"/>
      <c r="IQR3" s="80"/>
      <c r="IQS3" s="80"/>
      <c r="IQT3" s="80"/>
      <c r="IQU3" s="80"/>
      <c r="IQV3" s="80"/>
      <c r="IQW3" s="80"/>
      <c r="IQX3" s="80"/>
      <c r="IQY3" s="80"/>
      <c r="IQZ3" s="80"/>
      <c r="IRA3" s="80"/>
      <c r="IRB3" s="80"/>
      <c r="IRC3" s="80"/>
      <c r="IRD3" s="80"/>
      <c r="IRE3" s="80"/>
      <c r="IRF3" s="80"/>
      <c r="IRG3" s="80"/>
      <c r="IRH3" s="80"/>
      <c r="IRI3" s="80"/>
      <c r="IRJ3" s="80"/>
      <c r="IRK3" s="80"/>
      <c r="IRL3" s="80"/>
      <c r="IRM3" s="80"/>
      <c r="IRN3" s="80"/>
      <c r="IRO3" s="80"/>
      <c r="IRP3" s="80"/>
      <c r="IRQ3" s="80"/>
      <c r="IRR3" s="80"/>
      <c r="IRS3" s="80"/>
      <c r="IRT3" s="80"/>
      <c r="IRU3" s="80"/>
      <c r="IRV3" s="80"/>
      <c r="IRW3" s="80"/>
      <c r="IRX3" s="80"/>
      <c r="IRY3" s="80"/>
      <c r="IRZ3" s="80"/>
      <c r="ISA3" s="80"/>
      <c r="ISB3" s="80"/>
      <c r="ISC3" s="80"/>
      <c r="ISD3" s="80"/>
      <c r="ISE3" s="80"/>
      <c r="ISF3" s="80"/>
      <c r="ISG3" s="80"/>
      <c r="ISH3" s="80"/>
      <c r="ISI3" s="80"/>
      <c r="ISJ3" s="80"/>
      <c r="ISK3" s="80"/>
      <c r="ISL3" s="80"/>
      <c r="ISM3" s="80"/>
      <c r="ISN3" s="80"/>
      <c r="ISO3" s="80"/>
      <c r="ISP3" s="80"/>
      <c r="ISQ3" s="80"/>
      <c r="ISR3" s="80"/>
      <c r="ISS3" s="80"/>
      <c r="IST3" s="80"/>
      <c r="ISU3" s="80"/>
      <c r="ISV3" s="80"/>
      <c r="ISW3" s="80"/>
      <c r="ISX3" s="80"/>
      <c r="ISY3" s="80"/>
      <c r="ISZ3" s="80"/>
      <c r="ITA3" s="80"/>
      <c r="ITB3" s="80"/>
      <c r="ITC3" s="80"/>
      <c r="ITD3" s="80"/>
      <c r="ITE3" s="80"/>
      <c r="ITF3" s="80"/>
      <c r="ITG3" s="80"/>
      <c r="ITH3" s="80"/>
      <c r="ITI3" s="80"/>
      <c r="ITJ3" s="80"/>
      <c r="ITK3" s="80"/>
      <c r="ITL3" s="80"/>
      <c r="ITM3" s="80"/>
      <c r="ITN3" s="80"/>
      <c r="ITO3" s="80"/>
      <c r="ITP3" s="80"/>
      <c r="ITQ3" s="80"/>
      <c r="ITR3" s="80"/>
      <c r="ITS3" s="80"/>
      <c r="ITT3" s="80"/>
      <c r="ITU3" s="80"/>
      <c r="ITV3" s="80"/>
      <c r="ITW3" s="80"/>
      <c r="ITX3" s="80"/>
      <c r="ITY3" s="80"/>
      <c r="ITZ3" s="80"/>
      <c r="IUA3" s="80"/>
      <c r="IUB3" s="80"/>
      <c r="IUC3" s="80"/>
      <c r="IUD3" s="80"/>
      <c r="IUE3" s="80"/>
      <c r="IUF3" s="80"/>
      <c r="IUG3" s="80"/>
      <c r="IUH3" s="80"/>
      <c r="IUI3" s="80"/>
      <c r="IUJ3" s="80"/>
      <c r="IUK3" s="80"/>
      <c r="IUL3" s="80"/>
      <c r="IUM3" s="80"/>
      <c r="IUN3" s="80"/>
      <c r="IUO3" s="80"/>
      <c r="IUP3" s="80"/>
      <c r="IUQ3" s="80"/>
      <c r="IUR3" s="80"/>
      <c r="IUS3" s="80"/>
      <c r="IUT3" s="80"/>
      <c r="IUU3" s="80"/>
      <c r="IUV3" s="80"/>
      <c r="IUW3" s="80"/>
      <c r="IUX3" s="80"/>
      <c r="IUY3" s="80"/>
      <c r="IUZ3" s="80"/>
      <c r="IVA3" s="80"/>
      <c r="IVB3" s="80"/>
      <c r="IVC3" s="80"/>
      <c r="IVD3" s="80"/>
      <c r="IVE3" s="80"/>
      <c r="IVF3" s="80"/>
      <c r="IVG3" s="80"/>
      <c r="IVH3" s="80"/>
      <c r="IVI3" s="80"/>
      <c r="IVJ3" s="80"/>
      <c r="IVK3" s="80"/>
      <c r="IVL3" s="80"/>
      <c r="IVM3" s="80"/>
      <c r="IVN3" s="80"/>
      <c r="IVO3" s="80"/>
      <c r="IVP3" s="80"/>
      <c r="IVQ3" s="80"/>
      <c r="IVR3" s="80"/>
      <c r="IVS3" s="80"/>
      <c r="IVT3" s="80"/>
      <c r="IVU3" s="80"/>
      <c r="IVV3" s="80"/>
      <c r="IVW3" s="80"/>
      <c r="IVX3" s="80"/>
      <c r="IVY3" s="80"/>
      <c r="IVZ3" s="80"/>
      <c r="IWA3" s="80"/>
      <c r="IWB3" s="80"/>
      <c r="IWC3" s="80"/>
      <c r="IWD3" s="80"/>
      <c r="IWE3" s="80"/>
      <c r="IWF3" s="80"/>
      <c r="IWG3" s="80"/>
      <c r="IWH3" s="80"/>
      <c r="IWI3" s="80"/>
      <c r="IWJ3" s="80"/>
      <c r="IWK3" s="80"/>
      <c r="IWL3" s="80"/>
      <c r="IWM3" s="80"/>
      <c r="IWN3" s="80"/>
      <c r="IWO3" s="80"/>
      <c r="IWP3" s="80"/>
      <c r="IWQ3" s="80"/>
      <c r="IWR3" s="80"/>
      <c r="IWS3" s="80"/>
      <c r="IWT3" s="80"/>
      <c r="IWU3" s="80"/>
      <c r="IWV3" s="80"/>
      <c r="IWW3" s="80"/>
      <c r="IWX3" s="80"/>
      <c r="IWY3" s="80"/>
      <c r="IWZ3" s="80"/>
      <c r="IXA3" s="80"/>
      <c r="IXB3" s="80"/>
      <c r="IXC3" s="80"/>
      <c r="IXD3" s="80"/>
      <c r="IXE3" s="80"/>
      <c r="IXF3" s="80"/>
      <c r="IXG3" s="80"/>
      <c r="IXH3" s="80"/>
      <c r="IXI3" s="80"/>
      <c r="IXJ3" s="80"/>
      <c r="IXK3" s="80"/>
      <c r="IXL3" s="80"/>
      <c r="IXM3" s="80"/>
      <c r="IXN3" s="80"/>
      <c r="IXO3" s="80"/>
      <c r="IXP3" s="80"/>
      <c r="IXQ3" s="80"/>
      <c r="IXR3" s="80"/>
      <c r="IXS3" s="80"/>
      <c r="IXT3" s="80"/>
      <c r="IXU3" s="80"/>
      <c r="IXV3" s="80"/>
      <c r="IXW3" s="80"/>
      <c r="IXX3" s="80"/>
      <c r="IXY3" s="80"/>
      <c r="IXZ3" s="80"/>
      <c r="IYA3" s="80"/>
      <c r="IYB3" s="80"/>
      <c r="IYC3" s="80"/>
      <c r="IYD3" s="80"/>
      <c r="IYE3" s="80"/>
      <c r="IYF3" s="80"/>
      <c r="IYG3" s="80"/>
      <c r="IYH3" s="80"/>
      <c r="IYI3" s="80"/>
      <c r="IYJ3" s="80"/>
      <c r="IYK3" s="80"/>
      <c r="IYL3" s="80"/>
      <c r="IYM3" s="80"/>
      <c r="IYN3" s="80"/>
      <c r="IYO3" s="80"/>
      <c r="IYP3" s="80"/>
      <c r="IYQ3" s="80"/>
      <c r="IYR3" s="80"/>
      <c r="IYS3" s="80"/>
      <c r="IYT3" s="80"/>
      <c r="IYU3" s="80"/>
      <c r="IYV3" s="80"/>
      <c r="IYW3" s="80"/>
      <c r="IYX3" s="80"/>
      <c r="IYY3" s="80"/>
      <c r="IYZ3" s="80"/>
      <c r="IZA3" s="80"/>
      <c r="IZB3" s="80"/>
      <c r="IZC3" s="80"/>
      <c r="IZD3" s="80"/>
      <c r="IZE3" s="80"/>
      <c r="IZF3" s="80"/>
      <c r="IZG3" s="80"/>
      <c r="IZH3" s="80"/>
      <c r="IZI3" s="80"/>
      <c r="IZJ3" s="80"/>
      <c r="IZK3" s="80"/>
      <c r="IZL3" s="80"/>
      <c r="IZM3" s="80"/>
      <c r="IZN3" s="80"/>
      <c r="IZO3" s="80"/>
      <c r="IZP3" s="80"/>
      <c r="IZQ3" s="80"/>
      <c r="IZR3" s="80"/>
      <c r="IZS3" s="80"/>
      <c r="IZT3" s="80"/>
      <c r="IZU3" s="80"/>
      <c r="IZV3" s="80"/>
      <c r="IZW3" s="80"/>
      <c r="IZX3" s="80"/>
      <c r="IZY3" s="80"/>
      <c r="IZZ3" s="80"/>
      <c r="JAA3" s="80"/>
      <c r="JAB3" s="80"/>
      <c r="JAC3" s="80"/>
      <c r="JAD3" s="80"/>
      <c r="JAE3" s="80"/>
      <c r="JAF3" s="80"/>
      <c r="JAG3" s="80"/>
      <c r="JAH3" s="80"/>
      <c r="JAI3" s="80"/>
      <c r="JAJ3" s="80"/>
      <c r="JAK3" s="80"/>
      <c r="JAL3" s="80"/>
      <c r="JAM3" s="80"/>
      <c r="JAN3" s="80"/>
      <c r="JAO3" s="80"/>
      <c r="JAP3" s="80"/>
      <c r="JAQ3" s="80"/>
      <c r="JAR3" s="80"/>
      <c r="JAS3" s="80"/>
      <c r="JAT3" s="80"/>
      <c r="JAU3" s="80"/>
      <c r="JAV3" s="80"/>
      <c r="JAW3" s="80"/>
      <c r="JAX3" s="80"/>
      <c r="JAY3" s="80"/>
      <c r="JAZ3" s="80"/>
      <c r="JBA3" s="80"/>
      <c r="JBB3" s="80"/>
      <c r="JBC3" s="80"/>
      <c r="JBD3" s="80"/>
      <c r="JBE3" s="80"/>
      <c r="JBF3" s="80"/>
      <c r="JBG3" s="80"/>
      <c r="JBH3" s="80"/>
      <c r="JBI3" s="80"/>
      <c r="JBJ3" s="80"/>
      <c r="JBK3" s="80"/>
      <c r="JBL3" s="80"/>
      <c r="JBM3" s="80"/>
      <c r="JBN3" s="80"/>
      <c r="JBO3" s="80"/>
      <c r="JBP3" s="80"/>
      <c r="JBQ3" s="80"/>
      <c r="JBR3" s="80"/>
      <c r="JBS3" s="80"/>
      <c r="JBT3" s="80"/>
      <c r="JBU3" s="80"/>
      <c r="JBV3" s="80"/>
      <c r="JBW3" s="80"/>
      <c r="JBX3" s="80"/>
      <c r="JBY3" s="80"/>
      <c r="JBZ3" s="80"/>
      <c r="JCA3" s="80"/>
      <c r="JCB3" s="80"/>
      <c r="JCC3" s="80"/>
      <c r="JCD3" s="80"/>
      <c r="JCE3" s="80"/>
      <c r="JCF3" s="80"/>
      <c r="JCG3" s="80"/>
      <c r="JCH3" s="80"/>
      <c r="JCI3" s="80"/>
      <c r="JCJ3" s="80"/>
      <c r="JCK3" s="80"/>
      <c r="JCL3" s="80"/>
      <c r="JCM3" s="80"/>
      <c r="JCN3" s="80"/>
      <c r="JCO3" s="80"/>
      <c r="JCP3" s="80"/>
      <c r="JCQ3" s="80"/>
      <c r="JCR3" s="80"/>
      <c r="JCS3" s="80"/>
      <c r="JCT3" s="80"/>
      <c r="JCU3" s="80"/>
      <c r="JCV3" s="80"/>
      <c r="JCW3" s="80"/>
      <c r="JCX3" s="80"/>
      <c r="JCY3" s="80"/>
      <c r="JCZ3" s="80"/>
      <c r="JDA3" s="80"/>
      <c r="JDB3" s="80"/>
      <c r="JDC3" s="80"/>
      <c r="JDD3" s="80"/>
      <c r="JDE3" s="80"/>
      <c r="JDF3" s="80"/>
      <c r="JDG3" s="80"/>
      <c r="JDH3" s="80"/>
      <c r="JDI3" s="80"/>
      <c r="JDJ3" s="80"/>
      <c r="JDK3" s="80"/>
      <c r="JDL3" s="80"/>
      <c r="JDM3" s="80"/>
      <c r="JDN3" s="80"/>
      <c r="JDO3" s="80"/>
      <c r="JDP3" s="80"/>
      <c r="JDQ3" s="80"/>
      <c r="JDR3" s="80"/>
      <c r="JDS3" s="80"/>
      <c r="JDT3" s="80"/>
      <c r="JDU3" s="80"/>
      <c r="JDV3" s="80"/>
      <c r="JDW3" s="80"/>
      <c r="JDX3" s="80"/>
      <c r="JDY3" s="80"/>
      <c r="JDZ3" s="80"/>
      <c r="JEA3" s="80"/>
      <c r="JEB3" s="80"/>
      <c r="JEC3" s="80"/>
      <c r="JED3" s="80"/>
      <c r="JEE3" s="80"/>
      <c r="JEF3" s="80"/>
      <c r="JEG3" s="80"/>
      <c r="JEH3" s="80"/>
      <c r="JEI3" s="80"/>
      <c r="JEJ3" s="80"/>
      <c r="JEK3" s="80"/>
      <c r="JEL3" s="80"/>
      <c r="JEM3" s="80"/>
      <c r="JEN3" s="80"/>
      <c r="JEO3" s="80"/>
      <c r="JEP3" s="80"/>
      <c r="JEQ3" s="80"/>
      <c r="JER3" s="80"/>
      <c r="JES3" s="80"/>
      <c r="JET3" s="80"/>
      <c r="JEU3" s="80"/>
      <c r="JEV3" s="80"/>
      <c r="JEW3" s="80"/>
      <c r="JEX3" s="80"/>
      <c r="JEY3" s="80"/>
      <c r="JEZ3" s="80"/>
      <c r="JFA3" s="80"/>
      <c r="JFB3" s="80"/>
      <c r="JFC3" s="80"/>
      <c r="JFD3" s="80"/>
      <c r="JFE3" s="80"/>
      <c r="JFF3" s="80"/>
      <c r="JFG3" s="80"/>
      <c r="JFH3" s="80"/>
      <c r="JFI3" s="80"/>
      <c r="JFJ3" s="80"/>
      <c r="JFK3" s="80"/>
      <c r="JFL3" s="80"/>
      <c r="JFM3" s="80"/>
      <c r="JFN3" s="80"/>
      <c r="JFO3" s="80"/>
      <c r="JFP3" s="80"/>
      <c r="JFQ3" s="80"/>
      <c r="JFR3" s="80"/>
      <c r="JFS3" s="80"/>
      <c r="JFT3" s="80"/>
      <c r="JFU3" s="80"/>
      <c r="JFV3" s="80"/>
      <c r="JFW3" s="80"/>
      <c r="JFX3" s="80"/>
      <c r="JFY3" s="80"/>
      <c r="JFZ3" s="80"/>
      <c r="JGA3" s="80"/>
      <c r="JGB3" s="80"/>
      <c r="JGC3" s="80"/>
      <c r="JGD3" s="80"/>
      <c r="JGE3" s="80"/>
      <c r="JGF3" s="80"/>
      <c r="JGG3" s="80"/>
      <c r="JGH3" s="80"/>
      <c r="JGI3" s="80"/>
      <c r="JGJ3" s="80"/>
      <c r="JGK3" s="80"/>
      <c r="JGL3" s="80"/>
      <c r="JGM3" s="80"/>
      <c r="JGN3" s="80"/>
      <c r="JGO3" s="80"/>
      <c r="JGP3" s="80"/>
      <c r="JGQ3" s="80"/>
      <c r="JGR3" s="80"/>
      <c r="JGS3" s="80"/>
      <c r="JGT3" s="80"/>
      <c r="JGU3" s="80"/>
      <c r="JGV3" s="80"/>
      <c r="JGW3" s="80"/>
      <c r="JGX3" s="80"/>
      <c r="JGY3" s="80"/>
      <c r="JGZ3" s="80"/>
      <c r="JHA3" s="80"/>
      <c r="JHB3" s="80"/>
      <c r="JHC3" s="80"/>
      <c r="JHD3" s="80"/>
      <c r="JHE3" s="80"/>
      <c r="JHF3" s="80"/>
      <c r="JHG3" s="80"/>
      <c r="JHH3" s="80"/>
      <c r="JHI3" s="80"/>
      <c r="JHJ3" s="80"/>
      <c r="JHK3" s="80"/>
      <c r="JHL3" s="80"/>
      <c r="JHM3" s="80"/>
      <c r="JHN3" s="80"/>
      <c r="JHO3" s="80"/>
      <c r="JHP3" s="80"/>
      <c r="JHQ3" s="80"/>
      <c r="JHR3" s="80"/>
      <c r="JHS3" s="80"/>
      <c r="JHT3" s="80"/>
      <c r="JHU3" s="80"/>
      <c r="JHV3" s="80"/>
      <c r="JHW3" s="80"/>
      <c r="JHX3" s="80"/>
      <c r="JHY3" s="80"/>
      <c r="JHZ3" s="80"/>
      <c r="JIA3" s="80"/>
      <c r="JIB3" s="80"/>
      <c r="JIC3" s="80"/>
      <c r="JID3" s="80"/>
      <c r="JIE3" s="80"/>
      <c r="JIF3" s="80"/>
      <c r="JIG3" s="80"/>
      <c r="JIH3" s="80"/>
      <c r="JII3" s="80"/>
      <c r="JIJ3" s="80"/>
      <c r="JIK3" s="80"/>
      <c r="JIL3" s="80"/>
      <c r="JIM3" s="80"/>
      <c r="JIN3" s="80"/>
      <c r="JIO3" s="80"/>
      <c r="JIP3" s="80"/>
      <c r="JIQ3" s="80"/>
      <c r="JIR3" s="80"/>
      <c r="JIS3" s="80"/>
      <c r="JIT3" s="80"/>
      <c r="JIU3" s="80"/>
      <c r="JIV3" s="80"/>
      <c r="JIW3" s="80"/>
      <c r="JIX3" s="80"/>
      <c r="JIY3" s="80"/>
      <c r="JIZ3" s="80"/>
      <c r="JJA3" s="80"/>
      <c r="JJB3" s="80"/>
      <c r="JJC3" s="80"/>
      <c r="JJD3" s="80"/>
      <c r="JJE3" s="80"/>
      <c r="JJF3" s="80"/>
      <c r="JJG3" s="80"/>
      <c r="JJH3" s="80"/>
      <c r="JJI3" s="80"/>
      <c r="JJJ3" s="80"/>
      <c r="JJK3" s="80"/>
      <c r="JJL3" s="80"/>
      <c r="JJM3" s="80"/>
      <c r="JJN3" s="80"/>
      <c r="JJO3" s="80"/>
      <c r="JJP3" s="80"/>
      <c r="JJQ3" s="80"/>
      <c r="JJR3" s="80"/>
      <c r="JJS3" s="80"/>
      <c r="JJT3" s="80"/>
      <c r="JJU3" s="80"/>
      <c r="JJV3" s="80"/>
      <c r="JJW3" s="80"/>
      <c r="JJX3" s="80"/>
      <c r="JJY3" s="80"/>
      <c r="JJZ3" s="80"/>
      <c r="JKA3" s="80"/>
      <c r="JKB3" s="80"/>
      <c r="JKC3" s="80"/>
      <c r="JKD3" s="80"/>
      <c r="JKE3" s="80"/>
      <c r="JKF3" s="80"/>
      <c r="JKG3" s="80"/>
      <c r="JKH3" s="80"/>
      <c r="JKI3" s="80"/>
      <c r="JKJ3" s="80"/>
      <c r="JKK3" s="80"/>
      <c r="JKL3" s="80"/>
      <c r="JKM3" s="80"/>
      <c r="JKN3" s="80"/>
      <c r="JKO3" s="80"/>
      <c r="JKP3" s="80"/>
      <c r="JKQ3" s="80"/>
      <c r="JKR3" s="80"/>
      <c r="JKS3" s="80"/>
      <c r="JKT3" s="80"/>
      <c r="JKU3" s="80"/>
      <c r="JKV3" s="80"/>
      <c r="JKW3" s="80"/>
      <c r="JKX3" s="80"/>
      <c r="JKY3" s="80"/>
      <c r="JKZ3" s="80"/>
      <c r="JLA3" s="80"/>
      <c r="JLB3" s="80"/>
      <c r="JLC3" s="80"/>
      <c r="JLD3" s="80"/>
      <c r="JLE3" s="80"/>
      <c r="JLF3" s="80"/>
      <c r="JLG3" s="80"/>
      <c r="JLH3" s="80"/>
      <c r="JLI3" s="80"/>
      <c r="JLJ3" s="80"/>
      <c r="JLK3" s="80"/>
      <c r="JLL3" s="80"/>
      <c r="JLM3" s="80"/>
      <c r="JLN3" s="80"/>
      <c r="JLO3" s="80"/>
      <c r="JLP3" s="80"/>
      <c r="JLQ3" s="80"/>
      <c r="JLR3" s="80"/>
      <c r="JLS3" s="80"/>
      <c r="JLT3" s="80"/>
      <c r="JLU3" s="80"/>
      <c r="JLV3" s="80"/>
      <c r="JLW3" s="80"/>
      <c r="JLX3" s="80"/>
      <c r="JLY3" s="80"/>
      <c r="JLZ3" s="80"/>
      <c r="JMA3" s="80"/>
      <c r="JMB3" s="80"/>
      <c r="JMC3" s="80"/>
      <c r="JMD3" s="80"/>
      <c r="JME3" s="80"/>
      <c r="JMF3" s="80"/>
      <c r="JMG3" s="80"/>
      <c r="JMH3" s="80"/>
      <c r="JMI3" s="80"/>
      <c r="JMJ3" s="80"/>
      <c r="JMK3" s="80"/>
      <c r="JML3" s="80"/>
      <c r="JMM3" s="80"/>
      <c r="JMN3" s="80"/>
      <c r="JMO3" s="80"/>
      <c r="JMP3" s="80"/>
      <c r="JMQ3" s="80"/>
      <c r="JMR3" s="80"/>
      <c r="JMS3" s="80"/>
      <c r="JMT3" s="80"/>
      <c r="JMU3" s="80"/>
      <c r="JMV3" s="80"/>
      <c r="JMW3" s="80"/>
      <c r="JMX3" s="80"/>
      <c r="JMY3" s="80"/>
      <c r="JMZ3" s="80"/>
      <c r="JNA3" s="80"/>
      <c r="JNB3" s="80"/>
      <c r="JNC3" s="80"/>
      <c r="JND3" s="80"/>
      <c r="JNE3" s="80"/>
      <c r="JNF3" s="80"/>
      <c r="JNG3" s="80"/>
      <c r="JNH3" s="80"/>
      <c r="JNI3" s="80"/>
      <c r="JNJ3" s="80"/>
      <c r="JNK3" s="80"/>
      <c r="JNL3" s="80"/>
      <c r="JNM3" s="80"/>
      <c r="JNN3" s="80"/>
      <c r="JNO3" s="80"/>
      <c r="JNP3" s="80"/>
      <c r="JNQ3" s="80"/>
      <c r="JNR3" s="80"/>
      <c r="JNS3" s="80"/>
      <c r="JNT3" s="80"/>
      <c r="JNU3" s="80"/>
      <c r="JNV3" s="80"/>
      <c r="JNW3" s="80"/>
      <c r="JNX3" s="80"/>
      <c r="JNY3" s="80"/>
      <c r="JNZ3" s="80"/>
      <c r="JOA3" s="80"/>
      <c r="JOB3" s="80"/>
      <c r="JOC3" s="80"/>
      <c r="JOD3" s="80"/>
      <c r="JOE3" s="80"/>
      <c r="JOF3" s="80"/>
      <c r="JOG3" s="80"/>
      <c r="JOH3" s="80"/>
      <c r="JOI3" s="80"/>
      <c r="JOJ3" s="80"/>
      <c r="JOK3" s="80"/>
      <c r="JOL3" s="80"/>
      <c r="JOM3" s="80"/>
      <c r="JON3" s="80"/>
      <c r="JOO3" s="80"/>
      <c r="JOP3" s="80"/>
      <c r="JOQ3" s="80"/>
      <c r="JOR3" s="80"/>
      <c r="JOS3" s="80"/>
      <c r="JOT3" s="80"/>
      <c r="JOU3" s="80"/>
      <c r="JOV3" s="80"/>
      <c r="JOW3" s="80"/>
      <c r="JOX3" s="80"/>
      <c r="JOY3" s="80"/>
      <c r="JOZ3" s="80"/>
      <c r="JPA3" s="80"/>
      <c r="JPB3" s="80"/>
      <c r="JPC3" s="80"/>
      <c r="JPD3" s="80"/>
      <c r="JPE3" s="80"/>
      <c r="JPF3" s="80"/>
      <c r="JPG3" s="80"/>
      <c r="JPH3" s="80"/>
      <c r="JPI3" s="80"/>
      <c r="JPJ3" s="80"/>
      <c r="JPK3" s="80"/>
      <c r="JPL3" s="80"/>
      <c r="JPM3" s="80"/>
      <c r="JPN3" s="80"/>
      <c r="JPO3" s="80"/>
      <c r="JPP3" s="80"/>
      <c r="JPQ3" s="80"/>
      <c r="JPR3" s="80"/>
      <c r="JPS3" s="80"/>
      <c r="JPT3" s="80"/>
      <c r="JPU3" s="80"/>
      <c r="JPV3" s="80"/>
      <c r="JPW3" s="80"/>
      <c r="JPX3" s="80"/>
      <c r="JPY3" s="80"/>
      <c r="JPZ3" s="80"/>
      <c r="JQA3" s="80"/>
      <c r="JQB3" s="80"/>
      <c r="JQC3" s="80"/>
      <c r="JQD3" s="80"/>
      <c r="JQE3" s="80"/>
      <c r="JQF3" s="80"/>
      <c r="JQG3" s="80"/>
      <c r="JQH3" s="80"/>
      <c r="JQI3" s="80"/>
      <c r="JQJ3" s="80"/>
      <c r="JQK3" s="80"/>
      <c r="JQL3" s="80"/>
      <c r="JQM3" s="80"/>
      <c r="JQN3" s="80"/>
      <c r="JQO3" s="80"/>
      <c r="JQP3" s="80"/>
      <c r="JQQ3" s="80"/>
      <c r="JQR3" s="80"/>
      <c r="JQS3" s="80"/>
      <c r="JQT3" s="80"/>
      <c r="JQU3" s="80"/>
      <c r="JQV3" s="80"/>
      <c r="JQW3" s="80"/>
      <c r="JQX3" s="80"/>
      <c r="JQY3" s="80"/>
      <c r="JQZ3" s="80"/>
      <c r="JRA3" s="80"/>
      <c r="JRB3" s="80"/>
      <c r="JRC3" s="80"/>
      <c r="JRD3" s="80"/>
      <c r="JRE3" s="80"/>
      <c r="JRF3" s="80"/>
      <c r="JRG3" s="80"/>
      <c r="JRH3" s="80"/>
      <c r="JRI3" s="80"/>
      <c r="JRJ3" s="80"/>
      <c r="JRK3" s="80"/>
      <c r="JRL3" s="80"/>
      <c r="JRM3" s="80"/>
      <c r="JRN3" s="80"/>
      <c r="JRO3" s="80"/>
      <c r="JRP3" s="80"/>
      <c r="JRQ3" s="80"/>
      <c r="JRR3" s="80"/>
      <c r="JRS3" s="80"/>
      <c r="JRT3" s="80"/>
      <c r="JRU3" s="80"/>
      <c r="JRV3" s="80"/>
      <c r="JRW3" s="80"/>
      <c r="JRX3" s="80"/>
      <c r="JRY3" s="80"/>
      <c r="JRZ3" s="80"/>
      <c r="JSA3" s="80"/>
      <c r="JSB3" s="80"/>
      <c r="JSC3" s="80"/>
      <c r="JSD3" s="80"/>
      <c r="JSE3" s="80"/>
      <c r="JSF3" s="80"/>
      <c r="JSG3" s="80"/>
      <c r="JSH3" s="80"/>
      <c r="JSI3" s="80"/>
      <c r="JSJ3" s="80"/>
      <c r="JSK3" s="80"/>
      <c r="JSL3" s="80"/>
      <c r="JSM3" s="80"/>
      <c r="JSN3" s="80"/>
      <c r="JSO3" s="80"/>
      <c r="JSP3" s="80"/>
      <c r="JSQ3" s="80"/>
      <c r="JSR3" s="80"/>
      <c r="JSS3" s="80"/>
      <c r="JST3" s="80"/>
      <c r="JSU3" s="80"/>
      <c r="JSV3" s="80"/>
      <c r="JSW3" s="80"/>
      <c r="JSX3" s="80"/>
      <c r="JSY3" s="80"/>
      <c r="JSZ3" s="80"/>
      <c r="JTA3" s="80"/>
      <c r="JTB3" s="80"/>
      <c r="JTC3" s="80"/>
      <c r="JTD3" s="80"/>
      <c r="JTE3" s="80"/>
      <c r="JTF3" s="80"/>
      <c r="JTG3" s="80"/>
      <c r="JTH3" s="80"/>
      <c r="JTI3" s="80"/>
      <c r="JTJ3" s="80"/>
      <c r="JTK3" s="80"/>
      <c r="JTL3" s="80"/>
      <c r="JTM3" s="80"/>
      <c r="JTN3" s="80"/>
      <c r="JTO3" s="80"/>
      <c r="JTP3" s="80"/>
      <c r="JTQ3" s="80"/>
      <c r="JTR3" s="80"/>
      <c r="JTS3" s="80"/>
      <c r="JTT3" s="80"/>
      <c r="JTU3" s="80"/>
      <c r="JTV3" s="80"/>
      <c r="JTW3" s="80"/>
      <c r="JTX3" s="80"/>
      <c r="JTY3" s="80"/>
      <c r="JTZ3" s="80"/>
      <c r="JUA3" s="80"/>
      <c r="JUB3" s="80"/>
      <c r="JUC3" s="80"/>
      <c r="JUD3" s="80"/>
      <c r="JUE3" s="80"/>
      <c r="JUF3" s="80"/>
      <c r="JUG3" s="80"/>
      <c r="JUH3" s="80"/>
      <c r="JUI3" s="80"/>
      <c r="JUJ3" s="80"/>
      <c r="JUK3" s="80"/>
      <c r="JUL3" s="80"/>
      <c r="JUM3" s="80"/>
      <c r="JUN3" s="80"/>
      <c r="JUO3" s="80"/>
      <c r="JUP3" s="80"/>
      <c r="JUQ3" s="80"/>
      <c r="JUR3" s="80"/>
      <c r="JUS3" s="80"/>
      <c r="JUT3" s="80"/>
      <c r="JUU3" s="80"/>
      <c r="JUV3" s="80"/>
      <c r="JUW3" s="80"/>
      <c r="JUX3" s="80"/>
      <c r="JUY3" s="80"/>
      <c r="JUZ3" s="80"/>
      <c r="JVA3" s="80"/>
      <c r="JVB3" s="80"/>
      <c r="JVC3" s="80"/>
      <c r="JVD3" s="80"/>
      <c r="JVE3" s="80"/>
      <c r="JVF3" s="80"/>
      <c r="JVG3" s="80"/>
      <c r="JVH3" s="80"/>
      <c r="JVI3" s="80"/>
      <c r="JVJ3" s="80"/>
      <c r="JVK3" s="80"/>
      <c r="JVL3" s="80"/>
      <c r="JVM3" s="80"/>
      <c r="JVN3" s="80"/>
      <c r="JVO3" s="80"/>
      <c r="JVP3" s="80"/>
      <c r="JVQ3" s="80"/>
      <c r="JVR3" s="80"/>
      <c r="JVS3" s="80"/>
      <c r="JVT3" s="80"/>
      <c r="JVU3" s="80"/>
      <c r="JVV3" s="80"/>
      <c r="JVW3" s="80"/>
      <c r="JVX3" s="80"/>
      <c r="JVY3" s="80"/>
      <c r="JVZ3" s="80"/>
      <c r="JWA3" s="80"/>
      <c r="JWB3" s="80"/>
      <c r="JWC3" s="80"/>
      <c r="JWD3" s="80"/>
      <c r="JWE3" s="80"/>
      <c r="JWF3" s="80"/>
      <c r="JWG3" s="80"/>
      <c r="JWH3" s="80"/>
      <c r="JWI3" s="80"/>
      <c r="JWJ3" s="80"/>
      <c r="JWK3" s="80"/>
      <c r="JWL3" s="80"/>
      <c r="JWM3" s="80"/>
      <c r="JWN3" s="80"/>
      <c r="JWO3" s="80"/>
      <c r="JWP3" s="80"/>
      <c r="JWQ3" s="80"/>
      <c r="JWR3" s="80"/>
      <c r="JWS3" s="80"/>
      <c r="JWT3" s="80"/>
      <c r="JWU3" s="80"/>
      <c r="JWV3" s="80"/>
      <c r="JWW3" s="80"/>
      <c r="JWX3" s="80"/>
      <c r="JWY3" s="80"/>
      <c r="JWZ3" s="80"/>
      <c r="JXA3" s="80"/>
      <c r="JXB3" s="80"/>
      <c r="JXC3" s="80"/>
      <c r="JXD3" s="80"/>
      <c r="JXE3" s="80"/>
      <c r="JXF3" s="80"/>
      <c r="JXG3" s="80"/>
      <c r="JXH3" s="80"/>
      <c r="JXI3" s="80"/>
      <c r="JXJ3" s="80"/>
      <c r="JXK3" s="80"/>
      <c r="JXL3" s="80"/>
      <c r="JXM3" s="80"/>
      <c r="JXN3" s="80"/>
      <c r="JXO3" s="80"/>
      <c r="JXP3" s="80"/>
      <c r="JXQ3" s="80"/>
      <c r="JXR3" s="80"/>
      <c r="JXS3" s="80"/>
      <c r="JXT3" s="80"/>
      <c r="JXU3" s="80"/>
      <c r="JXV3" s="80"/>
      <c r="JXW3" s="80"/>
      <c r="JXX3" s="80"/>
      <c r="JXY3" s="80"/>
      <c r="JXZ3" s="80"/>
      <c r="JYA3" s="80"/>
      <c r="JYB3" s="80"/>
      <c r="JYC3" s="80"/>
      <c r="JYD3" s="80"/>
      <c r="JYE3" s="80"/>
      <c r="JYF3" s="80"/>
      <c r="JYG3" s="80"/>
      <c r="JYH3" s="80"/>
      <c r="JYI3" s="80"/>
      <c r="JYJ3" s="80"/>
      <c r="JYK3" s="80"/>
      <c r="JYL3" s="80"/>
      <c r="JYM3" s="80"/>
      <c r="JYN3" s="80"/>
      <c r="JYO3" s="80"/>
      <c r="JYP3" s="80"/>
      <c r="JYQ3" s="80"/>
      <c r="JYR3" s="80"/>
      <c r="JYS3" s="80"/>
      <c r="JYT3" s="80"/>
      <c r="JYU3" s="80"/>
      <c r="JYV3" s="80"/>
      <c r="JYW3" s="80"/>
      <c r="JYX3" s="80"/>
      <c r="JYY3" s="80"/>
      <c r="JYZ3" s="80"/>
      <c r="JZA3" s="80"/>
      <c r="JZB3" s="80"/>
      <c r="JZC3" s="80"/>
      <c r="JZD3" s="80"/>
      <c r="JZE3" s="80"/>
      <c r="JZF3" s="80"/>
      <c r="JZG3" s="80"/>
      <c r="JZH3" s="80"/>
      <c r="JZI3" s="80"/>
      <c r="JZJ3" s="80"/>
      <c r="JZK3" s="80"/>
      <c r="JZL3" s="80"/>
      <c r="JZM3" s="80"/>
      <c r="JZN3" s="80"/>
      <c r="JZO3" s="80"/>
      <c r="JZP3" s="80"/>
      <c r="JZQ3" s="80"/>
      <c r="JZR3" s="80"/>
      <c r="JZS3" s="80"/>
      <c r="JZT3" s="80"/>
      <c r="JZU3" s="80"/>
      <c r="JZV3" s="80"/>
      <c r="JZW3" s="80"/>
      <c r="JZX3" s="80"/>
      <c r="JZY3" s="80"/>
      <c r="JZZ3" s="80"/>
      <c r="KAA3" s="80"/>
      <c r="KAB3" s="80"/>
      <c r="KAC3" s="80"/>
      <c r="KAD3" s="80"/>
      <c r="KAE3" s="80"/>
      <c r="KAF3" s="80"/>
      <c r="KAG3" s="80"/>
      <c r="KAH3" s="80"/>
      <c r="KAI3" s="80"/>
      <c r="KAJ3" s="80"/>
      <c r="KAK3" s="80"/>
      <c r="KAL3" s="80"/>
      <c r="KAM3" s="80"/>
      <c r="KAN3" s="80"/>
      <c r="KAO3" s="80"/>
      <c r="KAP3" s="80"/>
      <c r="KAQ3" s="80"/>
      <c r="KAR3" s="80"/>
      <c r="KAS3" s="80"/>
      <c r="KAT3" s="80"/>
      <c r="KAU3" s="80"/>
      <c r="KAV3" s="80"/>
      <c r="KAW3" s="80"/>
      <c r="KAX3" s="80"/>
      <c r="KAY3" s="80"/>
      <c r="KAZ3" s="80"/>
      <c r="KBA3" s="80"/>
      <c r="KBB3" s="80"/>
      <c r="KBC3" s="80"/>
      <c r="KBD3" s="80"/>
      <c r="KBE3" s="80"/>
      <c r="KBF3" s="80"/>
      <c r="KBG3" s="80"/>
      <c r="KBH3" s="80"/>
      <c r="KBI3" s="80"/>
      <c r="KBJ3" s="80"/>
      <c r="KBK3" s="80"/>
      <c r="KBL3" s="80"/>
      <c r="KBM3" s="80"/>
      <c r="KBN3" s="80"/>
      <c r="KBO3" s="80"/>
      <c r="KBP3" s="80"/>
      <c r="KBQ3" s="80"/>
      <c r="KBR3" s="80"/>
      <c r="KBS3" s="80"/>
      <c r="KBT3" s="80"/>
      <c r="KBU3" s="80"/>
      <c r="KBV3" s="80"/>
      <c r="KBW3" s="80"/>
      <c r="KBX3" s="80"/>
      <c r="KBY3" s="80"/>
      <c r="KBZ3" s="80"/>
      <c r="KCA3" s="80"/>
      <c r="KCB3" s="80"/>
      <c r="KCC3" s="80"/>
      <c r="KCD3" s="80"/>
      <c r="KCE3" s="80"/>
      <c r="KCF3" s="80"/>
      <c r="KCG3" s="80"/>
      <c r="KCH3" s="80"/>
      <c r="KCI3" s="80"/>
      <c r="KCJ3" s="80"/>
      <c r="KCK3" s="80"/>
      <c r="KCL3" s="80"/>
      <c r="KCM3" s="80"/>
      <c r="KCN3" s="80"/>
      <c r="KCO3" s="80"/>
      <c r="KCP3" s="80"/>
      <c r="KCQ3" s="80"/>
      <c r="KCR3" s="80"/>
      <c r="KCS3" s="80"/>
      <c r="KCT3" s="80"/>
      <c r="KCU3" s="80"/>
      <c r="KCV3" s="80"/>
      <c r="KCW3" s="80"/>
      <c r="KCX3" s="80"/>
      <c r="KCY3" s="80"/>
      <c r="KCZ3" s="80"/>
      <c r="KDA3" s="80"/>
      <c r="KDB3" s="80"/>
      <c r="KDC3" s="80"/>
      <c r="KDD3" s="80"/>
      <c r="KDE3" s="80"/>
      <c r="KDF3" s="80"/>
      <c r="KDG3" s="80"/>
      <c r="KDH3" s="80"/>
      <c r="KDI3" s="80"/>
      <c r="KDJ3" s="80"/>
      <c r="KDK3" s="80"/>
      <c r="KDL3" s="80"/>
      <c r="KDM3" s="80"/>
      <c r="KDN3" s="80"/>
      <c r="KDO3" s="80"/>
      <c r="KDP3" s="80"/>
      <c r="KDQ3" s="80"/>
      <c r="KDR3" s="80"/>
      <c r="KDS3" s="80"/>
      <c r="KDT3" s="80"/>
      <c r="KDU3" s="80"/>
      <c r="KDV3" s="80"/>
      <c r="KDW3" s="80"/>
      <c r="KDX3" s="80"/>
      <c r="KDY3" s="80"/>
      <c r="KDZ3" s="80"/>
      <c r="KEA3" s="80"/>
      <c r="KEB3" s="80"/>
      <c r="KEC3" s="80"/>
      <c r="KED3" s="80"/>
      <c r="KEE3" s="80"/>
      <c r="KEF3" s="80"/>
      <c r="KEG3" s="80"/>
      <c r="KEH3" s="80"/>
      <c r="KEI3" s="80"/>
      <c r="KEJ3" s="80"/>
      <c r="KEK3" s="80"/>
      <c r="KEL3" s="80"/>
      <c r="KEM3" s="80"/>
      <c r="KEN3" s="80"/>
      <c r="KEO3" s="80"/>
      <c r="KEP3" s="80"/>
      <c r="KEQ3" s="80"/>
      <c r="KER3" s="80"/>
      <c r="KES3" s="80"/>
      <c r="KET3" s="80"/>
      <c r="KEU3" s="80"/>
      <c r="KEV3" s="80"/>
      <c r="KEW3" s="80"/>
      <c r="KEX3" s="80"/>
      <c r="KEY3" s="80"/>
      <c r="KEZ3" s="80"/>
      <c r="KFA3" s="80"/>
      <c r="KFB3" s="80"/>
      <c r="KFC3" s="80"/>
      <c r="KFD3" s="80"/>
      <c r="KFE3" s="80"/>
      <c r="KFF3" s="80"/>
      <c r="KFG3" s="80"/>
      <c r="KFH3" s="80"/>
      <c r="KFI3" s="80"/>
      <c r="KFJ3" s="80"/>
      <c r="KFK3" s="80"/>
      <c r="KFL3" s="80"/>
      <c r="KFM3" s="80"/>
      <c r="KFN3" s="80"/>
      <c r="KFO3" s="80"/>
      <c r="KFP3" s="80"/>
      <c r="KFQ3" s="80"/>
      <c r="KFR3" s="80"/>
      <c r="KFS3" s="80"/>
      <c r="KFT3" s="80"/>
      <c r="KFU3" s="80"/>
      <c r="KFV3" s="80"/>
      <c r="KFW3" s="80"/>
      <c r="KFX3" s="80"/>
      <c r="KFY3" s="80"/>
      <c r="KFZ3" s="80"/>
      <c r="KGA3" s="80"/>
      <c r="KGB3" s="80"/>
      <c r="KGC3" s="80"/>
      <c r="KGD3" s="80"/>
      <c r="KGE3" s="80"/>
      <c r="KGF3" s="80"/>
      <c r="KGG3" s="80"/>
      <c r="KGH3" s="80"/>
      <c r="KGI3" s="80"/>
      <c r="KGJ3" s="80"/>
      <c r="KGK3" s="80"/>
      <c r="KGL3" s="80"/>
      <c r="KGM3" s="80"/>
      <c r="KGN3" s="80"/>
      <c r="KGO3" s="80"/>
      <c r="KGP3" s="80"/>
      <c r="KGQ3" s="80"/>
      <c r="KGR3" s="80"/>
      <c r="KGS3" s="80"/>
      <c r="KGT3" s="80"/>
      <c r="KGU3" s="80"/>
      <c r="KGV3" s="80"/>
      <c r="KGW3" s="80"/>
      <c r="KGX3" s="80"/>
      <c r="KGY3" s="80"/>
      <c r="KGZ3" s="80"/>
      <c r="KHA3" s="80"/>
      <c r="KHB3" s="80"/>
      <c r="KHC3" s="80"/>
      <c r="KHD3" s="80"/>
      <c r="KHE3" s="80"/>
      <c r="KHF3" s="80"/>
      <c r="KHG3" s="80"/>
      <c r="KHH3" s="80"/>
      <c r="KHI3" s="80"/>
      <c r="KHJ3" s="80"/>
      <c r="KHK3" s="80"/>
      <c r="KHL3" s="80"/>
      <c r="KHM3" s="80"/>
      <c r="KHN3" s="80"/>
      <c r="KHO3" s="80"/>
      <c r="KHP3" s="80"/>
      <c r="KHQ3" s="80"/>
      <c r="KHR3" s="80"/>
      <c r="KHS3" s="80"/>
      <c r="KHT3" s="80"/>
      <c r="KHU3" s="80"/>
      <c r="KHV3" s="80"/>
      <c r="KHW3" s="80"/>
      <c r="KHX3" s="80"/>
      <c r="KHY3" s="80"/>
      <c r="KHZ3" s="80"/>
      <c r="KIA3" s="80"/>
      <c r="KIB3" s="80"/>
      <c r="KIC3" s="80"/>
      <c r="KID3" s="80"/>
      <c r="KIE3" s="80"/>
      <c r="KIF3" s="80"/>
      <c r="KIG3" s="80"/>
      <c r="KIH3" s="80"/>
      <c r="KII3" s="80"/>
      <c r="KIJ3" s="80"/>
      <c r="KIK3" s="80"/>
      <c r="KIL3" s="80"/>
      <c r="KIM3" s="80"/>
      <c r="KIN3" s="80"/>
      <c r="KIO3" s="80"/>
      <c r="KIP3" s="80"/>
      <c r="KIQ3" s="80"/>
      <c r="KIR3" s="80"/>
      <c r="KIS3" s="80"/>
      <c r="KIT3" s="80"/>
      <c r="KIU3" s="80"/>
      <c r="KIV3" s="80"/>
      <c r="KIW3" s="80"/>
      <c r="KIX3" s="80"/>
      <c r="KIY3" s="80"/>
      <c r="KIZ3" s="80"/>
      <c r="KJA3" s="80"/>
      <c r="KJB3" s="80"/>
      <c r="KJC3" s="80"/>
      <c r="KJD3" s="80"/>
      <c r="KJE3" s="80"/>
      <c r="KJF3" s="80"/>
      <c r="KJG3" s="80"/>
      <c r="KJH3" s="80"/>
      <c r="KJI3" s="80"/>
      <c r="KJJ3" s="80"/>
      <c r="KJK3" s="80"/>
      <c r="KJL3" s="80"/>
      <c r="KJM3" s="80"/>
      <c r="KJN3" s="80"/>
      <c r="KJO3" s="80"/>
      <c r="KJP3" s="80"/>
      <c r="KJQ3" s="80"/>
      <c r="KJR3" s="80"/>
      <c r="KJS3" s="80"/>
      <c r="KJT3" s="80"/>
      <c r="KJU3" s="80"/>
      <c r="KJV3" s="80"/>
      <c r="KJW3" s="80"/>
      <c r="KJX3" s="80"/>
      <c r="KJY3" s="80"/>
      <c r="KJZ3" s="80"/>
      <c r="KKA3" s="80"/>
      <c r="KKB3" s="80"/>
      <c r="KKC3" s="80"/>
      <c r="KKD3" s="80"/>
      <c r="KKE3" s="80"/>
      <c r="KKF3" s="80"/>
      <c r="KKG3" s="80"/>
      <c r="KKH3" s="80"/>
      <c r="KKI3" s="80"/>
      <c r="KKJ3" s="80"/>
      <c r="KKK3" s="80"/>
      <c r="KKL3" s="80"/>
      <c r="KKM3" s="80"/>
      <c r="KKN3" s="80"/>
      <c r="KKO3" s="80"/>
      <c r="KKP3" s="80"/>
      <c r="KKQ3" s="80"/>
      <c r="KKR3" s="80"/>
      <c r="KKS3" s="80"/>
      <c r="KKT3" s="80"/>
      <c r="KKU3" s="80"/>
      <c r="KKV3" s="80"/>
      <c r="KKW3" s="80"/>
      <c r="KKX3" s="80"/>
      <c r="KKY3" s="80"/>
      <c r="KKZ3" s="80"/>
      <c r="KLA3" s="80"/>
      <c r="KLB3" s="80"/>
      <c r="KLC3" s="80"/>
      <c r="KLD3" s="80"/>
      <c r="KLE3" s="80"/>
      <c r="KLF3" s="80"/>
      <c r="KLG3" s="80"/>
      <c r="KLH3" s="80"/>
      <c r="KLI3" s="80"/>
      <c r="KLJ3" s="80"/>
      <c r="KLK3" s="80"/>
      <c r="KLL3" s="80"/>
      <c r="KLM3" s="80"/>
      <c r="KLN3" s="80"/>
      <c r="KLO3" s="80"/>
      <c r="KLP3" s="80"/>
      <c r="KLQ3" s="80"/>
      <c r="KLR3" s="80"/>
      <c r="KLS3" s="80"/>
      <c r="KLT3" s="80"/>
      <c r="KLU3" s="80"/>
      <c r="KLV3" s="80"/>
      <c r="KLW3" s="80"/>
      <c r="KLX3" s="80"/>
      <c r="KLY3" s="80"/>
      <c r="KLZ3" s="80"/>
      <c r="KMA3" s="80"/>
      <c r="KMB3" s="80"/>
      <c r="KMC3" s="80"/>
      <c r="KMD3" s="80"/>
      <c r="KME3" s="80"/>
      <c r="KMF3" s="80"/>
      <c r="KMG3" s="80"/>
      <c r="KMH3" s="80"/>
      <c r="KMI3" s="80"/>
      <c r="KMJ3" s="80"/>
      <c r="KMK3" s="80"/>
      <c r="KML3" s="80"/>
      <c r="KMM3" s="80"/>
      <c r="KMN3" s="80"/>
      <c r="KMO3" s="80"/>
      <c r="KMP3" s="80"/>
      <c r="KMQ3" s="80"/>
      <c r="KMR3" s="80"/>
      <c r="KMS3" s="80"/>
      <c r="KMT3" s="80"/>
      <c r="KMU3" s="80"/>
      <c r="KMV3" s="80"/>
      <c r="KMW3" s="80"/>
      <c r="KMX3" s="80"/>
      <c r="KMY3" s="80"/>
      <c r="KMZ3" s="80"/>
      <c r="KNA3" s="80"/>
      <c r="KNB3" s="80"/>
      <c r="KNC3" s="80"/>
      <c r="KND3" s="80"/>
      <c r="KNE3" s="80"/>
      <c r="KNF3" s="80"/>
      <c r="KNG3" s="80"/>
      <c r="KNH3" s="80"/>
      <c r="KNI3" s="80"/>
      <c r="KNJ3" s="80"/>
      <c r="KNK3" s="80"/>
      <c r="KNL3" s="80"/>
      <c r="KNM3" s="80"/>
      <c r="KNN3" s="80"/>
      <c r="KNO3" s="80"/>
      <c r="KNP3" s="80"/>
      <c r="KNQ3" s="80"/>
      <c r="KNR3" s="80"/>
      <c r="KNS3" s="80"/>
      <c r="KNT3" s="80"/>
      <c r="KNU3" s="80"/>
      <c r="KNV3" s="80"/>
      <c r="KNW3" s="80"/>
      <c r="KNX3" s="80"/>
      <c r="KNY3" s="80"/>
      <c r="KNZ3" s="80"/>
      <c r="KOA3" s="80"/>
      <c r="KOB3" s="80"/>
      <c r="KOC3" s="80"/>
      <c r="KOD3" s="80"/>
      <c r="KOE3" s="80"/>
      <c r="KOF3" s="80"/>
      <c r="KOG3" s="80"/>
      <c r="KOH3" s="80"/>
      <c r="KOI3" s="80"/>
      <c r="KOJ3" s="80"/>
      <c r="KOK3" s="80"/>
      <c r="KOL3" s="80"/>
      <c r="KOM3" s="80"/>
      <c r="KON3" s="80"/>
      <c r="KOO3" s="80"/>
      <c r="KOP3" s="80"/>
      <c r="KOQ3" s="80"/>
      <c r="KOR3" s="80"/>
      <c r="KOS3" s="80"/>
      <c r="KOT3" s="80"/>
      <c r="KOU3" s="80"/>
      <c r="KOV3" s="80"/>
      <c r="KOW3" s="80"/>
      <c r="KOX3" s="80"/>
      <c r="KOY3" s="80"/>
      <c r="KOZ3" s="80"/>
      <c r="KPA3" s="80"/>
      <c r="KPB3" s="80"/>
      <c r="KPC3" s="80"/>
      <c r="KPD3" s="80"/>
      <c r="KPE3" s="80"/>
      <c r="KPF3" s="80"/>
      <c r="KPG3" s="80"/>
      <c r="KPH3" s="80"/>
      <c r="KPI3" s="80"/>
      <c r="KPJ3" s="80"/>
      <c r="KPK3" s="80"/>
      <c r="KPL3" s="80"/>
      <c r="KPM3" s="80"/>
      <c r="KPN3" s="80"/>
      <c r="KPO3" s="80"/>
      <c r="KPP3" s="80"/>
      <c r="KPQ3" s="80"/>
      <c r="KPR3" s="80"/>
      <c r="KPS3" s="80"/>
      <c r="KPT3" s="80"/>
      <c r="KPU3" s="80"/>
      <c r="KPV3" s="80"/>
      <c r="KPW3" s="80"/>
      <c r="KPX3" s="80"/>
      <c r="KPY3" s="80"/>
      <c r="KPZ3" s="80"/>
      <c r="KQA3" s="80"/>
      <c r="KQB3" s="80"/>
      <c r="KQC3" s="80"/>
      <c r="KQD3" s="80"/>
      <c r="KQE3" s="80"/>
      <c r="KQF3" s="80"/>
      <c r="KQG3" s="80"/>
      <c r="KQH3" s="80"/>
      <c r="KQI3" s="80"/>
      <c r="KQJ3" s="80"/>
      <c r="KQK3" s="80"/>
      <c r="KQL3" s="80"/>
      <c r="KQM3" s="80"/>
      <c r="KQN3" s="80"/>
      <c r="KQO3" s="80"/>
      <c r="KQP3" s="80"/>
      <c r="KQQ3" s="80"/>
      <c r="KQR3" s="80"/>
      <c r="KQS3" s="80"/>
      <c r="KQT3" s="80"/>
      <c r="KQU3" s="80"/>
      <c r="KQV3" s="80"/>
      <c r="KQW3" s="80"/>
      <c r="KQX3" s="80"/>
      <c r="KQY3" s="80"/>
      <c r="KQZ3" s="80"/>
      <c r="KRA3" s="80"/>
      <c r="KRB3" s="80"/>
      <c r="KRC3" s="80"/>
      <c r="KRD3" s="80"/>
      <c r="KRE3" s="80"/>
      <c r="KRF3" s="80"/>
      <c r="KRG3" s="80"/>
      <c r="KRH3" s="80"/>
      <c r="KRI3" s="80"/>
      <c r="KRJ3" s="80"/>
      <c r="KRK3" s="80"/>
      <c r="KRL3" s="80"/>
      <c r="KRM3" s="80"/>
      <c r="KRN3" s="80"/>
      <c r="KRO3" s="80"/>
      <c r="KRP3" s="80"/>
      <c r="KRQ3" s="80"/>
      <c r="KRR3" s="80"/>
      <c r="KRS3" s="80"/>
      <c r="KRT3" s="80"/>
      <c r="KRU3" s="80"/>
      <c r="KRV3" s="80"/>
      <c r="KRW3" s="80"/>
      <c r="KRX3" s="80"/>
      <c r="KRY3" s="80"/>
      <c r="KRZ3" s="80"/>
      <c r="KSA3" s="80"/>
      <c r="KSB3" s="80"/>
      <c r="KSC3" s="80"/>
      <c r="KSD3" s="80"/>
      <c r="KSE3" s="80"/>
      <c r="KSF3" s="80"/>
      <c r="KSG3" s="80"/>
      <c r="KSH3" s="80"/>
      <c r="KSI3" s="80"/>
      <c r="KSJ3" s="80"/>
      <c r="KSK3" s="80"/>
      <c r="KSL3" s="80"/>
      <c r="KSM3" s="80"/>
      <c r="KSN3" s="80"/>
      <c r="KSO3" s="80"/>
      <c r="KSP3" s="80"/>
      <c r="KSQ3" s="80"/>
      <c r="KSR3" s="80"/>
      <c r="KSS3" s="80"/>
      <c r="KST3" s="80"/>
      <c r="KSU3" s="80"/>
      <c r="KSV3" s="80"/>
      <c r="KSW3" s="80"/>
      <c r="KSX3" s="80"/>
      <c r="KSY3" s="80"/>
      <c r="KSZ3" s="80"/>
      <c r="KTA3" s="80"/>
      <c r="KTB3" s="80"/>
      <c r="KTC3" s="80"/>
      <c r="KTD3" s="80"/>
      <c r="KTE3" s="80"/>
      <c r="KTF3" s="80"/>
      <c r="KTG3" s="80"/>
      <c r="KTH3" s="80"/>
      <c r="KTI3" s="80"/>
      <c r="KTJ3" s="80"/>
      <c r="KTK3" s="80"/>
      <c r="KTL3" s="80"/>
      <c r="KTM3" s="80"/>
      <c r="KTN3" s="80"/>
      <c r="KTO3" s="80"/>
      <c r="KTP3" s="80"/>
      <c r="KTQ3" s="80"/>
      <c r="KTR3" s="80"/>
      <c r="KTS3" s="80"/>
      <c r="KTT3" s="80"/>
      <c r="KTU3" s="80"/>
      <c r="KTV3" s="80"/>
      <c r="KTW3" s="80"/>
      <c r="KTX3" s="80"/>
      <c r="KTY3" s="80"/>
      <c r="KTZ3" s="80"/>
      <c r="KUA3" s="80"/>
      <c r="KUB3" s="80"/>
      <c r="KUC3" s="80"/>
      <c r="KUD3" s="80"/>
      <c r="KUE3" s="80"/>
      <c r="KUF3" s="80"/>
      <c r="KUG3" s="80"/>
      <c r="KUH3" s="80"/>
      <c r="KUI3" s="80"/>
      <c r="KUJ3" s="80"/>
      <c r="KUK3" s="80"/>
      <c r="KUL3" s="80"/>
      <c r="KUM3" s="80"/>
      <c r="KUN3" s="80"/>
      <c r="KUO3" s="80"/>
      <c r="KUP3" s="80"/>
      <c r="KUQ3" s="80"/>
      <c r="KUR3" s="80"/>
      <c r="KUS3" s="80"/>
      <c r="KUT3" s="80"/>
      <c r="KUU3" s="80"/>
      <c r="KUV3" s="80"/>
      <c r="KUW3" s="80"/>
      <c r="KUX3" s="80"/>
      <c r="KUY3" s="80"/>
      <c r="KUZ3" s="80"/>
      <c r="KVA3" s="80"/>
      <c r="KVB3" s="80"/>
      <c r="KVC3" s="80"/>
      <c r="KVD3" s="80"/>
      <c r="KVE3" s="80"/>
      <c r="KVF3" s="80"/>
      <c r="KVG3" s="80"/>
      <c r="KVH3" s="80"/>
      <c r="KVI3" s="80"/>
      <c r="KVJ3" s="80"/>
      <c r="KVK3" s="80"/>
      <c r="KVL3" s="80"/>
      <c r="KVM3" s="80"/>
      <c r="KVN3" s="80"/>
      <c r="KVO3" s="80"/>
      <c r="KVP3" s="80"/>
      <c r="KVQ3" s="80"/>
      <c r="KVR3" s="80"/>
      <c r="KVS3" s="80"/>
      <c r="KVT3" s="80"/>
      <c r="KVU3" s="80"/>
      <c r="KVV3" s="80"/>
      <c r="KVW3" s="80"/>
      <c r="KVX3" s="80"/>
      <c r="KVY3" s="80"/>
      <c r="KVZ3" s="80"/>
      <c r="KWA3" s="80"/>
      <c r="KWB3" s="80"/>
      <c r="KWC3" s="80"/>
      <c r="KWD3" s="80"/>
      <c r="KWE3" s="80"/>
      <c r="KWF3" s="80"/>
      <c r="KWG3" s="80"/>
      <c r="KWH3" s="80"/>
      <c r="KWI3" s="80"/>
      <c r="KWJ3" s="80"/>
      <c r="KWK3" s="80"/>
      <c r="KWL3" s="80"/>
      <c r="KWM3" s="80"/>
      <c r="KWN3" s="80"/>
      <c r="KWO3" s="80"/>
      <c r="KWP3" s="80"/>
      <c r="KWQ3" s="80"/>
      <c r="KWR3" s="80"/>
      <c r="KWS3" s="80"/>
      <c r="KWT3" s="80"/>
      <c r="KWU3" s="80"/>
      <c r="KWV3" s="80"/>
      <c r="KWW3" s="80"/>
      <c r="KWX3" s="80"/>
      <c r="KWY3" s="80"/>
      <c r="KWZ3" s="80"/>
      <c r="KXA3" s="80"/>
      <c r="KXB3" s="80"/>
      <c r="KXC3" s="80"/>
      <c r="KXD3" s="80"/>
      <c r="KXE3" s="80"/>
      <c r="KXF3" s="80"/>
      <c r="KXG3" s="80"/>
      <c r="KXH3" s="80"/>
      <c r="KXI3" s="80"/>
      <c r="KXJ3" s="80"/>
      <c r="KXK3" s="80"/>
      <c r="KXL3" s="80"/>
      <c r="KXM3" s="80"/>
      <c r="KXN3" s="80"/>
      <c r="KXO3" s="80"/>
      <c r="KXP3" s="80"/>
      <c r="KXQ3" s="80"/>
      <c r="KXR3" s="80"/>
      <c r="KXS3" s="80"/>
      <c r="KXT3" s="80"/>
      <c r="KXU3" s="80"/>
      <c r="KXV3" s="80"/>
      <c r="KXW3" s="80"/>
      <c r="KXX3" s="80"/>
      <c r="KXY3" s="80"/>
      <c r="KXZ3" s="80"/>
      <c r="KYA3" s="80"/>
      <c r="KYB3" s="80"/>
      <c r="KYC3" s="80"/>
      <c r="KYD3" s="80"/>
      <c r="KYE3" s="80"/>
      <c r="KYF3" s="80"/>
      <c r="KYG3" s="80"/>
      <c r="KYH3" s="80"/>
      <c r="KYI3" s="80"/>
      <c r="KYJ3" s="80"/>
      <c r="KYK3" s="80"/>
      <c r="KYL3" s="80"/>
      <c r="KYM3" s="80"/>
      <c r="KYN3" s="80"/>
      <c r="KYO3" s="80"/>
      <c r="KYP3" s="80"/>
      <c r="KYQ3" s="80"/>
      <c r="KYR3" s="80"/>
      <c r="KYS3" s="80"/>
      <c r="KYT3" s="80"/>
      <c r="KYU3" s="80"/>
      <c r="KYV3" s="80"/>
      <c r="KYW3" s="80"/>
      <c r="KYX3" s="80"/>
      <c r="KYY3" s="80"/>
      <c r="KYZ3" s="80"/>
      <c r="KZA3" s="80"/>
      <c r="KZB3" s="80"/>
      <c r="KZC3" s="80"/>
      <c r="KZD3" s="80"/>
      <c r="KZE3" s="80"/>
      <c r="KZF3" s="80"/>
      <c r="KZG3" s="80"/>
      <c r="KZH3" s="80"/>
      <c r="KZI3" s="80"/>
      <c r="KZJ3" s="80"/>
      <c r="KZK3" s="80"/>
      <c r="KZL3" s="80"/>
      <c r="KZM3" s="80"/>
      <c r="KZN3" s="80"/>
      <c r="KZO3" s="80"/>
      <c r="KZP3" s="80"/>
      <c r="KZQ3" s="80"/>
      <c r="KZR3" s="80"/>
      <c r="KZS3" s="80"/>
      <c r="KZT3" s="80"/>
      <c r="KZU3" s="80"/>
      <c r="KZV3" s="80"/>
      <c r="KZW3" s="80"/>
      <c r="KZX3" s="80"/>
      <c r="KZY3" s="80"/>
      <c r="KZZ3" s="80"/>
      <c r="LAA3" s="80"/>
      <c r="LAB3" s="80"/>
      <c r="LAC3" s="80"/>
      <c r="LAD3" s="80"/>
      <c r="LAE3" s="80"/>
      <c r="LAF3" s="80"/>
      <c r="LAG3" s="80"/>
      <c r="LAH3" s="80"/>
      <c r="LAI3" s="80"/>
      <c r="LAJ3" s="80"/>
      <c r="LAK3" s="80"/>
      <c r="LAL3" s="80"/>
      <c r="LAM3" s="80"/>
      <c r="LAN3" s="80"/>
      <c r="LAO3" s="80"/>
      <c r="LAP3" s="80"/>
      <c r="LAQ3" s="80"/>
      <c r="LAR3" s="80"/>
      <c r="LAS3" s="80"/>
      <c r="LAT3" s="80"/>
      <c r="LAU3" s="80"/>
      <c r="LAV3" s="80"/>
      <c r="LAW3" s="80"/>
      <c r="LAX3" s="80"/>
      <c r="LAY3" s="80"/>
      <c r="LAZ3" s="80"/>
      <c r="LBA3" s="80"/>
      <c r="LBB3" s="80"/>
      <c r="LBC3" s="80"/>
      <c r="LBD3" s="80"/>
      <c r="LBE3" s="80"/>
      <c r="LBF3" s="80"/>
      <c r="LBG3" s="80"/>
      <c r="LBH3" s="80"/>
      <c r="LBI3" s="80"/>
      <c r="LBJ3" s="80"/>
      <c r="LBK3" s="80"/>
      <c r="LBL3" s="80"/>
      <c r="LBM3" s="80"/>
      <c r="LBN3" s="80"/>
      <c r="LBO3" s="80"/>
      <c r="LBP3" s="80"/>
      <c r="LBQ3" s="80"/>
      <c r="LBR3" s="80"/>
      <c r="LBS3" s="80"/>
      <c r="LBT3" s="80"/>
      <c r="LBU3" s="80"/>
      <c r="LBV3" s="80"/>
      <c r="LBW3" s="80"/>
      <c r="LBX3" s="80"/>
      <c r="LBY3" s="80"/>
      <c r="LBZ3" s="80"/>
      <c r="LCA3" s="80"/>
      <c r="LCB3" s="80"/>
      <c r="LCC3" s="80"/>
      <c r="LCD3" s="80"/>
      <c r="LCE3" s="80"/>
      <c r="LCF3" s="80"/>
      <c r="LCG3" s="80"/>
      <c r="LCH3" s="80"/>
      <c r="LCI3" s="80"/>
      <c r="LCJ3" s="80"/>
      <c r="LCK3" s="80"/>
      <c r="LCL3" s="80"/>
      <c r="LCM3" s="80"/>
      <c r="LCN3" s="80"/>
      <c r="LCO3" s="80"/>
      <c r="LCP3" s="80"/>
      <c r="LCQ3" s="80"/>
      <c r="LCR3" s="80"/>
      <c r="LCS3" s="80"/>
      <c r="LCT3" s="80"/>
      <c r="LCU3" s="80"/>
      <c r="LCV3" s="80"/>
      <c r="LCW3" s="80"/>
      <c r="LCX3" s="80"/>
      <c r="LCY3" s="80"/>
      <c r="LCZ3" s="80"/>
      <c r="LDA3" s="80"/>
      <c r="LDB3" s="80"/>
      <c r="LDC3" s="80"/>
      <c r="LDD3" s="80"/>
      <c r="LDE3" s="80"/>
      <c r="LDF3" s="80"/>
      <c r="LDG3" s="80"/>
      <c r="LDH3" s="80"/>
      <c r="LDI3" s="80"/>
      <c r="LDJ3" s="80"/>
      <c r="LDK3" s="80"/>
      <c r="LDL3" s="80"/>
      <c r="LDM3" s="80"/>
      <c r="LDN3" s="80"/>
      <c r="LDO3" s="80"/>
      <c r="LDP3" s="80"/>
      <c r="LDQ3" s="80"/>
      <c r="LDR3" s="80"/>
      <c r="LDS3" s="80"/>
      <c r="LDT3" s="80"/>
      <c r="LDU3" s="80"/>
      <c r="LDV3" s="80"/>
      <c r="LDW3" s="80"/>
      <c r="LDX3" s="80"/>
      <c r="LDY3" s="80"/>
      <c r="LDZ3" s="80"/>
      <c r="LEA3" s="80"/>
      <c r="LEB3" s="80"/>
      <c r="LEC3" s="80"/>
      <c r="LED3" s="80"/>
      <c r="LEE3" s="80"/>
      <c r="LEF3" s="80"/>
      <c r="LEG3" s="80"/>
      <c r="LEH3" s="80"/>
      <c r="LEI3" s="80"/>
      <c r="LEJ3" s="80"/>
      <c r="LEK3" s="80"/>
      <c r="LEL3" s="80"/>
      <c r="LEM3" s="80"/>
      <c r="LEN3" s="80"/>
      <c r="LEO3" s="80"/>
      <c r="LEP3" s="80"/>
      <c r="LEQ3" s="80"/>
      <c r="LER3" s="80"/>
      <c r="LES3" s="80"/>
      <c r="LET3" s="80"/>
      <c r="LEU3" s="80"/>
      <c r="LEV3" s="80"/>
      <c r="LEW3" s="80"/>
      <c r="LEX3" s="80"/>
      <c r="LEY3" s="80"/>
      <c r="LEZ3" s="80"/>
      <c r="LFA3" s="80"/>
      <c r="LFB3" s="80"/>
      <c r="LFC3" s="80"/>
      <c r="LFD3" s="80"/>
      <c r="LFE3" s="80"/>
      <c r="LFF3" s="80"/>
      <c r="LFG3" s="80"/>
      <c r="LFH3" s="80"/>
      <c r="LFI3" s="80"/>
      <c r="LFJ3" s="80"/>
      <c r="LFK3" s="80"/>
      <c r="LFL3" s="80"/>
      <c r="LFM3" s="80"/>
      <c r="LFN3" s="80"/>
      <c r="LFO3" s="80"/>
      <c r="LFP3" s="80"/>
      <c r="LFQ3" s="80"/>
      <c r="LFR3" s="80"/>
      <c r="LFS3" s="80"/>
      <c r="LFT3" s="80"/>
      <c r="LFU3" s="80"/>
      <c r="LFV3" s="80"/>
      <c r="LFW3" s="80"/>
      <c r="LFX3" s="80"/>
      <c r="LFY3" s="80"/>
      <c r="LFZ3" s="80"/>
      <c r="LGA3" s="80"/>
      <c r="LGB3" s="80"/>
      <c r="LGC3" s="80"/>
      <c r="LGD3" s="80"/>
      <c r="LGE3" s="80"/>
      <c r="LGF3" s="80"/>
      <c r="LGG3" s="80"/>
      <c r="LGH3" s="80"/>
      <c r="LGI3" s="80"/>
      <c r="LGJ3" s="80"/>
      <c r="LGK3" s="80"/>
      <c r="LGL3" s="80"/>
      <c r="LGM3" s="80"/>
      <c r="LGN3" s="80"/>
      <c r="LGO3" s="80"/>
      <c r="LGP3" s="80"/>
      <c r="LGQ3" s="80"/>
      <c r="LGR3" s="80"/>
      <c r="LGS3" s="80"/>
      <c r="LGT3" s="80"/>
      <c r="LGU3" s="80"/>
      <c r="LGV3" s="80"/>
      <c r="LGW3" s="80"/>
      <c r="LGX3" s="80"/>
      <c r="LGY3" s="80"/>
      <c r="LGZ3" s="80"/>
      <c r="LHA3" s="80"/>
      <c r="LHB3" s="80"/>
      <c r="LHC3" s="80"/>
      <c r="LHD3" s="80"/>
      <c r="LHE3" s="80"/>
      <c r="LHF3" s="80"/>
      <c r="LHG3" s="80"/>
      <c r="LHH3" s="80"/>
      <c r="LHI3" s="80"/>
      <c r="LHJ3" s="80"/>
      <c r="LHK3" s="80"/>
      <c r="LHL3" s="80"/>
      <c r="LHM3" s="80"/>
      <c r="LHN3" s="80"/>
      <c r="LHO3" s="80"/>
      <c r="LHP3" s="80"/>
      <c r="LHQ3" s="80"/>
      <c r="LHR3" s="80"/>
      <c r="LHS3" s="80"/>
      <c r="LHT3" s="80"/>
      <c r="LHU3" s="80"/>
      <c r="LHV3" s="80"/>
      <c r="LHW3" s="80"/>
      <c r="LHX3" s="80"/>
      <c r="LHY3" s="80"/>
      <c r="LHZ3" s="80"/>
      <c r="LIA3" s="80"/>
      <c r="LIB3" s="80"/>
      <c r="LIC3" s="80"/>
      <c r="LID3" s="80"/>
      <c r="LIE3" s="80"/>
      <c r="LIF3" s="80"/>
      <c r="LIG3" s="80"/>
      <c r="LIH3" s="80"/>
      <c r="LII3" s="80"/>
      <c r="LIJ3" s="80"/>
      <c r="LIK3" s="80"/>
      <c r="LIL3" s="80"/>
      <c r="LIM3" s="80"/>
      <c r="LIN3" s="80"/>
      <c r="LIO3" s="80"/>
      <c r="LIP3" s="80"/>
      <c r="LIQ3" s="80"/>
      <c r="LIR3" s="80"/>
      <c r="LIS3" s="80"/>
      <c r="LIT3" s="80"/>
      <c r="LIU3" s="80"/>
      <c r="LIV3" s="80"/>
      <c r="LIW3" s="80"/>
      <c r="LIX3" s="80"/>
      <c r="LIY3" s="80"/>
      <c r="LIZ3" s="80"/>
      <c r="LJA3" s="80"/>
      <c r="LJB3" s="80"/>
      <c r="LJC3" s="80"/>
      <c r="LJD3" s="80"/>
      <c r="LJE3" s="80"/>
      <c r="LJF3" s="80"/>
      <c r="LJG3" s="80"/>
      <c r="LJH3" s="80"/>
      <c r="LJI3" s="80"/>
      <c r="LJJ3" s="80"/>
      <c r="LJK3" s="80"/>
      <c r="LJL3" s="80"/>
      <c r="LJM3" s="80"/>
      <c r="LJN3" s="80"/>
      <c r="LJO3" s="80"/>
      <c r="LJP3" s="80"/>
      <c r="LJQ3" s="80"/>
      <c r="LJR3" s="80"/>
      <c r="LJS3" s="80"/>
      <c r="LJT3" s="80"/>
      <c r="LJU3" s="80"/>
      <c r="LJV3" s="80"/>
      <c r="LJW3" s="80"/>
      <c r="LJX3" s="80"/>
      <c r="LJY3" s="80"/>
      <c r="LJZ3" s="80"/>
      <c r="LKA3" s="80"/>
      <c r="LKB3" s="80"/>
      <c r="LKC3" s="80"/>
      <c r="LKD3" s="80"/>
      <c r="LKE3" s="80"/>
      <c r="LKF3" s="80"/>
      <c r="LKG3" s="80"/>
      <c r="LKH3" s="80"/>
      <c r="LKI3" s="80"/>
      <c r="LKJ3" s="80"/>
      <c r="LKK3" s="80"/>
      <c r="LKL3" s="80"/>
      <c r="LKM3" s="80"/>
      <c r="LKN3" s="80"/>
      <c r="LKO3" s="80"/>
      <c r="LKP3" s="80"/>
      <c r="LKQ3" s="80"/>
      <c r="LKR3" s="80"/>
      <c r="LKS3" s="80"/>
      <c r="LKT3" s="80"/>
      <c r="LKU3" s="80"/>
      <c r="LKV3" s="80"/>
      <c r="LKW3" s="80"/>
      <c r="LKX3" s="80"/>
      <c r="LKY3" s="80"/>
      <c r="LKZ3" s="80"/>
      <c r="LLA3" s="80"/>
      <c r="LLB3" s="80"/>
      <c r="LLC3" s="80"/>
      <c r="LLD3" s="80"/>
      <c r="LLE3" s="80"/>
      <c r="LLF3" s="80"/>
      <c r="LLG3" s="80"/>
      <c r="LLH3" s="80"/>
      <c r="LLI3" s="80"/>
      <c r="LLJ3" s="80"/>
      <c r="LLK3" s="80"/>
      <c r="LLL3" s="80"/>
      <c r="LLM3" s="80"/>
      <c r="LLN3" s="80"/>
      <c r="LLO3" s="80"/>
      <c r="LLP3" s="80"/>
      <c r="LLQ3" s="80"/>
      <c r="LLR3" s="80"/>
      <c r="LLS3" s="80"/>
      <c r="LLT3" s="80"/>
      <c r="LLU3" s="80"/>
      <c r="LLV3" s="80"/>
      <c r="LLW3" s="80"/>
      <c r="LLX3" s="80"/>
      <c r="LLY3" s="80"/>
      <c r="LLZ3" s="80"/>
      <c r="LMA3" s="80"/>
      <c r="LMB3" s="80"/>
      <c r="LMC3" s="80"/>
      <c r="LMD3" s="80"/>
      <c r="LME3" s="80"/>
      <c r="LMF3" s="80"/>
      <c r="LMG3" s="80"/>
      <c r="LMH3" s="80"/>
      <c r="LMI3" s="80"/>
      <c r="LMJ3" s="80"/>
      <c r="LMK3" s="80"/>
      <c r="LML3" s="80"/>
      <c r="LMM3" s="80"/>
      <c r="LMN3" s="80"/>
      <c r="LMO3" s="80"/>
      <c r="LMP3" s="80"/>
      <c r="LMQ3" s="80"/>
      <c r="LMR3" s="80"/>
      <c r="LMS3" s="80"/>
      <c r="LMT3" s="80"/>
      <c r="LMU3" s="80"/>
      <c r="LMV3" s="80"/>
      <c r="LMW3" s="80"/>
      <c r="LMX3" s="80"/>
      <c r="LMY3" s="80"/>
      <c r="LMZ3" s="80"/>
      <c r="LNA3" s="80"/>
      <c r="LNB3" s="80"/>
      <c r="LNC3" s="80"/>
      <c r="LND3" s="80"/>
      <c r="LNE3" s="80"/>
      <c r="LNF3" s="80"/>
      <c r="LNG3" s="80"/>
      <c r="LNH3" s="80"/>
      <c r="LNI3" s="80"/>
      <c r="LNJ3" s="80"/>
      <c r="LNK3" s="80"/>
      <c r="LNL3" s="80"/>
      <c r="LNM3" s="80"/>
      <c r="LNN3" s="80"/>
      <c r="LNO3" s="80"/>
      <c r="LNP3" s="80"/>
      <c r="LNQ3" s="80"/>
      <c r="LNR3" s="80"/>
      <c r="LNS3" s="80"/>
      <c r="LNT3" s="80"/>
      <c r="LNU3" s="80"/>
      <c r="LNV3" s="80"/>
      <c r="LNW3" s="80"/>
      <c r="LNX3" s="80"/>
      <c r="LNY3" s="80"/>
      <c r="LNZ3" s="80"/>
      <c r="LOA3" s="80"/>
      <c r="LOB3" s="80"/>
      <c r="LOC3" s="80"/>
      <c r="LOD3" s="80"/>
      <c r="LOE3" s="80"/>
      <c r="LOF3" s="80"/>
      <c r="LOG3" s="80"/>
      <c r="LOH3" s="80"/>
      <c r="LOI3" s="80"/>
      <c r="LOJ3" s="80"/>
      <c r="LOK3" s="80"/>
      <c r="LOL3" s="80"/>
      <c r="LOM3" s="80"/>
      <c r="LON3" s="80"/>
      <c r="LOO3" s="80"/>
      <c r="LOP3" s="80"/>
      <c r="LOQ3" s="80"/>
      <c r="LOR3" s="80"/>
      <c r="LOS3" s="80"/>
      <c r="LOT3" s="80"/>
      <c r="LOU3" s="80"/>
      <c r="LOV3" s="80"/>
      <c r="LOW3" s="80"/>
      <c r="LOX3" s="80"/>
      <c r="LOY3" s="80"/>
      <c r="LOZ3" s="80"/>
      <c r="LPA3" s="80"/>
      <c r="LPB3" s="80"/>
      <c r="LPC3" s="80"/>
      <c r="LPD3" s="80"/>
      <c r="LPE3" s="80"/>
      <c r="LPF3" s="80"/>
      <c r="LPG3" s="80"/>
      <c r="LPH3" s="80"/>
      <c r="LPI3" s="80"/>
      <c r="LPJ3" s="80"/>
      <c r="LPK3" s="80"/>
      <c r="LPL3" s="80"/>
      <c r="LPM3" s="80"/>
      <c r="LPN3" s="80"/>
      <c r="LPO3" s="80"/>
      <c r="LPP3" s="80"/>
      <c r="LPQ3" s="80"/>
      <c r="LPR3" s="80"/>
      <c r="LPS3" s="80"/>
      <c r="LPT3" s="80"/>
      <c r="LPU3" s="80"/>
      <c r="LPV3" s="80"/>
      <c r="LPW3" s="80"/>
      <c r="LPX3" s="80"/>
      <c r="LPY3" s="80"/>
      <c r="LPZ3" s="80"/>
      <c r="LQA3" s="80"/>
      <c r="LQB3" s="80"/>
      <c r="LQC3" s="80"/>
      <c r="LQD3" s="80"/>
      <c r="LQE3" s="80"/>
      <c r="LQF3" s="80"/>
      <c r="LQG3" s="80"/>
      <c r="LQH3" s="80"/>
      <c r="LQI3" s="80"/>
      <c r="LQJ3" s="80"/>
      <c r="LQK3" s="80"/>
      <c r="LQL3" s="80"/>
      <c r="LQM3" s="80"/>
      <c r="LQN3" s="80"/>
      <c r="LQO3" s="80"/>
      <c r="LQP3" s="80"/>
      <c r="LQQ3" s="80"/>
      <c r="LQR3" s="80"/>
      <c r="LQS3" s="80"/>
      <c r="LQT3" s="80"/>
      <c r="LQU3" s="80"/>
      <c r="LQV3" s="80"/>
      <c r="LQW3" s="80"/>
      <c r="LQX3" s="80"/>
      <c r="LQY3" s="80"/>
      <c r="LQZ3" s="80"/>
      <c r="LRA3" s="80"/>
      <c r="LRB3" s="80"/>
      <c r="LRC3" s="80"/>
      <c r="LRD3" s="80"/>
      <c r="LRE3" s="80"/>
      <c r="LRF3" s="80"/>
      <c r="LRG3" s="80"/>
      <c r="LRH3" s="80"/>
      <c r="LRI3" s="80"/>
      <c r="LRJ3" s="80"/>
      <c r="LRK3" s="80"/>
      <c r="LRL3" s="80"/>
      <c r="LRM3" s="80"/>
      <c r="LRN3" s="80"/>
      <c r="LRO3" s="80"/>
      <c r="LRP3" s="80"/>
      <c r="LRQ3" s="80"/>
      <c r="LRR3" s="80"/>
      <c r="LRS3" s="80"/>
      <c r="LRT3" s="80"/>
      <c r="LRU3" s="80"/>
      <c r="LRV3" s="80"/>
      <c r="LRW3" s="80"/>
      <c r="LRX3" s="80"/>
      <c r="LRY3" s="80"/>
      <c r="LRZ3" s="80"/>
      <c r="LSA3" s="80"/>
      <c r="LSB3" s="80"/>
      <c r="LSC3" s="80"/>
      <c r="LSD3" s="80"/>
      <c r="LSE3" s="80"/>
      <c r="LSF3" s="80"/>
      <c r="LSG3" s="80"/>
      <c r="LSH3" s="80"/>
      <c r="LSI3" s="80"/>
      <c r="LSJ3" s="80"/>
      <c r="LSK3" s="80"/>
      <c r="LSL3" s="80"/>
      <c r="LSM3" s="80"/>
      <c r="LSN3" s="80"/>
      <c r="LSO3" s="80"/>
      <c r="LSP3" s="80"/>
      <c r="LSQ3" s="80"/>
      <c r="LSR3" s="80"/>
      <c r="LSS3" s="80"/>
      <c r="LST3" s="80"/>
      <c r="LSU3" s="80"/>
      <c r="LSV3" s="80"/>
      <c r="LSW3" s="80"/>
      <c r="LSX3" s="80"/>
      <c r="LSY3" s="80"/>
      <c r="LSZ3" s="80"/>
      <c r="LTA3" s="80"/>
      <c r="LTB3" s="80"/>
      <c r="LTC3" s="80"/>
      <c r="LTD3" s="80"/>
      <c r="LTE3" s="80"/>
      <c r="LTF3" s="80"/>
      <c r="LTG3" s="80"/>
      <c r="LTH3" s="80"/>
      <c r="LTI3" s="80"/>
      <c r="LTJ3" s="80"/>
      <c r="LTK3" s="80"/>
      <c r="LTL3" s="80"/>
      <c r="LTM3" s="80"/>
      <c r="LTN3" s="80"/>
      <c r="LTO3" s="80"/>
      <c r="LTP3" s="80"/>
      <c r="LTQ3" s="80"/>
      <c r="LTR3" s="80"/>
      <c r="LTS3" s="80"/>
      <c r="LTT3" s="80"/>
      <c r="LTU3" s="80"/>
      <c r="LTV3" s="80"/>
      <c r="LTW3" s="80"/>
      <c r="LTX3" s="80"/>
      <c r="LTY3" s="80"/>
      <c r="LTZ3" s="80"/>
      <c r="LUA3" s="80"/>
      <c r="LUB3" s="80"/>
      <c r="LUC3" s="80"/>
      <c r="LUD3" s="80"/>
      <c r="LUE3" s="80"/>
      <c r="LUF3" s="80"/>
      <c r="LUG3" s="80"/>
      <c r="LUH3" s="80"/>
      <c r="LUI3" s="80"/>
      <c r="LUJ3" s="80"/>
      <c r="LUK3" s="80"/>
      <c r="LUL3" s="80"/>
      <c r="LUM3" s="80"/>
      <c r="LUN3" s="80"/>
      <c r="LUO3" s="80"/>
      <c r="LUP3" s="80"/>
      <c r="LUQ3" s="80"/>
      <c r="LUR3" s="80"/>
      <c r="LUS3" s="80"/>
      <c r="LUT3" s="80"/>
      <c r="LUU3" s="80"/>
      <c r="LUV3" s="80"/>
      <c r="LUW3" s="80"/>
      <c r="LUX3" s="80"/>
      <c r="LUY3" s="80"/>
      <c r="LUZ3" s="80"/>
      <c r="LVA3" s="80"/>
      <c r="LVB3" s="80"/>
      <c r="LVC3" s="80"/>
      <c r="LVD3" s="80"/>
      <c r="LVE3" s="80"/>
      <c r="LVF3" s="80"/>
      <c r="LVG3" s="80"/>
      <c r="LVH3" s="80"/>
      <c r="LVI3" s="80"/>
      <c r="LVJ3" s="80"/>
      <c r="LVK3" s="80"/>
      <c r="LVL3" s="80"/>
      <c r="LVM3" s="80"/>
      <c r="LVN3" s="80"/>
      <c r="LVO3" s="80"/>
      <c r="LVP3" s="80"/>
      <c r="LVQ3" s="80"/>
      <c r="LVR3" s="80"/>
      <c r="LVS3" s="80"/>
      <c r="LVT3" s="80"/>
      <c r="LVU3" s="80"/>
      <c r="LVV3" s="80"/>
      <c r="LVW3" s="80"/>
      <c r="LVX3" s="80"/>
      <c r="LVY3" s="80"/>
      <c r="LVZ3" s="80"/>
      <c r="LWA3" s="80"/>
      <c r="LWB3" s="80"/>
      <c r="LWC3" s="80"/>
      <c r="LWD3" s="80"/>
      <c r="LWE3" s="80"/>
      <c r="LWF3" s="80"/>
      <c r="LWG3" s="80"/>
      <c r="LWH3" s="80"/>
      <c r="LWI3" s="80"/>
      <c r="LWJ3" s="80"/>
      <c r="LWK3" s="80"/>
      <c r="LWL3" s="80"/>
      <c r="LWM3" s="80"/>
      <c r="LWN3" s="80"/>
      <c r="LWO3" s="80"/>
      <c r="LWP3" s="80"/>
      <c r="LWQ3" s="80"/>
      <c r="LWR3" s="80"/>
      <c r="LWS3" s="80"/>
      <c r="LWT3" s="80"/>
      <c r="LWU3" s="80"/>
      <c r="LWV3" s="80"/>
      <c r="LWW3" s="80"/>
      <c r="LWX3" s="80"/>
      <c r="LWY3" s="80"/>
      <c r="LWZ3" s="80"/>
      <c r="LXA3" s="80"/>
      <c r="LXB3" s="80"/>
      <c r="LXC3" s="80"/>
      <c r="LXD3" s="80"/>
      <c r="LXE3" s="80"/>
      <c r="LXF3" s="80"/>
      <c r="LXG3" s="80"/>
      <c r="LXH3" s="80"/>
      <c r="LXI3" s="80"/>
      <c r="LXJ3" s="80"/>
      <c r="LXK3" s="80"/>
      <c r="LXL3" s="80"/>
      <c r="LXM3" s="80"/>
      <c r="LXN3" s="80"/>
      <c r="LXO3" s="80"/>
      <c r="LXP3" s="80"/>
      <c r="LXQ3" s="80"/>
      <c r="LXR3" s="80"/>
      <c r="LXS3" s="80"/>
      <c r="LXT3" s="80"/>
      <c r="LXU3" s="80"/>
      <c r="LXV3" s="80"/>
      <c r="LXW3" s="80"/>
      <c r="LXX3" s="80"/>
      <c r="LXY3" s="80"/>
      <c r="LXZ3" s="80"/>
      <c r="LYA3" s="80"/>
      <c r="LYB3" s="80"/>
      <c r="LYC3" s="80"/>
      <c r="LYD3" s="80"/>
      <c r="LYE3" s="80"/>
      <c r="LYF3" s="80"/>
      <c r="LYG3" s="80"/>
      <c r="LYH3" s="80"/>
      <c r="LYI3" s="80"/>
      <c r="LYJ3" s="80"/>
      <c r="LYK3" s="80"/>
      <c r="LYL3" s="80"/>
      <c r="LYM3" s="80"/>
      <c r="LYN3" s="80"/>
      <c r="LYO3" s="80"/>
      <c r="LYP3" s="80"/>
      <c r="LYQ3" s="80"/>
      <c r="LYR3" s="80"/>
      <c r="LYS3" s="80"/>
      <c r="LYT3" s="80"/>
      <c r="LYU3" s="80"/>
      <c r="LYV3" s="80"/>
      <c r="LYW3" s="80"/>
      <c r="LYX3" s="80"/>
      <c r="LYY3" s="80"/>
      <c r="LYZ3" s="80"/>
      <c r="LZA3" s="80"/>
      <c r="LZB3" s="80"/>
      <c r="LZC3" s="80"/>
      <c r="LZD3" s="80"/>
      <c r="LZE3" s="80"/>
      <c r="LZF3" s="80"/>
      <c r="LZG3" s="80"/>
      <c r="LZH3" s="80"/>
      <c r="LZI3" s="80"/>
      <c r="LZJ3" s="80"/>
      <c r="LZK3" s="80"/>
      <c r="LZL3" s="80"/>
      <c r="LZM3" s="80"/>
      <c r="LZN3" s="80"/>
      <c r="LZO3" s="80"/>
      <c r="LZP3" s="80"/>
      <c r="LZQ3" s="80"/>
      <c r="LZR3" s="80"/>
      <c r="LZS3" s="80"/>
      <c r="LZT3" s="80"/>
      <c r="LZU3" s="80"/>
      <c r="LZV3" s="80"/>
      <c r="LZW3" s="80"/>
      <c r="LZX3" s="80"/>
      <c r="LZY3" s="80"/>
      <c r="LZZ3" s="80"/>
      <c r="MAA3" s="80"/>
      <c r="MAB3" s="80"/>
      <c r="MAC3" s="80"/>
      <c r="MAD3" s="80"/>
      <c r="MAE3" s="80"/>
      <c r="MAF3" s="80"/>
      <c r="MAG3" s="80"/>
      <c r="MAH3" s="80"/>
      <c r="MAI3" s="80"/>
      <c r="MAJ3" s="80"/>
      <c r="MAK3" s="80"/>
      <c r="MAL3" s="80"/>
      <c r="MAM3" s="80"/>
      <c r="MAN3" s="80"/>
      <c r="MAO3" s="80"/>
      <c r="MAP3" s="80"/>
      <c r="MAQ3" s="80"/>
      <c r="MAR3" s="80"/>
      <c r="MAS3" s="80"/>
      <c r="MAT3" s="80"/>
      <c r="MAU3" s="80"/>
      <c r="MAV3" s="80"/>
      <c r="MAW3" s="80"/>
      <c r="MAX3" s="80"/>
      <c r="MAY3" s="80"/>
      <c r="MAZ3" s="80"/>
      <c r="MBA3" s="80"/>
      <c r="MBB3" s="80"/>
      <c r="MBC3" s="80"/>
      <c r="MBD3" s="80"/>
      <c r="MBE3" s="80"/>
      <c r="MBF3" s="80"/>
      <c r="MBG3" s="80"/>
      <c r="MBH3" s="80"/>
      <c r="MBI3" s="80"/>
      <c r="MBJ3" s="80"/>
      <c r="MBK3" s="80"/>
      <c r="MBL3" s="80"/>
      <c r="MBM3" s="80"/>
      <c r="MBN3" s="80"/>
      <c r="MBO3" s="80"/>
      <c r="MBP3" s="80"/>
      <c r="MBQ3" s="80"/>
      <c r="MBR3" s="80"/>
      <c r="MBS3" s="80"/>
      <c r="MBT3" s="80"/>
      <c r="MBU3" s="80"/>
      <c r="MBV3" s="80"/>
      <c r="MBW3" s="80"/>
      <c r="MBX3" s="80"/>
      <c r="MBY3" s="80"/>
      <c r="MBZ3" s="80"/>
      <c r="MCA3" s="80"/>
      <c r="MCB3" s="80"/>
      <c r="MCC3" s="80"/>
      <c r="MCD3" s="80"/>
      <c r="MCE3" s="80"/>
      <c r="MCF3" s="80"/>
      <c r="MCG3" s="80"/>
      <c r="MCH3" s="80"/>
      <c r="MCI3" s="80"/>
      <c r="MCJ3" s="80"/>
      <c r="MCK3" s="80"/>
      <c r="MCL3" s="80"/>
      <c r="MCM3" s="80"/>
      <c r="MCN3" s="80"/>
      <c r="MCO3" s="80"/>
      <c r="MCP3" s="80"/>
      <c r="MCQ3" s="80"/>
      <c r="MCR3" s="80"/>
      <c r="MCS3" s="80"/>
      <c r="MCT3" s="80"/>
      <c r="MCU3" s="80"/>
      <c r="MCV3" s="80"/>
      <c r="MCW3" s="80"/>
      <c r="MCX3" s="80"/>
      <c r="MCY3" s="80"/>
      <c r="MCZ3" s="80"/>
      <c r="MDA3" s="80"/>
      <c r="MDB3" s="80"/>
      <c r="MDC3" s="80"/>
      <c r="MDD3" s="80"/>
      <c r="MDE3" s="80"/>
      <c r="MDF3" s="80"/>
      <c r="MDG3" s="80"/>
      <c r="MDH3" s="80"/>
      <c r="MDI3" s="80"/>
      <c r="MDJ3" s="80"/>
      <c r="MDK3" s="80"/>
      <c r="MDL3" s="80"/>
      <c r="MDM3" s="80"/>
      <c r="MDN3" s="80"/>
      <c r="MDO3" s="80"/>
      <c r="MDP3" s="80"/>
      <c r="MDQ3" s="80"/>
      <c r="MDR3" s="80"/>
      <c r="MDS3" s="80"/>
      <c r="MDT3" s="80"/>
      <c r="MDU3" s="80"/>
      <c r="MDV3" s="80"/>
      <c r="MDW3" s="80"/>
      <c r="MDX3" s="80"/>
      <c r="MDY3" s="80"/>
      <c r="MDZ3" s="80"/>
      <c r="MEA3" s="80"/>
      <c r="MEB3" s="80"/>
      <c r="MEC3" s="80"/>
      <c r="MED3" s="80"/>
      <c r="MEE3" s="80"/>
      <c r="MEF3" s="80"/>
      <c r="MEG3" s="80"/>
      <c r="MEH3" s="80"/>
      <c r="MEI3" s="80"/>
      <c r="MEJ3" s="80"/>
      <c r="MEK3" s="80"/>
      <c r="MEL3" s="80"/>
      <c r="MEM3" s="80"/>
      <c r="MEN3" s="80"/>
      <c r="MEO3" s="80"/>
      <c r="MEP3" s="80"/>
      <c r="MEQ3" s="80"/>
      <c r="MER3" s="80"/>
      <c r="MES3" s="80"/>
      <c r="MET3" s="80"/>
      <c r="MEU3" s="80"/>
      <c r="MEV3" s="80"/>
      <c r="MEW3" s="80"/>
      <c r="MEX3" s="80"/>
      <c r="MEY3" s="80"/>
      <c r="MEZ3" s="80"/>
      <c r="MFA3" s="80"/>
      <c r="MFB3" s="80"/>
      <c r="MFC3" s="80"/>
      <c r="MFD3" s="80"/>
      <c r="MFE3" s="80"/>
      <c r="MFF3" s="80"/>
      <c r="MFG3" s="80"/>
      <c r="MFH3" s="80"/>
      <c r="MFI3" s="80"/>
      <c r="MFJ3" s="80"/>
      <c r="MFK3" s="80"/>
      <c r="MFL3" s="80"/>
      <c r="MFM3" s="80"/>
      <c r="MFN3" s="80"/>
      <c r="MFO3" s="80"/>
      <c r="MFP3" s="80"/>
      <c r="MFQ3" s="80"/>
      <c r="MFR3" s="80"/>
      <c r="MFS3" s="80"/>
      <c r="MFT3" s="80"/>
      <c r="MFU3" s="80"/>
      <c r="MFV3" s="80"/>
      <c r="MFW3" s="80"/>
      <c r="MFX3" s="80"/>
      <c r="MFY3" s="80"/>
      <c r="MFZ3" s="80"/>
      <c r="MGA3" s="80"/>
      <c r="MGB3" s="80"/>
      <c r="MGC3" s="80"/>
      <c r="MGD3" s="80"/>
      <c r="MGE3" s="80"/>
      <c r="MGF3" s="80"/>
      <c r="MGG3" s="80"/>
      <c r="MGH3" s="80"/>
      <c r="MGI3" s="80"/>
      <c r="MGJ3" s="80"/>
      <c r="MGK3" s="80"/>
      <c r="MGL3" s="80"/>
      <c r="MGM3" s="80"/>
      <c r="MGN3" s="80"/>
      <c r="MGO3" s="80"/>
      <c r="MGP3" s="80"/>
      <c r="MGQ3" s="80"/>
      <c r="MGR3" s="80"/>
      <c r="MGS3" s="80"/>
      <c r="MGT3" s="80"/>
      <c r="MGU3" s="80"/>
      <c r="MGV3" s="80"/>
      <c r="MGW3" s="80"/>
      <c r="MGX3" s="80"/>
      <c r="MGY3" s="80"/>
      <c r="MGZ3" s="80"/>
      <c r="MHA3" s="80"/>
      <c r="MHB3" s="80"/>
      <c r="MHC3" s="80"/>
      <c r="MHD3" s="80"/>
      <c r="MHE3" s="80"/>
      <c r="MHF3" s="80"/>
      <c r="MHG3" s="80"/>
      <c r="MHH3" s="80"/>
      <c r="MHI3" s="80"/>
      <c r="MHJ3" s="80"/>
      <c r="MHK3" s="80"/>
      <c r="MHL3" s="80"/>
      <c r="MHM3" s="80"/>
      <c r="MHN3" s="80"/>
      <c r="MHO3" s="80"/>
      <c r="MHP3" s="80"/>
      <c r="MHQ3" s="80"/>
      <c r="MHR3" s="80"/>
      <c r="MHS3" s="80"/>
      <c r="MHT3" s="80"/>
      <c r="MHU3" s="80"/>
      <c r="MHV3" s="80"/>
      <c r="MHW3" s="80"/>
      <c r="MHX3" s="80"/>
      <c r="MHY3" s="80"/>
      <c r="MHZ3" s="80"/>
      <c r="MIA3" s="80"/>
      <c r="MIB3" s="80"/>
      <c r="MIC3" s="80"/>
      <c r="MID3" s="80"/>
      <c r="MIE3" s="80"/>
      <c r="MIF3" s="80"/>
      <c r="MIG3" s="80"/>
      <c r="MIH3" s="80"/>
      <c r="MII3" s="80"/>
      <c r="MIJ3" s="80"/>
      <c r="MIK3" s="80"/>
      <c r="MIL3" s="80"/>
      <c r="MIM3" s="80"/>
      <c r="MIN3" s="80"/>
      <c r="MIO3" s="80"/>
      <c r="MIP3" s="80"/>
      <c r="MIQ3" s="80"/>
      <c r="MIR3" s="80"/>
      <c r="MIS3" s="80"/>
      <c r="MIT3" s="80"/>
      <c r="MIU3" s="80"/>
      <c r="MIV3" s="80"/>
      <c r="MIW3" s="80"/>
      <c r="MIX3" s="80"/>
      <c r="MIY3" s="80"/>
      <c r="MIZ3" s="80"/>
      <c r="MJA3" s="80"/>
      <c r="MJB3" s="80"/>
      <c r="MJC3" s="80"/>
      <c r="MJD3" s="80"/>
      <c r="MJE3" s="80"/>
      <c r="MJF3" s="80"/>
      <c r="MJG3" s="80"/>
      <c r="MJH3" s="80"/>
      <c r="MJI3" s="80"/>
      <c r="MJJ3" s="80"/>
      <c r="MJK3" s="80"/>
      <c r="MJL3" s="80"/>
      <c r="MJM3" s="80"/>
      <c r="MJN3" s="80"/>
      <c r="MJO3" s="80"/>
      <c r="MJP3" s="80"/>
      <c r="MJQ3" s="80"/>
      <c r="MJR3" s="80"/>
      <c r="MJS3" s="80"/>
      <c r="MJT3" s="80"/>
      <c r="MJU3" s="80"/>
      <c r="MJV3" s="80"/>
      <c r="MJW3" s="80"/>
      <c r="MJX3" s="80"/>
      <c r="MJY3" s="80"/>
      <c r="MJZ3" s="80"/>
      <c r="MKA3" s="80"/>
      <c r="MKB3" s="80"/>
      <c r="MKC3" s="80"/>
      <c r="MKD3" s="80"/>
      <c r="MKE3" s="80"/>
      <c r="MKF3" s="80"/>
      <c r="MKG3" s="80"/>
      <c r="MKH3" s="80"/>
      <c r="MKI3" s="80"/>
      <c r="MKJ3" s="80"/>
      <c r="MKK3" s="80"/>
      <c r="MKL3" s="80"/>
      <c r="MKM3" s="80"/>
      <c r="MKN3" s="80"/>
      <c r="MKO3" s="80"/>
      <c r="MKP3" s="80"/>
      <c r="MKQ3" s="80"/>
      <c r="MKR3" s="80"/>
      <c r="MKS3" s="80"/>
      <c r="MKT3" s="80"/>
      <c r="MKU3" s="80"/>
      <c r="MKV3" s="80"/>
      <c r="MKW3" s="80"/>
      <c r="MKX3" s="80"/>
      <c r="MKY3" s="80"/>
      <c r="MKZ3" s="80"/>
      <c r="MLA3" s="80"/>
      <c r="MLB3" s="80"/>
      <c r="MLC3" s="80"/>
      <c r="MLD3" s="80"/>
      <c r="MLE3" s="80"/>
      <c r="MLF3" s="80"/>
      <c r="MLG3" s="80"/>
      <c r="MLH3" s="80"/>
      <c r="MLI3" s="80"/>
      <c r="MLJ3" s="80"/>
      <c r="MLK3" s="80"/>
      <c r="MLL3" s="80"/>
      <c r="MLM3" s="80"/>
      <c r="MLN3" s="80"/>
      <c r="MLO3" s="80"/>
      <c r="MLP3" s="80"/>
      <c r="MLQ3" s="80"/>
      <c r="MLR3" s="80"/>
      <c r="MLS3" s="80"/>
      <c r="MLT3" s="80"/>
      <c r="MLU3" s="80"/>
      <c r="MLV3" s="80"/>
      <c r="MLW3" s="80"/>
      <c r="MLX3" s="80"/>
      <c r="MLY3" s="80"/>
      <c r="MLZ3" s="80"/>
      <c r="MMA3" s="80"/>
      <c r="MMB3" s="80"/>
      <c r="MMC3" s="80"/>
      <c r="MMD3" s="80"/>
      <c r="MME3" s="80"/>
      <c r="MMF3" s="80"/>
      <c r="MMG3" s="80"/>
      <c r="MMH3" s="80"/>
      <c r="MMI3" s="80"/>
      <c r="MMJ3" s="80"/>
      <c r="MMK3" s="80"/>
      <c r="MML3" s="80"/>
      <c r="MMM3" s="80"/>
      <c r="MMN3" s="80"/>
      <c r="MMO3" s="80"/>
      <c r="MMP3" s="80"/>
      <c r="MMQ3" s="80"/>
      <c r="MMR3" s="80"/>
      <c r="MMS3" s="80"/>
      <c r="MMT3" s="80"/>
      <c r="MMU3" s="80"/>
      <c r="MMV3" s="80"/>
      <c r="MMW3" s="80"/>
      <c r="MMX3" s="80"/>
      <c r="MMY3" s="80"/>
      <c r="MMZ3" s="80"/>
      <c r="MNA3" s="80"/>
      <c r="MNB3" s="80"/>
      <c r="MNC3" s="80"/>
      <c r="MND3" s="80"/>
      <c r="MNE3" s="80"/>
      <c r="MNF3" s="80"/>
      <c r="MNG3" s="80"/>
      <c r="MNH3" s="80"/>
      <c r="MNI3" s="80"/>
      <c r="MNJ3" s="80"/>
      <c r="MNK3" s="80"/>
      <c r="MNL3" s="80"/>
      <c r="MNM3" s="80"/>
      <c r="MNN3" s="80"/>
      <c r="MNO3" s="80"/>
      <c r="MNP3" s="80"/>
      <c r="MNQ3" s="80"/>
      <c r="MNR3" s="80"/>
      <c r="MNS3" s="80"/>
      <c r="MNT3" s="80"/>
      <c r="MNU3" s="80"/>
      <c r="MNV3" s="80"/>
      <c r="MNW3" s="80"/>
      <c r="MNX3" s="80"/>
      <c r="MNY3" s="80"/>
      <c r="MNZ3" s="80"/>
      <c r="MOA3" s="80"/>
      <c r="MOB3" s="80"/>
      <c r="MOC3" s="80"/>
      <c r="MOD3" s="80"/>
      <c r="MOE3" s="80"/>
      <c r="MOF3" s="80"/>
      <c r="MOG3" s="80"/>
      <c r="MOH3" s="80"/>
      <c r="MOI3" s="80"/>
      <c r="MOJ3" s="80"/>
      <c r="MOK3" s="80"/>
      <c r="MOL3" s="80"/>
      <c r="MOM3" s="80"/>
      <c r="MON3" s="80"/>
      <c r="MOO3" s="80"/>
      <c r="MOP3" s="80"/>
      <c r="MOQ3" s="80"/>
      <c r="MOR3" s="80"/>
      <c r="MOS3" s="80"/>
      <c r="MOT3" s="80"/>
      <c r="MOU3" s="80"/>
      <c r="MOV3" s="80"/>
      <c r="MOW3" s="80"/>
      <c r="MOX3" s="80"/>
      <c r="MOY3" s="80"/>
      <c r="MOZ3" s="80"/>
      <c r="MPA3" s="80"/>
      <c r="MPB3" s="80"/>
      <c r="MPC3" s="80"/>
      <c r="MPD3" s="80"/>
      <c r="MPE3" s="80"/>
      <c r="MPF3" s="80"/>
      <c r="MPG3" s="80"/>
      <c r="MPH3" s="80"/>
      <c r="MPI3" s="80"/>
      <c r="MPJ3" s="80"/>
      <c r="MPK3" s="80"/>
      <c r="MPL3" s="80"/>
      <c r="MPM3" s="80"/>
      <c r="MPN3" s="80"/>
      <c r="MPO3" s="80"/>
      <c r="MPP3" s="80"/>
      <c r="MPQ3" s="80"/>
      <c r="MPR3" s="80"/>
      <c r="MPS3" s="80"/>
      <c r="MPT3" s="80"/>
      <c r="MPU3" s="80"/>
      <c r="MPV3" s="80"/>
      <c r="MPW3" s="80"/>
      <c r="MPX3" s="80"/>
      <c r="MPY3" s="80"/>
      <c r="MPZ3" s="80"/>
      <c r="MQA3" s="80"/>
      <c r="MQB3" s="80"/>
      <c r="MQC3" s="80"/>
      <c r="MQD3" s="80"/>
      <c r="MQE3" s="80"/>
      <c r="MQF3" s="80"/>
      <c r="MQG3" s="80"/>
      <c r="MQH3" s="80"/>
      <c r="MQI3" s="80"/>
      <c r="MQJ3" s="80"/>
      <c r="MQK3" s="80"/>
      <c r="MQL3" s="80"/>
      <c r="MQM3" s="80"/>
      <c r="MQN3" s="80"/>
      <c r="MQO3" s="80"/>
      <c r="MQP3" s="80"/>
      <c r="MQQ3" s="80"/>
      <c r="MQR3" s="80"/>
      <c r="MQS3" s="80"/>
      <c r="MQT3" s="80"/>
      <c r="MQU3" s="80"/>
      <c r="MQV3" s="80"/>
      <c r="MQW3" s="80"/>
      <c r="MQX3" s="80"/>
      <c r="MQY3" s="80"/>
      <c r="MQZ3" s="80"/>
      <c r="MRA3" s="80"/>
      <c r="MRB3" s="80"/>
      <c r="MRC3" s="80"/>
      <c r="MRD3" s="80"/>
      <c r="MRE3" s="80"/>
      <c r="MRF3" s="80"/>
      <c r="MRG3" s="80"/>
      <c r="MRH3" s="80"/>
      <c r="MRI3" s="80"/>
      <c r="MRJ3" s="80"/>
      <c r="MRK3" s="80"/>
      <c r="MRL3" s="80"/>
      <c r="MRM3" s="80"/>
      <c r="MRN3" s="80"/>
      <c r="MRO3" s="80"/>
      <c r="MRP3" s="80"/>
      <c r="MRQ3" s="80"/>
      <c r="MRR3" s="80"/>
      <c r="MRS3" s="80"/>
      <c r="MRT3" s="80"/>
      <c r="MRU3" s="80"/>
      <c r="MRV3" s="80"/>
      <c r="MRW3" s="80"/>
      <c r="MRX3" s="80"/>
      <c r="MRY3" s="80"/>
      <c r="MRZ3" s="80"/>
      <c r="MSA3" s="80"/>
      <c r="MSB3" s="80"/>
      <c r="MSC3" s="80"/>
      <c r="MSD3" s="80"/>
      <c r="MSE3" s="80"/>
      <c r="MSF3" s="80"/>
      <c r="MSG3" s="80"/>
      <c r="MSH3" s="80"/>
      <c r="MSI3" s="80"/>
      <c r="MSJ3" s="80"/>
      <c r="MSK3" s="80"/>
      <c r="MSL3" s="80"/>
      <c r="MSM3" s="80"/>
      <c r="MSN3" s="80"/>
      <c r="MSO3" s="80"/>
      <c r="MSP3" s="80"/>
      <c r="MSQ3" s="80"/>
      <c r="MSR3" s="80"/>
      <c r="MSS3" s="80"/>
      <c r="MST3" s="80"/>
      <c r="MSU3" s="80"/>
      <c r="MSV3" s="80"/>
      <c r="MSW3" s="80"/>
      <c r="MSX3" s="80"/>
      <c r="MSY3" s="80"/>
      <c r="MSZ3" s="80"/>
      <c r="MTA3" s="80"/>
      <c r="MTB3" s="80"/>
      <c r="MTC3" s="80"/>
      <c r="MTD3" s="80"/>
      <c r="MTE3" s="80"/>
      <c r="MTF3" s="80"/>
      <c r="MTG3" s="80"/>
      <c r="MTH3" s="80"/>
      <c r="MTI3" s="80"/>
      <c r="MTJ3" s="80"/>
      <c r="MTK3" s="80"/>
      <c r="MTL3" s="80"/>
      <c r="MTM3" s="80"/>
      <c r="MTN3" s="80"/>
      <c r="MTO3" s="80"/>
      <c r="MTP3" s="80"/>
      <c r="MTQ3" s="80"/>
      <c r="MTR3" s="80"/>
      <c r="MTS3" s="80"/>
      <c r="MTT3" s="80"/>
      <c r="MTU3" s="80"/>
      <c r="MTV3" s="80"/>
      <c r="MTW3" s="80"/>
      <c r="MTX3" s="80"/>
      <c r="MTY3" s="80"/>
      <c r="MTZ3" s="80"/>
      <c r="MUA3" s="80"/>
      <c r="MUB3" s="80"/>
      <c r="MUC3" s="80"/>
      <c r="MUD3" s="80"/>
      <c r="MUE3" s="80"/>
      <c r="MUF3" s="80"/>
      <c r="MUG3" s="80"/>
      <c r="MUH3" s="80"/>
      <c r="MUI3" s="80"/>
      <c r="MUJ3" s="80"/>
      <c r="MUK3" s="80"/>
      <c r="MUL3" s="80"/>
      <c r="MUM3" s="80"/>
      <c r="MUN3" s="80"/>
      <c r="MUO3" s="80"/>
      <c r="MUP3" s="80"/>
      <c r="MUQ3" s="80"/>
      <c r="MUR3" s="80"/>
      <c r="MUS3" s="80"/>
      <c r="MUT3" s="80"/>
      <c r="MUU3" s="80"/>
      <c r="MUV3" s="80"/>
      <c r="MUW3" s="80"/>
      <c r="MUX3" s="80"/>
      <c r="MUY3" s="80"/>
      <c r="MUZ3" s="80"/>
      <c r="MVA3" s="80"/>
      <c r="MVB3" s="80"/>
      <c r="MVC3" s="80"/>
      <c r="MVD3" s="80"/>
      <c r="MVE3" s="80"/>
      <c r="MVF3" s="80"/>
      <c r="MVG3" s="80"/>
      <c r="MVH3" s="80"/>
      <c r="MVI3" s="80"/>
      <c r="MVJ3" s="80"/>
      <c r="MVK3" s="80"/>
      <c r="MVL3" s="80"/>
      <c r="MVM3" s="80"/>
      <c r="MVN3" s="80"/>
      <c r="MVO3" s="80"/>
      <c r="MVP3" s="80"/>
      <c r="MVQ3" s="80"/>
      <c r="MVR3" s="80"/>
      <c r="MVS3" s="80"/>
      <c r="MVT3" s="80"/>
      <c r="MVU3" s="80"/>
      <c r="MVV3" s="80"/>
      <c r="MVW3" s="80"/>
      <c r="MVX3" s="80"/>
      <c r="MVY3" s="80"/>
      <c r="MVZ3" s="80"/>
      <c r="MWA3" s="80"/>
      <c r="MWB3" s="80"/>
      <c r="MWC3" s="80"/>
      <c r="MWD3" s="80"/>
      <c r="MWE3" s="80"/>
      <c r="MWF3" s="80"/>
      <c r="MWG3" s="80"/>
      <c r="MWH3" s="80"/>
      <c r="MWI3" s="80"/>
      <c r="MWJ3" s="80"/>
      <c r="MWK3" s="80"/>
      <c r="MWL3" s="80"/>
      <c r="MWM3" s="80"/>
      <c r="MWN3" s="80"/>
      <c r="MWO3" s="80"/>
      <c r="MWP3" s="80"/>
      <c r="MWQ3" s="80"/>
      <c r="MWR3" s="80"/>
      <c r="MWS3" s="80"/>
      <c r="MWT3" s="80"/>
      <c r="MWU3" s="80"/>
      <c r="MWV3" s="80"/>
      <c r="MWW3" s="80"/>
      <c r="MWX3" s="80"/>
      <c r="MWY3" s="80"/>
      <c r="MWZ3" s="80"/>
      <c r="MXA3" s="80"/>
      <c r="MXB3" s="80"/>
      <c r="MXC3" s="80"/>
      <c r="MXD3" s="80"/>
      <c r="MXE3" s="80"/>
      <c r="MXF3" s="80"/>
      <c r="MXG3" s="80"/>
      <c r="MXH3" s="80"/>
      <c r="MXI3" s="80"/>
      <c r="MXJ3" s="80"/>
      <c r="MXK3" s="80"/>
      <c r="MXL3" s="80"/>
      <c r="MXM3" s="80"/>
      <c r="MXN3" s="80"/>
      <c r="MXO3" s="80"/>
      <c r="MXP3" s="80"/>
      <c r="MXQ3" s="80"/>
      <c r="MXR3" s="80"/>
      <c r="MXS3" s="80"/>
      <c r="MXT3" s="80"/>
      <c r="MXU3" s="80"/>
      <c r="MXV3" s="80"/>
      <c r="MXW3" s="80"/>
      <c r="MXX3" s="80"/>
      <c r="MXY3" s="80"/>
      <c r="MXZ3" s="80"/>
      <c r="MYA3" s="80"/>
      <c r="MYB3" s="80"/>
      <c r="MYC3" s="80"/>
      <c r="MYD3" s="80"/>
      <c r="MYE3" s="80"/>
      <c r="MYF3" s="80"/>
      <c r="MYG3" s="80"/>
      <c r="MYH3" s="80"/>
      <c r="MYI3" s="80"/>
      <c r="MYJ3" s="80"/>
      <c r="MYK3" s="80"/>
      <c r="MYL3" s="80"/>
      <c r="MYM3" s="80"/>
      <c r="MYN3" s="80"/>
      <c r="MYO3" s="80"/>
      <c r="MYP3" s="80"/>
      <c r="MYQ3" s="80"/>
      <c r="MYR3" s="80"/>
      <c r="MYS3" s="80"/>
      <c r="MYT3" s="80"/>
      <c r="MYU3" s="80"/>
      <c r="MYV3" s="80"/>
      <c r="MYW3" s="80"/>
      <c r="MYX3" s="80"/>
      <c r="MYY3" s="80"/>
      <c r="MYZ3" s="80"/>
      <c r="MZA3" s="80"/>
      <c r="MZB3" s="80"/>
      <c r="MZC3" s="80"/>
      <c r="MZD3" s="80"/>
      <c r="MZE3" s="80"/>
      <c r="MZF3" s="80"/>
      <c r="MZG3" s="80"/>
      <c r="MZH3" s="80"/>
      <c r="MZI3" s="80"/>
      <c r="MZJ3" s="80"/>
      <c r="MZK3" s="80"/>
      <c r="MZL3" s="80"/>
      <c r="MZM3" s="80"/>
      <c r="MZN3" s="80"/>
      <c r="MZO3" s="80"/>
      <c r="MZP3" s="80"/>
      <c r="MZQ3" s="80"/>
      <c r="MZR3" s="80"/>
      <c r="MZS3" s="80"/>
      <c r="MZT3" s="80"/>
      <c r="MZU3" s="80"/>
      <c r="MZV3" s="80"/>
      <c r="MZW3" s="80"/>
      <c r="MZX3" s="80"/>
      <c r="MZY3" s="80"/>
      <c r="MZZ3" s="80"/>
      <c r="NAA3" s="80"/>
      <c r="NAB3" s="80"/>
      <c r="NAC3" s="80"/>
      <c r="NAD3" s="80"/>
      <c r="NAE3" s="80"/>
      <c r="NAF3" s="80"/>
      <c r="NAG3" s="80"/>
      <c r="NAH3" s="80"/>
      <c r="NAI3" s="80"/>
      <c r="NAJ3" s="80"/>
      <c r="NAK3" s="80"/>
      <c r="NAL3" s="80"/>
      <c r="NAM3" s="80"/>
      <c r="NAN3" s="80"/>
      <c r="NAO3" s="80"/>
      <c r="NAP3" s="80"/>
      <c r="NAQ3" s="80"/>
      <c r="NAR3" s="80"/>
      <c r="NAS3" s="80"/>
      <c r="NAT3" s="80"/>
      <c r="NAU3" s="80"/>
      <c r="NAV3" s="80"/>
      <c r="NAW3" s="80"/>
      <c r="NAX3" s="80"/>
      <c r="NAY3" s="80"/>
      <c r="NAZ3" s="80"/>
      <c r="NBA3" s="80"/>
      <c r="NBB3" s="80"/>
      <c r="NBC3" s="80"/>
      <c r="NBD3" s="80"/>
      <c r="NBE3" s="80"/>
      <c r="NBF3" s="80"/>
      <c r="NBG3" s="80"/>
      <c r="NBH3" s="80"/>
      <c r="NBI3" s="80"/>
      <c r="NBJ3" s="80"/>
      <c r="NBK3" s="80"/>
      <c r="NBL3" s="80"/>
      <c r="NBM3" s="80"/>
      <c r="NBN3" s="80"/>
      <c r="NBO3" s="80"/>
      <c r="NBP3" s="80"/>
      <c r="NBQ3" s="80"/>
      <c r="NBR3" s="80"/>
      <c r="NBS3" s="80"/>
      <c r="NBT3" s="80"/>
      <c r="NBU3" s="80"/>
      <c r="NBV3" s="80"/>
      <c r="NBW3" s="80"/>
      <c r="NBX3" s="80"/>
      <c r="NBY3" s="80"/>
      <c r="NBZ3" s="80"/>
      <c r="NCA3" s="80"/>
      <c r="NCB3" s="80"/>
      <c r="NCC3" s="80"/>
      <c r="NCD3" s="80"/>
      <c r="NCE3" s="80"/>
      <c r="NCF3" s="80"/>
      <c r="NCG3" s="80"/>
      <c r="NCH3" s="80"/>
      <c r="NCI3" s="80"/>
      <c r="NCJ3" s="80"/>
      <c r="NCK3" s="80"/>
      <c r="NCL3" s="80"/>
      <c r="NCM3" s="80"/>
      <c r="NCN3" s="80"/>
      <c r="NCO3" s="80"/>
      <c r="NCP3" s="80"/>
      <c r="NCQ3" s="80"/>
      <c r="NCR3" s="80"/>
      <c r="NCS3" s="80"/>
      <c r="NCT3" s="80"/>
      <c r="NCU3" s="80"/>
      <c r="NCV3" s="80"/>
      <c r="NCW3" s="80"/>
      <c r="NCX3" s="80"/>
      <c r="NCY3" s="80"/>
      <c r="NCZ3" s="80"/>
      <c r="NDA3" s="80"/>
      <c r="NDB3" s="80"/>
      <c r="NDC3" s="80"/>
      <c r="NDD3" s="80"/>
      <c r="NDE3" s="80"/>
      <c r="NDF3" s="80"/>
      <c r="NDG3" s="80"/>
      <c r="NDH3" s="80"/>
      <c r="NDI3" s="80"/>
      <c r="NDJ3" s="80"/>
      <c r="NDK3" s="80"/>
      <c r="NDL3" s="80"/>
      <c r="NDM3" s="80"/>
      <c r="NDN3" s="80"/>
      <c r="NDO3" s="80"/>
      <c r="NDP3" s="80"/>
      <c r="NDQ3" s="80"/>
      <c r="NDR3" s="80"/>
      <c r="NDS3" s="80"/>
      <c r="NDT3" s="80"/>
      <c r="NDU3" s="80"/>
      <c r="NDV3" s="80"/>
      <c r="NDW3" s="80"/>
      <c r="NDX3" s="80"/>
      <c r="NDY3" s="80"/>
      <c r="NDZ3" s="80"/>
      <c r="NEA3" s="80"/>
      <c r="NEB3" s="80"/>
      <c r="NEC3" s="80"/>
      <c r="NED3" s="80"/>
      <c r="NEE3" s="80"/>
      <c r="NEF3" s="80"/>
      <c r="NEG3" s="80"/>
      <c r="NEH3" s="80"/>
      <c r="NEI3" s="80"/>
      <c r="NEJ3" s="80"/>
      <c r="NEK3" s="80"/>
      <c r="NEL3" s="80"/>
      <c r="NEM3" s="80"/>
      <c r="NEN3" s="80"/>
      <c r="NEO3" s="80"/>
      <c r="NEP3" s="80"/>
      <c r="NEQ3" s="80"/>
      <c r="NER3" s="80"/>
      <c r="NES3" s="80"/>
      <c r="NET3" s="80"/>
      <c r="NEU3" s="80"/>
      <c r="NEV3" s="80"/>
      <c r="NEW3" s="80"/>
      <c r="NEX3" s="80"/>
      <c r="NEY3" s="80"/>
      <c r="NEZ3" s="80"/>
      <c r="NFA3" s="80"/>
      <c r="NFB3" s="80"/>
      <c r="NFC3" s="80"/>
      <c r="NFD3" s="80"/>
      <c r="NFE3" s="80"/>
      <c r="NFF3" s="80"/>
      <c r="NFG3" s="80"/>
      <c r="NFH3" s="80"/>
      <c r="NFI3" s="80"/>
      <c r="NFJ3" s="80"/>
      <c r="NFK3" s="80"/>
      <c r="NFL3" s="80"/>
      <c r="NFM3" s="80"/>
      <c r="NFN3" s="80"/>
      <c r="NFO3" s="80"/>
      <c r="NFP3" s="80"/>
      <c r="NFQ3" s="80"/>
      <c r="NFR3" s="80"/>
      <c r="NFS3" s="80"/>
      <c r="NFT3" s="80"/>
      <c r="NFU3" s="80"/>
      <c r="NFV3" s="80"/>
      <c r="NFW3" s="80"/>
      <c r="NFX3" s="80"/>
      <c r="NFY3" s="80"/>
      <c r="NFZ3" s="80"/>
      <c r="NGA3" s="80"/>
      <c r="NGB3" s="80"/>
      <c r="NGC3" s="80"/>
      <c r="NGD3" s="80"/>
      <c r="NGE3" s="80"/>
      <c r="NGF3" s="80"/>
      <c r="NGG3" s="80"/>
      <c r="NGH3" s="80"/>
      <c r="NGI3" s="80"/>
      <c r="NGJ3" s="80"/>
      <c r="NGK3" s="80"/>
      <c r="NGL3" s="80"/>
      <c r="NGM3" s="80"/>
      <c r="NGN3" s="80"/>
      <c r="NGO3" s="80"/>
      <c r="NGP3" s="80"/>
      <c r="NGQ3" s="80"/>
      <c r="NGR3" s="80"/>
      <c r="NGS3" s="80"/>
      <c r="NGT3" s="80"/>
      <c r="NGU3" s="80"/>
      <c r="NGV3" s="80"/>
      <c r="NGW3" s="80"/>
      <c r="NGX3" s="80"/>
      <c r="NGY3" s="80"/>
      <c r="NGZ3" s="80"/>
      <c r="NHA3" s="80"/>
      <c r="NHB3" s="80"/>
      <c r="NHC3" s="80"/>
      <c r="NHD3" s="80"/>
      <c r="NHE3" s="80"/>
      <c r="NHF3" s="80"/>
      <c r="NHG3" s="80"/>
      <c r="NHH3" s="80"/>
      <c r="NHI3" s="80"/>
      <c r="NHJ3" s="80"/>
      <c r="NHK3" s="80"/>
      <c r="NHL3" s="80"/>
      <c r="NHM3" s="80"/>
      <c r="NHN3" s="80"/>
      <c r="NHO3" s="80"/>
      <c r="NHP3" s="80"/>
      <c r="NHQ3" s="80"/>
      <c r="NHR3" s="80"/>
      <c r="NHS3" s="80"/>
      <c r="NHT3" s="80"/>
      <c r="NHU3" s="80"/>
      <c r="NHV3" s="80"/>
      <c r="NHW3" s="80"/>
      <c r="NHX3" s="80"/>
      <c r="NHY3" s="80"/>
      <c r="NHZ3" s="80"/>
      <c r="NIA3" s="80"/>
      <c r="NIB3" s="80"/>
      <c r="NIC3" s="80"/>
      <c r="NID3" s="80"/>
      <c r="NIE3" s="80"/>
      <c r="NIF3" s="80"/>
      <c r="NIG3" s="80"/>
      <c r="NIH3" s="80"/>
      <c r="NII3" s="80"/>
      <c r="NIJ3" s="80"/>
      <c r="NIK3" s="80"/>
      <c r="NIL3" s="80"/>
      <c r="NIM3" s="80"/>
      <c r="NIN3" s="80"/>
      <c r="NIO3" s="80"/>
      <c r="NIP3" s="80"/>
      <c r="NIQ3" s="80"/>
      <c r="NIR3" s="80"/>
      <c r="NIS3" s="80"/>
      <c r="NIT3" s="80"/>
      <c r="NIU3" s="80"/>
      <c r="NIV3" s="80"/>
      <c r="NIW3" s="80"/>
      <c r="NIX3" s="80"/>
      <c r="NIY3" s="80"/>
      <c r="NIZ3" s="80"/>
      <c r="NJA3" s="80"/>
      <c r="NJB3" s="80"/>
      <c r="NJC3" s="80"/>
      <c r="NJD3" s="80"/>
      <c r="NJE3" s="80"/>
      <c r="NJF3" s="80"/>
      <c r="NJG3" s="80"/>
      <c r="NJH3" s="80"/>
      <c r="NJI3" s="80"/>
      <c r="NJJ3" s="80"/>
      <c r="NJK3" s="80"/>
      <c r="NJL3" s="80"/>
      <c r="NJM3" s="80"/>
      <c r="NJN3" s="80"/>
      <c r="NJO3" s="80"/>
      <c r="NJP3" s="80"/>
      <c r="NJQ3" s="80"/>
      <c r="NJR3" s="80"/>
      <c r="NJS3" s="80"/>
      <c r="NJT3" s="80"/>
      <c r="NJU3" s="80"/>
      <c r="NJV3" s="80"/>
      <c r="NJW3" s="80"/>
      <c r="NJX3" s="80"/>
      <c r="NJY3" s="80"/>
      <c r="NJZ3" s="80"/>
      <c r="NKA3" s="80"/>
      <c r="NKB3" s="80"/>
      <c r="NKC3" s="80"/>
      <c r="NKD3" s="80"/>
      <c r="NKE3" s="80"/>
      <c r="NKF3" s="80"/>
      <c r="NKG3" s="80"/>
      <c r="NKH3" s="80"/>
      <c r="NKI3" s="80"/>
      <c r="NKJ3" s="80"/>
      <c r="NKK3" s="80"/>
      <c r="NKL3" s="80"/>
      <c r="NKM3" s="80"/>
      <c r="NKN3" s="80"/>
      <c r="NKO3" s="80"/>
      <c r="NKP3" s="80"/>
      <c r="NKQ3" s="80"/>
      <c r="NKR3" s="80"/>
      <c r="NKS3" s="80"/>
      <c r="NKT3" s="80"/>
      <c r="NKU3" s="80"/>
      <c r="NKV3" s="80"/>
      <c r="NKW3" s="80"/>
      <c r="NKX3" s="80"/>
      <c r="NKY3" s="80"/>
      <c r="NKZ3" s="80"/>
      <c r="NLA3" s="80"/>
      <c r="NLB3" s="80"/>
      <c r="NLC3" s="80"/>
      <c r="NLD3" s="80"/>
      <c r="NLE3" s="80"/>
      <c r="NLF3" s="80"/>
      <c r="NLG3" s="80"/>
      <c r="NLH3" s="80"/>
      <c r="NLI3" s="80"/>
      <c r="NLJ3" s="80"/>
      <c r="NLK3" s="80"/>
      <c r="NLL3" s="80"/>
      <c r="NLM3" s="80"/>
      <c r="NLN3" s="80"/>
      <c r="NLO3" s="80"/>
      <c r="NLP3" s="80"/>
      <c r="NLQ3" s="80"/>
      <c r="NLR3" s="80"/>
      <c r="NLS3" s="80"/>
      <c r="NLT3" s="80"/>
      <c r="NLU3" s="80"/>
      <c r="NLV3" s="80"/>
      <c r="NLW3" s="80"/>
      <c r="NLX3" s="80"/>
      <c r="NLY3" s="80"/>
      <c r="NLZ3" s="80"/>
      <c r="NMA3" s="80"/>
      <c r="NMB3" s="80"/>
      <c r="NMC3" s="80"/>
      <c r="NMD3" s="80"/>
      <c r="NME3" s="80"/>
      <c r="NMF3" s="80"/>
      <c r="NMG3" s="80"/>
      <c r="NMH3" s="80"/>
      <c r="NMI3" s="80"/>
      <c r="NMJ3" s="80"/>
      <c r="NMK3" s="80"/>
      <c r="NML3" s="80"/>
      <c r="NMM3" s="80"/>
      <c r="NMN3" s="80"/>
      <c r="NMO3" s="80"/>
      <c r="NMP3" s="80"/>
      <c r="NMQ3" s="80"/>
      <c r="NMR3" s="80"/>
      <c r="NMS3" s="80"/>
      <c r="NMT3" s="80"/>
      <c r="NMU3" s="80"/>
      <c r="NMV3" s="80"/>
      <c r="NMW3" s="80"/>
      <c r="NMX3" s="80"/>
      <c r="NMY3" s="80"/>
      <c r="NMZ3" s="80"/>
      <c r="NNA3" s="80"/>
      <c r="NNB3" s="80"/>
      <c r="NNC3" s="80"/>
      <c r="NND3" s="80"/>
      <c r="NNE3" s="80"/>
      <c r="NNF3" s="80"/>
      <c r="NNG3" s="80"/>
      <c r="NNH3" s="80"/>
      <c r="NNI3" s="80"/>
      <c r="NNJ3" s="80"/>
      <c r="NNK3" s="80"/>
      <c r="NNL3" s="80"/>
      <c r="NNM3" s="80"/>
      <c r="NNN3" s="80"/>
      <c r="NNO3" s="80"/>
      <c r="NNP3" s="80"/>
      <c r="NNQ3" s="80"/>
      <c r="NNR3" s="80"/>
      <c r="NNS3" s="80"/>
      <c r="NNT3" s="80"/>
      <c r="NNU3" s="80"/>
      <c r="NNV3" s="80"/>
      <c r="NNW3" s="80"/>
      <c r="NNX3" s="80"/>
      <c r="NNY3" s="80"/>
      <c r="NNZ3" s="80"/>
      <c r="NOA3" s="80"/>
      <c r="NOB3" s="80"/>
      <c r="NOC3" s="80"/>
      <c r="NOD3" s="80"/>
      <c r="NOE3" s="80"/>
      <c r="NOF3" s="80"/>
      <c r="NOG3" s="80"/>
      <c r="NOH3" s="80"/>
      <c r="NOI3" s="80"/>
      <c r="NOJ3" s="80"/>
      <c r="NOK3" s="80"/>
      <c r="NOL3" s="80"/>
      <c r="NOM3" s="80"/>
      <c r="NON3" s="80"/>
      <c r="NOO3" s="80"/>
      <c r="NOP3" s="80"/>
      <c r="NOQ3" s="80"/>
      <c r="NOR3" s="80"/>
      <c r="NOS3" s="80"/>
      <c r="NOT3" s="80"/>
      <c r="NOU3" s="80"/>
      <c r="NOV3" s="80"/>
      <c r="NOW3" s="80"/>
      <c r="NOX3" s="80"/>
      <c r="NOY3" s="80"/>
      <c r="NOZ3" s="80"/>
      <c r="NPA3" s="80"/>
      <c r="NPB3" s="80"/>
      <c r="NPC3" s="80"/>
      <c r="NPD3" s="80"/>
      <c r="NPE3" s="80"/>
      <c r="NPF3" s="80"/>
      <c r="NPG3" s="80"/>
      <c r="NPH3" s="80"/>
      <c r="NPI3" s="80"/>
      <c r="NPJ3" s="80"/>
      <c r="NPK3" s="80"/>
      <c r="NPL3" s="80"/>
      <c r="NPM3" s="80"/>
      <c r="NPN3" s="80"/>
      <c r="NPO3" s="80"/>
      <c r="NPP3" s="80"/>
      <c r="NPQ3" s="80"/>
      <c r="NPR3" s="80"/>
      <c r="NPS3" s="80"/>
      <c r="NPT3" s="80"/>
      <c r="NPU3" s="80"/>
      <c r="NPV3" s="80"/>
      <c r="NPW3" s="80"/>
      <c r="NPX3" s="80"/>
      <c r="NPY3" s="80"/>
      <c r="NPZ3" s="80"/>
      <c r="NQA3" s="80"/>
      <c r="NQB3" s="80"/>
      <c r="NQC3" s="80"/>
      <c r="NQD3" s="80"/>
      <c r="NQE3" s="80"/>
      <c r="NQF3" s="80"/>
      <c r="NQG3" s="80"/>
      <c r="NQH3" s="80"/>
      <c r="NQI3" s="80"/>
      <c r="NQJ3" s="80"/>
      <c r="NQK3" s="80"/>
      <c r="NQL3" s="80"/>
      <c r="NQM3" s="80"/>
      <c r="NQN3" s="80"/>
      <c r="NQO3" s="80"/>
      <c r="NQP3" s="80"/>
      <c r="NQQ3" s="80"/>
      <c r="NQR3" s="80"/>
      <c r="NQS3" s="80"/>
      <c r="NQT3" s="80"/>
      <c r="NQU3" s="80"/>
      <c r="NQV3" s="80"/>
      <c r="NQW3" s="80"/>
      <c r="NQX3" s="80"/>
      <c r="NQY3" s="80"/>
      <c r="NQZ3" s="80"/>
      <c r="NRA3" s="80"/>
      <c r="NRB3" s="80"/>
      <c r="NRC3" s="80"/>
      <c r="NRD3" s="80"/>
      <c r="NRE3" s="80"/>
      <c r="NRF3" s="80"/>
      <c r="NRG3" s="80"/>
      <c r="NRH3" s="80"/>
      <c r="NRI3" s="80"/>
      <c r="NRJ3" s="80"/>
      <c r="NRK3" s="80"/>
      <c r="NRL3" s="80"/>
      <c r="NRM3" s="80"/>
      <c r="NRN3" s="80"/>
      <c r="NRO3" s="80"/>
      <c r="NRP3" s="80"/>
      <c r="NRQ3" s="80"/>
      <c r="NRR3" s="80"/>
      <c r="NRS3" s="80"/>
      <c r="NRT3" s="80"/>
      <c r="NRU3" s="80"/>
      <c r="NRV3" s="80"/>
      <c r="NRW3" s="80"/>
      <c r="NRX3" s="80"/>
      <c r="NRY3" s="80"/>
      <c r="NRZ3" s="80"/>
      <c r="NSA3" s="80"/>
      <c r="NSB3" s="80"/>
      <c r="NSC3" s="80"/>
      <c r="NSD3" s="80"/>
      <c r="NSE3" s="80"/>
      <c r="NSF3" s="80"/>
      <c r="NSG3" s="80"/>
      <c r="NSH3" s="80"/>
      <c r="NSI3" s="80"/>
      <c r="NSJ3" s="80"/>
      <c r="NSK3" s="80"/>
      <c r="NSL3" s="80"/>
      <c r="NSM3" s="80"/>
      <c r="NSN3" s="80"/>
      <c r="NSO3" s="80"/>
      <c r="NSP3" s="80"/>
      <c r="NSQ3" s="80"/>
      <c r="NSR3" s="80"/>
      <c r="NSS3" s="80"/>
      <c r="NST3" s="80"/>
      <c r="NSU3" s="80"/>
      <c r="NSV3" s="80"/>
      <c r="NSW3" s="80"/>
      <c r="NSX3" s="80"/>
      <c r="NSY3" s="80"/>
      <c r="NSZ3" s="80"/>
      <c r="NTA3" s="80"/>
      <c r="NTB3" s="80"/>
      <c r="NTC3" s="80"/>
      <c r="NTD3" s="80"/>
      <c r="NTE3" s="80"/>
      <c r="NTF3" s="80"/>
      <c r="NTG3" s="80"/>
      <c r="NTH3" s="80"/>
      <c r="NTI3" s="80"/>
      <c r="NTJ3" s="80"/>
      <c r="NTK3" s="80"/>
      <c r="NTL3" s="80"/>
      <c r="NTM3" s="80"/>
      <c r="NTN3" s="80"/>
      <c r="NTO3" s="80"/>
      <c r="NTP3" s="80"/>
      <c r="NTQ3" s="80"/>
      <c r="NTR3" s="80"/>
      <c r="NTS3" s="80"/>
      <c r="NTT3" s="80"/>
      <c r="NTU3" s="80"/>
      <c r="NTV3" s="80"/>
      <c r="NTW3" s="80"/>
      <c r="NTX3" s="80"/>
      <c r="NTY3" s="80"/>
      <c r="NTZ3" s="80"/>
      <c r="NUA3" s="80"/>
      <c r="NUB3" s="80"/>
      <c r="NUC3" s="80"/>
      <c r="NUD3" s="80"/>
      <c r="NUE3" s="80"/>
      <c r="NUF3" s="80"/>
      <c r="NUG3" s="80"/>
      <c r="NUH3" s="80"/>
      <c r="NUI3" s="80"/>
      <c r="NUJ3" s="80"/>
      <c r="NUK3" s="80"/>
      <c r="NUL3" s="80"/>
      <c r="NUM3" s="80"/>
      <c r="NUN3" s="80"/>
      <c r="NUO3" s="80"/>
      <c r="NUP3" s="80"/>
      <c r="NUQ3" s="80"/>
      <c r="NUR3" s="80"/>
      <c r="NUS3" s="80"/>
      <c r="NUT3" s="80"/>
      <c r="NUU3" s="80"/>
      <c r="NUV3" s="80"/>
      <c r="NUW3" s="80"/>
      <c r="NUX3" s="80"/>
      <c r="NUY3" s="80"/>
      <c r="NUZ3" s="80"/>
      <c r="NVA3" s="80"/>
      <c r="NVB3" s="80"/>
      <c r="NVC3" s="80"/>
      <c r="NVD3" s="80"/>
      <c r="NVE3" s="80"/>
      <c r="NVF3" s="80"/>
      <c r="NVG3" s="80"/>
      <c r="NVH3" s="80"/>
      <c r="NVI3" s="80"/>
      <c r="NVJ3" s="80"/>
      <c r="NVK3" s="80"/>
      <c r="NVL3" s="80"/>
      <c r="NVM3" s="80"/>
      <c r="NVN3" s="80"/>
      <c r="NVO3" s="80"/>
      <c r="NVP3" s="80"/>
      <c r="NVQ3" s="80"/>
      <c r="NVR3" s="80"/>
      <c r="NVS3" s="80"/>
      <c r="NVT3" s="80"/>
      <c r="NVU3" s="80"/>
      <c r="NVV3" s="80"/>
      <c r="NVW3" s="80"/>
      <c r="NVX3" s="80"/>
      <c r="NVY3" s="80"/>
      <c r="NVZ3" s="80"/>
      <c r="NWA3" s="80"/>
      <c r="NWB3" s="80"/>
      <c r="NWC3" s="80"/>
      <c r="NWD3" s="80"/>
      <c r="NWE3" s="80"/>
      <c r="NWF3" s="80"/>
      <c r="NWG3" s="80"/>
      <c r="NWH3" s="80"/>
      <c r="NWI3" s="80"/>
      <c r="NWJ3" s="80"/>
      <c r="NWK3" s="80"/>
      <c r="NWL3" s="80"/>
      <c r="NWM3" s="80"/>
      <c r="NWN3" s="80"/>
      <c r="NWO3" s="80"/>
      <c r="NWP3" s="80"/>
      <c r="NWQ3" s="80"/>
      <c r="NWR3" s="80"/>
      <c r="NWS3" s="80"/>
      <c r="NWT3" s="80"/>
      <c r="NWU3" s="80"/>
      <c r="NWV3" s="80"/>
      <c r="NWW3" s="80"/>
      <c r="NWX3" s="80"/>
      <c r="NWY3" s="80"/>
      <c r="NWZ3" s="80"/>
      <c r="NXA3" s="80"/>
      <c r="NXB3" s="80"/>
      <c r="NXC3" s="80"/>
      <c r="NXD3" s="80"/>
      <c r="NXE3" s="80"/>
      <c r="NXF3" s="80"/>
      <c r="NXG3" s="80"/>
      <c r="NXH3" s="80"/>
      <c r="NXI3" s="80"/>
      <c r="NXJ3" s="80"/>
      <c r="NXK3" s="80"/>
      <c r="NXL3" s="80"/>
      <c r="NXM3" s="80"/>
      <c r="NXN3" s="80"/>
      <c r="NXO3" s="80"/>
      <c r="NXP3" s="80"/>
      <c r="NXQ3" s="80"/>
      <c r="NXR3" s="80"/>
      <c r="NXS3" s="80"/>
      <c r="NXT3" s="80"/>
      <c r="NXU3" s="80"/>
      <c r="NXV3" s="80"/>
      <c r="NXW3" s="80"/>
      <c r="NXX3" s="80"/>
      <c r="NXY3" s="80"/>
      <c r="NXZ3" s="80"/>
      <c r="NYA3" s="80"/>
      <c r="NYB3" s="80"/>
      <c r="NYC3" s="80"/>
      <c r="NYD3" s="80"/>
      <c r="NYE3" s="80"/>
      <c r="NYF3" s="80"/>
      <c r="NYG3" s="80"/>
      <c r="NYH3" s="80"/>
      <c r="NYI3" s="80"/>
      <c r="NYJ3" s="80"/>
      <c r="NYK3" s="80"/>
      <c r="NYL3" s="80"/>
      <c r="NYM3" s="80"/>
      <c r="NYN3" s="80"/>
      <c r="NYO3" s="80"/>
      <c r="NYP3" s="80"/>
      <c r="NYQ3" s="80"/>
      <c r="NYR3" s="80"/>
      <c r="NYS3" s="80"/>
      <c r="NYT3" s="80"/>
      <c r="NYU3" s="80"/>
      <c r="NYV3" s="80"/>
      <c r="NYW3" s="80"/>
      <c r="NYX3" s="80"/>
      <c r="NYY3" s="80"/>
      <c r="NYZ3" s="80"/>
      <c r="NZA3" s="80"/>
      <c r="NZB3" s="80"/>
      <c r="NZC3" s="80"/>
      <c r="NZD3" s="80"/>
      <c r="NZE3" s="80"/>
      <c r="NZF3" s="80"/>
      <c r="NZG3" s="80"/>
      <c r="NZH3" s="80"/>
      <c r="NZI3" s="80"/>
      <c r="NZJ3" s="80"/>
      <c r="NZK3" s="80"/>
      <c r="NZL3" s="80"/>
      <c r="NZM3" s="80"/>
      <c r="NZN3" s="80"/>
      <c r="NZO3" s="80"/>
      <c r="NZP3" s="80"/>
      <c r="NZQ3" s="80"/>
      <c r="NZR3" s="80"/>
      <c r="NZS3" s="80"/>
      <c r="NZT3" s="80"/>
      <c r="NZU3" s="80"/>
      <c r="NZV3" s="80"/>
      <c r="NZW3" s="80"/>
      <c r="NZX3" s="80"/>
      <c r="NZY3" s="80"/>
      <c r="NZZ3" s="80"/>
      <c r="OAA3" s="80"/>
      <c r="OAB3" s="80"/>
      <c r="OAC3" s="80"/>
      <c r="OAD3" s="80"/>
      <c r="OAE3" s="80"/>
      <c r="OAF3" s="80"/>
      <c r="OAG3" s="80"/>
      <c r="OAH3" s="80"/>
      <c r="OAI3" s="80"/>
      <c r="OAJ3" s="80"/>
      <c r="OAK3" s="80"/>
      <c r="OAL3" s="80"/>
      <c r="OAM3" s="80"/>
      <c r="OAN3" s="80"/>
      <c r="OAO3" s="80"/>
      <c r="OAP3" s="80"/>
      <c r="OAQ3" s="80"/>
      <c r="OAR3" s="80"/>
      <c r="OAS3" s="80"/>
      <c r="OAT3" s="80"/>
      <c r="OAU3" s="80"/>
      <c r="OAV3" s="80"/>
      <c r="OAW3" s="80"/>
      <c r="OAX3" s="80"/>
      <c r="OAY3" s="80"/>
      <c r="OAZ3" s="80"/>
      <c r="OBA3" s="80"/>
      <c r="OBB3" s="80"/>
      <c r="OBC3" s="80"/>
      <c r="OBD3" s="80"/>
      <c r="OBE3" s="80"/>
      <c r="OBF3" s="80"/>
      <c r="OBG3" s="80"/>
      <c r="OBH3" s="80"/>
      <c r="OBI3" s="80"/>
      <c r="OBJ3" s="80"/>
      <c r="OBK3" s="80"/>
      <c r="OBL3" s="80"/>
      <c r="OBM3" s="80"/>
      <c r="OBN3" s="80"/>
      <c r="OBO3" s="80"/>
      <c r="OBP3" s="80"/>
      <c r="OBQ3" s="80"/>
      <c r="OBR3" s="80"/>
      <c r="OBS3" s="80"/>
      <c r="OBT3" s="80"/>
      <c r="OBU3" s="80"/>
      <c r="OBV3" s="80"/>
      <c r="OBW3" s="80"/>
      <c r="OBX3" s="80"/>
      <c r="OBY3" s="80"/>
      <c r="OBZ3" s="80"/>
      <c r="OCA3" s="80"/>
      <c r="OCB3" s="80"/>
      <c r="OCC3" s="80"/>
      <c r="OCD3" s="80"/>
      <c r="OCE3" s="80"/>
      <c r="OCF3" s="80"/>
      <c r="OCG3" s="80"/>
      <c r="OCH3" s="80"/>
      <c r="OCI3" s="80"/>
      <c r="OCJ3" s="80"/>
      <c r="OCK3" s="80"/>
      <c r="OCL3" s="80"/>
      <c r="OCM3" s="80"/>
      <c r="OCN3" s="80"/>
      <c r="OCO3" s="80"/>
      <c r="OCP3" s="80"/>
      <c r="OCQ3" s="80"/>
      <c r="OCR3" s="80"/>
      <c r="OCS3" s="80"/>
      <c r="OCT3" s="80"/>
      <c r="OCU3" s="80"/>
      <c r="OCV3" s="80"/>
      <c r="OCW3" s="80"/>
      <c r="OCX3" s="80"/>
      <c r="OCY3" s="80"/>
      <c r="OCZ3" s="80"/>
      <c r="ODA3" s="80"/>
      <c r="ODB3" s="80"/>
      <c r="ODC3" s="80"/>
      <c r="ODD3" s="80"/>
      <c r="ODE3" s="80"/>
      <c r="ODF3" s="80"/>
      <c r="ODG3" s="80"/>
      <c r="ODH3" s="80"/>
      <c r="ODI3" s="80"/>
      <c r="ODJ3" s="80"/>
      <c r="ODK3" s="80"/>
      <c r="ODL3" s="80"/>
      <c r="ODM3" s="80"/>
      <c r="ODN3" s="80"/>
      <c r="ODO3" s="80"/>
      <c r="ODP3" s="80"/>
      <c r="ODQ3" s="80"/>
      <c r="ODR3" s="80"/>
      <c r="ODS3" s="80"/>
      <c r="ODT3" s="80"/>
      <c r="ODU3" s="80"/>
      <c r="ODV3" s="80"/>
      <c r="ODW3" s="80"/>
      <c r="ODX3" s="80"/>
      <c r="ODY3" s="80"/>
      <c r="ODZ3" s="80"/>
      <c r="OEA3" s="80"/>
      <c r="OEB3" s="80"/>
      <c r="OEC3" s="80"/>
      <c r="OED3" s="80"/>
      <c r="OEE3" s="80"/>
      <c r="OEF3" s="80"/>
      <c r="OEG3" s="80"/>
      <c r="OEH3" s="80"/>
      <c r="OEI3" s="80"/>
      <c r="OEJ3" s="80"/>
      <c r="OEK3" s="80"/>
      <c r="OEL3" s="80"/>
      <c r="OEM3" s="80"/>
      <c r="OEN3" s="80"/>
      <c r="OEO3" s="80"/>
      <c r="OEP3" s="80"/>
      <c r="OEQ3" s="80"/>
      <c r="OER3" s="80"/>
      <c r="OES3" s="80"/>
      <c r="OET3" s="80"/>
      <c r="OEU3" s="80"/>
      <c r="OEV3" s="80"/>
      <c r="OEW3" s="80"/>
      <c r="OEX3" s="80"/>
      <c r="OEY3" s="80"/>
      <c r="OEZ3" s="80"/>
      <c r="OFA3" s="80"/>
      <c r="OFB3" s="80"/>
      <c r="OFC3" s="80"/>
      <c r="OFD3" s="80"/>
      <c r="OFE3" s="80"/>
      <c r="OFF3" s="80"/>
      <c r="OFG3" s="80"/>
      <c r="OFH3" s="80"/>
      <c r="OFI3" s="80"/>
      <c r="OFJ3" s="80"/>
      <c r="OFK3" s="80"/>
      <c r="OFL3" s="80"/>
      <c r="OFM3" s="80"/>
      <c r="OFN3" s="80"/>
      <c r="OFO3" s="80"/>
      <c r="OFP3" s="80"/>
      <c r="OFQ3" s="80"/>
      <c r="OFR3" s="80"/>
      <c r="OFS3" s="80"/>
      <c r="OFT3" s="80"/>
      <c r="OFU3" s="80"/>
      <c r="OFV3" s="80"/>
      <c r="OFW3" s="80"/>
      <c r="OFX3" s="80"/>
      <c r="OFY3" s="80"/>
      <c r="OFZ3" s="80"/>
      <c r="OGA3" s="80"/>
      <c r="OGB3" s="80"/>
      <c r="OGC3" s="80"/>
      <c r="OGD3" s="80"/>
      <c r="OGE3" s="80"/>
      <c r="OGF3" s="80"/>
      <c r="OGG3" s="80"/>
      <c r="OGH3" s="80"/>
      <c r="OGI3" s="80"/>
      <c r="OGJ3" s="80"/>
      <c r="OGK3" s="80"/>
      <c r="OGL3" s="80"/>
      <c r="OGM3" s="80"/>
      <c r="OGN3" s="80"/>
      <c r="OGO3" s="80"/>
      <c r="OGP3" s="80"/>
      <c r="OGQ3" s="80"/>
      <c r="OGR3" s="80"/>
      <c r="OGS3" s="80"/>
      <c r="OGT3" s="80"/>
      <c r="OGU3" s="80"/>
      <c r="OGV3" s="80"/>
      <c r="OGW3" s="80"/>
      <c r="OGX3" s="80"/>
      <c r="OGY3" s="80"/>
      <c r="OGZ3" s="80"/>
      <c r="OHA3" s="80"/>
      <c r="OHB3" s="80"/>
      <c r="OHC3" s="80"/>
      <c r="OHD3" s="80"/>
      <c r="OHE3" s="80"/>
      <c r="OHF3" s="80"/>
      <c r="OHG3" s="80"/>
      <c r="OHH3" s="80"/>
      <c r="OHI3" s="80"/>
      <c r="OHJ3" s="80"/>
      <c r="OHK3" s="80"/>
      <c r="OHL3" s="80"/>
      <c r="OHM3" s="80"/>
      <c r="OHN3" s="80"/>
      <c r="OHO3" s="80"/>
      <c r="OHP3" s="80"/>
      <c r="OHQ3" s="80"/>
      <c r="OHR3" s="80"/>
      <c r="OHS3" s="80"/>
      <c r="OHT3" s="80"/>
      <c r="OHU3" s="80"/>
      <c r="OHV3" s="80"/>
      <c r="OHW3" s="80"/>
      <c r="OHX3" s="80"/>
      <c r="OHY3" s="80"/>
      <c r="OHZ3" s="80"/>
      <c r="OIA3" s="80"/>
      <c r="OIB3" s="80"/>
      <c r="OIC3" s="80"/>
      <c r="OID3" s="80"/>
      <c r="OIE3" s="80"/>
      <c r="OIF3" s="80"/>
      <c r="OIG3" s="80"/>
      <c r="OIH3" s="80"/>
      <c r="OII3" s="80"/>
      <c r="OIJ3" s="80"/>
      <c r="OIK3" s="80"/>
      <c r="OIL3" s="80"/>
      <c r="OIM3" s="80"/>
      <c r="OIN3" s="80"/>
      <c r="OIO3" s="80"/>
      <c r="OIP3" s="80"/>
      <c r="OIQ3" s="80"/>
      <c r="OIR3" s="80"/>
      <c r="OIS3" s="80"/>
      <c r="OIT3" s="80"/>
      <c r="OIU3" s="80"/>
      <c r="OIV3" s="80"/>
      <c r="OIW3" s="80"/>
      <c r="OIX3" s="80"/>
      <c r="OIY3" s="80"/>
      <c r="OIZ3" s="80"/>
      <c r="OJA3" s="80"/>
      <c r="OJB3" s="80"/>
      <c r="OJC3" s="80"/>
      <c r="OJD3" s="80"/>
      <c r="OJE3" s="80"/>
      <c r="OJF3" s="80"/>
      <c r="OJG3" s="80"/>
      <c r="OJH3" s="80"/>
      <c r="OJI3" s="80"/>
      <c r="OJJ3" s="80"/>
      <c r="OJK3" s="80"/>
      <c r="OJL3" s="80"/>
      <c r="OJM3" s="80"/>
      <c r="OJN3" s="80"/>
      <c r="OJO3" s="80"/>
      <c r="OJP3" s="80"/>
      <c r="OJQ3" s="80"/>
      <c r="OJR3" s="80"/>
      <c r="OJS3" s="80"/>
      <c r="OJT3" s="80"/>
      <c r="OJU3" s="80"/>
      <c r="OJV3" s="80"/>
      <c r="OJW3" s="80"/>
      <c r="OJX3" s="80"/>
      <c r="OJY3" s="80"/>
      <c r="OJZ3" s="80"/>
      <c r="OKA3" s="80"/>
      <c r="OKB3" s="80"/>
      <c r="OKC3" s="80"/>
      <c r="OKD3" s="80"/>
      <c r="OKE3" s="80"/>
      <c r="OKF3" s="80"/>
      <c r="OKG3" s="80"/>
      <c r="OKH3" s="80"/>
      <c r="OKI3" s="80"/>
      <c r="OKJ3" s="80"/>
      <c r="OKK3" s="80"/>
      <c r="OKL3" s="80"/>
      <c r="OKM3" s="80"/>
      <c r="OKN3" s="80"/>
      <c r="OKO3" s="80"/>
      <c r="OKP3" s="80"/>
      <c r="OKQ3" s="80"/>
      <c r="OKR3" s="80"/>
      <c r="OKS3" s="80"/>
      <c r="OKT3" s="80"/>
      <c r="OKU3" s="80"/>
      <c r="OKV3" s="80"/>
      <c r="OKW3" s="80"/>
      <c r="OKX3" s="80"/>
      <c r="OKY3" s="80"/>
      <c r="OKZ3" s="80"/>
      <c r="OLA3" s="80"/>
      <c r="OLB3" s="80"/>
      <c r="OLC3" s="80"/>
      <c r="OLD3" s="80"/>
      <c r="OLE3" s="80"/>
      <c r="OLF3" s="80"/>
      <c r="OLG3" s="80"/>
      <c r="OLH3" s="80"/>
      <c r="OLI3" s="80"/>
      <c r="OLJ3" s="80"/>
      <c r="OLK3" s="80"/>
      <c r="OLL3" s="80"/>
      <c r="OLM3" s="80"/>
      <c r="OLN3" s="80"/>
      <c r="OLO3" s="80"/>
      <c r="OLP3" s="80"/>
      <c r="OLQ3" s="80"/>
      <c r="OLR3" s="80"/>
      <c r="OLS3" s="80"/>
      <c r="OLT3" s="80"/>
      <c r="OLU3" s="80"/>
      <c r="OLV3" s="80"/>
      <c r="OLW3" s="80"/>
      <c r="OLX3" s="80"/>
      <c r="OLY3" s="80"/>
      <c r="OLZ3" s="80"/>
      <c r="OMA3" s="80"/>
      <c r="OMB3" s="80"/>
      <c r="OMC3" s="80"/>
      <c r="OMD3" s="80"/>
      <c r="OME3" s="80"/>
      <c r="OMF3" s="80"/>
      <c r="OMG3" s="80"/>
      <c r="OMH3" s="80"/>
      <c r="OMI3" s="80"/>
      <c r="OMJ3" s="80"/>
      <c r="OMK3" s="80"/>
      <c r="OML3" s="80"/>
      <c r="OMM3" s="80"/>
      <c r="OMN3" s="80"/>
      <c r="OMO3" s="80"/>
      <c r="OMP3" s="80"/>
      <c r="OMQ3" s="80"/>
      <c r="OMR3" s="80"/>
      <c r="OMS3" s="80"/>
      <c r="OMT3" s="80"/>
      <c r="OMU3" s="80"/>
      <c r="OMV3" s="80"/>
      <c r="OMW3" s="80"/>
      <c r="OMX3" s="80"/>
      <c r="OMY3" s="80"/>
      <c r="OMZ3" s="80"/>
      <c r="ONA3" s="80"/>
      <c r="ONB3" s="80"/>
      <c r="ONC3" s="80"/>
      <c r="OND3" s="80"/>
      <c r="ONE3" s="80"/>
      <c r="ONF3" s="80"/>
      <c r="ONG3" s="80"/>
      <c r="ONH3" s="80"/>
      <c r="ONI3" s="80"/>
      <c r="ONJ3" s="80"/>
      <c r="ONK3" s="80"/>
      <c r="ONL3" s="80"/>
      <c r="ONM3" s="80"/>
      <c r="ONN3" s="80"/>
      <c r="ONO3" s="80"/>
      <c r="ONP3" s="80"/>
      <c r="ONQ3" s="80"/>
      <c r="ONR3" s="80"/>
      <c r="ONS3" s="80"/>
      <c r="ONT3" s="80"/>
      <c r="ONU3" s="80"/>
      <c r="ONV3" s="80"/>
      <c r="ONW3" s="80"/>
      <c r="ONX3" s="80"/>
      <c r="ONY3" s="80"/>
      <c r="ONZ3" s="80"/>
      <c r="OOA3" s="80"/>
      <c r="OOB3" s="80"/>
      <c r="OOC3" s="80"/>
      <c r="OOD3" s="80"/>
      <c r="OOE3" s="80"/>
      <c r="OOF3" s="80"/>
      <c r="OOG3" s="80"/>
      <c r="OOH3" s="80"/>
      <c r="OOI3" s="80"/>
      <c r="OOJ3" s="80"/>
      <c r="OOK3" s="80"/>
      <c r="OOL3" s="80"/>
      <c r="OOM3" s="80"/>
      <c r="OON3" s="80"/>
      <c r="OOO3" s="80"/>
      <c r="OOP3" s="80"/>
      <c r="OOQ3" s="80"/>
      <c r="OOR3" s="80"/>
      <c r="OOS3" s="80"/>
      <c r="OOT3" s="80"/>
      <c r="OOU3" s="80"/>
      <c r="OOV3" s="80"/>
      <c r="OOW3" s="80"/>
      <c r="OOX3" s="80"/>
      <c r="OOY3" s="80"/>
      <c r="OOZ3" s="80"/>
      <c r="OPA3" s="80"/>
      <c r="OPB3" s="80"/>
      <c r="OPC3" s="80"/>
      <c r="OPD3" s="80"/>
      <c r="OPE3" s="80"/>
      <c r="OPF3" s="80"/>
      <c r="OPG3" s="80"/>
      <c r="OPH3" s="80"/>
      <c r="OPI3" s="80"/>
      <c r="OPJ3" s="80"/>
      <c r="OPK3" s="80"/>
      <c r="OPL3" s="80"/>
      <c r="OPM3" s="80"/>
      <c r="OPN3" s="80"/>
      <c r="OPO3" s="80"/>
      <c r="OPP3" s="80"/>
      <c r="OPQ3" s="80"/>
      <c r="OPR3" s="80"/>
      <c r="OPS3" s="80"/>
      <c r="OPT3" s="80"/>
      <c r="OPU3" s="80"/>
      <c r="OPV3" s="80"/>
      <c r="OPW3" s="80"/>
      <c r="OPX3" s="80"/>
      <c r="OPY3" s="80"/>
      <c r="OPZ3" s="80"/>
      <c r="OQA3" s="80"/>
      <c r="OQB3" s="80"/>
      <c r="OQC3" s="80"/>
      <c r="OQD3" s="80"/>
      <c r="OQE3" s="80"/>
      <c r="OQF3" s="80"/>
      <c r="OQG3" s="80"/>
      <c r="OQH3" s="80"/>
      <c r="OQI3" s="80"/>
      <c r="OQJ3" s="80"/>
      <c r="OQK3" s="80"/>
      <c r="OQL3" s="80"/>
      <c r="OQM3" s="80"/>
      <c r="OQN3" s="80"/>
      <c r="OQO3" s="80"/>
      <c r="OQP3" s="80"/>
      <c r="OQQ3" s="80"/>
      <c r="OQR3" s="80"/>
      <c r="OQS3" s="80"/>
      <c r="OQT3" s="80"/>
      <c r="OQU3" s="80"/>
      <c r="OQV3" s="80"/>
      <c r="OQW3" s="80"/>
      <c r="OQX3" s="80"/>
      <c r="OQY3" s="80"/>
      <c r="OQZ3" s="80"/>
      <c r="ORA3" s="80"/>
      <c r="ORB3" s="80"/>
      <c r="ORC3" s="80"/>
      <c r="ORD3" s="80"/>
      <c r="ORE3" s="80"/>
      <c r="ORF3" s="80"/>
      <c r="ORG3" s="80"/>
      <c r="ORH3" s="80"/>
      <c r="ORI3" s="80"/>
      <c r="ORJ3" s="80"/>
      <c r="ORK3" s="80"/>
      <c r="ORL3" s="80"/>
      <c r="ORM3" s="80"/>
      <c r="ORN3" s="80"/>
      <c r="ORO3" s="80"/>
      <c r="ORP3" s="80"/>
      <c r="ORQ3" s="80"/>
      <c r="ORR3" s="80"/>
      <c r="ORS3" s="80"/>
      <c r="ORT3" s="80"/>
      <c r="ORU3" s="80"/>
      <c r="ORV3" s="80"/>
      <c r="ORW3" s="80"/>
      <c r="ORX3" s="80"/>
      <c r="ORY3" s="80"/>
      <c r="ORZ3" s="80"/>
      <c r="OSA3" s="80"/>
      <c r="OSB3" s="80"/>
      <c r="OSC3" s="80"/>
      <c r="OSD3" s="80"/>
      <c r="OSE3" s="80"/>
      <c r="OSF3" s="80"/>
      <c r="OSG3" s="80"/>
      <c r="OSH3" s="80"/>
      <c r="OSI3" s="80"/>
      <c r="OSJ3" s="80"/>
      <c r="OSK3" s="80"/>
      <c r="OSL3" s="80"/>
      <c r="OSM3" s="80"/>
      <c r="OSN3" s="80"/>
      <c r="OSO3" s="80"/>
      <c r="OSP3" s="80"/>
      <c r="OSQ3" s="80"/>
      <c r="OSR3" s="80"/>
      <c r="OSS3" s="80"/>
      <c r="OST3" s="80"/>
      <c r="OSU3" s="80"/>
      <c r="OSV3" s="80"/>
      <c r="OSW3" s="80"/>
      <c r="OSX3" s="80"/>
      <c r="OSY3" s="80"/>
      <c r="OSZ3" s="80"/>
      <c r="OTA3" s="80"/>
      <c r="OTB3" s="80"/>
      <c r="OTC3" s="80"/>
      <c r="OTD3" s="80"/>
      <c r="OTE3" s="80"/>
      <c r="OTF3" s="80"/>
      <c r="OTG3" s="80"/>
      <c r="OTH3" s="80"/>
      <c r="OTI3" s="80"/>
      <c r="OTJ3" s="80"/>
      <c r="OTK3" s="80"/>
      <c r="OTL3" s="80"/>
      <c r="OTM3" s="80"/>
      <c r="OTN3" s="80"/>
      <c r="OTO3" s="80"/>
      <c r="OTP3" s="80"/>
      <c r="OTQ3" s="80"/>
      <c r="OTR3" s="80"/>
      <c r="OTS3" s="80"/>
      <c r="OTT3" s="80"/>
      <c r="OTU3" s="80"/>
      <c r="OTV3" s="80"/>
      <c r="OTW3" s="80"/>
      <c r="OTX3" s="80"/>
      <c r="OTY3" s="80"/>
      <c r="OTZ3" s="80"/>
      <c r="OUA3" s="80"/>
      <c r="OUB3" s="80"/>
      <c r="OUC3" s="80"/>
      <c r="OUD3" s="80"/>
      <c r="OUE3" s="80"/>
      <c r="OUF3" s="80"/>
      <c r="OUG3" s="80"/>
      <c r="OUH3" s="80"/>
      <c r="OUI3" s="80"/>
      <c r="OUJ3" s="80"/>
      <c r="OUK3" s="80"/>
      <c r="OUL3" s="80"/>
      <c r="OUM3" s="80"/>
      <c r="OUN3" s="80"/>
      <c r="OUO3" s="80"/>
      <c r="OUP3" s="80"/>
      <c r="OUQ3" s="80"/>
      <c r="OUR3" s="80"/>
      <c r="OUS3" s="80"/>
      <c r="OUT3" s="80"/>
      <c r="OUU3" s="80"/>
      <c r="OUV3" s="80"/>
      <c r="OUW3" s="80"/>
      <c r="OUX3" s="80"/>
      <c r="OUY3" s="80"/>
      <c r="OUZ3" s="80"/>
      <c r="OVA3" s="80"/>
      <c r="OVB3" s="80"/>
      <c r="OVC3" s="80"/>
      <c r="OVD3" s="80"/>
      <c r="OVE3" s="80"/>
      <c r="OVF3" s="80"/>
      <c r="OVG3" s="80"/>
      <c r="OVH3" s="80"/>
      <c r="OVI3" s="80"/>
      <c r="OVJ3" s="80"/>
      <c r="OVK3" s="80"/>
      <c r="OVL3" s="80"/>
      <c r="OVM3" s="80"/>
      <c r="OVN3" s="80"/>
      <c r="OVO3" s="80"/>
      <c r="OVP3" s="80"/>
      <c r="OVQ3" s="80"/>
      <c r="OVR3" s="80"/>
      <c r="OVS3" s="80"/>
      <c r="OVT3" s="80"/>
      <c r="OVU3" s="80"/>
      <c r="OVV3" s="80"/>
      <c r="OVW3" s="80"/>
      <c r="OVX3" s="80"/>
      <c r="OVY3" s="80"/>
      <c r="OVZ3" s="80"/>
      <c r="OWA3" s="80"/>
      <c r="OWB3" s="80"/>
      <c r="OWC3" s="80"/>
      <c r="OWD3" s="80"/>
      <c r="OWE3" s="80"/>
      <c r="OWF3" s="80"/>
      <c r="OWG3" s="80"/>
      <c r="OWH3" s="80"/>
      <c r="OWI3" s="80"/>
      <c r="OWJ3" s="80"/>
      <c r="OWK3" s="80"/>
      <c r="OWL3" s="80"/>
      <c r="OWM3" s="80"/>
      <c r="OWN3" s="80"/>
      <c r="OWO3" s="80"/>
      <c r="OWP3" s="80"/>
      <c r="OWQ3" s="80"/>
      <c r="OWR3" s="80"/>
      <c r="OWS3" s="80"/>
      <c r="OWT3" s="80"/>
      <c r="OWU3" s="80"/>
      <c r="OWV3" s="80"/>
      <c r="OWW3" s="80"/>
      <c r="OWX3" s="80"/>
      <c r="OWY3" s="80"/>
      <c r="OWZ3" s="80"/>
      <c r="OXA3" s="80"/>
      <c r="OXB3" s="80"/>
      <c r="OXC3" s="80"/>
      <c r="OXD3" s="80"/>
      <c r="OXE3" s="80"/>
      <c r="OXF3" s="80"/>
      <c r="OXG3" s="80"/>
      <c r="OXH3" s="80"/>
      <c r="OXI3" s="80"/>
      <c r="OXJ3" s="80"/>
      <c r="OXK3" s="80"/>
      <c r="OXL3" s="80"/>
      <c r="OXM3" s="80"/>
      <c r="OXN3" s="80"/>
      <c r="OXO3" s="80"/>
      <c r="OXP3" s="80"/>
      <c r="OXQ3" s="80"/>
      <c r="OXR3" s="80"/>
      <c r="OXS3" s="80"/>
      <c r="OXT3" s="80"/>
      <c r="OXU3" s="80"/>
      <c r="OXV3" s="80"/>
      <c r="OXW3" s="80"/>
      <c r="OXX3" s="80"/>
      <c r="OXY3" s="80"/>
      <c r="OXZ3" s="80"/>
      <c r="OYA3" s="80"/>
      <c r="OYB3" s="80"/>
      <c r="OYC3" s="80"/>
      <c r="OYD3" s="80"/>
      <c r="OYE3" s="80"/>
      <c r="OYF3" s="80"/>
      <c r="OYG3" s="80"/>
      <c r="OYH3" s="80"/>
      <c r="OYI3" s="80"/>
      <c r="OYJ3" s="80"/>
      <c r="OYK3" s="80"/>
      <c r="OYL3" s="80"/>
      <c r="OYM3" s="80"/>
      <c r="OYN3" s="80"/>
      <c r="OYO3" s="80"/>
      <c r="OYP3" s="80"/>
      <c r="OYQ3" s="80"/>
      <c r="OYR3" s="80"/>
      <c r="OYS3" s="80"/>
      <c r="OYT3" s="80"/>
      <c r="OYU3" s="80"/>
      <c r="OYV3" s="80"/>
      <c r="OYW3" s="80"/>
      <c r="OYX3" s="80"/>
      <c r="OYY3" s="80"/>
      <c r="OYZ3" s="80"/>
      <c r="OZA3" s="80"/>
      <c r="OZB3" s="80"/>
      <c r="OZC3" s="80"/>
      <c r="OZD3" s="80"/>
      <c r="OZE3" s="80"/>
      <c r="OZF3" s="80"/>
      <c r="OZG3" s="80"/>
      <c r="OZH3" s="80"/>
      <c r="OZI3" s="80"/>
      <c r="OZJ3" s="80"/>
      <c r="OZK3" s="80"/>
      <c r="OZL3" s="80"/>
      <c r="OZM3" s="80"/>
      <c r="OZN3" s="80"/>
      <c r="OZO3" s="80"/>
      <c r="OZP3" s="80"/>
      <c r="OZQ3" s="80"/>
      <c r="OZR3" s="80"/>
      <c r="OZS3" s="80"/>
      <c r="OZT3" s="80"/>
      <c r="OZU3" s="80"/>
      <c r="OZV3" s="80"/>
      <c r="OZW3" s="80"/>
      <c r="OZX3" s="80"/>
      <c r="OZY3" s="80"/>
      <c r="OZZ3" s="80"/>
      <c r="PAA3" s="80"/>
      <c r="PAB3" s="80"/>
      <c r="PAC3" s="80"/>
      <c r="PAD3" s="80"/>
      <c r="PAE3" s="80"/>
      <c r="PAF3" s="80"/>
      <c r="PAG3" s="80"/>
      <c r="PAH3" s="80"/>
      <c r="PAI3" s="80"/>
      <c r="PAJ3" s="80"/>
      <c r="PAK3" s="80"/>
      <c r="PAL3" s="80"/>
      <c r="PAM3" s="80"/>
      <c r="PAN3" s="80"/>
      <c r="PAO3" s="80"/>
      <c r="PAP3" s="80"/>
      <c r="PAQ3" s="80"/>
      <c r="PAR3" s="80"/>
      <c r="PAS3" s="80"/>
      <c r="PAT3" s="80"/>
      <c r="PAU3" s="80"/>
      <c r="PAV3" s="80"/>
      <c r="PAW3" s="80"/>
      <c r="PAX3" s="80"/>
      <c r="PAY3" s="80"/>
      <c r="PAZ3" s="80"/>
      <c r="PBA3" s="80"/>
      <c r="PBB3" s="80"/>
      <c r="PBC3" s="80"/>
      <c r="PBD3" s="80"/>
      <c r="PBE3" s="80"/>
      <c r="PBF3" s="80"/>
      <c r="PBG3" s="80"/>
      <c r="PBH3" s="80"/>
      <c r="PBI3" s="80"/>
      <c r="PBJ3" s="80"/>
      <c r="PBK3" s="80"/>
      <c r="PBL3" s="80"/>
      <c r="PBM3" s="80"/>
      <c r="PBN3" s="80"/>
      <c r="PBO3" s="80"/>
      <c r="PBP3" s="80"/>
      <c r="PBQ3" s="80"/>
      <c r="PBR3" s="80"/>
      <c r="PBS3" s="80"/>
      <c r="PBT3" s="80"/>
      <c r="PBU3" s="80"/>
      <c r="PBV3" s="80"/>
      <c r="PBW3" s="80"/>
      <c r="PBX3" s="80"/>
      <c r="PBY3" s="80"/>
      <c r="PBZ3" s="80"/>
      <c r="PCA3" s="80"/>
      <c r="PCB3" s="80"/>
      <c r="PCC3" s="80"/>
      <c r="PCD3" s="80"/>
      <c r="PCE3" s="80"/>
      <c r="PCF3" s="80"/>
      <c r="PCG3" s="80"/>
      <c r="PCH3" s="80"/>
      <c r="PCI3" s="80"/>
      <c r="PCJ3" s="80"/>
      <c r="PCK3" s="80"/>
      <c r="PCL3" s="80"/>
      <c r="PCM3" s="80"/>
      <c r="PCN3" s="80"/>
      <c r="PCO3" s="80"/>
      <c r="PCP3" s="80"/>
      <c r="PCQ3" s="80"/>
      <c r="PCR3" s="80"/>
      <c r="PCS3" s="80"/>
      <c r="PCT3" s="80"/>
      <c r="PCU3" s="80"/>
      <c r="PCV3" s="80"/>
      <c r="PCW3" s="80"/>
      <c r="PCX3" s="80"/>
      <c r="PCY3" s="80"/>
      <c r="PCZ3" s="80"/>
      <c r="PDA3" s="80"/>
      <c r="PDB3" s="80"/>
      <c r="PDC3" s="80"/>
      <c r="PDD3" s="80"/>
      <c r="PDE3" s="80"/>
      <c r="PDF3" s="80"/>
      <c r="PDG3" s="80"/>
      <c r="PDH3" s="80"/>
      <c r="PDI3" s="80"/>
      <c r="PDJ3" s="80"/>
      <c r="PDK3" s="80"/>
      <c r="PDL3" s="80"/>
      <c r="PDM3" s="80"/>
      <c r="PDN3" s="80"/>
      <c r="PDO3" s="80"/>
      <c r="PDP3" s="80"/>
      <c r="PDQ3" s="80"/>
      <c r="PDR3" s="80"/>
      <c r="PDS3" s="80"/>
      <c r="PDT3" s="80"/>
      <c r="PDU3" s="80"/>
      <c r="PDV3" s="80"/>
      <c r="PDW3" s="80"/>
      <c r="PDX3" s="80"/>
      <c r="PDY3" s="80"/>
      <c r="PDZ3" s="80"/>
      <c r="PEA3" s="80"/>
      <c r="PEB3" s="80"/>
      <c r="PEC3" s="80"/>
      <c r="PED3" s="80"/>
      <c r="PEE3" s="80"/>
      <c r="PEF3" s="80"/>
      <c r="PEG3" s="80"/>
      <c r="PEH3" s="80"/>
      <c r="PEI3" s="80"/>
      <c r="PEJ3" s="80"/>
      <c r="PEK3" s="80"/>
      <c r="PEL3" s="80"/>
      <c r="PEM3" s="80"/>
      <c r="PEN3" s="80"/>
      <c r="PEO3" s="80"/>
      <c r="PEP3" s="80"/>
      <c r="PEQ3" s="80"/>
      <c r="PER3" s="80"/>
      <c r="PES3" s="80"/>
      <c r="PET3" s="80"/>
      <c r="PEU3" s="80"/>
      <c r="PEV3" s="80"/>
      <c r="PEW3" s="80"/>
      <c r="PEX3" s="80"/>
      <c r="PEY3" s="80"/>
      <c r="PEZ3" s="80"/>
      <c r="PFA3" s="80"/>
      <c r="PFB3" s="80"/>
      <c r="PFC3" s="80"/>
      <c r="PFD3" s="80"/>
      <c r="PFE3" s="80"/>
      <c r="PFF3" s="80"/>
      <c r="PFG3" s="80"/>
      <c r="PFH3" s="80"/>
      <c r="PFI3" s="80"/>
      <c r="PFJ3" s="80"/>
      <c r="PFK3" s="80"/>
      <c r="PFL3" s="80"/>
      <c r="PFM3" s="80"/>
      <c r="PFN3" s="80"/>
      <c r="PFO3" s="80"/>
      <c r="PFP3" s="80"/>
      <c r="PFQ3" s="80"/>
      <c r="PFR3" s="80"/>
      <c r="PFS3" s="80"/>
      <c r="PFT3" s="80"/>
      <c r="PFU3" s="80"/>
      <c r="PFV3" s="80"/>
      <c r="PFW3" s="80"/>
      <c r="PFX3" s="80"/>
      <c r="PFY3" s="80"/>
      <c r="PFZ3" s="80"/>
      <c r="PGA3" s="80"/>
      <c r="PGB3" s="80"/>
      <c r="PGC3" s="80"/>
      <c r="PGD3" s="80"/>
      <c r="PGE3" s="80"/>
      <c r="PGF3" s="80"/>
      <c r="PGG3" s="80"/>
      <c r="PGH3" s="80"/>
      <c r="PGI3" s="80"/>
      <c r="PGJ3" s="80"/>
      <c r="PGK3" s="80"/>
      <c r="PGL3" s="80"/>
      <c r="PGM3" s="80"/>
      <c r="PGN3" s="80"/>
      <c r="PGO3" s="80"/>
      <c r="PGP3" s="80"/>
      <c r="PGQ3" s="80"/>
      <c r="PGR3" s="80"/>
      <c r="PGS3" s="80"/>
      <c r="PGT3" s="80"/>
      <c r="PGU3" s="80"/>
      <c r="PGV3" s="80"/>
      <c r="PGW3" s="80"/>
      <c r="PGX3" s="80"/>
      <c r="PGY3" s="80"/>
      <c r="PGZ3" s="80"/>
      <c r="PHA3" s="80"/>
      <c r="PHB3" s="80"/>
      <c r="PHC3" s="80"/>
      <c r="PHD3" s="80"/>
      <c r="PHE3" s="80"/>
      <c r="PHF3" s="80"/>
      <c r="PHG3" s="80"/>
      <c r="PHH3" s="80"/>
      <c r="PHI3" s="80"/>
      <c r="PHJ3" s="80"/>
      <c r="PHK3" s="80"/>
      <c r="PHL3" s="80"/>
      <c r="PHM3" s="80"/>
      <c r="PHN3" s="80"/>
      <c r="PHO3" s="80"/>
      <c r="PHP3" s="80"/>
      <c r="PHQ3" s="80"/>
      <c r="PHR3" s="80"/>
      <c r="PHS3" s="80"/>
      <c r="PHT3" s="80"/>
      <c r="PHU3" s="80"/>
      <c r="PHV3" s="80"/>
      <c r="PHW3" s="80"/>
      <c r="PHX3" s="80"/>
      <c r="PHY3" s="80"/>
      <c r="PHZ3" s="80"/>
      <c r="PIA3" s="80"/>
      <c r="PIB3" s="80"/>
      <c r="PIC3" s="80"/>
      <c r="PID3" s="80"/>
      <c r="PIE3" s="80"/>
      <c r="PIF3" s="80"/>
      <c r="PIG3" s="80"/>
      <c r="PIH3" s="80"/>
      <c r="PII3" s="80"/>
      <c r="PIJ3" s="80"/>
      <c r="PIK3" s="80"/>
      <c r="PIL3" s="80"/>
      <c r="PIM3" s="80"/>
      <c r="PIN3" s="80"/>
      <c r="PIO3" s="80"/>
      <c r="PIP3" s="80"/>
      <c r="PIQ3" s="80"/>
      <c r="PIR3" s="80"/>
      <c r="PIS3" s="80"/>
      <c r="PIT3" s="80"/>
      <c r="PIU3" s="80"/>
      <c r="PIV3" s="80"/>
      <c r="PIW3" s="80"/>
      <c r="PIX3" s="80"/>
      <c r="PIY3" s="80"/>
      <c r="PIZ3" s="80"/>
      <c r="PJA3" s="80"/>
      <c r="PJB3" s="80"/>
      <c r="PJC3" s="80"/>
      <c r="PJD3" s="80"/>
      <c r="PJE3" s="80"/>
      <c r="PJF3" s="80"/>
      <c r="PJG3" s="80"/>
      <c r="PJH3" s="80"/>
      <c r="PJI3" s="80"/>
      <c r="PJJ3" s="80"/>
      <c r="PJK3" s="80"/>
      <c r="PJL3" s="80"/>
      <c r="PJM3" s="80"/>
      <c r="PJN3" s="80"/>
      <c r="PJO3" s="80"/>
      <c r="PJP3" s="80"/>
      <c r="PJQ3" s="80"/>
      <c r="PJR3" s="80"/>
      <c r="PJS3" s="80"/>
      <c r="PJT3" s="80"/>
      <c r="PJU3" s="80"/>
      <c r="PJV3" s="80"/>
      <c r="PJW3" s="80"/>
      <c r="PJX3" s="80"/>
      <c r="PJY3" s="80"/>
      <c r="PJZ3" s="80"/>
      <c r="PKA3" s="80"/>
      <c r="PKB3" s="80"/>
      <c r="PKC3" s="80"/>
      <c r="PKD3" s="80"/>
      <c r="PKE3" s="80"/>
      <c r="PKF3" s="80"/>
      <c r="PKG3" s="80"/>
      <c r="PKH3" s="80"/>
      <c r="PKI3" s="80"/>
      <c r="PKJ3" s="80"/>
      <c r="PKK3" s="80"/>
      <c r="PKL3" s="80"/>
      <c r="PKM3" s="80"/>
      <c r="PKN3" s="80"/>
      <c r="PKO3" s="80"/>
      <c r="PKP3" s="80"/>
      <c r="PKQ3" s="80"/>
      <c r="PKR3" s="80"/>
      <c r="PKS3" s="80"/>
      <c r="PKT3" s="80"/>
      <c r="PKU3" s="80"/>
      <c r="PKV3" s="80"/>
      <c r="PKW3" s="80"/>
      <c r="PKX3" s="80"/>
      <c r="PKY3" s="80"/>
      <c r="PKZ3" s="80"/>
      <c r="PLA3" s="80"/>
      <c r="PLB3" s="80"/>
      <c r="PLC3" s="80"/>
      <c r="PLD3" s="80"/>
      <c r="PLE3" s="80"/>
      <c r="PLF3" s="80"/>
      <c r="PLG3" s="80"/>
      <c r="PLH3" s="80"/>
      <c r="PLI3" s="80"/>
      <c r="PLJ3" s="80"/>
      <c r="PLK3" s="80"/>
      <c r="PLL3" s="80"/>
      <c r="PLM3" s="80"/>
      <c r="PLN3" s="80"/>
      <c r="PLO3" s="80"/>
      <c r="PLP3" s="80"/>
      <c r="PLQ3" s="80"/>
      <c r="PLR3" s="80"/>
      <c r="PLS3" s="80"/>
      <c r="PLT3" s="80"/>
      <c r="PLU3" s="80"/>
      <c r="PLV3" s="80"/>
      <c r="PLW3" s="80"/>
      <c r="PLX3" s="80"/>
      <c r="PLY3" s="80"/>
      <c r="PLZ3" s="80"/>
      <c r="PMA3" s="80"/>
      <c r="PMB3" s="80"/>
      <c r="PMC3" s="80"/>
      <c r="PMD3" s="80"/>
      <c r="PME3" s="80"/>
      <c r="PMF3" s="80"/>
      <c r="PMG3" s="80"/>
      <c r="PMH3" s="80"/>
      <c r="PMI3" s="80"/>
      <c r="PMJ3" s="80"/>
      <c r="PMK3" s="80"/>
      <c r="PML3" s="80"/>
      <c r="PMM3" s="80"/>
      <c r="PMN3" s="80"/>
      <c r="PMO3" s="80"/>
      <c r="PMP3" s="80"/>
      <c r="PMQ3" s="80"/>
      <c r="PMR3" s="80"/>
      <c r="PMS3" s="80"/>
      <c r="PMT3" s="80"/>
      <c r="PMU3" s="80"/>
      <c r="PMV3" s="80"/>
      <c r="PMW3" s="80"/>
      <c r="PMX3" s="80"/>
      <c r="PMY3" s="80"/>
      <c r="PMZ3" s="80"/>
      <c r="PNA3" s="80"/>
      <c r="PNB3" s="80"/>
      <c r="PNC3" s="80"/>
      <c r="PND3" s="80"/>
      <c r="PNE3" s="80"/>
      <c r="PNF3" s="80"/>
      <c r="PNG3" s="80"/>
      <c r="PNH3" s="80"/>
      <c r="PNI3" s="80"/>
      <c r="PNJ3" s="80"/>
      <c r="PNK3" s="80"/>
      <c r="PNL3" s="80"/>
      <c r="PNM3" s="80"/>
      <c r="PNN3" s="80"/>
      <c r="PNO3" s="80"/>
      <c r="PNP3" s="80"/>
      <c r="PNQ3" s="80"/>
      <c r="PNR3" s="80"/>
      <c r="PNS3" s="80"/>
      <c r="PNT3" s="80"/>
      <c r="PNU3" s="80"/>
      <c r="PNV3" s="80"/>
      <c r="PNW3" s="80"/>
      <c r="PNX3" s="80"/>
      <c r="PNY3" s="80"/>
      <c r="PNZ3" s="80"/>
      <c r="POA3" s="80"/>
      <c r="POB3" s="80"/>
      <c r="POC3" s="80"/>
      <c r="POD3" s="80"/>
      <c r="POE3" s="80"/>
      <c r="POF3" s="80"/>
      <c r="POG3" s="80"/>
      <c r="POH3" s="80"/>
      <c r="POI3" s="80"/>
      <c r="POJ3" s="80"/>
      <c r="POK3" s="80"/>
      <c r="POL3" s="80"/>
      <c r="POM3" s="80"/>
      <c r="PON3" s="80"/>
      <c r="POO3" s="80"/>
      <c r="POP3" s="80"/>
      <c r="POQ3" s="80"/>
      <c r="POR3" s="80"/>
      <c r="POS3" s="80"/>
      <c r="POT3" s="80"/>
      <c r="POU3" s="80"/>
      <c r="POV3" s="80"/>
      <c r="POW3" s="80"/>
      <c r="POX3" s="80"/>
      <c r="POY3" s="80"/>
      <c r="POZ3" s="80"/>
      <c r="PPA3" s="80"/>
      <c r="PPB3" s="80"/>
      <c r="PPC3" s="80"/>
      <c r="PPD3" s="80"/>
      <c r="PPE3" s="80"/>
      <c r="PPF3" s="80"/>
      <c r="PPG3" s="80"/>
      <c r="PPH3" s="80"/>
      <c r="PPI3" s="80"/>
      <c r="PPJ3" s="80"/>
      <c r="PPK3" s="80"/>
      <c r="PPL3" s="80"/>
      <c r="PPM3" s="80"/>
      <c r="PPN3" s="80"/>
      <c r="PPO3" s="80"/>
      <c r="PPP3" s="80"/>
      <c r="PPQ3" s="80"/>
      <c r="PPR3" s="80"/>
      <c r="PPS3" s="80"/>
      <c r="PPT3" s="80"/>
      <c r="PPU3" s="80"/>
      <c r="PPV3" s="80"/>
      <c r="PPW3" s="80"/>
      <c r="PPX3" s="80"/>
      <c r="PPY3" s="80"/>
      <c r="PPZ3" s="80"/>
      <c r="PQA3" s="80"/>
      <c r="PQB3" s="80"/>
      <c r="PQC3" s="80"/>
      <c r="PQD3" s="80"/>
      <c r="PQE3" s="80"/>
      <c r="PQF3" s="80"/>
      <c r="PQG3" s="80"/>
      <c r="PQH3" s="80"/>
      <c r="PQI3" s="80"/>
      <c r="PQJ3" s="80"/>
      <c r="PQK3" s="80"/>
      <c r="PQL3" s="80"/>
      <c r="PQM3" s="80"/>
      <c r="PQN3" s="80"/>
      <c r="PQO3" s="80"/>
      <c r="PQP3" s="80"/>
      <c r="PQQ3" s="80"/>
      <c r="PQR3" s="80"/>
      <c r="PQS3" s="80"/>
      <c r="PQT3" s="80"/>
      <c r="PQU3" s="80"/>
      <c r="PQV3" s="80"/>
      <c r="PQW3" s="80"/>
      <c r="PQX3" s="80"/>
      <c r="PQY3" s="80"/>
      <c r="PQZ3" s="80"/>
      <c r="PRA3" s="80"/>
      <c r="PRB3" s="80"/>
      <c r="PRC3" s="80"/>
      <c r="PRD3" s="80"/>
      <c r="PRE3" s="80"/>
      <c r="PRF3" s="80"/>
      <c r="PRG3" s="80"/>
      <c r="PRH3" s="80"/>
      <c r="PRI3" s="80"/>
      <c r="PRJ3" s="80"/>
      <c r="PRK3" s="80"/>
      <c r="PRL3" s="80"/>
      <c r="PRM3" s="80"/>
      <c r="PRN3" s="80"/>
      <c r="PRO3" s="80"/>
      <c r="PRP3" s="80"/>
      <c r="PRQ3" s="80"/>
      <c r="PRR3" s="80"/>
      <c r="PRS3" s="80"/>
      <c r="PRT3" s="80"/>
      <c r="PRU3" s="80"/>
      <c r="PRV3" s="80"/>
      <c r="PRW3" s="80"/>
      <c r="PRX3" s="80"/>
      <c r="PRY3" s="80"/>
      <c r="PRZ3" s="80"/>
      <c r="PSA3" s="80"/>
      <c r="PSB3" s="80"/>
      <c r="PSC3" s="80"/>
      <c r="PSD3" s="80"/>
      <c r="PSE3" s="80"/>
      <c r="PSF3" s="80"/>
      <c r="PSG3" s="80"/>
      <c r="PSH3" s="80"/>
      <c r="PSI3" s="80"/>
      <c r="PSJ3" s="80"/>
      <c r="PSK3" s="80"/>
      <c r="PSL3" s="80"/>
      <c r="PSM3" s="80"/>
      <c r="PSN3" s="80"/>
      <c r="PSO3" s="80"/>
      <c r="PSP3" s="80"/>
      <c r="PSQ3" s="80"/>
      <c r="PSR3" s="80"/>
      <c r="PSS3" s="80"/>
      <c r="PST3" s="80"/>
      <c r="PSU3" s="80"/>
      <c r="PSV3" s="80"/>
      <c r="PSW3" s="80"/>
      <c r="PSX3" s="80"/>
      <c r="PSY3" s="80"/>
      <c r="PSZ3" s="80"/>
      <c r="PTA3" s="80"/>
      <c r="PTB3" s="80"/>
      <c r="PTC3" s="80"/>
      <c r="PTD3" s="80"/>
      <c r="PTE3" s="80"/>
      <c r="PTF3" s="80"/>
      <c r="PTG3" s="80"/>
      <c r="PTH3" s="80"/>
      <c r="PTI3" s="80"/>
      <c r="PTJ3" s="80"/>
      <c r="PTK3" s="80"/>
      <c r="PTL3" s="80"/>
      <c r="PTM3" s="80"/>
      <c r="PTN3" s="80"/>
      <c r="PTO3" s="80"/>
      <c r="PTP3" s="80"/>
      <c r="PTQ3" s="80"/>
      <c r="PTR3" s="80"/>
      <c r="PTS3" s="80"/>
      <c r="PTT3" s="80"/>
      <c r="PTU3" s="80"/>
      <c r="PTV3" s="80"/>
      <c r="PTW3" s="80"/>
      <c r="PTX3" s="80"/>
      <c r="PTY3" s="80"/>
      <c r="PTZ3" s="80"/>
      <c r="PUA3" s="80"/>
      <c r="PUB3" s="80"/>
      <c r="PUC3" s="80"/>
      <c r="PUD3" s="80"/>
      <c r="PUE3" s="80"/>
      <c r="PUF3" s="80"/>
      <c r="PUG3" s="80"/>
      <c r="PUH3" s="80"/>
      <c r="PUI3" s="80"/>
      <c r="PUJ3" s="80"/>
      <c r="PUK3" s="80"/>
      <c r="PUL3" s="80"/>
      <c r="PUM3" s="80"/>
      <c r="PUN3" s="80"/>
      <c r="PUO3" s="80"/>
      <c r="PUP3" s="80"/>
      <c r="PUQ3" s="80"/>
      <c r="PUR3" s="80"/>
      <c r="PUS3" s="80"/>
      <c r="PUT3" s="80"/>
      <c r="PUU3" s="80"/>
      <c r="PUV3" s="80"/>
      <c r="PUW3" s="80"/>
      <c r="PUX3" s="80"/>
      <c r="PUY3" s="80"/>
      <c r="PUZ3" s="80"/>
      <c r="PVA3" s="80"/>
      <c r="PVB3" s="80"/>
      <c r="PVC3" s="80"/>
      <c r="PVD3" s="80"/>
      <c r="PVE3" s="80"/>
      <c r="PVF3" s="80"/>
      <c r="PVG3" s="80"/>
      <c r="PVH3" s="80"/>
      <c r="PVI3" s="80"/>
      <c r="PVJ3" s="80"/>
      <c r="PVK3" s="80"/>
      <c r="PVL3" s="80"/>
      <c r="PVM3" s="80"/>
      <c r="PVN3" s="80"/>
      <c r="PVO3" s="80"/>
      <c r="PVP3" s="80"/>
      <c r="PVQ3" s="80"/>
      <c r="PVR3" s="80"/>
      <c r="PVS3" s="80"/>
      <c r="PVT3" s="80"/>
      <c r="PVU3" s="80"/>
      <c r="PVV3" s="80"/>
      <c r="PVW3" s="80"/>
      <c r="PVX3" s="80"/>
      <c r="PVY3" s="80"/>
      <c r="PVZ3" s="80"/>
      <c r="PWA3" s="80"/>
      <c r="PWB3" s="80"/>
      <c r="PWC3" s="80"/>
      <c r="PWD3" s="80"/>
      <c r="PWE3" s="80"/>
      <c r="PWF3" s="80"/>
      <c r="PWG3" s="80"/>
      <c r="PWH3" s="80"/>
      <c r="PWI3" s="80"/>
      <c r="PWJ3" s="80"/>
      <c r="PWK3" s="80"/>
      <c r="PWL3" s="80"/>
      <c r="PWM3" s="80"/>
      <c r="PWN3" s="80"/>
      <c r="PWO3" s="80"/>
      <c r="PWP3" s="80"/>
      <c r="PWQ3" s="80"/>
      <c r="PWR3" s="80"/>
      <c r="PWS3" s="80"/>
      <c r="PWT3" s="80"/>
      <c r="PWU3" s="80"/>
      <c r="PWV3" s="80"/>
      <c r="PWW3" s="80"/>
      <c r="PWX3" s="80"/>
      <c r="PWY3" s="80"/>
      <c r="PWZ3" s="80"/>
      <c r="PXA3" s="80"/>
      <c r="PXB3" s="80"/>
      <c r="PXC3" s="80"/>
      <c r="PXD3" s="80"/>
      <c r="PXE3" s="80"/>
      <c r="PXF3" s="80"/>
      <c r="PXG3" s="80"/>
      <c r="PXH3" s="80"/>
      <c r="PXI3" s="80"/>
      <c r="PXJ3" s="80"/>
      <c r="PXK3" s="80"/>
      <c r="PXL3" s="80"/>
      <c r="PXM3" s="80"/>
      <c r="PXN3" s="80"/>
      <c r="PXO3" s="80"/>
      <c r="PXP3" s="80"/>
      <c r="PXQ3" s="80"/>
      <c r="PXR3" s="80"/>
      <c r="PXS3" s="80"/>
      <c r="PXT3" s="80"/>
      <c r="PXU3" s="80"/>
      <c r="PXV3" s="80"/>
      <c r="PXW3" s="80"/>
      <c r="PXX3" s="80"/>
      <c r="PXY3" s="80"/>
      <c r="PXZ3" s="80"/>
      <c r="PYA3" s="80"/>
      <c r="PYB3" s="80"/>
      <c r="PYC3" s="80"/>
      <c r="PYD3" s="80"/>
      <c r="PYE3" s="80"/>
      <c r="PYF3" s="80"/>
      <c r="PYG3" s="80"/>
      <c r="PYH3" s="80"/>
      <c r="PYI3" s="80"/>
      <c r="PYJ3" s="80"/>
      <c r="PYK3" s="80"/>
      <c r="PYL3" s="80"/>
      <c r="PYM3" s="80"/>
      <c r="PYN3" s="80"/>
      <c r="PYO3" s="80"/>
      <c r="PYP3" s="80"/>
      <c r="PYQ3" s="80"/>
      <c r="PYR3" s="80"/>
      <c r="PYS3" s="80"/>
      <c r="PYT3" s="80"/>
      <c r="PYU3" s="80"/>
      <c r="PYV3" s="80"/>
      <c r="PYW3" s="80"/>
      <c r="PYX3" s="80"/>
      <c r="PYY3" s="80"/>
      <c r="PYZ3" s="80"/>
      <c r="PZA3" s="80"/>
      <c r="PZB3" s="80"/>
      <c r="PZC3" s="80"/>
      <c r="PZD3" s="80"/>
      <c r="PZE3" s="80"/>
      <c r="PZF3" s="80"/>
      <c r="PZG3" s="80"/>
      <c r="PZH3" s="80"/>
      <c r="PZI3" s="80"/>
      <c r="PZJ3" s="80"/>
      <c r="PZK3" s="80"/>
      <c r="PZL3" s="80"/>
      <c r="PZM3" s="80"/>
      <c r="PZN3" s="80"/>
      <c r="PZO3" s="80"/>
      <c r="PZP3" s="80"/>
      <c r="PZQ3" s="80"/>
      <c r="PZR3" s="80"/>
      <c r="PZS3" s="80"/>
      <c r="PZT3" s="80"/>
      <c r="PZU3" s="80"/>
      <c r="PZV3" s="80"/>
      <c r="PZW3" s="80"/>
      <c r="PZX3" s="80"/>
      <c r="PZY3" s="80"/>
      <c r="PZZ3" s="80"/>
      <c r="QAA3" s="80"/>
      <c r="QAB3" s="80"/>
      <c r="QAC3" s="80"/>
      <c r="QAD3" s="80"/>
      <c r="QAE3" s="80"/>
      <c r="QAF3" s="80"/>
      <c r="QAG3" s="80"/>
      <c r="QAH3" s="80"/>
      <c r="QAI3" s="80"/>
      <c r="QAJ3" s="80"/>
      <c r="QAK3" s="80"/>
      <c r="QAL3" s="80"/>
      <c r="QAM3" s="80"/>
      <c r="QAN3" s="80"/>
      <c r="QAO3" s="80"/>
      <c r="QAP3" s="80"/>
      <c r="QAQ3" s="80"/>
      <c r="QAR3" s="80"/>
      <c r="QAS3" s="80"/>
      <c r="QAT3" s="80"/>
      <c r="QAU3" s="80"/>
      <c r="QAV3" s="80"/>
      <c r="QAW3" s="80"/>
      <c r="QAX3" s="80"/>
      <c r="QAY3" s="80"/>
      <c r="QAZ3" s="80"/>
      <c r="QBA3" s="80"/>
      <c r="QBB3" s="80"/>
      <c r="QBC3" s="80"/>
      <c r="QBD3" s="80"/>
      <c r="QBE3" s="80"/>
      <c r="QBF3" s="80"/>
      <c r="QBG3" s="80"/>
      <c r="QBH3" s="80"/>
      <c r="QBI3" s="80"/>
      <c r="QBJ3" s="80"/>
      <c r="QBK3" s="80"/>
      <c r="QBL3" s="80"/>
      <c r="QBM3" s="80"/>
      <c r="QBN3" s="80"/>
      <c r="QBO3" s="80"/>
      <c r="QBP3" s="80"/>
      <c r="QBQ3" s="80"/>
      <c r="QBR3" s="80"/>
      <c r="QBS3" s="80"/>
      <c r="QBT3" s="80"/>
      <c r="QBU3" s="80"/>
      <c r="QBV3" s="80"/>
      <c r="QBW3" s="80"/>
      <c r="QBX3" s="80"/>
      <c r="QBY3" s="80"/>
      <c r="QBZ3" s="80"/>
      <c r="QCA3" s="80"/>
      <c r="QCB3" s="80"/>
      <c r="QCC3" s="80"/>
      <c r="QCD3" s="80"/>
      <c r="QCE3" s="80"/>
      <c r="QCF3" s="80"/>
      <c r="QCG3" s="80"/>
      <c r="QCH3" s="80"/>
      <c r="QCI3" s="80"/>
      <c r="QCJ3" s="80"/>
      <c r="QCK3" s="80"/>
      <c r="QCL3" s="80"/>
      <c r="QCM3" s="80"/>
      <c r="QCN3" s="80"/>
      <c r="QCO3" s="80"/>
      <c r="QCP3" s="80"/>
      <c r="QCQ3" s="80"/>
      <c r="QCR3" s="80"/>
      <c r="QCS3" s="80"/>
      <c r="QCT3" s="80"/>
      <c r="QCU3" s="80"/>
      <c r="QCV3" s="80"/>
      <c r="QCW3" s="80"/>
      <c r="QCX3" s="80"/>
      <c r="QCY3" s="80"/>
      <c r="QCZ3" s="80"/>
      <c r="QDA3" s="80"/>
      <c r="QDB3" s="80"/>
      <c r="QDC3" s="80"/>
      <c r="QDD3" s="80"/>
      <c r="QDE3" s="80"/>
      <c r="QDF3" s="80"/>
      <c r="QDG3" s="80"/>
      <c r="QDH3" s="80"/>
      <c r="QDI3" s="80"/>
      <c r="QDJ3" s="80"/>
      <c r="QDK3" s="80"/>
      <c r="QDL3" s="80"/>
      <c r="QDM3" s="80"/>
      <c r="QDN3" s="80"/>
      <c r="QDO3" s="80"/>
      <c r="QDP3" s="80"/>
      <c r="QDQ3" s="80"/>
      <c r="QDR3" s="80"/>
      <c r="QDS3" s="80"/>
      <c r="QDT3" s="80"/>
      <c r="QDU3" s="80"/>
      <c r="QDV3" s="80"/>
      <c r="QDW3" s="80"/>
      <c r="QDX3" s="80"/>
      <c r="QDY3" s="80"/>
      <c r="QDZ3" s="80"/>
      <c r="QEA3" s="80"/>
      <c r="QEB3" s="80"/>
      <c r="QEC3" s="80"/>
      <c r="QED3" s="80"/>
      <c r="QEE3" s="80"/>
      <c r="QEF3" s="80"/>
      <c r="QEG3" s="80"/>
      <c r="QEH3" s="80"/>
      <c r="QEI3" s="80"/>
      <c r="QEJ3" s="80"/>
      <c r="QEK3" s="80"/>
      <c r="QEL3" s="80"/>
      <c r="QEM3" s="80"/>
      <c r="QEN3" s="80"/>
      <c r="QEO3" s="80"/>
      <c r="QEP3" s="80"/>
      <c r="QEQ3" s="80"/>
      <c r="QER3" s="80"/>
      <c r="QES3" s="80"/>
      <c r="QET3" s="80"/>
      <c r="QEU3" s="80"/>
      <c r="QEV3" s="80"/>
      <c r="QEW3" s="80"/>
      <c r="QEX3" s="80"/>
      <c r="QEY3" s="80"/>
      <c r="QEZ3" s="80"/>
      <c r="QFA3" s="80"/>
      <c r="QFB3" s="80"/>
      <c r="QFC3" s="80"/>
      <c r="QFD3" s="80"/>
      <c r="QFE3" s="80"/>
      <c r="QFF3" s="80"/>
      <c r="QFG3" s="80"/>
      <c r="QFH3" s="80"/>
      <c r="QFI3" s="80"/>
      <c r="QFJ3" s="80"/>
      <c r="QFK3" s="80"/>
      <c r="QFL3" s="80"/>
      <c r="QFM3" s="80"/>
      <c r="QFN3" s="80"/>
      <c r="QFO3" s="80"/>
      <c r="QFP3" s="80"/>
      <c r="QFQ3" s="80"/>
      <c r="QFR3" s="80"/>
      <c r="QFS3" s="80"/>
      <c r="QFT3" s="80"/>
      <c r="QFU3" s="80"/>
      <c r="QFV3" s="80"/>
      <c r="QFW3" s="80"/>
      <c r="QFX3" s="80"/>
      <c r="QFY3" s="80"/>
      <c r="QFZ3" s="80"/>
      <c r="QGA3" s="80"/>
      <c r="QGB3" s="80"/>
      <c r="QGC3" s="80"/>
      <c r="QGD3" s="80"/>
      <c r="QGE3" s="80"/>
      <c r="QGF3" s="80"/>
      <c r="QGG3" s="80"/>
      <c r="QGH3" s="80"/>
      <c r="QGI3" s="80"/>
      <c r="QGJ3" s="80"/>
      <c r="QGK3" s="80"/>
      <c r="QGL3" s="80"/>
      <c r="QGM3" s="80"/>
      <c r="QGN3" s="80"/>
      <c r="QGO3" s="80"/>
      <c r="QGP3" s="80"/>
      <c r="QGQ3" s="80"/>
      <c r="QGR3" s="80"/>
      <c r="QGS3" s="80"/>
      <c r="QGT3" s="80"/>
      <c r="QGU3" s="80"/>
      <c r="QGV3" s="80"/>
      <c r="QGW3" s="80"/>
      <c r="QGX3" s="80"/>
      <c r="QGY3" s="80"/>
      <c r="QGZ3" s="80"/>
      <c r="QHA3" s="80"/>
      <c r="QHB3" s="80"/>
      <c r="QHC3" s="80"/>
      <c r="QHD3" s="80"/>
      <c r="QHE3" s="80"/>
      <c r="QHF3" s="80"/>
      <c r="QHG3" s="80"/>
      <c r="QHH3" s="80"/>
      <c r="QHI3" s="80"/>
      <c r="QHJ3" s="80"/>
      <c r="QHK3" s="80"/>
      <c r="QHL3" s="80"/>
      <c r="QHM3" s="80"/>
      <c r="QHN3" s="80"/>
      <c r="QHO3" s="80"/>
      <c r="QHP3" s="80"/>
      <c r="QHQ3" s="80"/>
      <c r="QHR3" s="80"/>
      <c r="QHS3" s="80"/>
      <c r="QHT3" s="80"/>
      <c r="QHU3" s="80"/>
      <c r="QHV3" s="80"/>
      <c r="QHW3" s="80"/>
      <c r="QHX3" s="80"/>
      <c r="QHY3" s="80"/>
      <c r="QHZ3" s="80"/>
      <c r="QIA3" s="80"/>
      <c r="QIB3" s="80"/>
      <c r="QIC3" s="80"/>
      <c r="QID3" s="80"/>
      <c r="QIE3" s="80"/>
      <c r="QIF3" s="80"/>
      <c r="QIG3" s="80"/>
      <c r="QIH3" s="80"/>
      <c r="QII3" s="80"/>
      <c r="QIJ3" s="80"/>
      <c r="QIK3" s="80"/>
      <c r="QIL3" s="80"/>
      <c r="QIM3" s="80"/>
      <c r="QIN3" s="80"/>
      <c r="QIO3" s="80"/>
      <c r="QIP3" s="80"/>
      <c r="QIQ3" s="80"/>
      <c r="QIR3" s="80"/>
      <c r="QIS3" s="80"/>
      <c r="QIT3" s="80"/>
      <c r="QIU3" s="80"/>
      <c r="QIV3" s="80"/>
      <c r="QIW3" s="80"/>
      <c r="QIX3" s="80"/>
      <c r="QIY3" s="80"/>
      <c r="QIZ3" s="80"/>
      <c r="QJA3" s="80"/>
      <c r="QJB3" s="80"/>
      <c r="QJC3" s="80"/>
      <c r="QJD3" s="80"/>
      <c r="QJE3" s="80"/>
      <c r="QJF3" s="80"/>
      <c r="QJG3" s="80"/>
      <c r="QJH3" s="80"/>
      <c r="QJI3" s="80"/>
      <c r="QJJ3" s="80"/>
      <c r="QJK3" s="80"/>
      <c r="QJL3" s="80"/>
      <c r="QJM3" s="80"/>
      <c r="QJN3" s="80"/>
      <c r="QJO3" s="80"/>
      <c r="QJP3" s="80"/>
      <c r="QJQ3" s="80"/>
      <c r="QJR3" s="80"/>
      <c r="QJS3" s="80"/>
      <c r="QJT3" s="80"/>
      <c r="QJU3" s="80"/>
      <c r="QJV3" s="80"/>
      <c r="QJW3" s="80"/>
      <c r="QJX3" s="80"/>
      <c r="QJY3" s="80"/>
      <c r="QJZ3" s="80"/>
      <c r="QKA3" s="80"/>
      <c r="QKB3" s="80"/>
      <c r="QKC3" s="80"/>
      <c r="QKD3" s="80"/>
      <c r="QKE3" s="80"/>
      <c r="QKF3" s="80"/>
      <c r="QKG3" s="80"/>
      <c r="QKH3" s="80"/>
      <c r="QKI3" s="80"/>
      <c r="QKJ3" s="80"/>
      <c r="QKK3" s="80"/>
      <c r="QKL3" s="80"/>
      <c r="QKM3" s="80"/>
      <c r="QKN3" s="80"/>
      <c r="QKO3" s="80"/>
      <c r="QKP3" s="80"/>
      <c r="QKQ3" s="80"/>
      <c r="QKR3" s="80"/>
      <c r="QKS3" s="80"/>
      <c r="QKT3" s="80"/>
      <c r="QKU3" s="80"/>
      <c r="QKV3" s="80"/>
      <c r="QKW3" s="80"/>
      <c r="QKX3" s="80"/>
      <c r="QKY3" s="80"/>
      <c r="QKZ3" s="80"/>
      <c r="QLA3" s="80"/>
      <c r="QLB3" s="80"/>
      <c r="QLC3" s="80"/>
      <c r="QLD3" s="80"/>
      <c r="QLE3" s="80"/>
      <c r="QLF3" s="80"/>
      <c r="QLG3" s="80"/>
      <c r="QLH3" s="80"/>
      <c r="QLI3" s="80"/>
      <c r="QLJ3" s="80"/>
      <c r="QLK3" s="80"/>
      <c r="QLL3" s="80"/>
      <c r="QLM3" s="80"/>
      <c r="QLN3" s="80"/>
      <c r="QLO3" s="80"/>
      <c r="QLP3" s="80"/>
      <c r="QLQ3" s="80"/>
      <c r="QLR3" s="80"/>
      <c r="QLS3" s="80"/>
      <c r="QLT3" s="80"/>
      <c r="QLU3" s="80"/>
      <c r="QLV3" s="80"/>
      <c r="QLW3" s="80"/>
      <c r="QLX3" s="80"/>
      <c r="QLY3" s="80"/>
      <c r="QLZ3" s="80"/>
      <c r="QMA3" s="80"/>
      <c r="QMB3" s="80"/>
      <c r="QMC3" s="80"/>
      <c r="QMD3" s="80"/>
      <c r="QME3" s="80"/>
      <c r="QMF3" s="80"/>
      <c r="QMG3" s="80"/>
      <c r="QMH3" s="80"/>
      <c r="QMI3" s="80"/>
      <c r="QMJ3" s="80"/>
      <c r="QMK3" s="80"/>
      <c r="QML3" s="80"/>
      <c r="QMM3" s="80"/>
      <c r="QMN3" s="80"/>
      <c r="QMO3" s="80"/>
      <c r="QMP3" s="80"/>
      <c r="QMQ3" s="80"/>
      <c r="QMR3" s="80"/>
      <c r="QMS3" s="80"/>
      <c r="QMT3" s="80"/>
      <c r="QMU3" s="80"/>
      <c r="QMV3" s="80"/>
      <c r="QMW3" s="80"/>
      <c r="QMX3" s="80"/>
      <c r="QMY3" s="80"/>
      <c r="QMZ3" s="80"/>
      <c r="QNA3" s="80"/>
      <c r="QNB3" s="80"/>
      <c r="QNC3" s="80"/>
      <c r="QND3" s="80"/>
      <c r="QNE3" s="80"/>
      <c r="QNF3" s="80"/>
      <c r="QNG3" s="80"/>
      <c r="QNH3" s="80"/>
      <c r="QNI3" s="80"/>
      <c r="QNJ3" s="80"/>
      <c r="QNK3" s="80"/>
      <c r="QNL3" s="80"/>
      <c r="QNM3" s="80"/>
      <c r="QNN3" s="80"/>
      <c r="QNO3" s="80"/>
      <c r="QNP3" s="80"/>
      <c r="QNQ3" s="80"/>
      <c r="QNR3" s="80"/>
      <c r="QNS3" s="80"/>
      <c r="QNT3" s="80"/>
      <c r="QNU3" s="80"/>
      <c r="QNV3" s="80"/>
      <c r="QNW3" s="80"/>
      <c r="QNX3" s="80"/>
      <c r="QNY3" s="80"/>
      <c r="QNZ3" s="80"/>
      <c r="QOA3" s="80"/>
      <c r="QOB3" s="80"/>
      <c r="QOC3" s="80"/>
      <c r="QOD3" s="80"/>
      <c r="QOE3" s="80"/>
      <c r="QOF3" s="80"/>
      <c r="QOG3" s="80"/>
      <c r="QOH3" s="80"/>
      <c r="QOI3" s="80"/>
      <c r="QOJ3" s="80"/>
      <c r="QOK3" s="80"/>
      <c r="QOL3" s="80"/>
      <c r="QOM3" s="80"/>
      <c r="QON3" s="80"/>
      <c r="QOO3" s="80"/>
      <c r="QOP3" s="80"/>
      <c r="QOQ3" s="80"/>
      <c r="QOR3" s="80"/>
      <c r="QOS3" s="80"/>
      <c r="QOT3" s="80"/>
      <c r="QOU3" s="80"/>
      <c r="QOV3" s="80"/>
      <c r="QOW3" s="80"/>
      <c r="QOX3" s="80"/>
      <c r="QOY3" s="80"/>
      <c r="QOZ3" s="80"/>
      <c r="QPA3" s="80"/>
      <c r="QPB3" s="80"/>
      <c r="QPC3" s="80"/>
      <c r="QPD3" s="80"/>
      <c r="QPE3" s="80"/>
      <c r="QPF3" s="80"/>
      <c r="QPG3" s="80"/>
      <c r="QPH3" s="80"/>
      <c r="QPI3" s="80"/>
      <c r="QPJ3" s="80"/>
      <c r="QPK3" s="80"/>
      <c r="QPL3" s="80"/>
      <c r="QPM3" s="80"/>
      <c r="QPN3" s="80"/>
      <c r="QPO3" s="80"/>
      <c r="QPP3" s="80"/>
      <c r="QPQ3" s="80"/>
      <c r="QPR3" s="80"/>
      <c r="QPS3" s="80"/>
      <c r="QPT3" s="80"/>
      <c r="QPU3" s="80"/>
      <c r="QPV3" s="80"/>
      <c r="QPW3" s="80"/>
      <c r="QPX3" s="80"/>
      <c r="QPY3" s="80"/>
      <c r="QPZ3" s="80"/>
      <c r="QQA3" s="80"/>
      <c r="QQB3" s="80"/>
      <c r="QQC3" s="80"/>
      <c r="QQD3" s="80"/>
      <c r="QQE3" s="80"/>
      <c r="QQF3" s="80"/>
      <c r="QQG3" s="80"/>
      <c r="QQH3" s="80"/>
      <c r="QQI3" s="80"/>
      <c r="QQJ3" s="80"/>
      <c r="QQK3" s="80"/>
      <c r="QQL3" s="80"/>
      <c r="QQM3" s="80"/>
      <c r="QQN3" s="80"/>
      <c r="QQO3" s="80"/>
      <c r="QQP3" s="80"/>
      <c r="QQQ3" s="80"/>
      <c r="QQR3" s="80"/>
      <c r="QQS3" s="80"/>
      <c r="QQT3" s="80"/>
      <c r="QQU3" s="80"/>
      <c r="QQV3" s="80"/>
      <c r="QQW3" s="80"/>
      <c r="QQX3" s="80"/>
      <c r="QQY3" s="80"/>
      <c r="QQZ3" s="80"/>
      <c r="QRA3" s="80"/>
      <c r="QRB3" s="80"/>
      <c r="QRC3" s="80"/>
      <c r="QRD3" s="80"/>
      <c r="QRE3" s="80"/>
      <c r="QRF3" s="80"/>
      <c r="QRG3" s="80"/>
      <c r="QRH3" s="80"/>
      <c r="QRI3" s="80"/>
      <c r="QRJ3" s="80"/>
      <c r="QRK3" s="80"/>
      <c r="QRL3" s="80"/>
      <c r="QRM3" s="80"/>
      <c r="QRN3" s="80"/>
      <c r="QRO3" s="80"/>
      <c r="QRP3" s="80"/>
      <c r="QRQ3" s="80"/>
      <c r="QRR3" s="80"/>
      <c r="QRS3" s="80"/>
      <c r="QRT3" s="80"/>
      <c r="QRU3" s="80"/>
      <c r="QRV3" s="80"/>
      <c r="QRW3" s="80"/>
      <c r="QRX3" s="80"/>
      <c r="QRY3" s="80"/>
      <c r="QRZ3" s="80"/>
      <c r="QSA3" s="80"/>
      <c r="QSB3" s="80"/>
      <c r="QSC3" s="80"/>
      <c r="QSD3" s="80"/>
      <c r="QSE3" s="80"/>
      <c r="QSF3" s="80"/>
      <c r="QSG3" s="80"/>
      <c r="QSH3" s="80"/>
      <c r="QSI3" s="80"/>
      <c r="QSJ3" s="80"/>
      <c r="QSK3" s="80"/>
      <c r="QSL3" s="80"/>
      <c r="QSM3" s="80"/>
      <c r="QSN3" s="80"/>
      <c r="QSO3" s="80"/>
      <c r="QSP3" s="80"/>
      <c r="QSQ3" s="80"/>
      <c r="QSR3" s="80"/>
      <c r="QSS3" s="80"/>
      <c r="QST3" s="80"/>
      <c r="QSU3" s="80"/>
      <c r="QSV3" s="80"/>
      <c r="QSW3" s="80"/>
      <c r="QSX3" s="80"/>
      <c r="QSY3" s="80"/>
      <c r="QSZ3" s="80"/>
      <c r="QTA3" s="80"/>
      <c r="QTB3" s="80"/>
      <c r="QTC3" s="80"/>
      <c r="QTD3" s="80"/>
      <c r="QTE3" s="80"/>
      <c r="QTF3" s="80"/>
      <c r="QTG3" s="80"/>
      <c r="QTH3" s="80"/>
      <c r="QTI3" s="80"/>
      <c r="QTJ3" s="80"/>
      <c r="QTK3" s="80"/>
      <c r="QTL3" s="80"/>
      <c r="QTM3" s="80"/>
      <c r="QTN3" s="80"/>
      <c r="QTO3" s="80"/>
      <c r="QTP3" s="80"/>
      <c r="QTQ3" s="80"/>
      <c r="QTR3" s="80"/>
      <c r="QTS3" s="80"/>
      <c r="QTT3" s="80"/>
      <c r="QTU3" s="80"/>
      <c r="QTV3" s="80"/>
      <c r="QTW3" s="80"/>
      <c r="QTX3" s="80"/>
      <c r="QTY3" s="80"/>
      <c r="QTZ3" s="80"/>
      <c r="QUA3" s="80"/>
      <c r="QUB3" s="80"/>
      <c r="QUC3" s="80"/>
      <c r="QUD3" s="80"/>
      <c r="QUE3" s="80"/>
      <c r="QUF3" s="80"/>
      <c r="QUG3" s="80"/>
      <c r="QUH3" s="80"/>
      <c r="QUI3" s="80"/>
      <c r="QUJ3" s="80"/>
      <c r="QUK3" s="80"/>
      <c r="QUL3" s="80"/>
      <c r="QUM3" s="80"/>
      <c r="QUN3" s="80"/>
      <c r="QUO3" s="80"/>
      <c r="QUP3" s="80"/>
      <c r="QUQ3" s="80"/>
      <c r="QUR3" s="80"/>
      <c r="QUS3" s="80"/>
      <c r="QUT3" s="80"/>
      <c r="QUU3" s="80"/>
      <c r="QUV3" s="80"/>
      <c r="QUW3" s="80"/>
      <c r="QUX3" s="80"/>
      <c r="QUY3" s="80"/>
      <c r="QUZ3" s="80"/>
      <c r="QVA3" s="80"/>
      <c r="QVB3" s="80"/>
      <c r="QVC3" s="80"/>
      <c r="QVD3" s="80"/>
      <c r="QVE3" s="80"/>
      <c r="QVF3" s="80"/>
      <c r="QVG3" s="80"/>
      <c r="QVH3" s="80"/>
      <c r="QVI3" s="80"/>
      <c r="QVJ3" s="80"/>
      <c r="QVK3" s="80"/>
      <c r="QVL3" s="80"/>
      <c r="QVM3" s="80"/>
      <c r="QVN3" s="80"/>
      <c r="QVO3" s="80"/>
      <c r="QVP3" s="80"/>
      <c r="QVQ3" s="80"/>
      <c r="QVR3" s="80"/>
      <c r="QVS3" s="80"/>
      <c r="QVT3" s="80"/>
      <c r="QVU3" s="80"/>
      <c r="QVV3" s="80"/>
      <c r="QVW3" s="80"/>
      <c r="QVX3" s="80"/>
      <c r="QVY3" s="80"/>
      <c r="QVZ3" s="80"/>
      <c r="QWA3" s="80"/>
      <c r="QWB3" s="80"/>
      <c r="QWC3" s="80"/>
      <c r="QWD3" s="80"/>
      <c r="QWE3" s="80"/>
      <c r="QWF3" s="80"/>
      <c r="QWG3" s="80"/>
      <c r="QWH3" s="80"/>
      <c r="QWI3" s="80"/>
      <c r="QWJ3" s="80"/>
      <c r="QWK3" s="80"/>
      <c r="QWL3" s="80"/>
      <c r="QWM3" s="80"/>
      <c r="QWN3" s="80"/>
      <c r="QWO3" s="80"/>
      <c r="QWP3" s="80"/>
      <c r="QWQ3" s="80"/>
      <c r="QWR3" s="80"/>
      <c r="QWS3" s="80"/>
      <c r="QWT3" s="80"/>
      <c r="QWU3" s="80"/>
      <c r="QWV3" s="80"/>
      <c r="QWW3" s="80"/>
      <c r="QWX3" s="80"/>
      <c r="QWY3" s="80"/>
      <c r="QWZ3" s="80"/>
      <c r="QXA3" s="80"/>
      <c r="QXB3" s="80"/>
      <c r="QXC3" s="80"/>
      <c r="QXD3" s="80"/>
      <c r="QXE3" s="80"/>
      <c r="QXF3" s="80"/>
      <c r="QXG3" s="80"/>
      <c r="QXH3" s="80"/>
      <c r="QXI3" s="80"/>
      <c r="QXJ3" s="80"/>
      <c r="QXK3" s="80"/>
      <c r="QXL3" s="80"/>
      <c r="QXM3" s="80"/>
      <c r="QXN3" s="80"/>
      <c r="QXO3" s="80"/>
      <c r="QXP3" s="80"/>
      <c r="QXQ3" s="80"/>
      <c r="QXR3" s="80"/>
      <c r="QXS3" s="80"/>
      <c r="QXT3" s="80"/>
      <c r="QXU3" s="80"/>
      <c r="QXV3" s="80"/>
      <c r="QXW3" s="80"/>
      <c r="QXX3" s="80"/>
      <c r="QXY3" s="80"/>
      <c r="QXZ3" s="80"/>
      <c r="QYA3" s="80"/>
      <c r="QYB3" s="80"/>
      <c r="QYC3" s="80"/>
      <c r="QYD3" s="80"/>
      <c r="QYE3" s="80"/>
      <c r="QYF3" s="80"/>
      <c r="QYG3" s="80"/>
      <c r="QYH3" s="80"/>
      <c r="QYI3" s="80"/>
      <c r="QYJ3" s="80"/>
      <c r="QYK3" s="80"/>
      <c r="QYL3" s="80"/>
      <c r="QYM3" s="80"/>
      <c r="QYN3" s="80"/>
      <c r="QYO3" s="80"/>
      <c r="QYP3" s="80"/>
      <c r="QYQ3" s="80"/>
      <c r="QYR3" s="80"/>
      <c r="QYS3" s="80"/>
      <c r="QYT3" s="80"/>
      <c r="QYU3" s="80"/>
      <c r="QYV3" s="80"/>
      <c r="QYW3" s="80"/>
      <c r="QYX3" s="80"/>
      <c r="QYY3" s="80"/>
      <c r="QYZ3" s="80"/>
      <c r="QZA3" s="80"/>
      <c r="QZB3" s="80"/>
      <c r="QZC3" s="80"/>
      <c r="QZD3" s="80"/>
      <c r="QZE3" s="80"/>
      <c r="QZF3" s="80"/>
      <c r="QZG3" s="80"/>
      <c r="QZH3" s="80"/>
      <c r="QZI3" s="80"/>
      <c r="QZJ3" s="80"/>
      <c r="QZK3" s="80"/>
      <c r="QZL3" s="80"/>
      <c r="QZM3" s="80"/>
      <c r="QZN3" s="80"/>
      <c r="QZO3" s="80"/>
      <c r="QZP3" s="80"/>
      <c r="QZQ3" s="80"/>
      <c r="QZR3" s="80"/>
      <c r="QZS3" s="80"/>
      <c r="QZT3" s="80"/>
      <c r="QZU3" s="80"/>
      <c r="QZV3" s="80"/>
      <c r="QZW3" s="80"/>
      <c r="QZX3" s="80"/>
      <c r="QZY3" s="80"/>
      <c r="QZZ3" s="80"/>
      <c r="RAA3" s="80"/>
      <c r="RAB3" s="80"/>
      <c r="RAC3" s="80"/>
      <c r="RAD3" s="80"/>
      <c r="RAE3" s="80"/>
      <c r="RAF3" s="80"/>
      <c r="RAG3" s="80"/>
      <c r="RAH3" s="80"/>
      <c r="RAI3" s="80"/>
      <c r="RAJ3" s="80"/>
      <c r="RAK3" s="80"/>
      <c r="RAL3" s="80"/>
      <c r="RAM3" s="80"/>
      <c r="RAN3" s="80"/>
      <c r="RAO3" s="80"/>
      <c r="RAP3" s="80"/>
      <c r="RAQ3" s="80"/>
      <c r="RAR3" s="80"/>
      <c r="RAS3" s="80"/>
      <c r="RAT3" s="80"/>
      <c r="RAU3" s="80"/>
      <c r="RAV3" s="80"/>
      <c r="RAW3" s="80"/>
      <c r="RAX3" s="80"/>
      <c r="RAY3" s="80"/>
      <c r="RAZ3" s="80"/>
      <c r="RBA3" s="80"/>
      <c r="RBB3" s="80"/>
      <c r="RBC3" s="80"/>
      <c r="RBD3" s="80"/>
      <c r="RBE3" s="80"/>
      <c r="RBF3" s="80"/>
      <c r="RBG3" s="80"/>
      <c r="RBH3" s="80"/>
      <c r="RBI3" s="80"/>
      <c r="RBJ3" s="80"/>
      <c r="RBK3" s="80"/>
      <c r="RBL3" s="80"/>
      <c r="RBM3" s="80"/>
      <c r="RBN3" s="80"/>
      <c r="RBO3" s="80"/>
      <c r="RBP3" s="80"/>
      <c r="RBQ3" s="80"/>
      <c r="RBR3" s="80"/>
      <c r="RBS3" s="80"/>
      <c r="RBT3" s="80"/>
      <c r="RBU3" s="80"/>
      <c r="RBV3" s="80"/>
      <c r="RBW3" s="80"/>
      <c r="RBX3" s="80"/>
      <c r="RBY3" s="80"/>
      <c r="RBZ3" s="80"/>
      <c r="RCA3" s="80"/>
      <c r="RCB3" s="80"/>
      <c r="RCC3" s="80"/>
      <c r="RCD3" s="80"/>
      <c r="RCE3" s="80"/>
      <c r="RCF3" s="80"/>
      <c r="RCG3" s="80"/>
      <c r="RCH3" s="80"/>
      <c r="RCI3" s="80"/>
      <c r="RCJ3" s="80"/>
      <c r="RCK3" s="80"/>
      <c r="RCL3" s="80"/>
      <c r="RCM3" s="80"/>
      <c r="RCN3" s="80"/>
      <c r="RCO3" s="80"/>
      <c r="RCP3" s="80"/>
      <c r="RCQ3" s="80"/>
      <c r="RCR3" s="80"/>
      <c r="RCS3" s="80"/>
      <c r="RCT3" s="80"/>
      <c r="RCU3" s="80"/>
      <c r="RCV3" s="80"/>
      <c r="RCW3" s="80"/>
      <c r="RCX3" s="80"/>
      <c r="RCY3" s="80"/>
      <c r="RCZ3" s="80"/>
      <c r="RDA3" s="80"/>
      <c r="RDB3" s="80"/>
      <c r="RDC3" s="80"/>
      <c r="RDD3" s="80"/>
      <c r="RDE3" s="80"/>
      <c r="RDF3" s="80"/>
      <c r="RDG3" s="80"/>
      <c r="RDH3" s="80"/>
      <c r="RDI3" s="80"/>
      <c r="RDJ3" s="80"/>
      <c r="RDK3" s="80"/>
      <c r="RDL3" s="80"/>
      <c r="RDM3" s="80"/>
      <c r="RDN3" s="80"/>
      <c r="RDO3" s="80"/>
      <c r="RDP3" s="80"/>
      <c r="RDQ3" s="80"/>
      <c r="RDR3" s="80"/>
      <c r="RDS3" s="80"/>
      <c r="RDT3" s="80"/>
      <c r="RDU3" s="80"/>
      <c r="RDV3" s="80"/>
      <c r="RDW3" s="80"/>
      <c r="RDX3" s="80"/>
      <c r="RDY3" s="80"/>
      <c r="RDZ3" s="80"/>
      <c r="REA3" s="80"/>
      <c r="REB3" s="80"/>
      <c r="REC3" s="80"/>
      <c r="RED3" s="80"/>
      <c r="REE3" s="80"/>
      <c r="REF3" s="80"/>
      <c r="REG3" s="80"/>
      <c r="REH3" s="80"/>
      <c r="REI3" s="80"/>
      <c r="REJ3" s="80"/>
      <c r="REK3" s="80"/>
      <c r="REL3" s="80"/>
      <c r="REM3" s="80"/>
      <c r="REN3" s="80"/>
      <c r="REO3" s="80"/>
      <c r="REP3" s="80"/>
      <c r="REQ3" s="80"/>
      <c r="RER3" s="80"/>
      <c r="RES3" s="80"/>
      <c r="RET3" s="80"/>
      <c r="REU3" s="80"/>
      <c r="REV3" s="80"/>
      <c r="REW3" s="80"/>
      <c r="REX3" s="80"/>
      <c r="REY3" s="80"/>
      <c r="REZ3" s="80"/>
      <c r="RFA3" s="80"/>
      <c r="RFB3" s="80"/>
      <c r="RFC3" s="80"/>
      <c r="RFD3" s="80"/>
      <c r="RFE3" s="80"/>
      <c r="RFF3" s="80"/>
      <c r="RFG3" s="80"/>
      <c r="RFH3" s="80"/>
      <c r="RFI3" s="80"/>
      <c r="RFJ3" s="80"/>
      <c r="RFK3" s="80"/>
      <c r="RFL3" s="80"/>
      <c r="RFM3" s="80"/>
      <c r="RFN3" s="80"/>
      <c r="RFO3" s="80"/>
      <c r="RFP3" s="80"/>
      <c r="RFQ3" s="80"/>
      <c r="RFR3" s="80"/>
      <c r="RFS3" s="80"/>
      <c r="RFT3" s="80"/>
      <c r="RFU3" s="80"/>
      <c r="RFV3" s="80"/>
      <c r="RFW3" s="80"/>
      <c r="RFX3" s="80"/>
      <c r="RFY3" s="80"/>
      <c r="RFZ3" s="80"/>
      <c r="RGA3" s="80"/>
      <c r="RGB3" s="80"/>
      <c r="RGC3" s="80"/>
      <c r="RGD3" s="80"/>
      <c r="RGE3" s="80"/>
      <c r="RGF3" s="80"/>
      <c r="RGG3" s="80"/>
      <c r="RGH3" s="80"/>
      <c r="RGI3" s="80"/>
      <c r="RGJ3" s="80"/>
      <c r="RGK3" s="80"/>
      <c r="RGL3" s="80"/>
      <c r="RGM3" s="80"/>
      <c r="RGN3" s="80"/>
      <c r="RGO3" s="80"/>
      <c r="RGP3" s="80"/>
      <c r="RGQ3" s="80"/>
      <c r="RGR3" s="80"/>
      <c r="RGS3" s="80"/>
      <c r="RGT3" s="80"/>
      <c r="RGU3" s="80"/>
      <c r="RGV3" s="80"/>
      <c r="RGW3" s="80"/>
      <c r="RGX3" s="80"/>
      <c r="RGY3" s="80"/>
      <c r="RGZ3" s="80"/>
      <c r="RHA3" s="80"/>
      <c r="RHB3" s="80"/>
      <c r="RHC3" s="80"/>
      <c r="RHD3" s="80"/>
      <c r="RHE3" s="80"/>
      <c r="RHF3" s="80"/>
      <c r="RHG3" s="80"/>
      <c r="RHH3" s="80"/>
      <c r="RHI3" s="80"/>
      <c r="RHJ3" s="80"/>
      <c r="RHK3" s="80"/>
      <c r="RHL3" s="80"/>
      <c r="RHM3" s="80"/>
      <c r="RHN3" s="80"/>
      <c r="RHO3" s="80"/>
      <c r="RHP3" s="80"/>
      <c r="RHQ3" s="80"/>
      <c r="RHR3" s="80"/>
      <c r="RHS3" s="80"/>
      <c r="RHT3" s="80"/>
      <c r="RHU3" s="80"/>
      <c r="RHV3" s="80"/>
      <c r="RHW3" s="80"/>
      <c r="RHX3" s="80"/>
      <c r="RHY3" s="80"/>
      <c r="RHZ3" s="80"/>
      <c r="RIA3" s="80"/>
      <c r="RIB3" s="80"/>
      <c r="RIC3" s="80"/>
      <c r="RID3" s="80"/>
      <c r="RIE3" s="80"/>
      <c r="RIF3" s="80"/>
      <c r="RIG3" s="80"/>
      <c r="RIH3" s="80"/>
      <c r="RII3" s="80"/>
      <c r="RIJ3" s="80"/>
      <c r="RIK3" s="80"/>
      <c r="RIL3" s="80"/>
      <c r="RIM3" s="80"/>
      <c r="RIN3" s="80"/>
      <c r="RIO3" s="80"/>
      <c r="RIP3" s="80"/>
      <c r="RIQ3" s="80"/>
      <c r="RIR3" s="80"/>
      <c r="RIS3" s="80"/>
      <c r="RIT3" s="80"/>
      <c r="RIU3" s="80"/>
      <c r="RIV3" s="80"/>
      <c r="RIW3" s="80"/>
      <c r="RIX3" s="80"/>
      <c r="RIY3" s="80"/>
      <c r="RIZ3" s="80"/>
      <c r="RJA3" s="80"/>
      <c r="RJB3" s="80"/>
      <c r="RJC3" s="80"/>
      <c r="RJD3" s="80"/>
      <c r="RJE3" s="80"/>
      <c r="RJF3" s="80"/>
      <c r="RJG3" s="80"/>
      <c r="RJH3" s="80"/>
      <c r="RJI3" s="80"/>
      <c r="RJJ3" s="80"/>
      <c r="RJK3" s="80"/>
      <c r="RJL3" s="80"/>
      <c r="RJM3" s="80"/>
      <c r="RJN3" s="80"/>
      <c r="RJO3" s="80"/>
      <c r="RJP3" s="80"/>
      <c r="RJQ3" s="80"/>
      <c r="RJR3" s="80"/>
      <c r="RJS3" s="80"/>
      <c r="RJT3" s="80"/>
      <c r="RJU3" s="80"/>
      <c r="RJV3" s="80"/>
      <c r="RJW3" s="80"/>
      <c r="RJX3" s="80"/>
      <c r="RJY3" s="80"/>
      <c r="RJZ3" s="80"/>
      <c r="RKA3" s="80"/>
      <c r="RKB3" s="80"/>
      <c r="RKC3" s="80"/>
      <c r="RKD3" s="80"/>
      <c r="RKE3" s="80"/>
      <c r="RKF3" s="80"/>
      <c r="RKG3" s="80"/>
      <c r="RKH3" s="80"/>
      <c r="RKI3" s="80"/>
      <c r="RKJ3" s="80"/>
      <c r="RKK3" s="80"/>
      <c r="RKL3" s="80"/>
      <c r="RKM3" s="80"/>
      <c r="RKN3" s="80"/>
      <c r="RKO3" s="80"/>
      <c r="RKP3" s="80"/>
      <c r="RKQ3" s="80"/>
      <c r="RKR3" s="80"/>
      <c r="RKS3" s="80"/>
      <c r="RKT3" s="80"/>
      <c r="RKU3" s="80"/>
      <c r="RKV3" s="80"/>
      <c r="RKW3" s="80"/>
      <c r="RKX3" s="80"/>
      <c r="RKY3" s="80"/>
      <c r="RKZ3" s="80"/>
      <c r="RLA3" s="80"/>
      <c r="RLB3" s="80"/>
      <c r="RLC3" s="80"/>
      <c r="RLD3" s="80"/>
      <c r="RLE3" s="80"/>
      <c r="RLF3" s="80"/>
      <c r="RLG3" s="80"/>
      <c r="RLH3" s="80"/>
      <c r="RLI3" s="80"/>
      <c r="RLJ3" s="80"/>
      <c r="RLK3" s="80"/>
      <c r="RLL3" s="80"/>
      <c r="RLM3" s="80"/>
      <c r="RLN3" s="80"/>
      <c r="RLO3" s="80"/>
      <c r="RLP3" s="80"/>
      <c r="RLQ3" s="80"/>
      <c r="RLR3" s="80"/>
      <c r="RLS3" s="80"/>
      <c r="RLT3" s="80"/>
      <c r="RLU3" s="80"/>
      <c r="RLV3" s="80"/>
      <c r="RLW3" s="80"/>
      <c r="RLX3" s="80"/>
      <c r="RLY3" s="80"/>
      <c r="RLZ3" s="80"/>
      <c r="RMA3" s="80"/>
      <c r="RMB3" s="80"/>
      <c r="RMC3" s="80"/>
      <c r="RMD3" s="80"/>
      <c r="RME3" s="80"/>
      <c r="RMF3" s="80"/>
      <c r="RMG3" s="80"/>
      <c r="RMH3" s="80"/>
      <c r="RMI3" s="80"/>
      <c r="RMJ3" s="80"/>
      <c r="RMK3" s="80"/>
      <c r="RML3" s="80"/>
      <c r="RMM3" s="80"/>
      <c r="RMN3" s="80"/>
      <c r="RMO3" s="80"/>
      <c r="RMP3" s="80"/>
      <c r="RMQ3" s="80"/>
      <c r="RMR3" s="80"/>
      <c r="RMS3" s="80"/>
      <c r="RMT3" s="80"/>
      <c r="RMU3" s="80"/>
      <c r="RMV3" s="80"/>
      <c r="RMW3" s="80"/>
      <c r="RMX3" s="80"/>
      <c r="RMY3" s="80"/>
      <c r="RMZ3" s="80"/>
      <c r="RNA3" s="80"/>
      <c r="RNB3" s="80"/>
      <c r="RNC3" s="80"/>
      <c r="RND3" s="80"/>
      <c r="RNE3" s="80"/>
      <c r="RNF3" s="80"/>
      <c r="RNG3" s="80"/>
      <c r="RNH3" s="80"/>
      <c r="RNI3" s="80"/>
      <c r="RNJ3" s="80"/>
      <c r="RNK3" s="80"/>
      <c r="RNL3" s="80"/>
      <c r="RNM3" s="80"/>
      <c r="RNN3" s="80"/>
      <c r="RNO3" s="80"/>
      <c r="RNP3" s="80"/>
      <c r="RNQ3" s="80"/>
      <c r="RNR3" s="80"/>
      <c r="RNS3" s="80"/>
      <c r="RNT3" s="80"/>
      <c r="RNU3" s="80"/>
      <c r="RNV3" s="80"/>
      <c r="RNW3" s="80"/>
      <c r="RNX3" s="80"/>
      <c r="RNY3" s="80"/>
      <c r="RNZ3" s="80"/>
      <c r="ROA3" s="80"/>
      <c r="ROB3" s="80"/>
      <c r="ROC3" s="80"/>
      <c r="ROD3" s="80"/>
      <c r="ROE3" s="80"/>
      <c r="ROF3" s="80"/>
      <c r="ROG3" s="80"/>
      <c r="ROH3" s="80"/>
      <c r="ROI3" s="80"/>
      <c r="ROJ3" s="80"/>
      <c r="ROK3" s="80"/>
      <c r="ROL3" s="80"/>
      <c r="ROM3" s="80"/>
      <c r="RON3" s="80"/>
      <c r="ROO3" s="80"/>
      <c r="ROP3" s="80"/>
      <c r="ROQ3" s="80"/>
      <c r="ROR3" s="80"/>
      <c r="ROS3" s="80"/>
      <c r="ROT3" s="80"/>
      <c r="ROU3" s="80"/>
      <c r="ROV3" s="80"/>
      <c r="ROW3" s="80"/>
      <c r="ROX3" s="80"/>
      <c r="ROY3" s="80"/>
      <c r="ROZ3" s="80"/>
      <c r="RPA3" s="80"/>
      <c r="RPB3" s="80"/>
      <c r="RPC3" s="80"/>
      <c r="RPD3" s="80"/>
      <c r="RPE3" s="80"/>
      <c r="RPF3" s="80"/>
      <c r="RPG3" s="80"/>
      <c r="RPH3" s="80"/>
      <c r="RPI3" s="80"/>
      <c r="RPJ3" s="80"/>
      <c r="RPK3" s="80"/>
      <c r="RPL3" s="80"/>
      <c r="RPM3" s="80"/>
      <c r="RPN3" s="80"/>
      <c r="RPO3" s="80"/>
      <c r="RPP3" s="80"/>
      <c r="RPQ3" s="80"/>
      <c r="RPR3" s="80"/>
      <c r="RPS3" s="80"/>
      <c r="RPT3" s="80"/>
      <c r="RPU3" s="80"/>
      <c r="RPV3" s="80"/>
      <c r="RPW3" s="80"/>
      <c r="RPX3" s="80"/>
      <c r="RPY3" s="80"/>
      <c r="RPZ3" s="80"/>
      <c r="RQA3" s="80"/>
      <c r="RQB3" s="80"/>
      <c r="RQC3" s="80"/>
      <c r="RQD3" s="80"/>
      <c r="RQE3" s="80"/>
      <c r="RQF3" s="80"/>
      <c r="RQG3" s="80"/>
      <c r="RQH3" s="80"/>
      <c r="RQI3" s="80"/>
      <c r="RQJ3" s="80"/>
      <c r="RQK3" s="80"/>
      <c r="RQL3" s="80"/>
      <c r="RQM3" s="80"/>
      <c r="RQN3" s="80"/>
      <c r="RQO3" s="80"/>
      <c r="RQP3" s="80"/>
      <c r="RQQ3" s="80"/>
      <c r="RQR3" s="80"/>
      <c r="RQS3" s="80"/>
      <c r="RQT3" s="80"/>
      <c r="RQU3" s="80"/>
      <c r="RQV3" s="80"/>
      <c r="RQW3" s="80"/>
      <c r="RQX3" s="80"/>
      <c r="RQY3" s="80"/>
      <c r="RQZ3" s="80"/>
      <c r="RRA3" s="80"/>
      <c r="RRB3" s="80"/>
      <c r="RRC3" s="80"/>
      <c r="RRD3" s="80"/>
      <c r="RRE3" s="80"/>
      <c r="RRF3" s="80"/>
      <c r="RRG3" s="80"/>
      <c r="RRH3" s="80"/>
      <c r="RRI3" s="80"/>
      <c r="RRJ3" s="80"/>
      <c r="RRK3" s="80"/>
      <c r="RRL3" s="80"/>
      <c r="RRM3" s="80"/>
      <c r="RRN3" s="80"/>
      <c r="RRO3" s="80"/>
      <c r="RRP3" s="80"/>
      <c r="RRQ3" s="80"/>
      <c r="RRR3" s="80"/>
      <c r="RRS3" s="80"/>
      <c r="RRT3" s="80"/>
      <c r="RRU3" s="80"/>
      <c r="RRV3" s="80"/>
      <c r="RRW3" s="80"/>
      <c r="RRX3" s="80"/>
      <c r="RRY3" s="80"/>
      <c r="RRZ3" s="80"/>
      <c r="RSA3" s="80"/>
      <c r="RSB3" s="80"/>
      <c r="RSC3" s="80"/>
      <c r="RSD3" s="80"/>
      <c r="RSE3" s="80"/>
      <c r="RSF3" s="80"/>
      <c r="RSG3" s="80"/>
      <c r="RSH3" s="80"/>
      <c r="RSI3" s="80"/>
      <c r="RSJ3" s="80"/>
      <c r="RSK3" s="80"/>
      <c r="RSL3" s="80"/>
      <c r="RSM3" s="80"/>
      <c r="RSN3" s="80"/>
      <c r="RSO3" s="80"/>
      <c r="RSP3" s="80"/>
      <c r="RSQ3" s="80"/>
      <c r="RSR3" s="80"/>
      <c r="RSS3" s="80"/>
      <c r="RST3" s="80"/>
      <c r="RSU3" s="80"/>
      <c r="RSV3" s="80"/>
      <c r="RSW3" s="80"/>
      <c r="RSX3" s="80"/>
      <c r="RSY3" s="80"/>
      <c r="RSZ3" s="80"/>
      <c r="RTA3" s="80"/>
      <c r="RTB3" s="80"/>
      <c r="RTC3" s="80"/>
      <c r="RTD3" s="80"/>
      <c r="RTE3" s="80"/>
      <c r="RTF3" s="80"/>
      <c r="RTG3" s="80"/>
      <c r="RTH3" s="80"/>
      <c r="RTI3" s="80"/>
      <c r="RTJ3" s="80"/>
      <c r="RTK3" s="80"/>
      <c r="RTL3" s="80"/>
      <c r="RTM3" s="80"/>
      <c r="RTN3" s="80"/>
      <c r="RTO3" s="80"/>
      <c r="RTP3" s="80"/>
      <c r="RTQ3" s="80"/>
      <c r="RTR3" s="80"/>
      <c r="RTS3" s="80"/>
      <c r="RTT3" s="80"/>
      <c r="RTU3" s="80"/>
      <c r="RTV3" s="80"/>
      <c r="RTW3" s="80"/>
      <c r="RTX3" s="80"/>
      <c r="RTY3" s="80"/>
      <c r="RTZ3" s="80"/>
      <c r="RUA3" s="80"/>
      <c r="RUB3" s="80"/>
      <c r="RUC3" s="80"/>
      <c r="RUD3" s="80"/>
      <c r="RUE3" s="80"/>
      <c r="RUF3" s="80"/>
      <c r="RUG3" s="80"/>
      <c r="RUH3" s="80"/>
      <c r="RUI3" s="80"/>
      <c r="RUJ3" s="80"/>
      <c r="RUK3" s="80"/>
      <c r="RUL3" s="80"/>
      <c r="RUM3" s="80"/>
      <c r="RUN3" s="80"/>
      <c r="RUO3" s="80"/>
      <c r="RUP3" s="80"/>
      <c r="RUQ3" s="80"/>
      <c r="RUR3" s="80"/>
      <c r="RUS3" s="80"/>
      <c r="RUT3" s="80"/>
      <c r="RUU3" s="80"/>
      <c r="RUV3" s="80"/>
      <c r="RUW3" s="80"/>
      <c r="RUX3" s="80"/>
      <c r="RUY3" s="80"/>
      <c r="RUZ3" s="80"/>
      <c r="RVA3" s="80"/>
      <c r="RVB3" s="80"/>
      <c r="RVC3" s="80"/>
      <c r="RVD3" s="80"/>
      <c r="RVE3" s="80"/>
      <c r="RVF3" s="80"/>
      <c r="RVG3" s="80"/>
      <c r="RVH3" s="80"/>
      <c r="RVI3" s="80"/>
      <c r="RVJ3" s="80"/>
      <c r="RVK3" s="80"/>
      <c r="RVL3" s="80"/>
      <c r="RVM3" s="80"/>
      <c r="RVN3" s="80"/>
      <c r="RVO3" s="80"/>
      <c r="RVP3" s="80"/>
      <c r="RVQ3" s="80"/>
      <c r="RVR3" s="80"/>
      <c r="RVS3" s="80"/>
      <c r="RVT3" s="80"/>
      <c r="RVU3" s="80"/>
      <c r="RVV3" s="80"/>
      <c r="RVW3" s="80"/>
      <c r="RVX3" s="80"/>
      <c r="RVY3" s="80"/>
      <c r="RVZ3" s="80"/>
      <c r="RWA3" s="80"/>
      <c r="RWB3" s="80"/>
      <c r="RWC3" s="80"/>
      <c r="RWD3" s="80"/>
      <c r="RWE3" s="80"/>
      <c r="RWF3" s="80"/>
      <c r="RWG3" s="80"/>
      <c r="RWH3" s="80"/>
      <c r="RWI3" s="80"/>
      <c r="RWJ3" s="80"/>
      <c r="RWK3" s="80"/>
      <c r="RWL3" s="80"/>
      <c r="RWM3" s="80"/>
      <c r="RWN3" s="80"/>
      <c r="RWO3" s="80"/>
      <c r="RWP3" s="80"/>
      <c r="RWQ3" s="80"/>
      <c r="RWR3" s="80"/>
      <c r="RWS3" s="80"/>
      <c r="RWT3" s="80"/>
      <c r="RWU3" s="80"/>
      <c r="RWV3" s="80"/>
      <c r="RWW3" s="80"/>
      <c r="RWX3" s="80"/>
      <c r="RWY3" s="80"/>
      <c r="RWZ3" s="80"/>
      <c r="RXA3" s="80"/>
      <c r="RXB3" s="80"/>
      <c r="RXC3" s="80"/>
      <c r="RXD3" s="80"/>
      <c r="RXE3" s="80"/>
      <c r="RXF3" s="80"/>
      <c r="RXG3" s="80"/>
      <c r="RXH3" s="80"/>
      <c r="RXI3" s="80"/>
      <c r="RXJ3" s="80"/>
      <c r="RXK3" s="80"/>
      <c r="RXL3" s="80"/>
      <c r="RXM3" s="80"/>
      <c r="RXN3" s="80"/>
      <c r="RXO3" s="80"/>
      <c r="RXP3" s="80"/>
      <c r="RXQ3" s="80"/>
      <c r="RXR3" s="80"/>
      <c r="RXS3" s="80"/>
      <c r="RXT3" s="80"/>
      <c r="RXU3" s="80"/>
      <c r="RXV3" s="80"/>
      <c r="RXW3" s="80"/>
      <c r="RXX3" s="80"/>
      <c r="RXY3" s="80"/>
      <c r="RXZ3" s="80"/>
      <c r="RYA3" s="80"/>
      <c r="RYB3" s="80"/>
      <c r="RYC3" s="80"/>
      <c r="RYD3" s="80"/>
      <c r="RYE3" s="80"/>
      <c r="RYF3" s="80"/>
      <c r="RYG3" s="80"/>
      <c r="RYH3" s="80"/>
      <c r="RYI3" s="80"/>
      <c r="RYJ3" s="80"/>
      <c r="RYK3" s="80"/>
      <c r="RYL3" s="80"/>
      <c r="RYM3" s="80"/>
      <c r="RYN3" s="80"/>
      <c r="RYO3" s="80"/>
      <c r="RYP3" s="80"/>
      <c r="RYQ3" s="80"/>
      <c r="RYR3" s="80"/>
      <c r="RYS3" s="80"/>
      <c r="RYT3" s="80"/>
      <c r="RYU3" s="80"/>
      <c r="RYV3" s="80"/>
      <c r="RYW3" s="80"/>
      <c r="RYX3" s="80"/>
      <c r="RYY3" s="80"/>
      <c r="RYZ3" s="80"/>
      <c r="RZA3" s="80"/>
      <c r="RZB3" s="80"/>
      <c r="RZC3" s="80"/>
      <c r="RZD3" s="80"/>
      <c r="RZE3" s="80"/>
      <c r="RZF3" s="80"/>
      <c r="RZG3" s="80"/>
      <c r="RZH3" s="80"/>
      <c r="RZI3" s="80"/>
      <c r="RZJ3" s="80"/>
      <c r="RZK3" s="80"/>
      <c r="RZL3" s="80"/>
      <c r="RZM3" s="80"/>
      <c r="RZN3" s="80"/>
      <c r="RZO3" s="80"/>
      <c r="RZP3" s="80"/>
      <c r="RZQ3" s="80"/>
      <c r="RZR3" s="80"/>
      <c r="RZS3" s="80"/>
      <c r="RZT3" s="80"/>
      <c r="RZU3" s="80"/>
      <c r="RZV3" s="80"/>
      <c r="RZW3" s="80"/>
      <c r="RZX3" s="80"/>
      <c r="RZY3" s="80"/>
      <c r="RZZ3" s="80"/>
      <c r="SAA3" s="80"/>
      <c r="SAB3" s="80"/>
      <c r="SAC3" s="80"/>
      <c r="SAD3" s="80"/>
      <c r="SAE3" s="80"/>
      <c r="SAF3" s="80"/>
      <c r="SAG3" s="80"/>
      <c r="SAH3" s="80"/>
      <c r="SAI3" s="80"/>
      <c r="SAJ3" s="80"/>
      <c r="SAK3" s="80"/>
      <c r="SAL3" s="80"/>
      <c r="SAM3" s="80"/>
      <c r="SAN3" s="80"/>
      <c r="SAO3" s="80"/>
      <c r="SAP3" s="80"/>
      <c r="SAQ3" s="80"/>
      <c r="SAR3" s="80"/>
      <c r="SAS3" s="80"/>
      <c r="SAT3" s="80"/>
      <c r="SAU3" s="80"/>
      <c r="SAV3" s="80"/>
      <c r="SAW3" s="80"/>
      <c r="SAX3" s="80"/>
      <c r="SAY3" s="80"/>
      <c r="SAZ3" s="80"/>
      <c r="SBA3" s="80"/>
      <c r="SBB3" s="80"/>
      <c r="SBC3" s="80"/>
      <c r="SBD3" s="80"/>
      <c r="SBE3" s="80"/>
      <c r="SBF3" s="80"/>
      <c r="SBG3" s="80"/>
      <c r="SBH3" s="80"/>
      <c r="SBI3" s="80"/>
      <c r="SBJ3" s="80"/>
      <c r="SBK3" s="80"/>
      <c r="SBL3" s="80"/>
      <c r="SBM3" s="80"/>
      <c r="SBN3" s="80"/>
      <c r="SBO3" s="80"/>
      <c r="SBP3" s="80"/>
      <c r="SBQ3" s="80"/>
      <c r="SBR3" s="80"/>
      <c r="SBS3" s="80"/>
      <c r="SBT3" s="80"/>
      <c r="SBU3" s="80"/>
      <c r="SBV3" s="80"/>
      <c r="SBW3" s="80"/>
      <c r="SBX3" s="80"/>
      <c r="SBY3" s="80"/>
      <c r="SBZ3" s="80"/>
      <c r="SCA3" s="80"/>
      <c r="SCB3" s="80"/>
      <c r="SCC3" s="80"/>
      <c r="SCD3" s="80"/>
      <c r="SCE3" s="80"/>
      <c r="SCF3" s="80"/>
      <c r="SCG3" s="80"/>
      <c r="SCH3" s="80"/>
      <c r="SCI3" s="80"/>
      <c r="SCJ3" s="80"/>
      <c r="SCK3" s="80"/>
      <c r="SCL3" s="80"/>
      <c r="SCM3" s="80"/>
      <c r="SCN3" s="80"/>
      <c r="SCO3" s="80"/>
      <c r="SCP3" s="80"/>
      <c r="SCQ3" s="80"/>
      <c r="SCR3" s="80"/>
      <c r="SCS3" s="80"/>
      <c r="SCT3" s="80"/>
      <c r="SCU3" s="80"/>
      <c r="SCV3" s="80"/>
      <c r="SCW3" s="80"/>
      <c r="SCX3" s="80"/>
      <c r="SCY3" s="80"/>
      <c r="SCZ3" s="80"/>
      <c r="SDA3" s="80"/>
      <c r="SDB3" s="80"/>
      <c r="SDC3" s="80"/>
      <c r="SDD3" s="80"/>
      <c r="SDE3" s="80"/>
      <c r="SDF3" s="80"/>
      <c r="SDG3" s="80"/>
      <c r="SDH3" s="80"/>
      <c r="SDI3" s="80"/>
      <c r="SDJ3" s="80"/>
      <c r="SDK3" s="80"/>
      <c r="SDL3" s="80"/>
      <c r="SDM3" s="80"/>
      <c r="SDN3" s="80"/>
      <c r="SDO3" s="80"/>
      <c r="SDP3" s="80"/>
      <c r="SDQ3" s="80"/>
      <c r="SDR3" s="80"/>
      <c r="SDS3" s="80"/>
      <c r="SDT3" s="80"/>
      <c r="SDU3" s="80"/>
      <c r="SDV3" s="80"/>
      <c r="SDW3" s="80"/>
      <c r="SDX3" s="80"/>
      <c r="SDY3" s="80"/>
      <c r="SDZ3" s="80"/>
      <c r="SEA3" s="80"/>
      <c r="SEB3" s="80"/>
      <c r="SEC3" s="80"/>
      <c r="SED3" s="80"/>
      <c r="SEE3" s="80"/>
      <c r="SEF3" s="80"/>
      <c r="SEG3" s="80"/>
      <c r="SEH3" s="80"/>
      <c r="SEI3" s="80"/>
      <c r="SEJ3" s="80"/>
      <c r="SEK3" s="80"/>
      <c r="SEL3" s="80"/>
      <c r="SEM3" s="80"/>
      <c r="SEN3" s="80"/>
      <c r="SEO3" s="80"/>
      <c r="SEP3" s="80"/>
      <c r="SEQ3" s="80"/>
      <c r="SER3" s="80"/>
      <c r="SES3" s="80"/>
      <c r="SET3" s="80"/>
      <c r="SEU3" s="80"/>
      <c r="SEV3" s="80"/>
      <c r="SEW3" s="80"/>
      <c r="SEX3" s="80"/>
      <c r="SEY3" s="80"/>
      <c r="SEZ3" s="80"/>
      <c r="SFA3" s="80"/>
      <c r="SFB3" s="80"/>
      <c r="SFC3" s="80"/>
      <c r="SFD3" s="80"/>
      <c r="SFE3" s="80"/>
      <c r="SFF3" s="80"/>
      <c r="SFG3" s="80"/>
      <c r="SFH3" s="80"/>
      <c r="SFI3" s="80"/>
      <c r="SFJ3" s="80"/>
      <c r="SFK3" s="80"/>
      <c r="SFL3" s="80"/>
      <c r="SFM3" s="80"/>
      <c r="SFN3" s="80"/>
      <c r="SFO3" s="80"/>
      <c r="SFP3" s="80"/>
      <c r="SFQ3" s="80"/>
      <c r="SFR3" s="80"/>
      <c r="SFS3" s="80"/>
      <c r="SFT3" s="80"/>
      <c r="SFU3" s="80"/>
      <c r="SFV3" s="80"/>
      <c r="SFW3" s="80"/>
      <c r="SFX3" s="80"/>
      <c r="SFY3" s="80"/>
      <c r="SFZ3" s="80"/>
      <c r="SGA3" s="80"/>
      <c r="SGB3" s="80"/>
      <c r="SGC3" s="80"/>
      <c r="SGD3" s="80"/>
      <c r="SGE3" s="80"/>
      <c r="SGF3" s="80"/>
      <c r="SGG3" s="80"/>
      <c r="SGH3" s="80"/>
      <c r="SGI3" s="80"/>
      <c r="SGJ3" s="80"/>
      <c r="SGK3" s="80"/>
      <c r="SGL3" s="80"/>
      <c r="SGM3" s="80"/>
      <c r="SGN3" s="80"/>
      <c r="SGO3" s="80"/>
      <c r="SGP3" s="80"/>
      <c r="SGQ3" s="80"/>
      <c r="SGR3" s="80"/>
      <c r="SGS3" s="80"/>
      <c r="SGT3" s="80"/>
      <c r="SGU3" s="80"/>
      <c r="SGV3" s="80"/>
      <c r="SGW3" s="80"/>
      <c r="SGX3" s="80"/>
      <c r="SGY3" s="80"/>
      <c r="SGZ3" s="80"/>
      <c r="SHA3" s="80"/>
      <c r="SHB3" s="80"/>
      <c r="SHC3" s="80"/>
      <c r="SHD3" s="80"/>
      <c r="SHE3" s="80"/>
      <c r="SHF3" s="80"/>
      <c r="SHG3" s="80"/>
      <c r="SHH3" s="80"/>
      <c r="SHI3" s="80"/>
      <c r="SHJ3" s="80"/>
      <c r="SHK3" s="80"/>
      <c r="SHL3" s="80"/>
      <c r="SHM3" s="80"/>
      <c r="SHN3" s="80"/>
      <c r="SHO3" s="80"/>
      <c r="SHP3" s="80"/>
      <c r="SHQ3" s="80"/>
      <c r="SHR3" s="80"/>
      <c r="SHS3" s="80"/>
      <c r="SHT3" s="80"/>
      <c r="SHU3" s="80"/>
      <c r="SHV3" s="80"/>
      <c r="SHW3" s="80"/>
      <c r="SHX3" s="80"/>
      <c r="SHY3" s="80"/>
      <c r="SHZ3" s="80"/>
      <c r="SIA3" s="80"/>
      <c r="SIB3" s="80"/>
      <c r="SIC3" s="80"/>
      <c r="SID3" s="80"/>
      <c r="SIE3" s="80"/>
      <c r="SIF3" s="80"/>
      <c r="SIG3" s="80"/>
      <c r="SIH3" s="80"/>
      <c r="SII3" s="80"/>
      <c r="SIJ3" s="80"/>
      <c r="SIK3" s="80"/>
      <c r="SIL3" s="80"/>
      <c r="SIM3" s="80"/>
      <c r="SIN3" s="80"/>
      <c r="SIO3" s="80"/>
      <c r="SIP3" s="80"/>
      <c r="SIQ3" s="80"/>
      <c r="SIR3" s="80"/>
      <c r="SIS3" s="80"/>
      <c r="SIT3" s="80"/>
      <c r="SIU3" s="80"/>
      <c r="SIV3" s="80"/>
      <c r="SIW3" s="80"/>
      <c r="SIX3" s="80"/>
      <c r="SIY3" s="80"/>
      <c r="SIZ3" s="80"/>
      <c r="SJA3" s="80"/>
      <c r="SJB3" s="80"/>
      <c r="SJC3" s="80"/>
      <c r="SJD3" s="80"/>
      <c r="SJE3" s="80"/>
      <c r="SJF3" s="80"/>
      <c r="SJG3" s="80"/>
      <c r="SJH3" s="80"/>
      <c r="SJI3" s="80"/>
      <c r="SJJ3" s="80"/>
      <c r="SJK3" s="80"/>
      <c r="SJL3" s="80"/>
      <c r="SJM3" s="80"/>
      <c r="SJN3" s="80"/>
      <c r="SJO3" s="80"/>
      <c r="SJP3" s="80"/>
      <c r="SJQ3" s="80"/>
      <c r="SJR3" s="80"/>
      <c r="SJS3" s="80"/>
      <c r="SJT3" s="80"/>
      <c r="SJU3" s="80"/>
      <c r="SJV3" s="80"/>
      <c r="SJW3" s="80"/>
      <c r="SJX3" s="80"/>
      <c r="SJY3" s="80"/>
      <c r="SJZ3" s="80"/>
      <c r="SKA3" s="80"/>
      <c r="SKB3" s="80"/>
      <c r="SKC3" s="80"/>
      <c r="SKD3" s="80"/>
      <c r="SKE3" s="80"/>
      <c r="SKF3" s="80"/>
      <c r="SKG3" s="80"/>
      <c r="SKH3" s="80"/>
      <c r="SKI3" s="80"/>
      <c r="SKJ3" s="80"/>
      <c r="SKK3" s="80"/>
      <c r="SKL3" s="80"/>
      <c r="SKM3" s="80"/>
      <c r="SKN3" s="80"/>
      <c r="SKO3" s="80"/>
      <c r="SKP3" s="80"/>
      <c r="SKQ3" s="80"/>
      <c r="SKR3" s="80"/>
      <c r="SKS3" s="80"/>
      <c r="SKT3" s="80"/>
      <c r="SKU3" s="80"/>
      <c r="SKV3" s="80"/>
      <c r="SKW3" s="80"/>
      <c r="SKX3" s="80"/>
      <c r="SKY3" s="80"/>
      <c r="SKZ3" s="80"/>
      <c r="SLA3" s="80"/>
      <c r="SLB3" s="80"/>
      <c r="SLC3" s="80"/>
      <c r="SLD3" s="80"/>
      <c r="SLE3" s="80"/>
      <c r="SLF3" s="80"/>
      <c r="SLG3" s="80"/>
      <c r="SLH3" s="80"/>
      <c r="SLI3" s="80"/>
      <c r="SLJ3" s="80"/>
      <c r="SLK3" s="80"/>
      <c r="SLL3" s="80"/>
      <c r="SLM3" s="80"/>
      <c r="SLN3" s="80"/>
      <c r="SLO3" s="80"/>
      <c r="SLP3" s="80"/>
      <c r="SLQ3" s="80"/>
      <c r="SLR3" s="80"/>
      <c r="SLS3" s="80"/>
      <c r="SLT3" s="80"/>
      <c r="SLU3" s="80"/>
      <c r="SLV3" s="80"/>
      <c r="SLW3" s="80"/>
      <c r="SLX3" s="80"/>
      <c r="SLY3" s="80"/>
      <c r="SLZ3" s="80"/>
      <c r="SMA3" s="80"/>
      <c r="SMB3" s="80"/>
      <c r="SMC3" s="80"/>
      <c r="SMD3" s="80"/>
      <c r="SME3" s="80"/>
      <c r="SMF3" s="80"/>
      <c r="SMG3" s="80"/>
      <c r="SMH3" s="80"/>
      <c r="SMI3" s="80"/>
      <c r="SMJ3" s="80"/>
      <c r="SMK3" s="80"/>
      <c r="SML3" s="80"/>
      <c r="SMM3" s="80"/>
      <c r="SMN3" s="80"/>
      <c r="SMO3" s="80"/>
      <c r="SMP3" s="80"/>
      <c r="SMQ3" s="80"/>
      <c r="SMR3" s="80"/>
      <c r="SMS3" s="80"/>
      <c r="SMT3" s="80"/>
      <c r="SMU3" s="80"/>
      <c r="SMV3" s="80"/>
      <c r="SMW3" s="80"/>
      <c r="SMX3" s="80"/>
      <c r="SMY3" s="80"/>
      <c r="SMZ3" s="80"/>
      <c r="SNA3" s="80"/>
      <c r="SNB3" s="80"/>
      <c r="SNC3" s="80"/>
      <c r="SND3" s="80"/>
      <c r="SNE3" s="80"/>
      <c r="SNF3" s="80"/>
      <c r="SNG3" s="80"/>
      <c r="SNH3" s="80"/>
      <c r="SNI3" s="80"/>
      <c r="SNJ3" s="80"/>
      <c r="SNK3" s="80"/>
      <c r="SNL3" s="80"/>
      <c r="SNM3" s="80"/>
      <c r="SNN3" s="80"/>
      <c r="SNO3" s="80"/>
      <c r="SNP3" s="80"/>
      <c r="SNQ3" s="80"/>
      <c r="SNR3" s="80"/>
      <c r="SNS3" s="80"/>
      <c r="SNT3" s="80"/>
      <c r="SNU3" s="80"/>
      <c r="SNV3" s="80"/>
      <c r="SNW3" s="80"/>
      <c r="SNX3" s="80"/>
      <c r="SNY3" s="80"/>
      <c r="SNZ3" s="80"/>
      <c r="SOA3" s="80"/>
      <c r="SOB3" s="80"/>
      <c r="SOC3" s="80"/>
      <c r="SOD3" s="80"/>
      <c r="SOE3" s="80"/>
      <c r="SOF3" s="80"/>
      <c r="SOG3" s="80"/>
      <c r="SOH3" s="80"/>
      <c r="SOI3" s="80"/>
      <c r="SOJ3" s="80"/>
      <c r="SOK3" s="80"/>
      <c r="SOL3" s="80"/>
      <c r="SOM3" s="80"/>
      <c r="SON3" s="80"/>
      <c r="SOO3" s="80"/>
      <c r="SOP3" s="80"/>
      <c r="SOQ3" s="80"/>
      <c r="SOR3" s="80"/>
      <c r="SOS3" s="80"/>
      <c r="SOT3" s="80"/>
      <c r="SOU3" s="80"/>
      <c r="SOV3" s="80"/>
      <c r="SOW3" s="80"/>
      <c r="SOX3" s="80"/>
      <c r="SOY3" s="80"/>
      <c r="SOZ3" s="80"/>
      <c r="SPA3" s="80"/>
      <c r="SPB3" s="80"/>
      <c r="SPC3" s="80"/>
      <c r="SPD3" s="80"/>
      <c r="SPE3" s="80"/>
      <c r="SPF3" s="80"/>
      <c r="SPG3" s="80"/>
      <c r="SPH3" s="80"/>
      <c r="SPI3" s="80"/>
      <c r="SPJ3" s="80"/>
      <c r="SPK3" s="80"/>
      <c r="SPL3" s="80"/>
      <c r="SPM3" s="80"/>
      <c r="SPN3" s="80"/>
      <c r="SPO3" s="80"/>
      <c r="SPP3" s="80"/>
      <c r="SPQ3" s="80"/>
      <c r="SPR3" s="80"/>
      <c r="SPS3" s="80"/>
      <c r="SPT3" s="80"/>
      <c r="SPU3" s="80"/>
      <c r="SPV3" s="80"/>
      <c r="SPW3" s="80"/>
      <c r="SPX3" s="80"/>
      <c r="SPY3" s="80"/>
      <c r="SPZ3" s="80"/>
      <c r="SQA3" s="80"/>
      <c r="SQB3" s="80"/>
      <c r="SQC3" s="80"/>
      <c r="SQD3" s="80"/>
      <c r="SQE3" s="80"/>
      <c r="SQF3" s="80"/>
      <c r="SQG3" s="80"/>
      <c r="SQH3" s="80"/>
      <c r="SQI3" s="80"/>
      <c r="SQJ3" s="80"/>
      <c r="SQK3" s="80"/>
      <c r="SQL3" s="80"/>
      <c r="SQM3" s="80"/>
      <c r="SQN3" s="80"/>
      <c r="SQO3" s="80"/>
      <c r="SQP3" s="80"/>
      <c r="SQQ3" s="80"/>
      <c r="SQR3" s="80"/>
      <c r="SQS3" s="80"/>
      <c r="SQT3" s="80"/>
      <c r="SQU3" s="80"/>
      <c r="SQV3" s="80"/>
      <c r="SQW3" s="80"/>
      <c r="SQX3" s="80"/>
      <c r="SQY3" s="80"/>
      <c r="SQZ3" s="80"/>
      <c r="SRA3" s="80"/>
      <c r="SRB3" s="80"/>
      <c r="SRC3" s="80"/>
      <c r="SRD3" s="80"/>
      <c r="SRE3" s="80"/>
      <c r="SRF3" s="80"/>
      <c r="SRG3" s="80"/>
      <c r="SRH3" s="80"/>
      <c r="SRI3" s="80"/>
      <c r="SRJ3" s="80"/>
      <c r="SRK3" s="80"/>
      <c r="SRL3" s="80"/>
      <c r="SRM3" s="80"/>
      <c r="SRN3" s="80"/>
      <c r="SRO3" s="80"/>
      <c r="SRP3" s="80"/>
      <c r="SRQ3" s="80"/>
      <c r="SRR3" s="80"/>
      <c r="SRS3" s="80"/>
      <c r="SRT3" s="80"/>
      <c r="SRU3" s="80"/>
      <c r="SRV3" s="80"/>
      <c r="SRW3" s="80"/>
      <c r="SRX3" s="80"/>
      <c r="SRY3" s="80"/>
      <c r="SRZ3" s="80"/>
      <c r="SSA3" s="80"/>
      <c r="SSB3" s="80"/>
      <c r="SSC3" s="80"/>
      <c r="SSD3" s="80"/>
      <c r="SSE3" s="80"/>
      <c r="SSF3" s="80"/>
      <c r="SSG3" s="80"/>
      <c r="SSH3" s="80"/>
      <c r="SSI3" s="80"/>
      <c r="SSJ3" s="80"/>
      <c r="SSK3" s="80"/>
      <c r="SSL3" s="80"/>
      <c r="SSM3" s="80"/>
      <c r="SSN3" s="80"/>
      <c r="SSO3" s="80"/>
      <c r="SSP3" s="80"/>
      <c r="SSQ3" s="80"/>
      <c r="SSR3" s="80"/>
      <c r="SSS3" s="80"/>
      <c r="SST3" s="80"/>
      <c r="SSU3" s="80"/>
      <c r="SSV3" s="80"/>
      <c r="SSW3" s="80"/>
      <c r="SSX3" s="80"/>
      <c r="SSY3" s="80"/>
      <c r="SSZ3" s="80"/>
      <c r="STA3" s="80"/>
      <c r="STB3" s="80"/>
      <c r="STC3" s="80"/>
      <c r="STD3" s="80"/>
      <c r="STE3" s="80"/>
      <c r="STF3" s="80"/>
      <c r="STG3" s="80"/>
      <c r="STH3" s="80"/>
      <c r="STI3" s="80"/>
      <c r="STJ3" s="80"/>
      <c r="STK3" s="80"/>
      <c r="STL3" s="80"/>
      <c r="STM3" s="80"/>
      <c r="STN3" s="80"/>
      <c r="STO3" s="80"/>
      <c r="STP3" s="80"/>
      <c r="STQ3" s="80"/>
      <c r="STR3" s="80"/>
      <c r="STS3" s="80"/>
      <c r="STT3" s="80"/>
      <c r="STU3" s="80"/>
      <c r="STV3" s="80"/>
      <c r="STW3" s="80"/>
      <c r="STX3" s="80"/>
      <c r="STY3" s="80"/>
      <c r="STZ3" s="80"/>
      <c r="SUA3" s="80"/>
      <c r="SUB3" s="80"/>
      <c r="SUC3" s="80"/>
      <c r="SUD3" s="80"/>
      <c r="SUE3" s="80"/>
      <c r="SUF3" s="80"/>
      <c r="SUG3" s="80"/>
      <c r="SUH3" s="80"/>
      <c r="SUI3" s="80"/>
      <c r="SUJ3" s="80"/>
      <c r="SUK3" s="80"/>
      <c r="SUL3" s="80"/>
      <c r="SUM3" s="80"/>
      <c r="SUN3" s="80"/>
      <c r="SUO3" s="80"/>
      <c r="SUP3" s="80"/>
      <c r="SUQ3" s="80"/>
      <c r="SUR3" s="80"/>
      <c r="SUS3" s="80"/>
      <c r="SUT3" s="80"/>
      <c r="SUU3" s="80"/>
      <c r="SUV3" s="80"/>
      <c r="SUW3" s="80"/>
      <c r="SUX3" s="80"/>
      <c r="SUY3" s="80"/>
      <c r="SUZ3" s="80"/>
      <c r="SVA3" s="80"/>
      <c r="SVB3" s="80"/>
      <c r="SVC3" s="80"/>
      <c r="SVD3" s="80"/>
      <c r="SVE3" s="80"/>
      <c r="SVF3" s="80"/>
      <c r="SVG3" s="80"/>
      <c r="SVH3" s="80"/>
      <c r="SVI3" s="80"/>
      <c r="SVJ3" s="80"/>
      <c r="SVK3" s="80"/>
      <c r="SVL3" s="80"/>
      <c r="SVM3" s="80"/>
      <c r="SVN3" s="80"/>
      <c r="SVO3" s="80"/>
      <c r="SVP3" s="80"/>
      <c r="SVQ3" s="80"/>
      <c r="SVR3" s="80"/>
      <c r="SVS3" s="80"/>
      <c r="SVT3" s="80"/>
      <c r="SVU3" s="80"/>
      <c r="SVV3" s="80"/>
      <c r="SVW3" s="80"/>
      <c r="SVX3" s="80"/>
      <c r="SVY3" s="80"/>
      <c r="SVZ3" s="80"/>
      <c r="SWA3" s="80"/>
      <c r="SWB3" s="80"/>
      <c r="SWC3" s="80"/>
      <c r="SWD3" s="80"/>
      <c r="SWE3" s="80"/>
      <c r="SWF3" s="80"/>
      <c r="SWG3" s="80"/>
      <c r="SWH3" s="80"/>
      <c r="SWI3" s="80"/>
      <c r="SWJ3" s="80"/>
      <c r="SWK3" s="80"/>
      <c r="SWL3" s="80"/>
      <c r="SWM3" s="80"/>
      <c r="SWN3" s="80"/>
      <c r="SWO3" s="80"/>
      <c r="SWP3" s="80"/>
      <c r="SWQ3" s="80"/>
      <c r="SWR3" s="80"/>
      <c r="SWS3" s="80"/>
      <c r="SWT3" s="80"/>
      <c r="SWU3" s="80"/>
      <c r="SWV3" s="80"/>
      <c r="SWW3" s="80"/>
      <c r="SWX3" s="80"/>
      <c r="SWY3" s="80"/>
      <c r="SWZ3" s="80"/>
      <c r="SXA3" s="80"/>
      <c r="SXB3" s="80"/>
      <c r="SXC3" s="80"/>
      <c r="SXD3" s="80"/>
      <c r="SXE3" s="80"/>
      <c r="SXF3" s="80"/>
      <c r="SXG3" s="80"/>
      <c r="SXH3" s="80"/>
      <c r="SXI3" s="80"/>
      <c r="SXJ3" s="80"/>
      <c r="SXK3" s="80"/>
      <c r="SXL3" s="80"/>
      <c r="SXM3" s="80"/>
      <c r="SXN3" s="80"/>
      <c r="SXO3" s="80"/>
      <c r="SXP3" s="80"/>
      <c r="SXQ3" s="80"/>
      <c r="SXR3" s="80"/>
      <c r="SXS3" s="80"/>
      <c r="SXT3" s="80"/>
      <c r="SXU3" s="80"/>
      <c r="SXV3" s="80"/>
      <c r="SXW3" s="80"/>
      <c r="SXX3" s="80"/>
      <c r="SXY3" s="80"/>
      <c r="SXZ3" s="80"/>
      <c r="SYA3" s="80"/>
      <c r="SYB3" s="80"/>
      <c r="SYC3" s="80"/>
      <c r="SYD3" s="80"/>
      <c r="SYE3" s="80"/>
      <c r="SYF3" s="80"/>
      <c r="SYG3" s="80"/>
      <c r="SYH3" s="80"/>
      <c r="SYI3" s="80"/>
      <c r="SYJ3" s="80"/>
      <c r="SYK3" s="80"/>
      <c r="SYL3" s="80"/>
      <c r="SYM3" s="80"/>
      <c r="SYN3" s="80"/>
      <c r="SYO3" s="80"/>
      <c r="SYP3" s="80"/>
      <c r="SYQ3" s="80"/>
      <c r="SYR3" s="80"/>
      <c r="SYS3" s="80"/>
      <c r="SYT3" s="80"/>
      <c r="SYU3" s="80"/>
      <c r="SYV3" s="80"/>
      <c r="SYW3" s="80"/>
      <c r="SYX3" s="80"/>
      <c r="SYY3" s="80"/>
      <c r="SYZ3" s="80"/>
      <c r="SZA3" s="80"/>
      <c r="SZB3" s="80"/>
      <c r="SZC3" s="80"/>
      <c r="SZD3" s="80"/>
      <c r="SZE3" s="80"/>
      <c r="SZF3" s="80"/>
      <c r="SZG3" s="80"/>
      <c r="SZH3" s="80"/>
      <c r="SZI3" s="80"/>
      <c r="SZJ3" s="80"/>
      <c r="SZK3" s="80"/>
      <c r="SZL3" s="80"/>
      <c r="SZM3" s="80"/>
      <c r="SZN3" s="80"/>
      <c r="SZO3" s="80"/>
      <c r="SZP3" s="80"/>
      <c r="SZQ3" s="80"/>
      <c r="SZR3" s="80"/>
      <c r="SZS3" s="80"/>
      <c r="SZT3" s="80"/>
      <c r="SZU3" s="80"/>
      <c r="SZV3" s="80"/>
      <c r="SZW3" s="80"/>
      <c r="SZX3" s="80"/>
      <c r="SZY3" s="80"/>
      <c r="SZZ3" s="80"/>
      <c r="TAA3" s="80"/>
      <c r="TAB3" s="80"/>
      <c r="TAC3" s="80"/>
      <c r="TAD3" s="80"/>
      <c r="TAE3" s="80"/>
      <c r="TAF3" s="80"/>
      <c r="TAG3" s="80"/>
      <c r="TAH3" s="80"/>
      <c r="TAI3" s="80"/>
      <c r="TAJ3" s="80"/>
      <c r="TAK3" s="80"/>
      <c r="TAL3" s="80"/>
      <c r="TAM3" s="80"/>
      <c r="TAN3" s="80"/>
      <c r="TAO3" s="80"/>
      <c r="TAP3" s="80"/>
      <c r="TAQ3" s="80"/>
      <c r="TAR3" s="80"/>
      <c r="TAS3" s="80"/>
      <c r="TAT3" s="80"/>
      <c r="TAU3" s="80"/>
      <c r="TAV3" s="80"/>
      <c r="TAW3" s="80"/>
      <c r="TAX3" s="80"/>
      <c r="TAY3" s="80"/>
      <c r="TAZ3" s="80"/>
      <c r="TBA3" s="80"/>
      <c r="TBB3" s="80"/>
      <c r="TBC3" s="80"/>
      <c r="TBD3" s="80"/>
      <c r="TBE3" s="80"/>
      <c r="TBF3" s="80"/>
      <c r="TBG3" s="80"/>
      <c r="TBH3" s="80"/>
      <c r="TBI3" s="80"/>
      <c r="TBJ3" s="80"/>
      <c r="TBK3" s="80"/>
      <c r="TBL3" s="80"/>
      <c r="TBM3" s="80"/>
      <c r="TBN3" s="80"/>
      <c r="TBO3" s="80"/>
      <c r="TBP3" s="80"/>
      <c r="TBQ3" s="80"/>
      <c r="TBR3" s="80"/>
      <c r="TBS3" s="80"/>
      <c r="TBT3" s="80"/>
      <c r="TBU3" s="80"/>
      <c r="TBV3" s="80"/>
      <c r="TBW3" s="80"/>
      <c r="TBX3" s="80"/>
      <c r="TBY3" s="80"/>
      <c r="TBZ3" s="80"/>
      <c r="TCA3" s="80"/>
      <c r="TCB3" s="80"/>
      <c r="TCC3" s="80"/>
      <c r="TCD3" s="80"/>
      <c r="TCE3" s="80"/>
      <c r="TCF3" s="80"/>
      <c r="TCG3" s="80"/>
      <c r="TCH3" s="80"/>
      <c r="TCI3" s="80"/>
      <c r="TCJ3" s="80"/>
      <c r="TCK3" s="80"/>
      <c r="TCL3" s="80"/>
      <c r="TCM3" s="80"/>
      <c r="TCN3" s="80"/>
      <c r="TCO3" s="80"/>
      <c r="TCP3" s="80"/>
      <c r="TCQ3" s="80"/>
      <c r="TCR3" s="80"/>
      <c r="TCS3" s="80"/>
      <c r="TCT3" s="80"/>
      <c r="TCU3" s="80"/>
      <c r="TCV3" s="80"/>
      <c r="TCW3" s="80"/>
      <c r="TCX3" s="80"/>
      <c r="TCY3" s="80"/>
      <c r="TCZ3" s="80"/>
      <c r="TDA3" s="80"/>
      <c r="TDB3" s="80"/>
      <c r="TDC3" s="80"/>
      <c r="TDD3" s="80"/>
      <c r="TDE3" s="80"/>
      <c r="TDF3" s="80"/>
      <c r="TDG3" s="80"/>
      <c r="TDH3" s="80"/>
      <c r="TDI3" s="80"/>
      <c r="TDJ3" s="80"/>
      <c r="TDK3" s="80"/>
      <c r="TDL3" s="80"/>
      <c r="TDM3" s="80"/>
      <c r="TDN3" s="80"/>
      <c r="TDO3" s="80"/>
      <c r="TDP3" s="80"/>
      <c r="TDQ3" s="80"/>
      <c r="TDR3" s="80"/>
      <c r="TDS3" s="80"/>
      <c r="TDT3" s="80"/>
      <c r="TDU3" s="80"/>
      <c r="TDV3" s="80"/>
      <c r="TDW3" s="80"/>
      <c r="TDX3" s="80"/>
      <c r="TDY3" s="80"/>
      <c r="TDZ3" s="80"/>
      <c r="TEA3" s="80"/>
      <c r="TEB3" s="80"/>
      <c r="TEC3" s="80"/>
      <c r="TED3" s="80"/>
      <c r="TEE3" s="80"/>
      <c r="TEF3" s="80"/>
      <c r="TEG3" s="80"/>
      <c r="TEH3" s="80"/>
      <c r="TEI3" s="80"/>
      <c r="TEJ3" s="80"/>
      <c r="TEK3" s="80"/>
      <c r="TEL3" s="80"/>
      <c r="TEM3" s="80"/>
      <c r="TEN3" s="80"/>
      <c r="TEO3" s="80"/>
      <c r="TEP3" s="80"/>
      <c r="TEQ3" s="80"/>
      <c r="TER3" s="80"/>
      <c r="TES3" s="80"/>
      <c r="TET3" s="80"/>
      <c r="TEU3" s="80"/>
      <c r="TEV3" s="80"/>
      <c r="TEW3" s="80"/>
      <c r="TEX3" s="80"/>
      <c r="TEY3" s="80"/>
      <c r="TEZ3" s="80"/>
      <c r="TFA3" s="80"/>
      <c r="TFB3" s="80"/>
      <c r="TFC3" s="80"/>
      <c r="TFD3" s="80"/>
      <c r="TFE3" s="80"/>
      <c r="TFF3" s="80"/>
      <c r="TFG3" s="80"/>
      <c r="TFH3" s="80"/>
      <c r="TFI3" s="80"/>
      <c r="TFJ3" s="80"/>
      <c r="TFK3" s="80"/>
      <c r="TFL3" s="80"/>
      <c r="TFM3" s="80"/>
      <c r="TFN3" s="80"/>
      <c r="TFO3" s="80"/>
      <c r="TFP3" s="80"/>
      <c r="TFQ3" s="80"/>
      <c r="TFR3" s="80"/>
      <c r="TFS3" s="80"/>
      <c r="TFT3" s="80"/>
      <c r="TFU3" s="80"/>
      <c r="TFV3" s="80"/>
      <c r="TFW3" s="80"/>
      <c r="TFX3" s="80"/>
      <c r="TFY3" s="80"/>
      <c r="TFZ3" s="80"/>
      <c r="TGA3" s="80"/>
      <c r="TGB3" s="80"/>
      <c r="TGC3" s="80"/>
      <c r="TGD3" s="80"/>
      <c r="TGE3" s="80"/>
      <c r="TGF3" s="80"/>
      <c r="TGG3" s="80"/>
      <c r="TGH3" s="80"/>
      <c r="TGI3" s="80"/>
      <c r="TGJ3" s="80"/>
      <c r="TGK3" s="80"/>
      <c r="TGL3" s="80"/>
      <c r="TGM3" s="80"/>
      <c r="TGN3" s="80"/>
      <c r="TGO3" s="80"/>
      <c r="TGP3" s="80"/>
      <c r="TGQ3" s="80"/>
      <c r="TGR3" s="80"/>
      <c r="TGS3" s="80"/>
      <c r="TGT3" s="80"/>
      <c r="TGU3" s="80"/>
      <c r="TGV3" s="80"/>
      <c r="TGW3" s="80"/>
      <c r="TGX3" s="80"/>
      <c r="TGY3" s="80"/>
      <c r="TGZ3" s="80"/>
      <c r="THA3" s="80"/>
      <c r="THB3" s="80"/>
      <c r="THC3" s="80"/>
      <c r="THD3" s="80"/>
      <c r="THE3" s="80"/>
      <c r="THF3" s="80"/>
      <c r="THG3" s="80"/>
      <c r="THH3" s="80"/>
      <c r="THI3" s="80"/>
      <c r="THJ3" s="80"/>
      <c r="THK3" s="80"/>
      <c r="THL3" s="80"/>
      <c r="THM3" s="80"/>
      <c r="THN3" s="80"/>
      <c r="THO3" s="80"/>
      <c r="THP3" s="80"/>
      <c r="THQ3" s="80"/>
      <c r="THR3" s="80"/>
      <c r="THS3" s="80"/>
      <c r="THT3" s="80"/>
      <c r="THU3" s="80"/>
      <c r="THV3" s="80"/>
      <c r="THW3" s="80"/>
      <c r="THX3" s="80"/>
      <c r="THY3" s="80"/>
      <c r="THZ3" s="80"/>
      <c r="TIA3" s="80"/>
      <c r="TIB3" s="80"/>
      <c r="TIC3" s="80"/>
      <c r="TID3" s="80"/>
      <c r="TIE3" s="80"/>
      <c r="TIF3" s="80"/>
      <c r="TIG3" s="80"/>
      <c r="TIH3" s="80"/>
      <c r="TII3" s="80"/>
      <c r="TIJ3" s="80"/>
      <c r="TIK3" s="80"/>
      <c r="TIL3" s="80"/>
      <c r="TIM3" s="80"/>
      <c r="TIN3" s="80"/>
      <c r="TIO3" s="80"/>
      <c r="TIP3" s="80"/>
      <c r="TIQ3" s="80"/>
      <c r="TIR3" s="80"/>
      <c r="TIS3" s="80"/>
      <c r="TIT3" s="80"/>
      <c r="TIU3" s="80"/>
      <c r="TIV3" s="80"/>
      <c r="TIW3" s="80"/>
      <c r="TIX3" s="80"/>
      <c r="TIY3" s="80"/>
      <c r="TIZ3" s="80"/>
      <c r="TJA3" s="80"/>
      <c r="TJB3" s="80"/>
      <c r="TJC3" s="80"/>
      <c r="TJD3" s="80"/>
      <c r="TJE3" s="80"/>
      <c r="TJF3" s="80"/>
      <c r="TJG3" s="80"/>
      <c r="TJH3" s="80"/>
      <c r="TJI3" s="80"/>
      <c r="TJJ3" s="80"/>
      <c r="TJK3" s="80"/>
      <c r="TJL3" s="80"/>
      <c r="TJM3" s="80"/>
      <c r="TJN3" s="80"/>
      <c r="TJO3" s="80"/>
      <c r="TJP3" s="80"/>
      <c r="TJQ3" s="80"/>
      <c r="TJR3" s="80"/>
      <c r="TJS3" s="80"/>
      <c r="TJT3" s="80"/>
      <c r="TJU3" s="80"/>
      <c r="TJV3" s="80"/>
      <c r="TJW3" s="80"/>
      <c r="TJX3" s="80"/>
      <c r="TJY3" s="80"/>
      <c r="TJZ3" s="80"/>
      <c r="TKA3" s="80"/>
      <c r="TKB3" s="80"/>
      <c r="TKC3" s="80"/>
      <c r="TKD3" s="80"/>
      <c r="TKE3" s="80"/>
      <c r="TKF3" s="80"/>
      <c r="TKG3" s="80"/>
      <c r="TKH3" s="80"/>
      <c r="TKI3" s="80"/>
      <c r="TKJ3" s="80"/>
      <c r="TKK3" s="80"/>
      <c r="TKL3" s="80"/>
      <c r="TKM3" s="80"/>
      <c r="TKN3" s="80"/>
      <c r="TKO3" s="80"/>
      <c r="TKP3" s="80"/>
      <c r="TKQ3" s="80"/>
      <c r="TKR3" s="80"/>
      <c r="TKS3" s="80"/>
      <c r="TKT3" s="80"/>
      <c r="TKU3" s="80"/>
      <c r="TKV3" s="80"/>
      <c r="TKW3" s="80"/>
      <c r="TKX3" s="80"/>
      <c r="TKY3" s="80"/>
      <c r="TKZ3" s="80"/>
      <c r="TLA3" s="80"/>
      <c r="TLB3" s="80"/>
      <c r="TLC3" s="80"/>
      <c r="TLD3" s="80"/>
      <c r="TLE3" s="80"/>
      <c r="TLF3" s="80"/>
      <c r="TLG3" s="80"/>
      <c r="TLH3" s="80"/>
      <c r="TLI3" s="80"/>
      <c r="TLJ3" s="80"/>
      <c r="TLK3" s="80"/>
      <c r="TLL3" s="80"/>
      <c r="TLM3" s="80"/>
      <c r="TLN3" s="80"/>
      <c r="TLO3" s="80"/>
      <c r="TLP3" s="80"/>
      <c r="TLQ3" s="80"/>
      <c r="TLR3" s="80"/>
      <c r="TLS3" s="80"/>
      <c r="TLT3" s="80"/>
      <c r="TLU3" s="80"/>
      <c r="TLV3" s="80"/>
      <c r="TLW3" s="80"/>
      <c r="TLX3" s="80"/>
      <c r="TLY3" s="80"/>
      <c r="TLZ3" s="80"/>
      <c r="TMA3" s="80"/>
      <c r="TMB3" s="80"/>
      <c r="TMC3" s="80"/>
      <c r="TMD3" s="80"/>
      <c r="TME3" s="80"/>
      <c r="TMF3" s="80"/>
      <c r="TMG3" s="80"/>
      <c r="TMH3" s="80"/>
      <c r="TMI3" s="80"/>
      <c r="TMJ3" s="80"/>
      <c r="TMK3" s="80"/>
      <c r="TML3" s="80"/>
      <c r="TMM3" s="80"/>
      <c r="TMN3" s="80"/>
      <c r="TMO3" s="80"/>
      <c r="TMP3" s="80"/>
      <c r="TMQ3" s="80"/>
      <c r="TMR3" s="80"/>
      <c r="TMS3" s="80"/>
      <c r="TMT3" s="80"/>
      <c r="TMU3" s="80"/>
      <c r="TMV3" s="80"/>
      <c r="TMW3" s="80"/>
      <c r="TMX3" s="80"/>
      <c r="TMY3" s="80"/>
      <c r="TMZ3" s="80"/>
      <c r="TNA3" s="80"/>
      <c r="TNB3" s="80"/>
      <c r="TNC3" s="80"/>
      <c r="TND3" s="80"/>
      <c r="TNE3" s="80"/>
      <c r="TNF3" s="80"/>
      <c r="TNG3" s="80"/>
      <c r="TNH3" s="80"/>
      <c r="TNI3" s="80"/>
      <c r="TNJ3" s="80"/>
      <c r="TNK3" s="80"/>
      <c r="TNL3" s="80"/>
      <c r="TNM3" s="80"/>
      <c r="TNN3" s="80"/>
      <c r="TNO3" s="80"/>
      <c r="TNP3" s="80"/>
      <c r="TNQ3" s="80"/>
      <c r="TNR3" s="80"/>
      <c r="TNS3" s="80"/>
      <c r="TNT3" s="80"/>
      <c r="TNU3" s="80"/>
      <c r="TNV3" s="80"/>
      <c r="TNW3" s="80"/>
      <c r="TNX3" s="80"/>
      <c r="TNY3" s="80"/>
      <c r="TNZ3" s="80"/>
      <c r="TOA3" s="80"/>
      <c r="TOB3" s="80"/>
      <c r="TOC3" s="80"/>
      <c r="TOD3" s="80"/>
      <c r="TOE3" s="80"/>
      <c r="TOF3" s="80"/>
      <c r="TOG3" s="80"/>
      <c r="TOH3" s="80"/>
      <c r="TOI3" s="80"/>
      <c r="TOJ3" s="80"/>
      <c r="TOK3" s="80"/>
      <c r="TOL3" s="80"/>
      <c r="TOM3" s="80"/>
      <c r="TON3" s="80"/>
      <c r="TOO3" s="80"/>
      <c r="TOP3" s="80"/>
      <c r="TOQ3" s="80"/>
      <c r="TOR3" s="80"/>
      <c r="TOS3" s="80"/>
      <c r="TOT3" s="80"/>
      <c r="TOU3" s="80"/>
      <c r="TOV3" s="80"/>
      <c r="TOW3" s="80"/>
      <c r="TOX3" s="80"/>
      <c r="TOY3" s="80"/>
      <c r="TOZ3" s="80"/>
      <c r="TPA3" s="80"/>
      <c r="TPB3" s="80"/>
      <c r="TPC3" s="80"/>
      <c r="TPD3" s="80"/>
      <c r="TPE3" s="80"/>
      <c r="TPF3" s="80"/>
      <c r="TPG3" s="80"/>
      <c r="TPH3" s="80"/>
      <c r="TPI3" s="80"/>
      <c r="TPJ3" s="80"/>
      <c r="TPK3" s="80"/>
      <c r="TPL3" s="80"/>
      <c r="TPM3" s="80"/>
      <c r="TPN3" s="80"/>
      <c r="TPO3" s="80"/>
      <c r="TPP3" s="80"/>
      <c r="TPQ3" s="80"/>
      <c r="TPR3" s="80"/>
      <c r="TPS3" s="80"/>
      <c r="TPT3" s="80"/>
      <c r="TPU3" s="80"/>
      <c r="TPV3" s="80"/>
      <c r="TPW3" s="80"/>
      <c r="TPX3" s="80"/>
      <c r="TPY3" s="80"/>
      <c r="TPZ3" s="80"/>
      <c r="TQA3" s="80"/>
      <c r="TQB3" s="80"/>
      <c r="TQC3" s="80"/>
      <c r="TQD3" s="80"/>
      <c r="TQE3" s="80"/>
      <c r="TQF3" s="80"/>
      <c r="TQG3" s="80"/>
      <c r="TQH3" s="80"/>
      <c r="TQI3" s="80"/>
      <c r="TQJ3" s="80"/>
      <c r="TQK3" s="80"/>
      <c r="TQL3" s="80"/>
      <c r="TQM3" s="80"/>
      <c r="TQN3" s="80"/>
      <c r="TQO3" s="80"/>
      <c r="TQP3" s="80"/>
      <c r="TQQ3" s="80"/>
      <c r="TQR3" s="80"/>
      <c r="TQS3" s="80"/>
      <c r="TQT3" s="80"/>
      <c r="TQU3" s="80"/>
      <c r="TQV3" s="80"/>
      <c r="TQW3" s="80"/>
      <c r="TQX3" s="80"/>
      <c r="TQY3" s="80"/>
      <c r="TQZ3" s="80"/>
      <c r="TRA3" s="80"/>
      <c r="TRB3" s="80"/>
      <c r="TRC3" s="80"/>
      <c r="TRD3" s="80"/>
      <c r="TRE3" s="80"/>
      <c r="TRF3" s="80"/>
      <c r="TRG3" s="80"/>
      <c r="TRH3" s="80"/>
      <c r="TRI3" s="80"/>
      <c r="TRJ3" s="80"/>
      <c r="TRK3" s="80"/>
      <c r="TRL3" s="80"/>
      <c r="TRM3" s="80"/>
      <c r="TRN3" s="80"/>
      <c r="TRO3" s="80"/>
      <c r="TRP3" s="80"/>
      <c r="TRQ3" s="80"/>
      <c r="TRR3" s="80"/>
      <c r="TRS3" s="80"/>
      <c r="TRT3" s="80"/>
      <c r="TRU3" s="80"/>
      <c r="TRV3" s="80"/>
      <c r="TRW3" s="80"/>
      <c r="TRX3" s="80"/>
      <c r="TRY3" s="80"/>
      <c r="TRZ3" s="80"/>
      <c r="TSA3" s="80"/>
      <c r="TSB3" s="80"/>
      <c r="TSC3" s="80"/>
      <c r="TSD3" s="80"/>
      <c r="TSE3" s="80"/>
      <c r="TSF3" s="80"/>
      <c r="TSG3" s="80"/>
      <c r="TSH3" s="80"/>
      <c r="TSI3" s="80"/>
      <c r="TSJ3" s="80"/>
      <c r="TSK3" s="80"/>
      <c r="TSL3" s="80"/>
      <c r="TSM3" s="80"/>
      <c r="TSN3" s="80"/>
      <c r="TSO3" s="80"/>
      <c r="TSP3" s="80"/>
      <c r="TSQ3" s="80"/>
      <c r="TSR3" s="80"/>
      <c r="TSS3" s="80"/>
      <c r="TST3" s="80"/>
      <c r="TSU3" s="80"/>
      <c r="TSV3" s="80"/>
      <c r="TSW3" s="80"/>
      <c r="TSX3" s="80"/>
      <c r="TSY3" s="80"/>
      <c r="TSZ3" s="80"/>
      <c r="TTA3" s="80"/>
      <c r="TTB3" s="80"/>
      <c r="TTC3" s="80"/>
      <c r="TTD3" s="80"/>
      <c r="TTE3" s="80"/>
      <c r="TTF3" s="80"/>
      <c r="TTG3" s="80"/>
      <c r="TTH3" s="80"/>
      <c r="TTI3" s="80"/>
      <c r="TTJ3" s="80"/>
      <c r="TTK3" s="80"/>
      <c r="TTL3" s="80"/>
      <c r="TTM3" s="80"/>
      <c r="TTN3" s="80"/>
      <c r="TTO3" s="80"/>
      <c r="TTP3" s="80"/>
      <c r="TTQ3" s="80"/>
      <c r="TTR3" s="80"/>
      <c r="TTS3" s="80"/>
      <c r="TTT3" s="80"/>
      <c r="TTU3" s="80"/>
      <c r="TTV3" s="80"/>
      <c r="TTW3" s="80"/>
      <c r="TTX3" s="80"/>
      <c r="TTY3" s="80"/>
      <c r="TTZ3" s="80"/>
      <c r="TUA3" s="80"/>
      <c r="TUB3" s="80"/>
      <c r="TUC3" s="80"/>
      <c r="TUD3" s="80"/>
      <c r="TUE3" s="80"/>
      <c r="TUF3" s="80"/>
      <c r="TUG3" s="80"/>
      <c r="TUH3" s="80"/>
      <c r="TUI3" s="80"/>
      <c r="TUJ3" s="80"/>
      <c r="TUK3" s="80"/>
      <c r="TUL3" s="80"/>
      <c r="TUM3" s="80"/>
      <c r="TUN3" s="80"/>
      <c r="TUO3" s="80"/>
      <c r="TUP3" s="80"/>
      <c r="TUQ3" s="80"/>
      <c r="TUR3" s="80"/>
      <c r="TUS3" s="80"/>
      <c r="TUT3" s="80"/>
      <c r="TUU3" s="80"/>
      <c r="TUV3" s="80"/>
      <c r="TUW3" s="80"/>
      <c r="TUX3" s="80"/>
      <c r="TUY3" s="80"/>
      <c r="TUZ3" s="80"/>
      <c r="TVA3" s="80"/>
      <c r="TVB3" s="80"/>
      <c r="TVC3" s="80"/>
      <c r="TVD3" s="80"/>
      <c r="TVE3" s="80"/>
      <c r="TVF3" s="80"/>
      <c r="TVG3" s="80"/>
      <c r="TVH3" s="80"/>
      <c r="TVI3" s="80"/>
      <c r="TVJ3" s="80"/>
      <c r="TVK3" s="80"/>
      <c r="TVL3" s="80"/>
      <c r="TVM3" s="80"/>
      <c r="TVN3" s="80"/>
      <c r="TVO3" s="80"/>
      <c r="TVP3" s="80"/>
      <c r="TVQ3" s="80"/>
      <c r="TVR3" s="80"/>
      <c r="TVS3" s="80"/>
      <c r="TVT3" s="80"/>
      <c r="TVU3" s="80"/>
      <c r="TVV3" s="80"/>
      <c r="TVW3" s="80"/>
      <c r="TVX3" s="80"/>
      <c r="TVY3" s="80"/>
      <c r="TVZ3" s="80"/>
      <c r="TWA3" s="80"/>
      <c r="TWB3" s="80"/>
      <c r="TWC3" s="80"/>
      <c r="TWD3" s="80"/>
      <c r="TWE3" s="80"/>
      <c r="TWF3" s="80"/>
      <c r="TWG3" s="80"/>
      <c r="TWH3" s="80"/>
      <c r="TWI3" s="80"/>
      <c r="TWJ3" s="80"/>
      <c r="TWK3" s="80"/>
      <c r="TWL3" s="80"/>
      <c r="TWM3" s="80"/>
      <c r="TWN3" s="80"/>
      <c r="TWO3" s="80"/>
      <c r="TWP3" s="80"/>
      <c r="TWQ3" s="80"/>
      <c r="TWR3" s="80"/>
      <c r="TWS3" s="80"/>
      <c r="TWT3" s="80"/>
      <c r="TWU3" s="80"/>
      <c r="TWV3" s="80"/>
      <c r="TWW3" s="80"/>
      <c r="TWX3" s="80"/>
      <c r="TWY3" s="80"/>
      <c r="TWZ3" s="80"/>
      <c r="TXA3" s="80"/>
      <c r="TXB3" s="80"/>
      <c r="TXC3" s="80"/>
      <c r="TXD3" s="80"/>
      <c r="TXE3" s="80"/>
      <c r="TXF3" s="80"/>
      <c r="TXG3" s="80"/>
      <c r="TXH3" s="80"/>
      <c r="TXI3" s="80"/>
      <c r="TXJ3" s="80"/>
      <c r="TXK3" s="80"/>
      <c r="TXL3" s="80"/>
      <c r="TXM3" s="80"/>
      <c r="TXN3" s="80"/>
      <c r="TXO3" s="80"/>
      <c r="TXP3" s="80"/>
      <c r="TXQ3" s="80"/>
      <c r="TXR3" s="80"/>
      <c r="TXS3" s="80"/>
      <c r="TXT3" s="80"/>
      <c r="TXU3" s="80"/>
      <c r="TXV3" s="80"/>
      <c r="TXW3" s="80"/>
      <c r="TXX3" s="80"/>
      <c r="TXY3" s="80"/>
      <c r="TXZ3" s="80"/>
      <c r="TYA3" s="80"/>
      <c r="TYB3" s="80"/>
      <c r="TYC3" s="80"/>
      <c r="TYD3" s="80"/>
      <c r="TYE3" s="80"/>
      <c r="TYF3" s="80"/>
      <c r="TYG3" s="80"/>
      <c r="TYH3" s="80"/>
      <c r="TYI3" s="80"/>
      <c r="TYJ3" s="80"/>
      <c r="TYK3" s="80"/>
      <c r="TYL3" s="80"/>
      <c r="TYM3" s="80"/>
      <c r="TYN3" s="80"/>
      <c r="TYO3" s="80"/>
      <c r="TYP3" s="80"/>
      <c r="TYQ3" s="80"/>
      <c r="TYR3" s="80"/>
      <c r="TYS3" s="80"/>
      <c r="TYT3" s="80"/>
      <c r="TYU3" s="80"/>
      <c r="TYV3" s="80"/>
      <c r="TYW3" s="80"/>
      <c r="TYX3" s="80"/>
      <c r="TYY3" s="80"/>
      <c r="TYZ3" s="80"/>
      <c r="TZA3" s="80"/>
      <c r="TZB3" s="80"/>
      <c r="TZC3" s="80"/>
      <c r="TZD3" s="80"/>
      <c r="TZE3" s="80"/>
      <c r="TZF3" s="80"/>
      <c r="TZG3" s="80"/>
      <c r="TZH3" s="80"/>
      <c r="TZI3" s="80"/>
      <c r="TZJ3" s="80"/>
      <c r="TZK3" s="80"/>
      <c r="TZL3" s="80"/>
      <c r="TZM3" s="80"/>
      <c r="TZN3" s="80"/>
      <c r="TZO3" s="80"/>
      <c r="TZP3" s="80"/>
      <c r="TZQ3" s="80"/>
      <c r="TZR3" s="80"/>
      <c r="TZS3" s="80"/>
      <c r="TZT3" s="80"/>
      <c r="TZU3" s="80"/>
      <c r="TZV3" s="80"/>
      <c r="TZW3" s="80"/>
      <c r="TZX3" s="80"/>
      <c r="TZY3" s="80"/>
      <c r="TZZ3" s="80"/>
      <c r="UAA3" s="80"/>
      <c r="UAB3" s="80"/>
      <c r="UAC3" s="80"/>
      <c r="UAD3" s="80"/>
      <c r="UAE3" s="80"/>
      <c r="UAF3" s="80"/>
      <c r="UAG3" s="80"/>
      <c r="UAH3" s="80"/>
      <c r="UAI3" s="80"/>
      <c r="UAJ3" s="80"/>
      <c r="UAK3" s="80"/>
      <c r="UAL3" s="80"/>
      <c r="UAM3" s="80"/>
      <c r="UAN3" s="80"/>
      <c r="UAO3" s="80"/>
      <c r="UAP3" s="80"/>
      <c r="UAQ3" s="80"/>
      <c r="UAR3" s="80"/>
      <c r="UAS3" s="80"/>
      <c r="UAT3" s="80"/>
      <c r="UAU3" s="80"/>
      <c r="UAV3" s="80"/>
      <c r="UAW3" s="80"/>
      <c r="UAX3" s="80"/>
      <c r="UAY3" s="80"/>
      <c r="UAZ3" s="80"/>
      <c r="UBA3" s="80"/>
      <c r="UBB3" s="80"/>
      <c r="UBC3" s="80"/>
      <c r="UBD3" s="80"/>
      <c r="UBE3" s="80"/>
      <c r="UBF3" s="80"/>
      <c r="UBG3" s="80"/>
      <c r="UBH3" s="80"/>
      <c r="UBI3" s="80"/>
      <c r="UBJ3" s="80"/>
      <c r="UBK3" s="80"/>
      <c r="UBL3" s="80"/>
      <c r="UBM3" s="80"/>
      <c r="UBN3" s="80"/>
      <c r="UBO3" s="80"/>
      <c r="UBP3" s="80"/>
      <c r="UBQ3" s="80"/>
      <c r="UBR3" s="80"/>
      <c r="UBS3" s="80"/>
      <c r="UBT3" s="80"/>
      <c r="UBU3" s="80"/>
      <c r="UBV3" s="80"/>
      <c r="UBW3" s="80"/>
      <c r="UBX3" s="80"/>
      <c r="UBY3" s="80"/>
      <c r="UBZ3" s="80"/>
      <c r="UCA3" s="80"/>
      <c r="UCB3" s="80"/>
      <c r="UCC3" s="80"/>
      <c r="UCD3" s="80"/>
      <c r="UCE3" s="80"/>
      <c r="UCF3" s="80"/>
      <c r="UCG3" s="80"/>
      <c r="UCH3" s="80"/>
      <c r="UCI3" s="80"/>
      <c r="UCJ3" s="80"/>
      <c r="UCK3" s="80"/>
      <c r="UCL3" s="80"/>
      <c r="UCM3" s="80"/>
      <c r="UCN3" s="80"/>
      <c r="UCO3" s="80"/>
      <c r="UCP3" s="80"/>
      <c r="UCQ3" s="80"/>
      <c r="UCR3" s="80"/>
      <c r="UCS3" s="80"/>
      <c r="UCT3" s="80"/>
      <c r="UCU3" s="80"/>
      <c r="UCV3" s="80"/>
      <c r="UCW3" s="80"/>
      <c r="UCX3" s="80"/>
      <c r="UCY3" s="80"/>
      <c r="UCZ3" s="80"/>
      <c r="UDA3" s="80"/>
      <c r="UDB3" s="80"/>
      <c r="UDC3" s="80"/>
      <c r="UDD3" s="80"/>
      <c r="UDE3" s="80"/>
      <c r="UDF3" s="80"/>
      <c r="UDG3" s="80"/>
      <c r="UDH3" s="80"/>
      <c r="UDI3" s="80"/>
      <c r="UDJ3" s="80"/>
      <c r="UDK3" s="80"/>
      <c r="UDL3" s="80"/>
      <c r="UDM3" s="80"/>
      <c r="UDN3" s="80"/>
      <c r="UDO3" s="80"/>
      <c r="UDP3" s="80"/>
      <c r="UDQ3" s="80"/>
      <c r="UDR3" s="80"/>
      <c r="UDS3" s="80"/>
      <c r="UDT3" s="80"/>
      <c r="UDU3" s="80"/>
      <c r="UDV3" s="80"/>
      <c r="UDW3" s="80"/>
      <c r="UDX3" s="80"/>
      <c r="UDY3" s="80"/>
      <c r="UDZ3" s="80"/>
      <c r="UEA3" s="80"/>
      <c r="UEB3" s="80"/>
      <c r="UEC3" s="80"/>
      <c r="UED3" s="80"/>
      <c r="UEE3" s="80"/>
      <c r="UEF3" s="80"/>
      <c r="UEG3" s="80"/>
      <c r="UEH3" s="80"/>
      <c r="UEI3" s="80"/>
      <c r="UEJ3" s="80"/>
      <c r="UEK3" s="80"/>
      <c r="UEL3" s="80"/>
      <c r="UEM3" s="80"/>
      <c r="UEN3" s="80"/>
      <c r="UEO3" s="80"/>
      <c r="UEP3" s="80"/>
      <c r="UEQ3" s="80"/>
      <c r="UER3" s="80"/>
      <c r="UES3" s="80"/>
      <c r="UET3" s="80"/>
      <c r="UEU3" s="80"/>
      <c r="UEV3" s="80"/>
      <c r="UEW3" s="80"/>
      <c r="UEX3" s="80"/>
      <c r="UEY3" s="80"/>
      <c r="UEZ3" s="80"/>
      <c r="UFA3" s="80"/>
      <c r="UFB3" s="80"/>
      <c r="UFC3" s="80"/>
      <c r="UFD3" s="80"/>
      <c r="UFE3" s="80"/>
      <c r="UFF3" s="80"/>
      <c r="UFG3" s="80"/>
      <c r="UFH3" s="80"/>
      <c r="UFI3" s="80"/>
      <c r="UFJ3" s="80"/>
      <c r="UFK3" s="80"/>
      <c r="UFL3" s="80"/>
      <c r="UFM3" s="80"/>
      <c r="UFN3" s="80"/>
      <c r="UFO3" s="80"/>
      <c r="UFP3" s="80"/>
      <c r="UFQ3" s="80"/>
      <c r="UFR3" s="80"/>
      <c r="UFS3" s="80"/>
      <c r="UFT3" s="80"/>
      <c r="UFU3" s="80"/>
      <c r="UFV3" s="80"/>
      <c r="UFW3" s="80"/>
      <c r="UFX3" s="80"/>
      <c r="UFY3" s="80"/>
      <c r="UFZ3" s="80"/>
      <c r="UGA3" s="80"/>
      <c r="UGB3" s="80"/>
      <c r="UGC3" s="80"/>
      <c r="UGD3" s="80"/>
      <c r="UGE3" s="80"/>
      <c r="UGF3" s="80"/>
      <c r="UGG3" s="80"/>
      <c r="UGH3" s="80"/>
      <c r="UGI3" s="80"/>
      <c r="UGJ3" s="80"/>
      <c r="UGK3" s="80"/>
      <c r="UGL3" s="80"/>
      <c r="UGM3" s="80"/>
      <c r="UGN3" s="80"/>
      <c r="UGO3" s="80"/>
      <c r="UGP3" s="80"/>
      <c r="UGQ3" s="80"/>
      <c r="UGR3" s="80"/>
      <c r="UGS3" s="80"/>
      <c r="UGT3" s="80"/>
      <c r="UGU3" s="80"/>
      <c r="UGV3" s="80"/>
      <c r="UGW3" s="80"/>
      <c r="UGX3" s="80"/>
      <c r="UGY3" s="80"/>
      <c r="UGZ3" s="80"/>
      <c r="UHA3" s="80"/>
      <c r="UHB3" s="80"/>
      <c r="UHC3" s="80"/>
      <c r="UHD3" s="80"/>
      <c r="UHE3" s="80"/>
      <c r="UHF3" s="80"/>
      <c r="UHG3" s="80"/>
      <c r="UHH3" s="80"/>
      <c r="UHI3" s="80"/>
      <c r="UHJ3" s="80"/>
      <c r="UHK3" s="80"/>
      <c r="UHL3" s="80"/>
      <c r="UHM3" s="80"/>
      <c r="UHN3" s="80"/>
      <c r="UHO3" s="80"/>
      <c r="UHP3" s="80"/>
      <c r="UHQ3" s="80"/>
      <c r="UHR3" s="80"/>
      <c r="UHS3" s="80"/>
      <c r="UHT3" s="80"/>
      <c r="UHU3" s="80"/>
      <c r="UHV3" s="80"/>
      <c r="UHW3" s="80"/>
      <c r="UHX3" s="80"/>
      <c r="UHY3" s="80"/>
      <c r="UHZ3" s="80"/>
      <c r="UIA3" s="80"/>
      <c r="UIB3" s="80"/>
      <c r="UIC3" s="80"/>
      <c r="UID3" s="80"/>
      <c r="UIE3" s="80"/>
      <c r="UIF3" s="80"/>
      <c r="UIG3" s="80"/>
      <c r="UIH3" s="80"/>
      <c r="UII3" s="80"/>
      <c r="UIJ3" s="80"/>
      <c r="UIK3" s="80"/>
      <c r="UIL3" s="80"/>
      <c r="UIM3" s="80"/>
      <c r="UIN3" s="80"/>
      <c r="UIO3" s="80"/>
      <c r="UIP3" s="80"/>
      <c r="UIQ3" s="80"/>
      <c r="UIR3" s="80"/>
      <c r="UIS3" s="80"/>
      <c r="UIT3" s="80"/>
      <c r="UIU3" s="80"/>
      <c r="UIV3" s="80"/>
      <c r="UIW3" s="80"/>
      <c r="UIX3" s="80"/>
      <c r="UIY3" s="80"/>
      <c r="UIZ3" s="80"/>
      <c r="UJA3" s="80"/>
      <c r="UJB3" s="80"/>
      <c r="UJC3" s="80"/>
      <c r="UJD3" s="80"/>
      <c r="UJE3" s="80"/>
      <c r="UJF3" s="80"/>
      <c r="UJG3" s="80"/>
      <c r="UJH3" s="80"/>
      <c r="UJI3" s="80"/>
      <c r="UJJ3" s="80"/>
      <c r="UJK3" s="80"/>
      <c r="UJL3" s="80"/>
      <c r="UJM3" s="80"/>
      <c r="UJN3" s="80"/>
      <c r="UJO3" s="80"/>
      <c r="UJP3" s="80"/>
      <c r="UJQ3" s="80"/>
      <c r="UJR3" s="80"/>
      <c r="UJS3" s="80"/>
      <c r="UJT3" s="80"/>
      <c r="UJU3" s="80"/>
      <c r="UJV3" s="80"/>
      <c r="UJW3" s="80"/>
      <c r="UJX3" s="80"/>
      <c r="UJY3" s="80"/>
      <c r="UJZ3" s="80"/>
      <c r="UKA3" s="80"/>
      <c r="UKB3" s="80"/>
      <c r="UKC3" s="80"/>
      <c r="UKD3" s="80"/>
      <c r="UKE3" s="80"/>
      <c r="UKF3" s="80"/>
      <c r="UKG3" s="80"/>
      <c r="UKH3" s="80"/>
      <c r="UKI3" s="80"/>
      <c r="UKJ3" s="80"/>
      <c r="UKK3" s="80"/>
      <c r="UKL3" s="80"/>
      <c r="UKM3" s="80"/>
      <c r="UKN3" s="80"/>
      <c r="UKO3" s="80"/>
      <c r="UKP3" s="80"/>
      <c r="UKQ3" s="80"/>
      <c r="UKR3" s="80"/>
      <c r="UKS3" s="80"/>
      <c r="UKT3" s="80"/>
      <c r="UKU3" s="80"/>
      <c r="UKV3" s="80"/>
      <c r="UKW3" s="80"/>
      <c r="UKX3" s="80"/>
      <c r="UKY3" s="80"/>
      <c r="UKZ3" s="80"/>
      <c r="ULA3" s="80"/>
      <c r="ULB3" s="80"/>
      <c r="ULC3" s="80"/>
      <c r="ULD3" s="80"/>
      <c r="ULE3" s="80"/>
      <c r="ULF3" s="80"/>
      <c r="ULG3" s="80"/>
      <c r="ULH3" s="80"/>
      <c r="ULI3" s="80"/>
      <c r="ULJ3" s="80"/>
      <c r="ULK3" s="80"/>
      <c r="ULL3" s="80"/>
      <c r="ULM3" s="80"/>
      <c r="ULN3" s="80"/>
      <c r="ULO3" s="80"/>
      <c r="ULP3" s="80"/>
      <c r="ULQ3" s="80"/>
      <c r="ULR3" s="80"/>
      <c r="ULS3" s="80"/>
      <c r="ULT3" s="80"/>
      <c r="ULU3" s="80"/>
      <c r="ULV3" s="80"/>
      <c r="ULW3" s="80"/>
      <c r="ULX3" s="80"/>
      <c r="ULY3" s="80"/>
      <c r="ULZ3" s="80"/>
      <c r="UMA3" s="80"/>
      <c r="UMB3" s="80"/>
      <c r="UMC3" s="80"/>
      <c r="UMD3" s="80"/>
      <c r="UME3" s="80"/>
      <c r="UMF3" s="80"/>
      <c r="UMG3" s="80"/>
      <c r="UMH3" s="80"/>
      <c r="UMI3" s="80"/>
      <c r="UMJ3" s="80"/>
      <c r="UMK3" s="80"/>
      <c r="UML3" s="80"/>
      <c r="UMM3" s="80"/>
      <c r="UMN3" s="80"/>
      <c r="UMO3" s="80"/>
      <c r="UMP3" s="80"/>
      <c r="UMQ3" s="80"/>
      <c r="UMR3" s="80"/>
      <c r="UMS3" s="80"/>
      <c r="UMT3" s="80"/>
      <c r="UMU3" s="80"/>
      <c r="UMV3" s="80"/>
      <c r="UMW3" s="80"/>
      <c r="UMX3" s="80"/>
      <c r="UMY3" s="80"/>
      <c r="UMZ3" s="80"/>
      <c r="UNA3" s="80"/>
      <c r="UNB3" s="80"/>
      <c r="UNC3" s="80"/>
      <c r="UND3" s="80"/>
      <c r="UNE3" s="80"/>
      <c r="UNF3" s="80"/>
      <c r="UNG3" s="80"/>
      <c r="UNH3" s="80"/>
      <c r="UNI3" s="80"/>
      <c r="UNJ3" s="80"/>
      <c r="UNK3" s="80"/>
      <c r="UNL3" s="80"/>
      <c r="UNM3" s="80"/>
      <c r="UNN3" s="80"/>
      <c r="UNO3" s="80"/>
      <c r="UNP3" s="80"/>
      <c r="UNQ3" s="80"/>
      <c r="UNR3" s="80"/>
      <c r="UNS3" s="80"/>
      <c r="UNT3" s="80"/>
      <c r="UNU3" s="80"/>
      <c r="UNV3" s="80"/>
      <c r="UNW3" s="80"/>
      <c r="UNX3" s="80"/>
      <c r="UNY3" s="80"/>
      <c r="UNZ3" s="80"/>
      <c r="UOA3" s="80"/>
      <c r="UOB3" s="80"/>
      <c r="UOC3" s="80"/>
      <c r="UOD3" s="80"/>
      <c r="UOE3" s="80"/>
      <c r="UOF3" s="80"/>
      <c r="UOG3" s="80"/>
      <c r="UOH3" s="80"/>
      <c r="UOI3" s="80"/>
      <c r="UOJ3" s="80"/>
      <c r="UOK3" s="80"/>
      <c r="UOL3" s="80"/>
      <c r="UOM3" s="80"/>
      <c r="UON3" s="80"/>
      <c r="UOO3" s="80"/>
      <c r="UOP3" s="80"/>
      <c r="UOQ3" s="80"/>
      <c r="UOR3" s="80"/>
      <c r="UOS3" s="80"/>
      <c r="UOT3" s="80"/>
      <c r="UOU3" s="80"/>
      <c r="UOV3" s="80"/>
      <c r="UOW3" s="80"/>
      <c r="UOX3" s="80"/>
      <c r="UOY3" s="80"/>
      <c r="UOZ3" s="80"/>
      <c r="UPA3" s="80"/>
      <c r="UPB3" s="80"/>
      <c r="UPC3" s="80"/>
      <c r="UPD3" s="80"/>
      <c r="UPE3" s="80"/>
      <c r="UPF3" s="80"/>
      <c r="UPG3" s="80"/>
      <c r="UPH3" s="80"/>
      <c r="UPI3" s="80"/>
      <c r="UPJ3" s="80"/>
      <c r="UPK3" s="80"/>
      <c r="UPL3" s="80"/>
      <c r="UPM3" s="80"/>
      <c r="UPN3" s="80"/>
      <c r="UPO3" s="80"/>
      <c r="UPP3" s="80"/>
      <c r="UPQ3" s="80"/>
      <c r="UPR3" s="80"/>
      <c r="UPS3" s="80"/>
      <c r="UPT3" s="80"/>
      <c r="UPU3" s="80"/>
      <c r="UPV3" s="80"/>
      <c r="UPW3" s="80"/>
      <c r="UPX3" s="80"/>
      <c r="UPY3" s="80"/>
      <c r="UPZ3" s="80"/>
      <c r="UQA3" s="80"/>
      <c r="UQB3" s="80"/>
      <c r="UQC3" s="80"/>
      <c r="UQD3" s="80"/>
      <c r="UQE3" s="80"/>
      <c r="UQF3" s="80"/>
      <c r="UQG3" s="80"/>
      <c r="UQH3" s="80"/>
      <c r="UQI3" s="80"/>
      <c r="UQJ3" s="80"/>
      <c r="UQK3" s="80"/>
      <c r="UQL3" s="80"/>
      <c r="UQM3" s="80"/>
      <c r="UQN3" s="80"/>
      <c r="UQO3" s="80"/>
      <c r="UQP3" s="80"/>
      <c r="UQQ3" s="80"/>
      <c r="UQR3" s="80"/>
      <c r="UQS3" s="80"/>
      <c r="UQT3" s="80"/>
      <c r="UQU3" s="80"/>
      <c r="UQV3" s="80"/>
      <c r="UQW3" s="80"/>
      <c r="UQX3" s="80"/>
      <c r="UQY3" s="80"/>
      <c r="UQZ3" s="80"/>
      <c r="URA3" s="80"/>
      <c r="URB3" s="80"/>
      <c r="URC3" s="80"/>
      <c r="URD3" s="80"/>
      <c r="URE3" s="80"/>
      <c r="URF3" s="80"/>
      <c r="URG3" s="80"/>
      <c r="URH3" s="80"/>
      <c r="URI3" s="80"/>
      <c r="URJ3" s="80"/>
      <c r="URK3" s="80"/>
      <c r="URL3" s="80"/>
      <c r="URM3" s="80"/>
      <c r="URN3" s="80"/>
      <c r="URO3" s="80"/>
      <c r="URP3" s="80"/>
      <c r="URQ3" s="80"/>
      <c r="URR3" s="80"/>
      <c r="URS3" s="80"/>
      <c r="URT3" s="80"/>
      <c r="URU3" s="80"/>
      <c r="URV3" s="80"/>
      <c r="URW3" s="80"/>
      <c r="URX3" s="80"/>
      <c r="URY3" s="80"/>
      <c r="URZ3" s="80"/>
      <c r="USA3" s="80"/>
      <c r="USB3" s="80"/>
      <c r="USC3" s="80"/>
      <c r="USD3" s="80"/>
      <c r="USE3" s="80"/>
      <c r="USF3" s="80"/>
      <c r="USG3" s="80"/>
      <c r="USH3" s="80"/>
      <c r="USI3" s="80"/>
      <c r="USJ3" s="80"/>
      <c r="USK3" s="80"/>
      <c r="USL3" s="80"/>
      <c r="USM3" s="80"/>
      <c r="USN3" s="80"/>
      <c r="USO3" s="80"/>
      <c r="USP3" s="80"/>
      <c r="USQ3" s="80"/>
      <c r="USR3" s="80"/>
      <c r="USS3" s="80"/>
      <c r="UST3" s="80"/>
      <c r="USU3" s="80"/>
      <c r="USV3" s="80"/>
      <c r="USW3" s="80"/>
      <c r="USX3" s="80"/>
      <c r="USY3" s="80"/>
      <c r="USZ3" s="80"/>
      <c r="UTA3" s="80"/>
      <c r="UTB3" s="80"/>
      <c r="UTC3" s="80"/>
      <c r="UTD3" s="80"/>
      <c r="UTE3" s="80"/>
      <c r="UTF3" s="80"/>
      <c r="UTG3" s="80"/>
      <c r="UTH3" s="80"/>
      <c r="UTI3" s="80"/>
      <c r="UTJ3" s="80"/>
      <c r="UTK3" s="80"/>
      <c r="UTL3" s="80"/>
      <c r="UTM3" s="80"/>
      <c r="UTN3" s="80"/>
      <c r="UTO3" s="80"/>
      <c r="UTP3" s="80"/>
      <c r="UTQ3" s="80"/>
      <c r="UTR3" s="80"/>
      <c r="UTS3" s="80"/>
      <c r="UTT3" s="80"/>
      <c r="UTU3" s="80"/>
      <c r="UTV3" s="80"/>
      <c r="UTW3" s="80"/>
      <c r="UTX3" s="80"/>
      <c r="UTY3" s="80"/>
      <c r="UTZ3" s="80"/>
      <c r="UUA3" s="80"/>
      <c r="UUB3" s="80"/>
      <c r="UUC3" s="80"/>
      <c r="UUD3" s="80"/>
      <c r="UUE3" s="80"/>
      <c r="UUF3" s="80"/>
      <c r="UUG3" s="80"/>
      <c r="UUH3" s="80"/>
      <c r="UUI3" s="80"/>
      <c r="UUJ3" s="80"/>
      <c r="UUK3" s="80"/>
      <c r="UUL3" s="80"/>
      <c r="UUM3" s="80"/>
      <c r="UUN3" s="80"/>
      <c r="UUO3" s="80"/>
      <c r="UUP3" s="80"/>
      <c r="UUQ3" s="80"/>
      <c r="UUR3" s="80"/>
      <c r="UUS3" s="80"/>
      <c r="UUT3" s="80"/>
      <c r="UUU3" s="80"/>
      <c r="UUV3" s="80"/>
      <c r="UUW3" s="80"/>
      <c r="UUX3" s="80"/>
      <c r="UUY3" s="80"/>
      <c r="UUZ3" s="80"/>
      <c r="UVA3" s="80"/>
      <c r="UVB3" s="80"/>
      <c r="UVC3" s="80"/>
      <c r="UVD3" s="80"/>
      <c r="UVE3" s="80"/>
      <c r="UVF3" s="80"/>
      <c r="UVG3" s="80"/>
      <c r="UVH3" s="80"/>
      <c r="UVI3" s="80"/>
      <c r="UVJ3" s="80"/>
      <c r="UVK3" s="80"/>
      <c r="UVL3" s="80"/>
      <c r="UVM3" s="80"/>
      <c r="UVN3" s="80"/>
      <c r="UVO3" s="80"/>
      <c r="UVP3" s="80"/>
      <c r="UVQ3" s="80"/>
      <c r="UVR3" s="80"/>
      <c r="UVS3" s="80"/>
      <c r="UVT3" s="80"/>
      <c r="UVU3" s="80"/>
      <c r="UVV3" s="80"/>
      <c r="UVW3" s="80"/>
      <c r="UVX3" s="80"/>
      <c r="UVY3" s="80"/>
      <c r="UVZ3" s="80"/>
      <c r="UWA3" s="80"/>
      <c r="UWB3" s="80"/>
      <c r="UWC3" s="80"/>
      <c r="UWD3" s="80"/>
      <c r="UWE3" s="80"/>
      <c r="UWF3" s="80"/>
      <c r="UWG3" s="80"/>
      <c r="UWH3" s="80"/>
      <c r="UWI3" s="80"/>
      <c r="UWJ3" s="80"/>
      <c r="UWK3" s="80"/>
      <c r="UWL3" s="80"/>
      <c r="UWM3" s="80"/>
      <c r="UWN3" s="80"/>
      <c r="UWO3" s="80"/>
      <c r="UWP3" s="80"/>
      <c r="UWQ3" s="80"/>
      <c r="UWR3" s="80"/>
      <c r="UWS3" s="80"/>
      <c r="UWT3" s="80"/>
      <c r="UWU3" s="80"/>
      <c r="UWV3" s="80"/>
      <c r="UWW3" s="80"/>
      <c r="UWX3" s="80"/>
      <c r="UWY3" s="80"/>
      <c r="UWZ3" s="80"/>
      <c r="UXA3" s="80"/>
      <c r="UXB3" s="80"/>
      <c r="UXC3" s="80"/>
      <c r="UXD3" s="80"/>
      <c r="UXE3" s="80"/>
      <c r="UXF3" s="80"/>
      <c r="UXG3" s="80"/>
      <c r="UXH3" s="80"/>
      <c r="UXI3" s="80"/>
      <c r="UXJ3" s="80"/>
      <c r="UXK3" s="80"/>
      <c r="UXL3" s="80"/>
      <c r="UXM3" s="80"/>
      <c r="UXN3" s="80"/>
      <c r="UXO3" s="80"/>
      <c r="UXP3" s="80"/>
      <c r="UXQ3" s="80"/>
      <c r="UXR3" s="80"/>
      <c r="UXS3" s="80"/>
      <c r="UXT3" s="80"/>
      <c r="UXU3" s="80"/>
      <c r="UXV3" s="80"/>
      <c r="UXW3" s="80"/>
      <c r="UXX3" s="80"/>
      <c r="UXY3" s="80"/>
      <c r="UXZ3" s="80"/>
      <c r="UYA3" s="80"/>
      <c r="UYB3" s="80"/>
      <c r="UYC3" s="80"/>
      <c r="UYD3" s="80"/>
      <c r="UYE3" s="80"/>
      <c r="UYF3" s="80"/>
      <c r="UYG3" s="80"/>
      <c r="UYH3" s="80"/>
      <c r="UYI3" s="80"/>
      <c r="UYJ3" s="80"/>
      <c r="UYK3" s="80"/>
      <c r="UYL3" s="80"/>
      <c r="UYM3" s="80"/>
      <c r="UYN3" s="80"/>
      <c r="UYO3" s="80"/>
      <c r="UYP3" s="80"/>
      <c r="UYQ3" s="80"/>
      <c r="UYR3" s="80"/>
      <c r="UYS3" s="80"/>
      <c r="UYT3" s="80"/>
      <c r="UYU3" s="80"/>
      <c r="UYV3" s="80"/>
      <c r="UYW3" s="80"/>
      <c r="UYX3" s="80"/>
      <c r="UYY3" s="80"/>
      <c r="UYZ3" s="80"/>
      <c r="UZA3" s="80"/>
      <c r="UZB3" s="80"/>
      <c r="UZC3" s="80"/>
      <c r="UZD3" s="80"/>
      <c r="UZE3" s="80"/>
      <c r="UZF3" s="80"/>
      <c r="UZG3" s="80"/>
      <c r="UZH3" s="80"/>
      <c r="UZI3" s="80"/>
      <c r="UZJ3" s="80"/>
      <c r="UZK3" s="80"/>
      <c r="UZL3" s="80"/>
      <c r="UZM3" s="80"/>
      <c r="UZN3" s="80"/>
      <c r="UZO3" s="80"/>
      <c r="UZP3" s="80"/>
      <c r="UZQ3" s="80"/>
      <c r="UZR3" s="80"/>
      <c r="UZS3" s="80"/>
      <c r="UZT3" s="80"/>
      <c r="UZU3" s="80"/>
      <c r="UZV3" s="80"/>
      <c r="UZW3" s="80"/>
      <c r="UZX3" s="80"/>
      <c r="UZY3" s="80"/>
      <c r="UZZ3" s="80"/>
      <c r="VAA3" s="80"/>
      <c r="VAB3" s="80"/>
      <c r="VAC3" s="80"/>
      <c r="VAD3" s="80"/>
      <c r="VAE3" s="80"/>
      <c r="VAF3" s="80"/>
      <c r="VAG3" s="80"/>
      <c r="VAH3" s="80"/>
      <c r="VAI3" s="80"/>
      <c r="VAJ3" s="80"/>
      <c r="VAK3" s="80"/>
      <c r="VAL3" s="80"/>
      <c r="VAM3" s="80"/>
      <c r="VAN3" s="80"/>
      <c r="VAO3" s="80"/>
      <c r="VAP3" s="80"/>
      <c r="VAQ3" s="80"/>
      <c r="VAR3" s="80"/>
      <c r="VAS3" s="80"/>
      <c r="VAT3" s="80"/>
      <c r="VAU3" s="80"/>
      <c r="VAV3" s="80"/>
      <c r="VAW3" s="80"/>
      <c r="VAX3" s="80"/>
      <c r="VAY3" s="80"/>
      <c r="VAZ3" s="80"/>
      <c r="VBA3" s="80"/>
      <c r="VBB3" s="80"/>
      <c r="VBC3" s="80"/>
      <c r="VBD3" s="80"/>
      <c r="VBE3" s="80"/>
      <c r="VBF3" s="80"/>
      <c r="VBG3" s="80"/>
      <c r="VBH3" s="80"/>
      <c r="VBI3" s="80"/>
      <c r="VBJ3" s="80"/>
      <c r="VBK3" s="80"/>
      <c r="VBL3" s="80"/>
      <c r="VBM3" s="80"/>
      <c r="VBN3" s="80"/>
      <c r="VBO3" s="80"/>
      <c r="VBP3" s="80"/>
      <c r="VBQ3" s="80"/>
      <c r="VBR3" s="80"/>
      <c r="VBS3" s="80"/>
      <c r="VBT3" s="80"/>
      <c r="VBU3" s="80"/>
      <c r="VBV3" s="80"/>
      <c r="VBW3" s="80"/>
      <c r="VBX3" s="80"/>
      <c r="VBY3" s="80"/>
      <c r="VBZ3" s="80"/>
      <c r="VCA3" s="80"/>
      <c r="VCB3" s="80"/>
      <c r="VCC3" s="80"/>
      <c r="VCD3" s="80"/>
      <c r="VCE3" s="80"/>
      <c r="VCF3" s="80"/>
      <c r="VCG3" s="80"/>
      <c r="VCH3" s="80"/>
      <c r="VCI3" s="80"/>
      <c r="VCJ3" s="80"/>
      <c r="VCK3" s="80"/>
      <c r="VCL3" s="80"/>
      <c r="VCM3" s="80"/>
      <c r="VCN3" s="80"/>
      <c r="VCO3" s="80"/>
      <c r="VCP3" s="80"/>
      <c r="VCQ3" s="80"/>
      <c r="VCR3" s="80"/>
      <c r="VCS3" s="80"/>
      <c r="VCT3" s="80"/>
      <c r="VCU3" s="80"/>
      <c r="VCV3" s="80"/>
      <c r="VCW3" s="80"/>
      <c r="VCX3" s="80"/>
      <c r="VCY3" s="80"/>
      <c r="VCZ3" s="80"/>
      <c r="VDA3" s="80"/>
      <c r="VDB3" s="80"/>
      <c r="VDC3" s="80"/>
      <c r="VDD3" s="80"/>
      <c r="VDE3" s="80"/>
      <c r="VDF3" s="80"/>
      <c r="VDG3" s="80"/>
      <c r="VDH3" s="80"/>
      <c r="VDI3" s="80"/>
      <c r="VDJ3" s="80"/>
      <c r="VDK3" s="80"/>
      <c r="VDL3" s="80"/>
      <c r="VDM3" s="80"/>
      <c r="VDN3" s="80"/>
      <c r="VDO3" s="80"/>
      <c r="VDP3" s="80"/>
      <c r="VDQ3" s="80"/>
      <c r="VDR3" s="80"/>
      <c r="VDS3" s="80"/>
      <c r="VDT3" s="80"/>
      <c r="VDU3" s="80"/>
      <c r="VDV3" s="80"/>
      <c r="VDW3" s="80"/>
      <c r="VDX3" s="80"/>
      <c r="VDY3" s="80"/>
      <c r="VDZ3" s="80"/>
      <c r="VEA3" s="80"/>
      <c r="VEB3" s="80"/>
      <c r="VEC3" s="80"/>
      <c r="VED3" s="80"/>
      <c r="VEE3" s="80"/>
      <c r="VEF3" s="80"/>
      <c r="VEG3" s="80"/>
      <c r="VEH3" s="80"/>
      <c r="VEI3" s="80"/>
      <c r="VEJ3" s="80"/>
      <c r="VEK3" s="80"/>
      <c r="VEL3" s="80"/>
      <c r="VEM3" s="80"/>
      <c r="VEN3" s="80"/>
      <c r="VEO3" s="80"/>
      <c r="VEP3" s="80"/>
      <c r="VEQ3" s="80"/>
      <c r="VER3" s="80"/>
      <c r="VES3" s="80"/>
      <c r="VET3" s="80"/>
      <c r="VEU3" s="80"/>
      <c r="VEV3" s="80"/>
      <c r="VEW3" s="80"/>
      <c r="VEX3" s="80"/>
      <c r="VEY3" s="80"/>
      <c r="VEZ3" s="80"/>
      <c r="VFA3" s="80"/>
      <c r="VFB3" s="80"/>
      <c r="VFC3" s="80"/>
      <c r="VFD3" s="80"/>
      <c r="VFE3" s="80"/>
      <c r="VFF3" s="80"/>
      <c r="VFG3" s="80"/>
      <c r="VFH3" s="80"/>
      <c r="VFI3" s="80"/>
      <c r="VFJ3" s="80"/>
      <c r="VFK3" s="80"/>
      <c r="VFL3" s="80"/>
      <c r="VFM3" s="80"/>
      <c r="VFN3" s="80"/>
      <c r="VFO3" s="80"/>
      <c r="VFP3" s="80"/>
      <c r="VFQ3" s="80"/>
      <c r="VFR3" s="80"/>
      <c r="VFS3" s="80"/>
      <c r="VFT3" s="80"/>
      <c r="VFU3" s="80"/>
      <c r="VFV3" s="80"/>
      <c r="VFW3" s="80"/>
      <c r="VFX3" s="80"/>
      <c r="VFY3" s="80"/>
      <c r="VFZ3" s="80"/>
      <c r="VGA3" s="80"/>
      <c r="VGB3" s="80"/>
      <c r="VGC3" s="80"/>
      <c r="VGD3" s="80"/>
      <c r="VGE3" s="80"/>
      <c r="VGF3" s="80"/>
      <c r="VGG3" s="80"/>
      <c r="VGH3" s="80"/>
      <c r="VGI3" s="80"/>
      <c r="VGJ3" s="80"/>
      <c r="VGK3" s="80"/>
      <c r="VGL3" s="80"/>
      <c r="VGM3" s="80"/>
      <c r="VGN3" s="80"/>
      <c r="VGO3" s="80"/>
      <c r="VGP3" s="80"/>
      <c r="VGQ3" s="80"/>
      <c r="VGR3" s="80"/>
      <c r="VGS3" s="80"/>
      <c r="VGT3" s="80"/>
      <c r="VGU3" s="80"/>
      <c r="VGV3" s="80"/>
      <c r="VGW3" s="80"/>
      <c r="VGX3" s="80"/>
      <c r="VGY3" s="80"/>
      <c r="VGZ3" s="80"/>
      <c r="VHA3" s="80"/>
      <c r="VHB3" s="80"/>
      <c r="VHC3" s="80"/>
      <c r="VHD3" s="80"/>
      <c r="VHE3" s="80"/>
      <c r="VHF3" s="80"/>
      <c r="VHG3" s="80"/>
      <c r="VHH3" s="80"/>
      <c r="VHI3" s="80"/>
      <c r="VHJ3" s="80"/>
      <c r="VHK3" s="80"/>
      <c r="VHL3" s="80"/>
      <c r="VHM3" s="80"/>
      <c r="VHN3" s="80"/>
      <c r="VHO3" s="80"/>
      <c r="VHP3" s="80"/>
      <c r="VHQ3" s="80"/>
      <c r="VHR3" s="80"/>
      <c r="VHS3" s="80"/>
      <c r="VHT3" s="80"/>
      <c r="VHU3" s="80"/>
      <c r="VHV3" s="80"/>
      <c r="VHW3" s="80"/>
      <c r="VHX3" s="80"/>
      <c r="VHY3" s="80"/>
      <c r="VHZ3" s="80"/>
      <c r="VIA3" s="80"/>
      <c r="VIB3" s="80"/>
      <c r="VIC3" s="80"/>
      <c r="VID3" s="80"/>
      <c r="VIE3" s="80"/>
      <c r="VIF3" s="80"/>
      <c r="VIG3" s="80"/>
      <c r="VIH3" s="80"/>
      <c r="VII3" s="80"/>
      <c r="VIJ3" s="80"/>
      <c r="VIK3" s="80"/>
      <c r="VIL3" s="80"/>
      <c r="VIM3" s="80"/>
      <c r="VIN3" s="80"/>
      <c r="VIO3" s="80"/>
      <c r="VIP3" s="80"/>
      <c r="VIQ3" s="80"/>
      <c r="VIR3" s="80"/>
      <c r="VIS3" s="80"/>
      <c r="VIT3" s="80"/>
      <c r="VIU3" s="80"/>
      <c r="VIV3" s="80"/>
      <c r="VIW3" s="80"/>
      <c r="VIX3" s="80"/>
      <c r="VIY3" s="80"/>
      <c r="VIZ3" s="80"/>
      <c r="VJA3" s="80"/>
      <c r="VJB3" s="80"/>
      <c r="VJC3" s="80"/>
      <c r="VJD3" s="80"/>
      <c r="VJE3" s="80"/>
      <c r="VJF3" s="80"/>
      <c r="VJG3" s="80"/>
      <c r="VJH3" s="80"/>
      <c r="VJI3" s="80"/>
      <c r="VJJ3" s="80"/>
      <c r="VJK3" s="80"/>
      <c r="VJL3" s="80"/>
      <c r="VJM3" s="80"/>
      <c r="VJN3" s="80"/>
      <c r="VJO3" s="80"/>
      <c r="VJP3" s="80"/>
      <c r="VJQ3" s="80"/>
      <c r="VJR3" s="80"/>
      <c r="VJS3" s="80"/>
      <c r="VJT3" s="80"/>
      <c r="VJU3" s="80"/>
      <c r="VJV3" s="80"/>
      <c r="VJW3" s="80"/>
      <c r="VJX3" s="80"/>
      <c r="VJY3" s="80"/>
      <c r="VJZ3" s="80"/>
      <c r="VKA3" s="80"/>
      <c r="VKB3" s="80"/>
      <c r="VKC3" s="80"/>
      <c r="VKD3" s="80"/>
      <c r="VKE3" s="80"/>
      <c r="VKF3" s="80"/>
      <c r="VKG3" s="80"/>
      <c r="VKH3" s="80"/>
      <c r="VKI3" s="80"/>
      <c r="VKJ3" s="80"/>
      <c r="VKK3" s="80"/>
      <c r="VKL3" s="80"/>
      <c r="VKM3" s="80"/>
      <c r="VKN3" s="80"/>
      <c r="VKO3" s="80"/>
      <c r="VKP3" s="80"/>
      <c r="VKQ3" s="80"/>
      <c r="VKR3" s="80"/>
      <c r="VKS3" s="80"/>
      <c r="VKT3" s="80"/>
      <c r="VKU3" s="80"/>
      <c r="VKV3" s="80"/>
      <c r="VKW3" s="80"/>
      <c r="VKX3" s="80"/>
      <c r="VKY3" s="80"/>
      <c r="VKZ3" s="80"/>
      <c r="VLA3" s="80"/>
      <c r="VLB3" s="80"/>
      <c r="VLC3" s="80"/>
      <c r="VLD3" s="80"/>
      <c r="VLE3" s="80"/>
      <c r="VLF3" s="80"/>
      <c r="VLG3" s="80"/>
      <c r="VLH3" s="80"/>
      <c r="VLI3" s="80"/>
      <c r="VLJ3" s="80"/>
      <c r="VLK3" s="80"/>
      <c r="VLL3" s="80"/>
      <c r="VLM3" s="80"/>
      <c r="VLN3" s="80"/>
      <c r="VLO3" s="80"/>
      <c r="VLP3" s="80"/>
      <c r="VLQ3" s="80"/>
      <c r="VLR3" s="80"/>
      <c r="VLS3" s="80"/>
      <c r="VLT3" s="80"/>
      <c r="VLU3" s="80"/>
      <c r="VLV3" s="80"/>
      <c r="VLW3" s="80"/>
      <c r="VLX3" s="80"/>
      <c r="VLY3" s="80"/>
      <c r="VLZ3" s="80"/>
      <c r="VMA3" s="80"/>
      <c r="VMB3" s="80"/>
      <c r="VMC3" s="80"/>
      <c r="VMD3" s="80"/>
      <c r="VME3" s="80"/>
      <c r="VMF3" s="80"/>
      <c r="VMG3" s="80"/>
      <c r="VMH3" s="80"/>
      <c r="VMI3" s="80"/>
      <c r="VMJ3" s="80"/>
      <c r="VMK3" s="80"/>
      <c r="VML3" s="80"/>
      <c r="VMM3" s="80"/>
      <c r="VMN3" s="80"/>
      <c r="VMO3" s="80"/>
      <c r="VMP3" s="80"/>
      <c r="VMQ3" s="80"/>
      <c r="VMR3" s="80"/>
      <c r="VMS3" s="80"/>
      <c r="VMT3" s="80"/>
      <c r="VMU3" s="80"/>
      <c r="VMV3" s="80"/>
      <c r="VMW3" s="80"/>
      <c r="VMX3" s="80"/>
      <c r="VMY3" s="80"/>
      <c r="VMZ3" s="80"/>
      <c r="VNA3" s="80"/>
      <c r="VNB3" s="80"/>
      <c r="VNC3" s="80"/>
      <c r="VND3" s="80"/>
      <c r="VNE3" s="80"/>
      <c r="VNF3" s="80"/>
      <c r="VNG3" s="80"/>
      <c r="VNH3" s="80"/>
      <c r="VNI3" s="80"/>
      <c r="VNJ3" s="80"/>
      <c r="VNK3" s="80"/>
      <c r="VNL3" s="80"/>
      <c r="VNM3" s="80"/>
      <c r="VNN3" s="80"/>
      <c r="VNO3" s="80"/>
      <c r="VNP3" s="80"/>
      <c r="VNQ3" s="80"/>
      <c r="VNR3" s="80"/>
      <c r="VNS3" s="80"/>
      <c r="VNT3" s="80"/>
      <c r="VNU3" s="80"/>
      <c r="VNV3" s="80"/>
      <c r="VNW3" s="80"/>
      <c r="VNX3" s="80"/>
      <c r="VNY3" s="80"/>
      <c r="VNZ3" s="80"/>
      <c r="VOA3" s="80"/>
      <c r="VOB3" s="80"/>
      <c r="VOC3" s="80"/>
      <c r="VOD3" s="80"/>
      <c r="VOE3" s="80"/>
      <c r="VOF3" s="80"/>
      <c r="VOG3" s="80"/>
      <c r="VOH3" s="80"/>
      <c r="VOI3" s="80"/>
      <c r="VOJ3" s="80"/>
      <c r="VOK3" s="80"/>
      <c r="VOL3" s="80"/>
      <c r="VOM3" s="80"/>
      <c r="VON3" s="80"/>
      <c r="VOO3" s="80"/>
      <c r="VOP3" s="80"/>
      <c r="VOQ3" s="80"/>
      <c r="VOR3" s="80"/>
      <c r="VOS3" s="80"/>
      <c r="VOT3" s="80"/>
      <c r="VOU3" s="80"/>
      <c r="VOV3" s="80"/>
      <c r="VOW3" s="80"/>
      <c r="VOX3" s="80"/>
      <c r="VOY3" s="80"/>
      <c r="VOZ3" s="80"/>
      <c r="VPA3" s="80"/>
      <c r="VPB3" s="80"/>
      <c r="VPC3" s="80"/>
      <c r="VPD3" s="80"/>
      <c r="VPE3" s="80"/>
      <c r="VPF3" s="80"/>
      <c r="VPG3" s="80"/>
      <c r="VPH3" s="80"/>
      <c r="VPI3" s="80"/>
      <c r="VPJ3" s="80"/>
      <c r="VPK3" s="80"/>
      <c r="VPL3" s="80"/>
      <c r="VPM3" s="80"/>
      <c r="VPN3" s="80"/>
      <c r="VPO3" s="80"/>
      <c r="VPP3" s="80"/>
      <c r="VPQ3" s="80"/>
      <c r="VPR3" s="80"/>
      <c r="VPS3" s="80"/>
      <c r="VPT3" s="80"/>
      <c r="VPU3" s="80"/>
      <c r="VPV3" s="80"/>
      <c r="VPW3" s="80"/>
      <c r="VPX3" s="80"/>
      <c r="VPY3" s="80"/>
      <c r="VPZ3" s="80"/>
      <c r="VQA3" s="80"/>
      <c r="VQB3" s="80"/>
      <c r="VQC3" s="80"/>
      <c r="VQD3" s="80"/>
      <c r="VQE3" s="80"/>
      <c r="VQF3" s="80"/>
      <c r="VQG3" s="80"/>
      <c r="VQH3" s="80"/>
      <c r="VQI3" s="80"/>
      <c r="VQJ3" s="80"/>
      <c r="VQK3" s="80"/>
      <c r="VQL3" s="80"/>
      <c r="VQM3" s="80"/>
      <c r="VQN3" s="80"/>
      <c r="VQO3" s="80"/>
      <c r="VQP3" s="80"/>
      <c r="VQQ3" s="80"/>
      <c r="VQR3" s="80"/>
      <c r="VQS3" s="80"/>
      <c r="VQT3" s="80"/>
      <c r="VQU3" s="80"/>
      <c r="VQV3" s="80"/>
      <c r="VQW3" s="80"/>
      <c r="VQX3" s="80"/>
      <c r="VQY3" s="80"/>
      <c r="VQZ3" s="80"/>
      <c r="VRA3" s="80"/>
      <c r="VRB3" s="80"/>
      <c r="VRC3" s="80"/>
      <c r="VRD3" s="80"/>
      <c r="VRE3" s="80"/>
      <c r="VRF3" s="80"/>
      <c r="VRG3" s="80"/>
      <c r="VRH3" s="80"/>
      <c r="VRI3" s="80"/>
      <c r="VRJ3" s="80"/>
      <c r="VRK3" s="80"/>
      <c r="VRL3" s="80"/>
      <c r="VRM3" s="80"/>
      <c r="VRN3" s="80"/>
      <c r="VRO3" s="80"/>
      <c r="VRP3" s="80"/>
      <c r="VRQ3" s="80"/>
      <c r="VRR3" s="80"/>
      <c r="VRS3" s="80"/>
      <c r="VRT3" s="80"/>
      <c r="VRU3" s="80"/>
      <c r="VRV3" s="80"/>
      <c r="VRW3" s="80"/>
      <c r="VRX3" s="80"/>
      <c r="VRY3" s="80"/>
      <c r="VRZ3" s="80"/>
      <c r="VSA3" s="80"/>
      <c r="VSB3" s="80"/>
      <c r="VSC3" s="80"/>
      <c r="VSD3" s="80"/>
      <c r="VSE3" s="80"/>
      <c r="VSF3" s="80"/>
      <c r="VSG3" s="80"/>
      <c r="VSH3" s="80"/>
      <c r="VSI3" s="80"/>
      <c r="VSJ3" s="80"/>
      <c r="VSK3" s="80"/>
      <c r="VSL3" s="80"/>
      <c r="VSM3" s="80"/>
      <c r="VSN3" s="80"/>
      <c r="VSO3" s="80"/>
      <c r="VSP3" s="80"/>
      <c r="VSQ3" s="80"/>
      <c r="VSR3" s="80"/>
      <c r="VSS3" s="80"/>
      <c r="VST3" s="80"/>
      <c r="VSU3" s="80"/>
      <c r="VSV3" s="80"/>
      <c r="VSW3" s="80"/>
      <c r="VSX3" s="80"/>
      <c r="VSY3" s="80"/>
      <c r="VSZ3" s="80"/>
      <c r="VTA3" s="80"/>
      <c r="VTB3" s="80"/>
      <c r="VTC3" s="80"/>
      <c r="VTD3" s="80"/>
      <c r="VTE3" s="80"/>
      <c r="VTF3" s="80"/>
      <c r="VTG3" s="80"/>
      <c r="VTH3" s="80"/>
      <c r="VTI3" s="80"/>
      <c r="VTJ3" s="80"/>
      <c r="VTK3" s="80"/>
      <c r="VTL3" s="80"/>
      <c r="VTM3" s="80"/>
      <c r="VTN3" s="80"/>
      <c r="VTO3" s="80"/>
      <c r="VTP3" s="80"/>
      <c r="VTQ3" s="80"/>
      <c r="VTR3" s="80"/>
      <c r="VTS3" s="80"/>
      <c r="VTT3" s="80"/>
      <c r="VTU3" s="80"/>
      <c r="VTV3" s="80"/>
      <c r="VTW3" s="80"/>
      <c r="VTX3" s="80"/>
      <c r="VTY3" s="80"/>
      <c r="VTZ3" s="80"/>
      <c r="VUA3" s="80"/>
      <c r="VUB3" s="80"/>
      <c r="VUC3" s="80"/>
      <c r="VUD3" s="80"/>
      <c r="VUE3" s="80"/>
      <c r="VUF3" s="80"/>
      <c r="VUG3" s="80"/>
      <c r="VUH3" s="80"/>
      <c r="VUI3" s="80"/>
      <c r="VUJ3" s="80"/>
      <c r="VUK3" s="80"/>
      <c r="VUL3" s="80"/>
      <c r="VUM3" s="80"/>
      <c r="VUN3" s="80"/>
      <c r="VUO3" s="80"/>
      <c r="VUP3" s="80"/>
      <c r="VUQ3" s="80"/>
      <c r="VUR3" s="80"/>
      <c r="VUS3" s="80"/>
      <c r="VUT3" s="80"/>
      <c r="VUU3" s="80"/>
      <c r="VUV3" s="80"/>
      <c r="VUW3" s="80"/>
      <c r="VUX3" s="80"/>
      <c r="VUY3" s="80"/>
      <c r="VUZ3" s="80"/>
      <c r="VVA3" s="80"/>
      <c r="VVB3" s="80"/>
      <c r="VVC3" s="80"/>
      <c r="VVD3" s="80"/>
      <c r="VVE3" s="80"/>
      <c r="VVF3" s="80"/>
      <c r="VVG3" s="80"/>
      <c r="VVH3" s="80"/>
      <c r="VVI3" s="80"/>
      <c r="VVJ3" s="80"/>
      <c r="VVK3" s="80"/>
      <c r="VVL3" s="80"/>
      <c r="VVM3" s="80"/>
      <c r="VVN3" s="80"/>
      <c r="VVO3" s="80"/>
      <c r="VVP3" s="80"/>
      <c r="VVQ3" s="80"/>
      <c r="VVR3" s="80"/>
      <c r="VVS3" s="80"/>
      <c r="VVT3" s="80"/>
      <c r="VVU3" s="80"/>
      <c r="VVV3" s="80"/>
      <c r="VVW3" s="80"/>
      <c r="VVX3" s="80"/>
      <c r="VVY3" s="80"/>
      <c r="VVZ3" s="80"/>
      <c r="VWA3" s="80"/>
      <c r="VWB3" s="80"/>
      <c r="VWC3" s="80"/>
      <c r="VWD3" s="80"/>
      <c r="VWE3" s="80"/>
      <c r="VWF3" s="80"/>
      <c r="VWG3" s="80"/>
      <c r="VWH3" s="80"/>
      <c r="VWI3" s="80"/>
      <c r="VWJ3" s="80"/>
      <c r="VWK3" s="80"/>
      <c r="VWL3" s="80"/>
      <c r="VWM3" s="80"/>
      <c r="VWN3" s="80"/>
      <c r="VWO3" s="80"/>
      <c r="VWP3" s="80"/>
      <c r="VWQ3" s="80"/>
      <c r="VWR3" s="80"/>
      <c r="VWS3" s="80"/>
      <c r="VWT3" s="80"/>
      <c r="VWU3" s="80"/>
      <c r="VWV3" s="80"/>
      <c r="VWW3" s="80"/>
      <c r="VWX3" s="80"/>
      <c r="VWY3" s="80"/>
      <c r="VWZ3" s="80"/>
      <c r="VXA3" s="80"/>
      <c r="VXB3" s="80"/>
      <c r="VXC3" s="80"/>
      <c r="VXD3" s="80"/>
      <c r="VXE3" s="80"/>
      <c r="VXF3" s="80"/>
      <c r="VXG3" s="80"/>
      <c r="VXH3" s="80"/>
      <c r="VXI3" s="80"/>
      <c r="VXJ3" s="80"/>
      <c r="VXK3" s="80"/>
      <c r="VXL3" s="80"/>
      <c r="VXM3" s="80"/>
      <c r="VXN3" s="80"/>
      <c r="VXO3" s="80"/>
      <c r="VXP3" s="80"/>
      <c r="VXQ3" s="80"/>
      <c r="VXR3" s="80"/>
      <c r="VXS3" s="80"/>
      <c r="VXT3" s="80"/>
      <c r="VXU3" s="80"/>
      <c r="VXV3" s="80"/>
      <c r="VXW3" s="80"/>
      <c r="VXX3" s="80"/>
      <c r="VXY3" s="80"/>
      <c r="VXZ3" s="80"/>
      <c r="VYA3" s="80"/>
      <c r="VYB3" s="80"/>
      <c r="VYC3" s="80"/>
      <c r="VYD3" s="80"/>
      <c r="VYE3" s="80"/>
      <c r="VYF3" s="80"/>
      <c r="VYG3" s="80"/>
      <c r="VYH3" s="80"/>
      <c r="VYI3" s="80"/>
      <c r="VYJ3" s="80"/>
      <c r="VYK3" s="80"/>
      <c r="VYL3" s="80"/>
      <c r="VYM3" s="80"/>
      <c r="VYN3" s="80"/>
      <c r="VYO3" s="80"/>
      <c r="VYP3" s="80"/>
      <c r="VYQ3" s="80"/>
      <c r="VYR3" s="80"/>
      <c r="VYS3" s="80"/>
      <c r="VYT3" s="80"/>
      <c r="VYU3" s="80"/>
      <c r="VYV3" s="80"/>
      <c r="VYW3" s="80"/>
      <c r="VYX3" s="80"/>
      <c r="VYY3" s="80"/>
      <c r="VYZ3" s="80"/>
      <c r="VZA3" s="80"/>
      <c r="VZB3" s="80"/>
      <c r="VZC3" s="80"/>
      <c r="VZD3" s="80"/>
      <c r="VZE3" s="80"/>
      <c r="VZF3" s="80"/>
      <c r="VZG3" s="80"/>
      <c r="VZH3" s="80"/>
      <c r="VZI3" s="80"/>
      <c r="VZJ3" s="80"/>
      <c r="VZK3" s="80"/>
      <c r="VZL3" s="80"/>
      <c r="VZM3" s="80"/>
      <c r="VZN3" s="80"/>
      <c r="VZO3" s="80"/>
      <c r="VZP3" s="80"/>
      <c r="VZQ3" s="80"/>
      <c r="VZR3" s="80"/>
      <c r="VZS3" s="80"/>
      <c r="VZT3" s="80"/>
      <c r="VZU3" s="80"/>
      <c r="VZV3" s="80"/>
      <c r="VZW3" s="80"/>
      <c r="VZX3" s="80"/>
      <c r="VZY3" s="80"/>
      <c r="VZZ3" s="80"/>
      <c r="WAA3" s="80"/>
      <c r="WAB3" s="80"/>
      <c r="WAC3" s="80"/>
      <c r="WAD3" s="80"/>
      <c r="WAE3" s="80"/>
      <c r="WAF3" s="80"/>
      <c r="WAG3" s="80"/>
      <c r="WAH3" s="80"/>
      <c r="WAI3" s="80"/>
      <c r="WAJ3" s="80"/>
      <c r="WAK3" s="80"/>
      <c r="WAL3" s="80"/>
      <c r="WAM3" s="80"/>
      <c r="WAN3" s="80"/>
      <c r="WAO3" s="80"/>
      <c r="WAP3" s="80"/>
      <c r="WAQ3" s="80"/>
      <c r="WAR3" s="80"/>
      <c r="WAS3" s="80"/>
      <c r="WAT3" s="80"/>
      <c r="WAU3" s="80"/>
      <c r="WAV3" s="80"/>
      <c r="WAW3" s="80"/>
      <c r="WAX3" s="80"/>
      <c r="WAY3" s="80"/>
      <c r="WAZ3" s="80"/>
      <c r="WBA3" s="80"/>
      <c r="WBB3" s="80"/>
      <c r="WBC3" s="80"/>
      <c r="WBD3" s="80"/>
      <c r="WBE3" s="80"/>
      <c r="WBF3" s="80"/>
      <c r="WBG3" s="80"/>
      <c r="WBH3" s="80"/>
      <c r="WBI3" s="80"/>
      <c r="WBJ3" s="80"/>
      <c r="WBK3" s="80"/>
      <c r="WBL3" s="80"/>
      <c r="WBM3" s="80"/>
      <c r="WBN3" s="80"/>
      <c r="WBO3" s="80"/>
      <c r="WBP3" s="80"/>
      <c r="WBQ3" s="80"/>
      <c r="WBR3" s="80"/>
      <c r="WBS3" s="80"/>
      <c r="WBT3" s="80"/>
      <c r="WBU3" s="80"/>
      <c r="WBV3" s="80"/>
      <c r="WBW3" s="80"/>
      <c r="WBX3" s="80"/>
      <c r="WBY3" s="80"/>
      <c r="WBZ3" s="80"/>
      <c r="WCA3" s="80"/>
      <c r="WCB3" s="80"/>
      <c r="WCC3" s="80"/>
      <c r="WCD3" s="80"/>
      <c r="WCE3" s="80"/>
      <c r="WCF3" s="80"/>
      <c r="WCG3" s="80"/>
      <c r="WCH3" s="80"/>
      <c r="WCI3" s="80"/>
      <c r="WCJ3" s="80"/>
      <c r="WCK3" s="80"/>
      <c r="WCL3" s="80"/>
      <c r="WCM3" s="80"/>
      <c r="WCN3" s="80"/>
      <c r="WCO3" s="80"/>
      <c r="WCP3" s="80"/>
      <c r="WCQ3" s="80"/>
      <c r="WCR3" s="80"/>
      <c r="WCS3" s="80"/>
      <c r="WCT3" s="80"/>
      <c r="WCU3" s="80"/>
      <c r="WCV3" s="80"/>
      <c r="WCW3" s="80"/>
      <c r="WCX3" s="80"/>
      <c r="WCY3" s="80"/>
      <c r="WCZ3" s="80"/>
      <c r="WDA3" s="80"/>
      <c r="WDB3" s="80"/>
      <c r="WDC3" s="80"/>
      <c r="WDD3" s="80"/>
      <c r="WDE3" s="80"/>
      <c r="WDF3" s="80"/>
      <c r="WDG3" s="80"/>
      <c r="WDH3" s="80"/>
      <c r="WDI3" s="80"/>
      <c r="WDJ3" s="80"/>
      <c r="WDK3" s="80"/>
      <c r="WDL3" s="80"/>
      <c r="WDM3" s="80"/>
      <c r="WDN3" s="80"/>
      <c r="WDO3" s="80"/>
      <c r="WDP3" s="80"/>
      <c r="WDQ3" s="80"/>
      <c r="WDR3" s="80"/>
      <c r="WDS3" s="80"/>
      <c r="WDT3" s="80"/>
      <c r="WDU3" s="80"/>
      <c r="WDV3" s="80"/>
      <c r="WDW3" s="80"/>
      <c r="WDX3" s="80"/>
      <c r="WDY3" s="80"/>
      <c r="WDZ3" s="80"/>
      <c r="WEA3" s="80"/>
      <c r="WEB3" s="80"/>
      <c r="WEC3" s="80"/>
      <c r="WED3" s="80"/>
      <c r="WEE3" s="80"/>
      <c r="WEF3" s="80"/>
      <c r="WEG3" s="80"/>
      <c r="WEH3" s="80"/>
      <c r="WEI3" s="80"/>
      <c r="WEJ3" s="80"/>
      <c r="WEK3" s="80"/>
      <c r="WEL3" s="80"/>
      <c r="WEM3" s="80"/>
      <c r="WEN3" s="80"/>
      <c r="WEO3" s="80"/>
      <c r="WEP3" s="80"/>
      <c r="WEQ3" s="80"/>
      <c r="WER3" s="80"/>
      <c r="WES3" s="80"/>
      <c r="WET3" s="80"/>
      <c r="WEU3" s="80"/>
      <c r="WEV3" s="80"/>
      <c r="WEW3" s="80"/>
      <c r="WEX3" s="80"/>
      <c r="WEY3" s="80"/>
      <c r="WEZ3" s="80"/>
      <c r="WFA3" s="80"/>
      <c r="WFB3" s="80"/>
      <c r="WFC3" s="80"/>
      <c r="WFD3" s="80"/>
      <c r="WFE3" s="80"/>
      <c r="WFF3" s="80"/>
      <c r="WFG3" s="80"/>
      <c r="WFH3" s="80"/>
      <c r="WFI3" s="80"/>
      <c r="WFJ3" s="80"/>
      <c r="WFK3" s="80"/>
      <c r="WFL3" s="80"/>
      <c r="WFM3" s="80"/>
      <c r="WFN3" s="80"/>
      <c r="WFO3" s="80"/>
      <c r="WFP3" s="80"/>
      <c r="WFQ3" s="80"/>
      <c r="WFR3" s="80"/>
      <c r="WFS3" s="80"/>
      <c r="WFT3" s="80"/>
      <c r="WFU3" s="80"/>
      <c r="WFV3" s="80"/>
      <c r="WFW3" s="80"/>
      <c r="WFX3" s="80"/>
      <c r="WFY3" s="80"/>
      <c r="WFZ3" s="80"/>
      <c r="WGA3" s="80"/>
      <c r="WGB3" s="80"/>
      <c r="WGC3" s="80"/>
      <c r="WGD3" s="80"/>
      <c r="WGE3" s="80"/>
      <c r="WGF3" s="80"/>
      <c r="WGG3" s="80"/>
      <c r="WGH3" s="80"/>
      <c r="WGI3" s="80"/>
      <c r="WGJ3" s="80"/>
      <c r="WGK3" s="80"/>
      <c r="WGL3" s="80"/>
      <c r="WGM3" s="80"/>
      <c r="WGN3" s="80"/>
      <c r="WGO3" s="80"/>
      <c r="WGP3" s="80"/>
      <c r="WGQ3" s="80"/>
      <c r="WGR3" s="80"/>
      <c r="WGS3" s="80"/>
      <c r="WGT3" s="80"/>
      <c r="WGU3" s="80"/>
      <c r="WGV3" s="80"/>
      <c r="WGW3" s="80"/>
      <c r="WGX3" s="80"/>
      <c r="WGY3" s="80"/>
      <c r="WGZ3" s="80"/>
      <c r="WHA3" s="80"/>
      <c r="WHB3" s="80"/>
      <c r="WHC3" s="80"/>
      <c r="WHD3" s="80"/>
      <c r="WHE3" s="80"/>
      <c r="WHF3" s="80"/>
      <c r="WHG3" s="80"/>
      <c r="WHH3" s="80"/>
      <c r="WHI3" s="80"/>
      <c r="WHJ3" s="80"/>
      <c r="WHK3" s="80"/>
      <c r="WHL3" s="80"/>
      <c r="WHM3" s="80"/>
      <c r="WHN3" s="80"/>
      <c r="WHO3" s="80"/>
      <c r="WHP3" s="80"/>
      <c r="WHQ3" s="80"/>
      <c r="WHR3" s="80"/>
      <c r="WHS3" s="80"/>
      <c r="WHT3" s="80"/>
      <c r="WHU3" s="80"/>
      <c r="WHV3" s="80"/>
      <c r="WHW3" s="80"/>
      <c r="WHX3" s="80"/>
      <c r="WHY3" s="80"/>
      <c r="WHZ3" s="80"/>
      <c r="WIA3" s="80"/>
      <c r="WIB3" s="80"/>
      <c r="WIC3" s="80"/>
      <c r="WID3" s="80"/>
      <c r="WIE3" s="80"/>
      <c r="WIF3" s="80"/>
      <c r="WIG3" s="80"/>
      <c r="WIH3" s="80"/>
      <c r="WII3" s="80"/>
      <c r="WIJ3" s="80"/>
      <c r="WIK3" s="80"/>
      <c r="WIL3" s="80"/>
      <c r="WIM3" s="80"/>
      <c r="WIN3" s="80"/>
      <c r="WIO3" s="80"/>
      <c r="WIP3" s="80"/>
      <c r="WIQ3" s="80"/>
      <c r="WIR3" s="80"/>
      <c r="WIS3" s="80"/>
      <c r="WIT3" s="80"/>
      <c r="WIU3" s="80"/>
      <c r="WIV3" s="80"/>
      <c r="WIW3" s="80"/>
      <c r="WIX3" s="80"/>
      <c r="WIY3" s="80"/>
      <c r="WIZ3" s="80"/>
      <c r="WJA3" s="80"/>
      <c r="WJB3" s="80"/>
      <c r="WJC3" s="80"/>
      <c r="WJD3" s="80"/>
      <c r="WJE3" s="80"/>
      <c r="WJF3" s="80"/>
      <c r="WJG3" s="80"/>
      <c r="WJH3" s="80"/>
      <c r="WJI3" s="80"/>
      <c r="WJJ3" s="80"/>
      <c r="WJK3" s="80"/>
      <c r="WJL3" s="80"/>
      <c r="WJM3" s="80"/>
      <c r="WJN3" s="80"/>
      <c r="WJO3" s="80"/>
      <c r="WJP3" s="80"/>
      <c r="WJQ3" s="80"/>
      <c r="WJR3" s="80"/>
      <c r="WJS3" s="80"/>
      <c r="WJT3" s="80"/>
      <c r="WJU3" s="80"/>
      <c r="WJV3" s="80"/>
      <c r="WJW3" s="80"/>
      <c r="WJX3" s="80"/>
      <c r="WJY3" s="80"/>
      <c r="WJZ3" s="80"/>
      <c r="WKA3" s="80"/>
      <c r="WKB3" s="80"/>
      <c r="WKC3" s="80"/>
      <c r="WKD3" s="80"/>
      <c r="WKE3" s="80"/>
      <c r="WKF3" s="80"/>
      <c r="WKG3" s="80"/>
      <c r="WKH3" s="80"/>
      <c r="WKI3" s="80"/>
      <c r="WKJ3" s="80"/>
      <c r="WKK3" s="80"/>
      <c r="WKL3" s="80"/>
      <c r="WKM3" s="80"/>
      <c r="WKN3" s="80"/>
      <c r="WKO3" s="80"/>
      <c r="WKP3" s="80"/>
      <c r="WKQ3" s="80"/>
      <c r="WKR3" s="80"/>
      <c r="WKS3" s="80"/>
      <c r="WKT3" s="80"/>
      <c r="WKU3" s="80"/>
      <c r="WKV3" s="80"/>
      <c r="WKW3" s="80"/>
      <c r="WKX3" s="80"/>
      <c r="WKY3" s="80"/>
      <c r="WKZ3" s="80"/>
      <c r="WLA3" s="80"/>
      <c r="WLB3" s="80"/>
      <c r="WLC3" s="80"/>
      <c r="WLD3" s="80"/>
      <c r="WLE3" s="80"/>
      <c r="WLF3" s="80"/>
      <c r="WLG3" s="80"/>
      <c r="WLH3" s="80"/>
      <c r="WLI3" s="80"/>
      <c r="WLJ3" s="80"/>
      <c r="WLK3" s="80"/>
      <c r="WLL3" s="80"/>
      <c r="WLM3" s="80"/>
      <c r="WLN3" s="80"/>
      <c r="WLO3" s="80"/>
      <c r="WLP3" s="80"/>
      <c r="WLQ3" s="80"/>
      <c r="WLR3" s="80"/>
      <c r="WLS3" s="80"/>
      <c r="WLT3" s="80"/>
      <c r="WLU3" s="80"/>
      <c r="WLV3" s="80"/>
      <c r="WLW3" s="80"/>
      <c r="WLX3" s="80"/>
      <c r="WLY3" s="80"/>
      <c r="WLZ3" s="80"/>
      <c r="WMA3" s="80"/>
      <c r="WMB3" s="80"/>
      <c r="WMC3" s="80"/>
      <c r="WMD3" s="80"/>
      <c r="WME3" s="80"/>
      <c r="WMF3" s="80"/>
      <c r="WMG3" s="80"/>
      <c r="WMH3" s="80"/>
      <c r="WMI3" s="80"/>
      <c r="WMJ3" s="80"/>
      <c r="WMK3" s="80"/>
      <c r="WML3" s="80"/>
      <c r="WMM3" s="80"/>
      <c r="WMN3" s="80"/>
      <c r="WMO3" s="80"/>
      <c r="WMP3" s="80"/>
      <c r="WMQ3" s="80"/>
      <c r="WMR3" s="80"/>
      <c r="WMS3" s="80"/>
      <c r="WMT3" s="80"/>
      <c r="WMU3" s="80"/>
      <c r="WMV3" s="80"/>
      <c r="WMW3" s="80"/>
      <c r="WMX3" s="80"/>
      <c r="WMY3" s="80"/>
      <c r="WMZ3" s="80"/>
      <c r="WNA3" s="80"/>
      <c r="WNB3" s="80"/>
      <c r="WNC3" s="80"/>
      <c r="WND3" s="80"/>
      <c r="WNE3" s="80"/>
      <c r="WNF3" s="80"/>
      <c r="WNG3" s="80"/>
      <c r="WNH3" s="80"/>
      <c r="WNI3" s="80"/>
      <c r="WNJ3" s="80"/>
      <c r="WNK3" s="80"/>
      <c r="WNL3" s="80"/>
      <c r="WNM3" s="80"/>
      <c r="WNN3" s="80"/>
      <c r="WNO3" s="80"/>
      <c r="WNP3" s="80"/>
      <c r="WNQ3" s="80"/>
      <c r="WNR3" s="80"/>
      <c r="WNS3" s="80"/>
      <c r="WNT3" s="80"/>
      <c r="WNU3" s="80"/>
      <c r="WNV3" s="80"/>
      <c r="WNW3" s="80"/>
      <c r="WNX3" s="80"/>
      <c r="WNY3" s="80"/>
      <c r="WNZ3" s="80"/>
      <c r="WOA3" s="80"/>
      <c r="WOB3" s="80"/>
      <c r="WOC3" s="80"/>
      <c r="WOD3" s="80"/>
      <c r="WOE3" s="80"/>
      <c r="WOF3" s="80"/>
      <c r="WOG3" s="80"/>
      <c r="WOH3" s="80"/>
      <c r="WOI3" s="80"/>
      <c r="WOJ3" s="80"/>
      <c r="WOK3" s="80"/>
      <c r="WOL3" s="80"/>
      <c r="WOM3" s="80"/>
      <c r="WON3" s="80"/>
      <c r="WOO3" s="80"/>
      <c r="WOP3" s="80"/>
      <c r="WOQ3" s="80"/>
      <c r="WOR3" s="80"/>
      <c r="WOS3" s="80"/>
      <c r="WOT3" s="80"/>
      <c r="WOU3" s="80"/>
      <c r="WOV3" s="80"/>
      <c r="WOW3" s="80"/>
      <c r="WOX3" s="80"/>
      <c r="WOY3" s="80"/>
      <c r="WOZ3" s="80"/>
      <c r="WPA3" s="80"/>
      <c r="WPB3" s="80"/>
      <c r="WPC3" s="80"/>
      <c r="WPD3" s="80"/>
      <c r="WPE3" s="80"/>
      <c r="WPF3" s="80"/>
      <c r="WPG3" s="80"/>
      <c r="WPH3" s="80"/>
      <c r="WPI3" s="80"/>
      <c r="WPJ3" s="80"/>
      <c r="WPK3" s="80"/>
      <c r="WPL3" s="80"/>
      <c r="WPM3" s="80"/>
      <c r="WPN3" s="80"/>
      <c r="WPO3" s="80"/>
      <c r="WPP3" s="80"/>
      <c r="WPQ3" s="80"/>
      <c r="WPR3" s="80"/>
      <c r="WPS3" s="80"/>
      <c r="WPT3" s="80"/>
      <c r="WPU3" s="80"/>
      <c r="WPV3" s="80"/>
      <c r="WPW3" s="80"/>
      <c r="WPX3" s="80"/>
      <c r="WPY3" s="80"/>
      <c r="WPZ3" s="80"/>
      <c r="WQA3" s="80"/>
      <c r="WQB3" s="80"/>
      <c r="WQC3" s="80"/>
      <c r="WQD3" s="80"/>
      <c r="WQE3" s="80"/>
      <c r="WQF3" s="80"/>
      <c r="WQG3" s="80"/>
      <c r="WQH3" s="80"/>
      <c r="WQI3" s="80"/>
      <c r="WQJ3" s="80"/>
      <c r="WQK3" s="80"/>
      <c r="WQL3" s="80"/>
      <c r="WQM3" s="80"/>
      <c r="WQN3" s="80"/>
      <c r="WQO3" s="80"/>
      <c r="WQP3" s="80"/>
      <c r="WQQ3" s="80"/>
      <c r="WQR3" s="80"/>
      <c r="WQS3" s="80"/>
      <c r="WQT3" s="80"/>
      <c r="WQU3" s="80"/>
      <c r="WQV3" s="80"/>
      <c r="WQW3" s="80"/>
      <c r="WQX3" s="80"/>
      <c r="WQY3" s="80"/>
      <c r="WQZ3" s="80"/>
      <c r="WRA3" s="80"/>
      <c r="WRB3" s="80"/>
      <c r="WRC3" s="80"/>
      <c r="WRD3" s="80"/>
      <c r="WRE3" s="80"/>
      <c r="WRF3" s="80"/>
      <c r="WRG3" s="80"/>
      <c r="WRH3" s="80"/>
      <c r="WRI3" s="80"/>
      <c r="WRJ3" s="80"/>
      <c r="WRK3" s="80"/>
      <c r="WRL3" s="80"/>
      <c r="WRM3" s="80"/>
      <c r="WRN3" s="80"/>
      <c r="WRO3" s="80"/>
      <c r="WRP3" s="80"/>
      <c r="WRQ3" s="80"/>
      <c r="WRR3" s="80"/>
      <c r="WRS3" s="80"/>
      <c r="WRT3" s="80"/>
      <c r="WRU3" s="80"/>
      <c r="WRV3" s="80"/>
      <c r="WRW3" s="80"/>
      <c r="WRX3" s="80"/>
      <c r="WRY3" s="80"/>
      <c r="WRZ3" s="80"/>
      <c r="WSA3" s="80"/>
      <c r="WSB3" s="80"/>
      <c r="WSC3" s="80"/>
      <c r="WSD3" s="80"/>
      <c r="WSE3" s="80"/>
      <c r="WSF3" s="80"/>
      <c r="WSG3" s="80"/>
      <c r="WSH3" s="80"/>
      <c r="WSI3" s="80"/>
      <c r="WSJ3" s="80"/>
      <c r="WSK3" s="80"/>
      <c r="WSL3" s="80"/>
      <c r="WSM3" s="80"/>
      <c r="WSN3" s="80"/>
      <c r="WSO3" s="80"/>
      <c r="WSP3" s="80"/>
      <c r="WSQ3" s="80"/>
      <c r="WSR3" s="80"/>
      <c r="WSS3" s="80"/>
      <c r="WST3" s="80"/>
      <c r="WSU3" s="80"/>
      <c r="WSV3" s="80"/>
      <c r="WSW3" s="80"/>
      <c r="WSX3" s="80"/>
      <c r="WSY3" s="80"/>
      <c r="WSZ3" s="80"/>
      <c r="WTA3" s="80"/>
      <c r="WTB3" s="80"/>
      <c r="WTC3" s="80"/>
      <c r="WTD3" s="80"/>
      <c r="WTE3" s="80"/>
      <c r="WTF3" s="80"/>
      <c r="WTG3" s="80"/>
      <c r="WTH3" s="80"/>
      <c r="WTI3" s="80"/>
      <c r="WTJ3" s="80"/>
      <c r="WTK3" s="80"/>
      <c r="WTL3" s="80"/>
      <c r="WTM3" s="80"/>
      <c r="WTN3" s="80"/>
      <c r="WTO3" s="80"/>
      <c r="WTP3" s="80"/>
      <c r="WTQ3" s="80"/>
      <c r="WTR3" s="80"/>
      <c r="WTS3" s="80"/>
      <c r="WTT3" s="80"/>
      <c r="WTU3" s="80"/>
      <c r="WTV3" s="80"/>
      <c r="WTW3" s="80"/>
      <c r="WTX3" s="80"/>
      <c r="WTY3" s="80"/>
      <c r="WTZ3" s="80"/>
      <c r="WUA3" s="80"/>
      <c r="WUB3" s="80"/>
      <c r="WUC3" s="80"/>
      <c r="WUD3" s="80"/>
      <c r="WUE3" s="80"/>
      <c r="WUF3" s="80"/>
      <c r="WUG3" s="80"/>
      <c r="WUH3" s="80"/>
      <c r="WUI3" s="80"/>
      <c r="WUJ3" s="80"/>
      <c r="WUK3" s="80"/>
      <c r="WUL3" s="80"/>
      <c r="WUM3" s="80"/>
      <c r="WUN3" s="80"/>
      <c r="WUO3" s="80"/>
      <c r="WUP3" s="80"/>
      <c r="WUQ3" s="80"/>
      <c r="WUR3" s="80"/>
      <c r="WUS3" s="80"/>
      <c r="WUT3" s="80"/>
      <c r="WUU3" s="80"/>
      <c r="WUV3" s="80"/>
      <c r="WUW3" s="80"/>
      <c r="WUX3" s="80"/>
      <c r="WUY3" s="80"/>
      <c r="WUZ3" s="80"/>
      <c r="WVA3" s="80"/>
      <c r="WVB3" s="80"/>
      <c r="WVC3" s="80"/>
      <c r="WVD3" s="80"/>
      <c r="WVE3" s="80"/>
      <c r="WVF3" s="80"/>
      <c r="WVG3" s="80"/>
      <c r="WVH3" s="80"/>
      <c r="WVI3" s="80"/>
      <c r="WVJ3" s="80"/>
      <c r="WVK3" s="80"/>
      <c r="WVL3" s="80"/>
      <c r="WVM3" s="80"/>
      <c r="WVN3" s="80"/>
      <c r="WVO3" s="80"/>
      <c r="WVP3" s="80"/>
      <c r="WVQ3" s="80"/>
      <c r="WVR3" s="80"/>
      <c r="WVS3" s="80"/>
      <c r="WVT3" s="80"/>
      <c r="WVU3" s="80"/>
      <c r="WVV3" s="80"/>
      <c r="WVW3" s="80"/>
      <c r="WVX3" s="80"/>
      <c r="WVY3" s="80"/>
      <c r="WVZ3" s="80"/>
      <c r="WWA3" s="80"/>
      <c r="WWB3" s="80"/>
      <c r="WWC3" s="80"/>
      <c r="WWD3" s="80"/>
    </row>
    <row r="4" spans="1:16150" s="79" customFormat="1">
      <c r="A4" s="81" t="s">
        <v>447</v>
      </c>
      <c r="B4" s="82">
        <v>463490</v>
      </c>
      <c r="C4" s="83">
        <v>2327</v>
      </c>
      <c r="D4" s="83">
        <f t="shared" si="0"/>
        <v>2</v>
      </c>
      <c r="E4" s="208">
        <v>3</v>
      </c>
      <c r="F4" s="85">
        <v>110</v>
      </c>
      <c r="G4" s="85">
        <f t="shared" si="1"/>
        <v>4</v>
      </c>
      <c r="H4" s="211">
        <v>3</v>
      </c>
      <c r="I4" s="85">
        <v>38.5</v>
      </c>
      <c r="J4" s="85">
        <f t="shared" si="2"/>
        <v>5</v>
      </c>
      <c r="K4" s="211">
        <v>3</v>
      </c>
      <c r="L4" s="85">
        <v>954</v>
      </c>
      <c r="M4" s="85">
        <f t="shared" si="3"/>
        <v>3</v>
      </c>
      <c r="N4" s="211">
        <v>3</v>
      </c>
      <c r="O4" s="85">
        <v>48</v>
      </c>
      <c r="P4" s="85">
        <f t="shared" si="4"/>
        <v>7</v>
      </c>
      <c r="Q4" s="211">
        <v>2</v>
      </c>
      <c r="R4" s="83">
        <f t="shared" si="5"/>
        <v>1150.5</v>
      </c>
      <c r="S4" s="204">
        <f>VLOOKUP(A4,'PIVOT TABLES'!$A$46:$B$60,2,FALSE)</f>
        <v>141044.54999999999</v>
      </c>
      <c r="T4" s="207">
        <f t="shared" si="6"/>
        <v>122.5941329856584</v>
      </c>
      <c r="U4" s="83">
        <f t="shared" si="7"/>
        <v>14</v>
      </c>
      <c r="V4" s="83">
        <v>2</v>
      </c>
      <c r="W4" s="239">
        <f>$S4*($AK$4/100)</f>
        <v>7052.2275</v>
      </c>
      <c r="X4" s="239">
        <f>$S4*($AL$4/100)</f>
        <v>2115.6682499999997</v>
      </c>
      <c r="Y4" s="240">
        <f>$S4*($AM$4/100)</f>
        <v>112835.64</v>
      </c>
      <c r="Z4" s="240">
        <f>$S4*($AN$4/100)</f>
        <v>7052.2275</v>
      </c>
      <c r="AA4" s="240">
        <f>$S4*($AO$4/100)</f>
        <v>1410.4454999999998</v>
      </c>
      <c r="AB4" s="240">
        <f>$S4*($AP$4/100)</f>
        <v>5641.7819999999992</v>
      </c>
      <c r="AC4" s="240">
        <f>$S4*($AQ$4/100)</f>
        <v>2820.8909999999996</v>
      </c>
      <c r="AD4" s="241">
        <f>$S4*($AR$4/100)</f>
        <v>705.22274999999991</v>
      </c>
      <c r="AE4" s="242">
        <f>$S4*($AS$4/100)</f>
        <v>705.22274999999991</v>
      </c>
      <c r="AF4" s="242">
        <f>$S4*($AT$4/100)</f>
        <v>705.22274999999991</v>
      </c>
      <c r="AG4" s="242">
        <f>$S4*($AU$4/100)</f>
        <v>0</v>
      </c>
      <c r="AH4" s="224"/>
      <c r="AI4" s="224"/>
      <c r="AJ4" s="224" t="str">
        <f>'Staff % Analysis'!B15</f>
        <v>YWCA Western MA</v>
      </c>
      <c r="AK4" s="231">
        <f>'Staff % Analysis'!C15</f>
        <v>5</v>
      </c>
      <c r="AL4" s="231">
        <f>'Staff % Analysis'!D15</f>
        <v>1.5</v>
      </c>
      <c r="AM4" s="231">
        <f>'Staff % Analysis'!E15</f>
        <v>80</v>
      </c>
      <c r="AN4" s="231">
        <f>'Staff % Analysis'!F15</f>
        <v>5</v>
      </c>
      <c r="AO4" s="231">
        <f>'Staff % Analysis'!G15</f>
        <v>1</v>
      </c>
      <c r="AP4" s="231">
        <f>'Staff % Analysis'!H15</f>
        <v>4</v>
      </c>
      <c r="AQ4" s="231">
        <f>'Staff % Analysis'!I15</f>
        <v>2</v>
      </c>
      <c r="AR4" s="231">
        <f>'Staff % Analysis'!J15</f>
        <v>0.5</v>
      </c>
      <c r="AS4" s="231">
        <f>'Staff % Analysis'!K15</f>
        <v>0.5</v>
      </c>
      <c r="AT4" s="231">
        <f>'Staff % Analysis'!L15</f>
        <v>0.5</v>
      </c>
      <c r="AU4" s="231">
        <f>'Staff % Analysis'!M15</f>
        <v>0</v>
      </c>
      <c r="AV4" s="231">
        <f>'Staff % Analysis'!N15</f>
        <v>100</v>
      </c>
      <c r="AW4" s="224">
        <f>'Staff % Analysis'!O15</f>
        <v>0</v>
      </c>
      <c r="AX4" s="224">
        <f>'Staff % Analysis'!P15</f>
        <v>0</v>
      </c>
      <c r="AY4" s="224">
        <f>'Staff % Analysis'!Q15</f>
        <v>0</v>
      </c>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c r="NS4" s="80"/>
      <c r="NT4" s="80"/>
      <c r="NU4" s="80"/>
      <c r="NV4" s="80"/>
      <c r="NW4" s="80"/>
      <c r="NX4" s="80"/>
      <c r="NY4" s="80"/>
      <c r="NZ4" s="80"/>
      <c r="OA4" s="80"/>
      <c r="OB4" s="80"/>
      <c r="OC4" s="80"/>
      <c r="OD4" s="80"/>
      <c r="OE4" s="80"/>
      <c r="OF4" s="80"/>
      <c r="OG4" s="80"/>
      <c r="OH4" s="80"/>
      <c r="OI4" s="80"/>
      <c r="OJ4" s="80"/>
      <c r="OK4" s="80"/>
      <c r="OL4" s="80"/>
      <c r="OM4" s="80"/>
      <c r="ON4" s="80"/>
      <c r="OO4" s="80"/>
      <c r="OP4" s="80"/>
      <c r="OQ4" s="80"/>
      <c r="OR4" s="80"/>
      <c r="OS4" s="80"/>
      <c r="OT4" s="80"/>
      <c r="OU4" s="80"/>
      <c r="OV4" s="80"/>
      <c r="OW4" s="80"/>
      <c r="OX4" s="80"/>
      <c r="OY4" s="80"/>
      <c r="OZ4" s="80"/>
      <c r="PA4" s="80"/>
      <c r="PB4" s="80"/>
      <c r="PC4" s="80"/>
      <c r="PD4" s="80"/>
      <c r="PE4" s="80"/>
      <c r="PF4" s="80"/>
      <c r="PG4" s="80"/>
      <c r="PH4" s="80"/>
      <c r="PI4" s="80"/>
      <c r="PJ4" s="80"/>
      <c r="PK4" s="80"/>
      <c r="PL4" s="80"/>
      <c r="PM4" s="80"/>
      <c r="PN4" s="80"/>
      <c r="PO4" s="80"/>
      <c r="PP4" s="80"/>
      <c r="PQ4" s="80"/>
      <c r="PR4" s="80"/>
      <c r="PS4" s="80"/>
      <c r="PT4" s="80"/>
      <c r="PU4" s="80"/>
      <c r="PV4" s="80"/>
      <c r="PW4" s="80"/>
      <c r="PX4" s="80"/>
      <c r="PY4" s="80"/>
      <c r="PZ4" s="80"/>
      <c r="QA4" s="80"/>
      <c r="QB4" s="80"/>
      <c r="QC4" s="80"/>
      <c r="QD4" s="80"/>
      <c r="QE4" s="80"/>
      <c r="QF4" s="80"/>
      <c r="QG4" s="80"/>
      <c r="QH4" s="80"/>
      <c r="QI4" s="80"/>
      <c r="QJ4" s="80"/>
      <c r="QK4" s="80"/>
      <c r="QL4" s="80"/>
      <c r="QM4" s="80"/>
      <c r="QN4" s="80"/>
      <c r="QO4" s="80"/>
      <c r="QP4" s="80"/>
      <c r="QQ4" s="80"/>
      <c r="QR4" s="80"/>
      <c r="QS4" s="80"/>
      <c r="QT4" s="80"/>
      <c r="QU4" s="80"/>
      <c r="QV4" s="80"/>
      <c r="QW4" s="80"/>
      <c r="QX4" s="80"/>
      <c r="QY4" s="80"/>
      <c r="QZ4" s="80"/>
      <c r="RA4" s="80"/>
      <c r="RB4" s="80"/>
      <c r="RC4" s="80"/>
      <c r="RD4" s="80"/>
      <c r="RE4" s="80"/>
      <c r="RF4" s="80"/>
      <c r="RG4" s="80"/>
      <c r="RH4" s="80"/>
      <c r="RI4" s="80"/>
      <c r="RJ4" s="80"/>
      <c r="RK4" s="80"/>
      <c r="RL4" s="80"/>
      <c r="RM4" s="80"/>
      <c r="RN4" s="80"/>
      <c r="RO4" s="80"/>
      <c r="RP4" s="80"/>
      <c r="RQ4" s="80"/>
      <c r="RR4" s="80"/>
      <c r="RS4" s="80"/>
      <c r="RT4" s="80"/>
      <c r="RU4" s="80"/>
      <c r="RV4" s="80"/>
      <c r="RW4" s="80"/>
      <c r="RX4" s="80"/>
      <c r="RY4" s="80"/>
      <c r="RZ4" s="80"/>
      <c r="SA4" s="80"/>
      <c r="SB4" s="80"/>
      <c r="SC4" s="80"/>
      <c r="SD4" s="80"/>
      <c r="SE4" s="80"/>
      <c r="SF4" s="80"/>
      <c r="SG4" s="80"/>
      <c r="SH4" s="80"/>
      <c r="SI4" s="80"/>
      <c r="SJ4" s="80"/>
      <c r="SK4" s="80"/>
      <c r="SL4" s="80"/>
      <c r="SM4" s="80"/>
      <c r="SN4" s="80"/>
      <c r="SO4" s="80"/>
      <c r="SP4" s="80"/>
      <c r="SQ4" s="80"/>
      <c r="SR4" s="80"/>
      <c r="SS4" s="80"/>
      <c r="ST4" s="80"/>
      <c r="SU4" s="80"/>
      <c r="SV4" s="80"/>
      <c r="SW4" s="80"/>
      <c r="SX4" s="80"/>
      <c r="SY4" s="80"/>
      <c r="SZ4" s="80"/>
      <c r="TA4" s="80"/>
      <c r="TB4" s="80"/>
      <c r="TC4" s="80"/>
      <c r="TD4" s="80"/>
      <c r="TE4" s="80"/>
      <c r="TF4" s="80"/>
      <c r="TG4" s="80"/>
      <c r="TH4" s="80"/>
      <c r="TI4" s="80"/>
      <c r="TJ4" s="80"/>
      <c r="TK4" s="80"/>
      <c r="TL4" s="80"/>
      <c r="TM4" s="80"/>
      <c r="TN4" s="80"/>
      <c r="TO4" s="80"/>
      <c r="TP4" s="80"/>
      <c r="TQ4" s="80"/>
      <c r="TR4" s="80"/>
      <c r="TS4" s="80"/>
      <c r="TT4" s="80"/>
      <c r="TU4" s="80"/>
      <c r="TV4" s="80"/>
      <c r="TW4" s="80"/>
      <c r="TX4" s="80"/>
      <c r="TY4" s="80"/>
      <c r="TZ4" s="80"/>
      <c r="UA4" s="80"/>
      <c r="UB4" s="80"/>
      <c r="UC4" s="80"/>
      <c r="UD4" s="80"/>
      <c r="UE4" s="80"/>
      <c r="UF4" s="80"/>
      <c r="UG4" s="80"/>
      <c r="UH4" s="80"/>
      <c r="UI4" s="80"/>
      <c r="UJ4" s="80"/>
      <c r="UK4" s="80"/>
      <c r="UL4" s="80"/>
      <c r="UM4" s="80"/>
      <c r="UN4" s="80"/>
      <c r="UO4" s="80"/>
      <c r="UP4" s="80"/>
      <c r="UQ4" s="80"/>
      <c r="UR4" s="80"/>
      <c r="US4" s="80"/>
      <c r="UT4" s="80"/>
      <c r="UU4" s="80"/>
      <c r="UV4" s="80"/>
      <c r="UW4" s="80"/>
      <c r="UX4" s="80"/>
      <c r="UY4" s="80"/>
      <c r="UZ4" s="80"/>
      <c r="VA4" s="80"/>
      <c r="VB4" s="80"/>
      <c r="VC4" s="80"/>
      <c r="VD4" s="80"/>
      <c r="VE4" s="80"/>
      <c r="VF4" s="80"/>
      <c r="VG4" s="80"/>
      <c r="VH4" s="80"/>
      <c r="VI4" s="80"/>
      <c r="VJ4" s="80"/>
      <c r="VK4" s="80"/>
      <c r="VL4" s="80"/>
      <c r="VM4" s="80"/>
      <c r="VN4" s="80"/>
      <c r="VO4" s="80"/>
      <c r="VP4" s="80"/>
      <c r="VQ4" s="80"/>
      <c r="VR4" s="80"/>
      <c r="VS4" s="80"/>
      <c r="VT4" s="80"/>
      <c r="VU4" s="80"/>
      <c r="VV4" s="80"/>
      <c r="VW4" s="80"/>
      <c r="VX4" s="80"/>
      <c r="VY4" s="80"/>
      <c r="VZ4" s="80"/>
      <c r="WA4" s="80"/>
      <c r="WB4" s="80"/>
      <c r="WC4" s="80"/>
      <c r="WD4" s="80"/>
      <c r="WE4" s="80"/>
      <c r="WF4" s="80"/>
      <c r="WG4" s="80"/>
      <c r="WH4" s="80"/>
      <c r="WI4" s="80"/>
      <c r="WJ4" s="80"/>
      <c r="WK4" s="80"/>
      <c r="WL4" s="80"/>
      <c r="WM4" s="80"/>
      <c r="WN4" s="80"/>
      <c r="WO4" s="80"/>
      <c r="WP4" s="80"/>
      <c r="WQ4" s="80"/>
      <c r="WR4" s="80"/>
      <c r="WS4" s="80"/>
      <c r="WT4" s="80"/>
      <c r="WU4" s="80"/>
      <c r="WV4" s="80"/>
      <c r="WW4" s="80"/>
      <c r="WX4" s="80"/>
      <c r="WY4" s="80"/>
      <c r="WZ4" s="80"/>
      <c r="XA4" s="80"/>
      <c r="XB4" s="80"/>
      <c r="XC4" s="80"/>
      <c r="XD4" s="80"/>
      <c r="XE4" s="80"/>
      <c r="XF4" s="80"/>
      <c r="XG4" s="80"/>
      <c r="XH4" s="80"/>
      <c r="XI4" s="80"/>
      <c r="XJ4" s="80"/>
      <c r="XK4" s="80"/>
      <c r="XL4" s="80"/>
      <c r="XM4" s="80"/>
      <c r="XN4" s="80"/>
      <c r="XO4" s="80"/>
      <c r="XP4" s="80"/>
      <c r="XQ4" s="80"/>
      <c r="XR4" s="80"/>
      <c r="XS4" s="80"/>
      <c r="XT4" s="80"/>
      <c r="XU4" s="80"/>
      <c r="XV4" s="80"/>
      <c r="XW4" s="80"/>
      <c r="XX4" s="80"/>
      <c r="XY4" s="80"/>
      <c r="XZ4" s="80"/>
      <c r="YA4" s="80"/>
      <c r="YB4" s="80"/>
      <c r="YC4" s="80"/>
      <c r="YD4" s="80"/>
      <c r="YE4" s="80"/>
      <c r="YF4" s="80"/>
      <c r="YG4" s="80"/>
      <c r="YH4" s="80"/>
      <c r="YI4" s="80"/>
      <c r="YJ4" s="80"/>
      <c r="YK4" s="80"/>
      <c r="YL4" s="80"/>
      <c r="YM4" s="80"/>
      <c r="YN4" s="80"/>
      <c r="YO4" s="80"/>
      <c r="YP4" s="80"/>
      <c r="YQ4" s="80"/>
      <c r="YR4" s="80"/>
      <c r="YS4" s="80"/>
      <c r="YT4" s="80"/>
      <c r="YU4" s="80"/>
      <c r="YV4" s="80"/>
      <c r="YW4" s="80"/>
      <c r="YX4" s="80"/>
      <c r="YY4" s="80"/>
      <c r="YZ4" s="80"/>
      <c r="ZA4" s="80"/>
      <c r="ZB4" s="80"/>
      <c r="ZC4" s="80"/>
      <c r="ZD4" s="80"/>
      <c r="ZE4" s="80"/>
      <c r="ZF4" s="80"/>
      <c r="ZG4" s="80"/>
      <c r="ZH4" s="80"/>
      <c r="ZI4" s="80"/>
      <c r="ZJ4" s="80"/>
      <c r="ZK4" s="80"/>
      <c r="ZL4" s="80"/>
      <c r="ZM4" s="80"/>
      <c r="ZN4" s="80"/>
      <c r="ZO4" s="80"/>
      <c r="ZP4" s="80"/>
      <c r="ZQ4" s="80"/>
      <c r="ZR4" s="80"/>
      <c r="ZS4" s="80"/>
      <c r="ZT4" s="80"/>
      <c r="ZU4" s="80"/>
      <c r="ZV4" s="80"/>
      <c r="ZW4" s="80"/>
      <c r="ZX4" s="80"/>
      <c r="ZY4" s="80"/>
      <c r="ZZ4" s="80"/>
      <c r="AAA4" s="80"/>
      <c r="AAB4" s="80"/>
      <c r="AAC4" s="80"/>
      <c r="AAD4" s="80"/>
      <c r="AAE4" s="80"/>
      <c r="AAF4" s="80"/>
      <c r="AAG4" s="80"/>
      <c r="AAH4" s="80"/>
      <c r="AAI4" s="80"/>
      <c r="AAJ4" s="80"/>
      <c r="AAK4" s="80"/>
      <c r="AAL4" s="80"/>
      <c r="AAM4" s="80"/>
      <c r="AAN4" s="80"/>
      <c r="AAO4" s="80"/>
      <c r="AAP4" s="80"/>
      <c r="AAQ4" s="80"/>
      <c r="AAR4" s="80"/>
      <c r="AAS4" s="80"/>
      <c r="AAT4" s="80"/>
      <c r="AAU4" s="80"/>
      <c r="AAV4" s="80"/>
      <c r="AAW4" s="80"/>
      <c r="AAX4" s="80"/>
      <c r="AAY4" s="80"/>
      <c r="AAZ4" s="80"/>
      <c r="ABA4" s="80"/>
      <c r="ABB4" s="80"/>
      <c r="ABC4" s="80"/>
      <c r="ABD4" s="80"/>
      <c r="ABE4" s="80"/>
      <c r="ABF4" s="80"/>
      <c r="ABG4" s="80"/>
      <c r="ABH4" s="80"/>
      <c r="ABI4" s="80"/>
      <c r="ABJ4" s="80"/>
      <c r="ABK4" s="80"/>
      <c r="ABL4" s="80"/>
      <c r="ABM4" s="80"/>
      <c r="ABN4" s="80"/>
      <c r="ABO4" s="80"/>
      <c r="ABP4" s="80"/>
      <c r="ABQ4" s="80"/>
      <c r="ABR4" s="80"/>
      <c r="ABS4" s="80"/>
      <c r="ABT4" s="80"/>
      <c r="ABU4" s="80"/>
      <c r="ABV4" s="80"/>
      <c r="ABW4" s="80"/>
      <c r="ABX4" s="80"/>
      <c r="ABY4" s="80"/>
      <c r="ABZ4" s="80"/>
      <c r="ACA4" s="80"/>
      <c r="ACB4" s="80"/>
      <c r="ACC4" s="80"/>
      <c r="ACD4" s="80"/>
      <c r="ACE4" s="80"/>
      <c r="ACF4" s="80"/>
      <c r="ACG4" s="80"/>
      <c r="ACH4" s="80"/>
      <c r="ACI4" s="80"/>
      <c r="ACJ4" s="80"/>
      <c r="ACK4" s="80"/>
      <c r="ACL4" s="80"/>
      <c r="ACM4" s="80"/>
      <c r="ACN4" s="80"/>
      <c r="ACO4" s="80"/>
      <c r="ACP4" s="80"/>
      <c r="ACQ4" s="80"/>
      <c r="ACR4" s="80"/>
      <c r="ACS4" s="80"/>
      <c r="ACT4" s="80"/>
      <c r="ACU4" s="80"/>
      <c r="ACV4" s="80"/>
      <c r="ACW4" s="80"/>
      <c r="ACX4" s="80"/>
      <c r="ACY4" s="80"/>
      <c r="ACZ4" s="80"/>
      <c r="ADA4" s="80"/>
      <c r="ADB4" s="80"/>
      <c r="ADC4" s="80"/>
      <c r="ADD4" s="80"/>
      <c r="ADE4" s="80"/>
      <c r="ADF4" s="80"/>
      <c r="ADG4" s="80"/>
      <c r="ADH4" s="80"/>
      <c r="ADI4" s="80"/>
      <c r="ADJ4" s="80"/>
      <c r="ADK4" s="80"/>
      <c r="ADL4" s="80"/>
      <c r="ADM4" s="80"/>
      <c r="ADN4" s="80"/>
      <c r="ADO4" s="80"/>
      <c r="ADP4" s="80"/>
      <c r="ADQ4" s="80"/>
      <c r="ADR4" s="80"/>
      <c r="ADS4" s="80"/>
      <c r="ADT4" s="80"/>
      <c r="ADU4" s="80"/>
      <c r="ADV4" s="80"/>
      <c r="ADW4" s="80"/>
      <c r="ADX4" s="80"/>
      <c r="ADY4" s="80"/>
      <c r="ADZ4" s="80"/>
      <c r="AEA4" s="80"/>
      <c r="AEB4" s="80"/>
      <c r="AEC4" s="80"/>
      <c r="AED4" s="80"/>
      <c r="AEE4" s="80"/>
      <c r="AEF4" s="80"/>
      <c r="AEG4" s="80"/>
      <c r="AEH4" s="80"/>
      <c r="AEI4" s="80"/>
      <c r="AEJ4" s="80"/>
      <c r="AEK4" s="80"/>
      <c r="AEL4" s="80"/>
      <c r="AEM4" s="80"/>
      <c r="AEN4" s="80"/>
      <c r="AEO4" s="80"/>
      <c r="AEP4" s="80"/>
      <c r="AEQ4" s="80"/>
      <c r="AER4" s="80"/>
      <c r="AES4" s="80"/>
      <c r="AET4" s="80"/>
      <c r="AEU4" s="80"/>
      <c r="AEV4" s="80"/>
      <c r="AEW4" s="80"/>
      <c r="AEX4" s="80"/>
      <c r="AEY4" s="80"/>
      <c r="AEZ4" s="80"/>
      <c r="AFA4" s="80"/>
      <c r="AFB4" s="80"/>
      <c r="AFC4" s="80"/>
      <c r="AFD4" s="80"/>
      <c r="AFE4" s="80"/>
      <c r="AFF4" s="80"/>
      <c r="AFG4" s="80"/>
      <c r="AFH4" s="80"/>
      <c r="AFI4" s="80"/>
      <c r="AFJ4" s="80"/>
      <c r="AFK4" s="80"/>
      <c r="AFL4" s="80"/>
      <c r="AFM4" s="80"/>
      <c r="AFN4" s="80"/>
      <c r="AFO4" s="80"/>
      <c r="AFP4" s="80"/>
      <c r="AFQ4" s="80"/>
      <c r="AFR4" s="80"/>
      <c r="AFS4" s="80"/>
      <c r="AFT4" s="80"/>
      <c r="AFU4" s="80"/>
      <c r="AFV4" s="80"/>
      <c r="AFW4" s="80"/>
      <c r="AFX4" s="80"/>
      <c r="AFY4" s="80"/>
      <c r="AFZ4" s="80"/>
      <c r="AGA4" s="80"/>
      <c r="AGB4" s="80"/>
      <c r="AGC4" s="80"/>
      <c r="AGD4" s="80"/>
      <c r="AGE4" s="80"/>
      <c r="AGF4" s="80"/>
      <c r="AGG4" s="80"/>
      <c r="AGH4" s="80"/>
      <c r="AGI4" s="80"/>
      <c r="AGJ4" s="80"/>
      <c r="AGK4" s="80"/>
      <c r="AGL4" s="80"/>
      <c r="AGM4" s="80"/>
      <c r="AGN4" s="80"/>
      <c r="AGO4" s="80"/>
      <c r="AGP4" s="80"/>
      <c r="AGQ4" s="80"/>
      <c r="AGR4" s="80"/>
      <c r="AGS4" s="80"/>
      <c r="AGT4" s="80"/>
      <c r="AGU4" s="80"/>
      <c r="AGV4" s="80"/>
      <c r="AGW4" s="80"/>
      <c r="AGX4" s="80"/>
      <c r="AGY4" s="80"/>
      <c r="AGZ4" s="80"/>
      <c r="AHA4" s="80"/>
      <c r="AHB4" s="80"/>
      <c r="AHC4" s="80"/>
      <c r="AHD4" s="80"/>
      <c r="AHE4" s="80"/>
      <c r="AHF4" s="80"/>
      <c r="AHG4" s="80"/>
      <c r="AHH4" s="80"/>
      <c r="AHI4" s="80"/>
      <c r="AHJ4" s="80"/>
      <c r="AHK4" s="80"/>
      <c r="AHL4" s="80"/>
      <c r="AHM4" s="80"/>
      <c r="AHN4" s="80"/>
      <c r="AHO4" s="80"/>
      <c r="AHP4" s="80"/>
      <c r="AHQ4" s="80"/>
      <c r="AHR4" s="80"/>
      <c r="AHS4" s="80"/>
      <c r="AHT4" s="80"/>
      <c r="AHU4" s="80"/>
      <c r="AHV4" s="80"/>
      <c r="AHW4" s="80"/>
      <c r="AHX4" s="80"/>
      <c r="AHY4" s="80"/>
      <c r="AHZ4" s="80"/>
      <c r="AIA4" s="80"/>
      <c r="AIB4" s="80"/>
      <c r="AIC4" s="80"/>
      <c r="AID4" s="80"/>
      <c r="AIE4" s="80"/>
      <c r="AIF4" s="80"/>
      <c r="AIG4" s="80"/>
      <c r="AIH4" s="80"/>
      <c r="AII4" s="80"/>
      <c r="AIJ4" s="80"/>
      <c r="AIK4" s="80"/>
      <c r="AIL4" s="80"/>
      <c r="AIM4" s="80"/>
      <c r="AIN4" s="80"/>
      <c r="AIO4" s="80"/>
      <c r="AIP4" s="80"/>
      <c r="AIQ4" s="80"/>
      <c r="AIR4" s="80"/>
      <c r="AIS4" s="80"/>
      <c r="AIT4" s="80"/>
      <c r="AIU4" s="80"/>
      <c r="AIV4" s="80"/>
      <c r="AIW4" s="80"/>
      <c r="AIX4" s="80"/>
      <c r="AIY4" s="80"/>
      <c r="AIZ4" s="80"/>
      <c r="AJA4" s="80"/>
      <c r="AJB4" s="80"/>
      <c r="AJC4" s="80"/>
      <c r="AJD4" s="80"/>
      <c r="AJE4" s="80"/>
      <c r="AJF4" s="80"/>
      <c r="AJG4" s="80"/>
      <c r="AJH4" s="80"/>
      <c r="AJI4" s="80"/>
      <c r="AJJ4" s="80"/>
      <c r="AJK4" s="80"/>
      <c r="AJL4" s="80"/>
      <c r="AJM4" s="80"/>
      <c r="AJN4" s="80"/>
      <c r="AJO4" s="80"/>
      <c r="AJP4" s="80"/>
      <c r="AJQ4" s="80"/>
      <c r="AJR4" s="80"/>
      <c r="AJS4" s="80"/>
      <c r="AJT4" s="80"/>
      <c r="AJU4" s="80"/>
      <c r="AJV4" s="80"/>
      <c r="AJW4" s="80"/>
      <c r="AJX4" s="80"/>
      <c r="AJY4" s="80"/>
      <c r="AJZ4" s="80"/>
      <c r="AKA4" s="80"/>
      <c r="AKB4" s="80"/>
      <c r="AKC4" s="80"/>
      <c r="AKD4" s="80"/>
      <c r="AKE4" s="80"/>
      <c r="AKF4" s="80"/>
      <c r="AKG4" s="80"/>
      <c r="AKH4" s="80"/>
      <c r="AKI4" s="80"/>
      <c r="AKJ4" s="80"/>
      <c r="AKK4" s="80"/>
      <c r="AKL4" s="80"/>
      <c r="AKM4" s="80"/>
      <c r="AKN4" s="80"/>
      <c r="AKO4" s="80"/>
      <c r="AKP4" s="80"/>
      <c r="AKQ4" s="80"/>
      <c r="AKR4" s="80"/>
      <c r="AKS4" s="80"/>
      <c r="AKT4" s="80"/>
      <c r="AKU4" s="80"/>
      <c r="AKV4" s="80"/>
      <c r="AKW4" s="80"/>
      <c r="AKX4" s="80"/>
      <c r="AKY4" s="80"/>
      <c r="AKZ4" s="80"/>
      <c r="ALA4" s="80"/>
      <c r="ALB4" s="80"/>
      <c r="ALC4" s="80"/>
      <c r="ALD4" s="80"/>
      <c r="ALE4" s="80"/>
      <c r="ALF4" s="80"/>
      <c r="ALG4" s="80"/>
      <c r="ALH4" s="80"/>
      <c r="ALI4" s="80"/>
      <c r="ALJ4" s="80"/>
      <c r="ALK4" s="80"/>
      <c r="ALL4" s="80"/>
      <c r="ALM4" s="80"/>
      <c r="ALN4" s="80"/>
      <c r="ALO4" s="80"/>
      <c r="ALP4" s="80"/>
      <c r="ALQ4" s="80"/>
      <c r="ALR4" s="80"/>
      <c r="ALS4" s="80"/>
      <c r="ALT4" s="80"/>
      <c r="ALU4" s="80"/>
      <c r="ALV4" s="80"/>
      <c r="ALW4" s="80"/>
      <c r="ALX4" s="80"/>
      <c r="ALY4" s="80"/>
      <c r="ALZ4" s="80"/>
      <c r="AMA4" s="80"/>
      <c r="AMB4" s="80"/>
      <c r="AMC4" s="80"/>
      <c r="AMD4" s="80"/>
      <c r="AME4" s="80"/>
      <c r="AMF4" s="80"/>
      <c r="AMG4" s="80"/>
      <c r="AMH4" s="80"/>
      <c r="AMI4" s="80"/>
      <c r="AMJ4" s="80"/>
      <c r="AMK4" s="80"/>
      <c r="AML4" s="80"/>
      <c r="AMM4" s="80"/>
      <c r="AMN4" s="80"/>
      <c r="AMO4" s="80"/>
      <c r="AMP4" s="80"/>
      <c r="AMQ4" s="80"/>
      <c r="AMR4" s="80"/>
      <c r="AMS4" s="80"/>
      <c r="AMT4" s="80"/>
      <c r="AMU4" s="80"/>
      <c r="AMV4" s="80"/>
      <c r="AMW4" s="80"/>
      <c r="AMX4" s="80"/>
      <c r="AMY4" s="80"/>
      <c r="AMZ4" s="80"/>
      <c r="ANA4" s="80"/>
      <c r="ANB4" s="80"/>
      <c r="ANC4" s="80"/>
      <c r="AND4" s="80"/>
      <c r="ANE4" s="80"/>
      <c r="ANF4" s="80"/>
      <c r="ANG4" s="80"/>
      <c r="ANH4" s="80"/>
      <c r="ANI4" s="80"/>
      <c r="ANJ4" s="80"/>
      <c r="ANK4" s="80"/>
      <c r="ANL4" s="80"/>
      <c r="ANM4" s="80"/>
      <c r="ANN4" s="80"/>
      <c r="ANO4" s="80"/>
      <c r="ANP4" s="80"/>
      <c r="ANQ4" s="80"/>
      <c r="ANR4" s="80"/>
      <c r="ANS4" s="80"/>
      <c r="ANT4" s="80"/>
      <c r="ANU4" s="80"/>
      <c r="ANV4" s="80"/>
      <c r="ANW4" s="80"/>
      <c r="ANX4" s="80"/>
      <c r="ANY4" s="80"/>
      <c r="ANZ4" s="80"/>
      <c r="AOA4" s="80"/>
      <c r="AOB4" s="80"/>
      <c r="AOC4" s="80"/>
      <c r="AOD4" s="80"/>
      <c r="AOE4" s="80"/>
      <c r="AOF4" s="80"/>
      <c r="AOG4" s="80"/>
      <c r="AOH4" s="80"/>
      <c r="AOI4" s="80"/>
      <c r="AOJ4" s="80"/>
      <c r="AOK4" s="80"/>
      <c r="AOL4" s="80"/>
      <c r="AOM4" s="80"/>
      <c r="AON4" s="80"/>
      <c r="AOO4" s="80"/>
      <c r="AOP4" s="80"/>
      <c r="AOQ4" s="80"/>
      <c r="AOR4" s="80"/>
      <c r="AOS4" s="80"/>
      <c r="AOT4" s="80"/>
      <c r="AOU4" s="80"/>
      <c r="AOV4" s="80"/>
      <c r="AOW4" s="80"/>
      <c r="AOX4" s="80"/>
      <c r="AOY4" s="80"/>
      <c r="AOZ4" s="80"/>
      <c r="APA4" s="80"/>
      <c r="APB4" s="80"/>
      <c r="APC4" s="80"/>
      <c r="APD4" s="80"/>
      <c r="APE4" s="80"/>
      <c r="APF4" s="80"/>
      <c r="APG4" s="80"/>
      <c r="APH4" s="80"/>
      <c r="API4" s="80"/>
      <c r="APJ4" s="80"/>
      <c r="APK4" s="80"/>
      <c r="APL4" s="80"/>
      <c r="APM4" s="80"/>
      <c r="APN4" s="80"/>
      <c r="APO4" s="80"/>
      <c r="APP4" s="80"/>
      <c r="APQ4" s="80"/>
      <c r="APR4" s="80"/>
      <c r="APS4" s="80"/>
      <c r="APT4" s="80"/>
      <c r="APU4" s="80"/>
      <c r="APV4" s="80"/>
      <c r="APW4" s="80"/>
      <c r="APX4" s="80"/>
      <c r="APY4" s="80"/>
      <c r="APZ4" s="80"/>
      <c r="AQA4" s="80"/>
      <c r="AQB4" s="80"/>
      <c r="AQC4" s="80"/>
      <c r="AQD4" s="80"/>
      <c r="AQE4" s="80"/>
      <c r="AQF4" s="80"/>
      <c r="AQG4" s="80"/>
      <c r="AQH4" s="80"/>
      <c r="AQI4" s="80"/>
      <c r="AQJ4" s="80"/>
      <c r="AQK4" s="80"/>
      <c r="AQL4" s="80"/>
      <c r="AQM4" s="80"/>
      <c r="AQN4" s="80"/>
      <c r="AQO4" s="80"/>
      <c r="AQP4" s="80"/>
      <c r="AQQ4" s="80"/>
      <c r="AQR4" s="80"/>
      <c r="AQS4" s="80"/>
      <c r="AQT4" s="80"/>
      <c r="AQU4" s="80"/>
      <c r="AQV4" s="80"/>
      <c r="AQW4" s="80"/>
      <c r="AQX4" s="80"/>
      <c r="AQY4" s="80"/>
      <c r="AQZ4" s="80"/>
      <c r="ARA4" s="80"/>
      <c r="ARB4" s="80"/>
      <c r="ARC4" s="80"/>
      <c r="ARD4" s="80"/>
      <c r="ARE4" s="80"/>
      <c r="ARF4" s="80"/>
      <c r="ARG4" s="80"/>
      <c r="ARH4" s="80"/>
      <c r="ARI4" s="80"/>
      <c r="ARJ4" s="80"/>
      <c r="ARK4" s="80"/>
      <c r="ARL4" s="80"/>
      <c r="ARM4" s="80"/>
      <c r="ARN4" s="80"/>
      <c r="ARO4" s="80"/>
      <c r="ARP4" s="80"/>
      <c r="ARQ4" s="80"/>
      <c r="ARR4" s="80"/>
      <c r="ARS4" s="80"/>
      <c r="ART4" s="80"/>
      <c r="ARU4" s="80"/>
      <c r="ARV4" s="80"/>
      <c r="ARW4" s="80"/>
      <c r="ARX4" s="80"/>
      <c r="ARY4" s="80"/>
      <c r="ARZ4" s="80"/>
      <c r="ASA4" s="80"/>
      <c r="ASB4" s="80"/>
      <c r="ASC4" s="80"/>
      <c r="ASD4" s="80"/>
      <c r="ASE4" s="80"/>
      <c r="ASF4" s="80"/>
      <c r="ASG4" s="80"/>
      <c r="ASH4" s="80"/>
      <c r="ASI4" s="80"/>
      <c r="ASJ4" s="80"/>
      <c r="ASK4" s="80"/>
      <c r="ASL4" s="80"/>
      <c r="ASM4" s="80"/>
      <c r="ASN4" s="80"/>
      <c r="ASO4" s="80"/>
      <c r="ASP4" s="80"/>
      <c r="ASQ4" s="80"/>
      <c r="ASR4" s="80"/>
      <c r="ASS4" s="80"/>
      <c r="AST4" s="80"/>
      <c r="ASU4" s="80"/>
      <c r="ASV4" s="80"/>
      <c r="ASW4" s="80"/>
      <c r="ASX4" s="80"/>
      <c r="ASY4" s="80"/>
      <c r="ASZ4" s="80"/>
      <c r="ATA4" s="80"/>
      <c r="ATB4" s="80"/>
      <c r="ATC4" s="80"/>
      <c r="ATD4" s="80"/>
      <c r="ATE4" s="80"/>
      <c r="ATF4" s="80"/>
      <c r="ATG4" s="80"/>
      <c r="ATH4" s="80"/>
      <c r="ATI4" s="80"/>
      <c r="ATJ4" s="80"/>
      <c r="ATK4" s="80"/>
      <c r="ATL4" s="80"/>
      <c r="ATM4" s="80"/>
      <c r="ATN4" s="80"/>
      <c r="ATO4" s="80"/>
      <c r="ATP4" s="80"/>
      <c r="ATQ4" s="80"/>
      <c r="ATR4" s="80"/>
      <c r="ATS4" s="80"/>
      <c r="ATT4" s="80"/>
      <c r="ATU4" s="80"/>
      <c r="ATV4" s="80"/>
      <c r="ATW4" s="80"/>
      <c r="ATX4" s="80"/>
      <c r="ATY4" s="80"/>
      <c r="ATZ4" s="80"/>
      <c r="AUA4" s="80"/>
      <c r="AUB4" s="80"/>
      <c r="AUC4" s="80"/>
      <c r="AUD4" s="80"/>
      <c r="AUE4" s="80"/>
      <c r="AUF4" s="80"/>
      <c r="AUG4" s="80"/>
      <c r="AUH4" s="80"/>
      <c r="AUI4" s="80"/>
      <c r="AUJ4" s="80"/>
      <c r="AUK4" s="80"/>
      <c r="AUL4" s="80"/>
      <c r="AUM4" s="80"/>
      <c r="AUN4" s="80"/>
      <c r="AUO4" s="80"/>
      <c r="AUP4" s="80"/>
      <c r="AUQ4" s="80"/>
      <c r="AUR4" s="80"/>
      <c r="AUS4" s="80"/>
      <c r="AUT4" s="80"/>
      <c r="AUU4" s="80"/>
      <c r="AUV4" s="80"/>
      <c r="AUW4" s="80"/>
      <c r="AUX4" s="80"/>
      <c r="AUY4" s="80"/>
      <c r="AUZ4" s="80"/>
      <c r="AVA4" s="80"/>
      <c r="AVB4" s="80"/>
      <c r="AVC4" s="80"/>
      <c r="AVD4" s="80"/>
      <c r="AVE4" s="80"/>
      <c r="AVF4" s="80"/>
      <c r="AVG4" s="80"/>
      <c r="AVH4" s="80"/>
      <c r="AVI4" s="80"/>
      <c r="AVJ4" s="80"/>
      <c r="AVK4" s="80"/>
      <c r="AVL4" s="80"/>
      <c r="AVM4" s="80"/>
      <c r="AVN4" s="80"/>
      <c r="AVO4" s="80"/>
      <c r="AVP4" s="80"/>
      <c r="AVQ4" s="80"/>
      <c r="AVR4" s="80"/>
      <c r="AVS4" s="80"/>
      <c r="AVT4" s="80"/>
      <c r="AVU4" s="80"/>
      <c r="AVV4" s="80"/>
      <c r="AVW4" s="80"/>
      <c r="AVX4" s="80"/>
      <c r="AVY4" s="80"/>
      <c r="AVZ4" s="80"/>
      <c r="AWA4" s="80"/>
      <c r="AWB4" s="80"/>
      <c r="AWC4" s="80"/>
      <c r="AWD4" s="80"/>
      <c r="AWE4" s="80"/>
      <c r="AWF4" s="80"/>
      <c r="AWG4" s="80"/>
      <c r="AWH4" s="80"/>
      <c r="AWI4" s="80"/>
      <c r="AWJ4" s="80"/>
      <c r="AWK4" s="80"/>
      <c r="AWL4" s="80"/>
      <c r="AWM4" s="80"/>
      <c r="AWN4" s="80"/>
      <c r="AWO4" s="80"/>
      <c r="AWP4" s="80"/>
      <c r="AWQ4" s="80"/>
      <c r="AWR4" s="80"/>
      <c r="AWS4" s="80"/>
      <c r="AWT4" s="80"/>
      <c r="AWU4" s="80"/>
      <c r="AWV4" s="80"/>
      <c r="AWW4" s="80"/>
      <c r="AWX4" s="80"/>
      <c r="AWY4" s="80"/>
      <c r="AWZ4" s="80"/>
      <c r="AXA4" s="80"/>
      <c r="AXB4" s="80"/>
      <c r="AXC4" s="80"/>
      <c r="AXD4" s="80"/>
      <c r="AXE4" s="80"/>
      <c r="AXF4" s="80"/>
      <c r="AXG4" s="80"/>
      <c r="AXH4" s="80"/>
      <c r="AXI4" s="80"/>
      <c r="AXJ4" s="80"/>
      <c r="AXK4" s="80"/>
      <c r="AXL4" s="80"/>
      <c r="AXM4" s="80"/>
      <c r="AXN4" s="80"/>
      <c r="AXO4" s="80"/>
      <c r="AXP4" s="80"/>
      <c r="AXQ4" s="80"/>
      <c r="AXR4" s="80"/>
      <c r="AXS4" s="80"/>
      <c r="AXT4" s="80"/>
      <c r="AXU4" s="80"/>
      <c r="AXV4" s="80"/>
      <c r="AXW4" s="80"/>
      <c r="AXX4" s="80"/>
      <c r="AXY4" s="80"/>
      <c r="AXZ4" s="80"/>
      <c r="AYA4" s="80"/>
      <c r="AYB4" s="80"/>
      <c r="AYC4" s="80"/>
      <c r="AYD4" s="80"/>
      <c r="AYE4" s="80"/>
      <c r="AYF4" s="80"/>
      <c r="AYG4" s="80"/>
      <c r="AYH4" s="80"/>
      <c r="AYI4" s="80"/>
      <c r="AYJ4" s="80"/>
      <c r="AYK4" s="80"/>
      <c r="AYL4" s="80"/>
      <c r="AYM4" s="80"/>
      <c r="AYN4" s="80"/>
      <c r="AYO4" s="80"/>
      <c r="AYP4" s="80"/>
      <c r="AYQ4" s="80"/>
      <c r="AYR4" s="80"/>
      <c r="AYS4" s="80"/>
      <c r="AYT4" s="80"/>
      <c r="AYU4" s="80"/>
      <c r="AYV4" s="80"/>
      <c r="AYW4" s="80"/>
      <c r="AYX4" s="80"/>
      <c r="AYY4" s="80"/>
      <c r="AYZ4" s="80"/>
      <c r="AZA4" s="80"/>
      <c r="AZB4" s="80"/>
      <c r="AZC4" s="80"/>
      <c r="AZD4" s="80"/>
      <c r="AZE4" s="80"/>
      <c r="AZF4" s="80"/>
      <c r="AZG4" s="80"/>
      <c r="AZH4" s="80"/>
      <c r="AZI4" s="80"/>
      <c r="AZJ4" s="80"/>
      <c r="AZK4" s="80"/>
      <c r="AZL4" s="80"/>
      <c r="AZM4" s="80"/>
      <c r="AZN4" s="80"/>
      <c r="AZO4" s="80"/>
      <c r="AZP4" s="80"/>
      <c r="AZQ4" s="80"/>
      <c r="AZR4" s="80"/>
      <c r="AZS4" s="80"/>
      <c r="AZT4" s="80"/>
      <c r="AZU4" s="80"/>
      <c r="AZV4" s="80"/>
      <c r="AZW4" s="80"/>
      <c r="AZX4" s="80"/>
      <c r="AZY4" s="80"/>
      <c r="AZZ4" s="80"/>
      <c r="BAA4" s="80"/>
      <c r="BAB4" s="80"/>
      <c r="BAC4" s="80"/>
      <c r="BAD4" s="80"/>
      <c r="BAE4" s="80"/>
      <c r="BAF4" s="80"/>
      <c r="BAG4" s="80"/>
      <c r="BAH4" s="80"/>
      <c r="BAI4" s="80"/>
      <c r="BAJ4" s="80"/>
      <c r="BAK4" s="80"/>
      <c r="BAL4" s="80"/>
      <c r="BAM4" s="80"/>
      <c r="BAN4" s="80"/>
      <c r="BAO4" s="80"/>
      <c r="BAP4" s="80"/>
      <c r="BAQ4" s="80"/>
      <c r="BAR4" s="80"/>
      <c r="BAS4" s="80"/>
      <c r="BAT4" s="80"/>
      <c r="BAU4" s="80"/>
      <c r="BAV4" s="80"/>
      <c r="BAW4" s="80"/>
      <c r="BAX4" s="80"/>
      <c r="BAY4" s="80"/>
      <c r="BAZ4" s="80"/>
      <c r="BBA4" s="80"/>
      <c r="BBB4" s="80"/>
      <c r="BBC4" s="80"/>
      <c r="BBD4" s="80"/>
      <c r="BBE4" s="80"/>
      <c r="BBF4" s="80"/>
      <c r="BBG4" s="80"/>
      <c r="BBH4" s="80"/>
      <c r="BBI4" s="80"/>
      <c r="BBJ4" s="80"/>
      <c r="BBK4" s="80"/>
      <c r="BBL4" s="80"/>
      <c r="BBM4" s="80"/>
      <c r="BBN4" s="80"/>
      <c r="BBO4" s="80"/>
      <c r="BBP4" s="80"/>
      <c r="BBQ4" s="80"/>
      <c r="BBR4" s="80"/>
      <c r="BBS4" s="80"/>
      <c r="BBT4" s="80"/>
      <c r="BBU4" s="80"/>
      <c r="BBV4" s="80"/>
      <c r="BBW4" s="80"/>
      <c r="BBX4" s="80"/>
      <c r="BBY4" s="80"/>
      <c r="BBZ4" s="80"/>
      <c r="BCA4" s="80"/>
      <c r="BCB4" s="80"/>
      <c r="BCC4" s="80"/>
      <c r="BCD4" s="80"/>
      <c r="BCE4" s="80"/>
      <c r="BCF4" s="80"/>
      <c r="BCG4" s="80"/>
      <c r="BCH4" s="80"/>
      <c r="BCI4" s="80"/>
      <c r="BCJ4" s="80"/>
      <c r="BCK4" s="80"/>
      <c r="BCL4" s="80"/>
      <c r="BCM4" s="80"/>
      <c r="BCN4" s="80"/>
      <c r="BCO4" s="80"/>
      <c r="BCP4" s="80"/>
      <c r="BCQ4" s="80"/>
      <c r="BCR4" s="80"/>
      <c r="BCS4" s="80"/>
      <c r="BCT4" s="80"/>
      <c r="BCU4" s="80"/>
      <c r="BCV4" s="80"/>
      <c r="BCW4" s="80"/>
      <c r="BCX4" s="80"/>
      <c r="BCY4" s="80"/>
      <c r="BCZ4" s="80"/>
      <c r="BDA4" s="80"/>
      <c r="BDB4" s="80"/>
      <c r="BDC4" s="80"/>
      <c r="BDD4" s="80"/>
      <c r="BDE4" s="80"/>
      <c r="BDF4" s="80"/>
      <c r="BDG4" s="80"/>
      <c r="BDH4" s="80"/>
      <c r="BDI4" s="80"/>
      <c r="BDJ4" s="80"/>
      <c r="BDK4" s="80"/>
      <c r="BDL4" s="80"/>
      <c r="BDM4" s="80"/>
      <c r="BDN4" s="80"/>
      <c r="BDO4" s="80"/>
      <c r="BDP4" s="80"/>
      <c r="BDQ4" s="80"/>
      <c r="BDR4" s="80"/>
      <c r="BDS4" s="80"/>
      <c r="BDT4" s="80"/>
      <c r="BDU4" s="80"/>
      <c r="BDV4" s="80"/>
      <c r="BDW4" s="80"/>
      <c r="BDX4" s="80"/>
      <c r="BDY4" s="80"/>
      <c r="BDZ4" s="80"/>
      <c r="BEA4" s="80"/>
      <c r="BEB4" s="80"/>
      <c r="BEC4" s="80"/>
      <c r="BED4" s="80"/>
      <c r="BEE4" s="80"/>
      <c r="BEF4" s="80"/>
      <c r="BEG4" s="80"/>
      <c r="BEH4" s="80"/>
      <c r="BEI4" s="80"/>
      <c r="BEJ4" s="80"/>
      <c r="BEK4" s="80"/>
      <c r="BEL4" s="80"/>
      <c r="BEM4" s="80"/>
      <c r="BEN4" s="80"/>
      <c r="BEO4" s="80"/>
      <c r="BEP4" s="80"/>
      <c r="BEQ4" s="80"/>
      <c r="BER4" s="80"/>
      <c r="BES4" s="80"/>
      <c r="BET4" s="80"/>
      <c r="BEU4" s="80"/>
      <c r="BEV4" s="80"/>
      <c r="BEW4" s="80"/>
      <c r="BEX4" s="80"/>
      <c r="BEY4" s="80"/>
      <c r="BEZ4" s="80"/>
      <c r="BFA4" s="80"/>
      <c r="BFB4" s="80"/>
      <c r="BFC4" s="80"/>
      <c r="BFD4" s="80"/>
      <c r="BFE4" s="80"/>
      <c r="BFF4" s="80"/>
      <c r="BFG4" s="80"/>
      <c r="BFH4" s="80"/>
      <c r="BFI4" s="80"/>
      <c r="BFJ4" s="80"/>
      <c r="BFK4" s="80"/>
      <c r="BFL4" s="80"/>
      <c r="BFM4" s="80"/>
      <c r="BFN4" s="80"/>
      <c r="BFO4" s="80"/>
      <c r="BFP4" s="80"/>
      <c r="BFQ4" s="80"/>
      <c r="BFR4" s="80"/>
      <c r="BFS4" s="80"/>
      <c r="BFT4" s="80"/>
      <c r="BFU4" s="80"/>
      <c r="BFV4" s="80"/>
      <c r="BFW4" s="80"/>
      <c r="BFX4" s="80"/>
      <c r="BFY4" s="80"/>
      <c r="BFZ4" s="80"/>
      <c r="BGA4" s="80"/>
      <c r="BGB4" s="80"/>
      <c r="BGC4" s="80"/>
      <c r="BGD4" s="80"/>
      <c r="BGE4" s="80"/>
      <c r="BGF4" s="80"/>
      <c r="BGG4" s="80"/>
      <c r="BGH4" s="80"/>
      <c r="BGI4" s="80"/>
      <c r="BGJ4" s="80"/>
      <c r="BGK4" s="80"/>
      <c r="BGL4" s="80"/>
      <c r="BGM4" s="80"/>
      <c r="BGN4" s="80"/>
      <c r="BGO4" s="80"/>
      <c r="BGP4" s="80"/>
      <c r="BGQ4" s="80"/>
      <c r="BGR4" s="80"/>
      <c r="BGS4" s="80"/>
      <c r="BGT4" s="80"/>
      <c r="BGU4" s="80"/>
      <c r="BGV4" s="80"/>
      <c r="BGW4" s="80"/>
      <c r="BGX4" s="80"/>
      <c r="BGY4" s="80"/>
      <c r="BGZ4" s="80"/>
      <c r="BHA4" s="80"/>
      <c r="BHB4" s="80"/>
      <c r="BHC4" s="80"/>
      <c r="BHD4" s="80"/>
      <c r="BHE4" s="80"/>
      <c r="BHF4" s="80"/>
      <c r="BHG4" s="80"/>
      <c r="BHH4" s="80"/>
      <c r="BHI4" s="80"/>
      <c r="BHJ4" s="80"/>
      <c r="BHK4" s="80"/>
      <c r="BHL4" s="80"/>
      <c r="BHM4" s="80"/>
      <c r="BHN4" s="80"/>
      <c r="BHO4" s="80"/>
      <c r="BHP4" s="80"/>
      <c r="BHQ4" s="80"/>
      <c r="BHR4" s="80"/>
      <c r="BHS4" s="80"/>
      <c r="BHT4" s="80"/>
      <c r="BHU4" s="80"/>
      <c r="BHV4" s="80"/>
      <c r="BHW4" s="80"/>
      <c r="BHX4" s="80"/>
      <c r="BHY4" s="80"/>
      <c r="BHZ4" s="80"/>
      <c r="BIA4" s="80"/>
      <c r="BIB4" s="80"/>
      <c r="BIC4" s="80"/>
      <c r="BID4" s="80"/>
      <c r="BIE4" s="80"/>
      <c r="BIF4" s="80"/>
      <c r="BIG4" s="80"/>
      <c r="BIH4" s="80"/>
      <c r="BII4" s="80"/>
      <c r="BIJ4" s="80"/>
      <c r="BIK4" s="80"/>
      <c r="BIL4" s="80"/>
      <c r="BIM4" s="80"/>
      <c r="BIN4" s="80"/>
      <c r="BIO4" s="80"/>
      <c r="BIP4" s="80"/>
      <c r="BIQ4" s="80"/>
      <c r="BIR4" s="80"/>
      <c r="BIS4" s="80"/>
      <c r="BIT4" s="80"/>
      <c r="BIU4" s="80"/>
      <c r="BIV4" s="80"/>
      <c r="BIW4" s="80"/>
      <c r="BIX4" s="80"/>
      <c r="BIY4" s="80"/>
      <c r="BIZ4" s="80"/>
      <c r="BJA4" s="80"/>
      <c r="BJB4" s="80"/>
      <c r="BJC4" s="80"/>
      <c r="BJD4" s="80"/>
      <c r="BJE4" s="80"/>
      <c r="BJF4" s="80"/>
      <c r="BJG4" s="80"/>
      <c r="BJH4" s="80"/>
      <c r="BJI4" s="80"/>
      <c r="BJJ4" s="80"/>
      <c r="BJK4" s="80"/>
      <c r="BJL4" s="80"/>
      <c r="BJM4" s="80"/>
      <c r="BJN4" s="80"/>
      <c r="BJO4" s="80"/>
      <c r="BJP4" s="80"/>
      <c r="BJQ4" s="80"/>
      <c r="BJR4" s="80"/>
      <c r="BJS4" s="80"/>
      <c r="BJT4" s="80"/>
      <c r="BJU4" s="80"/>
      <c r="BJV4" s="80"/>
      <c r="BJW4" s="80"/>
      <c r="BJX4" s="80"/>
      <c r="BJY4" s="80"/>
      <c r="BJZ4" s="80"/>
      <c r="BKA4" s="80"/>
      <c r="BKB4" s="80"/>
      <c r="BKC4" s="80"/>
      <c r="BKD4" s="80"/>
      <c r="BKE4" s="80"/>
      <c r="BKF4" s="80"/>
      <c r="BKG4" s="80"/>
      <c r="BKH4" s="80"/>
      <c r="BKI4" s="80"/>
      <c r="BKJ4" s="80"/>
      <c r="BKK4" s="80"/>
      <c r="BKL4" s="80"/>
      <c r="BKM4" s="80"/>
      <c r="BKN4" s="80"/>
      <c r="BKO4" s="80"/>
      <c r="BKP4" s="80"/>
      <c r="BKQ4" s="80"/>
      <c r="BKR4" s="80"/>
      <c r="BKS4" s="80"/>
      <c r="BKT4" s="80"/>
      <c r="BKU4" s="80"/>
      <c r="BKV4" s="80"/>
      <c r="BKW4" s="80"/>
      <c r="BKX4" s="80"/>
      <c r="BKY4" s="80"/>
      <c r="BKZ4" s="80"/>
      <c r="BLA4" s="80"/>
      <c r="BLB4" s="80"/>
      <c r="BLC4" s="80"/>
      <c r="BLD4" s="80"/>
      <c r="BLE4" s="80"/>
      <c r="BLF4" s="80"/>
      <c r="BLG4" s="80"/>
      <c r="BLH4" s="80"/>
      <c r="BLI4" s="80"/>
      <c r="BLJ4" s="80"/>
      <c r="BLK4" s="80"/>
      <c r="BLL4" s="80"/>
      <c r="BLM4" s="80"/>
      <c r="BLN4" s="80"/>
      <c r="BLO4" s="80"/>
      <c r="BLP4" s="80"/>
      <c r="BLQ4" s="80"/>
      <c r="BLR4" s="80"/>
      <c r="BLS4" s="80"/>
      <c r="BLT4" s="80"/>
      <c r="BLU4" s="80"/>
      <c r="BLV4" s="80"/>
      <c r="BLW4" s="80"/>
      <c r="BLX4" s="80"/>
      <c r="BLY4" s="80"/>
      <c r="BLZ4" s="80"/>
      <c r="BMA4" s="80"/>
      <c r="BMB4" s="80"/>
      <c r="BMC4" s="80"/>
      <c r="BMD4" s="80"/>
      <c r="BME4" s="80"/>
      <c r="BMF4" s="80"/>
      <c r="BMG4" s="80"/>
      <c r="BMH4" s="80"/>
      <c r="BMI4" s="80"/>
      <c r="BMJ4" s="80"/>
      <c r="BMK4" s="80"/>
      <c r="BML4" s="80"/>
      <c r="BMM4" s="80"/>
      <c r="BMN4" s="80"/>
      <c r="BMO4" s="80"/>
      <c r="BMP4" s="80"/>
      <c r="BMQ4" s="80"/>
      <c r="BMR4" s="80"/>
      <c r="BMS4" s="80"/>
      <c r="BMT4" s="80"/>
      <c r="BMU4" s="80"/>
      <c r="BMV4" s="80"/>
      <c r="BMW4" s="80"/>
      <c r="BMX4" s="80"/>
      <c r="BMY4" s="80"/>
      <c r="BMZ4" s="80"/>
      <c r="BNA4" s="80"/>
      <c r="BNB4" s="80"/>
      <c r="BNC4" s="80"/>
      <c r="BND4" s="80"/>
      <c r="BNE4" s="80"/>
      <c r="BNF4" s="80"/>
      <c r="BNG4" s="80"/>
      <c r="BNH4" s="80"/>
      <c r="BNI4" s="80"/>
      <c r="BNJ4" s="80"/>
      <c r="BNK4" s="80"/>
      <c r="BNL4" s="80"/>
      <c r="BNM4" s="80"/>
      <c r="BNN4" s="80"/>
      <c r="BNO4" s="80"/>
      <c r="BNP4" s="80"/>
      <c r="BNQ4" s="80"/>
      <c r="BNR4" s="80"/>
      <c r="BNS4" s="80"/>
      <c r="BNT4" s="80"/>
      <c r="BNU4" s="80"/>
      <c r="BNV4" s="80"/>
      <c r="BNW4" s="80"/>
      <c r="BNX4" s="80"/>
      <c r="BNY4" s="80"/>
      <c r="BNZ4" s="80"/>
      <c r="BOA4" s="80"/>
      <c r="BOB4" s="80"/>
      <c r="BOC4" s="80"/>
      <c r="BOD4" s="80"/>
      <c r="BOE4" s="80"/>
      <c r="BOF4" s="80"/>
      <c r="BOG4" s="80"/>
      <c r="BOH4" s="80"/>
      <c r="BOI4" s="80"/>
      <c r="BOJ4" s="80"/>
      <c r="BOK4" s="80"/>
      <c r="BOL4" s="80"/>
      <c r="BOM4" s="80"/>
      <c r="BON4" s="80"/>
      <c r="BOO4" s="80"/>
      <c r="BOP4" s="80"/>
      <c r="BOQ4" s="80"/>
      <c r="BOR4" s="80"/>
      <c r="BOS4" s="80"/>
      <c r="BOT4" s="80"/>
      <c r="BOU4" s="80"/>
      <c r="BOV4" s="80"/>
      <c r="BOW4" s="80"/>
      <c r="BOX4" s="80"/>
      <c r="BOY4" s="80"/>
      <c r="BOZ4" s="80"/>
      <c r="BPA4" s="80"/>
      <c r="BPB4" s="80"/>
      <c r="BPC4" s="80"/>
      <c r="BPD4" s="80"/>
      <c r="BPE4" s="80"/>
      <c r="BPF4" s="80"/>
      <c r="BPG4" s="80"/>
      <c r="BPH4" s="80"/>
      <c r="BPI4" s="80"/>
      <c r="BPJ4" s="80"/>
      <c r="BPK4" s="80"/>
      <c r="BPL4" s="80"/>
      <c r="BPM4" s="80"/>
      <c r="BPN4" s="80"/>
      <c r="BPO4" s="80"/>
      <c r="BPP4" s="80"/>
      <c r="BPQ4" s="80"/>
      <c r="BPR4" s="80"/>
      <c r="BPS4" s="80"/>
      <c r="BPT4" s="80"/>
      <c r="BPU4" s="80"/>
      <c r="BPV4" s="80"/>
      <c r="BPW4" s="80"/>
      <c r="BPX4" s="80"/>
      <c r="BPY4" s="80"/>
      <c r="BPZ4" s="80"/>
      <c r="BQA4" s="80"/>
      <c r="BQB4" s="80"/>
      <c r="BQC4" s="80"/>
      <c r="BQD4" s="80"/>
      <c r="BQE4" s="80"/>
      <c r="BQF4" s="80"/>
      <c r="BQG4" s="80"/>
      <c r="BQH4" s="80"/>
      <c r="BQI4" s="80"/>
      <c r="BQJ4" s="80"/>
      <c r="BQK4" s="80"/>
      <c r="BQL4" s="80"/>
      <c r="BQM4" s="80"/>
      <c r="BQN4" s="80"/>
      <c r="BQO4" s="80"/>
      <c r="BQP4" s="80"/>
      <c r="BQQ4" s="80"/>
      <c r="BQR4" s="80"/>
      <c r="BQS4" s="80"/>
      <c r="BQT4" s="80"/>
      <c r="BQU4" s="80"/>
      <c r="BQV4" s="80"/>
      <c r="BQW4" s="80"/>
      <c r="BQX4" s="80"/>
      <c r="BQY4" s="80"/>
      <c r="BQZ4" s="80"/>
      <c r="BRA4" s="80"/>
      <c r="BRB4" s="80"/>
      <c r="BRC4" s="80"/>
      <c r="BRD4" s="80"/>
      <c r="BRE4" s="80"/>
      <c r="BRF4" s="80"/>
      <c r="BRG4" s="80"/>
      <c r="BRH4" s="80"/>
      <c r="BRI4" s="80"/>
      <c r="BRJ4" s="80"/>
      <c r="BRK4" s="80"/>
      <c r="BRL4" s="80"/>
      <c r="BRM4" s="80"/>
      <c r="BRN4" s="80"/>
      <c r="BRO4" s="80"/>
      <c r="BRP4" s="80"/>
      <c r="BRQ4" s="80"/>
      <c r="BRR4" s="80"/>
      <c r="BRS4" s="80"/>
      <c r="BRT4" s="80"/>
      <c r="BRU4" s="80"/>
      <c r="BRV4" s="80"/>
      <c r="BRW4" s="80"/>
      <c r="BRX4" s="80"/>
      <c r="BRY4" s="80"/>
      <c r="BRZ4" s="80"/>
      <c r="BSA4" s="80"/>
      <c r="BSB4" s="80"/>
      <c r="BSC4" s="80"/>
      <c r="BSD4" s="80"/>
      <c r="BSE4" s="80"/>
      <c r="BSF4" s="80"/>
      <c r="BSG4" s="80"/>
      <c r="BSH4" s="80"/>
      <c r="BSI4" s="80"/>
      <c r="BSJ4" s="80"/>
      <c r="BSK4" s="80"/>
      <c r="BSL4" s="80"/>
      <c r="BSM4" s="80"/>
      <c r="BSN4" s="80"/>
      <c r="BSO4" s="80"/>
      <c r="BSP4" s="80"/>
      <c r="BSQ4" s="80"/>
      <c r="BSR4" s="80"/>
      <c r="BSS4" s="80"/>
      <c r="BST4" s="80"/>
      <c r="BSU4" s="80"/>
      <c r="BSV4" s="80"/>
      <c r="BSW4" s="80"/>
      <c r="BSX4" s="80"/>
      <c r="BSY4" s="80"/>
      <c r="BSZ4" s="80"/>
      <c r="BTA4" s="80"/>
      <c r="BTB4" s="80"/>
      <c r="BTC4" s="80"/>
      <c r="BTD4" s="80"/>
      <c r="BTE4" s="80"/>
      <c r="BTF4" s="80"/>
      <c r="BTG4" s="80"/>
      <c r="BTH4" s="80"/>
      <c r="BTI4" s="80"/>
      <c r="BTJ4" s="80"/>
      <c r="BTK4" s="80"/>
      <c r="BTL4" s="80"/>
      <c r="BTM4" s="80"/>
      <c r="BTN4" s="80"/>
      <c r="BTO4" s="80"/>
      <c r="BTP4" s="80"/>
      <c r="BTQ4" s="80"/>
      <c r="BTR4" s="80"/>
      <c r="BTS4" s="80"/>
      <c r="BTT4" s="80"/>
      <c r="BTU4" s="80"/>
      <c r="BTV4" s="80"/>
      <c r="BTW4" s="80"/>
      <c r="BTX4" s="80"/>
      <c r="BTY4" s="80"/>
      <c r="BTZ4" s="80"/>
      <c r="BUA4" s="80"/>
      <c r="BUB4" s="80"/>
      <c r="BUC4" s="80"/>
      <c r="BUD4" s="80"/>
      <c r="BUE4" s="80"/>
      <c r="BUF4" s="80"/>
      <c r="BUG4" s="80"/>
      <c r="BUH4" s="80"/>
      <c r="BUI4" s="80"/>
      <c r="BUJ4" s="80"/>
      <c r="BUK4" s="80"/>
      <c r="BUL4" s="80"/>
      <c r="BUM4" s="80"/>
      <c r="BUN4" s="80"/>
      <c r="BUO4" s="80"/>
      <c r="BUP4" s="80"/>
      <c r="BUQ4" s="80"/>
      <c r="BUR4" s="80"/>
      <c r="BUS4" s="80"/>
      <c r="BUT4" s="80"/>
      <c r="BUU4" s="80"/>
      <c r="BUV4" s="80"/>
      <c r="BUW4" s="80"/>
      <c r="BUX4" s="80"/>
      <c r="BUY4" s="80"/>
      <c r="BUZ4" s="80"/>
      <c r="BVA4" s="80"/>
      <c r="BVB4" s="80"/>
      <c r="BVC4" s="80"/>
      <c r="BVD4" s="80"/>
      <c r="BVE4" s="80"/>
      <c r="BVF4" s="80"/>
      <c r="BVG4" s="80"/>
      <c r="BVH4" s="80"/>
      <c r="BVI4" s="80"/>
      <c r="BVJ4" s="80"/>
      <c r="BVK4" s="80"/>
      <c r="BVL4" s="80"/>
      <c r="BVM4" s="80"/>
      <c r="BVN4" s="80"/>
      <c r="BVO4" s="80"/>
      <c r="BVP4" s="80"/>
      <c r="BVQ4" s="80"/>
      <c r="BVR4" s="80"/>
      <c r="BVS4" s="80"/>
      <c r="BVT4" s="80"/>
      <c r="BVU4" s="80"/>
      <c r="BVV4" s="80"/>
      <c r="BVW4" s="80"/>
      <c r="BVX4" s="80"/>
      <c r="BVY4" s="80"/>
      <c r="BVZ4" s="80"/>
      <c r="BWA4" s="80"/>
      <c r="BWB4" s="80"/>
      <c r="BWC4" s="80"/>
      <c r="BWD4" s="80"/>
      <c r="BWE4" s="80"/>
      <c r="BWF4" s="80"/>
      <c r="BWG4" s="80"/>
      <c r="BWH4" s="80"/>
      <c r="BWI4" s="80"/>
      <c r="BWJ4" s="80"/>
      <c r="BWK4" s="80"/>
      <c r="BWL4" s="80"/>
      <c r="BWM4" s="80"/>
      <c r="BWN4" s="80"/>
      <c r="BWO4" s="80"/>
      <c r="BWP4" s="80"/>
      <c r="BWQ4" s="80"/>
      <c r="BWR4" s="80"/>
      <c r="BWS4" s="80"/>
      <c r="BWT4" s="80"/>
      <c r="BWU4" s="80"/>
      <c r="BWV4" s="80"/>
      <c r="BWW4" s="80"/>
      <c r="BWX4" s="80"/>
      <c r="BWY4" s="80"/>
      <c r="BWZ4" s="80"/>
      <c r="BXA4" s="80"/>
      <c r="BXB4" s="80"/>
      <c r="BXC4" s="80"/>
      <c r="BXD4" s="80"/>
      <c r="BXE4" s="80"/>
      <c r="BXF4" s="80"/>
      <c r="BXG4" s="80"/>
      <c r="BXH4" s="80"/>
      <c r="BXI4" s="80"/>
      <c r="BXJ4" s="80"/>
      <c r="BXK4" s="80"/>
      <c r="BXL4" s="80"/>
      <c r="BXM4" s="80"/>
      <c r="BXN4" s="80"/>
      <c r="BXO4" s="80"/>
      <c r="BXP4" s="80"/>
      <c r="BXQ4" s="80"/>
      <c r="BXR4" s="80"/>
      <c r="BXS4" s="80"/>
      <c r="BXT4" s="80"/>
      <c r="BXU4" s="80"/>
      <c r="BXV4" s="80"/>
      <c r="BXW4" s="80"/>
      <c r="BXX4" s="80"/>
      <c r="BXY4" s="80"/>
      <c r="BXZ4" s="80"/>
      <c r="BYA4" s="80"/>
      <c r="BYB4" s="80"/>
      <c r="BYC4" s="80"/>
      <c r="BYD4" s="80"/>
      <c r="BYE4" s="80"/>
      <c r="BYF4" s="80"/>
      <c r="BYG4" s="80"/>
      <c r="BYH4" s="80"/>
      <c r="BYI4" s="80"/>
      <c r="BYJ4" s="80"/>
      <c r="BYK4" s="80"/>
      <c r="BYL4" s="80"/>
      <c r="BYM4" s="80"/>
      <c r="BYN4" s="80"/>
      <c r="BYO4" s="80"/>
      <c r="BYP4" s="80"/>
      <c r="BYQ4" s="80"/>
      <c r="BYR4" s="80"/>
      <c r="BYS4" s="80"/>
      <c r="BYT4" s="80"/>
      <c r="BYU4" s="80"/>
      <c r="BYV4" s="80"/>
      <c r="BYW4" s="80"/>
      <c r="BYX4" s="80"/>
      <c r="BYY4" s="80"/>
      <c r="BYZ4" s="80"/>
      <c r="BZA4" s="80"/>
      <c r="BZB4" s="80"/>
      <c r="BZC4" s="80"/>
      <c r="BZD4" s="80"/>
      <c r="BZE4" s="80"/>
      <c r="BZF4" s="80"/>
      <c r="BZG4" s="80"/>
      <c r="BZH4" s="80"/>
      <c r="BZI4" s="80"/>
      <c r="BZJ4" s="80"/>
      <c r="BZK4" s="80"/>
      <c r="BZL4" s="80"/>
      <c r="BZM4" s="80"/>
      <c r="BZN4" s="80"/>
      <c r="BZO4" s="80"/>
      <c r="BZP4" s="80"/>
      <c r="BZQ4" s="80"/>
      <c r="BZR4" s="80"/>
      <c r="BZS4" s="80"/>
      <c r="BZT4" s="80"/>
      <c r="BZU4" s="80"/>
      <c r="BZV4" s="80"/>
      <c r="BZW4" s="80"/>
      <c r="BZX4" s="80"/>
      <c r="BZY4" s="80"/>
      <c r="BZZ4" s="80"/>
      <c r="CAA4" s="80"/>
      <c r="CAB4" s="80"/>
      <c r="CAC4" s="80"/>
      <c r="CAD4" s="80"/>
      <c r="CAE4" s="80"/>
      <c r="CAF4" s="80"/>
      <c r="CAG4" s="80"/>
      <c r="CAH4" s="80"/>
      <c r="CAI4" s="80"/>
      <c r="CAJ4" s="80"/>
      <c r="CAK4" s="80"/>
      <c r="CAL4" s="80"/>
      <c r="CAM4" s="80"/>
      <c r="CAN4" s="80"/>
      <c r="CAO4" s="80"/>
      <c r="CAP4" s="80"/>
      <c r="CAQ4" s="80"/>
      <c r="CAR4" s="80"/>
      <c r="CAS4" s="80"/>
      <c r="CAT4" s="80"/>
      <c r="CAU4" s="80"/>
      <c r="CAV4" s="80"/>
      <c r="CAW4" s="80"/>
      <c r="CAX4" s="80"/>
      <c r="CAY4" s="80"/>
      <c r="CAZ4" s="80"/>
      <c r="CBA4" s="80"/>
      <c r="CBB4" s="80"/>
      <c r="CBC4" s="80"/>
      <c r="CBD4" s="80"/>
      <c r="CBE4" s="80"/>
      <c r="CBF4" s="80"/>
      <c r="CBG4" s="80"/>
      <c r="CBH4" s="80"/>
      <c r="CBI4" s="80"/>
      <c r="CBJ4" s="80"/>
      <c r="CBK4" s="80"/>
      <c r="CBL4" s="80"/>
      <c r="CBM4" s="80"/>
      <c r="CBN4" s="80"/>
      <c r="CBO4" s="80"/>
      <c r="CBP4" s="80"/>
      <c r="CBQ4" s="80"/>
      <c r="CBR4" s="80"/>
      <c r="CBS4" s="80"/>
      <c r="CBT4" s="80"/>
      <c r="CBU4" s="80"/>
      <c r="CBV4" s="80"/>
      <c r="CBW4" s="80"/>
      <c r="CBX4" s="80"/>
      <c r="CBY4" s="80"/>
      <c r="CBZ4" s="80"/>
      <c r="CCA4" s="80"/>
      <c r="CCB4" s="80"/>
      <c r="CCC4" s="80"/>
      <c r="CCD4" s="80"/>
      <c r="CCE4" s="80"/>
      <c r="CCF4" s="80"/>
      <c r="CCG4" s="80"/>
      <c r="CCH4" s="80"/>
      <c r="CCI4" s="80"/>
      <c r="CCJ4" s="80"/>
      <c r="CCK4" s="80"/>
      <c r="CCL4" s="80"/>
      <c r="CCM4" s="80"/>
      <c r="CCN4" s="80"/>
      <c r="CCO4" s="80"/>
      <c r="CCP4" s="80"/>
      <c r="CCQ4" s="80"/>
      <c r="CCR4" s="80"/>
      <c r="CCS4" s="80"/>
      <c r="CCT4" s="80"/>
      <c r="CCU4" s="80"/>
      <c r="CCV4" s="80"/>
      <c r="CCW4" s="80"/>
      <c r="CCX4" s="80"/>
      <c r="CCY4" s="80"/>
      <c r="CCZ4" s="80"/>
      <c r="CDA4" s="80"/>
      <c r="CDB4" s="80"/>
      <c r="CDC4" s="80"/>
      <c r="CDD4" s="80"/>
      <c r="CDE4" s="80"/>
      <c r="CDF4" s="80"/>
      <c r="CDG4" s="80"/>
      <c r="CDH4" s="80"/>
      <c r="CDI4" s="80"/>
      <c r="CDJ4" s="80"/>
      <c r="CDK4" s="80"/>
      <c r="CDL4" s="80"/>
      <c r="CDM4" s="80"/>
      <c r="CDN4" s="80"/>
      <c r="CDO4" s="80"/>
      <c r="CDP4" s="80"/>
      <c r="CDQ4" s="80"/>
      <c r="CDR4" s="80"/>
      <c r="CDS4" s="80"/>
      <c r="CDT4" s="80"/>
      <c r="CDU4" s="80"/>
      <c r="CDV4" s="80"/>
      <c r="CDW4" s="80"/>
      <c r="CDX4" s="80"/>
      <c r="CDY4" s="80"/>
      <c r="CDZ4" s="80"/>
      <c r="CEA4" s="80"/>
      <c r="CEB4" s="80"/>
      <c r="CEC4" s="80"/>
      <c r="CED4" s="80"/>
      <c r="CEE4" s="80"/>
      <c r="CEF4" s="80"/>
      <c r="CEG4" s="80"/>
      <c r="CEH4" s="80"/>
      <c r="CEI4" s="80"/>
      <c r="CEJ4" s="80"/>
      <c r="CEK4" s="80"/>
      <c r="CEL4" s="80"/>
      <c r="CEM4" s="80"/>
      <c r="CEN4" s="80"/>
      <c r="CEO4" s="80"/>
      <c r="CEP4" s="80"/>
      <c r="CEQ4" s="80"/>
      <c r="CER4" s="80"/>
      <c r="CES4" s="80"/>
      <c r="CET4" s="80"/>
      <c r="CEU4" s="80"/>
      <c r="CEV4" s="80"/>
      <c r="CEW4" s="80"/>
      <c r="CEX4" s="80"/>
      <c r="CEY4" s="80"/>
      <c r="CEZ4" s="80"/>
      <c r="CFA4" s="80"/>
      <c r="CFB4" s="80"/>
      <c r="CFC4" s="80"/>
      <c r="CFD4" s="80"/>
      <c r="CFE4" s="80"/>
      <c r="CFF4" s="80"/>
      <c r="CFG4" s="80"/>
      <c r="CFH4" s="80"/>
      <c r="CFI4" s="80"/>
      <c r="CFJ4" s="80"/>
      <c r="CFK4" s="80"/>
      <c r="CFL4" s="80"/>
      <c r="CFM4" s="80"/>
      <c r="CFN4" s="80"/>
      <c r="CFO4" s="80"/>
      <c r="CFP4" s="80"/>
      <c r="CFQ4" s="80"/>
      <c r="CFR4" s="80"/>
      <c r="CFS4" s="80"/>
      <c r="CFT4" s="80"/>
      <c r="CFU4" s="80"/>
      <c r="CFV4" s="80"/>
      <c r="CFW4" s="80"/>
      <c r="CFX4" s="80"/>
      <c r="CFY4" s="80"/>
      <c r="CFZ4" s="80"/>
      <c r="CGA4" s="80"/>
      <c r="CGB4" s="80"/>
      <c r="CGC4" s="80"/>
      <c r="CGD4" s="80"/>
      <c r="CGE4" s="80"/>
      <c r="CGF4" s="80"/>
      <c r="CGG4" s="80"/>
      <c r="CGH4" s="80"/>
      <c r="CGI4" s="80"/>
      <c r="CGJ4" s="80"/>
      <c r="CGK4" s="80"/>
      <c r="CGL4" s="80"/>
      <c r="CGM4" s="80"/>
      <c r="CGN4" s="80"/>
      <c r="CGO4" s="80"/>
      <c r="CGP4" s="80"/>
      <c r="CGQ4" s="80"/>
      <c r="CGR4" s="80"/>
      <c r="CGS4" s="80"/>
      <c r="CGT4" s="80"/>
      <c r="CGU4" s="80"/>
      <c r="CGV4" s="80"/>
      <c r="CGW4" s="80"/>
      <c r="CGX4" s="80"/>
      <c r="CGY4" s="80"/>
      <c r="CGZ4" s="80"/>
      <c r="CHA4" s="80"/>
      <c r="CHB4" s="80"/>
      <c r="CHC4" s="80"/>
      <c r="CHD4" s="80"/>
      <c r="CHE4" s="80"/>
      <c r="CHF4" s="80"/>
      <c r="CHG4" s="80"/>
      <c r="CHH4" s="80"/>
      <c r="CHI4" s="80"/>
      <c r="CHJ4" s="80"/>
      <c r="CHK4" s="80"/>
      <c r="CHL4" s="80"/>
      <c r="CHM4" s="80"/>
      <c r="CHN4" s="80"/>
      <c r="CHO4" s="80"/>
      <c r="CHP4" s="80"/>
      <c r="CHQ4" s="80"/>
      <c r="CHR4" s="80"/>
      <c r="CHS4" s="80"/>
      <c r="CHT4" s="80"/>
      <c r="CHU4" s="80"/>
      <c r="CHV4" s="80"/>
      <c r="CHW4" s="80"/>
      <c r="CHX4" s="80"/>
      <c r="CHY4" s="80"/>
      <c r="CHZ4" s="80"/>
      <c r="CIA4" s="80"/>
      <c r="CIB4" s="80"/>
      <c r="CIC4" s="80"/>
      <c r="CID4" s="80"/>
      <c r="CIE4" s="80"/>
      <c r="CIF4" s="80"/>
      <c r="CIG4" s="80"/>
      <c r="CIH4" s="80"/>
      <c r="CII4" s="80"/>
      <c r="CIJ4" s="80"/>
      <c r="CIK4" s="80"/>
      <c r="CIL4" s="80"/>
      <c r="CIM4" s="80"/>
      <c r="CIN4" s="80"/>
      <c r="CIO4" s="80"/>
      <c r="CIP4" s="80"/>
      <c r="CIQ4" s="80"/>
      <c r="CIR4" s="80"/>
      <c r="CIS4" s="80"/>
      <c r="CIT4" s="80"/>
      <c r="CIU4" s="80"/>
      <c r="CIV4" s="80"/>
      <c r="CIW4" s="80"/>
      <c r="CIX4" s="80"/>
      <c r="CIY4" s="80"/>
      <c r="CIZ4" s="80"/>
      <c r="CJA4" s="80"/>
      <c r="CJB4" s="80"/>
      <c r="CJC4" s="80"/>
      <c r="CJD4" s="80"/>
      <c r="CJE4" s="80"/>
      <c r="CJF4" s="80"/>
      <c r="CJG4" s="80"/>
      <c r="CJH4" s="80"/>
      <c r="CJI4" s="80"/>
      <c r="CJJ4" s="80"/>
      <c r="CJK4" s="80"/>
      <c r="CJL4" s="80"/>
      <c r="CJM4" s="80"/>
      <c r="CJN4" s="80"/>
      <c r="CJO4" s="80"/>
      <c r="CJP4" s="80"/>
      <c r="CJQ4" s="80"/>
      <c r="CJR4" s="80"/>
      <c r="CJS4" s="80"/>
      <c r="CJT4" s="80"/>
      <c r="CJU4" s="80"/>
      <c r="CJV4" s="80"/>
      <c r="CJW4" s="80"/>
      <c r="CJX4" s="80"/>
      <c r="CJY4" s="80"/>
      <c r="CJZ4" s="80"/>
      <c r="CKA4" s="80"/>
      <c r="CKB4" s="80"/>
      <c r="CKC4" s="80"/>
      <c r="CKD4" s="80"/>
      <c r="CKE4" s="80"/>
      <c r="CKF4" s="80"/>
      <c r="CKG4" s="80"/>
      <c r="CKH4" s="80"/>
      <c r="CKI4" s="80"/>
      <c r="CKJ4" s="80"/>
      <c r="CKK4" s="80"/>
      <c r="CKL4" s="80"/>
      <c r="CKM4" s="80"/>
      <c r="CKN4" s="80"/>
      <c r="CKO4" s="80"/>
      <c r="CKP4" s="80"/>
      <c r="CKQ4" s="80"/>
      <c r="CKR4" s="80"/>
      <c r="CKS4" s="80"/>
      <c r="CKT4" s="80"/>
      <c r="CKU4" s="80"/>
      <c r="CKV4" s="80"/>
      <c r="CKW4" s="80"/>
      <c r="CKX4" s="80"/>
      <c r="CKY4" s="80"/>
      <c r="CKZ4" s="80"/>
      <c r="CLA4" s="80"/>
      <c r="CLB4" s="80"/>
      <c r="CLC4" s="80"/>
      <c r="CLD4" s="80"/>
      <c r="CLE4" s="80"/>
      <c r="CLF4" s="80"/>
      <c r="CLG4" s="80"/>
      <c r="CLH4" s="80"/>
      <c r="CLI4" s="80"/>
      <c r="CLJ4" s="80"/>
      <c r="CLK4" s="80"/>
      <c r="CLL4" s="80"/>
      <c r="CLM4" s="80"/>
      <c r="CLN4" s="80"/>
      <c r="CLO4" s="80"/>
      <c r="CLP4" s="80"/>
      <c r="CLQ4" s="80"/>
      <c r="CLR4" s="80"/>
      <c r="CLS4" s="80"/>
      <c r="CLT4" s="80"/>
      <c r="CLU4" s="80"/>
      <c r="CLV4" s="80"/>
      <c r="CLW4" s="80"/>
      <c r="CLX4" s="80"/>
      <c r="CLY4" s="80"/>
      <c r="CLZ4" s="80"/>
      <c r="CMA4" s="80"/>
      <c r="CMB4" s="80"/>
      <c r="CMC4" s="80"/>
      <c r="CMD4" s="80"/>
      <c r="CME4" s="80"/>
      <c r="CMF4" s="80"/>
      <c r="CMG4" s="80"/>
      <c r="CMH4" s="80"/>
      <c r="CMI4" s="80"/>
      <c r="CMJ4" s="80"/>
      <c r="CMK4" s="80"/>
      <c r="CML4" s="80"/>
      <c r="CMM4" s="80"/>
      <c r="CMN4" s="80"/>
      <c r="CMO4" s="80"/>
      <c r="CMP4" s="80"/>
      <c r="CMQ4" s="80"/>
      <c r="CMR4" s="80"/>
      <c r="CMS4" s="80"/>
      <c r="CMT4" s="80"/>
      <c r="CMU4" s="80"/>
      <c r="CMV4" s="80"/>
      <c r="CMW4" s="80"/>
      <c r="CMX4" s="80"/>
      <c r="CMY4" s="80"/>
      <c r="CMZ4" s="80"/>
      <c r="CNA4" s="80"/>
      <c r="CNB4" s="80"/>
      <c r="CNC4" s="80"/>
      <c r="CND4" s="80"/>
      <c r="CNE4" s="80"/>
      <c r="CNF4" s="80"/>
      <c r="CNG4" s="80"/>
      <c r="CNH4" s="80"/>
      <c r="CNI4" s="80"/>
      <c r="CNJ4" s="80"/>
      <c r="CNK4" s="80"/>
      <c r="CNL4" s="80"/>
      <c r="CNM4" s="80"/>
      <c r="CNN4" s="80"/>
      <c r="CNO4" s="80"/>
      <c r="CNP4" s="80"/>
      <c r="CNQ4" s="80"/>
      <c r="CNR4" s="80"/>
      <c r="CNS4" s="80"/>
      <c r="CNT4" s="80"/>
      <c r="CNU4" s="80"/>
      <c r="CNV4" s="80"/>
      <c r="CNW4" s="80"/>
      <c r="CNX4" s="80"/>
      <c r="CNY4" s="80"/>
      <c r="CNZ4" s="80"/>
      <c r="COA4" s="80"/>
      <c r="COB4" s="80"/>
      <c r="COC4" s="80"/>
      <c r="COD4" s="80"/>
      <c r="COE4" s="80"/>
      <c r="COF4" s="80"/>
      <c r="COG4" s="80"/>
      <c r="COH4" s="80"/>
      <c r="COI4" s="80"/>
      <c r="COJ4" s="80"/>
      <c r="COK4" s="80"/>
      <c r="COL4" s="80"/>
      <c r="COM4" s="80"/>
      <c r="CON4" s="80"/>
      <c r="COO4" s="80"/>
      <c r="COP4" s="80"/>
      <c r="COQ4" s="80"/>
      <c r="COR4" s="80"/>
      <c r="COS4" s="80"/>
      <c r="COT4" s="80"/>
      <c r="COU4" s="80"/>
      <c r="COV4" s="80"/>
      <c r="COW4" s="80"/>
      <c r="COX4" s="80"/>
      <c r="COY4" s="80"/>
      <c r="COZ4" s="80"/>
      <c r="CPA4" s="80"/>
      <c r="CPB4" s="80"/>
      <c r="CPC4" s="80"/>
      <c r="CPD4" s="80"/>
      <c r="CPE4" s="80"/>
      <c r="CPF4" s="80"/>
      <c r="CPG4" s="80"/>
      <c r="CPH4" s="80"/>
      <c r="CPI4" s="80"/>
      <c r="CPJ4" s="80"/>
      <c r="CPK4" s="80"/>
      <c r="CPL4" s="80"/>
      <c r="CPM4" s="80"/>
      <c r="CPN4" s="80"/>
      <c r="CPO4" s="80"/>
      <c r="CPP4" s="80"/>
      <c r="CPQ4" s="80"/>
      <c r="CPR4" s="80"/>
      <c r="CPS4" s="80"/>
      <c r="CPT4" s="80"/>
      <c r="CPU4" s="80"/>
      <c r="CPV4" s="80"/>
      <c r="CPW4" s="80"/>
      <c r="CPX4" s="80"/>
      <c r="CPY4" s="80"/>
      <c r="CPZ4" s="80"/>
      <c r="CQA4" s="80"/>
      <c r="CQB4" s="80"/>
      <c r="CQC4" s="80"/>
      <c r="CQD4" s="80"/>
      <c r="CQE4" s="80"/>
      <c r="CQF4" s="80"/>
      <c r="CQG4" s="80"/>
      <c r="CQH4" s="80"/>
      <c r="CQI4" s="80"/>
      <c r="CQJ4" s="80"/>
      <c r="CQK4" s="80"/>
      <c r="CQL4" s="80"/>
      <c r="CQM4" s="80"/>
      <c r="CQN4" s="80"/>
      <c r="CQO4" s="80"/>
      <c r="CQP4" s="80"/>
      <c r="CQQ4" s="80"/>
      <c r="CQR4" s="80"/>
      <c r="CQS4" s="80"/>
      <c r="CQT4" s="80"/>
      <c r="CQU4" s="80"/>
      <c r="CQV4" s="80"/>
      <c r="CQW4" s="80"/>
      <c r="CQX4" s="80"/>
      <c r="CQY4" s="80"/>
      <c r="CQZ4" s="80"/>
      <c r="CRA4" s="80"/>
      <c r="CRB4" s="80"/>
      <c r="CRC4" s="80"/>
      <c r="CRD4" s="80"/>
      <c r="CRE4" s="80"/>
      <c r="CRF4" s="80"/>
      <c r="CRG4" s="80"/>
      <c r="CRH4" s="80"/>
      <c r="CRI4" s="80"/>
      <c r="CRJ4" s="80"/>
      <c r="CRK4" s="80"/>
      <c r="CRL4" s="80"/>
      <c r="CRM4" s="80"/>
      <c r="CRN4" s="80"/>
      <c r="CRO4" s="80"/>
      <c r="CRP4" s="80"/>
      <c r="CRQ4" s="80"/>
      <c r="CRR4" s="80"/>
      <c r="CRS4" s="80"/>
      <c r="CRT4" s="80"/>
      <c r="CRU4" s="80"/>
      <c r="CRV4" s="80"/>
      <c r="CRW4" s="80"/>
      <c r="CRX4" s="80"/>
      <c r="CRY4" s="80"/>
      <c r="CRZ4" s="80"/>
      <c r="CSA4" s="80"/>
      <c r="CSB4" s="80"/>
      <c r="CSC4" s="80"/>
      <c r="CSD4" s="80"/>
      <c r="CSE4" s="80"/>
      <c r="CSF4" s="80"/>
      <c r="CSG4" s="80"/>
      <c r="CSH4" s="80"/>
      <c r="CSI4" s="80"/>
      <c r="CSJ4" s="80"/>
      <c r="CSK4" s="80"/>
      <c r="CSL4" s="80"/>
      <c r="CSM4" s="80"/>
      <c r="CSN4" s="80"/>
      <c r="CSO4" s="80"/>
      <c r="CSP4" s="80"/>
      <c r="CSQ4" s="80"/>
      <c r="CSR4" s="80"/>
      <c r="CSS4" s="80"/>
      <c r="CST4" s="80"/>
      <c r="CSU4" s="80"/>
      <c r="CSV4" s="80"/>
      <c r="CSW4" s="80"/>
      <c r="CSX4" s="80"/>
      <c r="CSY4" s="80"/>
      <c r="CSZ4" s="80"/>
      <c r="CTA4" s="80"/>
      <c r="CTB4" s="80"/>
      <c r="CTC4" s="80"/>
      <c r="CTD4" s="80"/>
      <c r="CTE4" s="80"/>
      <c r="CTF4" s="80"/>
      <c r="CTG4" s="80"/>
      <c r="CTH4" s="80"/>
      <c r="CTI4" s="80"/>
      <c r="CTJ4" s="80"/>
      <c r="CTK4" s="80"/>
      <c r="CTL4" s="80"/>
      <c r="CTM4" s="80"/>
      <c r="CTN4" s="80"/>
      <c r="CTO4" s="80"/>
      <c r="CTP4" s="80"/>
      <c r="CTQ4" s="80"/>
      <c r="CTR4" s="80"/>
      <c r="CTS4" s="80"/>
      <c r="CTT4" s="80"/>
      <c r="CTU4" s="80"/>
      <c r="CTV4" s="80"/>
      <c r="CTW4" s="80"/>
      <c r="CTX4" s="80"/>
      <c r="CTY4" s="80"/>
      <c r="CTZ4" s="80"/>
      <c r="CUA4" s="80"/>
      <c r="CUB4" s="80"/>
      <c r="CUC4" s="80"/>
      <c r="CUD4" s="80"/>
      <c r="CUE4" s="80"/>
      <c r="CUF4" s="80"/>
      <c r="CUG4" s="80"/>
      <c r="CUH4" s="80"/>
      <c r="CUI4" s="80"/>
      <c r="CUJ4" s="80"/>
      <c r="CUK4" s="80"/>
      <c r="CUL4" s="80"/>
      <c r="CUM4" s="80"/>
      <c r="CUN4" s="80"/>
      <c r="CUO4" s="80"/>
      <c r="CUP4" s="80"/>
      <c r="CUQ4" s="80"/>
      <c r="CUR4" s="80"/>
      <c r="CUS4" s="80"/>
      <c r="CUT4" s="80"/>
      <c r="CUU4" s="80"/>
      <c r="CUV4" s="80"/>
      <c r="CUW4" s="80"/>
      <c r="CUX4" s="80"/>
      <c r="CUY4" s="80"/>
      <c r="CUZ4" s="80"/>
      <c r="CVA4" s="80"/>
      <c r="CVB4" s="80"/>
      <c r="CVC4" s="80"/>
      <c r="CVD4" s="80"/>
      <c r="CVE4" s="80"/>
      <c r="CVF4" s="80"/>
      <c r="CVG4" s="80"/>
      <c r="CVH4" s="80"/>
      <c r="CVI4" s="80"/>
      <c r="CVJ4" s="80"/>
      <c r="CVK4" s="80"/>
      <c r="CVL4" s="80"/>
      <c r="CVM4" s="80"/>
      <c r="CVN4" s="80"/>
      <c r="CVO4" s="80"/>
      <c r="CVP4" s="80"/>
      <c r="CVQ4" s="80"/>
      <c r="CVR4" s="80"/>
      <c r="CVS4" s="80"/>
      <c r="CVT4" s="80"/>
      <c r="CVU4" s="80"/>
      <c r="CVV4" s="80"/>
      <c r="CVW4" s="80"/>
      <c r="CVX4" s="80"/>
      <c r="CVY4" s="80"/>
      <c r="CVZ4" s="80"/>
      <c r="CWA4" s="80"/>
      <c r="CWB4" s="80"/>
      <c r="CWC4" s="80"/>
      <c r="CWD4" s="80"/>
      <c r="CWE4" s="80"/>
      <c r="CWF4" s="80"/>
      <c r="CWG4" s="80"/>
      <c r="CWH4" s="80"/>
      <c r="CWI4" s="80"/>
      <c r="CWJ4" s="80"/>
      <c r="CWK4" s="80"/>
      <c r="CWL4" s="80"/>
      <c r="CWM4" s="80"/>
      <c r="CWN4" s="80"/>
      <c r="CWO4" s="80"/>
      <c r="CWP4" s="80"/>
      <c r="CWQ4" s="80"/>
      <c r="CWR4" s="80"/>
      <c r="CWS4" s="80"/>
      <c r="CWT4" s="80"/>
      <c r="CWU4" s="80"/>
      <c r="CWV4" s="80"/>
      <c r="CWW4" s="80"/>
      <c r="CWX4" s="80"/>
      <c r="CWY4" s="80"/>
      <c r="CWZ4" s="80"/>
      <c r="CXA4" s="80"/>
      <c r="CXB4" s="80"/>
      <c r="CXC4" s="80"/>
      <c r="CXD4" s="80"/>
      <c r="CXE4" s="80"/>
      <c r="CXF4" s="80"/>
      <c r="CXG4" s="80"/>
      <c r="CXH4" s="80"/>
      <c r="CXI4" s="80"/>
      <c r="CXJ4" s="80"/>
      <c r="CXK4" s="80"/>
      <c r="CXL4" s="80"/>
      <c r="CXM4" s="80"/>
      <c r="CXN4" s="80"/>
      <c r="CXO4" s="80"/>
      <c r="CXP4" s="80"/>
      <c r="CXQ4" s="80"/>
      <c r="CXR4" s="80"/>
      <c r="CXS4" s="80"/>
      <c r="CXT4" s="80"/>
      <c r="CXU4" s="80"/>
      <c r="CXV4" s="80"/>
      <c r="CXW4" s="80"/>
      <c r="CXX4" s="80"/>
      <c r="CXY4" s="80"/>
      <c r="CXZ4" s="80"/>
      <c r="CYA4" s="80"/>
      <c r="CYB4" s="80"/>
      <c r="CYC4" s="80"/>
      <c r="CYD4" s="80"/>
      <c r="CYE4" s="80"/>
      <c r="CYF4" s="80"/>
      <c r="CYG4" s="80"/>
      <c r="CYH4" s="80"/>
      <c r="CYI4" s="80"/>
      <c r="CYJ4" s="80"/>
      <c r="CYK4" s="80"/>
      <c r="CYL4" s="80"/>
      <c r="CYM4" s="80"/>
      <c r="CYN4" s="80"/>
      <c r="CYO4" s="80"/>
      <c r="CYP4" s="80"/>
      <c r="CYQ4" s="80"/>
      <c r="CYR4" s="80"/>
      <c r="CYS4" s="80"/>
      <c r="CYT4" s="80"/>
      <c r="CYU4" s="80"/>
      <c r="CYV4" s="80"/>
      <c r="CYW4" s="80"/>
      <c r="CYX4" s="80"/>
      <c r="CYY4" s="80"/>
      <c r="CYZ4" s="80"/>
      <c r="CZA4" s="80"/>
      <c r="CZB4" s="80"/>
      <c r="CZC4" s="80"/>
      <c r="CZD4" s="80"/>
      <c r="CZE4" s="80"/>
      <c r="CZF4" s="80"/>
      <c r="CZG4" s="80"/>
      <c r="CZH4" s="80"/>
      <c r="CZI4" s="80"/>
      <c r="CZJ4" s="80"/>
      <c r="CZK4" s="80"/>
      <c r="CZL4" s="80"/>
      <c r="CZM4" s="80"/>
      <c r="CZN4" s="80"/>
      <c r="CZO4" s="80"/>
      <c r="CZP4" s="80"/>
      <c r="CZQ4" s="80"/>
      <c r="CZR4" s="80"/>
      <c r="CZS4" s="80"/>
      <c r="CZT4" s="80"/>
      <c r="CZU4" s="80"/>
      <c r="CZV4" s="80"/>
      <c r="CZW4" s="80"/>
      <c r="CZX4" s="80"/>
      <c r="CZY4" s="80"/>
      <c r="CZZ4" s="80"/>
      <c r="DAA4" s="80"/>
      <c r="DAB4" s="80"/>
      <c r="DAC4" s="80"/>
      <c r="DAD4" s="80"/>
      <c r="DAE4" s="80"/>
      <c r="DAF4" s="80"/>
      <c r="DAG4" s="80"/>
      <c r="DAH4" s="80"/>
      <c r="DAI4" s="80"/>
      <c r="DAJ4" s="80"/>
      <c r="DAK4" s="80"/>
      <c r="DAL4" s="80"/>
      <c r="DAM4" s="80"/>
      <c r="DAN4" s="80"/>
      <c r="DAO4" s="80"/>
      <c r="DAP4" s="80"/>
      <c r="DAQ4" s="80"/>
      <c r="DAR4" s="80"/>
      <c r="DAS4" s="80"/>
      <c r="DAT4" s="80"/>
      <c r="DAU4" s="80"/>
      <c r="DAV4" s="80"/>
      <c r="DAW4" s="80"/>
      <c r="DAX4" s="80"/>
      <c r="DAY4" s="80"/>
      <c r="DAZ4" s="80"/>
      <c r="DBA4" s="80"/>
      <c r="DBB4" s="80"/>
      <c r="DBC4" s="80"/>
      <c r="DBD4" s="80"/>
      <c r="DBE4" s="80"/>
      <c r="DBF4" s="80"/>
      <c r="DBG4" s="80"/>
      <c r="DBH4" s="80"/>
      <c r="DBI4" s="80"/>
      <c r="DBJ4" s="80"/>
      <c r="DBK4" s="80"/>
      <c r="DBL4" s="80"/>
      <c r="DBM4" s="80"/>
      <c r="DBN4" s="80"/>
      <c r="DBO4" s="80"/>
      <c r="DBP4" s="80"/>
      <c r="DBQ4" s="80"/>
      <c r="DBR4" s="80"/>
      <c r="DBS4" s="80"/>
      <c r="DBT4" s="80"/>
      <c r="DBU4" s="80"/>
      <c r="DBV4" s="80"/>
      <c r="DBW4" s="80"/>
      <c r="DBX4" s="80"/>
      <c r="DBY4" s="80"/>
      <c r="DBZ4" s="80"/>
      <c r="DCA4" s="80"/>
      <c r="DCB4" s="80"/>
      <c r="DCC4" s="80"/>
      <c r="DCD4" s="80"/>
      <c r="DCE4" s="80"/>
      <c r="DCF4" s="80"/>
      <c r="DCG4" s="80"/>
      <c r="DCH4" s="80"/>
      <c r="DCI4" s="80"/>
      <c r="DCJ4" s="80"/>
      <c r="DCK4" s="80"/>
      <c r="DCL4" s="80"/>
      <c r="DCM4" s="80"/>
      <c r="DCN4" s="80"/>
      <c r="DCO4" s="80"/>
      <c r="DCP4" s="80"/>
      <c r="DCQ4" s="80"/>
      <c r="DCR4" s="80"/>
      <c r="DCS4" s="80"/>
      <c r="DCT4" s="80"/>
      <c r="DCU4" s="80"/>
      <c r="DCV4" s="80"/>
      <c r="DCW4" s="80"/>
      <c r="DCX4" s="80"/>
      <c r="DCY4" s="80"/>
      <c r="DCZ4" s="80"/>
      <c r="DDA4" s="80"/>
      <c r="DDB4" s="80"/>
      <c r="DDC4" s="80"/>
      <c r="DDD4" s="80"/>
      <c r="DDE4" s="80"/>
      <c r="DDF4" s="80"/>
      <c r="DDG4" s="80"/>
      <c r="DDH4" s="80"/>
      <c r="DDI4" s="80"/>
      <c r="DDJ4" s="80"/>
      <c r="DDK4" s="80"/>
      <c r="DDL4" s="80"/>
      <c r="DDM4" s="80"/>
      <c r="DDN4" s="80"/>
      <c r="DDO4" s="80"/>
      <c r="DDP4" s="80"/>
      <c r="DDQ4" s="80"/>
      <c r="DDR4" s="80"/>
      <c r="DDS4" s="80"/>
      <c r="DDT4" s="80"/>
      <c r="DDU4" s="80"/>
      <c r="DDV4" s="80"/>
      <c r="DDW4" s="80"/>
      <c r="DDX4" s="80"/>
      <c r="DDY4" s="80"/>
      <c r="DDZ4" s="80"/>
      <c r="DEA4" s="80"/>
      <c r="DEB4" s="80"/>
      <c r="DEC4" s="80"/>
      <c r="DED4" s="80"/>
      <c r="DEE4" s="80"/>
      <c r="DEF4" s="80"/>
      <c r="DEG4" s="80"/>
      <c r="DEH4" s="80"/>
      <c r="DEI4" s="80"/>
      <c r="DEJ4" s="80"/>
      <c r="DEK4" s="80"/>
      <c r="DEL4" s="80"/>
      <c r="DEM4" s="80"/>
      <c r="DEN4" s="80"/>
      <c r="DEO4" s="80"/>
      <c r="DEP4" s="80"/>
      <c r="DEQ4" s="80"/>
      <c r="DER4" s="80"/>
      <c r="DES4" s="80"/>
      <c r="DET4" s="80"/>
      <c r="DEU4" s="80"/>
      <c r="DEV4" s="80"/>
      <c r="DEW4" s="80"/>
      <c r="DEX4" s="80"/>
      <c r="DEY4" s="80"/>
      <c r="DEZ4" s="80"/>
      <c r="DFA4" s="80"/>
      <c r="DFB4" s="80"/>
      <c r="DFC4" s="80"/>
      <c r="DFD4" s="80"/>
      <c r="DFE4" s="80"/>
      <c r="DFF4" s="80"/>
      <c r="DFG4" s="80"/>
      <c r="DFH4" s="80"/>
      <c r="DFI4" s="80"/>
      <c r="DFJ4" s="80"/>
      <c r="DFK4" s="80"/>
      <c r="DFL4" s="80"/>
      <c r="DFM4" s="80"/>
      <c r="DFN4" s="80"/>
      <c r="DFO4" s="80"/>
      <c r="DFP4" s="80"/>
      <c r="DFQ4" s="80"/>
      <c r="DFR4" s="80"/>
      <c r="DFS4" s="80"/>
      <c r="DFT4" s="80"/>
      <c r="DFU4" s="80"/>
      <c r="DFV4" s="80"/>
      <c r="DFW4" s="80"/>
      <c r="DFX4" s="80"/>
      <c r="DFY4" s="80"/>
      <c r="DFZ4" s="80"/>
      <c r="DGA4" s="80"/>
      <c r="DGB4" s="80"/>
      <c r="DGC4" s="80"/>
      <c r="DGD4" s="80"/>
      <c r="DGE4" s="80"/>
      <c r="DGF4" s="80"/>
      <c r="DGG4" s="80"/>
      <c r="DGH4" s="80"/>
      <c r="DGI4" s="80"/>
      <c r="DGJ4" s="80"/>
      <c r="DGK4" s="80"/>
      <c r="DGL4" s="80"/>
      <c r="DGM4" s="80"/>
      <c r="DGN4" s="80"/>
      <c r="DGO4" s="80"/>
      <c r="DGP4" s="80"/>
      <c r="DGQ4" s="80"/>
      <c r="DGR4" s="80"/>
      <c r="DGS4" s="80"/>
      <c r="DGT4" s="80"/>
      <c r="DGU4" s="80"/>
      <c r="DGV4" s="80"/>
      <c r="DGW4" s="80"/>
      <c r="DGX4" s="80"/>
      <c r="DGY4" s="80"/>
      <c r="DGZ4" s="80"/>
      <c r="DHA4" s="80"/>
      <c r="DHB4" s="80"/>
      <c r="DHC4" s="80"/>
      <c r="DHD4" s="80"/>
      <c r="DHE4" s="80"/>
      <c r="DHF4" s="80"/>
      <c r="DHG4" s="80"/>
      <c r="DHH4" s="80"/>
      <c r="DHI4" s="80"/>
      <c r="DHJ4" s="80"/>
      <c r="DHK4" s="80"/>
      <c r="DHL4" s="80"/>
      <c r="DHM4" s="80"/>
      <c r="DHN4" s="80"/>
      <c r="DHO4" s="80"/>
      <c r="DHP4" s="80"/>
      <c r="DHQ4" s="80"/>
      <c r="DHR4" s="80"/>
      <c r="DHS4" s="80"/>
      <c r="DHT4" s="80"/>
      <c r="DHU4" s="80"/>
      <c r="DHV4" s="80"/>
      <c r="DHW4" s="80"/>
      <c r="DHX4" s="80"/>
      <c r="DHY4" s="80"/>
      <c r="DHZ4" s="80"/>
      <c r="DIA4" s="80"/>
      <c r="DIB4" s="80"/>
      <c r="DIC4" s="80"/>
      <c r="DID4" s="80"/>
      <c r="DIE4" s="80"/>
      <c r="DIF4" s="80"/>
      <c r="DIG4" s="80"/>
      <c r="DIH4" s="80"/>
      <c r="DII4" s="80"/>
      <c r="DIJ4" s="80"/>
      <c r="DIK4" s="80"/>
      <c r="DIL4" s="80"/>
      <c r="DIM4" s="80"/>
      <c r="DIN4" s="80"/>
      <c r="DIO4" s="80"/>
      <c r="DIP4" s="80"/>
      <c r="DIQ4" s="80"/>
      <c r="DIR4" s="80"/>
      <c r="DIS4" s="80"/>
      <c r="DIT4" s="80"/>
      <c r="DIU4" s="80"/>
      <c r="DIV4" s="80"/>
      <c r="DIW4" s="80"/>
      <c r="DIX4" s="80"/>
      <c r="DIY4" s="80"/>
      <c r="DIZ4" s="80"/>
      <c r="DJA4" s="80"/>
      <c r="DJB4" s="80"/>
      <c r="DJC4" s="80"/>
      <c r="DJD4" s="80"/>
      <c r="DJE4" s="80"/>
      <c r="DJF4" s="80"/>
      <c r="DJG4" s="80"/>
      <c r="DJH4" s="80"/>
      <c r="DJI4" s="80"/>
      <c r="DJJ4" s="80"/>
      <c r="DJK4" s="80"/>
      <c r="DJL4" s="80"/>
      <c r="DJM4" s="80"/>
      <c r="DJN4" s="80"/>
      <c r="DJO4" s="80"/>
      <c r="DJP4" s="80"/>
      <c r="DJQ4" s="80"/>
      <c r="DJR4" s="80"/>
      <c r="DJS4" s="80"/>
      <c r="DJT4" s="80"/>
      <c r="DJU4" s="80"/>
      <c r="DJV4" s="80"/>
      <c r="DJW4" s="80"/>
      <c r="DJX4" s="80"/>
      <c r="DJY4" s="80"/>
      <c r="DJZ4" s="80"/>
      <c r="DKA4" s="80"/>
      <c r="DKB4" s="80"/>
      <c r="DKC4" s="80"/>
      <c r="DKD4" s="80"/>
      <c r="DKE4" s="80"/>
      <c r="DKF4" s="80"/>
      <c r="DKG4" s="80"/>
      <c r="DKH4" s="80"/>
      <c r="DKI4" s="80"/>
      <c r="DKJ4" s="80"/>
      <c r="DKK4" s="80"/>
      <c r="DKL4" s="80"/>
      <c r="DKM4" s="80"/>
      <c r="DKN4" s="80"/>
      <c r="DKO4" s="80"/>
      <c r="DKP4" s="80"/>
      <c r="DKQ4" s="80"/>
      <c r="DKR4" s="80"/>
      <c r="DKS4" s="80"/>
      <c r="DKT4" s="80"/>
      <c r="DKU4" s="80"/>
      <c r="DKV4" s="80"/>
      <c r="DKW4" s="80"/>
      <c r="DKX4" s="80"/>
      <c r="DKY4" s="80"/>
      <c r="DKZ4" s="80"/>
      <c r="DLA4" s="80"/>
      <c r="DLB4" s="80"/>
      <c r="DLC4" s="80"/>
      <c r="DLD4" s="80"/>
      <c r="DLE4" s="80"/>
      <c r="DLF4" s="80"/>
      <c r="DLG4" s="80"/>
      <c r="DLH4" s="80"/>
      <c r="DLI4" s="80"/>
      <c r="DLJ4" s="80"/>
      <c r="DLK4" s="80"/>
      <c r="DLL4" s="80"/>
      <c r="DLM4" s="80"/>
      <c r="DLN4" s="80"/>
      <c r="DLO4" s="80"/>
      <c r="DLP4" s="80"/>
      <c r="DLQ4" s="80"/>
      <c r="DLR4" s="80"/>
      <c r="DLS4" s="80"/>
      <c r="DLT4" s="80"/>
      <c r="DLU4" s="80"/>
      <c r="DLV4" s="80"/>
      <c r="DLW4" s="80"/>
      <c r="DLX4" s="80"/>
      <c r="DLY4" s="80"/>
      <c r="DLZ4" s="80"/>
      <c r="DMA4" s="80"/>
      <c r="DMB4" s="80"/>
      <c r="DMC4" s="80"/>
      <c r="DMD4" s="80"/>
      <c r="DME4" s="80"/>
      <c r="DMF4" s="80"/>
      <c r="DMG4" s="80"/>
      <c r="DMH4" s="80"/>
      <c r="DMI4" s="80"/>
      <c r="DMJ4" s="80"/>
      <c r="DMK4" s="80"/>
      <c r="DML4" s="80"/>
      <c r="DMM4" s="80"/>
      <c r="DMN4" s="80"/>
      <c r="DMO4" s="80"/>
      <c r="DMP4" s="80"/>
      <c r="DMQ4" s="80"/>
      <c r="DMR4" s="80"/>
      <c r="DMS4" s="80"/>
      <c r="DMT4" s="80"/>
      <c r="DMU4" s="80"/>
      <c r="DMV4" s="80"/>
      <c r="DMW4" s="80"/>
      <c r="DMX4" s="80"/>
      <c r="DMY4" s="80"/>
      <c r="DMZ4" s="80"/>
      <c r="DNA4" s="80"/>
      <c r="DNB4" s="80"/>
      <c r="DNC4" s="80"/>
      <c r="DND4" s="80"/>
      <c r="DNE4" s="80"/>
      <c r="DNF4" s="80"/>
      <c r="DNG4" s="80"/>
      <c r="DNH4" s="80"/>
      <c r="DNI4" s="80"/>
      <c r="DNJ4" s="80"/>
      <c r="DNK4" s="80"/>
      <c r="DNL4" s="80"/>
      <c r="DNM4" s="80"/>
      <c r="DNN4" s="80"/>
      <c r="DNO4" s="80"/>
      <c r="DNP4" s="80"/>
      <c r="DNQ4" s="80"/>
      <c r="DNR4" s="80"/>
      <c r="DNS4" s="80"/>
      <c r="DNT4" s="80"/>
      <c r="DNU4" s="80"/>
      <c r="DNV4" s="80"/>
      <c r="DNW4" s="80"/>
      <c r="DNX4" s="80"/>
      <c r="DNY4" s="80"/>
      <c r="DNZ4" s="80"/>
      <c r="DOA4" s="80"/>
      <c r="DOB4" s="80"/>
      <c r="DOC4" s="80"/>
      <c r="DOD4" s="80"/>
      <c r="DOE4" s="80"/>
      <c r="DOF4" s="80"/>
      <c r="DOG4" s="80"/>
      <c r="DOH4" s="80"/>
      <c r="DOI4" s="80"/>
      <c r="DOJ4" s="80"/>
      <c r="DOK4" s="80"/>
      <c r="DOL4" s="80"/>
      <c r="DOM4" s="80"/>
      <c r="DON4" s="80"/>
      <c r="DOO4" s="80"/>
      <c r="DOP4" s="80"/>
      <c r="DOQ4" s="80"/>
      <c r="DOR4" s="80"/>
      <c r="DOS4" s="80"/>
      <c r="DOT4" s="80"/>
      <c r="DOU4" s="80"/>
      <c r="DOV4" s="80"/>
      <c r="DOW4" s="80"/>
      <c r="DOX4" s="80"/>
      <c r="DOY4" s="80"/>
      <c r="DOZ4" s="80"/>
      <c r="DPA4" s="80"/>
      <c r="DPB4" s="80"/>
      <c r="DPC4" s="80"/>
      <c r="DPD4" s="80"/>
      <c r="DPE4" s="80"/>
      <c r="DPF4" s="80"/>
      <c r="DPG4" s="80"/>
      <c r="DPH4" s="80"/>
      <c r="DPI4" s="80"/>
      <c r="DPJ4" s="80"/>
      <c r="DPK4" s="80"/>
      <c r="DPL4" s="80"/>
      <c r="DPM4" s="80"/>
      <c r="DPN4" s="80"/>
      <c r="DPO4" s="80"/>
      <c r="DPP4" s="80"/>
      <c r="DPQ4" s="80"/>
      <c r="DPR4" s="80"/>
      <c r="DPS4" s="80"/>
      <c r="DPT4" s="80"/>
      <c r="DPU4" s="80"/>
      <c r="DPV4" s="80"/>
      <c r="DPW4" s="80"/>
      <c r="DPX4" s="80"/>
      <c r="DPY4" s="80"/>
      <c r="DPZ4" s="80"/>
      <c r="DQA4" s="80"/>
      <c r="DQB4" s="80"/>
      <c r="DQC4" s="80"/>
      <c r="DQD4" s="80"/>
      <c r="DQE4" s="80"/>
      <c r="DQF4" s="80"/>
      <c r="DQG4" s="80"/>
      <c r="DQH4" s="80"/>
      <c r="DQI4" s="80"/>
      <c r="DQJ4" s="80"/>
      <c r="DQK4" s="80"/>
      <c r="DQL4" s="80"/>
      <c r="DQM4" s="80"/>
      <c r="DQN4" s="80"/>
      <c r="DQO4" s="80"/>
      <c r="DQP4" s="80"/>
      <c r="DQQ4" s="80"/>
      <c r="DQR4" s="80"/>
      <c r="DQS4" s="80"/>
      <c r="DQT4" s="80"/>
      <c r="DQU4" s="80"/>
      <c r="DQV4" s="80"/>
      <c r="DQW4" s="80"/>
      <c r="DQX4" s="80"/>
      <c r="DQY4" s="80"/>
      <c r="DQZ4" s="80"/>
      <c r="DRA4" s="80"/>
      <c r="DRB4" s="80"/>
      <c r="DRC4" s="80"/>
      <c r="DRD4" s="80"/>
      <c r="DRE4" s="80"/>
      <c r="DRF4" s="80"/>
      <c r="DRG4" s="80"/>
      <c r="DRH4" s="80"/>
      <c r="DRI4" s="80"/>
      <c r="DRJ4" s="80"/>
      <c r="DRK4" s="80"/>
      <c r="DRL4" s="80"/>
      <c r="DRM4" s="80"/>
      <c r="DRN4" s="80"/>
      <c r="DRO4" s="80"/>
      <c r="DRP4" s="80"/>
      <c r="DRQ4" s="80"/>
      <c r="DRR4" s="80"/>
      <c r="DRS4" s="80"/>
      <c r="DRT4" s="80"/>
      <c r="DRU4" s="80"/>
      <c r="DRV4" s="80"/>
      <c r="DRW4" s="80"/>
      <c r="DRX4" s="80"/>
      <c r="DRY4" s="80"/>
      <c r="DRZ4" s="80"/>
      <c r="DSA4" s="80"/>
      <c r="DSB4" s="80"/>
      <c r="DSC4" s="80"/>
      <c r="DSD4" s="80"/>
      <c r="DSE4" s="80"/>
      <c r="DSF4" s="80"/>
      <c r="DSG4" s="80"/>
      <c r="DSH4" s="80"/>
      <c r="DSI4" s="80"/>
      <c r="DSJ4" s="80"/>
      <c r="DSK4" s="80"/>
      <c r="DSL4" s="80"/>
      <c r="DSM4" s="80"/>
      <c r="DSN4" s="80"/>
      <c r="DSO4" s="80"/>
      <c r="DSP4" s="80"/>
      <c r="DSQ4" s="80"/>
      <c r="DSR4" s="80"/>
      <c r="DSS4" s="80"/>
      <c r="DST4" s="80"/>
      <c r="DSU4" s="80"/>
      <c r="DSV4" s="80"/>
      <c r="DSW4" s="80"/>
      <c r="DSX4" s="80"/>
      <c r="DSY4" s="80"/>
      <c r="DSZ4" s="80"/>
      <c r="DTA4" s="80"/>
      <c r="DTB4" s="80"/>
      <c r="DTC4" s="80"/>
      <c r="DTD4" s="80"/>
      <c r="DTE4" s="80"/>
      <c r="DTF4" s="80"/>
      <c r="DTG4" s="80"/>
      <c r="DTH4" s="80"/>
      <c r="DTI4" s="80"/>
      <c r="DTJ4" s="80"/>
      <c r="DTK4" s="80"/>
      <c r="DTL4" s="80"/>
      <c r="DTM4" s="80"/>
      <c r="DTN4" s="80"/>
      <c r="DTO4" s="80"/>
      <c r="DTP4" s="80"/>
      <c r="DTQ4" s="80"/>
      <c r="DTR4" s="80"/>
      <c r="DTS4" s="80"/>
      <c r="DTT4" s="80"/>
      <c r="DTU4" s="80"/>
      <c r="DTV4" s="80"/>
      <c r="DTW4" s="80"/>
      <c r="DTX4" s="80"/>
      <c r="DTY4" s="80"/>
      <c r="DTZ4" s="80"/>
      <c r="DUA4" s="80"/>
      <c r="DUB4" s="80"/>
      <c r="DUC4" s="80"/>
      <c r="DUD4" s="80"/>
      <c r="DUE4" s="80"/>
      <c r="DUF4" s="80"/>
      <c r="DUG4" s="80"/>
      <c r="DUH4" s="80"/>
      <c r="DUI4" s="80"/>
      <c r="DUJ4" s="80"/>
      <c r="DUK4" s="80"/>
      <c r="DUL4" s="80"/>
      <c r="DUM4" s="80"/>
      <c r="DUN4" s="80"/>
      <c r="DUO4" s="80"/>
      <c r="DUP4" s="80"/>
      <c r="DUQ4" s="80"/>
      <c r="DUR4" s="80"/>
      <c r="DUS4" s="80"/>
      <c r="DUT4" s="80"/>
      <c r="DUU4" s="80"/>
      <c r="DUV4" s="80"/>
      <c r="DUW4" s="80"/>
      <c r="DUX4" s="80"/>
      <c r="DUY4" s="80"/>
      <c r="DUZ4" s="80"/>
      <c r="DVA4" s="80"/>
      <c r="DVB4" s="80"/>
      <c r="DVC4" s="80"/>
      <c r="DVD4" s="80"/>
      <c r="DVE4" s="80"/>
      <c r="DVF4" s="80"/>
      <c r="DVG4" s="80"/>
      <c r="DVH4" s="80"/>
      <c r="DVI4" s="80"/>
      <c r="DVJ4" s="80"/>
      <c r="DVK4" s="80"/>
      <c r="DVL4" s="80"/>
      <c r="DVM4" s="80"/>
      <c r="DVN4" s="80"/>
      <c r="DVO4" s="80"/>
      <c r="DVP4" s="80"/>
      <c r="DVQ4" s="80"/>
      <c r="DVR4" s="80"/>
      <c r="DVS4" s="80"/>
      <c r="DVT4" s="80"/>
      <c r="DVU4" s="80"/>
      <c r="DVV4" s="80"/>
      <c r="DVW4" s="80"/>
      <c r="DVX4" s="80"/>
      <c r="DVY4" s="80"/>
      <c r="DVZ4" s="80"/>
      <c r="DWA4" s="80"/>
      <c r="DWB4" s="80"/>
      <c r="DWC4" s="80"/>
      <c r="DWD4" s="80"/>
      <c r="DWE4" s="80"/>
      <c r="DWF4" s="80"/>
      <c r="DWG4" s="80"/>
      <c r="DWH4" s="80"/>
      <c r="DWI4" s="80"/>
      <c r="DWJ4" s="80"/>
      <c r="DWK4" s="80"/>
      <c r="DWL4" s="80"/>
      <c r="DWM4" s="80"/>
      <c r="DWN4" s="80"/>
      <c r="DWO4" s="80"/>
      <c r="DWP4" s="80"/>
      <c r="DWQ4" s="80"/>
      <c r="DWR4" s="80"/>
      <c r="DWS4" s="80"/>
      <c r="DWT4" s="80"/>
      <c r="DWU4" s="80"/>
      <c r="DWV4" s="80"/>
      <c r="DWW4" s="80"/>
      <c r="DWX4" s="80"/>
      <c r="DWY4" s="80"/>
      <c r="DWZ4" s="80"/>
      <c r="DXA4" s="80"/>
      <c r="DXB4" s="80"/>
      <c r="DXC4" s="80"/>
      <c r="DXD4" s="80"/>
      <c r="DXE4" s="80"/>
      <c r="DXF4" s="80"/>
      <c r="DXG4" s="80"/>
      <c r="DXH4" s="80"/>
      <c r="DXI4" s="80"/>
      <c r="DXJ4" s="80"/>
      <c r="DXK4" s="80"/>
      <c r="DXL4" s="80"/>
      <c r="DXM4" s="80"/>
      <c r="DXN4" s="80"/>
      <c r="DXO4" s="80"/>
      <c r="DXP4" s="80"/>
      <c r="DXQ4" s="80"/>
      <c r="DXR4" s="80"/>
      <c r="DXS4" s="80"/>
      <c r="DXT4" s="80"/>
      <c r="DXU4" s="80"/>
      <c r="DXV4" s="80"/>
      <c r="DXW4" s="80"/>
      <c r="DXX4" s="80"/>
      <c r="DXY4" s="80"/>
      <c r="DXZ4" s="80"/>
      <c r="DYA4" s="80"/>
      <c r="DYB4" s="80"/>
      <c r="DYC4" s="80"/>
      <c r="DYD4" s="80"/>
      <c r="DYE4" s="80"/>
      <c r="DYF4" s="80"/>
      <c r="DYG4" s="80"/>
      <c r="DYH4" s="80"/>
      <c r="DYI4" s="80"/>
      <c r="DYJ4" s="80"/>
      <c r="DYK4" s="80"/>
      <c r="DYL4" s="80"/>
      <c r="DYM4" s="80"/>
      <c r="DYN4" s="80"/>
      <c r="DYO4" s="80"/>
      <c r="DYP4" s="80"/>
      <c r="DYQ4" s="80"/>
      <c r="DYR4" s="80"/>
      <c r="DYS4" s="80"/>
      <c r="DYT4" s="80"/>
      <c r="DYU4" s="80"/>
      <c r="DYV4" s="80"/>
      <c r="DYW4" s="80"/>
      <c r="DYX4" s="80"/>
      <c r="DYY4" s="80"/>
      <c r="DYZ4" s="80"/>
      <c r="DZA4" s="80"/>
      <c r="DZB4" s="80"/>
      <c r="DZC4" s="80"/>
      <c r="DZD4" s="80"/>
      <c r="DZE4" s="80"/>
      <c r="DZF4" s="80"/>
      <c r="DZG4" s="80"/>
      <c r="DZH4" s="80"/>
      <c r="DZI4" s="80"/>
      <c r="DZJ4" s="80"/>
      <c r="DZK4" s="80"/>
      <c r="DZL4" s="80"/>
      <c r="DZM4" s="80"/>
      <c r="DZN4" s="80"/>
      <c r="DZO4" s="80"/>
      <c r="DZP4" s="80"/>
      <c r="DZQ4" s="80"/>
      <c r="DZR4" s="80"/>
      <c r="DZS4" s="80"/>
      <c r="DZT4" s="80"/>
      <c r="DZU4" s="80"/>
      <c r="DZV4" s="80"/>
      <c r="DZW4" s="80"/>
      <c r="DZX4" s="80"/>
      <c r="DZY4" s="80"/>
      <c r="DZZ4" s="80"/>
      <c r="EAA4" s="80"/>
      <c r="EAB4" s="80"/>
      <c r="EAC4" s="80"/>
      <c r="EAD4" s="80"/>
      <c r="EAE4" s="80"/>
      <c r="EAF4" s="80"/>
      <c r="EAG4" s="80"/>
      <c r="EAH4" s="80"/>
      <c r="EAI4" s="80"/>
      <c r="EAJ4" s="80"/>
      <c r="EAK4" s="80"/>
      <c r="EAL4" s="80"/>
      <c r="EAM4" s="80"/>
      <c r="EAN4" s="80"/>
      <c r="EAO4" s="80"/>
      <c r="EAP4" s="80"/>
      <c r="EAQ4" s="80"/>
      <c r="EAR4" s="80"/>
      <c r="EAS4" s="80"/>
      <c r="EAT4" s="80"/>
      <c r="EAU4" s="80"/>
      <c r="EAV4" s="80"/>
      <c r="EAW4" s="80"/>
      <c r="EAX4" s="80"/>
      <c r="EAY4" s="80"/>
      <c r="EAZ4" s="80"/>
      <c r="EBA4" s="80"/>
      <c r="EBB4" s="80"/>
      <c r="EBC4" s="80"/>
      <c r="EBD4" s="80"/>
      <c r="EBE4" s="80"/>
      <c r="EBF4" s="80"/>
      <c r="EBG4" s="80"/>
      <c r="EBH4" s="80"/>
      <c r="EBI4" s="80"/>
      <c r="EBJ4" s="80"/>
      <c r="EBK4" s="80"/>
      <c r="EBL4" s="80"/>
      <c r="EBM4" s="80"/>
      <c r="EBN4" s="80"/>
      <c r="EBO4" s="80"/>
      <c r="EBP4" s="80"/>
      <c r="EBQ4" s="80"/>
      <c r="EBR4" s="80"/>
      <c r="EBS4" s="80"/>
      <c r="EBT4" s="80"/>
      <c r="EBU4" s="80"/>
      <c r="EBV4" s="80"/>
      <c r="EBW4" s="80"/>
      <c r="EBX4" s="80"/>
      <c r="EBY4" s="80"/>
      <c r="EBZ4" s="80"/>
      <c r="ECA4" s="80"/>
      <c r="ECB4" s="80"/>
      <c r="ECC4" s="80"/>
      <c r="ECD4" s="80"/>
      <c r="ECE4" s="80"/>
      <c r="ECF4" s="80"/>
      <c r="ECG4" s="80"/>
      <c r="ECH4" s="80"/>
      <c r="ECI4" s="80"/>
      <c r="ECJ4" s="80"/>
      <c r="ECK4" s="80"/>
      <c r="ECL4" s="80"/>
      <c r="ECM4" s="80"/>
      <c r="ECN4" s="80"/>
      <c r="ECO4" s="80"/>
      <c r="ECP4" s="80"/>
      <c r="ECQ4" s="80"/>
      <c r="ECR4" s="80"/>
      <c r="ECS4" s="80"/>
      <c r="ECT4" s="80"/>
      <c r="ECU4" s="80"/>
      <c r="ECV4" s="80"/>
      <c r="ECW4" s="80"/>
      <c r="ECX4" s="80"/>
      <c r="ECY4" s="80"/>
      <c r="ECZ4" s="80"/>
      <c r="EDA4" s="80"/>
      <c r="EDB4" s="80"/>
      <c r="EDC4" s="80"/>
      <c r="EDD4" s="80"/>
      <c r="EDE4" s="80"/>
      <c r="EDF4" s="80"/>
      <c r="EDG4" s="80"/>
      <c r="EDH4" s="80"/>
      <c r="EDI4" s="80"/>
      <c r="EDJ4" s="80"/>
      <c r="EDK4" s="80"/>
      <c r="EDL4" s="80"/>
      <c r="EDM4" s="80"/>
      <c r="EDN4" s="80"/>
      <c r="EDO4" s="80"/>
      <c r="EDP4" s="80"/>
      <c r="EDQ4" s="80"/>
      <c r="EDR4" s="80"/>
      <c r="EDS4" s="80"/>
      <c r="EDT4" s="80"/>
      <c r="EDU4" s="80"/>
      <c r="EDV4" s="80"/>
      <c r="EDW4" s="80"/>
      <c r="EDX4" s="80"/>
      <c r="EDY4" s="80"/>
      <c r="EDZ4" s="80"/>
      <c r="EEA4" s="80"/>
      <c r="EEB4" s="80"/>
      <c r="EEC4" s="80"/>
      <c r="EED4" s="80"/>
      <c r="EEE4" s="80"/>
      <c r="EEF4" s="80"/>
      <c r="EEG4" s="80"/>
      <c r="EEH4" s="80"/>
      <c r="EEI4" s="80"/>
      <c r="EEJ4" s="80"/>
      <c r="EEK4" s="80"/>
      <c r="EEL4" s="80"/>
      <c r="EEM4" s="80"/>
      <c r="EEN4" s="80"/>
      <c r="EEO4" s="80"/>
      <c r="EEP4" s="80"/>
      <c r="EEQ4" s="80"/>
      <c r="EER4" s="80"/>
      <c r="EES4" s="80"/>
      <c r="EET4" s="80"/>
      <c r="EEU4" s="80"/>
      <c r="EEV4" s="80"/>
      <c r="EEW4" s="80"/>
      <c r="EEX4" s="80"/>
      <c r="EEY4" s="80"/>
      <c r="EEZ4" s="80"/>
      <c r="EFA4" s="80"/>
      <c r="EFB4" s="80"/>
      <c r="EFC4" s="80"/>
      <c r="EFD4" s="80"/>
      <c r="EFE4" s="80"/>
      <c r="EFF4" s="80"/>
      <c r="EFG4" s="80"/>
      <c r="EFH4" s="80"/>
      <c r="EFI4" s="80"/>
      <c r="EFJ4" s="80"/>
      <c r="EFK4" s="80"/>
      <c r="EFL4" s="80"/>
      <c r="EFM4" s="80"/>
      <c r="EFN4" s="80"/>
      <c r="EFO4" s="80"/>
      <c r="EFP4" s="80"/>
      <c r="EFQ4" s="80"/>
      <c r="EFR4" s="80"/>
      <c r="EFS4" s="80"/>
      <c r="EFT4" s="80"/>
      <c r="EFU4" s="80"/>
      <c r="EFV4" s="80"/>
      <c r="EFW4" s="80"/>
      <c r="EFX4" s="80"/>
      <c r="EFY4" s="80"/>
      <c r="EFZ4" s="80"/>
      <c r="EGA4" s="80"/>
      <c r="EGB4" s="80"/>
      <c r="EGC4" s="80"/>
      <c r="EGD4" s="80"/>
      <c r="EGE4" s="80"/>
      <c r="EGF4" s="80"/>
      <c r="EGG4" s="80"/>
      <c r="EGH4" s="80"/>
      <c r="EGI4" s="80"/>
      <c r="EGJ4" s="80"/>
      <c r="EGK4" s="80"/>
      <c r="EGL4" s="80"/>
      <c r="EGM4" s="80"/>
      <c r="EGN4" s="80"/>
      <c r="EGO4" s="80"/>
      <c r="EGP4" s="80"/>
      <c r="EGQ4" s="80"/>
      <c r="EGR4" s="80"/>
      <c r="EGS4" s="80"/>
      <c r="EGT4" s="80"/>
      <c r="EGU4" s="80"/>
      <c r="EGV4" s="80"/>
      <c r="EGW4" s="80"/>
      <c r="EGX4" s="80"/>
      <c r="EGY4" s="80"/>
      <c r="EGZ4" s="80"/>
      <c r="EHA4" s="80"/>
      <c r="EHB4" s="80"/>
      <c r="EHC4" s="80"/>
      <c r="EHD4" s="80"/>
      <c r="EHE4" s="80"/>
      <c r="EHF4" s="80"/>
      <c r="EHG4" s="80"/>
      <c r="EHH4" s="80"/>
      <c r="EHI4" s="80"/>
      <c r="EHJ4" s="80"/>
      <c r="EHK4" s="80"/>
      <c r="EHL4" s="80"/>
      <c r="EHM4" s="80"/>
      <c r="EHN4" s="80"/>
      <c r="EHO4" s="80"/>
      <c r="EHP4" s="80"/>
      <c r="EHQ4" s="80"/>
      <c r="EHR4" s="80"/>
      <c r="EHS4" s="80"/>
      <c r="EHT4" s="80"/>
      <c r="EHU4" s="80"/>
      <c r="EHV4" s="80"/>
      <c r="EHW4" s="80"/>
      <c r="EHX4" s="80"/>
      <c r="EHY4" s="80"/>
      <c r="EHZ4" s="80"/>
      <c r="EIA4" s="80"/>
      <c r="EIB4" s="80"/>
      <c r="EIC4" s="80"/>
      <c r="EID4" s="80"/>
      <c r="EIE4" s="80"/>
      <c r="EIF4" s="80"/>
      <c r="EIG4" s="80"/>
      <c r="EIH4" s="80"/>
      <c r="EII4" s="80"/>
      <c r="EIJ4" s="80"/>
      <c r="EIK4" s="80"/>
      <c r="EIL4" s="80"/>
      <c r="EIM4" s="80"/>
      <c r="EIN4" s="80"/>
      <c r="EIO4" s="80"/>
      <c r="EIP4" s="80"/>
      <c r="EIQ4" s="80"/>
      <c r="EIR4" s="80"/>
      <c r="EIS4" s="80"/>
      <c r="EIT4" s="80"/>
      <c r="EIU4" s="80"/>
      <c r="EIV4" s="80"/>
      <c r="EIW4" s="80"/>
      <c r="EIX4" s="80"/>
      <c r="EIY4" s="80"/>
      <c r="EIZ4" s="80"/>
      <c r="EJA4" s="80"/>
      <c r="EJB4" s="80"/>
      <c r="EJC4" s="80"/>
      <c r="EJD4" s="80"/>
      <c r="EJE4" s="80"/>
      <c r="EJF4" s="80"/>
      <c r="EJG4" s="80"/>
      <c r="EJH4" s="80"/>
      <c r="EJI4" s="80"/>
      <c r="EJJ4" s="80"/>
      <c r="EJK4" s="80"/>
      <c r="EJL4" s="80"/>
      <c r="EJM4" s="80"/>
      <c r="EJN4" s="80"/>
      <c r="EJO4" s="80"/>
      <c r="EJP4" s="80"/>
      <c r="EJQ4" s="80"/>
      <c r="EJR4" s="80"/>
      <c r="EJS4" s="80"/>
      <c r="EJT4" s="80"/>
      <c r="EJU4" s="80"/>
      <c r="EJV4" s="80"/>
      <c r="EJW4" s="80"/>
      <c r="EJX4" s="80"/>
      <c r="EJY4" s="80"/>
      <c r="EJZ4" s="80"/>
      <c r="EKA4" s="80"/>
      <c r="EKB4" s="80"/>
      <c r="EKC4" s="80"/>
      <c r="EKD4" s="80"/>
      <c r="EKE4" s="80"/>
      <c r="EKF4" s="80"/>
      <c r="EKG4" s="80"/>
      <c r="EKH4" s="80"/>
      <c r="EKI4" s="80"/>
      <c r="EKJ4" s="80"/>
      <c r="EKK4" s="80"/>
      <c r="EKL4" s="80"/>
      <c r="EKM4" s="80"/>
      <c r="EKN4" s="80"/>
      <c r="EKO4" s="80"/>
      <c r="EKP4" s="80"/>
      <c r="EKQ4" s="80"/>
      <c r="EKR4" s="80"/>
      <c r="EKS4" s="80"/>
      <c r="EKT4" s="80"/>
      <c r="EKU4" s="80"/>
      <c r="EKV4" s="80"/>
      <c r="EKW4" s="80"/>
      <c r="EKX4" s="80"/>
      <c r="EKY4" s="80"/>
      <c r="EKZ4" s="80"/>
      <c r="ELA4" s="80"/>
      <c r="ELB4" s="80"/>
      <c r="ELC4" s="80"/>
      <c r="ELD4" s="80"/>
      <c r="ELE4" s="80"/>
      <c r="ELF4" s="80"/>
      <c r="ELG4" s="80"/>
      <c r="ELH4" s="80"/>
      <c r="ELI4" s="80"/>
      <c r="ELJ4" s="80"/>
      <c r="ELK4" s="80"/>
      <c r="ELL4" s="80"/>
      <c r="ELM4" s="80"/>
      <c r="ELN4" s="80"/>
      <c r="ELO4" s="80"/>
      <c r="ELP4" s="80"/>
      <c r="ELQ4" s="80"/>
      <c r="ELR4" s="80"/>
      <c r="ELS4" s="80"/>
      <c r="ELT4" s="80"/>
      <c r="ELU4" s="80"/>
      <c r="ELV4" s="80"/>
      <c r="ELW4" s="80"/>
      <c r="ELX4" s="80"/>
      <c r="ELY4" s="80"/>
      <c r="ELZ4" s="80"/>
      <c r="EMA4" s="80"/>
      <c r="EMB4" s="80"/>
      <c r="EMC4" s="80"/>
      <c r="EMD4" s="80"/>
      <c r="EME4" s="80"/>
      <c r="EMF4" s="80"/>
      <c r="EMG4" s="80"/>
      <c r="EMH4" s="80"/>
      <c r="EMI4" s="80"/>
      <c r="EMJ4" s="80"/>
      <c r="EMK4" s="80"/>
      <c r="EML4" s="80"/>
      <c r="EMM4" s="80"/>
      <c r="EMN4" s="80"/>
      <c r="EMO4" s="80"/>
      <c r="EMP4" s="80"/>
      <c r="EMQ4" s="80"/>
      <c r="EMR4" s="80"/>
      <c r="EMS4" s="80"/>
      <c r="EMT4" s="80"/>
      <c r="EMU4" s="80"/>
      <c r="EMV4" s="80"/>
      <c r="EMW4" s="80"/>
      <c r="EMX4" s="80"/>
      <c r="EMY4" s="80"/>
      <c r="EMZ4" s="80"/>
      <c r="ENA4" s="80"/>
      <c r="ENB4" s="80"/>
      <c r="ENC4" s="80"/>
      <c r="END4" s="80"/>
      <c r="ENE4" s="80"/>
      <c r="ENF4" s="80"/>
      <c r="ENG4" s="80"/>
      <c r="ENH4" s="80"/>
      <c r="ENI4" s="80"/>
      <c r="ENJ4" s="80"/>
      <c r="ENK4" s="80"/>
      <c r="ENL4" s="80"/>
      <c r="ENM4" s="80"/>
      <c r="ENN4" s="80"/>
      <c r="ENO4" s="80"/>
      <c r="ENP4" s="80"/>
      <c r="ENQ4" s="80"/>
      <c r="ENR4" s="80"/>
      <c r="ENS4" s="80"/>
      <c r="ENT4" s="80"/>
      <c r="ENU4" s="80"/>
      <c r="ENV4" s="80"/>
      <c r="ENW4" s="80"/>
      <c r="ENX4" s="80"/>
      <c r="ENY4" s="80"/>
      <c r="ENZ4" s="80"/>
      <c r="EOA4" s="80"/>
      <c r="EOB4" s="80"/>
      <c r="EOC4" s="80"/>
      <c r="EOD4" s="80"/>
      <c r="EOE4" s="80"/>
      <c r="EOF4" s="80"/>
      <c r="EOG4" s="80"/>
      <c r="EOH4" s="80"/>
      <c r="EOI4" s="80"/>
      <c r="EOJ4" s="80"/>
      <c r="EOK4" s="80"/>
      <c r="EOL4" s="80"/>
      <c r="EOM4" s="80"/>
      <c r="EON4" s="80"/>
      <c r="EOO4" s="80"/>
      <c r="EOP4" s="80"/>
      <c r="EOQ4" s="80"/>
      <c r="EOR4" s="80"/>
      <c r="EOS4" s="80"/>
      <c r="EOT4" s="80"/>
      <c r="EOU4" s="80"/>
      <c r="EOV4" s="80"/>
      <c r="EOW4" s="80"/>
      <c r="EOX4" s="80"/>
      <c r="EOY4" s="80"/>
      <c r="EOZ4" s="80"/>
      <c r="EPA4" s="80"/>
      <c r="EPB4" s="80"/>
      <c r="EPC4" s="80"/>
      <c r="EPD4" s="80"/>
      <c r="EPE4" s="80"/>
      <c r="EPF4" s="80"/>
      <c r="EPG4" s="80"/>
      <c r="EPH4" s="80"/>
      <c r="EPI4" s="80"/>
      <c r="EPJ4" s="80"/>
      <c r="EPK4" s="80"/>
      <c r="EPL4" s="80"/>
      <c r="EPM4" s="80"/>
      <c r="EPN4" s="80"/>
      <c r="EPO4" s="80"/>
      <c r="EPP4" s="80"/>
      <c r="EPQ4" s="80"/>
      <c r="EPR4" s="80"/>
      <c r="EPS4" s="80"/>
      <c r="EPT4" s="80"/>
      <c r="EPU4" s="80"/>
      <c r="EPV4" s="80"/>
      <c r="EPW4" s="80"/>
      <c r="EPX4" s="80"/>
      <c r="EPY4" s="80"/>
      <c r="EPZ4" s="80"/>
      <c r="EQA4" s="80"/>
      <c r="EQB4" s="80"/>
      <c r="EQC4" s="80"/>
      <c r="EQD4" s="80"/>
      <c r="EQE4" s="80"/>
      <c r="EQF4" s="80"/>
      <c r="EQG4" s="80"/>
      <c r="EQH4" s="80"/>
      <c r="EQI4" s="80"/>
      <c r="EQJ4" s="80"/>
      <c r="EQK4" s="80"/>
      <c r="EQL4" s="80"/>
      <c r="EQM4" s="80"/>
      <c r="EQN4" s="80"/>
      <c r="EQO4" s="80"/>
      <c r="EQP4" s="80"/>
      <c r="EQQ4" s="80"/>
      <c r="EQR4" s="80"/>
      <c r="EQS4" s="80"/>
      <c r="EQT4" s="80"/>
      <c r="EQU4" s="80"/>
      <c r="EQV4" s="80"/>
      <c r="EQW4" s="80"/>
      <c r="EQX4" s="80"/>
      <c r="EQY4" s="80"/>
      <c r="EQZ4" s="80"/>
      <c r="ERA4" s="80"/>
      <c r="ERB4" s="80"/>
      <c r="ERC4" s="80"/>
      <c r="ERD4" s="80"/>
      <c r="ERE4" s="80"/>
      <c r="ERF4" s="80"/>
      <c r="ERG4" s="80"/>
      <c r="ERH4" s="80"/>
      <c r="ERI4" s="80"/>
      <c r="ERJ4" s="80"/>
      <c r="ERK4" s="80"/>
      <c r="ERL4" s="80"/>
      <c r="ERM4" s="80"/>
      <c r="ERN4" s="80"/>
      <c r="ERO4" s="80"/>
      <c r="ERP4" s="80"/>
      <c r="ERQ4" s="80"/>
      <c r="ERR4" s="80"/>
      <c r="ERS4" s="80"/>
      <c r="ERT4" s="80"/>
      <c r="ERU4" s="80"/>
      <c r="ERV4" s="80"/>
      <c r="ERW4" s="80"/>
      <c r="ERX4" s="80"/>
      <c r="ERY4" s="80"/>
      <c r="ERZ4" s="80"/>
      <c r="ESA4" s="80"/>
      <c r="ESB4" s="80"/>
      <c r="ESC4" s="80"/>
      <c r="ESD4" s="80"/>
      <c r="ESE4" s="80"/>
      <c r="ESF4" s="80"/>
      <c r="ESG4" s="80"/>
      <c r="ESH4" s="80"/>
      <c r="ESI4" s="80"/>
      <c r="ESJ4" s="80"/>
      <c r="ESK4" s="80"/>
      <c r="ESL4" s="80"/>
      <c r="ESM4" s="80"/>
      <c r="ESN4" s="80"/>
      <c r="ESO4" s="80"/>
      <c r="ESP4" s="80"/>
      <c r="ESQ4" s="80"/>
      <c r="ESR4" s="80"/>
      <c r="ESS4" s="80"/>
      <c r="EST4" s="80"/>
      <c r="ESU4" s="80"/>
      <c r="ESV4" s="80"/>
      <c r="ESW4" s="80"/>
      <c r="ESX4" s="80"/>
      <c r="ESY4" s="80"/>
      <c r="ESZ4" s="80"/>
      <c r="ETA4" s="80"/>
      <c r="ETB4" s="80"/>
      <c r="ETC4" s="80"/>
      <c r="ETD4" s="80"/>
      <c r="ETE4" s="80"/>
      <c r="ETF4" s="80"/>
      <c r="ETG4" s="80"/>
      <c r="ETH4" s="80"/>
      <c r="ETI4" s="80"/>
      <c r="ETJ4" s="80"/>
      <c r="ETK4" s="80"/>
      <c r="ETL4" s="80"/>
      <c r="ETM4" s="80"/>
      <c r="ETN4" s="80"/>
      <c r="ETO4" s="80"/>
      <c r="ETP4" s="80"/>
      <c r="ETQ4" s="80"/>
      <c r="ETR4" s="80"/>
      <c r="ETS4" s="80"/>
      <c r="ETT4" s="80"/>
      <c r="ETU4" s="80"/>
      <c r="ETV4" s="80"/>
      <c r="ETW4" s="80"/>
      <c r="ETX4" s="80"/>
      <c r="ETY4" s="80"/>
      <c r="ETZ4" s="80"/>
      <c r="EUA4" s="80"/>
      <c r="EUB4" s="80"/>
      <c r="EUC4" s="80"/>
      <c r="EUD4" s="80"/>
      <c r="EUE4" s="80"/>
      <c r="EUF4" s="80"/>
      <c r="EUG4" s="80"/>
      <c r="EUH4" s="80"/>
      <c r="EUI4" s="80"/>
      <c r="EUJ4" s="80"/>
      <c r="EUK4" s="80"/>
      <c r="EUL4" s="80"/>
      <c r="EUM4" s="80"/>
      <c r="EUN4" s="80"/>
      <c r="EUO4" s="80"/>
      <c r="EUP4" s="80"/>
      <c r="EUQ4" s="80"/>
      <c r="EUR4" s="80"/>
      <c r="EUS4" s="80"/>
      <c r="EUT4" s="80"/>
      <c r="EUU4" s="80"/>
      <c r="EUV4" s="80"/>
      <c r="EUW4" s="80"/>
      <c r="EUX4" s="80"/>
      <c r="EUY4" s="80"/>
      <c r="EUZ4" s="80"/>
      <c r="EVA4" s="80"/>
      <c r="EVB4" s="80"/>
      <c r="EVC4" s="80"/>
      <c r="EVD4" s="80"/>
      <c r="EVE4" s="80"/>
      <c r="EVF4" s="80"/>
      <c r="EVG4" s="80"/>
      <c r="EVH4" s="80"/>
      <c r="EVI4" s="80"/>
      <c r="EVJ4" s="80"/>
      <c r="EVK4" s="80"/>
      <c r="EVL4" s="80"/>
      <c r="EVM4" s="80"/>
      <c r="EVN4" s="80"/>
      <c r="EVO4" s="80"/>
      <c r="EVP4" s="80"/>
      <c r="EVQ4" s="80"/>
      <c r="EVR4" s="80"/>
      <c r="EVS4" s="80"/>
      <c r="EVT4" s="80"/>
      <c r="EVU4" s="80"/>
      <c r="EVV4" s="80"/>
      <c r="EVW4" s="80"/>
      <c r="EVX4" s="80"/>
      <c r="EVY4" s="80"/>
      <c r="EVZ4" s="80"/>
      <c r="EWA4" s="80"/>
      <c r="EWB4" s="80"/>
      <c r="EWC4" s="80"/>
      <c r="EWD4" s="80"/>
      <c r="EWE4" s="80"/>
      <c r="EWF4" s="80"/>
      <c r="EWG4" s="80"/>
      <c r="EWH4" s="80"/>
      <c r="EWI4" s="80"/>
      <c r="EWJ4" s="80"/>
      <c r="EWK4" s="80"/>
      <c r="EWL4" s="80"/>
      <c r="EWM4" s="80"/>
      <c r="EWN4" s="80"/>
      <c r="EWO4" s="80"/>
      <c r="EWP4" s="80"/>
      <c r="EWQ4" s="80"/>
      <c r="EWR4" s="80"/>
      <c r="EWS4" s="80"/>
      <c r="EWT4" s="80"/>
      <c r="EWU4" s="80"/>
      <c r="EWV4" s="80"/>
      <c r="EWW4" s="80"/>
      <c r="EWX4" s="80"/>
      <c r="EWY4" s="80"/>
      <c r="EWZ4" s="80"/>
      <c r="EXA4" s="80"/>
      <c r="EXB4" s="80"/>
      <c r="EXC4" s="80"/>
      <c r="EXD4" s="80"/>
      <c r="EXE4" s="80"/>
      <c r="EXF4" s="80"/>
      <c r="EXG4" s="80"/>
      <c r="EXH4" s="80"/>
      <c r="EXI4" s="80"/>
      <c r="EXJ4" s="80"/>
      <c r="EXK4" s="80"/>
      <c r="EXL4" s="80"/>
      <c r="EXM4" s="80"/>
      <c r="EXN4" s="80"/>
      <c r="EXO4" s="80"/>
      <c r="EXP4" s="80"/>
      <c r="EXQ4" s="80"/>
      <c r="EXR4" s="80"/>
      <c r="EXS4" s="80"/>
      <c r="EXT4" s="80"/>
      <c r="EXU4" s="80"/>
      <c r="EXV4" s="80"/>
      <c r="EXW4" s="80"/>
      <c r="EXX4" s="80"/>
      <c r="EXY4" s="80"/>
      <c r="EXZ4" s="80"/>
      <c r="EYA4" s="80"/>
      <c r="EYB4" s="80"/>
      <c r="EYC4" s="80"/>
      <c r="EYD4" s="80"/>
      <c r="EYE4" s="80"/>
      <c r="EYF4" s="80"/>
      <c r="EYG4" s="80"/>
      <c r="EYH4" s="80"/>
      <c r="EYI4" s="80"/>
      <c r="EYJ4" s="80"/>
      <c r="EYK4" s="80"/>
      <c r="EYL4" s="80"/>
      <c r="EYM4" s="80"/>
      <c r="EYN4" s="80"/>
      <c r="EYO4" s="80"/>
      <c r="EYP4" s="80"/>
      <c r="EYQ4" s="80"/>
      <c r="EYR4" s="80"/>
      <c r="EYS4" s="80"/>
      <c r="EYT4" s="80"/>
      <c r="EYU4" s="80"/>
      <c r="EYV4" s="80"/>
      <c r="EYW4" s="80"/>
      <c r="EYX4" s="80"/>
      <c r="EYY4" s="80"/>
      <c r="EYZ4" s="80"/>
      <c r="EZA4" s="80"/>
      <c r="EZB4" s="80"/>
      <c r="EZC4" s="80"/>
      <c r="EZD4" s="80"/>
      <c r="EZE4" s="80"/>
      <c r="EZF4" s="80"/>
      <c r="EZG4" s="80"/>
      <c r="EZH4" s="80"/>
      <c r="EZI4" s="80"/>
      <c r="EZJ4" s="80"/>
      <c r="EZK4" s="80"/>
      <c r="EZL4" s="80"/>
      <c r="EZM4" s="80"/>
      <c r="EZN4" s="80"/>
      <c r="EZO4" s="80"/>
      <c r="EZP4" s="80"/>
      <c r="EZQ4" s="80"/>
      <c r="EZR4" s="80"/>
      <c r="EZS4" s="80"/>
      <c r="EZT4" s="80"/>
      <c r="EZU4" s="80"/>
      <c r="EZV4" s="80"/>
      <c r="EZW4" s="80"/>
      <c r="EZX4" s="80"/>
      <c r="EZY4" s="80"/>
      <c r="EZZ4" s="80"/>
      <c r="FAA4" s="80"/>
      <c r="FAB4" s="80"/>
      <c r="FAC4" s="80"/>
      <c r="FAD4" s="80"/>
      <c r="FAE4" s="80"/>
      <c r="FAF4" s="80"/>
      <c r="FAG4" s="80"/>
      <c r="FAH4" s="80"/>
      <c r="FAI4" s="80"/>
      <c r="FAJ4" s="80"/>
      <c r="FAK4" s="80"/>
      <c r="FAL4" s="80"/>
      <c r="FAM4" s="80"/>
      <c r="FAN4" s="80"/>
      <c r="FAO4" s="80"/>
      <c r="FAP4" s="80"/>
      <c r="FAQ4" s="80"/>
      <c r="FAR4" s="80"/>
      <c r="FAS4" s="80"/>
      <c r="FAT4" s="80"/>
      <c r="FAU4" s="80"/>
      <c r="FAV4" s="80"/>
      <c r="FAW4" s="80"/>
      <c r="FAX4" s="80"/>
      <c r="FAY4" s="80"/>
      <c r="FAZ4" s="80"/>
      <c r="FBA4" s="80"/>
      <c r="FBB4" s="80"/>
      <c r="FBC4" s="80"/>
      <c r="FBD4" s="80"/>
      <c r="FBE4" s="80"/>
      <c r="FBF4" s="80"/>
      <c r="FBG4" s="80"/>
      <c r="FBH4" s="80"/>
      <c r="FBI4" s="80"/>
      <c r="FBJ4" s="80"/>
      <c r="FBK4" s="80"/>
      <c r="FBL4" s="80"/>
      <c r="FBM4" s="80"/>
      <c r="FBN4" s="80"/>
      <c r="FBO4" s="80"/>
      <c r="FBP4" s="80"/>
      <c r="FBQ4" s="80"/>
      <c r="FBR4" s="80"/>
      <c r="FBS4" s="80"/>
      <c r="FBT4" s="80"/>
      <c r="FBU4" s="80"/>
      <c r="FBV4" s="80"/>
      <c r="FBW4" s="80"/>
      <c r="FBX4" s="80"/>
      <c r="FBY4" s="80"/>
      <c r="FBZ4" s="80"/>
      <c r="FCA4" s="80"/>
      <c r="FCB4" s="80"/>
      <c r="FCC4" s="80"/>
      <c r="FCD4" s="80"/>
      <c r="FCE4" s="80"/>
      <c r="FCF4" s="80"/>
      <c r="FCG4" s="80"/>
      <c r="FCH4" s="80"/>
      <c r="FCI4" s="80"/>
      <c r="FCJ4" s="80"/>
      <c r="FCK4" s="80"/>
      <c r="FCL4" s="80"/>
      <c r="FCM4" s="80"/>
      <c r="FCN4" s="80"/>
      <c r="FCO4" s="80"/>
      <c r="FCP4" s="80"/>
      <c r="FCQ4" s="80"/>
      <c r="FCR4" s="80"/>
      <c r="FCS4" s="80"/>
      <c r="FCT4" s="80"/>
      <c r="FCU4" s="80"/>
      <c r="FCV4" s="80"/>
      <c r="FCW4" s="80"/>
      <c r="FCX4" s="80"/>
      <c r="FCY4" s="80"/>
      <c r="FCZ4" s="80"/>
      <c r="FDA4" s="80"/>
      <c r="FDB4" s="80"/>
      <c r="FDC4" s="80"/>
      <c r="FDD4" s="80"/>
      <c r="FDE4" s="80"/>
      <c r="FDF4" s="80"/>
      <c r="FDG4" s="80"/>
      <c r="FDH4" s="80"/>
      <c r="FDI4" s="80"/>
      <c r="FDJ4" s="80"/>
      <c r="FDK4" s="80"/>
      <c r="FDL4" s="80"/>
      <c r="FDM4" s="80"/>
      <c r="FDN4" s="80"/>
      <c r="FDO4" s="80"/>
      <c r="FDP4" s="80"/>
      <c r="FDQ4" s="80"/>
      <c r="FDR4" s="80"/>
      <c r="FDS4" s="80"/>
      <c r="FDT4" s="80"/>
      <c r="FDU4" s="80"/>
      <c r="FDV4" s="80"/>
      <c r="FDW4" s="80"/>
      <c r="FDX4" s="80"/>
      <c r="FDY4" s="80"/>
      <c r="FDZ4" s="80"/>
      <c r="FEA4" s="80"/>
      <c r="FEB4" s="80"/>
      <c r="FEC4" s="80"/>
      <c r="FED4" s="80"/>
      <c r="FEE4" s="80"/>
      <c r="FEF4" s="80"/>
      <c r="FEG4" s="80"/>
      <c r="FEH4" s="80"/>
      <c r="FEI4" s="80"/>
      <c r="FEJ4" s="80"/>
      <c r="FEK4" s="80"/>
      <c r="FEL4" s="80"/>
      <c r="FEM4" s="80"/>
      <c r="FEN4" s="80"/>
      <c r="FEO4" s="80"/>
      <c r="FEP4" s="80"/>
      <c r="FEQ4" s="80"/>
      <c r="FER4" s="80"/>
      <c r="FES4" s="80"/>
      <c r="FET4" s="80"/>
      <c r="FEU4" s="80"/>
      <c r="FEV4" s="80"/>
      <c r="FEW4" s="80"/>
      <c r="FEX4" s="80"/>
      <c r="FEY4" s="80"/>
      <c r="FEZ4" s="80"/>
      <c r="FFA4" s="80"/>
      <c r="FFB4" s="80"/>
      <c r="FFC4" s="80"/>
      <c r="FFD4" s="80"/>
      <c r="FFE4" s="80"/>
      <c r="FFF4" s="80"/>
      <c r="FFG4" s="80"/>
      <c r="FFH4" s="80"/>
      <c r="FFI4" s="80"/>
      <c r="FFJ4" s="80"/>
      <c r="FFK4" s="80"/>
      <c r="FFL4" s="80"/>
      <c r="FFM4" s="80"/>
      <c r="FFN4" s="80"/>
      <c r="FFO4" s="80"/>
      <c r="FFP4" s="80"/>
      <c r="FFQ4" s="80"/>
      <c r="FFR4" s="80"/>
      <c r="FFS4" s="80"/>
      <c r="FFT4" s="80"/>
      <c r="FFU4" s="80"/>
      <c r="FFV4" s="80"/>
      <c r="FFW4" s="80"/>
      <c r="FFX4" s="80"/>
      <c r="FFY4" s="80"/>
      <c r="FFZ4" s="80"/>
      <c r="FGA4" s="80"/>
      <c r="FGB4" s="80"/>
      <c r="FGC4" s="80"/>
      <c r="FGD4" s="80"/>
      <c r="FGE4" s="80"/>
      <c r="FGF4" s="80"/>
      <c r="FGG4" s="80"/>
      <c r="FGH4" s="80"/>
      <c r="FGI4" s="80"/>
      <c r="FGJ4" s="80"/>
      <c r="FGK4" s="80"/>
      <c r="FGL4" s="80"/>
      <c r="FGM4" s="80"/>
      <c r="FGN4" s="80"/>
      <c r="FGO4" s="80"/>
      <c r="FGP4" s="80"/>
      <c r="FGQ4" s="80"/>
      <c r="FGR4" s="80"/>
      <c r="FGS4" s="80"/>
      <c r="FGT4" s="80"/>
      <c r="FGU4" s="80"/>
      <c r="FGV4" s="80"/>
      <c r="FGW4" s="80"/>
      <c r="FGX4" s="80"/>
      <c r="FGY4" s="80"/>
      <c r="FGZ4" s="80"/>
      <c r="FHA4" s="80"/>
      <c r="FHB4" s="80"/>
      <c r="FHC4" s="80"/>
      <c r="FHD4" s="80"/>
      <c r="FHE4" s="80"/>
      <c r="FHF4" s="80"/>
      <c r="FHG4" s="80"/>
      <c r="FHH4" s="80"/>
      <c r="FHI4" s="80"/>
      <c r="FHJ4" s="80"/>
      <c r="FHK4" s="80"/>
      <c r="FHL4" s="80"/>
      <c r="FHM4" s="80"/>
      <c r="FHN4" s="80"/>
      <c r="FHO4" s="80"/>
      <c r="FHP4" s="80"/>
      <c r="FHQ4" s="80"/>
      <c r="FHR4" s="80"/>
      <c r="FHS4" s="80"/>
      <c r="FHT4" s="80"/>
      <c r="FHU4" s="80"/>
      <c r="FHV4" s="80"/>
      <c r="FHW4" s="80"/>
      <c r="FHX4" s="80"/>
      <c r="FHY4" s="80"/>
      <c r="FHZ4" s="80"/>
      <c r="FIA4" s="80"/>
      <c r="FIB4" s="80"/>
      <c r="FIC4" s="80"/>
      <c r="FID4" s="80"/>
      <c r="FIE4" s="80"/>
      <c r="FIF4" s="80"/>
      <c r="FIG4" s="80"/>
      <c r="FIH4" s="80"/>
      <c r="FII4" s="80"/>
      <c r="FIJ4" s="80"/>
      <c r="FIK4" s="80"/>
      <c r="FIL4" s="80"/>
      <c r="FIM4" s="80"/>
      <c r="FIN4" s="80"/>
      <c r="FIO4" s="80"/>
      <c r="FIP4" s="80"/>
      <c r="FIQ4" s="80"/>
      <c r="FIR4" s="80"/>
      <c r="FIS4" s="80"/>
      <c r="FIT4" s="80"/>
      <c r="FIU4" s="80"/>
      <c r="FIV4" s="80"/>
      <c r="FIW4" s="80"/>
      <c r="FIX4" s="80"/>
      <c r="FIY4" s="80"/>
      <c r="FIZ4" s="80"/>
      <c r="FJA4" s="80"/>
      <c r="FJB4" s="80"/>
      <c r="FJC4" s="80"/>
      <c r="FJD4" s="80"/>
      <c r="FJE4" s="80"/>
      <c r="FJF4" s="80"/>
      <c r="FJG4" s="80"/>
      <c r="FJH4" s="80"/>
      <c r="FJI4" s="80"/>
      <c r="FJJ4" s="80"/>
      <c r="FJK4" s="80"/>
      <c r="FJL4" s="80"/>
      <c r="FJM4" s="80"/>
      <c r="FJN4" s="80"/>
      <c r="FJO4" s="80"/>
      <c r="FJP4" s="80"/>
      <c r="FJQ4" s="80"/>
      <c r="FJR4" s="80"/>
      <c r="FJS4" s="80"/>
      <c r="FJT4" s="80"/>
      <c r="FJU4" s="80"/>
      <c r="FJV4" s="80"/>
      <c r="FJW4" s="80"/>
      <c r="FJX4" s="80"/>
      <c r="FJY4" s="80"/>
      <c r="FJZ4" s="80"/>
      <c r="FKA4" s="80"/>
      <c r="FKB4" s="80"/>
      <c r="FKC4" s="80"/>
      <c r="FKD4" s="80"/>
      <c r="FKE4" s="80"/>
      <c r="FKF4" s="80"/>
      <c r="FKG4" s="80"/>
      <c r="FKH4" s="80"/>
      <c r="FKI4" s="80"/>
      <c r="FKJ4" s="80"/>
      <c r="FKK4" s="80"/>
      <c r="FKL4" s="80"/>
      <c r="FKM4" s="80"/>
      <c r="FKN4" s="80"/>
      <c r="FKO4" s="80"/>
      <c r="FKP4" s="80"/>
      <c r="FKQ4" s="80"/>
      <c r="FKR4" s="80"/>
      <c r="FKS4" s="80"/>
      <c r="FKT4" s="80"/>
      <c r="FKU4" s="80"/>
      <c r="FKV4" s="80"/>
      <c r="FKW4" s="80"/>
      <c r="FKX4" s="80"/>
      <c r="FKY4" s="80"/>
      <c r="FKZ4" s="80"/>
      <c r="FLA4" s="80"/>
      <c r="FLB4" s="80"/>
      <c r="FLC4" s="80"/>
      <c r="FLD4" s="80"/>
      <c r="FLE4" s="80"/>
      <c r="FLF4" s="80"/>
      <c r="FLG4" s="80"/>
      <c r="FLH4" s="80"/>
      <c r="FLI4" s="80"/>
      <c r="FLJ4" s="80"/>
      <c r="FLK4" s="80"/>
      <c r="FLL4" s="80"/>
      <c r="FLM4" s="80"/>
      <c r="FLN4" s="80"/>
      <c r="FLO4" s="80"/>
      <c r="FLP4" s="80"/>
      <c r="FLQ4" s="80"/>
      <c r="FLR4" s="80"/>
      <c r="FLS4" s="80"/>
      <c r="FLT4" s="80"/>
      <c r="FLU4" s="80"/>
      <c r="FLV4" s="80"/>
      <c r="FLW4" s="80"/>
      <c r="FLX4" s="80"/>
      <c r="FLY4" s="80"/>
      <c r="FLZ4" s="80"/>
      <c r="FMA4" s="80"/>
      <c r="FMB4" s="80"/>
      <c r="FMC4" s="80"/>
      <c r="FMD4" s="80"/>
      <c r="FME4" s="80"/>
      <c r="FMF4" s="80"/>
      <c r="FMG4" s="80"/>
      <c r="FMH4" s="80"/>
      <c r="FMI4" s="80"/>
      <c r="FMJ4" s="80"/>
      <c r="FMK4" s="80"/>
      <c r="FML4" s="80"/>
      <c r="FMM4" s="80"/>
      <c r="FMN4" s="80"/>
      <c r="FMO4" s="80"/>
      <c r="FMP4" s="80"/>
      <c r="FMQ4" s="80"/>
      <c r="FMR4" s="80"/>
      <c r="FMS4" s="80"/>
      <c r="FMT4" s="80"/>
      <c r="FMU4" s="80"/>
      <c r="FMV4" s="80"/>
      <c r="FMW4" s="80"/>
      <c r="FMX4" s="80"/>
      <c r="FMY4" s="80"/>
      <c r="FMZ4" s="80"/>
      <c r="FNA4" s="80"/>
      <c r="FNB4" s="80"/>
      <c r="FNC4" s="80"/>
      <c r="FND4" s="80"/>
      <c r="FNE4" s="80"/>
      <c r="FNF4" s="80"/>
      <c r="FNG4" s="80"/>
      <c r="FNH4" s="80"/>
      <c r="FNI4" s="80"/>
      <c r="FNJ4" s="80"/>
      <c r="FNK4" s="80"/>
      <c r="FNL4" s="80"/>
      <c r="FNM4" s="80"/>
      <c r="FNN4" s="80"/>
      <c r="FNO4" s="80"/>
      <c r="FNP4" s="80"/>
      <c r="FNQ4" s="80"/>
      <c r="FNR4" s="80"/>
      <c r="FNS4" s="80"/>
      <c r="FNT4" s="80"/>
      <c r="FNU4" s="80"/>
      <c r="FNV4" s="80"/>
      <c r="FNW4" s="80"/>
      <c r="FNX4" s="80"/>
      <c r="FNY4" s="80"/>
      <c r="FNZ4" s="80"/>
      <c r="FOA4" s="80"/>
      <c r="FOB4" s="80"/>
      <c r="FOC4" s="80"/>
      <c r="FOD4" s="80"/>
      <c r="FOE4" s="80"/>
      <c r="FOF4" s="80"/>
      <c r="FOG4" s="80"/>
      <c r="FOH4" s="80"/>
      <c r="FOI4" s="80"/>
      <c r="FOJ4" s="80"/>
      <c r="FOK4" s="80"/>
      <c r="FOL4" s="80"/>
      <c r="FOM4" s="80"/>
      <c r="FON4" s="80"/>
      <c r="FOO4" s="80"/>
      <c r="FOP4" s="80"/>
      <c r="FOQ4" s="80"/>
      <c r="FOR4" s="80"/>
      <c r="FOS4" s="80"/>
      <c r="FOT4" s="80"/>
      <c r="FOU4" s="80"/>
      <c r="FOV4" s="80"/>
      <c r="FOW4" s="80"/>
      <c r="FOX4" s="80"/>
      <c r="FOY4" s="80"/>
      <c r="FOZ4" s="80"/>
      <c r="FPA4" s="80"/>
      <c r="FPB4" s="80"/>
      <c r="FPC4" s="80"/>
      <c r="FPD4" s="80"/>
      <c r="FPE4" s="80"/>
      <c r="FPF4" s="80"/>
      <c r="FPG4" s="80"/>
      <c r="FPH4" s="80"/>
      <c r="FPI4" s="80"/>
      <c r="FPJ4" s="80"/>
      <c r="FPK4" s="80"/>
      <c r="FPL4" s="80"/>
      <c r="FPM4" s="80"/>
      <c r="FPN4" s="80"/>
      <c r="FPO4" s="80"/>
      <c r="FPP4" s="80"/>
      <c r="FPQ4" s="80"/>
      <c r="FPR4" s="80"/>
      <c r="FPS4" s="80"/>
      <c r="FPT4" s="80"/>
      <c r="FPU4" s="80"/>
      <c r="FPV4" s="80"/>
      <c r="FPW4" s="80"/>
      <c r="FPX4" s="80"/>
      <c r="FPY4" s="80"/>
      <c r="FPZ4" s="80"/>
      <c r="FQA4" s="80"/>
      <c r="FQB4" s="80"/>
      <c r="FQC4" s="80"/>
      <c r="FQD4" s="80"/>
      <c r="FQE4" s="80"/>
      <c r="FQF4" s="80"/>
      <c r="FQG4" s="80"/>
      <c r="FQH4" s="80"/>
      <c r="FQI4" s="80"/>
      <c r="FQJ4" s="80"/>
      <c r="FQK4" s="80"/>
      <c r="FQL4" s="80"/>
      <c r="FQM4" s="80"/>
      <c r="FQN4" s="80"/>
      <c r="FQO4" s="80"/>
      <c r="FQP4" s="80"/>
      <c r="FQQ4" s="80"/>
      <c r="FQR4" s="80"/>
      <c r="FQS4" s="80"/>
      <c r="FQT4" s="80"/>
      <c r="FQU4" s="80"/>
      <c r="FQV4" s="80"/>
      <c r="FQW4" s="80"/>
      <c r="FQX4" s="80"/>
      <c r="FQY4" s="80"/>
      <c r="FQZ4" s="80"/>
      <c r="FRA4" s="80"/>
      <c r="FRB4" s="80"/>
      <c r="FRC4" s="80"/>
      <c r="FRD4" s="80"/>
      <c r="FRE4" s="80"/>
      <c r="FRF4" s="80"/>
      <c r="FRG4" s="80"/>
      <c r="FRH4" s="80"/>
      <c r="FRI4" s="80"/>
      <c r="FRJ4" s="80"/>
      <c r="FRK4" s="80"/>
      <c r="FRL4" s="80"/>
      <c r="FRM4" s="80"/>
      <c r="FRN4" s="80"/>
      <c r="FRO4" s="80"/>
      <c r="FRP4" s="80"/>
      <c r="FRQ4" s="80"/>
      <c r="FRR4" s="80"/>
      <c r="FRS4" s="80"/>
      <c r="FRT4" s="80"/>
      <c r="FRU4" s="80"/>
      <c r="FRV4" s="80"/>
      <c r="FRW4" s="80"/>
      <c r="FRX4" s="80"/>
      <c r="FRY4" s="80"/>
      <c r="FRZ4" s="80"/>
      <c r="FSA4" s="80"/>
      <c r="FSB4" s="80"/>
      <c r="FSC4" s="80"/>
      <c r="FSD4" s="80"/>
      <c r="FSE4" s="80"/>
      <c r="FSF4" s="80"/>
      <c r="FSG4" s="80"/>
      <c r="FSH4" s="80"/>
      <c r="FSI4" s="80"/>
      <c r="FSJ4" s="80"/>
      <c r="FSK4" s="80"/>
      <c r="FSL4" s="80"/>
      <c r="FSM4" s="80"/>
      <c r="FSN4" s="80"/>
      <c r="FSO4" s="80"/>
      <c r="FSP4" s="80"/>
      <c r="FSQ4" s="80"/>
      <c r="FSR4" s="80"/>
      <c r="FSS4" s="80"/>
      <c r="FST4" s="80"/>
      <c r="FSU4" s="80"/>
      <c r="FSV4" s="80"/>
      <c r="FSW4" s="80"/>
      <c r="FSX4" s="80"/>
      <c r="FSY4" s="80"/>
      <c r="FSZ4" s="80"/>
      <c r="FTA4" s="80"/>
      <c r="FTB4" s="80"/>
      <c r="FTC4" s="80"/>
      <c r="FTD4" s="80"/>
      <c r="FTE4" s="80"/>
      <c r="FTF4" s="80"/>
      <c r="FTG4" s="80"/>
      <c r="FTH4" s="80"/>
      <c r="FTI4" s="80"/>
      <c r="FTJ4" s="80"/>
      <c r="FTK4" s="80"/>
      <c r="FTL4" s="80"/>
      <c r="FTM4" s="80"/>
      <c r="FTN4" s="80"/>
      <c r="FTO4" s="80"/>
      <c r="FTP4" s="80"/>
      <c r="FTQ4" s="80"/>
      <c r="FTR4" s="80"/>
      <c r="FTS4" s="80"/>
      <c r="FTT4" s="80"/>
      <c r="FTU4" s="80"/>
      <c r="FTV4" s="80"/>
      <c r="FTW4" s="80"/>
      <c r="FTX4" s="80"/>
      <c r="FTY4" s="80"/>
      <c r="FTZ4" s="80"/>
      <c r="FUA4" s="80"/>
      <c r="FUB4" s="80"/>
      <c r="FUC4" s="80"/>
      <c r="FUD4" s="80"/>
      <c r="FUE4" s="80"/>
      <c r="FUF4" s="80"/>
      <c r="FUG4" s="80"/>
      <c r="FUH4" s="80"/>
      <c r="FUI4" s="80"/>
      <c r="FUJ4" s="80"/>
      <c r="FUK4" s="80"/>
      <c r="FUL4" s="80"/>
      <c r="FUM4" s="80"/>
      <c r="FUN4" s="80"/>
      <c r="FUO4" s="80"/>
      <c r="FUP4" s="80"/>
      <c r="FUQ4" s="80"/>
      <c r="FUR4" s="80"/>
      <c r="FUS4" s="80"/>
      <c r="FUT4" s="80"/>
      <c r="FUU4" s="80"/>
      <c r="FUV4" s="80"/>
      <c r="FUW4" s="80"/>
      <c r="FUX4" s="80"/>
      <c r="FUY4" s="80"/>
      <c r="FUZ4" s="80"/>
      <c r="FVA4" s="80"/>
      <c r="FVB4" s="80"/>
      <c r="FVC4" s="80"/>
      <c r="FVD4" s="80"/>
      <c r="FVE4" s="80"/>
      <c r="FVF4" s="80"/>
      <c r="FVG4" s="80"/>
      <c r="FVH4" s="80"/>
      <c r="FVI4" s="80"/>
      <c r="FVJ4" s="80"/>
      <c r="FVK4" s="80"/>
      <c r="FVL4" s="80"/>
      <c r="FVM4" s="80"/>
      <c r="FVN4" s="80"/>
      <c r="FVO4" s="80"/>
      <c r="FVP4" s="80"/>
      <c r="FVQ4" s="80"/>
      <c r="FVR4" s="80"/>
      <c r="FVS4" s="80"/>
      <c r="FVT4" s="80"/>
      <c r="FVU4" s="80"/>
      <c r="FVV4" s="80"/>
      <c r="FVW4" s="80"/>
      <c r="FVX4" s="80"/>
      <c r="FVY4" s="80"/>
      <c r="FVZ4" s="80"/>
      <c r="FWA4" s="80"/>
      <c r="FWB4" s="80"/>
      <c r="FWC4" s="80"/>
      <c r="FWD4" s="80"/>
      <c r="FWE4" s="80"/>
      <c r="FWF4" s="80"/>
      <c r="FWG4" s="80"/>
      <c r="FWH4" s="80"/>
      <c r="FWI4" s="80"/>
      <c r="FWJ4" s="80"/>
      <c r="FWK4" s="80"/>
      <c r="FWL4" s="80"/>
      <c r="FWM4" s="80"/>
      <c r="FWN4" s="80"/>
      <c r="FWO4" s="80"/>
      <c r="FWP4" s="80"/>
      <c r="FWQ4" s="80"/>
      <c r="FWR4" s="80"/>
      <c r="FWS4" s="80"/>
      <c r="FWT4" s="80"/>
      <c r="FWU4" s="80"/>
      <c r="FWV4" s="80"/>
      <c r="FWW4" s="80"/>
      <c r="FWX4" s="80"/>
      <c r="FWY4" s="80"/>
      <c r="FWZ4" s="80"/>
      <c r="FXA4" s="80"/>
      <c r="FXB4" s="80"/>
      <c r="FXC4" s="80"/>
      <c r="FXD4" s="80"/>
      <c r="FXE4" s="80"/>
      <c r="FXF4" s="80"/>
      <c r="FXG4" s="80"/>
      <c r="FXH4" s="80"/>
      <c r="FXI4" s="80"/>
      <c r="FXJ4" s="80"/>
      <c r="FXK4" s="80"/>
      <c r="FXL4" s="80"/>
      <c r="FXM4" s="80"/>
      <c r="FXN4" s="80"/>
      <c r="FXO4" s="80"/>
      <c r="FXP4" s="80"/>
      <c r="FXQ4" s="80"/>
      <c r="FXR4" s="80"/>
      <c r="FXS4" s="80"/>
      <c r="FXT4" s="80"/>
      <c r="FXU4" s="80"/>
      <c r="FXV4" s="80"/>
      <c r="FXW4" s="80"/>
      <c r="FXX4" s="80"/>
      <c r="FXY4" s="80"/>
      <c r="FXZ4" s="80"/>
      <c r="FYA4" s="80"/>
      <c r="FYB4" s="80"/>
      <c r="FYC4" s="80"/>
      <c r="FYD4" s="80"/>
      <c r="FYE4" s="80"/>
      <c r="FYF4" s="80"/>
      <c r="FYG4" s="80"/>
      <c r="FYH4" s="80"/>
      <c r="FYI4" s="80"/>
      <c r="FYJ4" s="80"/>
      <c r="FYK4" s="80"/>
      <c r="FYL4" s="80"/>
      <c r="FYM4" s="80"/>
      <c r="FYN4" s="80"/>
      <c r="FYO4" s="80"/>
      <c r="FYP4" s="80"/>
      <c r="FYQ4" s="80"/>
      <c r="FYR4" s="80"/>
      <c r="FYS4" s="80"/>
      <c r="FYT4" s="80"/>
      <c r="FYU4" s="80"/>
      <c r="FYV4" s="80"/>
      <c r="FYW4" s="80"/>
      <c r="FYX4" s="80"/>
      <c r="FYY4" s="80"/>
      <c r="FYZ4" s="80"/>
      <c r="FZA4" s="80"/>
      <c r="FZB4" s="80"/>
      <c r="FZC4" s="80"/>
      <c r="FZD4" s="80"/>
      <c r="FZE4" s="80"/>
      <c r="FZF4" s="80"/>
      <c r="FZG4" s="80"/>
      <c r="FZH4" s="80"/>
      <c r="FZI4" s="80"/>
      <c r="FZJ4" s="80"/>
      <c r="FZK4" s="80"/>
      <c r="FZL4" s="80"/>
      <c r="FZM4" s="80"/>
      <c r="FZN4" s="80"/>
      <c r="FZO4" s="80"/>
      <c r="FZP4" s="80"/>
      <c r="FZQ4" s="80"/>
      <c r="FZR4" s="80"/>
      <c r="FZS4" s="80"/>
      <c r="FZT4" s="80"/>
      <c r="FZU4" s="80"/>
      <c r="FZV4" s="80"/>
      <c r="FZW4" s="80"/>
      <c r="FZX4" s="80"/>
      <c r="FZY4" s="80"/>
      <c r="FZZ4" s="80"/>
      <c r="GAA4" s="80"/>
      <c r="GAB4" s="80"/>
      <c r="GAC4" s="80"/>
      <c r="GAD4" s="80"/>
      <c r="GAE4" s="80"/>
      <c r="GAF4" s="80"/>
      <c r="GAG4" s="80"/>
      <c r="GAH4" s="80"/>
      <c r="GAI4" s="80"/>
      <c r="GAJ4" s="80"/>
      <c r="GAK4" s="80"/>
      <c r="GAL4" s="80"/>
      <c r="GAM4" s="80"/>
      <c r="GAN4" s="80"/>
      <c r="GAO4" s="80"/>
      <c r="GAP4" s="80"/>
      <c r="GAQ4" s="80"/>
      <c r="GAR4" s="80"/>
      <c r="GAS4" s="80"/>
      <c r="GAT4" s="80"/>
      <c r="GAU4" s="80"/>
      <c r="GAV4" s="80"/>
      <c r="GAW4" s="80"/>
      <c r="GAX4" s="80"/>
      <c r="GAY4" s="80"/>
      <c r="GAZ4" s="80"/>
      <c r="GBA4" s="80"/>
      <c r="GBB4" s="80"/>
      <c r="GBC4" s="80"/>
      <c r="GBD4" s="80"/>
      <c r="GBE4" s="80"/>
      <c r="GBF4" s="80"/>
      <c r="GBG4" s="80"/>
      <c r="GBH4" s="80"/>
      <c r="GBI4" s="80"/>
      <c r="GBJ4" s="80"/>
      <c r="GBK4" s="80"/>
      <c r="GBL4" s="80"/>
      <c r="GBM4" s="80"/>
      <c r="GBN4" s="80"/>
      <c r="GBO4" s="80"/>
      <c r="GBP4" s="80"/>
      <c r="GBQ4" s="80"/>
      <c r="GBR4" s="80"/>
      <c r="GBS4" s="80"/>
      <c r="GBT4" s="80"/>
      <c r="GBU4" s="80"/>
      <c r="GBV4" s="80"/>
      <c r="GBW4" s="80"/>
      <c r="GBX4" s="80"/>
      <c r="GBY4" s="80"/>
      <c r="GBZ4" s="80"/>
      <c r="GCA4" s="80"/>
      <c r="GCB4" s="80"/>
      <c r="GCC4" s="80"/>
      <c r="GCD4" s="80"/>
      <c r="GCE4" s="80"/>
      <c r="GCF4" s="80"/>
      <c r="GCG4" s="80"/>
      <c r="GCH4" s="80"/>
      <c r="GCI4" s="80"/>
      <c r="GCJ4" s="80"/>
      <c r="GCK4" s="80"/>
      <c r="GCL4" s="80"/>
      <c r="GCM4" s="80"/>
      <c r="GCN4" s="80"/>
      <c r="GCO4" s="80"/>
      <c r="GCP4" s="80"/>
      <c r="GCQ4" s="80"/>
      <c r="GCR4" s="80"/>
      <c r="GCS4" s="80"/>
      <c r="GCT4" s="80"/>
      <c r="GCU4" s="80"/>
      <c r="GCV4" s="80"/>
      <c r="GCW4" s="80"/>
      <c r="GCX4" s="80"/>
      <c r="GCY4" s="80"/>
      <c r="GCZ4" s="80"/>
      <c r="GDA4" s="80"/>
      <c r="GDB4" s="80"/>
      <c r="GDC4" s="80"/>
      <c r="GDD4" s="80"/>
      <c r="GDE4" s="80"/>
      <c r="GDF4" s="80"/>
      <c r="GDG4" s="80"/>
      <c r="GDH4" s="80"/>
      <c r="GDI4" s="80"/>
      <c r="GDJ4" s="80"/>
      <c r="GDK4" s="80"/>
      <c r="GDL4" s="80"/>
      <c r="GDM4" s="80"/>
      <c r="GDN4" s="80"/>
      <c r="GDO4" s="80"/>
      <c r="GDP4" s="80"/>
      <c r="GDQ4" s="80"/>
      <c r="GDR4" s="80"/>
      <c r="GDS4" s="80"/>
      <c r="GDT4" s="80"/>
      <c r="GDU4" s="80"/>
      <c r="GDV4" s="80"/>
      <c r="GDW4" s="80"/>
      <c r="GDX4" s="80"/>
      <c r="GDY4" s="80"/>
      <c r="GDZ4" s="80"/>
      <c r="GEA4" s="80"/>
      <c r="GEB4" s="80"/>
      <c r="GEC4" s="80"/>
      <c r="GED4" s="80"/>
      <c r="GEE4" s="80"/>
      <c r="GEF4" s="80"/>
      <c r="GEG4" s="80"/>
      <c r="GEH4" s="80"/>
      <c r="GEI4" s="80"/>
      <c r="GEJ4" s="80"/>
      <c r="GEK4" s="80"/>
      <c r="GEL4" s="80"/>
      <c r="GEM4" s="80"/>
      <c r="GEN4" s="80"/>
      <c r="GEO4" s="80"/>
      <c r="GEP4" s="80"/>
      <c r="GEQ4" s="80"/>
      <c r="GER4" s="80"/>
      <c r="GES4" s="80"/>
      <c r="GET4" s="80"/>
      <c r="GEU4" s="80"/>
      <c r="GEV4" s="80"/>
      <c r="GEW4" s="80"/>
      <c r="GEX4" s="80"/>
      <c r="GEY4" s="80"/>
      <c r="GEZ4" s="80"/>
      <c r="GFA4" s="80"/>
      <c r="GFB4" s="80"/>
      <c r="GFC4" s="80"/>
      <c r="GFD4" s="80"/>
      <c r="GFE4" s="80"/>
      <c r="GFF4" s="80"/>
      <c r="GFG4" s="80"/>
      <c r="GFH4" s="80"/>
      <c r="GFI4" s="80"/>
      <c r="GFJ4" s="80"/>
      <c r="GFK4" s="80"/>
      <c r="GFL4" s="80"/>
      <c r="GFM4" s="80"/>
      <c r="GFN4" s="80"/>
      <c r="GFO4" s="80"/>
      <c r="GFP4" s="80"/>
      <c r="GFQ4" s="80"/>
      <c r="GFR4" s="80"/>
      <c r="GFS4" s="80"/>
      <c r="GFT4" s="80"/>
      <c r="GFU4" s="80"/>
      <c r="GFV4" s="80"/>
      <c r="GFW4" s="80"/>
      <c r="GFX4" s="80"/>
      <c r="GFY4" s="80"/>
      <c r="GFZ4" s="80"/>
      <c r="GGA4" s="80"/>
      <c r="GGB4" s="80"/>
      <c r="GGC4" s="80"/>
      <c r="GGD4" s="80"/>
      <c r="GGE4" s="80"/>
      <c r="GGF4" s="80"/>
      <c r="GGG4" s="80"/>
      <c r="GGH4" s="80"/>
      <c r="GGI4" s="80"/>
      <c r="GGJ4" s="80"/>
      <c r="GGK4" s="80"/>
      <c r="GGL4" s="80"/>
      <c r="GGM4" s="80"/>
      <c r="GGN4" s="80"/>
      <c r="GGO4" s="80"/>
      <c r="GGP4" s="80"/>
      <c r="GGQ4" s="80"/>
      <c r="GGR4" s="80"/>
      <c r="GGS4" s="80"/>
      <c r="GGT4" s="80"/>
      <c r="GGU4" s="80"/>
      <c r="GGV4" s="80"/>
      <c r="GGW4" s="80"/>
      <c r="GGX4" s="80"/>
      <c r="GGY4" s="80"/>
      <c r="GGZ4" s="80"/>
      <c r="GHA4" s="80"/>
      <c r="GHB4" s="80"/>
      <c r="GHC4" s="80"/>
      <c r="GHD4" s="80"/>
      <c r="GHE4" s="80"/>
      <c r="GHF4" s="80"/>
      <c r="GHG4" s="80"/>
      <c r="GHH4" s="80"/>
      <c r="GHI4" s="80"/>
      <c r="GHJ4" s="80"/>
      <c r="GHK4" s="80"/>
      <c r="GHL4" s="80"/>
      <c r="GHM4" s="80"/>
      <c r="GHN4" s="80"/>
      <c r="GHO4" s="80"/>
      <c r="GHP4" s="80"/>
      <c r="GHQ4" s="80"/>
      <c r="GHR4" s="80"/>
      <c r="GHS4" s="80"/>
      <c r="GHT4" s="80"/>
      <c r="GHU4" s="80"/>
      <c r="GHV4" s="80"/>
      <c r="GHW4" s="80"/>
      <c r="GHX4" s="80"/>
      <c r="GHY4" s="80"/>
      <c r="GHZ4" s="80"/>
      <c r="GIA4" s="80"/>
      <c r="GIB4" s="80"/>
      <c r="GIC4" s="80"/>
      <c r="GID4" s="80"/>
      <c r="GIE4" s="80"/>
      <c r="GIF4" s="80"/>
      <c r="GIG4" s="80"/>
      <c r="GIH4" s="80"/>
      <c r="GII4" s="80"/>
      <c r="GIJ4" s="80"/>
      <c r="GIK4" s="80"/>
      <c r="GIL4" s="80"/>
      <c r="GIM4" s="80"/>
      <c r="GIN4" s="80"/>
      <c r="GIO4" s="80"/>
      <c r="GIP4" s="80"/>
      <c r="GIQ4" s="80"/>
      <c r="GIR4" s="80"/>
      <c r="GIS4" s="80"/>
      <c r="GIT4" s="80"/>
      <c r="GIU4" s="80"/>
      <c r="GIV4" s="80"/>
      <c r="GIW4" s="80"/>
      <c r="GIX4" s="80"/>
      <c r="GIY4" s="80"/>
      <c r="GIZ4" s="80"/>
      <c r="GJA4" s="80"/>
      <c r="GJB4" s="80"/>
      <c r="GJC4" s="80"/>
      <c r="GJD4" s="80"/>
      <c r="GJE4" s="80"/>
      <c r="GJF4" s="80"/>
      <c r="GJG4" s="80"/>
      <c r="GJH4" s="80"/>
      <c r="GJI4" s="80"/>
      <c r="GJJ4" s="80"/>
      <c r="GJK4" s="80"/>
      <c r="GJL4" s="80"/>
      <c r="GJM4" s="80"/>
      <c r="GJN4" s="80"/>
      <c r="GJO4" s="80"/>
      <c r="GJP4" s="80"/>
      <c r="GJQ4" s="80"/>
      <c r="GJR4" s="80"/>
      <c r="GJS4" s="80"/>
      <c r="GJT4" s="80"/>
      <c r="GJU4" s="80"/>
      <c r="GJV4" s="80"/>
      <c r="GJW4" s="80"/>
      <c r="GJX4" s="80"/>
      <c r="GJY4" s="80"/>
      <c r="GJZ4" s="80"/>
      <c r="GKA4" s="80"/>
      <c r="GKB4" s="80"/>
      <c r="GKC4" s="80"/>
      <c r="GKD4" s="80"/>
      <c r="GKE4" s="80"/>
      <c r="GKF4" s="80"/>
      <c r="GKG4" s="80"/>
      <c r="GKH4" s="80"/>
      <c r="GKI4" s="80"/>
      <c r="GKJ4" s="80"/>
      <c r="GKK4" s="80"/>
      <c r="GKL4" s="80"/>
      <c r="GKM4" s="80"/>
      <c r="GKN4" s="80"/>
      <c r="GKO4" s="80"/>
      <c r="GKP4" s="80"/>
      <c r="GKQ4" s="80"/>
      <c r="GKR4" s="80"/>
      <c r="GKS4" s="80"/>
      <c r="GKT4" s="80"/>
      <c r="GKU4" s="80"/>
      <c r="GKV4" s="80"/>
      <c r="GKW4" s="80"/>
      <c r="GKX4" s="80"/>
      <c r="GKY4" s="80"/>
      <c r="GKZ4" s="80"/>
      <c r="GLA4" s="80"/>
      <c r="GLB4" s="80"/>
      <c r="GLC4" s="80"/>
      <c r="GLD4" s="80"/>
      <c r="GLE4" s="80"/>
      <c r="GLF4" s="80"/>
      <c r="GLG4" s="80"/>
      <c r="GLH4" s="80"/>
      <c r="GLI4" s="80"/>
      <c r="GLJ4" s="80"/>
      <c r="GLK4" s="80"/>
      <c r="GLL4" s="80"/>
      <c r="GLM4" s="80"/>
      <c r="GLN4" s="80"/>
      <c r="GLO4" s="80"/>
      <c r="GLP4" s="80"/>
      <c r="GLQ4" s="80"/>
      <c r="GLR4" s="80"/>
      <c r="GLS4" s="80"/>
      <c r="GLT4" s="80"/>
      <c r="GLU4" s="80"/>
      <c r="GLV4" s="80"/>
      <c r="GLW4" s="80"/>
      <c r="GLX4" s="80"/>
      <c r="GLY4" s="80"/>
      <c r="GLZ4" s="80"/>
      <c r="GMA4" s="80"/>
      <c r="GMB4" s="80"/>
      <c r="GMC4" s="80"/>
      <c r="GMD4" s="80"/>
      <c r="GME4" s="80"/>
      <c r="GMF4" s="80"/>
      <c r="GMG4" s="80"/>
      <c r="GMH4" s="80"/>
      <c r="GMI4" s="80"/>
      <c r="GMJ4" s="80"/>
      <c r="GMK4" s="80"/>
      <c r="GML4" s="80"/>
      <c r="GMM4" s="80"/>
      <c r="GMN4" s="80"/>
      <c r="GMO4" s="80"/>
      <c r="GMP4" s="80"/>
      <c r="GMQ4" s="80"/>
      <c r="GMR4" s="80"/>
      <c r="GMS4" s="80"/>
      <c r="GMT4" s="80"/>
      <c r="GMU4" s="80"/>
      <c r="GMV4" s="80"/>
      <c r="GMW4" s="80"/>
      <c r="GMX4" s="80"/>
      <c r="GMY4" s="80"/>
      <c r="GMZ4" s="80"/>
      <c r="GNA4" s="80"/>
      <c r="GNB4" s="80"/>
      <c r="GNC4" s="80"/>
      <c r="GND4" s="80"/>
      <c r="GNE4" s="80"/>
      <c r="GNF4" s="80"/>
      <c r="GNG4" s="80"/>
      <c r="GNH4" s="80"/>
      <c r="GNI4" s="80"/>
      <c r="GNJ4" s="80"/>
      <c r="GNK4" s="80"/>
      <c r="GNL4" s="80"/>
      <c r="GNM4" s="80"/>
      <c r="GNN4" s="80"/>
      <c r="GNO4" s="80"/>
      <c r="GNP4" s="80"/>
      <c r="GNQ4" s="80"/>
      <c r="GNR4" s="80"/>
      <c r="GNS4" s="80"/>
      <c r="GNT4" s="80"/>
      <c r="GNU4" s="80"/>
      <c r="GNV4" s="80"/>
      <c r="GNW4" s="80"/>
      <c r="GNX4" s="80"/>
      <c r="GNY4" s="80"/>
      <c r="GNZ4" s="80"/>
      <c r="GOA4" s="80"/>
      <c r="GOB4" s="80"/>
      <c r="GOC4" s="80"/>
      <c r="GOD4" s="80"/>
      <c r="GOE4" s="80"/>
      <c r="GOF4" s="80"/>
      <c r="GOG4" s="80"/>
      <c r="GOH4" s="80"/>
      <c r="GOI4" s="80"/>
      <c r="GOJ4" s="80"/>
      <c r="GOK4" s="80"/>
      <c r="GOL4" s="80"/>
      <c r="GOM4" s="80"/>
      <c r="GON4" s="80"/>
      <c r="GOO4" s="80"/>
      <c r="GOP4" s="80"/>
      <c r="GOQ4" s="80"/>
      <c r="GOR4" s="80"/>
      <c r="GOS4" s="80"/>
      <c r="GOT4" s="80"/>
      <c r="GOU4" s="80"/>
      <c r="GOV4" s="80"/>
      <c r="GOW4" s="80"/>
      <c r="GOX4" s="80"/>
      <c r="GOY4" s="80"/>
      <c r="GOZ4" s="80"/>
      <c r="GPA4" s="80"/>
      <c r="GPB4" s="80"/>
      <c r="GPC4" s="80"/>
      <c r="GPD4" s="80"/>
      <c r="GPE4" s="80"/>
      <c r="GPF4" s="80"/>
      <c r="GPG4" s="80"/>
      <c r="GPH4" s="80"/>
      <c r="GPI4" s="80"/>
      <c r="GPJ4" s="80"/>
      <c r="GPK4" s="80"/>
      <c r="GPL4" s="80"/>
      <c r="GPM4" s="80"/>
      <c r="GPN4" s="80"/>
      <c r="GPO4" s="80"/>
      <c r="GPP4" s="80"/>
      <c r="GPQ4" s="80"/>
      <c r="GPR4" s="80"/>
      <c r="GPS4" s="80"/>
      <c r="GPT4" s="80"/>
      <c r="GPU4" s="80"/>
      <c r="GPV4" s="80"/>
      <c r="GPW4" s="80"/>
      <c r="GPX4" s="80"/>
      <c r="GPY4" s="80"/>
      <c r="GPZ4" s="80"/>
      <c r="GQA4" s="80"/>
      <c r="GQB4" s="80"/>
      <c r="GQC4" s="80"/>
      <c r="GQD4" s="80"/>
      <c r="GQE4" s="80"/>
      <c r="GQF4" s="80"/>
      <c r="GQG4" s="80"/>
      <c r="GQH4" s="80"/>
      <c r="GQI4" s="80"/>
      <c r="GQJ4" s="80"/>
      <c r="GQK4" s="80"/>
      <c r="GQL4" s="80"/>
      <c r="GQM4" s="80"/>
      <c r="GQN4" s="80"/>
      <c r="GQO4" s="80"/>
      <c r="GQP4" s="80"/>
      <c r="GQQ4" s="80"/>
      <c r="GQR4" s="80"/>
      <c r="GQS4" s="80"/>
      <c r="GQT4" s="80"/>
      <c r="GQU4" s="80"/>
      <c r="GQV4" s="80"/>
      <c r="GQW4" s="80"/>
      <c r="GQX4" s="80"/>
      <c r="GQY4" s="80"/>
      <c r="GQZ4" s="80"/>
      <c r="GRA4" s="80"/>
      <c r="GRB4" s="80"/>
      <c r="GRC4" s="80"/>
      <c r="GRD4" s="80"/>
      <c r="GRE4" s="80"/>
      <c r="GRF4" s="80"/>
      <c r="GRG4" s="80"/>
      <c r="GRH4" s="80"/>
      <c r="GRI4" s="80"/>
      <c r="GRJ4" s="80"/>
      <c r="GRK4" s="80"/>
      <c r="GRL4" s="80"/>
      <c r="GRM4" s="80"/>
      <c r="GRN4" s="80"/>
      <c r="GRO4" s="80"/>
      <c r="GRP4" s="80"/>
      <c r="GRQ4" s="80"/>
      <c r="GRR4" s="80"/>
      <c r="GRS4" s="80"/>
      <c r="GRT4" s="80"/>
      <c r="GRU4" s="80"/>
      <c r="GRV4" s="80"/>
      <c r="GRW4" s="80"/>
      <c r="GRX4" s="80"/>
      <c r="GRY4" s="80"/>
      <c r="GRZ4" s="80"/>
      <c r="GSA4" s="80"/>
      <c r="GSB4" s="80"/>
      <c r="GSC4" s="80"/>
      <c r="GSD4" s="80"/>
      <c r="GSE4" s="80"/>
      <c r="GSF4" s="80"/>
      <c r="GSG4" s="80"/>
      <c r="GSH4" s="80"/>
      <c r="GSI4" s="80"/>
      <c r="GSJ4" s="80"/>
      <c r="GSK4" s="80"/>
      <c r="GSL4" s="80"/>
      <c r="GSM4" s="80"/>
      <c r="GSN4" s="80"/>
      <c r="GSO4" s="80"/>
      <c r="GSP4" s="80"/>
      <c r="GSQ4" s="80"/>
      <c r="GSR4" s="80"/>
      <c r="GSS4" s="80"/>
      <c r="GST4" s="80"/>
      <c r="GSU4" s="80"/>
      <c r="GSV4" s="80"/>
      <c r="GSW4" s="80"/>
      <c r="GSX4" s="80"/>
      <c r="GSY4" s="80"/>
      <c r="GSZ4" s="80"/>
      <c r="GTA4" s="80"/>
      <c r="GTB4" s="80"/>
      <c r="GTC4" s="80"/>
      <c r="GTD4" s="80"/>
      <c r="GTE4" s="80"/>
      <c r="GTF4" s="80"/>
      <c r="GTG4" s="80"/>
      <c r="GTH4" s="80"/>
      <c r="GTI4" s="80"/>
      <c r="GTJ4" s="80"/>
      <c r="GTK4" s="80"/>
      <c r="GTL4" s="80"/>
      <c r="GTM4" s="80"/>
      <c r="GTN4" s="80"/>
      <c r="GTO4" s="80"/>
      <c r="GTP4" s="80"/>
      <c r="GTQ4" s="80"/>
      <c r="GTR4" s="80"/>
      <c r="GTS4" s="80"/>
      <c r="GTT4" s="80"/>
      <c r="GTU4" s="80"/>
      <c r="GTV4" s="80"/>
      <c r="GTW4" s="80"/>
      <c r="GTX4" s="80"/>
      <c r="GTY4" s="80"/>
      <c r="GTZ4" s="80"/>
      <c r="GUA4" s="80"/>
      <c r="GUB4" s="80"/>
      <c r="GUC4" s="80"/>
      <c r="GUD4" s="80"/>
      <c r="GUE4" s="80"/>
      <c r="GUF4" s="80"/>
      <c r="GUG4" s="80"/>
      <c r="GUH4" s="80"/>
      <c r="GUI4" s="80"/>
      <c r="GUJ4" s="80"/>
      <c r="GUK4" s="80"/>
      <c r="GUL4" s="80"/>
      <c r="GUM4" s="80"/>
      <c r="GUN4" s="80"/>
      <c r="GUO4" s="80"/>
      <c r="GUP4" s="80"/>
      <c r="GUQ4" s="80"/>
      <c r="GUR4" s="80"/>
      <c r="GUS4" s="80"/>
      <c r="GUT4" s="80"/>
      <c r="GUU4" s="80"/>
      <c r="GUV4" s="80"/>
      <c r="GUW4" s="80"/>
      <c r="GUX4" s="80"/>
      <c r="GUY4" s="80"/>
      <c r="GUZ4" s="80"/>
      <c r="GVA4" s="80"/>
      <c r="GVB4" s="80"/>
      <c r="GVC4" s="80"/>
      <c r="GVD4" s="80"/>
      <c r="GVE4" s="80"/>
      <c r="GVF4" s="80"/>
      <c r="GVG4" s="80"/>
      <c r="GVH4" s="80"/>
      <c r="GVI4" s="80"/>
      <c r="GVJ4" s="80"/>
      <c r="GVK4" s="80"/>
      <c r="GVL4" s="80"/>
      <c r="GVM4" s="80"/>
      <c r="GVN4" s="80"/>
      <c r="GVO4" s="80"/>
      <c r="GVP4" s="80"/>
      <c r="GVQ4" s="80"/>
      <c r="GVR4" s="80"/>
      <c r="GVS4" s="80"/>
      <c r="GVT4" s="80"/>
      <c r="GVU4" s="80"/>
      <c r="GVV4" s="80"/>
      <c r="GVW4" s="80"/>
      <c r="GVX4" s="80"/>
      <c r="GVY4" s="80"/>
      <c r="GVZ4" s="80"/>
      <c r="GWA4" s="80"/>
      <c r="GWB4" s="80"/>
      <c r="GWC4" s="80"/>
      <c r="GWD4" s="80"/>
      <c r="GWE4" s="80"/>
      <c r="GWF4" s="80"/>
      <c r="GWG4" s="80"/>
      <c r="GWH4" s="80"/>
      <c r="GWI4" s="80"/>
      <c r="GWJ4" s="80"/>
      <c r="GWK4" s="80"/>
      <c r="GWL4" s="80"/>
      <c r="GWM4" s="80"/>
      <c r="GWN4" s="80"/>
      <c r="GWO4" s="80"/>
      <c r="GWP4" s="80"/>
      <c r="GWQ4" s="80"/>
      <c r="GWR4" s="80"/>
      <c r="GWS4" s="80"/>
      <c r="GWT4" s="80"/>
      <c r="GWU4" s="80"/>
      <c r="GWV4" s="80"/>
      <c r="GWW4" s="80"/>
      <c r="GWX4" s="80"/>
      <c r="GWY4" s="80"/>
      <c r="GWZ4" s="80"/>
      <c r="GXA4" s="80"/>
      <c r="GXB4" s="80"/>
      <c r="GXC4" s="80"/>
      <c r="GXD4" s="80"/>
      <c r="GXE4" s="80"/>
      <c r="GXF4" s="80"/>
      <c r="GXG4" s="80"/>
      <c r="GXH4" s="80"/>
      <c r="GXI4" s="80"/>
      <c r="GXJ4" s="80"/>
      <c r="GXK4" s="80"/>
      <c r="GXL4" s="80"/>
      <c r="GXM4" s="80"/>
      <c r="GXN4" s="80"/>
      <c r="GXO4" s="80"/>
      <c r="GXP4" s="80"/>
      <c r="GXQ4" s="80"/>
      <c r="GXR4" s="80"/>
      <c r="GXS4" s="80"/>
      <c r="GXT4" s="80"/>
      <c r="GXU4" s="80"/>
      <c r="GXV4" s="80"/>
      <c r="GXW4" s="80"/>
      <c r="GXX4" s="80"/>
      <c r="GXY4" s="80"/>
      <c r="GXZ4" s="80"/>
      <c r="GYA4" s="80"/>
      <c r="GYB4" s="80"/>
      <c r="GYC4" s="80"/>
      <c r="GYD4" s="80"/>
      <c r="GYE4" s="80"/>
      <c r="GYF4" s="80"/>
      <c r="GYG4" s="80"/>
      <c r="GYH4" s="80"/>
      <c r="GYI4" s="80"/>
      <c r="GYJ4" s="80"/>
      <c r="GYK4" s="80"/>
      <c r="GYL4" s="80"/>
      <c r="GYM4" s="80"/>
      <c r="GYN4" s="80"/>
      <c r="GYO4" s="80"/>
      <c r="GYP4" s="80"/>
      <c r="GYQ4" s="80"/>
      <c r="GYR4" s="80"/>
      <c r="GYS4" s="80"/>
      <c r="GYT4" s="80"/>
      <c r="GYU4" s="80"/>
      <c r="GYV4" s="80"/>
      <c r="GYW4" s="80"/>
      <c r="GYX4" s="80"/>
      <c r="GYY4" s="80"/>
      <c r="GYZ4" s="80"/>
      <c r="GZA4" s="80"/>
      <c r="GZB4" s="80"/>
      <c r="GZC4" s="80"/>
      <c r="GZD4" s="80"/>
      <c r="GZE4" s="80"/>
      <c r="GZF4" s="80"/>
      <c r="GZG4" s="80"/>
      <c r="GZH4" s="80"/>
      <c r="GZI4" s="80"/>
      <c r="GZJ4" s="80"/>
      <c r="GZK4" s="80"/>
      <c r="GZL4" s="80"/>
      <c r="GZM4" s="80"/>
      <c r="GZN4" s="80"/>
      <c r="GZO4" s="80"/>
      <c r="GZP4" s="80"/>
      <c r="GZQ4" s="80"/>
      <c r="GZR4" s="80"/>
      <c r="GZS4" s="80"/>
      <c r="GZT4" s="80"/>
      <c r="GZU4" s="80"/>
      <c r="GZV4" s="80"/>
      <c r="GZW4" s="80"/>
      <c r="GZX4" s="80"/>
      <c r="GZY4" s="80"/>
      <c r="GZZ4" s="80"/>
      <c r="HAA4" s="80"/>
      <c r="HAB4" s="80"/>
      <c r="HAC4" s="80"/>
      <c r="HAD4" s="80"/>
      <c r="HAE4" s="80"/>
      <c r="HAF4" s="80"/>
      <c r="HAG4" s="80"/>
      <c r="HAH4" s="80"/>
      <c r="HAI4" s="80"/>
      <c r="HAJ4" s="80"/>
      <c r="HAK4" s="80"/>
      <c r="HAL4" s="80"/>
      <c r="HAM4" s="80"/>
      <c r="HAN4" s="80"/>
      <c r="HAO4" s="80"/>
      <c r="HAP4" s="80"/>
      <c r="HAQ4" s="80"/>
      <c r="HAR4" s="80"/>
      <c r="HAS4" s="80"/>
      <c r="HAT4" s="80"/>
      <c r="HAU4" s="80"/>
      <c r="HAV4" s="80"/>
      <c r="HAW4" s="80"/>
      <c r="HAX4" s="80"/>
      <c r="HAY4" s="80"/>
      <c r="HAZ4" s="80"/>
      <c r="HBA4" s="80"/>
      <c r="HBB4" s="80"/>
      <c r="HBC4" s="80"/>
      <c r="HBD4" s="80"/>
      <c r="HBE4" s="80"/>
      <c r="HBF4" s="80"/>
      <c r="HBG4" s="80"/>
      <c r="HBH4" s="80"/>
      <c r="HBI4" s="80"/>
      <c r="HBJ4" s="80"/>
      <c r="HBK4" s="80"/>
      <c r="HBL4" s="80"/>
      <c r="HBM4" s="80"/>
      <c r="HBN4" s="80"/>
      <c r="HBO4" s="80"/>
      <c r="HBP4" s="80"/>
      <c r="HBQ4" s="80"/>
      <c r="HBR4" s="80"/>
      <c r="HBS4" s="80"/>
      <c r="HBT4" s="80"/>
      <c r="HBU4" s="80"/>
      <c r="HBV4" s="80"/>
      <c r="HBW4" s="80"/>
      <c r="HBX4" s="80"/>
      <c r="HBY4" s="80"/>
      <c r="HBZ4" s="80"/>
      <c r="HCA4" s="80"/>
      <c r="HCB4" s="80"/>
      <c r="HCC4" s="80"/>
      <c r="HCD4" s="80"/>
      <c r="HCE4" s="80"/>
      <c r="HCF4" s="80"/>
      <c r="HCG4" s="80"/>
      <c r="HCH4" s="80"/>
      <c r="HCI4" s="80"/>
      <c r="HCJ4" s="80"/>
      <c r="HCK4" s="80"/>
      <c r="HCL4" s="80"/>
      <c r="HCM4" s="80"/>
      <c r="HCN4" s="80"/>
      <c r="HCO4" s="80"/>
      <c r="HCP4" s="80"/>
      <c r="HCQ4" s="80"/>
      <c r="HCR4" s="80"/>
      <c r="HCS4" s="80"/>
      <c r="HCT4" s="80"/>
      <c r="HCU4" s="80"/>
      <c r="HCV4" s="80"/>
      <c r="HCW4" s="80"/>
      <c r="HCX4" s="80"/>
      <c r="HCY4" s="80"/>
      <c r="HCZ4" s="80"/>
      <c r="HDA4" s="80"/>
      <c r="HDB4" s="80"/>
      <c r="HDC4" s="80"/>
      <c r="HDD4" s="80"/>
      <c r="HDE4" s="80"/>
      <c r="HDF4" s="80"/>
      <c r="HDG4" s="80"/>
      <c r="HDH4" s="80"/>
      <c r="HDI4" s="80"/>
      <c r="HDJ4" s="80"/>
      <c r="HDK4" s="80"/>
      <c r="HDL4" s="80"/>
      <c r="HDM4" s="80"/>
      <c r="HDN4" s="80"/>
      <c r="HDO4" s="80"/>
      <c r="HDP4" s="80"/>
      <c r="HDQ4" s="80"/>
      <c r="HDR4" s="80"/>
      <c r="HDS4" s="80"/>
      <c r="HDT4" s="80"/>
      <c r="HDU4" s="80"/>
      <c r="HDV4" s="80"/>
      <c r="HDW4" s="80"/>
      <c r="HDX4" s="80"/>
      <c r="HDY4" s="80"/>
      <c r="HDZ4" s="80"/>
      <c r="HEA4" s="80"/>
      <c r="HEB4" s="80"/>
      <c r="HEC4" s="80"/>
      <c r="HED4" s="80"/>
      <c r="HEE4" s="80"/>
      <c r="HEF4" s="80"/>
      <c r="HEG4" s="80"/>
      <c r="HEH4" s="80"/>
      <c r="HEI4" s="80"/>
      <c r="HEJ4" s="80"/>
      <c r="HEK4" s="80"/>
      <c r="HEL4" s="80"/>
      <c r="HEM4" s="80"/>
      <c r="HEN4" s="80"/>
      <c r="HEO4" s="80"/>
      <c r="HEP4" s="80"/>
      <c r="HEQ4" s="80"/>
      <c r="HER4" s="80"/>
      <c r="HES4" s="80"/>
      <c r="HET4" s="80"/>
      <c r="HEU4" s="80"/>
      <c r="HEV4" s="80"/>
      <c r="HEW4" s="80"/>
      <c r="HEX4" s="80"/>
      <c r="HEY4" s="80"/>
      <c r="HEZ4" s="80"/>
      <c r="HFA4" s="80"/>
      <c r="HFB4" s="80"/>
      <c r="HFC4" s="80"/>
      <c r="HFD4" s="80"/>
      <c r="HFE4" s="80"/>
      <c r="HFF4" s="80"/>
      <c r="HFG4" s="80"/>
      <c r="HFH4" s="80"/>
      <c r="HFI4" s="80"/>
      <c r="HFJ4" s="80"/>
      <c r="HFK4" s="80"/>
      <c r="HFL4" s="80"/>
      <c r="HFM4" s="80"/>
      <c r="HFN4" s="80"/>
      <c r="HFO4" s="80"/>
      <c r="HFP4" s="80"/>
      <c r="HFQ4" s="80"/>
      <c r="HFR4" s="80"/>
      <c r="HFS4" s="80"/>
      <c r="HFT4" s="80"/>
      <c r="HFU4" s="80"/>
      <c r="HFV4" s="80"/>
      <c r="HFW4" s="80"/>
      <c r="HFX4" s="80"/>
      <c r="HFY4" s="80"/>
      <c r="HFZ4" s="80"/>
      <c r="HGA4" s="80"/>
      <c r="HGB4" s="80"/>
      <c r="HGC4" s="80"/>
      <c r="HGD4" s="80"/>
      <c r="HGE4" s="80"/>
      <c r="HGF4" s="80"/>
      <c r="HGG4" s="80"/>
      <c r="HGH4" s="80"/>
      <c r="HGI4" s="80"/>
      <c r="HGJ4" s="80"/>
      <c r="HGK4" s="80"/>
      <c r="HGL4" s="80"/>
      <c r="HGM4" s="80"/>
      <c r="HGN4" s="80"/>
      <c r="HGO4" s="80"/>
      <c r="HGP4" s="80"/>
      <c r="HGQ4" s="80"/>
      <c r="HGR4" s="80"/>
      <c r="HGS4" s="80"/>
      <c r="HGT4" s="80"/>
      <c r="HGU4" s="80"/>
      <c r="HGV4" s="80"/>
      <c r="HGW4" s="80"/>
      <c r="HGX4" s="80"/>
      <c r="HGY4" s="80"/>
      <c r="HGZ4" s="80"/>
      <c r="HHA4" s="80"/>
      <c r="HHB4" s="80"/>
      <c r="HHC4" s="80"/>
      <c r="HHD4" s="80"/>
      <c r="HHE4" s="80"/>
      <c r="HHF4" s="80"/>
      <c r="HHG4" s="80"/>
      <c r="HHH4" s="80"/>
      <c r="HHI4" s="80"/>
      <c r="HHJ4" s="80"/>
      <c r="HHK4" s="80"/>
      <c r="HHL4" s="80"/>
      <c r="HHM4" s="80"/>
      <c r="HHN4" s="80"/>
      <c r="HHO4" s="80"/>
      <c r="HHP4" s="80"/>
      <c r="HHQ4" s="80"/>
      <c r="HHR4" s="80"/>
      <c r="HHS4" s="80"/>
      <c r="HHT4" s="80"/>
      <c r="HHU4" s="80"/>
      <c r="HHV4" s="80"/>
      <c r="HHW4" s="80"/>
      <c r="HHX4" s="80"/>
      <c r="HHY4" s="80"/>
      <c r="HHZ4" s="80"/>
      <c r="HIA4" s="80"/>
      <c r="HIB4" s="80"/>
      <c r="HIC4" s="80"/>
      <c r="HID4" s="80"/>
      <c r="HIE4" s="80"/>
      <c r="HIF4" s="80"/>
      <c r="HIG4" s="80"/>
      <c r="HIH4" s="80"/>
      <c r="HII4" s="80"/>
      <c r="HIJ4" s="80"/>
      <c r="HIK4" s="80"/>
      <c r="HIL4" s="80"/>
      <c r="HIM4" s="80"/>
      <c r="HIN4" s="80"/>
      <c r="HIO4" s="80"/>
      <c r="HIP4" s="80"/>
      <c r="HIQ4" s="80"/>
      <c r="HIR4" s="80"/>
      <c r="HIS4" s="80"/>
      <c r="HIT4" s="80"/>
      <c r="HIU4" s="80"/>
      <c r="HIV4" s="80"/>
      <c r="HIW4" s="80"/>
      <c r="HIX4" s="80"/>
      <c r="HIY4" s="80"/>
      <c r="HIZ4" s="80"/>
      <c r="HJA4" s="80"/>
      <c r="HJB4" s="80"/>
      <c r="HJC4" s="80"/>
      <c r="HJD4" s="80"/>
      <c r="HJE4" s="80"/>
      <c r="HJF4" s="80"/>
      <c r="HJG4" s="80"/>
      <c r="HJH4" s="80"/>
      <c r="HJI4" s="80"/>
      <c r="HJJ4" s="80"/>
      <c r="HJK4" s="80"/>
      <c r="HJL4" s="80"/>
      <c r="HJM4" s="80"/>
      <c r="HJN4" s="80"/>
      <c r="HJO4" s="80"/>
      <c r="HJP4" s="80"/>
      <c r="HJQ4" s="80"/>
      <c r="HJR4" s="80"/>
      <c r="HJS4" s="80"/>
      <c r="HJT4" s="80"/>
      <c r="HJU4" s="80"/>
      <c r="HJV4" s="80"/>
      <c r="HJW4" s="80"/>
      <c r="HJX4" s="80"/>
      <c r="HJY4" s="80"/>
      <c r="HJZ4" s="80"/>
      <c r="HKA4" s="80"/>
      <c r="HKB4" s="80"/>
      <c r="HKC4" s="80"/>
      <c r="HKD4" s="80"/>
      <c r="HKE4" s="80"/>
      <c r="HKF4" s="80"/>
      <c r="HKG4" s="80"/>
      <c r="HKH4" s="80"/>
      <c r="HKI4" s="80"/>
      <c r="HKJ4" s="80"/>
      <c r="HKK4" s="80"/>
      <c r="HKL4" s="80"/>
      <c r="HKM4" s="80"/>
      <c r="HKN4" s="80"/>
      <c r="HKO4" s="80"/>
      <c r="HKP4" s="80"/>
      <c r="HKQ4" s="80"/>
      <c r="HKR4" s="80"/>
      <c r="HKS4" s="80"/>
      <c r="HKT4" s="80"/>
      <c r="HKU4" s="80"/>
      <c r="HKV4" s="80"/>
      <c r="HKW4" s="80"/>
      <c r="HKX4" s="80"/>
      <c r="HKY4" s="80"/>
      <c r="HKZ4" s="80"/>
      <c r="HLA4" s="80"/>
      <c r="HLB4" s="80"/>
      <c r="HLC4" s="80"/>
      <c r="HLD4" s="80"/>
      <c r="HLE4" s="80"/>
      <c r="HLF4" s="80"/>
      <c r="HLG4" s="80"/>
      <c r="HLH4" s="80"/>
      <c r="HLI4" s="80"/>
      <c r="HLJ4" s="80"/>
      <c r="HLK4" s="80"/>
      <c r="HLL4" s="80"/>
      <c r="HLM4" s="80"/>
      <c r="HLN4" s="80"/>
      <c r="HLO4" s="80"/>
      <c r="HLP4" s="80"/>
      <c r="HLQ4" s="80"/>
      <c r="HLR4" s="80"/>
      <c r="HLS4" s="80"/>
      <c r="HLT4" s="80"/>
      <c r="HLU4" s="80"/>
      <c r="HLV4" s="80"/>
      <c r="HLW4" s="80"/>
      <c r="HLX4" s="80"/>
      <c r="HLY4" s="80"/>
      <c r="HLZ4" s="80"/>
      <c r="HMA4" s="80"/>
      <c r="HMB4" s="80"/>
      <c r="HMC4" s="80"/>
      <c r="HMD4" s="80"/>
      <c r="HME4" s="80"/>
      <c r="HMF4" s="80"/>
      <c r="HMG4" s="80"/>
      <c r="HMH4" s="80"/>
      <c r="HMI4" s="80"/>
      <c r="HMJ4" s="80"/>
      <c r="HMK4" s="80"/>
      <c r="HML4" s="80"/>
      <c r="HMM4" s="80"/>
      <c r="HMN4" s="80"/>
      <c r="HMO4" s="80"/>
      <c r="HMP4" s="80"/>
      <c r="HMQ4" s="80"/>
      <c r="HMR4" s="80"/>
      <c r="HMS4" s="80"/>
      <c r="HMT4" s="80"/>
      <c r="HMU4" s="80"/>
      <c r="HMV4" s="80"/>
      <c r="HMW4" s="80"/>
      <c r="HMX4" s="80"/>
      <c r="HMY4" s="80"/>
      <c r="HMZ4" s="80"/>
      <c r="HNA4" s="80"/>
      <c r="HNB4" s="80"/>
      <c r="HNC4" s="80"/>
      <c r="HND4" s="80"/>
      <c r="HNE4" s="80"/>
      <c r="HNF4" s="80"/>
      <c r="HNG4" s="80"/>
      <c r="HNH4" s="80"/>
      <c r="HNI4" s="80"/>
      <c r="HNJ4" s="80"/>
      <c r="HNK4" s="80"/>
      <c r="HNL4" s="80"/>
      <c r="HNM4" s="80"/>
      <c r="HNN4" s="80"/>
      <c r="HNO4" s="80"/>
      <c r="HNP4" s="80"/>
      <c r="HNQ4" s="80"/>
      <c r="HNR4" s="80"/>
      <c r="HNS4" s="80"/>
      <c r="HNT4" s="80"/>
      <c r="HNU4" s="80"/>
      <c r="HNV4" s="80"/>
      <c r="HNW4" s="80"/>
      <c r="HNX4" s="80"/>
      <c r="HNY4" s="80"/>
      <c r="HNZ4" s="80"/>
      <c r="HOA4" s="80"/>
      <c r="HOB4" s="80"/>
      <c r="HOC4" s="80"/>
      <c r="HOD4" s="80"/>
      <c r="HOE4" s="80"/>
      <c r="HOF4" s="80"/>
      <c r="HOG4" s="80"/>
      <c r="HOH4" s="80"/>
      <c r="HOI4" s="80"/>
      <c r="HOJ4" s="80"/>
      <c r="HOK4" s="80"/>
      <c r="HOL4" s="80"/>
      <c r="HOM4" s="80"/>
      <c r="HON4" s="80"/>
      <c r="HOO4" s="80"/>
      <c r="HOP4" s="80"/>
      <c r="HOQ4" s="80"/>
      <c r="HOR4" s="80"/>
      <c r="HOS4" s="80"/>
      <c r="HOT4" s="80"/>
      <c r="HOU4" s="80"/>
      <c r="HOV4" s="80"/>
      <c r="HOW4" s="80"/>
      <c r="HOX4" s="80"/>
      <c r="HOY4" s="80"/>
      <c r="HOZ4" s="80"/>
      <c r="HPA4" s="80"/>
      <c r="HPB4" s="80"/>
      <c r="HPC4" s="80"/>
      <c r="HPD4" s="80"/>
      <c r="HPE4" s="80"/>
      <c r="HPF4" s="80"/>
      <c r="HPG4" s="80"/>
      <c r="HPH4" s="80"/>
      <c r="HPI4" s="80"/>
      <c r="HPJ4" s="80"/>
      <c r="HPK4" s="80"/>
      <c r="HPL4" s="80"/>
      <c r="HPM4" s="80"/>
      <c r="HPN4" s="80"/>
      <c r="HPO4" s="80"/>
      <c r="HPP4" s="80"/>
      <c r="HPQ4" s="80"/>
      <c r="HPR4" s="80"/>
      <c r="HPS4" s="80"/>
      <c r="HPT4" s="80"/>
      <c r="HPU4" s="80"/>
      <c r="HPV4" s="80"/>
      <c r="HPW4" s="80"/>
      <c r="HPX4" s="80"/>
      <c r="HPY4" s="80"/>
      <c r="HPZ4" s="80"/>
      <c r="HQA4" s="80"/>
      <c r="HQB4" s="80"/>
      <c r="HQC4" s="80"/>
      <c r="HQD4" s="80"/>
      <c r="HQE4" s="80"/>
      <c r="HQF4" s="80"/>
      <c r="HQG4" s="80"/>
      <c r="HQH4" s="80"/>
      <c r="HQI4" s="80"/>
      <c r="HQJ4" s="80"/>
      <c r="HQK4" s="80"/>
      <c r="HQL4" s="80"/>
      <c r="HQM4" s="80"/>
      <c r="HQN4" s="80"/>
      <c r="HQO4" s="80"/>
      <c r="HQP4" s="80"/>
      <c r="HQQ4" s="80"/>
      <c r="HQR4" s="80"/>
      <c r="HQS4" s="80"/>
      <c r="HQT4" s="80"/>
      <c r="HQU4" s="80"/>
      <c r="HQV4" s="80"/>
      <c r="HQW4" s="80"/>
      <c r="HQX4" s="80"/>
      <c r="HQY4" s="80"/>
      <c r="HQZ4" s="80"/>
      <c r="HRA4" s="80"/>
      <c r="HRB4" s="80"/>
      <c r="HRC4" s="80"/>
      <c r="HRD4" s="80"/>
      <c r="HRE4" s="80"/>
      <c r="HRF4" s="80"/>
      <c r="HRG4" s="80"/>
      <c r="HRH4" s="80"/>
      <c r="HRI4" s="80"/>
      <c r="HRJ4" s="80"/>
      <c r="HRK4" s="80"/>
      <c r="HRL4" s="80"/>
      <c r="HRM4" s="80"/>
      <c r="HRN4" s="80"/>
      <c r="HRO4" s="80"/>
      <c r="HRP4" s="80"/>
      <c r="HRQ4" s="80"/>
      <c r="HRR4" s="80"/>
      <c r="HRS4" s="80"/>
      <c r="HRT4" s="80"/>
      <c r="HRU4" s="80"/>
      <c r="HRV4" s="80"/>
      <c r="HRW4" s="80"/>
      <c r="HRX4" s="80"/>
      <c r="HRY4" s="80"/>
      <c r="HRZ4" s="80"/>
      <c r="HSA4" s="80"/>
      <c r="HSB4" s="80"/>
      <c r="HSC4" s="80"/>
      <c r="HSD4" s="80"/>
      <c r="HSE4" s="80"/>
      <c r="HSF4" s="80"/>
      <c r="HSG4" s="80"/>
      <c r="HSH4" s="80"/>
      <c r="HSI4" s="80"/>
      <c r="HSJ4" s="80"/>
      <c r="HSK4" s="80"/>
      <c r="HSL4" s="80"/>
      <c r="HSM4" s="80"/>
      <c r="HSN4" s="80"/>
      <c r="HSO4" s="80"/>
      <c r="HSP4" s="80"/>
      <c r="HSQ4" s="80"/>
      <c r="HSR4" s="80"/>
      <c r="HSS4" s="80"/>
      <c r="HST4" s="80"/>
      <c r="HSU4" s="80"/>
      <c r="HSV4" s="80"/>
      <c r="HSW4" s="80"/>
      <c r="HSX4" s="80"/>
      <c r="HSY4" s="80"/>
      <c r="HSZ4" s="80"/>
      <c r="HTA4" s="80"/>
      <c r="HTB4" s="80"/>
      <c r="HTC4" s="80"/>
      <c r="HTD4" s="80"/>
      <c r="HTE4" s="80"/>
      <c r="HTF4" s="80"/>
      <c r="HTG4" s="80"/>
      <c r="HTH4" s="80"/>
      <c r="HTI4" s="80"/>
      <c r="HTJ4" s="80"/>
      <c r="HTK4" s="80"/>
      <c r="HTL4" s="80"/>
      <c r="HTM4" s="80"/>
      <c r="HTN4" s="80"/>
      <c r="HTO4" s="80"/>
      <c r="HTP4" s="80"/>
      <c r="HTQ4" s="80"/>
      <c r="HTR4" s="80"/>
      <c r="HTS4" s="80"/>
      <c r="HTT4" s="80"/>
      <c r="HTU4" s="80"/>
      <c r="HTV4" s="80"/>
      <c r="HTW4" s="80"/>
      <c r="HTX4" s="80"/>
      <c r="HTY4" s="80"/>
      <c r="HTZ4" s="80"/>
      <c r="HUA4" s="80"/>
      <c r="HUB4" s="80"/>
      <c r="HUC4" s="80"/>
      <c r="HUD4" s="80"/>
      <c r="HUE4" s="80"/>
      <c r="HUF4" s="80"/>
      <c r="HUG4" s="80"/>
      <c r="HUH4" s="80"/>
      <c r="HUI4" s="80"/>
      <c r="HUJ4" s="80"/>
      <c r="HUK4" s="80"/>
      <c r="HUL4" s="80"/>
      <c r="HUM4" s="80"/>
      <c r="HUN4" s="80"/>
      <c r="HUO4" s="80"/>
      <c r="HUP4" s="80"/>
      <c r="HUQ4" s="80"/>
      <c r="HUR4" s="80"/>
      <c r="HUS4" s="80"/>
      <c r="HUT4" s="80"/>
      <c r="HUU4" s="80"/>
      <c r="HUV4" s="80"/>
      <c r="HUW4" s="80"/>
      <c r="HUX4" s="80"/>
      <c r="HUY4" s="80"/>
      <c r="HUZ4" s="80"/>
      <c r="HVA4" s="80"/>
      <c r="HVB4" s="80"/>
      <c r="HVC4" s="80"/>
      <c r="HVD4" s="80"/>
      <c r="HVE4" s="80"/>
      <c r="HVF4" s="80"/>
      <c r="HVG4" s="80"/>
      <c r="HVH4" s="80"/>
      <c r="HVI4" s="80"/>
      <c r="HVJ4" s="80"/>
      <c r="HVK4" s="80"/>
      <c r="HVL4" s="80"/>
      <c r="HVM4" s="80"/>
      <c r="HVN4" s="80"/>
      <c r="HVO4" s="80"/>
      <c r="HVP4" s="80"/>
      <c r="HVQ4" s="80"/>
      <c r="HVR4" s="80"/>
      <c r="HVS4" s="80"/>
      <c r="HVT4" s="80"/>
      <c r="HVU4" s="80"/>
      <c r="HVV4" s="80"/>
      <c r="HVW4" s="80"/>
      <c r="HVX4" s="80"/>
      <c r="HVY4" s="80"/>
      <c r="HVZ4" s="80"/>
      <c r="HWA4" s="80"/>
      <c r="HWB4" s="80"/>
      <c r="HWC4" s="80"/>
      <c r="HWD4" s="80"/>
      <c r="HWE4" s="80"/>
      <c r="HWF4" s="80"/>
      <c r="HWG4" s="80"/>
      <c r="HWH4" s="80"/>
      <c r="HWI4" s="80"/>
      <c r="HWJ4" s="80"/>
      <c r="HWK4" s="80"/>
      <c r="HWL4" s="80"/>
      <c r="HWM4" s="80"/>
      <c r="HWN4" s="80"/>
      <c r="HWO4" s="80"/>
      <c r="HWP4" s="80"/>
      <c r="HWQ4" s="80"/>
      <c r="HWR4" s="80"/>
      <c r="HWS4" s="80"/>
      <c r="HWT4" s="80"/>
      <c r="HWU4" s="80"/>
      <c r="HWV4" s="80"/>
      <c r="HWW4" s="80"/>
      <c r="HWX4" s="80"/>
      <c r="HWY4" s="80"/>
      <c r="HWZ4" s="80"/>
      <c r="HXA4" s="80"/>
      <c r="HXB4" s="80"/>
      <c r="HXC4" s="80"/>
      <c r="HXD4" s="80"/>
      <c r="HXE4" s="80"/>
      <c r="HXF4" s="80"/>
      <c r="HXG4" s="80"/>
      <c r="HXH4" s="80"/>
      <c r="HXI4" s="80"/>
      <c r="HXJ4" s="80"/>
      <c r="HXK4" s="80"/>
      <c r="HXL4" s="80"/>
      <c r="HXM4" s="80"/>
      <c r="HXN4" s="80"/>
      <c r="HXO4" s="80"/>
      <c r="HXP4" s="80"/>
      <c r="HXQ4" s="80"/>
      <c r="HXR4" s="80"/>
      <c r="HXS4" s="80"/>
      <c r="HXT4" s="80"/>
      <c r="HXU4" s="80"/>
      <c r="HXV4" s="80"/>
      <c r="HXW4" s="80"/>
      <c r="HXX4" s="80"/>
      <c r="HXY4" s="80"/>
      <c r="HXZ4" s="80"/>
      <c r="HYA4" s="80"/>
      <c r="HYB4" s="80"/>
      <c r="HYC4" s="80"/>
      <c r="HYD4" s="80"/>
      <c r="HYE4" s="80"/>
      <c r="HYF4" s="80"/>
      <c r="HYG4" s="80"/>
      <c r="HYH4" s="80"/>
      <c r="HYI4" s="80"/>
      <c r="HYJ4" s="80"/>
      <c r="HYK4" s="80"/>
      <c r="HYL4" s="80"/>
      <c r="HYM4" s="80"/>
      <c r="HYN4" s="80"/>
      <c r="HYO4" s="80"/>
      <c r="HYP4" s="80"/>
      <c r="HYQ4" s="80"/>
      <c r="HYR4" s="80"/>
      <c r="HYS4" s="80"/>
      <c r="HYT4" s="80"/>
      <c r="HYU4" s="80"/>
      <c r="HYV4" s="80"/>
      <c r="HYW4" s="80"/>
      <c r="HYX4" s="80"/>
      <c r="HYY4" s="80"/>
      <c r="HYZ4" s="80"/>
      <c r="HZA4" s="80"/>
      <c r="HZB4" s="80"/>
      <c r="HZC4" s="80"/>
      <c r="HZD4" s="80"/>
      <c r="HZE4" s="80"/>
      <c r="HZF4" s="80"/>
      <c r="HZG4" s="80"/>
      <c r="HZH4" s="80"/>
      <c r="HZI4" s="80"/>
      <c r="HZJ4" s="80"/>
      <c r="HZK4" s="80"/>
      <c r="HZL4" s="80"/>
      <c r="HZM4" s="80"/>
      <c r="HZN4" s="80"/>
      <c r="HZO4" s="80"/>
      <c r="HZP4" s="80"/>
      <c r="HZQ4" s="80"/>
      <c r="HZR4" s="80"/>
      <c r="HZS4" s="80"/>
      <c r="HZT4" s="80"/>
      <c r="HZU4" s="80"/>
      <c r="HZV4" s="80"/>
      <c r="HZW4" s="80"/>
      <c r="HZX4" s="80"/>
      <c r="HZY4" s="80"/>
      <c r="HZZ4" s="80"/>
      <c r="IAA4" s="80"/>
      <c r="IAB4" s="80"/>
      <c r="IAC4" s="80"/>
      <c r="IAD4" s="80"/>
      <c r="IAE4" s="80"/>
      <c r="IAF4" s="80"/>
      <c r="IAG4" s="80"/>
      <c r="IAH4" s="80"/>
      <c r="IAI4" s="80"/>
      <c r="IAJ4" s="80"/>
      <c r="IAK4" s="80"/>
      <c r="IAL4" s="80"/>
      <c r="IAM4" s="80"/>
      <c r="IAN4" s="80"/>
      <c r="IAO4" s="80"/>
      <c r="IAP4" s="80"/>
      <c r="IAQ4" s="80"/>
      <c r="IAR4" s="80"/>
      <c r="IAS4" s="80"/>
      <c r="IAT4" s="80"/>
      <c r="IAU4" s="80"/>
      <c r="IAV4" s="80"/>
      <c r="IAW4" s="80"/>
      <c r="IAX4" s="80"/>
      <c r="IAY4" s="80"/>
      <c r="IAZ4" s="80"/>
      <c r="IBA4" s="80"/>
      <c r="IBB4" s="80"/>
      <c r="IBC4" s="80"/>
      <c r="IBD4" s="80"/>
      <c r="IBE4" s="80"/>
      <c r="IBF4" s="80"/>
      <c r="IBG4" s="80"/>
      <c r="IBH4" s="80"/>
      <c r="IBI4" s="80"/>
      <c r="IBJ4" s="80"/>
      <c r="IBK4" s="80"/>
      <c r="IBL4" s="80"/>
      <c r="IBM4" s="80"/>
      <c r="IBN4" s="80"/>
      <c r="IBO4" s="80"/>
      <c r="IBP4" s="80"/>
      <c r="IBQ4" s="80"/>
      <c r="IBR4" s="80"/>
      <c r="IBS4" s="80"/>
      <c r="IBT4" s="80"/>
      <c r="IBU4" s="80"/>
      <c r="IBV4" s="80"/>
      <c r="IBW4" s="80"/>
      <c r="IBX4" s="80"/>
      <c r="IBY4" s="80"/>
      <c r="IBZ4" s="80"/>
      <c r="ICA4" s="80"/>
      <c r="ICB4" s="80"/>
      <c r="ICC4" s="80"/>
      <c r="ICD4" s="80"/>
      <c r="ICE4" s="80"/>
      <c r="ICF4" s="80"/>
      <c r="ICG4" s="80"/>
      <c r="ICH4" s="80"/>
      <c r="ICI4" s="80"/>
      <c r="ICJ4" s="80"/>
      <c r="ICK4" s="80"/>
      <c r="ICL4" s="80"/>
      <c r="ICM4" s="80"/>
      <c r="ICN4" s="80"/>
      <c r="ICO4" s="80"/>
      <c r="ICP4" s="80"/>
      <c r="ICQ4" s="80"/>
      <c r="ICR4" s="80"/>
      <c r="ICS4" s="80"/>
      <c r="ICT4" s="80"/>
      <c r="ICU4" s="80"/>
      <c r="ICV4" s="80"/>
      <c r="ICW4" s="80"/>
      <c r="ICX4" s="80"/>
      <c r="ICY4" s="80"/>
      <c r="ICZ4" s="80"/>
      <c r="IDA4" s="80"/>
      <c r="IDB4" s="80"/>
      <c r="IDC4" s="80"/>
      <c r="IDD4" s="80"/>
      <c r="IDE4" s="80"/>
      <c r="IDF4" s="80"/>
      <c r="IDG4" s="80"/>
      <c r="IDH4" s="80"/>
      <c r="IDI4" s="80"/>
      <c r="IDJ4" s="80"/>
      <c r="IDK4" s="80"/>
      <c r="IDL4" s="80"/>
      <c r="IDM4" s="80"/>
      <c r="IDN4" s="80"/>
      <c r="IDO4" s="80"/>
      <c r="IDP4" s="80"/>
      <c r="IDQ4" s="80"/>
      <c r="IDR4" s="80"/>
      <c r="IDS4" s="80"/>
      <c r="IDT4" s="80"/>
      <c r="IDU4" s="80"/>
      <c r="IDV4" s="80"/>
      <c r="IDW4" s="80"/>
      <c r="IDX4" s="80"/>
      <c r="IDY4" s="80"/>
      <c r="IDZ4" s="80"/>
      <c r="IEA4" s="80"/>
      <c r="IEB4" s="80"/>
      <c r="IEC4" s="80"/>
      <c r="IED4" s="80"/>
      <c r="IEE4" s="80"/>
      <c r="IEF4" s="80"/>
      <c r="IEG4" s="80"/>
      <c r="IEH4" s="80"/>
      <c r="IEI4" s="80"/>
      <c r="IEJ4" s="80"/>
      <c r="IEK4" s="80"/>
      <c r="IEL4" s="80"/>
      <c r="IEM4" s="80"/>
      <c r="IEN4" s="80"/>
      <c r="IEO4" s="80"/>
      <c r="IEP4" s="80"/>
      <c r="IEQ4" s="80"/>
      <c r="IER4" s="80"/>
      <c r="IES4" s="80"/>
      <c r="IET4" s="80"/>
      <c r="IEU4" s="80"/>
      <c r="IEV4" s="80"/>
      <c r="IEW4" s="80"/>
      <c r="IEX4" s="80"/>
      <c r="IEY4" s="80"/>
      <c r="IEZ4" s="80"/>
      <c r="IFA4" s="80"/>
      <c r="IFB4" s="80"/>
      <c r="IFC4" s="80"/>
      <c r="IFD4" s="80"/>
      <c r="IFE4" s="80"/>
      <c r="IFF4" s="80"/>
      <c r="IFG4" s="80"/>
      <c r="IFH4" s="80"/>
      <c r="IFI4" s="80"/>
      <c r="IFJ4" s="80"/>
      <c r="IFK4" s="80"/>
      <c r="IFL4" s="80"/>
      <c r="IFM4" s="80"/>
      <c r="IFN4" s="80"/>
      <c r="IFO4" s="80"/>
      <c r="IFP4" s="80"/>
      <c r="IFQ4" s="80"/>
      <c r="IFR4" s="80"/>
      <c r="IFS4" s="80"/>
      <c r="IFT4" s="80"/>
      <c r="IFU4" s="80"/>
      <c r="IFV4" s="80"/>
      <c r="IFW4" s="80"/>
      <c r="IFX4" s="80"/>
      <c r="IFY4" s="80"/>
      <c r="IFZ4" s="80"/>
      <c r="IGA4" s="80"/>
      <c r="IGB4" s="80"/>
      <c r="IGC4" s="80"/>
      <c r="IGD4" s="80"/>
      <c r="IGE4" s="80"/>
      <c r="IGF4" s="80"/>
      <c r="IGG4" s="80"/>
      <c r="IGH4" s="80"/>
      <c r="IGI4" s="80"/>
      <c r="IGJ4" s="80"/>
      <c r="IGK4" s="80"/>
      <c r="IGL4" s="80"/>
      <c r="IGM4" s="80"/>
      <c r="IGN4" s="80"/>
      <c r="IGO4" s="80"/>
      <c r="IGP4" s="80"/>
      <c r="IGQ4" s="80"/>
      <c r="IGR4" s="80"/>
      <c r="IGS4" s="80"/>
      <c r="IGT4" s="80"/>
      <c r="IGU4" s="80"/>
      <c r="IGV4" s="80"/>
      <c r="IGW4" s="80"/>
      <c r="IGX4" s="80"/>
      <c r="IGY4" s="80"/>
      <c r="IGZ4" s="80"/>
      <c r="IHA4" s="80"/>
      <c r="IHB4" s="80"/>
      <c r="IHC4" s="80"/>
      <c r="IHD4" s="80"/>
      <c r="IHE4" s="80"/>
      <c r="IHF4" s="80"/>
      <c r="IHG4" s="80"/>
      <c r="IHH4" s="80"/>
      <c r="IHI4" s="80"/>
      <c r="IHJ4" s="80"/>
      <c r="IHK4" s="80"/>
      <c r="IHL4" s="80"/>
      <c r="IHM4" s="80"/>
      <c r="IHN4" s="80"/>
      <c r="IHO4" s="80"/>
      <c r="IHP4" s="80"/>
      <c r="IHQ4" s="80"/>
      <c r="IHR4" s="80"/>
      <c r="IHS4" s="80"/>
      <c r="IHT4" s="80"/>
      <c r="IHU4" s="80"/>
      <c r="IHV4" s="80"/>
      <c r="IHW4" s="80"/>
      <c r="IHX4" s="80"/>
      <c r="IHY4" s="80"/>
      <c r="IHZ4" s="80"/>
      <c r="IIA4" s="80"/>
      <c r="IIB4" s="80"/>
      <c r="IIC4" s="80"/>
      <c r="IID4" s="80"/>
      <c r="IIE4" s="80"/>
      <c r="IIF4" s="80"/>
      <c r="IIG4" s="80"/>
      <c r="IIH4" s="80"/>
      <c r="III4" s="80"/>
      <c r="IIJ4" s="80"/>
      <c r="IIK4" s="80"/>
      <c r="IIL4" s="80"/>
      <c r="IIM4" s="80"/>
      <c r="IIN4" s="80"/>
      <c r="IIO4" s="80"/>
      <c r="IIP4" s="80"/>
      <c r="IIQ4" s="80"/>
      <c r="IIR4" s="80"/>
      <c r="IIS4" s="80"/>
      <c r="IIT4" s="80"/>
      <c r="IIU4" s="80"/>
      <c r="IIV4" s="80"/>
      <c r="IIW4" s="80"/>
      <c r="IIX4" s="80"/>
      <c r="IIY4" s="80"/>
      <c r="IIZ4" s="80"/>
      <c r="IJA4" s="80"/>
      <c r="IJB4" s="80"/>
      <c r="IJC4" s="80"/>
      <c r="IJD4" s="80"/>
      <c r="IJE4" s="80"/>
      <c r="IJF4" s="80"/>
      <c r="IJG4" s="80"/>
      <c r="IJH4" s="80"/>
      <c r="IJI4" s="80"/>
      <c r="IJJ4" s="80"/>
      <c r="IJK4" s="80"/>
      <c r="IJL4" s="80"/>
      <c r="IJM4" s="80"/>
      <c r="IJN4" s="80"/>
      <c r="IJO4" s="80"/>
      <c r="IJP4" s="80"/>
      <c r="IJQ4" s="80"/>
      <c r="IJR4" s="80"/>
      <c r="IJS4" s="80"/>
      <c r="IJT4" s="80"/>
      <c r="IJU4" s="80"/>
      <c r="IJV4" s="80"/>
      <c r="IJW4" s="80"/>
      <c r="IJX4" s="80"/>
      <c r="IJY4" s="80"/>
      <c r="IJZ4" s="80"/>
      <c r="IKA4" s="80"/>
      <c r="IKB4" s="80"/>
      <c r="IKC4" s="80"/>
      <c r="IKD4" s="80"/>
      <c r="IKE4" s="80"/>
      <c r="IKF4" s="80"/>
      <c r="IKG4" s="80"/>
      <c r="IKH4" s="80"/>
      <c r="IKI4" s="80"/>
      <c r="IKJ4" s="80"/>
      <c r="IKK4" s="80"/>
      <c r="IKL4" s="80"/>
      <c r="IKM4" s="80"/>
      <c r="IKN4" s="80"/>
      <c r="IKO4" s="80"/>
      <c r="IKP4" s="80"/>
      <c r="IKQ4" s="80"/>
      <c r="IKR4" s="80"/>
      <c r="IKS4" s="80"/>
      <c r="IKT4" s="80"/>
      <c r="IKU4" s="80"/>
      <c r="IKV4" s="80"/>
      <c r="IKW4" s="80"/>
      <c r="IKX4" s="80"/>
      <c r="IKY4" s="80"/>
      <c r="IKZ4" s="80"/>
      <c r="ILA4" s="80"/>
      <c r="ILB4" s="80"/>
      <c r="ILC4" s="80"/>
      <c r="ILD4" s="80"/>
      <c r="ILE4" s="80"/>
      <c r="ILF4" s="80"/>
      <c r="ILG4" s="80"/>
      <c r="ILH4" s="80"/>
      <c r="ILI4" s="80"/>
      <c r="ILJ4" s="80"/>
      <c r="ILK4" s="80"/>
      <c r="ILL4" s="80"/>
      <c r="ILM4" s="80"/>
      <c r="ILN4" s="80"/>
      <c r="ILO4" s="80"/>
      <c r="ILP4" s="80"/>
      <c r="ILQ4" s="80"/>
      <c r="ILR4" s="80"/>
      <c r="ILS4" s="80"/>
      <c r="ILT4" s="80"/>
      <c r="ILU4" s="80"/>
      <c r="ILV4" s="80"/>
      <c r="ILW4" s="80"/>
      <c r="ILX4" s="80"/>
      <c r="ILY4" s="80"/>
      <c r="ILZ4" s="80"/>
      <c r="IMA4" s="80"/>
      <c r="IMB4" s="80"/>
      <c r="IMC4" s="80"/>
      <c r="IMD4" s="80"/>
      <c r="IME4" s="80"/>
      <c r="IMF4" s="80"/>
      <c r="IMG4" s="80"/>
      <c r="IMH4" s="80"/>
      <c r="IMI4" s="80"/>
      <c r="IMJ4" s="80"/>
      <c r="IMK4" s="80"/>
      <c r="IML4" s="80"/>
      <c r="IMM4" s="80"/>
      <c r="IMN4" s="80"/>
      <c r="IMO4" s="80"/>
      <c r="IMP4" s="80"/>
      <c r="IMQ4" s="80"/>
      <c r="IMR4" s="80"/>
      <c r="IMS4" s="80"/>
      <c r="IMT4" s="80"/>
      <c r="IMU4" s="80"/>
      <c r="IMV4" s="80"/>
      <c r="IMW4" s="80"/>
      <c r="IMX4" s="80"/>
      <c r="IMY4" s="80"/>
      <c r="IMZ4" s="80"/>
      <c r="INA4" s="80"/>
      <c r="INB4" s="80"/>
      <c r="INC4" s="80"/>
      <c r="IND4" s="80"/>
      <c r="INE4" s="80"/>
      <c r="INF4" s="80"/>
      <c r="ING4" s="80"/>
      <c r="INH4" s="80"/>
      <c r="INI4" s="80"/>
      <c r="INJ4" s="80"/>
      <c r="INK4" s="80"/>
      <c r="INL4" s="80"/>
      <c r="INM4" s="80"/>
      <c r="INN4" s="80"/>
      <c r="INO4" s="80"/>
      <c r="INP4" s="80"/>
      <c r="INQ4" s="80"/>
      <c r="INR4" s="80"/>
      <c r="INS4" s="80"/>
      <c r="INT4" s="80"/>
      <c r="INU4" s="80"/>
      <c r="INV4" s="80"/>
      <c r="INW4" s="80"/>
      <c r="INX4" s="80"/>
      <c r="INY4" s="80"/>
      <c r="INZ4" s="80"/>
      <c r="IOA4" s="80"/>
      <c r="IOB4" s="80"/>
      <c r="IOC4" s="80"/>
      <c r="IOD4" s="80"/>
      <c r="IOE4" s="80"/>
      <c r="IOF4" s="80"/>
      <c r="IOG4" s="80"/>
      <c r="IOH4" s="80"/>
      <c r="IOI4" s="80"/>
      <c r="IOJ4" s="80"/>
      <c r="IOK4" s="80"/>
      <c r="IOL4" s="80"/>
      <c r="IOM4" s="80"/>
      <c r="ION4" s="80"/>
      <c r="IOO4" s="80"/>
      <c r="IOP4" s="80"/>
      <c r="IOQ4" s="80"/>
      <c r="IOR4" s="80"/>
      <c r="IOS4" s="80"/>
      <c r="IOT4" s="80"/>
      <c r="IOU4" s="80"/>
      <c r="IOV4" s="80"/>
      <c r="IOW4" s="80"/>
      <c r="IOX4" s="80"/>
      <c r="IOY4" s="80"/>
      <c r="IOZ4" s="80"/>
      <c r="IPA4" s="80"/>
      <c r="IPB4" s="80"/>
      <c r="IPC4" s="80"/>
      <c r="IPD4" s="80"/>
      <c r="IPE4" s="80"/>
      <c r="IPF4" s="80"/>
      <c r="IPG4" s="80"/>
      <c r="IPH4" s="80"/>
      <c r="IPI4" s="80"/>
      <c r="IPJ4" s="80"/>
      <c r="IPK4" s="80"/>
      <c r="IPL4" s="80"/>
      <c r="IPM4" s="80"/>
      <c r="IPN4" s="80"/>
      <c r="IPO4" s="80"/>
      <c r="IPP4" s="80"/>
      <c r="IPQ4" s="80"/>
      <c r="IPR4" s="80"/>
      <c r="IPS4" s="80"/>
      <c r="IPT4" s="80"/>
      <c r="IPU4" s="80"/>
      <c r="IPV4" s="80"/>
      <c r="IPW4" s="80"/>
      <c r="IPX4" s="80"/>
      <c r="IPY4" s="80"/>
      <c r="IPZ4" s="80"/>
      <c r="IQA4" s="80"/>
      <c r="IQB4" s="80"/>
      <c r="IQC4" s="80"/>
      <c r="IQD4" s="80"/>
      <c r="IQE4" s="80"/>
      <c r="IQF4" s="80"/>
      <c r="IQG4" s="80"/>
      <c r="IQH4" s="80"/>
      <c r="IQI4" s="80"/>
      <c r="IQJ4" s="80"/>
      <c r="IQK4" s="80"/>
      <c r="IQL4" s="80"/>
      <c r="IQM4" s="80"/>
      <c r="IQN4" s="80"/>
      <c r="IQO4" s="80"/>
      <c r="IQP4" s="80"/>
      <c r="IQQ4" s="80"/>
      <c r="IQR4" s="80"/>
      <c r="IQS4" s="80"/>
      <c r="IQT4" s="80"/>
      <c r="IQU4" s="80"/>
      <c r="IQV4" s="80"/>
      <c r="IQW4" s="80"/>
      <c r="IQX4" s="80"/>
      <c r="IQY4" s="80"/>
      <c r="IQZ4" s="80"/>
      <c r="IRA4" s="80"/>
      <c r="IRB4" s="80"/>
      <c r="IRC4" s="80"/>
      <c r="IRD4" s="80"/>
      <c r="IRE4" s="80"/>
      <c r="IRF4" s="80"/>
      <c r="IRG4" s="80"/>
      <c r="IRH4" s="80"/>
      <c r="IRI4" s="80"/>
      <c r="IRJ4" s="80"/>
      <c r="IRK4" s="80"/>
      <c r="IRL4" s="80"/>
      <c r="IRM4" s="80"/>
      <c r="IRN4" s="80"/>
      <c r="IRO4" s="80"/>
      <c r="IRP4" s="80"/>
      <c r="IRQ4" s="80"/>
      <c r="IRR4" s="80"/>
      <c r="IRS4" s="80"/>
      <c r="IRT4" s="80"/>
      <c r="IRU4" s="80"/>
      <c r="IRV4" s="80"/>
      <c r="IRW4" s="80"/>
      <c r="IRX4" s="80"/>
      <c r="IRY4" s="80"/>
      <c r="IRZ4" s="80"/>
      <c r="ISA4" s="80"/>
      <c r="ISB4" s="80"/>
      <c r="ISC4" s="80"/>
      <c r="ISD4" s="80"/>
      <c r="ISE4" s="80"/>
      <c r="ISF4" s="80"/>
      <c r="ISG4" s="80"/>
      <c r="ISH4" s="80"/>
      <c r="ISI4" s="80"/>
      <c r="ISJ4" s="80"/>
      <c r="ISK4" s="80"/>
      <c r="ISL4" s="80"/>
      <c r="ISM4" s="80"/>
      <c r="ISN4" s="80"/>
      <c r="ISO4" s="80"/>
      <c r="ISP4" s="80"/>
      <c r="ISQ4" s="80"/>
      <c r="ISR4" s="80"/>
      <c r="ISS4" s="80"/>
      <c r="IST4" s="80"/>
      <c r="ISU4" s="80"/>
      <c r="ISV4" s="80"/>
      <c r="ISW4" s="80"/>
      <c r="ISX4" s="80"/>
      <c r="ISY4" s="80"/>
      <c r="ISZ4" s="80"/>
      <c r="ITA4" s="80"/>
      <c r="ITB4" s="80"/>
      <c r="ITC4" s="80"/>
      <c r="ITD4" s="80"/>
      <c r="ITE4" s="80"/>
      <c r="ITF4" s="80"/>
      <c r="ITG4" s="80"/>
      <c r="ITH4" s="80"/>
      <c r="ITI4" s="80"/>
      <c r="ITJ4" s="80"/>
      <c r="ITK4" s="80"/>
      <c r="ITL4" s="80"/>
      <c r="ITM4" s="80"/>
      <c r="ITN4" s="80"/>
      <c r="ITO4" s="80"/>
      <c r="ITP4" s="80"/>
      <c r="ITQ4" s="80"/>
      <c r="ITR4" s="80"/>
      <c r="ITS4" s="80"/>
      <c r="ITT4" s="80"/>
      <c r="ITU4" s="80"/>
      <c r="ITV4" s="80"/>
      <c r="ITW4" s="80"/>
      <c r="ITX4" s="80"/>
      <c r="ITY4" s="80"/>
      <c r="ITZ4" s="80"/>
      <c r="IUA4" s="80"/>
      <c r="IUB4" s="80"/>
      <c r="IUC4" s="80"/>
      <c r="IUD4" s="80"/>
      <c r="IUE4" s="80"/>
      <c r="IUF4" s="80"/>
      <c r="IUG4" s="80"/>
      <c r="IUH4" s="80"/>
      <c r="IUI4" s="80"/>
      <c r="IUJ4" s="80"/>
      <c r="IUK4" s="80"/>
      <c r="IUL4" s="80"/>
      <c r="IUM4" s="80"/>
      <c r="IUN4" s="80"/>
      <c r="IUO4" s="80"/>
      <c r="IUP4" s="80"/>
      <c r="IUQ4" s="80"/>
      <c r="IUR4" s="80"/>
      <c r="IUS4" s="80"/>
      <c r="IUT4" s="80"/>
      <c r="IUU4" s="80"/>
      <c r="IUV4" s="80"/>
      <c r="IUW4" s="80"/>
      <c r="IUX4" s="80"/>
      <c r="IUY4" s="80"/>
      <c r="IUZ4" s="80"/>
      <c r="IVA4" s="80"/>
      <c r="IVB4" s="80"/>
      <c r="IVC4" s="80"/>
      <c r="IVD4" s="80"/>
      <c r="IVE4" s="80"/>
      <c r="IVF4" s="80"/>
      <c r="IVG4" s="80"/>
      <c r="IVH4" s="80"/>
      <c r="IVI4" s="80"/>
      <c r="IVJ4" s="80"/>
      <c r="IVK4" s="80"/>
      <c r="IVL4" s="80"/>
      <c r="IVM4" s="80"/>
      <c r="IVN4" s="80"/>
      <c r="IVO4" s="80"/>
      <c r="IVP4" s="80"/>
      <c r="IVQ4" s="80"/>
      <c r="IVR4" s="80"/>
      <c r="IVS4" s="80"/>
      <c r="IVT4" s="80"/>
      <c r="IVU4" s="80"/>
      <c r="IVV4" s="80"/>
      <c r="IVW4" s="80"/>
      <c r="IVX4" s="80"/>
      <c r="IVY4" s="80"/>
      <c r="IVZ4" s="80"/>
      <c r="IWA4" s="80"/>
      <c r="IWB4" s="80"/>
      <c r="IWC4" s="80"/>
      <c r="IWD4" s="80"/>
      <c r="IWE4" s="80"/>
      <c r="IWF4" s="80"/>
      <c r="IWG4" s="80"/>
      <c r="IWH4" s="80"/>
      <c r="IWI4" s="80"/>
      <c r="IWJ4" s="80"/>
      <c r="IWK4" s="80"/>
      <c r="IWL4" s="80"/>
      <c r="IWM4" s="80"/>
      <c r="IWN4" s="80"/>
      <c r="IWO4" s="80"/>
      <c r="IWP4" s="80"/>
      <c r="IWQ4" s="80"/>
      <c r="IWR4" s="80"/>
      <c r="IWS4" s="80"/>
      <c r="IWT4" s="80"/>
      <c r="IWU4" s="80"/>
      <c r="IWV4" s="80"/>
      <c r="IWW4" s="80"/>
      <c r="IWX4" s="80"/>
      <c r="IWY4" s="80"/>
      <c r="IWZ4" s="80"/>
      <c r="IXA4" s="80"/>
      <c r="IXB4" s="80"/>
      <c r="IXC4" s="80"/>
      <c r="IXD4" s="80"/>
      <c r="IXE4" s="80"/>
      <c r="IXF4" s="80"/>
      <c r="IXG4" s="80"/>
      <c r="IXH4" s="80"/>
      <c r="IXI4" s="80"/>
      <c r="IXJ4" s="80"/>
      <c r="IXK4" s="80"/>
      <c r="IXL4" s="80"/>
      <c r="IXM4" s="80"/>
      <c r="IXN4" s="80"/>
      <c r="IXO4" s="80"/>
      <c r="IXP4" s="80"/>
      <c r="IXQ4" s="80"/>
      <c r="IXR4" s="80"/>
      <c r="IXS4" s="80"/>
      <c r="IXT4" s="80"/>
      <c r="IXU4" s="80"/>
      <c r="IXV4" s="80"/>
      <c r="IXW4" s="80"/>
      <c r="IXX4" s="80"/>
      <c r="IXY4" s="80"/>
      <c r="IXZ4" s="80"/>
      <c r="IYA4" s="80"/>
      <c r="IYB4" s="80"/>
      <c r="IYC4" s="80"/>
      <c r="IYD4" s="80"/>
      <c r="IYE4" s="80"/>
      <c r="IYF4" s="80"/>
      <c r="IYG4" s="80"/>
      <c r="IYH4" s="80"/>
      <c r="IYI4" s="80"/>
      <c r="IYJ4" s="80"/>
      <c r="IYK4" s="80"/>
      <c r="IYL4" s="80"/>
      <c r="IYM4" s="80"/>
      <c r="IYN4" s="80"/>
      <c r="IYO4" s="80"/>
      <c r="IYP4" s="80"/>
      <c r="IYQ4" s="80"/>
      <c r="IYR4" s="80"/>
      <c r="IYS4" s="80"/>
      <c r="IYT4" s="80"/>
      <c r="IYU4" s="80"/>
      <c r="IYV4" s="80"/>
      <c r="IYW4" s="80"/>
      <c r="IYX4" s="80"/>
      <c r="IYY4" s="80"/>
      <c r="IYZ4" s="80"/>
      <c r="IZA4" s="80"/>
      <c r="IZB4" s="80"/>
      <c r="IZC4" s="80"/>
      <c r="IZD4" s="80"/>
      <c r="IZE4" s="80"/>
      <c r="IZF4" s="80"/>
      <c r="IZG4" s="80"/>
      <c r="IZH4" s="80"/>
      <c r="IZI4" s="80"/>
      <c r="IZJ4" s="80"/>
      <c r="IZK4" s="80"/>
      <c r="IZL4" s="80"/>
      <c r="IZM4" s="80"/>
      <c r="IZN4" s="80"/>
      <c r="IZO4" s="80"/>
      <c r="IZP4" s="80"/>
      <c r="IZQ4" s="80"/>
      <c r="IZR4" s="80"/>
      <c r="IZS4" s="80"/>
      <c r="IZT4" s="80"/>
      <c r="IZU4" s="80"/>
      <c r="IZV4" s="80"/>
      <c r="IZW4" s="80"/>
      <c r="IZX4" s="80"/>
      <c r="IZY4" s="80"/>
      <c r="IZZ4" s="80"/>
      <c r="JAA4" s="80"/>
      <c r="JAB4" s="80"/>
      <c r="JAC4" s="80"/>
      <c r="JAD4" s="80"/>
      <c r="JAE4" s="80"/>
      <c r="JAF4" s="80"/>
      <c r="JAG4" s="80"/>
      <c r="JAH4" s="80"/>
      <c r="JAI4" s="80"/>
      <c r="JAJ4" s="80"/>
      <c r="JAK4" s="80"/>
      <c r="JAL4" s="80"/>
      <c r="JAM4" s="80"/>
      <c r="JAN4" s="80"/>
      <c r="JAO4" s="80"/>
      <c r="JAP4" s="80"/>
      <c r="JAQ4" s="80"/>
      <c r="JAR4" s="80"/>
      <c r="JAS4" s="80"/>
      <c r="JAT4" s="80"/>
      <c r="JAU4" s="80"/>
      <c r="JAV4" s="80"/>
      <c r="JAW4" s="80"/>
      <c r="JAX4" s="80"/>
      <c r="JAY4" s="80"/>
      <c r="JAZ4" s="80"/>
      <c r="JBA4" s="80"/>
      <c r="JBB4" s="80"/>
      <c r="JBC4" s="80"/>
      <c r="JBD4" s="80"/>
      <c r="JBE4" s="80"/>
      <c r="JBF4" s="80"/>
      <c r="JBG4" s="80"/>
      <c r="JBH4" s="80"/>
      <c r="JBI4" s="80"/>
      <c r="JBJ4" s="80"/>
      <c r="JBK4" s="80"/>
      <c r="JBL4" s="80"/>
      <c r="JBM4" s="80"/>
      <c r="JBN4" s="80"/>
      <c r="JBO4" s="80"/>
      <c r="JBP4" s="80"/>
      <c r="JBQ4" s="80"/>
      <c r="JBR4" s="80"/>
      <c r="JBS4" s="80"/>
      <c r="JBT4" s="80"/>
      <c r="JBU4" s="80"/>
      <c r="JBV4" s="80"/>
      <c r="JBW4" s="80"/>
      <c r="JBX4" s="80"/>
      <c r="JBY4" s="80"/>
      <c r="JBZ4" s="80"/>
      <c r="JCA4" s="80"/>
      <c r="JCB4" s="80"/>
      <c r="JCC4" s="80"/>
      <c r="JCD4" s="80"/>
      <c r="JCE4" s="80"/>
      <c r="JCF4" s="80"/>
      <c r="JCG4" s="80"/>
      <c r="JCH4" s="80"/>
      <c r="JCI4" s="80"/>
      <c r="JCJ4" s="80"/>
      <c r="JCK4" s="80"/>
      <c r="JCL4" s="80"/>
      <c r="JCM4" s="80"/>
      <c r="JCN4" s="80"/>
      <c r="JCO4" s="80"/>
      <c r="JCP4" s="80"/>
      <c r="JCQ4" s="80"/>
      <c r="JCR4" s="80"/>
      <c r="JCS4" s="80"/>
      <c r="JCT4" s="80"/>
      <c r="JCU4" s="80"/>
      <c r="JCV4" s="80"/>
      <c r="JCW4" s="80"/>
      <c r="JCX4" s="80"/>
      <c r="JCY4" s="80"/>
      <c r="JCZ4" s="80"/>
      <c r="JDA4" s="80"/>
      <c r="JDB4" s="80"/>
      <c r="JDC4" s="80"/>
      <c r="JDD4" s="80"/>
      <c r="JDE4" s="80"/>
      <c r="JDF4" s="80"/>
      <c r="JDG4" s="80"/>
      <c r="JDH4" s="80"/>
      <c r="JDI4" s="80"/>
      <c r="JDJ4" s="80"/>
      <c r="JDK4" s="80"/>
      <c r="JDL4" s="80"/>
      <c r="JDM4" s="80"/>
      <c r="JDN4" s="80"/>
      <c r="JDO4" s="80"/>
      <c r="JDP4" s="80"/>
      <c r="JDQ4" s="80"/>
      <c r="JDR4" s="80"/>
      <c r="JDS4" s="80"/>
      <c r="JDT4" s="80"/>
      <c r="JDU4" s="80"/>
      <c r="JDV4" s="80"/>
      <c r="JDW4" s="80"/>
      <c r="JDX4" s="80"/>
      <c r="JDY4" s="80"/>
      <c r="JDZ4" s="80"/>
      <c r="JEA4" s="80"/>
      <c r="JEB4" s="80"/>
      <c r="JEC4" s="80"/>
      <c r="JED4" s="80"/>
      <c r="JEE4" s="80"/>
      <c r="JEF4" s="80"/>
      <c r="JEG4" s="80"/>
      <c r="JEH4" s="80"/>
      <c r="JEI4" s="80"/>
      <c r="JEJ4" s="80"/>
      <c r="JEK4" s="80"/>
      <c r="JEL4" s="80"/>
      <c r="JEM4" s="80"/>
      <c r="JEN4" s="80"/>
      <c r="JEO4" s="80"/>
      <c r="JEP4" s="80"/>
      <c r="JEQ4" s="80"/>
      <c r="JER4" s="80"/>
      <c r="JES4" s="80"/>
      <c r="JET4" s="80"/>
      <c r="JEU4" s="80"/>
      <c r="JEV4" s="80"/>
      <c r="JEW4" s="80"/>
      <c r="JEX4" s="80"/>
      <c r="JEY4" s="80"/>
      <c r="JEZ4" s="80"/>
      <c r="JFA4" s="80"/>
      <c r="JFB4" s="80"/>
      <c r="JFC4" s="80"/>
      <c r="JFD4" s="80"/>
      <c r="JFE4" s="80"/>
      <c r="JFF4" s="80"/>
      <c r="JFG4" s="80"/>
      <c r="JFH4" s="80"/>
      <c r="JFI4" s="80"/>
      <c r="JFJ4" s="80"/>
      <c r="JFK4" s="80"/>
      <c r="JFL4" s="80"/>
      <c r="JFM4" s="80"/>
      <c r="JFN4" s="80"/>
      <c r="JFO4" s="80"/>
      <c r="JFP4" s="80"/>
      <c r="JFQ4" s="80"/>
      <c r="JFR4" s="80"/>
      <c r="JFS4" s="80"/>
      <c r="JFT4" s="80"/>
      <c r="JFU4" s="80"/>
      <c r="JFV4" s="80"/>
      <c r="JFW4" s="80"/>
      <c r="JFX4" s="80"/>
      <c r="JFY4" s="80"/>
      <c r="JFZ4" s="80"/>
      <c r="JGA4" s="80"/>
      <c r="JGB4" s="80"/>
      <c r="JGC4" s="80"/>
      <c r="JGD4" s="80"/>
      <c r="JGE4" s="80"/>
      <c r="JGF4" s="80"/>
      <c r="JGG4" s="80"/>
      <c r="JGH4" s="80"/>
      <c r="JGI4" s="80"/>
      <c r="JGJ4" s="80"/>
      <c r="JGK4" s="80"/>
      <c r="JGL4" s="80"/>
      <c r="JGM4" s="80"/>
      <c r="JGN4" s="80"/>
      <c r="JGO4" s="80"/>
      <c r="JGP4" s="80"/>
      <c r="JGQ4" s="80"/>
      <c r="JGR4" s="80"/>
      <c r="JGS4" s="80"/>
      <c r="JGT4" s="80"/>
      <c r="JGU4" s="80"/>
      <c r="JGV4" s="80"/>
      <c r="JGW4" s="80"/>
      <c r="JGX4" s="80"/>
      <c r="JGY4" s="80"/>
      <c r="JGZ4" s="80"/>
      <c r="JHA4" s="80"/>
      <c r="JHB4" s="80"/>
      <c r="JHC4" s="80"/>
      <c r="JHD4" s="80"/>
      <c r="JHE4" s="80"/>
      <c r="JHF4" s="80"/>
      <c r="JHG4" s="80"/>
      <c r="JHH4" s="80"/>
      <c r="JHI4" s="80"/>
      <c r="JHJ4" s="80"/>
      <c r="JHK4" s="80"/>
      <c r="JHL4" s="80"/>
      <c r="JHM4" s="80"/>
      <c r="JHN4" s="80"/>
      <c r="JHO4" s="80"/>
      <c r="JHP4" s="80"/>
      <c r="JHQ4" s="80"/>
      <c r="JHR4" s="80"/>
      <c r="JHS4" s="80"/>
      <c r="JHT4" s="80"/>
      <c r="JHU4" s="80"/>
      <c r="JHV4" s="80"/>
      <c r="JHW4" s="80"/>
      <c r="JHX4" s="80"/>
      <c r="JHY4" s="80"/>
      <c r="JHZ4" s="80"/>
      <c r="JIA4" s="80"/>
      <c r="JIB4" s="80"/>
      <c r="JIC4" s="80"/>
      <c r="JID4" s="80"/>
      <c r="JIE4" s="80"/>
      <c r="JIF4" s="80"/>
      <c r="JIG4" s="80"/>
      <c r="JIH4" s="80"/>
      <c r="JII4" s="80"/>
      <c r="JIJ4" s="80"/>
      <c r="JIK4" s="80"/>
      <c r="JIL4" s="80"/>
      <c r="JIM4" s="80"/>
      <c r="JIN4" s="80"/>
      <c r="JIO4" s="80"/>
      <c r="JIP4" s="80"/>
      <c r="JIQ4" s="80"/>
      <c r="JIR4" s="80"/>
      <c r="JIS4" s="80"/>
      <c r="JIT4" s="80"/>
      <c r="JIU4" s="80"/>
      <c r="JIV4" s="80"/>
      <c r="JIW4" s="80"/>
      <c r="JIX4" s="80"/>
      <c r="JIY4" s="80"/>
      <c r="JIZ4" s="80"/>
      <c r="JJA4" s="80"/>
      <c r="JJB4" s="80"/>
      <c r="JJC4" s="80"/>
      <c r="JJD4" s="80"/>
      <c r="JJE4" s="80"/>
      <c r="JJF4" s="80"/>
      <c r="JJG4" s="80"/>
      <c r="JJH4" s="80"/>
      <c r="JJI4" s="80"/>
      <c r="JJJ4" s="80"/>
      <c r="JJK4" s="80"/>
      <c r="JJL4" s="80"/>
      <c r="JJM4" s="80"/>
      <c r="JJN4" s="80"/>
      <c r="JJO4" s="80"/>
      <c r="JJP4" s="80"/>
      <c r="JJQ4" s="80"/>
      <c r="JJR4" s="80"/>
      <c r="JJS4" s="80"/>
      <c r="JJT4" s="80"/>
      <c r="JJU4" s="80"/>
      <c r="JJV4" s="80"/>
      <c r="JJW4" s="80"/>
      <c r="JJX4" s="80"/>
      <c r="JJY4" s="80"/>
      <c r="JJZ4" s="80"/>
      <c r="JKA4" s="80"/>
      <c r="JKB4" s="80"/>
      <c r="JKC4" s="80"/>
      <c r="JKD4" s="80"/>
      <c r="JKE4" s="80"/>
      <c r="JKF4" s="80"/>
      <c r="JKG4" s="80"/>
      <c r="JKH4" s="80"/>
      <c r="JKI4" s="80"/>
      <c r="JKJ4" s="80"/>
      <c r="JKK4" s="80"/>
      <c r="JKL4" s="80"/>
      <c r="JKM4" s="80"/>
      <c r="JKN4" s="80"/>
      <c r="JKO4" s="80"/>
      <c r="JKP4" s="80"/>
      <c r="JKQ4" s="80"/>
      <c r="JKR4" s="80"/>
      <c r="JKS4" s="80"/>
      <c r="JKT4" s="80"/>
      <c r="JKU4" s="80"/>
      <c r="JKV4" s="80"/>
      <c r="JKW4" s="80"/>
      <c r="JKX4" s="80"/>
      <c r="JKY4" s="80"/>
      <c r="JKZ4" s="80"/>
      <c r="JLA4" s="80"/>
      <c r="JLB4" s="80"/>
      <c r="JLC4" s="80"/>
      <c r="JLD4" s="80"/>
      <c r="JLE4" s="80"/>
      <c r="JLF4" s="80"/>
      <c r="JLG4" s="80"/>
      <c r="JLH4" s="80"/>
      <c r="JLI4" s="80"/>
      <c r="JLJ4" s="80"/>
      <c r="JLK4" s="80"/>
      <c r="JLL4" s="80"/>
      <c r="JLM4" s="80"/>
      <c r="JLN4" s="80"/>
      <c r="JLO4" s="80"/>
      <c r="JLP4" s="80"/>
      <c r="JLQ4" s="80"/>
      <c r="JLR4" s="80"/>
      <c r="JLS4" s="80"/>
      <c r="JLT4" s="80"/>
      <c r="JLU4" s="80"/>
      <c r="JLV4" s="80"/>
      <c r="JLW4" s="80"/>
      <c r="JLX4" s="80"/>
      <c r="JLY4" s="80"/>
      <c r="JLZ4" s="80"/>
      <c r="JMA4" s="80"/>
      <c r="JMB4" s="80"/>
      <c r="JMC4" s="80"/>
      <c r="JMD4" s="80"/>
      <c r="JME4" s="80"/>
      <c r="JMF4" s="80"/>
      <c r="JMG4" s="80"/>
      <c r="JMH4" s="80"/>
      <c r="JMI4" s="80"/>
      <c r="JMJ4" s="80"/>
      <c r="JMK4" s="80"/>
      <c r="JML4" s="80"/>
      <c r="JMM4" s="80"/>
      <c r="JMN4" s="80"/>
      <c r="JMO4" s="80"/>
      <c r="JMP4" s="80"/>
      <c r="JMQ4" s="80"/>
      <c r="JMR4" s="80"/>
      <c r="JMS4" s="80"/>
      <c r="JMT4" s="80"/>
      <c r="JMU4" s="80"/>
      <c r="JMV4" s="80"/>
      <c r="JMW4" s="80"/>
      <c r="JMX4" s="80"/>
      <c r="JMY4" s="80"/>
      <c r="JMZ4" s="80"/>
      <c r="JNA4" s="80"/>
      <c r="JNB4" s="80"/>
      <c r="JNC4" s="80"/>
      <c r="JND4" s="80"/>
      <c r="JNE4" s="80"/>
      <c r="JNF4" s="80"/>
      <c r="JNG4" s="80"/>
      <c r="JNH4" s="80"/>
      <c r="JNI4" s="80"/>
      <c r="JNJ4" s="80"/>
      <c r="JNK4" s="80"/>
      <c r="JNL4" s="80"/>
      <c r="JNM4" s="80"/>
      <c r="JNN4" s="80"/>
      <c r="JNO4" s="80"/>
      <c r="JNP4" s="80"/>
      <c r="JNQ4" s="80"/>
      <c r="JNR4" s="80"/>
      <c r="JNS4" s="80"/>
      <c r="JNT4" s="80"/>
      <c r="JNU4" s="80"/>
      <c r="JNV4" s="80"/>
      <c r="JNW4" s="80"/>
      <c r="JNX4" s="80"/>
      <c r="JNY4" s="80"/>
      <c r="JNZ4" s="80"/>
      <c r="JOA4" s="80"/>
      <c r="JOB4" s="80"/>
      <c r="JOC4" s="80"/>
      <c r="JOD4" s="80"/>
      <c r="JOE4" s="80"/>
      <c r="JOF4" s="80"/>
      <c r="JOG4" s="80"/>
      <c r="JOH4" s="80"/>
      <c r="JOI4" s="80"/>
      <c r="JOJ4" s="80"/>
      <c r="JOK4" s="80"/>
      <c r="JOL4" s="80"/>
      <c r="JOM4" s="80"/>
      <c r="JON4" s="80"/>
      <c r="JOO4" s="80"/>
      <c r="JOP4" s="80"/>
      <c r="JOQ4" s="80"/>
      <c r="JOR4" s="80"/>
      <c r="JOS4" s="80"/>
      <c r="JOT4" s="80"/>
      <c r="JOU4" s="80"/>
      <c r="JOV4" s="80"/>
      <c r="JOW4" s="80"/>
      <c r="JOX4" s="80"/>
      <c r="JOY4" s="80"/>
      <c r="JOZ4" s="80"/>
      <c r="JPA4" s="80"/>
      <c r="JPB4" s="80"/>
      <c r="JPC4" s="80"/>
      <c r="JPD4" s="80"/>
      <c r="JPE4" s="80"/>
      <c r="JPF4" s="80"/>
      <c r="JPG4" s="80"/>
      <c r="JPH4" s="80"/>
      <c r="JPI4" s="80"/>
      <c r="JPJ4" s="80"/>
      <c r="JPK4" s="80"/>
      <c r="JPL4" s="80"/>
      <c r="JPM4" s="80"/>
      <c r="JPN4" s="80"/>
      <c r="JPO4" s="80"/>
      <c r="JPP4" s="80"/>
      <c r="JPQ4" s="80"/>
      <c r="JPR4" s="80"/>
      <c r="JPS4" s="80"/>
      <c r="JPT4" s="80"/>
      <c r="JPU4" s="80"/>
      <c r="JPV4" s="80"/>
      <c r="JPW4" s="80"/>
      <c r="JPX4" s="80"/>
      <c r="JPY4" s="80"/>
      <c r="JPZ4" s="80"/>
      <c r="JQA4" s="80"/>
      <c r="JQB4" s="80"/>
      <c r="JQC4" s="80"/>
      <c r="JQD4" s="80"/>
      <c r="JQE4" s="80"/>
      <c r="JQF4" s="80"/>
      <c r="JQG4" s="80"/>
      <c r="JQH4" s="80"/>
      <c r="JQI4" s="80"/>
      <c r="JQJ4" s="80"/>
      <c r="JQK4" s="80"/>
      <c r="JQL4" s="80"/>
      <c r="JQM4" s="80"/>
      <c r="JQN4" s="80"/>
      <c r="JQO4" s="80"/>
      <c r="JQP4" s="80"/>
      <c r="JQQ4" s="80"/>
      <c r="JQR4" s="80"/>
      <c r="JQS4" s="80"/>
      <c r="JQT4" s="80"/>
      <c r="JQU4" s="80"/>
      <c r="JQV4" s="80"/>
      <c r="JQW4" s="80"/>
      <c r="JQX4" s="80"/>
      <c r="JQY4" s="80"/>
      <c r="JQZ4" s="80"/>
      <c r="JRA4" s="80"/>
      <c r="JRB4" s="80"/>
      <c r="JRC4" s="80"/>
      <c r="JRD4" s="80"/>
      <c r="JRE4" s="80"/>
      <c r="JRF4" s="80"/>
      <c r="JRG4" s="80"/>
      <c r="JRH4" s="80"/>
      <c r="JRI4" s="80"/>
      <c r="JRJ4" s="80"/>
      <c r="JRK4" s="80"/>
      <c r="JRL4" s="80"/>
      <c r="JRM4" s="80"/>
      <c r="JRN4" s="80"/>
      <c r="JRO4" s="80"/>
      <c r="JRP4" s="80"/>
      <c r="JRQ4" s="80"/>
      <c r="JRR4" s="80"/>
      <c r="JRS4" s="80"/>
      <c r="JRT4" s="80"/>
      <c r="JRU4" s="80"/>
      <c r="JRV4" s="80"/>
      <c r="JRW4" s="80"/>
      <c r="JRX4" s="80"/>
      <c r="JRY4" s="80"/>
      <c r="JRZ4" s="80"/>
      <c r="JSA4" s="80"/>
      <c r="JSB4" s="80"/>
      <c r="JSC4" s="80"/>
      <c r="JSD4" s="80"/>
      <c r="JSE4" s="80"/>
      <c r="JSF4" s="80"/>
      <c r="JSG4" s="80"/>
      <c r="JSH4" s="80"/>
      <c r="JSI4" s="80"/>
      <c r="JSJ4" s="80"/>
      <c r="JSK4" s="80"/>
      <c r="JSL4" s="80"/>
      <c r="JSM4" s="80"/>
      <c r="JSN4" s="80"/>
      <c r="JSO4" s="80"/>
      <c r="JSP4" s="80"/>
      <c r="JSQ4" s="80"/>
      <c r="JSR4" s="80"/>
      <c r="JSS4" s="80"/>
      <c r="JST4" s="80"/>
      <c r="JSU4" s="80"/>
      <c r="JSV4" s="80"/>
      <c r="JSW4" s="80"/>
      <c r="JSX4" s="80"/>
      <c r="JSY4" s="80"/>
      <c r="JSZ4" s="80"/>
      <c r="JTA4" s="80"/>
      <c r="JTB4" s="80"/>
      <c r="JTC4" s="80"/>
      <c r="JTD4" s="80"/>
      <c r="JTE4" s="80"/>
      <c r="JTF4" s="80"/>
      <c r="JTG4" s="80"/>
      <c r="JTH4" s="80"/>
      <c r="JTI4" s="80"/>
      <c r="JTJ4" s="80"/>
      <c r="JTK4" s="80"/>
      <c r="JTL4" s="80"/>
      <c r="JTM4" s="80"/>
      <c r="JTN4" s="80"/>
      <c r="JTO4" s="80"/>
      <c r="JTP4" s="80"/>
      <c r="JTQ4" s="80"/>
      <c r="JTR4" s="80"/>
      <c r="JTS4" s="80"/>
      <c r="JTT4" s="80"/>
      <c r="JTU4" s="80"/>
      <c r="JTV4" s="80"/>
      <c r="JTW4" s="80"/>
      <c r="JTX4" s="80"/>
      <c r="JTY4" s="80"/>
      <c r="JTZ4" s="80"/>
      <c r="JUA4" s="80"/>
      <c r="JUB4" s="80"/>
      <c r="JUC4" s="80"/>
      <c r="JUD4" s="80"/>
      <c r="JUE4" s="80"/>
      <c r="JUF4" s="80"/>
      <c r="JUG4" s="80"/>
      <c r="JUH4" s="80"/>
      <c r="JUI4" s="80"/>
      <c r="JUJ4" s="80"/>
      <c r="JUK4" s="80"/>
      <c r="JUL4" s="80"/>
      <c r="JUM4" s="80"/>
      <c r="JUN4" s="80"/>
      <c r="JUO4" s="80"/>
      <c r="JUP4" s="80"/>
      <c r="JUQ4" s="80"/>
      <c r="JUR4" s="80"/>
      <c r="JUS4" s="80"/>
      <c r="JUT4" s="80"/>
      <c r="JUU4" s="80"/>
      <c r="JUV4" s="80"/>
      <c r="JUW4" s="80"/>
      <c r="JUX4" s="80"/>
      <c r="JUY4" s="80"/>
      <c r="JUZ4" s="80"/>
      <c r="JVA4" s="80"/>
      <c r="JVB4" s="80"/>
      <c r="JVC4" s="80"/>
      <c r="JVD4" s="80"/>
      <c r="JVE4" s="80"/>
      <c r="JVF4" s="80"/>
      <c r="JVG4" s="80"/>
      <c r="JVH4" s="80"/>
      <c r="JVI4" s="80"/>
      <c r="JVJ4" s="80"/>
      <c r="JVK4" s="80"/>
      <c r="JVL4" s="80"/>
      <c r="JVM4" s="80"/>
      <c r="JVN4" s="80"/>
      <c r="JVO4" s="80"/>
      <c r="JVP4" s="80"/>
      <c r="JVQ4" s="80"/>
      <c r="JVR4" s="80"/>
      <c r="JVS4" s="80"/>
      <c r="JVT4" s="80"/>
      <c r="JVU4" s="80"/>
      <c r="JVV4" s="80"/>
      <c r="JVW4" s="80"/>
      <c r="JVX4" s="80"/>
      <c r="JVY4" s="80"/>
      <c r="JVZ4" s="80"/>
      <c r="JWA4" s="80"/>
      <c r="JWB4" s="80"/>
      <c r="JWC4" s="80"/>
      <c r="JWD4" s="80"/>
      <c r="JWE4" s="80"/>
      <c r="JWF4" s="80"/>
      <c r="JWG4" s="80"/>
      <c r="JWH4" s="80"/>
      <c r="JWI4" s="80"/>
      <c r="JWJ4" s="80"/>
      <c r="JWK4" s="80"/>
      <c r="JWL4" s="80"/>
      <c r="JWM4" s="80"/>
      <c r="JWN4" s="80"/>
      <c r="JWO4" s="80"/>
      <c r="JWP4" s="80"/>
      <c r="JWQ4" s="80"/>
      <c r="JWR4" s="80"/>
      <c r="JWS4" s="80"/>
      <c r="JWT4" s="80"/>
      <c r="JWU4" s="80"/>
      <c r="JWV4" s="80"/>
      <c r="JWW4" s="80"/>
      <c r="JWX4" s="80"/>
      <c r="JWY4" s="80"/>
      <c r="JWZ4" s="80"/>
      <c r="JXA4" s="80"/>
      <c r="JXB4" s="80"/>
      <c r="JXC4" s="80"/>
      <c r="JXD4" s="80"/>
      <c r="JXE4" s="80"/>
      <c r="JXF4" s="80"/>
      <c r="JXG4" s="80"/>
      <c r="JXH4" s="80"/>
      <c r="JXI4" s="80"/>
      <c r="JXJ4" s="80"/>
      <c r="JXK4" s="80"/>
      <c r="JXL4" s="80"/>
      <c r="JXM4" s="80"/>
      <c r="JXN4" s="80"/>
      <c r="JXO4" s="80"/>
      <c r="JXP4" s="80"/>
      <c r="JXQ4" s="80"/>
      <c r="JXR4" s="80"/>
      <c r="JXS4" s="80"/>
      <c r="JXT4" s="80"/>
      <c r="JXU4" s="80"/>
      <c r="JXV4" s="80"/>
      <c r="JXW4" s="80"/>
      <c r="JXX4" s="80"/>
      <c r="JXY4" s="80"/>
      <c r="JXZ4" s="80"/>
      <c r="JYA4" s="80"/>
      <c r="JYB4" s="80"/>
      <c r="JYC4" s="80"/>
      <c r="JYD4" s="80"/>
      <c r="JYE4" s="80"/>
      <c r="JYF4" s="80"/>
      <c r="JYG4" s="80"/>
      <c r="JYH4" s="80"/>
      <c r="JYI4" s="80"/>
      <c r="JYJ4" s="80"/>
      <c r="JYK4" s="80"/>
      <c r="JYL4" s="80"/>
      <c r="JYM4" s="80"/>
      <c r="JYN4" s="80"/>
      <c r="JYO4" s="80"/>
      <c r="JYP4" s="80"/>
      <c r="JYQ4" s="80"/>
      <c r="JYR4" s="80"/>
      <c r="JYS4" s="80"/>
      <c r="JYT4" s="80"/>
      <c r="JYU4" s="80"/>
      <c r="JYV4" s="80"/>
      <c r="JYW4" s="80"/>
      <c r="JYX4" s="80"/>
      <c r="JYY4" s="80"/>
      <c r="JYZ4" s="80"/>
      <c r="JZA4" s="80"/>
      <c r="JZB4" s="80"/>
      <c r="JZC4" s="80"/>
      <c r="JZD4" s="80"/>
      <c r="JZE4" s="80"/>
      <c r="JZF4" s="80"/>
      <c r="JZG4" s="80"/>
      <c r="JZH4" s="80"/>
      <c r="JZI4" s="80"/>
      <c r="JZJ4" s="80"/>
      <c r="JZK4" s="80"/>
      <c r="JZL4" s="80"/>
      <c r="JZM4" s="80"/>
      <c r="JZN4" s="80"/>
      <c r="JZO4" s="80"/>
      <c r="JZP4" s="80"/>
      <c r="JZQ4" s="80"/>
      <c r="JZR4" s="80"/>
      <c r="JZS4" s="80"/>
      <c r="JZT4" s="80"/>
      <c r="JZU4" s="80"/>
      <c r="JZV4" s="80"/>
      <c r="JZW4" s="80"/>
      <c r="JZX4" s="80"/>
      <c r="JZY4" s="80"/>
      <c r="JZZ4" s="80"/>
      <c r="KAA4" s="80"/>
      <c r="KAB4" s="80"/>
      <c r="KAC4" s="80"/>
      <c r="KAD4" s="80"/>
      <c r="KAE4" s="80"/>
      <c r="KAF4" s="80"/>
      <c r="KAG4" s="80"/>
      <c r="KAH4" s="80"/>
      <c r="KAI4" s="80"/>
      <c r="KAJ4" s="80"/>
      <c r="KAK4" s="80"/>
      <c r="KAL4" s="80"/>
      <c r="KAM4" s="80"/>
      <c r="KAN4" s="80"/>
      <c r="KAO4" s="80"/>
      <c r="KAP4" s="80"/>
      <c r="KAQ4" s="80"/>
      <c r="KAR4" s="80"/>
      <c r="KAS4" s="80"/>
      <c r="KAT4" s="80"/>
      <c r="KAU4" s="80"/>
      <c r="KAV4" s="80"/>
      <c r="KAW4" s="80"/>
      <c r="KAX4" s="80"/>
      <c r="KAY4" s="80"/>
      <c r="KAZ4" s="80"/>
      <c r="KBA4" s="80"/>
      <c r="KBB4" s="80"/>
      <c r="KBC4" s="80"/>
      <c r="KBD4" s="80"/>
      <c r="KBE4" s="80"/>
      <c r="KBF4" s="80"/>
      <c r="KBG4" s="80"/>
      <c r="KBH4" s="80"/>
      <c r="KBI4" s="80"/>
      <c r="KBJ4" s="80"/>
      <c r="KBK4" s="80"/>
      <c r="KBL4" s="80"/>
      <c r="KBM4" s="80"/>
      <c r="KBN4" s="80"/>
      <c r="KBO4" s="80"/>
      <c r="KBP4" s="80"/>
      <c r="KBQ4" s="80"/>
      <c r="KBR4" s="80"/>
      <c r="KBS4" s="80"/>
      <c r="KBT4" s="80"/>
      <c r="KBU4" s="80"/>
      <c r="KBV4" s="80"/>
      <c r="KBW4" s="80"/>
      <c r="KBX4" s="80"/>
      <c r="KBY4" s="80"/>
      <c r="KBZ4" s="80"/>
      <c r="KCA4" s="80"/>
      <c r="KCB4" s="80"/>
      <c r="KCC4" s="80"/>
      <c r="KCD4" s="80"/>
      <c r="KCE4" s="80"/>
      <c r="KCF4" s="80"/>
      <c r="KCG4" s="80"/>
      <c r="KCH4" s="80"/>
      <c r="KCI4" s="80"/>
      <c r="KCJ4" s="80"/>
      <c r="KCK4" s="80"/>
      <c r="KCL4" s="80"/>
      <c r="KCM4" s="80"/>
      <c r="KCN4" s="80"/>
      <c r="KCO4" s="80"/>
      <c r="KCP4" s="80"/>
      <c r="KCQ4" s="80"/>
      <c r="KCR4" s="80"/>
      <c r="KCS4" s="80"/>
      <c r="KCT4" s="80"/>
      <c r="KCU4" s="80"/>
      <c r="KCV4" s="80"/>
      <c r="KCW4" s="80"/>
      <c r="KCX4" s="80"/>
      <c r="KCY4" s="80"/>
      <c r="KCZ4" s="80"/>
      <c r="KDA4" s="80"/>
      <c r="KDB4" s="80"/>
      <c r="KDC4" s="80"/>
      <c r="KDD4" s="80"/>
      <c r="KDE4" s="80"/>
      <c r="KDF4" s="80"/>
      <c r="KDG4" s="80"/>
      <c r="KDH4" s="80"/>
      <c r="KDI4" s="80"/>
      <c r="KDJ4" s="80"/>
      <c r="KDK4" s="80"/>
      <c r="KDL4" s="80"/>
      <c r="KDM4" s="80"/>
      <c r="KDN4" s="80"/>
      <c r="KDO4" s="80"/>
      <c r="KDP4" s="80"/>
      <c r="KDQ4" s="80"/>
      <c r="KDR4" s="80"/>
      <c r="KDS4" s="80"/>
      <c r="KDT4" s="80"/>
      <c r="KDU4" s="80"/>
      <c r="KDV4" s="80"/>
      <c r="KDW4" s="80"/>
      <c r="KDX4" s="80"/>
      <c r="KDY4" s="80"/>
      <c r="KDZ4" s="80"/>
      <c r="KEA4" s="80"/>
      <c r="KEB4" s="80"/>
      <c r="KEC4" s="80"/>
      <c r="KED4" s="80"/>
      <c r="KEE4" s="80"/>
      <c r="KEF4" s="80"/>
      <c r="KEG4" s="80"/>
      <c r="KEH4" s="80"/>
      <c r="KEI4" s="80"/>
      <c r="KEJ4" s="80"/>
      <c r="KEK4" s="80"/>
      <c r="KEL4" s="80"/>
      <c r="KEM4" s="80"/>
      <c r="KEN4" s="80"/>
      <c r="KEO4" s="80"/>
      <c r="KEP4" s="80"/>
      <c r="KEQ4" s="80"/>
      <c r="KER4" s="80"/>
      <c r="KES4" s="80"/>
      <c r="KET4" s="80"/>
      <c r="KEU4" s="80"/>
      <c r="KEV4" s="80"/>
      <c r="KEW4" s="80"/>
      <c r="KEX4" s="80"/>
      <c r="KEY4" s="80"/>
      <c r="KEZ4" s="80"/>
      <c r="KFA4" s="80"/>
      <c r="KFB4" s="80"/>
      <c r="KFC4" s="80"/>
      <c r="KFD4" s="80"/>
      <c r="KFE4" s="80"/>
      <c r="KFF4" s="80"/>
      <c r="KFG4" s="80"/>
      <c r="KFH4" s="80"/>
      <c r="KFI4" s="80"/>
      <c r="KFJ4" s="80"/>
      <c r="KFK4" s="80"/>
      <c r="KFL4" s="80"/>
      <c r="KFM4" s="80"/>
      <c r="KFN4" s="80"/>
      <c r="KFO4" s="80"/>
      <c r="KFP4" s="80"/>
      <c r="KFQ4" s="80"/>
      <c r="KFR4" s="80"/>
      <c r="KFS4" s="80"/>
      <c r="KFT4" s="80"/>
      <c r="KFU4" s="80"/>
      <c r="KFV4" s="80"/>
      <c r="KFW4" s="80"/>
      <c r="KFX4" s="80"/>
      <c r="KFY4" s="80"/>
      <c r="KFZ4" s="80"/>
      <c r="KGA4" s="80"/>
      <c r="KGB4" s="80"/>
      <c r="KGC4" s="80"/>
      <c r="KGD4" s="80"/>
      <c r="KGE4" s="80"/>
      <c r="KGF4" s="80"/>
      <c r="KGG4" s="80"/>
      <c r="KGH4" s="80"/>
      <c r="KGI4" s="80"/>
      <c r="KGJ4" s="80"/>
      <c r="KGK4" s="80"/>
      <c r="KGL4" s="80"/>
      <c r="KGM4" s="80"/>
      <c r="KGN4" s="80"/>
      <c r="KGO4" s="80"/>
      <c r="KGP4" s="80"/>
      <c r="KGQ4" s="80"/>
      <c r="KGR4" s="80"/>
      <c r="KGS4" s="80"/>
      <c r="KGT4" s="80"/>
      <c r="KGU4" s="80"/>
      <c r="KGV4" s="80"/>
      <c r="KGW4" s="80"/>
      <c r="KGX4" s="80"/>
      <c r="KGY4" s="80"/>
      <c r="KGZ4" s="80"/>
      <c r="KHA4" s="80"/>
      <c r="KHB4" s="80"/>
      <c r="KHC4" s="80"/>
      <c r="KHD4" s="80"/>
      <c r="KHE4" s="80"/>
      <c r="KHF4" s="80"/>
      <c r="KHG4" s="80"/>
      <c r="KHH4" s="80"/>
      <c r="KHI4" s="80"/>
      <c r="KHJ4" s="80"/>
      <c r="KHK4" s="80"/>
      <c r="KHL4" s="80"/>
      <c r="KHM4" s="80"/>
      <c r="KHN4" s="80"/>
      <c r="KHO4" s="80"/>
      <c r="KHP4" s="80"/>
      <c r="KHQ4" s="80"/>
      <c r="KHR4" s="80"/>
      <c r="KHS4" s="80"/>
      <c r="KHT4" s="80"/>
      <c r="KHU4" s="80"/>
      <c r="KHV4" s="80"/>
      <c r="KHW4" s="80"/>
      <c r="KHX4" s="80"/>
      <c r="KHY4" s="80"/>
      <c r="KHZ4" s="80"/>
      <c r="KIA4" s="80"/>
      <c r="KIB4" s="80"/>
      <c r="KIC4" s="80"/>
      <c r="KID4" s="80"/>
      <c r="KIE4" s="80"/>
      <c r="KIF4" s="80"/>
      <c r="KIG4" s="80"/>
      <c r="KIH4" s="80"/>
      <c r="KII4" s="80"/>
      <c r="KIJ4" s="80"/>
      <c r="KIK4" s="80"/>
      <c r="KIL4" s="80"/>
      <c r="KIM4" s="80"/>
      <c r="KIN4" s="80"/>
      <c r="KIO4" s="80"/>
      <c r="KIP4" s="80"/>
      <c r="KIQ4" s="80"/>
      <c r="KIR4" s="80"/>
      <c r="KIS4" s="80"/>
      <c r="KIT4" s="80"/>
      <c r="KIU4" s="80"/>
      <c r="KIV4" s="80"/>
      <c r="KIW4" s="80"/>
      <c r="KIX4" s="80"/>
      <c r="KIY4" s="80"/>
      <c r="KIZ4" s="80"/>
      <c r="KJA4" s="80"/>
      <c r="KJB4" s="80"/>
      <c r="KJC4" s="80"/>
      <c r="KJD4" s="80"/>
      <c r="KJE4" s="80"/>
      <c r="KJF4" s="80"/>
      <c r="KJG4" s="80"/>
      <c r="KJH4" s="80"/>
      <c r="KJI4" s="80"/>
      <c r="KJJ4" s="80"/>
      <c r="KJK4" s="80"/>
      <c r="KJL4" s="80"/>
      <c r="KJM4" s="80"/>
      <c r="KJN4" s="80"/>
      <c r="KJO4" s="80"/>
      <c r="KJP4" s="80"/>
      <c r="KJQ4" s="80"/>
      <c r="KJR4" s="80"/>
      <c r="KJS4" s="80"/>
      <c r="KJT4" s="80"/>
      <c r="KJU4" s="80"/>
      <c r="KJV4" s="80"/>
      <c r="KJW4" s="80"/>
      <c r="KJX4" s="80"/>
      <c r="KJY4" s="80"/>
      <c r="KJZ4" s="80"/>
      <c r="KKA4" s="80"/>
      <c r="KKB4" s="80"/>
      <c r="KKC4" s="80"/>
      <c r="KKD4" s="80"/>
      <c r="KKE4" s="80"/>
      <c r="KKF4" s="80"/>
      <c r="KKG4" s="80"/>
      <c r="KKH4" s="80"/>
      <c r="KKI4" s="80"/>
      <c r="KKJ4" s="80"/>
      <c r="KKK4" s="80"/>
      <c r="KKL4" s="80"/>
      <c r="KKM4" s="80"/>
      <c r="KKN4" s="80"/>
      <c r="KKO4" s="80"/>
      <c r="KKP4" s="80"/>
      <c r="KKQ4" s="80"/>
      <c r="KKR4" s="80"/>
      <c r="KKS4" s="80"/>
      <c r="KKT4" s="80"/>
      <c r="KKU4" s="80"/>
      <c r="KKV4" s="80"/>
      <c r="KKW4" s="80"/>
      <c r="KKX4" s="80"/>
      <c r="KKY4" s="80"/>
      <c r="KKZ4" s="80"/>
      <c r="KLA4" s="80"/>
      <c r="KLB4" s="80"/>
      <c r="KLC4" s="80"/>
      <c r="KLD4" s="80"/>
      <c r="KLE4" s="80"/>
      <c r="KLF4" s="80"/>
      <c r="KLG4" s="80"/>
      <c r="KLH4" s="80"/>
      <c r="KLI4" s="80"/>
      <c r="KLJ4" s="80"/>
      <c r="KLK4" s="80"/>
      <c r="KLL4" s="80"/>
      <c r="KLM4" s="80"/>
      <c r="KLN4" s="80"/>
      <c r="KLO4" s="80"/>
      <c r="KLP4" s="80"/>
      <c r="KLQ4" s="80"/>
      <c r="KLR4" s="80"/>
      <c r="KLS4" s="80"/>
      <c r="KLT4" s="80"/>
      <c r="KLU4" s="80"/>
      <c r="KLV4" s="80"/>
      <c r="KLW4" s="80"/>
      <c r="KLX4" s="80"/>
      <c r="KLY4" s="80"/>
      <c r="KLZ4" s="80"/>
      <c r="KMA4" s="80"/>
      <c r="KMB4" s="80"/>
      <c r="KMC4" s="80"/>
      <c r="KMD4" s="80"/>
      <c r="KME4" s="80"/>
      <c r="KMF4" s="80"/>
      <c r="KMG4" s="80"/>
      <c r="KMH4" s="80"/>
      <c r="KMI4" s="80"/>
      <c r="KMJ4" s="80"/>
      <c r="KMK4" s="80"/>
      <c r="KML4" s="80"/>
      <c r="KMM4" s="80"/>
      <c r="KMN4" s="80"/>
      <c r="KMO4" s="80"/>
      <c r="KMP4" s="80"/>
      <c r="KMQ4" s="80"/>
      <c r="KMR4" s="80"/>
      <c r="KMS4" s="80"/>
      <c r="KMT4" s="80"/>
      <c r="KMU4" s="80"/>
      <c r="KMV4" s="80"/>
      <c r="KMW4" s="80"/>
      <c r="KMX4" s="80"/>
      <c r="KMY4" s="80"/>
      <c r="KMZ4" s="80"/>
      <c r="KNA4" s="80"/>
      <c r="KNB4" s="80"/>
      <c r="KNC4" s="80"/>
      <c r="KND4" s="80"/>
      <c r="KNE4" s="80"/>
      <c r="KNF4" s="80"/>
      <c r="KNG4" s="80"/>
      <c r="KNH4" s="80"/>
      <c r="KNI4" s="80"/>
      <c r="KNJ4" s="80"/>
      <c r="KNK4" s="80"/>
      <c r="KNL4" s="80"/>
      <c r="KNM4" s="80"/>
      <c r="KNN4" s="80"/>
      <c r="KNO4" s="80"/>
      <c r="KNP4" s="80"/>
      <c r="KNQ4" s="80"/>
      <c r="KNR4" s="80"/>
      <c r="KNS4" s="80"/>
      <c r="KNT4" s="80"/>
      <c r="KNU4" s="80"/>
      <c r="KNV4" s="80"/>
      <c r="KNW4" s="80"/>
      <c r="KNX4" s="80"/>
      <c r="KNY4" s="80"/>
      <c r="KNZ4" s="80"/>
      <c r="KOA4" s="80"/>
      <c r="KOB4" s="80"/>
      <c r="KOC4" s="80"/>
      <c r="KOD4" s="80"/>
      <c r="KOE4" s="80"/>
      <c r="KOF4" s="80"/>
      <c r="KOG4" s="80"/>
      <c r="KOH4" s="80"/>
      <c r="KOI4" s="80"/>
      <c r="KOJ4" s="80"/>
      <c r="KOK4" s="80"/>
      <c r="KOL4" s="80"/>
      <c r="KOM4" s="80"/>
      <c r="KON4" s="80"/>
      <c r="KOO4" s="80"/>
      <c r="KOP4" s="80"/>
      <c r="KOQ4" s="80"/>
      <c r="KOR4" s="80"/>
      <c r="KOS4" s="80"/>
      <c r="KOT4" s="80"/>
      <c r="KOU4" s="80"/>
      <c r="KOV4" s="80"/>
      <c r="KOW4" s="80"/>
      <c r="KOX4" s="80"/>
      <c r="KOY4" s="80"/>
      <c r="KOZ4" s="80"/>
      <c r="KPA4" s="80"/>
      <c r="KPB4" s="80"/>
      <c r="KPC4" s="80"/>
      <c r="KPD4" s="80"/>
      <c r="KPE4" s="80"/>
      <c r="KPF4" s="80"/>
      <c r="KPG4" s="80"/>
      <c r="KPH4" s="80"/>
      <c r="KPI4" s="80"/>
      <c r="KPJ4" s="80"/>
      <c r="KPK4" s="80"/>
      <c r="KPL4" s="80"/>
      <c r="KPM4" s="80"/>
      <c r="KPN4" s="80"/>
      <c r="KPO4" s="80"/>
      <c r="KPP4" s="80"/>
      <c r="KPQ4" s="80"/>
      <c r="KPR4" s="80"/>
      <c r="KPS4" s="80"/>
      <c r="KPT4" s="80"/>
      <c r="KPU4" s="80"/>
      <c r="KPV4" s="80"/>
      <c r="KPW4" s="80"/>
      <c r="KPX4" s="80"/>
      <c r="KPY4" s="80"/>
      <c r="KPZ4" s="80"/>
      <c r="KQA4" s="80"/>
      <c r="KQB4" s="80"/>
      <c r="KQC4" s="80"/>
      <c r="KQD4" s="80"/>
      <c r="KQE4" s="80"/>
      <c r="KQF4" s="80"/>
      <c r="KQG4" s="80"/>
      <c r="KQH4" s="80"/>
      <c r="KQI4" s="80"/>
      <c r="KQJ4" s="80"/>
      <c r="KQK4" s="80"/>
      <c r="KQL4" s="80"/>
      <c r="KQM4" s="80"/>
      <c r="KQN4" s="80"/>
      <c r="KQO4" s="80"/>
      <c r="KQP4" s="80"/>
      <c r="KQQ4" s="80"/>
      <c r="KQR4" s="80"/>
      <c r="KQS4" s="80"/>
      <c r="KQT4" s="80"/>
      <c r="KQU4" s="80"/>
      <c r="KQV4" s="80"/>
      <c r="KQW4" s="80"/>
      <c r="KQX4" s="80"/>
      <c r="KQY4" s="80"/>
      <c r="KQZ4" s="80"/>
      <c r="KRA4" s="80"/>
      <c r="KRB4" s="80"/>
      <c r="KRC4" s="80"/>
      <c r="KRD4" s="80"/>
      <c r="KRE4" s="80"/>
      <c r="KRF4" s="80"/>
      <c r="KRG4" s="80"/>
      <c r="KRH4" s="80"/>
      <c r="KRI4" s="80"/>
      <c r="KRJ4" s="80"/>
      <c r="KRK4" s="80"/>
      <c r="KRL4" s="80"/>
      <c r="KRM4" s="80"/>
      <c r="KRN4" s="80"/>
      <c r="KRO4" s="80"/>
      <c r="KRP4" s="80"/>
      <c r="KRQ4" s="80"/>
      <c r="KRR4" s="80"/>
      <c r="KRS4" s="80"/>
      <c r="KRT4" s="80"/>
      <c r="KRU4" s="80"/>
      <c r="KRV4" s="80"/>
      <c r="KRW4" s="80"/>
      <c r="KRX4" s="80"/>
      <c r="KRY4" s="80"/>
      <c r="KRZ4" s="80"/>
      <c r="KSA4" s="80"/>
      <c r="KSB4" s="80"/>
      <c r="KSC4" s="80"/>
      <c r="KSD4" s="80"/>
      <c r="KSE4" s="80"/>
      <c r="KSF4" s="80"/>
      <c r="KSG4" s="80"/>
      <c r="KSH4" s="80"/>
      <c r="KSI4" s="80"/>
      <c r="KSJ4" s="80"/>
      <c r="KSK4" s="80"/>
      <c r="KSL4" s="80"/>
      <c r="KSM4" s="80"/>
      <c r="KSN4" s="80"/>
      <c r="KSO4" s="80"/>
      <c r="KSP4" s="80"/>
      <c r="KSQ4" s="80"/>
      <c r="KSR4" s="80"/>
      <c r="KSS4" s="80"/>
      <c r="KST4" s="80"/>
      <c r="KSU4" s="80"/>
      <c r="KSV4" s="80"/>
      <c r="KSW4" s="80"/>
      <c r="KSX4" s="80"/>
      <c r="KSY4" s="80"/>
      <c r="KSZ4" s="80"/>
      <c r="KTA4" s="80"/>
      <c r="KTB4" s="80"/>
      <c r="KTC4" s="80"/>
      <c r="KTD4" s="80"/>
      <c r="KTE4" s="80"/>
      <c r="KTF4" s="80"/>
      <c r="KTG4" s="80"/>
      <c r="KTH4" s="80"/>
      <c r="KTI4" s="80"/>
      <c r="KTJ4" s="80"/>
      <c r="KTK4" s="80"/>
      <c r="KTL4" s="80"/>
      <c r="KTM4" s="80"/>
      <c r="KTN4" s="80"/>
      <c r="KTO4" s="80"/>
      <c r="KTP4" s="80"/>
      <c r="KTQ4" s="80"/>
      <c r="KTR4" s="80"/>
      <c r="KTS4" s="80"/>
      <c r="KTT4" s="80"/>
      <c r="KTU4" s="80"/>
      <c r="KTV4" s="80"/>
      <c r="KTW4" s="80"/>
      <c r="KTX4" s="80"/>
      <c r="KTY4" s="80"/>
      <c r="KTZ4" s="80"/>
      <c r="KUA4" s="80"/>
      <c r="KUB4" s="80"/>
      <c r="KUC4" s="80"/>
      <c r="KUD4" s="80"/>
      <c r="KUE4" s="80"/>
      <c r="KUF4" s="80"/>
      <c r="KUG4" s="80"/>
      <c r="KUH4" s="80"/>
      <c r="KUI4" s="80"/>
      <c r="KUJ4" s="80"/>
      <c r="KUK4" s="80"/>
      <c r="KUL4" s="80"/>
      <c r="KUM4" s="80"/>
      <c r="KUN4" s="80"/>
      <c r="KUO4" s="80"/>
      <c r="KUP4" s="80"/>
      <c r="KUQ4" s="80"/>
      <c r="KUR4" s="80"/>
      <c r="KUS4" s="80"/>
      <c r="KUT4" s="80"/>
      <c r="KUU4" s="80"/>
      <c r="KUV4" s="80"/>
      <c r="KUW4" s="80"/>
      <c r="KUX4" s="80"/>
      <c r="KUY4" s="80"/>
      <c r="KUZ4" s="80"/>
      <c r="KVA4" s="80"/>
      <c r="KVB4" s="80"/>
      <c r="KVC4" s="80"/>
      <c r="KVD4" s="80"/>
      <c r="KVE4" s="80"/>
      <c r="KVF4" s="80"/>
      <c r="KVG4" s="80"/>
      <c r="KVH4" s="80"/>
      <c r="KVI4" s="80"/>
      <c r="KVJ4" s="80"/>
      <c r="KVK4" s="80"/>
      <c r="KVL4" s="80"/>
      <c r="KVM4" s="80"/>
      <c r="KVN4" s="80"/>
      <c r="KVO4" s="80"/>
      <c r="KVP4" s="80"/>
      <c r="KVQ4" s="80"/>
      <c r="KVR4" s="80"/>
      <c r="KVS4" s="80"/>
      <c r="KVT4" s="80"/>
      <c r="KVU4" s="80"/>
      <c r="KVV4" s="80"/>
      <c r="KVW4" s="80"/>
      <c r="KVX4" s="80"/>
      <c r="KVY4" s="80"/>
      <c r="KVZ4" s="80"/>
      <c r="KWA4" s="80"/>
      <c r="KWB4" s="80"/>
      <c r="KWC4" s="80"/>
      <c r="KWD4" s="80"/>
      <c r="KWE4" s="80"/>
      <c r="KWF4" s="80"/>
      <c r="KWG4" s="80"/>
      <c r="KWH4" s="80"/>
      <c r="KWI4" s="80"/>
      <c r="KWJ4" s="80"/>
      <c r="KWK4" s="80"/>
      <c r="KWL4" s="80"/>
      <c r="KWM4" s="80"/>
      <c r="KWN4" s="80"/>
      <c r="KWO4" s="80"/>
      <c r="KWP4" s="80"/>
      <c r="KWQ4" s="80"/>
      <c r="KWR4" s="80"/>
      <c r="KWS4" s="80"/>
      <c r="KWT4" s="80"/>
      <c r="KWU4" s="80"/>
      <c r="KWV4" s="80"/>
      <c r="KWW4" s="80"/>
      <c r="KWX4" s="80"/>
      <c r="KWY4" s="80"/>
      <c r="KWZ4" s="80"/>
      <c r="KXA4" s="80"/>
      <c r="KXB4" s="80"/>
      <c r="KXC4" s="80"/>
      <c r="KXD4" s="80"/>
      <c r="KXE4" s="80"/>
      <c r="KXF4" s="80"/>
      <c r="KXG4" s="80"/>
      <c r="KXH4" s="80"/>
      <c r="KXI4" s="80"/>
      <c r="KXJ4" s="80"/>
      <c r="KXK4" s="80"/>
      <c r="KXL4" s="80"/>
      <c r="KXM4" s="80"/>
      <c r="KXN4" s="80"/>
      <c r="KXO4" s="80"/>
      <c r="KXP4" s="80"/>
      <c r="KXQ4" s="80"/>
      <c r="KXR4" s="80"/>
      <c r="KXS4" s="80"/>
      <c r="KXT4" s="80"/>
      <c r="KXU4" s="80"/>
      <c r="KXV4" s="80"/>
      <c r="KXW4" s="80"/>
      <c r="KXX4" s="80"/>
      <c r="KXY4" s="80"/>
      <c r="KXZ4" s="80"/>
      <c r="KYA4" s="80"/>
      <c r="KYB4" s="80"/>
      <c r="KYC4" s="80"/>
      <c r="KYD4" s="80"/>
      <c r="KYE4" s="80"/>
      <c r="KYF4" s="80"/>
      <c r="KYG4" s="80"/>
      <c r="KYH4" s="80"/>
      <c r="KYI4" s="80"/>
      <c r="KYJ4" s="80"/>
      <c r="KYK4" s="80"/>
      <c r="KYL4" s="80"/>
      <c r="KYM4" s="80"/>
      <c r="KYN4" s="80"/>
      <c r="KYO4" s="80"/>
      <c r="KYP4" s="80"/>
      <c r="KYQ4" s="80"/>
      <c r="KYR4" s="80"/>
      <c r="KYS4" s="80"/>
      <c r="KYT4" s="80"/>
      <c r="KYU4" s="80"/>
      <c r="KYV4" s="80"/>
      <c r="KYW4" s="80"/>
      <c r="KYX4" s="80"/>
      <c r="KYY4" s="80"/>
      <c r="KYZ4" s="80"/>
      <c r="KZA4" s="80"/>
      <c r="KZB4" s="80"/>
      <c r="KZC4" s="80"/>
      <c r="KZD4" s="80"/>
      <c r="KZE4" s="80"/>
      <c r="KZF4" s="80"/>
      <c r="KZG4" s="80"/>
      <c r="KZH4" s="80"/>
      <c r="KZI4" s="80"/>
      <c r="KZJ4" s="80"/>
      <c r="KZK4" s="80"/>
      <c r="KZL4" s="80"/>
      <c r="KZM4" s="80"/>
      <c r="KZN4" s="80"/>
      <c r="KZO4" s="80"/>
      <c r="KZP4" s="80"/>
      <c r="KZQ4" s="80"/>
      <c r="KZR4" s="80"/>
      <c r="KZS4" s="80"/>
      <c r="KZT4" s="80"/>
      <c r="KZU4" s="80"/>
      <c r="KZV4" s="80"/>
      <c r="KZW4" s="80"/>
      <c r="KZX4" s="80"/>
      <c r="KZY4" s="80"/>
      <c r="KZZ4" s="80"/>
      <c r="LAA4" s="80"/>
      <c r="LAB4" s="80"/>
      <c r="LAC4" s="80"/>
      <c r="LAD4" s="80"/>
      <c r="LAE4" s="80"/>
      <c r="LAF4" s="80"/>
      <c r="LAG4" s="80"/>
      <c r="LAH4" s="80"/>
      <c r="LAI4" s="80"/>
      <c r="LAJ4" s="80"/>
      <c r="LAK4" s="80"/>
      <c r="LAL4" s="80"/>
      <c r="LAM4" s="80"/>
      <c r="LAN4" s="80"/>
      <c r="LAO4" s="80"/>
      <c r="LAP4" s="80"/>
      <c r="LAQ4" s="80"/>
      <c r="LAR4" s="80"/>
      <c r="LAS4" s="80"/>
      <c r="LAT4" s="80"/>
      <c r="LAU4" s="80"/>
      <c r="LAV4" s="80"/>
      <c r="LAW4" s="80"/>
      <c r="LAX4" s="80"/>
      <c r="LAY4" s="80"/>
      <c r="LAZ4" s="80"/>
      <c r="LBA4" s="80"/>
      <c r="LBB4" s="80"/>
      <c r="LBC4" s="80"/>
      <c r="LBD4" s="80"/>
      <c r="LBE4" s="80"/>
      <c r="LBF4" s="80"/>
      <c r="LBG4" s="80"/>
      <c r="LBH4" s="80"/>
      <c r="LBI4" s="80"/>
      <c r="LBJ4" s="80"/>
      <c r="LBK4" s="80"/>
      <c r="LBL4" s="80"/>
      <c r="LBM4" s="80"/>
      <c r="LBN4" s="80"/>
      <c r="LBO4" s="80"/>
      <c r="LBP4" s="80"/>
      <c r="LBQ4" s="80"/>
      <c r="LBR4" s="80"/>
      <c r="LBS4" s="80"/>
      <c r="LBT4" s="80"/>
      <c r="LBU4" s="80"/>
      <c r="LBV4" s="80"/>
      <c r="LBW4" s="80"/>
      <c r="LBX4" s="80"/>
      <c r="LBY4" s="80"/>
      <c r="LBZ4" s="80"/>
      <c r="LCA4" s="80"/>
      <c r="LCB4" s="80"/>
      <c r="LCC4" s="80"/>
      <c r="LCD4" s="80"/>
      <c r="LCE4" s="80"/>
      <c r="LCF4" s="80"/>
      <c r="LCG4" s="80"/>
      <c r="LCH4" s="80"/>
      <c r="LCI4" s="80"/>
      <c r="LCJ4" s="80"/>
      <c r="LCK4" s="80"/>
      <c r="LCL4" s="80"/>
      <c r="LCM4" s="80"/>
      <c r="LCN4" s="80"/>
      <c r="LCO4" s="80"/>
      <c r="LCP4" s="80"/>
      <c r="LCQ4" s="80"/>
      <c r="LCR4" s="80"/>
      <c r="LCS4" s="80"/>
      <c r="LCT4" s="80"/>
      <c r="LCU4" s="80"/>
      <c r="LCV4" s="80"/>
      <c r="LCW4" s="80"/>
      <c r="LCX4" s="80"/>
      <c r="LCY4" s="80"/>
      <c r="LCZ4" s="80"/>
      <c r="LDA4" s="80"/>
      <c r="LDB4" s="80"/>
      <c r="LDC4" s="80"/>
      <c r="LDD4" s="80"/>
      <c r="LDE4" s="80"/>
      <c r="LDF4" s="80"/>
      <c r="LDG4" s="80"/>
      <c r="LDH4" s="80"/>
      <c r="LDI4" s="80"/>
      <c r="LDJ4" s="80"/>
      <c r="LDK4" s="80"/>
      <c r="LDL4" s="80"/>
      <c r="LDM4" s="80"/>
      <c r="LDN4" s="80"/>
      <c r="LDO4" s="80"/>
      <c r="LDP4" s="80"/>
      <c r="LDQ4" s="80"/>
      <c r="LDR4" s="80"/>
      <c r="LDS4" s="80"/>
      <c r="LDT4" s="80"/>
      <c r="LDU4" s="80"/>
      <c r="LDV4" s="80"/>
      <c r="LDW4" s="80"/>
      <c r="LDX4" s="80"/>
      <c r="LDY4" s="80"/>
      <c r="LDZ4" s="80"/>
      <c r="LEA4" s="80"/>
      <c r="LEB4" s="80"/>
      <c r="LEC4" s="80"/>
      <c r="LED4" s="80"/>
      <c r="LEE4" s="80"/>
      <c r="LEF4" s="80"/>
      <c r="LEG4" s="80"/>
      <c r="LEH4" s="80"/>
      <c r="LEI4" s="80"/>
      <c r="LEJ4" s="80"/>
      <c r="LEK4" s="80"/>
      <c r="LEL4" s="80"/>
      <c r="LEM4" s="80"/>
      <c r="LEN4" s="80"/>
      <c r="LEO4" s="80"/>
      <c r="LEP4" s="80"/>
      <c r="LEQ4" s="80"/>
      <c r="LER4" s="80"/>
      <c r="LES4" s="80"/>
      <c r="LET4" s="80"/>
      <c r="LEU4" s="80"/>
      <c r="LEV4" s="80"/>
      <c r="LEW4" s="80"/>
      <c r="LEX4" s="80"/>
      <c r="LEY4" s="80"/>
      <c r="LEZ4" s="80"/>
      <c r="LFA4" s="80"/>
      <c r="LFB4" s="80"/>
      <c r="LFC4" s="80"/>
      <c r="LFD4" s="80"/>
      <c r="LFE4" s="80"/>
      <c r="LFF4" s="80"/>
      <c r="LFG4" s="80"/>
      <c r="LFH4" s="80"/>
      <c r="LFI4" s="80"/>
      <c r="LFJ4" s="80"/>
      <c r="LFK4" s="80"/>
      <c r="LFL4" s="80"/>
      <c r="LFM4" s="80"/>
      <c r="LFN4" s="80"/>
      <c r="LFO4" s="80"/>
      <c r="LFP4" s="80"/>
      <c r="LFQ4" s="80"/>
      <c r="LFR4" s="80"/>
      <c r="LFS4" s="80"/>
      <c r="LFT4" s="80"/>
      <c r="LFU4" s="80"/>
      <c r="LFV4" s="80"/>
      <c r="LFW4" s="80"/>
      <c r="LFX4" s="80"/>
      <c r="LFY4" s="80"/>
      <c r="LFZ4" s="80"/>
      <c r="LGA4" s="80"/>
      <c r="LGB4" s="80"/>
      <c r="LGC4" s="80"/>
      <c r="LGD4" s="80"/>
      <c r="LGE4" s="80"/>
      <c r="LGF4" s="80"/>
      <c r="LGG4" s="80"/>
      <c r="LGH4" s="80"/>
      <c r="LGI4" s="80"/>
      <c r="LGJ4" s="80"/>
      <c r="LGK4" s="80"/>
      <c r="LGL4" s="80"/>
      <c r="LGM4" s="80"/>
      <c r="LGN4" s="80"/>
      <c r="LGO4" s="80"/>
      <c r="LGP4" s="80"/>
      <c r="LGQ4" s="80"/>
      <c r="LGR4" s="80"/>
      <c r="LGS4" s="80"/>
      <c r="LGT4" s="80"/>
      <c r="LGU4" s="80"/>
      <c r="LGV4" s="80"/>
      <c r="LGW4" s="80"/>
      <c r="LGX4" s="80"/>
      <c r="LGY4" s="80"/>
      <c r="LGZ4" s="80"/>
      <c r="LHA4" s="80"/>
      <c r="LHB4" s="80"/>
      <c r="LHC4" s="80"/>
      <c r="LHD4" s="80"/>
      <c r="LHE4" s="80"/>
      <c r="LHF4" s="80"/>
      <c r="LHG4" s="80"/>
      <c r="LHH4" s="80"/>
      <c r="LHI4" s="80"/>
      <c r="LHJ4" s="80"/>
      <c r="LHK4" s="80"/>
      <c r="LHL4" s="80"/>
      <c r="LHM4" s="80"/>
      <c r="LHN4" s="80"/>
      <c r="LHO4" s="80"/>
      <c r="LHP4" s="80"/>
      <c r="LHQ4" s="80"/>
      <c r="LHR4" s="80"/>
      <c r="LHS4" s="80"/>
      <c r="LHT4" s="80"/>
      <c r="LHU4" s="80"/>
      <c r="LHV4" s="80"/>
      <c r="LHW4" s="80"/>
      <c r="LHX4" s="80"/>
      <c r="LHY4" s="80"/>
      <c r="LHZ4" s="80"/>
      <c r="LIA4" s="80"/>
      <c r="LIB4" s="80"/>
      <c r="LIC4" s="80"/>
      <c r="LID4" s="80"/>
      <c r="LIE4" s="80"/>
      <c r="LIF4" s="80"/>
      <c r="LIG4" s="80"/>
      <c r="LIH4" s="80"/>
      <c r="LII4" s="80"/>
      <c r="LIJ4" s="80"/>
      <c r="LIK4" s="80"/>
      <c r="LIL4" s="80"/>
      <c r="LIM4" s="80"/>
      <c r="LIN4" s="80"/>
      <c r="LIO4" s="80"/>
      <c r="LIP4" s="80"/>
      <c r="LIQ4" s="80"/>
      <c r="LIR4" s="80"/>
      <c r="LIS4" s="80"/>
      <c r="LIT4" s="80"/>
      <c r="LIU4" s="80"/>
      <c r="LIV4" s="80"/>
      <c r="LIW4" s="80"/>
      <c r="LIX4" s="80"/>
      <c r="LIY4" s="80"/>
      <c r="LIZ4" s="80"/>
      <c r="LJA4" s="80"/>
      <c r="LJB4" s="80"/>
      <c r="LJC4" s="80"/>
      <c r="LJD4" s="80"/>
      <c r="LJE4" s="80"/>
      <c r="LJF4" s="80"/>
      <c r="LJG4" s="80"/>
      <c r="LJH4" s="80"/>
      <c r="LJI4" s="80"/>
      <c r="LJJ4" s="80"/>
      <c r="LJK4" s="80"/>
      <c r="LJL4" s="80"/>
      <c r="LJM4" s="80"/>
      <c r="LJN4" s="80"/>
      <c r="LJO4" s="80"/>
      <c r="LJP4" s="80"/>
      <c r="LJQ4" s="80"/>
      <c r="LJR4" s="80"/>
      <c r="LJS4" s="80"/>
      <c r="LJT4" s="80"/>
      <c r="LJU4" s="80"/>
      <c r="LJV4" s="80"/>
      <c r="LJW4" s="80"/>
      <c r="LJX4" s="80"/>
      <c r="LJY4" s="80"/>
      <c r="LJZ4" s="80"/>
      <c r="LKA4" s="80"/>
      <c r="LKB4" s="80"/>
      <c r="LKC4" s="80"/>
      <c r="LKD4" s="80"/>
      <c r="LKE4" s="80"/>
      <c r="LKF4" s="80"/>
      <c r="LKG4" s="80"/>
      <c r="LKH4" s="80"/>
      <c r="LKI4" s="80"/>
      <c r="LKJ4" s="80"/>
      <c r="LKK4" s="80"/>
      <c r="LKL4" s="80"/>
      <c r="LKM4" s="80"/>
      <c r="LKN4" s="80"/>
      <c r="LKO4" s="80"/>
      <c r="LKP4" s="80"/>
      <c r="LKQ4" s="80"/>
      <c r="LKR4" s="80"/>
      <c r="LKS4" s="80"/>
      <c r="LKT4" s="80"/>
      <c r="LKU4" s="80"/>
      <c r="LKV4" s="80"/>
      <c r="LKW4" s="80"/>
      <c r="LKX4" s="80"/>
      <c r="LKY4" s="80"/>
      <c r="LKZ4" s="80"/>
      <c r="LLA4" s="80"/>
      <c r="LLB4" s="80"/>
      <c r="LLC4" s="80"/>
      <c r="LLD4" s="80"/>
      <c r="LLE4" s="80"/>
      <c r="LLF4" s="80"/>
      <c r="LLG4" s="80"/>
      <c r="LLH4" s="80"/>
      <c r="LLI4" s="80"/>
      <c r="LLJ4" s="80"/>
      <c r="LLK4" s="80"/>
      <c r="LLL4" s="80"/>
      <c r="LLM4" s="80"/>
      <c r="LLN4" s="80"/>
      <c r="LLO4" s="80"/>
      <c r="LLP4" s="80"/>
      <c r="LLQ4" s="80"/>
      <c r="LLR4" s="80"/>
      <c r="LLS4" s="80"/>
      <c r="LLT4" s="80"/>
      <c r="LLU4" s="80"/>
      <c r="LLV4" s="80"/>
      <c r="LLW4" s="80"/>
      <c r="LLX4" s="80"/>
      <c r="LLY4" s="80"/>
      <c r="LLZ4" s="80"/>
      <c r="LMA4" s="80"/>
      <c r="LMB4" s="80"/>
      <c r="LMC4" s="80"/>
      <c r="LMD4" s="80"/>
      <c r="LME4" s="80"/>
      <c r="LMF4" s="80"/>
      <c r="LMG4" s="80"/>
      <c r="LMH4" s="80"/>
      <c r="LMI4" s="80"/>
      <c r="LMJ4" s="80"/>
      <c r="LMK4" s="80"/>
      <c r="LML4" s="80"/>
      <c r="LMM4" s="80"/>
      <c r="LMN4" s="80"/>
      <c r="LMO4" s="80"/>
      <c r="LMP4" s="80"/>
      <c r="LMQ4" s="80"/>
      <c r="LMR4" s="80"/>
      <c r="LMS4" s="80"/>
      <c r="LMT4" s="80"/>
      <c r="LMU4" s="80"/>
      <c r="LMV4" s="80"/>
      <c r="LMW4" s="80"/>
      <c r="LMX4" s="80"/>
      <c r="LMY4" s="80"/>
      <c r="LMZ4" s="80"/>
      <c r="LNA4" s="80"/>
      <c r="LNB4" s="80"/>
      <c r="LNC4" s="80"/>
      <c r="LND4" s="80"/>
      <c r="LNE4" s="80"/>
      <c r="LNF4" s="80"/>
      <c r="LNG4" s="80"/>
      <c r="LNH4" s="80"/>
      <c r="LNI4" s="80"/>
      <c r="LNJ4" s="80"/>
      <c r="LNK4" s="80"/>
      <c r="LNL4" s="80"/>
      <c r="LNM4" s="80"/>
      <c r="LNN4" s="80"/>
      <c r="LNO4" s="80"/>
      <c r="LNP4" s="80"/>
      <c r="LNQ4" s="80"/>
      <c r="LNR4" s="80"/>
      <c r="LNS4" s="80"/>
      <c r="LNT4" s="80"/>
      <c r="LNU4" s="80"/>
      <c r="LNV4" s="80"/>
      <c r="LNW4" s="80"/>
      <c r="LNX4" s="80"/>
      <c r="LNY4" s="80"/>
      <c r="LNZ4" s="80"/>
      <c r="LOA4" s="80"/>
      <c r="LOB4" s="80"/>
      <c r="LOC4" s="80"/>
      <c r="LOD4" s="80"/>
      <c r="LOE4" s="80"/>
      <c r="LOF4" s="80"/>
      <c r="LOG4" s="80"/>
      <c r="LOH4" s="80"/>
      <c r="LOI4" s="80"/>
      <c r="LOJ4" s="80"/>
      <c r="LOK4" s="80"/>
      <c r="LOL4" s="80"/>
      <c r="LOM4" s="80"/>
      <c r="LON4" s="80"/>
      <c r="LOO4" s="80"/>
      <c r="LOP4" s="80"/>
      <c r="LOQ4" s="80"/>
      <c r="LOR4" s="80"/>
      <c r="LOS4" s="80"/>
      <c r="LOT4" s="80"/>
      <c r="LOU4" s="80"/>
      <c r="LOV4" s="80"/>
      <c r="LOW4" s="80"/>
      <c r="LOX4" s="80"/>
      <c r="LOY4" s="80"/>
      <c r="LOZ4" s="80"/>
      <c r="LPA4" s="80"/>
      <c r="LPB4" s="80"/>
      <c r="LPC4" s="80"/>
      <c r="LPD4" s="80"/>
      <c r="LPE4" s="80"/>
      <c r="LPF4" s="80"/>
      <c r="LPG4" s="80"/>
      <c r="LPH4" s="80"/>
      <c r="LPI4" s="80"/>
      <c r="LPJ4" s="80"/>
      <c r="LPK4" s="80"/>
      <c r="LPL4" s="80"/>
      <c r="LPM4" s="80"/>
      <c r="LPN4" s="80"/>
      <c r="LPO4" s="80"/>
      <c r="LPP4" s="80"/>
      <c r="LPQ4" s="80"/>
      <c r="LPR4" s="80"/>
      <c r="LPS4" s="80"/>
      <c r="LPT4" s="80"/>
      <c r="LPU4" s="80"/>
      <c r="LPV4" s="80"/>
      <c r="LPW4" s="80"/>
      <c r="LPX4" s="80"/>
      <c r="LPY4" s="80"/>
      <c r="LPZ4" s="80"/>
      <c r="LQA4" s="80"/>
      <c r="LQB4" s="80"/>
      <c r="LQC4" s="80"/>
      <c r="LQD4" s="80"/>
      <c r="LQE4" s="80"/>
      <c r="LQF4" s="80"/>
      <c r="LQG4" s="80"/>
      <c r="LQH4" s="80"/>
      <c r="LQI4" s="80"/>
      <c r="LQJ4" s="80"/>
      <c r="LQK4" s="80"/>
      <c r="LQL4" s="80"/>
      <c r="LQM4" s="80"/>
      <c r="LQN4" s="80"/>
      <c r="LQO4" s="80"/>
      <c r="LQP4" s="80"/>
      <c r="LQQ4" s="80"/>
      <c r="LQR4" s="80"/>
      <c r="LQS4" s="80"/>
      <c r="LQT4" s="80"/>
      <c r="LQU4" s="80"/>
      <c r="LQV4" s="80"/>
      <c r="LQW4" s="80"/>
      <c r="LQX4" s="80"/>
      <c r="LQY4" s="80"/>
      <c r="LQZ4" s="80"/>
      <c r="LRA4" s="80"/>
      <c r="LRB4" s="80"/>
      <c r="LRC4" s="80"/>
      <c r="LRD4" s="80"/>
      <c r="LRE4" s="80"/>
      <c r="LRF4" s="80"/>
      <c r="LRG4" s="80"/>
      <c r="LRH4" s="80"/>
      <c r="LRI4" s="80"/>
      <c r="LRJ4" s="80"/>
      <c r="LRK4" s="80"/>
      <c r="LRL4" s="80"/>
      <c r="LRM4" s="80"/>
      <c r="LRN4" s="80"/>
      <c r="LRO4" s="80"/>
      <c r="LRP4" s="80"/>
      <c r="LRQ4" s="80"/>
      <c r="LRR4" s="80"/>
      <c r="LRS4" s="80"/>
      <c r="LRT4" s="80"/>
      <c r="LRU4" s="80"/>
      <c r="LRV4" s="80"/>
      <c r="LRW4" s="80"/>
      <c r="LRX4" s="80"/>
      <c r="LRY4" s="80"/>
      <c r="LRZ4" s="80"/>
      <c r="LSA4" s="80"/>
      <c r="LSB4" s="80"/>
      <c r="LSC4" s="80"/>
      <c r="LSD4" s="80"/>
      <c r="LSE4" s="80"/>
      <c r="LSF4" s="80"/>
      <c r="LSG4" s="80"/>
      <c r="LSH4" s="80"/>
      <c r="LSI4" s="80"/>
      <c r="LSJ4" s="80"/>
      <c r="LSK4" s="80"/>
      <c r="LSL4" s="80"/>
      <c r="LSM4" s="80"/>
      <c r="LSN4" s="80"/>
      <c r="LSO4" s="80"/>
      <c r="LSP4" s="80"/>
      <c r="LSQ4" s="80"/>
      <c r="LSR4" s="80"/>
      <c r="LSS4" s="80"/>
      <c r="LST4" s="80"/>
      <c r="LSU4" s="80"/>
      <c r="LSV4" s="80"/>
      <c r="LSW4" s="80"/>
      <c r="LSX4" s="80"/>
      <c r="LSY4" s="80"/>
      <c r="LSZ4" s="80"/>
      <c r="LTA4" s="80"/>
      <c r="LTB4" s="80"/>
      <c r="LTC4" s="80"/>
      <c r="LTD4" s="80"/>
      <c r="LTE4" s="80"/>
      <c r="LTF4" s="80"/>
      <c r="LTG4" s="80"/>
      <c r="LTH4" s="80"/>
      <c r="LTI4" s="80"/>
      <c r="LTJ4" s="80"/>
      <c r="LTK4" s="80"/>
      <c r="LTL4" s="80"/>
      <c r="LTM4" s="80"/>
      <c r="LTN4" s="80"/>
      <c r="LTO4" s="80"/>
      <c r="LTP4" s="80"/>
      <c r="LTQ4" s="80"/>
      <c r="LTR4" s="80"/>
      <c r="LTS4" s="80"/>
      <c r="LTT4" s="80"/>
      <c r="LTU4" s="80"/>
      <c r="LTV4" s="80"/>
      <c r="LTW4" s="80"/>
      <c r="LTX4" s="80"/>
      <c r="LTY4" s="80"/>
      <c r="LTZ4" s="80"/>
      <c r="LUA4" s="80"/>
      <c r="LUB4" s="80"/>
      <c r="LUC4" s="80"/>
      <c r="LUD4" s="80"/>
      <c r="LUE4" s="80"/>
      <c r="LUF4" s="80"/>
      <c r="LUG4" s="80"/>
      <c r="LUH4" s="80"/>
      <c r="LUI4" s="80"/>
      <c r="LUJ4" s="80"/>
      <c r="LUK4" s="80"/>
      <c r="LUL4" s="80"/>
      <c r="LUM4" s="80"/>
      <c r="LUN4" s="80"/>
      <c r="LUO4" s="80"/>
      <c r="LUP4" s="80"/>
      <c r="LUQ4" s="80"/>
      <c r="LUR4" s="80"/>
      <c r="LUS4" s="80"/>
      <c r="LUT4" s="80"/>
      <c r="LUU4" s="80"/>
      <c r="LUV4" s="80"/>
      <c r="LUW4" s="80"/>
      <c r="LUX4" s="80"/>
      <c r="LUY4" s="80"/>
      <c r="LUZ4" s="80"/>
      <c r="LVA4" s="80"/>
      <c r="LVB4" s="80"/>
      <c r="LVC4" s="80"/>
      <c r="LVD4" s="80"/>
      <c r="LVE4" s="80"/>
      <c r="LVF4" s="80"/>
      <c r="LVG4" s="80"/>
      <c r="LVH4" s="80"/>
      <c r="LVI4" s="80"/>
      <c r="LVJ4" s="80"/>
      <c r="LVK4" s="80"/>
      <c r="LVL4" s="80"/>
      <c r="LVM4" s="80"/>
      <c r="LVN4" s="80"/>
      <c r="LVO4" s="80"/>
      <c r="LVP4" s="80"/>
      <c r="LVQ4" s="80"/>
      <c r="LVR4" s="80"/>
      <c r="LVS4" s="80"/>
      <c r="LVT4" s="80"/>
      <c r="LVU4" s="80"/>
      <c r="LVV4" s="80"/>
      <c r="LVW4" s="80"/>
      <c r="LVX4" s="80"/>
      <c r="LVY4" s="80"/>
      <c r="LVZ4" s="80"/>
      <c r="LWA4" s="80"/>
      <c r="LWB4" s="80"/>
      <c r="LWC4" s="80"/>
      <c r="LWD4" s="80"/>
      <c r="LWE4" s="80"/>
      <c r="LWF4" s="80"/>
      <c r="LWG4" s="80"/>
      <c r="LWH4" s="80"/>
      <c r="LWI4" s="80"/>
      <c r="LWJ4" s="80"/>
      <c r="LWK4" s="80"/>
      <c r="LWL4" s="80"/>
      <c r="LWM4" s="80"/>
      <c r="LWN4" s="80"/>
      <c r="LWO4" s="80"/>
      <c r="LWP4" s="80"/>
      <c r="LWQ4" s="80"/>
      <c r="LWR4" s="80"/>
      <c r="LWS4" s="80"/>
      <c r="LWT4" s="80"/>
      <c r="LWU4" s="80"/>
      <c r="LWV4" s="80"/>
      <c r="LWW4" s="80"/>
      <c r="LWX4" s="80"/>
      <c r="LWY4" s="80"/>
      <c r="LWZ4" s="80"/>
      <c r="LXA4" s="80"/>
      <c r="LXB4" s="80"/>
      <c r="LXC4" s="80"/>
      <c r="LXD4" s="80"/>
      <c r="LXE4" s="80"/>
      <c r="LXF4" s="80"/>
      <c r="LXG4" s="80"/>
      <c r="LXH4" s="80"/>
      <c r="LXI4" s="80"/>
      <c r="LXJ4" s="80"/>
      <c r="LXK4" s="80"/>
      <c r="LXL4" s="80"/>
      <c r="LXM4" s="80"/>
      <c r="LXN4" s="80"/>
      <c r="LXO4" s="80"/>
      <c r="LXP4" s="80"/>
      <c r="LXQ4" s="80"/>
      <c r="LXR4" s="80"/>
      <c r="LXS4" s="80"/>
      <c r="LXT4" s="80"/>
      <c r="LXU4" s="80"/>
      <c r="LXV4" s="80"/>
      <c r="LXW4" s="80"/>
      <c r="LXX4" s="80"/>
      <c r="LXY4" s="80"/>
      <c r="LXZ4" s="80"/>
      <c r="LYA4" s="80"/>
      <c r="LYB4" s="80"/>
      <c r="LYC4" s="80"/>
      <c r="LYD4" s="80"/>
      <c r="LYE4" s="80"/>
      <c r="LYF4" s="80"/>
      <c r="LYG4" s="80"/>
      <c r="LYH4" s="80"/>
      <c r="LYI4" s="80"/>
      <c r="LYJ4" s="80"/>
      <c r="LYK4" s="80"/>
      <c r="LYL4" s="80"/>
      <c r="LYM4" s="80"/>
      <c r="LYN4" s="80"/>
      <c r="LYO4" s="80"/>
      <c r="LYP4" s="80"/>
      <c r="LYQ4" s="80"/>
      <c r="LYR4" s="80"/>
      <c r="LYS4" s="80"/>
      <c r="LYT4" s="80"/>
      <c r="LYU4" s="80"/>
      <c r="LYV4" s="80"/>
      <c r="LYW4" s="80"/>
      <c r="LYX4" s="80"/>
      <c r="LYY4" s="80"/>
      <c r="LYZ4" s="80"/>
      <c r="LZA4" s="80"/>
      <c r="LZB4" s="80"/>
      <c r="LZC4" s="80"/>
      <c r="LZD4" s="80"/>
      <c r="LZE4" s="80"/>
      <c r="LZF4" s="80"/>
      <c r="LZG4" s="80"/>
      <c r="LZH4" s="80"/>
      <c r="LZI4" s="80"/>
      <c r="LZJ4" s="80"/>
      <c r="LZK4" s="80"/>
      <c r="LZL4" s="80"/>
      <c r="LZM4" s="80"/>
      <c r="LZN4" s="80"/>
      <c r="LZO4" s="80"/>
      <c r="LZP4" s="80"/>
      <c r="LZQ4" s="80"/>
      <c r="LZR4" s="80"/>
      <c r="LZS4" s="80"/>
      <c r="LZT4" s="80"/>
      <c r="LZU4" s="80"/>
      <c r="LZV4" s="80"/>
      <c r="LZW4" s="80"/>
      <c r="LZX4" s="80"/>
      <c r="LZY4" s="80"/>
      <c r="LZZ4" s="80"/>
      <c r="MAA4" s="80"/>
      <c r="MAB4" s="80"/>
      <c r="MAC4" s="80"/>
      <c r="MAD4" s="80"/>
      <c r="MAE4" s="80"/>
      <c r="MAF4" s="80"/>
      <c r="MAG4" s="80"/>
      <c r="MAH4" s="80"/>
      <c r="MAI4" s="80"/>
      <c r="MAJ4" s="80"/>
      <c r="MAK4" s="80"/>
      <c r="MAL4" s="80"/>
      <c r="MAM4" s="80"/>
      <c r="MAN4" s="80"/>
      <c r="MAO4" s="80"/>
      <c r="MAP4" s="80"/>
      <c r="MAQ4" s="80"/>
      <c r="MAR4" s="80"/>
      <c r="MAS4" s="80"/>
      <c r="MAT4" s="80"/>
      <c r="MAU4" s="80"/>
      <c r="MAV4" s="80"/>
      <c r="MAW4" s="80"/>
      <c r="MAX4" s="80"/>
      <c r="MAY4" s="80"/>
      <c r="MAZ4" s="80"/>
      <c r="MBA4" s="80"/>
      <c r="MBB4" s="80"/>
      <c r="MBC4" s="80"/>
      <c r="MBD4" s="80"/>
      <c r="MBE4" s="80"/>
      <c r="MBF4" s="80"/>
      <c r="MBG4" s="80"/>
      <c r="MBH4" s="80"/>
      <c r="MBI4" s="80"/>
      <c r="MBJ4" s="80"/>
      <c r="MBK4" s="80"/>
      <c r="MBL4" s="80"/>
      <c r="MBM4" s="80"/>
      <c r="MBN4" s="80"/>
      <c r="MBO4" s="80"/>
      <c r="MBP4" s="80"/>
      <c r="MBQ4" s="80"/>
      <c r="MBR4" s="80"/>
      <c r="MBS4" s="80"/>
      <c r="MBT4" s="80"/>
      <c r="MBU4" s="80"/>
      <c r="MBV4" s="80"/>
      <c r="MBW4" s="80"/>
      <c r="MBX4" s="80"/>
      <c r="MBY4" s="80"/>
      <c r="MBZ4" s="80"/>
      <c r="MCA4" s="80"/>
      <c r="MCB4" s="80"/>
      <c r="MCC4" s="80"/>
      <c r="MCD4" s="80"/>
      <c r="MCE4" s="80"/>
      <c r="MCF4" s="80"/>
      <c r="MCG4" s="80"/>
      <c r="MCH4" s="80"/>
      <c r="MCI4" s="80"/>
      <c r="MCJ4" s="80"/>
      <c r="MCK4" s="80"/>
      <c r="MCL4" s="80"/>
      <c r="MCM4" s="80"/>
      <c r="MCN4" s="80"/>
      <c r="MCO4" s="80"/>
      <c r="MCP4" s="80"/>
      <c r="MCQ4" s="80"/>
      <c r="MCR4" s="80"/>
      <c r="MCS4" s="80"/>
      <c r="MCT4" s="80"/>
      <c r="MCU4" s="80"/>
      <c r="MCV4" s="80"/>
      <c r="MCW4" s="80"/>
      <c r="MCX4" s="80"/>
      <c r="MCY4" s="80"/>
      <c r="MCZ4" s="80"/>
      <c r="MDA4" s="80"/>
      <c r="MDB4" s="80"/>
      <c r="MDC4" s="80"/>
      <c r="MDD4" s="80"/>
      <c r="MDE4" s="80"/>
      <c r="MDF4" s="80"/>
      <c r="MDG4" s="80"/>
      <c r="MDH4" s="80"/>
      <c r="MDI4" s="80"/>
      <c r="MDJ4" s="80"/>
      <c r="MDK4" s="80"/>
      <c r="MDL4" s="80"/>
      <c r="MDM4" s="80"/>
      <c r="MDN4" s="80"/>
      <c r="MDO4" s="80"/>
      <c r="MDP4" s="80"/>
      <c r="MDQ4" s="80"/>
      <c r="MDR4" s="80"/>
      <c r="MDS4" s="80"/>
      <c r="MDT4" s="80"/>
      <c r="MDU4" s="80"/>
      <c r="MDV4" s="80"/>
      <c r="MDW4" s="80"/>
      <c r="MDX4" s="80"/>
      <c r="MDY4" s="80"/>
      <c r="MDZ4" s="80"/>
      <c r="MEA4" s="80"/>
      <c r="MEB4" s="80"/>
      <c r="MEC4" s="80"/>
      <c r="MED4" s="80"/>
      <c r="MEE4" s="80"/>
      <c r="MEF4" s="80"/>
      <c r="MEG4" s="80"/>
      <c r="MEH4" s="80"/>
      <c r="MEI4" s="80"/>
      <c r="MEJ4" s="80"/>
      <c r="MEK4" s="80"/>
      <c r="MEL4" s="80"/>
      <c r="MEM4" s="80"/>
      <c r="MEN4" s="80"/>
      <c r="MEO4" s="80"/>
      <c r="MEP4" s="80"/>
      <c r="MEQ4" s="80"/>
      <c r="MER4" s="80"/>
      <c r="MES4" s="80"/>
      <c r="MET4" s="80"/>
      <c r="MEU4" s="80"/>
      <c r="MEV4" s="80"/>
      <c r="MEW4" s="80"/>
      <c r="MEX4" s="80"/>
      <c r="MEY4" s="80"/>
      <c r="MEZ4" s="80"/>
      <c r="MFA4" s="80"/>
      <c r="MFB4" s="80"/>
      <c r="MFC4" s="80"/>
      <c r="MFD4" s="80"/>
      <c r="MFE4" s="80"/>
      <c r="MFF4" s="80"/>
      <c r="MFG4" s="80"/>
      <c r="MFH4" s="80"/>
      <c r="MFI4" s="80"/>
      <c r="MFJ4" s="80"/>
      <c r="MFK4" s="80"/>
      <c r="MFL4" s="80"/>
      <c r="MFM4" s="80"/>
      <c r="MFN4" s="80"/>
      <c r="MFO4" s="80"/>
      <c r="MFP4" s="80"/>
      <c r="MFQ4" s="80"/>
      <c r="MFR4" s="80"/>
      <c r="MFS4" s="80"/>
      <c r="MFT4" s="80"/>
      <c r="MFU4" s="80"/>
      <c r="MFV4" s="80"/>
      <c r="MFW4" s="80"/>
      <c r="MFX4" s="80"/>
      <c r="MFY4" s="80"/>
      <c r="MFZ4" s="80"/>
      <c r="MGA4" s="80"/>
      <c r="MGB4" s="80"/>
      <c r="MGC4" s="80"/>
      <c r="MGD4" s="80"/>
      <c r="MGE4" s="80"/>
      <c r="MGF4" s="80"/>
      <c r="MGG4" s="80"/>
      <c r="MGH4" s="80"/>
      <c r="MGI4" s="80"/>
      <c r="MGJ4" s="80"/>
      <c r="MGK4" s="80"/>
      <c r="MGL4" s="80"/>
      <c r="MGM4" s="80"/>
      <c r="MGN4" s="80"/>
      <c r="MGO4" s="80"/>
      <c r="MGP4" s="80"/>
      <c r="MGQ4" s="80"/>
      <c r="MGR4" s="80"/>
      <c r="MGS4" s="80"/>
      <c r="MGT4" s="80"/>
      <c r="MGU4" s="80"/>
      <c r="MGV4" s="80"/>
      <c r="MGW4" s="80"/>
      <c r="MGX4" s="80"/>
      <c r="MGY4" s="80"/>
      <c r="MGZ4" s="80"/>
      <c r="MHA4" s="80"/>
      <c r="MHB4" s="80"/>
      <c r="MHC4" s="80"/>
      <c r="MHD4" s="80"/>
      <c r="MHE4" s="80"/>
      <c r="MHF4" s="80"/>
      <c r="MHG4" s="80"/>
      <c r="MHH4" s="80"/>
      <c r="MHI4" s="80"/>
      <c r="MHJ4" s="80"/>
      <c r="MHK4" s="80"/>
      <c r="MHL4" s="80"/>
      <c r="MHM4" s="80"/>
      <c r="MHN4" s="80"/>
      <c r="MHO4" s="80"/>
      <c r="MHP4" s="80"/>
      <c r="MHQ4" s="80"/>
      <c r="MHR4" s="80"/>
      <c r="MHS4" s="80"/>
      <c r="MHT4" s="80"/>
      <c r="MHU4" s="80"/>
      <c r="MHV4" s="80"/>
      <c r="MHW4" s="80"/>
      <c r="MHX4" s="80"/>
      <c r="MHY4" s="80"/>
      <c r="MHZ4" s="80"/>
      <c r="MIA4" s="80"/>
      <c r="MIB4" s="80"/>
      <c r="MIC4" s="80"/>
      <c r="MID4" s="80"/>
      <c r="MIE4" s="80"/>
      <c r="MIF4" s="80"/>
      <c r="MIG4" s="80"/>
      <c r="MIH4" s="80"/>
      <c r="MII4" s="80"/>
      <c r="MIJ4" s="80"/>
      <c r="MIK4" s="80"/>
      <c r="MIL4" s="80"/>
      <c r="MIM4" s="80"/>
      <c r="MIN4" s="80"/>
      <c r="MIO4" s="80"/>
      <c r="MIP4" s="80"/>
      <c r="MIQ4" s="80"/>
      <c r="MIR4" s="80"/>
      <c r="MIS4" s="80"/>
      <c r="MIT4" s="80"/>
      <c r="MIU4" s="80"/>
      <c r="MIV4" s="80"/>
      <c r="MIW4" s="80"/>
      <c r="MIX4" s="80"/>
      <c r="MIY4" s="80"/>
      <c r="MIZ4" s="80"/>
      <c r="MJA4" s="80"/>
      <c r="MJB4" s="80"/>
      <c r="MJC4" s="80"/>
      <c r="MJD4" s="80"/>
      <c r="MJE4" s="80"/>
      <c r="MJF4" s="80"/>
      <c r="MJG4" s="80"/>
      <c r="MJH4" s="80"/>
      <c r="MJI4" s="80"/>
      <c r="MJJ4" s="80"/>
      <c r="MJK4" s="80"/>
      <c r="MJL4" s="80"/>
      <c r="MJM4" s="80"/>
      <c r="MJN4" s="80"/>
      <c r="MJO4" s="80"/>
      <c r="MJP4" s="80"/>
      <c r="MJQ4" s="80"/>
      <c r="MJR4" s="80"/>
      <c r="MJS4" s="80"/>
      <c r="MJT4" s="80"/>
      <c r="MJU4" s="80"/>
      <c r="MJV4" s="80"/>
      <c r="MJW4" s="80"/>
      <c r="MJX4" s="80"/>
      <c r="MJY4" s="80"/>
      <c r="MJZ4" s="80"/>
      <c r="MKA4" s="80"/>
      <c r="MKB4" s="80"/>
      <c r="MKC4" s="80"/>
      <c r="MKD4" s="80"/>
      <c r="MKE4" s="80"/>
      <c r="MKF4" s="80"/>
      <c r="MKG4" s="80"/>
      <c r="MKH4" s="80"/>
      <c r="MKI4" s="80"/>
      <c r="MKJ4" s="80"/>
      <c r="MKK4" s="80"/>
      <c r="MKL4" s="80"/>
      <c r="MKM4" s="80"/>
      <c r="MKN4" s="80"/>
      <c r="MKO4" s="80"/>
      <c r="MKP4" s="80"/>
      <c r="MKQ4" s="80"/>
      <c r="MKR4" s="80"/>
      <c r="MKS4" s="80"/>
      <c r="MKT4" s="80"/>
      <c r="MKU4" s="80"/>
      <c r="MKV4" s="80"/>
      <c r="MKW4" s="80"/>
      <c r="MKX4" s="80"/>
      <c r="MKY4" s="80"/>
      <c r="MKZ4" s="80"/>
      <c r="MLA4" s="80"/>
      <c r="MLB4" s="80"/>
      <c r="MLC4" s="80"/>
      <c r="MLD4" s="80"/>
      <c r="MLE4" s="80"/>
      <c r="MLF4" s="80"/>
      <c r="MLG4" s="80"/>
      <c r="MLH4" s="80"/>
      <c r="MLI4" s="80"/>
      <c r="MLJ4" s="80"/>
      <c r="MLK4" s="80"/>
      <c r="MLL4" s="80"/>
      <c r="MLM4" s="80"/>
      <c r="MLN4" s="80"/>
      <c r="MLO4" s="80"/>
      <c r="MLP4" s="80"/>
      <c r="MLQ4" s="80"/>
      <c r="MLR4" s="80"/>
      <c r="MLS4" s="80"/>
      <c r="MLT4" s="80"/>
      <c r="MLU4" s="80"/>
      <c r="MLV4" s="80"/>
      <c r="MLW4" s="80"/>
      <c r="MLX4" s="80"/>
      <c r="MLY4" s="80"/>
      <c r="MLZ4" s="80"/>
      <c r="MMA4" s="80"/>
      <c r="MMB4" s="80"/>
      <c r="MMC4" s="80"/>
      <c r="MMD4" s="80"/>
      <c r="MME4" s="80"/>
      <c r="MMF4" s="80"/>
      <c r="MMG4" s="80"/>
      <c r="MMH4" s="80"/>
      <c r="MMI4" s="80"/>
      <c r="MMJ4" s="80"/>
      <c r="MMK4" s="80"/>
      <c r="MML4" s="80"/>
      <c r="MMM4" s="80"/>
      <c r="MMN4" s="80"/>
      <c r="MMO4" s="80"/>
      <c r="MMP4" s="80"/>
      <c r="MMQ4" s="80"/>
      <c r="MMR4" s="80"/>
      <c r="MMS4" s="80"/>
      <c r="MMT4" s="80"/>
      <c r="MMU4" s="80"/>
      <c r="MMV4" s="80"/>
      <c r="MMW4" s="80"/>
      <c r="MMX4" s="80"/>
      <c r="MMY4" s="80"/>
      <c r="MMZ4" s="80"/>
      <c r="MNA4" s="80"/>
      <c r="MNB4" s="80"/>
      <c r="MNC4" s="80"/>
      <c r="MND4" s="80"/>
      <c r="MNE4" s="80"/>
      <c r="MNF4" s="80"/>
      <c r="MNG4" s="80"/>
      <c r="MNH4" s="80"/>
      <c r="MNI4" s="80"/>
      <c r="MNJ4" s="80"/>
      <c r="MNK4" s="80"/>
      <c r="MNL4" s="80"/>
      <c r="MNM4" s="80"/>
      <c r="MNN4" s="80"/>
      <c r="MNO4" s="80"/>
      <c r="MNP4" s="80"/>
      <c r="MNQ4" s="80"/>
      <c r="MNR4" s="80"/>
      <c r="MNS4" s="80"/>
      <c r="MNT4" s="80"/>
      <c r="MNU4" s="80"/>
      <c r="MNV4" s="80"/>
      <c r="MNW4" s="80"/>
      <c r="MNX4" s="80"/>
      <c r="MNY4" s="80"/>
      <c r="MNZ4" s="80"/>
      <c r="MOA4" s="80"/>
      <c r="MOB4" s="80"/>
      <c r="MOC4" s="80"/>
      <c r="MOD4" s="80"/>
      <c r="MOE4" s="80"/>
      <c r="MOF4" s="80"/>
      <c r="MOG4" s="80"/>
      <c r="MOH4" s="80"/>
      <c r="MOI4" s="80"/>
      <c r="MOJ4" s="80"/>
      <c r="MOK4" s="80"/>
      <c r="MOL4" s="80"/>
      <c r="MOM4" s="80"/>
      <c r="MON4" s="80"/>
      <c r="MOO4" s="80"/>
      <c r="MOP4" s="80"/>
      <c r="MOQ4" s="80"/>
      <c r="MOR4" s="80"/>
      <c r="MOS4" s="80"/>
      <c r="MOT4" s="80"/>
      <c r="MOU4" s="80"/>
      <c r="MOV4" s="80"/>
      <c r="MOW4" s="80"/>
      <c r="MOX4" s="80"/>
      <c r="MOY4" s="80"/>
      <c r="MOZ4" s="80"/>
      <c r="MPA4" s="80"/>
      <c r="MPB4" s="80"/>
      <c r="MPC4" s="80"/>
      <c r="MPD4" s="80"/>
      <c r="MPE4" s="80"/>
      <c r="MPF4" s="80"/>
      <c r="MPG4" s="80"/>
      <c r="MPH4" s="80"/>
      <c r="MPI4" s="80"/>
      <c r="MPJ4" s="80"/>
      <c r="MPK4" s="80"/>
      <c r="MPL4" s="80"/>
      <c r="MPM4" s="80"/>
      <c r="MPN4" s="80"/>
      <c r="MPO4" s="80"/>
      <c r="MPP4" s="80"/>
      <c r="MPQ4" s="80"/>
      <c r="MPR4" s="80"/>
      <c r="MPS4" s="80"/>
      <c r="MPT4" s="80"/>
      <c r="MPU4" s="80"/>
      <c r="MPV4" s="80"/>
      <c r="MPW4" s="80"/>
      <c r="MPX4" s="80"/>
      <c r="MPY4" s="80"/>
      <c r="MPZ4" s="80"/>
      <c r="MQA4" s="80"/>
      <c r="MQB4" s="80"/>
      <c r="MQC4" s="80"/>
      <c r="MQD4" s="80"/>
      <c r="MQE4" s="80"/>
      <c r="MQF4" s="80"/>
      <c r="MQG4" s="80"/>
      <c r="MQH4" s="80"/>
      <c r="MQI4" s="80"/>
      <c r="MQJ4" s="80"/>
      <c r="MQK4" s="80"/>
      <c r="MQL4" s="80"/>
      <c r="MQM4" s="80"/>
      <c r="MQN4" s="80"/>
      <c r="MQO4" s="80"/>
      <c r="MQP4" s="80"/>
      <c r="MQQ4" s="80"/>
      <c r="MQR4" s="80"/>
      <c r="MQS4" s="80"/>
      <c r="MQT4" s="80"/>
      <c r="MQU4" s="80"/>
      <c r="MQV4" s="80"/>
      <c r="MQW4" s="80"/>
      <c r="MQX4" s="80"/>
      <c r="MQY4" s="80"/>
      <c r="MQZ4" s="80"/>
      <c r="MRA4" s="80"/>
      <c r="MRB4" s="80"/>
      <c r="MRC4" s="80"/>
      <c r="MRD4" s="80"/>
      <c r="MRE4" s="80"/>
      <c r="MRF4" s="80"/>
      <c r="MRG4" s="80"/>
      <c r="MRH4" s="80"/>
      <c r="MRI4" s="80"/>
      <c r="MRJ4" s="80"/>
      <c r="MRK4" s="80"/>
      <c r="MRL4" s="80"/>
      <c r="MRM4" s="80"/>
      <c r="MRN4" s="80"/>
      <c r="MRO4" s="80"/>
      <c r="MRP4" s="80"/>
      <c r="MRQ4" s="80"/>
      <c r="MRR4" s="80"/>
      <c r="MRS4" s="80"/>
      <c r="MRT4" s="80"/>
      <c r="MRU4" s="80"/>
      <c r="MRV4" s="80"/>
      <c r="MRW4" s="80"/>
      <c r="MRX4" s="80"/>
      <c r="MRY4" s="80"/>
      <c r="MRZ4" s="80"/>
      <c r="MSA4" s="80"/>
      <c r="MSB4" s="80"/>
      <c r="MSC4" s="80"/>
      <c r="MSD4" s="80"/>
      <c r="MSE4" s="80"/>
      <c r="MSF4" s="80"/>
      <c r="MSG4" s="80"/>
      <c r="MSH4" s="80"/>
      <c r="MSI4" s="80"/>
      <c r="MSJ4" s="80"/>
      <c r="MSK4" s="80"/>
      <c r="MSL4" s="80"/>
      <c r="MSM4" s="80"/>
      <c r="MSN4" s="80"/>
      <c r="MSO4" s="80"/>
      <c r="MSP4" s="80"/>
      <c r="MSQ4" s="80"/>
      <c r="MSR4" s="80"/>
      <c r="MSS4" s="80"/>
      <c r="MST4" s="80"/>
      <c r="MSU4" s="80"/>
      <c r="MSV4" s="80"/>
      <c r="MSW4" s="80"/>
      <c r="MSX4" s="80"/>
      <c r="MSY4" s="80"/>
      <c r="MSZ4" s="80"/>
      <c r="MTA4" s="80"/>
      <c r="MTB4" s="80"/>
      <c r="MTC4" s="80"/>
      <c r="MTD4" s="80"/>
      <c r="MTE4" s="80"/>
      <c r="MTF4" s="80"/>
      <c r="MTG4" s="80"/>
      <c r="MTH4" s="80"/>
      <c r="MTI4" s="80"/>
      <c r="MTJ4" s="80"/>
      <c r="MTK4" s="80"/>
      <c r="MTL4" s="80"/>
      <c r="MTM4" s="80"/>
      <c r="MTN4" s="80"/>
      <c r="MTO4" s="80"/>
      <c r="MTP4" s="80"/>
      <c r="MTQ4" s="80"/>
      <c r="MTR4" s="80"/>
      <c r="MTS4" s="80"/>
      <c r="MTT4" s="80"/>
      <c r="MTU4" s="80"/>
      <c r="MTV4" s="80"/>
      <c r="MTW4" s="80"/>
      <c r="MTX4" s="80"/>
      <c r="MTY4" s="80"/>
      <c r="MTZ4" s="80"/>
      <c r="MUA4" s="80"/>
      <c r="MUB4" s="80"/>
      <c r="MUC4" s="80"/>
      <c r="MUD4" s="80"/>
      <c r="MUE4" s="80"/>
      <c r="MUF4" s="80"/>
      <c r="MUG4" s="80"/>
      <c r="MUH4" s="80"/>
      <c r="MUI4" s="80"/>
      <c r="MUJ4" s="80"/>
      <c r="MUK4" s="80"/>
      <c r="MUL4" s="80"/>
      <c r="MUM4" s="80"/>
      <c r="MUN4" s="80"/>
      <c r="MUO4" s="80"/>
      <c r="MUP4" s="80"/>
      <c r="MUQ4" s="80"/>
      <c r="MUR4" s="80"/>
      <c r="MUS4" s="80"/>
      <c r="MUT4" s="80"/>
      <c r="MUU4" s="80"/>
      <c r="MUV4" s="80"/>
      <c r="MUW4" s="80"/>
      <c r="MUX4" s="80"/>
      <c r="MUY4" s="80"/>
      <c r="MUZ4" s="80"/>
      <c r="MVA4" s="80"/>
      <c r="MVB4" s="80"/>
      <c r="MVC4" s="80"/>
      <c r="MVD4" s="80"/>
      <c r="MVE4" s="80"/>
      <c r="MVF4" s="80"/>
      <c r="MVG4" s="80"/>
      <c r="MVH4" s="80"/>
      <c r="MVI4" s="80"/>
      <c r="MVJ4" s="80"/>
      <c r="MVK4" s="80"/>
      <c r="MVL4" s="80"/>
      <c r="MVM4" s="80"/>
      <c r="MVN4" s="80"/>
      <c r="MVO4" s="80"/>
      <c r="MVP4" s="80"/>
      <c r="MVQ4" s="80"/>
      <c r="MVR4" s="80"/>
      <c r="MVS4" s="80"/>
      <c r="MVT4" s="80"/>
      <c r="MVU4" s="80"/>
      <c r="MVV4" s="80"/>
      <c r="MVW4" s="80"/>
      <c r="MVX4" s="80"/>
      <c r="MVY4" s="80"/>
      <c r="MVZ4" s="80"/>
      <c r="MWA4" s="80"/>
      <c r="MWB4" s="80"/>
      <c r="MWC4" s="80"/>
      <c r="MWD4" s="80"/>
      <c r="MWE4" s="80"/>
      <c r="MWF4" s="80"/>
      <c r="MWG4" s="80"/>
      <c r="MWH4" s="80"/>
      <c r="MWI4" s="80"/>
      <c r="MWJ4" s="80"/>
      <c r="MWK4" s="80"/>
      <c r="MWL4" s="80"/>
      <c r="MWM4" s="80"/>
      <c r="MWN4" s="80"/>
      <c r="MWO4" s="80"/>
      <c r="MWP4" s="80"/>
      <c r="MWQ4" s="80"/>
      <c r="MWR4" s="80"/>
      <c r="MWS4" s="80"/>
      <c r="MWT4" s="80"/>
      <c r="MWU4" s="80"/>
      <c r="MWV4" s="80"/>
      <c r="MWW4" s="80"/>
      <c r="MWX4" s="80"/>
      <c r="MWY4" s="80"/>
      <c r="MWZ4" s="80"/>
      <c r="MXA4" s="80"/>
      <c r="MXB4" s="80"/>
      <c r="MXC4" s="80"/>
      <c r="MXD4" s="80"/>
      <c r="MXE4" s="80"/>
      <c r="MXF4" s="80"/>
      <c r="MXG4" s="80"/>
      <c r="MXH4" s="80"/>
      <c r="MXI4" s="80"/>
      <c r="MXJ4" s="80"/>
      <c r="MXK4" s="80"/>
      <c r="MXL4" s="80"/>
      <c r="MXM4" s="80"/>
      <c r="MXN4" s="80"/>
      <c r="MXO4" s="80"/>
      <c r="MXP4" s="80"/>
      <c r="MXQ4" s="80"/>
      <c r="MXR4" s="80"/>
      <c r="MXS4" s="80"/>
      <c r="MXT4" s="80"/>
      <c r="MXU4" s="80"/>
      <c r="MXV4" s="80"/>
      <c r="MXW4" s="80"/>
      <c r="MXX4" s="80"/>
      <c r="MXY4" s="80"/>
      <c r="MXZ4" s="80"/>
      <c r="MYA4" s="80"/>
      <c r="MYB4" s="80"/>
      <c r="MYC4" s="80"/>
      <c r="MYD4" s="80"/>
      <c r="MYE4" s="80"/>
      <c r="MYF4" s="80"/>
      <c r="MYG4" s="80"/>
      <c r="MYH4" s="80"/>
      <c r="MYI4" s="80"/>
      <c r="MYJ4" s="80"/>
      <c r="MYK4" s="80"/>
      <c r="MYL4" s="80"/>
      <c r="MYM4" s="80"/>
      <c r="MYN4" s="80"/>
      <c r="MYO4" s="80"/>
      <c r="MYP4" s="80"/>
      <c r="MYQ4" s="80"/>
      <c r="MYR4" s="80"/>
      <c r="MYS4" s="80"/>
      <c r="MYT4" s="80"/>
      <c r="MYU4" s="80"/>
      <c r="MYV4" s="80"/>
      <c r="MYW4" s="80"/>
      <c r="MYX4" s="80"/>
      <c r="MYY4" s="80"/>
      <c r="MYZ4" s="80"/>
      <c r="MZA4" s="80"/>
      <c r="MZB4" s="80"/>
      <c r="MZC4" s="80"/>
      <c r="MZD4" s="80"/>
      <c r="MZE4" s="80"/>
      <c r="MZF4" s="80"/>
      <c r="MZG4" s="80"/>
      <c r="MZH4" s="80"/>
      <c r="MZI4" s="80"/>
      <c r="MZJ4" s="80"/>
      <c r="MZK4" s="80"/>
      <c r="MZL4" s="80"/>
      <c r="MZM4" s="80"/>
      <c r="MZN4" s="80"/>
      <c r="MZO4" s="80"/>
      <c r="MZP4" s="80"/>
      <c r="MZQ4" s="80"/>
      <c r="MZR4" s="80"/>
      <c r="MZS4" s="80"/>
      <c r="MZT4" s="80"/>
      <c r="MZU4" s="80"/>
      <c r="MZV4" s="80"/>
      <c r="MZW4" s="80"/>
      <c r="MZX4" s="80"/>
      <c r="MZY4" s="80"/>
      <c r="MZZ4" s="80"/>
      <c r="NAA4" s="80"/>
      <c r="NAB4" s="80"/>
      <c r="NAC4" s="80"/>
      <c r="NAD4" s="80"/>
      <c r="NAE4" s="80"/>
      <c r="NAF4" s="80"/>
      <c r="NAG4" s="80"/>
      <c r="NAH4" s="80"/>
      <c r="NAI4" s="80"/>
      <c r="NAJ4" s="80"/>
      <c r="NAK4" s="80"/>
      <c r="NAL4" s="80"/>
      <c r="NAM4" s="80"/>
      <c r="NAN4" s="80"/>
      <c r="NAO4" s="80"/>
      <c r="NAP4" s="80"/>
      <c r="NAQ4" s="80"/>
      <c r="NAR4" s="80"/>
      <c r="NAS4" s="80"/>
      <c r="NAT4" s="80"/>
      <c r="NAU4" s="80"/>
      <c r="NAV4" s="80"/>
      <c r="NAW4" s="80"/>
      <c r="NAX4" s="80"/>
      <c r="NAY4" s="80"/>
      <c r="NAZ4" s="80"/>
      <c r="NBA4" s="80"/>
      <c r="NBB4" s="80"/>
      <c r="NBC4" s="80"/>
      <c r="NBD4" s="80"/>
      <c r="NBE4" s="80"/>
      <c r="NBF4" s="80"/>
      <c r="NBG4" s="80"/>
      <c r="NBH4" s="80"/>
      <c r="NBI4" s="80"/>
      <c r="NBJ4" s="80"/>
      <c r="NBK4" s="80"/>
      <c r="NBL4" s="80"/>
      <c r="NBM4" s="80"/>
      <c r="NBN4" s="80"/>
      <c r="NBO4" s="80"/>
      <c r="NBP4" s="80"/>
      <c r="NBQ4" s="80"/>
      <c r="NBR4" s="80"/>
      <c r="NBS4" s="80"/>
      <c r="NBT4" s="80"/>
      <c r="NBU4" s="80"/>
      <c r="NBV4" s="80"/>
      <c r="NBW4" s="80"/>
      <c r="NBX4" s="80"/>
      <c r="NBY4" s="80"/>
      <c r="NBZ4" s="80"/>
      <c r="NCA4" s="80"/>
      <c r="NCB4" s="80"/>
      <c r="NCC4" s="80"/>
      <c r="NCD4" s="80"/>
      <c r="NCE4" s="80"/>
      <c r="NCF4" s="80"/>
      <c r="NCG4" s="80"/>
      <c r="NCH4" s="80"/>
      <c r="NCI4" s="80"/>
      <c r="NCJ4" s="80"/>
      <c r="NCK4" s="80"/>
      <c r="NCL4" s="80"/>
      <c r="NCM4" s="80"/>
      <c r="NCN4" s="80"/>
      <c r="NCO4" s="80"/>
      <c r="NCP4" s="80"/>
      <c r="NCQ4" s="80"/>
      <c r="NCR4" s="80"/>
      <c r="NCS4" s="80"/>
      <c r="NCT4" s="80"/>
      <c r="NCU4" s="80"/>
      <c r="NCV4" s="80"/>
      <c r="NCW4" s="80"/>
      <c r="NCX4" s="80"/>
      <c r="NCY4" s="80"/>
      <c r="NCZ4" s="80"/>
      <c r="NDA4" s="80"/>
      <c r="NDB4" s="80"/>
      <c r="NDC4" s="80"/>
      <c r="NDD4" s="80"/>
      <c r="NDE4" s="80"/>
      <c r="NDF4" s="80"/>
      <c r="NDG4" s="80"/>
      <c r="NDH4" s="80"/>
      <c r="NDI4" s="80"/>
      <c r="NDJ4" s="80"/>
      <c r="NDK4" s="80"/>
      <c r="NDL4" s="80"/>
      <c r="NDM4" s="80"/>
      <c r="NDN4" s="80"/>
      <c r="NDO4" s="80"/>
      <c r="NDP4" s="80"/>
      <c r="NDQ4" s="80"/>
      <c r="NDR4" s="80"/>
      <c r="NDS4" s="80"/>
      <c r="NDT4" s="80"/>
      <c r="NDU4" s="80"/>
      <c r="NDV4" s="80"/>
      <c r="NDW4" s="80"/>
      <c r="NDX4" s="80"/>
      <c r="NDY4" s="80"/>
      <c r="NDZ4" s="80"/>
      <c r="NEA4" s="80"/>
      <c r="NEB4" s="80"/>
      <c r="NEC4" s="80"/>
      <c r="NED4" s="80"/>
      <c r="NEE4" s="80"/>
      <c r="NEF4" s="80"/>
      <c r="NEG4" s="80"/>
      <c r="NEH4" s="80"/>
      <c r="NEI4" s="80"/>
      <c r="NEJ4" s="80"/>
      <c r="NEK4" s="80"/>
      <c r="NEL4" s="80"/>
      <c r="NEM4" s="80"/>
      <c r="NEN4" s="80"/>
      <c r="NEO4" s="80"/>
      <c r="NEP4" s="80"/>
      <c r="NEQ4" s="80"/>
      <c r="NER4" s="80"/>
      <c r="NES4" s="80"/>
      <c r="NET4" s="80"/>
      <c r="NEU4" s="80"/>
      <c r="NEV4" s="80"/>
      <c r="NEW4" s="80"/>
      <c r="NEX4" s="80"/>
      <c r="NEY4" s="80"/>
      <c r="NEZ4" s="80"/>
      <c r="NFA4" s="80"/>
      <c r="NFB4" s="80"/>
      <c r="NFC4" s="80"/>
      <c r="NFD4" s="80"/>
      <c r="NFE4" s="80"/>
      <c r="NFF4" s="80"/>
      <c r="NFG4" s="80"/>
      <c r="NFH4" s="80"/>
      <c r="NFI4" s="80"/>
      <c r="NFJ4" s="80"/>
      <c r="NFK4" s="80"/>
      <c r="NFL4" s="80"/>
      <c r="NFM4" s="80"/>
      <c r="NFN4" s="80"/>
      <c r="NFO4" s="80"/>
      <c r="NFP4" s="80"/>
      <c r="NFQ4" s="80"/>
      <c r="NFR4" s="80"/>
      <c r="NFS4" s="80"/>
      <c r="NFT4" s="80"/>
      <c r="NFU4" s="80"/>
      <c r="NFV4" s="80"/>
      <c r="NFW4" s="80"/>
      <c r="NFX4" s="80"/>
      <c r="NFY4" s="80"/>
      <c r="NFZ4" s="80"/>
      <c r="NGA4" s="80"/>
      <c r="NGB4" s="80"/>
      <c r="NGC4" s="80"/>
      <c r="NGD4" s="80"/>
      <c r="NGE4" s="80"/>
      <c r="NGF4" s="80"/>
      <c r="NGG4" s="80"/>
      <c r="NGH4" s="80"/>
      <c r="NGI4" s="80"/>
      <c r="NGJ4" s="80"/>
      <c r="NGK4" s="80"/>
      <c r="NGL4" s="80"/>
      <c r="NGM4" s="80"/>
      <c r="NGN4" s="80"/>
      <c r="NGO4" s="80"/>
      <c r="NGP4" s="80"/>
      <c r="NGQ4" s="80"/>
      <c r="NGR4" s="80"/>
      <c r="NGS4" s="80"/>
      <c r="NGT4" s="80"/>
      <c r="NGU4" s="80"/>
      <c r="NGV4" s="80"/>
      <c r="NGW4" s="80"/>
      <c r="NGX4" s="80"/>
      <c r="NGY4" s="80"/>
      <c r="NGZ4" s="80"/>
      <c r="NHA4" s="80"/>
      <c r="NHB4" s="80"/>
      <c r="NHC4" s="80"/>
      <c r="NHD4" s="80"/>
      <c r="NHE4" s="80"/>
      <c r="NHF4" s="80"/>
      <c r="NHG4" s="80"/>
      <c r="NHH4" s="80"/>
      <c r="NHI4" s="80"/>
      <c r="NHJ4" s="80"/>
      <c r="NHK4" s="80"/>
      <c r="NHL4" s="80"/>
      <c r="NHM4" s="80"/>
      <c r="NHN4" s="80"/>
      <c r="NHO4" s="80"/>
      <c r="NHP4" s="80"/>
      <c r="NHQ4" s="80"/>
      <c r="NHR4" s="80"/>
      <c r="NHS4" s="80"/>
      <c r="NHT4" s="80"/>
      <c r="NHU4" s="80"/>
      <c r="NHV4" s="80"/>
      <c r="NHW4" s="80"/>
      <c r="NHX4" s="80"/>
      <c r="NHY4" s="80"/>
      <c r="NHZ4" s="80"/>
      <c r="NIA4" s="80"/>
      <c r="NIB4" s="80"/>
      <c r="NIC4" s="80"/>
      <c r="NID4" s="80"/>
      <c r="NIE4" s="80"/>
      <c r="NIF4" s="80"/>
      <c r="NIG4" s="80"/>
      <c r="NIH4" s="80"/>
      <c r="NII4" s="80"/>
      <c r="NIJ4" s="80"/>
      <c r="NIK4" s="80"/>
      <c r="NIL4" s="80"/>
      <c r="NIM4" s="80"/>
      <c r="NIN4" s="80"/>
      <c r="NIO4" s="80"/>
      <c r="NIP4" s="80"/>
      <c r="NIQ4" s="80"/>
      <c r="NIR4" s="80"/>
      <c r="NIS4" s="80"/>
      <c r="NIT4" s="80"/>
      <c r="NIU4" s="80"/>
      <c r="NIV4" s="80"/>
      <c r="NIW4" s="80"/>
      <c r="NIX4" s="80"/>
      <c r="NIY4" s="80"/>
      <c r="NIZ4" s="80"/>
      <c r="NJA4" s="80"/>
      <c r="NJB4" s="80"/>
      <c r="NJC4" s="80"/>
      <c r="NJD4" s="80"/>
      <c r="NJE4" s="80"/>
      <c r="NJF4" s="80"/>
      <c r="NJG4" s="80"/>
      <c r="NJH4" s="80"/>
      <c r="NJI4" s="80"/>
      <c r="NJJ4" s="80"/>
      <c r="NJK4" s="80"/>
      <c r="NJL4" s="80"/>
      <c r="NJM4" s="80"/>
      <c r="NJN4" s="80"/>
      <c r="NJO4" s="80"/>
      <c r="NJP4" s="80"/>
      <c r="NJQ4" s="80"/>
      <c r="NJR4" s="80"/>
      <c r="NJS4" s="80"/>
      <c r="NJT4" s="80"/>
      <c r="NJU4" s="80"/>
      <c r="NJV4" s="80"/>
      <c r="NJW4" s="80"/>
      <c r="NJX4" s="80"/>
      <c r="NJY4" s="80"/>
      <c r="NJZ4" s="80"/>
      <c r="NKA4" s="80"/>
      <c r="NKB4" s="80"/>
      <c r="NKC4" s="80"/>
      <c r="NKD4" s="80"/>
      <c r="NKE4" s="80"/>
      <c r="NKF4" s="80"/>
      <c r="NKG4" s="80"/>
      <c r="NKH4" s="80"/>
      <c r="NKI4" s="80"/>
      <c r="NKJ4" s="80"/>
      <c r="NKK4" s="80"/>
      <c r="NKL4" s="80"/>
      <c r="NKM4" s="80"/>
      <c r="NKN4" s="80"/>
      <c r="NKO4" s="80"/>
      <c r="NKP4" s="80"/>
      <c r="NKQ4" s="80"/>
      <c r="NKR4" s="80"/>
      <c r="NKS4" s="80"/>
      <c r="NKT4" s="80"/>
      <c r="NKU4" s="80"/>
      <c r="NKV4" s="80"/>
      <c r="NKW4" s="80"/>
      <c r="NKX4" s="80"/>
      <c r="NKY4" s="80"/>
      <c r="NKZ4" s="80"/>
      <c r="NLA4" s="80"/>
      <c r="NLB4" s="80"/>
      <c r="NLC4" s="80"/>
      <c r="NLD4" s="80"/>
      <c r="NLE4" s="80"/>
      <c r="NLF4" s="80"/>
      <c r="NLG4" s="80"/>
      <c r="NLH4" s="80"/>
      <c r="NLI4" s="80"/>
      <c r="NLJ4" s="80"/>
      <c r="NLK4" s="80"/>
      <c r="NLL4" s="80"/>
      <c r="NLM4" s="80"/>
      <c r="NLN4" s="80"/>
      <c r="NLO4" s="80"/>
      <c r="NLP4" s="80"/>
      <c r="NLQ4" s="80"/>
      <c r="NLR4" s="80"/>
      <c r="NLS4" s="80"/>
      <c r="NLT4" s="80"/>
      <c r="NLU4" s="80"/>
      <c r="NLV4" s="80"/>
      <c r="NLW4" s="80"/>
      <c r="NLX4" s="80"/>
      <c r="NLY4" s="80"/>
      <c r="NLZ4" s="80"/>
      <c r="NMA4" s="80"/>
      <c r="NMB4" s="80"/>
      <c r="NMC4" s="80"/>
      <c r="NMD4" s="80"/>
      <c r="NME4" s="80"/>
      <c r="NMF4" s="80"/>
      <c r="NMG4" s="80"/>
      <c r="NMH4" s="80"/>
      <c r="NMI4" s="80"/>
      <c r="NMJ4" s="80"/>
      <c r="NMK4" s="80"/>
      <c r="NML4" s="80"/>
      <c r="NMM4" s="80"/>
      <c r="NMN4" s="80"/>
      <c r="NMO4" s="80"/>
      <c r="NMP4" s="80"/>
      <c r="NMQ4" s="80"/>
      <c r="NMR4" s="80"/>
      <c r="NMS4" s="80"/>
      <c r="NMT4" s="80"/>
      <c r="NMU4" s="80"/>
      <c r="NMV4" s="80"/>
      <c r="NMW4" s="80"/>
      <c r="NMX4" s="80"/>
      <c r="NMY4" s="80"/>
      <c r="NMZ4" s="80"/>
      <c r="NNA4" s="80"/>
      <c r="NNB4" s="80"/>
      <c r="NNC4" s="80"/>
      <c r="NND4" s="80"/>
      <c r="NNE4" s="80"/>
      <c r="NNF4" s="80"/>
      <c r="NNG4" s="80"/>
      <c r="NNH4" s="80"/>
      <c r="NNI4" s="80"/>
      <c r="NNJ4" s="80"/>
      <c r="NNK4" s="80"/>
      <c r="NNL4" s="80"/>
      <c r="NNM4" s="80"/>
      <c r="NNN4" s="80"/>
      <c r="NNO4" s="80"/>
      <c r="NNP4" s="80"/>
      <c r="NNQ4" s="80"/>
      <c r="NNR4" s="80"/>
      <c r="NNS4" s="80"/>
      <c r="NNT4" s="80"/>
      <c r="NNU4" s="80"/>
      <c r="NNV4" s="80"/>
      <c r="NNW4" s="80"/>
      <c r="NNX4" s="80"/>
      <c r="NNY4" s="80"/>
      <c r="NNZ4" s="80"/>
      <c r="NOA4" s="80"/>
      <c r="NOB4" s="80"/>
      <c r="NOC4" s="80"/>
      <c r="NOD4" s="80"/>
      <c r="NOE4" s="80"/>
      <c r="NOF4" s="80"/>
      <c r="NOG4" s="80"/>
      <c r="NOH4" s="80"/>
      <c r="NOI4" s="80"/>
      <c r="NOJ4" s="80"/>
      <c r="NOK4" s="80"/>
      <c r="NOL4" s="80"/>
      <c r="NOM4" s="80"/>
      <c r="NON4" s="80"/>
      <c r="NOO4" s="80"/>
      <c r="NOP4" s="80"/>
      <c r="NOQ4" s="80"/>
      <c r="NOR4" s="80"/>
      <c r="NOS4" s="80"/>
      <c r="NOT4" s="80"/>
      <c r="NOU4" s="80"/>
      <c r="NOV4" s="80"/>
      <c r="NOW4" s="80"/>
      <c r="NOX4" s="80"/>
      <c r="NOY4" s="80"/>
      <c r="NOZ4" s="80"/>
      <c r="NPA4" s="80"/>
      <c r="NPB4" s="80"/>
      <c r="NPC4" s="80"/>
      <c r="NPD4" s="80"/>
      <c r="NPE4" s="80"/>
      <c r="NPF4" s="80"/>
      <c r="NPG4" s="80"/>
      <c r="NPH4" s="80"/>
      <c r="NPI4" s="80"/>
      <c r="NPJ4" s="80"/>
      <c r="NPK4" s="80"/>
      <c r="NPL4" s="80"/>
      <c r="NPM4" s="80"/>
      <c r="NPN4" s="80"/>
      <c r="NPO4" s="80"/>
      <c r="NPP4" s="80"/>
      <c r="NPQ4" s="80"/>
      <c r="NPR4" s="80"/>
      <c r="NPS4" s="80"/>
      <c r="NPT4" s="80"/>
      <c r="NPU4" s="80"/>
      <c r="NPV4" s="80"/>
      <c r="NPW4" s="80"/>
      <c r="NPX4" s="80"/>
      <c r="NPY4" s="80"/>
      <c r="NPZ4" s="80"/>
      <c r="NQA4" s="80"/>
      <c r="NQB4" s="80"/>
      <c r="NQC4" s="80"/>
      <c r="NQD4" s="80"/>
      <c r="NQE4" s="80"/>
      <c r="NQF4" s="80"/>
      <c r="NQG4" s="80"/>
      <c r="NQH4" s="80"/>
      <c r="NQI4" s="80"/>
      <c r="NQJ4" s="80"/>
      <c r="NQK4" s="80"/>
      <c r="NQL4" s="80"/>
      <c r="NQM4" s="80"/>
      <c r="NQN4" s="80"/>
      <c r="NQO4" s="80"/>
      <c r="NQP4" s="80"/>
      <c r="NQQ4" s="80"/>
      <c r="NQR4" s="80"/>
      <c r="NQS4" s="80"/>
      <c r="NQT4" s="80"/>
      <c r="NQU4" s="80"/>
      <c r="NQV4" s="80"/>
      <c r="NQW4" s="80"/>
      <c r="NQX4" s="80"/>
      <c r="NQY4" s="80"/>
      <c r="NQZ4" s="80"/>
      <c r="NRA4" s="80"/>
      <c r="NRB4" s="80"/>
      <c r="NRC4" s="80"/>
      <c r="NRD4" s="80"/>
      <c r="NRE4" s="80"/>
      <c r="NRF4" s="80"/>
      <c r="NRG4" s="80"/>
      <c r="NRH4" s="80"/>
      <c r="NRI4" s="80"/>
      <c r="NRJ4" s="80"/>
      <c r="NRK4" s="80"/>
      <c r="NRL4" s="80"/>
      <c r="NRM4" s="80"/>
      <c r="NRN4" s="80"/>
      <c r="NRO4" s="80"/>
      <c r="NRP4" s="80"/>
      <c r="NRQ4" s="80"/>
      <c r="NRR4" s="80"/>
      <c r="NRS4" s="80"/>
      <c r="NRT4" s="80"/>
      <c r="NRU4" s="80"/>
      <c r="NRV4" s="80"/>
      <c r="NRW4" s="80"/>
      <c r="NRX4" s="80"/>
      <c r="NRY4" s="80"/>
      <c r="NRZ4" s="80"/>
      <c r="NSA4" s="80"/>
      <c r="NSB4" s="80"/>
      <c r="NSC4" s="80"/>
      <c r="NSD4" s="80"/>
      <c r="NSE4" s="80"/>
      <c r="NSF4" s="80"/>
      <c r="NSG4" s="80"/>
      <c r="NSH4" s="80"/>
      <c r="NSI4" s="80"/>
      <c r="NSJ4" s="80"/>
      <c r="NSK4" s="80"/>
      <c r="NSL4" s="80"/>
      <c r="NSM4" s="80"/>
      <c r="NSN4" s="80"/>
      <c r="NSO4" s="80"/>
      <c r="NSP4" s="80"/>
      <c r="NSQ4" s="80"/>
      <c r="NSR4" s="80"/>
      <c r="NSS4" s="80"/>
      <c r="NST4" s="80"/>
      <c r="NSU4" s="80"/>
      <c r="NSV4" s="80"/>
      <c r="NSW4" s="80"/>
      <c r="NSX4" s="80"/>
      <c r="NSY4" s="80"/>
      <c r="NSZ4" s="80"/>
      <c r="NTA4" s="80"/>
      <c r="NTB4" s="80"/>
      <c r="NTC4" s="80"/>
      <c r="NTD4" s="80"/>
      <c r="NTE4" s="80"/>
      <c r="NTF4" s="80"/>
      <c r="NTG4" s="80"/>
      <c r="NTH4" s="80"/>
      <c r="NTI4" s="80"/>
      <c r="NTJ4" s="80"/>
      <c r="NTK4" s="80"/>
      <c r="NTL4" s="80"/>
      <c r="NTM4" s="80"/>
      <c r="NTN4" s="80"/>
      <c r="NTO4" s="80"/>
      <c r="NTP4" s="80"/>
      <c r="NTQ4" s="80"/>
      <c r="NTR4" s="80"/>
      <c r="NTS4" s="80"/>
      <c r="NTT4" s="80"/>
      <c r="NTU4" s="80"/>
      <c r="NTV4" s="80"/>
      <c r="NTW4" s="80"/>
      <c r="NTX4" s="80"/>
      <c r="NTY4" s="80"/>
      <c r="NTZ4" s="80"/>
      <c r="NUA4" s="80"/>
      <c r="NUB4" s="80"/>
      <c r="NUC4" s="80"/>
      <c r="NUD4" s="80"/>
      <c r="NUE4" s="80"/>
      <c r="NUF4" s="80"/>
      <c r="NUG4" s="80"/>
      <c r="NUH4" s="80"/>
      <c r="NUI4" s="80"/>
      <c r="NUJ4" s="80"/>
      <c r="NUK4" s="80"/>
      <c r="NUL4" s="80"/>
      <c r="NUM4" s="80"/>
      <c r="NUN4" s="80"/>
      <c r="NUO4" s="80"/>
      <c r="NUP4" s="80"/>
      <c r="NUQ4" s="80"/>
      <c r="NUR4" s="80"/>
      <c r="NUS4" s="80"/>
      <c r="NUT4" s="80"/>
      <c r="NUU4" s="80"/>
      <c r="NUV4" s="80"/>
      <c r="NUW4" s="80"/>
      <c r="NUX4" s="80"/>
      <c r="NUY4" s="80"/>
      <c r="NUZ4" s="80"/>
      <c r="NVA4" s="80"/>
      <c r="NVB4" s="80"/>
      <c r="NVC4" s="80"/>
      <c r="NVD4" s="80"/>
      <c r="NVE4" s="80"/>
      <c r="NVF4" s="80"/>
      <c r="NVG4" s="80"/>
      <c r="NVH4" s="80"/>
      <c r="NVI4" s="80"/>
      <c r="NVJ4" s="80"/>
      <c r="NVK4" s="80"/>
      <c r="NVL4" s="80"/>
      <c r="NVM4" s="80"/>
      <c r="NVN4" s="80"/>
      <c r="NVO4" s="80"/>
      <c r="NVP4" s="80"/>
      <c r="NVQ4" s="80"/>
      <c r="NVR4" s="80"/>
      <c r="NVS4" s="80"/>
      <c r="NVT4" s="80"/>
      <c r="NVU4" s="80"/>
      <c r="NVV4" s="80"/>
      <c r="NVW4" s="80"/>
      <c r="NVX4" s="80"/>
      <c r="NVY4" s="80"/>
      <c r="NVZ4" s="80"/>
      <c r="NWA4" s="80"/>
      <c r="NWB4" s="80"/>
      <c r="NWC4" s="80"/>
      <c r="NWD4" s="80"/>
      <c r="NWE4" s="80"/>
      <c r="NWF4" s="80"/>
      <c r="NWG4" s="80"/>
      <c r="NWH4" s="80"/>
      <c r="NWI4" s="80"/>
      <c r="NWJ4" s="80"/>
      <c r="NWK4" s="80"/>
      <c r="NWL4" s="80"/>
      <c r="NWM4" s="80"/>
      <c r="NWN4" s="80"/>
      <c r="NWO4" s="80"/>
      <c r="NWP4" s="80"/>
      <c r="NWQ4" s="80"/>
      <c r="NWR4" s="80"/>
      <c r="NWS4" s="80"/>
      <c r="NWT4" s="80"/>
      <c r="NWU4" s="80"/>
      <c r="NWV4" s="80"/>
      <c r="NWW4" s="80"/>
      <c r="NWX4" s="80"/>
      <c r="NWY4" s="80"/>
      <c r="NWZ4" s="80"/>
      <c r="NXA4" s="80"/>
      <c r="NXB4" s="80"/>
      <c r="NXC4" s="80"/>
      <c r="NXD4" s="80"/>
      <c r="NXE4" s="80"/>
      <c r="NXF4" s="80"/>
      <c r="NXG4" s="80"/>
      <c r="NXH4" s="80"/>
      <c r="NXI4" s="80"/>
      <c r="NXJ4" s="80"/>
      <c r="NXK4" s="80"/>
      <c r="NXL4" s="80"/>
      <c r="NXM4" s="80"/>
      <c r="NXN4" s="80"/>
      <c r="NXO4" s="80"/>
      <c r="NXP4" s="80"/>
      <c r="NXQ4" s="80"/>
      <c r="NXR4" s="80"/>
      <c r="NXS4" s="80"/>
      <c r="NXT4" s="80"/>
      <c r="NXU4" s="80"/>
      <c r="NXV4" s="80"/>
      <c r="NXW4" s="80"/>
      <c r="NXX4" s="80"/>
      <c r="NXY4" s="80"/>
      <c r="NXZ4" s="80"/>
      <c r="NYA4" s="80"/>
      <c r="NYB4" s="80"/>
      <c r="NYC4" s="80"/>
      <c r="NYD4" s="80"/>
      <c r="NYE4" s="80"/>
      <c r="NYF4" s="80"/>
      <c r="NYG4" s="80"/>
      <c r="NYH4" s="80"/>
      <c r="NYI4" s="80"/>
      <c r="NYJ4" s="80"/>
      <c r="NYK4" s="80"/>
      <c r="NYL4" s="80"/>
      <c r="NYM4" s="80"/>
      <c r="NYN4" s="80"/>
      <c r="NYO4" s="80"/>
      <c r="NYP4" s="80"/>
      <c r="NYQ4" s="80"/>
      <c r="NYR4" s="80"/>
      <c r="NYS4" s="80"/>
      <c r="NYT4" s="80"/>
      <c r="NYU4" s="80"/>
      <c r="NYV4" s="80"/>
      <c r="NYW4" s="80"/>
      <c r="NYX4" s="80"/>
      <c r="NYY4" s="80"/>
      <c r="NYZ4" s="80"/>
      <c r="NZA4" s="80"/>
      <c r="NZB4" s="80"/>
      <c r="NZC4" s="80"/>
      <c r="NZD4" s="80"/>
      <c r="NZE4" s="80"/>
      <c r="NZF4" s="80"/>
      <c r="NZG4" s="80"/>
      <c r="NZH4" s="80"/>
      <c r="NZI4" s="80"/>
      <c r="NZJ4" s="80"/>
      <c r="NZK4" s="80"/>
      <c r="NZL4" s="80"/>
      <c r="NZM4" s="80"/>
      <c r="NZN4" s="80"/>
      <c r="NZO4" s="80"/>
      <c r="NZP4" s="80"/>
      <c r="NZQ4" s="80"/>
      <c r="NZR4" s="80"/>
      <c r="NZS4" s="80"/>
      <c r="NZT4" s="80"/>
      <c r="NZU4" s="80"/>
      <c r="NZV4" s="80"/>
      <c r="NZW4" s="80"/>
      <c r="NZX4" s="80"/>
      <c r="NZY4" s="80"/>
      <c r="NZZ4" s="80"/>
      <c r="OAA4" s="80"/>
      <c r="OAB4" s="80"/>
      <c r="OAC4" s="80"/>
      <c r="OAD4" s="80"/>
      <c r="OAE4" s="80"/>
      <c r="OAF4" s="80"/>
      <c r="OAG4" s="80"/>
      <c r="OAH4" s="80"/>
      <c r="OAI4" s="80"/>
      <c r="OAJ4" s="80"/>
      <c r="OAK4" s="80"/>
      <c r="OAL4" s="80"/>
      <c r="OAM4" s="80"/>
      <c r="OAN4" s="80"/>
      <c r="OAO4" s="80"/>
      <c r="OAP4" s="80"/>
      <c r="OAQ4" s="80"/>
      <c r="OAR4" s="80"/>
      <c r="OAS4" s="80"/>
      <c r="OAT4" s="80"/>
      <c r="OAU4" s="80"/>
      <c r="OAV4" s="80"/>
      <c r="OAW4" s="80"/>
      <c r="OAX4" s="80"/>
      <c r="OAY4" s="80"/>
      <c r="OAZ4" s="80"/>
      <c r="OBA4" s="80"/>
      <c r="OBB4" s="80"/>
      <c r="OBC4" s="80"/>
      <c r="OBD4" s="80"/>
      <c r="OBE4" s="80"/>
      <c r="OBF4" s="80"/>
      <c r="OBG4" s="80"/>
      <c r="OBH4" s="80"/>
      <c r="OBI4" s="80"/>
      <c r="OBJ4" s="80"/>
      <c r="OBK4" s="80"/>
      <c r="OBL4" s="80"/>
      <c r="OBM4" s="80"/>
      <c r="OBN4" s="80"/>
      <c r="OBO4" s="80"/>
      <c r="OBP4" s="80"/>
      <c r="OBQ4" s="80"/>
      <c r="OBR4" s="80"/>
      <c r="OBS4" s="80"/>
      <c r="OBT4" s="80"/>
      <c r="OBU4" s="80"/>
      <c r="OBV4" s="80"/>
      <c r="OBW4" s="80"/>
      <c r="OBX4" s="80"/>
      <c r="OBY4" s="80"/>
      <c r="OBZ4" s="80"/>
      <c r="OCA4" s="80"/>
      <c r="OCB4" s="80"/>
      <c r="OCC4" s="80"/>
      <c r="OCD4" s="80"/>
      <c r="OCE4" s="80"/>
      <c r="OCF4" s="80"/>
      <c r="OCG4" s="80"/>
      <c r="OCH4" s="80"/>
      <c r="OCI4" s="80"/>
      <c r="OCJ4" s="80"/>
      <c r="OCK4" s="80"/>
      <c r="OCL4" s="80"/>
      <c r="OCM4" s="80"/>
      <c r="OCN4" s="80"/>
      <c r="OCO4" s="80"/>
      <c r="OCP4" s="80"/>
      <c r="OCQ4" s="80"/>
      <c r="OCR4" s="80"/>
      <c r="OCS4" s="80"/>
      <c r="OCT4" s="80"/>
      <c r="OCU4" s="80"/>
      <c r="OCV4" s="80"/>
      <c r="OCW4" s="80"/>
      <c r="OCX4" s="80"/>
      <c r="OCY4" s="80"/>
      <c r="OCZ4" s="80"/>
      <c r="ODA4" s="80"/>
      <c r="ODB4" s="80"/>
      <c r="ODC4" s="80"/>
      <c r="ODD4" s="80"/>
      <c r="ODE4" s="80"/>
      <c r="ODF4" s="80"/>
      <c r="ODG4" s="80"/>
      <c r="ODH4" s="80"/>
      <c r="ODI4" s="80"/>
      <c r="ODJ4" s="80"/>
      <c r="ODK4" s="80"/>
      <c r="ODL4" s="80"/>
      <c r="ODM4" s="80"/>
      <c r="ODN4" s="80"/>
      <c r="ODO4" s="80"/>
      <c r="ODP4" s="80"/>
      <c r="ODQ4" s="80"/>
      <c r="ODR4" s="80"/>
      <c r="ODS4" s="80"/>
      <c r="ODT4" s="80"/>
      <c r="ODU4" s="80"/>
      <c r="ODV4" s="80"/>
      <c r="ODW4" s="80"/>
      <c r="ODX4" s="80"/>
      <c r="ODY4" s="80"/>
      <c r="ODZ4" s="80"/>
      <c r="OEA4" s="80"/>
      <c r="OEB4" s="80"/>
      <c r="OEC4" s="80"/>
      <c r="OED4" s="80"/>
      <c r="OEE4" s="80"/>
      <c r="OEF4" s="80"/>
      <c r="OEG4" s="80"/>
      <c r="OEH4" s="80"/>
      <c r="OEI4" s="80"/>
      <c r="OEJ4" s="80"/>
      <c r="OEK4" s="80"/>
      <c r="OEL4" s="80"/>
      <c r="OEM4" s="80"/>
      <c r="OEN4" s="80"/>
      <c r="OEO4" s="80"/>
      <c r="OEP4" s="80"/>
      <c r="OEQ4" s="80"/>
      <c r="OER4" s="80"/>
      <c r="OES4" s="80"/>
      <c r="OET4" s="80"/>
      <c r="OEU4" s="80"/>
      <c r="OEV4" s="80"/>
      <c r="OEW4" s="80"/>
      <c r="OEX4" s="80"/>
      <c r="OEY4" s="80"/>
      <c r="OEZ4" s="80"/>
      <c r="OFA4" s="80"/>
      <c r="OFB4" s="80"/>
      <c r="OFC4" s="80"/>
      <c r="OFD4" s="80"/>
      <c r="OFE4" s="80"/>
      <c r="OFF4" s="80"/>
      <c r="OFG4" s="80"/>
      <c r="OFH4" s="80"/>
      <c r="OFI4" s="80"/>
      <c r="OFJ4" s="80"/>
      <c r="OFK4" s="80"/>
      <c r="OFL4" s="80"/>
      <c r="OFM4" s="80"/>
      <c r="OFN4" s="80"/>
      <c r="OFO4" s="80"/>
      <c r="OFP4" s="80"/>
      <c r="OFQ4" s="80"/>
      <c r="OFR4" s="80"/>
      <c r="OFS4" s="80"/>
      <c r="OFT4" s="80"/>
      <c r="OFU4" s="80"/>
      <c r="OFV4" s="80"/>
      <c r="OFW4" s="80"/>
      <c r="OFX4" s="80"/>
      <c r="OFY4" s="80"/>
      <c r="OFZ4" s="80"/>
      <c r="OGA4" s="80"/>
      <c r="OGB4" s="80"/>
      <c r="OGC4" s="80"/>
      <c r="OGD4" s="80"/>
      <c r="OGE4" s="80"/>
      <c r="OGF4" s="80"/>
      <c r="OGG4" s="80"/>
      <c r="OGH4" s="80"/>
      <c r="OGI4" s="80"/>
      <c r="OGJ4" s="80"/>
      <c r="OGK4" s="80"/>
      <c r="OGL4" s="80"/>
      <c r="OGM4" s="80"/>
      <c r="OGN4" s="80"/>
      <c r="OGO4" s="80"/>
      <c r="OGP4" s="80"/>
      <c r="OGQ4" s="80"/>
      <c r="OGR4" s="80"/>
      <c r="OGS4" s="80"/>
      <c r="OGT4" s="80"/>
      <c r="OGU4" s="80"/>
      <c r="OGV4" s="80"/>
      <c r="OGW4" s="80"/>
      <c r="OGX4" s="80"/>
      <c r="OGY4" s="80"/>
      <c r="OGZ4" s="80"/>
      <c r="OHA4" s="80"/>
      <c r="OHB4" s="80"/>
      <c r="OHC4" s="80"/>
      <c r="OHD4" s="80"/>
      <c r="OHE4" s="80"/>
      <c r="OHF4" s="80"/>
      <c r="OHG4" s="80"/>
      <c r="OHH4" s="80"/>
      <c r="OHI4" s="80"/>
      <c r="OHJ4" s="80"/>
      <c r="OHK4" s="80"/>
      <c r="OHL4" s="80"/>
      <c r="OHM4" s="80"/>
      <c r="OHN4" s="80"/>
      <c r="OHO4" s="80"/>
      <c r="OHP4" s="80"/>
      <c r="OHQ4" s="80"/>
      <c r="OHR4" s="80"/>
      <c r="OHS4" s="80"/>
      <c r="OHT4" s="80"/>
      <c r="OHU4" s="80"/>
      <c r="OHV4" s="80"/>
      <c r="OHW4" s="80"/>
      <c r="OHX4" s="80"/>
      <c r="OHY4" s="80"/>
      <c r="OHZ4" s="80"/>
      <c r="OIA4" s="80"/>
      <c r="OIB4" s="80"/>
      <c r="OIC4" s="80"/>
      <c r="OID4" s="80"/>
      <c r="OIE4" s="80"/>
      <c r="OIF4" s="80"/>
      <c r="OIG4" s="80"/>
      <c r="OIH4" s="80"/>
      <c r="OII4" s="80"/>
      <c r="OIJ4" s="80"/>
      <c r="OIK4" s="80"/>
      <c r="OIL4" s="80"/>
      <c r="OIM4" s="80"/>
      <c r="OIN4" s="80"/>
      <c r="OIO4" s="80"/>
      <c r="OIP4" s="80"/>
      <c r="OIQ4" s="80"/>
      <c r="OIR4" s="80"/>
      <c r="OIS4" s="80"/>
      <c r="OIT4" s="80"/>
      <c r="OIU4" s="80"/>
      <c r="OIV4" s="80"/>
      <c r="OIW4" s="80"/>
      <c r="OIX4" s="80"/>
      <c r="OIY4" s="80"/>
      <c r="OIZ4" s="80"/>
      <c r="OJA4" s="80"/>
      <c r="OJB4" s="80"/>
      <c r="OJC4" s="80"/>
      <c r="OJD4" s="80"/>
      <c r="OJE4" s="80"/>
      <c r="OJF4" s="80"/>
      <c r="OJG4" s="80"/>
      <c r="OJH4" s="80"/>
      <c r="OJI4" s="80"/>
      <c r="OJJ4" s="80"/>
      <c r="OJK4" s="80"/>
      <c r="OJL4" s="80"/>
      <c r="OJM4" s="80"/>
      <c r="OJN4" s="80"/>
      <c r="OJO4" s="80"/>
      <c r="OJP4" s="80"/>
      <c r="OJQ4" s="80"/>
      <c r="OJR4" s="80"/>
      <c r="OJS4" s="80"/>
      <c r="OJT4" s="80"/>
      <c r="OJU4" s="80"/>
      <c r="OJV4" s="80"/>
      <c r="OJW4" s="80"/>
      <c r="OJX4" s="80"/>
      <c r="OJY4" s="80"/>
      <c r="OJZ4" s="80"/>
      <c r="OKA4" s="80"/>
      <c r="OKB4" s="80"/>
      <c r="OKC4" s="80"/>
      <c r="OKD4" s="80"/>
      <c r="OKE4" s="80"/>
      <c r="OKF4" s="80"/>
      <c r="OKG4" s="80"/>
      <c r="OKH4" s="80"/>
      <c r="OKI4" s="80"/>
      <c r="OKJ4" s="80"/>
      <c r="OKK4" s="80"/>
      <c r="OKL4" s="80"/>
      <c r="OKM4" s="80"/>
      <c r="OKN4" s="80"/>
      <c r="OKO4" s="80"/>
      <c r="OKP4" s="80"/>
      <c r="OKQ4" s="80"/>
      <c r="OKR4" s="80"/>
      <c r="OKS4" s="80"/>
      <c r="OKT4" s="80"/>
      <c r="OKU4" s="80"/>
      <c r="OKV4" s="80"/>
      <c r="OKW4" s="80"/>
      <c r="OKX4" s="80"/>
      <c r="OKY4" s="80"/>
      <c r="OKZ4" s="80"/>
      <c r="OLA4" s="80"/>
      <c r="OLB4" s="80"/>
      <c r="OLC4" s="80"/>
      <c r="OLD4" s="80"/>
      <c r="OLE4" s="80"/>
      <c r="OLF4" s="80"/>
      <c r="OLG4" s="80"/>
      <c r="OLH4" s="80"/>
      <c r="OLI4" s="80"/>
      <c r="OLJ4" s="80"/>
      <c r="OLK4" s="80"/>
      <c r="OLL4" s="80"/>
      <c r="OLM4" s="80"/>
      <c r="OLN4" s="80"/>
      <c r="OLO4" s="80"/>
      <c r="OLP4" s="80"/>
      <c r="OLQ4" s="80"/>
      <c r="OLR4" s="80"/>
      <c r="OLS4" s="80"/>
      <c r="OLT4" s="80"/>
      <c r="OLU4" s="80"/>
      <c r="OLV4" s="80"/>
      <c r="OLW4" s="80"/>
      <c r="OLX4" s="80"/>
      <c r="OLY4" s="80"/>
      <c r="OLZ4" s="80"/>
      <c r="OMA4" s="80"/>
      <c r="OMB4" s="80"/>
      <c r="OMC4" s="80"/>
      <c r="OMD4" s="80"/>
      <c r="OME4" s="80"/>
      <c r="OMF4" s="80"/>
      <c r="OMG4" s="80"/>
      <c r="OMH4" s="80"/>
      <c r="OMI4" s="80"/>
      <c r="OMJ4" s="80"/>
      <c r="OMK4" s="80"/>
      <c r="OML4" s="80"/>
      <c r="OMM4" s="80"/>
      <c r="OMN4" s="80"/>
      <c r="OMO4" s="80"/>
      <c r="OMP4" s="80"/>
      <c r="OMQ4" s="80"/>
      <c r="OMR4" s="80"/>
      <c r="OMS4" s="80"/>
      <c r="OMT4" s="80"/>
      <c r="OMU4" s="80"/>
      <c r="OMV4" s="80"/>
      <c r="OMW4" s="80"/>
      <c r="OMX4" s="80"/>
      <c r="OMY4" s="80"/>
      <c r="OMZ4" s="80"/>
      <c r="ONA4" s="80"/>
      <c r="ONB4" s="80"/>
      <c r="ONC4" s="80"/>
      <c r="OND4" s="80"/>
      <c r="ONE4" s="80"/>
      <c r="ONF4" s="80"/>
      <c r="ONG4" s="80"/>
      <c r="ONH4" s="80"/>
      <c r="ONI4" s="80"/>
      <c r="ONJ4" s="80"/>
      <c r="ONK4" s="80"/>
      <c r="ONL4" s="80"/>
      <c r="ONM4" s="80"/>
      <c r="ONN4" s="80"/>
      <c r="ONO4" s="80"/>
      <c r="ONP4" s="80"/>
      <c r="ONQ4" s="80"/>
      <c r="ONR4" s="80"/>
      <c r="ONS4" s="80"/>
      <c r="ONT4" s="80"/>
      <c r="ONU4" s="80"/>
      <c r="ONV4" s="80"/>
      <c r="ONW4" s="80"/>
      <c r="ONX4" s="80"/>
      <c r="ONY4" s="80"/>
      <c r="ONZ4" s="80"/>
      <c r="OOA4" s="80"/>
      <c r="OOB4" s="80"/>
      <c r="OOC4" s="80"/>
      <c r="OOD4" s="80"/>
      <c r="OOE4" s="80"/>
      <c r="OOF4" s="80"/>
      <c r="OOG4" s="80"/>
      <c r="OOH4" s="80"/>
      <c r="OOI4" s="80"/>
      <c r="OOJ4" s="80"/>
      <c r="OOK4" s="80"/>
      <c r="OOL4" s="80"/>
      <c r="OOM4" s="80"/>
      <c r="OON4" s="80"/>
      <c r="OOO4" s="80"/>
      <c r="OOP4" s="80"/>
      <c r="OOQ4" s="80"/>
      <c r="OOR4" s="80"/>
      <c r="OOS4" s="80"/>
      <c r="OOT4" s="80"/>
      <c r="OOU4" s="80"/>
      <c r="OOV4" s="80"/>
      <c r="OOW4" s="80"/>
      <c r="OOX4" s="80"/>
      <c r="OOY4" s="80"/>
      <c r="OOZ4" s="80"/>
      <c r="OPA4" s="80"/>
      <c r="OPB4" s="80"/>
      <c r="OPC4" s="80"/>
      <c r="OPD4" s="80"/>
      <c r="OPE4" s="80"/>
      <c r="OPF4" s="80"/>
      <c r="OPG4" s="80"/>
      <c r="OPH4" s="80"/>
      <c r="OPI4" s="80"/>
      <c r="OPJ4" s="80"/>
      <c r="OPK4" s="80"/>
      <c r="OPL4" s="80"/>
      <c r="OPM4" s="80"/>
      <c r="OPN4" s="80"/>
      <c r="OPO4" s="80"/>
      <c r="OPP4" s="80"/>
      <c r="OPQ4" s="80"/>
      <c r="OPR4" s="80"/>
      <c r="OPS4" s="80"/>
      <c r="OPT4" s="80"/>
      <c r="OPU4" s="80"/>
      <c r="OPV4" s="80"/>
      <c r="OPW4" s="80"/>
      <c r="OPX4" s="80"/>
      <c r="OPY4" s="80"/>
      <c r="OPZ4" s="80"/>
      <c r="OQA4" s="80"/>
      <c r="OQB4" s="80"/>
      <c r="OQC4" s="80"/>
      <c r="OQD4" s="80"/>
      <c r="OQE4" s="80"/>
      <c r="OQF4" s="80"/>
      <c r="OQG4" s="80"/>
      <c r="OQH4" s="80"/>
      <c r="OQI4" s="80"/>
      <c r="OQJ4" s="80"/>
      <c r="OQK4" s="80"/>
      <c r="OQL4" s="80"/>
      <c r="OQM4" s="80"/>
      <c r="OQN4" s="80"/>
      <c r="OQO4" s="80"/>
      <c r="OQP4" s="80"/>
      <c r="OQQ4" s="80"/>
      <c r="OQR4" s="80"/>
      <c r="OQS4" s="80"/>
      <c r="OQT4" s="80"/>
      <c r="OQU4" s="80"/>
      <c r="OQV4" s="80"/>
      <c r="OQW4" s="80"/>
      <c r="OQX4" s="80"/>
      <c r="OQY4" s="80"/>
      <c r="OQZ4" s="80"/>
      <c r="ORA4" s="80"/>
      <c r="ORB4" s="80"/>
      <c r="ORC4" s="80"/>
      <c r="ORD4" s="80"/>
      <c r="ORE4" s="80"/>
      <c r="ORF4" s="80"/>
      <c r="ORG4" s="80"/>
      <c r="ORH4" s="80"/>
      <c r="ORI4" s="80"/>
      <c r="ORJ4" s="80"/>
      <c r="ORK4" s="80"/>
      <c r="ORL4" s="80"/>
      <c r="ORM4" s="80"/>
      <c r="ORN4" s="80"/>
      <c r="ORO4" s="80"/>
      <c r="ORP4" s="80"/>
      <c r="ORQ4" s="80"/>
      <c r="ORR4" s="80"/>
      <c r="ORS4" s="80"/>
      <c r="ORT4" s="80"/>
      <c r="ORU4" s="80"/>
      <c r="ORV4" s="80"/>
      <c r="ORW4" s="80"/>
      <c r="ORX4" s="80"/>
      <c r="ORY4" s="80"/>
      <c r="ORZ4" s="80"/>
      <c r="OSA4" s="80"/>
      <c r="OSB4" s="80"/>
      <c r="OSC4" s="80"/>
      <c r="OSD4" s="80"/>
      <c r="OSE4" s="80"/>
      <c r="OSF4" s="80"/>
      <c r="OSG4" s="80"/>
      <c r="OSH4" s="80"/>
      <c r="OSI4" s="80"/>
      <c r="OSJ4" s="80"/>
      <c r="OSK4" s="80"/>
      <c r="OSL4" s="80"/>
      <c r="OSM4" s="80"/>
      <c r="OSN4" s="80"/>
      <c r="OSO4" s="80"/>
      <c r="OSP4" s="80"/>
      <c r="OSQ4" s="80"/>
      <c r="OSR4" s="80"/>
      <c r="OSS4" s="80"/>
      <c r="OST4" s="80"/>
      <c r="OSU4" s="80"/>
      <c r="OSV4" s="80"/>
      <c r="OSW4" s="80"/>
      <c r="OSX4" s="80"/>
      <c r="OSY4" s="80"/>
      <c r="OSZ4" s="80"/>
      <c r="OTA4" s="80"/>
      <c r="OTB4" s="80"/>
      <c r="OTC4" s="80"/>
      <c r="OTD4" s="80"/>
      <c r="OTE4" s="80"/>
      <c r="OTF4" s="80"/>
      <c r="OTG4" s="80"/>
      <c r="OTH4" s="80"/>
      <c r="OTI4" s="80"/>
      <c r="OTJ4" s="80"/>
      <c r="OTK4" s="80"/>
      <c r="OTL4" s="80"/>
      <c r="OTM4" s="80"/>
      <c r="OTN4" s="80"/>
      <c r="OTO4" s="80"/>
      <c r="OTP4" s="80"/>
      <c r="OTQ4" s="80"/>
      <c r="OTR4" s="80"/>
      <c r="OTS4" s="80"/>
      <c r="OTT4" s="80"/>
      <c r="OTU4" s="80"/>
      <c r="OTV4" s="80"/>
      <c r="OTW4" s="80"/>
      <c r="OTX4" s="80"/>
      <c r="OTY4" s="80"/>
      <c r="OTZ4" s="80"/>
      <c r="OUA4" s="80"/>
      <c r="OUB4" s="80"/>
      <c r="OUC4" s="80"/>
      <c r="OUD4" s="80"/>
      <c r="OUE4" s="80"/>
      <c r="OUF4" s="80"/>
      <c r="OUG4" s="80"/>
      <c r="OUH4" s="80"/>
      <c r="OUI4" s="80"/>
      <c r="OUJ4" s="80"/>
      <c r="OUK4" s="80"/>
      <c r="OUL4" s="80"/>
      <c r="OUM4" s="80"/>
      <c r="OUN4" s="80"/>
      <c r="OUO4" s="80"/>
      <c r="OUP4" s="80"/>
      <c r="OUQ4" s="80"/>
      <c r="OUR4" s="80"/>
      <c r="OUS4" s="80"/>
      <c r="OUT4" s="80"/>
      <c r="OUU4" s="80"/>
      <c r="OUV4" s="80"/>
      <c r="OUW4" s="80"/>
      <c r="OUX4" s="80"/>
      <c r="OUY4" s="80"/>
      <c r="OUZ4" s="80"/>
      <c r="OVA4" s="80"/>
      <c r="OVB4" s="80"/>
      <c r="OVC4" s="80"/>
      <c r="OVD4" s="80"/>
      <c r="OVE4" s="80"/>
      <c r="OVF4" s="80"/>
      <c r="OVG4" s="80"/>
      <c r="OVH4" s="80"/>
      <c r="OVI4" s="80"/>
      <c r="OVJ4" s="80"/>
      <c r="OVK4" s="80"/>
      <c r="OVL4" s="80"/>
      <c r="OVM4" s="80"/>
      <c r="OVN4" s="80"/>
      <c r="OVO4" s="80"/>
      <c r="OVP4" s="80"/>
      <c r="OVQ4" s="80"/>
      <c r="OVR4" s="80"/>
      <c r="OVS4" s="80"/>
      <c r="OVT4" s="80"/>
      <c r="OVU4" s="80"/>
      <c r="OVV4" s="80"/>
      <c r="OVW4" s="80"/>
      <c r="OVX4" s="80"/>
      <c r="OVY4" s="80"/>
      <c r="OVZ4" s="80"/>
      <c r="OWA4" s="80"/>
      <c r="OWB4" s="80"/>
      <c r="OWC4" s="80"/>
      <c r="OWD4" s="80"/>
      <c r="OWE4" s="80"/>
      <c r="OWF4" s="80"/>
      <c r="OWG4" s="80"/>
      <c r="OWH4" s="80"/>
      <c r="OWI4" s="80"/>
      <c r="OWJ4" s="80"/>
      <c r="OWK4" s="80"/>
      <c r="OWL4" s="80"/>
      <c r="OWM4" s="80"/>
      <c r="OWN4" s="80"/>
      <c r="OWO4" s="80"/>
      <c r="OWP4" s="80"/>
      <c r="OWQ4" s="80"/>
      <c r="OWR4" s="80"/>
      <c r="OWS4" s="80"/>
      <c r="OWT4" s="80"/>
      <c r="OWU4" s="80"/>
      <c r="OWV4" s="80"/>
      <c r="OWW4" s="80"/>
      <c r="OWX4" s="80"/>
      <c r="OWY4" s="80"/>
      <c r="OWZ4" s="80"/>
      <c r="OXA4" s="80"/>
      <c r="OXB4" s="80"/>
      <c r="OXC4" s="80"/>
      <c r="OXD4" s="80"/>
      <c r="OXE4" s="80"/>
      <c r="OXF4" s="80"/>
      <c r="OXG4" s="80"/>
      <c r="OXH4" s="80"/>
      <c r="OXI4" s="80"/>
      <c r="OXJ4" s="80"/>
      <c r="OXK4" s="80"/>
      <c r="OXL4" s="80"/>
      <c r="OXM4" s="80"/>
      <c r="OXN4" s="80"/>
      <c r="OXO4" s="80"/>
      <c r="OXP4" s="80"/>
      <c r="OXQ4" s="80"/>
      <c r="OXR4" s="80"/>
      <c r="OXS4" s="80"/>
      <c r="OXT4" s="80"/>
      <c r="OXU4" s="80"/>
      <c r="OXV4" s="80"/>
      <c r="OXW4" s="80"/>
      <c r="OXX4" s="80"/>
      <c r="OXY4" s="80"/>
      <c r="OXZ4" s="80"/>
      <c r="OYA4" s="80"/>
      <c r="OYB4" s="80"/>
      <c r="OYC4" s="80"/>
      <c r="OYD4" s="80"/>
      <c r="OYE4" s="80"/>
      <c r="OYF4" s="80"/>
      <c r="OYG4" s="80"/>
      <c r="OYH4" s="80"/>
      <c r="OYI4" s="80"/>
      <c r="OYJ4" s="80"/>
      <c r="OYK4" s="80"/>
      <c r="OYL4" s="80"/>
      <c r="OYM4" s="80"/>
      <c r="OYN4" s="80"/>
      <c r="OYO4" s="80"/>
      <c r="OYP4" s="80"/>
      <c r="OYQ4" s="80"/>
      <c r="OYR4" s="80"/>
      <c r="OYS4" s="80"/>
      <c r="OYT4" s="80"/>
      <c r="OYU4" s="80"/>
      <c r="OYV4" s="80"/>
      <c r="OYW4" s="80"/>
      <c r="OYX4" s="80"/>
      <c r="OYY4" s="80"/>
      <c r="OYZ4" s="80"/>
      <c r="OZA4" s="80"/>
      <c r="OZB4" s="80"/>
      <c r="OZC4" s="80"/>
      <c r="OZD4" s="80"/>
      <c r="OZE4" s="80"/>
      <c r="OZF4" s="80"/>
      <c r="OZG4" s="80"/>
      <c r="OZH4" s="80"/>
      <c r="OZI4" s="80"/>
      <c r="OZJ4" s="80"/>
      <c r="OZK4" s="80"/>
      <c r="OZL4" s="80"/>
      <c r="OZM4" s="80"/>
      <c r="OZN4" s="80"/>
      <c r="OZO4" s="80"/>
      <c r="OZP4" s="80"/>
      <c r="OZQ4" s="80"/>
      <c r="OZR4" s="80"/>
      <c r="OZS4" s="80"/>
      <c r="OZT4" s="80"/>
      <c r="OZU4" s="80"/>
      <c r="OZV4" s="80"/>
      <c r="OZW4" s="80"/>
      <c r="OZX4" s="80"/>
      <c r="OZY4" s="80"/>
      <c r="OZZ4" s="80"/>
      <c r="PAA4" s="80"/>
      <c r="PAB4" s="80"/>
      <c r="PAC4" s="80"/>
      <c r="PAD4" s="80"/>
      <c r="PAE4" s="80"/>
      <c r="PAF4" s="80"/>
      <c r="PAG4" s="80"/>
      <c r="PAH4" s="80"/>
      <c r="PAI4" s="80"/>
      <c r="PAJ4" s="80"/>
      <c r="PAK4" s="80"/>
      <c r="PAL4" s="80"/>
      <c r="PAM4" s="80"/>
      <c r="PAN4" s="80"/>
      <c r="PAO4" s="80"/>
      <c r="PAP4" s="80"/>
      <c r="PAQ4" s="80"/>
      <c r="PAR4" s="80"/>
      <c r="PAS4" s="80"/>
      <c r="PAT4" s="80"/>
      <c r="PAU4" s="80"/>
      <c r="PAV4" s="80"/>
      <c r="PAW4" s="80"/>
      <c r="PAX4" s="80"/>
      <c r="PAY4" s="80"/>
      <c r="PAZ4" s="80"/>
      <c r="PBA4" s="80"/>
      <c r="PBB4" s="80"/>
      <c r="PBC4" s="80"/>
      <c r="PBD4" s="80"/>
      <c r="PBE4" s="80"/>
      <c r="PBF4" s="80"/>
      <c r="PBG4" s="80"/>
      <c r="PBH4" s="80"/>
      <c r="PBI4" s="80"/>
      <c r="PBJ4" s="80"/>
      <c r="PBK4" s="80"/>
      <c r="PBL4" s="80"/>
      <c r="PBM4" s="80"/>
      <c r="PBN4" s="80"/>
      <c r="PBO4" s="80"/>
      <c r="PBP4" s="80"/>
      <c r="PBQ4" s="80"/>
      <c r="PBR4" s="80"/>
      <c r="PBS4" s="80"/>
      <c r="PBT4" s="80"/>
      <c r="PBU4" s="80"/>
      <c r="PBV4" s="80"/>
      <c r="PBW4" s="80"/>
      <c r="PBX4" s="80"/>
      <c r="PBY4" s="80"/>
      <c r="PBZ4" s="80"/>
      <c r="PCA4" s="80"/>
      <c r="PCB4" s="80"/>
      <c r="PCC4" s="80"/>
      <c r="PCD4" s="80"/>
      <c r="PCE4" s="80"/>
      <c r="PCF4" s="80"/>
      <c r="PCG4" s="80"/>
      <c r="PCH4" s="80"/>
      <c r="PCI4" s="80"/>
      <c r="PCJ4" s="80"/>
      <c r="PCK4" s="80"/>
      <c r="PCL4" s="80"/>
      <c r="PCM4" s="80"/>
      <c r="PCN4" s="80"/>
      <c r="PCO4" s="80"/>
      <c r="PCP4" s="80"/>
      <c r="PCQ4" s="80"/>
      <c r="PCR4" s="80"/>
      <c r="PCS4" s="80"/>
      <c r="PCT4" s="80"/>
      <c r="PCU4" s="80"/>
      <c r="PCV4" s="80"/>
      <c r="PCW4" s="80"/>
      <c r="PCX4" s="80"/>
      <c r="PCY4" s="80"/>
      <c r="PCZ4" s="80"/>
      <c r="PDA4" s="80"/>
      <c r="PDB4" s="80"/>
      <c r="PDC4" s="80"/>
      <c r="PDD4" s="80"/>
      <c r="PDE4" s="80"/>
      <c r="PDF4" s="80"/>
      <c r="PDG4" s="80"/>
      <c r="PDH4" s="80"/>
      <c r="PDI4" s="80"/>
      <c r="PDJ4" s="80"/>
      <c r="PDK4" s="80"/>
      <c r="PDL4" s="80"/>
      <c r="PDM4" s="80"/>
      <c r="PDN4" s="80"/>
      <c r="PDO4" s="80"/>
      <c r="PDP4" s="80"/>
      <c r="PDQ4" s="80"/>
      <c r="PDR4" s="80"/>
      <c r="PDS4" s="80"/>
      <c r="PDT4" s="80"/>
      <c r="PDU4" s="80"/>
      <c r="PDV4" s="80"/>
      <c r="PDW4" s="80"/>
      <c r="PDX4" s="80"/>
      <c r="PDY4" s="80"/>
      <c r="PDZ4" s="80"/>
      <c r="PEA4" s="80"/>
      <c r="PEB4" s="80"/>
      <c r="PEC4" s="80"/>
      <c r="PED4" s="80"/>
      <c r="PEE4" s="80"/>
      <c r="PEF4" s="80"/>
      <c r="PEG4" s="80"/>
      <c r="PEH4" s="80"/>
      <c r="PEI4" s="80"/>
      <c r="PEJ4" s="80"/>
      <c r="PEK4" s="80"/>
      <c r="PEL4" s="80"/>
      <c r="PEM4" s="80"/>
      <c r="PEN4" s="80"/>
      <c r="PEO4" s="80"/>
      <c r="PEP4" s="80"/>
      <c r="PEQ4" s="80"/>
      <c r="PER4" s="80"/>
      <c r="PES4" s="80"/>
      <c r="PET4" s="80"/>
      <c r="PEU4" s="80"/>
      <c r="PEV4" s="80"/>
      <c r="PEW4" s="80"/>
      <c r="PEX4" s="80"/>
      <c r="PEY4" s="80"/>
      <c r="PEZ4" s="80"/>
      <c r="PFA4" s="80"/>
      <c r="PFB4" s="80"/>
      <c r="PFC4" s="80"/>
      <c r="PFD4" s="80"/>
      <c r="PFE4" s="80"/>
      <c r="PFF4" s="80"/>
      <c r="PFG4" s="80"/>
      <c r="PFH4" s="80"/>
      <c r="PFI4" s="80"/>
      <c r="PFJ4" s="80"/>
      <c r="PFK4" s="80"/>
      <c r="PFL4" s="80"/>
      <c r="PFM4" s="80"/>
      <c r="PFN4" s="80"/>
      <c r="PFO4" s="80"/>
      <c r="PFP4" s="80"/>
      <c r="PFQ4" s="80"/>
      <c r="PFR4" s="80"/>
      <c r="PFS4" s="80"/>
      <c r="PFT4" s="80"/>
      <c r="PFU4" s="80"/>
      <c r="PFV4" s="80"/>
      <c r="PFW4" s="80"/>
      <c r="PFX4" s="80"/>
      <c r="PFY4" s="80"/>
      <c r="PFZ4" s="80"/>
      <c r="PGA4" s="80"/>
      <c r="PGB4" s="80"/>
      <c r="PGC4" s="80"/>
      <c r="PGD4" s="80"/>
      <c r="PGE4" s="80"/>
      <c r="PGF4" s="80"/>
      <c r="PGG4" s="80"/>
      <c r="PGH4" s="80"/>
      <c r="PGI4" s="80"/>
      <c r="PGJ4" s="80"/>
      <c r="PGK4" s="80"/>
      <c r="PGL4" s="80"/>
      <c r="PGM4" s="80"/>
      <c r="PGN4" s="80"/>
      <c r="PGO4" s="80"/>
      <c r="PGP4" s="80"/>
      <c r="PGQ4" s="80"/>
      <c r="PGR4" s="80"/>
      <c r="PGS4" s="80"/>
      <c r="PGT4" s="80"/>
      <c r="PGU4" s="80"/>
      <c r="PGV4" s="80"/>
      <c r="PGW4" s="80"/>
      <c r="PGX4" s="80"/>
      <c r="PGY4" s="80"/>
      <c r="PGZ4" s="80"/>
      <c r="PHA4" s="80"/>
      <c r="PHB4" s="80"/>
      <c r="PHC4" s="80"/>
      <c r="PHD4" s="80"/>
      <c r="PHE4" s="80"/>
      <c r="PHF4" s="80"/>
      <c r="PHG4" s="80"/>
      <c r="PHH4" s="80"/>
      <c r="PHI4" s="80"/>
      <c r="PHJ4" s="80"/>
      <c r="PHK4" s="80"/>
      <c r="PHL4" s="80"/>
      <c r="PHM4" s="80"/>
      <c r="PHN4" s="80"/>
      <c r="PHO4" s="80"/>
      <c r="PHP4" s="80"/>
      <c r="PHQ4" s="80"/>
      <c r="PHR4" s="80"/>
      <c r="PHS4" s="80"/>
      <c r="PHT4" s="80"/>
      <c r="PHU4" s="80"/>
      <c r="PHV4" s="80"/>
      <c r="PHW4" s="80"/>
      <c r="PHX4" s="80"/>
      <c r="PHY4" s="80"/>
      <c r="PHZ4" s="80"/>
      <c r="PIA4" s="80"/>
      <c r="PIB4" s="80"/>
      <c r="PIC4" s="80"/>
      <c r="PID4" s="80"/>
      <c r="PIE4" s="80"/>
      <c r="PIF4" s="80"/>
      <c r="PIG4" s="80"/>
      <c r="PIH4" s="80"/>
      <c r="PII4" s="80"/>
      <c r="PIJ4" s="80"/>
      <c r="PIK4" s="80"/>
      <c r="PIL4" s="80"/>
      <c r="PIM4" s="80"/>
      <c r="PIN4" s="80"/>
      <c r="PIO4" s="80"/>
      <c r="PIP4" s="80"/>
      <c r="PIQ4" s="80"/>
      <c r="PIR4" s="80"/>
      <c r="PIS4" s="80"/>
      <c r="PIT4" s="80"/>
      <c r="PIU4" s="80"/>
      <c r="PIV4" s="80"/>
      <c r="PIW4" s="80"/>
      <c r="PIX4" s="80"/>
      <c r="PIY4" s="80"/>
      <c r="PIZ4" s="80"/>
      <c r="PJA4" s="80"/>
      <c r="PJB4" s="80"/>
      <c r="PJC4" s="80"/>
      <c r="PJD4" s="80"/>
      <c r="PJE4" s="80"/>
      <c r="PJF4" s="80"/>
      <c r="PJG4" s="80"/>
      <c r="PJH4" s="80"/>
      <c r="PJI4" s="80"/>
      <c r="PJJ4" s="80"/>
      <c r="PJK4" s="80"/>
      <c r="PJL4" s="80"/>
      <c r="PJM4" s="80"/>
      <c r="PJN4" s="80"/>
      <c r="PJO4" s="80"/>
      <c r="PJP4" s="80"/>
      <c r="PJQ4" s="80"/>
      <c r="PJR4" s="80"/>
      <c r="PJS4" s="80"/>
      <c r="PJT4" s="80"/>
      <c r="PJU4" s="80"/>
      <c r="PJV4" s="80"/>
      <c r="PJW4" s="80"/>
      <c r="PJX4" s="80"/>
      <c r="PJY4" s="80"/>
      <c r="PJZ4" s="80"/>
      <c r="PKA4" s="80"/>
      <c r="PKB4" s="80"/>
      <c r="PKC4" s="80"/>
      <c r="PKD4" s="80"/>
      <c r="PKE4" s="80"/>
      <c r="PKF4" s="80"/>
      <c r="PKG4" s="80"/>
      <c r="PKH4" s="80"/>
      <c r="PKI4" s="80"/>
      <c r="PKJ4" s="80"/>
      <c r="PKK4" s="80"/>
      <c r="PKL4" s="80"/>
      <c r="PKM4" s="80"/>
      <c r="PKN4" s="80"/>
      <c r="PKO4" s="80"/>
      <c r="PKP4" s="80"/>
      <c r="PKQ4" s="80"/>
      <c r="PKR4" s="80"/>
      <c r="PKS4" s="80"/>
      <c r="PKT4" s="80"/>
      <c r="PKU4" s="80"/>
      <c r="PKV4" s="80"/>
      <c r="PKW4" s="80"/>
      <c r="PKX4" s="80"/>
      <c r="PKY4" s="80"/>
      <c r="PKZ4" s="80"/>
      <c r="PLA4" s="80"/>
      <c r="PLB4" s="80"/>
      <c r="PLC4" s="80"/>
      <c r="PLD4" s="80"/>
      <c r="PLE4" s="80"/>
      <c r="PLF4" s="80"/>
      <c r="PLG4" s="80"/>
      <c r="PLH4" s="80"/>
      <c r="PLI4" s="80"/>
      <c r="PLJ4" s="80"/>
      <c r="PLK4" s="80"/>
      <c r="PLL4" s="80"/>
      <c r="PLM4" s="80"/>
      <c r="PLN4" s="80"/>
      <c r="PLO4" s="80"/>
      <c r="PLP4" s="80"/>
      <c r="PLQ4" s="80"/>
      <c r="PLR4" s="80"/>
      <c r="PLS4" s="80"/>
      <c r="PLT4" s="80"/>
      <c r="PLU4" s="80"/>
      <c r="PLV4" s="80"/>
      <c r="PLW4" s="80"/>
      <c r="PLX4" s="80"/>
      <c r="PLY4" s="80"/>
      <c r="PLZ4" s="80"/>
      <c r="PMA4" s="80"/>
      <c r="PMB4" s="80"/>
      <c r="PMC4" s="80"/>
      <c r="PMD4" s="80"/>
      <c r="PME4" s="80"/>
      <c r="PMF4" s="80"/>
      <c r="PMG4" s="80"/>
      <c r="PMH4" s="80"/>
      <c r="PMI4" s="80"/>
      <c r="PMJ4" s="80"/>
      <c r="PMK4" s="80"/>
      <c r="PML4" s="80"/>
      <c r="PMM4" s="80"/>
      <c r="PMN4" s="80"/>
      <c r="PMO4" s="80"/>
      <c r="PMP4" s="80"/>
      <c r="PMQ4" s="80"/>
      <c r="PMR4" s="80"/>
      <c r="PMS4" s="80"/>
      <c r="PMT4" s="80"/>
      <c r="PMU4" s="80"/>
      <c r="PMV4" s="80"/>
      <c r="PMW4" s="80"/>
      <c r="PMX4" s="80"/>
      <c r="PMY4" s="80"/>
      <c r="PMZ4" s="80"/>
      <c r="PNA4" s="80"/>
      <c r="PNB4" s="80"/>
      <c r="PNC4" s="80"/>
      <c r="PND4" s="80"/>
      <c r="PNE4" s="80"/>
      <c r="PNF4" s="80"/>
      <c r="PNG4" s="80"/>
      <c r="PNH4" s="80"/>
      <c r="PNI4" s="80"/>
      <c r="PNJ4" s="80"/>
      <c r="PNK4" s="80"/>
      <c r="PNL4" s="80"/>
      <c r="PNM4" s="80"/>
      <c r="PNN4" s="80"/>
      <c r="PNO4" s="80"/>
      <c r="PNP4" s="80"/>
      <c r="PNQ4" s="80"/>
      <c r="PNR4" s="80"/>
      <c r="PNS4" s="80"/>
      <c r="PNT4" s="80"/>
      <c r="PNU4" s="80"/>
      <c r="PNV4" s="80"/>
      <c r="PNW4" s="80"/>
      <c r="PNX4" s="80"/>
      <c r="PNY4" s="80"/>
      <c r="PNZ4" s="80"/>
      <c r="POA4" s="80"/>
      <c r="POB4" s="80"/>
      <c r="POC4" s="80"/>
      <c r="POD4" s="80"/>
      <c r="POE4" s="80"/>
      <c r="POF4" s="80"/>
      <c r="POG4" s="80"/>
      <c r="POH4" s="80"/>
      <c r="POI4" s="80"/>
      <c r="POJ4" s="80"/>
      <c r="POK4" s="80"/>
      <c r="POL4" s="80"/>
      <c r="POM4" s="80"/>
      <c r="PON4" s="80"/>
      <c r="POO4" s="80"/>
      <c r="POP4" s="80"/>
      <c r="POQ4" s="80"/>
      <c r="POR4" s="80"/>
      <c r="POS4" s="80"/>
      <c r="POT4" s="80"/>
      <c r="POU4" s="80"/>
      <c r="POV4" s="80"/>
      <c r="POW4" s="80"/>
      <c r="POX4" s="80"/>
      <c r="POY4" s="80"/>
      <c r="POZ4" s="80"/>
      <c r="PPA4" s="80"/>
      <c r="PPB4" s="80"/>
      <c r="PPC4" s="80"/>
      <c r="PPD4" s="80"/>
      <c r="PPE4" s="80"/>
      <c r="PPF4" s="80"/>
      <c r="PPG4" s="80"/>
      <c r="PPH4" s="80"/>
      <c r="PPI4" s="80"/>
      <c r="PPJ4" s="80"/>
      <c r="PPK4" s="80"/>
      <c r="PPL4" s="80"/>
      <c r="PPM4" s="80"/>
      <c r="PPN4" s="80"/>
      <c r="PPO4" s="80"/>
      <c r="PPP4" s="80"/>
      <c r="PPQ4" s="80"/>
      <c r="PPR4" s="80"/>
      <c r="PPS4" s="80"/>
      <c r="PPT4" s="80"/>
      <c r="PPU4" s="80"/>
      <c r="PPV4" s="80"/>
      <c r="PPW4" s="80"/>
      <c r="PPX4" s="80"/>
      <c r="PPY4" s="80"/>
      <c r="PPZ4" s="80"/>
      <c r="PQA4" s="80"/>
      <c r="PQB4" s="80"/>
      <c r="PQC4" s="80"/>
      <c r="PQD4" s="80"/>
      <c r="PQE4" s="80"/>
      <c r="PQF4" s="80"/>
      <c r="PQG4" s="80"/>
      <c r="PQH4" s="80"/>
      <c r="PQI4" s="80"/>
      <c r="PQJ4" s="80"/>
      <c r="PQK4" s="80"/>
      <c r="PQL4" s="80"/>
      <c r="PQM4" s="80"/>
      <c r="PQN4" s="80"/>
      <c r="PQO4" s="80"/>
      <c r="PQP4" s="80"/>
      <c r="PQQ4" s="80"/>
      <c r="PQR4" s="80"/>
      <c r="PQS4" s="80"/>
      <c r="PQT4" s="80"/>
      <c r="PQU4" s="80"/>
      <c r="PQV4" s="80"/>
      <c r="PQW4" s="80"/>
      <c r="PQX4" s="80"/>
      <c r="PQY4" s="80"/>
      <c r="PQZ4" s="80"/>
      <c r="PRA4" s="80"/>
      <c r="PRB4" s="80"/>
      <c r="PRC4" s="80"/>
      <c r="PRD4" s="80"/>
      <c r="PRE4" s="80"/>
      <c r="PRF4" s="80"/>
      <c r="PRG4" s="80"/>
      <c r="PRH4" s="80"/>
      <c r="PRI4" s="80"/>
      <c r="PRJ4" s="80"/>
      <c r="PRK4" s="80"/>
      <c r="PRL4" s="80"/>
      <c r="PRM4" s="80"/>
      <c r="PRN4" s="80"/>
      <c r="PRO4" s="80"/>
      <c r="PRP4" s="80"/>
      <c r="PRQ4" s="80"/>
      <c r="PRR4" s="80"/>
      <c r="PRS4" s="80"/>
      <c r="PRT4" s="80"/>
      <c r="PRU4" s="80"/>
      <c r="PRV4" s="80"/>
      <c r="PRW4" s="80"/>
      <c r="PRX4" s="80"/>
      <c r="PRY4" s="80"/>
      <c r="PRZ4" s="80"/>
      <c r="PSA4" s="80"/>
      <c r="PSB4" s="80"/>
      <c r="PSC4" s="80"/>
      <c r="PSD4" s="80"/>
      <c r="PSE4" s="80"/>
      <c r="PSF4" s="80"/>
      <c r="PSG4" s="80"/>
      <c r="PSH4" s="80"/>
      <c r="PSI4" s="80"/>
      <c r="PSJ4" s="80"/>
      <c r="PSK4" s="80"/>
      <c r="PSL4" s="80"/>
      <c r="PSM4" s="80"/>
      <c r="PSN4" s="80"/>
      <c r="PSO4" s="80"/>
      <c r="PSP4" s="80"/>
      <c r="PSQ4" s="80"/>
      <c r="PSR4" s="80"/>
      <c r="PSS4" s="80"/>
      <c r="PST4" s="80"/>
      <c r="PSU4" s="80"/>
      <c r="PSV4" s="80"/>
      <c r="PSW4" s="80"/>
      <c r="PSX4" s="80"/>
      <c r="PSY4" s="80"/>
      <c r="PSZ4" s="80"/>
      <c r="PTA4" s="80"/>
      <c r="PTB4" s="80"/>
      <c r="PTC4" s="80"/>
      <c r="PTD4" s="80"/>
      <c r="PTE4" s="80"/>
      <c r="PTF4" s="80"/>
      <c r="PTG4" s="80"/>
      <c r="PTH4" s="80"/>
      <c r="PTI4" s="80"/>
      <c r="PTJ4" s="80"/>
      <c r="PTK4" s="80"/>
      <c r="PTL4" s="80"/>
      <c r="PTM4" s="80"/>
      <c r="PTN4" s="80"/>
      <c r="PTO4" s="80"/>
      <c r="PTP4" s="80"/>
      <c r="PTQ4" s="80"/>
      <c r="PTR4" s="80"/>
      <c r="PTS4" s="80"/>
      <c r="PTT4" s="80"/>
      <c r="PTU4" s="80"/>
      <c r="PTV4" s="80"/>
      <c r="PTW4" s="80"/>
      <c r="PTX4" s="80"/>
      <c r="PTY4" s="80"/>
      <c r="PTZ4" s="80"/>
      <c r="PUA4" s="80"/>
      <c r="PUB4" s="80"/>
      <c r="PUC4" s="80"/>
      <c r="PUD4" s="80"/>
      <c r="PUE4" s="80"/>
      <c r="PUF4" s="80"/>
      <c r="PUG4" s="80"/>
      <c r="PUH4" s="80"/>
      <c r="PUI4" s="80"/>
      <c r="PUJ4" s="80"/>
      <c r="PUK4" s="80"/>
      <c r="PUL4" s="80"/>
      <c r="PUM4" s="80"/>
      <c r="PUN4" s="80"/>
      <c r="PUO4" s="80"/>
      <c r="PUP4" s="80"/>
      <c r="PUQ4" s="80"/>
      <c r="PUR4" s="80"/>
      <c r="PUS4" s="80"/>
      <c r="PUT4" s="80"/>
      <c r="PUU4" s="80"/>
      <c r="PUV4" s="80"/>
      <c r="PUW4" s="80"/>
      <c r="PUX4" s="80"/>
      <c r="PUY4" s="80"/>
      <c r="PUZ4" s="80"/>
      <c r="PVA4" s="80"/>
      <c r="PVB4" s="80"/>
      <c r="PVC4" s="80"/>
      <c r="PVD4" s="80"/>
      <c r="PVE4" s="80"/>
      <c r="PVF4" s="80"/>
      <c r="PVG4" s="80"/>
      <c r="PVH4" s="80"/>
      <c r="PVI4" s="80"/>
      <c r="PVJ4" s="80"/>
      <c r="PVK4" s="80"/>
      <c r="PVL4" s="80"/>
      <c r="PVM4" s="80"/>
      <c r="PVN4" s="80"/>
      <c r="PVO4" s="80"/>
      <c r="PVP4" s="80"/>
      <c r="PVQ4" s="80"/>
      <c r="PVR4" s="80"/>
      <c r="PVS4" s="80"/>
      <c r="PVT4" s="80"/>
      <c r="PVU4" s="80"/>
      <c r="PVV4" s="80"/>
      <c r="PVW4" s="80"/>
      <c r="PVX4" s="80"/>
      <c r="PVY4" s="80"/>
      <c r="PVZ4" s="80"/>
      <c r="PWA4" s="80"/>
      <c r="PWB4" s="80"/>
      <c r="PWC4" s="80"/>
      <c r="PWD4" s="80"/>
      <c r="PWE4" s="80"/>
      <c r="PWF4" s="80"/>
      <c r="PWG4" s="80"/>
      <c r="PWH4" s="80"/>
      <c r="PWI4" s="80"/>
      <c r="PWJ4" s="80"/>
      <c r="PWK4" s="80"/>
      <c r="PWL4" s="80"/>
      <c r="PWM4" s="80"/>
      <c r="PWN4" s="80"/>
      <c r="PWO4" s="80"/>
      <c r="PWP4" s="80"/>
      <c r="PWQ4" s="80"/>
      <c r="PWR4" s="80"/>
      <c r="PWS4" s="80"/>
      <c r="PWT4" s="80"/>
      <c r="PWU4" s="80"/>
      <c r="PWV4" s="80"/>
      <c r="PWW4" s="80"/>
      <c r="PWX4" s="80"/>
      <c r="PWY4" s="80"/>
      <c r="PWZ4" s="80"/>
      <c r="PXA4" s="80"/>
      <c r="PXB4" s="80"/>
      <c r="PXC4" s="80"/>
      <c r="PXD4" s="80"/>
      <c r="PXE4" s="80"/>
      <c r="PXF4" s="80"/>
      <c r="PXG4" s="80"/>
      <c r="PXH4" s="80"/>
      <c r="PXI4" s="80"/>
      <c r="PXJ4" s="80"/>
      <c r="PXK4" s="80"/>
      <c r="PXL4" s="80"/>
      <c r="PXM4" s="80"/>
      <c r="PXN4" s="80"/>
      <c r="PXO4" s="80"/>
      <c r="PXP4" s="80"/>
      <c r="PXQ4" s="80"/>
      <c r="PXR4" s="80"/>
      <c r="PXS4" s="80"/>
      <c r="PXT4" s="80"/>
      <c r="PXU4" s="80"/>
      <c r="PXV4" s="80"/>
      <c r="PXW4" s="80"/>
      <c r="PXX4" s="80"/>
      <c r="PXY4" s="80"/>
      <c r="PXZ4" s="80"/>
      <c r="PYA4" s="80"/>
      <c r="PYB4" s="80"/>
      <c r="PYC4" s="80"/>
      <c r="PYD4" s="80"/>
      <c r="PYE4" s="80"/>
      <c r="PYF4" s="80"/>
      <c r="PYG4" s="80"/>
      <c r="PYH4" s="80"/>
      <c r="PYI4" s="80"/>
      <c r="PYJ4" s="80"/>
      <c r="PYK4" s="80"/>
      <c r="PYL4" s="80"/>
      <c r="PYM4" s="80"/>
      <c r="PYN4" s="80"/>
      <c r="PYO4" s="80"/>
      <c r="PYP4" s="80"/>
      <c r="PYQ4" s="80"/>
      <c r="PYR4" s="80"/>
      <c r="PYS4" s="80"/>
      <c r="PYT4" s="80"/>
      <c r="PYU4" s="80"/>
      <c r="PYV4" s="80"/>
      <c r="PYW4" s="80"/>
      <c r="PYX4" s="80"/>
      <c r="PYY4" s="80"/>
      <c r="PYZ4" s="80"/>
      <c r="PZA4" s="80"/>
      <c r="PZB4" s="80"/>
      <c r="PZC4" s="80"/>
      <c r="PZD4" s="80"/>
      <c r="PZE4" s="80"/>
      <c r="PZF4" s="80"/>
      <c r="PZG4" s="80"/>
      <c r="PZH4" s="80"/>
      <c r="PZI4" s="80"/>
      <c r="PZJ4" s="80"/>
      <c r="PZK4" s="80"/>
      <c r="PZL4" s="80"/>
      <c r="PZM4" s="80"/>
      <c r="PZN4" s="80"/>
      <c r="PZO4" s="80"/>
      <c r="PZP4" s="80"/>
      <c r="PZQ4" s="80"/>
      <c r="PZR4" s="80"/>
      <c r="PZS4" s="80"/>
      <c r="PZT4" s="80"/>
      <c r="PZU4" s="80"/>
      <c r="PZV4" s="80"/>
      <c r="PZW4" s="80"/>
      <c r="PZX4" s="80"/>
      <c r="PZY4" s="80"/>
      <c r="PZZ4" s="80"/>
      <c r="QAA4" s="80"/>
      <c r="QAB4" s="80"/>
      <c r="QAC4" s="80"/>
      <c r="QAD4" s="80"/>
      <c r="QAE4" s="80"/>
      <c r="QAF4" s="80"/>
      <c r="QAG4" s="80"/>
      <c r="QAH4" s="80"/>
      <c r="QAI4" s="80"/>
      <c r="QAJ4" s="80"/>
      <c r="QAK4" s="80"/>
      <c r="QAL4" s="80"/>
      <c r="QAM4" s="80"/>
      <c r="QAN4" s="80"/>
      <c r="QAO4" s="80"/>
      <c r="QAP4" s="80"/>
      <c r="QAQ4" s="80"/>
      <c r="QAR4" s="80"/>
      <c r="QAS4" s="80"/>
      <c r="QAT4" s="80"/>
      <c r="QAU4" s="80"/>
      <c r="QAV4" s="80"/>
      <c r="QAW4" s="80"/>
      <c r="QAX4" s="80"/>
      <c r="QAY4" s="80"/>
      <c r="QAZ4" s="80"/>
      <c r="QBA4" s="80"/>
      <c r="QBB4" s="80"/>
      <c r="QBC4" s="80"/>
      <c r="QBD4" s="80"/>
      <c r="QBE4" s="80"/>
      <c r="QBF4" s="80"/>
      <c r="QBG4" s="80"/>
      <c r="QBH4" s="80"/>
      <c r="QBI4" s="80"/>
      <c r="QBJ4" s="80"/>
      <c r="QBK4" s="80"/>
      <c r="QBL4" s="80"/>
      <c r="QBM4" s="80"/>
      <c r="QBN4" s="80"/>
      <c r="QBO4" s="80"/>
      <c r="QBP4" s="80"/>
      <c r="QBQ4" s="80"/>
      <c r="QBR4" s="80"/>
      <c r="QBS4" s="80"/>
      <c r="QBT4" s="80"/>
      <c r="QBU4" s="80"/>
      <c r="QBV4" s="80"/>
      <c r="QBW4" s="80"/>
      <c r="QBX4" s="80"/>
      <c r="QBY4" s="80"/>
      <c r="QBZ4" s="80"/>
      <c r="QCA4" s="80"/>
      <c r="QCB4" s="80"/>
      <c r="QCC4" s="80"/>
      <c r="QCD4" s="80"/>
      <c r="QCE4" s="80"/>
      <c r="QCF4" s="80"/>
      <c r="QCG4" s="80"/>
      <c r="QCH4" s="80"/>
      <c r="QCI4" s="80"/>
      <c r="QCJ4" s="80"/>
      <c r="QCK4" s="80"/>
      <c r="QCL4" s="80"/>
      <c r="QCM4" s="80"/>
      <c r="QCN4" s="80"/>
      <c r="QCO4" s="80"/>
      <c r="QCP4" s="80"/>
      <c r="QCQ4" s="80"/>
      <c r="QCR4" s="80"/>
      <c r="QCS4" s="80"/>
      <c r="QCT4" s="80"/>
      <c r="QCU4" s="80"/>
      <c r="QCV4" s="80"/>
      <c r="QCW4" s="80"/>
      <c r="QCX4" s="80"/>
      <c r="QCY4" s="80"/>
      <c r="QCZ4" s="80"/>
      <c r="QDA4" s="80"/>
      <c r="QDB4" s="80"/>
      <c r="QDC4" s="80"/>
      <c r="QDD4" s="80"/>
      <c r="QDE4" s="80"/>
      <c r="QDF4" s="80"/>
      <c r="QDG4" s="80"/>
      <c r="QDH4" s="80"/>
      <c r="QDI4" s="80"/>
      <c r="QDJ4" s="80"/>
      <c r="QDK4" s="80"/>
      <c r="QDL4" s="80"/>
      <c r="QDM4" s="80"/>
      <c r="QDN4" s="80"/>
      <c r="QDO4" s="80"/>
      <c r="QDP4" s="80"/>
      <c r="QDQ4" s="80"/>
      <c r="QDR4" s="80"/>
      <c r="QDS4" s="80"/>
      <c r="QDT4" s="80"/>
      <c r="QDU4" s="80"/>
      <c r="QDV4" s="80"/>
      <c r="QDW4" s="80"/>
      <c r="QDX4" s="80"/>
      <c r="QDY4" s="80"/>
      <c r="QDZ4" s="80"/>
      <c r="QEA4" s="80"/>
      <c r="QEB4" s="80"/>
      <c r="QEC4" s="80"/>
      <c r="QED4" s="80"/>
      <c r="QEE4" s="80"/>
      <c r="QEF4" s="80"/>
      <c r="QEG4" s="80"/>
      <c r="QEH4" s="80"/>
      <c r="QEI4" s="80"/>
      <c r="QEJ4" s="80"/>
      <c r="QEK4" s="80"/>
      <c r="QEL4" s="80"/>
      <c r="QEM4" s="80"/>
      <c r="QEN4" s="80"/>
      <c r="QEO4" s="80"/>
      <c r="QEP4" s="80"/>
      <c r="QEQ4" s="80"/>
      <c r="QER4" s="80"/>
      <c r="QES4" s="80"/>
      <c r="QET4" s="80"/>
      <c r="QEU4" s="80"/>
      <c r="QEV4" s="80"/>
      <c r="QEW4" s="80"/>
      <c r="QEX4" s="80"/>
      <c r="QEY4" s="80"/>
      <c r="QEZ4" s="80"/>
      <c r="QFA4" s="80"/>
      <c r="QFB4" s="80"/>
      <c r="QFC4" s="80"/>
      <c r="QFD4" s="80"/>
      <c r="QFE4" s="80"/>
      <c r="QFF4" s="80"/>
      <c r="QFG4" s="80"/>
      <c r="QFH4" s="80"/>
      <c r="QFI4" s="80"/>
      <c r="QFJ4" s="80"/>
      <c r="QFK4" s="80"/>
      <c r="QFL4" s="80"/>
      <c r="QFM4" s="80"/>
      <c r="QFN4" s="80"/>
      <c r="QFO4" s="80"/>
      <c r="QFP4" s="80"/>
      <c r="QFQ4" s="80"/>
      <c r="QFR4" s="80"/>
      <c r="QFS4" s="80"/>
      <c r="QFT4" s="80"/>
      <c r="QFU4" s="80"/>
      <c r="QFV4" s="80"/>
      <c r="QFW4" s="80"/>
      <c r="QFX4" s="80"/>
      <c r="QFY4" s="80"/>
      <c r="QFZ4" s="80"/>
      <c r="QGA4" s="80"/>
      <c r="QGB4" s="80"/>
      <c r="QGC4" s="80"/>
      <c r="QGD4" s="80"/>
      <c r="QGE4" s="80"/>
      <c r="QGF4" s="80"/>
      <c r="QGG4" s="80"/>
      <c r="QGH4" s="80"/>
      <c r="QGI4" s="80"/>
      <c r="QGJ4" s="80"/>
      <c r="QGK4" s="80"/>
      <c r="QGL4" s="80"/>
      <c r="QGM4" s="80"/>
      <c r="QGN4" s="80"/>
      <c r="QGO4" s="80"/>
      <c r="QGP4" s="80"/>
      <c r="QGQ4" s="80"/>
      <c r="QGR4" s="80"/>
      <c r="QGS4" s="80"/>
      <c r="QGT4" s="80"/>
      <c r="QGU4" s="80"/>
      <c r="QGV4" s="80"/>
      <c r="QGW4" s="80"/>
      <c r="QGX4" s="80"/>
      <c r="QGY4" s="80"/>
      <c r="QGZ4" s="80"/>
      <c r="QHA4" s="80"/>
      <c r="QHB4" s="80"/>
      <c r="QHC4" s="80"/>
      <c r="QHD4" s="80"/>
      <c r="QHE4" s="80"/>
      <c r="QHF4" s="80"/>
      <c r="QHG4" s="80"/>
      <c r="QHH4" s="80"/>
      <c r="QHI4" s="80"/>
      <c r="QHJ4" s="80"/>
      <c r="QHK4" s="80"/>
      <c r="QHL4" s="80"/>
      <c r="QHM4" s="80"/>
      <c r="QHN4" s="80"/>
      <c r="QHO4" s="80"/>
      <c r="QHP4" s="80"/>
      <c r="QHQ4" s="80"/>
      <c r="QHR4" s="80"/>
      <c r="QHS4" s="80"/>
      <c r="QHT4" s="80"/>
      <c r="QHU4" s="80"/>
      <c r="QHV4" s="80"/>
      <c r="QHW4" s="80"/>
      <c r="QHX4" s="80"/>
      <c r="QHY4" s="80"/>
      <c r="QHZ4" s="80"/>
      <c r="QIA4" s="80"/>
      <c r="QIB4" s="80"/>
      <c r="QIC4" s="80"/>
      <c r="QID4" s="80"/>
      <c r="QIE4" s="80"/>
      <c r="QIF4" s="80"/>
      <c r="QIG4" s="80"/>
      <c r="QIH4" s="80"/>
      <c r="QII4" s="80"/>
      <c r="QIJ4" s="80"/>
      <c r="QIK4" s="80"/>
      <c r="QIL4" s="80"/>
      <c r="QIM4" s="80"/>
      <c r="QIN4" s="80"/>
      <c r="QIO4" s="80"/>
      <c r="QIP4" s="80"/>
      <c r="QIQ4" s="80"/>
      <c r="QIR4" s="80"/>
      <c r="QIS4" s="80"/>
      <c r="QIT4" s="80"/>
      <c r="QIU4" s="80"/>
      <c r="QIV4" s="80"/>
      <c r="QIW4" s="80"/>
      <c r="QIX4" s="80"/>
      <c r="QIY4" s="80"/>
      <c r="QIZ4" s="80"/>
      <c r="QJA4" s="80"/>
      <c r="QJB4" s="80"/>
      <c r="QJC4" s="80"/>
      <c r="QJD4" s="80"/>
      <c r="QJE4" s="80"/>
      <c r="QJF4" s="80"/>
      <c r="QJG4" s="80"/>
      <c r="QJH4" s="80"/>
      <c r="QJI4" s="80"/>
      <c r="QJJ4" s="80"/>
      <c r="QJK4" s="80"/>
      <c r="QJL4" s="80"/>
      <c r="QJM4" s="80"/>
      <c r="QJN4" s="80"/>
      <c r="QJO4" s="80"/>
      <c r="QJP4" s="80"/>
      <c r="QJQ4" s="80"/>
      <c r="QJR4" s="80"/>
      <c r="QJS4" s="80"/>
      <c r="QJT4" s="80"/>
      <c r="QJU4" s="80"/>
      <c r="QJV4" s="80"/>
      <c r="QJW4" s="80"/>
      <c r="QJX4" s="80"/>
      <c r="QJY4" s="80"/>
      <c r="QJZ4" s="80"/>
      <c r="QKA4" s="80"/>
      <c r="QKB4" s="80"/>
      <c r="QKC4" s="80"/>
      <c r="QKD4" s="80"/>
      <c r="QKE4" s="80"/>
      <c r="QKF4" s="80"/>
      <c r="QKG4" s="80"/>
      <c r="QKH4" s="80"/>
      <c r="QKI4" s="80"/>
      <c r="QKJ4" s="80"/>
      <c r="QKK4" s="80"/>
      <c r="QKL4" s="80"/>
      <c r="QKM4" s="80"/>
      <c r="QKN4" s="80"/>
      <c r="QKO4" s="80"/>
      <c r="QKP4" s="80"/>
      <c r="QKQ4" s="80"/>
      <c r="QKR4" s="80"/>
      <c r="QKS4" s="80"/>
      <c r="QKT4" s="80"/>
      <c r="QKU4" s="80"/>
      <c r="QKV4" s="80"/>
      <c r="QKW4" s="80"/>
      <c r="QKX4" s="80"/>
      <c r="QKY4" s="80"/>
      <c r="QKZ4" s="80"/>
      <c r="QLA4" s="80"/>
      <c r="QLB4" s="80"/>
      <c r="QLC4" s="80"/>
      <c r="QLD4" s="80"/>
      <c r="QLE4" s="80"/>
      <c r="QLF4" s="80"/>
      <c r="QLG4" s="80"/>
      <c r="QLH4" s="80"/>
      <c r="QLI4" s="80"/>
      <c r="QLJ4" s="80"/>
      <c r="QLK4" s="80"/>
      <c r="QLL4" s="80"/>
      <c r="QLM4" s="80"/>
      <c r="QLN4" s="80"/>
      <c r="QLO4" s="80"/>
      <c r="QLP4" s="80"/>
      <c r="QLQ4" s="80"/>
      <c r="QLR4" s="80"/>
      <c r="QLS4" s="80"/>
      <c r="QLT4" s="80"/>
      <c r="QLU4" s="80"/>
      <c r="QLV4" s="80"/>
      <c r="QLW4" s="80"/>
      <c r="QLX4" s="80"/>
      <c r="QLY4" s="80"/>
      <c r="QLZ4" s="80"/>
      <c r="QMA4" s="80"/>
      <c r="QMB4" s="80"/>
      <c r="QMC4" s="80"/>
      <c r="QMD4" s="80"/>
      <c r="QME4" s="80"/>
      <c r="QMF4" s="80"/>
      <c r="QMG4" s="80"/>
      <c r="QMH4" s="80"/>
      <c r="QMI4" s="80"/>
      <c r="QMJ4" s="80"/>
      <c r="QMK4" s="80"/>
      <c r="QML4" s="80"/>
      <c r="QMM4" s="80"/>
      <c r="QMN4" s="80"/>
      <c r="QMO4" s="80"/>
      <c r="QMP4" s="80"/>
      <c r="QMQ4" s="80"/>
      <c r="QMR4" s="80"/>
      <c r="QMS4" s="80"/>
      <c r="QMT4" s="80"/>
      <c r="QMU4" s="80"/>
      <c r="QMV4" s="80"/>
      <c r="QMW4" s="80"/>
      <c r="QMX4" s="80"/>
      <c r="QMY4" s="80"/>
      <c r="QMZ4" s="80"/>
      <c r="QNA4" s="80"/>
      <c r="QNB4" s="80"/>
      <c r="QNC4" s="80"/>
      <c r="QND4" s="80"/>
      <c r="QNE4" s="80"/>
      <c r="QNF4" s="80"/>
      <c r="QNG4" s="80"/>
      <c r="QNH4" s="80"/>
      <c r="QNI4" s="80"/>
      <c r="QNJ4" s="80"/>
      <c r="QNK4" s="80"/>
      <c r="QNL4" s="80"/>
      <c r="QNM4" s="80"/>
      <c r="QNN4" s="80"/>
      <c r="QNO4" s="80"/>
      <c r="QNP4" s="80"/>
      <c r="QNQ4" s="80"/>
      <c r="QNR4" s="80"/>
      <c r="QNS4" s="80"/>
      <c r="QNT4" s="80"/>
      <c r="QNU4" s="80"/>
      <c r="QNV4" s="80"/>
      <c r="QNW4" s="80"/>
      <c r="QNX4" s="80"/>
      <c r="QNY4" s="80"/>
      <c r="QNZ4" s="80"/>
      <c r="QOA4" s="80"/>
      <c r="QOB4" s="80"/>
      <c r="QOC4" s="80"/>
      <c r="QOD4" s="80"/>
      <c r="QOE4" s="80"/>
      <c r="QOF4" s="80"/>
      <c r="QOG4" s="80"/>
      <c r="QOH4" s="80"/>
      <c r="QOI4" s="80"/>
      <c r="QOJ4" s="80"/>
      <c r="QOK4" s="80"/>
      <c r="QOL4" s="80"/>
      <c r="QOM4" s="80"/>
      <c r="QON4" s="80"/>
      <c r="QOO4" s="80"/>
      <c r="QOP4" s="80"/>
      <c r="QOQ4" s="80"/>
      <c r="QOR4" s="80"/>
      <c r="QOS4" s="80"/>
      <c r="QOT4" s="80"/>
      <c r="QOU4" s="80"/>
      <c r="QOV4" s="80"/>
      <c r="QOW4" s="80"/>
      <c r="QOX4" s="80"/>
      <c r="QOY4" s="80"/>
      <c r="QOZ4" s="80"/>
      <c r="QPA4" s="80"/>
      <c r="QPB4" s="80"/>
      <c r="QPC4" s="80"/>
      <c r="QPD4" s="80"/>
      <c r="QPE4" s="80"/>
      <c r="QPF4" s="80"/>
      <c r="QPG4" s="80"/>
      <c r="QPH4" s="80"/>
      <c r="QPI4" s="80"/>
      <c r="QPJ4" s="80"/>
      <c r="QPK4" s="80"/>
      <c r="QPL4" s="80"/>
      <c r="QPM4" s="80"/>
      <c r="QPN4" s="80"/>
      <c r="QPO4" s="80"/>
      <c r="QPP4" s="80"/>
      <c r="QPQ4" s="80"/>
      <c r="QPR4" s="80"/>
      <c r="QPS4" s="80"/>
      <c r="QPT4" s="80"/>
      <c r="QPU4" s="80"/>
      <c r="QPV4" s="80"/>
      <c r="QPW4" s="80"/>
      <c r="QPX4" s="80"/>
      <c r="QPY4" s="80"/>
      <c r="QPZ4" s="80"/>
      <c r="QQA4" s="80"/>
      <c r="QQB4" s="80"/>
      <c r="QQC4" s="80"/>
      <c r="QQD4" s="80"/>
      <c r="QQE4" s="80"/>
      <c r="QQF4" s="80"/>
      <c r="QQG4" s="80"/>
      <c r="QQH4" s="80"/>
      <c r="QQI4" s="80"/>
      <c r="QQJ4" s="80"/>
      <c r="QQK4" s="80"/>
      <c r="QQL4" s="80"/>
      <c r="QQM4" s="80"/>
      <c r="QQN4" s="80"/>
      <c r="QQO4" s="80"/>
      <c r="QQP4" s="80"/>
      <c r="QQQ4" s="80"/>
      <c r="QQR4" s="80"/>
      <c r="QQS4" s="80"/>
      <c r="QQT4" s="80"/>
      <c r="QQU4" s="80"/>
      <c r="QQV4" s="80"/>
      <c r="QQW4" s="80"/>
      <c r="QQX4" s="80"/>
      <c r="QQY4" s="80"/>
      <c r="QQZ4" s="80"/>
      <c r="QRA4" s="80"/>
      <c r="QRB4" s="80"/>
      <c r="QRC4" s="80"/>
      <c r="QRD4" s="80"/>
      <c r="QRE4" s="80"/>
      <c r="QRF4" s="80"/>
      <c r="QRG4" s="80"/>
      <c r="QRH4" s="80"/>
      <c r="QRI4" s="80"/>
      <c r="QRJ4" s="80"/>
      <c r="QRK4" s="80"/>
      <c r="QRL4" s="80"/>
      <c r="QRM4" s="80"/>
      <c r="QRN4" s="80"/>
      <c r="QRO4" s="80"/>
      <c r="QRP4" s="80"/>
      <c r="QRQ4" s="80"/>
      <c r="QRR4" s="80"/>
      <c r="QRS4" s="80"/>
      <c r="QRT4" s="80"/>
      <c r="QRU4" s="80"/>
      <c r="QRV4" s="80"/>
      <c r="QRW4" s="80"/>
      <c r="QRX4" s="80"/>
      <c r="QRY4" s="80"/>
      <c r="QRZ4" s="80"/>
      <c r="QSA4" s="80"/>
      <c r="QSB4" s="80"/>
      <c r="QSC4" s="80"/>
      <c r="QSD4" s="80"/>
      <c r="QSE4" s="80"/>
      <c r="QSF4" s="80"/>
      <c r="QSG4" s="80"/>
      <c r="QSH4" s="80"/>
      <c r="QSI4" s="80"/>
      <c r="QSJ4" s="80"/>
      <c r="QSK4" s="80"/>
      <c r="QSL4" s="80"/>
      <c r="QSM4" s="80"/>
      <c r="QSN4" s="80"/>
      <c r="QSO4" s="80"/>
      <c r="QSP4" s="80"/>
      <c r="QSQ4" s="80"/>
      <c r="QSR4" s="80"/>
      <c r="QSS4" s="80"/>
      <c r="QST4" s="80"/>
      <c r="QSU4" s="80"/>
      <c r="QSV4" s="80"/>
      <c r="QSW4" s="80"/>
      <c r="QSX4" s="80"/>
      <c r="QSY4" s="80"/>
      <c r="QSZ4" s="80"/>
      <c r="QTA4" s="80"/>
      <c r="QTB4" s="80"/>
      <c r="QTC4" s="80"/>
      <c r="QTD4" s="80"/>
      <c r="QTE4" s="80"/>
      <c r="QTF4" s="80"/>
      <c r="QTG4" s="80"/>
      <c r="QTH4" s="80"/>
      <c r="QTI4" s="80"/>
      <c r="QTJ4" s="80"/>
      <c r="QTK4" s="80"/>
      <c r="QTL4" s="80"/>
      <c r="QTM4" s="80"/>
      <c r="QTN4" s="80"/>
      <c r="QTO4" s="80"/>
      <c r="QTP4" s="80"/>
      <c r="QTQ4" s="80"/>
      <c r="QTR4" s="80"/>
      <c r="QTS4" s="80"/>
      <c r="QTT4" s="80"/>
      <c r="QTU4" s="80"/>
      <c r="QTV4" s="80"/>
      <c r="QTW4" s="80"/>
      <c r="QTX4" s="80"/>
      <c r="QTY4" s="80"/>
      <c r="QTZ4" s="80"/>
      <c r="QUA4" s="80"/>
      <c r="QUB4" s="80"/>
      <c r="QUC4" s="80"/>
      <c r="QUD4" s="80"/>
      <c r="QUE4" s="80"/>
      <c r="QUF4" s="80"/>
      <c r="QUG4" s="80"/>
      <c r="QUH4" s="80"/>
      <c r="QUI4" s="80"/>
      <c r="QUJ4" s="80"/>
      <c r="QUK4" s="80"/>
      <c r="QUL4" s="80"/>
      <c r="QUM4" s="80"/>
      <c r="QUN4" s="80"/>
      <c r="QUO4" s="80"/>
      <c r="QUP4" s="80"/>
      <c r="QUQ4" s="80"/>
      <c r="QUR4" s="80"/>
      <c r="QUS4" s="80"/>
      <c r="QUT4" s="80"/>
      <c r="QUU4" s="80"/>
      <c r="QUV4" s="80"/>
      <c r="QUW4" s="80"/>
      <c r="QUX4" s="80"/>
      <c r="QUY4" s="80"/>
      <c r="QUZ4" s="80"/>
      <c r="QVA4" s="80"/>
      <c r="QVB4" s="80"/>
      <c r="QVC4" s="80"/>
      <c r="QVD4" s="80"/>
      <c r="QVE4" s="80"/>
      <c r="QVF4" s="80"/>
      <c r="QVG4" s="80"/>
      <c r="QVH4" s="80"/>
      <c r="QVI4" s="80"/>
      <c r="QVJ4" s="80"/>
      <c r="QVK4" s="80"/>
      <c r="QVL4" s="80"/>
      <c r="QVM4" s="80"/>
      <c r="QVN4" s="80"/>
      <c r="QVO4" s="80"/>
      <c r="QVP4" s="80"/>
      <c r="QVQ4" s="80"/>
      <c r="QVR4" s="80"/>
      <c r="QVS4" s="80"/>
      <c r="QVT4" s="80"/>
      <c r="QVU4" s="80"/>
      <c r="QVV4" s="80"/>
      <c r="QVW4" s="80"/>
      <c r="QVX4" s="80"/>
      <c r="QVY4" s="80"/>
      <c r="QVZ4" s="80"/>
      <c r="QWA4" s="80"/>
      <c r="QWB4" s="80"/>
      <c r="QWC4" s="80"/>
      <c r="QWD4" s="80"/>
      <c r="QWE4" s="80"/>
      <c r="QWF4" s="80"/>
      <c r="QWG4" s="80"/>
      <c r="QWH4" s="80"/>
      <c r="QWI4" s="80"/>
      <c r="QWJ4" s="80"/>
      <c r="QWK4" s="80"/>
      <c r="QWL4" s="80"/>
      <c r="QWM4" s="80"/>
      <c r="QWN4" s="80"/>
      <c r="QWO4" s="80"/>
      <c r="QWP4" s="80"/>
      <c r="QWQ4" s="80"/>
      <c r="QWR4" s="80"/>
      <c r="QWS4" s="80"/>
      <c r="QWT4" s="80"/>
      <c r="QWU4" s="80"/>
      <c r="QWV4" s="80"/>
      <c r="QWW4" s="80"/>
      <c r="QWX4" s="80"/>
      <c r="QWY4" s="80"/>
      <c r="QWZ4" s="80"/>
      <c r="QXA4" s="80"/>
      <c r="QXB4" s="80"/>
      <c r="QXC4" s="80"/>
      <c r="QXD4" s="80"/>
      <c r="QXE4" s="80"/>
      <c r="QXF4" s="80"/>
      <c r="QXG4" s="80"/>
      <c r="QXH4" s="80"/>
      <c r="QXI4" s="80"/>
      <c r="QXJ4" s="80"/>
      <c r="QXK4" s="80"/>
      <c r="QXL4" s="80"/>
      <c r="QXM4" s="80"/>
      <c r="QXN4" s="80"/>
      <c r="QXO4" s="80"/>
      <c r="QXP4" s="80"/>
      <c r="QXQ4" s="80"/>
      <c r="QXR4" s="80"/>
      <c r="QXS4" s="80"/>
      <c r="QXT4" s="80"/>
      <c r="QXU4" s="80"/>
      <c r="QXV4" s="80"/>
      <c r="QXW4" s="80"/>
      <c r="QXX4" s="80"/>
      <c r="QXY4" s="80"/>
      <c r="QXZ4" s="80"/>
      <c r="QYA4" s="80"/>
      <c r="QYB4" s="80"/>
      <c r="QYC4" s="80"/>
      <c r="QYD4" s="80"/>
      <c r="QYE4" s="80"/>
      <c r="QYF4" s="80"/>
      <c r="QYG4" s="80"/>
      <c r="QYH4" s="80"/>
      <c r="QYI4" s="80"/>
      <c r="QYJ4" s="80"/>
      <c r="QYK4" s="80"/>
      <c r="QYL4" s="80"/>
      <c r="QYM4" s="80"/>
      <c r="QYN4" s="80"/>
      <c r="QYO4" s="80"/>
      <c r="QYP4" s="80"/>
      <c r="QYQ4" s="80"/>
      <c r="QYR4" s="80"/>
      <c r="QYS4" s="80"/>
      <c r="QYT4" s="80"/>
      <c r="QYU4" s="80"/>
      <c r="QYV4" s="80"/>
      <c r="QYW4" s="80"/>
      <c r="QYX4" s="80"/>
      <c r="QYY4" s="80"/>
      <c r="QYZ4" s="80"/>
      <c r="QZA4" s="80"/>
      <c r="QZB4" s="80"/>
      <c r="QZC4" s="80"/>
      <c r="QZD4" s="80"/>
      <c r="QZE4" s="80"/>
      <c r="QZF4" s="80"/>
      <c r="QZG4" s="80"/>
      <c r="QZH4" s="80"/>
      <c r="QZI4" s="80"/>
      <c r="QZJ4" s="80"/>
      <c r="QZK4" s="80"/>
      <c r="QZL4" s="80"/>
      <c r="QZM4" s="80"/>
      <c r="QZN4" s="80"/>
      <c r="QZO4" s="80"/>
      <c r="QZP4" s="80"/>
      <c r="QZQ4" s="80"/>
      <c r="QZR4" s="80"/>
      <c r="QZS4" s="80"/>
      <c r="QZT4" s="80"/>
      <c r="QZU4" s="80"/>
      <c r="QZV4" s="80"/>
      <c r="QZW4" s="80"/>
      <c r="QZX4" s="80"/>
      <c r="QZY4" s="80"/>
      <c r="QZZ4" s="80"/>
      <c r="RAA4" s="80"/>
      <c r="RAB4" s="80"/>
      <c r="RAC4" s="80"/>
      <c r="RAD4" s="80"/>
      <c r="RAE4" s="80"/>
      <c r="RAF4" s="80"/>
      <c r="RAG4" s="80"/>
      <c r="RAH4" s="80"/>
      <c r="RAI4" s="80"/>
      <c r="RAJ4" s="80"/>
      <c r="RAK4" s="80"/>
      <c r="RAL4" s="80"/>
      <c r="RAM4" s="80"/>
      <c r="RAN4" s="80"/>
      <c r="RAO4" s="80"/>
      <c r="RAP4" s="80"/>
      <c r="RAQ4" s="80"/>
      <c r="RAR4" s="80"/>
      <c r="RAS4" s="80"/>
      <c r="RAT4" s="80"/>
      <c r="RAU4" s="80"/>
      <c r="RAV4" s="80"/>
      <c r="RAW4" s="80"/>
      <c r="RAX4" s="80"/>
      <c r="RAY4" s="80"/>
      <c r="RAZ4" s="80"/>
      <c r="RBA4" s="80"/>
      <c r="RBB4" s="80"/>
      <c r="RBC4" s="80"/>
      <c r="RBD4" s="80"/>
      <c r="RBE4" s="80"/>
      <c r="RBF4" s="80"/>
      <c r="RBG4" s="80"/>
      <c r="RBH4" s="80"/>
      <c r="RBI4" s="80"/>
      <c r="RBJ4" s="80"/>
      <c r="RBK4" s="80"/>
      <c r="RBL4" s="80"/>
      <c r="RBM4" s="80"/>
      <c r="RBN4" s="80"/>
      <c r="RBO4" s="80"/>
      <c r="RBP4" s="80"/>
      <c r="RBQ4" s="80"/>
      <c r="RBR4" s="80"/>
      <c r="RBS4" s="80"/>
      <c r="RBT4" s="80"/>
      <c r="RBU4" s="80"/>
      <c r="RBV4" s="80"/>
      <c r="RBW4" s="80"/>
      <c r="RBX4" s="80"/>
      <c r="RBY4" s="80"/>
      <c r="RBZ4" s="80"/>
      <c r="RCA4" s="80"/>
      <c r="RCB4" s="80"/>
      <c r="RCC4" s="80"/>
      <c r="RCD4" s="80"/>
      <c r="RCE4" s="80"/>
      <c r="RCF4" s="80"/>
      <c r="RCG4" s="80"/>
      <c r="RCH4" s="80"/>
      <c r="RCI4" s="80"/>
      <c r="RCJ4" s="80"/>
      <c r="RCK4" s="80"/>
      <c r="RCL4" s="80"/>
      <c r="RCM4" s="80"/>
      <c r="RCN4" s="80"/>
      <c r="RCO4" s="80"/>
      <c r="RCP4" s="80"/>
      <c r="RCQ4" s="80"/>
      <c r="RCR4" s="80"/>
      <c r="RCS4" s="80"/>
      <c r="RCT4" s="80"/>
      <c r="RCU4" s="80"/>
      <c r="RCV4" s="80"/>
      <c r="RCW4" s="80"/>
      <c r="RCX4" s="80"/>
      <c r="RCY4" s="80"/>
      <c r="RCZ4" s="80"/>
      <c r="RDA4" s="80"/>
      <c r="RDB4" s="80"/>
      <c r="RDC4" s="80"/>
      <c r="RDD4" s="80"/>
      <c r="RDE4" s="80"/>
      <c r="RDF4" s="80"/>
      <c r="RDG4" s="80"/>
      <c r="RDH4" s="80"/>
      <c r="RDI4" s="80"/>
      <c r="RDJ4" s="80"/>
      <c r="RDK4" s="80"/>
      <c r="RDL4" s="80"/>
      <c r="RDM4" s="80"/>
      <c r="RDN4" s="80"/>
      <c r="RDO4" s="80"/>
      <c r="RDP4" s="80"/>
      <c r="RDQ4" s="80"/>
      <c r="RDR4" s="80"/>
      <c r="RDS4" s="80"/>
      <c r="RDT4" s="80"/>
      <c r="RDU4" s="80"/>
      <c r="RDV4" s="80"/>
      <c r="RDW4" s="80"/>
      <c r="RDX4" s="80"/>
      <c r="RDY4" s="80"/>
      <c r="RDZ4" s="80"/>
      <c r="REA4" s="80"/>
      <c r="REB4" s="80"/>
      <c r="REC4" s="80"/>
      <c r="RED4" s="80"/>
      <c r="REE4" s="80"/>
      <c r="REF4" s="80"/>
      <c r="REG4" s="80"/>
      <c r="REH4" s="80"/>
      <c r="REI4" s="80"/>
      <c r="REJ4" s="80"/>
      <c r="REK4" s="80"/>
      <c r="REL4" s="80"/>
      <c r="REM4" s="80"/>
      <c r="REN4" s="80"/>
      <c r="REO4" s="80"/>
      <c r="REP4" s="80"/>
      <c r="REQ4" s="80"/>
      <c r="RER4" s="80"/>
      <c r="RES4" s="80"/>
      <c r="RET4" s="80"/>
      <c r="REU4" s="80"/>
      <c r="REV4" s="80"/>
      <c r="REW4" s="80"/>
      <c r="REX4" s="80"/>
      <c r="REY4" s="80"/>
      <c r="REZ4" s="80"/>
      <c r="RFA4" s="80"/>
      <c r="RFB4" s="80"/>
      <c r="RFC4" s="80"/>
      <c r="RFD4" s="80"/>
      <c r="RFE4" s="80"/>
      <c r="RFF4" s="80"/>
      <c r="RFG4" s="80"/>
      <c r="RFH4" s="80"/>
      <c r="RFI4" s="80"/>
      <c r="RFJ4" s="80"/>
      <c r="RFK4" s="80"/>
      <c r="RFL4" s="80"/>
      <c r="RFM4" s="80"/>
      <c r="RFN4" s="80"/>
      <c r="RFO4" s="80"/>
      <c r="RFP4" s="80"/>
      <c r="RFQ4" s="80"/>
      <c r="RFR4" s="80"/>
      <c r="RFS4" s="80"/>
      <c r="RFT4" s="80"/>
      <c r="RFU4" s="80"/>
      <c r="RFV4" s="80"/>
      <c r="RFW4" s="80"/>
      <c r="RFX4" s="80"/>
      <c r="RFY4" s="80"/>
      <c r="RFZ4" s="80"/>
      <c r="RGA4" s="80"/>
      <c r="RGB4" s="80"/>
      <c r="RGC4" s="80"/>
      <c r="RGD4" s="80"/>
      <c r="RGE4" s="80"/>
      <c r="RGF4" s="80"/>
      <c r="RGG4" s="80"/>
      <c r="RGH4" s="80"/>
      <c r="RGI4" s="80"/>
      <c r="RGJ4" s="80"/>
      <c r="RGK4" s="80"/>
      <c r="RGL4" s="80"/>
      <c r="RGM4" s="80"/>
      <c r="RGN4" s="80"/>
      <c r="RGO4" s="80"/>
      <c r="RGP4" s="80"/>
      <c r="RGQ4" s="80"/>
      <c r="RGR4" s="80"/>
      <c r="RGS4" s="80"/>
      <c r="RGT4" s="80"/>
      <c r="RGU4" s="80"/>
      <c r="RGV4" s="80"/>
      <c r="RGW4" s="80"/>
      <c r="RGX4" s="80"/>
      <c r="RGY4" s="80"/>
      <c r="RGZ4" s="80"/>
      <c r="RHA4" s="80"/>
      <c r="RHB4" s="80"/>
      <c r="RHC4" s="80"/>
      <c r="RHD4" s="80"/>
      <c r="RHE4" s="80"/>
      <c r="RHF4" s="80"/>
      <c r="RHG4" s="80"/>
      <c r="RHH4" s="80"/>
      <c r="RHI4" s="80"/>
      <c r="RHJ4" s="80"/>
      <c r="RHK4" s="80"/>
      <c r="RHL4" s="80"/>
      <c r="RHM4" s="80"/>
      <c r="RHN4" s="80"/>
      <c r="RHO4" s="80"/>
      <c r="RHP4" s="80"/>
      <c r="RHQ4" s="80"/>
      <c r="RHR4" s="80"/>
      <c r="RHS4" s="80"/>
      <c r="RHT4" s="80"/>
      <c r="RHU4" s="80"/>
      <c r="RHV4" s="80"/>
      <c r="RHW4" s="80"/>
      <c r="RHX4" s="80"/>
      <c r="RHY4" s="80"/>
      <c r="RHZ4" s="80"/>
      <c r="RIA4" s="80"/>
      <c r="RIB4" s="80"/>
      <c r="RIC4" s="80"/>
      <c r="RID4" s="80"/>
      <c r="RIE4" s="80"/>
      <c r="RIF4" s="80"/>
      <c r="RIG4" s="80"/>
      <c r="RIH4" s="80"/>
      <c r="RII4" s="80"/>
      <c r="RIJ4" s="80"/>
      <c r="RIK4" s="80"/>
      <c r="RIL4" s="80"/>
      <c r="RIM4" s="80"/>
      <c r="RIN4" s="80"/>
      <c r="RIO4" s="80"/>
      <c r="RIP4" s="80"/>
      <c r="RIQ4" s="80"/>
      <c r="RIR4" s="80"/>
      <c r="RIS4" s="80"/>
      <c r="RIT4" s="80"/>
      <c r="RIU4" s="80"/>
      <c r="RIV4" s="80"/>
      <c r="RIW4" s="80"/>
      <c r="RIX4" s="80"/>
      <c r="RIY4" s="80"/>
      <c r="RIZ4" s="80"/>
      <c r="RJA4" s="80"/>
      <c r="RJB4" s="80"/>
      <c r="RJC4" s="80"/>
      <c r="RJD4" s="80"/>
      <c r="RJE4" s="80"/>
      <c r="RJF4" s="80"/>
      <c r="RJG4" s="80"/>
      <c r="RJH4" s="80"/>
      <c r="RJI4" s="80"/>
      <c r="RJJ4" s="80"/>
      <c r="RJK4" s="80"/>
      <c r="RJL4" s="80"/>
      <c r="RJM4" s="80"/>
      <c r="RJN4" s="80"/>
      <c r="RJO4" s="80"/>
      <c r="RJP4" s="80"/>
      <c r="RJQ4" s="80"/>
      <c r="RJR4" s="80"/>
      <c r="RJS4" s="80"/>
      <c r="RJT4" s="80"/>
      <c r="RJU4" s="80"/>
      <c r="RJV4" s="80"/>
      <c r="RJW4" s="80"/>
      <c r="RJX4" s="80"/>
      <c r="RJY4" s="80"/>
      <c r="RJZ4" s="80"/>
      <c r="RKA4" s="80"/>
      <c r="RKB4" s="80"/>
      <c r="RKC4" s="80"/>
      <c r="RKD4" s="80"/>
      <c r="RKE4" s="80"/>
      <c r="RKF4" s="80"/>
      <c r="RKG4" s="80"/>
      <c r="RKH4" s="80"/>
      <c r="RKI4" s="80"/>
      <c r="RKJ4" s="80"/>
      <c r="RKK4" s="80"/>
      <c r="RKL4" s="80"/>
      <c r="RKM4" s="80"/>
      <c r="RKN4" s="80"/>
      <c r="RKO4" s="80"/>
      <c r="RKP4" s="80"/>
      <c r="RKQ4" s="80"/>
      <c r="RKR4" s="80"/>
      <c r="RKS4" s="80"/>
      <c r="RKT4" s="80"/>
      <c r="RKU4" s="80"/>
      <c r="RKV4" s="80"/>
      <c r="RKW4" s="80"/>
      <c r="RKX4" s="80"/>
      <c r="RKY4" s="80"/>
      <c r="RKZ4" s="80"/>
      <c r="RLA4" s="80"/>
      <c r="RLB4" s="80"/>
      <c r="RLC4" s="80"/>
      <c r="RLD4" s="80"/>
      <c r="RLE4" s="80"/>
      <c r="RLF4" s="80"/>
      <c r="RLG4" s="80"/>
      <c r="RLH4" s="80"/>
      <c r="RLI4" s="80"/>
      <c r="RLJ4" s="80"/>
      <c r="RLK4" s="80"/>
      <c r="RLL4" s="80"/>
      <c r="RLM4" s="80"/>
      <c r="RLN4" s="80"/>
      <c r="RLO4" s="80"/>
      <c r="RLP4" s="80"/>
      <c r="RLQ4" s="80"/>
      <c r="RLR4" s="80"/>
      <c r="RLS4" s="80"/>
      <c r="RLT4" s="80"/>
      <c r="RLU4" s="80"/>
      <c r="RLV4" s="80"/>
      <c r="RLW4" s="80"/>
      <c r="RLX4" s="80"/>
      <c r="RLY4" s="80"/>
      <c r="RLZ4" s="80"/>
      <c r="RMA4" s="80"/>
      <c r="RMB4" s="80"/>
      <c r="RMC4" s="80"/>
      <c r="RMD4" s="80"/>
      <c r="RME4" s="80"/>
      <c r="RMF4" s="80"/>
      <c r="RMG4" s="80"/>
      <c r="RMH4" s="80"/>
      <c r="RMI4" s="80"/>
      <c r="RMJ4" s="80"/>
      <c r="RMK4" s="80"/>
      <c r="RML4" s="80"/>
      <c r="RMM4" s="80"/>
      <c r="RMN4" s="80"/>
      <c r="RMO4" s="80"/>
      <c r="RMP4" s="80"/>
      <c r="RMQ4" s="80"/>
      <c r="RMR4" s="80"/>
      <c r="RMS4" s="80"/>
      <c r="RMT4" s="80"/>
      <c r="RMU4" s="80"/>
      <c r="RMV4" s="80"/>
      <c r="RMW4" s="80"/>
      <c r="RMX4" s="80"/>
      <c r="RMY4" s="80"/>
      <c r="RMZ4" s="80"/>
      <c r="RNA4" s="80"/>
      <c r="RNB4" s="80"/>
      <c r="RNC4" s="80"/>
      <c r="RND4" s="80"/>
      <c r="RNE4" s="80"/>
      <c r="RNF4" s="80"/>
      <c r="RNG4" s="80"/>
      <c r="RNH4" s="80"/>
      <c r="RNI4" s="80"/>
      <c r="RNJ4" s="80"/>
      <c r="RNK4" s="80"/>
      <c r="RNL4" s="80"/>
      <c r="RNM4" s="80"/>
      <c r="RNN4" s="80"/>
      <c r="RNO4" s="80"/>
      <c r="RNP4" s="80"/>
      <c r="RNQ4" s="80"/>
      <c r="RNR4" s="80"/>
      <c r="RNS4" s="80"/>
      <c r="RNT4" s="80"/>
      <c r="RNU4" s="80"/>
      <c r="RNV4" s="80"/>
      <c r="RNW4" s="80"/>
      <c r="RNX4" s="80"/>
      <c r="RNY4" s="80"/>
      <c r="RNZ4" s="80"/>
      <c r="ROA4" s="80"/>
      <c r="ROB4" s="80"/>
      <c r="ROC4" s="80"/>
      <c r="ROD4" s="80"/>
      <c r="ROE4" s="80"/>
      <c r="ROF4" s="80"/>
      <c r="ROG4" s="80"/>
      <c r="ROH4" s="80"/>
      <c r="ROI4" s="80"/>
      <c r="ROJ4" s="80"/>
      <c r="ROK4" s="80"/>
      <c r="ROL4" s="80"/>
      <c r="ROM4" s="80"/>
      <c r="RON4" s="80"/>
      <c r="ROO4" s="80"/>
      <c r="ROP4" s="80"/>
      <c r="ROQ4" s="80"/>
      <c r="ROR4" s="80"/>
      <c r="ROS4" s="80"/>
      <c r="ROT4" s="80"/>
      <c r="ROU4" s="80"/>
      <c r="ROV4" s="80"/>
      <c r="ROW4" s="80"/>
      <c r="ROX4" s="80"/>
      <c r="ROY4" s="80"/>
      <c r="ROZ4" s="80"/>
      <c r="RPA4" s="80"/>
      <c r="RPB4" s="80"/>
      <c r="RPC4" s="80"/>
      <c r="RPD4" s="80"/>
      <c r="RPE4" s="80"/>
      <c r="RPF4" s="80"/>
      <c r="RPG4" s="80"/>
      <c r="RPH4" s="80"/>
      <c r="RPI4" s="80"/>
      <c r="RPJ4" s="80"/>
      <c r="RPK4" s="80"/>
      <c r="RPL4" s="80"/>
      <c r="RPM4" s="80"/>
      <c r="RPN4" s="80"/>
      <c r="RPO4" s="80"/>
      <c r="RPP4" s="80"/>
      <c r="RPQ4" s="80"/>
      <c r="RPR4" s="80"/>
      <c r="RPS4" s="80"/>
      <c r="RPT4" s="80"/>
      <c r="RPU4" s="80"/>
      <c r="RPV4" s="80"/>
      <c r="RPW4" s="80"/>
      <c r="RPX4" s="80"/>
      <c r="RPY4" s="80"/>
      <c r="RPZ4" s="80"/>
      <c r="RQA4" s="80"/>
      <c r="RQB4" s="80"/>
      <c r="RQC4" s="80"/>
      <c r="RQD4" s="80"/>
      <c r="RQE4" s="80"/>
      <c r="RQF4" s="80"/>
      <c r="RQG4" s="80"/>
      <c r="RQH4" s="80"/>
      <c r="RQI4" s="80"/>
      <c r="RQJ4" s="80"/>
      <c r="RQK4" s="80"/>
      <c r="RQL4" s="80"/>
      <c r="RQM4" s="80"/>
      <c r="RQN4" s="80"/>
      <c r="RQO4" s="80"/>
      <c r="RQP4" s="80"/>
      <c r="RQQ4" s="80"/>
      <c r="RQR4" s="80"/>
      <c r="RQS4" s="80"/>
      <c r="RQT4" s="80"/>
      <c r="RQU4" s="80"/>
      <c r="RQV4" s="80"/>
      <c r="RQW4" s="80"/>
      <c r="RQX4" s="80"/>
      <c r="RQY4" s="80"/>
      <c r="RQZ4" s="80"/>
      <c r="RRA4" s="80"/>
      <c r="RRB4" s="80"/>
      <c r="RRC4" s="80"/>
      <c r="RRD4" s="80"/>
      <c r="RRE4" s="80"/>
      <c r="RRF4" s="80"/>
      <c r="RRG4" s="80"/>
      <c r="RRH4" s="80"/>
      <c r="RRI4" s="80"/>
      <c r="RRJ4" s="80"/>
      <c r="RRK4" s="80"/>
      <c r="RRL4" s="80"/>
      <c r="RRM4" s="80"/>
      <c r="RRN4" s="80"/>
      <c r="RRO4" s="80"/>
      <c r="RRP4" s="80"/>
      <c r="RRQ4" s="80"/>
      <c r="RRR4" s="80"/>
      <c r="RRS4" s="80"/>
      <c r="RRT4" s="80"/>
      <c r="RRU4" s="80"/>
      <c r="RRV4" s="80"/>
      <c r="RRW4" s="80"/>
      <c r="RRX4" s="80"/>
      <c r="RRY4" s="80"/>
      <c r="RRZ4" s="80"/>
      <c r="RSA4" s="80"/>
      <c r="RSB4" s="80"/>
      <c r="RSC4" s="80"/>
      <c r="RSD4" s="80"/>
      <c r="RSE4" s="80"/>
      <c r="RSF4" s="80"/>
      <c r="RSG4" s="80"/>
      <c r="RSH4" s="80"/>
      <c r="RSI4" s="80"/>
      <c r="RSJ4" s="80"/>
      <c r="RSK4" s="80"/>
      <c r="RSL4" s="80"/>
      <c r="RSM4" s="80"/>
      <c r="RSN4" s="80"/>
      <c r="RSO4" s="80"/>
      <c r="RSP4" s="80"/>
      <c r="RSQ4" s="80"/>
      <c r="RSR4" s="80"/>
      <c r="RSS4" s="80"/>
      <c r="RST4" s="80"/>
      <c r="RSU4" s="80"/>
      <c r="RSV4" s="80"/>
      <c r="RSW4" s="80"/>
      <c r="RSX4" s="80"/>
      <c r="RSY4" s="80"/>
      <c r="RSZ4" s="80"/>
      <c r="RTA4" s="80"/>
      <c r="RTB4" s="80"/>
      <c r="RTC4" s="80"/>
      <c r="RTD4" s="80"/>
      <c r="RTE4" s="80"/>
      <c r="RTF4" s="80"/>
      <c r="RTG4" s="80"/>
      <c r="RTH4" s="80"/>
      <c r="RTI4" s="80"/>
      <c r="RTJ4" s="80"/>
      <c r="RTK4" s="80"/>
      <c r="RTL4" s="80"/>
      <c r="RTM4" s="80"/>
      <c r="RTN4" s="80"/>
      <c r="RTO4" s="80"/>
      <c r="RTP4" s="80"/>
      <c r="RTQ4" s="80"/>
      <c r="RTR4" s="80"/>
      <c r="RTS4" s="80"/>
      <c r="RTT4" s="80"/>
      <c r="RTU4" s="80"/>
      <c r="RTV4" s="80"/>
      <c r="RTW4" s="80"/>
      <c r="RTX4" s="80"/>
      <c r="RTY4" s="80"/>
      <c r="RTZ4" s="80"/>
      <c r="RUA4" s="80"/>
      <c r="RUB4" s="80"/>
      <c r="RUC4" s="80"/>
      <c r="RUD4" s="80"/>
      <c r="RUE4" s="80"/>
      <c r="RUF4" s="80"/>
      <c r="RUG4" s="80"/>
      <c r="RUH4" s="80"/>
      <c r="RUI4" s="80"/>
      <c r="RUJ4" s="80"/>
      <c r="RUK4" s="80"/>
      <c r="RUL4" s="80"/>
      <c r="RUM4" s="80"/>
      <c r="RUN4" s="80"/>
      <c r="RUO4" s="80"/>
      <c r="RUP4" s="80"/>
      <c r="RUQ4" s="80"/>
      <c r="RUR4" s="80"/>
      <c r="RUS4" s="80"/>
      <c r="RUT4" s="80"/>
      <c r="RUU4" s="80"/>
      <c r="RUV4" s="80"/>
      <c r="RUW4" s="80"/>
      <c r="RUX4" s="80"/>
      <c r="RUY4" s="80"/>
      <c r="RUZ4" s="80"/>
      <c r="RVA4" s="80"/>
      <c r="RVB4" s="80"/>
      <c r="RVC4" s="80"/>
      <c r="RVD4" s="80"/>
      <c r="RVE4" s="80"/>
      <c r="RVF4" s="80"/>
      <c r="RVG4" s="80"/>
      <c r="RVH4" s="80"/>
      <c r="RVI4" s="80"/>
      <c r="RVJ4" s="80"/>
      <c r="RVK4" s="80"/>
      <c r="RVL4" s="80"/>
      <c r="RVM4" s="80"/>
      <c r="RVN4" s="80"/>
      <c r="RVO4" s="80"/>
      <c r="RVP4" s="80"/>
      <c r="RVQ4" s="80"/>
      <c r="RVR4" s="80"/>
      <c r="RVS4" s="80"/>
      <c r="RVT4" s="80"/>
      <c r="RVU4" s="80"/>
      <c r="RVV4" s="80"/>
      <c r="RVW4" s="80"/>
      <c r="RVX4" s="80"/>
      <c r="RVY4" s="80"/>
      <c r="RVZ4" s="80"/>
      <c r="RWA4" s="80"/>
      <c r="RWB4" s="80"/>
      <c r="RWC4" s="80"/>
      <c r="RWD4" s="80"/>
      <c r="RWE4" s="80"/>
      <c r="RWF4" s="80"/>
      <c r="RWG4" s="80"/>
      <c r="RWH4" s="80"/>
      <c r="RWI4" s="80"/>
      <c r="RWJ4" s="80"/>
      <c r="RWK4" s="80"/>
      <c r="RWL4" s="80"/>
      <c r="RWM4" s="80"/>
      <c r="RWN4" s="80"/>
      <c r="RWO4" s="80"/>
      <c r="RWP4" s="80"/>
      <c r="RWQ4" s="80"/>
      <c r="RWR4" s="80"/>
      <c r="RWS4" s="80"/>
      <c r="RWT4" s="80"/>
      <c r="RWU4" s="80"/>
      <c r="RWV4" s="80"/>
      <c r="RWW4" s="80"/>
      <c r="RWX4" s="80"/>
      <c r="RWY4" s="80"/>
      <c r="RWZ4" s="80"/>
      <c r="RXA4" s="80"/>
      <c r="RXB4" s="80"/>
      <c r="RXC4" s="80"/>
      <c r="RXD4" s="80"/>
      <c r="RXE4" s="80"/>
      <c r="RXF4" s="80"/>
      <c r="RXG4" s="80"/>
      <c r="RXH4" s="80"/>
      <c r="RXI4" s="80"/>
      <c r="RXJ4" s="80"/>
      <c r="RXK4" s="80"/>
      <c r="RXL4" s="80"/>
      <c r="RXM4" s="80"/>
      <c r="RXN4" s="80"/>
      <c r="RXO4" s="80"/>
      <c r="RXP4" s="80"/>
      <c r="RXQ4" s="80"/>
      <c r="RXR4" s="80"/>
      <c r="RXS4" s="80"/>
      <c r="RXT4" s="80"/>
      <c r="RXU4" s="80"/>
      <c r="RXV4" s="80"/>
      <c r="RXW4" s="80"/>
      <c r="RXX4" s="80"/>
      <c r="RXY4" s="80"/>
      <c r="RXZ4" s="80"/>
      <c r="RYA4" s="80"/>
      <c r="RYB4" s="80"/>
      <c r="RYC4" s="80"/>
      <c r="RYD4" s="80"/>
      <c r="RYE4" s="80"/>
      <c r="RYF4" s="80"/>
      <c r="RYG4" s="80"/>
      <c r="RYH4" s="80"/>
      <c r="RYI4" s="80"/>
      <c r="RYJ4" s="80"/>
      <c r="RYK4" s="80"/>
      <c r="RYL4" s="80"/>
      <c r="RYM4" s="80"/>
      <c r="RYN4" s="80"/>
      <c r="RYO4" s="80"/>
      <c r="RYP4" s="80"/>
      <c r="RYQ4" s="80"/>
      <c r="RYR4" s="80"/>
      <c r="RYS4" s="80"/>
      <c r="RYT4" s="80"/>
      <c r="RYU4" s="80"/>
      <c r="RYV4" s="80"/>
      <c r="RYW4" s="80"/>
      <c r="RYX4" s="80"/>
      <c r="RYY4" s="80"/>
      <c r="RYZ4" s="80"/>
      <c r="RZA4" s="80"/>
      <c r="RZB4" s="80"/>
      <c r="RZC4" s="80"/>
      <c r="RZD4" s="80"/>
      <c r="RZE4" s="80"/>
      <c r="RZF4" s="80"/>
      <c r="RZG4" s="80"/>
      <c r="RZH4" s="80"/>
      <c r="RZI4" s="80"/>
      <c r="RZJ4" s="80"/>
      <c r="RZK4" s="80"/>
      <c r="RZL4" s="80"/>
      <c r="RZM4" s="80"/>
      <c r="RZN4" s="80"/>
      <c r="RZO4" s="80"/>
      <c r="RZP4" s="80"/>
      <c r="RZQ4" s="80"/>
      <c r="RZR4" s="80"/>
      <c r="RZS4" s="80"/>
      <c r="RZT4" s="80"/>
      <c r="RZU4" s="80"/>
      <c r="RZV4" s="80"/>
      <c r="RZW4" s="80"/>
      <c r="RZX4" s="80"/>
      <c r="RZY4" s="80"/>
      <c r="RZZ4" s="80"/>
      <c r="SAA4" s="80"/>
      <c r="SAB4" s="80"/>
      <c r="SAC4" s="80"/>
      <c r="SAD4" s="80"/>
      <c r="SAE4" s="80"/>
      <c r="SAF4" s="80"/>
      <c r="SAG4" s="80"/>
      <c r="SAH4" s="80"/>
      <c r="SAI4" s="80"/>
      <c r="SAJ4" s="80"/>
      <c r="SAK4" s="80"/>
      <c r="SAL4" s="80"/>
      <c r="SAM4" s="80"/>
      <c r="SAN4" s="80"/>
      <c r="SAO4" s="80"/>
      <c r="SAP4" s="80"/>
      <c r="SAQ4" s="80"/>
      <c r="SAR4" s="80"/>
      <c r="SAS4" s="80"/>
      <c r="SAT4" s="80"/>
      <c r="SAU4" s="80"/>
      <c r="SAV4" s="80"/>
      <c r="SAW4" s="80"/>
      <c r="SAX4" s="80"/>
      <c r="SAY4" s="80"/>
      <c r="SAZ4" s="80"/>
      <c r="SBA4" s="80"/>
      <c r="SBB4" s="80"/>
      <c r="SBC4" s="80"/>
      <c r="SBD4" s="80"/>
      <c r="SBE4" s="80"/>
      <c r="SBF4" s="80"/>
      <c r="SBG4" s="80"/>
      <c r="SBH4" s="80"/>
      <c r="SBI4" s="80"/>
      <c r="SBJ4" s="80"/>
      <c r="SBK4" s="80"/>
      <c r="SBL4" s="80"/>
      <c r="SBM4" s="80"/>
      <c r="SBN4" s="80"/>
      <c r="SBO4" s="80"/>
      <c r="SBP4" s="80"/>
      <c r="SBQ4" s="80"/>
      <c r="SBR4" s="80"/>
      <c r="SBS4" s="80"/>
      <c r="SBT4" s="80"/>
      <c r="SBU4" s="80"/>
      <c r="SBV4" s="80"/>
      <c r="SBW4" s="80"/>
      <c r="SBX4" s="80"/>
      <c r="SBY4" s="80"/>
      <c r="SBZ4" s="80"/>
      <c r="SCA4" s="80"/>
      <c r="SCB4" s="80"/>
      <c r="SCC4" s="80"/>
      <c r="SCD4" s="80"/>
      <c r="SCE4" s="80"/>
      <c r="SCF4" s="80"/>
      <c r="SCG4" s="80"/>
      <c r="SCH4" s="80"/>
      <c r="SCI4" s="80"/>
      <c r="SCJ4" s="80"/>
      <c r="SCK4" s="80"/>
      <c r="SCL4" s="80"/>
      <c r="SCM4" s="80"/>
      <c r="SCN4" s="80"/>
      <c r="SCO4" s="80"/>
      <c r="SCP4" s="80"/>
      <c r="SCQ4" s="80"/>
      <c r="SCR4" s="80"/>
      <c r="SCS4" s="80"/>
      <c r="SCT4" s="80"/>
      <c r="SCU4" s="80"/>
      <c r="SCV4" s="80"/>
      <c r="SCW4" s="80"/>
      <c r="SCX4" s="80"/>
      <c r="SCY4" s="80"/>
      <c r="SCZ4" s="80"/>
      <c r="SDA4" s="80"/>
      <c r="SDB4" s="80"/>
      <c r="SDC4" s="80"/>
      <c r="SDD4" s="80"/>
      <c r="SDE4" s="80"/>
      <c r="SDF4" s="80"/>
      <c r="SDG4" s="80"/>
      <c r="SDH4" s="80"/>
      <c r="SDI4" s="80"/>
      <c r="SDJ4" s="80"/>
      <c r="SDK4" s="80"/>
      <c r="SDL4" s="80"/>
      <c r="SDM4" s="80"/>
      <c r="SDN4" s="80"/>
      <c r="SDO4" s="80"/>
      <c r="SDP4" s="80"/>
      <c r="SDQ4" s="80"/>
      <c r="SDR4" s="80"/>
      <c r="SDS4" s="80"/>
      <c r="SDT4" s="80"/>
      <c r="SDU4" s="80"/>
      <c r="SDV4" s="80"/>
      <c r="SDW4" s="80"/>
      <c r="SDX4" s="80"/>
      <c r="SDY4" s="80"/>
      <c r="SDZ4" s="80"/>
      <c r="SEA4" s="80"/>
      <c r="SEB4" s="80"/>
      <c r="SEC4" s="80"/>
      <c r="SED4" s="80"/>
      <c r="SEE4" s="80"/>
      <c r="SEF4" s="80"/>
      <c r="SEG4" s="80"/>
      <c r="SEH4" s="80"/>
      <c r="SEI4" s="80"/>
      <c r="SEJ4" s="80"/>
      <c r="SEK4" s="80"/>
      <c r="SEL4" s="80"/>
      <c r="SEM4" s="80"/>
      <c r="SEN4" s="80"/>
      <c r="SEO4" s="80"/>
      <c r="SEP4" s="80"/>
      <c r="SEQ4" s="80"/>
      <c r="SER4" s="80"/>
      <c r="SES4" s="80"/>
      <c r="SET4" s="80"/>
      <c r="SEU4" s="80"/>
      <c r="SEV4" s="80"/>
      <c r="SEW4" s="80"/>
      <c r="SEX4" s="80"/>
      <c r="SEY4" s="80"/>
      <c r="SEZ4" s="80"/>
      <c r="SFA4" s="80"/>
      <c r="SFB4" s="80"/>
      <c r="SFC4" s="80"/>
      <c r="SFD4" s="80"/>
      <c r="SFE4" s="80"/>
      <c r="SFF4" s="80"/>
      <c r="SFG4" s="80"/>
      <c r="SFH4" s="80"/>
      <c r="SFI4" s="80"/>
      <c r="SFJ4" s="80"/>
      <c r="SFK4" s="80"/>
      <c r="SFL4" s="80"/>
      <c r="SFM4" s="80"/>
      <c r="SFN4" s="80"/>
      <c r="SFO4" s="80"/>
      <c r="SFP4" s="80"/>
      <c r="SFQ4" s="80"/>
      <c r="SFR4" s="80"/>
      <c r="SFS4" s="80"/>
      <c r="SFT4" s="80"/>
      <c r="SFU4" s="80"/>
      <c r="SFV4" s="80"/>
      <c r="SFW4" s="80"/>
      <c r="SFX4" s="80"/>
      <c r="SFY4" s="80"/>
      <c r="SFZ4" s="80"/>
      <c r="SGA4" s="80"/>
      <c r="SGB4" s="80"/>
      <c r="SGC4" s="80"/>
      <c r="SGD4" s="80"/>
      <c r="SGE4" s="80"/>
      <c r="SGF4" s="80"/>
      <c r="SGG4" s="80"/>
      <c r="SGH4" s="80"/>
      <c r="SGI4" s="80"/>
      <c r="SGJ4" s="80"/>
      <c r="SGK4" s="80"/>
      <c r="SGL4" s="80"/>
      <c r="SGM4" s="80"/>
      <c r="SGN4" s="80"/>
      <c r="SGO4" s="80"/>
      <c r="SGP4" s="80"/>
      <c r="SGQ4" s="80"/>
      <c r="SGR4" s="80"/>
      <c r="SGS4" s="80"/>
      <c r="SGT4" s="80"/>
      <c r="SGU4" s="80"/>
      <c r="SGV4" s="80"/>
      <c r="SGW4" s="80"/>
      <c r="SGX4" s="80"/>
      <c r="SGY4" s="80"/>
      <c r="SGZ4" s="80"/>
      <c r="SHA4" s="80"/>
      <c r="SHB4" s="80"/>
      <c r="SHC4" s="80"/>
      <c r="SHD4" s="80"/>
      <c r="SHE4" s="80"/>
      <c r="SHF4" s="80"/>
      <c r="SHG4" s="80"/>
      <c r="SHH4" s="80"/>
      <c r="SHI4" s="80"/>
      <c r="SHJ4" s="80"/>
      <c r="SHK4" s="80"/>
      <c r="SHL4" s="80"/>
      <c r="SHM4" s="80"/>
      <c r="SHN4" s="80"/>
      <c r="SHO4" s="80"/>
      <c r="SHP4" s="80"/>
      <c r="SHQ4" s="80"/>
      <c r="SHR4" s="80"/>
      <c r="SHS4" s="80"/>
      <c r="SHT4" s="80"/>
      <c r="SHU4" s="80"/>
      <c r="SHV4" s="80"/>
      <c r="SHW4" s="80"/>
      <c r="SHX4" s="80"/>
      <c r="SHY4" s="80"/>
      <c r="SHZ4" s="80"/>
      <c r="SIA4" s="80"/>
      <c r="SIB4" s="80"/>
      <c r="SIC4" s="80"/>
      <c r="SID4" s="80"/>
      <c r="SIE4" s="80"/>
      <c r="SIF4" s="80"/>
      <c r="SIG4" s="80"/>
      <c r="SIH4" s="80"/>
      <c r="SII4" s="80"/>
      <c r="SIJ4" s="80"/>
      <c r="SIK4" s="80"/>
      <c r="SIL4" s="80"/>
      <c r="SIM4" s="80"/>
      <c r="SIN4" s="80"/>
      <c r="SIO4" s="80"/>
      <c r="SIP4" s="80"/>
      <c r="SIQ4" s="80"/>
      <c r="SIR4" s="80"/>
      <c r="SIS4" s="80"/>
      <c r="SIT4" s="80"/>
      <c r="SIU4" s="80"/>
      <c r="SIV4" s="80"/>
      <c r="SIW4" s="80"/>
      <c r="SIX4" s="80"/>
      <c r="SIY4" s="80"/>
      <c r="SIZ4" s="80"/>
      <c r="SJA4" s="80"/>
      <c r="SJB4" s="80"/>
      <c r="SJC4" s="80"/>
      <c r="SJD4" s="80"/>
      <c r="SJE4" s="80"/>
      <c r="SJF4" s="80"/>
      <c r="SJG4" s="80"/>
      <c r="SJH4" s="80"/>
      <c r="SJI4" s="80"/>
      <c r="SJJ4" s="80"/>
      <c r="SJK4" s="80"/>
      <c r="SJL4" s="80"/>
      <c r="SJM4" s="80"/>
      <c r="SJN4" s="80"/>
      <c r="SJO4" s="80"/>
      <c r="SJP4" s="80"/>
      <c r="SJQ4" s="80"/>
      <c r="SJR4" s="80"/>
      <c r="SJS4" s="80"/>
      <c r="SJT4" s="80"/>
      <c r="SJU4" s="80"/>
      <c r="SJV4" s="80"/>
      <c r="SJW4" s="80"/>
      <c r="SJX4" s="80"/>
      <c r="SJY4" s="80"/>
      <c r="SJZ4" s="80"/>
      <c r="SKA4" s="80"/>
      <c r="SKB4" s="80"/>
      <c r="SKC4" s="80"/>
      <c r="SKD4" s="80"/>
      <c r="SKE4" s="80"/>
      <c r="SKF4" s="80"/>
      <c r="SKG4" s="80"/>
      <c r="SKH4" s="80"/>
      <c r="SKI4" s="80"/>
      <c r="SKJ4" s="80"/>
      <c r="SKK4" s="80"/>
      <c r="SKL4" s="80"/>
      <c r="SKM4" s="80"/>
      <c r="SKN4" s="80"/>
      <c r="SKO4" s="80"/>
      <c r="SKP4" s="80"/>
      <c r="SKQ4" s="80"/>
      <c r="SKR4" s="80"/>
      <c r="SKS4" s="80"/>
      <c r="SKT4" s="80"/>
      <c r="SKU4" s="80"/>
      <c r="SKV4" s="80"/>
      <c r="SKW4" s="80"/>
      <c r="SKX4" s="80"/>
      <c r="SKY4" s="80"/>
      <c r="SKZ4" s="80"/>
      <c r="SLA4" s="80"/>
      <c r="SLB4" s="80"/>
      <c r="SLC4" s="80"/>
      <c r="SLD4" s="80"/>
      <c r="SLE4" s="80"/>
      <c r="SLF4" s="80"/>
      <c r="SLG4" s="80"/>
      <c r="SLH4" s="80"/>
      <c r="SLI4" s="80"/>
      <c r="SLJ4" s="80"/>
      <c r="SLK4" s="80"/>
      <c r="SLL4" s="80"/>
      <c r="SLM4" s="80"/>
      <c r="SLN4" s="80"/>
      <c r="SLO4" s="80"/>
      <c r="SLP4" s="80"/>
      <c r="SLQ4" s="80"/>
      <c r="SLR4" s="80"/>
      <c r="SLS4" s="80"/>
      <c r="SLT4" s="80"/>
      <c r="SLU4" s="80"/>
      <c r="SLV4" s="80"/>
      <c r="SLW4" s="80"/>
      <c r="SLX4" s="80"/>
      <c r="SLY4" s="80"/>
      <c r="SLZ4" s="80"/>
      <c r="SMA4" s="80"/>
      <c r="SMB4" s="80"/>
      <c r="SMC4" s="80"/>
      <c r="SMD4" s="80"/>
      <c r="SME4" s="80"/>
      <c r="SMF4" s="80"/>
      <c r="SMG4" s="80"/>
      <c r="SMH4" s="80"/>
      <c r="SMI4" s="80"/>
      <c r="SMJ4" s="80"/>
      <c r="SMK4" s="80"/>
      <c r="SML4" s="80"/>
      <c r="SMM4" s="80"/>
      <c r="SMN4" s="80"/>
      <c r="SMO4" s="80"/>
      <c r="SMP4" s="80"/>
      <c r="SMQ4" s="80"/>
      <c r="SMR4" s="80"/>
      <c r="SMS4" s="80"/>
      <c r="SMT4" s="80"/>
      <c r="SMU4" s="80"/>
      <c r="SMV4" s="80"/>
      <c r="SMW4" s="80"/>
      <c r="SMX4" s="80"/>
      <c r="SMY4" s="80"/>
      <c r="SMZ4" s="80"/>
      <c r="SNA4" s="80"/>
      <c r="SNB4" s="80"/>
      <c r="SNC4" s="80"/>
      <c r="SND4" s="80"/>
      <c r="SNE4" s="80"/>
      <c r="SNF4" s="80"/>
      <c r="SNG4" s="80"/>
      <c r="SNH4" s="80"/>
      <c r="SNI4" s="80"/>
      <c r="SNJ4" s="80"/>
      <c r="SNK4" s="80"/>
      <c r="SNL4" s="80"/>
      <c r="SNM4" s="80"/>
      <c r="SNN4" s="80"/>
      <c r="SNO4" s="80"/>
      <c r="SNP4" s="80"/>
      <c r="SNQ4" s="80"/>
      <c r="SNR4" s="80"/>
      <c r="SNS4" s="80"/>
      <c r="SNT4" s="80"/>
      <c r="SNU4" s="80"/>
      <c r="SNV4" s="80"/>
      <c r="SNW4" s="80"/>
      <c r="SNX4" s="80"/>
      <c r="SNY4" s="80"/>
      <c r="SNZ4" s="80"/>
      <c r="SOA4" s="80"/>
      <c r="SOB4" s="80"/>
      <c r="SOC4" s="80"/>
      <c r="SOD4" s="80"/>
      <c r="SOE4" s="80"/>
      <c r="SOF4" s="80"/>
      <c r="SOG4" s="80"/>
      <c r="SOH4" s="80"/>
      <c r="SOI4" s="80"/>
      <c r="SOJ4" s="80"/>
      <c r="SOK4" s="80"/>
      <c r="SOL4" s="80"/>
      <c r="SOM4" s="80"/>
      <c r="SON4" s="80"/>
      <c r="SOO4" s="80"/>
      <c r="SOP4" s="80"/>
      <c r="SOQ4" s="80"/>
      <c r="SOR4" s="80"/>
      <c r="SOS4" s="80"/>
      <c r="SOT4" s="80"/>
      <c r="SOU4" s="80"/>
      <c r="SOV4" s="80"/>
      <c r="SOW4" s="80"/>
      <c r="SOX4" s="80"/>
      <c r="SOY4" s="80"/>
      <c r="SOZ4" s="80"/>
      <c r="SPA4" s="80"/>
      <c r="SPB4" s="80"/>
      <c r="SPC4" s="80"/>
      <c r="SPD4" s="80"/>
      <c r="SPE4" s="80"/>
      <c r="SPF4" s="80"/>
      <c r="SPG4" s="80"/>
      <c r="SPH4" s="80"/>
      <c r="SPI4" s="80"/>
      <c r="SPJ4" s="80"/>
      <c r="SPK4" s="80"/>
      <c r="SPL4" s="80"/>
      <c r="SPM4" s="80"/>
      <c r="SPN4" s="80"/>
      <c r="SPO4" s="80"/>
      <c r="SPP4" s="80"/>
      <c r="SPQ4" s="80"/>
      <c r="SPR4" s="80"/>
      <c r="SPS4" s="80"/>
      <c r="SPT4" s="80"/>
      <c r="SPU4" s="80"/>
      <c r="SPV4" s="80"/>
      <c r="SPW4" s="80"/>
      <c r="SPX4" s="80"/>
      <c r="SPY4" s="80"/>
      <c r="SPZ4" s="80"/>
      <c r="SQA4" s="80"/>
      <c r="SQB4" s="80"/>
      <c r="SQC4" s="80"/>
      <c r="SQD4" s="80"/>
      <c r="SQE4" s="80"/>
      <c r="SQF4" s="80"/>
      <c r="SQG4" s="80"/>
      <c r="SQH4" s="80"/>
      <c r="SQI4" s="80"/>
      <c r="SQJ4" s="80"/>
      <c r="SQK4" s="80"/>
      <c r="SQL4" s="80"/>
      <c r="SQM4" s="80"/>
      <c r="SQN4" s="80"/>
      <c r="SQO4" s="80"/>
      <c r="SQP4" s="80"/>
      <c r="SQQ4" s="80"/>
      <c r="SQR4" s="80"/>
      <c r="SQS4" s="80"/>
      <c r="SQT4" s="80"/>
      <c r="SQU4" s="80"/>
      <c r="SQV4" s="80"/>
      <c r="SQW4" s="80"/>
      <c r="SQX4" s="80"/>
      <c r="SQY4" s="80"/>
      <c r="SQZ4" s="80"/>
      <c r="SRA4" s="80"/>
      <c r="SRB4" s="80"/>
      <c r="SRC4" s="80"/>
      <c r="SRD4" s="80"/>
      <c r="SRE4" s="80"/>
      <c r="SRF4" s="80"/>
      <c r="SRG4" s="80"/>
      <c r="SRH4" s="80"/>
      <c r="SRI4" s="80"/>
      <c r="SRJ4" s="80"/>
      <c r="SRK4" s="80"/>
      <c r="SRL4" s="80"/>
      <c r="SRM4" s="80"/>
      <c r="SRN4" s="80"/>
      <c r="SRO4" s="80"/>
      <c r="SRP4" s="80"/>
      <c r="SRQ4" s="80"/>
      <c r="SRR4" s="80"/>
      <c r="SRS4" s="80"/>
      <c r="SRT4" s="80"/>
      <c r="SRU4" s="80"/>
      <c r="SRV4" s="80"/>
      <c r="SRW4" s="80"/>
      <c r="SRX4" s="80"/>
      <c r="SRY4" s="80"/>
      <c r="SRZ4" s="80"/>
      <c r="SSA4" s="80"/>
      <c r="SSB4" s="80"/>
      <c r="SSC4" s="80"/>
      <c r="SSD4" s="80"/>
      <c r="SSE4" s="80"/>
      <c r="SSF4" s="80"/>
      <c r="SSG4" s="80"/>
      <c r="SSH4" s="80"/>
      <c r="SSI4" s="80"/>
      <c r="SSJ4" s="80"/>
      <c r="SSK4" s="80"/>
      <c r="SSL4" s="80"/>
      <c r="SSM4" s="80"/>
      <c r="SSN4" s="80"/>
      <c r="SSO4" s="80"/>
      <c r="SSP4" s="80"/>
      <c r="SSQ4" s="80"/>
      <c r="SSR4" s="80"/>
      <c r="SSS4" s="80"/>
      <c r="SST4" s="80"/>
      <c r="SSU4" s="80"/>
      <c r="SSV4" s="80"/>
      <c r="SSW4" s="80"/>
      <c r="SSX4" s="80"/>
      <c r="SSY4" s="80"/>
      <c r="SSZ4" s="80"/>
      <c r="STA4" s="80"/>
      <c r="STB4" s="80"/>
      <c r="STC4" s="80"/>
      <c r="STD4" s="80"/>
      <c r="STE4" s="80"/>
      <c r="STF4" s="80"/>
      <c r="STG4" s="80"/>
      <c r="STH4" s="80"/>
      <c r="STI4" s="80"/>
      <c r="STJ4" s="80"/>
      <c r="STK4" s="80"/>
      <c r="STL4" s="80"/>
      <c r="STM4" s="80"/>
      <c r="STN4" s="80"/>
      <c r="STO4" s="80"/>
      <c r="STP4" s="80"/>
      <c r="STQ4" s="80"/>
      <c r="STR4" s="80"/>
      <c r="STS4" s="80"/>
      <c r="STT4" s="80"/>
      <c r="STU4" s="80"/>
      <c r="STV4" s="80"/>
      <c r="STW4" s="80"/>
      <c r="STX4" s="80"/>
      <c r="STY4" s="80"/>
      <c r="STZ4" s="80"/>
      <c r="SUA4" s="80"/>
      <c r="SUB4" s="80"/>
      <c r="SUC4" s="80"/>
      <c r="SUD4" s="80"/>
      <c r="SUE4" s="80"/>
      <c r="SUF4" s="80"/>
      <c r="SUG4" s="80"/>
      <c r="SUH4" s="80"/>
      <c r="SUI4" s="80"/>
      <c r="SUJ4" s="80"/>
      <c r="SUK4" s="80"/>
      <c r="SUL4" s="80"/>
      <c r="SUM4" s="80"/>
      <c r="SUN4" s="80"/>
      <c r="SUO4" s="80"/>
      <c r="SUP4" s="80"/>
      <c r="SUQ4" s="80"/>
      <c r="SUR4" s="80"/>
      <c r="SUS4" s="80"/>
      <c r="SUT4" s="80"/>
      <c r="SUU4" s="80"/>
      <c r="SUV4" s="80"/>
      <c r="SUW4" s="80"/>
      <c r="SUX4" s="80"/>
      <c r="SUY4" s="80"/>
      <c r="SUZ4" s="80"/>
      <c r="SVA4" s="80"/>
      <c r="SVB4" s="80"/>
      <c r="SVC4" s="80"/>
      <c r="SVD4" s="80"/>
      <c r="SVE4" s="80"/>
      <c r="SVF4" s="80"/>
      <c r="SVG4" s="80"/>
      <c r="SVH4" s="80"/>
      <c r="SVI4" s="80"/>
      <c r="SVJ4" s="80"/>
      <c r="SVK4" s="80"/>
      <c r="SVL4" s="80"/>
      <c r="SVM4" s="80"/>
      <c r="SVN4" s="80"/>
      <c r="SVO4" s="80"/>
      <c r="SVP4" s="80"/>
      <c r="SVQ4" s="80"/>
      <c r="SVR4" s="80"/>
      <c r="SVS4" s="80"/>
      <c r="SVT4" s="80"/>
      <c r="SVU4" s="80"/>
      <c r="SVV4" s="80"/>
      <c r="SVW4" s="80"/>
      <c r="SVX4" s="80"/>
      <c r="SVY4" s="80"/>
      <c r="SVZ4" s="80"/>
      <c r="SWA4" s="80"/>
      <c r="SWB4" s="80"/>
      <c r="SWC4" s="80"/>
      <c r="SWD4" s="80"/>
      <c r="SWE4" s="80"/>
      <c r="SWF4" s="80"/>
      <c r="SWG4" s="80"/>
      <c r="SWH4" s="80"/>
      <c r="SWI4" s="80"/>
      <c r="SWJ4" s="80"/>
      <c r="SWK4" s="80"/>
      <c r="SWL4" s="80"/>
      <c r="SWM4" s="80"/>
      <c r="SWN4" s="80"/>
      <c r="SWO4" s="80"/>
      <c r="SWP4" s="80"/>
      <c r="SWQ4" s="80"/>
      <c r="SWR4" s="80"/>
      <c r="SWS4" s="80"/>
      <c r="SWT4" s="80"/>
      <c r="SWU4" s="80"/>
      <c r="SWV4" s="80"/>
      <c r="SWW4" s="80"/>
      <c r="SWX4" s="80"/>
      <c r="SWY4" s="80"/>
      <c r="SWZ4" s="80"/>
      <c r="SXA4" s="80"/>
      <c r="SXB4" s="80"/>
      <c r="SXC4" s="80"/>
      <c r="SXD4" s="80"/>
      <c r="SXE4" s="80"/>
      <c r="SXF4" s="80"/>
      <c r="SXG4" s="80"/>
      <c r="SXH4" s="80"/>
      <c r="SXI4" s="80"/>
      <c r="SXJ4" s="80"/>
      <c r="SXK4" s="80"/>
      <c r="SXL4" s="80"/>
      <c r="SXM4" s="80"/>
      <c r="SXN4" s="80"/>
      <c r="SXO4" s="80"/>
      <c r="SXP4" s="80"/>
      <c r="SXQ4" s="80"/>
      <c r="SXR4" s="80"/>
      <c r="SXS4" s="80"/>
      <c r="SXT4" s="80"/>
      <c r="SXU4" s="80"/>
      <c r="SXV4" s="80"/>
      <c r="SXW4" s="80"/>
      <c r="SXX4" s="80"/>
      <c r="SXY4" s="80"/>
      <c r="SXZ4" s="80"/>
      <c r="SYA4" s="80"/>
      <c r="SYB4" s="80"/>
      <c r="SYC4" s="80"/>
      <c r="SYD4" s="80"/>
      <c r="SYE4" s="80"/>
      <c r="SYF4" s="80"/>
      <c r="SYG4" s="80"/>
      <c r="SYH4" s="80"/>
      <c r="SYI4" s="80"/>
      <c r="SYJ4" s="80"/>
      <c r="SYK4" s="80"/>
      <c r="SYL4" s="80"/>
      <c r="SYM4" s="80"/>
      <c r="SYN4" s="80"/>
      <c r="SYO4" s="80"/>
      <c r="SYP4" s="80"/>
      <c r="SYQ4" s="80"/>
      <c r="SYR4" s="80"/>
      <c r="SYS4" s="80"/>
      <c r="SYT4" s="80"/>
      <c r="SYU4" s="80"/>
      <c r="SYV4" s="80"/>
      <c r="SYW4" s="80"/>
      <c r="SYX4" s="80"/>
      <c r="SYY4" s="80"/>
      <c r="SYZ4" s="80"/>
      <c r="SZA4" s="80"/>
      <c r="SZB4" s="80"/>
      <c r="SZC4" s="80"/>
      <c r="SZD4" s="80"/>
      <c r="SZE4" s="80"/>
      <c r="SZF4" s="80"/>
      <c r="SZG4" s="80"/>
      <c r="SZH4" s="80"/>
      <c r="SZI4" s="80"/>
      <c r="SZJ4" s="80"/>
      <c r="SZK4" s="80"/>
      <c r="SZL4" s="80"/>
      <c r="SZM4" s="80"/>
      <c r="SZN4" s="80"/>
      <c r="SZO4" s="80"/>
      <c r="SZP4" s="80"/>
      <c r="SZQ4" s="80"/>
      <c r="SZR4" s="80"/>
      <c r="SZS4" s="80"/>
      <c r="SZT4" s="80"/>
      <c r="SZU4" s="80"/>
      <c r="SZV4" s="80"/>
      <c r="SZW4" s="80"/>
      <c r="SZX4" s="80"/>
      <c r="SZY4" s="80"/>
      <c r="SZZ4" s="80"/>
      <c r="TAA4" s="80"/>
      <c r="TAB4" s="80"/>
      <c r="TAC4" s="80"/>
      <c r="TAD4" s="80"/>
      <c r="TAE4" s="80"/>
      <c r="TAF4" s="80"/>
      <c r="TAG4" s="80"/>
      <c r="TAH4" s="80"/>
      <c r="TAI4" s="80"/>
      <c r="TAJ4" s="80"/>
      <c r="TAK4" s="80"/>
      <c r="TAL4" s="80"/>
      <c r="TAM4" s="80"/>
      <c r="TAN4" s="80"/>
      <c r="TAO4" s="80"/>
      <c r="TAP4" s="80"/>
      <c r="TAQ4" s="80"/>
      <c r="TAR4" s="80"/>
      <c r="TAS4" s="80"/>
      <c r="TAT4" s="80"/>
      <c r="TAU4" s="80"/>
      <c r="TAV4" s="80"/>
      <c r="TAW4" s="80"/>
      <c r="TAX4" s="80"/>
      <c r="TAY4" s="80"/>
      <c r="TAZ4" s="80"/>
      <c r="TBA4" s="80"/>
      <c r="TBB4" s="80"/>
      <c r="TBC4" s="80"/>
      <c r="TBD4" s="80"/>
      <c r="TBE4" s="80"/>
      <c r="TBF4" s="80"/>
      <c r="TBG4" s="80"/>
      <c r="TBH4" s="80"/>
      <c r="TBI4" s="80"/>
      <c r="TBJ4" s="80"/>
      <c r="TBK4" s="80"/>
      <c r="TBL4" s="80"/>
      <c r="TBM4" s="80"/>
      <c r="TBN4" s="80"/>
      <c r="TBO4" s="80"/>
      <c r="TBP4" s="80"/>
      <c r="TBQ4" s="80"/>
      <c r="TBR4" s="80"/>
      <c r="TBS4" s="80"/>
      <c r="TBT4" s="80"/>
      <c r="TBU4" s="80"/>
      <c r="TBV4" s="80"/>
      <c r="TBW4" s="80"/>
      <c r="TBX4" s="80"/>
      <c r="TBY4" s="80"/>
      <c r="TBZ4" s="80"/>
      <c r="TCA4" s="80"/>
      <c r="TCB4" s="80"/>
      <c r="TCC4" s="80"/>
      <c r="TCD4" s="80"/>
      <c r="TCE4" s="80"/>
      <c r="TCF4" s="80"/>
      <c r="TCG4" s="80"/>
      <c r="TCH4" s="80"/>
      <c r="TCI4" s="80"/>
      <c r="TCJ4" s="80"/>
      <c r="TCK4" s="80"/>
      <c r="TCL4" s="80"/>
      <c r="TCM4" s="80"/>
      <c r="TCN4" s="80"/>
      <c r="TCO4" s="80"/>
      <c r="TCP4" s="80"/>
      <c r="TCQ4" s="80"/>
      <c r="TCR4" s="80"/>
      <c r="TCS4" s="80"/>
      <c r="TCT4" s="80"/>
      <c r="TCU4" s="80"/>
      <c r="TCV4" s="80"/>
      <c r="TCW4" s="80"/>
      <c r="TCX4" s="80"/>
      <c r="TCY4" s="80"/>
      <c r="TCZ4" s="80"/>
      <c r="TDA4" s="80"/>
      <c r="TDB4" s="80"/>
      <c r="TDC4" s="80"/>
      <c r="TDD4" s="80"/>
      <c r="TDE4" s="80"/>
      <c r="TDF4" s="80"/>
      <c r="TDG4" s="80"/>
      <c r="TDH4" s="80"/>
      <c r="TDI4" s="80"/>
      <c r="TDJ4" s="80"/>
      <c r="TDK4" s="80"/>
      <c r="TDL4" s="80"/>
      <c r="TDM4" s="80"/>
      <c r="TDN4" s="80"/>
      <c r="TDO4" s="80"/>
      <c r="TDP4" s="80"/>
      <c r="TDQ4" s="80"/>
      <c r="TDR4" s="80"/>
      <c r="TDS4" s="80"/>
      <c r="TDT4" s="80"/>
      <c r="TDU4" s="80"/>
      <c r="TDV4" s="80"/>
      <c r="TDW4" s="80"/>
      <c r="TDX4" s="80"/>
      <c r="TDY4" s="80"/>
      <c r="TDZ4" s="80"/>
      <c r="TEA4" s="80"/>
      <c r="TEB4" s="80"/>
      <c r="TEC4" s="80"/>
      <c r="TED4" s="80"/>
      <c r="TEE4" s="80"/>
      <c r="TEF4" s="80"/>
      <c r="TEG4" s="80"/>
      <c r="TEH4" s="80"/>
      <c r="TEI4" s="80"/>
      <c r="TEJ4" s="80"/>
      <c r="TEK4" s="80"/>
      <c r="TEL4" s="80"/>
      <c r="TEM4" s="80"/>
      <c r="TEN4" s="80"/>
      <c r="TEO4" s="80"/>
      <c r="TEP4" s="80"/>
      <c r="TEQ4" s="80"/>
      <c r="TER4" s="80"/>
      <c r="TES4" s="80"/>
      <c r="TET4" s="80"/>
      <c r="TEU4" s="80"/>
      <c r="TEV4" s="80"/>
      <c r="TEW4" s="80"/>
      <c r="TEX4" s="80"/>
      <c r="TEY4" s="80"/>
      <c r="TEZ4" s="80"/>
      <c r="TFA4" s="80"/>
      <c r="TFB4" s="80"/>
      <c r="TFC4" s="80"/>
      <c r="TFD4" s="80"/>
      <c r="TFE4" s="80"/>
      <c r="TFF4" s="80"/>
      <c r="TFG4" s="80"/>
      <c r="TFH4" s="80"/>
      <c r="TFI4" s="80"/>
      <c r="TFJ4" s="80"/>
      <c r="TFK4" s="80"/>
      <c r="TFL4" s="80"/>
      <c r="TFM4" s="80"/>
      <c r="TFN4" s="80"/>
      <c r="TFO4" s="80"/>
      <c r="TFP4" s="80"/>
      <c r="TFQ4" s="80"/>
      <c r="TFR4" s="80"/>
      <c r="TFS4" s="80"/>
      <c r="TFT4" s="80"/>
      <c r="TFU4" s="80"/>
      <c r="TFV4" s="80"/>
      <c r="TFW4" s="80"/>
      <c r="TFX4" s="80"/>
      <c r="TFY4" s="80"/>
      <c r="TFZ4" s="80"/>
      <c r="TGA4" s="80"/>
      <c r="TGB4" s="80"/>
      <c r="TGC4" s="80"/>
      <c r="TGD4" s="80"/>
      <c r="TGE4" s="80"/>
      <c r="TGF4" s="80"/>
      <c r="TGG4" s="80"/>
      <c r="TGH4" s="80"/>
      <c r="TGI4" s="80"/>
      <c r="TGJ4" s="80"/>
      <c r="TGK4" s="80"/>
      <c r="TGL4" s="80"/>
      <c r="TGM4" s="80"/>
      <c r="TGN4" s="80"/>
      <c r="TGO4" s="80"/>
      <c r="TGP4" s="80"/>
      <c r="TGQ4" s="80"/>
      <c r="TGR4" s="80"/>
      <c r="TGS4" s="80"/>
      <c r="TGT4" s="80"/>
      <c r="TGU4" s="80"/>
      <c r="TGV4" s="80"/>
      <c r="TGW4" s="80"/>
      <c r="TGX4" s="80"/>
      <c r="TGY4" s="80"/>
      <c r="TGZ4" s="80"/>
      <c r="THA4" s="80"/>
      <c r="THB4" s="80"/>
      <c r="THC4" s="80"/>
      <c r="THD4" s="80"/>
      <c r="THE4" s="80"/>
      <c r="THF4" s="80"/>
      <c r="THG4" s="80"/>
      <c r="THH4" s="80"/>
      <c r="THI4" s="80"/>
      <c r="THJ4" s="80"/>
      <c r="THK4" s="80"/>
      <c r="THL4" s="80"/>
      <c r="THM4" s="80"/>
      <c r="THN4" s="80"/>
      <c r="THO4" s="80"/>
      <c r="THP4" s="80"/>
      <c r="THQ4" s="80"/>
      <c r="THR4" s="80"/>
      <c r="THS4" s="80"/>
      <c r="THT4" s="80"/>
      <c r="THU4" s="80"/>
      <c r="THV4" s="80"/>
      <c r="THW4" s="80"/>
      <c r="THX4" s="80"/>
      <c r="THY4" s="80"/>
      <c r="THZ4" s="80"/>
      <c r="TIA4" s="80"/>
      <c r="TIB4" s="80"/>
      <c r="TIC4" s="80"/>
      <c r="TID4" s="80"/>
      <c r="TIE4" s="80"/>
      <c r="TIF4" s="80"/>
      <c r="TIG4" s="80"/>
      <c r="TIH4" s="80"/>
      <c r="TII4" s="80"/>
      <c r="TIJ4" s="80"/>
      <c r="TIK4" s="80"/>
      <c r="TIL4" s="80"/>
      <c r="TIM4" s="80"/>
      <c r="TIN4" s="80"/>
      <c r="TIO4" s="80"/>
      <c r="TIP4" s="80"/>
      <c r="TIQ4" s="80"/>
      <c r="TIR4" s="80"/>
      <c r="TIS4" s="80"/>
      <c r="TIT4" s="80"/>
      <c r="TIU4" s="80"/>
      <c r="TIV4" s="80"/>
      <c r="TIW4" s="80"/>
      <c r="TIX4" s="80"/>
      <c r="TIY4" s="80"/>
      <c r="TIZ4" s="80"/>
      <c r="TJA4" s="80"/>
      <c r="TJB4" s="80"/>
      <c r="TJC4" s="80"/>
      <c r="TJD4" s="80"/>
      <c r="TJE4" s="80"/>
      <c r="TJF4" s="80"/>
      <c r="TJG4" s="80"/>
      <c r="TJH4" s="80"/>
      <c r="TJI4" s="80"/>
      <c r="TJJ4" s="80"/>
      <c r="TJK4" s="80"/>
      <c r="TJL4" s="80"/>
      <c r="TJM4" s="80"/>
      <c r="TJN4" s="80"/>
      <c r="TJO4" s="80"/>
      <c r="TJP4" s="80"/>
      <c r="TJQ4" s="80"/>
      <c r="TJR4" s="80"/>
      <c r="TJS4" s="80"/>
      <c r="TJT4" s="80"/>
      <c r="TJU4" s="80"/>
      <c r="TJV4" s="80"/>
      <c r="TJW4" s="80"/>
      <c r="TJX4" s="80"/>
      <c r="TJY4" s="80"/>
      <c r="TJZ4" s="80"/>
      <c r="TKA4" s="80"/>
      <c r="TKB4" s="80"/>
      <c r="TKC4" s="80"/>
      <c r="TKD4" s="80"/>
      <c r="TKE4" s="80"/>
      <c r="TKF4" s="80"/>
      <c r="TKG4" s="80"/>
      <c r="TKH4" s="80"/>
      <c r="TKI4" s="80"/>
      <c r="TKJ4" s="80"/>
      <c r="TKK4" s="80"/>
      <c r="TKL4" s="80"/>
      <c r="TKM4" s="80"/>
      <c r="TKN4" s="80"/>
      <c r="TKO4" s="80"/>
      <c r="TKP4" s="80"/>
      <c r="TKQ4" s="80"/>
      <c r="TKR4" s="80"/>
      <c r="TKS4" s="80"/>
      <c r="TKT4" s="80"/>
      <c r="TKU4" s="80"/>
      <c r="TKV4" s="80"/>
      <c r="TKW4" s="80"/>
      <c r="TKX4" s="80"/>
      <c r="TKY4" s="80"/>
      <c r="TKZ4" s="80"/>
      <c r="TLA4" s="80"/>
      <c r="TLB4" s="80"/>
      <c r="TLC4" s="80"/>
      <c r="TLD4" s="80"/>
      <c r="TLE4" s="80"/>
      <c r="TLF4" s="80"/>
      <c r="TLG4" s="80"/>
      <c r="TLH4" s="80"/>
      <c r="TLI4" s="80"/>
      <c r="TLJ4" s="80"/>
      <c r="TLK4" s="80"/>
      <c r="TLL4" s="80"/>
      <c r="TLM4" s="80"/>
      <c r="TLN4" s="80"/>
      <c r="TLO4" s="80"/>
      <c r="TLP4" s="80"/>
      <c r="TLQ4" s="80"/>
      <c r="TLR4" s="80"/>
      <c r="TLS4" s="80"/>
      <c r="TLT4" s="80"/>
      <c r="TLU4" s="80"/>
      <c r="TLV4" s="80"/>
      <c r="TLW4" s="80"/>
      <c r="TLX4" s="80"/>
      <c r="TLY4" s="80"/>
      <c r="TLZ4" s="80"/>
      <c r="TMA4" s="80"/>
      <c r="TMB4" s="80"/>
      <c r="TMC4" s="80"/>
      <c r="TMD4" s="80"/>
      <c r="TME4" s="80"/>
      <c r="TMF4" s="80"/>
      <c r="TMG4" s="80"/>
      <c r="TMH4" s="80"/>
      <c r="TMI4" s="80"/>
      <c r="TMJ4" s="80"/>
      <c r="TMK4" s="80"/>
      <c r="TML4" s="80"/>
      <c r="TMM4" s="80"/>
      <c r="TMN4" s="80"/>
      <c r="TMO4" s="80"/>
      <c r="TMP4" s="80"/>
      <c r="TMQ4" s="80"/>
      <c r="TMR4" s="80"/>
      <c r="TMS4" s="80"/>
      <c r="TMT4" s="80"/>
      <c r="TMU4" s="80"/>
      <c r="TMV4" s="80"/>
      <c r="TMW4" s="80"/>
      <c r="TMX4" s="80"/>
      <c r="TMY4" s="80"/>
      <c r="TMZ4" s="80"/>
      <c r="TNA4" s="80"/>
      <c r="TNB4" s="80"/>
      <c r="TNC4" s="80"/>
      <c r="TND4" s="80"/>
      <c r="TNE4" s="80"/>
      <c r="TNF4" s="80"/>
      <c r="TNG4" s="80"/>
      <c r="TNH4" s="80"/>
      <c r="TNI4" s="80"/>
      <c r="TNJ4" s="80"/>
      <c r="TNK4" s="80"/>
      <c r="TNL4" s="80"/>
      <c r="TNM4" s="80"/>
      <c r="TNN4" s="80"/>
      <c r="TNO4" s="80"/>
      <c r="TNP4" s="80"/>
      <c r="TNQ4" s="80"/>
      <c r="TNR4" s="80"/>
      <c r="TNS4" s="80"/>
      <c r="TNT4" s="80"/>
      <c r="TNU4" s="80"/>
      <c r="TNV4" s="80"/>
      <c r="TNW4" s="80"/>
      <c r="TNX4" s="80"/>
      <c r="TNY4" s="80"/>
      <c r="TNZ4" s="80"/>
      <c r="TOA4" s="80"/>
      <c r="TOB4" s="80"/>
      <c r="TOC4" s="80"/>
      <c r="TOD4" s="80"/>
      <c r="TOE4" s="80"/>
      <c r="TOF4" s="80"/>
      <c r="TOG4" s="80"/>
      <c r="TOH4" s="80"/>
      <c r="TOI4" s="80"/>
      <c r="TOJ4" s="80"/>
      <c r="TOK4" s="80"/>
      <c r="TOL4" s="80"/>
      <c r="TOM4" s="80"/>
      <c r="TON4" s="80"/>
      <c r="TOO4" s="80"/>
      <c r="TOP4" s="80"/>
      <c r="TOQ4" s="80"/>
      <c r="TOR4" s="80"/>
      <c r="TOS4" s="80"/>
      <c r="TOT4" s="80"/>
      <c r="TOU4" s="80"/>
      <c r="TOV4" s="80"/>
      <c r="TOW4" s="80"/>
      <c r="TOX4" s="80"/>
      <c r="TOY4" s="80"/>
      <c r="TOZ4" s="80"/>
      <c r="TPA4" s="80"/>
      <c r="TPB4" s="80"/>
      <c r="TPC4" s="80"/>
      <c r="TPD4" s="80"/>
      <c r="TPE4" s="80"/>
      <c r="TPF4" s="80"/>
      <c r="TPG4" s="80"/>
      <c r="TPH4" s="80"/>
      <c r="TPI4" s="80"/>
      <c r="TPJ4" s="80"/>
      <c r="TPK4" s="80"/>
      <c r="TPL4" s="80"/>
      <c r="TPM4" s="80"/>
      <c r="TPN4" s="80"/>
      <c r="TPO4" s="80"/>
      <c r="TPP4" s="80"/>
      <c r="TPQ4" s="80"/>
      <c r="TPR4" s="80"/>
      <c r="TPS4" s="80"/>
      <c r="TPT4" s="80"/>
      <c r="TPU4" s="80"/>
      <c r="TPV4" s="80"/>
      <c r="TPW4" s="80"/>
      <c r="TPX4" s="80"/>
      <c r="TPY4" s="80"/>
      <c r="TPZ4" s="80"/>
      <c r="TQA4" s="80"/>
      <c r="TQB4" s="80"/>
      <c r="TQC4" s="80"/>
      <c r="TQD4" s="80"/>
      <c r="TQE4" s="80"/>
      <c r="TQF4" s="80"/>
      <c r="TQG4" s="80"/>
      <c r="TQH4" s="80"/>
      <c r="TQI4" s="80"/>
      <c r="TQJ4" s="80"/>
      <c r="TQK4" s="80"/>
      <c r="TQL4" s="80"/>
      <c r="TQM4" s="80"/>
      <c r="TQN4" s="80"/>
      <c r="TQO4" s="80"/>
      <c r="TQP4" s="80"/>
      <c r="TQQ4" s="80"/>
      <c r="TQR4" s="80"/>
      <c r="TQS4" s="80"/>
      <c r="TQT4" s="80"/>
      <c r="TQU4" s="80"/>
      <c r="TQV4" s="80"/>
      <c r="TQW4" s="80"/>
      <c r="TQX4" s="80"/>
      <c r="TQY4" s="80"/>
      <c r="TQZ4" s="80"/>
      <c r="TRA4" s="80"/>
      <c r="TRB4" s="80"/>
      <c r="TRC4" s="80"/>
      <c r="TRD4" s="80"/>
      <c r="TRE4" s="80"/>
      <c r="TRF4" s="80"/>
      <c r="TRG4" s="80"/>
      <c r="TRH4" s="80"/>
      <c r="TRI4" s="80"/>
      <c r="TRJ4" s="80"/>
      <c r="TRK4" s="80"/>
      <c r="TRL4" s="80"/>
      <c r="TRM4" s="80"/>
      <c r="TRN4" s="80"/>
      <c r="TRO4" s="80"/>
      <c r="TRP4" s="80"/>
      <c r="TRQ4" s="80"/>
      <c r="TRR4" s="80"/>
      <c r="TRS4" s="80"/>
      <c r="TRT4" s="80"/>
      <c r="TRU4" s="80"/>
      <c r="TRV4" s="80"/>
      <c r="TRW4" s="80"/>
      <c r="TRX4" s="80"/>
      <c r="TRY4" s="80"/>
      <c r="TRZ4" s="80"/>
      <c r="TSA4" s="80"/>
      <c r="TSB4" s="80"/>
      <c r="TSC4" s="80"/>
      <c r="TSD4" s="80"/>
      <c r="TSE4" s="80"/>
      <c r="TSF4" s="80"/>
      <c r="TSG4" s="80"/>
      <c r="TSH4" s="80"/>
      <c r="TSI4" s="80"/>
      <c r="TSJ4" s="80"/>
      <c r="TSK4" s="80"/>
      <c r="TSL4" s="80"/>
      <c r="TSM4" s="80"/>
      <c r="TSN4" s="80"/>
      <c r="TSO4" s="80"/>
      <c r="TSP4" s="80"/>
      <c r="TSQ4" s="80"/>
      <c r="TSR4" s="80"/>
      <c r="TSS4" s="80"/>
      <c r="TST4" s="80"/>
      <c r="TSU4" s="80"/>
      <c r="TSV4" s="80"/>
      <c r="TSW4" s="80"/>
      <c r="TSX4" s="80"/>
      <c r="TSY4" s="80"/>
      <c r="TSZ4" s="80"/>
      <c r="TTA4" s="80"/>
      <c r="TTB4" s="80"/>
      <c r="TTC4" s="80"/>
      <c r="TTD4" s="80"/>
      <c r="TTE4" s="80"/>
      <c r="TTF4" s="80"/>
      <c r="TTG4" s="80"/>
      <c r="TTH4" s="80"/>
      <c r="TTI4" s="80"/>
      <c r="TTJ4" s="80"/>
      <c r="TTK4" s="80"/>
      <c r="TTL4" s="80"/>
      <c r="TTM4" s="80"/>
      <c r="TTN4" s="80"/>
      <c r="TTO4" s="80"/>
      <c r="TTP4" s="80"/>
      <c r="TTQ4" s="80"/>
      <c r="TTR4" s="80"/>
      <c r="TTS4" s="80"/>
      <c r="TTT4" s="80"/>
      <c r="TTU4" s="80"/>
      <c r="TTV4" s="80"/>
      <c r="TTW4" s="80"/>
      <c r="TTX4" s="80"/>
      <c r="TTY4" s="80"/>
      <c r="TTZ4" s="80"/>
      <c r="TUA4" s="80"/>
      <c r="TUB4" s="80"/>
      <c r="TUC4" s="80"/>
      <c r="TUD4" s="80"/>
      <c r="TUE4" s="80"/>
      <c r="TUF4" s="80"/>
      <c r="TUG4" s="80"/>
      <c r="TUH4" s="80"/>
      <c r="TUI4" s="80"/>
      <c r="TUJ4" s="80"/>
      <c r="TUK4" s="80"/>
      <c r="TUL4" s="80"/>
      <c r="TUM4" s="80"/>
      <c r="TUN4" s="80"/>
      <c r="TUO4" s="80"/>
      <c r="TUP4" s="80"/>
      <c r="TUQ4" s="80"/>
      <c r="TUR4" s="80"/>
      <c r="TUS4" s="80"/>
      <c r="TUT4" s="80"/>
      <c r="TUU4" s="80"/>
      <c r="TUV4" s="80"/>
      <c r="TUW4" s="80"/>
      <c r="TUX4" s="80"/>
      <c r="TUY4" s="80"/>
      <c r="TUZ4" s="80"/>
      <c r="TVA4" s="80"/>
      <c r="TVB4" s="80"/>
      <c r="TVC4" s="80"/>
      <c r="TVD4" s="80"/>
      <c r="TVE4" s="80"/>
      <c r="TVF4" s="80"/>
      <c r="TVG4" s="80"/>
      <c r="TVH4" s="80"/>
      <c r="TVI4" s="80"/>
      <c r="TVJ4" s="80"/>
      <c r="TVK4" s="80"/>
      <c r="TVL4" s="80"/>
      <c r="TVM4" s="80"/>
      <c r="TVN4" s="80"/>
      <c r="TVO4" s="80"/>
      <c r="TVP4" s="80"/>
      <c r="TVQ4" s="80"/>
      <c r="TVR4" s="80"/>
      <c r="TVS4" s="80"/>
      <c r="TVT4" s="80"/>
      <c r="TVU4" s="80"/>
      <c r="TVV4" s="80"/>
      <c r="TVW4" s="80"/>
      <c r="TVX4" s="80"/>
      <c r="TVY4" s="80"/>
      <c r="TVZ4" s="80"/>
      <c r="TWA4" s="80"/>
      <c r="TWB4" s="80"/>
      <c r="TWC4" s="80"/>
      <c r="TWD4" s="80"/>
      <c r="TWE4" s="80"/>
      <c r="TWF4" s="80"/>
      <c r="TWG4" s="80"/>
      <c r="TWH4" s="80"/>
      <c r="TWI4" s="80"/>
      <c r="TWJ4" s="80"/>
      <c r="TWK4" s="80"/>
      <c r="TWL4" s="80"/>
      <c r="TWM4" s="80"/>
      <c r="TWN4" s="80"/>
      <c r="TWO4" s="80"/>
      <c r="TWP4" s="80"/>
      <c r="TWQ4" s="80"/>
      <c r="TWR4" s="80"/>
      <c r="TWS4" s="80"/>
      <c r="TWT4" s="80"/>
      <c r="TWU4" s="80"/>
      <c r="TWV4" s="80"/>
      <c r="TWW4" s="80"/>
      <c r="TWX4" s="80"/>
      <c r="TWY4" s="80"/>
      <c r="TWZ4" s="80"/>
      <c r="TXA4" s="80"/>
      <c r="TXB4" s="80"/>
      <c r="TXC4" s="80"/>
      <c r="TXD4" s="80"/>
      <c r="TXE4" s="80"/>
      <c r="TXF4" s="80"/>
      <c r="TXG4" s="80"/>
      <c r="TXH4" s="80"/>
      <c r="TXI4" s="80"/>
      <c r="TXJ4" s="80"/>
      <c r="TXK4" s="80"/>
      <c r="TXL4" s="80"/>
      <c r="TXM4" s="80"/>
      <c r="TXN4" s="80"/>
      <c r="TXO4" s="80"/>
      <c r="TXP4" s="80"/>
      <c r="TXQ4" s="80"/>
      <c r="TXR4" s="80"/>
      <c r="TXS4" s="80"/>
      <c r="TXT4" s="80"/>
      <c r="TXU4" s="80"/>
      <c r="TXV4" s="80"/>
      <c r="TXW4" s="80"/>
      <c r="TXX4" s="80"/>
      <c r="TXY4" s="80"/>
      <c r="TXZ4" s="80"/>
      <c r="TYA4" s="80"/>
      <c r="TYB4" s="80"/>
      <c r="TYC4" s="80"/>
      <c r="TYD4" s="80"/>
      <c r="TYE4" s="80"/>
      <c r="TYF4" s="80"/>
      <c r="TYG4" s="80"/>
      <c r="TYH4" s="80"/>
      <c r="TYI4" s="80"/>
      <c r="TYJ4" s="80"/>
      <c r="TYK4" s="80"/>
      <c r="TYL4" s="80"/>
      <c r="TYM4" s="80"/>
      <c r="TYN4" s="80"/>
      <c r="TYO4" s="80"/>
      <c r="TYP4" s="80"/>
      <c r="TYQ4" s="80"/>
      <c r="TYR4" s="80"/>
      <c r="TYS4" s="80"/>
      <c r="TYT4" s="80"/>
      <c r="TYU4" s="80"/>
      <c r="TYV4" s="80"/>
      <c r="TYW4" s="80"/>
      <c r="TYX4" s="80"/>
      <c r="TYY4" s="80"/>
      <c r="TYZ4" s="80"/>
      <c r="TZA4" s="80"/>
      <c r="TZB4" s="80"/>
      <c r="TZC4" s="80"/>
      <c r="TZD4" s="80"/>
      <c r="TZE4" s="80"/>
      <c r="TZF4" s="80"/>
      <c r="TZG4" s="80"/>
      <c r="TZH4" s="80"/>
      <c r="TZI4" s="80"/>
      <c r="TZJ4" s="80"/>
      <c r="TZK4" s="80"/>
      <c r="TZL4" s="80"/>
      <c r="TZM4" s="80"/>
      <c r="TZN4" s="80"/>
      <c r="TZO4" s="80"/>
      <c r="TZP4" s="80"/>
      <c r="TZQ4" s="80"/>
      <c r="TZR4" s="80"/>
      <c r="TZS4" s="80"/>
      <c r="TZT4" s="80"/>
      <c r="TZU4" s="80"/>
      <c r="TZV4" s="80"/>
      <c r="TZW4" s="80"/>
      <c r="TZX4" s="80"/>
      <c r="TZY4" s="80"/>
      <c r="TZZ4" s="80"/>
      <c r="UAA4" s="80"/>
      <c r="UAB4" s="80"/>
      <c r="UAC4" s="80"/>
      <c r="UAD4" s="80"/>
      <c r="UAE4" s="80"/>
      <c r="UAF4" s="80"/>
      <c r="UAG4" s="80"/>
      <c r="UAH4" s="80"/>
      <c r="UAI4" s="80"/>
      <c r="UAJ4" s="80"/>
      <c r="UAK4" s="80"/>
      <c r="UAL4" s="80"/>
      <c r="UAM4" s="80"/>
      <c r="UAN4" s="80"/>
      <c r="UAO4" s="80"/>
      <c r="UAP4" s="80"/>
      <c r="UAQ4" s="80"/>
      <c r="UAR4" s="80"/>
      <c r="UAS4" s="80"/>
      <c r="UAT4" s="80"/>
      <c r="UAU4" s="80"/>
      <c r="UAV4" s="80"/>
      <c r="UAW4" s="80"/>
      <c r="UAX4" s="80"/>
      <c r="UAY4" s="80"/>
      <c r="UAZ4" s="80"/>
      <c r="UBA4" s="80"/>
      <c r="UBB4" s="80"/>
      <c r="UBC4" s="80"/>
      <c r="UBD4" s="80"/>
      <c r="UBE4" s="80"/>
      <c r="UBF4" s="80"/>
      <c r="UBG4" s="80"/>
      <c r="UBH4" s="80"/>
      <c r="UBI4" s="80"/>
      <c r="UBJ4" s="80"/>
      <c r="UBK4" s="80"/>
      <c r="UBL4" s="80"/>
      <c r="UBM4" s="80"/>
      <c r="UBN4" s="80"/>
      <c r="UBO4" s="80"/>
      <c r="UBP4" s="80"/>
      <c r="UBQ4" s="80"/>
      <c r="UBR4" s="80"/>
      <c r="UBS4" s="80"/>
      <c r="UBT4" s="80"/>
      <c r="UBU4" s="80"/>
      <c r="UBV4" s="80"/>
      <c r="UBW4" s="80"/>
      <c r="UBX4" s="80"/>
      <c r="UBY4" s="80"/>
      <c r="UBZ4" s="80"/>
      <c r="UCA4" s="80"/>
      <c r="UCB4" s="80"/>
      <c r="UCC4" s="80"/>
      <c r="UCD4" s="80"/>
      <c r="UCE4" s="80"/>
      <c r="UCF4" s="80"/>
      <c r="UCG4" s="80"/>
      <c r="UCH4" s="80"/>
      <c r="UCI4" s="80"/>
      <c r="UCJ4" s="80"/>
      <c r="UCK4" s="80"/>
      <c r="UCL4" s="80"/>
      <c r="UCM4" s="80"/>
      <c r="UCN4" s="80"/>
      <c r="UCO4" s="80"/>
      <c r="UCP4" s="80"/>
      <c r="UCQ4" s="80"/>
      <c r="UCR4" s="80"/>
      <c r="UCS4" s="80"/>
      <c r="UCT4" s="80"/>
      <c r="UCU4" s="80"/>
      <c r="UCV4" s="80"/>
      <c r="UCW4" s="80"/>
      <c r="UCX4" s="80"/>
      <c r="UCY4" s="80"/>
      <c r="UCZ4" s="80"/>
      <c r="UDA4" s="80"/>
      <c r="UDB4" s="80"/>
      <c r="UDC4" s="80"/>
      <c r="UDD4" s="80"/>
      <c r="UDE4" s="80"/>
      <c r="UDF4" s="80"/>
      <c r="UDG4" s="80"/>
      <c r="UDH4" s="80"/>
      <c r="UDI4" s="80"/>
      <c r="UDJ4" s="80"/>
      <c r="UDK4" s="80"/>
      <c r="UDL4" s="80"/>
      <c r="UDM4" s="80"/>
      <c r="UDN4" s="80"/>
      <c r="UDO4" s="80"/>
      <c r="UDP4" s="80"/>
      <c r="UDQ4" s="80"/>
      <c r="UDR4" s="80"/>
      <c r="UDS4" s="80"/>
      <c r="UDT4" s="80"/>
      <c r="UDU4" s="80"/>
      <c r="UDV4" s="80"/>
      <c r="UDW4" s="80"/>
      <c r="UDX4" s="80"/>
      <c r="UDY4" s="80"/>
      <c r="UDZ4" s="80"/>
      <c r="UEA4" s="80"/>
      <c r="UEB4" s="80"/>
      <c r="UEC4" s="80"/>
      <c r="UED4" s="80"/>
      <c r="UEE4" s="80"/>
      <c r="UEF4" s="80"/>
      <c r="UEG4" s="80"/>
      <c r="UEH4" s="80"/>
      <c r="UEI4" s="80"/>
      <c r="UEJ4" s="80"/>
      <c r="UEK4" s="80"/>
      <c r="UEL4" s="80"/>
      <c r="UEM4" s="80"/>
      <c r="UEN4" s="80"/>
      <c r="UEO4" s="80"/>
      <c r="UEP4" s="80"/>
      <c r="UEQ4" s="80"/>
      <c r="UER4" s="80"/>
      <c r="UES4" s="80"/>
      <c r="UET4" s="80"/>
      <c r="UEU4" s="80"/>
      <c r="UEV4" s="80"/>
      <c r="UEW4" s="80"/>
      <c r="UEX4" s="80"/>
      <c r="UEY4" s="80"/>
      <c r="UEZ4" s="80"/>
      <c r="UFA4" s="80"/>
      <c r="UFB4" s="80"/>
      <c r="UFC4" s="80"/>
      <c r="UFD4" s="80"/>
      <c r="UFE4" s="80"/>
      <c r="UFF4" s="80"/>
      <c r="UFG4" s="80"/>
      <c r="UFH4" s="80"/>
      <c r="UFI4" s="80"/>
      <c r="UFJ4" s="80"/>
      <c r="UFK4" s="80"/>
      <c r="UFL4" s="80"/>
      <c r="UFM4" s="80"/>
      <c r="UFN4" s="80"/>
      <c r="UFO4" s="80"/>
      <c r="UFP4" s="80"/>
      <c r="UFQ4" s="80"/>
      <c r="UFR4" s="80"/>
      <c r="UFS4" s="80"/>
      <c r="UFT4" s="80"/>
      <c r="UFU4" s="80"/>
      <c r="UFV4" s="80"/>
      <c r="UFW4" s="80"/>
      <c r="UFX4" s="80"/>
      <c r="UFY4" s="80"/>
      <c r="UFZ4" s="80"/>
      <c r="UGA4" s="80"/>
      <c r="UGB4" s="80"/>
      <c r="UGC4" s="80"/>
      <c r="UGD4" s="80"/>
      <c r="UGE4" s="80"/>
      <c r="UGF4" s="80"/>
      <c r="UGG4" s="80"/>
      <c r="UGH4" s="80"/>
      <c r="UGI4" s="80"/>
      <c r="UGJ4" s="80"/>
      <c r="UGK4" s="80"/>
      <c r="UGL4" s="80"/>
      <c r="UGM4" s="80"/>
      <c r="UGN4" s="80"/>
      <c r="UGO4" s="80"/>
      <c r="UGP4" s="80"/>
      <c r="UGQ4" s="80"/>
      <c r="UGR4" s="80"/>
      <c r="UGS4" s="80"/>
      <c r="UGT4" s="80"/>
      <c r="UGU4" s="80"/>
      <c r="UGV4" s="80"/>
      <c r="UGW4" s="80"/>
      <c r="UGX4" s="80"/>
      <c r="UGY4" s="80"/>
      <c r="UGZ4" s="80"/>
      <c r="UHA4" s="80"/>
      <c r="UHB4" s="80"/>
      <c r="UHC4" s="80"/>
      <c r="UHD4" s="80"/>
      <c r="UHE4" s="80"/>
      <c r="UHF4" s="80"/>
      <c r="UHG4" s="80"/>
      <c r="UHH4" s="80"/>
      <c r="UHI4" s="80"/>
      <c r="UHJ4" s="80"/>
      <c r="UHK4" s="80"/>
      <c r="UHL4" s="80"/>
      <c r="UHM4" s="80"/>
      <c r="UHN4" s="80"/>
      <c r="UHO4" s="80"/>
      <c r="UHP4" s="80"/>
      <c r="UHQ4" s="80"/>
      <c r="UHR4" s="80"/>
      <c r="UHS4" s="80"/>
      <c r="UHT4" s="80"/>
      <c r="UHU4" s="80"/>
      <c r="UHV4" s="80"/>
      <c r="UHW4" s="80"/>
      <c r="UHX4" s="80"/>
      <c r="UHY4" s="80"/>
      <c r="UHZ4" s="80"/>
      <c r="UIA4" s="80"/>
      <c r="UIB4" s="80"/>
      <c r="UIC4" s="80"/>
      <c r="UID4" s="80"/>
      <c r="UIE4" s="80"/>
      <c r="UIF4" s="80"/>
      <c r="UIG4" s="80"/>
      <c r="UIH4" s="80"/>
      <c r="UII4" s="80"/>
      <c r="UIJ4" s="80"/>
      <c r="UIK4" s="80"/>
      <c r="UIL4" s="80"/>
      <c r="UIM4" s="80"/>
      <c r="UIN4" s="80"/>
      <c r="UIO4" s="80"/>
      <c r="UIP4" s="80"/>
      <c r="UIQ4" s="80"/>
      <c r="UIR4" s="80"/>
      <c r="UIS4" s="80"/>
      <c r="UIT4" s="80"/>
      <c r="UIU4" s="80"/>
      <c r="UIV4" s="80"/>
      <c r="UIW4" s="80"/>
      <c r="UIX4" s="80"/>
      <c r="UIY4" s="80"/>
      <c r="UIZ4" s="80"/>
      <c r="UJA4" s="80"/>
      <c r="UJB4" s="80"/>
      <c r="UJC4" s="80"/>
      <c r="UJD4" s="80"/>
      <c r="UJE4" s="80"/>
      <c r="UJF4" s="80"/>
      <c r="UJG4" s="80"/>
      <c r="UJH4" s="80"/>
      <c r="UJI4" s="80"/>
      <c r="UJJ4" s="80"/>
      <c r="UJK4" s="80"/>
      <c r="UJL4" s="80"/>
      <c r="UJM4" s="80"/>
      <c r="UJN4" s="80"/>
      <c r="UJO4" s="80"/>
      <c r="UJP4" s="80"/>
      <c r="UJQ4" s="80"/>
      <c r="UJR4" s="80"/>
      <c r="UJS4" s="80"/>
      <c r="UJT4" s="80"/>
      <c r="UJU4" s="80"/>
      <c r="UJV4" s="80"/>
      <c r="UJW4" s="80"/>
      <c r="UJX4" s="80"/>
      <c r="UJY4" s="80"/>
      <c r="UJZ4" s="80"/>
      <c r="UKA4" s="80"/>
      <c r="UKB4" s="80"/>
      <c r="UKC4" s="80"/>
      <c r="UKD4" s="80"/>
      <c r="UKE4" s="80"/>
      <c r="UKF4" s="80"/>
      <c r="UKG4" s="80"/>
      <c r="UKH4" s="80"/>
      <c r="UKI4" s="80"/>
      <c r="UKJ4" s="80"/>
      <c r="UKK4" s="80"/>
      <c r="UKL4" s="80"/>
      <c r="UKM4" s="80"/>
      <c r="UKN4" s="80"/>
      <c r="UKO4" s="80"/>
      <c r="UKP4" s="80"/>
      <c r="UKQ4" s="80"/>
      <c r="UKR4" s="80"/>
      <c r="UKS4" s="80"/>
      <c r="UKT4" s="80"/>
      <c r="UKU4" s="80"/>
      <c r="UKV4" s="80"/>
      <c r="UKW4" s="80"/>
      <c r="UKX4" s="80"/>
      <c r="UKY4" s="80"/>
      <c r="UKZ4" s="80"/>
      <c r="ULA4" s="80"/>
      <c r="ULB4" s="80"/>
      <c r="ULC4" s="80"/>
      <c r="ULD4" s="80"/>
      <c r="ULE4" s="80"/>
      <c r="ULF4" s="80"/>
      <c r="ULG4" s="80"/>
      <c r="ULH4" s="80"/>
      <c r="ULI4" s="80"/>
      <c r="ULJ4" s="80"/>
      <c r="ULK4" s="80"/>
      <c r="ULL4" s="80"/>
      <c r="ULM4" s="80"/>
      <c r="ULN4" s="80"/>
      <c r="ULO4" s="80"/>
      <c r="ULP4" s="80"/>
      <c r="ULQ4" s="80"/>
      <c r="ULR4" s="80"/>
      <c r="ULS4" s="80"/>
      <c r="ULT4" s="80"/>
      <c r="ULU4" s="80"/>
      <c r="ULV4" s="80"/>
      <c r="ULW4" s="80"/>
      <c r="ULX4" s="80"/>
      <c r="ULY4" s="80"/>
      <c r="ULZ4" s="80"/>
      <c r="UMA4" s="80"/>
      <c r="UMB4" s="80"/>
      <c r="UMC4" s="80"/>
      <c r="UMD4" s="80"/>
      <c r="UME4" s="80"/>
      <c r="UMF4" s="80"/>
      <c r="UMG4" s="80"/>
      <c r="UMH4" s="80"/>
      <c r="UMI4" s="80"/>
      <c r="UMJ4" s="80"/>
      <c r="UMK4" s="80"/>
      <c r="UML4" s="80"/>
      <c r="UMM4" s="80"/>
      <c r="UMN4" s="80"/>
      <c r="UMO4" s="80"/>
      <c r="UMP4" s="80"/>
      <c r="UMQ4" s="80"/>
      <c r="UMR4" s="80"/>
      <c r="UMS4" s="80"/>
      <c r="UMT4" s="80"/>
      <c r="UMU4" s="80"/>
      <c r="UMV4" s="80"/>
      <c r="UMW4" s="80"/>
      <c r="UMX4" s="80"/>
      <c r="UMY4" s="80"/>
      <c r="UMZ4" s="80"/>
      <c r="UNA4" s="80"/>
      <c r="UNB4" s="80"/>
      <c r="UNC4" s="80"/>
      <c r="UND4" s="80"/>
      <c r="UNE4" s="80"/>
      <c r="UNF4" s="80"/>
      <c r="UNG4" s="80"/>
      <c r="UNH4" s="80"/>
      <c r="UNI4" s="80"/>
      <c r="UNJ4" s="80"/>
      <c r="UNK4" s="80"/>
      <c r="UNL4" s="80"/>
      <c r="UNM4" s="80"/>
      <c r="UNN4" s="80"/>
      <c r="UNO4" s="80"/>
      <c r="UNP4" s="80"/>
      <c r="UNQ4" s="80"/>
      <c r="UNR4" s="80"/>
      <c r="UNS4" s="80"/>
      <c r="UNT4" s="80"/>
      <c r="UNU4" s="80"/>
      <c r="UNV4" s="80"/>
      <c r="UNW4" s="80"/>
      <c r="UNX4" s="80"/>
      <c r="UNY4" s="80"/>
      <c r="UNZ4" s="80"/>
      <c r="UOA4" s="80"/>
      <c r="UOB4" s="80"/>
      <c r="UOC4" s="80"/>
      <c r="UOD4" s="80"/>
      <c r="UOE4" s="80"/>
      <c r="UOF4" s="80"/>
      <c r="UOG4" s="80"/>
      <c r="UOH4" s="80"/>
      <c r="UOI4" s="80"/>
      <c r="UOJ4" s="80"/>
      <c r="UOK4" s="80"/>
      <c r="UOL4" s="80"/>
      <c r="UOM4" s="80"/>
      <c r="UON4" s="80"/>
      <c r="UOO4" s="80"/>
      <c r="UOP4" s="80"/>
      <c r="UOQ4" s="80"/>
      <c r="UOR4" s="80"/>
      <c r="UOS4" s="80"/>
      <c r="UOT4" s="80"/>
      <c r="UOU4" s="80"/>
      <c r="UOV4" s="80"/>
      <c r="UOW4" s="80"/>
      <c r="UOX4" s="80"/>
      <c r="UOY4" s="80"/>
      <c r="UOZ4" s="80"/>
      <c r="UPA4" s="80"/>
      <c r="UPB4" s="80"/>
      <c r="UPC4" s="80"/>
      <c r="UPD4" s="80"/>
      <c r="UPE4" s="80"/>
      <c r="UPF4" s="80"/>
      <c r="UPG4" s="80"/>
      <c r="UPH4" s="80"/>
      <c r="UPI4" s="80"/>
      <c r="UPJ4" s="80"/>
      <c r="UPK4" s="80"/>
      <c r="UPL4" s="80"/>
      <c r="UPM4" s="80"/>
      <c r="UPN4" s="80"/>
      <c r="UPO4" s="80"/>
      <c r="UPP4" s="80"/>
      <c r="UPQ4" s="80"/>
      <c r="UPR4" s="80"/>
      <c r="UPS4" s="80"/>
      <c r="UPT4" s="80"/>
      <c r="UPU4" s="80"/>
      <c r="UPV4" s="80"/>
      <c r="UPW4" s="80"/>
      <c r="UPX4" s="80"/>
      <c r="UPY4" s="80"/>
      <c r="UPZ4" s="80"/>
      <c r="UQA4" s="80"/>
      <c r="UQB4" s="80"/>
      <c r="UQC4" s="80"/>
      <c r="UQD4" s="80"/>
      <c r="UQE4" s="80"/>
      <c r="UQF4" s="80"/>
      <c r="UQG4" s="80"/>
      <c r="UQH4" s="80"/>
      <c r="UQI4" s="80"/>
      <c r="UQJ4" s="80"/>
      <c r="UQK4" s="80"/>
      <c r="UQL4" s="80"/>
      <c r="UQM4" s="80"/>
      <c r="UQN4" s="80"/>
      <c r="UQO4" s="80"/>
      <c r="UQP4" s="80"/>
      <c r="UQQ4" s="80"/>
      <c r="UQR4" s="80"/>
      <c r="UQS4" s="80"/>
      <c r="UQT4" s="80"/>
      <c r="UQU4" s="80"/>
      <c r="UQV4" s="80"/>
      <c r="UQW4" s="80"/>
      <c r="UQX4" s="80"/>
      <c r="UQY4" s="80"/>
      <c r="UQZ4" s="80"/>
      <c r="URA4" s="80"/>
      <c r="URB4" s="80"/>
      <c r="URC4" s="80"/>
      <c r="URD4" s="80"/>
      <c r="URE4" s="80"/>
      <c r="URF4" s="80"/>
      <c r="URG4" s="80"/>
      <c r="URH4" s="80"/>
      <c r="URI4" s="80"/>
      <c r="URJ4" s="80"/>
      <c r="URK4" s="80"/>
      <c r="URL4" s="80"/>
      <c r="URM4" s="80"/>
      <c r="URN4" s="80"/>
      <c r="URO4" s="80"/>
      <c r="URP4" s="80"/>
      <c r="URQ4" s="80"/>
      <c r="URR4" s="80"/>
      <c r="URS4" s="80"/>
      <c r="URT4" s="80"/>
      <c r="URU4" s="80"/>
      <c r="URV4" s="80"/>
      <c r="URW4" s="80"/>
      <c r="URX4" s="80"/>
      <c r="URY4" s="80"/>
      <c r="URZ4" s="80"/>
      <c r="USA4" s="80"/>
      <c r="USB4" s="80"/>
      <c r="USC4" s="80"/>
      <c r="USD4" s="80"/>
      <c r="USE4" s="80"/>
      <c r="USF4" s="80"/>
      <c r="USG4" s="80"/>
      <c r="USH4" s="80"/>
      <c r="USI4" s="80"/>
      <c r="USJ4" s="80"/>
      <c r="USK4" s="80"/>
      <c r="USL4" s="80"/>
      <c r="USM4" s="80"/>
      <c r="USN4" s="80"/>
      <c r="USO4" s="80"/>
      <c r="USP4" s="80"/>
      <c r="USQ4" s="80"/>
      <c r="USR4" s="80"/>
      <c r="USS4" s="80"/>
      <c r="UST4" s="80"/>
      <c r="USU4" s="80"/>
      <c r="USV4" s="80"/>
      <c r="USW4" s="80"/>
      <c r="USX4" s="80"/>
      <c r="USY4" s="80"/>
      <c r="USZ4" s="80"/>
      <c r="UTA4" s="80"/>
      <c r="UTB4" s="80"/>
      <c r="UTC4" s="80"/>
      <c r="UTD4" s="80"/>
      <c r="UTE4" s="80"/>
      <c r="UTF4" s="80"/>
      <c r="UTG4" s="80"/>
      <c r="UTH4" s="80"/>
      <c r="UTI4" s="80"/>
      <c r="UTJ4" s="80"/>
      <c r="UTK4" s="80"/>
      <c r="UTL4" s="80"/>
      <c r="UTM4" s="80"/>
      <c r="UTN4" s="80"/>
      <c r="UTO4" s="80"/>
      <c r="UTP4" s="80"/>
      <c r="UTQ4" s="80"/>
      <c r="UTR4" s="80"/>
      <c r="UTS4" s="80"/>
      <c r="UTT4" s="80"/>
      <c r="UTU4" s="80"/>
      <c r="UTV4" s="80"/>
      <c r="UTW4" s="80"/>
      <c r="UTX4" s="80"/>
      <c r="UTY4" s="80"/>
      <c r="UTZ4" s="80"/>
      <c r="UUA4" s="80"/>
      <c r="UUB4" s="80"/>
      <c r="UUC4" s="80"/>
      <c r="UUD4" s="80"/>
      <c r="UUE4" s="80"/>
      <c r="UUF4" s="80"/>
      <c r="UUG4" s="80"/>
      <c r="UUH4" s="80"/>
      <c r="UUI4" s="80"/>
      <c r="UUJ4" s="80"/>
      <c r="UUK4" s="80"/>
      <c r="UUL4" s="80"/>
      <c r="UUM4" s="80"/>
      <c r="UUN4" s="80"/>
      <c r="UUO4" s="80"/>
      <c r="UUP4" s="80"/>
      <c r="UUQ4" s="80"/>
      <c r="UUR4" s="80"/>
      <c r="UUS4" s="80"/>
      <c r="UUT4" s="80"/>
      <c r="UUU4" s="80"/>
      <c r="UUV4" s="80"/>
      <c r="UUW4" s="80"/>
      <c r="UUX4" s="80"/>
      <c r="UUY4" s="80"/>
      <c r="UUZ4" s="80"/>
      <c r="UVA4" s="80"/>
      <c r="UVB4" s="80"/>
      <c r="UVC4" s="80"/>
      <c r="UVD4" s="80"/>
      <c r="UVE4" s="80"/>
      <c r="UVF4" s="80"/>
      <c r="UVG4" s="80"/>
      <c r="UVH4" s="80"/>
      <c r="UVI4" s="80"/>
      <c r="UVJ4" s="80"/>
      <c r="UVK4" s="80"/>
      <c r="UVL4" s="80"/>
      <c r="UVM4" s="80"/>
      <c r="UVN4" s="80"/>
      <c r="UVO4" s="80"/>
      <c r="UVP4" s="80"/>
      <c r="UVQ4" s="80"/>
      <c r="UVR4" s="80"/>
      <c r="UVS4" s="80"/>
      <c r="UVT4" s="80"/>
      <c r="UVU4" s="80"/>
      <c r="UVV4" s="80"/>
      <c r="UVW4" s="80"/>
      <c r="UVX4" s="80"/>
      <c r="UVY4" s="80"/>
      <c r="UVZ4" s="80"/>
      <c r="UWA4" s="80"/>
      <c r="UWB4" s="80"/>
      <c r="UWC4" s="80"/>
      <c r="UWD4" s="80"/>
      <c r="UWE4" s="80"/>
      <c r="UWF4" s="80"/>
      <c r="UWG4" s="80"/>
      <c r="UWH4" s="80"/>
      <c r="UWI4" s="80"/>
      <c r="UWJ4" s="80"/>
      <c r="UWK4" s="80"/>
      <c r="UWL4" s="80"/>
      <c r="UWM4" s="80"/>
      <c r="UWN4" s="80"/>
      <c r="UWO4" s="80"/>
      <c r="UWP4" s="80"/>
      <c r="UWQ4" s="80"/>
      <c r="UWR4" s="80"/>
      <c r="UWS4" s="80"/>
      <c r="UWT4" s="80"/>
      <c r="UWU4" s="80"/>
      <c r="UWV4" s="80"/>
      <c r="UWW4" s="80"/>
      <c r="UWX4" s="80"/>
      <c r="UWY4" s="80"/>
      <c r="UWZ4" s="80"/>
      <c r="UXA4" s="80"/>
      <c r="UXB4" s="80"/>
      <c r="UXC4" s="80"/>
      <c r="UXD4" s="80"/>
      <c r="UXE4" s="80"/>
      <c r="UXF4" s="80"/>
      <c r="UXG4" s="80"/>
      <c r="UXH4" s="80"/>
      <c r="UXI4" s="80"/>
      <c r="UXJ4" s="80"/>
      <c r="UXK4" s="80"/>
      <c r="UXL4" s="80"/>
      <c r="UXM4" s="80"/>
      <c r="UXN4" s="80"/>
      <c r="UXO4" s="80"/>
      <c r="UXP4" s="80"/>
      <c r="UXQ4" s="80"/>
      <c r="UXR4" s="80"/>
      <c r="UXS4" s="80"/>
      <c r="UXT4" s="80"/>
      <c r="UXU4" s="80"/>
      <c r="UXV4" s="80"/>
      <c r="UXW4" s="80"/>
      <c r="UXX4" s="80"/>
      <c r="UXY4" s="80"/>
      <c r="UXZ4" s="80"/>
      <c r="UYA4" s="80"/>
      <c r="UYB4" s="80"/>
      <c r="UYC4" s="80"/>
      <c r="UYD4" s="80"/>
      <c r="UYE4" s="80"/>
      <c r="UYF4" s="80"/>
      <c r="UYG4" s="80"/>
      <c r="UYH4" s="80"/>
      <c r="UYI4" s="80"/>
      <c r="UYJ4" s="80"/>
      <c r="UYK4" s="80"/>
      <c r="UYL4" s="80"/>
      <c r="UYM4" s="80"/>
      <c r="UYN4" s="80"/>
      <c r="UYO4" s="80"/>
      <c r="UYP4" s="80"/>
      <c r="UYQ4" s="80"/>
      <c r="UYR4" s="80"/>
      <c r="UYS4" s="80"/>
      <c r="UYT4" s="80"/>
      <c r="UYU4" s="80"/>
      <c r="UYV4" s="80"/>
      <c r="UYW4" s="80"/>
      <c r="UYX4" s="80"/>
      <c r="UYY4" s="80"/>
      <c r="UYZ4" s="80"/>
      <c r="UZA4" s="80"/>
      <c r="UZB4" s="80"/>
      <c r="UZC4" s="80"/>
      <c r="UZD4" s="80"/>
      <c r="UZE4" s="80"/>
      <c r="UZF4" s="80"/>
      <c r="UZG4" s="80"/>
      <c r="UZH4" s="80"/>
      <c r="UZI4" s="80"/>
      <c r="UZJ4" s="80"/>
      <c r="UZK4" s="80"/>
      <c r="UZL4" s="80"/>
      <c r="UZM4" s="80"/>
      <c r="UZN4" s="80"/>
      <c r="UZO4" s="80"/>
      <c r="UZP4" s="80"/>
      <c r="UZQ4" s="80"/>
      <c r="UZR4" s="80"/>
      <c r="UZS4" s="80"/>
      <c r="UZT4" s="80"/>
      <c r="UZU4" s="80"/>
      <c r="UZV4" s="80"/>
      <c r="UZW4" s="80"/>
      <c r="UZX4" s="80"/>
      <c r="UZY4" s="80"/>
      <c r="UZZ4" s="80"/>
      <c r="VAA4" s="80"/>
      <c r="VAB4" s="80"/>
      <c r="VAC4" s="80"/>
      <c r="VAD4" s="80"/>
      <c r="VAE4" s="80"/>
      <c r="VAF4" s="80"/>
      <c r="VAG4" s="80"/>
      <c r="VAH4" s="80"/>
      <c r="VAI4" s="80"/>
      <c r="VAJ4" s="80"/>
      <c r="VAK4" s="80"/>
      <c r="VAL4" s="80"/>
      <c r="VAM4" s="80"/>
      <c r="VAN4" s="80"/>
      <c r="VAO4" s="80"/>
      <c r="VAP4" s="80"/>
      <c r="VAQ4" s="80"/>
      <c r="VAR4" s="80"/>
      <c r="VAS4" s="80"/>
      <c r="VAT4" s="80"/>
      <c r="VAU4" s="80"/>
      <c r="VAV4" s="80"/>
      <c r="VAW4" s="80"/>
      <c r="VAX4" s="80"/>
      <c r="VAY4" s="80"/>
      <c r="VAZ4" s="80"/>
      <c r="VBA4" s="80"/>
      <c r="VBB4" s="80"/>
      <c r="VBC4" s="80"/>
      <c r="VBD4" s="80"/>
      <c r="VBE4" s="80"/>
      <c r="VBF4" s="80"/>
      <c r="VBG4" s="80"/>
      <c r="VBH4" s="80"/>
      <c r="VBI4" s="80"/>
      <c r="VBJ4" s="80"/>
      <c r="VBK4" s="80"/>
      <c r="VBL4" s="80"/>
      <c r="VBM4" s="80"/>
      <c r="VBN4" s="80"/>
      <c r="VBO4" s="80"/>
      <c r="VBP4" s="80"/>
      <c r="VBQ4" s="80"/>
      <c r="VBR4" s="80"/>
      <c r="VBS4" s="80"/>
      <c r="VBT4" s="80"/>
      <c r="VBU4" s="80"/>
      <c r="VBV4" s="80"/>
      <c r="VBW4" s="80"/>
      <c r="VBX4" s="80"/>
      <c r="VBY4" s="80"/>
      <c r="VBZ4" s="80"/>
      <c r="VCA4" s="80"/>
      <c r="VCB4" s="80"/>
      <c r="VCC4" s="80"/>
      <c r="VCD4" s="80"/>
      <c r="VCE4" s="80"/>
      <c r="VCF4" s="80"/>
      <c r="VCG4" s="80"/>
      <c r="VCH4" s="80"/>
      <c r="VCI4" s="80"/>
      <c r="VCJ4" s="80"/>
      <c r="VCK4" s="80"/>
      <c r="VCL4" s="80"/>
      <c r="VCM4" s="80"/>
      <c r="VCN4" s="80"/>
      <c r="VCO4" s="80"/>
      <c r="VCP4" s="80"/>
      <c r="VCQ4" s="80"/>
      <c r="VCR4" s="80"/>
      <c r="VCS4" s="80"/>
      <c r="VCT4" s="80"/>
      <c r="VCU4" s="80"/>
      <c r="VCV4" s="80"/>
      <c r="VCW4" s="80"/>
      <c r="VCX4" s="80"/>
      <c r="VCY4" s="80"/>
      <c r="VCZ4" s="80"/>
      <c r="VDA4" s="80"/>
      <c r="VDB4" s="80"/>
      <c r="VDC4" s="80"/>
      <c r="VDD4" s="80"/>
      <c r="VDE4" s="80"/>
      <c r="VDF4" s="80"/>
      <c r="VDG4" s="80"/>
      <c r="VDH4" s="80"/>
      <c r="VDI4" s="80"/>
      <c r="VDJ4" s="80"/>
      <c r="VDK4" s="80"/>
      <c r="VDL4" s="80"/>
      <c r="VDM4" s="80"/>
      <c r="VDN4" s="80"/>
      <c r="VDO4" s="80"/>
      <c r="VDP4" s="80"/>
      <c r="VDQ4" s="80"/>
      <c r="VDR4" s="80"/>
      <c r="VDS4" s="80"/>
      <c r="VDT4" s="80"/>
      <c r="VDU4" s="80"/>
      <c r="VDV4" s="80"/>
      <c r="VDW4" s="80"/>
      <c r="VDX4" s="80"/>
      <c r="VDY4" s="80"/>
      <c r="VDZ4" s="80"/>
      <c r="VEA4" s="80"/>
      <c r="VEB4" s="80"/>
      <c r="VEC4" s="80"/>
      <c r="VED4" s="80"/>
      <c r="VEE4" s="80"/>
      <c r="VEF4" s="80"/>
      <c r="VEG4" s="80"/>
      <c r="VEH4" s="80"/>
      <c r="VEI4" s="80"/>
      <c r="VEJ4" s="80"/>
      <c r="VEK4" s="80"/>
      <c r="VEL4" s="80"/>
      <c r="VEM4" s="80"/>
      <c r="VEN4" s="80"/>
      <c r="VEO4" s="80"/>
      <c r="VEP4" s="80"/>
      <c r="VEQ4" s="80"/>
      <c r="VER4" s="80"/>
      <c r="VES4" s="80"/>
      <c r="VET4" s="80"/>
      <c r="VEU4" s="80"/>
      <c r="VEV4" s="80"/>
      <c r="VEW4" s="80"/>
      <c r="VEX4" s="80"/>
      <c r="VEY4" s="80"/>
      <c r="VEZ4" s="80"/>
      <c r="VFA4" s="80"/>
      <c r="VFB4" s="80"/>
      <c r="VFC4" s="80"/>
      <c r="VFD4" s="80"/>
      <c r="VFE4" s="80"/>
      <c r="VFF4" s="80"/>
      <c r="VFG4" s="80"/>
      <c r="VFH4" s="80"/>
      <c r="VFI4" s="80"/>
      <c r="VFJ4" s="80"/>
      <c r="VFK4" s="80"/>
      <c r="VFL4" s="80"/>
      <c r="VFM4" s="80"/>
      <c r="VFN4" s="80"/>
      <c r="VFO4" s="80"/>
      <c r="VFP4" s="80"/>
      <c r="VFQ4" s="80"/>
      <c r="VFR4" s="80"/>
      <c r="VFS4" s="80"/>
      <c r="VFT4" s="80"/>
      <c r="VFU4" s="80"/>
      <c r="VFV4" s="80"/>
      <c r="VFW4" s="80"/>
      <c r="VFX4" s="80"/>
      <c r="VFY4" s="80"/>
      <c r="VFZ4" s="80"/>
      <c r="VGA4" s="80"/>
      <c r="VGB4" s="80"/>
      <c r="VGC4" s="80"/>
      <c r="VGD4" s="80"/>
      <c r="VGE4" s="80"/>
      <c r="VGF4" s="80"/>
      <c r="VGG4" s="80"/>
      <c r="VGH4" s="80"/>
      <c r="VGI4" s="80"/>
      <c r="VGJ4" s="80"/>
      <c r="VGK4" s="80"/>
      <c r="VGL4" s="80"/>
      <c r="VGM4" s="80"/>
      <c r="VGN4" s="80"/>
      <c r="VGO4" s="80"/>
      <c r="VGP4" s="80"/>
      <c r="VGQ4" s="80"/>
      <c r="VGR4" s="80"/>
      <c r="VGS4" s="80"/>
      <c r="VGT4" s="80"/>
      <c r="VGU4" s="80"/>
      <c r="VGV4" s="80"/>
      <c r="VGW4" s="80"/>
      <c r="VGX4" s="80"/>
      <c r="VGY4" s="80"/>
      <c r="VGZ4" s="80"/>
      <c r="VHA4" s="80"/>
      <c r="VHB4" s="80"/>
      <c r="VHC4" s="80"/>
      <c r="VHD4" s="80"/>
      <c r="VHE4" s="80"/>
      <c r="VHF4" s="80"/>
      <c r="VHG4" s="80"/>
      <c r="VHH4" s="80"/>
      <c r="VHI4" s="80"/>
      <c r="VHJ4" s="80"/>
      <c r="VHK4" s="80"/>
      <c r="VHL4" s="80"/>
      <c r="VHM4" s="80"/>
      <c r="VHN4" s="80"/>
      <c r="VHO4" s="80"/>
      <c r="VHP4" s="80"/>
      <c r="VHQ4" s="80"/>
      <c r="VHR4" s="80"/>
      <c r="VHS4" s="80"/>
      <c r="VHT4" s="80"/>
      <c r="VHU4" s="80"/>
      <c r="VHV4" s="80"/>
      <c r="VHW4" s="80"/>
      <c r="VHX4" s="80"/>
      <c r="VHY4" s="80"/>
      <c r="VHZ4" s="80"/>
      <c r="VIA4" s="80"/>
      <c r="VIB4" s="80"/>
      <c r="VIC4" s="80"/>
      <c r="VID4" s="80"/>
      <c r="VIE4" s="80"/>
      <c r="VIF4" s="80"/>
      <c r="VIG4" s="80"/>
      <c r="VIH4" s="80"/>
      <c r="VII4" s="80"/>
      <c r="VIJ4" s="80"/>
      <c r="VIK4" s="80"/>
      <c r="VIL4" s="80"/>
      <c r="VIM4" s="80"/>
      <c r="VIN4" s="80"/>
      <c r="VIO4" s="80"/>
      <c r="VIP4" s="80"/>
      <c r="VIQ4" s="80"/>
      <c r="VIR4" s="80"/>
      <c r="VIS4" s="80"/>
      <c r="VIT4" s="80"/>
      <c r="VIU4" s="80"/>
      <c r="VIV4" s="80"/>
      <c r="VIW4" s="80"/>
      <c r="VIX4" s="80"/>
      <c r="VIY4" s="80"/>
      <c r="VIZ4" s="80"/>
      <c r="VJA4" s="80"/>
      <c r="VJB4" s="80"/>
      <c r="VJC4" s="80"/>
      <c r="VJD4" s="80"/>
      <c r="VJE4" s="80"/>
      <c r="VJF4" s="80"/>
      <c r="VJG4" s="80"/>
      <c r="VJH4" s="80"/>
      <c r="VJI4" s="80"/>
      <c r="VJJ4" s="80"/>
      <c r="VJK4" s="80"/>
      <c r="VJL4" s="80"/>
      <c r="VJM4" s="80"/>
      <c r="VJN4" s="80"/>
      <c r="VJO4" s="80"/>
      <c r="VJP4" s="80"/>
      <c r="VJQ4" s="80"/>
      <c r="VJR4" s="80"/>
      <c r="VJS4" s="80"/>
      <c r="VJT4" s="80"/>
      <c r="VJU4" s="80"/>
      <c r="VJV4" s="80"/>
      <c r="VJW4" s="80"/>
      <c r="VJX4" s="80"/>
      <c r="VJY4" s="80"/>
      <c r="VJZ4" s="80"/>
      <c r="VKA4" s="80"/>
      <c r="VKB4" s="80"/>
      <c r="VKC4" s="80"/>
      <c r="VKD4" s="80"/>
      <c r="VKE4" s="80"/>
      <c r="VKF4" s="80"/>
      <c r="VKG4" s="80"/>
      <c r="VKH4" s="80"/>
      <c r="VKI4" s="80"/>
      <c r="VKJ4" s="80"/>
      <c r="VKK4" s="80"/>
      <c r="VKL4" s="80"/>
      <c r="VKM4" s="80"/>
      <c r="VKN4" s="80"/>
      <c r="VKO4" s="80"/>
      <c r="VKP4" s="80"/>
      <c r="VKQ4" s="80"/>
      <c r="VKR4" s="80"/>
      <c r="VKS4" s="80"/>
      <c r="VKT4" s="80"/>
      <c r="VKU4" s="80"/>
      <c r="VKV4" s="80"/>
      <c r="VKW4" s="80"/>
      <c r="VKX4" s="80"/>
      <c r="VKY4" s="80"/>
      <c r="VKZ4" s="80"/>
      <c r="VLA4" s="80"/>
      <c r="VLB4" s="80"/>
      <c r="VLC4" s="80"/>
      <c r="VLD4" s="80"/>
      <c r="VLE4" s="80"/>
      <c r="VLF4" s="80"/>
      <c r="VLG4" s="80"/>
      <c r="VLH4" s="80"/>
      <c r="VLI4" s="80"/>
      <c r="VLJ4" s="80"/>
      <c r="VLK4" s="80"/>
      <c r="VLL4" s="80"/>
      <c r="VLM4" s="80"/>
      <c r="VLN4" s="80"/>
      <c r="VLO4" s="80"/>
      <c r="VLP4" s="80"/>
      <c r="VLQ4" s="80"/>
      <c r="VLR4" s="80"/>
      <c r="VLS4" s="80"/>
      <c r="VLT4" s="80"/>
      <c r="VLU4" s="80"/>
      <c r="VLV4" s="80"/>
      <c r="VLW4" s="80"/>
      <c r="VLX4" s="80"/>
      <c r="VLY4" s="80"/>
      <c r="VLZ4" s="80"/>
      <c r="VMA4" s="80"/>
      <c r="VMB4" s="80"/>
      <c r="VMC4" s="80"/>
      <c r="VMD4" s="80"/>
      <c r="VME4" s="80"/>
      <c r="VMF4" s="80"/>
      <c r="VMG4" s="80"/>
      <c r="VMH4" s="80"/>
      <c r="VMI4" s="80"/>
      <c r="VMJ4" s="80"/>
      <c r="VMK4" s="80"/>
      <c r="VML4" s="80"/>
      <c r="VMM4" s="80"/>
      <c r="VMN4" s="80"/>
      <c r="VMO4" s="80"/>
      <c r="VMP4" s="80"/>
      <c r="VMQ4" s="80"/>
      <c r="VMR4" s="80"/>
      <c r="VMS4" s="80"/>
      <c r="VMT4" s="80"/>
      <c r="VMU4" s="80"/>
      <c r="VMV4" s="80"/>
      <c r="VMW4" s="80"/>
      <c r="VMX4" s="80"/>
      <c r="VMY4" s="80"/>
      <c r="VMZ4" s="80"/>
      <c r="VNA4" s="80"/>
      <c r="VNB4" s="80"/>
      <c r="VNC4" s="80"/>
      <c r="VND4" s="80"/>
      <c r="VNE4" s="80"/>
      <c r="VNF4" s="80"/>
      <c r="VNG4" s="80"/>
      <c r="VNH4" s="80"/>
      <c r="VNI4" s="80"/>
      <c r="VNJ4" s="80"/>
      <c r="VNK4" s="80"/>
      <c r="VNL4" s="80"/>
      <c r="VNM4" s="80"/>
      <c r="VNN4" s="80"/>
      <c r="VNO4" s="80"/>
      <c r="VNP4" s="80"/>
      <c r="VNQ4" s="80"/>
      <c r="VNR4" s="80"/>
      <c r="VNS4" s="80"/>
      <c r="VNT4" s="80"/>
      <c r="VNU4" s="80"/>
      <c r="VNV4" s="80"/>
      <c r="VNW4" s="80"/>
      <c r="VNX4" s="80"/>
      <c r="VNY4" s="80"/>
      <c r="VNZ4" s="80"/>
      <c r="VOA4" s="80"/>
      <c r="VOB4" s="80"/>
      <c r="VOC4" s="80"/>
      <c r="VOD4" s="80"/>
      <c r="VOE4" s="80"/>
      <c r="VOF4" s="80"/>
      <c r="VOG4" s="80"/>
      <c r="VOH4" s="80"/>
      <c r="VOI4" s="80"/>
      <c r="VOJ4" s="80"/>
      <c r="VOK4" s="80"/>
      <c r="VOL4" s="80"/>
      <c r="VOM4" s="80"/>
      <c r="VON4" s="80"/>
      <c r="VOO4" s="80"/>
      <c r="VOP4" s="80"/>
      <c r="VOQ4" s="80"/>
      <c r="VOR4" s="80"/>
      <c r="VOS4" s="80"/>
      <c r="VOT4" s="80"/>
      <c r="VOU4" s="80"/>
      <c r="VOV4" s="80"/>
      <c r="VOW4" s="80"/>
      <c r="VOX4" s="80"/>
      <c r="VOY4" s="80"/>
      <c r="VOZ4" s="80"/>
      <c r="VPA4" s="80"/>
      <c r="VPB4" s="80"/>
      <c r="VPC4" s="80"/>
      <c r="VPD4" s="80"/>
      <c r="VPE4" s="80"/>
      <c r="VPF4" s="80"/>
      <c r="VPG4" s="80"/>
      <c r="VPH4" s="80"/>
      <c r="VPI4" s="80"/>
      <c r="VPJ4" s="80"/>
      <c r="VPK4" s="80"/>
      <c r="VPL4" s="80"/>
      <c r="VPM4" s="80"/>
      <c r="VPN4" s="80"/>
      <c r="VPO4" s="80"/>
      <c r="VPP4" s="80"/>
      <c r="VPQ4" s="80"/>
      <c r="VPR4" s="80"/>
      <c r="VPS4" s="80"/>
      <c r="VPT4" s="80"/>
      <c r="VPU4" s="80"/>
      <c r="VPV4" s="80"/>
      <c r="VPW4" s="80"/>
      <c r="VPX4" s="80"/>
      <c r="VPY4" s="80"/>
      <c r="VPZ4" s="80"/>
      <c r="VQA4" s="80"/>
      <c r="VQB4" s="80"/>
      <c r="VQC4" s="80"/>
      <c r="VQD4" s="80"/>
      <c r="VQE4" s="80"/>
      <c r="VQF4" s="80"/>
      <c r="VQG4" s="80"/>
      <c r="VQH4" s="80"/>
      <c r="VQI4" s="80"/>
      <c r="VQJ4" s="80"/>
      <c r="VQK4" s="80"/>
      <c r="VQL4" s="80"/>
      <c r="VQM4" s="80"/>
      <c r="VQN4" s="80"/>
      <c r="VQO4" s="80"/>
      <c r="VQP4" s="80"/>
      <c r="VQQ4" s="80"/>
      <c r="VQR4" s="80"/>
      <c r="VQS4" s="80"/>
      <c r="VQT4" s="80"/>
      <c r="VQU4" s="80"/>
      <c r="VQV4" s="80"/>
      <c r="VQW4" s="80"/>
      <c r="VQX4" s="80"/>
      <c r="VQY4" s="80"/>
      <c r="VQZ4" s="80"/>
      <c r="VRA4" s="80"/>
      <c r="VRB4" s="80"/>
      <c r="VRC4" s="80"/>
      <c r="VRD4" s="80"/>
      <c r="VRE4" s="80"/>
      <c r="VRF4" s="80"/>
      <c r="VRG4" s="80"/>
      <c r="VRH4" s="80"/>
      <c r="VRI4" s="80"/>
      <c r="VRJ4" s="80"/>
      <c r="VRK4" s="80"/>
      <c r="VRL4" s="80"/>
      <c r="VRM4" s="80"/>
      <c r="VRN4" s="80"/>
      <c r="VRO4" s="80"/>
      <c r="VRP4" s="80"/>
      <c r="VRQ4" s="80"/>
      <c r="VRR4" s="80"/>
      <c r="VRS4" s="80"/>
      <c r="VRT4" s="80"/>
      <c r="VRU4" s="80"/>
      <c r="VRV4" s="80"/>
      <c r="VRW4" s="80"/>
      <c r="VRX4" s="80"/>
      <c r="VRY4" s="80"/>
      <c r="VRZ4" s="80"/>
      <c r="VSA4" s="80"/>
      <c r="VSB4" s="80"/>
      <c r="VSC4" s="80"/>
      <c r="VSD4" s="80"/>
      <c r="VSE4" s="80"/>
      <c r="VSF4" s="80"/>
      <c r="VSG4" s="80"/>
      <c r="VSH4" s="80"/>
      <c r="VSI4" s="80"/>
      <c r="VSJ4" s="80"/>
      <c r="VSK4" s="80"/>
      <c r="VSL4" s="80"/>
      <c r="VSM4" s="80"/>
      <c r="VSN4" s="80"/>
      <c r="VSO4" s="80"/>
      <c r="VSP4" s="80"/>
      <c r="VSQ4" s="80"/>
      <c r="VSR4" s="80"/>
      <c r="VSS4" s="80"/>
      <c r="VST4" s="80"/>
      <c r="VSU4" s="80"/>
      <c r="VSV4" s="80"/>
      <c r="VSW4" s="80"/>
      <c r="VSX4" s="80"/>
      <c r="VSY4" s="80"/>
      <c r="VSZ4" s="80"/>
      <c r="VTA4" s="80"/>
      <c r="VTB4" s="80"/>
      <c r="VTC4" s="80"/>
      <c r="VTD4" s="80"/>
      <c r="VTE4" s="80"/>
      <c r="VTF4" s="80"/>
      <c r="VTG4" s="80"/>
      <c r="VTH4" s="80"/>
      <c r="VTI4" s="80"/>
      <c r="VTJ4" s="80"/>
      <c r="VTK4" s="80"/>
      <c r="VTL4" s="80"/>
      <c r="VTM4" s="80"/>
      <c r="VTN4" s="80"/>
      <c r="VTO4" s="80"/>
      <c r="VTP4" s="80"/>
      <c r="VTQ4" s="80"/>
      <c r="VTR4" s="80"/>
      <c r="VTS4" s="80"/>
      <c r="VTT4" s="80"/>
      <c r="VTU4" s="80"/>
      <c r="VTV4" s="80"/>
      <c r="VTW4" s="80"/>
      <c r="VTX4" s="80"/>
      <c r="VTY4" s="80"/>
      <c r="VTZ4" s="80"/>
      <c r="VUA4" s="80"/>
      <c r="VUB4" s="80"/>
      <c r="VUC4" s="80"/>
      <c r="VUD4" s="80"/>
      <c r="VUE4" s="80"/>
      <c r="VUF4" s="80"/>
      <c r="VUG4" s="80"/>
      <c r="VUH4" s="80"/>
      <c r="VUI4" s="80"/>
      <c r="VUJ4" s="80"/>
      <c r="VUK4" s="80"/>
      <c r="VUL4" s="80"/>
      <c r="VUM4" s="80"/>
      <c r="VUN4" s="80"/>
      <c r="VUO4" s="80"/>
      <c r="VUP4" s="80"/>
      <c r="VUQ4" s="80"/>
      <c r="VUR4" s="80"/>
      <c r="VUS4" s="80"/>
      <c r="VUT4" s="80"/>
      <c r="VUU4" s="80"/>
      <c r="VUV4" s="80"/>
      <c r="VUW4" s="80"/>
      <c r="VUX4" s="80"/>
      <c r="VUY4" s="80"/>
      <c r="VUZ4" s="80"/>
      <c r="VVA4" s="80"/>
      <c r="VVB4" s="80"/>
      <c r="VVC4" s="80"/>
      <c r="VVD4" s="80"/>
      <c r="VVE4" s="80"/>
      <c r="VVF4" s="80"/>
      <c r="VVG4" s="80"/>
      <c r="VVH4" s="80"/>
      <c r="VVI4" s="80"/>
      <c r="VVJ4" s="80"/>
      <c r="VVK4" s="80"/>
      <c r="VVL4" s="80"/>
      <c r="VVM4" s="80"/>
      <c r="VVN4" s="80"/>
      <c r="VVO4" s="80"/>
      <c r="VVP4" s="80"/>
      <c r="VVQ4" s="80"/>
      <c r="VVR4" s="80"/>
      <c r="VVS4" s="80"/>
      <c r="VVT4" s="80"/>
      <c r="VVU4" s="80"/>
      <c r="VVV4" s="80"/>
      <c r="VVW4" s="80"/>
      <c r="VVX4" s="80"/>
      <c r="VVY4" s="80"/>
      <c r="VVZ4" s="80"/>
      <c r="VWA4" s="80"/>
      <c r="VWB4" s="80"/>
      <c r="VWC4" s="80"/>
      <c r="VWD4" s="80"/>
      <c r="VWE4" s="80"/>
      <c r="VWF4" s="80"/>
      <c r="VWG4" s="80"/>
      <c r="VWH4" s="80"/>
      <c r="VWI4" s="80"/>
      <c r="VWJ4" s="80"/>
      <c r="VWK4" s="80"/>
      <c r="VWL4" s="80"/>
      <c r="VWM4" s="80"/>
      <c r="VWN4" s="80"/>
      <c r="VWO4" s="80"/>
      <c r="VWP4" s="80"/>
      <c r="VWQ4" s="80"/>
      <c r="VWR4" s="80"/>
      <c r="VWS4" s="80"/>
      <c r="VWT4" s="80"/>
      <c r="VWU4" s="80"/>
      <c r="VWV4" s="80"/>
      <c r="VWW4" s="80"/>
      <c r="VWX4" s="80"/>
      <c r="VWY4" s="80"/>
      <c r="VWZ4" s="80"/>
      <c r="VXA4" s="80"/>
      <c r="VXB4" s="80"/>
      <c r="VXC4" s="80"/>
      <c r="VXD4" s="80"/>
      <c r="VXE4" s="80"/>
      <c r="VXF4" s="80"/>
      <c r="VXG4" s="80"/>
      <c r="VXH4" s="80"/>
      <c r="VXI4" s="80"/>
      <c r="VXJ4" s="80"/>
      <c r="VXK4" s="80"/>
      <c r="VXL4" s="80"/>
      <c r="VXM4" s="80"/>
      <c r="VXN4" s="80"/>
      <c r="VXO4" s="80"/>
      <c r="VXP4" s="80"/>
      <c r="VXQ4" s="80"/>
      <c r="VXR4" s="80"/>
      <c r="VXS4" s="80"/>
      <c r="VXT4" s="80"/>
      <c r="VXU4" s="80"/>
      <c r="VXV4" s="80"/>
      <c r="VXW4" s="80"/>
      <c r="VXX4" s="80"/>
      <c r="VXY4" s="80"/>
      <c r="VXZ4" s="80"/>
      <c r="VYA4" s="80"/>
      <c r="VYB4" s="80"/>
      <c r="VYC4" s="80"/>
      <c r="VYD4" s="80"/>
      <c r="VYE4" s="80"/>
      <c r="VYF4" s="80"/>
      <c r="VYG4" s="80"/>
      <c r="VYH4" s="80"/>
      <c r="VYI4" s="80"/>
      <c r="VYJ4" s="80"/>
      <c r="VYK4" s="80"/>
      <c r="VYL4" s="80"/>
      <c r="VYM4" s="80"/>
      <c r="VYN4" s="80"/>
      <c r="VYO4" s="80"/>
      <c r="VYP4" s="80"/>
      <c r="VYQ4" s="80"/>
      <c r="VYR4" s="80"/>
      <c r="VYS4" s="80"/>
      <c r="VYT4" s="80"/>
      <c r="VYU4" s="80"/>
      <c r="VYV4" s="80"/>
      <c r="VYW4" s="80"/>
      <c r="VYX4" s="80"/>
      <c r="VYY4" s="80"/>
      <c r="VYZ4" s="80"/>
      <c r="VZA4" s="80"/>
      <c r="VZB4" s="80"/>
      <c r="VZC4" s="80"/>
      <c r="VZD4" s="80"/>
      <c r="VZE4" s="80"/>
      <c r="VZF4" s="80"/>
      <c r="VZG4" s="80"/>
      <c r="VZH4" s="80"/>
      <c r="VZI4" s="80"/>
      <c r="VZJ4" s="80"/>
      <c r="VZK4" s="80"/>
      <c r="VZL4" s="80"/>
      <c r="VZM4" s="80"/>
      <c r="VZN4" s="80"/>
      <c r="VZO4" s="80"/>
      <c r="VZP4" s="80"/>
      <c r="VZQ4" s="80"/>
      <c r="VZR4" s="80"/>
      <c r="VZS4" s="80"/>
      <c r="VZT4" s="80"/>
      <c r="VZU4" s="80"/>
      <c r="VZV4" s="80"/>
      <c r="VZW4" s="80"/>
      <c r="VZX4" s="80"/>
      <c r="VZY4" s="80"/>
      <c r="VZZ4" s="80"/>
      <c r="WAA4" s="80"/>
      <c r="WAB4" s="80"/>
      <c r="WAC4" s="80"/>
      <c r="WAD4" s="80"/>
      <c r="WAE4" s="80"/>
      <c r="WAF4" s="80"/>
      <c r="WAG4" s="80"/>
      <c r="WAH4" s="80"/>
      <c r="WAI4" s="80"/>
      <c r="WAJ4" s="80"/>
      <c r="WAK4" s="80"/>
      <c r="WAL4" s="80"/>
      <c r="WAM4" s="80"/>
      <c r="WAN4" s="80"/>
      <c r="WAO4" s="80"/>
      <c r="WAP4" s="80"/>
      <c r="WAQ4" s="80"/>
      <c r="WAR4" s="80"/>
      <c r="WAS4" s="80"/>
      <c r="WAT4" s="80"/>
      <c r="WAU4" s="80"/>
      <c r="WAV4" s="80"/>
      <c r="WAW4" s="80"/>
      <c r="WAX4" s="80"/>
      <c r="WAY4" s="80"/>
      <c r="WAZ4" s="80"/>
      <c r="WBA4" s="80"/>
      <c r="WBB4" s="80"/>
      <c r="WBC4" s="80"/>
      <c r="WBD4" s="80"/>
      <c r="WBE4" s="80"/>
      <c r="WBF4" s="80"/>
      <c r="WBG4" s="80"/>
      <c r="WBH4" s="80"/>
      <c r="WBI4" s="80"/>
      <c r="WBJ4" s="80"/>
      <c r="WBK4" s="80"/>
      <c r="WBL4" s="80"/>
      <c r="WBM4" s="80"/>
      <c r="WBN4" s="80"/>
      <c r="WBO4" s="80"/>
      <c r="WBP4" s="80"/>
      <c r="WBQ4" s="80"/>
      <c r="WBR4" s="80"/>
      <c r="WBS4" s="80"/>
      <c r="WBT4" s="80"/>
      <c r="WBU4" s="80"/>
      <c r="WBV4" s="80"/>
      <c r="WBW4" s="80"/>
      <c r="WBX4" s="80"/>
      <c r="WBY4" s="80"/>
      <c r="WBZ4" s="80"/>
      <c r="WCA4" s="80"/>
      <c r="WCB4" s="80"/>
      <c r="WCC4" s="80"/>
      <c r="WCD4" s="80"/>
      <c r="WCE4" s="80"/>
      <c r="WCF4" s="80"/>
      <c r="WCG4" s="80"/>
      <c r="WCH4" s="80"/>
      <c r="WCI4" s="80"/>
      <c r="WCJ4" s="80"/>
      <c r="WCK4" s="80"/>
      <c r="WCL4" s="80"/>
      <c r="WCM4" s="80"/>
      <c r="WCN4" s="80"/>
      <c r="WCO4" s="80"/>
      <c r="WCP4" s="80"/>
      <c r="WCQ4" s="80"/>
      <c r="WCR4" s="80"/>
      <c r="WCS4" s="80"/>
      <c r="WCT4" s="80"/>
      <c r="WCU4" s="80"/>
      <c r="WCV4" s="80"/>
      <c r="WCW4" s="80"/>
      <c r="WCX4" s="80"/>
      <c r="WCY4" s="80"/>
      <c r="WCZ4" s="80"/>
      <c r="WDA4" s="80"/>
      <c r="WDB4" s="80"/>
      <c r="WDC4" s="80"/>
      <c r="WDD4" s="80"/>
      <c r="WDE4" s="80"/>
      <c r="WDF4" s="80"/>
      <c r="WDG4" s="80"/>
      <c r="WDH4" s="80"/>
      <c r="WDI4" s="80"/>
      <c r="WDJ4" s="80"/>
      <c r="WDK4" s="80"/>
      <c r="WDL4" s="80"/>
      <c r="WDM4" s="80"/>
      <c r="WDN4" s="80"/>
      <c r="WDO4" s="80"/>
      <c r="WDP4" s="80"/>
      <c r="WDQ4" s="80"/>
      <c r="WDR4" s="80"/>
      <c r="WDS4" s="80"/>
      <c r="WDT4" s="80"/>
      <c r="WDU4" s="80"/>
      <c r="WDV4" s="80"/>
      <c r="WDW4" s="80"/>
      <c r="WDX4" s="80"/>
      <c r="WDY4" s="80"/>
      <c r="WDZ4" s="80"/>
      <c r="WEA4" s="80"/>
      <c r="WEB4" s="80"/>
      <c r="WEC4" s="80"/>
      <c r="WED4" s="80"/>
      <c r="WEE4" s="80"/>
      <c r="WEF4" s="80"/>
      <c r="WEG4" s="80"/>
      <c r="WEH4" s="80"/>
      <c r="WEI4" s="80"/>
      <c r="WEJ4" s="80"/>
      <c r="WEK4" s="80"/>
      <c r="WEL4" s="80"/>
      <c r="WEM4" s="80"/>
      <c r="WEN4" s="80"/>
      <c r="WEO4" s="80"/>
      <c r="WEP4" s="80"/>
      <c r="WEQ4" s="80"/>
      <c r="WER4" s="80"/>
      <c r="WES4" s="80"/>
      <c r="WET4" s="80"/>
      <c r="WEU4" s="80"/>
      <c r="WEV4" s="80"/>
      <c r="WEW4" s="80"/>
      <c r="WEX4" s="80"/>
      <c r="WEY4" s="80"/>
      <c r="WEZ4" s="80"/>
      <c r="WFA4" s="80"/>
      <c r="WFB4" s="80"/>
      <c r="WFC4" s="80"/>
      <c r="WFD4" s="80"/>
      <c r="WFE4" s="80"/>
      <c r="WFF4" s="80"/>
      <c r="WFG4" s="80"/>
      <c r="WFH4" s="80"/>
      <c r="WFI4" s="80"/>
      <c r="WFJ4" s="80"/>
      <c r="WFK4" s="80"/>
      <c r="WFL4" s="80"/>
      <c r="WFM4" s="80"/>
      <c r="WFN4" s="80"/>
      <c r="WFO4" s="80"/>
      <c r="WFP4" s="80"/>
      <c r="WFQ4" s="80"/>
      <c r="WFR4" s="80"/>
      <c r="WFS4" s="80"/>
      <c r="WFT4" s="80"/>
      <c r="WFU4" s="80"/>
      <c r="WFV4" s="80"/>
      <c r="WFW4" s="80"/>
      <c r="WFX4" s="80"/>
      <c r="WFY4" s="80"/>
      <c r="WFZ4" s="80"/>
      <c r="WGA4" s="80"/>
      <c r="WGB4" s="80"/>
      <c r="WGC4" s="80"/>
      <c r="WGD4" s="80"/>
      <c r="WGE4" s="80"/>
      <c r="WGF4" s="80"/>
      <c r="WGG4" s="80"/>
      <c r="WGH4" s="80"/>
      <c r="WGI4" s="80"/>
      <c r="WGJ4" s="80"/>
      <c r="WGK4" s="80"/>
      <c r="WGL4" s="80"/>
      <c r="WGM4" s="80"/>
      <c r="WGN4" s="80"/>
      <c r="WGO4" s="80"/>
      <c r="WGP4" s="80"/>
      <c r="WGQ4" s="80"/>
      <c r="WGR4" s="80"/>
      <c r="WGS4" s="80"/>
      <c r="WGT4" s="80"/>
      <c r="WGU4" s="80"/>
      <c r="WGV4" s="80"/>
      <c r="WGW4" s="80"/>
      <c r="WGX4" s="80"/>
      <c r="WGY4" s="80"/>
      <c r="WGZ4" s="80"/>
      <c r="WHA4" s="80"/>
      <c r="WHB4" s="80"/>
      <c r="WHC4" s="80"/>
      <c r="WHD4" s="80"/>
      <c r="WHE4" s="80"/>
      <c r="WHF4" s="80"/>
      <c r="WHG4" s="80"/>
      <c r="WHH4" s="80"/>
      <c r="WHI4" s="80"/>
      <c r="WHJ4" s="80"/>
      <c r="WHK4" s="80"/>
      <c r="WHL4" s="80"/>
      <c r="WHM4" s="80"/>
      <c r="WHN4" s="80"/>
      <c r="WHO4" s="80"/>
      <c r="WHP4" s="80"/>
      <c r="WHQ4" s="80"/>
      <c r="WHR4" s="80"/>
      <c r="WHS4" s="80"/>
      <c r="WHT4" s="80"/>
      <c r="WHU4" s="80"/>
      <c r="WHV4" s="80"/>
      <c r="WHW4" s="80"/>
      <c r="WHX4" s="80"/>
      <c r="WHY4" s="80"/>
      <c r="WHZ4" s="80"/>
      <c r="WIA4" s="80"/>
      <c r="WIB4" s="80"/>
      <c r="WIC4" s="80"/>
      <c r="WID4" s="80"/>
      <c r="WIE4" s="80"/>
      <c r="WIF4" s="80"/>
      <c r="WIG4" s="80"/>
      <c r="WIH4" s="80"/>
      <c r="WII4" s="80"/>
      <c r="WIJ4" s="80"/>
      <c r="WIK4" s="80"/>
      <c r="WIL4" s="80"/>
      <c r="WIM4" s="80"/>
      <c r="WIN4" s="80"/>
      <c r="WIO4" s="80"/>
      <c r="WIP4" s="80"/>
      <c r="WIQ4" s="80"/>
      <c r="WIR4" s="80"/>
      <c r="WIS4" s="80"/>
      <c r="WIT4" s="80"/>
      <c r="WIU4" s="80"/>
      <c r="WIV4" s="80"/>
      <c r="WIW4" s="80"/>
      <c r="WIX4" s="80"/>
      <c r="WIY4" s="80"/>
      <c r="WIZ4" s="80"/>
      <c r="WJA4" s="80"/>
      <c r="WJB4" s="80"/>
      <c r="WJC4" s="80"/>
      <c r="WJD4" s="80"/>
      <c r="WJE4" s="80"/>
      <c r="WJF4" s="80"/>
      <c r="WJG4" s="80"/>
      <c r="WJH4" s="80"/>
      <c r="WJI4" s="80"/>
      <c r="WJJ4" s="80"/>
      <c r="WJK4" s="80"/>
      <c r="WJL4" s="80"/>
      <c r="WJM4" s="80"/>
      <c r="WJN4" s="80"/>
      <c r="WJO4" s="80"/>
      <c r="WJP4" s="80"/>
      <c r="WJQ4" s="80"/>
      <c r="WJR4" s="80"/>
      <c r="WJS4" s="80"/>
      <c r="WJT4" s="80"/>
      <c r="WJU4" s="80"/>
      <c r="WJV4" s="80"/>
      <c r="WJW4" s="80"/>
      <c r="WJX4" s="80"/>
      <c r="WJY4" s="80"/>
      <c r="WJZ4" s="80"/>
      <c r="WKA4" s="80"/>
      <c r="WKB4" s="80"/>
      <c r="WKC4" s="80"/>
      <c r="WKD4" s="80"/>
      <c r="WKE4" s="80"/>
      <c r="WKF4" s="80"/>
      <c r="WKG4" s="80"/>
      <c r="WKH4" s="80"/>
      <c r="WKI4" s="80"/>
      <c r="WKJ4" s="80"/>
      <c r="WKK4" s="80"/>
      <c r="WKL4" s="80"/>
      <c r="WKM4" s="80"/>
      <c r="WKN4" s="80"/>
      <c r="WKO4" s="80"/>
      <c r="WKP4" s="80"/>
      <c r="WKQ4" s="80"/>
      <c r="WKR4" s="80"/>
      <c r="WKS4" s="80"/>
      <c r="WKT4" s="80"/>
      <c r="WKU4" s="80"/>
      <c r="WKV4" s="80"/>
      <c r="WKW4" s="80"/>
      <c r="WKX4" s="80"/>
      <c r="WKY4" s="80"/>
      <c r="WKZ4" s="80"/>
      <c r="WLA4" s="80"/>
      <c r="WLB4" s="80"/>
      <c r="WLC4" s="80"/>
      <c r="WLD4" s="80"/>
      <c r="WLE4" s="80"/>
      <c r="WLF4" s="80"/>
      <c r="WLG4" s="80"/>
      <c r="WLH4" s="80"/>
      <c r="WLI4" s="80"/>
      <c r="WLJ4" s="80"/>
      <c r="WLK4" s="80"/>
      <c r="WLL4" s="80"/>
      <c r="WLM4" s="80"/>
      <c r="WLN4" s="80"/>
      <c r="WLO4" s="80"/>
      <c r="WLP4" s="80"/>
      <c r="WLQ4" s="80"/>
      <c r="WLR4" s="80"/>
      <c r="WLS4" s="80"/>
      <c r="WLT4" s="80"/>
      <c r="WLU4" s="80"/>
      <c r="WLV4" s="80"/>
      <c r="WLW4" s="80"/>
      <c r="WLX4" s="80"/>
      <c r="WLY4" s="80"/>
      <c r="WLZ4" s="80"/>
      <c r="WMA4" s="80"/>
      <c r="WMB4" s="80"/>
      <c r="WMC4" s="80"/>
      <c r="WMD4" s="80"/>
      <c r="WME4" s="80"/>
      <c r="WMF4" s="80"/>
      <c r="WMG4" s="80"/>
      <c r="WMH4" s="80"/>
      <c r="WMI4" s="80"/>
      <c r="WMJ4" s="80"/>
      <c r="WMK4" s="80"/>
      <c r="WML4" s="80"/>
      <c r="WMM4" s="80"/>
      <c r="WMN4" s="80"/>
      <c r="WMO4" s="80"/>
      <c r="WMP4" s="80"/>
      <c r="WMQ4" s="80"/>
      <c r="WMR4" s="80"/>
      <c r="WMS4" s="80"/>
      <c r="WMT4" s="80"/>
      <c r="WMU4" s="80"/>
      <c r="WMV4" s="80"/>
      <c r="WMW4" s="80"/>
      <c r="WMX4" s="80"/>
      <c r="WMY4" s="80"/>
      <c r="WMZ4" s="80"/>
      <c r="WNA4" s="80"/>
      <c r="WNB4" s="80"/>
      <c r="WNC4" s="80"/>
      <c r="WND4" s="80"/>
      <c r="WNE4" s="80"/>
      <c r="WNF4" s="80"/>
      <c r="WNG4" s="80"/>
      <c r="WNH4" s="80"/>
      <c r="WNI4" s="80"/>
      <c r="WNJ4" s="80"/>
      <c r="WNK4" s="80"/>
      <c r="WNL4" s="80"/>
      <c r="WNM4" s="80"/>
      <c r="WNN4" s="80"/>
      <c r="WNO4" s="80"/>
      <c r="WNP4" s="80"/>
      <c r="WNQ4" s="80"/>
      <c r="WNR4" s="80"/>
      <c r="WNS4" s="80"/>
      <c r="WNT4" s="80"/>
      <c r="WNU4" s="80"/>
      <c r="WNV4" s="80"/>
      <c r="WNW4" s="80"/>
      <c r="WNX4" s="80"/>
      <c r="WNY4" s="80"/>
      <c r="WNZ4" s="80"/>
      <c r="WOA4" s="80"/>
      <c r="WOB4" s="80"/>
      <c r="WOC4" s="80"/>
      <c r="WOD4" s="80"/>
      <c r="WOE4" s="80"/>
      <c r="WOF4" s="80"/>
      <c r="WOG4" s="80"/>
      <c r="WOH4" s="80"/>
      <c r="WOI4" s="80"/>
      <c r="WOJ4" s="80"/>
      <c r="WOK4" s="80"/>
      <c r="WOL4" s="80"/>
      <c r="WOM4" s="80"/>
      <c r="WON4" s="80"/>
      <c r="WOO4" s="80"/>
      <c r="WOP4" s="80"/>
      <c r="WOQ4" s="80"/>
      <c r="WOR4" s="80"/>
      <c r="WOS4" s="80"/>
      <c r="WOT4" s="80"/>
      <c r="WOU4" s="80"/>
      <c r="WOV4" s="80"/>
      <c r="WOW4" s="80"/>
      <c r="WOX4" s="80"/>
      <c r="WOY4" s="80"/>
      <c r="WOZ4" s="80"/>
      <c r="WPA4" s="80"/>
      <c r="WPB4" s="80"/>
      <c r="WPC4" s="80"/>
      <c r="WPD4" s="80"/>
      <c r="WPE4" s="80"/>
      <c r="WPF4" s="80"/>
      <c r="WPG4" s="80"/>
      <c r="WPH4" s="80"/>
      <c r="WPI4" s="80"/>
      <c r="WPJ4" s="80"/>
      <c r="WPK4" s="80"/>
      <c r="WPL4" s="80"/>
      <c r="WPM4" s="80"/>
      <c r="WPN4" s="80"/>
      <c r="WPO4" s="80"/>
      <c r="WPP4" s="80"/>
      <c r="WPQ4" s="80"/>
      <c r="WPR4" s="80"/>
      <c r="WPS4" s="80"/>
      <c r="WPT4" s="80"/>
      <c r="WPU4" s="80"/>
      <c r="WPV4" s="80"/>
      <c r="WPW4" s="80"/>
      <c r="WPX4" s="80"/>
      <c r="WPY4" s="80"/>
      <c r="WPZ4" s="80"/>
      <c r="WQA4" s="80"/>
      <c r="WQB4" s="80"/>
      <c r="WQC4" s="80"/>
      <c r="WQD4" s="80"/>
      <c r="WQE4" s="80"/>
      <c r="WQF4" s="80"/>
      <c r="WQG4" s="80"/>
      <c r="WQH4" s="80"/>
      <c r="WQI4" s="80"/>
      <c r="WQJ4" s="80"/>
      <c r="WQK4" s="80"/>
      <c r="WQL4" s="80"/>
      <c r="WQM4" s="80"/>
      <c r="WQN4" s="80"/>
      <c r="WQO4" s="80"/>
      <c r="WQP4" s="80"/>
      <c r="WQQ4" s="80"/>
      <c r="WQR4" s="80"/>
      <c r="WQS4" s="80"/>
      <c r="WQT4" s="80"/>
      <c r="WQU4" s="80"/>
      <c r="WQV4" s="80"/>
      <c r="WQW4" s="80"/>
      <c r="WQX4" s="80"/>
      <c r="WQY4" s="80"/>
      <c r="WQZ4" s="80"/>
      <c r="WRA4" s="80"/>
      <c r="WRB4" s="80"/>
      <c r="WRC4" s="80"/>
      <c r="WRD4" s="80"/>
      <c r="WRE4" s="80"/>
      <c r="WRF4" s="80"/>
      <c r="WRG4" s="80"/>
      <c r="WRH4" s="80"/>
      <c r="WRI4" s="80"/>
      <c r="WRJ4" s="80"/>
      <c r="WRK4" s="80"/>
      <c r="WRL4" s="80"/>
      <c r="WRM4" s="80"/>
      <c r="WRN4" s="80"/>
      <c r="WRO4" s="80"/>
      <c r="WRP4" s="80"/>
      <c r="WRQ4" s="80"/>
      <c r="WRR4" s="80"/>
      <c r="WRS4" s="80"/>
      <c r="WRT4" s="80"/>
      <c r="WRU4" s="80"/>
      <c r="WRV4" s="80"/>
      <c r="WRW4" s="80"/>
      <c r="WRX4" s="80"/>
      <c r="WRY4" s="80"/>
      <c r="WRZ4" s="80"/>
      <c r="WSA4" s="80"/>
      <c r="WSB4" s="80"/>
      <c r="WSC4" s="80"/>
      <c r="WSD4" s="80"/>
      <c r="WSE4" s="80"/>
      <c r="WSF4" s="80"/>
      <c r="WSG4" s="80"/>
      <c r="WSH4" s="80"/>
      <c r="WSI4" s="80"/>
      <c r="WSJ4" s="80"/>
      <c r="WSK4" s="80"/>
      <c r="WSL4" s="80"/>
      <c r="WSM4" s="80"/>
      <c r="WSN4" s="80"/>
      <c r="WSO4" s="80"/>
      <c r="WSP4" s="80"/>
      <c r="WSQ4" s="80"/>
      <c r="WSR4" s="80"/>
      <c r="WSS4" s="80"/>
      <c r="WST4" s="80"/>
      <c r="WSU4" s="80"/>
      <c r="WSV4" s="80"/>
      <c r="WSW4" s="80"/>
      <c r="WSX4" s="80"/>
      <c r="WSY4" s="80"/>
      <c r="WSZ4" s="80"/>
      <c r="WTA4" s="80"/>
      <c r="WTB4" s="80"/>
      <c r="WTC4" s="80"/>
      <c r="WTD4" s="80"/>
      <c r="WTE4" s="80"/>
      <c r="WTF4" s="80"/>
      <c r="WTG4" s="80"/>
      <c r="WTH4" s="80"/>
      <c r="WTI4" s="80"/>
      <c r="WTJ4" s="80"/>
      <c r="WTK4" s="80"/>
      <c r="WTL4" s="80"/>
      <c r="WTM4" s="80"/>
      <c r="WTN4" s="80"/>
      <c r="WTO4" s="80"/>
      <c r="WTP4" s="80"/>
      <c r="WTQ4" s="80"/>
      <c r="WTR4" s="80"/>
      <c r="WTS4" s="80"/>
      <c r="WTT4" s="80"/>
      <c r="WTU4" s="80"/>
      <c r="WTV4" s="80"/>
      <c r="WTW4" s="80"/>
      <c r="WTX4" s="80"/>
      <c r="WTY4" s="80"/>
      <c r="WTZ4" s="80"/>
      <c r="WUA4" s="80"/>
      <c r="WUB4" s="80"/>
      <c r="WUC4" s="80"/>
      <c r="WUD4" s="80"/>
      <c r="WUE4" s="80"/>
      <c r="WUF4" s="80"/>
      <c r="WUG4" s="80"/>
      <c r="WUH4" s="80"/>
      <c r="WUI4" s="80"/>
      <c r="WUJ4" s="80"/>
      <c r="WUK4" s="80"/>
      <c r="WUL4" s="80"/>
      <c r="WUM4" s="80"/>
      <c r="WUN4" s="80"/>
      <c r="WUO4" s="80"/>
      <c r="WUP4" s="80"/>
      <c r="WUQ4" s="80"/>
      <c r="WUR4" s="80"/>
      <c r="WUS4" s="80"/>
      <c r="WUT4" s="80"/>
      <c r="WUU4" s="80"/>
      <c r="WUV4" s="80"/>
      <c r="WUW4" s="80"/>
      <c r="WUX4" s="80"/>
      <c r="WUY4" s="80"/>
      <c r="WUZ4" s="80"/>
      <c r="WVA4" s="80"/>
      <c r="WVB4" s="80"/>
      <c r="WVC4" s="80"/>
      <c r="WVD4" s="80"/>
      <c r="WVE4" s="80"/>
      <c r="WVF4" s="80"/>
      <c r="WVG4" s="80"/>
      <c r="WVH4" s="80"/>
      <c r="WVI4" s="80"/>
      <c r="WVJ4" s="80"/>
      <c r="WVK4" s="80"/>
      <c r="WVL4" s="80"/>
      <c r="WVM4" s="80"/>
      <c r="WVN4" s="80"/>
      <c r="WVO4" s="80"/>
      <c r="WVP4" s="80"/>
      <c r="WVQ4" s="80"/>
      <c r="WVR4" s="80"/>
      <c r="WVS4" s="80"/>
      <c r="WVT4" s="80"/>
      <c r="WVU4" s="80"/>
      <c r="WVV4" s="80"/>
      <c r="WVW4" s="80"/>
      <c r="WVX4" s="80"/>
      <c r="WVY4" s="80"/>
      <c r="WVZ4" s="80"/>
      <c r="WWA4" s="80"/>
      <c r="WWB4" s="80"/>
      <c r="WWC4" s="80"/>
      <c r="WWD4" s="80"/>
    </row>
    <row r="5" spans="1:16150" s="79" customFormat="1">
      <c r="A5" s="81" t="s">
        <v>438</v>
      </c>
      <c r="B5" s="82">
        <v>786994</v>
      </c>
      <c r="C5" s="83">
        <v>790</v>
      </c>
      <c r="D5" s="83">
        <f t="shared" si="0"/>
        <v>5</v>
      </c>
      <c r="E5" s="208">
        <v>3</v>
      </c>
      <c r="F5" s="85">
        <v>49</v>
      </c>
      <c r="G5" s="85">
        <f t="shared" si="1"/>
        <v>5</v>
      </c>
      <c r="H5" s="211">
        <v>3</v>
      </c>
      <c r="I5" s="85">
        <v>29</v>
      </c>
      <c r="J5" s="85">
        <f t="shared" si="2"/>
        <v>8</v>
      </c>
      <c r="K5" s="211">
        <v>2</v>
      </c>
      <c r="L5" s="85">
        <v>728</v>
      </c>
      <c r="M5" s="85">
        <f t="shared" si="3"/>
        <v>6</v>
      </c>
      <c r="N5" s="211">
        <v>2</v>
      </c>
      <c r="O5" s="85">
        <v>79</v>
      </c>
      <c r="P5" s="85">
        <f t="shared" si="4"/>
        <v>3</v>
      </c>
      <c r="Q5" s="211">
        <v>3</v>
      </c>
      <c r="R5" s="83">
        <f t="shared" si="5"/>
        <v>885</v>
      </c>
      <c r="S5" s="204">
        <f>VLOOKUP(A5,'PIVOT TABLES'!$A$46:$B$60,2,FALSE)</f>
        <v>158598</v>
      </c>
      <c r="T5" s="207">
        <f t="shared" si="6"/>
        <v>179.20677966101695</v>
      </c>
      <c r="U5" s="83">
        <f t="shared" si="7"/>
        <v>13</v>
      </c>
      <c r="V5" s="83">
        <v>2</v>
      </c>
      <c r="W5" s="239">
        <f>$S5*($AK$5/100)</f>
        <v>7208.9999999999991</v>
      </c>
      <c r="X5" s="239">
        <f>$S5*($AL$5/100)</f>
        <v>15138.899999999998</v>
      </c>
      <c r="Y5" s="240">
        <f>$S5*($AM$5/100)</f>
        <v>7208.9999999999991</v>
      </c>
      <c r="Z5" s="240">
        <f>$S5*($AN$5/100)</f>
        <v>30998.7</v>
      </c>
      <c r="AA5" s="240">
        <f>$S5*($AO$5/100)</f>
        <v>7208.9999999999991</v>
      </c>
      <c r="AB5" s="240">
        <f>$S5*($AP$5/100)</f>
        <v>30998.7</v>
      </c>
      <c r="AC5" s="240">
        <f>$S5*($AQ$5/100)</f>
        <v>30998.7</v>
      </c>
      <c r="AD5" s="241">
        <f>$S5*($AR$5/100)</f>
        <v>7208.9999999999991</v>
      </c>
      <c r="AE5" s="242">
        <f>$S5*($AS$5/100)</f>
        <v>7208.9999999999991</v>
      </c>
      <c r="AF5" s="242">
        <f>$S5*($AT$5/100)</f>
        <v>7208.9999999999991</v>
      </c>
      <c r="AG5" s="242">
        <f>$S5*($AU$5/100)</f>
        <v>7208.9999999999991</v>
      </c>
      <c r="AH5" s="224"/>
      <c r="AI5" s="224"/>
      <c r="AJ5" s="224" t="str">
        <f>'Staff % Analysis'!B5</f>
        <v>Health Imperatives</v>
      </c>
      <c r="AK5" s="231">
        <f>'Staff % Analysis'!C5</f>
        <v>4.545454545454545</v>
      </c>
      <c r="AL5" s="231">
        <f>'Staff % Analysis'!D5</f>
        <v>9.545454545454545</v>
      </c>
      <c r="AM5" s="231">
        <f>'Staff % Analysis'!E5</f>
        <v>4.545454545454545</v>
      </c>
      <c r="AN5" s="231">
        <f>'Staff % Analysis'!F5</f>
        <v>19.545454545454547</v>
      </c>
      <c r="AO5" s="231">
        <f>'Staff % Analysis'!G5</f>
        <v>4.545454545454545</v>
      </c>
      <c r="AP5" s="231">
        <f>'Staff % Analysis'!H5</f>
        <v>19.545454545454547</v>
      </c>
      <c r="AQ5" s="231">
        <f>'Staff % Analysis'!I5</f>
        <v>19.545454545454547</v>
      </c>
      <c r="AR5" s="231">
        <f>'Staff % Analysis'!J5</f>
        <v>4.545454545454545</v>
      </c>
      <c r="AS5" s="231">
        <f>'Staff % Analysis'!K5</f>
        <v>4.545454545454545</v>
      </c>
      <c r="AT5" s="231">
        <f>'Staff % Analysis'!L5</f>
        <v>4.545454545454545</v>
      </c>
      <c r="AU5" s="231">
        <f>'Staff % Analysis'!M5</f>
        <v>4.545454545454545</v>
      </c>
      <c r="AV5" s="231">
        <f>'Staff % Analysis'!N5</f>
        <v>100</v>
      </c>
      <c r="AW5" s="224">
        <f>'Staff % Analysis'!O5</f>
        <v>105</v>
      </c>
      <c r="AX5" s="224">
        <f>'Staff % Analysis'!P5</f>
        <v>5</v>
      </c>
      <c r="AY5" s="224">
        <f>'Staff % Analysis'!Q5</f>
        <v>-0.45454545454545497</v>
      </c>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c r="JD5" s="80"/>
      <c r="JE5" s="80"/>
      <c r="JF5" s="80"/>
      <c r="JG5" s="80"/>
      <c r="JH5" s="80"/>
      <c r="JI5" s="80"/>
      <c r="JJ5" s="80"/>
      <c r="JK5" s="80"/>
      <c r="JL5" s="80"/>
      <c r="JM5" s="80"/>
      <c r="JN5" s="80"/>
      <c r="JO5" s="80"/>
      <c r="JP5" s="80"/>
      <c r="JQ5" s="80"/>
      <c r="JR5" s="80"/>
      <c r="JS5" s="80"/>
      <c r="JT5" s="80"/>
      <c r="JU5" s="80"/>
      <c r="JV5" s="80"/>
      <c r="JW5" s="80"/>
      <c r="JX5" s="80"/>
      <c r="JY5" s="80"/>
      <c r="JZ5" s="80"/>
      <c r="KA5" s="80"/>
      <c r="KB5" s="80"/>
      <c r="KC5" s="80"/>
      <c r="KD5" s="80"/>
      <c r="KE5" s="80"/>
      <c r="KF5" s="80"/>
      <c r="KG5" s="80"/>
      <c r="KH5" s="80"/>
      <c r="KI5" s="80"/>
      <c r="KJ5" s="80"/>
      <c r="KK5" s="80"/>
      <c r="KL5" s="80"/>
      <c r="KM5" s="80"/>
      <c r="KN5" s="80"/>
      <c r="KO5" s="80"/>
      <c r="KP5" s="80"/>
      <c r="KQ5" s="80"/>
      <c r="KR5" s="80"/>
      <c r="KS5" s="80"/>
      <c r="KT5" s="80"/>
      <c r="KU5" s="80"/>
      <c r="KV5" s="80"/>
      <c r="KW5" s="80"/>
      <c r="KX5" s="80"/>
      <c r="KY5" s="80"/>
      <c r="KZ5" s="80"/>
      <c r="LA5" s="80"/>
      <c r="LB5" s="80"/>
      <c r="LC5" s="80"/>
      <c r="LD5" s="80"/>
      <c r="LE5" s="80"/>
      <c r="LF5" s="80"/>
      <c r="LG5" s="80"/>
      <c r="LH5" s="80"/>
      <c r="LI5" s="80"/>
      <c r="LJ5" s="80"/>
      <c r="LK5" s="80"/>
      <c r="LL5" s="80"/>
      <c r="LM5" s="80"/>
      <c r="LN5" s="80"/>
      <c r="LO5" s="80"/>
      <c r="LP5" s="80"/>
      <c r="LQ5" s="80"/>
      <c r="LR5" s="80"/>
      <c r="LS5" s="80"/>
      <c r="LT5" s="80"/>
      <c r="LU5" s="80"/>
      <c r="LV5" s="80"/>
      <c r="LW5" s="80"/>
      <c r="LX5" s="80"/>
      <c r="LY5" s="80"/>
      <c r="LZ5" s="80"/>
      <c r="MA5" s="80"/>
      <c r="MB5" s="80"/>
      <c r="MC5" s="80"/>
      <c r="MD5" s="80"/>
      <c r="ME5" s="80"/>
      <c r="MF5" s="80"/>
      <c r="MG5" s="80"/>
      <c r="MH5" s="80"/>
      <c r="MI5" s="80"/>
      <c r="MJ5" s="80"/>
      <c r="MK5" s="80"/>
      <c r="ML5" s="80"/>
      <c r="MM5" s="80"/>
      <c r="MN5" s="80"/>
      <c r="MO5" s="80"/>
      <c r="MP5" s="80"/>
      <c r="MQ5" s="80"/>
      <c r="MR5" s="80"/>
      <c r="MS5" s="80"/>
      <c r="MT5" s="80"/>
      <c r="MU5" s="80"/>
      <c r="MV5" s="80"/>
      <c r="MW5" s="80"/>
      <c r="MX5" s="80"/>
      <c r="MY5" s="80"/>
      <c r="MZ5" s="80"/>
      <c r="NA5" s="80"/>
      <c r="NB5" s="80"/>
      <c r="NC5" s="80"/>
      <c r="ND5" s="80"/>
      <c r="NE5" s="80"/>
      <c r="NF5" s="80"/>
      <c r="NG5" s="80"/>
      <c r="NH5" s="80"/>
      <c r="NI5" s="80"/>
      <c r="NJ5" s="80"/>
      <c r="NK5" s="80"/>
      <c r="NL5" s="80"/>
      <c r="NM5" s="80"/>
      <c r="NN5" s="80"/>
      <c r="NO5" s="80"/>
      <c r="NP5" s="80"/>
      <c r="NQ5" s="80"/>
      <c r="NR5" s="80"/>
      <c r="NS5" s="80"/>
      <c r="NT5" s="80"/>
      <c r="NU5" s="80"/>
      <c r="NV5" s="80"/>
      <c r="NW5" s="80"/>
      <c r="NX5" s="80"/>
      <c r="NY5" s="80"/>
      <c r="NZ5" s="80"/>
      <c r="OA5" s="80"/>
      <c r="OB5" s="80"/>
      <c r="OC5" s="80"/>
      <c r="OD5" s="80"/>
      <c r="OE5" s="80"/>
      <c r="OF5" s="80"/>
      <c r="OG5" s="80"/>
      <c r="OH5" s="80"/>
      <c r="OI5" s="80"/>
      <c r="OJ5" s="80"/>
      <c r="OK5" s="80"/>
      <c r="OL5" s="80"/>
      <c r="OM5" s="80"/>
      <c r="ON5" s="80"/>
      <c r="OO5" s="80"/>
      <c r="OP5" s="80"/>
      <c r="OQ5" s="80"/>
      <c r="OR5" s="80"/>
      <c r="OS5" s="80"/>
      <c r="OT5" s="80"/>
      <c r="OU5" s="80"/>
      <c r="OV5" s="80"/>
      <c r="OW5" s="80"/>
      <c r="OX5" s="80"/>
      <c r="OY5" s="80"/>
      <c r="OZ5" s="80"/>
      <c r="PA5" s="80"/>
      <c r="PB5" s="80"/>
      <c r="PC5" s="80"/>
      <c r="PD5" s="80"/>
      <c r="PE5" s="80"/>
      <c r="PF5" s="80"/>
      <c r="PG5" s="80"/>
      <c r="PH5" s="80"/>
      <c r="PI5" s="80"/>
      <c r="PJ5" s="80"/>
      <c r="PK5" s="80"/>
      <c r="PL5" s="80"/>
      <c r="PM5" s="80"/>
      <c r="PN5" s="80"/>
      <c r="PO5" s="80"/>
      <c r="PP5" s="80"/>
      <c r="PQ5" s="80"/>
      <c r="PR5" s="80"/>
      <c r="PS5" s="80"/>
      <c r="PT5" s="80"/>
      <c r="PU5" s="80"/>
      <c r="PV5" s="80"/>
      <c r="PW5" s="80"/>
      <c r="PX5" s="80"/>
      <c r="PY5" s="80"/>
      <c r="PZ5" s="80"/>
      <c r="QA5" s="80"/>
      <c r="QB5" s="80"/>
      <c r="QC5" s="80"/>
      <c r="QD5" s="80"/>
      <c r="QE5" s="80"/>
      <c r="QF5" s="80"/>
      <c r="QG5" s="80"/>
      <c r="QH5" s="80"/>
      <c r="QI5" s="80"/>
      <c r="QJ5" s="80"/>
      <c r="QK5" s="80"/>
      <c r="QL5" s="80"/>
      <c r="QM5" s="80"/>
      <c r="QN5" s="80"/>
      <c r="QO5" s="80"/>
      <c r="QP5" s="80"/>
      <c r="QQ5" s="80"/>
      <c r="QR5" s="80"/>
      <c r="QS5" s="80"/>
      <c r="QT5" s="80"/>
      <c r="QU5" s="80"/>
      <c r="QV5" s="80"/>
      <c r="QW5" s="80"/>
      <c r="QX5" s="80"/>
      <c r="QY5" s="80"/>
      <c r="QZ5" s="80"/>
      <c r="RA5" s="80"/>
      <c r="RB5" s="80"/>
      <c r="RC5" s="80"/>
      <c r="RD5" s="80"/>
      <c r="RE5" s="80"/>
      <c r="RF5" s="80"/>
      <c r="RG5" s="80"/>
      <c r="RH5" s="80"/>
      <c r="RI5" s="80"/>
      <c r="RJ5" s="80"/>
      <c r="RK5" s="80"/>
      <c r="RL5" s="80"/>
      <c r="RM5" s="80"/>
      <c r="RN5" s="80"/>
      <c r="RO5" s="80"/>
      <c r="RP5" s="80"/>
      <c r="RQ5" s="80"/>
      <c r="RR5" s="80"/>
      <c r="RS5" s="80"/>
      <c r="RT5" s="80"/>
      <c r="RU5" s="80"/>
      <c r="RV5" s="80"/>
      <c r="RW5" s="80"/>
      <c r="RX5" s="80"/>
      <c r="RY5" s="80"/>
      <c r="RZ5" s="80"/>
      <c r="SA5" s="80"/>
      <c r="SB5" s="80"/>
      <c r="SC5" s="80"/>
      <c r="SD5" s="80"/>
      <c r="SE5" s="80"/>
      <c r="SF5" s="80"/>
      <c r="SG5" s="80"/>
      <c r="SH5" s="80"/>
      <c r="SI5" s="80"/>
      <c r="SJ5" s="80"/>
      <c r="SK5" s="80"/>
      <c r="SL5" s="80"/>
      <c r="SM5" s="80"/>
      <c r="SN5" s="80"/>
      <c r="SO5" s="80"/>
      <c r="SP5" s="80"/>
      <c r="SQ5" s="80"/>
      <c r="SR5" s="80"/>
      <c r="SS5" s="80"/>
      <c r="ST5" s="80"/>
      <c r="SU5" s="80"/>
      <c r="SV5" s="80"/>
      <c r="SW5" s="80"/>
      <c r="SX5" s="80"/>
      <c r="SY5" s="80"/>
      <c r="SZ5" s="80"/>
      <c r="TA5" s="80"/>
      <c r="TB5" s="80"/>
      <c r="TC5" s="80"/>
      <c r="TD5" s="80"/>
      <c r="TE5" s="80"/>
      <c r="TF5" s="80"/>
      <c r="TG5" s="80"/>
      <c r="TH5" s="80"/>
      <c r="TI5" s="80"/>
      <c r="TJ5" s="80"/>
      <c r="TK5" s="80"/>
      <c r="TL5" s="80"/>
      <c r="TM5" s="80"/>
      <c r="TN5" s="80"/>
      <c r="TO5" s="80"/>
      <c r="TP5" s="80"/>
      <c r="TQ5" s="80"/>
      <c r="TR5" s="80"/>
      <c r="TS5" s="80"/>
      <c r="TT5" s="80"/>
      <c r="TU5" s="80"/>
      <c r="TV5" s="80"/>
      <c r="TW5" s="80"/>
      <c r="TX5" s="80"/>
      <c r="TY5" s="80"/>
      <c r="TZ5" s="80"/>
      <c r="UA5" s="80"/>
      <c r="UB5" s="80"/>
      <c r="UC5" s="80"/>
      <c r="UD5" s="80"/>
      <c r="UE5" s="80"/>
      <c r="UF5" s="80"/>
      <c r="UG5" s="80"/>
      <c r="UH5" s="80"/>
      <c r="UI5" s="80"/>
      <c r="UJ5" s="80"/>
      <c r="UK5" s="80"/>
      <c r="UL5" s="80"/>
      <c r="UM5" s="80"/>
      <c r="UN5" s="80"/>
      <c r="UO5" s="80"/>
      <c r="UP5" s="80"/>
      <c r="UQ5" s="80"/>
      <c r="UR5" s="80"/>
      <c r="US5" s="80"/>
      <c r="UT5" s="80"/>
      <c r="UU5" s="80"/>
      <c r="UV5" s="80"/>
      <c r="UW5" s="80"/>
      <c r="UX5" s="80"/>
      <c r="UY5" s="80"/>
      <c r="UZ5" s="80"/>
      <c r="VA5" s="80"/>
      <c r="VB5" s="80"/>
      <c r="VC5" s="80"/>
      <c r="VD5" s="80"/>
      <c r="VE5" s="80"/>
      <c r="VF5" s="80"/>
      <c r="VG5" s="80"/>
      <c r="VH5" s="80"/>
      <c r="VI5" s="80"/>
      <c r="VJ5" s="80"/>
      <c r="VK5" s="80"/>
      <c r="VL5" s="80"/>
      <c r="VM5" s="80"/>
      <c r="VN5" s="80"/>
      <c r="VO5" s="80"/>
      <c r="VP5" s="80"/>
      <c r="VQ5" s="80"/>
      <c r="VR5" s="80"/>
      <c r="VS5" s="80"/>
      <c r="VT5" s="80"/>
      <c r="VU5" s="80"/>
      <c r="VV5" s="80"/>
      <c r="VW5" s="80"/>
      <c r="VX5" s="80"/>
      <c r="VY5" s="80"/>
      <c r="VZ5" s="80"/>
      <c r="WA5" s="80"/>
      <c r="WB5" s="80"/>
      <c r="WC5" s="80"/>
      <c r="WD5" s="80"/>
      <c r="WE5" s="80"/>
      <c r="WF5" s="80"/>
      <c r="WG5" s="80"/>
      <c r="WH5" s="80"/>
      <c r="WI5" s="80"/>
      <c r="WJ5" s="80"/>
      <c r="WK5" s="80"/>
      <c r="WL5" s="80"/>
      <c r="WM5" s="80"/>
      <c r="WN5" s="80"/>
      <c r="WO5" s="80"/>
      <c r="WP5" s="80"/>
      <c r="WQ5" s="80"/>
      <c r="WR5" s="80"/>
      <c r="WS5" s="80"/>
      <c r="WT5" s="80"/>
      <c r="WU5" s="80"/>
      <c r="WV5" s="80"/>
      <c r="WW5" s="80"/>
      <c r="WX5" s="80"/>
      <c r="WY5" s="80"/>
      <c r="WZ5" s="80"/>
      <c r="XA5" s="80"/>
      <c r="XB5" s="80"/>
      <c r="XC5" s="80"/>
      <c r="XD5" s="80"/>
      <c r="XE5" s="80"/>
      <c r="XF5" s="80"/>
      <c r="XG5" s="80"/>
      <c r="XH5" s="80"/>
      <c r="XI5" s="80"/>
      <c r="XJ5" s="80"/>
      <c r="XK5" s="80"/>
      <c r="XL5" s="80"/>
      <c r="XM5" s="80"/>
      <c r="XN5" s="80"/>
      <c r="XO5" s="80"/>
      <c r="XP5" s="80"/>
      <c r="XQ5" s="80"/>
      <c r="XR5" s="80"/>
      <c r="XS5" s="80"/>
      <c r="XT5" s="80"/>
      <c r="XU5" s="80"/>
      <c r="XV5" s="80"/>
      <c r="XW5" s="80"/>
      <c r="XX5" s="80"/>
      <c r="XY5" s="80"/>
      <c r="XZ5" s="80"/>
      <c r="YA5" s="80"/>
      <c r="YB5" s="80"/>
      <c r="YC5" s="80"/>
      <c r="YD5" s="80"/>
      <c r="YE5" s="80"/>
      <c r="YF5" s="80"/>
      <c r="YG5" s="80"/>
      <c r="YH5" s="80"/>
      <c r="YI5" s="80"/>
      <c r="YJ5" s="80"/>
      <c r="YK5" s="80"/>
      <c r="YL5" s="80"/>
      <c r="YM5" s="80"/>
      <c r="YN5" s="80"/>
      <c r="YO5" s="80"/>
      <c r="YP5" s="80"/>
      <c r="YQ5" s="80"/>
      <c r="YR5" s="80"/>
      <c r="YS5" s="80"/>
      <c r="YT5" s="80"/>
      <c r="YU5" s="80"/>
      <c r="YV5" s="80"/>
      <c r="YW5" s="80"/>
      <c r="YX5" s="80"/>
      <c r="YY5" s="80"/>
      <c r="YZ5" s="80"/>
      <c r="ZA5" s="80"/>
      <c r="ZB5" s="80"/>
      <c r="ZC5" s="80"/>
      <c r="ZD5" s="80"/>
      <c r="ZE5" s="80"/>
      <c r="ZF5" s="80"/>
      <c r="ZG5" s="80"/>
      <c r="ZH5" s="80"/>
      <c r="ZI5" s="80"/>
      <c r="ZJ5" s="80"/>
      <c r="ZK5" s="80"/>
      <c r="ZL5" s="80"/>
      <c r="ZM5" s="80"/>
      <c r="ZN5" s="80"/>
      <c r="ZO5" s="80"/>
      <c r="ZP5" s="80"/>
      <c r="ZQ5" s="80"/>
      <c r="ZR5" s="80"/>
      <c r="ZS5" s="80"/>
      <c r="ZT5" s="80"/>
      <c r="ZU5" s="80"/>
      <c r="ZV5" s="80"/>
      <c r="ZW5" s="80"/>
      <c r="ZX5" s="80"/>
      <c r="ZY5" s="80"/>
      <c r="ZZ5" s="80"/>
      <c r="AAA5" s="80"/>
      <c r="AAB5" s="80"/>
      <c r="AAC5" s="80"/>
      <c r="AAD5" s="80"/>
      <c r="AAE5" s="80"/>
      <c r="AAF5" s="80"/>
      <c r="AAG5" s="80"/>
      <c r="AAH5" s="80"/>
      <c r="AAI5" s="80"/>
      <c r="AAJ5" s="80"/>
      <c r="AAK5" s="80"/>
      <c r="AAL5" s="80"/>
      <c r="AAM5" s="80"/>
      <c r="AAN5" s="80"/>
      <c r="AAO5" s="80"/>
      <c r="AAP5" s="80"/>
      <c r="AAQ5" s="80"/>
      <c r="AAR5" s="80"/>
      <c r="AAS5" s="80"/>
      <c r="AAT5" s="80"/>
      <c r="AAU5" s="80"/>
      <c r="AAV5" s="80"/>
      <c r="AAW5" s="80"/>
      <c r="AAX5" s="80"/>
      <c r="AAY5" s="80"/>
      <c r="AAZ5" s="80"/>
      <c r="ABA5" s="80"/>
      <c r="ABB5" s="80"/>
      <c r="ABC5" s="80"/>
      <c r="ABD5" s="80"/>
      <c r="ABE5" s="80"/>
      <c r="ABF5" s="80"/>
      <c r="ABG5" s="80"/>
      <c r="ABH5" s="80"/>
      <c r="ABI5" s="80"/>
      <c r="ABJ5" s="80"/>
      <c r="ABK5" s="80"/>
      <c r="ABL5" s="80"/>
      <c r="ABM5" s="80"/>
      <c r="ABN5" s="80"/>
      <c r="ABO5" s="80"/>
      <c r="ABP5" s="80"/>
      <c r="ABQ5" s="80"/>
      <c r="ABR5" s="80"/>
      <c r="ABS5" s="80"/>
      <c r="ABT5" s="80"/>
      <c r="ABU5" s="80"/>
      <c r="ABV5" s="80"/>
      <c r="ABW5" s="80"/>
      <c r="ABX5" s="80"/>
      <c r="ABY5" s="80"/>
      <c r="ABZ5" s="80"/>
      <c r="ACA5" s="80"/>
      <c r="ACB5" s="80"/>
      <c r="ACC5" s="80"/>
      <c r="ACD5" s="80"/>
      <c r="ACE5" s="80"/>
      <c r="ACF5" s="80"/>
      <c r="ACG5" s="80"/>
      <c r="ACH5" s="80"/>
      <c r="ACI5" s="80"/>
      <c r="ACJ5" s="80"/>
      <c r="ACK5" s="80"/>
      <c r="ACL5" s="80"/>
      <c r="ACM5" s="80"/>
      <c r="ACN5" s="80"/>
      <c r="ACO5" s="80"/>
      <c r="ACP5" s="80"/>
      <c r="ACQ5" s="80"/>
      <c r="ACR5" s="80"/>
      <c r="ACS5" s="80"/>
      <c r="ACT5" s="80"/>
      <c r="ACU5" s="80"/>
      <c r="ACV5" s="80"/>
      <c r="ACW5" s="80"/>
      <c r="ACX5" s="80"/>
      <c r="ACY5" s="80"/>
      <c r="ACZ5" s="80"/>
      <c r="ADA5" s="80"/>
      <c r="ADB5" s="80"/>
      <c r="ADC5" s="80"/>
      <c r="ADD5" s="80"/>
      <c r="ADE5" s="80"/>
      <c r="ADF5" s="80"/>
      <c r="ADG5" s="80"/>
      <c r="ADH5" s="80"/>
      <c r="ADI5" s="80"/>
      <c r="ADJ5" s="80"/>
      <c r="ADK5" s="80"/>
      <c r="ADL5" s="80"/>
      <c r="ADM5" s="80"/>
      <c r="ADN5" s="80"/>
      <c r="ADO5" s="80"/>
      <c r="ADP5" s="80"/>
      <c r="ADQ5" s="80"/>
      <c r="ADR5" s="80"/>
      <c r="ADS5" s="80"/>
      <c r="ADT5" s="80"/>
      <c r="ADU5" s="80"/>
      <c r="ADV5" s="80"/>
      <c r="ADW5" s="80"/>
      <c r="ADX5" s="80"/>
      <c r="ADY5" s="80"/>
      <c r="ADZ5" s="80"/>
      <c r="AEA5" s="80"/>
      <c r="AEB5" s="80"/>
      <c r="AEC5" s="80"/>
      <c r="AED5" s="80"/>
      <c r="AEE5" s="80"/>
      <c r="AEF5" s="80"/>
      <c r="AEG5" s="80"/>
      <c r="AEH5" s="80"/>
      <c r="AEI5" s="80"/>
      <c r="AEJ5" s="80"/>
      <c r="AEK5" s="80"/>
      <c r="AEL5" s="80"/>
      <c r="AEM5" s="80"/>
      <c r="AEN5" s="80"/>
      <c r="AEO5" s="80"/>
      <c r="AEP5" s="80"/>
      <c r="AEQ5" s="80"/>
      <c r="AER5" s="80"/>
      <c r="AES5" s="80"/>
      <c r="AET5" s="80"/>
      <c r="AEU5" s="80"/>
      <c r="AEV5" s="80"/>
      <c r="AEW5" s="80"/>
      <c r="AEX5" s="80"/>
      <c r="AEY5" s="80"/>
      <c r="AEZ5" s="80"/>
      <c r="AFA5" s="80"/>
      <c r="AFB5" s="80"/>
      <c r="AFC5" s="80"/>
      <c r="AFD5" s="80"/>
      <c r="AFE5" s="80"/>
      <c r="AFF5" s="80"/>
      <c r="AFG5" s="80"/>
      <c r="AFH5" s="80"/>
      <c r="AFI5" s="80"/>
      <c r="AFJ5" s="80"/>
      <c r="AFK5" s="80"/>
      <c r="AFL5" s="80"/>
      <c r="AFM5" s="80"/>
      <c r="AFN5" s="80"/>
      <c r="AFO5" s="80"/>
      <c r="AFP5" s="80"/>
      <c r="AFQ5" s="80"/>
      <c r="AFR5" s="80"/>
      <c r="AFS5" s="80"/>
      <c r="AFT5" s="80"/>
      <c r="AFU5" s="80"/>
      <c r="AFV5" s="80"/>
      <c r="AFW5" s="80"/>
      <c r="AFX5" s="80"/>
      <c r="AFY5" s="80"/>
      <c r="AFZ5" s="80"/>
      <c r="AGA5" s="80"/>
      <c r="AGB5" s="80"/>
      <c r="AGC5" s="80"/>
      <c r="AGD5" s="80"/>
      <c r="AGE5" s="80"/>
      <c r="AGF5" s="80"/>
      <c r="AGG5" s="80"/>
      <c r="AGH5" s="80"/>
      <c r="AGI5" s="80"/>
      <c r="AGJ5" s="80"/>
      <c r="AGK5" s="80"/>
      <c r="AGL5" s="80"/>
      <c r="AGM5" s="80"/>
      <c r="AGN5" s="80"/>
      <c r="AGO5" s="80"/>
      <c r="AGP5" s="80"/>
      <c r="AGQ5" s="80"/>
      <c r="AGR5" s="80"/>
      <c r="AGS5" s="80"/>
      <c r="AGT5" s="80"/>
      <c r="AGU5" s="80"/>
      <c r="AGV5" s="80"/>
      <c r="AGW5" s="80"/>
      <c r="AGX5" s="80"/>
      <c r="AGY5" s="80"/>
      <c r="AGZ5" s="80"/>
      <c r="AHA5" s="80"/>
      <c r="AHB5" s="80"/>
      <c r="AHC5" s="80"/>
      <c r="AHD5" s="80"/>
      <c r="AHE5" s="80"/>
      <c r="AHF5" s="80"/>
      <c r="AHG5" s="80"/>
      <c r="AHH5" s="80"/>
      <c r="AHI5" s="80"/>
      <c r="AHJ5" s="80"/>
      <c r="AHK5" s="80"/>
      <c r="AHL5" s="80"/>
      <c r="AHM5" s="80"/>
      <c r="AHN5" s="80"/>
      <c r="AHO5" s="80"/>
      <c r="AHP5" s="80"/>
      <c r="AHQ5" s="80"/>
      <c r="AHR5" s="80"/>
      <c r="AHS5" s="80"/>
      <c r="AHT5" s="80"/>
      <c r="AHU5" s="80"/>
      <c r="AHV5" s="80"/>
      <c r="AHW5" s="80"/>
      <c r="AHX5" s="80"/>
      <c r="AHY5" s="80"/>
      <c r="AHZ5" s="80"/>
      <c r="AIA5" s="80"/>
      <c r="AIB5" s="80"/>
      <c r="AIC5" s="80"/>
      <c r="AID5" s="80"/>
      <c r="AIE5" s="80"/>
      <c r="AIF5" s="80"/>
      <c r="AIG5" s="80"/>
      <c r="AIH5" s="80"/>
      <c r="AII5" s="80"/>
      <c r="AIJ5" s="80"/>
      <c r="AIK5" s="80"/>
      <c r="AIL5" s="80"/>
      <c r="AIM5" s="80"/>
      <c r="AIN5" s="80"/>
      <c r="AIO5" s="80"/>
      <c r="AIP5" s="80"/>
      <c r="AIQ5" s="80"/>
      <c r="AIR5" s="80"/>
      <c r="AIS5" s="80"/>
      <c r="AIT5" s="80"/>
      <c r="AIU5" s="80"/>
      <c r="AIV5" s="80"/>
      <c r="AIW5" s="80"/>
      <c r="AIX5" s="80"/>
      <c r="AIY5" s="80"/>
      <c r="AIZ5" s="80"/>
      <c r="AJA5" s="80"/>
      <c r="AJB5" s="80"/>
      <c r="AJC5" s="80"/>
      <c r="AJD5" s="80"/>
      <c r="AJE5" s="80"/>
      <c r="AJF5" s="80"/>
      <c r="AJG5" s="80"/>
      <c r="AJH5" s="80"/>
      <c r="AJI5" s="80"/>
      <c r="AJJ5" s="80"/>
      <c r="AJK5" s="80"/>
      <c r="AJL5" s="80"/>
      <c r="AJM5" s="80"/>
      <c r="AJN5" s="80"/>
      <c r="AJO5" s="80"/>
      <c r="AJP5" s="80"/>
      <c r="AJQ5" s="80"/>
      <c r="AJR5" s="80"/>
      <c r="AJS5" s="80"/>
      <c r="AJT5" s="80"/>
      <c r="AJU5" s="80"/>
      <c r="AJV5" s="80"/>
      <c r="AJW5" s="80"/>
      <c r="AJX5" s="80"/>
      <c r="AJY5" s="80"/>
      <c r="AJZ5" s="80"/>
      <c r="AKA5" s="80"/>
      <c r="AKB5" s="80"/>
      <c r="AKC5" s="80"/>
      <c r="AKD5" s="80"/>
      <c r="AKE5" s="80"/>
      <c r="AKF5" s="80"/>
      <c r="AKG5" s="80"/>
      <c r="AKH5" s="80"/>
      <c r="AKI5" s="80"/>
      <c r="AKJ5" s="80"/>
      <c r="AKK5" s="80"/>
      <c r="AKL5" s="80"/>
      <c r="AKM5" s="80"/>
      <c r="AKN5" s="80"/>
      <c r="AKO5" s="80"/>
      <c r="AKP5" s="80"/>
      <c r="AKQ5" s="80"/>
      <c r="AKR5" s="80"/>
      <c r="AKS5" s="80"/>
      <c r="AKT5" s="80"/>
      <c r="AKU5" s="80"/>
      <c r="AKV5" s="80"/>
      <c r="AKW5" s="80"/>
      <c r="AKX5" s="80"/>
      <c r="AKY5" s="80"/>
      <c r="AKZ5" s="80"/>
      <c r="ALA5" s="80"/>
      <c r="ALB5" s="80"/>
      <c r="ALC5" s="80"/>
      <c r="ALD5" s="80"/>
      <c r="ALE5" s="80"/>
      <c r="ALF5" s="80"/>
      <c r="ALG5" s="80"/>
      <c r="ALH5" s="80"/>
      <c r="ALI5" s="80"/>
      <c r="ALJ5" s="80"/>
      <c r="ALK5" s="80"/>
      <c r="ALL5" s="80"/>
      <c r="ALM5" s="80"/>
      <c r="ALN5" s="80"/>
      <c r="ALO5" s="80"/>
      <c r="ALP5" s="80"/>
      <c r="ALQ5" s="80"/>
      <c r="ALR5" s="80"/>
      <c r="ALS5" s="80"/>
      <c r="ALT5" s="80"/>
      <c r="ALU5" s="80"/>
      <c r="ALV5" s="80"/>
      <c r="ALW5" s="80"/>
      <c r="ALX5" s="80"/>
      <c r="ALY5" s="80"/>
      <c r="ALZ5" s="80"/>
      <c r="AMA5" s="80"/>
      <c r="AMB5" s="80"/>
      <c r="AMC5" s="80"/>
      <c r="AMD5" s="80"/>
      <c r="AME5" s="80"/>
      <c r="AMF5" s="80"/>
      <c r="AMG5" s="80"/>
      <c r="AMH5" s="80"/>
      <c r="AMI5" s="80"/>
      <c r="AMJ5" s="80"/>
      <c r="AMK5" s="80"/>
      <c r="AML5" s="80"/>
      <c r="AMM5" s="80"/>
      <c r="AMN5" s="80"/>
      <c r="AMO5" s="80"/>
      <c r="AMP5" s="80"/>
      <c r="AMQ5" s="80"/>
      <c r="AMR5" s="80"/>
      <c r="AMS5" s="80"/>
      <c r="AMT5" s="80"/>
      <c r="AMU5" s="80"/>
      <c r="AMV5" s="80"/>
      <c r="AMW5" s="80"/>
      <c r="AMX5" s="80"/>
      <c r="AMY5" s="80"/>
      <c r="AMZ5" s="80"/>
      <c r="ANA5" s="80"/>
      <c r="ANB5" s="80"/>
      <c r="ANC5" s="80"/>
      <c r="AND5" s="80"/>
      <c r="ANE5" s="80"/>
      <c r="ANF5" s="80"/>
      <c r="ANG5" s="80"/>
      <c r="ANH5" s="80"/>
      <c r="ANI5" s="80"/>
      <c r="ANJ5" s="80"/>
      <c r="ANK5" s="80"/>
      <c r="ANL5" s="80"/>
      <c r="ANM5" s="80"/>
      <c r="ANN5" s="80"/>
      <c r="ANO5" s="80"/>
      <c r="ANP5" s="80"/>
      <c r="ANQ5" s="80"/>
      <c r="ANR5" s="80"/>
      <c r="ANS5" s="80"/>
      <c r="ANT5" s="80"/>
      <c r="ANU5" s="80"/>
      <c r="ANV5" s="80"/>
      <c r="ANW5" s="80"/>
      <c r="ANX5" s="80"/>
      <c r="ANY5" s="80"/>
      <c r="ANZ5" s="80"/>
      <c r="AOA5" s="80"/>
      <c r="AOB5" s="80"/>
      <c r="AOC5" s="80"/>
      <c r="AOD5" s="80"/>
      <c r="AOE5" s="80"/>
      <c r="AOF5" s="80"/>
      <c r="AOG5" s="80"/>
      <c r="AOH5" s="80"/>
      <c r="AOI5" s="80"/>
      <c r="AOJ5" s="80"/>
      <c r="AOK5" s="80"/>
      <c r="AOL5" s="80"/>
      <c r="AOM5" s="80"/>
      <c r="AON5" s="80"/>
      <c r="AOO5" s="80"/>
      <c r="AOP5" s="80"/>
      <c r="AOQ5" s="80"/>
      <c r="AOR5" s="80"/>
      <c r="AOS5" s="80"/>
      <c r="AOT5" s="80"/>
      <c r="AOU5" s="80"/>
      <c r="AOV5" s="80"/>
      <c r="AOW5" s="80"/>
      <c r="AOX5" s="80"/>
      <c r="AOY5" s="80"/>
      <c r="AOZ5" s="80"/>
      <c r="APA5" s="80"/>
      <c r="APB5" s="80"/>
      <c r="APC5" s="80"/>
      <c r="APD5" s="80"/>
      <c r="APE5" s="80"/>
      <c r="APF5" s="80"/>
      <c r="APG5" s="80"/>
      <c r="APH5" s="80"/>
      <c r="API5" s="80"/>
      <c r="APJ5" s="80"/>
      <c r="APK5" s="80"/>
      <c r="APL5" s="80"/>
      <c r="APM5" s="80"/>
      <c r="APN5" s="80"/>
      <c r="APO5" s="80"/>
      <c r="APP5" s="80"/>
      <c r="APQ5" s="80"/>
      <c r="APR5" s="80"/>
      <c r="APS5" s="80"/>
      <c r="APT5" s="80"/>
      <c r="APU5" s="80"/>
      <c r="APV5" s="80"/>
      <c r="APW5" s="80"/>
      <c r="APX5" s="80"/>
      <c r="APY5" s="80"/>
      <c r="APZ5" s="80"/>
      <c r="AQA5" s="80"/>
      <c r="AQB5" s="80"/>
      <c r="AQC5" s="80"/>
      <c r="AQD5" s="80"/>
      <c r="AQE5" s="80"/>
      <c r="AQF5" s="80"/>
      <c r="AQG5" s="80"/>
      <c r="AQH5" s="80"/>
      <c r="AQI5" s="80"/>
      <c r="AQJ5" s="80"/>
      <c r="AQK5" s="80"/>
      <c r="AQL5" s="80"/>
      <c r="AQM5" s="80"/>
      <c r="AQN5" s="80"/>
      <c r="AQO5" s="80"/>
      <c r="AQP5" s="80"/>
      <c r="AQQ5" s="80"/>
      <c r="AQR5" s="80"/>
      <c r="AQS5" s="80"/>
      <c r="AQT5" s="80"/>
      <c r="AQU5" s="80"/>
      <c r="AQV5" s="80"/>
      <c r="AQW5" s="80"/>
      <c r="AQX5" s="80"/>
      <c r="AQY5" s="80"/>
      <c r="AQZ5" s="80"/>
      <c r="ARA5" s="80"/>
      <c r="ARB5" s="80"/>
      <c r="ARC5" s="80"/>
      <c r="ARD5" s="80"/>
      <c r="ARE5" s="80"/>
      <c r="ARF5" s="80"/>
      <c r="ARG5" s="80"/>
      <c r="ARH5" s="80"/>
      <c r="ARI5" s="80"/>
      <c r="ARJ5" s="80"/>
      <c r="ARK5" s="80"/>
      <c r="ARL5" s="80"/>
      <c r="ARM5" s="80"/>
      <c r="ARN5" s="80"/>
      <c r="ARO5" s="80"/>
      <c r="ARP5" s="80"/>
      <c r="ARQ5" s="80"/>
      <c r="ARR5" s="80"/>
      <c r="ARS5" s="80"/>
      <c r="ART5" s="80"/>
      <c r="ARU5" s="80"/>
      <c r="ARV5" s="80"/>
      <c r="ARW5" s="80"/>
      <c r="ARX5" s="80"/>
      <c r="ARY5" s="80"/>
      <c r="ARZ5" s="80"/>
      <c r="ASA5" s="80"/>
      <c r="ASB5" s="80"/>
      <c r="ASC5" s="80"/>
      <c r="ASD5" s="80"/>
      <c r="ASE5" s="80"/>
      <c r="ASF5" s="80"/>
      <c r="ASG5" s="80"/>
      <c r="ASH5" s="80"/>
      <c r="ASI5" s="80"/>
      <c r="ASJ5" s="80"/>
      <c r="ASK5" s="80"/>
      <c r="ASL5" s="80"/>
      <c r="ASM5" s="80"/>
      <c r="ASN5" s="80"/>
      <c r="ASO5" s="80"/>
      <c r="ASP5" s="80"/>
      <c r="ASQ5" s="80"/>
      <c r="ASR5" s="80"/>
      <c r="ASS5" s="80"/>
      <c r="AST5" s="80"/>
      <c r="ASU5" s="80"/>
      <c r="ASV5" s="80"/>
      <c r="ASW5" s="80"/>
      <c r="ASX5" s="80"/>
      <c r="ASY5" s="80"/>
      <c r="ASZ5" s="80"/>
      <c r="ATA5" s="80"/>
      <c r="ATB5" s="80"/>
      <c r="ATC5" s="80"/>
      <c r="ATD5" s="80"/>
      <c r="ATE5" s="80"/>
      <c r="ATF5" s="80"/>
      <c r="ATG5" s="80"/>
      <c r="ATH5" s="80"/>
      <c r="ATI5" s="80"/>
      <c r="ATJ5" s="80"/>
      <c r="ATK5" s="80"/>
      <c r="ATL5" s="80"/>
      <c r="ATM5" s="80"/>
      <c r="ATN5" s="80"/>
      <c r="ATO5" s="80"/>
      <c r="ATP5" s="80"/>
      <c r="ATQ5" s="80"/>
      <c r="ATR5" s="80"/>
      <c r="ATS5" s="80"/>
      <c r="ATT5" s="80"/>
      <c r="ATU5" s="80"/>
      <c r="ATV5" s="80"/>
      <c r="ATW5" s="80"/>
      <c r="ATX5" s="80"/>
      <c r="ATY5" s="80"/>
      <c r="ATZ5" s="80"/>
      <c r="AUA5" s="80"/>
      <c r="AUB5" s="80"/>
      <c r="AUC5" s="80"/>
      <c r="AUD5" s="80"/>
      <c r="AUE5" s="80"/>
      <c r="AUF5" s="80"/>
      <c r="AUG5" s="80"/>
      <c r="AUH5" s="80"/>
      <c r="AUI5" s="80"/>
      <c r="AUJ5" s="80"/>
      <c r="AUK5" s="80"/>
      <c r="AUL5" s="80"/>
      <c r="AUM5" s="80"/>
      <c r="AUN5" s="80"/>
      <c r="AUO5" s="80"/>
      <c r="AUP5" s="80"/>
      <c r="AUQ5" s="80"/>
      <c r="AUR5" s="80"/>
      <c r="AUS5" s="80"/>
      <c r="AUT5" s="80"/>
      <c r="AUU5" s="80"/>
      <c r="AUV5" s="80"/>
      <c r="AUW5" s="80"/>
      <c r="AUX5" s="80"/>
      <c r="AUY5" s="80"/>
      <c r="AUZ5" s="80"/>
      <c r="AVA5" s="80"/>
      <c r="AVB5" s="80"/>
      <c r="AVC5" s="80"/>
      <c r="AVD5" s="80"/>
      <c r="AVE5" s="80"/>
      <c r="AVF5" s="80"/>
      <c r="AVG5" s="80"/>
      <c r="AVH5" s="80"/>
      <c r="AVI5" s="80"/>
      <c r="AVJ5" s="80"/>
      <c r="AVK5" s="80"/>
      <c r="AVL5" s="80"/>
      <c r="AVM5" s="80"/>
      <c r="AVN5" s="80"/>
      <c r="AVO5" s="80"/>
      <c r="AVP5" s="80"/>
      <c r="AVQ5" s="80"/>
      <c r="AVR5" s="80"/>
      <c r="AVS5" s="80"/>
      <c r="AVT5" s="80"/>
      <c r="AVU5" s="80"/>
      <c r="AVV5" s="80"/>
      <c r="AVW5" s="80"/>
      <c r="AVX5" s="80"/>
      <c r="AVY5" s="80"/>
      <c r="AVZ5" s="80"/>
      <c r="AWA5" s="80"/>
      <c r="AWB5" s="80"/>
      <c r="AWC5" s="80"/>
      <c r="AWD5" s="80"/>
      <c r="AWE5" s="80"/>
      <c r="AWF5" s="80"/>
      <c r="AWG5" s="80"/>
      <c r="AWH5" s="80"/>
      <c r="AWI5" s="80"/>
      <c r="AWJ5" s="80"/>
      <c r="AWK5" s="80"/>
      <c r="AWL5" s="80"/>
      <c r="AWM5" s="80"/>
      <c r="AWN5" s="80"/>
      <c r="AWO5" s="80"/>
      <c r="AWP5" s="80"/>
      <c r="AWQ5" s="80"/>
      <c r="AWR5" s="80"/>
      <c r="AWS5" s="80"/>
      <c r="AWT5" s="80"/>
      <c r="AWU5" s="80"/>
      <c r="AWV5" s="80"/>
      <c r="AWW5" s="80"/>
      <c r="AWX5" s="80"/>
      <c r="AWY5" s="80"/>
      <c r="AWZ5" s="80"/>
      <c r="AXA5" s="80"/>
      <c r="AXB5" s="80"/>
      <c r="AXC5" s="80"/>
      <c r="AXD5" s="80"/>
      <c r="AXE5" s="80"/>
      <c r="AXF5" s="80"/>
      <c r="AXG5" s="80"/>
      <c r="AXH5" s="80"/>
      <c r="AXI5" s="80"/>
      <c r="AXJ5" s="80"/>
      <c r="AXK5" s="80"/>
      <c r="AXL5" s="80"/>
      <c r="AXM5" s="80"/>
      <c r="AXN5" s="80"/>
      <c r="AXO5" s="80"/>
      <c r="AXP5" s="80"/>
      <c r="AXQ5" s="80"/>
      <c r="AXR5" s="80"/>
      <c r="AXS5" s="80"/>
      <c r="AXT5" s="80"/>
      <c r="AXU5" s="80"/>
      <c r="AXV5" s="80"/>
      <c r="AXW5" s="80"/>
      <c r="AXX5" s="80"/>
      <c r="AXY5" s="80"/>
      <c r="AXZ5" s="80"/>
      <c r="AYA5" s="80"/>
      <c r="AYB5" s="80"/>
      <c r="AYC5" s="80"/>
      <c r="AYD5" s="80"/>
      <c r="AYE5" s="80"/>
      <c r="AYF5" s="80"/>
      <c r="AYG5" s="80"/>
      <c r="AYH5" s="80"/>
      <c r="AYI5" s="80"/>
      <c r="AYJ5" s="80"/>
      <c r="AYK5" s="80"/>
      <c r="AYL5" s="80"/>
      <c r="AYM5" s="80"/>
      <c r="AYN5" s="80"/>
      <c r="AYO5" s="80"/>
      <c r="AYP5" s="80"/>
      <c r="AYQ5" s="80"/>
      <c r="AYR5" s="80"/>
      <c r="AYS5" s="80"/>
      <c r="AYT5" s="80"/>
      <c r="AYU5" s="80"/>
      <c r="AYV5" s="80"/>
      <c r="AYW5" s="80"/>
      <c r="AYX5" s="80"/>
      <c r="AYY5" s="80"/>
      <c r="AYZ5" s="80"/>
      <c r="AZA5" s="80"/>
      <c r="AZB5" s="80"/>
      <c r="AZC5" s="80"/>
      <c r="AZD5" s="80"/>
      <c r="AZE5" s="80"/>
      <c r="AZF5" s="80"/>
      <c r="AZG5" s="80"/>
      <c r="AZH5" s="80"/>
      <c r="AZI5" s="80"/>
      <c r="AZJ5" s="80"/>
      <c r="AZK5" s="80"/>
      <c r="AZL5" s="80"/>
      <c r="AZM5" s="80"/>
      <c r="AZN5" s="80"/>
      <c r="AZO5" s="80"/>
      <c r="AZP5" s="80"/>
      <c r="AZQ5" s="80"/>
      <c r="AZR5" s="80"/>
      <c r="AZS5" s="80"/>
      <c r="AZT5" s="80"/>
      <c r="AZU5" s="80"/>
      <c r="AZV5" s="80"/>
      <c r="AZW5" s="80"/>
      <c r="AZX5" s="80"/>
      <c r="AZY5" s="80"/>
      <c r="AZZ5" s="80"/>
      <c r="BAA5" s="80"/>
      <c r="BAB5" s="80"/>
      <c r="BAC5" s="80"/>
      <c r="BAD5" s="80"/>
      <c r="BAE5" s="80"/>
      <c r="BAF5" s="80"/>
      <c r="BAG5" s="80"/>
      <c r="BAH5" s="80"/>
      <c r="BAI5" s="80"/>
      <c r="BAJ5" s="80"/>
      <c r="BAK5" s="80"/>
      <c r="BAL5" s="80"/>
      <c r="BAM5" s="80"/>
      <c r="BAN5" s="80"/>
      <c r="BAO5" s="80"/>
      <c r="BAP5" s="80"/>
      <c r="BAQ5" s="80"/>
      <c r="BAR5" s="80"/>
      <c r="BAS5" s="80"/>
      <c r="BAT5" s="80"/>
      <c r="BAU5" s="80"/>
      <c r="BAV5" s="80"/>
      <c r="BAW5" s="80"/>
      <c r="BAX5" s="80"/>
      <c r="BAY5" s="80"/>
      <c r="BAZ5" s="80"/>
      <c r="BBA5" s="80"/>
      <c r="BBB5" s="80"/>
      <c r="BBC5" s="80"/>
      <c r="BBD5" s="80"/>
      <c r="BBE5" s="80"/>
      <c r="BBF5" s="80"/>
      <c r="BBG5" s="80"/>
      <c r="BBH5" s="80"/>
      <c r="BBI5" s="80"/>
      <c r="BBJ5" s="80"/>
      <c r="BBK5" s="80"/>
      <c r="BBL5" s="80"/>
      <c r="BBM5" s="80"/>
      <c r="BBN5" s="80"/>
      <c r="BBO5" s="80"/>
      <c r="BBP5" s="80"/>
      <c r="BBQ5" s="80"/>
      <c r="BBR5" s="80"/>
      <c r="BBS5" s="80"/>
      <c r="BBT5" s="80"/>
      <c r="BBU5" s="80"/>
      <c r="BBV5" s="80"/>
      <c r="BBW5" s="80"/>
      <c r="BBX5" s="80"/>
      <c r="BBY5" s="80"/>
      <c r="BBZ5" s="80"/>
      <c r="BCA5" s="80"/>
      <c r="BCB5" s="80"/>
      <c r="BCC5" s="80"/>
      <c r="BCD5" s="80"/>
      <c r="BCE5" s="80"/>
      <c r="BCF5" s="80"/>
      <c r="BCG5" s="80"/>
      <c r="BCH5" s="80"/>
      <c r="BCI5" s="80"/>
      <c r="BCJ5" s="80"/>
      <c r="BCK5" s="80"/>
      <c r="BCL5" s="80"/>
      <c r="BCM5" s="80"/>
      <c r="BCN5" s="80"/>
      <c r="BCO5" s="80"/>
      <c r="BCP5" s="80"/>
      <c r="BCQ5" s="80"/>
      <c r="BCR5" s="80"/>
      <c r="BCS5" s="80"/>
      <c r="BCT5" s="80"/>
      <c r="BCU5" s="80"/>
      <c r="BCV5" s="80"/>
      <c r="BCW5" s="80"/>
      <c r="BCX5" s="80"/>
      <c r="BCY5" s="80"/>
      <c r="BCZ5" s="80"/>
      <c r="BDA5" s="80"/>
      <c r="BDB5" s="80"/>
      <c r="BDC5" s="80"/>
      <c r="BDD5" s="80"/>
      <c r="BDE5" s="80"/>
      <c r="BDF5" s="80"/>
      <c r="BDG5" s="80"/>
      <c r="BDH5" s="80"/>
      <c r="BDI5" s="80"/>
      <c r="BDJ5" s="80"/>
      <c r="BDK5" s="80"/>
      <c r="BDL5" s="80"/>
      <c r="BDM5" s="80"/>
      <c r="BDN5" s="80"/>
      <c r="BDO5" s="80"/>
      <c r="BDP5" s="80"/>
      <c r="BDQ5" s="80"/>
      <c r="BDR5" s="80"/>
      <c r="BDS5" s="80"/>
      <c r="BDT5" s="80"/>
      <c r="BDU5" s="80"/>
      <c r="BDV5" s="80"/>
      <c r="BDW5" s="80"/>
      <c r="BDX5" s="80"/>
      <c r="BDY5" s="80"/>
      <c r="BDZ5" s="80"/>
      <c r="BEA5" s="80"/>
      <c r="BEB5" s="80"/>
      <c r="BEC5" s="80"/>
      <c r="BED5" s="80"/>
      <c r="BEE5" s="80"/>
      <c r="BEF5" s="80"/>
      <c r="BEG5" s="80"/>
      <c r="BEH5" s="80"/>
      <c r="BEI5" s="80"/>
      <c r="BEJ5" s="80"/>
      <c r="BEK5" s="80"/>
      <c r="BEL5" s="80"/>
      <c r="BEM5" s="80"/>
      <c r="BEN5" s="80"/>
      <c r="BEO5" s="80"/>
      <c r="BEP5" s="80"/>
      <c r="BEQ5" s="80"/>
      <c r="BER5" s="80"/>
      <c r="BES5" s="80"/>
      <c r="BET5" s="80"/>
      <c r="BEU5" s="80"/>
      <c r="BEV5" s="80"/>
      <c r="BEW5" s="80"/>
      <c r="BEX5" s="80"/>
      <c r="BEY5" s="80"/>
      <c r="BEZ5" s="80"/>
      <c r="BFA5" s="80"/>
      <c r="BFB5" s="80"/>
      <c r="BFC5" s="80"/>
      <c r="BFD5" s="80"/>
      <c r="BFE5" s="80"/>
      <c r="BFF5" s="80"/>
      <c r="BFG5" s="80"/>
      <c r="BFH5" s="80"/>
      <c r="BFI5" s="80"/>
      <c r="BFJ5" s="80"/>
      <c r="BFK5" s="80"/>
      <c r="BFL5" s="80"/>
      <c r="BFM5" s="80"/>
      <c r="BFN5" s="80"/>
      <c r="BFO5" s="80"/>
      <c r="BFP5" s="80"/>
      <c r="BFQ5" s="80"/>
      <c r="BFR5" s="80"/>
      <c r="BFS5" s="80"/>
      <c r="BFT5" s="80"/>
      <c r="BFU5" s="80"/>
      <c r="BFV5" s="80"/>
      <c r="BFW5" s="80"/>
      <c r="BFX5" s="80"/>
      <c r="BFY5" s="80"/>
      <c r="BFZ5" s="80"/>
      <c r="BGA5" s="80"/>
      <c r="BGB5" s="80"/>
      <c r="BGC5" s="80"/>
      <c r="BGD5" s="80"/>
      <c r="BGE5" s="80"/>
      <c r="BGF5" s="80"/>
      <c r="BGG5" s="80"/>
      <c r="BGH5" s="80"/>
      <c r="BGI5" s="80"/>
      <c r="BGJ5" s="80"/>
      <c r="BGK5" s="80"/>
      <c r="BGL5" s="80"/>
      <c r="BGM5" s="80"/>
      <c r="BGN5" s="80"/>
      <c r="BGO5" s="80"/>
      <c r="BGP5" s="80"/>
      <c r="BGQ5" s="80"/>
      <c r="BGR5" s="80"/>
      <c r="BGS5" s="80"/>
      <c r="BGT5" s="80"/>
      <c r="BGU5" s="80"/>
      <c r="BGV5" s="80"/>
      <c r="BGW5" s="80"/>
      <c r="BGX5" s="80"/>
      <c r="BGY5" s="80"/>
      <c r="BGZ5" s="80"/>
      <c r="BHA5" s="80"/>
      <c r="BHB5" s="80"/>
      <c r="BHC5" s="80"/>
      <c r="BHD5" s="80"/>
      <c r="BHE5" s="80"/>
      <c r="BHF5" s="80"/>
      <c r="BHG5" s="80"/>
      <c r="BHH5" s="80"/>
      <c r="BHI5" s="80"/>
      <c r="BHJ5" s="80"/>
      <c r="BHK5" s="80"/>
      <c r="BHL5" s="80"/>
      <c r="BHM5" s="80"/>
      <c r="BHN5" s="80"/>
      <c r="BHO5" s="80"/>
      <c r="BHP5" s="80"/>
      <c r="BHQ5" s="80"/>
      <c r="BHR5" s="80"/>
      <c r="BHS5" s="80"/>
      <c r="BHT5" s="80"/>
      <c r="BHU5" s="80"/>
      <c r="BHV5" s="80"/>
      <c r="BHW5" s="80"/>
      <c r="BHX5" s="80"/>
      <c r="BHY5" s="80"/>
      <c r="BHZ5" s="80"/>
      <c r="BIA5" s="80"/>
      <c r="BIB5" s="80"/>
      <c r="BIC5" s="80"/>
      <c r="BID5" s="80"/>
      <c r="BIE5" s="80"/>
      <c r="BIF5" s="80"/>
      <c r="BIG5" s="80"/>
      <c r="BIH5" s="80"/>
      <c r="BII5" s="80"/>
      <c r="BIJ5" s="80"/>
      <c r="BIK5" s="80"/>
      <c r="BIL5" s="80"/>
      <c r="BIM5" s="80"/>
      <c r="BIN5" s="80"/>
      <c r="BIO5" s="80"/>
      <c r="BIP5" s="80"/>
      <c r="BIQ5" s="80"/>
      <c r="BIR5" s="80"/>
      <c r="BIS5" s="80"/>
      <c r="BIT5" s="80"/>
      <c r="BIU5" s="80"/>
      <c r="BIV5" s="80"/>
      <c r="BIW5" s="80"/>
      <c r="BIX5" s="80"/>
      <c r="BIY5" s="80"/>
      <c r="BIZ5" s="80"/>
      <c r="BJA5" s="80"/>
      <c r="BJB5" s="80"/>
      <c r="BJC5" s="80"/>
      <c r="BJD5" s="80"/>
      <c r="BJE5" s="80"/>
      <c r="BJF5" s="80"/>
      <c r="BJG5" s="80"/>
      <c r="BJH5" s="80"/>
      <c r="BJI5" s="80"/>
      <c r="BJJ5" s="80"/>
      <c r="BJK5" s="80"/>
      <c r="BJL5" s="80"/>
      <c r="BJM5" s="80"/>
      <c r="BJN5" s="80"/>
      <c r="BJO5" s="80"/>
      <c r="BJP5" s="80"/>
      <c r="BJQ5" s="80"/>
      <c r="BJR5" s="80"/>
      <c r="BJS5" s="80"/>
      <c r="BJT5" s="80"/>
      <c r="BJU5" s="80"/>
      <c r="BJV5" s="80"/>
      <c r="BJW5" s="80"/>
      <c r="BJX5" s="80"/>
      <c r="BJY5" s="80"/>
      <c r="BJZ5" s="80"/>
      <c r="BKA5" s="80"/>
      <c r="BKB5" s="80"/>
      <c r="BKC5" s="80"/>
      <c r="BKD5" s="80"/>
      <c r="BKE5" s="80"/>
      <c r="BKF5" s="80"/>
      <c r="BKG5" s="80"/>
      <c r="BKH5" s="80"/>
      <c r="BKI5" s="80"/>
      <c r="BKJ5" s="80"/>
      <c r="BKK5" s="80"/>
      <c r="BKL5" s="80"/>
      <c r="BKM5" s="80"/>
      <c r="BKN5" s="80"/>
      <c r="BKO5" s="80"/>
      <c r="BKP5" s="80"/>
      <c r="BKQ5" s="80"/>
      <c r="BKR5" s="80"/>
      <c r="BKS5" s="80"/>
      <c r="BKT5" s="80"/>
      <c r="BKU5" s="80"/>
      <c r="BKV5" s="80"/>
      <c r="BKW5" s="80"/>
      <c r="BKX5" s="80"/>
      <c r="BKY5" s="80"/>
      <c r="BKZ5" s="80"/>
      <c r="BLA5" s="80"/>
      <c r="BLB5" s="80"/>
      <c r="BLC5" s="80"/>
      <c r="BLD5" s="80"/>
      <c r="BLE5" s="80"/>
      <c r="BLF5" s="80"/>
      <c r="BLG5" s="80"/>
      <c r="BLH5" s="80"/>
      <c r="BLI5" s="80"/>
      <c r="BLJ5" s="80"/>
      <c r="BLK5" s="80"/>
      <c r="BLL5" s="80"/>
      <c r="BLM5" s="80"/>
      <c r="BLN5" s="80"/>
      <c r="BLO5" s="80"/>
      <c r="BLP5" s="80"/>
      <c r="BLQ5" s="80"/>
      <c r="BLR5" s="80"/>
      <c r="BLS5" s="80"/>
      <c r="BLT5" s="80"/>
      <c r="BLU5" s="80"/>
      <c r="BLV5" s="80"/>
      <c r="BLW5" s="80"/>
      <c r="BLX5" s="80"/>
      <c r="BLY5" s="80"/>
      <c r="BLZ5" s="80"/>
      <c r="BMA5" s="80"/>
      <c r="BMB5" s="80"/>
      <c r="BMC5" s="80"/>
      <c r="BMD5" s="80"/>
      <c r="BME5" s="80"/>
      <c r="BMF5" s="80"/>
      <c r="BMG5" s="80"/>
      <c r="BMH5" s="80"/>
      <c r="BMI5" s="80"/>
      <c r="BMJ5" s="80"/>
      <c r="BMK5" s="80"/>
      <c r="BML5" s="80"/>
      <c r="BMM5" s="80"/>
      <c r="BMN5" s="80"/>
      <c r="BMO5" s="80"/>
      <c r="BMP5" s="80"/>
      <c r="BMQ5" s="80"/>
      <c r="BMR5" s="80"/>
      <c r="BMS5" s="80"/>
      <c r="BMT5" s="80"/>
      <c r="BMU5" s="80"/>
      <c r="BMV5" s="80"/>
      <c r="BMW5" s="80"/>
      <c r="BMX5" s="80"/>
      <c r="BMY5" s="80"/>
      <c r="BMZ5" s="80"/>
      <c r="BNA5" s="80"/>
      <c r="BNB5" s="80"/>
      <c r="BNC5" s="80"/>
      <c r="BND5" s="80"/>
      <c r="BNE5" s="80"/>
      <c r="BNF5" s="80"/>
      <c r="BNG5" s="80"/>
      <c r="BNH5" s="80"/>
      <c r="BNI5" s="80"/>
      <c r="BNJ5" s="80"/>
      <c r="BNK5" s="80"/>
      <c r="BNL5" s="80"/>
      <c r="BNM5" s="80"/>
      <c r="BNN5" s="80"/>
      <c r="BNO5" s="80"/>
      <c r="BNP5" s="80"/>
      <c r="BNQ5" s="80"/>
      <c r="BNR5" s="80"/>
      <c r="BNS5" s="80"/>
      <c r="BNT5" s="80"/>
      <c r="BNU5" s="80"/>
      <c r="BNV5" s="80"/>
      <c r="BNW5" s="80"/>
      <c r="BNX5" s="80"/>
      <c r="BNY5" s="80"/>
      <c r="BNZ5" s="80"/>
      <c r="BOA5" s="80"/>
      <c r="BOB5" s="80"/>
      <c r="BOC5" s="80"/>
      <c r="BOD5" s="80"/>
      <c r="BOE5" s="80"/>
      <c r="BOF5" s="80"/>
      <c r="BOG5" s="80"/>
      <c r="BOH5" s="80"/>
      <c r="BOI5" s="80"/>
      <c r="BOJ5" s="80"/>
      <c r="BOK5" s="80"/>
      <c r="BOL5" s="80"/>
      <c r="BOM5" s="80"/>
      <c r="BON5" s="80"/>
      <c r="BOO5" s="80"/>
      <c r="BOP5" s="80"/>
      <c r="BOQ5" s="80"/>
      <c r="BOR5" s="80"/>
      <c r="BOS5" s="80"/>
      <c r="BOT5" s="80"/>
      <c r="BOU5" s="80"/>
      <c r="BOV5" s="80"/>
      <c r="BOW5" s="80"/>
      <c r="BOX5" s="80"/>
      <c r="BOY5" s="80"/>
      <c r="BOZ5" s="80"/>
      <c r="BPA5" s="80"/>
      <c r="BPB5" s="80"/>
      <c r="BPC5" s="80"/>
      <c r="BPD5" s="80"/>
      <c r="BPE5" s="80"/>
      <c r="BPF5" s="80"/>
      <c r="BPG5" s="80"/>
      <c r="BPH5" s="80"/>
      <c r="BPI5" s="80"/>
      <c r="BPJ5" s="80"/>
      <c r="BPK5" s="80"/>
      <c r="BPL5" s="80"/>
      <c r="BPM5" s="80"/>
      <c r="BPN5" s="80"/>
      <c r="BPO5" s="80"/>
      <c r="BPP5" s="80"/>
      <c r="BPQ5" s="80"/>
      <c r="BPR5" s="80"/>
      <c r="BPS5" s="80"/>
      <c r="BPT5" s="80"/>
      <c r="BPU5" s="80"/>
      <c r="BPV5" s="80"/>
      <c r="BPW5" s="80"/>
      <c r="BPX5" s="80"/>
      <c r="BPY5" s="80"/>
      <c r="BPZ5" s="80"/>
      <c r="BQA5" s="80"/>
      <c r="BQB5" s="80"/>
      <c r="BQC5" s="80"/>
      <c r="BQD5" s="80"/>
      <c r="BQE5" s="80"/>
      <c r="BQF5" s="80"/>
      <c r="BQG5" s="80"/>
      <c r="BQH5" s="80"/>
      <c r="BQI5" s="80"/>
      <c r="BQJ5" s="80"/>
      <c r="BQK5" s="80"/>
      <c r="BQL5" s="80"/>
      <c r="BQM5" s="80"/>
      <c r="BQN5" s="80"/>
      <c r="BQO5" s="80"/>
      <c r="BQP5" s="80"/>
      <c r="BQQ5" s="80"/>
      <c r="BQR5" s="80"/>
      <c r="BQS5" s="80"/>
      <c r="BQT5" s="80"/>
      <c r="BQU5" s="80"/>
      <c r="BQV5" s="80"/>
      <c r="BQW5" s="80"/>
      <c r="BQX5" s="80"/>
      <c r="BQY5" s="80"/>
      <c r="BQZ5" s="80"/>
      <c r="BRA5" s="80"/>
      <c r="BRB5" s="80"/>
      <c r="BRC5" s="80"/>
      <c r="BRD5" s="80"/>
      <c r="BRE5" s="80"/>
      <c r="BRF5" s="80"/>
      <c r="BRG5" s="80"/>
      <c r="BRH5" s="80"/>
      <c r="BRI5" s="80"/>
      <c r="BRJ5" s="80"/>
      <c r="BRK5" s="80"/>
      <c r="BRL5" s="80"/>
      <c r="BRM5" s="80"/>
      <c r="BRN5" s="80"/>
      <c r="BRO5" s="80"/>
      <c r="BRP5" s="80"/>
      <c r="BRQ5" s="80"/>
      <c r="BRR5" s="80"/>
      <c r="BRS5" s="80"/>
      <c r="BRT5" s="80"/>
      <c r="BRU5" s="80"/>
      <c r="BRV5" s="80"/>
      <c r="BRW5" s="80"/>
      <c r="BRX5" s="80"/>
      <c r="BRY5" s="80"/>
      <c r="BRZ5" s="80"/>
      <c r="BSA5" s="80"/>
      <c r="BSB5" s="80"/>
      <c r="BSC5" s="80"/>
      <c r="BSD5" s="80"/>
      <c r="BSE5" s="80"/>
      <c r="BSF5" s="80"/>
      <c r="BSG5" s="80"/>
      <c r="BSH5" s="80"/>
      <c r="BSI5" s="80"/>
      <c r="BSJ5" s="80"/>
      <c r="BSK5" s="80"/>
      <c r="BSL5" s="80"/>
      <c r="BSM5" s="80"/>
      <c r="BSN5" s="80"/>
      <c r="BSO5" s="80"/>
      <c r="BSP5" s="80"/>
      <c r="BSQ5" s="80"/>
      <c r="BSR5" s="80"/>
      <c r="BSS5" s="80"/>
      <c r="BST5" s="80"/>
      <c r="BSU5" s="80"/>
      <c r="BSV5" s="80"/>
      <c r="BSW5" s="80"/>
      <c r="BSX5" s="80"/>
      <c r="BSY5" s="80"/>
      <c r="BSZ5" s="80"/>
      <c r="BTA5" s="80"/>
      <c r="BTB5" s="80"/>
      <c r="BTC5" s="80"/>
      <c r="BTD5" s="80"/>
      <c r="BTE5" s="80"/>
      <c r="BTF5" s="80"/>
      <c r="BTG5" s="80"/>
      <c r="BTH5" s="80"/>
      <c r="BTI5" s="80"/>
      <c r="BTJ5" s="80"/>
      <c r="BTK5" s="80"/>
      <c r="BTL5" s="80"/>
      <c r="BTM5" s="80"/>
      <c r="BTN5" s="80"/>
      <c r="BTO5" s="80"/>
      <c r="BTP5" s="80"/>
      <c r="BTQ5" s="80"/>
      <c r="BTR5" s="80"/>
      <c r="BTS5" s="80"/>
      <c r="BTT5" s="80"/>
      <c r="BTU5" s="80"/>
      <c r="BTV5" s="80"/>
      <c r="BTW5" s="80"/>
      <c r="BTX5" s="80"/>
      <c r="BTY5" s="80"/>
      <c r="BTZ5" s="80"/>
      <c r="BUA5" s="80"/>
      <c r="BUB5" s="80"/>
      <c r="BUC5" s="80"/>
      <c r="BUD5" s="80"/>
      <c r="BUE5" s="80"/>
      <c r="BUF5" s="80"/>
      <c r="BUG5" s="80"/>
      <c r="BUH5" s="80"/>
      <c r="BUI5" s="80"/>
      <c r="BUJ5" s="80"/>
      <c r="BUK5" s="80"/>
      <c r="BUL5" s="80"/>
      <c r="BUM5" s="80"/>
      <c r="BUN5" s="80"/>
      <c r="BUO5" s="80"/>
      <c r="BUP5" s="80"/>
      <c r="BUQ5" s="80"/>
      <c r="BUR5" s="80"/>
      <c r="BUS5" s="80"/>
      <c r="BUT5" s="80"/>
      <c r="BUU5" s="80"/>
      <c r="BUV5" s="80"/>
      <c r="BUW5" s="80"/>
      <c r="BUX5" s="80"/>
      <c r="BUY5" s="80"/>
      <c r="BUZ5" s="80"/>
      <c r="BVA5" s="80"/>
      <c r="BVB5" s="80"/>
      <c r="BVC5" s="80"/>
      <c r="BVD5" s="80"/>
      <c r="BVE5" s="80"/>
      <c r="BVF5" s="80"/>
      <c r="BVG5" s="80"/>
      <c r="BVH5" s="80"/>
      <c r="BVI5" s="80"/>
      <c r="BVJ5" s="80"/>
      <c r="BVK5" s="80"/>
      <c r="BVL5" s="80"/>
      <c r="BVM5" s="80"/>
      <c r="BVN5" s="80"/>
      <c r="BVO5" s="80"/>
      <c r="BVP5" s="80"/>
      <c r="BVQ5" s="80"/>
      <c r="BVR5" s="80"/>
      <c r="BVS5" s="80"/>
      <c r="BVT5" s="80"/>
      <c r="BVU5" s="80"/>
      <c r="BVV5" s="80"/>
      <c r="BVW5" s="80"/>
      <c r="BVX5" s="80"/>
      <c r="BVY5" s="80"/>
      <c r="BVZ5" s="80"/>
      <c r="BWA5" s="80"/>
      <c r="BWB5" s="80"/>
      <c r="BWC5" s="80"/>
      <c r="BWD5" s="80"/>
      <c r="BWE5" s="80"/>
      <c r="BWF5" s="80"/>
      <c r="BWG5" s="80"/>
      <c r="BWH5" s="80"/>
      <c r="BWI5" s="80"/>
      <c r="BWJ5" s="80"/>
      <c r="BWK5" s="80"/>
      <c r="BWL5" s="80"/>
      <c r="BWM5" s="80"/>
      <c r="BWN5" s="80"/>
      <c r="BWO5" s="80"/>
      <c r="BWP5" s="80"/>
      <c r="BWQ5" s="80"/>
      <c r="BWR5" s="80"/>
      <c r="BWS5" s="80"/>
      <c r="BWT5" s="80"/>
      <c r="BWU5" s="80"/>
      <c r="BWV5" s="80"/>
      <c r="BWW5" s="80"/>
      <c r="BWX5" s="80"/>
      <c r="BWY5" s="80"/>
      <c r="BWZ5" s="80"/>
      <c r="BXA5" s="80"/>
      <c r="BXB5" s="80"/>
      <c r="BXC5" s="80"/>
      <c r="BXD5" s="80"/>
      <c r="BXE5" s="80"/>
      <c r="BXF5" s="80"/>
      <c r="BXG5" s="80"/>
      <c r="BXH5" s="80"/>
      <c r="BXI5" s="80"/>
      <c r="BXJ5" s="80"/>
      <c r="BXK5" s="80"/>
      <c r="BXL5" s="80"/>
      <c r="BXM5" s="80"/>
      <c r="BXN5" s="80"/>
      <c r="BXO5" s="80"/>
      <c r="BXP5" s="80"/>
      <c r="BXQ5" s="80"/>
      <c r="BXR5" s="80"/>
      <c r="BXS5" s="80"/>
      <c r="BXT5" s="80"/>
      <c r="BXU5" s="80"/>
      <c r="BXV5" s="80"/>
      <c r="BXW5" s="80"/>
      <c r="BXX5" s="80"/>
      <c r="BXY5" s="80"/>
      <c r="BXZ5" s="80"/>
      <c r="BYA5" s="80"/>
      <c r="BYB5" s="80"/>
      <c r="BYC5" s="80"/>
      <c r="BYD5" s="80"/>
      <c r="BYE5" s="80"/>
      <c r="BYF5" s="80"/>
      <c r="BYG5" s="80"/>
      <c r="BYH5" s="80"/>
      <c r="BYI5" s="80"/>
      <c r="BYJ5" s="80"/>
      <c r="BYK5" s="80"/>
      <c r="BYL5" s="80"/>
      <c r="BYM5" s="80"/>
      <c r="BYN5" s="80"/>
      <c r="BYO5" s="80"/>
      <c r="BYP5" s="80"/>
      <c r="BYQ5" s="80"/>
      <c r="BYR5" s="80"/>
      <c r="BYS5" s="80"/>
      <c r="BYT5" s="80"/>
      <c r="BYU5" s="80"/>
      <c r="BYV5" s="80"/>
      <c r="BYW5" s="80"/>
      <c r="BYX5" s="80"/>
      <c r="BYY5" s="80"/>
      <c r="BYZ5" s="80"/>
      <c r="BZA5" s="80"/>
      <c r="BZB5" s="80"/>
      <c r="BZC5" s="80"/>
      <c r="BZD5" s="80"/>
      <c r="BZE5" s="80"/>
      <c r="BZF5" s="80"/>
      <c r="BZG5" s="80"/>
      <c r="BZH5" s="80"/>
      <c r="BZI5" s="80"/>
      <c r="BZJ5" s="80"/>
      <c r="BZK5" s="80"/>
      <c r="BZL5" s="80"/>
      <c r="BZM5" s="80"/>
      <c r="BZN5" s="80"/>
      <c r="BZO5" s="80"/>
      <c r="BZP5" s="80"/>
      <c r="BZQ5" s="80"/>
      <c r="BZR5" s="80"/>
      <c r="BZS5" s="80"/>
      <c r="BZT5" s="80"/>
      <c r="BZU5" s="80"/>
      <c r="BZV5" s="80"/>
      <c r="BZW5" s="80"/>
      <c r="BZX5" s="80"/>
      <c r="BZY5" s="80"/>
      <c r="BZZ5" s="80"/>
      <c r="CAA5" s="80"/>
      <c r="CAB5" s="80"/>
      <c r="CAC5" s="80"/>
      <c r="CAD5" s="80"/>
      <c r="CAE5" s="80"/>
      <c r="CAF5" s="80"/>
      <c r="CAG5" s="80"/>
      <c r="CAH5" s="80"/>
      <c r="CAI5" s="80"/>
      <c r="CAJ5" s="80"/>
      <c r="CAK5" s="80"/>
      <c r="CAL5" s="80"/>
      <c r="CAM5" s="80"/>
      <c r="CAN5" s="80"/>
      <c r="CAO5" s="80"/>
      <c r="CAP5" s="80"/>
      <c r="CAQ5" s="80"/>
      <c r="CAR5" s="80"/>
      <c r="CAS5" s="80"/>
      <c r="CAT5" s="80"/>
      <c r="CAU5" s="80"/>
      <c r="CAV5" s="80"/>
      <c r="CAW5" s="80"/>
      <c r="CAX5" s="80"/>
      <c r="CAY5" s="80"/>
      <c r="CAZ5" s="80"/>
      <c r="CBA5" s="80"/>
      <c r="CBB5" s="80"/>
      <c r="CBC5" s="80"/>
      <c r="CBD5" s="80"/>
      <c r="CBE5" s="80"/>
      <c r="CBF5" s="80"/>
      <c r="CBG5" s="80"/>
      <c r="CBH5" s="80"/>
      <c r="CBI5" s="80"/>
      <c r="CBJ5" s="80"/>
      <c r="CBK5" s="80"/>
      <c r="CBL5" s="80"/>
      <c r="CBM5" s="80"/>
      <c r="CBN5" s="80"/>
      <c r="CBO5" s="80"/>
      <c r="CBP5" s="80"/>
      <c r="CBQ5" s="80"/>
      <c r="CBR5" s="80"/>
      <c r="CBS5" s="80"/>
      <c r="CBT5" s="80"/>
      <c r="CBU5" s="80"/>
      <c r="CBV5" s="80"/>
      <c r="CBW5" s="80"/>
      <c r="CBX5" s="80"/>
      <c r="CBY5" s="80"/>
      <c r="CBZ5" s="80"/>
      <c r="CCA5" s="80"/>
      <c r="CCB5" s="80"/>
      <c r="CCC5" s="80"/>
      <c r="CCD5" s="80"/>
      <c r="CCE5" s="80"/>
      <c r="CCF5" s="80"/>
      <c r="CCG5" s="80"/>
      <c r="CCH5" s="80"/>
      <c r="CCI5" s="80"/>
      <c r="CCJ5" s="80"/>
      <c r="CCK5" s="80"/>
      <c r="CCL5" s="80"/>
      <c r="CCM5" s="80"/>
      <c r="CCN5" s="80"/>
      <c r="CCO5" s="80"/>
      <c r="CCP5" s="80"/>
      <c r="CCQ5" s="80"/>
      <c r="CCR5" s="80"/>
      <c r="CCS5" s="80"/>
      <c r="CCT5" s="80"/>
      <c r="CCU5" s="80"/>
      <c r="CCV5" s="80"/>
      <c r="CCW5" s="80"/>
      <c r="CCX5" s="80"/>
      <c r="CCY5" s="80"/>
      <c r="CCZ5" s="80"/>
      <c r="CDA5" s="80"/>
      <c r="CDB5" s="80"/>
      <c r="CDC5" s="80"/>
      <c r="CDD5" s="80"/>
      <c r="CDE5" s="80"/>
      <c r="CDF5" s="80"/>
      <c r="CDG5" s="80"/>
      <c r="CDH5" s="80"/>
      <c r="CDI5" s="80"/>
      <c r="CDJ5" s="80"/>
      <c r="CDK5" s="80"/>
      <c r="CDL5" s="80"/>
      <c r="CDM5" s="80"/>
      <c r="CDN5" s="80"/>
      <c r="CDO5" s="80"/>
      <c r="CDP5" s="80"/>
      <c r="CDQ5" s="80"/>
      <c r="CDR5" s="80"/>
      <c r="CDS5" s="80"/>
      <c r="CDT5" s="80"/>
      <c r="CDU5" s="80"/>
      <c r="CDV5" s="80"/>
      <c r="CDW5" s="80"/>
      <c r="CDX5" s="80"/>
      <c r="CDY5" s="80"/>
      <c r="CDZ5" s="80"/>
      <c r="CEA5" s="80"/>
      <c r="CEB5" s="80"/>
      <c r="CEC5" s="80"/>
      <c r="CED5" s="80"/>
      <c r="CEE5" s="80"/>
      <c r="CEF5" s="80"/>
      <c r="CEG5" s="80"/>
      <c r="CEH5" s="80"/>
      <c r="CEI5" s="80"/>
      <c r="CEJ5" s="80"/>
      <c r="CEK5" s="80"/>
      <c r="CEL5" s="80"/>
      <c r="CEM5" s="80"/>
      <c r="CEN5" s="80"/>
      <c r="CEO5" s="80"/>
      <c r="CEP5" s="80"/>
      <c r="CEQ5" s="80"/>
      <c r="CER5" s="80"/>
      <c r="CES5" s="80"/>
      <c r="CET5" s="80"/>
      <c r="CEU5" s="80"/>
      <c r="CEV5" s="80"/>
      <c r="CEW5" s="80"/>
      <c r="CEX5" s="80"/>
      <c r="CEY5" s="80"/>
      <c r="CEZ5" s="80"/>
      <c r="CFA5" s="80"/>
      <c r="CFB5" s="80"/>
      <c r="CFC5" s="80"/>
      <c r="CFD5" s="80"/>
      <c r="CFE5" s="80"/>
      <c r="CFF5" s="80"/>
      <c r="CFG5" s="80"/>
      <c r="CFH5" s="80"/>
      <c r="CFI5" s="80"/>
      <c r="CFJ5" s="80"/>
      <c r="CFK5" s="80"/>
      <c r="CFL5" s="80"/>
      <c r="CFM5" s="80"/>
      <c r="CFN5" s="80"/>
      <c r="CFO5" s="80"/>
      <c r="CFP5" s="80"/>
      <c r="CFQ5" s="80"/>
      <c r="CFR5" s="80"/>
      <c r="CFS5" s="80"/>
      <c r="CFT5" s="80"/>
      <c r="CFU5" s="80"/>
      <c r="CFV5" s="80"/>
      <c r="CFW5" s="80"/>
      <c r="CFX5" s="80"/>
      <c r="CFY5" s="80"/>
      <c r="CFZ5" s="80"/>
      <c r="CGA5" s="80"/>
      <c r="CGB5" s="80"/>
      <c r="CGC5" s="80"/>
      <c r="CGD5" s="80"/>
      <c r="CGE5" s="80"/>
      <c r="CGF5" s="80"/>
      <c r="CGG5" s="80"/>
      <c r="CGH5" s="80"/>
      <c r="CGI5" s="80"/>
      <c r="CGJ5" s="80"/>
      <c r="CGK5" s="80"/>
      <c r="CGL5" s="80"/>
      <c r="CGM5" s="80"/>
      <c r="CGN5" s="80"/>
      <c r="CGO5" s="80"/>
      <c r="CGP5" s="80"/>
      <c r="CGQ5" s="80"/>
      <c r="CGR5" s="80"/>
      <c r="CGS5" s="80"/>
      <c r="CGT5" s="80"/>
      <c r="CGU5" s="80"/>
      <c r="CGV5" s="80"/>
      <c r="CGW5" s="80"/>
      <c r="CGX5" s="80"/>
      <c r="CGY5" s="80"/>
      <c r="CGZ5" s="80"/>
      <c r="CHA5" s="80"/>
      <c r="CHB5" s="80"/>
      <c r="CHC5" s="80"/>
      <c r="CHD5" s="80"/>
      <c r="CHE5" s="80"/>
      <c r="CHF5" s="80"/>
      <c r="CHG5" s="80"/>
      <c r="CHH5" s="80"/>
      <c r="CHI5" s="80"/>
      <c r="CHJ5" s="80"/>
      <c r="CHK5" s="80"/>
      <c r="CHL5" s="80"/>
      <c r="CHM5" s="80"/>
      <c r="CHN5" s="80"/>
      <c r="CHO5" s="80"/>
      <c r="CHP5" s="80"/>
      <c r="CHQ5" s="80"/>
      <c r="CHR5" s="80"/>
      <c r="CHS5" s="80"/>
      <c r="CHT5" s="80"/>
      <c r="CHU5" s="80"/>
      <c r="CHV5" s="80"/>
      <c r="CHW5" s="80"/>
      <c r="CHX5" s="80"/>
      <c r="CHY5" s="80"/>
      <c r="CHZ5" s="80"/>
      <c r="CIA5" s="80"/>
      <c r="CIB5" s="80"/>
      <c r="CIC5" s="80"/>
      <c r="CID5" s="80"/>
      <c r="CIE5" s="80"/>
      <c r="CIF5" s="80"/>
      <c r="CIG5" s="80"/>
      <c r="CIH5" s="80"/>
      <c r="CII5" s="80"/>
      <c r="CIJ5" s="80"/>
      <c r="CIK5" s="80"/>
      <c r="CIL5" s="80"/>
      <c r="CIM5" s="80"/>
      <c r="CIN5" s="80"/>
      <c r="CIO5" s="80"/>
      <c r="CIP5" s="80"/>
      <c r="CIQ5" s="80"/>
      <c r="CIR5" s="80"/>
      <c r="CIS5" s="80"/>
      <c r="CIT5" s="80"/>
      <c r="CIU5" s="80"/>
      <c r="CIV5" s="80"/>
      <c r="CIW5" s="80"/>
      <c r="CIX5" s="80"/>
      <c r="CIY5" s="80"/>
      <c r="CIZ5" s="80"/>
      <c r="CJA5" s="80"/>
      <c r="CJB5" s="80"/>
      <c r="CJC5" s="80"/>
      <c r="CJD5" s="80"/>
      <c r="CJE5" s="80"/>
      <c r="CJF5" s="80"/>
      <c r="CJG5" s="80"/>
      <c r="CJH5" s="80"/>
      <c r="CJI5" s="80"/>
      <c r="CJJ5" s="80"/>
      <c r="CJK5" s="80"/>
      <c r="CJL5" s="80"/>
      <c r="CJM5" s="80"/>
      <c r="CJN5" s="80"/>
      <c r="CJO5" s="80"/>
      <c r="CJP5" s="80"/>
      <c r="CJQ5" s="80"/>
      <c r="CJR5" s="80"/>
      <c r="CJS5" s="80"/>
      <c r="CJT5" s="80"/>
      <c r="CJU5" s="80"/>
      <c r="CJV5" s="80"/>
      <c r="CJW5" s="80"/>
      <c r="CJX5" s="80"/>
      <c r="CJY5" s="80"/>
      <c r="CJZ5" s="80"/>
      <c r="CKA5" s="80"/>
      <c r="CKB5" s="80"/>
      <c r="CKC5" s="80"/>
      <c r="CKD5" s="80"/>
      <c r="CKE5" s="80"/>
      <c r="CKF5" s="80"/>
      <c r="CKG5" s="80"/>
      <c r="CKH5" s="80"/>
      <c r="CKI5" s="80"/>
      <c r="CKJ5" s="80"/>
      <c r="CKK5" s="80"/>
      <c r="CKL5" s="80"/>
      <c r="CKM5" s="80"/>
      <c r="CKN5" s="80"/>
      <c r="CKO5" s="80"/>
      <c r="CKP5" s="80"/>
      <c r="CKQ5" s="80"/>
      <c r="CKR5" s="80"/>
      <c r="CKS5" s="80"/>
      <c r="CKT5" s="80"/>
      <c r="CKU5" s="80"/>
      <c r="CKV5" s="80"/>
      <c r="CKW5" s="80"/>
      <c r="CKX5" s="80"/>
      <c r="CKY5" s="80"/>
      <c r="CKZ5" s="80"/>
      <c r="CLA5" s="80"/>
      <c r="CLB5" s="80"/>
      <c r="CLC5" s="80"/>
      <c r="CLD5" s="80"/>
      <c r="CLE5" s="80"/>
      <c r="CLF5" s="80"/>
      <c r="CLG5" s="80"/>
      <c r="CLH5" s="80"/>
      <c r="CLI5" s="80"/>
      <c r="CLJ5" s="80"/>
      <c r="CLK5" s="80"/>
      <c r="CLL5" s="80"/>
      <c r="CLM5" s="80"/>
      <c r="CLN5" s="80"/>
      <c r="CLO5" s="80"/>
      <c r="CLP5" s="80"/>
      <c r="CLQ5" s="80"/>
      <c r="CLR5" s="80"/>
      <c r="CLS5" s="80"/>
      <c r="CLT5" s="80"/>
      <c r="CLU5" s="80"/>
      <c r="CLV5" s="80"/>
      <c r="CLW5" s="80"/>
      <c r="CLX5" s="80"/>
      <c r="CLY5" s="80"/>
      <c r="CLZ5" s="80"/>
      <c r="CMA5" s="80"/>
      <c r="CMB5" s="80"/>
      <c r="CMC5" s="80"/>
      <c r="CMD5" s="80"/>
      <c r="CME5" s="80"/>
      <c r="CMF5" s="80"/>
      <c r="CMG5" s="80"/>
      <c r="CMH5" s="80"/>
      <c r="CMI5" s="80"/>
      <c r="CMJ5" s="80"/>
      <c r="CMK5" s="80"/>
      <c r="CML5" s="80"/>
      <c r="CMM5" s="80"/>
      <c r="CMN5" s="80"/>
      <c r="CMO5" s="80"/>
      <c r="CMP5" s="80"/>
      <c r="CMQ5" s="80"/>
      <c r="CMR5" s="80"/>
      <c r="CMS5" s="80"/>
      <c r="CMT5" s="80"/>
      <c r="CMU5" s="80"/>
      <c r="CMV5" s="80"/>
      <c r="CMW5" s="80"/>
      <c r="CMX5" s="80"/>
      <c r="CMY5" s="80"/>
      <c r="CMZ5" s="80"/>
      <c r="CNA5" s="80"/>
      <c r="CNB5" s="80"/>
      <c r="CNC5" s="80"/>
      <c r="CND5" s="80"/>
      <c r="CNE5" s="80"/>
      <c r="CNF5" s="80"/>
      <c r="CNG5" s="80"/>
      <c r="CNH5" s="80"/>
      <c r="CNI5" s="80"/>
      <c r="CNJ5" s="80"/>
      <c r="CNK5" s="80"/>
      <c r="CNL5" s="80"/>
      <c r="CNM5" s="80"/>
      <c r="CNN5" s="80"/>
      <c r="CNO5" s="80"/>
      <c r="CNP5" s="80"/>
      <c r="CNQ5" s="80"/>
      <c r="CNR5" s="80"/>
      <c r="CNS5" s="80"/>
      <c r="CNT5" s="80"/>
      <c r="CNU5" s="80"/>
      <c r="CNV5" s="80"/>
      <c r="CNW5" s="80"/>
      <c r="CNX5" s="80"/>
      <c r="CNY5" s="80"/>
      <c r="CNZ5" s="80"/>
      <c r="COA5" s="80"/>
      <c r="COB5" s="80"/>
      <c r="COC5" s="80"/>
      <c r="COD5" s="80"/>
      <c r="COE5" s="80"/>
      <c r="COF5" s="80"/>
      <c r="COG5" s="80"/>
      <c r="COH5" s="80"/>
      <c r="COI5" s="80"/>
      <c r="COJ5" s="80"/>
      <c r="COK5" s="80"/>
      <c r="COL5" s="80"/>
      <c r="COM5" s="80"/>
      <c r="CON5" s="80"/>
      <c r="COO5" s="80"/>
      <c r="COP5" s="80"/>
      <c r="COQ5" s="80"/>
      <c r="COR5" s="80"/>
      <c r="COS5" s="80"/>
      <c r="COT5" s="80"/>
      <c r="COU5" s="80"/>
      <c r="COV5" s="80"/>
      <c r="COW5" s="80"/>
      <c r="COX5" s="80"/>
      <c r="COY5" s="80"/>
      <c r="COZ5" s="80"/>
      <c r="CPA5" s="80"/>
      <c r="CPB5" s="80"/>
      <c r="CPC5" s="80"/>
      <c r="CPD5" s="80"/>
      <c r="CPE5" s="80"/>
      <c r="CPF5" s="80"/>
      <c r="CPG5" s="80"/>
      <c r="CPH5" s="80"/>
      <c r="CPI5" s="80"/>
      <c r="CPJ5" s="80"/>
      <c r="CPK5" s="80"/>
      <c r="CPL5" s="80"/>
      <c r="CPM5" s="80"/>
      <c r="CPN5" s="80"/>
      <c r="CPO5" s="80"/>
      <c r="CPP5" s="80"/>
      <c r="CPQ5" s="80"/>
      <c r="CPR5" s="80"/>
      <c r="CPS5" s="80"/>
      <c r="CPT5" s="80"/>
      <c r="CPU5" s="80"/>
      <c r="CPV5" s="80"/>
      <c r="CPW5" s="80"/>
      <c r="CPX5" s="80"/>
      <c r="CPY5" s="80"/>
      <c r="CPZ5" s="80"/>
      <c r="CQA5" s="80"/>
      <c r="CQB5" s="80"/>
      <c r="CQC5" s="80"/>
      <c r="CQD5" s="80"/>
      <c r="CQE5" s="80"/>
      <c r="CQF5" s="80"/>
      <c r="CQG5" s="80"/>
      <c r="CQH5" s="80"/>
      <c r="CQI5" s="80"/>
      <c r="CQJ5" s="80"/>
      <c r="CQK5" s="80"/>
      <c r="CQL5" s="80"/>
      <c r="CQM5" s="80"/>
      <c r="CQN5" s="80"/>
      <c r="CQO5" s="80"/>
      <c r="CQP5" s="80"/>
      <c r="CQQ5" s="80"/>
      <c r="CQR5" s="80"/>
      <c r="CQS5" s="80"/>
      <c r="CQT5" s="80"/>
      <c r="CQU5" s="80"/>
      <c r="CQV5" s="80"/>
      <c r="CQW5" s="80"/>
      <c r="CQX5" s="80"/>
      <c r="CQY5" s="80"/>
      <c r="CQZ5" s="80"/>
      <c r="CRA5" s="80"/>
      <c r="CRB5" s="80"/>
      <c r="CRC5" s="80"/>
      <c r="CRD5" s="80"/>
      <c r="CRE5" s="80"/>
      <c r="CRF5" s="80"/>
      <c r="CRG5" s="80"/>
      <c r="CRH5" s="80"/>
      <c r="CRI5" s="80"/>
      <c r="CRJ5" s="80"/>
      <c r="CRK5" s="80"/>
      <c r="CRL5" s="80"/>
      <c r="CRM5" s="80"/>
      <c r="CRN5" s="80"/>
      <c r="CRO5" s="80"/>
      <c r="CRP5" s="80"/>
      <c r="CRQ5" s="80"/>
      <c r="CRR5" s="80"/>
      <c r="CRS5" s="80"/>
      <c r="CRT5" s="80"/>
      <c r="CRU5" s="80"/>
      <c r="CRV5" s="80"/>
      <c r="CRW5" s="80"/>
      <c r="CRX5" s="80"/>
      <c r="CRY5" s="80"/>
      <c r="CRZ5" s="80"/>
      <c r="CSA5" s="80"/>
      <c r="CSB5" s="80"/>
      <c r="CSC5" s="80"/>
      <c r="CSD5" s="80"/>
      <c r="CSE5" s="80"/>
      <c r="CSF5" s="80"/>
      <c r="CSG5" s="80"/>
      <c r="CSH5" s="80"/>
      <c r="CSI5" s="80"/>
      <c r="CSJ5" s="80"/>
      <c r="CSK5" s="80"/>
      <c r="CSL5" s="80"/>
      <c r="CSM5" s="80"/>
      <c r="CSN5" s="80"/>
      <c r="CSO5" s="80"/>
      <c r="CSP5" s="80"/>
      <c r="CSQ5" s="80"/>
      <c r="CSR5" s="80"/>
      <c r="CSS5" s="80"/>
      <c r="CST5" s="80"/>
      <c r="CSU5" s="80"/>
      <c r="CSV5" s="80"/>
      <c r="CSW5" s="80"/>
      <c r="CSX5" s="80"/>
      <c r="CSY5" s="80"/>
      <c r="CSZ5" s="80"/>
      <c r="CTA5" s="80"/>
      <c r="CTB5" s="80"/>
      <c r="CTC5" s="80"/>
      <c r="CTD5" s="80"/>
      <c r="CTE5" s="80"/>
      <c r="CTF5" s="80"/>
      <c r="CTG5" s="80"/>
      <c r="CTH5" s="80"/>
      <c r="CTI5" s="80"/>
      <c r="CTJ5" s="80"/>
      <c r="CTK5" s="80"/>
      <c r="CTL5" s="80"/>
      <c r="CTM5" s="80"/>
      <c r="CTN5" s="80"/>
      <c r="CTO5" s="80"/>
      <c r="CTP5" s="80"/>
      <c r="CTQ5" s="80"/>
      <c r="CTR5" s="80"/>
      <c r="CTS5" s="80"/>
      <c r="CTT5" s="80"/>
      <c r="CTU5" s="80"/>
      <c r="CTV5" s="80"/>
      <c r="CTW5" s="80"/>
      <c r="CTX5" s="80"/>
      <c r="CTY5" s="80"/>
      <c r="CTZ5" s="80"/>
      <c r="CUA5" s="80"/>
      <c r="CUB5" s="80"/>
      <c r="CUC5" s="80"/>
      <c r="CUD5" s="80"/>
      <c r="CUE5" s="80"/>
      <c r="CUF5" s="80"/>
      <c r="CUG5" s="80"/>
      <c r="CUH5" s="80"/>
      <c r="CUI5" s="80"/>
      <c r="CUJ5" s="80"/>
      <c r="CUK5" s="80"/>
      <c r="CUL5" s="80"/>
      <c r="CUM5" s="80"/>
      <c r="CUN5" s="80"/>
      <c r="CUO5" s="80"/>
      <c r="CUP5" s="80"/>
      <c r="CUQ5" s="80"/>
      <c r="CUR5" s="80"/>
      <c r="CUS5" s="80"/>
      <c r="CUT5" s="80"/>
      <c r="CUU5" s="80"/>
      <c r="CUV5" s="80"/>
      <c r="CUW5" s="80"/>
      <c r="CUX5" s="80"/>
      <c r="CUY5" s="80"/>
      <c r="CUZ5" s="80"/>
      <c r="CVA5" s="80"/>
      <c r="CVB5" s="80"/>
      <c r="CVC5" s="80"/>
      <c r="CVD5" s="80"/>
      <c r="CVE5" s="80"/>
      <c r="CVF5" s="80"/>
      <c r="CVG5" s="80"/>
      <c r="CVH5" s="80"/>
      <c r="CVI5" s="80"/>
      <c r="CVJ5" s="80"/>
      <c r="CVK5" s="80"/>
      <c r="CVL5" s="80"/>
      <c r="CVM5" s="80"/>
      <c r="CVN5" s="80"/>
      <c r="CVO5" s="80"/>
      <c r="CVP5" s="80"/>
      <c r="CVQ5" s="80"/>
      <c r="CVR5" s="80"/>
      <c r="CVS5" s="80"/>
      <c r="CVT5" s="80"/>
      <c r="CVU5" s="80"/>
      <c r="CVV5" s="80"/>
      <c r="CVW5" s="80"/>
      <c r="CVX5" s="80"/>
      <c r="CVY5" s="80"/>
      <c r="CVZ5" s="80"/>
      <c r="CWA5" s="80"/>
      <c r="CWB5" s="80"/>
      <c r="CWC5" s="80"/>
      <c r="CWD5" s="80"/>
      <c r="CWE5" s="80"/>
      <c r="CWF5" s="80"/>
      <c r="CWG5" s="80"/>
      <c r="CWH5" s="80"/>
      <c r="CWI5" s="80"/>
      <c r="CWJ5" s="80"/>
      <c r="CWK5" s="80"/>
      <c r="CWL5" s="80"/>
      <c r="CWM5" s="80"/>
      <c r="CWN5" s="80"/>
      <c r="CWO5" s="80"/>
      <c r="CWP5" s="80"/>
      <c r="CWQ5" s="80"/>
      <c r="CWR5" s="80"/>
      <c r="CWS5" s="80"/>
      <c r="CWT5" s="80"/>
      <c r="CWU5" s="80"/>
      <c r="CWV5" s="80"/>
      <c r="CWW5" s="80"/>
      <c r="CWX5" s="80"/>
      <c r="CWY5" s="80"/>
      <c r="CWZ5" s="80"/>
      <c r="CXA5" s="80"/>
      <c r="CXB5" s="80"/>
      <c r="CXC5" s="80"/>
      <c r="CXD5" s="80"/>
      <c r="CXE5" s="80"/>
      <c r="CXF5" s="80"/>
      <c r="CXG5" s="80"/>
      <c r="CXH5" s="80"/>
      <c r="CXI5" s="80"/>
      <c r="CXJ5" s="80"/>
      <c r="CXK5" s="80"/>
      <c r="CXL5" s="80"/>
      <c r="CXM5" s="80"/>
      <c r="CXN5" s="80"/>
      <c r="CXO5" s="80"/>
      <c r="CXP5" s="80"/>
      <c r="CXQ5" s="80"/>
      <c r="CXR5" s="80"/>
      <c r="CXS5" s="80"/>
      <c r="CXT5" s="80"/>
      <c r="CXU5" s="80"/>
      <c r="CXV5" s="80"/>
      <c r="CXW5" s="80"/>
      <c r="CXX5" s="80"/>
      <c r="CXY5" s="80"/>
      <c r="CXZ5" s="80"/>
      <c r="CYA5" s="80"/>
      <c r="CYB5" s="80"/>
      <c r="CYC5" s="80"/>
      <c r="CYD5" s="80"/>
      <c r="CYE5" s="80"/>
      <c r="CYF5" s="80"/>
      <c r="CYG5" s="80"/>
      <c r="CYH5" s="80"/>
      <c r="CYI5" s="80"/>
      <c r="CYJ5" s="80"/>
      <c r="CYK5" s="80"/>
      <c r="CYL5" s="80"/>
      <c r="CYM5" s="80"/>
      <c r="CYN5" s="80"/>
      <c r="CYO5" s="80"/>
      <c r="CYP5" s="80"/>
      <c r="CYQ5" s="80"/>
      <c r="CYR5" s="80"/>
      <c r="CYS5" s="80"/>
      <c r="CYT5" s="80"/>
      <c r="CYU5" s="80"/>
      <c r="CYV5" s="80"/>
      <c r="CYW5" s="80"/>
      <c r="CYX5" s="80"/>
      <c r="CYY5" s="80"/>
      <c r="CYZ5" s="80"/>
      <c r="CZA5" s="80"/>
      <c r="CZB5" s="80"/>
      <c r="CZC5" s="80"/>
      <c r="CZD5" s="80"/>
      <c r="CZE5" s="80"/>
      <c r="CZF5" s="80"/>
      <c r="CZG5" s="80"/>
      <c r="CZH5" s="80"/>
      <c r="CZI5" s="80"/>
      <c r="CZJ5" s="80"/>
      <c r="CZK5" s="80"/>
      <c r="CZL5" s="80"/>
      <c r="CZM5" s="80"/>
      <c r="CZN5" s="80"/>
      <c r="CZO5" s="80"/>
      <c r="CZP5" s="80"/>
      <c r="CZQ5" s="80"/>
      <c r="CZR5" s="80"/>
      <c r="CZS5" s="80"/>
      <c r="CZT5" s="80"/>
      <c r="CZU5" s="80"/>
      <c r="CZV5" s="80"/>
      <c r="CZW5" s="80"/>
      <c r="CZX5" s="80"/>
      <c r="CZY5" s="80"/>
      <c r="CZZ5" s="80"/>
      <c r="DAA5" s="80"/>
      <c r="DAB5" s="80"/>
      <c r="DAC5" s="80"/>
      <c r="DAD5" s="80"/>
      <c r="DAE5" s="80"/>
      <c r="DAF5" s="80"/>
      <c r="DAG5" s="80"/>
      <c r="DAH5" s="80"/>
      <c r="DAI5" s="80"/>
      <c r="DAJ5" s="80"/>
      <c r="DAK5" s="80"/>
      <c r="DAL5" s="80"/>
      <c r="DAM5" s="80"/>
      <c r="DAN5" s="80"/>
      <c r="DAO5" s="80"/>
      <c r="DAP5" s="80"/>
      <c r="DAQ5" s="80"/>
      <c r="DAR5" s="80"/>
      <c r="DAS5" s="80"/>
      <c r="DAT5" s="80"/>
      <c r="DAU5" s="80"/>
      <c r="DAV5" s="80"/>
      <c r="DAW5" s="80"/>
      <c r="DAX5" s="80"/>
      <c r="DAY5" s="80"/>
      <c r="DAZ5" s="80"/>
      <c r="DBA5" s="80"/>
      <c r="DBB5" s="80"/>
      <c r="DBC5" s="80"/>
      <c r="DBD5" s="80"/>
      <c r="DBE5" s="80"/>
      <c r="DBF5" s="80"/>
      <c r="DBG5" s="80"/>
      <c r="DBH5" s="80"/>
      <c r="DBI5" s="80"/>
      <c r="DBJ5" s="80"/>
      <c r="DBK5" s="80"/>
      <c r="DBL5" s="80"/>
      <c r="DBM5" s="80"/>
      <c r="DBN5" s="80"/>
      <c r="DBO5" s="80"/>
      <c r="DBP5" s="80"/>
      <c r="DBQ5" s="80"/>
      <c r="DBR5" s="80"/>
      <c r="DBS5" s="80"/>
      <c r="DBT5" s="80"/>
      <c r="DBU5" s="80"/>
      <c r="DBV5" s="80"/>
      <c r="DBW5" s="80"/>
      <c r="DBX5" s="80"/>
      <c r="DBY5" s="80"/>
      <c r="DBZ5" s="80"/>
      <c r="DCA5" s="80"/>
      <c r="DCB5" s="80"/>
      <c r="DCC5" s="80"/>
      <c r="DCD5" s="80"/>
      <c r="DCE5" s="80"/>
      <c r="DCF5" s="80"/>
      <c r="DCG5" s="80"/>
      <c r="DCH5" s="80"/>
      <c r="DCI5" s="80"/>
      <c r="DCJ5" s="80"/>
      <c r="DCK5" s="80"/>
      <c r="DCL5" s="80"/>
      <c r="DCM5" s="80"/>
      <c r="DCN5" s="80"/>
      <c r="DCO5" s="80"/>
      <c r="DCP5" s="80"/>
      <c r="DCQ5" s="80"/>
      <c r="DCR5" s="80"/>
      <c r="DCS5" s="80"/>
      <c r="DCT5" s="80"/>
      <c r="DCU5" s="80"/>
      <c r="DCV5" s="80"/>
      <c r="DCW5" s="80"/>
      <c r="DCX5" s="80"/>
      <c r="DCY5" s="80"/>
      <c r="DCZ5" s="80"/>
      <c r="DDA5" s="80"/>
      <c r="DDB5" s="80"/>
      <c r="DDC5" s="80"/>
      <c r="DDD5" s="80"/>
      <c r="DDE5" s="80"/>
      <c r="DDF5" s="80"/>
      <c r="DDG5" s="80"/>
      <c r="DDH5" s="80"/>
      <c r="DDI5" s="80"/>
      <c r="DDJ5" s="80"/>
      <c r="DDK5" s="80"/>
      <c r="DDL5" s="80"/>
      <c r="DDM5" s="80"/>
      <c r="DDN5" s="80"/>
      <c r="DDO5" s="80"/>
      <c r="DDP5" s="80"/>
      <c r="DDQ5" s="80"/>
      <c r="DDR5" s="80"/>
      <c r="DDS5" s="80"/>
      <c r="DDT5" s="80"/>
      <c r="DDU5" s="80"/>
      <c r="DDV5" s="80"/>
      <c r="DDW5" s="80"/>
      <c r="DDX5" s="80"/>
      <c r="DDY5" s="80"/>
      <c r="DDZ5" s="80"/>
      <c r="DEA5" s="80"/>
      <c r="DEB5" s="80"/>
      <c r="DEC5" s="80"/>
      <c r="DED5" s="80"/>
      <c r="DEE5" s="80"/>
      <c r="DEF5" s="80"/>
      <c r="DEG5" s="80"/>
      <c r="DEH5" s="80"/>
      <c r="DEI5" s="80"/>
      <c r="DEJ5" s="80"/>
      <c r="DEK5" s="80"/>
      <c r="DEL5" s="80"/>
      <c r="DEM5" s="80"/>
      <c r="DEN5" s="80"/>
      <c r="DEO5" s="80"/>
      <c r="DEP5" s="80"/>
      <c r="DEQ5" s="80"/>
      <c r="DER5" s="80"/>
      <c r="DES5" s="80"/>
      <c r="DET5" s="80"/>
      <c r="DEU5" s="80"/>
      <c r="DEV5" s="80"/>
      <c r="DEW5" s="80"/>
      <c r="DEX5" s="80"/>
      <c r="DEY5" s="80"/>
      <c r="DEZ5" s="80"/>
      <c r="DFA5" s="80"/>
      <c r="DFB5" s="80"/>
      <c r="DFC5" s="80"/>
      <c r="DFD5" s="80"/>
      <c r="DFE5" s="80"/>
      <c r="DFF5" s="80"/>
      <c r="DFG5" s="80"/>
      <c r="DFH5" s="80"/>
      <c r="DFI5" s="80"/>
      <c r="DFJ5" s="80"/>
      <c r="DFK5" s="80"/>
      <c r="DFL5" s="80"/>
      <c r="DFM5" s="80"/>
      <c r="DFN5" s="80"/>
      <c r="DFO5" s="80"/>
      <c r="DFP5" s="80"/>
      <c r="DFQ5" s="80"/>
      <c r="DFR5" s="80"/>
      <c r="DFS5" s="80"/>
      <c r="DFT5" s="80"/>
      <c r="DFU5" s="80"/>
      <c r="DFV5" s="80"/>
      <c r="DFW5" s="80"/>
      <c r="DFX5" s="80"/>
      <c r="DFY5" s="80"/>
      <c r="DFZ5" s="80"/>
      <c r="DGA5" s="80"/>
      <c r="DGB5" s="80"/>
      <c r="DGC5" s="80"/>
      <c r="DGD5" s="80"/>
      <c r="DGE5" s="80"/>
      <c r="DGF5" s="80"/>
      <c r="DGG5" s="80"/>
      <c r="DGH5" s="80"/>
      <c r="DGI5" s="80"/>
      <c r="DGJ5" s="80"/>
      <c r="DGK5" s="80"/>
      <c r="DGL5" s="80"/>
      <c r="DGM5" s="80"/>
      <c r="DGN5" s="80"/>
      <c r="DGO5" s="80"/>
      <c r="DGP5" s="80"/>
      <c r="DGQ5" s="80"/>
      <c r="DGR5" s="80"/>
      <c r="DGS5" s="80"/>
      <c r="DGT5" s="80"/>
      <c r="DGU5" s="80"/>
      <c r="DGV5" s="80"/>
      <c r="DGW5" s="80"/>
      <c r="DGX5" s="80"/>
      <c r="DGY5" s="80"/>
      <c r="DGZ5" s="80"/>
      <c r="DHA5" s="80"/>
      <c r="DHB5" s="80"/>
      <c r="DHC5" s="80"/>
      <c r="DHD5" s="80"/>
      <c r="DHE5" s="80"/>
      <c r="DHF5" s="80"/>
      <c r="DHG5" s="80"/>
      <c r="DHH5" s="80"/>
      <c r="DHI5" s="80"/>
      <c r="DHJ5" s="80"/>
      <c r="DHK5" s="80"/>
      <c r="DHL5" s="80"/>
      <c r="DHM5" s="80"/>
      <c r="DHN5" s="80"/>
      <c r="DHO5" s="80"/>
      <c r="DHP5" s="80"/>
      <c r="DHQ5" s="80"/>
      <c r="DHR5" s="80"/>
      <c r="DHS5" s="80"/>
      <c r="DHT5" s="80"/>
      <c r="DHU5" s="80"/>
      <c r="DHV5" s="80"/>
      <c r="DHW5" s="80"/>
      <c r="DHX5" s="80"/>
      <c r="DHY5" s="80"/>
      <c r="DHZ5" s="80"/>
      <c r="DIA5" s="80"/>
      <c r="DIB5" s="80"/>
      <c r="DIC5" s="80"/>
      <c r="DID5" s="80"/>
      <c r="DIE5" s="80"/>
      <c r="DIF5" s="80"/>
      <c r="DIG5" s="80"/>
      <c r="DIH5" s="80"/>
      <c r="DII5" s="80"/>
      <c r="DIJ5" s="80"/>
      <c r="DIK5" s="80"/>
      <c r="DIL5" s="80"/>
      <c r="DIM5" s="80"/>
      <c r="DIN5" s="80"/>
      <c r="DIO5" s="80"/>
      <c r="DIP5" s="80"/>
      <c r="DIQ5" s="80"/>
      <c r="DIR5" s="80"/>
      <c r="DIS5" s="80"/>
      <c r="DIT5" s="80"/>
      <c r="DIU5" s="80"/>
      <c r="DIV5" s="80"/>
      <c r="DIW5" s="80"/>
      <c r="DIX5" s="80"/>
      <c r="DIY5" s="80"/>
      <c r="DIZ5" s="80"/>
      <c r="DJA5" s="80"/>
      <c r="DJB5" s="80"/>
      <c r="DJC5" s="80"/>
      <c r="DJD5" s="80"/>
      <c r="DJE5" s="80"/>
      <c r="DJF5" s="80"/>
      <c r="DJG5" s="80"/>
      <c r="DJH5" s="80"/>
      <c r="DJI5" s="80"/>
      <c r="DJJ5" s="80"/>
      <c r="DJK5" s="80"/>
      <c r="DJL5" s="80"/>
      <c r="DJM5" s="80"/>
      <c r="DJN5" s="80"/>
      <c r="DJO5" s="80"/>
      <c r="DJP5" s="80"/>
      <c r="DJQ5" s="80"/>
      <c r="DJR5" s="80"/>
      <c r="DJS5" s="80"/>
      <c r="DJT5" s="80"/>
      <c r="DJU5" s="80"/>
      <c r="DJV5" s="80"/>
      <c r="DJW5" s="80"/>
      <c r="DJX5" s="80"/>
      <c r="DJY5" s="80"/>
      <c r="DJZ5" s="80"/>
      <c r="DKA5" s="80"/>
      <c r="DKB5" s="80"/>
      <c r="DKC5" s="80"/>
      <c r="DKD5" s="80"/>
      <c r="DKE5" s="80"/>
      <c r="DKF5" s="80"/>
      <c r="DKG5" s="80"/>
      <c r="DKH5" s="80"/>
      <c r="DKI5" s="80"/>
      <c r="DKJ5" s="80"/>
      <c r="DKK5" s="80"/>
      <c r="DKL5" s="80"/>
      <c r="DKM5" s="80"/>
      <c r="DKN5" s="80"/>
      <c r="DKO5" s="80"/>
      <c r="DKP5" s="80"/>
      <c r="DKQ5" s="80"/>
      <c r="DKR5" s="80"/>
      <c r="DKS5" s="80"/>
      <c r="DKT5" s="80"/>
      <c r="DKU5" s="80"/>
      <c r="DKV5" s="80"/>
      <c r="DKW5" s="80"/>
      <c r="DKX5" s="80"/>
      <c r="DKY5" s="80"/>
      <c r="DKZ5" s="80"/>
      <c r="DLA5" s="80"/>
      <c r="DLB5" s="80"/>
      <c r="DLC5" s="80"/>
      <c r="DLD5" s="80"/>
      <c r="DLE5" s="80"/>
      <c r="DLF5" s="80"/>
      <c r="DLG5" s="80"/>
      <c r="DLH5" s="80"/>
      <c r="DLI5" s="80"/>
      <c r="DLJ5" s="80"/>
      <c r="DLK5" s="80"/>
      <c r="DLL5" s="80"/>
      <c r="DLM5" s="80"/>
      <c r="DLN5" s="80"/>
      <c r="DLO5" s="80"/>
      <c r="DLP5" s="80"/>
      <c r="DLQ5" s="80"/>
      <c r="DLR5" s="80"/>
      <c r="DLS5" s="80"/>
      <c r="DLT5" s="80"/>
      <c r="DLU5" s="80"/>
      <c r="DLV5" s="80"/>
      <c r="DLW5" s="80"/>
      <c r="DLX5" s="80"/>
      <c r="DLY5" s="80"/>
      <c r="DLZ5" s="80"/>
      <c r="DMA5" s="80"/>
      <c r="DMB5" s="80"/>
      <c r="DMC5" s="80"/>
      <c r="DMD5" s="80"/>
      <c r="DME5" s="80"/>
      <c r="DMF5" s="80"/>
      <c r="DMG5" s="80"/>
      <c r="DMH5" s="80"/>
      <c r="DMI5" s="80"/>
      <c r="DMJ5" s="80"/>
      <c r="DMK5" s="80"/>
      <c r="DML5" s="80"/>
      <c r="DMM5" s="80"/>
      <c r="DMN5" s="80"/>
      <c r="DMO5" s="80"/>
      <c r="DMP5" s="80"/>
      <c r="DMQ5" s="80"/>
      <c r="DMR5" s="80"/>
      <c r="DMS5" s="80"/>
      <c r="DMT5" s="80"/>
      <c r="DMU5" s="80"/>
      <c r="DMV5" s="80"/>
      <c r="DMW5" s="80"/>
      <c r="DMX5" s="80"/>
      <c r="DMY5" s="80"/>
      <c r="DMZ5" s="80"/>
      <c r="DNA5" s="80"/>
      <c r="DNB5" s="80"/>
      <c r="DNC5" s="80"/>
      <c r="DND5" s="80"/>
      <c r="DNE5" s="80"/>
      <c r="DNF5" s="80"/>
      <c r="DNG5" s="80"/>
      <c r="DNH5" s="80"/>
      <c r="DNI5" s="80"/>
      <c r="DNJ5" s="80"/>
      <c r="DNK5" s="80"/>
      <c r="DNL5" s="80"/>
      <c r="DNM5" s="80"/>
      <c r="DNN5" s="80"/>
      <c r="DNO5" s="80"/>
      <c r="DNP5" s="80"/>
      <c r="DNQ5" s="80"/>
      <c r="DNR5" s="80"/>
      <c r="DNS5" s="80"/>
      <c r="DNT5" s="80"/>
      <c r="DNU5" s="80"/>
      <c r="DNV5" s="80"/>
      <c r="DNW5" s="80"/>
      <c r="DNX5" s="80"/>
      <c r="DNY5" s="80"/>
      <c r="DNZ5" s="80"/>
      <c r="DOA5" s="80"/>
      <c r="DOB5" s="80"/>
      <c r="DOC5" s="80"/>
      <c r="DOD5" s="80"/>
      <c r="DOE5" s="80"/>
      <c r="DOF5" s="80"/>
      <c r="DOG5" s="80"/>
      <c r="DOH5" s="80"/>
      <c r="DOI5" s="80"/>
      <c r="DOJ5" s="80"/>
      <c r="DOK5" s="80"/>
      <c r="DOL5" s="80"/>
      <c r="DOM5" s="80"/>
      <c r="DON5" s="80"/>
      <c r="DOO5" s="80"/>
      <c r="DOP5" s="80"/>
      <c r="DOQ5" s="80"/>
      <c r="DOR5" s="80"/>
      <c r="DOS5" s="80"/>
      <c r="DOT5" s="80"/>
      <c r="DOU5" s="80"/>
      <c r="DOV5" s="80"/>
      <c r="DOW5" s="80"/>
      <c r="DOX5" s="80"/>
      <c r="DOY5" s="80"/>
      <c r="DOZ5" s="80"/>
      <c r="DPA5" s="80"/>
      <c r="DPB5" s="80"/>
      <c r="DPC5" s="80"/>
      <c r="DPD5" s="80"/>
      <c r="DPE5" s="80"/>
      <c r="DPF5" s="80"/>
      <c r="DPG5" s="80"/>
      <c r="DPH5" s="80"/>
      <c r="DPI5" s="80"/>
      <c r="DPJ5" s="80"/>
      <c r="DPK5" s="80"/>
      <c r="DPL5" s="80"/>
      <c r="DPM5" s="80"/>
      <c r="DPN5" s="80"/>
      <c r="DPO5" s="80"/>
      <c r="DPP5" s="80"/>
      <c r="DPQ5" s="80"/>
      <c r="DPR5" s="80"/>
      <c r="DPS5" s="80"/>
      <c r="DPT5" s="80"/>
      <c r="DPU5" s="80"/>
      <c r="DPV5" s="80"/>
      <c r="DPW5" s="80"/>
      <c r="DPX5" s="80"/>
      <c r="DPY5" s="80"/>
      <c r="DPZ5" s="80"/>
      <c r="DQA5" s="80"/>
      <c r="DQB5" s="80"/>
      <c r="DQC5" s="80"/>
      <c r="DQD5" s="80"/>
      <c r="DQE5" s="80"/>
      <c r="DQF5" s="80"/>
      <c r="DQG5" s="80"/>
      <c r="DQH5" s="80"/>
      <c r="DQI5" s="80"/>
      <c r="DQJ5" s="80"/>
      <c r="DQK5" s="80"/>
      <c r="DQL5" s="80"/>
      <c r="DQM5" s="80"/>
      <c r="DQN5" s="80"/>
      <c r="DQO5" s="80"/>
      <c r="DQP5" s="80"/>
      <c r="DQQ5" s="80"/>
      <c r="DQR5" s="80"/>
      <c r="DQS5" s="80"/>
      <c r="DQT5" s="80"/>
      <c r="DQU5" s="80"/>
      <c r="DQV5" s="80"/>
      <c r="DQW5" s="80"/>
      <c r="DQX5" s="80"/>
      <c r="DQY5" s="80"/>
      <c r="DQZ5" s="80"/>
      <c r="DRA5" s="80"/>
      <c r="DRB5" s="80"/>
      <c r="DRC5" s="80"/>
      <c r="DRD5" s="80"/>
      <c r="DRE5" s="80"/>
      <c r="DRF5" s="80"/>
      <c r="DRG5" s="80"/>
      <c r="DRH5" s="80"/>
      <c r="DRI5" s="80"/>
      <c r="DRJ5" s="80"/>
      <c r="DRK5" s="80"/>
      <c r="DRL5" s="80"/>
      <c r="DRM5" s="80"/>
      <c r="DRN5" s="80"/>
      <c r="DRO5" s="80"/>
      <c r="DRP5" s="80"/>
      <c r="DRQ5" s="80"/>
      <c r="DRR5" s="80"/>
      <c r="DRS5" s="80"/>
      <c r="DRT5" s="80"/>
      <c r="DRU5" s="80"/>
      <c r="DRV5" s="80"/>
      <c r="DRW5" s="80"/>
      <c r="DRX5" s="80"/>
      <c r="DRY5" s="80"/>
      <c r="DRZ5" s="80"/>
      <c r="DSA5" s="80"/>
      <c r="DSB5" s="80"/>
      <c r="DSC5" s="80"/>
      <c r="DSD5" s="80"/>
      <c r="DSE5" s="80"/>
      <c r="DSF5" s="80"/>
      <c r="DSG5" s="80"/>
      <c r="DSH5" s="80"/>
      <c r="DSI5" s="80"/>
      <c r="DSJ5" s="80"/>
      <c r="DSK5" s="80"/>
      <c r="DSL5" s="80"/>
      <c r="DSM5" s="80"/>
      <c r="DSN5" s="80"/>
      <c r="DSO5" s="80"/>
      <c r="DSP5" s="80"/>
      <c r="DSQ5" s="80"/>
      <c r="DSR5" s="80"/>
      <c r="DSS5" s="80"/>
      <c r="DST5" s="80"/>
      <c r="DSU5" s="80"/>
      <c r="DSV5" s="80"/>
      <c r="DSW5" s="80"/>
      <c r="DSX5" s="80"/>
      <c r="DSY5" s="80"/>
      <c r="DSZ5" s="80"/>
      <c r="DTA5" s="80"/>
      <c r="DTB5" s="80"/>
      <c r="DTC5" s="80"/>
      <c r="DTD5" s="80"/>
      <c r="DTE5" s="80"/>
      <c r="DTF5" s="80"/>
      <c r="DTG5" s="80"/>
      <c r="DTH5" s="80"/>
      <c r="DTI5" s="80"/>
      <c r="DTJ5" s="80"/>
      <c r="DTK5" s="80"/>
      <c r="DTL5" s="80"/>
      <c r="DTM5" s="80"/>
      <c r="DTN5" s="80"/>
      <c r="DTO5" s="80"/>
      <c r="DTP5" s="80"/>
      <c r="DTQ5" s="80"/>
      <c r="DTR5" s="80"/>
      <c r="DTS5" s="80"/>
      <c r="DTT5" s="80"/>
      <c r="DTU5" s="80"/>
      <c r="DTV5" s="80"/>
      <c r="DTW5" s="80"/>
      <c r="DTX5" s="80"/>
      <c r="DTY5" s="80"/>
      <c r="DTZ5" s="80"/>
      <c r="DUA5" s="80"/>
      <c r="DUB5" s="80"/>
      <c r="DUC5" s="80"/>
      <c r="DUD5" s="80"/>
      <c r="DUE5" s="80"/>
      <c r="DUF5" s="80"/>
      <c r="DUG5" s="80"/>
      <c r="DUH5" s="80"/>
      <c r="DUI5" s="80"/>
      <c r="DUJ5" s="80"/>
      <c r="DUK5" s="80"/>
      <c r="DUL5" s="80"/>
      <c r="DUM5" s="80"/>
      <c r="DUN5" s="80"/>
      <c r="DUO5" s="80"/>
      <c r="DUP5" s="80"/>
      <c r="DUQ5" s="80"/>
      <c r="DUR5" s="80"/>
      <c r="DUS5" s="80"/>
      <c r="DUT5" s="80"/>
      <c r="DUU5" s="80"/>
      <c r="DUV5" s="80"/>
      <c r="DUW5" s="80"/>
      <c r="DUX5" s="80"/>
      <c r="DUY5" s="80"/>
      <c r="DUZ5" s="80"/>
      <c r="DVA5" s="80"/>
      <c r="DVB5" s="80"/>
      <c r="DVC5" s="80"/>
      <c r="DVD5" s="80"/>
      <c r="DVE5" s="80"/>
      <c r="DVF5" s="80"/>
      <c r="DVG5" s="80"/>
      <c r="DVH5" s="80"/>
      <c r="DVI5" s="80"/>
      <c r="DVJ5" s="80"/>
      <c r="DVK5" s="80"/>
      <c r="DVL5" s="80"/>
      <c r="DVM5" s="80"/>
      <c r="DVN5" s="80"/>
      <c r="DVO5" s="80"/>
      <c r="DVP5" s="80"/>
      <c r="DVQ5" s="80"/>
      <c r="DVR5" s="80"/>
      <c r="DVS5" s="80"/>
      <c r="DVT5" s="80"/>
      <c r="DVU5" s="80"/>
      <c r="DVV5" s="80"/>
      <c r="DVW5" s="80"/>
      <c r="DVX5" s="80"/>
      <c r="DVY5" s="80"/>
      <c r="DVZ5" s="80"/>
      <c r="DWA5" s="80"/>
      <c r="DWB5" s="80"/>
      <c r="DWC5" s="80"/>
      <c r="DWD5" s="80"/>
      <c r="DWE5" s="80"/>
      <c r="DWF5" s="80"/>
      <c r="DWG5" s="80"/>
      <c r="DWH5" s="80"/>
      <c r="DWI5" s="80"/>
      <c r="DWJ5" s="80"/>
      <c r="DWK5" s="80"/>
      <c r="DWL5" s="80"/>
      <c r="DWM5" s="80"/>
      <c r="DWN5" s="80"/>
      <c r="DWO5" s="80"/>
      <c r="DWP5" s="80"/>
      <c r="DWQ5" s="80"/>
      <c r="DWR5" s="80"/>
      <c r="DWS5" s="80"/>
      <c r="DWT5" s="80"/>
      <c r="DWU5" s="80"/>
      <c r="DWV5" s="80"/>
      <c r="DWW5" s="80"/>
      <c r="DWX5" s="80"/>
      <c r="DWY5" s="80"/>
      <c r="DWZ5" s="80"/>
      <c r="DXA5" s="80"/>
      <c r="DXB5" s="80"/>
      <c r="DXC5" s="80"/>
      <c r="DXD5" s="80"/>
      <c r="DXE5" s="80"/>
      <c r="DXF5" s="80"/>
      <c r="DXG5" s="80"/>
      <c r="DXH5" s="80"/>
      <c r="DXI5" s="80"/>
      <c r="DXJ5" s="80"/>
      <c r="DXK5" s="80"/>
      <c r="DXL5" s="80"/>
      <c r="DXM5" s="80"/>
      <c r="DXN5" s="80"/>
      <c r="DXO5" s="80"/>
      <c r="DXP5" s="80"/>
      <c r="DXQ5" s="80"/>
      <c r="DXR5" s="80"/>
      <c r="DXS5" s="80"/>
      <c r="DXT5" s="80"/>
      <c r="DXU5" s="80"/>
      <c r="DXV5" s="80"/>
      <c r="DXW5" s="80"/>
      <c r="DXX5" s="80"/>
      <c r="DXY5" s="80"/>
      <c r="DXZ5" s="80"/>
      <c r="DYA5" s="80"/>
      <c r="DYB5" s="80"/>
      <c r="DYC5" s="80"/>
      <c r="DYD5" s="80"/>
      <c r="DYE5" s="80"/>
      <c r="DYF5" s="80"/>
      <c r="DYG5" s="80"/>
      <c r="DYH5" s="80"/>
      <c r="DYI5" s="80"/>
      <c r="DYJ5" s="80"/>
      <c r="DYK5" s="80"/>
      <c r="DYL5" s="80"/>
      <c r="DYM5" s="80"/>
      <c r="DYN5" s="80"/>
      <c r="DYO5" s="80"/>
      <c r="DYP5" s="80"/>
      <c r="DYQ5" s="80"/>
      <c r="DYR5" s="80"/>
      <c r="DYS5" s="80"/>
      <c r="DYT5" s="80"/>
      <c r="DYU5" s="80"/>
      <c r="DYV5" s="80"/>
      <c r="DYW5" s="80"/>
      <c r="DYX5" s="80"/>
      <c r="DYY5" s="80"/>
      <c r="DYZ5" s="80"/>
      <c r="DZA5" s="80"/>
      <c r="DZB5" s="80"/>
      <c r="DZC5" s="80"/>
      <c r="DZD5" s="80"/>
      <c r="DZE5" s="80"/>
      <c r="DZF5" s="80"/>
      <c r="DZG5" s="80"/>
      <c r="DZH5" s="80"/>
      <c r="DZI5" s="80"/>
      <c r="DZJ5" s="80"/>
      <c r="DZK5" s="80"/>
      <c r="DZL5" s="80"/>
      <c r="DZM5" s="80"/>
      <c r="DZN5" s="80"/>
      <c r="DZO5" s="80"/>
      <c r="DZP5" s="80"/>
      <c r="DZQ5" s="80"/>
      <c r="DZR5" s="80"/>
      <c r="DZS5" s="80"/>
      <c r="DZT5" s="80"/>
      <c r="DZU5" s="80"/>
      <c r="DZV5" s="80"/>
      <c r="DZW5" s="80"/>
      <c r="DZX5" s="80"/>
      <c r="DZY5" s="80"/>
      <c r="DZZ5" s="80"/>
      <c r="EAA5" s="80"/>
      <c r="EAB5" s="80"/>
      <c r="EAC5" s="80"/>
      <c r="EAD5" s="80"/>
      <c r="EAE5" s="80"/>
      <c r="EAF5" s="80"/>
      <c r="EAG5" s="80"/>
      <c r="EAH5" s="80"/>
      <c r="EAI5" s="80"/>
      <c r="EAJ5" s="80"/>
      <c r="EAK5" s="80"/>
      <c r="EAL5" s="80"/>
      <c r="EAM5" s="80"/>
      <c r="EAN5" s="80"/>
      <c r="EAO5" s="80"/>
      <c r="EAP5" s="80"/>
      <c r="EAQ5" s="80"/>
      <c r="EAR5" s="80"/>
      <c r="EAS5" s="80"/>
      <c r="EAT5" s="80"/>
      <c r="EAU5" s="80"/>
      <c r="EAV5" s="80"/>
      <c r="EAW5" s="80"/>
      <c r="EAX5" s="80"/>
      <c r="EAY5" s="80"/>
      <c r="EAZ5" s="80"/>
      <c r="EBA5" s="80"/>
      <c r="EBB5" s="80"/>
      <c r="EBC5" s="80"/>
      <c r="EBD5" s="80"/>
      <c r="EBE5" s="80"/>
      <c r="EBF5" s="80"/>
      <c r="EBG5" s="80"/>
      <c r="EBH5" s="80"/>
      <c r="EBI5" s="80"/>
      <c r="EBJ5" s="80"/>
      <c r="EBK5" s="80"/>
      <c r="EBL5" s="80"/>
      <c r="EBM5" s="80"/>
      <c r="EBN5" s="80"/>
      <c r="EBO5" s="80"/>
      <c r="EBP5" s="80"/>
      <c r="EBQ5" s="80"/>
      <c r="EBR5" s="80"/>
      <c r="EBS5" s="80"/>
      <c r="EBT5" s="80"/>
      <c r="EBU5" s="80"/>
      <c r="EBV5" s="80"/>
      <c r="EBW5" s="80"/>
      <c r="EBX5" s="80"/>
      <c r="EBY5" s="80"/>
      <c r="EBZ5" s="80"/>
      <c r="ECA5" s="80"/>
      <c r="ECB5" s="80"/>
      <c r="ECC5" s="80"/>
      <c r="ECD5" s="80"/>
      <c r="ECE5" s="80"/>
      <c r="ECF5" s="80"/>
      <c r="ECG5" s="80"/>
      <c r="ECH5" s="80"/>
      <c r="ECI5" s="80"/>
      <c r="ECJ5" s="80"/>
      <c r="ECK5" s="80"/>
      <c r="ECL5" s="80"/>
      <c r="ECM5" s="80"/>
      <c r="ECN5" s="80"/>
      <c r="ECO5" s="80"/>
      <c r="ECP5" s="80"/>
      <c r="ECQ5" s="80"/>
      <c r="ECR5" s="80"/>
      <c r="ECS5" s="80"/>
      <c r="ECT5" s="80"/>
      <c r="ECU5" s="80"/>
      <c r="ECV5" s="80"/>
      <c r="ECW5" s="80"/>
      <c r="ECX5" s="80"/>
      <c r="ECY5" s="80"/>
      <c r="ECZ5" s="80"/>
      <c r="EDA5" s="80"/>
      <c r="EDB5" s="80"/>
      <c r="EDC5" s="80"/>
      <c r="EDD5" s="80"/>
      <c r="EDE5" s="80"/>
      <c r="EDF5" s="80"/>
      <c r="EDG5" s="80"/>
      <c r="EDH5" s="80"/>
      <c r="EDI5" s="80"/>
      <c r="EDJ5" s="80"/>
      <c r="EDK5" s="80"/>
      <c r="EDL5" s="80"/>
      <c r="EDM5" s="80"/>
      <c r="EDN5" s="80"/>
      <c r="EDO5" s="80"/>
      <c r="EDP5" s="80"/>
      <c r="EDQ5" s="80"/>
      <c r="EDR5" s="80"/>
      <c r="EDS5" s="80"/>
      <c r="EDT5" s="80"/>
      <c r="EDU5" s="80"/>
      <c r="EDV5" s="80"/>
      <c r="EDW5" s="80"/>
      <c r="EDX5" s="80"/>
      <c r="EDY5" s="80"/>
      <c r="EDZ5" s="80"/>
      <c r="EEA5" s="80"/>
      <c r="EEB5" s="80"/>
      <c r="EEC5" s="80"/>
      <c r="EED5" s="80"/>
      <c r="EEE5" s="80"/>
      <c r="EEF5" s="80"/>
      <c r="EEG5" s="80"/>
      <c r="EEH5" s="80"/>
      <c r="EEI5" s="80"/>
      <c r="EEJ5" s="80"/>
      <c r="EEK5" s="80"/>
      <c r="EEL5" s="80"/>
      <c r="EEM5" s="80"/>
      <c r="EEN5" s="80"/>
      <c r="EEO5" s="80"/>
      <c r="EEP5" s="80"/>
      <c r="EEQ5" s="80"/>
      <c r="EER5" s="80"/>
      <c r="EES5" s="80"/>
      <c r="EET5" s="80"/>
      <c r="EEU5" s="80"/>
      <c r="EEV5" s="80"/>
      <c r="EEW5" s="80"/>
      <c r="EEX5" s="80"/>
      <c r="EEY5" s="80"/>
      <c r="EEZ5" s="80"/>
      <c r="EFA5" s="80"/>
      <c r="EFB5" s="80"/>
      <c r="EFC5" s="80"/>
      <c r="EFD5" s="80"/>
      <c r="EFE5" s="80"/>
      <c r="EFF5" s="80"/>
      <c r="EFG5" s="80"/>
      <c r="EFH5" s="80"/>
      <c r="EFI5" s="80"/>
      <c r="EFJ5" s="80"/>
      <c r="EFK5" s="80"/>
      <c r="EFL5" s="80"/>
      <c r="EFM5" s="80"/>
      <c r="EFN5" s="80"/>
      <c r="EFO5" s="80"/>
      <c r="EFP5" s="80"/>
      <c r="EFQ5" s="80"/>
      <c r="EFR5" s="80"/>
      <c r="EFS5" s="80"/>
      <c r="EFT5" s="80"/>
      <c r="EFU5" s="80"/>
      <c r="EFV5" s="80"/>
      <c r="EFW5" s="80"/>
      <c r="EFX5" s="80"/>
      <c r="EFY5" s="80"/>
      <c r="EFZ5" s="80"/>
      <c r="EGA5" s="80"/>
      <c r="EGB5" s="80"/>
      <c r="EGC5" s="80"/>
      <c r="EGD5" s="80"/>
      <c r="EGE5" s="80"/>
      <c r="EGF5" s="80"/>
      <c r="EGG5" s="80"/>
      <c r="EGH5" s="80"/>
      <c r="EGI5" s="80"/>
      <c r="EGJ5" s="80"/>
      <c r="EGK5" s="80"/>
      <c r="EGL5" s="80"/>
      <c r="EGM5" s="80"/>
      <c r="EGN5" s="80"/>
      <c r="EGO5" s="80"/>
      <c r="EGP5" s="80"/>
      <c r="EGQ5" s="80"/>
      <c r="EGR5" s="80"/>
      <c r="EGS5" s="80"/>
      <c r="EGT5" s="80"/>
      <c r="EGU5" s="80"/>
      <c r="EGV5" s="80"/>
      <c r="EGW5" s="80"/>
      <c r="EGX5" s="80"/>
      <c r="EGY5" s="80"/>
      <c r="EGZ5" s="80"/>
      <c r="EHA5" s="80"/>
      <c r="EHB5" s="80"/>
      <c r="EHC5" s="80"/>
      <c r="EHD5" s="80"/>
      <c r="EHE5" s="80"/>
      <c r="EHF5" s="80"/>
      <c r="EHG5" s="80"/>
      <c r="EHH5" s="80"/>
      <c r="EHI5" s="80"/>
      <c r="EHJ5" s="80"/>
      <c r="EHK5" s="80"/>
      <c r="EHL5" s="80"/>
      <c r="EHM5" s="80"/>
      <c r="EHN5" s="80"/>
      <c r="EHO5" s="80"/>
      <c r="EHP5" s="80"/>
      <c r="EHQ5" s="80"/>
      <c r="EHR5" s="80"/>
      <c r="EHS5" s="80"/>
      <c r="EHT5" s="80"/>
      <c r="EHU5" s="80"/>
      <c r="EHV5" s="80"/>
      <c r="EHW5" s="80"/>
      <c r="EHX5" s="80"/>
      <c r="EHY5" s="80"/>
      <c r="EHZ5" s="80"/>
      <c r="EIA5" s="80"/>
      <c r="EIB5" s="80"/>
      <c r="EIC5" s="80"/>
      <c r="EID5" s="80"/>
      <c r="EIE5" s="80"/>
      <c r="EIF5" s="80"/>
      <c r="EIG5" s="80"/>
      <c r="EIH5" s="80"/>
      <c r="EII5" s="80"/>
      <c r="EIJ5" s="80"/>
      <c r="EIK5" s="80"/>
      <c r="EIL5" s="80"/>
      <c r="EIM5" s="80"/>
      <c r="EIN5" s="80"/>
      <c r="EIO5" s="80"/>
      <c r="EIP5" s="80"/>
      <c r="EIQ5" s="80"/>
      <c r="EIR5" s="80"/>
      <c r="EIS5" s="80"/>
      <c r="EIT5" s="80"/>
      <c r="EIU5" s="80"/>
      <c r="EIV5" s="80"/>
      <c r="EIW5" s="80"/>
      <c r="EIX5" s="80"/>
      <c r="EIY5" s="80"/>
      <c r="EIZ5" s="80"/>
      <c r="EJA5" s="80"/>
      <c r="EJB5" s="80"/>
      <c r="EJC5" s="80"/>
      <c r="EJD5" s="80"/>
      <c r="EJE5" s="80"/>
      <c r="EJF5" s="80"/>
      <c r="EJG5" s="80"/>
      <c r="EJH5" s="80"/>
      <c r="EJI5" s="80"/>
      <c r="EJJ5" s="80"/>
      <c r="EJK5" s="80"/>
      <c r="EJL5" s="80"/>
      <c r="EJM5" s="80"/>
      <c r="EJN5" s="80"/>
      <c r="EJO5" s="80"/>
      <c r="EJP5" s="80"/>
      <c r="EJQ5" s="80"/>
      <c r="EJR5" s="80"/>
      <c r="EJS5" s="80"/>
      <c r="EJT5" s="80"/>
      <c r="EJU5" s="80"/>
      <c r="EJV5" s="80"/>
      <c r="EJW5" s="80"/>
      <c r="EJX5" s="80"/>
      <c r="EJY5" s="80"/>
      <c r="EJZ5" s="80"/>
      <c r="EKA5" s="80"/>
      <c r="EKB5" s="80"/>
      <c r="EKC5" s="80"/>
      <c r="EKD5" s="80"/>
      <c r="EKE5" s="80"/>
      <c r="EKF5" s="80"/>
      <c r="EKG5" s="80"/>
      <c r="EKH5" s="80"/>
      <c r="EKI5" s="80"/>
      <c r="EKJ5" s="80"/>
      <c r="EKK5" s="80"/>
      <c r="EKL5" s="80"/>
      <c r="EKM5" s="80"/>
      <c r="EKN5" s="80"/>
      <c r="EKO5" s="80"/>
      <c r="EKP5" s="80"/>
      <c r="EKQ5" s="80"/>
      <c r="EKR5" s="80"/>
      <c r="EKS5" s="80"/>
      <c r="EKT5" s="80"/>
      <c r="EKU5" s="80"/>
      <c r="EKV5" s="80"/>
      <c r="EKW5" s="80"/>
      <c r="EKX5" s="80"/>
      <c r="EKY5" s="80"/>
      <c r="EKZ5" s="80"/>
      <c r="ELA5" s="80"/>
      <c r="ELB5" s="80"/>
      <c r="ELC5" s="80"/>
      <c r="ELD5" s="80"/>
      <c r="ELE5" s="80"/>
      <c r="ELF5" s="80"/>
      <c r="ELG5" s="80"/>
      <c r="ELH5" s="80"/>
      <c r="ELI5" s="80"/>
      <c r="ELJ5" s="80"/>
      <c r="ELK5" s="80"/>
      <c r="ELL5" s="80"/>
      <c r="ELM5" s="80"/>
      <c r="ELN5" s="80"/>
      <c r="ELO5" s="80"/>
      <c r="ELP5" s="80"/>
      <c r="ELQ5" s="80"/>
      <c r="ELR5" s="80"/>
      <c r="ELS5" s="80"/>
      <c r="ELT5" s="80"/>
      <c r="ELU5" s="80"/>
      <c r="ELV5" s="80"/>
      <c r="ELW5" s="80"/>
      <c r="ELX5" s="80"/>
      <c r="ELY5" s="80"/>
      <c r="ELZ5" s="80"/>
      <c r="EMA5" s="80"/>
      <c r="EMB5" s="80"/>
      <c r="EMC5" s="80"/>
      <c r="EMD5" s="80"/>
      <c r="EME5" s="80"/>
      <c r="EMF5" s="80"/>
      <c r="EMG5" s="80"/>
      <c r="EMH5" s="80"/>
      <c r="EMI5" s="80"/>
      <c r="EMJ5" s="80"/>
      <c r="EMK5" s="80"/>
      <c r="EML5" s="80"/>
      <c r="EMM5" s="80"/>
      <c r="EMN5" s="80"/>
      <c r="EMO5" s="80"/>
      <c r="EMP5" s="80"/>
      <c r="EMQ5" s="80"/>
      <c r="EMR5" s="80"/>
      <c r="EMS5" s="80"/>
      <c r="EMT5" s="80"/>
      <c r="EMU5" s="80"/>
      <c r="EMV5" s="80"/>
      <c r="EMW5" s="80"/>
      <c r="EMX5" s="80"/>
      <c r="EMY5" s="80"/>
      <c r="EMZ5" s="80"/>
      <c r="ENA5" s="80"/>
      <c r="ENB5" s="80"/>
      <c r="ENC5" s="80"/>
      <c r="END5" s="80"/>
      <c r="ENE5" s="80"/>
      <c r="ENF5" s="80"/>
      <c r="ENG5" s="80"/>
      <c r="ENH5" s="80"/>
      <c r="ENI5" s="80"/>
      <c r="ENJ5" s="80"/>
      <c r="ENK5" s="80"/>
      <c r="ENL5" s="80"/>
      <c r="ENM5" s="80"/>
      <c r="ENN5" s="80"/>
      <c r="ENO5" s="80"/>
      <c r="ENP5" s="80"/>
      <c r="ENQ5" s="80"/>
      <c r="ENR5" s="80"/>
      <c r="ENS5" s="80"/>
      <c r="ENT5" s="80"/>
      <c r="ENU5" s="80"/>
      <c r="ENV5" s="80"/>
      <c r="ENW5" s="80"/>
      <c r="ENX5" s="80"/>
      <c r="ENY5" s="80"/>
      <c r="ENZ5" s="80"/>
      <c r="EOA5" s="80"/>
      <c r="EOB5" s="80"/>
      <c r="EOC5" s="80"/>
      <c r="EOD5" s="80"/>
      <c r="EOE5" s="80"/>
      <c r="EOF5" s="80"/>
      <c r="EOG5" s="80"/>
      <c r="EOH5" s="80"/>
      <c r="EOI5" s="80"/>
      <c r="EOJ5" s="80"/>
      <c r="EOK5" s="80"/>
      <c r="EOL5" s="80"/>
      <c r="EOM5" s="80"/>
      <c r="EON5" s="80"/>
      <c r="EOO5" s="80"/>
      <c r="EOP5" s="80"/>
      <c r="EOQ5" s="80"/>
      <c r="EOR5" s="80"/>
      <c r="EOS5" s="80"/>
      <c r="EOT5" s="80"/>
      <c r="EOU5" s="80"/>
      <c r="EOV5" s="80"/>
      <c r="EOW5" s="80"/>
      <c r="EOX5" s="80"/>
      <c r="EOY5" s="80"/>
      <c r="EOZ5" s="80"/>
      <c r="EPA5" s="80"/>
      <c r="EPB5" s="80"/>
      <c r="EPC5" s="80"/>
      <c r="EPD5" s="80"/>
      <c r="EPE5" s="80"/>
      <c r="EPF5" s="80"/>
      <c r="EPG5" s="80"/>
      <c r="EPH5" s="80"/>
      <c r="EPI5" s="80"/>
      <c r="EPJ5" s="80"/>
      <c r="EPK5" s="80"/>
      <c r="EPL5" s="80"/>
      <c r="EPM5" s="80"/>
      <c r="EPN5" s="80"/>
      <c r="EPO5" s="80"/>
      <c r="EPP5" s="80"/>
      <c r="EPQ5" s="80"/>
      <c r="EPR5" s="80"/>
      <c r="EPS5" s="80"/>
      <c r="EPT5" s="80"/>
      <c r="EPU5" s="80"/>
      <c r="EPV5" s="80"/>
      <c r="EPW5" s="80"/>
      <c r="EPX5" s="80"/>
      <c r="EPY5" s="80"/>
      <c r="EPZ5" s="80"/>
      <c r="EQA5" s="80"/>
      <c r="EQB5" s="80"/>
      <c r="EQC5" s="80"/>
      <c r="EQD5" s="80"/>
      <c r="EQE5" s="80"/>
      <c r="EQF5" s="80"/>
      <c r="EQG5" s="80"/>
      <c r="EQH5" s="80"/>
      <c r="EQI5" s="80"/>
      <c r="EQJ5" s="80"/>
      <c r="EQK5" s="80"/>
      <c r="EQL5" s="80"/>
      <c r="EQM5" s="80"/>
      <c r="EQN5" s="80"/>
      <c r="EQO5" s="80"/>
      <c r="EQP5" s="80"/>
      <c r="EQQ5" s="80"/>
      <c r="EQR5" s="80"/>
      <c r="EQS5" s="80"/>
      <c r="EQT5" s="80"/>
      <c r="EQU5" s="80"/>
      <c r="EQV5" s="80"/>
      <c r="EQW5" s="80"/>
      <c r="EQX5" s="80"/>
      <c r="EQY5" s="80"/>
      <c r="EQZ5" s="80"/>
      <c r="ERA5" s="80"/>
      <c r="ERB5" s="80"/>
      <c r="ERC5" s="80"/>
      <c r="ERD5" s="80"/>
      <c r="ERE5" s="80"/>
      <c r="ERF5" s="80"/>
      <c r="ERG5" s="80"/>
      <c r="ERH5" s="80"/>
      <c r="ERI5" s="80"/>
      <c r="ERJ5" s="80"/>
      <c r="ERK5" s="80"/>
      <c r="ERL5" s="80"/>
      <c r="ERM5" s="80"/>
      <c r="ERN5" s="80"/>
      <c r="ERO5" s="80"/>
      <c r="ERP5" s="80"/>
      <c r="ERQ5" s="80"/>
      <c r="ERR5" s="80"/>
      <c r="ERS5" s="80"/>
      <c r="ERT5" s="80"/>
      <c r="ERU5" s="80"/>
      <c r="ERV5" s="80"/>
      <c r="ERW5" s="80"/>
      <c r="ERX5" s="80"/>
      <c r="ERY5" s="80"/>
      <c r="ERZ5" s="80"/>
      <c r="ESA5" s="80"/>
      <c r="ESB5" s="80"/>
      <c r="ESC5" s="80"/>
      <c r="ESD5" s="80"/>
      <c r="ESE5" s="80"/>
      <c r="ESF5" s="80"/>
      <c r="ESG5" s="80"/>
      <c r="ESH5" s="80"/>
      <c r="ESI5" s="80"/>
      <c r="ESJ5" s="80"/>
      <c r="ESK5" s="80"/>
      <c r="ESL5" s="80"/>
      <c r="ESM5" s="80"/>
      <c r="ESN5" s="80"/>
      <c r="ESO5" s="80"/>
      <c r="ESP5" s="80"/>
      <c r="ESQ5" s="80"/>
      <c r="ESR5" s="80"/>
      <c r="ESS5" s="80"/>
      <c r="EST5" s="80"/>
      <c r="ESU5" s="80"/>
      <c r="ESV5" s="80"/>
      <c r="ESW5" s="80"/>
      <c r="ESX5" s="80"/>
      <c r="ESY5" s="80"/>
      <c r="ESZ5" s="80"/>
      <c r="ETA5" s="80"/>
      <c r="ETB5" s="80"/>
      <c r="ETC5" s="80"/>
      <c r="ETD5" s="80"/>
      <c r="ETE5" s="80"/>
      <c r="ETF5" s="80"/>
      <c r="ETG5" s="80"/>
      <c r="ETH5" s="80"/>
      <c r="ETI5" s="80"/>
      <c r="ETJ5" s="80"/>
      <c r="ETK5" s="80"/>
      <c r="ETL5" s="80"/>
      <c r="ETM5" s="80"/>
      <c r="ETN5" s="80"/>
      <c r="ETO5" s="80"/>
      <c r="ETP5" s="80"/>
      <c r="ETQ5" s="80"/>
      <c r="ETR5" s="80"/>
      <c r="ETS5" s="80"/>
      <c r="ETT5" s="80"/>
      <c r="ETU5" s="80"/>
      <c r="ETV5" s="80"/>
      <c r="ETW5" s="80"/>
      <c r="ETX5" s="80"/>
      <c r="ETY5" s="80"/>
      <c r="ETZ5" s="80"/>
      <c r="EUA5" s="80"/>
      <c r="EUB5" s="80"/>
      <c r="EUC5" s="80"/>
      <c r="EUD5" s="80"/>
      <c r="EUE5" s="80"/>
      <c r="EUF5" s="80"/>
      <c r="EUG5" s="80"/>
      <c r="EUH5" s="80"/>
      <c r="EUI5" s="80"/>
      <c r="EUJ5" s="80"/>
      <c r="EUK5" s="80"/>
      <c r="EUL5" s="80"/>
      <c r="EUM5" s="80"/>
      <c r="EUN5" s="80"/>
      <c r="EUO5" s="80"/>
      <c r="EUP5" s="80"/>
      <c r="EUQ5" s="80"/>
      <c r="EUR5" s="80"/>
      <c r="EUS5" s="80"/>
      <c r="EUT5" s="80"/>
      <c r="EUU5" s="80"/>
      <c r="EUV5" s="80"/>
      <c r="EUW5" s="80"/>
      <c r="EUX5" s="80"/>
      <c r="EUY5" s="80"/>
      <c r="EUZ5" s="80"/>
      <c r="EVA5" s="80"/>
      <c r="EVB5" s="80"/>
      <c r="EVC5" s="80"/>
      <c r="EVD5" s="80"/>
      <c r="EVE5" s="80"/>
      <c r="EVF5" s="80"/>
      <c r="EVG5" s="80"/>
      <c r="EVH5" s="80"/>
      <c r="EVI5" s="80"/>
      <c r="EVJ5" s="80"/>
      <c r="EVK5" s="80"/>
      <c r="EVL5" s="80"/>
      <c r="EVM5" s="80"/>
      <c r="EVN5" s="80"/>
      <c r="EVO5" s="80"/>
      <c r="EVP5" s="80"/>
      <c r="EVQ5" s="80"/>
      <c r="EVR5" s="80"/>
      <c r="EVS5" s="80"/>
      <c r="EVT5" s="80"/>
      <c r="EVU5" s="80"/>
      <c r="EVV5" s="80"/>
      <c r="EVW5" s="80"/>
      <c r="EVX5" s="80"/>
      <c r="EVY5" s="80"/>
      <c r="EVZ5" s="80"/>
      <c r="EWA5" s="80"/>
      <c r="EWB5" s="80"/>
      <c r="EWC5" s="80"/>
      <c r="EWD5" s="80"/>
      <c r="EWE5" s="80"/>
      <c r="EWF5" s="80"/>
      <c r="EWG5" s="80"/>
      <c r="EWH5" s="80"/>
      <c r="EWI5" s="80"/>
      <c r="EWJ5" s="80"/>
      <c r="EWK5" s="80"/>
      <c r="EWL5" s="80"/>
      <c r="EWM5" s="80"/>
      <c r="EWN5" s="80"/>
      <c r="EWO5" s="80"/>
      <c r="EWP5" s="80"/>
      <c r="EWQ5" s="80"/>
      <c r="EWR5" s="80"/>
      <c r="EWS5" s="80"/>
      <c r="EWT5" s="80"/>
      <c r="EWU5" s="80"/>
      <c r="EWV5" s="80"/>
      <c r="EWW5" s="80"/>
      <c r="EWX5" s="80"/>
      <c r="EWY5" s="80"/>
      <c r="EWZ5" s="80"/>
      <c r="EXA5" s="80"/>
      <c r="EXB5" s="80"/>
      <c r="EXC5" s="80"/>
      <c r="EXD5" s="80"/>
      <c r="EXE5" s="80"/>
      <c r="EXF5" s="80"/>
      <c r="EXG5" s="80"/>
      <c r="EXH5" s="80"/>
      <c r="EXI5" s="80"/>
      <c r="EXJ5" s="80"/>
      <c r="EXK5" s="80"/>
      <c r="EXL5" s="80"/>
      <c r="EXM5" s="80"/>
      <c r="EXN5" s="80"/>
      <c r="EXO5" s="80"/>
      <c r="EXP5" s="80"/>
      <c r="EXQ5" s="80"/>
      <c r="EXR5" s="80"/>
      <c r="EXS5" s="80"/>
      <c r="EXT5" s="80"/>
      <c r="EXU5" s="80"/>
      <c r="EXV5" s="80"/>
      <c r="EXW5" s="80"/>
      <c r="EXX5" s="80"/>
      <c r="EXY5" s="80"/>
      <c r="EXZ5" s="80"/>
      <c r="EYA5" s="80"/>
      <c r="EYB5" s="80"/>
      <c r="EYC5" s="80"/>
      <c r="EYD5" s="80"/>
      <c r="EYE5" s="80"/>
      <c r="EYF5" s="80"/>
      <c r="EYG5" s="80"/>
      <c r="EYH5" s="80"/>
      <c r="EYI5" s="80"/>
      <c r="EYJ5" s="80"/>
      <c r="EYK5" s="80"/>
      <c r="EYL5" s="80"/>
      <c r="EYM5" s="80"/>
      <c r="EYN5" s="80"/>
      <c r="EYO5" s="80"/>
      <c r="EYP5" s="80"/>
      <c r="EYQ5" s="80"/>
      <c r="EYR5" s="80"/>
      <c r="EYS5" s="80"/>
      <c r="EYT5" s="80"/>
      <c r="EYU5" s="80"/>
      <c r="EYV5" s="80"/>
      <c r="EYW5" s="80"/>
      <c r="EYX5" s="80"/>
      <c r="EYY5" s="80"/>
      <c r="EYZ5" s="80"/>
      <c r="EZA5" s="80"/>
      <c r="EZB5" s="80"/>
      <c r="EZC5" s="80"/>
      <c r="EZD5" s="80"/>
      <c r="EZE5" s="80"/>
      <c r="EZF5" s="80"/>
      <c r="EZG5" s="80"/>
      <c r="EZH5" s="80"/>
      <c r="EZI5" s="80"/>
      <c r="EZJ5" s="80"/>
      <c r="EZK5" s="80"/>
      <c r="EZL5" s="80"/>
      <c r="EZM5" s="80"/>
      <c r="EZN5" s="80"/>
      <c r="EZO5" s="80"/>
      <c r="EZP5" s="80"/>
      <c r="EZQ5" s="80"/>
      <c r="EZR5" s="80"/>
      <c r="EZS5" s="80"/>
      <c r="EZT5" s="80"/>
      <c r="EZU5" s="80"/>
      <c r="EZV5" s="80"/>
      <c r="EZW5" s="80"/>
      <c r="EZX5" s="80"/>
      <c r="EZY5" s="80"/>
      <c r="EZZ5" s="80"/>
      <c r="FAA5" s="80"/>
      <c r="FAB5" s="80"/>
      <c r="FAC5" s="80"/>
      <c r="FAD5" s="80"/>
      <c r="FAE5" s="80"/>
      <c r="FAF5" s="80"/>
      <c r="FAG5" s="80"/>
      <c r="FAH5" s="80"/>
      <c r="FAI5" s="80"/>
      <c r="FAJ5" s="80"/>
      <c r="FAK5" s="80"/>
      <c r="FAL5" s="80"/>
      <c r="FAM5" s="80"/>
      <c r="FAN5" s="80"/>
      <c r="FAO5" s="80"/>
      <c r="FAP5" s="80"/>
      <c r="FAQ5" s="80"/>
      <c r="FAR5" s="80"/>
      <c r="FAS5" s="80"/>
      <c r="FAT5" s="80"/>
      <c r="FAU5" s="80"/>
      <c r="FAV5" s="80"/>
      <c r="FAW5" s="80"/>
      <c r="FAX5" s="80"/>
      <c r="FAY5" s="80"/>
      <c r="FAZ5" s="80"/>
      <c r="FBA5" s="80"/>
      <c r="FBB5" s="80"/>
      <c r="FBC5" s="80"/>
      <c r="FBD5" s="80"/>
      <c r="FBE5" s="80"/>
      <c r="FBF5" s="80"/>
      <c r="FBG5" s="80"/>
      <c r="FBH5" s="80"/>
      <c r="FBI5" s="80"/>
      <c r="FBJ5" s="80"/>
      <c r="FBK5" s="80"/>
      <c r="FBL5" s="80"/>
      <c r="FBM5" s="80"/>
      <c r="FBN5" s="80"/>
      <c r="FBO5" s="80"/>
      <c r="FBP5" s="80"/>
      <c r="FBQ5" s="80"/>
      <c r="FBR5" s="80"/>
      <c r="FBS5" s="80"/>
      <c r="FBT5" s="80"/>
      <c r="FBU5" s="80"/>
      <c r="FBV5" s="80"/>
      <c r="FBW5" s="80"/>
      <c r="FBX5" s="80"/>
      <c r="FBY5" s="80"/>
      <c r="FBZ5" s="80"/>
      <c r="FCA5" s="80"/>
      <c r="FCB5" s="80"/>
      <c r="FCC5" s="80"/>
      <c r="FCD5" s="80"/>
      <c r="FCE5" s="80"/>
      <c r="FCF5" s="80"/>
      <c r="FCG5" s="80"/>
      <c r="FCH5" s="80"/>
      <c r="FCI5" s="80"/>
      <c r="FCJ5" s="80"/>
      <c r="FCK5" s="80"/>
      <c r="FCL5" s="80"/>
      <c r="FCM5" s="80"/>
      <c r="FCN5" s="80"/>
      <c r="FCO5" s="80"/>
      <c r="FCP5" s="80"/>
      <c r="FCQ5" s="80"/>
      <c r="FCR5" s="80"/>
      <c r="FCS5" s="80"/>
      <c r="FCT5" s="80"/>
      <c r="FCU5" s="80"/>
      <c r="FCV5" s="80"/>
      <c r="FCW5" s="80"/>
      <c r="FCX5" s="80"/>
      <c r="FCY5" s="80"/>
      <c r="FCZ5" s="80"/>
      <c r="FDA5" s="80"/>
      <c r="FDB5" s="80"/>
      <c r="FDC5" s="80"/>
      <c r="FDD5" s="80"/>
      <c r="FDE5" s="80"/>
      <c r="FDF5" s="80"/>
      <c r="FDG5" s="80"/>
      <c r="FDH5" s="80"/>
      <c r="FDI5" s="80"/>
      <c r="FDJ5" s="80"/>
      <c r="FDK5" s="80"/>
      <c r="FDL5" s="80"/>
      <c r="FDM5" s="80"/>
      <c r="FDN5" s="80"/>
      <c r="FDO5" s="80"/>
      <c r="FDP5" s="80"/>
      <c r="FDQ5" s="80"/>
      <c r="FDR5" s="80"/>
      <c r="FDS5" s="80"/>
      <c r="FDT5" s="80"/>
      <c r="FDU5" s="80"/>
      <c r="FDV5" s="80"/>
      <c r="FDW5" s="80"/>
      <c r="FDX5" s="80"/>
      <c r="FDY5" s="80"/>
      <c r="FDZ5" s="80"/>
      <c r="FEA5" s="80"/>
      <c r="FEB5" s="80"/>
      <c r="FEC5" s="80"/>
      <c r="FED5" s="80"/>
      <c r="FEE5" s="80"/>
      <c r="FEF5" s="80"/>
      <c r="FEG5" s="80"/>
      <c r="FEH5" s="80"/>
      <c r="FEI5" s="80"/>
      <c r="FEJ5" s="80"/>
      <c r="FEK5" s="80"/>
      <c r="FEL5" s="80"/>
      <c r="FEM5" s="80"/>
      <c r="FEN5" s="80"/>
      <c r="FEO5" s="80"/>
      <c r="FEP5" s="80"/>
      <c r="FEQ5" s="80"/>
      <c r="FER5" s="80"/>
      <c r="FES5" s="80"/>
      <c r="FET5" s="80"/>
      <c r="FEU5" s="80"/>
      <c r="FEV5" s="80"/>
      <c r="FEW5" s="80"/>
      <c r="FEX5" s="80"/>
      <c r="FEY5" s="80"/>
      <c r="FEZ5" s="80"/>
      <c r="FFA5" s="80"/>
      <c r="FFB5" s="80"/>
      <c r="FFC5" s="80"/>
      <c r="FFD5" s="80"/>
      <c r="FFE5" s="80"/>
      <c r="FFF5" s="80"/>
      <c r="FFG5" s="80"/>
      <c r="FFH5" s="80"/>
      <c r="FFI5" s="80"/>
      <c r="FFJ5" s="80"/>
      <c r="FFK5" s="80"/>
      <c r="FFL5" s="80"/>
      <c r="FFM5" s="80"/>
      <c r="FFN5" s="80"/>
      <c r="FFO5" s="80"/>
      <c r="FFP5" s="80"/>
      <c r="FFQ5" s="80"/>
      <c r="FFR5" s="80"/>
      <c r="FFS5" s="80"/>
      <c r="FFT5" s="80"/>
      <c r="FFU5" s="80"/>
      <c r="FFV5" s="80"/>
      <c r="FFW5" s="80"/>
      <c r="FFX5" s="80"/>
      <c r="FFY5" s="80"/>
      <c r="FFZ5" s="80"/>
      <c r="FGA5" s="80"/>
      <c r="FGB5" s="80"/>
      <c r="FGC5" s="80"/>
      <c r="FGD5" s="80"/>
      <c r="FGE5" s="80"/>
      <c r="FGF5" s="80"/>
      <c r="FGG5" s="80"/>
      <c r="FGH5" s="80"/>
      <c r="FGI5" s="80"/>
      <c r="FGJ5" s="80"/>
      <c r="FGK5" s="80"/>
      <c r="FGL5" s="80"/>
      <c r="FGM5" s="80"/>
      <c r="FGN5" s="80"/>
      <c r="FGO5" s="80"/>
      <c r="FGP5" s="80"/>
      <c r="FGQ5" s="80"/>
      <c r="FGR5" s="80"/>
      <c r="FGS5" s="80"/>
      <c r="FGT5" s="80"/>
      <c r="FGU5" s="80"/>
      <c r="FGV5" s="80"/>
      <c r="FGW5" s="80"/>
      <c r="FGX5" s="80"/>
      <c r="FGY5" s="80"/>
      <c r="FGZ5" s="80"/>
      <c r="FHA5" s="80"/>
      <c r="FHB5" s="80"/>
      <c r="FHC5" s="80"/>
      <c r="FHD5" s="80"/>
      <c r="FHE5" s="80"/>
      <c r="FHF5" s="80"/>
      <c r="FHG5" s="80"/>
      <c r="FHH5" s="80"/>
      <c r="FHI5" s="80"/>
      <c r="FHJ5" s="80"/>
      <c r="FHK5" s="80"/>
      <c r="FHL5" s="80"/>
      <c r="FHM5" s="80"/>
      <c r="FHN5" s="80"/>
      <c r="FHO5" s="80"/>
      <c r="FHP5" s="80"/>
      <c r="FHQ5" s="80"/>
      <c r="FHR5" s="80"/>
      <c r="FHS5" s="80"/>
      <c r="FHT5" s="80"/>
      <c r="FHU5" s="80"/>
      <c r="FHV5" s="80"/>
      <c r="FHW5" s="80"/>
      <c r="FHX5" s="80"/>
      <c r="FHY5" s="80"/>
      <c r="FHZ5" s="80"/>
      <c r="FIA5" s="80"/>
      <c r="FIB5" s="80"/>
      <c r="FIC5" s="80"/>
      <c r="FID5" s="80"/>
      <c r="FIE5" s="80"/>
      <c r="FIF5" s="80"/>
      <c r="FIG5" s="80"/>
      <c r="FIH5" s="80"/>
      <c r="FII5" s="80"/>
      <c r="FIJ5" s="80"/>
      <c r="FIK5" s="80"/>
      <c r="FIL5" s="80"/>
      <c r="FIM5" s="80"/>
      <c r="FIN5" s="80"/>
      <c r="FIO5" s="80"/>
      <c r="FIP5" s="80"/>
      <c r="FIQ5" s="80"/>
      <c r="FIR5" s="80"/>
      <c r="FIS5" s="80"/>
      <c r="FIT5" s="80"/>
      <c r="FIU5" s="80"/>
      <c r="FIV5" s="80"/>
      <c r="FIW5" s="80"/>
      <c r="FIX5" s="80"/>
      <c r="FIY5" s="80"/>
      <c r="FIZ5" s="80"/>
      <c r="FJA5" s="80"/>
      <c r="FJB5" s="80"/>
      <c r="FJC5" s="80"/>
      <c r="FJD5" s="80"/>
      <c r="FJE5" s="80"/>
      <c r="FJF5" s="80"/>
      <c r="FJG5" s="80"/>
      <c r="FJH5" s="80"/>
      <c r="FJI5" s="80"/>
      <c r="FJJ5" s="80"/>
      <c r="FJK5" s="80"/>
      <c r="FJL5" s="80"/>
      <c r="FJM5" s="80"/>
      <c r="FJN5" s="80"/>
      <c r="FJO5" s="80"/>
      <c r="FJP5" s="80"/>
      <c r="FJQ5" s="80"/>
      <c r="FJR5" s="80"/>
      <c r="FJS5" s="80"/>
      <c r="FJT5" s="80"/>
      <c r="FJU5" s="80"/>
      <c r="FJV5" s="80"/>
      <c r="FJW5" s="80"/>
      <c r="FJX5" s="80"/>
      <c r="FJY5" s="80"/>
      <c r="FJZ5" s="80"/>
      <c r="FKA5" s="80"/>
      <c r="FKB5" s="80"/>
      <c r="FKC5" s="80"/>
      <c r="FKD5" s="80"/>
      <c r="FKE5" s="80"/>
      <c r="FKF5" s="80"/>
      <c r="FKG5" s="80"/>
      <c r="FKH5" s="80"/>
      <c r="FKI5" s="80"/>
      <c r="FKJ5" s="80"/>
      <c r="FKK5" s="80"/>
      <c r="FKL5" s="80"/>
      <c r="FKM5" s="80"/>
      <c r="FKN5" s="80"/>
      <c r="FKO5" s="80"/>
      <c r="FKP5" s="80"/>
      <c r="FKQ5" s="80"/>
      <c r="FKR5" s="80"/>
      <c r="FKS5" s="80"/>
      <c r="FKT5" s="80"/>
      <c r="FKU5" s="80"/>
      <c r="FKV5" s="80"/>
      <c r="FKW5" s="80"/>
      <c r="FKX5" s="80"/>
      <c r="FKY5" s="80"/>
      <c r="FKZ5" s="80"/>
      <c r="FLA5" s="80"/>
      <c r="FLB5" s="80"/>
      <c r="FLC5" s="80"/>
      <c r="FLD5" s="80"/>
      <c r="FLE5" s="80"/>
      <c r="FLF5" s="80"/>
      <c r="FLG5" s="80"/>
      <c r="FLH5" s="80"/>
      <c r="FLI5" s="80"/>
      <c r="FLJ5" s="80"/>
      <c r="FLK5" s="80"/>
      <c r="FLL5" s="80"/>
      <c r="FLM5" s="80"/>
      <c r="FLN5" s="80"/>
      <c r="FLO5" s="80"/>
      <c r="FLP5" s="80"/>
      <c r="FLQ5" s="80"/>
      <c r="FLR5" s="80"/>
      <c r="FLS5" s="80"/>
      <c r="FLT5" s="80"/>
      <c r="FLU5" s="80"/>
      <c r="FLV5" s="80"/>
      <c r="FLW5" s="80"/>
      <c r="FLX5" s="80"/>
      <c r="FLY5" s="80"/>
      <c r="FLZ5" s="80"/>
      <c r="FMA5" s="80"/>
      <c r="FMB5" s="80"/>
      <c r="FMC5" s="80"/>
      <c r="FMD5" s="80"/>
      <c r="FME5" s="80"/>
      <c r="FMF5" s="80"/>
      <c r="FMG5" s="80"/>
      <c r="FMH5" s="80"/>
      <c r="FMI5" s="80"/>
      <c r="FMJ5" s="80"/>
      <c r="FMK5" s="80"/>
      <c r="FML5" s="80"/>
      <c r="FMM5" s="80"/>
      <c r="FMN5" s="80"/>
      <c r="FMO5" s="80"/>
      <c r="FMP5" s="80"/>
      <c r="FMQ5" s="80"/>
      <c r="FMR5" s="80"/>
      <c r="FMS5" s="80"/>
      <c r="FMT5" s="80"/>
      <c r="FMU5" s="80"/>
      <c r="FMV5" s="80"/>
      <c r="FMW5" s="80"/>
      <c r="FMX5" s="80"/>
      <c r="FMY5" s="80"/>
      <c r="FMZ5" s="80"/>
      <c r="FNA5" s="80"/>
      <c r="FNB5" s="80"/>
      <c r="FNC5" s="80"/>
      <c r="FND5" s="80"/>
      <c r="FNE5" s="80"/>
      <c r="FNF5" s="80"/>
      <c r="FNG5" s="80"/>
      <c r="FNH5" s="80"/>
      <c r="FNI5" s="80"/>
      <c r="FNJ5" s="80"/>
      <c r="FNK5" s="80"/>
      <c r="FNL5" s="80"/>
      <c r="FNM5" s="80"/>
      <c r="FNN5" s="80"/>
      <c r="FNO5" s="80"/>
      <c r="FNP5" s="80"/>
      <c r="FNQ5" s="80"/>
      <c r="FNR5" s="80"/>
      <c r="FNS5" s="80"/>
      <c r="FNT5" s="80"/>
      <c r="FNU5" s="80"/>
      <c r="FNV5" s="80"/>
      <c r="FNW5" s="80"/>
      <c r="FNX5" s="80"/>
      <c r="FNY5" s="80"/>
      <c r="FNZ5" s="80"/>
      <c r="FOA5" s="80"/>
      <c r="FOB5" s="80"/>
      <c r="FOC5" s="80"/>
      <c r="FOD5" s="80"/>
      <c r="FOE5" s="80"/>
      <c r="FOF5" s="80"/>
      <c r="FOG5" s="80"/>
      <c r="FOH5" s="80"/>
      <c r="FOI5" s="80"/>
      <c r="FOJ5" s="80"/>
      <c r="FOK5" s="80"/>
      <c r="FOL5" s="80"/>
      <c r="FOM5" s="80"/>
      <c r="FON5" s="80"/>
      <c r="FOO5" s="80"/>
      <c r="FOP5" s="80"/>
      <c r="FOQ5" s="80"/>
      <c r="FOR5" s="80"/>
      <c r="FOS5" s="80"/>
      <c r="FOT5" s="80"/>
      <c r="FOU5" s="80"/>
      <c r="FOV5" s="80"/>
      <c r="FOW5" s="80"/>
      <c r="FOX5" s="80"/>
      <c r="FOY5" s="80"/>
      <c r="FOZ5" s="80"/>
      <c r="FPA5" s="80"/>
      <c r="FPB5" s="80"/>
      <c r="FPC5" s="80"/>
      <c r="FPD5" s="80"/>
      <c r="FPE5" s="80"/>
      <c r="FPF5" s="80"/>
      <c r="FPG5" s="80"/>
      <c r="FPH5" s="80"/>
      <c r="FPI5" s="80"/>
      <c r="FPJ5" s="80"/>
      <c r="FPK5" s="80"/>
      <c r="FPL5" s="80"/>
      <c r="FPM5" s="80"/>
      <c r="FPN5" s="80"/>
      <c r="FPO5" s="80"/>
      <c r="FPP5" s="80"/>
      <c r="FPQ5" s="80"/>
      <c r="FPR5" s="80"/>
      <c r="FPS5" s="80"/>
      <c r="FPT5" s="80"/>
      <c r="FPU5" s="80"/>
      <c r="FPV5" s="80"/>
      <c r="FPW5" s="80"/>
      <c r="FPX5" s="80"/>
      <c r="FPY5" s="80"/>
      <c r="FPZ5" s="80"/>
      <c r="FQA5" s="80"/>
      <c r="FQB5" s="80"/>
      <c r="FQC5" s="80"/>
      <c r="FQD5" s="80"/>
      <c r="FQE5" s="80"/>
      <c r="FQF5" s="80"/>
      <c r="FQG5" s="80"/>
      <c r="FQH5" s="80"/>
      <c r="FQI5" s="80"/>
      <c r="FQJ5" s="80"/>
      <c r="FQK5" s="80"/>
      <c r="FQL5" s="80"/>
      <c r="FQM5" s="80"/>
      <c r="FQN5" s="80"/>
      <c r="FQO5" s="80"/>
      <c r="FQP5" s="80"/>
      <c r="FQQ5" s="80"/>
      <c r="FQR5" s="80"/>
      <c r="FQS5" s="80"/>
      <c r="FQT5" s="80"/>
      <c r="FQU5" s="80"/>
      <c r="FQV5" s="80"/>
      <c r="FQW5" s="80"/>
      <c r="FQX5" s="80"/>
      <c r="FQY5" s="80"/>
      <c r="FQZ5" s="80"/>
      <c r="FRA5" s="80"/>
      <c r="FRB5" s="80"/>
      <c r="FRC5" s="80"/>
      <c r="FRD5" s="80"/>
      <c r="FRE5" s="80"/>
      <c r="FRF5" s="80"/>
      <c r="FRG5" s="80"/>
      <c r="FRH5" s="80"/>
      <c r="FRI5" s="80"/>
      <c r="FRJ5" s="80"/>
      <c r="FRK5" s="80"/>
      <c r="FRL5" s="80"/>
      <c r="FRM5" s="80"/>
      <c r="FRN5" s="80"/>
      <c r="FRO5" s="80"/>
      <c r="FRP5" s="80"/>
      <c r="FRQ5" s="80"/>
      <c r="FRR5" s="80"/>
      <c r="FRS5" s="80"/>
      <c r="FRT5" s="80"/>
      <c r="FRU5" s="80"/>
      <c r="FRV5" s="80"/>
      <c r="FRW5" s="80"/>
      <c r="FRX5" s="80"/>
      <c r="FRY5" s="80"/>
      <c r="FRZ5" s="80"/>
      <c r="FSA5" s="80"/>
      <c r="FSB5" s="80"/>
      <c r="FSC5" s="80"/>
      <c r="FSD5" s="80"/>
      <c r="FSE5" s="80"/>
      <c r="FSF5" s="80"/>
      <c r="FSG5" s="80"/>
      <c r="FSH5" s="80"/>
      <c r="FSI5" s="80"/>
      <c r="FSJ5" s="80"/>
      <c r="FSK5" s="80"/>
      <c r="FSL5" s="80"/>
      <c r="FSM5" s="80"/>
      <c r="FSN5" s="80"/>
      <c r="FSO5" s="80"/>
      <c r="FSP5" s="80"/>
      <c r="FSQ5" s="80"/>
      <c r="FSR5" s="80"/>
      <c r="FSS5" s="80"/>
      <c r="FST5" s="80"/>
      <c r="FSU5" s="80"/>
      <c r="FSV5" s="80"/>
      <c r="FSW5" s="80"/>
      <c r="FSX5" s="80"/>
      <c r="FSY5" s="80"/>
      <c r="FSZ5" s="80"/>
      <c r="FTA5" s="80"/>
      <c r="FTB5" s="80"/>
      <c r="FTC5" s="80"/>
      <c r="FTD5" s="80"/>
      <c r="FTE5" s="80"/>
      <c r="FTF5" s="80"/>
      <c r="FTG5" s="80"/>
      <c r="FTH5" s="80"/>
      <c r="FTI5" s="80"/>
      <c r="FTJ5" s="80"/>
      <c r="FTK5" s="80"/>
      <c r="FTL5" s="80"/>
      <c r="FTM5" s="80"/>
      <c r="FTN5" s="80"/>
      <c r="FTO5" s="80"/>
      <c r="FTP5" s="80"/>
      <c r="FTQ5" s="80"/>
      <c r="FTR5" s="80"/>
      <c r="FTS5" s="80"/>
      <c r="FTT5" s="80"/>
      <c r="FTU5" s="80"/>
      <c r="FTV5" s="80"/>
      <c r="FTW5" s="80"/>
      <c r="FTX5" s="80"/>
      <c r="FTY5" s="80"/>
      <c r="FTZ5" s="80"/>
      <c r="FUA5" s="80"/>
      <c r="FUB5" s="80"/>
      <c r="FUC5" s="80"/>
      <c r="FUD5" s="80"/>
      <c r="FUE5" s="80"/>
      <c r="FUF5" s="80"/>
      <c r="FUG5" s="80"/>
      <c r="FUH5" s="80"/>
      <c r="FUI5" s="80"/>
      <c r="FUJ5" s="80"/>
      <c r="FUK5" s="80"/>
      <c r="FUL5" s="80"/>
      <c r="FUM5" s="80"/>
      <c r="FUN5" s="80"/>
      <c r="FUO5" s="80"/>
      <c r="FUP5" s="80"/>
      <c r="FUQ5" s="80"/>
      <c r="FUR5" s="80"/>
      <c r="FUS5" s="80"/>
      <c r="FUT5" s="80"/>
      <c r="FUU5" s="80"/>
      <c r="FUV5" s="80"/>
      <c r="FUW5" s="80"/>
      <c r="FUX5" s="80"/>
      <c r="FUY5" s="80"/>
      <c r="FUZ5" s="80"/>
      <c r="FVA5" s="80"/>
      <c r="FVB5" s="80"/>
      <c r="FVC5" s="80"/>
      <c r="FVD5" s="80"/>
      <c r="FVE5" s="80"/>
      <c r="FVF5" s="80"/>
      <c r="FVG5" s="80"/>
      <c r="FVH5" s="80"/>
      <c r="FVI5" s="80"/>
      <c r="FVJ5" s="80"/>
      <c r="FVK5" s="80"/>
      <c r="FVL5" s="80"/>
      <c r="FVM5" s="80"/>
      <c r="FVN5" s="80"/>
      <c r="FVO5" s="80"/>
      <c r="FVP5" s="80"/>
      <c r="FVQ5" s="80"/>
      <c r="FVR5" s="80"/>
      <c r="FVS5" s="80"/>
      <c r="FVT5" s="80"/>
      <c r="FVU5" s="80"/>
      <c r="FVV5" s="80"/>
      <c r="FVW5" s="80"/>
      <c r="FVX5" s="80"/>
      <c r="FVY5" s="80"/>
      <c r="FVZ5" s="80"/>
      <c r="FWA5" s="80"/>
      <c r="FWB5" s="80"/>
      <c r="FWC5" s="80"/>
      <c r="FWD5" s="80"/>
      <c r="FWE5" s="80"/>
      <c r="FWF5" s="80"/>
      <c r="FWG5" s="80"/>
      <c r="FWH5" s="80"/>
      <c r="FWI5" s="80"/>
      <c r="FWJ5" s="80"/>
      <c r="FWK5" s="80"/>
      <c r="FWL5" s="80"/>
      <c r="FWM5" s="80"/>
      <c r="FWN5" s="80"/>
      <c r="FWO5" s="80"/>
      <c r="FWP5" s="80"/>
      <c r="FWQ5" s="80"/>
      <c r="FWR5" s="80"/>
      <c r="FWS5" s="80"/>
      <c r="FWT5" s="80"/>
      <c r="FWU5" s="80"/>
      <c r="FWV5" s="80"/>
      <c r="FWW5" s="80"/>
      <c r="FWX5" s="80"/>
      <c r="FWY5" s="80"/>
      <c r="FWZ5" s="80"/>
      <c r="FXA5" s="80"/>
      <c r="FXB5" s="80"/>
      <c r="FXC5" s="80"/>
      <c r="FXD5" s="80"/>
      <c r="FXE5" s="80"/>
      <c r="FXF5" s="80"/>
      <c r="FXG5" s="80"/>
      <c r="FXH5" s="80"/>
      <c r="FXI5" s="80"/>
      <c r="FXJ5" s="80"/>
      <c r="FXK5" s="80"/>
      <c r="FXL5" s="80"/>
      <c r="FXM5" s="80"/>
      <c r="FXN5" s="80"/>
      <c r="FXO5" s="80"/>
      <c r="FXP5" s="80"/>
      <c r="FXQ5" s="80"/>
      <c r="FXR5" s="80"/>
      <c r="FXS5" s="80"/>
      <c r="FXT5" s="80"/>
      <c r="FXU5" s="80"/>
      <c r="FXV5" s="80"/>
      <c r="FXW5" s="80"/>
      <c r="FXX5" s="80"/>
      <c r="FXY5" s="80"/>
      <c r="FXZ5" s="80"/>
      <c r="FYA5" s="80"/>
      <c r="FYB5" s="80"/>
      <c r="FYC5" s="80"/>
      <c r="FYD5" s="80"/>
      <c r="FYE5" s="80"/>
      <c r="FYF5" s="80"/>
      <c r="FYG5" s="80"/>
      <c r="FYH5" s="80"/>
      <c r="FYI5" s="80"/>
      <c r="FYJ5" s="80"/>
      <c r="FYK5" s="80"/>
      <c r="FYL5" s="80"/>
      <c r="FYM5" s="80"/>
      <c r="FYN5" s="80"/>
      <c r="FYO5" s="80"/>
      <c r="FYP5" s="80"/>
      <c r="FYQ5" s="80"/>
      <c r="FYR5" s="80"/>
      <c r="FYS5" s="80"/>
      <c r="FYT5" s="80"/>
      <c r="FYU5" s="80"/>
      <c r="FYV5" s="80"/>
      <c r="FYW5" s="80"/>
      <c r="FYX5" s="80"/>
      <c r="FYY5" s="80"/>
      <c r="FYZ5" s="80"/>
      <c r="FZA5" s="80"/>
      <c r="FZB5" s="80"/>
      <c r="FZC5" s="80"/>
      <c r="FZD5" s="80"/>
      <c r="FZE5" s="80"/>
      <c r="FZF5" s="80"/>
      <c r="FZG5" s="80"/>
      <c r="FZH5" s="80"/>
      <c r="FZI5" s="80"/>
      <c r="FZJ5" s="80"/>
      <c r="FZK5" s="80"/>
      <c r="FZL5" s="80"/>
      <c r="FZM5" s="80"/>
      <c r="FZN5" s="80"/>
      <c r="FZO5" s="80"/>
      <c r="FZP5" s="80"/>
      <c r="FZQ5" s="80"/>
      <c r="FZR5" s="80"/>
      <c r="FZS5" s="80"/>
      <c r="FZT5" s="80"/>
      <c r="FZU5" s="80"/>
      <c r="FZV5" s="80"/>
      <c r="FZW5" s="80"/>
      <c r="FZX5" s="80"/>
      <c r="FZY5" s="80"/>
      <c r="FZZ5" s="80"/>
      <c r="GAA5" s="80"/>
      <c r="GAB5" s="80"/>
      <c r="GAC5" s="80"/>
      <c r="GAD5" s="80"/>
      <c r="GAE5" s="80"/>
      <c r="GAF5" s="80"/>
      <c r="GAG5" s="80"/>
      <c r="GAH5" s="80"/>
      <c r="GAI5" s="80"/>
      <c r="GAJ5" s="80"/>
      <c r="GAK5" s="80"/>
      <c r="GAL5" s="80"/>
      <c r="GAM5" s="80"/>
      <c r="GAN5" s="80"/>
      <c r="GAO5" s="80"/>
      <c r="GAP5" s="80"/>
      <c r="GAQ5" s="80"/>
      <c r="GAR5" s="80"/>
      <c r="GAS5" s="80"/>
      <c r="GAT5" s="80"/>
      <c r="GAU5" s="80"/>
      <c r="GAV5" s="80"/>
      <c r="GAW5" s="80"/>
      <c r="GAX5" s="80"/>
      <c r="GAY5" s="80"/>
      <c r="GAZ5" s="80"/>
      <c r="GBA5" s="80"/>
      <c r="GBB5" s="80"/>
      <c r="GBC5" s="80"/>
      <c r="GBD5" s="80"/>
      <c r="GBE5" s="80"/>
      <c r="GBF5" s="80"/>
      <c r="GBG5" s="80"/>
      <c r="GBH5" s="80"/>
      <c r="GBI5" s="80"/>
      <c r="GBJ5" s="80"/>
      <c r="GBK5" s="80"/>
      <c r="GBL5" s="80"/>
      <c r="GBM5" s="80"/>
      <c r="GBN5" s="80"/>
      <c r="GBO5" s="80"/>
      <c r="GBP5" s="80"/>
      <c r="GBQ5" s="80"/>
      <c r="GBR5" s="80"/>
      <c r="GBS5" s="80"/>
      <c r="GBT5" s="80"/>
      <c r="GBU5" s="80"/>
      <c r="GBV5" s="80"/>
      <c r="GBW5" s="80"/>
      <c r="GBX5" s="80"/>
      <c r="GBY5" s="80"/>
      <c r="GBZ5" s="80"/>
      <c r="GCA5" s="80"/>
      <c r="GCB5" s="80"/>
      <c r="GCC5" s="80"/>
      <c r="GCD5" s="80"/>
      <c r="GCE5" s="80"/>
      <c r="GCF5" s="80"/>
      <c r="GCG5" s="80"/>
      <c r="GCH5" s="80"/>
      <c r="GCI5" s="80"/>
      <c r="GCJ5" s="80"/>
      <c r="GCK5" s="80"/>
      <c r="GCL5" s="80"/>
      <c r="GCM5" s="80"/>
      <c r="GCN5" s="80"/>
      <c r="GCO5" s="80"/>
      <c r="GCP5" s="80"/>
      <c r="GCQ5" s="80"/>
      <c r="GCR5" s="80"/>
      <c r="GCS5" s="80"/>
      <c r="GCT5" s="80"/>
      <c r="GCU5" s="80"/>
      <c r="GCV5" s="80"/>
      <c r="GCW5" s="80"/>
      <c r="GCX5" s="80"/>
      <c r="GCY5" s="80"/>
      <c r="GCZ5" s="80"/>
      <c r="GDA5" s="80"/>
      <c r="GDB5" s="80"/>
      <c r="GDC5" s="80"/>
      <c r="GDD5" s="80"/>
      <c r="GDE5" s="80"/>
      <c r="GDF5" s="80"/>
      <c r="GDG5" s="80"/>
      <c r="GDH5" s="80"/>
      <c r="GDI5" s="80"/>
      <c r="GDJ5" s="80"/>
      <c r="GDK5" s="80"/>
      <c r="GDL5" s="80"/>
      <c r="GDM5" s="80"/>
      <c r="GDN5" s="80"/>
      <c r="GDO5" s="80"/>
      <c r="GDP5" s="80"/>
      <c r="GDQ5" s="80"/>
      <c r="GDR5" s="80"/>
      <c r="GDS5" s="80"/>
      <c r="GDT5" s="80"/>
      <c r="GDU5" s="80"/>
      <c r="GDV5" s="80"/>
      <c r="GDW5" s="80"/>
      <c r="GDX5" s="80"/>
      <c r="GDY5" s="80"/>
      <c r="GDZ5" s="80"/>
      <c r="GEA5" s="80"/>
      <c r="GEB5" s="80"/>
      <c r="GEC5" s="80"/>
      <c r="GED5" s="80"/>
      <c r="GEE5" s="80"/>
      <c r="GEF5" s="80"/>
      <c r="GEG5" s="80"/>
      <c r="GEH5" s="80"/>
      <c r="GEI5" s="80"/>
      <c r="GEJ5" s="80"/>
      <c r="GEK5" s="80"/>
      <c r="GEL5" s="80"/>
      <c r="GEM5" s="80"/>
      <c r="GEN5" s="80"/>
      <c r="GEO5" s="80"/>
      <c r="GEP5" s="80"/>
      <c r="GEQ5" s="80"/>
      <c r="GER5" s="80"/>
      <c r="GES5" s="80"/>
      <c r="GET5" s="80"/>
      <c r="GEU5" s="80"/>
      <c r="GEV5" s="80"/>
      <c r="GEW5" s="80"/>
      <c r="GEX5" s="80"/>
      <c r="GEY5" s="80"/>
      <c r="GEZ5" s="80"/>
      <c r="GFA5" s="80"/>
      <c r="GFB5" s="80"/>
      <c r="GFC5" s="80"/>
      <c r="GFD5" s="80"/>
      <c r="GFE5" s="80"/>
      <c r="GFF5" s="80"/>
      <c r="GFG5" s="80"/>
      <c r="GFH5" s="80"/>
      <c r="GFI5" s="80"/>
      <c r="GFJ5" s="80"/>
      <c r="GFK5" s="80"/>
      <c r="GFL5" s="80"/>
      <c r="GFM5" s="80"/>
      <c r="GFN5" s="80"/>
      <c r="GFO5" s="80"/>
      <c r="GFP5" s="80"/>
      <c r="GFQ5" s="80"/>
      <c r="GFR5" s="80"/>
      <c r="GFS5" s="80"/>
      <c r="GFT5" s="80"/>
      <c r="GFU5" s="80"/>
      <c r="GFV5" s="80"/>
      <c r="GFW5" s="80"/>
      <c r="GFX5" s="80"/>
      <c r="GFY5" s="80"/>
      <c r="GFZ5" s="80"/>
      <c r="GGA5" s="80"/>
      <c r="GGB5" s="80"/>
      <c r="GGC5" s="80"/>
      <c r="GGD5" s="80"/>
      <c r="GGE5" s="80"/>
      <c r="GGF5" s="80"/>
      <c r="GGG5" s="80"/>
      <c r="GGH5" s="80"/>
      <c r="GGI5" s="80"/>
      <c r="GGJ5" s="80"/>
      <c r="GGK5" s="80"/>
      <c r="GGL5" s="80"/>
      <c r="GGM5" s="80"/>
      <c r="GGN5" s="80"/>
      <c r="GGO5" s="80"/>
      <c r="GGP5" s="80"/>
      <c r="GGQ5" s="80"/>
      <c r="GGR5" s="80"/>
      <c r="GGS5" s="80"/>
      <c r="GGT5" s="80"/>
      <c r="GGU5" s="80"/>
      <c r="GGV5" s="80"/>
      <c r="GGW5" s="80"/>
      <c r="GGX5" s="80"/>
      <c r="GGY5" s="80"/>
      <c r="GGZ5" s="80"/>
      <c r="GHA5" s="80"/>
      <c r="GHB5" s="80"/>
      <c r="GHC5" s="80"/>
      <c r="GHD5" s="80"/>
      <c r="GHE5" s="80"/>
      <c r="GHF5" s="80"/>
      <c r="GHG5" s="80"/>
      <c r="GHH5" s="80"/>
      <c r="GHI5" s="80"/>
      <c r="GHJ5" s="80"/>
      <c r="GHK5" s="80"/>
      <c r="GHL5" s="80"/>
      <c r="GHM5" s="80"/>
      <c r="GHN5" s="80"/>
      <c r="GHO5" s="80"/>
      <c r="GHP5" s="80"/>
      <c r="GHQ5" s="80"/>
      <c r="GHR5" s="80"/>
      <c r="GHS5" s="80"/>
      <c r="GHT5" s="80"/>
      <c r="GHU5" s="80"/>
      <c r="GHV5" s="80"/>
      <c r="GHW5" s="80"/>
      <c r="GHX5" s="80"/>
      <c r="GHY5" s="80"/>
      <c r="GHZ5" s="80"/>
      <c r="GIA5" s="80"/>
      <c r="GIB5" s="80"/>
      <c r="GIC5" s="80"/>
      <c r="GID5" s="80"/>
      <c r="GIE5" s="80"/>
      <c r="GIF5" s="80"/>
      <c r="GIG5" s="80"/>
      <c r="GIH5" s="80"/>
      <c r="GII5" s="80"/>
      <c r="GIJ5" s="80"/>
      <c r="GIK5" s="80"/>
      <c r="GIL5" s="80"/>
      <c r="GIM5" s="80"/>
      <c r="GIN5" s="80"/>
      <c r="GIO5" s="80"/>
      <c r="GIP5" s="80"/>
      <c r="GIQ5" s="80"/>
      <c r="GIR5" s="80"/>
      <c r="GIS5" s="80"/>
      <c r="GIT5" s="80"/>
      <c r="GIU5" s="80"/>
      <c r="GIV5" s="80"/>
      <c r="GIW5" s="80"/>
      <c r="GIX5" s="80"/>
      <c r="GIY5" s="80"/>
      <c r="GIZ5" s="80"/>
      <c r="GJA5" s="80"/>
      <c r="GJB5" s="80"/>
      <c r="GJC5" s="80"/>
      <c r="GJD5" s="80"/>
      <c r="GJE5" s="80"/>
      <c r="GJF5" s="80"/>
      <c r="GJG5" s="80"/>
      <c r="GJH5" s="80"/>
      <c r="GJI5" s="80"/>
      <c r="GJJ5" s="80"/>
      <c r="GJK5" s="80"/>
      <c r="GJL5" s="80"/>
      <c r="GJM5" s="80"/>
      <c r="GJN5" s="80"/>
      <c r="GJO5" s="80"/>
      <c r="GJP5" s="80"/>
      <c r="GJQ5" s="80"/>
      <c r="GJR5" s="80"/>
      <c r="GJS5" s="80"/>
      <c r="GJT5" s="80"/>
      <c r="GJU5" s="80"/>
      <c r="GJV5" s="80"/>
      <c r="GJW5" s="80"/>
      <c r="GJX5" s="80"/>
      <c r="GJY5" s="80"/>
      <c r="GJZ5" s="80"/>
      <c r="GKA5" s="80"/>
      <c r="GKB5" s="80"/>
      <c r="GKC5" s="80"/>
      <c r="GKD5" s="80"/>
      <c r="GKE5" s="80"/>
      <c r="GKF5" s="80"/>
      <c r="GKG5" s="80"/>
      <c r="GKH5" s="80"/>
      <c r="GKI5" s="80"/>
      <c r="GKJ5" s="80"/>
      <c r="GKK5" s="80"/>
      <c r="GKL5" s="80"/>
      <c r="GKM5" s="80"/>
      <c r="GKN5" s="80"/>
      <c r="GKO5" s="80"/>
      <c r="GKP5" s="80"/>
      <c r="GKQ5" s="80"/>
      <c r="GKR5" s="80"/>
      <c r="GKS5" s="80"/>
      <c r="GKT5" s="80"/>
      <c r="GKU5" s="80"/>
      <c r="GKV5" s="80"/>
      <c r="GKW5" s="80"/>
      <c r="GKX5" s="80"/>
      <c r="GKY5" s="80"/>
      <c r="GKZ5" s="80"/>
      <c r="GLA5" s="80"/>
      <c r="GLB5" s="80"/>
      <c r="GLC5" s="80"/>
      <c r="GLD5" s="80"/>
      <c r="GLE5" s="80"/>
      <c r="GLF5" s="80"/>
      <c r="GLG5" s="80"/>
      <c r="GLH5" s="80"/>
      <c r="GLI5" s="80"/>
      <c r="GLJ5" s="80"/>
      <c r="GLK5" s="80"/>
      <c r="GLL5" s="80"/>
      <c r="GLM5" s="80"/>
      <c r="GLN5" s="80"/>
      <c r="GLO5" s="80"/>
      <c r="GLP5" s="80"/>
      <c r="GLQ5" s="80"/>
      <c r="GLR5" s="80"/>
      <c r="GLS5" s="80"/>
      <c r="GLT5" s="80"/>
      <c r="GLU5" s="80"/>
      <c r="GLV5" s="80"/>
      <c r="GLW5" s="80"/>
      <c r="GLX5" s="80"/>
      <c r="GLY5" s="80"/>
      <c r="GLZ5" s="80"/>
      <c r="GMA5" s="80"/>
      <c r="GMB5" s="80"/>
      <c r="GMC5" s="80"/>
      <c r="GMD5" s="80"/>
      <c r="GME5" s="80"/>
      <c r="GMF5" s="80"/>
      <c r="GMG5" s="80"/>
      <c r="GMH5" s="80"/>
      <c r="GMI5" s="80"/>
      <c r="GMJ5" s="80"/>
      <c r="GMK5" s="80"/>
      <c r="GML5" s="80"/>
      <c r="GMM5" s="80"/>
      <c r="GMN5" s="80"/>
      <c r="GMO5" s="80"/>
      <c r="GMP5" s="80"/>
      <c r="GMQ5" s="80"/>
      <c r="GMR5" s="80"/>
      <c r="GMS5" s="80"/>
      <c r="GMT5" s="80"/>
      <c r="GMU5" s="80"/>
      <c r="GMV5" s="80"/>
      <c r="GMW5" s="80"/>
      <c r="GMX5" s="80"/>
      <c r="GMY5" s="80"/>
      <c r="GMZ5" s="80"/>
      <c r="GNA5" s="80"/>
      <c r="GNB5" s="80"/>
      <c r="GNC5" s="80"/>
      <c r="GND5" s="80"/>
      <c r="GNE5" s="80"/>
      <c r="GNF5" s="80"/>
      <c r="GNG5" s="80"/>
      <c r="GNH5" s="80"/>
      <c r="GNI5" s="80"/>
      <c r="GNJ5" s="80"/>
      <c r="GNK5" s="80"/>
      <c r="GNL5" s="80"/>
      <c r="GNM5" s="80"/>
      <c r="GNN5" s="80"/>
      <c r="GNO5" s="80"/>
      <c r="GNP5" s="80"/>
      <c r="GNQ5" s="80"/>
      <c r="GNR5" s="80"/>
      <c r="GNS5" s="80"/>
      <c r="GNT5" s="80"/>
      <c r="GNU5" s="80"/>
      <c r="GNV5" s="80"/>
      <c r="GNW5" s="80"/>
      <c r="GNX5" s="80"/>
      <c r="GNY5" s="80"/>
      <c r="GNZ5" s="80"/>
      <c r="GOA5" s="80"/>
      <c r="GOB5" s="80"/>
      <c r="GOC5" s="80"/>
      <c r="GOD5" s="80"/>
      <c r="GOE5" s="80"/>
      <c r="GOF5" s="80"/>
      <c r="GOG5" s="80"/>
      <c r="GOH5" s="80"/>
      <c r="GOI5" s="80"/>
      <c r="GOJ5" s="80"/>
      <c r="GOK5" s="80"/>
      <c r="GOL5" s="80"/>
      <c r="GOM5" s="80"/>
      <c r="GON5" s="80"/>
      <c r="GOO5" s="80"/>
      <c r="GOP5" s="80"/>
      <c r="GOQ5" s="80"/>
      <c r="GOR5" s="80"/>
      <c r="GOS5" s="80"/>
      <c r="GOT5" s="80"/>
      <c r="GOU5" s="80"/>
      <c r="GOV5" s="80"/>
      <c r="GOW5" s="80"/>
      <c r="GOX5" s="80"/>
      <c r="GOY5" s="80"/>
      <c r="GOZ5" s="80"/>
      <c r="GPA5" s="80"/>
      <c r="GPB5" s="80"/>
      <c r="GPC5" s="80"/>
      <c r="GPD5" s="80"/>
      <c r="GPE5" s="80"/>
      <c r="GPF5" s="80"/>
      <c r="GPG5" s="80"/>
      <c r="GPH5" s="80"/>
      <c r="GPI5" s="80"/>
      <c r="GPJ5" s="80"/>
      <c r="GPK5" s="80"/>
      <c r="GPL5" s="80"/>
      <c r="GPM5" s="80"/>
      <c r="GPN5" s="80"/>
      <c r="GPO5" s="80"/>
      <c r="GPP5" s="80"/>
      <c r="GPQ5" s="80"/>
      <c r="GPR5" s="80"/>
      <c r="GPS5" s="80"/>
      <c r="GPT5" s="80"/>
      <c r="GPU5" s="80"/>
      <c r="GPV5" s="80"/>
      <c r="GPW5" s="80"/>
      <c r="GPX5" s="80"/>
      <c r="GPY5" s="80"/>
      <c r="GPZ5" s="80"/>
      <c r="GQA5" s="80"/>
      <c r="GQB5" s="80"/>
      <c r="GQC5" s="80"/>
      <c r="GQD5" s="80"/>
      <c r="GQE5" s="80"/>
      <c r="GQF5" s="80"/>
      <c r="GQG5" s="80"/>
      <c r="GQH5" s="80"/>
      <c r="GQI5" s="80"/>
      <c r="GQJ5" s="80"/>
      <c r="GQK5" s="80"/>
      <c r="GQL5" s="80"/>
      <c r="GQM5" s="80"/>
      <c r="GQN5" s="80"/>
      <c r="GQO5" s="80"/>
      <c r="GQP5" s="80"/>
      <c r="GQQ5" s="80"/>
      <c r="GQR5" s="80"/>
      <c r="GQS5" s="80"/>
      <c r="GQT5" s="80"/>
      <c r="GQU5" s="80"/>
      <c r="GQV5" s="80"/>
      <c r="GQW5" s="80"/>
      <c r="GQX5" s="80"/>
      <c r="GQY5" s="80"/>
      <c r="GQZ5" s="80"/>
      <c r="GRA5" s="80"/>
      <c r="GRB5" s="80"/>
      <c r="GRC5" s="80"/>
      <c r="GRD5" s="80"/>
      <c r="GRE5" s="80"/>
      <c r="GRF5" s="80"/>
      <c r="GRG5" s="80"/>
      <c r="GRH5" s="80"/>
      <c r="GRI5" s="80"/>
      <c r="GRJ5" s="80"/>
      <c r="GRK5" s="80"/>
      <c r="GRL5" s="80"/>
      <c r="GRM5" s="80"/>
      <c r="GRN5" s="80"/>
      <c r="GRO5" s="80"/>
      <c r="GRP5" s="80"/>
      <c r="GRQ5" s="80"/>
      <c r="GRR5" s="80"/>
      <c r="GRS5" s="80"/>
      <c r="GRT5" s="80"/>
      <c r="GRU5" s="80"/>
      <c r="GRV5" s="80"/>
      <c r="GRW5" s="80"/>
      <c r="GRX5" s="80"/>
      <c r="GRY5" s="80"/>
      <c r="GRZ5" s="80"/>
      <c r="GSA5" s="80"/>
      <c r="GSB5" s="80"/>
      <c r="GSC5" s="80"/>
      <c r="GSD5" s="80"/>
      <c r="GSE5" s="80"/>
      <c r="GSF5" s="80"/>
      <c r="GSG5" s="80"/>
      <c r="GSH5" s="80"/>
      <c r="GSI5" s="80"/>
      <c r="GSJ5" s="80"/>
      <c r="GSK5" s="80"/>
      <c r="GSL5" s="80"/>
      <c r="GSM5" s="80"/>
      <c r="GSN5" s="80"/>
      <c r="GSO5" s="80"/>
      <c r="GSP5" s="80"/>
      <c r="GSQ5" s="80"/>
      <c r="GSR5" s="80"/>
      <c r="GSS5" s="80"/>
      <c r="GST5" s="80"/>
      <c r="GSU5" s="80"/>
      <c r="GSV5" s="80"/>
      <c r="GSW5" s="80"/>
      <c r="GSX5" s="80"/>
      <c r="GSY5" s="80"/>
      <c r="GSZ5" s="80"/>
      <c r="GTA5" s="80"/>
      <c r="GTB5" s="80"/>
      <c r="GTC5" s="80"/>
      <c r="GTD5" s="80"/>
      <c r="GTE5" s="80"/>
      <c r="GTF5" s="80"/>
      <c r="GTG5" s="80"/>
      <c r="GTH5" s="80"/>
      <c r="GTI5" s="80"/>
      <c r="GTJ5" s="80"/>
      <c r="GTK5" s="80"/>
      <c r="GTL5" s="80"/>
      <c r="GTM5" s="80"/>
      <c r="GTN5" s="80"/>
      <c r="GTO5" s="80"/>
      <c r="GTP5" s="80"/>
      <c r="GTQ5" s="80"/>
      <c r="GTR5" s="80"/>
      <c r="GTS5" s="80"/>
      <c r="GTT5" s="80"/>
      <c r="GTU5" s="80"/>
      <c r="GTV5" s="80"/>
      <c r="GTW5" s="80"/>
      <c r="GTX5" s="80"/>
      <c r="GTY5" s="80"/>
      <c r="GTZ5" s="80"/>
      <c r="GUA5" s="80"/>
      <c r="GUB5" s="80"/>
      <c r="GUC5" s="80"/>
      <c r="GUD5" s="80"/>
      <c r="GUE5" s="80"/>
      <c r="GUF5" s="80"/>
      <c r="GUG5" s="80"/>
      <c r="GUH5" s="80"/>
      <c r="GUI5" s="80"/>
      <c r="GUJ5" s="80"/>
      <c r="GUK5" s="80"/>
      <c r="GUL5" s="80"/>
      <c r="GUM5" s="80"/>
      <c r="GUN5" s="80"/>
      <c r="GUO5" s="80"/>
      <c r="GUP5" s="80"/>
      <c r="GUQ5" s="80"/>
      <c r="GUR5" s="80"/>
      <c r="GUS5" s="80"/>
      <c r="GUT5" s="80"/>
      <c r="GUU5" s="80"/>
      <c r="GUV5" s="80"/>
      <c r="GUW5" s="80"/>
      <c r="GUX5" s="80"/>
      <c r="GUY5" s="80"/>
      <c r="GUZ5" s="80"/>
      <c r="GVA5" s="80"/>
      <c r="GVB5" s="80"/>
      <c r="GVC5" s="80"/>
      <c r="GVD5" s="80"/>
      <c r="GVE5" s="80"/>
      <c r="GVF5" s="80"/>
      <c r="GVG5" s="80"/>
      <c r="GVH5" s="80"/>
      <c r="GVI5" s="80"/>
      <c r="GVJ5" s="80"/>
      <c r="GVK5" s="80"/>
      <c r="GVL5" s="80"/>
      <c r="GVM5" s="80"/>
      <c r="GVN5" s="80"/>
      <c r="GVO5" s="80"/>
      <c r="GVP5" s="80"/>
      <c r="GVQ5" s="80"/>
      <c r="GVR5" s="80"/>
      <c r="GVS5" s="80"/>
      <c r="GVT5" s="80"/>
      <c r="GVU5" s="80"/>
      <c r="GVV5" s="80"/>
      <c r="GVW5" s="80"/>
      <c r="GVX5" s="80"/>
      <c r="GVY5" s="80"/>
      <c r="GVZ5" s="80"/>
      <c r="GWA5" s="80"/>
      <c r="GWB5" s="80"/>
      <c r="GWC5" s="80"/>
      <c r="GWD5" s="80"/>
      <c r="GWE5" s="80"/>
      <c r="GWF5" s="80"/>
      <c r="GWG5" s="80"/>
      <c r="GWH5" s="80"/>
      <c r="GWI5" s="80"/>
      <c r="GWJ5" s="80"/>
      <c r="GWK5" s="80"/>
      <c r="GWL5" s="80"/>
      <c r="GWM5" s="80"/>
      <c r="GWN5" s="80"/>
      <c r="GWO5" s="80"/>
      <c r="GWP5" s="80"/>
      <c r="GWQ5" s="80"/>
      <c r="GWR5" s="80"/>
      <c r="GWS5" s="80"/>
      <c r="GWT5" s="80"/>
      <c r="GWU5" s="80"/>
      <c r="GWV5" s="80"/>
      <c r="GWW5" s="80"/>
      <c r="GWX5" s="80"/>
      <c r="GWY5" s="80"/>
      <c r="GWZ5" s="80"/>
      <c r="GXA5" s="80"/>
      <c r="GXB5" s="80"/>
      <c r="GXC5" s="80"/>
      <c r="GXD5" s="80"/>
      <c r="GXE5" s="80"/>
      <c r="GXF5" s="80"/>
      <c r="GXG5" s="80"/>
      <c r="GXH5" s="80"/>
      <c r="GXI5" s="80"/>
      <c r="GXJ5" s="80"/>
      <c r="GXK5" s="80"/>
      <c r="GXL5" s="80"/>
      <c r="GXM5" s="80"/>
      <c r="GXN5" s="80"/>
      <c r="GXO5" s="80"/>
      <c r="GXP5" s="80"/>
      <c r="GXQ5" s="80"/>
      <c r="GXR5" s="80"/>
      <c r="GXS5" s="80"/>
      <c r="GXT5" s="80"/>
      <c r="GXU5" s="80"/>
      <c r="GXV5" s="80"/>
      <c r="GXW5" s="80"/>
      <c r="GXX5" s="80"/>
      <c r="GXY5" s="80"/>
      <c r="GXZ5" s="80"/>
      <c r="GYA5" s="80"/>
      <c r="GYB5" s="80"/>
      <c r="GYC5" s="80"/>
      <c r="GYD5" s="80"/>
      <c r="GYE5" s="80"/>
      <c r="GYF5" s="80"/>
      <c r="GYG5" s="80"/>
      <c r="GYH5" s="80"/>
      <c r="GYI5" s="80"/>
      <c r="GYJ5" s="80"/>
      <c r="GYK5" s="80"/>
      <c r="GYL5" s="80"/>
      <c r="GYM5" s="80"/>
      <c r="GYN5" s="80"/>
      <c r="GYO5" s="80"/>
      <c r="GYP5" s="80"/>
      <c r="GYQ5" s="80"/>
      <c r="GYR5" s="80"/>
      <c r="GYS5" s="80"/>
      <c r="GYT5" s="80"/>
      <c r="GYU5" s="80"/>
      <c r="GYV5" s="80"/>
      <c r="GYW5" s="80"/>
      <c r="GYX5" s="80"/>
      <c r="GYY5" s="80"/>
      <c r="GYZ5" s="80"/>
      <c r="GZA5" s="80"/>
      <c r="GZB5" s="80"/>
      <c r="GZC5" s="80"/>
      <c r="GZD5" s="80"/>
      <c r="GZE5" s="80"/>
      <c r="GZF5" s="80"/>
      <c r="GZG5" s="80"/>
      <c r="GZH5" s="80"/>
      <c r="GZI5" s="80"/>
      <c r="GZJ5" s="80"/>
      <c r="GZK5" s="80"/>
      <c r="GZL5" s="80"/>
      <c r="GZM5" s="80"/>
      <c r="GZN5" s="80"/>
      <c r="GZO5" s="80"/>
      <c r="GZP5" s="80"/>
      <c r="GZQ5" s="80"/>
      <c r="GZR5" s="80"/>
      <c r="GZS5" s="80"/>
      <c r="GZT5" s="80"/>
      <c r="GZU5" s="80"/>
      <c r="GZV5" s="80"/>
      <c r="GZW5" s="80"/>
      <c r="GZX5" s="80"/>
      <c r="GZY5" s="80"/>
      <c r="GZZ5" s="80"/>
      <c r="HAA5" s="80"/>
      <c r="HAB5" s="80"/>
      <c r="HAC5" s="80"/>
      <c r="HAD5" s="80"/>
      <c r="HAE5" s="80"/>
      <c r="HAF5" s="80"/>
      <c r="HAG5" s="80"/>
      <c r="HAH5" s="80"/>
      <c r="HAI5" s="80"/>
      <c r="HAJ5" s="80"/>
      <c r="HAK5" s="80"/>
      <c r="HAL5" s="80"/>
      <c r="HAM5" s="80"/>
      <c r="HAN5" s="80"/>
      <c r="HAO5" s="80"/>
      <c r="HAP5" s="80"/>
      <c r="HAQ5" s="80"/>
      <c r="HAR5" s="80"/>
      <c r="HAS5" s="80"/>
      <c r="HAT5" s="80"/>
      <c r="HAU5" s="80"/>
      <c r="HAV5" s="80"/>
      <c r="HAW5" s="80"/>
      <c r="HAX5" s="80"/>
      <c r="HAY5" s="80"/>
      <c r="HAZ5" s="80"/>
      <c r="HBA5" s="80"/>
      <c r="HBB5" s="80"/>
      <c r="HBC5" s="80"/>
      <c r="HBD5" s="80"/>
      <c r="HBE5" s="80"/>
      <c r="HBF5" s="80"/>
      <c r="HBG5" s="80"/>
      <c r="HBH5" s="80"/>
      <c r="HBI5" s="80"/>
      <c r="HBJ5" s="80"/>
      <c r="HBK5" s="80"/>
      <c r="HBL5" s="80"/>
      <c r="HBM5" s="80"/>
      <c r="HBN5" s="80"/>
      <c r="HBO5" s="80"/>
      <c r="HBP5" s="80"/>
      <c r="HBQ5" s="80"/>
      <c r="HBR5" s="80"/>
      <c r="HBS5" s="80"/>
      <c r="HBT5" s="80"/>
      <c r="HBU5" s="80"/>
      <c r="HBV5" s="80"/>
      <c r="HBW5" s="80"/>
      <c r="HBX5" s="80"/>
      <c r="HBY5" s="80"/>
      <c r="HBZ5" s="80"/>
      <c r="HCA5" s="80"/>
      <c r="HCB5" s="80"/>
      <c r="HCC5" s="80"/>
      <c r="HCD5" s="80"/>
      <c r="HCE5" s="80"/>
      <c r="HCF5" s="80"/>
      <c r="HCG5" s="80"/>
      <c r="HCH5" s="80"/>
      <c r="HCI5" s="80"/>
      <c r="HCJ5" s="80"/>
      <c r="HCK5" s="80"/>
      <c r="HCL5" s="80"/>
      <c r="HCM5" s="80"/>
      <c r="HCN5" s="80"/>
      <c r="HCO5" s="80"/>
      <c r="HCP5" s="80"/>
      <c r="HCQ5" s="80"/>
      <c r="HCR5" s="80"/>
      <c r="HCS5" s="80"/>
      <c r="HCT5" s="80"/>
      <c r="HCU5" s="80"/>
      <c r="HCV5" s="80"/>
      <c r="HCW5" s="80"/>
      <c r="HCX5" s="80"/>
      <c r="HCY5" s="80"/>
      <c r="HCZ5" s="80"/>
      <c r="HDA5" s="80"/>
      <c r="HDB5" s="80"/>
      <c r="HDC5" s="80"/>
      <c r="HDD5" s="80"/>
      <c r="HDE5" s="80"/>
      <c r="HDF5" s="80"/>
      <c r="HDG5" s="80"/>
      <c r="HDH5" s="80"/>
      <c r="HDI5" s="80"/>
      <c r="HDJ5" s="80"/>
      <c r="HDK5" s="80"/>
      <c r="HDL5" s="80"/>
      <c r="HDM5" s="80"/>
      <c r="HDN5" s="80"/>
      <c r="HDO5" s="80"/>
      <c r="HDP5" s="80"/>
      <c r="HDQ5" s="80"/>
      <c r="HDR5" s="80"/>
      <c r="HDS5" s="80"/>
      <c r="HDT5" s="80"/>
      <c r="HDU5" s="80"/>
      <c r="HDV5" s="80"/>
      <c r="HDW5" s="80"/>
      <c r="HDX5" s="80"/>
      <c r="HDY5" s="80"/>
      <c r="HDZ5" s="80"/>
      <c r="HEA5" s="80"/>
      <c r="HEB5" s="80"/>
      <c r="HEC5" s="80"/>
      <c r="HED5" s="80"/>
      <c r="HEE5" s="80"/>
      <c r="HEF5" s="80"/>
      <c r="HEG5" s="80"/>
      <c r="HEH5" s="80"/>
      <c r="HEI5" s="80"/>
      <c r="HEJ5" s="80"/>
      <c r="HEK5" s="80"/>
      <c r="HEL5" s="80"/>
      <c r="HEM5" s="80"/>
      <c r="HEN5" s="80"/>
      <c r="HEO5" s="80"/>
      <c r="HEP5" s="80"/>
      <c r="HEQ5" s="80"/>
      <c r="HER5" s="80"/>
      <c r="HES5" s="80"/>
      <c r="HET5" s="80"/>
      <c r="HEU5" s="80"/>
      <c r="HEV5" s="80"/>
      <c r="HEW5" s="80"/>
      <c r="HEX5" s="80"/>
      <c r="HEY5" s="80"/>
      <c r="HEZ5" s="80"/>
      <c r="HFA5" s="80"/>
      <c r="HFB5" s="80"/>
      <c r="HFC5" s="80"/>
      <c r="HFD5" s="80"/>
      <c r="HFE5" s="80"/>
      <c r="HFF5" s="80"/>
      <c r="HFG5" s="80"/>
      <c r="HFH5" s="80"/>
      <c r="HFI5" s="80"/>
      <c r="HFJ5" s="80"/>
      <c r="HFK5" s="80"/>
      <c r="HFL5" s="80"/>
      <c r="HFM5" s="80"/>
      <c r="HFN5" s="80"/>
      <c r="HFO5" s="80"/>
      <c r="HFP5" s="80"/>
      <c r="HFQ5" s="80"/>
      <c r="HFR5" s="80"/>
      <c r="HFS5" s="80"/>
      <c r="HFT5" s="80"/>
      <c r="HFU5" s="80"/>
      <c r="HFV5" s="80"/>
      <c r="HFW5" s="80"/>
      <c r="HFX5" s="80"/>
      <c r="HFY5" s="80"/>
      <c r="HFZ5" s="80"/>
      <c r="HGA5" s="80"/>
      <c r="HGB5" s="80"/>
      <c r="HGC5" s="80"/>
      <c r="HGD5" s="80"/>
      <c r="HGE5" s="80"/>
      <c r="HGF5" s="80"/>
      <c r="HGG5" s="80"/>
      <c r="HGH5" s="80"/>
      <c r="HGI5" s="80"/>
      <c r="HGJ5" s="80"/>
      <c r="HGK5" s="80"/>
      <c r="HGL5" s="80"/>
      <c r="HGM5" s="80"/>
      <c r="HGN5" s="80"/>
      <c r="HGO5" s="80"/>
      <c r="HGP5" s="80"/>
      <c r="HGQ5" s="80"/>
      <c r="HGR5" s="80"/>
      <c r="HGS5" s="80"/>
      <c r="HGT5" s="80"/>
      <c r="HGU5" s="80"/>
      <c r="HGV5" s="80"/>
      <c r="HGW5" s="80"/>
      <c r="HGX5" s="80"/>
      <c r="HGY5" s="80"/>
      <c r="HGZ5" s="80"/>
      <c r="HHA5" s="80"/>
      <c r="HHB5" s="80"/>
      <c r="HHC5" s="80"/>
      <c r="HHD5" s="80"/>
      <c r="HHE5" s="80"/>
      <c r="HHF5" s="80"/>
      <c r="HHG5" s="80"/>
      <c r="HHH5" s="80"/>
      <c r="HHI5" s="80"/>
      <c r="HHJ5" s="80"/>
      <c r="HHK5" s="80"/>
      <c r="HHL5" s="80"/>
      <c r="HHM5" s="80"/>
      <c r="HHN5" s="80"/>
      <c r="HHO5" s="80"/>
      <c r="HHP5" s="80"/>
      <c r="HHQ5" s="80"/>
      <c r="HHR5" s="80"/>
      <c r="HHS5" s="80"/>
      <c r="HHT5" s="80"/>
      <c r="HHU5" s="80"/>
      <c r="HHV5" s="80"/>
      <c r="HHW5" s="80"/>
      <c r="HHX5" s="80"/>
      <c r="HHY5" s="80"/>
      <c r="HHZ5" s="80"/>
      <c r="HIA5" s="80"/>
      <c r="HIB5" s="80"/>
      <c r="HIC5" s="80"/>
      <c r="HID5" s="80"/>
      <c r="HIE5" s="80"/>
      <c r="HIF5" s="80"/>
      <c r="HIG5" s="80"/>
      <c r="HIH5" s="80"/>
      <c r="HII5" s="80"/>
      <c r="HIJ5" s="80"/>
      <c r="HIK5" s="80"/>
      <c r="HIL5" s="80"/>
      <c r="HIM5" s="80"/>
      <c r="HIN5" s="80"/>
      <c r="HIO5" s="80"/>
      <c r="HIP5" s="80"/>
      <c r="HIQ5" s="80"/>
      <c r="HIR5" s="80"/>
      <c r="HIS5" s="80"/>
      <c r="HIT5" s="80"/>
      <c r="HIU5" s="80"/>
      <c r="HIV5" s="80"/>
      <c r="HIW5" s="80"/>
      <c r="HIX5" s="80"/>
      <c r="HIY5" s="80"/>
      <c r="HIZ5" s="80"/>
      <c r="HJA5" s="80"/>
      <c r="HJB5" s="80"/>
      <c r="HJC5" s="80"/>
      <c r="HJD5" s="80"/>
      <c r="HJE5" s="80"/>
      <c r="HJF5" s="80"/>
      <c r="HJG5" s="80"/>
      <c r="HJH5" s="80"/>
      <c r="HJI5" s="80"/>
      <c r="HJJ5" s="80"/>
      <c r="HJK5" s="80"/>
      <c r="HJL5" s="80"/>
      <c r="HJM5" s="80"/>
      <c r="HJN5" s="80"/>
      <c r="HJO5" s="80"/>
      <c r="HJP5" s="80"/>
      <c r="HJQ5" s="80"/>
      <c r="HJR5" s="80"/>
      <c r="HJS5" s="80"/>
      <c r="HJT5" s="80"/>
      <c r="HJU5" s="80"/>
      <c r="HJV5" s="80"/>
      <c r="HJW5" s="80"/>
      <c r="HJX5" s="80"/>
      <c r="HJY5" s="80"/>
      <c r="HJZ5" s="80"/>
      <c r="HKA5" s="80"/>
      <c r="HKB5" s="80"/>
      <c r="HKC5" s="80"/>
      <c r="HKD5" s="80"/>
      <c r="HKE5" s="80"/>
      <c r="HKF5" s="80"/>
      <c r="HKG5" s="80"/>
      <c r="HKH5" s="80"/>
      <c r="HKI5" s="80"/>
      <c r="HKJ5" s="80"/>
      <c r="HKK5" s="80"/>
      <c r="HKL5" s="80"/>
      <c r="HKM5" s="80"/>
      <c r="HKN5" s="80"/>
      <c r="HKO5" s="80"/>
      <c r="HKP5" s="80"/>
      <c r="HKQ5" s="80"/>
      <c r="HKR5" s="80"/>
      <c r="HKS5" s="80"/>
      <c r="HKT5" s="80"/>
      <c r="HKU5" s="80"/>
      <c r="HKV5" s="80"/>
      <c r="HKW5" s="80"/>
      <c r="HKX5" s="80"/>
      <c r="HKY5" s="80"/>
      <c r="HKZ5" s="80"/>
      <c r="HLA5" s="80"/>
      <c r="HLB5" s="80"/>
      <c r="HLC5" s="80"/>
      <c r="HLD5" s="80"/>
      <c r="HLE5" s="80"/>
      <c r="HLF5" s="80"/>
      <c r="HLG5" s="80"/>
      <c r="HLH5" s="80"/>
      <c r="HLI5" s="80"/>
      <c r="HLJ5" s="80"/>
      <c r="HLK5" s="80"/>
      <c r="HLL5" s="80"/>
      <c r="HLM5" s="80"/>
      <c r="HLN5" s="80"/>
      <c r="HLO5" s="80"/>
      <c r="HLP5" s="80"/>
      <c r="HLQ5" s="80"/>
      <c r="HLR5" s="80"/>
      <c r="HLS5" s="80"/>
      <c r="HLT5" s="80"/>
      <c r="HLU5" s="80"/>
      <c r="HLV5" s="80"/>
      <c r="HLW5" s="80"/>
      <c r="HLX5" s="80"/>
      <c r="HLY5" s="80"/>
      <c r="HLZ5" s="80"/>
      <c r="HMA5" s="80"/>
      <c r="HMB5" s="80"/>
      <c r="HMC5" s="80"/>
      <c r="HMD5" s="80"/>
      <c r="HME5" s="80"/>
      <c r="HMF5" s="80"/>
      <c r="HMG5" s="80"/>
      <c r="HMH5" s="80"/>
      <c r="HMI5" s="80"/>
      <c r="HMJ5" s="80"/>
      <c r="HMK5" s="80"/>
      <c r="HML5" s="80"/>
      <c r="HMM5" s="80"/>
      <c r="HMN5" s="80"/>
      <c r="HMO5" s="80"/>
      <c r="HMP5" s="80"/>
      <c r="HMQ5" s="80"/>
      <c r="HMR5" s="80"/>
      <c r="HMS5" s="80"/>
      <c r="HMT5" s="80"/>
      <c r="HMU5" s="80"/>
      <c r="HMV5" s="80"/>
      <c r="HMW5" s="80"/>
      <c r="HMX5" s="80"/>
      <c r="HMY5" s="80"/>
      <c r="HMZ5" s="80"/>
      <c r="HNA5" s="80"/>
      <c r="HNB5" s="80"/>
      <c r="HNC5" s="80"/>
      <c r="HND5" s="80"/>
      <c r="HNE5" s="80"/>
      <c r="HNF5" s="80"/>
      <c r="HNG5" s="80"/>
      <c r="HNH5" s="80"/>
      <c r="HNI5" s="80"/>
      <c r="HNJ5" s="80"/>
      <c r="HNK5" s="80"/>
      <c r="HNL5" s="80"/>
      <c r="HNM5" s="80"/>
      <c r="HNN5" s="80"/>
      <c r="HNO5" s="80"/>
      <c r="HNP5" s="80"/>
      <c r="HNQ5" s="80"/>
      <c r="HNR5" s="80"/>
      <c r="HNS5" s="80"/>
      <c r="HNT5" s="80"/>
      <c r="HNU5" s="80"/>
      <c r="HNV5" s="80"/>
      <c r="HNW5" s="80"/>
      <c r="HNX5" s="80"/>
      <c r="HNY5" s="80"/>
      <c r="HNZ5" s="80"/>
      <c r="HOA5" s="80"/>
      <c r="HOB5" s="80"/>
      <c r="HOC5" s="80"/>
      <c r="HOD5" s="80"/>
      <c r="HOE5" s="80"/>
      <c r="HOF5" s="80"/>
      <c r="HOG5" s="80"/>
      <c r="HOH5" s="80"/>
      <c r="HOI5" s="80"/>
      <c r="HOJ5" s="80"/>
      <c r="HOK5" s="80"/>
      <c r="HOL5" s="80"/>
      <c r="HOM5" s="80"/>
      <c r="HON5" s="80"/>
      <c r="HOO5" s="80"/>
      <c r="HOP5" s="80"/>
      <c r="HOQ5" s="80"/>
      <c r="HOR5" s="80"/>
      <c r="HOS5" s="80"/>
      <c r="HOT5" s="80"/>
      <c r="HOU5" s="80"/>
      <c r="HOV5" s="80"/>
      <c r="HOW5" s="80"/>
      <c r="HOX5" s="80"/>
      <c r="HOY5" s="80"/>
      <c r="HOZ5" s="80"/>
      <c r="HPA5" s="80"/>
      <c r="HPB5" s="80"/>
      <c r="HPC5" s="80"/>
      <c r="HPD5" s="80"/>
      <c r="HPE5" s="80"/>
      <c r="HPF5" s="80"/>
      <c r="HPG5" s="80"/>
      <c r="HPH5" s="80"/>
      <c r="HPI5" s="80"/>
      <c r="HPJ5" s="80"/>
      <c r="HPK5" s="80"/>
      <c r="HPL5" s="80"/>
      <c r="HPM5" s="80"/>
      <c r="HPN5" s="80"/>
      <c r="HPO5" s="80"/>
      <c r="HPP5" s="80"/>
      <c r="HPQ5" s="80"/>
      <c r="HPR5" s="80"/>
      <c r="HPS5" s="80"/>
      <c r="HPT5" s="80"/>
      <c r="HPU5" s="80"/>
      <c r="HPV5" s="80"/>
      <c r="HPW5" s="80"/>
      <c r="HPX5" s="80"/>
      <c r="HPY5" s="80"/>
      <c r="HPZ5" s="80"/>
      <c r="HQA5" s="80"/>
      <c r="HQB5" s="80"/>
      <c r="HQC5" s="80"/>
      <c r="HQD5" s="80"/>
      <c r="HQE5" s="80"/>
      <c r="HQF5" s="80"/>
      <c r="HQG5" s="80"/>
      <c r="HQH5" s="80"/>
      <c r="HQI5" s="80"/>
      <c r="HQJ5" s="80"/>
      <c r="HQK5" s="80"/>
      <c r="HQL5" s="80"/>
      <c r="HQM5" s="80"/>
      <c r="HQN5" s="80"/>
      <c r="HQO5" s="80"/>
      <c r="HQP5" s="80"/>
      <c r="HQQ5" s="80"/>
      <c r="HQR5" s="80"/>
      <c r="HQS5" s="80"/>
      <c r="HQT5" s="80"/>
      <c r="HQU5" s="80"/>
      <c r="HQV5" s="80"/>
      <c r="HQW5" s="80"/>
      <c r="HQX5" s="80"/>
      <c r="HQY5" s="80"/>
      <c r="HQZ5" s="80"/>
      <c r="HRA5" s="80"/>
      <c r="HRB5" s="80"/>
      <c r="HRC5" s="80"/>
      <c r="HRD5" s="80"/>
      <c r="HRE5" s="80"/>
      <c r="HRF5" s="80"/>
      <c r="HRG5" s="80"/>
      <c r="HRH5" s="80"/>
      <c r="HRI5" s="80"/>
      <c r="HRJ5" s="80"/>
      <c r="HRK5" s="80"/>
      <c r="HRL5" s="80"/>
      <c r="HRM5" s="80"/>
      <c r="HRN5" s="80"/>
      <c r="HRO5" s="80"/>
      <c r="HRP5" s="80"/>
      <c r="HRQ5" s="80"/>
      <c r="HRR5" s="80"/>
      <c r="HRS5" s="80"/>
      <c r="HRT5" s="80"/>
      <c r="HRU5" s="80"/>
      <c r="HRV5" s="80"/>
      <c r="HRW5" s="80"/>
      <c r="HRX5" s="80"/>
      <c r="HRY5" s="80"/>
      <c r="HRZ5" s="80"/>
      <c r="HSA5" s="80"/>
      <c r="HSB5" s="80"/>
      <c r="HSC5" s="80"/>
      <c r="HSD5" s="80"/>
      <c r="HSE5" s="80"/>
      <c r="HSF5" s="80"/>
      <c r="HSG5" s="80"/>
      <c r="HSH5" s="80"/>
      <c r="HSI5" s="80"/>
      <c r="HSJ5" s="80"/>
      <c r="HSK5" s="80"/>
      <c r="HSL5" s="80"/>
      <c r="HSM5" s="80"/>
      <c r="HSN5" s="80"/>
      <c r="HSO5" s="80"/>
      <c r="HSP5" s="80"/>
      <c r="HSQ5" s="80"/>
      <c r="HSR5" s="80"/>
      <c r="HSS5" s="80"/>
      <c r="HST5" s="80"/>
      <c r="HSU5" s="80"/>
      <c r="HSV5" s="80"/>
      <c r="HSW5" s="80"/>
      <c r="HSX5" s="80"/>
      <c r="HSY5" s="80"/>
      <c r="HSZ5" s="80"/>
      <c r="HTA5" s="80"/>
      <c r="HTB5" s="80"/>
      <c r="HTC5" s="80"/>
      <c r="HTD5" s="80"/>
      <c r="HTE5" s="80"/>
      <c r="HTF5" s="80"/>
      <c r="HTG5" s="80"/>
      <c r="HTH5" s="80"/>
      <c r="HTI5" s="80"/>
      <c r="HTJ5" s="80"/>
      <c r="HTK5" s="80"/>
      <c r="HTL5" s="80"/>
      <c r="HTM5" s="80"/>
      <c r="HTN5" s="80"/>
      <c r="HTO5" s="80"/>
      <c r="HTP5" s="80"/>
      <c r="HTQ5" s="80"/>
      <c r="HTR5" s="80"/>
      <c r="HTS5" s="80"/>
      <c r="HTT5" s="80"/>
      <c r="HTU5" s="80"/>
      <c r="HTV5" s="80"/>
      <c r="HTW5" s="80"/>
      <c r="HTX5" s="80"/>
      <c r="HTY5" s="80"/>
      <c r="HTZ5" s="80"/>
      <c r="HUA5" s="80"/>
      <c r="HUB5" s="80"/>
      <c r="HUC5" s="80"/>
      <c r="HUD5" s="80"/>
      <c r="HUE5" s="80"/>
      <c r="HUF5" s="80"/>
      <c r="HUG5" s="80"/>
      <c r="HUH5" s="80"/>
      <c r="HUI5" s="80"/>
      <c r="HUJ5" s="80"/>
      <c r="HUK5" s="80"/>
      <c r="HUL5" s="80"/>
      <c r="HUM5" s="80"/>
      <c r="HUN5" s="80"/>
      <c r="HUO5" s="80"/>
      <c r="HUP5" s="80"/>
      <c r="HUQ5" s="80"/>
      <c r="HUR5" s="80"/>
      <c r="HUS5" s="80"/>
      <c r="HUT5" s="80"/>
      <c r="HUU5" s="80"/>
      <c r="HUV5" s="80"/>
      <c r="HUW5" s="80"/>
      <c r="HUX5" s="80"/>
      <c r="HUY5" s="80"/>
      <c r="HUZ5" s="80"/>
      <c r="HVA5" s="80"/>
      <c r="HVB5" s="80"/>
      <c r="HVC5" s="80"/>
      <c r="HVD5" s="80"/>
      <c r="HVE5" s="80"/>
      <c r="HVF5" s="80"/>
      <c r="HVG5" s="80"/>
      <c r="HVH5" s="80"/>
      <c r="HVI5" s="80"/>
      <c r="HVJ5" s="80"/>
      <c r="HVK5" s="80"/>
      <c r="HVL5" s="80"/>
      <c r="HVM5" s="80"/>
      <c r="HVN5" s="80"/>
      <c r="HVO5" s="80"/>
      <c r="HVP5" s="80"/>
      <c r="HVQ5" s="80"/>
      <c r="HVR5" s="80"/>
      <c r="HVS5" s="80"/>
      <c r="HVT5" s="80"/>
      <c r="HVU5" s="80"/>
      <c r="HVV5" s="80"/>
      <c r="HVW5" s="80"/>
      <c r="HVX5" s="80"/>
      <c r="HVY5" s="80"/>
      <c r="HVZ5" s="80"/>
      <c r="HWA5" s="80"/>
      <c r="HWB5" s="80"/>
      <c r="HWC5" s="80"/>
      <c r="HWD5" s="80"/>
      <c r="HWE5" s="80"/>
      <c r="HWF5" s="80"/>
      <c r="HWG5" s="80"/>
      <c r="HWH5" s="80"/>
      <c r="HWI5" s="80"/>
      <c r="HWJ5" s="80"/>
      <c r="HWK5" s="80"/>
      <c r="HWL5" s="80"/>
      <c r="HWM5" s="80"/>
      <c r="HWN5" s="80"/>
      <c r="HWO5" s="80"/>
      <c r="HWP5" s="80"/>
      <c r="HWQ5" s="80"/>
      <c r="HWR5" s="80"/>
      <c r="HWS5" s="80"/>
      <c r="HWT5" s="80"/>
      <c r="HWU5" s="80"/>
      <c r="HWV5" s="80"/>
      <c r="HWW5" s="80"/>
      <c r="HWX5" s="80"/>
      <c r="HWY5" s="80"/>
      <c r="HWZ5" s="80"/>
      <c r="HXA5" s="80"/>
      <c r="HXB5" s="80"/>
      <c r="HXC5" s="80"/>
      <c r="HXD5" s="80"/>
      <c r="HXE5" s="80"/>
      <c r="HXF5" s="80"/>
      <c r="HXG5" s="80"/>
      <c r="HXH5" s="80"/>
      <c r="HXI5" s="80"/>
      <c r="HXJ5" s="80"/>
      <c r="HXK5" s="80"/>
      <c r="HXL5" s="80"/>
      <c r="HXM5" s="80"/>
      <c r="HXN5" s="80"/>
      <c r="HXO5" s="80"/>
      <c r="HXP5" s="80"/>
      <c r="HXQ5" s="80"/>
      <c r="HXR5" s="80"/>
      <c r="HXS5" s="80"/>
      <c r="HXT5" s="80"/>
      <c r="HXU5" s="80"/>
      <c r="HXV5" s="80"/>
      <c r="HXW5" s="80"/>
      <c r="HXX5" s="80"/>
      <c r="HXY5" s="80"/>
      <c r="HXZ5" s="80"/>
      <c r="HYA5" s="80"/>
      <c r="HYB5" s="80"/>
      <c r="HYC5" s="80"/>
      <c r="HYD5" s="80"/>
      <c r="HYE5" s="80"/>
      <c r="HYF5" s="80"/>
      <c r="HYG5" s="80"/>
      <c r="HYH5" s="80"/>
      <c r="HYI5" s="80"/>
      <c r="HYJ5" s="80"/>
      <c r="HYK5" s="80"/>
      <c r="HYL5" s="80"/>
      <c r="HYM5" s="80"/>
      <c r="HYN5" s="80"/>
      <c r="HYO5" s="80"/>
      <c r="HYP5" s="80"/>
      <c r="HYQ5" s="80"/>
      <c r="HYR5" s="80"/>
      <c r="HYS5" s="80"/>
      <c r="HYT5" s="80"/>
      <c r="HYU5" s="80"/>
      <c r="HYV5" s="80"/>
      <c r="HYW5" s="80"/>
      <c r="HYX5" s="80"/>
      <c r="HYY5" s="80"/>
      <c r="HYZ5" s="80"/>
      <c r="HZA5" s="80"/>
      <c r="HZB5" s="80"/>
      <c r="HZC5" s="80"/>
      <c r="HZD5" s="80"/>
      <c r="HZE5" s="80"/>
      <c r="HZF5" s="80"/>
      <c r="HZG5" s="80"/>
      <c r="HZH5" s="80"/>
      <c r="HZI5" s="80"/>
      <c r="HZJ5" s="80"/>
      <c r="HZK5" s="80"/>
      <c r="HZL5" s="80"/>
      <c r="HZM5" s="80"/>
      <c r="HZN5" s="80"/>
      <c r="HZO5" s="80"/>
      <c r="HZP5" s="80"/>
      <c r="HZQ5" s="80"/>
      <c r="HZR5" s="80"/>
      <c r="HZS5" s="80"/>
      <c r="HZT5" s="80"/>
      <c r="HZU5" s="80"/>
      <c r="HZV5" s="80"/>
      <c r="HZW5" s="80"/>
      <c r="HZX5" s="80"/>
      <c r="HZY5" s="80"/>
      <c r="HZZ5" s="80"/>
      <c r="IAA5" s="80"/>
      <c r="IAB5" s="80"/>
      <c r="IAC5" s="80"/>
      <c r="IAD5" s="80"/>
      <c r="IAE5" s="80"/>
      <c r="IAF5" s="80"/>
      <c r="IAG5" s="80"/>
      <c r="IAH5" s="80"/>
      <c r="IAI5" s="80"/>
      <c r="IAJ5" s="80"/>
      <c r="IAK5" s="80"/>
      <c r="IAL5" s="80"/>
      <c r="IAM5" s="80"/>
      <c r="IAN5" s="80"/>
      <c r="IAO5" s="80"/>
      <c r="IAP5" s="80"/>
      <c r="IAQ5" s="80"/>
      <c r="IAR5" s="80"/>
      <c r="IAS5" s="80"/>
      <c r="IAT5" s="80"/>
      <c r="IAU5" s="80"/>
      <c r="IAV5" s="80"/>
      <c r="IAW5" s="80"/>
      <c r="IAX5" s="80"/>
      <c r="IAY5" s="80"/>
      <c r="IAZ5" s="80"/>
      <c r="IBA5" s="80"/>
      <c r="IBB5" s="80"/>
      <c r="IBC5" s="80"/>
      <c r="IBD5" s="80"/>
      <c r="IBE5" s="80"/>
      <c r="IBF5" s="80"/>
      <c r="IBG5" s="80"/>
      <c r="IBH5" s="80"/>
      <c r="IBI5" s="80"/>
      <c r="IBJ5" s="80"/>
      <c r="IBK5" s="80"/>
      <c r="IBL5" s="80"/>
      <c r="IBM5" s="80"/>
      <c r="IBN5" s="80"/>
      <c r="IBO5" s="80"/>
      <c r="IBP5" s="80"/>
      <c r="IBQ5" s="80"/>
      <c r="IBR5" s="80"/>
      <c r="IBS5" s="80"/>
      <c r="IBT5" s="80"/>
      <c r="IBU5" s="80"/>
      <c r="IBV5" s="80"/>
      <c r="IBW5" s="80"/>
      <c r="IBX5" s="80"/>
      <c r="IBY5" s="80"/>
      <c r="IBZ5" s="80"/>
      <c r="ICA5" s="80"/>
      <c r="ICB5" s="80"/>
      <c r="ICC5" s="80"/>
      <c r="ICD5" s="80"/>
      <c r="ICE5" s="80"/>
      <c r="ICF5" s="80"/>
      <c r="ICG5" s="80"/>
      <c r="ICH5" s="80"/>
      <c r="ICI5" s="80"/>
      <c r="ICJ5" s="80"/>
      <c r="ICK5" s="80"/>
      <c r="ICL5" s="80"/>
      <c r="ICM5" s="80"/>
      <c r="ICN5" s="80"/>
      <c r="ICO5" s="80"/>
      <c r="ICP5" s="80"/>
      <c r="ICQ5" s="80"/>
      <c r="ICR5" s="80"/>
      <c r="ICS5" s="80"/>
      <c r="ICT5" s="80"/>
      <c r="ICU5" s="80"/>
      <c r="ICV5" s="80"/>
      <c r="ICW5" s="80"/>
      <c r="ICX5" s="80"/>
      <c r="ICY5" s="80"/>
      <c r="ICZ5" s="80"/>
      <c r="IDA5" s="80"/>
      <c r="IDB5" s="80"/>
      <c r="IDC5" s="80"/>
      <c r="IDD5" s="80"/>
      <c r="IDE5" s="80"/>
      <c r="IDF5" s="80"/>
      <c r="IDG5" s="80"/>
      <c r="IDH5" s="80"/>
      <c r="IDI5" s="80"/>
      <c r="IDJ5" s="80"/>
      <c r="IDK5" s="80"/>
      <c r="IDL5" s="80"/>
      <c r="IDM5" s="80"/>
      <c r="IDN5" s="80"/>
      <c r="IDO5" s="80"/>
      <c r="IDP5" s="80"/>
      <c r="IDQ5" s="80"/>
      <c r="IDR5" s="80"/>
      <c r="IDS5" s="80"/>
      <c r="IDT5" s="80"/>
      <c r="IDU5" s="80"/>
      <c r="IDV5" s="80"/>
      <c r="IDW5" s="80"/>
      <c r="IDX5" s="80"/>
      <c r="IDY5" s="80"/>
      <c r="IDZ5" s="80"/>
      <c r="IEA5" s="80"/>
      <c r="IEB5" s="80"/>
      <c r="IEC5" s="80"/>
      <c r="IED5" s="80"/>
      <c r="IEE5" s="80"/>
      <c r="IEF5" s="80"/>
      <c r="IEG5" s="80"/>
      <c r="IEH5" s="80"/>
      <c r="IEI5" s="80"/>
      <c r="IEJ5" s="80"/>
      <c r="IEK5" s="80"/>
      <c r="IEL5" s="80"/>
      <c r="IEM5" s="80"/>
      <c r="IEN5" s="80"/>
      <c r="IEO5" s="80"/>
      <c r="IEP5" s="80"/>
      <c r="IEQ5" s="80"/>
      <c r="IER5" s="80"/>
      <c r="IES5" s="80"/>
      <c r="IET5" s="80"/>
      <c r="IEU5" s="80"/>
      <c r="IEV5" s="80"/>
      <c r="IEW5" s="80"/>
      <c r="IEX5" s="80"/>
      <c r="IEY5" s="80"/>
      <c r="IEZ5" s="80"/>
      <c r="IFA5" s="80"/>
      <c r="IFB5" s="80"/>
      <c r="IFC5" s="80"/>
      <c r="IFD5" s="80"/>
      <c r="IFE5" s="80"/>
      <c r="IFF5" s="80"/>
      <c r="IFG5" s="80"/>
      <c r="IFH5" s="80"/>
      <c r="IFI5" s="80"/>
      <c r="IFJ5" s="80"/>
      <c r="IFK5" s="80"/>
      <c r="IFL5" s="80"/>
      <c r="IFM5" s="80"/>
      <c r="IFN5" s="80"/>
      <c r="IFO5" s="80"/>
      <c r="IFP5" s="80"/>
      <c r="IFQ5" s="80"/>
      <c r="IFR5" s="80"/>
      <c r="IFS5" s="80"/>
      <c r="IFT5" s="80"/>
      <c r="IFU5" s="80"/>
      <c r="IFV5" s="80"/>
      <c r="IFW5" s="80"/>
      <c r="IFX5" s="80"/>
      <c r="IFY5" s="80"/>
      <c r="IFZ5" s="80"/>
      <c r="IGA5" s="80"/>
      <c r="IGB5" s="80"/>
      <c r="IGC5" s="80"/>
      <c r="IGD5" s="80"/>
      <c r="IGE5" s="80"/>
      <c r="IGF5" s="80"/>
      <c r="IGG5" s="80"/>
      <c r="IGH5" s="80"/>
      <c r="IGI5" s="80"/>
      <c r="IGJ5" s="80"/>
      <c r="IGK5" s="80"/>
      <c r="IGL5" s="80"/>
      <c r="IGM5" s="80"/>
      <c r="IGN5" s="80"/>
      <c r="IGO5" s="80"/>
      <c r="IGP5" s="80"/>
      <c r="IGQ5" s="80"/>
      <c r="IGR5" s="80"/>
      <c r="IGS5" s="80"/>
      <c r="IGT5" s="80"/>
      <c r="IGU5" s="80"/>
      <c r="IGV5" s="80"/>
      <c r="IGW5" s="80"/>
      <c r="IGX5" s="80"/>
      <c r="IGY5" s="80"/>
      <c r="IGZ5" s="80"/>
      <c r="IHA5" s="80"/>
      <c r="IHB5" s="80"/>
      <c r="IHC5" s="80"/>
      <c r="IHD5" s="80"/>
      <c r="IHE5" s="80"/>
      <c r="IHF5" s="80"/>
      <c r="IHG5" s="80"/>
      <c r="IHH5" s="80"/>
      <c r="IHI5" s="80"/>
      <c r="IHJ5" s="80"/>
      <c r="IHK5" s="80"/>
      <c r="IHL5" s="80"/>
      <c r="IHM5" s="80"/>
      <c r="IHN5" s="80"/>
      <c r="IHO5" s="80"/>
      <c r="IHP5" s="80"/>
      <c r="IHQ5" s="80"/>
      <c r="IHR5" s="80"/>
      <c r="IHS5" s="80"/>
      <c r="IHT5" s="80"/>
      <c r="IHU5" s="80"/>
      <c r="IHV5" s="80"/>
      <c r="IHW5" s="80"/>
      <c r="IHX5" s="80"/>
      <c r="IHY5" s="80"/>
      <c r="IHZ5" s="80"/>
      <c r="IIA5" s="80"/>
      <c r="IIB5" s="80"/>
      <c r="IIC5" s="80"/>
      <c r="IID5" s="80"/>
      <c r="IIE5" s="80"/>
      <c r="IIF5" s="80"/>
      <c r="IIG5" s="80"/>
      <c r="IIH5" s="80"/>
      <c r="III5" s="80"/>
      <c r="IIJ5" s="80"/>
      <c r="IIK5" s="80"/>
      <c r="IIL5" s="80"/>
      <c r="IIM5" s="80"/>
      <c r="IIN5" s="80"/>
      <c r="IIO5" s="80"/>
      <c r="IIP5" s="80"/>
      <c r="IIQ5" s="80"/>
      <c r="IIR5" s="80"/>
      <c r="IIS5" s="80"/>
      <c r="IIT5" s="80"/>
      <c r="IIU5" s="80"/>
      <c r="IIV5" s="80"/>
      <c r="IIW5" s="80"/>
      <c r="IIX5" s="80"/>
      <c r="IIY5" s="80"/>
      <c r="IIZ5" s="80"/>
      <c r="IJA5" s="80"/>
      <c r="IJB5" s="80"/>
      <c r="IJC5" s="80"/>
      <c r="IJD5" s="80"/>
      <c r="IJE5" s="80"/>
      <c r="IJF5" s="80"/>
      <c r="IJG5" s="80"/>
      <c r="IJH5" s="80"/>
      <c r="IJI5" s="80"/>
      <c r="IJJ5" s="80"/>
      <c r="IJK5" s="80"/>
      <c r="IJL5" s="80"/>
      <c r="IJM5" s="80"/>
      <c r="IJN5" s="80"/>
      <c r="IJO5" s="80"/>
      <c r="IJP5" s="80"/>
      <c r="IJQ5" s="80"/>
      <c r="IJR5" s="80"/>
      <c r="IJS5" s="80"/>
      <c r="IJT5" s="80"/>
      <c r="IJU5" s="80"/>
      <c r="IJV5" s="80"/>
      <c r="IJW5" s="80"/>
      <c r="IJX5" s="80"/>
      <c r="IJY5" s="80"/>
      <c r="IJZ5" s="80"/>
      <c r="IKA5" s="80"/>
      <c r="IKB5" s="80"/>
      <c r="IKC5" s="80"/>
      <c r="IKD5" s="80"/>
      <c r="IKE5" s="80"/>
      <c r="IKF5" s="80"/>
      <c r="IKG5" s="80"/>
      <c r="IKH5" s="80"/>
      <c r="IKI5" s="80"/>
      <c r="IKJ5" s="80"/>
      <c r="IKK5" s="80"/>
      <c r="IKL5" s="80"/>
      <c r="IKM5" s="80"/>
      <c r="IKN5" s="80"/>
      <c r="IKO5" s="80"/>
      <c r="IKP5" s="80"/>
      <c r="IKQ5" s="80"/>
      <c r="IKR5" s="80"/>
      <c r="IKS5" s="80"/>
      <c r="IKT5" s="80"/>
      <c r="IKU5" s="80"/>
      <c r="IKV5" s="80"/>
      <c r="IKW5" s="80"/>
      <c r="IKX5" s="80"/>
      <c r="IKY5" s="80"/>
      <c r="IKZ5" s="80"/>
      <c r="ILA5" s="80"/>
      <c r="ILB5" s="80"/>
      <c r="ILC5" s="80"/>
      <c r="ILD5" s="80"/>
      <c r="ILE5" s="80"/>
      <c r="ILF5" s="80"/>
      <c r="ILG5" s="80"/>
      <c r="ILH5" s="80"/>
      <c r="ILI5" s="80"/>
      <c r="ILJ5" s="80"/>
      <c r="ILK5" s="80"/>
      <c r="ILL5" s="80"/>
      <c r="ILM5" s="80"/>
      <c r="ILN5" s="80"/>
      <c r="ILO5" s="80"/>
      <c r="ILP5" s="80"/>
      <c r="ILQ5" s="80"/>
      <c r="ILR5" s="80"/>
      <c r="ILS5" s="80"/>
      <c r="ILT5" s="80"/>
      <c r="ILU5" s="80"/>
      <c r="ILV5" s="80"/>
      <c r="ILW5" s="80"/>
      <c r="ILX5" s="80"/>
      <c r="ILY5" s="80"/>
      <c r="ILZ5" s="80"/>
      <c r="IMA5" s="80"/>
      <c r="IMB5" s="80"/>
      <c r="IMC5" s="80"/>
      <c r="IMD5" s="80"/>
      <c r="IME5" s="80"/>
      <c r="IMF5" s="80"/>
      <c r="IMG5" s="80"/>
      <c r="IMH5" s="80"/>
      <c r="IMI5" s="80"/>
      <c r="IMJ5" s="80"/>
      <c r="IMK5" s="80"/>
      <c r="IML5" s="80"/>
      <c r="IMM5" s="80"/>
      <c r="IMN5" s="80"/>
      <c r="IMO5" s="80"/>
      <c r="IMP5" s="80"/>
      <c r="IMQ5" s="80"/>
      <c r="IMR5" s="80"/>
      <c r="IMS5" s="80"/>
      <c r="IMT5" s="80"/>
      <c r="IMU5" s="80"/>
      <c r="IMV5" s="80"/>
      <c r="IMW5" s="80"/>
      <c r="IMX5" s="80"/>
      <c r="IMY5" s="80"/>
      <c r="IMZ5" s="80"/>
      <c r="INA5" s="80"/>
      <c r="INB5" s="80"/>
      <c r="INC5" s="80"/>
      <c r="IND5" s="80"/>
      <c r="INE5" s="80"/>
      <c r="INF5" s="80"/>
      <c r="ING5" s="80"/>
      <c r="INH5" s="80"/>
      <c r="INI5" s="80"/>
      <c r="INJ5" s="80"/>
      <c r="INK5" s="80"/>
      <c r="INL5" s="80"/>
      <c r="INM5" s="80"/>
      <c r="INN5" s="80"/>
      <c r="INO5" s="80"/>
      <c r="INP5" s="80"/>
      <c r="INQ5" s="80"/>
      <c r="INR5" s="80"/>
      <c r="INS5" s="80"/>
      <c r="INT5" s="80"/>
      <c r="INU5" s="80"/>
      <c r="INV5" s="80"/>
      <c r="INW5" s="80"/>
      <c r="INX5" s="80"/>
      <c r="INY5" s="80"/>
      <c r="INZ5" s="80"/>
      <c r="IOA5" s="80"/>
      <c r="IOB5" s="80"/>
      <c r="IOC5" s="80"/>
      <c r="IOD5" s="80"/>
      <c r="IOE5" s="80"/>
      <c r="IOF5" s="80"/>
      <c r="IOG5" s="80"/>
      <c r="IOH5" s="80"/>
      <c r="IOI5" s="80"/>
      <c r="IOJ5" s="80"/>
      <c r="IOK5" s="80"/>
      <c r="IOL5" s="80"/>
      <c r="IOM5" s="80"/>
      <c r="ION5" s="80"/>
      <c r="IOO5" s="80"/>
      <c r="IOP5" s="80"/>
      <c r="IOQ5" s="80"/>
      <c r="IOR5" s="80"/>
      <c r="IOS5" s="80"/>
      <c r="IOT5" s="80"/>
      <c r="IOU5" s="80"/>
      <c r="IOV5" s="80"/>
      <c r="IOW5" s="80"/>
      <c r="IOX5" s="80"/>
      <c r="IOY5" s="80"/>
      <c r="IOZ5" s="80"/>
      <c r="IPA5" s="80"/>
      <c r="IPB5" s="80"/>
      <c r="IPC5" s="80"/>
      <c r="IPD5" s="80"/>
      <c r="IPE5" s="80"/>
      <c r="IPF5" s="80"/>
      <c r="IPG5" s="80"/>
      <c r="IPH5" s="80"/>
      <c r="IPI5" s="80"/>
      <c r="IPJ5" s="80"/>
      <c r="IPK5" s="80"/>
      <c r="IPL5" s="80"/>
      <c r="IPM5" s="80"/>
      <c r="IPN5" s="80"/>
      <c r="IPO5" s="80"/>
      <c r="IPP5" s="80"/>
      <c r="IPQ5" s="80"/>
      <c r="IPR5" s="80"/>
      <c r="IPS5" s="80"/>
      <c r="IPT5" s="80"/>
      <c r="IPU5" s="80"/>
      <c r="IPV5" s="80"/>
      <c r="IPW5" s="80"/>
      <c r="IPX5" s="80"/>
      <c r="IPY5" s="80"/>
      <c r="IPZ5" s="80"/>
      <c r="IQA5" s="80"/>
      <c r="IQB5" s="80"/>
      <c r="IQC5" s="80"/>
      <c r="IQD5" s="80"/>
      <c r="IQE5" s="80"/>
      <c r="IQF5" s="80"/>
      <c r="IQG5" s="80"/>
      <c r="IQH5" s="80"/>
      <c r="IQI5" s="80"/>
      <c r="IQJ5" s="80"/>
      <c r="IQK5" s="80"/>
      <c r="IQL5" s="80"/>
      <c r="IQM5" s="80"/>
      <c r="IQN5" s="80"/>
      <c r="IQO5" s="80"/>
      <c r="IQP5" s="80"/>
      <c r="IQQ5" s="80"/>
      <c r="IQR5" s="80"/>
      <c r="IQS5" s="80"/>
      <c r="IQT5" s="80"/>
      <c r="IQU5" s="80"/>
      <c r="IQV5" s="80"/>
      <c r="IQW5" s="80"/>
      <c r="IQX5" s="80"/>
      <c r="IQY5" s="80"/>
      <c r="IQZ5" s="80"/>
      <c r="IRA5" s="80"/>
      <c r="IRB5" s="80"/>
      <c r="IRC5" s="80"/>
      <c r="IRD5" s="80"/>
      <c r="IRE5" s="80"/>
      <c r="IRF5" s="80"/>
      <c r="IRG5" s="80"/>
      <c r="IRH5" s="80"/>
      <c r="IRI5" s="80"/>
      <c r="IRJ5" s="80"/>
      <c r="IRK5" s="80"/>
      <c r="IRL5" s="80"/>
      <c r="IRM5" s="80"/>
      <c r="IRN5" s="80"/>
      <c r="IRO5" s="80"/>
      <c r="IRP5" s="80"/>
      <c r="IRQ5" s="80"/>
      <c r="IRR5" s="80"/>
      <c r="IRS5" s="80"/>
      <c r="IRT5" s="80"/>
      <c r="IRU5" s="80"/>
      <c r="IRV5" s="80"/>
      <c r="IRW5" s="80"/>
      <c r="IRX5" s="80"/>
      <c r="IRY5" s="80"/>
      <c r="IRZ5" s="80"/>
      <c r="ISA5" s="80"/>
      <c r="ISB5" s="80"/>
      <c r="ISC5" s="80"/>
      <c r="ISD5" s="80"/>
      <c r="ISE5" s="80"/>
      <c r="ISF5" s="80"/>
      <c r="ISG5" s="80"/>
      <c r="ISH5" s="80"/>
      <c r="ISI5" s="80"/>
      <c r="ISJ5" s="80"/>
      <c r="ISK5" s="80"/>
      <c r="ISL5" s="80"/>
      <c r="ISM5" s="80"/>
      <c r="ISN5" s="80"/>
      <c r="ISO5" s="80"/>
      <c r="ISP5" s="80"/>
      <c r="ISQ5" s="80"/>
      <c r="ISR5" s="80"/>
      <c r="ISS5" s="80"/>
      <c r="IST5" s="80"/>
      <c r="ISU5" s="80"/>
      <c r="ISV5" s="80"/>
      <c r="ISW5" s="80"/>
      <c r="ISX5" s="80"/>
      <c r="ISY5" s="80"/>
      <c r="ISZ5" s="80"/>
      <c r="ITA5" s="80"/>
      <c r="ITB5" s="80"/>
      <c r="ITC5" s="80"/>
      <c r="ITD5" s="80"/>
      <c r="ITE5" s="80"/>
      <c r="ITF5" s="80"/>
      <c r="ITG5" s="80"/>
      <c r="ITH5" s="80"/>
      <c r="ITI5" s="80"/>
      <c r="ITJ5" s="80"/>
      <c r="ITK5" s="80"/>
      <c r="ITL5" s="80"/>
      <c r="ITM5" s="80"/>
      <c r="ITN5" s="80"/>
      <c r="ITO5" s="80"/>
      <c r="ITP5" s="80"/>
      <c r="ITQ5" s="80"/>
      <c r="ITR5" s="80"/>
      <c r="ITS5" s="80"/>
      <c r="ITT5" s="80"/>
      <c r="ITU5" s="80"/>
      <c r="ITV5" s="80"/>
      <c r="ITW5" s="80"/>
      <c r="ITX5" s="80"/>
      <c r="ITY5" s="80"/>
      <c r="ITZ5" s="80"/>
      <c r="IUA5" s="80"/>
      <c r="IUB5" s="80"/>
      <c r="IUC5" s="80"/>
      <c r="IUD5" s="80"/>
      <c r="IUE5" s="80"/>
      <c r="IUF5" s="80"/>
      <c r="IUG5" s="80"/>
      <c r="IUH5" s="80"/>
      <c r="IUI5" s="80"/>
      <c r="IUJ5" s="80"/>
      <c r="IUK5" s="80"/>
      <c r="IUL5" s="80"/>
      <c r="IUM5" s="80"/>
      <c r="IUN5" s="80"/>
      <c r="IUO5" s="80"/>
      <c r="IUP5" s="80"/>
      <c r="IUQ5" s="80"/>
      <c r="IUR5" s="80"/>
      <c r="IUS5" s="80"/>
      <c r="IUT5" s="80"/>
      <c r="IUU5" s="80"/>
      <c r="IUV5" s="80"/>
      <c r="IUW5" s="80"/>
      <c r="IUX5" s="80"/>
      <c r="IUY5" s="80"/>
      <c r="IUZ5" s="80"/>
      <c r="IVA5" s="80"/>
      <c r="IVB5" s="80"/>
      <c r="IVC5" s="80"/>
      <c r="IVD5" s="80"/>
      <c r="IVE5" s="80"/>
      <c r="IVF5" s="80"/>
      <c r="IVG5" s="80"/>
      <c r="IVH5" s="80"/>
      <c r="IVI5" s="80"/>
      <c r="IVJ5" s="80"/>
      <c r="IVK5" s="80"/>
      <c r="IVL5" s="80"/>
      <c r="IVM5" s="80"/>
      <c r="IVN5" s="80"/>
      <c r="IVO5" s="80"/>
      <c r="IVP5" s="80"/>
      <c r="IVQ5" s="80"/>
      <c r="IVR5" s="80"/>
      <c r="IVS5" s="80"/>
      <c r="IVT5" s="80"/>
      <c r="IVU5" s="80"/>
      <c r="IVV5" s="80"/>
      <c r="IVW5" s="80"/>
      <c r="IVX5" s="80"/>
      <c r="IVY5" s="80"/>
      <c r="IVZ5" s="80"/>
      <c r="IWA5" s="80"/>
      <c r="IWB5" s="80"/>
      <c r="IWC5" s="80"/>
      <c r="IWD5" s="80"/>
      <c r="IWE5" s="80"/>
      <c r="IWF5" s="80"/>
      <c r="IWG5" s="80"/>
      <c r="IWH5" s="80"/>
      <c r="IWI5" s="80"/>
      <c r="IWJ5" s="80"/>
      <c r="IWK5" s="80"/>
      <c r="IWL5" s="80"/>
      <c r="IWM5" s="80"/>
      <c r="IWN5" s="80"/>
      <c r="IWO5" s="80"/>
      <c r="IWP5" s="80"/>
      <c r="IWQ5" s="80"/>
      <c r="IWR5" s="80"/>
      <c r="IWS5" s="80"/>
      <c r="IWT5" s="80"/>
      <c r="IWU5" s="80"/>
      <c r="IWV5" s="80"/>
      <c r="IWW5" s="80"/>
      <c r="IWX5" s="80"/>
      <c r="IWY5" s="80"/>
      <c r="IWZ5" s="80"/>
      <c r="IXA5" s="80"/>
      <c r="IXB5" s="80"/>
      <c r="IXC5" s="80"/>
      <c r="IXD5" s="80"/>
      <c r="IXE5" s="80"/>
      <c r="IXF5" s="80"/>
      <c r="IXG5" s="80"/>
      <c r="IXH5" s="80"/>
      <c r="IXI5" s="80"/>
      <c r="IXJ5" s="80"/>
      <c r="IXK5" s="80"/>
      <c r="IXL5" s="80"/>
      <c r="IXM5" s="80"/>
      <c r="IXN5" s="80"/>
      <c r="IXO5" s="80"/>
      <c r="IXP5" s="80"/>
      <c r="IXQ5" s="80"/>
      <c r="IXR5" s="80"/>
      <c r="IXS5" s="80"/>
      <c r="IXT5" s="80"/>
      <c r="IXU5" s="80"/>
      <c r="IXV5" s="80"/>
      <c r="IXW5" s="80"/>
      <c r="IXX5" s="80"/>
      <c r="IXY5" s="80"/>
      <c r="IXZ5" s="80"/>
      <c r="IYA5" s="80"/>
      <c r="IYB5" s="80"/>
      <c r="IYC5" s="80"/>
      <c r="IYD5" s="80"/>
      <c r="IYE5" s="80"/>
      <c r="IYF5" s="80"/>
      <c r="IYG5" s="80"/>
      <c r="IYH5" s="80"/>
      <c r="IYI5" s="80"/>
      <c r="IYJ5" s="80"/>
      <c r="IYK5" s="80"/>
      <c r="IYL5" s="80"/>
      <c r="IYM5" s="80"/>
      <c r="IYN5" s="80"/>
      <c r="IYO5" s="80"/>
      <c r="IYP5" s="80"/>
      <c r="IYQ5" s="80"/>
      <c r="IYR5" s="80"/>
      <c r="IYS5" s="80"/>
      <c r="IYT5" s="80"/>
      <c r="IYU5" s="80"/>
      <c r="IYV5" s="80"/>
      <c r="IYW5" s="80"/>
      <c r="IYX5" s="80"/>
      <c r="IYY5" s="80"/>
      <c r="IYZ5" s="80"/>
      <c r="IZA5" s="80"/>
      <c r="IZB5" s="80"/>
      <c r="IZC5" s="80"/>
      <c r="IZD5" s="80"/>
      <c r="IZE5" s="80"/>
      <c r="IZF5" s="80"/>
      <c r="IZG5" s="80"/>
      <c r="IZH5" s="80"/>
      <c r="IZI5" s="80"/>
      <c r="IZJ5" s="80"/>
      <c r="IZK5" s="80"/>
      <c r="IZL5" s="80"/>
      <c r="IZM5" s="80"/>
      <c r="IZN5" s="80"/>
      <c r="IZO5" s="80"/>
      <c r="IZP5" s="80"/>
      <c r="IZQ5" s="80"/>
      <c r="IZR5" s="80"/>
      <c r="IZS5" s="80"/>
      <c r="IZT5" s="80"/>
      <c r="IZU5" s="80"/>
      <c r="IZV5" s="80"/>
      <c r="IZW5" s="80"/>
      <c r="IZX5" s="80"/>
      <c r="IZY5" s="80"/>
      <c r="IZZ5" s="80"/>
      <c r="JAA5" s="80"/>
      <c r="JAB5" s="80"/>
      <c r="JAC5" s="80"/>
      <c r="JAD5" s="80"/>
      <c r="JAE5" s="80"/>
      <c r="JAF5" s="80"/>
      <c r="JAG5" s="80"/>
      <c r="JAH5" s="80"/>
      <c r="JAI5" s="80"/>
      <c r="JAJ5" s="80"/>
      <c r="JAK5" s="80"/>
      <c r="JAL5" s="80"/>
      <c r="JAM5" s="80"/>
      <c r="JAN5" s="80"/>
      <c r="JAO5" s="80"/>
      <c r="JAP5" s="80"/>
      <c r="JAQ5" s="80"/>
      <c r="JAR5" s="80"/>
      <c r="JAS5" s="80"/>
      <c r="JAT5" s="80"/>
      <c r="JAU5" s="80"/>
      <c r="JAV5" s="80"/>
      <c r="JAW5" s="80"/>
      <c r="JAX5" s="80"/>
      <c r="JAY5" s="80"/>
      <c r="JAZ5" s="80"/>
      <c r="JBA5" s="80"/>
      <c r="JBB5" s="80"/>
      <c r="JBC5" s="80"/>
      <c r="JBD5" s="80"/>
      <c r="JBE5" s="80"/>
      <c r="JBF5" s="80"/>
      <c r="JBG5" s="80"/>
      <c r="JBH5" s="80"/>
      <c r="JBI5" s="80"/>
      <c r="JBJ5" s="80"/>
      <c r="JBK5" s="80"/>
      <c r="JBL5" s="80"/>
      <c r="JBM5" s="80"/>
      <c r="JBN5" s="80"/>
      <c r="JBO5" s="80"/>
      <c r="JBP5" s="80"/>
      <c r="JBQ5" s="80"/>
      <c r="JBR5" s="80"/>
      <c r="JBS5" s="80"/>
      <c r="JBT5" s="80"/>
      <c r="JBU5" s="80"/>
      <c r="JBV5" s="80"/>
      <c r="JBW5" s="80"/>
      <c r="JBX5" s="80"/>
      <c r="JBY5" s="80"/>
      <c r="JBZ5" s="80"/>
      <c r="JCA5" s="80"/>
      <c r="JCB5" s="80"/>
      <c r="JCC5" s="80"/>
      <c r="JCD5" s="80"/>
      <c r="JCE5" s="80"/>
      <c r="JCF5" s="80"/>
      <c r="JCG5" s="80"/>
      <c r="JCH5" s="80"/>
      <c r="JCI5" s="80"/>
      <c r="JCJ5" s="80"/>
      <c r="JCK5" s="80"/>
      <c r="JCL5" s="80"/>
      <c r="JCM5" s="80"/>
      <c r="JCN5" s="80"/>
      <c r="JCO5" s="80"/>
      <c r="JCP5" s="80"/>
      <c r="JCQ5" s="80"/>
      <c r="JCR5" s="80"/>
      <c r="JCS5" s="80"/>
      <c r="JCT5" s="80"/>
      <c r="JCU5" s="80"/>
      <c r="JCV5" s="80"/>
      <c r="JCW5" s="80"/>
      <c r="JCX5" s="80"/>
      <c r="JCY5" s="80"/>
      <c r="JCZ5" s="80"/>
      <c r="JDA5" s="80"/>
      <c r="JDB5" s="80"/>
      <c r="JDC5" s="80"/>
      <c r="JDD5" s="80"/>
      <c r="JDE5" s="80"/>
      <c r="JDF5" s="80"/>
      <c r="JDG5" s="80"/>
      <c r="JDH5" s="80"/>
      <c r="JDI5" s="80"/>
      <c r="JDJ5" s="80"/>
      <c r="JDK5" s="80"/>
      <c r="JDL5" s="80"/>
      <c r="JDM5" s="80"/>
      <c r="JDN5" s="80"/>
      <c r="JDO5" s="80"/>
      <c r="JDP5" s="80"/>
      <c r="JDQ5" s="80"/>
      <c r="JDR5" s="80"/>
      <c r="JDS5" s="80"/>
      <c r="JDT5" s="80"/>
      <c r="JDU5" s="80"/>
      <c r="JDV5" s="80"/>
      <c r="JDW5" s="80"/>
      <c r="JDX5" s="80"/>
      <c r="JDY5" s="80"/>
      <c r="JDZ5" s="80"/>
      <c r="JEA5" s="80"/>
      <c r="JEB5" s="80"/>
      <c r="JEC5" s="80"/>
      <c r="JED5" s="80"/>
      <c r="JEE5" s="80"/>
      <c r="JEF5" s="80"/>
      <c r="JEG5" s="80"/>
      <c r="JEH5" s="80"/>
      <c r="JEI5" s="80"/>
      <c r="JEJ5" s="80"/>
      <c r="JEK5" s="80"/>
      <c r="JEL5" s="80"/>
      <c r="JEM5" s="80"/>
      <c r="JEN5" s="80"/>
      <c r="JEO5" s="80"/>
      <c r="JEP5" s="80"/>
      <c r="JEQ5" s="80"/>
      <c r="JER5" s="80"/>
      <c r="JES5" s="80"/>
      <c r="JET5" s="80"/>
      <c r="JEU5" s="80"/>
      <c r="JEV5" s="80"/>
      <c r="JEW5" s="80"/>
      <c r="JEX5" s="80"/>
      <c r="JEY5" s="80"/>
      <c r="JEZ5" s="80"/>
      <c r="JFA5" s="80"/>
      <c r="JFB5" s="80"/>
      <c r="JFC5" s="80"/>
      <c r="JFD5" s="80"/>
      <c r="JFE5" s="80"/>
      <c r="JFF5" s="80"/>
      <c r="JFG5" s="80"/>
      <c r="JFH5" s="80"/>
      <c r="JFI5" s="80"/>
      <c r="JFJ5" s="80"/>
      <c r="JFK5" s="80"/>
      <c r="JFL5" s="80"/>
      <c r="JFM5" s="80"/>
      <c r="JFN5" s="80"/>
      <c r="JFO5" s="80"/>
      <c r="JFP5" s="80"/>
      <c r="JFQ5" s="80"/>
      <c r="JFR5" s="80"/>
      <c r="JFS5" s="80"/>
      <c r="JFT5" s="80"/>
      <c r="JFU5" s="80"/>
      <c r="JFV5" s="80"/>
      <c r="JFW5" s="80"/>
      <c r="JFX5" s="80"/>
      <c r="JFY5" s="80"/>
      <c r="JFZ5" s="80"/>
      <c r="JGA5" s="80"/>
      <c r="JGB5" s="80"/>
      <c r="JGC5" s="80"/>
      <c r="JGD5" s="80"/>
      <c r="JGE5" s="80"/>
      <c r="JGF5" s="80"/>
      <c r="JGG5" s="80"/>
      <c r="JGH5" s="80"/>
      <c r="JGI5" s="80"/>
      <c r="JGJ5" s="80"/>
      <c r="JGK5" s="80"/>
      <c r="JGL5" s="80"/>
      <c r="JGM5" s="80"/>
      <c r="JGN5" s="80"/>
      <c r="JGO5" s="80"/>
      <c r="JGP5" s="80"/>
      <c r="JGQ5" s="80"/>
      <c r="JGR5" s="80"/>
      <c r="JGS5" s="80"/>
      <c r="JGT5" s="80"/>
      <c r="JGU5" s="80"/>
      <c r="JGV5" s="80"/>
      <c r="JGW5" s="80"/>
      <c r="JGX5" s="80"/>
      <c r="JGY5" s="80"/>
      <c r="JGZ5" s="80"/>
      <c r="JHA5" s="80"/>
      <c r="JHB5" s="80"/>
      <c r="JHC5" s="80"/>
      <c r="JHD5" s="80"/>
      <c r="JHE5" s="80"/>
      <c r="JHF5" s="80"/>
      <c r="JHG5" s="80"/>
      <c r="JHH5" s="80"/>
      <c r="JHI5" s="80"/>
      <c r="JHJ5" s="80"/>
      <c r="JHK5" s="80"/>
      <c r="JHL5" s="80"/>
      <c r="JHM5" s="80"/>
      <c r="JHN5" s="80"/>
      <c r="JHO5" s="80"/>
      <c r="JHP5" s="80"/>
      <c r="JHQ5" s="80"/>
      <c r="JHR5" s="80"/>
      <c r="JHS5" s="80"/>
      <c r="JHT5" s="80"/>
      <c r="JHU5" s="80"/>
      <c r="JHV5" s="80"/>
      <c r="JHW5" s="80"/>
      <c r="JHX5" s="80"/>
      <c r="JHY5" s="80"/>
      <c r="JHZ5" s="80"/>
      <c r="JIA5" s="80"/>
      <c r="JIB5" s="80"/>
      <c r="JIC5" s="80"/>
      <c r="JID5" s="80"/>
      <c r="JIE5" s="80"/>
      <c r="JIF5" s="80"/>
      <c r="JIG5" s="80"/>
      <c r="JIH5" s="80"/>
      <c r="JII5" s="80"/>
      <c r="JIJ5" s="80"/>
      <c r="JIK5" s="80"/>
      <c r="JIL5" s="80"/>
      <c r="JIM5" s="80"/>
      <c r="JIN5" s="80"/>
      <c r="JIO5" s="80"/>
      <c r="JIP5" s="80"/>
      <c r="JIQ5" s="80"/>
      <c r="JIR5" s="80"/>
      <c r="JIS5" s="80"/>
      <c r="JIT5" s="80"/>
      <c r="JIU5" s="80"/>
      <c r="JIV5" s="80"/>
      <c r="JIW5" s="80"/>
      <c r="JIX5" s="80"/>
      <c r="JIY5" s="80"/>
      <c r="JIZ5" s="80"/>
      <c r="JJA5" s="80"/>
      <c r="JJB5" s="80"/>
      <c r="JJC5" s="80"/>
      <c r="JJD5" s="80"/>
      <c r="JJE5" s="80"/>
      <c r="JJF5" s="80"/>
      <c r="JJG5" s="80"/>
      <c r="JJH5" s="80"/>
      <c r="JJI5" s="80"/>
      <c r="JJJ5" s="80"/>
      <c r="JJK5" s="80"/>
      <c r="JJL5" s="80"/>
      <c r="JJM5" s="80"/>
      <c r="JJN5" s="80"/>
      <c r="JJO5" s="80"/>
      <c r="JJP5" s="80"/>
      <c r="JJQ5" s="80"/>
      <c r="JJR5" s="80"/>
      <c r="JJS5" s="80"/>
      <c r="JJT5" s="80"/>
      <c r="JJU5" s="80"/>
      <c r="JJV5" s="80"/>
      <c r="JJW5" s="80"/>
      <c r="JJX5" s="80"/>
      <c r="JJY5" s="80"/>
      <c r="JJZ5" s="80"/>
      <c r="JKA5" s="80"/>
      <c r="JKB5" s="80"/>
      <c r="JKC5" s="80"/>
      <c r="JKD5" s="80"/>
      <c r="JKE5" s="80"/>
      <c r="JKF5" s="80"/>
      <c r="JKG5" s="80"/>
      <c r="JKH5" s="80"/>
      <c r="JKI5" s="80"/>
      <c r="JKJ5" s="80"/>
      <c r="JKK5" s="80"/>
      <c r="JKL5" s="80"/>
      <c r="JKM5" s="80"/>
      <c r="JKN5" s="80"/>
      <c r="JKO5" s="80"/>
      <c r="JKP5" s="80"/>
      <c r="JKQ5" s="80"/>
      <c r="JKR5" s="80"/>
      <c r="JKS5" s="80"/>
      <c r="JKT5" s="80"/>
      <c r="JKU5" s="80"/>
      <c r="JKV5" s="80"/>
      <c r="JKW5" s="80"/>
      <c r="JKX5" s="80"/>
      <c r="JKY5" s="80"/>
      <c r="JKZ5" s="80"/>
      <c r="JLA5" s="80"/>
      <c r="JLB5" s="80"/>
      <c r="JLC5" s="80"/>
      <c r="JLD5" s="80"/>
      <c r="JLE5" s="80"/>
      <c r="JLF5" s="80"/>
      <c r="JLG5" s="80"/>
      <c r="JLH5" s="80"/>
      <c r="JLI5" s="80"/>
      <c r="JLJ5" s="80"/>
      <c r="JLK5" s="80"/>
      <c r="JLL5" s="80"/>
      <c r="JLM5" s="80"/>
      <c r="JLN5" s="80"/>
      <c r="JLO5" s="80"/>
      <c r="JLP5" s="80"/>
      <c r="JLQ5" s="80"/>
      <c r="JLR5" s="80"/>
      <c r="JLS5" s="80"/>
      <c r="JLT5" s="80"/>
      <c r="JLU5" s="80"/>
      <c r="JLV5" s="80"/>
      <c r="JLW5" s="80"/>
      <c r="JLX5" s="80"/>
      <c r="JLY5" s="80"/>
      <c r="JLZ5" s="80"/>
      <c r="JMA5" s="80"/>
      <c r="JMB5" s="80"/>
      <c r="JMC5" s="80"/>
      <c r="JMD5" s="80"/>
      <c r="JME5" s="80"/>
      <c r="JMF5" s="80"/>
      <c r="JMG5" s="80"/>
      <c r="JMH5" s="80"/>
      <c r="JMI5" s="80"/>
      <c r="JMJ5" s="80"/>
      <c r="JMK5" s="80"/>
      <c r="JML5" s="80"/>
      <c r="JMM5" s="80"/>
      <c r="JMN5" s="80"/>
      <c r="JMO5" s="80"/>
      <c r="JMP5" s="80"/>
      <c r="JMQ5" s="80"/>
      <c r="JMR5" s="80"/>
      <c r="JMS5" s="80"/>
      <c r="JMT5" s="80"/>
      <c r="JMU5" s="80"/>
      <c r="JMV5" s="80"/>
      <c r="JMW5" s="80"/>
      <c r="JMX5" s="80"/>
      <c r="JMY5" s="80"/>
      <c r="JMZ5" s="80"/>
      <c r="JNA5" s="80"/>
      <c r="JNB5" s="80"/>
      <c r="JNC5" s="80"/>
      <c r="JND5" s="80"/>
      <c r="JNE5" s="80"/>
      <c r="JNF5" s="80"/>
      <c r="JNG5" s="80"/>
      <c r="JNH5" s="80"/>
      <c r="JNI5" s="80"/>
      <c r="JNJ5" s="80"/>
      <c r="JNK5" s="80"/>
      <c r="JNL5" s="80"/>
      <c r="JNM5" s="80"/>
      <c r="JNN5" s="80"/>
      <c r="JNO5" s="80"/>
      <c r="JNP5" s="80"/>
      <c r="JNQ5" s="80"/>
      <c r="JNR5" s="80"/>
      <c r="JNS5" s="80"/>
      <c r="JNT5" s="80"/>
      <c r="JNU5" s="80"/>
      <c r="JNV5" s="80"/>
      <c r="JNW5" s="80"/>
      <c r="JNX5" s="80"/>
      <c r="JNY5" s="80"/>
      <c r="JNZ5" s="80"/>
      <c r="JOA5" s="80"/>
      <c r="JOB5" s="80"/>
      <c r="JOC5" s="80"/>
      <c r="JOD5" s="80"/>
      <c r="JOE5" s="80"/>
      <c r="JOF5" s="80"/>
      <c r="JOG5" s="80"/>
      <c r="JOH5" s="80"/>
      <c r="JOI5" s="80"/>
      <c r="JOJ5" s="80"/>
      <c r="JOK5" s="80"/>
      <c r="JOL5" s="80"/>
      <c r="JOM5" s="80"/>
      <c r="JON5" s="80"/>
      <c r="JOO5" s="80"/>
      <c r="JOP5" s="80"/>
      <c r="JOQ5" s="80"/>
      <c r="JOR5" s="80"/>
      <c r="JOS5" s="80"/>
      <c r="JOT5" s="80"/>
      <c r="JOU5" s="80"/>
      <c r="JOV5" s="80"/>
      <c r="JOW5" s="80"/>
      <c r="JOX5" s="80"/>
      <c r="JOY5" s="80"/>
      <c r="JOZ5" s="80"/>
      <c r="JPA5" s="80"/>
      <c r="JPB5" s="80"/>
      <c r="JPC5" s="80"/>
      <c r="JPD5" s="80"/>
      <c r="JPE5" s="80"/>
      <c r="JPF5" s="80"/>
      <c r="JPG5" s="80"/>
      <c r="JPH5" s="80"/>
      <c r="JPI5" s="80"/>
      <c r="JPJ5" s="80"/>
      <c r="JPK5" s="80"/>
      <c r="JPL5" s="80"/>
      <c r="JPM5" s="80"/>
      <c r="JPN5" s="80"/>
      <c r="JPO5" s="80"/>
      <c r="JPP5" s="80"/>
      <c r="JPQ5" s="80"/>
      <c r="JPR5" s="80"/>
      <c r="JPS5" s="80"/>
      <c r="JPT5" s="80"/>
      <c r="JPU5" s="80"/>
      <c r="JPV5" s="80"/>
      <c r="JPW5" s="80"/>
      <c r="JPX5" s="80"/>
      <c r="JPY5" s="80"/>
      <c r="JPZ5" s="80"/>
      <c r="JQA5" s="80"/>
      <c r="JQB5" s="80"/>
      <c r="JQC5" s="80"/>
      <c r="JQD5" s="80"/>
      <c r="JQE5" s="80"/>
      <c r="JQF5" s="80"/>
      <c r="JQG5" s="80"/>
      <c r="JQH5" s="80"/>
      <c r="JQI5" s="80"/>
      <c r="JQJ5" s="80"/>
      <c r="JQK5" s="80"/>
      <c r="JQL5" s="80"/>
      <c r="JQM5" s="80"/>
      <c r="JQN5" s="80"/>
      <c r="JQO5" s="80"/>
      <c r="JQP5" s="80"/>
      <c r="JQQ5" s="80"/>
      <c r="JQR5" s="80"/>
      <c r="JQS5" s="80"/>
      <c r="JQT5" s="80"/>
      <c r="JQU5" s="80"/>
      <c r="JQV5" s="80"/>
      <c r="JQW5" s="80"/>
      <c r="JQX5" s="80"/>
      <c r="JQY5" s="80"/>
      <c r="JQZ5" s="80"/>
      <c r="JRA5" s="80"/>
      <c r="JRB5" s="80"/>
      <c r="JRC5" s="80"/>
      <c r="JRD5" s="80"/>
      <c r="JRE5" s="80"/>
      <c r="JRF5" s="80"/>
      <c r="JRG5" s="80"/>
      <c r="JRH5" s="80"/>
      <c r="JRI5" s="80"/>
      <c r="JRJ5" s="80"/>
      <c r="JRK5" s="80"/>
      <c r="JRL5" s="80"/>
      <c r="JRM5" s="80"/>
      <c r="JRN5" s="80"/>
      <c r="JRO5" s="80"/>
      <c r="JRP5" s="80"/>
      <c r="JRQ5" s="80"/>
      <c r="JRR5" s="80"/>
      <c r="JRS5" s="80"/>
      <c r="JRT5" s="80"/>
      <c r="JRU5" s="80"/>
      <c r="JRV5" s="80"/>
      <c r="JRW5" s="80"/>
      <c r="JRX5" s="80"/>
      <c r="JRY5" s="80"/>
      <c r="JRZ5" s="80"/>
      <c r="JSA5" s="80"/>
      <c r="JSB5" s="80"/>
      <c r="JSC5" s="80"/>
      <c r="JSD5" s="80"/>
      <c r="JSE5" s="80"/>
      <c r="JSF5" s="80"/>
      <c r="JSG5" s="80"/>
      <c r="JSH5" s="80"/>
      <c r="JSI5" s="80"/>
      <c r="JSJ5" s="80"/>
      <c r="JSK5" s="80"/>
      <c r="JSL5" s="80"/>
      <c r="JSM5" s="80"/>
      <c r="JSN5" s="80"/>
      <c r="JSO5" s="80"/>
      <c r="JSP5" s="80"/>
      <c r="JSQ5" s="80"/>
      <c r="JSR5" s="80"/>
      <c r="JSS5" s="80"/>
      <c r="JST5" s="80"/>
      <c r="JSU5" s="80"/>
      <c r="JSV5" s="80"/>
      <c r="JSW5" s="80"/>
      <c r="JSX5" s="80"/>
      <c r="JSY5" s="80"/>
      <c r="JSZ5" s="80"/>
      <c r="JTA5" s="80"/>
      <c r="JTB5" s="80"/>
      <c r="JTC5" s="80"/>
      <c r="JTD5" s="80"/>
      <c r="JTE5" s="80"/>
      <c r="JTF5" s="80"/>
      <c r="JTG5" s="80"/>
      <c r="JTH5" s="80"/>
      <c r="JTI5" s="80"/>
      <c r="JTJ5" s="80"/>
      <c r="JTK5" s="80"/>
      <c r="JTL5" s="80"/>
      <c r="JTM5" s="80"/>
      <c r="JTN5" s="80"/>
      <c r="JTO5" s="80"/>
      <c r="JTP5" s="80"/>
      <c r="JTQ5" s="80"/>
      <c r="JTR5" s="80"/>
      <c r="JTS5" s="80"/>
      <c r="JTT5" s="80"/>
      <c r="JTU5" s="80"/>
      <c r="JTV5" s="80"/>
      <c r="JTW5" s="80"/>
      <c r="JTX5" s="80"/>
      <c r="JTY5" s="80"/>
      <c r="JTZ5" s="80"/>
      <c r="JUA5" s="80"/>
      <c r="JUB5" s="80"/>
      <c r="JUC5" s="80"/>
      <c r="JUD5" s="80"/>
      <c r="JUE5" s="80"/>
      <c r="JUF5" s="80"/>
      <c r="JUG5" s="80"/>
      <c r="JUH5" s="80"/>
      <c r="JUI5" s="80"/>
      <c r="JUJ5" s="80"/>
      <c r="JUK5" s="80"/>
      <c r="JUL5" s="80"/>
      <c r="JUM5" s="80"/>
      <c r="JUN5" s="80"/>
      <c r="JUO5" s="80"/>
      <c r="JUP5" s="80"/>
      <c r="JUQ5" s="80"/>
      <c r="JUR5" s="80"/>
      <c r="JUS5" s="80"/>
      <c r="JUT5" s="80"/>
      <c r="JUU5" s="80"/>
      <c r="JUV5" s="80"/>
      <c r="JUW5" s="80"/>
      <c r="JUX5" s="80"/>
      <c r="JUY5" s="80"/>
      <c r="JUZ5" s="80"/>
      <c r="JVA5" s="80"/>
      <c r="JVB5" s="80"/>
      <c r="JVC5" s="80"/>
      <c r="JVD5" s="80"/>
      <c r="JVE5" s="80"/>
      <c r="JVF5" s="80"/>
      <c r="JVG5" s="80"/>
      <c r="JVH5" s="80"/>
      <c r="JVI5" s="80"/>
      <c r="JVJ5" s="80"/>
      <c r="JVK5" s="80"/>
      <c r="JVL5" s="80"/>
      <c r="JVM5" s="80"/>
      <c r="JVN5" s="80"/>
      <c r="JVO5" s="80"/>
      <c r="JVP5" s="80"/>
      <c r="JVQ5" s="80"/>
      <c r="JVR5" s="80"/>
      <c r="JVS5" s="80"/>
      <c r="JVT5" s="80"/>
      <c r="JVU5" s="80"/>
      <c r="JVV5" s="80"/>
      <c r="JVW5" s="80"/>
      <c r="JVX5" s="80"/>
      <c r="JVY5" s="80"/>
      <c r="JVZ5" s="80"/>
      <c r="JWA5" s="80"/>
      <c r="JWB5" s="80"/>
      <c r="JWC5" s="80"/>
      <c r="JWD5" s="80"/>
      <c r="JWE5" s="80"/>
      <c r="JWF5" s="80"/>
      <c r="JWG5" s="80"/>
      <c r="JWH5" s="80"/>
      <c r="JWI5" s="80"/>
      <c r="JWJ5" s="80"/>
      <c r="JWK5" s="80"/>
      <c r="JWL5" s="80"/>
      <c r="JWM5" s="80"/>
      <c r="JWN5" s="80"/>
      <c r="JWO5" s="80"/>
      <c r="JWP5" s="80"/>
      <c r="JWQ5" s="80"/>
      <c r="JWR5" s="80"/>
      <c r="JWS5" s="80"/>
      <c r="JWT5" s="80"/>
      <c r="JWU5" s="80"/>
      <c r="JWV5" s="80"/>
      <c r="JWW5" s="80"/>
      <c r="JWX5" s="80"/>
      <c r="JWY5" s="80"/>
      <c r="JWZ5" s="80"/>
      <c r="JXA5" s="80"/>
      <c r="JXB5" s="80"/>
      <c r="JXC5" s="80"/>
      <c r="JXD5" s="80"/>
      <c r="JXE5" s="80"/>
      <c r="JXF5" s="80"/>
      <c r="JXG5" s="80"/>
      <c r="JXH5" s="80"/>
      <c r="JXI5" s="80"/>
      <c r="JXJ5" s="80"/>
      <c r="JXK5" s="80"/>
      <c r="JXL5" s="80"/>
      <c r="JXM5" s="80"/>
      <c r="JXN5" s="80"/>
      <c r="JXO5" s="80"/>
      <c r="JXP5" s="80"/>
      <c r="JXQ5" s="80"/>
      <c r="JXR5" s="80"/>
      <c r="JXS5" s="80"/>
      <c r="JXT5" s="80"/>
      <c r="JXU5" s="80"/>
      <c r="JXV5" s="80"/>
      <c r="JXW5" s="80"/>
      <c r="JXX5" s="80"/>
      <c r="JXY5" s="80"/>
      <c r="JXZ5" s="80"/>
      <c r="JYA5" s="80"/>
      <c r="JYB5" s="80"/>
      <c r="JYC5" s="80"/>
      <c r="JYD5" s="80"/>
      <c r="JYE5" s="80"/>
      <c r="JYF5" s="80"/>
      <c r="JYG5" s="80"/>
      <c r="JYH5" s="80"/>
      <c r="JYI5" s="80"/>
      <c r="JYJ5" s="80"/>
      <c r="JYK5" s="80"/>
      <c r="JYL5" s="80"/>
      <c r="JYM5" s="80"/>
      <c r="JYN5" s="80"/>
      <c r="JYO5" s="80"/>
      <c r="JYP5" s="80"/>
      <c r="JYQ5" s="80"/>
      <c r="JYR5" s="80"/>
      <c r="JYS5" s="80"/>
      <c r="JYT5" s="80"/>
      <c r="JYU5" s="80"/>
      <c r="JYV5" s="80"/>
      <c r="JYW5" s="80"/>
      <c r="JYX5" s="80"/>
      <c r="JYY5" s="80"/>
      <c r="JYZ5" s="80"/>
      <c r="JZA5" s="80"/>
      <c r="JZB5" s="80"/>
      <c r="JZC5" s="80"/>
      <c r="JZD5" s="80"/>
      <c r="JZE5" s="80"/>
      <c r="JZF5" s="80"/>
      <c r="JZG5" s="80"/>
      <c r="JZH5" s="80"/>
      <c r="JZI5" s="80"/>
      <c r="JZJ5" s="80"/>
      <c r="JZK5" s="80"/>
      <c r="JZL5" s="80"/>
      <c r="JZM5" s="80"/>
      <c r="JZN5" s="80"/>
      <c r="JZO5" s="80"/>
      <c r="JZP5" s="80"/>
      <c r="JZQ5" s="80"/>
      <c r="JZR5" s="80"/>
      <c r="JZS5" s="80"/>
      <c r="JZT5" s="80"/>
      <c r="JZU5" s="80"/>
      <c r="JZV5" s="80"/>
      <c r="JZW5" s="80"/>
      <c r="JZX5" s="80"/>
      <c r="JZY5" s="80"/>
      <c r="JZZ5" s="80"/>
      <c r="KAA5" s="80"/>
      <c r="KAB5" s="80"/>
      <c r="KAC5" s="80"/>
      <c r="KAD5" s="80"/>
      <c r="KAE5" s="80"/>
      <c r="KAF5" s="80"/>
      <c r="KAG5" s="80"/>
      <c r="KAH5" s="80"/>
      <c r="KAI5" s="80"/>
      <c r="KAJ5" s="80"/>
      <c r="KAK5" s="80"/>
      <c r="KAL5" s="80"/>
      <c r="KAM5" s="80"/>
      <c r="KAN5" s="80"/>
      <c r="KAO5" s="80"/>
      <c r="KAP5" s="80"/>
      <c r="KAQ5" s="80"/>
      <c r="KAR5" s="80"/>
      <c r="KAS5" s="80"/>
      <c r="KAT5" s="80"/>
      <c r="KAU5" s="80"/>
      <c r="KAV5" s="80"/>
      <c r="KAW5" s="80"/>
      <c r="KAX5" s="80"/>
      <c r="KAY5" s="80"/>
      <c r="KAZ5" s="80"/>
      <c r="KBA5" s="80"/>
      <c r="KBB5" s="80"/>
      <c r="KBC5" s="80"/>
      <c r="KBD5" s="80"/>
      <c r="KBE5" s="80"/>
      <c r="KBF5" s="80"/>
      <c r="KBG5" s="80"/>
      <c r="KBH5" s="80"/>
      <c r="KBI5" s="80"/>
      <c r="KBJ5" s="80"/>
      <c r="KBK5" s="80"/>
      <c r="KBL5" s="80"/>
      <c r="KBM5" s="80"/>
      <c r="KBN5" s="80"/>
      <c r="KBO5" s="80"/>
      <c r="KBP5" s="80"/>
      <c r="KBQ5" s="80"/>
      <c r="KBR5" s="80"/>
      <c r="KBS5" s="80"/>
      <c r="KBT5" s="80"/>
      <c r="KBU5" s="80"/>
      <c r="KBV5" s="80"/>
      <c r="KBW5" s="80"/>
      <c r="KBX5" s="80"/>
      <c r="KBY5" s="80"/>
      <c r="KBZ5" s="80"/>
      <c r="KCA5" s="80"/>
      <c r="KCB5" s="80"/>
      <c r="KCC5" s="80"/>
      <c r="KCD5" s="80"/>
      <c r="KCE5" s="80"/>
      <c r="KCF5" s="80"/>
      <c r="KCG5" s="80"/>
      <c r="KCH5" s="80"/>
      <c r="KCI5" s="80"/>
      <c r="KCJ5" s="80"/>
      <c r="KCK5" s="80"/>
      <c r="KCL5" s="80"/>
      <c r="KCM5" s="80"/>
      <c r="KCN5" s="80"/>
      <c r="KCO5" s="80"/>
      <c r="KCP5" s="80"/>
      <c r="KCQ5" s="80"/>
      <c r="KCR5" s="80"/>
      <c r="KCS5" s="80"/>
      <c r="KCT5" s="80"/>
      <c r="KCU5" s="80"/>
      <c r="KCV5" s="80"/>
      <c r="KCW5" s="80"/>
      <c r="KCX5" s="80"/>
      <c r="KCY5" s="80"/>
      <c r="KCZ5" s="80"/>
      <c r="KDA5" s="80"/>
      <c r="KDB5" s="80"/>
      <c r="KDC5" s="80"/>
      <c r="KDD5" s="80"/>
      <c r="KDE5" s="80"/>
      <c r="KDF5" s="80"/>
      <c r="KDG5" s="80"/>
      <c r="KDH5" s="80"/>
      <c r="KDI5" s="80"/>
      <c r="KDJ5" s="80"/>
      <c r="KDK5" s="80"/>
      <c r="KDL5" s="80"/>
      <c r="KDM5" s="80"/>
      <c r="KDN5" s="80"/>
      <c r="KDO5" s="80"/>
      <c r="KDP5" s="80"/>
      <c r="KDQ5" s="80"/>
      <c r="KDR5" s="80"/>
      <c r="KDS5" s="80"/>
      <c r="KDT5" s="80"/>
      <c r="KDU5" s="80"/>
      <c r="KDV5" s="80"/>
      <c r="KDW5" s="80"/>
      <c r="KDX5" s="80"/>
      <c r="KDY5" s="80"/>
      <c r="KDZ5" s="80"/>
      <c r="KEA5" s="80"/>
      <c r="KEB5" s="80"/>
      <c r="KEC5" s="80"/>
      <c r="KED5" s="80"/>
      <c r="KEE5" s="80"/>
      <c r="KEF5" s="80"/>
      <c r="KEG5" s="80"/>
      <c r="KEH5" s="80"/>
      <c r="KEI5" s="80"/>
      <c r="KEJ5" s="80"/>
      <c r="KEK5" s="80"/>
      <c r="KEL5" s="80"/>
      <c r="KEM5" s="80"/>
      <c r="KEN5" s="80"/>
      <c r="KEO5" s="80"/>
      <c r="KEP5" s="80"/>
      <c r="KEQ5" s="80"/>
      <c r="KER5" s="80"/>
      <c r="KES5" s="80"/>
      <c r="KET5" s="80"/>
      <c r="KEU5" s="80"/>
      <c r="KEV5" s="80"/>
      <c r="KEW5" s="80"/>
      <c r="KEX5" s="80"/>
      <c r="KEY5" s="80"/>
      <c r="KEZ5" s="80"/>
      <c r="KFA5" s="80"/>
      <c r="KFB5" s="80"/>
      <c r="KFC5" s="80"/>
      <c r="KFD5" s="80"/>
      <c r="KFE5" s="80"/>
      <c r="KFF5" s="80"/>
      <c r="KFG5" s="80"/>
      <c r="KFH5" s="80"/>
      <c r="KFI5" s="80"/>
      <c r="KFJ5" s="80"/>
      <c r="KFK5" s="80"/>
      <c r="KFL5" s="80"/>
      <c r="KFM5" s="80"/>
      <c r="KFN5" s="80"/>
      <c r="KFO5" s="80"/>
      <c r="KFP5" s="80"/>
      <c r="KFQ5" s="80"/>
      <c r="KFR5" s="80"/>
      <c r="KFS5" s="80"/>
      <c r="KFT5" s="80"/>
      <c r="KFU5" s="80"/>
      <c r="KFV5" s="80"/>
      <c r="KFW5" s="80"/>
      <c r="KFX5" s="80"/>
      <c r="KFY5" s="80"/>
      <c r="KFZ5" s="80"/>
      <c r="KGA5" s="80"/>
      <c r="KGB5" s="80"/>
      <c r="KGC5" s="80"/>
      <c r="KGD5" s="80"/>
      <c r="KGE5" s="80"/>
      <c r="KGF5" s="80"/>
      <c r="KGG5" s="80"/>
      <c r="KGH5" s="80"/>
      <c r="KGI5" s="80"/>
      <c r="KGJ5" s="80"/>
      <c r="KGK5" s="80"/>
      <c r="KGL5" s="80"/>
      <c r="KGM5" s="80"/>
      <c r="KGN5" s="80"/>
      <c r="KGO5" s="80"/>
      <c r="KGP5" s="80"/>
      <c r="KGQ5" s="80"/>
      <c r="KGR5" s="80"/>
      <c r="KGS5" s="80"/>
      <c r="KGT5" s="80"/>
      <c r="KGU5" s="80"/>
      <c r="KGV5" s="80"/>
      <c r="KGW5" s="80"/>
      <c r="KGX5" s="80"/>
      <c r="KGY5" s="80"/>
      <c r="KGZ5" s="80"/>
      <c r="KHA5" s="80"/>
      <c r="KHB5" s="80"/>
      <c r="KHC5" s="80"/>
      <c r="KHD5" s="80"/>
      <c r="KHE5" s="80"/>
      <c r="KHF5" s="80"/>
      <c r="KHG5" s="80"/>
      <c r="KHH5" s="80"/>
      <c r="KHI5" s="80"/>
      <c r="KHJ5" s="80"/>
      <c r="KHK5" s="80"/>
      <c r="KHL5" s="80"/>
      <c r="KHM5" s="80"/>
      <c r="KHN5" s="80"/>
      <c r="KHO5" s="80"/>
      <c r="KHP5" s="80"/>
      <c r="KHQ5" s="80"/>
      <c r="KHR5" s="80"/>
      <c r="KHS5" s="80"/>
      <c r="KHT5" s="80"/>
      <c r="KHU5" s="80"/>
      <c r="KHV5" s="80"/>
      <c r="KHW5" s="80"/>
      <c r="KHX5" s="80"/>
      <c r="KHY5" s="80"/>
      <c r="KHZ5" s="80"/>
      <c r="KIA5" s="80"/>
      <c r="KIB5" s="80"/>
      <c r="KIC5" s="80"/>
      <c r="KID5" s="80"/>
      <c r="KIE5" s="80"/>
      <c r="KIF5" s="80"/>
      <c r="KIG5" s="80"/>
      <c r="KIH5" s="80"/>
      <c r="KII5" s="80"/>
      <c r="KIJ5" s="80"/>
      <c r="KIK5" s="80"/>
      <c r="KIL5" s="80"/>
      <c r="KIM5" s="80"/>
      <c r="KIN5" s="80"/>
      <c r="KIO5" s="80"/>
      <c r="KIP5" s="80"/>
      <c r="KIQ5" s="80"/>
      <c r="KIR5" s="80"/>
      <c r="KIS5" s="80"/>
      <c r="KIT5" s="80"/>
      <c r="KIU5" s="80"/>
      <c r="KIV5" s="80"/>
      <c r="KIW5" s="80"/>
      <c r="KIX5" s="80"/>
      <c r="KIY5" s="80"/>
      <c r="KIZ5" s="80"/>
      <c r="KJA5" s="80"/>
      <c r="KJB5" s="80"/>
      <c r="KJC5" s="80"/>
      <c r="KJD5" s="80"/>
      <c r="KJE5" s="80"/>
      <c r="KJF5" s="80"/>
      <c r="KJG5" s="80"/>
      <c r="KJH5" s="80"/>
      <c r="KJI5" s="80"/>
      <c r="KJJ5" s="80"/>
      <c r="KJK5" s="80"/>
      <c r="KJL5" s="80"/>
      <c r="KJM5" s="80"/>
      <c r="KJN5" s="80"/>
      <c r="KJO5" s="80"/>
      <c r="KJP5" s="80"/>
      <c r="KJQ5" s="80"/>
      <c r="KJR5" s="80"/>
      <c r="KJS5" s="80"/>
      <c r="KJT5" s="80"/>
      <c r="KJU5" s="80"/>
      <c r="KJV5" s="80"/>
      <c r="KJW5" s="80"/>
      <c r="KJX5" s="80"/>
      <c r="KJY5" s="80"/>
      <c r="KJZ5" s="80"/>
      <c r="KKA5" s="80"/>
      <c r="KKB5" s="80"/>
      <c r="KKC5" s="80"/>
      <c r="KKD5" s="80"/>
      <c r="KKE5" s="80"/>
      <c r="KKF5" s="80"/>
      <c r="KKG5" s="80"/>
      <c r="KKH5" s="80"/>
      <c r="KKI5" s="80"/>
      <c r="KKJ5" s="80"/>
      <c r="KKK5" s="80"/>
      <c r="KKL5" s="80"/>
      <c r="KKM5" s="80"/>
      <c r="KKN5" s="80"/>
      <c r="KKO5" s="80"/>
      <c r="KKP5" s="80"/>
      <c r="KKQ5" s="80"/>
      <c r="KKR5" s="80"/>
      <c r="KKS5" s="80"/>
      <c r="KKT5" s="80"/>
      <c r="KKU5" s="80"/>
      <c r="KKV5" s="80"/>
      <c r="KKW5" s="80"/>
      <c r="KKX5" s="80"/>
      <c r="KKY5" s="80"/>
      <c r="KKZ5" s="80"/>
      <c r="KLA5" s="80"/>
      <c r="KLB5" s="80"/>
      <c r="KLC5" s="80"/>
      <c r="KLD5" s="80"/>
      <c r="KLE5" s="80"/>
      <c r="KLF5" s="80"/>
      <c r="KLG5" s="80"/>
      <c r="KLH5" s="80"/>
      <c r="KLI5" s="80"/>
      <c r="KLJ5" s="80"/>
      <c r="KLK5" s="80"/>
      <c r="KLL5" s="80"/>
      <c r="KLM5" s="80"/>
      <c r="KLN5" s="80"/>
      <c r="KLO5" s="80"/>
      <c r="KLP5" s="80"/>
      <c r="KLQ5" s="80"/>
      <c r="KLR5" s="80"/>
      <c r="KLS5" s="80"/>
      <c r="KLT5" s="80"/>
      <c r="KLU5" s="80"/>
      <c r="KLV5" s="80"/>
      <c r="KLW5" s="80"/>
      <c r="KLX5" s="80"/>
      <c r="KLY5" s="80"/>
      <c r="KLZ5" s="80"/>
      <c r="KMA5" s="80"/>
      <c r="KMB5" s="80"/>
      <c r="KMC5" s="80"/>
      <c r="KMD5" s="80"/>
      <c r="KME5" s="80"/>
      <c r="KMF5" s="80"/>
      <c r="KMG5" s="80"/>
      <c r="KMH5" s="80"/>
      <c r="KMI5" s="80"/>
      <c r="KMJ5" s="80"/>
      <c r="KMK5" s="80"/>
      <c r="KML5" s="80"/>
      <c r="KMM5" s="80"/>
      <c r="KMN5" s="80"/>
      <c r="KMO5" s="80"/>
      <c r="KMP5" s="80"/>
      <c r="KMQ5" s="80"/>
      <c r="KMR5" s="80"/>
      <c r="KMS5" s="80"/>
      <c r="KMT5" s="80"/>
      <c r="KMU5" s="80"/>
      <c r="KMV5" s="80"/>
      <c r="KMW5" s="80"/>
      <c r="KMX5" s="80"/>
      <c r="KMY5" s="80"/>
      <c r="KMZ5" s="80"/>
      <c r="KNA5" s="80"/>
      <c r="KNB5" s="80"/>
      <c r="KNC5" s="80"/>
      <c r="KND5" s="80"/>
      <c r="KNE5" s="80"/>
      <c r="KNF5" s="80"/>
      <c r="KNG5" s="80"/>
      <c r="KNH5" s="80"/>
      <c r="KNI5" s="80"/>
      <c r="KNJ5" s="80"/>
      <c r="KNK5" s="80"/>
      <c r="KNL5" s="80"/>
      <c r="KNM5" s="80"/>
      <c r="KNN5" s="80"/>
      <c r="KNO5" s="80"/>
      <c r="KNP5" s="80"/>
      <c r="KNQ5" s="80"/>
      <c r="KNR5" s="80"/>
      <c r="KNS5" s="80"/>
      <c r="KNT5" s="80"/>
      <c r="KNU5" s="80"/>
      <c r="KNV5" s="80"/>
      <c r="KNW5" s="80"/>
      <c r="KNX5" s="80"/>
      <c r="KNY5" s="80"/>
      <c r="KNZ5" s="80"/>
      <c r="KOA5" s="80"/>
      <c r="KOB5" s="80"/>
      <c r="KOC5" s="80"/>
      <c r="KOD5" s="80"/>
      <c r="KOE5" s="80"/>
      <c r="KOF5" s="80"/>
      <c r="KOG5" s="80"/>
      <c r="KOH5" s="80"/>
      <c r="KOI5" s="80"/>
      <c r="KOJ5" s="80"/>
      <c r="KOK5" s="80"/>
      <c r="KOL5" s="80"/>
      <c r="KOM5" s="80"/>
      <c r="KON5" s="80"/>
      <c r="KOO5" s="80"/>
      <c r="KOP5" s="80"/>
      <c r="KOQ5" s="80"/>
      <c r="KOR5" s="80"/>
      <c r="KOS5" s="80"/>
      <c r="KOT5" s="80"/>
      <c r="KOU5" s="80"/>
      <c r="KOV5" s="80"/>
      <c r="KOW5" s="80"/>
      <c r="KOX5" s="80"/>
      <c r="KOY5" s="80"/>
      <c r="KOZ5" s="80"/>
      <c r="KPA5" s="80"/>
      <c r="KPB5" s="80"/>
      <c r="KPC5" s="80"/>
      <c r="KPD5" s="80"/>
      <c r="KPE5" s="80"/>
      <c r="KPF5" s="80"/>
      <c r="KPG5" s="80"/>
      <c r="KPH5" s="80"/>
      <c r="KPI5" s="80"/>
      <c r="KPJ5" s="80"/>
      <c r="KPK5" s="80"/>
      <c r="KPL5" s="80"/>
      <c r="KPM5" s="80"/>
      <c r="KPN5" s="80"/>
      <c r="KPO5" s="80"/>
      <c r="KPP5" s="80"/>
      <c r="KPQ5" s="80"/>
      <c r="KPR5" s="80"/>
      <c r="KPS5" s="80"/>
      <c r="KPT5" s="80"/>
      <c r="KPU5" s="80"/>
      <c r="KPV5" s="80"/>
      <c r="KPW5" s="80"/>
      <c r="KPX5" s="80"/>
      <c r="KPY5" s="80"/>
      <c r="KPZ5" s="80"/>
      <c r="KQA5" s="80"/>
      <c r="KQB5" s="80"/>
      <c r="KQC5" s="80"/>
      <c r="KQD5" s="80"/>
      <c r="KQE5" s="80"/>
      <c r="KQF5" s="80"/>
      <c r="KQG5" s="80"/>
      <c r="KQH5" s="80"/>
      <c r="KQI5" s="80"/>
      <c r="KQJ5" s="80"/>
      <c r="KQK5" s="80"/>
      <c r="KQL5" s="80"/>
      <c r="KQM5" s="80"/>
      <c r="KQN5" s="80"/>
      <c r="KQO5" s="80"/>
      <c r="KQP5" s="80"/>
      <c r="KQQ5" s="80"/>
      <c r="KQR5" s="80"/>
      <c r="KQS5" s="80"/>
      <c r="KQT5" s="80"/>
      <c r="KQU5" s="80"/>
      <c r="KQV5" s="80"/>
      <c r="KQW5" s="80"/>
      <c r="KQX5" s="80"/>
      <c r="KQY5" s="80"/>
      <c r="KQZ5" s="80"/>
      <c r="KRA5" s="80"/>
      <c r="KRB5" s="80"/>
      <c r="KRC5" s="80"/>
      <c r="KRD5" s="80"/>
      <c r="KRE5" s="80"/>
      <c r="KRF5" s="80"/>
      <c r="KRG5" s="80"/>
      <c r="KRH5" s="80"/>
      <c r="KRI5" s="80"/>
      <c r="KRJ5" s="80"/>
      <c r="KRK5" s="80"/>
      <c r="KRL5" s="80"/>
      <c r="KRM5" s="80"/>
      <c r="KRN5" s="80"/>
      <c r="KRO5" s="80"/>
      <c r="KRP5" s="80"/>
      <c r="KRQ5" s="80"/>
      <c r="KRR5" s="80"/>
      <c r="KRS5" s="80"/>
      <c r="KRT5" s="80"/>
      <c r="KRU5" s="80"/>
      <c r="KRV5" s="80"/>
      <c r="KRW5" s="80"/>
      <c r="KRX5" s="80"/>
      <c r="KRY5" s="80"/>
      <c r="KRZ5" s="80"/>
      <c r="KSA5" s="80"/>
      <c r="KSB5" s="80"/>
      <c r="KSC5" s="80"/>
      <c r="KSD5" s="80"/>
      <c r="KSE5" s="80"/>
      <c r="KSF5" s="80"/>
      <c r="KSG5" s="80"/>
      <c r="KSH5" s="80"/>
      <c r="KSI5" s="80"/>
      <c r="KSJ5" s="80"/>
      <c r="KSK5" s="80"/>
      <c r="KSL5" s="80"/>
      <c r="KSM5" s="80"/>
      <c r="KSN5" s="80"/>
      <c r="KSO5" s="80"/>
      <c r="KSP5" s="80"/>
      <c r="KSQ5" s="80"/>
      <c r="KSR5" s="80"/>
      <c r="KSS5" s="80"/>
      <c r="KST5" s="80"/>
      <c r="KSU5" s="80"/>
      <c r="KSV5" s="80"/>
      <c r="KSW5" s="80"/>
      <c r="KSX5" s="80"/>
      <c r="KSY5" s="80"/>
      <c r="KSZ5" s="80"/>
      <c r="KTA5" s="80"/>
      <c r="KTB5" s="80"/>
      <c r="KTC5" s="80"/>
      <c r="KTD5" s="80"/>
      <c r="KTE5" s="80"/>
      <c r="KTF5" s="80"/>
      <c r="KTG5" s="80"/>
      <c r="KTH5" s="80"/>
      <c r="KTI5" s="80"/>
      <c r="KTJ5" s="80"/>
      <c r="KTK5" s="80"/>
      <c r="KTL5" s="80"/>
      <c r="KTM5" s="80"/>
      <c r="KTN5" s="80"/>
      <c r="KTO5" s="80"/>
      <c r="KTP5" s="80"/>
      <c r="KTQ5" s="80"/>
      <c r="KTR5" s="80"/>
      <c r="KTS5" s="80"/>
      <c r="KTT5" s="80"/>
      <c r="KTU5" s="80"/>
      <c r="KTV5" s="80"/>
      <c r="KTW5" s="80"/>
      <c r="KTX5" s="80"/>
      <c r="KTY5" s="80"/>
      <c r="KTZ5" s="80"/>
      <c r="KUA5" s="80"/>
      <c r="KUB5" s="80"/>
      <c r="KUC5" s="80"/>
      <c r="KUD5" s="80"/>
      <c r="KUE5" s="80"/>
      <c r="KUF5" s="80"/>
      <c r="KUG5" s="80"/>
      <c r="KUH5" s="80"/>
      <c r="KUI5" s="80"/>
      <c r="KUJ5" s="80"/>
      <c r="KUK5" s="80"/>
      <c r="KUL5" s="80"/>
      <c r="KUM5" s="80"/>
      <c r="KUN5" s="80"/>
      <c r="KUO5" s="80"/>
      <c r="KUP5" s="80"/>
      <c r="KUQ5" s="80"/>
      <c r="KUR5" s="80"/>
      <c r="KUS5" s="80"/>
      <c r="KUT5" s="80"/>
      <c r="KUU5" s="80"/>
      <c r="KUV5" s="80"/>
      <c r="KUW5" s="80"/>
      <c r="KUX5" s="80"/>
      <c r="KUY5" s="80"/>
      <c r="KUZ5" s="80"/>
      <c r="KVA5" s="80"/>
      <c r="KVB5" s="80"/>
      <c r="KVC5" s="80"/>
      <c r="KVD5" s="80"/>
      <c r="KVE5" s="80"/>
      <c r="KVF5" s="80"/>
      <c r="KVG5" s="80"/>
      <c r="KVH5" s="80"/>
      <c r="KVI5" s="80"/>
      <c r="KVJ5" s="80"/>
      <c r="KVK5" s="80"/>
      <c r="KVL5" s="80"/>
      <c r="KVM5" s="80"/>
      <c r="KVN5" s="80"/>
      <c r="KVO5" s="80"/>
      <c r="KVP5" s="80"/>
      <c r="KVQ5" s="80"/>
      <c r="KVR5" s="80"/>
      <c r="KVS5" s="80"/>
      <c r="KVT5" s="80"/>
      <c r="KVU5" s="80"/>
      <c r="KVV5" s="80"/>
      <c r="KVW5" s="80"/>
      <c r="KVX5" s="80"/>
      <c r="KVY5" s="80"/>
      <c r="KVZ5" s="80"/>
      <c r="KWA5" s="80"/>
      <c r="KWB5" s="80"/>
      <c r="KWC5" s="80"/>
      <c r="KWD5" s="80"/>
      <c r="KWE5" s="80"/>
      <c r="KWF5" s="80"/>
      <c r="KWG5" s="80"/>
      <c r="KWH5" s="80"/>
      <c r="KWI5" s="80"/>
      <c r="KWJ5" s="80"/>
      <c r="KWK5" s="80"/>
      <c r="KWL5" s="80"/>
      <c r="KWM5" s="80"/>
      <c r="KWN5" s="80"/>
      <c r="KWO5" s="80"/>
      <c r="KWP5" s="80"/>
      <c r="KWQ5" s="80"/>
      <c r="KWR5" s="80"/>
      <c r="KWS5" s="80"/>
      <c r="KWT5" s="80"/>
      <c r="KWU5" s="80"/>
      <c r="KWV5" s="80"/>
      <c r="KWW5" s="80"/>
      <c r="KWX5" s="80"/>
      <c r="KWY5" s="80"/>
      <c r="KWZ5" s="80"/>
      <c r="KXA5" s="80"/>
      <c r="KXB5" s="80"/>
      <c r="KXC5" s="80"/>
      <c r="KXD5" s="80"/>
      <c r="KXE5" s="80"/>
      <c r="KXF5" s="80"/>
      <c r="KXG5" s="80"/>
      <c r="KXH5" s="80"/>
      <c r="KXI5" s="80"/>
      <c r="KXJ5" s="80"/>
      <c r="KXK5" s="80"/>
      <c r="KXL5" s="80"/>
      <c r="KXM5" s="80"/>
      <c r="KXN5" s="80"/>
      <c r="KXO5" s="80"/>
      <c r="KXP5" s="80"/>
      <c r="KXQ5" s="80"/>
      <c r="KXR5" s="80"/>
      <c r="KXS5" s="80"/>
      <c r="KXT5" s="80"/>
      <c r="KXU5" s="80"/>
      <c r="KXV5" s="80"/>
      <c r="KXW5" s="80"/>
      <c r="KXX5" s="80"/>
      <c r="KXY5" s="80"/>
      <c r="KXZ5" s="80"/>
      <c r="KYA5" s="80"/>
      <c r="KYB5" s="80"/>
      <c r="KYC5" s="80"/>
      <c r="KYD5" s="80"/>
      <c r="KYE5" s="80"/>
      <c r="KYF5" s="80"/>
      <c r="KYG5" s="80"/>
      <c r="KYH5" s="80"/>
      <c r="KYI5" s="80"/>
      <c r="KYJ5" s="80"/>
      <c r="KYK5" s="80"/>
      <c r="KYL5" s="80"/>
      <c r="KYM5" s="80"/>
      <c r="KYN5" s="80"/>
      <c r="KYO5" s="80"/>
      <c r="KYP5" s="80"/>
      <c r="KYQ5" s="80"/>
      <c r="KYR5" s="80"/>
      <c r="KYS5" s="80"/>
      <c r="KYT5" s="80"/>
      <c r="KYU5" s="80"/>
      <c r="KYV5" s="80"/>
      <c r="KYW5" s="80"/>
      <c r="KYX5" s="80"/>
      <c r="KYY5" s="80"/>
      <c r="KYZ5" s="80"/>
      <c r="KZA5" s="80"/>
      <c r="KZB5" s="80"/>
      <c r="KZC5" s="80"/>
      <c r="KZD5" s="80"/>
      <c r="KZE5" s="80"/>
      <c r="KZF5" s="80"/>
      <c r="KZG5" s="80"/>
      <c r="KZH5" s="80"/>
      <c r="KZI5" s="80"/>
      <c r="KZJ5" s="80"/>
      <c r="KZK5" s="80"/>
      <c r="KZL5" s="80"/>
      <c r="KZM5" s="80"/>
      <c r="KZN5" s="80"/>
      <c r="KZO5" s="80"/>
      <c r="KZP5" s="80"/>
      <c r="KZQ5" s="80"/>
      <c r="KZR5" s="80"/>
      <c r="KZS5" s="80"/>
      <c r="KZT5" s="80"/>
      <c r="KZU5" s="80"/>
      <c r="KZV5" s="80"/>
      <c r="KZW5" s="80"/>
      <c r="KZX5" s="80"/>
      <c r="KZY5" s="80"/>
      <c r="KZZ5" s="80"/>
      <c r="LAA5" s="80"/>
      <c r="LAB5" s="80"/>
      <c r="LAC5" s="80"/>
      <c r="LAD5" s="80"/>
      <c r="LAE5" s="80"/>
      <c r="LAF5" s="80"/>
      <c r="LAG5" s="80"/>
      <c r="LAH5" s="80"/>
      <c r="LAI5" s="80"/>
      <c r="LAJ5" s="80"/>
      <c r="LAK5" s="80"/>
      <c r="LAL5" s="80"/>
      <c r="LAM5" s="80"/>
      <c r="LAN5" s="80"/>
      <c r="LAO5" s="80"/>
      <c r="LAP5" s="80"/>
      <c r="LAQ5" s="80"/>
      <c r="LAR5" s="80"/>
      <c r="LAS5" s="80"/>
      <c r="LAT5" s="80"/>
      <c r="LAU5" s="80"/>
      <c r="LAV5" s="80"/>
      <c r="LAW5" s="80"/>
      <c r="LAX5" s="80"/>
      <c r="LAY5" s="80"/>
      <c r="LAZ5" s="80"/>
      <c r="LBA5" s="80"/>
      <c r="LBB5" s="80"/>
      <c r="LBC5" s="80"/>
      <c r="LBD5" s="80"/>
      <c r="LBE5" s="80"/>
      <c r="LBF5" s="80"/>
      <c r="LBG5" s="80"/>
      <c r="LBH5" s="80"/>
      <c r="LBI5" s="80"/>
      <c r="LBJ5" s="80"/>
      <c r="LBK5" s="80"/>
      <c r="LBL5" s="80"/>
      <c r="LBM5" s="80"/>
      <c r="LBN5" s="80"/>
      <c r="LBO5" s="80"/>
      <c r="LBP5" s="80"/>
      <c r="LBQ5" s="80"/>
      <c r="LBR5" s="80"/>
      <c r="LBS5" s="80"/>
      <c r="LBT5" s="80"/>
      <c r="LBU5" s="80"/>
      <c r="LBV5" s="80"/>
      <c r="LBW5" s="80"/>
      <c r="LBX5" s="80"/>
      <c r="LBY5" s="80"/>
      <c r="LBZ5" s="80"/>
      <c r="LCA5" s="80"/>
      <c r="LCB5" s="80"/>
      <c r="LCC5" s="80"/>
      <c r="LCD5" s="80"/>
      <c r="LCE5" s="80"/>
      <c r="LCF5" s="80"/>
      <c r="LCG5" s="80"/>
      <c r="LCH5" s="80"/>
      <c r="LCI5" s="80"/>
      <c r="LCJ5" s="80"/>
      <c r="LCK5" s="80"/>
      <c r="LCL5" s="80"/>
      <c r="LCM5" s="80"/>
      <c r="LCN5" s="80"/>
      <c r="LCO5" s="80"/>
      <c r="LCP5" s="80"/>
      <c r="LCQ5" s="80"/>
      <c r="LCR5" s="80"/>
      <c r="LCS5" s="80"/>
      <c r="LCT5" s="80"/>
      <c r="LCU5" s="80"/>
      <c r="LCV5" s="80"/>
      <c r="LCW5" s="80"/>
      <c r="LCX5" s="80"/>
      <c r="LCY5" s="80"/>
      <c r="LCZ5" s="80"/>
      <c r="LDA5" s="80"/>
      <c r="LDB5" s="80"/>
      <c r="LDC5" s="80"/>
      <c r="LDD5" s="80"/>
      <c r="LDE5" s="80"/>
      <c r="LDF5" s="80"/>
      <c r="LDG5" s="80"/>
      <c r="LDH5" s="80"/>
      <c r="LDI5" s="80"/>
      <c r="LDJ5" s="80"/>
      <c r="LDK5" s="80"/>
      <c r="LDL5" s="80"/>
      <c r="LDM5" s="80"/>
      <c r="LDN5" s="80"/>
      <c r="LDO5" s="80"/>
      <c r="LDP5" s="80"/>
      <c r="LDQ5" s="80"/>
      <c r="LDR5" s="80"/>
      <c r="LDS5" s="80"/>
      <c r="LDT5" s="80"/>
      <c r="LDU5" s="80"/>
      <c r="LDV5" s="80"/>
      <c r="LDW5" s="80"/>
      <c r="LDX5" s="80"/>
      <c r="LDY5" s="80"/>
      <c r="LDZ5" s="80"/>
      <c r="LEA5" s="80"/>
      <c r="LEB5" s="80"/>
      <c r="LEC5" s="80"/>
      <c r="LED5" s="80"/>
      <c r="LEE5" s="80"/>
      <c r="LEF5" s="80"/>
      <c r="LEG5" s="80"/>
      <c r="LEH5" s="80"/>
      <c r="LEI5" s="80"/>
      <c r="LEJ5" s="80"/>
      <c r="LEK5" s="80"/>
      <c r="LEL5" s="80"/>
      <c r="LEM5" s="80"/>
      <c r="LEN5" s="80"/>
      <c r="LEO5" s="80"/>
      <c r="LEP5" s="80"/>
      <c r="LEQ5" s="80"/>
      <c r="LER5" s="80"/>
      <c r="LES5" s="80"/>
      <c r="LET5" s="80"/>
      <c r="LEU5" s="80"/>
      <c r="LEV5" s="80"/>
      <c r="LEW5" s="80"/>
      <c r="LEX5" s="80"/>
      <c r="LEY5" s="80"/>
      <c r="LEZ5" s="80"/>
      <c r="LFA5" s="80"/>
      <c r="LFB5" s="80"/>
      <c r="LFC5" s="80"/>
      <c r="LFD5" s="80"/>
      <c r="LFE5" s="80"/>
      <c r="LFF5" s="80"/>
      <c r="LFG5" s="80"/>
      <c r="LFH5" s="80"/>
      <c r="LFI5" s="80"/>
      <c r="LFJ5" s="80"/>
      <c r="LFK5" s="80"/>
      <c r="LFL5" s="80"/>
      <c r="LFM5" s="80"/>
      <c r="LFN5" s="80"/>
      <c r="LFO5" s="80"/>
      <c r="LFP5" s="80"/>
      <c r="LFQ5" s="80"/>
      <c r="LFR5" s="80"/>
      <c r="LFS5" s="80"/>
      <c r="LFT5" s="80"/>
      <c r="LFU5" s="80"/>
      <c r="LFV5" s="80"/>
      <c r="LFW5" s="80"/>
      <c r="LFX5" s="80"/>
      <c r="LFY5" s="80"/>
      <c r="LFZ5" s="80"/>
      <c r="LGA5" s="80"/>
      <c r="LGB5" s="80"/>
      <c r="LGC5" s="80"/>
      <c r="LGD5" s="80"/>
      <c r="LGE5" s="80"/>
      <c r="LGF5" s="80"/>
      <c r="LGG5" s="80"/>
      <c r="LGH5" s="80"/>
      <c r="LGI5" s="80"/>
      <c r="LGJ5" s="80"/>
      <c r="LGK5" s="80"/>
      <c r="LGL5" s="80"/>
      <c r="LGM5" s="80"/>
      <c r="LGN5" s="80"/>
      <c r="LGO5" s="80"/>
      <c r="LGP5" s="80"/>
      <c r="LGQ5" s="80"/>
      <c r="LGR5" s="80"/>
      <c r="LGS5" s="80"/>
      <c r="LGT5" s="80"/>
      <c r="LGU5" s="80"/>
      <c r="LGV5" s="80"/>
      <c r="LGW5" s="80"/>
      <c r="LGX5" s="80"/>
      <c r="LGY5" s="80"/>
      <c r="LGZ5" s="80"/>
      <c r="LHA5" s="80"/>
      <c r="LHB5" s="80"/>
      <c r="LHC5" s="80"/>
      <c r="LHD5" s="80"/>
      <c r="LHE5" s="80"/>
      <c r="LHF5" s="80"/>
      <c r="LHG5" s="80"/>
      <c r="LHH5" s="80"/>
      <c r="LHI5" s="80"/>
      <c r="LHJ5" s="80"/>
      <c r="LHK5" s="80"/>
      <c r="LHL5" s="80"/>
      <c r="LHM5" s="80"/>
      <c r="LHN5" s="80"/>
      <c r="LHO5" s="80"/>
      <c r="LHP5" s="80"/>
      <c r="LHQ5" s="80"/>
      <c r="LHR5" s="80"/>
      <c r="LHS5" s="80"/>
      <c r="LHT5" s="80"/>
      <c r="LHU5" s="80"/>
      <c r="LHV5" s="80"/>
      <c r="LHW5" s="80"/>
      <c r="LHX5" s="80"/>
      <c r="LHY5" s="80"/>
      <c r="LHZ5" s="80"/>
      <c r="LIA5" s="80"/>
      <c r="LIB5" s="80"/>
      <c r="LIC5" s="80"/>
      <c r="LID5" s="80"/>
      <c r="LIE5" s="80"/>
      <c r="LIF5" s="80"/>
      <c r="LIG5" s="80"/>
      <c r="LIH5" s="80"/>
      <c r="LII5" s="80"/>
      <c r="LIJ5" s="80"/>
      <c r="LIK5" s="80"/>
      <c r="LIL5" s="80"/>
      <c r="LIM5" s="80"/>
      <c r="LIN5" s="80"/>
      <c r="LIO5" s="80"/>
      <c r="LIP5" s="80"/>
      <c r="LIQ5" s="80"/>
      <c r="LIR5" s="80"/>
      <c r="LIS5" s="80"/>
      <c r="LIT5" s="80"/>
      <c r="LIU5" s="80"/>
      <c r="LIV5" s="80"/>
      <c r="LIW5" s="80"/>
      <c r="LIX5" s="80"/>
      <c r="LIY5" s="80"/>
      <c r="LIZ5" s="80"/>
      <c r="LJA5" s="80"/>
      <c r="LJB5" s="80"/>
      <c r="LJC5" s="80"/>
      <c r="LJD5" s="80"/>
      <c r="LJE5" s="80"/>
      <c r="LJF5" s="80"/>
      <c r="LJG5" s="80"/>
      <c r="LJH5" s="80"/>
      <c r="LJI5" s="80"/>
      <c r="LJJ5" s="80"/>
      <c r="LJK5" s="80"/>
      <c r="LJL5" s="80"/>
      <c r="LJM5" s="80"/>
      <c r="LJN5" s="80"/>
      <c r="LJO5" s="80"/>
      <c r="LJP5" s="80"/>
      <c r="LJQ5" s="80"/>
      <c r="LJR5" s="80"/>
      <c r="LJS5" s="80"/>
      <c r="LJT5" s="80"/>
      <c r="LJU5" s="80"/>
      <c r="LJV5" s="80"/>
      <c r="LJW5" s="80"/>
      <c r="LJX5" s="80"/>
      <c r="LJY5" s="80"/>
      <c r="LJZ5" s="80"/>
      <c r="LKA5" s="80"/>
      <c r="LKB5" s="80"/>
      <c r="LKC5" s="80"/>
      <c r="LKD5" s="80"/>
      <c r="LKE5" s="80"/>
      <c r="LKF5" s="80"/>
      <c r="LKG5" s="80"/>
      <c r="LKH5" s="80"/>
      <c r="LKI5" s="80"/>
      <c r="LKJ5" s="80"/>
      <c r="LKK5" s="80"/>
      <c r="LKL5" s="80"/>
      <c r="LKM5" s="80"/>
      <c r="LKN5" s="80"/>
      <c r="LKO5" s="80"/>
      <c r="LKP5" s="80"/>
      <c r="LKQ5" s="80"/>
      <c r="LKR5" s="80"/>
      <c r="LKS5" s="80"/>
      <c r="LKT5" s="80"/>
      <c r="LKU5" s="80"/>
      <c r="LKV5" s="80"/>
      <c r="LKW5" s="80"/>
      <c r="LKX5" s="80"/>
      <c r="LKY5" s="80"/>
      <c r="LKZ5" s="80"/>
      <c r="LLA5" s="80"/>
      <c r="LLB5" s="80"/>
      <c r="LLC5" s="80"/>
      <c r="LLD5" s="80"/>
      <c r="LLE5" s="80"/>
      <c r="LLF5" s="80"/>
      <c r="LLG5" s="80"/>
      <c r="LLH5" s="80"/>
      <c r="LLI5" s="80"/>
      <c r="LLJ5" s="80"/>
      <c r="LLK5" s="80"/>
      <c r="LLL5" s="80"/>
      <c r="LLM5" s="80"/>
      <c r="LLN5" s="80"/>
      <c r="LLO5" s="80"/>
      <c r="LLP5" s="80"/>
      <c r="LLQ5" s="80"/>
      <c r="LLR5" s="80"/>
      <c r="LLS5" s="80"/>
      <c r="LLT5" s="80"/>
      <c r="LLU5" s="80"/>
      <c r="LLV5" s="80"/>
      <c r="LLW5" s="80"/>
      <c r="LLX5" s="80"/>
      <c r="LLY5" s="80"/>
      <c r="LLZ5" s="80"/>
      <c r="LMA5" s="80"/>
      <c r="LMB5" s="80"/>
      <c r="LMC5" s="80"/>
      <c r="LMD5" s="80"/>
      <c r="LME5" s="80"/>
      <c r="LMF5" s="80"/>
      <c r="LMG5" s="80"/>
      <c r="LMH5" s="80"/>
      <c r="LMI5" s="80"/>
      <c r="LMJ5" s="80"/>
      <c r="LMK5" s="80"/>
      <c r="LML5" s="80"/>
      <c r="LMM5" s="80"/>
      <c r="LMN5" s="80"/>
      <c r="LMO5" s="80"/>
      <c r="LMP5" s="80"/>
      <c r="LMQ5" s="80"/>
      <c r="LMR5" s="80"/>
      <c r="LMS5" s="80"/>
      <c r="LMT5" s="80"/>
      <c r="LMU5" s="80"/>
      <c r="LMV5" s="80"/>
      <c r="LMW5" s="80"/>
      <c r="LMX5" s="80"/>
      <c r="LMY5" s="80"/>
      <c r="LMZ5" s="80"/>
      <c r="LNA5" s="80"/>
      <c r="LNB5" s="80"/>
      <c r="LNC5" s="80"/>
      <c r="LND5" s="80"/>
      <c r="LNE5" s="80"/>
      <c r="LNF5" s="80"/>
      <c r="LNG5" s="80"/>
      <c r="LNH5" s="80"/>
      <c r="LNI5" s="80"/>
      <c r="LNJ5" s="80"/>
      <c r="LNK5" s="80"/>
      <c r="LNL5" s="80"/>
      <c r="LNM5" s="80"/>
      <c r="LNN5" s="80"/>
      <c r="LNO5" s="80"/>
      <c r="LNP5" s="80"/>
      <c r="LNQ5" s="80"/>
      <c r="LNR5" s="80"/>
      <c r="LNS5" s="80"/>
      <c r="LNT5" s="80"/>
      <c r="LNU5" s="80"/>
      <c r="LNV5" s="80"/>
      <c r="LNW5" s="80"/>
      <c r="LNX5" s="80"/>
      <c r="LNY5" s="80"/>
      <c r="LNZ5" s="80"/>
      <c r="LOA5" s="80"/>
      <c r="LOB5" s="80"/>
      <c r="LOC5" s="80"/>
      <c r="LOD5" s="80"/>
      <c r="LOE5" s="80"/>
      <c r="LOF5" s="80"/>
      <c r="LOG5" s="80"/>
      <c r="LOH5" s="80"/>
      <c r="LOI5" s="80"/>
      <c r="LOJ5" s="80"/>
      <c r="LOK5" s="80"/>
      <c r="LOL5" s="80"/>
      <c r="LOM5" s="80"/>
      <c r="LON5" s="80"/>
      <c r="LOO5" s="80"/>
      <c r="LOP5" s="80"/>
      <c r="LOQ5" s="80"/>
      <c r="LOR5" s="80"/>
      <c r="LOS5" s="80"/>
      <c r="LOT5" s="80"/>
      <c r="LOU5" s="80"/>
      <c r="LOV5" s="80"/>
      <c r="LOW5" s="80"/>
      <c r="LOX5" s="80"/>
      <c r="LOY5" s="80"/>
      <c r="LOZ5" s="80"/>
      <c r="LPA5" s="80"/>
      <c r="LPB5" s="80"/>
      <c r="LPC5" s="80"/>
      <c r="LPD5" s="80"/>
      <c r="LPE5" s="80"/>
      <c r="LPF5" s="80"/>
      <c r="LPG5" s="80"/>
      <c r="LPH5" s="80"/>
      <c r="LPI5" s="80"/>
      <c r="LPJ5" s="80"/>
      <c r="LPK5" s="80"/>
      <c r="LPL5" s="80"/>
      <c r="LPM5" s="80"/>
      <c r="LPN5" s="80"/>
      <c r="LPO5" s="80"/>
      <c r="LPP5" s="80"/>
      <c r="LPQ5" s="80"/>
      <c r="LPR5" s="80"/>
      <c r="LPS5" s="80"/>
      <c r="LPT5" s="80"/>
      <c r="LPU5" s="80"/>
      <c r="LPV5" s="80"/>
      <c r="LPW5" s="80"/>
      <c r="LPX5" s="80"/>
      <c r="LPY5" s="80"/>
      <c r="LPZ5" s="80"/>
      <c r="LQA5" s="80"/>
      <c r="LQB5" s="80"/>
      <c r="LQC5" s="80"/>
      <c r="LQD5" s="80"/>
      <c r="LQE5" s="80"/>
      <c r="LQF5" s="80"/>
      <c r="LQG5" s="80"/>
      <c r="LQH5" s="80"/>
      <c r="LQI5" s="80"/>
      <c r="LQJ5" s="80"/>
      <c r="LQK5" s="80"/>
      <c r="LQL5" s="80"/>
      <c r="LQM5" s="80"/>
      <c r="LQN5" s="80"/>
      <c r="LQO5" s="80"/>
      <c r="LQP5" s="80"/>
      <c r="LQQ5" s="80"/>
      <c r="LQR5" s="80"/>
      <c r="LQS5" s="80"/>
      <c r="LQT5" s="80"/>
      <c r="LQU5" s="80"/>
      <c r="LQV5" s="80"/>
      <c r="LQW5" s="80"/>
      <c r="LQX5" s="80"/>
      <c r="LQY5" s="80"/>
      <c r="LQZ5" s="80"/>
      <c r="LRA5" s="80"/>
      <c r="LRB5" s="80"/>
      <c r="LRC5" s="80"/>
      <c r="LRD5" s="80"/>
      <c r="LRE5" s="80"/>
      <c r="LRF5" s="80"/>
      <c r="LRG5" s="80"/>
      <c r="LRH5" s="80"/>
      <c r="LRI5" s="80"/>
      <c r="LRJ5" s="80"/>
      <c r="LRK5" s="80"/>
      <c r="LRL5" s="80"/>
      <c r="LRM5" s="80"/>
      <c r="LRN5" s="80"/>
      <c r="LRO5" s="80"/>
      <c r="LRP5" s="80"/>
      <c r="LRQ5" s="80"/>
      <c r="LRR5" s="80"/>
      <c r="LRS5" s="80"/>
      <c r="LRT5" s="80"/>
      <c r="LRU5" s="80"/>
      <c r="LRV5" s="80"/>
      <c r="LRW5" s="80"/>
      <c r="LRX5" s="80"/>
      <c r="LRY5" s="80"/>
      <c r="LRZ5" s="80"/>
      <c r="LSA5" s="80"/>
      <c r="LSB5" s="80"/>
      <c r="LSC5" s="80"/>
      <c r="LSD5" s="80"/>
      <c r="LSE5" s="80"/>
      <c r="LSF5" s="80"/>
      <c r="LSG5" s="80"/>
      <c r="LSH5" s="80"/>
      <c r="LSI5" s="80"/>
      <c r="LSJ5" s="80"/>
      <c r="LSK5" s="80"/>
      <c r="LSL5" s="80"/>
      <c r="LSM5" s="80"/>
      <c r="LSN5" s="80"/>
      <c r="LSO5" s="80"/>
      <c r="LSP5" s="80"/>
      <c r="LSQ5" s="80"/>
      <c r="LSR5" s="80"/>
      <c r="LSS5" s="80"/>
      <c r="LST5" s="80"/>
      <c r="LSU5" s="80"/>
      <c r="LSV5" s="80"/>
      <c r="LSW5" s="80"/>
      <c r="LSX5" s="80"/>
      <c r="LSY5" s="80"/>
      <c r="LSZ5" s="80"/>
      <c r="LTA5" s="80"/>
      <c r="LTB5" s="80"/>
      <c r="LTC5" s="80"/>
      <c r="LTD5" s="80"/>
      <c r="LTE5" s="80"/>
      <c r="LTF5" s="80"/>
      <c r="LTG5" s="80"/>
      <c r="LTH5" s="80"/>
      <c r="LTI5" s="80"/>
      <c r="LTJ5" s="80"/>
      <c r="LTK5" s="80"/>
      <c r="LTL5" s="80"/>
      <c r="LTM5" s="80"/>
      <c r="LTN5" s="80"/>
      <c r="LTO5" s="80"/>
      <c r="LTP5" s="80"/>
      <c r="LTQ5" s="80"/>
      <c r="LTR5" s="80"/>
      <c r="LTS5" s="80"/>
      <c r="LTT5" s="80"/>
      <c r="LTU5" s="80"/>
      <c r="LTV5" s="80"/>
      <c r="LTW5" s="80"/>
      <c r="LTX5" s="80"/>
      <c r="LTY5" s="80"/>
      <c r="LTZ5" s="80"/>
      <c r="LUA5" s="80"/>
      <c r="LUB5" s="80"/>
      <c r="LUC5" s="80"/>
      <c r="LUD5" s="80"/>
      <c r="LUE5" s="80"/>
      <c r="LUF5" s="80"/>
      <c r="LUG5" s="80"/>
      <c r="LUH5" s="80"/>
      <c r="LUI5" s="80"/>
      <c r="LUJ5" s="80"/>
      <c r="LUK5" s="80"/>
      <c r="LUL5" s="80"/>
      <c r="LUM5" s="80"/>
      <c r="LUN5" s="80"/>
      <c r="LUO5" s="80"/>
      <c r="LUP5" s="80"/>
      <c r="LUQ5" s="80"/>
      <c r="LUR5" s="80"/>
      <c r="LUS5" s="80"/>
      <c r="LUT5" s="80"/>
      <c r="LUU5" s="80"/>
      <c r="LUV5" s="80"/>
      <c r="LUW5" s="80"/>
      <c r="LUX5" s="80"/>
      <c r="LUY5" s="80"/>
      <c r="LUZ5" s="80"/>
      <c r="LVA5" s="80"/>
      <c r="LVB5" s="80"/>
      <c r="LVC5" s="80"/>
      <c r="LVD5" s="80"/>
      <c r="LVE5" s="80"/>
      <c r="LVF5" s="80"/>
      <c r="LVG5" s="80"/>
      <c r="LVH5" s="80"/>
      <c r="LVI5" s="80"/>
      <c r="LVJ5" s="80"/>
      <c r="LVK5" s="80"/>
      <c r="LVL5" s="80"/>
      <c r="LVM5" s="80"/>
      <c r="LVN5" s="80"/>
      <c r="LVO5" s="80"/>
      <c r="LVP5" s="80"/>
      <c r="LVQ5" s="80"/>
      <c r="LVR5" s="80"/>
      <c r="LVS5" s="80"/>
      <c r="LVT5" s="80"/>
      <c r="LVU5" s="80"/>
      <c r="LVV5" s="80"/>
      <c r="LVW5" s="80"/>
      <c r="LVX5" s="80"/>
      <c r="LVY5" s="80"/>
      <c r="LVZ5" s="80"/>
      <c r="LWA5" s="80"/>
      <c r="LWB5" s="80"/>
      <c r="LWC5" s="80"/>
      <c r="LWD5" s="80"/>
      <c r="LWE5" s="80"/>
      <c r="LWF5" s="80"/>
      <c r="LWG5" s="80"/>
      <c r="LWH5" s="80"/>
      <c r="LWI5" s="80"/>
      <c r="LWJ5" s="80"/>
      <c r="LWK5" s="80"/>
      <c r="LWL5" s="80"/>
      <c r="LWM5" s="80"/>
      <c r="LWN5" s="80"/>
      <c r="LWO5" s="80"/>
      <c r="LWP5" s="80"/>
      <c r="LWQ5" s="80"/>
      <c r="LWR5" s="80"/>
      <c r="LWS5" s="80"/>
      <c r="LWT5" s="80"/>
      <c r="LWU5" s="80"/>
      <c r="LWV5" s="80"/>
      <c r="LWW5" s="80"/>
      <c r="LWX5" s="80"/>
      <c r="LWY5" s="80"/>
      <c r="LWZ5" s="80"/>
      <c r="LXA5" s="80"/>
      <c r="LXB5" s="80"/>
      <c r="LXC5" s="80"/>
      <c r="LXD5" s="80"/>
      <c r="LXE5" s="80"/>
      <c r="LXF5" s="80"/>
      <c r="LXG5" s="80"/>
      <c r="LXH5" s="80"/>
      <c r="LXI5" s="80"/>
      <c r="LXJ5" s="80"/>
      <c r="LXK5" s="80"/>
      <c r="LXL5" s="80"/>
      <c r="LXM5" s="80"/>
      <c r="LXN5" s="80"/>
      <c r="LXO5" s="80"/>
      <c r="LXP5" s="80"/>
      <c r="LXQ5" s="80"/>
      <c r="LXR5" s="80"/>
      <c r="LXS5" s="80"/>
      <c r="LXT5" s="80"/>
      <c r="LXU5" s="80"/>
      <c r="LXV5" s="80"/>
      <c r="LXW5" s="80"/>
      <c r="LXX5" s="80"/>
      <c r="LXY5" s="80"/>
      <c r="LXZ5" s="80"/>
      <c r="LYA5" s="80"/>
      <c r="LYB5" s="80"/>
      <c r="LYC5" s="80"/>
      <c r="LYD5" s="80"/>
      <c r="LYE5" s="80"/>
      <c r="LYF5" s="80"/>
      <c r="LYG5" s="80"/>
      <c r="LYH5" s="80"/>
      <c r="LYI5" s="80"/>
      <c r="LYJ5" s="80"/>
      <c r="LYK5" s="80"/>
      <c r="LYL5" s="80"/>
      <c r="LYM5" s="80"/>
      <c r="LYN5" s="80"/>
      <c r="LYO5" s="80"/>
      <c r="LYP5" s="80"/>
      <c r="LYQ5" s="80"/>
      <c r="LYR5" s="80"/>
      <c r="LYS5" s="80"/>
      <c r="LYT5" s="80"/>
      <c r="LYU5" s="80"/>
      <c r="LYV5" s="80"/>
      <c r="LYW5" s="80"/>
      <c r="LYX5" s="80"/>
      <c r="LYY5" s="80"/>
      <c r="LYZ5" s="80"/>
      <c r="LZA5" s="80"/>
      <c r="LZB5" s="80"/>
      <c r="LZC5" s="80"/>
      <c r="LZD5" s="80"/>
      <c r="LZE5" s="80"/>
      <c r="LZF5" s="80"/>
      <c r="LZG5" s="80"/>
      <c r="LZH5" s="80"/>
      <c r="LZI5" s="80"/>
      <c r="LZJ5" s="80"/>
      <c r="LZK5" s="80"/>
      <c r="LZL5" s="80"/>
      <c r="LZM5" s="80"/>
      <c r="LZN5" s="80"/>
      <c r="LZO5" s="80"/>
      <c r="LZP5" s="80"/>
      <c r="LZQ5" s="80"/>
      <c r="LZR5" s="80"/>
      <c r="LZS5" s="80"/>
      <c r="LZT5" s="80"/>
      <c r="LZU5" s="80"/>
      <c r="LZV5" s="80"/>
      <c r="LZW5" s="80"/>
      <c r="LZX5" s="80"/>
      <c r="LZY5" s="80"/>
      <c r="LZZ5" s="80"/>
      <c r="MAA5" s="80"/>
      <c r="MAB5" s="80"/>
      <c r="MAC5" s="80"/>
      <c r="MAD5" s="80"/>
      <c r="MAE5" s="80"/>
      <c r="MAF5" s="80"/>
      <c r="MAG5" s="80"/>
      <c r="MAH5" s="80"/>
      <c r="MAI5" s="80"/>
      <c r="MAJ5" s="80"/>
      <c r="MAK5" s="80"/>
      <c r="MAL5" s="80"/>
      <c r="MAM5" s="80"/>
      <c r="MAN5" s="80"/>
      <c r="MAO5" s="80"/>
      <c r="MAP5" s="80"/>
      <c r="MAQ5" s="80"/>
      <c r="MAR5" s="80"/>
      <c r="MAS5" s="80"/>
      <c r="MAT5" s="80"/>
      <c r="MAU5" s="80"/>
      <c r="MAV5" s="80"/>
      <c r="MAW5" s="80"/>
      <c r="MAX5" s="80"/>
      <c r="MAY5" s="80"/>
      <c r="MAZ5" s="80"/>
      <c r="MBA5" s="80"/>
      <c r="MBB5" s="80"/>
      <c r="MBC5" s="80"/>
      <c r="MBD5" s="80"/>
      <c r="MBE5" s="80"/>
      <c r="MBF5" s="80"/>
      <c r="MBG5" s="80"/>
      <c r="MBH5" s="80"/>
      <c r="MBI5" s="80"/>
      <c r="MBJ5" s="80"/>
      <c r="MBK5" s="80"/>
      <c r="MBL5" s="80"/>
      <c r="MBM5" s="80"/>
      <c r="MBN5" s="80"/>
      <c r="MBO5" s="80"/>
      <c r="MBP5" s="80"/>
      <c r="MBQ5" s="80"/>
      <c r="MBR5" s="80"/>
      <c r="MBS5" s="80"/>
      <c r="MBT5" s="80"/>
      <c r="MBU5" s="80"/>
      <c r="MBV5" s="80"/>
      <c r="MBW5" s="80"/>
      <c r="MBX5" s="80"/>
      <c r="MBY5" s="80"/>
      <c r="MBZ5" s="80"/>
      <c r="MCA5" s="80"/>
      <c r="MCB5" s="80"/>
      <c r="MCC5" s="80"/>
      <c r="MCD5" s="80"/>
      <c r="MCE5" s="80"/>
      <c r="MCF5" s="80"/>
      <c r="MCG5" s="80"/>
      <c r="MCH5" s="80"/>
      <c r="MCI5" s="80"/>
      <c r="MCJ5" s="80"/>
      <c r="MCK5" s="80"/>
      <c r="MCL5" s="80"/>
      <c r="MCM5" s="80"/>
      <c r="MCN5" s="80"/>
      <c r="MCO5" s="80"/>
      <c r="MCP5" s="80"/>
      <c r="MCQ5" s="80"/>
      <c r="MCR5" s="80"/>
      <c r="MCS5" s="80"/>
      <c r="MCT5" s="80"/>
      <c r="MCU5" s="80"/>
      <c r="MCV5" s="80"/>
      <c r="MCW5" s="80"/>
      <c r="MCX5" s="80"/>
      <c r="MCY5" s="80"/>
      <c r="MCZ5" s="80"/>
      <c r="MDA5" s="80"/>
      <c r="MDB5" s="80"/>
      <c r="MDC5" s="80"/>
      <c r="MDD5" s="80"/>
      <c r="MDE5" s="80"/>
      <c r="MDF5" s="80"/>
      <c r="MDG5" s="80"/>
      <c r="MDH5" s="80"/>
      <c r="MDI5" s="80"/>
      <c r="MDJ5" s="80"/>
      <c r="MDK5" s="80"/>
      <c r="MDL5" s="80"/>
      <c r="MDM5" s="80"/>
      <c r="MDN5" s="80"/>
      <c r="MDO5" s="80"/>
      <c r="MDP5" s="80"/>
      <c r="MDQ5" s="80"/>
      <c r="MDR5" s="80"/>
      <c r="MDS5" s="80"/>
      <c r="MDT5" s="80"/>
      <c r="MDU5" s="80"/>
      <c r="MDV5" s="80"/>
      <c r="MDW5" s="80"/>
      <c r="MDX5" s="80"/>
      <c r="MDY5" s="80"/>
      <c r="MDZ5" s="80"/>
      <c r="MEA5" s="80"/>
      <c r="MEB5" s="80"/>
      <c r="MEC5" s="80"/>
      <c r="MED5" s="80"/>
      <c r="MEE5" s="80"/>
      <c r="MEF5" s="80"/>
      <c r="MEG5" s="80"/>
      <c r="MEH5" s="80"/>
      <c r="MEI5" s="80"/>
      <c r="MEJ5" s="80"/>
      <c r="MEK5" s="80"/>
      <c r="MEL5" s="80"/>
      <c r="MEM5" s="80"/>
      <c r="MEN5" s="80"/>
      <c r="MEO5" s="80"/>
      <c r="MEP5" s="80"/>
      <c r="MEQ5" s="80"/>
      <c r="MER5" s="80"/>
      <c r="MES5" s="80"/>
      <c r="MET5" s="80"/>
      <c r="MEU5" s="80"/>
      <c r="MEV5" s="80"/>
      <c r="MEW5" s="80"/>
      <c r="MEX5" s="80"/>
      <c r="MEY5" s="80"/>
      <c r="MEZ5" s="80"/>
      <c r="MFA5" s="80"/>
      <c r="MFB5" s="80"/>
      <c r="MFC5" s="80"/>
      <c r="MFD5" s="80"/>
      <c r="MFE5" s="80"/>
      <c r="MFF5" s="80"/>
      <c r="MFG5" s="80"/>
      <c r="MFH5" s="80"/>
      <c r="MFI5" s="80"/>
      <c r="MFJ5" s="80"/>
      <c r="MFK5" s="80"/>
      <c r="MFL5" s="80"/>
      <c r="MFM5" s="80"/>
      <c r="MFN5" s="80"/>
      <c r="MFO5" s="80"/>
      <c r="MFP5" s="80"/>
      <c r="MFQ5" s="80"/>
      <c r="MFR5" s="80"/>
      <c r="MFS5" s="80"/>
      <c r="MFT5" s="80"/>
      <c r="MFU5" s="80"/>
      <c r="MFV5" s="80"/>
      <c r="MFW5" s="80"/>
      <c r="MFX5" s="80"/>
      <c r="MFY5" s="80"/>
      <c r="MFZ5" s="80"/>
      <c r="MGA5" s="80"/>
      <c r="MGB5" s="80"/>
      <c r="MGC5" s="80"/>
      <c r="MGD5" s="80"/>
      <c r="MGE5" s="80"/>
      <c r="MGF5" s="80"/>
      <c r="MGG5" s="80"/>
      <c r="MGH5" s="80"/>
      <c r="MGI5" s="80"/>
      <c r="MGJ5" s="80"/>
      <c r="MGK5" s="80"/>
      <c r="MGL5" s="80"/>
      <c r="MGM5" s="80"/>
      <c r="MGN5" s="80"/>
      <c r="MGO5" s="80"/>
      <c r="MGP5" s="80"/>
      <c r="MGQ5" s="80"/>
      <c r="MGR5" s="80"/>
      <c r="MGS5" s="80"/>
      <c r="MGT5" s="80"/>
      <c r="MGU5" s="80"/>
      <c r="MGV5" s="80"/>
      <c r="MGW5" s="80"/>
      <c r="MGX5" s="80"/>
      <c r="MGY5" s="80"/>
      <c r="MGZ5" s="80"/>
      <c r="MHA5" s="80"/>
      <c r="MHB5" s="80"/>
      <c r="MHC5" s="80"/>
      <c r="MHD5" s="80"/>
      <c r="MHE5" s="80"/>
      <c r="MHF5" s="80"/>
      <c r="MHG5" s="80"/>
      <c r="MHH5" s="80"/>
      <c r="MHI5" s="80"/>
      <c r="MHJ5" s="80"/>
      <c r="MHK5" s="80"/>
      <c r="MHL5" s="80"/>
      <c r="MHM5" s="80"/>
      <c r="MHN5" s="80"/>
      <c r="MHO5" s="80"/>
      <c r="MHP5" s="80"/>
      <c r="MHQ5" s="80"/>
      <c r="MHR5" s="80"/>
      <c r="MHS5" s="80"/>
      <c r="MHT5" s="80"/>
      <c r="MHU5" s="80"/>
      <c r="MHV5" s="80"/>
      <c r="MHW5" s="80"/>
      <c r="MHX5" s="80"/>
      <c r="MHY5" s="80"/>
      <c r="MHZ5" s="80"/>
      <c r="MIA5" s="80"/>
      <c r="MIB5" s="80"/>
      <c r="MIC5" s="80"/>
      <c r="MID5" s="80"/>
      <c r="MIE5" s="80"/>
      <c r="MIF5" s="80"/>
      <c r="MIG5" s="80"/>
      <c r="MIH5" s="80"/>
      <c r="MII5" s="80"/>
      <c r="MIJ5" s="80"/>
      <c r="MIK5" s="80"/>
      <c r="MIL5" s="80"/>
      <c r="MIM5" s="80"/>
      <c r="MIN5" s="80"/>
      <c r="MIO5" s="80"/>
      <c r="MIP5" s="80"/>
      <c r="MIQ5" s="80"/>
      <c r="MIR5" s="80"/>
      <c r="MIS5" s="80"/>
      <c r="MIT5" s="80"/>
      <c r="MIU5" s="80"/>
      <c r="MIV5" s="80"/>
      <c r="MIW5" s="80"/>
      <c r="MIX5" s="80"/>
      <c r="MIY5" s="80"/>
      <c r="MIZ5" s="80"/>
      <c r="MJA5" s="80"/>
      <c r="MJB5" s="80"/>
      <c r="MJC5" s="80"/>
      <c r="MJD5" s="80"/>
      <c r="MJE5" s="80"/>
      <c r="MJF5" s="80"/>
      <c r="MJG5" s="80"/>
      <c r="MJH5" s="80"/>
      <c r="MJI5" s="80"/>
      <c r="MJJ5" s="80"/>
      <c r="MJK5" s="80"/>
      <c r="MJL5" s="80"/>
      <c r="MJM5" s="80"/>
      <c r="MJN5" s="80"/>
      <c r="MJO5" s="80"/>
      <c r="MJP5" s="80"/>
      <c r="MJQ5" s="80"/>
      <c r="MJR5" s="80"/>
      <c r="MJS5" s="80"/>
      <c r="MJT5" s="80"/>
      <c r="MJU5" s="80"/>
      <c r="MJV5" s="80"/>
      <c r="MJW5" s="80"/>
      <c r="MJX5" s="80"/>
      <c r="MJY5" s="80"/>
      <c r="MJZ5" s="80"/>
      <c r="MKA5" s="80"/>
      <c r="MKB5" s="80"/>
      <c r="MKC5" s="80"/>
      <c r="MKD5" s="80"/>
      <c r="MKE5" s="80"/>
      <c r="MKF5" s="80"/>
      <c r="MKG5" s="80"/>
      <c r="MKH5" s="80"/>
      <c r="MKI5" s="80"/>
      <c r="MKJ5" s="80"/>
      <c r="MKK5" s="80"/>
      <c r="MKL5" s="80"/>
      <c r="MKM5" s="80"/>
      <c r="MKN5" s="80"/>
      <c r="MKO5" s="80"/>
      <c r="MKP5" s="80"/>
      <c r="MKQ5" s="80"/>
      <c r="MKR5" s="80"/>
      <c r="MKS5" s="80"/>
      <c r="MKT5" s="80"/>
      <c r="MKU5" s="80"/>
      <c r="MKV5" s="80"/>
      <c r="MKW5" s="80"/>
      <c r="MKX5" s="80"/>
      <c r="MKY5" s="80"/>
      <c r="MKZ5" s="80"/>
      <c r="MLA5" s="80"/>
      <c r="MLB5" s="80"/>
      <c r="MLC5" s="80"/>
      <c r="MLD5" s="80"/>
      <c r="MLE5" s="80"/>
      <c r="MLF5" s="80"/>
      <c r="MLG5" s="80"/>
      <c r="MLH5" s="80"/>
      <c r="MLI5" s="80"/>
      <c r="MLJ5" s="80"/>
      <c r="MLK5" s="80"/>
      <c r="MLL5" s="80"/>
      <c r="MLM5" s="80"/>
      <c r="MLN5" s="80"/>
      <c r="MLO5" s="80"/>
      <c r="MLP5" s="80"/>
      <c r="MLQ5" s="80"/>
      <c r="MLR5" s="80"/>
      <c r="MLS5" s="80"/>
      <c r="MLT5" s="80"/>
      <c r="MLU5" s="80"/>
      <c r="MLV5" s="80"/>
      <c r="MLW5" s="80"/>
      <c r="MLX5" s="80"/>
      <c r="MLY5" s="80"/>
      <c r="MLZ5" s="80"/>
      <c r="MMA5" s="80"/>
      <c r="MMB5" s="80"/>
      <c r="MMC5" s="80"/>
      <c r="MMD5" s="80"/>
      <c r="MME5" s="80"/>
      <c r="MMF5" s="80"/>
      <c r="MMG5" s="80"/>
      <c r="MMH5" s="80"/>
      <c r="MMI5" s="80"/>
      <c r="MMJ5" s="80"/>
      <c r="MMK5" s="80"/>
      <c r="MML5" s="80"/>
      <c r="MMM5" s="80"/>
      <c r="MMN5" s="80"/>
      <c r="MMO5" s="80"/>
      <c r="MMP5" s="80"/>
      <c r="MMQ5" s="80"/>
      <c r="MMR5" s="80"/>
      <c r="MMS5" s="80"/>
      <c r="MMT5" s="80"/>
      <c r="MMU5" s="80"/>
      <c r="MMV5" s="80"/>
      <c r="MMW5" s="80"/>
      <c r="MMX5" s="80"/>
      <c r="MMY5" s="80"/>
      <c r="MMZ5" s="80"/>
      <c r="MNA5" s="80"/>
      <c r="MNB5" s="80"/>
      <c r="MNC5" s="80"/>
      <c r="MND5" s="80"/>
      <c r="MNE5" s="80"/>
      <c r="MNF5" s="80"/>
      <c r="MNG5" s="80"/>
      <c r="MNH5" s="80"/>
      <c r="MNI5" s="80"/>
      <c r="MNJ5" s="80"/>
      <c r="MNK5" s="80"/>
      <c r="MNL5" s="80"/>
      <c r="MNM5" s="80"/>
      <c r="MNN5" s="80"/>
      <c r="MNO5" s="80"/>
      <c r="MNP5" s="80"/>
      <c r="MNQ5" s="80"/>
      <c r="MNR5" s="80"/>
      <c r="MNS5" s="80"/>
      <c r="MNT5" s="80"/>
      <c r="MNU5" s="80"/>
      <c r="MNV5" s="80"/>
      <c r="MNW5" s="80"/>
      <c r="MNX5" s="80"/>
      <c r="MNY5" s="80"/>
      <c r="MNZ5" s="80"/>
      <c r="MOA5" s="80"/>
      <c r="MOB5" s="80"/>
      <c r="MOC5" s="80"/>
      <c r="MOD5" s="80"/>
      <c r="MOE5" s="80"/>
      <c r="MOF5" s="80"/>
      <c r="MOG5" s="80"/>
      <c r="MOH5" s="80"/>
      <c r="MOI5" s="80"/>
      <c r="MOJ5" s="80"/>
      <c r="MOK5" s="80"/>
      <c r="MOL5" s="80"/>
      <c r="MOM5" s="80"/>
      <c r="MON5" s="80"/>
      <c r="MOO5" s="80"/>
      <c r="MOP5" s="80"/>
      <c r="MOQ5" s="80"/>
      <c r="MOR5" s="80"/>
      <c r="MOS5" s="80"/>
      <c r="MOT5" s="80"/>
      <c r="MOU5" s="80"/>
      <c r="MOV5" s="80"/>
      <c r="MOW5" s="80"/>
      <c r="MOX5" s="80"/>
      <c r="MOY5" s="80"/>
      <c r="MOZ5" s="80"/>
      <c r="MPA5" s="80"/>
      <c r="MPB5" s="80"/>
      <c r="MPC5" s="80"/>
      <c r="MPD5" s="80"/>
      <c r="MPE5" s="80"/>
      <c r="MPF5" s="80"/>
      <c r="MPG5" s="80"/>
      <c r="MPH5" s="80"/>
      <c r="MPI5" s="80"/>
      <c r="MPJ5" s="80"/>
      <c r="MPK5" s="80"/>
      <c r="MPL5" s="80"/>
      <c r="MPM5" s="80"/>
      <c r="MPN5" s="80"/>
      <c r="MPO5" s="80"/>
      <c r="MPP5" s="80"/>
      <c r="MPQ5" s="80"/>
      <c r="MPR5" s="80"/>
      <c r="MPS5" s="80"/>
      <c r="MPT5" s="80"/>
      <c r="MPU5" s="80"/>
      <c r="MPV5" s="80"/>
      <c r="MPW5" s="80"/>
      <c r="MPX5" s="80"/>
      <c r="MPY5" s="80"/>
      <c r="MPZ5" s="80"/>
      <c r="MQA5" s="80"/>
      <c r="MQB5" s="80"/>
      <c r="MQC5" s="80"/>
      <c r="MQD5" s="80"/>
      <c r="MQE5" s="80"/>
      <c r="MQF5" s="80"/>
      <c r="MQG5" s="80"/>
      <c r="MQH5" s="80"/>
      <c r="MQI5" s="80"/>
      <c r="MQJ5" s="80"/>
      <c r="MQK5" s="80"/>
      <c r="MQL5" s="80"/>
      <c r="MQM5" s="80"/>
      <c r="MQN5" s="80"/>
      <c r="MQO5" s="80"/>
      <c r="MQP5" s="80"/>
      <c r="MQQ5" s="80"/>
      <c r="MQR5" s="80"/>
      <c r="MQS5" s="80"/>
      <c r="MQT5" s="80"/>
      <c r="MQU5" s="80"/>
      <c r="MQV5" s="80"/>
      <c r="MQW5" s="80"/>
      <c r="MQX5" s="80"/>
      <c r="MQY5" s="80"/>
      <c r="MQZ5" s="80"/>
      <c r="MRA5" s="80"/>
      <c r="MRB5" s="80"/>
      <c r="MRC5" s="80"/>
      <c r="MRD5" s="80"/>
      <c r="MRE5" s="80"/>
      <c r="MRF5" s="80"/>
      <c r="MRG5" s="80"/>
      <c r="MRH5" s="80"/>
      <c r="MRI5" s="80"/>
      <c r="MRJ5" s="80"/>
      <c r="MRK5" s="80"/>
      <c r="MRL5" s="80"/>
      <c r="MRM5" s="80"/>
      <c r="MRN5" s="80"/>
      <c r="MRO5" s="80"/>
      <c r="MRP5" s="80"/>
      <c r="MRQ5" s="80"/>
      <c r="MRR5" s="80"/>
      <c r="MRS5" s="80"/>
      <c r="MRT5" s="80"/>
      <c r="MRU5" s="80"/>
      <c r="MRV5" s="80"/>
      <c r="MRW5" s="80"/>
      <c r="MRX5" s="80"/>
      <c r="MRY5" s="80"/>
      <c r="MRZ5" s="80"/>
      <c r="MSA5" s="80"/>
      <c r="MSB5" s="80"/>
      <c r="MSC5" s="80"/>
      <c r="MSD5" s="80"/>
      <c r="MSE5" s="80"/>
      <c r="MSF5" s="80"/>
      <c r="MSG5" s="80"/>
      <c r="MSH5" s="80"/>
      <c r="MSI5" s="80"/>
      <c r="MSJ5" s="80"/>
      <c r="MSK5" s="80"/>
      <c r="MSL5" s="80"/>
      <c r="MSM5" s="80"/>
      <c r="MSN5" s="80"/>
      <c r="MSO5" s="80"/>
      <c r="MSP5" s="80"/>
      <c r="MSQ5" s="80"/>
      <c r="MSR5" s="80"/>
      <c r="MSS5" s="80"/>
      <c r="MST5" s="80"/>
      <c r="MSU5" s="80"/>
      <c r="MSV5" s="80"/>
      <c r="MSW5" s="80"/>
      <c r="MSX5" s="80"/>
      <c r="MSY5" s="80"/>
      <c r="MSZ5" s="80"/>
      <c r="MTA5" s="80"/>
      <c r="MTB5" s="80"/>
      <c r="MTC5" s="80"/>
      <c r="MTD5" s="80"/>
      <c r="MTE5" s="80"/>
      <c r="MTF5" s="80"/>
      <c r="MTG5" s="80"/>
      <c r="MTH5" s="80"/>
      <c r="MTI5" s="80"/>
      <c r="MTJ5" s="80"/>
      <c r="MTK5" s="80"/>
      <c r="MTL5" s="80"/>
      <c r="MTM5" s="80"/>
      <c r="MTN5" s="80"/>
      <c r="MTO5" s="80"/>
      <c r="MTP5" s="80"/>
      <c r="MTQ5" s="80"/>
      <c r="MTR5" s="80"/>
      <c r="MTS5" s="80"/>
      <c r="MTT5" s="80"/>
      <c r="MTU5" s="80"/>
      <c r="MTV5" s="80"/>
      <c r="MTW5" s="80"/>
      <c r="MTX5" s="80"/>
      <c r="MTY5" s="80"/>
      <c r="MTZ5" s="80"/>
      <c r="MUA5" s="80"/>
      <c r="MUB5" s="80"/>
      <c r="MUC5" s="80"/>
      <c r="MUD5" s="80"/>
      <c r="MUE5" s="80"/>
      <c r="MUF5" s="80"/>
      <c r="MUG5" s="80"/>
      <c r="MUH5" s="80"/>
      <c r="MUI5" s="80"/>
      <c r="MUJ5" s="80"/>
      <c r="MUK5" s="80"/>
      <c r="MUL5" s="80"/>
      <c r="MUM5" s="80"/>
      <c r="MUN5" s="80"/>
      <c r="MUO5" s="80"/>
      <c r="MUP5" s="80"/>
      <c r="MUQ5" s="80"/>
      <c r="MUR5" s="80"/>
      <c r="MUS5" s="80"/>
      <c r="MUT5" s="80"/>
      <c r="MUU5" s="80"/>
      <c r="MUV5" s="80"/>
      <c r="MUW5" s="80"/>
      <c r="MUX5" s="80"/>
      <c r="MUY5" s="80"/>
      <c r="MUZ5" s="80"/>
      <c r="MVA5" s="80"/>
      <c r="MVB5" s="80"/>
      <c r="MVC5" s="80"/>
      <c r="MVD5" s="80"/>
      <c r="MVE5" s="80"/>
      <c r="MVF5" s="80"/>
      <c r="MVG5" s="80"/>
      <c r="MVH5" s="80"/>
      <c r="MVI5" s="80"/>
      <c r="MVJ5" s="80"/>
      <c r="MVK5" s="80"/>
      <c r="MVL5" s="80"/>
      <c r="MVM5" s="80"/>
      <c r="MVN5" s="80"/>
      <c r="MVO5" s="80"/>
      <c r="MVP5" s="80"/>
      <c r="MVQ5" s="80"/>
      <c r="MVR5" s="80"/>
      <c r="MVS5" s="80"/>
      <c r="MVT5" s="80"/>
      <c r="MVU5" s="80"/>
      <c r="MVV5" s="80"/>
      <c r="MVW5" s="80"/>
      <c r="MVX5" s="80"/>
      <c r="MVY5" s="80"/>
      <c r="MVZ5" s="80"/>
      <c r="MWA5" s="80"/>
      <c r="MWB5" s="80"/>
      <c r="MWC5" s="80"/>
      <c r="MWD5" s="80"/>
      <c r="MWE5" s="80"/>
      <c r="MWF5" s="80"/>
      <c r="MWG5" s="80"/>
      <c r="MWH5" s="80"/>
      <c r="MWI5" s="80"/>
      <c r="MWJ5" s="80"/>
      <c r="MWK5" s="80"/>
      <c r="MWL5" s="80"/>
      <c r="MWM5" s="80"/>
      <c r="MWN5" s="80"/>
      <c r="MWO5" s="80"/>
      <c r="MWP5" s="80"/>
      <c r="MWQ5" s="80"/>
      <c r="MWR5" s="80"/>
      <c r="MWS5" s="80"/>
      <c r="MWT5" s="80"/>
      <c r="MWU5" s="80"/>
      <c r="MWV5" s="80"/>
      <c r="MWW5" s="80"/>
      <c r="MWX5" s="80"/>
      <c r="MWY5" s="80"/>
      <c r="MWZ5" s="80"/>
      <c r="MXA5" s="80"/>
      <c r="MXB5" s="80"/>
      <c r="MXC5" s="80"/>
      <c r="MXD5" s="80"/>
      <c r="MXE5" s="80"/>
      <c r="MXF5" s="80"/>
      <c r="MXG5" s="80"/>
      <c r="MXH5" s="80"/>
      <c r="MXI5" s="80"/>
      <c r="MXJ5" s="80"/>
      <c r="MXK5" s="80"/>
      <c r="MXL5" s="80"/>
      <c r="MXM5" s="80"/>
      <c r="MXN5" s="80"/>
      <c r="MXO5" s="80"/>
      <c r="MXP5" s="80"/>
      <c r="MXQ5" s="80"/>
      <c r="MXR5" s="80"/>
      <c r="MXS5" s="80"/>
      <c r="MXT5" s="80"/>
      <c r="MXU5" s="80"/>
      <c r="MXV5" s="80"/>
      <c r="MXW5" s="80"/>
      <c r="MXX5" s="80"/>
      <c r="MXY5" s="80"/>
      <c r="MXZ5" s="80"/>
      <c r="MYA5" s="80"/>
      <c r="MYB5" s="80"/>
      <c r="MYC5" s="80"/>
      <c r="MYD5" s="80"/>
      <c r="MYE5" s="80"/>
      <c r="MYF5" s="80"/>
      <c r="MYG5" s="80"/>
      <c r="MYH5" s="80"/>
      <c r="MYI5" s="80"/>
      <c r="MYJ5" s="80"/>
      <c r="MYK5" s="80"/>
      <c r="MYL5" s="80"/>
      <c r="MYM5" s="80"/>
      <c r="MYN5" s="80"/>
      <c r="MYO5" s="80"/>
      <c r="MYP5" s="80"/>
      <c r="MYQ5" s="80"/>
      <c r="MYR5" s="80"/>
      <c r="MYS5" s="80"/>
      <c r="MYT5" s="80"/>
      <c r="MYU5" s="80"/>
      <c r="MYV5" s="80"/>
      <c r="MYW5" s="80"/>
      <c r="MYX5" s="80"/>
      <c r="MYY5" s="80"/>
      <c r="MYZ5" s="80"/>
      <c r="MZA5" s="80"/>
      <c r="MZB5" s="80"/>
      <c r="MZC5" s="80"/>
      <c r="MZD5" s="80"/>
      <c r="MZE5" s="80"/>
      <c r="MZF5" s="80"/>
      <c r="MZG5" s="80"/>
      <c r="MZH5" s="80"/>
      <c r="MZI5" s="80"/>
      <c r="MZJ5" s="80"/>
      <c r="MZK5" s="80"/>
      <c r="MZL5" s="80"/>
      <c r="MZM5" s="80"/>
      <c r="MZN5" s="80"/>
      <c r="MZO5" s="80"/>
      <c r="MZP5" s="80"/>
      <c r="MZQ5" s="80"/>
      <c r="MZR5" s="80"/>
      <c r="MZS5" s="80"/>
      <c r="MZT5" s="80"/>
      <c r="MZU5" s="80"/>
      <c r="MZV5" s="80"/>
      <c r="MZW5" s="80"/>
      <c r="MZX5" s="80"/>
      <c r="MZY5" s="80"/>
      <c r="MZZ5" s="80"/>
      <c r="NAA5" s="80"/>
      <c r="NAB5" s="80"/>
      <c r="NAC5" s="80"/>
      <c r="NAD5" s="80"/>
      <c r="NAE5" s="80"/>
      <c r="NAF5" s="80"/>
      <c r="NAG5" s="80"/>
      <c r="NAH5" s="80"/>
      <c r="NAI5" s="80"/>
      <c r="NAJ5" s="80"/>
      <c r="NAK5" s="80"/>
      <c r="NAL5" s="80"/>
      <c r="NAM5" s="80"/>
      <c r="NAN5" s="80"/>
      <c r="NAO5" s="80"/>
      <c r="NAP5" s="80"/>
      <c r="NAQ5" s="80"/>
      <c r="NAR5" s="80"/>
      <c r="NAS5" s="80"/>
      <c r="NAT5" s="80"/>
      <c r="NAU5" s="80"/>
      <c r="NAV5" s="80"/>
      <c r="NAW5" s="80"/>
      <c r="NAX5" s="80"/>
      <c r="NAY5" s="80"/>
      <c r="NAZ5" s="80"/>
      <c r="NBA5" s="80"/>
      <c r="NBB5" s="80"/>
      <c r="NBC5" s="80"/>
      <c r="NBD5" s="80"/>
      <c r="NBE5" s="80"/>
      <c r="NBF5" s="80"/>
      <c r="NBG5" s="80"/>
      <c r="NBH5" s="80"/>
      <c r="NBI5" s="80"/>
      <c r="NBJ5" s="80"/>
      <c r="NBK5" s="80"/>
      <c r="NBL5" s="80"/>
      <c r="NBM5" s="80"/>
      <c r="NBN5" s="80"/>
      <c r="NBO5" s="80"/>
      <c r="NBP5" s="80"/>
      <c r="NBQ5" s="80"/>
      <c r="NBR5" s="80"/>
      <c r="NBS5" s="80"/>
      <c r="NBT5" s="80"/>
      <c r="NBU5" s="80"/>
      <c r="NBV5" s="80"/>
      <c r="NBW5" s="80"/>
      <c r="NBX5" s="80"/>
      <c r="NBY5" s="80"/>
      <c r="NBZ5" s="80"/>
      <c r="NCA5" s="80"/>
      <c r="NCB5" s="80"/>
      <c r="NCC5" s="80"/>
      <c r="NCD5" s="80"/>
      <c r="NCE5" s="80"/>
      <c r="NCF5" s="80"/>
      <c r="NCG5" s="80"/>
      <c r="NCH5" s="80"/>
      <c r="NCI5" s="80"/>
      <c r="NCJ5" s="80"/>
      <c r="NCK5" s="80"/>
      <c r="NCL5" s="80"/>
      <c r="NCM5" s="80"/>
      <c r="NCN5" s="80"/>
      <c r="NCO5" s="80"/>
      <c r="NCP5" s="80"/>
      <c r="NCQ5" s="80"/>
      <c r="NCR5" s="80"/>
      <c r="NCS5" s="80"/>
      <c r="NCT5" s="80"/>
      <c r="NCU5" s="80"/>
      <c r="NCV5" s="80"/>
      <c r="NCW5" s="80"/>
      <c r="NCX5" s="80"/>
      <c r="NCY5" s="80"/>
      <c r="NCZ5" s="80"/>
      <c r="NDA5" s="80"/>
      <c r="NDB5" s="80"/>
      <c r="NDC5" s="80"/>
      <c r="NDD5" s="80"/>
      <c r="NDE5" s="80"/>
      <c r="NDF5" s="80"/>
      <c r="NDG5" s="80"/>
      <c r="NDH5" s="80"/>
      <c r="NDI5" s="80"/>
      <c r="NDJ5" s="80"/>
      <c r="NDK5" s="80"/>
      <c r="NDL5" s="80"/>
      <c r="NDM5" s="80"/>
      <c r="NDN5" s="80"/>
      <c r="NDO5" s="80"/>
      <c r="NDP5" s="80"/>
      <c r="NDQ5" s="80"/>
      <c r="NDR5" s="80"/>
      <c r="NDS5" s="80"/>
      <c r="NDT5" s="80"/>
      <c r="NDU5" s="80"/>
      <c r="NDV5" s="80"/>
      <c r="NDW5" s="80"/>
      <c r="NDX5" s="80"/>
      <c r="NDY5" s="80"/>
      <c r="NDZ5" s="80"/>
      <c r="NEA5" s="80"/>
      <c r="NEB5" s="80"/>
      <c r="NEC5" s="80"/>
      <c r="NED5" s="80"/>
      <c r="NEE5" s="80"/>
      <c r="NEF5" s="80"/>
      <c r="NEG5" s="80"/>
      <c r="NEH5" s="80"/>
      <c r="NEI5" s="80"/>
      <c r="NEJ5" s="80"/>
      <c r="NEK5" s="80"/>
      <c r="NEL5" s="80"/>
      <c r="NEM5" s="80"/>
      <c r="NEN5" s="80"/>
      <c r="NEO5" s="80"/>
      <c r="NEP5" s="80"/>
      <c r="NEQ5" s="80"/>
      <c r="NER5" s="80"/>
      <c r="NES5" s="80"/>
      <c r="NET5" s="80"/>
      <c r="NEU5" s="80"/>
      <c r="NEV5" s="80"/>
      <c r="NEW5" s="80"/>
      <c r="NEX5" s="80"/>
      <c r="NEY5" s="80"/>
      <c r="NEZ5" s="80"/>
      <c r="NFA5" s="80"/>
      <c r="NFB5" s="80"/>
      <c r="NFC5" s="80"/>
      <c r="NFD5" s="80"/>
      <c r="NFE5" s="80"/>
      <c r="NFF5" s="80"/>
      <c r="NFG5" s="80"/>
      <c r="NFH5" s="80"/>
      <c r="NFI5" s="80"/>
      <c r="NFJ5" s="80"/>
      <c r="NFK5" s="80"/>
      <c r="NFL5" s="80"/>
      <c r="NFM5" s="80"/>
      <c r="NFN5" s="80"/>
      <c r="NFO5" s="80"/>
      <c r="NFP5" s="80"/>
      <c r="NFQ5" s="80"/>
      <c r="NFR5" s="80"/>
      <c r="NFS5" s="80"/>
      <c r="NFT5" s="80"/>
      <c r="NFU5" s="80"/>
      <c r="NFV5" s="80"/>
      <c r="NFW5" s="80"/>
      <c r="NFX5" s="80"/>
      <c r="NFY5" s="80"/>
      <c r="NFZ5" s="80"/>
      <c r="NGA5" s="80"/>
      <c r="NGB5" s="80"/>
      <c r="NGC5" s="80"/>
      <c r="NGD5" s="80"/>
      <c r="NGE5" s="80"/>
      <c r="NGF5" s="80"/>
      <c r="NGG5" s="80"/>
      <c r="NGH5" s="80"/>
      <c r="NGI5" s="80"/>
      <c r="NGJ5" s="80"/>
      <c r="NGK5" s="80"/>
      <c r="NGL5" s="80"/>
      <c r="NGM5" s="80"/>
      <c r="NGN5" s="80"/>
      <c r="NGO5" s="80"/>
      <c r="NGP5" s="80"/>
      <c r="NGQ5" s="80"/>
      <c r="NGR5" s="80"/>
      <c r="NGS5" s="80"/>
      <c r="NGT5" s="80"/>
      <c r="NGU5" s="80"/>
      <c r="NGV5" s="80"/>
      <c r="NGW5" s="80"/>
      <c r="NGX5" s="80"/>
      <c r="NGY5" s="80"/>
      <c r="NGZ5" s="80"/>
      <c r="NHA5" s="80"/>
      <c r="NHB5" s="80"/>
      <c r="NHC5" s="80"/>
      <c r="NHD5" s="80"/>
      <c r="NHE5" s="80"/>
      <c r="NHF5" s="80"/>
      <c r="NHG5" s="80"/>
      <c r="NHH5" s="80"/>
      <c r="NHI5" s="80"/>
      <c r="NHJ5" s="80"/>
      <c r="NHK5" s="80"/>
      <c r="NHL5" s="80"/>
      <c r="NHM5" s="80"/>
      <c r="NHN5" s="80"/>
      <c r="NHO5" s="80"/>
      <c r="NHP5" s="80"/>
      <c r="NHQ5" s="80"/>
      <c r="NHR5" s="80"/>
      <c r="NHS5" s="80"/>
      <c r="NHT5" s="80"/>
      <c r="NHU5" s="80"/>
      <c r="NHV5" s="80"/>
      <c r="NHW5" s="80"/>
      <c r="NHX5" s="80"/>
      <c r="NHY5" s="80"/>
      <c r="NHZ5" s="80"/>
      <c r="NIA5" s="80"/>
      <c r="NIB5" s="80"/>
      <c r="NIC5" s="80"/>
      <c r="NID5" s="80"/>
      <c r="NIE5" s="80"/>
      <c r="NIF5" s="80"/>
      <c r="NIG5" s="80"/>
      <c r="NIH5" s="80"/>
      <c r="NII5" s="80"/>
      <c r="NIJ5" s="80"/>
      <c r="NIK5" s="80"/>
      <c r="NIL5" s="80"/>
      <c r="NIM5" s="80"/>
      <c r="NIN5" s="80"/>
      <c r="NIO5" s="80"/>
      <c r="NIP5" s="80"/>
      <c r="NIQ5" s="80"/>
      <c r="NIR5" s="80"/>
      <c r="NIS5" s="80"/>
      <c r="NIT5" s="80"/>
      <c r="NIU5" s="80"/>
      <c r="NIV5" s="80"/>
      <c r="NIW5" s="80"/>
      <c r="NIX5" s="80"/>
      <c r="NIY5" s="80"/>
      <c r="NIZ5" s="80"/>
      <c r="NJA5" s="80"/>
      <c r="NJB5" s="80"/>
      <c r="NJC5" s="80"/>
      <c r="NJD5" s="80"/>
      <c r="NJE5" s="80"/>
      <c r="NJF5" s="80"/>
      <c r="NJG5" s="80"/>
      <c r="NJH5" s="80"/>
      <c r="NJI5" s="80"/>
      <c r="NJJ5" s="80"/>
      <c r="NJK5" s="80"/>
      <c r="NJL5" s="80"/>
      <c r="NJM5" s="80"/>
      <c r="NJN5" s="80"/>
      <c r="NJO5" s="80"/>
      <c r="NJP5" s="80"/>
      <c r="NJQ5" s="80"/>
      <c r="NJR5" s="80"/>
      <c r="NJS5" s="80"/>
      <c r="NJT5" s="80"/>
      <c r="NJU5" s="80"/>
      <c r="NJV5" s="80"/>
      <c r="NJW5" s="80"/>
      <c r="NJX5" s="80"/>
      <c r="NJY5" s="80"/>
      <c r="NJZ5" s="80"/>
      <c r="NKA5" s="80"/>
      <c r="NKB5" s="80"/>
      <c r="NKC5" s="80"/>
      <c r="NKD5" s="80"/>
      <c r="NKE5" s="80"/>
      <c r="NKF5" s="80"/>
      <c r="NKG5" s="80"/>
      <c r="NKH5" s="80"/>
      <c r="NKI5" s="80"/>
      <c r="NKJ5" s="80"/>
      <c r="NKK5" s="80"/>
      <c r="NKL5" s="80"/>
      <c r="NKM5" s="80"/>
      <c r="NKN5" s="80"/>
      <c r="NKO5" s="80"/>
      <c r="NKP5" s="80"/>
      <c r="NKQ5" s="80"/>
      <c r="NKR5" s="80"/>
      <c r="NKS5" s="80"/>
      <c r="NKT5" s="80"/>
      <c r="NKU5" s="80"/>
      <c r="NKV5" s="80"/>
      <c r="NKW5" s="80"/>
      <c r="NKX5" s="80"/>
      <c r="NKY5" s="80"/>
      <c r="NKZ5" s="80"/>
      <c r="NLA5" s="80"/>
      <c r="NLB5" s="80"/>
      <c r="NLC5" s="80"/>
      <c r="NLD5" s="80"/>
      <c r="NLE5" s="80"/>
      <c r="NLF5" s="80"/>
      <c r="NLG5" s="80"/>
      <c r="NLH5" s="80"/>
      <c r="NLI5" s="80"/>
      <c r="NLJ5" s="80"/>
      <c r="NLK5" s="80"/>
      <c r="NLL5" s="80"/>
      <c r="NLM5" s="80"/>
      <c r="NLN5" s="80"/>
      <c r="NLO5" s="80"/>
      <c r="NLP5" s="80"/>
      <c r="NLQ5" s="80"/>
      <c r="NLR5" s="80"/>
      <c r="NLS5" s="80"/>
      <c r="NLT5" s="80"/>
      <c r="NLU5" s="80"/>
      <c r="NLV5" s="80"/>
      <c r="NLW5" s="80"/>
      <c r="NLX5" s="80"/>
      <c r="NLY5" s="80"/>
      <c r="NLZ5" s="80"/>
      <c r="NMA5" s="80"/>
      <c r="NMB5" s="80"/>
      <c r="NMC5" s="80"/>
      <c r="NMD5" s="80"/>
      <c r="NME5" s="80"/>
      <c r="NMF5" s="80"/>
      <c r="NMG5" s="80"/>
      <c r="NMH5" s="80"/>
      <c r="NMI5" s="80"/>
      <c r="NMJ5" s="80"/>
      <c r="NMK5" s="80"/>
      <c r="NML5" s="80"/>
      <c r="NMM5" s="80"/>
      <c r="NMN5" s="80"/>
      <c r="NMO5" s="80"/>
      <c r="NMP5" s="80"/>
      <c r="NMQ5" s="80"/>
      <c r="NMR5" s="80"/>
      <c r="NMS5" s="80"/>
      <c r="NMT5" s="80"/>
      <c r="NMU5" s="80"/>
      <c r="NMV5" s="80"/>
      <c r="NMW5" s="80"/>
      <c r="NMX5" s="80"/>
      <c r="NMY5" s="80"/>
      <c r="NMZ5" s="80"/>
      <c r="NNA5" s="80"/>
      <c r="NNB5" s="80"/>
      <c r="NNC5" s="80"/>
      <c r="NND5" s="80"/>
      <c r="NNE5" s="80"/>
      <c r="NNF5" s="80"/>
      <c r="NNG5" s="80"/>
      <c r="NNH5" s="80"/>
      <c r="NNI5" s="80"/>
      <c r="NNJ5" s="80"/>
      <c r="NNK5" s="80"/>
      <c r="NNL5" s="80"/>
      <c r="NNM5" s="80"/>
      <c r="NNN5" s="80"/>
      <c r="NNO5" s="80"/>
      <c r="NNP5" s="80"/>
      <c r="NNQ5" s="80"/>
      <c r="NNR5" s="80"/>
      <c r="NNS5" s="80"/>
      <c r="NNT5" s="80"/>
      <c r="NNU5" s="80"/>
      <c r="NNV5" s="80"/>
      <c r="NNW5" s="80"/>
      <c r="NNX5" s="80"/>
      <c r="NNY5" s="80"/>
      <c r="NNZ5" s="80"/>
      <c r="NOA5" s="80"/>
      <c r="NOB5" s="80"/>
      <c r="NOC5" s="80"/>
      <c r="NOD5" s="80"/>
      <c r="NOE5" s="80"/>
      <c r="NOF5" s="80"/>
      <c r="NOG5" s="80"/>
      <c r="NOH5" s="80"/>
      <c r="NOI5" s="80"/>
      <c r="NOJ5" s="80"/>
      <c r="NOK5" s="80"/>
      <c r="NOL5" s="80"/>
      <c r="NOM5" s="80"/>
      <c r="NON5" s="80"/>
      <c r="NOO5" s="80"/>
      <c r="NOP5" s="80"/>
      <c r="NOQ5" s="80"/>
      <c r="NOR5" s="80"/>
      <c r="NOS5" s="80"/>
      <c r="NOT5" s="80"/>
      <c r="NOU5" s="80"/>
      <c r="NOV5" s="80"/>
      <c r="NOW5" s="80"/>
      <c r="NOX5" s="80"/>
      <c r="NOY5" s="80"/>
      <c r="NOZ5" s="80"/>
      <c r="NPA5" s="80"/>
      <c r="NPB5" s="80"/>
      <c r="NPC5" s="80"/>
      <c r="NPD5" s="80"/>
      <c r="NPE5" s="80"/>
      <c r="NPF5" s="80"/>
      <c r="NPG5" s="80"/>
      <c r="NPH5" s="80"/>
      <c r="NPI5" s="80"/>
      <c r="NPJ5" s="80"/>
      <c r="NPK5" s="80"/>
      <c r="NPL5" s="80"/>
      <c r="NPM5" s="80"/>
      <c r="NPN5" s="80"/>
      <c r="NPO5" s="80"/>
      <c r="NPP5" s="80"/>
      <c r="NPQ5" s="80"/>
      <c r="NPR5" s="80"/>
      <c r="NPS5" s="80"/>
      <c r="NPT5" s="80"/>
      <c r="NPU5" s="80"/>
      <c r="NPV5" s="80"/>
      <c r="NPW5" s="80"/>
      <c r="NPX5" s="80"/>
      <c r="NPY5" s="80"/>
      <c r="NPZ5" s="80"/>
      <c r="NQA5" s="80"/>
      <c r="NQB5" s="80"/>
      <c r="NQC5" s="80"/>
      <c r="NQD5" s="80"/>
      <c r="NQE5" s="80"/>
      <c r="NQF5" s="80"/>
      <c r="NQG5" s="80"/>
      <c r="NQH5" s="80"/>
      <c r="NQI5" s="80"/>
      <c r="NQJ5" s="80"/>
      <c r="NQK5" s="80"/>
      <c r="NQL5" s="80"/>
      <c r="NQM5" s="80"/>
      <c r="NQN5" s="80"/>
      <c r="NQO5" s="80"/>
      <c r="NQP5" s="80"/>
      <c r="NQQ5" s="80"/>
      <c r="NQR5" s="80"/>
      <c r="NQS5" s="80"/>
      <c r="NQT5" s="80"/>
      <c r="NQU5" s="80"/>
      <c r="NQV5" s="80"/>
      <c r="NQW5" s="80"/>
      <c r="NQX5" s="80"/>
      <c r="NQY5" s="80"/>
      <c r="NQZ5" s="80"/>
      <c r="NRA5" s="80"/>
      <c r="NRB5" s="80"/>
      <c r="NRC5" s="80"/>
      <c r="NRD5" s="80"/>
      <c r="NRE5" s="80"/>
      <c r="NRF5" s="80"/>
      <c r="NRG5" s="80"/>
      <c r="NRH5" s="80"/>
      <c r="NRI5" s="80"/>
      <c r="NRJ5" s="80"/>
      <c r="NRK5" s="80"/>
      <c r="NRL5" s="80"/>
      <c r="NRM5" s="80"/>
      <c r="NRN5" s="80"/>
      <c r="NRO5" s="80"/>
      <c r="NRP5" s="80"/>
      <c r="NRQ5" s="80"/>
      <c r="NRR5" s="80"/>
      <c r="NRS5" s="80"/>
      <c r="NRT5" s="80"/>
      <c r="NRU5" s="80"/>
      <c r="NRV5" s="80"/>
      <c r="NRW5" s="80"/>
      <c r="NRX5" s="80"/>
      <c r="NRY5" s="80"/>
      <c r="NRZ5" s="80"/>
      <c r="NSA5" s="80"/>
      <c r="NSB5" s="80"/>
      <c r="NSC5" s="80"/>
      <c r="NSD5" s="80"/>
      <c r="NSE5" s="80"/>
      <c r="NSF5" s="80"/>
      <c r="NSG5" s="80"/>
      <c r="NSH5" s="80"/>
      <c r="NSI5" s="80"/>
      <c r="NSJ5" s="80"/>
      <c r="NSK5" s="80"/>
      <c r="NSL5" s="80"/>
      <c r="NSM5" s="80"/>
      <c r="NSN5" s="80"/>
      <c r="NSO5" s="80"/>
      <c r="NSP5" s="80"/>
      <c r="NSQ5" s="80"/>
      <c r="NSR5" s="80"/>
      <c r="NSS5" s="80"/>
      <c r="NST5" s="80"/>
      <c r="NSU5" s="80"/>
      <c r="NSV5" s="80"/>
      <c r="NSW5" s="80"/>
      <c r="NSX5" s="80"/>
      <c r="NSY5" s="80"/>
      <c r="NSZ5" s="80"/>
      <c r="NTA5" s="80"/>
      <c r="NTB5" s="80"/>
      <c r="NTC5" s="80"/>
      <c r="NTD5" s="80"/>
      <c r="NTE5" s="80"/>
      <c r="NTF5" s="80"/>
      <c r="NTG5" s="80"/>
      <c r="NTH5" s="80"/>
      <c r="NTI5" s="80"/>
      <c r="NTJ5" s="80"/>
      <c r="NTK5" s="80"/>
      <c r="NTL5" s="80"/>
      <c r="NTM5" s="80"/>
      <c r="NTN5" s="80"/>
      <c r="NTO5" s="80"/>
      <c r="NTP5" s="80"/>
      <c r="NTQ5" s="80"/>
      <c r="NTR5" s="80"/>
      <c r="NTS5" s="80"/>
      <c r="NTT5" s="80"/>
      <c r="NTU5" s="80"/>
      <c r="NTV5" s="80"/>
      <c r="NTW5" s="80"/>
      <c r="NTX5" s="80"/>
      <c r="NTY5" s="80"/>
      <c r="NTZ5" s="80"/>
      <c r="NUA5" s="80"/>
      <c r="NUB5" s="80"/>
      <c r="NUC5" s="80"/>
      <c r="NUD5" s="80"/>
      <c r="NUE5" s="80"/>
      <c r="NUF5" s="80"/>
      <c r="NUG5" s="80"/>
      <c r="NUH5" s="80"/>
      <c r="NUI5" s="80"/>
      <c r="NUJ5" s="80"/>
      <c r="NUK5" s="80"/>
      <c r="NUL5" s="80"/>
      <c r="NUM5" s="80"/>
      <c r="NUN5" s="80"/>
      <c r="NUO5" s="80"/>
      <c r="NUP5" s="80"/>
      <c r="NUQ5" s="80"/>
      <c r="NUR5" s="80"/>
      <c r="NUS5" s="80"/>
      <c r="NUT5" s="80"/>
      <c r="NUU5" s="80"/>
      <c r="NUV5" s="80"/>
      <c r="NUW5" s="80"/>
      <c r="NUX5" s="80"/>
      <c r="NUY5" s="80"/>
      <c r="NUZ5" s="80"/>
      <c r="NVA5" s="80"/>
      <c r="NVB5" s="80"/>
      <c r="NVC5" s="80"/>
      <c r="NVD5" s="80"/>
      <c r="NVE5" s="80"/>
      <c r="NVF5" s="80"/>
      <c r="NVG5" s="80"/>
      <c r="NVH5" s="80"/>
      <c r="NVI5" s="80"/>
      <c r="NVJ5" s="80"/>
      <c r="NVK5" s="80"/>
      <c r="NVL5" s="80"/>
      <c r="NVM5" s="80"/>
      <c r="NVN5" s="80"/>
      <c r="NVO5" s="80"/>
      <c r="NVP5" s="80"/>
      <c r="NVQ5" s="80"/>
      <c r="NVR5" s="80"/>
      <c r="NVS5" s="80"/>
      <c r="NVT5" s="80"/>
      <c r="NVU5" s="80"/>
      <c r="NVV5" s="80"/>
      <c r="NVW5" s="80"/>
      <c r="NVX5" s="80"/>
      <c r="NVY5" s="80"/>
      <c r="NVZ5" s="80"/>
      <c r="NWA5" s="80"/>
      <c r="NWB5" s="80"/>
      <c r="NWC5" s="80"/>
      <c r="NWD5" s="80"/>
      <c r="NWE5" s="80"/>
      <c r="NWF5" s="80"/>
      <c r="NWG5" s="80"/>
      <c r="NWH5" s="80"/>
      <c r="NWI5" s="80"/>
      <c r="NWJ5" s="80"/>
      <c r="NWK5" s="80"/>
      <c r="NWL5" s="80"/>
      <c r="NWM5" s="80"/>
      <c r="NWN5" s="80"/>
      <c r="NWO5" s="80"/>
      <c r="NWP5" s="80"/>
      <c r="NWQ5" s="80"/>
      <c r="NWR5" s="80"/>
      <c r="NWS5" s="80"/>
      <c r="NWT5" s="80"/>
      <c r="NWU5" s="80"/>
      <c r="NWV5" s="80"/>
      <c r="NWW5" s="80"/>
      <c r="NWX5" s="80"/>
      <c r="NWY5" s="80"/>
      <c r="NWZ5" s="80"/>
      <c r="NXA5" s="80"/>
      <c r="NXB5" s="80"/>
      <c r="NXC5" s="80"/>
      <c r="NXD5" s="80"/>
      <c r="NXE5" s="80"/>
      <c r="NXF5" s="80"/>
      <c r="NXG5" s="80"/>
      <c r="NXH5" s="80"/>
      <c r="NXI5" s="80"/>
      <c r="NXJ5" s="80"/>
      <c r="NXK5" s="80"/>
      <c r="NXL5" s="80"/>
      <c r="NXM5" s="80"/>
      <c r="NXN5" s="80"/>
      <c r="NXO5" s="80"/>
      <c r="NXP5" s="80"/>
      <c r="NXQ5" s="80"/>
      <c r="NXR5" s="80"/>
      <c r="NXS5" s="80"/>
      <c r="NXT5" s="80"/>
      <c r="NXU5" s="80"/>
      <c r="NXV5" s="80"/>
      <c r="NXW5" s="80"/>
      <c r="NXX5" s="80"/>
      <c r="NXY5" s="80"/>
      <c r="NXZ5" s="80"/>
      <c r="NYA5" s="80"/>
      <c r="NYB5" s="80"/>
      <c r="NYC5" s="80"/>
      <c r="NYD5" s="80"/>
      <c r="NYE5" s="80"/>
      <c r="NYF5" s="80"/>
      <c r="NYG5" s="80"/>
      <c r="NYH5" s="80"/>
      <c r="NYI5" s="80"/>
      <c r="NYJ5" s="80"/>
      <c r="NYK5" s="80"/>
      <c r="NYL5" s="80"/>
      <c r="NYM5" s="80"/>
      <c r="NYN5" s="80"/>
      <c r="NYO5" s="80"/>
      <c r="NYP5" s="80"/>
      <c r="NYQ5" s="80"/>
      <c r="NYR5" s="80"/>
      <c r="NYS5" s="80"/>
      <c r="NYT5" s="80"/>
      <c r="NYU5" s="80"/>
      <c r="NYV5" s="80"/>
      <c r="NYW5" s="80"/>
      <c r="NYX5" s="80"/>
      <c r="NYY5" s="80"/>
      <c r="NYZ5" s="80"/>
      <c r="NZA5" s="80"/>
      <c r="NZB5" s="80"/>
      <c r="NZC5" s="80"/>
      <c r="NZD5" s="80"/>
      <c r="NZE5" s="80"/>
      <c r="NZF5" s="80"/>
      <c r="NZG5" s="80"/>
      <c r="NZH5" s="80"/>
      <c r="NZI5" s="80"/>
      <c r="NZJ5" s="80"/>
      <c r="NZK5" s="80"/>
      <c r="NZL5" s="80"/>
      <c r="NZM5" s="80"/>
      <c r="NZN5" s="80"/>
      <c r="NZO5" s="80"/>
      <c r="NZP5" s="80"/>
      <c r="NZQ5" s="80"/>
      <c r="NZR5" s="80"/>
      <c r="NZS5" s="80"/>
      <c r="NZT5" s="80"/>
      <c r="NZU5" s="80"/>
      <c r="NZV5" s="80"/>
      <c r="NZW5" s="80"/>
      <c r="NZX5" s="80"/>
      <c r="NZY5" s="80"/>
      <c r="NZZ5" s="80"/>
      <c r="OAA5" s="80"/>
      <c r="OAB5" s="80"/>
      <c r="OAC5" s="80"/>
      <c r="OAD5" s="80"/>
      <c r="OAE5" s="80"/>
      <c r="OAF5" s="80"/>
      <c r="OAG5" s="80"/>
      <c r="OAH5" s="80"/>
      <c r="OAI5" s="80"/>
      <c r="OAJ5" s="80"/>
      <c r="OAK5" s="80"/>
      <c r="OAL5" s="80"/>
      <c r="OAM5" s="80"/>
      <c r="OAN5" s="80"/>
      <c r="OAO5" s="80"/>
      <c r="OAP5" s="80"/>
      <c r="OAQ5" s="80"/>
      <c r="OAR5" s="80"/>
      <c r="OAS5" s="80"/>
      <c r="OAT5" s="80"/>
      <c r="OAU5" s="80"/>
      <c r="OAV5" s="80"/>
      <c r="OAW5" s="80"/>
      <c r="OAX5" s="80"/>
      <c r="OAY5" s="80"/>
      <c r="OAZ5" s="80"/>
      <c r="OBA5" s="80"/>
      <c r="OBB5" s="80"/>
      <c r="OBC5" s="80"/>
      <c r="OBD5" s="80"/>
      <c r="OBE5" s="80"/>
      <c r="OBF5" s="80"/>
      <c r="OBG5" s="80"/>
      <c r="OBH5" s="80"/>
      <c r="OBI5" s="80"/>
      <c r="OBJ5" s="80"/>
      <c r="OBK5" s="80"/>
      <c r="OBL5" s="80"/>
      <c r="OBM5" s="80"/>
      <c r="OBN5" s="80"/>
      <c r="OBO5" s="80"/>
      <c r="OBP5" s="80"/>
      <c r="OBQ5" s="80"/>
      <c r="OBR5" s="80"/>
      <c r="OBS5" s="80"/>
      <c r="OBT5" s="80"/>
      <c r="OBU5" s="80"/>
      <c r="OBV5" s="80"/>
      <c r="OBW5" s="80"/>
      <c r="OBX5" s="80"/>
      <c r="OBY5" s="80"/>
      <c r="OBZ5" s="80"/>
      <c r="OCA5" s="80"/>
      <c r="OCB5" s="80"/>
      <c r="OCC5" s="80"/>
      <c r="OCD5" s="80"/>
      <c r="OCE5" s="80"/>
      <c r="OCF5" s="80"/>
      <c r="OCG5" s="80"/>
      <c r="OCH5" s="80"/>
      <c r="OCI5" s="80"/>
      <c r="OCJ5" s="80"/>
      <c r="OCK5" s="80"/>
      <c r="OCL5" s="80"/>
      <c r="OCM5" s="80"/>
      <c r="OCN5" s="80"/>
      <c r="OCO5" s="80"/>
      <c r="OCP5" s="80"/>
      <c r="OCQ5" s="80"/>
      <c r="OCR5" s="80"/>
      <c r="OCS5" s="80"/>
      <c r="OCT5" s="80"/>
      <c r="OCU5" s="80"/>
      <c r="OCV5" s="80"/>
      <c r="OCW5" s="80"/>
      <c r="OCX5" s="80"/>
      <c r="OCY5" s="80"/>
      <c r="OCZ5" s="80"/>
      <c r="ODA5" s="80"/>
      <c r="ODB5" s="80"/>
      <c r="ODC5" s="80"/>
      <c r="ODD5" s="80"/>
      <c r="ODE5" s="80"/>
      <c r="ODF5" s="80"/>
      <c r="ODG5" s="80"/>
      <c r="ODH5" s="80"/>
      <c r="ODI5" s="80"/>
      <c r="ODJ5" s="80"/>
      <c r="ODK5" s="80"/>
      <c r="ODL5" s="80"/>
      <c r="ODM5" s="80"/>
      <c r="ODN5" s="80"/>
      <c r="ODO5" s="80"/>
      <c r="ODP5" s="80"/>
      <c r="ODQ5" s="80"/>
      <c r="ODR5" s="80"/>
      <c r="ODS5" s="80"/>
      <c r="ODT5" s="80"/>
      <c r="ODU5" s="80"/>
      <c r="ODV5" s="80"/>
      <c r="ODW5" s="80"/>
      <c r="ODX5" s="80"/>
      <c r="ODY5" s="80"/>
      <c r="ODZ5" s="80"/>
      <c r="OEA5" s="80"/>
      <c r="OEB5" s="80"/>
      <c r="OEC5" s="80"/>
      <c r="OED5" s="80"/>
      <c r="OEE5" s="80"/>
      <c r="OEF5" s="80"/>
      <c r="OEG5" s="80"/>
      <c r="OEH5" s="80"/>
      <c r="OEI5" s="80"/>
      <c r="OEJ5" s="80"/>
      <c r="OEK5" s="80"/>
      <c r="OEL5" s="80"/>
      <c r="OEM5" s="80"/>
      <c r="OEN5" s="80"/>
      <c r="OEO5" s="80"/>
      <c r="OEP5" s="80"/>
      <c r="OEQ5" s="80"/>
      <c r="OER5" s="80"/>
      <c r="OES5" s="80"/>
      <c r="OET5" s="80"/>
      <c r="OEU5" s="80"/>
      <c r="OEV5" s="80"/>
      <c r="OEW5" s="80"/>
      <c r="OEX5" s="80"/>
      <c r="OEY5" s="80"/>
      <c r="OEZ5" s="80"/>
      <c r="OFA5" s="80"/>
      <c r="OFB5" s="80"/>
      <c r="OFC5" s="80"/>
      <c r="OFD5" s="80"/>
      <c r="OFE5" s="80"/>
      <c r="OFF5" s="80"/>
      <c r="OFG5" s="80"/>
      <c r="OFH5" s="80"/>
      <c r="OFI5" s="80"/>
      <c r="OFJ5" s="80"/>
      <c r="OFK5" s="80"/>
      <c r="OFL5" s="80"/>
      <c r="OFM5" s="80"/>
      <c r="OFN5" s="80"/>
      <c r="OFO5" s="80"/>
      <c r="OFP5" s="80"/>
      <c r="OFQ5" s="80"/>
      <c r="OFR5" s="80"/>
      <c r="OFS5" s="80"/>
      <c r="OFT5" s="80"/>
      <c r="OFU5" s="80"/>
      <c r="OFV5" s="80"/>
      <c r="OFW5" s="80"/>
      <c r="OFX5" s="80"/>
      <c r="OFY5" s="80"/>
      <c r="OFZ5" s="80"/>
      <c r="OGA5" s="80"/>
      <c r="OGB5" s="80"/>
      <c r="OGC5" s="80"/>
      <c r="OGD5" s="80"/>
      <c r="OGE5" s="80"/>
      <c r="OGF5" s="80"/>
      <c r="OGG5" s="80"/>
      <c r="OGH5" s="80"/>
      <c r="OGI5" s="80"/>
      <c r="OGJ5" s="80"/>
      <c r="OGK5" s="80"/>
      <c r="OGL5" s="80"/>
      <c r="OGM5" s="80"/>
      <c r="OGN5" s="80"/>
      <c r="OGO5" s="80"/>
      <c r="OGP5" s="80"/>
      <c r="OGQ5" s="80"/>
      <c r="OGR5" s="80"/>
      <c r="OGS5" s="80"/>
      <c r="OGT5" s="80"/>
      <c r="OGU5" s="80"/>
      <c r="OGV5" s="80"/>
      <c r="OGW5" s="80"/>
      <c r="OGX5" s="80"/>
      <c r="OGY5" s="80"/>
      <c r="OGZ5" s="80"/>
      <c r="OHA5" s="80"/>
      <c r="OHB5" s="80"/>
      <c r="OHC5" s="80"/>
      <c r="OHD5" s="80"/>
      <c r="OHE5" s="80"/>
      <c r="OHF5" s="80"/>
      <c r="OHG5" s="80"/>
      <c r="OHH5" s="80"/>
      <c r="OHI5" s="80"/>
      <c r="OHJ5" s="80"/>
      <c r="OHK5" s="80"/>
      <c r="OHL5" s="80"/>
      <c r="OHM5" s="80"/>
      <c r="OHN5" s="80"/>
      <c r="OHO5" s="80"/>
      <c r="OHP5" s="80"/>
      <c r="OHQ5" s="80"/>
      <c r="OHR5" s="80"/>
      <c r="OHS5" s="80"/>
      <c r="OHT5" s="80"/>
      <c r="OHU5" s="80"/>
      <c r="OHV5" s="80"/>
      <c r="OHW5" s="80"/>
      <c r="OHX5" s="80"/>
      <c r="OHY5" s="80"/>
      <c r="OHZ5" s="80"/>
      <c r="OIA5" s="80"/>
      <c r="OIB5" s="80"/>
      <c r="OIC5" s="80"/>
      <c r="OID5" s="80"/>
      <c r="OIE5" s="80"/>
      <c r="OIF5" s="80"/>
      <c r="OIG5" s="80"/>
      <c r="OIH5" s="80"/>
      <c r="OII5" s="80"/>
      <c r="OIJ5" s="80"/>
      <c r="OIK5" s="80"/>
      <c r="OIL5" s="80"/>
      <c r="OIM5" s="80"/>
      <c r="OIN5" s="80"/>
      <c r="OIO5" s="80"/>
      <c r="OIP5" s="80"/>
      <c r="OIQ5" s="80"/>
      <c r="OIR5" s="80"/>
      <c r="OIS5" s="80"/>
      <c r="OIT5" s="80"/>
      <c r="OIU5" s="80"/>
      <c r="OIV5" s="80"/>
      <c r="OIW5" s="80"/>
      <c r="OIX5" s="80"/>
      <c r="OIY5" s="80"/>
      <c r="OIZ5" s="80"/>
      <c r="OJA5" s="80"/>
      <c r="OJB5" s="80"/>
      <c r="OJC5" s="80"/>
      <c r="OJD5" s="80"/>
      <c r="OJE5" s="80"/>
      <c r="OJF5" s="80"/>
      <c r="OJG5" s="80"/>
      <c r="OJH5" s="80"/>
      <c r="OJI5" s="80"/>
      <c r="OJJ5" s="80"/>
      <c r="OJK5" s="80"/>
      <c r="OJL5" s="80"/>
      <c r="OJM5" s="80"/>
      <c r="OJN5" s="80"/>
      <c r="OJO5" s="80"/>
      <c r="OJP5" s="80"/>
      <c r="OJQ5" s="80"/>
      <c r="OJR5" s="80"/>
      <c r="OJS5" s="80"/>
      <c r="OJT5" s="80"/>
      <c r="OJU5" s="80"/>
      <c r="OJV5" s="80"/>
      <c r="OJW5" s="80"/>
      <c r="OJX5" s="80"/>
      <c r="OJY5" s="80"/>
      <c r="OJZ5" s="80"/>
      <c r="OKA5" s="80"/>
      <c r="OKB5" s="80"/>
      <c r="OKC5" s="80"/>
      <c r="OKD5" s="80"/>
      <c r="OKE5" s="80"/>
      <c r="OKF5" s="80"/>
      <c r="OKG5" s="80"/>
      <c r="OKH5" s="80"/>
      <c r="OKI5" s="80"/>
      <c r="OKJ5" s="80"/>
      <c r="OKK5" s="80"/>
      <c r="OKL5" s="80"/>
      <c r="OKM5" s="80"/>
      <c r="OKN5" s="80"/>
      <c r="OKO5" s="80"/>
      <c r="OKP5" s="80"/>
      <c r="OKQ5" s="80"/>
      <c r="OKR5" s="80"/>
      <c r="OKS5" s="80"/>
      <c r="OKT5" s="80"/>
      <c r="OKU5" s="80"/>
      <c r="OKV5" s="80"/>
      <c r="OKW5" s="80"/>
      <c r="OKX5" s="80"/>
      <c r="OKY5" s="80"/>
      <c r="OKZ5" s="80"/>
      <c r="OLA5" s="80"/>
      <c r="OLB5" s="80"/>
      <c r="OLC5" s="80"/>
      <c r="OLD5" s="80"/>
      <c r="OLE5" s="80"/>
      <c r="OLF5" s="80"/>
      <c r="OLG5" s="80"/>
      <c r="OLH5" s="80"/>
      <c r="OLI5" s="80"/>
      <c r="OLJ5" s="80"/>
      <c r="OLK5" s="80"/>
      <c r="OLL5" s="80"/>
      <c r="OLM5" s="80"/>
      <c r="OLN5" s="80"/>
      <c r="OLO5" s="80"/>
      <c r="OLP5" s="80"/>
      <c r="OLQ5" s="80"/>
      <c r="OLR5" s="80"/>
      <c r="OLS5" s="80"/>
      <c r="OLT5" s="80"/>
      <c r="OLU5" s="80"/>
      <c r="OLV5" s="80"/>
      <c r="OLW5" s="80"/>
      <c r="OLX5" s="80"/>
      <c r="OLY5" s="80"/>
      <c r="OLZ5" s="80"/>
      <c r="OMA5" s="80"/>
      <c r="OMB5" s="80"/>
      <c r="OMC5" s="80"/>
      <c r="OMD5" s="80"/>
      <c r="OME5" s="80"/>
      <c r="OMF5" s="80"/>
      <c r="OMG5" s="80"/>
      <c r="OMH5" s="80"/>
      <c r="OMI5" s="80"/>
      <c r="OMJ5" s="80"/>
      <c r="OMK5" s="80"/>
      <c r="OML5" s="80"/>
      <c r="OMM5" s="80"/>
      <c r="OMN5" s="80"/>
      <c r="OMO5" s="80"/>
      <c r="OMP5" s="80"/>
      <c r="OMQ5" s="80"/>
      <c r="OMR5" s="80"/>
      <c r="OMS5" s="80"/>
      <c r="OMT5" s="80"/>
      <c r="OMU5" s="80"/>
      <c r="OMV5" s="80"/>
      <c r="OMW5" s="80"/>
      <c r="OMX5" s="80"/>
      <c r="OMY5" s="80"/>
      <c r="OMZ5" s="80"/>
      <c r="ONA5" s="80"/>
      <c r="ONB5" s="80"/>
      <c r="ONC5" s="80"/>
      <c r="OND5" s="80"/>
      <c r="ONE5" s="80"/>
      <c r="ONF5" s="80"/>
      <c r="ONG5" s="80"/>
      <c r="ONH5" s="80"/>
      <c r="ONI5" s="80"/>
      <c r="ONJ5" s="80"/>
      <c r="ONK5" s="80"/>
      <c r="ONL5" s="80"/>
      <c r="ONM5" s="80"/>
      <c r="ONN5" s="80"/>
      <c r="ONO5" s="80"/>
      <c r="ONP5" s="80"/>
      <c r="ONQ5" s="80"/>
      <c r="ONR5" s="80"/>
      <c r="ONS5" s="80"/>
      <c r="ONT5" s="80"/>
      <c r="ONU5" s="80"/>
      <c r="ONV5" s="80"/>
      <c r="ONW5" s="80"/>
      <c r="ONX5" s="80"/>
      <c r="ONY5" s="80"/>
      <c r="ONZ5" s="80"/>
      <c r="OOA5" s="80"/>
      <c r="OOB5" s="80"/>
      <c r="OOC5" s="80"/>
      <c r="OOD5" s="80"/>
      <c r="OOE5" s="80"/>
      <c r="OOF5" s="80"/>
      <c r="OOG5" s="80"/>
      <c r="OOH5" s="80"/>
      <c r="OOI5" s="80"/>
      <c r="OOJ5" s="80"/>
      <c r="OOK5" s="80"/>
      <c r="OOL5" s="80"/>
      <c r="OOM5" s="80"/>
      <c r="OON5" s="80"/>
      <c r="OOO5" s="80"/>
      <c r="OOP5" s="80"/>
      <c r="OOQ5" s="80"/>
      <c r="OOR5" s="80"/>
      <c r="OOS5" s="80"/>
      <c r="OOT5" s="80"/>
      <c r="OOU5" s="80"/>
      <c r="OOV5" s="80"/>
      <c r="OOW5" s="80"/>
      <c r="OOX5" s="80"/>
      <c r="OOY5" s="80"/>
      <c r="OOZ5" s="80"/>
      <c r="OPA5" s="80"/>
      <c r="OPB5" s="80"/>
      <c r="OPC5" s="80"/>
      <c r="OPD5" s="80"/>
      <c r="OPE5" s="80"/>
      <c r="OPF5" s="80"/>
      <c r="OPG5" s="80"/>
      <c r="OPH5" s="80"/>
      <c r="OPI5" s="80"/>
      <c r="OPJ5" s="80"/>
      <c r="OPK5" s="80"/>
      <c r="OPL5" s="80"/>
      <c r="OPM5" s="80"/>
      <c r="OPN5" s="80"/>
      <c r="OPO5" s="80"/>
      <c r="OPP5" s="80"/>
      <c r="OPQ5" s="80"/>
      <c r="OPR5" s="80"/>
      <c r="OPS5" s="80"/>
      <c r="OPT5" s="80"/>
      <c r="OPU5" s="80"/>
      <c r="OPV5" s="80"/>
      <c r="OPW5" s="80"/>
      <c r="OPX5" s="80"/>
      <c r="OPY5" s="80"/>
      <c r="OPZ5" s="80"/>
      <c r="OQA5" s="80"/>
      <c r="OQB5" s="80"/>
      <c r="OQC5" s="80"/>
      <c r="OQD5" s="80"/>
      <c r="OQE5" s="80"/>
      <c r="OQF5" s="80"/>
      <c r="OQG5" s="80"/>
      <c r="OQH5" s="80"/>
      <c r="OQI5" s="80"/>
      <c r="OQJ5" s="80"/>
      <c r="OQK5" s="80"/>
      <c r="OQL5" s="80"/>
      <c r="OQM5" s="80"/>
      <c r="OQN5" s="80"/>
      <c r="OQO5" s="80"/>
      <c r="OQP5" s="80"/>
      <c r="OQQ5" s="80"/>
      <c r="OQR5" s="80"/>
      <c r="OQS5" s="80"/>
      <c r="OQT5" s="80"/>
      <c r="OQU5" s="80"/>
      <c r="OQV5" s="80"/>
      <c r="OQW5" s="80"/>
      <c r="OQX5" s="80"/>
      <c r="OQY5" s="80"/>
      <c r="OQZ5" s="80"/>
      <c r="ORA5" s="80"/>
      <c r="ORB5" s="80"/>
      <c r="ORC5" s="80"/>
      <c r="ORD5" s="80"/>
      <c r="ORE5" s="80"/>
      <c r="ORF5" s="80"/>
      <c r="ORG5" s="80"/>
      <c r="ORH5" s="80"/>
      <c r="ORI5" s="80"/>
      <c r="ORJ5" s="80"/>
      <c r="ORK5" s="80"/>
      <c r="ORL5" s="80"/>
      <c r="ORM5" s="80"/>
      <c r="ORN5" s="80"/>
      <c r="ORO5" s="80"/>
      <c r="ORP5" s="80"/>
      <c r="ORQ5" s="80"/>
      <c r="ORR5" s="80"/>
      <c r="ORS5" s="80"/>
      <c r="ORT5" s="80"/>
      <c r="ORU5" s="80"/>
      <c r="ORV5" s="80"/>
      <c r="ORW5" s="80"/>
      <c r="ORX5" s="80"/>
      <c r="ORY5" s="80"/>
      <c r="ORZ5" s="80"/>
      <c r="OSA5" s="80"/>
      <c r="OSB5" s="80"/>
      <c r="OSC5" s="80"/>
      <c r="OSD5" s="80"/>
      <c r="OSE5" s="80"/>
      <c r="OSF5" s="80"/>
      <c r="OSG5" s="80"/>
      <c r="OSH5" s="80"/>
      <c r="OSI5" s="80"/>
      <c r="OSJ5" s="80"/>
      <c r="OSK5" s="80"/>
      <c r="OSL5" s="80"/>
      <c r="OSM5" s="80"/>
      <c r="OSN5" s="80"/>
      <c r="OSO5" s="80"/>
      <c r="OSP5" s="80"/>
      <c r="OSQ5" s="80"/>
      <c r="OSR5" s="80"/>
      <c r="OSS5" s="80"/>
      <c r="OST5" s="80"/>
      <c r="OSU5" s="80"/>
      <c r="OSV5" s="80"/>
      <c r="OSW5" s="80"/>
      <c r="OSX5" s="80"/>
      <c r="OSY5" s="80"/>
      <c r="OSZ5" s="80"/>
      <c r="OTA5" s="80"/>
      <c r="OTB5" s="80"/>
      <c r="OTC5" s="80"/>
      <c r="OTD5" s="80"/>
      <c r="OTE5" s="80"/>
      <c r="OTF5" s="80"/>
      <c r="OTG5" s="80"/>
      <c r="OTH5" s="80"/>
      <c r="OTI5" s="80"/>
      <c r="OTJ5" s="80"/>
      <c r="OTK5" s="80"/>
      <c r="OTL5" s="80"/>
      <c r="OTM5" s="80"/>
      <c r="OTN5" s="80"/>
      <c r="OTO5" s="80"/>
      <c r="OTP5" s="80"/>
      <c r="OTQ5" s="80"/>
      <c r="OTR5" s="80"/>
      <c r="OTS5" s="80"/>
      <c r="OTT5" s="80"/>
      <c r="OTU5" s="80"/>
      <c r="OTV5" s="80"/>
      <c r="OTW5" s="80"/>
      <c r="OTX5" s="80"/>
      <c r="OTY5" s="80"/>
      <c r="OTZ5" s="80"/>
      <c r="OUA5" s="80"/>
      <c r="OUB5" s="80"/>
      <c r="OUC5" s="80"/>
      <c r="OUD5" s="80"/>
      <c r="OUE5" s="80"/>
      <c r="OUF5" s="80"/>
      <c r="OUG5" s="80"/>
      <c r="OUH5" s="80"/>
      <c r="OUI5" s="80"/>
      <c r="OUJ5" s="80"/>
      <c r="OUK5" s="80"/>
      <c r="OUL5" s="80"/>
      <c r="OUM5" s="80"/>
      <c r="OUN5" s="80"/>
      <c r="OUO5" s="80"/>
      <c r="OUP5" s="80"/>
      <c r="OUQ5" s="80"/>
      <c r="OUR5" s="80"/>
      <c r="OUS5" s="80"/>
      <c r="OUT5" s="80"/>
      <c r="OUU5" s="80"/>
      <c r="OUV5" s="80"/>
      <c r="OUW5" s="80"/>
      <c r="OUX5" s="80"/>
      <c r="OUY5" s="80"/>
      <c r="OUZ5" s="80"/>
      <c r="OVA5" s="80"/>
      <c r="OVB5" s="80"/>
      <c r="OVC5" s="80"/>
      <c r="OVD5" s="80"/>
      <c r="OVE5" s="80"/>
      <c r="OVF5" s="80"/>
      <c r="OVG5" s="80"/>
      <c r="OVH5" s="80"/>
      <c r="OVI5" s="80"/>
      <c r="OVJ5" s="80"/>
      <c r="OVK5" s="80"/>
      <c r="OVL5" s="80"/>
      <c r="OVM5" s="80"/>
      <c r="OVN5" s="80"/>
      <c r="OVO5" s="80"/>
      <c r="OVP5" s="80"/>
      <c r="OVQ5" s="80"/>
      <c r="OVR5" s="80"/>
      <c r="OVS5" s="80"/>
      <c r="OVT5" s="80"/>
      <c r="OVU5" s="80"/>
      <c r="OVV5" s="80"/>
      <c r="OVW5" s="80"/>
      <c r="OVX5" s="80"/>
      <c r="OVY5" s="80"/>
      <c r="OVZ5" s="80"/>
      <c r="OWA5" s="80"/>
      <c r="OWB5" s="80"/>
      <c r="OWC5" s="80"/>
      <c r="OWD5" s="80"/>
      <c r="OWE5" s="80"/>
      <c r="OWF5" s="80"/>
      <c r="OWG5" s="80"/>
      <c r="OWH5" s="80"/>
      <c r="OWI5" s="80"/>
      <c r="OWJ5" s="80"/>
      <c r="OWK5" s="80"/>
      <c r="OWL5" s="80"/>
      <c r="OWM5" s="80"/>
      <c r="OWN5" s="80"/>
      <c r="OWO5" s="80"/>
      <c r="OWP5" s="80"/>
      <c r="OWQ5" s="80"/>
      <c r="OWR5" s="80"/>
      <c r="OWS5" s="80"/>
      <c r="OWT5" s="80"/>
      <c r="OWU5" s="80"/>
      <c r="OWV5" s="80"/>
      <c r="OWW5" s="80"/>
      <c r="OWX5" s="80"/>
      <c r="OWY5" s="80"/>
      <c r="OWZ5" s="80"/>
      <c r="OXA5" s="80"/>
      <c r="OXB5" s="80"/>
      <c r="OXC5" s="80"/>
      <c r="OXD5" s="80"/>
      <c r="OXE5" s="80"/>
      <c r="OXF5" s="80"/>
      <c r="OXG5" s="80"/>
      <c r="OXH5" s="80"/>
      <c r="OXI5" s="80"/>
      <c r="OXJ5" s="80"/>
      <c r="OXK5" s="80"/>
      <c r="OXL5" s="80"/>
      <c r="OXM5" s="80"/>
      <c r="OXN5" s="80"/>
      <c r="OXO5" s="80"/>
      <c r="OXP5" s="80"/>
      <c r="OXQ5" s="80"/>
      <c r="OXR5" s="80"/>
      <c r="OXS5" s="80"/>
      <c r="OXT5" s="80"/>
      <c r="OXU5" s="80"/>
      <c r="OXV5" s="80"/>
      <c r="OXW5" s="80"/>
      <c r="OXX5" s="80"/>
      <c r="OXY5" s="80"/>
      <c r="OXZ5" s="80"/>
      <c r="OYA5" s="80"/>
      <c r="OYB5" s="80"/>
      <c r="OYC5" s="80"/>
      <c r="OYD5" s="80"/>
      <c r="OYE5" s="80"/>
      <c r="OYF5" s="80"/>
      <c r="OYG5" s="80"/>
      <c r="OYH5" s="80"/>
      <c r="OYI5" s="80"/>
      <c r="OYJ5" s="80"/>
      <c r="OYK5" s="80"/>
      <c r="OYL5" s="80"/>
      <c r="OYM5" s="80"/>
      <c r="OYN5" s="80"/>
      <c r="OYO5" s="80"/>
      <c r="OYP5" s="80"/>
      <c r="OYQ5" s="80"/>
      <c r="OYR5" s="80"/>
      <c r="OYS5" s="80"/>
      <c r="OYT5" s="80"/>
      <c r="OYU5" s="80"/>
      <c r="OYV5" s="80"/>
      <c r="OYW5" s="80"/>
      <c r="OYX5" s="80"/>
      <c r="OYY5" s="80"/>
      <c r="OYZ5" s="80"/>
      <c r="OZA5" s="80"/>
      <c r="OZB5" s="80"/>
      <c r="OZC5" s="80"/>
      <c r="OZD5" s="80"/>
      <c r="OZE5" s="80"/>
      <c r="OZF5" s="80"/>
      <c r="OZG5" s="80"/>
      <c r="OZH5" s="80"/>
      <c r="OZI5" s="80"/>
      <c r="OZJ5" s="80"/>
      <c r="OZK5" s="80"/>
      <c r="OZL5" s="80"/>
      <c r="OZM5" s="80"/>
      <c r="OZN5" s="80"/>
      <c r="OZO5" s="80"/>
      <c r="OZP5" s="80"/>
      <c r="OZQ5" s="80"/>
      <c r="OZR5" s="80"/>
      <c r="OZS5" s="80"/>
      <c r="OZT5" s="80"/>
      <c r="OZU5" s="80"/>
      <c r="OZV5" s="80"/>
      <c r="OZW5" s="80"/>
      <c r="OZX5" s="80"/>
      <c r="OZY5" s="80"/>
      <c r="OZZ5" s="80"/>
      <c r="PAA5" s="80"/>
      <c r="PAB5" s="80"/>
      <c r="PAC5" s="80"/>
      <c r="PAD5" s="80"/>
      <c r="PAE5" s="80"/>
      <c r="PAF5" s="80"/>
      <c r="PAG5" s="80"/>
      <c r="PAH5" s="80"/>
      <c r="PAI5" s="80"/>
      <c r="PAJ5" s="80"/>
      <c r="PAK5" s="80"/>
      <c r="PAL5" s="80"/>
      <c r="PAM5" s="80"/>
      <c r="PAN5" s="80"/>
      <c r="PAO5" s="80"/>
      <c r="PAP5" s="80"/>
      <c r="PAQ5" s="80"/>
      <c r="PAR5" s="80"/>
      <c r="PAS5" s="80"/>
      <c r="PAT5" s="80"/>
      <c r="PAU5" s="80"/>
      <c r="PAV5" s="80"/>
      <c r="PAW5" s="80"/>
      <c r="PAX5" s="80"/>
      <c r="PAY5" s="80"/>
      <c r="PAZ5" s="80"/>
      <c r="PBA5" s="80"/>
      <c r="PBB5" s="80"/>
      <c r="PBC5" s="80"/>
      <c r="PBD5" s="80"/>
      <c r="PBE5" s="80"/>
      <c r="PBF5" s="80"/>
      <c r="PBG5" s="80"/>
      <c r="PBH5" s="80"/>
      <c r="PBI5" s="80"/>
      <c r="PBJ5" s="80"/>
      <c r="PBK5" s="80"/>
      <c r="PBL5" s="80"/>
      <c r="PBM5" s="80"/>
      <c r="PBN5" s="80"/>
      <c r="PBO5" s="80"/>
      <c r="PBP5" s="80"/>
      <c r="PBQ5" s="80"/>
      <c r="PBR5" s="80"/>
      <c r="PBS5" s="80"/>
      <c r="PBT5" s="80"/>
      <c r="PBU5" s="80"/>
      <c r="PBV5" s="80"/>
      <c r="PBW5" s="80"/>
      <c r="PBX5" s="80"/>
      <c r="PBY5" s="80"/>
      <c r="PBZ5" s="80"/>
      <c r="PCA5" s="80"/>
      <c r="PCB5" s="80"/>
      <c r="PCC5" s="80"/>
      <c r="PCD5" s="80"/>
      <c r="PCE5" s="80"/>
      <c r="PCF5" s="80"/>
      <c r="PCG5" s="80"/>
      <c r="PCH5" s="80"/>
      <c r="PCI5" s="80"/>
      <c r="PCJ5" s="80"/>
      <c r="PCK5" s="80"/>
      <c r="PCL5" s="80"/>
      <c r="PCM5" s="80"/>
      <c r="PCN5" s="80"/>
      <c r="PCO5" s="80"/>
      <c r="PCP5" s="80"/>
      <c r="PCQ5" s="80"/>
      <c r="PCR5" s="80"/>
      <c r="PCS5" s="80"/>
      <c r="PCT5" s="80"/>
      <c r="PCU5" s="80"/>
      <c r="PCV5" s="80"/>
      <c r="PCW5" s="80"/>
      <c r="PCX5" s="80"/>
      <c r="PCY5" s="80"/>
      <c r="PCZ5" s="80"/>
      <c r="PDA5" s="80"/>
      <c r="PDB5" s="80"/>
      <c r="PDC5" s="80"/>
      <c r="PDD5" s="80"/>
      <c r="PDE5" s="80"/>
      <c r="PDF5" s="80"/>
      <c r="PDG5" s="80"/>
      <c r="PDH5" s="80"/>
      <c r="PDI5" s="80"/>
      <c r="PDJ5" s="80"/>
      <c r="PDK5" s="80"/>
      <c r="PDL5" s="80"/>
      <c r="PDM5" s="80"/>
      <c r="PDN5" s="80"/>
      <c r="PDO5" s="80"/>
      <c r="PDP5" s="80"/>
      <c r="PDQ5" s="80"/>
      <c r="PDR5" s="80"/>
      <c r="PDS5" s="80"/>
      <c r="PDT5" s="80"/>
      <c r="PDU5" s="80"/>
      <c r="PDV5" s="80"/>
      <c r="PDW5" s="80"/>
      <c r="PDX5" s="80"/>
      <c r="PDY5" s="80"/>
      <c r="PDZ5" s="80"/>
      <c r="PEA5" s="80"/>
      <c r="PEB5" s="80"/>
      <c r="PEC5" s="80"/>
      <c r="PED5" s="80"/>
      <c r="PEE5" s="80"/>
      <c r="PEF5" s="80"/>
      <c r="PEG5" s="80"/>
      <c r="PEH5" s="80"/>
      <c r="PEI5" s="80"/>
      <c r="PEJ5" s="80"/>
      <c r="PEK5" s="80"/>
      <c r="PEL5" s="80"/>
      <c r="PEM5" s="80"/>
      <c r="PEN5" s="80"/>
      <c r="PEO5" s="80"/>
      <c r="PEP5" s="80"/>
      <c r="PEQ5" s="80"/>
      <c r="PER5" s="80"/>
      <c r="PES5" s="80"/>
      <c r="PET5" s="80"/>
      <c r="PEU5" s="80"/>
      <c r="PEV5" s="80"/>
      <c r="PEW5" s="80"/>
      <c r="PEX5" s="80"/>
      <c r="PEY5" s="80"/>
      <c r="PEZ5" s="80"/>
      <c r="PFA5" s="80"/>
      <c r="PFB5" s="80"/>
      <c r="PFC5" s="80"/>
      <c r="PFD5" s="80"/>
      <c r="PFE5" s="80"/>
      <c r="PFF5" s="80"/>
      <c r="PFG5" s="80"/>
      <c r="PFH5" s="80"/>
      <c r="PFI5" s="80"/>
      <c r="PFJ5" s="80"/>
      <c r="PFK5" s="80"/>
      <c r="PFL5" s="80"/>
      <c r="PFM5" s="80"/>
      <c r="PFN5" s="80"/>
      <c r="PFO5" s="80"/>
      <c r="PFP5" s="80"/>
      <c r="PFQ5" s="80"/>
      <c r="PFR5" s="80"/>
      <c r="PFS5" s="80"/>
      <c r="PFT5" s="80"/>
      <c r="PFU5" s="80"/>
      <c r="PFV5" s="80"/>
      <c r="PFW5" s="80"/>
      <c r="PFX5" s="80"/>
      <c r="PFY5" s="80"/>
      <c r="PFZ5" s="80"/>
      <c r="PGA5" s="80"/>
      <c r="PGB5" s="80"/>
      <c r="PGC5" s="80"/>
      <c r="PGD5" s="80"/>
      <c r="PGE5" s="80"/>
      <c r="PGF5" s="80"/>
      <c r="PGG5" s="80"/>
      <c r="PGH5" s="80"/>
      <c r="PGI5" s="80"/>
      <c r="PGJ5" s="80"/>
      <c r="PGK5" s="80"/>
      <c r="PGL5" s="80"/>
      <c r="PGM5" s="80"/>
      <c r="PGN5" s="80"/>
      <c r="PGO5" s="80"/>
      <c r="PGP5" s="80"/>
      <c r="PGQ5" s="80"/>
      <c r="PGR5" s="80"/>
      <c r="PGS5" s="80"/>
      <c r="PGT5" s="80"/>
      <c r="PGU5" s="80"/>
      <c r="PGV5" s="80"/>
      <c r="PGW5" s="80"/>
      <c r="PGX5" s="80"/>
      <c r="PGY5" s="80"/>
      <c r="PGZ5" s="80"/>
      <c r="PHA5" s="80"/>
      <c r="PHB5" s="80"/>
      <c r="PHC5" s="80"/>
      <c r="PHD5" s="80"/>
      <c r="PHE5" s="80"/>
      <c r="PHF5" s="80"/>
      <c r="PHG5" s="80"/>
      <c r="PHH5" s="80"/>
      <c r="PHI5" s="80"/>
      <c r="PHJ5" s="80"/>
      <c r="PHK5" s="80"/>
      <c r="PHL5" s="80"/>
      <c r="PHM5" s="80"/>
      <c r="PHN5" s="80"/>
      <c r="PHO5" s="80"/>
      <c r="PHP5" s="80"/>
      <c r="PHQ5" s="80"/>
      <c r="PHR5" s="80"/>
      <c r="PHS5" s="80"/>
      <c r="PHT5" s="80"/>
      <c r="PHU5" s="80"/>
      <c r="PHV5" s="80"/>
      <c r="PHW5" s="80"/>
      <c r="PHX5" s="80"/>
      <c r="PHY5" s="80"/>
      <c r="PHZ5" s="80"/>
      <c r="PIA5" s="80"/>
      <c r="PIB5" s="80"/>
      <c r="PIC5" s="80"/>
      <c r="PID5" s="80"/>
      <c r="PIE5" s="80"/>
      <c r="PIF5" s="80"/>
      <c r="PIG5" s="80"/>
      <c r="PIH5" s="80"/>
      <c r="PII5" s="80"/>
      <c r="PIJ5" s="80"/>
      <c r="PIK5" s="80"/>
      <c r="PIL5" s="80"/>
      <c r="PIM5" s="80"/>
      <c r="PIN5" s="80"/>
      <c r="PIO5" s="80"/>
      <c r="PIP5" s="80"/>
      <c r="PIQ5" s="80"/>
      <c r="PIR5" s="80"/>
      <c r="PIS5" s="80"/>
      <c r="PIT5" s="80"/>
      <c r="PIU5" s="80"/>
      <c r="PIV5" s="80"/>
      <c r="PIW5" s="80"/>
      <c r="PIX5" s="80"/>
      <c r="PIY5" s="80"/>
      <c r="PIZ5" s="80"/>
      <c r="PJA5" s="80"/>
      <c r="PJB5" s="80"/>
      <c r="PJC5" s="80"/>
      <c r="PJD5" s="80"/>
      <c r="PJE5" s="80"/>
      <c r="PJF5" s="80"/>
      <c r="PJG5" s="80"/>
      <c r="PJH5" s="80"/>
      <c r="PJI5" s="80"/>
      <c r="PJJ5" s="80"/>
      <c r="PJK5" s="80"/>
      <c r="PJL5" s="80"/>
      <c r="PJM5" s="80"/>
      <c r="PJN5" s="80"/>
      <c r="PJO5" s="80"/>
      <c r="PJP5" s="80"/>
      <c r="PJQ5" s="80"/>
      <c r="PJR5" s="80"/>
      <c r="PJS5" s="80"/>
      <c r="PJT5" s="80"/>
      <c r="PJU5" s="80"/>
      <c r="PJV5" s="80"/>
      <c r="PJW5" s="80"/>
      <c r="PJX5" s="80"/>
      <c r="PJY5" s="80"/>
      <c r="PJZ5" s="80"/>
      <c r="PKA5" s="80"/>
      <c r="PKB5" s="80"/>
      <c r="PKC5" s="80"/>
      <c r="PKD5" s="80"/>
      <c r="PKE5" s="80"/>
      <c r="PKF5" s="80"/>
      <c r="PKG5" s="80"/>
      <c r="PKH5" s="80"/>
      <c r="PKI5" s="80"/>
      <c r="PKJ5" s="80"/>
      <c r="PKK5" s="80"/>
      <c r="PKL5" s="80"/>
      <c r="PKM5" s="80"/>
      <c r="PKN5" s="80"/>
      <c r="PKO5" s="80"/>
      <c r="PKP5" s="80"/>
      <c r="PKQ5" s="80"/>
      <c r="PKR5" s="80"/>
      <c r="PKS5" s="80"/>
      <c r="PKT5" s="80"/>
      <c r="PKU5" s="80"/>
      <c r="PKV5" s="80"/>
      <c r="PKW5" s="80"/>
      <c r="PKX5" s="80"/>
      <c r="PKY5" s="80"/>
      <c r="PKZ5" s="80"/>
      <c r="PLA5" s="80"/>
      <c r="PLB5" s="80"/>
      <c r="PLC5" s="80"/>
      <c r="PLD5" s="80"/>
      <c r="PLE5" s="80"/>
      <c r="PLF5" s="80"/>
      <c r="PLG5" s="80"/>
      <c r="PLH5" s="80"/>
      <c r="PLI5" s="80"/>
      <c r="PLJ5" s="80"/>
      <c r="PLK5" s="80"/>
      <c r="PLL5" s="80"/>
      <c r="PLM5" s="80"/>
      <c r="PLN5" s="80"/>
      <c r="PLO5" s="80"/>
      <c r="PLP5" s="80"/>
      <c r="PLQ5" s="80"/>
      <c r="PLR5" s="80"/>
      <c r="PLS5" s="80"/>
      <c r="PLT5" s="80"/>
      <c r="PLU5" s="80"/>
      <c r="PLV5" s="80"/>
      <c r="PLW5" s="80"/>
      <c r="PLX5" s="80"/>
      <c r="PLY5" s="80"/>
      <c r="PLZ5" s="80"/>
      <c r="PMA5" s="80"/>
      <c r="PMB5" s="80"/>
      <c r="PMC5" s="80"/>
      <c r="PMD5" s="80"/>
      <c r="PME5" s="80"/>
      <c r="PMF5" s="80"/>
      <c r="PMG5" s="80"/>
      <c r="PMH5" s="80"/>
      <c r="PMI5" s="80"/>
      <c r="PMJ5" s="80"/>
      <c r="PMK5" s="80"/>
      <c r="PML5" s="80"/>
      <c r="PMM5" s="80"/>
      <c r="PMN5" s="80"/>
      <c r="PMO5" s="80"/>
      <c r="PMP5" s="80"/>
      <c r="PMQ5" s="80"/>
      <c r="PMR5" s="80"/>
      <c r="PMS5" s="80"/>
      <c r="PMT5" s="80"/>
      <c r="PMU5" s="80"/>
      <c r="PMV5" s="80"/>
      <c r="PMW5" s="80"/>
      <c r="PMX5" s="80"/>
      <c r="PMY5" s="80"/>
      <c r="PMZ5" s="80"/>
      <c r="PNA5" s="80"/>
      <c r="PNB5" s="80"/>
      <c r="PNC5" s="80"/>
      <c r="PND5" s="80"/>
      <c r="PNE5" s="80"/>
      <c r="PNF5" s="80"/>
      <c r="PNG5" s="80"/>
      <c r="PNH5" s="80"/>
      <c r="PNI5" s="80"/>
      <c r="PNJ5" s="80"/>
      <c r="PNK5" s="80"/>
      <c r="PNL5" s="80"/>
      <c r="PNM5" s="80"/>
      <c r="PNN5" s="80"/>
      <c r="PNO5" s="80"/>
      <c r="PNP5" s="80"/>
      <c r="PNQ5" s="80"/>
      <c r="PNR5" s="80"/>
      <c r="PNS5" s="80"/>
      <c r="PNT5" s="80"/>
      <c r="PNU5" s="80"/>
      <c r="PNV5" s="80"/>
      <c r="PNW5" s="80"/>
      <c r="PNX5" s="80"/>
      <c r="PNY5" s="80"/>
      <c r="PNZ5" s="80"/>
      <c r="POA5" s="80"/>
      <c r="POB5" s="80"/>
      <c r="POC5" s="80"/>
      <c r="POD5" s="80"/>
      <c r="POE5" s="80"/>
      <c r="POF5" s="80"/>
      <c r="POG5" s="80"/>
      <c r="POH5" s="80"/>
      <c r="POI5" s="80"/>
      <c r="POJ5" s="80"/>
      <c r="POK5" s="80"/>
      <c r="POL5" s="80"/>
      <c r="POM5" s="80"/>
      <c r="PON5" s="80"/>
      <c r="POO5" s="80"/>
      <c r="POP5" s="80"/>
      <c r="POQ5" s="80"/>
      <c r="POR5" s="80"/>
      <c r="POS5" s="80"/>
      <c r="POT5" s="80"/>
      <c r="POU5" s="80"/>
      <c r="POV5" s="80"/>
      <c r="POW5" s="80"/>
      <c r="POX5" s="80"/>
      <c r="POY5" s="80"/>
      <c r="POZ5" s="80"/>
      <c r="PPA5" s="80"/>
      <c r="PPB5" s="80"/>
      <c r="PPC5" s="80"/>
      <c r="PPD5" s="80"/>
      <c r="PPE5" s="80"/>
      <c r="PPF5" s="80"/>
      <c r="PPG5" s="80"/>
      <c r="PPH5" s="80"/>
      <c r="PPI5" s="80"/>
      <c r="PPJ5" s="80"/>
      <c r="PPK5" s="80"/>
      <c r="PPL5" s="80"/>
      <c r="PPM5" s="80"/>
      <c r="PPN5" s="80"/>
      <c r="PPO5" s="80"/>
      <c r="PPP5" s="80"/>
      <c r="PPQ5" s="80"/>
      <c r="PPR5" s="80"/>
      <c r="PPS5" s="80"/>
      <c r="PPT5" s="80"/>
      <c r="PPU5" s="80"/>
      <c r="PPV5" s="80"/>
      <c r="PPW5" s="80"/>
      <c r="PPX5" s="80"/>
      <c r="PPY5" s="80"/>
      <c r="PPZ5" s="80"/>
      <c r="PQA5" s="80"/>
      <c r="PQB5" s="80"/>
      <c r="PQC5" s="80"/>
      <c r="PQD5" s="80"/>
      <c r="PQE5" s="80"/>
      <c r="PQF5" s="80"/>
      <c r="PQG5" s="80"/>
      <c r="PQH5" s="80"/>
      <c r="PQI5" s="80"/>
      <c r="PQJ5" s="80"/>
      <c r="PQK5" s="80"/>
      <c r="PQL5" s="80"/>
      <c r="PQM5" s="80"/>
      <c r="PQN5" s="80"/>
      <c r="PQO5" s="80"/>
      <c r="PQP5" s="80"/>
      <c r="PQQ5" s="80"/>
      <c r="PQR5" s="80"/>
      <c r="PQS5" s="80"/>
      <c r="PQT5" s="80"/>
      <c r="PQU5" s="80"/>
      <c r="PQV5" s="80"/>
      <c r="PQW5" s="80"/>
      <c r="PQX5" s="80"/>
      <c r="PQY5" s="80"/>
      <c r="PQZ5" s="80"/>
      <c r="PRA5" s="80"/>
      <c r="PRB5" s="80"/>
      <c r="PRC5" s="80"/>
      <c r="PRD5" s="80"/>
      <c r="PRE5" s="80"/>
      <c r="PRF5" s="80"/>
      <c r="PRG5" s="80"/>
      <c r="PRH5" s="80"/>
      <c r="PRI5" s="80"/>
      <c r="PRJ5" s="80"/>
      <c r="PRK5" s="80"/>
      <c r="PRL5" s="80"/>
      <c r="PRM5" s="80"/>
      <c r="PRN5" s="80"/>
      <c r="PRO5" s="80"/>
      <c r="PRP5" s="80"/>
      <c r="PRQ5" s="80"/>
      <c r="PRR5" s="80"/>
      <c r="PRS5" s="80"/>
      <c r="PRT5" s="80"/>
      <c r="PRU5" s="80"/>
      <c r="PRV5" s="80"/>
      <c r="PRW5" s="80"/>
      <c r="PRX5" s="80"/>
      <c r="PRY5" s="80"/>
      <c r="PRZ5" s="80"/>
      <c r="PSA5" s="80"/>
      <c r="PSB5" s="80"/>
      <c r="PSC5" s="80"/>
      <c r="PSD5" s="80"/>
      <c r="PSE5" s="80"/>
      <c r="PSF5" s="80"/>
      <c r="PSG5" s="80"/>
      <c r="PSH5" s="80"/>
      <c r="PSI5" s="80"/>
      <c r="PSJ5" s="80"/>
      <c r="PSK5" s="80"/>
      <c r="PSL5" s="80"/>
      <c r="PSM5" s="80"/>
      <c r="PSN5" s="80"/>
      <c r="PSO5" s="80"/>
      <c r="PSP5" s="80"/>
      <c r="PSQ5" s="80"/>
      <c r="PSR5" s="80"/>
      <c r="PSS5" s="80"/>
      <c r="PST5" s="80"/>
      <c r="PSU5" s="80"/>
      <c r="PSV5" s="80"/>
      <c r="PSW5" s="80"/>
      <c r="PSX5" s="80"/>
      <c r="PSY5" s="80"/>
      <c r="PSZ5" s="80"/>
      <c r="PTA5" s="80"/>
      <c r="PTB5" s="80"/>
      <c r="PTC5" s="80"/>
      <c r="PTD5" s="80"/>
      <c r="PTE5" s="80"/>
      <c r="PTF5" s="80"/>
      <c r="PTG5" s="80"/>
      <c r="PTH5" s="80"/>
      <c r="PTI5" s="80"/>
      <c r="PTJ5" s="80"/>
      <c r="PTK5" s="80"/>
      <c r="PTL5" s="80"/>
      <c r="PTM5" s="80"/>
      <c r="PTN5" s="80"/>
      <c r="PTO5" s="80"/>
      <c r="PTP5" s="80"/>
      <c r="PTQ5" s="80"/>
      <c r="PTR5" s="80"/>
      <c r="PTS5" s="80"/>
      <c r="PTT5" s="80"/>
      <c r="PTU5" s="80"/>
      <c r="PTV5" s="80"/>
      <c r="PTW5" s="80"/>
      <c r="PTX5" s="80"/>
      <c r="PTY5" s="80"/>
      <c r="PTZ5" s="80"/>
      <c r="PUA5" s="80"/>
      <c r="PUB5" s="80"/>
      <c r="PUC5" s="80"/>
      <c r="PUD5" s="80"/>
      <c r="PUE5" s="80"/>
      <c r="PUF5" s="80"/>
      <c r="PUG5" s="80"/>
      <c r="PUH5" s="80"/>
      <c r="PUI5" s="80"/>
      <c r="PUJ5" s="80"/>
      <c r="PUK5" s="80"/>
      <c r="PUL5" s="80"/>
      <c r="PUM5" s="80"/>
      <c r="PUN5" s="80"/>
      <c r="PUO5" s="80"/>
      <c r="PUP5" s="80"/>
      <c r="PUQ5" s="80"/>
      <c r="PUR5" s="80"/>
      <c r="PUS5" s="80"/>
      <c r="PUT5" s="80"/>
      <c r="PUU5" s="80"/>
      <c r="PUV5" s="80"/>
      <c r="PUW5" s="80"/>
      <c r="PUX5" s="80"/>
      <c r="PUY5" s="80"/>
      <c r="PUZ5" s="80"/>
      <c r="PVA5" s="80"/>
      <c r="PVB5" s="80"/>
      <c r="PVC5" s="80"/>
      <c r="PVD5" s="80"/>
      <c r="PVE5" s="80"/>
      <c r="PVF5" s="80"/>
      <c r="PVG5" s="80"/>
      <c r="PVH5" s="80"/>
      <c r="PVI5" s="80"/>
      <c r="PVJ5" s="80"/>
      <c r="PVK5" s="80"/>
      <c r="PVL5" s="80"/>
      <c r="PVM5" s="80"/>
      <c r="PVN5" s="80"/>
      <c r="PVO5" s="80"/>
      <c r="PVP5" s="80"/>
      <c r="PVQ5" s="80"/>
      <c r="PVR5" s="80"/>
      <c r="PVS5" s="80"/>
      <c r="PVT5" s="80"/>
      <c r="PVU5" s="80"/>
      <c r="PVV5" s="80"/>
      <c r="PVW5" s="80"/>
      <c r="PVX5" s="80"/>
      <c r="PVY5" s="80"/>
      <c r="PVZ5" s="80"/>
      <c r="PWA5" s="80"/>
      <c r="PWB5" s="80"/>
      <c r="PWC5" s="80"/>
      <c r="PWD5" s="80"/>
      <c r="PWE5" s="80"/>
      <c r="PWF5" s="80"/>
      <c r="PWG5" s="80"/>
      <c r="PWH5" s="80"/>
      <c r="PWI5" s="80"/>
      <c r="PWJ5" s="80"/>
      <c r="PWK5" s="80"/>
      <c r="PWL5" s="80"/>
      <c r="PWM5" s="80"/>
      <c r="PWN5" s="80"/>
      <c r="PWO5" s="80"/>
      <c r="PWP5" s="80"/>
      <c r="PWQ5" s="80"/>
      <c r="PWR5" s="80"/>
      <c r="PWS5" s="80"/>
      <c r="PWT5" s="80"/>
      <c r="PWU5" s="80"/>
      <c r="PWV5" s="80"/>
      <c r="PWW5" s="80"/>
      <c r="PWX5" s="80"/>
      <c r="PWY5" s="80"/>
      <c r="PWZ5" s="80"/>
      <c r="PXA5" s="80"/>
      <c r="PXB5" s="80"/>
      <c r="PXC5" s="80"/>
      <c r="PXD5" s="80"/>
      <c r="PXE5" s="80"/>
      <c r="PXF5" s="80"/>
      <c r="PXG5" s="80"/>
      <c r="PXH5" s="80"/>
      <c r="PXI5" s="80"/>
      <c r="PXJ5" s="80"/>
      <c r="PXK5" s="80"/>
      <c r="PXL5" s="80"/>
      <c r="PXM5" s="80"/>
      <c r="PXN5" s="80"/>
      <c r="PXO5" s="80"/>
      <c r="PXP5" s="80"/>
      <c r="PXQ5" s="80"/>
      <c r="PXR5" s="80"/>
      <c r="PXS5" s="80"/>
      <c r="PXT5" s="80"/>
      <c r="PXU5" s="80"/>
      <c r="PXV5" s="80"/>
      <c r="PXW5" s="80"/>
      <c r="PXX5" s="80"/>
      <c r="PXY5" s="80"/>
      <c r="PXZ5" s="80"/>
      <c r="PYA5" s="80"/>
      <c r="PYB5" s="80"/>
      <c r="PYC5" s="80"/>
      <c r="PYD5" s="80"/>
      <c r="PYE5" s="80"/>
      <c r="PYF5" s="80"/>
      <c r="PYG5" s="80"/>
      <c r="PYH5" s="80"/>
      <c r="PYI5" s="80"/>
      <c r="PYJ5" s="80"/>
      <c r="PYK5" s="80"/>
      <c r="PYL5" s="80"/>
      <c r="PYM5" s="80"/>
      <c r="PYN5" s="80"/>
      <c r="PYO5" s="80"/>
      <c r="PYP5" s="80"/>
      <c r="PYQ5" s="80"/>
      <c r="PYR5" s="80"/>
      <c r="PYS5" s="80"/>
      <c r="PYT5" s="80"/>
      <c r="PYU5" s="80"/>
      <c r="PYV5" s="80"/>
      <c r="PYW5" s="80"/>
      <c r="PYX5" s="80"/>
      <c r="PYY5" s="80"/>
      <c r="PYZ5" s="80"/>
      <c r="PZA5" s="80"/>
      <c r="PZB5" s="80"/>
      <c r="PZC5" s="80"/>
      <c r="PZD5" s="80"/>
      <c r="PZE5" s="80"/>
      <c r="PZF5" s="80"/>
      <c r="PZG5" s="80"/>
      <c r="PZH5" s="80"/>
      <c r="PZI5" s="80"/>
      <c r="PZJ5" s="80"/>
      <c r="PZK5" s="80"/>
      <c r="PZL5" s="80"/>
      <c r="PZM5" s="80"/>
      <c r="PZN5" s="80"/>
      <c r="PZO5" s="80"/>
      <c r="PZP5" s="80"/>
      <c r="PZQ5" s="80"/>
      <c r="PZR5" s="80"/>
      <c r="PZS5" s="80"/>
      <c r="PZT5" s="80"/>
      <c r="PZU5" s="80"/>
      <c r="PZV5" s="80"/>
      <c r="PZW5" s="80"/>
      <c r="PZX5" s="80"/>
      <c r="PZY5" s="80"/>
      <c r="PZZ5" s="80"/>
      <c r="QAA5" s="80"/>
      <c r="QAB5" s="80"/>
      <c r="QAC5" s="80"/>
      <c r="QAD5" s="80"/>
      <c r="QAE5" s="80"/>
      <c r="QAF5" s="80"/>
      <c r="QAG5" s="80"/>
      <c r="QAH5" s="80"/>
      <c r="QAI5" s="80"/>
      <c r="QAJ5" s="80"/>
      <c r="QAK5" s="80"/>
      <c r="QAL5" s="80"/>
      <c r="QAM5" s="80"/>
      <c r="QAN5" s="80"/>
      <c r="QAO5" s="80"/>
      <c r="QAP5" s="80"/>
      <c r="QAQ5" s="80"/>
      <c r="QAR5" s="80"/>
      <c r="QAS5" s="80"/>
      <c r="QAT5" s="80"/>
      <c r="QAU5" s="80"/>
      <c r="QAV5" s="80"/>
      <c r="QAW5" s="80"/>
      <c r="QAX5" s="80"/>
      <c r="QAY5" s="80"/>
      <c r="QAZ5" s="80"/>
      <c r="QBA5" s="80"/>
      <c r="QBB5" s="80"/>
      <c r="QBC5" s="80"/>
      <c r="QBD5" s="80"/>
      <c r="QBE5" s="80"/>
      <c r="QBF5" s="80"/>
      <c r="QBG5" s="80"/>
      <c r="QBH5" s="80"/>
      <c r="QBI5" s="80"/>
      <c r="QBJ5" s="80"/>
      <c r="QBK5" s="80"/>
      <c r="QBL5" s="80"/>
      <c r="QBM5" s="80"/>
      <c r="QBN5" s="80"/>
      <c r="QBO5" s="80"/>
      <c r="QBP5" s="80"/>
      <c r="QBQ5" s="80"/>
      <c r="QBR5" s="80"/>
      <c r="QBS5" s="80"/>
      <c r="QBT5" s="80"/>
      <c r="QBU5" s="80"/>
      <c r="QBV5" s="80"/>
      <c r="QBW5" s="80"/>
      <c r="QBX5" s="80"/>
      <c r="QBY5" s="80"/>
      <c r="QBZ5" s="80"/>
      <c r="QCA5" s="80"/>
      <c r="QCB5" s="80"/>
      <c r="QCC5" s="80"/>
      <c r="QCD5" s="80"/>
      <c r="QCE5" s="80"/>
      <c r="QCF5" s="80"/>
      <c r="QCG5" s="80"/>
      <c r="QCH5" s="80"/>
      <c r="QCI5" s="80"/>
      <c r="QCJ5" s="80"/>
      <c r="QCK5" s="80"/>
      <c r="QCL5" s="80"/>
      <c r="QCM5" s="80"/>
      <c r="QCN5" s="80"/>
      <c r="QCO5" s="80"/>
      <c r="QCP5" s="80"/>
      <c r="QCQ5" s="80"/>
      <c r="QCR5" s="80"/>
      <c r="QCS5" s="80"/>
      <c r="QCT5" s="80"/>
      <c r="QCU5" s="80"/>
      <c r="QCV5" s="80"/>
      <c r="QCW5" s="80"/>
      <c r="QCX5" s="80"/>
      <c r="QCY5" s="80"/>
      <c r="QCZ5" s="80"/>
      <c r="QDA5" s="80"/>
      <c r="QDB5" s="80"/>
      <c r="QDC5" s="80"/>
      <c r="QDD5" s="80"/>
      <c r="QDE5" s="80"/>
      <c r="QDF5" s="80"/>
      <c r="QDG5" s="80"/>
      <c r="QDH5" s="80"/>
      <c r="QDI5" s="80"/>
      <c r="QDJ5" s="80"/>
      <c r="QDK5" s="80"/>
      <c r="QDL5" s="80"/>
      <c r="QDM5" s="80"/>
      <c r="QDN5" s="80"/>
      <c r="QDO5" s="80"/>
      <c r="QDP5" s="80"/>
      <c r="QDQ5" s="80"/>
      <c r="QDR5" s="80"/>
      <c r="QDS5" s="80"/>
      <c r="QDT5" s="80"/>
      <c r="QDU5" s="80"/>
      <c r="QDV5" s="80"/>
      <c r="QDW5" s="80"/>
      <c r="QDX5" s="80"/>
      <c r="QDY5" s="80"/>
      <c r="QDZ5" s="80"/>
      <c r="QEA5" s="80"/>
      <c r="QEB5" s="80"/>
      <c r="QEC5" s="80"/>
      <c r="QED5" s="80"/>
      <c r="QEE5" s="80"/>
      <c r="QEF5" s="80"/>
      <c r="QEG5" s="80"/>
      <c r="QEH5" s="80"/>
      <c r="QEI5" s="80"/>
      <c r="QEJ5" s="80"/>
      <c r="QEK5" s="80"/>
      <c r="QEL5" s="80"/>
      <c r="QEM5" s="80"/>
      <c r="QEN5" s="80"/>
      <c r="QEO5" s="80"/>
      <c r="QEP5" s="80"/>
      <c r="QEQ5" s="80"/>
      <c r="QER5" s="80"/>
      <c r="QES5" s="80"/>
      <c r="QET5" s="80"/>
      <c r="QEU5" s="80"/>
      <c r="QEV5" s="80"/>
      <c r="QEW5" s="80"/>
      <c r="QEX5" s="80"/>
      <c r="QEY5" s="80"/>
      <c r="QEZ5" s="80"/>
      <c r="QFA5" s="80"/>
      <c r="QFB5" s="80"/>
      <c r="QFC5" s="80"/>
      <c r="QFD5" s="80"/>
      <c r="QFE5" s="80"/>
      <c r="QFF5" s="80"/>
      <c r="QFG5" s="80"/>
      <c r="QFH5" s="80"/>
      <c r="QFI5" s="80"/>
      <c r="QFJ5" s="80"/>
      <c r="QFK5" s="80"/>
      <c r="QFL5" s="80"/>
      <c r="QFM5" s="80"/>
      <c r="QFN5" s="80"/>
      <c r="QFO5" s="80"/>
      <c r="QFP5" s="80"/>
      <c r="QFQ5" s="80"/>
      <c r="QFR5" s="80"/>
      <c r="QFS5" s="80"/>
      <c r="QFT5" s="80"/>
      <c r="QFU5" s="80"/>
      <c r="QFV5" s="80"/>
      <c r="QFW5" s="80"/>
      <c r="QFX5" s="80"/>
      <c r="QFY5" s="80"/>
      <c r="QFZ5" s="80"/>
      <c r="QGA5" s="80"/>
      <c r="QGB5" s="80"/>
      <c r="QGC5" s="80"/>
      <c r="QGD5" s="80"/>
      <c r="QGE5" s="80"/>
      <c r="QGF5" s="80"/>
      <c r="QGG5" s="80"/>
      <c r="QGH5" s="80"/>
      <c r="QGI5" s="80"/>
      <c r="QGJ5" s="80"/>
      <c r="QGK5" s="80"/>
      <c r="QGL5" s="80"/>
      <c r="QGM5" s="80"/>
      <c r="QGN5" s="80"/>
      <c r="QGO5" s="80"/>
      <c r="QGP5" s="80"/>
      <c r="QGQ5" s="80"/>
      <c r="QGR5" s="80"/>
      <c r="QGS5" s="80"/>
      <c r="QGT5" s="80"/>
      <c r="QGU5" s="80"/>
      <c r="QGV5" s="80"/>
      <c r="QGW5" s="80"/>
      <c r="QGX5" s="80"/>
      <c r="QGY5" s="80"/>
      <c r="QGZ5" s="80"/>
      <c r="QHA5" s="80"/>
      <c r="QHB5" s="80"/>
      <c r="QHC5" s="80"/>
      <c r="QHD5" s="80"/>
      <c r="QHE5" s="80"/>
      <c r="QHF5" s="80"/>
      <c r="QHG5" s="80"/>
      <c r="QHH5" s="80"/>
      <c r="QHI5" s="80"/>
      <c r="QHJ5" s="80"/>
      <c r="QHK5" s="80"/>
      <c r="QHL5" s="80"/>
      <c r="QHM5" s="80"/>
      <c r="QHN5" s="80"/>
      <c r="QHO5" s="80"/>
      <c r="QHP5" s="80"/>
      <c r="QHQ5" s="80"/>
      <c r="QHR5" s="80"/>
      <c r="QHS5" s="80"/>
      <c r="QHT5" s="80"/>
      <c r="QHU5" s="80"/>
      <c r="QHV5" s="80"/>
      <c r="QHW5" s="80"/>
      <c r="QHX5" s="80"/>
      <c r="QHY5" s="80"/>
      <c r="QHZ5" s="80"/>
      <c r="QIA5" s="80"/>
      <c r="QIB5" s="80"/>
      <c r="QIC5" s="80"/>
      <c r="QID5" s="80"/>
      <c r="QIE5" s="80"/>
      <c r="QIF5" s="80"/>
      <c r="QIG5" s="80"/>
      <c r="QIH5" s="80"/>
      <c r="QII5" s="80"/>
      <c r="QIJ5" s="80"/>
      <c r="QIK5" s="80"/>
      <c r="QIL5" s="80"/>
      <c r="QIM5" s="80"/>
      <c r="QIN5" s="80"/>
      <c r="QIO5" s="80"/>
      <c r="QIP5" s="80"/>
      <c r="QIQ5" s="80"/>
      <c r="QIR5" s="80"/>
      <c r="QIS5" s="80"/>
      <c r="QIT5" s="80"/>
      <c r="QIU5" s="80"/>
      <c r="QIV5" s="80"/>
      <c r="QIW5" s="80"/>
      <c r="QIX5" s="80"/>
      <c r="QIY5" s="80"/>
      <c r="QIZ5" s="80"/>
      <c r="QJA5" s="80"/>
      <c r="QJB5" s="80"/>
      <c r="QJC5" s="80"/>
      <c r="QJD5" s="80"/>
      <c r="QJE5" s="80"/>
      <c r="QJF5" s="80"/>
      <c r="QJG5" s="80"/>
      <c r="QJH5" s="80"/>
      <c r="QJI5" s="80"/>
      <c r="QJJ5" s="80"/>
      <c r="QJK5" s="80"/>
      <c r="QJL5" s="80"/>
      <c r="QJM5" s="80"/>
      <c r="QJN5" s="80"/>
      <c r="QJO5" s="80"/>
      <c r="QJP5" s="80"/>
      <c r="QJQ5" s="80"/>
      <c r="QJR5" s="80"/>
      <c r="QJS5" s="80"/>
      <c r="QJT5" s="80"/>
      <c r="QJU5" s="80"/>
      <c r="QJV5" s="80"/>
      <c r="QJW5" s="80"/>
      <c r="QJX5" s="80"/>
      <c r="QJY5" s="80"/>
      <c r="QJZ5" s="80"/>
      <c r="QKA5" s="80"/>
      <c r="QKB5" s="80"/>
      <c r="QKC5" s="80"/>
      <c r="QKD5" s="80"/>
      <c r="QKE5" s="80"/>
      <c r="QKF5" s="80"/>
      <c r="QKG5" s="80"/>
      <c r="QKH5" s="80"/>
      <c r="QKI5" s="80"/>
      <c r="QKJ5" s="80"/>
      <c r="QKK5" s="80"/>
      <c r="QKL5" s="80"/>
      <c r="QKM5" s="80"/>
      <c r="QKN5" s="80"/>
      <c r="QKO5" s="80"/>
      <c r="QKP5" s="80"/>
      <c r="QKQ5" s="80"/>
      <c r="QKR5" s="80"/>
      <c r="QKS5" s="80"/>
      <c r="QKT5" s="80"/>
      <c r="QKU5" s="80"/>
      <c r="QKV5" s="80"/>
      <c r="QKW5" s="80"/>
      <c r="QKX5" s="80"/>
      <c r="QKY5" s="80"/>
      <c r="QKZ5" s="80"/>
      <c r="QLA5" s="80"/>
      <c r="QLB5" s="80"/>
      <c r="QLC5" s="80"/>
      <c r="QLD5" s="80"/>
      <c r="QLE5" s="80"/>
      <c r="QLF5" s="80"/>
      <c r="QLG5" s="80"/>
      <c r="QLH5" s="80"/>
      <c r="QLI5" s="80"/>
      <c r="QLJ5" s="80"/>
      <c r="QLK5" s="80"/>
      <c r="QLL5" s="80"/>
      <c r="QLM5" s="80"/>
      <c r="QLN5" s="80"/>
      <c r="QLO5" s="80"/>
      <c r="QLP5" s="80"/>
      <c r="QLQ5" s="80"/>
      <c r="QLR5" s="80"/>
      <c r="QLS5" s="80"/>
      <c r="QLT5" s="80"/>
      <c r="QLU5" s="80"/>
      <c r="QLV5" s="80"/>
      <c r="QLW5" s="80"/>
      <c r="QLX5" s="80"/>
      <c r="QLY5" s="80"/>
      <c r="QLZ5" s="80"/>
      <c r="QMA5" s="80"/>
      <c r="QMB5" s="80"/>
      <c r="QMC5" s="80"/>
      <c r="QMD5" s="80"/>
      <c r="QME5" s="80"/>
      <c r="QMF5" s="80"/>
      <c r="QMG5" s="80"/>
      <c r="QMH5" s="80"/>
      <c r="QMI5" s="80"/>
      <c r="QMJ5" s="80"/>
      <c r="QMK5" s="80"/>
      <c r="QML5" s="80"/>
      <c r="QMM5" s="80"/>
      <c r="QMN5" s="80"/>
      <c r="QMO5" s="80"/>
      <c r="QMP5" s="80"/>
      <c r="QMQ5" s="80"/>
      <c r="QMR5" s="80"/>
      <c r="QMS5" s="80"/>
      <c r="QMT5" s="80"/>
      <c r="QMU5" s="80"/>
      <c r="QMV5" s="80"/>
      <c r="QMW5" s="80"/>
      <c r="QMX5" s="80"/>
      <c r="QMY5" s="80"/>
      <c r="QMZ5" s="80"/>
      <c r="QNA5" s="80"/>
      <c r="QNB5" s="80"/>
      <c r="QNC5" s="80"/>
      <c r="QND5" s="80"/>
      <c r="QNE5" s="80"/>
      <c r="QNF5" s="80"/>
      <c r="QNG5" s="80"/>
      <c r="QNH5" s="80"/>
      <c r="QNI5" s="80"/>
      <c r="QNJ5" s="80"/>
      <c r="QNK5" s="80"/>
      <c r="QNL5" s="80"/>
      <c r="QNM5" s="80"/>
      <c r="QNN5" s="80"/>
      <c r="QNO5" s="80"/>
      <c r="QNP5" s="80"/>
      <c r="QNQ5" s="80"/>
      <c r="QNR5" s="80"/>
      <c r="QNS5" s="80"/>
      <c r="QNT5" s="80"/>
      <c r="QNU5" s="80"/>
      <c r="QNV5" s="80"/>
      <c r="QNW5" s="80"/>
      <c r="QNX5" s="80"/>
      <c r="QNY5" s="80"/>
      <c r="QNZ5" s="80"/>
      <c r="QOA5" s="80"/>
      <c r="QOB5" s="80"/>
      <c r="QOC5" s="80"/>
      <c r="QOD5" s="80"/>
      <c r="QOE5" s="80"/>
      <c r="QOF5" s="80"/>
      <c r="QOG5" s="80"/>
      <c r="QOH5" s="80"/>
      <c r="QOI5" s="80"/>
      <c r="QOJ5" s="80"/>
      <c r="QOK5" s="80"/>
      <c r="QOL5" s="80"/>
      <c r="QOM5" s="80"/>
      <c r="QON5" s="80"/>
      <c r="QOO5" s="80"/>
      <c r="QOP5" s="80"/>
      <c r="QOQ5" s="80"/>
      <c r="QOR5" s="80"/>
      <c r="QOS5" s="80"/>
      <c r="QOT5" s="80"/>
      <c r="QOU5" s="80"/>
      <c r="QOV5" s="80"/>
      <c r="QOW5" s="80"/>
      <c r="QOX5" s="80"/>
      <c r="QOY5" s="80"/>
      <c r="QOZ5" s="80"/>
      <c r="QPA5" s="80"/>
      <c r="QPB5" s="80"/>
      <c r="QPC5" s="80"/>
      <c r="QPD5" s="80"/>
      <c r="QPE5" s="80"/>
      <c r="QPF5" s="80"/>
      <c r="QPG5" s="80"/>
      <c r="QPH5" s="80"/>
      <c r="QPI5" s="80"/>
      <c r="QPJ5" s="80"/>
      <c r="QPK5" s="80"/>
      <c r="QPL5" s="80"/>
      <c r="QPM5" s="80"/>
      <c r="QPN5" s="80"/>
      <c r="QPO5" s="80"/>
      <c r="QPP5" s="80"/>
      <c r="QPQ5" s="80"/>
      <c r="QPR5" s="80"/>
      <c r="QPS5" s="80"/>
      <c r="QPT5" s="80"/>
      <c r="QPU5" s="80"/>
      <c r="QPV5" s="80"/>
      <c r="QPW5" s="80"/>
      <c r="QPX5" s="80"/>
      <c r="QPY5" s="80"/>
      <c r="QPZ5" s="80"/>
      <c r="QQA5" s="80"/>
      <c r="QQB5" s="80"/>
      <c r="QQC5" s="80"/>
      <c r="QQD5" s="80"/>
      <c r="QQE5" s="80"/>
      <c r="QQF5" s="80"/>
      <c r="QQG5" s="80"/>
      <c r="QQH5" s="80"/>
      <c r="QQI5" s="80"/>
      <c r="QQJ5" s="80"/>
      <c r="QQK5" s="80"/>
      <c r="QQL5" s="80"/>
      <c r="QQM5" s="80"/>
      <c r="QQN5" s="80"/>
      <c r="QQO5" s="80"/>
      <c r="QQP5" s="80"/>
      <c r="QQQ5" s="80"/>
      <c r="QQR5" s="80"/>
      <c r="QQS5" s="80"/>
      <c r="QQT5" s="80"/>
      <c r="QQU5" s="80"/>
      <c r="QQV5" s="80"/>
      <c r="QQW5" s="80"/>
      <c r="QQX5" s="80"/>
      <c r="QQY5" s="80"/>
      <c r="QQZ5" s="80"/>
      <c r="QRA5" s="80"/>
      <c r="QRB5" s="80"/>
      <c r="QRC5" s="80"/>
      <c r="QRD5" s="80"/>
      <c r="QRE5" s="80"/>
      <c r="QRF5" s="80"/>
      <c r="QRG5" s="80"/>
      <c r="QRH5" s="80"/>
      <c r="QRI5" s="80"/>
      <c r="QRJ5" s="80"/>
      <c r="QRK5" s="80"/>
      <c r="QRL5" s="80"/>
      <c r="QRM5" s="80"/>
      <c r="QRN5" s="80"/>
      <c r="QRO5" s="80"/>
      <c r="QRP5" s="80"/>
      <c r="QRQ5" s="80"/>
      <c r="QRR5" s="80"/>
      <c r="QRS5" s="80"/>
      <c r="QRT5" s="80"/>
      <c r="QRU5" s="80"/>
      <c r="QRV5" s="80"/>
      <c r="QRW5" s="80"/>
      <c r="QRX5" s="80"/>
      <c r="QRY5" s="80"/>
      <c r="QRZ5" s="80"/>
      <c r="QSA5" s="80"/>
      <c r="QSB5" s="80"/>
      <c r="QSC5" s="80"/>
      <c r="QSD5" s="80"/>
      <c r="QSE5" s="80"/>
      <c r="QSF5" s="80"/>
      <c r="QSG5" s="80"/>
      <c r="QSH5" s="80"/>
      <c r="QSI5" s="80"/>
      <c r="QSJ5" s="80"/>
      <c r="QSK5" s="80"/>
      <c r="QSL5" s="80"/>
      <c r="QSM5" s="80"/>
      <c r="QSN5" s="80"/>
      <c r="QSO5" s="80"/>
      <c r="QSP5" s="80"/>
      <c r="QSQ5" s="80"/>
      <c r="QSR5" s="80"/>
      <c r="QSS5" s="80"/>
      <c r="QST5" s="80"/>
      <c r="QSU5" s="80"/>
      <c r="QSV5" s="80"/>
      <c r="QSW5" s="80"/>
      <c r="QSX5" s="80"/>
      <c r="QSY5" s="80"/>
      <c r="QSZ5" s="80"/>
      <c r="QTA5" s="80"/>
      <c r="QTB5" s="80"/>
      <c r="QTC5" s="80"/>
      <c r="QTD5" s="80"/>
      <c r="QTE5" s="80"/>
      <c r="QTF5" s="80"/>
      <c r="QTG5" s="80"/>
      <c r="QTH5" s="80"/>
      <c r="QTI5" s="80"/>
      <c r="QTJ5" s="80"/>
      <c r="QTK5" s="80"/>
      <c r="QTL5" s="80"/>
      <c r="QTM5" s="80"/>
      <c r="QTN5" s="80"/>
      <c r="QTO5" s="80"/>
      <c r="QTP5" s="80"/>
      <c r="QTQ5" s="80"/>
      <c r="QTR5" s="80"/>
      <c r="QTS5" s="80"/>
      <c r="QTT5" s="80"/>
      <c r="QTU5" s="80"/>
      <c r="QTV5" s="80"/>
      <c r="QTW5" s="80"/>
      <c r="QTX5" s="80"/>
      <c r="QTY5" s="80"/>
      <c r="QTZ5" s="80"/>
      <c r="QUA5" s="80"/>
      <c r="QUB5" s="80"/>
      <c r="QUC5" s="80"/>
      <c r="QUD5" s="80"/>
      <c r="QUE5" s="80"/>
      <c r="QUF5" s="80"/>
      <c r="QUG5" s="80"/>
      <c r="QUH5" s="80"/>
      <c r="QUI5" s="80"/>
      <c r="QUJ5" s="80"/>
      <c r="QUK5" s="80"/>
      <c r="QUL5" s="80"/>
      <c r="QUM5" s="80"/>
      <c r="QUN5" s="80"/>
      <c r="QUO5" s="80"/>
      <c r="QUP5" s="80"/>
      <c r="QUQ5" s="80"/>
      <c r="QUR5" s="80"/>
      <c r="QUS5" s="80"/>
      <c r="QUT5" s="80"/>
      <c r="QUU5" s="80"/>
      <c r="QUV5" s="80"/>
      <c r="QUW5" s="80"/>
      <c r="QUX5" s="80"/>
      <c r="QUY5" s="80"/>
      <c r="QUZ5" s="80"/>
      <c r="QVA5" s="80"/>
      <c r="QVB5" s="80"/>
      <c r="QVC5" s="80"/>
      <c r="QVD5" s="80"/>
      <c r="QVE5" s="80"/>
      <c r="QVF5" s="80"/>
      <c r="QVG5" s="80"/>
      <c r="QVH5" s="80"/>
      <c r="QVI5" s="80"/>
      <c r="QVJ5" s="80"/>
      <c r="QVK5" s="80"/>
      <c r="QVL5" s="80"/>
      <c r="QVM5" s="80"/>
      <c r="QVN5" s="80"/>
      <c r="QVO5" s="80"/>
      <c r="QVP5" s="80"/>
      <c r="QVQ5" s="80"/>
      <c r="QVR5" s="80"/>
      <c r="QVS5" s="80"/>
      <c r="QVT5" s="80"/>
      <c r="QVU5" s="80"/>
      <c r="QVV5" s="80"/>
      <c r="QVW5" s="80"/>
      <c r="QVX5" s="80"/>
      <c r="QVY5" s="80"/>
      <c r="QVZ5" s="80"/>
      <c r="QWA5" s="80"/>
      <c r="QWB5" s="80"/>
      <c r="QWC5" s="80"/>
      <c r="QWD5" s="80"/>
      <c r="QWE5" s="80"/>
      <c r="QWF5" s="80"/>
      <c r="QWG5" s="80"/>
      <c r="QWH5" s="80"/>
      <c r="QWI5" s="80"/>
      <c r="QWJ5" s="80"/>
      <c r="QWK5" s="80"/>
      <c r="QWL5" s="80"/>
      <c r="QWM5" s="80"/>
      <c r="QWN5" s="80"/>
      <c r="QWO5" s="80"/>
      <c r="QWP5" s="80"/>
      <c r="QWQ5" s="80"/>
      <c r="QWR5" s="80"/>
      <c r="QWS5" s="80"/>
      <c r="QWT5" s="80"/>
      <c r="QWU5" s="80"/>
      <c r="QWV5" s="80"/>
      <c r="QWW5" s="80"/>
      <c r="QWX5" s="80"/>
      <c r="QWY5" s="80"/>
      <c r="QWZ5" s="80"/>
      <c r="QXA5" s="80"/>
      <c r="QXB5" s="80"/>
      <c r="QXC5" s="80"/>
      <c r="QXD5" s="80"/>
      <c r="QXE5" s="80"/>
      <c r="QXF5" s="80"/>
      <c r="QXG5" s="80"/>
      <c r="QXH5" s="80"/>
      <c r="QXI5" s="80"/>
      <c r="QXJ5" s="80"/>
      <c r="QXK5" s="80"/>
      <c r="QXL5" s="80"/>
      <c r="QXM5" s="80"/>
      <c r="QXN5" s="80"/>
      <c r="QXO5" s="80"/>
      <c r="QXP5" s="80"/>
      <c r="QXQ5" s="80"/>
      <c r="QXR5" s="80"/>
      <c r="QXS5" s="80"/>
      <c r="QXT5" s="80"/>
      <c r="QXU5" s="80"/>
      <c r="QXV5" s="80"/>
      <c r="QXW5" s="80"/>
      <c r="QXX5" s="80"/>
      <c r="QXY5" s="80"/>
      <c r="QXZ5" s="80"/>
      <c r="QYA5" s="80"/>
      <c r="QYB5" s="80"/>
      <c r="QYC5" s="80"/>
      <c r="QYD5" s="80"/>
      <c r="QYE5" s="80"/>
      <c r="QYF5" s="80"/>
      <c r="QYG5" s="80"/>
      <c r="QYH5" s="80"/>
      <c r="QYI5" s="80"/>
      <c r="QYJ5" s="80"/>
      <c r="QYK5" s="80"/>
      <c r="QYL5" s="80"/>
      <c r="QYM5" s="80"/>
      <c r="QYN5" s="80"/>
      <c r="QYO5" s="80"/>
      <c r="QYP5" s="80"/>
      <c r="QYQ5" s="80"/>
      <c r="QYR5" s="80"/>
      <c r="QYS5" s="80"/>
      <c r="QYT5" s="80"/>
      <c r="QYU5" s="80"/>
      <c r="QYV5" s="80"/>
      <c r="QYW5" s="80"/>
      <c r="QYX5" s="80"/>
      <c r="QYY5" s="80"/>
      <c r="QYZ5" s="80"/>
      <c r="QZA5" s="80"/>
      <c r="QZB5" s="80"/>
      <c r="QZC5" s="80"/>
      <c r="QZD5" s="80"/>
      <c r="QZE5" s="80"/>
      <c r="QZF5" s="80"/>
      <c r="QZG5" s="80"/>
      <c r="QZH5" s="80"/>
      <c r="QZI5" s="80"/>
      <c r="QZJ5" s="80"/>
      <c r="QZK5" s="80"/>
      <c r="QZL5" s="80"/>
      <c r="QZM5" s="80"/>
      <c r="QZN5" s="80"/>
      <c r="QZO5" s="80"/>
      <c r="QZP5" s="80"/>
      <c r="QZQ5" s="80"/>
      <c r="QZR5" s="80"/>
      <c r="QZS5" s="80"/>
      <c r="QZT5" s="80"/>
      <c r="QZU5" s="80"/>
      <c r="QZV5" s="80"/>
      <c r="QZW5" s="80"/>
      <c r="QZX5" s="80"/>
      <c r="QZY5" s="80"/>
      <c r="QZZ5" s="80"/>
      <c r="RAA5" s="80"/>
      <c r="RAB5" s="80"/>
      <c r="RAC5" s="80"/>
      <c r="RAD5" s="80"/>
      <c r="RAE5" s="80"/>
      <c r="RAF5" s="80"/>
      <c r="RAG5" s="80"/>
      <c r="RAH5" s="80"/>
      <c r="RAI5" s="80"/>
      <c r="RAJ5" s="80"/>
      <c r="RAK5" s="80"/>
      <c r="RAL5" s="80"/>
      <c r="RAM5" s="80"/>
      <c r="RAN5" s="80"/>
      <c r="RAO5" s="80"/>
      <c r="RAP5" s="80"/>
      <c r="RAQ5" s="80"/>
      <c r="RAR5" s="80"/>
      <c r="RAS5" s="80"/>
      <c r="RAT5" s="80"/>
      <c r="RAU5" s="80"/>
      <c r="RAV5" s="80"/>
      <c r="RAW5" s="80"/>
      <c r="RAX5" s="80"/>
      <c r="RAY5" s="80"/>
      <c r="RAZ5" s="80"/>
      <c r="RBA5" s="80"/>
      <c r="RBB5" s="80"/>
      <c r="RBC5" s="80"/>
      <c r="RBD5" s="80"/>
      <c r="RBE5" s="80"/>
      <c r="RBF5" s="80"/>
      <c r="RBG5" s="80"/>
      <c r="RBH5" s="80"/>
      <c r="RBI5" s="80"/>
      <c r="RBJ5" s="80"/>
      <c r="RBK5" s="80"/>
      <c r="RBL5" s="80"/>
      <c r="RBM5" s="80"/>
      <c r="RBN5" s="80"/>
      <c r="RBO5" s="80"/>
      <c r="RBP5" s="80"/>
      <c r="RBQ5" s="80"/>
      <c r="RBR5" s="80"/>
      <c r="RBS5" s="80"/>
      <c r="RBT5" s="80"/>
      <c r="RBU5" s="80"/>
      <c r="RBV5" s="80"/>
      <c r="RBW5" s="80"/>
      <c r="RBX5" s="80"/>
      <c r="RBY5" s="80"/>
      <c r="RBZ5" s="80"/>
      <c r="RCA5" s="80"/>
      <c r="RCB5" s="80"/>
      <c r="RCC5" s="80"/>
      <c r="RCD5" s="80"/>
      <c r="RCE5" s="80"/>
      <c r="RCF5" s="80"/>
      <c r="RCG5" s="80"/>
      <c r="RCH5" s="80"/>
      <c r="RCI5" s="80"/>
      <c r="RCJ5" s="80"/>
      <c r="RCK5" s="80"/>
      <c r="RCL5" s="80"/>
      <c r="RCM5" s="80"/>
      <c r="RCN5" s="80"/>
      <c r="RCO5" s="80"/>
      <c r="RCP5" s="80"/>
      <c r="RCQ5" s="80"/>
      <c r="RCR5" s="80"/>
      <c r="RCS5" s="80"/>
      <c r="RCT5" s="80"/>
      <c r="RCU5" s="80"/>
      <c r="RCV5" s="80"/>
      <c r="RCW5" s="80"/>
      <c r="RCX5" s="80"/>
      <c r="RCY5" s="80"/>
      <c r="RCZ5" s="80"/>
      <c r="RDA5" s="80"/>
      <c r="RDB5" s="80"/>
      <c r="RDC5" s="80"/>
      <c r="RDD5" s="80"/>
      <c r="RDE5" s="80"/>
      <c r="RDF5" s="80"/>
      <c r="RDG5" s="80"/>
      <c r="RDH5" s="80"/>
      <c r="RDI5" s="80"/>
      <c r="RDJ5" s="80"/>
      <c r="RDK5" s="80"/>
      <c r="RDL5" s="80"/>
      <c r="RDM5" s="80"/>
      <c r="RDN5" s="80"/>
      <c r="RDO5" s="80"/>
      <c r="RDP5" s="80"/>
      <c r="RDQ5" s="80"/>
      <c r="RDR5" s="80"/>
      <c r="RDS5" s="80"/>
      <c r="RDT5" s="80"/>
      <c r="RDU5" s="80"/>
      <c r="RDV5" s="80"/>
      <c r="RDW5" s="80"/>
      <c r="RDX5" s="80"/>
      <c r="RDY5" s="80"/>
      <c r="RDZ5" s="80"/>
      <c r="REA5" s="80"/>
      <c r="REB5" s="80"/>
      <c r="REC5" s="80"/>
      <c r="RED5" s="80"/>
      <c r="REE5" s="80"/>
      <c r="REF5" s="80"/>
      <c r="REG5" s="80"/>
      <c r="REH5" s="80"/>
      <c r="REI5" s="80"/>
      <c r="REJ5" s="80"/>
      <c r="REK5" s="80"/>
      <c r="REL5" s="80"/>
      <c r="REM5" s="80"/>
      <c r="REN5" s="80"/>
      <c r="REO5" s="80"/>
      <c r="REP5" s="80"/>
      <c r="REQ5" s="80"/>
      <c r="RER5" s="80"/>
      <c r="RES5" s="80"/>
      <c r="RET5" s="80"/>
      <c r="REU5" s="80"/>
      <c r="REV5" s="80"/>
      <c r="REW5" s="80"/>
      <c r="REX5" s="80"/>
      <c r="REY5" s="80"/>
      <c r="REZ5" s="80"/>
      <c r="RFA5" s="80"/>
      <c r="RFB5" s="80"/>
      <c r="RFC5" s="80"/>
      <c r="RFD5" s="80"/>
      <c r="RFE5" s="80"/>
      <c r="RFF5" s="80"/>
      <c r="RFG5" s="80"/>
      <c r="RFH5" s="80"/>
      <c r="RFI5" s="80"/>
      <c r="RFJ5" s="80"/>
      <c r="RFK5" s="80"/>
      <c r="RFL5" s="80"/>
      <c r="RFM5" s="80"/>
      <c r="RFN5" s="80"/>
      <c r="RFO5" s="80"/>
      <c r="RFP5" s="80"/>
      <c r="RFQ5" s="80"/>
      <c r="RFR5" s="80"/>
      <c r="RFS5" s="80"/>
      <c r="RFT5" s="80"/>
      <c r="RFU5" s="80"/>
      <c r="RFV5" s="80"/>
      <c r="RFW5" s="80"/>
      <c r="RFX5" s="80"/>
      <c r="RFY5" s="80"/>
      <c r="RFZ5" s="80"/>
      <c r="RGA5" s="80"/>
      <c r="RGB5" s="80"/>
      <c r="RGC5" s="80"/>
      <c r="RGD5" s="80"/>
      <c r="RGE5" s="80"/>
      <c r="RGF5" s="80"/>
      <c r="RGG5" s="80"/>
      <c r="RGH5" s="80"/>
      <c r="RGI5" s="80"/>
      <c r="RGJ5" s="80"/>
      <c r="RGK5" s="80"/>
      <c r="RGL5" s="80"/>
      <c r="RGM5" s="80"/>
      <c r="RGN5" s="80"/>
      <c r="RGO5" s="80"/>
      <c r="RGP5" s="80"/>
      <c r="RGQ5" s="80"/>
      <c r="RGR5" s="80"/>
      <c r="RGS5" s="80"/>
      <c r="RGT5" s="80"/>
      <c r="RGU5" s="80"/>
      <c r="RGV5" s="80"/>
      <c r="RGW5" s="80"/>
      <c r="RGX5" s="80"/>
      <c r="RGY5" s="80"/>
      <c r="RGZ5" s="80"/>
      <c r="RHA5" s="80"/>
      <c r="RHB5" s="80"/>
      <c r="RHC5" s="80"/>
      <c r="RHD5" s="80"/>
      <c r="RHE5" s="80"/>
      <c r="RHF5" s="80"/>
      <c r="RHG5" s="80"/>
      <c r="RHH5" s="80"/>
      <c r="RHI5" s="80"/>
      <c r="RHJ5" s="80"/>
      <c r="RHK5" s="80"/>
      <c r="RHL5" s="80"/>
      <c r="RHM5" s="80"/>
      <c r="RHN5" s="80"/>
      <c r="RHO5" s="80"/>
      <c r="RHP5" s="80"/>
      <c r="RHQ5" s="80"/>
      <c r="RHR5" s="80"/>
      <c r="RHS5" s="80"/>
      <c r="RHT5" s="80"/>
      <c r="RHU5" s="80"/>
      <c r="RHV5" s="80"/>
      <c r="RHW5" s="80"/>
      <c r="RHX5" s="80"/>
      <c r="RHY5" s="80"/>
      <c r="RHZ5" s="80"/>
      <c r="RIA5" s="80"/>
      <c r="RIB5" s="80"/>
      <c r="RIC5" s="80"/>
      <c r="RID5" s="80"/>
      <c r="RIE5" s="80"/>
      <c r="RIF5" s="80"/>
      <c r="RIG5" s="80"/>
      <c r="RIH5" s="80"/>
      <c r="RII5" s="80"/>
      <c r="RIJ5" s="80"/>
      <c r="RIK5" s="80"/>
      <c r="RIL5" s="80"/>
      <c r="RIM5" s="80"/>
      <c r="RIN5" s="80"/>
      <c r="RIO5" s="80"/>
      <c r="RIP5" s="80"/>
      <c r="RIQ5" s="80"/>
      <c r="RIR5" s="80"/>
      <c r="RIS5" s="80"/>
      <c r="RIT5" s="80"/>
      <c r="RIU5" s="80"/>
      <c r="RIV5" s="80"/>
      <c r="RIW5" s="80"/>
      <c r="RIX5" s="80"/>
      <c r="RIY5" s="80"/>
      <c r="RIZ5" s="80"/>
      <c r="RJA5" s="80"/>
      <c r="RJB5" s="80"/>
      <c r="RJC5" s="80"/>
      <c r="RJD5" s="80"/>
      <c r="RJE5" s="80"/>
      <c r="RJF5" s="80"/>
      <c r="RJG5" s="80"/>
      <c r="RJH5" s="80"/>
      <c r="RJI5" s="80"/>
      <c r="RJJ5" s="80"/>
      <c r="RJK5" s="80"/>
      <c r="RJL5" s="80"/>
      <c r="RJM5" s="80"/>
      <c r="RJN5" s="80"/>
      <c r="RJO5" s="80"/>
      <c r="RJP5" s="80"/>
      <c r="RJQ5" s="80"/>
      <c r="RJR5" s="80"/>
      <c r="RJS5" s="80"/>
      <c r="RJT5" s="80"/>
      <c r="RJU5" s="80"/>
      <c r="RJV5" s="80"/>
      <c r="RJW5" s="80"/>
      <c r="RJX5" s="80"/>
      <c r="RJY5" s="80"/>
      <c r="RJZ5" s="80"/>
      <c r="RKA5" s="80"/>
      <c r="RKB5" s="80"/>
      <c r="RKC5" s="80"/>
      <c r="RKD5" s="80"/>
      <c r="RKE5" s="80"/>
      <c r="RKF5" s="80"/>
      <c r="RKG5" s="80"/>
      <c r="RKH5" s="80"/>
      <c r="RKI5" s="80"/>
      <c r="RKJ5" s="80"/>
      <c r="RKK5" s="80"/>
      <c r="RKL5" s="80"/>
      <c r="RKM5" s="80"/>
      <c r="RKN5" s="80"/>
      <c r="RKO5" s="80"/>
      <c r="RKP5" s="80"/>
      <c r="RKQ5" s="80"/>
      <c r="RKR5" s="80"/>
      <c r="RKS5" s="80"/>
      <c r="RKT5" s="80"/>
      <c r="RKU5" s="80"/>
      <c r="RKV5" s="80"/>
      <c r="RKW5" s="80"/>
      <c r="RKX5" s="80"/>
      <c r="RKY5" s="80"/>
      <c r="RKZ5" s="80"/>
      <c r="RLA5" s="80"/>
      <c r="RLB5" s="80"/>
      <c r="RLC5" s="80"/>
      <c r="RLD5" s="80"/>
      <c r="RLE5" s="80"/>
      <c r="RLF5" s="80"/>
      <c r="RLG5" s="80"/>
      <c r="RLH5" s="80"/>
      <c r="RLI5" s="80"/>
      <c r="RLJ5" s="80"/>
      <c r="RLK5" s="80"/>
      <c r="RLL5" s="80"/>
      <c r="RLM5" s="80"/>
      <c r="RLN5" s="80"/>
      <c r="RLO5" s="80"/>
      <c r="RLP5" s="80"/>
      <c r="RLQ5" s="80"/>
      <c r="RLR5" s="80"/>
      <c r="RLS5" s="80"/>
      <c r="RLT5" s="80"/>
      <c r="RLU5" s="80"/>
      <c r="RLV5" s="80"/>
      <c r="RLW5" s="80"/>
      <c r="RLX5" s="80"/>
      <c r="RLY5" s="80"/>
      <c r="RLZ5" s="80"/>
      <c r="RMA5" s="80"/>
      <c r="RMB5" s="80"/>
      <c r="RMC5" s="80"/>
      <c r="RMD5" s="80"/>
      <c r="RME5" s="80"/>
      <c r="RMF5" s="80"/>
      <c r="RMG5" s="80"/>
      <c r="RMH5" s="80"/>
      <c r="RMI5" s="80"/>
      <c r="RMJ5" s="80"/>
      <c r="RMK5" s="80"/>
      <c r="RML5" s="80"/>
      <c r="RMM5" s="80"/>
      <c r="RMN5" s="80"/>
      <c r="RMO5" s="80"/>
      <c r="RMP5" s="80"/>
      <c r="RMQ5" s="80"/>
      <c r="RMR5" s="80"/>
      <c r="RMS5" s="80"/>
      <c r="RMT5" s="80"/>
      <c r="RMU5" s="80"/>
      <c r="RMV5" s="80"/>
      <c r="RMW5" s="80"/>
      <c r="RMX5" s="80"/>
      <c r="RMY5" s="80"/>
      <c r="RMZ5" s="80"/>
      <c r="RNA5" s="80"/>
      <c r="RNB5" s="80"/>
      <c r="RNC5" s="80"/>
      <c r="RND5" s="80"/>
      <c r="RNE5" s="80"/>
      <c r="RNF5" s="80"/>
      <c r="RNG5" s="80"/>
      <c r="RNH5" s="80"/>
      <c r="RNI5" s="80"/>
      <c r="RNJ5" s="80"/>
      <c r="RNK5" s="80"/>
      <c r="RNL5" s="80"/>
      <c r="RNM5" s="80"/>
      <c r="RNN5" s="80"/>
      <c r="RNO5" s="80"/>
      <c r="RNP5" s="80"/>
      <c r="RNQ5" s="80"/>
      <c r="RNR5" s="80"/>
      <c r="RNS5" s="80"/>
      <c r="RNT5" s="80"/>
      <c r="RNU5" s="80"/>
      <c r="RNV5" s="80"/>
      <c r="RNW5" s="80"/>
      <c r="RNX5" s="80"/>
      <c r="RNY5" s="80"/>
      <c r="RNZ5" s="80"/>
      <c r="ROA5" s="80"/>
      <c r="ROB5" s="80"/>
      <c r="ROC5" s="80"/>
      <c r="ROD5" s="80"/>
      <c r="ROE5" s="80"/>
      <c r="ROF5" s="80"/>
      <c r="ROG5" s="80"/>
      <c r="ROH5" s="80"/>
      <c r="ROI5" s="80"/>
      <c r="ROJ5" s="80"/>
      <c r="ROK5" s="80"/>
      <c r="ROL5" s="80"/>
      <c r="ROM5" s="80"/>
      <c r="RON5" s="80"/>
      <c r="ROO5" s="80"/>
      <c r="ROP5" s="80"/>
      <c r="ROQ5" s="80"/>
      <c r="ROR5" s="80"/>
      <c r="ROS5" s="80"/>
      <c r="ROT5" s="80"/>
      <c r="ROU5" s="80"/>
      <c r="ROV5" s="80"/>
      <c r="ROW5" s="80"/>
      <c r="ROX5" s="80"/>
      <c r="ROY5" s="80"/>
      <c r="ROZ5" s="80"/>
      <c r="RPA5" s="80"/>
      <c r="RPB5" s="80"/>
      <c r="RPC5" s="80"/>
      <c r="RPD5" s="80"/>
      <c r="RPE5" s="80"/>
      <c r="RPF5" s="80"/>
      <c r="RPG5" s="80"/>
      <c r="RPH5" s="80"/>
      <c r="RPI5" s="80"/>
      <c r="RPJ5" s="80"/>
      <c r="RPK5" s="80"/>
      <c r="RPL5" s="80"/>
      <c r="RPM5" s="80"/>
      <c r="RPN5" s="80"/>
      <c r="RPO5" s="80"/>
      <c r="RPP5" s="80"/>
      <c r="RPQ5" s="80"/>
      <c r="RPR5" s="80"/>
      <c r="RPS5" s="80"/>
      <c r="RPT5" s="80"/>
      <c r="RPU5" s="80"/>
      <c r="RPV5" s="80"/>
      <c r="RPW5" s="80"/>
      <c r="RPX5" s="80"/>
      <c r="RPY5" s="80"/>
      <c r="RPZ5" s="80"/>
      <c r="RQA5" s="80"/>
      <c r="RQB5" s="80"/>
      <c r="RQC5" s="80"/>
      <c r="RQD5" s="80"/>
      <c r="RQE5" s="80"/>
      <c r="RQF5" s="80"/>
      <c r="RQG5" s="80"/>
      <c r="RQH5" s="80"/>
      <c r="RQI5" s="80"/>
      <c r="RQJ5" s="80"/>
      <c r="RQK5" s="80"/>
      <c r="RQL5" s="80"/>
      <c r="RQM5" s="80"/>
      <c r="RQN5" s="80"/>
      <c r="RQO5" s="80"/>
      <c r="RQP5" s="80"/>
      <c r="RQQ5" s="80"/>
      <c r="RQR5" s="80"/>
      <c r="RQS5" s="80"/>
      <c r="RQT5" s="80"/>
      <c r="RQU5" s="80"/>
      <c r="RQV5" s="80"/>
      <c r="RQW5" s="80"/>
      <c r="RQX5" s="80"/>
      <c r="RQY5" s="80"/>
      <c r="RQZ5" s="80"/>
      <c r="RRA5" s="80"/>
      <c r="RRB5" s="80"/>
      <c r="RRC5" s="80"/>
      <c r="RRD5" s="80"/>
      <c r="RRE5" s="80"/>
      <c r="RRF5" s="80"/>
      <c r="RRG5" s="80"/>
      <c r="RRH5" s="80"/>
      <c r="RRI5" s="80"/>
      <c r="RRJ5" s="80"/>
      <c r="RRK5" s="80"/>
      <c r="RRL5" s="80"/>
      <c r="RRM5" s="80"/>
      <c r="RRN5" s="80"/>
      <c r="RRO5" s="80"/>
      <c r="RRP5" s="80"/>
      <c r="RRQ5" s="80"/>
      <c r="RRR5" s="80"/>
      <c r="RRS5" s="80"/>
      <c r="RRT5" s="80"/>
      <c r="RRU5" s="80"/>
      <c r="RRV5" s="80"/>
      <c r="RRW5" s="80"/>
      <c r="RRX5" s="80"/>
      <c r="RRY5" s="80"/>
      <c r="RRZ5" s="80"/>
      <c r="RSA5" s="80"/>
      <c r="RSB5" s="80"/>
      <c r="RSC5" s="80"/>
      <c r="RSD5" s="80"/>
      <c r="RSE5" s="80"/>
      <c r="RSF5" s="80"/>
      <c r="RSG5" s="80"/>
      <c r="RSH5" s="80"/>
      <c r="RSI5" s="80"/>
      <c r="RSJ5" s="80"/>
      <c r="RSK5" s="80"/>
      <c r="RSL5" s="80"/>
      <c r="RSM5" s="80"/>
      <c r="RSN5" s="80"/>
      <c r="RSO5" s="80"/>
      <c r="RSP5" s="80"/>
      <c r="RSQ5" s="80"/>
      <c r="RSR5" s="80"/>
      <c r="RSS5" s="80"/>
      <c r="RST5" s="80"/>
      <c r="RSU5" s="80"/>
      <c r="RSV5" s="80"/>
      <c r="RSW5" s="80"/>
      <c r="RSX5" s="80"/>
      <c r="RSY5" s="80"/>
      <c r="RSZ5" s="80"/>
      <c r="RTA5" s="80"/>
      <c r="RTB5" s="80"/>
      <c r="RTC5" s="80"/>
      <c r="RTD5" s="80"/>
      <c r="RTE5" s="80"/>
      <c r="RTF5" s="80"/>
      <c r="RTG5" s="80"/>
      <c r="RTH5" s="80"/>
      <c r="RTI5" s="80"/>
      <c r="RTJ5" s="80"/>
      <c r="RTK5" s="80"/>
      <c r="RTL5" s="80"/>
      <c r="RTM5" s="80"/>
      <c r="RTN5" s="80"/>
      <c r="RTO5" s="80"/>
      <c r="RTP5" s="80"/>
      <c r="RTQ5" s="80"/>
      <c r="RTR5" s="80"/>
      <c r="RTS5" s="80"/>
      <c r="RTT5" s="80"/>
      <c r="RTU5" s="80"/>
      <c r="RTV5" s="80"/>
      <c r="RTW5" s="80"/>
      <c r="RTX5" s="80"/>
      <c r="RTY5" s="80"/>
      <c r="RTZ5" s="80"/>
      <c r="RUA5" s="80"/>
      <c r="RUB5" s="80"/>
      <c r="RUC5" s="80"/>
      <c r="RUD5" s="80"/>
      <c r="RUE5" s="80"/>
      <c r="RUF5" s="80"/>
      <c r="RUG5" s="80"/>
      <c r="RUH5" s="80"/>
      <c r="RUI5" s="80"/>
      <c r="RUJ5" s="80"/>
      <c r="RUK5" s="80"/>
      <c r="RUL5" s="80"/>
      <c r="RUM5" s="80"/>
      <c r="RUN5" s="80"/>
      <c r="RUO5" s="80"/>
      <c r="RUP5" s="80"/>
      <c r="RUQ5" s="80"/>
      <c r="RUR5" s="80"/>
      <c r="RUS5" s="80"/>
      <c r="RUT5" s="80"/>
      <c r="RUU5" s="80"/>
      <c r="RUV5" s="80"/>
      <c r="RUW5" s="80"/>
      <c r="RUX5" s="80"/>
      <c r="RUY5" s="80"/>
      <c r="RUZ5" s="80"/>
      <c r="RVA5" s="80"/>
      <c r="RVB5" s="80"/>
      <c r="RVC5" s="80"/>
      <c r="RVD5" s="80"/>
      <c r="RVE5" s="80"/>
      <c r="RVF5" s="80"/>
      <c r="RVG5" s="80"/>
      <c r="RVH5" s="80"/>
      <c r="RVI5" s="80"/>
      <c r="RVJ5" s="80"/>
      <c r="RVK5" s="80"/>
      <c r="RVL5" s="80"/>
      <c r="RVM5" s="80"/>
      <c r="RVN5" s="80"/>
      <c r="RVO5" s="80"/>
      <c r="RVP5" s="80"/>
      <c r="RVQ5" s="80"/>
      <c r="RVR5" s="80"/>
      <c r="RVS5" s="80"/>
      <c r="RVT5" s="80"/>
      <c r="RVU5" s="80"/>
      <c r="RVV5" s="80"/>
      <c r="RVW5" s="80"/>
      <c r="RVX5" s="80"/>
      <c r="RVY5" s="80"/>
      <c r="RVZ5" s="80"/>
      <c r="RWA5" s="80"/>
      <c r="RWB5" s="80"/>
      <c r="RWC5" s="80"/>
      <c r="RWD5" s="80"/>
      <c r="RWE5" s="80"/>
      <c r="RWF5" s="80"/>
      <c r="RWG5" s="80"/>
      <c r="RWH5" s="80"/>
      <c r="RWI5" s="80"/>
      <c r="RWJ5" s="80"/>
      <c r="RWK5" s="80"/>
      <c r="RWL5" s="80"/>
      <c r="RWM5" s="80"/>
      <c r="RWN5" s="80"/>
      <c r="RWO5" s="80"/>
      <c r="RWP5" s="80"/>
      <c r="RWQ5" s="80"/>
      <c r="RWR5" s="80"/>
      <c r="RWS5" s="80"/>
      <c r="RWT5" s="80"/>
      <c r="RWU5" s="80"/>
      <c r="RWV5" s="80"/>
      <c r="RWW5" s="80"/>
      <c r="RWX5" s="80"/>
      <c r="RWY5" s="80"/>
      <c r="RWZ5" s="80"/>
      <c r="RXA5" s="80"/>
      <c r="RXB5" s="80"/>
      <c r="RXC5" s="80"/>
      <c r="RXD5" s="80"/>
      <c r="RXE5" s="80"/>
      <c r="RXF5" s="80"/>
      <c r="RXG5" s="80"/>
      <c r="RXH5" s="80"/>
      <c r="RXI5" s="80"/>
      <c r="RXJ5" s="80"/>
      <c r="RXK5" s="80"/>
      <c r="RXL5" s="80"/>
      <c r="RXM5" s="80"/>
      <c r="RXN5" s="80"/>
      <c r="RXO5" s="80"/>
      <c r="RXP5" s="80"/>
      <c r="RXQ5" s="80"/>
      <c r="RXR5" s="80"/>
      <c r="RXS5" s="80"/>
      <c r="RXT5" s="80"/>
      <c r="RXU5" s="80"/>
      <c r="RXV5" s="80"/>
      <c r="RXW5" s="80"/>
      <c r="RXX5" s="80"/>
      <c r="RXY5" s="80"/>
      <c r="RXZ5" s="80"/>
      <c r="RYA5" s="80"/>
      <c r="RYB5" s="80"/>
      <c r="RYC5" s="80"/>
      <c r="RYD5" s="80"/>
      <c r="RYE5" s="80"/>
      <c r="RYF5" s="80"/>
      <c r="RYG5" s="80"/>
      <c r="RYH5" s="80"/>
      <c r="RYI5" s="80"/>
      <c r="RYJ5" s="80"/>
      <c r="RYK5" s="80"/>
      <c r="RYL5" s="80"/>
      <c r="RYM5" s="80"/>
      <c r="RYN5" s="80"/>
      <c r="RYO5" s="80"/>
      <c r="RYP5" s="80"/>
      <c r="RYQ5" s="80"/>
      <c r="RYR5" s="80"/>
      <c r="RYS5" s="80"/>
      <c r="RYT5" s="80"/>
      <c r="RYU5" s="80"/>
      <c r="RYV5" s="80"/>
      <c r="RYW5" s="80"/>
      <c r="RYX5" s="80"/>
      <c r="RYY5" s="80"/>
      <c r="RYZ5" s="80"/>
      <c r="RZA5" s="80"/>
      <c r="RZB5" s="80"/>
      <c r="RZC5" s="80"/>
      <c r="RZD5" s="80"/>
      <c r="RZE5" s="80"/>
      <c r="RZF5" s="80"/>
      <c r="RZG5" s="80"/>
      <c r="RZH5" s="80"/>
      <c r="RZI5" s="80"/>
      <c r="RZJ5" s="80"/>
      <c r="RZK5" s="80"/>
      <c r="RZL5" s="80"/>
      <c r="RZM5" s="80"/>
      <c r="RZN5" s="80"/>
      <c r="RZO5" s="80"/>
      <c r="RZP5" s="80"/>
      <c r="RZQ5" s="80"/>
      <c r="RZR5" s="80"/>
      <c r="RZS5" s="80"/>
      <c r="RZT5" s="80"/>
      <c r="RZU5" s="80"/>
      <c r="RZV5" s="80"/>
      <c r="RZW5" s="80"/>
      <c r="RZX5" s="80"/>
      <c r="RZY5" s="80"/>
      <c r="RZZ5" s="80"/>
      <c r="SAA5" s="80"/>
      <c r="SAB5" s="80"/>
      <c r="SAC5" s="80"/>
      <c r="SAD5" s="80"/>
      <c r="SAE5" s="80"/>
      <c r="SAF5" s="80"/>
      <c r="SAG5" s="80"/>
      <c r="SAH5" s="80"/>
      <c r="SAI5" s="80"/>
      <c r="SAJ5" s="80"/>
      <c r="SAK5" s="80"/>
      <c r="SAL5" s="80"/>
      <c r="SAM5" s="80"/>
      <c r="SAN5" s="80"/>
      <c r="SAO5" s="80"/>
      <c r="SAP5" s="80"/>
      <c r="SAQ5" s="80"/>
      <c r="SAR5" s="80"/>
      <c r="SAS5" s="80"/>
      <c r="SAT5" s="80"/>
      <c r="SAU5" s="80"/>
      <c r="SAV5" s="80"/>
      <c r="SAW5" s="80"/>
      <c r="SAX5" s="80"/>
      <c r="SAY5" s="80"/>
      <c r="SAZ5" s="80"/>
      <c r="SBA5" s="80"/>
      <c r="SBB5" s="80"/>
      <c r="SBC5" s="80"/>
      <c r="SBD5" s="80"/>
      <c r="SBE5" s="80"/>
      <c r="SBF5" s="80"/>
      <c r="SBG5" s="80"/>
      <c r="SBH5" s="80"/>
      <c r="SBI5" s="80"/>
      <c r="SBJ5" s="80"/>
      <c r="SBK5" s="80"/>
      <c r="SBL5" s="80"/>
      <c r="SBM5" s="80"/>
      <c r="SBN5" s="80"/>
      <c r="SBO5" s="80"/>
      <c r="SBP5" s="80"/>
      <c r="SBQ5" s="80"/>
      <c r="SBR5" s="80"/>
      <c r="SBS5" s="80"/>
      <c r="SBT5" s="80"/>
      <c r="SBU5" s="80"/>
      <c r="SBV5" s="80"/>
      <c r="SBW5" s="80"/>
      <c r="SBX5" s="80"/>
      <c r="SBY5" s="80"/>
      <c r="SBZ5" s="80"/>
      <c r="SCA5" s="80"/>
      <c r="SCB5" s="80"/>
      <c r="SCC5" s="80"/>
      <c r="SCD5" s="80"/>
      <c r="SCE5" s="80"/>
      <c r="SCF5" s="80"/>
      <c r="SCG5" s="80"/>
      <c r="SCH5" s="80"/>
      <c r="SCI5" s="80"/>
      <c r="SCJ5" s="80"/>
      <c r="SCK5" s="80"/>
      <c r="SCL5" s="80"/>
      <c r="SCM5" s="80"/>
      <c r="SCN5" s="80"/>
      <c r="SCO5" s="80"/>
      <c r="SCP5" s="80"/>
      <c r="SCQ5" s="80"/>
      <c r="SCR5" s="80"/>
      <c r="SCS5" s="80"/>
      <c r="SCT5" s="80"/>
      <c r="SCU5" s="80"/>
      <c r="SCV5" s="80"/>
      <c r="SCW5" s="80"/>
      <c r="SCX5" s="80"/>
      <c r="SCY5" s="80"/>
      <c r="SCZ5" s="80"/>
      <c r="SDA5" s="80"/>
      <c r="SDB5" s="80"/>
      <c r="SDC5" s="80"/>
      <c r="SDD5" s="80"/>
      <c r="SDE5" s="80"/>
      <c r="SDF5" s="80"/>
      <c r="SDG5" s="80"/>
      <c r="SDH5" s="80"/>
      <c r="SDI5" s="80"/>
      <c r="SDJ5" s="80"/>
      <c r="SDK5" s="80"/>
      <c r="SDL5" s="80"/>
      <c r="SDM5" s="80"/>
      <c r="SDN5" s="80"/>
      <c r="SDO5" s="80"/>
      <c r="SDP5" s="80"/>
      <c r="SDQ5" s="80"/>
      <c r="SDR5" s="80"/>
      <c r="SDS5" s="80"/>
      <c r="SDT5" s="80"/>
      <c r="SDU5" s="80"/>
      <c r="SDV5" s="80"/>
      <c r="SDW5" s="80"/>
      <c r="SDX5" s="80"/>
      <c r="SDY5" s="80"/>
      <c r="SDZ5" s="80"/>
      <c r="SEA5" s="80"/>
      <c r="SEB5" s="80"/>
      <c r="SEC5" s="80"/>
      <c r="SED5" s="80"/>
      <c r="SEE5" s="80"/>
      <c r="SEF5" s="80"/>
      <c r="SEG5" s="80"/>
      <c r="SEH5" s="80"/>
      <c r="SEI5" s="80"/>
      <c r="SEJ5" s="80"/>
      <c r="SEK5" s="80"/>
      <c r="SEL5" s="80"/>
      <c r="SEM5" s="80"/>
      <c r="SEN5" s="80"/>
      <c r="SEO5" s="80"/>
      <c r="SEP5" s="80"/>
      <c r="SEQ5" s="80"/>
      <c r="SER5" s="80"/>
      <c r="SES5" s="80"/>
      <c r="SET5" s="80"/>
      <c r="SEU5" s="80"/>
      <c r="SEV5" s="80"/>
      <c r="SEW5" s="80"/>
      <c r="SEX5" s="80"/>
      <c r="SEY5" s="80"/>
      <c r="SEZ5" s="80"/>
      <c r="SFA5" s="80"/>
      <c r="SFB5" s="80"/>
      <c r="SFC5" s="80"/>
      <c r="SFD5" s="80"/>
      <c r="SFE5" s="80"/>
      <c r="SFF5" s="80"/>
      <c r="SFG5" s="80"/>
      <c r="SFH5" s="80"/>
      <c r="SFI5" s="80"/>
      <c r="SFJ5" s="80"/>
      <c r="SFK5" s="80"/>
      <c r="SFL5" s="80"/>
      <c r="SFM5" s="80"/>
      <c r="SFN5" s="80"/>
      <c r="SFO5" s="80"/>
      <c r="SFP5" s="80"/>
      <c r="SFQ5" s="80"/>
      <c r="SFR5" s="80"/>
      <c r="SFS5" s="80"/>
      <c r="SFT5" s="80"/>
      <c r="SFU5" s="80"/>
      <c r="SFV5" s="80"/>
      <c r="SFW5" s="80"/>
      <c r="SFX5" s="80"/>
      <c r="SFY5" s="80"/>
      <c r="SFZ5" s="80"/>
      <c r="SGA5" s="80"/>
      <c r="SGB5" s="80"/>
      <c r="SGC5" s="80"/>
      <c r="SGD5" s="80"/>
      <c r="SGE5" s="80"/>
      <c r="SGF5" s="80"/>
      <c r="SGG5" s="80"/>
      <c r="SGH5" s="80"/>
      <c r="SGI5" s="80"/>
      <c r="SGJ5" s="80"/>
      <c r="SGK5" s="80"/>
      <c r="SGL5" s="80"/>
      <c r="SGM5" s="80"/>
      <c r="SGN5" s="80"/>
      <c r="SGO5" s="80"/>
      <c r="SGP5" s="80"/>
      <c r="SGQ5" s="80"/>
      <c r="SGR5" s="80"/>
      <c r="SGS5" s="80"/>
      <c r="SGT5" s="80"/>
      <c r="SGU5" s="80"/>
      <c r="SGV5" s="80"/>
      <c r="SGW5" s="80"/>
      <c r="SGX5" s="80"/>
      <c r="SGY5" s="80"/>
      <c r="SGZ5" s="80"/>
      <c r="SHA5" s="80"/>
      <c r="SHB5" s="80"/>
      <c r="SHC5" s="80"/>
      <c r="SHD5" s="80"/>
      <c r="SHE5" s="80"/>
      <c r="SHF5" s="80"/>
      <c r="SHG5" s="80"/>
      <c r="SHH5" s="80"/>
      <c r="SHI5" s="80"/>
      <c r="SHJ5" s="80"/>
      <c r="SHK5" s="80"/>
      <c r="SHL5" s="80"/>
      <c r="SHM5" s="80"/>
      <c r="SHN5" s="80"/>
      <c r="SHO5" s="80"/>
      <c r="SHP5" s="80"/>
      <c r="SHQ5" s="80"/>
      <c r="SHR5" s="80"/>
      <c r="SHS5" s="80"/>
      <c r="SHT5" s="80"/>
      <c r="SHU5" s="80"/>
      <c r="SHV5" s="80"/>
      <c r="SHW5" s="80"/>
      <c r="SHX5" s="80"/>
      <c r="SHY5" s="80"/>
      <c r="SHZ5" s="80"/>
      <c r="SIA5" s="80"/>
      <c r="SIB5" s="80"/>
      <c r="SIC5" s="80"/>
      <c r="SID5" s="80"/>
      <c r="SIE5" s="80"/>
      <c r="SIF5" s="80"/>
      <c r="SIG5" s="80"/>
      <c r="SIH5" s="80"/>
      <c r="SII5" s="80"/>
      <c r="SIJ5" s="80"/>
      <c r="SIK5" s="80"/>
      <c r="SIL5" s="80"/>
      <c r="SIM5" s="80"/>
      <c r="SIN5" s="80"/>
      <c r="SIO5" s="80"/>
      <c r="SIP5" s="80"/>
      <c r="SIQ5" s="80"/>
      <c r="SIR5" s="80"/>
      <c r="SIS5" s="80"/>
      <c r="SIT5" s="80"/>
      <c r="SIU5" s="80"/>
      <c r="SIV5" s="80"/>
      <c r="SIW5" s="80"/>
      <c r="SIX5" s="80"/>
      <c r="SIY5" s="80"/>
      <c r="SIZ5" s="80"/>
      <c r="SJA5" s="80"/>
      <c r="SJB5" s="80"/>
      <c r="SJC5" s="80"/>
      <c r="SJD5" s="80"/>
      <c r="SJE5" s="80"/>
      <c r="SJF5" s="80"/>
      <c r="SJG5" s="80"/>
      <c r="SJH5" s="80"/>
      <c r="SJI5" s="80"/>
      <c r="SJJ5" s="80"/>
      <c r="SJK5" s="80"/>
      <c r="SJL5" s="80"/>
      <c r="SJM5" s="80"/>
      <c r="SJN5" s="80"/>
      <c r="SJO5" s="80"/>
      <c r="SJP5" s="80"/>
      <c r="SJQ5" s="80"/>
      <c r="SJR5" s="80"/>
      <c r="SJS5" s="80"/>
      <c r="SJT5" s="80"/>
      <c r="SJU5" s="80"/>
      <c r="SJV5" s="80"/>
      <c r="SJW5" s="80"/>
      <c r="SJX5" s="80"/>
      <c r="SJY5" s="80"/>
      <c r="SJZ5" s="80"/>
      <c r="SKA5" s="80"/>
      <c r="SKB5" s="80"/>
      <c r="SKC5" s="80"/>
      <c r="SKD5" s="80"/>
      <c r="SKE5" s="80"/>
      <c r="SKF5" s="80"/>
      <c r="SKG5" s="80"/>
      <c r="SKH5" s="80"/>
      <c r="SKI5" s="80"/>
      <c r="SKJ5" s="80"/>
      <c r="SKK5" s="80"/>
      <c r="SKL5" s="80"/>
      <c r="SKM5" s="80"/>
      <c r="SKN5" s="80"/>
      <c r="SKO5" s="80"/>
      <c r="SKP5" s="80"/>
      <c r="SKQ5" s="80"/>
      <c r="SKR5" s="80"/>
      <c r="SKS5" s="80"/>
      <c r="SKT5" s="80"/>
      <c r="SKU5" s="80"/>
      <c r="SKV5" s="80"/>
      <c r="SKW5" s="80"/>
      <c r="SKX5" s="80"/>
      <c r="SKY5" s="80"/>
      <c r="SKZ5" s="80"/>
      <c r="SLA5" s="80"/>
      <c r="SLB5" s="80"/>
      <c r="SLC5" s="80"/>
      <c r="SLD5" s="80"/>
      <c r="SLE5" s="80"/>
      <c r="SLF5" s="80"/>
      <c r="SLG5" s="80"/>
      <c r="SLH5" s="80"/>
      <c r="SLI5" s="80"/>
      <c r="SLJ5" s="80"/>
      <c r="SLK5" s="80"/>
      <c r="SLL5" s="80"/>
      <c r="SLM5" s="80"/>
      <c r="SLN5" s="80"/>
      <c r="SLO5" s="80"/>
      <c r="SLP5" s="80"/>
      <c r="SLQ5" s="80"/>
      <c r="SLR5" s="80"/>
      <c r="SLS5" s="80"/>
      <c r="SLT5" s="80"/>
      <c r="SLU5" s="80"/>
      <c r="SLV5" s="80"/>
      <c r="SLW5" s="80"/>
      <c r="SLX5" s="80"/>
      <c r="SLY5" s="80"/>
      <c r="SLZ5" s="80"/>
      <c r="SMA5" s="80"/>
      <c r="SMB5" s="80"/>
      <c r="SMC5" s="80"/>
      <c r="SMD5" s="80"/>
      <c r="SME5" s="80"/>
      <c r="SMF5" s="80"/>
      <c r="SMG5" s="80"/>
      <c r="SMH5" s="80"/>
      <c r="SMI5" s="80"/>
      <c r="SMJ5" s="80"/>
      <c r="SMK5" s="80"/>
      <c r="SML5" s="80"/>
      <c r="SMM5" s="80"/>
      <c r="SMN5" s="80"/>
      <c r="SMO5" s="80"/>
      <c r="SMP5" s="80"/>
      <c r="SMQ5" s="80"/>
      <c r="SMR5" s="80"/>
      <c r="SMS5" s="80"/>
      <c r="SMT5" s="80"/>
      <c r="SMU5" s="80"/>
      <c r="SMV5" s="80"/>
      <c r="SMW5" s="80"/>
      <c r="SMX5" s="80"/>
      <c r="SMY5" s="80"/>
      <c r="SMZ5" s="80"/>
      <c r="SNA5" s="80"/>
      <c r="SNB5" s="80"/>
      <c r="SNC5" s="80"/>
      <c r="SND5" s="80"/>
      <c r="SNE5" s="80"/>
      <c r="SNF5" s="80"/>
      <c r="SNG5" s="80"/>
      <c r="SNH5" s="80"/>
      <c r="SNI5" s="80"/>
      <c r="SNJ5" s="80"/>
      <c r="SNK5" s="80"/>
      <c r="SNL5" s="80"/>
      <c r="SNM5" s="80"/>
      <c r="SNN5" s="80"/>
      <c r="SNO5" s="80"/>
      <c r="SNP5" s="80"/>
      <c r="SNQ5" s="80"/>
      <c r="SNR5" s="80"/>
      <c r="SNS5" s="80"/>
      <c r="SNT5" s="80"/>
      <c r="SNU5" s="80"/>
      <c r="SNV5" s="80"/>
      <c r="SNW5" s="80"/>
      <c r="SNX5" s="80"/>
      <c r="SNY5" s="80"/>
      <c r="SNZ5" s="80"/>
      <c r="SOA5" s="80"/>
      <c r="SOB5" s="80"/>
      <c r="SOC5" s="80"/>
      <c r="SOD5" s="80"/>
      <c r="SOE5" s="80"/>
      <c r="SOF5" s="80"/>
      <c r="SOG5" s="80"/>
      <c r="SOH5" s="80"/>
      <c r="SOI5" s="80"/>
      <c r="SOJ5" s="80"/>
      <c r="SOK5" s="80"/>
      <c r="SOL5" s="80"/>
      <c r="SOM5" s="80"/>
      <c r="SON5" s="80"/>
      <c r="SOO5" s="80"/>
      <c r="SOP5" s="80"/>
      <c r="SOQ5" s="80"/>
      <c r="SOR5" s="80"/>
      <c r="SOS5" s="80"/>
      <c r="SOT5" s="80"/>
      <c r="SOU5" s="80"/>
      <c r="SOV5" s="80"/>
      <c r="SOW5" s="80"/>
      <c r="SOX5" s="80"/>
      <c r="SOY5" s="80"/>
      <c r="SOZ5" s="80"/>
      <c r="SPA5" s="80"/>
      <c r="SPB5" s="80"/>
      <c r="SPC5" s="80"/>
      <c r="SPD5" s="80"/>
      <c r="SPE5" s="80"/>
      <c r="SPF5" s="80"/>
      <c r="SPG5" s="80"/>
      <c r="SPH5" s="80"/>
      <c r="SPI5" s="80"/>
      <c r="SPJ5" s="80"/>
      <c r="SPK5" s="80"/>
      <c r="SPL5" s="80"/>
      <c r="SPM5" s="80"/>
      <c r="SPN5" s="80"/>
      <c r="SPO5" s="80"/>
      <c r="SPP5" s="80"/>
      <c r="SPQ5" s="80"/>
      <c r="SPR5" s="80"/>
      <c r="SPS5" s="80"/>
      <c r="SPT5" s="80"/>
      <c r="SPU5" s="80"/>
      <c r="SPV5" s="80"/>
      <c r="SPW5" s="80"/>
      <c r="SPX5" s="80"/>
      <c r="SPY5" s="80"/>
      <c r="SPZ5" s="80"/>
      <c r="SQA5" s="80"/>
      <c r="SQB5" s="80"/>
      <c r="SQC5" s="80"/>
      <c r="SQD5" s="80"/>
      <c r="SQE5" s="80"/>
      <c r="SQF5" s="80"/>
      <c r="SQG5" s="80"/>
      <c r="SQH5" s="80"/>
      <c r="SQI5" s="80"/>
      <c r="SQJ5" s="80"/>
      <c r="SQK5" s="80"/>
      <c r="SQL5" s="80"/>
      <c r="SQM5" s="80"/>
      <c r="SQN5" s="80"/>
      <c r="SQO5" s="80"/>
      <c r="SQP5" s="80"/>
      <c r="SQQ5" s="80"/>
      <c r="SQR5" s="80"/>
      <c r="SQS5" s="80"/>
      <c r="SQT5" s="80"/>
      <c r="SQU5" s="80"/>
      <c r="SQV5" s="80"/>
      <c r="SQW5" s="80"/>
      <c r="SQX5" s="80"/>
      <c r="SQY5" s="80"/>
      <c r="SQZ5" s="80"/>
      <c r="SRA5" s="80"/>
      <c r="SRB5" s="80"/>
      <c r="SRC5" s="80"/>
      <c r="SRD5" s="80"/>
      <c r="SRE5" s="80"/>
      <c r="SRF5" s="80"/>
      <c r="SRG5" s="80"/>
      <c r="SRH5" s="80"/>
      <c r="SRI5" s="80"/>
      <c r="SRJ5" s="80"/>
      <c r="SRK5" s="80"/>
      <c r="SRL5" s="80"/>
      <c r="SRM5" s="80"/>
      <c r="SRN5" s="80"/>
      <c r="SRO5" s="80"/>
      <c r="SRP5" s="80"/>
      <c r="SRQ5" s="80"/>
      <c r="SRR5" s="80"/>
      <c r="SRS5" s="80"/>
      <c r="SRT5" s="80"/>
      <c r="SRU5" s="80"/>
      <c r="SRV5" s="80"/>
      <c r="SRW5" s="80"/>
      <c r="SRX5" s="80"/>
      <c r="SRY5" s="80"/>
      <c r="SRZ5" s="80"/>
      <c r="SSA5" s="80"/>
      <c r="SSB5" s="80"/>
      <c r="SSC5" s="80"/>
      <c r="SSD5" s="80"/>
      <c r="SSE5" s="80"/>
      <c r="SSF5" s="80"/>
      <c r="SSG5" s="80"/>
      <c r="SSH5" s="80"/>
      <c r="SSI5" s="80"/>
      <c r="SSJ5" s="80"/>
      <c r="SSK5" s="80"/>
      <c r="SSL5" s="80"/>
      <c r="SSM5" s="80"/>
      <c r="SSN5" s="80"/>
      <c r="SSO5" s="80"/>
      <c r="SSP5" s="80"/>
      <c r="SSQ5" s="80"/>
      <c r="SSR5" s="80"/>
      <c r="SSS5" s="80"/>
      <c r="SST5" s="80"/>
      <c r="SSU5" s="80"/>
      <c r="SSV5" s="80"/>
      <c r="SSW5" s="80"/>
      <c r="SSX5" s="80"/>
      <c r="SSY5" s="80"/>
      <c r="SSZ5" s="80"/>
      <c r="STA5" s="80"/>
      <c r="STB5" s="80"/>
      <c r="STC5" s="80"/>
      <c r="STD5" s="80"/>
      <c r="STE5" s="80"/>
      <c r="STF5" s="80"/>
      <c r="STG5" s="80"/>
      <c r="STH5" s="80"/>
      <c r="STI5" s="80"/>
      <c r="STJ5" s="80"/>
      <c r="STK5" s="80"/>
      <c r="STL5" s="80"/>
      <c r="STM5" s="80"/>
      <c r="STN5" s="80"/>
      <c r="STO5" s="80"/>
      <c r="STP5" s="80"/>
      <c r="STQ5" s="80"/>
      <c r="STR5" s="80"/>
      <c r="STS5" s="80"/>
      <c r="STT5" s="80"/>
      <c r="STU5" s="80"/>
      <c r="STV5" s="80"/>
      <c r="STW5" s="80"/>
      <c r="STX5" s="80"/>
      <c r="STY5" s="80"/>
      <c r="STZ5" s="80"/>
      <c r="SUA5" s="80"/>
      <c r="SUB5" s="80"/>
      <c r="SUC5" s="80"/>
      <c r="SUD5" s="80"/>
      <c r="SUE5" s="80"/>
      <c r="SUF5" s="80"/>
      <c r="SUG5" s="80"/>
      <c r="SUH5" s="80"/>
      <c r="SUI5" s="80"/>
      <c r="SUJ5" s="80"/>
      <c r="SUK5" s="80"/>
      <c r="SUL5" s="80"/>
      <c r="SUM5" s="80"/>
      <c r="SUN5" s="80"/>
      <c r="SUO5" s="80"/>
      <c r="SUP5" s="80"/>
      <c r="SUQ5" s="80"/>
      <c r="SUR5" s="80"/>
      <c r="SUS5" s="80"/>
      <c r="SUT5" s="80"/>
      <c r="SUU5" s="80"/>
      <c r="SUV5" s="80"/>
      <c r="SUW5" s="80"/>
      <c r="SUX5" s="80"/>
      <c r="SUY5" s="80"/>
      <c r="SUZ5" s="80"/>
      <c r="SVA5" s="80"/>
      <c r="SVB5" s="80"/>
      <c r="SVC5" s="80"/>
      <c r="SVD5" s="80"/>
      <c r="SVE5" s="80"/>
      <c r="SVF5" s="80"/>
      <c r="SVG5" s="80"/>
      <c r="SVH5" s="80"/>
      <c r="SVI5" s="80"/>
      <c r="SVJ5" s="80"/>
      <c r="SVK5" s="80"/>
      <c r="SVL5" s="80"/>
      <c r="SVM5" s="80"/>
      <c r="SVN5" s="80"/>
      <c r="SVO5" s="80"/>
      <c r="SVP5" s="80"/>
      <c r="SVQ5" s="80"/>
      <c r="SVR5" s="80"/>
      <c r="SVS5" s="80"/>
      <c r="SVT5" s="80"/>
      <c r="SVU5" s="80"/>
      <c r="SVV5" s="80"/>
      <c r="SVW5" s="80"/>
      <c r="SVX5" s="80"/>
      <c r="SVY5" s="80"/>
      <c r="SVZ5" s="80"/>
      <c r="SWA5" s="80"/>
      <c r="SWB5" s="80"/>
      <c r="SWC5" s="80"/>
      <c r="SWD5" s="80"/>
      <c r="SWE5" s="80"/>
      <c r="SWF5" s="80"/>
      <c r="SWG5" s="80"/>
      <c r="SWH5" s="80"/>
      <c r="SWI5" s="80"/>
      <c r="SWJ5" s="80"/>
      <c r="SWK5" s="80"/>
      <c r="SWL5" s="80"/>
      <c r="SWM5" s="80"/>
      <c r="SWN5" s="80"/>
      <c r="SWO5" s="80"/>
      <c r="SWP5" s="80"/>
      <c r="SWQ5" s="80"/>
      <c r="SWR5" s="80"/>
      <c r="SWS5" s="80"/>
      <c r="SWT5" s="80"/>
      <c r="SWU5" s="80"/>
      <c r="SWV5" s="80"/>
      <c r="SWW5" s="80"/>
      <c r="SWX5" s="80"/>
      <c r="SWY5" s="80"/>
      <c r="SWZ5" s="80"/>
      <c r="SXA5" s="80"/>
      <c r="SXB5" s="80"/>
      <c r="SXC5" s="80"/>
      <c r="SXD5" s="80"/>
      <c r="SXE5" s="80"/>
      <c r="SXF5" s="80"/>
      <c r="SXG5" s="80"/>
      <c r="SXH5" s="80"/>
      <c r="SXI5" s="80"/>
      <c r="SXJ5" s="80"/>
      <c r="SXK5" s="80"/>
      <c r="SXL5" s="80"/>
      <c r="SXM5" s="80"/>
      <c r="SXN5" s="80"/>
      <c r="SXO5" s="80"/>
      <c r="SXP5" s="80"/>
      <c r="SXQ5" s="80"/>
      <c r="SXR5" s="80"/>
      <c r="SXS5" s="80"/>
      <c r="SXT5" s="80"/>
      <c r="SXU5" s="80"/>
      <c r="SXV5" s="80"/>
      <c r="SXW5" s="80"/>
      <c r="SXX5" s="80"/>
      <c r="SXY5" s="80"/>
      <c r="SXZ5" s="80"/>
      <c r="SYA5" s="80"/>
      <c r="SYB5" s="80"/>
      <c r="SYC5" s="80"/>
      <c r="SYD5" s="80"/>
      <c r="SYE5" s="80"/>
      <c r="SYF5" s="80"/>
      <c r="SYG5" s="80"/>
      <c r="SYH5" s="80"/>
      <c r="SYI5" s="80"/>
      <c r="SYJ5" s="80"/>
      <c r="SYK5" s="80"/>
      <c r="SYL5" s="80"/>
      <c r="SYM5" s="80"/>
      <c r="SYN5" s="80"/>
      <c r="SYO5" s="80"/>
      <c r="SYP5" s="80"/>
      <c r="SYQ5" s="80"/>
      <c r="SYR5" s="80"/>
      <c r="SYS5" s="80"/>
      <c r="SYT5" s="80"/>
      <c r="SYU5" s="80"/>
      <c r="SYV5" s="80"/>
      <c r="SYW5" s="80"/>
      <c r="SYX5" s="80"/>
      <c r="SYY5" s="80"/>
      <c r="SYZ5" s="80"/>
      <c r="SZA5" s="80"/>
      <c r="SZB5" s="80"/>
      <c r="SZC5" s="80"/>
      <c r="SZD5" s="80"/>
      <c r="SZE5" s="80"/>
      <c r="SZF5" s="80"/>
      <c r="SZG5" s="80"/>
      <c r="SZH5" s="80"/>
      <c r="SZI5" s="80"/>
      <c r="SZJ5" s="80"/>
      <c r="SZK5" s="80"/>
      <c r="SZL5" s="80"/>
      <c r="SZM5" s="80"/>
      <c r="SZN5" s="80"/>
      <c r="SZO5" s="80"/>
      <c r="SZP5" s="80"/>
      <c r="SZQ5" s="80"/>
      <c r="SZR5" s="80"/>
      <c r="SZS5" s="80"/>
      <c r="SZT5" s="80"/>
      <c r="SZU5" s="80"/>
      <c r="SZV5" s="80"/>
      <c r="SZW5" s="80"/>
      <c r="SZX5" s="80"/>
      <c r="SZY5" s="80"/>
      <c r="SZZ5" s="80"/>
      <c r="TAA5" s="80"/>
      <c r="TAB5" s="80"/>
      <c r="TAC5" s="80"/>
      <c r="TAD5" s="80"/>
      <c r="TAE5" s="80"/>
      <c r="TAF5" s="80"/>
      <c r="TAG5" s="80"/>
      <c r="TAH5" s="80"/>
      <c r="TAI5" s="80"/>
      <c r="TAJ5" s="80"/>
      <c r="TAK5" s="80"/>
      <c r="TAL5" s="80"/>
      <c r="TAM5" s="80"/>
      <c r="TAN5" s="80"/>
      <c r="TAO5" s="80"/>
      <c r="TAP5" s="80"/>
      <c r="TAQ5" s="80"/>
      <c r="TAR5" s="80"/>
      <c r="TAS5" s="80"/>
      <c r="TAT5" s="80"/>
      <c r="TAU5" s="80"/>
      <c r="TAV5" s="80"/>
      <c r="TAW5" s="80"/>
      <c r="TAX5" s="80"/>
      <c r="TAY5" s="80"/>
      <c r="TAZ5" s="80"/>
      <c r="TBA5" s="80"/>
      <c r="TBB5" s="80"/>
      <c r="TBC5" s="80"/>
      <c r="TBD5" s="80"/>
      <c r="TBE5" s="80"/>
      <c r="TBF5" s="80"/>
      <c r="TBG5" s="80"/>
      <c r="TBH5" s="80"/>
      <c r="TBI5" s="80"/>
      <c r="TBJ5" s="80"/>
      <c r="TBK5" s="80"/>
      <c r="TBL5" s="80"/>
      <c r="TBM5" s="80"/>
      <c r="TBN5" s="80"/>
      <c r="TBO5" s="80"/>
      <c r="TBP5" s="80"/>
      <c r="TBQ5" s="80"/>
      <c r="TBR5" s="80"/>
      <c r="TBS5" s="80"/>
      <c r="TBT5" s="80"/>
      <c r="TBU5" s="80"/>
      <c r="TBV5" s="80"/>
      <c r="TBW5" s="80"/>
      <c r="TBX5" s="80"/>
      <c r="TBY5" s="80"/>
      <c r="TBZ5" s="80"/>
      <c r="TCA5" s="80"/>
      <c r="TCB5" s="80"/>
      <c r="TCC5" s="80"/>
      <c r="TCD5" s="80"/>
      <c r="TCE5" s="80"/>
      <c r="TCF5" s="80"/>
      <c r="TCG5" s="80"/>
      <c r="TCH5" s="80"/>
      <c r="TCI5" s="80"/>
      <c r="TCJ5" s="80"/>
      <c r="TCK5" s="80"/>
      <c r="TCL5" s="80"/>
      <c r="TCM5" s="80"/>
      <c r="TCN5" s="80"/>
      <c r="TCO5" s="80"/>
      <c r="TCP5" s="80"/>
      <c r="TCQ5" s="80"/>
      <c r="TCR5" s="80"/>
      <c r="TCS5" s="80"/>
      <c r="TCT5" s="80"/>
      <c r="TCU5" s="80"/>
      <c r="TCV5" s="80"/>
      <c r="TCW5" s="80"/>
      <c r="TCX5" s="80"/>
      <c r="TCY5" s="80"/>
      <c r="TCZ5" s="80"/>
      <c r="TDA5" s="80"/>
      <c r="TDB5" s="80"/>
      <c r="TDC5" s="80"/>
      <c r="TDD5" s="80"/>
      <c r="TDE5" s="80"/>
      <c r="TDF5" s="80"/>
      <c r="TDG5" s="80"/>
      <c r="TDH5" s="80"/>
      <c r="TDI5" s="80"/>
      <c r="TDJ5" s="80"/>
      <c r="TDK5" s="80"/>
      <c r="TDL5" s="80"/>
      <c r="TDM5" s="80"/>
      <c r="TDN5" s="80"/>
      <c r="TDO5" s="80"/>
      <c r="TDP5" s="80"/>
      <c r="TDQ5" s="80"/>
      <c r="TDR5" s="80"/>
      <c r="TDS5" s="80"/>
      <c r="TDT5" s="80"/>
      <c r="TDU5" s="80"/>
      <c r="TDV5" s="80"/>
      <c r="TDW5" s="80"/>
      <c r="TDX5" s="80"/>
      <c r="TDY5" s="80"/>
      <c r="TDZ5" s="80"/>
      <c r="TEA5" s="80"/>
      <c r="TEB5" s="80"/>
      <c r="TEC5" s="80"/>
      <c r="TED5" s="80"/>
      <c r="TEE5" s="80"/>
      <c r="TEF5" s="80"/>
      <c r="TEG5" s="80"/>
      <c r="TEH5" s="80"/>
      <c r="TEI5" s="80"/>
      <c r="TEJ5" s="80"/>
      <c r="TEK5" s="80"/>
      <c r="TEL5" s="80"/>
      <c r="TEM5" s="80"/>
      <c r="TEN5" s="80"/>
      <c r="TEO5" s="80"/>
      <c r="TEP5" s="80"/>
      <c r="TEQ5" s="80"/>
      <c r="TER5" s="80"/>
      <c r="TES5" s="80"/>
      <c r="TET5" s="80"/>
      <c r="TEU5" s="80"/>
      <c r="TEV5" s="80"/>
      <c r="TEW5" s="80"/>
      <c r="TEX5" s="80"/>
      <c r="TEY5" s="80"/>
      <c r="TEZ5" s="80"/>
      <c r="TFA5" s="80"/>
      <c r="TFB5" s="80"/>
      <c r="TFC5" s="80"/>
      <c r="TFD5" s="80"/>
      <c r="TFE5" s="80"/>
      <c r="TFF5" s="80"/>
      <c r="TFG5" s="80"/>
      <c r="TFH5" s="80"/>
      <c r="TFI5" s="80"/>
      <c r="TFJ5" s="80"/>
      <c r="TFK5" s="80"/>
      <c r="TFL5" s="80"/>
      <c r="TFM5" s="80"/>
      <c r="TFN5" s="80"/>
      <c r="TFO5" s="80"/>
      <c r="TFP5" s="80"/>
      <c r="TFQ5" s="80"/>
      <c r="TFR5" s="80"/>
      <c r="TFS5" s="80"/>
      <c r="TFT5" s="80"/>
      <c r="TFU5" s="80"/>
      <c r="TFV5" s="80"/>
      <c r="TFW5" s="80"/>
      <c r="TFX5" s="80"/>
      <c r="TFY5" s="80"/>
      <c r="TFZ5" s="80"/>
      <c r="TGA5" s="80"/>
      <c r="TGB5" s="80"/>
      <c r="TGC5" s="80"/>
      <c r="TGD5" s="80"/>
      <c r="TGE5" s="80"/>
      <c r="TGF5" s="80"/>
      <c r="TGG5" s="80"/>
      <c r="TGH5" s="80"/>
      <c r="TGI5" s="80"/>
      <c r="TGJ5" s="80"/>
      <c r="TGK5" s="80"/>
      <c r="TGL5" s="80"/>
      <c r="TGM5" s="80"/>
      <c r="TGN5" s="80"/>
      <c r="TGO5" s="80"/>
      <c r="TGP5" s="80"/>
      <c r="TGQ5" s="80"/>
      <c r="TGR5" s="80"/>
      <c r="TGS5" s="80"/>
      <c r="TGT5" s="80"/>
      <c r="TGU5" s="80"/>
      <c r="TGV5" s="80"/>
      <c r="TGW5" s="80"/>
      <c r="TGX5" s="80"/>
      <c r="TGY5" s="80"/>
      <c r="TGZ5" s="80"/>
      <c r="THA5" s="80"/>
      <c r="THB5" s="80"/>
      <c r="THC5" s="80"/>
      <c r="THD5" s="80"/>
      <c r="THE5" s="80"/>
      <c r="THF5" s="80"/>
      <c r="THG5" s="80"/>
      <c r="THH5" s="80"/>
      <c r="THI5" s="80"/>
      <c r="THJ5" s="80"/>
      <c r="THK5" s="80"/>
      <c r="THL5" s="80"/>
      <c r="THM5" s="80"/>
      <c r="THN5" s="80"/>
      <c r="THO5" s="80"/>
      <c r="THP5" s="80"/>
      <c r="THQ5" s="80"/>
      <c r="THR5" s="80"/>
      <c r="THS5" s="80"/>
      <c r="THT5" s="80"/>
      <c r="THU5" s="80"/>
      <c r="THV5" s="80"/>
      <c r="THW5" s="80"/>
      <c r="THX5" s="80"/>
      <c r="THY5" s="80"/>
      <c r="THZ5" s="80"/>
      <c r="TIA5" s="80"/>
      <c r="TIB5" s="80"/>
      <c r="TIC5" s="80"/>
      <c r="TID5" s="80"/>
      <c r="TIE5" s="80"/>
      <c r="TIF5" s="80"/>
      <c r="TIG5" s="80"/>
      <c r="TIH5" s="80"/>
      <c r="TII5" s="80"/>
      <c r="TIJ5" s="80"/>
      <c r="TIK5" s="80"/>
      <c r="TIL5" s="80"/>
      <c r="TIM5" s="80"/>
      <c r="TIN5" s="80"/>
      <c r="TIO5" s="80"/>
      <c r="TIP5" s="80"/>
      <c r="TIQ5" s="80"/>
      <c r="TIR5" s="80"/>
      <c r="TIS5" s="80"/>
      <c r="TIT5" s="80"/>
      <c r="TIU5" s="80"/>
      <c r="TIV5" s="80"/>
      <c r="TIW5" s="80"/>
      <c r="TIX5" s="80"/>
      <c r="TIY5" s="80"/>
      <c r="TIZ5" s="80"/>
      <c r="TJA5" s="80"/>
      <c r="TJB5" s="80"/>
      <c r="TJC5" s="80"/>
      <c r="TJD5" s="80"/>
      <c r="TJE5" s="80"/>
      <c r="TJF5" s="80"/>
      <c r="TJG5" s="80"/>
      <c r="TJH5" s="80"/>
      <c r="TJI5" s="80"/>
      <c r="TJJ5" s="80"/>
      <c r="TJK5" s="80"/>
      <c r="TJL5" s="80"/>
      <c r="TJM5" s="80"/>
      <c r="TJN5" s="80"/>
      <c r="TJO5" s="80"/>
      <c r="TJP5" s="80"/>
      <c r="TJQ5" s="80"/>
      <c r="TJR5" s="80"/>
      <c r="TJS5" s="80"/>
      <c r="TJT5" s="80"/>
      <c r="TJU5" s="80"/>
      <c r="TJV5" s="80"/>
      <c r="TJW5" s="80"/>
      <c r="TJX5" s="80"/>
      <c r="TJY5" s="80"/>
      <c r="TJZ5" s="80"/>
      <c r="TKA5" s="80"/>
      <c r="TKB5" s="80"/>
      <c r="TKC5" s="80"/>
      <c r="TKD5" s="80"/>
      <c r="TKE5" s="80"/>
      <c r="TKF5" s="80"/>
      <c r="TKG5" s="80"/>
      <c r="TKH5" s="80"/>
      <c r="TKI5" s="80"/>
      <c r="TKJ5" s="80"/>
      <c r="TKK5" s="80"/>
      <c r="TKL5" s="80"/>
      <c r="TKM5" s="80"/>
      <c r="TKN5" s="80"/>
      <c r="TKO5" s="80"/>
      <c r="TKP5" s="80"/>
      <c r="TKQ5" s="80"/>
      <c r="TKR5" s="80"/>
      <c r="TKS5" s="80"/>
      <c r="TKT5" s="80"/>
      <c r="TKU5" s="80"/>
      <c r="TKV5" s="80"/>
      <c r="TKW5" s="80"/>
      <c r="TKX5" s="80"/>
      <c r="TKY5" s="80"/>
      <c r="TKZ5" s="80"/>
      <c r="TLA5" s="80"/>
      <c r="TLB5" s="80"/>
      <c r="TLC5" s="80"/>
      <c r="TLD5" s="80"/>
      <c r="TLE5" s="80"/>
      <c r="TLF5" s="80"/>
      <c r="TLG5" s="80"/>
      <c r="TLH5" s="80"/>
      <c r="TLI5" s="80"/>
      <c r="TLJ5" s="80"/>
      <c r="TLK5" s="80"/>
      <c r="TLL5" s="80"/>
      <c r="TLM5" s="80"/>
      <c r="TLN5" s="80"/>
      <c r="TLO5" s="80"/>
      <c r="TLP5" s="80"/>
      <c r="TLQ5" s="80"/>
      <c r="TLR5" s="80"/>
      <c r="TLS5" s="80"/>
      <c r="TLT5" s="80"/>
      <c r="TLU5" s="80"/>
      <c r="TLV5" s="80"/>
      <c r="TLW5" s="80"/>
      <c r="TLX5" s="80"/>
      <c r="TLY5" s="80"/>
      <c r="TLZ5" s="80"/>
      <c r="TMA5" s="80"/>
      <c r="TMB5" s="80"/>
      <c r="TMC5" s="80"/>
      <c r="TMD5" s="80"/>
      <c r="TME5" s="80"/>
      <c r="TMF5" s="80"/>
      <c r="TMG5" s="80"/>
      <c r="TMH5" s="80"/>
      <c r="TMI5" s="80"/>
      <c r="TMJ5" s="80"/>
      <c r="TMK5" s="80"/>
      <c r="TML5" s="80"/>
      <c r="TMM5" s="80"/>
      <c r="TMN5" s="80"/>
      <c r="TMO5" s="80"/>
      <c r="TMP5" s="80"/>
      <c r="TMQ5" s="80"/>
      <c r="TMR5" s="80"/>
      <c r="TMS5" s="80"/>
      <c r="TMT5" s="80"/>
      <c r="TMU5" s="80"/>
      <c r="TMV5" s="80"/>
      <c r="TMW5" s="80"/>
      <c r="TMX5" s="80"/>
      <c r="TMY5" s="80"/>
      <c r="TMZ5" s="80"/>
      <c r="TNA5" s="80"/>
      <c r="TNB5" s="80"/>
      <c r="TNC5" s="80"/>
      <c r="TND5" s="80"/>
      <c r="TNE5" s="80"/>
      <c r="TNF5" s="80"/>
      <c r="TNG5" s="80"/>
      <c r="TNH5" s="80"/>
      <c r="TNI5" s="80"/>
      <c r="TNJ5" s="80"/>
      <c r="TNK5" s="80"/>
      <c r="TNL5" s="80"/>
      <c r="TNM5" s="80"/>
      <c r="TNN5" s="80"/>
      <c r="TNO5" s="80"/>
      <c r="TNP5" s="80"/>
      <c r="TNQ5" s="80"/>
      <c r="TNR5" s="80"/>
      <c r="TNS5" s="80"/>
      <c r="TNT5" s="80"/>
      <c r="TNU5" s="80"/>
      <c r="TNV5" s="80"/>
      <c r="TNW5" s="80"/>
      <c r="TNX5" s="80"/>
      <c r="TNY5" s="80"/>
      <c r="TNZ5" s="80"/>
      <c r="TOA5" s="80"/>
      <c r="TOB5" s="80"/>
      <c r="TOC5" s="80"/>
      <c r="TOD5" s="80"/>
      <c r="TOE5" s="80"/>
      <c r="TOF5" s="80"/>
      <c r="TOG5" s="80"/>
      <c r="TOH5" s="80"/>
      <c r="TOI5" s="80"/>
      <c r="TOJ5" s="80"/>
      <c r="TOK5" s="80"/>
      <c r="TOL5" s="80"/>
      <c r="TOM5" s="80"/>
      <c r="TON5" s="80"/>
      <c r="TOO5" s="80"/>
      <c r="TOP5" s="80"/>
      <c r="TOQ5" s="80"/>
      <c r="TOR5" s="80"/>
      <c r="TOS5" s="80"/>
      <c r="TOT5" s="80"/>
      <c r="TOU5" s="80"/>
      <c r="TOV5" s="80"/>
      <c r="TOW5" s="80"/>
      <c r="TOX5" s="80"/>
      <c r="TOY5" s="80"/>
      <c r="TOZ5" s="80"/>
      <c r="TPA5" s="80"/>
      <c r="TPB5" s="80"/>
      <c r="TPC5" s="80"/>
      <c r="TPD5" s="80"/>
      <c r="TPE5" s="80"/>
      <c r="TPF5" s="80"/>
      <c r="TPG5" s="80"/>
      <c r="TPH5" s="80"/>
      <c r="TPI5" s="80"/>
      <c r="TPJ5" s="80"/>
      <c r="TPK5" s="80"/>
      <c r="TPL5" s="80"/>
      <c r="TPM5" s="80"/>
      <c r="TPN5" s="80"/>
      <c r="TPO5" s="80"/>
      <c r="TPP5" s="80"/>
      <c r="TPQ5" s="80"/>
      <c r="TPR5" s="80"/>
      <c r="TPS5" s="80"/>
      <c r="TPT5" s="80"/>
      <c r="TPU5" s="80"/>
      <c r="TPV5" s="80"/>
      <c r="TPW5" s="80"/>
      <c r="TPX5" s="80"/>
      <c r="TPY5" s="80"/>
      <c r="TPZ5" s="80"/>
      <c r="TQA5" s="80"/>
      <c r="TQB5" s="80"/>
      <c r="TQC5" s="80"/>
      <c r="TQD5" s="80"/>
      <c r="TQE5" s="80"/>
      <c r="TQF5" s="80"/>
      <c r="TQG5" s="80"/>
      <c r="TQH5" s="80"/>
      <c r="TQI5" s="80"/>
      <c r="TQJ5" s="80"/>
      <c r="TQK5" s="80"/>
      <c r="TQL5" s="80"/>
      <c r="TQM5" s="80"/>
      <c r="TQN5" s="80"/>
      <c r="TQO5" s="80"/>
      <c r="TQP5" s="80"/>
      <c r="TQQ5" s="80"/>
      <c r="TQR5" s="80"/>
      <c r="TQS5" s="80"/>
      <c r="TQT5" s="80"/>
      <c r="TQU5" s="80"/>
      <c r="TQV5" s="80"/>
      <c r="TQW5" s="80"/>
      <c r="TQX5" s="80"/>
      <c r="TQY5" s="80"/>
      <c r="TQZ5" s="80"/>
      <c r="TRA5" s="80"/>
      <c r="TRB5" s="80"/>
      <c r="TRC5" s="80"/>
      <c r="TRD5" s="80"/>
      <c r="TRE5" s="80"/>
      <c r="TRF5" s="80"/>
      <c r="TRG5" s="80"/>
      <c r="TRH5" s="80"/>
      <c r="TRI5" s="80"/>
      <c r="TRJ5" s="80"/>
      <c r="TRK5" s="80"/>
      <c r="TRL5" s="80"/>
      <c r="TRM5" s="80"/>
      <c r="TRN5" s="80"/>
      <c r="TRO5" s="80"/>
      <c r="TRP5" s="80"/>
      <c r="TRQ5" s="80"/>
      <c r="TRR5" s="80"/>
      <c r="TRS5" s="80"/>
      <c r="TRT5" s="80"/>
      <c r="TRU5" s="80"/>
      <c r="TRV5" s="80"/>
      <c r="TRW5" s="80"/>
      <c r="TRX5" s="80"/>
      <c r="TRY5" s="80"/>
      <c r="TRZ5" s="80"/>
      <c r="TSA5" s="80"/>
      <c r="TSB5" s="80"/>
      <c r="TSC5" s="80"/>
      <c r="TSD5" s="80"/>
      <c r="TSE5" s="80"/>
      <c r="TSF5" s="80"/>
      <c r="TSG5" s="80"/>
      <c r="TSH5" s="80"/>
      <c r="TSI5" s="80"/>
      <c r="TSJ5" s="80"/>
      <c r="TSK5" s="80"/>
      <c r="TSL5" s="80"/>
      <c r="TSM5" s="80"/>
      <c r="TSN5" s="80"/>
      <c r="TSO5" s="80"/>
      <c r="TSP5" s="80"/>
      <c r="TSQ5" s="80"/>
      <c r="TSR5" s="80"/>
      <c r="TSS5" s="80"/>
      <c r="TST5" s="80"/>
      <c r="TSU5" s="80"/>
      <c r="TSV5" s="80"/>
      <c r="TSW5" s="80"/>
      <c r="TSX5" s="80"/>
      <c r="TSY5" s="80"/>
      <c r="TSZ5" s="80"/>
      <c r="TTA5" s="80"/>
      <c r="TTB5" s="80"/>
      <c r="TTC5" s="80"/>
      <c r="TTD5" s="80"/>
      <c r="TTE5" s="80"/>
      <c r="TTF5" s="80"/>
      <c r="TTG5" s="80"/>
      <c r="TTH5" s="80"/>
      <c r="TTI5" s="80"/>
      <c r="TTJ5" s="80"/>
      <c r="TTK5" s="80"/>
      <c r="TTL5" s="80"/>
      <c r="TTM5" s="80"/>
      <c r="TTN5" s="80"/>
      <c r="TTO5" s="80"/>
      <c r="TTP5" s="80"/>
      <c r="TTQ5" s="80"/>
      <c r="TTR5" s="80"/>
      <c r="TTS5" s="80"/>
      <c r="TTT5" s="80"/>
      <c r="TTU5" s="80"/>
      <c r="TTV5" s="80"/>
      <c r="TTW5" s="80"/>
      <c r="TTX5" s="80"/>
      <c r="TTY5" s="80"/>
      <c r="TTZ5" s="80"/>
      <c r="TUA5" s="80"/>
      <c r="TUB5" s="80"/>
      <c r="TUC5" s="80"/>
      <c r="TUD5" s="80"/>
      <c r="TUE5" s="80"/>
      <c r="TUF5" s="80"/>
      <c r="TUG5" s="80"/>
      <c r="TUH5" s="80"/>
      <c r="TUI5" s="80"/>
      <c r="TUJ5" s="80"/>
      <c r="TUK5" s="80"/>
      <c r="TUL5" s="80"/>
      <c r="TUM5" s="80"/>
      <c r="TUN5" s="80"/>
      <c r="TUO5" s="80"/>
      <c r="TUP5" s="80"/>
      <c r="TUQ5" s="80"/>
      <c r="TUR5" s="80"/>
      <c r="TUS5" s="80"/>
      <c r="TUT5" s="80"/>
      <c r="TUU5" s="80"/>
      <c r="TUV5" s="80"/>
      <c r="TUW5" s="80"/>
      <c r="TUX5" s="80"/>
      <c r="TUY5" s="80"/>
      <c r="TUZ5" s="80"/>
      <c r="TVA5" s="80"/>
      <c r="TVB5" s="80"/>
      <c r="TVC5" s="80"/>
      <c r="TVD5" s="80"/>
      <c r="TVE5" s="80"/>
      <c r="TVF5" s="80"/>
      <c r="TVG5" s="80"/>
      <c r="TVH5" s="80"/>
      <c r="TVI5" s="80"/>
      <c r="TVJ5" s="80"/>
      <c r="TVK5" s="80"/>
      <c r="TVL5" s="80"/>
      <c r="TVM5" s="80"/>
      <c r="TVN5" s="80"/>
      <c r="TVO5" s="80"/>
      <c r="TVP5" s="80"/>
      <c r="TVQ5" s="80"/>
      <c r="TVR5" s="80"/>
      <c r="TVS5" s="80"/>
      <c r="TVT5" s="80"/>
      <c r="TVU5" s="80"/>
      <c r="TVV5" s="80"/>
      <c r="TVW5" s="80"/>
      <c r="TVX5" s="80"/>
      <c r="TVY5" s="80"/>
      <c r="TVZ5" s="80"/>
      <c r="TWA5" s="80"/>
      <c r="TWB5" s="80"/>
      <c r="TWC5" s="80"/>
      <c r="TWD5" s="80"/>
      <c r="TWE5" s="80"/>
      <c r="TWF5" s="80"/>
      <c r="TWG5" s="80"/>
      <c r="TWH5" s="80"/>
      <c r="TWI5" s="80"/>
      <c r="TWJ5" s="80"/>
      <c r="TWK5" s="80"/>
      <c r="TWL5" s="80"/>
      <c r="TWM5" s="80"/>
      <c r="TWN5" s="80"/>
      <c r="TWO5" s="80"/>
      <c r="TWP5" s="80"/>
      <c r="TWQ5" s="80"/>
      <c r="TWR5" s="80"/>
      <c r="TWS5" s="80"/>
      <c r="TWT5" s="80"/>
      <c r="TWU5" s="80"/>
      <c r="TWV5" s="80"/>
      <c r="TWW5" s="80"/>
      <c r="TWX5" s="80"/>
      <c r="TWY5" s="80"/>
      <c r="TWZ5" s="80"/>
      <c r="TXA5" s="80"/>
      <c r="TXB5" s="80"/>
      <c r="TXC5" s="80"/>
      <c r="TXD5" s="80"/>
      <c r="TXE5" s="80"/>
      <c r="TXF5" s="80"/>
      <c r="TXG5" s="80"/>
      <c r="TXH5" s="80"/>
      <c r="TXI5" s="80"/>
      <c r="TXJ5" s="80"/>
      <c r="TXK5" s="80"/>
      <c r="TXL5" s="80"/>
      <c r="TXM5" s="80"/>
      <c r="TXN5" s="80"/>
      <c r="TXO5" s="80"/>
      <c r="TXP5" s="80"/>
      <c r="TXQ5" s="80"/>
      <c r="TXR5" s="80"/>
      <c r="TXS5" s="80"/>
      <c r="TXT5" s="80"/>
      <c r="TXU5" s="80"/>
      <c r="TXV5" s="80"/>
      <c r="TXW5" s="80"/>
      <c r="TXX5" s="80"/>
      <c r="TXY5" s="80"/>
      <c r="TXZ5" s="80"/>
      <c r="TYA5" s="80"/>
      <c r="TYB5" s="80"/>
      <c r="TYC5" s="80"/>
      <c r="TYD5" s="80"/>
      <c r="TYE5" s="80"/>
      <c r="TYF5" s="80"/>
      <c r="TYG5" s="80"/>
      <c r="TYH5" s="80"/>
      <c r="TYI5" s="80"/>
      <c r="TYJ5" s="80"/>
      <c r="TYK5" s="80"/>
      <c r="TYL5" s="80"/>
      <c r="TYM5" s="80"/>
      <c r="TYN5" s="80"/>
      <c r="TYO5" s="80"/>
      <c r="TYP5" s="80"/>
      <c r="TYQ5" s="80"/>
      <c r="TYR5" s="80"/>
      <c r="TYS5" s="80"/>
      <c r="TYT5" s="80"/>
      <c r="TYU5" s="80"/>
      <c r="TYV5" s="80"/>
      <c r="TYW5" s="80"/>
      <c r="TYX5" s="80"/>
      <c r="TYY5" s="80"/>
      <c r="TYZ5" s="80"/>
      <c r="TZA5" s="80"/>
      <c r="TZB5" s="80"/>
      <c r="TZC5" s="80"/>
      <c r="TZD5" s="80"/>
      <c r="TZE5" s="80"/>
      <c r="TZF5" s="80"/>
      <c r="TZG5" s="80"/>
      <c r="TZH5" s="80"/>
      <c r="TZI5" s="80"/>
      <c r="TZJ5" s="80"/>
      <c r="TZK5" s="80"/>
      <c r="TZL5" s="80"/>
      <c r="TZM5" s="80"/>
      <c r="TZN5" s="80"/>
      <c r="TZO5" s="80"/>
      <c r="TZP5" s="80"/>
      <c r="TZQ5" s="80"/>
      <c r="TZR5" s="80"/>
      <c r="TZS5" s="80"/>
      <c r="TZT5" s="80"/>
      <c r="TZU5" s="80"/>
      <c r="TZV5" s="80"/>
      <c r="TZW5" s="80"/>
      <c r="TZX5" s="80"/>
      <c r="TZY5" s="80"/>
      <c r="TZZ5" s="80"/>
      <c r="UAA5" s="80"/>
      <c r="UAB5" s="80"/>
      <c r="UAC5" s="80"/>
      <c r="UAD5" s="80"/>
      <c r="UAE5" s="80"/>
      <c r="UAF5" s="80"/>
      <c r="UAG5" s="80"/>
      <c r="UAH5" s="80"/>
      <c r="UAI5" s="80"/>
      <c r="UAJ5" s="80"/>
      <c r="UAK5" s="80"/>
      <c r="UAL5" s="80"/>
      <c r="UAM5" s="80"/>
      <c r="UAN5" s="80"/>
      <c r="UAO5" s="80"/>
      <c r="UAP5" s="80"/>
      <c r="UAQ5" s="80"/>
      <c r="UAR5" s="80"/>
      <c r="UAS5" s="80"/>
      <c r="UAT5" s="80"/>
      <c r="UAU5" s="80"/>
      <c r="UAV5" s="80"/>
      <c r="UAW5" s="80"/>
      <c r="UAX5" s="80"/>
      <c r="UAY5" s="80"/>
      <c r="UAZ5" s="80"/>
      <c r="UBA5" s="80"/>
      <c r="UBB5" s="80"/>
      <c r="UBC5" s="80"/>
      <c r="UBD5" s="80"/>
      <c r="UBE5" s="80"/>
      <c r="UBF5" s="80"/>
      <c r="UBG5" s="80"/>
      <c r="UBH5" s="80"/>
      <c r="UBI5" s="80"/>
      <c r="UBJ5" s="80"/>
      <c r="UBK5" s="80"/>
      <c r="UBL5" s="80"/>
      <c r="UBM5" s="80"/>
      <c r="UBN5" s="80"/>
      <c r="UBO5" s="80"/>
      <c r="UBP5" s="80"/>
      <c r="UBQ5" s="80"/>
      <c r="UBR5" s="80"/>
      <c r="UBS5" s="80"/>
      <c r="UBT5" s="80"/>
      <c r="UBU5" s="80"/>
      <c r="UBV5" s="80"/>
      <c r="UBW5" s="80"/>
      <c r="UBX5" s="80"/>
      <c r="UBY5" s="80"/>
      <c r="UBZ5" s="80"/>
      <c r="UCA5" s="80"/>
      <c r="UCB5" s="80"/>
      <c r="UCC5" s="80"/>
      <c r="UCD5" s="80"/>
      <c r="UCE5" s="80"/>
      <c r="UCF5" s="80"/>
      <c r="UCG5" s="80"/>
      <c r="UCH5" s="80"/>
      <c r="UCI5" s="80"/>
      <c r="UCJ5" s="80"/>
      <c r="UCK5" s="80"/>
      <c r="UCL5" s="80"/>
      <c r="UCM5" s="80"/>
      <c r="UCN5" s="80"/>
      <c r="UCO5" s="80"/>
      <c r="UCP5" s="80"/>
      <c r="UCQ5" s="80"/>
      <c r="UCR5" s="80"/>
      <c r="UCS5" s="80"/>
      <c r="UCT5" s="80"/>
      <c r="UCU5" s="80"/>
      <c r="UCV5" s="80"/>
      <c r="UCW5" s="80"/>
      <c r="UCX5" s="80"/>
      <c r="UCY5" s="80"/>
      <c r="UCZ5" s="80"/>
      <c r="UDA5" s="80"/>
      <c r="UDB5" s="80"/>
      <c r="UDC5" s="80"/>
      <c r="UDD5" s="80"/>
      <c r="UDE5" s="80"/>
      <c r="UDF5" s="80"/>
      <c r="UDG5" s="80"/>
      <c r="UDH5" s="80"/>
      <c r="UDI5" s="80"/>
      <c r="UDJ5" s="80"/>
      <c r="UDK5" s="80"/>
      <c r="UDL5" s="80"/>
      <c r="UDM5" s="80"/>
      <c r="UDN5" s="80"/>
      <c r="UDO5" s="80"/>
      <c r="UDP5" s="80"/>
      <c r="UDQ5" s="80"/>
      <c r="UDR5" s="80"/>
      <c r="UDS5" s="80"/>
      <c r="UDT5" s="80"/>
      <c r="UDU5" s="80"/>
      <c r="UDV5" s="80"/>
      <c r="UDW5" s="80"/>
      <c r="UDX5" s="80"/>
      <c r="UDY5" s="80"/>
      <c r="UDZ5" s="80"/>
      <c r="UEA5" s="80"/>
      <c r="UEB5" s="80"/>
      <c r="UEC5" s="80"/>
      <c r="UED5" s="80"/>
      <c r="UEE5" s="80"/>
      <c r="UEF5" s="80"/>
      <c r="UEG5" s="80"/>
      <c r="UEH5" s="80"/>
      <c r="UEI5" s="80"/>
      <c r="UEJ5" s="80"/>
      <c r="UEK5" s="80"/>
      <c r="UEL5" s="80"/>
      <c r="UEM5" s="80"/>
      <c r="UEN5" s="80"/>
      <c r="UEO5" s="80"/>
      <c r="UEP5" s="80"/>
      <c r="UEQ5" s="80"/>
      <c r="UER5" s="80"/>
      <c r="UES5" s="80"/>
      <c r="UET5" s="80"/>
      <c r="UEU5" s="80"/>
      <c r="UEV5" s="80"/>
      <c r="UEW5" s="80"/>
      <c r="UEX5" s="80"/>
      <c r="UEY5" s="80"/>
      <c r="UEZ5" s="80"/>
      <c r="UFA5" s="80"/>
      <c r="UFB5" s="80"/>
      <c r="UFC5" s="80"/>
      <c r="UFD5" s="80"/>
      <c r="UFE5" s="80"/>
      <c r="UFF5" s="80"/>
      <c r="UFG5" s="80"/>
      <c r="UFH5" s="80"/>
      <c r="UFI5" s="80"/>
      <c r="UFJ5" s="80"/>
      <c r="UFK5" s="80"/>
      <c r="UFL5" s="80"/>
      <c r="UFM5" s="80"/>
      <c r="UFN5" s="80"/>
      <c r="UFO5" s="80"/>
      <c r="UFP5" s="80"/>
      <c r="UFQ5" s="80"/>
      <c r="UFR5" s="80"/>
      <c r="UFS5" s="80"/>
      <c r="UFT5" s="80"/>
      <c r="UFU5" s="80"/>
      <c r="UFV5" s="80"/>
      <c r="UFW5" s="80"/>
      <c r="UFX5" s="80"/>
      <c r="UFY5" s="80"/>
      <c r="UFZ5" s="80"/>
      <c r="UGA5" s="80"/>
      <c r="UGB5" s="80"/>
      <c r="UGC5" s="80"/>
      <c r="UGD5" s="80"/>
      <c r="UGE5" s="80"/>
      <c r="UGF5" s="80"/>
      <c r="UGG5" s="80"/>
      <c r="UGH5" s="80"/>
      <c r="UGI5" s="80"/>
      <c r="UGJ5" s="80"/>
      <c r="UGK5" s="80"/>
      <c r="UGL5" s="80"/>
      <c r="UGM5" s="80"/>
      <c r="UGN5" s="80"/>
      <c r="UGO5" s="80"/>
      <c r="UGP5" s="80"/>
      <c r="UGQ5" s="80"/>
      <c r="UGR5" s="80"/>
      <c r="UGS5" s="80"/>
      <c r="UGT5" s="80"/>
      <c r="UGU5" s="80"/>
      <c r="UGV5" s="80"/>
      <c r="UGW5" s="80"/>
      <c r="UGX5" s="80"/>
      <c r="UGY5" s="80"/>
      <c r="UGZ5" s="80"/>
      <c r="UHA5" s="80"/>
      <c r="UHB5" s="80"/>
      <c r="UHC5" s="80"/>
      <c r="UHD5" s="80"/>
      <c r="UHE5" s="80"/>
      <c r="UHF5" s="80"/>
      <c r="UHG5" s="80"/>
      <c r="UHH5" s="80"/>
      <c r="UHI5" s="80"/>
      <c r="UHJ5" s="80"/>
      <c r="UHK5" s="80"/>
      <c r="UHL5" s="80"/>
      <c r="UHM5" s="80"/>
      <c r="UHN5" s="80"/>
      <c r="UHO5" s="80"/>
      <c r="UHP5" s="80"/>
      <c r="UHQ5" s="80"/>
      <c r="UHR5" s="80"/>
      <c r="UHS5" s="80"/>
      <c r="UHT5" s="80"/>
      <c r="UHU5" s="80"/>
      <c r="UHV5" s="80"/>
      <c r="UHW5" s="80"/>
      <c r="UHX5" s="80"/>
      <c r="UHY5" s="80"/>
      <c r="UHZ5" s="80"/>
      <c r="UIA5" s="80"/>
      <c r="UIB5" s="80"/>
      <c r="UIC5" s="80"/>
      <c r="UID5" s="80"/>
      <c r="UIE5" s="80"/>
      <c r="UIF5" s="80"/>
      <c r="UIG5" s="80"/>
      <c r="UIH5" s="80"/>
      <c r="UII5" s="80"/>
      <c r="UIJ5" s="80"/>
      <c r="UIK5" s="80"/>
      <c r="UIL5" s="80"/>
      <c r="UIM5" s="80"/>
      <c r="UIN5" s="80"/>
      <c r="UIO5" s="80"/>
      <c r="UIP5" s="80"/>
      <c r="UIQ5" s="80"/>
      <c r="UIR5" s="80"/>
      <c r="UIS5" s="80"/>
      <c r="UIT5" s="80"/>
      <c r="UIU5" s="80"/>
      <c r="UIV5" s="80"/>
      <c r="UIW5" s="80"/>
      <c r="UIX5" s="80"/>
      <c r="UIY5" s="80"/>
      <c r="UIZ5" s="80"/>
      <c r="UJA5" s="80"/>
      <c r="UJB5" s="80"/>
      <c r="UJC5" s="80"/>
      <c r="UJD5" s="80"/>
      <c r="UJE5" s="80"/>
      <c r="UJF5" s="80"/>
      <c r="UJG5" s="80"/>
      <c r="UJH5" s="80"/>
      <c r="UJI5" s="80"/>
      <c r="UJJ5" s="80"/>
      <c r="UJK5" s="80"/>
      <c r="UJL5" s="80"/>
      <c r="UJM5" s="80"/>
      <c r="UJN5" s="80"/>
      <c r="UJO5" s="80"/>
      <c r="UJP5" s="80"/>
      <c r="UJQ5" s="80"/>
      <c r="UJR5" s="80"/>
      <c r="UJS5" s="80"/>
      <c r="UJT5" s="80"/>
      <c r="UJU5" s="80"/>
      <c r="UJV5" s="80"/>
      <c r="UJW5" s="80"/>
      <c r="UJX5" s="80"/>
      <c r="UJY5" s="80"/>
      <c r="UJZ5" s="80"/>
      <c r="UKA5" s="80"/>
      <c r="UKB5" s="80"/>
      <c r="UKC5" s="80"/>
      <c r="UKD5" s="80"/>
      <c r="UKE5" s="80"/>
      <c r="UKF5" s="80"/>
      <c r="UKG5" s="80"/>
      <c r="UKH5" s="80"/>
      <c r="UKI5" s="80"/>
      <c r="UKJ5" s="80"/>
      <c r="UKK5" s="80"/>
      <c r="UKL5" s="80"/>
      <c r="UKM5" s="80"/>
      <c r="UKN5" s="80"/>
      <c r="UKO5" s="80"/>
      <c r="UKP5" s="80"/>
      <c r="UKQ5" s="80"/>
      <c r="UKR5" s="80"/>
      <c r="UKS5" s="80"/>
      <c r="UKT5" s="80"/>
      <c r="UKU5" s="80"/>
      <c r="UKV5" s="80"/>
      <c r="UKW5" s="80"/>
      <c r="UKX5" s="80"/>
      <c r="UKY5" s="80"/>
      <c r="UKZ5" s="80"/>
      <c r="ULA5" s="80"/>
      <c r="ULB5" s="80"/>
      <c r="ULC5" s="80"/>
      <c r="ULD5" s="80"/>
      <c r="ULE5" s="80"/>
      <c r="ULF5" s="80"/>
      <c r="ULG5" s="80"/>
      <c r="ULH5" s="80"/>
      <c r="ULI5" s="80"/>
      <c r="ULJ5" s="80"/>
      <c r="ULK5" s="80"/>
      <c r="ULL5" s="80"/>
      <c r="ULM5" s="80"/>
      <c r="ULN5" s="80"/>
      <c r="ULO5" s="80"/>
      <c r="ULP5" s="80"/>
      <c r="ULQ5" s="80"/>
      <c r="ULR5" s="80"/>
      <c r="ULS5" s="80"/>
      <c r="ULT5" s="80"/>
      <c r="ULU5" s="80"/>
      <c r="ULV5" s="80"/>
      <c r="ULW5" s="80"/>
      <c r="ULX5" s="80"/>
      <c r="ULY5" s="80"/>
      <c r="ULZ5" s="80"/>
      <c r="UMA5" s="80"/>
      <c r="UMB5" s="80"/>
      <c r="UMC5" s="80"/>
      <c r="UMD5" s="80"/>
      <c r="UME5" s="80"/>
      <c r="UMF5" s="80"/>
      <c r="UMG5" s="80"/>
      <c r="UMH5" s="80"/>
      <c r="UMI5" s="80"/>
      <c r="UMJ5" s="80"/>
      <c r="UMK5" s="80"/>
      <c r="UML5" s="80"/>
      <c r="UMM5" s="80"/>
      <c r="UMN5" s="80"/>
      <c r="UMO5" s="80"/>
      <c r="UMP5" s="80"/>
      <c r="UMQ5" s="80"/>
      <c r="UMR5" s="80"/>
      <c r="UMS5" s="80"/>
      <c r="UMT5" s="80"/>
      <c r="UMU5" s="80"/>
      <c r="UMV5" s="80"/>
      <c r="UMW5" s="80"/>
      <c r="UMX5" s="80"/>
      <c r="UMY5" s="80"/>
      <c r="UMZ5" s="80"/>
      <c r="UNA5" s="80"/>
      <c r="UNB5" s="80"/>
      <c r="UNC5" s="80"/>
      <c r="UND5" s="80"/>
      <c r="UNE5" s="80"/>
      <c r="UNF5" s="80"/>
      <c r="UNG5" s="80"/>
      <c r="UNH5" s="80"/>
      <c r="UNI5" s="80"/>
      <c r="UNJ5" s="80"/>
      <c r="UNK5" s="80"/>
      <c r="UNL5" s="80"/>
      <c r="UNM5" s="80"/>
      <c r="UNN5" s="80"/>
      <c r="UNO5" s="80"/>
      <c r="UNP5" s="80"/>
      <c r="UNQ5" s="80"/>
      <c r="UNR5" s="80"/>
      <c r="UNS5" s="80"/>
      <c r="UNT5" s="80"/>
      <c r="UNU5" s="80"/>
      <c r="UNV5" s="80"/>
      <c r="UNW5" s="80"/>
      <c r="UNX5" s="80"/>
      <c r="UNY5" s="80"/>
      <c r="UNZ5" s="80"/>
      <c r="UOA5" s="80"/>
      <c r="UOB5" s="80"/>
      <c r="UOC5" s="80"/>
      <c r="UOD5" s="80"/>
      <c r="UOE5" s="80"/>
      <c r="UOF5" s="80"/>
      <c r="UOG5" s="80"/>
      <c r="UOH5" s="80"/>
      <c r="UOI5" s="80"/>
      <c r="UOJ5" s="80"/>
      <c r="UOK5" s="80"/>
      <c r="UOL5" s="80"/>
      <c r="UOM5" s="80"/>
      <c r="UON5" s="80"/>
      <c r="UOO5" s="80"/>
      <c r="UOP5" s="80"/>
      <c r="UOQ5" s="80"/>
      <c r="UOR5" s="80"/>
      <c r="UOS5" s="80"/>
      <c r="UOT5" s="80"/>
      <c r="UOU5" s="80"/>
      <c r="UOV5" s="80"/>
      <c r="UOW5" s="80"/>
      <c r="UOX5" s="80"/>
      <c r="UOY5" s="80"/>
      <c r="UOZ5" s="80"/>
      <c r="UPA5" s="80"/>
      <c r="UPB5" s="80"/>
      <c r="UPC5" s="80"/>
      <c r="UPD5" s="80"/>
      <c r="UPE5" s="80"/>
      <c r="UPF5" s="80"/>
      <c r="UPG5" s="80"/>
      <c r="UPH5" s="80"/>
      <c r="UPI5" s="80"/>
      <c r="UPJ5" s="80"/>
      <c r="UPK5" s="80"/>
      <c r="UPL5" s="80"/>
      <c r="UPM5" s="80"/>
      <c r="UPN5" s="80"/>
      <c r="UPO5" s="80"/>
      <c r="UPP5" s="80"/>
      <c r="UPQ5" s="80"/>
      <c r="UPR5" s="80"/>
      <c r="UPS5" s="80"/>
      <c r="UPT5" s="80"/>
      <c r="UPU5" s="80"/>
      <c r="UPV5" s="80"/>
      <c r="UPW5" s="80"/>
      <c r="UPX5" s="80"/>
      <c r="UPY5" s="80"/>
      <c r="UPZ5" s="80"/>
      <c r="UQA5" s="80"/>
      <c r="UQB5" s="80"/>
      <c r="UQC5" s="80"/>
      <c r="UQD5" s="80"/>
      <c r="UQE5" s="80"/>
      <c r="UQF5" s="80"/>
      <c r="UQG5" s="80"/>
      <c r="UQH5" s="80"/>
      <c r="UQI5" s="80"/>
      <c r="UQJ5" s="80"/>
      <c r="UQK5" s="80"/>
      <c r="UQL5" s="80"/>
      <c r="UQM5" s="80"/>
      <c r="UQN5" s="80"/>
      <c r="UQO5" s="80"/>
      <c r="UQP5" s="80"/>
      <c r="UQQ5" s="80"/>
      <c r="UQR5" s="80"/>
      <c r="UQS5" s="80"/>
      <c r="UQT5" s="80"/>
      <c r="UQU5" s="80"/>
      <c r="UQV5" s="80"/>
      <c r="UQW5" s="80"/>
      <c r="UQX5" s="80"/>
      <c r="UQY5" s="80"/>
      <c r="UQZ5" s="80"/>
      <c r="URA5" s="80"/>
      <c r="URB5" s="80"/>
      <c r="URC5" s="80"/>
      <c r="URD5" s="80"/>
      <c r="URE5" s="80"/>
      <c r="URF5" s="80"/>
      <c r="URG5" s="80"/>
      <c r="URH5" s="80"/>
      <c r="URI5" s="80"/>
      <c r="URJ5" s="80"/>
      <c r="URK5" s="80"/>
      <c r="URL5" s="80"/>
      <c r="URM5" s="80"/>
      <c r="URN5" s="80"/>
      <c r="URO5" s="80"/>
      <c r="URP5" s="80"/>
      <c r="URQ5" s="80"/>
      <c r="URR5" s="80"/>
      <c r="URS5" s="80"/>
      <c r="URT5" s="80"/>
      <c r="URU5" s="80"/>
      <c r="URV5" s="80"/>
      <c r="URW5" s="80"/>
      <c r="URX5" s="80"/>
      <c r="URY5" s="80"/>
      <c r="URZ5" s="80"/>
      <c r="USA5" s="80"/>
      <c r="USB5" s="80"/>
      <c r="USC5" s="80"/>
      <c r="USD5" s="80"/>
      <c r="USE5" s="80"/>
      <c r="USF5" s="80"/>
      <c r="USG5" s="80"/>
      <c r="USH5" s="80"/>
      <c r="USI5" s="80"/>
      <c r="USJ5" s="80"/>
      <c r="USK5" s="80"/>
      <c r="USL5" s="80"/>
      <c r="USM5" s="80"/>
      <c r="USN5" s="80"/>
      <c r="USO5" s="80"/>
      <c r="USP5" s="80"/>
      <c r="USQ5" s="80"/>
      <c r="USR5" s="80"/>
      <c r="USS5" s="80"/>
      <c r="UST5" s="80"/>
      <c r="USU5" s="80"/>
      <c r="USV5" s="80"/>
      <c r="USW5" s="80"/>
      <c r="USX5" s="80"/>
      <c r="USY5" s="80"/>
      <c r="USZ5" s="80"/>
      <c r="UTA5" s="80"/>
      <c r="UTB5" s="80"/>
      <c r="UTC5" s="80"/>
      <c r="UTD5" s="80"/>
      <c r="UTE5" s="80"/>
      <c r="UTF5" s="80"/>
      <c r="UTG5" s="80"/>
      <c r="UTH5" s="80"/>
      <c r="UTI5" s="80"/>
      <c r="UTJ5" s="80"/>
      <c r="UTK5" s="80"/>
      <c r="UTL5" s="80"/>
      <c r="UTM5" s="80"/>
      <c r="UTN5" s="80"/>
      <c r="UTO5" s="80"/>
      <c r="UTP5" s="80"/>
      <c r="UTQ5" s="80"/>
      <c r="UTR5" s="80"/>
      <c r="UTS5" s="80"/>
      <c r="UTT5" s="80"/>
      <c r="UTU5" s="80"/>
      <c r="UTV5" s="80"/>
      <c r="UTW5" s="80"/>
      <c r="UTX5" s="80"/>
      <c r="UTY5" s="80"/>
      <c r="UTZ5" s="80"/>
      <c r="UUA5" s="80"/>
      <c r="UUB5" s="80"/>
      <c r="UUC5" s="80"/>
      <c r="UUD5" s="80"/>
      <c r="UUE5" s="80"/>
      <c r="UUF5" s="80"/>
      <c r="UUG5" s="80"/>
      <c r="UUH5" s="80"/>
      <c r="UUI5" s="80"/>
      <c r="UUJ5" s="80"/>
      <c r="UUK5" s="80"/>
      <c r="UUL5" s="80"/>
      <c r="UUM5" s="80"/>
      <c r="UUN5" s="80"/>
      <c r="UUO5" s="80"/>
      <c r="UUP5" s="80"/>
      <c r="UUQ5" s="80"/>
      <c r="UUR5" s="80"/>
      <c r="UUS5" s="80"/>
      <c r="UUT5" s="80"/>
      <c r="UUU5" s="80"/>
      <c r="UUV5" s="80"/>
      <c r="UUW5" s="80"/>
      <c r="UUX5" s="80"/>
      <c r="UUY5" s="80"/>
      <c r="UUZ5" s="80"/>
      <c r="UVA5" s="80"/>
      <c r="UVB5" s="80"/>
      <c r="UVC5" s="80"/>
      <c r="UVD5" s="80"/>
      <c r="UVE5" s="80"/>
      <c r="UVF5" s="80"/>
      <c r="UVG5" s="80"/>
      <c r="UVH5" s="80"/>
      <c r="UVI5" s="80"/>
      <c r="UVJ5" s="80"/>
      <c r="UVK5" s="80"/>
      <c r="UVL5" s="80"/>
      <c r="UVM5" s="80"/>
      <c r="UVN5" s="80"/>
      <c r="UVO5" s="80"/>
      <c r="UVP5" s="80"/>
      <c r="UVQ5" s="80"/>
      <c r="UVR5" s="80"/>
      <c r="UVS5" s="80"/>
      <c r="UVT5" s="80"/>
      <c r="UVU5" s="80"/>
      <c r="UVV5" s="80"/>
      <c r="UVW5" s="80"/>
      <c r="UVX5" s="80"/>
      <c r="UVY5" s="80"/>
      <c r="UVZ5" s="80"/>
      <c r="UWA5" s="80"/>
      <c r="UWB5" s="80"/>
      <c r="UWC5" s="80"/>
      <c r="UWD5" s="80"/>
      <c r="UWE5" s="80"/>
      <c r="UWF5" s="80"/>
      <c r="UWG5" s="80"/>
      <c r="UWH5" s="80"/>
      <c r="UWI5" s="80"/>
      <c r="UWJ5" s="80"/>
      <c r="UWK5" s="80"/>
      <c r="UWL5" s="80"/>
      <c r="UWM5" s="80"/>
      <c r="UWN5" s="80"/>
      <c r="UWO5" s="80"/>
      <c r="UWP5" s="80"/>
      <c r="UWQ5" s="80"/>
      <c r="UWR5" s="80"/>
      <c r="UWS5" s="80"/>
      <c r="UWT5" s="80"/>
      <c r="UWU5" s="80"/>
      <c r="UWV5" s="80"/>
      <c r="UWW5" s="80"/>
      <c r="UWX5" s="80"/>
      <c r="UWY5" s="80"/>
      <c r="UWZ5" s="80"/>
      <c r="UXA5" s="80"/>
      <c r="UXB5" s="80"/>
      <c r="UXC5" s="80"/>
      <c r="UXD5" s="80"/>
      <c r="UXE5" s="80"/>
      <c r="UXF5" s="80"/>
      <c r="UXG5" s="80"/>
      <c r="UXH5" s="80"/>
      <c r="UXI5" s="80"/>
      <c r="UXJ5" s="80"/>
      <c r="UXK5" s="80"/>
      <c r="UXL5" s="80"/>
      <c r="UXM5" s="80"/>
      <c r="UXN5" s="80"/>
      <c r="UXO5" s="80"/>
      <c r="UXP5" s="80"/>
      <c r="UXQ5" s="80"/>
      <c r="UXR5" s="80"/>
      <c r="UXS5" s="80"/>
      <c r="UXT5" s="80"/>
      <c r="UXU5" s="80"/>
      <c r="UXV5" s="80"/>
      <c r="UXW5" s="80"/>
      <c r="UXX5" s="80"/>
      <c r="UXY5" s="80"/>
      <c r="UXZ5" s="80"/>
      <c r="UYA5" s="80"/>
      <c r="UYB5" s="80"/>
      <c r="UYC5" s="80"/>
      <c r="UYD5" s="80"/>
      <c r="UYE5" s="80"/>
      <c r="UYF5" s="80"/>
      <c r="UYG5" s="80"/>
      <c r="UYH5" s="80"/>
      <c r="UYI5" s="80"/>
      <c r="UYJ5" s="80"/>
      <c r="UYK5" s="80"/>
      <c r="UYL5" s="80"/>
      <c r="UYM5" s="80"/>
      <c r="UYN5" s="80"/>
      <c r="UYO5" s="80"/>
      <c r="UYP5" s="80"/>
      <c r="UYQ5" s="80"/>
      <c r="UYR5" s="80"/>
      <c r="UYS5" s="80"/>
      <c r="UYT5" s="80"/>
      <c r="UYU5" s="80"/>
      <c r="UYV5" s="80"/>
      <c r="UYW5" s="80"/>
      <c r="UYX5" s="80"/>
      <c r="UYY5" s="80"/>
      <c r="UYZ5" s="80"/>
      <c r="UZA5" s="80"/>
      <c r="UZB5" s="80"/>
      <c r="UZC5" s="80"/>
      <c r="UZD5" s="80"/>
      <c r="UZE5" s="80"/>
      <c r="UZF5" s="80"/>
      <c r="UZG5" s="80"/>
      <c r="UZH5" s="80"/>
      <c r="UZI5" s="80"/>
      <c r="UZJ5" s="80"/>
      <c r="UZK5" s="80"/>
      <c r="UZL5" s="80"/>
      <c r="UZM5" s="80"/>
      <c r="UZN5" s="80"/>
      <c r="UZO5" s="80"/>
      <c r="UZP5" s="80"/>
      <c r="UZQ5" s="80"/>
      <c r="UZR5" s="80"/>
      <c r="UZS5" s="80"/>
      <c r="UZT5" s="80"/>
      <c r="UZU5" s="80"/>
      <c r="UZV5" s="80"/>
      <c r="UZW5" s="80"/>
      <c r="UZX5" s="80"/>
      <c r="UZY5" s="80"/>
      <c r="UZZ5" s="80"/>
      <c r="VAA5" s="80"/>
      <c r="VAB5" s="80"/>
      <c r="VAC5" s="80"/>
      <c r="VAD5" s="80"/>
      <c r="VAE5" s="80"/>
      <c r="VAF5" s="80"/>
      <c r="VAG5" s="80"/>
      <c r="VAH5" s="80"/>
      <c r="VAI5" s="80"/>
      <c r="VAJ5" s="80"/>
      <c r="VAK5" s="80"/>
      <c r="VAL5" s="80"/>
      <c r="VAM5" s="80"/>
      <c r="VAN5" s="80"/>
      <c r="VAO5" s="80"/>
      <c r="VAP5" s="80"/>
      <c r="VAQ5" s="80"/>
      <c r="VAR5" s="80"/>
      <c r="VAS5" s="80"/>
      <c r="VAT5" s="80"/>
      <c r="VAU5" s="80"/>
      <c r="VAV5" s="80"/>
      <c r="VAW5" s="80"/>
      <c r="VAX5" s="80"/>
      <c r="VAY5" s="80"/>
      <c r="VAZ5" s="80"/>
      <c r="VBA5" s="80"/>
      <c r="VBB5" s="80"/>
      <c r="VBC5" s="80"/>
      <c r="VBD5" s="80"/>
      <c r="VBE5" s="80"/>
      <c r="VBF5" s="80"/>
      <c r="VBG5" s="80"/>
      <c r="VBH5" s="80"/>
      <c r="VBI5" s="80"/>
      <c r="VBJ5" s="80"/>
      <c r="VBK5" s="80"/>
      <c r="VBL5" s="80"/>
      <c r="VBM5" s="80"/>
      <c r="VBN5" s="80"/>
      <c r="VBO5" s="80"/>
      <c r="VBP5" s="80"/>
      <c r="VBQ5" s="80"/>
      <c r="VBR5" s="80"/>
      <c r="VBS5" s="80"/>
      <c r="VBT5" s="80"/>
      <c r="VBU5" s="80"/>
      <c r="VBV5" s="80"/>
      <c r="VBW5" s="80"/>
      <c r="VBX5" s="80"/>
      <c r="VBY5" s="80"/>
      <c r="VBZ5" s="80"/>
      <c r="VCA5" s="80"/>
      <c r="VCB5" s="80"/>
      <c r="VCC5" s="80"/>
      <c r="VCD5" s="80"/>
      <c r="VCE5" s="80"/>
      <c r="VCF5" s="80"/>
      <c r="VCG5" s="80"/>
      <c r="VCH5" s="80"/>
      <c r="VCI5" s="80"/>
      <c r="VCJ5" s="80"/>
      <c r="VCK5" s="80"/>
      <c r="VCL5" s="80"/>
      <c r="VCM5" s="80"/>
      <c r="VCN5" s="80"/>
      <c r="VCO5" s="80"/>
      <c r="VCP5" s="80"/>
      <c r="VCQ5" s="80"/>
      <c r="VCR5" s="80"/>
      <c r="VCS5" s="80"/>
      <c r="VCT5" s="80"/>
      <c r="VCU5" s="80"/>
      <c r="VCV5" s="80"/>
      <c r="VCW5" s="80"/>
      <c r="VCX5" s="80"/>
      <c r="VCY5" s="80"/>
      <c r="VCZ5" s="80"/>
      <c r="VDA5" s="80"/>
      <c r="VDB5" s="80"/>
      <c r="VDC5" s="80"/>
      <c r="VDD5" s="80"/>
      <c r="VDE5" s="80"/>
      <c r="VDF5" s="80"/>
      <c r="VDG5" s="80"/>
      <c r="VDH5" s="80"/>
      <c r="VDI5" s="80"/>
      <c r="VDJ5" s="80"/>
      <c r="VDK5" s="80"/>
      <c r="VDL5" s="80"/>
      <c r="VDM5" s="80"/>
      <c r="VDN5" s="80"/>
      <c r="VDO5" s="80"/>
      <c r="VDP5" s="80"/>
      <c r="VDQ5" s="80"/>
      <c r="VDR5" s="80"/>
      <c r="VDS5" s="80"/>
      <c r="VDT5" s="80"/>
      <c r="VDU5" s="80"/>
      <c r="VDV5" s="80"/>
      <c r="VDW5" s="80"/>
      <c r="VDX5" s="80"/>
      <c r="VDY5" s="80"/>
      <c r="VDZ5" s="80"/>
      <c r="VEA5" s="80"/>
      <c r="VEB5" s="80"/>
      <c r="VEC5" s="80"/>
      <c r="VED5" s="80"/>
      <c r="VEE5" s="80"/>
      <c r="VEF5" s="80"/>
      <c r="VEG5" s="80"/>
      <c r="VEH5" s="80"/>
      <c r="VEI5" s="80"/>
      <c r="VEJ5" s="80"/>
      <c r="VEK5" s="80"/>
      <c r="VEL5" s="80"/>
      <c r="VEM5" s="80"/>
      <c r="VEN5" s="80"/>
      <c r="VEO5" s="80"/>
      <c r="VEP5" s="80"/>
      <c r="VEQ5" s="80"/>
      <c r="VER5" s="80"/>
      <c r="VES5" s="80"/>
      <c r="VET5" s="80"/>
      <c r="VEU5" s="80"/>
      <c r="VEV5" s="80"/>
      <c r="VEW5" s="80"/>
      <c r="VEX5" s="80"/>
      <c r="VEY5" s="80"/>
      <c r="VEZ5" s="80"/>
      <c r="VFA5" s="80"/>
      <c r="VFB5" s="80"/>
      <c r="VFC5" s="80"/>
      <c r="VFD5" s="80"/>
      <c r="VFE5" s="80"/>
      <c r="VFF5" s="80"/>
      <c r="VFG5" s="80"/>
      <c r="VFH5" s="80"/>
      <c r="VFI5" s="80"/>
      <c r="VFJ5" s="80"/>
      <c r="VFK5" s="80"/>
      <c r="VFL5" s="80"/>
      <c r="VFM5" s="80"/>
      <c r="VFN5" s="80"/>
      <c r="VFO5" s="80"/>
      <c r="VFP5" s="80"/>
      <c r="VFQ5" s="80"/>
      <c r="VFR5" s="80"/>
      <c r="VFS5" s="80"/>
      <c r="VFT5" s="80"/>
      <c r="VFU5" s="80"/>
      <c r="VFV5" s="80"/>
      <c r="VFW5" s="80"/>
      <c r="VFX5" s="80"/>
      <c r="VFY5" s="80"/>
      <c r="VFZ5" s="80"/>
      <c r="VGA5" s="80"/>
      <c r="VGB5" s="80"/>
      <c r="VGC5" s="80"/>
      <c r="VGD5" s="80"/>
      <c r="VGE5" s="80"/>
      <c r="VGF5" s="80"/>
      <c r="VGG5" s="80"/>
      <c r="VGH5" s="80"/>
      <c r="VGI5" s="80"/>
      <c r="VGJ5" s="80"/>
      <c r="VGK5" s="80"/>
      <c r="VGL5" s="80"/>
      <c r="VGM5" s="80"/>
      <c r="VGN5" s="80"/>
      <c r="VGO5" s="80"/>
      <c r="VGP5" s="80"/>
      <c r="VGQ5" s="80"/>
      <c r="VGR5" s="80"/>
      <c r="VGS5" s="80"/>
      <c r="VGT5" s="80"/>
      <c r="VGU5" s="80"/>
      <c r="VGV5" s="80"/>
      <c r="VGW5" s="80"/>
      <c r="VGX5" s="80"/>
      <c r="VGY5" s="80"/>
      <c r="VGZ5" s="80"/>
      <c r="VHA5" s="80"/>
      <c r="VHB5" s="80"/>
      <c r="VHC5" s="80"/>
      <c r="VHD5" s="80"/>
      <c r="VHE5" s="80"/>
      <c r="VHF5" s="80"/>
      <c r="VHG5" s="80"/>
      <c r="VHH5" s="80"/>
      <c r="VHI5" s="80"/>
      <c r="VHJ5" s="80"/>
      <c r="VHK5" s="80"/>
      <c r="VHL5" s="80"/>
      <c r="VHM5" s="80"/>
      <c r="VHN5" s="80"/>
      <c r="VHO5" s="80"/>
      <c r="VHP5" s="80"/>
      <c r="VHQ5" s="80"/>
      <c r="VHR5" s="80"/>
      <c r="VHS5" s="80"/>
      <c r="VHT5" s="80"/>
      <c r="VHU5" s="80"/>
      <c r="VHV5" s="80"/>
      <c r="VHW5" s="80"/>
      <c r="VHX5" s="80"/>
      <c r="VHY5" s="80"/>
      <c r="VHZ5" s="80"/>
      <c r="VIA5" s="80"/>
      <c r="VIB5" s="80"/>
      <c r="VIC5" s="80"/>
      <c r="VID5" s="80"/>
      <c r="VIE5" s="80"/>
      <c r="VIF5" s="80"/>
      <c r="VIG5" s="80"/>
      <c r="VIH5" s="80"/>
      <c r="VII5" s="80"/>
      <c r="VIJ5" s="80"/>
      <c r="VIK5" s="80"/>
      <c r="VIL5" s="80"/>
      <c r="VIM5" s="80"/>
      <c r="VIN5" s="80"/>
      <c r="VIO5" s="80"/>
      <c r="VIP5" s="80"/>
      <c r="VIQ5" s="80"/>
      <c r="VIR5" s="80"/>
      <c r="VIS5" s="80"/>
      <c r="VIT5" s="80"/>
      <c r="VIU5" s="80"/>
      <c r="VIV5" s="80"/>
      <c r="VIW5" s="80"/>
      <c r="VIX5" s="80"/>
      <c r="VIY5" s="80"/>
      <c r="VIZ5" s="80"/>
      <c r="VJA5" s="80"/>
      <c r="VJB5" s="80"/>
      <c r="VJC5" s="80"/>
      <c r="VJD5" s="80"/>
      <c r="VJE5" s="80"/>
      <c r="VJF5" s="80"/>
      <c r="VJG5" s="80"/>
      <c r="VJH5" s="80"/>
      <c r="VJI5" s="80"/>
      <c r="VJJ5" s="80"/>
      <c r="VJK5" s="80"/>
      <c r="VJL5" s="80"/>
      <c r="VJM5" s="80"/>
      <c r="VJN5" s="80"/>
      <c r="VJO5" s="80"/>
      <c r="VJP5" s="80"/>
      <c r="VJQ5" s="80"/>
      <c r="VJR5" s="80"/>
      <c r="VJS5" s="80"/>
      <c r="VJT5" s="80"/>
      <c r="VJU5" s="80"/>
      <c r="VJV5" s="80"/>
      <c r="VJW5" s="80"/>
      <c r="VJX5" s="80"/>
      <c r="VJY5" s="80"/>
      <c r="VJZ5" s="80"/>
      <c r="VKA5" s="80"/>
      <c r="VKB5" s="80"/>
      <c r="VKC5" s="80"/>
      <c r="VKD5" s="80"/>
      <c r="VKE5" s="80"/>
      <c r="VKF5" s="80"/>
      <c r="VKG5" s="80"/>
      <c r="VKH5" s="80"/>
      <c r="VKI5" s="80"/>
      <c r="VKJ5" s="80"/>
      <c r="VKK5" s="80"/>
      <c r="VKL5" s="80"/>
      <c r="VKM5" s="80"/>
      <c r="VKN5" s="80"/>
      <c r="VKO5" s="80"/>
      <c r="VKP5" s="80"/>
      <c r="VKQ5" s="80"/>
      <c r="VKR5" s="80"/>
      <c r="VKS5" s="80"/>
      <c r="VKT5" s="80"/>
      <c r="VKU5" s="80"/>
      <c r="VKV5" s="80"/>
      <c r="VKW5" s="80"/>
      <c r="VKX5" s="80"/>
      <c r="VKY5" s="80"/>
      <c r="VKZ5" s="80"/>
      <c r="VLA5" s="80"/>
      <c r="VLB5" s="80"/>
      <c r="VLC5" s="80"/>
      <c r="VLD5" s="80"/>
      <c r="VLE5" s="80"/>
      <c r="VLF5" s="80"/>
      <c r="VLG5" s="80"/>
      <c r="VLH5" s="80"/>
      <c r="VLI5" s="80"/>
      <c r="VLJ5" s="80"/>
      <c r="VLK5" s="80"/>
      <c r="VLL5" s="80"/>
      <c r="VLM5" s="80"/>
      <c r="VLN5" s="80"/>
      <c r="VLO5" s="80"/>
      <c r="VLP5" s="80"/>
      <c r="VLQ5" s="80"/>
      <c r="VLR5" s="80"/>
      <c r="VLS5" s="80"/>
      <c r="VLT5" s="80"/>
      <c r="VLU5" s="80"/>
      <c r="VLV5" s="80"/>
      <c r="VLW5" s="80"/>
      <c r="VLX5" s="80"/>
      <c r="VLY5" s="80"/>
      <c r="VLZ5" s="80"/>
      <c r="VMA5" s="80"/>
      <c r="VMB5" s="80"/>
      <c r="VMC5" s="80"/>
      <c r="VMD5" s="80"/>
      <c r="VME5" s="80"/>
      <c r="VMF5" s="80"/>
      <c r="VMG5" s="80"/>
      <c r="VMH5" s="80"/>
      <c r="VMI5" s="80"/>
      <c r="VMJ5" s="80"/>
      <c r="VMK5" s="80"/>
      <c r="VML5" s="80"/>
      <c r="VMM5" s="80"/>
      <c r="VMN5" s="80"/>
      <c r="VMO5" s="80"/>
      <c r="VMP5" s="80"/>
      <c r="VMQ5" s="80"/>
      <c r="VMR5" s="80"/>
      <c r="VMS5" s="80"/>
      <c r="VMT5" s="80"/>
      <c r="VMU5" s="80"/>
      <c r="VMV5" s="80"/>
      <c r="VMW5" s="80"/>
      <c r="VMX5" s="80"/>
      <c r="VMY5" s="80"/>
      <c r="VMZ5" s="80"/>
      <c r="VNA5" s="80"/>
      <c r="VNB5" s="80"/>
      <c r="VNC5" s="80"/>
      <c r="VND5" s="80"/>
      <c r="VNE5" s="80"/>
      <c r="VNF5" s="80"/>
      <c r="VNG5" s="80"/>
      <c r="VNH5" s="80"/>
      <c r="VNI5" s="80"/>
      <c r="VNJ5" s="80"/>
      <c r="VNK5" s="80"/>
      <c r="VNL5" s="80"/>
      <c r="VNM5" s="80"/>
      <c r="VNN5" s="80"/>
      <c r="VNO5" s="80"/>
      <c r="VNP5" s="80"/>
      <c r="VNQ5" s="80"/>
      <c r="VNR5" s="80"/>
      <c r="VNS5" s="80"/>
      <c r="VNT5" s="80"/>
      <c r="VNU5" s="80"/>
      <c r="VNV5" s="80"/>
      <c r="VNW5" s="80"/>
      <c r="VNX5" s="80"/>
      <c r="VNY5" s="80"/>
      <c r="VNZ5" s="80"/>
      <c r="VOA5" s="80"/>
      <c r="VOB5" s="80"/>
      <c r="VOC5" s="80"/>
      <c r="VOD5" s="80"/>
      <c r="VOE5" s="80"/>
      <c r="VOF5" s="80"/>
      <c r="VOG5" s="80"/>
      <c r="VOH5" s="80"/>
      <c r="VOI5" s="80"/>
      <c r="VOJ5" s="80"/>
      <c r="VOK5" s="80"/>
      <c r="VOL5" s="80"/>
      <c r="VOM5" s="80"/>
      <c r="VON5" s="80"/>
      <c r="VOO5" s="80"/>
      <c r="VOP5" s="80"/>
      <c r="VOQ5" s="80"/>
      <c r="VOR5" s="80"/>
      <c r="VOS5" s="80"/>
      <c r="VOT5" s="80"/>
      <c r="VOU5" s="80"/>
      <c r="VOV5" s="80"/>
      <c r="VOW5" s="80"/>
      <c r="VOX5" s="80"/>
      <c r="VOY5" s="80"/>
      <c r="VOZ5" s="80"/>
      <c r="VPA5" s="80"/>
      <c r="VPB5" s="80"/>
      <c r="VPC5" s="80"/>
      <c r="VPD5" s="80"/>
      <c r="VPE5" s="80"/>
      <c r="VPF5" s="80"/>
      <c r="VPG5" s="80"/>
      <c r="VPH5" s="80"/>
      <c r="VPI5" s="80"/>
      <c r="VPJ5" s="80"/>
      <c r="VPK5" s="80"/>
      <c r="VPL5" s="80"/>
      <c r="VPM5" s="80"/>
      <c r="VPN5" s="80"/>
      <c r="VPO5" s="80"/>
      <c r="VPP5" s="80"/>
      <c r="VPQ5" s="80"/>
      <c r="VPR5" s="80"/>
      <c r="VPS5" s="80"/>
      <c r="VPT5" s="80"/>
      <c r="VPU5" s="80"/>
      <c r="VPV5" s="80"/>
      <c r="VPW5" s="80"/>
      <c r="VPX5" s="80"/>
      <c r="VPY5" s="80"/>
      <c r="VPZ5" s="80"/>
      <c r="VQA5" s="80"/>
      <c r="VQB5" s="80"/>
      <c r="VQC5" s="80"/>
      <c r="VQD5" s="80"/>
      <c r="VQE5" s="80"/>
      <c r="VQF5" s="80"/>
      <c r="VQG5" s="80"/>
      <c r="VQH5" s="80"/>
      <c r="VQI5" s="80"/>
      <c r="VQJ5" s="80"/>
      <c r="VQK5" s="80"/>
      <c r="VQL5" s="80"/>
      <c r="VQM5" s="80"/>
      <c r="VQN5" s="80"/>
      <c r="VQO5" s="80"/>
      <c r="VQP5" s="80"/>
      <c r="VQQ5" s="80"/>
      <c r="VQR5" s="80"/>
      <c r="VQS5" s="80"/>
      <c r="VQT5" s="80"/>
      <c r="VQU5" s="80"/>
      <c r="VQV5" s="80"/>
      <c r="VQW5" s="80"/>
      <c r="VQX5" s="80"/>
      <c r="VQY5" s="80"/>
      <c r="VQZ5" s="80"/>
      <c r="VRA5" s="80"/>
      <c r="VRB5" s="80"/>
      <c r="VRC5" s="80"/>
      <c r="VRD5" s="80"/>
      <c r="VRE5" s="80"/>
      <c r="VRF5" s="80"/>
      <c r="VRG5" s="80"/>
      <c r="VRH5" s="80"/>
      <c r="VRI5" s="80"/>
      <c r="VRJ5" s="80"/>
      <c r="VRK5" s="80"/>
      <c r="VRL5" s="80"/>
      <c r="VRM5" s="80"/>
      <c r="VRN5" s="80"/>
      <c r="VRO5" s="80"/>
      <c r="VRP5" s="80"/>
      <c r="VRQ5" s="80"/>
      <c r="VRR5" s="80"/>
      <c r="VRS5" s="80"/>
      <c r="VRT5" s="80"/>
      <c r="VRU5" s="80"/>
      <c r="VRV5" s="80"/>
      <c r="VRW5" s="80"/>
      <c r="VRX5" s="80"/>
      <c r="VRY5" s="80"/>
      <c r="VRZ5" s="80"/>
      <c r="VSA5" s="80"/>
      <c r="VSB5" s="80"/>
      <c r="VSC5" s="80"/>
      <c r="VSD5" s="80"/>
      <c r="VSE5" s="80"/>
      <c r="VSF5" s="80"/>
      <c r="VSG5" s="80"/>
      <c r="VSH5" s="80"/>
      <c r="VSI5" s="80"/>
      <c r="VSJ5" s="80"/>
      <c r="VSK5" s="80"/>
      <c r="VSL5" s="80"/>
      <c r="VSM5" s="80"/>
      <c r="VSN5" s="80"/>
      <c r="VSO5" s="80"/>
      <c r="VSP5" s="80"/>
      <c r="VSQ5" s="80"/>
      <c r="VSR5" s="80"/>
      <c r="VSS5" s="80"/>
      <c r="VST5" s="80"/>
      <c r="VSU5" s="80"/>
      <c r="VSV5" s="80"/>
      <c r="VSW5" s="80"/>
      <c r="VSX5" s="80"/>
      <c r="VSY5" s="80"/>
      <c r="VSZ5" s="80"/>
      <c r="VTA5" s="80"/>
      <c r="VTB5" s="80"/>
      <c r="VTC5" s="80"/>
      <c r="VTD5" s="80"/>
      <c r="VTE5" s="80"/>
      <c r="VTF5" s="80"/>
      <c r="VTG5" s="80"/>
      <c r="VTH5" s="80"/>
      <c r="VTI5" s="80"/>
      <c r="VTJ5" s="80"/>
      <c r="VTK5" s="80"/>
      <c r="VTL5" s="80"/>
      <c r="VTM5" s="80"/>
      <c r="VTN5" s="80"/>
      <c r="VTO5" s="80"/>
      <c r="VTP5" s="80"/>
      <c r="VTQ5" s="80"/>
      <c r="VTR5" s="80"/>
      <c r="VTS5" s="80"/>
      <c r="VTT5" s="80"/>
      <c r="VTU5" s="80"/>
      <c r="VTV5" s="80"/>
      <c r="VTW5" s="80"/>
      <c r="VTX5" s="80"/>
      <c r="VTY5" s="80"/>
      <c r="VTZ5" s="80"/>
      <c r="VUA5" s="80"/>
      <c r="VUB5" s="80"/>
      <c r="VUC5" s="80"/>
      <c r="VUD5" s="80"/>
      <c r="VUE5" s="80"/>
      <c r="VUF5" s="80"/>
      <c r="VUG5" s="80"/>
      <c r="VUH5" s="80"/>
      <c r="VUI5" s="80"/>
      <c r="VUJ5" s="80"/>
      <c r="VUK5" s="80"/>
      <c r="VUL5" s="80"/>
      <c r="VUM5" s="80"/>
      <c r="VUN5" s="80"/>
      <c r="VUO5" s="80"/>
      <c r="VUP5" s="80"/>
      <c r="VUQ5" s="80"/>
      <c r="VUR5" s="80"/>
      <c r="VUS5" s="80"/>
      <c r="VUT5" s="80"/>
      <c r="VUU5" s="80"/>
      <c r="VUV5" s="80"/>
      <c r="VUW5" s="80"/>
      <c r="VUX5" s="80"/>
      <c r="VUY5" s="80"/>
      <c r="VUZ5" s="80"/>
      <c r="VVA5" s="80"/>
      <c r="VVB5" s="80"/>
      <c r="VVC5" s="80"/>
      <c r="VVD5" s="80"/>
      <c r="VVE5" s="80"/>
      <c r="VVF5" s="80"/>
      <c r="VVG5" s="80"/>
      <c r="VVH5" s="80"/>
      <c r="VVI5" s="80"/>
      <c r="VVJ5" s="80"/>
      <c r="VVK5" s="80"/>
      <c r="VVL5" s="80"/>
      <c r="VVM5" s="80"/>
      <c r="VVN5" s="80"/>
      <c r="VVO5" s="80"/>
      <c r="VVP5" s="80"/>
      <c r="VVQ5" s="80"/>
      <c r="VVR5" s="80"/>
      <c r="VVS5" s="80"/>
      <c r="VVT5" s="80"/>
      <c r="VVU5" s="80"/>
      <c r="VVV5" s="80"/>
      <c r="VVW5" s="80"/>
      <c r="VVX5" s="80"/>
      <c r="VVY5" s="80"/>
      <c r="VVZ5" s="80"/>
      <c r="VWA5" s="80"/>
      <c r="VWB5" s="80"/>
      <c r="VWC5" s="80"/>
      <c r="VWD5" s="80"/>
      <c r="VWE5" s="80"/>
      <c r="VWF5" s="80"/>
      <c r="VWG5" s="80"/>
      <c r="VWH5" s="80"/>
      <c r="VWI5" s="80"/>
      <c r="VWJ5" s="80"/>
      <c r="VWK5" s="80"/>
      <c r="VWL5" s="80"/>
      <c r="VWM5" s="80"/>
      <c r="VWN5" s="80"/>
      <c r="VWO5" s="80"/>
      <c r="VWP5" s="80"/>
      <c r="VWQ5" s="80"/>
      <c r="VWR5" s="80"/>
      <c r="VWS5" s="80"/>
      <c r="VWT5" s="80"/>
      <c r="VWU5" s="80"/>
      <c r="VWV5" s="80"/>
      <c r="VWW5" s="80"/>
      <c r="VWX5" s="80"/>
      <c r="VWY5" s="80"/>
      <c r="VWZ5" s="80"/>
      <c r="VXA5" s="80"/>
      <c r="VXB5" s="80"/>
      <c r="VXC5" s="80"/>
      <c r="VXD5" s="80"/>
      <c r="VXE5" s="80"/>
      <c r="VXF5" s="80"/>
      <c r="VXG5" s="80"/>
      <c r="VXH5" s="80"/>
      <c r="VXI5" s="80"/>
      <c r="VXJ5" s="80"/>
      <c r="VXK5" s="80"/>
      <c r="VXL5" s="80"/>
      <c r="VXM5" s="80"/>
      <c r="VXN5" s="80"/>
      <c r="VXO5" s="80"/>
      <c r="VXP5" s="80"/>
      <c r="VXQ5" s="80"/>
      <c r="VXR5" s="80"/>
      <c r="VXS5" s="80"/>
      <c r="VXT5" s="80"/>
      <c r="VXU5" s="80"/>
      <c r="VXV5" s="80"/>
      <c r="VXW5" s="80"/>
      <c r="VXX5" s="80"/>
      <c r="VXY5" s="80"/>
      <c r="VXZ5" s="80"/>
      <c r="VYA5" s="80"/>
      <c r="VYB5" s="80"/>
      <c r="VYC5" s="80"/>
      <c r="VYD5" s="80"/>
      <c r="VYE5" s="80"/>
      <c r="VYF5" s="80"/>
      <c r="VYG5" s="80"/>
      <c r="VYH5" s="80"/>
      <c r="VYI5" s="80"/>
      <c r="VYJ5" s="80"/>
      <c r="VYK5" s="80"/>
      <c r="VYL5" s="80"/>
      <c r="VYM5" s="80"/>
      <c r="VYN5" s="80"/>
      <c r="VYO5" s="80"/>
      <c r="VYP5" s="80"/>
      <c r="VYQ5" s="80"/>
      <c r="VYR5" s="80"/>
      <c r="VYS5" s="80"/>
      <c r="VYT5" s="80"/>
      <c r="VYU5" s="80"/>
      <c r="VYV5" s="80"/>
      <c r="VYW5" s="80"/>
      <c r="VYX5" s="80"/>
      <c r="VYY5" s="80"/>
      <c r="VYZ5" s="80"/>
      <c r="VZA5" s="80"/>
      <c r="VZB5" s="80"/>
      <c r="VZC5" s="80"/>
      <c r="VZD5" s="80"/>
      <c r="VZE5" s="80"/>
      <c r="VZF5" s="80"/>
      <c r="VZG5" s="80"/>
      <c r="VZH5" s="80"/>
      <c r="VZI5" s="80"/>
      <c r="VZJ5" s="80"/>
      <c r="VZK5" s="80"/>
      <c r="VZL5" s="80"/>
      <c r="VZM5" s="80"/>
      <c r="VZN5" s="80"/>
      <c r="VZO5" s="80"/>
      <c r="VZP5" s="80"/>
      <c r="VZQ5" s="80"/>
      <c r="VZR5" s="80"/>
      <c r="VZS5" s="80"/>
      <c r="VZT5" s="80"/>
      <c r="VZU5" s="80"/>
      <c r="VZV5" s="80"/>
      <c r="VZW5" s="80"/>
      <c r="VZX5" s="80"/>
      <c r="VZY5" s="80"/>
      <c r="VZZ5" s="80"/>
      <c r="WAA5" s="80"/>
      <c r="WAB5" s="80"/>
      <c r="WAC5" s="80"/>
      <c r="WAD5" s="80"/>
      <c r="WAE5" s="80"/>
      <c r="WAF5" s="80"/>
      <c r="WAG5" s="80"/>
      <c r="WAH5" s="80"/>
      <c r="WAI5" s="80"/>
      <c r="WAJ5" s="80"/>
      <c r="WAK5" s="80"/>
      <c r="WAL5" s="80"/>
      <c r="WAM5" s="80"/>
      <c r="WAN5" s="80"/>
      <c r="WAO5" s="80"/>
      <c r="WAP5" s="80"/>
      <c r="WAQ5" s="80"/>
      <c r="WAR5" s="80"/>
      <c r="WAS5" s="80"/>
      <c r="WAT5" s="80"/>
      <c r="WAU5" s="80"/>
      <c r="WAV5" s="80"/>
      <c r="WAW5" s="80"/>
      <c r="WAX5" s="80"/>
      <c r="WAY5" s="80"/>
      <c r="WAZ5" s="80"/>
      <c r="WBA5" s="80"/>
      <c r="WBB5" s="80"/>
      <c r="WBC5" s="80"/>
      <c r="WBD5" s="80"/>
      <c r="WBE5" s="80"/>
      <c r="WBF5" s="80"/>
      <c r="WBG5" s="80"/>
      <c r="WBH5" s="80"/>
      <c r="WBI5" s="80"/>
      <c r="WBJ5" s="80"/>
      <c r="WBK5" s="80"/>
      <c r="WBL5" s="80"/>
      <c r="WBM5" s="80"/>
      <c r="WBN5" s="80"/>
      <c r="WBO5" s="80"/>
      <c r="WBP5" s="80"/>
      <c r="WBQ5" s="80"/>
      <c r="WBR5" s="80"/>
      <c r="WBS5" s="80"/>
      <c r="WBT5" s="80"/>
      <c r="WBU5" s="80"/>
      <c r="WBV5" s="80"/>
      <c r="WBW5" s="80"/>
      <c r="WBX5" s="80"/>
      <c r="WBY5" s="80"/>
      <c r="WBZ5" s="80"/>
      <c r="WCA5" s="80"/>
      <c r="WCB5" s="80"/>
      <c r="WCC5" s="80"/>
      <c r="WCD5" s="80"/>
      <c r="WCE5" s="80"/>
      <c r="WCF5" s="80"/>
      <c r="WCG5" s="80"/>
      <c r="WCH5" s="80"/>
      <c r="WCI5" s="80"/>
      <c r="WCJ5" s="80"/>
      <c r="WCK5" s="80"/>
      <c r="WCL5" s="80"/>
      <c r="WCM5" s="80"/>
      <c r="WCN5" s="80"/>
      <c r="WCO5" s="80"/>
      <c r="WCP5" s="80"/>
      <c r="WCQ5" s="80"/>
      <c r="WCR5" s="80"/>
      <c r="WCS5" s="80"/>
      <c r="WCT5" s="80"/>
      <c r="WCU5" s="80"/>
      <c r="WCV5" s="80"/>
      <c r="WCW5" s="80"/>
      <c r="WCX5" s="80"/>
      <c r="WCY5" s="80"/>
      <c r="WCZ5" s="80"/>
      <c r="WDA5" s="80"/>
      <c r="WDB5" s="80"/>
      <c r="WDC5" s="80"/>
      <c r="WDD5" s="80"/>
      <c r="WDE5" s="80"/>
      <c r="WDF5" s="80"/>
      <c r="WDG5" s="80"/>
      <c r="WDH5" s="80"/>
      <c r="WDI5" s="80"/>
      <c r="WDJ5" s="80"/>
      <c r="WDK5" s="80"/>
      <c r="WDL5" s="80"/>
      <c r="WDM5" s="80"/>
      <c r="WDN5" s="80"/>
      <c r="WDO5" s="80"/>
      <c r="WDP5" s="80"/>
      <c r="WDQ5" s="80"/>
      <c r="WDR5" s="80"/>
      <c r="WDS5" s="80"/>
      <c r="WDT5" s="80"/>
      <c r="WDU5" s="80"/>
      <c r="WDV5" s="80"/>
      <c r="WDW5" s="80"/>
      <c r="WDX5" s="80"/>
      <c r="WDY5" s="80"/>
      <c r="WDZ5" s="80"/>
      <c r="WEA5" s="80"/>
      <c r="WEB5" s="80"/>
      <c r="WEC5" s="80"/>
      <c r="WED5" s="80"/>
      <c r="WEE5" s="80"/>
      <c r="WEF5" s="80"/>
      <c r="WEG5" s="80"/>
      <c r="WEH5" s="80"/>
      <c r="WEI5" s="80"/>
      <c r="WEJ5" s="80"/>
      <c r="WEK5" s="80"/>
      <c r="WEL5" s="80"/>
      <c r="WEM5" s="80"/>
      <c r="WEN5" s="80"/>
      <c r="WEO5" s="80"/>
      <c r="WEP5" s="80"/>
      <c r="WEQ5" s="80"/>
      <c r="WER5" s="80"/>
      <c r="WES5" s="80"/>
      <c r="WET5" s="80"/>
      <c r="WEU5" s="80"/>
      <c r="WEV5" s="80"/>
      <c r="WEW5" s="80"/>
      <c r="WEX5" s="80"/>
      <c r="WEY5" s="80"/>
      <c r="WEZ5" s="80"/>
      <c r="WFA5" s="80"/>
      <c r="WFB5" s="80"/>
      <c r="WFC5" s="80"/>
      <c r="WFD5" s="80"/>
      <c r="WFE5" s="80"/>
      <c r="WFF5" s="80"/>
      <c r="WFG5" s="80"/>
      <c r="WFH5" s="80"/>
      <c r="WFI5" s="80"/>
      <c r="WFJ5" s="80"/>
      <c r="WFK5" s="80"/>
      <c r="WFL5" s="80"/>
      <c r="WFM5" s="80"/>
      <c r="WFN5" s="80"/>
      <c r="WFO5" s="80"/>
      <c r="WFP5" s="80"/>
      <c r="WFQ5" s="80"/>
      <c r="WFR5" s="80"/>
      <c r="WFS5" s="80"/>
      <c r="WFT5" s="80"/>
      <c r="WFU5" s="80"/>
      <c r="WFV5" s="80"/>
      <c r="WFW5" s="80"/>
      <c r="WFX5" s="80"/>
      <c r="WFY5" s="80"/>
      <c r="WFZ5" s="80"/>
      <c r="WGA5" s="80"/>
      <c r="WGB5" s="80"/>
      <c r="WGC5" s="80"/>
      <c r="WGD5" s="80"/>
      <c r="WGE5" s="80"/>
      <c r="WGF5" s="80"/>
      <c r="WGG5" s="80"/>
      <c r="WGH5" s="80"/>
      <c r="WGI5" s="80"/>
      <c r="WGJ5" s="80"/>
      <c r="WGK5" s="80"/>
      <c r="WGL5" s="80"/>
      <c r="WGM5" s="80"/>
      <c r="WGN5" s="80"/>
      <c r="WGO5" s="80"/>
      <c r="WGP5" s="80"/>
      <c r="WGQ5" s="80"/>
      <c r="WGR5" s="80"/>
      <c r="WGS5" s="80"/>
      <c r="WGT5" s="80"/>
      <c r="WGU5" s="80"/>
      <c r="WGV5" s="80"/>
      <c r="WGW5" s="80"/>
      <c r="WGX5" s="80"/>
      <c r="WGY5" s="80"/>
      <c r="WGZ5" s="80"/>
      <c r="WHA5" s="80"/>
      <c r="WHB5" s="80"/>
      <c r="WHC5" s="80"/>
      <c r="WHD5" s="80"/>
      <c r="WHE5" s="80"/>
      <c r="WHF5" s="80"/>
      <c r="WHG5" s="80"/>
      <c r="WHH5" s="80"/>
      <c r="WHI5" s="80"/>
      <c r="WHJ5" s="80"/>
      <c r="WHK5" s="80"/>
      <c r="WHL5" s="80"/>
      <c r="WHM5" s="80"/>
      <c r="WHN5" s="80"/>
      <c r="WHO5" s="80"/>
      <c r="WHP5" s="80"/>
      <c r="WHQ5" s="80"/>
      <c r="WHR5" s="80"/>
      <c r="WHS5" s="80"/>
      <c r="WHT5" s="80"/>
      <c r="WHU5" s="80"/>
      <c r="WHV5" s="80"/>
      <c r="WHW5" s="80"/>
      <c r="WHX5" s="80"/>
      <c r="WHY5" s="80"/>
      <c r="WHZ5" s="80"/>
      <c r="WIA5" s="80"/>
      <c r="WIB5" s="80"/>
      <c r="WIC5" s="80"/>
      <c r="WID5" s="80"/>
      <c r="WIE5" s="80"/>
      <c r="WIF5" s="80"/>
      <c r="WIG5" s="80"/>
      <c r="WIH5" s="80"/>
      <c r="WII5" s="80"/>
      <c r="WIJ5" s="80"/>
      <c r="WIK5" s="80"/>
      <c r="WIL5" s="80"/>
      <c r="WIM5" s="80"/>
      <c r="WIN5" s="80"/>
      <c r="WIO5" s="80"/>
      <c r="WIP5" s="80"/>
      <c r="WIQ5" s="80"/>
      <c r="WIR5" s="80"/>
      <c r="WIS5" s="80"/>
      <c r="WIT5" s="80"/>
      <c r="WIU5" s="80"/>
      <c r="WIV5" s="80"/>
      <c r="WIW5" s="80"/>
      <c r="WIX5" s="80"/>
      <c r="WIY5" s="80"/>
      <c r="WIZ5" s="80"/>
      <c r="WJA5" s="80"/>
      <c r="WJB5" s="80"/>
      <c r="WJC5" s="80"/>
      <c r="WJD5" s="80"/>
      <c r="WJE5" s="80"/>
      <c r="WJF5" s="80"/>
      <c r="WJG5" s="80"/>
      <c r="WJH5" s="80"/>
      <c r="WJI5" s="80"/>
      <c r="WJJ5" s="80"/>
      <c r="WJK5" s="80"/>
      <c r="WJL5" s="80"/>
      <c r="WJM5" s="80"/>
      <c r="WJN5" s="80"/>
      <c r="WJO5" s="80"/>
      <c r="WJP5" s="80"/>
      <c r="WJQ5" s="80"/>
      <c r="WJR5" s="80"/>
      <c r="WJS5" s="80"/>
      <c r="WJT5" s="80"/>
      <c r="WJU5" s="80"/>
      <c r="WJV5" s="80"/>
      <c r="WJW5" s="80"/>
      <c r="WJX5" s="80"/>
      <c r="WJY5" s="80"/>
      <c r="WJZ5" s="80"/>
      <c r="WKA5" s="80"/>
      <c r="WKB5" s="80"/>
      <c r="WKC5" s="80"/>
      <c r="WKD5" s="80"/>
      <c r="WKE5" s="80"/>
      <c r="WKF5" s="80"/>
      <c r="WKG5" s="80"/>
      <c r="WKH5" s="80"/>
      <c r="WKI5" s="80"/>
      <c r="WKJ5" s="80"/>
      <c r="WKK5" s="80"/>
      <c r="WKL5" s="80"/>
      <c r="WKM5" s="80"/>
      <c r="WKN5" s="80"/>
      <c r="WKO5" s="80"/>
      <c r="WKP5" s="80"/>
      <c r="WKQ5" s="80"/>
      <c r="WKR5" s="80"/>
      <c r="WKS5" s="80"/>
      <c r="WKT5" s="80"/>
      <c r="WKU5" s="80"/>
      <c r="WKV5" s="80"/>
      <c r="WKW5" s="80"/>
      <c r="WKX5" s="80"/>
      <c r="WKY5" s="80"/>
      <c r="WKZ5" s="80"/>
      <c r="WLA5" s="80"/>
      <c r="WLB5" s="80"/>
      <c r="WLC5" s="80"/>
      <c r="WLD5" s="80"/>
      <c r="WLE5" s="80"/>
      <c r="WLF5" s="80"/>
      <c r="WLG5" s="80"/>
      <c r="WLH5" s="80"/>
      <c r="WLI5" s="80"/>
      <c r="WLJ5" s="80"/>
      <c r="WLK5" s="80"/>
      <c r="WLL5" s="80"/>
      <c r="WLM5" s="80"/>
      <c r="WLN5" s="80"/>
      <c r="WLO5" s="80"/>
      <c r="WLP5" s="80"/>
      <c r="WLQ5" s="80"/>
      <c r="WLR5" s="80"/>
      <c r="WLS5" s="80"/>
      <c r="WLT5" s="80"/>
      <c r="WLU5" s="80"/>
      <c r="WLV5" s="80"/>
      <c r="WLW5" s="80"/>
      <c r="WLX5" s="80"/>
      <c r="WLY5" s="80"/>
      <c r="WLZ5" s="80"/>
      <c r="WMA5" s="80"/>
      <c r="WMB5" s="80"/>
      <c r="WMC5" s="80"/>
      <c r="WMD5" s="80"/>
      <c r="WME5" s="80"/>
      <c r="WMF5" s="80"/>
      <c r="WMG5" s="80"/>
      <c r="WMH5" s="80"/>
      <c r="WMI5" s="80"/>
      <c r="WMJ5" s="80"/>
      <c r="WMK5" s="80"/>
      <c r="WML5" s="80"/>
      <c r="WMM5" s="80"/>
      <c r="WMN5" s="80"/>
      <c r="WMO5" s="80"/>
      <c r="WMP5" s="80"/>
      <c r="WMQ5" s="80"/>
      <c r="WMR5" s="80"/>
      <c r="WMS5" s="80"/>
      <c r="WMT5" s="80"/>
      <c r="WMU5" s="80"/>
      <c r="WMV5" s="80"/>
      <c r="WMW5" s="80"/>
      <c r="WMX5" s="80"/>
      <c r="WMY5" s="80"/>
      <c r="WMZ5" s="80"/>
      <c r="WNA5" s="80"/>
      <c r="WNB5" s="80"/>
      <c r="WNC5" s="80"/>
      <c r="WND5" s="80"/>
      <c r="WNE5" s="80"/>
      <c r="WNF5" s="80"/>
      <c r="WNG5" s="80"/>
      <c r="WNH5" s="80"/>
      <c r="WNI5" s="80"/>
      <c r="WNJ5" s="80"/>
      <c r="WNK5" s="80"/>
      <c r="WNL5" s="80"/>
      <c r="WNM5" s="80"/>
      <c r="WNN5" s="80"/>
      <c r="WNO5" s="80"/>
      <c r="WNP5" s="80"/>
      <c r="WNQ5" s="80"/>
      <c r="WNR5" s="80"/>
      <c r="WNS5" s="80"/>
      <c r="WNT5" s="80"/>
      <c r="WNU5" s="80"/>
      <c r="WNV5" s="80"/>
      <c r="WNW5" s="80"/>
      <c r="WNX5" s="80"/>
      <c r="WNY5" s="80"/>
      <c r="WNZ5" s="80"/>
      <c r="WOA5" s="80"/>
      <c r="WOB5" s="80"/>
      <c r="WOC5" s="80"/>
      <c r="WOD5" s="80"/>
      <c r="WOE5" s="80"/>
      <c r="WOF5" s="80"/>
      <c r="WOG5" s="80"/>
      <c r="WOH5" s="80"/>
      <c r="WOI5" s="80"/>
      <c r="WOJ5" s="80"/>
      <c r="WOK5" s="80"/>
      <c r="WOL5" s="80"/>
      <c r="WOM5" s="80"/>
      <c r="WON5" s="80"/>
      <c r="WOO5" s="80"/>
      <c r="WOP5" s="80"/>
      <c r="WOQ5" s="80"/>
      <c r="WOR5" s="80"/>
      <c r="WOS5" s="80"/>
      <c r="WOT5" s="80"/>
      <c r="WOU5" s="80"/>
      <c r="WOV5" s="80"/>
      <c r="WOW5" s="80"/>
      <c r="WOX5" s="80"/>
      <c r="WOY5" s="80"/>
      <c r="WOZ5" s="80"/>
      <c r="WPA5" s="80"/>
      <c r="WPB5" s="80"/>
      <c r="WPC5" s="80"/>
      <c r="WPD5" s="80"/>
      <c r="WPE5" s="80"/>
      <c r="WPF5" s="80"/>
      <c r="WPG5" s="80"/>
      <c r="WPH5" s="80"/>
      <c r="WPI5" s="80"/>
      <c r="WPJ5" s="80"/>
      <c r="WPK5" s="80"/>
      <c r="WPL5" s="80"/>
      <c r="WPM5" s="80"/>
      <c r="WPN5" s="80"/>
      <c r="WPO5" s="80"/>
      <c r="WPP5" s="80"/>
      <c r="WPQ5" s="80"/>
      <c r="WPR5" s="80"/>
      <c r="WPS5" s="80"/>
      <c r="WPT5" s="80"/>
      <c r="WPU5" s="80"/>
      <c r="WPV5" s="80"/>
      <c r="WPW5" s="80"/>
      <c r="WPX5" s="80"/>
      <c r="WPY5" s="80"/>
      <c r="WPZ5" s="80"/>
      <c r="WQA5" s="80"/>
      <c r="WQB5" s="80"/>
      <c r="WQC5" s="80"/>
      <c r="WQD5" s="80"/>
      <c r="WQE5" s="80"/>
      <c r="WQF5" s="80"/>
      <c r="WQG5" s="80"/>
      <c r="WQH5" s="80"/>
      <c r="WQI5" s="80"/>
      <c r="WQJ5" s="80"/>
      <c r="WQK5" s="80"/>
      <c r="WQL5" s="80"/>
      <c r="WQM5" s="80"/>
      <c r="WQN5" s="80"/>
      <c r="WQO5" s="80"/>
      <c r="WQP5" s="80"/>
      <c r="WQQ5" s="80"/>
      <c r="WQR5" s="80"/>
      <c r="WQS5" s="80"/>
      <c r="WQT5" s="80"/>
      <c r="WQU5" s="80"/>
      <c r="WQV5" s="80"/>
      <c r="WQW5" s="80"/>
      <c r="WQX5" s="80"/>
      <c r="WQY5" s="80"/>
      <c r="WQZ5" s="80"/>
      <c r="WRA5" s="80"/>
      <c r="WRB5" s="80"/>
      <c r="WRC5" s="80"/>
      <c r="WRD5" s="80"/>
      <c r="WRE5" s="80"/>
      <c r="WRF5" s="80"/>
      <c r="WRG5" s="80"/>
      <c r="WRH5" s="80"/>
      <c r="WRI5" s="80"/>
      <c r="WRJ5" s="80"/>
      <c r="WRK5" s="80"/>
      <c r="WRL5" s="80"/>
      <c r="WRM5" s="80"/>
      <c r="WRN5" s="80"/>
      <c r="WRO5" s="80"/>
      <c r="WRP5" s="80"/>
      <c r="WRQ5" s="80"/>
      <c r="WRR5" s="80"/>
      <c r="WRS5" s="80"/>
      <c r="WRT5" s="80"/>
      <c r="WRU5" s="80"/>
      <c r="WRV5" s="80"/>
      <c r="WRW5" s="80"/>
      <c r="WRX5" s="80"/>
      <c r="WRY5" s="80"/>
      <c r="WRZ5" s="80"/>
      <c r="WSA5" s="80"/>
      <c r="WSB5" s="80"/>
      <c r="WSC5" s="80"/>
      <c r="WSD5" s="80"/>
      <c r="WSE5" s="80"/>
      <c r="WSF5" s="80"/>
      <c r="WSG5" s="80"/>
      <c r="WSH5" s="80"/>
      <c r="WSI5" s="80"/>
      <c r="WSJ5" s="80"/>
      <c r="WSK5" s="80"/>
      <c r="WSL5" s="80"/>
      <c r="WSM5" s="80"/>
      <c r="WSN5" s="80"/>
      <c r="WSO5" s="80"/>
      <c r="WSP5" s="80"/>
      <c r="WSQ5" s="80"/>
      <c r="WSR5" s="80"/>
      <c r="WSS5" s="80"/>
      <c r="WST5" s="80"/>
      <c r="WSU5" s="80"/>
      <c r="WSV5" s="80"/>
      <c r="WSW5" s="80"/>
      <c r="WSX5" s="80"/>
      <c r="WSY5" s="80"/>
      <c r="WSZ5" s="80"/>
      <c r="WTA5" s="80"/>
      <c r="WTB5" s="80"/>
      <c r="WTC5" s="80"/>
      <c r="WTD5" s="80"/>
      <c r="WTE5" s="80"/>
      <c r="WTF5" s="80"/>
      <c r="WTG5" s="80"/>
      <c r="WTH5" s="80"/>
      <c r="WTI5" s="80"/>
      <c r="WTJ5" s="80"/>
      <c r="WTK5" s="80"/>
      <c r="WTL5" s="80"/>
      <c r="WTM5" s="80"/>
      <c r="WTN5" s="80"/>
      <c r="WTO5" s="80"/>
      <c r="WTP5" s="80"/>
      <c r="WTQ5" s="80"/>
      <c r="WTR5" s="80"/>
      <c r="WTS5" s="80"/>
      <c r="WTT5" s="80"/>
      <c r="WTU5" s="80"/>
      <c r="WTV5" s="80"/>
      <c r="WTW5" s="80"/>
      <c r="WTX5" s="80"/>
      <c r="WTY5" s="80"/>
      <c r="WTZ5" s="80"/>
      <c r="WUA5" s="80"/>
      <c r="WUB5" s="80"/>
      <c r="WUC5" s="80"/>
      <c r="WUD5" s="80"/>
      <c r="WUE5" s="80"/>
      <c r="WUF5" s="80"/>
      <c r="WUG5" s="80"/>
      <c r="WUH5" s="80"/>
      <c r="WUI5" s="80"/>
      <c r="WUJ5" s="80"/>
      <c r="WUK5" s="80"/>
      <c r="WUL5" s="80"/>
      <c r="WUM5" s="80"/>
      <c r="WUN5" s="80"/>
      <c r="WUO5" s="80"/>
      <c r="WUP5" s="80"/>
      <c r="WUQ5" s="80"/>
      <c r="WUR5" s="80"/>
      <c r="WUS5" s="80"/>
      <c r="WUT5" s="80"/>
      <c r="WUU5" s="80"/>
      <c r="WUV5" s="80"/>
      <c r="WUW5" s="80"/>
      <c r="WUX5" s="80"/>
      <c r="WUY5" s="80"/>
      <c r="WUZ5" s="80"/>
      <c r="WVA5" s="80"/>
      <c r="WVB5" s="80"/>
      <c r="WVC5" s="80"/>
      <c r="WVD5" s="80"/>
      <c r="WVE5" s="80"/>
      <c r="WVF5" s="80"/>
      <c r="WVG5" s="80"/>
      <c r="WVH5" s="80"/>
      <c r="WVI5" s="80"/>
      <c r="WVJ5" s="80"/>
      <c r="WVK5" s="80"/>
      <c r="WVL5" s="80"/>
      <c r="WVM5" s="80"/>
      <c r="WVN5" s="80"/>
      <c r="WVO5" s="80"/>
      <c r="WVP5" s="80"/>
      <c r="WVQ5" s="80"/>
      <c r="WVR5" s="80"/>
      <c r="WVS5" s="80"/>
      <c r="WVT5" s="80"/>
      <c r="WVU5" s="80"/>
      <c r="WVV5" s="80"/>
      <c r="WVW5" s="80"/>
      <c r="WVX5" s="80"/>
      <c r="WVY5" s="80"/>
      <c r="WVZ5" s="80"/>
      <c r="WWA5" s="80"/>
      <c r="WWB5" s="80"/>
      <c r="WWC5" s="80"/>
      <c r="WWD5" s="80"/>
    </row>
    <row r="6" spans="1:16150" s="79" customFormat="1">
      <c r="A6" s="87" t="s">
        <v>443</v>
      </c>
      <c r="B6" s="82">
        <v>661133</v>
      </c>
      <c r="C6" s="83">
        <v>613</v>
      </c>
      <c r="D6" s="83">
        <f t="shared" si="0"/>
        <v>7</v>
      </c>
      <c r="E6" s="208">
        <v>2</v>
      </c>
      <c r="F6" s="85">
        <v>135</v>
      </c>
      <c r="G6" s="85">
        <f t="shared" si="1"/>
        <v>3</v>
      </c>
      <c r="H6" s="211">
        <v>3</v>
      </c>
      <c r="I6" s="85">
        <v>16</v>
      </c>
      <c r="J6" s="85">
        <f t="shared" si="2"/>
        <v>10</v>
      </c>
      <c r="K6" s="211">
        <v>2</v>
      </c>
      <c r="L6" s="85">
        <v>1042</v>
      </c>
      <c r="M6" s="85">
        <f t="shared" si="3"/>
        <v>2</v>
      </c>
      <c r="N6" s="211">
        <v>3</v>
      </c>
      <c r="O6" s="85">
        <v>40</v>
      </c>
      <c r="P6" s="85">
        <f t="shared" si="4"/>
        <v>8</v>
      </c>
      <c r="Q6" s="211">
        <v>2</v>
      </c>
      <c r="R6" s="83">
        <f t="shared" si="5"/>
        <v>1233</v>
      </c>
      <c r="S6" s="204">
        <f>VLOOKUP(A6,'PIVOT TABLES'!$A$46:$B$60,2,FALSE)</f>
        <v>360717</v>
      </c>
      <c r="T6" s="207">
        <f t="shared" si="6"/>
        <v>292.55231143552311</v>
      </c>
      <c r="U6" s="83">
        <f t="shared" si="7"/>
        <v>12</v>
      </c>
      <c r="V6" s="83">
        <v>2</v>
      </c>
      <c r="W6" s="239">
        <f>$S6*($AK$6/100)</f>
        <v>107782.2396</v>
      </c>
      <c r="X6" s="239">
        <f>$S6*($AL$6/100)</f>
        <v>22003.737000000001</v>
      </c>
      <c r="Y6" s="240">
        <f>$S6*($AM$6/100)</f>
        <v>7538.9852999999994</v>
      </c>
      <c r="Z6" s="240">
        <f>$S6*($AN$6/100)</f>
        <v>7935.7740000000003</v>
      </c>
      <c r="AA6" s="240">
        <f>$S6*($AO$6/100)</f>
        <v>829.64909999999998</v>
      </c>
      <c r="AB6" s="240">
        <f>$S6*($AP$6/100)</f>
        <v>33546.681000000004</v>
      </c>
      <c r="AC6" s="240">
        <f>$S6*($AQ$6/100)</f>
        <v>4689.3210000000008</v>
      </c>
      <c r="AD6" s="241">
        <f>$S6*($AR$6/100)</f>
        <v>58652.584200000005</v>
      </c>
      <c r="AE6" s="242">
        <f>$S6*($AS$6/100)</f>
        <v>23843.393700000001</v>
      </c>
      <c r="AF6" s="242">
        <f>$S6*($AT$6/100)</f>
        <v>93894.635100000014</v>
      </c>
      <c r="AG6" s="242">
        <f>$S6*($AU$6/100)</f>
        <v>0</v>
      </c>
      <c r="AH6" s="224"/>
      <c r="AI6" s="224"/>
      <c r="AJ6" s="224" t="str">
        <f>'Staff % Analysis'!B10</f>
        <v>Pathways for Change</v>
      </c>
      <c r="AK6" s="231">
        <f>'Staff % Analysis'!C10</f>
        <v>29.88</v>
      </c>
      <c r="AL6" s="231">
        <f>'Staff % Analysis'!D10</f>
        <v>6.1</v>
      </c>
      <c r="AM6" s="231">
        <f>'Staff % Analysis'!E10</f>
        <v>2.09</v>
      </c>
      <c r="AN6" s="231">
        <f>'Staff % Analysis'!F10</f>
        <v>2.2000000000000002</v>
      </c>
      <c r="AO6" s="231">
        <f>'Staff % Analysis'!G10</f>
        <v>0.23</v>
      </c>
      <c r="AP6" s="231">
        <f>'Staff % Analysis'!H10</f>
        <v>9.3000000000000007</v>
      </c>
      <c r="AQ6" s="231">
        <f>'Staff % Analysis'!I10</f>
        <v>1.3</v>
      </c>
      <c r="AR6" s="231">
        <f>'Staff % Analysis'!J10</f>
        <v>16.260000000000002</v>
      </c>
      <c r="AS6" s="231">
        <f>'Staff % Analysis'!K10</f>
        <v>6.61</v>
      </c>
      <c r="AT6" s="231">
        <f>'Staff % Analysis'!L10</f>
        <v>26.03</v>
      </c>
      <c r="AU6" s="231">
        <f>'Staff % Analysis'!M10</f>
        <v>0</v>
      </c>
      <c r="AV6" s="231">
        <f>'Staff % Analysis'!N10</f>
        <v>100</v>
      </c>
      <c r="AW6" s="224">
        <f>'Staff % Analysis'!O10</f>
        <v>0</v>
      </c>
      <c r="AX6" s="224">
        <f>'Staff % Analysis'!P10</f>
        <v>0</v>
      </c>
      <c r="AY6" s="224">
        <f>'Staff % Analysis'!Q10</f>
        <v>0</v>
      </c>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c r="IU6" s="80"/>
      <c r="IV6" s="80"/>
      <c r="IW6" s="80"/>
      <c r="IX6" s="80"/>
      <c r="IY6" s="80"/>
      <c r="IZ6" s="80"/>
      <c r="JA6" s="80"/>
      <c r="JB6" s="80"/>
      <c r="JC6" s="80"/>
      <c r="JD6" s="80"/>
      <c r="JE6" s="80"/>
      <c r="JF6" s="80"/>
      <c r="JG6" s="80"/>
      <c r="JH6" s="80"/>
      <c r="JI6" s="80"/>
      <c r="JJ6" s="80"/>
      <c r="JK6" s="80"/>
      <c r="JL6" s="80"/>
      <c r="JM6" s="80"/>
      <c r="JN6" s="80"/>
      <c r="JO6" s="80"/>
      <c r="JP6" s="80"/>
      <c r="JQ6" s="80"/>
      <c r="JR6" s="80"/>
      <c r="JS6" s="80"/>
      <c r="JT6" s="80"/>
      <c r="JU6" s="80"/>
      <c r="JV6" s="80"/>
      <c r="JW6" s="80"/>
      <c r="JX6" s="80"/>
      <c r="JY6" s="80"/>
      <c r="JZ6" s="80"/>
      <c r="KA6" s="80"/>
      <c r="KB6" s="80"/>
      <c r="KC6" s="80"/>
      <c r="KD6" s="80"/>
      <c r="KE6" s="80"/>
      <c r="KF6" s="80"/>
      <c r="KG6" s="80"/>
      <c r="KH6" s="80"/>
      <c r="KI6" s="80"/>
      <c r="KJ6" s="80"/>
      <c r="KK6" s="80"/>
      <c r="KL6" s="80"/>
      <c r="KM6" s="80"/>
      <c r="KN6" s="80"/>
      <c r="KO6" s="80"/>
      <c r="KP6" s="80"/>
      <c r="KQ6" s="80"/>
      <c r="KR6" s="80"/>
      <c r="KS6" s="80"/>
      <c r="KT6" s="80"/>
      <c r="KU6" s="80"/>
      <c r="KV6" s="80"/>
      <c r="KW6" s="80"/>
      <c r="KX6" s="80"/>
      <c r="KY6" s="80"/>
      <c r="KZ6" s="80"/>
      <c r="LA6" s="80"/>
      <c r="LB6" s="80"/>
      <c r="LC6" s="80"/>
      <c r="LD6" s="80"/>
      <c r="LE6" s="80"/>
      <c r="LF6" s="80"/>
      <c r="LG6" s="80"/>
      <c r="LH6" s="80"/>
      <c r="LI6" s="80"/>
      <c r="LJ6" s="80"/>
      <c r="LK6" s="80"/>
      <c r="LL6" s="80"/>
      <c r="LM6" s="80"/>
      <c r="LN6" s="80"/>
      <c r="LO6" s="80"/>
      <c r="LP6" s="80"/>
      <c r="LQ6" s="80"/>
      <c r="LR6" s="80"/>
      <c r="LS6" s="80"/>
      <c r="LT6" s="80"/>
      <c r="LU6" s="80"/>
      <c r="LV6" s="80"/>
      <c r="LW6" s="80"/>
      <c r="LX6" s="80"/>
      <c r="LY6" s="80"/>
      <c r="LZ6" s="80"/>
      <c r="MA6" s="80"/>
      <c r="MB6" s="80"/>
      <c r="MC6" s="80"/>
      <c r="MD6" s="80"/>
      <c r="ME6" s="80"/>
      <c r="MF6" s="80"/>
      <c r="MG6" s="80"/>
      <c r="MH6" s="80"/>
      <c r="MI6" s="80"/>
      <c r="MJ6" s="80"/>
      <c r="MK6" s="80"/>
      <c r="ML6" s="80"/>
      <c r="MM6" s="80"/>
      <c r="MN6" s="80"/>
      <c r="MO6" s="80"/>
      <c r="MP6" s="80"/>
      <c r="MQ6" s="80"/>
      <c r="MR6" s="80"/>
      <c r="MS6" s="80"/>
      <c r="MT6" s="80"/>
      <c r="MU6" s="80"/>
      <c r="MV6" s="80"/>
      <c r="MW6" s="80"/>
      <c r="MX6" s="80"/>
      <c r="MY6" s="80"/>
      <c r="MZ6" s="80"/>
      <c r="NA6" s="80"/>
      <c r="NB6" s="80"/>
      <c r="NC6" s="80"/>
      <c r="ND6" s="80"/>
      <c r="NE6" s="80"/>
      <c r="NF6" s="80"/>
      <c r="NG6" s="80"/>
      <c r="NH6" s="80"/>
      <c r="NI6" s="80"/>
      <c r="NJ6" s="80"/>
      <c r="NK6" s="80"/>
      <c r="NL6" s="80"/>
      <c r="NM6" s="80"/>
      <c r="NN6" s="80"/>
      <c r="NO6" s="80"/>
      <c r="NP6" s="80"/>
      <c r="NQ6" s="80"/>
      <c r="NR6" s="80"/>
      <c r="NS6" s="80"/>
      <c r="NT6" s="80"/>
      <c r="NU6" s="80"/>
      <c r="NV6" s="80"/>
      <c r="NW6" s="80"/>
      <c r="NX6" s="80"/>
      <c r="NY6" s="80"/>
      <c r="NZ6" s="80"/>
      <c r="OA6" s="80"/>
      <c r="OB6" s="80"/>
      <c r="OC6" s="80"/>
      <c r="OD6" s="80"/>
      <c r="OE6" s="80"/>
      <c r="OF6" s="80"/>
      <c r="OG6" s="80"/>
      <c r="OH6" s="80"/>
      <c r="OI6" s="80"/>
      <c r="OJ6" s="80"/>
      <c r="OK6" s="80"/>
      <c r="OL6" s="80"/>
      <c r="OM6" s="80"/>
      <c r="ON6" s="80"/>
      <c r="OO6" s="80"/>
      <c r="OP6" s="80"/>
      <c r="OQ6" s="80"/>
      <c r="OR6" s="80"/>
      <c r="OS6" s="80"/>
      <c r="OT6" s="80"/>
      <c r="OU6" s="80"/>
      <c r="OV6" s="80"/>
      <c r="OW6" s="80"/>
      <c r="OX6" s="80"/>
      <c r="OY6" s="80"/>
      <c r="OZ6" s="80"/>
      <c r="PA6" s="80"/>
      <c r="PB6" s="80"/>
      <c r="PC6" s="80"/>
      <c r="PD6" s="80"/>
      <c r="PE6" s="80"/>
      <c r="PF6" s="80"/>
      <c r="PG6" s="80"/>
      <c r="PH6" s="80"/>
      <c r="PI6" s="80"/>
      <c r="PJ6" s="80"/>
      <c r="PK6" s="80"/>
      <c r="PL6" s="80"/>
      <c r="PM6" s="80"/>
      <c r="PN6" s="80"/>
      <c r="PO6" s="80"/>
      <c r="PP6" s="80"/>
      <c r="PQ6" s="80"/>
      <c r="PR6" s="80"/>
      <c r="PS6" s="80"/>
      <c r="PT6" s="80"/>
      <c r="PU6" s="80"/>
      <c r="PV6" s="80"/>
      <c r="PW6" s="80"/>
      <c r="PX6" s="80"/>
      <c r="PY6" s="80"/>
      <c r="PZ6" s="80"/>
      <c r="QA6" s="80"/>
      <c r="QB6" s="80"/>
      <c r="QC6" s="80"/>
      <c r="QD6" s="80"/>
      <c r="QE6" s="80"/>
      <c r="QF6" s="80"/>
      <c r="QG6" s="80"/>
      <c r="QH6" s="80"/>
      <c r="QI6" s="80"/>
      <c r="QJ6" s="80"/>
      <c r="QK6" s="80"/>
      <c r="QL6" s="80"/>
      <c r="QM6" s="80"/>
      <c r="QN6" s="80"/>
      <c r="QO6" s="80"/>
      <c r="QP6" s="80"/>
      <c r="QQ6" s="80"/>
      <c r="QR6" s="80"/>
      <c r="QS6" s="80"/>
      <c r="QT6" s="80"/>
      <c r="QU6" s="80"/>
      <c r="QV6" s="80"/>
      <c r="QW6" s="80"/>
      <c r="QX6" s="80"/>
      <c r="QY6" s="80"/>
      <c r="QZ6" s="80"/>
      <c r="RA6" s="80"/>
      <c r="RB6" s="80"/>
      <c r="RC6" s="80"/>
      <c r="RD6" s="80"/>
      <c r="RE6" s="80"/>
      <c r="RF6" s="80"/>
      <c r="RG6" s="80"/>
      <c r="RH6" s="80"/>
      <c r="RI6" s="80"/>
      <c r="RJ6" s="80"/>
      <c r="RK6" s="80"/>
      <c r="RL6" s="80"/>
      <c r="RM6" s="80"/>
      <c r="RN6" s="80"/>
      <c r="RO6" s="80"/>
      <c r="RP6" s="80"/>
      <c r="RQ6" s="80"/>
      <c r="RR6" s="80"/>
      <c r="RS6" s="80"/>
      <c r="RT6" s="80"/>
      <c r="RU6" s="80"/>
      <c r="RV6" s="80"/>
      <c r="RW6" s="80"/>
      <c r="RX6" s="80"/>
      <c r="RY6" s="80"/>
      <c r="RZ6" s="80"/>
      <c r="SA6" s="80"/>
      <c r="SB6" s="80"/>
      <c r="SC6" s="80"/>
      <c r="SD6" s="80"/>
      <c r="SE6" s="80"/>
      <c r="SF6" s="80"/>
      <c r="SG6" s="80"/>
      <c r="SH6" s="80"/>
      <c r="SI6" s="80"/>
      <c r="SJ6" s="80"/>
      <c r="SK6" s="80"/>
      <c r="SL6" s="80"/>
      <c r="SM6" s="80"/>
      <c r="SN6" s="80"/>
      <c r="SO6" s="80"/>
      <c r="SP6" s="80"/>
      <c r="SQ6" s="80"/>
      <c r="SR6" s="80"/>
      <c r="SS6" s="80"/>
      <c r="ST6" s="80"/>
      <c r="SU6" s="80"/>
      <c r="SV6" s="80"/>
      <c r="SW6" s="80"/>
      <c r="SX6" s="80"/>
      <c r="SY6" s="80"/>
      <c r="SZ6" s="80"/>
      <c r="TA6" s="80"/>
      <c r="TB6" s="80"/>
      <c r="TC6" s="80"/>
      <c r="TD6" s="80"/>
      <c r="TE6" s="80"/>
      <c r="TF6" s="80"/>
      <c r="TG6" s="80"/>
      <c r="TH6" s="80"/>
      <c r="TI6" s="80"/>
      <c r="TJ6" s="80"/>
      <c r="TK6" s="80"/>
      <c r="TL6" s="80"/>
      <c r="TM6" s="80"/>
      <c r="TN6" s="80"/>
      <c r="TO6" s="80"/>
      <c r="TP6" s="80"/>
      <c r="TQ6" s="80"/>
      <c r="TR6" s="80"/>
      <c r="TS6" s="80"/>
      <c r="TT6" s="80"/>
      <c r="TU6" s="80"/>
      <c r="TV6" s="80"/>
      <c r="TW6" s="80"/>
      <c r="TX6" s="80"/>
      <c r="TY6" s="80"/>
      <c r="TZ6" s="80"/>
      <c r="UA6" s="80"/>
      <c r="UB6" s="80"/>
      <c r="UC6" s="80"/>
      <c r="UD6" s="80"/>
      <c r="UE6" s="80"/>
      <c r="UF6" s="80"/>
      <c r="UG6" s="80"/>
      <c r="UH6" s="80"/>
      <c r="UI6" s="80"/>
      <c r="UJ6" s="80"/>
      <c r="UK6" s="80"/>
      <c r="UL6" s="80"/>
      <c r="UM6" s="80"/>
      <c r="UN6" s="80"/>
      <c r="UO6" s="80"/>
      <c r="UP6" s="80"/>
      <c r="UQ6" s="80"/>
      <c r="UR6" s="80"/>
      <c r="US6" s="80"/>
      <c r="UT6" s="80"/>
      <c r="UU6" s="80"/>
      <c r="UV6" s="80"/>
      <c r="UW6" s="80"/>
      <c r="UX6" s="80"/>
      <c r="UY6" s="80"/>
      <c r="UZ6" s="80"/>
      <c r="VA6" s="80"/>
      <c r="VB6" s="80"/>
      <c r="VC6" s="80"/>
      <c r="VD6" s="80"/>
      <c r="VE6" s="80"/>
      <c r="VF6" s="80"/>
      <c r="VG6" s="80"/>
      <c r="VH6" s="80"/>
      <c r="VI6" s="80"/>
      <c r="VJ6" s="80"/>
      <c r="VK6" s="80"/>
      <c r="VL6" s="80"/>
      <c r="VM6" s="80"/>
      <c r="VN6" s="80"/>
      <c r="VO6" s="80"/>
      <c r="VP6" s="80"/>
      <c r="VQ6" s="80"/>
      <c r="VR6" s="80"/>
      <c r="VS6" s="80"/>
      <c r="VT6" s="80"/>
      <c r="VU6" s="80"/>
      <c r="VV6" s="80"/>
      <c r="VW6" s="80"/>
      <c r="VX6" s="80"/>
      <c r="VY6" s="80"/>
      <c r="VZ6" s="80"/>
      <c r="WA6" s="80"/>
      <c r="WB6" s="80"/>
      <c r="WC6" s="80"/>
      <c r="WD6" s="80"/>
      <c r="WE6" s="80"/>
      <c r="WF6" s="80"/>
      <c r="WG6" s="80"/>
      <c r="WH6" s="80"/>
      <c r="WI6" s="80"/>
      <c r="WJ6" s="80"/>
      <c r="WK6" s="80"/>
      <c r="WL6" s="80"/>
      <c r="WM6" s="80"/>
      <c r="WN6" s="80"/>
      <c r="WO6" s="80"/>
      <c r="WP6" s="80"/>
      <c r="WQ6" s="80"/>
      <c r="WR6" s="80"/>
      <c r="WS6" s="80"/>
      <c r="WT6" s="80"/>
      <c r="WU6" s="80"/>
      <c r="WV6" s="80"/>
      <c r="WW6" s="80"/>
      <c r="WX6" s="80"/>
      <c r="WY6" s="80"/>
      <c r="WZ6" s="80"/>
      <c r="XA6" s="80"/>
      <c r="XB6" s="80"/>
      <c r="XC6" s="80"/>
      <c r="XD6" s="80"/>
      <c r="XE6" s="80"/>
      <c r="XF6" s="80"/>
      <c r="XG6" s="80"/>
      <c r="XH6" s="80"/>
      <c r="XI6" s="80"/>
      <c r="XJ6" s="80"/>
      <c r="XK6" s="80"/>
      <c r="XL6" s="80"/>
      <c r="XM6" s="80"/>
      <c r="XN6" s="80"/>
      <c r="XO6" s="80"/>
      <c r="XP6" s="80"/>
      <c r="XQ6" s="80"/>
      <c r="XR6" s="80"/>
      <c r="XS6" s="80"/>
      <c r="XT6" s="80"/>
      <c r="XU6" s="80"/>
      <c r="XV6" s="80"/>
      <c r="XW6" s="80"/>
      <c r="XX6" s="80"/>
      <c r="XY6" s="80"/>
      <c r="XZ6" s="80"/>
      <c r="YA6" s="80"/>
      <c r="YB6" s="80"/>
      <c r="YC6" s="80"/>
      <c r="YD6" s="80"/>
      <c r="YE6" s="80"/>
      <c r="YF6" s="80"/>
      <c r="YG6" s="80"/>
      <c r="YH6" s="80"/>
      <c r="YI6" s="80"/>
      <c r="YJ6" s="80"/>
      <c r="YK6" s="80"/>
      <c r="YL6" s="80"/>
      <c r="YM6" s="80"/>
      <c r="YN6" s="80"/>
      <c r="YO6" s="80"/>
      <c r="YP6" s="80"/>
      <c r="YQ6" s="80"/>
      <c r="YR6" s="80"/>
      <c r="YS6" s="80"/>
      <c r="YT6" s="80"/>
      <c r="YU6" s="80"/>
      <c r="YV6" s="80"/>
      <c r="YW6" s="80"/>
      <c r="YX6" s="80"/>
      <c r="YY6" s="80"/>
      <c r="YZ6" s="80"/>
      <c r="ZA6" s="80"/>
      <c r="ZB6" s="80"/>
      <c r="ZC6" s="80"/>
      <c r="ZD6" s="80"/>
      <c r="ZE6" s="80"/>
      <c r="ZF6" s="80"/>
      <c r="ZG6" s="80"/>
      <c r="ZH6" s="80"/>
      <c r="ZI6" s="80"/>
      <c r="ZJ6" s="80"/>
      <c r="ZK6" s="80"/>
      <c r="ZL6" s="80"/>
      <c r="ZM6" s="80"/>
      <c r="ZN6" s="80"/>
      <c r="ZO6" s="80"/>
      <c r="ZP6" s="80"/>
      <c r="ZQ6" s="80"/>
      <c r="ZR6" s="80"/>
      <c r="ZS6" s="80"/>
      <c r="ZT6" s="80"/>
      <c r="ZU6" s="80"/>
      <c r="ZV6" s="80"/>
      <c r="ZW6" s="80"/>
      <c r="ZX6" s="80"/>
      <c r="ZY6" s="80"/>
      <c r="ZZ6" s="80"/>
      <c r="AAA6" s="80"/>
      <c r="AAB6" s="80"/>
      <c r="AAC6" s="80"/>
      <c r="AAD6" s="80"/>
      <c r="AAE6" s="80"/>
      <c r="AAF6" s="80"/>
      <c r="AAG6" s="80"/>
      <c r="AAH6" s="80"/>
      <c r="AAI6" s="80"/>
      <c r="AAJ6" s="80"/>
      <c r="AAK6" s="80"/>
      <c r="AAL6" s="80"/>
      <c r="AAM6" s="80"/>
      <c r="AAN6" s="80"/>
      <c r="AAO6" s="80"/>
      <c r="AAP6" s="80"/>
      <c r="AAQ6" s="80"/>
      <c r="AAR6" s="80"/>
      <c r="AAS6" s="80"/>
      <c r="AAT6" s="80"/>
      <c r="AAU6" s="80"/>
      <c r="AAV6" s="80"/>
      <c r="AAW6" s="80"/>
      <c r="AAX6" s="80"/>
      <c r="AAY6" s="80"/>
      <c r="AAZ6" s="80"/>
      <c r="ABA6" s="80"/>
      <c r="ABB6" s="80"/>
      <c r="ABC6" s="80"/>
      <c r="ABD6" s="80"/>
      <c r="ABE6" s="80"/>
      <c r="ABF6" s="80"/>
      <c r="ABG6" s="80"/>
      <c r="ABH6" s="80"/>
      <c r="ABI6" s="80"/>
      <c r="ABJ6" s="80"/>
      <c r="ABK6" s="80"/>
      <c r="ABL6" s="80"/>
      <c r="ABM6" s="80"/>
      <c r="ABN6" s="80"/>
      <c r="ABO6" s="80"/>
      <c r="ABP6" s="80"/>
      <c r="ABQ6" s="80"/>
      <c r="ABR6" s="80"/>
      <c r="ABS6" s="80"/>
      <c r="ABT6" s="80"/>
      <c r="ABU6" s="80"/>
      <c r="ABV6" s="80"/>
      <c r="ABW6" s="80"/>
      <c r="ABX6" s="80"/>
      <c r="ABY6" s="80"/>
      <c r="ABZ6" s="80"/>
      <c r="ACA6" s="80"/>
      <c r="ACB6" s="80"/>
      <c r="ACC6" s="80"/>
      <c r="ACD6" s="80"/>
      <c r="ACE6" s="80"/>
      <c r="ACF6" s="80"/>
      <c r="ACG6" s="80"/>
      <c r="ACH6" s="80"/>
      <c r="ACI6" s="80"/>
      <c r="ACJ6" s="80"/>
      <c r="ACK6" s="80"/>
      <c r="ACL6" s="80"/>
      <c r="ACM6" s="80"/>
      <c r="ACN6" s="80"/>
      <c r="ACO6" s="80"/>
      <c r="ACP6" s="80"/>
      <c r="ACQ6" s="80"/>
      <c r="ACR6" s="80"/>
      <c r="ACS6" s="80"/>
      <c r="ACT6" s="80"/>
      <c r="ACU6" s="80"/>
      <c r="ACV6" s="80"/>
      <c r="ACW6" s="80"/>
      <c r="ACX6" s="80"/>
      <c r="ACY6" s="80"/>
      <c r="ACZ6" s="80"/>
      <c r="ADA6" s="80"/>
      <c r="ADB6" s="80"/>
      <c r="ADC6" s="80"/>
      <c r="ADD6" s="80"/>
      <c r="ADE6" s="80"/>
      <c r="ADF6" s="80"/>
      <c r="ADG6" s="80"/>
      <c r="ADH6" s="80"/>
      <c r="ADI6" s="80"/>
      <c r="ADJ6" s="80"/>
      <c r="ADK6" s="80"/>
      <c r="ADL6" s="80"/>
      <c r="ADM6" s="80"/>
      <c r="ADN6" s="80"/>
      <c r="ADO6" s="80"/>
      <c r="ADP6" s="80"/>
      <c r="ADQ6" s="80"/>
      <c r="ADR6" s="80"/>
      <c r="ADS6" s="80"/>
      <c r="ADT6" s="80"/>
      <c r="ADU6" s="80"/>
      <c r="ADV6" s="80"/>
      <c r="ADW6" s="80"/>
      <c r="ADX6" s="80"/>
      <c r="ADY6" s="80"/>
      <c r="ADZ6" s="80"/>
      <c r="AEA6" s="80"/>
      <c r="AEB6" s="80"/>
      <c r="AEC6" s="80"/>
      <c r="AED6" s="80"/>
      <c r="AEE6" s="80"/>
      <c r="AEF6" s="80"/>
      <c r="AEG6" s="80"/>
      <c r="AEH6" s="80"/>
      <c r="AEI6" s="80"/>
      <c r="AEJ6" s="80"/>
      <c r="AEK6" s="80"/>
      <c r="AEL6" s="80"/>
      <c r="AEM6" s="80"/>
      <c r="AEN6" s="80"/>
      <c r="AEO6" s="80"/>
      <c r="AEP6" s="80"/>
      <c r="AEQ6" s="80"/>
      <c r="AER6" s="80"/>
      <c r="AES6" s="80"/>
      <c r="AET6" s="80"/>
      <c r="AEU6" s="80"/>
      <c r="AEV6" s="80"/>
      <c r="AEW6" s="80"/>
      <c r="AEX6" s="80"/>
      <c r="AEY6" s="80"/>
      <c r="AEZ6" s="80"/>
      <c r="AFA6" s="80"/>
      <c r="AFB6" s="80"/>
      <c r="AFC6" s="80"/>
      <c r="AFD6" s="80"/>
      <c r="AFE6" s="80"/>
      <c r="AFF6" s="80"/>
      <c r="AFG6" s="80"/>
      <c r="AFH6" s="80"/>
      <c r="AFI6" s="80"/>
      <c r="AFJ6" s="80"/>
      <c r="AFK6" s="80"/>
      <c r="AFL6" s="80"/>
      <c r="AFM6" s="80"/>
      <c r="AFN6" s="80"/>
      <c r="AFO6" s="80"/>
      <c r="AFP6" s="80"/>
      <c r="AFQ6" s="80"/>
      <c r="AFR6" s="80"/>
      <c r="AFS6" s="80"/>
      <c r="AFT6" s="80"/>
      <c r="AFU6" s="80"/>
      <c r="AFV6" s="80"/>
      <c r="AFW6" s="80"/>
      <c r="AFX6" s="80"/>
      <c r="AFY6" s="80"/>
      <c r="AFZ6" s="80"/>
      <c r="AGA6" s="80"/>
      <c r="AGB6" s="80"/>
      <c r="AGC6" s="80"/>
      <c r="AGD6" s="80"/>
      <c r="AGE6" s="80"/>
      <c r="AGF6" s="80"/>
      <c r="AGG6" s="80"/>
      <c r="AGH6" s="80"/>
      <c r="AGI6" s="80"/>
      <c r="AGJ6" s="80"/>
      <c r="AGK6" s="80"/>
      <c r="AGL6" s="80"/>
      <c r="AGM6" s="80"/>
      <c r="AGN6" s="80"/>
      <c r="AGO6" s="80"/>
      <c r="AGP6" s="80"/>
      <c r="AGQ6" s="80"/>
      <c r="AGR6" s="80"/>
      <c r="AGS6" s="80"/>
      <c r="AGT6" s="80"/>
      <c r="AGU6" s="80"/>
      <c r="AGV6" s="80"/>
      <c r="AGW6" s="80"/>
      <c r="AGX6" s="80"/>
      <c r="AGY6" s="80"/>
      <c r="AGZ6" s="80"/>
      <c r="AHA6" s="80"/>
      <c r="AHB6" s="80"/>
      <c r="AHC6" s="80"/>
      <c r="AHD6" s="80"/>
      <c r="AHE6" s="80"/>
      <c r="AHF6" s="80"/>
      <c r="AHG6" s="80"/>
      <c r="AHH6" s="80"/>
      <c r="AHI6" s="80"/>
      <c r="AHJ6" s="80"/>
      <c r="AHK6" s="80"/>
      <c r="AHL6" s="80"/>
      <c r="AHM6" s="80"/>
      <c r="AHN6" s="80"/>
      <c r="AHO6" s="80"/>
      <c r="AHP6" s="80"/>
      <c r="AHQ6" s="80"/>
      <c r="AHR6" s="80"/>
      <c r="AHS6" s="80"/>
      <c r="AHT6" s="80"/>
      <c r="AHU6" s="80"/>
      <c r="AHV6" s="80"/>
      <c r="AHW6" s="80"/>
      <c r="AHX6" s="80"/>
      <c r="AHY6" s="80"/>
      <c r="AHZ6" s="80"/>
      <c r="AIA6" s="80"/>
      <c r="AIB6" s="80"/>
      <c r="AIC6" s="80"/>
      <c r="AID6" s="80"/>
      <c r="AIE6" s="80"/>
      <c r="AIF6" s="80"/>
      <c r="AIG6" s="80"/>
      <c r="AIH6" s="80"/>
      <c r="AII6" s="80"/>
      <c r="AIJ6" s="80"/>
      <c r="AIK6" s="80"/>
      <c r="AIL6" s="80"/>
      <c r="AIM6" s="80"/>
      <c r="AIN6" s="80"/>
      <c r="AIO6" s="80"/>
      <c r="AIP6" s="80"/>
      <c r="AIQ6" s="80"/>
      <c r="AIR6" s="80"/>
      <c r="AIS6" s="80"/>
      <c r="AIT6" s="80"/>
      <c r="AIU6" s="80"/>
      <c r="AIV6" s="80"/>
      <c r="AIW6" s="80"/>
      <c r="AIX6" s="80"/>
      <c r="AIY6" s="80"/>
      <c r="AIZ6" s="80"/>
      <c r="AJA6" s="80"/>
      <c r="AJB6" s="80"/>
      <c r="AJC6" s="80"/>
      <c r="AJD6" s="80"/>
      <c r="AJE6" s="80"/>
      <c r="AJF6" s="80"/>
      <c r="AJG6" s="80"/>
      <c r="AJH6" s="80"/>
      <c r="AJI6" s="80"/>
      <c r="AJJ6" s="80"/>
      <c r="AJK6" s="80"/>
      <c r="AJL6" s="80"/>
      <c r="AJM6" s="80"/>
      <c r="AJN6" s="80"/>
      <c r="AJO6" s="80"/>
      <c r="AJP6" s="80"/>
      <c r="AJQ6" s="80"/>
      <c r="AJR6" s="80"/>
      <c r="AJS6" s="80"/>
      <c r="AJT6" s="80"/>
      <c r="AJU6" s="80"/>
      <c r="AJV6" s="80"/>
      <c r="AJW6" s="80"/>
      <c r="AJX6" s="80"/>
      <c r="AJY6" s="80"/>
      <c r="AJZ6" s="80"/>
      <c r="AKA6" s="80"/>
      <c r="AKB6" s="80"/>
      <c r="AKC6" s="80"/>
      <c r="AKD6" s="80"/>
      <c r="AKE6" s="80"/>
      <c r="AKF6" s="80"/>
      <c r="AKG6" s="80"/>
      <c r="AKH6" s="80"/>
      <c r="AKI6" s="80"/>
      <c r="AKJ6" s="80"/>
      <c r="AKK6" s="80"/>
      <c r="AKL6" s="80"/>
      <c r="AKM6" s="80"/>
      <c r="AKN6" s="80"/>
      <c r="AKO6" s="80"/>
      <c r="AKP6" s="80"/>
      <c r="AKQ6" s="80"/>
      <c r="AKR6" s="80"/>
      <c r="AKS6" s="80"/>
      <c r="AKT6" s="80"/>
      <c r="AKU6" s="80"/>
      <c r="AKV6" s="80"/>
      <c r="AKW6" s="80"/>
      <c r="AKX6" s="80"/>
      <c r="AKY6" s="80"/>
      <c r="AKZ6" s="80"/>
      <c r="ALA6" s="80"/>
      <c r="ALB6" s="80"/>
      <c r="ALC6" s="80"/>
      <c r="ALD6" s="80"/>
      <c r="ALE6" s="80"/>
      <c r="ALF6" s="80"/>
      <c r="ALG6" s="80"/>
      <c r="ALH6" s="80"/>
      <c r="ALI6" s="80"/>
      <c r="ALJ6" s="80"/>
      <c r="ALK6" s="80"/>
      <c r="ALL6" s="80"/>
      <c r="ALM6" s="80"/>
      <c r="ALN6" s="80"/>
      <c r="ALO6" s="80"/>
      <c r="ALP6" s="80"/>
      <c r="ALQ6" s="80"/>
      <c r="ALR6" s="80"/>
      <c r="ALS6" s="80"/>
      <c r="ALT6" s="80"/>
      <c r="ALU6" s="80"/>
      <c r="ALV6" s="80"/>
      <c r="ALW6" s="80"/>
      <c r="ALX6" s="80"/>
      <c r="ALY6" s="80"/>
      <c r="ALZ6" s="80"/>
      <c r="AMA6" s="80"/>
      <c r="AMB6" s="80"/>
      <c r="AMC6" s="80"/>
      <c r="AMD6" s="80"/>
      <c r="AME6" s="80"/>
      <c r="AMF6" s="80"/>
      <c r="AMG6" s="80"/>
      <c r="AMH6" s="80"/>
      <c r="AMI6" s="80"/>
      <c r="AMJ6" s="80"/>
      <c r="AMK6" s="80"/>
      <c r="AML6" s="80"/>
      <c r="AMM6" s="80"/>
      <c r="AMN6" s="80"/>
      <c r="AMO6" s="80"/>
      <c r="AMP6" s="80"/>
      <c r="AMQ6" s="80"/>
      <c r="AMR6" s="80"/>
      <c r="AMS6" s="80"/>
      <c r="AMT6" s="80"/>
      <c r="AMU6" s="80"/>
      <c r="AMV6" s="80"/>
      <c r="AMW6" s="80"/>
      <c r="AMX6" s="80"/>
      <c r="AMY6" s="80"/>
      <c r="AMZ6" s="80"/>
      <c r="ANA6" s="80"/>
      <c r="ANB6" s="80"/>
      <c r="ANC6" s="80"/>
      <c r="AND6" s="80"/>
      <c r="ANE6" s="80"/>
      <c r="ANF6" s="80"/>
      <c r="ANG6" s="80"/>
      <c r="ANH6" s="80"/>
      <c r="ANI6" s="80"/>
      <c r="ANJ6" s="80"/>
      <c r="ANK6" s="80"/>
      <c r="ANL6" s="80"/>
      <c r="ANM6" s="80"/>
      <c r="ANN6" s="80"/>
      <c r="ANO6" s="80"/>
      <c r="ANP6" s="80"/>
      <c r="ANQ6" s="80"/>
      <c r="ANR6" s="80"/>
      <c r="ANS6" s="80"/>
      <c r="ANT6" s="80"/>
      <c r="ANU6" s="80"/>
      <c r="ANV6" s="80"/>
      <c r="ANW6" s="80"/>
      <c r="ANX6" s="80"/>
      <c r="ANY6" s="80"/>
      <c r="ANZ6" s="80"/>
      <c r="AOA6" s="80"/>
      <c r="AOB6" s="80"/>
      <c r="AOC6" s="80"/>
      <c r="AOD6" s="80"/>
      <c r="AOE6" s="80"/>
      <c r="AOF6" s="80"/>
      <c r="AOG6" s="80"/>
      <c r="AOH6" s="80"/>
      <c r="AOI6" s="80"/>
      <c r="AOJ6" s="80"/>
      <c r="AOK6" s="80"/>
      <c r="AOL6" s="80"/>
      <c r="AOM6" s="80"/>
      <c r="AON6" s="80"/>
      <c r="AOO6" s="80"/>
      <c r="AOP6" s="80"/>
      <c r="AOQ6" s="80"/>
      <c r="AOR6" s="80"/>
      <c r="AOS6" s="80"/>
      <c r="AOT6" s="80"/>
      <c r="AOU6" s="80"/>
      <c r="AOV6" s="80"/>
      <c r="AOW6" s="80"/>
      <c r="AOX6" s="80"/>
      <c r="AOY6" s="80"/>
      <c r="AOZ6" s="80"/>
      <c r="APA6" s="80"/>
      <c r="APB6" s="80"/>
      <c r="APC6" s="80"/>
      <c r="APD6" s="80"/>
      <c r="APE6" s="80"/>
      <c r="APF6" s="80"/>
      <c r="APG6" s="80"/>
      <c r="APH6" s="80"/>
      <c r="API6" s="80"/>
      <c r="APJ6" s="80"/>
      <c r="APK6" s="80"/>
      <c r="APL6" s="80"/>
      <c r="APM6" s="80"/>
      <c r="APN6" s="80"/>
      <c r="APO6" s="80"/>
      <c r="APP6" s="80"/>
      <c r="APQ6" s="80"/>
      <c r="APR6" s="80"/>
      <c r="APS6" s="80"/>
      <c r="APT6" s="80"/>
      <c r="APU6" s="80"/>
      <c r="APV6" s="80"/>
      <c r="APW6" s="80"/>
      <c r="APX6" s="80"/>
      <c r="APY6" s="80"/>
      <c r="APZ6" s="80"/>
      <c r="AQA6" s="80"/>
      <c r="AQB6" s="80"/>
      <c r="AQC6" s="80"/>
      <c r="AQD6" s="80"/>
      <c r="AQE6" s="80"/>
      <c r="AQF6" s="80"/>
      <c r="AQG6" s="80"/>
      <c r="AQH6" s="80"/>
      <c r="AQI6" s="80"/>
      <c r="AQJ6" s="80"/>
      <c r="AQK6" s="80"/>
      <c r="AQL6" s="80"/>
      <c r="AQM6" s="80"/>
      <c r="AQN6" s="80"/>
      <c r="AQO6" s="80"/>
      <c r="AQP6" s="80"/>
      <c r="AQQ6" s="80"/>
      <c r="AQR6" s="80"/>
      <c r="AQS6" s="80"/>
      <c r="AQT6" s="80"/>
      <c r="AQU6" s="80"/>
      <c r="AQV6" s="80"/>
      <c r="AQW6" s="80"/>
      <c r="AQX6" s="80"/>
      <c r="AQY6" s="80"/>
      <c r="AQZ6" s="80"/>
      <c r="ARA6" s="80"/>
      <c r="ARB6" s="80"/>
      <c r="ARC6" s="80"/>
      <c r="ARD6" s="80"/>
      <c r="ARE6" s="80"/>
      <c r="ARF6" s="80"/>
      <c r="ARG6" s="80"/>
      <c r="ARH6" s="80"/>
      <c r="ARI6" s="80"/>
      <c r="ARJ6" s="80"/>
      <c r="ARK6" s="80"/>
      <c r="ARL6" s="80"/>
      <c r="ARM6" s="80"/>
      <c r="ARN6" s="80"/>
      <c r="ARO6" s="80"/>
      <c r="ARP6" s="80"/>
      <c r="ARQ6" s="80"/>
      <c r="ARR6" s="80"/>
      <c r="ARS6" s="80"/>
      <c r="ART6" s="80"/>
      <c r="ARU6" s="80"/>
      <c r="ARV6" s="80"/>
      <c r="ARW6" s="80"/>
      <c r="ARX6" s="80"/>
      <c r="ARY6" s="80"/>
      <c r="ARZ6" s="80"/>
      <c r="ASA6" s="80"/>
      <c r="ASB6" s="80"/>
      <c r="ASC6" s="80"/>
      <c r="ASD6" s="80"/>
      <c r="ASE6" s="80"/>
      <c r="ASF6" s="80"/>
      <c r="ASG6" s="80"/>
      <c r="ASH6" s="80"/>
      <c r="ASI6" s="80"/>
      <c r="ASJ6" s="80"/>
      <c r="ASK6" s="80"/>
      <c r="ASL6" s="80"/>
      <c r="ASM6" s="80"/>
      <c r="ASN6" s="80"/>
      <c r="ASO6" s="80"/>
      <c r="ASP6" s="80"/>
      <c r="ASQ6" s="80"/>
      <c r="ASR6" s="80"/>
      <c r="ASS6" s="80"/>
      <c r="AST6" s="80"/>
      <c r="ASU6" s="80"/>
      <c r="ASV6" s="80"/>
      <c r="ASW6" s="80"/>
      <c r="ASX6" s="80"/>
      <c r="ASY6" s="80"/>
      <c r="ASZ6" s="80"/>
      <c r="ATA6" s="80"/>
      <c r="ATB6" s="80"/>
      <c r="ATC6" s="80"/>
      <c r="ATD6" s="80"/>
      <c r="ATE6" s="80"/>
      <c r="ATF6" s="80"/>
      <c r="ATG6" s="80"/>
      <c r="ATH6" s="80"/>
      <c r="ATI6" s="80"/>
      <c r="ATJ6" s="80"/>
      <c r="ATK6" s="80"/>
      <c r="ATL6" s="80"/>
      <c r="ATM6" s="80"/>
      <c r="ATN6" s="80"/>
      <c r="ATO6" s="80"/>
      <c r="ATP6" s="80"/>
      <c r="ATQ6" s="80"/>
      <c r="ATR6" s="80"/>
      <c r="ATS6" s="80"/>
      <c r="ATT6" s="80"/>
      <c r="ATU6" s="80"/>
      <c r="ATV6" s="80"/>
      <c r="ATW6" s="80"/>
      <c r="ATX6" s="80"/>
      <c r="ATY6" s="80"/>
      <c r="ATZ6" s="80"/>
      <c r="AUA6" s="80"/>
      <c r="AUB6" s="80"/>
      <c r="AUC6" s="80"/>
      <c r="AUD6" s="80"/>
      <c r="AUE6" s="80"/>
      <c r="AUF6" s="80"/>
      <c r="AUG6" s="80"/>
      <c r="AUH6" s="80"/>
      <c r="AUI6" s="80"/>
      <c r="AUJ6" s="80"/>
      <c r="AUK6" s="80"/>
      <c r="AUL6" s="80"/>
      <c r="AUM6" s="80"/>
      <c r="AUN6" s="80"/>
      <c r="AUO6" s="80"/>
      <c r="AUP6" s="80"/>
      <c r="AUQ6" s="80"/>
      <c r="AUR6" s="80"/>
      <c r="AUS6" s="80"/>
      <c r="AUT6" s="80"/>
      <c r="AUU6" s="80"/>
      <c r="AUV6" s="80"/>
      <c r="AUW6" s="80"/>
      <c r="AUX6" s="80"/>
      <c r="AUY6" s="80"/>
      <c r="AUZ6" s="80"/>
      <c r="AVA6" s="80"/>
      <c r="AVB6" s="80"/>
      <c r="AVC6" s="80"/>
      <c r="AVD6" s="80"/>
      <c r="AVE6" s="80"/>
      <c r="AVF6" s="80"/>
      <c r="AVG6" s="80"/>
      <c r="AVH6" s="80"/>
      <c r="AVI6" s="80"/>
      <c r="AVJ6" s="80"/>
      <c r="AVK6" s="80"/>
      <c r="AVL6" s="80"/>
      <c r="AVM6" s="80"/>
      <c r="AVN6" s="80"/>
      <c r="AVO6" s="80"/>
      <c r="AVP6" s="80"/>
      <c r="AVQ6" s="80"/>
      <c r="AVR6" s="80"/>
      <c r="AVS6" s="80"/>
      <c r="AVT6" s="80"/>
      <c r="AVU6" s="80"/>
      <c r="AVV6" s="80"/>
      <c r="AVW6" s="80"/>
      <c r="AVX6" s="80"/>
      <c r="AVY6" s="80"/>
      <c r="AVZ6" s="80"/>
      <c r="AWA6" s="80"/>
      <c r="AWB6" s="80"/>
      <c r="AWC6" s="80"/>
      <c r="AWD6" s="80"/>
      <c r="AWE6" s="80"/>
      <c r="AWF6" s="80"/>
      <c r="AWG6" s="80"/>
      <c r="AWH6" s="80"/>
      <c r="AWI6" s="80"/>
      <c r="AWJ6" s="80"/>
      <c r="AWK6" s="80"/>
      <c r="AWL6" s="80"/>
      <c r="AWM6" s="80"/>
      <c r="AWN6" s="80"/>
      <c r="AWO6" s="80"/>
      <c r="AWP6" s="80"/>
      <c r="AWQ6" s="80"/>
      <c r="AWR6" s="80"/>
      <c r="AWS6" s="80"/>
      <c r="AWT6" s="80"/>
      <c r="AWU6" s="80"/>
      <c r="AWV6" s="80"/>
      <c r="AWW6" s="80"/>
      <c r="AWX6" s="80"/>
      <c r="AWY6" s="80"/>
      <c r="AWZ6" s="80"/>
      <c r="AXA6" s="80"/>
      <c r="AXB6" s="80"/>
      <c r="AXC6" s="80"/>
      <c r="AXD6" s="80"/>
      <c r="AXE6" s="80"/>
      <c r="AXF6" s="80"/>
      <c r="AXG6" s="80"/>
      <c r="AXH6" s="80"/>
      <c r="AXI6" s="80"/>
      <c r="AXJ6" s="80"/>
      <c r="AXK6" s="80"/>
      <c r="AXL6" s="80"/>
      <c r="AXM6" s="80"/>
      <c r="AXN6" s="80"/>
      <c r="AXO6" s="80"/>
      <c r="AXP6" s="80"/>
      <c r="AXQ6" s="80"/>
      <c r="AXR6" s="80"/>
      <c r="AXS6" s="80"/>
      <c r="AXT6" s="80"/>
      <c r="AXU6" s="80"/>
      <c r="AXV6" s="80"/>
      <c r="AXW6" s="80"/>
      <c r="AXX6" s="80"/>
      <c r="AXY6" s="80"/>
      <c r="AXZ6" s="80"/>
      <c r="AYA6" s="80"/>
      <c r="AYB6" s="80"/>
      <c r="AYC6" s="80"/>
      <c r="AYD6" s="80"/>
      <c r="AYE6" s="80"/>
      <c r="AYF6" s="80"/>
      <c r="AYG6" s="80"/>
      <c r="AYH6" s="80"/>
      <c r="AYI6" s="80"/>
      <c r="AYJ6" s="80"/>
      <c r="AYK6" s="80"/>
      <c r="AYL6" s="80"/>
      <c r="AYM6" s="80"/>
      <c r="AYN6" s="80"/>
      <c r="AYO6" s="80"/>
      <c r="AYP6" s="80"/>
      <c r="AYQ6" s="80"/>
      <c r="AYR6" s="80"/>
      <c r="AYS6" s="80"/>
      <c r="AYT6" s="80"/>
      <c r="AYU6" s="80"/>
      <c r="AYV6" s="80"/>
      <c r="AYW6" s="80"/>
      <c r="AYX6" s="80"/>
      <c r="AYY6" s="80"/>
      <c r="AYZ6" s="80"/>
      <c r="AZA6" s="80"/>
      <c r="AZB6" s="80"/>
      <c r="AZC6" s="80"/>
      <c r="AZD6" s="80"/>
      <c r="AZE6" s="80"/>
      <c r="AZF6" s="80"/>
      <c r="AZG6" s="80"/>
      <c r="AZH6" s="80"/>
      <c r="AZI6" s="80"/>
      <c r="AZJ6" s="80"/>
      <c r="AZK6" s="80"/>
      <c r="AZL6" s="80"/>
      <c r="AZM6" s="80"/>
      <c r="AZN6" s="80"/>
      <c r="AZO6" s="80"/>
      <c r="AZP6" s="80"/>
      <c r="AZQ6" s="80"/>
      <c r="AZR6" s="80"/>
      <c r="AZS6" s="80"/>
      <c r="AZT6" s="80"/>
      <c r="AZU6" s="80"/>
      <c r="AZV6" s="80"/>
      <c r="AZW6" s="80"/>
      <c r="AZX6" s="80"/>
      <c r="AZY6" s="80"/>
      <c r="AZZ6" s="80"/>
      <c r="BAA6" s="80"/>
      <c r="BAB6" s="80"/>
      <c r="BAC6" s="80"/>
      <c r="BAD6" s="80"/>
      <c r="BAE6" s="80"/>
      <c r="BAF6" s="80"/>
      <c r="BAG6" s="80"/>
      <c r="BAH6" s="80"/>
      <c r="BAI6" s="80"/>
      <c r="BAJ6" s="80"/>
      <c r="BAK6" s="80"/>
      <c r="BAL6" s="80"/>
      <c r="BAM6" s="80"/>
      <c r="BAN6" s="80"/>
      <c r="BAO6" s="80"/>
      <c r="BAP6" s="80"/>
      <c r="BAQ6" s="80"/>
      <c r="BAR6" s="80"/>
      <c r="BAS6" s="80"/>
      <c r="BAT6" s="80"/>
      <c r="BAU6" s="80"/>
      <c r="BAV6" s="80"/>
      <c r="BAW6" s="80"/>
      <c r="BAX6" s="80"/>
      <c r="BAY6" s="80"/>
      <c r="BAZ6" s="80"/>
      <c r="BBA6" s="80"/>
      <c r="BBB6" s="80"/>
      <c r="BBC6" s="80"/>
      <c r="BBD6" s="80"/>
      <c r="BBE6" s="80"/>
      <c r="BBF6" s="80"/>
      <c r="BBG6" s="80"/>
      <c r="BBH6" s="80"/>
      <c r="BBI6" s="80"/>
      <c r="BBJ6" s="80"/>
      <c r="BBK6" s="80"/>
      <c r="BBL6" s="80"/>
      <c r="BBM6" s="80"/>
      <c r="BBN6" s="80"/>
      <c r="BBO6" s="80"/>
      <c r="BBP6" s="80"/>
      <c r="BBQ6" s="80"/>
      <c r="BBR6" s="80"/>
      <c r="BBS6" s="80"/>
      <c r="BBT6" s="80"/>
      <c r="BBU6" s="80"/>
      <c r="BBV6" s="80"/>
      <c r="BBW6" s="80"/>
      <c r="BBX6" s="80"/>
      <c r="BBY6" s="80"/>
      <c r="BBZ6" s="80"/>
      <c r="BCA6" s="80"/>
      <c r="BCB6" s="80"/>
      <c r="BCC6" s="80"/>
      <c r="BCD6" s="80"/>
      <c r="BCE6" s="80"/>
      <c r="BCF6" s="80"/>
      <c r="BCG6" s="80"/>
      <c r="BCH6" s="80"/>
      <c r="BCI6" s="80"/>
      <c r="BCJ6" s="80"/>
      <c r="BCK6" s="80"/>
      <c r="BCL6" s="80"/>
      <c r="BCM6" s="80"/>
      <c r="BCN6" s="80"/>
      <c r="BCO6" s="80"/>
      <c r="BCP6" s="80"/>
      <c r="BCQ6" s="80"/>
      <c r="BCR6" s="80"/>
      <c r="BCS6" s="80"/>
      <c r="BCT6" s="80"/>
      <c r="BCU6" s="80"/>
      <c r="BCV6" s="80"/>
      <c r="BCW6" s="80"/>
      <c r="BCX6" s="80"/>
      <c r="BCY6" s="80"/>
      <c r="BCZ6" s="80"/>
      <c r="BDA6" s="80"/>
      <c r="BDB6" s="80"/>
      <c r="BDC6" s="80"/>
      <c r="BDD6" s="80"/>
      <c r="BDE6" s="80"/>
      <c r="BDF6" s="80"/>
      <c r="BDG6" s="80"/>
      <c r="BDH6" s="80"/>
      <c r="BDI6" s="80"/>
      <c r="BDJ6" s="80"/>
      <c r="BDK6" s="80"/>
      <c r="BDL6" s="80"/>
      <c r="BDM6" s="80"/>
      <c r="BDN6" s="80"/>
      <c r="BDO6" s="80"/>
      <c r="BDP6" s="80"/>
      <c r="BDQ6" s="80"/>
      <c r="BDR6" s="80"/>
      <c r="BDS6" s="80"/>
      <c r="BDT6" s="80"/>
      <c r="BDU6" s="80"/>
      <c r="BDV6" s="80"/>
      <c r="BDW6" s="80"/>
      <c r="BDX6" s="80"/>
      <c r="BDY6" s="80"/>
      <c r="BDZ6" s="80"/>
      <c r="BEA6" s="80"/>
      <c r="BEB6" s="80"/>
      <c r="BEC6" s="80"/>
      <c r="BED6" s="80"/>
      <c r="BEE6" s="80"/>
      <c r="BEF6" s="80"/>
      <c r="BEG6" s="80"/>
      <c r="BEH6" s="80"/>
      <c r="BEI6" s="80"/>
      <c r="BEJ6" s="80"/>
      <c r="BEK6" s="80"/>
      <c r="BEL6" s="80"/>
      <c r="BEM6" s="80"/>
      <c r="BEN6" s="80"/>
      <c r="BEO6" s="80"/>
      <c r="BEP6" s="80"/>
      <c r="BEQ6" s="80"/>
      <c r="BER6" s="80"/>
      <c r="BES6" s="80"/>
      <c r="BET6" s="80"/>
      <c r="BEU6" s="80"/>
      <c r="BEV6" s="80"/>
      <c r="BEW6" s="80"/>
      <c r="BEX6" s="80"/>
      <c r="BEY6" s="80"/>
      <c r="BEZ6" s="80"/>
      <c r="BFA6" s="80"/>
      <c r="BFB6" s="80"/>
      <c r="BFC6" s="80"/>
      <c r="BFD6" s="80"/>
      <c r="BFE6" s="80"/>
      <c r="BFF6" s="80"/>
      <c r="BFG6" s="80"/>
      <c r="BFH6" s="80"/>
      <c r="BFI6" s="80"/>
      <c r="BFJ6" s="80"/>
      <c r="BFK6" s="80"/>
      <c r="BFL6" s="80"/>
      <c r="BFM6" s="80"/>
      <c r="BFN6" s="80"/>
      <c r="BFO6" s="80"/>
      <c r="BFP6" s="80"/>
      <c r="BFQ6" s="80"/>
      <c r="BFR6" s="80"/>
      <c r="BFS6" s="80"/>
      <c r="BFT6" s="80"/>
      <c r="BFU6" s="80"/>
      <c r="BFV6" s="80"/>
      <c r="BFW6" s="80"/>
      <c r="BFX6" s="80"/>
      <c r="BFY6" s="80"/>
      <c r="BFZ6" s="80"/>
      <c r="BGA6" s="80"/>
      <c r="BGB6" s="80"/>
      <c r="BGC6" s="80"/>
      <c r="BGD6" s="80"/>
      <c r="BGE6" s="80"/>
      <c r="BGF6" s="80"/>
      <c r="BGG6" s="80"/>
      <c r="BGH6" s="80"/>
      <c r="BGI6" s="80"/>
      <c r="BGJ6" s="80"/>
      <c r="BGK6" s="80"/>
      <c r="BGL6" s="80"/>
      <c r="BGM6" s="80"/>
      <c r="BGN6" s="80"/>
      <c r="BGO6" s="80"/>
      <c r="BGP6" s="80"/>
      <c r="BGQ6" s="80"/>
      <c r="BGR6" s="80"/>
      <c r="BGS6" s="80"/>
      <c r="BGT6" s="80"/>
      <c r="BGU6" s="80"/>
      <c r="BGV6" s="80"/>
      <c r="BGW6" s="80"/>
      <c r="BGX6" s="80"/>
      <c r="BGY6" s="80"/>
      <c r="BGZ6" s="80"/>
      <c r="BHA6" s="80"/>
      <c r="BHB6" s="80"/>
      <c r="BHC6" s="80"/>
      <c r="BHD6" s="80"/>
      <c r="BHE6" s="80"/>
      <c r="BHF6" s="80"/>
      <c r="BHG6" s="80"/>
      <c r="BHH6" s="80"/>
      <c r="BHI6" s="80"/>
      <c r="BHJ6" s="80"/>
      <c r="BHK6" s="80"/>
      <c r="BHL6" s="80"/>
      <c r="BHM6" s="80"/>
      <c r="BHN6" s="80"/>
      <c r="BHO6" s="80"/>
      <c r="BHP6" s="80"/>
      <c r="BHQ6" s="80"/>
      <c r="BHR6" s="80"/>
      <c r="BHS6" s="80"/>
      <c r="BHT6" s="80"/>
      <c r="BHU6" s="80"/>
      <c r="BHV6" s="80"/>
      <c r="BHW6" s="80"/>
      <c r="BHX6" s="80"/>
      <c r="BHY6" s="80"/>
      <c r="BHZ6" s="80"/>
      <c r="BIA6" s="80"/>
      <c r="BIB6" s="80"/>
      <c r="BIC6" s="80"/>
      <c r="BID6" s="80"/>
      <c r="BIE6" s="80"/>
      <c r="BIF6" s="80"/>
      <c r="BIG6" s="80"/>
      <c r="BIH6" s="80"/>
      <c r="BII6" s="80"/>
      <c r="BIJ6" s="80"/>
      <c r="BIK6" s="80"/>
      <c r="BIL6" s="80"/>
      <c r="BIM6" s="80"/>
      <c r="BIN6" s="80"/>
      <c r="BIO6" s="80"/>
      <c r="BIP6" s="80"/>
      <c r="BIQ6" s="80"/>
      <c r="BIR6" s="80"/>
      <c r="BIS6" s="80"/>
      <c r="BIT6" s="80"/>
      <c r="BIU6" s="80"/>
      <c r="BIV6" s="80"/>
      <c r="BIW6" s="80"/>
      <c r="BIX6" s="80"/>
      <c r="BIY6" s="80"/>
      <c r="BIZ6" s="80"/>
      <c r="BJA6" s="80"/>
      <c r="BJB6" s="80"/>
      <c r="BJC6" s="80"/>
      <c r="BJD6" s="80"/>
      <c r="BJE6" s="80"/>
      <c r="BJF6" s="80"/>
      <c r="BJG6" s="80"/>
      <c r="BJH6" s="80"/>
      <c r="BJI6" s="80"/>
      <c r="BJJ6" s="80"/>
      <c r="BJK6" s="80"/>
      <c r="BJL6" s="80"/>
      <c r="BJM6" s="80"/>
      <c r="BJN6" s="80"/>
      <c r="BJO6" s="80"/>
      <c r="BJP6" s="80"/>
      <c r="BJQ6" s="80"/>
      <c r="BJR6" s="80"/>
      <c r="BJS6" s="80"/>
      <c r="BJT6" s="80"/>
      <c r="BJU6" s="80"/>
      <c r="BJV6" s="80"/>
      <c r="BJW6" s="80"/>
      <c r="BJX6" s="80"/>
      <c r="BJY6" s="80"/>
      <c r="BJZ6" s="80"/>
      <c r="BKA6" s="80"/>
      <c r="BKB6" s="80"/>
      <c r="BKC6" s="80"/>
      <c r="BKD6" s="80"/>
      <c r="BKE6" s="80"/>
      <c r="BKF6" s="80"/>
      <c r="BKG6" s="80"/>
      <c r="BKH6" s="80"/>
      <c r="BKI6" s="80"/>
      <c r="BKJ6" s="80"/>
      <c r="BKK6" s="80"/>
      <c r="BKL6" s="80"/>
      <c r="BKM6" s="80"/>
      <c r="BKN6" s="80"/>
      <c r="BKO6" s="80"/>
      <c r="BKP6" s="80"/>
      <c r="BKQ6" s="80"/>
      <c r="BKR6" s="80"/>
      <c r="BKS6" s="80"/>
      <c r="BKT6" s="80"/>
      <c r="BKU6" s="80"/>
      <c r="BKV6" s="80"/>
      <c r="BKW6" s="80"/>
      <c r="BKX6" s="80"/>
      <c r="BKY6" s="80"/>
      <c r="BKZ6" s="80"/>
      <c r="BLA6" s="80"/>
      <c r="BLB6" s="80"/>
      <c r="BLC6" s="80"/>
      <c r="BLD6" s="80"/>
      <c r="BLE6" s="80"/>
      <c r="BLF6" s="80"/>
      <c r="BLG6" s="80"/>
      <c r="BLH6" s="80"/>
      <c r="BLI6" s="80"/>
      <c r="BLJ6" s="80"/>
      <c r="BLK6" s="80"/>
      <c r="BLL6" s="80"/>
      <c r="BLM6" s="80"/>
      <c r="BLN6" s="80"/>
      <c r="BLO6" s="80"/>
      <c r="BLP6" s="80"/>
      <c r="BLQ6" s="80"/>
      <c r="BLR6" s="80"/>
      <c r="BLS6" s="80"/>
      <c r="BLT6" s="80"/>
      <c r="BLU6" s="80"/>
      <c r="BLV6" s="80"/>
      <c r="BLW6" s="80"/>
      <c r="BLX6" s="80"/>
      <c r="BLY6" s="80"/>
      <c r="BLZ6" s="80"/>
      <c r="BMA6" s="80"/>
      <c r="BMB6" s="80"/>
      <c r="BMC6" s="80"/>
      <c r="BMD6" s="80"/>
      <c r="BME6" s="80"/>
      <c r="BMF6" s="80"/>
      <c r="BMG6" s="80"/>
      <c r="BMH6" s="80"/>
      <c r="BMI6" s="80"/>
      <c r="BMJ6" s="80"/>
      <c r="BMK6" s="80"/>
      <c r="BML6" s="80"/>
      <c r="BMM6" s="80"/>
      <c r="BMN6" s="80"/>
      <c r="BMO6" s="80"/>
      <c r="BMP6" s="80"/>
      <c r="BMQ6" s="80"/>
      <c r="BMR6" s="80"/>
      <c r="BMS6" s="80"/>
      <c r="BMT6" s="80"/>
      <c r="BMU6" s="80"/>
      <c r="BMV6" s="80"/>
      <c r="BMW6" s="80"/>
      <c r="BMX6" s="80"/>
      <c r="BMY6" s="80"/>
      <c r="BMZ6" s="80"/>
      <c r="BNA6" s="80"/>
      <c r="BNB6" s="80"/>
      <c r="BNC6" s="80"/>
      <c r="BND6" s="80"/>
      <c r="BNE6" s="80"/>
      <c r="BNF6" s="80"/>
      <c r="BNG6" s="80"/>
      <c r="BNH6" s="80"/>
      <c r="BNI6" s="80"/>
      <c r="BNJ6" s="80"/>
      <c r="BNK6" s="80"/>
      <c r="BNL6" s="80"/>
      <c r="BNM6" s="80"/>
      <c r="BNN6" s="80"/>
      <c r="BNO6" s="80"/>
      <c r="BNP6" s="80"/>
      <c r="BNQ6" s="80"/>
      <c r="BNR6" s="80"/>
      <c r="BNS6" s="80"/>
      <c r="BNT6" s="80"/>
      <c r="BNU6" s="80"/>
      <c r="BNV6" s="80"/>
      <c r="BNW6" s="80"/>
      <c r="BNX6" s="80"/>
      <c r="BNY6" s="80"/>
      <c r="BNZ6" s="80"/>
      <c r="BOA6" s="80"/>
      <c r="BOB6" s="80"/>
      <c r="BOC6" s="80"/>
      <c r="BOD6" s="80"/>
      <c r="BOE6" s="80"/>
      <c r="BOF6" s="80"/>
      <c r="BOG6" s="80"/>
      <c r="BOH6" s="80"/>
      <c r="BOI6" s="80"/>
      <c r="BOJ6" s="80"/>
      <c r="BOK6" s="80"/>
      <c r="BOL6" s="80"/>
      <c r="BOM6" s="80"/>
      <c r="BON6" s="80"/>
      <c r="BOO6" s="80"/>
      <c r="BOP6" s="80"/>
      <c r="BOQ6" s="80"/>
      <c r="BOR6" s="80"/>
      <c r="BOS6" s="80"/>
      <c r="BOT6" s="80"/>
      <c r="BOU6" s="80"/>
      <c r="BOV6" s="80"/>
      <c r="BOW6" s="80"/>
      <c r="BOX6" s="80"/>
      <c r="BOY6" s="80"/>
      <c r="BOZ6" s="80"/>
      <c r="BPA6" s="80"/>
      <c r="BPB6" s="80"/>
      <c r="BPC6" s="80"/>
      <c r="BPD6" s="80"/>
      <c r="BPE6" s="80"/>
      <c r="BPF6" s="80"/>
      <c r="BPG6" s="80"/>
      <c r="BPH6" s="80"/>
      <c r="BPI6" s="80"/>
      <c r="BPJ6" s="80"/>
      <c r="BPK6" s="80"/>
      <c r="BPL6" s="80"/>
      <c r="BPM6" s="80"/>
      <c r="BPN6" s="80"/>
      <c r="BPO6" s="80"/>
      <c r="BPP6" s="80"/>
      <c r="BPQ6" s="80"/>
      <c r="BPR6" s="80"/>
      <c r="BPS6" s="80"/>
      <c r="BPT6" s="80"/>
      <c r="BPU6" s="80"/>
      <c r="BPV6" s="80"/>
      <c r="BPW6" s="80"/>
      <c r="BPX6" s="80"/>
      <c r="BPY6" s="80"/>
      <c r="BPZ6" s="80"/>
      <c r="BQA6" s="80"/>
      <c r="BQB6" s="80"/>
      <c r="BQC6" s="80"/>
      <c r="BQD6" s="80"/>
      <c r="BQE6" s="80"/>
      <c r="BQF6" s="80"/>
      <c r="BQG6" s="80"/>
      <c r="BQH6" s="80"/>
      <c r="BQI6" s="80"/>
      <c r="BQJ6" s="80"/>
      <c r="BQK6" s="80"/>
      <c r="BQL6" s="80"/>
      <c r="BQM6" s="80"/>
      <c r="BQN6" s="80"/>
      <c r="BQO6" s="80"/>
      <c r="BQP6" s="80"/>
      <c r="BQQ6" s="80"/>
      <c r="BQR6" s="80"/>
      <c r="BQS6" s="80"/>
      <c r="BQT6" s="80"/>
      <c r="BQU6" s="80"/>
      <c r="BQV6" s="80"/>
      <c r="BQW6" s="80"/>
      <c r="BQX6" s="80"/>
      <c r="BQY6" s="80"/>
      <c r="BQZ6" s="80"/>
      <c r="BRA6" s="80"/>
      <c r="BRB6" s="80"/>
      <c r="BRC6" s="80"/>
      <c r="BRD6" s="80"/>
      <c r="BRE6" s="80"/>
      <c r="BRF6" s="80"/>
      <c r="BRG6" s="80"/>
      <c r="BRH6" s="80"/>
      <c r="BRI6" s="80"/>
      <c r="BRJ6" s="80"/>
      <c r="BRK6" s="80"/>
      <c r="BRL6" s="80"/>
      <c r="BRM6" s="80"/>
      <c r="BRN6" s="80"/>
      <c r="BRO6" s="80"/>
      <c r="BRP6" s="80"/>
      <c r="BRQ6" s="80"/>
      <c r="BRR6" s="80"/>
      <c r="BRS6" s="80"/>
      <c r="BRT6" s="80"/>
      <c r="BRU6" s="80"/>
      <c r="BRV6" s="80"/>
      <c r="BRW6" s="80"/>
      <c r="BRX6" s="80"/>
      <c r="BRY6" s="80"/>
      <c r="BRZ6" s="80"/>
      <c r="BSA6" s="80"/>
      <c r="BSB6" s="80"/>
      <c r="BSC6" s="80"/>
      <c r="BSD6" s="80"/>
      <c r="BSE6" s="80"/>
      <c r="BSF6" s="80"/>
      <c r="BSG6" s="80"/>
      <c r="BSH6" s="80"/>
      <c r="BSI6" s="80"/>
      <c r="BSJ6" s="80"/>
      <c r="BSK6" s="80"/>
      <c r="BSL6" s="80"/>
      <c r="BSM6" s="80"/>
      <c r="BSN6" s="80"/>
      <c r="BSO6" s="80"/>
      <c r="BSP6" s="80"/>
      <c r="BSQ6" s="80"/>
      <c r="BSR6" s="80"/>
      <c r="BSS6" s="80"/>
      <c r="BST6" s="80"/>
      <c r="BSU6" s="80"/>
      <c r="BSV6" s="80"/>
      <c r="BSW6" s="80"/>
      <c r="BSX6" s="80"/>
      <c r="BSY6" s="80"/>
      <c r="BSZ6" s="80"/>
      <c r="BTA6" s="80"/>
      <c r="BTB6" s="80"/>
      <c r="BTC6" s="80"/>
      <c r="BTD6" s="80"/>
      <c r="BTE6" s="80"/>
      <c r="BTF6" s="80"/>
      <c r="BTG6" s="80"/>
      <c r="BTH6" s="80"/>
      <c r="BTI6" s="80"/>
      <c r="BTJ6" s="80"/>
      <c r="BTK6" s="80"/>
      <c r="BTL6" s="80"/>
      <c r="BTM6" s="80"/>
      <c r="BTN6" s="80"/>
      <c r="BTO6" s="80"/>
      <c r="BTP6" s="80"/>
      <c r="BTQ6" s="80"/>
      <c r="BTR6" s="80"/>
      <c r="BTS6" s="80"/>
      <c r="BTT6" s="80"/>
      <c r="BTU6" s="80"/>
      <c r="BTV6" s="80"/>
      <c r="BTW6" s="80"/>
      <c r="BTX6" s="80"/>
      <c r="BTY6" s="80"/>
      <c r="BTZ6" s="80"/>
      <c r="BUA6" s="80"/>
      <c r="BUB6" s="80"/>
      <c r="BUC6" s="80"/>
      <c r="BUD6" s="80"/>
      <c r="BUE6" s="80"/>
      <c r="BUF6" s="80"/>
      <c r="BUG6" s="80"/>
      <c r="BUH6" s="80"/>
      <c r="BUI6" s="80"/>
      <c r="BUJ6" s="80"/>
      <c r="BUK6" s="80"/>
      <c r="BUL6" s="80"/>
      <c r="BUM6" s="80"/>
      <c r="BUN6" s="80"/>
      <c r="BUO6" s="80"/>
      <c r="BUP6" s="80"/>
      <c r="BUQ6" s="80"/>
      <c r="BUR6" s="80"/>
      <c r="BUS6" s="80"/>
      <c r="BUT6" s="80"/>
      <c r="BUU6" s="80"/>
      <c r="BUV6" s="80"/>
      <c r="BUW6" s="80"/>
      <c r="BUX6" s="80"/>
      <c r="BUY6" s="80"/>
      <c r="BUZ6" s="80"/>
      <c r="BVA6" s="80"/>
      <c r="BVB6" s="80"/>
      <c r="BVC6" s="80"/>
      <c r="BVD6" s="80"/>
      <c r="BVE6" s="80"/>
      <c r="BVF6" s="80"/>
      <c r="BVG6" s="80"/>
      <c r="BVH6" s="80"/>
      <c r="BVI6" s="80"/>
      <c r="BVJ6" s="80"/>
      <c r="BVK6" s="80"/>
      <c r="BVL6" s="80"/>
      <c r="BVM6" s="80"/>
      <c r="BVN6" s="80"/>
      <c r="BVO6" s="80"/>
      <c r="BVP6" s="80"/>
      <c r="BVQ6" s="80"/>
      <c r="BVR6" s="80"/>
      <c r="BVS6" s="80"/>
      <c r="BVT6" s="80"/>
      <c r="BVU6" s="80"/>
      <c r="BVV6" s="80"/>
      <c r="BVW6" s="80"/>
      <c r="BVX6" s="80"/>
      <c r="BVY6" s="80"/>
      <c r="BVZ6" s="80"/>
      <c r="BWA6" s="80"/>
      <c r="BWB6" s="80"/>
      <c r="BWC6" s="80"/>
      <c r="BWD6" s="80"/>
      <c r="BWE6" s="80"/>
      <c r="BWF6" s="80"/>
      <c r="BWG6" s="80"/>
      <c r="BWH6" s="80"/>
      <c r="BWI6" s="80"/>
      <c r="BWJ6" s="80"/>
      <c r="BWK6" s="80"/>
      <c r="BWL6" s="80"/>
      <c r="BWM6" s="80"/>
      <c r="BWN6" s="80"/>
      <c r="BWO6" s="80"/>
      <c r="BWP6" s="80"/>
      <c r="BWQ6" s="80"/>
      <c r="BWR6" s="80"/>
      <c r="BWS6" s="80"/>
      <c r="BWT6" s="80"/>
      <c r="BWU6" s="80"/>
      <c r="BWV6" s="80"/>
      <c r="BWW6" s="80"/>
      <c r="BWX6" s="80"/>
      <c r="BWY6" s="80"/>
      <c r="BWZ6" s="80"/>
      <c r="BXA6" s="80"/>
      <c r="BXB6" s="80"/>
      <c r="BXC6" s="80"/>
      <c r="BXD6" s="80"/>
      <c r="BXE6" s="80"/>
      <c r="BXF6" s="80"/>
      <c r="BXG6" s="80"/>
      <c r="BXH6" s="80"/>
      <c r="BXI6" s="80"/>
      <c r="BXJ6" s="80"/>
      <c r="BXK6" s="80"/>
      <c r="BXL6" s="80"/>
      <c r="BXM6" s="80"/>
      <c r="BXN6" s="80"/>
      <c r="BXO6" s="80"/>
      <c r="BXP6" s="80"/>
      <c r="BXQ6" s="80"/>
      <c r="BXR6" s="80"/>
      <c r="BXS6" s="80"/>
      <c r="BXT6" s="80"/>
      <c r="BXU6" s="80"/>
      <c r="BXV6" s="80"/>
      <c r="BXW6" s="80"/>
      <c r="BXX6" s="80"/>
      <c r="BXY6" s="80"/>
      <c r="BXZ6" s="80"/>
      <c r="BYA6" s="80"/>
      <c r="BYB6" s="80"/>
      <c r="BYC6" s="80"/>
      <c r="BYD6" s="80"/>
      <c r="BYE6" s="80"/>
      <c r="BYF6" s="80"/>
      <c r="BYG6" s="80"/>
      <c r="BYH6" s="80"/>
      <c r="BYI6" s="80"/>
      <c r="BYJ6" s="80"/>
      <c r="BYK6" s="80"/>
      <c r="BYL6" s="80"/>
      <c r="BYM6" s="80"/>
      <c r="BYN6" s="80"/>
      <c r="BYO6" s="80"/>
      <c r="BYP6" s="80"/>
      <c r="BYQ6" s="80"/>
      <c r="BYR6" s="80"/>
      <c r="BYS6" s="80"/>
      <c r="BYT6" s="80"/>
      <c r="BYU6" s="80"/>
      <c r="BYV6" s="80"/>
      <c r="BYW6" s="80"/>
      <c r="BYX6" s="80"/>
      <c r="BYY6" s="80"/>
      <c r="BYZ6" s="80"/>
      <c r="BZA6" s="80"/>
      <c r="BZB6" s="80"/>
      <c r="BZC6" s="80"/>
      <c r="BZD6" s="80"/>
      <c r="BZE6" s="80"/>
      <c r="BZF6" s="80"/>
      <c r="BZG6" s="80"/>
      <c r="BZH6" s="80"/>
      <c r="BZI6" s="80"/>
      <c r="BZJ6" s="80"/>
      <c r="BZK6" s="80"/>
      <c r="BZL6" s="80"/>
      <c r="BZM6" s="80"/>
      <c r="BZN6" s="80"/>
      <c r="BZO6" s="80"/>
      <c r="BZP6" s="80"/>
      <c r="BZQ6" s="80"/>
      <c r="BZR6" s="80"/>
      <c r="BZS6" s="80"/>
      <c r="BZT6" s="80"/>
      <c r="BZU6" s="80"/>
      <c r="BZV6" s="80"/>
      <c r="BZW6" s="80"/>
      <c r="BZX6" s="80"/>
      <c r="BZY6" s="80"/>
      <c r="BZZ6" s="80"/>
      <c r="CAA6" s="80"/>
      <c r="CAB6" s="80"/>
      <c r="CAC6" s="80"/>
      <c r="CAD6" s="80"/>
      <c r="CAE6" s="80"/>
      <c r="CAF6" s="80"/>
      <c r="CAG6" s="80"/>
      <c r="CAH6" s="80"/>
      <c r="CAI6" s="80"/>
      <c r="CAJ6" s="80"/>
      <c r="CAK6" s="80"/>
      <c r="CAL6" s="80"/>
      <c r="CAM6" s="80"/>
      <c r="CAN6" s="80"/>
      <c r="CAO6" s="80"/>
      <c r="CAP6" s="80"/>
      <c r="CAQ6" s="80"/>
      <c r="CAR6" s="80"/>
      <c r="CAS6" s="80"/>
      <c r="CAT6" s="80"/>
      <c r="CAU6" s="80"/>
      <c r="CAV6" s="80"/>
      <c r="CAW6" s="80"/>
      <c r="CAX6" s="80"/>
      <c r="CAY6" s="80"/>
      <c r="CAZ6" s="80"/>
      <c r="CBA6" s="80"/>
      <c r="CBB6" s="80"/>
      <c r="CBC6" s="80"/>
      <c r="CBD6" s="80"/>
      <c r="CBE6" s="80"/>
      <c r="CBF6" s="80"/>
      <c r="CBG6" s="80"/>
      <c r="CBH6" s="80"/>
      <c r="CBI6" s="80"/>
      <c r="CBJ6" s="80"/>
      <c r="CBK6" s="80"/>
      <c r="CBL6" s="80"/>
      <c r="CBM6" s="80"/>
      <c r="CBN6" s="80"/>
      <c r="CBO6" s="80"/>
      <c r="CBP6" s="80"/>
      <c r="CBQ6" s="80"/>
      <c r="CBR6" s="80"/>
      <c r="CBS6" s="80"/>
      <c r="CBT6" s="80"/>
      <c r="CBU6" s="80"/>
      <c r="CBV6" s="80"/>
      <c r="CBW6" s="80"/>
      <c r="CBX6" s="80"/>
      <c r="CBY6" s="80"/>
      <c r="CBZ6" s="80"/>
      <c r="CCA6" s="80"/>
      <c r="CCB6" s="80"/>
      <c r="CCC6" s="80"/>
      <c r="CCD6" s="80"/>
      <c r="CCE6" s="80"/>
      <c r="CCF6" s="80"/>
      <c r="CCG6" s="80"/>
      <c r="CCH6" s="80"/>
      <c r="CCI6" s="80"/>
      <c r="CCJ6" s="80"/>
      <c r="CCK6" s="80"/>
      <c r="CCL6" s="80"/>
      <c r="CCM6" s="80"/>
      <c r="CCN6" s="80"/>
      <c r="CCO6" s="80"/>
      <c r="CCP6" s="80"/>
      <c r="CCQ6" s="80"/>
      <c r="CCR6" s="80"/>
      <c r="CCS6" s="80"/>
      <c r="CCT6" s="80"/>
      <c r="CCU6" s="80"/>
      <c r="CCV6" s="80"/>
      <c r="CCW6" s="80"/>
      <c r="CCX6" s="80"/>
      <c r="CCY6" s="80"/>
      <c r="CCZ6" s="80"/>
      <c r="CDA6" s="80"/>
      <c r="CDB6" s="80"/>
      <c r="CDC6" s="80"/>
      <c r="CDD6" s="80"/>
      <c r="CDE6" s="80"/>
      <c r="CDF6" s="80"/>
      <c r="CDG6" s="80"/>
      <c r="CDH6" s="80"/>
      <c r="CDI6" s="80"/>
      <c r="CDJ6" s="80"/>
      <c r="CDK6" s="80"/>
      <c r="CDL6" s="80"/>
      <c r="CDM6" s="80"/>
      <c r="CDN6" s="80"/>
      <c r="CDO6" s="80"/>
      <c r="CDP6" s="80"/>
      <c r="CDQ6" s="80"/>
      <c r="CDR6" s="80"/>
      <c r="CDS6" s="80"/>
      <c r="CDT6" s="80"/>
      <c r="CDU6" s="80"/>
      <c r="CDV6" s="80"/>
      <c r="CDW6" s="80"/>
      <c r="CDX6" s="80"/>
      <c r="CDY6" s="80"/>
      <c r="CDZ6" s="80"/>
      <c r="CEA6" s="80"/>
      <c r="CEB6" s="80"/>
      <c r="CEC6" s="80"/>
      <c r="CED6" s="80"/>
      <c r="CEE6" s="80"/>
      <c r="CEF6" s="80"/>
      <c r="CEG6" s="80"/>
      <c r="CEH6" s="80"/>
      <c r="CEI6" s="80"/>
      <c r="CEJ6" s="80"/>
      <c r="CEK6" s="80"/>
      <c r="CEL6" s="80"/>
      <c r="CEM6" s="80"/>
      <c r="CEN6" s="80"/>
      <c r="CEO6" s="80"/>
      <c r="CEP6" s="80"/>
      <c r="CEQ6" s="80"/>
      <c r="CER6" s="80"/>
      <c r="CES6" s="80"/>
      <c r="CET6" s="80"/>
      <c r="CEU6" s="80"/>
      <c r="CEV6" s="80"/>
      <c r="CEW6" s="80"/>
      <c r="CEX6" s="80"/>
      <c r="CEY6" s="80"/>
      <c r="CEZ6" s="80"/>
      <c r="CFA6" s="80"/>
      <c r="CFB6" s="80"/>
      <c r="CFC6" s="80"/>
      <c r="CFD6" s="80"/>
      <c r="CFE6" s="80"/>
      <c r="CFF6" s="80"/>
      <c r="CFG6" s="80"/>
      <c r="CFH6" s="80"/>
      <c r="CFI6" s="80"/>
      <c r="CFJ6" s="80"/>
      <c r="CFK6" s="80"/>
      <c r="CFL6" s="80"/>
      <c r="CFM6" s="80"/>
      <c r="CFN6" s="80"/>
      <c r="CFO6" s="80"/>
      <c r="CFP6" s="80"/>
      <c r="CFQ6" s="80"/>
      <c r="CFR6" s="80"/>
      <c r="CFS6" s="80"/>
      <c r="CFT6" s="80"/>
      <c r="CFU6" s="80"/>
      <c r="CFV6" s="80"/>
      <c r="CFW6" s="80"/>
      <c r="CFX6" s="80"/>
      <c r="CFY6" s="80"/>
      <c r="CFZ6" s="80"/>
      <c r="CGA6" s="80"/>
      <c r="CGB6" s="80"/>
      <c r="CGC6" s="80"/>
      <c r="CGD6" s="80"/>
      <c r="CGE6" s="80"/>
      <c r="CGF6" s="80"/>
      <c r="CGG6" s="80"/>
      <c r="CGH6" s="80"/>
      <c r="CGI6" s="80"/>
      <c r="CGJ6" s="80"/>
      <c r="CGK6" s="80"/>
      <c r="CGL6" s="80"/>
      <c r="CGM6" s="80"/>
      <c r="CGN6" s="80"/>
      <c r="CGO6" s="80"/>
      <c r="CGP6" s="80"/>
      <c r="CGQ6" s="80"/>
      <c r="CGR6" s="80"/>
      <c r="CGS6" s="80"/>
      <c r="CGT6" s="80"/>
      <c r="CGU6" s="80"/>
      <c r="CGV6" s="80"/>
      <c r="CGW6" s="80"/>
      <c r="CGX6" s="80"/>
      <c r="CGY6" s="80"/>
      <c r="CGZ6" s="80"/>
      <c r="CHA6" s="80"/>
      <c r="CHB6" s="80"/>
      <c r="CHC6" s="80"/>
      <c r="CHD6" s="80"/>
      <c r="CHE6" s="80"/>
      <c r="CHF6" s="80"/>
      <c r="CHG6" s="80"/>
      <c r="CHH6" s="80"/>
      <c r="CHI6" s="80"/>
      <c r="CHJ6" s="80"/>
      <c r="CHK6" s="80"/>
      <c r="CHL6" s="80"/>
      <c r="CHM6" s="80"/>
      <c r="CHN6" s="80"/>
      <c r="CHO6" s="80"/>
      <c r="CHP6" s="80"/>
      <c r="CHQ6" s="80"/>
      <c r="CHR6" s="80"/>
      <c r="CHS6" s="80"/>
      <c r="CHT6" s="80"/>
      <c r="CHU6" s="80"/>
      <c r="CHV6" s="80"/>
      <c r="CHW6" s="80"/>
      <c r="CHX6" s="80"/>
      <c r="CHY6" s="80"/>
      <c r="CHZ6" s="80"/>
      <c r="CIA6" s="80"/>
      <c r="CIB6" s="80"/>
      <c r="CIC6" s="80"/>
      <c r="CID6" s="80"/>
      <c r="CIE6" s="80"/>
      <c r="CIF6" s="80"/>
      <c r="CIG6" s="80"/>
      <c r="CIH6" s="80"/>
      <c r="CII6" s="80"/>
      <c r="CIJ6" s="80"/>
      <c r="CIK6" s="80"/>
      <c r="CIL6" s="80"/>
      <c r="CIM6" s="80"/>
      <c r="CIN6" s="80"/>
      <c r="CIO6" s="80"/>
      <c r="CIP6" s="80"/>
      <c r="CIQ6" s="80"/>
      <c r="CIR6" s="80"/>
      <c r="CIS6" s="80"/>
      <c r="CIT6" s="80"/>
      <c r="CIU6" s="80"/>
      <c r="CIV6" s="80"/>
      <c r="CIW6" s="80"/>
      <c r="CIX6" s="80"/>
      <c r="CIY6" s="80"/>
      <c r="CIZ6" s="80"/>
      <c r="CJA6" s="80"/>
      <c r="CJB6" s="80"/>
      <c r="CJC6" s="80"/>
      <c r="CJD6" s="80"/>
      <c r="CJE6" s="80"/>
      <c r="CJF6" s="80"/>
      <c r="CJG6" s="80"/>
      <c r="CJH6" s="80"/>
      <c r="CJI6" s="80"/>
      <c r="CJJ6" s="80"/>
      <c r="CJK6" s="80"/>
      <c r="CJL6" s="80"/>
      <c r="CJM6" s="80"/>
      <c r="CJN6" s="80"/>
      <c r="CJO6" s="80"/>
      <c r="CJP6" s="80"/>
      <c r="CJQ6" s="80"/>
      <c r="CJR6" s="80"/>
      <c r="CJS6" s="80"/>
      <c r="CJT6" s="80"/>
      <c r="CJU6" s="80"/>
      <c r="CJV6" s="80"/>
      <c r="CJW6" s="80"/>
      <c r="CJX6" s="80"/>
      <c r="CJY6" s="80"/>
      <c r="CJZ6" s="80"/>
      <c r="CKA6" s="80"/>
      <c r="CKB6" s="80"/>
      <c r="CKC6" s="80"/>
      <c r="CKD6" s="80"/>
      <c r="CKE6" s="80"/>
      <c r="CKF6" s="80"/>
      <c r="CKG6" s="80"/>
      <c r="CKH6" s="80"/>
      <c r="CKI6" s="80"/>
      <c r="CKJ6" s="80"/>
      <c r="CKK6" s="80"/>
      <c r="CKL6" s="80"/>
      <c r="CKM6" s="80"/>
      <c r="CKN6" s="80"/>
      <c r="CKO6" s="80"/>
      <c r="CKP6" s="80"/>
      <c r="CKQ6" s="80"/>
      <c r="CKR6" s="80"/>
      <c r="CKS6" s="80"/>
      <c r="CKT6" s="80"/>
      <c r="CKU6" s="80"/>
      <c r="CKV6" s="80"/>
      <c r="CKW6" s="80"/>
      <c r="CKX6" s="80"/>
      <c r="CKY6" s="80"/>
      <c r="CKZ6" s="80"/>
      <c r="CLA6" s="80"/>
      <c r="CLB6" s="80"/>
      <c r="CLC6" s="80"/>
      <c r="CLD6" s="80"/>
      <c r="CLE6" s="80"/>
      <c r="CLF6" s="80"/>
      <c r="CLG6" s="80"/>
      <c r="CLH6" s="80"/>
      <c r="CLI6" s="80"/>
      <c r="CLJ6" s="80"/>
      <c r="CLK6" s="80"/>
      <c r="CLL6" s="80"/>
      <c r="CLM6" s="80"/>
      <c r="CLN6" s="80"/>
      <c r="CLO6" s="80"/>
      <c r="CLP6" s="80"/>
      <c r="CLQ6" s="80"/>
      <c r="CLR6" s="80"/>
      <c r="CLS6" s="80"/>
      <c r="CLT6" s="80"/>
      <c r="CLU6" s="80"/>
      <c r="CLV6" s="80"/>
      <c r="CLW6" s="80"/>
      <c r="CLX6" s="80"/>
      <c r="CLY6" s="80"/>
      <c r="CLZ6" s="80"/>
      <c r="CMA6" s="80"/>
      <c r="CMB6" s="80"/>
      <c r="CMC6" s="80"/>
      <c r="CMD6" s="80"/>
      <c r="CME6" s="80"/>
      <c r="CMF6" s="80"/>
      <c r="CMG6" s="80"/>
      <c r="CMH6" s="80"/>
      <c r="CMI6" s="80"/>
      <c r="CMJ6" s="80"/>
      <c r="CMK6" s="80"/>
      <c r="CML6" s="80"/>
      <c r="CMM6" s="80"/>
      <c r="CMN6" s="80"/>
      <c r="CMO6" s="80"/>
      <c r="CMP6" s="80"/>
      <c r="CMQ6" s="80"/>
      <c r="CMR6" s="80"/>
      <c r="CMS6" s="80"/>
      <c r="CMT6" s="80"/>
      <c r="CMU6" s="80"/>
      <c r="CMV6" s="80"/>
      <c r="CMW6" s="80"/>
      <c r="CMX6" s="80"/>
      <c r="CMY6" s="80"/>
      <c r="CMZ6" s="80"/>
      <c r="CNA6" s="80"/>
      <c r="CNB6" s="80"/>
      <c r="CNC6" s="80"/>
      <c r="CND6" s="80"/>
      <c r="CNE6" s="80"/>
      <c r="CNF6" s="80"/>
      <c r="CNG6" s="80"/>
      <c r="CNH6" s="80"/>
      <c r="CNI6" s="80"/>
      <c r="CNJ6" s="80"/>
      <c r="CNK6" s="80"/>
      <c r="CNL6" s="80"/>
      <c r="CNM6" s="80"/>
      <c r="CNN6" s="80"/>
      <c r="CNO6" s="80"/>
      <c r="CNP6" s="80"/>
      <c r="CNQ6" s="80"/>
      <c r="CNR6" s="80"/>
      <c r="CNS6" s="80"/>
      <c r="CNT6" s="80"/>
      <c r="CNU6" s="80"/>
      <c r="CNV6" s="80"/>
      <c r="CNW6" s="80"/>
      <c r="CNX6" s="80"/>
      <c r="CNY6" s="80"/>
      <c r="CNZ6" s="80"/>
      <c r="COA6" s="80"/>
      <c r="COB6" s="80"/>
      <c r="COC6" s="80"/>
      <c r="COD6" s="80"/>
      <c r="COE6" s="80"/>
      <c r="COF6" s="80"/>
      <c r="COG6" s="80"/>
      <c r="COH6" s="80"/>
      <c r="COI6" s="80"/>
      <c r="COJ6" s="80"/>
      <c r="COK6" s="80"/>
      <c r="COL6" s="80"/>
      <c r="COM6" s="80"/>
      <c r="CON6" s="80"/>
      <c r="COO6" s="80"/>
      <c r="COP6" s="80"/>
      <c r="COQ6" s="80"/>
      <c r="COR6" s="80"/>
      <c r="COS6" s="80"/>
      <c r="COT6" s="80"/>
      <c r="COU6" s="80"/>
      <c r="COV6" s="80"/>
      <c r="COW6" s="80"/>
      <c r="COX6" s="80"/>
      <c r="COY6" s="80"/>
      <c r="COZ6" s="80"/>
      <c r="CPA6" s="80"/>
      <c r="CPB6" s="80"/>
      <c r="CPC6" s="80"/>
      <c r="CPD6" s="80"/>
      <c r="CPE6" s="80"/>
      <c r="CPF6" s="80"/>
      <c r="CPG6" s="80"/>
      <c r="CPH6" s="80"/>
      <c r="CPI6" s="80"/>
      <c r="CPJ6" s="80"/>
      <c r="CPK6" s="80"/>
      <c r="CPL6" s="80"/>
      <c r="CPM6" s="80"/>
      <c r="CPN6" s="80"/>
      <c r="CPO6" s="80"/>
      <c r="CPP6" s="80"/>
      <c r="CPQ6" s="80"/>
      <c r="CPR6" s="80"/>
      <c r="CPS6" s="80"/>
      <c r="CPT6" s="80"/>
      <c r="CPU6" s="80"/>
      <c r="CPV6" s="80"/>
      <c r="CPW6" s="80"/>
      <c r="CPX6" s="80"/>
      <c r="CPY6" s="80"/>
      <c r="CPZ6" s="80"/>
      <c r="CQA6" s="80"/>
      <c r="CQB6" s="80"/>
      <c r="CQC6" s="80"/>
      <c r="CQD6" s="80"/>
      <c r="CQE6" s="80"/>
      <c r="CQF6" s="80"/>
      <c r="CQG6" s="80"/>
      <c r="CQH6" s="80"/>
      <c r="CQI6" s="80"/>
      <c r="CQJ6" s="80"/>
      <c r="CQK6" s="80"/>
      <c r="CQL6" s="80"/>
      <c r="CQM6" s="80"/>
      <c r="CQN6" s="80"/>
      <c r="CQO6" s="80"/>
      <c r="CQP6" s="80"/>
      <c r="CQQ6" s="80"/>
      <c r="CQR6" s="80"/>
      <c r="CQS6" s="80"/>
      <c r="CQT6" s="80"/>
      <c r="CQU6" s="80"/>
      <c r="CQV6" s="80"/>
      <c r="CQW6" s="80"/>
      <c r="CQX6" s="80"/>
      <c r="CQY6" s="80"/>
      <c r="CQZ6" s="80"/>
      <c r="CRA6" s="80"/>
      <c r="CRB6" s="80"/>
      <c r="CRC6" s="80"/>
      <c r="CRD6" s="80"/>
      <c r="CRE6" s="80"/>
      <c r="CRF6" s="80"/>
      <c r="CRG6" s="80"/>
      <c r="CRH6" s="80"/>
      <c r="CRI6" s="80"/>
      <c r="CRJ6" s="80"/>
      <c r="CRK6" s="80"/>
      <c r="CRL6" s="80"/>
      <c r="CRM6" s="80"/>
      <c r="CRN6" s="80"/>
      <c r="CRO6" s="80"/>
      <c r="CRP6" s="80"/>
      <c r="CRQ6" s="80"/>
      <c r="CRR6" s="80"/>
      <c r="CRS6" s="80"/>
      <c r="CRT6" s="80"/>
      <c r="CRU6" s="80"/>
      <c r="CRV6" s="80"/>
      <c r="CRW6" s="80"/>
      <c r="CRX6" s="80"/>
      <c r="CRY6" s="80"/>
      <c r="CRZ6" s="80"/>
      <c r="CSA6" s="80"/>
      <c r="CSB6" s="80"/>
      <c r="CSC6" s="80"/>
      <c r="CSD6" s="80"/>
      <c r="CSE6" s="80"/>
      <c r="CSF6" s="80"/>
      <c r="CSG6" s="80"/>
      <c r="CSH6" s="80"/>
      <c r="CSI6" s="80"/>
      <c r="CSJ6" s="80"/>
      <c r="CSK6" s="80"/>
      <c r="CSL6" s="80"/>
      <c r="CSM6" s="80"/>
      <c r="CSN6" s="80"/>
      <c r="CSO6" s="80"/>
      <c r="CSP6" s="80"/>
      <c r="CSQ6" s="80"/>
      <c r="CSR6" s="80"/>
      <c r="CSS6" s="80"/>
      <c r="CST6" s="80"/>
      <c r="CSU6" s="80"/>
      <c r="CSV6" s="80"/>
      <c r="CSW6" s="80"/>
      <c r="CSX6" s="80"/>
      <c r="CSY6" s="80"/>
      <c r="CSZ6" s="80"/>
      <c r="CTA6" s="80"/>
      <c r="CTB6" s="80"/>
      <c r="CTC6" s="80"/>
      <c r="CTD6" s="80"/>
      <c r="CTE6" s="80"/>
      <c r="CTF6" s="80"/>
      <c r="CTG6" s="80"/>
      <c r="CTH6" s="80"/>
      <c r="CTI6" s="80"/>
      <c r="CTJ6" s="80"/>
      <c r="CTK6" s="80"/>
      <c r="CTL6" s="80"/>
      <c r="CTM6" s="80"/>
      <c r="CTN6" s="80"/>
      <c r="CTO6" s="80"/>
      <c r="CTP6" s="80"/>
      <c r="CTQ6" s="80"/>
      <c r="CTR6" s="80"/>
      <c r="CTS6" s="80"/>
      <c r="CTT6" s="80"/>
      <c r="CTU6" s="80"/>
      <c r="CTV6" s="80"/>
      <c r="CTW6" s="80"/>
      <c r="CTX6" s="80"/>
      <c r="CTY6" s="80"/>
      <c r="CTZ6" s="80"/>
      <c r="CUA6" s="80"/>
      <c r="CUB6" s="80"/>
      <c r="CUC6" s="80"/>
      <c r="CUD6" s="80"/>
      <c r="CUE6" s="80"/>
      <c r="CUF6" s="80"/>
      <c r="CUG6" s="80"/>
      <c r="CUH6" s="80"/>
      <c r="CUI6" s="80"/>
      <c r="CUJ6" s="80"/>
      <c r="CUK6" s="80"/>
      <c r="CUL6" s="80"/>
      <c r="CUM6" s="80"/>
      <c r="CUN6" s="80"/>
      <c r="CUO6" s="80"/>
      <c r="CUP6" s="80"/>
      <c r="CUQ6" s="80"/>
      <c r="CUR6" s="80"/>
      <c r="CUS6" s="80"/>
      <c r="CUT6" s="80"/>
      <c r="CUU6" s="80"/>
      <c r="CUV6" s="80"/>
      <c r="CUW6" s="80"/>
      <c r="CUX6" s="80"/>
      <c r="CUY6" s="80"/>
      <c r="CUZ6" s="80"/>
      <c r="CVA6" s="80"/>
      <c r="CVB6" s="80"/>
      <c r="CVC6" s="80"/>
      <c r="CVD6" s="80"/>
      <c r="CVE6" s="80"/>
      <c r="CVF6" s="80"/>
      <c r="CVG6" s="80"/>
      <c r="CVH6" s="80"/>
      <c r="CVI6" s="80"/>
      <c r="CVJ6" s="80"/>
      <c r="CVK6" s="80"/>
      <c r="CVL6" s="80"/>
      <c r="CVM6" s="80"/>
      <c r="CVN6" s="80"/>
      <c r="CVO6" s="80"/>
      <c r="CVP6" s="80"/>
      <c r="CVQ6" s="80"/>
      <c r="CVR6" s="80"/>
      <c r="CVS6" s="80"/>
      <c r="CVT6" s="80"/>
      <c r="CVU6" s="80"/>
      <c r="CVV6" s="80"/>
      <c r="CVW6" s="80"/>
      <c r="CVX6" s="80"/>
      <c r="CVY6" s="80"/>
      <c r="CVZ6" s="80"/>
      <c r="CWA6" s="80"/>
      <c r="CWB6" s="80"/>
      <c r="CWC6" s="80"/>
      <c r="CWD6" s="80"/>
      <c r="CWE6" s="80"/>
      <c r="CWF6" s="80"/>
      <c r="CWG6" s="80"/>
      <c r="CWH6" s="80"/>
      <c r="CWI6" s="80"/>
      <c r="CWJ6" s="80"/>
      <c r="CWK6" s="80"/>
      <c r="CWL6" s="80"/>
      <c r="CWM6" s="80"/>
      <c r="CWN6" s="80"/>
      <c r="CWO6" s="80"/>
      <c r="CWP6" s="80"/>
      <c r="CWQ6" s="80"/>
      <c r="CWR6" s="80"/>
      <c r="CWS6" s="80"/>
      <c r="CWT6" s="80"/>
      <c r="CWU6" s="80"/>
      <c r="CWV6" s="80"/>
      <c r="CWW6" s="80"/>
      <c r="CWX6" s="80"/>
      <c r="CWY6" s="80"/>
      <c r="CWZ6" s="80"/>
      <c r="CXA6" s="80"/>
      <c r="CXB6" s="80"/>
      <c r="CXC6" s="80"/>
      <c r="CXD6" s="80"/>
      <c r="CXE6" s="80"/>
      <c r="CXF6" s="80"/>
      <c r="CXG6" s="80"/>
      <c r="CXH6" s="80"/>
      <c r="CXI6" s="80"/>
      <c r="CXJ6" s="80"/>
      <c r="CXK6" s="80"/>
      <c r="CXL6" s="80"/>
      <c r="CXM6" s="80"/>
      <c r="CXN6" s="80"/>
      <c r="CXO6" s="80"/>
      <c r="CXP6" s="80"/>
      <c r="CXQ6" s="80"/>
      <c r="CXR6" s="80"/>
      <c r="CXS6" s="80"/>
      <c r="CXT6" s="80"/>
      <c r="CXU6" s="80"/>
      <c r="CXV6" s="80"/>
      <c r="CXW6" s="80"/>
      <c r="CXX6" s="80"/>
      <c r="CXY6" s="80"/>
      <c r="CXZ6" s="80"/>
      <c r="CYA6" s="80"/>
      <c r="CYB6" s="80"/>
      <c r="CYC6" s="80"/>
      <c r="CYD6" s="80"/>
      <c r="CYE6" s="80"/>
      <c r="CYF6" s="80"/>
      <c r="CYG6" s="80"/>
      <c r="CYH6" s="80"/>
      <c r="CYI6" s="80"/>
      <c r="CYJ6" s="80"/>
      <c r="CYK6" s="80"/>
      <c r="CYL6" s="80"/>
      <c r="CYM6" s="80"/>
      <c r="CYN6" s="80"/>
      <c r="CYO6" s="80"/>
      <c r="CYP6" s="80"/>
      <c r="CYQ6" s="80"/>
      <c r="CYR6" s="80"/>
      <c r="CYS6" s="80"/>
      <c r="CYT6" s="80"/>
      <c r="CYU6" s="80"/>
      <c r="CYV6" s="80"/>
      <c r="CYW6" s="80"/>
      <c r="CYX6" s="80"/>
      <c r="CYY6" s="80"/>
      <c r="CYZ6" s="80"/>
      <c r="CZA6" s="80"/>
      <c r="CZB6" s="80"/>
      <c r="CZC6" s="80"/>
      <c r="CZD6" s="80"/>
      <c r="CZE6" s="80"/>
      <c r="CZF6" s="80"/>
      <c r="CZG6" s="80"/>
      <c r="CZH6" s="80"/>
      <c r="CZI6" s="80"/>
      <c r="CZJ6" s="80"/>
      <c r="CZK6" s="80"/>
      <c r="CZL6" s="80"/>
      <c r="CZM6" s="80"/>
      <c r="CZN6" s="80"/>
      <c r="CZO6" s="80"/>
      <c r="CZP6" s="80"/>
      <c r="CZQ6" s="80"/>
      <c r="CZR6" s="80"/>
      <c r="CZS6" s="80"/>
      <c r="CZT6" s="80"/>
      <c r="CZU6" s="80"/>
      <c r="CZV6" s="80"/>
      <c r="CZW6" s="80"/>
      <c r="CZX6" s="80"/>
      <c r="CZY6" s="80"/>
      <c r="CZZ6" s="80"/>
      <c r="DAA6" s="80"/>
      <c r="DAB6" s="80"/>
      <c r="DAC6" s="80"/>
      <c r="DAD6" s="80"/>
      <c r="DAE6" s="80"/>
      <c r="DAF6" s="80"/>
      <c r="DAG6" s="80"/>
      <c r="DAH6" s="80"/>
      <c r="DAI6" s="80"/>
      <c r="DAJ6" s="80"/>
      <c r="DAK6" s="80"/>
      <c r="DAL6" s="80"/>
      <c r="DAM6" s="80"/>
      <c r="DAN6" s="80"/>
      <c r="DAO6" s="80"/>
      <c r="DAP6" s="80"/>
      <c r="DAQ6" s="80"/>
      <c r="DAR6" s="80"/>
      <c r="DAS6" s="80"/>
      <c r="DAT6" s="80"/>
      <c r="DAU6" s="80"/>
      <c r="DAV6" s="80"/>
      <c r="DAW6" s="80"/>
      <c r="DAX6" s="80"/>
      <c r="DAY6" s="80"/>
      <c r="DAZ6" s="80"/>
      <c r="DBA6" s="80"/>
      <c r="DBB6" s="80"/>
      <c r="DBC6" s="80"/>
      <c r="DBD6" s="80"/>
      <c r="DBE6" s="80"/>
      <c r="DBF6" s="80"/>
      <c r="DBG6" s="80"/>
      <c r="DBH6" s="80"/>
      <c r="DBI6" s="80"/>
      <c r="DBJ6" s="80"/>
      <c r="DBK6" s="80"/>
      <c r="DBL6" s="80"/>
      <c r="DBM6" s="80"/>
      <c r="DBN6" s="80"/>
      <c r="DBO6" s="80"/>
      <c r="DBP6" s="80"/>
      <c r="DBQ6" s="80"/>
      <c r="DBR6" s="80"/>
      <c r="DBS6" s="80"/>
      <c r="DBT6" s="80"/>
      <c r="DBU6" s="80"/>
      <c r="DBV6" s="80"/>
      <c r="DBW6" s="80"/>
      <c r="DBX6" s="80"/>
      <c r="DBY6" s="80"/>
      <c r="DBZ6" s="80"/>
      <c r="DCA6" s="80"/>
      <c r="DCB6" s="80"/>
      <c r="DCC6" s="80"/>
      <c r="DCD6" s="80"/>
      <c r="DCE6" s="80"/>
      <c r="DCF6" s="80"/>
      <c r="DCG6" s="80"/>
      <c r="DCH6" s="80"/>
      <c r="DCI6" s="80"/>
      <c r="DCJ6" s="80"/>
      <c r="DCK6" s="80"/>
      <c r="DCL6" s="80"/>
      <c r="DCM6" s="80"/>
      <c r="DCN6" s="80"/>
      <c r="DCO6" s="80"/>
      <c r="DCP6" s="80"/>
      <c r="DCQ6" s="80"/>
      <c r="DCR6" s="80"/>
      <c r="DCS6" s="80"/>
      <c r="DCT6" s="80"/>
      <c r="DCU6" s="80"/>
      <c r="DCV6" s="80"/>
      <c r="DCW6" s="80"/>
      <c r="DCX6" s="80"/>
      <c r="DCY6" s="80"/>
      <c r="DCZ6" s="80"/>
      <c r="DDA6" s="80"/>
      <c r="DDB6" s="80"/>
      <c r="DDC6" s="80"/>
      <c r="DDD6" s="80"/>
      <c r="DDE6" s="80"/>
      <c r="DDF6" s="80"/>
      <c r="DDG6" s="80"/>
      <c r="DDH6" s="80"/>
      <c r="DDI6" s="80"/>
      <c r="DDJ6" s="80"/>
      <c r="DDK6" s="80"/>
      <c r="DDL6" s="80"/>
      <c r="DDM6" s="80"/>
      <c r="DDN6" s="80"/>
      <c r="DDO6" s="80"/>
      <c r="DDP6" s="80"/>
      <c r="DDQ6" s="80"/>
      <c r="DDR6" s="80"/>
      <c r="DDS6" s="80"/>
      <c r="DDT6" s="80"/>
      <c r="DDU6" s="80"/>
      <c r="DDV6" s="80"/>
      <c r="DDW6" s="80"/>
      <c r="DDX6" s="80"/>
      <c r="DDY6" s="80"/>
      <c r="DDZ6" s="80"/>
      <c r="DEA6" s="80"/>
      <c r="DEB6" s="80"/>
      <c r="DEC6" s="80"/>
      <c r="DED6" s="80"/>
      <c r="DEE6" s="80"/>
      <c r="DEF6" s="80"/>
      <c r="DEG6" s="80"/>
      <c r="DEH6" s="80"/>
      <c r="DEI6" s="80"/>
      <c r="DEJ6" s="80"/>
      <c r="DEK6" s="80"/>
      <c r="DEL6" s="80"/>
      <c r="DEM6" s="80"/>
      <c r="DEN6" s="80"/>
      <c r="DEO6" s="80"/>
      <c r="DEP6" s="80"/>
      <c r="DEQ6" s="80"/>
      <c r="DER6" s="80"/>
      <c r="DES6" s="80"/>
      <c r="DET6" s="80"/>
      <c r="DEU6" s="80"/>
      <c r="DEV6" s="80"/>
      <c r="DEW6" s="80"/>
      <c r="DEX6" s="80"/>
      <c r="DEY6" s="80"/>
      <c r="DEZ6" s="80"/>
      <c r="DFA6" s="80"/>
      <c r="DFB6" s="80"/>
      <c r="DFC6" s="80"/>
      <c r="DFD6" s="80"/>
      <c r="DFE6" s="80"/>
      <c r="DFF6" s="80"/>
      <c r="DFG6" s="80"/>
      <c r="DFH6" s="80"/>
      <c r="DFI6" s="80"/>
      <c r="DFJ6" s="80"/>
      <c r="DFK6" s="80"/>
      <c r="DFL6" s="80"/>
      <c r="DFM6" s="80"/>
      <c r="DFN6" s="80"/>
      <c r="DFO6" s="80"/>
      <c r="DFP6" s="80"/>
      <c r="DFQ6" s="80"/>
      <c r="DFR6" s="80"/>
      <c r="DFS6" s="80"/>
      <c r="DFT6" s="80"/>
      <c r="DFU6" s="80"/>
      <c r="DFV6" s="80"/>
      <c r="DFW6" s="80"/>
      <c r="DFX6" s="80"/>
      <c r="DFY6" s="80"/>
      <c r="DFZ6" s="80"/>
      <c r="DGA6" s="80"/>
      <c r="DGB6" s="80"/>
      <c r="DGC6" s="80"/>
      <c r="DGD6" s="80"/>
      <c r="DGE6" s="80"/>
      <c r="DGF6" s="80"/>
      <c r="DGG6" s="80"/>
      <c r="DGH6" s="80"/>
      <c r="DGI6" s="80"/>
      <c r="DGJ6" s="80"/>
      <c r="DGK6" s="80"/>
      <c r="DGL6" s="80"/>
      <c r="DGM6" s="80"/>
      <c r="DGN6" s="80"/>
      <c r="DGO6" s="80"/>
      <c r="DGP6" s="80"/>
      <c r="DGQ6" s="80"/>
      <c r="DGR6" s="80"/>
      <c r="DGS6" s="80"/>
      <c r="DGT6" s="80"/>
      <c r="DGU6" s="80"/>
      <c r="DGV6" s="80"/>
      <c r="DGW6" s="80"/>
      <c r="DGX6" s="80"/>
      <c r="DGY6" s="80"/>
      <c r="DGZ6" s="80"/>
      <c r="DHA6" s="80"/>
      <c r="DHB6" s="80"/>
      <c r="DHC6" s="80"/>
      <c r="DHD6" s="80"/>
      <c r="DHE6" s="80"/>
      <c r="DHF6" s="80"/>
      <c r="DHG6" s="80"/>
      <c r="DHH6" s="80"/>
      <c r="DHI6" s="80"/>
      <c r="DHJ6" s="80"/>
      <c r="DHK6" s="80"/>
      <c r="DHL6" s="80"/>
      <c r="DHM6" s="80"/>
      <c r="DHN6" s="80"/>
      <c r="DHO6" s="80"/>
      <c r="DHP6" s="80"/>
      <c r="DHQ6" s="80"/>
      <c r="DHR6" s="80"/>
      <c r="DHS6" s="80"/>
      <c r="DHT6" s="80"/>
      <c r="DHU6" s="80"/>
      <c r="DHV6" s="80"/>
      <c r="DHW6" s="80"/>
      <c r="DHX6" s="80"/>
      <c r="DHY6" s="80"/>
      <c r="DHZ6" s="80"/>
      <c r="DIA6" s="80"/>
      <c r="DIB6" s="80"/>
      <c r="DIC6" s="80"/>
      <c r="DID6" s="80"/>
      <c r="DIE6" s="80"/>
      <c r="DIF6" s="80"/>
      <c r="DIG6" s="80"/>
      <c r="DIH6" s="80"/>
      <c r="DII6" s="80"/>
      <c r="DIJ6" s="80"/>
      <c r="DIK6" s="80"/>
      <c r="DIL6" s="80"/>
      <c r="DIM6" s="80"/>
      <c r="DIN6" s="80"/>
      <c r="DIO6" s="80"/>
      <c r="DIP6" s="80"/>
      <c r="DIQ6" s="80"/>
      <c r="DIR6" s="80"/>
      <c r="DIS6" s="80"/>
      <c r="DIT6" s="80"/>
      <c r="DIU6" s="80"/>
      <c r="DIV6" s="80"/>
      <c r="DIW6" s="80"/>
      <c r="DIX6" s="80"/>
      <c r="DIY6" s="80"/>
      <c r="DIZ6" s="80"/>
      <c r="DJA6" s="80"/>
      <c r="DJB6" s="80"/>
      <c r="DJC6" s="80"/>
      <c r="DJD6" s="80"/>
      <c r="DJE6" s="80"/>
      <c r="DJF6" s="80"/>
      <c r="DJG6" s="80"/>
      <c r="DJH6" s="80"/>
      <c r="DJI6" s="80"/>
      <c r="DJJ6" s="80"/>
      <c r="DJK6" s="80"/>
      <c r="DJL6" s="80"/>
      <c r="DJM6" s="80"/>
      <c r="DJN6" s="80"/>
      <c r="DJO6" s="80"/>
      <c r="DJP6" s="80"/>
      <c r="DJQ6" s="80"/>
      <c r="DJR6" s="80"/>
      <c r="DJS6" s="80"/>
      <c r="DJT6" s="80"/>
      <c r="DJU6" s="80"/>
      <c r="DJV6" s="80"/>
      <c r="DJW6" s="80"/>
      <c r="DJX6" s="80"/>
      <c r="DJY6" s="80"/>
      <c r="DJZ6" s="80"/>
      <c r="DKA6" s="80"/>
      <c r="DKB6" s="80"/>
      <c r="DKC6" s="80"/>
      <c r="DKD6" s="80"/>
      <c r="DKE6" s="80"/>
      <c r="DKF6" s="80"/>
      <c r="DKG6" s="80"/>
      <c r="DKH6" s="80"/>
      <c r="DKI6" s="80"/>
      <c r="DKJ6" s="80"/>
      <c r="DKK6" s="80"/>
      <c r="DKL6" s="80"/>
      <c r="DKM6" s="80"/>
      <c r="DKN6" s="80"/>
      <c r="DKO6" s="80"/>
      <c r="DKP6" s="80"/>
      <c r="DKQ6" s="80"/>
      <c r="DKR6" s="80"/>
      <c r="DKS6" s="80"/>
      <c r="DKT6" s="80"/>
      <c r="DKU6" s="80"/>
      <c r="DKV6" s="80"/>
      <c r="DKW6" s="80"/>
      <c r="DKX6" s="80"/>
      <c r="DKY6" s="80"/>
      <c r="DKZ6" s="80"/>
      <c r="DLA6" s="80"/>
      <c r="DLB6" s="80"/>
      <c r="DLC6" s="80"/>
      <c r="DLD6" s="80"/>
      <c r="DLE6" s="80"/>
      <c r="DLF6" s="80"/>
      <c r="DLG6" s="80"/>
      <c r="DLH6" s="80"/>
      <c r="DLI6" s="80"/>
      <c r="DLJ6" s="80"/>
      <c r="DLK6" s="80"/>
      <c r="DLL6" s="80"/>
      <c r="DLM6" s="80"/>
      <c r="DLN6" s="80"/>
      <c r="DLO6" s="80"/>
      <c r="DLP6" s="80"/>
      <c r="DLQ6" s="80"/>
      <c r="DLR6" s="80"/>
      <c r="DLS6" s="80"/>
      <c r="DLT6" s="80"/>
      <c r="DLU6" s="80"/>
      <c r="DLV6" s="80"/>
      <c r="DLW6" s="80"/>
      <c r="DLX6" s="80"/>
      <c r="DLY6" s="80"/>
      <c r="DLZ6" s="80"/>
      <c r="DMA6" s="80"/>
      <c r="DMB6" s="80"/>
      <c r="DMC6" s="80"/>
      <c r="DMD6" s="80"/>
      <c r="DME6" s="80"/>
      <c r="DMF6" s="80"/>
      <c r="DMG6" s="80"/>
      <c r="DMH6" s="80"/>
      <c r="DMI6" s="80"/>
      <c r="DMJ6" s="80"/>
      <c r="DMK6" s="80"/>
      <c r="DML6" s="80"/>
      <c r="DMM6" s="80"/>
      <c r="DMN6" s="80"/>
      <c r="DMO6" s="80"/>
      <c r="DMP6" s="80"/>
      <c r="DMQ6" s="80"/>
      <c r="DMR6" s="80"/>
      <c r="DMS6" s="80"/>
      <c r="DMT6" s="80"/>
      <c r="DMU6" s="80"/>
      <c r="DMV6" s="80"/>
      <c r="DMW6" s="80"/>
      <c r="DMX6" s="80"/>
      <c r="DMY6" s="80"/>
      <c r="DMZ6" s="80"/>
      <c r="DNA6" s="80"/>
      <c r="DNB6" s="80"/>
      <c r="DNC6" s="80"/>
      <c r="DND6" s="80"/>
      <c r="DNE6" s="80"/>
      <c r="DNF6" s="80"/>
      <c r="DNG6" s="80"/>
      <c r="DNH6" s="80"/>
      <c r="DNI6" s="80"/>
      <c r="DNJ6" s="80"/>
      <c r="DNK6" s="80"/>
      <c r="DNL6" s="80"/>
      <c r="DNM6" s="80"/>
      <c r="DNN6" s="80"/>
      <c r="DNO6" s="80"/>
      <c r="DNP6" s="80"/>
      <c r="DNQ6" s="80"/>
      <c r="DNR6" s="80"/>
      <c r="DNS6" s="80"/>
      <c r="DNT6" s="80"/>
      <c r="DNU6" s="80"/>
      <c r="DNV6" s="80"/>
      <c r="DNW6" s="80"/>
      <c r="DNX6" s="80"/>
      <c r="DNY6" s="80"/>
      <c r="DNZ6" s="80"/>
      <c r="DOA6" s="80"/>
      <c r="DOB6" s="80"/>
      <c r="DOC6" s="80"/>
      <c r="DOD6" s="80"/>
      <c r="DOE6" s="80"/>
      <c r="DOF6" s="80"/>
      <c r="DOG6" s="80"/>
      <c r="DOH6" s="80"/>
      <c r="DOI6" s="80"/>
      <c r="DOJ6" s="80"/>
      <c r="DOK6" s="80"/>
      <c r="DOL6" s="80"/>
      <c r="DOM6" s="80"/>
      <c r="DON6" s="80"/>
      <c r="DOO6" s="80"/>
      <c r="DOP6" s="80"/>
      <c r="DOQ6" s="80"/>
      <c r="DOR6" s="80"/>
      <c r="DOS6" s="80"/>
      <c r="DOT6" s="80"/>
      <c r="DOU6" s="80"/>
      <c r="DOV6" s="80"/>
      <c r="DOW6" s="80"/>
      <c r="DOX6" s="80"/>
      <c r="DOY6" s="80"/>
      <c r="DOZ6" s="80"/>
      <c r="DPA6" s="80"/>
      <c r="DPB6" s="80"/>
      <c r="DPC6" s="80"/>
      <c r="DPD6" s="80"/>
      <c r="DPE6" s="80"/>
      <c r="DPF6" s="80"/>
      <c r="DPG6" s="80"/>
      <c r="DPH6" s="80"/>
      <c r="DPI6" s="80"/>
      <c r="DPJ6" s="80"/>
      <c r="DPK6" s="80"/>
      <c r="DPL6" s="80"/>
      <c r="DPM6" s="80"/>
      <c r="DPN6" s="80"/>
      <c r="DPO6" s="80"/>
      <c r="DPP6" s="80"/>
      <c r="DPQ6" s="80"/>
      <c r="DPR6" s="80"/>
      <c r="DPS6" s="80"/>
      <c r="DPT6" s="80"/>
      <c r="DPU6" s="80"/>
      <c r="DPV6" s="80"/>
      <c r="DPW6" s="80"/>
      <c r="DPX6" s="80"/>
      <c r="DPY6" s="80"/>
      <c r="DPZ6" s="80"/>
      <c r="DQA6" s="80"/>
      <c r="DQB6" s="80"/>
      <c r="DQC6" s="80"/>
      <c r="DQD6" s="80"/>
      <c r="DQE6" s="80"/>
      <c r="DQF6" s="80"/>
      <c r="DQG6" s="80"/>
      <c r="DQH6" s="80"/>
      <c r="DQI6" s="80"/>
      <c r="DQJ6" s="80"/>
      <c r="DQK6" s="80"/>
      <c r="DQL6" s="80"/>
      <c r="DQM6" s="80"/>
      <c r="DQN6" s="80"/>
      <c r="DQO6" s="80"/>
      <c r="DQP6" s="80"/>
      <c r="DQQ6" s="80"/>
      <c r="DQR6" s="80"/>
      <c r="DQS6" s="80"/>
      <c r="DQT6" s="80"/>
      <c r="DQU6" s="80"/>
      <c r="DQV6" s="80"/>
      <c r="DQW6" s="80"/>
      <c r="DQX6" s="80"/>
      <c r="DQY6" s="80"/>
      <c r="DQZ6" s="80"/>
      <c r="DRA6" s="80"/>
      <c r="DRB6" s="80"/>
      <c r="DRC6" s="80"/>
      <c r="DRD6" s="80"/>
      <c r="DRE6" s="80"/>
      <c r="DRF6" s="80"/>
      <c r="DRG6" s="80"/>
      <c r="DRH6" s="80"/>
      <c r="DRI6" s="80"/>
      <c r="DRJ6" s="80"/>
      <c r="DRK6" s="80"/>
      <c r="DRL6" s="80"/>
      <c r="DRM6" s="80"/>
      <c r="DRN6" s="80"/>
      <c r="DRO6" s="80"/>
      <c r="DRP6" s="80"/>
      <c r="DRQ6" s="80"/>
      <c r="DRR6" s="80"/>
      <c r="DRS6" s="80"/>
      <c r="DRT6" s="80"/>
      <c r="DRU6" s="80"/>
      <c r="DRV6" s="80"/>
      <c r="DRW6" s="80"/>
      <c r="DRX6" s="80"/>
      <c r="DRY6" s="80"/>
      <c r="DRZ6" s="80"/>
      <c r="DSA6" s="80"/>
      <c r="DSB6" s="80"/>
      <c r="DSC6" s="80"/>
      <c r="DSD6" s="80"/>
      <c r="DSE6" s="80"/>
      <c r="DSF6" s="80"/>
      <c r="DSG6" s="80"/>
      <c r="DSH6" s="80"/>
      <c r="DSI6" s="80"/>
      <c r="DSJ6" s="80"/>
      <c r="DSK6" s="80"/>
      <c r="DSL6" s="80"/>
      <c r="DSM6" s="80"/>
      <c r="DSN6" s="80"/>
      <c r="DSO6" s="80"/>
      <c r="DSP6" s="80"/>
      <c r="DSQ6" s="80"/>
      <c r="DSR6" s="80"/>
      <c r="DSS6" s="80"/>
      <c r="DST6" s="80"/>
      <c r="DSU6" s="80"/>
      <c r="DSV6" s="80"/>
      <c r="DSW6" s="80"/>
      <c r="DSX6" s="80"/>
      <c r="DSY6" s="80"/>
      <c r="DSZ6" s="80"/>
      <c r="DTA6" s="80"/>
      <c r="DTB6" s="80"/>
      <c r="DTC6" s="80"/>
      <c r="DTD6" s="80"/>
      <c r="DTE6" s="80"/>
      <c r="DTF6" s="80"/>
      <c r="DTG6" s="80"/>
      <c r="DTH6" s="80"/>
      <c r="DTI6" s="80"/>
      <c r="DTJ6" s="80"/>
      <c r="DTK6" s="80"/>
      <c r="DTL6" s="80"/>
      <c r="DTM6" s="80"/>
      <c r="DTN6" s="80"/>
      <c r="DTO6" s="80"/>
      <c r="DTP6" s="80"/>
      <c r="DTQ6" s="80"/>
      <c r="DTR6" s="80"/>
      <c r="DTS6" s="80"/>
      <c r="DTT6" s="80"/>
      <c r="DTU6" s="80"/>
      <c r="DTV6" s="80"/>
      <c r="DTW6" s="80"/>
      <c r="DTX6" s="80"/>
      <c r="DTY6" s="80"/>
      <c r="DTZ6" s="80"/>
      <c r="DUA6" s="80"/>
      <c r="DUB6" s="80"/>
      <c r="DUC6" s="80"/>
      <c r="DUD6" s="80"/>
      <c r="DUE6" s="80"/>
      <c r="DUF6" s="80"/>
      <c r="DUG6" s="80"/>
      <c r="DUH6" s="80"/>
      <c r="DUI6" s="80"/>
      <c r="DUJ6" s="80"/>
      <c r="DUK6" s="80"/>
      <c r="DUL6" s="80"/>
      <c r="DUM6" s="80"/>
      <c r="DUN6" s="80"/>
      <c r="DUO6" s="80"/>
      <c r="DUP6" s="80"/>
      <c r="DUQ6" s="80"/>
      <c r="DUR6" s="80"/>
      <c r="DUS6" s="80"/>
      <c r="DUT6" s="80"/>
      <c r="DUU6" s="80"/>
      <c r="DUV6" s="80"/>
      <c r="DUW6" s="80"/>
      <c r="DUX6" s="80"/>
      <c r="DUY6" s="80"/>
      <c r="DUZ6" s="80"/>
      <c r="DVA6" s="80"/>
      <c r="DVB6" s="80"/>
      <c r="DVC6" s="80"/>
      <c r="DVD6" s="80"/>
      <c r="DVE6" s="80"/>
      <c r="DVF6" s="80"/>
      <c r="DVG6" s="80"/>
      <c r="DVH6" s="80"/>
      <c r="DVI6" s="80"/>
      <c r="DVJ6" s="80"/>
      <c r="DVK6" s="80"/>
      <c r="DVL6" s="80"/>
      <c r="DVM6" s="80"/>
      <c r="DVN6" s="80"/>
      <c r="DVO6" s="80"/>
      <c r="DVP6" s="80"/>
      <c r="DVQ6" s="80"/>
      <c r="DVR6" s="80"/>
      <c r="DVS6" s="80"/>
      <c r="DVT6" s="80"/>
      <c r="DVU6" s="80"/>
      <c r="DVV6" s="80"/>
      <c r="DVW6" s="80"/>
      <c r="DVX6" s="80"/>
      <c r="DVY6" s="80"/>
      <c r="DVZ6" s="80"/>
      <c r="DWA6" s="80"/>
      <c r="DWB6" s="80"/>
      <c r="DWC6" s="80"/>
      <c r="DWD6" s="80"/>
      <c r="DWE6" s="80"/>
      <c r="DWF6" s="80"/>
      <c r="DWG6" s="80"/>
      <c r="DWH6" s="80"/>
      <c r="DWI6" s="80"/>
      <c r="DWJ6" s="80"/>
      <c r="DWK6" s="80"/>
      <c r="DWL6" s="80"/>
      <c r="DWM6" s="80"/>
      <c r="DWN6" s="80"/>
      <c r="DWO6" s="80"/>
      <c r="DWP6" s="80"/>
      <c r="DWQ6" s="80"/>
      <c r="DWR6" s="80"/>
      <c r="DWS6" s="80"/>
      <c r="DWT6" s="80"/>
      <c r="DWU6" s="80"/>
      <c r="DWV6" s="80"/>
      <c r="DWW6" s="80"/>
      <c r="DWX6" s="80"/>
      <c r="DWY6" s="80"/>
      <c r="DWZ6" s="80"/>
      <c r="DXA6" s="80"/>
      <c r="DXB6" s="80"/>
      <c r="DXC6" s="80"/>
      <c r="DXD6" s="80"/>
      <c r="DXE6" s="80"/>
      <c r="DXF6" s="80"/>
      <c r="DXG6" s="80"/>
      <c r="DXH6" s="80"/>
      <c r="DXI6" s="80"/>
      <c r="DXJ6" s="80"/>
      <c r="DXK6" s="80"/>
      <c r="DXL6" s="80"/>
      <c r="DXM6" s="80"/>
      <c r="DXN6" s="80"/>
      <c r="DXO6" s="80"/>
      <c r="DXP6" s="80"/>
      <c r="DXQ6" s="80"/>
      <c r="DXR6" s="80"/>
      <c r="DXS6" s="80"/>
      <c r="DXT6" s="80"/>
      <c r="DXU6" s="80"/>
      <c r="DXV6" s="80"/>
      <c r="DXW6" s="80"/>
      <c r="DXX6" s="80"/>
      <c r="DXY6" s="80"/>
      <c r="DXZ6" s="80"/>
      <c r="DYA6" s="80"/>
      <c r="DYB6" s="80"/>
      <c r="DYC6" s="80"/>
      <c r="DYD6" s="80"/>
      <c r="DYE6" s="80"/>
      <c r="DYF6" s="80"/>
      <c r="DYG6" s="80"/>
      <c r="DYH6" s="80"/>
      <c r="DYI6" s="80"/>
      <c r="DYJ6" s="80"/>
      <c r="DYK6" s="80"/>
      <c r="DYL6" s="80"/>
      <c r="DYM6" s="80"/>
      <c r="DYN6" s="80"/>
      <c r="DYO6" s="80"/>
      <c r="DYP6" s="80"/>
      <c r="DYQ6" s="80"/>
      <c r="DYR6" s="80"/>
      <c r="DYS6" s="80"/>
      <c r="DYT6" s="80"/>
      <c r="DYU6" s="80"/>
      <c r="DYV6" s="80"/>
      <c r="DYW6" s="80"/>
      <c r="DYX6" s="80"/>
      <c r="DYY6" s="80"/>
      <c r="DYZ6" s="80"/>
      <c r="DZA6" s="80"/>
      <c r="DZB6" s="80"/>
      <c r="DZC6" s="80"/>
      <c r="DZD6" s="80"/>
      <c r="DZE6" s="80"/>
      <c r="DZF6" s="80"/>
      <c r="DZG6" s="80"/>
      <c r="DZH6" s="80"/>
      <c r="DZI6" s="80"/>
      <c r="DZJ6" s="80"/>
      <c r="DZK6" s="80"/>
      <c r="DZL6" s="80"/>
      <c r="DZM6" s="80"/>
      <c r="DZN6" s="80"/>
      <c r="DZO6" s="80"/>
      <c r="DZP6" s="80"/>
      <c r="DZQ6" s="80"/>
      <c r="DZR6" s="80"/>
      <c r="DZS6" s="80"/>
      <c r="DZT6" s="80"/>
      <c r="DZU6" s="80"/>
      <c r="DZV6" s="80"/>
      <c r="DZW6" s="80"/>
      <c r="DZX6" s="80"/>
      <c r="DZY6" s="80"/>
      <c r="DZZ6" s="80"/>
      <c r="EAA6" s="80"/>
      <c r="EAB6" s="80"/>
      <c r="EAC6" s="80"/>
      <c r="EAD6" s="80"/>
      <c r="EAE6" s="80"/>
      <c r="EAF6" s="80"/>
      <c r="EAG6" s="80"/>
      <c r="EAH6" s="80"/>
      <c r="EAI6" s="80"/>
      <c r="EAJ6" s="80"/>
      <c r="EAK6" s="80"/>
      <c r="EAL6" s="80"/>
      <c r="EAM6" s="80"/>
      <c r="EAN6" s="80"/>
      <c r="EAO6" s="80"/>
      <c r="EAP6" s="80"/>
      <c r="EAQ6" s="80"/>
      <c r="EAR6" s="80"/>
      <c r="EAS6" s="80"/>
      <c r="EAT6" s="80"/>
      <c r="EAU6" s="80"/>
      <c r="EAV6" s="80"/>
      <c r="EAW6" s="80"/>
      <c r="EAX6" s="80"/>
      <c r="EAY6" s="80"/>
      <c r="EAZ6" s="80"/>
      <c r="EBA6" s="80"/>
      <c r="EBB6" s="80"/>
      <c r="EBC6" s="80"/>
      <c r="EBD6" s="80"/>
      <c r="EBE6" s="80"/>
      <c r="EBF6" s="80"/>
      <c r="EBG6" s="80"/>
      <c r="EBH6" s="80"/>
      <c r="EBI6" s="80"/>
      <c r="EBJ6" s="80"/>
      <c r="EBK6" s="80"/>
      <c r="EBL6" s="80"/>
      <c r="EBM6" s="80"/>
      <c r="EBN6" s="80"/>
      <c r="EBO6" s="80"/>
      <c r="EBP6" s="80"/>
      <c r="EBQ6" s="80"/>
      <c r="EBR6" s="80"/>
      <c r="EBS6" s="80"/>
      <c r="EBT6" s="80"/>
      <c r="EBU6" s="80"/>
      <c r="EBV6" s="80"/>
      <c r="EBW6" s="80"/>
      <c r="EBX6" s="80"/>
      <c r="EBY6" s="80"/>
      <c r="EBZ6" s="80"/>
      <c r="ECA6" s="80"/>
      <c r="ECB6" s="80"/>
      <c r="ECC6" s="80"/>
      <c r="ECD6" s="80"/>
      <c r="ECE6" s="80"/>
      <c r="ECF6" s="80"/>
      <c r="ECG6" s="80"/>
      <c r="ECH6" s="80"/>
      <c r="ECI6" s="80"/>
      <c r="ECJ6" s="80"/>
      <c r="ECK6" s="80"/>
      <c r="ECL6" s="80"/>
      <c r="ECM6" s="80"/>
      <c r="ECN6" s="80"/>
      <c r="ECO6" s="80"/>
      <c r="ECP6" s="80"/>
      <c r="ECQ6" s="80"/>
      <c r="ECR6" s="80"/>
      <c r="ECS6" s="80"/>
      <c r="ECT6" s="80"/>
      <c r="ECU6" s="80"/>
      <c r="ECV6" s="80"/>
      <c r="ECW6" s="80"/>
      <c r="ECX6" s="80"/>
      <c r="ECY6" s="80"/>
      <c r="ECZ6" s="80"/>
      <c r="EDA6" s="80"/>
      <c r="EDB6" s="80"/>
      <c r="EDC6" s="80"/>
      <c r="EDD6" s="80"/>
      <c r="EDE6" s="80"/>
      <c r="EDF6" s="80"/>
      <c r="EDG6" s="80"/>
      <c r="EDH6" s="80"/>
      <c r="EDI6" s="80"/>
      <c r="EDJ6" s="80"/>
      <c r="EDK6" s="80"/>
      <c r="EDL6" s="80"/>
      <c r="EDM6" s="80"/>
      <c r="EDN6" s="80"/>
      <c r="EDO6" s="80"/>
      <c r="EDP6" s="80"/>
      <c r="EDQ6" s="80"/>
      <c r="EDR6" s="80"/>
      <c r="EDS6" s="80"/>
      <c r="EDT6" s="80"/>
      <c r="EDU6" s="80"/>
      <c r="EDV6" s="80"/>
      <c r="EDW6" s="80"/>
      <c r="EDX6" s="80"/>
      <c r="EDY6" s="80"/>
      <c r="EDZ6" s="80"/>
      <c r="EEA6" s="80"/>
      <c r="EEB6" s="80"/>
      <c r="EEC6" s="80"/>
      <c r="EED6" s="80"/>
      <c r="EEE6" s="80"/>
      <c r="EEF6" s="80"/>
      <c r="EEG6" s="80"/>
      <c r="EEH6" s="80"/>
      <c r="EEI6" s="80"/>
      <c r="EEJ6" s="80"/>
      <c r="EEK6" s="80"/>
      <c r="EEL6" s="80"/>
      <c r="EEM6" s="80"/>
      <c r="EEN6" s="80"/>
      <c r="EEO6" s="80"/>
      <c r="EEP6" s="80"/>
      <c r="EEQ6" s="80"/>
      <c r="EER6" s="80"/>
      <c r="EES6" s="80"/>
      <c r="EET6" s="80"/>
      <c r="EEU6" s="80"/>
      <c r="EEV6" s="80"/>
      <c r="EEW6" s="80"/>
      <c r="EEX6" s="80"/>
      <c r="EEY6" s="80"/>
      <c r="EEZ6" s="80"/>
      <c r="EFA6" s="80"/>
      <c r="EFB6" s="80"/>
      <c r="EFC6" s="80"/>
      <c r="EFD6" s="80"/>
      <c r="EFE6" s="80"/>
      <c r="EFF6" s="80"/>
      <c r="EFG6" s="80"/>
      <c r="EFH6" s="80"/>
      <c r="EFI6" s="80"/>
      <c r="EFJ6" s="80"/>
      <c r="EFK6" s="80"/>
      <c r="EFL6" s="80"/>
      <c r="EFM6" s="80"/>
      <c r="EFN6" s="80"/>
      <c r="EFO6" s="80"/>
      <c r="EFP6" s="80"/>
      <c r="EFQ6" s="80"/>
      <c r="EFR6" s="80"/>
      <c r="EFS6" s="80"/>
      <c r="EFT6" s="80"/>
      <c r="EFU6" s="80"/>
      <c r="EFV6" s="80"/>
      <c r="EFW6" s="80"/>
      <c r="EFX6" s="80"/>
      <c r="EFY6" s="80"/>
      <c r="EFZ6" s="80"/>
      <c r="EGA6" s="80"/>
      <c r="EGB6" s="80"/>
      <c r="EGC6" s="80"/>
      <c r="EGD6" s="80"/>
      <c r="EGE6" s="80"/>
      <c r="EGF6" s="80"/>
      <c r="EGG6" s="80"/>
      <c r="EGH6" s="80"/>
      <c r="EGI6" s="80"/>
      <c r="EGJ6" s="80"/>
      <c r="EGK6" s="80"/>
      <c r="EGL6" s="80"/>
      <c r="EGM6" s="80"/>
      <c r="EGN6" s="80"/>
      <c r="EGO6" s="80"/>
      <c r="EGP6" s="80"/>
      <c r="EGQ6" s="80"/>
      <c r="EGR6" s="80"/>
      <c r="EGS6" s="80"/>
      <c r="EGT6" s="80"/>
      <c r="EGU6" s="80"/>
      <c r="EGV6" s="80"/>
      <c r="EGW6" s="80"/>
      <c r="EGX6" s="80"/>
      <c r="EGY6" s="80"/>
      <c r="EGZ6" s="80"/>
      <c r="EHA6" s="80"/>
      <c r="EHB6" s="80"/>
      <c r="EHC6" s="80"/>
      <c r="EHD6" s="80"/>
      <c r="EHE6" s="80"/>
      <c r="EHF6" s="80"/>
      <c r="EHG6" s="80"/>
      <c r="EHH6" s="80"/>
      <c r="EHI6" s="80"/>
      <c r="EHJ6" s="80"/>
      <c r="EHK6" s="80"/>
      <c r="EHL6" s="80"/>
      <c r="EHM6" s="80"/>
      <c r="EHN6" s="80"/>
      <c r="EHO6" s="80"/>
      <c r="EHP6" s="80"/>
      <c r="EHQ6" s="80"/>
      <c r="EHR6" s="80"/>
      <c r="EHS6" s="80"/>
      <c r="EHT6" s="80"/>
      <c r="EHU6" s="80"/>
      <c r="EHV6" s="80"/>
      <c r="EHW6" s="80"/>
      <c r="EHX6" s="80"/>
      <c r="EHY6" s="80"/>
      <c r="EHZ6" s="80"/>
      <c r="EIA6" s="80"/>
      <c r="EIB6" s="80"/>
      <c r="EIC6" s="80"/>
      <c r="EID6" s="80"/>
      <c r="EIE6" s="80"/>
      <c r="EIF6" s="80"/>
      <c r="EIG6" s="80"/>
      <c r="EIH6" s="80"/>
      <c r="EII6" s="80"/>
      <c r="EIJ6" s="80"/>
      <c r="EIK6" s="80"/>
      <c r="EIL6" s="80"/>
      <c r="EIM6" s="80"/>
      <c r="EIN6" s="80"/>
      <c r="EIO6" s="80"/>
      <c r="EIP6" s="80"/>
      <c r="EIQ6" s="80"/>
      <c r="EIR6" s="80"/>
      <c r="EIS6" s="80"/>
      <c r="EIT6" s="80"/>
      <c r="EIU6" s="80"/>
      <c r="EIV6" s="80"/>
      <c r="EIW6" s="80"/>
      <c r="EIX6" s="80"/>
      <c r="EIY6" s="80"/>
      <c r="EIZ6" s="80"/>
      <c r="EJA6" s="80"/>
      <c r="EJB6" s="80"/>
      <c r="EJC6" s="80"/>
      <c r="EJD6" s="80"/>
      <c r="EJE6" s="80"/>
      <c r="EJF6" s="80"/>
      <c r="EJG6" s="80"/>
      <c r="EJH6" s="80"/>
      <c r="EJI6" s="80"/>
      <c r="EJJ6" s="80"/>
      <c r="EJK6" s="80"/>
      <c r="EJL6" s="80"/>
      <c r="EJM6" s="80"/>
      <c r="EJN6" s="80"/>
      <c r="EJO6" s="80"/>
      <c r="EJP6" s="80"/>
      <c r="EJQ6" s="80"/>
      <c r="EJR6" s="80"/>
      <c r="EJS6" s="80"/>
      <c r="EJT6" s="80"/>
      <c r="EJU6" s="80"/>
      <c r="EJV6" s="80"/>
      <c r="EJW6" s="80"/>
      <c r="EJX6" s="80"/>
      <c r="EJY6" s="80"/>
      <c r="EJZ6" s="80"/>
      <c r="EKA6" s="80"/>
      <c r="EKB6" s="80"/>
      <c r="EKC6" s="80"/>
      <c r="EKD6" s="80"/>
      <c r="EKE6" s="80"/>
      <c r="EKF6" s="80"/>
      <c r="EKG6" s="80"/>
      <c r="EKH6" s="80"/>
      <c r="EKI6" s="80"/>
      <c r="EKJ6" s="80"/>
      <c r="EKK6" s="80"/>
      <c r="EKL6" s="80"/>
      <c r="EKM6" s="80"/>
      <c r="EKN6" s="80"/>
      <c r="EKO6" s="80"/>
      <c r="EKP6" s="80"/>
      <c r="EKQ6" s="80"/>
      <c r="EKR6" s="80"/>
      <c r="EKS6" s="80"/>
      <c r="EKT6" s="80"/>
      <c r="EKU6" s="80"/>
      <c r="EKV6" s="80"/>
      <c r="EKW6" s="80"/>
      <c r="EKX6" s="80"/>
      <c r="EKY6" s="80"/>
      <c r="EKZ6" s="80"/>
      <c r="ELA6" s="80"/>
      <c r="ELB6" s="80"/>
      <c r="ELC6" s="80"/>
      <c r="ELD6" s="80"/>
      <c r="ELE6" s="80"/>
      <c r="ELF6" s="80"/>
      <c r="ELG6" s="80"/>
      <c r="ELH6" s="80"/>
      <c r="ELI6" s="80"/>
      <c r="ELJ6" s="80"/>
      <c r="ELK6" s="80"/>
      <c r="ELL6" s="80"/>
      <c r="ELM6" s="80"/>
      <c r="ELN6" s="80"/>
      <c r="ELO6" s="80"/>
      <c r="ELP6" s="80"/>
      <c r="ELQ6" s="80"/>
      <c r="ELR6" s="80"/>
      <c r="ELS6" s="80"/>
      <c r="ELT6" s="80"/>
      <c r="ELU6" s="80"/>
      <c r="ELV6" s="80"/>
      <c r="ELW6" s="80"/>
      <c r="ELX6" s="80"/>
      <c r="ELY6" s="80"/>
      <c r="ELZ6" s="80"/>
      <c r="EMA6" s="80"/>
      <c r="EMB6" s="80"/>
      <c r="EMC6" s="80"/>
      <c r="EMD6" s="80"/>
      <c r="EME6" s="80"/>
      <c r="EMF6" s="80"/>
      <c r="EMG6" s="80"/>
      <c r="EMH6" s="80"/>
      <c r="EMI6" s="80"/>
      <c r="EMJ6" s="80"/>
      <c r="EMK6" s="80"/>
      <c r="EML6" s="80"/>
      <c r="EMM6" s="80"/>
      <c r="EMN6" s="80"/>
      <c r="EMO6" s="80"/>
      <c r="EMP6" s="80"/>
      <c r="EMQ6" s="80"/>
      <c r="EMR6" s="80"/>
      <c r="EMS6" s="80"/>
      <c r="EMT6" s="80"/>
      <c r="EMU6" s="80"/>
      <c r="EMV6" s="80"/>
      <c r="EMW6" s="80"/>
      <c r="EMX6" s="80"/>
      <c r="EMY6" s="80"/>
      <c r="EMZ6" s="80"/>
      <c r="ENA6" s="80"/>
      <c r="ENB6" s="80"/>
      <c r="ENC6" s="80"/>
      <c r="END6" s="80"/>
      <c r="ENE6" s="80"/>
      <c r="ENF6" s="80"/>
      <c r="ENG6" s="80"/>
      <c r="ENH6" s="80"/>
      <c r="ENI6" s="80"/>
      <c r="ENJ6" s="80"/>
      <c r="ENK6" s="80"/>
      <c r="ENL6" s="80"/>
      <c r="ENM6" s="80"/>
      <c r="ENN6" s="80"/>
      <c r="ENO6" s="80"/>
      <c r="ENP6" s="80"/>
      <c r="ENQ6" s="80"/>
      <c r="ENR6" s="80"/>
      <c r="ENS6" s="80"/>
      <c r="ENT6" s="80"/>
      <c r="ENU6" s="80"/>
      <c r="ENV6" s="80"/>
      <c r="ENW6" s="80"/>
      <c r="ENX6" s="80"/>
      <c r="ENY6" s="80"/>
      <c r="ENZ6" s="80"/>
      <c r="EOA6" s="80"/>
      <c r="EOB6" s="80"/>
      <c r="EOC6" s="80"/>
      <c r="EOD6" s="80"/>
      <c r="EOE6" s="80"/>
      <c r="EOF6" s="80"/>
      <c r="EOG6" s="80"/>
      <c r="EOH6" s="80"/>
      <c r="EOI6" s="80"/>
      <c r="EOJ6" s="80"/>
      <c r="EOK6" s="80"/>
      <c r="EOL6" s="80"/>
      <c r="EOM6" s="80"/>
      <c r="EON6" s="80"/>
      <c r="EOO6" s="80"/>
      <c r="EOP6" s="80"/>
      <c r="EOQ6" s="80"/>
      <c r="EOR6" s="80"/>
      <c r="EOS6" s="80"/>
      <c r="EOT6" s="80"/>
      <c r="EOU6" s="80"/>
      <c r="EOV6" s="80"/>
      <c r="EOW6" s="80"/>
      <c r="EOX6" s="80"/>
      <c r="EOY6" s="80"/>
      <c r="EOZ6" s="80"/>
      <c r="EPA6" s="80"/>
      <c r="EPB6" s="80"/>
      <c r="EPC6" s="80"/>
      <c r="EPD6" s="80"/>
      <c r="EPE6" s="80"/>
      <c r="EPF6" s="80"/>
      <c r="EPG6" s="80"/>
      <c r="EPH6" s="80"/>
      <c r="EPI6" s="80"/>
      <c r="EPJ6" s="80"/>
      <c r="EPK6" s="80"/>
      <c r="EPL6" s="80"/>
      <c r="EPM6" s="80"/>
      <c r="EPN6" s="80"/>
      <c r="EPO6" s="80"/>
      <c r="EPP6" s="80"/>
      <c r="EPQ6" s="80"/>
      <c r="EPR6" s="80"/>
      <c r="EPS6" s="80"/>
      <c r="EPT6" s="80"/>
      <c r="EPU6" s="80"/>
      <c r="EPV6" s="80"/>
      <c r="EPW6" s="80"/>
      <c r="EPX6" s="80"/>
      <c r="EPY6" s="80"/>
      <c r="EPZ6" s="80"/>
      <c r="EQA6" s="80"/>
      <c r="EQB6" s="80"/>
      <c r="EQC6" s="80"/>
      <c r="EQD6" s="80"/>
      <c r="EQE6" s="80"/>
      <c r="EQF6" s="80"/>
      <c r="EQG6" s="80"/>
      <c r="EQH6" s="80"/>
      <c r="EQI6" s="80"/>
      <c r="EQJ6" s="80"/>
      <c r="EQK6" s="80"/>
      <c r="EQL6" s="80"/>
      <c r="EQM6" s="80"/>
      <c r="EQN6" s="80"/>
      <c r="EQO6" s="80"/>
      <c r="EQP6" s="80"/>
      <c r="EQQ6" s="80"/>
      <c r="EQR6" s="80"/>
      <c r="EQS6" s="80"/>
      <c r="EQT6" s="80"/>
      <c r="EQU6" s="80"/>
      <c r="EQV6" s="80"/>
      <c r="EQW6" s="80"/>
      <c r="EQX6" s="80"/>
      <c r="EQY6" s="80"/>
      <c r="EQZ6" s="80"/>
      <c r="ERA6" s="80"/>
      <c r="ERB6" s="80"/>
      <c r="ERC6" s="80"/>
      <c r="ERD6" s="80"/>
      <c r="ERE6" s="80"/>
      <c r="ERF6" s="80"/>
      <c r="ERG6" s="80"/>
      <c r="ERH6" s="80"/>
      <c r="ERI6" s="80"/>
      <c r="ERJ6" s="80"/>
      <c r="ERK6" s="80"/>
      <c r="ERL6" s="80"/>
      <c r="ERM6" s="80"/>
      <c r="ERN6" s="80"/>
      <c r="ERO6" s="80"/>
      <c r="ERP6" s="80"/>
      <c r="ERQ6" s="80"/>
      <c r="ERR6" s="80"/>
      <c r="ERS6" s="80"/>
      <c r="ERT6" s="80"/>
      <c r="ERU6" s="80"/>
      <c r="ERV6" s="80"/>
      <c r="ERW6" s="80"/>
      <c r="ERX6" s="80"/>
      <c r="ERY6" s="80"/>
      <c r="ERZ6" s="80"/>
      <c r="ESA6" s="80"/>
      <c r="ESB6" s="80"/>
      <c r="ESC6" s="80"/>
      <c r="ESD6" s="80"/>
      <c r="ESE6" s="80"/>
      <c r="ESF6" s="80"/>
      <c r="ESG6" s="80"/>
      <c r="ESH6" s="80"/>
      <c r="ESI6" s="80"/>
      <c r="ESJ6" s="80"/>
      <c r="ESK6" s="80"/>
      <c r="ESL6" s="80"/>
      <c r="ESM6" s="80"/>
      <c r="ESN6" s="80"/>
      <c r="ESO6" s="80"/>
      <c r="ESP6" s="80"/>
      <c r="ESQ6" s="80"/>
      <c r="ESR6" s="80"/>
      <c r="ESS6" s="80"/>
      <c r="EST6" s="80"/>
      <c r="ESU6" s="80"/>
      <c r="ESV6" s="80"/>
      <c r="ESW6" s="80"/>
      <c r="ESX6" s="80"/>
      <c r="ESY6" s="80"/>
      <c r="ESZ6" s="80"/>
      <c r="ETA6" s="80"/>
      <c r="ETB6" s="80"/>
      <c r="ETC6" s="80"/>
      <c r="ETD6" s="80"/>
      <c r="ETE6" s="80"/>
      <c r="ETF6" s="80"/>
      <c r="ETG6" s="80"/>
      <c r="ETH6" s="80"/>
      <c r="ETI6" s="80"/>
      <c r="ETJ6" s="80"/>
      <c r="ETK6" s="80"/>
      <c r="ETL6" s="80"/>
      <c r="ETM6" s="80"/>
      <c r="ETN6" s="80"/>
      <c r="ETO6" s="80"/>
      <c r="ETP6" s="80"/>
      <c r="ETQ6" s="80"/>
      <c r="ETR6" s="80"/>
      <c r="ETS6" s="80"/>
      <c r="ETT6" s="80"/>
      <c r="ETU6" s="80"/>
      <c r="ETV6" s="80"/>
      <c r="ETW6" s="80"/>
      <c r="ETX6" s="80"/>
      <c r="ETY6" s="80"/>
      <c r="ETZ6" s="80"/>
      <c r="EUA6" s="80"/>
      <c r="EUB6" s="80"/>
      <c r="EUC6" s="80"/>
      <c r="EUD6" s="80"/>
      <c r="EUE6" s="80"/>
      <c r="EUF6" s="80"/>
      <c r="EUG6" s="80"/>
      <c r="EUH6" s="80"/>
      <c r="EUI6" s="80"/>
      <c r="EUJ6" s="80"/>
      <c r="EUK6" s="80"/>
      <c r="EUL6" s="80"/>
      <c r="EUM6" s="80"/>
      <c r="EUN6" s="80"/>
      <c r="EUO6" s="80"/>
      <c r="EUP6" s="80"/>
      <c r="EUQ6" s="80"/>
      <c r="EUR6" s="80"/>
      <c r="EUS6" s="80"/>
      <c r="EUT6" s="80"/>
      <c r="EUU6" s="80"/>
      <c r="EUV6" s="80"/>
      <c r="EUW6" s="80"/>
      <c r="EUX6" s="80"/>
      <c r="EUY6" s="80"/>
      <c r="EUZ6" s="80"/>
      <c r="EVA6" s="80"/>
      <c r="EVB6" s="80"/>
      <c r="EVC6" s="80"/>
      <c r="EVD6" s="80"/>
      <c r="EVE6" s="80"/>
      <c r="EVF6" s="80"/>
      <c r="EVG6" s="80"/>
      <c r="EVH6" s="80"/>
      <c r="EVI6" s="80"/>
      <c r="EVJ6" s="80"/>
      <c r="EVK6" s="80"/>
      <c r="EVL6" s="80"/>
      <c r="EVM6" s="80"/>
      <c r="EVN6" s="80"/>
      <c r="EVO6" s="80"/>
      <c r="EVP6" s="80"/>
      <c r="EVQ6" s="80"/>
      <c r="EVR6" s="80"/>
      <c r="EVS6" s="80"/>
      <c r="EVT6" s="80"/>
      <c r="EVU6" s="80"/>
      <c r="EVV6" s="80"/>
      <c r="EVW6" s="80"/>
      <c r="EVX6" s="80"/>
      <c r="EVY6" s="80"/>
      <c r="EVZ6" s="80"/>
      <c r="EWA6" s="80"/>
      <c r="EWB6" s="80"/>
      <c r="EWC6" s="80"/>
      <c r="EWD6" s="80"/>
      <c r="EWE6" s="80"/>
      <c r="EWF6" s="80"/>
      <c r="EWG6" s="80"/>
      <c r="EWH6" s="80"/>
      <c r="EWI6" s="80"/>
      <c r="EWJ6" s="80"/>
      <c r="EWK6" s="80"/>
      <c r="EWL6" s="80"/>
      <c r="EWM6" s="80"/>
      <c r="EWN6" s="80"/>
      <c r="EWO6" s="80"/>
      <c r="EWP6" s="80"/>
      <c r="EWQ6" s="80"/>
      <c r="EWR6" s="80"/>
      <c r="EWS6" s="80"/>
      <c r="EWT6" s="80"/>
      <c r="EWU6" s="80"/>
      <c r="EWV6" s="80"/>
      <c r="EWW6" s="80"/>
      <c r="EWX6" s="80"/>
      <c r="EWY6" s="80"/>
      <c r="EWZ6" s="80"/>
      <c r="EXA6" s="80"/>
      <c r="EXB6" s="80"/>
      <c r="EXC6" s="80"/>
      <c r="EXD6" s="80"/>
      <c r="EXE6" s="80"/>
      <c r="EXF6" s="80"/>
      <c r="EXG6" s="80"/>
      <c r="EXH6" s="80"/>
      <c r="EXI6" s="80"/>
      <c r="EXJ6" s="80"/>
      <c r="EXK6" s="80"/>
      <c r="EXL6" s="80"/>
      <c r="EXM6" s="80"/>
      <c r="EXN6" s="80"/>
      <c r="EXO6" s="80"/>
      <c r="EXP6" s="80"/>
      <c r="EXQ6" s="80"/>
      <c r="EXR6" s="80"/>
      <c r="EXS6" s="80"/>
      <c r="EXT6" s="80"/>
      <c r="EXU6" s="80"/>
      <c r="EXV6" s="80"/>
      <c r="EXW6" s="80"/>
      <c r="EXX6" s="80"/>
      <c r="EXY6" s="80"/>
      <c r="EXZ6" s="80"/>
      <c r="EYA6" s="80"/>
      <c r="EYB6" s="80"/>
      <c r="EYC6" s="80"/>
      <c r="EYD6" s="80"/>
      <c r="EYE6" s="80"/>
      <c r="EYF6" s="80"/>
      <c r="EYG6" s="80"/>
      <c r="EYH6" s="80"/>
      <c r="EYI6" s="80"/>
      <c r="EYJ6" s="80"/>
      <c r="EYK6" s="80"/>
      <c r="EYL6" s="80"/>
      <c r="EYM6" s="80"/>
      <c r="EYN6" s="80"/>
      <c r="EYO6" s="80"/>
      <c r="EYP6" s="80"/>
      <c r="EYQ6" s="80"/>
      <c r="EYR6" s="80"/>
      <c r="EYS6" s="80"/>
      <c r="EYT6" s="80"/>
      <c r="EYU6" s="80"/>
      <c r="EYV6" s="80"/>
      <c r="EYW6" s="80"/>
      <c r="EYX6" s="80"/>
      <c r="EYY6" s="80"/>
      <c r="EYZ6" s="80"/>
      <c r="EZA6" s="80"/>
      <c r="EZB6" s="80"/>
      <c r="EZC6" s="80"/>
      <c r="EZD6" s="80"/>
      <c r="EZE6" s="80"/>
      <c r="EZF6" s="80"/>
      <c r="EZG6" s="80"/>
      <c r="EZH6" s="80"/>
      <c r="EZI6" s="80"/>
      <c r="EZJ6" s="80"/>
      <c r="EZK6" s="80"/>
      <c r="EZL6" s="80"/>
      <c r="EZM6" s="80"/>
      <c r="EZN6" s="80"/>
      <c r="EZO6" s="80"/>
      <c r="EZP6" s="80"/>
      <c r="EZQ6" s="80"/>
      <c r="EZR6" s="80"/>
      <c r="EZS6" s="80"/>
      <c r="EZT6" s="80"/>
      <c r="EZU6" s="80"/>
      <c r="EZV6" s="80"/>
      <c r="EZW6" s="80"/>
      <c r="EZX6" s="80"/>
      <c r="EZY6" s="80"/>
      <c r="EZZ6" s="80"/>
      <c r="FAA6" s="80"/>
      <c r="FAB6" s="80"/>
      <c r="FAC6" s="80"/>
      <c r="FAD6" s="80"/>
      <c r="FAE6" s="80"/>
      <c r="FAF6" s="80"/>
      <c r="FAG6" s="80"/>
      <c r="FAH6" s="80"/>
      <c r="FAI6" s="80"/>
      <c r="FAJ6" s="80"/>
      <c r="FAK6" s="80"/>
      <c r="FAL6" s="80"/>
      <c r="FAM6" s="80"/>
      <c r="FAN6" s="80"/>
      <c r="FAO6" s="80"/>
      <c r="FAP6" s="80"/>
      <c r="FAQ6" s="80"/>
      <c r="FAR6" s="80"/>
      <c r="FAS6" s="80"/>
      <c r="FAT6" s="80"/>
      <c r="FAU6" s="80"/>
      <c r="FAV6" s="80"/>
      <c r="FAW6" s="80"/>
      <c r="FAX6" s="80"/>
      <c r="FAY6" s="80"/>
      <c r="FAZ6" s="80"/>
      <c r="FBA6" s="80"/>
      <c r="FBB6" s="80"/>
      <c r="FBC6" s="80"/>
      <c r="FBD6" s="80"/>
      <c r="FBE6" s="80"/>
      <c r="FBF6" s="80"/>
      <c r="FBG6" s="80"/>
      <c r="FBH6" s="80"/>
      <c r="FBI6" s="80"/>
      <c r="FBJ6" s="80"/>
      <c r="FBK6" s="80"/>
      <c r="FBL6" s="80"/>
      <c r="FBM6" s="80"/>
      <c r="FBN6" s="80"/>
      <c r="FBO6" s="80"/>
      <c r="FBP6" s="80"/>
      <c r="FBQ6" s="80"/>
      <c r="FBR6" s="80"/>
      <c r="FBS6" s="80"/>
      <c r="FBT6" s="80"/>
      <c r="FBU6" s="80"/>
      <c r="FBV6" s="80"/>
      <c r="FBW6" s="80"/>
      <c r="FBX6" s="80"/>
      <c r="FBY6" s="80"/>
      <c r="FBZ6" s="80"/>
      <c r="FCA6" s="80"/>
      <c r="FCB6" s="80"/>
      <c r="FCC6" s="80"/>
      <c r="FCD6" s="80"/>
      <c r="FCE6" s="80"/>
      <c r="FCF6" s="80"/>
      <c r="FCG6" s="80"/>
      <c r="FCH6" s="80"/>
      <c r="FCI6" s="80"/>
      <c r="FCJ6" s="80"/>
      <c r="FCK6" s="80"/>
      <c r="FCL6" s="80"/>
      <c r="FCM6" s="80"/>
      <c r="FCN6" s="80"/>
      <c r="FCO6" s="80"/>
      <c r="FCP6" s="80"/>
      <c r="FCQ6" s="80"/>
      <c r="FCR6" s="80"/>
      <c r="FCS6" s="80"/>
      <c r="FCT6" s="80"/>
      <c r="FCU6" s="80"/>
      <c r="FCV6" s="80"/>
      <c r="FCW6" s="80"/>
      <c r="FCX6" s="80"/>
      <c r="FCY6" s="80"/>
      <c r="FCZ6" s="80"/>
      <c r="FDA6" s="80"/>
      <c r="FDB6" s="80"/>
      <c r="FDC6" s="80"/>
      <c r="FDD6" s="80"/>
      <c r="FDE6" s="80"/>
      <c r="FDF6" s="80"/>
      <c r="FDG6" s="80"/>
      <c r="FDH6" s="80"/>
      <c r="FDI6" s="80"/>
      <c r="FDJ6" s="80"/>
      <c r="FDK6" s="80"/>
      <c r="FDL6" s="80"/>
      <c r="FDM6" s="80"/>
      <c r="FDN6" s="80"/>
      <c r="FDO6" s="80"/>
      <c r="FDP6" s="80"/>
      <c r="FDQ6" s="80"/>
      <c r="FDR6" s="80"/>
      <c r="FDS6" s="80"/>
      <c r="FDT6" s="80"/>
      <c r="FDU6" s="80"/>
      <c r="FDV6" s="80"/>
      <c r="FDW6" s="80"/>
      <c r="FDX6" s="80"/>
      <c r="FDY6" s="80"/>
      <c r="FDZ6" s="80"/>
      <c r="FEA6" s="80"/>
      <c r="FEB6" s="80"/>
      <c r="FEC6" s="80"/>
      <c r="FED6" s="80"/>
      <c r="FEE6" s="80"/>
      <c r="FEF6" s="80"/>
      <c r="FEG6" s="80"/>
      <c r="FEH6" s="80"/>
      <c r="FEI6" s="80"/>
      <c r="FEJ6" s="80"/>
      <c r="FEK6" s="80"/>
      <c r="FEL6" s="80"/>
      <c r="FEM6" s="80"/>
      <c r="FEN6" s="80"/>
      <c r="FEO6" s="80"/>
      <c r="FEP6" s="80"/>
      <c r="FEQ6" s="80"/>
      <c r="FER6" s="80"/>
      <c r="FES6" s="80"/>
      <c r="FET6" s="80"/>
      <c r="FEU6" s="80"/>
      <c r="FEV6" s="80"/>
      <c r="FEW6" s="80"/>
      <c r="FEX6" s="80"/>
      <c r="FEY6" s="80"/>
      <c r="FEZ6" s="80"/>
      <c r="FFA6" s="80"/>
      <c r="FFB6" s="80"/>
      <c r="FFC6" s="80"/>
      <c r="FFD6" s="80"/>
      <c r="FFE6" s="80"/>
      <c r="FFF6" s="80"/>
      <c r="FFG6" s="80"/>
      <c r="FFH6" s="80"/>
      <c r="FFI6" s="80"/>
      <c r="FFJ6" s="80"/>
      <c r="FFK6" s="80"/>
      <c r="FFL6" s="80"/>
      <c r="FFM6" s="80"/>
      <c r="FFN6" s="80"/>
      <c r="FFO6" s="80"/>
      <c r="FFP6" s="80"/>
      <c r="FFQ6" s="80"/>
      <c r="FFR6" s="80"/>
      <c r="FFS6" s="80"/>
      <c r="FFT6" s="80"/>
      <c r="FFU6" s="80"/>
      <c r="FFV6" s="80"/>
      <c r="FFW6" s="80"/>
      <c r="FFX6" s="80"/>
      <c r="FFY6" s="80"/>
      <c r="FFZ6" s="80"/>
      <c r="FGA6" s="80"/>
      <c r="FGB6" s="80"/>
      <c r="FGC6" s="80"/>
      <c r="FGD6" s="80"/>
      <c r="FGE6" s="80"/>
      <c r="FGF6" s="80"/>
      <c r="FGG6" s="80"/>
      <c r="FGH6" s="80"/>
      <c r="FGI6" s="80"/>
      <c r="FGJ6" s="80"/>
      <c r="FGK6" s="80"/>
      <c r="FGL6" s="80"/>
      <c r="FGM6" s="80"/>
      <c r="FGN6" s="80"/>
      <c r="FGO6" s="80"/>
      <c r="FGP6" s="80"/>
      <c r="FGQ6" s="80"/>
      <c r="FGR6" s="80"/>
      <c r="FGS6" s="80"/>
      <c r="FGT6" s="80"/>
      <c r="FGU6" s="80"/>
      <c r="FGV6" s="80"/>
      <c r="FGW6" s="80"/>
      <c r="FGX6" s="80"/>
      <c r="FGY6" s="80"/>
      <c r="FGZ6" s="80"/>
      <c r="FHA6" s="80"/>
      <c r="FHB6" s="80"/>
      <c r="FHC6" s="80"/>
      <c r="FHD6" s="80"/>
      <c r="FHE6" s="80"/>
      <c r="FHF6" s="80"/>
      <c r="FHG6" s="80"/>
      <c r="FHH6" s="80"/>
      <c r="FHI6" s="80"/>
      <c r="FHJ6" s="80"/>
      <c r="FHK6" s="80"/>
      <c r="FHL6" s="80"/>
      <c r="FHM6" s="80"/>
      <c r="FHN6" s="80"/>
      <c r="FHO6" s="80"/>
      <c r="FHP6" s="80"/>
      <c r="FHQ6" s="80"/>
      <c r="FHR6" s="80"/>
      <c r="FHS6" s="80"/>
      <c r="FHT6" s="80"/>
      <c r="FHU6" s="80"/>
      <c r="FHV6" s="80"/>
      <c r="FHW6" s="80"/>
      <c r="FHX6" s="80"/>
      <c r="FHY6" s="80"/>
      <c r="FHZ6" s="80"/>
      <c r="FIA6" s="80"/>
      <c r="FIB6" s="80"/>
      <c r="FIC6" s="80"/>
      <c r="FID6" s="80"/>
      <c r="FIE6" s="80"/>
      <c r="FIF6" s="80"/>
      <c r="FIG6" s="80"/>
      <c r="FIH6" s="80"/>
      <c r="FII6" s="80"/>
      <c r="FIJ6" s="80"/>
      <c r="FIK6" s="80"/>
      <c r="FIL6" s="80"/>
      <c r="FIM6" s="80"/>
      <c r="FIN6" s="80"/>
      <c r="FIO6" s="80"/>
      <c r="FIP6" s="80"/>
      <c r="FIQ6" s="80"/>
      <c r="FIR6" s="80"/>
      <c r="FIS6" s="80"/>
      <c r="FIT6" s="80"/>
      <c r="FIU6" s="80"/>
      <c r="FIV6" s="80"/>
      <c r="FIW6" s="80"/>
      <c r="FIX6" s="80"/>
      <c r="FIY6" s="80"/>
      <c r="FIZ6" s="80"/>
      <c r="FJA6" s="80"/>
      <c r="FJB6" s="80"/>
      <c r="FJC6" s="80"/>
      <c r="FJD6" s="80"/>
      <c r="FJE6" s="80"/>
      <c r="FJF6" s="80"/>
      <c r="FJG6" s="80"/>
      <c r="FJH6" s="80"/>
      <c r="FJI6" s="80"/>
      <c r="FJJ6" s="80"/>
      <c r="FJK6" s="80"/>
      <c r="FJL6" s="80"/>
      <c r="FJM6" s="80"/>
      <c r="FJN6" s="80"/>
      <c r="FJO6" s="80"/>
      <c r="FJP6" s="80"/>
      <c r="FJQ6" s="80"/>
      <c r="FJR6" s="80"/>
      <c r="FJS6" s="80"/>
      <c r="FJT6" s="80"/>
      <c r="FJU6" s="80"/>
      <c r="FJV6" s="80"/>
      <c r="FJW6" s="80"/>
      <c r="FJX6" s="80"/>
      <c r="FJY6" s="80"/>
      <c r="FJZ6" s="80"/>
      <c r="FKA6" s="80"/>
      <c r="FKB6" s="80"/>
      <c r="FKC6" s="80"/>
      <c r="FKD6" s="80"/>
      <c r="FKE6" s="80"/>
      <c r="FKF6" s="80"/>
      <c r="FKG6" s="80"/>
      <c r="FKH6" s="80"/>
      <c r="FKI6" s="80"/>
      <c r="FKJ6" s="80"/>
      <c r="FKK6" s="80"/>
      <c r="FKL6" s="80"/>
      <c r="FKM6" s="80"/>
      <c r="FKN6" s="80"/>
      <c r="FKO6" s="80"/>
      <c r="FKP6" s="80"/>
      <c r="FKQ6" s="80"/>
      <c r="FKR6" s="80"/>
      <c r="FKS6" s="80"/>
      <c r="FKT6" s="80"/>
      <c r="FKU6" s="80"/>
      <c r="FKV6" s="80"/>
      <c r="FKW6" s="80"/>
      <c r="FKX6" s="80"/>
      <c r="FKY6" s="80"/>
      <c r="FKZ6" s="80"/>
      <c r="FLA6" s="80"/>
      <c r="FLB6" s="80"/>
      <c r="FLC6" s="80"/>
      <c r="FLD6" s="80"/>
      <c r="FLE6" s="80"/>
      <c r="FLF6" s="80"/>
      <c r="FLG6" s="80"/>
      <c r="FLH6" s="80"/>
      <c r="FLI6" s="80"/>
      <c r="FLJ6" s="80"/>
      <c r="FLK6" s="80"/>
      <c r="FLL6" s="80"/>
      <c r="FLM6" s="80"/>
      <c r="FLN6" s="80"/>
      <c r="FLO6" s="80"/>
      <c r="FLP6" s="80"/>
      <c r="FLQ6" s="80"/>
      <c r="FLR6" s="80"/>
      <c r="FLS6" s="80"/>
      <c r="FLT6" s="80"/>
      <c r="FLU6" s="80"/>
      <c r="FLV6" s="80"/>
      <c r="FLW6" s="80"/>
      <c r="FLX6" s="80"/>
      <c r="FLY6" s="80"/>
      <c r="FLZ6" s="80"/>
      <c r="FMA6" s="80"/>
      <c r="FMB6" s="80"/>
      <c r="FMC6" s="80"/>
      <c r="FMD6" s="80"/>
      <c r="FME6" s="80"/>
      <c r="FMF6" s="80"/>
      <c r="FMG6" s="80"/>
      <c r="FMH6" s="80"/>
      <c r="FMI6" s="80"/>
      <c r="FMJ6" s="80"/>
      <c r="FMK6" s="80"/>
      <c r="FML6" s="80"/>
      <c r="FMM6" s="80"/>
      <c r="FMN6" s="80"/>
      <c r="FMO6" s="80"/>
      <c r="FMP6" s="80"/>
      <c r="FMQ6" s="80"/>
      <c r="FMR6" s="80"/>
      <c r="FMS6" s="80"/>
      <c r="FMT6" s="80"/>
      <c r="FMU6" s="80"/>
      <c r="FMV6" s="80"/>
      <c r="FMW6" s="80"/>
      <c r="FMX6" s="80"/>
      <c r="FMY6" s="80"/>
      <c r="FMZ6" s="80"/>
      <c r="FNA6" s="80"/>
      <c r="FNB6" s="80"/>
      <c r="FNC6" s="80"/>
      <c r="FND6" s="80"/>
      <c r="FNE6" s="80"/>
      <c r="FNF6" s="80"/>
      <c r="FNG6" s="80"/>
      <c r="FNH6" s="80"/>
      <c r="FNI6" s="80"/>
      <c r="FNJ6" s="80"/>
      <c r="FNK6" s="80"/>
      <c r="FNL6" s="80"/>
      <c r="FNM6" s="80"/>
      <c r="FNN6" s="80"/>
      <c r="FNO6" s="80"/>
      <c r="FNP6" s="80"/>
      <c r="FNQ6" s="80"/>
      <c r="FNR6" s="80"/>
      <c r="FNS6" s="80"/>
      <c r="FNT6" s="80"/>
      <c r="FNU6" s="80"/>
      <c r="FNV6" s="80"/>
      <c r="FNW6" s="80"/>
      <c r="FNX6" s="80"/>
      <c r="FNY6" s="80"/>
      <c r="FNZ6" s="80"/>
      <c r="FOA6" s="80"/>
      <c r="FOB6" s="80"/>
      <c r="FOC6" s="80"/>
      <c r="FOD6" s="80"/>
      <c r="FOE6" s="80"/>
      <c r="FOF6" s="80"/>
      <c r="FOG6" s="80"/>
      <c r="FOH6" s="80"/>
      <c r="FOI6" s="80"/>
      <c r="FOJ6" s="80"/>
      <c r="FOK6" s="80"/>
      <c r="FOL6" s="80"/>
      <c r="FOM6" s="80"/>
      <c r="FON6" s="80"/>
      <c r="FOO6" s="80"/>
      <c r="FOP6" s="80"/>
      <c r="FOQ6" s="80"/>
      <c r="FOR6" s="80"/>
      <c r="FOS6" s="80"/>
      <c r="FOT6" s="80"/>
      <c r="FOU6" s="80"/>
      <c r="FOV6" s="80"/>
      <c r="FOW6" s="80"/>
      <c r="FOX6" s="80"/>
      <c r="FOY6" s="80"/>
      <c r="FOZ6" s="80"/>
      <c r="FPA6" s="80"/>
      <c r="FPB6" s="80"/>
      <c r="FPC6" s="80"/>
      <c r="FPD6" s="80"/>
      <c r="FPE6" s="80"/>
      <c r="FPF6" s="80"/>
      <c r="FPG6" s="80"/>
      <c r="FPH6" s="80"/>
      <c r="FPI6" s="80"/>
      <c r="FPJ6" s="80"/>
      <c r="FPK6" s="80"/>
      <c r="FPL6" s="80"/>
      <c r="FPM6" s="80"/>
      <c r="FPN6" s="80"/>
      <c r="FPO6" s="80"/>
      <c r="FPP6" s="80"/>
      <c r="FPQ6" s="80"/>
      <c r="FPR6" s="80"/>
      <c r="FPS6" s="80"/>
      <c r="FPT6" s="80"/>
      <c r="FPU6" s="80"/>
      <c r="FPV6" s="80"/>
      <c r="FPW6" s="80"/>
      <c r="FPX6" s="80"/>
      <c r="FPY6" s="80"/>
      <c r="FPZ6" s="80"/>
      <c r="FQA6" s="80"/>
      <c r="FQB6" s="80"/>
      <c r="FQC6" s="80"/>
      <c r="FQD6" s="80"/>
      <c r="FQE6" s="80"/>
      <c r="FQF6" s="80"/>
      <c r="FQG6" s="80"/>
      <c r="FQH6" s="80"/>
      <c r="FQI6" s="80"/>
      <c r="FQJ6" s="80"/>
      <c r="FQK6" s="80"/>
      <c r="FQL6" s="80"/>
      <c r="FQM6" s="80"/>
      <c r="FQN6" s="80"/>
      <c r="FQO6" s="80"/>
      <c r="FQP6" s="80"/>
      <c r="FQQ6" s="80"/>
      <c r="FQR6" s="80"/>
      <c r="FQS6" s="80"/>
      <c r="FQT6" s="80"/>
      <c r="FQU6" s="80"/>
      <c r="FQV6" s="80"/>
      <c r="FQW6" s="80"/>
      <c r="FQX6" s="80"/>
      <c r="FQY6" s="80"/>
      <c r="FQZ6" s="80"/>
      <c r="FRA6" s="80"/>
      <c r="FRB6" s="80"/>
      <c r="FRC6" s="80"/>
      <c r="FRD6" s="80"/>
      <c r="FRE6" s="80"/>
      <c r="FRF6" s="80"/>
      <c r="FRG6" s="80"/>
      <c r="FRH6" s="80"/>
      <c r="FRI6" s="80"/>
      <c r="FRJ6" s="80"/>
      <c r="FRK6" s="80"/>
      <c r="FRL6" s="80"/>
      <c r="FRM6" s="80"/>
      <c r="FRN6" s="80"/>
      <c r="FRO6" s="80"/>
      <c r="FRP6" s="80"/>
      <c r="FRQ6" s="80"/>
      <c r="FRR6" s="80"/>
      <c r="FRS6" s="80"/>
      <c r="FRT6" s="80"/>
      <c r="FRU6" s="80"/>
      <c r="FRV6" s="80"/>
      <c r="FRW6" s="80"/>
      <c r="FRX6" s="80"/>
      <c r="FRY6" s="80"/>
      <c r="FRZ6" s="80"/>
      <c r="FSA6" s="80"/>
      <c r="FSB6" s="80"/>
      <c r="FSC6" s="80"/>
      <c r="FSD6" s="80"/>
      <c r="FSE6" s="80"/>
      <c r="FSF6" s="80"/>
      <c r="FSG6" s="80"/>
      <c r="FSH6" s="80"/>
      <c r="FSI6" s="80"/>
      <c r="FSJ6" s="80"/>
      <c r="FSK6" s="80"/>
      <c r="FSL6" s="80"/>
      <c r="FSM6" s="80"/>
      <c r="FSN6" s="80"/>
      <c r="FSO6" s="80"/>
      <c r="FSP6" s="80"/>
      <c r="FSQ6" s="80"/>
      <c r="FSR6" s="80"/>
      <c r="FSS6" s="80"/>
      <c r="FST6" s="80"/>
      <c r="FSU6" s="80"/>
      <c r="FSV6" s="80"/>
      <c r="FSW6" s="80"/>
      <c r="FSX6" s="80"/>
      <c r="FSY6" s="80"/>
      <c r="FSZ6" s="80"/>
      <c r="FTA6" s="80"/>
      <c r="FTB6" s="80"/>
      <c r="FTC6" s="80"/>
      <c r="FTD6" s="80"/>
      <c r="FTE6" s="80"/>
      <c r="FTF6" s="80"/>
      <c r="FTG6" s="80"/>
      <c r="FTH6" s="80"/>
      <c r="FTI6" s="80"/>
      <c r="FTJ6" s="80"/>
      <c r="FTK6" s="80"/>
      <c r="FTL6" s="80"/>
      <c r="FTM6" s="80"/>
      <c r="FTN6" s="80"/>
      <c r="FTO6" s="80"/>
      <c r="FTP6" s="80"/>
      <c r="FTQ6" s="80"/>
      <c r="FTR6" s="80"/>
      <c r="FTS6" s="80"/>
      <c r="FTT6" s="80"/>
      <c r="FTU6" s="80"/>
      <c r="FTV6" s="80"/>
      <c r="FTW6" s="80"/>
      <c r="FTX6" s="80"/>
      <c r="FTY6" s="80"/>
      <c r="FTZ6" s="80"/>
      <c r="FUA6" s="80"/>
      <c r="FUB6" s="80"/>
      <c r="FUC6" s="80"/>
      <c r="FUD6" s="80"/>
      <c r="FUE6" s="80"/>
      <c r="FUF6" s="80"/>
      <c r="FUG6" s="80"/>
      <c r="FUH6" s="80"/>
      <c r="FUI6" s="80"/>
      <c r="FUJ6" s="80"/>
      <c r="FUK6" s="80"/>
      <c r="FUL6" s="80"/>
      <c r="FUM6" s="80"/>
      <c r="FUN6" s="80"/>
      <c r="FUO6" s="80"/>
      <c r="FUP6" s="80"/>
      <c r="FUQ6" s="80"/>
      <c r="FUR6" s="80"/>
      <c r="FUS6" s="80"/>
      <c r="FUT6" s="80"/>
      <c r="FUU6" s="80"/>
      <c r="FUV6" s="80"/>
      <c r="FUW6" s="80"/>
      <c r="FUX6" s="80"/>
      <c r="FUY6" s="80"/>
      <c r="FUZ6" s="80"/>
      <c r="FVA6" s="80"/>
      <c r="FVB6" s="80"/>
      <c r="FVC6" s="80"/>
      <c r="FVD6" s="80"/>
      <c r="FVE6" s="80"/>
      <c r="FVF6" s="80"/>
      <c r="FVG6" s="80"/>
      <c r="FVH6" s="80"/>
      <c r="FVI6" s="80"/>
      <c r="FVJ6" s="80"/>
      <c r="FVK6" s="80"/>
      <c r="FVL6" s="80"/>
      <c r="FVM6" s="80"/>
      <c r="FVN6" s="80"/>
      <c r="FVO6" s="80"/>
      <c r="FVP6" s="80"/>
      <c r="FVQ6" s="80"/>
      <c r="FVR6" s="80"/>
      <c r="FVS6" s="80"/>
      <c r="FVT6" s="80"/>
      <c r="FVU6" s="80"/>
      <c r="FVV6" s="80"/>
      <c r="FVW6" s="80"/>
      <c r="FVX6" s="80"/>
      <c r="FVY6" s="80"/>
      <c r="FVZ6" s="80"/>
      <c r="FWA6" s="80"/>
      <c r="FWB6" s="80"/>
      <c r="FWC6" s="80"/>
      <c r="FWD6" s="80"/>
      <c r="FWE6" s="80"/>
      <c r="FWF6" s="80"/>
      <c r="FWG6" s="80"/>
      <c r="FWH6" s="80"/>
      <c r="FWI6" s="80"/>
      <c r="FWJ6" s="80"/>
      <c r="FWK6" s="80"/>
      <c r="FWL6" s="80"/>
      <c r="FWM6" s="80"/>
      <c r="FWN6" s="80"/>
      <c r="FWO6" s="80"/>
      <c r="FWP6" s="80"/>
      <c r="FWQ6" s="80"/>
      <c r="FWR6" s="80"/>
      <c r="FWS6" s="80"/>
      <c r="FWT6" s="80"/>
      <c r="FWU6" s="80"/>
      <c r="FWV6" s="80"/>
      <c r="FWW6" s="80"/>
      <c r="FWX6" s="80"/>
      <c r="FWY6" s="80"/>
      <c r="FWZ6" s="80"/>
      <c r="FXA6" s="80"/>
      <c r="FXB6" s="80"/>
      <c r="FXC6" s="80"/>
      <c r="FXD6" s="80"/>
      <c r="FXE6" s="80"/>
      <c r="FXF6" s="80"/>
      <c r="FXG6" s="80"/>
      <c r="FXH6" s="80"/>
      <c r="FXI6" s="80"/>
      <c r="FXJ6" s="80"/>
      <c r="FXK6" s="80"/>
      <c r="FXL6" s="80"/>
      <c r="FXM6" s="80"/>
      <c r="FXN6" s="80"/>
      <c r="FXO6" s="80"/>
      <c r="FXP6" s="80"/>
      <c r="FXQ6" s="80"/>
      <c r="FXR6" s="80"/>
      <c r="FXS6" s="80"/>
      <c r="FXT6" s="80"/>
      <c r="FXU6" s="80"/>
      <c r="FXV6" s="80"/>
      <c r="FXW6" s="80"/>
      <c r="FXX6" s="80"/>
      <c r="FXY6" s="80"/>
      <c r="FXZ6" s="80"/>
      <c r="FYA6" s="80"/>
      <c r="FYB6" s="80"/>
      <c r="FYC6" s="80"/>
      <c r="FYD6" s="80"/>
      <c r="FYE6" s="80"/>
      <c r="FYF6" s="80"/>
      <c r="FYG6" s="80"/>
      <c r="FYH6" s="80"/>
      <c r="FYI6" s="80"/>
      <c r="FYJ6" s="80"/>
      <c r="FYK6" s="80"/>
      <c r="FYL6" s="80"/>
      <c r="FYM6" s="80"/>
      <c r="FYN6" s="80"/>
      <c r="FYO6" s="80"/>
      <c r="FYP6" s="80"/>
      <c r="FYQ6" s="80"/>
      <c r="FYR6" s="80"/>
      <c r="FYS6" s="80"/>
      <c r="FYT6" s="80"/>
      <c r="FYU6" s="80"/>
      <c r="FYV6" s="80"/>
      <c r="FYW6" s="80"/>
      <c r="FYX6" s="80"/>
      <c r="FYY6" s="80"/>
      <c r="FYZ6" s="80"/>
      <c r="FZA6" s="80"/>
      <c r="FZB6" s="80"/>
      <c r="FZC6" s="80"/>
      <c r="FZD6" s="80"/>
      <c r="FZE6" s="80"/>
      <c r="FZF6" s="80"/>
      <c r="FZG6" s="80"/>
      <c r="FZH6" s="80"/>
      <c r="FZI6" s="80"/>
      <c r="FZJ6" s="80"/>
      <c r="FZK6" s="80"/>
      <c r="FZL6" s="80"/>
      <c r="FZM6" s="80"/>
      <c r="FZN6" s="80"/>
      <c r="FZO6" s="80"/>
      <c r="FZP6" s="80"/>
      <c r="FZQ6" s="80"/>
      <c r="FZR6" s="80"/>
      <c r="FZS6" s="80"/>
      <c r="FZT6" s="80"/>
      <c r="FZU6" s="80"/>
      <c r="FZV6" s="80"/>
      <c r="FZW6" s="80"/>
      <c r="FZX6" s="80"/>
      <c r="FZY6" s="80"/>
      <c r="FZZ6" s="80"/>
      <c r="GAA6" s="80"/>
      <c r="GAB6" s="80"/>
      <c r="GAC6" s="80"/>
      <c r="GAD6" s="80"/>
      <c r="GAE6" s="80"/>
      <c r="GAF6" s="80"/>
      <c r="GAG6" s="80"/>
      <c r="GAH6" s="80"/>
      <c r="GAI6" s="80"/>
      <c r="GAJ6" s="80"/>
      <c r="GAK6" s="80"/>
      <c r="GAL6" s="80"/>
      <c r="GAM6" s="80"/>
      <c r="GAN6" s="80"/>
      <c r="GAO6" s="80"/>
      <c r="GAP6" s="80"/>
      <c r="GAQ6" s="80"/>
      <c r="GAR6" s="80"/>
      <c r="GAS6" s="80"/>
      <c r="GAT6" s="80"/>
      <c r="GAU6" s="80"/>
      <c r="GAV6" s="80"/>
      <c r="GAW6" s="80"/>
      <c r="GAX6" s="80"/>
      <c r="GAY6" s="80"/>
      <c r="GAZ6" s="80"/>
      <c r="GBA6" s="80"/>
      <c r="GBB6" s="80"/>
      <c r="GBC6" s="80"/>
      <c r="GBD6" s="80"/>
      <c r="GBE6" s="80"/>
      <c r="GBF6" s="80"/>
      <c r="GBG6" s="80"/>
      <c r="GBH6" s="80"/>
      <c r="GBI6" s="80"/>
      <c r="GBJ6" s="80"/>
      <c r="GBK6" s="80"/>
      <c r="GBL6" s="80"/>
      <c r="GBM6" s="80"/>
      <c r="GBN6" s="80"/>
      <c r="GBO6" s="80"/>
      <c r="GBP6" s="80"/>
      <c r="GBQ6" s="80"/>
      <c r="GBR6" s="80"/>
      <c r="GBS6" s="80"/>
      <c r="GBT6" s="80"/>
      <c r="GBU6" s="80"/>
      <c r="GBV6" s="80"/>
      <c r="GBW6" s="80"/>
      <c r="GBX6" s="80"/>
      <c r="GBY6" s="80"/>
      <c r="GBZ6" s="80"/>
      <c r="GCA6" s="80"/>
      <c r="GCB6" s="80"/>
      <c r="GCC6" s="80"/>
      <c r="GCD6" s="80"/>
      <c r="GCE6" s="80"/>
      <c r="GCF6" s="80"/>
      <c r="GCG6" s="80"/>
      <c r="GCH6" s="80"/>
      <c r="GCI6" s="80"/>
      <c r="GCJ6" s="80"/>
      <c r="GCK6" s="80"/>
      <c r="GCL6" s="80"/>
      <c r="GCM6" s="80"/>
      <c r="GCN6" s="80"/>
      <c r="GCO6" s="80"/>
      <c r="GCP6" s="80"/>
      <c r="GCQ6" s="80"/>
      <c r="GCR6" s="80"/>
      <c r="GCS6" s="80"/>
      <c r="GCT6" s="80"/>
      <c r="GCU6" s="80"/>
      <c r="GCV6" s="80"/>
      <c r="GCW6" s="80"/>
      <c r="GCX6" s="80"/>
      <c r="GCY6" s="80"/>
      <c r="GCZ6" s="80"/>
      <c r="GDA6" s="80"/>
      <c r="GDB6" s="80"/>
      <c r="GDC6" s="80"/>
      <c r="GDD6" s="80"/>
      <c r="GDE6" s="80"/>
      <c r="GDF6" s="80"/>
      <c r="GDG6" s="80"/>
      <c r="GDH6" s="80"/>
      <c r="GDI6" s="80"/>
      <c r="GDJ6" s="80"/>
      <c r="GDK6" s="80"/>
      <c r="GDL6" s="80"/>
      <c r="GDM6" s="80"/>
      <c r="GDN6" s="80"/>
      <c r="GDO6" s="80"/>
      <c r="GDP6" s="80"/>
      <c r="GDQ6" s="80"/>
      <c r="GDR6" s="80"/>
      <c r="GDS6" s="80"/>
      <c r="GDT6" s="80"/>
      <c r="GDU6" s="80"/>
      <c r="GDV6" s="80"/>
      <c r="GDW6" s="80"/>
      <c r="GDX6" s="80"/>
      <c r="GDY6" s="80"/>
      <c r="GDZ6" s="80"/>
      <c r="GEA6" s="80"/>
      <c r="GEB6" s="80"/>
      <c r="GEC6" s="80"/>
      <c r="GED6" s="80"/>
      <c r="GEE6" s="80"/>
      <c r="GEF6" s="80"/>
      <c r="GEG6" s="80"/>
      <c r="GEH6" s="80"/>
      <c r="GEI6" s="80"/>
      <c r="GEJ6" s="80"/>
      <c r="GEK6" s="80"/>
      <c r="GEL6" s="80"/>
      <c r="GEM6" s="80"/>
      <c r="GEN6" s="80"/>
      <c r="GEO6" s="80"/>
      <c r="GEP6" s="80"/>
      <c r="GEQ6" s="80"/>
      <c r="GER6" s="80"/>
      <c r="GES6" s="80"/>
      <c r="GET6" s="80"/>
      <c r="GEU6" s="80"/>
      <c r="GEV6" s="80"/>
      <c r="GEW6" s="80"/>
      <c r="GEX6" s="80"/>
      <c r="GEY6" s="80"/>
      <c r="GEZ6" s="80"/>
      <c r="GFA6" s="80"/>
      <c r="GFB6" s="80"/>
      <c r="GFC6" s="80"/>
      <c r="GFD6" s="80"/>
      <c r="GFE6" s="80"/>
      <c r="GFF6" s="80"/>
      <c r="GFG6" s="80"/>
      <c r="GFH6" s="80"/>
      <c r="GFI6" s="80"/>
      <c r="GFJ6" s="80"/>
      <c r="GFK6" s="80"/>
      <c r="GFL6" s="80"/>
      <c r="GFM6" s="80"/>
      <c r="GFN6" s="80"/>
      <c r="GFO6" s="80"/>
      <c r="GFP6" s="80"/>
      <c r="GFQ6" s="80"/>
      <c r="GFR6" s="80"/>
      <c r="GFS6" s="80"/>
      <c r="GFT6" s="80"/>
      <c r="GFU6" s="80"/>
      <c r="GFV6" s="80"/>
      <c r="GFW6" s="80"/>
      <c r="GFX6" s="80"/>
      <c r="GFY6" s="80"/>
      <c r="GFZ6" s="80"/>
      <c r="GGA6" s="80"/>
      <c r="GGB6" s="80"/>
      <c r="GGC6" s="80"/>
      <c r="GGD6" s="80"/>
      <c r="GGE6" s="80"/>
      <c r="GGF6" s="80"/>
      <c r="GGG6" s="80"/>
      <c r="GGH6" s="80"/>
      <c r="GGI6" s="80"/>
      <c r="GGJ6" s="80"/>
      <c r="GGK6" s="80"/>
      <c r="GGL6" s="80"/>
      <c r="GGM6" s="80"/>
      <c r="GGN6" s="80"/>
      <c r="GGO6" s="80"/>
      <c r="GGP6" s="80"/>
      <c r="GGQ6" s="80"/>
      <c r="GGR6" s="80"/>
      <c r="GGS6" s="80"/>
      <c r="GGT6" s="80"/>
      <c r="GGU6" s="80"/>
      <c r="GGV6" s="80"/>
      <c r="GGW6" s="80"/>
      <c r="GGX6" s="80"/>
      <c r="GGY6" s="80"/>
      <c r="GGZ6" s="80"/>
      <c r="GHA6" s="80"/>
      <c r="GHB6" s="80"/>
      <c r="GHC6" s="80"/>
      <c r="GHD6" s="80"/>
      <c r="GHE6" s="80"/>
      <c r="GHF6" s="80"/>
      <c r="GHG6" s="80"/>
      <c r="GHH6" s="80"/>
      <c r="GHI6" s="80"/>
      <c r="GHJ6" s="80"/>
      <c r="GHK6" s="80"/>
      <c r="GHL6" s="80"/>
      <c r="GHM6" s="80"/>
      <c r="GHN6" s="80"/>
      <c r="GHO6" s="80"/>
      <c r="GHP6" s="80"/>
      <c r="GHQ6" s="80"/>
      <c r="GHR6" s="80"/>
      <c r="GHS6" s="80"/>
      <c r="GHT6" s="80"/>
      <c r="GHU6" s="80"/>
      <c r="GHV6" s="80"/>
      <c r="GHW6" s="80"/>
      <c r="GHX6" s="80"/>
      <c r="GHY6" s="80"/>
      <c r="GHZ6" s="80"/>
      <c r="GIA6" s="80"/>
      <c r="GIB6" s="80"/>
      <c r="GIC6" s="80"/>
      <c r="GID6" s="80"/>
      <c r="GIE6" s="80"/>
      <c r="GIF6" s="80"/>
      <c r="GIG6" s="80"/>
      <c r="GIH6" s="80"/>
      <c r="GII6" s="80"/>
      <c r="GIJ6" s="80"/>
      <c r="GIK6" s="80"/>
      <c r="GIL6" s="80"/>
      <c r="GIM6" s="80"/>
      <c r="GIN6" s="80"/>
      <c r="GIO6" s="80"/>
      <c r="GIP6" s="80"/>
      <c r="GIQ6" s="80"/>
      <c r="GIR6" s="80"/>
      <c r="GIS6" s="80"/>
      <c r="GIT6" s="80"/>
      <c r="GIU6" s="80"/>
      <c r="GIV6" s="80"/>
      <c r="GIW6" s="80"/>
      <c r="GIX6" s="80"/>
      <c r="GIY6" s="80"/>
      <c r="GIZ6" s="80"/>
      <c r="GJA6" s="80"/>
      <c r="GJB6" s="80"/>
      <c r="GJC6" s="80"/>
      <c r="GJD6" s="80"/>
      <c r="GJE6" s="80"/>
      <c r="GJF6" s="80"/>
      <c r="GJG6" s="80"/>
      <c r="GJH6" s="80"/>
      <c r="GJI6" s="80"/>
      <c r="GJJ6" s="80"/>
      <c r="GJK6" s="80"/>
      <c r="GJL6" s="80"/>
      <c r="GJM6" s="80"/>
      <c r="GJN6" s="80"/>
      <c r="GJO6" s="80"/>
      <c r="GJP6" s="80"/>
      <c r="GJQ6" s="80"/>
      <c r="GJR6" s="80"/>
      <c r="GJS6" s="80"/>
      <c r="GJT6" s="80"/>
      <c r="GJU6" s="80"/>
      <c r="GJV6" s="80"/>
      <c r="GJW6" s="80"/>
      <c r="GJX6" s="80"/>
      <c r="GJY6" s="80"/>
      <c r="GJZ6" s="80"/>
      <c r="GKA6" s="80"/>
      <c r="GKB6" s="80"/>
      <c r="GKC6" s="80"/>
      <c r="GKD6" s="80"/>
      <c r="GKE6" s="80"/>
      <c r="GKF6" s="80"/>
      <c r="GKG6" s="80"/>
      <c r="GKH6" s="80"/>
      <c r="GKI6" s="80"/>
      <c r="GKJ6" s="80"/>
      <c r="GKK6" s="80"/>
      <c r="GKL6" s="80"/>
      <c r="GKM6" s="80"/>
      <c r="GKN6" s="80"/>
      <c r="GKO6" s="80"/>
      <c r="GKP6" s="80"/>
      <c r="GKQ6" s="80"/>
      <c r="GKR6" s="80"/>
      <c r="GKS6" s="80"/>
      <c r="GKT6" s="80"/>
      <c r="GKU6" s="80"/>
      <c r="GKV6" s="80"/>
      <c r="GKW6" s="80"/>
      <c r="GKX6" s="80"/>
      <c r="GKY6" s="80"/>
      <c r="GKZ6" s="80"/>
      <c r="GLA6" s="80"/>
      <c r="GLB6" s="80"/>
      <c r="GLC6" s="80"/>
      <c r="GLD6" s="80"/>
      <c r="GLE6" s="80"/>
      <c r="GLF6" s="80"/>
      <c r="GLG6" s="80"/>
      <c r="GLH6" s="80"/>
      <c r="GLI6" s="80"/>
      <c r="GLJ6" s="80"/>
      <c r="GLK6" s="80"/>
      <c r="GLL6" s="80"/>
      <c r="GLM6" s="80"/>
      <c r="GLN6" s="80"/>
      <c r="GLO6" s="80"/>
      <c r="GLP6" s="80"/>
      <c r="GLQ6" s="80"/>
      <c r="GLR6" s="80"/>
      <c r="GLS6" s="80"/>
      <c r="GLT6" s="80"/>
      <c r="GLU6" s="80"/>
      <c r="GLV6" s="80"/>
      <c r="GLW6" s="80"/>
      <c r="GLX6" s="80"/>
      <c r="GLY6" s="80"/>
      <c r="GLZ6" s="80"/>
      <c r="GMA6" s="80"/>
      <c r="GMB6" s="80"/>
      <c r="GMC6" s="80"/>
      <c r="GMD6" s="80"/>
      <c r="GME6" s="80"/>
      <c r="GMF6" s="80"/>
      <c r="GMG6" s="80"/>
      <c r="GMH6" s="80"/>
      <c r="GMI6" s="80"/>
      <c r="GMJ6" s="80"/>
      <c r="GMK6" s="80"/>
      <c r="GML6" s="80"/>
      <c r="GMM6" s="80"/>
      <c r="GMN6" s="80"/>
      <c r="GMO6" s="80"/>
      <c r="GMP6" s="80"/>
      <c r="GMQ6" s="80"/>
      <c r="GMR6" s="80"/>
      <c r="GMS6" s="80"/>
      <c r="GMT6" s="80"/>
      <c r="GMU6" s="80"/>
      <c r="GMV6" s="80"/>
      <c r="GMW6" s="80"/>
      <c r="GMX6" s="80"/>
      <c r="GMY6" s="80"/>
      <c r="GMZ6" s="80"/>
      <c r="GNA6" s="80"/>
      <c r="GNB6" s="80"/>
      <c r="GNC6" s="80"/>
      <c r="GND6" s="80"/>
      <c r="GNE6" s="80"/>
      <c r="GNF6" s="80"/>
      <c r="GNG6" s="80"/>
      <c r="GNH6" s="80"/>
      <c r="GNI6" s="80"/>
      <c r="GNJ6" s="80"/>
      <c r="GNK6" s="80"/>
      <c r="GNL6" s="80"/>
      <c r="GNM6" s="80"/>
      <c r="GNN6" s="80"/>
      <c r="GNO6" s="80"/>
      <c r="GNP6" s="80"/>
      <c r="GNQ6" s="80"/>
      <c r="GNR6" s="80"/>
      <c r="GNS6" s="80"/>
      <c r="GNT6" s="80"/>
      <c r="GNU6" s="80"/>
      <c r="GNV6" s="80"/>
      <c r="GNW6" s="80"/>
      <c r="GNX6" s="80"/>
      <c r="GNY6" s="80"/>
      <c r="GNZ6" s="80"/>
      <c r="GOA6" s="80"/>
      <c r="GOB6" s="80"/>
      <c r="GOC6" s="80"/>
      <c r="GOD6" s="80"/>
      <c r="GOE6" s="80"/>
      <c r="GOF6" s="80"/>
      <c r="GOG6" s="80"/>
      <c r="GOH6" s="80"/>
      <c r="GOI6" s="80"/>
      <c r="GOJ6" s="80"/>
      <c r="GOK6" s="80"/>
      <c r="GOL6" s="80"/>
      <c r="GOM6" s="80"/>
      <c r="GON6" s="80"/>
      <c r="GOO6" s="80"/>
      <c r="GOP6" s="80"/>
      <c r="GOQ6" s="80"/>
      <c r="GOR6" s="80"/>
      <c r="GOS6" s="80"/>
      <c r="GOT6" s="80"/>
      <c r="GOU6" s="80"/>
      <c r="GOV6" s="80"/>
      <c r="GOW6" s="80"/>
      <c r="GOX6" s="80"/>
      <c r="GOY6" s="80"/>
      <c r="GOZ6" s="80"/>
      <c r="GPA6" s="80"/>
      <c r="GPB6" s="80"/>
      <c r="GPC6" s="80"/>
      <c r="GPD6" s="80"/>
      <c r="GPE6" s="80"/>
      <c r="GPF6" s="80"/>
      <c r="GPG6" s="80"/>
      <c r="GPH6" s="80"/>
      <c r="GPI6" s="80"/>
      <c r="GPJ6" s="80"/>
      <c r="GPK6" s="80"/>
      <c r="GPL6" s="80"/>
      <c r="GPM6" s="80"/>
      <c r="GPN6" s="80"/>
      <c r="GPO6" s="80"/>
      <c r="GPP6" s="80"/>
      <c r="GPQ6" s="80"/>
      <c r="GPR6" s="80"/>
      <c r="GPS6" s="80"/>
      <c r="GPT6" s="80"/>
      <c r="GPU6" s="80"/>
      <c r="GPV6" s="80"/>
      <c r="GPW6" s="80"/>
      <c r="GPX6" s="80"/>
      <c r="GPY6" s="80"/>
      <c r="GPZ6" s="80"/>
      <c r="GQA6" s="80"/>
      <c r="GQB6" s="80"/>
      <c r="GQC6" s="80"/>
      <c r="GQD6" s="80"/>
      <c r="GQE6" s="80"/>
      <c r="GQF6" s="80"/>
      <c r="GQG6" s="80"/>
      <c r="GQH6" s="80"/>
      <c r="GQI6" s="80"/>
      <c r="GQJ6" s="80"/>
      <c r="GQK6" s="80"/>
      <c r="GQL6" s="80"/>
      <c r="GQM6" s="80"/>
      <c r="GQN6" s="80"/>
      <c r="GQO6" s="80"/>
      <c r="GQP6" s="80"/>
      <c r="GQQ6" s="80"/>
      <c r="GQR6" s="80"/>
      <c r="GQS6" s="80"/>
      <c r="GQT6" s="80"/>
      <c r="GQU6" s="80"/>
      <c r="GQV6" s="80"/>
      <c r="GQW6" s="80"/>
      <c r="GQX6" s="80"/>
      <c r="GQY6" s="80"/>
      <c r="GQZ6" s="80"/>
      <c r="GRA6" s="80"/>
      <c r="GRB6" s="80"/>
      <c r="GRC6" s="80"/>
      <c r="GRD6" s="80"/>
      <c r="GRE6" s="80"/>
      <c r="GRF6" s="80"/>
      <c r="GRG6" s="80"/>
      <c r="GRH6" s="80"/>
      <c r="GRI6" s="80"/>
      <c r="GRJ6" s="80"/>
      <c r="GRK6" s="80"/>
      <c r="GRL6" s="80"/>
      <c r="GRM6" s="80"/>
      <c r="GRN6" s="80"/>
      <c r="GRO6" s="80"/>
      <c r="GRP6" s="80"/>
      <c r="GRQ6" s="80"/>
      <c r="GRR6" s="80"/>
      <c r="GRS6" s="80"/>
      <c r="GRT6" s="80"/>
      <c r="GRU6" s="80"/>
      <c r="GRV6" s="80"/>
      <c r="GRW6" s="80"/>
      <c r="GRX6" s="80"/>
      <c r="GRY6" s="80"/>
      <c r="GRZ6" s="80"/>
      <c r="GSA6" s="80"/>
      <c r="GSB6" s="80"/>
      <c r="GSC6" s="80"/>
      <c r="GSD6" s="80"/>
      <c r="GSE6" s="80"/>
      <c r="GSF6" s="80"/>
      <c r="GSG6" s="80"/>
      <c r="GSH6" s="80"/>
      <c r="GSI6" s="80"/>
      <c r="GSJ6" s="80"/>
      <c r="GSK6" s="80"/>
      <c r="GSL6" s="80"/>
      <c r="GSM6" s="80"/>
      <c r="GSN6" s="80"/>
      <c r="GSO6" s="80"/>
      <c r="GSP6" s="80"/>
      <c r="GSQ6" s="80"/>
      <c r="GSR6" s="80"/>
      <c r="GSS6" s="80"/>
      <c r="GST6" s="80"/>
      <c r="GSU6" s="80"/>
      <c r="GSV6" s="80"/>
      <c r="GSW6" s="80"/>
      <c r="GSX6" s="80"/>
      <c r="GSY6" s="80"/>
      <c r="GSZ6" s="80"/>
      <c r="GTA6" s="80"/>
      <c r="GTB6" s="80"/>
      <c r="GTC6" s="80"/>
      <c r="GTD6" s="80"/>
      <c r="GTE6" s="80"/>
      <c r="GTF6" s="80"/>
      <c r="GTG6" s="80"/>
      <c r="GTH6" s="80"/>
      <c r="GTI6" s="80"/>
      <c r="GTJ6" s="80"/>
      <c r="GTK6" s="80"/>
      <c r="GTL6" s="80"/>
      <c r="GTM6" s="80"/>
      <c r="GTN6" s="80"/>
      <c r="GTO6" s="80"/>
      <c r="GTP6" s="80"/>
      <c r="GTQ6" s="80"/>
      <c r="GTR6" s="80"/>
      <c r="GTS6" s="80"/>
      <c r="GTT6" s="80"/>
      <c r="GTU6" s="80"/>
      <c r="GTV6" s="80"/>
      <c r="GTW6" s="80"/>
      <c r="GTX6" s="80"/>
      <c r="GTY6" s="80"/>
      <c r="GTZ6" s="80"/>
      <c r="GUA6" s="80"/>
      <c r="GUB6" s="80"/>
      <c r="GUC6" s="80"/>
      <c r="GUD6" s="80"/>
      <c r="GUE6" s="80"/>
      <c r="GUF6" s="80"/>
      <c r="GUG6" s="80"/>
      <c r="GUH6" s="80"/>
      <c r="GUI6" s="80"/>
      <c r="GUJ6" s="80"/>
      <c r="GUK6" s="80"/>
      <c r="GUL6" s="80"/>
      <c r="GUM6" s="80"/>
      <c r="GUN6" s="80"/>
      <c r="GUO6" s="80"/>
      <c r="GUP6" s="80"/>
      <c r="GUQ6" s="80"/>
      <c r="GUR6" s="80"/>
      <c r="GUS6" s="80"/>
      <c r="GUT6" s="80"/>
      <c r="GUU6" s="80"/>
      <c r="GUV6" s="80"/>
      <c r="GUW6" s="80"/>
      <c r="GUX6" s="80"/>
      <c r="GUY6" s="80"/>
      <c r="GUZ6" s="80"/>
      <c r="GVA6" s="80"/>
      <c r="GVB6" s="80"/>
      <c r="GVC6" s="80"/>
      <c r="GVD6" s="80"/>
      <c r="GVE6" s="80"/>
      <c r="GVF6" s="80"/>
      <c r="GVG6" s="80"/>
      <c r="GVH6" s="80"/>
      <c r="GVI6" s="80"/>
      <c r="GVJ6" s="80"/>
      <c r="GVK6" s="80"/>
      <c r="GVL6" s="80"/>
      <c r="GVM6" s="80"/>
      <c r="GVN6" s="80"/>
      <c r="GVO6" s="80"/>
      <c r="GVP6" s="80"/>
      <c r="GVQ6" s="80"/>
      <c r="GVR6" s="80"/>
      <c r="GVS6" s="80"/>
      <c r="GVT6" s="80"/>
      <c r="GVU6" s="80"/>
      <c r="GVV6" s="80"/>
      <c r="GVW6" s="80"/>
      <c r="GVX6" s="80"/>
      <c r="GVY6" s="80"/>
      <c r="GVZ6" s="80"/>
      <c r="GWA6" s="80"/>
      <c r="GWB6" s="80"/>
      <c r="GWC6" s="80"/>
      <c r="GWD6" s="80"/>
      <c r="GWE6" s="80"/>
      <c r="GWF6" s="80"/>
      <c r="GWG6" s="80"/>
      <c r="GWH6" s="80"/>
      <c r="GWI6" s="80"/>
      <c r="GWJ6" s="80"/>
      <c r="GWK6" s="80"/>
      <c r="GWL6" s="80"/>
      <c r="GWM6" s="80"/>
      <c r="GWN6" s="80"/>
      <c r="GWO6" s="80"/>
      <c r="GWP6" s="80"/>
      <c r="GWQ6" s="80"/>
      <c r="GWR6" s="80"/>
      <c r="GWS6" s="80"/>
      <c r="GWT6" s="80"/>
      <c r="GWU6" s="80"/>
      <c r="GWV6" s="80"/>
      <c r="GWW6" s="80"/>
      <c r="GWX6" s="80"/>
      <c r="GWY6" s="80"/>
      <c r="GWZ6" s="80"/>
      <c r="GXA6" s="80"/>
      <c r="GXB6" s="80"/>
      <c r="GXC6" s="80"/>
      <c r="GXD6" s="80"/>
      <c r="GXE6" s="80"/>
      <c r="GXF6" s="80"/>
      <c r="GXG6" s="80"/>
      <c r="GXH6" s="80"/>
      <c r="GXI6" s="80"/>
      <c r="GXJ6" s="80"/>
      <c r="GXK6" s="80"/>
      <c r="GXL6" s="80"/>
      <c r="GXM6" s="80"/>
      <c r="GXN6" s="80"/>
      <c r="GXO6" s="80"/>
      <c r="GXP6" s="80"/>
      <c r="GXQ6" s="80"/>
      <c r="GXR6" s="80"/>
      <c r="GXS6" s="80"/>
      <c r="GXT6" s="80"/>
      <c r="GXU6" s="80"/>
      <c r="GXV6" s="80"/>
      <c r="GXW6" s="80"/>
      <c r="GXX6" s="80"/>
      <c r="GXY6" s="80"/>
      <c r="GXZ6" s="80"/>
      <c r="GYA6" s="80"/>
      <c r="GYB6" s="80"/>
      <c r="GYC6" s="80"/>
      <c r="GYD6" s="80"/>
      <c r="GYE6" s="80"/>
      <c r="GYF6" s="80"/>
      <c r="GYG6" s="80"/>
      <c r="GYH6" s="80"/>
      <c r="GYI6" s="80"/>
      <c r="GYJ6" s="80"/>
      <c r="GYK6" s="80"/>
      <c r="GYL6" s="80"/>
      <c r="GYM6" s="80"/>
      <c r="GYN6" s="80"/>
      <c r="GYO6" s="80"/>
      <c r="GYP6" s="80"/>
      <c r="GYQ6" s="80"/>
      <c r="GYR6" s="80"/>
      <c r="GYS6" s="80"/>
      <c r="GYT6" s="80"/>
      <c r="GYU6" s="80"/>
      <c r="GYV6" s="80"/>
      <c r="GYW6" s="80"/>
      <c r="GYX6" s="80"/>
      <c r="GYY6" s="80"/>
      <c r="GYZ6" s="80"/>
      <c r="GZA6" s="80"/>
      <c r="GZB6" s="80"/>
      <c r="GZC6" s="80"/>
      <c r="GZD6" s="80"/>
      <c r="GZE6" s="80"/>
      <c r="GZF6" s="80"/>
      <c r="GZG6" s="80"/>
      <c r="GZH6" s="80"/>
      <c r="GZI6" s="80"/>
      <c r="GZJ6" s="80"/>
      <c r="GZK6" s="80"/>
      <c r="GZL6" s="80"/>
      <c r="GZM6" s="80"/>
      <c r="GZN6" s="80"/>
      <c r="GZO6" s="80"/>
      <c r="GZP6" s="80"/>
      <c r="GZQ6" s="80"/>
      <c r="GZR6" s="80"/>
      <c r="GZS6" s="80"/>
      <c r="GZT6" s="80"/>
      <c r="GZU6" s="80"/>
      <c r="GZV6" s="80"/>
      <c r="GZW6" s="80"/>
      <c r="GZX6" s="80"/>
      <c r="GZY6" s="80"/>
      <c r="GZZ6" s="80"/>
      <c r="HAA6" s="80"/>
      <c r="HAB6" s="80"/>
      <c r="HAC6" s="80"/>
      <c r="HAD6" s="80"/>
      <c r="HAE6" s="80"/>
      <c r="HAF6" s="80"/>
      <c r="HAG6" s="80"/>
      <c r="HAH6" s="80"/>
      <c r="HAI6" s="80"/>
      <c r="HAJ6" s="80"/>
      <c r="HAK6" s="80"/>
      <c r="HAL6" s="80"/>
      <c r="HAM6" s="80"/>
      <c r="HAN6" s="80"/>
      <c r="HAO6" s="80"/>
      <c r="HAP6" s="80"/>
      <c r="HAQ6" s="80"/>
      <c r="HAR6" s="80"/>
      <c r="HAS6" s="80"/>
      <c r="HAT6" s="80"/>
      <c r="HAU6" s="80"/>
      <c r="HAV6" s="80"/>
      <c r="HAW6" s="80"/>
      <c r="HAX6" s="80"/>
      <c r="HAY6" s="80"/>
      <c r="HAZ6" s="80"/>
      <c r="HBA6" s="80"/>
      <c r="HBB6" s="80"/>
      <c r="HBC6" s="80"/>
      <c r="HBD6" s="80"/>
      <c r="HBE6" s="80"/>
      <c r="HBF6" s="80"/>
      <c r="HBG6" s="80"/>
      <c r="HBH6" s="80"/>
      <c r="HBI6" s="80"/>
      <c r="HBJ6" s="80"/>
      <c r="HBK6" s="80"/>
      <c r="HBL6" s="80"/>
      <c r="HBM6" s="80"/>
      <c r="HBN6" s="80"/>
      <c r="HBO6" s="80"/>
      <c r="HBP6" s="80"/>
      <c r="HBQ6" s="80"/>
      <c r="HBR6" s="80"/>
      <c r="HBS6" s="80"/>
      <c r="HBT6" s="80"/>
      <c r="HBU6" s="80"/>
      <c r="HBV6" s="80"/>
      <c r="HBW6" s="80"/>
      <c r="HBX6" s="80"/>
      <c r="HBY6" s="80"/>
      <c r="HBZ6" s="80"/>
      <c r="HCA6" s="80"/>
      <c r="HCB6" s="80"/>
      <c r="HCC6" s="80"/>
      <c r="HCD6" s="80"/>
      <c r="HCE6" s="80"/>
      <c r="HCF6" s="80"/>
      <c r="HCG6" s="80"/>
      <c r="HCH6" s="80"/>
      <c r="HCI6" s="80"/>
      <c r="HCJ6" s="80"/>
      <c r="HCK6" s="80"/>
      <c r="HCL6" s="80"/>
      <c r="HCM6" s="80"/>
      <c r="HCN6" s="80"/>
      <c r="HCO6" s="80"/>
      <c r="HCP6" s="80"/>
      <c r="HCQ6" s="80"/>
      <c r="HCR6" s="80"/>
      <c r="HCS6" s="80"/>
      <c r="HCT6" s="80"/>
      <c r="HCU6" s="80"/>
      <c r="HCV6" s="80"/>
      <c r="HCW6" s="80"/>
      <c r="HCX6" s="80"/>
      <c r="HCY6" s="80"/>
      <c r="HCZ6" s="80"/>
      <c r="HDA6" s="80"/>
      <c r="HDB6" s="80"/>
      <c r="HDC6" s="80"/>
      <c r="HDD6" s="80"/>
      <c r="HDE6" s="80"/>
      <c r="HDF6" s="80"/>
      <c r="HDG6" s="80"/>
      <c r="HDH6" s="80"/>
      <c r="HDI6" s="80"/>
      <c r="HDJ6" s="80"/>
      <c r="HDK6" s="80"/>
      <c r="HDL6" s="80"/>
      <c r="HDM6" s="80"/>
      <c r="HDN6" s="80"/>
      <c r="HDO6" s="80"/>
      <c r="HDP6" s="80"/>
      <c r="HDQ6" s="80"/>
      <c r="HDR6" s="80"/>
      <c r="HDS6" s="80"/>
      <c r="HDT6" s="80"/>
      <c r="HDU6" s="80"/>
      <c r="HDV6" s="80"/>
      <c r="HDW6" s="80"/>
      <c r="HDX6" s="80"/>
      <c r="HDY6" s="80"/>
      <c r="HDZ6" s="80"/>
      <c r="HEA6" s="80"/>
      <c r="HEB6" s="80"/>
      <c r="HEC6" s="80"/>
      <c r="HED6" s="80"/>
      <c r="HEE6" s="80"/>
      <c r="HEF6" s="80"/>
      <c r="HEG6" s="80"/>
      <c r="HEH6" s="80"/>
      <c r="HEI6" s="80"/>
      <c r="HEJ6" s="80"/>
      <c r="HEK6" s="80"/>
      <c r="HEL6" s="80"/>
      <c r="HEM6" s="80"/>
      <c r="HEN6" s="80"/>
      <c r="HEO6" s="80"/>
      <c r="HEP6" s="80"/>
      <c r="HEQ6" s="80"/>
      <c r="HER6" s="80"/>
      <c r="HES6" s="80"/>
      <c r="HET6" s="80"/>
      <c r="HEU6" s="80"/>
      <c r="HEV6" s="80"/>
      <c r="HEW6" s="80"/>
      <c r="HEX6" s="80"/>
      <c r="HEY6" s="80"/>
      <c r="HEZ6" s="80"/>
      <c r="HFA6" s="80"/>
      <c r="HFB6" s="80"/>
      <c r="HFC6" s="80"/>
      <c r="HFD6" s="80"/>
      <c r="HFE6" s="80"/>
      <c r="HFF6" s="80"/>
      <c r="HFG6" s="80"/>
      <c r="HFH6" s="80"/>
      <c r="HFI6" s="80"/>
      <c r="HFJ6" s="80"/>
      <c r="HFK6" s="80"/>
      <c r="HFL6" s="80"/>
      <c r="HFM6" s="80"/>
      <c r="HFN6" s="80"/>
      <c r="HFO6" s="80"/>
      <c r="HFP6" s="80"/>
      <c r="HFQ6" s="80"/>
      <c r="HFR6" s="80"/>
      <c r="HFS6" s="80"/>
      <c r="HFT6" s="80"/>
      <c r="HFU6" s="80"/>
      <c r="HFV6" s="80"/>
      <c r="HFW6" s="80"/>
      <c r="HFX6" s="80"/>
      <c r="HFY6" s="80"/>
      <c r="HFZ6" s="80"/>
      <c r="HGA6" s="80"/>
      <c r="HGB6" s="80"/>
      <c r="HGC6" s="80"/>
      <c r="HGD6" s="80"/>
      <c r="HGE6" s="80"/>
      <c r="HGF6" s="80"/>
      <c r="HGG6" s="80"/>
      <c r="HGH6" s="80"/>
      <c r="HGI6" s="80"/>
      <c r="HGJ6" s="80"/>
      <c r="HGK6" s="80"/>
      <c r="HGL6" s="80"/>
      <c r="HGM6" s="80"/>
      <c r="HGN6" s="80"/>
      <c r="HGO6" s="80"/>
      <c r="HGP6" s="80"/>
      <c r="HGQ6" s="80"/>
      <c r="HGR6" s="80"/>
      <c r="HGS6" s="80"/>
      <c r="HGT6" s="80"/>
      <c r="HGU6" s="80"/>
      <c r="HGV6" s="80"/>
      <c r="HGW6" s="80"/>
      <c r="HGX6" s="80"/>
      <c r="HGY6" s="80"/>
      <c r="HGZ6" s="80"/>
      <c r="HHA6" s="80"/>
      <c r="HHB6" s="80"/>
      <c r="HHC6" s="80"/>
      <c r="HHD6" s="80"/>
      <c r="HHE6" s="80"/>
      <c r="HHF6" s="80"/>
      <c r="HHG6" s="80"/>
      <c r="HHH6" s="80"/>
      <c r="HHI6" s="80"/>
      <c r="HHJ6" s="80"/>
      <c r="HHK6" s="80"/>
      <c r="HHL6" s="80"/>
      <c r="HHM6" s="80"/>
      <c r="HHN6" s="80"/>
      <c r="HHO6" s="80"/>
      <c r="HHP6" s="80"/>
      <c r="HHQ6" s="80"/>
      <c r="HHR6" s="80"/>
      <c r="HHS6" s="80"/>
      <c r="HHT6" s="80"/>
      <c r="HHU6" s="80"/>
      <c r="HHV6" s="80"/>
      <c r="HHW6" s="80"/>
      <c r="HHX6" s="80"/>
      <c r="HHY6" s="80"/>
      <c r="HHZ6" s="80"/>
      <c r="HIA6" s="80"/>
      <c r="HIB6" s="80"/>
      <c r="HIC6" s="80"/>
      <c r="HID6" s="80"/>
      <c r="HIE6" s="80"/>
      <c r="HIF6" s="80"/>
      <c r="HIG6" s="80"/>
      <c r="HIH6" s="80"/>
      <c r="HII6" s="80"/>
      <c r="HIJ6" s="80"/>
      <c r="HIK6" s="80"/>
      <c r="HIL6" s="80"/>
      <c r="HIM6" s="80"/>
      <c r="HIN6" s="80"/>
      <c r="HIO6" s="80"/>
      <c r="HIP6" s="80"/>
      <c r="HIQ6" s="80"/>
      <c r="HIR6" s="80"/>
      <c r="HIS6" s="80"/>
      <c r="HIT6" s="80"/>
      <c r="HIU6" s="80"/>
      <c r="HIV6" s="80"/>
      <c r="HIW6" s="80"/>
      <c r="HIX6" s="80"/>
      <c r="HIY6" s="80"/>
      <c r="HIZ6" s="80"/>
      <c r="HJA6" s="80"/>
      <c r="HJB6" s="80"/>
      <c r="HJC6" s="80"/>
      <c r="HJD6" s="80"/>
      <c r="HJE6" s="80"/>
      <c r="HJF6" s="80"/>
      <c r="HJG6" s="80"/>
      <c r="HJH6" s="80"/>
      <c r="HJI6" s="80"/>
      <c r="HJJ6" s="80"/>
      <c r="HJK6" s="80"/>
      <c r="HJL6" s="80"/>
      <c r="HJM6" s="80"/>
      <c r="HJN6" s="80"/>
      <c r="HJO6" s="80"/>
      <c r="HJP6" s="80"/>
      <c r="HJQ6" s="80"/>
      <c r="HJR6" s="80"/>
      <c r="HJS6" s="80"/>
      <c r="HJT6" s="80"/>
      <c r="HJU6" s="80"/>
      <c r="HJV6" s="80"/>
      <c r="HJW6" s="80"/>
      <c r="HJX6" s="80"/>
      <c r="HJY6" s="80"/>
      <c r="HJZ6" s="80"/>
      <c r="HKA6" s="80"/>
      <c r="HKB6" s="80"/>
      <c r="HKC6" s="80"/>
      <c r="HKD6" s="80"/>
      <c r="HKE6" s="80"/>
      <c r="HKF6" s="80"/>
      <c r="HKG6" s="80"/>
      <c r="HKH6" s="80"/>
      <c r="HKI6" s="80"/>
      <c r="HKJ6" s="80"/>
      <c r="HKK6" s="80"/>
      <c r="HKL6" s="80"/>
      <c r="HKM6" s="80"/>
      <c r="HKN6" s="80"/>
      <c r="HKO6" s="80"/>
      <c r="HKP6" s="80"/>
      <c r="HKQ6" s="80"/>
      <c r="HKR6" s="80"/>
      <c r="HKS6" s="80"/>
      <c r="HKT6" s="80"/>
      <c r="HKU6" s="80"/>
      <c r="HKV6" s="80"/>
      <c r="HKW6" s="80"/>
      <c r="HKX6" s="80"/>
      <c r="HKY6" s="80"/>
      <c r="HKZ6" s="80"/>
      <c r="HLA6" s="80"/>
      <c r="HLB6" s="80"/>
      <c r="HLC6" s="80"/>
      <c r="HLD6" s="80"/>
      <c r="HLE6" s="80"/>
      <c r="HLF6" s="80"/>
      <c r="HLG6" s="80"/>
      <c r="HLH6" s="80"/>
      <c r="HLI6" s="80"/>
      <c r="HLJ6" s="80"/>
      <c r="HLK6" s="80"/>
      <c r="HLL6" s="80"/>
      <c r="HLM6" s="80"/>
      <c r="HLN6" s="80"/>
      <c r="HLO6" s="80"/>
      <c r="HLP6" s="80"/>
      <c r="HLQ6" s="80"/>
      <c r="HLR6" s="80"/>
      <c r="HLS6" s="80"/>
      <c r="HLT6" s="80"/>
      <c r="HLU6" s="80"/>
      <c r="HLV6" s="80"/>
      <c r="HLW6" s="80"/>
      <c r="HLX6" s="80"/>
      <c r="HLY6" s="80"/>
      <c r="HLZ6" s="80"/>
      <c r="HMA6" s="80"/>
      <c r="HMB6" s="80"/>
      <c r="HMC6" s="80"/>
      <c r="HMD6" s="80"/>
      <c r="HME6" s="80"/>
      <c r="HMF6" s="80"/>
      <c r="HMG6" s="80"/>
      <c r="HMH6" s="80"/>
      <c r="HMI6" s="80"/>
      <c r="HMJ6" s="80"/>
      <c r="HMK6" s="80"/>
      <c r="HML6" s="80"/>
      <c r="HMM6" s="80"/>
      <c r="HMN6" s="80"/>
      <c r="HMO6" s="80"/>
      <c r="HMP6" s="80"/>
      <c r="HMQ6" s="80"/>
      <c r="HMR6" s="80"/>
      <c r="HMS6" s="80"/>
      <c r="HMT6" s="80"/>
      <c r="HMU6" s="80"/>
      <c r="HMV6" s="80"/>
      <c r="HMW6" s="80"/>
      <c r="HMX6" s="80"/>
      <c r="HMY6" s="80"/>
      <c r="HMZ6" s="80"/>
      <c r="HNA6" s="80"/>
      <c r="HNB6" s="80"/>
      <c r="HNC6" s="80"/>
      <c r="HND6" s="80"/>
      <c r="HNE6" s="80"/>
      <c r="HNF6" s="80"/>
      <c r="HNG6" s="80"/>
      <c r="HNH6" s="80"/>
      <c r="HNI6" s="80"/>
      <c r="HNJ6" s="80"/>
      <c r="HNK6" s="80"/>
      <c r="HNL6" s="80"/>
      <c r="HNM6" s="80"/>
      <c r="HNN6" s="80"/>
      <c r="HNO6" s="80"/>
      <c r="HNP6" s="80"/>
      <c r="HNQ6" s="80"/>
      <c r="HNR6" s="80"/>
      <c r="HNS6" s="80"/>
      <c r="HNT6" s="80"/>
      <c r="HNU6" s="80"/>
      <c r="HNV6" s="80"/>
      <c r="HNW6" s="80"/>
      <c r="HNX6" s="80"/>
      <c r="HNY6" s="80"/>
      <c r="HNZ6" s="80"/>
      <c r="HOA6" s="80"/>
      <c r="HOB6" s="80"/>
      <c r="HOC6" s="80"/>
      <c r="HOD6" s="80"/>
      <c r="HOE6" s="80"/>
      <c r="HOF6" s="80"/>
      <c r="HOG6" s="80"/>
      <c r="HOH6" s="80"/>
      <c r="HOI6" s="80"/>
      <c r="HOJ6" s="80"/>
      <c r="HOK6" s="80"/>
      <c r="HOL6" s="80"/>
      <c r="HOM6" s="80"/>
      <c r="HON6" s="80"/>
      <c r="HOO6" s="80"/>
      <c r="HOP6" s="80"/>
      <c r="HOQ6" s="80"/>
      <c r="HOR6" s="80"/>
      <c r="HOS6" s="80"/>
      <c r="HOT6" s="80"/>
      <c r="HOU6" s="80"/>
      <c r="HOV6" s="80"/>
      <c r="HOW6" s="80"/>
      <c r="HOX6" s="80"/>
      <c r="HOY6" s="80"/>
      <c r="HOZ6" s="80"/>
      <c r="HPA6" s="80"/>
      <c r="HPB6" s="80"/>
      <c r="HPC6" s="80"/>
      <c r="HPD6" s="80"/>
      <c r="HPE6" s="80"/>
      <c r="HPF6" s="80"/>
      <c r="HPG6" s="80"/>
      <c r="HPH6" s="80"/>
      <c r="HPI6" s="80"/>
      <c r="HPJ6" s="80"/>
      <c r="HPK6" s="80"/>
      <c r="HPL6" s="80"/>
      <c r="HPM6" s="80"/>
      <c r="HPN6" s="80"/>
      <c r="HPO6" s="80"/>
      <c r="HPP6" s="80"/>
      <c r="HPQ6" s="80"/>
      <c r="HPR6" s="80"/>
      <c r="HPS6" s="80"/>
      <c r="HPT6" s="80"/>
      <c r="HPU6" s="80"/>
      <c r="HPV6" s="80"/>
      <c r="HPW6" s="80"/>
      <c r="HPX6" s="80"/>
      <c r="HPY6" s="80"/>
      <c r="HPZ6" s="80"/>
      <c r="HQA6" s="80"/>
      <c r="HQB6" s="80"/>
      <c r="HQC6" s="80"/>
      <c r="HQD6" s="80"/>
      <c r="HQE6" s="80"/>
      <c r="HQF6" s="80"/>
      <c r="HQG6" s="80"/>
      <c r="HQH6" s="80"/>
      <c r="HQI6" s="80"/>
      <c r="HQJ6" s="80"/>
      <c r="HQK6" s="80"/>
      <c r="HQL6" s="80"/>
      <c r="HQM6" s="80"/>
      <c r="HQN6" s="80"/>
      <c r="HQO6" s="80"/>
      <c r="HQP6" s="80"/>
      <c r="HQQ6" s="80"/>
      <c r="HQR6" s="80"/>
      <c r="HQS6" s="80"/>
      <c r="HQT6" s="80"/>
      <c r="HQU6" s="80"/>
      <c r="HQV6" s="80"/>
      <c r="HQW6" s="80"/>
      <c r="HQX6" s="80"/>
      <c r="HQY6" s="80"/>
      <c r="HQZ6" s="80"/>
      <c r="HRA6" s="80"/>
      <c r="HRB6" s="80"/>
      <c r="HRC6" s="80"/>
      <c r="HRD6" s="80"/>
      <c r="HRE6" s="80"/>
      <c r="HRF6" s="80"/>
      <c r="HRG6" s="80"/>
      <c r="HRH6" s="80"/>
      <c r="HRI6" s="80"/>
      <c r="HRJ6" s="80"/>
      <c r="HRK6" s="80"/>
      <c r="HRL6" s="80"/>
      <c r="HRM6" s="80"/>
      <c r="HRN6" s="80"/>
      <c r="HRO6" s="80"/>
      <c r="HRP6" s="80"/>
      <c r="HRQ6" s="80"/>
      <c r="HRR6" s="80"/>
      <c r="HRS6" s="80"/>
      <c r="HRT6" s="80"/>
      <c r="HRU6" s="80"/>
      <c r="HRV6" s="80"/>
      <c r="HRW6" s="80"/>
      <c r="HRX6" s="80"/>
      <c r="HRY6" s="80"/>
      <c r="HRZ6" s="80"/>
      <c r="HSA6" s="80"/>
      <c r="HSB6" s="80"/>
      <c r="HSC6" s="80"/>
      <c r="HSD6" s="80"/>
      <c r="HSE6" s="80"/>
      <c r="HSF6" s="80"/>
      <c r="HSG6" s="80"/>
      <c r="HSH6" s="80"/>
      <c r="HSI6" s="80"/>
      <c r="HSJ6" s="80"/>
      <c r="HSK6" s="80"/>
      <c r="HSL6" s="80"/>
      <c r="HSM6" s="80"/>
      <c r="HSN6" s="80"/>
      <c r="HSO6" s="80"/>
      <c r="HSP6" s="80"/>
      <c r="HSQ6" s="80"/>
      <c r="HSR6" s="80"/>
      <c r="HSS6" s="80"/>
      <c r="HST6" s="80"/>
      <c r="HSU6" s="80"/>
      <c r="HSV6" s="80"/>
      <c r="HSW6" s="80"/>
      <c r="HSX6" s="80"/>
      <c r="HSY6" s="80"/>
      <c r="HSZ6" s="80"/>
      <c r="HTA6" s="80"/>
      <c r="HTB6" s="80"/>
      <c r="HTC6" s="80"/>
      <c r="HTD6" s="80"/>
      <c r="HTE6" s="80"/>
      <c r="HTF6" s="80"/>
      <c r="HTG6" s="80"/>
      <c r="HTH6" s="80"/>
      <c r="HTI6" s="80"/>
      <c r="HTJ6" s="80"/>
      <c r="HTK6" s="80"/>
      <c r="HTL6" s="80"/>
      <c r="HTM6" s="80"/>
      <c r="HTN6" s="80"/>
      <c r="HTO6" s="80"/>
      <c r="HTP6" s="80"/>
      <c r="HTQ6" s="80"/>
      <c r="HTR6" s="80"/>
      <c r="HTS6" s="80"/>
      <c r="HTT6" s="80"/>
      <c r="HTU6" s="80"/>
      <c r="HTV6" s="80"/>
      <c r="HTW6" s="80"/>
      <c r="HTX6" s="80"/>
      <c r="HTY6" s="80"/>
      <c r="HTZ6" s="80"/>
      <c r="HUA6" s="80"/>
      <c r="HUB6" s="80"/>
      <c r="HUC6" s="80"/>
      <c r="HUD6" s="80"/>
      <c r="HUE6" s="80"/>
      <c r="HUF6" s="80"/>
      <c r="HUG6" s="80"/>
      <c r="HUH6" s="80"/>
      <c r="HUI6" s="80"/>
      <c r="HUJ6" s="80"/>
      <c r="HUK6" s="80"/>
      <c r="HUL6" s="80"/>
      <c r="HUM6" s="80"/>
      <c r="HUN6" s="80"/>
      <c r="HUO6" s="80"/>
      <c r="HUP6" s="80"/>
      <c r="HUQ6" s="80"/>
      <c r="HUR6" s="80"/>
      <c r="HUS6" s="80"/>
      <c r="HUT6" s="80"/>
      <c r="HUU6" s="80"/>
      <c r="HUV6" s="80"/>
      <c r="HUW6" s="80"/>
      <c r="HUX6" s="80"/>
      <c r="HUY6" s="80"/>
      <c r="HUZ6" s="80"/>
      <c r="HVA6" s="80"/>
      <c r="HVB6" s="80"/>
      <c r="HVC6" s="80"/>
      <c r="HVD6" s="80"/>
      <c r="HVE6" s="80"/>
      <c r="HVF6" s="80"/>
      <c r="HVG6" s="80"/>
      <c r="HVH6" s="80"/>
      <c r="HVI6" s="80"/>
      <c r="HVJ6" s="80"/>
      <c r="HVK6" s="80"/>
      <c r="HVL6" s="80"/>
      <c r="HVM6" s="80"/>
      <c r="HVN6" s="80"/>
      <c r="HVO6" s="80"/>
      <c r="HVP6" s="80"/>
      <c r="HVQ6" s="80"/>
      <c r="HVR6" s="80"/>
      <c r="HVS6" s="80"/>
      <c r="HVT6" s="80"/>
      <c r="HVU6" s="80"/>
      <c r="HVV6" s="80"/>
      <c r="HVW6" s="80"/>
      <c r="HVX6" s="80"/>
      <c r="HVY6" s="80"/>
      <c r="HVZ6" s="80"/>
      <c r="HWA6" s="80"/>
      <c r="HWB6" s="80"/>
      <c r="HWC6" s="80"/>
      <c r="HWD6" s="80"/>
      <c r="HWE6" s="80"/>
      <c r="HWF6" s="80"/>
      <c r="HWG6" s="80"/>
      <c r="HWH6" s="80"/>
      <c r="HWI6" s="80"/>
      <c r="HWJ6" s="80"/>
      <c r="HWK6" s="80"/>
      <c r="HWL6" s="80"/>
      <c r="HWM6" s="80"/>
      <c r="HWN6" s="80"/>
      <c r="HWO6" s="80"/>
      <c r="HWP6" s="80"/>
      <c r="HWQ6" s="80"/>
      <c r="HWR6" s="80"/>
      <c r="HWS6" s="80"/>
      <c r="HWT6" s="80"/>
      <c r="HWU6" s="80"/>
      <c r="HWV6" s="80"/>
      <c r="HWW6" s="80"/>
      <c r="HWX6" s="80"/>
      <c r="HWY6" s="80"/>
      <c r="HWZ6" s="80"/>
      <c r="HXA6" s="80"/>
      <c r="HXB6" s="80"/>
      <c r="HXC6" s="80"/>
      <c r="HXD6" s="80"/>
      <c r="HXE6" s="80"/>
      <c r="HXF6" s="80"/>
      <c r="HXG6" s="80"/>
      <c r="HXH6" s="80"/>
      <c r="HXI6" s="80"/>
      <c r="HXJ6" s="80"/>
      <c r="HXK6" s="80"/>
      <c r="HXL6" s="80"/>
      <c r="HXM6" s="80"/>
      <c r="HXN6" s="80"/>
      <c r="HXO6" s="80"/>
      <c r="HXP6" s="80"/>
      <c r="HXQ6" s="80"/>
      <c r="HXR6" s="80"/>
      <c r="HXS6" s="80"/>
      <c r="HXT6" s="80"/>
      <c r="HXU6" s="80"/>
      <c r="HXV6" s="80"/>
      <c r="HXW6" s="80"/>
      <c r="HXX6" s="80"/>
      <c r="HXY6" s="80"/>
      <c r="HXZ6" s="80"/>
      <c r="HYA6" s="80"/>
      <c r="HYB6" s="80"/>
      <c r="HYC6" s="80"/>
      <c r="HYD6" s="80"/>
      <c r="HYE6" s="80"/>
      <c r="HYF6" s="80"/>
      <c r="HYG6" s="80"/>
      <c r="HYH6" s="80"/>
      <c r="HYI6" s="80"/>
      <c r="HYJ6" s="80"/>
      <c r="HYK6" s="80"/>
      <c r="HYL6" s="80"/>
      <c r="HYM6" s="80"/>
      <c r="HYN6" s="80"/>
      <c r="HYO6" s="80"/>
      <c r="HYP6" s="80"/>
      <c r="HYQ6" s="80"/>
      <c r="HYR6" s="80"/>
      <c r="HYS6" s="80"/>
      <c r="HYT6" s="80"/>
      <c r="HYU6" s="80"/>
      <c r="HYV6" s="80"/>
      <c r="HYW6" s="80"/>
      <c r="HYX6" s="80"/>
      <c r="HYY6" s="80"/>
      <c r="HYZ6" s="80"/>
      <c r="HZA6" s="80"/>
      <c r="HZB6" s="80"/>
      <c r="HZC6" s="80"/>
      <c r="HZD6" s="80"/>
      <c r="HZE6" s="80"/>
      <c r="HZF6" s="80"/>
      <c r="HZG6" s="80"/>
      <c r="HZH6" s="80"/>
      <c r="HZI6" s="80"/>
      <c r="HZJ6" s="80"/>
      <c r="HZK6" s="80"/>
      <c r="HZL6" s="80"/>
      <c r="HZM6" s="80"/>
      <c r="HZN6" s="80"/>
      <c r="HZO6" s="80"/>
      <c r="HZP6" s="80"/>
      <c r="HZQ6" s="80"/>
      <c r="HZR6" s="80"/>
      <c r="HZS6" s="80"/>
      <c r="HZT6" s="80"/>
      <c r="HZU6" s="80"/>
      <c r="HZV6" s="80"/>
      <c r="HZW6" s="80"/>
      <c r="HZX6" s="80"/>
      <c r="HZY6" s="80"/>
      <c r="HZZ6" s="80"/>
      <c r="IAA6" s="80"/>
      <c r="IAB6" s="80"/>
      <c r="IAC6" s="80"/>
      <c r="IAD6" s="80"/>
      <c r="IAE6" s="80"/>
      <c r="IAF6" s="80"/>
      <c r="IAG6" s="80"/>
      <c r="IAH6" s="80"/>
      <c r="IAI6" s="80"/>
      <c r="IAJ6" s="80"/>
      <c r="IAK6" s="80"/>
      <c r="IAL6" s="80"/>
      <c r="IAM6" s="80"/>
      <c r="IAN6" s="80"/>
      <c r="IAO6" s="80"/>
      <c r="IAP6" s="80"/>
      <c r="IAQ6" s="80"/>
      <c r="IAR6" s="80"/>
      <c r="IAS6" s="80"/>
      <c r="IAT6" s="80"/>
      <c r="IAU6" s="80"/>
      <c r="IAV6" s="80"/>
      <c r="IAW6" s="80"/>
      <c r="IAX6" s="80"/>
      <c r="IAY6" s="80"/>
      <c r="IAZ6" s="80"/>
      <c r="IBA6" s="80"/>
      <c r="IBB6" s="80"/>
      <c r="IBC6" s="80"/>
      <c r="IBD6" s="80"/>
      <c r="IBE6" s="80"/>
      <c r="IBF6" s="80"/>
      <c r="IBG6" s="80"/>
      <c r="IBH6" s="80"/>
      <c r="IBI6" s="80"/>
      <c r="IBJ6" s="80"/>
      <c r="IBK6" s="80"/>
      <c r="IBL6" s="80"/>
      <c r="IBM6" s="80"/>
      <c r="IBN6" s="80"/>
      <c r="IBO6" s="80"/>
      <c r="IBP6" s="80"/>
      <c r="IBQ6" s="80"/>
      <c r="IBR6" s="80"/>
      <c r="IBS6" s="80"/>
      <c r="IBT6" s="80"/>
      <c r="IBU6" s="80"/>
      <c r="IBV6" s="80"/>
      <c r="IBW6" s="80"/>
      <c r="IBX6" s="80"/>
      <c r="IBY6" s="80"/>
      <c r="IBZ6" s="80"/>
      <c r="ICA6" s="80"/>
      <c r="ICB6" s="80"/>
      <c r="ICC6" s="80"/>
      <c r="ICD6" s="80"/>
      <c r="ICE6" s="80"/>
      <c r="ICF6" s="80"/>
      <c r="ICG6" s="80"/>
      <c r="ICH6" s="80"/>
      <c r="ICI6" s="80"/>
      <c r="ICJ6" s="80"/>
      <c r="ICK6" s="80"/>
      <c r="ICL6" s="80"/>
      <c r="ICM6" s="80"/>
      <c r="ICN6" s="80"/>
      <c r="ICO6" s="80"/>
      <c r="ICP6" s="80"/>
      <c r="ICQ6" s="80"/>
      <c r="ICR6" s="80"/>
      <c r="ICS6" s="80"/>
      <c r="ICT6" s="80"/>
      <c r="ICU6" s="80"/>
      <c r="ICV6" s="80"/>
      <c r="ICW6" s="80"/>
      <c r="ICX6" s="80"/>
      <c r="ICY6" s="80"/>
      <c r="ICZ6" s="80"/>
      <c r="IDA6" s="80"/>
      <c r="IDB6" s="80"/>
      <c r="IDC6" s="80"/>
      <c r="IDD6" s="80"/>
      <c r="IDE6" s="80"/>
      <c r="IDF6" s="80"/>
      <c r="IDG6" s="80"/>
      <c r="IDH6" s="80"/>
      <c r="IDI6" s="80"/>
      <c r="IDJ6" s="80"/>
      <c r="IDK6" s="80"/>
      <c r="IDL6" s="80"/>
      <c r="IDM6" s="80"/>
      <c r="IDN6" s="80"/>
      <c r="IDO6" s="80"/>
      <c r="IDP6" s="80"/>
      <c r="IDQ6" s="80"/>
      <c r="IDR6" s="80"/>
      <c r="IDS6" s="80"/>
      <c r="IDT6" s="80"/>
      <c r="IDU6" s="80"/>
      <c r="IDV6" s="80"/>
      <c r="IDW6" s="80"/>
      <c r="IDX6" s="80"/>
      <c r="IDY6" s="80"/>
      <c r="IDZ6" s="80"/>
      <c r="IEA6" s="80"/>
      <c r="IEB6" s="80"/>
      <c r="IEC6" s="80"/>
      <c r="IED6" s="80"/>
      <c r="IEE6" s="80"/>
      <c r="IEF6" s="80"/>
      <c r="IEG6" s="80"/>
      <c r="IEH6" s="80"/>
      <c r="IEI6" s="80"/>
      <c r="IEJ6" s="80"/>
      <c r="IEK6" s="80"/>
      <c r="IEL6" s="80"/>
      <c r="IEM6" s="80"/>
      <c r="IEN6" s="80"/>
      <c r="IEO6" s="80"/>
      <c r="IEP6" s="80"/>
      <c r="IEQ6" s="80"/>
      <c r="IER6" s="80"/>
      <c r="IES6" s="80"/>
      <c r="IET6" s="80"/>
      <c r="IEU6" s="80"/>
      <c r="IEV6" s="80"/>
      <c r="IEW6" s="80"/>
      <c r="IEX6" s="80"/>
      <c r="IEY6" s="80"/>
      <c r="IEZ6" s="80"/>
      <c r="IFA6" s="80"/>
      <c r="IFB6" s="80"/>
      <c r="IFC6" s="80"/>
      <c r="IFD6" s="80"/>
      <c r="IFE6" s="80"/>
      <c r="IFF6" s="80"/>
      <c r="IFG6" s="80"/>
      <c r="IFH6" s="80"/>
      <c r="IFI6" s="80"/>
      <c r="IFJ6" s="80"/>
      <c r="IFK6" s="80"/>
      <c r="IFL6" s="80"/>
      <c r="IFM6" s="80"/>
      <c r="IFN6" s="80"/>
      <c r="IFO6" s="80"/>
      <c r="IFP6" s="80"/>
      <c r="IFQ6" s="80"/>
      <c r="IFR6" s="80"/>
      <c r="IFS6" s="80"/>
      <c r="IFT6" s="80"/>
      <c r="IFU6" s="80"/>
      <c r="IFV6" s="80"/>
      <c r="IFW6" s="80"/>
      <c r="IFX6" s="80"/>
      <c r="IFY6" s="80"/>
      <c r="IFZ6" s="80"/>
      <c r="IGA6" s="80"/>
      <c r="IGB6" s="80"/>
      <c r="IGC6" s="80"/>
      <c r="IGD6" s="80"/>
      <c r="IGE6" s="80"/>
      <c r="IGF6" s="80"/>
      <c r="IGG6" s="80"/>
      <c r="IGH6" s="80"/>
      <c r="IGI6" s="80"/>
      <c r="IGJ6" s="80"/>
      <c r="IGK6" s="80"/>
      <c r="IGL6" s="80"/>
      <c r="IGM6" s="80"/>
      <c r="IGN6" s="80"/>
      <c r="IGO6" s="80"/>
      <c r="IGP6" s="80"/>
      <c r="IGQ6" s="80"/>
      <c r="IGR6" s="80"/>
      <c r="IGS6" s="80"/>
      <c r="IGT6" s="80"/>
      <c r="IGU6" s="80"/>
      <c r="IGV6" s="80"/>
      <c r="IGW6" s="80"/>
      <c r="IGX6" s="80"/>
      <c r="IGY6" s="80"/>
      <c r="IGZ6" s="80"/>
      <c r="IHA6" s="80"/>
      <c r="IHB6" s="80"/>
      <c r="IHC6" s="80"/>
      <c r="IHD6" s="80"/>
      <c r="IHE6" s="80"/>
      <c r="IHF6" s="80"/>
      <c r="IHG6" s="80"/>
      <c r="IHH6" s="80"/>
      <c r="IHI6" s="80"/>
      <c r="IHJ6" s="80"/>
      <c r="IHK6" s="80"/>
      <c r="IHL6" s="80"/>
      <c r="IHM6" s="80"/>
      <c r="IHN6" s="80"/>
      <c r="IHO6" s="80"/>
      <c r="IHP6" s="80"/>
      <c r="IHQ6" s="80"/>
      <c r="IHR6" s="80"/>
      <c r="IHS6" s="80"/>
      <c r="IHT6" s="80"/>
      <c r="IHU6" s="80"/>
      <c r="IHV6" s="80"/>
      <c r="IHW6" s="80"/>
      <c r="IHX6" s="80"/>
      <c r="IHY6" s="80"/>
      <c r="IHZ6" s="80"/>
      <c r="IIA6" s="80"/>
      <c r="IIB6" s="80"/>
      <c r="IIC6" s="80"/>
      <c r="IID6" s="80"/>
      <c r="IIE6" s="80"/>
      <c r="IIF6" s="80"/>
      <c r="IIG6" s="80"/>
      <c r="IIH6" s="80"/>
      <c r="III6" s="80"/>
      <c r="IIJ6" s="80"/>
      <c r="IIK6" s="80"/>
      <c r="IIL6" s="80"/>
      <c r="IIM6" s="80"/>
      <c r="IIN6" s="80"/>
      <c r="IIO6" s="80"/>
      <c r="IIP6" s="80"/>
      <c r="IIQ6" s="80"/>
      <c r="IIR6" s="80"/>
      <c r="IIS6" s="80"/>
      <c r="IIT6" s="80"/>
      <c r="IIU6" s="80"/>
      <c r="IIV6" s="80"/>
      <c r="IIW6" s="80"/>
      <c r="IIX6" s="80"/>
      <c r="IIY6" s="80"/>
      <c r="IIZ6" s="80"/>
      <c r="IJA6" s="80"/>
      <c r="IJB6" s="80"/>
      <c r="IJC6" s="80"/>
      <c r="IJD6" s="80"/>
      <c r="IJE6" s="80"/>
      <c r="IJF6" s="80"/>
      <c r="IJG6" s="80"/>
      <c r="IJH6" s="80"/>
      <c r="IJI6" s="80"/>
      <c r="IJJ6" s="80"/>
      <c r="IJK6" s="80"/>
      <c r="IJL6" s="80"/>
      <c r="IJM6" s="80"/>
      <c r="IJN6" s="80"/>
      <c r="IJO6" s="80"/>
      <c r="IJP6" s="80"/>
      <c r="IJQ6" s="80"/>
      <c r="IJR6" s="80"/>
      <c r="IJS6" s="80"/>
      <c r="IJT6" s="80"/>
      <c r="IJU6" s="80"/>
      <c r="IJV6" s="80"/>
      <c r="IJW6" s="80"/>
      <c r="IJX6" s="80"/>
      <c r="IJY6" s="80"/>
      <c r="IJZ6" s="80"/>
      <c r="IKA6" s="80"/>
      <c r="IKB6" s="80"/>
      <c r="IKC6" s="80"/>
      <c r="IKD6" s="80"/>
      <c r="IKE6" s="80"/>
      <c r="IKF6" s="80"/>
      <c r="IKG6" s="80"/>
      <c r="IKH6" s="80"/>
      <c r="IKI6" s="80"/>
      <c r="IKJ6" s="80"/>
      <c r="IKK6" s="80"/>
      <c r="IKL6" s="80"/>
      <c r="IKM6" s="80"/>
      <c r="IKN6" s="80"/>
      <c r="IKO6" s="80"/>
      <c r="IKP6" s="80"/>
      <c r="IKQ6" s="80"/>
      <c r="IKR6" s="80"/>
      <c r="IKS6" s="80"/>
      <c r="IKT6" s="80"/>
      <c r="IKU6" s="80"/>
      <c r="IKV6" s="80"/>
      <c r="IKW6" s="80"/>
      <c r="IKX6" s="80"/>
      <c r="IKY6" s="80"/>
      <c r="IKZ6" s="80"/>
      <c r="ILA6" s="80"/>
      <c r="ILB6" s="80"/>
      <c r="ILC6" s="80"/>
      <c r="ILD6" s="80"/>
      <c r="ILE6" s="80"/>
      <c r="ILF6" s="80"/>
      <c r="ILG6" s="80"/>
      <c r="ILH6" s="80"/>
      <c r="ILI6" s="80"/>
      <c r="ILJ6" s="80"/>
      <c r="ILK6" s="80"/>
      <c r="ILL6" s="80"/>
      <c r="ILM6" s="80"/>
      <c r="ILN6" s="80"/>
      <c r="ILO6" s="80"/>
      <c r="ILP6" s="80"/>
      <c r="ILQ6" s="80"/>
      <c r="ILR6" s="80"/>
      <c r="ILS6" s="80"/>
      <c r="ILT6" s="80"/>
      <c r="ILU6" s="80"/>
      <c r="ILV6" s="80"/>
      <c r="ILW6" s="80"/>
      <c r="ILX6" s="80"/>
      <c r="ILY6" s="80"/>
      <c r="ILZ6" s="80"/>
      <c r="IMA6" s="80"/>
      <c r="IMB6" s="80"/>
      <c r="IMC6" s="80"/>
      <c r="IMD6" s="80"/>
      <c r="IME6" s="80"/>
      <c r="IMF6" s="80"/>
      <c r="IMG6" s="80"/>
      <c r="IMH6" s="80"/>
      <c r="IMI6" s="80"/>
      <c r="IMJ6" s="80"/>
      <c r="IMK6" s="80"/>
      <c r="IML6" s="80"/>
      <c r="IMM6" s="80"/>
      <c r="IMN6" s="80"/>
      <c r="IMO6" s="80"/>
      <c r="IMP6" s="80"/>
      <c r="IMQ6" s="80"/>
      <c r="IMR6" s="80"/>
      <c r="IMS6" s="80"/>
      <c r="IMT6" s="80"/>
      <c r="IMU6" s="80"/>
      <c r="IMV6" s="80"/>
      <c r="IMW6" s="80"/>
      <c r="IMX6" s="80"/>
      <c r="IMY6" s="80"/>
      <c r="IMZ6" s="80"/>
      <c r="INA6" s="80"/>
      <c r="INB6" s="80"/>
      <c r="INC6" s="80"/>
      <c r="IND6" s="80"/>
      <c r="INE6" s="80"/>
      <c r="INF6" s="80"/>
      <c r="ING6" s="80"/>
      <c r="INH6" s="80"/>
      <c r="INI6" s="80"/>
      <c r="INJ6" s="80"/>
      <c r="INK6" s="80"/>
      <c r="INL6" s="80"/>
      <c r="INM6" s="80"/>
      <c r="INN6" s="80"/>
      <c r="INO6" s="80"/>
      <c r="INP6" s="80"/>
      <c r="INQ6" s="80"/>
      <c r="INR6" s="80"/>
      <c r="INS6" s="80"/>
      <c r="INT6" s="80"/>
      <c r="INU6" s="80"/>
      <c r="INV6" s="80"/>
      <c r="INW6" s="80"/>
      <c r="INX6" s="80"/>
      <c r="INY6" s="80"/>
      <c r="INZ6" s="80"/>
      <c r="IOA6" s="80"/>
      <c r="IOB6" s="80"/>
      <c r="IOC6" s="80"/>
      <c r="IOD6" s="80"/>
      <c r="IOE6" s="80"/>
      <c r="IOF6" s="80"/>
      <c r="IOG6" s="80"/>
      <c r="IOH6" s="80"/>
      <c r="IOI6" s="80"/>
      <c r="IOJ6" s="80"/>
      <c r="IOK6" s="80"/>
      <c r="IOL6" s="80"/>
      <c r="IOM6" s="80"/>
      <c r="ION6" s="80"/>
      <c r="IOO6" s="80"/>
      <c r="IOP6" s="80"/>
      <c r="IOQ6" s="80"/>
      <c r="IOR6" s="80"/>
      <c r="IOS6" s="80"/>
      <c r="IOT6" s="80"/>
      <c r="IOU6" s="80"/>
      <c r="IOV6" s="80"/>
      <c r="IOW6" s="80"/>
      <c r="IOX6" s="80"/>
      <c r="IOY6" s="80"/>
      <c r="IOZ6" s="80"/>
      <c r="IPA6" s="80"/>
      <c r="IPB6" s="80"/>
      <c r="IPC6" s="80"/>
      <c r="IPD6" s="80"/>
      <c r="IPE6" s="80"/>
      <c r="IPF6" s="80"/>
      <c r="IPG6" s="80"/>
      <c r="IPH6" s="80"/>
      <c r="IPI6" s="80"/>
      <c r="IPJ6" s="80"/>
      <c r="IPK6" s="80"/>
      <c r="IPL6" s="80"/>
      <c r="IPM6" s="80"/>
      <c r="IPN6" s="80"/>
      <c r="IPO6" s="80"/>
      <c r="IPP6" s="80"/>
      <c r="IPQ6" s="80"/>
      <c r="IPR6" s="80"/>
      <c r="IPS6" s="80"/>
      <c r="IPT6" s="80"/>
      <c r="IPU6" s="80"/>
      <c r="IPV6" s="80"/>
      <c r="IPW6" s="80"/>
      <c r="IPX6" s="80"/>
      <c r="IPY6" s="80"/>
      <c r="IPZ6" s="80"/>
      <c r="IQA6" s="80"/>
      <c r="IQB6" s="80"/>
      <c r="IQC6" s="80"/>
      <c r="IQD6" s="80"/>
      <c r="IQE6" s="80"/>
      <c r="IQF6" s="80"/>
      <c r="IQG6" s="80"/>
      <c r="IQH6" s="80"/>
      <c r="IQI6" s="80"/>
      <c r="IQJ6" s="80"/>
      <c r="IQK6" s="80"/>
      <c r="IQL6" s="80"/>
      <c r="IQM6" s="80"/>
      <c r="IQN6" s="80"/>
      <c r="IQO6" s="80"/>
      <c r="IQP6" s="80"/>
      <c r="IQQ6" s="80"/>
      <c r="IQR6" s="80"/>
      <c r="IQS6" s="80"/>
      <c r="IQT6" s="80"/>
      <c r="IQU6" s="80"/>
      <c r="IQV6" s="80"/>
      <c r="IQW6" s="80"/>
      <c r="IQX6" s="80"/>
      <c r="IQY6" s="80"/>
      <c r="IQZ6" s="80"/>
      <c r="IRA6" s="80"/>
      <c r="IRB6" s="80"/>
      <c r="IRC6" s="80"/>
      <c r="IRD6" s="80"/>
      <c r="IRE6" s="80"/>
      <c r="IRF6" s="80"/>
      <c r="IRG6" s="80"/>
      <c r="IRH6" s="80"/>
      <c r="IRI6" s="80"/>
      <c r="IRJ6" s="80"/>
      <c r="IRK6" s="80"/>
      <c r="IRL6" s="80"/>
      <c r="IRM6" s="80"/>
      <c r="IRN6" s="80"/>
      <c r="IRO6" s="80"/>
      <c r="IRP6" s="80"/>
      <c r="IRQ6" s="80"/>
      <c r="IRR6" s="80"/>
      <c r="IRS6" s="80"/>
      <c r="IRT6" s="80"/>
      <c r="IRU6" s="80"/>
      <c r="IRV6" s="80"/>
      <c r="IRW6" s="80"/>
      <c r="IRX6" s="80"/>
      <c r="IRY6" s="80"/>
      <c r="IRZ6" s="80"/>
      <c r="ISA6" s="80"/>
      <c r="ISB6" s="80"/>
      <c r="ISC6" s="80"/>
      <c r="ISD6" s="80"/>
      <c r="ISE6" s="80"/>
      <c r="ISF6" s="80"/>
      <c r="ISG6" s="80"/>
      <c r="ISH6" s="80"/>
      <c r="ISI6" s="80"/>
      <c r="ISJ6" s="80"/>
      <c r="ISK6" s="80"/>
      <c r="ISL6" s="80"/>
      <c r="ISM6" s="80"/>
      <c r="ISN6" s="80"/>
      <c r="ISO6" s="80"/>
      <c r="ISP6" s="80"/>
      <c r="ISQ6" s="80"/>
      <c r="ISR6" s="80"/>
      <c r="ISS6" s="80"/>
      <c r="IST6" s="80"/>
      <c r="ISU6" s="80"/>
      <c r="ISV6" s="80"/>
      <c r="ISW6" s="80"/>
      <c r="ISX6" s="80"/>
      <c r="ISY6" s="80"/>
      <c r="ISZ6" s="80"/>
      <c r="ITA6" s="80"/>
      <c r="ITB6" s="80"/>
      <c r="ITC6" s="80"/>
      <c r="ITD6" s="80"/>
      <c r="ITE6" s="80"/>
      <c r="ITF6" s="80"/>
      <c r="ITG6" s="80"/>
      <c r="ITH6" s="80"/>
      <c r="ITI6" s="80"/>
      <c r="ITJ6" s="80"/>
      <c r="ITK6" s="80"/>
      <c r="ITL6" s="80"/>
      <c r="ITM6" s="80"/>
      <c r="ITN6" s="80"/>
      <c r="ITO6" s="80"/>
      <c r="ITP6" s="80"/>
      <c r="ITQ6" s="80"/>
      <c r="ITR6" s="80"/>
      <c r="ITS6" s="80"/>
      <c r="ITT6" s="80"/>
      <c r="ITU6" s="80"/>
      <c r="ITV6" s="80"/>
      <c r="ITW6" s="80"/>
      <c r="ITX6" s="80"/>
      <c r="ITY6" s="80"/>
      <c r="ITZ6" s="80"/>
      <c r="IUA6" s="80"/>
      <c r="IUB6" s="80"/>
      <c r="IUC6" s="80"/>
      <c r="IUD6" s="80"/>
      <c r="IUE6" s="80"/>
      <c r="IUF6" s="80"/>
      <c r="IUG6" s="80"/>
      <c r="IUH6" s="80"/>
      <c r="IUI6" s="80"/>
      <c r="IUJ6" s="80"/>
      <c r="IUK6" s="80"/>
      <c r="IUL6" s="80"/>
      <c r="IUM6" s="80"/>
      <c r="IUN6" s="80"/>
      <c r="IUO6" s="80"/>
      <c r="IUP6" s="80"/>
      <c r="IUQ6" s="80"/>
      <c r="IUR6" s="80"/>
      <c r="IUS6" s="80"/>
      <c r="IUT6" s="80"/>
      <c r="IUU6" s="80"/>
      <c r="IUV6" s="80"/>
      <c r="IUW6" s="80"/>
      <c r="IUX6" s="80"/>
      <c r="IUY6" s="80"/>
      <c r="IUZ6" s="80"/>
      <c r="IVA6" s="80"/>
      <c r="IVB6" s="80"/>
      <c r="IVC6" s="80"/>
      <c r="IVD6" s="80"/>
      <c r="IVE6" s="80"/>
      <c r="IVF6" s="80"/>
      <c r="IVG6" s="80"/>
      <c r="IVH6" s="80"/>
      <c r="IVI6" s="80"/>
      <c r="IVJ6" s="80"/>
      <c r="IVK6" s="80"/>
      <c r="IVL6" s="80"/>
      <c r="IVM6" s="80"/>
      <c r="IVN6" s="80"/>
      <c r="IVO6" s="80"/>
      <c r="IVP6" s="80"/>
      <c r="IVQ6" s="80"/>
      <c r="IVR6" s="80"/>
      <c r="IVS6" s="80"/>
      <c r="IVT6" s="80"/>
      <c r="IVU6" s="80"/>
      <c r="IVV6" s="80"/>
      <c r="IVW6" s="80"/>
      <c r="IVX6" s="80"/>
      <c r="IVY6" s="80"/>
      <c r="IVZ6" s="80"/>
      <c r="IWA6" s="80"/>
      <c r="IWB6" s="80"/>
      <c r="IWC6" s="80"/>
      <c r="IWD6" s="80"/>
      <c r="IWE6" s="80"/>
      <c r="IWF6" s="80"/>
      <c r="IWG6" s="80"/>
      <c r="IWH6" s="80"/>
      <c r="IWI6" s="80"/>
      <c r="IWJ6" s="80"/>
      <c r="IWK6" s="80"/>
      <c r="IWL6" s="80"/>
      <c r="IWM6" s="80"/>
      <c r="IWN6" s="80"/>
      <c r="IWO6" s="80"/>
      <c r="IWP6" s="80"/>
      <c r="IWQ6" s="80"/>
      <c r="IWR6" s="80"/>
      <c r="IWS6" s="80"/>
      <c r="IWT6" s="80"/>
      <c r="IWU6" s="80"/>
      <c r="IWV6" s="80"/>
      <c r="IWW6" s="80"/>
      <c r="IWX6" s="80"/>
      <c r="IWY6" s="80"/>
      <c r="IWZ6" s="80"/>
      <c r="IXA6" s="80"/>
      <c r="IXB6" s="80"/>
      <c r="IXC6" s="80"/>
      <c r="IXD6" s="80"/>
      <c r="IXE6" s="80"/>
      <c r="IXF6" s="80"/>
      <c r="IXG6" s="80"/>
      <c r="IXH6" s="80"/>
      <c r="IXI6" s="80"/>
      <c r="IXJ6" s="80"/>
      <c r="IXK6" s="80"/>
      <c r="IXL6" s="80"/>
      <c r="IXM6" s="80"/>
      <c r="IXN6" s="80"/>
      <c r="IXO6" s="80"/>
      <c r="IXP6" s="80"/>
      <c r="IXQ6" s="80"/>
      <c r="IXR6" s="80"/>
      <c r="IXS6" s="80"/>
      <c r="IXT6" s="80"/>
      <c r="IXU6" s="80"/>
      <c r="IXV6" s="80"/>
      <c r="IXW6" s="80"/>
      <c r="IXX6" s="80"/>
      <c r="IXY6" s="80"/>
      <c r="IXZ6" s="80"/>
      <c r="IYA6" s="80"/>
      <c r="IYB6" s="80"/>
      <c r="IYC6" s="80"/>
      <c r="IYD6" s="80"/>
      <c r="IYE6" s="80"/>
      <c r="IYF6" s="80"/>
      <c r="IYG6" s="80"/>
      <c r="IYH6" s="80"/>
      <c r="IYI6" s="80"/>
      <c r="IYJ6" s="80"/>
      <c r="IYK6" s="80"/>
      <c r="IYL6" s="80"/>
      <c r="IYM6" s="80"/>
      <c r="IYN6" s="80"/>
      <c r="IYO6" s="80"/>
      <c r="IYP6" s="80"/>
      <c r="IYQ6" s="80"/>
      <c r="IYR6" s="80"/>
      <c r="IYS6" s="80"/>
      <c r="IYT6" s="80"/>
      <c r="IYU6" s="80"/>
      <c r="IYV6" s="80"/>
      <c r="IYW6" s="80"/>
      <c r="IYX6" s="80"/>
      <c r="IYY6" s="80"/>
      <c r="IYZ6" s="80"/>
      <c r="IZA6" s="80"/>
      <c r="IZB6" s="80"/>
      <c r="IZC6" s="80"/>
      <c r="IZD6" s="80"/>
      <c r="IZE6" s="80"/>
      <c r="IZF6" s="80"/>
      <c r="IZG6" s="80"/>
      <c r="IZH6" s="80"/>
      <c r="IZI6" s="80"/>
      <c r="IZJ6" s="80"/>
      <c r="IZK6" s="80"/>
      <c r="IZL6" s="80"/>
      <c r="IZM6" s="80"/>
      <c r="IZN6" s="80"/>
      <c r="IZO6" s="80"/>
      <c r="IZP6" s="80"/>
      <c r="IZQ6" s="80"/>
      <c r="IZR6" s="80"/>
      <c r="IZS6" s="80"/>
      <c r="IZT6" s="80"/>
      <c r="IZU6" s="80"/>
      <c r="IZV6" s="80"/>
      <c r="IZW6" s="80"/>
      <c r="IZX6" s="80"/>
      <c r="IZY6" s="80"/>
      <c r="IZZ6" s="80"/>
      <c r="JAA6" s="80"/>
      <c r="JAB6" s="80"/>
      <c r="JAC6" s="80"/>
      <c r="JAD6" s="80"/>
      <c r="JAE6" s="80"/>
      <c r="JAF6" s="80"/>
      <c r="JAG6" s="80"/>
      <c r="JAH6" s="80"/>
      <c r="JAI6" s="80"/>
      <c r="JAJ6" s="80"/>
      <c r="JAK6" s="80"/>
      <c r="JAL6" s="80"/>
      <c r="JAM6" s="80"/>
      <c r="JAN6" s="80"/>
      <c r="JAO6" s="80"/>
      <c r="JAP6" s="80"/>
      <c r="JAQ6" s="80"/>
      <c r="JAR6" s="80"/>
      <c r="JAS6" s="80"/>
      <c r="JAT6" s="80"/>
      <c r="JAU6" s="80"/>
      <c r="JAV6" s="80"/>
      <c r="JAW6" s="80"/>
      <c r="JAX6" s="80"/>
      <c r="JAY6" s="80"/>
      <c r="JAZ6" s="80"/>
      <c r="JBA6" s="80"/>
      <c r="JBB6" s="80"/>
      <c r="JBC6" s="80"/>
      <c r="JBD6" s="80"/>
      <c r="JBE6" s="80"/>
      <c r="JBF6" s="80"/>
      <c r="JBG6" s="80"/>
      <c r="JBH6" s="80"/>
      <c r="JBI6" s="80"/>
      <c r="JBJ6" s="80"/>
      <c r="JBK6" s="80"/>
      <c r="JBL6" s="80"/>
      <c r="JBM6" s="80"/>
      <c r="JBN6" s="80"/>
      <c r="JBO6" s="80"/>
      <c r="JBP6" s="80"/>
      <c r="JBQ6" s="80"/>
      <c r="JBR6" s="80"/>
      <c r="JBS6" s="80"/>
      <c r="JBT6" s="80"/>
      <c r="JBU6" s="80"/>
      <c r="JBV6" s="80"/>
      <c r="JBW6" s="80"/>
      <c r="JBX6" s="80"/>
      <c r="JBY6" s="80"/>
      <c r="JBZ6" s="80"/>
      <c r="JCA6" s="80"/>
      <c r="JCB6" s="80"/>
      <c r="JCC6" s="80"/>
      <c r="JCD6" s="80"/>
      <c r="JCE6" s="80"/>
      <c r="JCF6" s="80"/>
      <c r="JCG6" s="80"/>
      <c r="JCH6" s="80"/>
      <c r="JCI6" s="80"/>
      <c r="JCJ6" s="80"/>
      <c r="JCK6" s="80"/>
      <c r="JCL6" s="80"/>
      <c r="JCM6" s="80"/>
      <c r="JCN6" s="80"/>
      <c r="JCO6" s="80"/>
      <c r="JCP6" s="80"/>
      <c r="JCQ6" s="80"/>
      <c r="JCR6" s="80"/>
      <c r="JCS6" s="80"/>
      <c r="JCT6" s="80"/>
      <c r="JCU6" s="80"/>
      <c r="JCV6" s="80"/>
      <c r="JCW6" s="80"/>
      <c r="JCX6" s="80"/>
      <c r="JCY6" s="80"/>
      <c r="JCZ6" s="80"/>
      <c r="JDA6" s="80"/>
      <c r="JDB6" s="80"/>
      <c r="JDC6" s="80"/>
      <c r="JDD6" s="80"/>
      <c r="JDE6" s="80"/>
      <c r="JDF6" s="80"/>
      <c r="JDG6" s="80"/>
      <c r="JDH6" s="80"/>
      <c r="JDI6" s="80"/>
      <c r="JDJ6" s="80"/>
      <c r="JDK6" s="80"/>
      <c r="JDL6" s="80"/>
      <c r="JDM6" s="80"/>
      <c r="JDN6" s="80"/>
      <c r="JDO6" s="80"/>
      <c r="JDP6" s="80"/>
      <c r="JDQ6" s="80"/>
      <c r="JDR6" s="80"/>
      <c r="JDS6" s="80"/>
      <c r="JDT6" s="80"/>
      <c r="JDU6" s="80"/>
      <c r="JDV6" s="80"/>
      <c r="JDW6" s="80"/>
      <c r="JDX6" s="80"/>
      <c r="JDY6" s="80"/>
      <c r="JDZ6" s="80"/>
      <c r="JEA6" s="80"/>
      <c r="JEB6" s="80"/>
      <c r="JEC6" s="80"/>
      <c r="JED6" s="80"/>
      <c r="JEE6" s="80"/>
      <c r="JEF6" s="80"/>
      <c r="JEG6" s="80"/>
      <c r="JEH6" s="80"/>
      <c r="JEI6" s="80"/>
      <c r="JEJ6" s="80"/>
      <c r="JEK6" s="80"/>
      <c r="JEL6" s="80"/>
      <c r="JEM6" s="80"/>
      <c r="JEN6" s="80"/>
      <c r="JEO6" s="80"/>
      <c r="JEP6" s="80"/>
      <c r="JEQ6" s="80"/>
      <c r="JER6" s="80"/>
      <c r="JES6" s="80"/>
      <c r="JET6" s="80"/>
      <c r="JEU6" s="80"/>
      <c r="JEV6" s="80"/>
      <c r="JEW6" s="80"/>
      <c r="JEX6" s="80"/>
      <c r="JEY6" s="80"/>
      <c r="JEZ6" s="80"/>
      <c r="JFA6" s="80"/>
      <c r="JFB6" s="80"/>
      <c r="JFC6" s="80"/>
      <c r="JFD6" s="80"/>
      <c r="JFE6" s="80"/>
      <c r="JFF6" s="80"/>
      <c r="JFG6" s="80"/>
      <c r="JFH6" s="80"/>
      <c r="JFI6" s="80"/>
      <c r="JFJ6" s="80"/>
      <c r="JFK6" s="80"/>
      <c r="JFL6" s="80"/>
      <c r="JFM6" s="80"/>
      <c r="JFN6" s="80"/>
      <c r="JFO6" s="80"/>
      <c r="JFP6" s="80"/>
      <c r="JFQ6" s="80"/>
      <c r="JFR6" s="80"/>
      <c r="JFS6" s="80"/>
      <c r="JFT6" s="80"/>
      <c r="JFU6" s="80"/>
      <c r="JFV6" s="80"/>
      <c r="JFW6" s="80"/>
      <c r="JFX6" s="80"/>
      <c r="JFY6" s="80"/>
      <c r="JFZ6" s="80"/>
      <c r="JGA6" s="80"/>
      <c r="JGB6" s="80"/>
      <c r="JGC6" s="80"/>
      <c r="JGD6" s="80"/>
      <c r="JGE6" s="80"/>
      <c r="JGF6" s="80"/>
      <c r="JGG6" s="80"/>
      <c r="JGH6" s="80"/>
      <c r="JGI6" s="80"/>
      <c r="JGJ6" s="80"/>
      <c r="JGK6" s="80"/>
      <c r="JGL6" s="80"/>
      <c r="JGM6" s="80"/>
      <c r="JGN6" s="80"/>
      <c r="JGO6" s="80"/>
      <c r="JGP6" s="80"/>
      <c r="JGQ6" s="80"/>
      <c r="JGR6" s="80"/>
      <c r="JGS6" s="80"/>
      <c r="JGT6" s="80"/>
      <c r="JGU6" s="80"/>
      <c r="JGV6" s="80"/>
      <c r="JGW6" s="80"/>
      <c r="JGX6" s="80"/>
      <c r="JGY6" s="80"/>
      <c r="JGZ6" s="80"/>
      <c r="JHA6" s="80"/>
      <c r="JHB6" s="80"/>
      <c r="JHC6" s="80"/>
      <c r="JHD6" s="80"/>
      <c r="JHE6" s="80"/>
      <c r="JHF6" s="80"/>
      <c r="JHG6" s="80"/>
      <c r="JHH6" s="80"/>
      <c r="JHI6" s="80"/>
      <c r="JHJ6" s="80"/>
      <c r="JHK6" s="80"/>
      <c r="JHL6" s="80"/>
      <c r="JHM6" s="80"/>
      <c r="JHN6" s="80"/>
      <c r="JHO6" s="80"/>
      <c r="JHP6" s="80"/>
      <c r="JHQ6" s="80"/>
      <c r="JHR6" s="80"/>
      <c r="JHS6" s="80"/>
      <c r="JHT6" s="80"/>
      <c r="JHU6" s="80"/>
      <c r="JHV6" s="80"/>
      <c r="JHW6" s="80"/>
      <c r="JHX6" s="80"/>
      <c r="JHY6" s="80"/>
      <c r="JHZ6" s="80"/>
      <c r="JIA6" s="80"/>
      <c r="JIB6" s="80"/>
      <c r="JIC6" s="80"/>
      <c r="JID6" s="80"/>
      <c r="JIE6" s="80"/>
      <c r="JIF6" s="80"/>
      <c r="JIG6" s="80"/>
      <c r="JIH6" s="80"/>
      <c r="JII6" s="80"/>
      <c r="JIJ6" s="80"/>
      <c r="JIK6" s="80"/>
      <c r="JIL6" s="80"/>
      <c r="JIM6" s="80"/>
      <c r="JIN6" s="80"/>
      <c r="JIO6" s="80"/>
      <c r="JIP6" s="80"/>
      <c r="JIQ6" s="80"/>
      <c r="JIR6" s="80"/>
      <c r="JIS6" s="80"/>
      <c r="JIT6" s="80"/>
      <c r="JIU6" s="80"/>
      <c r="JIV6" s="80"/>
      <c r="JIW6" s="80"/>
      <c r="JIX6" s="80"/>
      <c r="JIY6" s="80"/>
      <c r="JIZ6" s="80"/>
      <c r="JJA6" s="80"/>
      <c r="JJB6" s="80"/>
      <c r="JJC6" s="80"/>
      <c r="JJD6" s="80"/>
      <c r="JJE6" s="80"/>
      <c r="JJF6" s="80"/>
      <c r="JJG6" s="80"/>
      <c r="JJH6" s="80"/>
      <c r="JJI6" s="80"/>
      <c r="JJJ6" s="80"/>
      <c r="JJK6" s="80"/>
      <c r="JJL6" s="80"/>
      <c r="JJM6" s="80"/>
      <c r="JJN6" s="80"/>
      <c r="JJO6" s="80"/>
      <c r="JJP6" s="80"/>
      <c r="JJQ6" s="80"/>
      <c r="JJR6" s="80"/>
      <c r="JJS6" s="80"/>
      <c r="JJT6" s="80"/>
      <c r="JJU6" s="80"/>
      <c r="JJV6" s="80"/>
      <c r="JJW6" s="80"/>
      <c r="JJX6" s="80"/>
      <c r="JJY6" s="80"/>
      <c r="JJZ6" s="80"/>
      <c r="JKA6" s="80"/>
      <c r="JKB6" s="80"/>
      <c r="JKC6" s="80"/>
      <c r="JKD6" s="80"/>
      <c r="JKE6" s="80"/>
      <c r="JKF6" s="80"/>
      <c r="JKG6" s="80"/>
      <c r="JKH6" s="80"/>
      <c r="JKI6" s="80"/>
      <c r="JKJ6" s="80"/>
      <c r="JKK6" s="80"/>
      <c r="JKL6" s="80"/>
      <c r="JKM6" s="80"/>
      <c r="JKN6" s="80"/>
      <c r="JKO6" s="80"/>
      <c r="JKP6" s="80"/>
      <c r="JKQ6" s="80"/>
      <c r="JKR6" s="80"/>
      <c r="JKS6" s="80"/>
      <c r="JKT6" s="80"/>
      <c r="JKU6" s="80"/>
      <c r="JKV6" s="80"/>
      <c r="JKW6" s="80"/>
      <c r="JKX6" s="80"/>
      <c r="JKY6" s="80"/>
      <c r="JKZ6" s="80"/>
      <c r="JLA6" s="80"/>
      <c r="JLB6" s="80"/>
      <c r="JLC6" s="80"/>
      <c r="JLD6" s="80"/>
      <c r="JLE6" s="80"/>
      <c r="JLF6" s="80"/>
      <c r="JLG6" s="80"/>
      <c r="JLH6" s="80"/>
      <c r="JLI6" s="80"/>
      <c r="JLJ6" s="80"/>
      <c r="JLK6" s="80"/>
      <c r="JLL6" s="80"/>
      <c r="JLM6" s="80"/>
      <c r="JLN6" s="80"/>
      <c r="JLO6" s="80"/>
      <c r="JLP6" s="80"/>
      <c r="JLQ6" s="80"/>
      <c r="JLR6" s="80"/>
      <c r="JLS6" s="80"/>
      <c r="JLT6" s="80"/>
      <c r="JLU6" s="80"/>
      <c r="JLV6" s="80"/>
      <c r="JLW6" s="80"/>
      <c r="JLX6" s="80"/>
      <c r="JLY6" s="80"/>
      <c r="JLZ6" s="80"/>
      <c r="JMA6" s="80"/>
      <c r="JMB6" s="80"/>
      <c r="JMC6" s="80"/>
      <c r="JMD6" s="80"/>
      <c r="JME6" s="80"/>
      <c r="JMF6" s="80"/>
      <c r="JMG6" s="80"/>
      <c r="JMH6" s="80"/>
      <c r="JMI6" s="80"/>
      <c r="JMJ6" s="80"/>
      <c r="JMK6" s="80"/>
      <c r="JML6" s="80"/>
      <c r="JMM6" s="80"/>
      <c r="JMN6" s="80"/>
      <c r="JMO6" s="80"/>
      <c r="JMP6" s="80"/>
      <c r="JMQ6" s="80"/>
      <c r="JMR6" s="80"/>
      <c r="JMS6" s="80"/>
      <c r="JMT6" s="80"/>
      <c r="JMU6" s="80"/>
      <c r="JMV6" s="80"/>
      <c r="JMW6" s="80"/>
      <c r="JMX6" s="80"/>
      <c r="JMY6" s="80"/>
      <c r="JMZ6" s="80"/>
      <c r="JNA6" s="80"/>
      <c r="JNB6" s="80"/>
      <c r="JNC6" s="80"/>
      <c r="JND6" s="80"/>
      <c r="JNE6" s="80"/>
      <c r="JNF6" s="80"/>
      <c r="JNG6" s="80"/>
      <c r="JNH6" s="80"/>
      <c r="JNI6" s="80"/>
      <c r="JNJ6" s="80"/>
      <c r="JNK6" s="80"/>
      <c r="JNL6" s="80"/>
      <c r="JNM6" s="80"/>
      <c r="JNN6" s="80"/>
      <c r="JNO6" s="80"/>
      <c r="JNP6" s="80"/>
      <c r="JNQ6" s="80"/>
      <c r="JNR6" s="80"/>
      <c r="JNS6" s="80"/>
      <c r="JNT6" s="80"/>
      <c r="JNU6" s="80"/>
      <c r="JNV6" s="80"/>
      <c r="JNW6" s="80"/>
      <c r="JNX6" s="80"/>
      <c r="JNY6" s="80"/>
      <c r="JNZ6" s="80"/>
      <c r="JOA6" s="80"/>
      <c r="JOB6" s="80"/>
      <c r="JOC6" s="80"/>
      <c r="JOD6" s="80"/>
      <c r="JOE6" s="80"/>
      <c r="JOF6" s="80"/>
      <c r="JOG6" s="80"/>
      <c r="JOH6" s="80"/>
      <c r="JOI6" s="80"/>
      <c r="JOJ6" s="80"/>
      <c r="JOK6" s="80"/>
      <c r="JOL6" s="80"/>
      <c r="JOM6" s="80"/>
      <c r="JON6" s="80"/>
      <c r="JOO6" s="80"/>
      <c r="JOP6" s="80"/>
      <c r="JOQ6" s="80"/>
      <c r="JOR6" s="80"/>
      <c r="JOS6" s="80"/>
      <c r="JOT6" s="80"/>
      <c r="JOU6" s="80"/>
      <c r="JOV6" s="80"/>
      <c r="JOW6" s="80"/>
      <c r="JOX6" s="80"/>
      <c r="JOY6" s="80"/>
      <c r="JOZ6" s="80"/>
      <c r="JPA6" s="80"/>
      <c r="JPB6" s="80"/>
      <c r="JPC6" s="80"/>
      <c r="JPD6" s="80"/>
      <c r="JPE6" s="80"/>
      <c r="JPF6" s="80"/>
      <c r="JPG6" s="80"/>
      <c r="JPH6" s="80"/>
      <c r="JPI6" s="80"/>
      <c r="JPJ6" s="80"/>
      <c r="JPK6" s="80"/>
      <c r="JPL6" s="80"/>
      <c r="JPM6" s="80"/>
      <c r="JPN6" s="80"/>
      <c r="JPO6" s="80"/>
      <c r="JPP6" s="80"/>
      <c r="JPQ6" s="80"/>
      <c r="JPR6" s="80"/>
      <c r="JPS6" s="80"/>
      <c r="JPT6" s="80"/>
      <c r="JPU6" s="80"/>
      <c r="JPV6" s="80"/>
      <c r="JPW6" s="80"/>
      <c r="JPX6" s="80"/>
      <c r="JPY6" s="80"/>
      <c r="JPZ6" s="80"/>
      <c r="JQA6" s="80"/>
      <c r="JQB6" s="80"/>
      <c r="JQC6" s="80"/>
      <c r="JQD6" s="80"/>
      <c r="JQE6" s="80"/>
      <c r="JQF6" s="80"/>
      <c r="JQG6" s="80"/>
      <c r="JQH6" s="80"/>
      <c r="JQI6" s="80"/>
      <c r="JQJ6" s="80"/>
      <c r="JQK6" s="80"/>
      <c r="JQL6" s="80"/>
      <c r="JQM6" s="80"/>
      <c r="JQN6" s="80"/>
      <c r="JQO6" s="80"/>
      <c r="JQP6" s="80"/>
      <c r="JQQ6" s="80"/>
      <c r="JQR6" s="80"/>
      <c r="JQS6" s="80"/>
      <c r="JQT6" s="80"/>
      <c r="JQU6" s="80"/>
      <c r="JQV6" s="80"/>
      <c r="JQW6" s="80"/>
      <c r="JQX6" s="80"/>
      <c r="JQY6" s="80"/>
      <c r="JQZ6" s="80"/>
      <c r="JRA6" s="80"/>
      <c r="JRB6" s="80"/>
      <c r="JRC6" s="80"/>
      <c r="JRD6" s="80"/>
      <c r="JRE6" s="80"/>
      <c r="JRF6" s="80"/>
      <c r="JRG6" s="80"/>
      <c r="JRH6" s="80"/>
      <c r="JRI6" s="80"/>
      <c r="JRJ6" s="80"/>
      <c r="JRK6" s="80"/>
      <c r="JRL6" s="80"/>
      <c r="JRM6" s="80"/>
      <c r="JRN6" s="80"/>
      <c r="JRO6" s="80"/>
      <c r="JRP6" s="80"/>
      <c r="JRQ6" s="80"/>
      <c r="JRR6" s="80"/>
      <c r="JRS6" s="80"/>
      <c r="JRT6" s="80"/>
      <c r="JRU6" s="80"/>
      <c r="JRV6" s="80"/>
      <c r="JRW6" s="80"/>
      <c r="JRX6" s="80"/>
      <c r="JRY6" s="80"/>
      <c r="JRZ6" s="80"/>
      <c r="JSA6" s="80"/>
      <c r="JSB6" s="80"/>
      <c r="JSC6" s="80"/>
      <c r="JSD6" s="80"/>
      <c r="JSE6" s="80"/>
      <c r="JSF6" s="80"/>
      <c r="JSG6" s="80"/>
      <c r="JSH6" s="80"/>
      <c r="JSI6" s="80"/>
      <c r="JSJ6" s="80"/>
      <c r="JSK6" s="80"/>
      <c r="JSL6" s="80"/>
      <c r="JSM6" s="80"/>
      <c r="JSN6" s="80"/>
      <c r="JSO6" s="80"/>
      <c r="JSP6" s="80"/>
      <c r="JSQ6" s="80"/>
      <c r="JSR6" s="80"/>
      <c r="JSS6" s="80"/>
      <c r="JST6" s="80"/>
      <c r="JSU6" s="80"/>
      <c r="JSV6" s="80"/>
      <c r="JSW6" s="80"/>
      <c r="JSX6" s="80"/>
      <c r="JSY6" s="80"/>
      <c r="JSZ6" s="80"/>
      <c r="JTA6" s="80"/>
      <c r="JTB6" s="80"/>
      <c r="JTC6" s="80"/>
      <c r="JTD6" s="80"/>
      <c r="JTE6" s="80"/>
      <c r="JTF6" s="80"/>
      <c r="JTG6" s="80"/>
      <c r="JTH6" s="80"/>
      <c r="JTI6" s="80"/>
      <c r="JTJ6" s="80"/>
      <c r="JTK6" s="80"/>
      <c r="JTL6" s="80"/>
      <c r="JTM6" s="80"/>
      <c r="JTN6" s="80"/>
      <c r="JTO6" s="80"/>
      <c r="JTP6" s="80"/>
      <c r="JTQ6" s="80"/>
      <c r="JTR6" s="80"/>
      <c r="JTS6" s="80"/>
      <c r="JTT6" s="80"/>
      <c r="JTU6" s="80"/>
      <c r="JTV6" s="80"/>
      <c r="JTW6" s="80"/>
      <c r="JTX6" s="80"/>
      <c r="JTY6" s="80"/>
      <c r="JTZ6" s="80"/>
      <c r="JUA6" s="80"/>
      <c r="JUB6" s="80"/>
      <c r="JUC6" s="80"/>
      <c r="JUD6" s="80"/>
      <c r="JUE6" s="80"/>
      <c r="JUF6" s="80"/>
      <c r="JUG6" s="80"/>
      <c r="JUH6" s="80"/>
      <c r="JUI6" s="80"/>
      <c r="JUJ6" s="80"/>
      <c r="JUK6" s="80"/>
      <c r="JUL6" s="80"/>
      <c r="JUM6" s="80"/>
      <c r="JUN6" s="80"/>
      <c r="JUO6" s="80"/>
      <c r="JUP6" s="80"/>
      <c r="JUQ6" s="80"/>
      <c r="JUR6" s="80"/>
      <c r="JUS6" s="80"/>
      <c r="JUT6" s="80"/>
      <c r="JUU6" s="80"/>
      <c r="JUV6" s="80"/>
      <c r="JUW6" s="80"/>
      <c r="JUX6" s="80"/>
      <c r="JUY6" s="80"/>
      <c r="JUZ6" s="80"/>
      <c r="JVA6" s="80"/>
      <c r="JVB6" s="80"/>
      <c r="JVC6" s="80"/>
      <c r="JVD6" s="80"/>
      <c r="JVE6" s="80"/>
      <c r="JVF6" s="80"/>
      <c r="JVG6" s="80"/>
      <c r="JVH6" s="80"/>
      <c r="JVI6" s="80"/>
      <c r="JVJ6" s="80"/>
      <c r="JVK6" s="80"/>
      <c r="JVL6" s="80"/>
      <c r="JVM6" s="80"/>
      <c r="JVN6" s="80"/>
      <c r="JVO6" s="80"/>
      <c r="JVP6" s="80"/>
      <c r="JVQ6" s="80"/>
      <c r="JVR6" s="80"/>
      <c r="JVS6" s="80"/>
      <c r="JVT6" s="80"/>
      <c r="JVU6" s="80"/>
      <c r="JVV6" s="80"/>
      <c r="JVW6" s="80"/>
      <c r="JVX6" s="80"/>
      <c r="JVY6" s="80"/>
      <c r="JVZ6" s="80"/>
      <c r="JWA6" s="80"/>
      <c r="JWB6" s="80"/>
      <c r="JWC6" s="80"/>
      <c r="JWD6" s="80"/>
      <c r="JWE6" s="80"/>
      <c r="JWF6" s="80"/>
      <c r="JWG6" s="80"/>
      <c r="JWH6" s="80"/>
      <c r="JWI6" s="80"/>
      <c r="JWJ6" s="80"/>
      <c r="JWK6" s="80"/>
      <c r="JWL6" s="80"/>
      <c r="JWM6" s="80"/>
      <c r="JWN6" s="80"/>
      <c r="JWO6" s="80"/>
      <c r="JWP6" s="80"/>
      <c r="JWQ6" s="80"/>
      <c r="JWR6" s="80"/>
      <c r="JWS6" s="80"/>
      <c r="JWT6" s="80"/>
      <c r="JWU6" s="80"/>
      <c r="JWV6" s="80"/>
      <c r="JWW6" s="80"/>
      <c r="JWX6" s="80"/>
      <c r="JWY6" s="80"/>
      <c r="JWZ6" s="80"/>
      <c r="JXA6" s="80"/>
      <c r="JXB6" s="80"/>
      <c r="JXC6" s="80"/>
      <c r="JXD6" s="80"/>
      <c r="JXE6" s="80"/>
      <c r="JXF6" s="80"/>
      <c r="JXG6" s="80"/>
      <c r="JXH6" s="80"/>
      <c r="JXI6" s="80"/>
      <c r="JXJ6" s="80"/>
      <c r="JXK6" s="80"/>
      <c r="JXL6" s="80"/>
      <c r="JXM6" s="80"/>
      <c r="JXN6" s="80"/>
      <c r="JXO6" s="80"/>
      <c r="JXP6" s="80"/>
      <c r="JXQ6" s="80"/>
      <c r="JXR6" s="80"/>
      <c r="JXS6" s="80"/>
      <c r="JXT6" s="80"/>
      <c r="JXU6" s="80"/>
      <c r="JXV6" s="80"/>
      <c r="JXW6" s="80"/>
      <c r="JXX6" s="80"/>
      <c r="JXY6" s="80"/>
      <c r="JXZ6" s="80"/>
      <c r="JYA6" s="80"/>
      <c r="JYB6" s="80"/>
      <c r="JYC6" s="80"/>
      <c r="JYD6" s="80"/>
      <c r="JYE6" s="80"/>
      <c r="JYF6" s="80"/>
      <c r="JYG6" s="80"/>
      <c r="JYH6" s="80"/>
      <c r="JYI6" s="80"/>
      <c r="JYJ6" s="80"/>
      <c r="JYK6" s="80"/>
      <c r="JYL6" s="80"/>
      <c r="JYM6" s="80"/>
      <c r="JYN6" s="80"/>
      <c r="JYO6" s="80"/>
      <c r="JYP6" s="80"/>
      <c r="JYQ6" s="80"/>
      <c r="JYR6" s="80"/>
      <c r="JYS6" s="80"/>
      <c r="JYT6" s="80"/>
      <c r="JYU6" s="80"/>
      <c r="JYV6" s="80"/>
      <c r="JYW6" s="80"/>
      <c r="JYX6" s="80"/>
      <c r="JYY6" s="80"/>
      <c r="JYZ6" s="80"/>
      <c r="JZA6" s="80"/>
      <c r="JZB6" s="80"/>
      <c r="JZC6" s="80"/>
      <c r="JZD6" s="80"/>
      <c r="JZE6" s="80"/>
      <c r="JZF6" s="80"/>
      <c r="JZG6" s="80"/>
      <c r="JZH6" s="80"/>
      <c r="JZI6" s="80"/>
      <c r="JZJ6" s="80"/>
      <c r="JZK6" s="80"/>
      <c r="JZL6" s="80"/>
      <c r="JZM6" s="80"/>
      <c r="JZN6" s="80"/>
      <c r="JZO6" s="80"/>
      <c r="JZP6" s="80"/>
      <c r="JZQ6" s="80"/>
      <c r="JZR6" s="80"/>
      <c r="JZS6" s="80"/>
      <c r="JZT6" s="80"/>
      <c r="JZU6" s="80"/>
      <c r="JZV6" s="80"/>
      <c r="JZW6" s="80"/>
      <c r="JZX6" s="80"/>
      <c r="JZY6" s="80"/>
      <c r="JZZ6" s="80"/>
      <c r="KAA6" s="80"/>
      <c r="KAB6" s="80"/>
      <c r="KAC6" s="80"/>
      <c r="KAD6" s="80"/>
      <c r="KAE6" s="80"/>
      <c r="KAF6" s="80"/>
      <c r="KAG6" s="80"/>
      <c r="KAH6" s="80"/>
      <c r="KAI6" s="80"/>
      <c r="KAJ6" s="80"/>
      <c r="KAK6" s="80"/>
      <c r="KAL6" s="80"/>
      <c r="KAM6" s="80"/>
      <c r="KAN6" s="80"/>
      <c r="KAO6" s="80"/>
      <c r="KAP6" s="80"/>
      <c r="KAQ6" s="80"/>
      <c r="KAR6" s="80"/>
      <c r="KAS6" s="80"/>
      <c r="KAT6" s="80"/>
      <c r="KAU6" s="80"/>
      <c r="KAV6" s="80"/>
      <c r="KAW6" s="80"/>
      <c r="KAX6" s="80"/>
      <c r="KAY6" s="80"/>
      <c r="KAZ6" s="80"/>
      <c r="KBA6" s="80"/>
      <c r="KBB6" s="80"/>
      <c r="KBC6" s="80"/>
      <c r="KBD6" s="80"/>
      <c r="KBE6" s="80"/>
      <c r="KBF6" s="80"/>
      <c r="KBG6" s="80"/>
      <c r="KBH6" s="80"/>
      <c r="KBI6" s="80"/>
      <c r="KBJ6" s="80"/>
      <c r="KBK6" s="80"/>
      <c r="KBL6" s="80"/>
      <c r="KBM6" s="80"/>
      <c r="KBN6" s="80"/>
      <c r="KBO6" s="80"/>
      <c r="KBP6" s="80"/>
      <c r="KBQ6" s="80"/>
      <c r="KBR6" s="80"/>
      <c r="KBS6" s="80"/>
      <c r="KBT6" s="80"/>
      <c r="KBU6" s="80"/>
      <c r="KBV6" s="80"/>
      <c r="KBW6" s="80"/>
      <c r="KBX6" s="80"/>
      <c r="KBY6" s="80"/>
      <c r="KBZ6" s="80"/>
      <c r="KCA6" s="80"/>
      <c r="KCB6" s="80"/>
      <c r="KCC6" s="80"/>
      <c r="KCD6" s="80"/>
      <c r="KCE6" s="80"/>
      <c r="KCF6" s="80"/>
      <c r="KCG6" s="80"/>
      <c r="KCH6" s="80"/>
      <c r="KCI6" s="80"/>
      <c r="KCJ6" s="80"/>
      <c r="KCK6" s="80"/>
      <c r="KCL6" s="80"/>
      <c r="KCM6" s="80"/>
      <c r="KCN6" s="80"/>
      <c r="KCO6" s="80"/>
      <c r="KCP6" s="80"/>
      <c r="KCQ6" s="80"/>
      <c r="KCR6" s="80"/>
      <c r="KCS6" s="80"/>
      <c r="KCT6" s="80"/>
      <c r="KCU6" s="80"/>
      <c r="KCV6" s="80"/>
      <c r="KCW6" s="80"/>
      <c r="KCX6" s="80"/>
      <c r="KCY6" s="80"/>
      <c r="KCZ6" s="80"/>
      <c r="KDA6" s="80"/>
      <c r="KDB6" s="80"/>
      <c r="KDC6" s="80"/>
      <c r="KDD6" s="80"/>
      <c r="KDE6" s="80"/>
      <c r="KDF6" s="80"/>
      <c r="KDG6" s="80"/>
      <c r="KDH6" s="80"/>
      <c r="KDI6" s="80"/>
      <c r="KDJ6" s="80"/>
      <c r="KDK6" s="80"/>
      <c r="KDL6" s="80"/>
      <c r="KDM6" s="80"/>
      <c r="KDN6" s="80"/>
      <c r="KDO6" s="80"/>
      <c r="KDP6" s="80"/>
      <c r="KDQ6" s="80"/>
      <c r="KDR6" s="80"/>
      <c r="KDS6" s="80"/>
      <c r="KDT6" s="80"/>
      <c r="KDU6" s="80"/>
      <c r="KDV6" s="80"/>
      <c r="KDW6" s="80"/>
      <c r="KDX6" s="80"/>
      <c r="KDY6" s="80"/>
      <c r="KDZ6" s="80"/>
      <c r="KEA6" s="80"/>
      <c r="KEB6" s="80"/>
      <c r="KEC6" s="80"/>
      <c r="KED6" s="80"/>
      <c r="KEE6" s="80"/>
      <c r="KEF6" s="80"/>
      <c r="KEG6" s="80"/>
      <c r="KEH6" s="80"/>
      <c r="KEI6" s="80"/>
      <c r="KEJ6" s="80"/>
      <c r="KEK6" s="80"/>
      <c r="KEL6" s="80"/>
      <c r="KEM6" s="80"/>
      <c r="KEN6" s="80"/>
      <c r="KEO6" s="80"/>
      <c r="KEP6" s="80"/>
      <c r="KEQ6" s="80"/>
      <c r="KER6" s="80"/>
      <c r="KES6" s="80"/>
      <c r="KET6" s="80"/>
      <c r="KEU6" s="80"/>
      <c r="KEV6" s="80"/>
      <c r="KEW6" s="80"/>
      <c r="KEX6" s="80"/>
      <c r="KEY6" s="80"/>
      <c r="KEZ6" s="80"/>
      <c r="KFA6" s="80"/>
      <c r="KFB6" s="80"/>
      <c r="KFC6" s="80"/>
      <c r="KFD6" s="80"/>
      <c r="KFE6" s="80"/>
      <c r="KFF6" s="80"/>
      <c r="KFG6" s="80"/>
      <c r="KFH6" s="80"/>
      <c r="KFI6" s="80"/>
      <c r="KFJ6" s="80"/>
      <c r="KFK6" s="80"/>
      <c r="KFL6" s="80"/>
      <c r="KFM6" s="80"/>
      <c r="KFN6" s="80"/>
      <c r="KFO6" s="80"/>
      <c r="KFP6" s="80"/>
      <c r="KFQ6" s="80"/>
      <c r="KFR6" s="80"/>
      <c r="KFS6" s="80"/>
      <c r="KFT6" s="80"/>
      <c r="KFU6" s="80"/>
      <c r="KFV6" s="80"/>
      <c r="KFW6" s="80"/>
      <c r="KFX6" s="80"/>
      <c r="KFY6" s="80"/>
      <c r="KFZ6" s="80"/>
      <c r="KGA6" s="80"/>
      <c r="KGB6" s="80"/>
      <c r="KGC6" s="80"/>
      <c r="KGD6" s="80"/>
      <c r="KGE6" s="80"/>
      <c r="KGF6" s="80"/>
      <c r="KGG6" s="80"/>
      <c r="KGH6" s="80"/>
      <c r="KGI6" s="80"/>
      <c r="KGJ6" s="80"/>
      <c r="KGK6" s="80"/>
      <c r="KGL6" s="80"/>
      <c r="KGM6" s="80"/>
      <c r="KGN6" s="80"/>
      <c r="KGO6" s="80"/>
      <c r="KGP6" s="80"/>
      <c r="KGQ6" s="80"/>
      <c r="KGR6" s="80"/>
      <c r="KGS6" s="80"/>
      <c r="KGT6" s="80"/>
      <c r="KGU6" s="80"/>
      <c r="KGV6" s="80"/>
      <c r="KGW6" s="80"/>
      <c r="KGX6" s="80"/>
      <c r="KGY6" s="80"/>
      <c r="KGZ6" s="80"/>
      <c r="KHA6" s="80"/>
      <c r="KHB6" s="80"/>
      <c r="KHC6" s="80"/>
      <c r="KHD6" s="80"/>
      <c r="KHE6" s="80"/>
      <c r="KHF6" s="80"/>
      <c r="KHG6" s="80"/>
      <c r="KHH6" s="80"/>
      <c r="KHI6" s="80"/>
      <c r="KHJ6" s="80"/>
      <c r="KHK6" s="80"/>
      <c r="KHL6" s="80"/>
      <c r="KHM6" s="80"/>
      <c r="KHN6" s="80"/>
      <c r="KHO6" s="80"/>
      <c r="KHP6" s="80"/>
      <c r="KHQ6" s="80"/>
      <c r="KHR6" s="80"/>
      <c r="KHS6" s="80"/>
      <c r="KHT6" s="80"/>
      <c r="KHU6" s="80"/>
      <c r="KHV6" s="80"/>
      <c r="KHW6" s="80"/>
      <c r="KHX6" s="80"/>
      <c r="KHY6" s="80"/>
      <c r="KHZ6" s="80"/>
      <c r="KIA6" s="80"/>
      <c r="KIB6" s="80"/>
      <c r="KIC6" s="80"/>
      <c r="KID6" s="80"/>
      <c r="KIE6" s="80"/>
      <c r="KIF6" s="80"/>
      <c r="KIG6" s="80"/>
      <c r="KIH6" s="80"/>
      <c r="KII6" s="80"/>
      <c r="KIJ6" s="80"/>
      <c r="KIK6" s="80"/>
      <c r="KIL6" s="80"/>
      <c r="KIM6" s="80"/>
      <c r="KIN6" s="80"/>
      <c r="KIO6" s="80"/>
      <c r="KIP6" s="80"/>
      <c r="KIQ6" s="80"/>
      <c r="KIR6" s="80"/>
      <c r="KIS6" s="80"/>
      <c r="KIT6" s="80"/>
      <c r="KIU6" s="80"/>
      <c r="KIV6" s="80"/>
      <c r="KIW6" s="80"/>
      <c r="KIX6" s="80"/>
      <c r="KIY6" s="80"/>
      <c r="KIZ6" s="80"/>
      <c r="KJA6" s="80"/>
      <c r="KJB6" s="80"/>
      <c r="KJC6" s="80"/>
      <c r="KJD6" s="80"/>
      <c r="KJE6" s="80"/>
      <c r="KJF6" s="80"/>
      <c r="KJG6" s="80"/>
      <c r="KJH6" s="80"/>
      <c r="KJI6" s="80"/>
      <c r="KJJ6" s="80"/>
      <c r="KJK6" s="80"/>
      <c r="KJL6" s="80"/>
      <c r="KJM6" s="80"/>
      <c r="KJN6" s="80"/>
      <c r="KJO6" s="80"/>
      <c r="KJP6" s="80"/>
      <c r="KJQ6" s="80"/>
      <c r="KJR6" s="80"/>
      <c r="KJS6" s="80"/>
      <c r="KJT6" s="80"/>
      <c r="KJU6" s="80"/>
      <c r="KJV6" s="80"/>
      <c r="KJW6" s="80"/>
      <c r="KJX6" s="80"/>
      <c r="KJY6" s="80"/>
      <c r="KJZ6" s="80"/>
      <c r="KKA6" s="80"/>
      <c r="KKB6" s="80"/>
      <c r="KKC6" s="80"/>
      <c r="KKD6" s="80"/>
      <c r="KKE6" s="80"/>
      <c r="KKF6" s="80"/>
      <c r="KKG6" s="80"/>
      <c r="KKH6" s="80"/>
      <c r="KKI6" s="80"/>
      <c r="KKJ6" s="80"/>
      <c r="KKK6" s="80"/>
      <c r="KKL6" s="80"/>
      <c r="KKM6" s="80"/>
      <c r="KKN6" s="80"/>
      <c r="KKO6" s="80"/>
      <c r="KKP6" s="80"/>
      <c r="KKQ6" s="80"/>
      <c r="KKR6" s="80"/>
      <c r="KKS6" s="80"/>
      <c r="KKT6" s="80"/>
      <c r="KKU6" s="80"/>
      <c r="KKV6" s="80"/>
      <c r="KKW6" s="80"/>
      <c r="KKX6" s="80"/>
      <c r="KKY6" s="80"/>
      <c r="KKZ6" s="80"/>
      <c r="KLA6" s="80"/>
      <c r="KLB6" s="80"/>
      <c r="KLC6" s="80"/>
      <c r="KLD6" s="80"/>
      <c r="KLE6" s="80"/>
      <c r="KLF6" s="80"/>
      <c r="KLG6" s="80"/>
      <c r="KLH6" s="80"/>
      <c r="KLI6" s="80"/>
      <c r="KLJ6" s="80"/>
      <c r="KLK6" s="80"/>
      <c r="KLL6" s="80"/>
      <c r="KLM6" s="80"/>
      <c r="KLN6" s="80"/>
      <c r="KLO6" s="80"/>
      <c r="KLP6" s="80"/>
      <c r="KLQ6" s="80"/>
      <c r="KLR6" s="80"/>
      <c r="KLS6" s="80"/>
      <c r="KLT6" s="80"/>
      <c r="KLU6" s="80"/>
      <c r="KLV6" s="80"/>
      <c r="KLW6" s="80"/>
      <c r="KLX6" s="80"/>
      <c r="KLY6" s="80"/>
      <c r="KLZ6" s="80"/>
      <c r="KMA6" s="80"/>
      <c r="KMB6" s="80"/>
      <c r="KMC6" s="80"/>
      <c r="KMD6" s="80"/>
      <c r="KME6" s="80"/>
      <c r="KMF6" s="80"/>
      <c r="KMG6" s="80"/>
      <c r="KMH6" s="80"/>
      <c r="KMI6" s="80"/>
      <c r="KMJ6" s="80"/>
      <c r="KMK6" s="80"/>
      <c r="KML6" s="80"/>
      <c r="KMM6" s="80"/>
      <c r="KMN6" s="80"/>
      <c r="KMO6" s="80"/>
      <c r="KMP6" s="80"/>
      <c r="KMQ6" s="80"/>
      <c r="KMR6" s="80"/>
      <c r="KMS6" s="80"/>
      <c r="KMT6" s="80"/>
      <c r="KMU6" s="80"/>
      <c r="KMV6" s="80"/>
      <c r="KMW6" s="80"/>
      <c r="KMX6" s="80"/>
      <c r="KMY6" s="80"/>
      <c r="KMZ6" s="80"/>
      <c r="KNA6" s="80"/>
      <c r="KNB6" s="80"/>
      <c r="KNC6" s="80"/>
      <c r="KND6" s="80"/>
      <c r="KNE6" s="80"/>
      <c r="KNF6" s="80"/>
      <c r="KNG6" s="80"/>
      <c r="KNH6" s="80"/>
      <c r="KNI6" s="80"/>
      <c r="KNJ6" s="80"/>
      <c r="KNK6" s="80"/>
      <c r="KNL6" s="80"/>
      <c r="KNM6" s="80"/>
      <c r="KNN6" s="80"/>
      <c r="KNO6" s="80"/>
      <c r="KNP6" s="80"/>
      <c r="KNQ6" s="80"/>
      <c r="KNR6" s="80"/>
      <c r="KNS6" s="80"/>
      <c r="KNT6" s="80"/>
      <c r="KNU6" s="80"/>
      <c r="KNV6" s="80"/>
      <c r="KNW6" s="80"/>
      <c r="KNX6" s="80"/>
      <c r="KNY6" s="80"/>
      <c r="KNZ6" s="80"/>
      <c r="KOA6" s="80"/>
      <c r="KOB6" s="80"/>
      <c r="KOC6" s="80"/>
      <c r="KOD6" s="80"/>
      <c r="KOE6" s="80"/>
      <c r="KOF6" s="80"/>
      <c r="KOG6" s="80"/>
      <c r="KOH6" s="80"/>
      <c r="KOI6" s="80"/>
      <c r="KOJ6" s="80"/>
      <c r="KOK6" s="80"/>
      <c r="KOL6" s="80"/>
      <c r="KOM6" s="80"/>
      <c r="KON6" s="80"/>
      <c r="KOO6" s="80"/>
      <c r="KOP6" s="80"/>
      <c r="KOQ6" s="80"/>
      <c r="KOR6" s="80"/>
      <c r="KOS6" s="80"/>
      <c r="KOT6" s="80"/>
      <c r="KOU6" s="80"/>
      <c r="KOV6" s="80"/>
      <c r="KOW6" s="80"/>
      <c r="KOX6" s="80"/>
      <c r="KOY6" s="80"/>
      <c r="KOZ6" s="80"/>
      <c r="KPA6" s="80"/>
      <c r="KPB6" s="80"/>
      <c r="KPC6" s="80"/>
      <c r="KPD6" s="80"/>
      <c r="KPE6" s="80"/>
      <c r="KPF6" s="80"/>
      <c r="KPG6" s="80"/>
      <c r="KPH6" s="80"/>
      <c r="KPI6" s="80"/>
      <c r="KPJ6" s="80"/>
      <c r="KPK6" s="80"/>
      <c r="KPL6" s="80"/>
      <c r="KPM6" s="80"/>
      <c r="KPN6" s="80"/>
      <c r="KPO6" s="80"/>
      <c r="KPP6" s="80"/>
      <c r="KPQ6" s="80"/>
      <c r="KPR6" s="80"/>
      <c r="KPS6" s="80"/>
      <c r="KPT6" s="80"/>
      <c r="KPU6" s="80"/>
      <c r="KPV6" s="80"/>
      <c r="KPW6" s="80"/>
      <c r="KPX6" s="80"/>
      <c r="KPY6" s="80"/>
      <c r="KPZ6" s="80"/>
      <c r="KQA6" s="80"/>
      <c r="KQB6" s="80"/>
      <c r="KQC6" s="80"/>
      <c r="KQD6" s="80"/>
      <c r="KQE6" s="80"/>
      <c r="KQF6" s="80"/>
      <c r="KQG6" s="80"/>
      <c r="KQH6" s="80"/>
      <c r="KQI6" s="80"/>
      <c r="KQJ6" s="80"/>
      <c r="KQK6" s="80"/>
      <c r="KQL6" s="80"/>
      <c r="KQM6" s="80"/>
      <c r="KQN6" s="80"/>
      <c r="KQO6" s="80"/>
      <c r="KQP6" s="80"/>
      <c r="KQQ6" s="80"/>
      <c r="KQR6" s="80"/>
      <c r="KQS6" s="80"/>
      <c r="KQT6" s="80"/>
      <c r="KQU6" s="80"/>
      <c r="KQV6" s="80"/>
      <c r="KQW6" s="80"/>
      <c r="KQX6" s="80"/>
      <c r="KQY6" s="80"/>
      <c r="KQZ6" s="80"/>
      <c r="KRA6" s="80"/>
      <c r="KRB6" s="80"/>
      <c r="KRC6" s="80"/>
      <c r="KRD6" s="80"/>
      <c r="KRE6" s="80"/>
      <c r="KRF6" s="80"/>
      <c r="KRG6" s="80"/>
      <c r="KRH6" s="80"/>
      <c r="KRI6" s="80"/>
      <c r="KRJ6" s="80"/>
      <c r="KRK6" s="80"/>
      <c r="KRL6" s="80"/>
      <c r="KRM6" s="80"/>
      <c r="KRN6" s="80"/>
      <c r="KRO6" s="80"/>
      <c r="KRP6" s="80"/>
      <c r="KRQ6" s="80"/>
      <c r="KRR6" s="80"/>
      <c r="KRS6" s="80"/>
      <c r="KRT6" s="80"/>
      <c r="KRU6" s="80"/>
      <c r="KRV6" s="80"/>
      <c r="KRW6" s="80"/>
      <c r="KRX6" s="80"/>
      <c r="KRY6" s="80"/>
      <c r="KRZ6" s="80"/>
      <c r="KSA6" s="80"/>
      <c r="KSB6" s="80"/>
      <c r="KSC6" s="80"/>
      <c r="KSD6" s="80"/>
      <c r="KSE6" s="80"/>
      <c r="KSF6" s="80"/>
      <c r="KSG6" s="80"/>
      <c r="KSH6" s="80"/>
      <c r="KSI6" s="80"/>
      <c r="KSJ6" s="80"/>
      <c r="KSK6" s="80"/>
      <c r="KSL6" s="80"/>
      <c r="KSM6" s="80"/>
      <c r="KSN6" s="80"/>
      <c r="KSO6" s="80"/>
      <c r="KSP6" s="80"/>
      <c r="KSQ6" s="80"/>
      <c r="KSR6" s="80"/>
      <c r="KSS6" s="80"/>
      <c r="KST6" s="80"/>
      <c r="KSU6" s="80"/>
      <c r="KSV6" s="80"/>
      <c r="KSW6" s="80"/>
      <c r="KSX6" s="80"/>
      <c r="KSY6" s="80"/>
      <c r="KSZ6" s="80"/>
      <c r="KTA6" s="80"/>
      <c r="KTB6" s="80"/>
      <c r="KTC6" s="80"/>
      <c r="KTD6" s="80"/>
      <c r="KTE6" s="80"/>
      <c r="KTF6" s="80"/>
      <c r="KTG6" s="80"/>
      <c r="KTH6" s="80"/>
      <c r="KTI6" s="80"/>
      <c r="KTJ6" s="80"/>
      <c r="KTK6" s="80"/>
      <c r="KTL6" s="80"/>
      <c r="KTM6" s="80"/>
      <c r="KTN6" s="80"/>
      <c r="KTO6" s="80"/>
      <c r="KTP6" s="80"/>
      <c r="KTQ6" s="80"/>
      <c r="KTR6" s="80"/>
      <c r="KTS6" s="80"/>
      <c r="KTT6" s="80"/>
      <c r="KTU6" s="80"/>
      <c r="KTV6" s="80"/>
      <c r="KTW6" s="80"/>
      <c r="KTX6" s="80"/>
      <c r="KTY6" s="80"/>
      <c r="KTZ6" s="80"/>
      <c r="KUA6" s="80"/>
      <c r="KUB6" s="80"/>
      <c r="KUC6" s="80"/>
      <c r="KUD6" s="80"/>
      <c r="KUE6" s="80"/>
      <c r="KUF6" s="80"/>
      <c r="KUG6" s="80"/>
      <c r="KUH6" s="80"/>
      <c r="KUI6" s="80"/>
      <c r="KUJ6" s="80"/>
      <c r="KUK6" s="80"/>
      <c r="KUL6" s="80"/>
      <c r="KUM6" s="80"/>
      <c r="KUN6" s="80"/>
      <c r="KUO6" s="80"/>
      <c r="KUP6" s="80"/>
      <c r="KUQ6" s="80"/>
      <c r="KUR6" s="80"/>
      <c r="KUS6" s="80"/>
      <c r="KUT6" s="80"/>
      <c r="KUU6" s="80"/>
      <c r="KUV6" s="80"/>
      <c r="KUW6" s="80"/>
      <c r="KUX6" s="80"/>
      <c r="KUY6" s="80"/>
      <c r="KUZ6" s="80"/>
      <c r="KVA6" s="80"/>
      <c r="KVB6" s="80"/>
      <c r="KVC6" s="80"/>
      <c r="KVD6" s="80"/>
      <c r="KVE6" s="80"/>
      <c r="KVF6" s="80"/>
      <c r="KVG6" s="80"/>
      <c r="KVH6" s="80"/>
      <c r="KVI6" s="80"/>
      <c r="KVJ6" s="80"/>
      <c r="KVK6" s="80"/>
      <c r="KVL6" s="80"/>
      <c r="KVM6" s="80"/>
      <c r="KVN6" s="80"/>
      <c r="KVO6" s="80"/>
      <c r="KVP6" s="80"/>
      <c r="KVQ6" s="80"/>
      <c r="KVR6" s="80"/>
      <c r="KVS6" s="80"/>
      <c r="KVT6" s="80"/>
      <c r="KVU6" s="80"/>
      <c r="KVV6" s="80"/>
      <c r="KVW6" s="80"/>
      <c r="KVX6" s="80"/>
      <c r="KVY6" s="80"/>
      <c r="KVZ6" s="80"/>
      <c r="KWA6" s="80"/>
      <c r="KWB6" s="80"/>
      <c r="KWC6" s="80"/>
      <c r="KWD6" s="80"/>
      <c r="KWE6" s="80"/>
      <c r="KWF6" s="80"/>
      <c r="KWG6" s="80"/>
      <c r="KWH6" s="80"/>
      <c r="KWI6" s="80"/>
      <c r="KWJ6" s="80"/>
      <c r="KWK6" s="80"/>
      <c r="KWL6" s="80"/>
      <c r="KWM6" s="80"/>
      <c r="KWN6" s="80"/>
      <c r="KWO6" s="80"/>
      <c r="KWP6" s="80"/>
      <c r="KWQ6" s="80"/>
      <c r="KWR6" s="80"/>
      <c r="KWS6" s="80"/>
      <c r="KWT6" s="80"/>
      <c r="KWU6" s="80"/>
      <c r="KWV6" s="80"/>
      <c r="KWW6" s="80"/>
      <c r="KWX6" s="80"/>
      <c r="KWY6" s="80"/>
      <c r="KWZ6" s="80"/>
      <c r="KXA6" s="80"/>
      <c r="KXB6" s="80"/>
      <c r="KXC6" s="80"/>
      <c r="KXD6" s="80"/>
      <c r="KXE6" s="80"/>
      <c r="KXF6" s="80"/>
      <c r="KXG6" s="80"/>
      <c r="KXH6" s="80"/>
      <c r="KXI6" s="80"/>
      <c r="KXJ6" s="80"/>
      <c r="KXK6" s="80"/>
      <c r="KXL6" s="80"/>
      <c r="KXM6" s="80"/>
      <c r="KXN6" s="80"/>
      <c r="KXO6" s="80"/>
      <c r="KXP6" s="80"/>
      <c r="KXQ6" s="80"/>
      <c r="KXR6" s="80"/>
      <c r="KXS6" s="80"/>
      <c r="KXT6" s="80"/>
      <c r="KXU6" s="80"/>
      <c r="KXV6" s="80"/>
      <c r="KXW6" s="80"/>
      <c r="KXX6" s="80"/>
      <c r="KXY6" s="80"/>
      <c r="KXZ6" s="80"/>
      <c r="KYA6" s="80"/>
      <c r="KYB6" s="80"/>
      <c r="KYC6" s="80"/>
      <c r="KYD6" s="80"/>
      <c r="KYE6" s="80"/>
      <c r="KYF6" s="80"/>
      <c r="KYG6" s="80"/>
      <c r="KYH6" s="80"/>
      <c r="KYI6" s="80"/>
      <c r="KYJ6" s="80"/>
      <c r="KYK6" s="80"/>
      <c r="KYL6" s="80"/>
      <c r="KYM6" s="80"/>
      <c r="KYN6" s="80"/>
      <c r="KYO6" s="80"/>
      <c r="KYP6" s="80"/>
      <c r="KYQ6" s="80"/>
      <c r="KYR6" s="80"/>
      <c r="KYS6" s="80"/>
      <c r="KYT6" s="80"/>
      <c r="KYU6" s="80"/>
      <c r="KYV6" s="80"/>
      <c r="KYW6" s="80"/>
      <c r="KYX6" s="80"/>
      <c r="KYY6" s="80"/>
      <c r="KYZ6" s="80"/>
      <c r="KZA6" s="80"/>
      <c r="KZB6" s="80"/>
      <c r="KZC6" s="80"/>
      <c r="KZD6" s="80"/>
      <c r="KZE6" s="80"/>
      <c r="KZF6" s="80"/>
      <c r="KZG6" s="80"/>
      <c r="KZH6" s="80"/>
      <c r="KZI6" s="80"/>
      <c r="KZJ6" s="80"/>
      <c r="KZK6" s="80"/>
      <c r="KZL6" s="80"/>
      <c r="KZM6" s="80"/>
      <c r="KZN6" s="80"/>
      <c r="KZO6" s="80"/>
      <c r="KZP6" s="80"/>
      <c r="KZQ6" s="80"/>
      <c r="KZR6" s="80"/>
      <c r="KZS6" s="80"/>
      <c r="KZT6" s="80"/>
      <c r="KZU6" s="80"/>
      <c r="KZV6" s="80"/>
      <c r="KZW6" s="80"/>
      <c r="KZX6" s="80"/>
      <c r="KZY6" s="80"/>
      <c r="KZZ6" s="80"/>
      <c r="LAA6" s="80"/>
      <c r="LAB6" s="80"/>
      <c r="LAC6" s="80"/>
      <c r="LAD6" s="80"/>
      <c r="LAE6" s="80"/>
      <c r="LAF6" s="80"/>
      <c r="LAG6" s="80"/>
      <c r="LAH6" s="80"/>
      <c r="LAI6" s="80"/>
      <c r="LAJ6" s="80"/>
      <c r="LAK6" s="80"/>
      <c r="LAL6" s="80"/>
      <c r="LAM6" s="80"/>
      <c r="LAN6" s="80"/>
      <c r="LAO6" s="80"/>
      <c r="LAP6" s="80"/>
      <c r="LAQ6" s="80"/>
      <c r="LAR6" s="80"/>
      <c r="LAS6" s="80"/>
      <c r="LAT6" s="80"/>
      <c r="LAU6" s="80"/>
      <c r="LAV6" s="80"/>
      <c r="LAW6" s="80"/>
      <c r="LAX6" s="80"/>
      <c r="LAY6" s="80"/>
      <c r="LAZ6" s="80"/>
      <c r="LBA6" s="80"/>
      <c r="LBB6" s="80"/>
      <c r="LBC6" s="80"/>
      <c r="LBD6" s="80"/>
      <c r="LBE6" s="80"/>
      <c r="LBF6" s="80"/>
      <c r="LBG6" s="80"/>
      <c r="LBH6" s="80"/>
      <c r="LBI6" s="80"/>
      <c r="LBJ6" s="80"/>
      <c r="LBK6" s="80"/>
      <c r="LBL6" s="80"/>
      <c r="LBM6" s="80"/>
      <c r="LBN6" s="80"/>
      <c r="LBO6" s="80"/>
      <c r="LBP6" s="80"/>
      <c r="LBQ6" s="80"/>
      <c r="LBR6" s="80"/>
      <c r="LBS6" s="80"/>
      <c r="LBT6" s="80"/>
      <c r="LBU6" s="80"/>
      <c r="LBV6" s="80"/>
      <c r="LBW6" s="80"/>
      <c r="LBX6" s="80"/>
      <c r="LBY6" s="80"/>
      <c r="LBZ6" s="80"/>
      <c r="LCA6" s="80"/>
      <c r="LCB6" s="80"/>
      <c r="LCC6" s="80"/>
      <c r="LCD6" s="80"/>
      <c r="LCE6" s="80"/>
      <c r="LCF6" s="80"/>
      <c r="LCG6" s="80"/>
      <c r="LCH6" s="80"/>
      <c r="LCI6" s="80"/>
      <c r="LCJ6" s="80"/>
      <c r="LCK6" s="80"/>
      <c r="LCL6" s="80"/>
      <c r="LCM6" s="80"/>
      <c r="LCN6" s="80"/>
      <c r="LCO6" s="80"/>
      <c r="LCP6" s="80"/>
      <c r="LCQ6" s="80"/>
      <c r="LCR6" s="80"/>
      <c r="LCS6" s="80"/>
      <c r="LCT6" s="80"/>
      <c r="LCU6" s="80"/>
      <c r="LCV6" s="80"/>
      <c r="LCW6" s="80"/>
      <c r="LCX6" s="80"/>
      <c r="LCY6" s="80"/>
      <c r="LCZ6" s="80"/>
      <c r="LDA6" s="80"/>
      <c r="LDB6" s="80"/>
      <c r="LDC6" s="80"/>
      <c r="LDD6" s="80"/>
      <c r="LDE6" s="80"/>
      <c r="LDF6" s="80"/>
      <c r="LDG6" s="80"/>
      <c r="LDH6" s="80"/>
      <c r="LDI6" s="80"/>
      <c r="LDJ6" s="80"/>
      <c r="LDK6" s="80"/>
      <c r="LDL6" s="80"/>
      <c r="LDM6" s="80"/>
      <c r="LDN6" s="80"/>
      <c r="LDO6" s="80"/>
      <c r="LDP6" s="80"/>
      <c r="LDQ6" s="80"/>
      <c r="LDR6" s="80"/>
      <c r="LDS6" s="80"/>
      <c r="LDT6" s="80"/>
      <c r="LDU6" s="80"/>
      <c r="LDV6" s="80"/>
      <c r="LDW6" s="80"/>
      <c r="LDX6" s="80"/>
      <c r="LDY6" s="80"/>
      <c r="LDZ6" s="80"/>
      <c r="LEA6" s="80"/>
      <c r="LEB6" s="80"/>
      <c r="LEC6" s="80"/>
      <c r="LED6" s="80"/>
      <c r="LEE6" s="80"/>
      <c r="LEF6" s="80"/>
      <c r="LEG6" s="80"/>
      <c r="LEH6" s="80"/>
      <c r="LEI6" s="80"/>
      <c r="LEJ6" s="80"/>
      <c r="LEK6" s="80"/>
      <c r="LEL6" s="80"/>
      <c r="LEM6" s="80"/>
      <c r="LEN6" s="80"/>
      <c r="LEO6" s="80"/>
      <c r="LEP6" s="80"/>
      <c r="LEQ6" s="80"/>
      <c r="LER6" s="80"/>
      <c r="LES6" s="80"/>
      <c r="LET6" s="80"/>
      <c r="LEU6" s="80"/>
      <c r="LEV6" s="80"/>
      <c r="LEW6" s="80"/>
      <c r="LEX6" s="80"/>
      <c r="LEY6" s="80"/>
      <c r="LEZ6" s="80"/>
      <c r="LFA6" s="80"/>
      <c r="LFB6" s="80"/>
      <c r="LFC6" s="80"/>
      <c r="LFD6" s="80"/>
      <c r="LFE6" s="80"/>
      <c r="LFF6" s="80"/>
      <c r="LFG6" s="80"/>
      <c r="LFH6" s="80"/>
      <c r="LFI6" s="80"/>
      <c r="LFJ6" s="80"/>
      <c r="LFK6" s="80"/>
      <c r="LFL6" s="80"/>
      <c r="LFM6" s="80"/>
      <c r="LFN6" s="80"/>
      <c r="LFO6" s="80"/>
      <c r="LFP6" s="80"/>
      <c r="LFQ6" s="80"/>
      <c r="LFR6" s="80"/>
      <c r="LFS6" s="80"/>
      <c r="LFT6" s="80"/>
      <c r="LFU6" s="80"/>
      <c r="LFV6" s="80"/>
      <c r="LFW6" s="80"/>
      <c r="LFX6" s="80"/>
      <c r="LFY6" s="80"/>
      <c r="LFZ6" s="80"/>
      <c r="LGA6" s="80"/>
      <c r="LGB6" s="80"/>
      <c r="LGC6" s="80"/>
      <c r="LGD6" s="80"/>
      <c r="LGE6" s="80"/>
      <c r="LGF6" s="80"/>
      <c r="LGG6" s="80"/>
      <c r="LGH6" s="80"/>
      <c r="LGI6" s="80"/>
      <c r="LGJ6" s="80"/>
      <c r="LGK6" s="80"/>
      <c r="LGL6" s="80"/>
      <c r="LGM6" s="80"/>
      <c r="LGN6" s="80"/>
      <c r="LGO6" s="80"/>
      <c r="LGP6" s="80"/>
      <c r="LGQ6" s="80"/>
      <c r="LGR6" s="80"/>
      <c r="LGS6" s="80"/>
      <c r="LGT6" s="80"/>
      <c r="LGU6" s="80"/>
      <c r="LGV6" s="80"/>
      <c r="LGW6" s="80"/>
      <c r="LGX6" s="80"/>
      <c r="LGY6" s="80"/>
      <c r="LGZ6" s="80"/>
      <c r="LHA6" s="80"/>
      <c r="LHB6" s="80"/>
      <c r="LHC6" s="80"/>
      <c r="LHD6" s="80"/>
      <c r="LHE6" s="80"/>
      <c r="LHF6" s="80"/>
      <c r="LHG6" s="80"/>
      <c r="LHH6" s="80"/>
      <c r="LHI6" s="80"/>
      <c r="LHJ6" s="80"/>
      <c r="LHK6" s="80"/>
      <c r="LHL6" s="80"/>
      <c r="LHM6" s="80"/>
      <c r="LHN6" s="80"/>
      <c r="LHO6" s="80"/>
      <c r="LHP6" s="80"/>
      <c r="LHQ6" s="80"/>
      <c r="LHR6" s="80"/>
      <c r="LHS6" s="80"/>
      <c r="LHT6" s="80"/>
      <c r="LHU6" s="80"/>
      <c r="LHV6" s="80"/>
      <c r="LHW6" s="80"/>
      <c r="LHX6" s="80"/>
      <c r="LHY6" s="80"/>
      <c r="LHZ6" s="80"/>
      <c r="LIA6" s="80"/>
      <c r="LIB6" s="80"/>
      <c r="LIC6" s="80"/>
      <c r="LID6" s="80"/>
      <c r="LIE6" s="80"/>
      <c r="LIF6" s="80"/>
      <c r="LIG6" s="80"/>
      <c r="LIH6" s="80"/>
      <c r="LII6" s="80"/>
      <c r="LIJ6" s="80"/>
      <c r="LIK6" s="80"/>
      <c r="LIL6" s="80"/>
      <c r="LIM6" s="80"/>
      <c r="LIN6" s="80"/>
      <c r="LIO6" s="80"/>
      <c r="LIP6" s="80"/>
      <c r="LIQ6" s="80"/>
      <c r="LIR6" s="80"/>
      <c r="LIS6" s="80"/>
      <c r="LIT6" s="80"/>
      <c r="LIU6" s="80"/>
      <c r="LIV6" s="80"/>
      <c r="LIW6" s="80"/>
      <c r="LIX6" s="80"/>
      <c r="LIY6" s="80"/>
      <c r="LIZ6" s="80"/>
      <c r="LJA6" s="80"/>
      <c r="LJB6" s="80"/>
      <c r="LJC6" s="80"/>
      <c r="LJD6" s="80"/>
      <c r="LJE6" s="80"/>
      <c r="LJF6" s="80"/>
      <c r="LJG6" s="80"/>
      <c r="LJH6" s="80"/>
      <c r="LJI6" s="80"/>
      <c r="LJJ6" s="80"/>
      <c r="LJK6" s="80"/>
      <c r="LJL6" s="80"/>
      <c r="LJM6" s="80"/>
      <c r="LJN6" s="80"/>
      <c r="LJO6" s="80"/>
      <c r="LJP6" s="80"/>
      <c r="LJQ6" s="80"/>
      <c r="LJR6" s="80"/>
      <c r="LJS6" s="80"/>
      <c r="LJT6" s="80"/>
      <c r="LJU6" s="80"/>
      <c r="LJV6" s="80"/>
      <c r="LJW6" s="80"/>
      <c r="LJX6" s="80"/>
      <c r="LJY6" s="80"/>
      <c r="LJZ6" s="80"/>
      <c r="LKA6" s="80"/>
      <c r="LKB6" s="80"/>
      <c r="LKC6" s="80"/>
      <c r="LKD6" s="80"/>
      <c r="LKE6" s="80"/>
      <c r="LKF6" s="80"/>
      <c r="LKG6" s="80"/>
      <c r="LKH6" s="80"/>
      <c r="LKI6" s="80"/>
      <c r="LKJ6" s="80"/>
      <c r="LKK6" s="80"/>
      <c r="LKL6" s="80"/>
      <c r="LKM6" s="80"/>
      <c r="LKN6" s="80"/>
      <c r="LKO6" s="80"/>
      <c r="LKP6" s="80"/>
      <c r="LKQ6" s="80"/>
      <c r="LKR6" s="80"/>
      <c r="LKS6" s="80"/>
      <c r="LKT6" s="80"/>
      <c r="LKU6" s="80"/>
      <c r="LKV6" s="80"/>
      <c r="LKW6" s="80"/>
      <c r="LKX6" s="80"/>
      <c r="LKY6" s="80"/>
      <c r="LKZ6" s="80"/>
      <c r="LLA6" s="80"/>
      <c r="LLB6" s="80"/>
      <c r="LLC6" s="80"/>
      <c r="LLD6" s="80"/>
      <c r="LLE6" s="80"/>
      <c r="LLF6" s="80"/>
      <c r="LLG6" s="80"/>
      <c r="LLH6" s="80"/>
      <c r="LLI6" s="80"/>
      <c r="LLJ6" s="80"/>
      <c r="LLK6" s="80"/>
      <c r="LLL6" s="80"/>
      <c r="LLM6" s="80"/>
      <c r="LLN6" s="80"/>
      <c r="LLO6" s="80"/>
      <c r="LLP6" s="80"/>
      <c r="LLQ6" s="80"/>
      <c r="LLR6" s="80"/>
      <c r="LLS6" s="80"/>
      <c r="LLT6" s="80"/>
      <c r="LLU6" s="80"/>
      <c r="LLV6" s="80"/>
      <c r="LLW6" s="80"/>
      <c r="LLX6" s="80"/>
      <c r="LLY6" s="80"/>
      <c r="LLZ6" s="80"/>
      <c r="LMA6" s="80"/>
      <c r="LMB6" s="80"/>
      <c r="LMC6" s="80"/>
      <c r="LMD6" s="80"/>
      <c r="LME6" s="80"/>
      <c r="LMF6" s="80"/>
      <c r="LMG6" s="80"/>
      <c r="LMH6" s="80"/>
      <c r="LMI6" s="80"/>
      <c r="LMJ6" s="80"/>
      <c r="LMK6" s="80"/>
      <c r="LML6" s="80"/>
      <c r="LMM6" s="80"/>
      <c r="LMN6" s="80"/>
      <c r="LMO6" s="80"/>
      <c r="LMP6" s="80"/>
      <c r="LMQ6" s="80"/>
      <c r="LMR6" s="80"/>
      <c r="LMS6" s="80"/>
      <c r="LMT6" s="80"/>
      <c r="LMU6" s="80"/>
      <c r="LMV6" s="80"/>
      <c r="LMW6" s="80"/>
      <c r="LMX6" s="80"/>
      <c r="LMY6" s="80"/>
      <c r="LMZ6" s="80"/>
      <c r="LNA6" s="80"/>
      <c r="LNB6" s="80"/>
      <c r="LNC6" s="80"/>
      <c r="LND6" s="80"/>
      <c r="LNE6" s="80"/>
      <c r="LNF6" s="80"/>
      <c r="LNG6" s="80"/>
      <c r="LNH6" s="80"/>
      <c r="LNI6" s="80"/>
      <c r="LNJ6" s="80"/>
      <c r="LNK6" s="80"/>
      <c r="LNL6" s="80"/>
      <c r="LNM6" s="80"/>
      <c r="LNN6" s="80"/>
      <c r="LNO6" s="80"/>
      <c r="LNP6" s="80"/>
      <c r="LNQ6" s="80"/>
      <c r="LNR6" s="80"/>
      <c r="LNS6" s="80"/>
      <c r="LNT6" s="80"/>
      <c r="LNU6" s="80"/>
      <c r="LNV6" s="80"/>
      <c r="LNW6" s="80"/>
      <c r="LNX6" s="80"/>
      <c r="LNY6" s="80"/>
      <c r="LNZ6" s="80"/>
      <c r="LOA6" s="80"/>
      <c r="LOB6" s="80"/>
      <c r="LOC6" s="80"/>
      <c r="LOD6" s="80"/>
      <c r="LOE6" s="80"/>
      <c r="LOF6" s="80"/>
      <c r="LOG6" s="80"/>
      <c r="LOH6" s="80"/>
      <c r="LOI6" s="80"/>
      <c r="LOJ6" s="80"/>
      <c r="LOK6" s="80"/>
      <c r="LOL6" s="80"/>
      <c r="LOM6" s="80"/>
      <c r="LON6" s="80"/>
      <c r="LOO6" s="80"/>
      <c r="LOP6" s="80"/>
      <c r="LOQ6" s="80"/>
      <c r="LOR6" s="80"/>
      <c r="LOS6" s="80"/>
      <c r="LOT6" s="80"/>
      <c r="LOU6" s="80"/>
      <c r="LOV6" s="80"/>
      <c r="LOW6" s="80"/>
      <c r="LOX6" s="80"/>
      <c r="LOY6" s="80"/>
      <c r="LOZ6" s="80"/>
      <c r="LPA6" s="80"/>
      <c r="LPB6" s="80"/>
      <c r="LPC6" s="80"/>
      <c r="LPD6" s="80"/>
      <c r="LPE6" s="80"/>
      <c r="LPF6" s="80"/>
      <c r="LPG6" s="80"/>
      <c r="LPH6" s="80"/>
      <c r="LPI6" s="80"/>
      <c r="LPJ6" s="80"/>
      <c r="LPK6" s="80"/>
      <c r="LPL6" s="80"/>
      <c r="LPM6" s="80"/>
      <c r="LPN6" s="80"/>
      <c r="LPO6" s="80"/>
      <c r="LPP6" s="80"/>
      <c r="LPQ6" s="80"/>
      <c r="LPR6" s="80"/>
      <c r="LPS6" s="80"/>
      <c r="LPT6" s="80"/>
      <c r="LPU6" s="80"/>
      <c r="LPV6" s="80"/>
      <c r="LPW6" s="80"/>
      <c r="LPX6" s="80"/>
      <c r="LPY6" s="80"/>
      <c r="LPZ6" s="80"/>
      <c r="LQA6" s="80"/>
      <c r="LQB6" s="80"/>
      <c r="LQC6" s="80"/>
      <c r="LQD6" s="80"/>
      <c r="LQE6" s="80"/>
      <c r="LQF6" s="80"/>
      <c r="LQG6" s="80"/>
      <c r="LQH6" s="80"/>
      <c r="LQI6" s="80"/>
      <c r="LQJ6" s="80"/>
      <c r="LQK6" s="80"/>
      <c r="LQL6" s="80"/>
      <c r="LQM6" s="80"/>
      <c r="LQN6" s="80"/>
      <c r="LQO6" s="80"/>
      <c r="LQP6" s="80"/>
      <c r="LQQ6" s="80"/>
      <c r="LQR6" s="80"/>
      <c r="LQS6" s="80"/>
      <c r="LQT6" s="80"/>
      <c r="LQU6" s="80"/>
      <c r="LQV6" s="80"/>
      <c r="LQW6" s="80"/>
      <c r="LQX6" s="80"/>
      <c r="LQY6" s="80"/>
      <c r="LQZ6" s="80"/>
      <c r="LRA6" s="80"/>
      <c r="LRB6" s="80"/>
      <c r="LRC6" s="80"/>
      <c r="LRD6" s="80"/>
      <c r="LRE6" s="80"/>
      <c r="LRF6" s="80"/>
      <c r="LRG6" s="80"/>
      <c r="LRH6" s="80"/>
      <c r="LRI6" s="80"/>
      <c r="LRJ6" s="80"/>
      <c r="LRK6" s="80"/>
      <c r="LRL6" s="80"/>
      <c r="LRM6" s="80"/>
      <c r="LRN6" s="80"/>
      <c r="LRO6" s="80"/>
      <c r="LRP6" s="80"/>
      <c r="LRQ6" s="80"/>
      <c r="LRR6" s="80"/>
      <c r="LRS6" s="80"/>
      <c r="LRT6" s="80"/>
      <c r="LRU6" s="80"/>
      <c r="LRV6" s="80"/>
      <c r="LRW6" s="80"/>
      <c r="LRX6" s="80"/>
      <c r="LRY6" s="80"/>
      <c r="LRZ6" s="80"/>
      <c r="LSA6" s="80"/>
      <c r="LSB6" s="80"/>
      <c r="LSC6" s="80"/>
      <c r="LSD6" s="80"/>
      <c r="LSE6" s="80"/>
      <c r="LSF6" s="80"/>
      <c r="LSG6" s="80"/>
      <c r="LSH6" s="80"/>
      <c r="LSI6" s="80"/>
      <c r="LSJ6" s="80"/>
      <c r="LSK6" s="80"/>
      <c r="LSL6" s="80"/>
      <c r="LSM6" s="80"/>
      <c r="LSN6" s="80"/>
      <c r="LSO6" s="80"/>
      <c r="LSP6" s="80"/>
      <c r="LSQ6" s="80"/>
      <c r="LSR6" s="80"/>
      <c r="LSS6" s="80"/>
      <c r="LST6" s="80"/>
      <c r="LSU6" s="80"/>
      <c r="LSV6" s="80"/>
      <c r="LSW6" s="80"/>
      <c r="LSX6" s="80"/>
      <c r="LSY6" s="80"/>
      <c r="LSZ6" s="80"/>
      <c r="LTA6" s="80"/>
      <c r="LTB6" s="80"/>
      <c r="LTC6" s="80"/>
      <c r="LTD6" s="80"/>
      <c r="LTE6" s="80"/>
      <c r="LTF6" s="80"/>
      <c r="LTG6" s="80"/>
      <c r="LTH6" s="80"/>
      <c r="LTI6" s="80"/>
      <c r="LTJ6" s="80"/>
      <c r="LTK6" s="80"/>
      <c r="LTL6" s="80"/>
      <c r="LTM6" s="80"/>
      <c r="LTN6" s="80"/>
      <c r="LTO6" s="80"/>
      <c r="LTP6" s="80"/>
      <c r="LTQ6" s="80"/>
      <c r="LTR6" s="80"/>
      <c r="LTS6" s="80"/>
      <c r="LTT6" s="80"/>
      <c r="LTU6" s="80"/>
      <c r="LTV6" s="80"/>
      <c r="LTW6" s="80"/>
      <c r="LTX6" s="80"/>
      <c r="LTY6" s="80"/>
      <c r="LTZ6" s="80"/>
      <c r="LUA6" s="80"/>
      <c r="LUB6" s="80"/>
      <c r="LUC6" s="80"/>
      <c r="LUD6" s="80"/>
      <c r="LUE6" s="80"/>
      <c r="LUF6" s="80"/>
      <c r="LUG6" s="80"/>
      <c r="LUH6" s="80"/>
      <c r="LUI6" s="80"/>
      <c r="LUJ6" s="80"/>
      <c r="LUK6" s="80"/>
      <c r="LUL6" s="80"/>
      <c r="LUM6" s="80"/>
      <c r="LUN6" s="80"/>
      <c r="LUO6" s="80"/>
      <c r="LUP6" s="80"/>
      <c r="LUQ6" s="80"/>
      <c r="LUR6" s="80"/>
      <c r="LUS6" s="80"/>
      <c r="LUT6" s="80"/>
      <c r="LUU6" s="80"/>
      <c r="LUV6" s="80"/>
      <c r="LUW6" s="80"/>
      <c r="LUX6" s="80"/>
      <c r="LUY6" s="80"/>
      <c r="LUZ6" s="80"/>
      <c r="LVA6" s="80"/>
      <c r="LVB6" s="80"/>
      <c r="LVC6" s="80"/>
      <c r="LVD6" s="80"/>
      <c r="LVE6" s="80"/>
      <c r="LVF6" s="80"/>
      <c r="LVG6" s="80"/>
      <c r="LVH6" s="80"/>
      <c r="LVI6" s="80"/>
      <c r="LVJ6" s="80"/>
      <c r="LVK6" s="80"/>
      <c r="LVL6" s="80"/>
      <c r="LVM6" s="80"/>
      <c r="LVN6" s="80"/>
      <c r="LVO6" s="80"/>
      <c r="LVP6" s="80"/>
      <c r="LVQ6" s="80"/>
      <c r="LVR6" s="80"/>
      <c r="LVS6" s="80"/>
      <c r="LVT6" s="80"/>
      <c r="LVU6" s="80"/>
      <c r="LVV6" s="80"/>
      <c r="LVW6" s="80"/>
      <c r="LVX6" s="80"/>
      <c r="LVY6" s="80"/>
      <c r="LVZ6" s="80"/>
      <c r="LWA6" s="80"/>
      <c r="LWB6" s="80"/>
      <c r="LWC6" s="80"/>
      <c r="LWD6" s="80"/>
      <c r="LWE6" s="80"/>
      <c r="LWF6" s="80"/>
      <c r="LWG6" s="80"/>
      <c r="LWH6" s="80"/>
      <c r="LWI6" s="80"/>
      <c r="LWJ6" s="80"/>
      <c r="LWK6" s="80"/>
      <c r="LWL6" s="80"/>
      <c r="LWM6" s="80"/>
      <c r="LWN6" s="80"/>
      <c r="LWO6" s="80"/>
      <c r="LWP6" s="80"/>
      <c r="LWQ6" s="80"/>
      <c r="LWR6" s="80"/>
      <c r="LWS6" s="80"/>
      <c r="LWT6" s="80"/>
      <c r="LWU6" s="80"/>
      <c r="LWV6" s="80"/>
      <c r="LWW6" s="80"/>
      <c r="LWX6" s="80"/>
      <c r="LWY6" s="80"/>
      <c r="LWZ6" s="80"/>
      <c r="LXA6" s="80"/>
      <c r="LXB6" s="80"/>
      <c r="LXC6" s="80"/>
      <c r="LXD6" s="80"/>
      <c r="LXE6" s="80"/>
      <c r="LXF6" s="80"/>
      <c r="LXG6" s="80"/>
      <c r="LXH6" s="80"/>
      <c r="LXI6" s="80"/>
      <c r="LXJ6" s="80"/>
      <c r="LXK6" s="80"/>
      <c r="LXL6" s="80"/>
      <c r="LXM6" s="80"/>
      <c r="LXN6" s="80"/>
      <c r="LXO6" s="80"/>
      <c r="LXP6" s="80"/>
      <c r="LXQ6" s="80"/>
      <c r="LXR6" s="80"/>
      <c r="LXS6" s="80"/>
      <c r="LXT6" s="80"/>
      <c r="LXU6" s="80"/>
      <c r="LXV6" s="80"/>
      <c r="LXW6" s="80"/>
      <c r="LXX6" s="80"/>
      <c r="LXY6" s="80"/>
      <c r="LXZ6" s="80"/>
      <c r="LYA6" s="80"/>
      <c r="LYB6" s="80"/>
      <c r="LYC6" s="80"/>
      <c r="LYD6" s="80"/>
      <c r="LYE6" s="80"/>
      <c r="LYF6" s="80"/>
      <c r="LYG6" s="80"/>
      <c r="LYH6" s="80"/>
      <c r="LYI6" s="80"/>
      <c r="LYJ6" s="80"/>
      <c r="LYK6" s="80"/>
      <c r="LYL6" s="80"/>
      <c r="LYM6" s="80"/>
      <c r="LYN6" s="80"/>
      <c r="LYO6" s="80"/>
      <c r="LYP6" s="80"/>
      <c r="LYQ6" s="80"/>
      <c r="LYR6" s="80"/>
      <c r="LYS6" s="80"/>
      <c r="LYT6" s="80"/>
      <c r="LYU6" s="80"/>
      <c r="LYV6" s="80"/>
      <c r="LYW6" s="80"/>
      <c r="LYX6" s="80"/>
      <c r="LYY6" s="80"/>
      <c r="LYZ6" s="80"/>
      <c r="LZA6" s="80"/>
      <c r="LZB6" s="80"/>
      <c r="LZC6" s="80"/>
      <c r="LZD6" s="80"/>
      <c r="LZE6" s="80"/>
      <c r="LZF6" s="80"/>
      <c r="LZG6" s="80"/>
      <c r="LZH6" s="80"/>
      <c r="LZI6" s="80"/>
      <c r="LZJ6" s="80"/>
      <c r="LZK6" s="80"/>
      <c r="LZL6" s="80"/>
      <c r="LZM6" s="80"/>
      <c r="LZN6" s="80"/>
      <c r="LZO6" s="80"/>
      <c r="LZP6" s="80"/>
      <c r="LZQ6" s="80"/>
      <c r="LZR6" s="80"/>
      <c r="LZS6" s="80"/>
      <c r="LZT6" s="80"/>
      <c r="LZU6" s="80"/>
      <c r="LZV6" s="80"/>
      <c r="LZW6" s="80"/>
      <c r="LZX6" s="80"/>
      <c r="LZY6" s="80"/>
      <c r="LZZ6" s="80"/>
      <c r="MAA6" s="80"/>
      <c r="MAB6" s="80"/>
      <c r="MAC6" s="80"/>
      <c r="MAD6" s="80"/>
      <c r="MAE6" s="80"/>
      <c r="MAF6" s="80"/>
      <c r="MAG6" s="80"/>
      <c r="MAH6" s="80"/>
      <c r="MAI6" s="80"/>
      <c r="MAJ6" s="80"/>
      <c r="MAK6" s="80"/>
      <c r="MAL6" s="80"/>
      <c r="MAM6" s="80"/>
      <c r="MAN6" s="80"/>
      <c r="MAO6" s="80"/>
      <c r="MAP6" s="80"/>
      <c r="MAQ6" s="80"/>
      <c r="MAR6" s="80"/>
      <c r="MAS6" s="80"/>
      <c r="MAT6" s="80"/>
      <c r="MAU6" s="80"/>
      <c r="MAV6" s="80"/>
      <c r="MAW6" s="80"/>
      <c r="MAX6" s="80"/>
      <c r="MAY6" s="80"/>
      <c r="MAZ6" s="80"/>
      <c r="MBA6" s="80"/>
      <c r="MBB6" s="80"/>
      <c r="MBC6" s="80"/>
      <c r="MBD6" s="80"/>
      <c r="MBE6" s="80"/>
      <c r="MBF6" s="80"/>
      <c r="MBG6" s="80"/>
      <c r="MBH6" s="80"/>
      <c r="MBI6" s="80"/>
      <c r="MBJ6" s="80"/>
      <c r="MBK6" s="80"/>
      <c r="MBL6" s="80"/>
      <c r="MBM6" s="80"/>
      <c r="MBN6" s="80"/>
      <c r="MBO6" s="80"/>
      <c r="MBP6" s="80"/>
      <c r="MBQ6" s="80"/>
      <c r="MBR6" s="80"/>
      <c r="MBS6" s="80"/>
      <c r="MBT6" s="80"/>
      <c r="MBU6" s="80"/>
      <c r="MBV6" s="80"/>
      <c r="MBW6" s="80"/>
      <c r="MBX6" s="80"/>
      <c r="MBY6" s="80"/>
      <c r="MBZ6" s="80"/>
      <c r="MCA6" s="80"/>
      <c r="MCB6" s="80"/>
      <c r="MCC6" s="80"/>
      <c r="MCD6" s="80"/>
      <c r="MCE6" s="80"/>
      <c r="MCF6" s="80"/>
      <c r="MCG6" s="80"/>
      <c r="MCH6" s="80"/>
      <c r="MCI6" s="80"/>
      <c r="MCJ6" s="80"/>
      <c r="MCK6" s="80"/>
      <c r="MCL6" s="80"/>
      <c r="MCM6" s="80"/>
      <c r="MCN6" s="80"/>
      <c r="MCO6" s="80"/>
      <c r="MCP6" s="80"/>
      <c r="MCQ6" s="80"/>
      <c r="MCR6" s="80"/>
      <c r="MCS6" s="80"/>
      <c r="MCT6" s="80"/>
      <c r="MCU6" s="80"/>
      <c r="MCV6" s="80"/>
      <c r="MCW6" s="80"/>
      <c r="MCX6" s="80"/>
      <c r="MCY6" s="80"/>
      <c r="MCZ6" s="80"/>
      <c r="MDA6" s="80"/>
      <c r="MDB6" s="80"/>
      <c r="MDC6" s="80"/>
      <c r="MDD6" s="80"/>
      <c r="MDE6" s="80"/>
      <c r="MDF6" s="80"/>
      <c r="MDG6" s="80"/>
      <c r="MDH6" s="80"/>
      <c r="MDI6" s="80"/>
      <c r="MDJ6" s="80"/>
      <c r="MDK6" s="80"/>
      <c r="MDL6" s="80"/>
      <c r="MDM6" s="80"/>
      <c r="MDN6" s="80"/>
      <c r="MDO6" s="80"/>
      <c r="MDP6" s="80"/>
      <c r="MDQ6" s="80"/>
      <c r="MDR6" s="80"/>
      <c r="MDS6" s="80"/>
      <c r="MDT6" s="80"/>
      <c r="MDU6" s="80"/>
      <c r="MDV6" s="80"/>
      <c r="MDW6" s="80"/>
      <c r="MDX6" s="80"/>
      <c r="MDY6" s="80"/>
      <c r="MDZ6" s="80"/>
      <c r="MEA6" s="80"/>
      <c r="MEB6" s="80"/>
      <c r="MEC6" s="80"/>
      <c r="MED6" s="80"/>
      <c r="MEE6" s="80"/>
      <c r="MEF6" s="80"/>
      <c r="MEG6" s="80"/>
      <c r="MEH6" s="80"/>
      <c r="MEI6" s="80"/>
      <c r="MEJ6" s="80"/>
      <c r="MEK6" s="80"/>
      <c r="MEL6" s="80"/>
      <c r="MEM6" s="80"/>
      <c r="MEN6" s="80"/>
      <c r="MEO6" s="80"/>
      <c r="MEP6" s="80"/>
      <c r="MEQ6" s="80"/>
      <c r="MER6" s="80"/>
      <c r="MES6" s="80"/>
      <c r="MET6" s="80"/>
      <c r="MEU6" s="80"/>
      <c r="MEV6" s="80"/>
      <c r="MEW6" s="80"/>
      <c r="MEX6" s="80"/>
      <c r="MEY6" s="80"/>
      <c r="MEZ6" s="80"/>
      <c r="MFA6" s="80"/>
      <c r="MFB6" s="80"/>
      <c r="MFC6" s="80"/>
      <c r="MFD6" s="80"/>
      <c r="MFE6" s="80"/>
      <c r="MFF6" s="80"/>
      <c r="MFG6" s="80"/>
      <c r="MFH6" s="80"/>
      <c r="MFI6" s="80"/>
      <c r="MFJ6" s="80"/>
      <c r="MFK6" s="80"/>
      <c r="MFL6" s="80"/>
      <c r="MFM6" s="80"/>
      <c r="MFN6" s="80"/>
      <c r="MFO6" s="80"/>
      <c r="MFP6" s="80"/>
      <c r="MFQ6" s="80"/>
      <c r="MFR6" s="80"/>
      <c r="MFS6" s="80"/>
      <c r="MFT6" s="80"/>
      <c r="MFU6" s="80"/>
      <c r="MFV6" s="80"/>
      <c r="MFW6" s="80"/>
      <c r="MFX6" s="80"/>
      <c r="MFY6" s="80"/>
      <c r="MFZ6" s="80"/>
      <c r="MGA6" s="80"/>
      <c r="MGB6" s="80"/>
      <c r="MGC6" s="80"/>
      <c r="MGD6" s="80"/>
      <c r="MGE6" s="80"/>
      <c r="MGF6" s="80"/>
      <c r="MGG6" s="80"/>
      <c r="MGH6" s="80"/>
      <c r="MGI6" s="80"/>
      <c r="MGJ6" s="80"/>
      <c r="MGK6" s="80"/>
      <c r="MGL6" s="80"/>
      <c r="MGM6" s="80"/>
      <c r="MGN6" s="80"/>
      <c r="MGO6" s="80"/>
      <c r="MGP6" s="80"/>
      <c r="MGQ6" s="80"/>
      <c r="MGR6" s="80"/>
      <c r="MGS6" s="80"/>
      <c r="MGT6" s="80"/>
      <c r="MGU6" s="80"/>
      <c r="MGV6" s="80"/>
      <c r="MGW6" s="80"/>
      <c r="MGX6" s="80"/>
      <c r="MGY6" s="80"/>
      <c r="MGZ6" s="80"/>
      <c r="MHA6" s="80"/>
      <c r="MHB6" s="80"/>
      <c r="MHC6" s="80"/>
      <c r="MHD6" s="80"/>
      <c r="MHE6" s="80"/>
      <c r="MHF6" s="80"/>
      <c r="MHG6" s="80"/>
      <c r="MHH6" s="80"/>
      <c r="MHI6" s="80"/>
      <c r="MHJ6" s="80"/>
      <c r="MHK6" s="80"/>
      <c r="MHL6" s="80"/>
      <c r="MHM6" s="80"/>
      <c r="MHN6" s="80"/>
      <c r="MHO6" s="80"/>
      <c r="MHP6" s="80"/>
      <c r="MHQ6" s="80"/>
      <c r="MHR6" s="80"/>
      <c r="MHS6" s="80"/>
      <c r="MHT6" s="80"/>
      <c r="MHU6" s="80"/>
      <c r="MHV6" s="80"/>
      <c r="MHW6" s="80"/>
      <c r="MHX6" s="80"/>
      <c r="MHY6" s="80"/>
      <c r="MHZ6" s="80"/>
      <c r="MIA6" s="80"/>
      <c r="MIB6" s="80"/>
      <c r="MIC6" s="80"/>
      <c r="MID6" s="80"/>
      <c r="MIE6" s="80"/>
      <c r="MIF6" s="80"/>
      <c r="MIG6" s="80"/>
      <c r="MIH6" s="80"/>
      <c r="MII6" s="80"/>
      <c r="MIJ6" s="80"/>
      <c r="MIK6" s="80"/>
      <c r="MIL6" s="80"/>
      <c r="MIM6" s="80"/>
      <c r="MIN6" s="80"/>
      <c r="MIO6" s="80"/>
      <c r="MIP6" s="80"/>
      <c r="MIQ6" s="80"/>
      <c r="MIR6" s="80"/>
      <c r="MIS6" s="80"/>
      <c r="MIT6" s="80"/>
      <c r="MIU6" s="80"/>
      <c r="MIV6" s="80"/>
      <c r="MIW6" s="80"/>
      <c r="MIX6" s="80"/>
      <c r="MIY6" s="80"/>
      <c r="MIZ6" s="80"/>
      <c r="MJA6" s="80"/>
      <c r="MJB6" s="80"/>
      <c r="MJC6" s="80"/>
      <c r="MJD6" s="80"/>
      <c r="MJE6" s="80"/>
      <c r="MJF6" s="80"/>
      <c r="MJG6" s="80"/>
      <c r="MJH6" s="80"/>
      <c r="MJI6" s="80"/>
      <c r="MJJ6" s="80"/>
      <c r="MJK6" s="80"/>
      <c r="MJL6" s="80"/>
      <c r="MJM6" s="80"/>
      <c r="MJN6" s="80"/>
      <c r="MJO6" s="80"/>
      <c r="MJP6" s="80"/>
      <c r="MJQ6" s="80"/>
      <c r="MJR6" s="80"/>
      <c r="MJS6" s="80"/>
      <c r="MJT6" s="80"/>
      <c r="MJU6" s="80"/>
      <c r="MJV6" s="80"/>
      <c r="MJW6" s="80"/>
      <c r="MJX6" s="80"/>
      <c r="MJY6" s="80"/>
      <c r="MJZ6" s="80"/>
      <c r="MKA6" s="80"/>
      <c r="MKB6" s="80"/>
      <c r="MKC6" s="80"/>
      <c r="MKD6" s="80"/>
      <c r="MKE6" s="80"/>
      <c r="MKF6" s="80"/>
      <c r="MKG6" s="80"/>
      <c r="MKH6" s="80"/>
      <c r="MKI6" s="80"/>
      <c r="MKJ6" s="80"/>
      <c r="MKK6" s="80"/>
      <c r="MKL6" s="80"/>
      <c r="MKM6" s="80"/>
      <c r="MKN6" s="80"/>
      <c r="MKO6" s="80"/>
      <c r="MKP6" s="80"/>
      <c r="MKQ6" s="80"/>
      <c r="MKR6" s="80"/>
      <c r="MKS6" s="80"/>
      <c r="MKT6" s="80"/>
      <c r="MKU6" s="80"/>
      <c r="MKV6" s="80"/>
      <c r="MKW6" s="80"/>
      <c r="MKX6" s="80"/>
      <c r="MKY6" s="80"/>
      <c r="MKZ6" s="80"/>
      <c r="MLA6" s="80"/>
      <c r="MLB6" s="80"/>
      <c r="MLC6" s="80"/>
      <c r="MLD6" s="80"/>
      <c r="MLE6" s="80"/>
      <c r="MLF6" s="80"/>
      <c r="MLG6" s="80"/>
      <c r="MLH6" s="80"/>
      <c r="MLI6" s="80"/>
      <c r="MLJ6" s="80"/>
      <c r="MLK6" s="80"/>
      <c r="MLL6" s="80"/>
      <c r="MLM6" s="80"/>
      <c r="MLN6" s="80"/>
      <c r="MLO6" s="80"/>
      <c r="MLP6" s="80"/>
      <c r="MLQ6" s="80"/>
      <c r="MLR6" s="80"/>
      <c r="MLS6" s="80"/>
      <c r="MLT6" s="80"/>
      <c r="MLU6" s="80"/>
      <c r="MLV6" s="80"/>
      <c r="MLW6" s="80"/>
      <c r="MLX6" s="80"/>
      <c r="MLY6" s="80"/>
      <c r="MLZ6" s="80"/>
      <c r="MMA6" s="80"/>
      <c r="MMB6" s="80"/>
      <c r="MMC6" s="80"/>
      <c r="MMD6" s="80"/>
      <c r="MME6" s="80"/>
      <c r="MMF6" s="80"/>
      <c r="MMG6" s="80"/>
      <c r="MMH6" s="80"/>
      <c r="MMI6" s="80"/>
      <c r="MMJ6" s="80"/>
      <c r="MMK6" s="80"/>
      <c r="MML6" s="80"/>
      <c r="MMM6" s="80"/>
      <c r="MMN6" s="80"/>
      <c r="MMO6" s="80"/>
      <c r="MMP6" s="80"/>
      <c r="MMQ6" s="80"/>
      <c r="MMR6" s="80"/>
      <c r="MMS6" s="80"/>
      <c r="MMT6" s="80"/>
      <c r="MMU6" s="80"/>
      <c r="MMV6" s="80"/>
      <c r="MMW6" s="80"/>
      <c r="MMX6" s="80"/>
      <c r="MMY6" s="80"/>
      <c r="MMZ6" s="80"/>
      <c r="MNA6" s="80"/>
      <c r="MNB6" s="80"/>
      <c r="MNC6" s="80"/>
      <c r="MND6" s="80"/>
      <c r="MNE6" s="80"/>
      <c r="MNF6" s="80"/>
      <c r="MNG6" s="80"/>
      <c r="MNH6" s="80"/>
      <c r="MNI6" s="80"/>
      <c r="MNJ6" s="80"/>
      <c r="MNK6" s="80"/>
      <c r="MNL6" s="80"/>
      <c r="MNM6" s="80"/>
      <c r="MNN6" s="80"/>
      <c r="MNO6" s="80"/>
      <c r="MNP6" s="80"/>
      <c r="MNQ6" s="80"/>
      <c r="MNR6" s="80"/>
      <c r="MNS6" s="80"/>
      <c r="MNT6" s="80"/>
      <c r="MNU6" s="80"/>
      <c r="MNV6" s="80"/>
      <c r="MNW6" s="80"/>
      <c r="MNX6" s="80"/>
      <c r="MNY6" s="80"/>
      <c r="MNZ6" s="80"/>
      <c r="MOA6" s="80"/>
      <c r="MOB6" s="80"/>
      <c r="MOC6" s="80"/>
      <c r="MOD6" s="80"/>
      <c r="MOE6" s="80"/>
      <c r="MOF6" s="80"/>
      <c r="MOG6" s="80"/>
      <c r="MOH6" s="80"/>
      <c r="MOI6" s="80"/>
      <c r="MOJ6" s="80"/>
      <c r="MOK6" s="80"/>
      <c r="MOL6" s="80"/>
      <c r="MOM6" s="80"/>
      <c r="MON6" s="80"/>
      <c r="MOO6" s="80"/>
      <c r="MOP6" s="80"/>
      <c r="MOQ6" s="80"/>
      <c r="MOR6" s="80"/>
      <c r="MOS6" s="80"/>
      <c r="MOT6" s="80"/>
      <c r="MOU6" s="80"/>
      <c r="MOV6" s="80"/>
      <c r="MOW6" s="80"/>
      <c r="MOX6" s="80"/>
      <c r="MOY6" s="80"/>
      <c r="MOZ6" s="80"/>
      <c r="MPA6" s="80"/>
      <c r="MPB6" s="80"/>
      <c r="MPC6" s="80"/>
      <c r="MPD6" s="80"/>
      <c r="MPE6" s="80"/>
      <c r="MPF6" s="80"/>
      <c r="MPG6" s="80"/>
      <c r="MPH6" s="80"/>
      <c r="MPI6" s="80"/>
      <c r="MPJ6" s="80"/>
      <c r="MPK6" s="80"/>
      <c r="MPL6" s="80"/>
      <c r="MPM6" s="80"/>
      <c r="MPN6" s="80"/>
      <c r="MPO6" s="80"/>
      <c r="MPP6" s="80"/>
      <c r="MPQ6" s="80"/>
      <c r="MPR6" s="80"/>
      <c r="MPS6" s="80"/>
      <c r="MPT6" s="80"/>
      <c r="MPU6" s="80"/>
      <c r="MPV6" s="80"/>
      <c r="MPW6" s="80"/>
      <c r="MPX6" s="80"/>
      <c r="MPY6" s="80"/>
      <c r="MPZ6" s="80"/>
      <c r="MQA6" s="80"/>
      <c r="MQB6" s="80"/>
      <c r="MQC6" s="80"/>
      <c r="MQD6" s="80"/>
      <c r="MQE6" s="80"/>
      <c r="MQF6" s="80"/>
      <c r="MQG6" s="80"/>
      <c r="MQH6" s="80"/>
      <c r="MQI6" s="80"/>
      <c r="MQJ6" s="80"/>
      <c r="MQK6" s="80"/>
      <c r="MQL6" s="80"/>
      <c r="MQM6" s="80"/>
      <c r="MQN6" s="80"/>
      <c r="MQO6" s="80"/>
      <c r="MQP6" s="80"/>
      <c r="MQQ6" s="80"/>
      <c r="MQR6" s="80"/>
      <c r="MQS6" s="80"/>
      <c r="MQT6" s="80"/>
      <c r="MQU6" s="80"/>
      <c r="MQV6" s="80"/>
      <c r="MQW6" s="80"/>
      <c r="MQX6" s="80"/>
      <c r="MQY6" s="80"/>
      <c r="MQZ6" s="80"/>
      <c r="MRA6" s="80"/>
      <c r="MRB6" s="80"/>
      <c r="MRC6" s="80"/>
      <c r="MRD6" s="80"/>
      <c r="MRE6" s="80"/>
      <c r="MRF6" s="80"/>
      <c r="MRG6" s="80"/>
      <c r="MRH6" s="80"/>
      <c r="MRI6" s="80"/>
      <c r="MRJ6" s="80"/>
      <c r="MRK6" s="80"/>
      <c r="MRL6" s="80"/>
      <c r="MRM6" s="80"/>
      <c r="MRN6" s="80"/>
      <c r="MRO6" s="80"/>
      <c r="MRP6" s="80"/>
      <c r="MRQ6" s="80"/>
      <c r="MRR6" s="80"/>
      <c r="MRS6" s="80"/>
      <c r="MRT6" s="80"/>
      <c r="MRU6" s="80"/>
      <c r="MRV6" s="80"/>
      <c r="MRW6" s="80"/>
      <c r="MRX6" s="80"/>
      <c r="MRY6" s="80"/>
      <c r="MRZ6" s="80"/>
      <c r="MSA6" s="80"/>
      <c r="MSB6" s="80"/>
      <c r="MSC6" s="80"/>
      <c r="MSD6" s="80"/>
      <c r="MSE6" s="80"/>
      <c r="MSF6" s="80"/>
      <c r="MSG6" s="80"/>
      <c r="MSH6" s="80"/>
      <c r="MSI6" s="80"/>
      <c r="MSJ6" s="80"/>
      <c r="MSK6" s="80"/>
      <c r="MSL6" s="80"/>
      <c r="MSM6" s="80"/>
      <c r="MSN6" s="80"/>
      <c r="MSO6" s="80"/>
      <c r="MSP6" s="80"/>
      <c r="MSQ6" s="80"/>
      <c r="MSR6" s="80"/>
      <c r="MSS6" s="80"/>
      <c r="MST6" s="80"/>
      <c r="MSU6" s="80"/>
      <c r="MSV6" s="80"/>
      <c r="MSW6" s="80"/>
      <c r="MSX6" s="80"/>
      <c r="MSY6" s="80"/>
      <c r="MSZ6" s="80"/>
      <c r="MTA6" s="80"/>
      <c r="MTB6" s="80"/>
      <c r="MTC6" s="80"/>
      <c r="MTD6" s="80"/>
      <c r="MTE6" s="80"/>
      <c r="MTF6" s="80"/>
      <c r="MTG6" s="80"/>
      <c r="MTH6" s="80"/>
      <c r="MTI6" s="80"/>
      <c r="MTJ6" s="80"/>
      <c r="MTK6" s="80"/>
      <c r="MTL6" s="80"/>
      <c r="MTM6" s="80"/>
      <c r="MTN6" s="80"/>
      <c r="MTO6" s="80"/>
      <c r="MTP6" s="80"/>
      <c r="MTQ6" s="80"/>
      <c r="MTR6" s="80"/>
      <c r="MTS6" s="80"/>
      <c r="MTT6" s="80"/>
      <c r="MTU6" s="80"/>
      <c r="MTV6" s="80"/>
      <c r="MTW6" s="80"/>
      <c r="MTX6" s="80"/>
      <c r="MTY6" s="80"/>
      <c r="MTZ6" s="80"/>
      <c r="MUA6" s="80"/>
      <c r="MUB6" s="80"/>
      <c r="MUC6" s="80"/>
      <c r="MUD6" s="80"/>
      <c r="MUE6" s="80"/>
      <c r="MUF6" s="80"/>
      <c r="MUG6" s="80"/>
      <c r="MUH6" s="80"/>
      <c r="MUI6" s="80"/>
      <c r="MUJ6" s="80"/>
      <c r="MUK6" s="80"/>
      <c r="MUL6" s="80"/>
      <c r="MUM6" s="80"/>
      <c r="MUN6" s="80"/>
      <c r="MUO6" s="80"/>
      <c r="MUP6" s="80"/>
      <c r="MUQ6" s="80"/>
      <c r="MUR6" s="80"/>
      <c r="MUS6" s="80"/>
      <c r="MUT6" s="80"/>
      <c r="MUU6" s="80"/>
      <c r="MUV6" s="80"/>
      <c r="MUW6" s="80"/>
      <c r="MUX6" s="80"/>
      <c r="MUY6" s="80"/>
      <c r="MUZ6" s="80"/>
      <c r="MVA6" s="80"/>
      <c r="MVB6" s="80"/>
      <c r="MVC6" s="80"/>
      <c r="MVD6" s="80"/>
      <c r="MVE6" s="80"/>
      <c r="MVF6" s="80"/>
      <c r="MVG6" s="80"/>
      <c r="MVH6" s="80"/>
      <c r="MVI6" s="80"/>
      <c r="MVJ6" s="80"/>
      <c r="MVK6" s="80"/>
      <c r="MVL6" s="80"/>
      <c r="MVM6" s="80"/>
      <c r="MVN6" s="80"/>
      <c r="MVO6" s="80"/>
      <c r="MVP6" s="80"/>
      <c r="MVQ6" s="80"/>
      <c r="MVR6" s="80"/>
      <c r="MVS6" s="80"/>
      <c r="MVT6" s="80"/>
      <c r="MVU6" s="80"/>
      <c r="MVV6" s="80"/>
      <c r="MVW6" s="80"/>
      <c r="MVX6" s="80"/>
      <c r="MVY6" s="80"/>
      <c r="MVZ6" s="80"/>
      <c r="MWA6" s="80"/>
      <c r="MWB6" s="80"/>
      <c r="MWC6" s="80"/>
      <c r="MWD6" s="80"/>
      <c r="MWE6" s="80"/>
      <c r="MWF6" s="80"/>
      <c r="MWG6" s="80"/>
      <c r="MWH6" s="80"/>
      <c r="MWI6" s="80"/>
      <c r="MWJ6" s="80"/>
      <c r="MWK6" s="80"/>
      <c r="MWL6" s="80"/>
      <c r="MWM6" s="80"/>
      <c r="MWN6" s="80"/>
      <c r="MWO6" s="80"/>
      <c r="MWP6" s="80"/>
      <c r="MWQ6" s="80"/>
      <c r="MWR6" s="80"/>
      <c r="MWS6" s="80"/>
      <c r="MWT6" s="80"/>
      <c r="MWU6" s="80"/>
      <c r="MWV6" s="80"/>
      <c r="MWW6" s="80"/>
      <c r="MWX6" s="80"/>
      <c r="MWY6" s="80"/>
      <c r="MWZ6" s="80"/>
      <c r="MXA6" s="80"/>
      <c r="MXB6" s="80"/>
      <c r="MXC6" s="80"/>
      <c r="MXD6" s="80"/>
      <c r="MXE6" s="80"/>
      <c r="MXF6" s="80"/>
      <c r="MXG6" s="80"/>
      <c r="MXH6" s="80"/>
      <c r="MXI6" s="80"/>
      <c r="MXJ6" s="80"/>
      <c r="MXK6" s="80"/>
      <c r="MXL6" s="80"/>
      <c r="MXM6" s="80"/>
      <c r="MXN6" s="80"/>
      <c r="MXO6" s="80"/>
      <c r="MXP6" s="80"/>
      <c r="MXQ6" s="80"/>
      <c r="MXR6" s="80"/>
      <c r="MXS6" s="80"/>
      <c r="MXT6" s="80"/>
      <c r="MXU6" s="80"/>
      <c r="MXV6" s="80"/>
      <c r="MXW6" s="80"/>
      <c r="MXX6" s="80"/>
      <c r="MXY6" s="80"/>
      <c r="MXZ6" s="80"/>
      <c r="MYA6" s="80"/>
      <c r="MYB6" s="80"/>
      <c r="MYC6" s="80"/>
      <c r="MYD6" s="80"/>
      <c r="MYE6" s="80"/>
      <c r="MYF6" s="80"/>
      <c r="MYG6" s="80"/>
      <c r="MYH6" s="80"/>
      <c r="MYI6" s="80"/>
      <c r="MYJ6" s="80"/>
      <c r="MYK6" s="80"/>
      <c r="MYL6" s="80"/>
      <c r="MYM6" s="80"/>
      <c r="MYN6" s="80"/>
      <c r="MYO6" s="80"/>
      <c r="MYP6" s="80"/>
      <c r="MYQ6" s="80"/>
      <c r="MYR6" s="80"/>
      <c r="MYS6" s="80"/>
      <c r="MYT6" s="80"/>
      <c r="MYU6" s="80"/>
      <c r="MYV6" s="80"/>
      <c r="MYW6" s="80"/>
      <c r="MYX6" s="80"/>
      <c r="MYY6" s="80"/>
      <c r="MYZ6" s="80"/>
      <c r="MZA6" s="80"/>
      <c r="MZB6" s="80"/>
      <c r="MZC6" s="80"/>
      <c r="MZD6" s="80"/>
      <c r="MZE6" s="80"/>
      <c r="MZF6" s="80"/>
      <c r="MZG6" s="80"/>
      <c r="MZH6" s="80"/>
      <c r="MZI6" s="80"/>
      <c r="MZJ6" s="80"/>
      <c r="MZK6" s="80"/>
      <c r="MZL6" s="80"/>
      <c r="MZM6" s="80"/>
      <c r="MZN6" s="80"/>
      <c r="MZO6" s="80"/>
      <c r="MZP6" s="80"/>
      <c r="MZQ6" s="80"/>
      <c r="MZR6" s="80"/>
      <c r="MZS6" s="80"/>
      <c r="MZT6" s="80"/>
      <c r="MZU6" s="80"/>
      <c r="MZV6" s="80"/>
      <c r="MZW6" s="80"/>
      <c r="MZX6" s="80"/>
      <c r="MZY6" s="80"/>
      <c r="MZZ6" s="80"/>
      <c r="NAA6" s="80"/>
      <c r="NAB6" s="80"/>
      <c r="NAC6" s="80"/>
      <c r="NAD6" s="80"/>
      <c r="NAE6" s="80"/>
      <c r="NAF6" s="80"/>
      <c r="NAG6" s="80"/>
      <c r="NAH6" s="80"/>
      <c r="NAI6" s="80"/>
      <c r="NAJ6" s="80"/>
      <c r="NAK6" s="80"/>
      <c r="NAL6" s="80"/>
      <c r="NAM6" s="80"/>
      <c r="NAN6" s="80"/>
      <c r="NAO6" s="80"/>
      <c r="NAP6" s="80"/>
      <c r="NAQ6" s="80"/>
      <c r="NAR6" s="80"/>
      <c r="NAS6" s="80"/>
      <c r="NAT6" s="80"/>
      <c r="NAU6" s="80"/>
      <c r="NAV6" s="80"/>
      <c r="NAW6" s="80"/>
      <c r="NAX6" s="80"/>
      <c r="NAY6" s="80"/>
      <c r="NAZ6" s="80"/>
      <c r="NBA6" s="80"/>
      <c r="NBB6" s="80"/>
      <c r="NBC6" s="80"/>
      <c r="NBD6" s="80"/>
      <c r="NBE6" s="80"/>
      <c r="NBF6" s="80"/>
      <c r="NBG6" s="80"/>
      <c r="NBH6" s="80"/>
      <c r="NBI6" s="80"/>
      <c r="NBJ6" s="80"/>
      <c r="NBK6" s="80"/>
      <c r="NBL6" s="80"/>
      <c r="NBM6" s="80"/>
      <c r="NBN6" s="80"/>
      <c r="NBO6" s="80"/>
      <c r="NBP6" s="80"/>
      <c r="NBQ6" s="80"/>
      <c r="NBR6" s="80"/>
      <c r="NBS6" s="80"/>
      <c r="NBT6" s="80"/>
      <c r="NBU6" s="80"/>
      <c r="NBV6" s="80"/>
      <c r="NBW6" s="80"/>
      <c r="NBX6" s="80"/>
      <c r="NBY6" s="80"/>
      <c r="NBZ6" s="80"/>
      <c r="NCA6" s="80"/>
      <c r="NCB6" s="80"/>
      <c r="NCC6" s="80"/>
      <c r="NCD6" s="80"/>
      <c r="NCE6" s="80"/>
      <c r="NCF6" s="80"/>
      <c r="NCG6" s="80"/>
      <c r="NCH6" s="80"/>
      <c r="NCI6" s="80"/>
      <c r="NCJ6" s="80"/>
      <c r="NCK6" s="80"/>
      <c r="NCL6" s="80"/>
      <c r="NCM6" s="80"/>
      <c r="NCN6" s="80"/>
      <c r="NCO6" s="80"/>
      <c r="NCP6" s="80"/>
      <c r="NCQ6" s="80"/>
      <c r="NCR6" s="80"/>
      <c r="NCS6" s="80"/>
      <c r="NCT6" s="80"/>
      <c r="NCU6" s="80"/>
      <c r="NCV6" s="80"/>
      <c r="NCW6" s="80"/>
      <c r="NCX6" s="80"/>
      <c r="NCY6" s="80"/>
      <c r="NCZ6" s="80"/>
      <c r="NDA6" s="80"/>
      <c r="NDB6" s="80"/>
      <c r="NDC6" s="80"/>
      <c r="NDD6" s="80"/>
      <c r="NDE6" s="80"/>
      <c r="NDF6" s="80"/>
      <c r="NDG6" s="80"/>
      <c r="NDH6" s="80"/>
      <c r="NDI6" s="80"/>
      <c r="NDJ6" s="80"/>
      <c r="NDK6" s="80"/>
      <c r="NDL6" s="80"/>
      <c r="NDM6" s="80"/>
      <c r="NDN6" s="80"/>
      <c r="NDO6" s="80"/>
      <c r="NDP6" s="80"/>
      <c r="NDQ6" s="80"/>
      <c r="NDR6" s="80"/>
      <c r="NDS6" s="80"/>
      <c r="NDT6" s="80"/>
      <c r="NDU6" s="80"/>
      <c r="NDV6" s="80"/>
      <c r="NDW6" s="80"/>
      <c r="NDX6" s="80"/>
      <c r="NDY6" s="80"/>
      <c r="NDZ6" s="80"/>
      <c r="NEA6" s="80"/>
      <c r="NEB6" s="80"/>
      <c r="NEC6" s="80"/>
      <c r="NED6" s="80"/>
      <c r="NEE6" s="80"/>
      <c r="NEF6" s="80"/>
      <c r="NEG6" s="80"/>
      <c r="NEH6" s="80"/>
      <c r="NEI6" s="80"/>
      <c r="NEJ6" s="80"/>
      <c r="NEK6" s="80"/>
      <c r="NEL6" s="80"/>
      <c r="NEM6" s="80"/>
      <c r="NEN6" s="80"/>
      <c r="NEO6" s="80"/>
      <c r="NEP6" s="80"/>
      <c r="NEQ6" s="80"/>
      <c r="NER6" s="80"/>
      <c r="NES6" s="80"/>
      <c r="NET6" s="80"/>
      <c r="NEU6" s="80"/>
      <c r="NEV6" s="80"/>
      <c r="NEW6" s="80"/>
      <c r="NEX6" s="80"/>
      <c r="NEY6" s="80"/>
      <c r="NEZ6" s="80"/>
      <c r="NFA6" s="80"/>
      <c r="NFB6" s="80"/>
      <c r="NFC6" s="80"/>
      <c r="NFD6" s="80"/>
      <c r="NFE6" s="80"/>
      <c r="NFF6" s="80"/>
      <c r="NFG6" s="80"/>
      <c r="NFH6" s="80"/>
      <c r="NFI6" s="80"/>
      <c r="NFJ6" s="80"/>
      <c r="NFK6" s="80"/>
      <c r="NFL6" s="80"/>
      <c r="NFM6" s="80"/>
      <c r="NFN6" s="80"/>
      <c r="NFO6" s="80"/>
      <c r="NFP6" s="80"/>
      <c r="NFQ6" s="80"/>
      <c r="NFR6" s="80"/>
      <c r="NFS6" s="80"/>
      <c r="NFT6" s="80"/>
      <c r="NFU6" s="80"/>
      <c r="NFV6" s="80"/>
      <c r="NFW6" s="80"/>
      <c r="NFX6" s="80"/>
      <c r="NFY6" s="80"/>
      <c r="NFZ6" s="80"/>
      <c r="NGA6" s="80"/>
      <c r="NGB6" s="80"/>
      <c r="NGC6" s="80"/>
      <c r="NGD6" s="80"/>
      <c r="NGE6" s="80"/>
      <c r="NGF6" s="80"/>
      <c r="NGG6" s="80"/>
      <c r="NGH6" s="80"/>
      <c r="NGI6" s="80"/>
      <c r="NGJ6" s="80"/>
      <c r="NGK6" s="80"/>
      <c r="NGL6" s="80"/>
      <c r="NGM6" s="80"/>
      <c r="NGN6" s="80"/>
      <c r="NGO6" s="80"/>
      <c r="NGP6" s="80"/>
      <c r="NGQ6" s="80"/>
      <c r="NGR6" s="80"/>
      <c r="NGS6" s="80"/>
      <c r="NGT6" s="80"/>
      <c r="NGU6" s="80"/>
      <c r="NGV6" s="80"/>
      <c r="NGW6" s="80"/>
      <c r="NGX6" s="80"/>
      <c r="NGY6" s="80"/>
      <c r="NGZ6" s="80"/>
      <c r="NHA6" s="80"/>
      <c r="NHB6" s="80"/>
      <c r="NHC6" s="80"/>
      <c r="NHD6" s="80"/>
      <c r="NHE6" s="80"/>
      <c r="NHF6" s="80"/>
      <c r="NHG6" s="80"/>
      <c r="NHH6" s="80"/>
      <c r="NHI6" s="80"/>
      <c r="NHJ6" s="80"/>
      <c r="NHK6" s="80"/>
      <c r="NHL6" s="80"/>
      <c r="NHM6" s="80"/>
      <c r="NHN6" s="80"/>
      <c r="NHO6" s="80"/>
      <c r="NHP6" s="80"/>
      <c r="NHQ6" s="80"/>
      <c r="NHR6" s="80"/>
      <c r="NHS6" s="80"/>
      <c r="NHT6" s="80"/>
      <c r="NHU6" s="80"/>
      <c r="NHV6" s="80"/>
      <c r="NHW6" s="80"/>
      <c r="NHX6" s="80"/>
      <c r="NHY6" s="80"/>
      <c r="NHZ6" s="80"/>
      <c r="NIA6" s="80"/>
      <c r="NIB6" s="80"/>
      <c r="NIC6" s="80"/>
      <c r="NID6" s="80"/>
      <c r="NIE6" s="80"/>
      <c r="NIF6" s="80"/>
      <c r="NIG6" s="80"/>
      <c r="NIH6" s="80"/>
      <c r="NII6" s="80"/>
      <c r="NIJ6" s="80"/>
      <c r="NIK6" s="80"/>
      <c r="NIL6" s="80"/>
      <c r="NIM6" s="80"/>
      <c r="NIN6" s="80"/>
      <c r="NIO6" s="80"/>
      <c r="NIP6" s="80"/>
      <c r="NIQ6" s="80"/>
      <c r="NIR6" s="80"/>
      <c r="NIS6" s="80"/>
      <c r="NIT6" s="80"/>
      <c r="NIU6" s="80"/>
      <c r="NIV6" s="80"/>
      <c r="NIW6" s="80"/>
      <c r="NIX6" s="80"/>
      <c r="NIY6" s="80"/>
      <c r="NIZ6" s="80"/>
      <c r="NJA6" s="80"/>
      <c r="NJB6" s="80"/>
      <c r="NJC6" s="80"/>
      <c r="NJD6" s="80"/>
      <c r="NJE6" s="80"/>
      <c r="NJF6" s="80"/>
      <c r="NJG6" s="80"/>
      <c r="NJH6" s="80"/>
      <c r="NJI6" s="80"/>
      <c r="NJJ6" s="80"/>
      <c r="NJK6" s="80"/>
      <c r="NJL6" s="80"/>
      <c r="NJM6" s="80"/>
      <c r="NJN6" s="80"/>
      <c r="NJO6" s="80"/>
      <c r="NJP6" s="80"/>
      <c r="NJQ6" s="80"/>
      <c r="NJR6" s="80"/>
      <c r="NJS6" s="80"/>
      <c r="NJT6" s="80"/>
      <c r="NJU6" s="80"/>
      <c r="NJV6" s="80"/>
      <c r="NJW6" s="80"/>
      <c r="NJX6" s="80"/>
      <c r="NJY6" s="80"/>
      <c r="NJZ6" s="80"/>
      <c r="NKA6" s="80"/>
      <c r="NKB6" s="80"/>
      <c r="NKC6" s="80"/>
      <c r="NKD6" s="80"/>
      <c r="NKE6" s="80"/>
      <c r="NKF6" s="80"/>
      <c r="NKG6" s="80"/>
      <c r="NKH6" s="80"/>
      <c r="NKI6" s="80"/>
      <c r="NKJ6" s="80"/>
      <c r="NKK6" s="80"/>
      <c r="NKL6" s="80"/>
      <c r="NKM6" s="80"/>
      <c r="NKN6" s="80"/>
      <c r="NKO6" s="80"/>
      <c r="NKP6" s="80"/>
      <c r="NKQ6" s="80"/>
      <c r="NKR6" s="80"/>
      <c r="NKS6" s="80"/>
      <c r="NKT6" s="80"/>
      <c r="NKU6" s="80"/>
      <c r="NKV6" s="80"/>
      <c r="NKW6" s="80"/>
      <c r="NKX6" s="80"/>
      <c r="NKY6" s="80"/>
      <c r="NKZ6" s="80"/>
      <c r="NLA6" s="80"/>
      <c r="NLB6" s="80"/>
      <c r="NLC6" s="80"/>
      <c r="NLD6" s="80"/>
      <c r="NLE6" s="80"/>
      <c r="NLF6" s="80"/>
      <c r="NLG6" s="80"/>
      <c r="NLH6" s="80"/>
      <c r="NLI6" s="80"/>
      <c r="NLJ6" s="80"/>
      <c r="NLK6" s="80"/>
      <c r="NLL6" s="80"/>
      <c r="NLM6" s="80"/>
      <c r="NLN6" s="80"/>
      <c r="NLO6" s="80"/>
      <c r="NLP6" s="80"/>
      <c r="NLQ6" s="80"/>
      <c r="NLR6" s="80"/>
      <c r="NLS6" s="80"/>
      <c r="NLT6" s="80"/>
      <c r="NLU6" s="80"/>
      <c r="NLV6" s="80"/>
      <c r="NLW6" s="80"/>
      <c r="NLX6" s="80"/>
      <c r="NLY6" s="80"/>
      <c r="NLZ6" s="80"/>
      <c r="NMA6" s="80"/>
      <c r="NMB6" s="80"/>
      <c r="NMC6" s="80"/>
      <c r="NMD6" s="80"/>
      <c r="NME6" s="80"/>
      <c r="NMF6" s="80"/>
      <c r="NMG6" s="80"/>
      <c r="NMH6" s="80"/>
      <c r="NMI6" s="80"/>
      <c r="NMJ6" s="80"/>
      <c r="NMK6" s="80"/>
      <c r="NML6" s="80"/>
      <c r="NMM6" s="80"/>
      <c r="NMN6" s="80"/>
      <c r="NMO6" s="80"/>
      <c r="NMP6" s="80"/>
      <c r="NMQ6" s="80"/>
      <c r="NMR6" s="80"/>
      <c r="NMS6" s="80"/>
      <c r="NMT6" s="80"/>
      <c r="NMU6" s="80"/>
      <c r="NMV6" s="80"/>
      <c r="NMW6" s="80"/>
      <c r="NMX6" s="80"/>
      <c r="NMY6" s="80"/>
      <c r="NMZ6" s="80"/>
      <c r="NNA6" s="80"/>
      <c r="NNB6" s="80"/>
      <c r="NNC6" s="80"/>
      <c r="NND6" s="80"/>
      <c r="NNE6" s="80"/>
      <c r="NNF6" s="80"/>
      <c r="NNG6" s="80"/>
      <c r="NNH6" s="80"/>
      <c r="NNI6" s="80"/>
      <c r="NNJ6" s="80"/>
      <c r="NNK6" s="80"/>
      <c r="NNL6" s="80"/>
      <c r="NNM6" s="80"/>
      <c r="NNN6" s="80"/>
      <c r="NNO6" s="80"/>
      <c r="NNP6" s="80"/>
      <c r="NNQ6" s="80"/>
      <c r="NNR6" s="80"/>
      <c r="NNS6" s="80"/>
      <c r="NNT6" s="80"/>
      <c r="NNU6" s="80"/>
      <c r="NNV6" s="80"/>
      <c r="NNW6" s="80"/>
      <c r="NNX6" s="80"/>
      <c r="NNY6" s="80"/>
      <c r="NNZ6" s="80"/>
      <c r="NOA6" s="80"/>
      <c r="NOB6" s="80"/>
      <c r="NOC6" s="80"/>
      <c r="NOD6" s="80"/>
      <c r="NOE6" s="80"/>
      <c r="NOF6" s="80"/>
      <c r="NOG6" s="80"/>
      <c r="NOH6" s="80"/>
      <c r="NOI6" s="80"/>
      <c r="NOJ6" s="80"/>
      <c r="NOK6" s="80"/>
      <c r="NOL6" s="80"/>
      <c r="NOM6" s="80"/>
      <c r="NON6" s="80"/>
      <c r="NOO6" s="80"/>
      <c r="NOP6" s="80"/>
      <c r="NOQ6" s="80"/>
      <c r="NOR6" s="80"/>
      <c r="NOS6" s="80"/>
      <c r="NOT6" s="80"/>
      <c r="NOU6" s="80"/>
      <c r="NOV6" s="80"/>
      <c r="NOW6" s="80"/>
      <c r="NOX6" s="80"/>
      <c r="NOY6" s="80"/>
      <c r="NOZ6" s="80"/>
      <c r="NPA6" s="80"/>
      <c r="NPB6" s="80"/>
      <c r="NPC6" s="80"/>
      <c r="NPD6" s="80"/>
      <c r="NPE6" s="80"/>
      <c r="NPF6" s="80"/>
      <c r="NPG6" s="80"/>
      <c r="NPH6" s="80"/>
      <c r="NPI6" s="80"/>
      <c r="NPJ6" s="80"/>
      <c r="NPK6" s="80"/>
      <c r="NPL6" s="80"/>
      <c r="NPM6" s="80"/>
      <c r="NPN6" s="80"/>
      <c r="NPO6" s="80"/>
      <c r="NPP6" s="80"/>
      <c r="NPQ6" s="80"/>
      <c r="NPR6" s="80"/>
      <c r="NPS6" s="80"/>
      <c r="NPT6" s="80"/>
      <c r="NPU6" s="80"/>
      <c r="NPV6" s="80"/>
      <c r="NPW6" s="80"/>
      <c r="NPX6" s="80"/>
      <c r="NPY6" s="80"/>
      <c r="NPZ6" s="80"/>
      <c r="NQA6" s="80"/>
      <c r="NQB6" s="80"/>
      <c r="NQC6" s="80"/>
      <c r="NQD6" s="80"/>
      <c r="NQE6" s="80"/>
      <c r="NQF6" s="80"/>
      <c r="NQG6" s="80"/>
      <c r="NQH6" s="80"/>
      <c r="NQI6" s="80"/>
      <c r="NQJ6" s="80"/>
      <c r="NQK6" s="80"/>
      <c r="NQL6" s="80"/>
      <c r="NQM6" s="80"/>
      <c r="NQN6" s="80"/>
      <c r="NQO6" s="80"/>
      <c r="NQP6" s="80"/>
      <c r="NQQ6" s="80"/>
      <c r="NQR6" s="80"/>
      <c r="NQS6" s="80"/>
      <c r="NQT6" s="80"/>
      <c r="NQU6" s="80"/>
      <c r="NQV6" s="80"/>
      <c r="NQW6" s="80"/>
      <c r="NQX6" s="80"/>
      <c r="NQY6" s="80"/>
      <c r="NQZ6" s="80"/>
      <c r="NRA6" s="80"/>
      <c r="NRB6" s="80"/>
      <c r="NRC6" s="80"/>
      <c r="NRD6" s="80"/>
      <c r="NRE6" s="80"/>
      <c r="NRF6" s="80"/>
      <c r="NRG6" s="80"/>
      <c r="NRH6" s="80"/>
      <c r="NRI6" s="80"/>
      <c r="NRJ6" s="80"/>
      <c r="NRK6" s="80"/>
      <c r="NRL6" s="80"/>
      <c r="NRM6" s="80"/>
      <c r="NRN6" s="80"/>
      <c r="NRO6" s="80"/>
      <c r="NRP6" s="80"/>
      <c r="NRQ6" s="80"/>
      <c r="NRR6" s="80"/>
      <c r="NRS6" s="80"/>
      <c r="NRT6" s="80"/>
      <c r="NRU6" s="80"/>
      <c r="NRV6" s="80"/>
      <c r="NRW6" s="80"/>
      <c r="NRX6" s="80"/>
      <c r="NRY6" s="80"/>
      <c r="NRZ6" s="80"/>
      <c r="NSA6" s="80"/>
      <c r="NSB6" s="80"/>
      <c r="NSC6" s="80"/>
      <c r="NSD6" s="80"/>
      <c r="NSE6" s="80"/>
      <c r="NSF6" s="80"/>
      <c r="NSG6" s="80"/>
      <c r="NSH6" s="80"/>
      <c r="NSI6" s="80"/>
      <c r="NSJ6" s="80"/>
      <c r="NSK6" s="80"/>
      <c r="NSL6" s="80"/>
      <c r="NSM6" s="80"/>
      <c r="NSN6" s="80"/>
      <c r="NSO6" s="80"/>
      <c r="NSP6" s="80"/>
      <c r="NSQ6" s="80"/>
      <c r="NSR6" s="80"/>
      <c r="NSS6" s="80"/>
      <c r="NST6" s="80"/>
      <c r="NSU6" s="80"/>
      <c r="NSV6" s="80"/>
      <c r="NSW6" s="80"/>
      <c r="NSX6" s="80"/>
      <c r="NSY6" s="80"/>
      <c r="NSZ6" s="80"/>
      <c r="NTA6" s="80"/>
      <c r="NTB6" s="80"/>
      <c r="NTC6" s="80"/>
      <c r="NTD6" s="80"/>
      <c r="NTE6" s="80"/>
      <c r="NTF6" s="80"/>
      <c r="NTG6" s="80"/>
      <c r="NTH6" s="80"/>
      <c r="NTI6" s="80"/>
      <c r="NTJ6" s="80"/>
      <c r="NTK6" s="80"/>
      <c r="NTL6" s="80"/>
      <c r="NTM6" s="80"/>
      <c r="NTN6" s="80"/>
      <c r="NTO6" s="80"/>
      <c r="NTP6" s="80"/>
      <c r="NTQ6" s="80"/>
      <c r="NTR6" s="80"/>
      <c r="NTS6" s="80"/>
      <c r="NTT6" s="80"/>
      <c r="NTU6" s="80"/>
      <c r="NTV6" s="80"/>
      <c r="NTW6" s="80"/>
      <c r="NTX6" s="80"/>
      <c r="NTY6" s="80"/>
      <c r="NTZ6" s="80"/>
      <c r="NUA6" s="80"/>
      <c r="NUB6" s="80"/>
      <c r="NUC6" s="80"/>
      <c r="NUD6" s="80"/>
      <c r="NUE6" s="80"/>
      <c r="NUF6" s="80"/>
      <c r="NUG6" s="80"/>
      <c r="NUH6" s="80"/>
      <c r="NUI6" s="80"/>
      <c r="NUJ6" s="80"/>
      <c r="NUK6" s="80"/>
      <c r="NUL6" s="80"/>
      <c r="NUM6" s="80"/>
      <c r="NUN6" s="80"/>
      <c r="NUO6" s="80"/>
      <c r="NUP6" s="80"/>
      <c r="NUQ6" s="80"/>
      <c r="NUR6" s="80"/>
      <c r="NUS6" s="80"/>
      <c r="NUT6" s="80"/>
      <c r="NUU6" s="80"/>
      <c r="NUV6" s="80"/>
      <c r="NUW6" s="80"/>
      <c r="NUX6" s="80"/>
      <c r="NUY6" s="80"/>
      <c r="NUZ6" s="80"/>
      <c r="NVA6" s="80"/>
      <c r="NVB6" s="80"/>
      <c r="NVC6" s="80"/>
      <c r="NVD6" s="80"/>
      <c r="NVE6" s="80"/>
      <c r="NVF6" s="80"/>
      <c r="NVG6" s="80"/>
      <c r="NVH6" s="80"/>
      <c r="NVI6" s="80"/>
      <c r="NVJ6" s="80"/>
      <c r="NVK6" s="80"/>
      <c r="NVL6" s="80"/>
      <c r="NVM6" s="80"/>
      <c r="NVN6" s="80"/>
      <c r="NVO6" s="80"/>
      <c r="NVP6" s="80"/>
      <c r="NVQ6" s="80"/>
      <c r="NVR6" s="80"/>
      <c r="NVS6" s="80"/>
      <c r="NVT6" s="80"/>
      <c r="NVU6" s="80"/>
      <c r="NVV6" s="80"/>
      <c r="NVW6" s="80"/>
      <c r="NVX6" s="80"/>
      <c r="NVY6" s="80"/>
      <c r="NVZ6" s="80"/>
      <c r="NWA6" s="80"/>
      <c r="NWB6" s="80"/>
      <c r="NWC6" s="80"/>
      <c r="NWD6" s="80"/>
      <c r="NWE6" s="80"/>
      <c r="NWF6" s="80"/>
      <c r="NWG6" s="80"/>
      <c r="NWH6" s="80"/>
      <c r="NWI6" s="80"/>
      <c r="NWJ6" s="80"/>
      <c r="NWK6" s="80"/>
      <c r="NWL6" s="80"/>
      <c r="NWM6" s="80"/>
      <c r="NWN6" s="80"/>
      <c r="NWO6" s="80"/>
      <c r="NWP6" s="80"/>
      <c r="NWQ6" s="80"/>
      <c r="NWR6" s="80"/>
      <c r="NWS6" s="80"/>
      <c r="NWT6" s="80"/>
      <c r="NWU6" s="80"/>
      <c r="NWV6" s="80"/>
      <c r="NWW6" s="80"/>
      <c r="NWX6" s="80"/>
      <c r="NWY6" s="80"/>
      <c r="NWZ6" s="80"/>
      <c r="NXA6" s="80"/>
      <c r="NXB6" s="80"/>
      <c r="NXC6" s="80"/>
      <c r="NXD6" s="80"/>
      <c r="NXE6" s="80"/>
      <c r="NXF6" s="80"/>
      <c r="NXG6" s="80"/>
      <c r="NXH6" s="80"/>
      <c r="NXI6" s="80"/>
      <c r="NXJ6" s="80"/>
      <c r="NXK6" s="80"/>
      <c r="NXL6" s="80"/>
      <c r="NXM6" s="80"/>
      <c r="NXN6" s="80"/>
      <c r="NXO6" s="80"/>
      <c r="NXP6" s="80"/>
      <c r="NXQ6" s="80"/>
      <c r="NXR6" s="80"/>
      <c r="NXS6" s="80"/>
      <c r="NXT6" s="80"/>
      <c r="NXU6" s="80"/>
      <c r="NXV6" s="80"/>
      <c r="NXW6" s="80"/>
      <c r="NXX6" s="80"/>
      <c r="NXY6" s="80"/>
      <c r="NXZ6" s="80"/>
      <c r="NYA6" s="80"/>
      <c r="NYB6" s="80"/>
      <c r="NYC6" s="80"/>
      <c r="NYD6" s="80"/>
      <c r="NYE6" s="80"/>
      <c r="NYF6" s="80"/>
      <c r="NYG6" s="80"/>
      <c r="NYH6" s="80"/>
      <c r="NYI6" s="80"/>
      <c r="NYJ6" s="80"/>
      <c r="NYK6" s="80"/>
      <c r="NYL6" s="80"/>
      <c r="NYM6" s="80"/>
      <c r="NYN6" s="80"/>
      <c r="NYO6" s="80"/>
      <c r="NYP6" s="80"/>
      <c r="NYQ6" s="80"/>
      <c r="NYR6" s="80"/>
      <c r="NYS6" s="80"/>
      <c r="NYT6" s="80"/>
      <c r="NYU6" s="80"/>
      <c r="NYV6" s="80"/>
      <c r="NYW6" s="80"/>
      <c r="NYX6" s="80"/>
      <c r="NYY6" s="80"/>
      <c r="NYZ6" s="80"/>
      <c r="NZA6" s="80"/>
      <c r="NZB6" s="80"/>
      <c r="NZC6" s="80"/>
      <c r="NZD6" s="80"/>
      <c r="NZE6" s="80"/>
      <c r="NZF6" s="80"/>
      <c r="NZG6" s="80"/>
      <c r="NZH6" s="80"/>
      <c r="NZI6" s="80"/>
      <c r="NZJ6" s="80"/>
      <c r="NZK6" s="80"/>
      <c r="NZL6" s="80"/>
      <c r="NZM6" s="80"/>
      <c r="NZN6" s="80"/>
      <c r="NZO6" s="80"/>
      <c r="NZP6" s="80"/>
      <c r="NZQ6" s="80"/>
      <c r="NZR6" s="80"/>
      <c r="NZS6" s="80"/>
      <c r="NZT6" s="80"/>
      <c r="NZU6" s="80"/>
      <c r="NZV6" s="80"/>
      <c r="NZW6" s="80"/>
      <c r="NZX6" s="80"/>
      <c r="NZY6" s="80"/>
      <c r="NZZ6" s="80"/>
      <c r="OAA6" s="80"/>
      <c r="OAB6" s="80"/>
      <c r="OAC6" s="80"/>
      <c r="OAD6" s="80"/>
      <c r="OAE6" s="80"/>
      <c r="OAF6" s="80"/>
      <c r="OAG6" s="80"/>
      <c r="OAH6" s="80"/>
      <c r="OAI6" s="80"/>
      <c r="OAJ6" s="80"/>
      <c r="OAK6" s="80"/>
      <c r="OAL6" s="80"/>
      <c r="OAM6" s="80"/>
      <c r="OAN6" s="80"/>
      <c r="OAO6" s="80"/>
      <c r="OAP6" s="80"/>
      <c r="OAQ6" s="80"/>
      <c r="OAR6" s="80"/>
      <c r="OAS6" s="80"/>
      <c r="OAT6" s="80"/>
      <c r="OAU6" s="80"/>
      <c r="OAV6" s="80"/>
      <c r="OAW6" s="80"/>
      <c r="OAX6" s="80"/>
      <c r="OAY6" s="80"/>
      <c r="OAZ6" s="80"/>
      <c r="OBA6" s="80"/>
      <c r="OBB6" s="80"/>
      <c r="OBC6" s="80"/>
      <c r="OBD6" s="80"/>
      <c r="OBE6" s="80"/>
      <c r="OBF6" s="80"/>
      <c r="OBG6" s="80"/>
      <c r="OBH6" s="80"/>
      <c r="OBI6" s="80"/>
      <c r="OBJ6" s="80"/>
      <c r="OBK6" s="80"/>
      <c r="OBL6" s="80"/>
      <c r="OBM6" s="80"/>
      <c r="OBN6" s="80"/>
      <c r="OBO6" s="80"/>
      <c r="OBP6" s="80"/>
      <c r="OBQ6" s="80"/>
      <c r="OBR6" s="80"/>
      <c r="OBS6" s="80"/>
      <c r="OBT6" s="80"/>
      <c r="OBU6" s="80"/>
      <c r="OBV6" s="80"/>
      <c r="OBW6" s="80"/>
      <c r="OBX6" s="80"/>
      <c r="OBY6" s="80"/>
      <c r="OBZ6" s="80"/>
      <c r="OCA6" s="80"/>
      <c r="OCB6" s="80"/>
      <c r="OCC6" s="80"/>
      <c r="OCD6" s="80"/>
      <c r="OCE6" s="80"/>
      <c r="OCF6" s="80"/>
      <c r="OCG6" s="80"/>
      <c r="OCH6" s="80"/>
      <c r="OCI6" s="80"/>
      <c r="OCJ6" s="80"/>
      <c r="OCK6" s="80"/>
      <c r="OCL6" s="80"/>
      <c r="OCM6" s="80"/>
      <c r="OCN6" s="80"/>
      <c r="OCO6" s="80"/>
      <c r="OCP6" s="80"/>
      <c r="OCQ6" s="80"/>
      <c r="OCR6" s="80"/>
      <c r="OCS6" s="80"/>
      <c r="OCT6" s="80"/>
      <c r="OCU6" s="80"/>
      <c r="OCV6" s="80"/>
      <c r="OCW6" s="80"/>
      <c r="OCX6" s="80"/>
      <c r="OCY6" s="80"/>
      <c r="OCZ6" s="80"/>
      <c r="ODA6" s="80"/>
      <c r="ODB6" s="80"/>
      <c r="ODC6" s="80"/>
      <c r="ODD6" s="80"/>
      <c r="ODE6" s="80"/>
      <c r="ODF6" s="80"/>
      <c r="ODG6" s="80"/>
      <c r="ODH6" s="80"/>
      <c r="ODI6" s="80"/>
      <c r="ODJ6" s="80"/>
      <c r="ODK6" s="80"/>
      <c r="ODL6" s="80"/>
      <c r="ODM6" s="80"/>
      <c r="ODN6" s="80"/>
      <c r="ODO6" s="80"/>
      <c r="ODP6" s="80"/>
      <c r="ODQ6" s="80"/>
      <c r="ODR6" s="80"/>
      <c r="ODS6" s="80"/>
      <c r="ODT6" s="80"/>
      <c r="ODU6" s="80"/>
      <c r="ODV6" s="80"/>
      <c r="ODW6" s="80"/>
      <c r="ODX6" s="80"/>
      <c r="ODY6" s="80"/>
      <c r="ODZ6" s="80"/>
      <c r="OEA6" s="80"/>
      <c r="OEB6" s="80"/>
      <c r="OEC6" s="80"/>
      <c r="OED6" s="80"/>
      <c r="OEE6" s="80"/>
      <c r="OEF6" s="80"/>
      <c r="OEG6" s="80"/>
      <c r="OEH6" s="80"/>
      <c r="OEI6" s="80"/>
      <c r="OEJ6" s="80"/>
      <c r="OEK6" s="80"/>
      <c r="OEL6" s="80"/>
      <c r="OEM6" s="80"/>
      <c r="OEN6" s="80"/>
      <c r="OEO6" s="80"/>
      <c r="OEP6" s="80"/>
      <c r="OEQ6" s="80"/>
      <c r="OER6" s="80"/>
      <c r="OES6" s="80"/>
      <c r="OET6" s="80"/>
      <c r="OEU6" s="80"/>
      <c r="OEV6" s="80"/>
      <c r="OEW6" s="80"/>
      <c r="OEX6" s="80"/>
      <c r="OEY6" s="80"/>
      <c r="OEZ6" s="80"/>
      <c r="OFA6" s="80"/>
      <c r="OFB6" s="80"/>
      <c r="OFC6" s="80"/>
      <c r="OFD6" s="80"/>
      <c r="OFE6" s="80"/>
      <c r="OFF6" s="80"/>
      <c r="OFG6" s="80"/>
      <c r="OFH6" s="80"/>
      <c r="OFI6" s="80"/>
      <c r="OFJ6" s="80"/>
      <c r="OFK6" s="80"/>
      <c r="OFL6" s="80"/>
      <c r="OFM6" s="80"/>
      <c r="OFN6" s="80"/>
      <c r="OFO6" s="80"/>
      <c r="OFP6" s="80"/>
      <c r="OFQ6" s="80"/>
      <c r="OFR6" s="80"/>
      <c r="OFS6" s="80"/>
      <c r="OFT6" s="80"/>
      <c r="OFU6" s="80"/>
      <c r="OFV6" s="80"/>
      <c r="OFW6" s="80"/>
      <c r="OFX6" s="80"/>
      <c r="OFY6" s="80"/>
      <c r="OFZ6" s="80"/>
      <c r="OGA6" s="80"/>
      <c r="OGB6" s="80"/>
      <c r="OGC6" s="80"/>
      <c r="OGD6" s="80"/>
      <c r="OGE6" s="80"/>
      <c r="OGF6" s="80"/>
      <c r="OGG6" s="80"/>
      <c r="OGH6" s="80"/>
      <c r="OGI6" s="80"/>
      <c r="OGJ6" s="80"/>
      <c r="OGK6" s="80"/>
      <c r="OGL6" s="80"/>
      <c r="OGM6" s="80"/>
      <c r="OGN6" s="80"/>
      <c r="OGO6" s="80"/>
      <c r="OGP6" s="80"/>
      <c r="OGQ6" s="80"/>
      <c r="OGR6" s="80"/>
      <c r="OGS6" s="80"/>
      <c r="OGT6" s="80"/>
      <c r="OGU6" s="80"/>
      <c r="OGV6" s="80"/>
      <c r="OGW6" s="80"/>
      <c r="OGX6" s="80"/>
      <c r="OGY6" s="80"/>
      <c r="OGZ6" s="80"/>
      <c r="OHA6" s="80"/>
      <c r="OHB6" s="80"/>
      <c r="OHC6" s="80"/>
      <c r="OHD6" s="80"/>
      <c r="OHE6" s="80"/>
      <c r="OHF6" s="80"/>
      <c r="OHG6" s="80"/>
      <c r="OHH6" s="80"/>
      <c r="OHI6" s="80"/>
      <c r="OHJ6" s="80"/>
      <c r="OHK6" s="80"/>
      <c r="OHL6" s="80"/>
      <c r="OHM6" s="80"/>
      <c r="OHN6" s="80"/>
      <c r="OHO6" s="80"/>
      <c r="OHP6" s="80"/>
      <c r="OHQ6" s="80"/>
      <c r="OHR6" s="80"/>
      <c r="OHS6" s="80"/>
      <c r="OHT6" s="80"/>
      <c r="OHU6" s="80"/>
      <c r="OHV6" s="80"/>
      <c r="OHW6" s="80"/>
      <c r="OHX6" s="80"/>
      <c r="OHY6" s="80"/>
      <c r="OHZ6" s="80"/>
      <c r="OIA6" s="80"/>
      <c r="OIB6" s="80"/>
      <c r="OIC6" s="80"/>
      <c r="OID6" s="80"/>
      <c r="OIE6" s="80"/>
      <c r="OIF6" s="80"/>
      <c r="OIG6" s="80"/>
      <c r="OIH6" s="80"/>
      <c r="OII6" s="80"/>
      <c r="OIJ6" s="80"/>
      <c r="OIK6" s="80"/>
      <c r="OIL6" s="80"/>
      <c r="OIM6" s="80"/>
      <c r="OIN6" s="80"/>
      <c r="OIO6" s="80"/>
      <c r="OIP6" s="80"/>
      <c r="OIQ6" s="80"/>
      <c r="OIR6" s="80"/>
      <c r="OIS6" s="80"/>
      <c r="OIT6" s="80"/>
      <c r="OIU6" s="80"/>
      <c r="OIV6" s="80"/>
      <c r="OIW6" s="80"/>
      <c r="OIX6" s="80"/>
      <c r="OIY6" s="80"/>
      <c r="OIZ6" s="80"/>
      <c r="OJA6" s="80"/>
      <c r="OJB6" s="80"/>
      <c r="OJC6" s="80"/>
      <c r="OJD6" s="80"/>
      <c r="OJE6" s="80"/>
      <c r="OJF6" s="80"/>
      <c r="OJG6" s="80"/>
      <c r="OJH6" s="80"/>
      <c r="OJI6" s="80"/>
      <c r="OJJ6" s="80"/>
      <c r="OJK6" s="80"/>
      <c r="OJL6" s="80"/>
      <c r="OJM6" s="80"/>
      <c r="OJN6" s="80"/>
      <c r="OJO6" s="80"/>
      <c r="OJP6" s="80"/>
      <c r="OJQ6" s="80"/>
      <c r="OJR6" s="80"/>
      <c r="OJS6" s="80"/>
      <c r="OJT6" s="80"/>
      <c r="OJU6" s="80"/>
      <c r="OJV6" s="80"/>
      <c r="OJW6" s="80"/>
      <c r="OJX6" s="80"/>
      <c r="OJY6" s="80"/>
      <c r="OJZ6" s="80"/>
      <c r="OKA6" s="80"/>
      <c r="OKB6" s="80"/>
      <c r="OKC6" s="80"/>
      <c r="OKD6" s="80"/>
      <c r="OKE6" s="80"/>
      <c r="OKF6" s="80"/>
      <c r="OKG6" s="80"/>
      <c r="OKH6" s="80"/>
      <c r="OKI6" s="80"/>
      <c r="OKJ6" s="80"/>
      <c r="OKK6" s="80"/>
      <c r="OKL6" s="80"/>
      <c r="OKM6" s="80"/>
      <c r="OKN6" s="80"/>
      <c r="OKO6" s="80"/>
      <c r="OKP6" s="80"/>
      <c r="OKQ6" s="80"/>
      <c r="OKR6" s="80"/>
      <c r="OKS6" s="80"/>
      <c r="OKT6" s="80"/>
      <c r="OKU6" s="80"/>
      <c r="OKV6" s="80"/>
      <c r="OKW6" s="80"/>
      <c r="OKX6" s="80"/>
      <c r="OKY6" s="80"/>
      <c r="OKZ6" s="80"/>
      <c r="OLA6" s="80"/>
      <c r="OLB6" s="80"/>
      <c r="OLC6" s="80"/>
      <c r="OLD6" s="80"/>
      <c r="OLE6" s="80"/>
      <c r="OLF6" s="80"/>
      <c r="OLG6" s="80"/>
      <c r="OLH6" s="80"/>
      <c r="OLI6" s="80"/>
      <c r="OLJ6" s="80"/>
      <c r="OLK6" s="80"/>
      <c r="OLL6" s="80"/>
      <c r="OLM6" s="80"/>
      <c r="OLN6" s="80"/>
      <c r="OLO6" s="80"/>
      <c r="OLP6" s="80"/>
      <c r="OLQ6" s="80"/>
      <c r="OLR6" s="80"/>
      <c r="OLS6" s="80"/>
      <c r="OLT6" s="80"/>
      <c r="OLU6" s="80"/>
      <c r="OLV6" s="80"/>
      <c r="OLW6" s="80"/>
      <c r="OLX6" s="80"/>
      <c r="OLY6" s="80"/>
      <c r="OLZ6" s="80"/>
      <c r="OMA6" s="80"/>
      <c r="OMB6" s="80"/>
      <c r="OMC6" s="80"/>
      <c r="OMD6" s="80"/>
      <c r="OME6" s="80"/>
      <c r="OMF6" s="80"/>
      <c r="OMG6" s="80"/>
      <c r="OMH6" s="80"/>
      <c r="OMI6" s="80"/>
      <c r="OMJ6" s="80"/>
      <c r="OMK6" s="80"/>
      <c r="OML6" s="80"/>
      <c r="OMM6" s="80"/>
      <c r="OMN6" s="80"/>
      <c r="OMO6" s="80"/>
      <c r="OMP6" s="80"/>
      <c r="OMQ6" s="80"/>
      <c r="OMR6" s="80"/>
      <c r="OMS6" s="80"/>
      <c r="OMT6" s="80"/>
      <c r="OMU6" s="80"/>
      <c r="OMV6" s="80"/>
      <c r="OMW6" s="80"/>
      <c r="OMX6" s="80"/>
      <c r="OMY6" s="80"/>
      <c r="OMZ6" s="80"/>
      <c r="ONA6" s="80"/>
      <c r="ONB6" s="80"/>
      <c r="ONC6" s="80"/>
      <c r="OND6" s="80"/>
      <c r="ONE6" s="80"/>
      <c r="ONF6" s="80"/>
      <c r="ONG6" s="80"/>
      <c r="ONH6" s="80"/>
      <c r="ONI6" s="80"/>
      <c r="ONJ6" s="80"/>
      <c r="ONK6" s="80"/>
      <c r="ONL6" s="80"/>
      <c r="ONM6" s="80"/>
      <c r="ONN6" s="80"/>
      <c r="ONO6" s="80"/>
      <c r="ONP6" s="80"/>
      <c r="ONQ6" s="80"/>
      <c r="ONR6" s="80"/>
      <c r="ONS6" s="80"/>
      <c r="ONT6" s="80"/>
      <c r="ONU6" s="80"/>
      <c r="ONV6" s="80"/>
      <c r="ONW6" s="80"/>
      <c r="ONX6" s="80"/>
      <c r="ONY6" s="80"/>
      <c r="ONZ6" s="80"/>
      <c r="OOA6" s="80"/>
      <c r="OOB6" s="80"/>
      <c r="OOC6" s="80"/>
      <c r="OOD6" s="80"/>
      <c r="OOE6" s="80"/>
      <c r="OOF6" s="80"/>
      <c r="OOG6" s="80"/>
      <c r="OOH6" s="80"/>
      <c r="OOI6" s="80"/>
      <c r="OOJ6" s="80"/>
      <c r="OOK6" s="80"/>
      <c r="OOL6" s="80"/>
      <c r="OOM6" s="80"/>
      <c r="OON6" s="80"/>
      <c r="OOO6" s="80"/>
      <c r="OOP6" s="80"/>
      <c r="OOQ6" s="80"/>
      <c r="OOR6" s="80"/>
      <c r="OOS6" s="80"/>
      <c r="OOT6" s="80"/>
      <c r="OOU6" s="80"/>
      <c r="OOV6" s="80"/>
      <c r="OOW6" s="80"/>
      <c r="OOX6" s="80"/>
      <c r="OOY6" s="80"/>
      <c r="OOZ6" s="80"/>
      <c r="OPA6" s="80"/>
      <c r="OPB6" s="80"/>
      <c r="OPC6" s="80"/>
      <c r="OPD6" s="80"/>
      <c r="OPE6" s="80"/>
      <c r="OPF6" s="80"/>
      <c r="OPG6" s="80"/>
      <c r="OPH6" s="80"/>
      <c r="OPI6" s="80"/>
      <c r="OPJ6" s="80"/>
      <c r="OPK6" s="80"/>
      <c r="OPL6" s="80"/>
      <c r="OPM6" s="80"/>
      <c r="OPN6" s="80"/>
      <c r="OPO6" s="80"/>
      <c r="OPP6" s="80"/>
      <c r="OPQ6" s="80"/>
      <c r="OPR6" s="80"/>
      <c r="OPS6" s="80"/>
      <c r="OPT6" s="80"/>
      <c r="OPU6" s="80"/>
      <c r="OPV6" s="80"/>
      <c r="OPW6" s="80"/>
      <c r="OPX6" s="80"/>
      <c r="OPY6" s="80"/>
      <c r="OPZ6" s="80"/>
      <c r="OQA6" s="80"/>
      <c r="OQB6" s="80"/>
      <c r="OQC6" s="80"/>
      <c r="OQD6" s="80"/>
      <c r="OQE6" s="80"/>
      <c r="OQF6" s="80"/>
      <c r="OQG6" s="80"/>
      <c r="OQH6" s="80"/>
      <c r="OQI6" s="80"/>
      <c r="OQJ6" s="80"/>
      <c r="OQK6" s="80"/>
      <c r="OQL6" s="80"/>
      <c r="OQM6" s="80"/>
      <c r="OQN6" s="80"/>
      <c r="OQO6" s="80"/>
      <c r="OQP6" s="80"/>
      <c r="OQQ6" s="80"/>
      <c r="OQR6" s="80"/>
      <c r="OQS6" s="80"/>
      <c r="OQT6" s="80"/>
      <c r="OQU6" s="80"/>
      <c r="OQV6" s="80"/>
      <c r="OQW6" s="80"/>
      <c r="OQX6" s="80"/>
      <c r="OQY6" s="80"/>
      <c r="OQZ6" s="80"/>
      <c r="ORA6" s="80"/>
      <c r="ORB6" s="80"/>
      <c r="ORC6" s="80"/>
      <c r="ORD6" s="80"/>
      <c r="ORE6" s="80"/>
      <c r="ORF6" s="80"/>
      <c r="ORG6" s="80"/>
      <c r="ORH6" s="80"/>
      <c r="ORI6" s="80"/>
      <c r="ORJ6" s="80"/>
      <c r="ORK6" s="80"/>
      <c r="ORL6" s="80"/>
      <c r="ORM6" s="80"/>
      <c r="ORN6" s="80"/>
      <c r="ORO6" s="80"/>
      <c r="ORP6" s="80"/>
      <c r="ORQ6" s="80"/>
      <c r="ORR6" s="80"/>
      <c r="ORS6" s="80"/>
      <c r="ORT6" s="80"/>
      <c r="ORU6" s="80"/>
      <c r="ORV6" s="80"/>
      <c r="ORW6" s="80"/>
      <c r="ORX6" s="80"/>
      <c r="ORY6" s="80"/>
      <c r="ORZ6" s="80"/>
      <c r="OSA6" s="80"/>
      <c r="OSB6" s="80"/>
      <c r="OSC6" s="80"/>
      <c r="OSD6" s="80"/>
      <c r="OSE6" s="80"/>
      <c r="OSF6" s="80"/>
      <c r="OSG6" s="80"/>
      <c r="OSH6" s="80"/>
      <c r="OSI6" s="80"/>
      <c r="OSJ6" s="80"/>
      <c r="OSK6" s="80"/>
      <c r="OSL6" s="80"/>
      <c r="OSM6" s="80"/>
      <c r="OSN6" s="80"/>
      <c r="OSO6" s="80"/>
      <c r="OSP6" s="80"/>
      <c r="OSQ6" s="80"/>
      <c r="OSR6" s="80"/>
      <c r="OSS6" s="80"/>
      <c r="OST6" s="80"/>
      <c r="OSU6" s="80"/>
      <c r="OSV6" s="80"/>
      <c r="OSW6" s="80"/>
      <c r="OSX6" s="80"/>
      <c r="OSY6" s="80"/>
      <c r="OSZ6" s="80"/>
      <c r="OTA6" s="80"/>
      <c r="OTB6" s="80"/>
      <c r="OTC6" s="80"/>
      <c r="OTD6" s="80"/>
      <c r="OTE6" s="80"/>
      <c r="OTF6" s="80"/>
      <c r="OTG6" s="80"/>
      <c r="OTH6" s="80"/>
      <c r="OTI6" s="80"/>
      <c r="OTJ6" s="80"/>
      <c r="OTK6" s="80"/>
      <c r="OTL6" s="80"/>
      <c r="OTM6" s="80"/>
      <c r="OTN6" s="80"/>
      <c r="OTO6" s="80"/>
      <c r="OTP6" s="80"/>
      <c r="OTQ6" s="80"/>
      <c r="OTR6" s="80"/>
      <c r="OTS6" s="80"/>
      <c r="OTT6" s="80"/>
      <c r="OTU6" s="80"/>
      <c r="OTV6" s="80"/>
      <c r="OTW6" s="80"/>
      <c r="OTX6" s="80"/>
      <c r="OTY6" s="80"/>
      <c r="OTZ6" s="80"/>
      <c r="OUA6" s="80"/>
      <c r="OUB6" s="80"/>
      <c r="OUC6" s="80"/>
      <c r="OUD6" s="80"/>
      <c r="OUE6" s="80"/>
      <c r="OUF6" s="80"/>
      <c r="OUG6" s="80"/>
      <c r="OUH6" s="80"/>
      <c r="OUI6" s="80"/>
      <c r="OUJ6" s="80"/>
      <c r="OUK6" s="80"/>
      <c r="OUL6" s="80"/>
      <c r="OUM6" s="80"/>
      <c r="OUN6" s="80"/>
      <c r="OUO6" s="80"/>
      <c r="OUP6" s="80"/>
      <c r="OUQ6" s="80"/>
      <c r="OUR6" s="80"/>
      <c r="OUS6" s="80"/>
      <c r="OUT6" s="80"/>
      <c r="OUU6" s="80"/>
      <c r="OUV6" s="80"/>
      <c r="OUW6" s="80"/>
      <c r="OUX6" s="80"/>
      <c r="OUY6" s="80"/>
      <c r="OUZ6" s="80"/>
      <c r="OVA6" s="80"/>
      <c r="OVB6" s="80"/>
      <c r="OVC6" s="80"/>
      <c r="OVD6" s="80"/>
      <c r="OVE6" s="80"/>
      <c r="OVF6" s="80"/>
      <c r="OVG6" s="80"/>
      <c r="OVH6" s="80"/>
      <c r="OVI6" s="80"/>
      <c r="OVJ6" s="80"/>
      <c r="OVK6" s="80"/>
      <c r="OVL6" s="80"/>
      <c r="OVM6" s="80"/>
      <c r="OVN6" s="80"/>
      <c r="OVO6" s="80"/>
      <c r="OVP6" s="80"/>
      <c r="OVQ6" s="80"/>
      <c r="OVR6" s="80"/>
      <c r="OVS6" s="80"/>
      <c r="OVT6" s="80"/>
      <c r="OVU6" s="80"/>
      <c r="OVV6" s="80"/>
      <c r="OVW6" s="80"/>
      <c r="OVX6" s="80"/>
      <c r="OVY6" s="80"/>
      <c r="OVZ6" s="80"/>
      <c r="OWA6" s="80"/>
      <c r="OWB6" s="80"/>
      <c r="OWC6" s="80"/>
      <c r="OWD6" s="80"/>
      <c r="OWE6" s="80"/>
      <c r="OWF6" s="80"/>
      <c r="OWG6" s="80"/>
      <c r="OWH6" s="80"/>
      <c r="OWI6" s="80"/>
      <c r="OWJ6" s="80"/>
      <c r="OWK6" s="80"/>
      <c r="OWL6" s="80"/>
      <c r="OWM6" s="80"/>
      <c r="OWN6" s="80"/>
      <c r="OWO6" s="80"/>
      <c r="OWP6" s="80"/>
      <c r="OWQ6" s="80"/>
      <c r="OWR6" s="80"/>
      <c r="OWS6" s="80"/>
      <c r="OWT6" s="80"/>
      <c r="OWU6" s="80"/>
      <c r="OWV6" s="80"/>
      <c r="OWW6" s="80"/>
      <c r="OWX6" s="80"/>
      <c r="OWY6" s="80"/>
      <c r="OWZ6" s="80"/>
      <c r="OXA6" s="80"/>
      <c r="OXB6" s="80"/>
      <c r="OXC6" s="80"/>
      <c r="OXD6" s="80"/>
      <c r="OXE6" s="80"/>
      <c r="OXF6" s="80"/>
      <c r="OXG6" s="80"/>
      <c r="OXH6" s="80"/>
      <c r="OXI6" s="80"/>
      <c r="OXJ6" s="80"/>
      <c r="OXK6" s="80"/>
      <c r="OXL6" s="80"/>
      <c r="OXM6" s="80"/>
      <c r="OXN6" s="80"/>
      <c r="OXO6" s="80"/>
      <c r="OXP6" s="80"/>
      <c r="OXQ6" s="80"/>
      <c r="OXR6" s="80"/>
      <c r="OXS6" s="80"/>
      <c r="OXT6" s="80"/>
      <c r="OXU6" s="80"/>
      <c r="OXV6" s="80"/>
      <c r="OXW6" s="80"/>
      <c r="OXX6" s="80"/>
      <c r="OXY6" s="80"/>
      <c r="OXZ6" s="80"/>
      <c r="OYA6" s="80"/>
      <c r="OYB6" s="80"/>
      <c r="OYC6" s="80"/>
      <c r="OYD6" s="80"/>
      <c r="OYE6" s="80"/>
      <c r="OYF6" s="80"/>
      <c r="OYG6" s="80"/>
      <c r="OYH6" s="80"/>
      <c r="OYI6" s="80"/>
      <c r="OYJ6" s="80"/>
      <c r="OYK6" s="80"/>
      <c r="OYL6" s="80"/>
      <c r="OYM6" s="80"/>
      <c r="OYN6" s="80"/>
      <c r="OYO6" s="80"/>
      <c r="OYP6" s="80"/>
      <c r="OYQ6" s="80"/>
      <c r="OYR6" s="80"/>
      <c r="OYS6" s="80"/>
      <c r="OYT6" s="80"/>
      <c r="OYU6" s="80"/>
      <c r="OYV6" s="80"/>
      <c r="OYW6" s="80"/>
      <c r="OYX6" s="80"/>
      <c r="OYY6" s="80"/>
      <c r="OYZ6" s="80"/>
      <c r="OZA6" s="80"/>
      <c r="OZB6" s="80"/>
      <c r="OZC6" s="80"/>
      <c r="OZD6" s="80"/>
      <c r="OZE6" s="80"/>
      <c r="OZF6" s="80"/>
      <c r="OZG6" s="80"/>
      <c r="OZH6" s="80"/>
      <c r="OZI6" s="80"/>
      <c r="OZJ6" s="80"/>
      <c r="OZK6" s="80"/>
      <c r="OZL6" s="80"/>
      <c r="OZM6" s="80"/>
      <c r="OZN6" s="80"/>
      <c r="OZO6" s="80"/>
      <c r="OZP6" s="80"/>
      <c r="OZQ6" s="80"/>
      <c r="OZR6" s="80"/>
      <c r="OZS6" s="80"/>
      <c r="OZT6" s="80"/>
      <c r="OZU6" s="80"/>
      <c r="OZV6" s="80"/>
      <c r="OZW6" s="80"/>
      <c r="OZX6" s="80"/>
      <c r="OZY6" s="80"/>
      <c r="OZZ6" s="80"/>
      <c r="PAA6" s="80"/>
      <c r="PAB6" s="80"/>
      <c r="PAC6" s="80"/>
      <c r="PAD6" s="80"/>
      <c r="PAE6" s="80"/>
      <c r="PAF6" s="80"/>
      <c r="PAG6" s="80"/>
      <c r="PAH6" s="80"/>
      <c r="PAI6" s="80"/>
      <c r="PAJ6" s="80"/>
      <c r="PAK6" s="80"/>
      <c r="PAL6" s="80"/>
      <c r="PAM6" s="80"/>
      <c r="PAN6" s="80"/>
      <c r="PAO6" s="80"/>
      <c r="PAP6" s="80"/>
      <c r="PAQ6" s="80"/>
      <c r="PAR6" s="80"/>
      <c r="PAS6" s="80"/>
      <c r="PAT6" s="80"/>
      <c r="PAU6" s="80"/>
      <c r="PAV6" s="80"/>
      <c r="PAW6" s="80"/>
      <c r="PAX6" s="80"/>
      <c r="PAY6" s="80"/>
      <c r="PAZ6" s="80"/>
      <c r="PBA6" s="80"/>
      <c r="PBB6" s="80"/>
      <c r="PBC6" s="80"/>
      <c r="PBD6" s="80"/>
      <c r="PBE6" s="80"/>
      <c r="PBF6" s="80"/>
      <c r="PBG6" s="80"/>
      <c r="PBH6" s="80"/>
      <c r="PBI6" s="80"/>
      <c r="PBJ6" s="80"/>
      <c r="PBK6" s="80"/>
      <c r="PBL6" s="80"/>
      <c r="PBM6" s="80"/>
      <c r="PBN6" s="80"/>
      <c r="PBO6" s="80"/>
      <c r="PBP6" s="80"/>
      <c r="PBQ6" s="80"/>
      <c r="PBR6" s="80"/>
      <c r="PBS6" s="80"/>
      <c r="PBT6" s="80"/>
      <c r="PBU6" s="80"/>
      <c r="PBV6" s="80"/>
      <c r="PBW6" s="80"/>
      <c r="PBX6" s="80"/>
      <c r="PBY6" s="80"/>
      <c r="PBZ6" s="80"/>
      <c r="PCA6" s="80"/>
      <c r="PCB6" s="80"/>
      <c r="PCC6" s="80"/>
      <c r="PCD6" s="80"/>
      <c r="PCE6" s="80"/>
      <c r="PCF6" s="80"/>
      <c r="PCG6" s="80"/>
      <c r="PCH6" s="80"/>
      <c r="PCI6" s="80"/>
      <c r="PCJ6" s="80"/>
      <c r="PCK6" s="80"/>
      <c r="PCL6" s="80"/>
      <c r="PCM6" s="80"/>
      <c r="PCN6" s="80"/>
      <c r="PCO6" s="80"/>
      <c r="PCP6" s="80"/>
      <c r="PCQ6" s="80"/>
      <c r="PCR6" s="80"/>
      <c r="PCS6" s="80"/>
      <c r="PCT6" s="80"/>
      <c r="PCU6" s="80"/>
      <c r="PCV6" s="80"/>
      <c r="PCW6" s="80"/>
      <c r="PCX6" s="80"/>
      <c r="PCY6" s="80"/>
      <c r="PCZ6" s="80"/>
      <c r="PDA6" s="80"/>
      <c r="PDB6" s="80"/>
      <c r="PDC6" s="80"/>
      <c r="PDD6" s="80"/>
      <c r="PDE6" s="80"/>
      <c r="PDF6" s="80"/>
      <c r="PDG6" s="80"/>
      <c r="PDH6" s="80"/>
      <c r="PDI6" s="80"/>
      <c r="PDJ6" s="80"/>
      <c r="PDK6" s="80"/>
      <c r="PDL6" s="80"/>
      <c r="PDM6" s="80"/>
      <c r="PDN6" s="80"/>
      <c r="PDO6" s="80"/>
      <c r="PDP6" s="80"/>
      <c r="PDQ6" s="80"/>
      <c r="PDR6" s="80"/>
      <c r="PDS6" s="80"/>
      <c r="PDT6" s="80"/>
      <c r="PDU6" s="80"/>
      <c r="PDV6" s="80"/>
      <c r="PDW6" s="80"/>
      <c r="PDX6" s="80"/>
      <c r="PDY6" s="80"/>
      <c r="PDZ6" s="80"/>
      <c r="PEA6" s="80"/>
      <c r="PEB6" s="80"/>
      <c r="PEC6" s="80"/>
      <c r="PED6" s="80"/>
      <c r="PEE6" s="80"/>
      <c r="PEF6" s="80"/>
      <c r="PEG6" s="80"/>
      <c r="PEH6" s="80"/>
      <c r="PEI6" s="80"/>
      <c r="PEJ6" s="80"/>
      <c r="PEK6" s="80"/>
      <c r="PEL6" s="80"/>
      <c r="PEM6" s="80"/>
      <c r="PEN6" s="80"/>
      <c r="PEO6" s="80"/>
      <c r="PEP6" s="80"/>
      <c r="PEQ6" s="80"/>
      <c r="PER6" s="80"/>
      <c r="PES6" s="80"/>
      <c r="PET6" s="80"/>
      <c r="PEU6" s="80"/>
      <c r="PEV6" s="80"/>
      <c r="PEW6" s="80"/>
      <c r="PEX6" s="80"/>
      <c r="PEY6" s="80"/>
      <c r="PEZ6" s="80"/>
      <c r="PFA6" s="80"/>
      <c r="PFB6" s="80"/>
      <c r="PFC6" s="80"/>
      <c r="PFD6" s="80"/>
      <c r="PFE6" s="80"/>
      <c r="PFF6" s="80"/>
      <c r="PFG6" s="80"/>
      <c r="PFH6" s="80"/>
      <c r="PFI6" s="80"/>
      <c r="PFJ6" s="80"/>
      <c r="PFK6" s="80"/>
      <c r="PFL6" s="80"/>
      <c r="PFM6" s="80"/>
      <c r="PFN6" s="80"/>
      <c r="PFO6" s="80"/>
      <c r="PFP6" s="80"/>
      <c r="PFQ6" s="80"/>
      <c r="PFR6" s="80"/>
      <c r="PFS6" s="80"/>
      <c r="PFT6" s="80"/>
      <c r="PFU6" s="80"/>
      <c r="PFV6" s="80"/>
      <c r="PFW6" s="80"/>
      <c r="PFX6" s="80"/>
      <c r="PFY6" s="80"/>
      <c r="PFZ6" s="80"/>
      <c r="PGA6" s="80"/>
      <c r="PGB6" s="80"/>
      <c r="PGC6" s="80"/>
      <c r="PGD6" s="80"/>
      <c r="PGE6" s="80"/>
      <c r="PGF6" s="80"/>
      <c r="PGG6" s="80"/>
      <c r="PGH6" s="80"/>
      <c r="PGI6" s="80"/>
      <c r="PGJ6" s="80"/>
      <c r="PGK6" s="80"/>
      <c r="PGL6" s="80"/>
      <c r="PGM6" s="80"/>
      <c r="PGN6" s="80"/>
      <c r="PGO6" s="80"/>
      <c r="PGP6" s="80"/>
      <c r="PGQ6" s="80"/>
      <c r="PGR6" s="80"/>
      <c r="PGS6" s="80"/>
      <c r="PGT6" s="80"/>
      <c r="PGU6" s="80"/>
      <c r="PGV6" s="80"/>
      <c r="PGW6" s="80"/>
      <c r="PGX6" s="80"/>
      <c r="PGY6" s="80"/>
      <c r="PGZ6" s="80"/>
      <c r="PHA6" s="80"/>
      <c r="PHB6" s="80"/>
      <c r="PHC6" s="80"/>
      <c r="PHD6" s="80"/>
      <c r="PHE6" s="80"/>
      <c r="PHF6" s="80"/>
      <c r="PHG6" s="80"/>
      <c r="PHH6" s="80"/>
      <c r="PHI6" s="80"/>
      <c r="PHJ6" s="80"/>
      <c r="PHK6" s="80"/>
      <c r="PHL6" s="80"/>
      <c r="PHM6" s="80"/>
      <c r="PHN6" s="80"/>
      <c r="PHO6" s="80"/>
      <c r="PHP6" s="80"/>
      <c r="PHQ6" s="80"/>
      <c r="PHR6" s="80"/>
      <c r="PHS6" s="80"/>
      <c r="PHT6" s="80"/>
      <c r="PHU6" s="80"/>
      <c r="PHV6" s="80"/>
      <c r="PHW6" s="80"/>
      <c r="PHX6" s="80"/>
      <c r="PHY6" s="80"/>
      <c r="PHZ6" s="80"/>
      <c r="PIA6" s="80"/>
      <c r="PIB6" s="80"/>
      <c r="PIC6" s="80"/>
      <c r="PID6" s="80"/>
      <c r="PIE6" s="80"/>
      <c r="PIF6" s="80"/>
      <c r="PIG6" s="80"/>
      <c r="PIH6" s="80"/>
      <c r="PII6" s="80"/>
      <c r="PIJ6" s="80"/>
      <c r="PIK6" s="80"/>
      <c r="PIL6" s="80"/>
      <c r="PIM6" s="80"/>
      <c r="PIN6" s="80"/>
      <c r="PIO6" s="80"/>
      <c r="PIP6" s="80"/>
      <c r="PIQ6" s="80"/>
      <c r="PIR6" s="80"/>
      <c r="PIS6" s="80"/>
      <c r="PIT6" s="80"/>
      <c r="PIU6" s="80"/>
      <c r="PIV6" s="80"/>
      <c r="PIW6" s="80"/>
      <c r="PIX6" s="80"/>
      <c r="PIY6" s="80"/>
      <c r="PIZ6" s="80"/>
      <c r="PJA6" s="80"/>
      <c r="PJB6" s="80"/>
      <c r="PJC6" s="80"/>
      <c r="PJD6" s="80"/>
      <c r="PJE6" s="80"/>
      <c r="PJF6" s="80"/>
      <c r="PJG6" s="80"/>
      <c r="PJH6" s="80"/>
      <c r="PJI6" s="80"/>
      <c r="PJJ6" s="80"/>
      <c r="PJK6" s="80"/>
      <c r="PJL6" s="80"/>
      <c r="PJM6" s="80"/>
      <c r="PJN6" s="80"/>
      <c r="PJO6" s="80"/>
      <c r="PJP6" s="80"/>
      <c r="PJQ6" s="80"/>
      <c r="PJR6" s="80"/>
      <c r="PJS6" s="80"/>
      <c r="PJT6" s="80"/>
      <c r="PJU6" s="80"/>
      <c r="PJV6" s="80"/>
      <c r="PJW6" s="80"/>
      <c r="PJX6" s="80"/>
      <c r="PJY6" s="80"/>
      <c r="PJZ6" s="80"/>
      <c r="PKA6" s="80"/>
      <c r="PKB6" s="80"/>
      <c r="PKC6" s="80"/>
      <c r="PKD6" s="80"/>
      <c r="PKE6" s="80"/>
      <c r="PKF6" s="80"/>
      <c r="PKG6" s="80"/>
      <c r="PKH6" s="80"/>
      <c r="PKI6" s="80"/>
      <c r="PKJ6" s="80"/>
      <c r="PKK6" s="80"/>
      <c r="PKL6" s="80"/>
      <c r="PKM6" s="80"/>
      <c r="PKN6" s="80"/>
      <c r="PKO6" s="80"/>
      <c r="PKP6" s="80"/>
      <c r="PKQ6" s="80"/>
      <c r="PKR6" s="80"/>
      <c r="PKS6" s="80"/>
      <c r="PKT6" s="80"/>
      <c r="PKU6" s="80"/>
      <c r="PKV6" s="80"/>
      <c r="PKW6" s="80"/>
      <c r="PKX6" s="80"/>
      <c r="PKY6" s="80"/>
      <c r="PKZ6" s="80"/>
      <c r="PLA6" s="80"/>
      <c r="PLB6" s="80"/>
      <c r="PLC6" s="80"/>
      <c r="PLD6" s="80"/>
      <c r="PLE6" s="80"/>
      <c r="PLF6" s="80"/>
      <c r="PLG6" s="80"/>
      <c r="PLH6" s="80"/>
      <c r="PLI6" s="80"/>
      <c r="PLJ6" s="80"/>
      <c r="PLK6" s="80"/>
      <c r="PLL6" s="80"/>
      <c r="PLM6" s="80"/>
      <c r="PLN6" s="80"/>
      <c r="PLO6" s="80"/>
      <c r="PLP6" s="80"/>
      <c r="PLQ6" s="80"/>
      <c r="PLR6" s="80"/>
      <c r="PLS6" s="80"/>
      <c r="PLT6" s="80"/>
      <c r="PLU6" s="80"/>
      <c r="PLV6" s="80"/>
      <c r="PLW6" s="80"/>
      <c r="PLX6" s="80"/>
      <c r="PLY6" s="80"/>
      <c r="PLZ6" s="80"/>
      <c r="PMA6" s="80"/>
      <c r="PMB6" s="80"/>
      <c r="PMC6" s="80"/>
      <c r="PMD6" s="80"/>
      <c r="PME6" s="80"/>
      <c r="PMF6" s="80"/>
      <c r="PMG6" s="80"/>
      <c r="PMH6" s="80"/>
      <c r="PMI6" s="80"/>
      <c r="PMJ6" s="80"/>
      <c r="PMK6" s="80"/>
      <c r="PML6" s="80"/>
      <c r="PMM6" s="80"/>
      <c r="PMN6" s="80"/>
      <c r="PMO6" s="80"/>
      <c r="PMP6" s="80"/>
      <c r="PMQ6" s="80"/>
      <c r="PMR6" s="80"/>
      <c r="PMS6" s="80"/>
      <c r="PMT6" s="80"/>
      <c r="PMU6" s="80"/>
      <c r="PMV6" s="80"/>
      <c r="PMW6" s="80"/>
      <c r="PMX6" s="80"/>
      <c r="PMY6" s="80"/>
      <c r="PMZ6" s="80"/>
      <c r="PNA6" s="80"/>
      <c r="PNB6" s="80"/>
      <c r="PNC6" s="80"/>
      <c r="PND6" s="80"/>
      <c r="PNE6" s="80"/>
      <c r="PNF6" s="80"/>
      <c r="PNG6" s="80"/>
      <c r="PNH6" s="80"/>
      <c r="PNI6" s="80"/>
      <c r="PNJ6" s="80"/>
      <c r="PNK6" s="80"/>
      <c r="PNL6" s="80"/>
      <c r="PNM6" s="80"/>
      <c r="PNN6" s="80"/>
      <c r="PNO6" s="80"/>
      <c r="PNP6" s="80"/>
      <c r="PNQ6" s="80"/>
      <c r="PNR6" s="80"/>
      <c r="PNS6" s="80"/>
      <c r="PNT6" s="80"/>
      <c r="PNU6" s="80"/>
      <c r="PNV6" s="80"/>
      <c r="PNW6" s="80"/>
      <c r="PNX6" s="80"/>
      <c r="PNY6" s="80"/>
      <c r="PNZ6" s="80"/>
      <c r="POA6" s="80"/>
      <c r="POB6" s="80"/>
      <c r="POC6" s="80"/>
      <c r="POD6" s="80"/>
      <c r="POE6" s="80"/>
      <c r="POF6" s="80"/>
      <c r="POG6" s="80"/>
      <c r="POH6" s="80"/>
      <c r="POI6" s="80"/>
      <c r="POJ6" s="80"/>
      <c r="POK6" s="80"/>
      <c r="POL6" s="80"/>
      <c r="POM6" s="80"/>
      <c r="PON6" s="80"/>
      <c r="POO6" s="80"/>
      <c r="POP6" s="80"/>
      <c r="POQ6" s="80"/>
      <c r="POR6" s="80"/>
      <c r="POS6" s="80"/>
      <c r="POT6" s="80"/>
      <c r="POU6" s="80"/>
      <c r="POV6" s="80"/>
      <c r="POW6" s="80"/>
      <c r="POX6" s="80"/>
      <c r="POY6" s="80"/>
      <c r="POZ6" s="80"/>
      <c r="PPA6" s="80"/>
      <c r="PPB6" s="80"/>
      <c r="PPC6" s="80"/>
      <c r="PPD6" s="80"/>
      <c r="PPE6" s="80"/>
      <c r="PPF6" s="80"/>
      <c r="PPG6" s="80"/>
      <c r="PPH6" s="80"/>
      <c r="PPI6" s="80"/>
      <c r="PPJ6" s="80"/>
      <c r="PPK6" s="80"/>
      <c r="PPL6" s="80"/>
      <c r="PPM6" s="80"/>
      <c r="PPN6" s="80"/>
      <c r="PPO6" s="80"/>
      <c r="PPP6" s="80"/>
      <c r="PPQ6" s="80"/>
      <c r="PPR6" s="80"/>
      <c r="PPS6" s="80"/>
      <c r="PPT6" s="80"/>
      <c r="PPU6" s="80"/>
      <c r="PPV6" s="80"/>
      <c r="PPW6" s="80"/>
      <c r="PPX6" s="80"/>
      <c r="PPY6" s="80"/>
      <c r="PPZ6" s="80"/>
      <c r="PQA6" s="80"/>
      <c r="PQB6" s="80"/>
      <c r="PQC6" s="80"/>
      <c r="PQD6" s="80"/>
      <c r="PQE6" s="80"/>
      <c r="PQF6" s="80"/>
      <c r="PQG6" s="80"/>
      <c r="PQH6" s="80"/>
      <c r="PQI6" s="80"/>
      <c r="PQJ6" s="80"/>
      <c r="PQK6" s="80"/>
      <c r="PQL6" s="80"/>
      <c r="PQM6" s="80"/>
      <c r="PQN6" s="80"/>
      <c r="PQO6" s="80"/>
      <c r="PQP6" s="80"/>
      <c r="PQQ6" s="80"/>
      <c r="PQR6" s="80"/>
      <c r="PQS6" s="80"/>
      <c r="PQT6" s="80"/>
      <c r="PQU6" s="80"/>
      <c r="PQV6" s="80"/>
      <c r="PQW6" s="80"/>
      <c r="PQX6" s="80"/>
      <c r="PQY6" s="80"/>
      <c r="PQZ6" s="80"/>
      <c r="PRA6" s="80"/>
      <c r="PRB6" s="80"/>
      <c r="PRC6" s="80"/>
      <c r="PRD6" s="80"/>
      <c r="PRE6" s="80"/>
      <c r="PRF6" s="80"/>
      <c r="PRG6" s="80"/>
      <c r="PRH6" s="80"/>
      <c r="PRI6" s="80"/>
      <c r="PRJ6" s="80"/>
      <c r="PRK6" s="80"/>
      <c r="PRL6" s="80"/>
      <c r="PRM6" s="80"/>
      <c r="PRN6" s="80"/>
      <c r="PRO6" s="80"/>
      <c r="PRP6" s="80"/>
      <c r="PRQ6" s="80"/>
      <c r="PRR6" s="80"/>
      <c r="PRS6" s="80"/>
      <c r="PRT6" s="80"/>
      <c r="PRU6" s="80"/>
      <c r="PRV6" s="80"/>
      <c r="PRW6" s="80"/>
      <c r="PRX6" s="80"/>
      <c r="PRY6" s="80"/>
      <c r="PRZ6" s="80"/>
      <c r="PSA6" s="80"/>
      <c r="PSB6" s="80"/>
      <c r="PSC6" s="80"/>
      <c r="PSD6" s="80"/>
      <c r="PSE6" s="80"/>
      <c r="PSF6" s="80"/>
      <c r="PSG6" s="80"/>
      <c r="PSH6" s="80"/>
      <c r="PSI6" s="80"/>
      <c r="PSJ6" s="80"/>
      <c r="PSK6" s="80"/>
      <c r="PSL6" s="80"/>
      <c r="PSM6" s="80"/>
      <c r="PSN6" s="80"/>
      <c r="PSO6" s="80"/>
      <c r="PSP6" s="80"/>
      <c r="PSQ6" s="80"/>
      <c r="PSR6" s="80"/>
      <c r="PSS6" s="80"/>
      <c r="PST6" s="80"/>
      <c r="PSU6" s="80"/>
      <c r="PSV6" s="80"/>
      <c r="PSW6" s="80"/>
      <c r="PSX6" s="80"/>
      <c r="PSY6" s="80"/>
      <c r="PSZ6" s="80"/>
      <c r="PTA6" s="80"/>
      <c r="PTB6" s="80"/>
      <c r="PTC6" s="80"/>
      <c r="PTD6" s="80"/>
      <c r="PTE6" s="80"/>
      <c r="PTF6" s="80"/>
      <c r="PTG6" s="80"/>
      <c r="PTH6" s="80"/>
      <c r="PTI6" s="80"/>
      <c r="PTJ6" s="80"/>
      <c r="PTK6" s="80"/>
      <c r="PTL6" s="80"/>
      <c r="PTM6" s="80"/>
      <c r="PTN6" s="80"/>
      <c r="PTO6" s="80"/>
      <c r="PTP6" s="80"/>
      <c r="PTQ6" s="80"/>
      <c r="PTR6" s="80"/>
      <c r="PTS6" s="80"/>
      <c r="PTT6" s="80"/>
      <c r="PTU6" s="80"/>
      <c r="PTV6" s="80"/>
      <c r="PTW6" s="80"/>
      <c r="PTX6" s="80"/>
      <c r="PTY6" s="80"/>
      <c r="PTZ6" s="80"/>
      <c r="PUA6" s="80"/>
      <c r="PUB6" s="80"/>
      <c r="PUC6" s="80"/>
      <c r="PUD6" s="80"/>
      <c r="PUE6" s="80"/>
      <c r="PUF6" s="80"/>
      <c r="PUG6" s="80"/>
      <c r="PUH6" s="80"/>
      <c r="PUI6" s="80"/>
      <c r="PUJ6" s="80"/>
      <c r="PUK6" s="80"/>
      <c r="PUL6" s="80"/>
      <c r="PUM6" s="80"/>
      <c r="PUN6" s="80"/>
      <c r="PUO6" s="80"/>
      <c r="PUP6" s="80"/>
      <c r="PUQ6" s="80"/>
      <c r="PUR6" s="80"/>
      <c r="PUS6" s="80"/>
      <c r="PUT6" s="80"/>
      <c r="PUU6" s="80"/>
      <c r="PUV6" s="80"/>
      <c r="PUW6" s="80"/>
      <c r="PUX6" s="80"/>
      <c r="PUY6" s="80"/>
      <c r="PUZ6" s="80"/>
      <c r="PVA6" s="80"/>
      <c r="PVB6" s="80"/>
      <c r="PVC6" s="80"/>
      <c r="PVD6" s="80"/>
      <c r="PVE6" s="80"/>
      <c r="PVF6" s="80"/>
      <c r="PVG6" s="80"/>
      <c r="PVH6" s="80"/>
      <c r="PVI6" s="80"/>
      <c r="PVJ6" s="80"/>
      <c r="PVK6" s="80"/>
      <c r="PVL6" s="80"/>
      <c r="PVM6" s="80"/>
      <c r="PVN6" s="80"/>
      <c r="PVO6" s="80"/>
      <c r="PVP6" s="80"/>
      <c r="PVQ6" s="80"/>
      <c r="PVR6" s="80"/>
      <c r="PVS6" s="80"/>
      <c r="PVT6" s="80"/>
      <c r="PVU6" s="80"/>
      <c r="PVV6" s="80"/>
      <c r="PVW6" s="80"/>
      <c r="PVX6" s="80"/>
      <c r="PVY6" s="80"/>
      <c r="PVZ6" s="80"/>
      <c r="PWA6" s="80"/>
      <c r="PWB6" s="80"/>
      <c r="PWC6" s="80"/>
      <c r="PWD6" s="80"/>
      <c r="PWE6" s="80"/>
      <c r="PWF6" s="80"/>
      <c r="PWG6" s="80"/>
      <c r="PWH6" s="80"/>
      <c r="PWI6" s="80"/>
      <c r="PWJ6" s="80"/>
      <c r="PWK6" s="80"/>
      <c r="PWL6" s="80"/>
      <c r="PWM6" s="80"/>
      <c r="PWN6" s="80"/>
      <c r="PWO6" s="80"/>
      <c r="PWP6" s="80"/>
      <c r="PWQ6" s="80"/>
      <c r="PWR6" s="80"/>
      <c r="PWS6" s="80"/>
      <c r="PWT6" s="80"/>
      <c r="PWU6" s="80"/>
      <c r="PWV6" s="80"/>
      <c r="PWW6" s="80"/>
      <c r="PWX6" s="80"/>
      <c r="PWY6" s="80"/>
      <c r="PWZ6" s="80"/>
      <c r="PXA6" s="80"/>
      <c r="PXB6" s="80"/>
      <c r="PXC6" s="80"/>
      <c r="PXD6" s="80"/>
      <c r="PXE6" s="80"/>
      <c r="PXF6" s="80"/>
      <c r="PXG6" s="80"/>
      <c r="PXH6" s="80"/>
      <c r="PXI6" s="80"/>
      <c r="PXJ6" s="80"/>
      <c r="PXK6" s="80"/>
      <c r="PXL6" s="80"/>
      <c r="PXM6" s="80"/>
      <c r="PXN6" s="80"/>
      <c r="PXO6" s="80"/>
      <c r="PXP6" s="80"/>
      <c r="PXQ6" s="80"/>
      <c r="PXR6" s="80"/>
      <c r="PXS6" s="80"/>
      <c r="PXT6" s="80"/>
      <c r="PXU6" s="80"/>
      <c r="PXV6" s="80"/>
      <c r="PXW6" s="80"/>
      <c r="PXX6" s="80"/>
      <c r="PXY6" s="80"/>
      <c r="PXZ6" s="80"/>
      <c r="PYA6" s="80"/>
      <c r="PYB6" s="80"/>
      <c r="PYC6" s="80"/>
      <c r="PYD6" s="80"/>
      <c r="PYE6" s="80"/>
      <c r="PYF6" s="80"/>
      <c r="PYG6" s="80"/>
      <c r="PYH6" s="80"/>
      <c r="PYI6" s="80"/>
      <c r="PYJ6" s="80"/>
      <c r="PYK6" s="80"/>
      <c r="PYL6" s="80"/>
      <c r="PYM6" s="80"/>
      <c r="PYN6" s="80"/>
      <c r="PYO6" s="80"/>
      <c r="PYP6" s="80"/>
      <c r="PYQ6" s="80"/>
      <c r="PYR6" s="80"/>
      <c r="PYS6" s="80"/>
      <c r="PYT6" s="80"/>
      <c r="PYU6" s="80"/>
      <c r="PYV6" s="80"/>
      <c r="PYW6" s="80"/>
      <c r="PYX6" s="80"/>
      <c r="PYY6" s="80"/>
      <c r="PYZ6" s="80"/>
      <c r="PZA6" s="80"/>
      <c r="PZB6" s="80"/>
      <c r="PZC6" s="80"/>
      <c r="PZD6" s="80"/>
      <c r="PZE6" s="80"/>
      <c r="PZF6" s="80"/>
      <c r="PZG6" s="80"/>
      <c r="PZH6" s="80"/>
      <c r="PZI6" s="80"/>
      <c r="PZJ6" s="80"/>
      <c r="PZK6" s="80"/>
      <c r="PZL6" s="80"/>
      <c r="PZM6" s="80"/>
      <c r="PZN6" s="80"/>
      <c r="PZO6" s="80"/>
      <c r="PZP6" s="80"/>
      <c r="PZQ6" s="80"/>
      <c r="PZR6" s="80"/>
      <c r="PZS6" s="80"/>
      <c r="PZT6" s="80"/>
      <c r="PZU6" s="80"/>
      <c r="PZV6" s="80"/>
      <c r="PZW6" s="80"/>
      <c r="PZX6" s="80"/>
      <c r="PZY6" s="80"/>
      <c r="PZZ6" s="80"/>
      <c r="QAA6" s="80"/>
      <c r="QAB6" s="80"/>
      <c r="QAC6" s="80"/>
      <c r="QAD6" s="80"/>
      <c r="QAE6" s="80"/>
      <c r="QAF6" s="80"/>
      <c r="QAG6" s="80"/>
      <c r="QAH6" s="80"/>
      <c r="QAI6" s="80"/>
      <c r="QAJ6" s="80"/>
      <c r="QAK6" s="80"/>
      <c r="QAL6" s="80"/>
      <c r="QAM6" s="80"/>
      <c r="QAN6" s="80"/>
      <c r="QAO6" s="80"/>
      <c r="QAP6" s="80"/>
      <c r="QAQ6" s="80"/>
      <c r="QAR6" s="80"/>
      <c r="QAS6" s="80"/>
      <c r="QAT6" s="80"/>
      <c r="QAU6" s="80"/>
      <c r="QAV6" s="80"/>
      <c r="QAW6" s="80"/>
      <c r="QAX6" s="80"/>
      <c r="QAY6" s="80"/>
      <c r="QAZ6" s="80"/>
      <c r="QBA6" s="80"/>
      <c r="QBB6" s="80"/>
      <c r="QBC6" s="80"/>
      <c r="QBD6" s="80"/>
      <c r="QBE6" s="80"/>
      <c r="QBF6" s="80"/>
      <c r="QBG6" s="80"/>
      <c r="QBH6" s="80"/>
      <c r="QBI6" s="80"/>
      <c r="QBJ6" s="80"/>
      <c r="QBK6" s="80"/>
      <c r="QBL6" s="80"/>
      <c r="QBM6" s="80"/>
      <c r="QBN6" s="80"/>
      <c r="QBO6" s="80"/>
      <c r="QBP6" s="80"/>
      <c r="QBQ6" s="80"/>
      <c r="QBR6" s="80"/>
      <c r="QBS6" s="80"/>
      <c r="QBT6" s="80"/>
      <c r="QBU6" s="80"/>
      <c r="QBV6" s="80"/>
      <c r="QBW6" s="80"/>
      <c r="QBX6" s="80"/>
      <c r="QBY6" s="80"/>
      <c r="QBZ6" s="80"/>
      <c r="QCA6" s="80"/>
      <c r="QCB6" s="80"/>
      <c r="QCC6" s="80"/>
      <c r="QCD6" s="80"/>
      <c r="QCE6" s="80"/>
      <c r="QCF6" s="80"/>
      <c r="QCG6" s="80"/>
      <c r="QCH6" s="80"/>
      <c r="QCI6" s="80"/>
      <c r="QCJ6" s="80"/>
      <c r="QCK6" s="80"/>
      <c r="QCL6" s="80"/>
      <c r="QCM6" s="80"/>
      <c r="QCN6" s="80"/>
      <c r="QCO6" s="80"/>
      <c r="QCP6" s="80"/>
      <c r="QCQ6" s="80"/>
      <c r="QCR6" s="80"/>
      <c r="QCS6" s="80"/>
      <c r="QCT6" s="80"/>
      <c r="QCU6" s="80"/>
      <c r="QCV6" s="80"/>
      <c r="QCW6" s="80"/>
      <c r="QCX6" s="80"/>
      <c r="QCY6" s="80"/>
      <c r="QCZ6" s="80"/>
      <c r="QDA6" s="80"/>
      <c r="QDB6" s="80"/>
      <c r="QDC6" s="80"/>
      <c r="QDD6" s="80"/>
      <c r="QDE6" s="80"/>
      <c r="QDF6" s="80"/>
      <c r="QDG6" s="80"/>
      <c r="QDH6" s="80"/>
      <c r="QDI6" s="80"/>
      <c r="QDJ6" s="80"/>
      <c r="QDK6" s="80"/>
      <c r="QDL6" s="80"/>
      <c r="QDM6" s="80"/>
      <c r="QDN6" s="80"/>
      <c r="QDO6" s="80"/>
      <c r="QDP6" s="80"/>
      <c r="QDQ6" s="80"/>
      <c r="QDR6" s="80"/>
      <c r="QDS6" s="80"/>
      <c r="QDT6" s="80"/>
      <c r="QDU6" s="80"/>
      <c r="QDV6" s="80"/>
      <c r="QDW6" s="80"/>
      <c r="QDX6" s="80"/>
      <c r="QDY6" s="80"/>
      <c r="QDZ6" s="80"/>
      <c r="QEA6" s="80"/>
      <c r="QEB6" s="80"/>
      <c r="QEC6" s="80"/>
      <c r="QED6" s="80"/>
      <c r="QEE6" s="80"/>
      <c r="QEF6" s="80"/>
      <c r="QEG6" s="80"/>
      <c r="QEH6" s="80"/>
      <c r="QEI6" s="80"/>
      <c r="QEJ6" s="80"/>
      <c r="QEK6" s="80"/>
      <c r="QEL6" s="80"/>
      <c r="QEM6" s="80"/>
      <c r="QEN6" s="80"/>
      <c r="QEO6" s="80"/>
      <c r="QEP6" s="80"/>
      <c r="QEQ6" s="80"/>
      <c r="QER6" s="80"/>
      <c r="QES6" s="80"/>
      <c r="QET6" s="80"/>
      <c r="QEU6" s="80"/>
      <c r="QEV6" s="80"/>
      <c r="QEW6" s="80"/>
      <c r="QEX6" s="80"/>
      <c r="QEY6" s="80"/>
      <c r="QEZ6" s="80"/>
      <c r="QFA6" s="80"/>
      <c r="QFB6" s="80"/>
      <c r="QFC6" s="80"/>
      <c r="QFD6" s="80"/>
      <c r="QFE6" s="80"/>
      <c r="QFF6" s="80"/>
      <c r="QFG6" s="80"/>
      <c r="QFH6" s="80"/>
      <c r="QFI6" s="80"/>
      <c r="QFJ6" s="80"/>
      <c r="QFK6" s="80"/>
      <c r="QFL6" s="80"/>
      <c r="QFM6" s="80"/>
      <c r="QFN6" s="80"/>
      <c r="QFO6" s="80"/>
      <c r="QFP6" s="80"/>
      <c r="QFQ6" s="80"/>
      <c r="QFR6" s="80"/>
      <c r="QFS6" s="80"/>
      <c r="QFT6" s="80"/>
      <c r="QFU6" s="80"/>
      <c r="QFV6" s="80"/>
      <c r="QFW6" s="80"/>
      <c r="QFX6" s="80"/>
      <c r="QFY6" s="80"/>
      <c r="QFZ6" s="80"/>
      <c r="QGA6" s="80"/>
      <c r="QGB6" s="80"/>
      <c r="QGC6" s="80"/>
      <c r="QGD6" s="80"/>
      <c r="QGE6" s="80"/>
      <c r="QGF6" s="80"/>
      <c r="QGG6" s="80"/>
      <c r="QGH6" s="80"/>
      <c r="QGI6" s="80"/>
      <c r="QGJ6" s="80"/>
      <c r="QGK6" s="80"/>
      <c r="QGL6" s="80"/>
      <c r="QGM6" s="80"/>
      <c r="QGN6" s="80"/>
      <c r="QGO6" s="80"/>
      <c r="QGP6" s="80"/>
      <c r="QGQ6" s="80"/>
      <c r="QGR6" s="80"/>
      <c r="QGS6" s="80"/>
      <c r="QGT6" s="80"/>
      <c r="QGU6" s="80"/>
      <c r="QGV6" s="80"/>
      <c r="QGW6" s="80"/>
      <c r="QGX6" s="80"/>
      <c r="QGY6" s="80"/>
      <c r="QGZ6" s="80"/>
      <c r="QHA6" s="80"/>
      <c r="QHB6" s="80"/>
      <c r="QHC6" s="80"/>
      <c r="QHD6" s="80"/>
      <c r="QHE6" s="80"/>
      <c r="QHF6" s="80"/>
      <c r="QHG6" s="80"/>
      <c r="QHH6" s="80"/>
      <c r="QHI6" s="80"/>
      <c r="QHJ6" s="80"/>
      <c r="QHK6" s="80"/>
      <c r="QHL6" s="80"/>
      <c r="QHM6" s="80"/>
      <c r="QHN6" s="80"/>
      <c r="QHO6" s="80"/>
      <c r="QHP6" s="80"/>
      <c r="QHQ6" s="80"/>
      <c r="QHR6" s="80"/>
      <c r="QHS6" s="80"/>
      <c r="QHT6" s="80"/>
      <c r="QHU6" s="80"/>
      <c r="QHV6" s="80"/>
      <c r="QHW6" s="80"/>
      <c r="QHX6" s="80"/>
      <c r="QHY6" s="80"/>
      <c r="QHZ6" s="80"/>
      <c r="QIA6" s="80"/>
      <c r="QIB6" s="80"/>
      <c r="QIC6" s="80"/>
      <c r="QID6" s="80"/>
      <c r="QIE6" s="80"/>
      <c r="QIF6" s="80"/>
      <c r="QIG6" s="80"/>
      <c r="QIH6" s="80"/>
      <c r="QII6" s="80"/>
      <c r="QIJ6" s="80"/>
      <c r="QIK6" s="80"/>
      <c r="QIL6" s="80"/>
      <c r="QIM6" s="80"/>
      <c r="QIN6" s="80"/>
      <c r="QIO6" s="80"/>
      <c r="QIP6" s="80"/>
      <c r="QIQ6" s="80"/>
      <c r="QIR6" s="80"/>
      <c r="QIS6" s="80"/>
      <c r="QIT6" s="80"/>
      <c r="QIU6" s="80"/>
      <c r="QIV6" s="80"/>
      <c r="QIW6" s="80"/>
      <c r="QIX6" s="80"/>
      <c r="QIY6" s="80"/>
      <c r="QIZ6" s="80"/>
      <c r="QJA6" s="80"/>
      <c r="QJB6" s="80"/>
      <c r="QJC6" s="80"/>
      <c r="QJD6" s="80"/>
      <c r="QJE6" s="80"/>
      <c r="QJF6" s="80"/>
      <c r="QJG6" s="80"/>
      <c r="QJH6" s="80"/>
      <c r="QJI6" s="80"/>
      <c r="QJJ6" s="80"/>
      <c r="QJK6" s="80"/>
      <c r="QJL6" s="80"/>
      <c r="QJM6" s="80"/>
      <c r="QJN6" s="80"/>
      <c r="QJO6" s="80"/>
      <c r="QJP6" s="80"/>
      <c r="QJQ6" s="80"/>
      <c r="QJR6" s="80"/>
      <c r="QJS6" s="80"/>
      <c r="QJT6" s="80"/>
      <c r="QJU6" s="80"/>
      <c r="QJV6" s="80"/>
      <c r="QJW6" s="80"/>
      <c r="QJX6" s="80"/>
      <c r="QJY6" s="80"/>
      <c r="QJZ6" s="80"/>
      <c r="QKA6" s="80"/>
      <c r="QKB6" s="80"/>
      <c r="QKC6" s="80"/>
      <c r="QKD6" s="80"/>
      <c r="QKE6" s="80"/>
      <c r="QKF6" s="80"/>
      <c r="QKG6" s="80"/>
      <c r="QKH6" s="80"/>
      <c r="QKI6" s="80"/>
      <c r="QKJ6" s="80"/>
      <c r="QKK6" s="80"/>
      <c r="QKL6" s="80"/>
      <c r="QKM6" s="80"/>
      <c r="QKN6" s="80"/>
      <c r="QKO6" s="80"/>
      <c r="QKP6" s="80"/>
      <c r="QKQ6" s="80"/>
      <c r="QKR6" s="80"/>
      <c r="QKS6" s="80"/>
      <c r="QKT6" s="80"/>
      <c r="QKU6" s="80"/>
      <c r="QKV6" s="80"/>
      <c r="QKW6" s="80"/>
      <c r="QKX6" s="80"/>
      <c r="QKY6" s="80"/>
      <c r="QKZ6" s="80"/>
      <c r="QLA6" s="80"/>
      <c r="QLB6" s="80"/>
      <c r="QLC6" s="80"/>
      <c r="QLD6" s="80"/>
      <c r="QLE6" s="80"/>
      <c r="QLF6" s="80"/>
      <c r="QLG6" s="80"/>
      <c r="QLH6" s="80"/>
      <c r="QLI6" s="80"/>
      <c r="QLJ6" s="80"/>
      <c r="QLK6" s="80"/>
      <c r="QLL6" s="80"/>
      <c r="QLM6" s="80"/>
      <c r="QLN6" s="80"/>
      <c r="QLO6" s="80"/>
      <c r="QLP6" s="80"/>
      <c r="QLQ6" s="80"/>
      <c r="QLR6" s="80"/>
      <c r="QLS6" s="80"/>
      <c r="QLT6" s="80"/>
      <c r="QLU6" s="80"/>
      <c r="QLV6" s="80"/>
      <c r="QLW6" s="80"/>
      <c r="QLX6" s="80"/>
      <c r="QLY6" s="80"/>
      <c r="QLZ6" s="80"/>
      <c r="QMA6" s="80"/>
      <c r="QMB6" s="80"/>
      <c r="QMC6" s="80"/>
      <c r="QMD6" s="80"/>
      <c r="QME6" s="80"/>
      <c r="QMF6" s="80"/>
      <c r="QMG6" s="80"/>
      <c r="QMH6" s="80"/>
      <c r="QMI6" s="80"/>
      <c r="QMJ6" s="80"/>
      <c r="QMK6" s="80"/>
      <c r="QML6" s="80"/>
      <c r="QMM6" s="80"/>
      <c r="QMN6" s="80"/>
      <c r="QMO6" s="80"/>
      <c r="QMP6" s="80"/>
      <c r="QMQ6" s="80"/>
      <c r="QMR6" s="80"/>
      <c r="QMS6" s="80"/>
      <c r="QMT6" s="80"/>
      <c r="QMU6" s="80"/>
      <c r="QMV6" s="80"/>
      <c r="QMW6" s="80"/>
      <c r="QMX6" s="80"/>
      <c r="QMY6" s="80"/>
      <c r="QMZ6" s="80"/>
      <c r="QNA6" s="80"/>
      <c r="QNB6" s="80"/>
      <c r="QNC6" s="80"/>
      <c r="QND6" s="80"/>
      <c r="QNE6" s="80"/>
      <c r="QNF6" s="80"/>
      <c r="QNG6" s="80"/>
      <c r="QNH6" s="80"/>
      <c r="QNI6" s="80"/>
      <c r="QNJ6" s="80"/>
      <c r="QNK6" s="80"/>
      <c r="QNL6" s="80"/>
      <c r="QNM6" s="80"/>
      <c r="QNN6" s="80"/>
      <c r="QNO6" s="80"/>
      <c r="QNP6" s="80"/>
      <c r="QNQ6" s="80"/>
      <c r="QNR6" s="80"/>
      <c r="QNS6" s="80"/>
      <c r="QNT6" s="80"/>
      <c r="QNU6" s="80"/>
      <c r="QNV6" s="80"/>
      <c r="QNW6" s="80"/>
      <c r="QNX6" s="80"/>
      <c r="QNY6" s="80"/>
      <c r="QNZ6" s="80"/>
      <c r="QOA6" s="80"/>
      <c r="QOB6" s="80"/>
      <c r="QOC6" s="80"/>
      <c r="QOD6" s="80"/>
      <c r="QOE6" s="80"/>
      <c r="QOF6" s="80"/>
      <c r="QOG6" s="80"/>
      <c r="QOH6" s="80"/>
      <c r="QOI6" s="80"/>
      <c r="QOJ6" s="80"/>
      <c r="QOK6" s="80"/>
      <c r="QOL6" s="80"/>
      <c r="QOM6" s="80"/>
      <c r="QON6" s="80"/>
      <c r="QOO6" s="80"/>
      <c r="QOP6" s="80"/>
      <c r="QOQ6" s="80"/>
      <c r="QOR6" s="80"/>
      <c r="QOS6" s="80"/>
      <c r="QOT6" s="80"/>
      <c r="QOU6" s="80"/>
      <c r="QOV6" s="80"/>
      <c r="QOW6" s="80"/>
      <c r="QOX6" s="80"/>
      <c r="QOY6" s="80"/>
      <c r="QOZ6" s="80"/>
      <c r="QPA6" s="80"/>
      <c r="QPB6" s="80"/>
      <c r="QPC6" s="80"/>
      <c r="QPD6" s="80"/>
      <c r="QPE6" s="80"/>
      <c r="QPF6" s="80"/>
      <c r="QPG6" s="80"/>
      <c r="QPH6" s="80"/>
      <c r="QPI6" s="80"/>
      <c r="QPJ6" s="80"/>
      <c r="QPK6" s="80"/>
      <c r="QPL6" s="80"/>
      <c r="QPM6" s="80"/>
      <c r="QPN6" s="80"/>
      <c r="QPO6" s="80"/>
      <c r="QPP6" s="80"/>
      <c r="QPQ6" s="80"/>
      <c r="QPR6" s="80"/>
      <c r="QPS6" s="80"/>
      <c r="QPT6" s="80"/>
      <c r="QPU6" s="80"/>
      <c r="QPV6" s="80"/>
      <c r="QPW6" s="80"/>
      <c r="QPX6" s="80"/>
      <c r="QPY6" s="80"/>
      <c r="QPZ6" s="80"/>
      <c r="QQA6" s="80"/>
      <c r="QQB6" s="80"/>
      <c r="QQC6" s="80"/>
      <c r="QQD6" s="80"/>
      <c r="QQE6" s="80"/>
      <c r="QQF6" s="80"/>
      <c r="QQG6" s="80"/>
      <c r="QQH6" s="80"/>
      <c r="QQI6" s="80"/>
      <c r="QQJ6" s="80"/>
      <c r="QQK6" s="80"/>
      <c r="QQL6" s="80"/>
      <c r="QQM6" s="80"/>
      <c r="QQN6" s="80"/>
      <c r="QQO6" s="80"/>
      <c r="QQP6" s="80"/>
      <c r="QQQ6" s="80"/>
      <c r="QQR6" s="80"/>
      <c r="QQS6" s="80"/>
      <c r="QQT6" s="80"/>
      <c r="QQU6" s="80"/>
      <c r="QQV6" s="80"/>
      <c r="QQW6" s="80"/>
      <c r="QQX6" s="80"/>
      <c r="QQY6" s="80"/>
      <c r="QQZ6" s="80"/>
      <c r="QRA6" s="80"/>
      <c r="QRB6" s="80"/>
      <c r="QRC6" s="80"/>
      <c r="QRD6" s="80"/>
      <c r="QRE6" s="80"/>
      <c r="QRF6" s="80"/>
      <c r="QRG6" s="80"/>
      <c r="QRH6" s="80"/>
      <c r="QRI6" s="80"/>
      <c r="QRJ6" s="80"/>
      <c r="QRK6" s="80"/>
      <c r="QRL6" s="80"/>
      <c r="QRM6" s="80"/>
      <c r="QRN6" s="80"/>
      <c r="QRO6" s="80"/>
      <c r="QRP6" s="80"/>
      <c r="QRQ6" s="80"/>
      <c r="QRR6" s="80"/>
      <c r="QRS6" s="80"/>
      <c r="QRT6" s="80"/>
      <c r="QRU6" s="80"/>
      <c r="QRV6" s="80"/>
      <c r="QRW6" s="80"/>
      <c r="QRX6" s="80"/>
      <c r="QRY6" s="80"/>
      <c r="QRZ6" s="80"/>
      <c r="QSA6" s="80"/>
      <c r="QSB6" s="80"/>
      <c r="QSC6" s="80"/>
      <c r="QSD6" s="80"/>
      <c r="QSE6" s="80"/>
      <c r="QSF6" s="80"/>
      <c r="QSG6" s="80"/>
      <c r="QSH6" s="80"/>
      <c r="QSI6" s="80"/>
      <c r="QSJ6" s="80"/>
      <c r="QSK6" s="80"/>
      <c r="QSL6" s="80"/>
      <c r="QSM6" s="80"/>
      <c r="QSN6" s="80"/>
      <c r="QSO6" s="80"/>
      <c r="QSP6" s="80"/>
      <c r="QSQ6" s="80"/>
      <c r="QSR6" s="80"/>
      <c r="QSS6" s="80"/>
      <c r="QST6" s="80"/>
      <c r="QSU6" s="80"/>
      <c r="QSV6" s="80"/>
      <c r="QSW6" s="80"/>
      <c r="QSX6" s="80"/>
      <c r="QSY6" s="80"/>
      <c r="QSZ6" s="80"/>
      <c r="QTA6" s="80"/>
      <c r="QTB6" s="80"/>
      <c r="QTC6" s="80"/>
      <c r="QTD6" s="80"/>
      <c r="QTE6" s="80"/>
      <c r="QTF6" s="80"/>
      <c r="QTG6" s="80"/>
      <c r="QTH6" s="80"/>
      <c r="QTI6" s="80"/>
      <c r="QTJ6" s="80"/>
      <c r="QTK6" s="80"/>
      <c r="QTL6" s="80"/>
      <c r="QTM6" s="80"/>
      <c r="QTN6" s="80"/>
      <c r="QTO6" s="80"/>
      <c r="QTP6" s="80"/>
      <c r="QTQ6" s="80"/>
      <c r="QTR6" s="80"/>
      <c r="QTS6" s="80"/>
      <c r="QTT6" s="80"/>
      <c r="QTU6" s="80"/>
      <c r="QTV6" s="80"/>
      <c r="QTW6" s="80"/>
      <c r="QTX6" s="80"/>
      <c r="QTY6" s="80"/>
      <c r="QTZ6" s="80"/>
      <c r="QUA6" s="80"/>
      <c r="QUB6" s="80"/>
      <c r="QUC6" s="80"/>
      <c r="QUD6" s="80"/>
      <c r="QUE6" s="80"/>
      <c r="QUF6" s="80"/>
      <c r="QUG6" s="80"/>
      <c r="QUH6" s="80"/>
      <c r="QUI6" s="80"/>
      <c r="QUJ6" s="80"/>
      <c r="QUK6" s="80"/>
      <c r="QUL6" s="80"/>
      <c r="QUM6" s="80"/>
      <c r="QUN6" s="80"/>
      <c r="QUO6" s="80"/>
      <c r="QUP6" s="80"/>
      <c r="QUQ6" s="80"/>
      <c r="QUR6" s="80"/>
      <c r="QUS6" s="80"/>
      <c r="QUT6" s="80"/>
      <c r="QUU6" s="80"/>
      <c r="QUV6" s="80"/>
      <c r="QUW6" s="80"/>
      <c r="QUX6" s="80"/>
      <c r="QUY6" s="80"/>
      <c r="QUZ6" s="80"/>
      <c r="QVA6" s="80"/>
      <c r="QVB6" s="80"/>
      <c r="QVC6" s="80"/>
      <c r="QVD6" s="80"/>
      <c r="QVE6" s="80"/>
      <c r="QVF6" s="80"/>
      <c r="QVG6" s="80"/>
      <c r="QVH6" s="80"/>
      <c r="QVI6" s="80"/>
      <c r="QVJ6" s="80"/>
      <c r="QVK6" s="80"/>
      <c r="QVL6" s="80"/>
      <c r="QVM6" s="80"/>
      <c r="QVN6" s="80"/>
      <c r="QVO6" s="80"/>
      <c r="QVP6" s="80"/>
      <c r="QVQ6" s="80"/>
      <c r="QVR6" s="80"/>
      <c r="QVS6" s="80"/>
      <c r="QVT6" s="80"/>
      <c r="QVU6" s="80"/>
      <c r="QVV6" s="80"/>
      <c r="QVW6" s="80"/>
      <c r="QVX6" s="80"/>
      <c r="QVY6" s="80"/>
      <c r="QVZ6" s="80"/>
      <c r="QWA6" s="80"/>
      <c r="QWB6" s="80"/>
      <c r="QWC6" s="80"/>
      <c r="QWD6" s="80"/>
      <c r="QWE6" s="80"/>
      <c r="QWF6" s="80"/>
      <c r="QWG6" s="80"/>
      <c r="QWH6" s="80"/>
      <c r="QWI6" s="80"/>
      <c r="QWJ6" s="80"/>
      <c r="QWK6" s="80"/>
      <c r="QWL6" s="80"/>
      <c r="QWM6" s="80"/>
      <c r="QWN6" s="80"/>
      <c r="QWO6" s="80"/>
      <c r="QWP6" s="80"/>
      <c r="QWQ6" s="80"/>
      <c r="QWR6" s="80"/>
      <c r="QWS6" s="80"/>
      <c r="QWT6" s="80"/>
      <c r="QWU6" s="80"/>
      <c r="QWV6" s="80"/>
      <c r="QWW6" s="80"/>
      <c r="QWX6" s="80"/>
      <c r="QWY6" s="80"/>
      <c r="QWZ6" s="80"/>
      <c r="QXA6" s="80"/>
      <c r="QXB6" s="80"/>
      <c r="QXC6" s="80"/>
      <c r="QXD6" s="80"/>
      <c r="QXE6" s="80"/>
      <c r="QXF6" s="80"/>
      <c r="QXG6" s="80"/>
      <c r="QXH6" s="80"/>
      <c r="QXI6" s="80"/>
      <c r="QXJ6" s="80"/>
      <c r="QXK6" s="80"/>
      <c r="QXL6" s="80"/>
      <c r="QXM6" s="80"/>
      <c r="QXN6" s="80"/>
      <c r="QXO6" s="80"/>
      <c r="QXP6" s="80"/>
      <c r="QXQ6" s="80"/>
      <c r="QXR6" s="80"/>
      <c r="QXS6" s="80"/>
      <c r="QXT6" s="80"/>
      <c r="QXU6" s="80"/>
      <c r="QXV6" s="80"/>
      <c r="QXW6" s="80"/>
      <c r="QXX6" s="80"/>
      <c r="QXY6" s="80"/>
      <c r="QXZ6" s="80"/>
      <c r="QYA6" s="80"/>
      <c r="QYB6" s="80"/>
      <c r="QYC6" s="80"/>
      <c r="QYD6" s="80"/>
      <c r="QYE6" s="80"/>
      <c r="QYF6" s="80"/>
      <c r="QYG6" s="80"/>
      <c r="QYH6" s="80"/>
      <c r="QYI6" s="80"/>
      <c r="QYJ6" s="80"/>
      <c r="QYK6" s="80"/>
      <c r="QYL6" s="80"/>
      <c r="QYM6" s="80"/>
      <c r="QYN6" s="80"/>
      <c r="QYO6" s="80"/>
      <c r="QYP6" s="80"/>
      <c r="QYQ6" s="80"/>
      <c r="QYR6" s="80"/>
      <c r="QYS6" s="80"/>
      <c r="QYT6" s="80"/>
      <c r="QYU6" s="80"/>
      <c r="QYV6" s="80"/>
      <c r="QYW6" s="80"/>
      <c r="QYX6" s="80"/>
      <c r="QYY6" s="80"/>
      <c r="QYZ6" s="80"/>
      <c r="QZA6" s="80"/>
      <c r="QZB6" s="80"/>
      <c r="QZC6" s="80"/>
      <c r="QZD6" s="80"/>
      <c r="QZE6" s="80"/>
      <c r="QZF6" s="80"/>
      <c r="QZG6" s="80"/>
      <c r="QZH6" s="80"/>
      <c r="QZI6" s="80"/>
      <c r="QZJ6" s="80"/>
      <c r="QZK6" s="80"/>
      <c r="QZL6" s="80"/>
      <c r="QZM6" s="80"/>
      <c r="QZN6" s="80"/>
      <c r="QZO6" s="80"/>
      <c r="QZP6" s="80"/>
      <c r="QZQ6" s="80"/>
      <c r="QZR6" s="80"/>
      <c r="QZS6" s="80"/>
      <c r="QZT6" s="80"/>
      <c r="QZU6" s="80"/>
      <c r="QZV6" s="80"/>
      <c r="QZW6" s="80"/>
      <c r="QZX6" s="80"/>
      <c r="QZY6" s="80"/>
      <c r="QZZ6" s="80"/>
      <c r="RAA6" s="80"/>
      <c r="RAB6" s="80"/>
      <c r="RAC6" s="80"/>
      <c r="RAD6" s="80"/>
      <c r="RAE6" s="80"/>
      <c r="RAF6" s="80"/>
      <c r="RAG6" s="80"/>
      <c r="RAH6" s="80"/>
      <c r="RAI6" s="80"/>
      <c r="RAJ6" s="80"/>
      <c r="RAK6" s="80"/>
      <c r="RAL6" s="80"/>
      <c r="RAM6" s="80"/>
      <c r="RAN6" s="80"/>
      <c r="RAO6" s="80"/>
      <c r="RAP6" s="80"/>
      <c r="RAQ6" s="80"/>
      <c r="RAR6" s="80"/>
      <c r="RAS6" s="80"/>
      <c r="RAT6" s="80"/>
      <c r="RAU6" s="80"/>
      <c r="RAV6" s="80"/>
      <c r="RAW6" s="80"/>
      <c r="RAX6" s="80"/>
      <c r="RAY6" s="80"/>
      <c r="RAZ6" s="80"/>
      <c r="RBA6" s="80"/>
      <c r="RBB6" s="80"/>
      <c r="RBC6" s="80"/>
      <c r="RBD6" s="80"/>
      <c r="RBE6" s="80"/>
      <c r="RBF6" s="80"/>
      <c r="RBG6" s="80"/>
      <c r="RBH6" s="80"/>
      <c r="RBI6" s="80"/>
      <c r="RBJ6" s="80"/>
      <c r="RBK6" s="80"/>
      <c r="RBL6" s="80"/>
      <c r="RBM6" s="80"/>
      <c r="RBN6" s="80"/>
      <c r="RBO6" s="80"/>
      <c r="RBP6" s="80"/>
      <c r="RBQ6" s="80"/>
      <c r="RBR6" s="80"/>
      <c r="RBS6" s="80"/>
      <c r="RBT6" s="80"/>
      <c r="RBU6" s="80"/>
      <c r="RBV6" s="80"/>
      <c r="RBW6" s="80"/>
      <c r="RBX6" s="80"/>
      <c r="RBY6" s="80"/>
      <c r="RBZ6" s="80"/>
      <c r="RCA6" s="80"/>
      <c r="RCB6" s="80"/>
      <c r="RCC6" s="80"/>
      <c r="RCD6" s="80"/>
      <c r="RCE6" s="80"/>
      <c r="RCF6" s="80"/>
      <c r="RCG6" s="80"/>
      <c r="RCH6" s="80"/>
      <c r="RCI6" s="80"/>
      <c r="RCJ6" s="80"/>
      <c r="RCK6" s="80"/>
      <c r="RCL6" s="80"/>
      <c r="RCM6" s="80"/>
      <c r="RCN6" s="80"/>
      <c r="RCO6" s="80"/>
      <c r="RCP6" s="80"/>
      <c r="RCQ6" s="80"/>
      <c r="RCR6" s="80"/>
      <c r="RCS6" s="80"/>
      <c r="RCT6" s="80"/>
      <c r="RCU6" s="80"/>
      <c r="RCV6" s="80"/>
      <c r="RCW6" s="80"/>
      <c r="RCX6" s="80"/>
      <c r="RCY6" s="80"/>
      <c r="RCZ6" s="80"/>
      <c r="RDA6" s="80"/>
      <c r="RDB6" s="80"/>
      <c r="RDC6" s="80"/>
      <c r="RDD6" s="80"/>
      <c r="RDE6" s="80"/>
      <c r="RDF6" s="80"/>
      <c r="RDG6" s="80"/>
      <c r="RDH6" s="80"/>
      <c r="RDI6" s="80"/>
      <c r="RDJ6" s="80"/>
      <c r="RDK6" s="80"/>
      <c r="RDL6" s="80"/>
      <c r="RDM6" s="80"/>
      <c r="RDN6" s="80"/>
      <c r="RDO6" s="80"/>
      <c r="RDP6" s="80"/>
      <c r="RDQ6" s="80"/>
      <c r="RDR6" s="80"/>
      <c r="RDS6" s="80"/>
      <c r="RDT6" s="80"/>
      <c r="RDU6" s="80"/>
      <c r="RDV6" s="80"/>
      <c r="RDW6" s="80"/>
      <c r="RDX6" s="80"/>
      <c r="RDY6" s="80"/>
      <c r="RDZ6" s="80"/>
      <c r="REA6" s="80"/>
      <c r="REB6" s="80"/>
      <c r="REC6" s="80"/>
      <c r="RED6" s="80"/>
      <c r="REE6" s="80"/>
      <c r="REF6" s="80"/>
      <c r="REG6" s="80"/>
      <c r="REH6" s="80"/>
      <c r="REI6" s="80"/>
      <c r="REJ6" s="80"/>
      <c r="REK6" s="80"/>
      <c r="REL6" s="80"/>
      <c r="REM6" s="80"/>
      <c r="REN6" s="80"/>
      <c r="REO6" s="80"/>
      <c r="REP6" s="80"/>
      <c r="REQ6" s="80"/>
      <c r="RER6" s="80"/>
      <c r="RES6" s="80"/>
      <c r="RET6" s="80"/>
      <c r="REU6" s="80"/>
      <c r="REV6" s="80"/>
      <c r="REW6" s="80"/>
      <c r="REX6" s="80"/>
      <c r="REY6" s="80"/>
      <c r="REZ6" s="80"/>
      <c r="RFA6" s="80"/>
      <c r="RFB6" s="80"/>
      <c r="RFC6" s="80"/>
      <c r="RFD6" s="80"/>
      <c r="RFE6" s="80"/>
      <c r="RFF6" s="80"/>
      <c r="RFG6" s="80"/>
      <c r="RFH6" s="80"/>
      <c r="RFI6" s="80"/>
      <c r="RFJ6" s="80"/>
      <c r="RFK6" s="80"/>
      <c r="RFL6" s="80"/>
      <c r="RFM6" s="80"/>
      <c r="RFN6" s="80"/>
      <c r="RFO6" s="80"/>
      <c r="RFP6" s="80"/>
      <c r="RFQ6" s="80"/>
      <c r="RFR6" s="80"/>
      <c r="RFS6" s="80"/>
      <c r="RFT6" s="80"/>
      <c r="RFU6" s="80"/>
      <c r="RFV6" s="80"/>
      <c r="RFW6" s="80"/>
      <c r="RFX6" s="80"/>
      <c r="RFY6" s="80"/>
      <c r="RFZ6" s="80"/>
      <c r="RGA6" s="80"/>
      <c r="RGB6" s="80"/>
      <c r="RGC6" s="80"/>
      <c r="RGD6" s="80"/>
      <c r="RGE6" s="80"/>
      <c r="RGF6" s="80"/>
      <c r="RGG6" s="80"/>
      <c r="RGH6" s="80"/>
      <c r="RGI6" s="80"/>
      <c r="RGJ6" s="80"/>
      <c r="RGK6" s="80"/>
      <c r="RGL6" s="80"/>
      <c r="RGM6" s="80"/>
      <c r="RGN6" s="80"/>
      <c r="RGO6" s="80"/>
      <c r="RGP6" s="80"/>
      <c r="RGQ6" s="80"/>
      <c r="RGR6" s="80"/>
      <c r="RGS6" s="80"/>
      <c r="RGT6" s="80"/>
      <c r="RGU6" s="80"/>
      <c r="RGV6" s="80"/>
      <c r="RGW6" s="80"/>
      <c r="RGX6" s="80"/>
      <c r="RGY6" s="80"/>
      <c r="RGZ6" s="80"/>
      <c r="RHA6" s="80"/>
      <c r="RHB6" s="80"/>
      <c r="RHC6" s="80"/>
      <c r="RHD6" s="80"/>
      <c r="RHE6" s="80"/>
      <c r="RHF6" s="80"/>
      <c r="RHG6" s="80"/>
      <c r="RHH6" s="80"/>
      <c r="RHI6" s="80"/>
      <c r="RHJ6" s="80"/>
      <c r="RHK6" s="80"/>
      <c r="RHL6" s="80"/>
      <c r="RHM6" s="80"/>
      <c r="RHN6" s="80"/>
      <c r="RHO6" s="80"/>
      <c r="RHP6" s="80"/>
      <c r="RHQ6" s="80"/>
      <c r="RHR6" s="80"/>
      <c r="RHS6" s="80"/>
      <c r="RHT6" s="80"/>
      <c r="RHU6" s="80"/>
      <c r="RHV6" s="80"/>
      <c r="RHW6" s="80"/>
      <c r="RHX6" s="80"/>
      <c r="RHY6" s="80"/>
      <c r="RHZ6" s="80"/>
      <c r="RIA6" s="80"/>
      <c r="RIB6" s="80"/>
      <c r="RIC6" s="80"/>
      <c r="RID6" s="80"/>
      <c r="RIE6" s="80"/>
      <c r="RIF6" s="80"/>
      <c r="RIG6" s="80"/>
      <c r="RIH6" s="80"/>
      <c r="RII6" s="80"/>
      <c r="RIJ6" s="80"/>
      <c r="RIK6" s="80"/>
      <c r="RIL6" s="80"/>
      <c r="RIM6" s="80"/>
      <c r="RIN6" s="80"/>
      <c r="RIO6" s="80"/>
      <c r="RIP6" s="80"/>
      <c r="RIQ6" s="80"/>
      <c r="RIR6" s="80"/>
      <c r="RIS6" s="80"/>
      <c r="RIT6" s="80"/>
      <c r="RIU6" s="80"/>
      <c r="RIV6" s="80"/>
      <c r="RIW6" s="80"/>
      <c r="RIX6" s="80"/>
      <c r="RIY6" s="80"/>
      <c r="RIZ6" s="80"/>
      <c r="RJA6" s="80"/>
      <c r="RJB6" s="80"/>
      <c r="RJC6" s="80"/>
      <c r="RJD6" s="80"/>
      <c r="RJE6" s="80"/>
      <c r="RJF6" s="80"/>
      <c r="RJG6" s="80"/>
      <c r="RJH6" s="80"/>
      <c r="RJI6" s="80"/>
      <c r="RJJ6" s="80"/>
      <c r="RJK6" s="80"/>
      <c r="RJL6" s="80"/>
      <c r="RJM6" s="80"/>
      <c r="RJN6" s="80"/>
      <c r="RJO6" s="80"/>
      <c r="RJP6" s="80"/>
      <c r="RJQ6" s="80"/>
      <c r="RJR6" s="80"/>
      <c r="RJS6" s="80"/>
      <c r="RJT6" s="80"/>
      <c r="RJU6" s="80"/>
      <c r="RJV6" s="80"/>
      <c r="RJW6" s="80"/>
      <c r="RJX6" s="80"/>
      <c r="RJY6" s="80"/>
      <c r="RJZ6" s="80"/>
      <c r="RKA6" s="80"/>
      <c r="RKB6" s="80"/>
      <c r="RKC6" s="80"/>
      <c r="RKD6" s="80"/>
      <c r="RKE6" s="80"/>
      <c r="RKF6" s="80"/>
      <c r="RKG6" s="80"/>
      <c r="RKH6" s="80"/>
      <c r="RKI6" s="80"/>
      <c r="RKJ6" s="80"/>
      <c r="RKK6" s="80"/>
      <c r="RKL6" s="80"/>
      <c r="RKM6" s="80"/>
      <c r="RKN6" s="80"/>
      <c r="RKO6" s="80"/>
      <c r="RKP6" s="80"/>
      <c r="RKQ6" s="80"/>
      <c r="RKR6" s="80"/>
      <c r="RKS6" s="80"/>
      <c r="RKT6" s="80"/>
      <c r="RKU6" s="80"/>
      <c r="RKV6" s="80"/>
      <c r="RKW6" s="80"/>
      <c r="RKX6" s="80"/>
      <c r="RKY6" s="80"/>
      <c r="RKZ6" s="80"/>
      <c r="RLA6" s="80"/>
      <c r="RLB6" s="80"/>
      <c r="RLC6" s="80"/>
      <c r="RLD6" s="80"/>
      <c r="RLE6" s="80"/>
      <c r="RLF6" s="80"/>
      <c r="RLG6" s="80"/>
      <c r="RLH6" s="80"/>
      <c r="RLI6" s="80"/>
      <c r="RLJ6" s="80"/>
      <c r="RLK6" s="80"/>
      <c r="RLL6" s="80"/>
      <c r="RLM6" s="80"/>
      <c r="RLN6" s="80"/>
      <c r="RLO6" s="80"/>
      <c r="RLP6" s="80"/>
      <c r="RLQ6" s="80"/>
      <c r="RLR6" s="80"/>
      <c r="RLS6" s="80"/>
      <c r="RLT6" s="80"/>
      <c r="RLU6" s="80"/>
      <c r="RLV6" s="80"/>
      <c r="RLW6" s="80"/>
      <c r="RLX6" s="80"/>
      <c r="RLY6" s="80"/>
      <c r="RLZ6" s="80"/>
      <c r="RMA6" s="80"/>
      <c r="RMB6" s="80"/>
      <c r="RMC6" s="80"/>
      <c r="RMD6" s="80"/>
      <c r="RME6" s="80"/>
      <c r="RMF6" s="80"/>
      <c r="RMG6" s="80"/>
      <c r="RMH6" s="80"/>
      <c r="RMI6" s="80"/>
      <c r="RMJ6" s="80"/>
      <c r="RMK6" s="80"/>
      <c r="RML6" s="80"/>
      <c r="RMM6" s="80"/>
      <c r="RMN6" s="80"/>
      <c r="RMO6" s="80"/>
      <c r="RMP6" s="80"/>
      <c r="RMQ6" s="80"/>
      <c r="RMR6" s="80"/>
      <c r="RMS6" s="80"/>
      <c r="RMT6" s="80"/>
      <c r="RMU6" s="80"/>
      <c r="RMV6" s="80"/>
      <c r="RMW6" s="80"/>
      <c r="RMX6" s="80"/>
      <c r="RMY6" s="80"/>
      <c r="RMZ6" s="80"/>
      <c r="RNA6" s="80"/>
      <c r="RNB6" s="80"/>
      <c r="RNC6" s="80"/>
      <c r="RND6" s="80"/>
      <c r="RNE6" s="80"/>
      <c r="RNF6" s="80"/>
      <c r="RNG6" s="80"/>
      <c r="RNH6" s="80"/>
      <c r="RNI6" s="80"/>
      <c r="RNJ6" s="80"/>
      <c r="RNK6" s="80"/>
      <c r="RNL6" s="80"/>
      <c r="RNM6" s="80"/>
      <c r="RNN6" s="80"/>
      <c r="RNO6" s="80"/>
      <c r="RNP6" s="80"/>
      <c r="RNQ6" s="80"/>
      <c r="RNR6" s="80"/>
      <c r="RNS6" s="80"/>
      <c r="RNT6" s="80"/>
      <c r="RNU6" s="80"/>
      <c r="RNV6" s="80"/>
      <c r="RNW6" s="80"/>
      <c r="RNX6" s="80"/>
      <c r="RNY6" s="80"/>
      <c r="RNZ6" s="80"/>
      <c r="ROA6" s="80"/>
      <c r="ROB6" s="80"/>
      <c r="ROC6" s="80"/>
      <c r="ROD6" s="80"/>
      <c r="ROE6" s="80"/>
      <c r="ROF6" s="80"/>
      <c r="ROG6" s="80"/>
      <c r="ROH6" s="80"/>
      <c r="ROI6" s="80"/>
      <c r="ROJ6" s="80"/>
      <c r="ROK6" s="80"/>
      <c r="ROL6" s="80"/>
      <c r="ROM6" s="80"/>
      <c r="RON6" s="80"/>
      <c r="ROO6" s="80"/>
      <c r="ROP6" s="80"/>
      <c r="ROQ6" s="80"/>
      <c r="ROR6" s="80"/>
      <c r="ROS6" s="80"/>
      <c r="ROT6" s="80"/>
      <c r="ROU6" s="80"/>
      <c r="ROV6" s="80"/>
      <c r="ROW6" s="80"/>
      <c r="ROX6" s="80"/>
      <c r="ROY6" s="80"/>
      <c r="ROZ6" s="80"/>
      <c r="RPA6" s="80"/>
      <c r="RPB6" s="80"/>
      <c r="RPC6" s="80"/>
      <c r="RPD6" s="80"/>
      <c r="RPE6" s="80"/>
      <c r="RPF6" s="80"/>
      <c r="RPG6" s="80"/>
      <c r="RPH6" s="80"/>
      <c r="RPI6" s="80"/>
      <c r="RPJ6" s="80"/>
      <c r="RPK6" s="80"/>
      <c r="RPL6" s="80"/>
      <c r="RPM6" s="80"/>
      <c r="RPN6" s="80"/>
      <c r="RPO6" s="80"/>
      <c r="RPP6" s="80"/>
      <c r="RPQ6" s="80"/>
      <c r="RPR6" s="80"/>
      <c r="RPS6" s="80"/>
      <c r="RPT6" s="80"/>
      <c r="RPU6" s="80"/>
      <c r="RPV6" s="80"/>
      <c r="RPW6" s="80"/>
      <c r="RPX6" s="80"/>
      <c r="RPY6" s="80"/>
      <c r="RPZ6" s="80"/>
      <c r="RQA6" s="80"/>
      <c r="RQB6" s="80"/>
      <c r="RQC6" s="80"/>
      <c r="RQD6" s="80"/>
      <c r="RQE6" s="80"/>
      <c r="RQF6" s="80"/>
      <c r="RQG6" s="80"/>
      <c r="RQH6" s="80"/>
      <c r="RQI6" s="80"/>
      <c r="RQJ6" s="80"/>
      <c r="RQK6" s="80"/>
      <c r="RQL6" s="80"/>
      <c r="RQM6" s="80"/>
      <c r="RQN6" s="80"/>
      <c r="RQO6" s="80"/>
      <c r="RQP6" s="80"/>
      <c r="RQQ6" s="80"/>
      <c r="RQR6" s="80"/>
      <c r="RQS6" s="80"/>
      <c r="RQT6" s="80"/>
      <c r="RQU6" s="80"/>
      <c r="RQV6" s="80"/>
      <c r="RQW6" s="80"/>
      <c r="RQX6" s="80"/>
      <c r="RQY6" s="80"/>
      <c r="RQZ6" s="80"/>
      <c r="RRA6" s="80"/>
      <c r="RRB6" s="80"/>
      <c r="RRC6" s="80"/>
      <c r="RRD6" s="80"/>
      <c r="RRE6" s="80"/>
      <c r="RRF6" s="80"/>
      <c r="RRG6" s="80"/>
      <c r="RRH6" s="80"/>
      <c r="RRI6" s="80"/>
      <c r="RRJ6" s="80"/>
      <c r="RRK6" s="80"/>
      <c r="RRL6" s="80"/>
      <c r="RRM6" s="80"/>
      <c r="RRN6" s="80"/>
      <c r="RRO6" s="80"/>
      <c r="RRP6" s="80"/>
      <c r="RRQ6" s="80"/>
      <c r="RRR6" s="80"/>
      <c r="RRS6" s="80"/>
      <c r="RRT6" s="80"/>
      <c r="RRU6" s="80"/>
      <c r="RRV6" s="80"/>
      <c r="RRW6" s="80"/>
      <c r="RRX6" s="80"/>
      <c r="RRY6" s="80"/>
      <c r="RRZ6" s="80"/>
      <c r="RSA6" s="80"/>
      <c r="RSB6" s="80"/>
      <c r="RSC6" s="80"/>
      <c r="RSD6" s="80"/>
      <c r="RSE6" s="80"/>
      <c r="RSF6" s="80"/>
      <c r="RSG6" s="80"/>
      <c r="RSH6" s="80"/>
      <c r="RSI6" s="80"/>
      <c r="RSJ6" s="80"/>
      <c r="RSK6" s="80"/>
      <c r="RSL6" s="80"/>
      <c r="RSM6" s="80"/>
      <c r="RSN6" s="80"/>
      <c r="RSO6" s="80"/>
      <c r="RSP6" s="80"/>
      <c r="RSQ6" s="80"/>
      <c r="RSR6" s="80"/>
      <c r="RSS6" s="80"/>
      <c r="RST6" s="80"/>
      <c r="RSU6" s="80"/>
      <c r="RSV6" s="80"/>
      <c r="RSW6" s="80"/>
      <c r="RSX6" s="80"/>
      <c r="RSY6" s="80"/>
      <c r="RSZ6" s="80"/>
      <c r="RTA6" s="80"/>
      <c r="RTB6" s="80"/>
      <c r="RTC6" s="80"/>
      <c r="RTD6" s="80"/>
      <c r="RTE6" s="80"/>
      <c r="RTF6" s="80"/>
      <c r="RTG6" s="80"/>
      <c r="RTH6" s="80"/>
      <c r="RTI6" s="80"/>
      <c r="RTJ6" s="80"/>
      <c r="RTK6" s="80"/>
      <c r="RTL6" s="80"/>
      <c r="RTM6" s="80"/>
      <c r="RTN6" s="80"/>
      <c r="RTO6" s="80"/>
      <c r="RTP6" s="80"/>
      <c r="RTQ6" s="80"/>
      <c r="RTR6" s="80"/>
      <c r="RTS6" s="80"/>
      <c r="RTT6" s="80"/>
      <c r="RTU6" s="80"/>
      <c r="RTV6" s="80"/>
      <c r="RTW6" s="80"/>
      <c r="RTX6" s="80"/>
      <c r="RTY6" s="80"/>
      <c r="RTZ6" s="80"/>
      <c r="RUA6" s="80"/>
      <c r="RUB6" s="80"/>
      <c r="RUC6" s="80"/>
      <c r="RUD6" s="80"/>
      <c r="RUE6" s="80"/>
      <c r="RUF6" s="80"/>
      <c r="RUG6" s="80"/>
      <c r="RUH6" s="80"/>
      <c r="RUI6" s="80"/>
      <c r="RUJ6" s="80"/>
      <c r="RUK6" s="80"/>
      <c r="RUL6" s="80"/>
      <c r="RUM6" s="80"/>
      <c r="RUN6" s="80"/>
      <c r="RUO6" s="80"/>
      <c r="RUP6" s="80"/>
      <c r="RUQ6" s="80"/>
      <c r="RUR6" s="80"/>
      <c r="RUS6" s="80"/>
      <c r="RUT6" s="80"/>
      <c r="RUU6" s="80"/>
      <c r="RUV6" s="80"/>
      <c r="RUW6" s="80"/>
      <c r="RUX6" s="80"/>
      <c r="RUY6" s="80"/>
      <c r="RUZ6" s="80"/>
      <c r="RVA6" s="80"/>
      <c r="RVB6" s="80"/>
      <c r="RVC6" s="80"/>
      <c r="RVD6" s="80"/>
      <c r="RVE6" s="80"/>
      <c r="RVF6" s="80"/>
      <c r="RVG6" s="80"/>
      <c r="RVH6" s="80"/>
      <c r="RVI6" s="80"/>
      <c r="RVJ6" s="80"/>
      <c r="RVK6" s="80"/>
      <c r="RVL6" s="80"/>
      <c r="RVM6" s="80"/>
      <c r="RVN6" s="80"/>
      <c r="RVO6" s="80"/>
      <c r="RVP6" s="80"/>
      <c r="RVQ6" s="80"/>
      <c r="RVR6" s="80"/>
      <c r="RVS6" s="80"/>
      <c r="RVT6" s="80"/>
      <c r="RVU6" s="80"/>
      <c r="RVV6" s="80"/>
      <c r="RVW6" s="80"/>
      <c r="RVX6" s="80"/>
      <c r="RVY6" s="80"/>
      <c r="RVZ6" s="80"/>
      <c r="RWA6" s="80"/>
      <c r="RWB6" s="80"/>
      <c r="RWC6" s="80"/>
      <c r="RWD6" s="80"/>
      <c r="RWE6" s="80"/>
      <c r="RWF6" s="80"/>
      <c r="RWG6" s="80"/>
      <c r="RWH6" s="80"/>
      <c r="RWI6" s="80"/>
      <c r="RWJ6" s="80"/>
      <c r="RWK6" s="80"/>
      <c r="RWL6" s="80"/>
      <c r="RWM6" s="80"/>
      <c r="RWN6" s="80"/>
      <c r="RWO6" s="80"/>
      <c r="RWP6" s="80"/>
      <c r="RWQ6" s="80"/>
      <c r="RWR6" s="80"/>
      <c r="RWS6" s="80"/>
      <c r="RWT6" s="80"/>
      <c r="RWU6" s="80"/>
      <c r="RWV6" s="80"/>
      <c r="RWW6" s="80"/>
      <c r="RWX6" s="80"/>
      <c r="RWY6" s="80"/>
      <c r="RWZ6" s="80"/>
      <c r="RXA6" s="80"/>
      <c r="RXB6" s="80"/>
      <c r="RXC6" s="80"/>
      <c r="RXD6" s="80"/>
      <c r="RXE6" s="80"/>
      <c r="RXF6" s="80"/>
      <c r="RXG6" s="80"/>
      <c r="RXH6" s="80"/>
      <c r="RXI6" s="80"/>
      <c r="RXJ6" s="80"/>
      <c r="RXK6" s="80"/>
      <c r="RXL6" s="80"/>
      <c r="RXM6" s="80"/>
      <c r="RXN6" s="80"/>
      <c r="RXO6" s="80"/>
      <c r="RXP6" s="80"/>
      <c r="RXQ6" s="80"/>
      <c r="RXR6" s="80"/>
      <c r="RXS6" s="80"/>
      <c r="RXT6" s="80"/>
      <c r="RXU6" s="80"/>
      <c r="RXV6" s="80"/>
      <c r="RXW6" s="80"/>
      <c r="RXX6" s="80"/>
      <c r="RXY6" s="80"/>
      <c r="RXZ6" s="80"/>
      <c r="RYA6" s="80"/>
      <c r="RYB6" s="80"/>
      <c r="RYC6" s="80"/>
      <c r="RYD6" s="80"/>
      <c r="RYE6" s="80"/>
      <c r="RYF6" s="80"/>
      <c r="RYG6" s="80"/>
      <c r="RYH6" s="80"/>
      <c r="RYI6" s="80"/>
      <c r="RYJ6" s="80"/>
      <c r="RYK6" s="80"/>
      <c r="RYL6" s="80"/>
      <c r="RYM6" s="80"/>
      <c r="RYN6" s="80"/>
      <c r="RYO6" s="80"/>
      <c r="RYP6" s="80"/>
      <c r="RYQ6" s="80"/>
      <c r="RYR6" s="80"/>
      <c r="RYS6" s="80"/>
      <c r="RYT6" s="80"/>
      <c r="RYU6" s="80"/>
      <c r="RYV6" s="80"/>
      <c r="RYW6" s="80"/>
      <c r="RYX6" s="80"/>
      <c r="RYY6" s="80"/>
      <c r="RYZ6" s="80"/>
      <c r="RZA6" s="80"/>
      <c r="RZB6" s="80"/>
      <c r="RZC6" s="80"/>
      <c r="RZD6" s="80"/>
      <c r="RZE6" s="80"/>
      <c r="RZF6" s="80"/>
      <c r="RZG6" s="80"/>
      <c r="RZH6" s="80"/>
      <c r="RZI6" s="80"/>
      <c r="RZJ6" s="80"/>
      <c r="RZK6" s="80"/>
      <c r="RZL6" s="80"/>
      <c r="RZM6" s="80"/>
      <c r="RZN6" s="80"/>
      <c r="RZO6" s="80"/>
      <c r="RZP6" s="80"/>
      <c r="RZQ6" s="80"/>
      <c r="RZR6" s="80"/>
      <c r="RZS6" s="80"/>
      <c r="RZT6" s="80"/>
      <c r="RZU6" s="80"/>
      <c r="RZV6" s="80"/>
      <c r="RZW6" s="80"/>
      <c r="RZX6" s="80"/>
      <c r="RZY6" s="80"/>
      <c r="RZZ6" s="80"/>
      <c r="SAA6" s="80"/>
      <c r="SAB6" s="80"/>
      <c r="SAC6" s="80"/>
      <c r="SAD6" s="80"/>
      <c r="SAE6" s="80"/>
      <c r="SAF6" s="80"/>
      <c r="SAG6" s="80"/>
      <c r="SAH6" s="80"/>
      <c r="SAI6" s="80"/>
      <c r="SAJ6" s="80"/>
      <c r="SAK6" s="80"/>
      <c r="SAL6" s="80"/>
      <c r="SAM6" s="80"/>
      <c r="SAN6" s="80"/>
      <c r="SAO6" s="80"/>
      <c r="SAP6" s="80"/>
      <c r="SAQ6" s="80"/>
      <c r="SAR6" s="80"/>
      <c r="SAS6" s="80"/>
      <c r="SAT6" s="80"/>
      <c r="SAU6" s="80"/>
      <c r="SAV6" s="80"/>
      <c r="SAW6" s="80"/>
      <c r="SAX6" s="80"/>
      <c r="SAY6" s="80"/>
      <c r="SAZ6" s="80"/>
      <c r="SBA6" s="80"/>
      <c r="SBB6" s="80"/>
      <c r="SBC6" s="80"/>
      <c r="SBD6" s="80"/>
      <c r="SBE6" s="80"/>
      <c r="SBF6" s="80"/>
      <c r="SBG6" s="80"/>
      <c r="SBH6" s="80"/>
      <c r="SBI6" s="80"/>
      <c r="SBJ6" s="80"/>
      <c r="SBK6" s="80"/>
      <c r="SBL6" s="80"/>
      <c r="SBM6" s="80"/>
      <c r="SBN6" s="80"/>
      <c r="SBO6" s="80"/>
      <c r="SBP6" s="80"/>
      <c r="SBQ6" s="80"/>
      <c r="SBR6" s="80"/>
      <c r="SBS6" s="80"/>
      <c r="SBT6" s="80"/>
      <c r="SBU6" s="80"/>
      <c r="SBV6" s="80"/>
      <c r="SBW6" s="80"/>
      <c r="SBX6" s="80"/>
      <c r="SBY6" s="80"/>
      <c r="SBZ6" s="80"/>
      <c r="SCA6" s="80"/>
      <c r="SCB6" s="80"/>
      <c r="SCC6" s="80"/>
      <c r="SCD6" s="80"/>
      <c r="SCE6" s="80"/>
      <c r="SCF6" s="80"/>
      <c r="SCG6" s="80"/>
      <c r="SCH6" s="80"/>
      <c r="SCI6" s="80"/>
      <c r="SCJ6" s="80"/>
      <c r="SCK6" s="80"/>
      <c r="SCL6" s="80"/>
      <c r="SCM6" s="80"/>
      <c r="SCN6" s="80"/>
      <c r="SCO6" s="80"/>
      <c r="SCP6" s="80"/>
      <c r="SCQ6" s="80"/>
      <c r="SCR6" s="80"/>
      <c r="SCS6" s="80"/>
      <c r="SCT6" s="80"/>
      <c r="SCU6" s="80"/>
      <c r="SCV6" s="80"/>
      <c r="SCW6" s="80"/>
      <c r="SCX6" s="80"/>
      <c r="SCY6" s="80"/>
      <c r="SCZ6" s="80"/>
      <c r="SDA6" s="80"/>
      <c r="SDB6" s="80"/>
      <c r="SDC6" s="80"/>
      <c r="SDD6" s="80"/>
      <c r="SDE6" s="80"/>
      <c r="SDF6" s="80"/>
      <c r="SDG6" s="80"/>
      <c r="SDH6" s="80"/>
      <c r="SDI6" s="80"/>
      <c r="SDJ6" s="80"/>
      <c r="SDK6" s="80"/>
      <c r="SDL6" s="80"/>
      <c r="SDM6" s="80"/>
      <c r="SDN6" s="80"/>
      <c r="SDO6" s="80"/>
      <c r="SDP6" s="80"/>
      <c r="SDQ6" s="80"/>
      <c r="SDR6" s="80"/>
      <c r="SDS6" s="80"/>
      <c r="SDT6" s="80"/>
      <c r="SDU6" s="80"/>
      <c r="SDV6" s="80"/>
      <c r="SDW6" s="80"/>
      <c r="SDX6" s="80"/>
      <c r="SDY6" s="80"/>
      <c r="SDZ6" s="80"/>
      <c r="SEA6" s="80"/>
      <c r="SEB6" s="80"/>
      <c r="SEC6" s="80"/>
      <c r="SED6" s="80"/>
      <c r="SEE6" s="80"/>
      <c r="SEF6" s="80"/>
      <c r="SEG6" s="80"/>
      <c r="SEH6" s="80"/>
      <c r="SEI6" s="80"/>
      <c r="SEJ6" s="80"/>
      <c r="SEK6" s="80"/>
      <c r="SEL6" s="80"/>
      <c r="SEM6" s="80"/>
      <c r="SEN6" s="80"/>
      <c r="SEO6" s="80"/>
      <c r="SEP6" s="80"/>
      <c r="SEQ6" s="80"/>
      <c r="SER6" s="80"/>
      <c r="SES6" s="80"/>
      <c r="SET6" s="80"/>
      <c r="SEU6" s="80"/>
      <c r="SEV6" s="80"/>
      <c r="SEW6" s="80"/>
      <c r="SEX6" s="80"/>
      <c r="SEY6" s="80"/>
      <c r="SEZ6" s="80"/>
      <c r="SFA6" s="80"/>
      <c r="SFB6" s="80"/>
      <c r="SFC6" s="80"/>
      <c r="SFD6" s="80"/>
      <c r="SFE6" s="80"/>
      <c r="SFF6" s="80"/>
      <c r="SFG6" s="80"/>
      <c r="SFH6" s="80"/>
      <c r="SFI6" s="80"/>
      <c r="SFJ6" s="80"/>
      <c r="SFK6" s="80"/>
      <c r="SFL6" s="80"/>
      <c r="SFM6" s="80"/>
      <c r="SFN6" s="80"/>
      <c r="SFO6" s="80"/>
      <c r="SFP6" s="80"/>
      <c r="SFQ6" s="80"/>
      <c r="SFR6" s="80"/>
      <c r="SFS6" s="80"/>
      <c r="SFT6" s="80"/>
      <c r="SFU6" s="80"/>
      <c r="SFV6" s="80"/>
      <c r="SFW6" s="80"/>
      <c r="SFX6" s="80"/>
      <c r="SFY6" s="80"/>
      <c r="SFZ6" s="80"/>
      <c r="SGA6" s="80"/>
      <c r="SGB6" s="80"/>
      <c r="SGC6" s="80"/>
      <c r="SGD6" s="80"/>
      <c r="SGE6" s="80"/>
      <c r="SGF6" s="80"/>
      <c r="SGG6" s="80"/>
      <c r="SGH6" s="80"/>
      <c r="SGI6" s="80"/>
      <c r="SGJ6" s="80"/>
      <c r="SGK6" s="80"/>
      <c r="SGL6" s="80"/>
      <c r="SGM6" s="80"/>
      <c r="SGN6" s="80"/>
      <c r="SGO6" s="80"/>
      <c r="SGP6" s="80"/>
      <c r="SGQ6" s="80"/>
      <c r="SGR6" s="80"/>
      <c r="SGS6" s="80"/>
      <c r="SGT6" s="80"/>
      <c r="SGU6" s="80"/>
      <c r="SGV6" s="80"/>
      <c r="SGW6" s="80"/>
      <c r="SGX6" s="80"/>
      <c r="SGY6" s="80"/>
      <c r="SGZ6" s="80"/>
      <c r="SHA6" s="80"/>
      <c r="SHB6" s="80"/>
      <c r="SHC6" s="80"/>
      <c r="SHD6" s="80"/>
      <c r="SHE6" s="80"/>
      <c r="SHF6" s="80"/>
      <c r="SHG6" s="80"/>
      <c r="SHH6" s="80"/>
      <c r="SHI6" s="80"/>
      <c r="SHJ6" s="80"/>
      <c r="SHK6" s="80"/>
      <c r="SHL6" s="80"/>
      <c r="SHM6" s="80"/>
      <c r="SHN6" s="80"/>
      <c r="SHO6" s="80"/>
      <c r="SHP6" s="80"/>
      <c r="SHQ6" s="80"/>
      <c r="SHR6" s="80"/>
      <c r="SHS6" s="80"/>
      <c r="SHT6" s="80"/>
      <c r="SHU6" s="80"/>
      <c r="SHV6" s="80"/>
      <c r="SHW6" s="80"/>
      <c r="SHX6" s="80"/>
      <c r="SHY6" s="80"/>
      <c r="SHZ6" s="80"/>
      <c r="SIA6" s="80"/>
      <c r="SIB6" s="80"/>
      <c r="SIC6" s="80"/>
      <c r="SID6" s="80"/>
      <c r="SIE6" s="80"/>
      <c r="SIF6" s="80"/>
      <c r="SIG6" s="80"/>
      <c r="SIH6" s="80"/>
      <c r="SII6" s="80"/>
      <c r="SIJ6" s="80"/>
      <c r="SIK6" s="80"/>
      <c r="SIL6" s="80"/>
      <c r="SIM6" s="80"/>
      <c r="SIN6" s="80"/>
      <c r="SIO6" s="80"/>
      <c r="SIP6" s="80"/>
      <c r="SIQ6" s="80"/>
      <c r="SIR6" s="80"/>
      <c r="SIS6" s="80"/>
      <c r="SIT6" s="80"/>
      <c r="SIU6" s="80"/>
      <c r="SIV6" s="80"/>
      <c r="SIW6" s="80"/>
      <c r="SIX6" s="80"/>
      <c r="SIY6" s="80"/>
      <c r="SIZ6" s="80"/>
      <c r="SJA6" s="80"/>
      <c r="SJB6" s="80"/>
      <c r="SJC6" s="80"/>
      <c r="SJD6" s="80"/>
      <c r="SJE6" s="80"/>
      <c r="SJF6" s="80"/>
      <c r="SJG6" s="80"/>
      <c r="SJH6" s="80"/>
      <c r="SJI6" s="80"/>
      <c r="SJJ6" s="80"/>
      <c r="SJK6" s="80"/>
      <c r="SJL6" s="80"/>
      <c r="SJM6" s="80"/>
      <c r="SJN6" s="80"/>
      <c r="SJO6" s="80"/>
      <c r="SJP6" s="80"/>
      <c r="SJQ6" s="80"/>
      <c r="SJR6" s="80"/>
      <c r="SJS6" s="80"/>
      <c r="SJT6" s="80"/>
      <c r="SJU6" s="80"/>
      <c r="SJV6" s="80"/>
      <c r="SJW6" s="80"/>
      <c r="SJX6" s="80"/>
      <c r="SJY6" s="80"/>
      <c r="SJZ6" s="80"/>
      <c r="SKA6" s="80"/>
      <c r="SKB6" s="80"/>
      <c r="SKC6" s="80"/>
      <c r="SKD6" s="80"/>
      <c r="SKE6" s="80"/>
      <c r="SKF6" s="80"/>
      <c r="SKG6" s="80"/>
      <c r="SKH6" s="80"/>
      <c r="SKI6" s="80"/>
      <c r="SKJ6" s="80"/>
      <c r="SKK6" s="80"/>
      <c r="SKL6" s="80"/>
      <c r="SKM6" s="80"/>
      <c r="SKN6" s="80"/>
      <c r="SKO6" s="80"/>
      <c r="SKP6" s="80"/>
      <c r="SKQ6" s="80"/>
      <c r="SKR6" s="80"/>
      <c r="SKS6" s="80"/>
      <c r="SKT6" s="80"/>
      <c r="SKU6" s="80"/>
      <c r="SKV6" s="80"/>
      <c r="SKW6" s="80"/>
      <c r="SKX6" s="80"/>
      <c r="SKY6" s="80"/>
      <c r="SKZ6" s="80"/>
      <c r="SLA6" s="80"/>
      <c r="SLB6" s="80"/>
      <c r="SLC6" s="80"/>
      <c r="SLD6" s="80"/>
      <c r="SLE6" s="80"/>
      <c r="SLF6" s="80"/>
      <c r="SLG6" s="80"/>
      <c r="SLH6" s="80"/>
      <c r="SLI6" s="80"/>
      <c r="SLJ6" s="80"/>
      <c r="SLK6" s="80"/>
      <c r="SLL6" s="80"/>
      <c r="SLM6" s="80"/>
      <c r="SLN6" s="80"/>
      <c r="SLO6" s="80"/>
      <c r="SLP6" s="80"/>
      <c r="SLQ6" s="80"/>
      <c r="SLR6" s="80"/>
      <c r="SLS6" s="80"/>
      <c r="SLT6" s="80"/>
      <c r="SLU6" s="80"/>
      <c r="SLV6" s="80"/>
      <c r="SLW6" s="80"/>
      <c r="SLX6" s="80"/>
      <c r="SLY6" s="80"/>
      <c r="SLZ6" s="80"/>
      <c r="SMA6" s="80"/>
      <c r="SMB6" s="80"/>
      <c r="SMC6" s="80"/>
      <c r="SMD6" s="80"/>
      <c r="SME6" s="80"/>
      <c r="SMF6" s="80"/>
      <c r="SMG6" s="80"/>
      <c r="SMH6" s="80"/>
      <c r="SMI6" s="80"/>
      <c r="SMJ6" s="80"/>
      <c r="SMK6" s="80"/>
      <c r="SML6" s="80"/>
      <c r="SMM6" s="80"/>
      <c r="SMN6" s="80"/>
      <c r="SMO6" s="80"/>
      <c r="SMP6" s="80"/>
      <c r="SMQ6" s="80"/>
      <c r="SMR6" s="80"/>
      <c r="SMS6" s="80"/>
      <c r="SMT6" s="80"/>
      <c r="SMU6" s="80"/>
      <c r="SMV6" s="80"/>
      <c r="SMW6" s="80"/>
      <c r="SMX6" s="80"/>
      <c r="SMY6" s="80"/>
      <c r="SMZ6" s="80"/>
      <c r="SNA6" s="80"/>
      <c r="SNB6" s="80"/>
      <c r="SNC6" s="80"/>
      <c r="SND6" s="80"/>
      <c r="SNE6" s="80"/>
      <c r="SNF6" s="80"/>
      <c r="SNG6" s="80"/>
      <c r="SNH6" s="80"/>
      <c r="SNI6" s="80"/>
      <c r="SNJ6" s="80"/>
      <c r="SNK6" s="80"/>
      <c r="SNL6" s="80"/>
      <c r="SNM6" s="80"/>
      <c r="SNN6" s="80"/>
      <c r="SNO6" s="80"/>
      <c r="SNP6" s="80"/>
      <c r="SNQ6" s="80"/>
      <c r="SNR6" s="80"/>
      <c r="SNS6" s="80"/>
      <c r="SNT6" s="80"/>
      <c r="SNU6" s="80"/>
      <c r="SNV6" s="80"/>
      <c r="SNW6" s="80"/>
      <c r="SNX6" s="80"/>
      <c r="SNY6" s="80"/>
      <c r="SNZ6" s="80"/>
      <c r="SOA6" s="80"/>
      <c r="SOB6" s="80"/>
      <c r="SOC6" s="80"/>
      <c r="SOD6" s="80"/>
      <c r="SOE6" s="80"/>
      <c r="SOF6" s="80"/>
      <c r="SOG6" s="80"/>
      <c r="SOH6" s="80"/>
      <c r="SOI6" s="80"/>
      <c r="SOJ6" s="80"/>
      <c r="SOK6" s="80"/>
      <c r="SOL6" s="80"/>
      <c r="SOM6" s="80"/>
      <c r="SON6" s="80"/>
      <c r="SOO6" s="80"/>
      <c r="SOP6" s="80"/>
      <c r="SOQ6" s="80"/>
      <c r="SOR6" s="80"/>
      <c r="SOS6" s="80"/>
      <c r="SOT6" s="80"/>
      <c r="SOU6" s="80"/>
      <c r="SOV6" s="80"/>
      <c r="SOW6" s="80"/>
      <c r="SOX6" s="80"/>
      <c r="SOY6" s="80"/>
      <c r="SOZ6" s="80"/>
      <c r="SPA6" s="80"/>
      <c r="SPB6" s="80"/>
      <c r="SPC6" s="80"/>
      <c r="SPD6" s="80"/>
      <c r="SPE6" s="80"/>
      <c r="SPF6" s="80"/>
      <c r="SPG6" s="80"/>
      <c r="SPH6" s="80"/>
      <c r="SPI6" s="80"/>
      <c r="SPJ6" s="80"/>
      <c r="SPK6" s="80"/>
      <c r="SPL6" s="80"/>
      <c r="SPM6" s="80"/>
      <c r="SPN6" s="80"/>
      <c r="SPO6" s="80"/>
      <c r="SPP6" s="80"/>
      <c r="SPQ6" s="80"/>
      <c r="SPR6" s="80"/>
      <c r="SPS6" s="80"/>
      <c r="SPT6" s="80"/>
      <c r="SPU6" s="80"/>
      <c r="SPV6" s="80"/>
      <c r="SPW6" s="80"/>
      <c r="SPX6" s="80"/>
      <c r="SPY6" s="80"/>
      <c r="SPZ6" s="80"/>
      <c r="SQA6" s="80"/>
      <c r="SQB6" s="80"/>
      <c r="SQC6" s="80"/>
      <c r="SQD6" s="80"/>
      <c r="SQE6" s="80"/>
      <c r="SQF6" s="80"/>
      <c r="SQG6" s="80"/>
      <c r="SQH6" s="80"/>
      <c r="SQI6" s="80"/>
      <c r="SQJ6" s="80"/>
      <c r="SQK6" s="80"/>
      <c r="SQL6" s="80"/>
      <c r="SQM6" s="80"/>
      <c r="SQN6" s="80"/>
      <c r="SQO6" s="80"/>
      <c r="SQP6" s="80"/>
      <c r="SQQ6" s="80"/>
      <c r="SQR6" s="80"/>
      <c r="SQS6" s="80"/>
      <c r="SQT6" s="80"/>
      <c r="SQU6" s="80"/>
      <c r="SQV6" s="80"/>
      <c r="SQW6" s="80"/>
      <c r="SQX6" s="80"/>
      <c r="SQY6" s="80"/>
      <c r="SQZ6" s="80"/>
      <c r="SRA6" s="80"/>
      <c r="SRB6" s="80"/>
      <c r="SRC6" s="80"/>
      <c r="SRD6" s="80"/>
      <c r="SRE6" s="80"/>
      <c r="SRF6" s="80"/>
      <c r="SRG6" s="80"/>
      <c r="SRH6" s="80"/>
      <c r="SRI6" s="80"/>
      <c r="SRJ6" s="80"/>
      <c r="SRK6" s="80"/>
      <c r="SRL6" s="80"/>
      <c r="SRM6" s="80"/>
      <c r="SRN6" s="80"/>
      <c r="SRO6" s="80"/>
      <c r="SRP6" s="80"/>
      <c r="SRQ6" s="80"/>
      <c r="SRR6" s="80"/>
      <c r="SRS6" s="80"/>
      <c r="SRT6" s="80"/>
      <c r="SRU6" s="80"/>
      <c r="SRV6" s="80"/>
      <c r="SRW6" s="80"/>
      <c r="SRX6" s="80"/>
      <c r="SRY6" s="80"/>
      <c r="SRZ6" s="80"/>
      <c r="SSA6" s="80"/>
      <c r="SSB6" s="80"/>
      <c r="SSC6" s="80"/>
      <c r="SSD6" s="80"/>
      <c r="SSE6" s="80"/>
      <c r="SSF6" s="80"/>
      <c r="SSG6" s="80"/>
      <c r="SSH6" s="80"/>
      <c r="SSI6" s="80"/>
      <c r="SSJ6" s="80"/>
      <c r="SSK6" s="80"/>
      <c r="SSL6" s="80"/>
      <c r="SSM6" s="80"/>
      <c r="SSN6" s="80"/>
      <c r="SSO6" s="80"/>
      <c r="SSP6" s="80"/>
      <c r="SSQ6" s="80"/>
      <c r="SSR6" s="80"/>
      <c r="SSS6" s="80"/>
      <c r="SST6" s="80"/>
      <c r="SSU6" s="80"/>
      <c r="SSV6" s="80"/>
      <c r="SSW6" s="80"/>
      <c r="SSX6" s="80"/>
      <c r="SSY6" s="80"/>
      <c r="SSZ6" s="80"/>
      <c r="STA6" s="80"/>
      <c r="STB6" s="80"/>
      <c r="STC6" s="80"/>
      <c r="STD6" s="80"/>
      <c r="STE6" s="80"/>
      <c r="STF6" s="80"/>
      <c r="STG6" s="80"/>
      <c r="STH6" s="80"/>
      <c r="STI6" s="80"/>
      <c r="STJ6" s="80"/>
      <c r="STK6" s="80"/>
      <c r="STL6" s="80"/>
      <c r="STM6" s="80"/>
      <c r="STN6" s="80"/>
      <c r="STO6" s="80"/>
      <c r="STP6" s="80"/>
      <c r="STQ6" s="80"/>
      <c r="STR6" s="80"/>
      <c r="STS6" s="80"/>
      <c r="STT6" s="80"/>
      <c r="STU6" s="80"/>
      <c r="STV6" s="80"/>
      <c r="STW6" s="80"/>
      <c r="STX6" s="80"/>
      <c r="STY6" s="80"/>
      <c r="STZ6" s="80"/>
      <c r="SUA6" s="80"/>
      <c r="SUB6" s="80"/>
      <c r="SUC6" s="80"/>
      <c r="SUD6" s="80"/>
      <c r="SUE6" s="80"/>
      <c r="SUF6" s="80"/>
      <c r="SUG6" s="80"/>
      <c r="SUH6" s="80"/>
      <c r="SUI6" s="80"/>
      <c r="SUJ6" s="80"/>
      <c r="SUK6" s="80"/>
      <c r="SUL6" s="80"/>
      <c r="SUM6" s="80"/>
      <c r="SUN6" s="80"/>
      <c r="SUO6" s="80"/>
      <c r="SUP6" s="80"/>
      <c r="SUQ6" s="80"/>
      <c r="SUR6" s="80"/>
      <c r="SUS6" s="80"/>
      <c r="SUT6" s="80"/>
      <c r="SUU6" s="80"/>
      <c r="SUV6" s="80"/>
      <c r="SUW6" s="80"/>
      <c r="SUX6" s="80"/>
      <c r="SUY6" s="80"/>
      <c r="SUZ6" s="80"/>
      <c r="SVA6" s="80"/>
      <c r="SVB6" s="80"/>
      <c r="SVC6" s="80"/>
      <c r="SVD6" s="80"/>
      <c r="SVE6" s="80"/>
      <c r="SVF6" s="80"/>
      <c r="SVG6" s="80"/>
      <c r="SVH6" s="80"/>
      <c r="SVI6" s="80"/>
      <c r="SVJ6" s="80"/>
      <c r="SVK6" s="80"/>
      <c r="SVL6" s="80"/>
      <c r="SVM6" s="80"/>
      <c r="SVN6" s="80"/>
      <c r="SVO6" s="80"/>
      <c r="SVP6" s="80"/>
      <c r="SVQ6" s="80"/>
      <c r="SVR6" s="80"/>
      <c r="SVS6" s="80"/>
      <c r="SVT6" s="80"/>
      <c r="SVU6" s="80"/>
      <c r="SVV6" s="80"/>
      <c r="SVW6" s="80"/>
      <c r="SVX6" s="80"/>
      <c r="SVY6" s="80"/>
      <c r="SVZ6" s="80"/>
      <c r="SWA6" s="80"/>
      <c r="SWB6" s="80"/>
      <c r="SWC6" s="80"/>
      <c r="SWD6" s="80"/>
      <c r="SWE6" s="80"/>
      <c r="SWF6" s="80"/>
      <c r="SWG6" s="80"/>
      <c r="SWH6" s="80"/>
      <c r="SWI6" s="80"/>
      <c r="SWJ6" s="80"/>
      <c r="SWK6" s="80"/>
      <c r="SWL6" s="80"/>
      <c r="SWM6" s="80"/>
      <c r="SWN6" s="80"/>
      <c r="SWO6" s="80"/>
      <c r="SWP6" s="80"/>
      <c r="SWQ6" s="80"/>
      <c r="SWR6" s="80"/>
      <c r="SWS6" s="80"/>
      <c r="SWT6" s="80"/>
      <c r="SWU6" s="80"/>
      <c r="SWV6" s="80"/>
      <c r="SWW6" s="80"/>
      <c r="SWX6" s="80"/>
      <c r="SWY6" s="80"/>
      <c r="SWZ6" s="80"/>
      <c r="SXA6" s="80"/>
      <c r="SXB6" s="80"/>
      <c r="SXC6" s="80"/>
      <c r="SXD6" s="80"/>
      <c r="SXE6" s="80"/>
      <c r="SXF6" s="80"/>
      <c r="SXG6" s="80"/>
      <c r="SXH6" s="80"/>
      <c r="SXI6" s="80"/>
      <c r="SXJ6" s="80"/>
      <c r="SXK6" s="80"/>
      <c r="SXL6" s="80"/>
      <c r="SXM6" s="80"/>
      <c r="SXN6" s="80"/>
      <c r="SXO6" s="80"/>
      <c r="SXP6" s="80"/>
      <c r="SXQ6" s="80"/>
      <c r="SXR6" s="80"/>
      <c r="SXS6" s="80"/>
      <c r="SXT6" s="80"/>
      <c r="SXU6" s="80"/>
      <c r="SXV6" s="80"/>
      <c r="SXW6" s="80"/>
      <c r="SXX6" s="80"/>
      <c r="SXY6" s="80"/>
      <c r="SXZ6" s="80"/>
      <c r="SYA6" s="80"/>
      <c r="SYB6" s="80"/>
      <c r="SYC6" s="80"/>
      <c r="SYD6" s="80"/>
      <c r="SYE6" s="80"/>
      <c r="SYF6" s="80"/>
      <c r="SYG6" s="80"/>
      <c r="SYH6" s="80"/>
      <c r="SYI6" s="80"/>
      <c r="SYJ6" s="80"/>
      <c r="SYK6" s="80"/>
      <c r="SYL6" s="80"/>
      <c r="SYM6" s="80"/>
      <c r="SYN6" s="80"/>
      <c r="SYO6" s="80"/>
      <c r="SYP6" s="80"/>
      <c r="SYQ6" s="80"/>
      <c r="SYR6" s="80"/>
      <c r="SYS6" s="80"/>
      <c r="SYT6" s="80"/>
      <c r="SYU6" s="80"/>
      <c r="SYV6" s="80"/>
      <c r="SYW6" s="80"/>
      <c r="SYX6" s="80"/>
      <c r="SYY6" s="80"/>
      <c r="SYZ6" s="80"/>
      <c r="SZA6" s="80"/>
      <c r="SZB6" s="80"/>
      <c r="SZC6" s="80"/>
      <c r="SZD6" s="80"/>
      <c r="SZE6" s="80"/>
      <c r="SZF6" s="80"/>
      <c r="SZG6" s="80"/>
      <c r="SZH6" s="80"/>
      <c r="SZI6" s="80"/>
      <c r="SZJ6" s="80"/>
      <c r="SZK6" s="80"/>
      <c r="SZL6" s="80"/>
      <c r="SZM6" s="80"/>
      <c r="SZN6" s="80"/>
      <c r="SZO6" s="80"/>
      <c r="SZP6" s="80"/>
      <c r="SZQ6" s="80"/>
      <c r="SZR6" s="80"/>
      <c r="SZS6" s="80"/>
      <c r="SZT6" s="80"/>
      <c r="SZU6" s="80"/>
      <c r="SZV6" s="80"/>
      <c r="SZW6" s="80"/>
      <c r="SZX6" s="80"/>
      <c r="SZY6" s="80"/>
      <c r="SZZ6" s="80"/>
      <c r="TAA6" s="80"/>
      <c r="TAB6" s="80"/>
      <c r="TAC6" s="80"/>
      <c r="TAD6" s="80"/>
      <c r="TAE6" s="80"/>
      <c r="TAF6" s="80"/>
      <c r="TAG6" s="80"/>
      <c r="TAH6" s="80"/>
      <c r="TAI6" s="80"/>
      <c r="TAJ6" s="80"/>
      <c r="TAK6" s="80"/>
      <c r="TAL6" s="80"/>
      <c r="TAM6" s="80"/>
      <c r="TAN6" s="80"/>
      <c r="TAO6" s="80"/>
      <c r="TAP6" s="80"/>
      <c r="TAQ6" s="80"/>
      <c r="TAR6" s="80"/>
      <c r="TAS6" s="80"/>
      <c r="TAT6" s="80"/>
      <c r="TAU6" s="80"/>
      <c r="TAV6" s="80"/>
      <c r="TAW6" s="80"/>
      <c r="TAX6" s="80"/>
      <c r="TAY6" s="80"/>
      <c r="TAZ6" s="80"/>
      <c r="TBA6" s="80"/>
      <c r="TBB6" s="80"/>
      <c r="TBC6" s="80"/>
      <c r="TBD6" s="80"/>
      <c r="TBE6" s="80"/>
      <c r="TBF6" s="80"/>
      <c r="TBG6" s="80"/>
      <c r="TBH6" s="80"/>
      <c r="TBI6" s="80"/>
      <c r="TBJ6" s="80"/>
      <c r="TBK6" s="80"/>
      <c r="TBL6" s="80"/>
      <c r="TBM6" s="80"/>
      <c r="TBN6" s="80"/>
      <c r="TBO6" s="80"/>
      <c r="TBP6" s="80"/>
      <c r="TBQ6" s="80"/>
      <c r="TBR6" s="80"/>
      <c r="TBS6" s="80"/>
      <c r="TBT6" s="80"/>
      <c r="TBU6" s="80"/>
      <c r="TBV6" s="80"/>
      <c r="TBW6" s="80"/>
      <c r="TBX6" s="80"/>
      <c r="TBY6" s="80"/>
      <c r="TBZ6" s="80"/>
      <c r="TCA6" s="80"/>
      <c r="TCB6" s="80"/>
      <c r="TCC6" s="80"/>
      <c r="TCD6" s="80"/>
      <c r="TCE6" s="80"/>
      <c r="TCF6" s="80"/>
      <c r="TCG6" s="80"/>
      <c r="TCH6" s="80"/>
      <c r="TCI6" s="80"/>
      <c r="TCJ6" s="80"/>
      <c r="TCK6" s="80"/>
      <c r="TCL6" s="80"/>
      <c r="TCM6" s="80"/>
      <c r="TCN6" s="80"/>
      <c r="TCO6" s="80"/>
      <c r="TCP6" s="80"/>
      <c r="TCQ6" s="80"/>
      <c r="TCR6" s="80"/>
      <c r="TCS6" s="80"/>
      <c r="TCT6" s="80"/>
      <c r="TCU6" s="80"/>
      <c r="TCV6" s="80"/>
      <c r="TCW6" s="80"/>
      <c r="TCX6" s="80"/>
      <c r="TCY6" s="80"/>
      <c r="TCZ6" s="80"/>
      <c r="TDA6" s="80"/>
      <c r="TDB6" s="80"/>
      <c r="TDC6" s="80"/>
      <c r="TDD6" s="80"/>
      <c r="TDE6" s="80"/>
      <c r="TDF6" s="80"/>
      <c r="TDG6" s="80"/>
      <c r="TDH6" s="80"/>
      <c r="TDI6" s="80"/>
      <c r="TDJ6" s="80"/>
      <c r="TDK6" s="80"/>
      <c r="TDL6" s="80"/>
      <c r="TDM6" s="80"/>
      <c r="TDN6" s="80"/>
      <c r="TDO6" s="80"/>
      <c r="TDP6" s="80"/>
      <c r="TDQ6" s="80"/>
      <c r="TDR6" s="80"/>
      <c r="TDS6" s="80"/>
      <c r="TDT6" s="80"/>
      <c r="TDU6" s="80"/>
      <c r="TDV6" s="80"/>
      <c r="TDW6" s="80"/>
      <c r="TDX6" s="80"/>
      <c r="TDY6" s="80"/>
      <c r="TDZ6" s="80"/>
      <c r="TEA6" s="80"/>
      <c r="TEB6" s="80"/>
      <c r="TEC6" s="80"/>
      <c r="TED6" s="80"/>
      <c r="TEE6" s="80"/>
      <c r="TEF6" s="80"/>
      <c r="TEG6" s="80"/>
      <c r="TEH6" s="80"/>
      <c r="TEI6" s="80"/>
      <c r="TEJ6" s="80"/>
      <c r="TEK6" s="80"/>
      <c r="TEL6" s="80"/>
      <c r="TEM6" s="80"/>
      <c r="TEN6" s="80"/>
      <c r="TEO6" s="80"/>
      <c r="TEP6" s="80"/>
      <c r="TEQ6" s="80"/>
      <c r="TER6" s="80"/>
      <c r="TES6" s="80"/>
      <c r="TET6" s="80"/>
      <c r="TEU6" s="80"/>
      <c r="TEV6" s="80"/>
      <c r="TEW6" s="80"/>
      <c r="TEX6" s="80"/>
      <c r="TEY6" s="80"/>
      <c r="TEZ6" s="80"/>
      <c r="TFA6" s="80"/>
      <c r="TFB6" s="80"/>
      <c r="TFC6" s="80"/>
      <c r="TFD6" s="80"/>
      <c r="TFE6" s="80"/>
      <c r="TFF6" s="80"/>
      <c r="TFG6" s="80"/>
      <c r="TFH6" s="80"/>
      <c r="TFI6" s="80"/>
      <c r="TFJ6" s="80"/>
      <c r="TFK6" s="80"/>
      <c r="TFL6" s="80"/>
      <c r="TFM6" s="80"/>
      <c r="TFN6" s="80"/>
      <c r="TFO6" s="80"/>
      <c r="TFP6" s="80"/>
      <c r="TFQ6" s="80"/>
      <c r="TFR6" s="80"/>
      <c r="TFS6" s="80"/>
      <c r="TFT6" s="80"/>
      <c r="TFU6" s="80"/>
      <c r="TFV6" s="80"/>
      <c r="TFW6" s="80"/>
      <c r="TFX6" s="80"/>
      <c r="TFY6" s="80"/>
      <c r="TFZ6" s="80"/>
      <c r="TGA6" s="80"/>
      <c r="TGB6" s="80"/>
      <c r="TGC6" s="80"/>
      <c r="TGD6" s="80"/>
      <c r="TGE6" s="80"/>
      <c r="TGF6" s="80"/>
      <c r="TGG6" s="80"/>
      <c r="TGH6" s="80"/>
      <c r="TGI6" s="80"/>
      <c r="TGJ6" s="80"/>
      <c r="TGK6" s="80"/>
      <c r="TGL6" s="80"/>
      <c r="TGM6" s="80"/>
      <c r="TGN6" s="80"/>
      <c r="TGO6" s="80"/>
      <c r="TGP6" s="80"/>
      <c r="TGQ6" s="80"/>
      <c r="TGR6" s="80"/>
      <c r="TGS6" s="80"/>
      <c r="TGT6" s="80"/>
      <c r="TGU6" s="80"/>
      <c r="TGV6" s="80"/>
      <c r="TGW6" s="80"/>
      <c r="TGX6" s="80"/>
      <c r="TGY6" s="80"/>
      <c r="TGZ6" s="80"/>
      <c r="THA6" s="80"/>
      <c r="THB6" s="80"/>
      <c r="THC6" s="80"/>
      <c r="THD6" s="80"/>
      <c r="THE6" s="80"/>
      <c r="THF6" s="80"/>
      <c r="THG6" s="80"/>
      <c r="THH6" s="80"/>
      <c r="THI6" s="80"/>
      <c r="THJ6" s="80"/>
      <c r="THK6" s="80"/>
      <c r="THL6" s="80"/>
      <c r="THM6" s="80"/>
      <c r="THN6" s="80"/>
      <c r="THO6" s="80"/>
      <c r="THP6" s="80"/>
      <c r="THQ6" s="80"/>
      <c r="THR6" s="80"/>
      <c r="THS6" s="80"/>
      <c r="THT6" s="80"/>
      <c r="THU6" s="80"/>
      <c r="THV6" s="80"/>
      <c r="THW6" s="80"/>
      <c r="THX6" s="80"/>
      <c r="THY6" s="80"/>
      <c r="THZ6" s="80"/>
      <c r="TIA6" s="80"/>
      <c r="TIB6" s="80"/>
      <c r="TIC6" s="80"/>
      <c r="TID6" s="80"/>
      <c r="TIE6" s="80"/>
      <c r="TIF6" s="80"/>
      <c r="TIG6" s="80"/>
      <c r="TIH6" s="80"/>
      <c r="TII6" s="80"/>
      <c r="TIJ6" s="80"/>
      <c r="TIK6" s="80"/>
      <c r="TIL6" s="80"/>
      <c r="TIM6" s="80"/>
      <c r="TIN6" s="80"/>
      <c r="TIO6" s="80"/>
      <c r="TIP6" s="80"/>
      <c r="TIQ6" s="80"/>
      <c r="TIR6" s="80"/>
      <c r="TIS6" s="80"/>
      <c r="TIT6" s="80"/>
      <c r="TIU6" s="80"/>
      <c r="TIV6" s="80"/>
      <c r="TIW6" s="80"/>
      <c r="TIX6" s="80"/>
      <c r="TIY6" s="80"/>
      <c r="TIZ6" s="80"/>
      <c r="TJA6" s="80"/>
      <c r="TJB6" s="80"/>
      <c r="TJC6" s="80"/>
      <c r="TJD6" s="80"/>
      <c r="TJE6" s="80"/>
      <c r="TJF6" s="80"/>
      <c r="TJG6" s="80"/>
      <c r="TJH6" s="80"/>
      <c r="TJI6" s="80"/>
      <c r="TJJ6" s="80"/>
      <c r="TJK6" s="80"/>
      <c r="TJL6" s="80"/>
      <c r="TJM6" s="80"/>
      <c r="TJN6" s="80"/>
      <c r="TJO6" s="80"/>
      <c r="TJP6" s="80"/>
      <c r="TJQ6" s="80"/>
      <c r="TJR6" s="80"/>
      <c r="TJS6" s="80"/>
      <c r="TJT6" s="80"/>
      <c r="TJU6" s="80"/>
      <c r="TJV6" s="80"/>
      <c r="TJW6" s="80"/>
      <c r="TJX6" s="80"/>
      <c r="TJY6" s="80"/>
      <c r="TJZ6" s="80"/>
      <c r="TKA6" s="80"/>
      <c r="TKB6" s="80"/>
      <c r="TKC6" s="80"/>
      <c r="TKD6" s="80"/>
      <c r="TKE6" s="80"/>
      <c r="TKF6" s="80"/>
      <c r="TKG6" s="80"/>
      <c r="TKH6" s="80"/>
      <c r="TKI6" s="80"/>
      <c r="TKJ6" s="80"/>
      <c r="TKK6" s="80"/>
      <c r="TKL6" s="80"/>
      <c r="TKM6" s="80"/>
      <c r="TKN6" s="80"/>
      <c r="TKO6" s="80"/>
      <c r="TKP6" s="80"/>
      <c r="TKQ6" s="80"/>
      <c r="TKR6" s="80"/>
      <c r="TKS6" s="80"/>
      <c r="TKT6" s="80"/>
      <c r="TKU6" s="80"/>
      <c r="TKV6" s="80"/>
      <c r="TKW6" s="80"/>
      <c r="TKX6" s="80"/>
      <c r="TKY6" s="80"/>
      <c r="TKZ6" s="80"/>
      <c r="TLA6" s="80"/>
      <c r="TLB6" s="80"/>
      <c r="TLC6" s="80"/>
      <c r="TLD6" s="80"/>
      <c r="TLE6" s="80"/>
      <c r="TLF6" s="80"/>
      <c r="TLG6" s="80"/>
      <c r="TLH6" s="80"/>
      <c r="TLI6" s="80"/>
      <c r="TLJ6" s="80"/>
      <c r="TLK6" s="80"/>
      <c r="TLL6" s="80"/>
      <c r="TLM6" s="80"/>
      <c r="TLN6" s="80"/>
      <c r="TLO6" s="80"/>
      <c r="TLP6" s="80"/>
      <c r="TLQ6" s="80"/>
      <c r="TLR6" s="80"/>
      <c r="TLS6" s="80"/>
      <c r="TLT6" s="80"/>
      <c r="TLU6" s="80"/>
      <c r="TLV6" s="80"/>
      <c r="TLW6" s="80"/>
      <c r="TLX6" s="80"/>
      <c r="TLY6" s="80"/>
      <c r="TLZ6" s="80"/>
      <c r="TMA6" s="80"/>
      <c r="TMB6" s="80"/>
      <c r="TMC6" s="80"/>
      <c r="TMD6" s="80"/>
      <c r="TME6" s="80"/>
      <c r="TMF6" s="80"/>
      <c r="TMG6" s="80"/>
      <c r="TMH6" s="80"/>
      <c r="TMI6" s="80"/>
      <c r="TMJ6" s="80"/>
      <c r="TMK6" s="80"/>
      <c r="TML6" s="80"/>
      <c r="TMM6" s="80"/>
      <c r="TMN6" s="80"/>
      <c r="TMO6" s="80"/>
      <c r="TMP6" s="80"/>
      <c r="TMQ6" s="80"/>
      <c r="TMR6" s="80"/>
      <c r="TMS6" s="80"/>
      <c r="TMT6" s="80"/>
      <c r="TMU6" s="80"/>
      <c r="TMV6" s="80"/>
      <c r="TMW6" s="80"/>
      <c r="TMX6" s="80"/>
      <c r="TMY6" s="80"/>
      <c r="TMZ6" s="80"/>
      <c r="TNA6" s="80"/>
      <c r="TNB6" s="80"/>
      <c r="TNC6" s="80"/>
      <c r="TND6" s="80"/>
      <c r="TNE6" s="80"/>
      <c r="TNF6" s="80"/>
      <c r="TNG6" s="80"/>
      <c r="TNH6" s="80"/>
      <c r="TNI6" s="80"/>
      <c r="TNJ6" s="80"/>
      <c r="TNK6" s="80"/>
      <c r="TNL6" s="80"/>
      <c r="TNM6" s="80"/>
      <c r="TNN6" s="80"/>
      <c r="TNO6" s="80"/>
      <c r="TNP6" s="80"/>
      <c r="TNQ6" s="80"/>
      <c r="TNR6" s="80"/>
      <c r="TNS6" s="80"/>
      <c r="TNT6" s="80"/>
      <c r="TNU6" s="80"/>
      <c r="TNV6" s="80"/>
      <c r="TNW6" s="80"/>
      <c r="TNX6" s="80"/>
      <c r="TNY6" s="80"/>
      <c r="TNZ6" s="80"/>
      <c r="TOA6" s="80"/>
      <c r="TOB6" s="80"/>
      <c r="TOC6" s="80"/>
      <c r="TOD6" s="80"/>
      <c r="TOE6" s="80"/>
      <c r="TOF6" s="80"/>
      <c r="TOG6" s="80"/>
      <c r="TOH6" s="80"/>
      <c r="TOI6" s="80"/>
      <c r="TOJ6" s="80"/>
      <c r="TOK6" s="80"/>
      <c r="TOL6" s="80"/>
      <c r="TOM6" s="80"/>
      <c r="TON6" s="80"/>
      <c r="TOO6" s="80"/>
      <c r="TOP6" s="80"/>
      <c r="TOQ6" s="80"/>
      <c r="TOR6" s="80"/>
      <c r="TOS6" s="80"/>
      <c r="TOT6" s="80"/>
      <c r="TOU6" s="80"/>
      <c r="TOV6" s="80"/>
      <c r="TOW6" s="80"/>
      <c r="TOX6" s="80"/>
      <c r="TOY6" s="80"/>
      <c r="TOZ6" s="80"/>
      <c r="TPA6" s="80"/>
      <c r="TPB6" s="80"/>
      <c r="TPC6" s="80"/>
      <c r="TPD6" s="80"/>
      <c r="TPE6" s="80"/>
      <c r="TPF6" s="80"/>
      <c r="TPG6" s="80"/>
      <c r="TPH6" s="80"/>
      <c r="TPI6" s="80"/>
      <c r="TPJ6" s="80"/>
      <c r="TPK6" s="80"/>
      <c r="TPL6" s="80"/>
      <c r="TPM6" s="80"/>
      <c r="TPN6" s="80"/>
      <c r="TPO6" s="80"/>
      <c r="TPP6" s="80"/>
      <c r="TPQ6" s="80"/>
      <c r="TPR6" s="80"/>
      <c r="TPS6" s="80"/>
      <c r="TPT6" s="80"/>
      <c r="TPU6" s="80"/>
      <c r="TPV6" s="80"/>
      <c r="TPW6" s="80"/>
      <c r="TPX6" s="80"/>
      <c r="TPY6" s="80"/>
      <c r="TPZ6" s="80"/>
      <c r="TQA6" s="80"/>
      <c r="TQB6" s="80"/>
      <c r="TQC6" s="80"/>
      <c r="TQD6" s="80"/>
      <c r="TQE6" s="80"/>
      <c r="TQF6" s="80"/>
      <c r="TQG6" s="80"/>
      <c r="TQH6" s="80"/>
      <c r="TQI6" s="80"/>
      <c r="TQJ6" s="80"/>
      <c r="TQK6" s="80"/>
      <c r="TQL6" s="80"/>
      <c r="TQM6" s="80"/>
      <c r="TQN6" s="80"/>
      <c r="TQO6" s="80"/>
      <c r="TQP6" s="80"/>
      <c r="TQQ6" s="80"/>
      <c r="TQR6" s="80"/>
      <c r="TQS6" s="80"/>
      <c r="TQT6" s="80"/>
      <c r="TQU6" s="80"/>
      <c r="TQV6" s="80"/>
      <c r="TQW6" s="80"/>
      <c r="TQX6" s="80"/>
      <c r="TQY6" s="80"/>
      <c r="TQZ6" s="80"/>
      <c r="TRA6" s="80"/>
      <c r="TRB6" s="80"/>
      <c r="TRC6" s="80"/>
      <c r="TRD6" s="80"/>
      <c r="TRE6" s="80"/>
      <c r="TRF6" s="80"/>
      <c r="TRG6" s="80"/>
      <c r="TRH6" s="80"/>
      <c r="TRI6" s="80"/>
      <c r="TRJ6" s="80"/>
      <c r="TRK6" s="80"/>
      <c r="TRL6" s="80"/>
      <c r="TRM6" s="80"/>
      <c r="TRN6" s="80"/>
      <c r="TRO6" s="80"/>
      <c r="TRP6" s="80"/>
      <c r="TRQ6" s="80"/>
      <c r="TRR6" s="80"/>
      <c r="TRS6" s="80"/>
      <c r="TRT6" s="80"/>
      <c r="TRU6" s="80"/>
      <c r="TRV6" s="80"/>
      <c r="TRW6" s="80"/>
      <c r="TRX6" s="80"/>
      <c r="TRY6" s="80"/>
      <c r="TRZ6" s="80"/>
      <c r="TSA6" s="80"/>
      <c r="TSB6" s="80"/>
      <c r="TSC6" s="80"/>
      <c r="TSD6" s="80"/>
      <c r="TSE6" s="80"/>
      <c r="TSF6" s="80"/>
      <c r="TSG6" s="80"/>
      <c r="TSH6" s="80"/>
      <c r="TSI6" s="80"/>
      <c r="TSJ6" s="80"/>
      <c r="TSK6" s="80"/>
      <c r="TSL6" s="80"/>
      <c r="TSM6" s="80"/>
      <c r="TSN6" s="80"/>
      <c r="TSO6" s="80"/>
      <c r="TSP6" s="80"/>
      <c r="TSQ6" s="80"/>
      <c r="TSR6" s="80"/>
      <c r="TSS6" s="80"/>
      <c r="TST6" s="80"/>
      <c r="TSU6" s="80"/>
      <c r="TSV6" s="80"/>
      <c r="TSW6" s="80"/>
      <c r="TSX6" s="80"/>
      <c r="TSY6" s="80"/>
      <c r="TSZ6" s="80"/>
      <c r="TTA6" s="80"/>
      <c r="TTB6" s="80"/>
      <c r="TTC6" s="80"/>
      <c r="TTD6" s="80"/>
      <c r="TTE6" s="80"/>
      <c r="TTF6" s="80"/>
      <c r="TTG6" s="80"/>
      <c r="TTH6" s="80"/>
      <c r="TTI6" s="80"/>
      <c r="TTJ6" s="80"/>
      <c r="TTK6" s="80"/>
      <c r="TTL6" s="80"/>
      <c r="TTM6" s="80"/>
      <c r="TTN6" s="80"/>
      <c r="TTO6" s="80"/>
      <c r="TTP6" s="80"/>
      <c r="TTQ6" s="80"/>
      <c r="TTR6" s="80"/>
      <c r="TTS6" s="80"/>
      <c r="TTT6" s="80"/>
      <c r="TTU6" s="80"/>
      <c r="TTV6" s="80"/>
      <c r="TTW6" s="80"/>
      <c r="TTX6" s="80"/>
      <c r="TTY6" s="80"/>
      <c r="TTZ6" s="80"/>
      <c r="TUA6" s="80"/>
      <c r="TUB6" s="80"/>
      <c r="TUC6" s="80"/>
      <c r="TUD6" s="80"/>
      <c r="TUE6" s="80"/>
      <c r="TUF6" s="80"/>
      <c r="TUG6" s="80"/>
      <c r="TUH6" s="80"/>
      <c r="TUI6" s="80"/>
      <c r="TUJ6" s="80"/>
      <c r="TUK6" s="80"/>
      <c r="TUL6" s="80"/>
      <c r="TUM6" s="80"/>
      <c r="TUN6" s="80"/>
      <c r="TUO6" s="80"/>
      <c r="TUP6" s="80"/>
      <c r="TUQ6" s="80"/>
      <c r="TUR6" s="80"/>
      <c r="TUS6" s="80"/>
      <c r="TUT6" s="80"/>
      <c r="TUU6" s="80"/>
      <c r="TUV6" s="80"/>
      <c r="TUW6" s="80"/>
      <c r="TUX6" s="80"/>
      <c r="TUY6" s="80"/>
      <c r="TUZ6" s="80"/>
      <c r="TVA6" s="80"/>
      <c r="TVB6" s="80"/>
      <c r="TVC6" s="80"/>
      <c r="TVD6" s="80"/>
      <c r="TVE6" s="80"/>
      <c r="TVF6" s="80"/>
      <c r="TVG6" s="80"/>
      <c r="TVH6" s="80"/>
      <c r="TVI6" s="80"/>
      <c r="TVJ6" s="80"/>
      <c r="TVK6" s="80"/>
      <c r="TVL6" s="80"/>
      <c r="TVM6" s="80"/>
      <c r="TVN6" s="80"/>
      <c r="TVO6" s="80"/>
      <c r="TVP6" s="80"/>
      <c r="TVQ6" s="80"/>
      <c r="TVR6" s="80"/>
      <c r="TVS6" s="80"/>
      <c r="TVT6" s="80"/>
      <c r="TVU6" s="80"/>
      <c r="TVV6" s="80"/>
      <c r="TVW6" s="80"/>
      <c r="TVX6" s="80"/>
      <c r="TVY6" s="80"/>
      <c r="TVZ6" s="80"/>
      <c r="TWA6" s="80"/>
      <c r="TWB6" s="80"/>
      <c r="TWC6" s="80"/>
      <c r="TWD6" s="80"/>
      <c r="TWE6" s="80"/>
      <c r="TWF6" s="80"/>
      <c r="TWG6" s="80"/>
      <c r="TWH6" s="80"/>
      <c r="TWI6" s="80"/>
      <c r="TWJ6" s="80"/>
      <c r="TWK6" s="80"/>
      <c r="TWL6" s="80"/>
      <c r="TWM6" s="80"/>
      <c r="TWN6" s="80"/>
      <c r="TWO6" s="80"/>
      <c r="TWP6" s="80"/>
      <c r="TWQ6" s="80"/>
      <c r="TWR6" s="80"/>
      <c r="TWS6" s="80"/>
      <c r="TWT6" s="80"/>
      <c r="TWU6" s="80"/>
      <c r="TWV6" s="80"/>
      <c r="TWW6" s="80"/>
      <c r="TWX6" s="80"/>
      <c r="TWY6" s="80"/>
      <c r="TWZ6" s="80"/>
      <c r="TXA6" s="80"/>
      <c r="TXB6" s="80"/>
      <c r="TXC6" s="80"/>
      <c r="TXD6" s="80"/>
      <c r="TXE6" s="80"/>
      <c r="TXF6" s="80"/>
      <c r="TXG6" s="80"/>
      <c r="TXH6" s="80"/>
      <c r="TXI6" s="80"/>
      <c r="TXJ6" s="80"/>
      <c r="TXK6" s="80"/>
      <c r="TXL6" s="80"/>
      <c r="TXM6" s="80"/>
      <c r="TXN6" s="80"/>
      <c r="TXO6" s="80"/>
      <c r="TXP6" s="80"/>
      <c r="TXQ6" s="80"/>
      <c r="TXR6" s="80"/>
      <c r="TXS6" s="80"/>
      <c r="TXT6" s="80"/>
      <c r="TXU6" s="80"/>
      <c r="TXV6" s="80"/>
      <c r="TXW6" s="80"/>
      <c r="TXX6" s="80"/>
      <c r="TXY6" s="80"/>
      <c r="TXZ6" s="80"/>
      <c r="TYA6" s="80"/>
      <c r="TYB6" s="80"/>
      <c r="TYC6" s="80"/>
      <c r="TYD6" s="80"/>
      <c r="TYE6" s="80"/>
      <c r="TYF6" s="80"/>
      <c r="TYG6" s="80"/>
      <c r="TYH6" s="80"/>
      <c r="TYI6" s="80"/>
      <c r="TYJ6" s="80"/>
      <c r="TYK6" s="80"/>
      <c r="TYL6" s="80"/>
      <c r="TYM6" s="80"/>
      <c r="TYN6" s="80"/>
      <c r="TYO6" s="80"/>
      <c r="TYP6" s="80"/>
      <c r="TYQ6" s="80"/>
      <c r="TYR6" s="80"/>
      <c r="TYS6" s="80"/>
      <c r="TYT6" s="80"/>
      <c r="TYU6" s="80"/>
      <c r="TYV6" s="80"/>
      <c r="TYW6" s="80"/>
      <c r="TYX6" s="80"/>
      <c r="TYY6" s="80"/>
      <c r="TYZ6" s="80"/>
      <c r="TZA6" s="80"/>
      <c r="TZB6" s="80"/>
      <c r="TZC6" s="80"/>
      <c r="TZD6" s="80"/>
      <c r="TZE6" s="80"/>
      <c r="TZF6" s="80"/>
      <c r="TZG6" s="80"/>
      <c r="TZH6" s="80"/>
      <c r="TZI6" s="80"/>
      <c r="TZJ6" s="80"/>
      <c r="TZK6" s="80"/>
      <c r="TZL6" s="80"/>
      <c r="TZM6" s="80"/>
      <c r="TZN6" s="80"/>
      <c r="TZO6" s="80"/>
      <c r="TZP6" s="80"/>
      <c r="TZQ6" s="80"/>
      <c r="TZR6" s="80"/>
      <c r="TZS6" s="80"/>
      <c r="TZT6" s="80"/>
      <c r="TZU6" s="80"/>
      <c r="TZV6" s="80"/>
      <c r="TZW6" s="80"/>
      <c r="TZX6" s="80"/>
      <c r="TZY6" s="80"/>
      <c r="TZZ6" s="80"/>
      <c r="UAA6" s="80"/>
      <c r="UAB6" s="80"/>
      <c r="UAC6" s="80"/>
      <c r="UAD6" s="80"/>
      <c r="UAE6" s="80"/>
      <c r="UAF6" s="80"/>
      <c r="UAG6" s="80"/>
      <c r="UAH6" s="80"/>
      <c r="UAI6" s="80"/>
      <c r="UAJ6" s="80"/>
      <c r="UAK6" s="80"/>
      <c r="UAL6" s="80"/>
      <c r="UAM6" s="80"/>
      <c r="UAN6" s="80"/>
      <c r="UAO6" s="80"/>
      <c r="UAP6" s="80"/>
      <c r="UAQ6" s="80"/>
      <c r="UAR6" s="80"/>
      <c r="UAS6" s="80"/>
      <c r="UAT6" s="80"/>
      <c r="UAU6" s="80"/>
      <c r="UAV6" s="80"/>
      <c r="UAW6" s="80"/>
      <c r="UAX6" s="80"/>
      <c r="UAY6" s="80"/>
      <c r="UAZ6" s="80"/>
      <c r="UBA6" s="80"/>
      <c r="UBB6" s="80"/>
      <c r="UBC6" s="80"/>
      <c r="UBD6" s="80"/>
      <c r="UBE6" s="80"/>
      <c r="UBF6" s="80"/>
      <c r="UBG6" s="80"/>
      <c r="UBH6" s="80"/>
      <c r="UBI6" s="80"/>
      <c r="UBJ6" s="80"/>
      <c r="UBK6" s="80"/>
      <c r="UBL6" s="80"/>
      <c r="UBM6" s="80"/>
      <c r="UBN6" s="80"/>
      <c r="UBO6" s="80"/>
      <c r="UBP6" s="80"/>
      <c r="UBQ6" s="80"/>
      <c r="UBR6" s="80"/>
      <c r="UBS6" s="80"/>
      <c r="UBT6" s="80"/>
      <c r="UBU6" s="80"/>
      <c r="UBV6" s="80"/>
      <c r="UBW6" s="80"/>
      <c r="UBX6" s="80"/>
      <c r="UBY6" s="80"/>
      <c r="UBZ6" s="80"/>
      <c r="UCA6" s="80"/>
      <c r="UCB6" s="80"/>
      <c r="UCC6" s="80"/>
      <c r="UCD6" s="80"/>
      <c r="UCE6" s="80"/>
      <c r="UCF6" s="80"/>
      <c r="UCG6" s="80"/>
      <c r="UCH6" s="80"/>
      <c r="UCI6" s="80"/>
      <c r="UCJ6" s="80"/>
      <c r="UCK6" s="80"/>
      <c r="UCL6" s="80"/>
      <c r="UCM6" s="80"/>
      <c r="UCN6" s="80"/>
      <c r="UCO6" s="80"/>
      <c r="UCP6" s="80"/>
      <c r="UCQ6" s="80"/>
      <c r="UCR6" s="80"/>
      <c r="UCS6" s="80"/>
      <c r="UCT6" s="80"/>
      <c r="UCU6" s="80"/>
      <c r="UCV6" s="80"/>
      <c r="UCW6" s="80"/>
      <c r="UCX6" s="80"/>
      <c r="UCY6" s="80"/>
      <c r="UCZ6" s="80"/>
      <c r="UDA6" s="80"/>
      <c r="UDB6" s="80"/>
      <c r="UDC6" s="80"/>
      <c r="UDD6" s="80"/>
      <c r="UDE6" s="80"/>
      <c r="UDF6" s="80"/>
      <c r="UDG6" s="80"/>
      <c r="UDH6" s="80"/>
      <c r="UDI6" s="80"/>
      <c r="UDJ6" s="80"/>
      <c r="UDK6" s="80"/>
      <c r="UDL6" s="80"/>
      <c r="UDM6" s="80"/>
      <c r="UDN6" s="80"/>
      <c r="UDO6" s="80"/>
      <c r="UDP6" s="80"/>
      <c r="UDQ6" s="80"/>
      <c r="UDR6" s="80"/>
      <c r="UDS6" s="80"/>
      <c r="UDT6" s="80"/>
      <c r="UDU6" s="80"/>
      <c r="UDV6" s="80"/>
      <c r="UDW6" s="80"/>
      <c r="UDX6" s="80"/>
      <c r="UDY6" s="80"/>
      <c r="UDZ6" s="80"/>
      <c r="UEA6" s="80"/>
      <c r="UEB6" s="80"/>
      <c r="UEC6" s="80"/>
      <c r="UED6" s="80"/>
      <c r="UEE6" s="80"/>
      <c r="UEF6" s="80"/>
      <c r="UEG6" s="80"/>
      <c r="UEH6" s="80"/>
      <c r="UEI6" s="80"/>
      <c r="UEJ6" s="80"/>
      <c r="UEK6" s="80"/>
      <c r="UEL6" s="80"/>
      <c r="UEM6" s="80"/>
      <c r="UEN6" s="80"/>
      <c r="UEO6" s="80"/>
      <c r="UEP6" s="80"/>
      <c r="UEQ6" s="80"/>
      <c r="UER6" s="80"/>
      <c r="UES6" s="80"/>
      <c r="UET6" s="80"/>
      <c r="UEU6" s="80"/>
      <c r="UEV6" s="80"/>
      <c r="UEW6" s="80"/>
      <c r="UEX6" s="80"/>
      <c r="UEY6" s="80"/>
      <c r="UEZ6" s="80"/>
      <c r="UFA6" s="80"/>
      <c r="UFB6" s="80"/>
      <c r="UFC6" s="80"/>
      <c r="UFD6" s="80"/>
      <c r="UFE6" s="80"/>
      <c r="UFF6" s="80"/>
      <c r="UFG6" s="80"/>
      <c r="UFH6" s="80"/>
      <c r="UFI6" s="80"/>
      <c r="UFJ6" s="80"/>
      <c r="UFK6" s="80"/>
      <c r="UFL6" s="80"/>
      <c r="UFM6" s="80"/>
      <c r="UFN6" s="80"/>
      <c r="UFO6" s="80"/>
      <c r="UFP6" s="80"/>
      <c r="UFQ6" s="80"/>
      <c r="UFR6" s="80"/>
      <c r="UFS6" s="80"/>
      <c r="UFT6" s="80"/>
      <c r="UFU6" s="80"/>
      <c r="UFV6" s="80"/>
      <c r="UFW6" s="80"/>
      <c r="UFX6" s="80"/>
      <c r="UFY6" s="80"/>
      <c r="UFZ6" s="80"/>
      <c r="UGA6" s="80"/>
      <c r="UGB6" s="80"/>
      <c r="UGC6" s="80"/>
      <c r="UGD6" s="80"/>
      <c r="UGE6" s="80"/>
      <c r="UGF6" s="80"/>
      <c r="UGG6" s="80"/>
      <c r="UGH6" s="80"/>
      <c r="UGI6" s="80"/>
      <c r="UGJ6" s="80"/>
      <c r="UGK6" s="80"/>
      <c r="UGL6" s="80"/>
      <c r="UGM6" s="80"/>
      <c r="UGN6" s="80"/>
      <c r="UGO6" s="80"/>
      <c r="UGP6" s="80"/>
      <c r="UGQ6" s="80"/>
      <c r="UGR6" s="80"/>
      <c r="UGS6" s="80"/>
      <c r="UGT6" s="80"/>
      <c r="UGU6" s="80"/>
      <c r="UGV6" s="80"/>
      <c r="UGW6" s="80"/>
      <c r="UGX6" s="80"/>
      <c r="UGY6" s="80"/>
      <c r="UGZ6" s="80"/>
      <c r="UHA6" s="80"/>
      <c r="UHB6" s="80"/>
      <c r="UHC6" s="80"/>
      <c r="UHD6" s="80"/>
      <c r="UHE6" s="80"/>
      <c r="UHF6" s="80"/>
      <c r="UHG6" s="80"/>
      <c r="UHH6" s="80"/>
      <c r="UHI6" s="80"/>
      <c r="UHJ6" s="80"/>
      <c r="UHK6" s="80"/>
      <c r="UHL6" s="80"/>
      <c r="UHM6" s="80"/>
      <c r="UHN6" s="80"/>
      <c r="UHO6" s="80"/>
      <c r="UHP6" s="80"/>
      <c r="UHQ6" s="80"/>
      <c r="UHR6" s="80"/>
      <c r="UHS6" s="80"/>
      <c r="UHT6" s="80"/>
      <c r="UHU6" s="80"/>
      <c r="UHV6" s="80"/>
      <c r="UHW6" s="80"/>
      <c r="UHX6" s="80"/>
      <c r="UHY6" s="80"/>
      <c r="UHZ6" s="80"/>
      <c r="UIA6" s="80"/>
      <c r="UIB6" s="80"/>
      <c r="UIC6" s="80"/>
      <c r="UID6" s="80"/>
      <c r="UIE6" s="80"/>
      <c r="UIF6" s="80"/>
      <c r="UIG6" s="80"/>
      <c r="UIH6" s="80"/>
      <c r="UII6" s="80"/>
      <c r="UIJ6" s="80"/>
      <c r="UIK6" s="80"/>
      <c r="UIL6" s="80"/>
      <c r="UIM6" s="80"/>
      <c r="UIN6" s="80"/>
      <c r="UIO6" s="80"/>
      <c r="UIP6" s="80"/>
      <c r="UIQ6" s="80"/>
      <c r="UIR6" s="80"/>
      <c r="UIS6" s="80"/>
      <c r="UIT6" s="80"/>
      <c r="UIU6" s="80"/>
      <c r="UIV6" s="80"/>
      <c r="UIW6" s="80"/>
      <c r="UIX6" s="80"/>
      <c r="UIY6" s="80"/>
      <c r="UIZ6" s="80"/>
      <c r="UJA6" s="80"/>
      <c r="UJB6" s="80"/>
      <c r="UJC6" s="80"/>
      <c r="UJD6" s="80"/>
      <c r="UJE6" s="80"/>
      <c r="UJF6" s="80"/>
      <c r="UJG6" s="80"/>
      <c r="UJH6" s="80"/>
      <c r="UJI6" s="80"/>
      <c r="UJJ6" s="80"/>
      <c r="UJK6" s="80"/>
      <c r="UJL6" s="80"/>
      <c r="UJM6" s="80"/>
      <c r="UJN6" s="80"/>
      <c r="UJO6" s="80"/>
      <c r="UJP6" s="80"/>
      <c r="UJQ6" s="80"/>
      <c r="UJR6" s="80"/>
      <c r="UJS6" s="80"/>
      <c r="UJT6" s="80"/>
      <c r="UJU6" s="80"/>
      <c r="UJV6" s="80"/>
      <c r="UJW6" s="80"/>
      <c r="UJX6" s="80"/>
      <c r="UJY6" s="80"/>
      <c r="UJZ6" s="80"/>
      <c r="UKA6" s="80"/>
      <c r="UKB6" s="80"/>
      <c r="UKC6" s="80"/>
      <c r="UKD6" s="80"/>
      <c r="UKE6" s="80"/>
      <c r="UKF6" s="80"/>
      <c r="UKG6" s="80"/>
      <c r="UKH6" s="80"/>
      <c r="UKI6" s="80"/>
      <c r="UKJ6" s="80"/>
      <c r="UKK6" s="80"/>
      <c r="UKL6" s="80"/>
      <c r="UKM6" s="80"/>
      <c r="UKN6" s="80"/>
      <c r="UKO6" s="80"/>
      <c r="UKP6" s="80"/>
      <c r="UKQ6" s="80"/>
      <c r="UKR6" s="80"/>
      <c r="UKS6" s="80"/>
      <c r="UKT6" s="80"/>
      <c r="UKU6" s="80"/>
      <c r="UKV6" s="80"/>
      <c r="UKW6" s="80"/>
      <c r="UKX6" s="80"/>
      <c r="UKY6" s="80"/>
      <c r="UKZ6" s="80"/>
      <c r="ULA6" s="80"/>
      <c r="ULB6" s="80"/>
      <c r="ULC6" s="80"/>
      <c r="ULD6" s="80"/>
      <c r="ULE6" s="80"/>
      <c r="ULF6" s="80"/>
      <c r="ULG6" s="80"/>
      <c r="ULH6" s="80"/>
      <c r="ULI6" s="80"/>
      <c r="ULJ6" s="80"/>
      <c r="ULK6" s="80"/>
      <c r="ULL6" s="80"/>
      <c r="ULM6" s="80"/>
      <c r="ULN6" s="80"/>
      <c r="ULO6" s="80"/>
      <c r="ULP6" s="80"/>
      <c r="ULQ6" s="80"/>
      <c r="ULR6" s="80"/>
      <c r="ULS6" s="80"/>
      <c r="ULT6" s="80"/>
      <c r="ULU6" s="80"/>
      <c r="ULV6" s="80"/>
      <c r="ULW6" s="80"/>
      <c r="ULX6" s="80"/>
      <c r="ULY6" s="80"/>
      <c r="ULZ6" s="80"/>
      <c r="UMA6" s="80"/>
      <c r="UMB6" s="80"/>
      <c r="UMC6" s="80"/>
      <c r="UMD6" s="80"/>
      <c r="UME6" s="80"/>
      <c r="UMF6" s="80"/>
      <c r="UMG6" s="80"/>
      <c r="UMH6" s="80"/>
      <c r="UMI6" s="80"/>
      <c r="UMJ6" s="80"/>
      <c r="UMK6" s="80"/>
      <c r="UML6" s="80"/>
      <c r="UMM6" s="80"/>
      <c r="UMN6" s="80"/>
      <c r="UMO6" s="80"/>
      <c r="UMP6" s="80"/>
      <c r="UMQ6" s="80"/>
      <c r="UMR6" s="80"/>
      <c r="UMS6" s="80"/>
      <c r="UMT6" s="80"/>
      <c r="UMU6" s="80"/>
      <c r="UMV6" s="80"/>
      <c r="UMW6" s="80"/>
      <c r="UMX6" s="80"/>
      <c r="UMY6" s="80"/>
      <c r="UMZ6" s="80"/>
      <c r="UNA6" s="80"/>
      <c r="UNB6" s="80"/>
      <c r="UNC6" s="80"/>
      <c r="UND6" s="80"/>
      <c r="UNE6" s="80"/>
      <c r="UNF6" s="80"/>
      <c r="UNG6" s="80"/>
      <c r="UNH6" s="80"/>
      <c r="UNI6" s="80"/>
      <c r="UNJ6" s="80"/>
      <c r="UNK6" s="80"/>
      <c r="UNL6" s="80"/>
      <c r="UNM6" s="80"/>
      <c r="UNN6" s="80"/>
      <c r="UNO6" s="80"/>
      <c r="UNP6" s="80"/>
      <c r="UNQ6" s="80"/>
      <c r="UNR6" s="80"/>
      <c r="UNS6" s="80"/>
      <c r="UNT6" s="80"/>
      <c r="UNU6" s="80"/>
      <c r="UNV6" s="80"/>
      <c r="UNW6" s="80"/>
      <c r="UNX6" s="80"/>
      <c r="UNY6" s="80"/>
      <c r="UNZ6" s="80"/>
      <c r="UOA6" s="80"/>
      <c r="UOB6" s="80"/>
      <c r="UOC6" s="80"/>
      <c r="UOD6" s="80"/>
      <c r="UOE6" s="80"/>
      <c r="UOF6" s="80"/>
      <c r="UOG6" s="80"/>
      <c r="UOH6" s="80"/>
      <c r="UOI6" s="80"/>
      <c r="UOJ6" s="80"/>
      <c r="UOK6" s="80"/>
      <c r="UOL6" s="80"/>
      <c r="UOM6" s="80"/>
      <c r="UON6" s="80"/>
      <c r="UOO6" s="80"/>
      <c r="UOP6" s="80"/>
      <c r="UOQ6" s="80"/>
      <c r="UOR6" s="80"/>
      <c r="UOS6" s="80"/>
      <c r="UOT6" s="80"/>
      <c r="UOU6" s="80"/>
      <c r="UOV6" s="80"/>
      <c r="UOW6" s="80"/>
      <c r="UOX6" s="80"/>
      <c r="UOY6" s="80"/>
      <c r="UOZ6" s="80"/>
      <c r="UPA6" s="80"/>
      <c r="UPB6" s="80"/>
      <c r="UPC6" s="80"/>
      <c r="UPD6" s="80"/>
      <c r="UPE6" s="80"/>
      <c r="UPF6" s="80"/>
      <c r="UPG6" s="80"/>
      <c r="UPH6" s="80"/>
      <c r="UPI6" s="80"/>
      <c r="UPJ6" s="80"/>
      <c r="UPK6" s="80"/>
      <c r="UPL6" s="80"/>
      <c r="UPM6" s="80"/>
      <c r="UPN6" s="80"/>
      <c r="UPO6" s="80"/>
      <c r="UPP6" s="80"/>
      <c r="UPQ6" s="80"/>
      <c r="UPR6" s="80"/>
      <c r="UPS6" s="80"/>
      <c r="UPT6" s="80"/>
      <c r="UPU6" s="80"/>
      <c r="UPV6" s="80"/>
      <c r="UPW6" s="80"/>
      <c r="UPX6" s="80"/>
      <c r="UPY6" s="80"/>
      <c r="UPZ6" s="80"/>
      <c r="UQA6" s="80"/>
      <c r="UQB6" s="80"/>
      <c r="UQC6" s="80"/>
      <c r="UQD6" s="80"/>
      <c r="UQE6" s="80"/>
      <c r="UQF6" s="80"/>
      <c r="UQG6" s="80"/>
      <c r="UQH6" s="80"/>
      <c r="UQI6" s="80"/>
      <c r="UQJ6" s="80"/>
      <c r="UQK6" s="80"/>
      <c r="UQL6" s="80"/>
      <c r="UQM6" s="80"/>
      <c r="UQN6" s="80"/>
      <c r="UQO6" s="80"/>
      <c r="UQP6" s="80"/>
      <c r="UQQ6" s="80"/>
      <c r="UQR6" s="80"/>
      <c r="UQS6" s="80"/>
      <c r="UQT6" s="80"/>
      <c r="UQU6" s="80"/>
      <c r="UQV6" s="80"/>
      <c r="UQW6" s="80"/>
      <c r="UQX6" s="80"/>
      <c r="UQY6" s="80"/>
      <c r="UQZ6" s="80"/>
      <c r="URA6" s="80"/>
      <c r="URB6" s="80"/>
      <c r="URC6" s="80"/>
      <c r="URD6" s="80"/>
      <c r="URE6" s="80"/>
      <c r="URF6" s="80"/>
      <c r="URG6" s="80"/>
      <c r="URH6" s="80"/>
      <c r="URI6" s="80"/>
      <c r="URJ6" s="80"/>
      <c r="URK6" s="80"/>
      <c r="URL6" s="80"/>
      <c r="URM6" s="80"/>
      <c r="URN6" s="80"/>
      <c r="URO6" s="80"/>
      <c r="URP6" s="80"/>
      <c r="URQ6" s="80"/>
      <c r="URR6" s="80"/>
      <c r="URS6" s="80"/>
      <c r="URT6" s="80"/>
      <c r="URU6" s="80"/>
      <c r="URV6" s="80"/>
      <c r="URW6" s="80"/>
      <c r="URX6" s="80"/>
      <c r="URY6" s="80"/>
      <c r="URZ6" s="80"/>
      <c r="USA6" s="80"/>
      <c r="USB6" s="80"/>
      <c r="USC6" s="80"/>
      <c r="USD6" s="80"/>
      <c r="USE6" s="80"/>
      <c r="USF6" s="80"/>
      <c r="USG6" s="80"/>
      <c r="USH6" s="80"/>
      <c r="USI6" s="80"/>
      <c r="USJ6" s="80"/>
      <c r="USK6" s="80"/>
      <c r="USL6" s="80"/>
      <c r="USM6" s="80"/>
      <c r="USN6" s="80"/>
      <c r="USO6" s="80"/>
      <c r="USP6" s="80"/>
      <c r="USQ6" s="80"/>
      <c r="USR6" s="80"/>
      <c r="USS6" s="80"/>
      <c r="UST6" s="80"/>
      <c r="USU6" s="80"/>
      <c r="USV6" s="80"/>
      <c r="USW6" s="80"/>
      <c r="USX6" s="80"/>
      <c r="USY6" s="80"/>
      <c r="USZ6" s="80"/>
      <c r="UTA6" s="80"/>
      <c r="UTB6" s="80"/>
      <c r="UTC6" s="80"/>
      <c r="UTD6" s="80"/>
      <c r="UTE6" s="80"/>
      <c r="UTF6" s="80"/>
      <c r="UTG6" s="80"/>
      <c r="UTH6" s="80"/>
      <c r="UTI6" s="80"/>
      <c r="UTJ6" s="80"/>
      <c r="UTK6" s="80"/>
      <c r="UTL6" s="80"/>
      <c r="UTM6" s="80"/>
      <c r="UTN6" s="80"/>
      <c r="UTO6" s="80"/>
      <c r="UTP6" s="80"/>
      <c r="UTQ6" s="80"/>
      <c r="UTR6" s="80"/>
      <c r="UTS6" s="80"/>
      <c r="UTT6" s="80"/>
      <c r="UTU6" s="80"/>
      <c r="UTV6" s="80"/>
      <c r="UTW6" s="80"/>
      <c r="UTX6" s="80"/>
      <c r="UTY6" s="80"/>
      <c r="UTZ6" s="80"/>
      <c r="UUA6" s="80"/>
      <c r="UUB6" s="80"/>
      <c r="UUC6" s="80"/>
      <c r="UUD6" s="80"/>
      <c r="UUE6" s="80"/>
      <c r="UUF6" s="80"/>
      <c r="UUG6" s="80"/>
      <c r="UUH6" s="80"/>
      <c r="UUI6" s="80"/>
      <c r="UUJ6" s="80"/>
      <c r="UUK6" s="80"/>
      <c r="UUL6" s="80"/>
      <c r="UUM6" s="80"/>
      <c r="UUN6" s="80"/>
      <c r="UUO6" s="80"/>
      <c r="UUP6" s="80"/>
      <c r="UUQ6" s="80"/>
      <c r="UUR6" s="80"/>
      <c r="UUS6" s="80"/>
      <c r="UUT6" s="80"/>
      <c r="UUU6" s="80"/>
      <c r="UUV6" s="80"/>
      <c r="UUW6" s="80"/>
      <c r="UUX6" s="80"/>
      <c r="UUY6" s="80"/>
      <c r="UUZ6" s="80"/>
      <c r="UVA6" s="80"/>
      <c r="UVB6" s="80"/>
      <c r="UVC6" s="80"/>
      <c r="UVD6" s="80"/>
      <c r="UVE6" s="80"/>
      <c r="UVF6" s="80"/>
      <c r="UVG6" s="80"/>
      <c r="UVH6" s="80"/>
      <c r="UVI6" s="80"/>
      <c r="UVJ6" s="80"/>
      <c r="UVK6" s="80"/>
      <c r="UVL6" s="80"/>
      <c r="UVM6" s="80"/>
      <c r="UVN6" s="80"/>
      <c r="UVO6" s="80"/>
      <c r="UVP6" s="80"/>
      <c r="UVQ6" s="80"/>
      <c r="UVR6" s="80"/>
      <c r="UVS6" s="80"/>
      <c r="UVT6" s="80"/>
      <c r="UVU6" s="80"/>
      <c r="UVV6" s="80"/>
      <c r="UVW6" s="80"/>
      <c r="UVX6" s="80"/>
      <c r="UVY6" s="80"/>
      <c r="UVZ6" s="80"/>
      <c r="UWA6" s="80"/>
      <c r="UWB6" s="80"/>
      <c r="UWC6" s="80"/>
      <c r="UWD6" s="80"/>
      <c r="UWE6" s="80"/>
      <c r="UWF6" s="80"/>
      <c r="UWG6" s="80"/>
      <c r="UWH6" s="80"/>
      <c r="UWI6" s="80"/>
      <c r="UWJ6" s="80"/>
      <c r="UWK6" s="80"/>
      <c r="UWL6" s="80"/>
      <c r="UWM6" s="80"/>
      <c r="UWN6" s="80"/>
      <c r="UWO6" s="80"/>
      <c r="UWP6" s="80"/>
      <c r="UWQ6" s="80"/>
      <c r="UWR6" s="80"/>
      <c r="UWS6" s="80"/>
      <c r="UWT6" s="80"/>
      <c r="UWU6" s="80"/>
      <c r="UWV6" s="80"/>
      <c r="UWW6" s="80"/>
      <c r="UWX6" s="80"/>
      <c r="UWY6" s="80"/>
      <c r="UWZ6" s="80"/>
      <c r="UXA6" s="80"/>
      <c r="UXB6" s="80"/>
      <c r="UXC6" s="80"/>
      <c r="UXD6" s="80"/>
      <c r="UXE6" s="80"/>
      <c r="UXF6" s="80"/>
      <c r="UXG6" s="80"/>
      <c r="UXH6" s="80"/>
      <c r="UXI6" s="80"/>
      <c r="UXJ6" s="80"/>
      <c r="UXK6" s="80"/>
      <c r="UXL6" s="80"/>
      <c r="UXM6" s="80"/>
      <c r="UXN6" s="80"/>
      <c r="UXO6" s="80"/>
      <c r="UXP6" s="80"/>
      <c r="UXQ6" s="80"/>
      <c r="UXR6" s="80"/>
      <c r="UXS6" s="80"/>
      <c r="UXT6" s="80"/>
      <c r="UXU6" s="80"/>
      <c r="UXV6" s="80"/>
      <c r="UXW6" s="80"/>
      <c r="UXX6" s="80"/>
      <c r="UXY6" s="80"/>
      <c r="UXZ6" s="80"/>
      <c r="UYA6" s="80"/>
      <c r="UYB6" s="80"/>
      <c r="UYC6" s="80"/>
      <c r="UYD6" s="80"/>
      <c r="UYE6" s="80"/>
      <c r="UYF6" s="80"/>
      <c r="UYG6" s="80"/>
      <c r="UYH6" s="80"/>
      <c r="UYI6" s="80"/>
      <c r="UYJ6" s="80"/>
      <c r="UYK6" s="80"/>
      <c r="UYL6" s="80"/>
      <c r="UYM6" s="80"/>
      <c r="UYN6" s="80"/>
      <c r="UYO6" s="80"/>
      <c r="UYP6" s="80"/>
      <c r="UYQ6" s="80"/>
      <c r="UYR6" s="80"/>
      <c r="UYS6" s="80"/>
      <c r="UYT6" s="80"/>
      <c r="UYU6" s="80"/>
      <c r="UYV6" s="80"/>
      <c r="UYW6" s="80"/>
      <c r="UYX6" s="80"/>
      <c r="UYY6" s="80"/>
      <c r="UYZ6" s="80"/>
      <c r="UZA6" s="80"/>
      <c r="UZB6" s="80"/>
      <c r="UZC6" s="80"/>
      <c r="UZD6" s="80"/>
      <c r="UZE6" s="80"/>
      <c r="UZF6" s="80"/>
      <c r="UZG6" s="80"/>
      <c r="UZH6" s="80"/>
      <c r="UZI6" s="80"/>
      <c r="UZJ6" s="80"/>
      <c r="UZK6" s="80"/>
      <c r="UZL6" s="80"/>
      <c r="UZM6" s="80"/>
      <c r="UZN6" s="80"/>
      <c r="UZO6" s="80"/>
      <c r="UZP6" s="80"/>
      <c r="UZQ6" s="80"/>
      <c r="UZR6" s="80"/>
      <c r="UZS6" s="80"/>
      <c r="UZT6" s="80"/>
      <c r="UZU6" s="80"/>
      <c r="UZV6" s="80"/>
      <c r="UZW6" s="80"/>
      <c r="UZX6" s="80"/>
      <c r="UZY6" s="80"/>
      <c r="UZZ6" s="80"/>
      <c r="VAA6" s="80"/>
      <c r="VAB6" s="80"/>
      <c r="VAC6" s="80"/>
      <c r="VAD6" s="80"/>
      <c r="VAE6" s="80"/>
      <c r="VAF6" s="80"/>
      <c r="VAG6" s="80"/>
      <c r="VAH6" s="80"/>
      <c r="VAI6" s="80"/>
      <c r="VAJ6" s="80"/>
      <c r="VAK6" s="80"/>
      <c r="VAL6" s="80"/>
      <c r="VAM6" s="80"/>
      <c r="VAN6" s="80"/>
      <c r="VAO6" s="80"/>
      <c r="VAP6" s="80"/>
      <c r="VAQ6" s="80"/>
      <c r="VAR6" s="80"/>
      <c r="VAS6" s="80"/>
      <c r="VAT6" s="80"/>
      <c r="VAU6" s="80"/>
      <c r="VAV6" s="80"/>
      <c r="VAW6" s="80"/>
      <c r="VAX6" s="80"/>
      <c r="VAY6" s="80"/>
      <c r="VAZ6" s="80"/>
      <c r="VBA6" s="80"/>
      <c r="VBB6" s="80"/>
      <c r="VBC6" s="80"/>
      <c r="VBD6" s="80"/>
      <c r="VBE6" s="80"/>
      <c r="VBF6" s="80"/>
      <c r="VBG6" s="80"/>
      <c r="VBH6" s="80"/>
      <c r="VBI6" s="80"/>
      <c r="VBJ6" s="80"/>
      <c r="VBK6" s="80"/>
      <c r="VBL6" s="80"/>
      <c r="VBM6" s="80"/>
      <c r="VBN6" s="80"/>
      <c r="VBO6" s="80"/>
      <c r="VBP6" s="80"/>
      <c r="VBQ6" s="80"/>
      <c r="VBR6" s="80"/>
      <c r="VBS6" s="80"/>
      <c r="VBT6" s="80"/>
      <c r="VBU6" s="80"/>
      <c r="VBV6" s="80"/>
      <c r="VBW6" s="80"/>
      <c r="VBX6" s="80"/>
      <c r="VBY6" s="80"/>
      <c r="VBZ6" s="80"/>
      <c r="VCA6" s="80"/>
      <c r="VCB6" s="80"/>
      <c r="VCC6" s="80"/>
      <c r="VCD6" s="80"/>
      <c r="VCE6" s="80"/>
      <c r="VCF6" s="80"/>
      <c r="VCG6" s="80"/>
      <c r="VCH6" s="80"/>
      <c r="VCI6" s="80"/>
      <c r="VCJ6" s="80"/>
      <c r="VCK6" s="80"/>
      <c r="VCL6" s="80"/>
      <c r="VCM6" s="80"/>
      <c r="VCN6" s="80"/>
      <c r="VCO6" s="80"/>
      <c r="VCP6" s="80"/>
      <c r="VCQ6" s="80"/>
      <c r="VCR6" s="80"/>
      <c r="VCS6" s="80"/>
      <c r="VCT6" s="80"/>
      <c r="VCU6" s="80"/>
      <c r="VCV6" s="80"/>
      <c r="VCW6" s="80"/>
      <c r="VCX6" s="80"/>
      <c r="VCY6" s="80"/>
      <c r="VCZ6" s="80"/>
      <c r="VDA6" s="80"/>
      <c r="VDB6" s="80"/>
      <c r="VDC6" s="80"/>
      <c r="VDD6" s="80"/>
      <c r="VDE6" s="80"/>
      <c r="VDF6" s="80"/>
      <c r="VDG6" s="80"/>
      <c r="VDH6" s="80"/>
      <c r="VDI6" s="80"/>
      <c r="VDJ6" s="80"/>
      <c r="VDK6" s="80"/>
      <c r="VDL6" s="80"/>
      <c r="VDM6" s="80"/>
      <c r="VDN6" s="80"/>
      <c r="VDO6" s="80"/>
      <c r="VDP6" s="80"/>
      <c r="VDQ6" s="80"/>
      <c r="VDR6" s="80"/>
      <c r="VDS6" s="80"/>
      <c r="VDT6" s="80"/>
      <c r="VDU6" s="80"/>
      <c r="VDV6" s="80"/>
      <c r="VDW6" s="80"/>
      <c r="VDX6" s="80"/>
      <c r="VDY6" s="80"/>
      <c r="VDZ6" s="80"/>
      <c r="VEA6" s="80"/>
      <c r="VEB6" s="80"/>
      <c r="VEC6" s="80"/>
      <c r="VED6" s="80"/>
      <c r="VEE6" s="80"/>
      <c r="VEF6" s="80"/>
      <c r="VEG6" s="80"/>
      <c r="VEH6" s="80"/>
      <c r="VEI6" s="80"/>
      <c r="VEJ6" s="80"/>
      <c r="VEK6" s="80"/>
      <c r="VEL6" s="80"/>
      <c r="VEM6" s="80"/>
      <c r="VEN6" s="80"/>
      <c r="VEO6" s="80"/>
      <c r="VEP6" s="80"/>
      <c r="VEQ6" s="80"/>
      <c r="VER6" s="80"/>
      <c r="VES6" s="80"/>
      <c r="VET6" s="80"/>
      <c r="VEU6" s="80"/>
      <c r="VEV6" s="80"/>
      <c r="VEW6" s="80"/>
      <c r="VEX6" s="80"/>
      <c r="VEY6" s="80"/>
      <c r="VEZ6" s="80"/>
      <c r="VFA6" s="80"/>
      <c r="VFB6" s="80"/>
      <c r="VFC6" s="80"/>
      <c r="VFD6" s="80"/>
      <c r="VFE6" s="80"/>
      <c r="VFF6" s="80"/>
      <c r="VFG6" s="80"/>
      <c r="VFH6" s="80"/>
      <c r="VFI6" s="80"/>
      <c r="VFJ6" s="80"/>
      <c r="VFK6" s="80"/>
      <c r="VFL6" s="80"/>
      <c r="VFM6" s="80"/>
      <c r="VFN6" s="80"/>
      <c r="VFO6" s="80"/>
      <c r="VFP6" s="80"/>
      <c r="VFQ6" s="80"/>
      <c r="VFR6" s="80"/>
      <c r="VFS6" s="80"/>
      <c r="VFT6" s="80"/>
      <c r="VFU6" s="80"/>
      <c r="VFV6" s="80"/>
      <c r="VFW6" s="80"/>
      <c r="VFX6" s="80"/>
      <c r="VFY6" s="80"/>
      <c r="VFZ6" s="80"/>
      <c r="VGA6" s="80"/>
      <c r="VGB6" s="80"/>
      <c r="VGC6" s="80"/>
      <c r="VGD6" s="80"/>
      <c r="VGE6" s="80"/>
      <c r="VGF6" s="80"/>
      <c r="VGG6" s="80"/>
      <c r="VGH6" s="80"/>
      <c r="VGI6" s="80"/>
      <c r="VGJ6" s="80"/>
      <c r="VGK6" s="80"/>
      <c r="VGL6" s="80"/>
      <c r="VGM6" s="80"/>
      <c r="VGN6" s="80"/>
      <c r="VGO6" s="80"/>
      <c r="VGP6" s="80"/>
      <c r="VGQ6" s="80"/>
      <c r="VGR6" s="80"/>
      <c r="VGS6" s="80"/>
      <c r="VGT6" s="80"/>
      <c r="VGU6" s="80"/>
      <c r="VGV6" s="80"/>
      <c r="VGW6" s="80"/>
      <c r="VGX6" s="80"/>
      <c r="VGY6" s="80"/>
      <c r="VGZ6" s="80"/>
      <c r="VHA6" s="80"/>
      <c r="VHB6" s="80"/>
      <c r="VHC6" s="80"/>
      <c r="VHD6" s="80"/>
      <c r="VHE6" s="80"/>
      <c r="VHF6" s="80"/>
      <c r="VHG6" s="80"/>
      <c r="VHH6" s="80"/>
      <c r="VHI6" s="80"/>
      <c r="VHJ6" s="80"/>
      <c r="VHK6" s="80"/>
      <c r="VHL6" s="80"/>
      <c r="VHM6" s="80"/>
      <c r="VHN6" s="80"/>
      <c r="VHO6" s="80"/>
      <c r="VHP6" s="80"/>
      <c r="VHQ6" s="80"/>
      <c r="VHR6" s="80"/>
      <c r="VHS6" s="80"/>
      <c r="VHT6" s="80"/>
      <c r="VHU6" s="80"/>
      <c r="VHV6" s="80"/>
      <c r="VHW6" s="80"/>
      <c r="VHX6" s="80"/>
      <c r="VHY6" s="80"/>
      <c r="VHZ6" s="80"/>
      <c r="VIA6" s="80"/>
      <c r="VIB6" s="80"/>
      <c r="VIC6" s="80"/>
      <c r="VID6" s="80"/>
      <c r="VIE6" s="80"/>
      <c r="VIF6" s="80"/>
      <c r="VIG6" s="80"/>
      <c r="VIH6" s="80"/>
      <c r="VII6" s="80"/>
      <c r="VIJ6" s="80"/>
      <c r="VIK6" s="80"/>
      <c r="VIL6" s="80"/>
      <c r="VIM6" s="80"/>
      <c r="VIN6" s="80"/>
      <c r="VIO6" s="80"/>
      <c r="VIP6" s="80"/>
      <c r="VIQ6" s="80"/>
      <c r="VIR6" s="80"/>
      <c r="VIS6" s="80"/>
      <c r="VIT6" s="80"/>
      <c r="VIU6" s="80"/>
      <c r="VIV6" s="80"/>
      <c r="VIW6" s="80"/>
      <c r="VIX6" s="80"/>
      <c r="VIY6" s="80"/>
      <c r="VIZ6" s="80"/>
      <c r="VJA6" s="80"/>
      <c r="VJB6" s="80"/>
      <c r="VJC6" s="80"/>
      <c r="VJD6" s="80"/>
      <c r="VJE6" s="80"/>
      <c r="VJF6" s="80"/>
      <c r="VJG6" s="80"/>
      <c r="VJH6" s="80"/>
      <c r="VJI6" s="80"/>
      <c r="VJJ6" s="80"/>
      <c r="VJK6" s="80"/>
      <c r="VJL6" s="80"/>
      <c r="VJM6" s="80"/>
      <c r="VJN6" s="80"/>
      <c r="VJO6" s="80"/>
      <c r="VJP6" s="80"/>
      <c r="VJQ6" s="80"/>
      <c r="VJR6" s="80"/>
      <c r="VJS6" s="80"/>
      <c r="VJT6" s="80"/>
      <c r="VJU6" s="80"/>
      <c r="VJV6" s="80"/>
      <c r="VJW6" s="80"/>
      <c r="VJX6" s="80"/>
      <c r="VJY6" s="80"/>
      <c r="VJZ6" s="80"/>
      <c r="VKA6" s="80"/>
      <c r="VKB6" s="80"/>
      <c r="VKC6" s="80"/>
      <c r="VKD6" s="80"/>
      <c r="VKE6" s="80"/>
      <c r="VKF6" s="80"/>
      <c r="VKG6" s="80"/>
      <c r="VKH6" s="80"/>
      <c r="VKI6" s="80"/>
      <c r="VKJ6" s="80"/>
      <c r="VKK6" s="80"/>
      <c r="VKL6" s="80"/>
      <c r="VKM6" s="80"/>
      <c r="VKN6" s="80"/>
      <c r="VKO6" s="80"/>
      <c r="VKP6" s="80"/>
      <c r="VKQ6" s="80"/>
      <c r="VKR6" s="80"/>
      <c r="VKS6" s="80"/>
      <c r="VKT6" s="80"/>
      <c r="VKU6" s="80"/>
      <c r="VKV6" s="80"/>
      <c r="VKW6" s="80"/>
      <c r="VKX6" s="80"/>
      <c r="VKY6" s="80"/>
      <c r="VKZ6" s="80"/>
      <c r="VLA6" s="80"/>
      <c r="VLB6" s="80"/>
      <c r="VLC6" s="80"/>
      <c r="VLD6" s="80"/>
      <c r="VLE6" s="80"/>
      <c r="VLF6" s="80"/>
      <c r="VLG6" s="80"/>
      <c r="VLH6" s="80"/>
      <c r="VLI6" s="80"/>
      <c r="VLJ6" s="80"/>
      <c r="VLK6" s="80"/>
      <c r="VLL6" s="80"/>
      <c r="VLM6" s="80"/>
      <c r="VLN6" s="80"/>
      <c r="VLO6" s="80"/>
      <c r="VLP6" s="80"/>
      <c r="VLQ6" s="80"/>
      <c r="VLR6" s="80"/>
      <c r="VLS6" s="80"/>
      <c r="VLT6" s="80"/>
      <c r="VLU6" s="80"/>
      <c r="VLV6" s="80"/>
      <c r="VLW6" s="80"/>
      <c r="VLX6" s="80"/>
      <c r="VLY6" s="80"/>
      <c r="VLZ6" s="80"/>
      <c r="VMA6" s="80"/>
      <c r="VMB6" s="80"/>
      <c r="VMC6" s="80"/>
      <c r="VMD6" s="80"/>
      <c r="VME6" s="80"/>
      <c r="VMF6" s="80"/>
      <c r="VMG6" s="80"/>
      <c r="VMH6" s="80"/>
      <c r="VMI6" s="80"/>
      <c r="VMJ6" s="80"/>
      <c r="VMK6" s="80"/>
      <c r="VML6" s="80"/>
      <c r="VMM6" s="80"/>
      <c r="VMN6" s="80"/>
      <c r="VMO6" s="80"/>
      <c r="VMP6" s="80"/>
      <c r="VMQ6" s="80"/>
      <c r="VMR6" s="80"/>
      <c r="VMS6" s="80"/>
      <c r="VMT6" s="80"/>
      <c r="VMU6" s="80"/>
      <c r="VMV6" s="80"/>
      <c r="VMW6" s="80"/>
      <c r="VMX6" s="80"/>
      <c r="VMY6" s="80"/>
      <c r="VMZ6" s="80"/>
      <c r="VNA6" s="80"/>
      <c r="VNB6" s="80"/>
      <c r="VNC6" s="80"/>
      <c r="VND6" s="80"/>
      <c r="VNE6" s="80"/>
      <c r="VNF6" s="80"/>
      <c r="VNG6" s="80"/>
      <c r="VNH6" s="80"/>
      <c r="VNI6" s="80"/>
      <c r="VNJ6" s="80"/>
      <c r="VNK6" s="80"/>
      <c r="VNL6" s="80"/>
      <c r="VNM6" s="80"/>
      <c r="VNN6" s="80"/>
      <c r="VNO6" s="80"/>
      <c r="VNP6" s="80"/>
      <c r="VNQ6" s="80"/>
      <c r="VNR6" s="80"/>
      <c r="VNS6" s="80"/>
      <c r="VNT6" s="80"/>
      <c r="VNU6" s="80"/>
      <c r="VNV6" s="80"/>
      <c r="VNW6" s="80"/>
      <c r="VNX6" s="80"/>
      <c r="VNY6" s="80"/>
      <c r="VNZ6" s="80"/>
      <c r="VOA6" s="80"/>
      <c r="VOB6" s="80"/>
      <c r="VOC6" s="80"/>
      <c r="VOD6" s="80"/>
      <c r="VOE6" s="80"/>
      <c r="VOF6" s="80"/>
      <c r="VOG6" s="80"/>
      <c r="VOH6" s="80"/>
      <c r="VOI6" s="80"/>
      <c r="VOJ6" s="80"/>
      <c r="VOK6" s="80"/>
      <c r="VOL6" s="80"/>
      <c r="VOM6" s="80"/>
      <c r="VON6" s="80"/>
      <c r="VOO6" s="80"/>
      <c r="VOP6" s="80"/>
      <c r="VOQ6" s="80"/>
      <c r="VOR6" s="80"/>
      <c r="VOS6" s="80"/>
      <c r="VOT6" s="80"/>
      <c r="VOU6" s="80"/>
      <c r="VOV6" s="80"/>
      <c r="VOW6" s="80"/>
      <c r="VOX6" s="80"/>
      <c r="VOY6" s="80"/>
      <c r="VOZ6" s="80"/>
      <c r="VPA6" s="80"/>
      <c r="VPB6" s="80"/>
      <c r="VPC6" s="80"/>
      <c r="VPD6" s="80"/>
      <c r="VPE6" s="80"/>
      <c r="VPF6" s="80"/>
      <c r="VPG6" s="80"/>
      <c r="VPH6" s="80"/>
      <c r="VPI6" s="80"/>
      <c r="VPJ6" s="80"/>
      <c r="VPK6" s="80"/>
      <c r="VPL6" s="80"/>
      <c r="VPM6" s="80"/>
      <c r="VPN6" s="80"/>
      <c r="VPO6" s="80"/>
      <c r="VPP6" s="80"/>
      <c r="VPQ6" s="80"/>
      <c r="VPR6" s="80"/>
      <c r="VPS6" s="80"/>
      <c r="VPT6" s="80"/>
      <c r="VPU6" s="80"/>
      <c r="VPV6" s="80"/>
      <c r="VPW6" s="80"/>
      <c r="VPX6" s="80"/>
      <c r="VPY6" s="80"/>
      <c r="VPZ6" s="80"/>
      <c r="VQA6" s="80"/>
      <c r="VQB6" s="80"/>
      <c r="VQC6" s="80"/>
      <c r="VQD6" s="80"/>
      <c r="VQE6" s="80"/>
      <c r="VQF6" s="80"/>
      <c r="VQG6" s="80"/>
      <c r="VQH6" s="80"/>
      <c r="VQI6" s="80"/>
      <c r="VQJ6" s="80"/>
      <c r="VQK6" s="80"/>
      <c r="VQL6" s="80"/>
      <c r="VQM6" s="80"/>
      <c r="VQN6" s="80"/>
      <c r="VQO6" s="80"/>
      <c r="VQP6" s="80"/>
      <c r="VQQ6" s="80"/>
      <c r="VQR6" s="80"/>
      <c r="VQS6" s="80"/>
      <c r="VQT6" s="80"/>
      <c r="VQU6" s="80"/>
      <c r="VQV6" s="80"/>
      <c r="VQW6" s="80"/>
      <c r="VQX6" s="80"/>
      <c r="VQY6" s="80"/>
      <c r="VQZ6" s="80"/>
      <c r="VRA6" s="80"/>
      <c r="VRB6" s="80"/>
      <c r="VRC6" s="80"/>
      <c r="VRD6" s="80"/>
      <c r="VRE6" s="80"/>
      <c r="VRF6" s="80"/>
      <c r="VRG6" s="80"/>
      <c r="VRH6" s="80"/>
      <c r="VRI6" s="80"/>
      <c r="VRJ6" s="80"/>
      <c r="VRK6" s="80"/>
      <c r="VRL6" s="80"/>
      <c r="VRM6" s="80"/>
      <c r="VRN6" s="80"/>
      <c r="VRO6" s="80"/>
      <c r="VRP6" s="80"/>
      <c r="VRQ6" s="80"/>
      <c r="VRR6" s="80"/>
      <c r="VRS6" s="80"/>
      <c r="VRT6" s="80"/>
      <c r="VRU6" s="80"/>
      <c r="VRV6" s="80"/>
      <c r="VRW6" s="80"/>
      <c r="VRX6" s="80"/>
      <c r="VRY6" s="80"/>
      <c r="VRZ6" s="80"/>
      <c r="VSA6" s="80"/>
      <c r="VSB6" s="80"/>
      <c r="VSC6" s="80"/>
      <c r="VSD6" s="80"/>
      <c r="VSE6" s="80"/>
      <c r="VSF6" s="80"/>
      <c r="VSG6" s="80"/>
      <c r="VSH6" s="80"/>
      <c r="VSI6" s="80"/>
      <c r="VSJ6" s="80"/>
      <c r="VSK6" s="80"/>
      <c r="VSL6" s="80"/>
      <c r="VSM6" s="80"/>
      <c r="VSN6" s="80"/>
      <c r="VSO6" s="80"/>
      <c r="VSP6" s="80"/>
      <c r="VSQ6" s="80"/>
      <c r="VSR6" s="80"/>
      <c r="VSS6" s="80"/>
      <c r="VST6" s="80"/>
      <c r="VSU6" s="80"/>
      <c r="VSV6" s="80"/>
      <c r="VSW6" s="80"/>
      <c r="VSX6" s="80"/>
      <c r="VSY6" s="80"/>
      <c r="VSZ6" s="80"/>
      <c r="VTA6" s="80"/>
      <c r="VTB6" s="80"/>
      <c r="VTC6" s="80"/>
      <c r="VTD6" s="80"/>
      <c r="VTE6" s="80"/>
      <c r="VTF6" s="80"/>
      <c r="VTG6" s="80"/>
      <c r="VTH6" s="80"/>
      <c r="VTI6" s="80"/>
      <c r="VTJ6" s="80"/>
      <c r="VTK6" s="80"/>
      <c r="VTL6" s="80"/>
      <c r="VTM6" s="80"/>
      <c r="VTN6" s="80"/>
      <c r="VTO6" s="80"/>
      <c r="VTP6" s="80"/>
      <c r="VTQ6" s="80"/>
      <c r="VTR6" s="80"/>
      <c r="VTS6" s="80"/>
      <c r="VTT6" s="80"/>
      <c r="VTU6" s="80"/>
      <c r="VTV6" s="80"/>
      <c r="VTW6" s="80"/>
      <c r="VTX6" s="80"/>
      <c r="VTY6" s="80"/>
      <c r="VTZ6" s="80"/>
      <c r="VUA6" s="80"/>
      <c r="VUB6" s="80"/>
      <c r="VUC6" s="80"/>
      <c r="VUD6" s="80"/>
      <c r="VUE6" s="80"/>
      <c r="VUF6" s="80"/>
      <c r="VUG6" s="80"/>
      <c r="VUH6" s="80"/>
      <c r="VUI6" s="80"/>
      <c r="VUJ6" s="80"/>
      <c r="VUK6" s="80"/>
      <c r="VUL6" s="80"/>
      <c r="VUM6" s="80"/>
      <c r="VUN6" s="80"/>
      <c r="VUO6" s="80"/>
      <c r="VUP6" s="80"/>
      <c r="VUQ6" s="80"/>
      <c r="VUR6" s="80"/>
      <c r="VUS6" s="80"/>
      <c r="VUT6" s="80"/>
      <c r="VUU6" s="80"/>
      <c r="VUV6" s="80"/>
      <c r="VUW6" s="80"/>
      <c r="VUX6" s="80"/>
      <c r="VUY6" s="80"/>
      <c r="VUZ6" s="80"/>
      <c r="VVA6" s="80"/>
      <c r="VVB6" s="80"/>
      <c r="VVC6" s="80"/>
      <c r="VVD6" s="80"/>
      <c r="VVE6" s="80"/>
      <c r="VVF6" s="80"/>
      <c r="VVG6" s="80"/>
      <c r="VVH6" s="80"/>
      <c r="VVI6" s="80"/>
      <c r="VVJ6" s="80"/>
      <c r="VVK6" s="80"/>
      <c r="VVL6" s="80"/>
      <c r="VVM6" s="80"/>
      <c r="VVN6" s="80"/>
      <c r="VVO6" s="80"/>
      <c r="VVP6" s="80"/>
      <c r="VVQ6" s="80"/>
      <c r="VVR6" s="80"/>
      <c r="VVS6" s="80"/>
      <c r="VVT6" s="80"/>
      <c r="VVU6" s="80"/>
      <c r="VVV6" s="80"/>
      <c r="VVW6" s="80"/>
      <c r="VVX6" s="80"/>
      <c r="VVY6" s="80"/>
      <c r="VVZ6" s="80"/>
      <c r="VWA6" s="80"/>
      <c r="VWB6" s="80"/>
      <c r="VWC6" s="80"/>
      <c r="VWD6" s="80"/>
      <c r="VWE6" s="80"/>
      <c r="VWF6" s="80"/>
      <c r="VWG6" s="80"/>
      <c r="VWH6" s="80"/>
      <c r="VWI6" s="80"/>
      <c r="VWJ6" s="80"/>
      <c r="VWK6" s="80"/>
      <c r="VWL6" s="80"/>
      <c r="VWM6" s="80"/>
      <c r="VWN6" s="80"/>
      <c r="VWO6" s="80"/>
      <c r="VWP6" s="80"/>
      <c r="VWQ6" s="80"/>
      <c r="VWR6" s="80"/>
      <c r="VWS6" s="80"/>
      <c r="VWT6" s="80"/>
      <c r="VWU6" s="80"/>
      <c r="VWV6" s="80"/>
      <c r="VWW6" s="80"/>
      <c r="VWX6" s="80"/>
      <c r="VWY6" s="80"/>
      <c r="VWZ6" s="80"/>
      <c r="VXA6" s="80"/>
      <c r="VXB6" s="80"/>
      <c r="VXC6" s="80"/>
      <c r="VXD6" s="80"/>
      <c r="VXE6" s="80"/>
      <c r="VXF6" s="80"/>
      <c r="VXG6" s="80"/>
      <c r="VXH6" s="80"/>
      <c r="VXI6" s="80"/>
      <c r="VXJ6" s="80"/>
      <c r="VXK6" s="80"/>
      <c r="VXL6" s="80"/>
      <c r="VXM6" s="80"/>
      <c r="VXN6" s="80"/>
      <c r="VXO6" s="80"/>
      <c r="VXP6" s="80"/>
      <c r="VXQ6" s="80"/>
      <c r="VXR6" s="80"/>
      <c r="VXS6" s="80"/>
      <c r="VXT6" s="80"/>
      <c r="VXU6" s="80"/>
      <c r="VXV6" s="80"/>
      <c r="VXW6" s="80"/>
      <c r="VXX6" s="80"/>
      <c r="VXY6" s="80"/>
      <c r="VXZ6" s="80"/>
      <c r="VYA6" s="80"/>
      <c r="VYB6" s="80"/>
      <c r="VYC6" s="80"/>
      <c r="VYD6" s="80"/>
      <c r="VYE6" s="80"/>
      <c r="VYF6" s="80"/>
      <c r="VYG6" s="80"/>
      <c r="VYH6" s="80"/>
      <c r="VYI6" s="80"/>
      <c r="VYJ6" s="80"/>
      <c r="VYK6" s="80"/>
      <c r="VYL6" s="80"/>
      <c r="VYM6" s="80"/>
      <c r="VYN6" s="80"/>
      <c r="VYO6" s="80"/>
      <c r="VYP6" s="80"/>
      <c r="VYQ6" s="80"/>
      <c r="VYR6" s="80"/>
      <c r="VYS6" s="80"/>
      <c r="VYT6" s="80"/>
      <c r="VYU6" s="80"/>
      <c r="VYV6" s="80"/>
      <c r="VYW6" s="80"/>
      <c r="VYX6" s="80"/>
      <c r="VYY6" s="80"/>
      <c r="VYZ6" s="80"/>
      <c r="VZA6" s="80"/>
      <c r="VZB6" s="80"/>
      <c r="VZC6" s="80"/>
      <c r="VZD6" s="80"/>
      <c r="VZE6" s="80"/>
      <c r="VZF6" s="80"/>
      <c r="VZG6" s="80"/>
      <c r="VZH6" s="80"/>
      <c r="VZI6" s="80"/>
      <c r="VZJ6" s="80"/>
      <c r="VZK6" s="80"/>
      <c r="VZL6" s="80"/>
      <c r="VZM6" s="80"/>
      <c r="VZN6" s="80"/>
      <c r="VZO6" s="80"/>
      <c r="VZP6" s="80"/>
      <c r="VZQ6" s="80"/>
      <c r="VZR6" s="80"/>
      <c r="VZS6" s="80"/>
      <c r="VZT6" s="80"/>
      <c r="VZU6" s="80"/>
      <c r="VZV6" s="80"/>
      <c r="VZW6" s="80"/>
      <c r="VZX6" s="80"/>
      <c r="VZY6" s="80"/>
      <c r="VZZ6" s="80"/>
      <c r="WAA6" s="80"/>
      <c r="WAB6" s="80"/>
      <c r="WAC6" s="80"/>
      <c r="WAD6" s="80"/>
      <c r="WAE6" s="80"/>
      <c r="WAF6" s="80"/>
      <c r="WAG6" s="80"/>
      <c r="WAH6" s="80"/>
      <c r="WAI6" s="80"/>
      <c r="WAJ6" s="80"/>
      <c r="WAK6" s="80"/>
      <c r="WAL6" s="80"/>
      <c r="WAM6" s="80"/>
      <c r="WAN6" s="80"/>
      <c r="WAO6" s="80"/>
      <c r="WAP6" s="80"/>
      <c r="WAQ6" s="80"/>
      <c r="WAR6" s="80"/>
      <c r="WAS6" s="80"/>
      <c r="WAT6" s="80"/>
      <c r="WAU6" s="80"/>
      <c r="WAV6" s="80"/>
      <c r="WAW6" s="80"/>
      <c r="WAX6" s="80"/>
      <c r="WAY6" s="80"/>
      <c r="WAZ6" s="80"/>
      <c r="WBA6" s="80"/>
      <c r="WBB6" s="80"/>
      <c r="WBC6" s="80"/>
      <c r="WBD6" s="80"/>
      <c r="WBE6" s="80"/>
      <c r="WBF6" s="80"/>
      <c r="WBG6" s="80"/>
      <c r="WBH6" s="80"/>
      <c r="WBI6" s="80"/>
      <c r="WBJ6" s="80"/>
      <c r="WBK6" s="80"/>
      <c r="WBL6" s="80"/>
      <c r="WBM6" s="80"/>
      <c r="WBN6" s="80"/>
      <c r="WBO6" s="80"/>
      <c r="WBP6" s="80"/>
      <c r="WBQ6" s="80"/>
      <c r="WBR6" s="80"/>
      <c r="WBS6" s="80"/>
      <c r="WBT6" s="80"/>
      <c r="WBU6" s="80"/>
      <c r="WBV6" s="80"/>
      <c r="WBW6" s="80"/>
      <c r="WBX6" s="80"/>
      <c r="WBY6" s="80"/>
      <c r="WBZ6" s="80"/>
      <c r="WCA6" s="80"/>
      <c r="WCB6" s="80"/>
      <c r="WCC6" s="80"/>
      <c r="WCD6" s="80"/>
      <c r="WCE6" s="80"/>
      <c r="WCF6" s="80"/>
      <c r="WCG6" s="80"/>
      <c r="WCH6" s="80"/>
      <c r="WCI6" s="80"/>
      <c r="WCJ6" s="80"/>
      <c r="WCK6" s="80"/>
      <c r="WCL6" s="80"/>
      <c r="WCM6" s="80"/>
      <c r="WCN6" s="80"/>
      <c r="WCO6" s="80"/>
      <c r="WCP6" s="80"/>
      <c r="WCQ6" s="80"/>
      <c r="WCR6" s="80"/>
      <c r="WCS6" s="80"/>
      <c r="WCT6" s="80"/>
      <c r="WCU6" s="80"/>
      <c r="WCV6" s="80"/>
      <c r="WCW6" s="80"/>
      <c r="WCX6" s="80"/>
      <c r="WCY6" s="80"/>
      <c r="WCZ6" s="80"/>
      <c r="WDA6" s="80"/>
      <c r="WDB6" s="80"/>
      <c r="WDC6" s="80"/>
      <c r="WDD6" s="80"/>
      <c r="WDE6" s="80"/>
      <c r="WDF6" s="80"/>
      <c r="WDG6" s="80"/>
      <c r="WDH6" s="80"/>
      <c r="WDI6" s="80"/>
      <c r="WDJ6" s="80"/>
      <c r="WDK6" s="80"/>
      <c r="WDL6" s="80"/>
      <c r="WDM6" s="80"/>
      <c r="WDN6" s="80"/>
      <c r="WDO6" s="80"/>
      <c r="WDP6" s="80"/>
      <c r="WDQ6" s="80"/>
      <c r="WDR6" s="80"/>
      <c r="WDS6" s="80"/>
      <c r="WDT6" s="80"/>
      <c r="WDU6" s="80"/>
      <c r="WDV6" s="80"/>
      <c r="WDW6" s="80"/>
      <c r="WDX6" s="80"/>
      <c r="WDY6" s="80"/>
      <c r="WDZ6" s="80"/>
      <c r="WEA6" s="80"/>
      <c r="WEB6" s="80"/>
      <c r="WEC6" s="80"/>
      <c r="WED6" s="80"/>
      <c r="WEE6" s="80"/>
      <c r="WEF6" s="80"/>
      <c r="WEG6" s="80"/>
      <c r="WEH6" s="80"/>
      <c r="WEI6" s="80"/>
      <c r="WEJ6" s="80"/>
      <c r="WEK6" s="80"/>
      <c r="WEL6" s="80"/>
      <c r="WEM6" s="80"/>
      <c r="WEN6" s="80"/>
      <c r="WEO6" s="80"/>
      <c r="WEP6" s="80"/>
      <c r="WEQ6" s="80"/>
      <c r="WER6" s="80"/>
      <c r="WES6" s="80"/>
      <c r="WET6" s="80"/>
      <c r="WEU6" s="80"/>
      <c r="WEV6" s="80"/>
      <c r="WEW6" s="80"/>
      <c r="WEX6" s="80"/>
      <c r="WEY6" s="80"/>
      <c r="WEZ6" s="80"/>
      <c r="WFA6" s="80"/>
      <c r="WFB6" s="80"/>
      <c r="WFC6" s="80"/>
      <c r="WFD6" s="80"/>
      <c r="WFE6" s="80"/>
      <c r="WFF6" s="80"/>
      <c r="WFG6" s="80"/>
      <c r="WFH6" s="80"/>
      <c r="WFI6" s="80"/>
      <c r="WFJ6" s="80"/>
      <c r="WFK6" s="80"/>
      <c r="WFL6" s="80"/>
      <c r="WFM6" s="80"/>
      <c r="WFN6" s="80"/>
      <c r="WFO6" s="80"/>
      <c r="WFP6" s="80"/>
      <c r="WFQ6" s="80"/>
      <c r="WFR6" s="80"/>
      <c r="WFS6" s="80"/>
      <c r="WFT6" s="80"/>
      <c r="WFU6" s="80"/>
      <c r="WFV6" s="80"/>
      <c r="WFW6" s="80"/>
      <c r="WFX6" s="80"/>
      <c r="WFY6" s="80"/>
      <c r="WFZ6" s="80"/>
      <c r="WGA6" s="80"/>
      <c r="WGB6" s="80"/>
      <c r="WGC6" s="80"/>
      <c r="WGD6" s="80"/>
      <c r="WGE6" s="80"/>
      <c r="WGF6" s="80"/>
      <c r="WGG6" s="80"/>
      <c r="WGH6" s="80"/>
      <c r="WGI6" s="80"/>
      <c r="WGJ6" s="80"/>
      <c r="WGK6" s="80"/>
      <c r="WGL6" s="80"/>
      <c r="WGM6" s="80"/>
      <c r="WGN6" s="80"/>
      <c r="WGO6" s="80"/>
      <c r="WGP6" s="80"/>
      <c r="WGQ6" s="80"/>
      <c r="WGR6" s="80"/>
      <c r="WGS6" s="80"/>
      <c r="WGT6" s="80"/>
      <c r="WGU6" s="80"/>
      <c r="WGV6" s="80"/>
      <c r="WGW6" s="80"/>
      <c r="WGX6" s="80"/>
      <c r="WGY6" s="80"/>
      <c r="WGZ6" s="80"/>
      <c r="WHA6" s="80"/>
      <c r="WHB6" s="80"/>
      <c r="WHC6" s="80"/>
      <c r="WHD6" s="80"/>
      <c r="WHE6" s="80"/>
      <c r="WHF6" s="80"/>
      <c r="WHG6" s="80"/>
      <c r="WHH6" s="80"/>
      <c r="WHI6" s="80"/>
      <c r="WHJ6" s="80"/>
      <c r="WHK6" s="80"/>
      <c r="WHL6" s="80"/>
      <c r="WHM6" s="80"/>
      <c r="WHN6" s="80"/>
      <c r="WHO6" s="80"/>
      <c r="WHP6" s="80"/>
      <c r="WHQ6" s="80"/>
      <c r="WHR6" s="80"/>
      <c r="WHS6" s="80"/>
      <c r="WHT6" s="80"/>
      <c r="WHU6" s="80"/>
      <c r="WHV6" s="80"/>
      <c r="WHW6" s="80"/>
      <c r="WHX6" s="80"/>
      <c r="WHY6" s="80"/>
      <c r="WHZ6" s="80"/>
      <c r="WIA6" s="80"/>
      <c r="WIB6" s="80"/>
      <c r="WIC6" s="80"/>
      <c r="WID6" s="80"/>
      <c r="WIE6" s="80"/>
      <c r="WIF6" s="80"/>
      <c r="WIG6" s="80"/>
      <c r="WIH6" s="80"/>
      <c r="WII6" s="80"/>
      <c r="WIJ6" s="80"/>
      <c r="WIK6" s="80"/>
      <c r="WIL6" s="80"/>
      <c r="WIM6" s="80"/>
      <c r="WIN6" s="80"/>
      <c r="WIO6" s="80"/>
      <c r="WIP6" s="80"/>
      <c r="WIQ6" s="80"/>
      <c r="WIR6" s="80"/>
      <c r="WIS6" s="80"/>
      <c r="WIT6" s="80"/>
      <c r="WIU6" s="80"/>
      <c r="WIV6" s="80"/>
      <c r="WIW6" s="80"/>
      <c r="WIX6" s="80"/>
      <c r="WIY6" s="80"/>
      <c r="WIZ6" s="80"/>
      <c r="WJA6" s="80"/>
      <c r="WJB6" s="80"/>
      <c r="WJC6" s="80"/>
      <c r="WJD6" s="80"/>
      <c r="WJE6" s="80"/>
      <c r="WJF6" s="80"/>
      <c r="WJG6" s="80"/>
      <c r="WJH6" s="80"/>
      <c r="WJI6" s="80"/>
      <c r="WJJ6" s="80"/>
      <c r="WJK6" s="80"/>
      <c r="WJL6" s="80"/>
      <c r="WJM6" s="80"/>
      <c r="WJN6" s="80"/>
      <c r="WJO6" s="80"/>
      <c r="WJP6" s="80"/>
      <c r="WJQ6" s="80"/>
      <c r="WJR6" s="80"/>
      <c r="WJS6" s="80"/>
      <c r="WJT6" s="80"/>
      <c r="WJU6" s="80"/>
      <c r="WJV6" s="80"/>
      <c r="WJW6" s="80"/>
      <c r="WJX6" s="80"/>
      <c r="WJY6" s="80"/>
      <c r="WJZ6" s="80"/>
      <c r="WKA6" s="80"/>
      <c r="WKB6" s="80"/>
      <c r="WKC6" s="80"/>
      <c r="WKD6" s="80"/>
      <c r="WKE6" s="80"/>
      <c r="WKF6" s="80"/>
      <c r="WKG6" s="80"/>
      <c r="WKH6" s="80"/>
      <c r="WKI6" s="80"/>
      <c r="WKJ6" s="80"/>
      <c r="WKK6" s="80"/>
      <c r="WKL6" s="80"/>
      <c r="WKM6" s="80"/>
      <c r="WKN6" s="80"/>
      <c r="WKO6" s="80"/>
      <c r="WKP6" s="80"/>
      <c r="WKQ6" s="80"/>
      <c r="WKR6" s="80"/>
      <c r="WKS6" s="80"/>
      <c r="WKT6" s="80"/>
      <c r="WKU6" s="80"/>
      <c r="WKV6" s="80"/>
      <c r="WKW6" s="80"/>
      <c r="WKX6" s="80"/>
      <c r="WKY6" s="80"/>
      <c r="WKZ6" s="80"/>
      <c r="WLA6" s="80"/>
      <c r="WLB6" s="80"/>
      <c r="WLC6" s="80"/>
      <c r="WLD6" s="80"/>
      <c r="WLE6" s="80"/>
      <c r="WLF6" s="80"/>
      <c r="WLG6" s="80"/>
      <c r="WLH6" s="80"/>
      <c r="WLI6" s="80"/>
      <c r="WLJ6" s="80"/>
      <c r="WLK6" s="80"/>
      <c r="WLL6" s="80"/>
      <c r="WLM6" s="80"/>
      <c r="WLN6" s="80"/>
      <c r="WLO6" s="80"/>
      <c r="WLP6" s="80"/>
      <c r="WLQ6" s="80"/>
      <c r="WLR6" s="80"/>
      <c r="WLS6" s="80"/>
      <c r="WLT6" s="80"/>
      <c r="WLU6" s="80"/>
      <c r="WLV6" s="80"/>
      <c r="WLW6" s="80"/>
      <c r="WLX6" s="80"/>
      <c r="WLY6" s="80"/>
      <c r="WLZ6" s="80"/>
      <c r="WMA6" s="80"/>
      <c r="WMB6" s="80"/>
      <c r="WMC6" s="80"/>
      <c r="WMD6" s="80"/>
      <c r="WME6" s="80"/>
      <c r="WMF6" s="80"/>
      <c r="WMG6" s="80"/>
      <c r="WMH6" s="80"/>
      <c r="WMI6" s="80"/>
      <c r="WMJ6" s="80"/>
      <c r="WMK6" s="80"/>
      <c r="WML6" s="80"/>
      <c r="WMM6" s="80"/>
      <c r="WMN6" s="80"/>
      <c r="WMO6" s="80"/>
      <c r="WMP6" s="80"/>
      <c r="WMQ6" s="80"/>
      <c r="WMR6" s="80"/>
      <c r="WMS6" s="80"/>
      <c r="WMT6" s="80"/>
      <c r="WMU6" s="80"/>
      <c r="WMV6" s="80"/>
      <c r="WMW6" s="80"/>
      <c r="WMX6" s="80"/>
      <c r="WMY6" s="80"/>
      <c r="WMZ6" s="80"/>
      <c r="WNA6" s="80"/>
      <c r="WNB6" s="80"/>
      <c r="WNC6" s="80"/>
      <c r="WND6" s="80"/>
      <c r="WNE6" s="80"/>
      <c r="WNF6" s="80"/>
      <c r="WNG6" s="80"/>
      <c r="WNH6" s="80"/>
      <c r="WNI6" s="80"/>
      <c r="WNJ6" s="80"/>
      <c r="WNK6" s="80"/>
      <c r="WNL6" s="80"/>
      <c r="WNM6" s="80"/>
      <c r="WNN6" s="80"/>
      <c r="WNO6" s="80"/>
      <c r="WNP6" s="80"/>
      <c r="WNQ6" s="80"/>
      <c r="WNR6" s="80"/>
      <c r="WNS6" s="80"/>
      <c r="WNT6" s="80"/>
      <c r="WNU6" s="80"/>
      <c r="WNV6" s="80"/>
      <c r="WNW6" s="80"/>
      <c r="WNX6" s="80"/>
      <c r="WNY6" s="80"/>
      <c r="WNZ6" s="80"/>
      <c r="WOA6" s="80"/>
      <c r="WOB6" s="80"/>
      <c r="WOC6" s="80"/>
      <c r="WOD6" s="80"/>
      <c r="WOE6" s="80"/>
      <c r="WOF6" s="80"/>
      <c r="WOG6" s="80"/>
      <c r="WOH6" s="80"/>
      <c r="WOI6" s="80"/>
      <c r="WOJ6" s="80"/>
      <c r="WOK6" s="80"/>
      <c r="WOL6" s="80"/>
      <c r="WOM6" s="80"/>
      <c r="WON6" s="80"/>
      <c r="WOO6" s="80"/>
      <c r="WOP6" s="80"/>
      <c r="WOQ6" s="80"/>
      <c r="WOR6" s="80"/>
      <c r="WOS6" s="80"/>
      <c r="WOT6" s="80"/>
      <c r="WOU6" s="80"/>
      <c r="WOV6" s="80"/>
      <c r="WOW6" s="80"/>
      <c r="WOX6" s="80"/>
      <c r="WOY6" s="80"/>
      <c r="WOZ6" s="80"/>
      <c r="WPA6" s="80"/>
      <c r="WPB6" s="80"/>
      <c r="WPC6" s="80"/>
      <c r="WPD6" s="80"/>
      <c r="WPE6" s="80"/>
      <c r="WPF6" s="80"/>
      <c r="WPG6" s="80"/>
      <c r="WPH6" s="80"/>
      <c r="WPI6" s="80"/>
      <c r="WPJ6" s="80"/>
      <c r="WPK6" s="80"/>
      <c r="WPL6" s="80"/>
      <c r="WPM6" s="80"/>
      <c r="WPN6" s="80"/>
      <c r="WPO6" s="80"/>
      <c r="WPP6" s="80"/>
      <c r="WPQ6" s="80"/>
      <c r="WPR6" s="80"/>
      <c r="WPS6" s="80"/>
      <c r="WPT6" s="80"/>
      <c r="WPU6" s="80"/>
      <c r="WPV6" s="80"/>
      <c r="WPW6" s="80"/>
      <c r="WPX6" s="80"/>
      <c r="WPY6" s="80"/>
      <c r="WPZ6" s="80"/>
      <c r="WQA6" s="80"/>
      <c r="WQB6" s="80"/>
      <c r="WQC6" s="80"/>
      <c r="WQD6" s="80"/>
      <c r="WQE6" s="80"/>
      <c r="WQF6" s="80"/>
      <c r="WQG6" s="80"/>
      <c r="WQH6" s="80"/>
      <c r="WQI6" s="80"/>
      <c r="WQJ6" s="80"/>
      <c r="WQK6" s="80"/>
      <c r="WQL6" s="80"/>
      <c r="WQM6" s="80"/>
      <c r="WQN6" s="80"/>
      <c r="WQO6" s="80"/>
      <c r="WQP6" s="80"/>
      <c r="WQQ6" s="80"/>
      <c r="WQR6" s="80"/>
      <c r="WQS6" s="80"/>
      <c r="WQT6" s="80"/>
      <c r="WQU6" s="80"/>
      <c r="WQV6" s="80"/>
      <c r="WQW6" s="80"/>
      <c r="WQX6" s="80"/>
      <c r="WQY6" s="80"/>
      <c r="WQZ6" s="80"/>
      <c r="WRA6" s="80"/>
      <c r="WRB6" s="80"/>
      <c r="WRC6" s="80"/>
      <c r="WRD6" s="80"/>
      <c r="WRE6" s="80"/>
      <c r="WRF6" s="80"/>
      <c r="WRG6" s="80"/>
      <c r="WRH6" s="80"/>
      <c r="WRI6" s="80"/>
      <c r="WRJ6" s="80"/>
      <c r="WRK6" s="80"/>
      <c r="WRL6" s="80"/>
      <c r="WRM6" s="80"/>
      <c r="WRN6" s="80"/>
      <c r="WRO6" s="80"/>
      <c r="WRP6" s="80"/>
      <c r="WRQ6" s="80"/>
      <c r="WRR6" s="80"/>
      <c r="WRS6" s="80"/>
      <c r="WRT6" s="80"/>
      <c r="WRU6" s="80"/>
      <c r="WRV6" s="80"/>
      <c r="WRW6" s="80"/>
      <c r="WRX6" s="80"/>
      <c r="WRY6" s="80"/>
      <c r="WRZ6" s="80"/>
      <c r="WSA6" s="80"/>
      <c r="WSB6" s="80"/>
      <c r="WSC6" s="80"/>
      <c r="WSD6" s="80"/>
      <c r="WSE6" s="80"/>
      <c r="WSF6" s="80"/>
      <c r="WSG6" s="80"/>
      <c r="WSH6" s="80"/>
      <c r="WSI6" s="80"/>
      <c r="WSJ6" s="80"/>
      <c r="WSK6" s="80"/>
      <c r="WSL6" s="80"/>
      <c r="WSM6" s="80"/>
      <c r="WSN6" s="80"/>
      <c r="WSO6" s="80"/>
      <c r="WSP6" s="80"/>
      <c r="WSQ6" s="80"/>
      <c r="WSR6" s="80"/>
      <c r="WSS6" s="80"/>
      <c r="WST6" s="80"/>
      <c r="WSU6" s="80"/>
      <c r="WSV6" s="80"/>
      <c r="WSW6" s="80"/>
      <c r="WSX6" s="80"/>
      <c r="WSY6" s="80"/>
      <c r="WSZ6" s="80"/>
      <c r="WTA6" s="80"/>
      <c r="WTB6" s="80"/>
      <c r="WTC6" s="80"/>
      <c r="WTD6" s="80"/>
      <c r="WTE6" s="80"/>
      <c r="WTF6" s="80"/>
      <c r="WTG6" s="80"/>
      <c r="WTH6" s="80"/>
      <c r="WTI6" s="80"/>
      <c r="WTJ6" s="80"/>
      <c r="WTK6" s="80"/>
      <c r="WTL6" s="80"/>
      <c r="WTM6" s="80"/>
      <c r="WTN6" s="80"/>
      <c r="WTO6" s="80"/>
      <c r="WTP6" s="80"/>
      <c r="WTQ6" s="80"/>
      <c r="WTR6" s="80"/>
      <c r="WTS6" s="80"/>
      <c r="WTT6" s="80"/>
      <c r="WTU6" s="80"/>
      <c r="WTV6" s="80"/>
      <c r="WTW6" s="80"/>
      <c r="WTX6" s="80"/>
      <c r="WTY6" s="80"/>
      <c r="WTZ6" s="80"/>
      <c r="WUA6" s="80"/>
      <c r="WUB6" s="80"/>
      <c r="WUC6" s="80"/>
      <c r="WUD6" s="80"/>
      <c r="WUE6" s="80"/>
      <c r="WUF6" s="80"/>
      <c r="WUG6" s="80"/>
      <c r="WUH6" s="80"/>
      <c r="WUI6" s="80"/>
      <c r="WUJ6" s="80"/>
      <c r="WUK6" s="80"/>
      <c r="WUL6" s="80"/>
      <c r="WUM6" s="80"/>
      <c r="WUN6" s="80"/>
      <c r="WUO6" s="80"/>
      <c r="WUP6" s="80"/>
      <c r="WUQ6" s="80"/>
      <c r="WUR6" s="80"/>
      <c r="WUS6" s="80"/>
      <c r="WUT6" s="80"/>
      <c r="WUU6" s="80"/>
      <c r="WUV6" s="80"/>
      <c r="WUW6" s="80"/>
      <c r="WUX6" s="80"/>
      <c r="WUY6" s="80"/>
      <c r="WUZ6" s="80"/>
      <c r="WVA6" s="80"/>
      <c r="WVB6" s="80"/>
      <c r="WVC6" s="80"/>
      <c r="WVD6" s="80"/>
      <c r="WVE6" s="80"/>
      <c r="WVF6" s="80"/>
      <c r="WVG6" s="80"/>
      <c r="WVH6" s="80"/>
      <c r="WVI6" s="80"/>
      <c r="WVJ6" s="80"/>
      <c r="WVK6" s="80"/>
      <c r="WVL6" s="80"/>
      <c r="WVM6" s="80"/>
      <c r="WVN6" s="80"/>
      <c r="WVO6" s="80"/>
      <c r="WVP6" s="80"/>
      <c r="WVQ6" s="80"/>
      <c r="WVR6" s="80"/>
      <c r="WVS6" s="80"/>
      <c r="WVT6" s="80"/>
      <c r="WVU6" s="80"/>
      <c r="WVV6" s="80"/>
      <c r="WVW6" s="80"/>
      <c r="WVX6" s="80"/>
      <c r="WVY6" s="80"/>
      <c r="WVZ6" s="80"/>
      <c r="WWA6" s="80"/>
      <c r="WWB6" s="80"/>
      <c r="WWC6" s="80"/>
      <c r="WWD6" s="80"/>
    </row>
    <row r="7" spans="1:16150" s="79" customFormat="1">
      <c r="A7" s="81" t="s">
        <v>437</v>
      </c>
      <c r="B7" s="82">
        <v>131219</v>
      </c>
      <c r="C7" s="83">
        <v>91</v>
      </c>
      <c r="D7" s="83">
        <f t="shared" si="0"/>
        <v>14</v>
      </c>
      <c r="E7" s="208">
        <v>1</v>
      </c>
      <c r="F7" s="85">
        <v>10</v>
      </c>
      <c r="G7" s="85">
        <f t="shared" si="1"/>
        <v>10</v>
      </c>
      <c r="H7" s="211">
        <v>2</v>
      </c>
      <c r="I7" s="85">
        <v>63</v>
      </c>
      <c r="J7" s="85">
        <f t="shared" si="2"/>
        <v>3</v>
      </c>
      <c r="K7" s="211">
        <v>3</v>
      </c>
      <c r="L7" s="85">
        <v>653</v>
      </c>
      <c r="M7" s="85">
        <f t="shared" si="3"/>
        <v>7</v>
      </c>
      <c r="N7" s="211">
        <v>2</v>
      </c>
      <c r="O7" s="85">
        <v>134</v>
      </c>
      <c r="P7" s="85">
        <f t="shared" si="4"/>
        <v>2</v>
      </c>
      <c r="Q7" s="211">
        <v>3</v>
      </c>
      <c r="R7" s="83">
        <f t="shared" si="5"/>
        <v>860</v>
      </c>
      <c r="S7" s="204">
        <f>VLOOKUP(A7,'PIVOT TABLES'!$A$46:$B$60,2,FALSE)</f>
        <v>187139</v>
      </c>
      <c r="T7" s="207">
        <f t="shared" si="6"/>
        <v>217.60348837209301</v>
      </c>
      <c r="U7" s="83">
        <f t="shared" si="7"/>
        <v>11</v>
      </c>
      <c r="V7" s="83">
        <v>3</v>
      </c>
      <c r="W7" s="239">
        <f>$S7*($AK$7/100)</f>
        <v>16634.577777777777</v>
      </c>
      <c r="X7" s="239">
        <f>$S7*($AL$7/100)</f>
        <v>7277.6277777777777</v>
      </c>
      <c r="Y7" s="240">
        <f>$S7*($AM$7/100)</f>
        <v>37219.867777777778</v>
      </c>
      <c r="Z7" s="240">
        <f>$S7*($AN$7/100)</f>
        <v>7277.6277777777777</v>
      </c>
      <c r="AA7" s="240">
        <f>$S7*($AO$7/100)</f>
        <v>14763.187777777779</v>
      </c>
      <c r="AB7" s="240">
        <f>$S7*($AP$7/100)</f>
        <v>59676.547777777778</v>
      </c>
      <c r="AC7" s="240">
        <f>$S7*($AQ$7/100)</f>
        <v>0</v>
      </c>
      <c r="AD7" s="241">
        <f>$S7*($AR$7/100)</f>
        <v>22248.747777777779</v>
      </c>
      <c r="AE7" s="242">
        <f>$S7*($AS$7/100)</f>
        <v>14763.187777777779</v>
      </c>
      <c r="AF7" s="242">
        <f>$S7*($AT$7/100)</f>
        <v>7277.6277777777777</v>
      </c>
      <c r="AG7" s="242">
        <f>$S7*($AU$7/100)</f>
        <v>0</v>
      </c>
      <c r="AH7" s="224"/>
      <c r="AI7" s="224"/>
      <c r="AJ7" s="224" t="str">
        <f>'Staff % Analysis'!B4</f>
        <v>Elizabeth Freeman</v>
      </c>
      <c r="AK7" s="231">
        <f>'Staff % Analysis'!C7</f>
        <v>8.8888888888888893</v>
      </c>
      <c r="AL7" s="231">
        <f>'Staff % Analysis'!D7</f>
        <v>3.8888888888888888</v>
      </c>
      <c r="AM7" s="231">
        <f>'Staff % Analysis'!E7</f>
        <v>19.888888888888889</v>
      </c>
      <c r="AN7" s="231">
        <f>'Staff % Analysis'!F7</f>
        <v>3.8888888888888888</v>
      </c>
      <c r="AO7" s="231">
        <f>'Staff % Analysis'!G7</f>
        <v>7.8888888888888893</v>
      </c>
      <c r="AP7" s="231">
        <f>'Staff % Analysis'!H7</f>
        <v>31.888888888888889</v>
      </c>
      <c r="AQ7" s="231">
        <f>'Staff % Analysis'!I7</f>
        <v>0</v>
      </c>
      <c r="AR7" s="231">
        <f>'Staff % Analysis'!J7</f>
        <v>11.888888888888889</v>
      </c>
      <c r="AS7" s="231">
        <f>'Staff % Analysis'!K7</f>
        <v>7.8888888888888893</v>
      </c>
      <c r="AT7" s="231">
        <f>'Staff % Analysis'!L7</f>
        <v>3.8888888888888888</v>
      </c>
      <c r="AU7" s="231">
        <f>'Staff % Analysis'!M7</f>
        <v>0</v>
      </c>
      <c r="AV7" s="231">
        <f>'Staff % Analysis'!N7</f>
        <v>99.999999999999986</v>
      </c>
      <c r="AW7" s="224">
        <f>'Staff % Analysis'!O7</f>
        <v>101</v>
      </c>
      <c r="AX7" s="224">
        <f>'Staff % Analysis'!P7</f>
        <v>1</v>
      </c>
      <c r="AY7" s="224">
        <f>'Staff % Analysis'!Q7</f>
        <v>-0.11111111111111099</v>
      </c>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c r="HW7" s="80"/>
      <c r="HX7" s="80"/>
      <c r="HY7" s="80"/>
      <c r="HZ7" s="80"/>
      <c r="IA7" s="80"/>
      <c r="IB7" s="80"/>
      <c r="IC7" s="80"/>
      <c r="ID7" s="80"/>
      <c r="IE7" s="80"/>
      <c r="IF7" s="80"/>
      <c r="IG7" s="80"/>
      <c r="IH7" s="80"/>
      <c r="II7" s="80"/>
      <c r="IJ7" s="80"/>
      <c r="IK7" s="80"/>
      <c r="IL7" s="80"/>
      <c r="IM7" s="80"/>
      <c r="IN7" s="80"/>
      <c r="IO7" s="80"/>
      <c r="IP7" s="80"/>
      <c r="IQ7" s="80"/>
      <c r="IR7" s="80"/>
      <c r="IS7" s="80"/>
      <c r="IT7" s="80"/>
      <c r="IU7" s="80"/>
      <c r="IV7" s="80"/>
      <c r="IW7" s="80"/>
      <c r="IX7" s="80"/>
      <c r="IY7" s="80"/>
      <c r="IZ7" s="80"/>
      <c r="JA7" s="80"/>
      <c r="JB7" s="80"/>
      <c r="JC7" s="80"/>
      <c r="JD7" s="80"/>
      <c r="JE7" s="80"/>
      <c r="JF7" s="80"/>
      <c r="JG7" s="80"/>
      <c r="JH7" s="80"/>
      <c r="JI7" s="80"/>
      <c r="JJ7" s="80"/>
      <c r="JK7" s="80"/>
      <c r="JL7" s="80"/>
      <c r="JM7" s="80"/>
      <c r="JN7" s="80"/>
      <c r="JO7" s="80"/>
      <c r="JP7" s="80"/>
      <c r="JQ7" s="80"/>
      <c r="JR7" s="80"/>
      <c r="JS7" s="80"/>
      <c r="JT7" s="80"/>
      <c r="JU7" s="80"/>
      <c r="JV7" s="80"/>
      <c r="JW7" s="80"/>
      <c r="JX7" s="80"/>
      <c r="JY7" s="80"/>
      <c r="JZ7" s="80"/>
      <c r="KA7" s="80"/>
      <c r="KB7" s="80"/>
      <c r="KC7" s="80"/>
      <c r="KD7" s="80"/>
      <c r="KE7" s="80"/>
      <c r="KF7" s="80"/>
      <c r="KG7" s="80"/>
      <c r="KH7" s="80"/>
      <c r="KI7" s="80"/>
      <c r="KJ7" s="80"/>
      <c r="KK7" s="80"/>
      <c r="KL7" s="80"/>
      <c r="KM7" s="80"/>
      <c r="KN7" s="80"/>
      <c r="KO7" s="80"/>
      <c r="KP7" s="80"/>
      <c r="KQ7" s="80"/>
      <c r="KR7" s="80"/>
      <c r="KS7" s="80"/>
      <c r="KT7" s="80"/>
      <c r="KU7" s="80"/>
      <c r="KV7" s="80"/>
      <c r="KW7" s="80"/>
      <c r="KX7" s="80"/>
      <c r="KY7" s="80"/>
      <c r="KZ7" s="80"/>
      <c r="LA7" s="80"/>
      <c r="LB7" s="80"/>
      <c r="LC7" s="80"/>
      <c r="LD7" s="80"/>
      <c r="LE7" s="80"/>
      <c r="LF7" s="80"/>
      <c r="LG7" s="80"/>
      <c r="LH7" s="80"/>
      <c r="LI7" s="80"/>
      <c r="LJ7" s="80"/>
      <c r="LK7" s="80"/>
      <c r="LL7" s="80"/>
      <c r="LM7" s="80"/>
      <c r="LN7" s="80"/>
      <c r="LO7" s="80"/>
      <c r="LP7" s="80"/>
      <c r="LQ7" s="80"/>
      <c r="LR7" s="80"/>
      <c r="LS7" s="80"/>
      <c r="LT7" s="80"/>
      <c r="LU7" s="80"/>
      <c r="LV7" s="80"/>
      <c r="LW7" s="80"/>
      <c r="LX7" s="80"/>
      <c r="LY7" s="80"/>
      <c r="LZ7" s="80"/>
      <c r="MA7" s="80"/>
      <c r="MB7" s="80"/>
      <c r="MC7" s="80"/>
      <c r="MD7" s="80"/>
      <c r="ME7" s="80"/>
      <c r="MF7" s="80"/>
      <c r="MG7" s="80"/>
      <c r="MH7" s="80"/>
      <c r="MI7" s="80"/>
      <c r="MJ7" s="80"/>
      <c r="MK7" s="80"/>
      <c r="ML7" s="80"/>
      <c r="MM7" s="80"/>
      <c r="MN7" s="80"/>
      <c r="MO7" s="80"/>
      <c r="MP7" s="80"/>
      <c r="MQ7" s="80"/>
      <c r="MR7" s="80"/>
      <c r="MS7" s="80"/>
      <c r="MT7" s="80"/>
      <c r="MU7" s="80"/>
      <c r="MV7" s="80"/>
      <c r="MW7" s="80"/>
      <c r="MX7" s="80"/>
      <c r="MY7" s="80"/>
      <c r="MZ7" s="80"/>
      <c r="NA7" s="80"/>
      <c r="NB7" s="80"/>
      <c r="NC7" s="80"/>
      <c r="ND7" s="80"/>
      <c r="NE7" s="80"/>
      <c r="NF7" s="80"/>
      <c r="NG7" s="80"/>
      <c r="NH7" s="80"/>
      <c r="NI7" s="80"/>
      <c r="NJ7" s="80"/>
      <c r="NK7" s="80"/>
      <c r="NL7" s="80"/>
      <c r="NM7" s="80"/>
      <c r="NN7" s="80"/>
      <c r="NO7" s="80"/>
      <c r="NP7" s="80"/>
      <c r="NQ7" s="80"/>
      <c r="NR7" s="80"/>
      <c r="NS7" s="80"/>
      <c r="NT7" s="80"/>
      <c r="NU7" s="80"/>
      <c r="NV7" s="80"/>
      <c r="NW7" s="80"/>
      <c r="NX7" s="80"/>
      <c r="NY7" s="80"/>
      <c r="NZ7" s="80"/>
      <c r="OA7" s="80"/>
      <c r="OB7" s="80"/>
      <c r="OC7" s="80"/>
      <c r="OD7" s="80"/>
      <c r="OE7" s="80"/>
      <c r="OF7" s="80"/>
      <c r="OG7" s="80"/>
      <c r="OH7" s="80"/>
      <c r="OI7" s="80"/>
      <c r="OJ7" s="80"/>
      <c r="OK7" s="80"/>
      <c r="OL7" s="80"/>
      <c r="OM7" s="80"/>
      <c r="ON7" s="80"/>
      <c r="OO7" s="80"/>
      <c r="OP7" s="80"/>
      <c r="OQ7" s="80"/>
      <c r="OR7" s="80"/>
      <c r="OS7" s="80"/>
      <c r="OT7" s="80"/>
      <c r="OU7" s="80"/>
      <c r="OV7" s="80"/>
      <c r="OW7" s="80"/>
      <c r="OX7" s="80"/>
      <c r="OY7" s="80"/>
      <c r="OZ7" s="80"/>
      <c r="PA7" s="80"/>
      <c r="PB7" s="80"/>
      <c r="PC7" s="80"/>
      <c r="PD7" s="80"/>
      <c r="PE7" s="80"/>
      <c r="PF7" s="80"/>
      <c r="PG7" s="80"/>
      <c r="PH7" s="80"/>
      <c r="PI7" s="80"/>
      <c r="PJ7" s="80"/>
      <c r="PK7" s="80"/>
      <c r="PL7" s="80"/>
      <c r="PM7" s="80"/>
      <c r="PN7" s="80"/>
      <c r="PO7" s="80"/>
      <c r="PP7" s="80"/>
      <c r="PQ7" s="80"/>
      <c r="PR7" s="80"/>
      <c r="PS7" s="80"/>
      <c r="PT7" s="80"/>
      <c r="PU7" s="80"/>
      <c r="PV7" s="80"/>
      <c r="PW7" s="80"/>
      <c r="PX7" s="80"/>
      <c r="PY7" s="80"/>
      <c r="PZ7" s="80"/>
      <c r="QA7" s="80"/>
      <c r="QB7" s="80"/>
      <c r="QC7" s="80"/>
      <c r="QD7" s="80"/>
      <c r="QE7" s="80"/>
      <c r="QF7" s="80"/>
      <c r="QG7" s="80"/>
      <c r="QH7" s="80"/>
      <c r="QI7" s="80"/>
      <c r="QJ7" s="80"/>
      <c r="QK7" s="80"/>
      <c r="QL7" s="80"/>
      <c r="QM7" s="80"/>
      <c r="QN7" s="80"/>
      <c r="QO7" s="80"/>
      <c r="QP7" s="80"/>
      <c r="QQ7" s="80"/>
      <c r="QR7" s="80"/>
      <c r="QS7" s="80"/>
      <c r="QT7" s="80"/>
      <c r="QU7" s="80"/>
      <c r="QV7" s="80"/>
      <c r="QW7" s="80"/>
      <c r="QX7" s="80"/>
      <c r="QY7" s="80"/>
      <c r="QZ7" s="80"/>
      <c r="RA7" s="80"/>
      <c r="RB7" s="80"/>
      <c r="RC7" s="80"/>
      <c r="RD7" s="80"/>
      <c r="RE7" s="80"/>
      <c r="RF7" s="80"/>
      <c r="RG7" s="80"/>
      <c r="RH7" s="80"/>
      <c r="RI7" s="80"/>
      <c r="RJ7" s="80"/>
      <c r="RK7" s="80"/>
      <c r="RL7" s="80"/>
      <c r="RM7" s="80"/>
      <c r="RN7" s="80"/>
      <c r="RO7" s="80"/>
      <c r="RP7" s="80"/>
      <c r="RQ7" s="80"/>
      <c r="RR7" s="80"/>
      <c r="RS7" s="80"/>
      <c r="RT7" s="80"/>
      <c r="RU7" s="80"/>
      <c r="RV7" s="80"/>
      <c r="RW7" s="80"/>
      <c r="RX7" s="80"/>
      <c r="RY7" s="80"/>
      <c r="RZ7" s="80"/>
      <c r="SA7" s="80"/>
      <c r="SB7" s="80"/>
      <c r="SC7" s="80"/>
      <c r="SD7" s="80"/>
      <c r="SE7" s="80"/>
      <c r="SF7" s="80"/>
      <c r="SG7" s="80"/>
      <c r="SH7" s="80"/>
      <c r="SI7" s="80"/>
      <c r="SJ7" s="80"/>
      <c r="SK7" s="80"/>
      <c r="SL7" s="80"/>
      <c r="SM7" s="80"/>
      <c r="SN7" s="80"/>
      <c r="SO7" s="80"/>
      <c r="SP7" s="80"/>
      <c r="SQ7" s="80"/>
      <c r="SR7" s="80"/>
      <c r="SS7" s="80"/>
      <c r="ST7" s="80"/>
      <c r="SU7" s="80"/>
      <c r="SV7" s="80"/>
      <c r="SW7" s="80"/>
      <c r="SX7" s="80"/>
      <c r="SY7" s="80"/>
      <c r="SZ7" s="80"/>
      <c r="TA7" s="80"/>
      <c r="TB7" s="80"/>
      <c r="TC7" s="80"/>
      <c r="TD7" s="80"/>
      <c r="TE7" s="80"/>
      <c r="TF7" s="80"/>
      <c r="TG7" s="80"/>
      <c r="TH7" s="80"/>
      <c r="TI7" s="80"/>
      <c r="TJ7" s="80"/>
      <c r="TK7" s="80"/>
      <c r="TL7" s="80"/>
      <c r="TM7" s="80"/>
      <c r="TN7" s="80"/>
      <c r="TO7" s="80"/>
      <c r="TP7" s="80"/>
      <c r="TQ7" s="80"/>
      <c r="TR7" s="80"/>
      <c r="TS7" s="80"/>
      <c r="TT7" s="80"/>
      <c r="TU7" s="80"/>
      <c r="TV7" s="80"/>
      <c r="TW7" s="80"/>
      <c r="TX7" s="80"/>
      <c r="TY7" s="80"/>
      <c r="TZ7" s="80"/>
      <c r="UA7" s="80"/>
      <c r="UB7" s="80"/>
      <c r="UC7" s="80"/>
      <c r="UD7" s="80"/>
      <c r="UE7" s="80"/>
      <c r="UF7" s="80"/>
      <c r="UG7" s="80"/>
      <c r="UH7" s="80"/>
      <c r="UI7" s="80"/>
      <c r="UJ7" s="80"/>
      <c r="UK7" s="80"/>
      <c r="UL7" s="80"/>
      <c r="UM7" s="80"/>
      <c r="UN7" s="80"/>
      <c r="UO7" s="80"/>
      <c r="UP7" s="80"/>
      <c r="UQ7" s="80"/>
      <c r="UR7" s="80"/>
      <c r="US7" s="80"/>
      <c r="UT7" s="80"/>
      <c r="UU7" s="80"/>
      <c r="UV7" s="80"/>
      <c r="UW7" s="80"/>
      <c r="UX7" s="80"/>
      <c r="UY7" s="80"/>
      <c r="UZ7" s="80"/>
      <c r="VA7" s="80"/>
      <c r="VB7" s="80"/>
      <c r="VC7" s="80"/>
      <c r="VD7" s="80"/>
      <c r="VE7" s="80"/>
      <c r="VF7" s="80"/>
      <c r="VG7" s="80"/>
      <c r="VH7" s="80"/>
      <c r="VI7" s="80"/>
      <c r="VJ7" s="80"/>
      <c r="VK7" s="80"/>
      <c r="VL7" s="80"/>
      <c r="VM7" s="80"/>
      <c r="VN7" s="80"/>
      <c r="VO7" s="80"/>
      <c r="VP7" s="80"/>
      <c r="VQ7" s="80"/>
      <c r="VR7" s="80"/>
      <c r="VS7" s="80"/>
      <c r="VT7" s="80"/>
      <c r="VU7" s="80"/>
      <c r="VV7" s="80"/>
      <c r="VW7" s="80"/>
      <c r="VX7" s="80"/>
      <c r="VY7" s="80"/>
      <c r="VZ7" s="80"/>
      <c r="WA7" s="80"/>
      <c r="WB7" s="80"/>
      <c r="WC7" s="80"/>
      <c r="WD7" s="80"/>
      <c r="WE7" s="80"/>
      <c r="WF7" s="80"/>
      <c r="WG7" s="80"/>
      <c r="WH7" s="80"/>
      <c r="WI7" s="80"/>
      <c r="WJ7" s="80"/>
      <c r="WK7" s="80"/>
      <c r="WL7" s="80"/>
      <c r="WM7" s="80"/>
      <c r="WN7" s="80"/>
      <c r="WO7" s="80"/>
      <c r="WP7" s="80"/>
      <c r="WQ7" s="80"/>
      <c r="WR7" s="80"/>
      <c r="WS7" s="80"/>
      <c r="WT7" s="80"/>
      <c r="WU7" s="80"/>
      <c r="WV7" s="80"/>
      <c r="WW7" s="80"/>
      <c r="WX7" s="80"/>
      <c r="WY7" s="80"/>
      <c r="WZ7" s="80"/>
      <c r="XA7" s="80"/>
      <c r="XB7" s="80"/>
      <c r="XC7" s="80"/>
      <c r="XD7" s="80"/>
      <c r="XE7" s="80"/>
      <c r="XF7" s="80"/>
      <c r="XG7" s="80"/>
      <c r="XH7" s="80"/>
      <c r="XI7" s="80"/>
      <c r="XJ7" s="80"/>
      <c r="XK7" s="80"/>
      <c r="XL7" s="80"/>
      <c r="XM7" s="80"/>
      <c r="XN7" s="80"/>
      <c r="XO7" s="80"/>
      <c r="XP7" s="80"/>
      <c r="XQ7" s="80"/>
      <c r="XR7" s="80"/>
      <c r="XS7" s="80"/>
      <c r="XT7" s="80"/>
      <c r="XU7" s="80"/>
      <c r="XV7" s="80"/>
      <c r="XW7" s="80"/>
      <c r="XX7" s="80"/>
      <c r="XY7" s="80"/>
      <c r="XZ7" s="80"/>
      <c r="YA7" s="80"/>
      <c r="YB7" s="80"/>
      <c r="YC7" s="80"/>
      <c r="YD7" s="80"/>
      <c r="YE7" s="80"/>
      <c r="YF7" s="80"/>
      <c r="YG7" s="80"/>
      <c r="YH7" s="80"/>
      <c r="YI7" s="80"/>
      <c r="YJ7" s="80"/>
      <c r="YK7" s="80"/>
      <c r="YL7" s="80"/>
      <c r="YM7" s="80"/>
      <c r="YN7" s="80"/>
      <c r="YO7" s="80"/>
      <c r="YP7" s="80"/>
      <c r="YQ7" s="80"/>
      <c r="YR7" s="80"/>
      <c r="YS7" s="80"/>
      <c r="YT7" s="80"/>
      <c r="YU7" s="80"/>
      <c r="YV7" s="80"/>
      <c r="YW7" s="80"/>
      <c r="YX7" s="80"/>
      <c r="YY7" s="80"/>
      <c r="YZ7" s="80"/>
      <c r="ZA7" s="80"/>
      <c r="ZB7" s="80"/>
      <c r="ZC7" s="80"/>
      <c r="ZD7" s="80"/>
      <c r="ZE7" s="80"/>
      <c r="ZF7" s="80"/>
      <c r="ZG7" s="80"/>
      <c r="ZH7" s="80"/>
      <c r="ZI7" s="80"/>
      <c r="ZJ7" s="80"/>
      <c r="ZK7" s="80"/>
      <c r="ZL7" s="80"/>
      <c r="ZM7" s="80"/>
      <c r="ZN7" s="80"/>
      <c r="ZO7" s="80"/>
      <c r="ZP7" s="80"/>
      <c r="ZQ7" s="80"/>
      <c r="ZR7" s="80"/>
      <c r="ZS7" s="80"/>
      <c r="ZT7" s="80"/>
      <c r="ZU7" s="80"/>
      <c r="ZV7" s="80"/>
      <c r="ZW7" s="80"/>
      <c r="ZX7" s="80"/>
      <c r="ZY7" s="80"/>
      <c r="ZZ7" s="80"/>
      <c r="AAA7" s="80"/>
      <c r="AAB7" s="80"/>
      <c r="AAC7" s="80"/>
      <c r="AAD7" s="80"/>
      <c r="AAE7" s="80"/>
      <c r="AAF7" s="80"/>
      <c r="AAG7" s="80"/>
      <c r="AAH7" s="80"/>
      <c r="AAI7" s="80"/>
      <c r="AAJ7" s="80"/>
      <c r="AAK7" s="80"/>
      <c r="AAL7" s="80"/>
      <c r="AAM7" s="80"/>
      <c r="AAN7" s="80"/>
      <c r="AAO7" s="80"/>
      <c r="AAP7" s="80"/>
      <c r="AAQ7" s="80"/>
      <c r="AAR7" s="80"/>
      <c r="AAS7" s="80"/>
      <c r="AAT7" s="80"/>
      <c r="AAU7" s="80"/>
      <c r="AAV7" s="80"/>
      <c r="AAW7" s="80"/>
      <c r="AAX7" s="80"/>
      <c r="AAY7" s="80"/>
      <c r="AAZ7" s="80"/>
      <c r="ABA7" s="80"/>
      <c r="ABB7" s="80"/>
      <c r="ABC7" s="80"/>
      <c r="ABD7" s="80"/>
      <c r="ABE7" s="80"/>
      <c r="ABF7" s="80"/>
      <c r="ABG7" s="80"/>
      <c r="ABH7" s="80"/>
      <c r="ABI7" s="80"/>
      <c r="ABJ7" s="80"/>
      <c r="ABK7" s="80"/>
      <c r="ABL7" s="80"/>
      <c r="ABM7" s="80"/>
      <c r="ABN7" s="80"/>
      <c r="ABO7" s="80"/>
      <c r="ABP7" s="80"/>
      <c r="ABQ7" s="80"/>
      <c r="ABR7" s="80"/>
      <c r="ABS7" s="80"/>
      <c r="ABT7" s="80"/>
      <c r="ABU7" s="80"/>
      <c r="ABV7" s="80"/>
      <c r="ABW7" s="80"/>
      <c r="ABX7" s="80"/>
      <c r="ABY7" s="80"/>
      <c r="ABZ7" s="80"/>
      <c r="ACA7" s="80"/>
      <c r="ACB7" s="80"/>
      <c r="ACC7" s="80"/>
      <c r="ACD7" s="80"/>
      <c r="ACE7" s="80"/>
      <c r="ACF7" s="80"/>
      <c r="ACG7" s="80"/>
      <c r="ACH7" s="80"/>
      <c r="ACI7" s="80"/>
      <c r="ACJ7" s="80"/>
      <c r="ACK7" s="80"/>
      <c r="ACL7" s="80"/>
      <c r="ACM7" s="80"/>
      <c r="ACN7" s="80"/>
      <c r="ACO7" s="80"/>
      <c r="ACP7" s="80"/>
      <c r="ACQ7" s="80"/>
      <c r="ACR7" s="80"/>
      <c r="ACS7" s="80"/>
      <c r="ACT7" s="80"/>
      <c r="ACU7" s="80"/>
      <c r="ACV7" s="80"/>
      <c r="ACW7" s="80"/>
      <c r="ACX7" s="80"/>
      <c r="ACY7" s="80"/>
      <c r="ACZ7" s="80"/>
      <c r="ADA7" s="80"/>
      <c r="ADB7" s="80"/>
      <c r="ADC7" s="80"/>
      <c r="ADD7" s="80"/>
      <c r="ADE7" s="80"/>
      <c r="ADF7" s="80"/>
      <c r="ADG7" s="80"/>
      <c r="ADH7" s="80"/>
      <c r="ADI7" s="80"/>
      <c r="ADJ7" s="80"/>
      <c r="ADK7" s="80"/>
      <c r="ADL7" s="80"/>
      <c r="ADM7" s="80"/>
      <c r="ADN7" s="80"/>
      <c r="ADO7" s="80"/>
      <c r="ADP7" s="80"/>
      <c r="ADQ7" s="80"/>
      <c r="ADR7" s="80"/>
      <c r="ADS7" s="80"/>
      <c r="ADT7" s="80"/>
      <c r="ADU7" s="80"/>
      <c r="ADV7" s="80"/>
      <c r="ADW7" s="80"/>
      <c r="ADX7" s="80"/>
      <c r="ADY7" s="80"/>
      <c r="ADZ7" s="80"/>
      <c r="AEA7" s="80"/>
      <c r="AEB7" s="80"/>
      <c r="AEC7" s="80"/>
      <c r="AED7" s="80"/>
      <c r="AEE7" s="80"/>
      <c r="AEF7" s="80"/>
      <c r="AEG7" s="80"/>
      <c r="AEH7" s="80"/>
      <c r="AEI7" s="80"/>
      <c r="AEJ7" s="80"/>
      <c r="AEK7" s="80"/>
      <c r="AEL7" s="80"/>
      <c r="AEM7" s="80"/>
      <c r="AEN7" s="80"/>
      <c r="AEO7" s="80"/>
      <c r="AEP7" s="80"/>
      <c r="AEQ7" s="80"/>
      <c r="AER7" s="80"/>
      <c r="AES7" s="80"/>
      <c r="AET7" s="80"/>
      <c r="AEU7" s="80"/>
      <c r="AEV7" s="80"/>
      <c r="AEW7" s="80"/>
      <c r="AEX7" s="80"/>
      <c r="AEY7" s="80"/>
      <c r="AEZ7" s="80"/>
      <c r="AFA7" s="80"/>
      <c r="AFB7" s="80"/>
      <c r="AFC7" s="80"/>
      <c r="AFD7" s="80"/>
      <c r="AFE7" s="80"/>
      <c r="AFF7" s="80"/>
      <c r="AFG7" s="80"/>
      <c r="AFH7" s="80"/>
      <c r="AFI7" s="80"/>
      <c r="AFJ7" s="80"/>
      <c r="AFK7" s="80"/>
      <c r="AFL7" s="80"/>
      <c r="AFM7" s="80"/>
      <c r="AFN7" s="80"/>
      <c r="AFO7" s="80"/>
      <c r="AFP7" s="80"/>
      <c r="AFQ7" s="80"/>
      <c r="AFR7" s="80"/>
      <c r="AFS7" s="80"/>
      <c r="AFT7" s="80"/>
      <c r="AFU7" s="80"/>
      <c r="AFV7" s="80"/>
      <c r="AFW7" s="80"/>
      <c r="AFX7" s="80"/>
      <c r="AFY7" s="80"/>
      <c r="AFZ7" s="80"/>
      <c r="AGA7" s="80"/>
      <c r="AGB7" s="80"/>
      <c r="AGC7" s="80"/>
      <c r="AGD7" s="80"/>
      <c r="AGE7" s="80"/>
      <c r="AGF7" s="80"/>
      <c r="AGG7" s="80"/>
      <c r="AGH7" s="80"/>
      <c r="AGI7" s="80"/>
      <c r="AGJ7" s="80"/>
      <c r="AGK7" s="80"/>
      <c r="AGL7" s="80"/>
      <c r="AGM7" s="80"/>
      <c r="AGN7" s="80"/>
      <c r="AGO7" s="80"/>
      <c r="AGP7" s="80"/>
      <c r="AGQ7" s="80"/>
      <c r="AGR7" s="80"/>
      <c r="AGS7" s="80"/>
      <c r="AGT7" s="80"/>
      <c r="AGU7" s="80"/>
      <c r="AGV7" s="80"/>
      <c r="AGW7" s="80"/>
      <c r="AGX7" s="80"/>
      <c r="AGY7" s="80"/>
      <c r="AGZ7" s="80"/>
      <c r="AHA7" s="80"/>
      <c r="AHB7" s="80"/>
      <c r="AHC7" s="80"/>
      <c r="AHD7" s="80"/>
      <c r="AHE7" s="80"/>
      <c r="AHF7" s="80"/>
      <c r="AHG7" s="80"/>
      <c r="AHH7" s="80"/>
      <c r="AHI7" s="80"/>
      <c r="AHJ7" s="80"/>
      <c r="AHK7" s="80"/>
      <c r="AHL7" s="80"/>
      <c r="AHM7" s="80"/>
      <c r="AHN7" s="80"/>
      <c r="AHO7" s="80"/>
      <c r="AHP7" s="80"/>
      <c r="AHQ7" s="80"/>
      <c r="AHR7" s="80"/>
      <c r="AHS7" s="80"/>
      <c r="AHT7" s="80"/>
      <c r="AHU7" s="80"/>
      <c r="AHV7" s="80"/>
      <c r="AHW7" s="80"/>
      <c r="AHX7" s="80"/>
      <c r="AHY7" s="80"/>
      <c r="AHZ7" s="80"/>
      <c r="AIA7" s="80"/>
      <c r="AIB7" s="80"/>
      <c r="AIC7" s="80"/>
      <c r="AID7" s="80"/>
      <c r="AIE7" s="80"/>
      <c r="AIF7" s="80"/>
      <c r="AIG7" s="80"/>
      <c r="AIH7" s="80"/>
      <c r="AII7" s="80"/>
      <c r="AIJ7" s="80"/>
      <c r="AIK7" s="80"/>
      <c r="AIL7" s="80"/>
      <c r="AIM7" s="80"/>
      <c r="AIN7" s="80"/>
      <c r="AIO7" s="80"/>
      <c r="AIP7" s="80"/>
      <c r="AIQ7" s="80"/>
      <c r="AIR7" s="80"/>
      <c r="AIS7" s="80"/>
      <c r="AIT7" s="80"/>
      <c r="AIU7" s="80"/>
      <c r="AIV7" s="80"/>
      <c r="AIW7" s="80"/>
      <c r="AIX7" s="80"/>
      <c r="AIY7" s="80"/>
      <c r="AIZ7" s="80"/>
      <c r="AJA7" s="80"/>
      <c r="AJB7" s="80"/>
      <c r="AJC7" s="80"/>
      <c r="AJD7" s="80"/>
      <c r="AJE7" s="80"/>
      <c r="AJF7" s="80"/>
      <c r="AJG7" s="80"/>
      <c r="AJH7" s="80"/>
      <c r="AJI7" s="80"/>
      <c r="AJJ7" s="80"/>
      <c r="AJK7" s="80"/>
      <c r="AJL7" s="80"/>
      <c r="AJM7" s="80"/>
      <c r="AJN7" s="80"/>
      <c r="AJO7" s="80"/>
      <c r="AJP7" s="80"/>
      <c r="AJQ7" s="80"/>
      <c r="AJR7" s="80"/>
      <c r="AJS7" s="80"/>
      <c r="AJT7" s="80"/>
      <c r="AJU7" s="80"/>
      <c r="AJV7" s="80"/>
      <c r="AJW7" s="80"/>
      <c r="AJX7" s="80"/>
      <c r="AJY7" s="80"/>
      <c r="AJZ7" s="80"/>
      <c r="AKA7" s="80"/>
      <c r="AKB7" s="80"/>
      <c r="AKC7" s="80"/>
      <c r="AKD7" s="80"/>
      <c r="AKE7" s="80"/>
      <c r="AKF7" s="80"/>
      <c r="AKG7" s="80"/>
      <c r="AKH7" s="80"/>
      <c r="AKI7" s="80"/>
      <c r="AKJ7" s="80"/>
      <c r="AKK7" s="80"/>
      <c r="AKL7" s="80"/>
      <c r="AKM7" s="80"/>
      <c r="AKN7" s="80"/>
      <c r="AKO7" s="80"/>
      <c r="AKP7" s="80"/>
      <c r="AKQ7" s="80"/>
      <c r="AKR7" s="80"/>
      <c r="AKS7" s="80"/>
      <c r="AKT7" s="80"/>
      <c r="AKU7" s="80"/>
      <c r="AKV7" s="80"/>
      <c r="AKW7" s="80"/>
      <c r="AKX7" s="80"/>
      <c r="AKY7" s="80"/>
      <c r="AKZ7" s="80"/>
      <c r="ALA7" s="80"/>
      <c r="ALB7" s="80"/>
      <c r="ALC7" s="80"/>
      <c r="ALD7" s="80"/>
      <c r="ALE7" s="80"/>
      <c r="ALF7" s="80"/>
      <c r="ALG7" s="80"/>
      <c r="ALH7" s="80"/>
      <c r="ALI7" s="80"/>
      <c r="ALJ7" s="80"/>
      <c r="ALK7" s="80"/>
      <c r="ALL7" s="80"/>
      <c r="ALM7" s="80"/>
      <c r="ALN7" s="80"/>
      <c r="ALO7" s="80"/>
      <c r="ALP7" s="80"/>
      <c r="ALQ7" s="80"/>
      <c r="ALR7" s="80"/>
      <c r="ALS7" s="80"/>
      <c r="ALT7" s="80"/>
      <c r="ALU7" s="80"/>
      <c r="ALV7" s="80"/>
      <c r="ALW7" s="80"/>
      <c r="ALX7" s="80"/>
      <c r="ALY7" s="80"/>
      <c r="ALZ7" s="80"/>
      <c r="AMA7" s="80"/>
      <c r="AMB7" s="80"/>
      <c r="AMC7" s="80"/>
      <c r="AMD7" s="80"/>
      <c r="AME7" s="80"/>
      <c r="AMF7" s="80"/>
      <c r="AMG7" s="80"/>
      <c r="AMH7" s="80"/>
      <c r="AMI7" s="80"/>
      <c r="AMJ7" s="80"/>
      <c r="AMK7" s="80"/>
      <c r="AML7" s="80"/>
      <c r="AMM7" s="80"/>
      <c r="AMN7" s="80"/>
      <c r="AMO7" s="80"/>
      <c r="AMP7" s="80"/>
      <c r="AMQ7" s="80"/>
      <c r="AMR7" s="80"/>
      <c r="AMS7" s="80"/>
      <c r="AMT7" s="80"/>
      <c r="AMU7" s="80"/>
      <c r="AMV7" s="80"/>
      <c r="AMW7" s="80"/>
      <c r="AMX7" s="80"/>
      <c r="AMY7" s="80"/>
      <c r="AMZ7" s="80"/>
      <c r="ANA7" s="80"/>
      <c r="ANB7" s="80"/>
      <c r="ANC7" s="80"/>
      <c r="AND7" s="80"/>
      <c r="ANE7" s="80"/>
      <c r="ANF7" s="80"/>
      <c r="ANG7" s="80"/>
      <c r="ANH7" s="80"/>
      <c r="ANI7" s="80"/>
      <c r="ANJ7" s="80"/>
      <c r="ANK7" s="80"/>
      <c r="ANL7" s="80"/>
      <c r="ANM7" s="80"/>
      <c r="ANN7" s="80"/>
      <c r="ANO7" s="80"/>
      <c r="ANP7" s="80"/>
      <c r="ANQ7" s="80"/>
      <c r="ANR7" s="80"/>
      <c r="ANS7" s="80"/>
      <c r="ANT7" s="80"/>
      <c r="ANU7" s="80"/>
      <c r="ANV7" s="80"/>
      <c r="ANW7" s="80"/>
      <c r="ANX7" s="80"/>
      <c r="ANY7" s="80"/>
      <c r="ANZ7" s="80"/>
      <c r="AOA7" s="80"/>
      <c r="AOB7" s="80"/>
      <c r="AOC7" s="80"/>
      <c r="AOD7" s="80"/>
      <c r="AOE7" s="80"/>
      <c r="AOF7" s="80"/>
      <c r="AOG7" s="80"/>
      <c r="AOH7" s="80"/>
      <c r="AOI7" s="80"/>
      <c r="AOJ7" s="80"/>
      <c r="AOK7" s="80"/>
      <c r="AOL7" s="80"/>
      <c r="AOM7" s="80"/>
      <c r="AON7" s="80"/>
      <c r="AOO7" s="80"/>
      <c r="AOP7" s="80"/>
      <c r="AOQ7" s="80"/>
      <c r="AOR7" s="80"/>
      <c r="AOS7" s="80"/>
      <c r="AOT7" s="80"/>
      <c r="AOU7" s="80"/>
      <c r="AOV7" s="80"/>
      <c r="AOW7" s="80"/>
      <c r="AOX7" s="80"/>
      <c r="AOY7" s="80"/>
      <c r="AOZ7" s="80"/>
      <c r="APA7" s="80"/>
      <c r="APB7" s="80"/>
      <c r="APC7" s="80"/>
      <c r="APD7" s="80"/>
      <c r="APE7" s="80"/>
      <c r="APF7" s="80"/>
      <c r="APG7" s="80"/>
      <c r="APH7" s="80"/>
      <c r="API7" s="80"/>
      <c r="APJ7" s="80"/>
      <c r="APK7" s="80"/>
      <c r="APL7" s="80"/>
      <c r="APM7" s="80"/>
      <c r="APN7" s="80"/>
      <c r="APO7" s="80"/>
      <c r="APP7" s="80"/>
      <c r="APQ7" s="80"/>
      <c r="APR7" s="80"/>
      <c r="APS7" s="80"/>
      <c r="APT7" s="80"/>
      <c r="APU7" s="80"/>
      <c r="APV7" s="80"/>
      <c r="APW7" s="80"/>
      <c r="APX7" s="80"/>
      <c r="APY7" s="80"/>
      <c r="APZ7" s="80"/>
      <c r="AQA7" s="80"/>
      <c r="AQB7" s="80"/>
      <c r="AQC7" s="80"/>
      <c r="AQD7" s="80"/>
      <c r="AQE7" s="80"/>
      <c r="AQF7" s="80"/>
      <c r="AQG7" s="80"/>
      <c r="AQH7" s="80"/>
      <c r="AQI7" s="80"/>
      <c r="AQJ7" s="80"/>
      <c r="AQK7" s="80"/>
      <c r="AQL7" s="80"/>
      <c r="AQM7" s="80"/>
      <c r="AQN7" s="80"/>
      <c r="AQO7" s="80"/>
      <c r="AQP7" s="80"/>
      <c r="AQQ7" s="80"/>
      <c r="AQR7" s="80"/>
      <c r="AQS7" s="80"/>
      <c r="AQT7" s="80"/>
      <c r="AQU7" s="80"/>
      <c r="AQV7" s="80"/>
      <c r="AQW7" s="80"/>
      <c r="AQX7" s="80"/>
      <c r="AQY7" s="80"/>
      <c r="AQZ7" s="80"/>
      <c r="ARA7" s="80"/>
      <c r="ARB7" s="80"/>
      <c r="ARC7" s="80"/>
      <c r="ARD7" s="80"/>
      <c r="ARE7" s="80"/>
      <c r="ARF7" s="80"/>
      <c r="ARG7" s="80"/>
      <c r="ARH7" s="80"/>
      <c r="ARI7" s="80"/>
      <c r="ARJ7" s="80"/>
      <c r="ARK7" s="80"/>
      <c r="ARL7" s="80"/>
      <c r="ARM7" s="80"/>
      <c r="ARN7" s="80"/>
      <c r="ARO7" s="80"/>
      <c r="ARP7" s="80"/>
      <c r="ARQ7" s="80"/>
      <c r="ARR7" s="80"/>
      <c r="ARS7" s="80"/>
      <c r="ART7" s="80"/>
      <c r="ARU7" s="80"/>
      <c r="ARV7" s="80"/>
      <c r="ARW7" s="80"/>
      <c r="ARX7" s="80"/>
      <c r="ARY7" s="80"/>
      <c r="ARZ7" s="80"/>
      <c r="ASA7" s="80"/>
      <c r="ASB7" s="80"/>
      <c r="ASC7" s="80"/>
      <c r="ASD7" s="80"/>
      <c r="ASE7" s="80"/>
      <c r="ASF7" s="80"/>
      <c r="ASG7" s="80"/>
      <c r="ASH7" s="80"/>
      <c r="ASI7" s="80"/>
      <c r="ASJ7" s="80"/>
      <c r="ASK7" s="80"/>
      <c r="ASL7" s="80"/>
      <c r="ASM7" s="80"/>
      <c r="ASN7" s="80"/>
      <c r="ASO7" s="80"/>
      <c r="ASP7" s="80"/>
      <c r="ASQ7" s="80"/>
      <c r="ASR7" s="80"/>
      <c r="ASS7" s="80"/>
      <c r="AST7" s="80"/>
      <c r="ASU7" s="80"/>
      <c r="ASV7" s="80"/>
      <c r="ASW7" s="80"/>
      <c r="ASX7" s="80"/>
      <c r="ASY7" s="80"/>
      <c r="ASZ7" s="80"/>
      <c r="ATA7" s="80"/>
      <c r="ATB7" s="80"/>
      <c r="ATC7" s="80"/>
      <c r="ATD7" s="80"/>
      <c r="ATE7" s="80"/>
      <c r="ATF7" s="80"/>
      <c r="ATG7" s="80"/>
      <c r="ATH7" s="80"/>
      <c r="ATI7" s="80"/>
      <c r="ATJ7" s="80"/>
      <c r="ATK7" s="80"/>
      <c r="ATL7" s="80"/>
      <c r="ATM7" s="80"/>
      <c r="ATN7" s="80"/>
      <c r="ATO7" s="80"/>
      <c r="ATP7" s="80"/>
      <c r="ATQ7" s="80"/>
      <c r="ATR7" s="80"/>
      <c r="ATS7" s="80"/>
      <c r="ATT7" s="80"/>
      <c r="ATU7" s="80"/>
      <c r="ATV7" s="80"/>
      <c r="ATW7" s="80"/>
      <c r="ATX7" s="80"/>
      <c r="ATY7" s="80"/>
      <c r="ATZ7" s="80"/>
      <c r="AUA7" s="80"/>
      <c r="AUB7" s="80"/>
      <c r="AUC7" s="80"/>
      <c r="AUD7" s="80"/>
      <c r="AUE7" s="80"/>
      <c r="AUF7" s="80"/>
      <c r="AUG7" s="80"/>
      <c r="AUH7" s="80"/>
      <c r="AUI7" s="80"/>
      <c r="AUJ7" s="80"/>
      <c r="AUK7" s="80"/>
      <c r="AUL7" s="80"/>
      <c r="AUM7" s="80"/>
      <c r="AUN7" s="80"/>
      <c r="AUO7" s="80"/>
      <c r="AUP7" s="80"/>
      <c r="AUQ7" s="80"/>
      <c r="AUR7" s="80"/>
      <c r="AUS7" s="80"/>
      <c r="AUT7" s="80"/>
      <c r="AUU7" s="80"/>
      <c r="AUV7" s="80"/>
      <c r="AUW7" s="80"/>
      <c r="AUX7" s="80"/>
      <c r="AUY7" s="80"/>
      <c r="AUZ7" s="80"/>
      <c r="AVA7" s="80"/>
      <c r="AVB7" s="80"/>
      <c r="AVC7" s="80"/>
      <c r="AVD7" s="80"/>
      <c r="AVE7" s="80"/>
      <c r="AVF7" s="80"/>
      <c r="AVG7" s="80"/>
      <c r="AVH7" s="80"/>
      <c r="AVI7" s="80"/>
      <c r="AVJ7" s="80"/>
      <c r="AVK7" s="80"/>
      <c r="AVL7" s="80"/>
      <c r="AVM7" s="80"/>
      <c r="AVN7" s="80"/>
      <c r="AVO7" s="80"/>
      <c r="AVP7" s="80"/>
      <c r="AVQ7" s="80"/>
      <c r="AVR7" s="80"/>
      <c r="AVS7" s="80"/>
      <c r="AVT7" s="80"/>
      <c r="AVU7" s="80"/>
      <c r="AVV7" s="80"/>
      <c r="AVW7" s="80"/>
      <c r="AVX7" s="80"/>
      <c r="AVY7" s="80"/>
      <c r="AVZ7" s="80"/>
      <c r="AWA7" s="80"/>
      <c r="AWB7" s="80"/>
      <c r="AWC7" s="80"/>
      <c r="AWD7" s="80"/>
      <c r="AWE7" s="80"/>
      <c r="AWF7" s="80"/>
      <c r="AWG7" s="80"/>
      <c r="AWH7" s="80"/>
      <c r="AWI7" s="80"/>
      <c r="AWJ7" s="80"/>
      <c r="AWK7" s="80"/>
      <c r="AWL7" s="80"/>
      <c r="AWM7" s="80"/>
      <c r="AWN7" s="80"/>
      <c r="AWO7" s="80"/>
      <c r="AWP7" s="80"/>
      <c r="AWQ7" s="80"/>
      <c r="AWR7" s="80"/>
      <c r="AWS7" s="80"/>
      <c r="AWT7" s="80"/>
      <c r="AWU7" s="80"/>
      <c r="AWV7" s="80"/>
      <c r="AWW7" s="80"/>
      <c r="AWX7" s="80"/>
      <c r="AWY7" s="80"/>
      <c r="AWZ7" s="80"/>
      <c r="AXA7" s="80"/>
      <c r="AXB7" s="80"/>
      <c r="AXC7" s="80"/>
      <c r="AXD7" s="80"/>
      <c r="AXE7" s="80"/>
      <c r="AXF7" s="80"/>
      <c r="AXG7" s="80"/>
      <c r="AXH7" s="80"/>
      <c r="AXI7" s="80"/>
      <c r="AXJ7" s="80"/>
      <c r="AXK7" s="80"/>
      <c r="AXL7" s="80"/>
      <c r="AXM7" s="80"/>
      <c r="AXN7" s="80"/>
      <c r="AXO7" s="80"/>
      <c r="AXP7" s="80"/>
      <c r="AXQ7" s="80"/>
      <c r="AXR7" s="80"/>
      <c r="AXS7" s="80"/>
      <c r="AXT7" s="80"/>
      <c r="AXU7" s="80"/>
      <c r="AXV7" s="80"/>
      <c r="AXW7" s="80"/>
      <c r="AXX7" s="80"/>
      <c r="AXY7" s="80"/>
      <c r="AXZ7" s="80"/>
      <c r="AYA7" s="80"/>
      <c r="AYB7" s="80"/>
      <c r="AYC7" s="80"/>
      <c r="AYD7" s="80"/>
      <c r="AYE7" s="80"/>
      <c r="AYF7" s="80"/>
      <c r="AYG7" s="80"/>
      <c r="AYH7" s="80"/>
      <c r="AYI7" s="80"/>
      <c r="AYJ7" s="80"/>
      <c r="AYK7" s="80"/>
      <c r="AYL7" s="80"/>
      <c r="AYM7" s="80"/>
      <c r="AYN7" s="80"/>
      <c r="AYO7" s="80"/>
      <c r="AYP7" s="80"/>
      <c r="AYQ7" s="80"/>
      <c r="AYR7" s="80"/>
      <c r="AYS7" s="80"/>
      <c r="AYT7" s="80"/>
      <c r="AYU7" s="80"/>
      <c r="AYV7" s="80"/>
      <c r="AYW7" s="80"/>
      <c r="AYX7" s="80"/>
      <c r="AYY7" s="80"/>
      <c r="AYZ7" s="80"/>
      <c r="AZA7" s="80"/>
      <c r="AZB7" s="80"/>
      <c r="AZC7" s="80"/>
      <c r="AZD7" s="80"/>
      <c r="AZE7" s="80"/>
      <c r="AZF7" s="80"/>
      <c r="AZG7" s="80"/>
      <c r="AZH7" s="80"/>
      <c r="AZI7" s="80"/>
      <c r="AZJ7" s="80"/>
      <c r="AZK7" s="80"/>
      <c r="AZL7" s="80"/>
      <c r="AZM7" s="80"/>
      <c r="AZN7" s="80"/>
      <c r="AZO7" s="80"/>
      <c r="AZP7" s="80"/>
      <c r="AZQ7" s="80"/>
      <c r="AZR7" s="80"/>
      <c r="AZS7" s="80"/>
      <c r="AZT7" s="80"/>
      <c r="AZU7" s="80"/>
      <c r="AZV7" s="80"/>
      <c r="AZW7" s="80"/>
      <c r="AZX7" s="80"/>
      <c r="AZY7" s="80"/>
      <c r="AZZ7" s="80"/>
      <c r="BAA7" s="80"/>
      <c r="BAB7" s="80"/>
      <c r="BAC7" s="80"/>
      <c r="BAD7" s="80"/>
      <c r="BAE7" s="80"/>
      <c r="BAF7" s="80"/>
      <c r="BAG7" s="80"/>
      <c r="BAH7" s="80"/>
      <c r="BAI7" s="80"/>
      <c r="BAJ7" s="80"/>
      <c r="BAK7" s="80"/>
      <c r="BAL7" s="80"/>
      <c r="BAM7" s="80"/>
      <c r="BAN7" s="80"/>
      <c r="BAO7" s="80"/>
      <c r="BAP7" s="80"/>
      <c r="BAQ7" s="80"/>
      <c r="BAR7" s="80"/>
      <c r="BAS7" s="80"/>
      <c r="BAT7" s="80"/>
      <c r="BAU7" s="80"/>
      <c r="BAV7" s="80"/>
      <c r="BAW7" s="80"/>
      <c r="BAX7" s="80"/>
      <c r="BAY7" s="80"/>
      <c r="BAZ7" s="80"/>
      <c r="BBA7" s="80"/>
      <c r="BBB7" s="80"/>
      <c r="BBC7" s="80"/>
      <c r="BBD7" s="80"/>
      <c r="BBE7" s="80"/>
      <c r="BBF7" s="80"/>
      <c r="BBG7" s="80"/>
      <c r="BBH7" s="80"/>
      <c r="BBI7" s="80"/>
      <c r="BBJ7" s="80"/>
      <c r="BBK7" s="80"/>
      <c r="BBL7" s="80"/>
      <c r="BBM7" s="80"/>
      <c r="BBN7" s="80"/>
      <c r="BBO7" s="80"/>
      <c r="BBP7" s="80"/>
      <c r="BBQ7" s="80"/>
      <c r="BBR7" s="80"/>
      <c r="BBS7" s="80"/>
      <c r="BBT7" s="80"/>
      <c r="BBU7" s="80"/>
      <c r="BBV7" s="80"/>
      <c r="BBW7" s="80"/>
      <c r="BBX7" s="80"/>
      <c r="BBY7" s="80"/>
      <c r="BBZ7" s="80"/>
      <c r="BCA7" s="80"/>
      <c r="BCB7" s="80"/>
      <c r="BCC7" s="80"/>
      <c r="BCD7" s="80"/>
      <c r="BCE7" s="80"/>
      <c r="BCF7" s="80"/>
      <c r="BCG7" s="80"/>
      <c r="BCH7" s="80"/>
      <c r="BCI7" s="80"/>
      <c r="BCJ7" s="80"/>
      <c r="BCK7" s="80"/>
      <c r="BCL7" s="80"/>
      <c r="BCM7" s="80"/>
      <c r="BCN7" s="80"/>
      <c r="BCO7" s="80"/>
      <c r="BCP7" s="80"/>
      <c r="BCQ7" s="80"/>
      <c r="BCR7" s="80"/>
      <c r="BCS7" s="80"/>
      <c r="BCT7" s="80"/>
      <c r="BCU7" s="80"/>
      <c r="BCV7" s="80"/>
      <c r="BCW7" s="80"/>
      <c r="BCX7" s="80"/>
      <c r="BCY7" s="80"/>
      <c r="BCZ7" s="80"/>
      <c r="BDA7" s="80"/>
      <c r="BDB7" s="80"/>
      <c r="BDC7" s="80"/>
      <c r="BDD7" s="80"/>
      <c r="BDE7" s="80"/>
      <c r="BDF7" s="80"/>
      <c r="BDG7" s="80"/>
      <c r="BDH7" s="80"/>
      <c r="BDI7" s="80"/>
      <c r="BDJ7" s="80"/>
      <c r="BDK7" s="80"/>
      <c r="BDL7" s="80"/>
      <c r="BDM7" s="80"/>
      <c r="BDN7" s="80"/>
      <c r="BDO7" s="80"/>
      <c r="BDP7" s="80"/>
      <c r="BDQ7" s="80"/>
      <c r="BDR7" s="80"/>
      <c r="BDS7" s="80"/>
      <c r="BDT7" s="80"/>
      <c r="BDU7" s="80"/>
      <c r="BDV7" s="80"/>
      <c r="BDW7" s="80"/>
      <c r="BDX7" s="80"/>
      <c r="BDY7" s="80"/>
      <c r="BDZ7" s="80"/>
      <c r="BEA7" s="80"/>
      <c r="BEB7" s="80"/>
      <c r="BEC7" s="80"/>
      <c r="BED7" s="80"/>
      <c r="BEE7" s="80"/>
      <c r="BEF7" s="80"/>
      <c r="BEG7" s="80"/>
      <c r="BEH7" s="80"/>
      <c r="BEI7" s="80"/>
      <c r="BEJ7" s="80"/>
      <c r="BEK7" s="80"/>
      <c r="BEL7" s="80"/>
      <c r="BEM7" s="80"/>
      <c r="BEN7" s="80"/>
      <c r="BEO7" s="80"/>
      <c r="BEP7" s="80"/>
      <c r="BEQ7" s="80"/>
      <c r="BER7" s="80"/>
      <c r="BES7" s="80"/>
      <c r="BET7" s="80"/>
      <c r="BEU7" s="80"/>
      <c r="BEV7" s="80"/>
      <c r="BEW7" s="80"/>
      <c r="BEX7" s="80"/>
      <c r="BEY7" s="80"/>
      <c r="BEZ7" s="80"/>
      <c r="BFA7" s="80"/>
      <c r="BFB7" s="80"/>
      <c r="BFC7" s="80"/>
      <c r="BFD7" s="80"/>
      <c r="BFE7" s="80"/>
      <c r="BFF7" s="80"/>
      <c r="BFG7" s="80"/>
      <c r="BFH7" s="80"/>
      <c r="BFI7" s="80"/>
      <c r="BFJ7" s="80"/>
      <c r="BFK7" s="80"/>
      <c r="BFL7" s="80"/>
      <c r="BFM7" s="80"/>
      <c r="BFN7" s="80"/>
      <c r="BFO7" s="80"/>
      <c r="BFP7" s="80"/>
      <c r="BFQ7" s="80"/>
      <c r="BFR7" s="80"/>
      <c r="BFS7" s="80"/>
      <c r="BFT7" s="80"/>
      <c r="BFU7" s="80"/>
      <c r="BFV7" s="80"/>
      <c r="BFW7" s="80"/>
      <c r="BFX7" s="80"/>
      <c r="BFY7" s="80"/>
      <c r="BFZ7" s="80"/>
      <c r="BGA7" s="80"/>
      <c r="BGB7" s="80"/>
      <c r="BGC7" s="80"/>
      <c r="BGD7" s="80"/>
      <c r="BGE7" s="80"/>
      <c r="BGF7" s="80"/>
      <c r="BGG7" s="80"/>
      <c r="BGH7" s="80"/>
      <c r="BGI7" s="80"/>
      <c r="BGJ7" s="80"/>
      <c r="BGK7" s="80"/>
      <c r="BGL7" s="80"/>
      <c r="BGM7" s="80"/>
      <c r="BGN7" s="80"/>
      <c r="BGO7" s="80"/>
      <c r="BGP7" s="80"/>
      <c r="BGQ7" s="80"/>
      <c r="BGR7" s="80"/>
      <c r="BGS7" s="80"/>
      <c r="BGT7" s="80"/>
      <c r="BGU7" s="80"/>
      <c r="BGV7" s="80"/>
      <c r="BGW7" s="80"/>
      <c r="BGX7" s="80"/>
      <c r="BGY7" s="80"/>
      <c r="BGZ7" s="80"/>
      <c r="BHA7" s="80"/>
      <c r="BHB7" s="80"/>
      <c r="BHC7" s="80"/>
      <c r="BHD7" s="80"/>
      <c r="BHE7" s="80"/>
      <c r="BHF7" s="80"/>
      <c r="BHG7" s="80"/>
      <c r="BHH7" s="80"/>
      <c r="BHI7" s="80"/>
      <c r="BHJ7" s="80"/>
      <c r="BHK7" s="80"/>
      <c r="BHL7" s="80"/>
      <c r="BHM7" s="80"/>
      <c r="BHN7" s="80"/>
      <c r="BHO7" s="80"/>
      <c r="BHP7" s="80"/>
      <c r="BHQ7" s="80"/>
      <c r="BHR7" s="80"/>
      <c r="BHS7" s="80"/>
      <c r="BHT7" s="80"/>
      <c r="BHU7" s="80"/>
      <c r="BHV7" s="80"/>
      <c r="BHW7" s="80"/>
      <c r="BHX7" s="80"/>
      <c r="BHY7" s="80"/>
      <c r="BHZ7" s="80"/>
      <c r="BIA7" s="80"/>
      <c r="BIB7" s="80"/>
      <c r="BIC7" s="80"/>
      <c r="BID7" s="80"/>
      <c r="BIE7" s="80"/>
      <c r="BIF7" s="80"/>
      <c r="BIG7" s="80"/>
      <c r="BIH7" s="80"/>
      <c r="BII7" s="80"/>
      <c r="BIJ7" s="80"/>
      <c r="BIK7" s="80"/>
      <c r="BIL7" s="80"/>
      <c r="BIM7" s="80"/>
      <c r="BIN7" s="80"/>
      <c r="BIO7" s="80"/>
      <c r="BIP7" s="80"/>
      <c r="BIQ7" s="80"/>
      <c r="BIR7" s="80"/>
      <c r="BIS7" s="80"/>
      <c r="BIT7" s="80"/>
      <c r="BIU7" s="80"/>
      <c r="BIV7" s="80"/>
      <c r="BIW7" s="80"/>
      <c r="BIX7" s="80"/>
      <c r="BIY7" s="80"/>
      <c r="BIZ7" s="80"/>
      <c r="BJA7" s="80"/>
      <c r="BJB7" s="80"/>
      <c r="BJC7" s="80"/>
      <c r="BJD7" s="80"/>
      <c r="BJE7" s="80"/>
      <c r="BJF7" s="80"/>
      <c r="BJG7" s="80"/>
      <c r="BJH7" s="80"/>
      <c r="BJI7" s="80"/>
      <c r="BJJ7" s="80"/>
      <c r="BJK7" s="80"/>
      <c r="BJL7" s="80"/>
      <c r="BJM7" s="80"/>
      <c r="BJN7" s="80"/>
      <c r="BJO7" s="80"/>
      <c r="BJP7" s="80"/>
      <c r="BJQ7" s="80"/>
      <c r="BJR7" s="80"/>
      <c r="BJS7" s="80"/>
      <c r="BJT7" s="80"/>
      <c r="BJU7" s="80"/>
      <c r="BJV7" s="80"/>
      <c r="BJW7" s="80"/>
      <c r="BJX7" s="80"/>
      <c r="BJY7" s="80"/>
      <c r="BJZ7" s="80"/>
      <c r="BKA7" s="80"/>
      <c r="BKB7" s="80"/>
      <c r="BKC7" s="80"/>
      <c r="BKD7" s="80"/>
      <c r="BKE7" s="80"/>
      <c r="BKF7" s="80"/>
      <c r="BKG7" s="80"/>
      <c r="BKH7" s="80"/>
      <c r="BKI7" s="80"/>
      <c r="BKJ7" s="80"/>
      <c r="BKK7" s="80"/>
      <c r="BKL7" s="80"/>
      <c r="BKM7" s="80"/>
      <c r="BKN7" s="80"/>
      <c r="BKO7" s="80"/>
      <c r="BKP7" s="80"/>
      <c r="BKQ7" s="80"/>
      <c r="BKR7" s="80"/>
      <c r="BKS7" s="80"/>
      <c r="BKT7" s="80"/>
      <c r="BKU7" s="80"/>
      <c r="BKV7" s="80"/>
      <c r="BKW7" s="80"/>
      <c r="BKX7" s="80"/>
      <c r="BKY7" s="80"/>
      <c r="BKZ7" s="80"/>
      <c r="BLA7" s="80"/>
      <c r="BLB7" s="80"/>
      <c r="BLC7" s="80"/>
      <c r="BLD7" s="80"/>
      <c r="BLE7" s="80"/>
      <c r="BLF7" s="80"/>
      <c r="BLG7" s="80"/>
      <c r="BLH7" s="80"/>
      <c r="BLI7" s="80"/>
      <c r="BLJ7" s="80"/>
      <c r="BLK7" s="80"/>
      <c r="BLL7" s="80"/>
      <c r="BLM7" s="80"/>
      <c r="BLN7" s="80"/>
      <c r="BLO7" s="80"/>
      <c r="BLP7" s="80"/>
      <c r="BLQ7" s="80"/>
      <c r="BLR7" s="80"/>
      <c r="BLS7" s="80"/>
      <c r="BLT7" s="80"/>
      <c r="BLU7" s="80"/>
      <c r="BLV7" s="80"/>
      <c r="BLW7" s="80"/>
      <c r="BLX7" s="80"/>
      <c r="BLY7" s="80"/>
      <c r="BLZ7" s="80"/>
      <c r="BMA7" s="80"/>
      <c r="BMB7" s="80"/>
      <c r="BMC7" s="80"/>
      <c r="BMD7" s="80"/>
      <c r="BME7" s="80"/>
      <c r="BMF7" s="80"/>
      <c r="BMG7" s="80"/>
      <c r="BMH7" s="80"/>
      <c r="BMI7" s="80"/>
      <c r="BMJ7" s="80"/>
      <c r="BMK7" s="80"/>
      <c r="BML7" s="80"/>
      <c r="BMM7" s="80"/>
      <c r="BMN7" s="80"/>
      <c r="BMO7" s="80"/>
      <c r="BMP7" s="80"/>
      <c r="BMQ7" s="80"/>
      <c r="BMR7" s="80"/>
      <c r="BMS7" s="80"/>
      <c r="BMT7" s="80"/>
      <c r="BMU7" s="80"/>
      <c r="BMV7" s="80"/>
      <c r="BMW7" s="80"/>
      <c r="BMX7" s="80"/>
      <c r="BMY7" s="80"/>
      <c r="BMZ7" s="80"/>
      <c r="BNA7" s="80"/>
      <c r="BNB7" s="80"/>
      <c r="BNC7" s="80"/>
      <c r="BND7" s="80"/>
      <c r="BNE7" s="80"/>
      <c r="BNF7" s="80"/>
      <c r="BNG7" s="80"/>
      <c r="BNH7" s="80"/>
      <c r="BNI7" s="80"/>
      <c r="BNJ7" s="80"/>
      <c r="BNK7" s="80"/>
      <c r="BNL7" s="80"/>
      <c r="BNM7" s="80"/>
      <c r="BNN7" s="80"/>
      <c r="BNO7" s="80"/>
      <c r="BNP7" s="80"/>
      <c r="BNQ7" s="80"/>
      <c r="BNR7" s="80"/>
      <c r="BNS7" s="80"/>
      <c r="BNT7" s="80"/>
      <c r="BNU7" s="80"/>
      <c r="BNV7" s="80"/>
      <c r="BNW7" s="80"/>
      <c r="BNX7" s="80"/>
      <c r="BNY7" s="80"/>
      <c r="BNZ7" s="80"/>
      <c r="BOA7" s="80"/>
      <c r="BOB7" s="80"/>
      <c r="BOC7" s="80"/>
      <c r="BOD7" s="80"/>
      <c r="BOE7" s="80"/>
      <c r="BOF7" s="80"/>
      <c r="BOG7" s="80"/>
      <c r="BOH7" s="80"/>
      <c r="BOI7" s="80"/>
      <c r="BOJ7" s="80"/>
      <c r="BOK7" s="80"/>
      <c r="BOL7" s="80"/>
      <c r="BOM7" s="80"/>
      <c r="BON7" s="80"/>
      <c r="BOO7" s="80"/>
      <c r="BOP7" s="80"/>
      <c r="BOQ7" s="80"/>
      <c r="BOR7" s="80"/>
      <c r="BOS7" s="80"/>
      <c r="BOT7" s="80"/>
      <c r="BOU7" s="80"/>
      <c r="BOV7" s="80"/>
      <c r="BOW7" s="80"/>
      <c r="BOX7" s="80"/>
      <c r="BOY7" s="80"/>
      <c r="BOZ7" s="80"/>
      <c r="BPA7" s="80"/>
      <c r="BPB7" s="80"/>
      <c r="BPC7" s="80"/>
      <c r="BPD7" s="80"/>
      <c r="BPE7" s="80"/>
      <c r="BPF7" s="80"/>
      <c r="BPG7" s="80"/>
      <c r="BPH7" s="80"/>
      <c r="BPI7" s="80"/>
      <c r="BPJ7" s="80"/>
      <c r="BPK7" s="80"/>
      <c r="BPL7" s="80"/>
      <c r="BPM7" s="80"/>
      <c r="BPN7" s="80"/>
      <c r="BPO7" s="80"/>
      <c r="BPP7" s="80"/>
      <c r="BPQ7" s="80"/>
      <c r="BPR7" s="80"/>
      <c r="BPS7" s="80"/>
      <c r="BPT7" s="80"/>
      <c r="BPU7" s="80"/>
      <c r="BPV7" s="80"/>
      <c r="BPW7" s="80"/>
      <c r="BPX7" s="80"/>
      <c r="BPY7" s="80"/>
      <c r="BPZ7" s="80"/>
      <c r="BQA7" s="80"/>
      <c r="BQB7" s="80"/>
      <c r="BQC7" s="80"/>
      <c r="BQD7" s="80"/>
      <c r="BQE7" s="80"/>
      <c r="BQF7" s="80"/>
      <c r="BQG7" s="80"/>
      <c r="BQH7" s="80"/>
      <c r="BQI7" s="80"/>
      <c r="BQJ7" s="80"/>
      <c r="BQK7" s="80"/>
      <c r="BQL7" s="80"/>
      <c r="BQM7" s="80"/>
      <c r="BQN7" s="80"/>
      <c r="BQO7" s="80"/>
      <c r="BQP7" s="80"/>
      <c r="BQQ7" s="80"/>
      <c r="BQR7" s="80"/>
      <c r="BQS7" s="80"/>
      <c r="BQT7" s="80"/>
      <c r="BQU7" s="80"/>
      <c r="BQV7" s="80"/>
      <c r="BQW7" s="80"/>
      <c r="BQX7" s="80"/>
      <c r="BQY7" s="80"/>
      <c r="BQZ7" s="80"/>
      <c r="BRA7" s="80"/>
      <c r="BRB7" s="80"/>
      <c r="BRC7" s="80"/>
      <c r="BRD7" s="80"/>
      <c r="BRE7" s="80"/>
      <c r="BRF7" s="80"/>
      <c r="BRG7" s="80"/>
      <c r="BRH7" s="80"/>
      <c r="BRI7" s="80"/>
      <c r="BRJ7" s="80"/>
      <c r="BRK7" s="80"/>
      <c r="BRL7" s="80"/>
      <c r="BRM7" s="80"/>
      <c r="BRN7" s="80"/>
      <c r="BRO7" s="80"/>
      <c r="BRP7" s="80"/>
      <c r="BRQ7" s="80"/>
      <c r="BRR7" s="80"/>
      <c r="BRS7" s="80"/>
      <c r="BRT7" s="80"/>
      <c r="BRU7" s="80"/>
      <c r="BRV7" s="80"/>
      <c r="BRW7" s="80"/>
      <c r="BRX7" s="80"/>
      <c r="BRY7" s="80"/>
      <c r="BRZ7" s="80"/>
      <c r="BSA7" s="80"/>
      <c r="BSB7" s="80"/>
      <c r="BSC7" s="80"/>
      <c r="BSD7" s="80"/>
      <c r="BSE7" s="80"/>
      <c r="BSF7" s="80"/>
      <c r="BSG7" s="80"/>
      <c r="BSH7" s="80"/>
      <c r="BSI7" s="80"/>
      <c r="BSJ7" s="80"/>
      <c r="BSK7" s="80"/>
      <c r="BSL7" s="80"/>
      <c r="BSM7" s="80"/>
      <c r="BSN7" s="80"/>
      <c r="BSO7" s="80"/>
      <c r="BSP7" s="80"/>
      <c r="BSQ7" s="80"/>
      <c r="BSR7" s="80"/>
      <c r="BSS7" s="80"/>
      <c r="BST7" s="80"/>
      <c r="BSU7" s="80"/>
      <c r="BSV7" s="80"/>
      <c r="BSW7" s="80"/>
      <c r="BSX7" s="80"/>
      <c r="BSY7" s="80"/>
      <c r="BSZ7" s="80"/>
      <c r="BTA7" s="80"/>
      <c r="BTB7" s="80"/>
      <c r="BTC7" s="80"/>
      <c r="BTD7" s="80"/>
      <c r="BTE7" s="80"/>
      <c r="BTF7" s="80"/>
      <c r="BTG7" s="80"/>
      <c r="BTH7" s="80"/>
      <c r="BTI7" s="80"/>
      <c r="BTJ7" s="80"/>
      <c r="BTK7" s="80"/>
      <c r="BTL7" s="80"/>
      <c r="BTM7" s="80"/>
      <c r="BTN7" s="80"/>
      <c r="BTO7" s="80"/>
      <c r="BTP7" s="80"/>
      <c r="BTQ7" s="80"/>
      <c r="BTR7" s="80"/>
      <c r="BTS7" s="80"/>
      <c r="BTT7" s="80"/>
      <c r="BTU7" s="80"/>
      <c r="BTV7" s="80"/>
      <c r="BTW7" s="80"/>
      <c r="BTX7" s="80"/>
      <c r="BTY7" s="80"/>
      <c r="BTZ7" s="80"/>
      <c r="BUA7" s="80"/>
      <c r="BUB7" s="80"/>
      <c r="BUC7" s="80"/>
      <c r="BUD7" s="80"/>
      <c r="BUE7" s="80"/>
      <c r="BUF7" s="80"/>
      <c r="BUG7" s="80"/>
      <c r="BUH7" s="80"/>
      <c r="BUI7" s="80"/>
      <c r="BUJ7" s="80"/>
      <c r="BUK7" s="80"/>
      <c r="BUL7" s="80"/>
      <c r="BUM7" s="80"/>
      <c r="BUN7" s="80"/>
      <c r="BUO7" s="80"/>
      <c r="BUP7" s="80"/>
      <c r="BUQ7" s="80"/>
      <c r="BUR7" s="80"/>
      <c r="BUS7" s="80"/>
      <c r="BUT7" s="80"/>
      <c r="BUU7" s="80"/>
      <c r="BUV7" s="80"/>
      <c r="BUW7" s="80"/>
      <c r="BUX7" s="80"/>
      <c r="BUY7" s="80"/>
      <c r="BUZ7" s="80"/>
      <c r="BVA7" s="80"/>
      <c r="BVB7" s="80"/>
      <c r="BVC7" s="80"/>
      <c r="BVD7" s="80"/>
      <c r="BVE7" s="80"/>
      <c r="BVF7" s="80"/>
      <c r="BVG7" s="80"/>
      <c r="BVH7" s="80"/>
      <c r="BVI7" s="80"/>
      <c r="BVJ7" s="80"/>
      <c r="BVK7" s="80"/>
      <c r="BVL7" s="80"/>
      <c r="BVM7" s="80"/>
      <c r="BVN7" s="80"/>
      <c r="BVO7" s="80"/>
      <c r="BVP7" s="80"/>
      <c r="BVQ7" s="80"/>
      <c r="BVR7" s="80"/>
      <c r="BVS7" s="80"/>
      <c r="BVT7" s="80"/>
      <c r="BVU7" s="80"/>
      <c r="BVV7" s="80"/>
      <c r="BVW7" s="80"/>
      <c r="BVX7" s="80"/>
      <c r="BVY7" s="80"/>
      <c r="BVZ7" s="80"/>
      <c r="BWA7" s="80"/>
      <c r="BWB7" s="80"/>
      <c r="BWC7" s="80"/>
      <c r="BWD7" s="80"/>
      <c r="BWE7" s="80"/>
      <c r="BWF7" s="80"/>
      <c r="BWG7" s="80"/>
      <c r="BWH7" s="80"/>
      <c r="BWI7" s="80"/>
      <c r="BWJ7" s="80"/>
      <c r="BWK7" s="80"/>
      <c r="BWL7" s="80"/>
      <c r="BWM7" s="80"/>
      <c r="BWN7" s="80"/>
      <c r="BWO7" s="80"/>
      <c r="BWP7" s="80"/>
      <c r="BWQ7" s="80"/>
      <c r="BWR7" s="80"/>
      <c r="BWS7" s="80"/>
      <c r="BWT7" s="80"/>
      <c r="BWU7" s="80"/>
      <c r="BWV7" s="80"/>
      <c r="BWW7" s="80"/>
      <c r="BWX7" s="80"/>
      <c r="BWY7" s="80"/>
      <c r="BWZ7" s="80"/>
      <c r="BXA7" s="80"/>
      <c r="BXB7" s="80"/>
      <c r="BXC7" s="80"/>
      <c r="BXD7" s="80"/>
      <c r="BXE7" s="80"/>
      <c r="BXF7" s="80"/>
      <c r="BXG7" s="80"/>
      <c r="BXH7" s="80"/>
      <c r="BXI7" s="80"/>
      <c r="BXJ7" s="80"/>
      <c r="BXK7" s="80"/>
      <c r="BXL7" s="80"/>
      <c r="BXM7" s="80"/>
      <c r="BXN7" s="80"/>
      <c r="BXO7" s="80"/>
      <c r="BXP7" s="80"/>
      <c r="BXQ7" s="80"/>
      <c r="BXR7" s="80"/>
      <c r="BXS7" s="80"/>
      <c r="BXT7" s="80"/>
      <c r="BXU7" s="80"/>
      <c r="BXV7" s="80"/>
      <c r="BXW7" s="80"/>
      <c r="BXX7" s="80"/>
      <c r="BXY7" s="80"/>
      <c r="BXZ7" s="80"/>
      <c r="BYA7" s="80"/>
      <c r="BYB7" s="80"/>
      <c r="BYC7" s="80"/>
      <c r="BYD7" s="80"/>
      <c r="BYE7" s="80"/>
      <c r="BYF7" s="80"/>
      <c r="BYG7" s="80"/>
      <c r="BYH7" s="80"/>
      <c r="BYI7" s="80"/>
      <c r="BYJ7" s="80"/>
      <c r="BYK7" s="80"/>
      <c r="BYL7" s="80"/>
      <c r="BYM7" s="80"/>
      <c r="BYN7" s="80"/>
      <c r="BYO7" s="80"/>
      <c r="BYP7" s="80"/>
      <c r="BYQ7" s="80"/>
      <c r="BYR7" s="80"/>
      <c r="BYS7" s="80"/>
      <c r="BYT7" s="80"/>
      <c r="BYU7" s="80"/>
      <c r="BYV7" s="80"/>
      <c r="BYW7" s="80"/>
      <c r="BYX7" s="80"/>
      <c r="BYY7" s="80"/>
      <c r="BYZ7" s="80"/>
      <c r="BZA7" s="80"/>
      <c r="BZB7" s="80"/>
      <c r="BZC7" s="80"/>
      <c r="BZD7" s="80"/>
      <c r="BZE7" s="80"/>
      <c r="BZF7" s="80"/>
      <c r="BZG7" s="80"/>
      <c r="BZH7" s="80"/>
      <c r="BZI7" s="80"/>
      <c r="BZJ7" s="80"/>
      <c r="BZK7" s="80"/>
      <c r="BZL7" s="80"/>
      <c r="BZM7" s="80"/>
      <c r="BZN7" s="80"/>
      <c r="BZO7" s="80"/>
      <c r="BZP7" s="80"/>
      <c r="BZQ7" s="80"/>
      <c r="BZR7" s="80"/>
      <c r="BZS7" s="80"/>
      <c r="BZT7" s="80"/>
      <c r="BZU7" s="80"/>
      <c r="BZV7" s="80"/>
      <c r="BZW7" s="80"/>
      <c r="BZX7" s="80"/>
      <c r="BZY7" s="80"/>
      <c r="BZZ7" s="80"/>
      <c r="CAA7" s="80"/>
      <c r="CAB7" s="80"/>
      <c r="CAC7" s="80"/>
      <c r="CAD7" s="80"/>
      <c r="CAE7" s="80"/>
      <c r="CAF7" s="80"/>
      <c r="CAG7" s="80"/>
      <c r="CAH7" s="80"/>
      <c r="CAI7" s="80"/>
      <c r="CAJ7" s="80"/>
      <c r="CAK7" s="80"/>
      <c r="CAL7" s="80"/>
      <c r="CAM7" s="80"/>
      <c r="CAN7" s="80"/>
      <c r="CAO7" s="80"/>
      <c r="CAP7" s="80"/>
      <c r="CAQ7" s="80"/>
      <c r="CAR7" s="80"/>
      <c r="CAS7" s="80"/>
      <c r="CAT7" s="80"/>
      <c r="CAU7" s="80"/>
      <c r="CAV7" s="80"/>
      <c r="CAW7" s="80"/>
      <c r="CAX7" s="80"/>
      <c r="CAY7" s="80"/>
      <c r="CAZ7" s="80"/>
      <c r="CBA7" s="80"/>
      <c r="CBB7" s="80"/>
      <c r="CBC7" s="80"/>
      <c r="CBD7" s="80"/>
      <c r="CBE7" s="80"/>
      <c r="CBF7" s="80"/>
      <c r="CBG7" s="80"/>
      <c r="CBH7" s="80"/>
      <c r="CBI7" s="80"/>
      <c r="CBJ7" s="80"/>
      <c r="CBK7" s="80"/>
      <c r="CBL7" s="80"/>
      <c r="CBM7" s="80"/>
      <c r="CBN7" s="80"/>
      <c r="CBO7" s="80"/>
      <c r="CBP7" s="80"/>
      <c r="CBQ7" s="80"/>
      <c r="CBR7" s="80"/>
      <c r="CBS7" s="80"/>
      <c r="CBT7" s="80"/>
      <c r="CBU7" s="80"/>
      <c r="CBV7" s="80"/>
      <c r="CBW7" s="80"/>
      <c r="CBX7" s="80"/>
      <c r="CBY7" s="80"/>
      <c r="CBZ7" s="80"/>
      <c r="CCA7" s="80"/>
      <c r="CCB7" s="80"/>
      <c r="CCC7" s="80"/>
      <c r="CCD7" s="80"/>
      <c r="CCE7" s="80"/>
      <c r="CCF7" s="80"/>
      <c r="CCG7" s="80"/>
      <c r="CCH7" s="80"/>
      <c r="CCI7" s="80"/>
      <c r="CCJ7" s="80"/>
      <c r="CCK7" s="80"/>
      <c r="CCL7" s="80"/>
      <c r="CCM7" s="80"/>
      <c r="CCN7" s="80"/>
      <c r="CCO7" s="80"/>
      <c r="CCP7" s="80"/>
      <c r="CCQ7" s="80"/>
      <c r="CCR7" s="80"/>
      <c r="CCS7" s="80"/>
      <c r="CCT7" s="80"/>
      <c r="CCU7" s="80"/>
      <c r="CCV7" s="80"/>
      <c r="CCW7" s="80"/>
      <c r="CCX7" s="80"/>
      <c r="CCY7" s="80"/>
      <c r="CCZ7" s="80"/>
      <c r="CDA7" s="80"/>
      <c r="CDB7" s="80"/>
      <c r="CDC7" s="80"/>
      <c r="CDD7" s="80"/>
      <c r="CDE7" s="80"/>
      <c r="CDF7" s="80"/>
      <c r="CDG7" s="80"/>
      <c r="CDH7" s="80"/>
      <c r="CDI7" s="80"/>
      <c r="CDJ7" s="80"/>
      <c r="CDK7" s="80"/>
      <c r="CDL7" s="80"/>
      <c r="CDM7" s="80"/>
      <c r="CDN7" s="80"/>
      <c r="CDO7" s="80"/>
      <c r="CDP7" s="80"/>
      <c r="CDQ7" s="80"/>
      <c r="CDR7" s="80"/>
      <c r="CDS7" s="80"/>
      <c r="CDT7" s="80"/>
      <c r="CDU7" s="80"/>
      <c r="CDV7" s="80"/>
      <c r="CDW7" s="80"/>
      <c r="CDX7" s="80"/>
      <c r="CDY7" s="80"/>
      <c r="CDZ7" s="80"/>
      <c r="CEA7" s="80"/>
      <c r="CEB7" s="80"/>
      <c r="CEC7" s="80"/>
      <c r="CED7" s="80"/>
      <c r="CEE7" s="80"/>
      <c r="CEF7" s="80"/>
      <c r="CEG7" s="80"/>
      <c r="CEH7" s="80"/>
      <c r="CEI7" s="80"/>
      <c r="CEJ7" s="80"/>
      <c r="CEK7" s="80"/>
      <c r="CEL7" s="80"/>
      <c r="CEM7" s="80"/>
      <c r="CEN7" s="80"/>
      <c r="CEO7" s="80"/>
      <c r="CEP7" s="80"/>
      <c r="CEQ7" s="80"/>
      <c r="CER7" s="80"/>
      <c r="CES7" s="80"/>
      <c r="CET7" s="80"/>
      <c r="CEU7" s="80"/>
      <c r="CEV7" s="80"/>
      <c r="CEW7" s="80"/>
      <c r="CEX7" s="80"/>
      <c r="CEY7" s="80"/>
      <c r="CEZ7" s="80"/>
      <c r="CFA7" s="80"/>
      <c r="CFB7" s="80"/>
      <c r="CFC7" s="80"/>
      <c r="CFD7" s="80"/>
      <c r="CFE7" s="80"/>
      <c r="CFF7" s="80"/>
      <c r="CFG7" s="80"/>
      <c r="CFH7" s="80"/>
      <c r="CFI7" s="80"/>
      <c r="CFJ7" s="80"/>
      <c r="CFK7" s="80"/>
      <c r="CFL7" s="80"/>
      <c r="CFM7" s="80"/>
      <c r="CFN7" s="80"/>
      <c r="CFO7" s="80"/>
      <c r="CFP7" s="80"/>
      <c r="CFQ7" s="80"/>
      <c r="CFR7" s="80"/>
      <c r="CFS7" s="80"/>
      <c r="CFT7" s="80"/>
      <c r="CFU7" s="80"/>
      <c r="CFV7" s="80"/>
      <c r="CFW7" s="80"/>
      <c r="CFX7" s="80"/>
      <c r="CFY7" s="80"/>
      <c r="CFZ7" s="80"/>
      <c r="CGA7" s="80"/>
      <c r="CGB7" s="80"/>
      <c r="CGC7" s="80"/>
      <c r="CGD7" s="80"/>
      <c r="CGE7" s="80"/>
      <c r="CGF7" s="80"/>
      <c r="CGG7" s="80"/>
      <c r="CGH7" s="80"/>
      <c r="CGI7" s="80"/>
      <c r="CGJ7" s="80"/>
      <c r="CGK7" s="80"/>
      <c r="CGL7" s="80"/>
      <c r="CGM7" s="80"/>
      <c r="CGN7" s="80"/>
      <c r="CGO7" s="80"/>
      <c r="CGP7" s="80"/>
      <c r="CGQ7" s="80"/>
      <c r="CGR7" s="80"/>
      <c r="CGS7" s="80"/>
      <c r="CGT7" s="80"/>
      <c r="CGU7" s="80"/>
      <c r="CGV7" s="80"/>
      <c r="CGW7" s="80"/>
      <c r="CGX7" s="80"/>
      <c r="CGY7" s="80"/>
      <c r="CGZ7" s="80"/>
      <c r="CHA7" s="80"/>
      <c r="CHB7" s="80"/>
      <c r="CHC7" s="80"/>
      <c r="CHD7" s="80"/>
      <c r="CHE7" s="80"/>
      <c r="CHF7" s="80"/>
      <c r="CHG7" s="80"/>
      <c r="CHH7" s="80"/>
      <c r="CHI7" s="80"/>
      <c r="CHJ7" s="80"/>
      <c r="CHK7" s="80"/>
      <c r="CHL7" s="80"/>
      <c r="CHM7" s="80"/>
      <c r="CHN7" s="80"/>
      <c r="CHO7" s="80"/>
      <c r="CHP7" s="80"/>
      <c r="CHQ7" s="80"/>
      <c r="CHR7" s="80"/>
      <c r="CHS7" s="80"/>
      <c r="CHT7" s="80"/>
      <c r="CHU7" s="80"/>
      <c r="CHV7" s="80"/>
      <c r="CHW7" s="80"/>
      <c r="CHX7" s="80"/>
      <c r="CHY7" s="80"/>
      <c r="CHZ7" s="80"/>
      <c r="CIA7" s="80"/>
      <c r="CIB7" s="80"/>
      <c r="CIC7" s="80"/>
      <c r="CID7" s="80"/>
      <c r="CIE7" s="80"/>
      <c r="CIF7" s="80"/>
      <c r="CIG7" s="80"/>
      <c r="CIH7" s="80"/>
      <c r="CII7" s="80"/>
      <c r="CIJ7" s="80"/>
      <c r="CIK7" s="80"/>
      <c r="CIL7" s="80"/>
      <c r="CIM7" s="80"/>
      <c r="CIN7" s="80"/>
      <c r="CIO7" s="80"/>
      <c r="CIP7" s="80"/>
      <c r="CIQ7" s="80"/>
      <c r="CIR7" s="80"/>
      <c r="CIS7" s="80"/>
      <c r="CIT7" s="80"/>
      <c r="CIU7" s="80"/>
      <c r="CIV7" s="80"/>
      <c r="CIW7" s="80"/>
      <c r="CIX7" s="80"/>
      <c r="CIY7" s="80"/>
      <c r="CIZ7" s="80"/>
      <c r="CJA7" s="80"/>
      <c r="CJB7" s="80"/>
      <c r="CJC7" s="80"/>
      <c r="CJD7" s="80"/>
      <c r="CJE7" s="80"/>
      <c r="CJF7" s="80"/>
      <c r="CJG7" s="80"/>
      <c r="CJH7" s="80"/>
      <c r="CJI7" s="80"/>
      <c r="CJJ7" s="80"/>
      <c r="CJK7" s="80"/>
      <c r="CJL7" s="80"/>
      <c r="CJM7" s="80"/>
      <c r="CJN7" s="80"/>
      <c r="CJO7" s="80"/>
      <c r="CJP7" s="80"/>
      <c r="CJQ7" s="80"/>
      <c r="CJR7" s="80"/>
      <c r="CJS7" s="80"/>
      <c r="CJT7" s="80"/>
      <c r="CJU7" s="80"/>
      <c r="CJV7" s="80"/>
      <c r="CJW7" s="80"/>
      <c r="CJX7" s="80"/>
      <c r="CJY7" s="80"/>
      <c r="CJZ7" s="80"/>
      <c r="CKA7" s="80"/>
      <c r="CKB7" s="80"/>
      <c r="CKC7" s="80"/>
      <c r="CKD7" s="80"/>
      <c r="CKE7" s="80"/>
      <c r="CKF7" s="80"/>
      <c r="CKG7" s="80"/>
      <c r="CKH7" s="80"/>
      <c r="CKI7" s="80"/>
      <c r="CKJ7" s="80"/>
      <c r="CKK7" s="80"/>
      <c r="CKL7" s="80"/>
      <c r="CKM7" s="80"/>
      <c r="CKN7" s="80"/>
      <c r="CKO7" s="80"/>
      <c r="CKP7" s="80"/>
      <c r="CKQ7" s="80"/>
      <c r="CKR7" s="80"/>
      <c r="CKS7" s="80"/>
      <c r="CKT7" s="80"/>
      <c r="CKU7" s="80"/>
      <c r="CKV7" s="80"/>
      <c r="CKW7" s="80"/>
      <c r="CKX7" s="80"/>
      <c r="CKY7" s="80"/>
      <c r="CKZ7" s="80"/>
      <c r="CLA7" s="80"/>
      <c r="CLB7" s="80"/>
      <c r="CLC7" s="80"/>
      <c r="CLD7" s="80"/>
      <c r="CLE7" s="80"/>
      <c r="CLF7" s="80"/>
      <c r="CLG7" s="80"/>
      <c r="CLH7" s="80"/>
      <c r="CLI7" s="80"/>
      <c r="CLJ7" s="80"/>
      <c r="CLK7" s="80"/>
      <c r="CLL7" s="80"/>
      <c r="CLM7" s="80"/>
      <c r="CLN7" s="80"/>
      <c r="CLO7" s="80"/>
      <c r="CLP7" s="80"/>
      <c r="CLQ7" s="80"/>
      <c r="CLR7" s="80"/>
      <c r="CLS7" s="80"/>
      <c r="CLT7" s="80"/>
      <c r="CLU7" s="80"/>
      <c r="CLV7" s="80"/>
      <c r="CLW7" s="80"/>
      <c r="CLX7" s="80"/>
      <c r="CLY7" s="80"/>
      <c r="CLZ7" s="80"/>
      <c r="CMA7" s="80"/>
      <c r="CMB7" s="80"/>
      <c r="CMC7" s="80"/>
      <c r="CMD7" s="80"/>
      <c r="CME7" s="80"/>
      <c r="CMF7" s="80"/>
      <c r="CMG7" s="80"/>
      <c r="CMH7" s="80"/>
      <c r="CMI7" s="80"/>
      <c r="CMJ7" s="80"/>
      <c r="CMK7" s="80"/>
      <c r="CML7" s="80"/>
      <c r="CMM7" s="80"/>
      <c r="CMN7" s="80"/>
      <c r="CMO7" s="80"/>
      <c r="CMP7" s="80"/>
      <c r="CMQ7" s="80"/>
      <c r="CMR7" s="80"/>
      <c r="CMS7" s="80"/>
      <c r="CMT7" s="80"/>
      <c r="CMU7" s="80"/>
      <c r="CMV7" s="80"/>
      <c r="CMW7" s="80"/>
      <c r="CMX7" s="80"/>
      <c r="CMY7" s="80"/>
      <c r="CMZ7" s="80"/>
      <c r="CNA7" s="80"/>
      <c r="CNB7" s="80"/>
      <c r="CNC7" s="80"/>
      <c r="CND7" s="80"/>
      <c r="CNE7" s="80"/>
      <c r="CNF7" s="80"/>
      <c r="CNG7" s="80"/>
      <c r="CNH7" s="80"/>
      <c r="CNI7" s="80"/>
      <c r="CNJ7" s="80"/>
      <c r="CNK7" s="80"/>
      <c r="CNL7" s="80"/>
      <c r="CNM7" s="80"/>
      <c r="CNN7" s="80"/>
      <c r="CNO7" s="80"/>
      <c r="CNP7" s="80"/>
      <c r="CNQ7" s="80"/>
      <c r="CNR7" s="80"/>
      <c r="CNS7" s="80"/>
      <c r="CNT7" s="80"/>
      <c r="CNU7" s="80"/>
      <c r="CNV7" s="80"/>
      <c r="CNW7" s="80"/>
      <c r="CNX7" s="80"/>
      <c r="CNY7" s="80"/>
      <c r="CNZ7" s="80"/>
      <c r="COA7" s="80"/>
      <c r="COB7" s="80"/>
      <c r="COC7" s="80"/>
      <c r="COD7" s="80"/>
      <c r="COE7" s="80"/>
      <c r="COF7" s="80"/>
      <c r="COG7" s="80"/>
      <c r="COH7" s="80"/>
      <c r="COI7" s="80"/>
      <c r="COJ7" s="80"/>
      <c r="COK7" s="80"/>
      <c r="COL7" s="80"/>
      <c r="COM7" s="80"/>
      <c r="CON7" s="80"/>
      <c r="COO7" s="80"/>
      <c r="COP7" s="80"/>
      <c r="COQ7" s="80"/>
      <c r="COR7" s="80"/>
      <c r="COS7" s="80"/>
      <c r="COT7" s="80"/>
      <c r="COU7" s="80"/>
      <c r="COV7" s="80"/>
      <c r="COW7" s="80"/>
      <c r="COX7" s="80"/>
      <c r="COY7" s="80"/>
      <c r="COZ7" s="80"/>
      <c r="CPA7" s="80"/>
      <c r="CPB7" s="80"/>
      <c r="CPC7" s="80"/>
      <c r="CPD7" s="80"/>
      <c r="CPE7" s="80"/>
      <c r="CPF7" s="80"/>
      <c r="CPG7" s="80"/>
      <c r="CPH7" s="80"/>
      <c r="CPI7" s="80"/>
      <c r="CPJ7" s="80"/>
      <c r="CPK7" s="80"/>
      <c r="CPL7" s="80"/>
      <c r="CPM7" s="80"/>
      <c r="CPN7" s="80"/>
      <c r="CPO7" s="80"/>
      <c r="CPP7" s="80"/>
      <c r="CPQ7" s="80"/>
      <c r="CPR7" s="80"/>
      <c r="CPS7" s="80"/>
      <c r="CPT7" s="80"/>
      <c r="CPU7" s="80"/>
      <c r="CPV7" s="80"/>
      <c r="CPW7" s="80"/>
      <c r="CPX7" s="80"/>
      <c r="CPY7" s="80"/>
      <c r="CPZ7" s="80"/>
      <c r="CQA7" s="80"/>
      <c r="CQB7" s="80"/>
      <c r="CQC7" s="80"/>
      <c r="CQD7" s="80"/>
      <c r="CQE7" s="80"/>
      <c r="CQF7" s="80"/>
      <c r="CQG7" s="80"/>
      <c r="CQH7" s="80"/>
      <c r="CQI7" s="80"/>
      <c r="CQJ7" s="80"/>
      <c r="CQK7" s="80"/>
      <c r="CQL7" s="80"/>
      <c r="CQM7" s="80"/>
      <c r="CQN7" s="80"/>
      <c r="CQO7" s="80"/>
      <c r="CQP7" s="80"/>
      <c r="CQQ7" s="80"/>
      <c r="CQR7" s="80"/>
      <c r="CQS7" s="80"/>
      <c r="CQT7" s="80"/>
      <c r="CQU7" s="80"/>
      <c r="CQV7" s="80"/>
      <c r="CQW7" s="80"/>
      <c r="CQX7" s="80"/>
      <c r="CQY7" s="80"/>
      <c r="CQZ7" s="80"/>
      <c r="CRA7" s="80"/>
      <c r="CRB7" s="80"/>
      <c r="CRC7" s="80"/>
      <c r="CRD7" s="80"/>
      <c r="CRE7" s="80"/>
      <c r="CRF7" s="80"/>
      <c r="CRG7" s="80"/>
      <c r="CRH7" s="80"/>
      <c r="CRI7" s="80"/>
      <c r="CRJ7" s="80"/>
      <c r="CRK7" s="80"/>
      <c r="CRL7" s="80"/>
      <c r="CRM7" s="80"/>
      <c r="CRN7" s="80"/>
      <c r="CRO7" s="80"/>
      <c r="CRP7" s="80"/>
      <c r="CRQ7" s="80"/>
      <c r="CRR7" s="80"/>
      <c r="CRS7" s="80"/>
      <c r="CRT7" s="80"/>
      <c r="CRU7" s="80"/>
      <c r="CRV7" s="80"/>
      <c r="CRW7" s="80"/>
      <c r="CRX7" s="80"/>
      <c r="CRY7" s="80"/>
      <c r="CRZ7" s="80"/>
      <c r="CSA7" s="80"/>
      <c r="CSB7" s="80"/>
      <c r="CSC7" s="80"/>
      <c r="CSD7" s="80"/>
      <c r="CSE7" s="80"/>
      <c r="CSF7" s="80"/>
      <c r="CSG7" s="80"/>
      <c r="CSH7" s="80"/>
      <c r="CSI7" s="80"/>
      <c r="CSJ7" s="80"/>
      <c r="CSK7" s="80"/>
      <c r="CSL7" s="80"/>
      <c r="CSM7" s="80"/>
      <c r="CSN7" s="80"/>
      <c r="CSO7" s="80"/>
      <c r="CSP7" s="80"/>
      <c r="CSQ7" s="80"/>
      <c r="CSR7" s="80"/>
      <c r="CSS7" s="80"/>
      <c r="CST7" s="80"/>
      <c r="CSU7" s="80"/>
      <c r="CSV7" s="80"/>
      <c r="CSW7" s="80"/>
      <c r="CSX7" s="80"/>
      <c r="CSY7" s="80"/>
      <c r="CSZ7" s="80"/>
      <c r="CTA7" s="80"/>
      <c r="CTB7" s="80"/>
      <c r="CTC7" s="80"/>
      <c r="CTD7" s="80"/>
      <c r="CTE7" s="80"/>
      <c r="CTF7" s="80"/>
      <c r="CTG7" s="80"/>
      <c r="CTH7" s="80"/>
      <c r="CTI7" s="80"/>
      <c r="CTJ7" s="80"/>
      <c r="CTK7" s="80"/>
      <c r="CTL7" s="80"/>
      <c r="CTM7" s="80"/>
      <c r="CTN7" s="80"/>
      <c r="CTO7" s="80"/>
      <c r="CTP7" s="80"/>
      <c r="CTQ7" s="80"/>
      <c r="CTR7" s="80"/>
      <c r="CTS7" s="80"/>
      <c r="CTT7" s="80"/>
      <c r="CTU7" s="80"/>
      <c r="CTV7" s="80"/>
      <c r="CTW7" s="80"/>
      <c r="CTX7" s="80"/>
      <c r="CTY7" s="80"/>
      <c r="CTZ7" s="80"/>
      <c r="CUA7" s="80"/>
      <c r="CUB7" s="80"/>
      <c r="CUC7" s="80"/>
      <c r="CUD7" s="80"/>
      <c r="CUE7" s="80"/>
      <c r="CUF7" s="80"/>
      <c r="CUG7" s="80"/>
      <c r="CUH7" s="80"/>
      <c r="CUI7" s="80"/>
      <c r="CUJ7" s="80"/>
      <c r="CUK7" s="80"/>
      <c r="CUL7" s="80"/>
      <c r="CUM7" s="80"/>
      <c r="CUN7" s="80"/>
      <c r="CUO7" s="80"/>
      <c r="CUP7" s="80"/>
      <c r="CUQ7" s="80"/>
      <c r="CUR7" s="80"/>
      <c r="CUS7" s="80"/>
      <c r="CUT7" s="80"/>
      <c r="CUU7" s="80"/>
      <c r="CUV7" s="80"/>
      <c r="CUW7" s="80"/>
      <c r="CUX7" s="80"/>
      <c r="CUY7" s="80"/>
      <c r="CUZ7" s="80"/>
      <c r="CVA7" s="80"/>
      <c r="CVB7" s="80"/>
      <c r="CVC7" s="80"/>
      <c r="CVD7" s="80"/>
      <c r="CVE7" s="80"/>
      <c r="CVF7" s="80"/>
      <c r="CVG7" s="80"/>
      <c r="CVH7" s="80"/>
      <c r="CVI7" s="80"/>
      <c r="CVJ7" s="80"/>
      <c r="CVK7" s="80"/>
      <c r="CVL7" s="80"/>
      <c r="CVM7" s="80"/>
      <c r="CVN7" s="80"/>
      <c r="CVO7" s="80"/>
      <c r="CVP7" s="80"/>
      <c r="CVQ7" s="80"/>
      <c r="CVR7" s="80"/>
      <c r="CVS7" s="80"/>
      <c r="CVT7" s="80"/>
      <c r="CVU7" s="80"/>
      <c r="CVV7" s="80"/>
      <c r="CVW7" s="80"/>
      <c r="CVX7" s="80"/>
      <c r="CVY7" s="80"/>
      <c r="CVZ7" s="80"/>
      <c r="CWA7" s="80"/>
      <c r="CWB7" s="80"/>
      <c r="CWC7" s="80"/>
      <c r="CWD7" s="80"/>
      <c r="CWE7" s="80"/>
      <c r="CWF7" s="80"/>
      <c r="CWG7" s="80"/>
      <c r="CWH7" s="80"/>
      <c r="CWI7" s="80"/>
      <c r="CWJ7" s="80"/>
      <c r="CWK7" s="80"/>
      <c r="CWL7" s="80"/>
      <c r="CWM7" s="80"/>
      <c r="CWN7" s="80"/>
      <c r="CWO7" s="80"/>
      <c r="CWP7" s="80"/>
      <c r="CWQ7" s="80"/>
      <c r="CWR7" s="80"/>
      <c r="CWS7" s="80"/>
      <c r="CWT7" s="80"/>
      <c r="CWU7" s="80"/>
      <c r="CWV7" s="80"/>
      <c r="CWW7" s="80"/>
      <c r="CWX7" s="80"/>
      <c r="CWY7" s="80"/>
      <c r="CWZ7" s="80"/>
      <c r="CXA7" s="80"/>
      <c r="CXB7" s="80"/>
      <c r="CXC7" s="80"/>
      <c r="CXD7" s="80"/>
      <c r="CXE7" s="80"/>
      <c r="CXF7" s="80"/>
      <c r="CXG7" s="80"/>
      <c r="CXH7" s="80"/>
      <c r="CXI7" s="80"/>
      <c r="CXJ7" s="80"/>
      <c r="CXK7" s="80"/>
      <c r="CXL7" s="80"/>
      <c r="CXM7" s="80"/>
      <c r="CXN7" s="80"/>
      <c r="CXO7" s="80"/>
      <c r="CXP7" s="80"/>
      <c r="CXQ7" s="80"/>
      <c r="CXR7" s="80"/>
      <c r="CXS7" s="80"/>
      <c r="CXT7" s="80"/>
      <c r="CXU7" s="80"/>
      <c r="CXV7" s="80"/>
      <c r="CXW7" s="80"/>
      <c r="CXX7" s="80"/>
      <c r="CXY7" s="80"/>
      <c r="CXZ7" s="80"/>
      <c r="CYA7" s="80"/>
      <c r="CYB7" s="80"/>
      <c r="CYC7" s="80"/>
      <c r="CYD7" s="80"/>
      <c r="CYE7" s="80"/>
      <c r="CYF7" s="80"/>
      <c r="CYG7" s="80"/>
      <c r="CYH7" s="80"/>
      <c r="CYI7" s="80"/>
      <c r="CYJ7" s="80"/>
      <c r="CYK7" s="80"/>
      <c r="CYL7" s="80"/>
      <c r="CYM7" s="80"/>
      <c r="CYN7" s="80"/>
      <c r="CYO7" s="80"/>
      <c r="CYP7" s="80"/>
      <c r="CYQ7" s="80"/>
      <c r="CYR7" s="80"/>
      <c r="CYS7" s="80"/>
      <c r="CYT7" s="80"/>
      <c r="CYU7" s="80"/>
      <c r="CYV7" s="80"/>
      <c r="CYW7" s="80"/>
      <c r="CYX7" s="80"/>
      <c r="CYY7" s="80"/>
      <c r="CYZ7" s="80"/>
      <c r="CZA7" s="80"/>
      <c r="CZB7" s="80"/>
      <c r="CZC7" s="80"/>
      <c r="CZD7" s="80"/>
      <c r="CZE7" s="80"/>
      <c r="CZF7" s="80"/>
      <c r="CZG7" s="80"/>
      <c r="CZH7" s="80"/>
      <c r="CZI7" s="80"/>
      <c r="CZJ7" s="80"/>
      <c r="CZK7" s="80"/>
      <c r="CZL7" s="80"/>
      <c r="CZM7" s="80"/>
      <c r="CZN7" s="80"/>
      <c r="CZO7" s="80"/>
      <c r="CZP7" s="80"/>
      <c r="CZQ7" s="80"/>
      <c r="CZR7" s="80"/>
      <c r="CZS7" s="80"/>
      <c r="CZT7" s="80"/>
      <c r="CZU7" s="80"/>
      <c r="CZV7" s="80"/>
      <c r="CZW7" s="80"/>
      <c r="CZX7" s="80"/>
      <c r="CZY7" s="80"/>
      <c r="CZZ7" s="80"/>
      <c r="DAA7" s="80"/>
      <c r="DAB7" s="80"/>
      <c r="DAC7" s="80"/>
      <c r="DAD7" s="80"/>
      <c r="DAE7" s="80"/>
      <c r="DAF7" s="80"/>
      <c r="DAG7" s="80"/>
      <c r="DAH7" s="80"/>
      <c r="DAI7" s="80"/>
      <c r="DAJ7" s="80"/>
      <c r="DAK7" s="80"/>
      <c r="DAL7" s="80"/>
      <c r="DAM7" s="80"/>
      <c r="DAN7" s="80"/>
      <c r="DAO7" s="80"/>
      <c r="DAP7" s="80"/>
      <c r="DAQ7" s="80"/>
      <c r="DAR7" s="80"/>
      <c r="DAS7" s="80"/>
      <c r="DAT7" s="80"/>
      <c r="DAU7" s="80"/>
      <c r="DAV7" s="80"/>
      <c r="DAW7" s="80"/>
      <c r="DAX7" s="80"/>
      <c r="DAY7" s="80"/>
      <c r="DAZ7" s="80"/>
      <c r="DBA7" s="80"/>
      <c r="DBB7" s="80"/>
      <c r="DBC7" s="80"/>
      <c r="DBD7" s="80"/>
      <c r="DBE7" s="80"/>
      <c r="DBF7" s="80"/>
      <c r="DBG7" s="80"/>
      <c r="DBH7" s="80"/>
      <c r="DBI7" s="80"/>
      <c r="DBJ7" s="80"/>
      <c r="DBK7" s="80"/>
      <c r="DBL7" s="80"/>
      <c r="DBM7" s="80"/>
      <c r="DBN7" s="80"/>
      <c r="DBO7" s="80"/>
      <c r="DBP7" s="80"/>
      <c r="DBQ7" s="80"/>
      <c r="DBR7" s="80"/>
      <c r="DBS7" s="80"/>
      <c r="DBT7" s="80"/>
      <c r="DBU7" s="80"/>
      <c r="DBV7" s="80"/>
      <c r="DBW7" s="80"/>
      <c r="DBX7" s="80"/>
      <c r="DBY7" s="80"/>
      <c r="DBZ7" s="80"/>
      <c r="DCA7" s="80"/>
      <c r="DCB7" s="80"/>
      <c r="DCC7" s="80"/>
      <c r="DCD7" s="80"/>
      <c r="DCE7" s="80"/>
      <c r="DCF7" s="80"/>
      <c r="DCG7" s="80"/>
      <c r="DCH7" s="80"/>
      <c r="DCI7" s="80"/>
      <c r="DCJ7" s="80"/>
      <c r="DCK7" s="80"/>
      <c r="DCL7" s="80"/>
      <c r="DCM7" s="80"/>
      <c r="DCN7" s="80"/>
      <c r="DCO7" s="80"/>
      <c r="DCP7" s="80"/>
      <c r="DCQ7" s="80"/>
      <c r="DCR7" s="80"/>
      <c r="DCS7" s="80"/>
      <c r="DCT7" s="80"/>
      <c r="DCU7" s="80"/>
      <c r="DCV7" s="80"/>
      <c r="DCW7" s="80"/>
      <c r="DCX7" s="80"/>
      <c r="DCY7" s="80"/>
      <c r="DCZ7" s="80"/>
      <c r="DDA7" s="80"/>
      <c r="DDB7" s="80"/>
      <c r="DDC7" s="80"/>
      <c r="DDD7" s="80"/>
      <c r="DDE7" s="80"/>
      <c r="DDF7" s="80"/>
      <c r="DDG7" s="80"/>
      <c r="DDH7" s="80"/>
      <c r="DDI7" s="80"/>
      <c r="DDJ7" s="80"/>
      <c r="DDK7" s="80"/>
      <c r="DDL7" s="80"/>
      <c r="DDM7" s="80"/>
      <c r="DDN7" s="80"/>
      <c r="DDO7" s="80"/>
      <c r="DDP7" s="80"/>
      <c r="DDQ7" s="80"/>
      <c r="DDR7" s="80"/>
      <c r="DDS7" s="80"/>
      <c r="DDT7" s="80"/>
      <c r="DDU7" s="80"/>
      <c r="DDV7" s="80"/>
      <c r="DDW7" s="80"/>
      <c r="DDX7" s="80"/>
      <c r="DDY7" s="80"/>
      <c r="DDZ7" s="80"/>
      <c r="DEA7" s="80"/>
      <c r="DEB7" s="80"/>
      <c r="DEC7" s="80"/>
      <c r="DED7" s="80"/>
      <c r="DEE7" s="80"/>
      <c r="DEF7" s="80"/>
      <c r="DEG7" s="80"/>
      <c r="DEH7" s="80"/>
      <c r="DEI7" s="80"/>
      <c r="DEJ7" s="80"/>
      <c r="DEK7" s="80"/>
      <c r="DEL7" s="80"/>
      <c r="DEM7" s="80"/>
      <c r="DEN7" s="80"/>
      <c r="DEO7" s="80"/>
      <c r="DEP7" s="80"/>
      <c r="DEQ7" s="80"/>
      <c r="DER7" s="80"/>
      <c r="DES7" s="80"/>
      <c r="DET7" s="80"/>
      <c r="DEU7" s="80"/>
      <c r="DEV7" s="80"/>
      <c r="DEW7" s="80"/>
      <c r="DEX7" s="80"/>
      <c r="DEY7" s="80"/>
      <c r="DEZ7" s="80"/>
      <c r="DFA7" s="80"/>
      <c r="DFB7" s="80"/>
      <c r="DFC7" s="80"/>
      <c r="DFD7" s="80"/>
      <c r="DFE7" s="80"/>
      <c r="DFF7" s="80"/>
      <c r="DFG7" s="80"/>
      <c r="DFH7" s="80"/>
      <c r="DFI7" s="80"/>
      <c r="DFJ7" s="80"/>
      <c r="DFK7" s="80"/>
      <c r="DFL7" s="80"/>
      <c r="DFM7" s="80"/>
      <c r="DFN7" s="80"/>
      <c r="DFO7" s="80"/>
      <c r="DFP7" s="80"/>
      <c r="DFQ7" s="80"/>
      <c r="DFR7" s="80"/>
      <c r="DFS7" s="80"/>
      <c r="DFT7" s="80"/>
      <c r="DFU7" s="80"/>
      <c r="DFV7" s="80"/>
      <c r="DFW7" s="80"/>
      <c r="DFX7" s="80"/>
      <c r="DFY7" s="80"/>
      <c r="DFZ7" s="80"/>
      <c r="DGA7" s="80"/>
      <c r="DGB7" s="80"/>
      <c r="DGC7" s="80"/>
      <c r="DGD7" s="80"/>
      <c r="DGE7" s="80"/>
      <c r="DGF7" s="80"/>
      <c r="DGG7" s="80"/>
      <c r="DGH7" s="80"/>
      <c r="DGI7" s="80"/>
      <c r="DGJ7" s="80"/>
      <c r="DGK7" s="80"/>
      <c r="DGL7" s="80"/>
      <c r="DGM7" s="80"/>
      <c r="DGN7" s="80"/>
      <c r="DGO7" s="80"/>
      <c r="DGP7" s="80"/>
      <c r="DGQ7" s="80"/>
      <c r="DGR7" s="80"/>
      <c r="DGS7" s="80"/>
      <c r="DGT7" s="80"/>
      <c r="DGU7" s="80"/>
      <c r="DGV7" s="80"/>
      <c r="DGW7" s="80"/>
      <c r="DGX7" s="80"/>
      <c r="DGY7" s="80"/>
      <c r="DGZ7" s="80"/>
      <c r="DHA7" s="80"/>
      <c r="DHB7" s="80"/>
      <c r="DHC7" s="80"/>
      <c r="DHD7" s="80"/>
      <c r="DHE7" s="80"/>
      <c r="DHF7" s="80"/>
      <c r="DHG7" s="80"/>
      <c r="DHH7" s="80"/>
      <c r="DHI7" s="80"/>
      <c r="DHJ7" s="80"/>
      <c r="DHK7" s="80"/>
      <c r="DHL7" s="80"/>
      <c r="DHM7" s="80"/>
      <c r="DHN7" s="80"/>
      <c r="DHO7" s="80"/>
      <c r="DHP7" s="80"/>
      <c r="DHQ7" s="80"/>
      <c r="DHR7" s="80"/>
      <c r="DHS7" s="80"/>
      <c r="DHT7" s="80"/>
      <c r="DHU7" s="80"/>
      <c r="DHV7" s="80"/>
      <c r="DHW7" s="80"/>
      <c r="DHX7" s="80"/>
      <c r="DHY7" s="80"/>
      <c r="DHZ7" s="80"/>
      <c r="DIA7" s="80"/>
      <c r="DIB7" s="80"/>
      <c r="DIC7" s="80"/>
      <c r="DID7" s="80"/>
      <c r="DIE7" s="80"/>
      <c r="DIF7" s="80"/>
      <c r="DIG7" s="80"/>
      <c r="DIH7" s="80"/>
      <c r="DII7" s="80"/>
      <c r="DIJ7" s="80"/>
      <c r="DIK7" s="80"/>
      <c r="DIL7" s="80"/>
      <c r="DIM7" s="80"/>
      <c r="DIN7" s="80"/>
      <c r="DIO7" s="80"/>
      <c r="DIP7" s="80"/>
      <c r="DIQ7" s="80"/>
      <c r="DIR7" s="80"/>
      <c r="DIS7" s="80"/>
      <c r="DIT7" s="80"/>
      <c r="DIU7" s="80"/>
      <c r="DIV7" s="80"/>
      <c r="DIW7" s="80"/>
      <c r="DIX7" s="80"/>
      <c r="DIY7" s="80"/>
      <c r="DIZ7" s="80"/>
      <c r="DJA7" s="80"/>
      <c r="DJB7" s="80"/>
      <c r="DJC7" s="80"/>
      <c r="DJD7" s="80"/>
      <c r="DJE7" s="80"/>
      <c r="DJF7" s="80"/>
      <c r="DJG7" s="80"/>
      <c r="DJH7" s="80"/>
      <c r="DJI7" s="80"/>
      <c r="DJJ7" s="80"/>
      <c r="DJK7" s="80"/>
      <c r="DJL7" s="80"/>
      <c r="DJM7" s="80"/>
      <c r="DJN7" s="80"/>
      <c r="DJO7" s="80"/>
      <c r="DJP7" s="80"/>
      <c r="DJQ7" s="80"/>
      <c r="DJR7" s="80"/>
      <c r="DJS7" s="80"/>
      <c r="DJT7" s="80"/>
      <c r="DJU7" s="80"/>
      <c r="DJV7" s="80"/>
      <c r="DJW7" s="80"/>
      <c r="DJX7" s="80"/>
      <c r="DJY7" s="80"/>
      <c r="DJZ7" s="80"/>
      <c r="DKA7" s="80"/>
      <c r="DKB7" s="80"/>
      <c r="DKC7" s="80"/>
      <c r="DKD7" s="80"/>
      <c r="DKE7" s="80"/>
      <c r="DKF7" s="80"/>
      <c r="DKG7" s="80"/>
      <c r="DKH7" s="80"/>
      <c r="DKI7" s="80"/>
      <c r="DKJ7" s="80"/>
      <c r="DKK7" s="80"/>
      <c r="DKL7" s="80"/>
      <c r="DKM7" s="80"/>
      <c r="DKN7" s="80"/>
      <c r="DKO7" s="80"/>
      <c r="DKP7" s="80"/>
      <c r="DKQ7" s="80"/>
      <c r="DKR7" s="80"/>
      <c r="DKS7" s="80"/>
      <c r="DKT7" s="80"/>
      <c r="DKU7" s="80"/>
      <c r="DKV7" s="80"/>
      <c r="DKW7" s="80"/>
      <c r="DKX7" s="80"/>
      <c r="DKY7" s="80"/>
      <c r="DKZ7" s="80"/>
      <c r="DLA7" s="80"/>
      <c r="DLB7" s="80"/>
      <c r="DLC7" s="80"/>
      <c r="DLD7" s="80"/>
      <c r="DLE7" s="80"/>
      <c r="DLF7" s="80"/>
      <c r="DLG7" s="80"/>
      <c r="DLH7" s="80"/>
      <c r="DLI7" s="80"/>
      <c r="DLJ7" s="80"/>
      <c r="DLK7" s="80"/>
      <c r="DLL7" s="80"/>
      <c r="DLM7" s="80"/>
      <c r="DLN7" s="80"/>
      <c r="DLO7" s="80"/>
      <c r="DLP7" s="80"/>
      <c r="DLQ7" s="80"/>
      <c r="DLR7" s="80"/>
      <c r="DLS7" s="80"/>
      <c r="DLT7" s="80"/>
      <c r="DLU7" s="80"/>
      <c r="DLV7" s="80"/>
      <c r="DLW7" s="80"/>
      <c r="DLX7" s="80"/>
      <c r="DLY7" s="80"/>
      <c r="DLZ7" s="80"/>
      <c r="DMA7" s="80"/>
      <c r="DMB7" s="80"/>
      <c r="DMC7" s="80"/>
      <c r="DMD7" s="80"/>
      <c r="DME7" s="80"/>
      <c r="DMF7" s="80"/>
      <c r="DMG7" s="80"/>
      <c r="DMH7" s="80"/>
      <c r="DMI7" s="80"/>
      <c r="DMJ7" s="80"/>
      <c r="DMK7" s="80"/>
      <c r="DML7" s="80"/>
      <c r="DMM7" s="80"/>
      <c r="DMN7" s="80"/>
      <c r="DMO7" s="80"/>
      <c r="DMP7" s="80"/>
      <c r="DMQ7" s="80"/>
      <c r="DMR7" s="80"/>
      <c r="DMS7" s="80"/>
      <c r="DMT7" s="80"/>
      <c r="DMU7" s="80"/>
      <c r="DMV7" s="80"/>
      <c r="DMW7" s="80"/>
      <c r="DMX7" s="80"/>
      <c r="DMY7" s="80"/>
      <c r="DMZ7" s="80"/>
      <c r="DNA7" s="80"/>
      <c r="DNB7" s="80"/>
      <c r="DNC7" s="80"/>
      <c r="DND7" s="80"/>
      <c r="DNE7" s="80"/>
      <c r="DNF7" s="80"/>
      <c r="DNG7" s="80"/>
      <c r="DNH7" s="80"/>
      <c r="DNI7" s="80"/>
      <c r="DNJ7" s="80"/>
      <c r="DNK7" s="80"/>
      <c r="DNL7" s="80"/>
      <c r="DNM7" s="80"/>
      <c r="DNN7" s="80"/>
      <c r="DNO7" s="80"/>
      <c r="DNP7" s="80"/>
      <c r="DNQ7" s="80"/>
      <c r="DNR7" s="80"/>
      <c r="DNS7" s="80"/>
      <c r="DNT7" s="80"/>
      <c r="DNU7" s="80"/>
      <c r="DNV7" s="80"/>
      <c r="DNW7" s="80"/>
      <c r="DNX7" s="80"/>
      <c r="DNY7" s="80"/>
      <c r="DNZ7" s="80"/>
      <c r="DOA7" s="80"/>
      <c r="DOB7" s="80"/>
      <c r="DOC7" s="80"/>
      <c r="DOD7" s="80"/>
      <c r="DOE7" s="80"/>
      <c r="DOF7" s="80"/>
      <c r="DOG7" s="80"/>
      <c r="DOH7" s="80"/>
      <c r="DOI7" s="80"/>
      <c r="DOJ7" s="80"/>
      <c r="DOK7" s="80"/>
      <c r="DOL7" s="80"/>
      <c r="DOM7" s="80"/>
      <c r="DON7" s="80"/>
      <c r="DOO7" s="80"/>
      <c r="DOP7" s="80"/>
      <c r="DOQ7" s="80"/>
      <c r="DOR7" s="80"/>
      <c r="DOS7" s="80"/>
      <c r="DOT7" s="80"/>
      <c r="DOU7" s="80"/>
      <c r="DOV7" s="80"/>
      <c r="DOW7" s="80"/>
      <c r="DOX7" s="80"/>
      <c r="DOY7" s="80"/>
      <c r="DOZ7" s="80"/>
      <c r="DPA7" s="80"/>
      <c r="DPB7" s="80"/>
      <c r="DPC7" s="80"/>
      <c r="DPD7" s="80"/>
      <c r="DPE7" s="80"/>
      <c r="DPF7" s="80"/>
      <c r="DPG7" s="80"/>
      <c r="DPH7" s="80"/>
      <c r="DPI7" s="80"/>
      <c r="DPJ7" s="80"/>
      <c r="DPK7" s="80"/>
      <c r="DPL7" s="80"/>
      <c r="DPM7" s="80"/>
      <c r="DPN7" s="80"/>
      <c r="DPO7" s="80"/>
      <c r="DPP7" s="80"/>
      <c r="DPQ7" s="80"/>
      <c r="DPR7" s="80"/>
      <c r="DPS7" s="80"/>
      <c r="DPT7" s="80"/>
      <c r="DPU7" s="80"/>
      <c r="DPV7" s="80"/>
      <c r="DPW7" s="80"/>
      <c r="DPX7" s="80"/>
      <c r="DPY7" s="80"/>
      <c r="DPZ7" s="80"/>
      <c r="DQA7" s="80"/>
      <c r="DQB7" s="80"/>
      <c r="DQC7" s="80"/>
      <c r="DQD7" s="80"/>
      <c r="DQE7" s="80"/>
      <c r="DQF7" s="80"/>
      <c r="DQG7" s="80"/>
      <c r="DQH7" s="80"/>
      <c r="DQI7" s="80"/>
      <c r="DQJ7" s="80"/>
      <c r="DQK7" s="80"/>
      <c r="DQL7" s="80"/>
      <c r="DQM7" s="80"/>
      <c r="DQN7" s="80"/>
      <c r="DQO7" s="80"/>
      <c r="DQP7" s="80"/>
      <c r="DQQ7" s="80"/>
      <c r="DQR7" s="80"/>
      <c r="DQS7" s="80"/>
      <c r="DQT7" s="80"/>
      <c r="DQU7" s="80"/>
      <c r="DQV7" s="80"/>
      <c r="DQW7" s="80"/>
      <c r="DQX7" s="80"/>
      <c r="DQY7" s="80"/>
      <c r="DQZ7" s="80"/>
      <c r="DRA7" s="80"/>
      <c r="DRB7" s="80"/>
      <c r="DRC7" s="80"/>
      <c r="DRD7" s="80"/>
      <c r="DRE7" s="80"/>
      <c r="DRF7" s="80"/>
      <c r="DRG7" s="80"/>
      <c r="DRH7" s="80"/>
      <c r="DRI7" s="80"/>
      <c r="DRJ7" s="80"/>
      <c r="DRK7" s="80"/>
      <c r="DRL7" s="80"/>
      <c r="DRM7" s="80"/>
      <c r="DRN7" s="80"/>
      <c r="DRO7" s="80"/>
      <c r="DRP7" s="80"/>
      <c r="DRQ7" s="80"/>
      <c r="DRR7" s="80"/>
      <c r="DRS7" s="80"/>
      <c r="DRT7" s="80"/>
      <c r="DRU7" s="80"/>
      <c r="DRV7" s="80"/>
      <c r="DRW7" s="80"/>
      <c r="DRX7" s="80"/>
      <c r="DRY7" s="80"/>
      <c r="DRZ7" s="80"/>
      <c r="DSA7" s="80"/>
      <c r="DSB7" s="80"/>
      <c r="DSC7" s="80"/>
      <c r="DSD7" s="80"/>
      <c r="DSE7" s="80"/>
      <c r="DSF7" s="80"/>
      <c r="DSG7" s="80"/>
      <c r="DSH7" s="80"/>
      <c r="DSI7" s="80"/>
      <c r="DSJ7" s="80"/>
      <c r="DSK7" s="80"/>
      <c r="DSL7" s="80"/>
      <c r="DSM7" s="80"/>
      <c r="DSN7" s="80"/>
      <c r="DSO7" s="80"/>
      <c r="DSP7" s="80"/>
      <c r="DSQ7" s="80"/>
      <c r="DSR7" s="80"/>
      <c r="DSS7" s="80"/>
      <c r="DST7" s="80"/>
      <c r="DSU7" s="80"/>
      <c r="DSV7" s="80"/>
      <c r="DSW7" s="80"/>
      <c r="DSX7" s="80"/>
      <c r="DSY7" s="80"/>
      <c r="DSZ7" s="80"/>
      <c r="DTA7" s="80"/>
      <c r="DTB7" s="80"/>
      <c r="DTC7" s="80"/>
      <c r="DTD7" s="80"/>
      <c r="DTE7" s="80"/>
      <c r="DTF7" s="80"/>
      <c r="DTG7" s="80"/>
      <c r="DTH7" s="80"/>
      <c r="DTI7" s="80"/>
      <c r="DTJ7" s="80"/>
      <c r="DTK7" s="80"/>
      <c r="DTL7" s="80"/>
      <c r="DTM7" s="80"/>
      <c r="DTN7" s="80"/>
      <c r="DTO7" s="80"/>
      <c r="DTP7" s="80"/>
      <c r="DTQ7" s="80"/>
      <c r="DTR7" s="80"/>
      <c r="DTS7" s="80"/>
      <c r="DTT7" s="80"/>
      <c r="DTU7" s="80"/>
      <c r="DTV7" s="80"/>
      <c r="DTW7" s="80"/>
      <c r="DTX7" s="80"/>
      <c r="DTY7" s="80"/>
      <c r="DTZ7" s="80"/>
      <c r="DUA7" s="80"/>
      <c r="DUB7" s="80"/>
      <c r="DUC7" s="80"/>
      <c r="DUD7" s="80"/>
      <c r="DUE7" s="80"/>
      <c r="DUF7" s="80"/>
      <c r="DUG7" s="80"/>
      <c r="DUH7" s="80"/>
      <c r="DUI7" s="80"/>
      <c r="DUJ7" s="80"/>
      <c r="DUK7" s="80"/>
      <c r="DUL7" s="80"/>
      <c r="DUM7" s="80"/>
      <c r="DUN7" s="80"/>
      <c r="DUO7" s="80"/>
      <c r="DUP7" s="80"/>
      <c r="DUQ7" s="80"/>
      <c r="DUR7" s="80"/>
      <c r="DUS7" s="80"/>
      <c r="DUT7" s="80"/>
      <c r="DUU7" s="80"/>
      <c r="DUV7" s="80"/>
      <c r="DUW7" s="80"/>
      <c r="DUX7" s="80"/>
      <c r="DUY7" s="80"/>
      <c r="DUZ7" s="80"/>
      <c r="DVA7" s="80"/>
      <c r="DVB7" s="80"/>
      <c r="DVC7" s="80"/>
      <c r="DVD7" s="80"/>
      <c r="DVE7" s="80"/>
      <c r="DVF7" s="80"/>
      <c r="DVG7" s="80"/>
      <c r="DVH7" s="80"/>
      <c r="DVI7" s="80"/>
      <c r="DVJ7" s="80"/>
      <c r="DVK7" s="80"/>
      <c r="DVL7" s="80"/>
      <c r="DVM7" s="80"/>
      <c r="DVN7" s="80"/>
      <c r="DVO7" s="80"/>
      <c r="DVP7" s="80"/>
      <c r="DVQ7" s="80"/>
      <c r="DVR7" s="80"/>
      <c r="DVS7" s="80"/>
      <c r="DVT7" s="80"/>
      <c r="DVU7" s="80"/>
      <c r="DVV7" s="80"/>
      <c r="DVW7" s="80"/>
      <c r="DVX7" s="80"/>
      <c r="DVY7" s="80"/>
      <c r="DVZ7" s="80"/>
      <c r="DWA7" s="80"/>
      <c r="DWB7" s="80"/>
      <c r="DWC7" s="80"/>
      <c r="DWD7" s="80"/>
      <c r="DWE7" s="80"/>
      <c r="DWF7" s="80"/>
      <c r="DWG7" s="80"/>
      <c r="DWH7" s="80"/>
      <c r="DWI7" s="80"/>
      <c r="DWJ7" s="80"/>
      <c r="DWK7" s="80"/>
      <c r="DWL7" s="80"/>
      <c r="DWM7" s="80"/>
      <c r="DWN7" s="80"/>
      <c r="DWO7" s="80"/>
      <c r="DWP7" s="80"/>
      <c r="DWQ7" s="80"/>
      <c r="DWR7" s="80"/>
      <c r="DWS7" s="80"/>
      <c r="DWT7" s="80"/>
      <c r="DWU7" s="80"/>
      <c r="DWV7" s="80"/>
      <c r="DWW7" s="80"/>
      <c r="DWX7" s="80"/>
      <c r="DWY7" s="80"/>
      <c r="DWZ7" s="80"/>
      <c r="DXA7" s="80"/>
      <c r="DXB7" s="80"/>
      <c r="DXC7" s="80"/>
      <c r="DXD7" s="80"/>
      <c r="DXE7" s="80"/>
      <c r="DXF7" s="80"/>
      <c r="DXG7" s="80"/>
      <c r="DXH7" s="80"/>
      <c r="DXI7" s="80"/>
      <c r="DXJ7" s="80"/>
      <c r="DXK7" s="80"/>
      <c r="DXL7" s="80"/>
      <c r="DXM7" s="80"/>
      <c r="DXN7" s="80"/>
      <c r="DXO7" s="80"/>
      <c r="DXP7" s="80"/>
      <c r="DXQ7" s="80"/>
      <c r="DXR7" s="80"/>
      <c r="DXS7" s="80"/>
      <c r="DXT7" s="80"/>
      <c r="DXU7" s="80"/>
      <c r="DXV7" s="80"/>
      <c r="DXW7" s="80"/>
      <c r="DXX7" s="80"/>
      <c r="DXY7" s="80"/>
      <c r="DXZ7" s="80"/>
      <c r="DYA7" s="80"/>
      <c r="DYB7" s="80"/>
      <c r="DYC7" s="80"/>
      <c r="DYD7" s="80"/>
      <c r="DYE7" s="80"/>
      <c r="DYF7" s="80"/>
      <c r="DYG7" s="80"/>
      <c r="DYH7" s="80"/>
      <c r="DYI7" s="80"/>
      <c r="DYJ7" s="80"/>
      <c r="DYK7" s="80"/>
      <c r="DYL7" s="80"/>
      <c r="DYM7" s="80"/>
      <c r="DYN7" s="80"/>
      <c r="DYO7" s="80"/>
      <c r="DYP7" s="80"/>
      <c r="DYQ7" s="80"/>
      <c r="DYR7" s="80"/>
      <c r="DYS7" s="80"/>
      <c r="DYT7" s="80"/>
      <c r="DYU7" s="80"/>
      <c r="DYV7" s="80"/>
      <c r="DYW7" s="80"/>
      <c r="DYX7" s="80"/>
      <c r="DYY7" s="80"/>
      <c r="DYZ7" s="80"/>
      <c r="DZA7" s="80"/>
      <c r="DZB7" s="80"/>
      <c r="DZC7" s="80"/>
      <c r="DZD7" s="80"/>
      <c r="DZE7" s="80"/>
      <c r="DZF7" s="80"/>
      <c r="DZG7" s="80"/>
      <c r="DZH7" s="80"/>
      <c r="DZI7" s="80"/>
      <c r="DZJ7" s="80"/>
      <c r="DZK7" s="80"/>
      <c r="DZL7" s="80"/>
      <c r="DZM7" s="80"/>
      <c r="DZN7" s="80"/>
      <c r="DZO7" s="80"/>
      <c r="DZP7" s="80"/>
      <c r="DZQ7" s="80"/>
      <c r="DZR7" s="80"/>
      <c r="DZS7" s="80"/>
      <c r="DZT7" s="80"/>
      <c r="DZU7" s="80"/>
      <c r="DZV7" s="80"/>
      <c r="DZW7" s="80"/>
      <c r="DZX7" s="80"/>
      <c r="DZY7" s="80"/>
      <c r="DZZ7" s="80"/>
      <c r="EAA7" s="80"/>
      <c r="EAB7" s="80"/>
      <c r="EAC7" s="80"/>
      <c r="EAD7" s="80"/>
      <c r="EAE7" s="80"/>
      <c r="EAF7" s="80"/>
      <c r="EAG7" s="80"/>
      <c r="EAH7" s="80"/>
      <c r="EAI7" s="80"/>
      <c r="EAJ7" s="80"/>
      <c r="EAK7" s="80"/>
      <c r="EAL7" s="80"/>
      <c r="EAM7" s="80"/>
      <c r="EAN7" s="80"/>
      <c r="EAO7" s="80"/>
      <c r="EAP7" s="80"/>
      <c r="EAQ7" s="80"/>
      <c r="EAR7" s="80"/>
      <c r="EAS7" s="80"/>
      <c r="EAT7" s="80"/>
      <c r="EAU7" s="80"/>
      <c r="EAV7" s="80"/>
      <c r="EAW7" s="80"/>
      <c r="EAX7" s="80"/>
      <c r="EAY7" s="80"/>
      <c r="EAZ7" s="80"/>
      <c r="EBA7" s="80"/>
      <c r="EBB7" s="80"/>
      <c r="EBC7" s="80"/>
      <c r="EBD7" s="80"/>
      <c r="EBE7" s="80"/>
      <c r="EBF7" s="80"/>
      <c r="EBG7" s="80"/>
      <c r="EBH7" s="80"/>
      <c r="EBI7" s="80"/>
      <c r="EBJ7" s="80"/>
      <c r="EBK7" s="80"/>
      <c r="EBL7" s="80"/>
      <c r="EBM7" s="80"/>
      <c r="EBN7" s="80"/>
      <c r="EBO7" s="80"/>
      <c r="EBP7" s="80"/>
      <c r="EBQ7" s="80"/>
      <c r="EBR7" s="80"/>
      <c r="EBS7" s="80"/>
      <c r="EBT7" s="80"/>
      <c r="EBU7" s="80"/>
      <c r="EBV7" s="80"/>
      <c r="EBW7" s="80"/>
      <c r="EBX7" s="80"/>
      <c r="EBY7" s="80"/>
      <c r="EBZ7" s="80"/>
      <c r="ECA7" s="80"/>
      <c r="ECB7" s="80"/>
      <c r="ECC7" s="80"/>
      <c r="ECD7" s="80"/>
      <c r="ECE7" s="80"/>
      <c r="ECF7" s="80"/>
      <c r="ECG7" s="80"/>
      <c r="ECH7" s="80"/>
      <c r="ECI7" s="80"/>
      <c r="ECJ7" s="80"/>
      <c r="ECK7" s="80"/>
      <c r="ECL7" s="80"/>
      <c r="ECM7" s="80"/>
      <c r="ECN7" s="80"/>
      <c r="ECO7" s="80"/>
      <c r="ECP7" s="80"/>
      <c r="ECQ7" s="80"/>
      <c r="ECR7" s="80"/>
      <c r="ECS7" s="80"/>
      <c r="ECT7" s="80"/>
      <c r="ECU7" s="80"/>
      <c r="ECV7" s="80"/>
      <c r="ECW7" s="80"/>
      <c r="ECX7" s="80"/>
      <c r="ECY7" s="80"/>
      <c r="ECZ7" s="80"/>
      <c r="EDA7" s="80"/>
      <c r="EDB7" s="80"/>
      <c r="EDC7" s="80"/>
      <c r="EDD7" s="80"/>
      <c r="EDE7" s="80"/>
      <c r="EDF7" s="80"/>
      <c r="EDG7" s="80"/>
      <c r="EDH7" s="80"/>
      <c r="EDI7" s="80"/>
      <c r="EDJ7" s="80"/>
      <c r="EDK7" s="80"/>
      <c r="EDL7" s="80"/>
      <c r="EDM7" s="80"/>
      <c r="EDN7" s="80"/>
      <c r="EDO7" s="80"/>
      <c r="EDP7" s="80"/>
      <c r="EDQ7" s="80"/>
      <c r="EDR7" s="80"/>
      <c r="EDS7" s="80"/>
      <c r="EDT7" s="80"/>
      <c r="EDU7" s="80"/>
      <c r="EDV7" s="80"/>
      <c r="EDW7" s="80"/>
      <c r="EDX7" s="80"/>
      <c r="EDY7" s="80"/>
      <c r="EDZ7" s="80"/>
      <c r="EEA7" s="80"/>
      <c r="EEB7" s="80"/>
      <c r="EEC7" s="80"/>
      <c r="EED7" s="80"/>
      <c r="EEE7" s="80"/>
      <c r="EEF7" s="80"/>
      <c r="EEG7" s="80"/>
      <c r="EEH7" s="80"/>
      <c r="EEI7" s="80"/>
      <c r="EEJ7" s="80"/>
      <c r="EEK7" s="80"/>
      <c r="EEL7" s="80"/>
      <c r="EEM7" s="80"/>
      <c r="EEN7" s="80"/>
      <c r="EEO7" s="80"/>
      <c r="EEP7" s="80"/>
      <c r="EEQ7" s="80"/>
      <c r="EER7" s="80"/>
      <c r="EES7" s="80"/>
      <c r="EET7" s="80"/>
      <c r="EEU7" s="80"/>
      <c r="EEV7" s="80"/>
      <c r="EEW7" s="80"/>
      <c r="EEX7" s="80"/>
      <c r="EEY7" s="80"/>
      <c r="EEZ7" s="80"/>
      <c r="EFA7" s="80"/>
      <c r="EFB7" s="80"/>
      <c r="EFC7" s="80"/>
      <c r="EFD7" s="80"/>
      <c r="EFE7" s="80"/>
      <c r="EFF7" s="80"/>
      <c r="EFG7" s="80"/>
      <c r="EFH7" s="80"/>
      <c r="EFI7" s="80"/>
      <c r="EFJ7" s="80"/>
      <c r="EFK7" s="80"/>
      <c r="EFL7" s="80"/>
      <c r="EFM7" s="80"/>
      <c r="EFN7" s="80"/>
      <c r="EFO7" s="80"/>
      <c r="EFP7" s="80"/>
      <c r="EFQ7" s="80"/>
      <c r="EFR7" s="80"/>
      <c r="EFS7" s="80"/>
      <c r="EFT7" s="80"/>
      <c r="EFU7" s="80"/>
      <c r="EFV7" s="80"/>
      <c r="EFW7" s="80"/>
      <c r="EFX7" s="80"/>
      <c r="EFY7" s="80"/>
      <c r="EFZ7" s="80"/>
      <c r="EGA7" s="80"/>
      <c r="EGB7" s="80"/>
      <c r="EGC7" s="80"/>
      <c r="EGD7" s="80"/>
      <c r="EGE7" s="80"/>
      <c r="EGF7" s="80"/>
      <c r="EGG7" s="80"/>
      <c r="EGH7" s="80"/>
      <c r="EGI7" s="80"/>
      <c r="EGJ7" s="80"/>
      <c r="EGK7" s="80"/>
      <c r="EGL7" s="80"/>
      <c r="EGM7" s="80"/>
      <c r="EGN7" s="80"/>
      <c r="EGO7" s="80"/>
      <c r="EGP7" s="80"/>
      <c r="EGQ7" s="80"/>
      <c r="EGR7" s="80"/>
      <c r="EGS7" s="80"/>
      <c r="EGT7" s="80"/>
      <c r="EGU7" s="80"/>
      <c r="EGV7" s="80"/>
      <c r="EGW7" s="80"/>
      <c r="EGX7" s="80"/>
      <c r="EGY7" s="80"/>
      <c r="EGZ7" s="80"/>
      <c r="EHA7" s="80"/>
      <c r="EHB7" s="80"/>
      <c r="EHC7" s="80"/>
      <c r="EHD7" s="80"/>
      <c r="EHE7" s="80"/>
      <c r="EHF7" s="80"/>
      <c r="EHG7" s="80"/>
      <c r="EHH7" s="80"/>
      <c r="EHI7" s="80"/>
      <c r="EHJ7" s="80"/>
      <c r="EHK7" s="80"/>
      <c r="EHL7" s="80"/>
      <c r="EHM7" s="80"/>
      <c r="EHN7" s="80"/>
      <c r="EHO7" s="80"/>
      <c r="EHP7" s="80"/>
      <c r="EHQ7" s="80"/>
      <c r="EHR7" s="80"/>
      <c r="EHS7" s="80"/>
      <c r="EHT7" s="80"/>
      <c r="EHU7" s="80"/>
      <c r="EHV7" s="80"/>
      <c r="EHW7" s="80"/>
      <c r="EHX7" s="80"/>
      <c r="EHY7" s="80"/>
      <c r="EHZ7" s="80"/>
      <c r="EIA7" s="80"/>
      <c r="EIB7" s="80"/>
      <c r="EIC7" s="80"/>
      <c r="EID7" s="80"/>
      <c r="EIE7" s="80"/>
      <c r="EIF7" s="80"/>
      <c r="EIG7" s="80"/>
      <c r="EIH7" s="80"/>
      <c r="EII7" s="80"/>
      <c r="EIJ7" s="80"/>
      <c r="EIK7" s="80"/>
      <c r="EIL7" s="80"/>
      <c r="EIM7" s="80"/>
      <c r="EIN7" s="80"/>
      <c r="EIO7" s="80"/>
      <c r="EIP7" s="80"/>
      <c r="EIQ7" s="80"/>
      <c r="EIR7" s="80"/>
      <c r="EIS7" s="80"/>
      <c r="EIT7" s="80"/>
      <c r="EIU7" s="80"/>
      <c r="EIV7" s="80"/>
      <c r="EIW7" s="80"/>
      <c r="EIX7" s="80"/>
      <c r="EIY7" s="80"/>
      <c r="EIZ7" s="80"/>
      <c r="EJA7" s="80"/>
      <c r="EJB7" s="80"/>
      <c r="EJC7" s="80"/>
      <c r="EJD7" s="80"/>
      <c r="EJE7" s="80"/>
      <c r="EJF7" s="80"/>
      <c r="EJG7" s="80"/>
      <c r="EJH7" s="80"/>
      <c r="EJI7" s="80"/>
      <c r="EJJ7" s="80"/>
      <c r="EJK7" s="80"/>
      <c r="EJL7" s="80"/>
      <c r="EJM7" s="80"/>
      <c r="EJN7" s="80"/>
      <c r="EJO7" s="80"/>
      <c r="EJP7" s="80"/>
      <c r="EJQ7" s="80"/>
      <c r="EJR7" s="80"/>
      <c r="EJS7" s="80"/>
      <c r="EJT7" s="80"/>
      <c r="EJU7" s="80"/>
      <c r="EJV7" s="80"/>
      <c r="EJW7" s="80"/>
      <c r="EJX7" s="80"/>
      <c r="EJY7" s="80"/>
      <c r="EJZ7" s="80"/>
      <c r="EKA7" s="80"/>
      <c r="EKB7" s="80"/>
      <c r="EKC7" s="80"/>
      <c r="EKD7" s="80"/>
      <c r="EKE7" s="80"/>
      <c r="EKF7" s="80"/>
      <c r="EKG7" s="80"/>
      <c r="EKH7" s="80"/>
      <c r="EKI7" s="80"/>
      <c r="EKJ7" s="80"/>
      <c r="EKK7" s="80"/>
      <c r="EKL7" s="80"/>
      <c r="EKM7" s="80"/>
      <c r="EKN7" s="80"/>
      <c r="EKO7" s="80"/>
      <c r="EKP7" s="80"/>
      <c r="EKQ7" s="80"/>
      <c r="EKR7" s="80"/>
      <c r="EKS7" s="80"/>
      <c r="EKT7" s="80"/>
      <c r="EKU7" s="80"/>
      <c r="EKV7" s="80"/>
      <c r="EKW7" s="80"/>
      <c r="EKX7" s="80"/>
      <c r="EKY7" s="80"/>
      <c r="EKZ7" s="80"/>
      <c r="ELA7" s="80"/>
      <c r="ELB7" s="80"/>
      <c r="ELC7" s="80"/>
      <c r="ELD7" s="80"/>
      <c r="ELE7" s="80"/>
      <c r="ELF7" s="80"/>
      <c r="ELG7" s="80"/>
      <c r="ELH7" s="80"/>
      <c r="ELI7" s="80"/>
      <c r="ELJ7" s="80"/>
      <c r="ELK7" s="80"/>
      <c r="ELL7" s="80"/>
      <c r="ELM7" s="80"/>
      <c r="ELN7" s="80"/>
      <c r="ELO7" s="80"/>
      <c r="ELP7" s="80"/>
      <c r="ELQ7" s="80"/>
      <c r="ELR7" s="80"/>
      <c r="ELS7" s="80"/>
      <c r="ELT7" s="80"/>
      <c r="ELU7" s="80"/>
      <c r="ELV7" s="80"/>
      <c r="ELW7" s="80"/>
      <c r="ELX7" s="80"/>
      <c r="ELY7" s="80"/>
      <c r="ELZ7" s="80"/>
      <c r="EMA7" s="80"/>
      <c r="EMB7" s="80"/>
      <c r="EMC7" s="80"/>
      <c r="EMD7" s="80"/>
      <c r="EME7" s="80"/>
      <c r="EMF7" s="80"/>
      <c r="EMG7" s="80"/>
      <c r="EMH7" s="80"/>
      <c r="EMI7" s="80"/>
      <c r="EMJ7" s="80"/>
      <c r="EMK7" s="80"/>
      <c r="EML7" s="80"/>
      <c r="EMM7" s="80"/>
      <c r="EMN7" s="80"/>
      <c r="EMO7" s="80"/>
      <c r="EMP7" s="80"/>
      <c r="EMQ7" s="80"/>
      <c r="EMR7" s="80"/>
      <c r="EMS7" s="80"/>
      <c r="EMT7" s="80"/>
      <c r="EMU7" s="80"/>
      <c r="EMV7" s="80"/>
      <c r="EMW7" s="80"/>
      <c r="EMX7" s="80"/>
      <c r="EMY7" s="80"/>
      <c r="EMZ7" s="80"/>
      <c r="ENA7" s="80"/>
      <c r="ENB7" s="80"/>
      <c r="ENC7" s="80"/>
      <c r="END7" s="80"/>
      <c r="ENE7" s="80"/>
      <c r="ENF7" s="80"/>
      <c r="ENG7" s="80"/>
      <c r="ENH7" s="80"/>
      <c r="ENI7" s="80"/>
      <c r="ENJ7" s="80"/>
      <c r="ENK7" s="80"/>
      <c r="ENL7" s="80"/>
      <c r="ENM7" s="80"/>
      <c r="ENN7" s="80"/>
      <c r="ENO7" s="80"/>
      <c r="ENP7" s="80"/>
      <c r="ENQ7" s="80"/>
      <c r="ENR7" s="80"/>
      <c r="ENS7" s="80"/>
      <c r="ENT7" s="80"/>
      <c r="ENU7" s="80"/>
      <c r="ENV7" s="80"/>
      <c r="ENW7" s="80"/>
      <c r="ENX7" s="80"/>
      <c r="ENY7" s="80"/>
      <c r="ENZ7" s="80"/>
      <c r="EOA7" s="80"/>
      <c r="EOB7" s="80"/>
      <c r="EOC7" s="80"/>
      <c r="EOD7" s="80"/>
      <c r="EOE7" s="80"/>
      <c r="EOF7" s="80"/>
      <c r="EOG7" s="80"/>
      <c r="EOH7" s="80"/>
      <c r="EOI7" s="80"/>
      <c r="EOJ7" s="80"/>
      <c r="EOK7" s="80"/>
      <c r="EOL7" s="80"/>
      <c r="EOM7" s="80"/>
      <c r="EON7" s="80"/>
      <c r="EOO7" s="80"/>
      <c r="EOP7" s="80"/>
      <c r="EOQ7" s="80"/>
      <c r="EOR7" s="80"/>
      <c r="EOS7" s="80"/>
      <c r="EOT7" s="80"/>
      <c r="EOU7" s="80"/>
      <c r="EOV7" s="80"/>
      <c r="EOW7" s="80"/>
      <c r="EOX7" s="80"/>
      <c r="EOY7" s="80"/>
      <c r="EOZ7" s="80"/>
      <c r="EPA7" s="80"/>
      <c r="EPB7" s="80"/>
      <c r="EPC7" s="80"/>
      <c r="EPD7" s="80"/>
      <c r="EPE7" s="80"/>
      <c r="EPF7" s="80"/>
      <c r="EPG7" s="80"/>
      <c r="EPH7" s="80"/>
      <c r="EPI7" s="80"/>
      <c r="EPJ7" s="80"/>
      <c r="EPK7" s="80"/>
      <c r="EPL7" s="80"/>
      <c r="EPM7" s="80"/>
      <c r="EPN7" s="80"/>
      <c r="EPO7" s="80"/>
      <c r="EPP7" s="80"/>
      <c r="EPQ7" s="80"/>
      <c r="EPR7" s="80"/>
      <c r="EPS7" s="80"/>
      <c r="EPT7" s="80"/>
      <c r="EPU7" s="80"/>
      <c r="EPV7" s="80"/>
      <c r="EPW7" s="80"/>
      <c r="EPX7" s="80"/>
      <c r="EPY7" s="80"/>
      <c r="EPZ7" s="80"/>
      <c r="EQA7" s="80"/>
      <c r="EQB7" s="80"/>
      <c r="EQC7" s="80"/>
      <c r="EQD7" s="80"/>
      <c r="EQE7" s="80"/>
      <c r="EQF7" s="80"/>
      <c r="EQG7" s="80"/>
      <c r="EQH7" s="80"/>
      <c r="EQI7" s="80"/>
      <c r="EQJ7" s="80"/>
      <c r="EQK7" s="80"/>
      <c r="EQL7" s="80"/>
      <c r="EQM7" s="80"/>
      <c r="EQN7" s="80"/>
      <c r="EQO7" s="80"/>
      <c r="EQP7" s="80"/>
      <c r="EQQ7" s="80"/>
      <c r="EQR7" s="80"/>
      <c r="EQS7" s="80"/>
      <c r="EQT7" s="80"/>
      <c r="EQU7" s="80"/>
      <c r="EQV7" s="80"/>
      <c r="EQW7" s="80"/>
      <c r="EQX7" s="80"/>
      <c r="EQY7" s="80"/>
      <c r="EQZ7" s="80"/>
      <c r="ERA7" s="80"/>
      <c r="ERB7" s="80"/>
      <c r="ERC7" s="80"/>
      <c r="ERD7" s="80"/>
      <c r="ERE7" s="80"/>
      <c r="ERF7" s="80"/>
      <c r="ERG7" s="80"/>
      <c r="ERH7" s="80"/>
      <c r="ERI7" s="80"/>
      <c r="ERJ7" s="80"/>
      <c r="ERK7" s="80"/>
      <c r="ERL7" s="80"/>
      <c r="ERM7" s="80"/>
      <c r="ERN7" s="80"/>
      <c r="ERO7" s="80"/>
      <c r="ERP7" s="80"/>
      <c r="ERQ7" s="80"/>
      <c r="ERR7" s="80"/>
      <c r="ERS7" s="80"/>
      <c r="ERT7" s="80"/>
      <c r="ERU7" s="80"/>
      <c r="ERV7" s="80"/>
      <c r="ERW7" s="80"/>
      <c r="ERX7" s="80"/>
      <c r="ERY7" s="80"/>
      <c r="ERZ7" s="80"/>
      <c r="ESA7" s="80"/>
      <c r="ESB7" s="80"/>
      <c r="ESC7" s="80"/>
      <c r="ESD7" s="80"/>
      <c r="ESE7" s="80"/>
      <c r="ESF7" s="80"/>
      <c r="ESG7" s="80"/>
      <c r="ESH7" s="80"/>
      <c r="ESI7" s="80"/>
      <c r="ESJ7" s="80"/>
      <c r="ESK7" s="80"/>
      <c r="ESL7" s="80"/>
      <c r="ESM7" s="80"/>
      <c r="ESN7" s="80"/>
      <c r="ESO7" s="80"/>
      <c r="ESP7" s="80"/>
      <c r="ESQ7" s="80"/>
      <c r="ESR7" s="80"/>
      <c r="ESS7" s="80"/>
      <c r="EST7" s="80"/>
      <c r="ESU7" s="80"/>
      <c r="ESV7" s="80"/>
      <c r="ESW7" s="80"/>
      <c r="ESX7" s="80"/>
      <c r="ESY7" s="80"/>
      <c r="ESZ7" s="80"/>
      <c r="ETA7" s="80"/>
      <c r="ETB7" s="80"/>
      <c r="ETC7" s="80"/>
      <c r="ETD7" s="80"/>
      <c r="ETE7" s="80"/>
      <c r="ETF7" s="80"/>
      <c r="ETG7" s="80"/>
      <c r="ETH7" s="80"/>
      <c r="ETI7" s="80"/>
      <c r="ETJ7" s="80"/>
      <c r="ETK7" s="80"/>
      <c r="ETL7" s="80"/>
      <c r="ETM7" s="80"/>
      <c r="ETN7" s="80"/>
      <c r="ETO7" s="80"/>
      <c r="ETP7" s="80"/>
      <c r="ETQ7" s="80"/>
      <c r="ETR7" s="80"/>
      <c r="ETS7" s="80"/>
      <c r="ETT7" s="80"/>
      <c r="ETU7" s="80"/>
      <c r="ETV7" s="80"/>
      <c r="ETW7" s="80"/>
      <c r="ETX7" s="80"/>
      <c r="ETY7" s="80"/>
      <c r="ETZ7" s="80"/>
      <c r="EUA7" s="80"/>
      <c r="EUB7" s="80"/>
      <c r="EUC7" s="80"/>
      <c r="EUD7" s="80"/>
      <c r="EUE7" s="80"/>
      <c r="EUF7" s="80"/>
      <c r="EUG7" s="80"/>
      <c r="EUH7" s="80"/>
      <c r="EUI7" s="80"/>
      <c r="EUJ7" s="80"/>
      <c r="EUK7" s="80"/>
      <c r="EUL7" s="80"/>
      <c r="EUM7" s="80"/>
      <c r="EUN7" s="80"/>
      <c r="EUO7" s="80"/>
      <c r="EUP7" s="80"/>
      <c r="EUQ7" s="80"/>
      <c r="EUR7" s="80"/>
      <c r="EUS7" s="80"/>
      <c r="EUT7" s="80"/>
      <c r="EUU7" s="80"/>
      <c r="EUV7" s="80"/>
      <c r="EUW7" s="80"/>
      <c r="EUX7" s="80"/>
      <c r="EUY7" s="80"/>
      <c r="EUZ7" s="80"/>
      <c r="EVA7" s="80"/>
      <c r="EVB7" s="80"/>
      <c r="EVC7" s="80"/>
      <c r="EVD7" s="80"/>
      <c r="EVE7" s="80"/>
      <c r="EVF7" s="80"/>
      <c r="EVG7" s="80"/>
      <c r="EVH7" s="80"/>
      <c r="EVI7" s="80"/>
      <c r="EVJ7" s="80"/>
      <c r="EVK7" s="80"/>
      <c r="EVL7" s="80"/>
      <c r="EVM7" s="80"/>
      <c r="EVN7" s="80"/>
      <c r="EVO7" s="80"/>
      <c r="EVP7" s="80"/>
      <c r="EVQ7" s="80"/>
      <c r="EVR7" s="80"/>
      <c r="EVS7" s="80"/>
      <c r="EVT7" s="80"/>
      <c r="EVU7" s="80"/>
      <c r="EVV7" s="80"/>
      <c r="EVW7" s="80"/>
      <c r="EVX7" s="80"/>
      <c r="EVY7" s="80"/>
      <c r="EVZ7" s="80"/>
      <c r="EWA7" s="80"/>
      <c r="EWB7" s="80"/>
      <c r="EWC7" s="80"/>
      <c r="EWD7" s="80"/>
      <c r="EWE7" s="80"/>
      <c r="EWF7" s="80"/>
      <c r="EWG7" s="80"/>
      <c r="EWH7" s="80"/>
      <c r="EWI7" s="80"/>
      <c r="EWJ7" s="80"/>
      <c r="EWK7" s="80"/>
      <c r="EWL7" s="80"/>
      <c r="EWM7" s="80"/>
      <c r="EWN7" s="80"/>
      <c r="EWO7" s="80"/>
      <c r="EWP7" s="80"/>
      <c r="EWQ7" s="80"/>
      <c r="EWR7" s="80"/>
      <c r="EWS7" s="80"/>
      <c r="EWT7" s="80"/>
      <c r="EWU7" s="80"/>
      <c r="EWV7" s="80"/>
      <c r="EWW7" s="80"/>
      <c r="EWX7" s="80"/>
      <c r="EWY7" s="80"/>
      <c r="EWZ7" s="80"/>
      <c r="EXA7" s="80"/>
      <c r="EXB7" s="80"/>
      <c r="EXC7" s="80"/>
      <c r="EXD7" s="80"/>
      <c r="EXE7" s="80"/>
      <c r="EXF7" s="80"/>
      <c r="EXG7" s="80"/>
      <c r="EXH7" s="80"/>
      <c r="EXI7" s="80"/>
      <c r="EXJ7" s="80"/>
      <c r="EXK7" s="80"/>
      <c r="EXL7" s="80"/>
      <c r="EXM7" s="80"/>
      <c r="EXN7" s="80"/>
      <c r="EXO7" s="80"/>
      <c r="EXP7" s="80"/>
      <c r="EXQ7" s="80"/>
      <c r="EXR7" s="80"/>
      <c r="EXS7" s="80"/>
      <c r="EXT7" s="80"/>
      <c r="EXU7" s="80"/>
      <c r="EXV7" s="80"/>
      <c r="EXW7" s="80"/>
      <c r="EXX7" s="80"/>
      <c r="EXY7" s="80"/>
      <c r="EXZ7" s="80"/>
      <c r="EYA7" s="80"/>
      <c r="EYB7" s="80"/>
      <c r="EYC7" s="80"/>
      <c r="EYD7" s="80"/>
      <c r="EYE7" s="80"/>
      <c r="EYF7" s="80"/>
      <c r="EYG7" s="80"/>
      <c r="EYH7" s="80"/>
      <c r="EYI7" s="80"/>
      <c r="EYJ7" s="80"/>
      <c r="EYK7" s="80"/>
      <c r="EYL7" s="80"/>
      <c r="EYM7" s="80"/>
      <c r="EYN7" s="80"/>
      <c r="EYO7" s="80"/>
      <c r="EYP7" s="80"/>
      <c r="EYQ7" s="80"/>
      <c r="EYR7" s="80"/>
      <c r="EYS7" s="80"/>
      <c r="EYT7" s="80"/>
      <c r="EYU7" s="80"/>
      <c r="EYV7" s="80"/>
      <c r="EYW7" s="80"/>
      <c r="EYX7" s="80"/>
      <c r="EYY7" s="80"/>
      <c r="EYZ7" s="80"/>
      <c r="EZA7" s="80"/>
      <c r="EZB7" s="80"/>
      <c r="EZC7" s="80"/>
      <c r="EZD7" s="80"/>
      <c r="EZE7" s="80"/>
      <c r="EZF7" s="80"/>
      <c r="EZG7" s="80"/>
      <c r="EZH7" s="80"/>
      <c r="EZI7" s="80"/>
      <c r="EZJ7" s="80"/>
      <c r="EZK7" s="80"/>
      <c r="EZL7" s="80"/>
      <c r="EZM7" s="80"/>
      <c r="EZN7" s="80"/>
      <c r="EZO7" s="80"/>
      <c r="EZP7" s="80"/>
      <c r="EZQ7" s="80"/>
      <c r="EZR7" s="80"/>
      <c r="EZS7" s="80"/>
      <c r="EZT7" s="80"/>
      <c r="EZU7" s="80"/>
      <c r="EZV7" s="80"/>
      <c r="EZW7" s="80"/>
      <c r="EZX7" s="80"/>
      <c r="EZY7" s="80"/>
      <c r="EZZ7" s="80"/>
      <c r="FAA7" s="80"/>
      <c r="FAB7" s="80"/>
      <c r="FAC7" s="80"/>
      <c r="FAD7" s="80"/>
      <c r="FAE7" s="80"/>
      <c r="FAF7" s="80"/>
      <c r="FAG7" s="80"/>
      <c r="FAH7" s="80"/>
      <c r="FAI7" s="80"/>
      <c r="FAJ7" s="80"/>
      <c r="FAK7" s="80"/>
      <c r="FAL7" s="80"/>
      <c r="FAM7" s="80"/>
      <c r="FAN7" s="80"/>
      <c r="FAO7" s="80"/>
      <c r="FAP7" s="80"/>
      <c r="FAQ7" s="80"/>
      <c r="FAR7" s="80"/>
      <c r="FAS7" s="80"/>
      <c r="FAT7" s="80"/>
      <c r="FAU7" s="80"/>
      <c r="FAV7" s="80"/>
      <c r="FAW7" s="80"/>
      <c r="FAX7" s="80"/>
      <c r="FAY7" s="80"/>
      <c r="FAZ7" s="80"/>
      <c r="FBA7" s="80"/>
      <c r="FBB7" s="80"/>
      <c r="FBC7" s="80"/>
      <c r="FBD7" s="80"/>
      <c r="FBE7" s="80"/>
      <c r="FBF7" s="80"/>
      <c r="FBG7" s="80"/>
      <c r="FBH7" s="80"/>
      <c r="FBI7" s="80"/>
      <c r="FBJ7" s="80"/>
      <c r="FBK7" s="80"/>
      <c r="FBL7" s="80"/>
      <c r="FBM7" s="80"/>
      <c r="FBN7" s="80"/>
      <c r="FBO7" s="80"/>
      <c r="FBP7" s="80"/>
      <c r="FBQ7" s="80"/>
      <c r="FBR7" s="80"/>
      <c r="FBS7" s="80"/>
      <c r="FBT7" s="80"/>
      <c r="FBU7" s="80"/>
      <c r="FBV7" s="80"/>
      <c r="FBW7" s="80"/>
      <c r="FBX7" s="80"/>
      <c r="FBY7" s="80"/>
      <c r="FBZ7" s="80"/>
      <c r="FCA7" s="80"/>
      <c r="FCB7" s="80"/>
      <c r="FCC7" s="80"/>
      <c r="FCD7" s="80"/>
      <c r="FCE7" s="80"/>
      <c r="FCF7" s="80"/>
      <c r="FCG7" s="80"/>
      <c r="FCH7" s="80"/>
      <c r="FCI7" s="80"/>
      <c r="FCJ7" s="80"/>
      <c r="FCK7" s="80"/>
      <c r="FCL7" s="80"/>
      <c r="FCM7" s="80"/>
      <c r="FCN7" s="80"/>
      <c r="FCO7" s="80"/>
      <c r="FCP7" s="80"/>
      <c r="FCQ7" s="80"/>
      <c r="FCR7" s="80"/>
      <c r="FCS7" s="80"/>
      <c r="FCT7" s="80"/>
      <c r="FCU7" s="80"/>
      <c r="FCV7" s="80"/>
      <c r="FCW7" s="80"/>
      <c r="FCX7" s="80"/>
      <c r="FCY7" s="80"/>
      <c r="FCZ7" s="80"/>
      <c r="FDA7" s="80"/>
      <c r="FDB7" s="80"/>
      <c r="FDC7" s="80"/>
      <c r="FDD7" s="80"/>
      <c r="FDE7" s="80"/>
      <c r="FDF7" s="80"/>
      <c r="FDG7" s="80"/>
      <c r="FDH7" s="80"/>
      <c r="FDI7" s="80"/>
      <c r="FDJ7" s="80"/>
      <c r="FDK7" s="80"/>
      <c r="FDL7" s="80"/>
      <c r="FDM7" s="80"/>
      <c r="FDN7" s="80"/>
      <c r="FDO7" s="80"/>
      <c r="FDP7" s="80"/>
      <c r="FDQ7" s="80"/>
      <c r="FDR7" s="80"/>
      <c r="FDS7" s="80"/>
      <c r="FDT7" s="80"/>
      <c r="FDU7" s="80"/>
      <c r="FDV7" s="80"/>
      <c r="FDW7" s="80"/>
      <c r="FDX7" s="80"/>
      <c r="FDY7" s="80"/>
      <c r="FDZ7" s="80"/>
      <c r="FEA7" s="80"/>
      <c r="FEB7" s="80"/>
      <c r="FEC7" s="80"/>
      <c r="FED7" s="80"/>
      <c r="FEE7" s="80"/>
      <c r="FEF7" s="80"/>
      <c r="FEG7" s="80"/>
      <c r="FEH7" s="80"/>
      <c r="FEI7" s="80"/>
      <c r="FEJ7" s="80"/>
      <c r="FEK7" s="80"/>
      <c r="FEL7" s="80"/>
      <c r="FEM7" s="80"/>
      <c r="FEN7" s="80"/>
      <c r="FEO7" s="80"/>
      <c r="FEP7" s="80"/>
      <c r="FEQ7" s="80"/>
      <c r="FER7" s="80"/>
      <c r="FES7" s="80"/>
      <c r="FET7" s="80"/>
      <c r="FEU7" s="80"/>
      <c r="FEV7" s="80"/>
      <c r="FEW7" s="80"/>
      <c r="FEX7" s="80"/>
      <c r="FEY7" s="80"/>
      <c r="FEZ7" s="80"/>
      <c r="FFA7" s="80"/>
      <c r="FFB7" s="80"/>
      <c r="FFC7" s="80"/>
      <c r="FFD7" s="80"/>
      <c r="FFE7" s="80"/>
      <c r="FFF7" s="80"/>
      <c r="FFG7" s="80"/>
      <c r="FFH7" s="80"/>
      <c r="FFI7" s="80"/>
      <c r="FFJ7" s="80"/>
      <c r="FFK7" s="80"/>
      <c r="FFL7" s="80"/>
      <c r="FFM7" s="80"/>
      <c r="FFN7" s="80"/>
      <c r="FFO7" s="80"/>
      <c r="FFP7" s="80"/>
      <c r="FFQ7" s="80"/>
      <c r="FFR7" s="80"/>
      <c r="FFS7" s="80"/>
      <c r="FFT7" s="80"/>
      <c r="FFU7" s="80"/>
      <c r="FFV7" s="80"/>
      <c r="FFW7" s="80"/>
      <c r="FFX7" s="80"/>
      <c r="FFY7" s="80"/>
      <c r="FFZ7" s="80"/>
      <c r="FGA7" s="80"/>
      <c r="FGB7" s="80"/>
      <c r="FGC7" s="80"/>
      <c r="FGD7" s="80"/>
      <c r="FGE7" s="80"/>
      <c r="FGF7" s="80"/>
      <c r="FGG7" s="80"/>
      <c r="FGH7" s="80"/>
      <c r="FGI7" s="80"/>
      <c r="FGJ7" s="80"/>
      <c r="FGK7" s="80"/>
      <c r="FGL7" s="80"/>
      <c r="FGM7" s="80"/>
      <c r="FGN7" s="80"/>
      <c r="FGO7" s="80"/>
      <c r="FGP7" s="80"/>
      <c r="FGQ7" s="80"/>
      <c r="FGR7" s="80"/>
      <c r="FGS7" s="80"/>
      <c r="FGT7" s="80"/>
      <c r="FGU7" s="80"/>
      <c r="FGV7" s="80"/>
      <c r="FGW7" s="80"/>
      <c r="FGX7" s="80"/>
      <c r="FGY7" s="80"/>
      <c r="FGZ7" s="80"/>
      <c r="FHA7" s="80"/>
      <c r="FHB7" s="80"/>
      <c r="FHC7" s="80"/>
      <c r="FHD7" s="80"/>
      <c r="FHE7" s="80"/>
      <c r="FHF7" s="80"/>
      <c r="FHG7" s="80"/>
      <c r="FHH7" s="80"/>
      <c r="FHI7" s="80"/>
      <c r="FHJ7" s="80"/>
      <c r="FHK7" s="80"/>
      <c r="FHL7" s="80"/>
      <c r="FHM7" s="80"/>
      <c r="FHN7" s="80"/>
      <c r="FHO7" s="80"/>
      <c r="FHP7" s="80"/>
      <c r="FHQ7" s="80"/>
      <c r="FHR7" s="80"/>
      <c r="FHS7" s="80"/>
      <c r="FHT7" s="80"/>
      <c r="FHU7" s="80"/>
      <c r="FHV7" s="80"/>
      <c r="FHW7" s="80"/>
      <c r="FHX7" s="80"/>
      <c r="FHY7" s="80"/>
      <c r="FHZ7" s="80"/>
      <c r="FIA7" s="80"/>
      <c r="FIB7" s="80"/>
      <c r="FIC7" s="80"/>
      <c r="FID7" s="80"/>
      <c r="FIE7" s="80"/>
      <c r="FIF7" s="80"/>
      <c r="FIG7" s="80"/>
      <c r="FIH7" s="80"/>
      <c r="FII7" s="80"/>
      <c r="FIJ7" s="80"/>
      <c r="FIK7" s="80"/>
      <c r="FIL7" s="80"/>
      <c r="FIM7" s="80"/>
      <c r="FIN7" s="80"/>
      <c r="FIO7" s="80"/>
      <c r="FIP7" s="80"/>
      <c r="FIQ7" s="80"/>
      <c r="FIR7" s="80"/>
      <c r="FIS7" s="80"/>
      <c r="FIT7" s="80"/>
      <c r="FIU7" s="80"/>
      <c r="FIV7" s="80"/>
      <c r="FIW7" s="80"/>
      <c r="FIX7" s="80"/>
      <c r="FIY7" s="80"/>
      <c r="FIZ7" s="80"/>
      <c r="FJA7" s="80"/>
      <c r="FJB7" s="80"/>
      <c r="FJC7" s="80"/>
      <c r="FJD7" s="80"/>
      <c r="FJE7" s="80"/>
      <c r="FJF7" s="80"/>
      <c r="FJG7" s="80"/>
      <c r="FJH7" s="80"/>
      <c r="FJI7" s="80"/>
      <c r="FJJ7" s="80"/>
      <c r="FJK7" s="80"/>
      <c r="FJL7" s="80"/>
      <c r="FJM7" s="80"/>
      <c r="FJN7" s="80"/>
      <c r="FJO7" s="80"/>
      <c r="FJP7" s="80"/>
      <c r="FJQ7" s="80"/>
      <c r="FJR7" s="80"/>
      <c r="FJS7" s="80"/>
      <c r="FJT7" s="80"/>
      <c r="FJU7" s="80"/>
      <c r="FJV7" s="80"/>
      <c r="FJW7" s="80"/>
      <c r="FJX7" s="80"/>
      <c r="FJY7" s="80"/>
      <c r="FJZ7" s="80"/>
      <c r="FKA7" s="80"/>
      <c r="FKB7" s="80"/>
      <c r="FKC7" s="80"/>
      <c r="FKD7" s="80"/>
      <c r="FKE7" s="80"/>
      <c r="FKF7" s="80"/>
      <c r="FKG7" s="80"/>
      <c r="FKH7" s="80"/>
      <c r="FKI7" s="80"/>
      <c r="FKJ7" s="80"/>
      <c r="FKK7" s="80"/>
      <c r="FKL7" s="80"/>
      <c r="FKM7" s="80"/>
      <c r="FKN7" s="80"/>
      <c r="FKO7" s="80"/>
      <c r="FKP7" s="80"/>
      <c r="FKQ7" s="80"/>
      <c r="FKR7" s="80"/>
      <c r="FKS7" s="80"/>
      <c r="FKT7" s="80"/>
      <c r="FKU7" s="80"/>
      <c r="FKV7" s="80"/>
      <c r="FKW7" s="80"/>
      <c r="FKX7" s="80"/>
      <c r="FKY7" s="80"/>
      <c r="FKZ7" s="80"/>
      <c r="FLA7" s="80"/>
      <c r="FLB7" s="80"/>
      <c r="FLC7" s="80"/>
      <c r="FLD7" s="80"/>
      <c r="FLE7" s="80"/>
      <c r="FLF7" s="80"/>
      <c r="FLG7" s="80"/>
      <c r="FLH7" s="80"/>
      <c r="FLI7" s="80"/>
      <c r="FLJ7" s="80"/>
      <c r="FLK7" s="80"/>
      <c r="FLL7" s="80"/>
      <c r="FLM7" s="80"/>
      <c r="FLN7" s="80"/>
      <c r="FLO7" s="80"/>
      <c r="FLP7" s="80"/>
      <c r="FLQ7" s="80"/>
      <c r="FLR7" s="80"/>
      <c r="FLS7" s="80"/>
      <c r="FLT7" s="80"/>
      <c r="FLU7" s="80"/>
      <c r="FLV7" s="80"/>
      <c r="FLW7" s="80"/>
      <c r="FLX7" s="80"/>
      <c r="FLY7" s="80"/>
      <c r="FLZ7" s="80"/>
      <c r="FMA7" s="80"/>
      <c r="FMB7" s="80"/>
      <c r="FMC7" s="80"/>
      <c r="FMD7" s="80"/>
      <c r="FME7" s="80"/>
      <c r="FMF7" s="80"/>
      <c r="FMG7" s="80"/>
      <c r="FMH7" s="80"/>
      <c r="FMI7" s="80"/>
      <c r="FMJ7" s="80"/>
      <c r="FMK7" s="80"/>
      <c r="FML7" s="80"/>
      <c r="FMM7" s="80"/>
      <c r="FMN7" s="80"/>
      <c r="FMO7" s="80"/>
      <c r="FMP7" s="80"/>
      <c r="FMQ7" s="80"/>
      <c r="FMR7" s="80"/>
      <c r="FMS7" s="80"/>
      <c r="FMT7" s="80"/>
      <c r="FMU7" s="80"/>
      <c r="FMV7" s="80"/>
      <c r="FMW7" s="80"/>
      <c r="FMX7" s="80"/>
      <c r="FMY7" s="80"/>
      <c r="FMZ7" s="80"/>
      <c r="FNA7" s="80"/>
      <c r="FNB7" s="80"/>
      <c r="FNC7" s="80"/>
      <c r="FND7" s="80"/>
      <c r="FNE7" s="80"/>
      <c r="FNF7" s="80"/>
      <c r="FNG7" s="80"/>
      <c r="FNH7" s="80"/>
      <c r="FNI7" s="80"/>
      <c r="FNJ7" s="80"/>
      <c r="FNK7" s="80"/>
      <c r="FNL7" s="80"/>
      <c r="FNM7" s="80"/>
      <c r="FNN7" s="80"/>
      <c r="FNO7" s="80"/>
      <c r="FNP7" s="80"/>
      <c r="FNQ7" s="80"/>
      <c r="FNR7" s="80"/>
      <c r="FNS7" s="80"/>
      <c r="FNT7" s="80"/>
      <c r="FNU7" s="80"/>
      <c r="FNV7" s="80"/>
      <c r="FNW7" s="80"/>
      <c r="FNX7" s="80"/>
      <c r="FNY7" s="80"/>
      <c r="FNZ7" s="80"/>
      <c r="FOA7" s="80"/>
      <c r="FOB7" s="80"/>
      <c r="FOC7" s="80"/>
      <c r="FOD7" s="80"/>
      <c r="FOE7" s="80"/>
      <c r="FOF7" s="80"/>
      <c r="FOG7" s="80"/>
      <c r="FOH7" s="80"/>
      <c r="FOI7" s="80"/>
      <c r="FOJ7" s="80"/>
      <c r="FOK7" s="80"/>
      <c r="FOL7" s="80"/>
      <c r="FOM7" s="80"/>
      <c r="FON7" s="80"/>
      <c r="FOO7" s="80"/>
      <c r="FOP7" s="80"/>
      <c r="FOQ7" s="80"/>
      <c r="FOR7" s="80"/>
      <c r="FOS7" s="80"/>
      <c r="FOT7" s="80"/>
      <c r="FOU7" s="80"/>
      <c r="FOV7" s="80"/>
      <c r="FOW7" s="80"/>
      <c r="FOX7" s="80"/>
      <c r="FOY7" s="80"/>
      <c r="FOZ7" s="80"/>
      <c r="FPA7" s="80"/>
      <c r="FPB7" s="80"/>
      <c r="FPC7" s="80"/>
      <c r="FPD7" s="80"/>
      <c r="FPE7" s="80"/>
      <c r="FPF7" s="80"/>
      <c r="FPG7" s="80"/>
      <c r="FPH7" s="80"/>
      <c r="FPI7" s="80"/>
      <c r="FPJ7" s="80"/>
      <c r="FPK7" s="80"/>
      <c r="FPL7" s="80"/>
      <c r="FPM7" s="80"/>
      <c r="FPN7" s="80"/>
      <c r="FPO7" s="80"/>
      <c r="FPP7" s="80"/>
      <c r="FPQ7" s="80"/>
      <c r="FPR7" s="80"/>
      <c r="FPS7" s="80"/>
      <c r="FPT7" s="80"/>
      <c r="FPU7" s="80"/>
      <c r="FPV7" s="80"/>
      <c r="FPW7" s="80"/>
      <c r="FPX7" s="80"/>
      <c r="FPY7" s="80"/>
      <c r="FPZ7" s="80"/>
      <c r="FQA7" s="80"/>
      <c r="FQB7" s="80"/>
      <c r="FQC7" s="80"/>
      <c r="FQD7" s="80"/>
      <c r="FQE7" s="80"/>
      <c r="FQF7" s="80"/>
      <c r="FQG7" s="80"/>
      <c r="FQH7" s="80"/>
      <c r="FQI7" s="80"/>
      <c r="FQJ7" s="80"/>
      <c r="FQK7" s="80"/>
      <c r="FQL7" s="80"/>
      <c r="FQM7" s="80"/>
      <c r="FQN7" s="80"/>
      <c r="FQO7" s="80"/>
      <c r="FQP7" s="80"/>
      <c r="FQQ7" s="80"/>
      <c r="FQR7" s="80"/>
      <c r="FQS7" s="80"/>
      <c r="FQT7" s="80"/>
      <c r="FQU7" s="80"/>
      <c r="FQV7" s="80"/>
      <c r="FQW7" s="80"/>
      <c r="FQX7" s="80"/>
      <c r="FQY7" s="80"/>
      <c r="FQZ7" s="80"/>
      <c r="FRA7" s="80"/>
      <c r="FRB7" s="80"/>
      <c r="FRC7" s="80"/>
      <c r="FRD7" s="80"/>
      <c r="FRE7" s="80"/>
      <c r="FRF7" s="80"/>
      <c r="FRG7" s="80"/>
      <c r="FRH7" s="80"/>
      <c r="FRI7" s="80"/>
      <c r="FRJ7" s="80"/>
      <c r="FRK7" s="80"/>
      <c r="FRL7" s="80"/>
      <c r="FRM7" s="80"/>
      <c r="FRN7" s="80"/>
      <c r="FRO7" s="80"/>
      <c r="FRP7" s="80"/>
      <c r="FRQ7" s="80"/>
      <c r="FRR7" s="80"/>
      <c r="FRS7" s="80"/>
      <c r="FRT7" s="80"/>
      <c r="FRU7" s="80"/>
      <c r="FRV7" s="80"/>
      <c r="FRW7" s="80"/>
      <c r="FRX7" s="80"/>
      <c r="FRY7" s="80"/>
      <c r="FRZ7" s="80"/>
      <c r="FSA7" s="80"/>
      <c r="FSB7" s="80"/>
      <c r="FSC7" s="80"/>
      <c r="FSD7" s="80"/>
      <c r="FSE7" s="80"/>
      <c r="FSF7" s="80"/>
      <c r="FSG7" s="80"/>
      <c r="FSH7" s="80"/>
      <c r="FSI7" s="80"/>
      <c r="FSJ7" s="80"/>
      <c r="FSK7" s="80"/>
      <c r="FSL7" s="80"/>
      <c r="FSM7" s="80"/>
      <c r="FSN7" s="80"/>
      <c r="FSO7" s="80"/>
      <c r="FSP7" s="80"/>
      <c r="FSQ7" s="80"/>
      <c r="FSR7" s="80"/>
      <c r="FSS7" s="80"/>
      <c r="FST7" s="80"/>
      <c r="FSU7" s="80"/>
      <c r="FSV7" s="80"/>
      <c r="FSW7" s="80"/>
      <c r="FSX7" s="80"/>
      <c r="FSY7" s="80"/>
      <c r="FSZ7" s="80"/>
      <c r="FTA7" s="80"/>
      <c r="FTB7" s="80"/>
      <c r="FTC7" s="80"/>
      <c r="FTD7" s="80"/>
      <c r="FTE7" s="80"/>
      <c r="FTF7" s="80"/>
      <c r="FTG7" s="80"/>
      <c r="FTH7" s="80"/>
      <c r="FTI7" s="80"/>
      <c r="FTJ7" s="80"/>
      <c r="FTK7" s="80"/>
      <c r="FTL7" s="80"/>
      <c r="FTM7" s="80"/>
      <c r="FTN7" s="80"/>
      <c r="FTO7" s="80"/>
      <c r="FTP7" s="80"/>
      <c r="FTQ7" s="80"/>
      <c r="FTR7" s="80"/>
      <c r="FTS7" s="80"/>
      <c r="FTT7" s="80"/>
      <c r="FTU7" s="80"/>
      <c r="FTV7" s="80"/>
      <c r="FTW7" s="80"/>
      <c r="FTX7" s="80"/>
      <c r="FTY7" s="80"/>
      <c r="FTZ7" s="80"/>
      <c r="FUA7" s="80"/>
      <c r="FUB7" s="80"/>
      <c r="FUC7" s="80"/>
      <c r="FUD7" s="80"/>
      <c r="FUE7" s="80"/>
      <c r="FUF7" s="80"/>
      <c r="FUG7" s="80"/>
      <c r="FUH7" s="80"/>
      <c r="FUI7" s="80"/>
      <c r="FUJ7" s="80"/>
      <c r="FUK7" s="80"/>
      <c r="FUL7" s="80"/>
      <c r="FUM7" s="80"/>
      <c r="FUN7" s="80"/>
      <c r="FUO7" s="80"/>
      <c r="FUP7" s="80"/>
      <c r="FUQ7" s="80"/>
      <c r="FUR7" s="80"/>
      <c r="FUS7" s="80"/>
      <c r="FUT7" s="80"/>
      <c r="FUU7" s="80"/>
      <c r="FUV7" s="80"/>
      <c r="FUW7" s="80"/>
      <c r="FUX7" s="80"/>
      <c r="FUY7" s="80"/>
      <c r="FUZ7" s="80"/>
      <c r="FVA7" s="80"/>
      <c r="FVB7" s="80"/>
      <c r="FVC7" s="80"/>
      <c r="FVD7" s="80"/>
      <c r="FVE7" s="80"/>
      <c r="FVF7" s="80"/>
      <c r="FVG7" s="80"/>
      <c r="FVH7" s="80"/>
      <c r="FVI7" s="80"/>
      <c r="FVJ7" s="80"/>
      <c r="FVK7" s="80"/>
      <c r="FVL7" s="80"/>
      <c r="FVM7" s="80"/>
      <c r="FVN7" s="80"/>
      <c r="FVO7" s="80"/>
      <c r="FVP7" s="80"/>
      <c r="FVQ7" s="80"/>
      <c r="FVR7" s="80"/>
      <c r="FVS7" s="80"/>
      <c r="FVT7" s="80"/>
      <c r="FVU7" s="80"/>
      <c r="FVV7" s="80"/>
      <c r="FVW7" s="80"/>
      <c r="FVX7" s="80"/>
      <c r="FVY7" s="80"/>
      <c r="FVZ7" s="80"/>
      <c r="FWA7" s="80"/>
      <c r="FWB7" s="80"/>
      <c r="FWC7" s="80"/>
      <c r="FWD7" s="80"/>
      <c r="FWE7" s="80"/>
      <c r="FWF7" s="80"/>
      <c r="FWG7" s="80"/>
      <c r="FWH7" s="80"/>
      <c r="FWI7" s="80"/>
      <c r="FWJ7" s="80"/>
      <c r="FWK7" s="80"/>
      <c r="FWL7" s="80"/>
      <c r="FWM7" s="80"/>
      <c r="FWN7" s="80"/>
      <c r="FWO7" s="80"/>
      <c r="FWP7" s="80"/>
      <c r="FWQ7" s="80"/>
      <c r="FWR7" s="80"/>
      <c r="FWS7" s="80"/>
      <c r="FWT7" s="80"/>
      <c r="FWU7" s="80"/>
      <c r="FWV7" s="80"/>
      <c r="FWW7" s="80"/>
      <c r="FWX7" s="80"/>
      <c r="FWY7" s="80"/>
      <c r="FWZ7" s="80"/>
      <c r="FXA7" s="80"/>
      <c r="FXB7" s="80"/>
      <c r="FXC7" s="80"/>
      <c r="FXD7" s="80"/>
      <c r="FXE7" s="80"/>
      <c r="FXF7" s="80"/>
      <c r="FXG7" s="80"/>
      <c r="FXH7" s="80"/>
      <c r="FXI7" s="80"/>
      <c r="FXJ7" s="80"/>
      <c r="FXK7" s="80"/>
      <c r="FXL7" s="80"/>
      <c r="FXM7" s="80"/>
      <c r="FXN7" s="80"/>
      <c r="FXO7" s="80"/>
      <c r="FXP7" s="80"/>
      <c r="FXQ7" s="80"/>
      <c r="FXR7" s="80"/>
      <c r="FXS7" s="80"/>
      <c r="FXT7" s="80"/>
      <c r="FXU7" s="80"/>
      <c r="FXV7" s="80"/>
      <c r="FXW7" s="80"/>
      <c r="FXX7" s="80"/>
      <c r="FXY7" s="80"/>
      <c r="FXZ7" s="80"/>
      <c r="FYA7" s="80"/>
      <c r="FYB7" s="80"/>
      <c r="FYC7" s="80"/>
      <c r="FYD7" s="80"/>
      <c r="FYE7" s="80"/>
      <c r="FYF7" s="80"/>
      <c r="FYG7" s="80"/>
      <c r="FYH7" s="80"/>
      <c r="FYI7" s="80"/>
      <c r="FYJ7" s="80"/>
      <c r="FYK7" s="80"/>
      <c r="FYL7" s="80"/>
      <c r="FYM7" s="80"/>
      <c r="FYN7" s="80"/>
      <c r="FYO7" s="80"/>
      <c r="FYP7" s="80"/>
      <c r="FYQ7" s="80"/>
      <c r="FYR7" s="80"/>
      <c r="FYS7" s="80"/>
      <c r="FYT7" s="80"/>
      <c r="FYU7" s="80"/>
      <c r="FYV7" s="80"/>
      <c r="FYW7" s="80"/>
      <c r="FYX7" s="80"/>
      <c r="FYY7" s="80"/>
      <c r="FYZ7" s="80"/>
      <c r="FZA7" s="80"/>
      <c r="FZB7" s="80"/>
      <c r="FZC7" s="80"/>
      <c r="FZD7" s="80"/>
      <c r="FZE7" s="80"/>
      <c r="FZF7" s="80"/>
      <c r="FZG7" s="80"/>
      <c r="FZH7" s="80"/>
      <c r="FZI7" s="80"/>
      <c r="FZJ7" s="80"/>
      <c r="FZK7" s="80"/>
      <c r="FZL7" s="80"/>
      <c r="FZM7" s="80"/>
      <c r="FZN7" s="80"/>
      <c r="FZO7" s="80"/>
      <c r="FZP7" s="80"/>
      <c r="FZQ7" s="80"/>
      <c r="FZR7" s="80"/>
      <c r="FZS7" s="80"/>
      <c r="FZT7" s="80"/>
      <c r="FZU7" s="80"/>
      <c r="FZV7" s="80"/>
      <c r="FZW7" s="80"/>
      <c r="FZX7" s="80"/>
      <c r="FZY7" s="80"/>
      <c r="FZZ7" s="80"/>
      <c r="GAA7" s="80"/>
      <c r="GAB7" s="80"/>
      <c r="GAC7" s="80"/>
      <c r="GAD7" s="80"/>
      <c r="GAE7" s="80"/>
      <c r="GAF7" s="80"/>
      <c r="GAG7" s="80"/>
      <c r="GAH7" s="80"/>
      <c r="GAI7" s="80"/>
      <c r="GAJ7" s="80"/>
      <c r="GAK7" s="80"/>
      <c r="GAL7" s="80"/>
      <c r="GAM7" s="80"/>
      <c r="GAN7" s="80"/>
      <c r="GAO7" s="80"/>
      <c r="GAP7" s="80"/>
      <c r="GAQ7" s="80"/>
      <c r="GAR7" s="80"/>
      <c r="GAS7" s="80"/>
      <c r="GAT7" s="80"/>
      <c r="GAU7" s="80"/>
      <c r="GAV7" s="80"/>
      <c r="GAW7" s="80"/>
      <c r="GAX7" s="80"/>
      <c r="GAY7" s="80"/>
      <c r="GAZ7" s="80"/>
      <c r="GBA7" s="80"/>
      <c r="GBB7" s="80"/>
      <c r="GBC7" s="80"/>
      <c r="GBD7" s="80"/>
      <c r="GBE7" s="80"/>
      <c r="GBF7" s="80"/>
      <c r="GBG7" s="80"/>
      <c r="GBH7" s="80"/>
      <c r="GBI7" s="80"/>
      <c r="GBJ7" s="80"/>
      <c r="GBK7" s="80"/>
      <c r="GBL7" s="80"/>
      <c r="GBM7" s="80"/>
      <c r="GBN7" s="80"/>
      <c r="GBO7" s="80"/>
      <c r="GBP7" s="80"/>
      <c r="GBQ7" s="80"/>
      <c r="GBR7" s="80"/>
      <c r="GBS7" s="80"/>
      <c r="GBT7" s="80"/>
      <c r="GBU7" s="80"/>
      <c r="GBV7" s="80"/>
      <c r="GBW7" s="80"/>
      <c r="GBX7" s="80"/>
      <c r="GBY7" s="80"/>
      <c r="GBZ7" s="80"/>
      <c r="GCA7" s="80"/>
      <c r="GCB7" s="80"/>
      <c r="GCC7" s="80"/>
      <c r="GCD7" s="80"/>
      <c r="GCE7" s="80"/>
      <c r="GCF7" s="80"/>
      <c r="GCG7" s="80"/>
      <c r="GCH7" s="80"/>
      <c r="GCI7" s="80"/>
      <c r="GCJ7" s="80"/>
      <c r="GCK7" s="80"/>
      <c r="GCL7" s="80"/>
      <c r="GCM7" s="80"/>
      <c r="GCN7" s="80"/>
      <c r="GCO7" s="80"/>
      <c r="GCP7" s="80"/>
      <c r="GCQ7" s="80"/>
      <c r="GCR7" s="80"/>
      <c r="GCS7" s="80"/>
      <c r="GCT7" s="80"/>
      <c r="GCU7" s="80"/>
      <c r="GCV7" s="80"/>
      <c r="GCW7" s="80"/>
      <c r="GCX7" s="80"/>
      <c r="GCY7" s="80"/>
      <c r="GCZ7" s="80"/>
      <c r="GDA7" s="80"/>
      <c r="GDB7" s="80"/>
      <c r="GDC7" s="80"/>
      <c r="GDD7" s="80"/>
      <c r="GDE7" s="80"/>
      <c r="GDF7" s="80"/>
      <c r="GDG7" s="80"/>
      <c r="GDH7" s="80"/>
      <c r="GDI7" s="80"/>
      <c r="GDJ7" s="80"/>
      <c r="GDK7" s="80"/>
      <c r="GDL7" s="80"/>
      <c r="GDM7" s="80"/>
      <c r="GDN7" s="80"/>
      <c r="GDO7" s="80"/>
      <c r="GDP7" s="80"/>
      <c r="GDQ7" s="80"/>
      <c r="GDR7" s="80"/>
      <c r="GDS7" s="80"/>
      <c r="GDT7" s="80"/>
      <c r="GDU7" s="80"/>
      <c r="GDV7" s="80"/>
      <c r="GDW7" s="80"/>
      <c r="GDX7" s="80"/>
      <c r="GDY7" s="80"/>
      <c r="GDZ7" s="80"/>
      <c r="GEA7" s="80"/>
      <c r="GEB7" s="80"/>
      <c r="GEC7" s="80"/>
      <c r="GED7" s="80"/>
      <c r="GEE7" s="80"/>
      <c r="GEF7" s="80"/>
      <c r="GEG7" s="80"/>
      <c r="GEH7" s="80"/>
      <c r="GEI7" s="80"/>
      <c r="GEJ7" s="80"/>
      <c r="GEK7" s="80"/>
      <c r="GEL7" s="80"/>
      <c r="GEM7" s="80"/>
      <c r="GEN7" s="80"/>
      <c r="GEO7" s="80"/>
      <c r="GEP7" s="80"/>
      <c r="GEQ7" s="80"/>
      <c r="GER7" s="80"/>
      <c r="GES7" s="80"/>
      <c r="GET7" s="80"/>
      <c r="GEU7" s="80"/>
      <c r="GEV7" s="80"/>
      <c r="GEW7" s="80"/>
      <c r="GEX7" s="80"/>
      <c r="GEY7" s="80"/>
      <c r="GEZ7" s="80"/>
      <c r="GFA7" s="80"/>
      <c r="GFB7" s="80"/>
      <c r="GFC7" s="80"/>
      <c r="GFD7" s="80"/>
      <c r="GFE7" s="80"/>
      <c r="GFF7" s="80"/>
      <c r="GFG7" s="80"/>
      <c r="GFH7" s="80"/>
      <c r="GFI7" s="80"/>
      <c r="GFJ7" s="80"/>
      <c r="GFK7" s="80"/>
      <c r="GFL7" s="80"/>
      <c r="GFM7" s="80"/>
      <c r="GFN7" s="80"/>
      <c r="GFO7" s="80"/>
      <c r="GFP7" s="80"/>
      <c r="GFQ7" s="80"/>
      <c r="GFR7" s="80"/>
      <c r="GFS7" s="80"/>
      <c r="GFT7" s="80"/>
      <c r="GFU7" s="80"/>
      <c r="GFV7" s="80"/>
      <c r="GFW7" s="80"/>
      <c r="GFX7" s="80"/>
      <c r="GFY7" s="80"/>
      <c r="GFZ7" s="80"/>
      <c r="GGA7" s="80"/>
      <c r="GGB7" s="80"/>
      <c r="GGC7" s="80"/>
      <c r="GGD7" s="80"/>
      <c r="GGE7" s="80"/>
      <c r="GGF7" s="80"/>
      <c r="GGG7" s="80"/>
      <c r="GGH7" s="80"/>
      <c r="GGI7" s="80"/>
      <c r="GGJ7" s="80"/>
      <c r="GGK7" s="80"/>
      <c r="GGL7" s="80"/>
      <c r="GGM7" s="80"/>
      <c r="GGN7" s="80"/>
      <c r="GGO7" s="80"/>
      <c r="GGP7" s="80"/>
      <c r="GGQ7" s="80"/>
      <c r="GGR7" s="80"/>
      <c r="GGS7" s="80"/>
      <c r="GGT7" s="80"/>
      <c r="GGU7" s="80"/>
      <c r="GGV7" s="80"/>
      <c r="GGW7" s="80"/>
      <c r="GGX7" s="80"/>
      <c r="GGY7" s="80"/>
      <c r="GGZ7" s="80"/>
      <c r="GHA7" s="80"/>
      <c r="GHB7" s="80"/>
      <c r="GHC7" s="80"/>
      <c r="GHD7" s="80"/>
      <c r="GHE7" s="80"/>
      <c r="GHF7" s="80"/>
      <c r="GHG7" s="80"/>
      <c r="GHH7" s="80"/>
      <c r="GHI7" s="80"/>
      <c r="GHJ7" s="80"/>
      <c r="GHK7" s="80"/>
      <c r="GHL7" s="80"/>
      <c r="GHM7" s="80"/>
      <c r="GHN7" s="80"/>
      <c r="GHO7" s="80"/>
      <c r="GHP7" s="80"/>
      <c r="GHQ7" s="80"/>
      <c r="GHR7" s="80"/>
      <c r="GHS7" s="80"/>
      <c r="GHT7" s="80"/>
      <c r="GHU7" s="80"/>
      <c r="GHV7" s="80"/>
      <c r="GHW7" s="80"/>
      <c r="GHX7" s="80"/>
      <c r="GHY7" s="80"/>
      <c r="GHZ7" s="80"/>
      <c r="GIA7" s="80"/>
      <c r="GIB7" s="80"/>
      <c r="GIC7" s="80"/>
      <c r="GID7" s="80"/>
      <c r="GIE7" s="80"/>
      <c r="GIF7" s="80"/>
      <c r="GIG7" s="80"/>
      <c r="GIH7" s="80"/>
      <c r="GII7" s="80"/>
      <c r="GIJ7" s="80"/>
      <c r="GIK7" s="80"/>
      <c r="GIL7" s="80"/>
      <c r="GIM7" s="80"/>
      <c r="GIN7" s="80"/>
      <c r="GIO7" s="80"/>
      <c r="GIP7" s="80"/>
      <c r="GIQ7" s="80"/>
      <c r="GIR7" s="80"/>
      <c r="GIS7" s="80"/>
      <c r="GIT7" s="80"/>
      <c r="GIU7" s="80"/>
      <c r="GIV7" s="80"/>
      <c r="GIW7" s="80"/>
      <c r="GIX7" s="80"/>
      <c r="GIY7" s="80"/>
      <c r="GIZ7" s="80"/>
      <c r="GJA7" s="80"/>
      <c r="GJB7" s="80"/>
      <c r="GJC7" s="80"/>
      <c r="GJD7" s="80"/>
      <c r="GJE7" s="80"/>
      <c r="GJF7" s="80"/>
      <c r="GJG7" s="80"/>
      <c r="GJH7" s="80"/>
      <c r="GJI7" s="80"/>
      <c r="GJJ7" s="80"/>
      <c r="GJK7" s="80"/>
      <c r="GJL7" s="80"/>
      <c r="GJM7" s="80"/>
      <c r="GJN7" s="80"/>
      <c r="GJO7" s="80"/>
      <c r="GJP7" s="80"/>
      <c r="GJQ7" s="80"/>
      <c r="GJR7" s="80"/>
      <c r="GJS7" s="80"/>
      <c r="GJT7" s="80"/>
      <c r="GJU7" s="80"/>
      <c r="GJV7" s="80"/>
      <c r="GJW7" s="80"/>
      <c r="GJX7" s="80"/>
      <c r="GJY7" s="80"/>
      <c r="GJZ7" s="80"/>
      <c r="GKA7" s="80"/>
      <c r="GKB7" s="80"/>
      <c r="GKC7" s="80"/>
      <c r="GKD7" s="80"/>
      <c r="GKE7" s="80"/>
      <c r="GKF7" s="80"/>
      <c r="GKG7" s="80"/>
      <c r="GKH7" s="80"/>
      <c r="GKI7" s="80"/>
      <c r="GKJ7" s="80"/>
      <c r="GKK7" s="80"/>
      <c r="GKL7" s="80"/>
      <c r="GKM7" s="80"/>
      <c r="GKN7" s="80"/>
      <c r="GKO7" s="80"/>
      <c r="GKP7" s="80"/>
      <c r="GKQ7" s="80"/>
      <c r="GKR7" s="80"/>
      <c r="GKS7" s="80"/>
      <c r="GKT7" s="80"/>
      <c r="GKU7" s="80"/>
      <c r="GKV7" s="80"/>
      <c r="GKW7" s="80"/>
      <c r="GKX7" s="80"/>
      <c r="GKY7" s="80"/>
      <c r="GKZ7" s="80"/>
      <c r="GLA7" s="80"/>
      <c r="GLB7" s="80"/>
      <c r="GLC7" s="80"/>
      <c r="GLD7" s="80"/>
      <c r="GLE7" s="80"/>
      <c r="GLF7" s="80"/>
      <c r="GLG7" s="80"/>
      <c r="GLH7" s="80"/>
      <c r="GLI7" s="80"/>
      <c r="GLJ7" s="80"/>
      <c r="GLK7" s="80"/>
      <c r="GLL7" s="80"/>
      <c r="GLM7" s="80"/>
      <c r="GLN7" s="80"/>
      <c r="GLO7" s="80"/>
      <c r="GLP7" s="80"/>
      <c r="GLQ7" s="80"/>
      <c r="GLR7" s="80"/>
      <c r="GLS7" s="80"/>
      <c r="GLT7" s="80"/>
      <c r="GLU7" s="80"/>
      <c r="GLV7" s="80"/>
      <c r="GLW7" s="80"/>
      <c r="GLX7" s="80"/>
      <c r="GLY7" s="80"/>
      <c r="GLZ7" s="80"/>
      <c r="GMA7" s="80"/>
      <c r="GMB7" s="80"/>
      <c r="GMC7" s="80"/>
      <c r="GMD7" s="80"/>
      <c r="GME7" s="80"/>
      <c r="GMF7" s="80"/>
      <c r="GMG7" s="80"/>
      <c r="GMH7" s="80"/>
      <c r="GMI7" s="80"/>
      <c r="GMJ7" s="80"/>
      <c r="GMK7" s="80"/>
      <c r="GML7" s="80"/>
      <c r="GMM7" s="80"/>
      <c r="GMN7" s="80"/>
      <c r="GMO7" s="80"/>
      <c r="GMP7" s="80"/>
      <c r="GMQ7" s="80"/>
      <c r="GMR7" s="80"/>
      <c r="GMS7" s="80"/>
      <c r="GMT7" s="80"/>
      <c r="GMU7" s="80"/>
      <c r="GMV7" s="80"/>
      <c r="GMW7" s="80"/>
      <c r="GMX7" s="80"/>
      <c r="GMY7" s="80"/>
      <c r="GMZ7" s="80"/>
      <c r="GNA7" s="80"/>
      <c r="GNB7" s="80"/>
      <c r="GNC7" s="80"/>
      <c r="GND7" s="80"/>
      <c r="GNE7" s="80"/>
      <c r="GNF7" s="80"/>
      <c r="GNG7" s="80"/>
      <c r="GNH7" s="80"/>
      <c r="GNI7" s="80"/>
      <c r="GNJ7" s="80"/>
      <c r="GNK7" s="80"/>
      <c r="GNL7" s="80"/>
      <c r="GNM7" s="80"/>
      <c r="GNN7" s="80"/>
      <c r="GNO7" s="80"/>
      <c r="GNP7" s="80"/>
      <c r="GNQ7" s="80"/>
      <c r="GNR7" s="80"/>
      <c r="GNS7" s="80"/>
      <c r="GNT7" s="80"/>
      <c r="GNU7" s="80"/>
      <c r="GNV7" s="80"/>
      <c r="GNW7" s="80"/>
      <c r="GNX7" s="80"/>
      <c r="GNY7" s="80"/>
      <c r="GNZ7" s="80"/>
      <c r="GOA7" s="80"/>
      <c r="GOB7" s="80"/>
      <c r="GOC7" s="80"/>
      <c r="GOD7" s="80"/>
      <c r="GOE7" s="80"/>
      <c r="GOF7" s="80"/>
      <c r="GOG7" s="80"/>
      <c r="GOH7" s="80"/>
      <c r="GOI7" s="80"/>
      <c r="GOJ7" s="80"/>
      <c r="GOK7" s="80"/>
      <c r="GOL7" s="80"/>
      <c r="GOM7" s="80"/>
      <c r="GON7" s="80"/>
      <c r="GOO7" s="80"/>
      <c r="GOP7" s="80"/>
      <c r="GOQ7" s="80"/>
      <c r="GOR7" s="80"/>
      <c r="GOS7" s="80"/>
      <c r="GOT7" s="80"/>
      <c r="GOU7" s="80"/>
      <c r="GOV7" s="80"/>
      <c r="GOW7" s="80"/>
      <c r="GOX7" s="80"/>
      <c r="GOY7" s="80"/>
      <c r="GOZ7" s="80"/>
      <c r="GPA7" s="80"/>
      <c r="GPB7" s="80"/>
      <c r="GPC7" s="80"/>
      <c r="GPD7" s="80"/>
      <c r="GPE7" s="80"/>
      <c r="GPF7" s="80"/>
      <c r="GPG7" s="80"/>
      <c r="GPH7" s="80"/>
      <c r="GPI7" s="80"/>
      <c r="GPJ7" s="80"/>
      <c r="GPK7" s="80"/>
      <c r="GPL7" s="80"/>
      <c r="GPM7" s="80"/>
      <c r="GPN7" s="80"/>
      <c r="GPO7" s="80"/>
      <c r="GPP7" s="80"/>
      <c r="GPQ7" s="80"/>
      <c r="GPR7" s="80"/>
      <c r="GPS7" s="80"/>
      <c r="GPT7" s="80"/>
      <c r="GPU7" s="80"/>
      <c r="GPV7" s="80"/>
      <c r="GPW7" s="80"/>
      <c r="GPX7" s="80"/>
      <c r="GPY7" s="80"/>
      <c r="GPZ7" s="80"/>
      <c r="GQA7" s="80"/>
      <c r="GQB7" s="80"/>
      <c r="GQC7" s="80"/>
      <c r="GQD7" s="80"/>
      <c r="GQE7" s="80"/>
      <c r="GQF7" s="80"/>
      <c r="GQG7" s="80"/>
      <c r="GQH7" s="80"/>
      <c r="GQI7" s="80"/>
      <c r="GQJ7" s="80"/>
      <c r="GQK7" s="80"/>
      <c r="GQL7" s="80"/>
      <c r="GQM7" s="80"/>
      <c r="GQN7" s="80"/>
      <c r="GQO7" s="80"/>
      <c r="GQP7" s="80"/>
      <c r="GQQ7" s="80"/>
      <c r="GQR7" s="80"/>
      <c r="GQS7" s="80"/>
      <c r="GQT7" s="80"/>
      <c r="GQU7" s="80"/>
      <c r="GQV7" s="80"/>
      <c r="GQW7" s="80"/>
      <c r="GQX7" s="80"/>
      <c r="GQY7" s="80"/>
      <c r="GQZ7" s="80"/>
      <c r="GRA7" s="80"/>
      <c r="GRB7" s="80"/>
      <c r="GRC7" s="80"/>
      <c r="GRD7" s="80"/>
      <c r="GRE7" s="80"/>
      <c r="GRF7" s="80"/>
      <c r="GRG7" s="80"/>
      <c r="GRH7" s="80"/>
      <c r="GRI7" s="80"/>
      <c r="GRJ7" s="80"/>
      <c r="GRK7" s="80"/>
      <c r="GRL7" s="80"/>
      <c r="GRM7" s="80"/>
      <c r="GRN7" s="80"/>
      <c r="GRO7" s="80"/>
      <c r="GRP7" s="80"/>
      <c r="GRQ7" s="80"/>
      <c r="GRR7" s="80"/>
      <c r="GRS7" s="80"/>
      <c r="GRT7" s="80"/>
      <c r="GRU7" s="80"/>
      <c r="GRV7" s="80"/>
      <c r="GRW7" s="80"/>
      <c r="GRX7" s="80"/>
      <c r="GRY7" s="80"/>
      <c r="GRZ7" s="80"/>
      <c r="GSA7" s="80"/>
      <c r="GSB7" s="80"/>
      <c r="GSC7" s="80"/>
      <c r="GSD7" s="80"/>
      <c r="GSE7" s="80"/>
      <c r="GSF7" s="80"/>
      <c r="GSG7" s="80"/>
      <c r="GSH7" s="80"/>
      <c r="GSI7" s="80"/>
      <c r="GSJ7" s="80"/>
      <c r="GSK7" s="80"/>
      <c r="GSL7" s="80"/>
      <c r="GSM7" s="80"/>
      <c r="GSN7" s="80"/>
      <c r="GSO7" s="80"/>
      <c r="GSP7" s="80"/>
      <c r="GSQ7" s="80"/>
      <c r="GSR7" s="80"/>
      <c r="GSS7" s="80"/>
      <c r="GST7" s="80"/>
      <c r="GSU7" s="80"/>
      <c r="GSV7" s="80"/>
      <c r="GSW7" s="80"/>
      <c r="GSX7" s="80"/>
      <c r="GSY7" s="80"/>
      <c r="GSZ7" s="80"/>
      <c r="GTA7" s="80"/>
      <c r="GTB7" s="80"/>
      <c r="GTC7" s="80"/>
      <c r="GTD7" s="80"/>
      <c r="GTE7" s="80"/>
      <c r="GTF7" s="80"/>
      <c r="GTG7" s="80"/>
      <c r="GTH7" s="80"/>
      <c r="GTI7" s="80"/>
      <c r="GTJ7" s="80"/>
      <c r="GTK7" s="80"/>
      <c r="GTL7" s="80"/>
      <c r="GTM7" s="80"/>
      <c r="GTN7" s="80"/>
      <c r="GTO7" s="80"/>
      <c r="GTP7" s="80"/>
      <c r="GTQ7" s="80"/>
      <c r="GTR7" s="80"/>
      <c r="GTS7" s="80"/>
      <c r="GTT7" s="80"/>
      <c r="GTU7" s="80"/>
      <c r="GTV7" s="80"/>
      <c r="GTW7" s="80"/>
      <c r="GTX7" s="80"/>
      <c r="GTY7" s="80"/>
      <c r="GTZ7" s="80"/>
      <c r="GUA7" s="80"/>
      <c r="GUB7" s="80"/>
      <c r="GUC7" s="80"/>
      <c r="GUD7" s="80"/>
      <c r="GUE7" s="80"/>
      <c r="GUF7" s="80"/>
      <c r="GUG7" s="80"/>
      <c r="GUH7" s="80"/>
      <c r="GUI7" s="80"/>
      <c r="GUJ7" s="80"/>
      <c r="GUK7" s="80"/>
      <c r="GUL7" s="80"/>
      <c r="GUM7" s="80"/>
      <c r="GUN7" s="80"/>
      <c r="GUO7" s="80"/>
      <c r="GUP7" s="80"/>
      <c r="GUQ7" s="80"/>
      <c r="GUR7" s="80"/>
      <c r="GUS7" s="80"/>
      <c r="GUT7" s="80"/>
      <c r="GUU7" s="80"/>
      <c r="GUV7" s="80"/>
      <c r="GUW7" s="80"/>
      <c r="GUX7" s="80"/>
      <c r="GUY7" s="80"/>
      <c r="GUZ7" s="80"/>
      <c r="GVA7" s="80"/>
      <c r="GVB7" s="80"/>
      <c r="GVC7" s="80"/>
      <c r="GVD7" s="80"/>
      <c r="GVE7" s="80"/>
      <c r="GVF7" s="80"/>
      <c r="GVG7" s="80"/>
      <c r="GVH7" s="80"/>
      <c r="GVI7" s="80"/>
      <c r="GVJ7" s="80"/>
      <c r="GVK7" s="80"/>
      <c r="GVL7" s="80"/>
      <c r="GVM7" s="80"/>
      <c r="GVN7" s="80"/>
      <c r="GVO7" s="80"/>
      <c r="GVP7" s="80"/>
      <c r="GVQ7" s="80"/>
      <c r="GVR7" s="80"/>
      <c r="GVS7" s="80"/>
      <c r="GVT7" s="80"/>
      <c r="GVU7" s="80"/>
      <c r="GVV7" s="80"/>
      <c r="GVW7" s="80"/>
      <c r="GVX7" s="80"/>
      <c r="GVY7" s="80"/>
      <c r="GVZ7" s="80"/>
      <c r="GWA7" s="80"/>
      <c r="GWB7" s="80"/>
      <c r="GWC7" s="80"/>
      <c r="GWD7" s="80"/>
      <c r="GWE7" s="80"/>
      <c r="GWF7" s="80"/>
      <c r="GWG7" s="80"/>
      <c r="GWH7" s="80"/>
      <c r="GWI7" s="80"/>
      <c r="GWJ7" s="80"/>
      <c r="GWK7" s="80"/>
      <c r="GWL7" s="80"/>
      <c r="GWM7" s="80"/>
      <c r="GWN7" s="80"/>
      <c r="GWO7" s="80"/>
      <c r="GWP7" s="80"/>
      <c r="GWQ7" s="80"/>
      <c r="GWR7" s="80"/>
      <c r="GWS7" s="80"/>
      <c r="GWT7" s="80"/>
      <c r="GWU7" s="80"/>
      <c r="GWV7" s="80"/>
      <c r="GWW7" s="80"/>
      <c r="GWX7" s="80"/>
      <c r="GWY7" s="80"/>
      <c r="GWZ7" s="80"/>
      <c r="GXA7" s="80"/>
      <c r="GXB7" s="80"/>
      <c r="GXC7" s="80"/>
      <c r="GXD7" s="80"/>
      <c r="GXE7" s="80"/>
      <c r="GXF7" s="80"/>
      <c r="GXG7" s="80"/>
      <c r="GXH7" s="80"/>
      <c r="GXI7" s="80"/>
      <c r="GXJ7" s="80"/>
      <c r="GXK7" s="80"/>
      <c r="GXL7" s="80"/>
      <c r="GXM7" s="80"/>
      <c r="GXN7" s="80"/>
      <c r="GXO7" s="80"/>
      <c r="GXP7" s="80"/>
      <c r="GXQ7" s="80"/>
      <c r="GXR7" s="80"/>
      <c r="GXS7" s="80"/>
      <c r="GXT7" s="80"/>
      <c r="GXU7" s="80"/>
      <c r="GXV7" s="80"/>
      <c r="GXW7" s="80"/>
      <c r="GXX7" s="80"/>
      <c r="GXY7" s="80"/>
      <c r="GXZ7" s="80"/>
      <c r="GYA7" s="80"/>
      <c r="GYB7" s="80"/>
      <c r="GYC7" s="80"/>
      <c r="GYD7" s="80"/>
      <c r="GYE7" s="80"/>
      <c r="GYF7" s="80"/>
      <c r="GYG7" s="80"/>
      <c r="GYH7" s="80"/>
      <c r="GYI7" s="80"/>
      <c r="GYJ7" s="80"/>
      <c r="GYK7" s="80"/>
      <c r="GYL7" s="80"/>
      <c r="GYM7" s="80"/>
      <c r="GYN7" s="80"/>
      <c r="GYO7" s="80"/>
      <c r="GYP7" s="80"/>
      <c r="GYQ7" s="80"/>
      <c r="GYR7" s="80"/>
      <c r="GYS7" s="80"/>
      <c r="GYT7" s="80"/>
      <c r="GYU7" s="80"/>
      <c r="GYV7" s="80"/>
      <c r="GYW7" s="80"/>
      <c r="GYX7" s="80"/>
      <c r="GYY7" s="80"/>
      <c r="GYZ7" s="80"/>
      <c r="GZA7" s="80"/>
      <c r="GZB7" s="80"/>
      <c r="GZC7" s="80"/>
      <c r="GZD7" s="80"/>
      <c r="GZE7" s="80"/>
      <c r="GZF7" s="80"/>
      <c r="GZG7" s="80"/>
      <c r="GZH7" s="80"/>
      <c r="GZI7" s="80"/>
      <c r="GZJ7" s="80"/>
      <c r="GZK7" s="80"/>
      <c r="GZL7" s="80"/>
      <c r="GZM7" s="80"/>
      <c r="GZN7" s="80"/>
      <c r="GZO7" s="80"/>
      <c r="GZP7" s="80"/>
      <c r="GZQ7" s="80"/>
      <c r="GZR7" s="80"/>
      <c r="GZS7" s="80"/>
      <c r="GZT7" s="80"/>
      <c r="GZU7" s="80"/>
      <c r="GZV7" s="80"/>
      <c r="GZW7" s="80"/>
      <c r="GZX7" s="80"/>
      <c r="GZY7" s="80"/>
      <c r="GZZ7" s="80"/>
      <c r="HAA7" s="80"/>
      <c r="HAB7" s="80"/>
      <c r="HAC7" s="80"/>
      <c r="HAD7" s="80"/>
      <c r="HAE7" s="80"/>
      <c r="HAF7" s="80"/>
      <c r="HAG7" s="80"/>
      <c r="HAH7" s="80"/>
      <c r="HAI7" s="80"/>
      <c r="HAJ7" s="80"/>
      <c r="HAK7" s="80"/>
      <c r="HAL7" s="80"/>
      <c r="HAM7" s="80"/>
      <c r="HAN7" s="80"/>
      <c r="HAO7" s="80"/>
      <c r="HAP7" s="80"/>
      <c r="HAQ7" s="80"/>
      <c r="HAR7" s="80"/>
      <c r="HAS7" s="80"/>
      <c r="HAT7" s="80"/>
      <c r="HAU7" s="80"/>
      <c r="HAV7" s="80"/>
      <c r="HAW7" s="80"/>
      <c r="HAX7" s="80"/>
      <c r="HAY7" s="80"/>
      <c r="HAZ7" s="80"/>
      <c r="HBA7" s="80"/>
      <c r="HBB7" s="80"/>
      <c r="HBC7" s="80"/>
      <c r="HBD7" s="80"/>
      <c r="HBE7" s="80"/>
      <c r="HBF7" s="80"/>
      <c r="HBG7" s="80"/>
      <c r="HBH7" s="80"/>
      <c r="HBI7" s="80"/>
      <c r="HBJ7" s="80"/>
      <c r="HBK7" s="80"/>
      <c r="HBL7" s="80"/>
      <c r="HBM7" s="80"/>
      <c r="HBN7" s="80"/>
      <c r="HBO7" s="80"/>
      <c r="HBP7" s="80"/>
      <c r="HBQ7" s="80"/>
      <c r="HBR7" s="80"/>
      <c r="HBS7" s="80"/>
      <c r="HBT7" s="80"/>
      <c r="HBU7" s="80"/>
      <c r="HBV7" s="80"/>
      <c r="HBW7" s="80"/>
      <c r="HBX7" s="80"/>
      <c r="HBY7" s="80"/>
      <c r="HBZ7" s="80"/>
      <c r="HCA7" s="80"/>
      <c r="HCB7" s="80"/>
      <c r="HCC7" s="80"/>
      <c r="HCD7" s="80"/>
      <c r="HCE7" s="80"/>
      <c r="HCF7" s="80"/>
      <c r="HCG7" s="80"/>
      <c r="HCH7" s="80"/>
      <c r="HCI7" s="80"/>
      <c r="HCJ7" s="80"/>
      <c r="HCK7" s="80"/>
      <c r="HCL7" s="80"/>
      <c r="HCM7" s="80"/>
      <c r="HCN7" s="80"/>
      <c r="HCO7" s="80"/>
      <c r="HCP7" s="80"/>
      <c r="HCQ7" s="80"/>
      <c r="HCR7" s="80"/>
      <c r="HCS7" s="80"/>
      <c r="HCT7" s="80"/>
      <c r="HCU7" s="80"/>
      <c r="HCV7" s="80"/>
      <c r="HCW7" s="80"/>
      <c r="HCX7" s="80"/>
      <c r="HCY7" s="80"/>
      <c r="HCZ7" s="80"/>
      <c r="HDA7" s="80"/>
      <c r="HDB7" s="80"/>
      <c r="HDC7" s="80"/>
      <c r="HDD7" s="80"/>
      <c r="HDE7" s="80"/>
      <c r="HDF7" s="80"/>
      <c r="HDG7" s="80"/>
      <c r="HDH7" s="80"/>
      <c r="HDI7" s="80"/>
      <c r="HDJ7" s="80"/>
      <c r="HDK7" s="80"/>
      <c r="HDL7" s="80"/>
      <c r="HDM7" s="80"/>
      <c r="HDN7" s="80"/>
      <c r="HDO7" s="80"/>
      <c r="HDP7" s="80"/>
      <c r="HDQ7" s="80"/>
      <c r="HDR7" s="80"/>
      <c r="HDS7" s="80"/>
      <c r="HDT7" s="80"/>
      <c r="HDU7" s="80"/>
      <c r="HDV7" s="80"/>
      <c r="HDW7" s="80"/>
      <c r="HDX7" s="80"/>
      <c r="HDY7" s="80"/>
      <c r="HDZ7" s="80"/>
      <c r="HEA7" s="80"/>
      <c r="HEB7" s="80"/>
      <c r="HEC7" s="80"/>
      <c r="HED7" s="80"/>
      <c r="HEE7" s="80"/>
      <c r="HEF7" s="80"/>
      <c r="HEG7" s="80"/>
      <c r="HEH7" s="80"/>
      <c r="HEI7" s="80"/>
      <c r="HEJ7" s="80"/>
      <c r="HEK7" s="80"/>
      <c r="HEL7" s="80"/>
      <c r="HEM7" s="80"/>
      <c r="HEN7" s="80"/>
      <c r="HEO7" s="80"/>
      <c r="HEP7" s="80"/>
      <c r="HEQ7" s="80"/>
      <c r="HER7" s="80"/>
      <c r="HES7" s="80"/>
      <c r="HET7" s="80"/>
      <c r="HEU7" s="80"/>
      <c r="HEV7" s="80"/>
      <c r="HEW7" s="80"/>
      <c r="HEX7" s="80"/>
      <c r="HEY7" s="80"/>
      <c r="HEZ7" s="80"/>
      <c r="HFA7" s="80"/>
      <c r="HFB7" s="80"/>
      <c r="HFC7" s="80"/>
      <c r="HFD7" s="80"/>
      <c r="HFE7" s="80"/>
      <c r="HFF7" s="80"/>
      <c r="HFG7" s="80"/>
      <c r="HFH7" s="80"/>
      <c r="HFI7" s="80"/>
      <c r="HFJ7" s="80"/>
      <c r="HFK7" s="80"/>
      <c r="HFL7" s="80"/>
      <c r="HFM7" s="80"/>
      <c r="HFN7" s="80"/>
      <c r="HFO7" s="80"/>
      <c r="HFP7" s="80"/>
      <c r="HFQ7" s="80"/>
      <c r="HFR7" s="80"/>
      <c r="HFS7" s="80"/>
      <c r="HFT7" s="80"/>
      <c r="HFU7" s="80"/>
      <c r="HFV7" s="80"/>
      <c r="HFW7" s="80"/>
      <c r="HFX7" s="80"/>
      <c r="HFY7" s="80"/>
      <c r="HFZ7" s="80"/>
      <c r="HGA7" s="80"/>
      <c r="HGB7" s="80"/>
      <c r="HGC7" s="80"/>
      <c r="HGD7" s="80"/>
      <c r="HGE7" s="80"/>
      <c r="HGF7" s="80"/>
      <c r="HGG7" s="80"/>
      <c r="HGH7" s="80"/>
      <c r="HGI7" s="80"/>
      <c r="HGJ7" s="80"/>
      <c r="HGK7" s="80"/>
      <c r="HGL7" s="80"/>
      <c r="HGM7" s="80"/>
      <c r="HGN7" s="80"/>
      <c r="HGO7" s="80"/>
      <c r="HGP7" s="80"/>
      <c r="HGQ7" s="80"/>
      <c r="HGR7" s="80"/>
      <c r="HGS7" s="80"/>
      <c r="HGT7" s="80"/>
      <c r="HGU7" s="80"/>
      <c r="HGV7" s="80"/>
      <c r="HGW7" s="80"/>
      <c r="HGX7" s="80"/>
      <c r="HGY7" s="80"/>
      <c r="HGZ7" s="80"/>
      <c r="HHA7" s="80"/>
      <c r="HHB7" s="80"/>
      <c r="HHC7" s="80"/>
      <c r="HHD7" s="80"/>
      <c r="HHE7" s="80"/>
      <c r="HHF7" s="80"/>
      <c r="HHG7" s="80"/>
      <c r="HHH7" s="80"/>
      <c r="HHI7" s="80"/>
      <c r="HHJ7" s="80"/>
      <c r="HHK7" s="80"/>
      <c r="HHL7" s="80"/>
      <c r="HHM7" s="80"/>
      <c r="HHN7" s="80"/>
      <c r="HHO7" s="80"/>
      <c r="HHP7" s="80"/>
      <c r="HHQ7" s="80"/>
      <c r="HHR7" s="80"/>
      <c r="HHS7" s="80"/>
      <c r="HHT7" s="80"/>
      <c r="HHU7" s="80"/>
      <c r="HHV7" s="80"/>
      <c r="HHW7" s="80"/>
      <c r="HHX7" s="80"/>
      <c r="HHY7" s="80"/>
      <c r="HHZ7" s="80"/>
      <c r="HIA7" s="80"/>
      <c r="HIB7" s="80"/>
      <c r="HIC7" s="80"/>
      <c r="HID7" s="80"/>
      <c r="HIE7" s="80"/>
      <c r="HIF7" s="80"/>
      <c r="HIG7" s="80"/>
      <c r="HIH7" s="80"/>
      <c r="HII7" s="80"/>
      <c r="HIJ7" s="80"/>
      <c r="HIK7" s="80"/>
      <c r="HIL7" s="80"/>
      <c r="HIM7" s="80"/>
      <c r="HIN7" s="80"/>
      <c r="HIO7" s="80"/>
      <c r="HIP7" s="80"/>
      <c r="HIQ7" s="80"/>
      <c r="HIR7" s="80"/>
      <c r="HIS7" s="80"/>
      <c r="HIT7" s="80"/>
      <c r="HIU7" s="80"/>
      <c r="HIV7" s="80"/>
      <c r="HIW7" s="80"/>
      <c r="HIX7" s="80"/>
      <c r="HIY7" s="80"/>
      <c r="HIZ7" s="80"/>
      <c r="HJA7" s="80"/>
      <c r="HJB7" s="80"/>
      <c r="HJC7" s="80"/>
      <c r="HJD7" s="80"/>
      <c r="HJE7" s="80"/>
      <c r="HJF7" s="80"/>
      <c r="HJG7" s="80"/>
      <c r="HJH7" s="80"/>
      <c r="HJI7" s="80"/>
      <c r="HJJ7" s="80"/>
      <c r="HJK7" s="80"/>
      <c r="HJL7" s="80"/>
      <c r="HJM7" s="80"/>
      <c r="HJN7" s="80"/>
      <c r="HJO7" s="80"/>
      <c r="HJP7" s="80"/>
      <c r="HJQ7" s="80"/>
      <c r="HJR7" s="80"/>
      <c r="HJS7" s="80"/>
      <c r="HJT7" s="80"/>
      <c r="HJU7" s="80"/>
      <c r="HJV7" s="80"/>
      <c r="HJW7" s="80"/>
      <c r="HJX7" s="80"/>
      <c r="HJY7" s="80"/>
      <c r="HJZ7" s="80"/>
      <c r="HKA7" s="80"/>
      <c r="HKB7" s="80"/>
      <c r="HKC7" s="80"/>
      <c r="HKD7" s="80"/>
      <c r="HKE7" s="80"/>
      <c r="HKF7" s="80"/>
      <c r="HKG7" s="80"/>
      <c r="HKH7" s="80"/>
      <c r="HKI7" s="80"/>
      <c r="HKJ7" s="80"/>
      <c r="HKK7" s="80"/>
      <c r="HKL7" s="80"/>
      <c r="HKM7" s="80"/>
      <c r="HKN7" s="80"/>
      <c r="HKO7" s="80"/>
      <c r="HKP7" s="80"/>
      <c r="HKQ7" s="80"/>
      <c r="HKR7" s="80"/>
      <c r="HKS7" s="80"/>
      <c r="HKT7" s="80"/>
      <c r="HKU7" s="80"/>
      <c r="HKV7" s="80"/>
      <c r="HKW7" s="80"/>
      <c r="HKX7" s="80"/>
      <c r="HKY7" s="80"/>
      <c r="HKZ7" s="80"/>
      <c r="HLA7" s="80"/>
      <c r="HLB7" s="80"/>
      <c r="HLC7" s="80"/>
      <c r="HLD7" s="80"/>
      <c r="HLE7" s="80"/>
      <c r="HLF7" s="80"/>
      <c r="HLG7" s="80"/>
      <c r="HLH7" s="80"/>
      <c r="HLI7" s="80"/>
      <c r="HLJ7" s="80"/>
      <c r="HLK7" s="80"/>
      <c r="HLL7" s="80"/>
      <c r="HLM7" s="80"/>
      <c r="HLN7" s="80"/>
      <c r="HLO7" s="80"/>
      <c r="HLP7" s="80"/>
      <c r="HLQ7" s="80"/>
      <c r="HLR7" s="80"/>
      <c r="HLS7" s="80"/>
      <c r="HLT7" s="80"/>
      <c r="HLU7" s="80"/>
      <c r="HLV7" s="80"/>
      <c r="HLW7" s="80"/>
      <c r="HLX7" s="80"/>
      <c r="HLY7" s="80"/>
      <c r="HLZ7" s="80"/>
      <c r="HMA7" s="80"/>
      <c r="HMB7" s="80"/>
      <c r="HMC7" s="80"/>
      <c r="HMD7" s="80"/>
      <c r="HME7" s="80"/>
      <c r="HMF7" s="80"/>
      <c r="HMG7" s="80"/>
      <c r="HMH7" s="80"/>
      <c r="HMI7" s="80"/>
      <c r="HMJ7" s="80"/>
      <c r="HMK7" s="80"/>
      <c r="HML7" s="80"/>
      <c r="HMM7" s="80"/>
      <c r="HMN7" s="80"/>
      <c r="HMO7" s="80"/>
      <c r="HMP7" s="80"/>
      <c r="HMQ7" s="80"/>
      <c r="HMR7" s="80"/>
      <c r="HMS7" s="80"/>
      <c r="HMT7" s="80"/>
      <c r="HMU7" s="80"/>
      <c r="HMV7" s="80"/>
      <c r="HMW7" s="80"/>
      <c r="HMX7" s="80"/>
      <c r="HMY7" s="80"/>
      <c r="HMZ7" s="80"/>
      <c r="HNA7" s="80"/>
      <c r="HNB7" s="80"/>
      <c r="HNC7" s="80"/>
      <c r="HND7" s="80"/>
      <c r="HNE7" s="80"/>
      <c r="HNF7" s="80"/>
      <c r="HNG7" s="80"/>
      <c r="HNH7" s="80"/>
      <c r="HNI7" s="80"/>
      <c r="HNJ7" s="80"/>
      <c r="HNK7" s="80"/>
      <c r="HNL7" s="80"/>
      <c r="HNM7" s="80"/>
      <c r="HNN7" s="80"/>
      <c r="HNO7" s="80"/>
      <c r="HNP7" s="80"/>
      <c r="HNQ7" s="80"/>
      <c r="HNR7" s="80"/>
      <c r="HNS7" s="80"/>
      <c r="HNT7" s="80"/>
      <c r="HNU7" s="80"/>
      <c r="HNV7" s="80"/>
      <c r="HNW7" s="80"/>
      <c r="HNX7" s="80"/>
      <c r="HNY7" s="80"/>
      <c r="HNZ7" s="80"/>
      <c r="HOA7" s="80"/>
      <c r="HOB7" s="80"/>
      <c r="HOC7" s="80"/>
      <c r="HOD7" s="80"/>
      <c r="HOE7" s="80"/>
      <c r="HOF7" s="80"/>
      <c r="HOG7" s="80"/>
      <c r="HOH7" s="80"/>
      <c r="HOI7" s="80"/>
      <c r="HOJ7" s="80"/>
      <c r="HOK7" s="80"/>
      <c r="HOL7" s="80"/>
      <c r="HOM7" s="80"/>
      <c r="HON7" s="80"/>
      <c r="HOO7" s="80"/>
      <c r="HOP7" s="80"/>
      <c r="HOQ7" s="80"/>
      <c r="HOR7" s="80"/>
      <c r="HOS7" s="80"/>
      <c r="HOT7" s="80"/>
      <c r="HOU7" s="80"/>
      <c r="HOV7" s="80"/>
      <c r="HOW7" s="80"/>
      <c r="HOX7" s="80"/>
      <c r="HOY7" s="80"/>
      <c r="HOZ7" s="80"/>
      <c r="HPA7" s="80"/>
      <c r="HPB7" s="80"/>
      <c r="HPC7" s="80"/>
      <c r="HPD7" s="80"/>
      <c r="HPE7" s="80"/>
      <c r="HPF7" s="80"/>
      <c r="HPG7" s="80"/>
      <c r="HPH7" s="80"/>
      <c r="HPI7" s="80"/>
      <c r="HPJ7" s="80"/>
      <c r="HPK7" s="80"/>
      <c r="HPL7" s="80"/>
      <c r="HPM7" s="80"/>
      <c r="HPN7" s="80"/>
      <c r="HPO7" s="80"/>
      <c r="HPP7" s="80"/>
      <c r="HPQ7" s="80"/>
      <c r="HPR7" s="80"/>
      <c r="HPS7" s="80"/>
      <c r="HPT7" s="80"/>
      <c r="HPU7" s="80"/>
      <c r="HPV7" s="80"/>
      <c r="HPW7" s="80"/>
      <c r="HPX7" s="80"/>
      <c r="HPY7" s="80"/>
      <c r="HPZ7" s="80"/>
      <c r="HQA7" s="80"/>
      <c r="HQB7" s="80"/>
      <c r="HQC7" s="80"/>
      <c r="HQD7" s="80"/>
      <c r="HQE7" s="80"/>
      <c r="HQF7" s="80"/>
      <c r="HQG7" s="80"/>
      <c r="HQH7" s="80"/>
      <c r="HQI7" s="80"/>
      <c r="HQJ7" s="80"/>
      <c r="HQK7" s="80"/>
      <c r="HQL7" s="80"/>
      <c r="HQM7" s="80"/>
      <c r="HQN7" s="80"/>
      <c r="HQO7" s="80"/>
      <c r="HQP7" s="80"/>
      <c r="HQQ7" s="80"/>
      <c r="HQR7" s="80"/>
      <c r="HQS7" s="80"/>
      <c r="HQT7" s="80"/>
      <c r="HQU7" s="80"/>
      <c r="HQV7" s="80"/>
      <c r="HQW7" s="80"/>
      <c r="HQX7" s="80"/>
      <c r="HQY7" s="80"/>
      <c r="HQZ7" s="80"/>
      <c r="HRA7" s="80"/>
      <c r="HRB7" s="80"/>
      <c r="HRC7" s="80"/>
      <c r="HRD7" s="80"/>
      <c r="HRE7" s="80"/>
      <c r="HRF7" s="80"/>
      <c r="HRG7" s="80"/>
      <c r="HRH7" s="80"/>
      <c r="HRI7" s="80"/>
      <c r="HRJ7" s="80"/>
      <c r="HRK7" s="80"/>
      <c r="HRL7" s="80"/>
      <c r="HRM7" s="80"/>
      <c r="HRN7" s="80"/>
      <c r="HRO7" s="80"/>
      <c r="HRP7" s="80"/>
      <c r="HRQ7" s="80"/>
      <c r="HRR7" s="80"/>
      <c r="HRS7" s="80"/>
      <c r="HRT7" s="80"/>
      <c r="HRU7" s="80"/>
      <c r="HRV7" s="80"/>
      <c r="HRW7" s="80"/>
      <c r="HRX7" s="80"/>
      <c r="HRY7" s="80"/>
      <c r="HRZ7" s="80"/>
      <c r="HSA7" s="80"/>
      <c r="HSB7" s="80"/>
      <c r="HSC7" s="80"/>
      <c r="HSD7" s="80"/>
      <c r="HSE7" s="80"/>
      <c r="HSF7" s="80"/>
      <c r="HSG7" s="80"/>
      <c r="HSH7" s="80"/>
      <c r="HSI7" s="80"/>
      <c r="HSJ7" s="80"/>
      <c r="HSK7" s="80"/>
      <c r="HSL7" s="80"/>
      <c r="HSM7" s="80"/>
      <c r="HSN7" s="80"/>
      <c r="HSO7" s="80"/>
      <c r="HSP7" s="80"/>
      <c r="HSQ7" s="80"/>
      <c r="HSR7" s="80"/>
      <c r="HSS7" s="80"/>
      <c r="HST7" s="80"/>
      <c r="HSU7" s="80"/>
      <c r="HSV7" s="80"/>
      <c r="HSW7" s="80"/>
      <c r="HSX7" s="80"/>
      <c r="HSY7" s="80"/>
      <c r="HSZ7" s="80"/>
      <c r="HTA7" s="80"/>
      <c r="HTB7" s="80"/>
      <c r="HTC7" s="80"/>
      <c r="HTD7" s="80"/>
      <c r="HTE7" s="80"/>
      <c r="HTF7" s="80"/>
      <c r="HTG7" s="80"/>
      <c r="HTH7" s="80"/>
      <c r="HTI7" s="80"/>
      <c r="HTJ7" s="80"/>
      <c r="HTK7" s="80"/>
      <c r="HTL7" s="80"/>
      <c r="HTM7" s="80"/>
      <c r="HTN7" s="80"/>
      <c r="HTO7" s="80"/>
      <c r="HTP7" s="80"/>
      <c r="HTQ7" s="80"/>
      <c r="HTR7" s="80"/>
      <c r="HTS7" s="80"/>
      <c r="HTT7" s="80"/>
      <c r="HTU7" s="80"/>
      <c r="HTV7" s="80"/>
      <c r="HTW7" s="80"/>
      <c r="HTX7" s="80"/>
      <c r="HTY7" s="80"/>
      <c r="HTZ7" s="80"/>
      <c r="HUA7" s="80"/>
      <c r="HUB7" s="80"/>
      <c r="HUC7" s="80"/>
      <c r="HUD7" s="80"/>
      <c r="HUE7" s="80"/>
      <c r="HUF7" s="80"/>
      <c r="HUG7" s="80"/>
      <c r="HUH7" s="80"/>
      <c r="HUI7" s="80"/>
      <c r="HUJ7" s="80"/>
      <c r="HUK7" s="80"/>
      <c r="HUL7" s="80"/>
      <c r="HUM7" s="80"/>
      <c r="HUN7" s="80"/>
      <c r="HUO7" s="80"/>
      <c r="HUP7" s="80"/>
      <c r="HUQ7" s="80"/>
      <c r="HUR7" s="80"/>
      <c r="HUS7" s="80"/>
      <c r="HUT7" s="80"/>
      <c r="HUU7" s="80"/>
      <c r="HUV7" s="80"/>
      <c r="HUW7" s="80"/>
      <c r="HUX7" s="80"/>
      <c r="HUY7" s="80"/>
      <c r="HUZ7" s="80"/>
      <c r="HVA7" s="80"/>
      <c r="HVB7" s="80"/>
      <c r="HVC7" s="80"/>
      <c r="HVD7" s="80"/>
      <c r="HVE7" s="80"/>
      <c r="HVF7" s="80"/>
      <c r="HVG7" s="80"/>
      <c r="HVH7" s="80"/>
      <c r="HVI7" s="80"/>
      <c r="HVJ7" s="80"/>
      <c r="HVK7" s="80"/>
      <c r="HVL7" s="80"/>
      <c r="HVM7" s="80"/>
      <c r="HVN7" s="80"/>
      <c r="HVO7" s="80"/>
      <c r="HVP7" s="80"/>
      <c r="HVQ7" s="80"/>
      <c r="HVR7" s="80"/>
      <c r="HVS7" s="80"/>
      <c r="HVT7" s="80"/>
      <c r="HVU7" s="80"/>
      <c r="HVV7" s="80"/>
      <c r="HVW7" s="80"/>
      <c r="HVX7" s="80"/>
      <c r="HVY7" s="80"/>
      <c r="HVZ7" s="80"/>
      <c r="HWA7" s="80"/>
      <c r="HWB7" s="80"/>
      <c r="HWC7" s="80"/>
      <c r="HWD7" s="80"/>
      <c r="HWE7" s="80"/>
      <c r="HWF7" s="80"/>
      <c r="HWG7" s="80"/>
      <c r="HWH7" s="80"/>
      <c r="HWI7" s="80"/>
      <c r="HWJ7" s="80"/>
      <c r="HWK7" s="80"/>
      <c r="HWL7" s="80"/>
      <c r="HWM7" s="80"/>
      <c r="HWN7" s="80"/>
      <c r="HWO7" s="80"/>
      <c r="HWP7" s="80"/>
      <c r="HWQ7" s="80"/>
      <c r="HWR7" s="80"/>
      <c r="HWS7" s="80"/>
      <c r="HWT7" s="80"/>
      <c r="HWU7" s="80"/>
      <c r="HWV7" s="80"/>
      <c r="HWW7" s="80"/>
      <c r="HWX7" s="80"/>
      <c r="HWY7" s="80"/>
      <c r="HWZ7" s="80"/>
      <c r="HXA7" s="80"/>
      <c r="HXB7" s="80"/>
      <c r="HXC7" s="80"/>
      <c r="HXD7" s="80"/>
      <c r="HXE7" s="80"/>
      <c r="HXF7" s="80"/>
      <c r="HXG7" s="80"/>
      <c r="HXH7" s="80"/>
      <c r="HXI7" s="80"/>
      <c r="HXJ7" s="80"/>
      <c r="HXK7" s="80"/>
      <c r="HXL7" s="80"/>
      <c r="HXM7" s="80"/>
      <c r="HXN7" s="80"/>
      <c r="HXO7" s="80"/>
      <c r="HXP7" s="80"/>
      <c r="HXQ7" s="80"/>
      <c r="HXR7" s="80"/>
      <c r="HXS7" s="80"/>
      <c r="HXT7" s="80"/>
      <c r="HXU7" s="80"/>
      <c r="HXV7" s="80"/>
      <c r="HXW7" s="80"/>
      <c r="HXX7" s="80"/>
      <c r="HXY7" s="80"/>
      <c r="HXZ7" s="80"/>
      <c r="HYA7" s="80"/>
      <c r="HYB7" s="80"/>
      <c r="HYC7" s="80"/>
      <c r="HYD7" s="80"/>
      <c r="HYE7" s="80"/>
      <c r="HYF7" s="80"/>
      <c r="HYG7" s="80"/>
      <c r="HYH7" s="80"/>
      <c r="HYI7" s="80"/>
      <c r="HYJ7" s="80"/>
      <c r="HYK7" s="80"/>
      <c r="HYL7" s="80"/>
      <c r="HYM7" s="80"/>
      <c r="HYN7" s="80"/>
      <c r="HYO7" s="80"/>
      <c r="HYP7" s="80"/>
      <c r="HYQ7" s="80"/>
      <c r="HYR7" s="80"/>
      <c r="HYS7" s="80"/>
      <c r="HYT7" s="80"/>
      <c r="HYU7" s="80"/>
      <c r="HYV7" s="80"/>
      <c r="HYW7" s="80"/>
      <c r="HYX7" s="80"/>
      <c r="HYY7" s="80"/>
      <c r="HYZ7" s="80"/>
      <c r="HZA7" s="80"/>
      <c r="HZB7" s="80"/>
      <c r="HZC7" s="80"/>
      <c r="HZD7" s="80"/>
      <c r="HZE7" s="80"/>
      <c r="HZF7" s="80"/>
      <c r="HZG7" s="80"/>
      <c r="HZH7" s="80"/>
      <c r="HZI7" s="80"/>
      <c r="HZJ7" s="80"/>
      <c r="HZK7" s="80"/>
      <c r="HZL7" s="80"/>
      <c r="HZM7" s="80"/>
      <c r="HZN7" s="80"/>
      <c r="HZO7" s="80"/>
      <c r="HZP7" s="80"/>
      <c r="HZQ7" s="80"/>
      <c r="HZR7" s="80"/>
      <c r="HZS7" s="80"/>
      <c r="HZT7" s="80"/>
      <c r="HZU7" s="80"/>
      <c r="HZV7" s="80"/>
      <c r="HZW7" s="80"/>
      <c r="HZX7" s="80"/>
      <c r="HZY7" s="80"/>
      <c r="HZZ7" s="80"/>
      <c r="IAA7" s="80"/>
      <c r="IAB7" s="80"/>
      <c r="IAC7" s="80"/>
      <c r="IAD7" s="80"/>
      <c r="IAE7" s="80"/>
      <c r="IAF7" s="80"/>
      <c r="IAG7" s="80"/>
      <c r="IAH7" s="80"/>
      <c r="IAI7" s="80"/>
      <c r="IAJ7" s="80"/>
      <c r="IAK7" s="80"/>
      <c r="IAL7" s="80"/>
      <c r="IAM7" s="80"/>
      <c r="IAN7" s="80"/>
      <c r="IAO7" s="80"/>
      <c r="IAP7" s="80"/>
      <c r="IAQ7" s="80"/>
      <c r="IAR7" s="80"/>
      <c r="IAS7" s="80"/>
      <c r="IAT7" s="80"/>
      <c r="IAU7" s="80"/>
      <c r="IAV7" s="80"/>
      <c r="IAW7" s="80"/>
      <c r="IAX7" s="80"/>
      <c r="IAY7" s="80"/>
      <c r="IAZ7" s="80"/>
      <c r="IBA7" s="80"/>
      <c r="IBB7" s="80"/>
      <c r="IBC7" s="80"/>
      <c r="IBD7" s="80"/>
      <c r="IBE7" s="80"/>
      <c r="IBF7" s="80"/>
      <c r="IBG7" s="80"/>
      <c r="IBH7" s="80"/>
      <c r="IBI7" s="80"/>
      <c r="IBJ7" s="80"/>
      <c r="IBK7" s="80"/>
      <c r="IBL7" s="80"/>
      <c r="IBM7" s="80"/>
      <c r="IBN7" s="80"/>
      <c r="IBO7" s="80"/>
      <c r="IBP7" s="80"/>
      <c r="IBQ7" s="80"/>
      <c r="IBR7" s="80"/>
      <c r="IBS7" s="80"/>
      <c r="IBT7" s="80"/>
      <c r="IBU7" s="80"/>
      <c r="IBV7" s="80"/>
      <c r="IBW7" s="80"/>
      <c r="IBX7" s="80"/>
      <c r="IBY7" s="80"/>
      <c r="IBZ7" s="80"/>
      <c r="ICA7" s="80"/>
      <c r="ICB7" s="80"/>
      <c r="ICC7" s="80"/>
      <c r="ICD7" s="80"/>
      <c r="ICE7" s="80"/>
      <c r="ICF7" s="80"/>
      <c r="ICG7" s="80"/>
      <c r="ICH7" s="80"/>
      <c r="ICI7" s="80"/>
      <c r="ICJ7" s="80"/>
      <c r="ICK7" s="80"/>
      <c r="ICL7" s="80"/>
      <c r="ICM7" s="80"/>
      <c r="ICN7" s="80"/>
      <c r="ICO7" s="80"/>
      <c r="ICP7" s="80"/>
      <c r="ICQ7" s="80"/>
      <c r="ICR7" s="80"/>
      <c r="ICS7" s="80"/>
      <c r="ICT7" s="80"/>
      <c r="ICU7" s="80"/>
      <c r="ICV7" s="80"/>
      <c r="ICW7" s="80"/>
      <c r="ICX7" s="80"/>
      <c r="ICY7" s="80"/>
      <c r="ICZ7" s="80"/>
      <c r="IDA7" s="80"/>
      <c r="IDB7" s="80"/>
      <c r="IDC7" s="80"/>
      <c r="IDD7" s="80"/>
      <c r="IDE7" s="80"/>
      <c r="IDF7" s="80"/>
      <c r="IDG7" s="80"/>
      <c r="IDH7" s="80"/>
      <c r="IDI7" s="80"/>
      <c r="IDJ7" s="80"/>
      <c r="IDK7" s="80"/>
      <c r="IDL7" s="80"/>
      <c r="IDM7" s="80"/>
      <c r="IDN7" s="80"/>
      <c r="IDO7" s="80"/>
      <c r="IDP7" s="80"/>
      <c r="IDQ7" s="80"/>
      <c r="IDR7" s="80"/>
      <c r="IDS7" s="80"/>
      <c r="IDT7" s="80"/>
      <c r="IDU7" s="80"/>
      <c r="IDV7" s="80"/>
      <c r="IDW7" s="80"/>
      <c r="IDX7" s="80"/>
      <c r="IDY7" s="80"/>
      <c r="IDZ7" s="80"/>
      <c r="IEA7" s="80"/>
      <c r="IEB7" s="80"/>
      <c r="IEC7" s="80"/>
      <c r="IED7" s="80"/>
      <c r="IEE7" s="80"/>
      <c r="IEF7" s="80"/>
      <c r="IEG7" s="80"/>
      <c r="IEH7" s="80"/>
      <c r="IEI7" s="80"/>
      <c r="IEJ7" s="80"/>
      <c r="IEK7" s="80"/>
      <c r="IEL7" s="80"/>
      <c r="IEM7" s="80"/>
      <c r="IEN7" s="80"/>
      <c r="IEO7" s="80"/>
      <c r="IEP7" s="80"/>
      <c r="IEQ7" s="80"/>
      <c r="IER7" s="80"/>
      <c r="IES7" s="80"/>
      <c r="IET7" s="80"/>
      <c r="IEU7" s="80"/>
      <c r="IEV7" s="80"/>
      <c r="IEW7" s="80"/>
      <c r="IEX7" s="80"/>
      <c r="IEY7" s="80"/>
      <c r="IEZ7" s="80"/>
      <c r="IFA7" s="80"/>
      <c r="IFB7" s="80"/>
      <c r="IFC7" s="80"/>
      <c r="IFD7" s="80"/>
      <c r="IFE7" s="80"/>
      <c r="IFF7" s="80"/>
      <c r="IFG7" s="80"/>
      <c r="IFH7" s="80"/>
      <c r="IFI7" s="80"/>
      <c r="IFJ7" s="80"/>
      <c r="IFK7" s="80"/>
      <c r="IFL7" s="80"/>
      <c r="IFM7" s="80"/>
      <c r="IFN7" s="80"/>
      <c r="IFO7" s="80"/>
      <c r="IFP7" s="80"/>
      <c r="IFQ7" s="80"/>
      <c r="IFR7" s="80"/>
      <c r="IFS7" s="80"/>
      <c r="IFT7" s="80"/>
      <c r="IFU7" s="80"/>
      <c r="IFV7" s="80"/>
      <c r="IFW7" s="80"/>
      <c r="IFX7" s="80"/>
      <c r="IFY7" s="80"/>
      <c r="IFZ7" s="80"/>
      <c r="IGA7" s="80"/>
      <c r="IGB7" s="80"/>
      <c r="IGC7" s="80"/>
      <c r="IGD7" s="80"/>
      <c r="IGE7" s="80"/>
      <c r="IGF7" s="80"/>
      <c r="IGG7" s="80"/>
      <c r="IGH7" s="80"/>
      <c r="IGI7" s="80"/>
      <c r="IGJ7" s="80"/>
      <c r="IGK7" s="80"/>
      <c r="IGL7" s="80"/>
      <c r="IGM7" s="80"/>
      <c r="IGN7" s="80"/>
      <c r="IGO7" s="80"/>
      <c r="IGP7" s="80"/>
      <c r="IGQ7" s="80"/>
      <c r="IGR7" s="80"/>
      <c r="IGS7" s="80"/>
      <c r="IGT7" s="80"/>
      <c r="IGU7" s="80"/>
      <c r="IGV7" s="80"/>
      <c r="IGW7" s="80"/>
      <c r="IGX7" s="80"/>
      <c r="IGY7" s="80"/>
      <c r="IGZ7" s="80"/>
      <c r="IHA7" s="80"/>
      <c r="IHB7" s="80"/>
      <c r="IHC7" s="80"/>
      <c r="IHD7" s="80"/>
      <c r="IHE7" s="80"/>
      <c r="IHF7" s="80"/>
      <c r="IHG7" s="80"/>
      <c r="IHH7" s="80"/>
      <c r="IHI7" s="80"/>
      <c r="IHJ7" s="80"/>
      <c r="IHK7" s="80"/>
      <c r="IHL7" s="80"/>
      <c r="IHM7" s="80"/>
      <c r="IHN7" s="80"/>
      <c r="IHO7" s="80"/>
      <c r="IHP7" s="80"/>
      <c r="IHQ7" s="80"/>
      <c r="IHR7" s="80"/>
      <c r="IHS7" s="80"/>
      <c r="IHT7" s="80"/>
      <c r="IHU7" s="80"/>
      <c r="IHV7" s="80"/>
      <c r="IHW7" s="80"/>
      <c r="IHX7" s="80"/>
      <c r="IHY7" s="80"/>
      <c r="IHZ7" s="80"/>
      <c r="IIA7" s="80"/>
      <c r="IIB7" s="80"/>
      <c r="IIC7" s="80"/>
      <c r="IID7" s="80"/>
      <c r="IIE7" s="80"/>
      <c r="IIF7" s="80"/>
      <c r="IIG7" s="80"/>
      <c r="IIH7" s="80"/>
      <c r="III7" s="80"/>
      <c r="IIJ7" s="80"/>
      <c r="IIK7" s="80"/>
      <c r="IIL7" s="80"/>
      <c r="IIM7" s="80"/>
      <c r="IIN7" s="80"/>
      <c r="IIO7" s="80"/>
      <c r="IIP7" s="80"/>
      <c r="IIQ7" s="80"/>
      <c r="IIR7" s="80"/>
      <c r="IIS7" s="80"/>
      <c r="IIT7" s="80"/>
      <c r="IIU7" s="80"/>
      <c r="IIV7" s="80"/>
      <c r="IIW7" s="80"/>
      <c r="IIX7" s="80"/>
      <c r="IIY7" s="80"/>
      <c r="IIZ7" s="80"/>
      <c r="IJA7" s="80"/>
      <c r="IJB7" s="80"/>
      <c r="IJC7" s="80"/>
      <c r="IJD7" s="80"/>
      <c r="IJE7" s="80"/>
      <c r="IJF7" s="80"/>
      <c r="IJG7" s="80"/>
      <c r="IJH7" s="80"/>
      <c r="IJI7" s="80"/>
      <c r="IJJ7" s="80"/>
      <c r="IJK7" s="80"/>
      <c r="IJL7" s="80"/>
      <c r="IJM7" s="80"/>
      <c r="IJN7" s="80"/>
      <c r="IJO7" s="80"/>
      <c r="IJP7" s="80"/>
      <c r="IJQ7" s="80"/>
      <c r="IJR7" s="80"/>
      <c r="IJS7" s="80"/>
      <c r="IJT7" s="80"/>
      <c r="IJU7" s="80"/>
      <c r="IJV7" s="80"/>
      <c r="IJW7" s="80"/>
      <c r="IJX7" s="80"/>
      <c r="IJY7" s="80"/>
      <c r="IJZ7" s="80"/>
      <c r="IKA7" s="80"/>
      <c r="IKB7" s="80"/>
      <c r="IKC7" s="80"/>
      <c r="IKD7" s="80"/>
      <c r="IKE7" s="80"/>
      <c r="IKF7" s="80"/>
      <c r="IKG7" s="80"/>
      <c r="IKH7" s="80"/>
      <c r="IKI7" s="80"/>
      <c r="IKJ7" s="80"/>
      <c r="IKK7" s="80"/>
      <c r="IKL7" s="80"/>
      <c r="IKM7" s="80"/>
      <c r="IKN7" s="80"/>
      <c r="IKO7" s="80"/>
      <c r="IKP7" s="80"/>
      <c r="IKQ7" s="80"/>
      <c r="IKR7" s="80"/>
      <c r="IKS7" s="80"/>
      <c r="IKT7" s="80"/>
      <c r="IKU7" s="80"/>
      <c r="IKV7" s="80"/>
      <c r="IKW7" s="80"/>
      <c r="IKX7" s="80"/>
      <c r="IKY7" s="80"/>
      <c r="IKZ7" s="80"/>
      <c r="ILA7" s="80"/>
      <c r="ILB7" s="80"/>
      <c r="ILC7" s="80"/>
      <c r="ILD7" s="80"/>
      <c r="ILE7" s="80"/>
      <c r="ILF7" s="80"/>
      <c r="ILG7" s="80"/>
      <c r="ILH7" s="80"/>
      <c r="ILI7" s="80"/>
      <c r="ILJ7" s="80"/>
      <c r="ILK7" s="80"/>
      <c r="ILL7" s="80"/>
      <c r="ILM7" s="80"/>
      <c r="ILN7" s="80"/>
      <c r="ILO7" s="80"/>
      <c r="ILP7" s="80"/>
      <c r="ILQ7" s="80"/>
      <c r="ILR7" s="80"/>
      <c r="ILS7" s="80"/>
      <c r="ILT7" s="80"/>
      <c r="ILU7" s="80"/>
      <c r="ILV7" s="80"/>
      <c r="ILW7" s="80"/>
      <c r="ILX7" s="80"/>
      <c r="ILY7" s="80"/>
      <c r="ILZ7" s="80"/>
      <c r="IMA7" s="80"/>
      <c r="IMB7" s="80"/>
      <c r="IMC7" s="80"/>
      <c r="IMD7" s="80"/>
      <c r="IME7" s="80"/>
      <c r="IMF7" s="80"/>
      <c r="IMG7" s="80"/>
      <c r="IMH7" s="80"/>
      <c r="IMI7" s="80"/>
      <c r="IMJ7" s="80"/>
      <c r="IMK7" s="80"/>
      <c r="IML7" s="80"/>
      <c r="IMM7" s="80"/>
      <c r="IMN7" s="80"/>
      <c r="IMO7" s="80"/>
      <c r="IMP7" s="80"/>
      <c r="IMQ7" s="80"/>
      <c r="IMR7" s="80"/>
      <c r="IMS7" s="80"/>
      <c r="IMT7" s="80"/>
      <c r="IMU7" s="80"/>
      <c r="IMV7" s="80"/>
      <c r="IMW7" s="80"/>
      <c r="IMX7" s="80"/>
      <c r="IMY7" s="80"/>
      <c r="IMZ7" s="80"/>
      <c r="INA7" s="80"/>
      <c r="INB7" s="80"/>
      <c r="INC7" s="80"/>
      <c r="IND7" s="80"/>
      <c r="INE7" s="80"/>
      <c r="INF7" s="80"/>
      <c r="ING7" s="80"/>
      <c r="INH7" s="80"/>
      <c r="INI7" s="80"/>
      <c r="INJ7" s="80"/>
      <c r="INK7" s="80"/>
      <c r="INL7" s="80"/>
      <c r="INM7" s="80"/>
      <c r="INN7" s="80"/>
      <c r="INO7" s="80"/>
      <c r="INP7" s="80"/>
      <c r="INQ7" s="80"/>
      <c r="INR7" s="80"/>
      <c r="INS7" s="80"/>
      <c r="INT7" s="80"/>
      <c r="INU7" s="80"/>
      <c r="INV7" s="80"/>
      <c r="INW7" s="80"/>
      <c r="INX7" s="80"/>
      <c r="INY7" s="80"/>
      <c r="INZ7" s="80"/>
      <c r="IOA7" s="80"/>
      <c r="IOB7" s="80"/>
      <c r="IOC7" s="80"/>
      <c r="IOD7" s="80"/>
      <c r="IOE7" s="80"/>
      <c r="IOF7" s="80"/>
      <c r="IOG7" s="80"/>
      <c r="IOH7" s="80"/>
      <c r="IOI7" s="80"/>
      <c r="IOJ7" s="80"/>
      <c r="IOK7" s="80"/>
      <c r="IOL7" s="80"/>
      <c r="IOM7" s="80"/>
      <c r="ION7" s="80"/>
      <c r="IOO7" s="80"/>
      <c r="IOP7" s="80"/>
      <c r="IOQ7" s="80"/>
      <c r="IOR7" s="80"/>
      <c r="IOS7" s="80"/>
      <c r="IOT7" s="80"/>
      <c r="IOU7" s="80"/>
      <c r="IOV7" s="80"/>
      <c r="IOW7" s="80"/>
      <c r="IOX7" s="80"/>
      <c r="IOY7" s="80"/>
      <c r="IOZ7" s="80"/>
      <c r="IPA7" s="80"/>
      <c r="IPB7" s="80"/>
      <c r="IPC7" s="80"/>
      <c r="IPD7" s="80"/>
      <c r="IPE7" s="80"/>
      <c r="IPF7" s="80"/>
      <c r="IPG7" s="80"/>
      <c r="IPH7" s="80"/>
      <c r="IPI7" s="80"/>
      <c r="IPJ7" s="80"/>
      <c r="IPK7" s="80"/>
      <c r="IPL7" s="80"/>
      <c r="IPM7" s="80"/>
      <c r="IPN7" s="80"/>
      <c r="IPO7" s="80"/>
      <c r="IPP7" s="80"/>
      <c r="IPQ7" s="80"/>
      <c r="IPR7" s="80"/>
      <c r="IPS7" s="80"/>
      <c r="IPT7" s="80"/>
      <c r="IPU7" s="80"/>
      <c r="IPV7" s="80"/>
      <c r="IPW7" s="80"/>
      <c r="IPX7" s="80"/>
      <c r="IPY7" s="80"/>
      <c r="IPZ7" s="80"/>
      <c r="IQA7" s="80"/>
      <c r="IQB7" s="80"/>
      <c r="IQC7" s="80"/>
      <c r="IQD7" s="80"/>
      <c r="IQE7" s="80"/>
      <c r="IQF7" s="80"/>
      <c r="IQG7" s="80"/>
      <c r="IQH7" s="80"/>
      <c r="IQI7" s="80"/>
      <c r="IQJ7" s="80"/>
      <c r="IQK7" s="80"/>
      <c r="IQL7" s="80"/>
      <c r="IQM7" s="80"/>
      <c r="IQN7" s="80"/>
      <c r="IQO7" s="80"/>
      <c r="IQP7" s="80"/>
      <c r="IQQ7" s="80"/>
      <c r="IQR7" s="80"/>
      <c r="IQS7" s="80"/>
      <c r="IQT7" s="80"/>
      <c r="IQU7" s="80"/>
      <c r="IQV7" s="80"/>
      <c r="IQW7" s="80"/>
      <c r="IQX7" s="80"/>
      <c r="IQY7" s="80"/>
      <c r="IQZ7" s="80"/>
      <c r="IRA7" s="80"/>
      <c r="IRB7" s="80"/>
      <c r="IRC7" s="80"/>
      <c r="IRD7" s="80"/>
      <c r="IRE7" s="80"/>
      <c r="IRF7" s="80"/>
      <c r="IRG7" s="80"/>
      <c r="IRH7" s="80"/>
      <c r="IRI7" s="80"/>
      <c r="IRJ7" s="80"/>
      <c r="IRK7" s="80"/>
      <c r="IRL7" s="80"/>
      <c r="IRM7" s="80"/>
      <c r="IRN7" s="80"/>
      <c r="IRO7" s="80"/>
      <c r="IRP7" s="80"/>
      <c r="IRQ7" s="80"/>
      <c r="IRR7" s="80"/>
      <c r="IRS7" s="80"/>
      <c r="IRT7" s="80"/>
      <c r="IRU7" s="80"/>
      <c r="IRV7" s="80"/>
      <c r="IRW7" s="80"/>
      <c r="IRX7" s="80"/>
      <c r="IRY7" s="80"/>
      <c r="IRZ7" s="80"/>
      <c r="ISA7" s="80"/>
      <c r="ISB7" s="80"/>
      <c r="ISC7" s="80"/>
      <c r="ISD7" s="80"/>
      <c r="ISE7" s="80"/>
      <c r="ISF7" s="80"/>
      <c r="ISG7" s="80"/>
      <c r="ISH7" s="80"/>
      <c r="ISI7" s="80"/>
      <c r="ISJ7" s="80"/>
      <c r="ISK7" s="80"/>
      <c r="ISL7" s="80"/>
      <c r="ISM7" s="80"/>
      <c r="ISN7" s="80"/>
      <c r="ISO7" s="80"/>
      <c r="ISP7" s="80"/>
      <c r="ISQ7" s="80"/>
      <c r="ISR7" s="80"/>
      <c r="ISS7" s="80"/>
      <c r="IST7" s="80"/>
      <c r="ISU7" s="80"/>
      <c r="ISV7" s="80"/>
      <c r="ISW7" s="80"/>
      <c r="ISX7" s="80"/>
      <c r="ISY7" s="80"/>
      <c r="ISZ7" s="80"/>
      <c r="ITA7" s="80"/>
      <c r="ITB7" s="80"/>
      <c r="ITC7" s="80"/>
      <c r="ITD7" s="80"/>
      <c r="ITE7" s="80"/>
      <c r="ITF7" s="80"/>
      <c r="ITG7" s="80"/>
      <c r="ITH7" s="80"/>
      <c r="ITI7" s="80"/>
      <c r="ITJ7" s="80"/>
      <c r="ITK7" s="80"/>
      <c r="ITL7" s="80"/>
      <c r="ITM7" s="80"/>
      <c r="ITN7" s="80"/>
      <c r="ITO7" s="80"/>
      <c r="ITP7" s="80"/>
      <c r="ITQ7" s="80"/>
      <c r="ITR7" s="80"/>
      <c r="ITS7" s="80"/>
      <c r="ITT7" s="80"/>
      <c r="ITU7" s="80"/>
      <c r="ITV7" s="80"/>
      <c r="ITW7" s="80"/>
      <c r="ITX7" s="80"/>
      <c r="ITY7" s="80"/>
      <c r="ITZ7" s="80"/>
      <c r="IUA7" s="80"/>
      <c r="IUB7" s="80"/>
      <c r="IUC7" s="80"/>
      <c r="IUD7" s="80"/>
      <c r="IUE7" s="80"/>
      <c r="IUF7" s="80"/>
      <c r="IUG7" s="80"/>
      <c r="IUH7" s="80"/>
      <c r="IUI7" s="80"/>
      <c r="IUJ7" s="80"/>
      <c r="IUK7" s="80"/>
      <c r="IUL7" s="80"/>
      <c r="IUM7" s="80"/>
      <c r="IUN7" s="80"/>
      <c r="IUO7" s="80"/>
      <c r="IUP7" s="80"/>
      <c r="IUQ7" s="80"/>
      <c r="IUR7" s="80"/>
      <c r="IUS7" s="80"/>
      <c r="IUT7" s="80"/>
      <c r="IUU7" s="80"/>
      <c r="IUV7" s="80"/>
      <c r="IUW7" s="80"/>
      <c r="IUX7" s="80"/>
      <c r="IUY7" s="80"/>
      <c r="IUZ7" s="80"/>
      <c r="IVA7" s="80"/>
      <c r="IVB7" s="80"/>
      <c r="IVC7" s="80"/>
      <c r="IVD7" s="80"/>
      <c r="IVE7" s="80"/>
      <c r="IVF7" s="80"/>
      <c r="IVG7" s="80"/>
      <c r="IVH7" s="80"/>
      <c r="IVI7" s="80"/>
      <c r="IVJ7" s="80"/>
      <c r="IVK7" s="80"/>
      <c r="IVL7" s="80"/>
      <c r="IVM7" s="80"/>
      <c r="IVN7" s="80"/>
      <c r="IVO7" s="80"/>
      <c r="IVP7" s="80"/>
      <c r="IVQ7" s="80"/>
      <c r="IVR7" s="80"/>
      <c r="IVS7" s="80"/>
      <c r="IVT7" s="80"/>
      <c r="IVU7" s="80"/>
      <c r="IVV7" s="80"/>
      <c r="IVW7" s="80"/>
      <c r="IVX7" s="80"/>
      <c r="IVY7" s="80"/>
      <c r="IVZ7" s="80"/>
      <c r="IWA7" s="80"/>
      <c r="IWB7" s="80"/>
      <c r="IWC7" s="80"/>
      <c r="IWD7" s="80"/>
      <c r="IWE7" s="80"/>
      <c r="IWF7" s="80"/>
      <c r="IWG7" s="80"/>
      <c r="IWH7" s="80"/>
      <c r="IWI7" s="80"/>
      <c r="IWJ7" s="80"/>
      <c r="IWK7" s="80"/>
      <c r="IWL7" s="80"/>
      <c r="IWM7" s="80"/>
      <c r="IWN7" s="80"/>
      <c r="IWO7" s="80"/>
      <c r="IWP7" s="80"/>
      <c r="IWQ7" s="80"/>
      <c r="IWR7" s="80"/>
      <c r="IWS7" s="80"/>
      <c r="IWT7" s="80"/>
      <c r="IWU7" s="80"/>
      <c r="IWV7" s="80"/>
      <c r="IWW7" s="80"/>
      <c r="IWX7" s="80"/>
      <c r="IWY7" s="80"/>
      <c r="IWZ7" s="80"/>
      <c r="IXA7" s="80"/>
      <c r="IXB7" s="80"/>
      <c r="IXC7" s="80"/>
      <c r="IXD7" s="80"/>
      <c r="IXE7" s="80"/>
      <c r="IXF7" s="80"/>
      <c r="IXG7" s="80"/>
      <c r="IXH7" s="80"/>
      <c r="IXI7" s="80"/>
      <c r="IXJ7" s="80"/>
      <c r="IXK7" s="80"/>
      <c r="IXL7" s="80"/>
      <c r="IXM7" s="80"/>
      <c r="IXN7" s="80"/>
      <c r="IXO7" s="80"/>
      <c r="IXP7" s="80"/>
      <c r="IXQ7" s="80"/>
      <c r="IXR7" s="80"/>
      <c r="IXS7" s="80"/>
      <c r="IXT7" s="80"/>
      <c r="IXU7" s="80"/>
      <c r="IXV7" s="80"/>
      <c r="IXW7" s="80"/>
      <c r="IXX7" s="80"/>
      <c r="IXY7" s="80"/>
      <c r="IXZ7" s="80"/>
      <c r="IYA7" s="80"/>
      <c r="IYB7" s="80"/>
      <c r="IYC7" s="80"/>
      <c r="IYD7" s="80"/>
      <c r="IYE7" s="80"/>
      <c r="IYF7" s="80"/>
      <c r="IYG7" s="80"/>
      <c r="IYH7" s="80"/>
      <c r="IYI7" s="80"/>
      <c r="IYJ7" s="80"/>
      <c r="IYK7" s="80"/>
      <c r="IYL7" s="80"/>
      <c r="IYM7" s="80"/>
      <c r="IYN7" s="80"/>
      <c r="IYO7" s="80"/>
      <c r="IYP7" s="80"/>
      <c r="IYQ7" s="80"/>
      <c r="IYR7" s="80"/>
      <c r="IYS7" s="80"/>
      <c r="IYT7" s="80"/>
      <c r="IYU7" s="80"/>
      <c r="IYV7" s="80"/>
      <c r="IYW7" s="80"/>
      <c r="IYX7" s="80"/>
      <c r="IYY7" s="80"/>
      <c r="IYZ7" s="80"/>
      <c r="IZA7" s="80"/>
      <c r="IZB7" s="80"/>
      <c r="IZC7" s="80"/>
      <c r="IZD7" s="80"/>
      <c r="IZE7" s="80"/>
      <c r="IZF7" s="80"/>
      <c r="IZG7" s="80"/>
      <c r="IZH7" s="80"/>
      <c r="IZI7" s="80"/>
      <c r="IZJ7" s="80"/>
      <c r="IZK7" s="80"/>
      <c r="IZL7" s="80"/>
      <c r="IZM7" s="80"/>
      <c r="IZN7" s="80"/>
      <c r="IZO7" s="80"/>
      <c r="IZP7" s="80"/>
      <c r="IZQ7" s="80"/>
      <c r="IZR7" s="80"/>
      <c r="IZS7" s="80"/>
      <c r="IZT7" s="80"/>
      <c r="IZU7" s="80"/>
      <c r="IZV7" s="80"/>
      <c r="IZW7" s="80"/>
      <c r="IZX7" s="80"/>
      <c r="IZY7" s="80"/>
      <c r="IZZ7" s="80"/>
      <c r="JAA7" s="80"/>
      <c r="JAB7" s="80"/>
      <c r="JAC7" s="80"/>
      <c r="JAD7" s="80"/>
      <c r="JAE7" s="80"/>
      <c r="JAF7" s="80"/>
      <c r="JAG7" s="80"/>
      <c r="JAH7" s="80"/>
      <c r="JAI7" s="80"/>
      <c r="JAJ7" s="80"/>
      <c r="JAK7" s="80"/>
      <c r="JAL7" s="80"/>
      <c r="JAM7" s="80"/>
      <c r="JAN7" s="80"/>
      <c r="JAO7" s="80"/>
      <c r="JAP7" s="80"/>
      <c r="JAQ7" s="80"/>
      <c r="JAR7" s="80"/>
      <c r="JAS7" s="80"/>
      <c r="JAT7" s="80"/>
      <c r="JAU7" s="80"/>
      <c r="JAV7" s="80"/>
      <c r="JAW7" s="80"/>
      <c r="JAX7" s="80"/>
      <c r="JAY7" s="80"/>
      <c r="JAZ7" s="80"/>
      <c r="JBA7" s="80"/>
      <c r="JBB7" s="80"/>
      <c r="JBC7" s="80"/>
      <c r="JBD7" s="80"/>
      <c r="JBE7" s="80"/>
      <c r="JBF7" s="80"/>
      <c r="JBG7" s="80"/>
      <c r="JBH7" s="80"/>
      <c r="JBI7" s="80"/>
      <c r="JBJ7" s="80"/>
      <c r="JBK7" s="80"/>
      <c r="JBL7" s="80"/>
      <c r="JBM7" s="80"/>
      <c r="JBN7" s="80"/>
      <c r="JBO7" s="80"/>
      <c r="JBP7" s="80"/>
      <c r="JBQ7" s="80"/>
      <c r="JBR7" s="80"/>
      <c r="JBS7" s="80"/>
      <c r="JBT7" s="80"/>
      <c r="JBU7" s="80"/>
      <c r="JBV7" s="80"/>
      <c r="JBW7" s="80"/>
      <c r="JBX7" s="80"/>
      <c r="JBY7" s="80"/>
      <c r="JBZ7" s="80"/>
      <c r="JCA7" s="80"/>
      <c r="JCB7" s="80"/>
      <c r="JCC7" s="80"/>
      <c r="JCD7" s="80"/>
      <c r="JCE7" s="80"/>
      <c r="JCF7" s="80"/>
      <c r="JCG7" s="80"/>
      <c r="JCH7" s="80"/>
      <c r="JCI7" s="80"/>
      <c r="JCJ7" s="80"/>
      <c r="JCK7" s="80"/>
      <c r="JCL7" s="80"/>
      <c r="JCM7" s="80"/>
      <c r="JCN7" s="80"/>
      <c r="JCO7" s="80"/>
      <c r="JCP7" s="80"/>
      <c r="JCQ7" s="80"/>
      <c r="JCR7" s="80"/>
      <c r="JCS7" s="80"/>
      <c r="JCT7" s="80"/>
      <c r="JCU7" s="80"/>
      <c r="JCV7" s="80"/>
      <c r="JCW7" s="80"/>
      <c r="JCX7" s="80"/>
      <c r="JCY7" s="80"/>
      <c r="JCZ7" s="80"/>
      <c r="JDA7" s="80"/>
      <c r="JDB7" s="80"/>
      <c r="JDC7" s="80"/>
      <c r="JDD7" s="80"/>
      <c r="JDE7" s="80"/>
      <c r="JDF7" s="80"/>
      <c r="JDG7" s="80"/>
      <c r="JDH7" s="80"/>
      <c r="JDI7" s="80"/>
      <c r="JDJ7" s="80"/>
      <c r="JDK7" s="80"/>
      <c r="JDL7" s="80"/>
      <c r="JDM7" s="80"/>
      <c r="JDN7" s="80"/>
      <c r="JDO7" s="80"/>
      <c r="JDP7" s="80"/>
      <c r="JDQ7" s="80"/>
      <c r="JDR7" s="80"/>
      <c r="JDS7" s="80"/>
      <c r="JDT7" s="80"/>
      <c r="JDU7" s="80"/>
      <c r="JDV7" s="80"/>
      <c r="JDW7" s="80"/>
      <c r="JDX7" s="80"/>
      <c r="JDY7" s="80"/>
      <c r="JDZ7" s="80"/>
      <c r="JEA7" s="80"/>
      <c r="JEB7" s="80"/>
      <c r="JEC7" s="80"/>
      <c r="JED7" s="80"/>
      <c r="JEE7" s="80"/>
      <c r="JEF7" s="80"/>
      <c r="JEG7" s="80"/>
      <c r="JEH7" s="80"/>
      <c r="JEI7" s="80"/>
      <c r="JEJ7" s="80"/>
      <c r="JEK7" s="80"/>
      <c r="JEL7" s="80"/>
      <c r="JEM7" s="80"/>
      <c r="JEN7" s="80"/>
      <c r="JEO7" s="80"/>
      <c r="JEP7" s="80"/>
      <c r="JEQ7" s="80"/>
      <c r="JER7" s="80"/>
      <c r="JES7" s="80"/>
      <c r="JET7" s="80"/>
      <c r="JEU7" s="80"/>
      <c r="JEV7" s="80"/>
      <c r="JEW7" s="80"/>
      <c r="JEX7" s="80"/>
      <c r="JEY7" s="80"/>
      <c r="JEZ7" s="80"/>
      <c r="JFA7" s="80"/>
      <c r="JFB7" s="80"/>
      <c r="JFC7" s="80"/>
      <c r="JFD7" s="80"/>
      <c r="JFE7" s="80"/>
      <c r="JFF7" s="80"/>
      <c r="JFG7" s="80"/>
      <c r="JFH7" s="80"/>
      <c r="JFI7" s="80"/>
      <c r="JFJ7" s="80"/>
      <c r="JFK7" s="80"/>
      <c r="JFL7" s="80"/>
      <c r="JFM7" s="80"/>
      <c r="JFN7" s="80"/>
      <c r="JFO7" s="80"/>
      <c r="JFP7" s="80"/>
      <c r="JFQ7" s="80"/>
      <c r="JFR7" s="80"/>
      <c r="JFS7" s="80"/>
      <c r="JFT7" s="80"/>
      <c r="JFU7" s="80"/>
      <c r="JFV7" s="80"/>
      <c r="JFW7" s="80"/>
      <c r="JFX7" s="80"/>
      <c r="JFY7" s="80"/>
      <c r="JFZ7" s="80"/>
      <c r="JGA7" s="80"/>
      <c r="JGB7" s="80"/>
      <c r="JGC7" s="80"/>
      <c r="JGD7" s="80"/>
      <c r="JGE7" s="80"/>
      <c r="JGF7" s="80"/>
      <c r="JGG7" s="80"/>
      <c r="JGH7" s="80"/>
      <c r="JGI7" s="80"/>
      <c r="JGJ7" s="80"/>
      <c r="JGK7" s="80"/>
      <c r="JGL7" s="80"/>
      <c r="JGM7" s="80"/>
      <c r="JGN7" s="80"/>
      <c r="JGO7" s="80"/>
      <c r="JGP7" s="80"/>
      <c r="JGQ7" s="80"/>
      <c r="JGR7" s="80"/>
      <c r="JGS7" s="80"/>
      <c r="JGT7" s="80"/>
      <c r="JGU7" s="80"/>
      <c r="JGV7" s="80"/>
      <c r="JGW7" s="80"/>
      <c r="JGX7" s="80"/>
      <c r="JGY7" s="80"/>
      <c r="JGZ7" s="80"/>
      <c r="JHA7" s="80"/>
      <c r="JHB7" s="80"/>
      <c r="JHC7" s="80"/>
      <c r="JHD7" s="80"/>
      <c r="JHE7" s="80"/>
      <c r="JHF7" s="80"/>
      <c r="JHG7" s="80"/>
      <c r="JHH7" s="80"/>
      <c r="JHI7" s="80"/>
      <c r="JHJ7" s="80"/>
      <c r="JHK7" s="80"/>
      <c r="JHL7" s="80"/>
      <c r="JHM7" s="80"/>
      <c r="JHN7" s="80"/>
      <c r="JHO7" s="80"/>
      <c r="JHP7" s="80"/>
      <c r="JHQ7" s="80"/>
      <c r="JHR7" s="80"/>
      <c r="JHS7" s="80"/>
      <c r="JHT7" s="80"/>
      <c r="JHU7" s="80"/>
      <c r="JHV7" s="80"/>
      <c r="JHW7" s="80"/>
      <c r="JHX7" s="80"/>
      <c r="JHY7" s="80"/>
      <c r="JHZ7" s="80"/>
      <c r="JIA7" s="80"/>
      <c r="JIB7" s="80"/>
      <c r="JIC7" s="80"/>
      <c r="JID7" s="80"/>
      <c r="JIE7" s="80"/>
      <c r="JIF7" s="80"/>
      <c r="JIG7" s="80"/>
      <c r="JIH7" s="80"/>
      <c r="JII7" s="80"/>
      <c r="JIJ7" s="80"/>
      <c r="JIK7" s="80"/>
      <c r="JIL7" s="80"/>
      <c r="JIM7" s="80"/>
      <c r="JIN7" s="80"/>
      <c r="JIO7" s="80"/>
      <c r="JIP7" s="80"/>
      <c r="JIQ7" s="80"/>
      <c r="JIR7" s="80"/>
      <c r="JIS7" s="80"/>
      <c r="JIT7" s="80"/>
      <c r="JIU7" s="80"/>
      <c r="JIV7" s="80"/>
      <c r="JIW7" s="80"/>
      <c r="JIX7" s="80"/>
      <c r="JIY7" s="80"/>
      <c r="JIZ7" s="80"/>
      <c r="JJA7" s="80"/>
      <c r="JJB7" s="80"/>
      <c r="JJC7" s="80"/>
      <c r="JJD7" s="80"/>
      <c r="JJE7" s="80"/>
      <c r="JJF7" s="80"/>
      <c r="JJG7" s="80"/>
      <c r="JJH7" s="80"/>
      <c r="JJI7" s="80"/>
      <c r="JJJ7" s="80"/>
      <c r="JJK7" s="80"/>
      <c r="JJL7" s="80"/>
      <c r="JJM7" s="80"/>
      <c r="JJN7" s="80"/>
      <c r="JJO7" s="80"/>
      <c r="JJP7" s="80"/>
      <c r="JJQ7" s="80"/>
      <c r="JJR7" s="80"/>
      <c r="JJS7" s="80"/>
      <c r="JJT7" s="80"/>
      <c r="JJU7" s="80"/>
      <c r="JJV7" s="80"/>
      <c r="JJW7" s="80"/>
      <c r="JJX7" s="80"/>
      <c r="JJY7" s="80"/>
      <c r="JJZ7" s="80"/>
      <c r="JKA7" s="80"/>
      <c r="JKB7" s="80"/>
      <c r="JKC7" s="80"/>
      <c r="JKD7" s="80"/>
      <c r="JKE7" s="80"/>
      <c r="JKF7" s="80"/>
      <c r="JKG7" s="80"/>
      <c r="JKH7" s="80"/>
      <c r="JKI7" s="80"/>
      <c r="JKJ7" s="80"/>
      <c r="JKK7" s="80"/>
      <c r="JKL7" s="80"/>
      <c r="JKM7" s="80"/>
      <c r="JKN7" s="80"/>
      <c r="JKO7" s="80"/>
      <c r="JKP7" s="80"/>
      <c r="JKQ7" s="80"/>
      <c r="JKR7" s="80"/>
      <c r="JKS7" s="80"/>
      <c r="JKT7" s="80"/>
      <c r="JKU7" s="80"/>
      <c r="JKV7" s="80"/>
      <c r="JKW7" s="80"/>
      <c r="JKX7" s="80"/>
      <c r="JKY7" s="80"/>
      <c r="JKZ7" s="80"/>
      <c r="JLA7" s="80"/>
      <c r="JLB7" s="80"/>
      <c r="JLC7" s="80"/>
      <c r="JLD7" s="80"/>
      <c r="JLE7" s="80"/>
      <c r="JLF7" s="80"/>
      <c r="JLG7" s="80"/>
      <c r="JLH7" s="80"/>
      <c r="JLI7" s="80"/>
      <c r="JLJ7" s="80"/>
      <c r="JLK7" s="80"/>
      <c r="JLL7" s="80"/>
      <c r="JLM7" s="80"/>
      <c r="JLN7" s="80"/>
      <c r="JLO7" s="80"/>
      <c r="JLP7" s="80"/>
      <c r="JLQ7" s="80"/>
      <c r="JLR7" s="80"/>
      <c r="JLS7" s="80"/>
      <c r="JLT7" s="80"/>
      <c r="JLU7" s="80"/>
      <c r="JLV7" s="80"/>
      <c r="JLW7" s="80"/>
      <c r="JLX7" s="80"/>
      <c r="JLY7" s="80"/>
      <c r="JLZ7" s="80"/>
      <c r="JMA7" s="80"/>
      <c r="JMB7" s="80"/>
      <c r="JMC7" s="80"/>
      <c r="JMD7" s="80"/>
      <c r="JME7" s="80"/>
      <c r="JMF7" s="80"/>
      <c r="JMG7" s="80"/>
      <c r="JMH7" s="80"/>
      <c r="JMI7" s="80"/>
      <c r="JMJ7" s="80"/>
      <c r="JMK7" s="80"/>
      <c r="JML7" s="80"/>
      <c r="JMM7" s="80"/>
      <c r="JMN7" s="80"/>
      <c r="JMO7" s="80"/>
      <c r="JMP7" s="80"/>
      <c r="JMQ7" s="80"/>
      <c r="JMR7" s="80"/>
      <c r="JMS7" s="80"/>
      <c r="JMT7" s="80"/>
      <c r="JMU7" s="80"/>
      <c r="JMV7" s="80"/>
      <c r="JMW7" s="80"/>
      <c r="JMX7" s="80"/>
      <c r="JMY7" s="80"/>
      <c r="JMZ7" s="80"/>
      <c r="JNA7" s="80"/>
      <c r="JNB7" s="80"/>
      <c r="JNC7" s="80"/>
      <c r="JND7" s="80"/>
      <c r="JNE7" s="80"/>
      <c r="JNF7" s="80"/>
      <c r="JNG7" s="80"/>
      <c r="JNH7" s="80"/>
      <c r="JNI7" s="80"/>
      <c r="JNJ7" s="80"/>
      <c r="JNK7" s="80"/>
      <c r="JNL7" s="80"/>
      <c r="JNM7" s="80"/>
      <c r="JNN7" s="80"/>
      <c r="JNO7" s="80"/>
      <c r="JNP7" s="80"/>
      <c r="JNQ7" s="80"/>
      <c r="JNR7" s="80"/>
      <c r="JNS7" s="80"/>
      <c r="JNT7" s="80"/>
      <c r="JNU7" s="80"/>
      <c r="JNV7" s="80"/>
      <c r="JNW7" s="80"/>
      <c r="JNX7" s="80"/>
      <c r="JNY7" s="80"/>
      <c r="JNZ7" s="80"/>
      <c r="JOA7" s="80"/>
      <c r="JOB7" s="80"/>
      <c r="JOC7" s="80"/>
      <c r="JOD7" s="80"/>
      <c r="JOE7" s="80"/>
      <c r="JOF7" s="80"/>
      <c r="JOG7" s="80"/>
      <c r="JOH7" s="80"/>
      <c r="JOI7" s="80"/>
      <c r="JOJ7" s="80"/>
      <c r="JOK7" s="80"/>
      <c r="JOL7" s="80"/>
      <c r="JOM7" s="80"/>
      <c r="JON7" s="80"/>
      <c r="JOO7" s="80"/>
      <c r="JOP7" s="80"/>
      <c r="JOQ7" s="80"/>
      <c r="JOR7" s="80"/>
      <c r="JOS7" s="80"/>
      <c r="JOT7" s="80"/>
      <c r="JOU7" s="80"/>
      <c r="JOV7" s="80"/>
      <c r="JOW7" s="80"/>
      <c r="JOX7" s="80"/>
      <c r="JOY7" s="80"/>
      <c r="JOZ7" s="80"/>
      <c r="JPA7" s="80"/>
      <c r="JPB7" s="80"/>
      <c r="JPC7" s="80"/>
      <c r="JPD7" s="80"/>
      <c r="JPE7" s="80"/>
      <c r="JPF7" s="80"/>
      <c r="JPG7" s="80"/>
      <c r="JPH7" s="80"/>
      <c r="JPI7" s="80"/>
      <c r="JPJ7" s="80"/>
      <c r="JPK7" s="80"/>
      <c r="JPL7" s="80"/>
      <c r="JPM7" s="80"/>
      <c r="JPN7" s="80"/>
      <c r="JPO7" s="80"/>
      <c r="JPP7" s="80"/>
      <c r="JPQ7" s="80"/>
      <c r="JPR7" s="80"/>
      <c r="JPS7" s="80"/>
      <c r="JPT7" s="80"/>
      <c r="JPU7" s="80"/>
      <c r="JPV7" s="80"/>
      <c r="JPW7" s="80"/>
      <c r="JPX7" s="80"/>
      <c r="JPY7" s="80"/>
      <c r="JPZ7" s="80"/>
      <c r="JQA7" s="80"/>
      <c r="JQB7" s="80"/>
      <c r="JQC7" s="80"/>
      <c r="JQD7" s="80"/>
      <c r="JQE7" s="80"/>
      <c r="JQF7" s="80"/>
      <c r="JQG7" s="80"/>
      <c r="JQH7" s="80"/>
      <c r="JQI7" s="80"/>
      <c r="JQJ7" s="80"/>
      <c r="JQK7" s="80"/>
      <c r="JQL7" s="80"/>
      <c r="JQM7" s="80"/>
      <c r="JQN7" s="80"/>
      <c r="JQO7" s="80"/>
      <c r="JQP7" s="80"/>
      <c r="JQQ7" s="80"/>
      <c r="JQR7" s="80"/>
      <c r="JQS7" s="80"/>
      <c r="JQT7" s="80"/>
      <c r="JQU7" s="80"/>
      <c r="JQV7" s="80"/>
      <c r="JQW7" s="80"/>
      <c r="JQX7" s="80"/>
      <c r="JQY7" s="80"/>
      <c r="JQZ7" s="80"/>
      <c r="JRA7" s="80"/>
      <c r="JRB7" s="80"/>
      <c r="JRC7" s="80"/>
      <c r="JRD7" s="80"/>
      <c r="JRE7" s="80"/>
      <c r="JRF7" s="80"/>
      <c r="JRG7" s="80"/>
      <c r="JRH7" s="80"/>
      <c r="JRI7" s="80"/>
      <c r="JRJ7" s="80"/>
      <c r="JRK7" s="80"/>
      <c r="JRL7" s="80"/>
      <c r="JRM7" s="80"/>
      <c r="JRN7" s="80"/>
      <c r="JRO7" s="80"/>
      <c r="JRP7" s="80"/>
      <c r="JRQ7" s="80"/>
      <c r="JRR7" s="80"/>
      <c r="JRS7" s="80"/>
      <c r="JRT7" s="80"/>
      <c r="JRU7" s="80"/>
      <c r="JRV7" s="80"/>
      <c r="JRW7" s="80"/>
      <c r="JRX7" s="80"/>
      <c r="JRY7" s="80"/>
      <c r="JRZ7" s="80"/>
      <c r="JSA7" s="80"/>
      <c r="JSB7" s="80"/>
      <c r="JSC7" s="80"/>
      <c r="JSD7" s="80"/>
      <c r="JSE7" s="80"/>
      <c r="JSF7" s="80"/>
      <c r="JSG7" s="80"/>
      <c r="JSH7" s="80"/>
      <c r="JSI7" s="80"/>
      <c r="JSJ7" s="80"/>
      <c r="JSK7" s="80"/>
      <c r="JSL7" s="80"/>
      <c r="JSM7" s="80"/>
      <c r="JSN7" s="80"/>
      <c r="JSO7" s="80"/>
      <c r="JSP7" s="80"/>
      <c r="JSQ7" s="80"/>
      <c r="JSR7" s="80"/>
      <c r="JSS7" s="80"/>
      <c r="JST7" s="80"/>
      <c r="JSU7" s="80"/>
      <c r="JSV7" s="80"/>
      <c r="JSW7" s="80"/>
      <c r="JSX7" s="80"/>
      <c r="JSY7" s="80"/>
      <c r="JSZ7" s="80"/>
      <c r="JTA7" s="80"/>
      <c r="JTB7" s="80"/>
      <c r="JTC7" s="80"/>
      <c r="JTD7" s="80"/>
      <c r="JTE7" s="80"/>
      <c r="JTF7" s="80"/>
      <c r="JTG7" s="80"/>
      <c r="JTH7" s="80"/>
      <c r="JTI7" s="80"/>
      <c r="JTJ7" s="80"/>
      <c r="JTK7" s="80"/>
      <c r="JTL7" s="80"/>
      <c r="JTM7" s="80"/>
      <c r="JTN7" s="80"/>
      <c r="JTO7" s="80"/>
      <c r="JTP7" s="80"/>
      <c r="JTQ7" s="80"/>
      <c r="JTR7" s="80"/>
      <c r="JTS7" s="80"/>
      <c r="JTT7" s="80"/>
      <c r="JTU7" s="80"/>
      <c r="JTV7" s="80"/>
      <c r="JTW7" s="80"/>
      <c r="JTX7" s="80"/>
      <c r="JTY7" s="80"/>
      <c r="JTZ7" s="80"/>
      <c r="JUA7" s="80"/>
      <c r="JUB7" s="80"/>
      <c r="JUC7" s="80"/>
      <c r="JUD7" s="80"/>
      <c r="JUE7" s="80"/>
      <c r="JUF7" s="80"/>
      <c r="JUG7" s="80"/>
      <c r="JUH7" s="80"/>
      <c r="JUI7" s="80"/>
      <c r="JUJ7" s="80"/>
      <c r="JUK7" s="80"/>
      <c r="JUL7" s="80"/>
      <c r="JUM7" s="80"/>
      <c r="JUN7" s="80"/>
      <c r="JUO7" s="80"/>
      <c r="JUP7" s="80"/>
      <c r="JUQ7" s="80"/>
      <c r="JUR7" s="80"/>
      <c r="JUS7" s="80"/>
      <c r="JUT7" s="80"/>
      <c r="JUU7" s="80"/>
      <c r="JUV7" s="80"/>
      <c r="JUW7" s="80"/>
      <c r="JUX7" s="80"/>
      <c r="JUY7" s="80"/>
      <c r="JUZ7" s="80"/>
      <c r="JVA7" s="80"/>
      <c r="JVB7" s="80"/>
      <c r="JVC7" s="80"/>
      <c r="JVD7" s="80"/>
      <c r="JVE7" s="80"/>
      <c r="JVF7" s="80"/>
      <c r="JVG7" s="80"/>
      <c r="JVH7" s="80"/>
      <c r="JVI7" s="80"/>
      <c r="JVJ7" s="80"/>
      <c r="JVK7" s="80"/>
      <c r="JVL7" s="80"/>
      <c r="JVM7" s="80"/>
      <c r="JVN7" s="80"/>
      <c r="JVO7" s="80"/>
      <c r="JVP7" s="80"/>
      <c r="JVQ7" s="80"/>
      <c r="JVR7" s="80"/>
      <c r="JVS7" s="80"/>
      <c r="JVT7" s="80"/>
      <c r="JVU7" s="80"/>
      <c r="JVV7" s="80"/>
      <c r="JVW7" s="80"/>
      <c r="JVX7" s="80"/>
      <c r="JVY7" s="80"/>
      <c r="JVZ7" s="80"/>
      <c r="JWA7" s="80"/>
      <c r="JWB7" s="80"/>
      <c r="JWC7" s="80"/>
      <c r="JWD7" s="80"/>
      <c r="JWE7" s="80"/>
      <c r="JWF7" s="80"/>
      <c r="JWG7" s="80"/>
      <c r="JWH7" s="80"/>
      <c r="JWI7" s="80"/>
      <c r="JWJ7" s="80"/>
      <c r="JWK7" s="80"/>
      <c r="JWL7" s="80"/>
      <c r="JWM7" s="80"/>
      <c r="JWN7" s="80"/>
      <c r="JWO7" s="80"/>
      <c r="JWP7" s="80"/>
      <c r="JWQ7" s="80"/>
      <c r="JWR7" s="80"/>
      <c r="JWS7" s="80"/>
      <c r="JWT7" s="80"/>
      <c r="JWU7" s="80"/>
      <c r="JWV7" s="80"/>
      <c r="JWW7" s="80"/>
      <c r="JWX7" s="80"/>
      <c r="JWY7" s="80"/>
      <c r="JWZ7" s="80"/>
      <c r="JXA7" s="80"/>
      <c r="JXB7" s="80"/>
      <c r="JXC7" s="80"/>
      <c r="JXD7" s="80"/>
      <c r="JXE7" s="80"/>
      <c r="JXF7" s="80"/>
      <c r="JXG7" s="80"/>
      <c r="JXH7" s="80"/>
      <c r="JXI7" s="80"/>
      <c r="JXJ7" s="80"/>
      <c r="JXK7" s="80"/>
      <c r="JXL7" s="80"/>
      <c r="JXM7" s="80"/>
      <c r="JXN7" s="80"/>
      <c r="JXO7" s="80"/>
      <c r="JXP7" s="80"/>
      <c r="JXQ7" s="80"/>
      <c r="JXR7" s="80"/>
      <c r="JXS7" s="80"/>
      <c r="JXT7" s="80"/>
      <c r="JXU7" s="80"/>
      <c r="JXV7" s="80"/>
      <c r="JXW7" s="80"/>
      <c r="JXX7" s="80"/>
      <c r="JXY7" s="80"/>
      <c r="JXZ7" s="80"/>
      <c r="JYA7" s="80"/>
      <c r="JYB7" s="80"/>
      <c r="JYC7" s="80"/>
      <c r="JYD7" s="80"/>
      <c r="JYE7" s="80"/>
      <c r="JYF7" s="80"/>
      <c r="JYG7" s="80"/>
      <c r="JYH7" s="80"/>
      <c r="JYI7" s="80"/>
      <c r="JYJ7" s="80"/>
      <c r="JYK7" s="80"/>
      <c r="JYL7" s="80"/>
      <c r="JYM7" s="80"/>
      <c r="JYN7" s="80"/>
      <c r="JYO7" s="80"/>
      <c r="JYP7" s="80"/>
      <c r="JYQ7" s="80"/>
      <c r="JYR7" s="80"/>
      <c r="JYS7" s="80"/>
      <c r="JYT7" s="80"/>
      <c r="JYU7" s="80"/>
      <c r="JYV7" s="80"/>
      <c r="JYW7" s="80"/>
      <c r="JYX7" s="80"/>
      <c r="JYY7" s="80"/>
      <c r="JYZ7" s="80"/>
      <c r="JZA7" s="80"/>
      <c r="JZB7" s="80"/>
      <c r="JZC7" s="80"/>
      <c r="JZD7" s="80"/>
      <c r="JZE7" s="80"/>
      <c r="JZF7" s="80"/>
      <c r="JZG7" s="80"/>
      <c r="JZH7" s="80"/>
      <c r="JZI7" s="80"/>
      <c r="JZJ7" s="80"/>
      <c r="JZK7" s="80"/>
      <c r="JZL7" s="80"/>
      <c r="JZM7" s="80"/>
      <c r="JZN7" s="80"/>
      <c r="JZO7" s="80"/>
      <c r="JZP7" s="80"/>
      <c r="JZQ7" s="80"/>
      <c r="JZR7" s="80"/>
      <c r="JZS7" s="80"/>
      <c r="JZT7" s="80"/>
      <c r="JZU7" s="80"/>
      <c r="JZV7" s="80"/>
      <c r="JZW7" s="80"/>
      <c r="JZX7" s="80"/>
      <c r="JZY7" s="80"/>
      <c r="JZZ7" s="80"/>
      <c r="KAA7" s="80"/>
      <c r="KAB7" s="80"/>
      <c r="KAC7" s="80"/>
      <c r="KAD7" s="80"/>
      <c r="KAE7" s="80"/>
      <c r="KAF7" s="80"/>
      <c r="KAG7" s="80"/>
      <c r="KAH7" s="80"/>
      <c r="KAI7" s="80"/>
      <c r="KAJ7" s="80"/>
      <c r="KAK7" s="80"/>
      <c r="KAL7" s="80"/>
      <c r="KAM7" s="80"/>
      <c r="KAN7" s="80"/>
      <c r="KAO7" s="80"/>
      <c r="KAP7" s="80"/>
      <c r="KAQ7" s="80"/>
      <c r="KAR7" s="80"/>
      <c r="KAS7" s="80"/>
      <c r="KAT7" s="80"/>
      <c r="KAU7" s="80"/>
      <c r="KAV7" s="80"/>
      <c r="KAW7" s="80"/>
      <c r="KAX7" s="80"/>
      <c r="KAY7" s="80"/>
      <c r="KAZ7" s="80"/>
      <c r="KBA7" s="80"/>
      <c r="KBB7" s="80"/>
      <c r="KBC7" s="80"/>
      <c r="KBD7" s="80"/>
      <c r="KBE7" s="80"/>
      <c r="KBF7" s="80"/>
      <c r="KBG7" s="80"/>
      <c r="KBH7" s="80"/>
      <c r="KBI7" s="80"/>
      <c r="KBJ7" s="80"/>
      <c r="KBK7" s="80"/>
      <c r="KBL7" s="80"/>
      <c r="KBM7" s="80"/>
      <c r="KBN7" s="80"/>
      <c r="KBO7" s="80"/>
      <c r="KBP7" s="80"/>
      <c r="KBQ7" s="80"/>
      <c r="KBR7" s="80"/>
      <c r="KBS7" s="80"/>
      <c r="KBT7" s="80"/>
      <c r="KBU7" s="80"/>
      <c r="KBV7" s="80"/>
      <c r="KBW7" s="80"/>
      <c r="KBX7" s="80"/>
      <c r="KBY7" s="80"/>
      <c r="KBZ7" s="80"/>
      <c r="KCA7" s="80"/>
      <c r="KCB7" s="80"/>
      <c r="KCC7" s="80"/>
      <c r="KCD7" s="80"/>
      <c r="KCE7" s="80"/>
      <c r="KCF7" s="80"/>
      <c r="KCG7" s="80"/>
      <c r="KCH7" s="80"/>
      <c r="KCI7" s="80"/>
      <c r="KCJ7" s="80"/>
      <c r="KCK7" s="80"/>
      <c r="KCL7" s="80"/>
      <c r="KCM7" s="80"/>
      <c r="KCN7" s="80"/>
      <c r="KCO7" s="80"/>
      <c r="KCP7" s="80"/>
      <c r="KCQ7" s="80"/>
      <c r="KCR7" s="80"/>
      <c r="KCS7" s="80"/>
      <c r="KCT7" s="80"/>
      <c r="KCU7" s="80"/>
      <c r="KCV7" s="80"/>
      <c r="KCW7" s="80"/>
      <c r="KCX7" s="80"/>
      <c r="KCY7" s="80"/>
      <c r="KCZ7" s="80"/>
      <c r="KDA7" s="80"/>
      <c r="KDB7" s="80"/>
      <c r="KDC7" s="80"/>
      <c r="KDD7" s="80"/>
      <c r="KDE7" s="80"/>
      <c r="KDF7" s="80"/>
      <c r="KDG7" s="80"/>
      <c r="KDH7" s="80"/>
      <c r="KDI7" s="80"/>
      <c r="KDJ7" s="80"/>
      <c r="KDK7" s="80"/>
      <c r="KDL7" s="80"/>
      <c r="KDM7" s="80"/>
      <c r="KDN7" s="80"/>
      <c r="KDO7" s="80"/>
      <c r="KDP7" s="80"/>
      <c r="KDQ7" s="80"/>
      <c r="KDR7" s="80"/>
      <c r="KDS7" s="80"/>
      <c r="KDT7" s="80"/>
      <c r="KDU7" s="80"/>
      <c r="KDV7" s="80"/>
      <c r="KDW7" s="80"/>
      <c r="KDX7" s="80"/>
      <c r="KDY7" s="80"/>
      <c r="KDZ7" s="80"/>
      <c r="KEA7" s="80"/>
      <c r="KEB7" s="80"/>
      <c r="KEC7" s="80"/>
      <c r="KED7" s="80"/>
      <c r="KEE7" s="80"/>
      <c r="KEF7" s="80"/>
      <c r="KEG7" s="80"/>
      <c r="KEH7" s="80"/>
      <c r="KEI7" s="80"/>
      <c r="KEJ7" s="80"/>
      <c r="KEK7" s="80"/>
      <c r="KEL7" s="80"/>
      <c r="KEM7" s="80"/>
      <c r="KEN7" s="80"/>
      <c r="KEO7" s="80"/>
      <c r="KEP7" s="80"/>
      <c r="KEQ7" s="80"/>
      <c r="KER7" s="80"/>
      <c r="KES7" s="80"/>
      <c r="KET7" s="80"/>
      <c r="KEU7" s="80"/>
      <c r="KEV7" s="80"/>
      <c r="KEW7" s="80"/>
      <c r="KEX7" s="80"/>
      <c r="KEY7" s="80"/>
      <c r="KEZ7" s="80"/>
      <c r="KFA7" s="80"/>
      <c r="KFB7" s="80"/>
      <c r="KFC7" s="80"/>
      <c r="KFD7" s="80"/>
      <c r="KFE7" s="80"/>
      <c r="KFF7" s="80"/>
      <c r="KFG7" s="80"/>
      <c r="KFH7" s="80"/>
      <c r="KFI7" s="80"/>
      <c r="KFJ7" s="80"/>
      <c r="KFK7" s="80"/>
      <c r="KFL7" s="80"/>
      <c r="KFM7" s="80"/>
      <c r="KFN7" s="80"/>
      <c r="KFO7" s="80"/>
      <c r="KFP7" s="80"/>
      <c r="KFQ7" s="80"/>
      <c r="KFR7" s="80"/>
      <c r="KFS7" s="80"/>
      <c r="KFT7" s="80"/>
      <c r="KFU7" s="80"/>
      <c r="KFV7" s="80"/>
      <c r="KFW7" s="80"/>
      <c r="KFX7" s="80"/>
      <c r="KFY7" s="80"/>
      <c r="KFZ7" s="80"/>
      <c r="KGA7" s="80"/>
      <c r="KGB7" s="80"/>
      <c r="KGC7" s="80"/>
      <c r="KGD7" s="80"/>
      <c r="KGE7" s="80"/>
      <c r="KGF7" s="80"/>
      <c r="KGG7" s="80"/>
      <c r="KGH7" s="80"/>
      <c r="KGI7" s="80"/>
      <c r="KGJ7" s="80"/>
      <c r="KGK7" s="80"/>
      <c r="KGL7" s="80"/>
      <c r="KGM7" s="80"/>
      <c r="KGN7" s="80"/>
      <c r="KGO7" s="80"/>
      <c r="KGP7" s="80"/>
      <c r="KGQ7" s="80"/>
      <c r="KGR7" s="80"/>
      <c r="KGS7" s="80"/>
      <c r="KGT7" s="80"/>
      <c r="KGU7" s="80"/>
      <c r="KGV7" s="80"/>
      <c r="KGW7" s="80"/>
      <c r="KGX7" s="80"/>
      <c r="KGY7" s="80"/>
      <c r="KGZ7" s="80"/>
      <c r="KHA7" s="80"/>
      <c r="KHB7" s="80"/>
      <c r="KHC7" s="80"/>
      <c r="KHD7" s="80"/>
      <c r="KHE7" s="80"/>
      <c r="KHF7" s="80"/>
      <c r="KHG7" s="80"/>
      <c r="KHH7" s="80"/>
      <c r="KHI7" s="80"/>
      <c r="KHJ7" s="80"/>
      <c r="KHK7" s="80"/>
      <c r="KHL7" s="80"/>
      <c r="KHM7" s="80"/>
      <c r="KHN7" s="80"/>
      <c r="KHO7" s="80"/>
      <c r="KHP7" s="80"/>
      <c r="KHQ7" s="80"/>
      <c r="KHR7" s="80"/>
      <c r="KHS7" s="80"/>
      <c r="KHT7" s="80"/>
      <c r="KHU7" s="80"/>
      <c r="KHV7" s="80"/>
      <c r="KHW7" s="80"/>
      <c r="KHX7" s="80"/>
      <c r="KHY7" s="80"/>
      <c r="KHZ7" s="80"/>
      <c r="KIA7" s="80"/>
      <c r="KIB7" s="80"/>
      <c r="KIC7" s="80"/>
      <c r="KID7" s="80"/>
      <c r="KIE7" s="80"/>
      <c r="KIF7" s="80"/>
      <c r="KIG7" s="80"/>
      <c r="KIH7" s="80"/>
      <c r="KII7" s="80"/>
      <c r="KIJ7" s="80"/>
      <c r="KIK7" s="80"/>
      <c r="KIL7" s="80"/>
      <c r="KIM7" s="80"/>
      <c r="KIN7" s="80"/>
      <c r="KIO7" s="80"/>
      <c r="KIP7" s="80"/>
      <c r="KIQ7" s="80"/>
      <c r="KIR7" s="80"/>
      <c r="KIS7" s="80"/>
      <c r="KIT7" s="80"/>
      <c r="KIU7" s="80"/>
      <c r="KIV7" s="80"/>
      <c r="KIW7" s="80"/>
      <c r="KIX7" s="80"/>
      <c r="KIY7" s="80"/>
      <c r="KIZ7" s="80"/>
      <c r="KJA7" s="80"/>
      <c r="KJB7" s="80"/>
      <c r="KJC7" s="80"/>
      <c r="KJD7" s="80"/>
      <c r="KJE7" s="80"/>
      <c r="KJF7" s="80"/>
      <c r="KJG7" s="80"/>
      <c r="KJH7" s="80"/>
      <c r="KJI7" s="80"/>
      <c r="KJJ7" s="80"/>
      <c r="KJK7" s="80"/>
      <c r="KJL7" s="80"/>
      <c r="KJM7" s="80"/>
      <c r="KJN7" s="80"/>
      <c r="KJO7" s="80"/>
      <c r="KJP7" s="80"/>
      <c r="KJQ7" s="80"/>
      <c r="KJR7" s="80"/>
      <c r="KJS7" s="80"/>
      <c r="KJT7" s="80"/>
      <c r="KJU7" s="80"/>
      <c r="KJV7" s="80"/>
      <c r="KJW7" s="80"/>
      <c r="KJX7" s="80"/>
      <c r="KJY7" s="80"/>
      <c r="KJZ7" s="80"/>
      <c r="KKA7" s="80"/>
      <c r="KKB7" s="80"/>
      <c r="KKC7" s="80"/>
      <c r="KKD7" s="80"/>
      <c r="KKE7" s="80"/>
      <c r="KKF7" s="80"/>
      <c r="KKG7" s="80"/>
      <c r="KKH7" s="80"/>
      <c r="KKI7" s="80"/>
      <c r="KKJ7" s="80"/>
      <c r="KKK7" s="80"/>
      <c r="KKL7" s="80"/>
      <c r="KKM7" s="80"/>
      <c r="KKN7" s="80"/>
      <c r="KKO7" s="80"/>
      <c r="KKP7" s="80"/>
      <c r="KKQ7" s="80"/>
      <c r="KKR7" s="80"/>
      <c r="KKS7" s="80"/>
      <c r="KKT7" s="80"/>
      <c r="KKU7" s="80"/>
      <c r="KKV7" s="80"/>
      <c r="KKW7" s="80"/>
      <c r="KKX7" s="80"/>
      <c r="KKY7" s="80"/>
      <c r="KKZ7" s="80"/>
      <c r="KLA7" s="80"/>
      <c r="KLB7" s="80"/>
      <c r="KLC7" s="80"/>
      <c r="KLD7" s="80"/>
      <c r="KLE7" s="80"/>
      <c r="KLF7" s="80"/>
      <c r="KLG7" s="80"/>
      <c r="KLH7" s="80"/>
      <c r="KLI7" s="80"/>
      <c r="KLJ7" s="80"/>
      <c r="KLK7" s="80"/>
      <c r="KLL7" s="80"/>
      <c r="KLM7" s="80"/>
      <c r="KLN7" s="80"/>
      <c r="KLO7" s="80"/>
      <c r="KLP7" s="80"/>
      <c r="KLQ7" s="80"/>
      <c r="KLR7" s="80"/>
      <c r="KLS7" s="80"/>
      <c r="KLT7" s="80"/>
      <c r="KLU7" s="80"/>
      <c r="KLV7" s="80"/>
      <c r="KLW7" s="80"/>
      <c r="KLX7" s="80"/>
      <c r="KLY7" s="80"/>
      <c r="KLZ7" s="80"/>
      <c r="KMA7" s="80"/>
      <c r="KMB7" s="80"/>
      <c r="KMC7" s="80"/>
      <c r="KMD7" s="80"/>
      <c r="KME7" s="80"/>
      <c r="KMF7" s="80"/>
      <c r="KMG7" s="80"/>
      <c r="KMH7" s="80"/>
      <c r="KMI7" s="80"/>
      <c r="KMJ7" s="80"/>
      <c r="KMK7" s="80"/>
      <c r="KML7" s="80"/>
      <c r="KMM7" s="80"/>
      <c r="KMN7" s="80"/>
      <c r="KMO7" s="80"/>
      <c r="KMP7" s="80"/>
      <c r="KMQ7" s="80"/>
      <c r="KMR7" s="80"/>
      <c r="KMS7" s="80"/>
      <c r="KMT7" s="80"/>
      <c r="KMU7" s="80"/>
      <c r="KMV7" s="80"/>
      <c r="KMW7" s="80"/>
      <c r="KMX7" s="80"/>
      <c r="KMY7" s="80"/>
      <c r="KMZ7" s="80"/>
      <c r="KNA7" s="80"/>
      <c r="KNB7" s="80"/>
      <c r="KNC7" s="80"/>
      <c r="KND7" s="80"/>
      <c r="KNE7" s="80"/>
      <c r="KNF7" s="80"/>
      <c r="KNG7" s="80"/>
      <c r="KNH7" s="80"/>
      <c r="KNI7" s="80"/>
      <c r="KNJ7" s="80"/>
      <c r="KNK7" s="80"/>
      <c r="KNL7" s="80"/>
      <c r="KNM7" s="80"/>
      <c r="KNN7" s="80"/>
      <c r="KNO7" s="80"/>
      <c r="KNP7" s="80"/>
      <c r="KNQ7" s="80"/>
      <c r="KNR7" s="80"/>
      <c r="KNS7" s="80"/>
      <c r="KNT7" s="80"/>
      <c r="KNU7" s="80"/>
      <c r="KNV7" s="80"/>
      <c r="KNW7" s="80"/>
      <c r="KNX7" s="80"/>
      <c r="KNY7" s="80"/>
      <c r="KNZ7" s="80"/>
      <c r="KOA7" s="80"/>
      <c r="KOB7" s="80"/>
      <c r="KOC7" s="80"/>
      <c r="KOD7" s="80"/>
      <c r="KOE7" s="80"/>
      <c r="KOF7" s="80"/>
      <c r="KOG7" s="80"/>
      <c r="KOH7" s="80"/>
      <c r="KOI7" s="80"/>
      <c r="KOJ7" s="80"/>
      <c r="KOK7" s="80"/>
      <c r="KOL7" s="80"/>
      <c r="KOM7" s="80"/>
      <c r="KON7" s="80"/>
      <c r="KOO7" s="80"/>
      <c r="KOP7" s="80"/>
      <c r="KOQ7" s="80"/>
      <c r="KOR7" s="80"/>
      <c r="KOS7" s="80"/>
      <c r="KOT7" s="80"/>
      <c r="KOU7" s="80"/>
      <c r="KOV7" s="80"/>
      <c r="KOW7" s="80"/>
      <c r="KOX7" s="80"/>
      <c r="KOY7" s="80"/>
      <c r="KOZ7" s="80"/>
      <c r="KPA7" s="80"/>
      <c r="KPB7" s="80"/>
      <c r="KPC7" s="80"/>
      <c r="KPD7" s="80"/>
      <c r="KPE7" s="80"/>
      <c r="KPF7" s="80"/>
      <c r="KPG7" s="80"/>
      <c r="KPH7" s="80"/>
      <c r="KPI7" s="80"/>
      <c r="KPJ7" s="80"/>
      <c r="KPK7" s="80"/>
      <c r="KPL7" s="80"/>
      <c r="KPM7" s="80"/>
      <c r="KPN7" s="80"/>
      <c r="KPO7" s="80"/>
      <c r="KPP7" s="80"/>
      <c r="KPQ7" s="80"/>
      <c r="KPR7" s="80"/>
      <c r="KPS7" s="80"/>
      <c r="KPT7" s="80"/>
      <c r="KPU7" s="80"/>
      <c r="KPV7" s="80"/>
      <c r="KPW7" s="80"/>
      <c r="KPX7" s="80"/>
      <c r="KPY7" s="80"/>
      <c r="KPZ7" s="80"/>
      <c r="KQA7" s="80"/>
      <c r="KQB7" s="80"/>
      <c r="KQC7" s="80"/>
      <c r="KQD7" s="80"/>
      <c r="KQE7" s="80"/>
      <c r="KQF7" s="80"/>
      <c r="KQG7" s="80"/>
      <c r="KQH7" s="80"/>
      <c r="KQI7" s="80"/>
      <c r="KQJ7" s="80"/>
      <c r="KQK7" s="80"/>
      <c r="KQL7" s="80"/>
      <c r="KQM7" s="80"/>
      <c r="KQN7" s="80"/>
      <c r="KQO7" s="80"/>
      <c r="KQP7" s="80"/>
      <c r="KQQ7" s="80"/>
      <c r="KQR7" s="80"/>
      <c r="KQS7" s="80"/>
      <c r="KQT7" s="80"/>
      <c r="KQU7" s="80"/>
      <c r="KQV7" s="80"/>
      <c r="KQW7" s="80"/>
      <c r="KQX7" s="80"/>
      <c r="KQY7" s="80"/>
      <c r="KQZ7" s="80"/>
      <c r="KRA7" s="80"/>
      <c r="KRB7" s="80"/>
      <c r="KRC7" s="80"/>
      <c r="KRD7" s="80"/>
      <c r="KRE7" s="80"/>
      <c r="KRF7" s="80"/>
      <c r="KRG7" s="80"/>
      <c r="KRH7" s="80"/>
      <c r="KRI7" s="80"/>
      <c r="KRJ7" s="80"/>
      <c r="KRK7" s="80"/>
      <c r="KRL7" s="80"/>
      <c r="KRM7" s="80"/>
      <c r="KRN7" s="80"/>
      <c r="KRO7" s="80"/>
      <c r="KRP7" s="80"/>
      <c r="KRQ7" s="80"/>
      <c r="KRR7" s="80"/>
      <c r="KRS7" s="80"/>
      <c r="KRT7" s="80"/>
      <c r="KRU7" s="80"/>
      <c r="KRV7" s="80"/>
      <c r="KRW7" s="80"/>
      <c r="KRX7" s="80"/>
      <c r="KRY7" s="80"/>
      <c r="KRZ7" s="80"/>
      <c r="KSA7" s="80"/>
      <c r="KSB7" s="80"/>
      <c r="KSC7" s="80"/>
      <c r="KSD7" s="80"/>
      <c r="KSE7" s="80"/>
      <c r="KSF7" s="80"/>
      <c r="KSG7" s="80"/>
      <c r="KSH7" s="80"/>
      <c r="KSI7" s="80"/>
      <c r="KSJ7" s="80"/>
      <c r="KSK7" s="80"/>
      <c r="KSL7" s="80"/>
      <c r="KSM7" s="80"/>
      <c r="KSN7" s="80"/>
      <c r="KSO7" s="80"/>
      <c r="KSP7" s="80"/>
      <c r="KSQ7" s="80"/>
      <c r="KSR7" s="80"/>
      <c r="KSS7" s="80"/>
      <c r="KST7" s="80"/>
      <c r="KSU7" s="80"/>
      <c r="KSV7" s="80"/>
      <c r="KSW7" s="80"/>
      <c r="KSX7" s="80"/>
      <c r="KSY7" s="80"/>
      <c r="KSZ7" s="80"/>
      <c r="KTA7" s="80"/>
      <c r="KTB7" s="80"/>
      <c r="KTC7" s="80"/>
      <c r="KTD7" s="80"/>
      <c r="KTE7" s="80"/>
      <c r="KTF7" s="80"/>
      <c r="KTG7" s="80"/>
      <c r="KTH7" s="80"/>
      <c r="KTI7" s="80"/>
      <c r="KTJ7" s="80"/>
      <c r="KTK7" s="80"/>
      <c r="KTL7" s="80"/>
      <c r="KTM7" s="80"/>
      <c r="KTN7" s="80"/>
      <c r="KTO7" s="80"/>
      <c r="KTP7" s="80"/>
      <c r="KTQ7" s="80"/>
      <c r="KTR7" s="80"/>
      <c r="KTS7" s="80"/>
      <c r="KTT7" s="80"/>
      <c r="KTU7" s="80"/>
      <c r="KTV7" s="80"/>
      <c r="KTW7" s="80"/>
      <c r="KTX7" s="80"/>
      <c r="KTY7" s="80"/>
      <c r="KTZ7" s="80"/>
      <c r="KUA7" s="80"/>
      <c r="KUB7" s="80"/>
      <c r="KUC7" s="80"/>
      <c r="KUD7" s="80"/>
      <c r="KUE7" s="80"/>
      <c r="KUF7" s="80"/>
      <c r="KUG7" s="80"/>
      <c r="KUH7" s="80"/>
      <c r="KUI7" s="80"/>
      <c r="KUJ7" s="80"/>
      <c r="KUK7" s="80"/>
      <c r="KUL7" s="80"/>
      <c r="KUM7" s="80"/>
      <c r="KUN7" s="80"/>
      <c r="KUO7" s="80"/>
      <c r="KUP7" s="80"/>
      <c r="KUQ7" s="80"/>
      <c r="KUR7" s="80"/>
      <c r="KUS7" s="80"/>
      <c r="KUT7" s="80"/>
      <c r="KUU7" s="80"/>
      <c r="KUV7" s="80"/>
      <c r="KUW7" s="80"/>
      <c r="KUX7" s="80"/>
      <c r="KUY7" s="80"/>
      <c r="KUZ7" s="80"/>
      <c r="KVA7" s="80"/>
      <c r="KVB7" s="80"/>
      <c r="KVC7" s="80"/>
      <c r="KVD7" s="80"/>
      <c r="KVE7" s="80"/>
      <c r="KVF7" s="80"/>
      <c r="KVG7" s="80"/>
      <c r="KVH7" s="80"/>
      <c r="KVI7" s="80"/>
      <c r="KVJ7" s="80"/>
      <c r="KVK7" s="80"/>
      <c r="KVL7" s="80"/>
      <c r="KVM7" s="80"/>
      <c r="KVN7" s="80"/>
      <c r="KVO7" s="80"/>
      <c r="KVP7" s="80"/>
      <c r="KVQ7" s="80"/>
      <c r="KVR7" s="80"/>
      <c r="KVS7" s="80"/>
      <c r="KVT7" s="80"/>
      <c r="KVU7" s="80"/>
      <c r="KVV7" s="80"/>
      <c r="KVW7" s="80"/>
      <c r="KVX7" s="80"/>
      <c r="KVY7" s="80"/>
      <c r="KVZ7" s="80"/>
      <c r="KWA7" s="80"/>
      <c r="KWB7" s="80"/>
      <c r="KWC7" s="80"/>
      <c r="KWD7" s="80"/>
      <c r="KWE7" s="80"/>
      <c r="KWF7" s="80"/>
      <c r="KWG7" s="80"/>
      <c r="KWH7" s="80"/>
      <c r="KWI7" s="80"/>
      <c r="KWJ7" s="80"/>
      <c r="KWK7" s="80"/>
      <c r="KWL7" s="80"/>
      <c r="KWM7" s="80"/>
      <c r="KWN7" s="80"/>
      <c r="KWO7" s="80"/>
      <c r="KWP7" s="80"/>
      <c r="KWQ7" s="80"/>
      <c r="KWR7" s="80"/>
      <c r="KWS7" s="80"/>
      <c r="KWT7" s="80"/>
      <c r="KWU7" s="80"/>
      <c r="KWV7" s="80"/>
      <c r="KWW7" s="80"/>
      <c r="KWX7" s="80"/>
      <c r="KWY7" s="80"/>
      <c r="KWZ7" s="80"/>
      <c r="KXA7" s="80"/>
      <c r="KXB7" s="80"/>
      <c r="KXC7" s="80"/>
      <c r="KXD7" s="80"/>
      <c r="KXE7" s="80"/>
      <c r="KXF7" s="80"/>
      <c r="KXG7" s="80"/>
      <c r="KXH7" s="80"/>
      <c r="KXI7" s="80"/>
      <c r="KXJ7" s="80"/>
      <c r="KXK7" s="80"/>
      <c r="KXL7" s="80"/>
      <c r="KXM7" s="80"/>
      <c r="KXN7" s="80"/>
      <c r="KXO7" s="80"/>
      <c r="KXP7" s="80"/>
      <c r="KXQ7" s="80"/>
      <c r="KXR7" s="80"/>
      <c r="KXS7" s="80"/>
      <c r="KXT7" s="80"/>
      <c r="KXU7" s="80"/>
      <c r="KXV7" s="80"/>
      <c r="KXW7" s="80"/>
      <c r="KXX7" s="80"/>
      <c r="KXY7" s="80"/>
      <c r="KXZ7" s="80"/>
      <c r="KYA7" s="80"/>
      <c r="KYB7" s="80"/>
      <c r="KYC7" s="80"/>
      <c r="KYD7" s="80"/>
      <c r="KYE7" s="80"/>
      <c r="KYF7" s="80"/>
      <c r="KYG7" s="80"/>
      <c r="KYH7" s="80"/>
      <c r="KYI7" s="80"/>
      <c r="KYJ7" s="80"/>
      <c r="KYK7" s="80"/>
      <c r="KYL7" s="80"/>
      <c r="KYM7" s="80"/>
      <c r="KYN7" s="80"/>
      <c r="KYO7" s="80"/>
      <c r="KYP7" s="80"/>
      <c r="KYQ7" s="80"/>
      <c r="KYR7" s="80"/>
      <c r="KYS7" s="80"/>
      <c r="KYT7" s="80"/>
      <c r="KYU7" s="80"/>
      <c r="KYV7" s="80"/>
      <c r="KYW7" s="80"/>
      <c r="KYX7" s="80"/>
      <c r="KYY7" s="80"/>
      <c r="KYZ7" s="80"/>
      <c r="KZA7" s="80"/>
      <c r="KZB7" s="80"/>
      <c r="KZC7" s="80"/>
      <c r="KZD7" s="80"/>
      <c r="KZE7" s="80"/>
      <c r="KZF7" s="80"/>
      <c r="KZG7" s="80"/>
      <c r="KZH7" s="80"/>
      <c r="KZI7" s="80"/>
      <c r="KZJ7" s="80"/>
      <c r="KZK7" s="80"/>
      <c r="KZL7" s="80"/>
      <c r="KZM7" s="80"/>
      <c r="KZN7" s="80"/>
      <c r="KZO7" s="80"/>
      <c r="KZP7" s="80"/>
      <c r="KZQ7" s="80"/>
      <c r="KZR7" s="80"/>
      <c r="KZS7" s="80"/>
      <c r="KZT7" s="80"/>
      <c r="KZU7" s="80"/>
      <c r="KZV7" s="80"/>
      <c r="KZW7" s="80"/>
      <c r="KZX7" s="80"/>
      <c r="KZY7" s="80"/>
      <c r="KZZ7" s="80"/>
      <c r="LAA7" s="80"/>
      <c r="LAB7" s="80"/>
      <c r="LAC7" s="80"/>
      <c r="LAD7" s="80"/>
      <c r="LAE7" s="80"/>
      <c r="LAF7" s="80"/>
      <c r="LAG7" s="80"/>
      <c r="LAH7" s="80"/>
      <c r="LAI7" s="80"/>
      <c r="LAJ7" s="80"/>
      <c r="LAK7" s="80"/>
      <c r="LAL7" s="80"/>
      <c r="LAM7" s="80"/>
      <c r="LAN7" s="80"/>
      <c r="LAO7" s="80"/>
      <c r="LAP7" s="80"/>
      <c r="LAQ7" s="80"/>
      <c r="LAR7" s="80"/>
      <c r="LAS7" s="80"/>
      <c r="LAT7" s="80"/>
      <c r="LAU7" s="80"/>
      <c r="LAV7" s="80"/>
      <c r="LAW7" s="80"/>
      <c r="LAX7" s="80"/>
      <c r="LAY7" s="80"/>
      <c r="LAZ7" s="80"/>
      <c r="LBA7" s="80"/>
      <c r="LBB7" s="80"/>
      <c r="LBC7" s="80"/>
      <c r="LBD7" s="80"/>
      <c r="LBE7" s="80"/>
      <c r="LBF7" s="80"/>
      <c r="LBG7" s="80"/>
      <c r="LBH7" s="80"/>
      <c r="LBI7" s="80"/>
      <c r="LBJ7" s="80"/>
      <c r="LBK7" s="80"/>
      <c r="LBL7" s="80"/>
      <c r="LBM7" s="80"/>
      <c r="LBN7" s="80"/>
      <c r="LBO7" s="80"/>
      <c r="LBP7" s="80"/>
      <c r="LBQ7" s="80"/>
      <c r="LBR7" s="80"/>
      <c r="LBS7" s="80"/>
      <c r="LBT7" s="80"/>
      <c r="LBU7" s="80"/>
      <c r="LBV7" s="80"/>
      <c r="LBW7" s="80"/>
      <c r="LBX7" s="80"/>
      <c r="LBY7" s="80"/>
      <c r="LBZ7" s="80"/>
      <c r="LCA7" s="80"/>
      <c r="LCB7" s="80"/>
      <c r="LCC7" s="80"/>
      <c r="LCD7" s="80"/>
      <c r="LCE7" s="80"/>
      <c r="LCF7" s="80"/>
      <c r="LCG7" s="80"/>
      <c r="LCH7" s="80"/>
      <c r="LCI7" s="80"/>
      <c r="LCJ7" s="80"/>
      <c r="LCK7" s="80"/>
      <c r="LCL7" s="80"/>
      <c r="LCM7" s="80"/>
      <c r="LCN7" s="80"/>
      <c r="LCO7" s="80"/>
      <c r="LCP7" s="80"/>
      <c r="LCQ7" s="80"/>
      <c r="LCR7" s="80"/>
      <c r="LCS7" s="80"/>
      <c r="LCT7" s="80"/>
      <c r="LCU7" s="80"/>
      <c r="LCV7" s="80"/>
      <c r="LCW7" s="80"/>
      <c r="LCX7" s="80"/>
      <c r="LCY7" s="80"/>
      <c r="LCZ7" s="80"/>
      <c r="LDA7" s="80"/>
      <c r="LDB7" s="80"/>
      <c r="LDC7" s="80"/>
      <c r="LDD7" s="80"/>
      <c r="LDE7" s="80"/>
      <c r="LDF7" s="80"/>
      <c r="LDG7" s="80"/>
      <c r="LDH7" s="80"/>
      <c r="LDI7" s="80"/>
      <c r="LDJ7" s="80"/>
      <c r="LDK7" s="80"/>
      <c r="LDL7" s="80"/>
      <c r="LDM7" s="80"/>
      <c r="LDN7" s="80"/>
      <c r="LDO7" s="80"/>
      <c r="LDP7" s="80"/>
      <c r="LDQ7" s="80"/>
      <c r="LDR7" s="80"/>
      <c r="LDS7" s="80"/>
      <c r="LDT7" s="80"/>
      <c r="LDU7" s="80"/>
      <c r="LDV7" s="80"/>
      <c r="LDW7" s="80"/>
      <c r="LDX7" s="80"/>
      <c r="LDY7" s="80"/>
      <c r="LDZ7" s="80"/>
      <c r="LEA7" s="80"/>
      <c r="LEB7" s="80"/>
      <c r="LEC7" s="80"/>
      <c r="LED7" s="80"/>
      <c r="LEE7" s="80"/>
      <c r="LEF7" s="80"/>
      <c r="LEG7" s="80"/>
      <c r="LEH7" s="80"/>
      <c r="LEI7" s="80"/>
      <c r="LEJ7" s="80"/>
      <c r="LEK7" s="80"/>
      <c r="LEL7" s="80"/>
      <c r="LEM7" s="80"/>
      <c r="LEN7" s="80"/>
      <c r="LEO7" s="80"/>
      <c r="LEP7" s="80"/>
      <c r="LEQ7" s="80"/>
      <c r="LER7" s="80"/>
      <c r="LES7" s="80"/>
      <c r="LET7" s="80"/>
      <c r="LEU7" s="80"/>
      <c r="LEV7" s="80"/>
      <c r="LEW7" s="80"/>
      <c r="LEX7" s="80"/>
      <c r="LEY7" s="80"/>
      <c r="LEZ7" s="80"/>
      <c r="LFA7" s="80"/>
      <c r="LFB7" s="80"/>
      <c r="LFC7" s="80"/>
      <c r="LFD7" s="80"/>
      <c r="LFE7" s="80"/>
      <c r="LFF7" s="80"/>
      <c r="LFG7" s="80"/>
      <c r="LFH7" s="80"/>
      <c r="LFI7" s="80"/>
      <c r="LFJ7" s="80"/>
      <c r="LFK7" s="80"/>
      <c r="LFL7" s="80"/>
      <c r="LFM7" s="80"/>
      <c r="LFN7" s="80"/>
      <c r="LFO7" s="80"/>
      <c r="LFP7" s="80"/>
      <c r="LFQ7" s="80"/>
      <c r="LFR7" s="80"/>
      <c r="LFS7" s="80"/>
      <c r="LFT7" s="80"/>
      <c r="LFU7" s="80"/>
      <c r="LFV7" s="80"/>
      <c r="LFW7" s="80"/>
      <c r="LFX7" s="80"/>
      <c r="LFY7" s="80"/>
      <c r="LFZ7" s="80"/>
      <c r="LGA7" s="80"/>
      <c r="LGB7" s="80"/>
      <c r="LGC7" s="80"/>
      <c r="LGD7" s="80"/>
      <c r="LGE7" s="80"/>
      <c r="LGF7" s="80"/>
      <c r="LGG7" s="80"/>
      <c r="LGH7" s="80"/>
      <c r="LGI7" s="80"/>
      <c r="LGJ7" s="80"/>
      <c r="LGK7" s="80"/>
      <c r="LGL7" s="80"/>
      <c r="LGM7" s="80"/>
      <c r="LGN7" s="80"/>
      <c r="LGO7" s="80"/>
      <c r="LGP7" s="80"/>
      <c r="LGQ7" s="80"/>
      <c r="LGR7" s="80"/>
      <c r="LGS7" s="80"/>
      <c r="LGT7" s="80"/>
      <c r="LGU7" s="80"/>
      <c r="LGV7" s="80"/>
      <c r="LGW7" s="80"/>
      <c r="LGX7" s="80"/>
      <c r="LGY7" s="80"/>
      <c r="LGZ7" s="80"/>
      <c r="LHA7" s="80"/>
      <c r="LHB7" s="80"/>
      <c r="LHC7" s="80"/>
      <c r="LHD7" s="80"/>
      <c r="LHE7" s="80"/>
      <c r="LHF7" s="80"/>
      <c r="LHG7" s="80"/>
      <c r="LHH7" s="80"/>
      <c r="LHI7" s="80"/>
      <c r="LHJ7" s="80"/>
      <c r="LHK7" s="80"/>
      <c r="LHL7" s="80"/>
      <c r="LHM7" s="80"/>
      <c r="LHN7" s="80"/>
      <c r="LHO7" s="80"/>
      <c r="LHP7" s="80"/>
      <c r="LHQ7" s="80"/>
      <c r="LHR7" s="80"/>
      <c r="LHS7" s="80"/>
      <c r="LHT7" s="80"/>
      <c r="LHU7" s="80"/>
      <c r="LHV7" s="80"/>
      <c r="LHW7" s="80"/>
      <c r="LHX7" s="80"/>
      <c r="LHY7" s="80"/>
      <c r="LHZ7" s="80"/>
      <c r="LIA7" s="80"/>
      <c r="LIB7" s="80"/>
      <c r="LIC7" s="80"/>
      <c r="LID7" s="80"/>
      <c r="LIE7" s="80"/>
      <c r="LIF7" s="80"/>
      <c r="LIG7" s="80"/>
      <c r="LIH7" s="80"/>
      <c r="LII7" s="80"/>
      <c r="LIJ7" s="80"/>
      <c r="LIK7" s="80"/>
      <c r="LIL7" s="80"/>
      <c r="LIM7" s="80"/>
      <c r="LIN7" s="80"/>
      <c r="LIO7" s="80"/>
      <c r="LIP7" s="80"/>
      <c r="LIQ7" s="80"/>
      <c r="LIR7" s="80"/>
      <c r="LIS7" s="80"/>
      <c r="LIT7" s="80"/>
      <c r="LIU7" s="80"/>
      <c r="LIV7" s="80"/>
      <c r="LIW7" s="80"/>
      <c r="LIX7" s="80"/>
      <c r="LIY7" s="80"/>
      <c r="LIZ7" s="80"/>
      <c r="LJA7" s="80"/>
      <c r="LJB7" s="80"/>
      <c r="LJC7" s="80"/>
      <c r="LJD7" s="80"/>
      <c r="LJE7" s="80"/>
      <c r="LJF7" s="80"/>
      <c r="LJG7" s="80"/>
      <c r="LJH7" s="80"/>
      <c r="LJI7" s="80"/>
      <c r="LJJ7" s="80"/>
      <c r="LJK7" s="80"/>
      <c r="LJL7" s="80"/>
      <c r="LJM7" s="80"/>
      <c r="LJN7" s="80"/>
      <c r="LJO7" s="80"/>
      <c r="LJP7" s="80"/>
      <c r="LJQ7" s="80"/>
      <c r="LJR7" s="80"/>
      <c r="LJS7" s="80"/>
      <c r="LJT7" s="80"/>
      <c r="LJU7" s="80"/>
      <c r="LJV7" s="80"/>
      <c r="LJW7" s="80"/>
      <c r="LJX7" s="80"/>
      <c r="LJY7" s="80"/>
      <c r="LJZ7" s="80"/>
      <c r="LKA7" s="80"/>
      <c r="LKB7" s="80"/>
      <c r="LKC7" s="80"/>
      <c r="LKD7" s="80"/>
      <c r="LKE7" s="80"/>
      <c r="LKF7" s="80"/>
      <c r="LKG7" s="80"/>
      <c r="LKH7" s="80"/>
      <c r="LKI7" s="80"/>
      <c r="LKJ7" s="80"/>
      <c r="LKK7" s="80"/>
      <c r="LKL7" s="80"/>
      <c r="LKM7" s="80"/>
      <c r="LKN7" s="80"/>
      <c r="LKO7" s="80"/>
      <c r="LKP7" s="80"/>
      <c r="LKQ7" s="80"/>
      <c r="LKR7" s="80"/>
      <c r="LKS7" s="80"/>
      <c r="LKT7" s="80"/>
      <c r="LKU7" s="80"/>
      <c r="LKV7" s="80"/>
      <c r="LKW7" s="80"/>
      <c r="LKX7" s="80"/>
      <c r="LKY7" s="80"/>
      <c r="LKZ7" s="80"/>
      <c r="LLA7" s="80"/>
      <c r="LLB7" s="80"/>
      <c r="LLC7" s="80"/>
      <c r="LLD7" s="80"/>
      <c r="LLE7" s="80"/>
      <c r="LLF7" s="80"/>
      <c r="LLG7" s="80"/>
      <c r="LLH7" s="80"/>
      <c r="LLI7" s="80"/>
      <c r="LLJ7" s="80"/>
      <c r="LLK7" s="80"/>
      <c r="LLL7" s="80"/>
      <c r="LLM7" s="80"/>
      <c r="LLN7" s="80"/>
      <c r="LLO7" s="80"/>
      <c r="LLP7" s="80"/>
      <c r="LLQ7" s="80"/>
      <c r="LLR7" s="80"/>
      <c r="LLS7" s="80"/>
      <c r="LLT7" s="80"/>
      <c r="LLU7" s="80"/>
      <c r="LLV7" s="80"/>
      <c r="LLW7" s="80"/>
      <c r="LLX7" s="80"/>
      <c r="LLY7" s="80"/>
      <c r="LLZ7" s="80"/>
      <c r="LMA7" s="80"/>
      <c r="LMB7" s="80"/>
      <c r="LMC7" s="80"/>
      <c r="LMD7" s="80"/>
      <c r="LME7" s="80"/>
      <c r="LMF7" s="80"/>
      <c r="LMG7" s="80"/>
      <c r="LMH7" s="80"/>
      <c r="LMI7" s="80"/>
      <c r="LMJ7" s="80"/>
      <c r="LMK7" s="80"/>
      <c r="LML7" s="80"/>
      <c r="LMM7" s="80"/>
      <c r="LMN7" s="80"/>
      <c r="LMO7" s="80"/>
      <c r="LMP7" s="80"/>
      <c r="LMQ7" s="80"/>
      <c r="LMR7" s="80"/>
      <c r="LMS7" s="80"/>
      <c r="LMT7" s="80"/>
      <c r="LMU7" s="80"/>
      <c r="LMV7" s="80"/>
      <c r="LMW7" s="80"/>
      <c r="LMX7" s="80"/>
      <c r="LMY7" s="80"/>
      <c r="LMZ7" s="80"/>
      <c r="LNA7" s="80"/>
      <c r="LNB7" s="80"/>
      <c r="LNC7" s="80"/>
      <c r="LND7" s="80"/>
      <c r="LNE7" s="80"/>
      <c r="LNF7" s="80"/>
      <c r="LNG7" s="80"/>
      <c r="LNH7" s="80"/>
      <c r="LNI7" s="80"/>
      <c r="LNJ7" s="80"/>
      <c r="LNK7" s="80"/>
      <c r="LNL7" s="80"/>
      <c r="LNM7" s="80"/>
      <c r="LNN7" s="80"/>
      <c r="LNO7" s="80"/>
      <c r="LNP7" s="80"/>
      <c r="LNQ7" s="80"/>
      <c r="LNR7" s="80"/>
      <c r="LNS7" s="80"/>
      <c r="LNT7" s="80"/>
      <c r="LNU7" s="80"/>
      <c r="LNV7" s="80"/>
      <c r="LNW7" s="80"/>
      <c r="LNX7" s="80"/>
      <c r="LNY7" s="80"/>
      <c r="LNZ7" s="80"/>
      <c r="LOA7" s="80"/>
      <c r="LOB7" s="80"/>
      <c r="LOC7" s="80"/>
      <c r="LOD7" s="80"/>
      <c r="LOE7" s="80"/>
      <c r="LOF7" s="80"/>
      <c r="LOG7" s="80"/>
      <c r="LOH7" s="80"/>
      <c r="LOI7" s="80"/>
      <c r="LOJ7" s="80"/>
      <c r="LOK7" s="80"/>
      <c r="LOL7" s="80"/>
      <c r="LOM7" s="80"/>
      <c r="LON7" s="80"/>
      <c r="LOO7" s="80"/>
      <c r="LOP7" s="80"/>
      <c r="LOQ7" s="80"/>
      <c r="LOR7" s="80"/>
      <c r="LOS7" s="80"/>
      <c r="LOT7" s="80"/>
      <c r="LOU7" s="80"/>
      <c r="LOV7" s="80"/>
      <c r="LOW7" s="80"/>
      <c r="LOX7" s="80"/>
      <c r="LOY7" s="80"/>
      <c r="LOZ7" s="80"/>
      <c r="LPA7" s="80"/>
      <c r="LPB7" s="80"/>
      <c r="LPC7" s="80"/>
      <c r="LPD7" s="80"/>
      <c r="LPE7" s="80"/>
      <c r="LPF7" s="80"/>
      <c r="LPG7" s="80"/>
      <c r="LPH7" s="80"/>
      <c r="LPI7" s="80"/>
      <c r="LPJ7" s="80"/>
      <c r="LPK7" s="80"/>
      <c r="LPL7" s="80"/>
      <c r="LPM7" s="80"/>
      <c r="LPN7" s="80"/>
      <c r="LPO7" s="80"/>
      <c r="LPP7" s="80"/>
      <c r="LPQ7" s="80"/>
      <c r="LPR7" s="80"/>
      <c r="LPS7" s="80"/>
      <c r="LPT7" s="80"/>
      <c r="LPU7" s="80"/>
      <c r="LPV7" s="80"/>
      <c r="LPW7" s="80"/>
      <c r="LPX7" s="80"/>
      <c r="LPY7" s="80"/>
      <c r="LPZ7" s="80"/>
      <c r="LQA7" s="80"/>
      <c r="LQB7" s="80"/>
      <c r="LQC7" s="80"/>
      <c r="LQD7" s="80"/>
      <c r="LQE7" s="80"/>
      <c r="LQF7" s="80"/>
      <c r="LQG7" s="80"/>
      <c r="LQH7" s="80"/>
      <c r="LQI7" s="80"/>
      <c r="LQJ7" s="80"/>
      <c r="LQK7" s="80"/>
      <c r="LQL7" s="80"/>
      <c r="LQM7" s="80"/>
      <c r="LQN7" s="80"/>
      <c r="LQO7" s="80"/>
      <c r="LQP7" s="80"/>
      <c r="LQQ7" s="80"/>
      <c r="LQR7" s="80"/>
      <c r="LQS7" s="80"/>
      <c r="LQT7" s="80"/>
      <c r="LQU7" s="80"/>
      <c r="LQV7" s="80"/>
      <c r="LQW7" s="80"/>
      <c r="LQX7" s="80"/>
      <c r="LQY7" s="80"/>
      <c r="LQZ7" s="80"/>
      <c r="LRA7" s="80"/>
      <c r="LRB7" s="80"/>
      <c r="LRC7" s="80"/>
      <c r="LRD7" s="80"/>
      <c r="LRE7" s="80"/>
      <c r="LRF7" s="80"/>
      <c r="LRG7" s="80"/>
      <c r="LRH7" s="80"/>
      <c r="LRI7" s="80"/>
      <c r="LRJ7" s="80"/>
      <c r="LRK7" s="80"/>
      <c r="LRL7" s="80"/>
      <c r="LRM7" s="80"/>
      <c r="LRN7" s="80"/>
      <c r="LRO7" s="80"/>
      <c r="LRP7" s="80"/>
      <c r="LRQ7" s="80"/>
      <c r="LRR7" s="80"/>
      <c r="LRS7" s="80"/>
      <c r="LRT7" s="80"/>
      <c r="LRU7" s="80"/>
      <c r="LRV7" s="80"/>
      <c r="LRW7" s="80"/>
      <c r="LRX7" s="80"/>
      <c r="LRY7" s="80"/>
      <c r="LRZ7" s="80"/>
      <c r="LSA7" s="80"/>
      <c r="LSB7" s="80"/>
      <c r="LSC7" s="80"/>
      <c r="LSD7" s="80"/>
      <c r="LSE7" s="80"/>
      <c r="LSF7" s="80"/>
      <c r="LSG7" s="80"/>
      <c r="LSH7" s="80"/>
      <c r="LSI7" s="80"/>
      <c r="LSJ7" s="80"/>
      <c r="LSK7" s="80"/>
      <c r="LSL7" s="80"/>
      <c r="LSM7" s="80"/>
      <c r="LSN7" s="80"/>
      <c r="LSO7" s="80"/>
      <c r="LSP7" s="80"/>
      <c r="LSQ7" s="80"/>
      <c r="LSR7" s="80"/>
      <c r="LSS7" s="80"/>
      <c r="LST7" s="80"/>
      <c r="LSU7" s="80"/>
      <c r="LSV7" s="80"/>
      <c r="LSW7" s="80"/>
      <c r="LSX7" s="80"/>
      <c r="LSY7" s="80"/>
      <c r="LSZ7" s="80"/>
      <c r="LTA7" s="80"/>
      <c r="LTB7" s="80"/>
      <c r="LTC7" s="80"/>
      <c r="LTD7" s="80"/>
      <c r="LTE7" s="80"/>
      <c r="LTF7" s="80"/>
      <c r="LTG7" s="80"/>
      <c r="LTH7" s="80"/>
      <c r="LTI7" s="80"/>
      <c r="LTJ7" s="80"/>
      <c r="LTK7" s="80"/>
      <c r="LTL7" s="80"/>
      <c r="LTM7" s="80"/>
      <c r="LTN7" s="80"/>
      <c r="LTO7" s="80"/>
      <c r="LTP7" s="80"/>
      <c r="LTQ7" s="80"/>
      <c r="LTR7" s="80"/>
      <c r="LTS7" s="80"/>
      <c r="LTT7" s="80"/>
      <c r="LTU7" s="80"/>
      <c r="LTV7" s="80"/>
      <c r="LTW7" s="80"/>
      <c r="LTX7" s="80"/>
      <c r="LTY7" s="80"/>
      <c r="LTZ7" s="80"/>
      <c r="LUA7" s="80"/>
      <c r="LUB7" s="80"/>
      <c r="LUC7" s="80"/>
      <c r="LUD7" s="80"/>
      <c r="LUE7" s="80"/>
      <c r="LUF7" s="80"/>
      <c r="LUG7" s="80"/>
      <c r="LUH7" s="80"/>
      <c r="LUI7" s="80"/>
      <c r="LUJ7" s="80"/>
      <c r="LUK7" s="80"/>
      <c r="LUL7" s="80"/>
      <c r="LUM7" s="80"/>
      <c r="LUN7" s="80"/>
      <c r="LUO7" s="80"/>
      <c r="LUP7" s="80"/>
      <c r="LUQ7" s="80"/>
      <c r="LUR7" s="80"/>
      <c r="LUS7" s="80"/>
      <c r="LUT7" s="80"/>
      <c r="LUU7" s="80"/>
      <c r="LUV7" s="80"/>
      <c r="LUW7" s="80"/>
      <c r="LUX7" s="80"/>
      <c r="LUY7" s="80"/>
      <c r="LUZ7" s="80"/>
      <c r="LVA7" s="80"/>
      <c r="LVB7" s="80"/>
      <c r="LVC7" s="80"/>
      <c r="LVD7" s="80"/>
      <c r="LVE7" s="80"/>
      <c r="LVF7" s="80"/>
      <c r="LVG7" s="80"/>
      <c r="LVH7" s="80"/>
      <c r="LVI7" s="80"/>
      <c r="LVJ7" s="80"/>
      <c r="LVK7" s="80"/>
      <c r="LVL7" s="80"/>
      <c r="LVM7" s="80"/>
      <c r="LVN7" s="80"/>
      <c r="LVO7" s="80"/>
      <c r="LVP7" s="80"/>
      <c r="LVQ7" s="80"/>
      <c r="LVR7" s="80"/>
      <c r="LVS7" s="80"/>
      <c r="LVT7" s="80"/>
      <c r="LVU7" s="80"/>
      <c r="LVV7" s="80"/>
      <c r="LVW7" s="80"/>
      <c r="LVX7" s="80"/>
      <c r="LVY7" s="80"/>
      <c r="LVZ7" s="80"/>
      <c r="LWA7" s="80"/>
      <c r="LWB7" s="80"/>
      <c r="LWC7" s="80"/>
      <c r="LWD7" s="80"/>
      <c r="LWE7" s="80"/>
      <c r="LWF7" s="80"/>
      <c r="LWG7" s="80"/>
      <c r="LWH7" s="80"/>
      <c r="LWI7" s="80"/>
      <c r="LWJ7" s="80"/>
      <c r="LWK7" s="80"/>
      <c r="LWL7" s="80"/>
      <c r="LWM7" s="80"/>
      <c r="LWN7" s="80"/>
      <c r="LWO7" s="80"/>
      <c r="LWP7" s="80"/>
      <c r="LWQ7" s="80"/>
      <c r="LWR7" s="80"/>
      <c r="LWS7" s="80"/>
      <c r="LWT7" s="80"/>
      <c r="LWU7" s="80"/>
      <c r="LWV7" s="80"/>
      <c r="LWW7" s="80"/>
      <c r="LWX7" s="80"/>
      <c r="LWY7" s="80"/>
      <c r="LWZ7" s="80"/>
      <c r="LXA7" s="80"/>
      <c r="LXB7" s="80"/>
      <c r="LXC7" s="80"/>
      <c r="LXD7" s="80"/>
      <c r="LXE7" s="80"/>
      <c r="LXF7" s="80"/>
      <c r="LXG7" s="80"/>
      <c r="LXH7" s="80"/>
      <c r="LXI7" s="80"/>
      <c r="LXJ7" s="80"/>
      <c r="LXK7" s="80"/>
      <c r="LXL7" s="80"/>
      <c r="LXM7" s="80"/>
      <c r="LXN7" s="80"/>
      <c r="LXO7" s="80"/>
      <c r="LXP7" s="80"/>
      <c r="LXQ7" s="80"/>
      <c r="LXR7" s="80"/>
      <c r="LXS7" s="80"/>
      <c r="LXT7" s="80"/>
      <c r="LXU7" s="80"/>
      <c r="LXV7" s="80"/>
      <c r="LXW7" s="80"/>
      <c r="LXX7" s="80"/>
      <c r="LXY7" s="80"/>
      <c r="LXZ7" s="80"/>
      <c r="LYA7" s="80"/>
      <c r="LYB7" s="80"/>
      <c r="LYC7" s="80"/>
      <c r="LYD7" s="80"/>
      <c r="LYE7" s="80"/>
      <c r="LYF7" s="80"/>
      <c r="LYG7" s="80"/>
      <c r="LYH7" s="80"/>
      <c r="LYI7" s="80"/>
      <c r="LYJ7" s="80"/>
      <c r="LYK7" s="80"/>
      <c r="LYL7" s="80"/>
      <c r="LYM7" s="80"/>
      <c r="LYN7" s="80"/>
      <c r="LYO7" s="80"/>
      <c r="LYP7" s="80"/>
      <c r="LYQ7" s="80"/>
      <c r="LYR7" s="80"/>
      <c r="LYS7" s="80"/>
      <c r="LYT7" s="80"/>
      <c r="LYU7" s="80"/>
      <c r="LYV7" s="80"/>
      <c r="LYW7" s="80"/>
      <c r="LYX7" s="80"/>
      <c r="LYY7" s="80"/>
      <c r="LYZ7" s="80"/>
      <c r="LZA7" s="80"/>
      <c r="LZB7" s="80"/>
      <c r="LZC7" s="80"/>
      <c r="LZD7" s="80"/>
      <c r="LZE7" s="80"/>
      <c r="LZF7" s="80"/>
      <c r="LZG7" s="80"/>
      <c r="LZH7" s="80"/>
      <c r="LZI7" s="80"/>
      <c r="LZJ7" s="80"/>
      <c r="LZK7" s="80"/>
      <c r="LZL7" s="80"/>
      <c r="LZM7" s="80"/>
      <c r="LZN7" s="80"/>
      <c r="LZO7" s="80"/>
      <c r="LZP7" s="80"/>
      <c r="LZQ7" s="80"/>
      <c r="LZR7" s="80"/>
      <c r="LZS7" s="80"/>
      <c r="LZT7" s="80"/>
      <c r="LZU7" s="80"/>
      <c r="LZV7" s="80"/>
      <c r="LZW7" s="80"/>
      <c r="LZX7" s="80"/>
      <c r="LZY7" s="80"/>
      <c r="LZZ7" s="80"/>
      <c r="MAA7" s="80"/>
      <c r="MAB7" s="80"/>
      <c r="MAC7" s="80"/>
      <c r="MAD7" s="80"/>
      <c r="MAE7" s="80"/>
      <c r="MAF7" s="80"/>
      <c r="MAG7" s="80"/>
      <c r="MAH7" s="80"/>
      <c r="MAI7" s="80"/>
      <c r="MAJ7" s="80"/>
      <c r="MAK7" s="80"/>
      <c r="MAL7" s="80"/>
      <c r="MAM7" s="80"/>
      <c r="MAN7" s="80"/>
      <c r="MAO7" s="80"/>
      <c r="MAP7" s="80"/>
      <c r="MAQ7" s="80"/>
      <c r="MAR7" s="80"/>
      <c r="MAS7" s="80"/>
      <c r="MAT7" s="80"/>
      <c r="MAU7" s="80"/>
      <c r="MAV7" s="80"/>
      <c r="MAW7" s="80"/>
      <c r="MAX7" s="80"/>
      <c r="MAY7" s="80"/>
      <c r="MAZ7" s="80"/>
      <c r="MBA7" s="80"/>
      <c r="MBB7" s="80"/>
      <c r="MBC7" s="80"/>
      <c r="MBD7" s="80"/>
      <c r="MBE7" s="80"/>
      <c r="MBF7" s="80"/>
      <c r="MBG7" s="80"/>
      <c r="MBH7" s="80"/>
      <c r="MBI7" s="80"/>
      <c r="MBJ7" s="80"/>
      <c r="MBK7" s="80"/>
      <c r="MBL7" s="80"/>
      <c r="MBM7" s="80"/>
      <c r="MBN7" s="80"/>
      <c r="MBO7" s="80"/>
      <c r="MBP7" s="80"/>
      <c r="MBQ7" s="80"/>
      <c r="MBR7" s="80"/>
      <c r="MBS7" s="80"/>
      <c r="MBT7" s="80"/>
      <c r="MBU7" s="80"/>
      <c r="MBV7" s="80"/>
      <c r="MBW7" s="80"/>
      <c r="MBX7" s="80"/>
      <c r="MBY7" s="80"/>
      <c r="MBZ7" s="80"/>
      <c r="MCA7" s="80"/>
      <c r="MCB7" s="80"/>
      <c r="MCC7" s="80"/>
      <c r="MCD7" s="80"/>
      <c r="MCE7" s="80"/>
      <c r="MCF7" s="80"/>
      <c r="MCG7" s="80"/>
      <c r="MCH7" s="80"/>
      <c r="MCI7" s="80"/>
      <c r="MCJ7" s="80"/>
      <c r="MCK7" s="80"/>
      <c r="MCL7" s="80"/>
      <c r="MCM7" s="80"/>
      <c r="MCN7" s="80"/>
      <c r="MCO7" s="80"/>
      <c r="MCP7" s="80"/>
      <c r="MCQ7" s="80"/>
      <c r="MCR7" s="80"/>
      <c r="MCS7" s="80"/>
      <c r="MCT7" s="80"/>
      <c r="MCU7" s="80"/>
      <c r="MCV7" s="80"/>
      <c r="MCW7" s="80"/>
      <c r="MCX7" s="80"/>
      <c r="MCY7" s="80"/>
      <c r="MCZ7" s="80"/>
      <c r="MDA7" s="80"/>
      <c r="MDB7" s="80"/>
      <c r="MDC7" s="80"/>
      <c r="MDD7" s="80"/>
      <c r="MDE7" s="80"/>
      <c r="MDF7" s="80"/>
      <c r="MDG7" s="80"/>
      <c r="MDH7" s="80"/>
      <c r="MDI7" s="80"/>
      <c r="MDJ7" s="80"/>
      <c r="MDK7" s="80"/>
      <c r="MDL7" s="80"/>
      <c r="MDM7" s="80"/>
      <c r="MDN7" s="80"/>
      <c r="MDO7" s="80"/>
      <c r="MDP7" s="80"/>
      <c r="MDQ7" s="80"/>
      <c r="MDR7" s="80"/>
      <c r="MDS7" s="80"/>
      <c r="MDT7" s="80"/>
      <c r="MDU7" s="80"/>
      <c r="MDV7" s="80"/>
      <c r="MDW7" s="80"/>
      <c r="MDX7" s="80"/>
      <c r="MDY7" s="80"/>
      <c r="MDZ7" s="80"/>
      <c r="MEA7" s="80"/>
      <c r="MEB7" s="80"/>
      <c r="MEC7" s="80"/>
      <c r="MED7" s="80"/>
      <c r="MEE7" s="80"/>
      <c r="MEF7" s="80"/>
      <c r="MEG7" s="80"/>
      <c r="MEH7" s="80"/>
      <c r="MEI7" s="80"/>
      <c r="MEJ7" s="80"/>
      <c r="MEK7" s="80"/>
      <c r="MEL7" s="80"/>
      <c r="MEM7" s="80"/>
      <c r="MEN7" s="80"/>
      <c r="MEO7" s="80"/>
      <c r="MEP7" s="80"/>
      <c r="MEQ7" s="80"/>
      <c r="MER7" s="80"/>
      <c r="MES7" s="80"/>
      <c r="MET7" s="80"/>
      <c r="MEU7" s="80"/>
      <c r="MEV7" s="80"/>
      <c r="MEW7" s="80"/>
      <c r="MEX7" s="80"/>
      <c r="MEY7" s="80"/>
      <c r="MEZ7" s="80"/>
      <c r="MFA7" s="80"/>
      <c r="MFB7" s="80"/>
      <c r="MFC7" s="80"/>
      <c r="MFD7" s="80"/>
      <c r="MFE7" s="80"/>
      <c r="MFF7" s="80"/>
      <c r="MFG7" s="80"/>
      <c r="MFH7" s="80"/>
      <c r="MFI7" s="80"/>
      <c r="MFJ7" s="80"/>
      <c r="MFK7" s="80"/>
      <c r="MFL7" s="80"/>
      <c r="MFM7" s="80"/>
      <c r="MFN7" s="80"/>
      <c r="MFO7" s="80"/>
      <c r="MFP7" s="80"/>
      <c r="MFQ7" s="80"/>
      <c r="MFR7" s="80"/>
      <c r="MFS7" s="80"/>
      <c r="MFT7" s="80"/>
      <c r="MFU7" s="80"/>
      <c r="MFV7" s="80"/>
      <c r="MFW7" s="80"/>
      <c r="MFX7" s="80"/>
      <c r="MFY7" s="80"/>
      <c r="MFZ7" s="80"/>
      <c r="MGA7" s="80"/>
      <c r="MGB7" s="80"/>
      <c r="MGC7" s="80"/>
      <c r="MGD7" s="80"/>
      <c r="MGE7" s="80"/>
      <c r="MGF7" s="80"/>
      <c r="MGG7" s="80"/>
      <c r="MGH7" s="80"/>
      <c r="MGI7" s="80"/>
      <c r="MGJ7" s="80"/>
      <c r="MGK7" s="80"/>
      <c r="MGL7" s="80"/>
      <c r="MGM7" s="80"/>
      <c r="MGN7" s="80"/>
      <c r="MGO7" s="80"/>
      <c r="MGP7" s="80"/>
      <c r="MGQ7" s="80"/>
      <c r="MGR7" s="80"/>
      <c r="MGS7" s="80"/>
      <c r="MGT7" s="80"/>
      <c r="MGU7" s="80"/>
      <c r="MGV7" s="80"/>
      <c r="MGW7" s="80"/>
      <c r="MGX7" s="80"/>
      <c r="MGY7" s="80"/>
      <c r="MGZ7" s="80"/>
      <c r="MHA7" s="80"/>
      <c r="MHB7" s="80"/>
      <c r="MHC7" s="80"/>
      <c r="MHD7" s="80"/>
      <c r="MHE7" s="80"/>
      <c r="MHF7" s="80"/>
      <c r="MHG7" s="80"/>
      <c r="MHH7" s="80"/>
      <c r="MHI7" s="80"/>
      <c r="MHJ7" s="80"/>
      <c r="MHK7" s="80"/>
      <c r="MHL7" s="80"/>
      <c r="MHM7" s="80"/>
      <c r="MHN7" s="80"/>
      <c r="MHO7" s="80"/>
      <c r="MHP7" s="80"/>
      <c r="MHQ7" s="80"/>
      <c r="MHR7" s="80"/>
      <c r="MHS7" s="80"/>
      <c r="MHT7" s="80"/>
      <c r="MHU7" s="80"/>
      <c r="MHV7" s="80"/>
      <c r="MHW7" s="80"/>
      <c r="MHX7" s="80"/>
      <c r="MHY7" s="80"/>
      <c r="MHZ7" s="80"/>
      <c r="MIA7" s="80"/>
      <c r="MIB7" s="80"/>
      <c r="MIC7" s="80"/>
      <c r="MID7" s="80"/>
      <c r="MIE7" s="80"/>
      <c r="MIF7" s="80"/>
      <c r="MIG7" s="80"/>
      <c r="MIH7" s="80"/>
      <c r="MII7" s="80"/>
      <c r="MIJ7" s="80"/>
      <c r="MIK7" s="80"/>
      <c r="MIL7" s="80"/>
      <c r="MIM7" s="80"/>
      <c r="MIN7" s="80"/>
      <c r="MIO7" s="80"/>
      <c r="MIP7" s="80"/>
      <c r="MIQ7" s="80"/>
      <c r="MIR7" s="80"/>
      <c r="MIS7" s="80"/>
      <c r="MIT7" s="80"/>
      <c r="MIU7" s="80"/>
      <c r="MIV7" s="80"/>
      <c r="MIW7" s="80"/>
      <c r="MIX7" s="80"/>
      <c r="MIY7" s="80"/>
      <c r="MIZ7" s="80"/>
      <c r="MJA7" s="80"/>
      <c r="MJB7" s="80"/>
      <c r="MJC7" s="80"/>
      <c r="MJD7" s="80"/>
      <c r="MJE7" s="80"/>
      <c r="MJF7" s="80"/>
      <c r="MJG7" s="80"/>
      <c r="MJH7" s="80"/>
      <c r="MJI7" s="80"/>
      <c r="MJJ7" s="80"/>
      <c r="MJK7" s="80"/>
      <c r="MJL7" s="80"/>
      <c r="MJM7" s="80"/>
      <c r="MJN7" s="80"/>
      <c r="MJO7" s="80"/>
      <c r="MJP7" s="80"/>
      <c r="MJQ7" s="80"/>
      <c r="MJR7" s="80"/>
      <c r="MJS7" s="80"/>
      <c r="MJT7" s="80"/>
      <c r="MJU7" s="80"/>
      <c r="MJV7" s="80"/>
      <c r="MJW7" s="80"/>
      <c r="MJX7" s="80"/>
      <c r="MJY7" s="80"/>
      <c r="MJZ7" s="80"/>
      <c r="MKA7" s="80"/>
      <c r="MKB7" s="80"/>
      <c r="MKC7" s="80"/>
      <c r="MKD7" s="80"/>
      <c r="MKE7" s="80"/>
      <c r="MKF7" s="80"/>
      <c r="MKG7" s="80"/>
      <c r="MKH7" s="80"/>
      <c r="MKI7" s="80"/>
      <c r="MKJ7" s="80"/>
      <c r="MKK7" s="80"/>
      <c r="MKL7" s="80"/>
      <c r="MKM7" s="80"/>
      <c r="MKN7" s="80"/>
      <c r="MKO7" s="80"/>
      <c r="MKP7" s="80"/>
      <c r="MKQ7" s="80"/>
      <c r="MKR7" s="80"/>
      <c r="MKS7" s="80"/>
      <c r="MKT7" s="80"/>
      <c r="MKU7" s="80"/>
      <c r="MKV7" s="80"/>
      <c r="MKW7" s="80"/>
      <c r="MKX7" s="80"/>
      <c r="MKY7" s="80"/>
      <c r="MKZ7" s="80"/>
      <c r="MLA7" s="80"/>
      <c r="MLB7" s="80"/>
      <c r="MLC7" s="80"/>
      <c r="MLD7" s="80"/>
      <c r="MLE7" s="80"/>
      <c r="MLF7" s="80"/>
      <c r="MLG7" s="80"/>
      <c r="MLH7" s="80"/>
      <c r="MLI7" s="80"/>
      <c r="MLJ7" s="80"/>
      <c r="MLK7" s="80"/>
      <c r="MLL7" s="80"/>
      <c r="MLM7" s="80"/>
      <c r="MLN7" s="80"/>
      <c r="MLO7" s="80"/>
      <c r="MLP7" s="80"/>
      <c r="MLQ7" s="80"/>
      <c r="MLR7" s="80"/>
      <c r="MLS7" s="80"/>
      <c r="MLT7" s="80"/>
      <c r="MLU7" s="80"/>
      <c r="MLV7" s="80"/>
      <c r="MLW7" s="80"/>
      <c r="MLX7" s="80"/>
      <c r="MLY7" s="80"/>
      <c r="MLZ7" s="80"/>
      <c r="MMA7" s="80"/>
      <c r="MMB7" s="80"/>
      <c r="MMC7" s="80"/>
      <c r="MMD7" s="80"/>
      <c r="MME7" s="80"/>
      <c r="MMF7" s="80"/>
      <c r="MMG7" s="80"/>
      <c r="MMH7" s="80"/>
      <c r="MMI7" s="80"/>
      <c r="MMJ7" s="80"/>
      <c r="MMK7" s="80"/>
      <c r="MML7" s="80"/>
      <c r="MMM7" s="80"/>
      <c r="MMN7" s="80"/>
      <c r="MMO7" s="80"/>
      <c r="MMP7" s="80"/>
      <c r="MMQ7" s="80"/>
      <c r="MMR7" s="80"/>
      <c r="MMS7" s="80"/>
      <c r="MMT7" s="80"/>
      <c r="MMU7" s="80"/>
      <c r="MMV7" s="80"/>
      <c r="MMW7" s="80"/>
      <c r="MMX7" s="80"/>
      <c r="MMY7" s="80"/>
      <c r="MMZ7" s="80"/>
      <c r="MNA7" s="80"/>
      <c r="MNB7" s="80"/>
      <c r="MNC7" s="80"/>
      <c r="MND7" s="80"/>
      <c r="MNE7" s="80"/>
      <c r="MNF7" s="80"/>
      <c r="MNG7" s="80"/>
      <c r="MNH7" s="80"/>
      <c r="MNI7" s="80"/>
      <c r="MNJ7" s="80"/>
      <c r="MNK7" s="80"/>
      <c r="MNL7" s="80"/>
      <c r="MNM7" s="80"/>
      <c r="MNN7" s="80"/>
      <c r="MNO7" s="80"/>
      <c r="MNP7" s="80"/>
      <c r="MNQ7" s="80"/>
      <c r="MNR7" s="80"/>
      <c r="MNS7" s="80"/>
      <c r="MNT7" s="80"/>
      <c r="MNU7" s="80"/>
      <c r="MNV7" s="80"/>
      <c r="MNW7" s="80"/>
      <c r="MNX7" s="80"/>
      <c r="MNY7" s="80"/>
      <c r="MNZ7" s="80"/>
      <c r="MOA7" s="80"/>
      <c r="MOB7" s="80"/>
      <c r="MOC7" s="80"/>
      <c r="MOD7" s="80"/>
      <c r="MOE7" s="80"/>
      <c r="MOF7" s="80"/>
      <c r="MOG7" s="80"/>
      <c r="MOH7" s="80"/>
      <c r="MOI7" s="80"/>
      <c r="MOJ7" s="80"/>
      <c r="MOK7" s="80"/>
      <c r="MOL7" s="80"/>
      <c r="MOM7" s="80"/>
      <c r="MON7" s="80"/>
      <c r="MOO7" s="80"/>
      <c r="MOP7" s="80"/>
      <c r="MOQ7" s="80"/>
      <c r="MOR7" s="80"/>
      <c r="MOS7" s="80"/>
      <c r="MOT7" s="80"/>
      <c r="MOU7" s="80"/>
      <c r="MOV7" s="80"/>
      <c r="MOW7" s="80"/>
      <c r="MOX7" s="80"/>
      <c r="MOY7" s="80"/>
      <c r="MOZ7" s="80"/>
      <c r="MPA7" s="80"/>
      <c r="MPB7" s="80"/>
      <c r="MPC7" s="80"/>
      <c r="MPD7" s="80"/>
      <c r="MPE7" s="80"/>
      <c r="MPF7" s="80"/>
      <c r="MPG7" s="80"/>
      <c r="MPH7" s="80"/>
      <c r="MPI7" s="80"/>
      <c r="MPJ7" s="80"/>
      <c r="MPK7" s="80"/>
      <c r="MPL7" s="80"/>
      <c r="MPM7" s="80"/>
      <c r="MPN7" s="80"/>
      <c r="MPO7" s="80"/>
      <c r="MPP7" s="80"/>
      <c r="MPQ7" s="80"/>
      <c r="MPR7" s="80"/>
      <c r="MPS7" s="80"/>
      <c r="MPT7" s="80"/>
      <c r="MPU7" s="80"/>
      <c r="MPV7" s="80"/>
      <c r="MPW7" s="80"/>
      <c r="MPX7" s="80"/>
      <c r="MPY7" s="80"/>
      <c r="MPZ7" s="80"/>
      <c r="MQA7" s="80"/>
      <c r="MQB7" s="80"/>
      <c r="MQC7" s="80"/>
      <c r="MQD7" s="80"/>
      <c r="MQE7" s="80"/>
      <c r="MQF7" s="80"/>
      <c r="MQG7" s="80"/>
      <c r="MQH7" s="80"/>
      <c r="MQI7" s="80"/>
      <c r="MQJ7" s="80"/>
      <c r="MQK7" s="80"/>
      <c r="MQL7" s="80"/>
      <c r="MQM7" s="80"/>
      <c r="MQN7" s="80"/>
      <c r="MQO7" s="80"/>
      <c r="MQP7" s="80"/>
      <c r="MQQ7" s="80"/>
      <c r="MQR7" s="80"/>
      <c r="MQS7" s="80"/>
      <c r="MQT7" s="80"/>
      <c r="MQU7" s="80"/>
      <c r="MQV7" s="80"/>
      <c r="MQW7" s="80"/>
      <c r="MQX7" s="80"/>
      <c r="MQY7" s="80"/>
      <c r="MQZ7" s="80"/>
      <c r="MRA7" s="80"/>
      <c r="MRB7" s="80"/>
      <c r="MRC7" s="80"/>
      <c r="MRD7" s="80"/>
      <c r="MRE7" s="80"/>
      <c r="MRF7" s="80"/>
      <c r="MRG7" s="80"/>
      <c r="MRH7" s="80"/>
      <c r="MRI7" s="80"/>
      <c r="MRJ7" s="80"/>
      <c r="MRK7" s="80"/>
      <c r="MRL7" s="80"/>
      <c r="MRM7" s="80"/>
      <c r="MRN7" s="80"/>
      <c r="MRO7" s="80"/>
      <c r="MRP7" s="80"/>
      <c r="MRQ7" s="80"/>
      <c r="MRR7" s="80"/>
      <c r="MRS7" s="80"/>
      <c r="MRT7" s="80"/>
      <c r="MRU7" s="80"/>
      <c r="MRV7" s="80"/>
      <c r="MRW7" s="80"/>
      <c r="MRX7" s="80"/>
      <c r="MRY7" s="80"/>
      <c r="MRZ7" s="80"/>
      <c r="MSA7" s="80"/>
      <c r="MSB7" s="80"/>
      <c r="MSC7" s="80"/>
      <c r="MSD7" s="80"/>
      <c r="MSE7" s="80"/>
      <c r="MSF7" s="80"/>
      <c r="MSG7" s="80"/>
      <c r="MSH7" s="80"/>
      <c r="MSI7" s="80"/>
      <c r="MSJ7" s="80"/>
      <c r="MSK7" s="80"/>
      <c r="MSL7" s="80"/>
      <c r="MSM7" s="80"/>
      <c r="MSN7" s="80"/>
      <c r="MSO7" s="80"/>
      <c r="MSP7" s="80"/>
      <c r="MSQ7" s="80"/>
      <c r="MSR7" s="80"/>
      <c r="MSS7" s="80"/>
      <c r="MST7" s="80"/>
      <c r="MSU7" s="80"/>
      <c r="MSV7" s="80"/>
      <c r="MSW7" s="80"/>
      <c r="MSX7" s="80"/>
      <c r="MSY7" s="80"/>
      <c r="MSZ7" s="80"/>
      <c r="MTA7" s="80"/>
      <c r="MTB7" s="80"/>
      <c r="MTC7" s="80"/>
      <c r="MTD7" s="80"/>
      <c r="MTE7" s="80"/>
      <c r="MTF7" s="80"/>
      <c r="MTG7" s="80"/>
      <c r="MTH7" s="80"/>
      <c r="MTI7" s="80"/>
      <c r="MTJ7" s="80"/>
      <c r="MTK7" s="80"/>
      <c r="MTL7" s="80"/>
      <c r="MTM7" s="80"/>
      <c r="MTN7" s="80"/>
      <c r="MTO7" s="80"/>
      <c r="MTP7" s="80"/>
      <c r="MTQ7" s="80"/>
      <c r="MTR7" s="80"/>
      <c r="MTS7" s="80"/>
      <c r="MTT7" s="80"/>
      <c r="MTU7" s="80"/>
      <c r="MTV7" s="80"/>
      <c r="MTW7" s="80"/>
      <c r="MTX7" s="80"/>
      <c r="MTY7" s="80"/>
      <c r="MTZ7" s="80"/>
      <c r="MUA7" s="80"/>
      <c r="MUB7" s="80"/>
      <c r="MUC7" s="80"/>
      <c r="MUD7" s="80"/>
      <c r="MUE7" s="80"/>
      <c r="MUF7" s="80"/>
      <c r="MUG7" s="80"/>
      <c r="MUH7" s="80"/>
      <c r="MUI7" s="80"/>
      <c r="MUJ7" s="80"/>
      <c r="MUK7" s="80"/>
      <c r="MUL7" s="80"/>
      <c r="MUM7" s="80"/>
      <c r="MUN7" s="80"/>
      <c r="MUO7" s="80"/>
      <c r="MUP7" s="80"/>
      <c r="MUQ7" s="80"/>
      <c r="MUR7" s="80"/>
      <c r="MUS7" s="80"/>
      <c r="MUT7" s="80"/>
      <c r="MUU7" s="80"/>
      <c r="MUV7" s="80"/>
      <c r="MUW7" s="80"/>
      <c r="MUX7" s="80"/>
      <c r="MUY7" s="80"/>
      <c r="MUZ7" s="80"/>
      <c r="MVA7" s="80"/>
      <c r="MVB7" s="80"/>
      <c r="MVC7" s="80"/>
      <c r="MVD7" s="80"/>
      <c r="MVE7" s="80"/>
      <c r="MVF7" s="80"/>
      <c r="MVG7" s="80"/>
      <c r="MVH7" s="80"/>
      <c r="MVI7" s="80"/>
      <c r="MVJ7" s="80"/>
      <c r="MVK7" s="80"/>
      <c r="MVL7" s="80"/>
      <c r="MVM7" s="80"/>
      <c r="MVN7" s="80"/>
      <c r="MVO7" s="80"/>
      <c r="MVP7" s="80"/>
      <c r="MVQ7" s="80"/>
      <c r="MVR7" s="80"/>
      <c r="MVS7" s="80"/>
      <c r="MVT7" s="80"/>
      <c r="MVU7" s="80"/>
      <c r="MVV7" s="80"/>
      <c r="MVW7" s="80"/>
      <c r="MVX7" s="80"/>
      <c r="MVY7" s="80"/>
      <c r="MVZ7" s="80"/>
      <c r="MWA7" s="80"/>
      <c r="MWB7" s="80"/>
      <c r="MWC7" s="80"/>
      <c r="MWD7" s="80"/>
      <c r="MWE7" s="80"/>
      <c r="MWF7" s="80"/>
      <c r="MWG7" s="80"/>
      <c r="MWH7" s="80"/>
      <c r="MWI7" s="80"/>
      <c r="MWJ7" s="80"/>
      <c r="MWK7" s="80"/>
      <c r="MWL7" s="80"/>
      <c r="MWM7" s="80"/>
      <c r="MWN7" s="80"/>
      <c r="MWO7" s="80"/>
      <c r="MWP7" s="80"/>
      <c r="MWQ7" s="80"/>
      <c r="MWR7" s="80"/>
      <c r="MWS7" s="80"/>
      <c r="MWT7" s="80"/>
      <c r="MWU7" s="80"/>
      <c r="MWV7" s="80"/>
      <c r="MWW7" s="80"/>
      <c r="MWX7" s="80"/>
      <c r="MWY7" s="80"/>
      <c r="MWZ7" s="80"/>
      <c r="MXA7" s="80"/>
      <c r="MXB7" s="80"/>
      <c r="MXC7" s="80"/>
      <c r="MXD7" s="80"/>
      <c r="MXE7" s="80"/>
      <c r="MXF7" s="80"/>
      <c r="MXG7" s="80"/>
      <c r="MXH7" s="80"/>
      <c r="MXI7" s="80"/>
      <c r="MXJ7" s="80"/>
      <c r="MXK7" s="80"/>
      <c r="MXL7" s="80"/>
      <c r="MXM7" s="80"/>
      <c r="MXN7" s="80"/>
      <c r="MXO7" s="80"/>
      <c r="MXP7" s="80"/>
      <c r="MXQ7" s="80"/>
      <c r="MXR7" s="80"/>
      <c r="MXS7" s="80"/>
      <c r="MXT7" s="80"/>
      <c r="MXU7" s="80"/>
      <c r="MXV7" s="80"/>
      <c r="MXW7" s="80"/>
      <c r="MXX7" s="80"/>
      <c r="MXY7" s="80"/>
      <c r="MXZ7" s="80"/>
      <c r="MYA7" s="80"/>
      <c r="MYB7" s="80"/>
      <c r="MYC7" s="80"/>
      <c r="MYD7" s="80"/>
      <c r="MYE7" s="80"/>
      <c r="MYF7" s="80"/>
      <c r="MYG7" s="80"/>
      <c r="MYH7" s="80"/>
      <c r="MYI7" s="80"/>
      <c r="MYJ7" s="80"/>
      <c r="MYK7" s="80"/>
      <c r="MYL7" s="80"/>
      <c r="MYM7" s="80"/>
      <c r="MYN7" s="80"/>
      <c r="MYO7" s="80"/>
      <c r="MYP7" s="80"/>
      <c r="MYQ7" s="80"/>
      <c r="MYR7" s="80"/>
      <c r="MYS7" s="80"/>
      <c r="MYT7" s="80"/>
      <c r="MYU7" s="80"/>
      <c r="MYV7" s="80"/>
      <c r="MYW7" s="80"/>
      <c r="MYX7" s="80"/>
      <c r="MYY7" s="80"/>
      <c r="MYZ7" s="80"/>
      <c r="MZA7" s="80"/>
      <c r="MZB7" s="80"/>
      <c r="MZC7" s="80"/>
      <c r="MZD7" s="80"/>
      <c r="MZE7" s="80"/>
      <c r="MZF7" s="80"/>
      <c r="MZG7" s="80"/>
      <c r="MZH7" s="80"/>
      <c r="MZI7" s="80"/>
      <c r="MZJ7" s="80"/>
      <c r="MZK7" s="80"/>
      <c r="MZL7" s="80"/>
      <c r="MZM7" s="80"/>
      <c r="MZN7" s="80"/>
      <c r="MZO7" s="80"/>
      <c r="MZP7" s="80"/>
      <c r="MZQ7" s="80"/>
      <c r="MZR7" s="80"/>
      <c r="MZS7" s="80"/>
      <c r="MZT7" s="80"/>
      <c r="MZU7" s="80"/>
      <c r="MZV7" s="80"/>
      <c r="MZW7" s="80"/>
      <c r="MZX7" s="80"/>
      <c r="MZY7" s="80"/>
      <c r="MZZ7" s="80"/>
      <c r="NAA7" s="80"/>
      <c r="NAB7" s="80"/>
      <c r="NAC7" s="80"/>
      <c r="NAD7" s="80"/>
      <c r="NAE7" s="80"/>
      <c r="NAF7" s="80"/>
      <c r="NAG7" s="80"/>
      <c r="NAH7" s="80"/>
      <c r="NAI7" s="80"/>
      <c r="NAJ7" s="80"/>
      <c r="NAK7" s="80"/>
      <c r="NAL7" s="80"/>
      <c r="NAM7" s="80"/>
      <c r="NAN7" s="80"/>
      <c r="NAO7" s="80"/>
      <c r="NAP7" s="80"/>
      <c r="NAQ7" s="80"/>
      <c r="NAR7" s="80"/>
      <c r="NAS7" s="80"/>
      <c r="NAT7" s="80"/>
      <c r="NAU7" s="80"/>
      <c r="NAV7" s="80"/>
      <c r="NAW7" s="80"/>
      <c r="NAX7" s="80"/>
      <c r="NAY7" s="80"/>
      <c r="NAZ7" s="80"/>
      <c r="NBA7" s="80"/>
      <c r="NBB7" s="80"/>
      <c r="NBC7" s="80"/>
      <c r="NBD7" s="80"/>
      <c r="NBE7" s="80"/>
      <c r="NBF7" s="80"/>
      <c r="NBG7" s="80"/>
      <c r="NBH7" s="80"/>
      <c r="NBI7" s="80"/>
      <c r="NBJ7" s="80"/>
      <c r="NBK7" s="80"/>
      <c r="NBL7" s="80"/>
      <c r="NBM7" s="80"/>
      <c r="NBN7" s="80"/>
      <c r="NBO7" s="80"/>
      <c r="NBP7" s="80"/>
      <c r="NBQ7" s="80"/>
      <c r="NBR7" s="80"/>
      <c r="NBS7" s="80"/>
      <c r="NBT7" s="80"/>
      <c r="NBU7" s="80"/>
      <c r="NBV7" s="80"/>
      <c r="NBW7" s="80"/>
      <c r="NBX7" s="80"/>
      <c r="NBY7" s="80"/>
      <c r="NBZ7" s="80"/>
      <c r="NCA7" s="80"/>
      <c r="NCB7" s="80"/>
      <c r="NCC7" s="80"/>
      <c r="NCD7" s="80"/>
      <c r="NCE7" s="80"/>
      <c r="NCF7" s="80"/>
      <c r="NCG7" s="80"/>
      <c r="NCH7" s="80"/>
      <c r="NCI7" s="80"/>
      <c r="NCJ7" s="80"/>
      <c r="NCK7" s="80"/>
      <c r="NCL7" s="80"/>
      <c r="NCM7" s="80"/>
      <c r="NCN7" s="80"/>
      <c r="NCO7" s="80"/>
      <c r="NCP7" s="80"/>
      <c r="NCQ7" s="80"/>
      <c r="NCR7" s="80"/>
      <c r="NCS7" s="80"/>
      <c r="NCT7" s="80"/>
      <c r="NCU7" s="80"/>
      <c r="NCV7" s="80"/>
      <c r="NCW7" s="80"/>
      <c r="NCX7" s="80"/>
      <c r="NCY7" s="80"/>
      <c r="NCZ7" s="80"/>
      <c r="NDA7" s="80"/>
      <c r="NDB7" s="80"/>
      <c r="NDC7" s="80"/>
      <c r="NDD7" s="80"/>
      <c r="NDE7" s="80"/>
      <c r="NDF7" s="80"/>
      <c r="NDG7" s="80"/>
      <c r="NDH7" s="80"/>
      <c r="NDI7" s="80"/>
      <c r="NDJ7" s="80"/>
      <c r="NDK7" s="80"/>
      <c r="NDL7" s="80"/>
      <c r="NDM7" s="80"/>
      <c r="NDN7" s="80"/>
      <c r="NDO7" s="80"/>
      <c r="NDP7" s="80"/>
      <c r="NDQ7" s="80"/>
      <c r="NDR7" s="80"/>
      <c r="NDS7" s="80"/>
      <c r="NDT7" s="80"/>
      <c r="NDU7" s="80"/>
      <c r="NDV7" s="80"/>
      <c r="NDW7" s="80"/>
      <c r="NDX7" s="80"/>
      <c r="NDY7" s="80"/>
      <c r="NDZ7" s="80"/>
      <c r="NEA7" s="80"/>
      <c r="NEB7" s="80"/>
      <c r="NEC7" s="80"/>
      <c r="NED7" s="80"/>
      <c r="NEE7" s="80"/>
      <c r="NEF7" s="80"/>
      <c r="NEG7" s="80"/>
      <c r="NEH7" s="80"/>
      <c r="NEI7" s="80"/>
      <c r="NEJ7" s="80"/>
      <c r="NEK7" s="80"/>
      <c r="NEL7" s="80"/>
      <c r="NEM7" s="80"/>
      <c r="NEN7" s="80"/>
      <c r="NEO7" s="80"/>
      <c r="NEP7" s="80"/>
      <c r="NEQ7" s="80"/>
      <c r="NER7" s="80"/>
      <c r="NES7" s="80"/>
      <c r="NET7" s="80"/>
      <c r="NEU7" s="80"/>
      <c r="NEV7" s="80"/>
      <c r="NEW7" s="80"/>
      <c r="NEX7" s="80"/>
      <c r="NEY7" s="80"/>
      <c r="NEZ7" s="80"/>
      <c r="NFA7" s="80"/>
      <c r="NFB7" s="80"/>
      <c r="NFC7" s="80"/>
      <c r="NFD7" s="80"/>
      <c r="NFE7" s="80"/>
      <c r="NFF7" s="80"/>
      <c r="NFG7" s="80"/>
      <c r="NFH7" s="80"/>
      <c r="NFI7" s="80"/>
      <c r="NFJ7" s="80"/>
      <c r="NFK7" s="80"/>
      <c r="NFL7" s="80"/>
      <c r="NFM7" s="80"/>
      <c r="NFN7" s="80"/>
      <c r="NFO7" s="80"/>
      <c r="NFP7" s="80"/>
      <c r="NFQ7" s="80"/>
      <c r="NFR7" s="80"/>
      <c r="NFS7" s="80"/>
      <c r="NFT7" s="80"/>
      <c r="NFU7" s="80"/>
      <c r="NFV7" s="80"/>
      <c r="NFW7" s="80"/>
      <c r="NFX7" s="80"/>
      <c r="NFY7" s="80"/>
      <c r="NFZ7" s="80"/>
      <c r="NGA7" s="80"/>
      <c r="NGB7" s="80"/>
      <c r="NGC7" s="80"/>
      <c r="NGD7" s="80"/>
      <c r="NGE7" s="80"/>
      <c r="NGF7" s="80"/>
      <c r="NGG7" s="80"/>
      <c r="NGH7" s="80"/>
      <c r="NGI7" s="80"/>
      <c r="NGJ7" s="80"/>
      <c r="NGK7" s="80"/>
      <c r="NGL7" s="80"/>
      <c r="NGM7" s="80"/>
      <c r="NGN7" s="80"/>
      <c r="NGO7" s="80"/>
      <c r="NGP7" s="80"/>
      <c r="NGQ7" s="80"/>
      <c r="NGR7" s="80"/>
      <c r="NGS7" s="80"/>
      <c r="NGT7" s="80"/>
      <c r="NGU7" s="80"/>
      <c r="NGV7" s="80"/>
      <c r="NGW7" s="80"/>
      <c r="NGX7" s="80"/>
      <c r="NGY7" s="80"/>
      <c r="NGZ7" s="80"/>
      <c r="NHA7" s="80"/>
      <c r="NHB7" s="80"/>
      <c r="NHC7" s="80"/>
      <c r="NHD7" s="80"/>
      <c r="NHE7" s="80"/>
      <c r="NHF7" s="80"/>
      <c r="NHG7" s="80"/>
      <c r="NHH7" s="80"/>
      <c r="NHI7" s="80"/>
      <c r="NHJ7" s="80"/>
      <c r="NHK7" s="80"/>
      <c r="NHL7" s="80"/>
      <c r="NHM7" s="80"/>
      <c r="NHN7" s="80"/>
      <c r="NHO7" s="80"/>
      <c r="NHP7" s="80"/>
      <c r="NHQ7" s="80"/>
      <c r="NHR7" s="80"/>
      <c r="NHS7" s="80"/>
      <c r="NHT7" s="80"/>
      <c r="NHU7" s="80"/>
      <c r="NHV7" s="80"/>
      <c r="NHW7" s="80"/>
      <c r="NHX7" s="80"/>
      <c r="NHY7" s="80"/>
      <c r="NHZ7" s="80"/>
      <c r="NIA7" s="80"/>
      <c r="NIB7" s="80"/>
      <c r="NIC7" s="80"/>
      <c r="NID7" s="80"/>
      <c r="NIE7" s="80"/>
      <c r="NIF7" s="80"/>
      <c r="NIG7" s="80"/>
      <c r="NIH7" s="80"/>
      <c r="NII7" s="80"/>
      <c r="NIJ7" s="80"/>
      <c r="NIK7" s="80"/>
      <c r="NIL7" s="80"/>
      <c r="NIM7" s="80"/>
      <c r="NIN7" s="80"/>
      <c r="NIO7" s="80"/>
      <c r="NIP7" s="80"/>
      <c r="NIQ7" s="80"/>
      <c r="NIR7" s="80"/>
      <c r="NIS7" s="80"/>
      <c r="NIT7" s="80"/>
      <c r="NIU7" s="80"/>
      <c r="NIV7" s="80"/>
      <c r="NIW7" s="80"/>
      <c r="NIX7" s="80"/>
      <c r="NIY7" s="80"/>
      <c r="NIZ7" s="80"/>
      <c r="NJA7" s="80"/>
      <c r="NJB7" s="80"/>
      <c r="NJC7" s="80"/>
      <c r="NJD7" s="80"/>
      <c r="NJE7" s="80"/>
      <c r="NJF7" s="80"/>
      <c r="NJG7" s="80"/>
      <c r="NJH7" s="80"/>
      <c r="NJI7" s="80"/>
      <c r="NJJ7" s="80"/>
      <c r="NJK7" s="80"/>
      <c r="NJL7" s="80"/>
      <c r="NJM7" s="80"/>
      <c r="NJN7" s="80"/>
      <c r="NJO7" s="80"/>
      <c r="NJP7" s="80"/>
      <c r="NJQ7" s="80"/>
      <c r="NJR7" s="80"/>
      <c r="NJS7" s="80"/>
      <c r="NJT7" s="80"/>
      <c r="NJU7" s="80"/>
      <c r="NJV7" s="80"/>
      <c r="NJW7" s="80"/>
      <c r="NJX7" s="80"/>
      <c r="NJY7" s="80"/>
      <c r="NJZ7" s="80"/>
      <c r="NKA7" s="80"/>
      <c r="NKB7" s="80"/>
      <c r="NKC7" s="80"/>
      <c r="NKD7" s="80"/>
      <c r="NKE7" s="80"/>
      <c r="NKF7" s="80"/>
      <c r="NKG7" s="80"/>
      <c r="NKH7" s="80"/>
      <c r="NKI7" s="80"/>
      <c r="NKJ7" s="80"/>
      <c r="NKK7" s="80"/>
      <c r="NKL7" s="80"/>
      <c r="NKM7" s="80"/>
      <c r="NKN7" s="80"/>
      <c r="NKO7" s="80"/>
      <c r="NKP7" s="80"/>
      <c r="NKQ7" s="80"/>
      <c r="NKR7" s="80"/>
      <c r="NKS7" s="80"/>
      <c r="NKT7" s="80"/>
      <c r="NKU7" s="80"/>
      <c r="NKV7" s="80"/>
      <c r="NKW7" s="80"/>
      <c r="NKX7" s="80"/>
      <c r="NKY7" s="80"/>
      <c r="NKZ7" s="80"/>
      <c r="NLA7" s="80"/>
      <c r="NLB7" s="80"/>
      <c r="NLC7" s="80"/>
      <c r="NLD7" s="80"/>
      <c r="NLE7" s="80"/>
      <c r="NLF7" s="80"/>
      <c r="NLG7" s="80"/>
      <c r="NLH7" s="80"/>
      <c r="NLI7" s="80"/>
      <c r="NLJ7" s="80"/>
      <c r="NLK7" s="80"/>
      <c r="NLL7" s="80"/>
      <c r="NLM7" s="80"/>
      <c r="NLN7" s="80"/>
      <c r="NLO7" s="80"/>
      <c r="NLP7" s="80"/>
      <c r="NLQ7" s="80"/>
      <c r="NLR7" s="80"/>
      <c r="NLS7" s="80"/>
      <c r="NLT7" s="80"/>
      <c r="NLU7" s="80"/>
      <c r="NLV7" s="80"/>
      <c r="NLW7" s="80"/>
      <c r="NLX7" s="80"/>
      <c r="NLY7" s="80"/>
      <c r="NLZ7" s="80"/>
      <c r="NMA7" s="80"/>
      <c r="NMB7" s="80"/>
      <c r="NMC7" s="80"/>
      <c r="NMD7" s="80"/>
      <c r="NME7" s="80"/>
      <c r="NMF7" s="80"/>
      <c r="NMG7" s="80"/>
      <c r="NMH7" s="80"/>
      <c r="NMI7" s="80"/>
      <c r="NMJ7" s="80"/>
      <c r="NMK7" s="80"/>
      <c r="NML7" s="80"/>
      <c r="NMM7" s="80"/>
      <c r="NMN7" s="80"/>
      <c r="NMO7" s="80"/>
      <c r="NMP7" s="80"/>
      <c r="NMQ7" s="80"/>
      <c r="NMR7" s="80"/>
      <c r="NMS7" s="80"/>
      <c r="NMT7" s="80"/>
      <c r="NMU7" s="80"/>
      <c r="NMV7" s="80"/>
      <c r="NMW7" s="80"/>
      <c r="NMX7" s="80"/>
      <c r="NMY7" s="80"/>
      <c r="NMZ7" s="80"/>
      <c r="NNA7" s="80"/>
      <c r="NNB7" s="80"/>
      <c r="NNC7" s="80"/>
      <c r="NND7" s="80"/>
      <c r="NNE7" s="80"/>
      <c r="NNF7" s="80"/>
      <c r="NNG7" s="80"/>
      <c r="NNH7" s="80"/>
      <c r="NNI7" s="80"/>
      <c r="NNJ7" s="80"/>
      <c r="NNK7" s="80"/>
      <c r="NNL7" s="80"/>
      <c r="NNM7" s="80"/>
      <c r="NNN7" s="80"/>
      <c r="NNO7" s="80"/>
      <c r="NNP7" s="80"/>
      <c r="NNQ7" s="80"/>
      <c r="NNR7" s="80"/>
      <c r="NNS7" s="80"/>
      <c r="NNT7" s="80"/>
      <c r="NNU7" s="80"/>
      <c r="NNV7" s="80"/>
      <c r="NNW7" s="80"/>
      <c r="NNX7" s="80"/>
      <c r="NNY7" s="80"/>
      <c r="NNZ7" s="80"/>
      <c r="NOA7" s="80"/>
      <c r="NOB7" s="80"/>
      <c r="NOC7" s="80"/>
      <c r="NOD7" s="80"/>
      <c r="NOE7" s="80"/>
      <c r="NOF7" s="80"/>
      <c r="NOG7" s="80"/>
      <c r="NOH7" s="80"/>
      <c r="NOI7" s="80"/>
      <c r="NOJ7" s="80"/>
      <c r="NOK7" s="80"/>
      <c r="NOL7" s="80"/>
      <c r="NOM7" s="80"/>
      <c r="NON7" s="80"/>
      <c r="NOO7" s="80"/>
      <c r="NOP7" s="80"/>
      <c r="NOQ7" s="80"/>
      <c r="NOR7" s="80"/>
      <c r="NOS7" s="80"/>
      <c r="NOT7" s="80"/>
      <c r="NOU7" s="80"/>
      <c r="NOV7" s="80"/>
      <c r="NOW7" s="80"/>
      <c r="NOX7" s="80"/>
      <c r="NOY7" s="80"/>
      <c r="NOZ7" s="80"/>
      <c r="NPA7" s="80"/>
      <c r="NPB7" s="80"/>
      <c r="NPC7" s="80"/>
      <c r="NPD7" s="80"/>
      <c r="NPE7" s="80"/>
      <c r="NPF7" s="80"/>
      <c r="NPG7" s="80"/>
      <c r="NPH7" s="80"/>
      <c r="NPI7" s="80"/>
      <c r="NPJ7" s="80"/>
      <c r="NPK7" s="80"/>
      <c r="NPL7" s="80"/>
      <c r="NPM7" s="80"/>
      <c r="NPN7" s="80"/>
      <c r="NPO7" s="80"/>
      <c r="NPP7" s="80"/>
      <c r="NPQ7" s="80"/>
      <c r="NPR7" s="80"/>
      <c r="NPS7" s="80"/>
      <c r="NPT7" s="80"/>
      <c r="NPU7" s="80"/>
      <c r="NPV7" s="80"/>
      <c r="NPW7" s="80"/>
      <c r="NPX7" s="80"/>
      <c r="NPY7" s="80"/>
      <c r="NPZ7" s="80"/>
      <c r="NQA7" s="80"/>
      <c r="NQB7" s="80"/>
      <c r="NQC7" s="80"/>
      <c r="NQD7" s="80"/>
      <c r="NQE7" s="80"/>
      <c r="NQF7" s="80"/>
      <c r="NQG7" s="80"/>
      <c r="NQH7" s="80"/>
      <c r="NQI7" s="80"/>
      <c r="NQJ7" s="80"/>
      <c r="NQK7" s="80"/>
      <c r="NQL7" s="80"/>
      <c r="NQM7" s="80"/>
      <c r="NQN7" s="80"/>
      <c r="NQO7" s="80"/>
      <c r="NQP7" s="80"/>
      <c r="NQQ7" s="80"/>
      <c r="NQR7" s="80"/>
      <c r="NQS7" s="80"/>
      <c r="NQT7" s="80"/>
      <c r="NQU7" s="80"/>
      <c r="NQV7" s="80"/>
      <c r="NQW7" s="80"/>
      <c r="NQX7" s="80"/>
      <c r="NQY7" s="80"/>
      <c r="NQZ7" s="80"/>
      <c r="NRA7" s="80"/>
      <c r="NRB7" s="80"/>
      <c r="NRC7" s="80"/>
      <c r="NRD7" s="80"/>
      <c r="NRE7" s="80"/>
      <c r="NRF7" s="80"/>
      <c r="NRG7" s="80"/>
      <c r="NRH7" s="80"/>
      <c r="NRI7" s="80"/>
      <c r="NRJ7" s="80"/>
      <c r="NRK7" s="80"/>
      <c r="NRL7" s="80"/>
      <c r="NRM7" s="80"/>
      <c r="NRN7" s="80"/>
      <c r="NRO7" s="80"/>
      <c r="NRP7" s="80"/>
      <c r="NRQ7" s="80"/>
      <c r="NRR7" s="80"/>
      <c r="NRS7" s="80"/>
      <c r="NRT7" s="80"/>
      <c r="NRU7" s="80"/>
      <c r="NRV7" s="80"/>
      <c r="NRW7" s="80"/>
      <c r="NRX7" s="80"/>
      <c r="NRY7" s="80"/>
      <c r="NRZ7" s="80"/>
      <c r="NSA7" s="80"/>
      <c r="NSB7" s="80"/>
      <c r="NSC7" s="80"/>
      <c r="NSD7" s="80"/>
      <c r="NSE7" s="80"/>
      <c r="NSF7" s="80"/>
      <c r="NSG7" s="80"/>
      <c r="NSH7" s="80"/>
      <c r="NSI7" s="80"/>
      <c r="NSJ7" s="80"/>
      <c r="NSK7" s="80"/>
      <c r="NSL7" s="80"/>
      <c r="NSM7" s="80"/>
      <c r="NSN7" s="80"/>
      <c r="NSO7" s="80"/>
      <c r="NSP7" s="80"/>
      <c r="NSQ7" s="80"/>
      <c r="NSR7" s="80"/>
      <c r="NSS7" s="80"/>
      <c r="NST7" s="80"/>
      <c r="NSU7" s="80"/>
      <c r="NSV7" s="80"/>
      <c r="NSW7" s="80"/>
      <c r="NSX7" s="80"/>
      <c r="NSY7" s="80"/>
      <c r="NSZ7" s="80"/>
      <c r="NTA7" s="80"/>
      <c r="NTB7" s="80"/>
      <c r="NTC7" s="80"/>
      <c r="NTD7" s="80"/>
      <c r="NTE7" s="80"/>
      <c r="NTF7" s="80"/>
      <c r="NTG7" s="80"/>
      <c r="NTH7" s="80"/>
      <c r="NTI7" s="80"/>
      <c r="NTJ7" s="80"/>
      <c r="NTK7" s="80"/>
      <c r="NTL7" s="80"/>
      <c r="NTM7" s="80"/>
      <c r="NTN7" s="80"/>
      <c r="NTO7" s="80"/>
      <c r="NTP7" s="80"/>
      <c r="NTQ7" s="80"/>
      <c r="NTR7" s="80"/>
      <c r="NTS7" s="80"/>
      <c r="NTT7" s="80"/>
      <c r="NTU7" s="80"/>
      <c r="NTV7" s="80"/>
      <c r="NTW7" s="80"/>
      <c r="NTX7" s="80"/>
      <c r="NTY7" s="80"/>
      <c r="NTZ7" s="80"/>
      <c r="NUA7" s="80"/>
      <c r="NUB7" s="80"/>
      <c r="NUC7" s="80"/>
      <c r="NUD7" s="80"/>
      <c r="NUE7" s="80"/>
      <c r="NUF7" s="80"/>
      <c r="NUG7" s="80"/>
      <c r="NUH7" s="80"/>
      <c r="NUI7" s="80"/>
      <c r="NUJ7" s="80"/>
      <c r="NUK7" s="80"/>
      <c r="NUL7" s="80"/>
      <c r="NUM7" s="80"/>
      <c r="NUN7" s="80"/>
      <c r="NUO7" s="80"/>
      <c r="NUP7" s="80"/>
      <c r="NUQ7" s="80"/>
      <c r="NUR7" s="80"/>
      <c r="NUS7" s="80"/>
      <c r="NUT7" s="80"/>
      <c r="NUU7" s="80"/>
      <c r="NUV7" s="80"/>
      <c r="NUW7" s="80"/>
      <c r="NUX7" s="80"/>
      <c r="NUY7" s="80"/>
      <c r="NUZ7" s="80"/>
      <c r="NVA7" s="80"/>
      <c r="NVB7" s="80"/>
      <c r="NVC7" s="80"/>
      <c r="NVD7" s="80"/>
      <c r="NVE7" s="80"/>
      <c r="NVF7" s="80"/>
      <c r="NVG7" s="80"/>
      <c r="NVH7" s="80"/>
      <c r="NVI7" s="80"/>
      <c r="NVJ7" s="80"/>
      <c r="NVK7" s="80"/>
      <c r="NVL7" s="80"/>
      <c r="NVM7" s="80"/>
      <c r="NVN7" s="80"/>
      <c r="NVO7" s="80"/>
      <c r="NVP7" s="80"/>
      <c r="NVQ7" s="80"/>
      <c r="NVR7" s="80"/>
      <c r="NVS7" s="80"/>
      <c r="NVT7" s="80"/>
      <c r="NVU7" s="80"/>
      <c r="NVV7" s="80"/>
      <c r="NVW7" s="80"/>
      <c r="NVX7" s="80"/>
      <c r="NVY7" s="80"/>
      <c r="NVZ7" s="80"/>
      <c r="NWA7" s="80"/>
      <c r="NWB7" s="80"/>
      <c r="NWC7" s="80"/>
      <c r="NWD7" s="80"/>
      <c r="NWE7" s="80"/>
      <c r="NWF7" s="80"/>
      <c r="NWG7" s="80"/>
      <c r="NWH7" s="80"/>
      <c r="NWI7" s="80"/>
      <c r="NWJ7" s="80"/>
      <c r="NWK7" s="80"/>
      <c r="NWL7" s="80"/>
      <c r="NWM7" s="80"/>
      <c r="NWN7" s="80"/>
      <c r="NWO7" s="80"/>
      <c r="NWP7" s="80"/>
      <c r="NWQ7" s="80"/>
      <c r="NWR7" s="80"/>
      <c r="NWS7" s="80"/>
      <c r="NWT7" s="80"/>
      <c r="NWU7" s="80"/>
      <c r="NWV7" s="80"/>
      <c r="NWW7" s="80"/>
      <c r="NWX7" s="80"/>
      <c r="NWY7" s="80"/>
      <c r="NWZ7" s="80"/>
      <c r="NXA7" s="80"/>
      <c r="NXB7" s="80"/>
      <c r="NXC7" s="80"/>
      <c r="NXD7" s="80"/>
      <c r="NXE7" s="80"/>
      <c r="NXF7" s="80"/>
      <c r="NXG7" s="80"/>
      <c r="NXH7" s="80"/>
      <c r="NXI7" s="80"/>
      <c r="NXJ7" s="80"/>
      <c r="NXK7" s="80"/>
      <c r="NXL7" s="80"/>
      <c r="NXM7" s="80"/>
      <c r="NXN7" s="80"/>
      <c r="NXO7" s="80"/>
      <c r="NXP7" s="80"/>
      <c r="NXQ7" s="80"/>
      <c r="NXR7" s="80"/>
      <c r="NXS7" s="80"/>
      <c r="NXT7" s="80"/>
      <c r="NXU7" s="80"/>
      <c r="NXV7" s="80"/>
      <c r="NXW7" s="80"/>
      <c r="NXX7" s="80"/>
      <c r="NXY7" s="80"/>
      <c r="NXZ7" s="80"/>
      <c r="NYA7" s="80"/>
      <c r="NYB7" s="80"/>
      <c r="NYC7" s="80"/>
      <c r="NYD7" s="80"/>
      <c r="NYE7" s="80"/>
      <c r="NYF7" s="80"/>
      <c r="NYG7" s="80"/>
      <c r="NYH7" s="80"/>
      <c r="NYI7" s="80"/>
      <c r="NYJ7" s="80"/>
      <c r="NYK7" s="80"/>
      <c r="NYL7" s="80"/>
      <c r="NYM7" s="80"/>
      <c r="NYN7" s="80"/>
      <c r="NYO7" s="80"/>
      <c r="NYP7" s="80"/>
      <c r="NYQ7" s="80"/>
      <c r="NYR7" s="80"/>
      <c r="NYS7" s="80"/>
      <c r="NYT7" s="80"/>
      <c r="NYU7" s="80"/>
      <c r="NYV7" s="80"/>
      <c r="NYW7" s="80"/>
      <c r="NYX7" s="80"/>
      <c r="NYY7" s="80"/>
      <c r="NYZ7" s="80"/>
      <c r="NZA7" s="80"/>
      <c r="NZB7" s="80"/>
      <c r="NZC7" s="80"/>
      <c r="NZD7" s="80"/>
      <c r="NZE7" s="80"/>
      <c r="NZF7" s="80"/>
      <c r="NZG7" s="80"/>
      <c r="NZH7" s="80"/>
      <c r="NZI7" s="80"/>
      <c r="NZJ7" s="80"/>
      <c r="NZK7" s="80"/>
      <c r="NZL7" s="80"/>
      <c r="NZM7" s="80"/>
      <c r="NZN7" s="80"/>
      <c r="NZO7" s="80"/>
      <c r="NZP7" s="80"/>
      <c r="NZQ7" s="80"/>
      <c r="NZR7" s="80"/>
      <c r="NZS7" s="80"/>
      <c r="NZT7" s="80"/>
      <c r="NZU7" s="80"/>
      <c r="NZV7" s="80"/>
      <c r="NZW7" s="80"/>
      <c r="NZX7" s="80"/>
      <c r="NZY7" s="80"/>
      <c r="NZZ7" s="80"/>
      <c r="OAA7" s="80"/>
      <c r="OAB7" s="80"/>
      <c r="OAC7" s="80"/>
      <c r="OAD7" s="80"/>
      <c r="OAE7" s="80"/>
      <c r="OAF7" s="80"/>
      <c r="OAG7" s="80"/>
      <c r="OAH7" s="80"/>
      <c r="OAI7" s="80"/>
      <c r="OAJ7" s="80"/>
      <c r="OAK7" s="80"/>
      <c r="OAL7" s="80"/>
      <c r="OAM7" s="80"/>
      <c r="OAN7" s="80"/>
      <c r="OAO7" s="80"/>
      <c r="OAP7" s="80"/>
      <c r="OAQ7" s="80"/>
      <c r="OAR7" s="80"/>
      <c r="OAS7" s="80"/>
      <c r="OAT7" s="80"/>
      <c r="OAU7" s="80"/>
      <c r="OAV7" s="80"/>
      <c r="OAW7" s="80"/>
      <c r="OAX7" s="80"/>
      <c r="OAY7" s="80"/>
      <c r="OAZ7" s="80"/>
      <c r="OBA7" s="80"/>
      <c r="OBB7" s="80"/>
      <c r="OBC7" s="80"/>
      <c r="OBD7" s="80"/>
      <c r="OBE7" s="80"/>
      <c r="OBF7" s="80"/>
      <c r="OBG7" s="80"/>
      <c r="OBH7" s="80"/>
      <c r="OBI7" s="80"/>
      <c r="OBJ7" s="80"/>
      <c r="OBK7" s="80"/>
      <c r="OBL7" s="80"/>
      <c r="OBM7" s="80"/>
      <c r="OBN7" s="80"/>
      <c r="OBO7" s="80"/>
      <c r="OBP7" s="80"/>
      <c r="OBQ7" s="80"/>
      <c r="OBR7" s="80"/>
      <c r="OBS7" s="80"/>
      <c r="OBT7" s="80"/>
      <c r="OBU7" s="80"/>
      <c r="OBV7" s="80"/>
      <c r="OBW7" s="80"/>
      <c r="OBX7" s="80"/>
      <c r="OBY7" s="80"/>
      <c r="OBZ7" s="80"/>
      <c r="OCA7" s="80"/>
      <c r="OCB7" s="80"/>
      <c r="OCC7" s="80"/>
      <c r="OCD7" s="80"/>
      <c r="OCE7" s="80"/>
      <c r="OCF7" s="80"/>
      <c r="OCG7" s="80"/>
      <c r="OCH7" s="80"/>
      <c r="OCI7" s="80"/>
      <c r="OCJ7" s="80"/>
      <c r="OCK7" s="80"/>
      <c r="OCL7" s="80"/>
      <c r="OCM7" s="80"/>
      <c r="OCN7" s="80"/>
      <c r="OCO7" s="80"/>
      <c r="OCP7" s="80"/>
      <c r="OCQ7" s="80"/>
      <c r="OCR7" s="80"/>
      <c r="OCS7" s="80"/>
      <c r="OCT7" s="80"/>
      <c r="OCU7" s="80"/>
      <c r="OCV7" s="80"/>
      <c r="OCW7" s="80"/>
      <c r="OCX7" s="80"/>
      <c r="OCY7" s="80"/>
      <c r="OCZ7" s="80"/>
      <c r="ODA7" s="80"/>
      <c r="ODB7" s="80"/>
      <c r="ODC7" s="80"/>
      <c r="ODD7" s="80"/>
      <c r="ODE7" s="80"/>
      <c r="ODF7" s="80"/>
      <c r="ODG7" s="80"/>
      <c r="ODH7" s="80"/>
      <c r="ODI7" s="80"/>
      <c r="ODJ7" s="80"/>
      <c r="ODK7" s="80"/>
      <c r="ODL7" s="80"/>
      <c r="ODM7" s="80"/>
      <c r="ODN7" s="80"/>
      <c r="ODO7" s="80"/>
      <c r="ODP7" s="80"/>
      <c r="ODQ7" s="80"/>
      <c r="ODR7" s="80"/>
      <c r="ODS7" s="80"/>
      <c r="ODT7" s="80"/>
      <c r="ODU7" s="80"/>
      <c r="ODV7" s="80"/>
      <c r="ODW7" s="80"/>
      <c r="ODX7" s="80"/>
      <c r="ODY7" s="80"/>
      <c r="ODZ7" s="80"/>
      <c r="OEA7" s="80"/>
      <c r="OEB7" s="80"/>
      <c r="OEC7" s="80"/>
      <c r="OED7" s="80"/>
      <c r="OEE7" s="80"/>
      <c r="OEF7" s="80"/>
      <c r="OEG7" s="80"/>
      <c r="OEH7" s="80"/>
      <c r="OEI7" s="80"/>
      <c r="OEJ7" s="80"/>
      <c r="OEK7" s="80"/>
      <c r="OEL7" s="80"/>
      <c r="OEM7" s="80"/>
      <c r="OEN7" s="80"/>
      <c r="OEO7" s="80"/>
      <c r="OEP7" s="80"/>
      <c r="OEQ7" s="80"/>
      <c r="OER7" s="80"/>
      <c r="OES7" s="80"/>
      <c r="OET7" s="80"/>
      <c r="OEU7" s="80"/>
      <c r="OEV7" s="80"/>
      <c r="OEW7" s="80"/>
      <c r="OEX7" s="80"/>
      <c r="OEY7" s="80"/>
      <c r="OEZ7" s="80"/>
      <c r="OFA7" s="80"/>
      <c r="OFB7" s="80"/>
      <c r="OFC7" s="80"/>
      <c r="OFD7" s="80"/>
      <c r="OFE7" s="80"/>
      <c r="OFF7" s="80"/>
      <c r="OFG7" s="80"/>
      <c r="OFH7" s="80"/>
      <c r="OFI7" s="80"/>
      <c r="OFJ7" s="80"/>
      <c r="OFK7" s="80"/>
      <c r="OFL7" s="80"/>
      <c r="OFM7" s="80"/>
      <c r="OFN7" s="80"/>
      <c r="OFO7" s="80"/>
      <c r="OFP7" s="80"/>
      <c r="OFQ7" s="80"/>
      <c r="OFR7" s="80"/>
      <c r="OFS7" s="80"/>
      <c r="OFT7" s="80"/>
      <c r="OFU7" s="80"/>
      <c r="OFV7" s="80"/>
      <c r="OFW7" s="80"/>
      <c r="OFX7" s="80"/>
      <c r="OFY7" s="80"/>
      <c r="OFZ7" s="80"/>
      <c r="OGA7" s="80"/>
      <c r="OGB7" s="80"/>
      <c r="OGC7" s="80"/>
      <c r="OGD7" s="80"/>
      <c r="OGE7" s="80"/>
      <c r="OGF7" s="80"/>
      <c r="OGG7" s="80"/>
      <c r="OGH7" s="80"/>
      <c r="OGI7" s="80"/>
      <c r="OGJ7" s="80"/>
      <c r="OGK7" s="80"/>
      <c r="OGL7" s="80"/>
      <c r="OGM7" s="80"/>
      <c r="OGN7" s="80"/>
      <c r="OGO7" s="80"/>
      <c r="OGP7" s="80"/>
      <c r="OGQ7" s="80"/>
      <c r="OGR7" s="80"/>
      <c r="OGS7" s="80"/>
      <c r="OGT7" s="80"/>
      <c r="OGU7" s="80"/>
      <c r="OGV7" s="80"/>
      <c r="OGW7" s="80"/>
      <c r="OGX7" s="80"/>
      <c r="OGY7" s="80"/>
      <c r="OGZ7" s="80"/>
      <c r="OHA7" s="80"/>
      <c r="OHB7" s="80"/>
      <c r="OHC7" s="80"/>
      <c r="OHD7" s="80"/>
      <c r="OHE7" s="80"/>
      <c r="OHF7" s="80"/>
      <c r="OHG7" s="80"/>
      <c r="OHH7" s="80"/>
      <c r="OHI7" s="80"/>
      <c r="OHJ7" s="80"/>
      <c r="OHK7" s="80"/>
      <c r="OHL7" s="80"/>
      <c r="OHM7" s="80"/>
      <c r="OHN7" s="80"/>
      <c r="OHO7" s="80"/>
      <c r="OHP7" s="80"/>
      <c r="OHQ7" s="80"/>
      <c r="OHR7" s="80"/>
      <c r="OHS7" s="80"/>
      <c r="OHT7" s="80"/>
      <c r="OHU7" s="80"/>
      <c r="OHV7" s="80"/>
      <c r="OHW7" s="80"/>
      <c r="OHX7" s="80"/>
      <c r="OHY7" s="80"/>
      <c r="OHZ7" s="80"/>
      <c r="OIA7" s="80"/>
      <c r="OIB7" s="80"/>
      <c r="OIC7" s="80"/>
      <c r="OID7" s="80"/>
      <c r="OIE7" s="80"/>
      <c r="OIF7" s="80"/>
      <c r="OIG7" s="80"/>
      <c r="OIH7" s="80"/>
      <c r="OII7" s="80"/>
      <c r="OIJ7" s="80"/>
      <c r="OIK7" s="80"/>
      <c r="OIL7" s="80"/>
      <c r="OIM7" s="80"/>
      <c r="OIN7" s="80"/>
      <c r="OIO7" s="80"/>
      <c r="OIP7" s="80"/>
      <c r="OIQ7" s="80"/>
      <c r="OIR7" s="80"/>
      <c r="OIS7" s="80"/>
      <c r="OIT7" s="80"/>
      <c r="OIU7" s="80"/>
      <c r="OIV7" s="80"/>
      <c r="OIW7" s="80"/>
      <c r="OIX7" s="80"/>
      <c r="OIY7" s="80"/>
      <c r="OIZ7" s="80"/>
      <c r="OJA7" s="80"/>
      <c r="OJB7" s="80"/>
      <c r="OJC7" s="80"/>
      <c r="OJD7" s="80"/>
      <c r="OJE7" s="80"/>
      <c r="OJF7" s="80"/>
      <c r="OJG7" s="80"/>
      <c r="OJH7" s="80"/>
      <c r="OJI7" s="80"/>
      <c r="OJJ7" s="80"/>
      <c r="OJK7" s="80"/>
      <c r="OJL7" s="80"/>
      <c r="OJM7" s="80"/>
      <c r="OJN7" s="80"/>
      <c r="OJO7" s="80"/>
      <c r="OJP7" s="80"/>
      <c r="OJQ7" s="80"/>
      <c r="OJR7" s="80"/>
      <c r="OJS7" s="80"/>
      <c r="OJT7" s="80"/>
      <c r="OJU7" s="80"/>
      <c r="OJV7" s="80"/>
      <c r="OJW7" s="80"/>
      <c r="OJX7" s="80"/>
      <c r="OJY7" s="80"/>
      <c r="OJZ7" s="80"/>
      <c r="OKA7" s="80"/>
      <c r="OKB7" s="80"/>
      <c r="OKC7" s="80"/>
      <c r="OKD7" s="80"/>
      <c r="OKE7" s="80"/>
      <c r="OKF7" s="80"/>
      <c r="OKG7" s="80"/>
      <c r="OKH7" s="80"/>
      <c r="OKI7" s="80"/>
      <c r="OKJ7" s="80"/>
      <c r="OKK7" s="80"/>
      <c r="OKL7" s="80"/>
      <c r="OKM7" s="80"/>
      <c r="OKN7" s="80"/>
      <c r="OKO7" s="80"/>
      <c r="OKP7" s="80"/>
      <c r="OKQ7" s="80"/>
      <c r="OKR7" s="80"/>
      <c r="OKS7" s="80"/>
      <c r="OKT7" s="80"/>
      <c r="OKU7" s="80"/>
      <c r="OKV7" s="80"/>
      <c r="OKW7" s="80"/>
      <c r="OKX7" s="80"/>
      <c r="OKY7" s="80"/>
      <c r="OKZ7" s="80"/>
      <c r="OLA7" s="80"/>
      <c r="OLB7" s="80"/>
      <c r="OLC7" s="80"/>
      <c r="OLD7" s="80"/>
      <c r="OLE7" s="80"/>
      <c r="OLF7" s="80"/>
      <c r="OLG7" s="80"/>
      <c r="OLH7" s="80"/>
      <c r="OLI7" s="80"/>
      <c r="OLJ7" s="80"/>
      <c r="OLK7" s="80"/>
      <c r="OLL7" s="80"/>
      <c r="OLM7" s="80"/>
      <c r="OLN7" s="80"/>
      <c r="OLO7" s="80"/>
      <c r="OLP7" s="80"/>
      <c r="OLQ7" s="80"/>
      <c r="OLR7" s="80"/>
      <c r="OLS7" s="80"/>
      <c r="OLT7" s="80"/>
      <c r="OLU7" s="80"/>
      <c r="OLV7" s="80"/>
      <c r="OLW7" s="80"/>
      <c r="OLX7" s="80"/>
      <c r="OLY7" s="80"/>
      <c r="OLZ7" s="80"/>
      <c r="OMA7" s="80"/>
      <c r="OMB7" s="80"/>
      <c r="OMC7" s="80"/>
      <c r="OMD7" s="80"/>
      <c r="OME7" s="80"/>
      <c r="OMF7" s="80"/>
      <c r="OMG7" s="80"/>
      <c r="OMH7" s="80"/>
      <c r="OMI7" s="80"/>
      <c r="OMJ7" s="80"/>
      <c r="OMK7" s="80"/>
      <c r="OML7" s="80"/>
      <c r="OMM7" s="80"/>
      <c r="OMN7" s="80"/>
      <c r="OMO7" s="80"/>
      <c r="OMP7" s="80"/>
      <c r="OMQ7" s="80"/>
      <c r="OMR7" s="80"/>
      <c r="OMS7" s="80"/>
      <c r="OMT7" s="80"/>
      <c r="OMU7" s="80"/>
      <c r="OMV7" s="80"/>
      <c r="OMW7" s="80"/>
      <c r="OMX7" s="80"/>
      <c r="OMY7" s="80"/>
      <c r="OMZ7" s="80"/>
      <c r="ONA7" s="80"/>
      <c r="ONB7" s="80"/>
      <c r="ONC7" s="80"/>
      <c r="OND7" s="80"/>
      <c r="ONE7" s="80"/>
      <c r="ONF7" s="80"/>
      <c r="ONG7" s="80"/>
      <c r="ONH7" s="80"/>
      <c r="ONI7" s="80"/>
      <c r="ONJ7" s="80"/>
      <c r="ONK7" s="80"/>
      <c r="ONL7" s="80"/>
      <c r="ONM7" s="80"/>
      <c r="ONN7" s="80"/>
      <c r="ONO7" s="80"/>
      <c r="ONP7" s="80"/>
      <c r="ONQ7" s="80"/>
      <c r="ONR7" s="80"/>
      <c r="ONS7" s="80"/>
      <c r="ONT7" s="80"/>
      <c r="ONU7" s="80"/>
      <c r="ONV7" s="80"/>
      <c r="ONW7" s="80"/>
      <c r="ONX7" s="80"/>
      <c r="ONY7" s="80"/>
      <c r="ONZ7" s="80"/>
      <c r="OOA7" s="80"/>
      <c r="OOB7" s="80"/>
      <c r="OOC7" s="80"/>
      <c r="OOD7" s="80"/>
      <c r="OOE7" s="80"/>
      <c r="OOF7" s="80"/>
      <c r="OOG7" s="80"/>
      <c r="OOH7" s="80"/>
      <c r="OOI7" s="80"/>
      <c r="OOJ7" s="80"/>
      <c r="OOK7" s="80"/>
      <c r="OOL7" s="80"/>
      <c r="OOM7" s="80"/>
      <c r="OON7" s="80"/>
      <c r="OOO7" s="80"/>
      <c r="OOP7" s="80"/>
      <c r="OOQ7" s="80"/>
      <c r="OOR7" s="80"/>
      <c r="OOS7" s="80"/>
      <c r="OOT7" s="80"/>
      <c r="OOU7" s="80"/>
      <c r="OOV7" s="80"/>
      <c r="OOW7" s="80"/>
      <c r="OOX7" s="80"/>
      <c r="OOY7" s="80"/>
      <c r="OOZ7" s="80"/>
      <c r="OPA7" s="80"/>
      <c r="OPB7" s="80"/>
      <c r="OPC7" s="80"/>
      <c r="OPD7" s="80"/>
      <c r="OPE7" s="80"/>
      <c r="OPF7" s="80"/>
      <c r="OPG7" s="80"/>
      <c r="OPH7" s="80"/>
      <c r="OPI7" s="80"/>
      <c r="OPJ7" s="80"/>
      <c r="OPK7" s="80"/>
      <c r="OPL7" s="80"/>
      <c r="OPM7" s="80"/>
      <c r="OPN7" s="80"/>
      <c r="OPO7" s="80"/>
      <c r="OPP7" s="80"/>
      <c r="OPQ7" s="80"/>
      <c r="OPR7" s="80"/>
      <c r="OPS7" s="80"/>
      <c r="OPT7" s="80"/>
      <c r="OPU7" s="80"/>
      <c r="OPV7" s="80"/>
      <c r="OPW7" s="80"/>
      <c r="OPX7" s="80"/>
      <c r="OPY7" s="80"/>
      <c r="OPZ7" s="80"/>
      <c r="OQA7" s="80"/>
      <c r="OQB7" s="80"/>
      <c r="OQC7" s="80"/>
      <c r="OQD7" s="80"/>
      <c r="OQE7" s="80"/>
      <c r="OQF7" s="80"/>
      <c r="OQG7" s="80"/>
      <c r="OQH7" s="80"/>
      <c r="OQI7" s="80"/>
      <c r="OQJ7" s="80"/>
      <c r="OQK7" s="80"/>
      <c r="OQL7" s="80"/>
      <c r="OQM7" s="80"/>
      <c r="OQN7" s="80"/>
      <c r="OQO7" s="80"/>
      <c r="OQP7" s="80"/>
      <c r="OQQ7" s="80"/>
      <c r="OQR7" s="80"/>
      <c r="OQS7" s="80"/>
      <c r="OQT7" s="80"/>
      <c r="OQU7" s="80"/>
      <c r="OQV7" s="80"/>
      <c r="OQW7" s="80"/>
      <c r="OQX7" s="80"/>
      <c r="OQY7" s="80"/>
      <c r="OQZ7" s="80"/>
      <c r="ORA7" s="80"/>
      <c r="ORB7" s="80"/>
      <c r="ORC7" s="80"/>
      <c r="ORD7" s="80"/>
      <c r="ORE7" s="80"/>
      <c r="ORF7" s="80"/>
      <c r="ORG7" s="80"/>
      <c r="ORH7" s="80"/>
      <c r="ORI7" s="80"/>
      <c r="ORJ7" s="80"/>
      <c r="ORK7" s="80"/>
      <c r="ORL7" s="80"/>
      <c r="ORM7" s="80"/>
      <c r="ORN7" s="80"/>
      <c r="ORO7" s="80"/>
      <c r="ORP7" s="80"/>
      <c r="ORQ7" s="80"/>
      <c r="ORR7" s="80"/>
      <c r="ORS7" s="80"/>
      <c r="ORT7" s="80"/>
      <c r="ORU7" s="80"/>
      <c r="ORV7" s="80"/>
      <c r="ORW7" s="80"/>
      <c r="ORX7" s="80"/>
      <c r="ORY7" s="80"/>
      <c r="ORZ7" s="80"/>
      <c r="OSA7" s="80"/>
      <c r="OSB7" s="80"/>
      <c r="OSC7" s="80"/>
      <c r="OSD7" s="80"/>
      <c r="OSE7" s="80"/>
      <c r="OSF7" s="80"/>
      <c r="OSG7" s="80"/>
      <c r="OSH7" s="80"/>
      <c r="OSI7" s="80"/>
      <c r="OSJ7" s="80"/>
      <c r="OSK7" s="80"/>
      <c r="OSL7" s="80"/>
      <c r="OSM7" s="80"/>
      <c r="OSN7" s="80"/>
      <c r="OSO7" s="80"/>
      <c r="OSP7" s="80"/>
      <c r="OSQ7" s="80"/>
      <c r="OSR7" s="80"/>
      <c r="OSS7" s="80"/>
      <c r="OST7" s="80"/>
      <c r="OSU7" s="80"/>
      <c r="OSV7" s="80"/>
      <c r="OSW7" s="80"/>
      <c r="OSX7" s="80"/>
      <c r="OSY7" s="80"/>
      <c r="OSZ7" s="80"/>
      <c r="OTA7" s="80"/>
      <c r="OTB7" s="80"/>
      <c r="OTC7" s="80"/>
      <c r="OTD7" s="80"/>
      <c r="OTE7" s="80"/>
      <c r="OTF7" s="80"/>
      <c r="OTG7" s="80"/>
      <c r="OTH7" s="80"/>
      <c r="OTI7" s="80"/>
      <c r="OTJ7" s="80"/>
      <c r="OTK7" s="80"/>
      <c r="OTL7" s="80"/>
      <c r="OTM7" s="80"/>
      <c r="OTN7" s="80"/>
      <c r="OTO7" s="80"/>
      <c r="OTP7" s="80"/>
      <c r="OTQ7" s="80"/>
      <c r="OTR7" s="80"/>
      <c r="OTS7" s="80"/>
      <c r="OTT7" s="80"/>
      <c r="OTU7" s="80"/>
      <c r="OTV7" s="80"/>
      <c r="OTW7" s="80"/>
      <c r="OTX7" s="80"/>
      <c r="OTY7" s="80"/>
      <c r="OTZ7" s="80"/>
      <c r="OUA7" s="80"/>
      <c r="OUB7" s="80"/>
      <c r="OUC7" s="80"/>
      <c r="OUD7" s="80"/>
      <c r="OUE7" s="80"/>
      <c r="OUF7" s="80"/>
      <c r="OUG7" s="80"/>
      <c r="OUH7" s="80"/>
      <c r="OUI7" s="80"/>
      <c r="OUJ7" s="80"/>
      <c r="OUK7" s="80"/>
      <c r="OUL7" s="80"/>
      <c r="OUM7" s="80"/>
      <c r="OUN7" s="80"/>
      <c r="OUO7" s="80"/>
      <c r="OUP7" s="80"/>
      <c r="OUQ7" s="80"/>
      <c r="OUR7" s="80"/>
      <c r="OUS7" s="80"/>
      <c r="OUT7" s="80"/>
      <c r="OUU7" s="80"/>
      <c r="OUV7" s="80"/>
      <c r="OUW7" s="80"/>
      <c r="OUX7" s="80"/>
      <c r="OUY7" s="80"/>
      <c r="OUZ7" s="80"/>
      <c r="OVA7" s="80"/>
      <c r="OVB7" s="80"/>
      <c r="OVC7" s="80"/>
      <c r="OVD7" s="80"/>
      <c r="OVE7" s="80"/>
      <c r="OVF7" s="80"/>
      <c r="OVG7" s="80"/>
      <c r="OVH7" s="80"/>
      <c r="OVI7" s="80"/>
      <c r="OVJ7" s="80"/>
      <c r="OVK7" s="80"/>
      <c r="OVL7" s="80"/>
      <c r="OVM7" s="80"/>
      <c r="OVN7" s="80"/>
      <c r="OVO7" s="80"/>
      <c r="OVP7" s="80"/>
      <c r="OVQ7" s="80"/>
      <c r="OVR7" s="80"/>
      <c r="OVS7" s="80"/>
      <c r="OVT7" s="80"/>
      <c r="OVU7" s="80"/>
      <c r="OVV7" s="80"/>
      <c r="OVW7" s="80"/>
      <c r="OVX7" s="80"/>
      <c r="OVY7" s="80"/>
      <c r="OVZ7" s="80"/>
      <c r="OWA7" s="80"/>
      <c r="OWB7" s="80"/>
      <c r="OWC7" s="80"/>
      <c r="OWD7" s="80"/>
      <c r="OWE7" s="80"/>
      <c r="OWF7" s="80"/>
      <c r="OWG7" s="80"/>
      <c r="OWH7" s="80"/>
      <c r="OWI7" s="80"/>
      <c r="OWJ7" s="80"/>
      <c r="OWK7" s="80"/>
      <c r="OWL7" s="80"/>
      <c r="OWM7" s="80"/>
      <c r="OWN7" s="80"/>
      <c r="OWO7" s="80"/>
      <c r="OWP7" s="80"/>
      <c r="OWQ7" s="80"/>
      <c r="OWR7" s="80"/>
      <c r="OWS7" s="80"/>
      <c r="OWT7" s="80"/>
      <c r="OWU7" s="80"/>
      <c r="OWV7" s="80"/>
      <c r="OWW7" s="80"/>
      <c r="OWX7" s="80"/>
      <c r="OWY7" s="80"/>
      <c r="OWZ7" s="80"/>
      <c r="OXA7" s="80"/>
      <c r="OXB7" s="80"/>
      <c r="OXC7" s="80"/>
      <c r="OXD7" s="80"/>
      <c r="OXE7" s="80"/>
      <c r="OXF7" s="80"/>
      <c r="OXG7" s="80"/>
      <c r="OXH7" s="80"/>
      <c r="OXI7" s="80"/>
      <c r="OXJ7" s="80"/>
      <c r="OXK7" s="80"/>
      <c r="OXL7" s="80"/>
      <c r="OXM7" s="80"/>
      <c r="OXN7" s="80"/>
      <c r="OXO7" s="80"/>
      <c r="OXP7" s="80"/>
      <c r="OXQ7" s="80"/>
      <c r="OXR7" s="80"/>
      <c r="OXS7" s="80"/>
      <c r="OXT7" s="80"/>
      <c r="OXU7" s="80"/>
      <c r="OXV7" s="80"/>
      <c r="OXW7" s="80"/>
      <c r="OXX7" s="80"/>
      <c r="OXY7" s="80"/>
      <c r="OXZ7" s="80"/>
      <c r="OYA7" s="80"/>
      <c r="OYB7" s="80"/>
      <c r="OYC7" s="80"/>
      <c r="OYD7" s="80"/>
      <c r="OYE7" s="80"/>
      <c r="OYF7" s="80"/>
      <c r="OYG7" s="80"/>
      <c r="OYH7" s="80"/>
      <c r="OYI7" s="80"/>
      <c r="OYJ7" s="80"/>
      <c r="OYK7" s="80"/>
      <c r="OYL7" s="80"/>
      <c r="OYM7" s="80"/>
      <c r="OYN7" s="80"/>
      <c r="OYO7" s="80"/>
      <c r="OYP7" s="80"/>
      <c r="OYQ7" s="80"/>
      <c r="OYR7" s="80"/>
      <c r="OYS7" s="80"/>
      <c r="OYT7" s="80"/>
      <c r="OYU7" s="80"/>
      <c r="OYV7" s="80"/>
      <c r="OYW7" s="80"/>
      <c r="OYX7" s="80"/>
      <c r="OYY7" s="80"/>
      <c r="OYZ7" s="80"/>
      <c r="OZA7" s="80"/>
      <c r="OZB7" s="80"/>
      <c r="OZC7" s="80"/>
      <c r="OZD7" s="80"/>
      <c r="OZE7" s="80"/>
      <c r="OZF7" s="80"/>
      <c r="OZG7" s="80"/>
      <c r="OZH7" s="80"/>
      <c r="OZI7" s="80"/>
      <c r="OZJ7" s="80"/>
      <c r="OZK7" s="80"/>
      <c r="OZL7" s="80"/>
      <c r="OZM7" s="80"/>
      <c r="OZN7" s="80"/>
      <c r="OZO7" s="80"/>
      <c r="OZP7" s="80"/>
      <c r="OZQ7" s="80"/>
      <c r="OZR7" s="80"/>
      <c r="OZS7" s="80"/>
      <c r="OZT7" s="80"/>
      <c r="OZU7" s="80"/>
      <c r="OZV7" s="80"/>
      <c r="OZW7" s="80"/>
      <c r="OZX7" s="80"/>
      <c r="OZY7" s="80"/>
      <c r="OZZ7" s="80"/>
      <c r="PAA7" s="80"/>
      <c r="PAB7" s="80"/>
      <c r="PAC7" s="80"/>
      <c r="PAD7" s="80"/>
      <c r="PAE7" s="80"/>
      <c r="PAF7" s="80"/>
      <c r="PAG7" s="80"/>
      <c r="PAH7" s="80"/>
      <c r="PAI7" s="80"/>
      <c r="PAJ7" s="80"/>
      <c r="PAK7" s="80"/>
      <c r="PAL7" s="80"/>
      <c r="PAM7" s="80"/>
      <c r="PAN7" s="80"/>
      <c r="PAO7" s="80"/>
      <c r="PAP7" s="80"/>
      <c r="PAQ7" s="80"/>
      <c r="PAR7" s="80"/>
      <c r="PAS7" s="80"/>
      <c r="PAT7" s="80"/>
      <c r="PAU7" s="80"/>
      <c r="PAV7" s="80"/>
      <c r="PAW7" s="80"/>
      <c r="PAX7" s="80"/>
      <c r="PAY7" s="80"/>
      <c r="PAZ7" s="80"/>
      <c r="PBA7" s="80"/>
      <c r="PBB7" s="80"/>
      <c r="PBC7" s="80"/>
      <c r="PBD7" s="80"/>
      <c r="PBE7" s="80"/>
      <c r="PBF7" s="80"/>
      <c r="PBG7" s="80"/>
      <c r="PBH7" s="80"/>
      <c r="PBI7" s="80"/>
      <c r="PBJ7" s="80"/>
      <c r="PBK7" s="80"/>
      <c r="PBL7" s="80"/>
      <c r="PBM7" s="80"/>
      <c r="PBN7" s="80"/>
      <c r="PBO7" s="80"/>
      <c r="PBP7" s="80"/>
      <c r="PBQ7" s="80"/>
      <c r="PBR7" s="80"/>
      <c r="PBS7" s="80"/>
      <c r="PBT7" s="80"/>
      <c r="PBU7" s="80"/>
      <c r="PBV7" s="80"/>
      <c r="PBW7" s="80"/>
      <c r="PBX7" s="80"/>
      <c r="PBY7" s="80"/>
      <c r="PBZ7" s="80"/>
      <c r="PCA7" s="80"/>
      <c r="PCB7" s="80"/>
      <c r="PCC7" s="80"/>
      <c r="PCD7" s="80"/>
      <c r="PCE7" s="80"/>
      <c r="PCF7" s="80"/>
      <c r="PCG7" s="80"/>
      <c r="PCH7" s="80"/>
      <c r="PCI7" s="80"/>
      <c r="PCJ7" s="80"/>
      <c r="PCK7" s="80"/>
      <c r="PCL7" s="80"/>
      <c r="PCM7" s="80"/>
      <c r="PCN7" s="80"/>
      <c r="PCO7" s="80"/>
      <c r="PCP7" s="80"/>
      <c r="PCQ7" s="80"/>
      <c r="PCR7" s="80"/>
      <c r="PCS7" s="80"/>
      <c r="PCT7" s="80"/>
      <c r="PCU7" s="80"/>
      <c r="PCV7" s="80"/>
      <c r="PCW7" s="80"/>
      <c r="PCX7" s="80"/>
      <c r="PCY7" s="80"/>
      <c r="PCZ7" s="80"/>
      <c r="PDA7" s="80"/>
      <c r="PDB7" s="80"/>
      <c r="PDC7" s="80"/>
      <c r="PDD7" s="80"/>
      <c r="PDE7" s="80"/>
      <c r="PDF7" s="80"/>
      <c r="PDG7" s="80"/>
      <c r="PDH7" s="80"/>
      <c r="PDI7" s="80"/>
      <c r="PDJ7" s="80"/>
      <c r="PDK7" s="80"/>
      <c r="PDL7" s="80"/>
      <c r="PDM7" s="80"/>
      <c r="PDN7" s="80"/>
      <c r="PDO7" s="80"/>
      <c r="PDP7" s="80"/>
      <c r="PDQ7" s="80"/>
      <c r="PDR7" s="80"/>
      <c r="PDS7" s="80"/>
      <c r="PDT7" s="80"/>
      <c r="PDU7" s="80"/>
      <c r="PDV7" s="80"/>
      <c r="PDW7" s="80"/>
      <c r="PDX7" s="80"/>
      <c r="PDY7" s="80"/>
      <c r="PDZ7" s="80"/>
      <c r="PEA7" s="80"/>
      <c r="PEB7" s="80"/>
      <c r="PEC7" s="80"/>
      <c r="PED7" s="80"/>
      <c r="PEE7" s="80"/>
      <c r="PEF7" s="80"/>
      <c r="PEG7" s="80"/>
      <c r="PEH7" s="80"/>
      <c r="PEI7" s="80"/>
      <c r="PEJ7" s="80"/>
      <c r="PEK7" s="80"/>
      <c r="PEL7" s="80"/>
      <c r="PEM7" s="80"/>
      <c r="PEN7" s="80"/>
      <c r="PEO7" s="80"/>
      <c r="PEP7" s="80"/>
      <c r="PEQ7" s="80"/>
      <c r="PER7" s="80"/>
      <c r="PES7" s="80"/>
      <c r="PET7" s="80"/>
      <c r="PEU7" s="80"/>
      <c r="PEV7" s="80"/>
      <c r="PEW7" s="80"/>
      <c r="PEX7" s="80"/>
      <c r="PEY7" s="80"/>
      <c r="PEZ7" s="80"/>
      <c r="PFA7" s="80"/>
      <c r="PFB7" s="80"/>
      <c r="PFC7" s="80"/>
      <c r="PFD7" s="80"/>
      <c r="PFE7" s="80"/>
      <c r="PFF7" s="80"/>
      <c r="PFG7" s="80"/>
      <c r="PFH7" s="80"/>
      <c r="PFI7" s="80"/>
      <c r="PFJ7" s="80"/>
      <c r="PFK7" s="80"/>
      <c r="PFL7" s="80"/>
      <c r="PFM7" s="80"/>
      <c r="PFN7" s="80"/>
      <c r="PFO7" s="80"/>
      <c r="PFP7" s="80"/>
      <c r="PFQ7" s="80"/>
      <c r="PFR7" s="80"/>
      <c r="PFS7" s="80"/>
      <c r="PFT7" s="80"/>
      <c r="PFU7" s="80"/>
      <c r="PFV7" s="80"/>
      <c r="PFW7" s="80"/>
      <c r="PFX7" s="80"/>
      <c r="PFY7" s="80"/>
      <c r="PFZ7" s="80"/>
      <c r="PGA7" s="80"/>
      <c r="PGB7" s="80"/>
      <c r="PGC7" s="80"/>
      <c r="PGD7" s="80"/>
      <c r="PGE7" s="80"/>
      <c r="PGF7" s="80"/>
      <c r="PGG7" s="80"/>
      <c r="PGH7" s="80"/>
      <c r="PGI7" s="80"/>
      <c r="PGJ7" s="80"/>
      <c r="PGK7" s="80"/>
      <c r="PGL7" s="80"/>
      <c r="PGM7" s="80"/>
      <c r="PGN7" s="80"/>
      <c r="PGO7" s="80"/>
      <c r="PGP7" s="80"/>
      <c r="PGQ7" s="80"/>
      <c r="PGR7" s="80"/>
      <c r="PGS7" s="80"/>
      <c r="PGT7" s="80"/>
      <c r="PGU7" s="80"/>
      <c r="PGV7" s="80"/>
      <c r="PGW7" s="80"/>
      <c r="PGX7" s="80"/>
      <c r="PGY7" s="80"/>
      <c r="PGZ7" s="80"/>
      <c r="PHA7" s="80"/>
      <c r="PHB7" s="80"/>
      <c r="PHC7" s="80"/>
      <c r="PHD7" s="80"/>
      <c r="PHE7" s="80"/>
      <c r="PHF7" s="80"/>
      <c r="PHG7" s="80"/>
      <c r="PHH7" s="80"/>
      <c r="PHI7" s="80"/>
      <c r="PHJ7" s="80"/>
      <c r="PHK7" s="80"/>
      <c r="PHL7" s="80"/>
      <c r="PHM7" s="80"/>
      <c r="PHN7" s="80"/>
      <c r="PHO7" s="80"/>
      <c r="PHP7" s="80"/>
      <c r="PHQ7" s="80"/>
      <c r="PHR7" s="80"/>
      <c r="PHS7" s="80"/>
      <c r="PHT7" s="80"/>
      <c r="PHU7" s="80"/>
      <c r="PHV7" s="80"/>
      <c r="PHW7" s="80"/>
      <c r="PHX7" s="80"/>
      <c r="PHY7" s="80"/>
      <c r="PHZ7" s="80"/>
      <c r="PIA7" s="80"/>
      <c r="PIB7" s="80"/>
      <c r="PIC7" s="80"/>
      <c r="PID7" s="80"/>
      <c r="PIE7" s="80"/>
      <c r="PIF7" s="80"/>
      <c r="PIG7" s="80"/>
      <c r="PIH7" s="80"/>
      <c r="PII7" s="80"/>
      <c r="PIJ7" s="80"/>
      <c r="PIK7" s="80"/>
      <c r="PIL7" s="80"/>
      <c r="PIM7" s="80"/>
      <c r="PIN7" s="80"/>
      <c r="PIO7" s="80"/>
      <c r="PIP7" s="80"/>
      <c r="PIQ7" s="80"/>
      <c r="PIR7" s="80"/>
      <c r="PIS7" s="80"/>
      <c r="PIT7" s="80"/>
      <c r="PIU7" s="80"/>
      <c r="PIV7" s="80"/>
      <c r="PIW7" s="80"/>
      <c r="PIX7" s="80"/>
      <c r="PIY7" s="80"/>
      <c r="PIZ7" s="80"/>
      <c r="PJA7" s="80"/>
      <c r="PJB7" s="80"/>
      <c r="PJC7" s="80"/>
      <c r="PJD7" s="80"/>
      <c r="PJE7" s="80"/>
      <c r="PJF7" s="80"/>
      <c r="PJG7" s="80"/>
      <c r="PJH7" s="80"/>
      <c r="PJI7" s="80"/>
      <c r="PJJ7" s="80"/>
      <c r="PJK7" s="80"/>
      <c r="PJL7" s="80"/>
      <c r="PJM7" s="80"/>
      <c r="PJN7" s="80"/>
      <c r="PJO7" s="80"/>
      <c r="PJP7" s="80"/>
      <c r="PJQ7" s="80"/>
      <c r="PJR7" s="80"/>
      <c r="PJS7" s="80"/>
      <c r="PJT7" s="80"/>
      <c r="PJU7" s="80"/>
      <c r="PJV7" s="80"/>
      <c r="PJW7" s="80"/>
      <c r="PJX7" s="80"/>
      <c r="PJY7" s="80"/>
      <c r="PJZ7" s="80"/>
      <c r="PKA7" s="80"/>
      <c r="PKB7" s="80"/>
      <c r="PKC7" s="80"/>
      <c r="PKD7" s="80"/>
      <c r="PKE7" s="80"/>
      <c r="PKF7" s="80"/>
      <c r="PKG7" s="80"/>
      <c r="PKH7" s="80"/>
      <c r="PKI7" s="80"/>
      <c r="PKJ7" s="80"/>
      <c r="PKK7" s="80"/>
      <c r="PKL7" s="80"/>
      <c r="PKM7" s="80"/>
      <c r="PKN7" s="80"/>
      <c r="PKO7" s="80"/>
      <c r="PKP7" s="80"/>
      <c r="PKQ7" s="80"/>
      <c r="PKR7" s="80"/>
      <c r="PKS7" s="80"/>
      <c r="PKT7" s="80"/>
      <c r="PKU7" s="80"/>
      <c r="PKV7" s="80"/>
      <c r="PKW7" s="80"/>
      <c r="PKX7" s="80"/>
      <c r="PKY7" s="80"/>
      <c r="PKZ7" s="80"/>
      <c r="PLA7" s="80"/>
      <c r="PLB7" s="80"/>
      <c r="PLC7" s="80"/>
      <c r="PLD7" s="80"/>
      <c r="PLE7" s="80"/>
      <c r="PLF7" s="80"/>
      <c r="PLG7" s="80"/>
      <c r="PLH7" s="80"/>
      <c r="PLI7" s="80"/>
      <c r="PLJ7" s="80"/>
      <c r="PLK7" s="80"/>
      <c r="PLL7" s="80"/>
      <c r="PLM7" s="80"/>
      <c r="PLN7" s="80"/>
      <c r="PLO7" s="80"/>
      <c r="PLP7" s="80"/>
      <c r="PLQ7" s="80"/>
      <c r="PLR7" s="80"/>
      <c r="PLS7" s="80"/>
      <c r="PLT7" s="80"/>
      <c r="PLU7" s="80"/>
      <c r="PLV7" s="80"/>
      <c r="PLW7" s="80"/>
      <c r="PLX7" s="80"/>
      <c r="PLY7" s="80"/>
      <c r="PLZ7" s="80"/>
      <c r="PMA7" s="80"/>
      <c r="PMB7" s="80"/>
      <c r="PMC7" s="80"/>
      <c r="PMD7" s="80"/>
      <c r="PME7" s="80"/>
      <c r="PMF7" s="80"/>
      <c r="PMG7" s="80"/>
      <c r="PMH7" s="80"/>
      <c r="PMI7" s="80"/>
      <c r="PMJ7" s="80"/>
      <c r="PMK7" s="80"/>
      <c r="PML7" s="80"/>
      <c r="PMM7" s="80"/>
      <c r="PMN7" s="80"/>
      <c r="PMO7" s="80"/>
      <c r="PMP7" s="80"/>
      <c r="PMQ7" s="80"/>
      <c r="PMR7" s="80"/>
      <c r="PMS7" s="80"/>
      <c r="PMT7" s="80"/>
      <c r="PMU7" s="80"/>
      <c r="PMV7" s="80"/>
      <c r="PMW7" s="80"/>
      <c r="PMX7" s="80"/>
      <c r="PMY7" s="80"/>
      <c r="PMZ7" s="80"/>
      <c r="PNA7" s="80"/>
      <c r="PNB7" s="80"/>
      <c r="PNC7" s="80"/>
      <c r="PND7" s="80"/>
      <c r="PNE7" s="80"/>
      <c r="PNF7" s="80"/>
      <c r="PNG7" s="80"/>
      <c r="PNH7" s="80"/>
      <c r="PNI7" s="80"/>
      <c r="PNJ7" s="80"/>
      <c r="PNK7" s="80"/>
      <c r="PNL7" s="80"/>
      <c r="PNM7" s="80"/>
      <c r="PNN7" s="80"/>
      <c r="PNO7" s="80"/>
      <c r="PNP7" s="80"/>
      <c r="PNQ7" s="80"/>
      <c r="PNR7" s="80"/>
      <c r="PNS7" s="80"/>
      <c r="PNT7" s="80"/>
      <c r="PNU7" s="80"/>
      <c r="PNV7" s="80"/>
      <c r="PNW7" s="80"/>
      <c r="PNX7" s="80"/>
      <c r="PNY7" s="80"/>
      <c r="PNZ7" s="80"/>
      <c r="POA7" s="80"/>
      <c r="POB7" s="80"/>
      <c r="POC7" s="80"/>
      <c r="POD7" s="80"/>
      <c r="POE7" s="80"/>
      <c r="POF7" s="80"/>
      <c r="POG7" s="80"/>
      <c r="POH7" s="80"/>
      <c r="POI7" s="80"/>
      <c r="POJ7" s="80"/>
      <c r="POK7" s="80"/>
      <c r="POL7" s="80"/>
      <c r="POM7" s="80"/>
      <c r="PON7" s="80"/>
      <c r="POO7" s="80"/>
      <c r="POP7" s="80"/>
      <c r="POQ7" s="80"/>
      <c r="POR7" s="80"/>
      <c r="POS7" s="80"/>
      <c r="POT7" s="80"/>
      <c r="POU7" s="80"/>
      <c r="POV7" s="80"/>
      <c r="POW7" s="80"/>
      <c r="POX7" s="80"/>
      <c r="POY7" s="80"/>
      <c r="POZ7" s="80"/>
      <c r="PPA7" s="80"/>
      <c r="PPB7" s="80"/>
      <c r="PPC7" s="80"/>
      <c r="PPD7" s="80"/>
      <c r="PPE7" s="80"/>
      <c r="PPF7" s="80"/>
      <c r="PPG7" s="80"/>
      <c r="PPH7" s="80"/>
      <c r="PPI7" s="80"/>
      <c r="PPJ7" s="80"/>
      <c r="PPK7" s="80"/>
      <c r="PPL7" s="80"/>
      <c r="PPM7" s="80"/>
      <c r="PPN7" s="80"/>
      <c r="PPO7" s="80"/>
      <c r="PPP7" s="80"/>
      <c r="PPQ7" s="80"/>
      <c r="PPR7" s="80"/>
      <c r="PPS7" s="80"/>
      <c r="PPT7" s="80"/>
      <c r="PPU7" s="80"/>
      <c r="PPV7" s="80"/>
      <c r="PPW7" s="80"/>
      <c r="PPX7" s="80"/>
      <c r="PPY7" s="80"/>
      <c r="PPZ7" s="80"/>
      <c r="PQA7" s="80"/>
      <c r="PQB7" s="80"/>
      <c r="PQC7" s="80"/>
      <c r="PQD7" s="80"/>
      <c r="PQE7" s="80"/>
      <c r="PQF7" s="80"/>
      <c r="PQG7" s="80"/>
      <c r="PQH7" s="80"/>
      <c r="PQI7" s="80"/>
      <c r="PQJ7" s="80"/>
      <c r="PQK7" s="80"/>
      <c r="PQL7" s="80"/>
      <c r="PQM7" s="80"/>
      <c r="PQN7" s="80"/>
      <c r="PQO7" s="80"/>
      <c r="PQP7" s="80"/>
      <c r="PQQ7" s="80"/>
      <c r="PQR7" s="80"/>
      <c r="PQS7" s="80"/>
      <c r="PQT7" s="80"/>
      <c r="PQU7" s="80"/>
      <c r="PQV7" s="80"/>
      <c r="PQW7" s="80"/>
      <c r="PQX7" s="80"/>
      <c r="PQY7" s="80"/>
      <c r="PQZ7" s="80"/>
      <c r="PRA7" s="80"/>
      <c r="PRB7" s="80"/>
      <c r="PRC7" s="80"/>
      <c r="PRD7" s="80"/>
      <c r="PRE7" s="80"/>
      <c r="PRF7" s="80"/>
      <c r="PRG7" s="80"/>
      <c r="PRH7" s="80"/>
      <c r="PRI7" s="80"/>
      <c r="PRJ7" s="80"/>
      <c r="PRK7" s="80"/>
      <c r="PRL7" s="80"/>
      <c r="PRM7" s="80"/>
      <c r="PRN7" s="80"/>
      <c r="PRO7" s="80"/>
      <c r="PRP7" s="80"/>
      <c r="PRQ7" s="80"/>
      <c r="PRR7" s="80"/>
      <c r="PRS7" s="80"/>
      <c r="PRT7" s="80"/>
      <c r="PRU7" s="80"/>
      <c r="PRV7" s="80"/>
      <c r="PRW7" s="80"/>
      <c r="PRX7" s="80"/>
      <c r="PRY7" s="80"/>
      <c r="PRZ7" s="80"/>
      <c r="PSA7" s="80"/>
      <c r="PSB7" s="80"/>
      <c r="PSC7" s="80"/>
      <c r="PSD7" s="80"/>
      <c r="PSE7" s="80"/>
      <c r="PSF7" s="80"/>
      <c r="PSG7" s="80"/>
      <c r="PSH7" s="80"/>
      <c r="PSI7" s="80"/>
      <c r="PSJ7" s="80"/>
      <c r="PSK7" s="80"/>
      <c r="PSL7" s="80"/>
      <c r="PSM7" s="80"/>
      <c r="PSN7" s="80"/>
      <c r="PSO7" s="80"/>
      <c r="PSP7" s="80"/>
      <c r="PSQ7" s="80"/>
      <c r="PSR7" s="80"/>
      <c r="PSS7" s="80"/>
      <c r="PST7" s="80"/>
      <c r="PSU7" s="80"/>
      <c r="PSV7" s="80"/>
      <c r="PSW7" s="80"/>
      <c r="PSX7" s="80"/>
      <c r="PSY7" s="80"/>
      <c r="PSZ7" s="80"/>
      <c r="PTA7" s="80"/>
      <c r="PTB7" s="80"/>
      <c r="PTC7" s="80"/>
      <c r="PTD7" s="80"/>
      <c r="PTE7" s="80"/>
      <c r="PTF7" s="80"/>
      <c r="PTG7" s="80"/>
      <c r="PTH7" s="80"/>
      <c r="PTI7" s="80"/>
      <c r="PTJ7" s="80"/>
      <c r="PTK7" s="80"/>
      <c r="PTL7" s="80"/>
      <c r="PTM7" s="80"/>
      <c r="PTN7" s="80"/>
      <c r="PTO7" s="80"/>
      <c r="PTP7" s="80"/>
      <c r="PTQ7" s="80"/>
      <c r="PTR7" s="80"/>
      <c r="PTS7" s="80"/>
      <c r="PTT7" s="80"/>
      <c r="PTU7" s="80"/>
      <c r="PTV7" s="80"/>
      <c r="PTW7" s="80"/>
      <c r="PTX7" s="80"/>
      <c r="PTY7" s="80"/>
      <c r="PTZ7" s="80"/>
      <c r="PUA7" s="80"/>
      <c r="PUB7" s="80"/>
      <c r="PUC7" s="80"/>
      <c r="PUD7" s="80"/>
      <c r="PUE7" s="80"/>
      <c r="PUF7" s="80"/>
      <c r="PUG7" s="80"/>
      <c r="PUH7" s="80"/>
      <c r="PUI7" s="80"/>
      <c r="PUJ7" s="80"/>
      <c r="PUK7" s="80"/>
      <c r="PUL7" s="80"/>
      <c r="PUM7" s="80"/>
      <c r="PUN7" s="80"/>
      <c r="PUO7" s="80"/>
      <c r="PUP7" s="80"/>
      <c r="PUQ7" s="80"/>
      <c r="PUR7" s="80"/>
      <c r="PUS7" s="80"/>
      <c r="PUT7" s="80"/>
      <c r="PUU7" s="80"/>
      <c r="PUV7" s="80"/>
      <c r="PUW7" s="80"/>
      <c r="PUX7" s="80"/>
      <c r="PUY7" s="80"/>
      <c r="PUZ7" s="80"/>
      <c r="PVA7" s="80"/>
      <c r="PVB7" s="80"/>
      <c r="PVC7" s="80"/>
      <c r="PVD7" s="80"/>
      <c r="PVE7" s="80"/>
      <c r="PVF7" s="80"/>
      <c r="PVG7" s="80"/>
      <c r="PVH7" s="80"/>
      <c r="PVI7" s="80"/>
      <c r="PVJ7" s="80"/>
      <c r="PVK7" s="80"/>
      <c r="PVL7" s="80"/>
      <c r="PVM7" s="80"/>
      <c r="PVN7" s="80"/>
      <c r="PVO7" s="80"/>
      <c r="PVP7" s="80"/>
      <c r="PVQ7" s="80"/>
      <c r="PVR7" s="80"/>
      <c r="PVS7" s="80"/>
      <c r="PVT7" s="80"/>
      <c r="PVU7" s="80"/>
      <c r="PVV7" s="80"/>
      <c r="PVW7" s="80"/>
      <c r="PVX7" s="80"/>
      <c r="PVY7" s="80"/>
      <c r="PVZ7" s="80"/>
      <c r="PWA7" s="80"/>
      <c r="PWB7" s="80"/>
      <c r="PWC7" s="80"/>
      <c r="PWD7" s="80"/>
      <c r="PWE7" s="80"/>
      <c r="PWF7" s="80"/>
      <c r="PWG7" s="80"/>
      <c r="PWH7" s="80"/>
      <c r="PWI7" s="80"/>
      <c r="PWJ7" s="80"/>
      <c r="PWK7" s="80"/>
      <c r="PWL7" s="80"/>
      <c r="PWM7" s="80"/>
      <c r="PWN7" s="80"/>
      <c r="PWO7" s="80"/>
      <c r="PWP7" s="80"/>
      <c r="PWQ7" s="80"/>
      <c r="PWR7" s="80"/>
      <c r="PWS7" s="80"/>
      <c r="PWT7" s="80"/>
      <c r="PWU7" s="80"/>
      <c r="PWV7" s="80"/>
      <c r="PWW7" s="80"/>
      <c r="PWX7" s="80"/>
      <c r="PWY7" s="80"/>
      <c r="PWZ7" s="80"/>
      <c r="PXA7" s="80"/>
      <c r="PXB7" s="80"/>
      <c r="PXC7" s="80"/>
      <c r="PXD7" s="80"/>
      <c r="PXE7" s="80"/>
      <c r="PXF7" s="80"/>
      <c r="PXG7" s="80"/>
      <c r="PXH7" s="80"/>
      <c r="PXI7" s="80"/>
      <c r="PXJ7" s="80"/>
      <c r="PXK7" s="80"/>
      <c r="PXL7" s="80"/>
      <c r="PXM7" s="80"/>
      <c r="PXN7" s="80"/>
      <c r="PXO7" s="80"/>
      <c r="PXP7" s="80"/>
      <c r="PXQ7" s="80"/>
      <c r="PXR7" s="80"/>
      <c r="PXS7" s="80"/>
      <c r="PXT7" s="80"/>
      <c r="PXU7" s="80"/>
      <c r="PXV7" s="80"/>
      <c r="PXW7" s="80"/>
      <c r="PXX7" s="80"/>
      <c r="PXY7" s="80"/>
      <c r="PXZ7" s="80"/>
      <c r="PYA7" s="80"/>
      <c r="PYB7" s="80"/>
      <c r="PYC7" s="80"/>
      <c r="PYD7" s="80"/>
      <c r="PYE7" s="80"/>
      <c r="PYF7" s="80"/>
      <c r="PYG7" s="80"/>
      <c r="PYH7" s="80"/>
      <c r="PYI7" s="80"/>
      <c r="PYJ7" s="80"/>
      <c r="PYK7" s="80"/>
      <c r="PYL7" s="80"/>
      <c r="PYM7" s="80"/>
      <c r="PYN7" s="80"/>
      <c r="PYO7" s="80"/>
      <c r="PYP7" s="80"/>
      <c r="PYQ7" s="80"/>
      <c r="PYR7" s="80"/>
      <c r="PYS7" s="80"/>
      <c r="PYT7" s="80"/>
      <c r="PYU7" s="80"/>
      <c r="PYV7" s="80"/>
      <c r="PYW7" s="80"/>
      <c r="PYX7" s="80"/>
      <c r="PYY7" s="80"/>
      <c r="PYZ7" s="80"/>
      <c r="PZA7" s="80"/>
      <c r="PZB7" s="80"/>
      <c r="PZC7" s="80"/>
      <c r="PZD7" s="80"/>
      <c r="PZE7" s="80"/>
      <c r="PZF7" s="80"/>
      <c r="PZG7" s="80"/>
      <c r="PZH7" s="80"/>
      <c r="PZI7" s="80"/>
      <c r="PZJ7" s="80"/>
      <c r="PZK7" s="80"/>
      <c r="PZL7" s="80"/>
      <c r="PZM7" s="80"/>
      <c r="PZN7" s="80"/>
      <c r="PZO7" s="80"/>
      <c r="PZP7" s="80"/>
      <c r="PZQ7" s="80"/>
      <c r="PZR7" s="80"/>
      <c r="PZS7" s="80"/>
      <c r="PZT7" s="80"/>
      <c r="PZU7" s="80"/>
      <c r="PZV7" s="80"/>
      <c r="PZW7" s="80"/>
      <c r="PZX7" s="80"/>
      <c r="PZY7" s="80"/>
      <c r="PZZ7" s="80"/>
      <c r="QAA7" s="80"/>
      <c r="QAB7" s="80"/>
      <c r="QAC7" s="80"/>
      <c r="QAD7" s="80"/>
      <c r="QAE7" s="80"/>
      <c r="QAF7" s="80"/>
      <c r="QAG7" s="80"/>
      <c r="QAH7" s="80"/>
      <c r="QAI7" s="80"/>
      <c r="QAJ7" s="80"/>
      <c r="QAK7" s="80"/>
      <c r="QAL7" s="80"/>
      <c r="QAM7" s="80"/>
      <c r="QAN7" s="80"/>
      <c r="QAO7" s="80"/>
      <c r="QAP7" s="80"/>
      <c r="QAQ7" s="80"/>
      <c r="QAR7" s="80"/>
      <c r="QAS7" s="80"/>
      <c r="QAT7" s="80"/>
      <c r="QAU7" s="80"/>
      <c r="QAV7" s="80"/>
      <c r="QAW7" s="80"/>
      <c r="QAX7" s="80"/>
      <c r="QAY7" s="80"/>
      <c r="QAZ7" s="80"/>
      <c r="QBA7" s="80"/>
      <c r="QBB7" s="80"/>
      <c r="QBC7" s="80"/>
      <c r="QBD7" s="80"/>
      <c r="QBE7" s="80"/>
      <c r="QBF7" s="80"/>
      <c r="QBG7" s="80"/>
      <c r="QBH7" s="80"/>
      <c r="QBI7" s="80"/>
      <c r="QBJ7" s="80"/>
      <c r="QBK7" s="80"/>
      <c r="QBL7" s="80"/>
      <c r="QBM7" s="80"/>
      <c r="QBN7" s="80"/>
      <c r="QBO7" s="80"/>
      <c r="QBP7" s="80"/>
      <c r="QBQ7" s="80"/>
      <c r="QBR7" s="80"/>
      <c r="QBS7" s="80"/>
      <c r="QBT7" s="80"/>
      <c r="QBU7" s="80"/>
      <c r="QBV7" s="80"/>
      <c r="QBW7" s="80"/>
      <c r="QBX7" s="80"/>
      <c r="QBY7" s="80"/>
      <c r="QBZ7" s="80"/>
      <c r="QCA7" s="80"/>
      <c r="QCB7" s="80"/>
      <c r="QCC7" s="80"/>
      <c r="QCD7" s="80"/>
      <c r="QCE7" s="80"/>
      <c r="QCF7" s="80"/>
      <c r="QCG7" s="80"/>
      <c r="QCH7" s="80"/>
      <c r="QCI7" s="80"/>
      <c r="QCJ7" s="80"/>
      <c r="QCK7" s="80"/>
      <c r="QCL7" s="80"/>
      <c r="QCM7" s="80"/>
      <c r="QCN7" s="80"/>
      <c r="QCO7" s="80"/>
      <c r="QCP7" s="80"/>
      <c r="QCQ7" s="80"/>
      <c r="QCR7" s="80"/>
      <c r="QCS7" s="80"/>
      <c r="QCT7" s="80"/>
      <c r="QCU7" s="80"/>
      <c r="QCV7" s="80"/>
      <c r="QCW7" s="80"/>
      <c r="QCX7" s="80"/>
      <c r="QCY7" s="80"/>
      <c r="QCZ7" s="80"/>
      <c r="QDA7" s="80"/>
      <c r="QDB7" s="80"/>
      <c r="QDC7" s="80"/>
      <c r="QDD7" s="80"/>
      <c r="QDE7" s="80"/>
      <c r="QDF7" s="80"/>
      <c r="QDG7" s="80"/>
      <c r="QDH7" s="80"/>
      <c r="QDI7" s="80"/>
      <c r="QDJ7" s="80"/>
      <c r="QDK7" s="80"/>
      <c r="QDL7" s="80"/>
      <c r="QDM7" s="80"/>
      <c r="QDN7" s="80"/>
      <c r="QDO7" s="80"/>
      <c r="QDP7" s="80"/>
      <c r="QDQ7" s="80"/>
      <c r="QDR7" s="80"/>
      <c r="QDS7" s="80"/>
      <c r="QDT7" s="80"/>
      <c r="QDU7" s="80"/>
      <c r="QDV7" s="80"/>
      <c r="QDW7" s="80"/>
      <c r="QDX7" s="80"/>
      <c r="QDY7" s="80"/>
      <c r="QDZ7" s="80"/>
      <c r="QEA7" s="80"/>
      <c r="QEB7" s="80"/>
      <c r="QEC7" s="80"/>
      <c r="QED7" s="80"/>
      <c r="QEE7" s="80"/>
      <c r="QEF7" s="80"/>
      <c r="QEG7" s="80"/>
      <c r="QEH7" s="80"/>
      <c r="QEI7" s="80"/>
      <c r="QEJ7" s="80"/>
      <c r="QEK7" s="80"/>
      <c r="QEL7" s="80"/>
      <c r="QEM7" s="80"/>
      <c r="QEN7" s="80"/>
      <c r="QEO7" s="80"/>
      <c r="QEP7" s="80"/>
      <c r="QEQ7" s="80"/>
      <c r="QER7" s="80"/>
      <c r="QES7" s="80"/>
      <c r="QET7" s="80"/>
      <c r="QEU7" s="80"/>
      <c r="QEV7" s="80"/>
      <c r="QEW7" s="80"/>
      <c r="QEX7" s="80"/>
      <c r="QEY7" s="80"/>
      <c r="QEZ7" s="80"/>
      <c r="QFA7" s="80"/>
      <c r="QFB7" s="80"/>
      <c r="QFC7" s="80"/>
      <c r="QFD7" s="80"/>
      <c r="QFE7" s="80"/>
      <c r="QFF7" s="80"/>
      <c r="QFG7" s="80"/>
      <c r="QFH7" s="80"/>
      <c r="QFI7" s="80"/>
      <c r="QFJ7" s="80"/>
      <c r="QFK7" s="80"/>
      <c r="QFL7" s="80"/>
      <c r="QFM7" s="80"/>
      <c r="QFN7" s="80"/>
      <c r="QFO7" s="80"/>
      <c r="QFP7" s="80"/>
      <c r="QFQ7" s="80"/>
      <c r="QFR7" s="80"/>
      <c r="QFS7" s="80"/>
      <c r="QFT7" s="80"/>
      <c r="QFU7" s="80"/>
      <c r="QFV7" s="80"/>
      <c r="QFW7" s="80"/>
      <c r="QFX7" s="80"/>
      <c r="QFY7" s="80"/>
      <c r="QFZ7" s="80"/>
      <c r="QGA7" s="80"/>
      <c r="QGB7" s="80"/>
      <c r="QGC7" s="80"/>
      <c r="QGD7" s="80"/>
      <c r="QGE7" s="80"/>
      <c r="QGF7" s="80"/>
      <c r="QGG7" s="80"/>
      <c r="QGH7" s="80"/>
      <c r="QGI7" s="80"/>
      <c r="QGJ7" s="80"/>
      <c r="QGK7" s="80"/>
      <c r="QGL7" s="80"/>
      <c r="QGM7" s="80"/>
      <c r="QGN7" s="80"/>
      <c r="QGO7" s="80"/>
      <c r="QGP7" s="80"/>
      <c r="QGQ7" s="80"/>
      <c r="QGR7" s="80"/>
      <c r="QGS7" s="80"/>
      <c r="QGT7" s="80"/>
      <c r="QGU7" s="80"/>
      <c r="QGV7" s="80"/>
      <c r="QGW7" s="80"/>
      <c r="QGX7" s="80"/>
      <c r="QGY7" s="80"/>
      <c r="QGZ7" s="80"/>
      <c r="QHA7" s="80"/>
      <c r="QHB7" s="80"/>
      <c r="QHC7" s="80"/>
      <c r="QHD7" s="80"/>
      <c r="QHE7" s="80"/>
      <c r="QHF7" s="80"/>
      <c r="QHG7" s="80"/>
      <c r="QHH7" s="80"/>
      <c r="QHI7" s="80"/>
      <c r="QHJ7" s="80"/>
      <c r="QHK7" s="80"/>
      <c r="QHL7" s="80"/>
      <c r="QHM7" s="80"/>
      <c r="QHN7" s="80"/>
      <c r="QHO7" s="80"/>
      <c r="QHP7" s="80"/>
      <c r="QHQ7" s="80"/>
      <c r="QHR7" s="80"/>
      <c r="QHS7" s="80"/>
      <c r="QHT7" s="80"/>
      <c r="QHU7" s="80"/>
      <c r="QHV7" s="80"/>
      <c r="QHW7" s="80"/>
      <c r="QHX7" s="80"/>
      <c r="QHY7" s="80"/>
      <c r="QHZ7" s="80"/>
      <c r="QIA7" s="80"/>
      <c r="QIB7" s="80"/>
      <c r="QIC7" s="80"/>
      <c r="QID7" s="80"/>
      <c r="QIE7" s="80"/>
      <c r="QIF7" s="80"/>
      <c r="QIG7" s="80"/>
      <c r="QIH7" s="80"/>
      <c r="QII7" s="80"/>
      <c r="QIJ7" s="80"/>
      <c r="QIK7" s="80"/>
      <c r="QIL7" s="80"/>
      <c r="QIM7" s="80"/>
      <c r="QIN7" s="80"/>
      <c r="QIO7" s="80"/>
      <c r="QIP7" s="80"/>
      <c r="QIQ7" s="80"/>
      <c r="QIR7" s="80"/>
      <c r="QIS7" s="80"/>
      <c r="QIT7" s="80"/>
      <c r="QIU7" s="80"/>
      <c r="QIV7" s="80"/>
      <c r="QIW7" s="80"/>
      <c r="QIX7" s="80"/>
      <c r="QIY7" s="80"/>
      <c r="QIZ7" s="80"/>
      <c r="QJA7" s="80"/>
      <c r="QJB7" s="80"/>
      <c r="QJC7" s="80"/>
      <c r="QJD7" s="80"/>
      <c r="QJE7" s="80"/>
      <c r="QJF7" s="80"/>
      <c r="QJG7" s="80"/>
      <c r="QJH7" s="80"/>
      <c r="QJI7" s="80"/>
      <c r="QJJ7" s="80"/>
      <c r="QJK7" s="80"/>
      <c r="QJL7" s="80"/>
      <c r="QJM7" s="80"/>
      <c r="QJN7" s="80"/>
      <c r="QJO7" s="80"/>
      <c r="QJP7" s="80"/>
      <c r="QJQ7" s="80"/>
      <c r="QJR7" s="80"/>
      <c r="QJS7" s="80"/>
      <c r="QJT7" s="80"/>
      <c r="QJU7" s="80"/>
      <c r="QJV7" s="80"/>
      <c r="QJW7" s="80"/>
      <c r="QJX7" s="80"/>
      <c r="QJY7" s="80"/>
      <c r="QJZ7" s="80"/>
      <c r="QKA7" s="80"/>
      <c r="QKB7" s="80"/>
      <c r="QKC7" s="80"/>
      <c r="QKD7" s="80"/>
      <c r="QKE7" s="80"/>
      <c r="QKF7" s="80"/>
      <c r="QKG7" s="80"/>
      <c r="QKH7" s="80"/>
      <c r="QKI7" s="80"/>
      <c r="QKJ7" s="80"/>
      <c r="QKK7" s="80"/>
      <c r="QKL7" s="80"/>
      <c r="QKM7" s="80"/>
      <c r="QKN7" s="80"/>
      <c r="QKO7" s="80"/>
      <c r="QKP7" s="80"/>
      <c r="QKQ7" s="80"/>
      <c r="QKR7" s="80"/>
      <c r="QKS7" s="80"/>
      <c r="QKT7" s="80"/>
      <c r="QKU7" s="80"/>
      <c r="QKV7" s="80"/>
      <c r="QKW7" s="80"/>
      <c r="QKX7" s="80"/>
      <c r="QKY7" s="80"/>
      <c r="QKZ7" s="80"/>
      <c r="QLA7" s="80"/>
      <c r="QLB7" s="80"/>
      <c r="QLC7" s="80"/>
      <c r="QLD7" s="80"/>
      <c r="QLE7" s="80"/>
      <c r="QLF7" s="80"/>
      <c r="QLG7" s="80"/>
      <c r="QLH7" s="80"/>
      <c r="QLI7" s="80"/>
      <c r="QLJ7" s="80"/>
      <c r="QLK7" s="80"/>
      <c r="QLL7" s="80"/>
      <c r="QLM7" s="80"/>
      <c r="QLN7" s="80"/>
      <c r="QLO7" s="80"/>
      <c r="QLP7" s="80"/>
      <c r="QLQ7" s="80"/>
      <c r="QLR7" s="80"/>
      <c r="QLS7" s="80"/>
      <c r="QLT7" s="80"/>
      <c r="QLU7" s="80"/>
      <c r="QLV7" s="80"/>
      <c r="QLW7" s="80"/>
      <c r="QLX7" s="80"/>
      <c r="QLY7" s="80"/>
      <c r="QLZ7" s="80"/>
      <c r="QMA7" s="80"/>
      <c r="QMB7" s="80"/>
      <c r="QMC7" s="80"/>
      <c r="QMD7" s="80"/>
      <c r="QME7" s="80"/>
      <c r="QMF7" s="80"/>
      <c r="QMG7" s="80"/>
      <c r="QMH7" s="80"/>
      <c r="QMI7" s="80"/>
      <c r="QMJ7" s="80"/>
      <c r="QMK7" s="80"/>
      <c r="QML7" s="80"/>
      <c r="QMM7" s="80"/>
      <c r="QMN7" s="80"/>
      <c r="QMO7" s="80"/>
      <c r="QMP7" s="80"/>
      <c r="QMQ7" s="80"/>
      <c r="QMR7" s="80"/>
      <c r="QMS7" s="80"/>
      <c r="QMT7" s="80"/>
      <c r="QMU7" s="80"/>
      <c r="QMV7" s="80"/>
      <c r="QMW7" s="80"/>
      <c r="QMX7" s="80"/>
      <c r="QMY7" s="80"/>
      <c r="QMZ7" s="80"/>
      <c r="QNA7" s="80"/>
      <c r="QNB7" s="80"/>
      <c r="QNC7" s="80"/>
      <c r="QND7" s="80"/>
      <c r="QNE7" s="80"/>
      <c r="QNF7" s="80"/>
      <c r="QNG7" s="80"/>
      <c r="QNH7" s="80"/>
      <c r="QNI7" s="80"/>
      <c r="QNJ7" s="80"/>
      <c r="QNK7" s="80"/>
      <c r="QNL7" s="80"/>
      <c r="QNM7" s="80"/>
      <c r="QNN7" s="80"/>
      <c r="QNO7" s="80"/>
      <c r="QNP7" s="80"/>
      <c r="QNQ7" s="80"/>
      <c r="QNR7" s="80"/>
      <c r="QNS7" s="80"/>
      <c r="QNT7" s="80"/>
      <c r="QNU7" s="80"/>
      <c r="QNV7" s="80"/>
      <c r="QNW7" s="80"/>
      <c r="QNX7" s="80"/>
      <c r="QNY7" s="80"/>
      <c r="QNZ7" s="80"/>
      <c r="QOA7" s="80"/>
      <c r="QOB7" s="80"/>
      <c r="QOC7" s="80"/>
      <c r="QOD7" s="80"/>
      <c r="QOE7" s="80"/>
      <c r="QOF7" s="80"/>
      <c r="QOG7" s="80"/>
      <c r="QOH7" s="80"/>
      <c r="QOI7" s="80"/>
      <c r="QOJ7" s="80"/>
      <c r="QOK7" s="80"/>
      <c r="QOL7" s="80"/>
      <c r="QOM7" s="80"/>
      <c r="QON7" s="80"/>
      <c r="QOO7" s="80"/>
      <c r="QOP7" s="80"/>
      <c r="QOQ7" s="80"/>
      <c r="QOR7" s="80"/>
      <c r="QOS7" s="80"/>
      <c r="QOT7" s="80"/>
      <c r="QOU7" s="80"/>
      <c r="QOV7" s="80"/>
      <c r="QOW7" s="80"/>
      <c r="QOX7" s="80"/>
      <c r="QOY7" s="80"/>
      <c r="QOZ7" s="80"/>
      <c r="QPA7" s="80"/>
      <c r="QPB7" s="80"/>
      <c r="QPC7" s="80"/>
      <c r="QPD7" s="80"/>
      <c r="QPE7" s="80"/>
      <c r="QPF7" s="80"/>
      <c r="QPG7" s="80"/>
      <c r="QPH7" s="80"/>
      <c r="QPI7" s="80"/>
      <c r="QPJ7" s="80"/>
      <c r="QPK7" s="80"/>
      <c r="QPL7" s="80"/>
      <c r="QPM7" s="80"/>
      <c r="QPN7" s="80"/>
      <c r="QPO7" s="80"/>
      <c r="QPP7" s="80"/>
      <c r="QPQ7" s="80"/>
      <c r="QPR7" s="80"/>
      <c r="QPS7" s="80"/>
      <c r="QPT7" s="80"/>
      <c r="QPU7" s="80"/>
      <c r="QPV7" s="80"/>
      <c r="QPW7" s="80"/>
      <c r="QPX7" s="80"/>
      <c r="QPY7" s="80"/>
      <c r="QPZ7" s="80"/>
      <c r="QQA7" s="80"/>
      <c r="QQB7" s="80"/>
      <c r="QQC7" s="80"/>
      <c r="QQD7" s="80"/>
      <c r="QQE7" s="80"/>
      <c r="QQF7" s="80"/>
      <c r="QQG7" s="80"/>
      <c r="QQH7" s="80"/>
      <c r="QQI7" s="80"/>
      <c r="QQJ7" s="80"/>
      <c r="QQK7" s="80"/>
      <c r="QQL7" s="80"/>
      <c r="QQM7" s="80"/>
      <c r="QQN7" s="80"/>
      <c r="QQO7" s="80"/>
      <c r="QQP7" s="80"/>
      <c r="QQQ7" s="80"/>
      <c r="QQR7" s="80"/>
      <c r="QQS7" s="80"/>
      <c r="QQT7" s="80"/>
      <c r="QQU7" s="80"/>
      <c r="QQV7" s="80"/>
      <c r="QQW7" s="80"/>
      <c r="QQX7" s="80"/>
      <c r="QQY7" s="80"/>
      <c r="QQZ7" s="80"/>
      <c r="QRA7" s="80"/>
      <c r="QRB7" s="80"/>
      <c r="QRC7" s="80"/>
      <c r="QRD7" s="80"/>
      <c r="QRE7" s="80"/>
      <c r="QRF7" s="80"/>
      <c r="QRG7" s="80"/>
      <c r="QRH7" s="80"/>
      <c r="QRI7" s="80"/>
      <c r="QRJ7" s="80"/>
      <c r="QRK7" s="80"/>
      <c r="QRL7" s="80"/>
      <c r="QRM7" s="80"/>
      <c r="QRN7" s="80"/>
      <c r="QRO7" s="80"/>
      <c r="QRP7" s="80"/>
      <c r="QRQ7" s="80"/>
      <c r="QRR7" s="80"/>
      <c r="QRS7" s="80"/>
      <c r="QRT7" s="80"/>
      <c r="QRU7" s="80"/>
      <c r="QRV7" s="80"/>
      <c r="QRW7" s="80"/>
      <c r="QRX7" s="80"/>
      <c r="QRY7" s="80"/>
      <c r="QRZ7" s="80"/>
      <c r="QSA7" s="80"/>
      <c r="QSB7" s="80"/>
      <c r="QSC7" s="80"/>
      <c r="QSD7" s="80"/>
      <c r="QSE7" s="80"/>
      <c r="QSF7" s="80"/>
      <c r="QSG7" s="80"/>
      <c r="QSH7" s="80"/>
      <c r="QSI7" s="80"/>
      <c r="QSJ7" s="80"/>
      <c r="QSK7" s="80"/>
      <c r="QSL7" s="80"/>
      <c r="QSM7" s="80"/>
      <c r="QSN7" s="80"/>
      <c r="QSO7" s="80"/>
      <c r="QSP7" s="80"/>
      <c r="QSQ7" s="80"/>
      <c r="QSR7" s="80"/>
      <c r="QSS7" s="80"/>
      <c r="QST7" s="80"/>
      <c r="QSU7" s="80"/>
      <c r="QSV7" s="80"/>
      <c r="QSW7" s="80"/>
      <c r="QSX7" s="80"/>
      <c r="QSY7" s="80"/>
      <c r="QSZ7" s="80"/>
      <c r="QTA7" s="80"/>
      <c r="QTB7" s="80"/>
      <c r="QTC7" s="80"/>
      <c r="QTD7" s="80"/>
      <c r="QTE7" s="80"/>
      <c r="QTF7" s="80"/>
      <c r="QTG7" s="80"/>
      <c r="QTH7" s="80"/>
      <c r="QTI7" s="80"/>
      <c r="QTJ7" s="80"/>
      <c r="QTK7" s="80"/>
      <c r="QTL7" s="80"/>
      <c r="QTM7" s="80"/>
      <c r="QTN7" s="80"/>
      <c r="QTO7" s="80"/>
      <c r="QTP7" s="80"/>
      <c r="QTQ7" s="80"/>
      <c r="QTR7" s="80"/>
      <c r="QTS7" s="80"/>
      <c r="QTT7" s="80"/>
      <c r="QTU7" s="80"/>
      <c r="QTV7" s="80"/>
      <c r="QTW7" s="80"/>
      <c r="QTX7" s="80"/>
      <c r="QTY7" s="80"/>
      <c r="QTZ7" s="80"/>
      <c r="QUA7" s="80"/>
      <c r="QUB7" s="80"/>
      <c r="QUC7" s="80"/>
      <c r="QUD7" s="80"/>
      <c r="QUE7" s="80"/>
      <c r="QUF7" s="80"/>
      <c r="QUG7" s="80"/>
      <c r="QUH7" s="80"/>
      <c r="QUI7" s="80"/>
      <c r="QUJ7" s="80"/>
      <c r="QUK7" s="80"/>
      <c r="QUL7" s="80"/>
      <c r="QUM7" s="80"/>
      <c r="QUN7" s="80"/>
      <c r="QUO7" s="80"/>
      <c r="QUP7" s="80"/>
      <c r="QUQ7" s="80"/>
      <c r="QUR7" s="80"/>
      <c r="QUS7" s="80"/>
      <c r="QUT7" s="80"/>
      <c r="QUU7" s="80"/>
      <c r="QUV7" s="80"/>
      <c r="QUW7" s="80"/>
      <c r="QUX7" s="80"/>
      <c r="QUY7" s="80"/>
      <c r="QUZ7" s="80"/>
      <c r="QVA7" s="80"/>
      <c r="QVB7" s="80"/>
      <c r="QVC7" s="80"/>
      <c r="QVD7" s="80"/>
      <c r="QVE7" s="80"/>
      <c r="QVF7" s="80"/>
      <c r="QVG7" s="80"/>
      <c r="QVH7" s="80"/>
      <c r="QVI7" s="80"/>
      <c r="QVJ7" s="80"/>
      <c r="QVK7" s="80"/>
      <c r="QVL7" s="80"/>
      <c r="QVM7" s="80"/>
      <c r="QVN7" s="80"/>
      <c r="QVO7" s="80"/>
      <c r="QVP7" s="80"/>
      <c r="QVQ7" s="80"/>
      <c r="QVR7" s="80"/>
      <c r="QVS7" s="80"/>
      <c r="QVT7" s="80"/>
      <c r="QVU7" s="80"/>
      <c r="QVV7" s="80"/>
      <c r="QVW7" s="80"/>
      <c r="QVX7" s="80"/>
      <c r="QVY7" s="80"/>
      <c r="QVZ7" s="80"/>
      <c r="QWA7" s="80"/>
      <c r="QWB7" s="80"/>
      <c r="QWC7" s="80"/>
      <c r="QWD7" s="80"/>
      <c r="QWE7" s="80"/>
      <c r="QWF7" s="80"/>
      <c r="QWG7" s="80"/>
      <c r="QWH7" s="80"/>
      <c r="QWI7" s="80"/>
      <c r="QWJ7" s="80"/>
      <c r="QWK7" s="80"/>
      <c r="QWL7" s="80"/>
      <c r="QWM7" s="80"/>
      <c r="QWN7" s="80"/>
      <c r="QWO7" s="80"/>
      <c r="QWP7" s="80"/>
      <c r="QWQ7" s="80"/>
      <c r="QWR7" s="80"/>
      <c r="QWS7" s="80"/>
      <c r="QWT7" s="80"/>
      <c r="QWU7" s="80"/>
      <c r="QWV7" s="80"/>
      <c r="QWW7" s="80"/>
      <c r="QWX7" s="80"/>
      <c r="QWY7" s="80"/>
      <c r="QWZ7" s="80"/>
      <c r="QXA7" s="80"/>
      <c r="QXB7" s="80"/>
      <c r="QXC7" s="80"/>
      <c r="QXD7" s="80"/>
      <c r="QXE7" s="80"/>
      <c r="QXF7" s="80"/>
      <c r="QXG7" s="80"/>
      <c r="QXH7" s="80"/>
      <c r="QXI7" s="80"/>
      <c r="QXJ7" s="80"/>
      <c r="QXK7" s="80"/>
      <c r="QXL7" s="80"/>
      <c r="QXM7" s="80"/>
      <c r="QXN7" s="80"/>
      <c r="QXO7" s="80"/>
      <c r="QXP7" s="80"/>
      <c r="QXQ7" s="80"/>
      <c r="QXR7" s="80"/>
      <c r="QXS7" s="80"/>
      <c r="QXT7" s="80"/>
      <c r="QXU7" s="80"/>
      <c r="QXV7" s="80"/>
      <c r="QXW7" s="80"/>
      <c r="QXX7" s="80"/>
      <c r="QXY7" s="80"/>
      <c r="QXZ7" s="80"/>
      <c r="QYA7" s="80"/>
      <c r="QYB7" s="80"/>
      <c r="QYC7" s="80"/>
      <c r="QYD7" s="80"/>
      <c r="QYE7" s="80"/>
      <c r="QYF7" s="80"/>
      <c r="QYG7" s="80"/>
      <c r="QYH7" s="80"/>
      <c r="QYI7" s="80"/>
      <c r="QYJ7" s="80"/>
      <c r="QYK7" s="80"/>
      <c r="QYL7" s="80"/>
      <c r="QYM7" s="80"/>
      <c r="QYN7" s="80"/>
      <c r="QYO7" s="80"/>
      <c r="QYP7" s="80"/>
      <c r="QYQ7" s="80"/>
      <c r="QYR7" s="80"/>
      <c r="QYS7" s="80"/>
      <c r="QYT7" s="80"/>
      <c r="QYU7" s="80"/>
      <c r="QYV7" s="80"/>
      <c r="QYW7" s="80"/>
      <c r="QYX7" s="80"/>
      <c r="QYY7" s="80"/>
      <c r="QYZ7" s="80"/>
      <c r="QZA7" s="80"/>
      <c r="QZB7" s="80"/>
      <c r="QZC7" s="80"/>
      <c r="QZD7" s="80"/>
      <c r="QZE7" s="80"/>
      <c r="QZF7" s="80"/>
      <c r="QZG7" s="80"/>
      <c r="QZH7" s="80"/>
      <c r="QZI7" s="80"/>
      <c r="QZJ7" s="80"/>
      <c r="QZK7" s="80"/>
      <c r="QZL7" s="80"/>
      <c r="QZM7" s="80"/>
      <c r="QZN7" s="80"/>
      <c r="QZO7" s="80"/>
      <c r="QZP7" s="80"/>
      <c r="QZQ7" s="80"/>
      <c r="QZR7" s="80"/>
      <c r="QZS7" s="80"/>
      <c r="QZT7" s="80"/>
      <c r="QZU7" s="80"/>
      <c r="QZV7" s="80"/>
      <c r="QZW7" s="80"/>
      <c r="QZX7" s="80"/>
      <c r="QZY7" s="80"/>
      <c r="QZZ7" s="80"/>
      <c r="RAA7" s="80"/>
      <c r="RAB7" s="80"/>
      <c r="RAC7" s="80"/>
      <c r="RAD7" s="80"/>
      <c r="RAE7" s="80"/>
      <c r="RAF7" s="80"/>
      <c r="RAG7" s="80"/>
      <c r="RAH7" s="80"/>
      <c r="RAI7" s="80"/>
      <c r="RAJ7" s="80"/>
      <c r="RAK7" s="80"/>
      <c r="RAL7" s="80"/>
      <c r="RAM7" s="80"/>
      <c r="RAN7" s="80"/>
      <c r="RAO7" s="80"/>
      <c r="RAP7" s="80"/>
      <c r="RAQ7" s="80"/>
      <c r="RAR7" s="80"/>
      <c r="RAS7" s="80"/>
      <c r="RAT7" s="80"/>
      <c r="RAU7" s="80"/>
      <c r="RAV7" s="80"/>
      <c r="RAW7" s="80"/>
      <c r="RAX7" s="80"/>
      <c r="RAY7" s="80"/>
      <c r="RAZ7" s="80"/>
      <c r="RBA7" s="80"/>
      <c r="RBB7" s="80"/>
      <c r="RBC7" s="80"/>
      <c r="RBD7" s="80"/>
      <c r="RBE7" s="80"/>
      <c r="RBF7" s="80"/>
      <c r="RBG7" s="80"/>
      <c r="RBH7" s="80"/>
      <c r="RBI7" s="80"/>
      <c r="RBJ7" s="80"/>
      <c r="RBK7" s="80"/>
      <c r="RBL7" s="80"/>
      <c r="RBM7" s="80"/>
      <c r="RBN7" s="80"/>
      <c r="RBO7" s="80"/>
      <c r="RBP7" s="80"/>
      <c r="RBQ7" s="80"/>
      <c r="RBR7" s="80"/>
      <c r="RBS7" s="80"/>
      <c r="RBT7" s="80"/>
      <c r="RBU7" s="80"/>
      <c r="RBV7" s="80"/>
      <c r="RBW7" s="80"/>
      <c r="RBX7" s="80"/>
      <c r="RBY7" s="80"/>
      <c r="RBZ7" s="80"/>
      <c r="RCA7" s="80"/>
      <c r="RCB7" s="80"/>
      <c r="RCC7" s="80"/>
      <c r="RCD7" s="80"/>
      <c r="RCE7" s="80"/>
      <c r="RCF7" s="80"/>
      <c r="RCG7" s="80"/>
      <c r="RCH7" s="80"/>
      <c r="RCI7" s="80"/>
      <c r="RCJ7" s="80"/>
      <c r="RCK7" s="80"/>
      <c r="RCL7" s="80"/>
      <c r="RCM7" s="80"/>
      <c r="RCN7" s="80"/>
      <c r="RCO7" s="80"/>
      <c r="RCP7" s="80"/>
      <c r="RCQ7" s="80"/>
      <c r="RCR7" s="80"/>
      <c r="RCS7" s="80"/>
      <c r="RCT7" s="80"/>
      <c r="RCU7" s="80"/>
      <c r="RCV7" s="80"/>
      <c r="RCW7" s="80"/>
      <c r="RCX7" s="80"/>
      <c r="RCY7" s="80"/>
      <c r="RCZ7" s="80"/>
      <c r="RDA7" s="80"/>
      <c r="RDB7" s="80"/>
      <c r="RDC7" s="80"/>
      <c r="RDD7" s="80"/>
      <c r="RDE7" s="80"/>
      <c r="RDF7" s="80"/>
      <c r="RDG7" s="80"/>
      <c r="RDH7" s="80"/>
      <c r="RDI7" s="80"/>
      <c r="RDJ7" s="80"/>
      <c r="RDK7" s="80"/>
      <c r="RDL7" s="80"/>
      <c r="RDM7" s="80"/>
      <c r="RDN7" s="80"/>
      <c r="RDO7" s="80"/>
      <c r="RDP7" s="80"/>
      <c r="RDQ7" s="80"/>
      <c r="RDR7" s="80"/>
      <c r="RDS7" s="80"/>
      <c r="RDT7" s="80"/>
      <c r="RDU7" s="80"/>
      <c r="RDV7" s="80"/>
      <c r="RDW7" s="80"/>
      <c r="RDX7" s="80"/>
      <c r="RDY7" s="80"/>
      <c r="RDZ7" s="80"/>
      <c r="REA7" s="80"/>
      <c r="REB7" s="80"/>
      <c r="REC7" s="80"/>
      <c r="RED7" s="80"/>
      <c r="REE7" s="80"/>
      <c r="REF7" s="80"/>
      <c r="REG7" s="80"/>
      <c r="REH7" s="80"/>
      <c r="REI7" s="80"/>
      <c r="REJ7" s="80"/>
      <c r="REK7" s="80"/>
      <c r="REL7" s="80"/>
      <c r="REM7" s="80"/>
      <c r="REN7" s="80"/>
      <c r="REO7" s="80"/>
      <c r="REP7" s="80"/>
      <c r="REQ7" s="80"/>
      <c r="RER7" s="80"/>
      <c r="RES7" s="80"/>
      <c r="RET7" s="80"/>
      <c r="REU7" s="80"/>
      <c r="REV7" s="80"/>
      <c r="REW7" s="80"/>
      <c r="REX7" s="80"/>
      <c r="REY7" s="80"/>
      <c r="REZ7" s="80"/>
      <c r="RFA7" s="80"/>
      <c r="RFB7" s="80"/>
      <c r="RFC7" s="80"/>
      <c r="RFD7" s="80"/>
      <c r="RFE7" s="80"/>
      <c r="RFF7" s="80"/>
      <c r="RFG7" s="80"/>
      <c r="RFH7" s="80"/>
      <c r="RFI7" s="80"/>
      <c r="RFJ7" s="80"/>
      <c r="RFK7" s="80"/>
      <c r="RFL7" s="80"/>
      <c r="RFM7" s="80"/>
      <c r="RFN7" s="80"/>
      <c r="RFO7" s="80"/>
      <c r="RFP7" s="80"/>
      <c r="RFQ7" s="80"/>
      <c r="RFR7" s="80"/>
      <c r="RFS7" s="80"/>
      <c r="RFT7" s="80"/>
      <c r="RFU7" s="80"/>
      <c r="RFV7" s="80"/>
      <c r="RFW7" s="80"/>
      <c r="RFX7" s="80"/>
      <c r="RFY7" s="80"/>
      <c r="RFZ7" s="80"/>
      <c r="RGA7" s="80"/>
      <c r="RGB7" s="80"/>
      <c r="RGC7" s="80"/>
      <c r="RGD7" s="80"/>
      <c r="RGE7" s="80"/>
      <c r="RGF7" s="80"/>
      <c r="RGG7" s="80"/>
      <c r="RGH7" s="80"/>
      <c r="RGI7" s="80"/>
      <c r="RGJ7" s="80"/>
      <c r="RGK7" s="80"/>
      <c r="RGL7" s="80"/>
      <c r="RGM7" s="80"/>
      <c r="RGN7" s="80"/>
      <c r="RGO7" s="80"/>
      <c r="RGP7" s="80"/>
      <c r="RGQ7" s="80"/>
      <c r="RGR7" s="80"/>
      <c r="RGS7" s="80"/>
      <c r="RGT7" s="80"/>
      <c r="RGU7" s="80"/>
      <c r="RGV7" s="80"/>
      <c r="RGW7" s="80"/>
      <c r="RGX7" s="80"/>
      <c r="RGY7" s="80"/>
      <c r="RGZ7" s="80"/>
      <c r="RHA7" s="80"/>
      <c r="RHB7" s="80"/>
      <c r="RHC7" s="80"/>
      <c r="RHD7" s="80"/>
      <c r="RHE7" s="80"/>
      <c r="RHF7" s="80"/>
      <c r="RHG7" s="80"/>
      <c r="RHH7" s="80"/>
      <c r="RHI7" s="80"/>
      <c r="RHJ7" s="80"/>
      <c r="RHK7" s="80"/>
      <c r="RHL7" s="80"/>
      <c r="RHM7" s="80"/>
      <c r="RHN7" s="80"/>
      <c r="RHO7" s="80"/>
      <c r="RHP7" s="80"/>
      <c r="RHQ7" s="80"/>
      <c r="RHR7" s="80"/>
      <c r="RHS7" s="80"/>
      <c r="RHT7" s="80"/>
      <c r="RHU7" s="80"/>
      <c r="RHV7" s="80"/>
      <c r="RHW7" s="80"/>
      <c r="RHX7" s="80"/>
      <c r="RHY7" s="80"/>
      <c r="RHZ7" s="80"/>
      <c r="RIA7" s="80"/>
      <c r="RIB7" s="80"/>
      <c r="RIC7" s="80"/>
      <c r="RID7" s="80"/>
      <c r="RIE7" s="80"/>
      <c r="RIF7" s="80"/>
      <c r="RIG7" s="80"/>
      <c r="RIH7" s="80"/>
      <c r="RII7" s="80"/>
      <c r="RIJ7" s="80"/>
      <c r="RIK7" s="80"/>
      <c r="RIL7" s="80"/>
      <c r="RIM7" s="80"/>
      <c r="RIN7" s="80"/>
      <c r="RIO7" s="80"/>
      <c r="RIP7" s="80"/>
      <c r="RIQ7" s="80"/>
      <c r="RIR7" s="80"/>
      <c r="RIS7" s="80"/>
      <c r="RIT7" s="80"/>
      <c r="RIU7" s="80"/>
      <c r="RIV7" s="80"/>
      <c r="RIW7" s="80"/>
      <c r="RIX7" s="80"/>
      <c r="RIY7" s="80"/>
      <c r="RIZ7" s="80"/>
      <c r="RJA7" s="80"/>
      <c r="RJB7" s="80"/>
      <c r="RJC7" s="80"/>
      <c r="RJD7" s="80"/>
      <c r="RJE7" s="80"/>
      <c r="RJF7" s="80"/>
      <c r="RJG7" s="80"/>
      <c r="RJH7" s="80"/>
      <c r="RJI7" s="80"/>
      <c r="RJJ7" s="80"/>
      <c r="RJK7" s="80"/>
      <c r="RJL7" s="80"/>
      <c r="RJM7" s="80"/>
      <c r="RJN7" s="80"/>
      <c r="RJO7" s="80"/>
      <c r="RJP7" s="80"/>
      <c r="RJQ7" s="80"/>
      <c r="RJR7" s="80"/>
      <c r="RJS7" s="80"/>
      <c r="RJT7" s="80"/>
      <c r="RJU7" s="80"/>
      <c r="RJV7" s="80"/>
      <c r="RJW7" s="80"/>
      <c r="RJX7" s="80"/>
      <c r="RJY7" s="80"/>
      <c r="RJZ7" s="80"/>
      <c r="RKA7" s="80"/>
      <c r="RKB7" s="80"/>
      <c r="RKC7" s="80"/>
      <c r="RKD7" s="80"/>
      <c r="RKE7" s="80"/>
      <c r="RKF7" s="80"/>
      <c r="RKG7" s="80"/>
      <c r="RKH7" s="80"/>
      <c r="RKI7" s="80"/>
      <c r="RKJ7" s="80"/>
      <c r="RKK7" s="80"/>
      <c r="RKL7" s="80"/>
      <c r="RKM7" s="80"/>
      <c r="RKN7" s="80"/>
      <c r="RKO7" s="80"/>
      <c r="RKP7" s="80"/>
      <c r="RKQ7" s="80"/>
      <c r="RKR7" s="80"/>
      <c r="RKS7" s="80"/>
      <c r="RKT7" s="80"/>
      <c r="RKU7" s="80"/>
      <c r="RKV7" s="80"/>
      <c r="RKW7" s="80"/>
      <c r="RKX7" s="80"/>
      <c r="RKY7" s="80"/>
      <c r="RKZ7" s="80"/>
      <c r="RLA7" s="80"/>
      <c r="RLB7" s="80"/>
      <c r="RLC7" s="80"/>
      <c r="RLD7" s="80"/>
      <c r="RLE7" s="80"/>
      <c r="RLF7" s="80"/>
      <c r="RLG7" s="80"/>
      <c r="RLH7" s="80"/>
      <c r="RLI7" s="80"/>
      <c r="RLJ7" s="80"/>
      <c r="RLK7" s="80"/>
      <c r="RLL7" s="80"/>
      <c r="RLM7" s="80"/>
      <c r="RLN7" s="80"/>
      <c r="RLO7" s="80"/>
      <c r="RLP7" s="80"/>
      <c r="RLQ7" s="80"/>
      <c r="RLR7" s="80"/>
      <c r="RLS7" s="80"/>
      <c r="RLT7" s="80"/>
      <c r="RLU7" s="80"/>
      <c r="RLV7" s="80"/>
      <c r="RLW7" s="80"/>
      <c r="RLX7" s="80"/>
      <c r="RLY7" s="80"/>
      <c r="RLZ7" s="80"/>
      <c r="RMA7" s="80"/>
      <c r="RMB7" s="80"/>
      <c r="RMC7" s="80"/>
      <c r="RMD7" s="80"/>
      <c r="RME7" s="80"/>
      <c r="RMF7" s="80"/>
      <c r="RMG7" s="80"/>
      <c r="RMH7" s="80"/>
      <c r="RMI7" s="80"/>
      <c r="RMJ7" s="80"/>
      <c r="RMK7" s="80"/>
      <c r="RML7" s="80"/>
      <c r="RMM7" s="80"/>
      <c r="RMN7" s="80"/>
      <c r="RMO7" s="80"/>
      <c r="RMP7" s="80"/>
      <c r="RMQ7" s="80"/>
      <c r="RMR7" s="80"/>
      <c r="RMS7" s="80"/>
      <c r="RMT7" s="80"/>
      <c r="RMU7" s="80"/>
      <c r="RMV7" s="80"/>
      <c r="RMW7" s="80"/>
      <c r="RMX7" s="80"/>
      <c r="RMY7" s="80"/>
      <c r="RMZ7" s="80"/>
      <c r="RNA7" s="80"/>
      <c r="RNB7" s="80"/>
      <c r="RNC7" s="80"/>
      <c r="RND7" s="80"/>
      <c r="RNE7" s="80"/>
      <c r="RNF7" s="80"/>
      <c r="RNG7" s="80"/>
      <c r="RNH7" s="80"/>
      <c r="RNI7" s="80"/>
      <c r="RNJ7" s="80"/>
      <c r="RNK7" s="80"/>
      <c r="RNL7" s="80"/>
      <c r="RNM7" s="80"/>
      <c r="RNN7" s="80"/>
      <c r="RNO7" s="80"/>
      <c r="RNP7" s="80"/>
      <c r="RNQ7" s="80"/>
      <c r="RNR7" s="80"/>
      <c r="RNS7" s="80"/>
      <c r="RNT7" s="80"/>
      <c r="RNU7" s="80"/>
      <c r="RNV7" s="80"/>
      <c r="RNW7" s="80"/>
      <c r="RNX7" s="80"/>
      <c r="RNY7" s="80"/>
      <c r="RNZ7" s="80"/>
      <c r="ROA7" s="80"/>
      <c r="ROB7" s="80"/>
      <c r="ROC7" s="80"/>
      <c r="ROD7" s="80"/>
      <c r="ROE7" s="80"/>
      <c r="ROF7" s="80"/>
      <c r="ROG7" s="80"/>
      <c r="ROH7" s="80"/>
      <c r="ROI7" s="80"/>
      <c r="ROJ7" s="80"/>
      <c r="ROK7" s="80"/>
      <c r="ROL7" s="80"/>
      <c r="ROM7" s="80"/>
      <c r="RON7" s="80"/>
      <c r="ROO7" s="80"/>
      <c r="ROP7" s="80"/>
      <c r="ROQ7" s="80"/>
      <c r="ROR7" s="80"/>
      <c r="ROS7" s="80"/>
      <c r="ROT7" s="80"/>
      <c r="ROU7" s="80"/>
      <c r="ROV7" s="80"/>
      <c r="ROW7" s="80"/>
      <c r="ROX7" s="80"/>
      <c r="ROY7" s="80"/>
      <c r="ROZ7" s="80"/>
      <c r="RPA7" s="80"/>
      <c r="RPB7" s="80"/>
      <c r="RPC7" s="80"/>
      <c r="RPD7" s="80"/>
      <c r="RPE7" s="80"/>
      <c r="RPF7" s="80"/>
      <c r="RPG7" s="80"/>
      <c r="RPH7" s="80"/>
      <c r="RPI7" s="80"/>
      <c r="RPJ7" s="80"/>
      <c r="RPK7" s="80"/>
      <c r="RPL7" s="80"/>
      <c r="RPM7" s="80"/>
      <c r="RPN7" s="80"/>
      <c r="RPO7" s="80"/>
      <c r="RPP7" s="80"/>
      <c r="RPQ7" s="80"/>
      <c r="RPR7" s="80"/>
      <c r="RPS7" s="80"/>
      <c r="RPT7" s="80"/>
      <c r="RPU7" s="80"/>
      <c r="RPV7" s="80"/>
      <c r="RPW7" s="80"/>
      <c r="RPX7" s="80"/>
      <c r="RPY7" s="80"/>
      <c r="RPZ7" s="80"/>
      <c r="RQA7" s="80"/>
      <c r="RQB7" s="80"/>
      <c r="RQC7" s="80"/>
      <c r="RQD7" s="80"/>
      <c r="RQE7" s="80"/>
      <c r="RQF7" s="80"/>
      <c r="RQG7" s="80"/>
      <c r="RQH7" s="80"/>
      <c r="RQI7" s="80"/>
      <c r="RQJ7" s="80"/>
      <c r="RQK7" s="80"/>
      <c r="RQL7" s="80"/>
      <c r="RQM7" s="80"/>
      <c r="RQN7" s="80"/>
      <c r="RQO7" s="80"/>
      <c r="RQP7" s="80"/>
      <c r="RQQ7" s="80"/>
      <c r="RQR7" s="80"/>
      <c r="RQS7" s="80"/>
      <c r="RQT7" s="80"/>
      <c r="RQU7" s="80"/>
      <c r="RQV7" s="80"/>
      <c r="RQW7" s="80"/>
      <c r="RQX7" s="80"/>
      <c r="RQY7" s="80"/>
      <c r="RQZ7" s="80"/>
      <c r="RRA7" s="80"/>
      <c r="RRB7" s="80"/>
      <c r="RRC7" s="80"/>
      <c r="RRD7" s="80"/>
      <c r="RRE7" s="80"/>
      <c r="RRF7" s="80"/>
      <c r="RRG7" s="80"/>
      <c r="RRH7" s="80"/>
      <c r="RRI7" s="80"/>
      <c r="RRJ7" s="80"/>
      <c r="RRK7" s="80"/>
      <c r="RRL7" s="80"/>
      <c r="RRM7" s="80"/>
      <c r="RRN7" s="80"/>
      <c r="RRO7" s="80"/>
      <c r="RRP7" s="80"/>
      <c r="RRQ7" s="80"/>
      <c r="RRR7" s="80"/>
      <c r="RRS7" s="80"/>
      <c r="RRT7" s="80"/>
      <c r="RRU7" s="80"/>
      <c r="RRV7" s="80"/>
      <c r="RRW7" s="80"/>
      <c r="RRX7" s="80"/>
      <c r="RRY7" s="80"/>
      <c r="RRZ7" s="80"/>
      <c r="RSA7" s="80"/>
      <c r="RSB7" s="80"/>
      <c r="RSC7" s="80"/>
      <c r="RSD7" s="80"/>
      <c r="RSE7" s="80"/>
      <c r="RSF7" s="80"/>
      <c r="RSG7" s="80"/>
      <c r="RSH7" s="80"/>
      <c r="RSI7" s="80"/>
      <c r="RSJ7" s="80"/>
      <c r="RSK7" s="80"/>
      <c r="RSL7" s="80"/>
      <c r="RSM7" s="80"/>
      <c r="RSN7" s="80"/>
      <c r="RSO7" s="80"/>
      <c r="RSP7" s="80"/>
      <c r="RSQ7" s="80"/>
      <c r="RSR7" s="80"/>
      <c r="RSS7" s="80"/>
      <c r="RST7" s="80"/>
      <c r="RSU7" s="80"/>
      <c r="RSV7" s="80"/>
      <c r="RSW7" s="80"/>
      <c r="RSX7" s="80"/>
      <c r="RSY7" s="80"/>
      <c r="RSZ7" s="80"/>
      <c r="RTA7" s="80"/>
      <c r="RTB7" s="80"/>
      <c r="RTC7" s="80"/>
      <c r="RTD7" s="80"/>
      <c r="RTE7" s="80"/>
      <c r="RTF7" s="80"/>
      <c r="RTG7" s="80"/>
      <c r="RTH7" s="80"/>
      <c r="RTI7" s="80"/>
      <c r="RTJ7" s="80"/>
      <c r="RTK7" s="80"/>
      <c r="RTL7" s="80"/>
      <c r="RTM7" s="80"/>
      <c r="RTN7" s="80"/>
      <c r="RTO7" s="80"/>
      <c r="RTP7" s="80"/>
      <c r="RTQ7" s="80"/>
      <c r="RTR7" s="80"/>
      <c r="RTS7" s="80"/>
      <c r="RTT7" s="80"/>
      <c r="RTU7" s="80"/>
      <c r="RTV7" s="80"/>
      <c r="RTW7" s="80"/>
      <c r="RTX7" s="80"/>
      <c r="RTY7" s="80"/>
      <c r="RTZ7" s="80"/>
      <c r="RUA7" s="80"/>
      <c r="RUB7" s="80"/>
      <c r="RUC7" s="80"/>
      <c r="RUD7" s="80"/>
      <c r="RUE7" s="80"/>
      <c r="RUF7" s="80"/>
      <c r="RUG7" s="80"/>
      <c r="RUH7" s="80"/>
      <c r="RUI7" s="80"/>
      <c r="RUJ7" s="80"/>
      <c r="RUK7" s="80"/>
      <c r="RUL7" s="80"/>
      <c r="RUM7" s="80"/>
      <c r="RUN7" s="80"/>
      <c r="RUO7" s="80"/>
      <c r="RUP7" s="80"/>
      <c r="RUQ7" s="80"/>
      <c r="RUR7" s="80"/>
      <c r="RUS7" s="80"/>
      <c r="RUT7" s="80"/>
      <c r="RUU7" s="80"/>
      <c r="RUV7" s="80"/>
      <c r="RUW7" s="80"/>
      <c r="RUX7" s="80"/>
      <c r="RUY7" s="80"/>
      <c r="RUZ7" s="80"/>
      <c r="RVA7" s="80"/>
      <c r="RVB7" s="80"/>
      <c r="RVC7" s="80"/>
      <c r="RVD7" s="80"/>
      <c r="RVE7" s="80"/>
      <c r="RVF7" s="80"/>
      <c r="RVG7" s="80"/>
      <c r="RVH7" s="80"/>
      <c r="RVI7" s="80"/>
      <c r="RVJ7" s="80"/>
      <c r="RVK7" s="80"/>
      <c r="RVL7" s="80"/>
      <c r="RVM7" s="80"/>
      <c r="RVN7" s="80"/>
      <c r="RVO7" s="80"/>
      <c r="RVP7" s="80"/>
      <c r="RVQ7" s="80"/>
      <c r="RVR7" s="80"/>
      <c r="RVS7" s="80"/>
      <c r="RVT7" s="80"/>
      <c r="RVU7" s="80"/>
      <c r="RVV7" s="80"/>
      <c r="RVW7" s="80"/>
      <c r="RVX7" s="80"/>
      <c r="RVY7" s="80"/>
      <c r="RVZ7" s="80"/>
      <c r="RWA7" s="80"/>
      <c r="RWB7" s="80"/>
      <c r="RWC7" s="80"/>
      <c r="RWD7" s="80"/>
      <c r="RWE7" s="80"/>
      <c r="RWF7" s="80"/>
      <c r="RWG7" s="80"/>
      <c r="RWH7" s="80"/>
      <c r="RWI7" s="80"/>
      <c r="RWJ7" s="80"/>
      <c r="RWK7" s="80"/>
      <c r="RWL7" s="80"/>
      <c r="RWM7" s="80"/>
      <c r="RWN7" s="80"/>
      <c r="RWO7" s="80"/>
      <c r="RWP7" s="80"/>
      <c r="RWQ7" s="80"/>
      <c r="RWR7" s="80"/>
      <c r="RWS7" s="80"/>
      <c r="RWT7" s="80"/>
      <c r="RWU7" s="80"/>
      <c r="RWV7" s="80"/>
      <c r="RWW7" s="80"/>
      <c r="RWX7" s="80"/>
      <c r="RWY7" s="80"/>
      <c r="RWZ7" s="80"/>
      <c r="RXA7" s="80"/>
      <c r="RXB7" s="80"/>
      <c r="RXC7" s="80"/>
      <c r="RXD7" s="80"/>
      <c r="RXE7" s="80"/>
      <c r="RXF7" s="80"/>
      <c r="RXG7" s="80"/>
      <c r="RXH7" s="80"/>
      <c r="RXI7" s="80"/>
      <c r="RXJ7" s="80"/>
      <c r="RXK7" s="80"/>
      <c r="RXL7" s="80"/>
      <c r="RXM7" s="80"/>
      <c r="RXN7" s="80"/>
      <c r="RXO7" s="80"/>
      <c r="RXP7" s="80"/>
      <c r="RXQ7" s="80"/>
      <c r="RXR7" s="80"/>
      <c r="RXS7" s="80"/>
      <c r="RXT7" s="80"/>
      <c r="RXU7" s="80"/>
      <c r="RXV7" s="80"/>
      <c r="RXW7" s="80"/>
      <c r="RXX7" s="80"/>
      <c r="RXY7" s="80"/>
      <c r="RXZ7" s="80"/>
      <c r="RYA7" s="80"/>
      <c r="RYB7" s="80"/>
      <c r="RYC7" s="80"/>
      <c r="RYD7" s="80"/>
      <c r="RYE7" s="80"/>
      <c r="RYF7" s="80"/>
      <c r="RYG7" s="80"/>
      <c r="RYH7" s="80"/>
      <c r="RYI7" s="80"/>
      <c r="RYJ7" s="80"/>
      <c r="RYK7" s="80"/>
      <c r="RYL7" s="80"/>
      <c r="RYM7" s="80"/>
      <c r="RYN7" s="80"/>
      <c r="RYO7" s="80"/>
      <c r="RYP7" s="80"/>
      <c r="RYQ7" s="80"/>
      <c r="RYR7" s="80"/>
      <c r="RYS7" s="80"/>
      <c r="RYT7" s="80"/>
      <c r="RYU7" s="80"/>
      <c r="RYV7" s="80"/>
      <c r="RYW7" s="80"/>
      <c r="RYX7" s="80"/>
      <c r="RYY7" s="80"/>
      <c r="RYZ7" s="80"/>
      <c r="RZA7" s="80"/>
      <c r="RZB7" s="80"/>
      <c r="RZC7" s="80"/>
      <c r="RZD7" s="80"/>
      <c r="RZE7" s="80"/>
      <c r="RZF7" s="80"/>
      <c r="RZG7" s="80"/>
      <c r="RZH7" s="80"/>
      <c r="RZI7" s="80"/>
      <c r="RZJ7" s="80"/>
      <c r="RZK7" s="80"/>
      <c r="RZL7" s="80"/>
      <c r="RZM7" s="80"/>
      <c r="RZN7" s="80"/>
      <c r="RZO7" s="80"/>
      <c r="RZP7" s="80"/>
      <c r="RZQ7" s="80"/>
      <c r="RZR7" s="80"/>
      <c r="RZS7" s="80"/>
      <c r="RZT7" s="80"/>
      <c r="RZU7" s="80"/>
      <c r="RZV7" s="80"/>
      <c r="RZW7" s="80"/>
      <c r="RZX7" s="80"/>
      <c r="RZY7" s="80"/>
      <c r="RZZ7" s="80"/>
      <c r="SAA7" s="80"/>
      <c r="SAB7" s="80"/>
      <c r="SAC7" s="80"/>
      <c r="SAD7" s="80"/>
      <c r="SAE7" s="80"/>
      <c r="SAF7" s="80"/>
      <c r="SAG7" s="80"/>
      <c r="SAH7" s="80"/>
      <c r="SAI7" s="80"/>
      <c r="SAJ7" s="80"/>
      <c r="SAK7" s="80"/>
      <c r="SAL7" s="80"/>
      <c r="SAM7" s="80"/>
      <c r="SAN7" s="80"/>
      <c r="SAO7" s="80"/>
      <c r="SAP7" s="80"/>
      <c r="SAQ7" s="80"/>
      <c r="SAR7" s="80"/>
      <c r="SAS7" s="80"/>
      <c r="SAT7" s="80"/>
      <c r="SAU7" s="80"/>
      <c r="SAV7" s="80"/>
      <c r="SAW7" s="80"/>
      <c r="SAX7" s="80"/>
      <c r="SAY7" s="80"/>
      <c r="SAZ7" s="80"/>
      <c r="SBA7" s="80"/>
      <c r="SBB7" s="80"/>
      <c r="SBC7" s="80"/>
      <c r="SBD7" s="80"/>
      <c r="SBE7" s="80"/>
      <c r="SBF7" s="80"/>
      <c r="SBG7" s="80"/>
      <c r="SBH7" s="80"/>
      <c r="SBI7" s="80"/>
      <c r="SBJ7" s="80"/>
      <c r="SBK7" s="80"/>
      <c r="SBL7" s="80"/>
      <c r="SBM7" s="80"/>
      <c r="SBN7" s="80"/>
      <c r="SBO7" s="80"/>
      <c r="SBP7" s="80"/>
      <c r="SBQ7" s="80"/>
      <c r="SBR7" s="80"/>
      <c r="SBS7" s="80"/>
      <c r="SBT7" s="80"/>
      <c r="SBU7" s="80"/>
      <c r="SBV7" s="80"/>
      <c r="SBW7" s="80"/>
      <c r="SBX7" s="80"/>
      <c r="SBY7" s="80"/>
      <c r="SBZ7" s="80"/>
      <c r="SCA7" s="80"/>
      <c r="SCB7" s="80"/>
      <c r="SCC7" s="80"/>
      <c r="SCD7" s="80"/>
      <c r="SCE7" s="80"/>
      <c r="SCF7" s="80"/>
      <c r="SCG7" s="80"/>
      <c r="SCH7" s="80"/>
      <c r="SCI7" s="80"/>
      <c r="SCJ7" s="80"/>
      <c r="SCK7" s="80"/>
      <c r="SCL7" s="80"/>
      <c r="SCM7" s="80"/>
      <c r="SCN7" s="80"/>
      <c r="SCO7" s="80"/>
      <c r="SCP7" s="80"/>
      <c r="SCQ7" s="80"/>
      <c r="SCR7" s="80"/>
      <c r="SCS7" s="80"/>
      <c r="SCT7" s="80"/>
      <c r="SCU7" s="80"/>
      <c r="SCV7" s="80"/>
      <c r="SCW7" s="80"/>
      <c r="SCX7" s="80"/>
      <c r="SCY7" s="80"/>
      <c r="SCZ7" s="80"/>
      <c r="SDA7" s="80"/>
      <c r="SDB7" s="80"/>
      <c r="SDC7" s="80"/>
      <c r="SDD7" s="80"/>
      <c r="SDE7" s="80"/>
      <c r="SDF7" s="80"/>
      <c r="SDG7" s="80"/>
      <c r="SDH7" s="80"/>
      <c r="SDI7" s="80"/>
      <c r="SDJ7" s="80"/>
      <c r="SDK7" s="80"/>
      <c r="SDL7" s="80"/>
      <c r="SDM7" s="80"/>
      <c r="SDN7" s="80"/>
      <c r="SDO7" s="80"/>
      <c r="SDP7" s="80"/>
      <c r="SDQ7" s="80"/>
      <c r="SDR7" s="80"/>
      <c r="SDS7" s="80"/>
      <c r="SDT7" s="80"/>
      <c r="SDU7" s="80"/>
      <c r="SDV7" s="80"/>
      <c r="SDW7" s="80"/>
      <c r="SDX7" s="80"/>
      <c r="SDY7" s="80"/>
      <c r="SDZ7" s="80"/>
      <c r="SEA7" s="80"/>
      <c r="SEB7" s="80"/>
      <c r="SEC7" s="80"/>
      <c r="SED7" s="80"/>
      <c r="SEE7" s="80"/>
      <c r="SEF7" s="80"/>
      <c r="SEG7" s="80"/>
      <c r="SEH7" s="80"/>
      <c r="SEI7" s="80"/>
      <c r="SEJ7" s="80"/>
      <c r="SEK7" s="80"/>
      <c r="SEL7" s="80"/>
      <c r="SEM7" s="80"/>
      <c r="SEN7" s="80"/>
      <c r="SEO7" s="80"/>
      <c r="SEP7" s="80"/>
      <c r="SEQ7" s="80"/>
      <c r="SER7" s="80"/>
      <c r="SES7" s="80"/>
      <c r="SET7" s="80"/>
      <c r="SEU7" s="80"/>
      <c r="SEV7" s="80"/>
      <c r="SEW7" s="80"/>
      <c r="SEX7" s="80"/>
      <c r="SEY7" s="80"/>
      <c r="SEZ7" s="80"/>
      <c r="SFA7" s="80"/>
      <c r="SFB7" s="80"/>
      <c r="SFC7" s="80"/>
      <c r="SFD7" s="80"/>
      <c r="SFE7" s="80"/>
      <c r="SFF7" s="80"/>
      <c r="SFG7" s="80"/>
      <c r="SFH7" s="80"/>
      <c r="SFI7" s="80"/>
      <c r="SFJ7" s="80"/>
      <c r="SFK7" s="80"/>
      <c r="SFL7" s="80"/>
      <c r="SFM7" s="80"/>
      <c r="SFN7" s="80"/>
      <c r="SFO7" s="80"/>
      <c r="SFP7" s="80"/>
      <c r="SFQ7" s="80"/>
      <c r="SFR7" s="80"/>
      <c r="SFS7" s="80"/>
      <c r="SFT7" s="80"/>
      <c r="SFU7" s="80"/>
      <c r="SFV7" s="80"/>
      <c r="SFW7" s="80"/>
      <c r="SFX7" s="80"/>
      <c r="SFY7" s="80"/>
      <c r="SFZ7" s="80"/>
      <c r="SGA7" s="80"/>
      <c r="SGB7" s="80"/>
      <c r="SGC7" s="80"/>
      <c r="SGD7" s="80"/>
      <c r="SGE7" s="80"/>
      <c r="SGF7" s="80"/>
      <c r="SGG7" s="80"/>
      <c r="SGH7" s="80"/>
      <c r="SGI7" s="80"/>
      <c r="SGJ7" s="80"/>
      <c r="SGK7" s="80"/>
      <c r="SGL7" s="80"/>
      <c r="SGM7" s="80"/>
      <c r="SGN7" s="80"/>
      <c r="SGO7" s="80"/>
      <c r="SGP7" s="80"/>
      <c r="SGQ7" s="80"/>
      <c r="SGR7" s="80"/>
      <c r="SGS7" s="80"/>
      <c r="SGT7" s="80"/>
      <c r="SGU7" s="80"/>
      <c r="SGV7" s="80"/>
      <c r="SGW7" s="80"/>
      <c r="SGX7" s="80"/>
      <c r="SGY7" s="80"/>
      <c r="SGZ7" s="80"/>
      <c r="SHA7" s="80"/>
      <c r="SHB7" s="80"/>
      <c r="SHC7" s="80"/>
      <c r="SHD7" s="80"/>
      <c r="SHE7" s="80"/>
      <c r="SHF7" s="80"/>
      <c r="SHG7" s="80"/>
      <c r="SHH7" s="80"/>
      <c r="SHI7" s="80"/>
      <c r="SHJ7" s="80"/>
      <c r="SHK7" s="80"/>
      <c r="SHL7" s="80"/>
      <c r="SHM7" s="80"/>
      <c r="SHN7" s="80"/>
      <c r="SHO7" s="80"/>
      <c r="SHP7" s="80"/>
      <c r="SHQ7" s="80"/>
      <c r="SHR7" s="80"/>
      <c r="SHS7" s="80"/>
      <c r="SHT7" s="80"/>
      <c r="SHU7" s="80"/>
      <c r="SHV7" s="80"/>
      <c r="SHW7" s="80"/>
      <c r="SHX7" s="80"/>
      <c r="SHY7" s="80"/>
      <c r="SHZ7" s="80"/>
      <c r="SIA7" s="80"/>
      <c r="SIB7" s="80"/>
      <c r="SIC7" s="80"/>
      <c r="SID7" s="80"/>
      <c r="SIE7" s="80"/>
      <c r="SIF7" s="80"/>
      <c r="SIG7" s="80"/>
      <c r="SIH7" s="80"/>
      <c r="SII7" s="80"/>
      <c r="SIJ7" s="80"/>
      <c r="SIK7" s="80"/>
      <c r="SIL7" s="80"/>
      <c r="SIM7" s="80"/>
      <c r="SIN7" s="80"/>
      <c r="SIO7" s="80"/>
      <c r="SIP7" s="80"/>
      <c r="SIQ7" s="80"/>
      <c r="SIR7" s="80"/>
      <c r="SIS7" s="80"/>
      <c r="SIT7" s="80"/>
      <c r="SIU7" s="80"/>
      <c r="SIV7" s="80"/>
      <c r="SIW7" s="80"/>
      <c r="SIX7" s="80"/>
      <c r="SIY7" s="80"/>
      <c r="SIZ7" s="80"/>
      <c r="SJA7" s="80"/>
      <c r="SJB7" s="80"/>
      <c r="SJC7" s="80"/>
      <c r="SJD7" s="80"/>
      <c r="SJE7" s="80"/>
      <c r="SJF7" s="80"/>
      <c r="SJG7" s="80"/>
      <c r="SJH7" s="80"/>
      <c r="SJI7" s="80"/>
      <c r="SJJ7" s="80"/>
      <c r="SJK7" s="80"/>
      <c r="SJL7" s="80"/>
      <c r="SJM7" s="80"/>
      <c r="SJN7" s="80"/>
      <c r="SJO7" s="80"/>
      <c r="SJP7" s="80"/>
      <c r="SJQ7" s="80"/>
      <c r="SJR7" s="80"/>
      <c r="SJS7" s="80"/>
      <c r="SJT7" s="80"/>
      <c r="SJU7" s="80"/>
      <c r="SJV7" s="80"/>
      <c r="SJW7" s="80"/>
      <c r="SJX7" s="80"/>
      <c r="SJY7" s="80"/>
      <c r="SJZ7" s="80"/>
      <c r="SKA7" s="80"/>
      <c r="SKB7" s="80"/>
      <c r="SKC7" s="80"/>
      <c r="SKD7" s="80"/>
      <c r="SKE7" s="80"/>
      <c r="SKF7" s="80"/>
      <c r="SKG7" s="80"/>
      <c r="SKH7" s="80"/>
      <c r="SKI7" s="80"/>
      <c r="SKJ7" s="80"/>
      <c r="SKK7" s="80"/>
      <c r="SKL7" s="80"/>
      <c r="SKM7" s="80"/>
      <c r="SKN7" s="80"/>
      <c r="SKO7" s="80"/>
      <c r="SKP7" s="80"/>
      <c r="SKQ7" s="80"/>
      <c r="SKR7" s="80"/>
      <c r="SKS7" s="80"/>
      <c r="SKT7" s="80"/>
      <c r="SKU7" s="80"/>
      <c r="SKV7" s="80"/>
      <c r="SKW7" s="80"/>
      <c r="SKX7" s="80"/>
      <c r="SKY7" s="80"/>
      <c r="SKZ7" s="80"/>
      <c r="SLA7" s="80"/>
      <c r="SLB7" s="80"/>
      <c r="SLC7" s="80"/>
      <c r="SLD7" s="80"/>
      <c r="SLE7" s="80"/>
      <c r="SLF7" s="80"/>
      <c r="SLG7" s="80"/>
      <c r="SLH7" s="80"/>
      <c r="SLI7" s="80"/>
      <c r="SLJ7" s="80"/>
      <c r="SLK7" s="80"/>
      <c r="SLL7" s="80"/>
      <c r="SLM7" s="80"/>
      <c r="SLN7" s="80"/>
      <c r="SLO7" s="80"/>
      <c r="SLP7" s="80"/>
      <c r="SLQ7" s="80"/>
      <c r="SLR7" s="80"/>
      <c r="SLS7" s="80"/>
      <c r="SLT7" s="80"/>
      <c r="SLU7" s="80"/>
      <c r="SLV7" s="80"/>
      <c r="SLW7" s="80"/>
      <c r="SLX7" s="80"/>
      <c r="SLY7" s="80"/>
      <c r="SLZ7" s="80"/>
      <c r="SMA7" s="80"/>
      <c r="SMB7" s="80"/>
      <c r="SMC7" s="80"/>
      <c r="SMD7" s="80"/>
      <c r="SME7" s="80"/>
      <c r="SMF7" s="80"/>
      <c r="SMG7" s="80"/>
      <c r="SMH7" s="80"/>
      <c r="SMI7" s="80"/>
      <c r="SMJ7" s="80"/>
      <c r="SMK7" s="80"/>
      <c r="SML7" s="80"/>
      <c r="SMM7" s="80"/>
      <c r="SMN7" s="80"/>
      <c r="SMO7" s="80"/>
      <c r="SMP7" s="80"/>
      <c r="SMQ7" s="80"/>
      <c r="SMR7" s="80"/>
      <c r="SMS7" s="80"/>
      <c r="SMT7" s="80"/>
      <c r="SMU7" s="80"/>
      <c r="SMV7" s="80"/>
      <c r="SMW7" s="80"/>
      <c r="SMX7" s="80"/>
      <c r="SMY7" s="80"/>
      <c r="SMZ7" s="80"/>
      <c r="SNA7" s="80"/>
      <c r="SNB7" s="80"/>
      <c r="SNC7" s="80"/>
      <c r="SND7" s="80"/>
      <c r="SNE7" s="80"/>
      <c r="SNF7" s="80"/>
      <c r="SNG7" s="80"/>
      <c r="SNH7" s="80"/>
      <c r="SNI7" s="80"/>
      <c r="SNJ7" s="80"/>
      <c r="SNK7" s="80"/>
      <c r="SNL7" s="80"/>
      <c r="SNM7" s="80"/>
      <c r="SNN7" s="80"/>
      <c r="SNO7" s="80"/>
      <c r="SNP7" s="80"/>
      <c r="SNQ7" s="80"/>
      <c r="SNR7" s="80"/>
      <c r="SNS7" s="80"/>
      <c r="SNT7" s="80"/>
      <c r="SNU7" s="80"/>
      <c r="SNV7" s="80"/>
      <c r="SNW7" s="80"/>
      <c r="SNX7" s="80"/>
      <c r="SNY7" s="80"/>
      <c r="SNZ7" s="80"/>
      <c r="SOA7" s="80"/>
      <c r="SOB7" s="80"/>
      <c r="SOC7" s="80"/>
      <c r="SOD7" s="80"/>
      <c r="SOE7" s="80"/>
      <c r="SOF7" s="80"/>
      <c r="SOG7" s="80"/>
      <c r="SOH7" s="80"/>
      <c r="SOI7" s="80"/>
      <c r="SOJ7" s="80"/>
      <c r="SOK7" s="80"/>
      <c r="SOL7" s="80"/>
      <c r="SOM7" s="80"/>
      <c r="SON7" s="80"/>
      <c r="SOO7" s="80"/>
      <c r="SOP7" s="80"/>
      <c r="SOQ7" s="80"/>
      <c r="SOR7" s="80"/>
      <c r="SOS7" s="80"/>
      <c r="SOT7" s="80"/>
      <c r="SOU7" s="80"/>
      <c r="SOV7" s="80"/>
      <c r="SOW7" s="80"/>
      <c r="SOX7" s="80"/>
      <c r="SOY7" s="80"/>
      <c r="SOZ7" s="80"/>
      <c r="SPA7" s="80"/>
      <c r="SPB7" s="80"/>
      <c r="SPC7" s="80"/>
      <c r="SPD7" s="80"/>
      <c r="SPE7" s="80"/>
      <c r="SPF7" s="80"/>
      <c r="SPG7" s="80"/>
      <c r="SPH7" s="80"/>
      <c r="SPI7" s="80"/>
      <c r="SPJ7" s="80"/>
      <c r="SPK7" s="80"/>
      <c r="SPL7" s="80"/>
      <c r="SPM7" s="80"/>
      <c r="SPN7" s="80"/>
      <c r="SPO7" s="80"/>
      <c r="SPP7" s="80"/>
      <c r="SPQ7" s="80"/>
      <c r="SPR7" s="80"/>
      <c r="SPS7" s="80"/>
      <c r="SPT7" s="80"/>
      <c r="SPU7" s="80"/>
      <c r="SPV7" s="80"/>
      <c r="SPW7" s="80"/>
      <c r="SPX7" s="80"/>
      <c r="SPY7" s="80"/>
      <c r="SPZ7" s="80"/>
      <c r="SQA7" s="80"/>
      <c r="SQB7" s="80"/>
      <c r="SQC7" s="80"/>
      <c r="SQD7" s="80"/>
      <c r="SQE7" s="80"/>
      <c r="SQF7" s="80"/>
      <c r="SQG7" s="80"/>
      <c r="SQH7" s="80"/>
      <c r="SQI7" s="80"/>
      <c r="SQJ7" s="80"/>
      <c r="SQK7" s="80"/>
      <c r="SQL7" s="80"/>
      <c r="SQM7" s="80"/>
      <c r="SQN7" s="80"/>
      <c r="SQO7" s="80"/>
      <c r="SQP7" s="80"/>
      <c r="SQQ7" s="80"/>
      <c r="SQR7" s="80"/>
      <c r="SQS7" s="80"/>
      <c r="SQT7" s="80"/>
      <c r="SQU7" s="80"/>
      <c r="SQV7" s="80"/>
      <c r="SQW7" s="80"/>
      <c r="SQX7" s="80"/>
      <c r="SQY7" s="80"/>
      <c r="SQZ7" s="80"/>
      <c r="SRA7" s="80"/>
      <c r="SRB7" s="80"/>
      <c r="SRC7" s="80"/>
      <c r="SRD7" s="80"/>
      <c r="SRE7" s="80"/>
      <c r="SRF7" s="80"/>
      <c r="SRG7" s="80"/>
      <c r="SRH7" s="80"/>
      <c r="SRI7" s="80"/>
      <c r="SRJ7" s="80"/>
      <c r="SRK7" s="80"/>
      <c r="SRL7" s="80"/>
      <c r="SRM7" s="80"/>
      <c r="SRN7" s="80"/>
      <c r="SRO7" s="80"/>
      <c r="SRP7" s="80"/>
      <c r="SRQ7" s="80"/>
      <c r="SRR7" s="80"/>
      <c r="SRS7" s="80"/>
      <c r="SRT7" s="80"/>
      <c r="SRU7" s="80"/>
      <c r="SRV7" s="80"/>
      <c r="SRW7" s="80"/>
      <c r="SRX7" s="80"/>
      <c r="SRY7" s="80"/>
      <c r="SRZ7" s="80"/>
      <c r="SSA7" s="80"/>
      <c r="SSB7" s="80"/>
      <c r="SSC7" s="80"/>
      <c r="SSD7" s="80"/>
      <c r="SSE7" s="80"/>
      <c r="SSF7" s="80"/>
      <c r="SSG7" s="80"/>
      <c r="SSH7" s="80"/>
      <c r="SSI7" s="80"/>
      <c r="SSJ7" s="80"/>
      <c r="SSK7" s="80"/>
      <c r="SSL7" s="80"/>
      <c r="SSM7" s="80"/>
      <c r="SSN7" s="80"/>
      <c r="SSO7" s="80"/>
      <c r="SSP7" s="80"/>
      <c r="SSQ7" s="80"/>
      <c r="SSR7" s="80"/>
      <c r="SSS7" s="80"/>
      <c r="SST7" s="80"/>
      <c r="SSU7" s="80"/>
      <c r="SSV7" s="80"/>
      <c r="SSW7" s="80"/>
      <c r="SSX7" s="80"/>
      <c r="SSY7" s="80"/>
      <c r="SSZ7" s="80"/>
      <c r="STA7" s="80"/>
      <c r="STB7" s="80"/>
      <c r="STC7" s="80"/>
      <c r="STD7" s="80"/>
      <c r="STE7" s="80"/>
      <c r="STF7" s="80"/>
      <c r="STG7" s="80"/>
      <c r="STH7" s="80"/>
      <c r="STI7" s="80"/>
      <c r="STJ7" s="80"/>
      <c r="STK7" s="80"/>
      <c r="STL7" s="80"/>
      <c r="STM7" s="80"/>
      <c r="STN7" s="80"/>
      <c r="STO7" s="80"/>
      <c r="STP7" s="80"/>
      <c r="STQ7" s="80"/>
      <c r="STR7" s="80"/>
      <c r="STS7" s="80"/>
      <c r="STT7" s="80"/>
      <c r="STU7" s="80"/>
      <c r="STV7" s="80"/>
      <c r="STW7" s="80"/>
      <c r="STX7" s="80"/>
      <c r="STY7" s="80"/>
      <c r="STZ7" s="80"/>
      <c r="SUA7" s="80"/>
      <c r="SUB7" s="80"/>
      <c r="SUC7" s="80"/>
      <c r="SUD7" s="80"/>
      <c r="SUE7" s="80"/>
      <c r="SUF7" s="80"/>
      <c r="SUG7" s="80"/>
      <c r="SUH7" s="80"/>
      <c r="SUI7" s="80"/>
      <c r="SUJ7" s="80"/>
      <c r="SUK7" s="80"/>
      <c r="SUL7" s="80"/>
      <c r="SUM7" s="80"/>
      <c r="SUN7" s="80"/>
      <c r="SUO7" s="80"/>
      <c r="SUP7" s="80"/>
      <c r="SUQ7" s="80"/>
      <c r="SUR7" s="80"/>
      <c r="SUS7" s="80"/>
      <c r="SUT7" s="80"/>
      <c r="SUU7" s="80"/>
      <c r="SUV7" s="80"/>
      <c r="SUW7" s="80"/>
      <c r="SUX7" s="80"/>
      <c r="SUY7" s="80"/>
      <c r="SUZ7" s="80"/>
      <c r="SVA7" s="80"/>
      <c r="SVB7" s="80"/>
      <c r="SVC7" s="80"/>
      <c r="SVD7" s="80"/>
      <c r="SVE7" s="80"/>
      <c r="SVF7" s="80"/>
      <c r="SVG7" s="80"/>
      <c r="SVH7" s="80"/>
      <c r="SVI7" s="80"/>
      <c r="SVJ7" s="80"/>
      <c r="SVK7" s="80"/>
      <c r="SVL7" s="80"/>
      <c r="SVM7" s="80"/>
      <c r="SVN7" s="80"/>
      <c r="SVO7" s="80"/>
      <c r="SVP7" s="80"/>
      <c r="SVQ7" s="80"/>
      <c r="SVR7" s="80"/>
      <c r="SVS7" s="80"/>
      <c r="SVT7" s="80"/>
      <c r="SVU7" s="80"/>
      <c r="SVV7" s="80"/>
      <c r="SVW7" s="80"/>
      <c r="SVX7" s="80"/>
      <c r="SVY7" s="80"/>
      <c r="SVZ7" s="80"/>
      <c r="SWA7" s="80"/>
      <c r="SWB7" s="80"/>
      <c r="SWC7" s="80"/>
      <c r="SWD7" s="80"/>
      <c r="SWE7" s="80"/>
      <c r="SWF7" s="80"/>
      <c r="SWG7" s="80"/>
      <c r="SWH7" s="80"/>
      <c r="SWI7" s="80"/>
      <c r="SWJ7" s="80"/>
      <c r="SWK7" s="80"/>
      <c r="SWL7" s="80"/>
      <c r="SWM7" s="80"/>
      <c r="SWN7" s="80"/>
      <c r="SWO7" s="80"/>
      <c r="SWP7" s="80"/>
      <c r="SWQ7" s="80"/>
      <c r="SWR7" s="80"/>
      <c r="SWS7" s="80"/>
      <c r="SWT7" s="80"/>
      <c r="SWU7" s="80"/>
      <c r="SWV7" s="80"/>
      <c r="SWW7" s="80"/>
      <c r="SWX7" s="80"/>
      <c r="SWY7" s="80"/>
      <c r="SWZ7" s="80"/>
      <c r="SXA7" s="80"/>
      <c r="SXB7" s="80"/>
      <c r="SXC7" s="80"/>
      <c r="SXD7" s="80"/>
      <c r="SXE7" s="80"/>
      <c r="SXF7" s="80"/>
      <c r="SXG7" s="80"/>
      <c r="SXH7" s="80"/>
      <c r="SXI7" s="80"/>
      <c r="SXJ7" s="80"/>
      <c r="SXK7" s="80"/>
      <c r="SXL7" s="80"/>
      <c r="SXM7" s="80"/>
      <c r="SXN7" s="80"/>
      <c r="SXO7" s="80"/>
      <c r="SXP7" s="80"/>
      <c r="SXQ7" s="80"/>
      <c r="SXR7" s="80"/>
      <c r="SXS7" s="80"/>
      <c r="SXT7" s="80"/>
      <c r="SXU7" s="80"/>
      <c r="SXV7" s="80"/>
      <c r="SXW7" s="80"/>
      <c r="SXX7" s="80"/>
      <c r="SXY7" s="80"/>
      <c r="SXZ7" s="80"/>
      <c r="SYA7" s="80"/>
      <c r="SYB7" s="80"/>
      <c r="SYC7" s="80"/>
      <c r="SYD7" s="80"/>
      <c r="SYE7" s="80"/>
      <c r="SYF7" s="80"/>
      <c r="SYG7" s="80"/>
      <c r="SYH7" s="80"/>
      <c r="SYI7" s="80"/>
      <c r="SYJ7" s="80"/>
      <c r="SYK7" s="80"/>
      <c r="SYL7" s="80"/>
      <c r="SYM7" s="80"/>
      <c r="SYN7" s="80"/>
      <c r="SYO7" s="80"/>
      <c r="SYP7" s="80"/>
      <c r="SYQ7" s="80"/>
      <c r="SYR7" s="80"/>
      <c r="SYS7" s="80"/>
      <c r="SYT7" s="80"/>
      <c r="SYU7" s="80"/>
      <c r="SYV7" s="80"/>
      <c r="SYW7" s="80"/>
      <c r="SYX7" s="80"/>
      <c r="SYY7" s="80"/>
      <c r="SYZ7" s="80"/>
      <c r="SZA7" s="80"/>
      <c r="SZB7" s="80"/>
      <c r="SZC7" s="80"/>
      <c r="SZD7" s="80"/>
      <c r="SZE7" s="80"/>
      <c r="SZF7" s="80"/>
      <c r="SZG7" s="80"/>
      <c r="SZH7" s="80"/>
      <c r="SZI7" s="80"/>
      <c r="SZJ7" s="80"/>
      <c r="SZK7" s="80"/>
      <c r="SZL7" s="80"/>
      <c r="SZM7" s="80"/>
      <c r="SZN7" s="80"/>
      <c r="SZO7" s="80"/>
      <c r="SZP7" s="80"/>
      <c r="SZQ7" s="80"/>
      <c r="SZR7" s="80"/>
      <c r="SZS7" s="80"/>
      <c r="SZT7" s="80"/>
      <c r="SZU7" s="80"/>
      <c r="SZV7" s="80"/>
      <c r="SZW7" s="80"/>
      <c r="SZX7" s="80"/>
      <c r="SZY7" s="80"/>
      <c r="SZZ7" s="80"/>
      <c r="TAA7" s="80"/>
      <c r="TAB7" s="80"/>
      <c r="TAC7" s="80"/>
      <c r="TAD7" s="80"/>
      <c r="TAE7" s="80"/>
      <c r="TAF7" s="80"/>
      <c r="TAG7" s="80"/>
      <c r="TAH7" s="80"/>
      <c r="TAI7" s="80"/>
      <c r="TAJ7" s="80"/>
      <c r="TAK7" s="80"/>
      <c r="TAL7" s="80"/>
      <c r="TAM7" s="80"/>
      <c r="TAN7" s="80"/>
      <c r="TAO7" s="80"/>
      <c r="TAP7" s="80"/>
      <c r="TAQ7" s="80"/>
      <c r="TAR7" s="80"/>
      <c r="TAS7" s="80"/>
      <c r="TAT7" s="80"/>
      <c r="TAU7" s="80"/>
      <c r="TAV7" s="80"/>
      <c r="TAW7" s="80"/>
      <c r="TAX7" s="80"/>
      <c r="TAY7" s="80"/>
      <c r="TAZ7" s="80"/>
      <c r="TBA7" s="80"/>
      <c r="TBB7" s="80"/>
      <c r="TBC7" s="80"/>
      <c r="TBD7" s="80"/>
      <c r="TBE7" s="80"/>
      <c r="TBF7" s="80"/>
      <c r="TBG7" s="80"/>
      <c r="TBH7" s="80"/>
      <c r="TBI7" s="80"/>
      <c r="TBJ7" s="80"/>
      <c r="TBK7" s="80"/>
      <c r="TBL7" s="80"/>
      <c r="TBM7" s="80"/>
      <c r="TBN7" s="80"/>
      <c r="TBO7" s="80"/>
      <c r="TBP7" s="80"/>
      <c r="TBQ7" s="80"/>
      <c r="TBR7" s="80"/>
      <c r="TBS7" s="80"/>
      <c r="TBT7" s="80"/>
      <c r="TBU7" s="80"/>
      <c r="TBV7" s="80"/>
      <c r="TBW7" s="80"/>
      <c r="TBX7" s="80"/>
      <c r="TBY7" s="80"/>
      <c r="TBZ7" s="80"/>
      <c r="TCA7" s="80"/>
      <c r="TCB7" s="80"/>
      <c r="TCC7" s="80"/>
      <c r="TCD7" s="80"/>
      <c r="TCE7" s="80"/>
      <c r="TCF7" s="80"/>
      <c r="TCG7" s="80"/>
      <c r="TCH7" s="80"/>
      <c r="TCI7" s="80"/>
      <c r="TCJ7" s="80"/>
      <c r="TCK7" s="80"/>
      <c r="TCL7" s="80"/>
      <c r="TCM7" s="80"/>
      <c r="TCN7" s="80"/>
      <c r="TCO7" s="80"/>
      <c r="TCP7" s="80"/>
      <c r="TCQ7" s="80"/>
      <c r="TCR7" s="80"/>
      <c r="TCS7" s="80"/>
      <c r="TCT7" s="80"/>
      <c r="TCU7" s="80"/>
      <c r="TCV7" s="80"/>
      <c r="TCW7" s="80"/>
      <c r="TCX7" s="80"/>
      <c r="TCY7" s="80"/>
      <c r="TCZ7" s="80"/>
      <c r="TDA7" s="80"/>
      <c r="TDB7" s="80"/>
      <c r="TDC7" s="80"/>
      <c r="TDD7" s="80"/>
      <c r="TDE7" s="80"/>
      <c r="TDF7" s="80"/>
      <c r="TDG7" s="80"/>
      <c r="TDH7" s="80"/>
      <c r="TDI7" s="80"/>
      <c r="TDJ7" s="80"/>
      <c r="TDK7" s="80"/>
      <c r="TDL7" s="80"/>
      <c r="TDM7" s="80"/>
      <c r="TDN7" s="80"/>
      <c r="TDO7" s="80"/>
      <c r="TDP7" s="80"/>
      <c r="TDQ7" s="80"/>
      <c r="TDR7" s="80"/>
      <c r="TDS7" s="80"/>
      <c r="TDT7" s="80"/>
      <c r="TDU7" s="80"/>
      <c r="TDV7" s="80"/>
      <c r="TDW7" s="80"/>
      <c r="TDX7" s="80"/>
      <c r="TDY7" s="80"/>
      <c r="TDZ7" s="80"/>
      <c r="TEA7" s="80"/>
      <c r="TEB7" s="80"/>
      <c r="TEC7" s="80"/>
      <c r="TED7" s="80"/>
      <c r="TEE7" s="80"/>
      <c r="TEF7" s="80"/>
      <c r="TEG7" s="80"/>
      <c r="TEH7" s="80"/>
      <c r="TEI7" s="80"/>
      <c r="TEJ7" s="80"/>
      <c r="TEK7" s="80"/>
      <c r="TEL7" s="80"/>
      <c r="TEM7" s="80"/>
      <c r="TEN7" s="80"/>
      <c r="TEO7" s="80"/>
      <c r="TEP7" s="80"/>
      <c r="TEQ7" s="80"/>
      <c r="TER7" s="80"/>
      <c r="TES7" s="80"/>
      <c r="TET7" s="80"/>
      <c r="TEU7" s="80"/>
      <c r="TEV7" s="80"/>
      <c r="TEW7" s="80"/>
      <c r="TEX7" s="80"/>
      <c r="TEY7" s="80"/>
      <c r="TEZ7" s="80"/>
      <c r="TFA7" s="80"/>
      <c r="TFB7" s="80"/>
      <c r="TFC7" s="80"/>
      <c r="TFD7" s="80"/>
      <c r="TFE7" s="80"/>
      <c r="TFF7" s="80"/>
      <c r="TFG7" s="80"/>
      <c r="TFH7" s="80"/>
      <c r="TFI7" s="80"/>
      <c r="TFJ7" s="80"/>
      <c r="TFK7" s="80"/>
      <c r="TFL7" s="80"/>
      <c r="TFM7" s="80"/>
      <c r="TFN7" s="80"/>
      <c r="TFO7" s="80"/>
      <c r="TFP7" s="80"/>
      <c r="TFQ7" s="80"/>
      <c r="TFR7" s="80"/>
      <c r="TFS7" s="80"/>
      <c r="TFT7" s="80"/>
      <c r="TFU7" s="80"/>
      <c r="TFV7" s="80"/>
      <c r="TFW7" s="80"/>
      <c r="TFX7" s="80"/>
      <c r="TFY7" s="80"/>
      <c r="TFZ7" s="80"/>
      <c r="TGA7" s="80"/>
      <c r="TGB7" s="80"/>
      <c r="TGC7" s="80"/>
      <c r="TGD7" s="80"/>
      <c r="TGE7" s="80"/>
      <c r="TGF7" s="80"/>
      <c r="TGG7" s="80"/>
      <c r="TGH7" s="80"/>
      <c r="TGI7" s="80"/>
      <c r="TGJ7" s="80"/>
      <c r="TGK7" s="80"/>
      <c r="TGL7" s="80"/>
      <c r="TGM7" s="80"/>
      <c r="TGN7" s="80"/>
      <c r="TGO7" s="80"/>
      <c r="TGP7" s="80"/>
      <c r="TGQ7" s="80"/>
      <c r="TGR7" s="80"/>
      <c r="TGS7" s="80"/>
      <c r="TGT7" s="80"/>
      <c r="TGU7" s="80"/>
      <c r="TGV7" s="80"/>
      <c r="TGW7" s="80"/>
      <c r="TGX7" s="80"/>
      <c r="TGY7" s="80"/>
      <c r="TGZ7" s="80"/>
      <c r="THA7" s="80"/>
      <c r="THB7" s="80"/>
      <c r="THC7" s="80"/>
      <c r="THD7" s="80"/>
      <c r="THE7" s="80"/>
      <c r="THF7" s="80"/>
      <c r="THG7" s="80"/>
      <c r="THH7" s="80"/>
      <c r="THI7" s="80"/>
      <c r="THJ7" s="80"/>
      <c r="THK7" s="80"/>
      <c r="THL7" s="80"/>
      <c r="THM7" s="80"/>
      <c r="THN7" s="80"/>
      <c r="THO7" s="80"/>
      <c r="THP7" s="80"/>
      <c r="THQ7" s="80"/>
      <c r="THR7" s="80"/>
      <c r="THS7" s="80"/>
      <c r="THT7" s="80"/>
      <c r="THU7" s="80"/>
      <c r="THV7" s="80"/>
      <c r="THW7" s="80"/>
      <c r="THX7" s="80"/>
      <c r="THY7" s="80"/>
      <c r="THZ7" s="80"/>
      <c r="TIA7" s="80"/>
      <c r="TIB7" s="80"/>
      <c r="TIC7" s="80"/>
      <c r="TID7" s="80"/>
      <c r="TIE7" s="80"/>
      <c r="TIF7" s="80"/>
      <c r="TIG7" s="80"/>
      <c r="TIH7" s="80"/>
      <c r="TII7" s="80"/>
      <c r="TIJ7" s="80"/>
      <c r="TIK7" s="80"/>
      <c r="TIL7" s="80"/>
      <c r="TIM7" s="80"/>
      <c r="TIN7" s="80"/>
      <c r="TIO7" s="80"/>
      <c r="TIP7" s="80"/>
      <c r="TIQ7" s="80"/>
      <c r="TIR7" s="80"/>
      <c r="TIS7" s="80"/>
      <c r="TIT7" s="80"/>
      <c r="TIU7" s="80"/>
      <c r="TIV7" s="80"/>
      <c r="TIW7" s="80"/>
      <c r="TIX7" s="80"/>
      <c r="TIY7" s="80"/>
      <c r="TIZ7" s="80"/>
      <c r="TJA7" s="80"/>
      <c r="TJB7" s="80"/>
      <c r="TJC7" s="80"/>
      <c r="TJD7" s="80"/>
      <c r="TJE7" s="80"/>
      <c r="TJF7" s="80"/>
      <c r="TJG7" s="80"/>
      <c r="TJH7" s="80"/>
      <c r="TJI7" s="80"/>
      <c r="TJJ7" s="80"/>
      <c r="TJK7" s="80"/>
      <c r="TJL7" s="80"/>
      <c r="TJM7" s="80"/>
      <c r="TJN7" s="80"/>
      <c r="TJO7" s="80"/>
      <c r="TJP7" s="80"/>
      <c r="TJQ7" s="80"/>
      <c r="TJR7" s="80"/>
      <c r="TJS7" s="80"/>
      <c r="TJT7" s="80"/>
      <c r="TJU7" s="80"/>
      <c r="TJV7" s="80"/>
      <c r="TJW7" s="80"/>
      <c r="TJX7" s="80"/>
      <c r="TJY7" s="80"/>
      <c r="TJZ7" s="80"/>
      <c r="TKA7" s="80"/>
      <c r="TKB7" s="80"/>
      <c r="TKC7" s="80"/>
      <c r="TKD7" s="80"/>
      <c r="TKE7" s="80"/>
      <c r="TKF7" s="80"/>
      <c r="TKG7" s="80"/>
      <c r="TKH7" s="80"/>
      <c r="TKI7" s="80"/>
      <c r="TKJ7" s="80"/>
      <c r="TKK7" s="80"/>
      <c r="TKL7" s="80"/>
      <c r="TKM7" s="80"/>
      <c r="TKN7" s="80"/>
      <c r="TKO7" s="80"/>
      <c r="TKP7" s="80"/>
      <c r="TKQ7" s="80"/>
      <c r="TKR7" s="80"/>
      <c r="TKS7" s="80"/>
      <c r="TKT7" s="80"/>
      <c r="TKU7" s="80"/>
      <c r="TKV7" s="80"/>
      <c r="TKW7" s="80"/>
      <c r="TKX7" s="80"/>
      <c r="TKY7" s="80"/>
      <c r="TKZ7" s="80"/>
      <c r="TLA7" s="80"/>
      <c r="TLB7" s="80"/>
      <c r="TLC7" s="80"/>
      <c r="TLD7" s="80"/>
      <c r="TLE7" s="80"/>
      <c r="TLF7" s="80"/>
      <c r="TLG7" s="80"/>
      <c r="TLH7" s="80"/>
      <c r="TLI7" s="80"/>
      <c r="TLJ7" s="80"/>
      <c r="TLK7" s="80"/>
      <c r="TLL7" s="80"/>
      <c r="TLM7" s="80"/>
      <c r="TLN7" s="80"/>
      <c r="TLO7" s="80"/>
      <c r="TLP7" s="80"/>
      <c r="TLQ7" s="80"/>
      <c r="TLR7" s="80"/>
      <c r="TLS7" s="80"/>
      <c r="TLT7" s="80"/>
      <c r="TLU7" s="80"/>
      <c r="TLV7" s="80"/>
      <c r="TLW7" s="80"/>
      <c r="TLX7" s="80"/>
      <c r="TLY7" s="80"/>
      <c r="TLZ7" s="80"/>
      <c r="TMA7" s="80"/>
      <c r="TMB7" s="80"/>
      <c r="TMC7" s="80"/>
      <c r="TMD7" s="80"/>
      <c r="TME7" s="80"/>
      <c r="TMF7" s="80"/>
      <c r="TMG7" s="80"/>
      <c r="TMH7" s="80"/>
      <c r="TMI7" s="80"/>
      <c r="TMJ7" s="80"/>
      <c r="TMK7" s="80"/>
      <c r="TML7" s="80"/>
      <c r="TMM7" s="80"/>
      <c r="TMN7" s="80"/>
      <c r="TMO7" s="80"/>
      <c r="TMP7" s="80"/>
      <c r="TMQ7" s="80"/>
      <c r="TMR7" s="80"/>
      <c r="TMS7" s="80"/>
      <c r="TMT7" s="80"/>
      <c r="TMU7" s="80"/>
      <c r="TMV7" s="80"/>
      <c r="TMW7" s="80"/>
      <c r="TMX7" s="80"/>
      <c r="TMY7" s="80"/>
      <c r="TMZ7" s="80"/>
      <c r="TNA7" s="80"/>
      <c r="TNB7" s="80"/>
      <c r="TNC7" s="80"/>
      <c r="TND7" s="80"/>
      <c r="TNE7" s="80"/>
      <c r="TNF7" s="80"/>
      <c r="TNG7" s="80"/>
      <c r="TNH7" s="80"/>
      <c r="TNI7" s="80"/>
      <c r="TNJ7" s="80"/>
      <c r="TNK7" s="80"/>
      <c r="TNL7" s="80"/>
      <c r="TNM7" s="80"/>
      <c r="TNN7" s="80"/>
      <c r="TNO7" s="80"/>
      <c r="TNP7" s="80"/>
      <c r="TNQ7" s="80"/>
      <c r="TNR7" s="80"/>
      <c r="TNS7" s="80"/>
      <c r="TNT7" s="80"/>
      <c r="TNU7" s="80"/>
      <c r="TNV7" s="80"/>
      <c r="TNW7" s="80"/>
      <c r="TNX7" s="80"/>
      <c r="TNY7" s="80"/>
      <c r="TNZ7" s="80"/>
      <c r="TOA7" s="80"/>
      <c r="TOB7" s="80"/>
      <c r="TOC7" s="80"/>
      <c r="TOD7" s="80"/>
      <c r="TOE7" s="80"/>
      <c r="TOF7" s="80"/>
      <c r="TOG7" s="80"/>
      <c r="TOH7" s="80"/>
      <c r="TOI7" s="80"/>
      <c r="TOJ7" s="80"/>
      <c r="TOK7" s="80"/>
      <c r="TOL7" s="80"/>
      <c r="TOM7" s="80"/>
      <c r="TON7" s="80"/>
      <c r="TOO7" s="80"/>
      <c r="TOP7" s="80"/>
      <c r="TOQ7" s="80"/>
      <c r="TOR7" s="80"/>
      <c r="TOS7" s="80"/>
      <c r="TOT7" s="80"/>
      <c r="TOU7" s="80"/>
      <c r="TOV7" s="80"/>
      <c r="TOW7" s="80"/>
      <c r="TOX7" s="80"/>
      <c r="TOY7" s="80"/>
      <c r="TOZ7" s="80"/>
      <c r="TPA7" s="80"/>
      <c r="TPB7" s="80"/>
      <c r="TPC7" s="80"/>
      <c r="TPD7" s="80"/>
      <c r="TPE7" s="80"/>
      <c r="TPF7" s="80"/>
      <c r="TPG7" s="80"/>
      <c r="TPH7" s="80"/>
      <c r="TPI7" s="80"/>
      <c r="TPJ7" s="80"/>
      <c r="TPK7" s="80"/>
      <c r="TPL7" s="80"/>
      <c r="TPM7" s="80"/>
      <c r="TPN7" s="80"/>
      <c r="TPO7" s="80"/>
      <c r="TPP7" s="80"/>
      <c r="TPQ7" s="80"/>
      <c r="TPR7" s="80"/>
      <c r="TPS7" s="80"/>
      <c r="TPT7" s="80"/>
      <c r="TPU7" s="80"/>
      <c r="TPV7" s="80"/>
      <c r="TPW7" s="80"/>
      <c r="TPX7" s="80"/>
      <c r="TPY7" s="80"/>
      <c r="TPZ7" s="80"/>
      <c r="TQA7" s="80"/>
      <c r="TQB7" s="80"/>
      <c r="TQC7" s="80"/>
      <c r="TQD7" s="80"/>
      <c r="TQE7" s="80"/>
      <c r="TQF7" s="80"/>
      <c r="TQG7" s="80"/>
      <c r="TQH7" s="80"/>
      <c r="TQI7" s="80"/>
      <c r="TQJ7" s="80"/>
      <c r="TQK7" s="80"/>
      <c r="TQL7" s="80"/>
      <c r="TQM7" s="80"/>
      <c r="TQN7" s="80"/>
      <c r="TQO7" s="80"/>
      <c r="TQP7" s="80"/>
      <c r="TQQ7" s="80"/>
      <c r="TQR7" s="80"/>
      <c r="TQS7" s="80"/>
      <c r="TQT7" s="80"/>
      <c r="TQU7" s="80"/>
      <c r="TQV7" s="80"/>
      <c r="TQW7" s="80"/>
      <c r="TQX7" s="80"/>
      <c r="TQY7" s="80"/>
      <c r="TQZ7" s="80"/>
      <c r="TRA7" s="80"/>
      <c r="TRB7" s="80"/>
      <c r="TRC7" s="80"/>
      <c r="TRD7" s="80"/>
      <c r="TRE7" s="80"/>
      <c r="TRF7" s="80"/>
      <c r="TRG7" s="80"/>
      <c r="TRH7" s="80"/>
      <c r="TRI7" s="80"/>
      <c r="TRJ7" s="80"/>
      <c r="TRK7" s="80"/>
      <c r="TRL7" s="80"/>
      <c r="TRM7" s="80"/>
      <c r="TRN7" s="80"/>
      <c r="TRO7" s="80"/>
      <c r="TRP7" s="80"/>
      <c r="TRQ7" s="80"/>
      <c r="TRR7" s="80"/>
      <c r="TRS7" s="80"/>
      <c r="TRT7" s="80"/>
      <c r="TRU7" s="80"/>
      <c r="TRV7" s="80"/>
      <c r="TRW7" s="80"/>
      <c r="TRX7" s="80"/>
      <c r="TRY7" s="80"/>
      <c r="TRZ7" s="80"/>
      <c r="TSA7" s="80"/>
      <c r="TSB7" s="80"/>
      <c r="TSC7" s="80"/>
      <c r="TSD7" s="80"/>
      <c r="TSE7" s="80"/>
      <c r="TSF7" s="80"/>
      <c r="TSG7" s="80"/>
      <c r="TSH7" s="80"/>
      <c r="TSI7" s="80"/>
      <c r="TSJ7" s="80"/>
      <c r="TSK7" s="80"/>
      <c r="TSL7" s="80"/>
      <c r="TSM7" s="80"/>
      <c r="TSN7" s="80"/>
      <c r="TSO7" s="80"/>
      <c r="TSP7" s="80"/>
      <c r="TSQ7" s="80"/>
      <c r="TSR7" s="80"/>
      <c r="TSS7" s="80"/>
      <c r="TST7" s="80"/>
      <c r="TSU7" s="80"/>
      <c r="TSV7" s="80"/>
      <c r="TSW7" s="80"/>
      <c r="TSX7" s="80"/>
      <c r="TSY7" s="80"/>
      <c r="TSZ7" s="80"/>
      <c r="TTA7" s="80"/>
      <c r="TTB7" s="80"/>
      <c r="TTC7" s="80"/>
      <c r="TTD7" s="80"/>
      <c r="TTE7" s="80"/>
      <c r="TTF7" s="80"/>
      <c r="TTG7" s="80"/>
      <c r="TTH7" s="80"/>
      <c r="TTI7" s="80"/>
      <c r="TTJ7" s="80"/>
      <c r="TTK7" s="80"/>
      <c r="TTL7" s="80"/>
      <c r="TTM7" s="80"/>
      <c r="TTN7" s="80"/>
      <c r="TTO7" s="80"/>
      <c r="TTP7" s="80"/>
      <c r="TTQ7" s="80"/>
      <c r="TTR7" s="80"/>
      <c r="TTS7" s="80"/>
      <c r="TTT7" s="80"/>
      <c r="TTU7" s="80"/>
      <c r="TTV7" s="80"/>
      <c r="TTW7" s="80"/>
      <c r="TTX7" s="80"/>
      <c r="TTY7" s="80"/>
      <c r="TTZ7" s="80"/>
      <c r="TUA7" s="80"/>
      <c r="TUB7" s="80"/>
      <c r="TUC7" s="80"/>
      <c r="TUD7" s="80"/>
      <c r="TUE7" s="80"/>
      <c r="TUF7" s="80"/>
      <c r="TUG7" s="80"/>
      <c r="TUH7" s="80"/>
      <c r="TUI7" s="80"/>
      <c r="TUJ7" s="80"/>
      <c r="TUK7" s="80"/>
      <c r="TUL7" s="80"/>
      <c r="TUM7" s="80"/>
      <c r="TUN7" s="80"/>
      <c r="TUO7" s="80"/>
      <c r="TUP7" s="80"/>
      <c r="TUQ7" s="80"/>
      <c r="TUR7" s="80"/>
      <c r="TUS7" s="80"/>
      <c r="TUT7" s="80"/>
      <c r="TUU7" s="80"/>
      <c r="TUV7" s="80"/>
      <c r="TUW7" s="80"/>
      <c r="TUX7" s="80"/>
      <c r="TUY7" s="80"/>
      <c r="TUZ7" s="80"/>
      <c r="TVA7" s="80"/>
      <c r="TVB7" s="80"/>
      <c r="TVC7" s="80"/>
      <c r="TVD7" s="80"/>
      <c r="TVE7" s="80"/>
      <c r="TVF7" s="80"/>
      <c r="TVG7" s="80"/>
      <c r="TVH7" s="80"/>
      <c r="TVI7" s="80"/>
      <c r="TVJ7" s="80"/>
      <c r="TVK7" s="80"/>
      <c r="TVL7" s="80"/>
      <c r="TVM7" s="80"/>
      <c r="TVN7" s="80"/>
      <c r="TVO7" s="80"/>
      <c r="TVP7" s="80"/>
      <c r="TVQ7" s="80"/>
      <c r="TVR7" s="80"/>
      <c r="TVS7" s="80"/>
      <c r="TVT7" s="80"/>
      <c r="TVU7" s="80"/>
      <c r="TVV7" s="80"/>
      <c r="TVW7" s="80"/>
      <c r="TVX7" s="80"/>
      <c r="TVY7" s="80"/>
      <c r="TVZ7" s="80"/>
      <c r="TWA7" s="80"/>
      <c r="TWB7" s="80"/>
      <c r="TWC7" s="80"/>
      <c r="TWD7" s="80"/>
      <c r="TWE7" s="80"/>
      <c r="TWF7" s="80"/>
      <c r="TWG7" s="80"/>
      <c r="TWH7" s="80"/>
      <c r="TWI7" s="80"/>
      <c r="TWJ7" s="80"/>
      <c r="TWK7" s="80"/>
      <c r="TWL7" s="80"/>
      <c r="TWM7" s="80"/>
      <c r="TWN7" s="80"/>
      <c r="TWO7" s="80"/>
      <c r="TWP7" s="80"/>
      <c r="TWQ7" s="80"/>
      <c r="TWR7" s="80"/>
      <c r="TWS7" s="80"/>
      <c r="TWT7" s="80"/>
      <c r="TWU7" s="80"/>
      <c r="TWV7" s="80"/>
      <c r="TWW7" s="80"/>
      <c r="TWX7" s="80"/>
      <c r="TWY7" s="80"/>
      <c r="TWZ7" s="80"/>
      <c r="TXA7" s="80"/>
      <c r="TXB7" s="80"/>
      <c r="TXC7" s="80"/>
      <c r="TXD7" s="80"/>
      <c r="TXE7" s="80"/>
      <c r="TXF7" s="80"/>
      <c r="TXG7" s="80"/>
      <c r="TXH7" s="80"/>
      <c r="TXI7" s="80"/>
      <c r="TXJ7" s="80"/>
      <c r="TXK7" s="80"/>
      <c r="TXL7" s="80"/>
      <c r="TXM7" s="80"/>
      <c r="TXN7" s="80"/>
      <c r="TXO7" s="80"/>
      <c r="TXP7" s="80"/>
      <c r="TXQ7" s="80"/>
      <c r="TXR7" s="80"/>
      <c r="TXS7" s="80"/>
      <c r="TXT7" s="80"/>
      <c r="TXU7" s="80"/>
      <c r="TXV7" s="80"/>
      <c r="TXW7" s="80"/>
      <c r="TXX7" s="80"/>
      <c r="TXY7" s="80"/>
      <c r="TXZ7" s="80"/>
      <c r="TYA7" s="80"/>
      <c r="TYB7" s="80"/>
      <c r="TYC7" s="80"/>
      <c r="TYD7" s="80"/>
      <c r="TYE7" s="80"/>
      <c r="TYF7" s="80"/>
      <c r="TYG7" s="80"/>
      <c r="TYH7" s="80"/>
      <c r="TYI7" s="80"/>
      <c r="TYJ7" s="80"/>
      <c r="TYK7" s="80"/>
      <c r="TYL7" s="80"/>
      <c r="TYM7" s="80"/>
      <c r="TYN7" s="80"/>
      <c r="TYO7" s="80"/>
      <c r="TYP7" s="80"/>
      <c r="TYQ7" s="80"/>
      <c r="TYR7" s="80"/>
      <c r="TYS7" s="80"/>
      <c r="TYT7" s="80"/>
      <c r="TYU7" s="80"/>
      <c r="TYV7" s="80"/>
      <c r="TYW7" s="80"/>
      <c r="TYX7" s="80"/>
      <c r="TYY7" s="80"/>
      <c r="TYZ7" s="80"/>
      <c r="TZA7" s="80"/>
      <c r="TZB7" s="80"/>
      <c r="TZC7" s="80"/>
      <c r="TZD7" s="80"/>
      <c r="TZE7" s="80"/>
      <c r="TZF7" s="80"/>
      <c r="TZG7" s="80"/>
      <c r="TZH7" s="80"/>
      <c r="TZI7" s="80"/>
      <c r="TZJ7" s="80"/>
      <c r="TZK7" s="80"/>
      <c r="TZL7" s="80"/>
      <c r="TZM7" s="80"/>
      <c r="TZN7" s="80"/>
      <c r="TZO7" s="80"/>
      <c r="TZP7" s="80"/>
      <c r="TZQ7" s="80"/>
      <c r="TZR7" s="80"/>
      <c r="TZS7" s="80"/>
      <c r="TZT7" s="80"/>
      <c r="TZU7" s="80"/>
      <c r="TZV7" s="80"/>
      <c r="TZW7" s="80"/>
      <c r="TZX7" s="80"/>
      <c r="TZY7" s="80"/>
      <c r="TZZ7" s="80"/>
      <c r="UAA7" s="80"/>
      <c r="UAB7" s="80"/>
      <c r="UAC7" s="80"/>
      <c r="UAD7" s="80"/>
      <c r="UAE7" s="80"/>
      <c r="UAF7" s="80"/>
      <c r="UAG7" s="80"/>
      <c r="UAH7" s="80"/>
      <c r="UAI7" s="80"/>
      <c r="UAJ7" s="80"/>
      <c r="UAK7" s="80"/>
      <c r="UAL7" s="80"/>
      <c r="UAM7" s="80"/>
      <c r="UAN7" s="80"/>
      <c r="UAO7" s="80"/>
      <c r="UAP7" s="80"/>
      <c r="UAQ7" s="80"/>
      <c r="UAR7" s="80"/>
      <c r="UAS7" s="80"/>
      <c r="UAT7" s="80"/>
      <c r="UAU7" s="80"/>
      <c r="UAV7" s="80"/>
      <c r="UAW7" s="80"/>
      <c r="UAX7" s="80"/>
      <c r="UAY7" s="80"/>
      <c r="UAZ7" s="80"/>
      <c r="UBA7" s="80"/>
      <c r="UBB7" s="80"/>
      <c r="UBC7" s="80"/>
      <c r="UBD7" s="80"/>
      <c r="UBE7" s="80"/>
      <c r="UBF7" s="80"/>
      <c r="UBG7" s="80"/>
      <c r="UBH7" s="80"/>
      <c r="UBI7" s="80"/>
      <c r="UBJ7" s="80"/>
      <c r="UBK7" s="80"/>
      <c r="UBL7" s="80"/>
      <c r="UBM7" s="80"/>
      <c r="UBN7" s="80"/>
      <c r="UBO7" s="80"/>
      <c r="UBP7" s="80"/>
      <c r="UBQ7" s="80"/>
      <c r="UBR7" s="80"/>
      <c r="UBS7" s="80"/>
      <c r="UBT7" s="80"/>
      <c r="UBU7" s="80"/>
      <c r="UBV7" s="80"/>
      <c r="UBW7" s="80"/>
      <c r="UBX7" s="80"/>
      <c r="UBY7" s="80"/>
      <c r="UBZ7" s="80"/>
      <c r="UCA7" s="80"/>
      <c r="UCB7" s="80"/>
      <c r="UCC7" s="80"/>
      <c r="UCD7" s="80"/>
      <c r="UCE7" s="80"/>
      <c r="UCF7" s="80"/>
      <c r="UCG7" s="80"/>
      <c r="UCH7" s="80"/>
      <c r="UCI7" s="80"/>
      <c r="UCJ7" s="80"/>
      <c r="UCK7" s="80"/>
      <c r="UCL7" s="80"/>
      <c r="UCM7" s="80"/>
      <c r="UCN7" s="80"/>
      <c r="UCO7" s="80"/>
      <c r="UCP7" s="80"/>
      <c r="UCQ7" s="80"/>
      <c r="UCR7" s="80"/>
      <c r="UCS7" s="80"/>
      <c r="UCT7" s="80"/>
      <c r="UCU7" s="80"/>
      <c r="UCV7" s="80"/>
      <c r="UCW7" s="80"/>
      <c r="UCX7" s="80"/>
      <c r="UCY7" s="80"/>
      <c r="UCZ7" s="80"/>
      <c r="UDA7" s="80"/>
      <c r="UDB7" s="80"/>
      <c r="UDC7" s="80"/>
      <c r="UDD7" s="80"/>
      <c r="UDE7" s="80"/>
      <c r="UDF7" s="80"/>
      <c r="UDG7" s="80"/>
      <c r="UDH7" s="80"/>
      <c r="UDI7" s="80"/>
      <c r="UDJ7" s="80"/>
      <c r="UDK7" s="80"/>
      <c r="UDL7" s="80"/>
      <c r="UDM7" s="80"/>
      <c r="UDN7" s="80"/>
      <c r="UDO7" s="80"/>
      <c r="UDP7" s="80"/>
      <c r="UDQ7" s="80"/>
      <c r="UDR7" s="80"/>
      <c r="UDS7" s="80"/>
      <c r="UDT7" s="80"/>
      <c r="UDU7" s="80"/>
      <c r="UDV7" s="80"/>
      <c r="UDW7" s="80"/>
      <c r="UDX7" s="80"/>
      <c r="UDY7" s="80"/>
      <c r="UDZ7" s="80"/>
      <c r="UEA7" s="80"/>
      <c r="UEB7" s="80"/>
      <c r="UEC7" s="80"/>
      <c r="UED7" s="80"/>
      <c r="UEE7" s="80"/>
      <c r="UEF7" s="80"/>
      <c r="UEG7" s="80"/>
      <c r="UEH7" s="80"/>
      <c r="UEI7" s="80"/>
      <c r="UEJ7" s="80"/>
      <c r="UEK7" s="80"/>
      <c r="UEL7" s="80"/>
      <c r="UEM7" s="80"/>
      <c r="UEN7" s="80"/>
      <c r="UEO7" s="80"/>
      <c r="UEP7" s="80"/>
      <c r="UEQ7" s="80"/>
      <c r="UER7" s="80"/>
      <c r="UES7" s="80"/>
      <c r="UET7" s="80"/>
      <c r="UEU7" s="80"/>
      <c r="UEV7" s="80"/>
      <c r="UEW7" s="80"/>
      <c r="UEX7" s="80"/>
      <c r="UEY7" s="80"/>
      <c r="UEZ7" s="80"/>
      <c r="UFA7" s="80"/>
      <c r="UFB7" s="80"/>
      <c r="UFC7" s="80"/>
      <c r="UFD7" s="80"/>
      <c r="UFE7" s="80"/>
      <c r="UFF7" s="80"/>
      <c r="UFG7" s="80"/>
      <c r="UFH7" s="80"/>
      <c r="UFI7" s="80"/>
      <c r="UFJ7" s="80"/>
      <c r="UFK7" s="80"/>
      <c r="UFL7" s="80"/>
      <c r="UFM7" s="80"/>
      <c r="UFN7" s="80"/>
      <c r="UFO7" s="80"/>
      <c r="UFP7" s="80"/>
      <c r="UFQ7" s="80"/>
      <c r="UFR7" s="80"/>
      <c r="UFS7" s="80"/>
      <c r="UFT7" s="80"/>
      <c r="UFU7" s="80"/>
      <c r="UFV7" s="80"/>
      <c r="UFW7" s="80"/>
      <c r="UFX7" s="80"/>
      <c r="UFY7" s="80"/>
      <c r="UFZ7" s="80"/>
      <c r="UGA7" s="80"/>
      <c r="UGB7" s="80"/>
      <c r="UGC7" s="80"/>
      <c r="UGD7" s="80"/>
      <c r="UGE7" s="80"/>
      <c r="UGF7" s="80"/>
      <c r="UGG7" s="80"/>
      <c r="UGH7" s="80"/>
      <c r="UGI7" s="80"/>
      <c r="UGJ7" s="80"/>
      <c r="UGK7" s="80"/>
      <c r="UGL7" s="80"/>
      <c r="UGM7" s="80"/>
      <c r="UGN7" s="80"/>
      <c r="UGO7" s="80"/>
      <c r="UGP7" s="80"/>
      <c r="UGQ7" s="80"/>
      <c r="UGR7" s="80"/>
      <c r="UGS7" s="80"/>
      <c r="UGT7" s="80"/>
      <c r="UGU7" s="80"/>
      <c r="UGV7" s="80"/>
      <c r="UGW7" s="80"/>
      <c r="UGX7" s="80"/>
      <c r="UGY7" s="80"/>
      <c r="UGZ7" s="80"/>
      <c r="UHA7" s="80"/>
      <c r="UHB7" s="80"/>
      <c r="UHC7" s="80"/>
      <c r="UHD7" s="80"/>
      <c r="UHE7" s="80"/>
      <c r="UHF7" s="80"/>
      <c r="UHG7" s="80"/>
      <c r="UHH7" s="80"/>
      <c r="UHI7" s="80"/>
      <c r="UHJ7" s="80"/>
      <c r="UHK7" s="80"/>
      <c r="UHL7" s="80"/>
      <c r="UHM7" s="80"/>
      <c r="UHN7" s="80"/>
      <c r="UHO7" s="80"/>
      <c r="UHP7" s="80"/>
      <c r="UHQ7" s="80"/>
      <c r="UHR7" s="80"/>
      <c r="UHS7" s="80"/>
      <c r="UHT7" s="80"/>
      <c r="UHU7" s="80"/>
      <c r="UHV7" s="80"/>
      <c r="UHW7" s="80"/>
      <c r="UHX7" s="80"/>
      <c r="UHY7" s="80"/>
      <c r="UHZ7" s="80"/>
      <c r="UIA7" s="80"/>
      <c r="UIB7" s="80"/>
      <c r="UIC7" s="80"/>
      <c r="UID7" s="80"/>
      <c r="UIE7" s="80"/>
      <c r="UIF7" s="80"/>
      <c r="UIG7" s="80"/>
      <c r="UIH7" s="80"/>
      <c r="UII7" s="80"/>
      <c r="UIJ7" s="80"/>
      <c r="UIK7" s="80"/>
      <c r="UIL7" s="80"/>
      <c r="UIM7" s="80"/>
      <c r="UIN7" s="80"/>
      <c r="UIO7" s="80"/>
      <c r="UIP7" s="80"/>
      <c r="UIQ7" s="80"/>
      <c r="UIR7" s="80"/>
      <c r="UIS7" s="80"/>
      <c r="UIT7" s="80"/>
      <c r="UIU7" s="80"/>
      <c r="UIV7" s="80"/>
      <c r="UIW7" s="80"/>
      <c r="UIX7" s="80"/>
      <c r="UIY7" s="80"/>
      <c r="UIZ7" s="80"/>
      <c r="UJA7" s="80"/>
      <c r="UJB7" s="80"/>
      <c r="UJC7" s="80"/>
      <c r="UJD7" s="80"/>
      <c r="UJE7" s="80"/>
      <c r="UJF7" s="80"/>
      <c r="UJG7" s="80"/>
      <c r="UJH7" s="80"/>
      <c r="UJI7" s="80"/>
      <c r="UJJ7" s="80"/>
      <c r="UJK7" s="80"/>
      <c r="UJL7" s="80"/>
      <c r="UJM7" s="80"/>
      <c r="UJN7" s="80"/>
      <c r="UJO7" s="80"/>
      <c r="UJP7" s="80"/>
      <c r="UJQ7" s="80"/>
      <c r="UJR7" s="80"/>
      <c r="UJS7" s="80"/>
      <c r="UJT7" s="80"/>
      <c r="UJU7" s="80"/>
      <c r="UJV7" s="80"/>
      <c r="UJW7" s="80"/>
      <c r="UJX7" s="80"/>
      <c r="UJY7" s="80"/>
      <c r="UJZ7" s="80"/>
      <c r="UKA7" s="80"/>
      <c r="UKB7" s="80"/>
      <c r="UKC7" s="80"/>
      <c r="UKD7" s="80"/>
      <c r="UKE7" s="80"/>
      <c r="UKF7" s="80"/>
      <c r="UKG7" s="80"/>
      <c r="UKH7" s="80"/>
      <c r="UKI7" s="80"/>
      <c r="UKJ7" s="80"/>
      <c r="UKK7" s="80"/>
      <c r="UKL7" s="80"/>
      <c r="UKM7" s="80"/>
      <c r="UKN7" s="80"/>
      <c r="UKO7" s="80"/>
      <c r="UKP7" s="80"/>
      <c r="UKQ7" s="80"/>
      <c r="UKR7" s="80"/>
      <c r="UKS7" s="80"/>
      <c r="UKT7" s="80"/>
      <c r="UKU7" s="80"/>
      <c r="UKV7" s="80"/>
      <c r="UKW7" s="80"/>
      <c r="UKX7" s="80"/>
      <c r="UKY7" s="80"/>
      <c r="UKZ7" s="80"/>
      <c r="ULA7" s="80"/>
      <c r="ULB7" s="80"/>
      <c r="ULC7" s="80"/>
      <c r="ULD7" s="80"/>
      <c r="ULE7" s="80"/>
      <c r="ULF7" s="80"/>
      <c r="ULG7" s="80"/>
      <c r="ULH7" s="80"/>
      <c r="ULI7" s="80"/>
      <c r="ULJ7" s="80"/>
      <c r="ULK7" s="80"/>
      <c r="ULL7" s="80"/>
      <c r="ULM7" s="80"/>
      <c r="ULN7" s="80"/>
      <c r="ULO7" s="80"/>
      <c r="ULP7" s="80"/>
      <c r="ULQ7" s="80"/>
      <c r="ULR7" s="80"/>
      <c r="ULS7" s="80"/>
      <c r="ULT7" s="80"/>
      <c r="ULU7" s="80"/>
      <c r="ULV7" s="80"/>
      <c r="ULW7" s="80"/>
      <c r="ULX7" s="80"/>
      <c r="ULY7" s="80"/>
      <c r="ULZ7" s="80"/>
      <c r="UMA7" s="80"/>
      <c r="UMB7" s="80"/>
      <c r="UMC7" s="80"/>
      <c r="UMD7" s="80"/>
      <c r="UME7" s="80"/>
      <c r="UMF7" s="80"/>
      <c r="UMG7" s="80"/>
      <c r="UMH7" s="80"/>
      <c r="UMI7" s="80"/>
      <c r="UMJ7" s="80"/>
      <c r="UMK7" s="80"/>
      <c r="UML7" s="80"/>
      <c r="UMM7" s="80"/>
      <c r="UMN7" s="80"/>
      <c r="UMO7" s="80"/>
      <c r="UMP7" s="80"/>
      <c r="UMQ7" s="80"/>
      <c r="UMR7" s="80"/>
      <c r="UMS7" s="80"/>
      <c r="UMT7" s="80"/>
      <c r="UMU7" s="80"/>
      <c r="UMV7" s="80"/>
      <c r="UMW7" s="80"/>
      <c r="UMX7" s="80"/>
      <c r="UMY7" s="80"/>
      <c r="UMZ7" s="80"/>
      <c r="UNA7" s="80"/>
      <c r="UNB7" s="80"/>
      <c r="UNC7" s="80"/>
      <c r="UND7" s="80"/>
      <c r="UNE7" s="80"/>
      <c r="UNF7" s="80"/>
      <c r="UNG7" s="80"/>
      <c r="UNH7" s="80"/>
      <c r="UNI7" s="80"/>
      <c r="UNJ7" s="80"/>
      <c r="UNK7" s="80"/>
      <c r="UNL7" s="80"/>
      <c r="UNM7" s="80"/>
      <c r="UNN7" s="80"/>
      <c r="UNO7" s="80"/>
      <c r="UNP7" s="80"/>
      <c r="UNQ7" s="80"/>
      <c r="UNR7" s="80"/>
      <c r="UNS7" s="80"/>
      <c r="UNT7" s="80"/>
      <c r="UNU7" s="80"/>
      <c r="UNV7" s="80"/>
      <c r="UNW7" s="80"/>
      <c r="UNX7" s="80"/>
      <c r="UNY7" s="80"/>
      <c r="UNZ7" s="80"/>
      <c r="UOA7" s="80"/>
      <c r="UOB7" s="80"/>
      <c r="UOC7" s="80"/>
      <c r="UOD7" s="80"/>
      <c r="UOE7" s="80"/>
      <c r="UOF7" s="80"/>
      <c r="UOG7" s="80"/>
      <c r="UOH7" s="80"/>
      <c r="UOI7" s="80"/>
      <c r="UOJ7" s="80"/>
      <c r="UOK7" s="80"/>
      <c r="UOL7" s="80"/>
      <c r="UOM7" s="80"/>
      <c r="UON7" s="80"/>
      <c r="UOO7" s="80"/>
      <c r="UOP7" s="80"/>
      <c r="UOQ7" s="80"/>
      <c r="UOR7" s="80"/>
      <c r="UOS7" s="80"/>
      <c r="UOT7" s="80"/>
      <c r="UOU7" s="80"/>
      <c r="UOV7" s="80"/>
      <c r="UOW7" s="80"/>
      <c r="UOX7" s="80"/>
      <c r="UOY7" s="80"/>
      <c r="UOZ7" s="80"/>
      <c r="UPA7" s="80"/>
      <c r="UPB7" s="80"/>
      <c r="UPC7" s="80"/>
      <c r="UPD7" s="80"/>
      <c r="UPE7" s="80"/>
      <c r="UPF7" s="80"/>
      <c r="UPG7" s="80"/>
      <c r="UPH7" s="80"/>
      <c r="UPI7" s="80"/>
      <c r="UPJ7" s="80"/>
      <c r="UPK7" s="80"/>
      <c r="UPL7" s="80"/>
      <c r="UPM7" s="80"/>
      <c r="UPN7" s="80"/>
      <c r="UPO7" s="80"/>
      <c r="UPP7" s="80"/>
      <c r="UPQ7" s="80"/>
      <c r="UPR7" s="80"/>
      <c r="UPS7" s="80"/>
      <c r="UPT7" s="80"/>
      <c r="UPU7" s="80"/>
      <c r="UPV7" s="80"/>
      <c r="UPW7" s="80"/>
      <c r="UPX7" s="80"/>
      <c r="UPY7" s="80"/>
      <c r="UPZ7" s="80"/>
      <c r="UQA7" s="80"/>
      <c r="UQB7" s="80"/>
      <c r="UQC7" s="80"/>
      <c r="UQD7" s="80"/>
      <c r="UQE7" s="80"/>
      <c r="UQF7" s="80"/>
      <c r="UQG7" s="80"/>
      <c r="UQH7" s="80"/>
      <c r="UQI7" s="80"/>
      <c r="UQJ7" s="80"/>
      <c r="UQK7" s="80"/>
      <c r="UQL7" s="80"/>
      <c r="UQM7" s="80"/>
      <c r="UQN7" s="80"/>
      <c r="UQO7" s="80"/>
      <c r="UQP7" s="80"/>
      <c r="UQQ7" s="80"/>
      <c r="UQR7" s="80"/>
      <c r="UQS7" s="80"/>
      <c r="UQT7" s="80"/>
      <c r="UQU7" s="80"/>
      <c r="UQV7" s="80"/>
      <c r="UQW7" s="80"/>
      <c r="UQX7" s="80"/>
      <c r="UQY7" s="80"/>
      <c r="UQZ7" s="80"/>
      <c r="URA7" s="80"/>
      <c r="URB7" s="80"/>
      <c r="URC7" s="80"/>
      <c r="URD7" s="80"/>
      <c r="URE7" s="80"/>
      <c r="URF7" s="80"/>
      <c r="URG7" s="80"/>
      <c r="URH7" s="80"/>
      <c r="URI7" s="80"/>
      <c r="URJ7" s="80"/>
      <c r="URK7" s="80"/>
      <c r="URL7" s="80"/>
      <c r="URM7" s="80"/>
      <c r="URN7" s="80"/>
      <c r="URO7" s="80"/>
      <c r="URP7" s="80"/>
      <c r="URQ7" s="80"/>
      <c r="URR7" s="80"/>
      <c r="URS7" s="80"/>
      <c r="URT7" s="80"/>
      <c r="URU7" s="80"/>
      <c r="URV7" s="80"/>
      <c r="URW7" s="80"/>
      <c r="URX7" s="80"/>
      <c r="URY7" s="80"/>
      <c r="URZ7" s="80"/>
      <c r="USA7" s="80"/>
      <c r="USB7" s="80"/>
      <c r="USC7" s="80"/>
      <c r="USD7" s="80"/>
      <c r="USE7" s="80"/>
      <c r="USF7" s="80"/>
      <c r="USG7" s="80"/>
      <c r="USH7" s="80"/>
      <c r="USI7" s="80"/>
      <c r="USJ7" s="80"/>
      <c r="USK7" s="80"/>
      <c r="USL7" s="80"/>
      <c r="USM7" s="80"/>
      <c r="USN7" s="80"/>
      <c r="USO7" s="80"/>
      <c r="USP7" s="80"/>
      <c r="USQ7" s="80"/>
      <c r="USR7" s="80"/>
      <c r="USS7" s="80"/>
      <c r="UST7" s="80"/>
      <c r="USU7" s="80"/>
      <c r="USV7" s="80"/>
      <c r="USW7" s="80"/>
      <c r="USX7" s="80"/>
      <c r="USY7" s="80"/>
      <c r="USZ7" s="80"/>
      <c r="UTA7" s="80"/>
      <c r="UTB7" s="80"/>
      <c r="UTC7" s="80"/>
      <c r="UTD7" s="80"/>
      <c r="UTE7" s="80"/>
      <c r="UTF7" s="80"/>
      <c r="UTG7" s="80"/>
      <c r="UTH7" s="80"/>
      <c r="UTI7" s="80"/>
      <c r="UTJ7" s="80"/>
      <c r="UTK7" s="80"/>
      <c r="UTL7" s="80"/>
      <c r="UTM7" s="80"/>
      <c r="UTN7" s="80"/>
      <c r="UTO7" s="80"/>
      <c r="UTP7" s="80"/>
      <c r="UTQ7" s="80"/>
      <c r="UTR7" s="80"/>
      <c r="UTS7" s="80"/>
      <c r="UTT7" s="80"/>
      <c r="UTU7" s="80"/>
      <c r="UTV7" s="80"/>
      <c r="UTW7" s="80"/>
      <c r="UTX7" s="80"/>
      <c r="UTY7" s="80"/>
      <c r="UTZ7" s="80"/>
      <c r="UUA7" s="80"/>
      <c r="UUB7" s="80"/>
      <c r="UUC7" s="80"/>
      <c r="UUD7" s="80"/>
      <c r="UUE7" s="80"/>
      <c r="UUF7" s="80"/>
      <c r="UUG7" s="80"/>
      <c r="UUH7" s="80"/>
      <c r="UUI7" s="80"/>
      <c r="UUJ7" s="80"/>
      <c r="UUK7" s="80"/>
      <c r="UUL7" s="80"/>
      <c r="UUM7" s="80"/>
      <c r="UUN7" s="80"/>
      <c r="UUO7" s="80"/>
      <c r="UUP7" s="80"/>
      <c r="UUQ7" s="80"/>
      <c r="UUR7" s="80"/>
      <c r="UUS7" s="80"/>
      <c r="UUT7" s="80"/>
      <c r="UUU7" s="80"/>
      <c r="UUV7" s="80"/>
      <c r="UUW7" s="80"/>
      <c r="UUX7" s="80"/>
      <c r="UUY7" s="80"/>
      <c r="UUZ7" s="80"/>
      <c r="UVA7" s="80"/>
      <c r="UVB7" s="80"/>
      <c r="UVC7" s="80"/>
      <c r="UVD7" s="80"/>
      <c r="UVE7" s="80"/>
      <c r="UVF7" s="80"/>
      <c r="UVG7" s="80"/>
      <c r="UVH7" s="80"/>
      <c r="UVI7" s="80"/>
      <c r="UVJ7" s="80"/>
      <c r="UVK7" s="80"/>
      <c r="UVL7" s="80"/>
      <c r="UVM7" s="80"/>
      <c r="UVN7" s="80"/>
      <c r="UVO7" s="80"/>
      <c r="UVP7" s="80"/>
      <c r="UVQ7" s="80"/>
      <c r="UVR7" s="80"/>
      <c r="UVS7" s="80"/>
      <c r="UVT7" s="80"/>
      <c r="UVU7" s="80"/>
      <c r="UVV7" s="80"/>
      <c r="UVW7" s="80"/>
      <c r="UVX7" s="80"/>
      <c r="UVY7" s="80"/>
      <c r="UVZ7" s="80"/>
      <c r="UWA7" s="80"/>
      <c r="UWB7" s="80"/>
      <c r="UWC7" s="80"/>
      <c r="UWD7" s="80"/>
      <c r="UWE7" s="80"/>
      <c r="UWF7" s="80"/>
      <c r="UWG7" s="80"/>
      <c r="UWH7" s="80"/>
      <c r="UWI7" s="80"/>
      <c r="UWJ7" s="80"/>
      <c r="UWK7" s="80"/>
      <c r="UWL7" s="80"/>
      <c r="UWM7" s="80"/>
      <c r="UWN7" s="80"/>
      <c r="UWO7" s="80"/>
      <c r="UWP7" s="80"/>
      <c r="UWQ7" s="80"/>
      <c r="UWR7" s="80"/>
      <c r="UWS7" s="80"/>
      <c r="UWT7" s="80"/>
      <c r="UWU7" s="80"/>
      <c r="UWV7" s="80"/>
      <c r="UWW7" s="80"/>
      <c r="UWX7" s="80"/>
      <c r="UWY7" s="80"/>
      <c r="UWZ7" s="80"/>
      <c r="UXA7" s="80"/>
      <c r="UXB7" s="80"/>
      <c r="UXC7" s="80"/>
      <c r="UXD7" s="80"/>
      <c r="UXE7" s="80"/>
      <c r="UXF7" s="80"/>
      <c r="UXG7" s="80"/>
      <c r="UXH7" s="80"/>
      <c r="UXI7" s="80"/>
      <c r="UXJ7" s="80"/>
      <c r="UXK7" s="80"/>
      <c r="UXL7" s="80"/>
      <c r="UXM7" s="80"/>
      <c r="UXN7" s="80"/>
      <c r="UXO7" s="80"/>
      <c r="UXP7" s="80"/>
      <c r="UXQ7" s="80"/>
      <c r="UXR7" s="80"/>
      <c r="UXS7" s="80"/>
      <c r="UXT7" s="80"/>
      <c r="UXU7" s="80"/>
      <c r="UXV7" s="80"/>
      <c r="UXW7" s="80"/>
      <c r="UXX7" s="80"/>
      <c r="UXY7" s="80"/>
      <c r="UXZ7" s="80"/>
      <c r="UYA7" s="80"/>
      <c r="UYB7" s="80"/>
      <c r="UYC7" s="80"/>
      <c r="UYD7" s="80"/>
      <c r="UYE7" s="80"/>
      <c r="UYF7" s="80"/>
      <c r="UYG7" s="80"/>
      <c r="UYH7" s="80"/>
      <c r="UYI7" s="80"/>
      <c r="UYJ7" s="80"/>
      <c r="UYK7" s="80"/>
      <c r="UYL7" s="80"/>
      <c r="UYM7" s="80"/>
      <c r="UYN7" s="80"/>
      <c r="UYO7" s="80"/>
      <c r="UYP7" s="80"/>
      <c r="UYQ7" s="80"/>
      <c r="UYR7" s="80"/>
      <c r="UYS7" s="80"/>
      <c r="UYT7" s="80"/>
      <c r="UYU7" s="80"/>
      <c r="UYV7" s="80"/>
      <c r="UYW7" s="80"/>
      <c r="UYX7" s="80"/>
      <c r="UYY7" s="80"/>
      <c r="UYZ7" s="80"/>
      <c r="UZA7" s="80"/>
      <c r="UZB7" s="80"/>
      <c r="UZC7" s="80"/>
      <c r="UZD7" s="80"/>
      <c r="UZE7" s="80"/>
      <c r="UZF7" s="80"/>
      <c r="UZG7" s="80"/>
      <c r="UZH7" s="80"/>
      <c r="UZI7" s="80"/>
      <c r="UZJ7" s="80"/>
      <c r="UZK7" s="80"/>
      <c r="UZL7" s="80"/>
      <c r="UZM7" s="80"/>
      <c r="UZN7" s="80"/>
      <c r="UZO7" s="80"/>
      <c r="UZP7" s="80"/>
      <c r="UZQ7" s="80"/>
      <c r="UZR7" s="80"/>
      <c r="UZS7" s="80"/>
      <c r="UZT7" s="80"/>
      <c r="UZU7" s="80"/>
      <c r="UZV7" s="80"/>
      <c r="UZW7" s="80"/>
      <c r="UZX7" s="80"/>
      <c r="UZY7" s="80"/>
      <c r="UZZ7" s="80"/>
      <c r="VAA7" s="80"/>
      <c r="VAB7" s="80"/>
      <c r="VAC7" s="80"/>
      <c r="VAD7" s="80"/>
      <c r="VAE7" s="80"/>
      <c r="VAF7" s="80"/>
      <c r="VAG7" s="80"/>
      <c r="VAH7" s="80"/>
      <c r="VAI7" s="80"/>
      <c r="VAJ7" s="80"/>
      <c r="VAK7" s="80"/>
      <c r="VAL7" s="80"/>
      <c r="VAM7" s="80"/>
      <c r="VAN7" s="80"/>
      <c r="VAO7" s="80"/>
      <c r="VAP7" s="80"/>
      <c r="VAQ7" s="80"/>
      <c r="VAR7" s="80"/>
      <c r="VAS7" s="80"/>
      <c r="VAT7" s="80"/>
      <c r="VAU7" s="80"/>
      <c r="VAV7" s="80"/>
      <c r="VAW7" s="80"/>
      <c r="VAX7" s="80"/>
      <c r="VAY7" s="80"/>
      <c r="VAZ7" s="80"/>
      <c r="VBA7" s="80"/>
      <c r="VBB7" s="80"/>
      <c r="VBC7" s="80"/>
      <c r="VBD7" s="80"/>
      <c r="VBE7" s="80"/>
      <c r="VBF7" s="80"/>
      <c r="VBG7" s="80"/>
      <c r="VBH7" s="80"/>
      <c r="VBI7" s="80"/>
      <c r="VBJ7" s="80"/>
      <c r="VBK7" s="80"/>
      <c r="VBL7" s="80"/>
      <c r="VBM7" s="80"/>
      <c r="VBN7" s="80"/>
      <c r="VBO7" s="80"/>
      <c r="VBP7" s="80"/>
      <c r="VBQ7" s="80"/>
      <c r="VBR7" s="80"/>
      <c r="VBS7" s="80"/>
      <c r="VBT7" s="80"/>
      <c r="VBU7" s="80"/>
      <c r="VBV7" s="80"/>
      <c r="VBW7" s="80"/>
      <c r="VBX7" s="80"/>
      <c r="VBY7" s="80"/>
      <c r="VBZ7" s="80"/>
      <c r="VCA7" s="80"/>
      <c r="VCB7" s="80"/>
      <c r="VCC7" s="80"/>
      <c r="VCD7" s="80"/>
      <c r="VCE7" s="80"/>
      <c r="VCF7" s="80"/>
      <c r="VCG7" s="80"/>
      <c r="VCH7" s="80"/>
      <c r="VCI7" s="80"/>
      <c r="VCJ7" s="80"/>
      <c r="VCK7" s="80"/>
      <c r="VCL7" s="80"/>
      <c r="VCM7" s="80"/>
      <c r="VCN7" s="80"/>
      <c r="VCO7" s="80"/>
      <c r="VCP7" s="80"/>
      <c r="VCQ7" s="80"/>
      <c r="VCR7" s="80"/>
      <c r="VCS7" s="80"/>
      <c r="VCT7" s="80"/>
      <c r="VCU7" s="80"/>
      <c r="VCV7" s="80"/>
      <c r="VCW7" s="80"/>
      <c r="VCX7" s="80"/>
      <c r="VCY7" s="80"/>
      <c r="VCZ7" s="80"/>
      <c r="VDA7" s="80"/>
      <c r="VDB7" s="80"/>
      <c r="VDC7" s="80"/>
      <c r="VDD7" s="80"/>
      <c r="VDE7" s="80"/>
      <c r="VDF7" s="80"/>
      <c r="VDG7" s="80"/>
      <c r="VDH7" s="80"/>
      <c r="VDI7" s="80"/>
      <c r="VDJ7" s="80"/>
      <c r="VDK7" s="80"/>
      <c r="VDL7" s="80"/>
      <c r="VDM7" s="80"/>
      <c r="VDN7" s="80"/>
      <c r="VDO7" s="80"/>
      <c r="VDP7" s="80"/>
      <c r="VDQ7" s="80"/>
      <c r="VDR7" s="80"/>
      <c r="VDS7" s="80"/>
      <c r="VDT7" s="80"/>
      <c r="VDU7" s="80"/>
      <c r="VDV7" s="80"/>
      <c r="VDW7" s="80"/>
      <c r="VDX7" s="80"/>
      <c r="VDY7" s="80"/>
      <c r="VDZ7" s="80"/>
      <c r="VEA7" s="80"/>
      <c r="VEB7" s="80"/>
      <c r="VEC7" s="80"/>
      <c r="VED7" s="80"/>
      <c r="VEE7" s="80"/>
      <c r="VEF7" s="80"/>
      <c r="VEG7" s="80"/>
      <c r="VEH7" s="80"/>
      <c r="VEI7" s="80"/>
      <c r="VEJ7" s="80"/>
      <c r="VEK7" s="80"/>
      <c r="VEL7" s="80"/>
      <c r="VEM7" s="80"/>
      <c r="VEN7" s="80"/>
      <c r="VEO7" s="80"/>
      <c r="VEP7" s="80"/>
      <c r="VEQ7" s="80"/>
      <c r="VER7" s="80"/>
      <c r="VES7" s="80"/>
      <c r="VET7" s="80"/>
      <c r="VEU7" s="80"/>
      <c r="VEV7" s="80"/>
      <c r="VEW7" s="80"/>
      <c r="VEX7" s="80"/>
      <c r="VEY7" s="80"/>
      <c r="VEZ7" s="80"/>
      <c r="VFA7" s="80"/>
      <c r="VFB7" s="80"/>
      <c r="VFC7" s="80"/>
      <c r="VFD7" s="80"/>
      <c r="VFE7" s="80"/>
      <c r="VFF7" s="80"/>
      <c r="VFG7" s="80"/>
      <c r="VFH7" s="80"/>
      <c r="VFI7" s="80"/>
      <c r="VFJ7" s="80"/>
      <c r="VFK7" s="80"/>
      <c r="VFL7" s="80"/>
      <c r="VFM7" s="80"/>
      <c r="VFN7" s="80"/>
      <c r="VFO7" s="80"/>
      <c r="VFP7" s="80"/>
      <c r="VFQ7" s="80"/>
      <c r="VFR7" s="80"/>
      <c r="VFS7" s="80"/>
      <c r="VFT7" s="80"/>
      <c r="VFU7" s="80"/>
      <c r="VFV7" s="80"/>
      <c r="VFW7" s="80"/>
      <c r="VFX7" s="80"/>
      <c r="VFY7" s="80"/>
      <c r="VFZ7" s="80"/>
      <c r="VGA7" s="80"/>
      <c r="VGB7" s="80"/>
      <c r="VGC7" s="80"/>
      <c r="VGD7" s="80"/>
      <c r="VGE7" s="80"/>
      <c r="VGF7" s="80"/>
      <c r="VGG7" s="80"/>
      <c r="VGH7" s="80"/>
      <c r="VGI7" s="80"/>
      <c r="VGJ7" s="80"/>
      <c r="VGK7" s="80"/>
      <c r="VGL7" s="80"/>
      <c r="VGM7" s="80"/>
      <c r="VGN7" s="80"/>
      <c r="VGO7" s="80"/>
      <c r="VGP7" s="80"/>
      <c r="VGQ7" s="80"/>
      <c r="VGR7" s="80"/>
      <c r="VGS7" s="80"/>
      <c r="VGT7" s="80"/>
      <c r="VGU7" s="80"/>
      <c r="VGV7" s="80"/>
      <c r="VGW7" s="80"/>
      <c r="VGX7" s="80"/>
      <c r="VGY7" s="80"/>
      <c r="VGZ7" s="80"/>
      <c r="VHA7" s="80"/>
      <c r="VHB7" s="80"/>
      <c r="VHC7" s="80"/>
      <c r="VHD7" s="80"/>
      <c r="VHE7" s="80"/>
      <c r="VHF7" s="80"/>
      <c r="VHG7" s="80"/>
      <c r="VHH7" s="80"/>
      <c r="VHI7" s="80"/>
      <c r="VHJ7" s="80"/>
      <c r="VHK7" s="80"/>
      <c r="VHL7" s="80"/>
      <c r="VHM7" s="80"/>
      <c r="VHN7" s="80"/>
      <c r="VHO7" s="80"/>
      <c r="VHP7" s="80"/>
      <c r="VHQ7" s="80"/>
      <c r="VHR7" s="80"/>
      <c r="VHS7" s="80"/>
      <c r="VHT7" s="80"/>
      <c r="VHU7" s="80"/>
      <c r="VHV7" s="80"/>
      <c r="VHW7" s="80"/>
      <c r="VHX7" s="80"/>
      <c r="VHY7" s="80"/>
      <c r="VHZ7" s="80"/>
      <c r="VIA7" s="80"/>
      <c r="VIB7" s="80"/>
      <c r="VIC7" s="80"/>
      <c r="VID7" s="80"/>
      <c r="VIE7" s="80"/>
      <c r="VIF7" s="80"/>
      <c r="VIG7" s="80"/>
      <c r="VIH7" s="80"/>
      <c r="VII7" s="80"/>
      <c r="VIJ7" s="80"/>
      <c r="VIK7" s="80"/>
      <c r="VIL7" s="80"/>
      <c r="VIM7" s="80"/>
      <c r="VIN7" s="80"/>
      <c r="VIO7" s="80"/>
      <c r="VIP7" s="80"/>
      <c r="VIQ7" s="80"/>
      <c r="VIR7" s="80"/>
      <c r="VIS7" s="80"/>
      <c r="VIT7" s="80"/>
      <c r="VIU7" s="80"/>
      <c r="VIV7" s="80"/>
      <c r="VIW7" s="80"/>
      <c r="VIX7" s="80"/>
      <c r="VIY7" s="80"/>
      <c r="VIZ7" s="80"/>
      <c r="VJA7" s="80"/>
      <c r="VJB7" s="80"/>
      <c r="VJC7" s="80"/>
      <c r="VJD7" s="80"/>
      <c r="VJE7" s="80"/>
      <c r="VJF7" s="80"/>
      <c r="VJG7" s="80"/>
      <c r="VJH7" s="80"/>
      <c r="VJI7" s="80"/>
      <c r="VJJ7" s="80"/>
      <c r="VJK7" s="80"/>
      <c r="VJL7" s="80"/>
      <c r="VJM7" s="80"/>
      <c r="VJN7" s="80"/>
      <c r="VJO7" s="80"/>
      <c r="VJP7" s="80"/>
      <c r="VJQ7" s="80"/>
      <c r="VJR7" s="80"/>
      <c r="VJS7" s="80"/>
      <c r="VJT7" s="80"/>
      <c r="VJU7" s="80"/>
      <c r="VJV7" s="80"/>
      <c r="VJW7" s="80"/>
      <c r="VJX7" s="80"/>
      <c r="VJY7" s="80"/>
      <c r="VJZ7" s="80"/>
      <c r="VKA7" s="80"/>
      <c r="VKB7" s="80"/>
      <c r="VKC7" s="80"/>
      <c r="VKD7" s="80"/>
      <c r="VKE7" s="80"/>
      <c r="VKF7" s="80"/>
      <c r="VKG7" s="80"/>
      <c r="VKH7" s="80"/>
      <c r="VKI7" s="80"/>
      <c r="VKJ7" s="80"/>
      <c r="VKK7" s="80"/>
      <c r="VKL7" s="80"/>
      <c r="VKM7" s="80"/>
      <c r="VKN7" s="80"/>
      <c r="VKO7" s="80"/>
      <c r="VKP7" s="80"/>
      <c r="VKQ7" s="80"/>
      <c r="VKR7" s="80"/>
      <c r="VKS7" s="80"/>
      <c r="VKT7" s="80"/>
      <c r="VKU7" s="80"/>
      <c r="VKV7" s="80"/>
      <c r="VKW7" s="80"/>
      <c r="VKX7" s="80"/>
      <c r="VKY7" s="80"/>
      <c r="VKZ7" s="80"/>
      <c r="VLA7" s="80"/>
      <c r="VLB7" s="80"/>
      <c r="VLC7" s="80"/>
      <c r="VLD7" s="80"/>
      <c r="VLE7" s="80"/>
      <c r="VLF7" s="80"/>
      <c r="VLG7" s="80"/>
      <c r="VLH7" s="80"/>
      <c r="VLI7" s="80"/>
      <c r="VLJ7" s="80"/>
      <c r="VLK7" s="80"/>
      <c r="VLL7" s="80"/>
      <c r="VLM7" s="80"/>
      <c r="VLN7" s="80"/>
      <c r="VLO7" s="80"/>
      <c r="VLP7" s="80"/>
      <c r="VLQ7" s="80"/>
      <c r="VLR7" s="80"/>
      <c r="VLS7" s="80"/>
      <c r="VLT7" s="80"/>
      <c r="VLU7" s="80"/>
      <c r="VLV7" s="80"/>
      <c r="VLW7" s="80"/>
      <c r="VLX7" s="80"/>
      <c r="VLY7" s="80"/>
      <c r="VLZ7" s="80"/>
      <c r="VMA7" s="80"/>
      <c r="VMB7" s="80"/>
      <c r="VMC7" s="80"/>
      <c r="VMD7" s="80"/>
      <c r="VME7" s="80"/>
      <c r="VMF7" s="80"/>
      <c r="VMG7" s="80"/>
      <c r="VMH7" s="80"/>
      <c r="VMI7" s="80"/>
      <c r="VMJ7" s="80"/>
      <c r="VMK7" s="80"/>
      <c r="VML7" s="80"/>
      <c r="VMM7" s="80"/>
      <c r="VMN7" s="80"/>
      <c r="VMO7" s="80"/>
      <c r="VMP7" s="80"/>
      <c r="VMQ7" s="80"/>
      <c r="VMR7" s="80"/>
      <c r="VMS7" s="80"/>
      <c r="VMT7" s="80"/>
      <c r="VMU7" s="80"/>
      <c r="VMV7" s="80"/>
      <c r="VMW7" s="80"/>
      <c r="VMX7" s="80"/>
      <c r="VMY7" s="80"/>
      <c r="VMZ7" s="80"/>
      <c r="VNA7" s="80"/>
      <c r="VNB7" s="80"/>
      <c r="VNC7" s="80"/>
      <c r="VND7" s="80"/>
      <c r="VNE7" s="80"/>
      <c r="VNF7" s="80"/>
      <c r="VNG7" s="80"/>
      <c r="VNH7" s="80"/>
      <c r="VNI7" s="80"/>
      <c r="VNJ7" s="80"/>
      <c r="VNK7" s="80"/>
      <c r="VNL7" s="80"/>
      <c r="VNM7" s="80"/>
      <c r="VNN7" s="80"/>
      <c r="VNO7" s="80"/>
      <c r="VNP7" s="80"/>
      <c r="VNQ7" s="80"/>
      <c r="VNR7" s="80"/>
      <c r="VNS7" s="80"/>
      <c r="VNT7" s="80"/>
      <c r="VNU7" s="80"/>
      <c r="VNV7" s="80"/>
      <c r="VNW7" s="80"/>
      <c r="VNX7" s="80"/>
      <c r="VNY7" s="80"/>
      <c r="VNZ7" s="80"/>
      <c r="VOA7" s="80"/>
      <c r="VOB7" s="80"/>
      <c r="VOC7" s="80"/>
      <c r="VOD7" s="80"/>
      <c r="VOE7" s="80"/>
      <c r="VOF7" s="80"/>
      <c r="VOG7" s="80"/>
      <c r="VOH7" s="80"/>
      <c r="VOI7" s="80"/>
      <c r="VOJ7" s="80"/>
      <c r="VOK7" s="80"/>
      <c r="VOL7" s="80"/>
      <c r="VOM7" s="80"/>
      <c r="VON7" s="80"/>
      <c r="VOO7" s="80"/>
      <c r="VOP7" s="80"/>
      <c r="VOQ7" s="80"/>
      <c r="VOR7" s="80"/>
      <c r="VOS7" s="80"/>
      <c r="VOT7" s="80"/>
      <c r="VOU7" s="80"/>
      <c r="VOV7" s="80"/>
      <c r="VOW7" s="80"/>
      <c r="VOX7" s="80"/>
      <c r="VOY7" s="80"/>
      <c r="VOZ7" s="80"/>
      <c r="VPA7" s="80"/>
      <c r="VPB7" s="80"/>
      <c r="VPC7" s="80"/>
      <c r="VPD7" s="80"/>
      <c r="VPE7" s="80"/>
      <c r="VPF7" s="80"/>
      <c r="VPG7" s="80"/>
      <c r="VPH7" s="80"/>
      <c r="VPI7" s="80"/>
      <c r="VPJ7" s="80"/>
      <c r="VPK7" s="80"/>
      <c r="VPL7" s="80"/>
      <c r="VPM7" s="80"/>
      <c r="VPN7" s="80"/>
      <c r="VPO7" s="80"/>
      <c r="VPP7" s="80"/>
      <c r="VPQ7" s="80"/>
      <c r="VPR7" s="80"/>
      <c r="VPS7" s="80"/>
      <c r="VPT7" s="80"/>
      <c r="VPU7" s="80"/>
      <c r="VPV7" s="80"/>
      <c r="VPW7" s="80"/>
      <c r="VPX7" s="80"/>
      <c r="VPY7" s="80"/>
      <c r="VPZ7" s="80"/>
      <c r="VQA7" s="80"/>
      <c r="VQB7" s="80"/>
      <c r="VQC7" s="80"/>
      <c r="VQD7" s="80"/>
      <c r="VQE7" s="80"/>
      <c r="VQF7" s="80"/>
      <c r="VQG7" s="80"/>
      <c r="VQH7" s="80"/>
      <c r="VQI7" s="80"/>
      <c r="VQJ7" s="80"/>
      <c r="VQK7" s="80"/>
      <c r="VQL7" s="80"/>
      <c r="VQM7" s="80"/>
      <c r="VQN7" s="80"/>
      <c r="VQO7" s="80"/>
      <c r="VQP7" s="80"/>
      <c r="VQQ7" s="80"/>
      <c r="VQR7" s="80"/>
      <c r="VQS7" s="80"/>
      <c r="VQT7" s="80"/>
      <c r="VQU7" s="80"/>
      <c r="VQV7" s="80"/>
      <c r="VQW7" s="80"/>
      <c r="VQX7" s="80"/>
      <c r="VQY7" s="80"/>
      <c r="VQZ7" s="80"/>
      <c r="VRA7" s="80"/>
      <c r="VRB7" s="80"/>
      <c r="VRC7" s="80"/>
      <c r="VRD7" s="80"/>
      <c r="VRE7" s="80"/>
      <c r="VRF7" s="80"/>
      <c r="VRG7" s="80"/>
      <c r="VRH7" s="80"/>
      <c r="VRI7" s="80"/>
      <c r="VRJ7" s="80"/>
      <c r="VRK7" s="80"/>
      <c r="VRL7" s="80"/>
      <c r="VRM7" s="80"/>
      <c r="VRN7" s="80"/>
      <c r="VRO7" s="80"/>
      <c r="VRP7" s="80"/>
      <c r="VRQ7" s="80"/>
      <c r="VRR7" s="80"/>
      <c r="VRS7" s="80"/>
      <c r="VRT7" s="80"/>
      <c r="VRU7" s="80"/>
      <c r="VRV7" s="80"/>
      <c r="VRW7" s="80"/>
      <c r="VRX7" s="80"/>
      <c r="VRY7" s="80"/>
      <c r="VRZ7" s="80"/>
      <c r="VSA7" s="80"/>
      <c r="VSB7" s="80"/>
      <c r="VSC7" s="80"/>
      <c r="VSD7" s="80"/>
      <c r="VSE7" s="80"/>
      <c r="VSF7" s="80"/>
      <c r="VSG7" s="80"/>
      <c r="VSH7" s="80"/>
      <c r="VSI7" s="80"/>
      <c r="VSJ7" s="80"/>
      <c r="VSK7" s="80"/>
      <c r="VSL7" s="80"/>
      <c r="VSM7" s="80"/>
      <c r="VSN7" s="80"/>
      <c r="VSO7" s="80"/>
      <c r="VSP7" s="80"/>
      <c r="VSQ7" s="80"/>
      <c r="VSR7" s="80"/>
      <c r="VSS7" s="80"/>
      <c r="VST7" s="80"/>
      <c r="VSU7" s="80"/>
      <c r="VSV7" s="80"/>
      <c r="VSW7" s="80"/>
      <c r="VSX7" s="80"/>
      <c r="VSY7" s="80"/>
      <c r="VSZ7" s="80"/>
      <c r="VTA7" s="80"/>
      <c r="VTB7" s="80"/>
      <c r="VTC7" s="80"/>
      <c r="VTD7" s="80"/>
      <c r="VTE7" s="80"/>
      <c r="VTF7" s="80"/>
      <c r="VTG7" s="80"/>
      <c r="VTH7" s="80"/>
      <c r="VTI7" s="80"/>
      <c r="VTJ7" s="80"/>
      <c r="VTK7" s="80"/>
      <c r="VTL7" s="80"/>
      <c r="VTM7" s="80"/>
      <c r="VTN7" s="80"/>
      <c r="VTO7" s="80"/>
      <c r="VTP7" s="80"/>
      <c r="VTQ7" s="80"/>
      <c r="VTR7" s="80"/>
      <c r="VTS7" s="80"/>
      <c r="VTT7" s="80"/>
      <c r="VTU7" s="80"/>
      <c r="VTV7" s="80"/>
      <c r="VTW7" s="80"/>
      <c r="VTX7" s="80"/>
      <c r="VTY7" s="80"/>
      <c r="VTZ7" s="80"/>
      <c r="VUA7" s="80"/>
      <c r="VUB7" s="80"/>
      <c r="VUC7" s="80"/>
      <c r="VUD7" s="80"/>
      <c r="VUE7" s="80"/>
      <c r="VUF7" s="80"/>
      <c r="VUG7" s="80"/>
      <c r="VUH7" s="80"/>
      <c r="VUI7" s="80"/>
      <c r="VUJ7" s="80"/>
      <c r="VUK7" s="80"/>
      <c r="VUL7" s="80"/>
      <c r="VUM7" s="80"/>
      <c r="VUN7" s="80"/>
      <c r="VUO7" s="80"/>
      <c r="VUP7" s="80"/>
      <c r="VUQ7" s="80"/>
      <c r="VUR7" s="80"/>
      <c r="VUS7" s="80"/>
      <c r="VUT7" s="80"/>
      <c r="VUU7" s="80"/>
      <c r="VUV7" s="80"/>
      <c r="VUW7" s="80"/>
      <c r="VUX7" s="80"/>
      <c r="VUY7" s="80"/>
      <c r="VUZ7" s="80"/>
      <c r="VVA7" s="80"/>
      <c r="VVB7" s="80"/>
      <c r="VVC7" s="80"/>
      <c r="VVD7" s="80"/>
      <c r="VVE7" s="80"/>
      <c r="VVF7" s="80"/>
      <c r="VVG7" s="80"/>
      <c r="VVH7" s="80"/>
      <c r="VVI7" s="80"/>
      <c r="VVJ7" s="80"/>
      <c r="VVK7" s="80"/>
      <c r="VVL7" s="80"/>
      <c r="VVM7" s="80"/>
      <c r="VVN7" s="80"/>
      <c r="VVO7" s="80"/>
      <c r="VVP7" s="80"/>
      <c r="VVQ7" s="80"/>
      <c r="VVR7" s="80"/>
      <c r="VVS7" s="80"/>
      <c r="VVT7" s="80"/>
      <c r="VVU7" s="80"/>
      <c r="VVV7" s="80"/>
      <c r="VVW7" s="80"/>
      <c r="VVX7" s="80"/>
      <c r="VVY7" s="80"/>
      <c r="VVZ7" s="80"/>
      <c r="VWA7" s="80"/>
      <c r="VWB7" s="80"/>
      <c r="VWC7" s="80"/>
      <c r="VWD7" s="80"/>
      <c r="VWE7" s="80"/>
      <c r="VWF7" s="80"/>
      <c r="VWG7" s="80"/>
      <c r="VWH7" s="80"/>
      <c r="VWI7" s="80"/>
      <c r="VWJ7" s="80"/>
      <c r="VWK7" s="80"/>
      <c r="VWL7" s="80"/>
      <c r="VWM7" s="80"/>
      <c r="VWN7" s="80"/>
      <c r="VWO7" s="80"/>
      <c r="VWP7" s="80"/>
      <c r="VWQ7" s="80"/>
      <c r="VWR7" s="80"/>
      <c r="VWS7" s="80"/>
      <c r="VWT7" s="80"/>
      <c r="VWU7" s="80"/>
      <c r="VWV7" s="80"/>
      <c r="VWW7" s="80"/>
      <c r="VWX7" s="80"/>
      <c r="VWY7" s="80"/>
      <c r="VWZ7" s="80"/>
      <c r="VXA7" s="80"/>
      <c r="VXB7" s="80"/>
      <c r="VXC7" s="80"/>
      <c r="VXD7" s="80"/>
      <c r="VXE7" s="80"/>
      <c r="VXF7" s="80"/>
      <c r="VXG7" s="80"/>
      <c r="VXH7" s="80"/>
      <c r="VXI7" s="80"/>
      <c r="VXJ7" s="80"/>
      <c r="VXK7" s="80"/>
      <c r="VXL7" s="80"/>
      <c r="VXM7" s="80"/>
      <c r="VXN7" s="80"/>
      <c r="VXO7" s="80"/>
      <c r="VXP7" s="80"/>
      <c r="VXQ7" s="80"/>
      <c r="VXR7" s="80"/>
      <c r="VXS7" s="80"/>
      <c r="VXT7" s="80"/>
      <c r="VXU7" s="80"/>
      <c r="VXV7" s="80"/>
      <c r="VXW7" s="80"/>
      <c r="VXX7" s="80"/>
      <c r="VXY7" s="80"/>
      <c r="VXZ7" s="80"/>
      <c r="VYA7" s="80"/>
      <c r="VYB7" s="80"/>
      <c r="VYC7" s="80"/>
      <c r="VYD7" s="80"/>
      <c r="VYE7" s="80"/>
      <c r="VYF7" s="80"/>
      <c r="VYG7" s="80"/>
      <c r="VYH7" s="80"/>
      <c r="VYI7" s="80"/>
      <c r="VYJ7" s="80"/>
      <c r="VYK7" s="80"/>
      <c r="VYL7" s="80"/>
      <c r="VYM7" s="80"/>
      <c r="VYN7" s="80"/>
      <c r="VYO7" s="80"/>
      <c r="VYP7" s="80"/>
      <c r="VYQ7" s="80"/>
      <c r="VYR7" s="80"/>
      <c r="VYS7" s="80"/>
      <c r="VYT7" s="80"/>
      <c r="VYU7" s="80"/>
      <c r="VYV7" s="80"/>
      <c r="VYW7" s="80"/>
      <c r="VYX7" s="80"/>
      <c r="VYY7" s="80"/>
      <c r="VYZ7" s="80"/>
      <c r="VZA7" s="80"/>
      <c r="VZB7" s="80"/>
      <c r="VZC7" s="80"/>
      <c r="VZD7" s="80"/>
      <c r="VZE7" s="80"/>
      <c r="VZF7" s="80"/>
      <c r="VZG7" s="80"/>
      <c r="VZH7" s="80"/>
      <c r="VZI7" s="80"/>
      <c r="VZJ7" s="80"/>
      <c r="VZK7" s="80"/>
      <c r="VZL7" s="80"/>
      <c r="VZM7" s="80"/>
      <c r="VZN7" s="80"/>
      <c r="VZO7" s="80"/>
      <c r="VZP7" s="80"/>
      <c r="VZQ7" s="80"/>
      <c r="VZR7" s="80"/>
      <c r="VZS7" s="80"/>
      <c r="VZT7" s="80"/>
      <c r="VZU7" s="80"/>
      <c r="VZV7" s="80"/>
      <c r="VZW7" s="80"/>
      <c r="VZX7" s="80"/>
      <c r="VZY7" s="80"/>
      <c r="VZZ7" s="80"/>
      <c r="WAA7" s="80"/>
      <c r="WAB7" s="80"/>
      <c r="WAC7" s="80"/>
      <c r="WAD7" s="80"/>
      <c r="WAE7" s="80"/>
      <c r="WAF7" s="80"/>
      <c r="WAG7" s="80"/>
      <c r="WAH7" s="80"/>
      <c r="WAI7" s="80"/>
      <c r="WAJ7" s="80"/>
      <c r="WAK7" s="80"/>
      <c r="WAL7" s="80"/>
      <c r="WAM7" s="80"/>
      <c r="WAN7" s="80"/>
      <c r="WAO7" s="80"/>
      <c r="WAP7" s="80"/>
      <c r="WAQ7" s="80"/>
      <c r="WAR7" s="80"/>
      <c r="WAS7" s="80"/>
      <c r="WAT7" s="80"/>
      <c r="WAU7" s="80"/>
      <c r="WAV7" s="80"/>
      <c r="WAW7" s="80"/>
      <c r="WAX7" s="80"/>
      <c r="WAY7" s="80"/>
      <c r="WAZ7" s="80"/>
      <c r="WBA7" s="80"/>
      <c r="WBB7" s="80"/>
      <c r="WBC7" s="80"/>
      <c r="WBD7" s="80"/>
      <c r="WBE7" s="80"/>
      <c r="WBF7" s="80"/>
      <c r="WBG7" s="80"/>
      <c r="WBH7" s="80"/>
      <c r="WBI7" s="80"/>
      <c r="WBJ7" s="80"/>
      <c r="WBK7" s="80"/>
      <c r="WBL7" s="80"/>
      <c r="WBM7" s="80"/>
      <c r="WBN7" s="80"/>
      <c r="WBO7" s="80"/>
      <c r="WBP7" s="80"/>
      <c r="WBQ7" s="80"/>
      <c r="WBR7" s="80"/>
      <c r="WBS7" s="80"/>
      <c r="WBT7" s="80"/>
      <c r="WBU7" s="80"/>
      <c r="WBV7" s="80"/>
      <c r="WBW7" s="80"/>
      <c r="WBX7" s="80"/>
      <c r="WBY7" s="80"/>
      <c r="WBZ7" s="80"/>
      <c r="WCA7" s="80"/>
      <c r="WCB7" s="80"/>
      <c r="WCC7" s="80"/>
      <c r="WCD7" s="80"/>
      <c r="WCE7" s="80"/>
      <c r="WCF7" s="80"/>
      <c r="WCG7" s="80"/>
      <c r="WCH7" s="80"/>
      <c r="WCI7" s="80"/>
      <c r="WCJ7" s="80"/>
      <c r="WCK7" s="80"/>
      <c r="WCL7" s="80"/>
      <c r="WCM7" s="80"/>
      <c r="WCN7" s="80"/>
      <c r="WCO7" s="80"/>
      <c r="WCP7" s="80"/>
      <c r="WCQ7" s="80"/>
      <c r="WCR7" s="80"/>
      <c r="WCS7" s="80"/>
      <c r="WCT7" s="80"/>
      <c r="WCU7" s="80"/>
      <c r="WCV7" s="80"/>
      <c r="WCW7" s="80"/>
      <c r="WCX7" s="80"/>
      <c r="WCY7" s="80"/>
      <c r="WCZ7" s="80"/>
      <c r="WDA7" s="80"/>
      <c r="WDB7" s="80"/>
      <c r="WDC7" s="80"/>
      <c r="WDD7" s="80"/>
      <c r="WDE7" s="80"/>
      <c r="WDF7" s="80"/>
      <c r="WDG7" s="80"/>
      <c r="WDH7" s="80"/>
      <c r="WDI7" s="80"/>
      <c r="WDJ7" s="80"/>
      <c r="WDK7" s="80"/>
      <c r="WDL7" s="80"/>
      <c r="WDM7" s="80"/>
      <c r="WDN7" s="80"/>
      <c r="WDO7" s="80"/>
      <c r="WDP7" s="80"/>
      <c r="WDQ7" s="80"/>
      <c r="WDR7" s="80"/>
      <c r="WDS7" s="80"/>
      <c r="WDT7" s="80"/>
      <c r="WDU7" s="80"/>
      <c r="WDV7" s="80"/>
      <c r="WDW7" s="80"/>
      <c r="WDX7" s="80"/>
      <c r="WDY7" s="80"/>
      <c r="WDZ7" s="80"/>
      <c r="WEA7" s="80"/>
      <c r="WEB7" s="80"/>
      <c r="WEC7" s="80"/>
      <c r="WED7" s="80"/>
      <c r="WEE7" s="80"/>
      <c r="WEF7" s="80"/>
      <c r="WEG7" s="80"/>
      <c r="WEH7" s="80"/>
      <c r="WEI7" s="80"/>
      <c r="WEJ7" s="80"/>
      <c r="WEK7" s="80"/>
      <c r="WEL7" s="80"/>
      <c r="WEM7" s="80"/>
      <c r="WEN7" s="80"/>
      <c r="WEO7" s="80"/>
      <c r="WEP7" s="80"/>
      <c r="WEQ7" s="80"/>
      <c r="WER7" s="80"/>
      <c r="WES7" s="80"/>
      <c r="WET7" s="80"/>
      <c r="WEU7" s="80"/>
      <c r="WEV7" s="80"/>
      <c r="WEW7" s="80"/>
      <c r="WEX7" s="80"/>
      <c r="WEY7" s="80"/>
      <c r="WEZ7" s="80"/>
      <c r="WFA7" s="80"/>
      <c r="WFB7" s="80"/>
      <c r="WFC7" s="80"/>
      <c r="WFD7" s="80"/>
      <c r="WFE7" s="80"/>
      <c r="WFF7" s="80"/>
      <c r="WFG7" s="80"/>
      <c r="WFH7" s="80"/>
      <c r="WFI7" s="80"/>
      <c r="WFJ7" s="80"/>
      <c r="WFK7" s="80"/>
      <c r="WFL7" s="80"/>
      <c r="WFM7" s="80"/>
      <c r="WFN7" s="80"/>
      <c r="WFO7" s="80"/>
      <c r="WFP7" s="80"/>
      <c r="WFQ7" s="80"/>
      <c r="WFR7" s="80"/>
      <c r="WFS7" s="80"/>
      <c r="WFT7" s="80"/>
      <c r="WFU7" s="80"/>
      <c r="WFV7" s="80"/>
      <c r="WFW7" s="80"/>
      <c r="WFX7" s="80"/>
      <c r="WFY7" s="80"/>
      <c r="WFZ7" s="80"/>
      <c r="WGA7" s="80"/>
      <c r="WGB7" s="80"/>
      <c r="WGC7" s="80"/>
      <c r="WGD7" s="80"/>
      <c r="WGE7" s="80"/>
      <c r="WGF7" s="80"/>
      <c r="WGG7" s="80"/>
      <c r="WGH7" s="80"/>
      <c r="WGI7" s="80"/>
      <c r="WGJ7" s="80"/>
      <c r="WGK7" s="80"/>
      <c r="WGL7" s="80"/>
      <c r="WGM7" s="80"/>
      <c r="WGN7" s="80"/>
      <c r="WGO7" s="80"/>
      <c r="WGP7" s="80"/>
      <c r="WGQ7" s="80"/>
      <c r="WGR7" s="80"/>
      <c r="WGS7" s="80"/>
      <c r="WGT7" s="80"/>
      <c r="WGU7" s="80"/>
      <c r="WGV7" s="80"/>
      <c r="WGW7" s="80"/>
      <c r="WGX7" s="80"/>
      <c r="WGY7" s="80"/>
      <c r="WGZ7" s="80"/>
      <c r="WHA7" s="80"/>
      <c r="WHB7" s="80"/>
      <c r="WHC7" s="80"/>
      <c r="WHD7" s="80"/>
      <c r="WHE7" s="80"/>
      <c r="WHF7" s="80"/>
      <c r="WHG7" s="80"/>
      <c r="WHH7" s="80"/>
      <c r="WHI7" s="80"/>
      <c r="WHJ7" s="80"/>
      <c r="WHK7" s="80"/>
      <c r="WHL7" s="80"/>
      <c r="WHM7" s="80"/>
      <c r="WHN7" s="80"/>
      <c r="WHO7" s="80"/>
      <c r="WHP7" s="80"/>
      <c r="WHQ7" s="80"/>
      <c r="WHR7" s="80"/>
      <c r="WHS7" s="80"/>
      <c r="WHT7" s="80"/>
      <c r="WHU7" s="80"/>
      <c r="WHV7" s="80"/>
      <c r="WHW7" s="80"/>
      <c r="WHX7" s="80"/>
      <c r="WHY7" s="80"/>
      <c r="WHZ7" s="80"/>
      <c r="WIA7" s="80"/>
      <c r="WIB7" s="80"/>
      <c r="WIC7" s="80"/>
      <c r="WID7" s="80"/>
      <c r="WIE7" s="80"/>
      <c r="WIF7" s="80"/>
      <c r="WIG7" s="80"/>
      <c r="WIH7" s="80"/>
      <c r="WII7" s="80"/>
      <c r="WIJ7" s="80"/>
      <c r="WIK7" s="80"/>
      <c r="WIL7" s="80"/>
      <c r="WIM7" s="80"/>
      <c r="WIN7" s="80"/>
      <c r="WIO7" s="80"/>
      <c r="WIP7" s="80"/>
      <c r="WIQ7" s="80"/>
      <c r="WIR7" s="80"/>
      <c r="WIS7" s="80"/>
      <c r="WIT7" s="80"/>
      <c r="WIU7" s="80"/>
      <c r="WIV7" s="80"/>
      <c r="WIW7" s="80"/>
      <c r="WIX7" s="80"/>
      <c r="WIY7" s="80"/>
      <c r="WIZ7" s="80"/>
      <c r="WJA7" s="80"/>
      <c r="WJB7" s="80"/>
      <c r="WJC7" s="80"/>
      <c r="WJD7" s="80"/>
      <c r="WJE7" s="80"/>
      <c r="WJF7" s="80"/>
      <c r="WJG7" s="80"/>
      <c r="WJH7" s="80"/>
      <c r="WJI7" s="80"/>
      <c r="WJJ7" s="80"/>
      <c r="WJK7" s="80"/>
      <c r="WJL7" s="80"/>
      <c r="WJM7" s="80"/>
      <c r="WJN7" s="80"/>
      <c r="WJO7" s="80"/>
      <c r="WJP7" s="80"/>
      <c r="WJQ7" s="80"/>
      <c r="WJR7" s="80"/>
      <c r="WJS7" s="80"/>
      <c r="WJT7" s="80"/>
      <c r="WJU7" s="80"/>
      <c r="WJV7" s="80"/>
      <c r="WJW7" s="80"/>
      <c r="WJX7" s="80"/>
      <c r="WJY7" s="80"/>
      <c r="WJZ7" s="80"/>
      <c r="WKA7" s="80"/>
      <c r="WKB7" s="80"/>
      <c r="WKC7" s="80"/>
      <c r="WKD7" s="80"/>
      <c r="WKE7" s="80"/>
      <c r="WKF7" s="80"/>
      <c r="WKG7" s="80"/>
      <c r="WKH7" s="80"/>
      <c r="WKI7" s="80"/>
      <c r="WKJ7" s="80"/>
      <c r="WKK7" s="80"/>
      <c r="WKL7" s="80"/>
      <c r="WKM7" s="80"/>
      <c r="WKN7" s="80"/>
      <c r="WKO7" s="80"/>
      <c r="WKP7" s="80"/>
      <c r="WKQ7" s="80"/>
      <c r="WKR7" s="80"/>
      <c r="WKS7" s="80"/>
      <c r="WKT7" s="80"/>
      <c r="WKU7" s="80"/>
      <c r="WKV7" s="80"/>
      <c r="WKW7" s="80"/>
      <c r="WKX7" s="80"/>
      <c r="WKY7" s="80"/>
      <c r="WKZ7" s="80"/>
      <c r="WLA7" s="80"/>
      <c r="WLB7" s="80"/>
      <c r="WLC7" s="80"/>
      <c r="WLD7" s="80"/>
      <c r="WLE7" s="80"/>
      <c r="WLF7" s="80"/>
      <c r="WLG7" s="80"/>
      <c r="WLH7" s="80"/>
      <c r="WLI7" s="80"/>
      <c r="WLJ7" s="80"/>
      <c r="WLK7" s="80"/>
      <c r="WLL7" s="80"/>
      <c r="WLM7" s="80"/>
      <c r="WLN7" s="80"/>
      <c r="WLO7" s="80"/>
      <c r="WLP7" s="80"/>
      <c r="WLQ7" s="80"/>
      <c r="WLR7" s="80"/>
      <c r="WLS7" s="80"/>
      <c r="WLT7" s="80"/>
      <c r="WLU7" s="80"/>
      <c r="WLV7" s="80"/>
      <c r="WLW7" s="80"/>
      <c r="WLX7" s="80"/>
      <c r="WLY7" s="80"/>
      <c r="WLZ7" s="80"/>
      <c r="WMA7" s="80"/>
      <c r="WMB7" s="80"/>
      <c r="WMC7" s="80"/>
      <c r="WMD7" s="80"/>
      <c r="WME7" s="80"/>
      <c r="WMF7" s="80"/>
      <c r="WMG7" s="80"/>
      <c r="WMH7" s="80"/>
      <c r="WMI7" s="80"/>
      <c r="WMJ7" s="80"/>
      <c r="WMK7" s="80"/>
      <c r="WML7" s="80"/>
      <c r="WMM7" s="80"/>
      <c r="WMN7" s="80"/>
      <c r="WMO7" s="80"/>
      <c r="WMP7" s="80"/>
      <c r="WMQ7" s="80"/>
      <c r="WMR7" s="80"/>
      <c r="WMS7" s="80"/>
      <c r="WMT7" s="80"/>
      <c r="WMU7" s="80"/>
      <c r="WMV7" s="80"/>
      <c r="WMW7" s="80"/>
      <c r="WMX7" s="80"/>
      <c r="WMY7" s="80"/>
      <c r="WMZ7" s="80"/>
      <c r="WNA7" s="80"/>
      <c r="WNB7" s="80"/>
      <c r="WNC7" s="80"/>
      <c r="WND7" s="80"/>
      <c r="WNE7" s="80"/>
      <c r="WNF7" s="80"/>
      <c r="WNG7" s="80"/>
      <c r="WNH7" s="80"/>
      <c r="WNI7" s="80"/>
      <c r="WNJ7" s="80"/>
      <c r="WNK7" s="80"/>
      <c r="WNL7" s="80"/>
      <c r="WNM7" s="80"/>
      <c r="WNN7" s="80"/>
      <c r="WNO7" s="80"/>
      <c r="WNP7" s="80"/>
      <c r="WNQ7" s="80"/>
      <c r="WNR7" s="80"/>
      <c r="WNS7" s="80"/>
      <c r="WNT7" s="80"/>
      <c r="WNU7" s="80"/>
      <c r="WNV7" s="80"/>
      <c r="WNW7" s="80"/>
      <c r="WNX7" s="80"/>
      <c r="WNY7" s="80"/>
      <c r="WNZ7" s="80"/>
      <c r="WOA7" s="80"/>
      <c r="WOB7" s="80"/>
      <c r="WOC7" s="80"/>
      <c r="WOD7" s="80"/>
      <c r="WOE7" s="80"/>
      <c r="WOF7" s="80"/>
      <c r="WOG7" s="80"/>
      <c r="WOH7" s="80"/>
      <c r="WOI7" s="80"/>
      <c r="WOJ7" s="80"/>
      <c r="WOK7" s="80"/>
      <c r="WOL7" s="80"/>
      <c r="WOM7" s="80"/>
      <c r="WON7" s="80"/>
      <c r="WOO7" s="80"/>
      <c r="WOP7" s="80"/>
      <c r="WOQ7" s="80"/>
      <c r="WOR7" s="80"/>
      <c r="WOS7" s="80"/>
      <c r="WOT7" s="80"/>
      <c r="WOU7" s="80"/>
      <c r="WOV7" s="80"/>
      <c r="WOW7" s="80"/>
      <c r="WOX7" s="80"/>
      <c r="WOY7" s="80"/>
      <c r="WOZ7" s="80"/>
      <c r="WPA7" s="80"/>
      <c r="WPB7" s="80"/>
      <c r="WPC7" s="80"/>
      <c r="WPD7" s="80"/>
      <c r="WPE7" s="80"/>
      <c r="WPF7" s="80"/>
      <c r="WPG7" s="80"/>
      <c r="WPH7" s="80"/>
      <c r="WPI7" s="80"/>
      <c r="WPJ7" s="80"/>
      <c r="WPK7" s="80"/>
      <c r="WPL7" s="80"/>
      <c r="WPM7" s="80"/>
      <c r="WPN7" s="80"/>
      <c r="WPO7" s="80"/>
      <c r="WPP7" s="80"/>
      <c r="WPQ7" s="80"/>
      <c r="WPR7" s="80"/>
      <c r="WPS7" s="80"/>
      <c r="WPT7" s="80"/>
      <c r="WPU7" s="80"/>
      <c r="WPV7" s="80"/>
      <c r="WPW7" s="80"/>
      <c r="WPX7" s="80"/>
      <c r="WPY7" s="80"/>
      <c r="WPZ7" s="80"/>
      <c r="WQA7" s="80"/>
      <c r="WQB7" s="80"/>
      <c r="WQC7" s="80"/>
      <c r="WQD7" s="80"/>
      <c r="WQE7" s="80"/>
      <c r="WQF7" s="80"/>
      <c r="WQG7" s="80"/>
      <c r="WQH7" s="80"/>
      <c r="WQI7" s="80"/>
      <c r="WQJ7" s="80"/>
      <c r="WQK7" s="80"/>
      <c r="WQL7" s="80"/>
      <c r="WQM7" s="80"/>
      <c r="WQN7" s="80"/>
      <c r="WQO7" s="80"/>
      <c r="WQP7" s="80"/>
      <c r="WQQ7" s="80"/>
      <c r="WQR7" s="80"/>
      <c r="WQS7" s="80"/>
      <c r="WQT7" s="80"/>
      <c r="WQU7" s="80"/>
      <c r="WQV7" s="80"/>
      <c r="WQW7" s="80"/>
      <c r="WQX7" s="80"/>
      <c r="WQY7" s="80"/>
      <c r="WQZ7" s="80"/>
      <c r="WRA7" s="80"/>
      <c r="WRB7" s="80"/>
      <c r="WRC7" s="80"/>
      <c r="WRD7" s="80"/>
      <c r="WRE7" s="80"/>
      <c r="WRF7" s="80"/>
      <c r="WRG7" s="80"/>
      <c r="WRH7" s="80"/>
      <c r="WRI7" s="80"/>
      <c r="WRJ7" s="80"/>
      <c r="WRK7" s="80"/>
      <c r="WRL7" s="80"/>
      <c r="WRM7" s="80"/>
      <c r="WRN7" s="80"/>
      <c r="WRO7" s="80"/>
      <c r="WRP7" s="80"/>
      <c r="WRQ7" s="80"/>
      <c r="WRR7" s="80"/>
      <c r="WRS7" s="80"/>
      <c r="WRT7" s="80"/>
      <c r="WRU7" s="80"/>
      <c r="WRV7" s="80"/>
      <c r="WRW7" s="80"/>
      <c r="WRX7" s="80"/>
      <c r="WRY7" s="80"/>
      <c r="WRZ7" s="80"/>
      <c r="WSA7" s="80"/>
      <c r="WSB7" s="80"/>
      <c r="WSC7" s="80"/>
      <c r="WSD7" s="80"/>
      <c r="WSE7" s="80"/>
      <c r="WSF7" s="80"/>
      <c r="WSG7" s="80"/>
      <c r="WSH7" s="80"/>
      <c r="WSI7" s="80"/>
      <c r="WSJ7" s="80"/>
      <c r="WSK7" s="80"/>
      <c r="WSL7" s="80"/>
      <c r="WSM7" s="80"/>
      <c r="WSN7" s="80"/>
      <c r="WSO7" s="80"/>
      <c r="WSP7" s="80"/>
      <c r="WSQ7" s="80"/>
      <c r="WSR7" s="80"/>
      <c r="WSS7" s="80"/>
      <c r="WST7" s="80"/>
      <c r="WSU7" s="80"/>
      <c r="WSV7" s="80"/>
      <c r="WSW7" s="80"/>
      <c r="WSX7" s="80"/>
      <c r="WSY7" s="80"/>
      <c r="WSZ7" s="80"/>
      <c r="WTA7" s="80"/>
      <c r="WTB7" s="80"/>
      <c r="WTC7" s="80"/>
      <c r="WTD7" s="80"/>
      <c r="WTE7" s="80"/>
      <c r="WTF7" s="80"/>
      <c r="WTG7" s="80"/>
      <c r="WTH7" s="80"/>
      <c r="WTI7" s="80"/>
      <c r="WTJ7" s="80"/>
      <c r="WTK7" s="80"/>
      <c r="WTL7" s="80"/>
      <c r="WTM7" s="80"/>
      <c r="WTN7" s="80"/>
      <c r="WTO7" s="80"/>
      <c r="WTP7" s="80"/>
      <c r="WTQ7" s="80"/>
      <c r="WTR7" s="80"/>
      <c r="WTS7" s="80"/>
      <c r="WTT7" s="80"/>
      <c r="WTU7" s="80"/>
      <c r="WTV7" s="80"/>
      <c r="WTW7" s="80"/>
      <c r="WTX7" s="80"/>
      <c r="WTY7" s="80"/>
      <c r="WTZ7" s="80"/>
      <c r="WUA7" s="80"/>
      <c r="WUB7" s="80"/>
      <c r="WUC7" s="80"/>
      <c r="WUD7" s="80"/>
      <c r="WUE7" s="80"/>
      <c r="WUF7" s="80"/>
      <c r="WUG7" s="80"/>
      <c r="WUH7" s="80"/>
      <c r="WUI7" s="80"/>
      <c r="WUJ7" s="80"/>
      <c r="WUK7" s="80"/>
      <c r="WUL7" s="80"/>
      <c r="WUM7" s="80"/>
      <c r="WUN7" s="80"/>
      <c r="WUO7" s="80"/>
      <c r="WUP7" s="80"/>
      <c r="WUQ7" s="80"/>
      <c r="WUR7" s="80"/>
      <c r="WUS7" s="80"/>
      <c r="WUT7" s="80"/>
      <c r="WUU7" s="80"/>
      <c r="WUV7" s="80"/>
      <c r="WUW7" s="80"/>
      <c r="WUX7" s="80"/>
      <c r="WUY7" s="80"/>
      <c r="WUZ7" s="80"/>
      <c r="WVA7" s="80"/>
      <c r="WVB7" s="80"/>
      <c r="WVC7" s="80"/>
      <c r="WVD7" s="80"/>
      <c r="WVE7" s="80"/>
      <c r="WVF7" s="80"/>
      <c r="WVG7" s="80"/>
      <c r="WVH7" s="80"/>
      <c r="WVI7" s="80"/>
      <c r="WVJ7" s="80"/>
      <c r="WVK7" s="80"/>
      <c r="WVL7" s="80"/>
      <c r="WVM7" s="80"/>
      <c r="WVN7" s="80"/>
      <c r="WVO7" s="80"/>
      <c r="WVP7" s="80"/>
      <c r="WVQ7" s="80"/>
      <c r="WVR7" s="80"/>
      <c r="WVS7" s="80"/>
      <c r="WVT7" s="80"/>
      <c r="WVU7" s="80"/>
      <c r="WVV7" s="80"/>
      <c r="WVW7" s="80"/>
      <c r="WVX7" s="80"/>
      <c r="WVY7" s="80"/>
      <c r="WVZ7" s="80"/>
      <c r="WWA7" s="80"/>
      <c r="WWB7" s="80"/>
      <c r="WWC7" s="80"/>
      <c r="WWD7" s="80"/>
    </row>
    <row r="8" spans="1:16150" s="79" customFormat="1">
      <c r="A8" s="87" t="s">
        <v>442</v>
      </c>
      <c r="B8" s="82">
        <v>299063</v>
      </c>
      <c r="C8" s="83">
        <v>312</v>
      </c>
      <c r="D8" s="83">
        <f t="shared" si="0"/>
        <v>10</v>
      </c>
      <c r="E8" s="208">
        <v>2</v>
      </c>
      <c r="F8" s="85">
        <v>18</v>
      </c>
      <c r="G8" s="85">
        <f t="shared" si="1"/>
        <v>8</v>
      </c>
      <c r="H8" s="211">
        <v>2</v>
      </c>
      <c r="I8" s="85">
        <v>38</v>
      </c>
      <c r="J8" s="85">
        <f t="shared" si="2"/>
        <v>6</v>
      </c>
      <c r="K8" s="211">
        <v>2</v>
      </c>
      <c r="L8" s="85">
        <v>766</v>
      </c>
      <c r="M8" s="85">
        <f t="shared" si="3"/>
        <v>5</v>
      </c>
      <c r="N8" s="211">
        <v>3</v>
      </c>
      <c r="O8" s="85">
        <v>0</v>
      </c>
      <c r="P8" s="85">
        <f t="shared" si="4"/>
        <v>13</v>
      </c>
      <c r="Q8" s="211">
        <v>1</v>
      </c>
      <c r="R8" s="83">
        <f t="shared" si="5"/>
        <v>822</v>
      </c>
      <c r="S8" s="204">
        <f>VLOOKUP(A8,'PIVOT TABLES'!$A$46:$B$60,2,FALSE)</f>
        <v>126368</v>
      </c>
      <c r="T8" s="207">
        <f t="shared" si="6"/>
        <v>153.73236009732361</v>
      </c>
      <c r="U8" s="83">
        <f t="shared" si="7"/>
        <v>10</v>
      </c>
      <c r="V8" s="83">
        <v>3</v>
      </c>
      <c r="W8" s="239">
        <f>$S8*($AK$8/100)</f>
        <v>15164.16</v>
      </c>
      <c r="X8" s="239">
        <f>$S8*($AL$8/100)</f>
        <v>31592</v>
      </c>
      <c r="Y8" s="240">
        <f>$S8*($AM$8/100)</f>
        <v>17691.52</v>
      </c>
      <c r="Z8" s="240">
        <f>$S8*($AN$8/100)</f>
        <v>2527.36</v>
      </c>
      <c r="AA8" s="240">
        <f>$S8*($AO$8/100)</f>
        <v>1263.68</v>
      </c>
      <c r="AB8" s="240">
        <f>$S8*($AP$8/100)</f>
        <v>32855.68</v>
      </c>
      <c r="AC8" s="240">
        <f>$S8*($AQ$8/100)</f>
        <v>5054.72</v>
      </c>
      <c r="AD8" s="241">
        <f>$S8*($AR$8/100)</f>
        <v>2527.36</v>
      </c>
      <c r="AE8" s="242">
        <f>$S8*($AS$8/100)</f>
        <v>11373.119999999999</v>
      </c>
      <c r="AF8" s="242">
        <f>$S8*($AT$8/100)</f>
        <v>6318.4000000000005</v>
      </c>
      <c r="AG8" s="242">
        <f>$S8*($AU$8/100)</f>
        <v>0</v>
      </c>
      <c r="AH8" s="224"/>
      <c r="AI8" s="224"/>
      <c r="AJ8" s="224" t="str">
        <f>'Staff % Analysis'!B9</f>
        <v>New Hope</v>
      </c>
      <c r="AK8" s="231">
        <f>'Staff % Analysis'!C9</f>
        <v>12</v>
      </c>
      <c r="AL8" s="231">
        <f>'Staff % Analysis'!D9</f>
        <v>25</v>
      </c>
      <c r="AM8" s="231">
        <f>'Staff % Analysis'!E9</f>
        <v>14</v>
      </c>
      <c r="AN8" s="231">
        <f>'Staff % Analysis'!F9</f>
        <v>2</v>
      </c>
      <c r="AO8" s="231">
        <f>'Staff % Analysis'!G9</f>
        <v>1</v>
      </c>
      <c r="AP8" s="231">
        <f>'Staff % Analysis'!H9</f>
        <v>26</v>
      </c>
      <c r="AQ8" s="231">
        <f>'Staff % Analysis'!I9</f>
        <v>4</v>
      </c>
      <c r="AR8" s="231">
        <f>'Staff % Analysis'!J9</f>
        <v>2</v>
      </c>
      <c r="AS8" s="231">
        <f>'Staff % Analysis'!K9</f>
        <v>9</v>
      </c>
      <c r="AT8" s="231">
        <f>'Staff % Analysis'!L9</f>
        <v>5</v>
      </c>
      <c r="AU8" s="231">
        <f>'Staff % Analysis'!M9</f>
        <v>0</v>
      </c>
      <c r="AV8" s="231">
        <f>'Staff % Analysis'!N9</f>
        <v>100</v>
      </c>
      <c r="AW8" s="224">
        <f>'Staff % Analysis'!O9</f>
        <v>0</v>
      </c>
      <c r="AX8" s="224">
        <f>'Staff % Analysis'!P9</f>
        <v>0</v>
      </c>
      <c r="AY8" s="224">
        <f>'Staff % Analysis'!Q9</f>
        <v>0</v>
      </c>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c r="WUM8" s="80"/>
      <c r="WUN8" s="80"/>
      <c r="WUO8" s="80"/>
      <c r="WUP8" s="80"/>
      <c r="WUQ8" s="80"/>
      <c r="WUR8" s="80"/>
      <c r="WUS8" s="80"/>
      <c r="WUT8" s="80"/>
      <c r="WUU8" s="80"/>
      <c r="WUV8" s="80"/>
      <c r="WUW8" s="80"/>
      <c r="WUX8" s="80"/>
      <c r="WUY8" s="80"/>
      <c r="WUZ8" s="80"/>
      <c r="WVA8" s="80"/>
      <c r="WVB8" s="80"/>
      <c r="WVC8" s="80"/>
      <c r="WVD8" s="80"/>
      <c r="WVE8" s="80"/>
      <c r="WVF8" s="80"/>
      <c r="WVG8" s="80"/>
      <c r="WVH8" s="80"/>
      <c r="WVI8" s="80"/>
      <c r="WVJ8" s="80"/>
      <c r="WVK8" s="80"/>
      <c r="WVL8" s="80"/>
      <c r="WVM8" s="80"/>
      <c r="WVN8" s="80"/>
      <c r="WVO8" s="80"/>
      <c r="WVP8" s="80"/>
      <c r="WVQ8" s="80"/>
      <c r="WVR8" s="80"/>
      <c r="WVS8" s="80"/>
      <c r="WVT8" s="80"/>
      <c r="WVU8" s="80"/>
      <c r="WVV8" s="80"/>
      <c r="WVW8" s="80"/>
      <c r="WVX8" s="80"/>
      <c r="WVY8" s="80"/>
      <c r="WVZ8" s="80"/>
      <c r="WWA8" s="80"/>
      <c r="WWB8" s="80"/>
      <c r="WWC8" s="80"/>
      <c r="WWD8" s="80"/>
    </row>
    <row r="9" spans="1:16150" s="79" customFormat="1">
      <c r="A9" s="87" t="s">
        <v>441</v>
      </c>
      <c r="B9" s="82">
        <v>87130</v>
      </c>
      <c r="C9" s="83">
        <v>166</v>
      </c>
      <c r="D9" s="83">
        <f t="shared" si="0"/>
        <v>11</v>
      </c>
      <c r="E9" s="208">
        <v>1</v>
      </c>
      <c r="F9" s="85">
        <v>4</v>
      </c>
      <c r="G9" s="85">
        <f t="shared" si="1"/>
        <v>12</v>
      </c>
      <c r="H9" s="211">
        <v>1</v>
      </c>
      <c r="I9" s="85">
        <v>82</v>
      </c>
      <c r="J9" s="85">
        <f t="shared" si="2"/>
        <v>2</v>
      </c>
      <c r="K9" s="211">
        <v>3</v>
      </c>
      <c r="L9" s="85">
        <v>552</v>
      </c>
      <c r="M9" s="85">
        <f t="shared" si="3"/>
        <v>9</v>
      </c>
      <c r="N9" s="211">
        <v>2</v>
      </c>
      <c r="O9" s="85">
        <v>59</v>
      </c>
      <c r="P9" s="85">
        <f t="shared" si="4"/>
        <v>4</v>
      </c>
      <c r="Q9" s="211">
        <v>3</v>
      </c>
      <c r="R9" s="83">
        <f t="shared" si="5"/>
        <v>697</v>
      </c>
      <c r="S9" s="204">
        <f>VLOOKUP(A9,'PIVOT TABLES'!$A$46:$B$60,2,FALSE)</f>
        <v>91935</v>
      </c>
      <c r="T9" s="207">
        <f t="shared" si="6"/>
        <v>131.90100430416069</v>
      </c>
      <c r="U9" s="83">
        <f t="shared" si="7"/>
        <v>10</v>
      </c>
      <c r="V9" s="83">
        <v>3</v>
      </c>
      <c r="W9" s="239">
        <f>$S9*($AK$9/100)</f>
        <v>11105.376545454545</v>
      </c>
      <c r="X9" s="239">
        <f>$S9*($AL$9/100)</f>
        <v>7081.2502597402581</v>
      </c>
      <c r="Y9" s="240">
        <f>$S9*($AM$9/100)</f>
        <v>14350.025366883117</v>
      </c>
      <c r="Z9" s="240">
        <f>$S9*($AN$9/100)</f>
        <v>6595.3081168831168</v>
      </c>
      <c r="AA9" s="240">
        <f>$S9*($AO$9/100)</f>
        <v>3970.5638668831166</v>
      </c>
      <c r="AB9" s="240">
        <f>$S9*($AP$9/100)</f>
        <v>18093.749902597403</v>
      </c>
      <c r="AC9" s="240">
        <f>$S9*($AQ$9/100)</f>
        <v>6806.1749025974023</v>
      </c>
      <c r="AD9" s="241">
        <f>$S9*($AR$9/100)</f>
        <v>9193.128545454545</v>
      </c>
      <c r="AE9" s="242">
        <f>$S9*($AS$9/100)</f>
        <v>6458.0622954545443</v>
      </c>
      <c r="AF9" s="242">
        <f>$S9*($AT$9/100)</f>
        <v>7798.9999383116883</v>
      </c>
      <c r="AG9" s="242">
        <f>$S9*($AU$9/100)</f>
        <v>482.36025974025966</v>
      </c>
      <c r="AH9" s="224"/>
      <c r="AI9" s="224"/>
      <c r="AJ9" s="224" t="str">
        <f>'Staff % Analysis'!B16</f>
        <v>Average:</v>
      </c>
      <c r="AK9" s="231">
        <f>'Staff % Analysis'!C16*100</f>
        <v>12.079595959595959</v>
      </c>
      <c r="AL9" s="231">
        <f>'Staff % Analysis'!D16*100</f>
        <v>7.7024531024531013</v>
      </c>
      <c r="AM9" s="231">
        <f>'Staff % Analysis'!E16*100</f>
        <v>15.608881673881674</v>
      </c>
      <c r="AN9" s="231">
        <f>'Staff % Analysis'!F16*100</f>
        <v>7.1738816738816737</v>
      </c>
      <c r="AO9" s="231">
        <f>'Staff % Analysis'!G16*100</f>
        <v>4.3188816738816733</v>
      </c>
      <c r="AP9" s="231">
        <f>'Staff % Analysis'!H16*100</f>
        <v>19.68102453102453</v>
      </c>
      <c r="AQ9" s="231">
        <f>'Staff % Analysis'!I16*100</f>
        <v>7.4032467532467532</v>
      </c>
      <c r="AR9" s="231">
        <f>'Staff % Analysis'!J16*100</f>
        <v>9.9995959595959594</v>
      </c>
      <c r="AS9" s="231">
        <f>'Staff % Analysis'!K16*100</f>
        <v>7.024595959595958</v>
      </c>
      <c r="AT9" s="231">
        <f>'Staff % Analysis'!L16*100</f>
        <v>8.4831673881673879</v>
      </c>
      <c r="AU9" s="231">
        <f>'Staff % Analysis'!M16*100</f>
        <v>0.52467532467532463</v>
      </c>
      <c r="AV9" s="231">
        <f>'Staff % Analysis'!N16</f>
        <v>1</v>
      </c>
      <c r="AW9" s="224">
        <f>'Staff % Analysis'!O16</f>
        <v>0</v>
      </c>
      <c r="AX9" s="224">
        <f>'Staff % Analysis'!P16</f>
        <v>0</v>
      </c>
      <c r="AY9" s="224">
        <f>'Staff % Analysis'!Q16</f>
        <v>0</v>
      </c>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c r="WUM9" s="80"/>
      <c r="WUN9" s="80"/>
      <c r="WUO9" s="80"/>
      <c r="WUP9" s="80"/>
      <c r="WUQ9" s="80"/>
      <c r="WUR9" s="80"/>
      <c r="WUS9" s="80"/>
      <c r="WUT9" s="80"/>
      <c r="WUU9" s="80"/>
      <c r="WUV9" s="80"/>
      <c r="WUW9" s="80"/>
      <c r="WUX9" s="80"/>
      <c r="WUY9" s="80"/>
      <c r="WUZ9" s="80"/>
      <c r="WVA9" s="80"/>
      <c r="WVB9" s="80"/>
      <c r="WVC9" s="80"/>
      <c r="WVD9" s="80"/>
      <c r="WVE9" s="80"/>
      <c r="WVF9" s="80"/>
      <c r="WVG9" s="80"/>
      <c r="WVH9" s="80"/>
      <c r="WVI9" s="80"/>
      <c r="WVJ9" s="80"/>
      <c r="WVK9" s="80"/>
      <c r="WVL9" s="80"/>
      <c r="WVM9" s="80"/>
      <c r="WVN9" s="80"/>
      <c r="WVO9" s="80"/>
      <c r="WVP9" s="80"/>
      <c r="WVQ9" s="80"/>
      <c r="WVR9" s="80"/>
      <c r="WVS9" s="80"/>
      <c r="WVT9" s="80"/>
      <c r="WVU9" s="80"/>
      <c r="WVV9" s="80"/>
      <c r="WVW9" s="80"/>
      <c r="WVX9" s="80"/>
      <c r="WVY9" s="80"/>
      <c r="WVZ9" s="80"/>
      <c r="WWA9" s="80"/>
      <c r="WWB9" s="80"/>
      <c r="WWC9" s="80"/>
      <c r="WWD9" s="80"/>
    </row>
    <row r="10" spans="1:16150" s="79" customFormat="1">
      <c r="A10" s="81" t="s">
        <v>445</v>
      </c>
      <c r="B10" s="82">
        <v>349443</v>
      </c>
      <c r="C10" s="83">
        <v>151</v>
      </c>
      <c r="D10" s="83">
        <f t="shared" si="0"/>
        <v>12</v>
      </c>
      <c r="E10" s="208">
        <v>1</v>
      </c>
      <c r="F10" s="85">
        <v>10</v>
      </c>
      <c r="G10" s="85">
        <f t="shared" si="1"/>
        <v>10</v>
      </c>
      <c r="H10" s="211">
        <v>1</v>
      </c>
      <c r="I10" s="85">
        <v>44</v>
      </c>
      <c r="J10" s="85">
        <f t="shared" si="2"/>
        <v>4</v>
      </c>
      <c r="K10" s="211">
        <v>3</v>
      </c>
      <c r="L10" s="85">
        <v>537</v>
      </c>
      <c r="M10" s="85">
        <f t="shared" si="3"/>
        <v>10</v>
      </c>
      <c r="N10" s="211">
        <v>2</v>
      </c>
      <c r="O10" s="85">
        <v>20</v>
      </c>
      <c r="P10" s="85">
        <f t="shared" si="4"/>
        <v>10</v>
      </c>
      <c r="Q10" s="211">
        <v>2</v>
      </c>
      <c r="R10" s="83">
        <f t="shared" si="5"/>
        <v>611</v>
      </c>
      <c r="S10" s="204">
        <f>VLOOKUP(A10,'PIVOT TABLES'!$A$46:$B$60,2,FALSE)</f>
        <v>103879</v>
      </c>
      <c r="T10" s="207">
        <f t="shared" si="6"/>
        <v>170.01472995090018</v>
      </c>
      <c r="U10" s="83">
        <f t="shared" si="7"/>
        <v>9</v>
      </c>
      <c r="V10" s="83">
        <v>3</v>
      </c>
      <c r="W10" s="239">
        <f>$S10*($AK$10/100)</f>
        <v>10387.900000000001</v>
      </c>
      <c r="X10" s="239">
        <f>$S10*($AL$10/100)</f>
        <v>10387.900000000001</v>
      </c>
      <c r="Y10" s="240">
        <f>$S10*($AM$10/100)</f>
        <v>5193.9500000000007</v>
      </c>
      <c r="Z10" s="240">
        <f>$S10*($AN$10/100)</f>
        <v>4155.16</v>
      </c>
      <c r="AA10" s="240">
        <f>$S10*($AO$10/100)</f>
        <v>4155.16</v>
      </c>
      <c r="AB10" s="240">
        <f>$S10*($AP$10/100)</f>
        <v>41551.600000000006</v>
      </c>
      <c r="AC10" s="240">
        <f>$S10*($AQ$10/100)</f>
        <v>10387.900000000001</v>
      </c>
      <c r="AD10" s="241">
        <f>$S10*($AR$10/100)</f>
        <v>10387.900000000001</v>
      </c>
      <c r="AE10" s="242">
        <f>$S10*($AS$10/100)</f>
        <v>3116.37</v>
      </c>
      <c r="AF10" s="242">
        <f>$S10*($AT$10/100)</f>
        <v>4155.16</v>
      </c>
      <c r="AG10" s="242">
        <f>$S10*($AU$10/100)</f>
        <v>0</v>
      </c>
      <c r="AH10" s="224"/>
      <c r="AI10" s="224"/>
      <c r="AJ10" s="224" t="str">
        <f>'Staff % Analysis'!B13</f>
        <v>Wayside</v>
      </c>
      <c r="AK10" s="231">
        <f>'Staff % Analysis'!C13</f>
        <v>10</v>
      </c>
      <c r="AL10" s="231">
        <f>'Staff % Analysis'!D13</f>
        <v>10</v>
      </c>
      <c r="AM10" s="231">
        <f>'Staff % Analysis'!E13</f>
        <v>5</v>
      </c>
      <c r="AN10" s="231">
        <f>'Staff % Analysis'!F13</f>
        <v>4</v>
      </c>
      <c r="AO10" s="231">
        <f>'Staff % Analysis'!G13</f>
        <v>4</v>
      </c>
      <c r="AP10" s="231">
        <f>'Staff % Analysis'!H13</f>
        <v>40</v>
      </c>
      <c r="AQ10" s="231">
        <f>'Staff % Analysis'!I13</f>
        <v>10</v>
      </c>
      <c r="AR10" s="231">
        <f>'Staff % Analysis'!J13</f>
        <v>10</v>
      </c>
      <c r="AS10" s="231">
        <f>'Staff % Analysis'!K13</f>
        <v>3</v>
      </c>
      <c r="AT10" s="231">
        <f>'Staff % Analysis'!L13</f>
        <v>4</v>
      </c>
      <c r="AU10" s="231">
        <f>'Staff % Analysis'!M13</f>
        <v>0</v>
      </c>
      <c r="AV10" s="231">
        <f>'Staff % Analysis'!N13</f>
        <v>100</v>
      </c>
      <c r="AW10" s="224">
        <f>'Staff % Analysis'!O13</f>
        <v>0</v>
      </c>
      <c r="AX10" s="224">
        <f>'Staff % Analysis'!P13</f>
        <v>0</v>
      </c>
      <c r="AY10" s="224">
        <f>'Staff % Analysis'!Q13</f>
        <v>0</v>
      </c>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c r="WUM10" s="80"/>
      <c r="WUN10" s="80"/>
      <c r="WUO10" s="80"/>
      <c r="WUP10" s="80"/>
      <c r="WUQ10" s="80"/>
      <c r="WUR10" s="80"/>
      <c r="WUS10" s="80"/>
      <c r="WUT10" s="80"/>
      <c r="WUU10" s="80"/>
      <c r="WUV10" s="80"/>
      <c r="WUW10" s="80"/>
      <c r="WUX10" s="80"/>
      <c r="WUY10" s="80"/>
      <c r="WUZ10" s="80"/>
      <c r="WVA10" s="80"/>
      <c r="WVB10" s="80"/>
      <c r="WVC10" s="80"/>
      <c r="WVD10" s="80"/>
      <c r="WVE10" s="80"/>
      <c r="WVF10" s="80"/>
      <c r="WVG10" s="80"/>
      <c r="WVH10" s="80"/>
      <c r="WVI10" s="80"/>
      <c r="WVJ10" s="80"/>
      <c r="WVK10" s="80"/>
      <c r="WVL10" s="80"/>
      <c r="WVM10" s="80"/>
      <c r="WVN10" s="80"/>
      <c r="WVO10" s="80"/>
      <c r="WVP10" s="80"/>
      <c r="WVQ10" s="80"/>
      <c r="WVR10" s="80"/>
      <c r="WVS10" s="80"/>
      <c r="WVT10" s="80"/>
      <c r="WVU10" s="80"/>
      <c r="WVV10" s="80"/>
      <c r="WVW10" s="80"/>
      <c r="WVX10" s="80"/>
      <c r="WVY10" s="80"/>
      <c r="WVZ10" s="80"/>
      <c r="WWA10" s="80"/>
      <c r="WWB10" s="80"/>
      <c r="WWC10" s="80"/>
      <c r="WWD10" s="80"/>
    </row>
    <row r="11" spans="1:16150" s="79" customFormat="1">
      <c r="A11" s="81" t="s">
        <v>439</v>
      </c>
      <c r="B11" s="82">
        <v>215888</v>
      </c>
      <c r="C11" s="83">
        <v>759</v>
      </c>
      <c r="D11" s="83">
        <f t="shared" si="0"/>
        <v>6</v>
      </c>
      <c r="E11" s="208">
        <v>2</v>
      </c>
      <c r="F11" s="85">
        <v>20</v>
      </c>
      <c r="G11" s="85">
        <f t="shared" si="1"/>
        <v>7</v>
      </c>
      <c r="H11" s="211">
        <v>2</v>
      </c>
      <c r="I11" s="85">
        <v>0</v>
      </c>
      <c r="J11" s="85">
        <f t="shared" si="2"/>
        <v>14</v>
      </c>
      <c r="K11" s="211">
        <v>1</v>
      </c>
      <c r="L11" s="85">
        <v>637</v>
      </c>
      <c r="M11" s="85">
        <f t="shared" si="3"/>
        <v>8</v>
      </c>
      <c r="N11" s="211">
        <v>2</v>
      </c>
      <c r="O11" s="85">
        <v>3</v>
      </c>
      <c r="P11" s="85">
        <f t="shared" si="4"/>
        <v>11</v>
      </c>
      <c r="Q11" s="211">
        <v>1</v>
      </c>
      <c r="R11" s="83">
        <f t="shared" si="5"/>
        <v>660</v>
      </c>
      <c r="S11" s="204">
        <f>VLOOKUP(A11,'PIVOT TABLES'!$A$46:$B$60,2,FALSE)</f>
        <v>119026</v>
      </c>
      <c r="T11" s="207">
        <f t="shared" si="6"/>
        <v>180.34242424242424</v>
      </c>
      <c r="U11" s="83">
        <f t="shared" si="7"/>
        <v>8</v>
      </c>
      <c r="V11" s="83">
        <v>3</v>
      </c>
      <c r="W11" s="239">
        <f>$S11*($AK$11/100)</f>
        <v>11902.6</v>
      </c>
      <c r="X11" s="239">
        <f>$S11*($AL$11/100)</f>
        <v>5951.3</v>
      </c>
      <c r="Y11" s="240">
        <f>$S11*($AM$11/100)</f>
        <v>23805.200000000001</v>
      </c>
      <c r="Z11" s="240">
        <f>$S11*($AN$11/100)</f>
        <v>5951.3</v>
      </c>
      <c r="AA11" s="240">
        <f>$S11*($AO$11/100)</f>
        <v>3570.7799999999997</v>
      </c>
      <c r="AB11" s="240">
        <f>$S11*($AP$11/100)</f>
        <v>11902.6</v>
      </c>
      <c r="AC11" s="240">
        <f>$S11*($AQ$11/100)</f>
        <v>11902.6</v>
      </c>
      <c r="AD11" s="241">
        <f>$S11*($AR$11/100)</f>
        <v>17853.899999999998</v>
      </c>
      <c r="AE11" s="242">
        <f>$S11*($AS$11/100)</f>
        <v>17853.899999999998</v>
      </c>
      <c r="AF11" s="242">
        <f>$S11*($AT$11/100)</f>
        <v>5951.3</v>
      </c>
      <c r="AG11" s="242">
        <f>$S11*($AU$11/100)</f>
        <v>2380.52</v>
      </c>
      <c r="AH11" s="224"/>
      <c r="AI11" s="224"/>
      <c r="AJ11" s="224" t="str">
        <f>'Staff % Analysis'!B6</f>
        <v>Independence House</v>
      </c>
      <c r="AK11" s="231">
        <f>'Staff % Analysis'!C6</f>
        <v>10</v>
      </c>
      <c r="AL11" s="231">
        <f>'Staff % Analysis'!D6</f>
        <v>5</v>
      </c>
      <c r="AM11" s="231">
        <f>'Staff % Analysis'!E6</f>
        <v>20</v>
      </c>
      <c r="AN11" s="231">
        <f>'Staff % Analysis'!F6</f>
        <v>5</v>
      </c>
      <c r="AO11" s="231">
        <f>'Staff % Analysis'!G6</f>
        <v>3</v>
      </c>
      <c r="AP11" s="231">
        <f>'Staff % Analysis'!H6</f>
        <v>10</v>
      </c>
      <c r="AQ11" s="231">
        <f>'Staff % Analysis'!I6</f>
        <v>10</v>
      </c>
      <c r="AR11" s="231">
        <f>'Staff % Analysis'!J6</f>
        <v>15</v>
      </c>
      <c r="AS11" s="231">
        <f>'Staff % Analysis'!K6</f>
        <v>15</v>
      </c>
      <c r="AT11" s="231">
        <f>'Staff % Analysis'!L6</f>
        <v>5</v>
      </c>
      <c r="AU11" s="231">
        <f>'Staff % Analysis'!M6</f>
        <v>2</v>
      </c>
      <c r="AV11" s="231">
        <f>'Staff % Analysis'!N6</f>
        <v>100</v>
      </c>
      <c r="AW11" s="224">
        <f>'Staff % Analysis'!O6</f>
        <v>0</v>
      </c>
      <c r="AX11" s="224">
        <f>'Staff % Analysis'!P6</f>
        <v>0</v>
      </c>
      <c r="AY11" s="224">
        <f>'Staff % Analysis'!Q6</f>
        <v>0</v>
      </c>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c r="WUM11" s="80"/>
      <c r="WUN11" s="80"/>
      <c r="WUO11" s="80"/>
      <c r="WUP11" s="80"/>
      <c r="WUQ11" s="80"/>
      <c r="WUR11" s="80"/>
      <c r="WUS11" s="80"/>
      <c r="WUT11" s="80"/>
      <c r="WUU11" s="80"/>
      <c r="WUV11" s="80"/>
      <c r="WUW11" s="80"/>
      <c r="WUX11" s="80"/>
      <c r="WUY11" s="80"/>
      <c r="WUZ11" s="80"/>
      <c r="WVA11" s="80"/>
      <c r="WVB11" s="80"/>
      <c r="WVC11" s="80"/>
      <c r="WVD11" s="80"/>
      <c r="WVE11" s="80"/>
      <c r="WVF11" s="80"/>
      <c r="WVG11" s="80"/>
      <c r="WVH11" s="80"/>
      <c r="WVI11" s="80"/>
      <c r="WVJ11" s="80"/>
      <c r="WVK11" s="80"/>
      <c r="WVL11" s="80"/>
      <c r="WVM11" s="80"/>
      <c r="WVN11" s="80"/>
      <c r="WVO11" s="80"/>
      <c r="WVP11" s="80"/>
      <c r="WVQ11" s="80"/>
      <c r="WVR11" s="80"/>
      <c r="WVS11" s="80"/>
      <c r="WVT11" s="80"/>
      <c r="WVU11" s="80"/>
      <c r="WVV11" s="80"/>
      <c r="WVW11" s="80"/>
      <c r="WVX11" s="80"/>
      <c r="WVY11" s="80"/>
      <c r="WVZ11" s="80"/>
      <c r="WWA11" s="80"/>
      <c r="WWB11" s="80"/>
      <c r="WWC11" s="80"/>
      <c r="WWD11" s="80"/>
    </row>
    <row r="12" spans="1:16150" s="79" customFormat="1">
      <c r="A12" s="81" t="s">
        <v>449</v>
      </c>
      <c r="B12" s="82">
        <v>340575</v>
      </c>
      <c r="C12" s="83">
        <v>65</v>
      </c>
      <c r="D12" s="83">
        <f t="shared" si="0"/>
        <v>15</v>
      </c>
      <c r="E12" s="208">
        <v>1</v>
      </c>
      <c r="F12" s="85">
        <v>40</v>
      </c>
      <c r="G12" s="85">
        <f t="shared" si="1"/>
        <v>6</v>
      </c>
      <c r="H12" s="211">
        <v>2</v>
      </c>
      <c r="I12" s="85">
        <v>0</v>
      </c>
      <c r="J12" s="85">
        <f t="shared" si="2"/>
        <v>14</v>
      </c>
      <c r="K12" s="211">
        <v>1</v>
      </c>
      <c r="L12" s="85">
        <v>517</v>
      </c>
      <c r="M12" s="85">
        <f t="shared" si="3"/>
        <v>11</v>
      </c>
      <c r="N12" s="211">
        <v>1</v>
      </c>
      <c r="O12" s="85">
        <v>216</v>
      </c>
      <c r="P12" s="85">
        <f t="shared" si="4"/>
        <v>1</v>
      </c>
      <c r="Q12" s="211">
        <v>3</v>
      </c>
      <c r="R12" s="83">
        <f t="shared" si="5"/>
        <v>773</v>
      </c>
      <c r="S12" s="204">
        <f>VLOOKUP(A12,'PIVOT TABLES'!$A$46:$B$60,2,FALSE)</f>
        <v>186922.00000000003</v>
      </c>
      <c r="T12" s="207">
        <f t="shared" si="6"/>
        <v>241.81371280724454</v>
      </c>
      <c r="U12" s="83">
        <f t="shared" si="7"/>
        <v>8</v>
      </c>
      <c r="V12" s="83">
        <v>3</v>
      </c>
      <c r="W12" s="239">
        <f>$S12*($AK$12/100)</f>
        <v>14953.760000000002</v>
      </c>
      <c r="X12" s="239">
        <f>$S12*($AL$12/100)</f>
        <v>18692.200000000004</v>
      </c>
      <c r="Y12" s="240">
        <f>$S12*($AM$12/100)</f>
        <v>18692.200000000004</v>
      </c>
      <c r="Z12" s="240">
        <f>$S12*($AN$12/100)</f>
        <v>9346.1000000000022</v>
      </c>
      <c r="AA12" s="240">
        <f>$S12*($AO$12/100)</f>
        <v>5607.6600000000008</v>
      </c>
      <c r="AB12" s="240">
        <f>$S12*($AP$12/100)</f>
        <v>28038.300000000003</v>
      </c>
      <c r="AC12" s="240">
        <f>$S12*($AQ$12/100)</f>
        <v>56076.600000000006</v>
      </c>
      <c r="AD12" s="241">
        <f>$S12*($AR$12/100)</f>
        <v>16822.980000000003</v>
      </c>
      <c r="AE12" s="242">
        <f>$S12*($AS$12/100)</f>
        <v>13084.540000000003</v>
      </c>
      <c r="AF12" s="242">
        <f>$S12*($AT$12/100)</f>
        <v>5607.6600000000008</v>
      </c>
      <c r="AG12" s="242">
        <f>$S12*($AU$12/100)</f>
        <v>0</v>
      </c>
      <c r="AH12" s="224"/>
      <c r="AI12" s="224"/>
      <c r="AJ12" s="224" t="str">
        <f>'Staff % Analysis'!B8</f>
        <v>Women's Center</v>
      </c>
      <c r="AK12" s="231">
        <f>'Staff % Analysis'!C8</f>
        <v>8</v>
      </c>
      <c r="AL12" s="231">
        <f>'Staff % Analysis'!D8</f>
        <v>10</v>
      </c>
      <c r="AM12" s="231">
        <f>'Staff % Analysis'!E8</f>
        <v>10</v>
      </c>
      <c r="AN12" s="231">
        <f>'Staff % Analysis'!F8</f>
        <v>5</v>
      </c>
      <c r="AO12" s="231">
        <f>'Staff % Analysis'!G8</f>
        <v>3</v>
      </c>
      <c r="AP12" s="231">
        <f>'Staff % Analysis'!H8</f>
        <v>15</v>
      </c>
      <c r="AQ12" s="231">
        <f>'Staff % Analysis'!I8</f>
        <v>30</v>
      </c>
      <c r="AR12" s="231">
        <f>'Staff % Analysis'!J8</f>
        <v>9</v>
      </c>
      <c r="AS12" s="231">
        <f>'Staff % Analysis'!K8</f>
        <v>7</v>
      </c>
      <c r="AT12" s="231">
        <f>'Staff % Analysis'!L8</f>
        <v>3</v>
      </c>
      <c r="AU12" s="231">
        <f>'Staff % Analysis'!M8</f>
        <v>0</v>
      </c>
      <c r="AV12" s="231">
        <f>'Staff % Analysis'!N8</f>
        <v>100</v>
      </c>
      <c r="AW12" s="224">
        <f>'Staff % Analysis'!O8</f>
        <v>0</v>
      </c>
      <c r="AX12" s="224">
        <f>'Staff % Analysis'!P8</f>
        <v>0</v>
      </c>
      <c r="AY12" s="224">
        <f>'Staff % Analysis'!Q8</f>
        <v>0</v>
      </c>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c r="IP12" s="80"/>
      <c r="IQ12" s="80"/>
      <c r="IR12" s="80"/>
      <c r="IS12" s="80"/>
      <c r="IT12" s="80"/>
      <c r="IU12" s="80"/>
      <c r="IV12" s="80"/>
      <c r="IW12" s="80"/>
      <c r="IX12" s="80"/>
      <c r="IY12" s="80"/>
      <c r="IZ12" s="80"/>
      <c r="JA12" s="80"/>
      <c r="JB12" s="80"/>
      <c r="JC12" s="80"/>
      <c r="JD12" s="80"/>
      <c r="JE12" s="80"/>
      <c r="JF12" s="80"/>
      <c r="JG12" s="80"/>
      <c r="JH12" s="80"/>
      <c r="JI12" s="80"/>
      <c r="JJ12" s="80"/>
      <c r="JK12" s="80"/>
      <c r="JL12" s="80"/>
      <c r="JM12" s="80"/>
      <c r="JN12" s="80"/>
      <c r="JO12" s="80"/>
      <c r="JP12" s="80"/>
      <c r="JQ12" s="80"/>
      <c r="JR12" s="80"/>
      <c r="JS12" s="80"/>
      <c r="JT12" s="80"/>
      <c r="JU12" s="80"/>
      <c r="JV12" s="80"/>
      <c r="JW12" s="80"/>
      <c r="JX12" s="80"/>
      <c r="JY12" s="80"/>
      <c r="JZ12" s="80"/>
      <c r="KA12" s="80"/>
      <c r="KB12" s="80"/>
      <c r="KC12" s="80"/>
      <c r="KD12" s="80"/>
      <c r="KE12" s="80"/>
      <c r="KF12" s="80"/>
      <c r="KG12" s="80"/>
      <c r="KH12" s="80"/>
      <c r="KI12" s="80"/>
      <c r="KJ12" s="80"/>
      <c r="KK12" s="80"/>
      <c r="KL12" s="80"/>
      <c r="KM12" s="80"/>
      <c r="KN12" s="80"/>
      <c r="KO12" s="80"/>
      <c r="KP12" s="80"/>
      <c r="KQ12" s="80"/>
      <c r="KR12" s="80"/>
      <c r="KS12" s="80"/>
      <c r="KT12" s="80"/>
      <c r="KU12" s="80"/>
      <c r="KV12" s="80"/>
      <c r="KW12" s="80"/>
      <c r="KX12" s="80"/>
      <c r="KY12" s="80"/>
      <c r="KZ12" s="80"/>
      <c r="LA12" s="80"/>
      <c r="LB12" s="80"/>
      <c r="LC12" s="80"/>
      <c r="LD12" s="80"/>
      <c r="LE12" s="80"/>
      <c r="LF12" s="80"/>
      <c r="LG12" s="80"/>
      <c r="LH12" s="80"/>
      <c r="LI12" s="80"/>
      <c r="LJ12" s="80"/>
      <c r="LK12" s="80"/>
      <c r="LL12" s="80"/>
      <c r="LM12" s="80"/>
      <c r="LN12" s="80"/>
      <c r="LO12" s="80"/>
      <c r="LP12" s="80"/>
      <c r="LQ12" s="80"/>
      <c r="LR12" s="80"/>
      <c r="LS12" s="80"/>
      <c r="LT12" s="80"/>
      <c r="LU12" s="80"/>
      <c r="LV12" s="80"/>
      <c r="LW12" s="80"/>
      <c r="LX12" s="80"/>
      <c r="LY12" s="80"/>
      <c r="LZ12" s="80"/>
      <c r="MA12" s="80"/>
      <c r="MB12" s="80"/>
      <c r="MC12" s="80"/>
      <c r="MD12" s="80"/>
      <c r="ME12" s="80"/>
      <c r="MF12" s="80"/>
      <c r="MG12" s="80"/>
      <c r="MH12" s="80"/>
      <c r="MI12" s="80"/>
      <c r="MJ12" s="80"/>
      <c r="MK12" s="80"/>
      <c r="ML12" s="80"/>
      <c r="MM12" s="80"/>
      <c r="MN12" s="80"/>
      <c r="MO12" s="80"/>
      <c r="MP12" s="80"/>
      <c r="MQ12" s="80"/>
      <c r="MR12" s="80"/>
      <c r="MS12" s="80"/>
      <c r="MT12" s="80"/>
      <c r="MU12" s="80"/>
      <c r="MV12" s="80"/>
      <c r="MW12" s="80"/>
      <c r="MX12" s="80"/>
      <c r="MY12" s="80"/>
      <c r="MZ12" s="80"/>
      <c r="NA12" s="80"/>
      <c r="NB12" s="80"/>
      <c r="NC12" s="80"/>
      <c r="ND12" s="80"/>
      <c r="NE12" s="80"/>
      <c r="NF12" s="80"/>
      <c r="NG12" s="80"/>
      <c r="NH12" s="80"/>
      <c r="NI12" s="80"/>
      <c r="NJ12" s="80"/>
      <c r="NK12" s="80"/>
      <c r="NL12" s="80"/>
      <c r="NM12" s="80"/>
      <c r="NN12" s="80"/>
      <c r="NO12" s="80"/>
      <c r="NP12" s="80"/>
      <c r="NQ12" s="80"/>
      <c r="NR12" s="80"/>
      <c r="NS12" s="80"/>
      <c r="NT12" s="80"/>
      <c r="NU12" s="80"/>
      <c r="NV12" s="80"/>
      <c r="NW12" s="80"/>
      <c r="NX12" s="80"/>
      <c r="NY12" s="80"/>
      <c r="NZ12" s="80"/>
      <c r="OA12" s="80"/>
      <c r="OB12" s="80"/>
      <c r="OC12" s="80"/>
      <c r="OD12" s="80"/>
      <c r="OE12" s="80"/>
      <c r="OF12" s="80"/>
      <c r="OG12" s="80"/>
      <c r="OH12" s="80"/>
      <c r="OI12" s="80"/>
      <c r="OJ12" s="80"/>
      <c r="OK12" s="80"/>
      <c r="OL12" s="80"/>
      <c r="OM12" s="80"/>
      <c r="ON12" s="80"/>
      <c r="OO12" s="80"/>
      <c r="OP12" s="80"/>
      <c r="OQ12" s="80"/>
      <c r="OR12" s="80"/>
      <c r="OS12" s="80"/>
      <c r="OT12" s="80"/>
      <c r="OU12" s="80"/>
      <c r="OV12" s="80"/>
      <c r="OW12" s="80"/>
      <c r="OX12" s="80"/>
      <c r="OY12" s="80"/>
      <c r="OZ12" s="80"/>
      <c r="PA12" s="80"/>
      <c r="PB12" s="80"/>
      <c r="PC12" s="80"/>
      <c r="PD12" s="80"/>
      <c r="PE12" s="80"/>
      <c r="PF12" s="80"/>
      <c r="PG12" s="80"/>
      <c r="PH12" s="80"/>
      <c r="PI12" s="80"/>
      <c r="PJ12" s="80"/>
      <c r="PK12" s="80"/>
      <c r="PL12" s="80"/>
      <c r="PM12" s="80"/>
      <c r="PN12" s="80"/>
      <c r="PO12" s="80"/>
      <c r="PP12" s="80"/>
      <c r="PQ12" s="80"/>
      <c r="PR12" s="80"/>
      <c r="PS12" s="80"/>
      <c r="PT12" s="80"/>
      <c r="PU12" s="80"/>
      <c r="PV12" s="80"/>
      <c r="PW12" s="80"/>
      <c r="PX12" s="80"/>
      <c r="PY12" s="80"/>
      <c r="PZ12" s="80"/>
      <c r="QA12" s="80"/>
      <c r="QB12" s="80"/>
      <c r="QC12" s="80"/>
      <c r="QD12" s="80"/>
      <c r="QE12" s="80"/>
      <c r="QF12" s="80"/>
      <c r="QG12" s="80"/>
      <c r="QH12" s="80"/>
      <c r="QI12" s="80"/>
      <c r="QJ12" s="80"/>
      <c r="QK12" s="80"/>
      <c r="QL12" s="80"/>
      <c r="QM12" s="80"/>
      <c r="QN12" s="80"/>
      <c r="QO12" s="80"/>
      <c r="QP12" s="80"/>
      <c r="QQ12" s="80"/>
      <c r="QR12" s="80"/>
      <c r="QS12" s="80"/>
      <c r="QT12" s="80"/>
      <c r="QU12" s="80"/>
      <c r="QV12" s="80"/>
      <c r="QW12" s="80"/>
      <c r="QX12" s="80"/>
      <c r="QY12" s="80"/>
      <c r="QZ12" s="80"/>
      <c r="RA12" s="80"/>
      <c r="RB12" s="80"/>
      <c r="RC12" s="80"/>
      <c r="RD12" s="80"/>
      <c r="RE12" s="80"/>
      <c r="RF12" s="80"/>
      <c r="RG12" s="80"/>
      <c r="RH12" s="80"/>
      <c r="RI12" s="80"/>
      <c r="RJ12" s="80"/>
      <c r="RK12" s="80"/>
      <c r="RL12" s="80"/>
      <c r="RM12" s="80"/>
      <c r="RN12" s="80"/>
      <c r="RO12" s="80"/>
      <c r="RP12" s="80"/>
      <c r="RQ12" s="80"/>
      <c r="RR12" s="80"/>
      <c r="RS12" s="80"/>
      <c r="RT12" s="80"/>
      <c r="RU12" s="80"/>
      <c r="RV12" s="80"/>
      <c r="RW12" s="80"/>
      <c r="RX12" s="80"/>
      <c r="RY12" s="80"/>
      <c r="RZ12" s="80"/>
      <c r="SA12" s="80"/>
      <c r="SB12" s="80"/>
      <c r="SC12" s="80"/>
      <c r="SD12" s="80"/>
      <c r="SE12" s="80"/>
      <c r="SF12" s="80"/>
      <c r="SG12" s="80"/>
      <c r="SH12" s="80"/>
      <c r="SI12" s="80"/>
      <c r="SJ12" s="80"/>
      <c r="SK12" s="80"/>
      <c r="SL12" s="80"/>
      <c r="SM12" s="80"/>
      <c r="SN12" s="80"/>
      <c r="SO12" s="80"/>
      <c r="SP12" s="80"/>
      <c r="SQ12" s="80"/>
      <c r="SR12" s="80"/>
      <c r="SS12" s="80"/>
      <c r="ST12" s="80"/>
      <c r="SU12" s="80"/>
      <c r="SV12" s="80"/>
      <c r="SW12" s="80"/>
      <c r="SX12" s="80"/>
      <c r="SY12" s="80"/>
      <c r="SZ12" s="80"/>
      <c r="TA12" s="80"/>
      <c r="TB12" s="80"/>
      <c r="TC12" s="80"/>
      <c r="TD12" s="80"/>
      <c r="TE12" s="80"/>
      <c r="TF12" s="80"/>
      <c r="TG12" s="80"/>
      <c r="TH12" s="80"/>
      <c r="TI12" s="80"/>
      <c r="TJ12" s="80"/>
      <c r="TK12" s="80"/>
      <c r="TL12" s="80"/>
      <c r="TM12" s="80"/>
      <c r="TN12" s="80"/>
      <c r="TO12" s="80"/>
      <c r="TP12" s="80"/>
      <c r="TQ12" s="80"/>
      <c r="TR12" s="80"/>
      <c r="TS12" s="80"/>
      <c r="TT12" s="80"/>
      <c r="TU12" s="80"/>
      <c r="TV12" s="80"/>
      <c r="TW12" s="80"/>
      <c r="TX12" s="80"/>
      <c r="TY12" s="80"/>
      <c r="TZ12" s="80"/>
      <c r="UA12" s="80"/>
      <c r="UB12" s="80"/>
      <c r="UC12" s="80"/>
      <c r="UD12" s="80"/>
      <c r="UE12" s="80"/>
      <c r="UF12" s="80"/>
      <c r="UG12" s="80"/>
      <c r="UH12" s="80"/>
      <c r="UI12" s="80"/>
      <c r="UJ12" s="80"/>
      <c r="UK12" s="80"/>
      <c r="UL12" s="80"/>
      <c r="UM12" s="80"/>
      <c r="UN12" s="80"/>
      <c r="UO12" s="80"/>
      <c r="UP12" s="80"/>
      <c r="UQ12" s="80"/>
      <c r="UR12" s="80"/>
      <c r="US12" s="80"/>
      <c r="UT12" s="80"/>
      <c r="UU12" s="80"/>
      <c r="UV12" s="80"/>
      <c r="UW12" s="80"/>
      <c r="UX12" s="80"/>
      <c r="UY12" s="80"/>
      <c r="UZ12" s="80"/>
      <c r="VA12" s="80"/>
      <c r="VB12" s="80"/>
      <c r="VC12" s="80"/>
      <c r="VD12" s="80"/>
      <c r="VE12" s="80"/>
      <c r="VF12" s="80"/>
      <c r="VG12" s="80"/>
      <c r="VH12" s="80"/>
      <c r="VI12" s="80"/>
      <c r="VJ12" s="80"/>
      <c r="VK12" s="80"/>
      <c r="VL12" s="80"/>
      <c r="VM12" s="80"/>
      <c r="VN12" s="80"/>
      <c r="VO12" s="80"/>
      <c r="VP12" s="80"/>
      <c r="VQ12" s="80"/>
      <c r="VR12" s="80"/>
      <c r="VS12" s="80"/>
      <c r="VT12" s="80"/>
      <c r="VU12" s="80"/>
      <c r="VV12" s="80"/>
      <c r="VW12" s="80"/>
      <c r="VX12" s="80"/>
      <c r="VY12" s="80"/>
      <c r="VZ12" s="80"/>
      <c r="WA12" s="80"/>
      <c r="WB12" s="80"/>
      <c r="WC12" s="80"/>
      <c r="WD12" s="80"/>
      <c r="WE12" s="80"/>
      <c r="WF12" s="80"/>
      <c r="WG12" s="80"/>
      <c r="WH12" s="80"/>
      <c r="WI12" s="80"/>
      <c r="WJ12" s="80"/>
      <c r="WK12" s="80"/>
      <c r="WL12" s="80"/>
      <c r="WM12" s="80"/>
      <c r="WN12" s="80"/>
      <c r="WO12" s="80"/>
      <c r="WP12" s="80"/>
      <c r="WQ12" s="80"/>
      <c r="WR12" s="80"/>
      <c r="WS12" s="80"/>
      <c r="WT12" s="80"/>
      <c r="WU12" s="80"/>
      <c r="WV12" s="80"/>
      <c r="WW12" s="80"/>
      <c r="WX12" s="80"/>
      <c r="WY12" s="80"/>
      <c r="WZ12" s="80"/>
      <c r="XA12" s="80"/>
      <c r="XB12" s="80"/>
      <c r="XC12" s="80"/>
      <c r="XD12" s="80"/>
      <c r="XE12" s="80"/>
      <c r="XF12" s="80"/>
      <c r="XG12" s="80"/>
      <c r="XH12" s="80"/>
      <c r="XI12" s="80"/>
      <c r="XJ12" s="80"/>
      <c r="XK12" s="80"/>
      <c r="XL12" s="80"/>
      <c r="XM12" s="80"/>
      <c r="XN12" s="80"/>
      <c r="XO12" s="80"/>
      <c r="XP12" s="80"/>
      <c r="XQ12" s="80"/>
      <c r="XR12" s="80"/>
      <c r="XS12" s="80"/>
      <c r="XT12" s="80"/>
      <c r="XU12" s="80"/>
      <c r="XV12" s="80"/>
      <c r="XW12" s="80"/>
      <c r="XX12" s="80"/>
      <c r="XY12" s="80"/>
      <c r="XZ12" s="80"/>
      <c r="YA12" s="80"/>
      <c r="YB12" s="80"/>
      <c r="YC12" s="80"/>
      <c r="YD12" s="80"/>
      <c r="YE12" s="80"/>
      <c r="YF12" s="80"/>
      <c r="YG12" s="80"/>
      <c r="YH12" s="80"/>
      <c r="YI12" s="80"/>
      <c r="YJ12" s="80"/>
      <c r="YK12" s="80"/>
      <c r="YL12" s="80"/>
      <c r="YM12" s="80"/>
      <c r="YN12" s="80"/>
      <c r="YO12" s="80"/>
      <c r="YP12" s="80"/>
      <c r="YQ12" s="80"/>
      <c r="YR12" s="80"/>
      <c r="YS12" s="80"/>
      <c r="YT12" s="80"/>
      <c r="YU12" s="80"/>
      <c r="YV12" s="80"/>
      <c r="YW12" s="80"/>
      <c r="YX12" s="80"/>
      <c r="YY12" s="80"/>
      <c r="YZ12" s="80"/>
      <c r="ZA12" s="80"/>
      <c r="ZB12" s="80"/>
      <c r="ZC12" s="80"/>
      <c r="ZD12" s="80"/>
      <c r="ZE12" s="80"/>
      <c r="ZF12" s="80"/>
      <c r="ZG12" s="80"/>
      <c r="ZH12" s="80"/>
      <c r="ZI12" s="80"/>
      <c r="ZJ12" s="80"/>
      <c r="ZK12" s="80"/>
      <c r="ZL12" s="80"/>
      <c r="ZM12" s="80"/>
      <c r="ZN12" s="80"/>
      <c r="ZO12" s="80"/>
      <c r="ZP12" s="80"/>
      <c r="ZQ12" s="80"/>
      <c r="ZR12" s="80"/>
      <c r="ZS12" s="80"/>
      <c r="ZT12" s="80"/>
      <c r="ZU12" s="80"/>
      <c r="ZV12" s="80"/>
      <c r="ZW12" s="80"/>
      <c r="ZX12" s="80"/>
      <c r="ZY12" s="80"/>
      <c r="ZZ12" s="80"/>
      <c r="AAA12" s="80"/>
      <c r="AAB12" s="80"/>
      <c r="AAC12" s="80"/>
      <c r="AAD12" s="80"/>
      <c r="AAE12" s="80"/>
      <c r="AAF12" s="80"/>
      <c r="AAG12" s="80"/>
      <c r="AAH12" s="80"/>
      <c r="AAI12" s="80"/>
      <c r="AAJ12" s="80"/>
      <c r="AAK12" s="80"/>
      <c r="AAL12" s="80"/>
      <c r="AAM12" s="80"/>
      <c r="AAN12" s="80"/>
      <c r="AAO12" s="80"/>
      <c r="AAP12" s="80"/>
      <c r="AAQ12" s="80"/>
      <c r="AAR12" s="80"/>
      <c r="AAS12" s="80"/>
      <c r="AAT12" s="80"/>
      <c r="AAU12" s="80"/>
      <c r="AAV12" s="80"/>
      <c r="AAW12" s="80"/>
      <c r="AAX12" s="80"/>
      <c r="AAY12" s="80"/>
      <c r="AAZ12" s="80"/>
      <c r="ABA12" s="80"/>
      <c r="ABB12" s="80"/>
      <c r="ABC12" s="80"/>
      <c r="ABD12" s="80"/>
      <c r="ABE12" s="80"/>
      <c r="ABF12" s="80"/>
      <c r="ABG12" s="80"/>
      <c r="ABH12" s="80"/>
      <c r="ABI12" s="80"/>
      <c r="ABJ12" s="80"/>
      <c r="ABK12" s="80"/>
      <c r="ABL12" s="80"/>
      <c r="ABM12" s="80"/>
      <c r="ABN12" s="80"/>
      <c r="ABO12" s="80"/>
      <c r="ABP12" s="80"/>
      <c r="ABQ12" s="80"/>
      <c r="ABR12" s="80"/>
      <c r="ABS12" s="80"/>
      <c r="ABT12" s="80"/>
      <c r="ABU12" s="80"/>
      <c r="ABV12" s="80"/>
      <c r="ABW12" s="80"/>
      <c r="ABX12" s="80"/>
      <c r="ABY12" s="80"/>
      <c r="ABZ12" s="80"/>
      <c r="ACA12" s="80"/>
      <c r="ACB12" s="80"/>
      <c r="ACC12" s="80"/>
      <c r="ACD12" s="80"/>
      <c r="ACE12" s="80"/>
      <c r="ACF12" s="80"/>
      <c r="ACG12" s="80"/>
      <c r="ACH12" s="80"/>
      <c r="ACI12" s="80"/>
      <c r="ACJ12" s="80"/>
      <c r="ACK12" s="80"/>
      <c r="ACL12" s="80"/>
      <c r="ACM12" s="80"/>
      <c r="ACN12" s="80"/>
      <c r="ACO12" s="80"/>
      <c r="ACP12" s="80"/>
      <c r="ACQ12" s="80"/>
      <c r="ACR12" s="80"/>
      <c r="ACS12" s="80"/>
      <c r="ACT12" s="80"/>
      <c r="ACU12" s="80"/>
      <c r="ACV12" s="80"/>
      <c r="ACW12" s="80"/>
      <c r="ACX12" s="80"/>
      <c r="ACY12" s="80"/>
      <c r="ACZ12" s="80"/>
      <c r="ADA12" s="80"/>
      <c r="ADB12" s="80"/>
      <c r="ADC12" s="80"/>
      <c r="ADD12" s="80"/>
      <c r="ADE12" s="80"/>
      <c r="ADF12" s="80"/>
      <c r="ADG12" s="80"/>
      <c r="ADH12" s="80"/>
      <c r="ADI12" s="80"/>
      <c r="ADJ12" s="80"/>
      <c r="ADK12" s="80"/>
      <c r="ADL12" s="80"/>
      <c r="ADM12" s="80"/>
      <c r="ADN12" s="80"/>
      <c r="ADO12" s="80"/>
      <c r="ADP12" s="80"/>
      <c r="ADQ12" s="80"/>
      <c r="ADR12" s="80"/>
      <c r="ADS12" s="80"/>
      <c r="ADT12" s="80"/>
      <c r="ADU12" s="80"/>
      <c r="ADV12" s="80"/>
      <c r="ADW12" s="80"/>
      <c r="ADX12" s="80"/>
      <c r="ADY12" s="80"/>
      <c r="ADZ12" s="80"/>
      <c r="AEA12" s="80"/>
      <c r="AEB12" s="80"/>
      <c r="AEC12" s="80"/>
      <c r="AED12" s="80"/>
      <c r="AEE12" s="80"/>
      <c r="AEF12" s="80"/>
      <c r="AEG12" s="80"/>
      <c r="AEH12" s="80"/>
      <c r="AEI12" s="80"/>
      <c r="AEJ12" s="80"/>
      <c r="AEK12" s="80"/>
      <c r="AEL12" s="80"/>
      <c r="AEM12" s="80"/>
      <c r="AEN12" s="80"/>
      <c r="AEO12" s="80"/>
      <c r="AEP12" s="80"/>
      <c r="AEQ12" s="80"/>
      <c r="AER12" s="80"/>
      <c r="AES12" s="80"/>
      <c r="AET12" s="80"/>
      <c r="AEU12" s="80"/>
      <c r="AEV12" s="80"/>
      <c r="AEW12" s="80"/>
      <c r="AEX12" s="80"/>
      <c r="AEY12" s="80"/>
      <c r="AEZ12" s="80"/>
      <c r="AFA12" s="80"/>
      <c r="AFB12" s="80"/>
      <c r="AFC12" s="80"/>
      <c r="AFD12" s="80"/>
      <c r="AFE12" s="80"/>
      <c r="AFF12" s="80"/>
      <c r="AFG12" s="80"/>
      <c r="AFH12" s="80"/>
      <c r="AFI12" s="80"/>
      <c r="AFJ12" s="80"/>
      <c r="AFK12" s="80"/>
      <c r="AFL12" s="80"/>
      <c r="AFM12" s="80"/>
      <c r="AFN12" s="80"/>
      <c r="AFO12" s="80"/>
      <c r="AFP12" s="80"/>
      <c r="AFQ12" s="80"/>
      <c r="AFR12" s="80"/>
      <c r="AFS12" s="80"/>
      <c r="AFT12" s="80"/>
      <c r="AFU12" s="80"/>
      <c r="AFV12" s="80"/>
      <c r="AFW12" s="80"/>
      <c r="AFX12" s="80"/>
      <c r="AFY12" s="80"/>
      <c r="AFZ12" s="80"/>
      <c r="AGA12" s="80"/>
      <c r="AGB12" s="80"/>
      <c r="AGC12" s="80"/>
      <c r="AGD12" s="80"/>
      <c r="AGE12" s="80"/>
      <c r="AGF12" s="80"/>
      <c r="AGG12" s="80"/>
      <c r="AGH12" s="80"/>
      <c r="AGI12" s="80"/>
      <c r="AGJ12" s="80"/>
      <c r="AGK12" s="80"/>
      <c r="AGL12" s="80"/>
      <c r="AGM12" s="80"/>
      <c r="AGN12" s="80"/>
      <c r="AGO12" s="80"/>
      <c r="AGP12" s="80"/>
      <c r="AGQ12" s="80"/>
      <c r="AGR12" s="80"/>
      <c r="AGS12" s="80"/>
      <c r="AGT12" s="80"/>
      <c r="AGU12" s="80"/>
      <c r="AGV12" s="80"/>
      <c r="AGW12" s="80"/>
      <c r="AGX12" s="80"/>
      <c r="AGY12" s="80"/>
      <c r="AGZ12" s="80"/>
      <c r="AHA12" s="80"/>
      <c r="AHB12" s="80"/>
      <c r="AHC12" s="80"/>
      <c r="AHD12" s="80"/>
      <c r="AHE12" s="80"/>
      <c r="AHF12" s="80"/>
      <c r="AHG12" s="80"/>
      <c r="AHH12" s="80"/>
      <c r="AHI12" s="80"/>
      <c r="AHJ12" s="80"/>
      <c r="AHK12" s="80"/>
      <c r="AHL12" s="80"/>
      <c r="AHM12" s="80"/>
      <c r="AHN12" s="80"/>
      <c r="AHO12" s="80"/>
      <c r="AHP12" s="80"/>
      <c r="AHQ12" s="80"/>
      <c r="AHR12" s="80"/>
      <c r="AHS12" s="80"/>
      <c r="AHT12" s="80"/>
      <c r="AHU12" s="80"/>
      <c r="AHV12" s="80"/>
      <c r="AHW12" s="80"/>
      <c r="AHX12" s="80"/>
      <c r="AHY12" s="80"/>
      <c r="AHZ12" s="80"/>
      <c r="AIA12" s="80"/>
      <c r="AIB12" s="80"/>
      <c r="AIC12" s="80"/>
      <c r="AID12" s="80"/>
      <c r="AIE12" s="80"/>
      <c r="AIF12" s="80"/>
      <c r="AIG12" s="80"/>
      <c r="AIH12" s="80"/>
      <c r="AII12" s="80"/>
      <c r="AIJ12" s="80"/>
      <c r="AIK12" s="80"/>
      <c r="AIL12" s="80"/>
      <c r="AIM12" s="80"/>
      <c r="AIN12" s="80"/>
      <c r="AIO12" s="80"/>
      <c r="AIP12" s="80"/>
      <c r="AIQ12" s="80"/>
      <c r="AIR12" s="80"/>
      <c r="AIS12" s="80"/>
      <c r="AIT12" s="80"/>
      <c r="AIU12" s="80"/>
      <c r="AIV12" s="80"/>
      <c r="AIW12" s="80"/>
      <c r="AIX12" s="80"/>
      <c r="AIY12" s="80"/>
      <c r="AIZ12" s="80"/>
      <c r="AJA12" s="80"/>
      <c r="AJB12" s="80"/>
      <c r="AJC12" s="80"/>
      <c r="AJD12" s="80"/>
      <c r="AJE12" s="80"/>
      <c r="AJF12" s="80"/>
      <c r="AJG12" s="80"/>
      <c r="AJH12" s="80"/>
      <c r="AJI12" s="80"/>
      <c r="AJJ12" s="80"/>
      <c r="AJK12" s="80"/>
      <c r="AJL12" s="80"/>
      <c r="AJM12" s="80"/>
      <c r="AJN12" s="80"/>
      <c r="AJO12" s="80"/>
      <c r="AJP12" s="80"/>
      <c r="AJQ12" s="80"/>
      <c r="AJR12" s="80"/>
      <c r="AJS12" s="80"/>
      <c r="AJT12" s="80"/>
      <c r="AJU12" s="80"/>
      <c r="AJV12" s="80"/>
      <c r="AJW12" s="80"/>
      <c r="AJX12" s="80"/>
      <c r="AJY12" s="80"/>
      <c r="AJZ12" s="80"/>
      <c r="AKA12" s="80"/>
      <c r="AKB12" s="80"/>
      <c r="AKC12" s="80"/>
      <c r="AKD12" s="80"/>
      <c r="AKE12" s="80"/>
      <c r="AKF12" s="80"/>
      <c r="AKG12" s="80"/>
      <c r="AKH12" s="80"/>
      <c r="AKI12" s="80"/>
      <c r="AKJ12" s="80"/>
      <c r="AKK12" s="80"/>
      <c r="AKL12" s="80"/>
      <c r="AKM12" s="80"/>
      <c r="AKN12" s="80"/>
      <c r="AKO12" s="80"/>
      <c r="AKP12" s="80"/>
      <c r="AKQ12" s="80"/>
      <c r="AKR12" s="80"/>
      <c r="AKS12" s="80"/>
      <c r="AKT12" s="80"/>
      <c r="AKU12" s="80"/>
      <c r="AKV12" s="80"/>
      <c r="AKW12" s="80"/>
      <c r="AKX12" s="80"/>
      <c r="AKY12" s="80"/>
      <c r="AKZ12" s="80"/>
      <c r="ALA12" s="80"/>
      <c r="ALB12" s="80"/>
      <c r="ALC12" s="80"/>
      <c r="ALD12" s="80"/>
      <c r="ALE12" s="80"/>
      <c r="ALF12" s="80"/>
      <c r="ALG12" s="80"/>
      <c r="ALH12" s="80"/>
      <c r="ALI12" s="80"/>
      <c r="ALJ12" s="80"/>
      <c r="ALK12" s="80"/>
      <c r="ALL12" s="80"/>
      <c r="ALM12" s="80"/>
      <c r="ALN12" s="80"/>
      <c r="ALO12" s="80"/>
      <c r="ALP12" s="80"/>
      <c r="ALQ12" s="80"/>
      <c r="ALR12" s="80"/>
      <c r="ALS12" s="80"/>
      <c r="ALT12" s="80"/>
      <c r="ALU12" s="80"/>
      <c r="ALV12" s="80"/>
      <c r="ALW12" s="80"/>
      <c r="ALX12" s="80"/>
      <c r="ALY12" s="80"/>
      <c r="ALZ12" s="80"/>
      <c r="AMA12" s="80"/>
      <c r="AMB12" s="80"/>
      <c r="AMC12" s="80"/>
      <c r="AMD12" s="80"/>
      <c r="AME12" s="80"/>
      <c r="AMF12" s="80"/>
      <c r="AMG12" s="80"/>
      <c r="AMH12" s="80"/>
      <c r="AMI12" s="80"/>
      <c r="AMJ12" s="80"/>
      <c r="AMK12" s="80"/>
      <c r="AML12" s="80"/>
      <c r="AMM12" s="80"/>
      <c r="AMN12" s="80"/>
      <c r="AMO12" s="80"/>
      <c r="AMP12" s="80"/>
      <c r="AMQ12" s="80"/>
      <c r="AMR12" s="80"/>
      <c r="AMS12" s="80"/>
      <c r="AMT12" s="80"/>
      <c r="AMU12" s="80"/>
      <c r="AMV12" s="80"/>
      <c r="AMW12" s="80"/>
      <c r="AMX12" s="80"/>
      <c r="AMY12" s="80"/>
      <c r="AMZ12" s="80"/>
      <c r="ANA12" s="80"/>
      <c r="ANB12" s="80"/>
      <c r="ANC12" s="80"/>
      <c r="AND12" s="80"/>
      <c r="ANE12" s="80"/>
      <c r="ANF12" s="80"/>
      <c r="ANG12" s="80"/>
      <c r="ANH12" s="80"/>
      <c r="ANI12" s="80"/>
      <c r="ANJ12" s="80"/>
      <c r="ANK12" s="80"/>
      <c r="ANL12" s="80"/>
      <c r="ANM12" s="80"/>
      <c r="ANN12" s="80"/>
      <c r="ANO12" s="80"/>
      <c r="ANP12" s="80"/>
      <c r="ANQ12" s="80"/>
      <c r="ANR12" s="80"/>
      <c r="ANS12" s="80"/>
      <c r="ANT12" s="80"/>
      <c r="ANU12" s="80"/>
      <c r="ANV12" s="80"/>
      <c r="ANW12" s="80"/>
      <c r="ANX12" s="80"/>
      <c r="ANY12" s="80"/>
      <c r="ANZ12" s="80"/>
      <c r="AOA12" s="80"/>
      <c r="AOB12" s="80"/>
      <c r="AOC12" s="80"/>
      <c r="AOD12" s="80"/>
      <c r="AOE12" s="80"/>
      <c r="AOF12" s="80"/>
      <c r="AOG12" s="80"/>
      <c r="AOH12" s="80"/>
      <c r="AOI12" s="80"/>
      <c r="AOJ12" s="80"/>
      <c r="AOK12" s="80"/>
      <c r="AOL12" s="80"/>
      <c r="AOM12" s="80"/>
      <c r="AON12" s="80"/>
      <c r="AOO12" s="80"/>
      <c r="AOP12" s="80"/>
      <c r="AOQ12" s="80"/>
      <c r="AOR12" s="80"/>
      <c r="AOS12" s="80"/>
      <c r="AOT12" s="80"/>
      <c r="AOU12" s="80"/>
      <c r="AOV12" s="80"/>
      <c r="AOW12" s="80"/>
      <c r="AOX12" s="80"/>
      <c r="AOY12" s="80"/>
      <c r="AOZ12" s="80"/>
      <c r="APA12" s="80"/>
      <c r="APB12" s="80"/>
      <c r="APC12" s="80"/>
      <c r="APD12" s="80"/>
      <c r="APE12" s="80"/>
      <c r="APF12" s="80"/>
      <c r="APG12" s="80"/>
      <c r="APH12" s="80"/>
      <c r="API12" s="80"/>
      <c r="APJ12" s="80"/>
      <c r="APK12" s="80"/>
      <c r="APL12" s="80"/>
      <c r="APM12" s="80"/>
      <c r="APN12" s="80"/>
      <c r="APO12" s="80"/>
      <c r="APP12" s="80"/>
      <c r="APQ12" s="80"/>
      <c r="APR12" s="80"/>
      <c r="APS12" s="80"/>
      <c r="APT12" s="80"/>
      <c r="APU12" s="80"/>
      <c r="APV12" s="80"/>
      <c r="APW12" s="80"/>
      <c r="APX12" s="80"/>
      <c r="APY12" s="80"/>
      <c r="APZ12" s="80"/>
      <c r="AQA12" s="80"/>
      <c r="AQB12" s="80"/>
      <c r="AQC12" s="80"/>
      <c r="AQD12" s="80"/>
      <c r="AQE12" s="80"/>
      <c r="AQF12" s="80"/>
      <c r="AQG12" s="80"/>
      <c r="AQH12" s="80"/>
      <c r="AQI12" s="80"/>
      <c r="AQJ12" s="80"/>
      <c r="AQK12" s="80"/>
      <c r="AQL12" s="80"/>
      <c r="AQM12" s="80"/>
      <c r="AQN12" s="80"/>
      <c r="AQO12" s="80"/>
      <c r="AQP12" s="80"/>
      <c r="AQQ12" s="80"/>
      <c r="AQR12" s="80"/>
      <c r="AQS12" s="80"/>
      <c r="AQT12" s="80"/>
      <c r="AQU12" s="80"/>
      <c r="AQV12" s="80"/>
      <c r="AQW12" s="80"/>
      <c r="AQX12" s="80"/>
      <c r="AQY12" s="80"/>
      <c r="AQZ12" s="80"/>
      <c r="ARA12" s="80"/>
      <c r="ARB12" s="80"/>
      <c r="ARC12" s="80"/>
      <c r="ARD12" s="80"/>
      <c r="ARE12" s="80"/>
      <c r="ARF12" s="80"/>
      <c r="ARG12" s="80"/>
      <c r="ARH12" s="80"/>
      <c r="ARI12" s="80"/>
      <c r="ARJ12" s="80"/>
      <c r="ARK12" s="80"/>
      <c r="ARL12" s="80"/>
      <c r="ARM12" s="80"/>
      <c r="ARN12" s="80"/>
      <c r="ARO12" s="80"/>
      <c r="ARP12" s="80"/>
      <c r="ARQ12" s="80"/>
      <c r="ARR12" s="80"/>
      <c r="ARS12" s="80"/>
      <c r="ART12" s="80"/>
      <c r="ARU12" s="80"/>
      <c r="ARV12" s="80"/>
      <c r="ARW12" s="80"/>
      <c r="ARX12" s="80"/>
      <c r="ARY12" s="80"/>
      <c r="ARZ12" s="80"/>
      <c r="ASA12" s="80"/>
      <c r="ASB12" s="80"/>
      <c r="ASC12" s="80"/>
      <c r="ASD12" s="80"/>
      <c r="ASE12" s="80"/>
      <c r="ASF12" s="80"/>
      <c r="ASG12" s="80"/>
      <c r="ASH12" s="80"/>
      <c r="ASI12" s="80"/>
      <c r="ASJ12" s="80"/>
      <c r="ASK12" s="80"/>
      <c r="ASL12" s="80"/>
      <c r="ASM12" s="80"/>
      <c r="ASN12" s="80"/>
      <c r="ASO12" s="80"/>
      <c r="ASP12" s="80"/>
      <c r="ASQ12" s="80"/>
      <c r="ASR12" s="80"/>
      <c r="ASS12" s="80"/>
      <c r="AST12" s="80"/>
      <c r="ASU12" s="80"/>
      <c r="ASV12" s="80"/>
      <c r="ASW12" s="80"/>
      <c r="ASX12" s="80"/>
      <c r="ASY12" s="80"/>
      <c r="ASZ12" s="80"/>
      <c r="ATA12" s="80"/>
      <c r="ATB12" s="80"/>
      <c r="ATC12" s="80"/>
      <c r="ATD12" s="80"/>
      <c r="ATE12" s="80"/>
      <c r="ATF12" s="80"/>
      <c r="ATG12" s="80"/>
      <c r="ATH12" s="80"/>
      <c r="ATI12" s="80"/>
      <c r="ATJ12" s="80"/>
      <c r="ATK12" s="80"/>
      <c r="ATL12" s="80"/>
      <c r="ATM12" s="80"/>
      <c r="ATN12" s="80"/>
      <c r="ATO12" s="80"/>
      <c r="ATP12" s="80"/>
      <c r="ATQ12" s="80"/>
      <c r="ATR12" s="80"/>
      <c r="ATS12" s="80"/>
      <c r="ATT12" s="80"/>
      <c r="ATU12" s="80"/>
      <c r="ATV12" s="80"/>
      <c r="ATW12" s="80"/>
      <c r="ATX12" s="80"/>
      <c r="ATY12" s="80"/>
      <c r="ATZ12" s="80"/>
      <c r="AUA12" s="80"/>
      <c r="AUB12" s="80"/>
      <c r="AUC12" s="80"/>
      <c r="AUD12" s="80"/>
      <c r="AUE12" s="80"/>
      <c r="AUF12" s="80"/>
      <c r="AUG12" s="80"/>
      <c r="AUH12" s="80"/>
      <c r="AUI12" s="80"/>
      <c r="AUJ12" s="80"/>
      <c r="AUK12" s="80"/>
      <c r="AUL12" s="80"/>
      <c r="AUM12" s="80"/>
      <c r="AUN12" s="80"/>
      <c r="AUO12" s="80"/>
      <c r="AUP12" s="80"/>
      <c r="AUQ12" s="80"/>
      <c r="AUR12" s="80"/>
      <c r="AUS12" s="80"/>
      <c r="AUT12" s="80"/>
      <c r="AUU12" s="80"/>
      <c r="AUV12" s="80"/>
      <c r="AUW12" s="80"/>
      <c r="AUX12" s="80"/>
      <c r="AUY12" s="80"/>
      <c r="AUZ12" s="80"/>
      <c r="AVA12" s="80"/>
      <c r="AVB12" s="80"/>
      <c r="AVC12" s="80"/>
      <c r="AVD12" s="80"/>
      <c r="AVE12" s="80"/>
      <c r="AVF12" s="80"/>
      <c r="AVG12" s="80"/>
      <c r="AVH12" s="80"/>
      <c r="AVI12" s="80"/>
      <c r="AVJ12" s="80"/>
      <c r="AVK12" s="80"/>
      <c r="AVL12" s="80"/>
      <c r="AVM12" s="80"/>
      <c r="AVN12" s="80"/>
      <c r="AVO12" s="80"/>
      <c r="AVP12" s="80"/>
      <c r="AVQ12" s="80"/>
      <c r="AVR12" s="80"/>
      <c r="AVS12" s="80"/>
      <c r="AVT12" s="80"/>
      <c r="AVU12" s="80"/>
      <c r="AVV12" s="80"/>
      <c r="AVW12" s="80"/>
      <c r="AVX12" s="80"/>
      <c r="AVY12" s="80"/>
      <c r="AVZ12" s="80"/>
      <c r="AWA12" s="80"/>
      <c r="AWB12" s="80"/>
      <c r="AWC12" s="80"/>
      <c r="AWD12" s="80"/>
      <c r="AWE12" s="80"/>
      <c r="AWF12" s="80"/>
      <c r="AWG12" s="80"/>
      <c r="AWH12" s="80"/>
      <c r="AWI12" s="80"/>
      <c r="AWJ12" s="80"/>
      <c r="AWK12" s="80"/>
      <c r="AWL12" s="80"/>
      <c r="AWM12" s="80"/>
      <c r="AWN12" s="80"/>
      <c r="AWO12" s="80"/>
      <c r="AWP12" s="80"/>
      <c r="AWQ12" s="80"/>
      <c r="AWR12" s="80"/>
      <c r="AWS12" s="80"/>
      <c r="AWT12" s="80"/>
      <c r="AWU12" s="80"/>
      <c r="AWV12" s="80"/>
      <c r="AWW12" s="80"/>
      <c r="AWX12" s="80"/>
      <c r="AWY12" s="80"/>
      <c r="AWZ12" s="80"/>
      <c r="AXA12" s="80"/>
      <c r="AXB12" s="80"/>
      <c r="AXC12" s="80"/>
      <c r="AXD12" s="80"/>
      <c r="AXE12" s="80"/>
      <c r="AXF12" s="80"/>
      <c r="AXG12" s="80"/>
      <c r="AXH12" s="80"/>
      <c r="AXI12" s="80"/>
      <c r="AXJ12" s="80"/>
      <c r="AXK12" s="80"/>
      <c r="AXL12" s="80"/>
      <c r="AXM12" s="80"/>
      <c r="AXN12" s="80"/>
      <c r="AXO12" s="80"/>
      <c r="AXP12" s="80"/>
      <c r="AXQ12" s="80"/>
      <c r="AXR12" s="80"/>
      <c r="AXS12" s="80"/>
      <c r="AXT12" s="80"/>
      <c r="AXU12" s="80"/>
      <c r="AXV12" s="80"/>
      <c r="AXW12" s="80"/>
      <c r="AXX12" s="80"/>
      <c r="AXY12" s="80"/>
      <c r="AXZ12" s="80"/>
      <c r="AYA12" s="80"/>
      <c r="AYB12" s="80"/>
      <c r="AYC12" s="80"/>
      <c r="AYD12" s="80"/>
      <c r="AYE12" s="80"/>
      <c r="AYF12" s="80"/>
      <c r="AYG12" s="80"/>
      <c r="AYH12" s="80"/>
      <c r="AYI12" s="80"/>
      <c r="AYJ12" s="80"/>
      <c r="AYK12" s="80"/>
      <c r="AYL12" s="80"/>
      <c r="AYM12" s="80"/>
      <c r="AYN12" s="80"/>
      <c r="AYO12" s="80"/>
      <c r="AYP12" s="80"/>
      <c r="AYQ12" s="80"/>
      <c r="AYR12" s="80"/>
      <c r="AYS12" s="80"/>
      <c r="AYT12" s="80"/>
      <c r="AYU12" s="80"/>
      <c r="AYV12" s="80"/>
      <c r="AYW12" s="80"/>
      <c r="AYX12" s="80"/>
      <c r="AYY12" s="80"/>
      <c r="AYZ12" s="80"/>
      <c r="AZA12" s="80"/>
      <c r="AZB12" s="80"/>
      <c r="AZC12" s="80"/>
      <c r="AZD12" s="80"/>
      <c r="AZE12" s="80"/>
      <c r="AZF12" s="80"/>
      <c r="AZG12" s="80"/>
      <c r="AZH12" s="80"/>
      <c r="AZI12" s="80"/>
      <c r="AZJ12" s="80"/>
      <c r="AZK12" s="80"/>
      <c r="AZL12" s="80"/>
      <c r="AZM12" s="80"/>
      <c r="AZN12" s="80"/>
      <c r="AZO12" s="80"/>
      <c r="AZP12" s="80"/>
      <c r="AZQ12" s="80"/>
      <c r="AZR12" s="80"/>
      <c r="AZS12" s="80"/>
      <c r="AZT12" s="80"/>
      <c r="AZU12" s="80"/>
      <c r="AZV12" s="80"/>
      <c r="AZW12" s="80"/>
      <c r="AZX12" s="80"/>
      <c r="AZY12" s="80"/>
      <c r="AZZ12" s="80"/>
      <c r="BAA12" s="80"/>
      <c r="BAB12" s="80"/>
      <c r="BAC12" s="80"/>
      <c r="BAD12" s="80"/>
      <c r="BAE12" s="80"/>
      <c r="BAF12" s="80"/>
      <c r="BAG12" s="80"/>
      <c r="BAH12" s="80"/>
      <c r="BAI12" s="80"/>
      <c r="BAJ12" s="80"/>
      <c r="BAK12" s="80"/>
      <c r="BAL12" s="80"/>
      <c r="BAM12" s="80"/>
      <c r="BAN12" s="80"/>
      <c r="BAO12" s="80"/>
      <c r="BAP12" s="80"/>
      <c r="BAQ12" s="80"/>
      <c r="BAR12" s="80"/>
      <c r="BAS12" s="80"/>
      <c r="BAT12" s="80"/>
      <c r="BAU12" s="80"/>
      <c r="BAV12" s="80"/>
      <c r="BAW12" s="80"/>
      <c r="BAX12" s="80"/>
      <c r="BAY12" s="80"/>
      <c r="BAZ12" s="80"/>
      <c r="BBA12" s="80"/>
      <c r="BBB12" s="80"/>
      <c r="BBC12" s="80"/>
      <c r="BBD12" s="80"/>
      <c r="BBE12" s="80"/>
      <c r="BBF12" s="80"/>
      <c r="BBG12" s="80"/>
      <c r="BBH12" s="80"/>
      <c r="BBI12" s="80"/>
      <c r="BBJ12" s="80"/>
      <c r="BBK12" s="80"/>
      <c r="BBL12" s="80"/>
      <c r="BBM12" s="80"/>
      <c r="BBN12" s="80"/>
      <c r="BBO12" s="80"/>
      <c r="BBP12" s="80"/>
      <c r="BBQ12" s="80"/>
      <c r="BBR12" s="80"/>
      <c r="BBS12" s="80"/>
      <c r="BBT12" s="80"/>
      <c r="BBU12" s="80"/>
      <c r="BBV12" s="80"/>
      <c r="BBW12" s="80"/>
      <c r="BBX12" s="80"/>
      <c r="BBY12" s="80"/>
      <c r="BBZ12" s="80"/>
      <c r="BCA12" s="80"/>
      <c r="BCB12" s="80"/>
      <c r="BCC12" s="80"/>
      <c r="BCD12" s="80"/>
      <c r="BCE12" s="80"/>
      <c r="BCF12" s="80"/>
      <c r="BCG12" s="80"/>
      <c r="BCH12" s="80"/>
      <c r="BCI12" s="80"/>
      <c r="BCJ12" s="80"/>
      <c r="BCK12" s="80"/>
      <c r="BCL12" s="80"/>
      <c r="BCM12" s="80"/>
      <c r="BCN12" s="80"/>
      <c r="BCO12" s="80"/>
      <c r="BCP12" s="80"/>
      <c r="BCQ12" s="80"/>
      <c r="BCR12" s="80"/>
      <c r="BCS12" s="80"/>
      <c r="BCT12" s="80"/>
      <c r="BCU12" s="80"/>
      <c r="BCV12" s="80"/>
      <c r="BCW12" s="80"/>
      <c r="BCX12" s="80"/>
      <c r="BCY12" s="80"/>
      <c r="BCZ12" s="80"/>
      <c r="BDA12" s="80"/>
      <c r="BDB12" s="80"/>
      <c r="BDC12" s="80"/>
      <c r="BDD12" s="80"/>
      <c r="BDE12" s="80"/>
      <c r="BDF12" s="80"/>
      <c r="BDG12" s="80"/>
      <c r="BDH12" s="80"/>
      <c r="BDI12" s="80"/>
      <c r="BDJ12" s="80"/>
      <c r="BDK12" s="80"/>
      <c r="BDL12" s="80"/>
      <c r="BDM12" s="80"/>
      <c r="BDN12" s="80"/>
      <c r="BDO12" s="80"/>
      <c r="BDP12" s="80"/>
      <c r="BDQ12" s="80"/>
      <c r="BDR12" s="80"/>
      <c r="BDS12" s="80"/>
      <c r="BDT12" s="80"/>
      <c r="BDU12" s="80"/>
      <c r="BDV12" s="80"/>
      <c r="BDW12" s="80"/>
      <c r="BDX12" s="80"/>
      <c r="BDY12" s="80"/>
      <c r="BDZ12" s="80"/>
      <c r="BEA12" s="80"/>
      <c r="BEB12" s="80"/>
      <c r="BEC12" s="80"/>
      <c r="BED12" s="80"/>
      <c r="BEE12" s="80"/>
      <c r="BEF12" s="80"/>
      <c r="BEG12" s="80"/>
      <c r="BEH12" s="80"/>
      <c r="BEI12" s="80"/>
      <c r="BEJ12" s="80"/>
      <c r="BEK12" s="80"/>
      <c r="BEL12" s="80"/>
      <c r="BEM12" s="80"/>
      <c r="BEN12" s="80"/>
      <c r="BEO12" s="80"/>
      <c r="BEP12" s="80"/>
      <c r="BEQ12" s="80"/>
      <c r="BER12" s="80"/>
      <c r="BES12" s="80"/>
      <c r="BET12" s="80"/>
      <c r="BEU12" s="80"/>
      <c r="BEV12" s="80"/>
      <c r="BEW12" s="80"/>
      <c r="BEX12" s="80"/>
      <c r="BEY12" s="80"/>
      <c r="BEZ12" s="80"/>
      <c r="BFA12" s="80"/>
      <c r="BFB12" s="80"/>
      <c r="BFC12" s="80"/>
      <c r="BFD12" s="80"/>
      <c r="BFE12" s="80"/>
      <c r="BFF12" s="80"/>
      <c r="BFG12" s="80"/>
      <c r="BFH12" s="80"/>
      <c r="BFI12" s="80"/>
      <c r="BFJ12" s="80"/>
      <c r="BFK12" s="80"/>
      <c r="BFL12" s="80"/>
      <c r="BFM12" s="80"/>
      <c r="BFN12" s="80"/>
      <c r="BFO12" s="80"/>
      <c r="BFP12" s="80"/>
      <c r="BFQ12" s="80"/>
      <c r="BFR12" s="80"/>
      <c r="BFS12" s="80"/>
      <c r="BFT12" s="80"/>
      <c r="BFU12" s="80"/>
      <c r="BFV12" s="80"/>
      <c r="BFW12" s="80"/>
      <c r="BFX12" s="80"/>
      <c r="BFY12" s="80"/>
      <c r="BFZ12" s="80"/>
      <c r="BGA12" s="80"/>
      <c r="BGB12" s="80"/>
      <c r="BGC12" s="80"/>
      <c r="BGD12" s="80"/>
      <c r="BGE12" s="80"/>
      <c r="BGF12" s="80"/>
      <c r="BGG12" s="80"/>
      <c r="BGH12" s="80"/>
      <c r="BGI12" s="80"/>
      <c r="BGJ12" s="80"/>
      <c r="BGK12" s="80"/>
      <c r="BGL12" s="80"/>
      <c r="BGM12" s="80"/>
      <c r="BGN12" s="80"/>
      <c r="BGO12" s="80"/>
      <c r="BGP12" s="80"/>
      <c r="BGQ12" s="80"/>
      <c r="BGR12" s="80"/>
      <c r="BGS12" s="80"/>
      <c r="BGT12" s="80"/>
      <c r="BGU12" s="80"/>
      <c r="BGV12" s="80"/>
      <c r="BGW12" s="80"/>
      <c r="BGX12" s="80"/>
      <c r="BGY12" s="80"/>
      <c r="BGZ12" s="80"/>
      <c r="BHA12" s="80"/>
      <c r="BHB12" s="80"/>
      <c r="BHC12" s="80"/>
      <c r="BHD12" s="80"/>
      <c r="BHE12" s="80"/>
      <c r="BHF12" s="80"/>
      <c r="BHG12" s="80"/>
      <c r="BHH12" s="80"/>
      <c r="BHI12" s="80"/>
      <c r="BHJ12" s="80"/>
      <c r="BHK12" s="80"/>
      <c r="BHL12" s="80"/>
      <c r="BHM12" s="80"/>
      <c r="BHN12" s="80"/>
      <c r="BHO12" s="80"/>
      <c r="BHP12" s="80"/>
      <c r="BHQ12" s="80"/>
      <c r="BHR12" s="80"/>
      <c r="BHS12" s="80"/>
      <c r="BHT12" s="80"/>
      <c r="BHU12" s="80"/>
      <c r="BHV12" s="80"/>
      <c r="BHW12" s="80"/>
      <c r="BHX12" s="80"/>
      <c r="BHY12" s="80"/>
      <c r="BHZ12" s="80"/>
      <c r="BIA12" s="80"/>
      <c r="BIB12" s="80"/>
      <c r="BIC12" s="80"/>
      <c r="BID12" s="80"/>
      <c r="BIE12" s="80"/>
      <c r="BIF12" s="80"/>
      <c r="BIG12" s="80"/>
      <c r="BIH12" s="80"/>
      <c r="BII12" s="80"/>
      <c r="BIJ12" s="80"/>
      <c r="BIK12" s="80"/>
      <c r="BIL12" s="80"/>
      <c r="BIM12" s="80"/>
      <c r="BIN12" s="80"/>
      <c r="BIO12" s="80"/>
      <c r="BIP12" s="80"/>
      <c r="BIQ12" s="80"/>
      <c r="BIR12" s="80"/>
      <c r="BIS12" s="80"/>
      <c r="BIT12" s="80"/>
      <c r="BIU12" s="80"/>
      <c r="BIV12" s="80"/>
      <c r="BIW12" s="80"/>
      <c r="BIX12" s="80"/>
      <c r="BIY12" s="80"/>
      <c r="BIZ12" s="80"/>
      <c r="BJA12" s="80"/>
      <c r="BJB12" s="80"/>
      <c r="BJC12" s="80"/>
      <c r="BJD12" s="80"/>
      <c r="BJE12" s="80"/>
      <c r="BJF12" s="80"/>
      <c r="BJG12" s="80"/>
      <c r="BJH12" s="80"/>
      <c r="BJI12" s="80"/>
      <c r="BJJ12" s="80"/>
      <c r="BJK12" s="80"/>
      <c r="BJL12" s="80"/>
      <c r="BJM12" s="80"/>
      <c r="BJN12" s="80"/>
      <c r="BJO12" s="80"/>
      <c r="BJP12" s="80"/>
      <c r="BJQ12" s="80"/>
      <c r="BJR12" s="80"/>
      <c r="BJS12" s="80"/>
      <c r="BJT12" s="80"/>
      <c r="BJU12" s="80"/>
      <c r="BJV12" s="80"/>
      <c r="BJW12" s="80"/>
      <c r="BJX12" s="80"/>
      <c r="BJY12" s="80"/>
      <c r="BJZ12" s="80"/>
      <c r="BKA12" s="80"/>
      <c r="BKB12" s="80"/>
      <c r="BKC12" s="80"/>
      <c r="BKD12" s="80"/>
      <c r="BKE12" s="80"/>
      <c r="BKF12" s="80"/>
      <c r="BKG12" s="80"/>
      <c r="BKH12" s="80"/>
      <c r="BKI12" s="80"/>
      <c r="BKJ12" s="80"/>
      <c r="BKK12" s="80"/>
      <c r="BKL12" s="80"/>
      <c r="BKM12" s="80"/>
      <c r="BKN12" s="80"/>
      <c r="BKO12" s="80"/>
      <c r="BKP12" s="80"/>
      <c r="BKQ12" s="80"/>
      <c r="BKR12" s="80"/>
      <c r="BKS12" s="80"/>
      <c r="BKT12" s="80"/>
      <c r="BKU12" s="80"/>
      <c r="BKV12" s="80"/>
      <c r="BKW12" s="80"/>
      <c r="BKX12" s="80"/>
      <c r="BKY12" s="80"/>
      <c r="BKZ12" s="80"/>
      <c r="BLA12" s="80"/>
      <c r="BLB12" s="80"/>
      <c r="BLC12" s="80"/>
      <c r="BLD12" s="80"/>
      <c r="BLE12" s="80"/>
      <c r="BLF12" s="80"/>
      <c r="BLG12" s="80"/>
      <c r="BLH12" s="80"/>
      <c r="BLI12" s="80"/>
      <c r="BLJ12" s="80"/>
      <c r="BLK12" s="80"/>
      <c r="BLL12" s="80"/>
      <c r="BLM12" s="80"/>
      <c r="BLN12" s="80"/>
      <c r="BLO12" s="80"/>
      <c r="BLP12" s="80"/>
      <c r="BLQ12" s="80"/>
      <c r="BLR12" s="80"/>
      <c r="BLS12" s="80"/>
      <c r="BLT12" s="80"/>
      <c r="BLU12" s="80"/>
      <c r="BLV12" s="80"/>
      <c r="BLW12" s="80"/>
      <c r="BLX12" s="80"/>
      <c r="BLY12" s="80"/>
      <c r="BLZ12" s="80"/>
      <c r="BMA12" s="80"/>
      <c r="BMB12" s="80"/>
      <c r="BMC12" s="80"/>
      <c r="BMD12" s="80"/>
      <c r="BME12" s="80"/>
      <c r="BMF12" s="80"/>
      <c r="BMG12" s="80"/>
      <c r="BMH12" s="80"/>
      <c r="BMI12" s="80"/>
      <c r="BMJ12" s="80"/>
      <c r="BMK12" s="80"/>
      <c r="BML12" s="80"/>
      <c r="BMM12" s="80"/>
      <c r="BMN12" s="80"/>
      <c r="BMO12" s="80"/>
      <c r="BMP12" s="80"/>
      <c r="BMQ12" s="80"/>
      <c r="BMR12" s="80"/>
      <c r="BMS12" s="80"/>
      <c r="BMT12" s="80"/>
      <c r="BMU12" s="80"/>
      <c r="BMV12" s="80"/>
      <c r="BMW12" s="80"/>
      <c r="BMX12" s="80"/>
      <c r="BMY12" s="80"/>
      <c r="BMZ12" s="80"/>
      <c r="BNA12" s="80"/>
      <c r="BNB12" s="80"/>
      <c r="BNC12" s="80"/>
      <c r="BND12" s="80"/>
      <c r="BNE12" s="80"/>
      <c r="BNF12" s="80"/>
      <c r="BNG12" s="80"/>
      <c r="BNH12" s="80"/>
      <c r="BNI12" s="80"/>
      <c r="BNJ12" s="80"/>
      <c r="BNK12" s="80"/>
      <c r="BNL12" s="80"/>
      <c r="BNM12" s="80"/>
      <c r="BNN12" s="80"/>
      <c r="BNO12" s="80"/>
      <c r="BNP12" s="80"/>
      <c r="BNQ12" s="80"/>
      <c r="BNR12" s="80"/>
      <c r="BNS12" s="80"/>
      <c r="BNT12" s="80"/>
      <c r="BNU12" s="80"/>
      <c r="BNV12" s="80"/>
      <c r="BNW12" s="80"/>
      <c r="BNX12" s="80"/>
      <c r="BNY12" s="80"/>
      <c r="BNZ12" s="80"/>
      <c r="BOA12" s="80"/>
      <c r="BOB12" s="80"/>
      <c r="BOC12" s="80"/>
      <c r="BOD12" s="80"/>
      <c r="BOE12" s="80"/>
      <c r="BOF12" s="80"/>
      <c r="BOG12" s="80"/>
      <c r="BOH12" s="80"/>
      <c r="BOI12" s="80"/>
      <c r="BOJ12" s="80"/>
      <c r="BOK12" s="80"/>
      <c r="BOL12" s="80"/>
      <c r="BOM12" s="80"/>
      <c r="BON12" s="80"/>
      <c r="BOO12" s="80"/>
      <c r="BOP12" s="80"/>
      <c r="BOQ12" s="80"/>
      <c r="BOR12" s="80"/>
      <c r="BOS12" s="80"/>
      <c r="BOT12" s="80"/>
      <c r="BOU12" s="80"/>
      <c r="BOV12" s="80"/>
      <c r="BOW12" s="80"/>
      <c r="BOX12" s="80"/>
      <c r="BOY12" s="80"/>
      <c r="BOZ12" s="80"/>
      <c r="BPA12" s="80"/>
      <c r="BPB12" s="80"/>
      <c r="BPC12" s="80"/>
      <c r="BPD12" s="80"/>
      <c r="BPE12" s="80"/>
      <c r="BPF12" s="80"/>
      <c r="BPG12" s="80"/>
      <c r="BPH12" s="80"/>
      <c r="BPI12" s="80"/>
      <c r="BPJ12" s="80"/>
      <c r="BPK12" s="80"/>
      <c r="BPL12" s="80"/>
      <c r="BPM12" s="80"/>
      <c r="BPN12" s="80"/>
      <c r="BPO12" s="80"/>
      <c r="BPP12" s="80"/>
      <c r="BPQ12" s="80"/>
      <c r="BPR12" s="80"/>
      <c r="BPS12" s="80"/>
      <c r="BPT12" s="80"/>
      <c r="BPU12" s="80"/>
      <c r="BPV12" s="80"/>
      <c r="BPW12" s="80"/>
      <c r="BPX12" s="80"/>
      <c r="BPY12" s="80"/>
      <c r="BPZ12" s="80"/>
      <c r="BQA12" s="80"/>
      <c r="BQB12" s="80"/>
      <c r="BQC12" s="80"/>
      <c r="BQD12" s="80"/>
      <c r="BQE12" s="80"/>
      <c r="BQF12" s="80"/>
      <c r="BQG12" s="80"/>
      <c r="BQH12" s="80"/>
      <c r="BQI12" s="80"/>
      <c r="BQJ12" s="80"/>
      <c r="BQK12" s="80"/>
      <c r="BQL12" s="80"/>
      <c r="BQM12" s="80"/>
      <c r="BQN12" s="80"/>
      <c r="BQO12" s="80"/>
      <c r="BQP12" s="80"/>
      <c r="BQQ12" s="80"/>
      <c r="BQR12" s="80"/>
      <c r="BQS12" s="80"/>
      <c r="BQT12" s="80"/>
      <c r="BQU12" s="80"/>
      <c r="BQV12" s="80"/>
      <c r="BQW12" s="80"/>
      <c r="BQX12" s="80"/>
      <c r="BQY12" s="80"/>
      <c r="BQZ12" s="80"/>
      <c r="BRA12" s="80"/>
      <c r="BRB12" s="80"/>
      <c r="BRC12" s="80"/>
      <c r="BRD12" s="80"/>
      <c r="BRE12" s="80"/>
      <c r="BRF12" s="80"/>
      <c r="BRG12" s="80"/>
      <c r="BRH12" s="80"/>
      <c r="BRI12" s="80"/>
      <c r="BRJ12" s="80"/>
      <c r="BRK12" s="80"/>
      <c r="BRL12" s="80"/>
      <c r="BRM12" s="80"/>
      <c r="BRN12" s="80"/>
      <c r="BRO12" s="80"/>
      <c r="BRP12" s="80"/>
      <c r="BRQ12" s="80"/>
      <c r="BRR12" s="80"/>
      <c r="BRS12" s="80"/>
      <c r="BRT12" s="80"/>
      <c r="BRU12" s="80"/>
      <c r="BRV12" s="80"/>
      <c r="BRW12" s="80"/>
      <c r="BRX12" s="80"/>
      <c r="BRY12" s="80"/>
      <c r="BRZ12" s="80"/>
      <c r="BSA12" s="80"/>
      <c r="BSB12" s="80"/>
      <c r="BSC12" s="80"/>
      <c r="BSD12" s="80"/>
      <c r="BSE12" s="80"/>
      <c r="BSF12" s="80"/>
      <c r="BSG12" s="80"/>
      <c r="BSH12" s="80"/>
      <c r="BSI12" s="80"/>
      <c r="BSJ12" s="80"/>
      <c r="BSK12" s="80"/>
      <c r="BSL12" s="80"/>
      <c r="BSM12" s="80"/>
      <c r="BSN12" s="80"/>
      <c r="BSO12" s="80"/>
      <c r="BSP12" s="80"/>
      <c r="BSQ12" s="80"/>
      <c r="BSR12" s="80"/>
      <c r="BSS12" s="80"/>
      <c r="BST12" s="80"/>
      <c r="BSU12" s="80"/>
      <c r="BSV12" s="80"/>
      <c r="BSW12" s="80"/>
      <c r="BSX12" s="80"/>
      <c r="BSY12" s="80"/>
      <c r="BSZ12" s="80"/>
      <c r="BTA12" s="80"/>
      <c r="BTB12" s="80"/>
      <c r="BTC12" s="80"/>
      <c r="BTD12" s="80"/>
      <c r="BTE12" s="80"/>
      <c r="BTF12" s="80"/>
      <c r="BTG12" s="80"/>
      <c r="BTH12" s="80"/>
      <c r="BTI12" s="80"/>
      <c r="BTJ12" s="80"/>
      <c r="BTK12" s="80"/>
      <c r="BTL12" s="80"/>
      <c r="BTM12" s="80"/>
      <c r="BTN12" s="80"/>
      <c r="BTO12" s="80"/>
      <c r="BTP12" s="80"/>
      <c r="BTQ12" s="80"/>
      <c r="BTR12" s="80"/>
      <c r="BTS12" s="80"/>
      <c r="BTT12" s="80"/>
      <c r="BTU12" s="80"/>
      <c r="BTV12" s="80"/>
      <c r="BTW12" s="80"/>
      <c r="BTX12" s="80"/>
      <c r="BTY12" s="80"/>
      <c r="BTZ12" s="80"/>
      <c r="BUA12" s="80"/>
      <c r="BUB12" s="80"/>
      <c r="BUC12" s="80"/>
      <c r="BUD12" s="80"/>
      <c r="BUE12" s="80"/>
      <c r="BUF12" s="80"/>
      <c r="BUG12" s="80"/>
      <c r="BUH12" s="80"/>
      <c r="BUI12" s="80"/>
      <c r="BUJ12" s="80"/>
      <c r="BUK12" s="80"/>
      <c r="BUL12" s="80"/>
      <c r="BUM12" s="80"/>
      <c r="BUN12" s="80"/>
      <c r="BUO12" s="80"/>
      <c r="BUP12" s="80"/>
      <c r="BUQ12" s="80"/>
      <c r="BUR12" s="80"/>
      <c r="BUS12" s="80"/>
      <c r="BUT12" s="80"/>
      <c r="BUU12" s="80"/>
      <c r="BUV12" s="80"/>
      <c r="BUW12" s="80"/>
      <c r="BUX12" s="80"/>
      <c r="BUY12" s="80"/>
      <c r="BUZ12" s="80"/>
      <c r="BVA12" s="80"/>
      <c r="BVB12" s="80"/>
      <c r="BVC12" s="80"/>
      <c r="BVD12" s="80"/>
      <c r="BVE12" s="80"/>
      <c r="BVF12" s="80"/>
      <c r="BVG12" s="80"/>
      <c r="BVH12" s="80"/>
      <c r="BVI12" s="80"/>
      <c r="BVJ12" s="80"/>
      <c r="BVK12" s="80"/>
      <c r="BVL12" s="80"/>
      <c r="BVM12" s="80"/>
      <c r="BVN12" s="80"/>
      <c r="BVO12" s="80"/>
      <c r="BVP12" s="80"/>
      <c r="BVQ12" s="80"/>
      <c r="BVR12" s="80"/>
      <c r="BVS12" s="80"/>
      <c r="BVT12" s="80"/>
      <c r="BVU12" s="80"/>
      <c r="BVV12" s="80"/>
      <c r="BVW12" s="80"/>
      <c r="BVX12" s="80"/>
      <c r="BVY12" s="80"/>
      <c r="BVZ12" s="80"/>
      <c r="BWA12" s="80"/>
      <c r="BWB12" s="80"/>
      <c r="BWC12" s="80"/>
      <c r="BWD12" s="80"/>
      <c r="BWE12" s="80"/>
      <c r="BWF12" s="80"/>
      <c r="BWG12" s="80"/>
      <c r="BWH12" s="80"/>
      <c r="BWI12" s="80"/>
      <c r="BWJ12" s="80"/>
      <c r="BWK12" s="80"/>
      <c r="BWL12" s="80"/>
      <c r="BWM12" s="80"/>
      <c r="BWN12" s="80"/>
      <c r="BWO12" s="80"/>
      <c r="BWP12" s="80"/>
      <c r="BWQ12" s="80"/>
      <c r="BWR12" s="80"/>
      <c r="BWS12" s="80"/>
      <c r="BWT12" s="80"/>
      <c r="BWU12" s="80"/>
      <c r="BWV12" s="80"/>
      <c r="BWW12" s="80"/>
      <c r="BWX12" s="80"/>
      <c r="BWY12" s="80"/>
      <c r="BWZ12" s="80"/>
      <c r="BXA12" s="80"/>
      <c r="BXB12" s="80"/>
      <c r="BXC12" s="80"/>
      <c r="BXD12" s="80"/>
      <c r="BXE12" s="80"/>
      <c r="BXF12" s="80"/>
      <c r="BXG12" s="80"/>
      <c r="BXH12" s="80"/>
      <c r="BXI12" s="80"/>
      <c r="BXJ12" s="80"/>
      <c r="BXK12" s="80"/>
      <c r="BXL12" s="80"/>
      <c r="BXM12" s="80"/>
      <c r="BXN12" s="80"/>
      <c r="BXO12" s="80"/>
      <c r="BXP12" s="80"/>
      <c r="BXQ12" s="80"/>
      <c r="BXR12" s="80"/>
      <c r="BXS12" s="80"/>
      <c r="BXT12" s="80"/>
      <c r="BXU12" s="80"/>
      <c r="BXV12" s="80"/>
      <c r="BXW12" s="80"/>
      <c r="BXX12" s="80"/>
      <c r="BXY12" s="80"/>
      <c r="BXZ12" s="80"/>
      <c r="BYA12" s="80"/>
      <c r="BYB12" s="80"/>
      <c r="BYC12" s="80"/>
      <c r="BYD12" s="80"/>
      <c r="BYE12" s="80"/>
      <c r="BYF12" s="80"/>
      <c r="BYG12" s="80"/>
      <c r="BYH12" s="80"/>
      <c r="BYI12" s="80"/>
      <c r="BYJ12" s="80"/>
      <c r="BYK12" s="80"/>
      <c r="BYL12" s="80"/>
      <c r="BYM12" s="80"/>
      <c r="BYN12" s="80"/>
      <c r="BYO12" s="80"/>
      <c r="BYP12" s="80"/>
      <c r="BYQ12" s="80"/>
      <c r="BYR12" s="80"/>
      <c r="BYS12" s="80"/>
      <c r="BYT12" s="80"/>
      <c r="BYU12" s="80"/>
      <c r="BYV12" s="80"/>
      <c r="BYW12" s="80"/>
      <c r="BYX12" s="80"/>
      <c r="BYY12" s="80"/>
      <c r="BYZ12" s="80"/>
      <c r="BZA12" s="80"/>
      <c r="BZB12" s="80"/>
      <c r="BZC12" s="80"/>
      <c r="BZD12" s="80"/>
      <c r="BZE12" s="80"/>
      <c r="BZF12" s="80"/>
      <c r="BZG12" s="80"/>
      <c r="BZH12" s="80"/>
      <c r="BZI12" s="80"/>
      <c r="BZJ12" s="80"/>
      <c r="BZK12" s="80"/>
      <c r="BZL12" s="80"/>
      <c r="BZM12" s="80"/>
      <c r="BZN12" s="80"/>
      <c r="BZO12" s="80"/>
      <c r="BZP12" s="80"/>
      <c r="BZQ12" s="80"/>
      <c r="BZR12" s="80"/>
      <c r="BZS12" s="80"/>
      <c r="BZT12" s="80"/>
      <c r="BZU12" s="80"/>
      <c r="BZV12" s="80"/>
      <c r="BZW12" s="80"/>
      <c r="BZX12" s="80"/>
      <c r="BZY12" s="80"/>
      <c r="BZZ12" s="80"/>
      <c r="CAA12" s="80"/>
      <c r="CAB12" s="80"/>
      <c r="CAC12" s="80"/>
      <c r="CAD12" s="80"/>
      <c r="CAE12" s="80"/>
      <c r="CAF12" s="80"/>
      <c r="CAG12" s="80"/>
      <c r="CAH12" s="80"/>
      <c r="CAI12" s="80"/>
      <c r="CAJ12" s="80"/>
      <c r="CAK12" s="80"/>
      <c r="CAL12" s="80"/>
      <c r="CAM12" s="80"/>
      <c r="CAN12" s="80"/>
      <c r="CAO12" s="80"/>
      <c r="CAP12" s="80"/>
      <c r="CAQ12" s="80"/>
      <c r="CAR12" s="80"/>
      <c r="CAS12" s="80"/>
      <c r="CAT12" s="80"/>
      <c r="CAU12" s="80"/>
      <c r="CAV12" s="80"/>
      <c r="CAW12" s="80"/>
      <c r="CAX12" s="80"/>
      <c r="CAY12" s="80"/>
      <c r="CAZ12" s="80"/>
      <c r="CBA12" s="80"/>
      <c r="CBB12" s="80"/>
      <c r="CBC12" s="80"/>
      <c r="CBD12" s="80"/>
      <c r="CBE12" s="80"/>
      <c r="CBF12" s="80"/>
      <c r="CBG12" s="80"/>
      <c r="CBH12" s="80"/>
      <c r="CBI12" s="80"/>
      <c r="CBJ12" s="80"/>
      <c r="CBK12" s="80"/>
      <c r="CBL12" s="80"/>
      <c r="CBM12" s="80"/>
      <c r="CBN12" s="80"/>
      <c r="CBO12" s="80"/>
      <c r="CBP12" s="80"/>
      <c r="CBQ12" s="80"/>
      <c r="CBR12" s="80"/>
      <c r="CBS12" s="80"/>
      <c r="CBT12" s="80"/>
      <c r="CBU12" s="80"/>
      <c r="CBV12" s="80"/>
      <c r="CBW12" s="80"/>
      <c r="CBX12" s="80"/>
      <c r="CBY12" s="80"/>
      <c r="CBZ12" s="80"/>
      <c r="CCA12" s="80"/>
      <c r="CCB12" s="80"/>
      <c r="CCC12" s="80"/>
      <c r="CCD12" s="80"/>
      <c r="CCE12" s="80"/>
      <c r="CCF12" s="80"/>
      <c r="CCG12" s="80"/>
      <c r="CCH12" s="80"/>
      <c r="CCI12" s="80"/>
      <c r="CCJ12" s="80"/>
      <c r="CCK12" s="80"/>
      <c r="CCL12" s="80"/>
      <c r="CCM12" s="80"/>
      <c r="CCN12" s="80"/>
      <c r="CCO12" s="80"/>
      <c r="CCP12" s="80"/>
      <c r="CCQ12" s="80"/>
      <c r="CCR12" s="80"/>
      <c r="CCS12" s="80"/>
      <c r="CCT12" s="80"/>
      <c r="CCU12" s="80"/>
      <c r="CCV12" s="80"/>
      <c r="CCW12" s="80"/>
      <c r="CCX12" s="80"/>
      <c r="CCY12" s="80"/>
      <c r="CCZ12" s="80"/>
      <c r="CDA12" s="80"/>
      <c r="CDB12" s="80"/>
      <c r="CDC12" s="80"/>
      <c r="CDD12" s="80"/>
      <c r="CDE12" s="80"/>
      <c r="CDF12" s="80"/>
      <c r="CDG12" s="80"/>
      <c r="CDH12" s="80"/>
      <c r="CDI12" s="80"/>
      <c r="CDJ12" s="80"/>
      <c r="CDK12" s="80"/>
      <c r="CDL12" s="80"/>
      <c r="CDM12" s="80"/>
      <c r="CDN12" s="80"/>
      <c r="CDO12" s="80"/>
      <c r="CDP12" s="80"/>
      <c r="CDQ12" s="80"/>
      <c r="CDR12" s="80"/>
      <c r="CDS12" s="80"/>
      <c r="CDT12" s="80"/>
      <c r="CDU12" s="80"/>
      <c r="CDV12" s="80"/>
      <c r="CDW12" s="80"/>
      <c r="CDX12" s="80"/>
      <c r="CDY12" s="80"/>
      <c r="CDZ12" s="80"/>
      <c r="CEA12" s="80"/>
      <c r="CEB12" s="80"/>
      <c r="CEC12" s="80"/>
      <c r="CED12" s="80"/>
      <c r="CEE12" s="80"/>
      <c r="CEF12" s="80"/>
      <c r="CEG12" s="80"/>
      <c r="CEH12" s="80"/>
      <c r="CEI12" s="80"/>
      <c r="CEJ12" s="80"/>
      <c r="CEK12" s="80"/>
      <c r="CEL12" s="80"/>
      <c r="CEM12" s="80"/>
      <c r="CEN12" s="80"/>
      <c r="CEO12" s="80"/>
      <c r="CEP12" s="80"/>
      <c r="CEQ12" s="80"/>
      <c r="CER12" s="80"/>
      <c r="CES12" s="80"/>
      <c r="CET12" s="80"/>
      <c r="CEU12" s="80"/>
      <c r="CEV12" s="80"/>
      <c r="CEW12" s="80"/>
      <c r="CEX12" s="80"/>
      <c r="CEY12" s="80"/>
      <c r="CEZ12" s="80"/>
      <c r="CFA12" s="80"/>
      <c r="CFB12" s="80"/>
      <c r="CFC12" s="80"/>
      <c r="CFD12" s="80"/>
      <c r="CFE12" s="80"/>
      <c r="CFF12" s="80"/>
      <c r="CFG12" s="80"/>
      <c r="CFH12" s="80"/>
      <c r="CFI12" s="80"/>
      <c r="CFJ12" s="80"/>
      <c r="CFK12" s="80"/>
      <c r="CFL12" s="80"/>
      <c r="CFM12" s="80"/>
      <c r="CFN12" s="80"/>
      <c r="CFO12" s="80"/>
      <c r="CFP12" s="80"/>
      <c r="CFQ12" s="80"/>
      <c r="CFR12" s="80"/>
      <c r="CFS12" s="80"/>
      <c r="CFT12" s="80"/>
      <c r="CFU12" s="80"/>
      <c r="CFV12" s="80"/>
      <c r="CFW12" s="80"/>
      <c r="CFX12" s="80"/>
      <c r="CFY12" s="80"/>
      <c r="CFZ12" s="80"/>
      <c r="CGA12" s="80"/>
      <c r="CGB12" s="80"/>
      <c r="CGC12" s="80"/>
      <c r="CGD12" s="80"/>
      <c r="CGE12" s="80"/>
      <c r="CGF12" s="80"/>
      <c r="CGG12" s="80"/>
      <c r="CGH12" s="80"/>
      <c r="CGI12" s="80"/>
      <c r="CGJ12" s="80"/>
      <c r="CGK12" s="80"/>
      <c r="CGL12" s="80"/>
      <c r="CGM12" s="80"/>
      <c r="CGN12" s="80"/>
      <c r="CGO12" s="80"/>
      <c r="CGP12" s="80"/>
      <c r="CGQ12" s="80"/>
      <c r="CGR12" s="80"/>
      <c r="CGS12" s="80"/>
      <c r="CGT12" s="80"/>
      <c r="CGU12" s="80"/>
      <c r="CGV12" s="80"/>
      <c r="CGW12" s="80"/>
      <c r="CGX12" s="80"/>
      <c r="CGY12" s="80"/>
      <c r="CGZ12" s="80"/>
      <c r="CHA12" s="80"/>
      <c r="CHB12" s="80"/>
      <c r="CHC12" s="80"/>
      <c r="CHD12" s="80"/>
      <c r="CHE12" s="80"/>
      <c r="CHF12" s="80"/>
      <c r="CHG12" s="80"/>
      <c r="CHH12" s="80"/>
      <c r="CHI12" s="80"/>
      <c r="CHJ12" s="80"/>
      <c r="CHK12" s="80"/>
      <c r="CHL12" s="80"/>
      <c r="CHM12" s="80"/>
      <c r="CHN12" s="80"/>
      <c r="CHO12" s="80"/>
      <c r="CHP12" s="80"/>
      <c r="CHQ12" s="80"/>
      <c r="CHR12" s="80"/>
      <c r="CHS12" s="80"/>
      <c r="CHT12" s="80"/>
      <c r="CHU12" s="80"/>
      <c r="CHV12" s="80"/>
      <c r="CHW12" s="80"/>
      <c r="CHX12" s="80"/>
      <c r="CHY12" s="80"/>
      <c r="CHZ12" s="80"/>
      <c r="CIA12" s="80"/>
      <c r="CIB12" s="80"/>
      <c r="CIC12" s="80"/>
      <c r="CID12" s="80"/>
      <c r="CIE12" s="80"/>
      <c r="CIF12" s="80"/>
      <c r="CIG12" s="80"/>
      <c r="CIH12" s="80"/>
      <c r="CII12" s="80"/>
      <c r="CIJ12" s="80"/>
      <c r="CIK12" s="80"/>
      <c r="CIL12" s="80"/>
      <c r="CIM12" s="80"/>
      <c r="CIN12" s="80"/>
      <c r="CIO12" s="80"/>
      <c r="CIP12" s="80"/>
      <c r="CIQ12" s="80"/>
      <c r="CIR12" s="80"/>
      <c r="CIS12" s="80"/>
      <c r="CIT12" s="80"/>
      <c r="CIU12" s="80"/>
      <c r="CIV12" s="80"/>
      <c r="CIW12" s="80"/>
      <c r="CIX12" s="80"/>
      <c r="CIY12" s="80"/>
      <c r="CIZ12" s="80"/>
      <c r="CJA12" s="80"/>
      <c r="CJB12" s="80"/>
      <c r="CJC12" s="80"/>
      <c r="CJD12" s="80"/>
      <c r="CJE12" s="80"/>
      <c r="CJF12" s="80"/>
      <c r="CJG12" s="80"/>
      <c r="CJH12" s="80"/>
      <c r="CJI12" s="80"/>
      <c r="CJJ12" s="80"/>
      <c r="CJK12" s="80"/>
      <c r="CJL12" s="80"/>
      <c r="CJM12" s="80"/>
      <c r="CJN12" s="80"/>
      <c r="CJO12" s="80"/>
      <c r="CJP12" s="80"/>
      <c r="CJQ12" s="80"/>
      <c r="CJR12" s="80"/>
      <c r="CJS12" s="80"/>
      <c r="CJT12" s="80"/>
      <c r="CJU12" s="80"/>
      <c r="CJV12" s="80"/>
      <c r="CJW12" s="80"/>
      <c r="CJX12" s="80"/>
      <c r="CJY12" s="80"/>
      <c r="CJZ12" s="80"/>
      <c r="CKA12" s="80"/>
      <c r="CKB12" s="80"/>
      <c r="CKC12" s="80"/>
      <c r="CKD12" s="80"/>
      <c r="CKE12" s="80"/>
      <c r="CKF12" s="80"/>
      <c r="CKG12" s="80"/>
      <c r="CKH12" s="80"/>
      <c r="CKI12" s="80"/>
      <c r="CKJ12" s="80"/>
      <c r="CKK12" s="80"/>
      <c r="CKL12" s="80"/>
      <c r="CKM12" s="80"/>
      <c r="CKN12" s="80"/>
      <c r="CKO12" s="80"/>
      <c r="CKP12" s="80"/>
      <c r="CKQ12" s="80"/>
      <c r="CKR12" s="80"/>
      <c r="CKS12" s="80"/>
      <c r="CKT12" s="80"/>
      <c r="CKU12" s="80"/>
      <c r="CKV12" s="80"/>
      <c r="CKW12" s="80"/>
      <c r="CKX12" s="80"/>
      <c r="CKY12" s="80"/>
      <c r="CKZ12" s="80"/>
      <c r="CLA12" s="80"/>
      <c r="CLB12" s="80"/>
      <c r="CLC12" s="80"/>
      <c r="CLD12" s="80"/>
      <c r="CLE12" s="80"/>
      <c r="CLF12" s="80"/>
      <c r="CLG12" s="80"/>
      <c r="CLH12" s="80"/>
      <c r="CLI12" s="80"/>
      <c r="CLJ12" s="80"/>
      <c r="CLK12" s="80"/>
      <c r="CLL12" s="80"/>
      <c r="CLM12" s="80"/>
      <c r="CLN12" s="80"/>
      <c r="CLO12" s="80"/>
      <c r="CLP12" s="80"/>
      <c r="CLQ12" s="80"/>
      <c r="CLR12" s="80"/>
      <c r="CLS12" s="80"/>
      <c r="CLT12" s="80"/>
      <c r="CLU12" s="80"/>
      <c r="CLV12" s="80"/>
      <c r="CLW12" s="80"/>
      <c r="CLX12" s="80"/>
      <c r="CLY12" s="80"/>
      <c r="CLZ12" s="80"/>
      <c r="CMA12" s="80"/>
      <c r="CMB12" s="80"/>
      <c r="CMC12" s="80"/>
      <c r="CMD12" s="80"/>
      <c r="CME12" s="80"/>
      <c r="CMF12" s="80"/>
      <c r="CMG12" s="80"/>
      <c r="CMH12" s="80"/>
      <c r="CMI12" s="80"/>
      <c r="CMJ12" s="80"/>
      <c r="CMK12" s="80"/>
      <c r="CML12" s="80"/>
      <c r="CMM12" s="80"/>
      <c r="CMN12" s="80"/>
      <c r="CMO12" s="80"/>
      <c r="CMP12" s="80"/>
      <c r="CMQ12" s="80"/>
      <c r="CMR12" s="80"/>
      <c r="CMS12" s="80"/>
      <c r="CMT12" s="80"/>
      <c r="CMU12" s="80"/>
      <c r="CMV12" s="80"/>
      <c r="CMW12" s="80"/>
      <c r="CMX12" s="80"/>
      <c r="CMY12" s="80"/>
      <c r="CMZ12" s="80"/>
      <c r="CNA12" s="80"/>
      <c r="CNB12" s="80"/>
      <c r="CNC12" s="80"/>
      <c r="CND12" s="80"/>
      <c r="CNE12" s="80"/>
      <c r="CNF12" s="80"/>
      <c r="CNG12" s="80"/>
      <c r="CNH12" s="80"/>
      <c r="CNI12" s="80"/>
      <c r="CNJ12" s="80"/>
      <c r="CNK12" s="80"/>
      <c r="CNL12" s="80"/>
      <c r="CNM12" s="80"/>
      <c r="CNN12" s="80"/>
      <c r="CNO12" s="80"/>
      <c r="CNP12" s="80"/>
      <c r="CNQ12" s="80"/>
      <c r="CNR12" s="80"/>
      <c r="CNS12" s="80"/>
      <c r="CNT12" s="80"/>
      <c r="CNU12" s="80"/>
      <c r="CNV12" s="80"/>
      <c r="CNW12" s="80"/>
      <c r="CNX12" s="80"/>
      <c r="CNY12" s="80"/>
      <c r="CNZ12" s="80"/>
      <c r="COA12" s="80"/>
      <c r="COB12" s="80"/>
      <c r="COC12" s="80"/>
      <c r="COD12" s="80"/>
      <c r="COE12" s="80"/>
      <c r="COF12" s="80"/>
      <c r="COG12" s="80"/>
      <c r="COH12" s="80"/>
      <c r="COI12" s="80"/>
      <c r="COJ12" s="80"/>
      <c r="COK12" s="80"/>
      <c r="COL12" s="80"/>
      <c r="COM12" s="80"/>
      <c r="CON12" s="80"/>
      <c r="COO12" s="80"/>
      <c r="COP12" s="80"/>
      <c r="COQ12" s="80"/>
      <c r="COR12" s="80"/>
      <c r="COS12" s="80"/>
      <c r="COT12" s="80"/>
      <c r="COU12" s="80"/>
      <c r="COV12" s="80"/>
      <c r="COW12" s="80"/>
      <c r="COX12" s="80"/>
      <c r="COY12" s="80"/>
      <c r="COZ12" s="80"/>
      <c r="CPA12" s="80"/>
      <c r="CPB12" s="80"/>
      <c r="CPC12" s="80"/>
      <c r="CPD12" s="80"/>
      <c r="CPE12" s="80"/>
      <c r="CPF12" s="80"/>
      <c r="CPG12" s="80"/>
      <c r="CPH12" s="80"/>
      <c r="CPI12" s="80"/>
      <c r="CPJ12" s="80"/>
      <c r="CPK12" s="80"/>
      <c r="CPL12" s="80"/>
      <c r="CPM12" s="80"/>
      <c r="CPN12" s="80"/>
      <c r="CPO12" s="80"/>
      <c r="CPP12" s="80"/>
      <c r="CPQ12" s="80"/>
      <c r="CPR12" s="80"/>
      <c r="CPS12" s="80"/>
      <c r="CPT12" s="80"/>
      <c r="CPU12" s="80"/>
      <c r="CPV12" s="80"/>
      <c r="CPW12" s="80"/>
      <c r="CPX12" s="80"/>
      <c r="CPY12" s="80"/>
      <c r="CPZ12" s="80"/>
      <c r="CQA12" s="80"/>
      <c r="CQB12" s="80"/>
      <c r="CQC12" s="80"/>
      <c r="CQD12" s="80"/>
      <c r="CQE12" s="80"/>
      <c r="CQF12" s="80"/>
      <c r="CQG12" s="80"/>
      <c r="CQH12" s="80"/>
      <c r="CQI12" s="80"/>
      <c r="CQJ12" s="80"/>
      <c r="CQK12" s="80"/>
      <c r="CQL12" s="80"/>
      <c r="CQM12" s="80"/>
      <c r="CQN12" s="80"/>
      <c r="CQO12" s="80"/>
      <c r="CQP12" s="80"/>
      <c r="CQQ12" s="80"/>
      <c r="CQR12" s="80"/>
      <c r="CQS12" s="80"/>
      <c r="CQT12" s="80"/>
      <c r="CQU12" s="80"/>
      <c r="CQV12" s="80"/>
      <c r="CQW12" s="80"/>
      <c r="CQX12" s="80"/>
      <c r="CQY12" s="80"/>
      <c r="CQZ12" s="80"/>
      <c r="CRA12" s="80"/>
      <c r="CRB12" s="80"/>
      <c r="CRC12" s="80"/>
      <c r="CRD12" s="80"/>
      <c r="CRE12" s="80"/>
      <c r="CRF12" s="80"/>
      <c r="CRG12" s="80"/>
      <c r="CRH12" s="80"/>
      <c r="CRI12" s="80"/>
      <c r="CRJ12" s="80"/>
      <c r="CRK12" s="80"/>
      <c r="CRL12" s="80"/>
      <c r="CRM12" s="80"/>
      <c r="CRN12" s="80"/>
      <c r="CRO12" s="80"/>
      <c r="CRP12" s="80"/>
      <c r="CRQ12" s="80"/>
      <c r="CRR12" s="80"/>
      <c r="CRS12" s="80"/>
      <c r="CRT12" s="80"/>
      <c r="CRU12" s="80"/>
      <c r="CRV12" s="80"/>
      <c r="CRW12" s="80"/>
      <c r="CRX12" s="80"/>
      <c r="CRY12" s="80"/>
      <c r="CRZ12" s="80"/>
      <c r="CSA12" s="80"/>
      <c r="CSB12" s="80"/>
      <c r="CSC12" s="80"/>
      <c r="CSD12" s="80"/>
      <c r="CSE12" s="80"/>
      <c r="CSF12" s="80"/>
      <c r="CSG12" s="80"/>
      <c r="CSH12" s="80"/>
      <c r="CSI12" s="80"/>
      <c r="CSJ12" s="80"/>
      <c r="CSK12" s="80"/>
      <c r="CSL12" s="80"/>
      <c r="CSM12" s="80"/>
      <c r="CSN12" s="80"/>
      <c r="CSO12" s="80"/>
      <c r="CSP12" s="80"/>
      <c r="CSQ12" s="80"/>
      <c r="CSR12" s="80"/>
      <c r="CSS12" s="80"/>
      <c r="CST12" s="80"/>
      <c r="CSU12" s="80"/>
      <c r="CSV12" s="80"/>
      <c r="CSW12" s="80"/>
      <c r="CSX12" s="80"/>
      <c r="CSY12" s="80"/>
      <c r="CSZ12" s="80"/>
      <c r="CTA12" s="80"/>
      <c r="CTB12" s="80"/>
      <c r="CTC12" s="80"/>
      <c r="CTD12" s="80"/>
      <c r="CTE12" s="80"/>
      <c r="CTF12" s="80"/>
      <c r="CTG12" s="80"/>
      <c r="CTH12" s="80"/>
      <c r="CTI12" s="80"/>
      <c r="CTJ12" s="80"/>
      <c r="CTK12" s="80"/>
      <c r="CTL12" s="80"/>
      <c r="CTM12" s="80"/>
      <c r="CTN12" s="80"/>
      <c r="CTO12" s="80"/>
      <c r="CTP12" s="80"/>
      <c r="CTQ12" s="80"/>
      <c r="CTR12" s="80"/>
      <c r="CTS12" s="80"/>
      <c r="CTT12" s="80"/>
      <c r="CTU12" s="80"/>
      <c r="CTV12" s="80"/>
      <c r="CTW12" s="80"/>
      <c r="CTX12" s="80"/>
      <c r="CTY12" s="80"/>
      <c r="CTZ12" s="80"/>
      <c r="CUA12" s="80"/>
      <c r="CUB12" s="80"/>
      <c r="CUC12" s="80"/>
      <c r="CUD12" s="80"/>
      <c r="CUE12" s="80"/>
      <c r="CUF12" s="80"/>
      <c r="CUG12" s="80"/>
      <c r="CUH12" s="80"/>
      <c r="CUI12" s="80"/>
      <c r="CUJ12" s="80"/>
      <c r="CUK12" s="80"/>
      <c r="CUL12" s="80"/>
      <c r="CUM12" s="80"/>
      <c r="CUN12" s="80"/>
      <c r="CUO12" s="80"/>
      <c r="CUP12" s="80"/>
      <c r="CUQ12" s="80"/>
      <c r="CUR12" s="80"/>
      <c r="CUS12" s="80"/>
      <c r="CUT12" s="80"/>
      <c r="CUU12" s="80"/>
      <c r="CUV12" s="80"/>
      <c r="CUW12" s="80"/>
      <c r="CUX12" s="80"/>
      <c r="CUY12" s="80"/>
      <c r="CUZ12" s="80"/>
      <c r="CVA12" s="80"/>
      <c r="CVB12" s="80"/>
      <c r="CVC12" s="80"/>
      <c r="CVD12" s="80"/>
      <c r="CVE12" s="80"/>
      <c r="CVF12" s="80"/>
      <c r="CVG12" s="80"/>
      <c r="CVH12" s="80"/>
      <c r="CVI12" s="80"/>
      <c r="CVJ12" s="80"/>
      <c r="CVK12" s="80"/>
      <c r="CVL12" s="80"/>
      <c r="CVM12" s="80"/>
      <c r="CVN12" s="80"/>
      <c r="CVO12" s="80"/>
      <c r="CVP12" s="80"/>
      <c r="CVQ12" s="80"/>
      <c r="CVR12" s="80"/>
      <c r="CVS12" s="80"/>
      <c r="CVT12" s="80"/>
      <c r="CVU12" s="80"/>
      <c r="CVV12" s="80"/>
      <c r="CVW12" s="80"/>
      <c r="CVX12" s="80"/>
      <c r="CVY12" s="80"/>
      <c r="CVZ12" s="80"/>
      <c r="CWA12" s="80"/>
      <c r="CWB12" s="80"/>
      <c r="CWC12" s="80"/>
      <c r="CWD12" s="80"/>
      <c r="CWE12" s="80"/>
      <c r="CWF12" s="80"/>
      <c r="CWG12" s="80"/>
      <c r="CWH12" s="80"/>
      <c r="CWI12" s="80"/>
      <c r="CWJ12" s="80"/>
      <c r="CWK12" s="80"/>
      <c r="CWL12" s="80"/>
      <c r="CWM12" s="80"/>
      <c r="CWN12" s="80"/>
      <c r="CWO12" s="80"/>
      <c r="CWP12" s="80"/>
      <c r="CWQ12" s="80"/>
      <c r="CWR12" s="80"/>
      <c r="CWS12" s="80"/>
      <c r="CWT12" s="80"/>
      <c r="CWU12" s="80"/>
      <c r="CWV12" s="80"/>
      <c r="CWW12" s="80"/>
      <c r="CWX12" s="80"/>
      <c r="CWY12" s="80"/>
      <c r="CWZ12" s="80"/>
      <c r="CXA12" s="80"/>
      <c r="CXB12" s="80"/>
      <c r="CXC12" s="80"/>
      <c r="CXD12" s="80"/>
      <c r="CXE12" s="80"/>
      <c r="CXF12" s="80"/>
      <c r="CXG12" s="80"/>
      <c r="CXH12" s="80"/>
      <c r="CXI12" s="80"/>
      <c r="CXJ12" s="80"/>
      <c r="CXK12" s="80"/>
      <c r="CXL12" s="80"/>
      <c r="CXM12" s="80"/>
      <c r="CXN12" s="80"/>
      <c r="CXO12" s="80"/>
      <c r="CXP12" s="80"/>
      <c r="CXQ12" s="80"/>
      <c r="CXR12" s="80"/>
      <c r="CXS12" s="80"/>
      <c r="CXT12" s="80"/>
      <c r="CXU12" s="80"/>
      <c r="CXV12" s="80"/>
      <c r="CXW12" s="80"/>
      <c r="CXX12" s="80"/>
      <c r="CXY12" s="80"/>
      <c r="CXZ12" s="80"/>
      <c r="CYA12" s="80"/>
      <c r="CYB12" s="80"/>
      <c r="CYC12" s="80"/>
      <c r="CYD12" s="80"/>
      <c r="CYE12" s="80"/>
      <c r="CYF12" s="80"/>
      <c r="CYG12" s="80"/>
      <c r="CYH12" s="80"/>
      <c r="CYI12" s="80"/>
      <c r="CYJ12" s="80"/>
      <c r="CYK12" s="80"/>
      <c r="CYL12" s="80"/>
      <c r="CYM12" s="80"/>
      <c r="CYN12" s="80"/>
      <c r="CYO12" s="80"/>
      <c r="CYP12" s="80"/>
      <c r="CYQ12" s="80"/>
      <c r="CYR12" s="80"/>
      <c r="CYS12" s="80"/>
      <c r="CYT12" s="80"/>
      <c r="CYU12" s="80"/>
      <c r="CYV12" s="80"/>
      <c r="CYW12" s="80"/>
      <c r="CYX12" s="80"/>
      <c r="CYY12" s="80"/>
      <c r="CYZ12" s="80"/>
      <c r="CZA12" s="80"/>
      <c r="CZB12" s="80"/>
      <c r="CZC12" s="80"/>
      <c r="CZD12" s="80"/>
      <c r="CZE12" s="80"/>
      <c r="CZF12" s="80"/>
      <c r="CZG12" s="80"/>
      <c r="CZH12" s="80"/>
      <c r="CZI12" s="80"/>
      <c r="CZJ12" s="80"/>
      <c r="CZK12" s="80"/>
      <c r="CZL12" s="80"/>
      <c r="CZM12" s="80"/>
      <c r="CZN12" s="80"/>
      <c r="CZO12" s="80"/>
      <c r="CZP12" s="80"/>
      <c r="CZQ12" s="80"/>
      <c r="CZR12" s="80"/>
      <c r="CZS12" s="80"/>
      <c r="CZT12" s="80"/>
      <c r="CZU12" s="80"/>
      <c r="CZV12" s="80"/>
      <c r="CZW12" s="80"/>
      <c r="CZX12" s="80"/>
      <c r="CZY12" s="80"/>
      <c r="CZZ12" s="80"/>
      <c r="DAA12" s="80"/>
      <c r="DAB12" s="80"/>
      <c r="DAC12" s="80"/>
      <c r="DAD12" s="80"/>
      <c r="DAE12" s="80"/>
      <c r="DAF12" s="80"/>
      <c r="DAG12" s="80"/>
      <c r="DAH12" s="80"/>
      <c r="DAI12" s="80"/>
      <c r="DAJ12" s="80"/>
      <c r="DAK12" s="80"/>
      <c r="DAL12" s="80"/>
      <c r="DAM12" s="80"/>
      <c r="DAN12" s="80"/>
      <c r="DAO12" s="80"/>
      <c r="DAP12" s="80"/>
      <c r="DAQ12" s="80"/>
      <c r="DAR12" s="80"/>
      <c r="DAS12" s="80"/>
      <c r="DAT12" s="80"/>
      <c r="DAU12" s="80"/>
      <c r="DAV12" s="80"/>
      <c r="DAW12" s="80"/>
      <c r="DAX12" s="80"/>
      <c r="DAY12" s="80"/>
      <c r="DAZ12" s="80"/>
      <c r="DBA12" s="80"/>
      <c r="DBB12" s="80"/>
      <c r="DBC12" s="80"/>
      <c r="DBD12" s="80"/>
      <c r="DBE12" s="80"/>
      <c r="DBF12" s="80"/>
      <c r="DBG12" s="80"/>
      <c r="DBH12" s="80"/>
      <c r="DBI12" s="80"/>
      <c r="DBJ12" s="80"/>
      <c r="DBK12" s="80"/>
      <c r="DBL12" s="80"/>
      <c r="DBM12" s="80"/>
      <c r="DBN12" s="80"/>
      <c r="DBO12" s="80"/>
      <c r="DBP12" s="80"/>
      <c r="DBQ12" s="80"/>
      <c r="DBR12" s="80"/>
      <c r="DBS12" s="80"/>
      <c r="DBT12" s="80"/>
      <c r="DBU12" s="80"/>
      <c r="DBV12" s="80"/>
      <c r="DBW12" s="80"/>
      <c r="DBX12" s="80"/>
      <c r="DBY12" s="80"/>
      <c r="DBZ12" s="80"/>
      <c r="DCA12" s="80"/>
      <c r="DCB12" s="80"/>
      <c r="DCC12" s="80"/>
      <c r="DCD12" s="80"/>
      <c r="DCE12" s="80"/>
      <c r="DCF12" s="80"/>
      <c r="DCG12" s="80"/>
      <c r="DCH12" s="80"/>
      <c r="DCI12" s="80"/>
      <c r="DCJ12" s="80"/>
      <c r="DCK12" s="80"/>
      <c r="DCL12" s="80"/>
      <c r="DCM12" s="80"/>
      <c r="DCN12" s="80"/>
      <c r="DCO12" s="80"/>
      <c r="DCP12" s="80"/>
      <c r="DCQ12" s="80"/>
      <c r="DCR12" s="80"/>
      <c r="DCS12" s="80"/>
      <c r="DCT12" s="80"/>
      <c r="DCU12" s="80"/>
      <c r="DCV12" s="80"/>
      <c r="DCW12" s="80"/>
      <c r="DCX12" s="80"/>
      <c r="DCY12" s="80"/>
      <c r="DCZ12" s="80"/>
      <c r="DDA12" s="80"/>
      <c r="DDB12" s="80"/>
      <c r="DDC12" s="80"/>
      <c r="DDD12" s="80"/>
      <c r="DDE12" s="80"/>
      <c r="DDF12" s="80"/>
      <c r="DDG12" s="80"/>
      <c r="DDH12" s="80"/>
      <c r="DDI12" s="80"/>
      <c r="DDJ12" s="80"/>
      <c r="DDK12" s="80"/>
      <c r="DDL12" s="80"/>
      <c r="DDM12" s="80"/>
      <c r="DDN12" s="80"/>
      <c r="DDO12" s="80"/>
      <c r="DDP12" s="80"/>
      <c r="DDQ12" s="80"/>
      <c r="DDR12" s="80"/>
      <c r="DDS12" s="80"/>
      <c r="DDT12" s="80"/>
      <c r="DDU12" s="80"/>
      <c r="DDV12" s="80"/>
      <c r="DDW12" s="80"/>
      <c r="DDX12" s="80"/>
      <c r="DDY12" s="80"/>
      <c r="DDZ12" s="80"/>
      <c r="DEA12" s="80"/>
      <c r="DEB12" s="80"/>
      <c r="DEC12" s="80"/>
      <c r="DED12" s="80"/>
      <c r="DEE12" s="80"/>
      <c r="DEF12" s="80"/>
      <c r="DEG12" s="80"/>
      <c r="DEH12" s="80"/>
      <c r="DEI12" s="80"/>
      <c r="DEJ12" s="80"/>
      <c r="DEK12" s="80"/>
      <c r="DEL12" s="80"/>
      <c r="DEM12" s="80"/>
      <c r="DEN12" s="80"/>
      <c r="DEO12" s="80"/>
      <c r="DEP12" s="80"/>
      <c r="DEQ12" s="80"/>
      <c r="DER12" s="80"/>
      <c r="DES12" s="80"/>
      <c r="DET12" s="80"/>
      <c r="DEU12" s="80"/>
      <c r="DEV12" s="80"/>
      <c r="DEW12" s="80"/>
      <c r="DEX12" s="80"/>
      <c r="DEY12" s="80"/>
      <c r="DEZ12" s="80"/>
      <c r="DFA12" s="80"/>
      <c r="DFB12" s="80"/>
      <c r="DFC12" s="80"/>
      <c r="DFD12" s="80"/>
      <c r="DFE12" s="80"/>
      <c r="DFF12" s="80"/>
      <c r="DFG12" s="80"/>
      <c r="DFH12" s="80"/>
      <c r="DFI12" s="80"/>
      <c r="DFJ12" s="80"/>
      <c r="DFK12" s="80"/>
      <c r="DFL12" s="80"/>
      <c r="DFM12" s="80"/>
      <c r="DFN12" s="80"/>
      <c r="DFO12" s="80"/>
      <c r="DFP12" s="80"/>
      <c r="DFQ12" s="80"/>
      <c r="DFR12" s="80"/>
      <c r="DFS12" s="80"/>
      <c r="DFT12" s="80"/>
      <c r="DFU12" s="80"/>
      <c r="DFV12" s="80"/>
      <c r="DFW12" s="80"/>
      <c r="DFX12" s="80"/>
      <c r="DFY12" s="80"/>
      <c r="DFZ12" s="80"/>
      <c r="DGA12" s="80"/>
      <c r="DGB12" s="80"/>
      <c r="DGC12" s="80"/>
      <c r="DGD12" s="80"/>
      <c r="DGE12" s="80"/>
      <c r="DGF12" s="80"/>
      <c r="DGG12" s="80"/>
      <c r="DGH12" s="80"/>
      <c r="DGI12" s="80"/>
      <c r="DGJ12" s="80"/>
      <c r="DGK12" s="80"/>
      <c r="DGL12" s="80"/>
      <c r="DGM12" s="80"/>
      <c r="DGN12" s="80"/>
      <c r="DGO12" s="80"/>
      <c r="DGP12" s="80"/>
      <c r="DGQ12" s="80"/>
      <c r="DGR12" s="80"/>
      <c r="DGS12" s="80"/>
      <c r="DGT12" s="80"/>
      <c r="DGU12" s="80"/>
      <c r="DGV12" s="80"/>
      <c r="DGW12" s="80"/>
      <c r="DGX12" s="80"/>
      <c r="DGY12" s="80"/>
      <c r="DGZ12" s="80"/>
      <c r="DHA12" s="80"/>
      <c r="DHB12" s="80"/>
      <c r="DHC12" s="80"/>
      <c r="DHD12" s="80"/>
      <c r="DHE12" s="80"/>
      <c r="DHF12" s="80"/>
      <c r="DHG12" s="80"/>
      <c r="DHH12" s="80"/>
      <c r="DHI12" s="80"/>
      <c r="DHJ12" s="80"/>
      <c r="DHK12" s="80"/>
      <c r="DHL12" s="80"/>
      <c r="DHM12" s="80"/>
      <c r="DHN12" s="80"/>
      <c r="DHO12" s="80"/>
      <c r="DHP12" s="80"/>
      <c r="DHQ12" s="80"/>
      <c r="DHR12" s="80"/>
      <c r="DHS12" s="80"/>
      <c r="DHT12" s="80"/>
      <c r="DHU12" s="80"/>
      <c r="DHV12" s="80"/>
      <c r="DHW12" s="80"/>
      <c r="DHX12" s="80"/>
      <c r="DHY12" s="80"/>
      <c r="DHZ12" s="80"/>
      <c r="DIA12" s="80"/>
      <c r="DIB12" s="80"/>
      <c r="DIC12" s="80"/>
      <c r="DID12" s="80"/>
      <c r="DIE12" s="80"/>
      <c r="DIF12" s="80"/>
      <c r="DIG12" s="80"/>
      <c r="DIH12" s="80"/>
      <c r="DII12" s="80"/>
      <c r="DIJ12" s="80"/>
      <c r="DIK12" s="80"/>
      <c r="DIL12" s="80"/>
      <c r="DIM12" s="80"/>
      <c r="DIN12" s="80"/>
      <c r="DIO12" s="80"/>
      <c r="DIP12" s="80"/>
      <c r="DIQ12" s="80"/>
      <c r="DIR12" s="80"/>
      <c r="DIS12" s="80"/>
      <c r="DIT12" s="80"/>
      <c r="DIU12" s="80"/>
      <c r="DIV12" s="80"/>
      <c r="DIW12" s="80"/>
      <c r="DIX12" s="80"/>
      <c r="DIY12" s="80"/>
      <c r="DIZ12" s="80"/>
      <c r="DJA12" s="80"/>
      <c r="DJB12" s="80"/>
      <c r="DJC12" s="80"/>
      <c r="DJD12" s="80"/>
      <c r="DJE12" s="80"/>
      <c r="DJF12" s="80"/>
      <c r="DJG12" s="80"/>
      <c r="DJH12" s="80"/>
      <c r="DJI12" s="80"/>
      <c r="DJJ12" s="80"/>
      <c r="DJK12" s="80"/>
      <c r="DJL12" s="80"/>
      <c r="DJM12" s="80"/>
      <c r="DJN12" s="80"/>
      <c r="DJO12" s="80"/>
      <c r="DJP12" s="80"/>
      <c r="DJQ12" s="80"/>
      <c r="DJR12" s="80"/>
      <c r="DJS12" s="80"/>
      <c r="DJT12" s="80"/>
      <c r="DJU12" s="80"/>
      <c r="DJV12" s="80"/>
      <c r="DJW12" s="80"/>
      <c r="DJX12" s="80"/>
      <c r="DJY12" s="80"/>
      <c r="DJZ12" s="80"/>
      <c r="DKA12" s="80"/>
      <c r="DKB12" s="80"/>
      <c r="DKC12" s="80"/>
      <c r="DKD12" s="80"/>
      <c r="DKE12" s="80"/>
      <c r="DKF12" s="80"/>
      <c r="DKG12" s="80"/>
      <c r="DKH12" s="80"/>
      <c r="DKI12" s="80"/>
      <c r="DKJ12" s="80"/>
      <c r="DKK12" s="80"/>
      <c r="DKL12" s="80"/>
      <c r="DKM12" s="80"/>
      <c r="DKN12" s="80"/>
      <c r="DKO12" s="80"/>
      <c r="DKP12" s="80"/>
      <c r="DKQ12" s="80"/>
      <c r="DKR12" s="80"/>
      <c r="DKS12" s="80"/>
      <c r="DKT12" s="80"/>
      <c r="DKU12" s="80"/>
      <c r="DKV12" s="80"/>
      <c r="DKW12" s="80"/>
      <c r="DKX12" s="80"/>
      <c r="DKY12" s="80"/>
      <c r="DKZ12" s="80"/>
      <c r="DLA12" s="80"/>
      <c r="DLB12" s="80"/>
      <c r="DLC12" s="80"/>
      <c r="DLD12" s="80"/>
      <c r="DLE12" s="80"/>
      <c r="DLF12" s="80"/>
      <c r="DLG12" s="80"/>
      <c r="DLH12" s="80"/>
      <c r="DLI12" s="80"/>
      <c r="DLJ12" s="80"/>
      <c r="DLK12" s="80"/>
      <c r="DLL12" s="80"/>
      <c r="DLM12" s="80"/>
      <c r="DLN12" s="80"/>
      <c r="DLO12" s="80"/>
      <c r="DLP12" s="80"/>
      <c r="DLQ12" s="80"/>
      <c r="DLR12" s="80"/>
      <c r="DLS12" s="80"/>
      <c r="DLT12" s="80"/>
      <c r="DLU12" s="80"/>
      <c r="DLV12" s="80"/>
      <c r="DLW12" s="80"/>
      <c r="DLX12" s="80"/>
      <c r="DLY12" s="80"/>
      <c r="DLZ12" s="80"/>
      <c r="DMA12" s="80"/>
      <c r="DMB12" s="80"/>
      <c r="DMC12" s="80"/>
      <c r="DMD12" s="80"/>
      <c r="DME12" s="80"/>
      <c r="DMF12" s="80"/>
      <c r="DMG12" s="80"/>
      <c r="DMH12" s="80"/>
      <c r="DMI12" s="80"/>
      <c r="DMJ12" s="80"/>
      <c r="DMK12" s="80"/>
      <c r="DML12" s="80"/>
      <c r="DMM12" s="80"/>
      <c r="DMN12" s="80"/>
      <c r="DMO12" s="80"/>
      <c r="DMP12" s="80"/>
      <c r="DMQ12" s="80"/>
      <c r="DMR12" s="80"/>
      <c r="DMS12" s="80"/>
      <c r="DMT12" s="80"/>
      <c r="DMU12" s="80"/>
      <c r="DMV12" s="80"/>
      <c r="DMW12" s="80"/>
      <c r="DMX12" s="80"/>
      <c r="DMY12" s="80"/>
      <c r="DMZ12" s="80"/>
      <c r="DNA12" s="80"/>
      <c r="DNB12" s="80"/>
      <c r="DNC12" s="80"/>
      <c r="DND12" s="80"/>
      <c r="DNE12" s="80"/>
      <c r="DNF12" s="80"/>
      <c r="DNG12" s="80"/>
      <c r="DNH12" s="80"/>
      <c r="DNI12" s="80"/>
      <c r="DNJ12" s="80"/>
      <c r="DNK12" s="80"/>
      <c r="DNL12" s="80"/>
      <c r="DNM12" s="80"/>
      <c r="DNN12" s="80"/>
      <c r="DNO12" s="80"/>
      <c r="DNP12" s="80"/>
      <c r="DNQ12" s="80"/>
      <c r="DNR12" s="80"/>
      <c r="DNS12" s="80"/>
      <c r="DNT12" s="80"/>
      <c r="DNU12" s="80"/>
      <c r="DNV12" s="80"/>
      <c r="DNW12" s="80"/>
      <c r="DNX12" s="80"/>
      <c r="DNY12" s="80"/>
      <c r="DNZ12" s="80"/>
      <c r="DOA12" s="80"/>
      <c r="DOB12" s="80"/>
      <c r="DOC12" s="80"/>
      <c r="DOD12" s="80"/>
      <c r="DOE12" s="80"/>
      <c r="DOF12" s="80"/>
      <c r="DOG12" s="80"/>
      <c r="DOH12" s="80"/>
      <c r="DOI12" s="80"/>
      <c r="DOJ12" s="80"/>
      <c r="DOK12" s="80"/>
      <c r="DOL12" s="80"/>
      <c r="DOM12" s="80"/>
      <c r="DON12" s="80"/>
      <c r="DOO12" s="80"/>
      <c r="DOP12" s="80"/>
      <c r="DOQ12" s="80"/>
      <c r="DOR12" s="80"/>
      <c r="DOS12" s="80"/>
      <c r="DOT12" s="80"/>
      <c r="DOU12" s="80"/>
      <c r="DOV12" s="80"/>
      <c r="DOW12" s="80"/>
      <c r="DOX12" s="80"/>
      <c r="DOY12" s="80"/>
      <c r="DOZ12" s="80"/>
      <c r="DPA12" s="80"/>
      <c r="DPB12" s="80"/>
      <c r="DPC12" s="80"/>
      <c r="DPD12" s="80"/>
      <c r="DPE12" s="80"/>
      <c r="DPF12" s="80"/>
      <c r="DPG12" s="80"/>
      <c r="DPH12" s="80"/>
      <c r="DPI12" s="80"/>
      <c r="DPJ12" s="80"/>
      <c r="DPK12" s="80"/>
      <c r="DPL12" s="80"/>
      <c r="DPM12" s="80"/>
      <c r="DPN12" s="80"/>
      <c r="DPO12" s="80"/>
      <c r="DPP12" s="80"/>
      <c r="DPQ12" s="80"/>
      <c r="DPR12" s="80"/>
      <c r="DPS12" s="80"/>
      <c r="DPT12" s="80"/>
      <c r="DPU12" s="80"/>
      <c r="DPV12" s="80"/>
      <c r="DPW12" s="80"/>
      <c r="DPX12" s="80"/>
      <c r="DPY12" s="80"/>
      <c r="DPZ12" s="80"/>
      <c r="DQA12" s="80"/>
      <c r="DQB12" s="80"/>
      <c r="DQC12" s="80"/>
      <c r="DQD12" s="80"/>
      <c r="DQE12" s="80"/>
      <c r="DQF12" s="80"/>
      <c r="DQG12" s="80"/>
      <c r="DQH12" s="80"/>
      <c r="DQI12" s="80"/>
      <c r="DQJ12" s="80"/>
      <c r="DQK12" s="80"/>
      <c r="DQL12" s="80"/>
      <c r="DQM12" s="80"/>
      <c r="DQN12" s="80"/>
      <c r="DQO12" s="80"/>
      <c r="DQP12" s="80"/>
      <c r="DQQ12" s="80"/>
      <c r="DQR12" s="80"/>
      <c r="DQS12" s="80"/>
      <c r="DQT12" s="80"/>
      <c r="DQU12" s="80"/>
      <c r="DQV12" s="80"/>
      <c r="DQW12" s="80"/>
      <c r="DQX12" s="80"/>
      <c r="DQY12" s="80"/>
      <c r="DQZ12" s="80"/>
      <c r="DRA12" s="80"/>
      <c r="DRB12" s="80"/>
      <c r="DRC12" s="80"/>
      <c r="DRD12" s="80"/>
      <c r="DRE12" s="80"/>
      <c r="DRF12" s="80"/>
      <c r="DRG12" s="80"/>
      <c r="DRH12" s="80"/>
      <c r="DRI12" s="80"/>
      <c r="DRJ12" s="80"/>
      <c r="DRK12" s="80"/>
      <c r="DRL12" s="80"/>
      <c r="DRM12" s="80"/>
      <c r="DRN12" s="80"/>
      <c r="DRO12" s="80"/>
      <c r="DRP12" s="80"/>
      <c r="DRQ12" s="80"/>
      <c r="DRR12" s="80"/>
      <c r="DRS12" s="80"/>
      <c r="DRT12" s="80"/>
      <c r="DRU12" s="80"/>
      <c r="DRV12" s="80"/>
      <c r="DRW12" s="80"/>
      <c r="DRX12" s="80"/>
      <c r="DRY12" s="80"/>
      <c r="DRZ12" s="80"/>
      <c r="DSA12" s="80"/>
      <c r="DSB12" s="80"/>
      <c r="DSC12" s="80"/>
      <c r="DSD12" s="80"/>
      <c r="DSE12" s="80"/>
      <c r="DSF12" s="80"/>
      <c r="DSG12" s="80"/>
      <c r="DSH12" s="80"/>
      <c r="DSI12" s="80"/>
      <c r="DSJ12" s="80"/>
      <c r="DSK12" s="80"/>
      <c r="DSL12" s="80"/>
      <c r="DSM12" s="80"/>
      <c r="DSN12" s="80"/>
      <c r="DSO12" s="80"/>
      <c r="DSP12" s="80"/>
      <c r="DSQ12" s="80"/>
      <c r="DSR12" s="80"/>
      <c r="DSS12" s="80"/>
      <c r="DST12" s="80"/>
      <c r="DSU12" s="80"/>
      <c r="DSV12" s="80"/>
      <c r="DSW12" s="80"/>
      <c r="DSX12" s="80"/>
      <c r="DSY12" s="80"/>
      <c r="DSZ12" s="80"/>
      <c r="DTA12" s="80"/>
      <c r="DTB12" s="80"/>
      <c r="DTC12" s="80"/>
      <c r="DTD12" s="80"/>
      <c r="DTE12" s="80"/>
      <c r="DTF12" s="80"/>
      <c r="DTG12" s="80"/>
      <c r="DTH12" s="80"/>
      <c r="DTI12" s="80"/>
      <c r="DTJ12" s="80"/>
      <c r="DTK12" s="80"/>
      <c r="DTL12" s="80"/>
      <c r="DTM12" s="80"/>
      <c r="DTN12" s="80"/>
      <c r="DTO12" s="80"/>
      <c r="DTP12" s="80"/>
      <c r="DTQ12" s="80"/>
      <c r="DTR12" s="80"/>
      <c r="DTS12" s="80"/>
      <c r="DTT12" s="80"/>
      <c r="DTU12" s="80"/>
      <c r="DTV12" s="80"/>
      <c r="DTW12" s="80"/>
      <c r="DTX12" s="80"/>
      <c r="DTY12" s="80"/>
      <c r="DTZ12" s="80"/>
      <c r="DUA12" s="80"/>
      <c r="DUB12" s="80"/>
      <c r="DUC12" s="80"/>
      <c r="DUD12" s="80"/>
      <c r="DUE12" s="80"/>
      <c r="DUF12" s="80"/>
      <c r="DUG12" s="80"/>
      <c r="DUH12" s="80"/>
      <c r="DUI12" s="80"/>
      <c r="DUJ12" s="80"/>
      <c r="DUK12" s="80"/>
      <c r="DUL12" s="80"/>
      <c r="DUM12" s="80"/>
      <c r="DUN12" s="80"/>
      <c r="DUO12" s="80"/>
      <c r="DUP12" s="80"/>
      <c r="DUQ12" s="80"/>
      <c r="DUR12" s="80"/>
      <c r="DUS12" s="80"/>
      <c r="DUT12" s="80"/>
      <c r="DUU12" s="80"/>
      <c r="DUV12" s="80"/>
      <c r="DUW12" s="80"/>
      <c r="DUX12" s="80"/>
      <c r="DUY12" s="80"/>
      <c r="DUZ12" s="80"/>
      <c r="DVA12" s="80"/>
      <c r="DVB12" s="80"/>
      <c r="DVC12" s="80"/>
      <c r="DVD12" s="80"/>
      <c r="DVE12" s="80"/>
      <c r="DVF12" s="80"/>
      <c r="DVG12" s="80"/>
      <c r="DVH12" s="80"/>
      <c r="DVI12" s="80"/>
      <c r="DVJ12" s="80"/>
      <c r="DVK12" s="80"/>
      <c r="DVL12" s="80"/>
      <c r="DVM12" s="80"/>
      <c r="DVN12" s="80"/>
      <c r="DVO12" s="80"/>
      <c r="DVP12" s="80"/>
      <c r="DVQ12" s="80"/>
      <c r="DVR12" s="80"/>
      <c r="DVS12" s="80"/>
      <c r="DVT12" s="80"/>
      <c r="DVU12" s="80"/>
      <c r="DVV12" s="80"/>
      <c r="DVW12" s="80"/>
      <c r="DVX12" s="80"/>
      <c r="DVY12" s="80"/>
      <c r="DVZ12" s="80"/>
      <c r="DWA12" s="80"/>
      <c r="DWB12" s="80"/>
      <c r="DWC12" s="80"/>
      <c r="DWD12" s="80"/>
      <c r="DWE12" s="80"/>
      <c r="DWF12" s="80"/>
      <c r="DWG12" s="80"/>
      <c r="DWH12" s="80"/>
      <c r="DWI12" s="80"/>
      <c r="DWJ12" s="80"/>
      <c r="DWK12" s="80"/>
      <c r="DWL12" s="80"/>
      <c r="DWM12" s="80"/>
      <c r="DWN12" s="80"/>
      <c r="DWO12" s="80"/>
      <c r="DWP12" s="80"/>
      <c r="DWQ12" s="80"/>
      <c r="DWR12" s="80"/>
      <c r="DWS12" s="80"/>
      <c r="DWT12" s="80"/>
      <c r="DWU12" s="80"/>
      <c r="DWV12" s="80"/>
      <c r="DWW12" s="80"/>
      <c r="DWX12" s="80"/>
      <c r="DWY12" s="80"/>
      <c r="DWZ12" s="80"/>
      <c r="DXA12" s="80"/>
      <c r="DXB12" s="80"/>
      <c r="DXC12" s="80"/>
      <c r="DXD12" s="80"/>
      <c r="DXE12" s="80"/>
      <c r="DXF12" s="80"/>
      <c r="DXG12" s="80"/>
      <c r="DXH12" s="80"/>
      <c r="DXI12" s="80"/>
      <c r="DXJ12" s="80"/>
      <c r="DXK12" s="80"/>
      <c r="DXL12" s="80"/>
      <c r="DXM12" s="80"/>
      <c r="DXN12" s="80"/>
      <c r="DXO12" s="80"/>
      <c r="DXP12" s="80"/>
      <c r="DXQ12" s="80"/>
      <c r="DXR12" s="80"/>
      <c r="DXS12" s="80"/>
      <c r="DXT12" s="80"/>
      <c r="DXU12" s="80"/>
      <c r="DXV12" s="80"/>
      <c r="DXW12" s="80"/>
      <c r="DXX12" s="80"/>
      <c r="DXY12" s="80"/>
      <c r="DXZ12" s="80"/>
      <c r="DYA12" s="80"/>
      <c r="DYB12" s="80"/>
      <c r="DYC12" s="80"/>
      <c r="DYD12" s="80"/>
      <c r="DYE12" s="80"/>
      <c r="DYF12" s="80"/>
      <c r="DYG12" s="80"/>
      <c r="DYH12" s="80"/>
      <c r="DYI12" s="80"/>
      <c r="DYJ12" s="80"/>
      <c r="DYK12" s="80"/>
      <c r="DYL12" s="80"/>
      <c r="DYM12" s="80"/>
      <c r="DYN12" s="80"/>
      <c r="DYO12" s="80"/>
      <c r="DYP12" s="80"/>
      <c r="DYQ12" s="80"/>
      <c r="DYR12" s="80"/>
      <c r="DYS12" s="80"/>
      <c r="DYT12" s="80"/>
      <c r="DYU12" s="80"/>
      <c r="DYV12" s="80"/>
      <c r="DYW12" s="80"/>
      <c r="DYX12" s="80"/>
      <c r="DYY12" s="80"/>
      <c r="DYZ12" s="80"/>
      <c r="DZA12" s="80"/>
      <c r="DZB12" s="80"/>
      <c r="DZC12" s="80"/>
      <c r="DZD12" s="80"/>
      <c r="DZE12" s="80"/>
      <c r="DZF12" s="80"/>
      <c r="DZG12" s="80"/>
      <c r="DZH12" s="80"/>
      <c r="DZI12" s="80"/>
      <c r="DZJ12" s="80"/>
      <c r="DZK12" s="80"/>
      <c r="DZL12" s="80"/>
      <c r="DZM12" s="80"/>
      <c r="DZN12" s="80"/>
      <c r="DZO12" s="80"/>
      <c r="DZP12" s="80"/>
      <c r="DZQ12" s="80"/>
      <c r="DZR12" s="80"/>
      <c r="DZS12" s="80"/>
      <c r="DZT12" s="80"/>
      <c r="DZU12" s="80"/>
      <c r="DZV12" s="80"/>
      <c r="DZW12" s="80"/>
      <c r="DZX12" s="80"/>
      <c r="DZY12" s="80"/>
      <c r="DZZ12" s="80"/>
      <c r="EAA12" s="80"/>
      <c r="EAB12" s="80"/>
      <c r="EAC12" s="80"/>
      <c r="EAD12" s="80"/>
      <c r="EAE12" s="80"/>
      <c r="EAF12" s="80"/>
      <c r="EAG12" s="80"/>
      <c r="EAH12" s="80"/>
      <c r="EAI12" s="80"/>
      <c r="EAJ12" s="80"/>
      <c r="EAK12" s="80"/>
      <c r="EAL12" s="80"/>
      <c r="EAM12" s="80"/>
      <c r="EAN12" s="80"/>
      <c r="EAO12" s="80"/>
      <c r="EAP12" s="80"/>
      <c r="EAQ12" s="80"/>
      <c r="EAR12" s="80"/>
      <c r="EAS12" s="80"/>
      <c r="EAT12" s="80"/>
      <c r="EAU12" s="80"/>
      <c r="EAV12" s="80"/>
      <c r="EAW12" s="80"/>
      <c r="EAX12" s="80"/>
      <c r="EAY12" s="80"/>
      <c r="EAZ12" s="80"/>
      <c r="EBA12" s="80"/>
      <c r="EBB12" s="80"/>
      <c r="EBC12" s="80"/>
      <c r="EBD12" s="80"/>
      <c r="EBE12" s="80"/>
      <c r="EBF12" s="80"/>
      <c r="EBG12" s="80"/>
      <c r="EBH12" s="80"/>
      <c r="EBI12" s="80"/>
      <c r="EBJ12" s="80"/>
      <c r="EBK12" s="80"/>
      <c r="EBL12" s="80"/>
      <c r="EBM12" s="80"/>
      <c r="EBN12" s="80"/>
      <c r="EBO12" s="80"/>
      <c r="EBP12" s="80"/>
      <c r="EBQ12" s="80"/>
      <c r="EBR12" s="80"/>
      <c r="EBS12" s="80"/>
      <c r="EBT12" s="80"/>
      <c r="EBU12" s="80"/>
      <c r="EBV12" s="80"/>
      <c r="EBW12" s="80"/>
      <c r="EBX12" s="80"/>
      <c r="EBY12" s="80"/>
      <c r="EBZ12" s="80"/>
      <c r="ECA12" s="80"/>
      <c r="ECB12" s="80"/>
      <c r="ECC12" s="80"/>
      <c r="ECD12" s="80"/>
      <c r="ECE12" s="80"/>
      <c r="ECF12" s="80"/>
      <c r="ECG12" s="80"/>
      <c r="ECH12" s="80"/>
      <c r="ECI12" s="80"/>
      <c r="ECJ12" s="80"/>
      <c r="ECK12" s="80"/>
      <c r="ECL12" s="80"/>
      <c r="ECM12" s="80"/>
      <c r="ECN12" s="80"/>
      <c r="ECO12" s="80"/>
      <c r="ECP12" s="80"/>
      <c r="ECQ12" s="80"/>
      <c r="ECR12" s="80"/>
      <c r="ECS12" s="80"/>
      <c r="ECT12" s="80"/>
      <c r="ECU12" s="80"/>
      <c r="ECV12" s="80"/>
      <c r="ECW12" s="80"/>
      <c r="ECX12" s="80"/>
      <c r="ECY12" s="80"/>
      <c r="ECZ12" s="80"/>
      <c r="EDA12" s="80"/>
      <c r="EDB12" s="80"/>
      <c r="EDC12" s="80"/>
      <c r="EDD12" s="80"/>
      <c r="EDE12" s="80"/>
      <c r="EDF12" s="80"/>
      <c r="EDG12" s="80"/>
      <c r="EDH12" s="80"/>
      <c r="EDI12" s="80"/>
      <c r="EDJ12" s="80"/>
      <c r="EDK12" s="80"/>
      <c r="EDL12" s="80"/>
      <c r="EDM12" s="80"/>
      <c r="EDN12" s="80"/>
      <c r="EDO12" s="80"/>
      <c r="EDP12" s="80"/>
      <c r="EDQ12" s="80"/>
      <c r="EDR12" s="80"/>
      <c r="EDS12" s="80"/>
      <c r="EDT12" s="80"/>
      <c r="EDU12" s="80"/>
      <c r="EDV12" s="80"/>
      <c r="EDW12" s="80"/>
      <c r="EDX12" s="80"/>
      <c r="EDY12" s="80"/>
      <c r="EDZ12" s="80"/>
      <c r="EEA12" s="80"/>
      <c r="EEB12" s="80"/>
      <c r="EEC12" s="80"/>
      <c r="EED12" s="80"/>
      <c r="EEE12" s="80"/>
      <c r="EEF12" s="80"/>
      <c r="EEG12" s="80"/>
      <c r="EEH12" s="80"/>
      <c r="EEI12" s="80"/>
      <c r="EEJ12" s="80"/>
      <c r="EEK12" s="80"/>
      <c r="EEL12" s="80"/>
      <c r="EEM12" s="80"/>
      <c r="EEN12" s="80"/>
      <c r="EEO12" s="80"/>
      <c r="EEP12" s="80"/>
      <c r="EEQ12" s="80"/>
      <c r="EER12" s="80"/>
      <c r="EES12" s="80"/>
      <c r="EET12" s="80"/>
      <c r="EEU12" s="80"/>
      <c r="EEV12" s="80"/>
      <c r="EEW12" s="80"/>
      <c r="EEX12" s="80"/>
      <c r="EEY12" s="80"/>
      <c r="EEZ12" s="80"/>
      <c r="EFA12" s="80"/>
      <c r="EFB12" s="80"/>
      <c r="EFC12" s="80"/>
      <c r="EFD12" s="80"/>
      <c r="EFE12" s="80"/>
      <c r="EFF12" s="80"/>
      <c r="EFG12" s="80"/>
      <c r="EFH12" s="80"/>
      <c r="EFI12" s="80"/>
      <c r="EFJ12" s="80"/>
      <c r="EFK12" s="80"/>
      <c r="EFL12" s="80"/>
      <c r="EFM12" s="80"/>
      <c r="EFN12" s="80"/>
      <c r="EFO12" s="80"/>
      <c r="EFP12" s="80"/>
      <c r="EFQ12" s="80"/>
      <c r="EFR12" s="80"/>
      <c r="EFS12" s="80"/>
      <c r="EFT12" s="80"/>
      <c r="EFU12" s="80"/>
      <c r="EFV12" s="80"/>
      <c r="EFW12" s="80"/>
      <c r="EFX12" s="80"/>
      <c r="EFY12" s="80"/>
      <c r="EFZ12" s="80"/>
      <c r="EGA12" s="80"/>
      <c r="EGB12" s="80"/>
      <c r="EGC12" s="80"/>
      <c r="EGD12" s="80"/>
      <c r="EGE12" s="80"/>
      <c r="EGF12" s="80"/>
      <c r="EGG12" s="80"/>
      <c r="EGH12" s="80"/>
      <c r="EGI12" s="80"/>
      <c r="EGJ12" s="80"/>
      <c r="EGK12" s="80"/>
      <c r="EGL12" s="80"/>
      <c r="EGM12" s="80"/>
      <c r="EGN12" s="80"/>
      <c r="EGO12" s="80"/>
      <c r="EGP12" s="80"/>
      <c r="EGQ12" s="80"/>
      <c r="EGR12" s="80"/>
      <c r="EGS12" s="80"/>
      <c r="EGT12" s="80"/>
      <c r="EGU12" s="80"/>
      <c r="EGV12" s="80"/>
      <c r="EGW12" s="80"/>
      <c r="EGX12" s="80"/>
      <c r="EGY12" s="80"/>
      <c r="EGZ12" s="80"/>
      <c r="EHA12" s="80"/>
      <c r="EHB12" s="80"/>
      <c r="EHC12" s="80"/>
      <c r="EHD12" s="80"/>
      <c r="EHE12" s="80"/>
      <c r="EHF12" s="80"/>
      <c r="EHG12" s="80"/>
      <c r="EHH12" s="80"/>
      <c r="EHI12" s="80"/>
      <c r="EHJ12" s="80"/>
      <c r="EHK12" s="80"/>
      <c r="EHL12" s="80"/>
      <c r="EHM12" s="80"/>
      <c r="EHN12" s="80"/>
      <c r="EHO12" s="80"/>
      <c r="EHP12" s="80"/>
      <c r="EHQ12" s="80"/>
      <c r="EHR12" s="80"/>
      <c r="EHS12" s="80"/>
      <c r="EHT12" s="80"/>
      <c r="EHU12" s="80"/>
      <c r="EHV12" s="80"/>
      <c r="EHW12" s="80"/>
      <c r="EHX12" s="80"/>
      <c r="EHY12" s="80"/>
      <c r="EHZ12" s="80"/>
      <c r="EIA12" s="80"/>
      <c r="EIB12" s="80"/>
      <c r="EIC12" s="80"/>
      <c r="EID12" s="80"/>
      <c r="EIE12" s="80"/>
      <c r="EIF12" s="80"/>
      <c r="EIG12" s="80"/>
      <c r="EIH12" s="80"/>
      <c r="EII12" s="80"/>
      <c r="EIJ12" s="80"/>
      <c r="EIK12" s="80"/>
      <c r="EIL12" s="80"/>
      <c r="EIM12" s="80"/>
      <c r="EIN12" s="80"/>
      <c r="EIO12" s="80"/>
      <c r="EIP12" s="80"/>
      <c r="EIQ12" s="80"/>
      <c r="EIR12" s="80"/>
      <c r="EIS12" s="80"/>
      <c r="EIT12" s="80"/>
      <c r="EIU12" s="80"/>
      <c r="EIV12" s="80"/>
      <c r="EIW12" s="80"/>
      <c r="EIX12" s="80"/>
      <c r="EIY12" s="80"/>
      <c r="EIZ12" s="80"/>
      <c r="EJA12" s="80"/>
      <c r="EJB12" s="80"/>
      <c r="EJC12" s="80"/>
      <c r="EJD12" s="80"/>
      <c r="EJE12" s="80"/>
      <c r="EJF12" s="80"/>
      <c r="EJG12" s="80"/>
      <c r="EJH12" s="80"/>
      <c r="EJI12" s="80"/>
      <c r="EJJ12" s="80"/>
      <c r="EJK12" s="80"/>
      <c r="EJL12" s="80"/>
      <c r="EJM12" s="80"/>
      <c r="EJN12" s="80"/>
      <c r="EJO12" s="80"/>
      <c r="EJP12" s="80"/>
      <c r="EJQ12" s="80"/>
      <c r="EJR12" s="80"/>
      <c r="EJS12" s="80"/>
      <c r="EJT12" s="80"/>
      <c r="EJU12" s="80"/>
      <c r="EJV12" s="80"/>
      <c r="EJW12" s="80"/>
      <c r="EJX12" s="80"/>
      <c r="EJY12" s="80"/>
      <c r="EJZ12" s="80"/>
      <c r="EKA12" s="80"/>
      <c r="EKB12" s="80"/>
      <c r="EKC12" s="80"/>
      <c r="EKD12" s="80"/>
      <c r="EKE12" s="80"/>
      <c r="EKF12" s="80"/>
      <c r="EKG12" s="80"/>
      <c r="EKH12" s="80"/>
      <c r="EKI12" s="80"/>
      <c r="EKJ12" s="80"/>
      <c r="EKK12" s="80"/>
      <c r="EKL12" s="80"/>
      <c r="EKM12" s="80"/>
      <c r="EKN12" s="80"/>
      <c r="EKO12" s="80"/>
      <c r="EKP12" s="80"/>
      <c r="EKQ12" s="80"/>
      <c r="EKR12" s="80"/>
      <c r="EKS12" s="80"/>
      <c r="EKT12" s="80"/>
      <c r="EKU12" s="80"/>
      <c r="EKV12" s="80"/>
      <c r="EKW12" s="80"/>
      <c r="EKX12" s="80"/>
      <c r="EKY12" s="80"/>
      <c r="EKZ12" s="80"/>
      <c r="ELA12" s="80"/>
      <c r="ELB12" s="80"/>
      <c r="ELC12" s="80"/>
      <c r="ELD12" s="80"/>
      <c r="ELE12" s="80"/>
      <c r="ELF12" s="80"/>
      <c r="ELG12" s="80"/>
      <c r="ELH12" s="80"/>
      <c r="ELI12" s="80"/>
      <c r="ELJ12" s="80"/>
      <c r="ELK12" s="80"/>
      <c r="ELL12" s="80"/>
      <c r="ELM12" s="80"/>
      <c r="ELN12" s="80"/>
      <c r="ELO12" s="80"/>
      <c r="ELP12" s="80"/>
      <c r="ELQ12" s="80"/>
      <c r="ELR12" s="80"/>
      <c r="ELS12" s="80"/>
      <c r="ELT12" s="80"/>
      <c r="ELU12" s="80"/>
      <c r="ELV12" s="80"/>
      <c r="ELW12" s="80"/>
      <c r="ELX12" s="80"/>
      <c r="ELY12" s="80"/>
      <c r="ELZ12" s="80"/>
      <c r="EMA12" s="80"/>
      <c r="EMB12" s="80"/>
      <c r="EMC12" s="80"/>
      <c r="EMD12" s="80"/>
      <c r="EME12" s="80"/>
      <c r="EMF12" s="80"/>
      <c r="EMG12" s="80"/>
      <c r="EMH12" s="80"/>
      <c r="EMI12" s="80"/>
      <c r="EMJ12" s="80"/>
      <c r="EMK12" s="80"/>
      <c r="EML12" s="80"/>
      <c r="EMM12" s="80"/>
      <c r="EMN12" s="80"/>
      <c r="EMO12" s="80"/>
      <c r="EMP12" s="80"/>
      <c r="EMQ12" s="80"/>
      <c r="EMR12" s="80"/>
      <c r="EMS12" s="80"/>
      <c r="EMT12" s="80"/>
      <c r="EMU12" s="80"/>
      <c r="EMV12" s="80"/>
      <c r="EMW12" s="80"/>
      <c r="EMX12" s="80"/>
      <c r="EMY12" s="80"/>
      <c r="EMZ12" s="80"/>
      <c r="ENA12" s="80"/>
      <c r="ENB12" s="80"/>
      <c r="ENC12" s="80"/>
      <c r="END12" s="80"/>
      <c r="ENE12" s="80"/>
      <c r="ENF12" s="80"/>
      <c r="ENG12" s="80"/>
      <c r="ENH12" s="80"/>
      <c r="ENI12" s="80"/>
      <c r="ENJ12" s="80"/>
      <c r="ENK12" s="80"/>
      <c r="ENL12" s="80"/>
      <c r="ENM12" s="80"/>
      <c r="ENN12" s="80"/>
      <c r="ENO12" s="80"/>
      <c r="ENP12" s="80"/>
      <c r="ENQ12" s="80"/>
      <c r="ENR12" s="80"/>
      <c r="ENS12" s="80"/>
      <c r="ENT12" s="80"/>
      <c r="ENU12" s="80"/>
      <c r="ENV12" s="80"/>
      <c r="ENW12" s="80"/>
      <c r="ENX12" s="80"/>
      <c r="ENY12" s="80"/>
      <c r="ENZ12" s="80"/>
      <c r="EOA12" s="80"/>
      <c r="EOB12" s="80"/>
      <c r="EOC12" s="80"/>
      <c r="EOD12" s="80"/>
      <c r="EOE12" s="80"/>
      <c r="EOF12" s="80"/>
      <c r="EOG12" s="80"/>
      <c r="EOH12" s="80"/>
      <c r="EOI12" s="80"/>
      <c r="EOJ12" s="80"/>
      <c r="EOK12" s="80"/>
      <c r="EOL12" s="80"/>
      <c r="EOM12" s="80"/>
      <c r="EON12" s="80"/>
      <c r="EOO12" s="80"/>
      <c r="EOP12" s="80"/>
      <c r="EOQ12" s="80"/>
      <c r="EOR12" s="80"/>
      <c r="EOS12" s="80"/>
      <c r="EOT12" s="80"/>
      <c r="EOU12" s="80"/>
      <c r="EOV12" s="80"/>
      <c r="EOW12" s="80"/>
      <c r="EOX12" s="80"/>
      <c r="EOY12" s="80"/>
      <c r="EOZ12" s="80"/>
      <c r="EPA12" s="80"/>
      <c r="EPB12" s="80"/>
      <c r="EPC12" s="80"/>
      <c r="EPD12" s="80"/>
      <c r="EPE12" s="80"/>
      <c r="EPF12" s="80"/>
      <c r="EPG12" s="80"/>
      <c r="EPH12" s="80"/>
      <c r="EPI12" s="80"/>
      <c r="EPJ12" s="80"/>
      <c r="EPK12" s="80"/>
      <c r="EPL12" s="80"/>
      <c r="EPM12" s="80"/>
      <c r="EPN12" s="80"/>
      <c r="EPO12" s="80"/>
      <c r="EPP12" s="80"/>
      <c r="EPQ12" s="80"/>
      <c r="EPR12" s="80"/>
      <c r="EPS12" s="80"/>
      <c r="EPT12" s="80"/>
      <c r="EPU12" s="80"/>
      <c r="EPV12" s="80"/>
      <c r="EPW12" s="80"/>
      <c r="EPX12" s="80"/>
      <c r="EPY12" s="80"/>
      <c r="EPZ12" s="80"/>
      <c r="EQA12" s="80"/>
      <c r="EQB12" s="80"/>
      <c r="EQC12" s="80"/>
      <c r="EQD12" s="80"/>
      <c r="EQE12" s="80"/>
      <c r="EQF12" s="80"/>
      <c r="EQG12" s="80"/>
      <c r="EQH12" s="80"/>
      <c r="EQI12" s="80"/>
      <c r="EQJ12" s="80"/>
      <c r="EQK12" s="80"/>
      <c r="EQL12" s="80"/>
      <c r="EQM12" s="80"/>
      <c r="EQN12" s="80"/>
      <c r="EQO12" s="80"/>
      <c r="EQP12" s="80"/>
      <c r="EQQ12" s="80"/>
      <c r="EQR12" s="80"/>
      <c r="EQS12" s="80"/>
      <c r="EQT12" s="80"/>
      <c r="EQU12" s="80"/>
      <c r="EQV12" s="80"/>
      <c r="EQW12" s="80"/>
      <c r="EQX12" s="80"/>
      <c r="EQY12" s="80"/>
      <c r="EQZ12" s="80"/>
      <c r="ERA12" s="80"/>
      <c r="ERB12" s="80"/>
      <c r="ERC12" s="80"/>
      <c r="ERD12" s="80"/>
      <c r="ERE12" s="80"/>
      <c r="ERF12" s="80"/>
      <c r="ERG12" s="80"/>
      <c r="ERH12" s="80"/>
      <c r="ERI12" s="80"/>
      <c r="ERJ12" s="80"/>
      <c r="ERK12" s="80"/>
      <c r="ERL12" s="80"/>
      <c r="ERM12" s="80"/>
      <c r="ERN12" s="80"/>
      <c r="ERO12" s="80"/>
      <c r="ERP12" s="80"/>
      <c r="ERQ12" s="80"/>
      <c r="ERR12" s="80"/>
      <c r="ERS12" s="80"/>
      <c r="ERT12" s="80"/>
      <c r="ERU12" s="80"/>
      <c r="ERV12" s="80"/>
      <c r="ERW12" s="80"/>
      <c r="ERX12" s="80"/>
      <c r="ERY12" s="80"/>
      <c r="ERZ12" s="80"/>
      <c r="ESA12" s="80"/>
      <c r="ESB12" s="80"/>
      <c r="ESC12" s="80"/>
      <c r="ESD12" s="80"/>
      <c r="ESE12" s="80"/>
      <c r="ESF12" s="80"/>
      <c r="ESG12" s="80"/>
      <c r="ESH12" s="80"/>
      <c r="ESI12" s="80"/>
      <c r="ESJ12" s="80"/>
      <c r="ESK12" s="80"/>
      <c r="ESL12" s="80"/>
      <c r="ESM12" s="80"/>
      <c r="ESN12" s="80"/>
      <c r="ESO12" s="80"/>
      <c r="ESP12" s="80"/>
      <c r="ESQ12" s="80"/>
      <c r="ESR12" s="80"/>
      <c r="ESS12" s="80"/>
      <c r="EST12" s="80"/>
      <c r="ESU12" s="80"/>
      <c r="ESV12" s="80"/>
      <c r="ESW12" s="80"/>
      <c r="ESX12" s="80"/>
      <c r="ESY12" s="80"/>
      <c r="ESZ12" s="80"/>
      <c r="ETA12" s="80"/>
      <c r="ETB12" s="80"/>
      <c r="ETC12" s="80"/>
      <c r="ETD12" s="80"/>
      <c r="ETE12" s="80"/>
      <c r="ETF12" s="80"/>
      <c r="ETG12" s="80"/>
      <c r="ETH12" s="80"/>
      <c r="ETI12" s="80"/>
      <c r="ETJ12" s="80"/>
      <c r="ETK12" s="80"/>
      <c r="ETL12" s="80"/>
      <c r="ETM12" s="80"/>
      <c r="ETN12" s="80"/>
      <c r="ETO12" s="80"/>
      <c r="ETP12" s="80"/>
      <c r="ETQ12" s="80"/>
      <c r="ETR12" s="80"/>
      <c r="ETS12" s="80"/>
      <c r="ETT12" s="80"/>
      <c r="ETU12" s="80"/>
      <c r="ETV12" s="80"/>
      <c r="ETW12" s="80"/>
      <c r="ETX12" s="80"/>
      <c r="ETY12" s="80"/>
      <c r="ETZ12" s="80"/>
      <c r="EUA12" s="80"/>
      <c r="EUB12" s="80"/>
      <c r="EUC12" s="80"/>
      <c r="EUD12" s="80"/>
      <c r="EUE12" s="80"/>
      <c r="EUF12" s="80"/>
      <c r="EUG12" s="80"/>
      <c r="EUH12" s="80"/>
      <c r="EUI12" s="80"/>
      <c r="EUJ12" s="80"/>
      <c r="EUK12" s="80"/>
      <c r="EUL12" s="80"/>
      <c r="EUM12" s="80"/>
      <c r="EUN12" s="80"/>
      <c r="EUO12" s="80"/>
      <c r="EUP12" s="80"/>
      <c r="EUQ12" s="80"/>
      <c r="EUR12" s="80"/>
      <c r="EUS12" s="80"/>
      <c r="EUT12" s="80"/>
      <c r="EUU12" s="80"/>
      <c r="EUV12" s="80"/>
      <c r="EUW12" s="80"/>
      <c r="EUX12" s="80"/>
      <c r="EUY12" s="80"/>
      <c r="EUZ12" s="80"/>
      <c r="EVA12" s="80"/>
      <c r="EVB12" s="80"/>
      <c r="EVC12" s="80"/>
      <c r="EVD12" s="80"/>
      <c r="EVE12" s="80"/>
      <c r="EVF12" s="80"/>
      <c r="EVG12" s="80"/>
      <c r="EVH12" s="80"/>
      <c r="EVI12" s="80"/>
      <c r="EVJ12" s="80"/>
      <c r="EVK12" s="80"/>
      <c r="EVL12" s="80"/>
      <c r="EVM12" s="80"/>
      <c r="EVN12" s="80"/>
      <c r="EVO12" s="80"/>
      <c r="EVP12" s="80"/>
      <c r="EVQ12" s="80"/>
      <c r="EVR12" s="80"/>
      <c r="EVS12" s="80"/>
      <c r="EVT12" s="80"/>
      <c r="EVU12" s="80"/>
      <c r="EVV12" s="80"/>
      <c r="EVW12" s="80"/>
      <c r="EVX12" s="80"/>
      <c r="EVY12" s="80"/>
      <c r="EVZ12" s="80"/>
      <c r="EWA12" s="80"/>
      <c r="EWB12" s="80"/>
      <c r="EWC12" s="80"/>
      <c r="EWD12" s="80"/>
      <c r="EWE12" s="80"/>
      <c r="EWF12" s="80"/>
      <c r="EWG12" s="80"/>
      <c r="EWH12" s="80"/>
      <c r="EWI12" s="80"/>
      <c r="EWJ12" s="80"/>
      <c r="EWK12" s="80"/>
      <c r="EWL12" s="80"/>
      <c r="EWM12" s="80"/>
      <c r="EWN12" s="80"/>
      <c r="EWO12" s="80"/>
      <c r="EWP12" s="80"/>
      <c r="EWQ12" s="80"/>
      <c r="EWR12" s="80"/>
      <c r="EWS12" s="80"/>
      <c r="EWT12" s="80"/>
      <c r="EWU12" s="80"/>
      <c r="EWV12" s="80"/>
      <c r="EWW12" s="80"/>
      <c r="EWX12" s="80"/>
      <c r="EWY12" s="80"/>
      <c r="EWZ12" s="80"/>
      <c r="EXA12" s="80"/>
      <c r="EXB12" s="80"/>
      <c r="EXC12" s="80"/>
      <c r="EXD12" s="80"/>
      <c r="EXE12" s="80"/>
      <c r="EXF12" s="80"/>
      <c r="EXG12" s="80"/>
      <c r="EXH12" s="80"/>
      <c r="EXI12" s="80"/>
      <c r="EXJ12" s="80"/>
      <c r="EXK12" s="80"/>
      <c r="EXL12" s="80"/>
      <c r="EXM12" s="80"/>
      <c r="EXN12" s="80"/>
      <c r="EXO12" s="80"/>
      <c r="EXP12" s="80"/>
      <c r="EXQ12" s="80"/>
      <c r="EXR12" s="80"/>
      <c r="EXS12" s="80"/>
      <c r="EXT12" s="80"/>
      <c r="EXU12" s="80"/>
      <c r="EXV12" s="80"/>
      <c r="EXW12" s="80"/>
      <c r="EXX12" s="80"/>
      <c r="EXY12" s="80"/>
      <c r="EXZ12" s="80"/>
      <c r="EYA12" s="80"/>
      <c r="EYB12" s="80"/>
      <c r="EYC12" s="80"/>
      <c r="EYD12" s="80"/>
      <c r="EYE12" s="80"/>
      <c r="EYF12" s="80"/>
      <c r="EYG12" s="80"/>
      <c r="EYH12" s="80"/>
      <c r="EYI12" s="80"/>
      <c r="EYJ12" s="80"/>
      <c r="EYK12" s="80"/>
      <c r="EYL12" s="80"/>
      <c r="EYM12" s="80"/>
      <c r="EYN12" s="80"/>
      <c r="EYO12" s="80"/>
      <c r="EYP12" s="80"/>
      <c r="EYQ12" s="80"/>
      <c r="EYR12" s="80"/>
      <c r="EYS12" s="80"/>
      <c r="EYT12" s="80"/>
      <c r="EYU12" s="80"/>
      <c r="EYV12" s="80"/>
      <c r="EYW12" s="80"/>
      <c r="EYX12" s="80"/>
      <c r="EYY12" s="80"/>
      <c r="EYZ12" s="80"/>
      <c r="EZA12" s="80"/>
      <c r="EZB12" s="80"/>
      <c r="EZC12" s="80"/>
      <c r="EZD12" s="80"/>
      <c r="EZE12" s="80"/>
      <c r="EZF12" s="80"/>
      <c r="EZG12" s="80"/>
      <c r="EZH12" s="80"/>
      <c r="EZI12" s="80"/>
      <c r="EZJ12" s="80"/>
      <c r="EZK12" s="80"/>
      <c r="EZL12" s="80"/>
      <c r="EZM12" s="80"/>
      <c r="EZN12" s="80"/>
      <c r="EZO12" s="80"/>
      <c r="EZP12" s="80"/>
      <c r="EZQ12" s="80"/>
      <c r="EZR12" s="80"/>
      <c r="EZS12" s="80"/>
      <c r="EZT12" s="80"/>
      <c r="EZU12" s="80"/>
      <c r="EZV12" s="80"/>
      <c r="EZW12" s="80"/>
      <c r="EZX12" s="80"/>
      <c r="EZY12" s="80"/>
      <c r="EZZ12" s="80"/>
      <c r="FAA12" s="80"/>
      <c r="FAB12" s="80"/>
      <c r="FAC12" s="80"/>
      <c r="FAD12" s="80"/>
      <c r="FAE12" s="80"/>
      <c r="FAF12" s="80"/>
      <c r="FAG12" s="80"/>
      <c r="FAH12" s="80"/>
      <c r="FAI12" s="80"/>
      <c r="FAJ12" s="80"/>
      <c r="FAK12" s="80"/>
      <c r="FAL12" s="80"/>
      <c r="FAM12" s="80"/>
      <c r="FAN12" s="80"/>
      <c r="FAO12" s="80"/>
      <c r="FAP12" s="80"/>
      <c r="FAQ12" s="80"/>
      <c r="FAR12" s="80"/>
      <c r="FAS12" s="80"/>
      <c r="FAT12" s="80"/>
      <c r="FAU12" s="80"/>
      <c r="FAV12" s="80"/>
      <c r="FAW12" s="80"/>
      <c r="FAX12" s="80"/>
      <c r="FAY12" s="80"/>
      <c r="FAZ12" s="80"/>
      <c r="FBA12" s="80"/>
      <c r="FBB12" s="80"/>
      <c r="FBC12" s="80"/>
      <c r="FBD12" s="80"/>
      <c r="FBE12" s="80"/>
      <c r="FBF12" s="80"/>
      <c r="FBG12" s="80"/>
      <c r="FBH12" s="80"/>
      <c r="FBI12" s="80"/>
      <c r="FBJ12" s="80"/>
      <c r="FBK12" s="80"/>
      <c r="FBL12" s="80"/>
      <c r="FBM12" s="80"/>
      <c r="FBN12" s="80"/>
      <c r="FBO12" s="80"/>
      <c r="FBP12" s="80"/>
      <c r="FBQ12" s="80"/>
      <c r="FBR12" s="80"/>
      <c r="FBS12" s="80"/>
      <c r="FBT12" s="80"/>
      <c r="FBU12" s="80"/>
      <c r="FBV12" s="80"/>
      <c r="FBW12" s="80"/>
      <c r="FBX12" s="80"/>
      <c r="FBY12" s="80"/>
      <c r="FBZ12" s="80"/>
      <c r="FCA12" s="80"/>
      <c r="FCB12" s="80"/>
      <c r="FCC12" s="80"/>
      <c r="FCD12" s="80"/>
      <c r="FCE12" s="80"/>
      <c r="FCF12" s="80"/>
      <c r="FCG12" s="80"/>
      <c r="FCH12" s="80"/>
      <c r="FCI12" s="80"/>
      <c r="FCJ12" s="80"/>
      <c r="FCK12" s="80"/>
      <c r="FCL12" s="80"/>
      <c r="FCM12" s="80"/>
      <c r="FCN12" s="80"/>
      <c r="FCO12" s="80"/>
      <c r="FCP12" s="80"/>
      <c r="FCQ12" s="80"/>
      <c r="FCR12" s="80"/>
      <c r="FCS12" s="80"/>
      <c r="FCT12" s="80"/>
      <c r="FCU12" s="80"/>
      <c r="FCV12" s="80"/>
      <c r="FCW12" s="80"/>
      <c r="FCX12" s="80"/>
      <c r="FCY12" s="80"/>
      <c r="FCZ12" s="80"/>
      <c r="FDA12" s="80"/>
      <c r="FDB12" s="80"/>
      <c r="FDC12" s="80"/>
      <c r="FDD12" s="80"/>
      <c r="FDE12" s="80"/>
      <c r="FDF12" s="80"/>
      <c r="FDG12" s="80"/>
      <c r="FDH12" s="80"/>
      <c r="FDI12" s="80"/>
      <c r="FDJ12" s="80"/>
      <c r="FDK12" s="80"/>
      <c r="FDL12" s="80"/>
      <c r="FDM12" s="80"/>
      <c r="FDN12" s="80"/>
      <c r="FDO12" s="80"/>
      <c r="FDP12" s="80"/>
      <c r="FDQ12" s="80"/>
      <c r="FDR12" s="80"/>
      <c r="FDS12" s="80"/>
      <c r="FDT12" s="80"/>
      <c r="FDU12" s="80"/>
      <c r="FDV12" s="80"/>
      <c r="FDW12" s="80"/>
      <c r="FDX12" s="80"/>
      <c r="FDY12" s="80"/>
      <c r="FDZ12" s="80"/>
      <c r="FEA12" s="80"/>
      <c r="FEB12" s="80"/>
      <c r="FEC12" s="80"/>
      <c r="FED12" s="80"/>
      <c r="FEE12" s="80"/>
      <c r="FEF12" s="80"/>
      <c r="FEG12" s="80"/>
      <c r="FEH12" s="80"/>
      <c r="FEI12" s="80"/>
      <c r="FEJ12" s="80"/>
      <c r="FEK12" s="80"/>
      <c r="FEL12" s="80"/>
      <c r="FEM12" s="80"/>
      <c r="FEN12" s="80"/>
      <c r="FEO12" s="80"/>
      <c r="FEP12" s="80"/>
      <c r="FEQ12" s="80"/>
      <c r="FER12" s="80"/>
      <c r="FES12" s="80"/>
      <c r="FET12" s="80"/>
      <c r="FEU12" s="80"/>
      <c r="FEV12" s="80"/>
      <c r="FEW12" s="80"/>
      <c r="FEX12" s="80"/>
      <c r="FEY12" s="80"/>
      <c r="FEZ12" s="80"/>
      <c r="FFA12" s="80"/>
      <c r="FFB12" s="80"/>
      <c r="FFC12" s="80"/>
      <c r="FFD12" s="80"/>
      <c r="FFE12" s="80"/>
      <c r="FFF12" s="80"/>
      <c r="FFG12" s="80"/>
      <c r="FFH12" s="80"/>
      <c r="FFI12" s="80"/>
      <c r="FFJ12" s="80"/>
      <c r="FFK12" s="80"/>
      <c r="FFL12" s="80"/>
      <c r="FFM12" s="80"/>
      <c r="FFN12" s="80"/>
      <c r="FFO12" s="80"/>
      <c r="FFP12" s="80"/>
      <c r="FFQ12" s="80"/>
      <c r="FFR12" s="80"/>
      <c r="FFS12" s="80"/>
      <c r="FFT12" s="80"/>
      <c r="FFU12" s="80"/>
      <c r="FFV12" s="80"/>
      <c r="FFW12" s="80"/>
      <c r="FFX12" s="80"/>
      <c r="FFY12" s="80"/>
      <c r="FFZ12" s="80"/>
      <c r="FGA12" s="80"/>
      <c r="FGB12" s="80"/>
      <c r="FGC12" s="80"/>
      <c r="FGD12" s="80"/>
      <c r="FGE12" s="80"/>
      <c r="FGF12" s="80"/>
      <c r="FGG12" s="80"/>
      <c r="FGH12" s="80"/>
      <c r="FGI12" s="80"/>
      <c r="FGJ12" s="80"/>
      <c r="FGK12" s="80"/>
      <c r="FGL12" s="80"/>
      <c r="FGM12" s="80"/>
      <c r="FGN12" s="80"/>
      <c r="FGO12" s="80"/>
      <c r="FGP12" s="80"/>
      <c r="FGQ12" s="80"/>
      <c r="FGR12" s="80"/>
      <c r="FGS12" s="80"/>
      <c r="FGT12" s="80"/>
      <c r="FGU12" s="80"/>
      <c r="FGV12" s="80"/>
      <c r="FGW12" s="80"/>
      <c r="FGX12" s="80"/>
      <c r="FGY12" s="80"/>
      <c r="FGZ12" s="80"/>
      <c r="FHA12" s="80"/>
      <c r="FHB12" s="80"/>
      <c r="FHC12" s="80"/>
      <c r="FHD12" s="80"/>
      <c r="FHE12" s="80"/>
      <c r="FHF12" s="80"/>
      <c r="FHG12" s="80"/>
      <c r="FHH12" s="80"/>
      <c r="FHI12" s="80"/>
      <c r="FHJ12" s="80"/>
      <c r="FHK12" s="80"/>
      <c r="FHL12" s="80"/>
      <c r="FHM12" s="80"/>
      <c r="FHN12" s="80"/>
      <c r="FHO12" s="80"/>
      <c r="FHP12" s="80"/>
      <c r="FHQ12" s="80"/>
      <c r="FHR12" s="80"/>
      <c r="FHS12" s="80"/>
      <c r="FHT12" s="80"/>
      <c r="FHU12" s="80"/>
      <c r="FHV12" s="80"/>
      <c r="FHW12" s="80"/>
      <c r="FHX12" s="80"/>
      <c r="FHY12" s="80"/>
      <c r="FHZ12" s="80"/>
      <c r="FIA12" s="80"/>
      <c r="FIB12" s="80"/>
      <c r="FIC12" s="80"/>
      <c r="FID12" s="80"/>
      <c r="FIE12" s="80"/>
      <c r="FIF12" s="80"/>
      <c r="FIG12" s="80"/>
      <c r="FIH12" s="80"/>
      <c r="FII12" s="80"/>
      <c r="FIJ12" s="80"/>
      <c r="FIK12" s="80"/>
      <c r="FIL12" s="80"/>
      <c r="FIM12" s="80"/>
      <c r="FIN12" s="80"/>
      <c r="FIO12" s="80"/>
      <c r="FIP12" s="80"/>
      <c r="FIQ12" s="80"/>
      <c r="FIR12" s="80"/>
      <c r="FIS12" s="80"/>
      <c r="FIT12" s="80"/>
      <c r="FIU12" s="80"/>
      <c r="FIV12" s="80"/>
      <c r="FIW12" s="80"/>
      <c r="FIX12" s="80"/>
      <c r="FIY12" s="80"/>
      <c r="FIZ12" s="80"/>
      <c r="FJA12" s="80"/>
      <c r="FJB12" s="80"/>
      <c r="FJC12" s="80"/>
      <c r="FJD12" s="80"/>
      <c r="FJE12" s="80"/>
      <c r="FJF12" s="80"/>
      <c r="FJG12" s="80"/>
      <c r="FJH12" s="80"/>
      <c r="FJI12" s="80"/>
      <c r="FJJ12" s="80"/>
      <c r="FJK12" s="80"/>
      <c r="FJL12" s="80"/>
      <c r="FJM12" s="80"/>
      <c r="FJN12" s="80"/>
      <c r="FJO12" s="80"/>
      <c r="FJP12" s="80"/>
      <c r="FJQ12" s="80"/>
      <c r="FJR12" s="80"/>
      <c r="FJS12" s="80"/>
      <c r="FJT12" s="80"/>
      <c r="FJU12" s="80"/>
      <c r="FJV12" s="80"/>
      <c r="FJW12" s="80"/>
      <c r="FJX12" s="80"/>
      <c r="FJY12" s="80"/>
      <c r="FJZ12" s="80"/>
      <c r="FKA12" s="80"/>
      <c r="FKB12" s="80"/>
      <c r="FKC12" s="80"/>
      <c r="FKD12" s="80"/>
      <c r="FKE12" s="80"/>
      <c r="FKF12" s="80"/>
      <c r="FKG12" s="80"/>
      <c r="FKH12" s="80"/>
      <c r="FKI12" s="80"/>
      <c r="FKJ12" s="80"/>
      <c r="FKK12" s="80"/>
      <c r="FKL12" s="80"/>
      <c r="FKM12" s="80"/>
      <c r="FKN12" s="80"/>
      <c r="FKO12" s="80"/>
      <c r="FKP12" s="80"/>
      <c r="FKQ12" s="80"/>
      <c r="FKR12" s="80"/>
      <c r="FKS12" s="80"/>
      <c r="FKT12" s="80"/>
      <c r="FKU12" s="80"/>
      <c r="FKV12" s="80"/>
      <c r="FKW12" s="80"/>
      <c r="FKX12" s="80"/>
      <c r="FKY12" s="80"/>
      <c r="FKZ12" s="80"/>
      <c r="FLA12" s="80"/>
      <c r="FLB12" s="80"/>
      <c r="FLC12" s="80"/>
      <c r="FLD12" s="80"/>
      <c r="FLE12" s="80"/>
      <c r="FLF12" s="80"/>
      <c r="FLG12" s="80"/>
      <c r="FLH12" s="80"/>
      <c r="FLI12" s="80"/>
      <c r="FLJ12" s="80"/>
      <c r="FLK12" s="80"/>
      <c r="FLL12" s="80"/>
      <c r="FLM12" s="80"/>
      <c r="FLN12" s="80"/>
      <c r="FLO12" s="80"/>
      <c r="FLP12" s="80"/>
      <c r="FLQ12" s="80"/>
      <c r="FLR12" s="80"/>
      <c r="FLS12" s="80"/>
      <c r="FLT12" s="80"/>
      <c r="FLU12" s="80"/>
      <c r="FLV12" s="80"/>
      <c r="FLW12" s="80"/>
      <c r="FLX12" s="80"/>
      <c r="FLY12" s="80"/>
      <c r="FLZ12" s="80"/>
      <c r="FMA12" s="80"/>
      <c r="FMB12" s="80"/>
      <c r="FMC12" s="80"/>
      <c r="FMD12" s="80"/>
      <c r="FME12" s="80"/>
      <c r="FMF12" s="80"/>
      <c r="FMG12" s="80"/>
      <c r="FMH12" s="80"/>
      <c r="FMI12" s="80"/>
      <c r="FMJ12" s="80"/>
      <c r="FMK12" s="80"/>
      <c r="FML12" s="80"/>
      <c r="FMM12" s="80"/>
      <c r="FMN12" s="80"/>
      <c r="FMO12" s="80"/>
      <c r="FMP12" s="80"/>
      <c r="FMQ12" s="80"/>
      <c r="FMR12" s="80"/>
      <c r="FMS12" s="80"/>
      <c r="FMT12" s="80"/>
      <c r="FMU12" s="80"/>
      <c r="FMV12" s="80"/>
      <c r="FMW12" s="80"/>
      <c r="FMX12" s="80"/>
      <c r="FMY12" s="80"/>
      <c r="FMZ12" s="80"/>
      <c r="FNA12" s="80"/>
      <c r="FNB12" s="80"/>
      <c r="FNC12" s="80"/>
      <c r="FND12" s="80"/>
      <c r="FNE12" s="80"/>
      <c r="FNF12" s="80"/>
      <c r="FNG12" s="80"/>
      <c r="FNH12" s="80"/>
      <c r="FNI12" s="80"/>
      <c r="FNJ12" s="80"/>
      <c r="FNK12" s="80"/>
      <c r="FNL12" s="80"/>
      <c r="FNM12" s="80"/>
      <c r="FNN12" s="80"/>
      <c r="FNO12" s="80"/>
      <c r="FNP12" s="80"/>
      <c r="FNQ12" s="80"/>
      <c r="FNR12" s="80"/>
      <c r="FNS12" s="80"/>
      <c r="FNT12" s="80"/>
      <c r="FNU12" s="80"/>
      <c r="FNV12" s="80"/>
      <c r="FNW12" s="80"/>
      <c r="FNX12" s="80"/>
      <c r="FNY12" s="80"/>
      <c r="FNZ12" s="80"/>
      <c r="FOA12" s="80"/>
      <c r="FOB12" s="80"/>
      <c r="FOC12" s="80"/>
      <c r="FOD12" s="80"/>
      <c r="FOE12" s="80"/>
      <c r="FOF12" s="80"/>
      <c r="FOG12" s="80"/>
      <c r="FOH12" s="80"/>
      <c r="FOI12" s="80"/>
      <c r="FOJ12" s="80"/>
      <c r="FOK12" s="80"/>
      <c r="FOL12" s="80"/>
      <c r="FOM12" s="80"/>
      <c r="FON12" s="80"/>
      <c r="FOO12" s="80"/>
      <c r="FOP12" s="80"/>
      <c r="FOQ12" s="80"/>
      <c r="FOR12" s="80"/>
      <c r="FOS12" s="80"/>
      <c r="FOT12" s="80"/>
      <c r="FOU12" s="80"/>
      <c r="FOV12" s="80"/>
      <c r="FOW12" s="80"/>
      <c r="FOX12" s="80"/>
      <c r="FOY12" s="80"/>
      <c r="FOZ12" s="80"/>
      <c r="FPA12" s="80"/>
      <c r="FPB12" s="80"/>
      <c r="FPC12" s="80"/>
      <c r="FPD12" s="80"/>
      <c r="FPE12" s="80"/>
      <c r="FPF12" s="80"/>
      <c r="FPG12" s="80"/>
      <c r="FPH12" s="80"/>
      <c r="FPI12" s="80"/>
      <c r="FPJ12" s="80"/>
      <c r="FPK12" s="80"/>
      <c r="FPL12" s="80"/>
      <c r="FPM12" s="80"/>
      <c r="FPN12" s="80"/>
      <c r="FPO12" s="80"/>
      <c r="FPP12" s="80"/>
      <c r="FPQ12" s="80"/>
      <c r="FPR12" s="80"/>
      <c r="FPS12" s="80"/>
      <c r="FPT12" s="80"/>
      <c r="FPU12" s="80"/>
      <c r="FPV12" s="80"/>
      <c r="FPW12" s="80"/>
      <c r="FPX12" s="80"/>
      <c r="FPY12" s="80"/>
      <c r="FPZ12" s="80"/>
      <c r="FQA12" s="80"/>
      <c r="FQB12" s="80"/>
      <c r="FQC12" s="80"/>
      <c r="FQD12" s="80"/>
      <c r="FQE12" s="80"/>
      <c r="FQF12" s="80"/>
      <c r="FQG12" s="80"/>
      <c r="FQH12" s="80"/>
      <c r="FQI12" s="80"/>
      <c r="FQJ12" s="80"/>
      <c r="FQK12" s="80"/>
      <c r="FQL12" s="80"/>
      <c r="FQM12" s="80"/>
      <c r="FQN12" s="80"/>
      <c r="FQO12" s="80"/>
      <c r="FQP12" s="80"/>
      <c r="FQQ12" s="80"/>
      <c r="FQR12" s="80"/>
      <c r="FQS12" s="80"/>
      <c r="FQT12" s="80"/>
      <c r="FQU12" s="80"/>
      <c r="FQV12" s="80"/>
      <c r="FQW12" s="80"/>
      <c r="FQX12" s="80"/>
      <c r="FQY12" s="80"/>
      <c r="FQZ12" s="80"/>
      <c r="FRA12" s="80"/>
      <c r="FRB12" s="80"/>
      <c r="FRC12" s="80"/>
      <c r="FRD12" s="80"/>
      <c r="FRE12" s="80"/>
      <c r="FRF12" s="80"/>
      <c r="FRG12" s="80"/>
      <c r="FRH12" s="80"/>
      <c r="FRI12" s="80"/>
      <c r="FRJ12" s="80"/>
      <c r="FRK12" s="80"/>
      <c r="FRL12" s="80"/>
      <c r="FRM12" s="80"/>
      <c r="FRN12" s="80"/>
      <c r="FRO12" s="80"/>
      <c r="FRP12" s="80"/>
      <c r="FRQ12" s="80"/>
      <c r="FRR12" s="80"/>
      <c r="FRS12" s="80"/>
      <c r="FRT12" s="80"/>
      <c r="FRU12" s="80"/>
      <c r="FRV12" s="80"/>
      <c r="FRW12" s="80"/>
      <c r="FRX12" s="80"/>
      <c r="FRY12" s="80"/>
      <c r="FRZ12" s="80"/>
      <c r="FSA12" s="80"/>
      <c r="FSB12" s="80"/>
      <c r="FSC12" s="80"/>
      <c r="FSD12" s="80"/>
      <c r="FSE12" s="80"/>
      <c r="FSF12" s="80"/>
      <c r="FSG12" s="80"/>
      <c r="FSH12" s="80"/>
      <c r="FSI12" s="80"/>
      <c r="FSJ12" s="80"/>
      <c r="FSK12" s="80"/>
      <c r="FSL12" s="80"/>
      <c r="FSM12" s="80"/>
      <c r="FSN12" s="80"/>
      <c r="FSO12" s="80"/>
      <c r="FSP12" s="80"/>
      <c r="FSQ12" s="80"/>
      <c r="FSR12" s="80"/>
      <c r="FSS12" s="80"/>
      <c r="FST12" s="80"/>
      <c r="FSU12" s="80"/>
      <c r="FSV12" s="80"/>
      <c r="FSW12" s="80"/>
      <c r="FSX12" s="80"/>
      <c r="FSY12" s="80"/>
      <c r="FSZ12" s="80"/>
      <c r="FTA12" s="80"/>
      <c r="FTB12" s="80"/>
      <c r="FTC12" s="80"/>
      <c r="FTD12" s="80"/>
      <c r="FTE12" s="80"/>
      <c r="FTF12" s="80"/>
      <c r="FTG12" s="80"/>
      <c r="FTH12" s="80"/>
      <c r="FTI12" s="80"/>
      <c r="FTJ12" s="80"/>
      <c r="FTK12" s="80"/>
      <c r="FTL12" s="80"/>
      <c r="FTM12" s="80"/>
      <c r="FTN12" s="80"/>
      <c r="FTO12" s="80"/>
      <c r="FTP12" s="80"/>
      <c r="FTQ12" s="80"/>
      <c r="FTR12" s="80"/>
      <c r="FTS12" s="80"/>
      <c r="FTT12" s="80"/>
      <c r="FTU12" s="80"/>
      <c r="FTV12" s="80"/>
      <c r="FTW12" s="80"/>
      <c r="FTX12" s="80"/>
      <c r="FTY12" s="80"/>
      <c r="FTZ12" s="80"/>
      <c r="FUA12" s="80"/>
      <c r="FUB12" s="80"/>
      <c r="FUC12" s="80"/>
      <c r="FUD12" s="80"/>
      <c r="FUE12" s="80"/>
      <c r="FUF12" s="80"/>
      <c r="FUG12" s="80"/>
      <c r="FUH12" s="80"/>
      <c r="FUI12" s="80"/>
      <c r="FUJ12" s="80"/>
      <c r="FUK12" s="80"/>
      <c r="FUL12" s="80"/>
      <c r="FUM12" s="80"/>
      <c r="FUN12" s="80"/>
      <c r="FUO12" s="80"/>
      <c r="FUP12" s="80"/>
      <c r="FUQ12" s="80"/>
      <c r="FUR12" s="80"/>
      <c r="FUS12" s="80"/>
      <c r="FUT12" s="80"/>
      <c r="FUU12" s="80"/>
      <c r="FUV12" s="80"/>
      <c r="FUW12" s="80"/>
      <c r="FUX12" s="80"/>
      <c r="FUY12" s="80"/>
      <c r="FUZ12" s="80"/>
      <c r="FVA12" s="80"/>
      <c r="FVB12" s="80"/>
      <c r="FVC12" s="80"/>
      <c r="FVD12" s="80"/>
      <c r="FVE12" s="80"/>
      <c r="FVF12" s="80"/>
      <c r="FVG12" s="80"/>
      <c r="FVH12" s="80"/>
      <c r="FVI12" s="80"/>
      <c r="FVJ12" s="80"/>
      <c r="FVK12" s="80"/>
      <c r="FVL12" s="80"/>
      <c r="FVM12" s="80"/>
      <c r="FVN12" s="80"/>
      <c r="FVO12" s="80"/>
      <c r="FVP12" s="80"/>
      <c r="FVQ12" s="80"/>
      <c r="FVR12" s="80"/>
      <c r="FVS12" s="80"/>
      <c r="FVT12" s="80"/>
      <c r="FVU12" s="80"/>
      <c r="FVV12" s="80"/>
      <c r="FVW12" s="80"/>
      <c r="FVX12" s="80"/>
      <c r="FVY12" s="80"/>
      <c r="FVZ12" s="80"/>
      <c r="FWA12" s="80"/>
      <c r="FWB12" s="80"/>
      <c r="FWC12" s="80"/>
      <c r="FWD12" s="80"/>
      <c r="FWE12" s="80"/>
      <c r="FWF12" s="80"/>
      <c r="FWG12" s="80"/>
      <c r="FWH12" s="80"/>
      <c r="FWI12" s="80"/>
      <c r="FWJ12" s="80"/>
      <c r="FWK12" s="80"/>
      <c r="FWL12" s="80"/>
      <c r="FWM12" s="80"/>
      <c r="FWN12" s="80"/>
      <c r="FWO12" s="80"/>
      <c r="FWP12" s="80"/>
      <c r="FWQ12" s="80"/>
      <c r="FWR12" s="80"/>
      <c r="FWS12" s="80"/>
      <c r="FWT12" s="80"/>
      <c r="FWU12" s="80"/>
      <c r="FWV12" s="80"/>
      <c r="FWW12" s="80"/>
      <c r="FWX12" s="80"/>
      <c r="FWY12" s="80"/>
      <c r="FWZ12" s="80"/>
      <c r="FXA12" s="80"/>
      <c r="FXB12" s="80"/>
      <c r="FXC12" s="80"/>
      <c r="FXD12" s="80"/>
      <c r="FXE12" s="80"/>
      <c r="FXF12" s="80"/>
      <c r="FXG12" s="80"/>
      <c r="FXH12" s="80"/>
      <c r="FXI12" s="80"/>
      <c r="FXJ12" s="80"/>
      <c r="FXK12" s="80"/>
      <c r="FXL12" s="80"/>
      <c r="FXM12" s="80"/>
      <c r="FXN12" s="80"/>
      <c r="FXO12" s="80"/>
      <c r="FXP12" s="80"/>
      <c r="FXQ12" s="80"/>
      <c r="FXR12" s="80"/>
      <c r="FXS12" s="80"/>
      <c r="FXT12" s="80"/>
      <c r="FXU12" s="80"/>
      <c r="FXV12" s="80"/>
      <c r="FXW12" s="80"/>
      <c r="FXX12" s="80"/>
      <c r="FXY12" s="80"/>
      <c r="FXZ12" s="80"/>
      <c r="FYA12" s="80"/>
      <c r="FYB12" s="80"/>
      <c r="FYC12" s="80"/>
      <c r="FYD12" s="80"/>
      <c r="FYE12" s="80"/>
      <c r="FYF12" s="80"/>
      <c r="FYG12" s="80"/>
      <c r="FYH12" s="80"/>
      <c r="FYI12" s="80"/>
      <c r="FYJ12" s="80"/>
      <c r="FYK12" s="80"/>
      <c r="FYL12" s="80"/>
      <c r="FYM12" s="80"/>
      <c r="FYN12" s="80"/>
      <c r="FYO12" s="80"/>
      <c r="FYP12" s="80"/>
      <c r="FYQ12" s="80"/>
      <c r="FYR12" s="80"/>
      <c r="FYS12" s="80"/>
      <c r="FYT12" s="80"/>
      <c r="FYU12" s="80"/>
      <c r="FYV12" s="80"/>
      <c r="FYW12" s="80"/>
      <c r="FYX12" s="80"/>
      <c r="FYY12" s="80"/>
      <c r="FYZ12" s="80"/>
      <c r="FZA12" s="80"/>
      <c r="FZB12" s="80"/>
      <c r="FZC12" s="80"/>
      <c r="FZD12" s="80"/>
      <c r="FZE12" s="80"/>
      <c r="FZF12" s="80"/>
      <c r="FZG12" s="80"/>
      <c r="FZH12" s="80"/>
      <c r="FZI12" s="80"/>
      <c r="FZJ12" s="80"/>
      <c r="FZK12" s="80"/>
      <c r="FZL12" s="80"/>
      <c r="FZM12" s="80"/>
      <c r="FZN12" s="80"/>
      <c r="FZO12" s="80"/>
      <c r="FZP12" s="80"/>
      <c r="FZQ12" s="80"/>
      <c r="FZR12" s="80"/>
      <c r="FZS12" s="80"/>
      <c r="FZT12" s="80"/>
      <c r="FZU12" s="80"/>
      <c r="FZV12" s="80"/>
      <c r="FZW12" s="80"/>
      <c r="FZX12" s="80"/>
      <c r="FZY12" s="80"/>
      <c r="FZZ12" s="80"/>
      <c r="GAA12" s="80"/>
      <c r="GAB12" s="80"/>
      <c r="GAC12" s="80"/>
      <c r="GAD12" s="80"/>
      <c r="GAE12" s="80"/>
      <c r="GAF12" s="80"/>
      <c r="GAG12" s="80"/>
      <c r="GAH12" s="80"/>
      <c r="GAI12" s="80"/>
      <c r="GAJ12" s="80"/>
      <c r="GAK12" s="80"/>
      <c r="GAL12" s="80"/>
      <c r="GAM12" s="80"/>
      <c r="GAN12" s="80"/>
      <c r="GAO12" s="80"/>
      <c r="GAP12" s="80"/>
      <c r="GAQ12" s="80"/>
      <c r="GAR12" s="80"/>
      <c r="GAS12" s="80"/>
      <c r="GAT12" s="80"/>
      <c r="GAU12" s="80"/>
      <c r="GAV12" s="80"/>
      <c r="GAW12" s="80"/>
      <c r="GAX12" s="80"/>
      <c r="GAY12" s="80"/>
      <c r="GAZ12" s="80"/>
      <c r="GBA12" s="80"/>
      <c r="GBB12" s="80"/>
      <c r="GBC12" s="80"/>
      <c r="GBD12" s="80"/>
      <c r="GBE12" s="80"/>
      <c r="GBF12" s="80"/>
      <c r="GBG12" s="80"/>
      <c r="GBH12" s="80"/>
      <c r="GBI12" s="80"/>
      <c r="GBJ12" s="80"/>
      <c r="GBK12" s="80"/>
      <c r="GBL12" s="80"/>
      <c r="GBM12" s="80"/>
      <c r="GBN12" s="80"/>
      <c r="GBO12" s="80"/>
      <c r="GBP12" s="80"/>
      <c r="GBQ12" s="80"/>
      <c r="GBR12" s="80"/>
      <c r="GBS12" s="80"/>
      <c r="GBT12" s="80"/>
      <c r="GBU12" s="80"/>
      <c r="GBV12" s="80"/>
      <c r="GBW12" s="80"/>
      <c r="GBX12" s="80"/>
      <c r="GBY12" s="80"/>
      <c r="GBZ12" s="80"/>
      <c r="GCA12" s="80"/>
      <c r="GCB12" s="80"/>
      <c r="GCC12" s="80"/>
      <c r="GCD12" s="80"/>
      <c r="GCE12" s="80"/>
      <c r="GCF12" s="80"/>
      <c r="GCG12" s="80"/>
      <c r="GCH12" s="80"/>
      <c r="GCI12" s="80"/>
      <c r="GCJ12" s="80"/>
      <c r="GCK12" s="80"/>
      <c r="GCL12" s="80"/>
      <c r="GCM12" s="80"/>
      <c r="GCN12" s="80"/>
      <c r="GCO12" s="80"/>
      <c r="GCP12" s="80"/>
      <c r="GCQ12" s="80"/>
      <c r="GCR12" s="80"/>
      <c r="GCS12" s="80"/>
      <c r="GCT12" s="80"/>
      <c r="GCU12" s="80"/>
      <c r="GCV12" s="80"/>
      <c r="GCW12" s="80"/>
      <c r="GCX12" s="80"/>
      <c r="GCY12" s="80"/>
      <c r="GCZ12" s="80"/>
      <c r="GDA12" s="80"/>
      <c r="GDB12" s="80"/>
      <c r="GDC12" s="80"/>
      <c r="GDD12" s="80"/>
      <c r="GDE12" s="80"/>
      <c r="GDF12" s="80"/>
      <c r="GDG12" s="80"/>
      <c r="GDH12" s="80"/>
      <c r="GDI12" s="80"/>
      <c r="GDJ12" s="80"/>
      <c r="GDK12" s="80"/>
      <c r="GDL12" s="80"/>
      <c r="GDM12" s="80"/>
      <c r="GDN12" s="80"/>
      <c r="GDO12" s="80"/>
      <c r="GDP12" s="80"/>
      <c r="GDQ12" s="80"/>
      <c r="GDR12" s="80"/>
      <c r="GDS12" s="80"/>
      <c r="GDT12" s="80"/>
      <c r="GDU12" s="80"/>
      <c r="GDV12" s="80"/>
      <c r="GDW12" s="80"/>
      <c r="GDX12" s="80"/>
      <c r="GDY12" s="80"/>
      <c r="GDZ12" s="80"/>
      <c r="GEA12" s="80"/>
      <c r="GEB12" s="80"/>
      <c r="GEC12" s="80"/>
      <c r="GED12" s="80"/>
      <c r="GEE12" s="80"/>
      <c r="GEF12" s="80"/>
      <c r="GEG12" s="80"/>
      <c r="GEH12" s="80"/>
      <c r="GEI12" s="80"/>
      <c r="GEJ12" s="80"/>
      <c r="GEK12" s="80"/>
      <c r="GEL12" s="80"/>
      <c r="GEM12" s="80"/>
      <c r="GEN12" s="80"/>
      <c r="GEO12" s="80"/>
      <c r="GEP12" s="80"/>
      <c r="GEQ12" s="80"/>
      <c r="GER12" s="80"/>
      <c r="GES12" s="80"/>
      <c r="GET12" s="80"/>
      <c r="GEU12" s="80"/>
      <c r="GEV12" s="80"/>
      <c r="GEW12" s="80"/>
      <c r="GEX12" s="80"/>
      <c r="GEY12" s="80"/>
      <c r="GEZ12" s="80"/>
      <c r="GFA12" s="80"/>
      <c r="GFB12" s="80"/>
      <c r="GFC12" s="80"/>
      <c r="GFD12" s="80"/>
      <c r="GFE12" s="80"/>
      <c r="GFF12" s="80"/>
      <c r="GFG12" s="80"/>
      <c r="GFH12" s="80"/>
      <c r="GFI12" s="80"/>
      <c r="GFJ12" s="80"/>
      <c r="GFK12" s="80"/>
      <c r="GFL12" s="80"/>
      <c r="GFM12" s="80"/>
      <c r="GFN12" s="80"/>
      <c r="GFO12" s="80"/>
      <c r="GFP12" s="80"/>
      <c r="GFQ12" s="80"/>
      <c r="GFR12" s="80"/>
      <c r="GFS12" s="80"/>
      <c r="GFT12" s="80"/>
      <c r="GFU12" s="80"/>
      <c r="GFV12" s="80"/>
      <c r="GFW12" s="80"/>
      <c r="GFX12" s="80"/>
      <c r="GFY12" s="80"/>
      <c r="GFZ12" s="80"/>
      <c r="GGA12" s="80"/>
      <c r="GGB12" s="80"/>
      <c r="GGC12" s="80"/>
      <c r="GGD12" s="80"/>
      <c r="GGE12" s="80"/>
      <c r="GGF12" s="80"/>
      <c r="GGG12" s="80"/>
      <c r="GGH12" s="80"/>
      <c r="GGI12" s="80"/>
      <c r="GGJ12" s="80"/>
      <c r="GGK12" s="80"/>
      <c r="GGL12" s="80"/>
      <c r="GGM12" s="80"/>
      <c r="GGN12" s="80"/>
      <c r="GGO12" s="80"/>
      <c r="GGP12" s="80"/>
      <c r="GGQ12" s="80"/>
      <c r="GGR12" s="80"/>
      <c r="GGS12" s="80"/>
      <c r="GGT12" s="80"/>
      <c r="GGU12" s="80"/>
      <c r="GGV12" s="80"/>
      <c r="GGW12" s="80"/>
      <c r="GGX12" s="80"/>
      <c r="GGY12" s="80"/>
      <c r="GGZ12" s="80"/>
      <c r="GHA12" s="80"/>
      <c r="GHB12" s="80"/>
      <c r="GHC12" s="80"/>
      <c r="GHD12" s="80"/>
      <c r="GHE12" s="80"/>
      <c r="GHF12" s="80"/>
      <c r="GHG12" s="80"/>
      <c r="GHH12" s="80"/>
      <c r="GHI12" s="80"/>
      <c r="GHJ12" s="80"/>
      <c r="GHK12" s="80"/>
      <c r="GHL12" s="80"/>
      <c r="GHM12" s="80"/>
      <c r="GHN12" s="80"/>
      <c r="GHO12" s="80"/>
      <c r="GHP12" s="80"/>
      <c r="GHQ12" s="80"/>
      <c r="GHR12" s="80"/>
      <c r="GHS12" s="80"/>
      <c r="GHT12" s="80"/>
      <c r="GHU12" s="80"/>
      <c r="GHV12" s="80"/>
      <c r="GHW12" s="80"/>
      <c r="GHX12" s="80"/>
      <c r="GHY12" s="80"/>
      <c r="GHZ12" s="80"/>
      <c r="GIA12" s="80"/>
      <c r="GIB12" s="80"/>
      <c r="GIC12" s="80"/>
      <c r="GID12" s="80"/>
      <c r="GIE12" s="80"/>
      <c r="GIF12" s="80"/>
      <c r="GIG12" s="80"/>
      <c r="GIH12" s="80"/>
      <c r="GII12" s="80"/>
      <c r="GIJ12" s="80"/>
      <c r="GIK12" s="80"/>
      <c r="GIL12" s="80"/>
      <c r="GIM12" s="80"/>
      <c r="GIN12" s="80"/>
      <c r="GIO12" s="80"/>
      <c r="GIP12" s="80"/>
      <c r="GIQ12" s="80"/>
      <c r="GIR12" s="80"/>
      <c r="GIS12" s="80"/>
      <c r="GIT12" s="80"/>
      <c r="GIU12" s="80"/>
      <c r="GIV12" s="80"/>
      <c r="GIW12" s="80"/>
      <c r="GIX12" s="80"/>
      <c r="GIY12" s="80"/>
      <c r="GIZ12" s="80"/>
      <c r="GJA12" s="80"/>
      <c r="GJB12" s="80"/>
      <c r="GJC12" s="80"/>
      <c r="GJD12" s="80"/>
      <c r="GJE12" s="80"/>
      <c r="GJF12" s="80"/>
      <c r="GJG12" s="80"/>
      <c r="GJH12" s="80"/>
      <c r="GJI12" s="80"/>
      <c r="GJJ12" s="80"/>
      <c r="GJK12" s="80"/>
      <c r="GJL12" s="80"/>
      <c r="GJM12" s="80"/>
      <c r="GJN12" s="80"/>
      <c r="GJO12" s="80"/>
      <c r="GJP12" s="80"/>
      <c r="GJQ12" s="80"/>
      <c r="GJR12" s="80"/>
      <c r="GJS12" s="80"/>
      <c r="GJT12" s="80"/>
      <c r="GJU12" s="80"/>
      <c r="GJV12" s="80"/>
      <c r="GJW12" s="80"/>
      <c r="GJX12" s="80"/>
      <c r="GJY12" s="80"/>
      <c r="GJZ12" s="80"/>
      <c r="GKA12" s="80"/>
      <c r="GKB12" s="80"/>
      <c r="GKC12" s="80"/>
      <c r="GKD12" s="80"/>
      <c r="GKE12" s="80"/>
      <c r="GKF12" s="80"/>
      <c r="GKG12" s="80"/>
      <c r="GKH12" s="80"/>
      <c r="GKI12" s="80"/>
      <c r="GKJ12" s="80"/>
      <c r="GKK12" s="80"/>
      <c r="GKL12" s="80"/>
      <c r="GKM12" s="80"/>
      <c r="GKN12" s="80"/>
      <c r="GKO12" s="80"/>
      <c r="GKP12" s="80"/>
      <c r="GKQ12" s="80"/>
      <c r="GKR12" s="80"/>
      <c r="GKS12" s="80"/>
      <c r="GKT12" s="80"/>
      <c r="GKU12" s="80"/>
      <c r="GKV12" s="80"/>
      <c r="GKW12" s="80"/>
      <c r="GKX12" s="80"/>
      <c r="GKY12" s="80"/>
      <c r="GKZ12" s="80"/>
      <c r="GLA12" s="80"/>
      <c r="GLB12" s="80"/>
      <c r="GLC12" s="80"/>
      <c r="GLD12" s="80"/>
      <c r="GLE12" s="80"/>
      <c r="GLF12" s="80"/>
      <c r="GLG12" s="80"/>
      <c r="GLH12" s="80"/>
      <c r="GLI12" s="80"/>
      <c r="GLJ12" s="80"/>
      <c r="GLK12" s="80"/>
      <c r="GLL12" s="80"/>
      <c r="GLM12" s="80"/>
      <c r="GLN12" s="80"/>
      <c r="GLO12" s="80"/>
      <c r="GLP12" s="80"/>
      <c r="GLQ12" s="80"/>
      <c r="GLR12" s="80"/>
      <c r="GLS12" s="80"/>
      <c r="GLT12" s="80"/>
      <c r="GLU12" s="80"/>
      <c r="GLV12" s="80"/>
      <c r="GLW12" s="80"/>
      <c r="GLX12" s="80"/>
      <c r="GLY12" s="80"/>
      <c r="GLZ12" s="80"/>
      <c r="GMA12" s="80"/>
      <c r="GMB12" s="80"/>
      <c r="GMC12" s="80"/>
      <c r="GMD12" s="80"/>
      <c r="GME12" s="80"/>
      <c r="GMF12" s="80"/>
      <c r="GMG12" s="80"/>
      <c r="GMH12" s="80"/>
      <c r="GMI12" s="80"/>
      <c r="GMJ12" s="80"/>
      <c r="GMK12" s="80"/>
      <c r="GML12" s="80"/>
      <c r="GMM12" s="80"/>
      <c r="GMN12" s="80"/>
      <c r="GMO12" s="80"/>
      <c r="GMP12" s="80"/>
      <c r="GMQ12" s="80"/>
      <c r="GMR12" s="80"/>
      <c r="GMS12" s="80"/>
      <c r="GMT12" s="80"/>
      <c r="GMU12" s="80"/>
      <c r="GMV12" s="80"/>
      <c r="GMW12" s="80"/>
      <c r="GMX12" s="80"/>
      <c r="GMY12" s="80"/>
      <c r="GMZ12" s="80"/>
      <c r="GNA12" s="80"/>
      <c r="GNB12" s="80"/>
      <c r="GNC12" s="80"/>
      <c r="GND12" s="80"/>
      <c r="GNE12" s="80"/>
      <c r="GNF12" s="80"/>
      <c r="GNG12" s="80"/>
      <c r="GNH12" s="80"/>
      <c r="GNI12" s="80"/>
      <c r="GNJ12" s="80"/>
      <c r="GNK12" s="80"/>
      <c r="GNL12" s="80"/>
      <c r="GNM12" s="80"/>
      <c r="GNN12" s="80"/>
      <c r="GNO12" s="80"/>
      <c r="GNP12" s="80"/>
      <c r="GNQ12" s="80"/>
      <c r="GNR12" s="80"/>
      <c r="GNS12" s="80"/>
      <c r="GNT12" s="80"/>
      <c r="GNU12" s="80"/>
      <c r="GNV12" s="80"/>
      <c r="GNW12" s="80"/>
      <c r="GNX12" s="80"/>
      <c r="GNY12" s="80"/>
      <c r="GNZ12" s="80"/>
      <c r="GOA12" s="80"/>
      <c r="GOB12" s="80"/>
      <c r="GOC12" s="80"/>
      <c r="GOD12" s="80"/>
      <c r="GOE12" s="80"/>
      <c r="GOF12" s="80"/>
      <c r="GOG12" s="80"/>
      <c r="GOH12" s="80"/>
      <c r="GOI12" s="80"/>
      <c r="GOJ12" s="80"/>
      <c r="GOK12" s="80"/>
      <c r="GOL12" s="80"/>
      <c r="GOM12" s="80"/>
      <c r="GON12" s="80"/>
      <c r="GOO12" s="80"/>
      <c r="GOP12" s="80"/>
      <c r="GOQ12" s="80"/>
      <c r="GOR12" s="80"/>
      <c r="GOS12" s="80"/>
      <c r="GOT12" s="80"/>
      <c r="GOU12" s="80"/>
      <c r="GOV12" s="80"/>
      <c r="GOW12" s="80"/>
      <c r="GOX12" s="80"/>
      <c r="GOY12" s="80"/>
      <c r="GOZ12" s="80"/>
      <c r="GPA12" s="80"/>
      <c r="GPB12" s="80"/>
      <c r="GPC12" s="80"/>
      <c r="GPD12" s="80"/>
      <c r="GPE12" s="80"/>
      <c r="GPF12" s="80"/>
      <c r="GPG12" s="80"/>
      <c r="GPH12" s="80"/>
      <c r="GPI12" s="80"/>
      <c r="GPJ12" s="80"/>
      <c r="GPK12" s="80"/>
      <c r="GPL12" s="80"/>
      <c r="GPM12" s="80"/>
      <c r="GPN12" s="80"/>
      <c r="GPO12" s="80"/>
      <c r="GPP12" s="80"/>
      <c r="GPQ12" s="80"/>
      <c r="GPR12" s="80"/>
      <c r="GPS12" s="80"/>
      <c r="GPT12" s="80"/>
      <c r="GPU12" s="80"/>
      <c r="GPV12" s="80"/>
      <c r="GPW12" s="80"/>
      <c r="GPX12" s="80"/>
      <c r="GPY12" s="80"/>
      <c r="GPZ12" s="80"/>
      <c r="GQA12" s="80"/>
      <c r="GQB12" s="80"/>
      <c r="GQC12" s="80"/>
      <c r="GQD12" s="80"/>
      <c r="GQE12" s="80"/>
      <c r="GQF12" s="80"/>
      <c r="GQG12" s="80"/>
      <c r="GQH12" s="80"/>
      <c r="GQI12" s="80"/>
      <c r="GQJ12" s="80"/>
      <c r="GQK12" s="80"/>
      <c r="GQL12" s="80"/>
      <c r="GQM12" s="80"/>
      <c r="GQN12" s="80"/>
      <c r="GQO12" s="80"/>
      <c r="GQP12" s="80"/>
      <c r="GQQ12" s="80"/>
      <c r="GQR12" s="80"/>
      <c r="GQS12" s="80"/>
      <c r="GQT12" s="80"/>
      <c r="GQU12" s="80"/>
      <c r="GQV12" s="80"/>
      <c r="GQW12" s="80"/>
      <c r="GQX12" s="80"/>
      <c r="GQY12" s="80"/>
      <c r="GQZ12" s="80"/>
      <c r="GRA12" s="80"/>
      <c r="GRB12" s="80"/>
      <c r="GRC12" s="80"/>
      <c r="GRD12" s="80"/>
      <c r="GRE12" s="80"/>
      <c r="GRF12" s="80"/>
      <c r="GRG12" s="80"/>
      <c r="GRH12" s="80"/>
      <c r="GRI12" s="80"/>
      <c r="GRJ12" s="80"/>
      <c r="GRK12" s="80"/>
      <c r="GRL12" s="80"/>
      <c r="GRM12" s="80"/>
      <c r="GRN12" s="80"/>
      <c r="GRO12" s="80"/>
      <c r="GRP12" s="80"/>
      <c r="GRQ12" s="80"/>
      <c r="GRR12" s="80"/>
      <c r="GRS12" s="80"/>
      <c r="GRT12" s="80"/>
      <c r="GRU12" s="80"/>
      <c r="GRV12" s="80"/>
      <c r="GRW12" s="80"/>
      <c r="GRX12" s="80"/>
      <c r="GRY12" s="80"/>
      <c r="GRZ12" s="80"/>
      <c r="GSA12" s="80"/>
      <c r="GSB12" s="80"/>
      <c r="GSC12" s="80"/>
      <c r="GSD12" s="80"/>
      <c r="GSE12" s="80"/>
      <c r="GSF12" s="80"/>
      <c r="GSG12" s="80"/>
      <c r="GSH12" s="80"/>
      <c r="GSI12" s="80"/>
      <c r="GSJ12" s="80"/>
      <c r="GSK12" s="80"/>
      <c r="GSL12" s="80"/>
      <c r="GSM12" s="80"/>
      <c r="GSN12" s="80"/>
      <c r="GSO12" s="80"/>
      <c r="GSP12" s="80"/>
      <c r="GSQ12" s="80"/>
      <c r="GSR12" s="80"/>
      <c r="GSS12" s="80"/>
      <c r="GST12" s="80"/>
      <c r="GSU12" s="80"/>
      <c r="GSV12" s="80"/>
      <c r="GSW12" s="80"/>
      <c r="GSX12" s="80"/>
      <c r="GSY12" s="80"/>
      <c r="GSZ12" s="80"/>
      <c r="GTA12" s="80"/>
      <c r="GTB12" s="80"/>
      <c r="GTC12" s="80"/>
      <c r="GTD12" s="80"/>
      <c r="GTE12" s="80"/>
      <c r="GTF12" s="80"/>
      <c r="GTG12" s="80"/>
      <c r="GTH12" s="80"/>
      <c r="GTI12" s="80"/>
      <c r="GTJ12" s="80"/>
      <c r="GTK12" s="80"/>
      <c r="GTL12" s="80"/>
      <c r="GTM12" s="80"/>
      <c r="GTN12" s="80"/>
      <c r="GTO12" s="80"/>
      <c r="GTP12" s="80"/>
      <c r="GTQ12" s="80"/>
      <c r="GTR12" s="80"/>
      <c r="GTS12" s="80"/>
      <c r="GTT12" s="80"/>
      <c r="GTU12" s="80"/>
      <c r="GTV12" s="80"/>
      <c r="GTW12" s="80"/>
      <c r="GTX12" s="80"/>
      <c r="GTY12" s="80"/>
      <c r="GTZ12" s="80"/>
      <c r="GUA12" s="80"/>
      <c r="GUB12" s="80"/>
      <c r="GUC12" s="80"/>
      <c r="GUD12" s="80"/>
      <c r="GUE12" s="80"/>
      <c r="GUF12" s="80"/>
      <c r="GUG12" s="80"/>
      <c r="GUH12" s="80"/>
      <c r="GUI12" s="80"/>
      <c r="GUJ12" s="80"/>
      <c r="GUK12" s="80"/>
      <c r="GUL12" s="80"/>
      <c r="GUM12" s="80"/>
      <c r="GUN12" s="80"/>
      <c r="GUO12" s="80"/>
      <c r="GUP12" s="80"/>
      <c r="GUQ12" s="80"/>
      <c r="GUR12" s="80"/>
      <c r="GUS12" s="80"/>
      <c r="GUT12" s="80"/>
      <c r="GUU12" s="80"/>
      <c r="GUV12" s="80"/>
      <c r="GUW12" s="80"/>
      <c r="GUX12" s="80"/>
      <c r="GUY12" s="80"/>
      <c r="GUZ12" s="80"/>
      <c r="GVA12" s="80"/>
      <c r="GVB12" s="80"/>
      <c r="GVC12" s="80"/>
      <c r="GVD12" s="80"/>
      <c r="GVE12" s="80"/>
      <c r="GVF12" s="80"/>
      <c r="GVG12" s="80"/>
      <c r="GVH12" s="80"/>
      <c r="GVI12" s="80"/>
      <c r="GVJ12" s="80"/>
      <c r="GVK12" s="80"/>
      <c r="GVL12" s="80"/>
      <c r="GVM12" s="80"/>
      <c r="GVN12" s="80"/>
      <c r="GVO12" s="80"/>
      <c r="GVP12" s="80"/>
      <c r="GVQ12" s="80"/>
      <c r="GVR12" s="80"/>
      <c r="GVS12" s="80"/>
      <c r="GVT12" s="80"/>
      <c r="GVU12" s="80"/>
      <c r="GVV12" s="80"/>
      <c r="GVW12" s="80"/>
      <c r="GVX12" s="80"/>
      <c r="GVY12" s="80"/>
      <c r="GVZ12" s="80"/>
      <c r="GWA12" s="80"/>
      <c r="GWB12" s="80"/>
      <c r="GWC12" s="80"/>
      <c r="GWD12" s="80"/>
      <c r="GWE12" s="80"/>
      <c r="GWF12" s="80"/>
      <c r="GWG12" s="80"/>
      <c r="GWH12" s="80"/>
      <c r="GWI12" s="80"/>
      <c r="GWJ12" s="80"/>
      <c r="GWK12" s="80"/>
      <c r="GWL12" s="80"/>
      <c r="GWM12" s="80"/>
      <c r="GWN12" s="80"/>
      <c r="GWO12" s="80"/>
      <c r="GWP12" s="80"/>
      <c r="GWQ12" s="80"/>
      <c r="GWR12" s="80"/>
      <c r="GWS12" s="80"/>
      <c r="GWT12" s="80"/>
      <c r="GWU12" s="80"/>
      <c r="GWV12" s="80"/>
      <c r="GWW12" s="80"/>
      <c r="GWX12" s="80"/>
      <c r="GWY12" s="80"/>
      <c r="GWZ12" s="80"/>
      <c r="GXA12" s="80"/>
      <c r="GXB12" s="80"/>
      <c r="GXC12" s="80"/>
      <c r="GXD12" s="80"/>
      <c r="GXE12" s="80"/>
      <c r="GXF12" s="80"/>
      <c r="GXG12" s="80"/>
      <c r="GXH12" s="80"/>
      <c r="GXI12" s="80"/>
      <c r="GXJ12" s="80"/>
      <c r="GXK12" s="80"/>
      <c r="GXL12" s="80"/>
      <c r="GXM12" s="80"/>
      <c r="GXN12" s="80"/>
      <c r="GXO12" s="80"/>
      <c r="GXP12" s="80"/>
      <c r="GXQ12" s="80"/>
      <c r="GXR12" s="80"/>
      <c r="GXS12" s="80"/>
      <c r="GXT12" s="80"/>
      <c r="GXU12" s="80"/>
      <c r="GXV12" s="80"/>
      <c r="GXW12" s="80"/>
      <c r="GXX12" s="80"/>
      <c r="GXY12" s="80"/>
      <c r="GXZ12" s="80"/>
      <c r="GYA12" s="80"/>
      <c r="GYB12" s="80"/>
      <c r="GYC12" s="80"/>
      <c r="GYD12" s="80"/>
      <c r="GYE12" s="80"/>
      <c r="GYF12" s="80"/>
      <c r="GYG12" s="80"/>
      <c r="GYH12" s="80"/>
      <c r="GYI12" s="80"/>
      <c r="GYJ12" s="80"/>
      <c r="GYK12" s="80"/>
      <c r="GYL12" s="80"/>
      <c r="GYM12" s="80"/>
      <c r="GYN12" s="80"/>
      <c r="GYO12" s="80"/>
      <c r="GYP12" s="80"/>
      <c r="GYQ12" s="80"/>
      <c r="GYR12" s="80"/>
      <c r="GYS12" s="80"/>
      <c r="GYT12" s="80"/>
      <c r="GYU12" s="80"/>
      <c r="GYV12" s="80"/>
      <c r="GYW12" s="80"/>
      <c r="GYX12" s="80"/>
      <c r="GYY12" s="80"/>
      <c r="GYZ12" s="80"/>
      <c r="GZA12" s="80"/>
      <c r="GZB12" s="80"/>
      <c r="GZC12" s="80"/>
      <c r="GZD12" s="80"/>
      <c r="GZE12" s="80"/>
      <c r="GZF12" s="80"/>
      <c r="GZG12" s="80"/>
      <c r="GZH12" s="80"/>
      <c r="GZI12" s="80"/>
      <c r="GZJ12" s="80"/>
      <c r="GZK12" s="80"/>
      <c r="GZL12" s="80"/>
      <c r="GZM12" s="80"/>
      <c r="GZN12" s="80"/>
      <c r="GZO12" s="80"/>
      <c r="GZP12" s="80"/>
      <c r="GZQ12" s="80"/>
      <c r="GZR12" s="80"/>
      <c r="GZS12" s="80"/>
      <c r="GZT12" s="80"/>
      <c r="GZU12" s="80"/>
      <c r="GZV12" s="80"/>
      <c r="GZW12" s="80"/>
      <c r="GZX12" s="80"/>
      <c r="GZY12" s="80"/>
      <c r="GZZ12" s="80"/>
      <c r="HAA12" s="80"/>
      <c r="HAB12" s="80"/>
      <c r="HAC12" s="80"/>
      <c r="HAD12" s="80"/>
      <c r="HAE12" s="80"/>
      <c r="HAF12" s="80"/>
      <c r="HAG12" s="80"/>
      <c r="HAH12" s="80"/>
      <c r="HAI12" s="80"/>
      <c r="HAJ12" s="80"/>
      <c r="HAK12" s="80"/>
      <c r="HAL12" s="80"/>
      <c r="HAM12" s="80"/>
      <c r="HAN12" s="80"/>
      <c r="HAO12" s="80"/>
      <c r="HAP12" s="80"/>
      <c r="HAQ12" s="80"/>
      <c r="HAR12" s="80"/>
      <c r="HAS12" s="80"/>
      <c r="HAT12" s="80"/>
      <c r="HAU12" s="80"/>
      <c r="HAV12" s="80"/>
      <c r="HAW12" s="80"/>
      <c r="HAX12" s="80"/>
      <c r="HAY12" s="80"/>
      <c r="HAZ12" s="80"/>
      <c r="HBA12" s="80"/>
      <c r="HBB12" s="80"/>
      <c r="HBC12" s="80"/>
      <c r="HBD12" s="80"/>
      <c r="HBE12" s="80"/>
      <c r="HBF12" s="80"/>
      <c r="HBG12" s="80"/>
      <c r="HBH12" s="80"/>
      <c r="HBI12" s="80"/>
      <c r="HBJ12" s="80"/>
      <c r="HBK12" s="80"/>
      <c r="HBL12" s="80"/>
      <c r="HBM12" s="80"/>
      <c r="HBN12" s="80"/>
      <c r="HBO12" s="80"/>
      <c r="HBP12" s="80"/>
      <c r="HBQ12" s="80"/>
      <c r="HBR12" s="80"/>
      <c r="HBS12" s="80"/>
      <c r="HBT12" s="80"/>
      <c r="HBU12" s="80"/>
      <c r="HBV12" s="80"/>
      <c r="HBW12" s="80"/>
      <c r="HBX12" s="80"/>
      <c r="HBY12" s="80"/>
      <c r="HBZ12" s="80"/>
      <c r="HCA12" s="80"/>
      <c r="HCB12" s="80"/>
      <c r="HCC12" s="80"/>
      <c r="HCD12" s="80"/>
      <c r="HCE12" s="80"/>
      <c r="HCF12" s="80"/>
      <c r="HCG12" s="80"/>
      <c r="HCH12" s="80"/>
      <c r="HCI12" s="80"/>
      <c r="HCJ12" s="80"/>
      <c r="HCK12" s="80"/>
      <c r="HCL12" s="80"/>
      <c r="HCM12" s="80"/>
      <c r="HCN12" s="80"/>
      <c r="HCO12" s="80"/>
      <c r="HCP12" s="80"/>
      <c r="HCQ12" s="80"/>
      <c r="HCR12" s="80"/>
      <c r="HCS12" s="80"/>
      <c r="HCT12" s="80"/>
      <c r="HCU12" s="80"/>
      <c r="HCV12" s="80"/>
      <c r="HCW12" s="80"/>
      <c r="HCX12" s="80"/>
      <c r="HCY12" s="80"/>
      <c r="HCZ12" s="80"/>
      <c r="HDA12" s="80"/>
      <c r="HDB12" s="80"/>
      <c r="HDC12" s="80"/>
      <c r="HDD12" s="80"/>
      <c r="HDE12" s="80"/>
      <c r="HDF12" s="80"/>
      <c r="HDG12" s="80"/>
      <c r="HDH12" s="80"/>
      <c r="HDI12" s="80"/>
      <c r="HDJ12" s="80"/>
      <c r="HDK12" s="80"/>
      <c r="HDL12" s="80"/>
      <c r="HDM12" s="80"/>
      <c r="HDN12" s="80"/>
      <c r="HDO12" s="80"/>
      <c r="HDP12" s="80"/>
      <c r="HDQ12" s="80"/>
      <c r="HDR12" s="80"/>
      <c r="HDS12" s="80"/>
      <c r="HDT12" s="80"/>
      <c r="HDU12" s="80"/>
      <c r="HDV12" s="80"/>
      <c r="HDW12" s="80"/>
      <c r="HDX12" s="80"/>
      <c r="HDY12" s="80"/>
      <c r="HDZ12" s="80"/>
      <c r="HEA12" s="80"/>
      <c r="HEB12" s="80"/>
      <c r="HEC12" s="80"/>
      <c r="HED12" s="80"/>
      <c r="HEE12" s="80"/>
      <c r="HEF12" s="80"/>
      <c r="HEG12" s="80"/>
      <c r="HEH12" s="80"/>
      <c r="HEI12" s="80"/>
      <c r="HEJ12" s="80"/>
      <c r="HEK12" s="80"/>
      <c r="HEL12" s="80"/>
      <c r="HEM12" s="80"/>
      <c r="HEN12" s="80"/>
      <c r="HEO12" s="80"/>
      <c r="HEP12" s="80"/>
      <c r="HEQ12" s="80"/>
      <c r="HER12" s="80"/>
      <c r="HES12" s="80"/>
      <c r="HET12" s="80"/>
      <c r="HEU12" s="80"/>
      <c r="HEV12" s="80"/>
      <c r="HEW12" s="80"/>
      <c r="HEX12" s="80"/>
      <c r="HEY12" s="80"/>
      <c r="HEZ12" s="80"/>
      <c r="HFA12" s="80"/>
      <c r="HFB12" s="80"/>
      <c r="HFC12" s="80"/>
      <c r="HFD12" s="80"/>
      <c r="HFE12" s="80"/>
      <c r="HFF12" s="80"/>
      <c r="HFG12" s="80"/>
      <c r="HFH12" s="80"/>
      <c r="HFI12" s="80"/>
      <c r="HFJ12" s="80"/>
      <c r="HFK12" s="80"/>
      <c r="HFL12" s="80"/>
      <c r="HFM12" s="80"/>
      <c r="HFN12" s="80"/>
      <c r="HFO12" s="80"/>
      <c r="HFP12" s="80"/>
      <c r="HFQ12" s="80"/>
      <c r="HFR12" s="80"/>
      <c r="HFS12" s="80"/>
      <c r="HFT12" s="80"/>
      <c r="HFU12" s="80"/>
      <c r="HFV12" s="80"/>
      <c r="HFW12" s="80"/>
      <c r="HFX12" s="80"/>
      <c r="HFY12" s="80"/>
      <c r="HFZ12" s="80"/>
      <c r="HGA12" s="80"/>
      <c r="HGB12" s="80"/>
      <c r="HGC12" s="80"/>
      <c r="HGD12" s="80"/>
      <c r="HGE12" s="80"/>
      <c r="HGF12" s="80"/>
      <c r="HGG12" s="80"/>
      <c r="HGH12" s="80"/>
      <c r="HGI12" s="80"/>
      <c r="HGJ12" s="80"/>
      <c r="HGK12" s="80"/>
      <c r="HGL12" s="80"/>
      <c r="HGM12" s="80"/>
      <c r="HGN12" s="80"/>
      <c r="HGO12" s="80"/>
      <c r="HGP12" s="80"/>
      <c r="HGQ12" s="80"/>
      <c r="HGR12" s="80"/>
      <c r="HGS12" s="80"/>
      <c r="HGT12" s="80"/>
      <c r="HGU12" s="80"/>
      <c r="HGV12" s="80"/>
      <c r="HGW12" s="80"/>
      <c r="HGX12" s="80"/>
      <c r="HGY12" s="80"/>
      <c r="HGZ12" s="80"/>
      <c r="HHA12" s="80"/>
      <c r="HHB12" s="80"/>
      <c r="HHC12" s="80"/>
      <c r="HHD12" s="80"/>
      <c r="HHE12" s="80"/>
      <c r="HHF12" s="80"/>
      <c r="HHG12" s="80"/>
      <c r="HHH12" s="80"/>
      <c r="HHI12" s="80"/>
      <c r="HHJ12" s="80"/>
      <c r="HHK12" s="80"/>
      <c r="HHL12" s="80"/>
      <c r="HHM12" s="80"/>
      <c r="HHN12" s="80"/>
      <c r="HHO12" s="80"/>
      <c r="HHP12" s="80"/>
      <c r="HHQ12" s="80"/>
      <c r="HHR12" s="80"/>
      <c r="HHS12" s="80"/>
      <c r="HHT12" s="80"/>
      <c r="HHU12" s="80"/>
      <c r="HHV12" s="80"/>
      <c r="HHW12" s="80"/>
      <c r="HHX12" s="80"/>
      <c r="HHY12" s="80"/>
      <c r="HHZ12" s="80"/>
      <c r="HIA12" s="80"/>
      <c r="HIB12" s="80"/>
      <c r="HIC12" s="80"/>
      <c r="HID12" s="80"/>
      <c r="HIE12" s="80"/>
      <c r="HIF12" s="80"/>
      <c r="HIG12" s="80"/>
      <c r="HIH12" s="80"/>
      <c r="HII12" s="80"/>
      <c r="HIJ12" s="80"/>
      <c r="HIK12" s="80"/>
      <c r="HIL12" s="80"/>
      <c r="HIM12" s="80"/>
      <c r="HIN12" s="80"/>
      <c r="HIO12" s="80"/>
      <c r="HIP12" s="80"/>
      <c r="HIQ12" s="80"/>
      <c r="HIR12" s="80"/>
      <c r="HIS12" s="80"/>
      <c r="HIT12" s="80"/>
      <c r="HIU12" s="80"/>
      <c r="HIV12" s="80"/>
      <c r="HIW12" s="80"/>
      <c r="HIX12" s="80"/>
      <c r="HIY12" s="80"/>
      <c r="HIZ12" s="80"/>
      <c r="HJA12" s="80"/>
      <c r="HJB12" s="80"/>
      <c r="HJC12" s="80"/>
      <c r="HJD12" s="80"/>
      <c r="HJE12" s="80"/>
      <c r="HJF12" s="80"/>
      <c r="HJG12" s="80"/>
      <c r="HJH12" s="80"/>
      <c r="HJI12" s="80"/>
      <c r="HJJ12" s="80"/>
      <c r="HJK12" s="80"/>
      <c r="HJL12" s="80"/>
      <c r="HJM12" s="80"/>
      <c r="HJN12" s="80"/>
      <c r="HJO12" s="80"/>
      <c r="HJP12" s="80"/>
      <c r="HJQ12" s="80"/>
      <c r="HJR12" s="80"/>
      <c r="HJS12" s="80"/>
      <c r="HJT12" s="80"/>
      <c r="HJU12" s="80"/>
      <c r="HJV12" s="80"/>
      <c r="HJW12" s="80"/>
      <c r="HJX12" s="80"/>
      <c r="HJY12" s="80"/>
      <c r="HJZ12" s="80"/>
      <c r="HKA12" s="80"/>
      <c r="HKB12" s="80"/>
      <c r="HKC12" s="80"/>
      <c r="HKD12" s="80"/>
      <c r="HKE12" s="80"/>
      <c r="HKF12" s="80"/>
      <c r="HKG12" s="80"/>
      <c r="HKH12" s="80"/>
      <c r="HKI12" s="80"/>
      <c r="HKJ12" s="80"/>
      <c r="HKK12" s="80"/>
      <c r="HKL12" s="80"/>
      <c r="HKM12" s="80"/>
      <c r="HKN12" s="80"/>
      <c r="HKO12" s="80"/>
      <c r="HKP12" s="80"/>
      <c r="HKQ12" s="80"/>
      <c r="HKR12" s="80"/>
      <c r="HKS12" s="80"/>
      <c r="HKT12" s="80"/>
      <c r="HKU12" s="80"/>
      <c r="HKV12" s="80"/>
      <c r="HKW12" s="80"/>
      <c r="HKX12" s="80"/>
      <c r="HKY12" s="80"/>
      <c r="HKZ12" s="80"/>
      <c r="HLA12" s="80"/>
      <c r="HLB12" s="80"/>
      <c r="HLC12" s="80"/>
      <c r="HLD12" s="80"/>
      <c r="HLE12" s="80"/>
      <c r="HLF12" s="80"/>
      <c r="HLG12" s="80"/>
      <c r="HLH12" s="80"/>
      <c r="HLI12" s="80"/>
      <c r="HLJ12" s="80"/>
      <c r="HLK12" s="80"/>
      <c r="HLL12" s="80"/>
      <c r="HLM12" s="80"/>
      <c r="HLN12" s="80"/>
      <c r="HLO12" s="80"/>
      <c r="HLP12" s="80"/>
      <c r="HLQ12" s="80"/>
      <c r="HLR12" s="80"/>
      <c r="HLS12" s="80"/>
      <c r="HLT12" s="80"/>
      <c r="HLU12" s="80"/>
      <c r="HLV12" s="80"/>
      <c r="HLW12" s="80"/>
      <c r="HLX12" s="80"/>
      <c r="HLY12" s="80"/>
      <c r="HLZ12" s="80"/>
      <c r="HMA12" s="80"/>
      <c r="HMB12" s="80"/>
      <c r="HMC12" s="80"/>
      <c r="HMD12" s="80"/>
      <c r="HME12" s="80"/>
      <c r="HMF12" s="80"/>
      <c r="HMG12" s="80"/>
      <c r="HMH12" s="80"/>
      <c r="HMI12" s="80"/>
      <c r="HMJ12" s="80"/>
      <c r="HMK12" s="80"/>
      <c r="HML12" s="80"/>
      <c r="HMM12" s="80"/>
      <c r="HMN12" s="80"/>
      <c r="HMO12" s="80"/>
      <c r="HMP12" s="80"/>
      <c r="HMQ12" s="80"/>
      <c r="HMR12" s="80"/>
      <c r="HMS12" s="80"/>
      <c r="HMT12" s="80"/>
      <c r="HMU12" s="80"/>
      <c r="HMV12" s="80"/>
      <c r="HMW12" s="80"/>
      <c r="HMX12" s="80"/>
      <c r="HMY12" s="80"/>
      <c r="HMZ12" s="80"/>
      <c r="HNA12" s="80"/>
      <c r="HNB12" s="80"/>
      <c r="HNC12" s="80"/>
      <c r="HND12" s="80"/>
      <c r="HNE12" s="80"/>
      <c r="HNF12" s="80"/>
      <c r="HNG12" s="80"/>
      <c r="HNH12" s="80"/>
      <c r="HNI12" s="80"/>
      <c r="HNJ12" s="80"/>
      <c r="HNK12" s="80"/>
      <c r="HNL12" s="80"/>
      <c r="HNM12" s="80"/>
      <c r="HNN12" s="80"/>
      <c r="HNO12" s="80"/>
      <c r="HNP12" s="80"/>
      <c r="HNQ12" s="80"/>
      <c r="HNR12" s="80"/>
      <c r="HNS12" s="80"/>
      <c r="HNT12" s="80"/>
      <c r="HNU12" s="80"/>
      <c r="HNV12" s="80"/>
      <c r="HNW12" s="80"/>
      <c r="HNX12" s="80"/>
      <c r="HNY12" s="80"/>
      <c r="HNZ12" s="80"/>
      <c r="HOA12" s="80"/>
      <c r="HOB12" s="80"/>
      <c r="HOC12" s="80"/>
      <c r="HOD12" s="80"/>
      <c r="HOE12" s="80"/>
      <c r="HOF12" s="80"/>
      <c r="HOG12" s="80"/>
      <c r="HOH12" s="80"/>
      <c r="HOI12" s="80"/>
      <c r="HOJ12" s="80"/>
      <c r="HOK12" s="80"/>
      <c r="HOL12" s="80"/>
      <c r="HOM12" s="80"/>
      <c r="HON12" s="80"/>
      <c r="HOO12" s="80"/>
      <c r="HOP12" s="80"/>
      <c r="HOQ12" s="80"/>
      <c r="HOR12" s="80"/>
      <c r="HOS12" s="80"/>
      <c r="HOT12" s="80"/>
      <c r="HOU12" s="80"/>
      <c r="HOV12" s="80"/>
      <c r="HOW12" s="80"/>
      <c r="HOX12" s="80"/>
      <c r="HOY12" s="80"/>
      <c r="HOZ12" s="80"/>
      <c r="HPA12" s="80"/>
      <c r="HPB12" s="80"/>
      <c r="HPC12" s="80"/>
      <c r="HPD12" s="80"/>
      <c r="HPE12" s="80"/>
      <c r="HPF12" s="80"/>
      <c r="HPG12" s="80"/>
      <c r="HPH12" s="80"/>
      <c r="HPI12" s="80"/>
      <c r="HPJ12" s="80"/>
      <c r="HPK12" s="80"/>
      <c r="HPL12" s="80"/>
      <c r="HPM12" s="80"/>
      <c r="HPN12" s="80"/>
      <c r="HPO12" s="80"/>
      <c r="HPP12" s="80"/>
      <c r="HPQ12" s="80"/>
      <c r="HPR12" s="80"/>
      <c r="HPS12" s="80"/>
      <c r="HPT12" s="80"/>
      <c r="HPU12" s="80"/>
      <c r="HPV12" s="80"/>
      <c r="HPW12" s="80"/>
      <c r="HPX12" s="80"/>
      <c r="HPY12" s="80"/>
      <c r="HPZ12" s="80"/>
      <c r="HQA12" s="80"/>
      <c r="HQB12" s="80"/>
      <c r="HQC12" s="80"/>
      <c r="HQD12" s="80"/>
      <c r="HQE12" s="80"/>
      <c r="HQF12" s="80"/>
      <c r="HQG12" s="80"/>
      <c r="HQH12" s="80"/>
      <c r="HQI12" s="80"/>
      <c r="HQJ12" s="80"/>
      <c r="HQK12" s="80"/>
      <c r="HQL12" s="80"/>
      <c r="HQM12" s="80"/>
      <c r="HQN12" s="80"/>
      <c r="HQO12" s="80"/>
      <c r="HQP12" s="80"/>
      <c r="HQQ12" s="80"/>
      <c r="HQR12" s="80"/>
      <c r="HQS12" s="80"/>
      <c r="HQT12" s="80"/>
      <c r="HQU12" s="80"/>
      <c r="HQV12" s="80"/>
      <c r="HQW12" s="80"/>
      <c r="HQX12" s="80"/>
      <c r="HQY12" s="80"/>
      <c r="HQZ12" s="80"/>
      <c r="HRA12" s="80"/>
      <c r="HRB12" s="80"/>
      <c r="HRC12" s="80"/>
      <c r="HRD12" s="80"/>
      <c r="HRE12" s="80"/>
      <c r="HRF12" s="80"/>
      <c r="HRG12" s="80"/>
      <c r="HRH12" s="80"/>
      <c r="HRI12" s="80"/>
      <c r="HRJ12" s="80"/>
      <c r="HRK12" s="80"/>
      <c r="HRL12" s="80"/>
      <c r="HRM12" s="80"/>
      <c r="HRN12" s="80"/>
      <c r="HRO12" s="80"/>
      <c r="HRP12" s="80"/>
      <c r="HRQ12" s="80"/>
      <c r="HRR12" s="80"/>
      <c r="HRS12" s="80"/>
      <c r="HRT12" s="80"/>
      <c r="HRU12" s="80"/>
      <c r="HRV12" s="80"/>
      <c r="HRW12" s="80"/>
      <c r="HRX12" s="80"/>
      <c r="HRY12" s="80"/>
      <c r="HRZ12" s="80"/>
      <c r="HSA12" s="80"/>
      <c r="HSB12" s="80"/>
      <c r="HSC12" s="80"/>
      <c r="HSD12" s="80"/>
      <c r="HSE12" s="80"/>
      <c r="HSF12" s="80"/>
      <c r="HSG12" s="80"/>
      <c r="HSH12" s="80"/>
      <c r="HSI12" s="80"/>
      <c r="HSJ12" s="80"/>
      <c r="HSK12" s="80"/>
      <c r="HSL12" s="80"/>
      <c r="HSM12" s="80"/>
      <c r="HSN12" s="80"/>
      <c r="HSO12" s="80"/>
      <c r="HSP12" s="80"/>
      <c r="HSQ12" s="80"/>
      <c r="HSR12" s="80"/>
      <c r="HSS12" s="80"/>
      <c r="HST12" s="80"/>
      <c r="HSU12" s="80"/>
      <c r="HSV12" s="80"/>
      <c r="HSW12" s="80"/>
      <c r="HSX12" s="80"/>
      <c r="HSY12" s="80"/>
      <c r="HSZ12" s="80"/>
      <c r="HTA12" s="80"/>
      <c r="HTB12" s="80"/>
      <c r="HTC12" s="80"/>
      <c r="HTD12" s="80"/>
      <c r="HTE12" s="80"/>
      <c r="HTF12" s="80"/>
      <c r="HTG12" s="80"/>
      <c r="HTH12" s="80"/>
      <c r="HTI12" s="80"/>
      <c r="HTJ12" s="80"/>
      <c r="HTK12" s="80"/>
      <c r="HTL12" s="80"/>
      <c r="HTM12" s="80"/>
      <c r="HTN12" s="80"/>
      <c r="HTO12" s="80"/>
      <c r="HTP12" s="80"/>
      <c r="HTQ12" s="80"/>
      <c r="HTR12" s="80"/>
      <c r="HTS12" s="80"/>
      <c r="HTT12" s="80"/>
      <c r="HTU12" s="80"/>
      <c r="HTV12" s="80"/>
      <c r="HTW12" s="80"/>
      <c r="HTX12" s="80"/>
      <c r="HTY12" s="80"/>
      <c r="HTZ12" s="80"/>
      <c r="HUA12" s="80"/>
      <c r="HUB12" s="80"/>
      <c r="HUC12" s="80"/>
      <c r="HUD12" s="80"/>
      <c r="HUE12" s="80"/>
      <c r="HUF12" s="80"/>
      <c r="HUG12" s="80"/>
      <c r="HUH12" s="80"/>
      <c r="HUI12" s="80"/>
      <c r="HUJ12" s="80"/>
      <c r="HUK12" s="80"/>
      <c r="HUL12" s="80"/>
      <c r="HUM12" s="80"/>
      <c r="HUN12" s="80"/>
      <c r="HUO12" s="80"/>
      <c r="HUP12" s="80"/>
      <c r="HUQ12" s="80"/>
      <c r="HUR12" s="80"/>
      <c r="HUS12" s="80"/>
      <c r="HUT12" s="80"/>
      <c r="HUU12" s="80"/>
      <c r="HUV12" s="80"/>
      <c r="HUW12" s="80"/>
      <c r="HUX12" s="80"/>
      <c r="HUY12" s="80"/>
      <c r="HUZ12" s="80"/>
      <c r="HVA12" s="80"/>
      <c r="HVB12" s="80"/>
      <c r="HVC12" s="80"/>
      <c r="HVD12" s="80"/>
      <c r="HVE12" s="80"/>
      <c r="HVF12" s="80"/>
      <c r="HVG12" s="80"/>
      <c r="HVH12" s="80"/>
      <c r="HVI12" s="80"/>
      <c r="HVJ12" s="80"/>
      <c r="HVK12" s="80"/>
      <c r="HVL12" s="80"/>
      <c r="HVM12" s="80"/>
      <c r="HVN12" s="80"/>
      <c r="HVO12" s="80"/>
      <c r="HVP12" s="80"/>
      <c r="HVQ12" s="80"/>
      <c r="HVR12" s="80"/>
      <c r="HVS12" s="80"/>
      <c r="HVT12" s="80"/>
      <c r="HVU12" s="80"/>
      <c r="HVV12" s="80"/>
      <c r="HVW12" s="80"/>
      <c r="HVX12" s="80"/>
      <c r="HVY12" s="80"/>
      <c r="HVZ12" s="80"/>
      <c r="HWA12" s="80"/>
      <c r="HWB12" s="80"/>
      <c r="HWC12" s="80"/>
      <c r="HWD12" s="80"/>
      <c r="HWE12" s="80"/>
      <c r="HWF12" s="80"/>
      <c r="HWG12" s="80"/>
      <c r="HWH12" s="80"/>
      <c r="HWI12" s="80"/>
      <c r="HWJ12" s="80"/>
      <c r="HWK12" s="80"/>
      <c r="HWL12" s="80"/>
      <c r="HWM12" s="80"/>
      <c r="HWN12" s="80"/>
      <c r="HWO12" s="80"/>
      <c r="HWP12" s="80"/>
      <c r="HWQ12" s="80"/>
      <c r="HWR12" s="80"/>
      <c r="HWS12" s="80"/>
      <c r="HWT12" s="80"/>
      <c r="HWU12" s="80"/>
      <c r="HWV12" s="80"/>
      <c r="HWW12" s="80"/>
      <c r="HWX12" s="80"/>
      <c r="HWY12" s="80"/>
      <c r="HWZ12" s="80"/>
      <c r="HXA12" s="80"/>
      <c r="HXB12" s="80"/>
      <c r="HXC12" s="80"/>
      <c r="HXD12" s="80"/>
      <c r="HXE12" s="80"/>
      <c r="HXF12" s="80"/>
      <c r="HXG12" s="80"/>
      <c r="HXH12" s="80"/>
      <c r="HXI12" s="80"/>
      <c r="HXJ12" s="80"/>
      <c r="HXK12" s="80"/>
      <c r="HXL12" s="80"/>
      <c r="HXM12" s="80"/>
      <c r="HXN12" s="80"/>
      <c r="HXO12" s="80"/>
      <c r="HXP12" s="80"/>
      <c r="HXQ12" s="80"/>
      <c r="HXR12" s="80"/>
      <c r="HXS12" s="80"/>
      <c r="HXT12" s="80"/>
      <c r="HXU12" s="80"/>
      <c r="HXV12" s="80"/>
      <c r="HXW12" s="80"/>
      <c r="HXX12" s="80"/>
      <c r="HXY12" s="80"/>
      <c r="HXZ12" s="80"/>
      <c r="HYA12" s="80"/>
      <c r="HYB12" s="80"/>
      <c r="HYC12" s="80"/>
      <c r="HYD12" s="80"/>
      <c r="HYE12" s="80"/>
      <c r="HYF12" s="80"/>
      <c r="HYG12" s="80"/>
      <c r="HYH12" s="80"/>
      <c r="HYI12" s="80"/>
      <c r="HYJ12" s="80"/>
      <c r="HYK12" s="80"/>
      <c r="HYL12" s="80"/>
      <c r="HYM12" s="80"/>
      <c r="HYN12" s="80"/>
      <c r="HYO12" s="80"/>
      <c r="HYP12" s="80"/>
      <c r="HYQ12" s="80"/>
      <c r="HYR12" s="80"/>
      <c r="HYS12" s="80"/>
      <c r="HYT12" s="80"/>
      <c r="HYU12" s="80"/>
      <c r="HYV12" s="80"/>
      <c r="HYW12" s="80"/>
      <c r="HYX12" s="80"/>
      <c r="HYY12" s="80"/>
      <c r="HYZ12" s="80"/>
      <c r="HZA12" s="80"/>
      <c r="HZB12" s="80"/>
      <c r="HZC12" s="80"/>
      <c r="HZD12" s="80"/>
      <c r="HZE12" s="80"/>
      <c r="HZF12" s="80"/>
      <c r="HZG12" s="80"/>
      <c r="HZH12" s="80"/>
      <c r="HZI12" s="80"/>
      <c r="HZJ12" s="80"/>
      <c r="HZK12" s="80"/>
      <c r="HZL12" s="80"/>
      <c r="HZM12" s="80"/>
      <c r="HZN12" s="80"/>
      <c r="HZO12" s="80"/>
      <c r="HZP12" s="80"/>
      <c r="HZQ12" s="80"/>
      <c r="HZR12" s="80"/>
      <c r="HZS12" s="80"/>
      <c r="HZT12" s="80"/>
      <c r="HZU12" s="80"/>
      <c r="HZV12" s="80"/>
      <c r="HZW12" s="80"/>
      <c r="HZX12" s="80"/>
      <c r="HZY12" s="80"/>
      <c r="HZZ12" s="80"/>
      <c r="IAA12" s="80"/>
      <c r="IAB12" s="80"/>
      <c r="IAC12" s="80"/>
      <c r="IAD12" s="80"/>
      <c r="IAE12" s="80"/>
      <c r="IAF12" s="80"/>
      <c r="IAG12" s="80"/>
      <c r="IAH12" s="80"/>
      <c r="IAI12" s="80"/>
      <c r="IAJ12" s="80"/>
      <c r="IAK12" s="80"/>
      <c r="IAL12" s="80"/>
      <c r="IAM12" s="80"/>
      <c r="IAN12" s="80"/>
      <c r="IAO12" s="80"/>
      <c r="IAP12" s="80"/>
      <c r="IAQ12" s="80"/>
      <c r="IAR12" s="80"/>
      <c r="IAS12" s="80"/>
      <c r="IAT12" s="80"/>
      <c r="IAU12" s="80"/>
      <c r="IAV12" s="80"/>
      <c r="IAW12" s="80"/>
      <c r="IAX12" s="80"/>
      <c r="IAY12" s="80"/>
      <c r="IAZ12" s="80"/>
      <c r="IBA12" s="80"/>
      <c r="IBB12" s="80"/>
      <c r="IBC12" s="80"/>
      <c r="IBD12" s="80"/>
      <c r="IBE12" s="80"/>
      <c r="IBF12" s="80"/>
      <c r="IBG12" s="80"/>
      <c r="IBH12" s="80"/>
      <c r="IBI12" s="80"/>
      <c r="IBJ12" s="80"/>
      <c r="IBK12" s="80"/>
      <c r="IBL12" s="80"/>
      <c r="IBM12" s="80"/>
      <c r="IBN12" s="80"/>
      <c r="IBO12" s="80"/>
      <c r="IBP12" s="80"/>
      <c r="IBQ12" s="80"/>
      <c r="IBR12" s="80"/>
      <c r="IBS12" s="80"/>
      <c r="IBT12" s="80"/>
      <c r="IBU12" s="80"/>
      <c r="IBV12" s="80"/>
      <c r="IBW12" s="80"/>
      <c r="IBX12" s="80"/>
      <c r="IBY12" s="80"/>
      <c r="IBZ12" s="80"/>
      <c r="ICA12" s="80"/>
      <c r="ICB12" s="80"/>
      <c r="ICC12" s="80"/>
      <c r="ICD12" s="80"/>
      <c r="ICE12" s="80"/>
      <c r="ICF12" s="80"/>
      <c r="ICG12" s="80"/>
      <c r="ICH12" s="80"/>
      <c r="ICI12" s="80"/>
      <c r="ICJ12" s="80"/>
      <c r="ICK12" s="80"/>
      <c r="ICL12" s="80"/>
      <c r="ICM12" s="80"/>
      <c r="ICN12" s="80"/>
      <c r="ICO12" s="80"/>
      <c r="ICP12" s="80"/>
      <c r="ICQ12" s="80"/>
      <c r="ICR12" s="80"/>
      <c r="ICS12" s="80"/>
      <c r="ICT12" s="80"/>
      <c r="ICU12" s="80"/>
      <c r="ICV12" s="80"/>
      <c r="ICW12" s="80"/>
      <c r="ICX12" s="80"/>
      <c r="ICY12" s="80"/>
      <c r="ICZ12" s="80"/>
      <c r="IDA12" s="80"/>
      <c r="IDB12" s="80"/>
      <c r="IDC12" s="80"/>
      <c r="IDD12" s="80"/>
      <c r="IDE12" s="80"/>
      <c r="IDF12" s="80"/>
      <c r="IDG12" s="80"/>
      <c r="IDH12" s="80"/>
      <c r="IDI12" s="80"/>
      <c r="IDJ12" s="80"/>
      <c r="IDK12" s="80"/>
      <c r="IDL12" s="80"/>
      <c r="IDM12" s="80"/>
      <c r="IDN12" s="80"/>
      <c r="IDO12" s="80"/>
      <c r="IDP12" s="80"/>
      <c r="IDQ12" s="80"/>
      <c r="IDR12" s="80"/>
      <c r="IDS12" s="80"/>
      <c r="IDT12" s="80"/>
      <c r="IDU12" s="80"/>
      <c r="IDV12" s="80"/>
      <c r="IDW12" s="80"/>
      <c r="IDX12" s="80"/>
      <c r="IDY12" s="80"/>
      <c r="IDZ12" s="80"/>
      <c r="IEA12" s="80"/>
      <c r="IEB12" s="80"/>
      <c r="IEC12" s="80"/>
      <c r="IED12" s="80"/>
      <c r="IEE12" s="80"/>
      <c r="IEF12" s="80"/>
      <c r="IEG12" s="80"/>
      <c r="IEH12" s="80"/>
      <c r="IEI12" s="80"/>
      <c r="IEJ12" s="80"/>
      <c r="IEK12" s="80"/>
      <c r="IEL12" s="80"/>
      <c r="IEM12" s="80"/>
      <c r="IEN12" s="80"/>
      <c r="IEO12" s="80"/>
      <c r="IEP12" s="80"/>
      <c r="IEQ12" s="80"/>
      <c r="IER12" s="80"/>
      <c r="IES12" s="80"/>
      <c r="IET12" s="80"/>
      <c r="IEU12" s="80"/>
      <c r="IEV12" s="80"/>
      <c r="IEW12" s="80"/>
      <c r="IEX12" s="80"/>
      <c r="IEY12" s="80"/>
      <c r="IEZ12" s="80"/>
      <c r="IFA12" s="80"/>
      <c r="IFB12" s="80"/>
      <c r="IFC12" s="80"/>
      <c r="IFD12" s="80"/>
      <c r="IFE12" s="80"/>
      <c r="IFF12" s="80"/>
      <c r="IFG12" s="80"/>
      <c r="IFH12" s="80"/>
      <c r="IFI12" s="80"/>
      <c r="IFJ12" s="80"/>
      <c r="IFK12" s="80"/>
      <c r="IFL12" s="80"/>
      <c r="IFM12" s="80"/>
      <c r="IFN12" s="80"/>
      <c r="IFO12" s="80"/>
      <c r="IFP12" s="80"/>
      <c r="IFQ12" s="80"/>
      <c r="IFR12" s="80"/>
      <c r="IFS12" s="80"/>
      <c r="IFT12" s="80"/>
      <c r="IFU12" s="80"/>
      <c r="IFV12" s="80"/>
      <c r="IFW12" s="80"/>
      <c r="IFX12" s="80"/>
      <c r="IFY12" s="80"/>
      <c r="IFZ12" s="80"/>
      <c r="IGA12" s="80"/>
      <c r="IGB12" s="80"/>
      <c r="IGC12" s="80"/>
      <c r="IGD12" s="80"/>
      <c r="IGE12" s="80"/>
      <c r="IGF12" s="80"/>
      <c r="IGG12" s="80"/>
      <c r="IGH12" s="80"/>
      <c r="IGI12" s="80"/>
      <c r="IGJ12" s="80"/>
      <c r="IGK12" s="80"/>
      <c r="IGL12" s="80"/>
      <c r="IGM12" s="80"/>
      <c r="IGN12" s="80"/>
      <c r="IGO12" s="80"/>
      <c r="IGP12" s="80"/>
      <c r="IGQ12" s="80"/>
      <c r="IGR12" s="80"/>
      <c r="IGS12" s="80"/>
      <c r="IGT12" s="80"/>
      <c r="IGU12" s="80"/>
      <c r="IGV12" s="80"/>
      <c r="IGW12" s="80"/>
      <c r="IGX12" s="80"/>
      <c r="IGY12" s="80"/>
      <c r="IGZ12" s="80"/>
      <c r="IHA12" s="80"/>
      <c r="IHB12" s="80"/>
      <c r="IHC12" s="80"/>
      <c r="IHD12" s="80"/>
      <c r="IHE12" s="80"/>
      <c r="IHF12" s="80"/>
      <c r="IHG12" s="80"/>
      <c r="IHH12" s="80"/>
      <c r="IHI12" s="80"/>
      <c r="IHJ12" s="80"/>
      <c r="IHK12" s="80"/>
      <c r="IHL12" s="80"/>
      <c r="IHM12" s="80"/>
      <c r="IHN12" s="80"/>
      <c r="IHO12" s="80"/>
      <c r="IHP12" s="80"/>
      <c r="IHQ12" s="80"/>
      <c r="IHR12" s="80"/>
      <c r="IHS12" s="80"/>
      <c r="IHT12" s="80"/>
      <c r="IHU12" s="80"/>
      <c r="IHV12" s="80"/>
      <c r="IHW12" s="80"/>
      <c r="IHX12" s="80"/>
      <c r="IHY12" s="80"/>
      <c r="IHZ12" s="80"/>
      <c r="IIA12" s="80"/>
      <c r="IIB12" s="80"/>
      <c r="IIC12" s="80"/>
      <c r="IID12" s="80"/>
      <c r="IIE12" s="80"/>
      <c r="IIF12" s="80"/>
      <c r="IIG12" s="80"/>
      <c r="IIH12" s="80"/>
      <c r="III12" s="80"/>
      <c r="IIJ12" s="80"/>
      <c r="IIK12" s="80"/>
      <c r="IIL12" s="80"/>
      <c r="IIM12" s="80"/>
      <c r="IIN12" s="80"/>
      <c r="IIO12" s="80"/>
      <c r="IIP12" s="80"/>
      <c r="IIQ12" s="80"/>
      <c r="IIR12" s="80"/>
      <c r="IIS12" s="80"/>
      <c r="IIT12" s="80"/>
      <c r="IIU12" s="80"/>
      <c r="IIV12" s="80"/>
      <c r="IIW12" s="80"/>
      <c r="IIX12" s="80"/>
      <c r="IIY12" s="80"/>
      <c r="IIZ12" s="80"/>
      <c r="IJA12" s="80"/>
      <c r="IJB12" s="80"/>
      <c r="IJC12" s="80"/>
      <c r="IJD12" s="80"/>
      <c r="IJE12" s="80"/>
      <c r="IJF12" s="80"/>
      <c r="IJG12" s="80"/>
      <c r="IJH12" s="80"/>
      <c r="IJI12" s="80"/>
      <c r="IJJ12" s="80"/>
      <c r="IJK12" s="80"/>
      <c r="IJL12" s="80"/>
      <c r="IJM12" s="80"/>
      <c r="IJN12" s="80"/>
      <c r="IJO12" s="80"/>
      <c r="IJP12" s="80"/>
      <c r="IJQ12" s="80"/>
      <c r="IJR12" s="80"/>
      <c r="IJS12" s="80"/>
      <c r="IJT12" s="80"/>
      <c r="IJU12" s="80"/>
      <c r="IJV12" s="80"/>
      <c r="IJW12" s="80"/>
      <c r="IJX12" s="80"/>
      <c r="IJY12" s="80"/>
      <c r="IJZ12" s="80"/>
      <c r="IKA12" s="80"/>
      <c r="IKB12" s="80"/>
      <c r="IKC12" s="80"/>
      <c r="IKD12" s="80"/>
      <c r="IKE12" s="80"/>
      <c r="IKF12" s="80"/>
      <c r="IKG12" s="80"/>
      <c r="IKH12" s="80"/>
      <c r="IKI12" s="80"/>
      <c r="IKJ12" s="80"/>
      <c r="IKK12" s="80"/>
      <c r="IKL12" s="80"/>
      <c r="IKM12" s="80"/>
      <c r="IKN12" s="80"/>
      <c r="IKO12" s="80"/>
      <c r="IKP12" s="80"/>
      <c r="IKQ12" s="80"/>
      <c r="IKR12" s="80"/>
      <c r="IKS12" s="80"/>
      <c r="IKT12" s="80"/>
      <c r="IKU12" s="80"/>
      <c r="IKV12" s="80"/>
      <c r="IKW12" s="80"/>
      <c r="IKX12" s="80"/>
      <c r="IKY12" s="80"/>
      <c r="IKZ12" s="80"/>
      <c r="ILA12" s="80"/>
      <c r="ILB12" s="80"/>
      <c r="ILC12" s="80"/>
      <c r="ILD12" s="80"/>
      <c r="ILE12" s="80"/>
      <c r="ILF12" s="80"/>
      <c r="ILG12" s="80"/>
      <c r="ILH12" s="80"/>
      <c r="ILI12" s="80"/>
      <c r="ILJ12" s="80"/>
      <c r="ILK12" s="80"/>
      <c r="ILL12" s="80"/>
      <c r="ILM12" s="80"/>
      <c r="ILN12" s="80"/>
      <c r="ILO12" s="80"/>
      <c r="ILP12" s="80"/>
      <c r="ILQ12" s="80"/>
      <c r="ILR12" s="80"/>
      <c r="ILS12" s="80"/>
      <c r="ILT12" s="80"/>
      <c r="ILU12" s="80"/>
      <c r="ILV12" s="80"/>
      <c r="ILW12" s="80"/>
      <c r="ILX12" s="80"/>
      <c r="ILY12" s="80"/>
      <c r="ILZ12" s="80"/>
      <c r="IMA12" s="80"/>
      <c r="IMB12" s="80"/>
      <c r="IMC12" s="80"/>
      <c r="IMD12" s="80"/>
      <c r="IME12" s="80"/>
      <c r="IMF12" s="80"/>
      <c r="IMG12" s="80"/>
      <c r="IMH12" s="80"/>
      <c r="IMI12" s="80"/>
      <c r="IMJ12" s="80"/>
      <c r="IMK12" s="80"/>
      <c r="IML12" s="80"/>
      <c r="IMM12" s="80"/>
      <c r="IMN12" s="80"/>
      <c r="IMO12" s="80"/>
      <c r="IMP12" s="80"/>
      <c r="IMQ12" s="80"/>
      <c r="IMR12" s="80"/>
      <c r="IMS12" s="80"/>
      <c r="IMT12" s="80"/>
      <c r="IMU12" s="80"/>
      <c r="IMV12" s="80"/>
      <c r="IMW12" s="80"/>
      <c r="IMX12" s="80"/>
      <c r="IMY12" s="80"/>
      <c r="IMZ12" s="80"/>
      <c r="INA12" s="80"/>
      <c r="INB12" s="80"/>
      <c r="INC12" s="80"/>
      <c r="IND12" s="80"/>
      <c r="INE12" s="80"/>
      <c r="INF12" s="80"/>
      <c r="ING12" s="80"/>
      <c r="INH12" s="80"/>
      <c r="INI12" s="80"/>
      <c r="INJ12" s="80"/>
      <c r="INK12" s="80"/>
      <c r="INL12" s="80"/>
      <c r="INM12" s="80"/>
      <c r="INN12" s="80"/>
      <c r="INO12" s="80"/>
      <c r="INP12" s="80"/>
      <c r="INQ12" s="80"/>
      <c r="INR12" s="80"/>
      <c r="INS12" s="80"/>
      <c r="INT12" s="80"/>
      <c r="INU12" s="80"/>
      <c r="INV12" s="80"/>
      <c r="INW12" s="80"/>
      <c r="INX12" s="80"/>
      <c r="INY12" s="80"/>
      <c r="INZ12" s="80"/>
      <c r="IOA12" s="80"/>
      <c r="IOB12" s="80"/>
      <c r="IOC12" s="80"/>
      <c r="IOD12" s="80"/>
      <c r="IOE12" s="80"/>
      <c r="IOF12" s="80"/>
      <c r="IOG12" s="80"/>
      <c r="IOH12" s="80"/>
      <c r="IOI12" s="80"/>
      <c r="IOJ12" s="80"/>
      <c r="IOK12" s="80"/>
      <c r="IOL12" s="80"/>
      <c r="IOM12" s="80"/>
      <c r="ION12" s="80"/>
      <c r="IOO12" s="80"/>
      <c r="IOP12" s="80"/>
      <c r="IOQ12" s="80"/>
      <c r="IOR12" s="80"/>
      <c r="IOS12" s="80"/>
      <c r="IOT12" s="80"/>
      <c r="IOU12" s="80"/>
      <c r="IOV12" s="80"/>
      <c r="IOW12" s="80"/>
      <c r="IOX12" s="80"/>
      <c r="IOY12" s="80"/>
      <c r="IOZ12" s="80"/>
      <c r="IPA12" s="80"/>
      <c r="IPB12" s="80"/>
      <c r="IPC12" s="80"/>
      <c r="IPD12" s="80"/>
      <c r="IPE12" s="80"/>
      <c r="IPF12" s="80"/>
      <c r="IPG12" s="80"/>
      <c r="IPH12" s="80"/>
      <c r="IPI12" s="80"/>
      <c r="IPJ12" s="80"/>
      <c r="IPK12" s="80"/>
      <c r="IPL12" s="80"/>
      <c r="IPM12" s="80"/>
      <c r="IPN12" s="80"/>
      <c r="IPO12" s="80"/>
      <c r="IPP12" s="80"/>
      <c r="IPQ12" s="80"/>
      <c r="IPR12" s="80"/>
      <c r="IPS12" s="80"/>
      <c r="IPT12" s="80"/>
      <c r="IPU12" s="80"/>
      <c r="IPV12" s="80"/>
      <c r="IPW12" s="80"/>
      <c r="IPX12" s="80"/>
      <c r="IPY12" s="80"/>
      <c r="IPZ12" s="80"/>
      <c r="IQA12" s="80"/>
      <c r="IQB12" s="80"/>
      <c r="IQC12" s="80"/>
      <c r="IQD12" s="80"/>
      <c r="IQE12" s="80"/>
      <c r="IQF12" s="80"/>
      <c r="IQG12" s="80"/>
      <c r="IQH12" s="80"/>
      <c r="IQI12" s="80"/>
      <c r="IQJ12" s="80"/>
      <c r="IQK12" s="80"/>
      <c r="IQL12" s="80"/>
      <c r="IQM12" s="80"/>
      <c r="IQN12" s="80"/>
      <c r="IQO12" s="80"/>
      <c r="IQP12" s="80"/>
      <c r="IQQ12" s="80"/>
      <c r="IQR12" s="80"/>
      <c r="IQS12" s="80"/>
      <c r="IQT12" s="80"/>
      <c r="IQU12" s="80"/>
      <c r="IQV12" s="80"/>
      <c r="IQW12" s="80"/>
      <c r="IQX12" s="80"/>
      <c r="IQY12" s="80"/>
      <c r="IQZ12" s="80"/>
      <c r="IRA12" s="80"/>
      <c r="IRB12" s="80"/>
      <c r="IRC12" s="80"/>
      <c r="IRD12" s="80"/>
      <c r="IRE12" s="80"/>
      <c r="IRF12" s="80"/>
      <c r="IRG12" s="80"/>
      <c r="IRH12" s="80"/>
      <c r="IRI12" s="80"/>
      <c r="IRJ12" s="80"/>
      <c r="IRK12" s="80"/>
      <c r="IRL12" s="80"/>
      <c r="IRM12" s="80"/>
      <c r="IRN12" s="80"/>
      <c r="IRO12" s="80"/>
      <c r="IRP12" s="80"/>
      <c r="IRQ12" s="80"/>
      <c r="IRR12" s="80"/>
      <c r="IRS12" s="80"/>
      <c r="IRT12" s="80"/>
      <c r="IRU12" s="80"/>
      <c r="IRV12" s="80"/>
      <c r="IRW12" s="80"/>
      <c r="IRX12" s="80"/>
      <c r="IRY12" s="80"/>
      <c r="IRZ12" s="80"/>
      <c r="ISA12" s="80"/>
      <c r="ISB12" s="80"/>
      <c r="ISC12" s="80"/>
      <c r="ISD12" s="80"/>
      <c r="ISE12" s="80"/>
      <c r="ISF12" s="80"/>
      <c r="ISG12" s="80"/>
      <c r="ISH12" s="80"/>
      <c r="ISI12" s="80"/>
      <c r="ISJ12" s="80"/>
      <c r="ISK12" s="80"/>
      <c r="ISL12" s="80"/>
      <c r="ISM12" s="80"/>
      <c r="ISN12" s="80"/>
      <c r="ISO12" s="80"/>
      <c r="ISP12" s="80"/>
      <c r="ISQ12" s="80"/>
      <c r="ISR12" s="80"/>
      <c r="ISS12" s="80"/>
      <c r="IST12" s="80"/>
      <c r="ISU12" s="80"/>
      <c r="ISV12" s="80"/>
      <c r="ISW12" s="80"/>
      <c r="ISX12" s="80"/>
      <c r="ISY12" s="80"/>
      <c r="ISZ12" s="80"/>
      <c r="ITA12" s="80"/>
      <c r="ITB12" s="80"/>
      <c r="ITC12" s="80"/>
      <c r="ITD12" s="80"/>
      <c r="ITE12" s="80"/>
      <c r="ITF12" s="80"/>
      <c r="ITG12" s="80"/>
      <c r="ITH12" s="80"/>
      <c r="ITI12" s="80"/>
      <c r="ITJ12" s="80"/>
      <c r="ITK12" s="80"/>
      <c r="ITL12" s="80"/>
      <c r="ITM12" s="80"/>
      <c r="ITN12" s="80"/>
      <c r="ITO12" s="80"/>
      <c r="ITP12" s="80"/>
      <c r="ITQ12" s="80"/>
      <c r="ITR12" s="80"/>
      <c r="ITS12" s="80"/>
      <c r="ITT12" s="80"/>
      <c r="ITU12" s="80"/>
      <c r="ITV12" s="80"/>
      <c r="ITW12" s="80"/>
      <c r="ITX12" s="80"/>
      <c r="ITY12" s="80"/>
      <c r="ITZ12" s="80"/>
      <c r="IUA12" s="80"/>
      <c r="IUB12" s="80"/>
      <c r="IUC12" s="80"/>
      <c r="IUD12" s="80"/>
      <c r="IUE12" s="80"/>
      <c r="IUF12" s="80"/>
      <c r="IUG12" s="80"/>
      <c r="IUH12" s="80"/>
      <c r="IUI12" s="80"/>
      <c r="IUJ12" s="80"/>
      <c r="IUK12" s="80"/>
      <c r="IUL12" s="80"/>
      <c r="IUM12" s="80"/>
      <c r="IUN12" s="80"/>
      <c r="IUO12" s="80"/>
      <c r="IUP12" s="80"/>
      <c r="IUQ12" s="80"/>
      <c r="IUR12" s="80"/>
      <c r="IUS12" s="80"/>
      <c r="IUT12" s="80"/>
      <c r="IUU12" s="80"/>
      <c r="IUV12" s="80"/>
      <c r="IUW12" s="80"/>
      <c r="IUX12" s="80"/>
      <c r="IUY12" s="80"/>
      <c r="IUZ12" s="80"/>
      <c r="IVA12" s="80"/>
      <c r="IVB12" s="80"/>
      <c r="IVC12" s="80"/>
      <c r="IVD12" s="80"/>
      <c r="IVE12" s="80"/>
      <c r="IVF12" s="80"/>
      <c r="IVG12" s="80"/>
      <c r="IVH12" s="80"/>
      <c r="IVI12" s="80"/>
      <c r="IVJ12" s="80"/>
      <c r="IVK12" s="80"/>
      <c r="IVL12" s="80"/>
      <c r="IVM12" s="80"/>
      <c r="IVN12" s="80"/>
      <c r="IVO12" s="80"/>
      <c r="IVP12" s="80"/>
      <c r="IVQ12" s="80"/>
      <c r="IVR12" s="80"/>
      <c r="IVS12" s="80"/>
      <c r="IVT12" s="80"/>
      <c r="IVU12" s="80"/>
      <c r="IVV12" s="80"/>
      <c r="IVW12" s="80"/>
      <c r="IVX12" s="80"/>
      <c r="IVY12" s="80"/>
      <c r="IVZ12" s="80"/>
      <c r="IWA12" s="80"/>
      <c r="IWB12" s="80"/>
      <c r="IWC12" s="80"/>
      <c r="IWD12" s="80"/>
      <c r="IWE12" s="80"/>
      <c r="IWF12" s="80"/>
      <c r="IWG12" s="80"/>
      <c r="IWH12" s="80"/>
      <c r="IWI12" s="80"/>
      <c r="IWJ12" s="80"/>
      <c r="IWK12" s="80"/>
      <c r="IWL12" s="80"/>
      <c r="IWM12" s="80"/>
      <c r="IWN12" s="80"/>
      <c r="IWO12" s="80"/>
      <c r="IWP12" s="80"/>
      <c r="IWQ12" s="80"/>
      <c r="IWR12" s="80"/>
      <c r="IWS12" s="80"/>
      <c r="IWT12" s="80"/>
      <c r="IWU12" s="80"/>
      <c r="IWV12" s="80"/>
      <c r="IWW12" s="80"/>
      <c r="IWX12" s="80"/>
      <c r="IWY12" s="80"/>
      <c r="IWZ12" s="80"/>
      <c r="IXA12" s="80"/>
      <c r="IXB12" s="80"/>
      <c r="IXC12" s="80"/>
      <c r="IXD12" s="80"/>
      <c r="IXE12" s="80"/>
      <c r="IXF12" s="80"/>
      <c r="IXG12" s="80"/>
      <c r="IXH12" s="80"/>
      <c r="IXI12" s="80"/>
      <c r="IXJ12" s="80"/>
      <c r="IXK12" s="80"/>
      <c r="IXL12" s="80"/>
      <c r="IXM12" s="80"/>
      <c r="IXN12" s="80"/>
      <c r="IXO12" s="80"/>
      <c r="IXP12" s="80"/>
      <c r="IXQ12" s="80"/>
      <c r="IXR12" s="80"/>
      <c r="IXS12" s="80"/>
      <c r="IXT12" s="80"/>
      <c r="IXU12" s="80"/>
      <c r="IXV12" s="80"/>
      <c r="IXW12" s="80"/>
      <c r="IXX12" s="80"/>
      <c r="IXY12" s="80"/>
      <c r="IXZ12" s="80"/>
      <c r="IYA12" s="80"/>
      <c r="IYB12" s="80"/>
      <c r="IYC12" s="80"/>
      <c r="IYD12" s="80"/>
      <c r="IYE12" s="80"/>
      <c r="IYF12" s="80"/>
      <c r="IYG12" s="80"/>
      <c r="IYH12" s="80"/>
      <c r="IYI12" s="80"/>
      <c r="IYJ12" s="80"/>
      <c r="IYK12" s="80"/>
      <c r="IYL12" s="80"/>
      <c r="IYM12" s="80"/>
      <c r="IYN12" s="80"/>
      <c r="IYO12" s="80"/>
      <c r="IYP12" s="80"/>
      <c r="IYQ12" s="80"/>
      <c r="IYR12" s="80"/>
      <c r="IYS12" s="80"/>
      <c r="IYT12" s="80"/>
      <c r="IYU12" s="80"/>
      <c r="IYV12" s="80"/>
      <c r="IYW12" s="80"/>
      <c r="IYX12" s="80"/>
      <c r="IYY12" s="80"/>
      <c r="IYZ12" s="80"/>
      <c r="IZA12" s="80"/>
      <c r="IZB12" s="80"/>
      <c r="IZC12" s="80"/>
      <c r="IZD12" s="80"/>
      <c r="IZE12" s="80"/>
      <c r="IZF12" s="80"/>
      <c r="IZG12" s="80"/>
      <c r="IZH12" s="80"/>
      <c r="IZI12" s="80"/>
      <c r="IZJ12" s="80"/>
      <c r="IZK12" s="80"/>
      <c r="IZL12" s="80"/>
      <c r="IZM12" s="80"/>
      <c r="IZN12" s="80"/>
      <c r="IZO12" s="80"/>
      <c r="IZP12" s="80"/>
      <c r="IZQ12" s="80"/>
      <c r="IZR12" s="80"/>
      <c r="IZS12" s="80"/>
      <c r="IZT12" s="80"/>
      <c r="IZU12" s="80"/>
      <c r="IZV12" s="80"/>
      <c r="IZW12" s="80"/>
      <c r="IZX12" s="80"/>
      <c r="IZY12" s="80"/>
      <c r="IZZ12" s="80"/>
      <c r="JAA12" s="80"/>
      <c r="JAB12" s="80"/>
      <c r="JAC12" s="80"/>
      <c r="JAD12" s="80"/>
      <c r="JAE12" s="80"/>
      <c r="JAF12" s="80"/>
      <c r="JAG12" s="80"/>
      <c r="JAH12" s="80"/>
      <c r="JAI12" s="80"/>
      <c r="JAJ12" s="80"/>
      <c r="JAK12" s="80"/>
      <c r="JAL12" s="80"/>
      <c r="JAM12" s="80"/>
      <c r="JAN12" s="80"/>
      <c r="JAO12" s="80"/>
      <c r="JAP12" s="80"/>
      <c r="JAQ12" s="80"/>
      <c r="JAR12" s="80"/>
      <c r="JAS12" s="80"/>
      <c r="JAT12" s="80"/>
      <c r="JAU12" s="80"/>
      <c r="JAV12" s="80"/>
      <c r="JAW12" s="80"/>
      <c r="JAX12" s="80"/>
      <c r="JAY12" s="80"/>
      <c r="JAZ12" s="80"/>
      <c r="JBA12" s="80"/>
      <c r="JBB12" s="80"/>
      <c r="JBC12" s="80"/>
      <c r="JBD12" s="80"/>
      <c r="JBE12" s="80"/>
      <c r="JBF12" s="80"/>
      <c r="JBG12" s="80"/>
      <c r="JBH12" s="80"/>
      <c r="JBI12" s="80"/>
      <c r="JBJ12" s="80"/>
      <c r="JBK12" s="80"/>
      <c r="JBL12" s="80"/>
      <c r="JBM12" s="80"/>
      <c r="JBN12" s="80"/>
      <c r="JBO12" s="80"/>
      <c r="JBP12" s="80"/>
      <c r="JBQ12" s="80"/>
      <c r="JBR12" s="80"/>
      <c r="JBS12" s="80"/>
      <c r="JBT12" s="80"/>
      <c r="JBU12" s="80"/>
      <c r="JBV12" s="80"/>
      <c r="JBW12" s="80"/>
      <c r="JBX12" s="80"/>
      <c r="JBY12" s="80"/>
      <c r="JBZ12" s="80"/>
      <c r="JCA12" s="80"/>
      <c r="JCB12" s="80"/>
      <c r="JCC12" s="80"/>
      <c r="JCD12" s="80"/>
      <c r="JCE12" s="80"/>
      <c r="JCF12" s="80"/>
      <c r="JCG12" s="80"/>
      <c r="JCH12" s="80"/>
      <c r="JCI12" s="80"/>
      <c r="JCJ12" s="80"/>
      <c r="JCK12" s="80"/>
      <c r="JCL12" s="80"/>
      <c r="JCM12" s="80"/>
      <c r="JCN12" s="80"/>
      <c r="JCO12" s="80"/>
      <c r="JCP12" s="80"/>
      <c r="JCQ12" s="80"/>
      <c r="JCR12" s="80"/>
      <c r="JCS12" s="80"/>
      <c r="JCT12" s="80"/>
      <c r="JCU12" s="80"/>
      <c r="JCV12" s="80"/>
      <c r="JCW12" s="80"/>
      <c r="JCX12" s="80"/>
      <c r="JCY12" s="80"/>
      <c r="JCZ12" s="80"/>
      <c r="JDA12" s="80"/>
      <c r="JDB12" s="80"/>
      <c r="JDC12" s="80"/>
      <c r="JDD12" s="80"/>
      <c r="JDE12" s="80"/>
      <c r="JDF12" s="80"/>
      <c r="JDG12" s="80"/>
      <c r="JDH12" s="80"/>
      <c r="JDI12" s="80"/>
      <c r="JDJ12" s="80"/>
      <c r="JDK12" s="80"/>
      <c r="JDL12" s="80"/>
      <c r="JDM12" s="80"/>
      <c r="JDN12" s="80"/>
      <c r="JDO12" s="80"/>
      <c r="JDP12" s="80"/>
      <c r="JDQ12" s="80"/>
      <c r="JDR12" s="80"/>
      <c r="JDS12" s="80"/>
      <c r="JDT12" s="80"/>
      <c r="JDU12" s="80"/>
      <c r="JDV12" s="80"/>
      <c r="JDW12" s="80"/>
      <c r="JDX12" s="80"/>
      <c r="JDY12" s="80"/>
      <c r="JDZ12" s="80"/>
      <c r="JEA12" s="80"/>
      <c r="JEB12" s="80"/>
      <c r="JEC12" s="80"/>
      <c r="JED12" s="80"/>
      <c r="JEE12" s="80"/>
      <c r="JEF12" s="80"/>
      <c r="JEG12" s="80"/>
      <c r="JEH12" s="80"/>
      <c r="JEI12" s="80"/>
      <c r="JEJ12" s="80"/>
      <c r="JEK12" s="80"/>
      <c r="JEL12" s="80"/>
      <c r="JEM12" s="80"/>
      <c r="JEN12" s="80"/>
      <c r="JEO12" s="80"/>
      <c r="JEP12" s="80"/>
      <c r="JEQ12" s="80"/>
      <c r="JER12" s="80"/>
      <c r="JES12" s="80"/>
      <c r="JET12" s="80"/>
      <c r="JEU12" s="80"/>
      <c r="JEV12" s="80"/>
      <c r="JEW12" s="80"/>
      <c r="JEX12" s="80"/>
      <c r="JEY12" s="80"/>
      <c r="JEZ12" s="80"/>
      <c r="JFA12" s="80"/>
      <c r="JFB12" s="80"/>
      <c r="JFC12" s="80"/>
      <c r="JFD12" s="80"/>
      <c r="JFE12" s="80"/>
      <c r="JFF12" s="80"/>
      <c r="JFG12" s="80"/>
      <c r="JFH12" s="80"/>
      <c r="JFI12" s="80"/>
      <c r="JFJ12" s="80"/>
      <c r="JFK12" s="80"/>
      <c r="JFL12" s="80"/>
      <c r="JFM12" s="80"/>
      <c r="JFN12" s="80"/>
      <c r="JFO12" s="80"/>
      <c r="JFP12" s="80"/>
      <c r="JFQ12" s="80"/>
      <c r="JFR12" s="80"/>
      <c r="JFS12" s="80"/>
      <c r="JFT12" s="80"/>
      <c r="JFU12" s="80"/>
      <c r="JFV12" s="80"/>
      <c r="JFW12" s="80"/>
      <c r="JFX12" s="80"/>
      <c r="JFY12" s="80"/>
      <c r="JFZ12" s="80"/>
      <c r="JGA12" s="80"/>
      <c r="JGB12" s="80"/>
      <c r="JGC12" s="80"/>
      <c r="JGD12" s="80"/>
      <c r="JGE12" s="80"/>
      <c r="JGF12" s="80"/>
      <c r="JGG12" s="80"/>
      <c r="JGH12" s="80"/>
      <c r="JGI12" s="80"/>
      <c r="JGJ12" s="80"/>
      <c r="JGK12" s="80"/>
      <c r="JGL12" s="80"/>
      <c r="JGM12" s="80"/>
      <c r="JGN12" s="80"/>
      <c r="JGO12" s="80"/>
      <c r="JGP12" s="80"/>
      <c r="JGQ12" s="80"/>
      <c r="JGR12" s="80"/>
      <c r="JGS12" s="80"/>
      <c r="JGT12" s="80"/>
      <c r="JGU12" s="80"/>
      <c r="JGV12" s="80"/>
      <c r="JGW12" s="80"/>
      <c r="JGX12" s="80"/>
      <c r="JGY12" s="80"/>
      <c r="JGZ12" s="80"/>
      <c r="JHA12" s="80"/>
      <c r="JHB12" s="80"/>
      <c r="JHC12" s="80"/>
      <c r="JHD12" s="80"/>
      <c r="JHE12" s="80"/>
      <c r="JHF12" s="80"/>
      <c r="JHG12" s="80"/>
      <c r="JHH12" s="80"/>
      <c r="JHI12" s="80"/>
      <c r="JHJ12" s="80"/>
      <c r="JHK12" s="80"/>
      <c r="JHL12" s="80"/>
      <c r="JHM12" s="80"/>
      <c r="JHN12" s="80"/>
      <c r="JHO12" s="80"/>
      <c r="JHP12" s="80"/>
      <c r="JHQ12" s="80"/>
      <c r="JHR12" s="80"/>
      <c r="JHS12" s="80"/>
      <c r="JHT12" s="80"/>
      <c r="JHU12" s="80"/>
      <c r="JHV12" s="80"/>
      <c r="JHW12" s="80"/>
      <c r="JHX12" s="80"/>
      <c r="JHY12" s="80"/>
      <c r="JHZ12" s="80"/>
      <c r="JIA12" s="80"/>
      <c r="JIB12" s="80"/>
      <c r="JIC12" s="80"/>
      <c r="JID12" s="80"/>
      <c r="JIE12" s="80"/>
      <c r="JIF12" s="80"/>
      <c r="JIG12" s="80"/>
      <c r="JIH12" s="80"/>
      <c r="JII12" s="80"/>
      <c r="JIJ12" s="80"/>
      <c r="JIK12" s="80"/>
      <c r="JIL12" s="80"/>
      <c r="JIM12" s="80"/>
      <c r="JIN12" s="80"/>
      <c r="JIO12" s="80"/>
      <c r="JIP12" s="80"/>
      <c r="JIQ12" s="80"/>
      <c r="JIR12" s="80"/>
      <c r="JIS12" s="80"/>
      <c r="JIT12" s="80"/>
      <c r="JIU12" s="80"/>
      <c r="JIV12" s="80"/>
      <c r="JIW12" s="80"/>
      <c r="JIX12" s="80"/>
      <c r="JIY12" s="80"/>
      <c r="JIZ12" s="80"/>
      <c r="JJA12" s="80"/>
      <c r="JJB12" s="80"/>
      <c r="JJC12" s="80"/>
      <c r="JJD12" s="80"/>
      <c r="JJE12" s="80"/>
      <c r="JJF12" s="80"/>
      <c r="JJG12" s="80"/>
      <c r="JJH12" s="80"/>
      <c r="JJI12" s="80"/>
      <c r="JJJ12" s="80"/>
      <c r="JJK12" s="80"/>
      <c r="JJL12" s="80"/>
      <c r="JJM12" s="80"/>
      <c r="JJN12" s="80"/>
      <c r="JJO12" s="80"/>
      <c r="JJP12" s="80"/>
      <c r="JJQ12" s="80"/>
      <c r="JJR12" s="80"/>
      <c r="JJS12" s="80"/>
      <c r="JJT12" s="80"/>
      <c r="JJU12" s="80"/>
      <c r="JJV12" s="80"/>
      <c r="JJW12" s="80"/>
      <c r="JJX12" s="80"/>
      <c r="JJY12" s="80"/>
      <c r="JJZ12" s="80"/>
      <c r="JKA12" s="80"/>
      <c r="JKB12" s="80"/>
      <c r="JKC12" s="80"/>
      <c r="JKD12" s="80"/>
      <c r="JKE12" s="80"/>
      <c r="JKF12" s="80"/>
      <c r="JKG12" s="80"/>
      <c r="JKH12" s="80"/>
      <c r="JKI12" s="80"/>
      <c r="JKJ12" s="80"/>
      <c r="JKK12" s="80"/>
      <c r="JKL12" s="80"/>
      <c r="JKM12" s="80"/>
      <c r="JKN12" s="80"/>
      <c r="JKO12" s="80"/>
      <c r="JKP12" s="80"/>
      <c r="JKQ12" s="80"/>
      <c r="JKR12" s="80"/>
      <c r="JKS12" s="80"/>
      <c r="JKT12" s="80"/>
      <c r="JKU12" s="80"/>
      <c r="JKV12" s="80"/>
      <c r="JKW12" s="80"/>
      <c r="JKX12" s="80"/>
      <c r="JKY12" s="80"/>
      <c r="JKZ12" s="80"/>
      <c r="JLA12" s="80"/>
      <c r="JLB12" s="80"/>
      <c r="JLC12" s="80"/>
      <c r="JLD12" s="80"/>
      <c r="JLE12" s="80"/>
      <c r="JLF12" s="80"/>
      <c r="JLG12" s="80"/>
      <c r="JLH12" s="80"/>
      <c r="JLI12" s="80"/>
      <c r="JLJ12" s="80"/>
      <c r="JLK12" s="80"/>
      <c r="JLL12" s="80"/>
      <c r="JLM12" s="80"/>
      <c r="JLN12" s="80"/>
      <c r="JLO12" s="80"/>
      <c r="JLP12" s="80"/>
      <c r="JLQ12" s="80"/>
      <c r="JLR12" s="80"/>
      <c r="JLS12" s="80"/>
      <c r="JLT12" s="80"/>
      <c r="JLU12" s="80"/>
      <c r="JLV12" s="80"/>
      <c r="JLW12" s="80"/>
      <c r="JLX12" s="80"/>
      <c r="JLY12" s="80"/>
      <c r="JLZ12" s="80"/>
      <c r="JMA12" s="80"/>
      <c r="JMB12" s="80"/>
      <c r="JMC12" s="80"/>
      <c r="JMD12" s="80"/>
      <c r="JME12" s="80"/>
      <c r="JMF12" s="80"/>
      <c r="JMG12" s="80"/>
      <c r="JMH12" s="80"/>
      <c r="JMI12" s="80"/>
      <c r="JMJ12" s="80"/>
      <c r="JMK12" s="80"/>
      <c r="JML12" s="80"/>
      <c r="JMM12" s="80"/>
      <c r="JMN12" s="80"/>
      <c r="JMO12" s="80"/>
      <c r="JMP12" s="80"/>
      <c r="JMQ12" s="80"/>
      <c r="JMR12" s="80"/>
      <c r="JMS12" s="80"/>
      <c r="JMT12" s="80"/>
      <c r="JMU12" s="80"/>
      <c r="JMV12" s="80"/>
      <c r="JMW12" s="80"/>
      <c r="JMX12" s="80"/>
      <c r="JMY12" s="80"/>
      <c r="JMZ12" s="80"/>
      <c r="JNA12" s="80"/>
      <c r="JNB12" s="80"/>
      <c r="JNC12" s="80"/>
      <c r="JND12" s="80"/>
      <c r="JNE12" s="80"/>
      <c r="JNF12" s="80"/>
      <c r="JNG12" s="80"/>
      <c r="JNH12" s="80"/>
      <c r="JNI12" s="80"/>
      <c r="JNJ12" s="80"/>
      <c r="JNK12" s="80"/>
      <c r="JNL12" s="80"/>
      <c r="JNM12" s="80"/>
      <c r="JNN12" s="80"/>
      <c r="JNO12" s="80"/>
      <c r="JNP12" s="80"/>
      <c r="JNQ12" s="80"/>
      <c r="JNR12" s="80"/>
      <c r="JNS12" s="80"/>
      <c r="JNT12" s="80"/>
      <c r="JNU12" s="80"/>
      <c r="JNV12" s="80"/>
      <c r="JNW12" s="80"/>
      <c r="JNX12" s="80"/>
      <c r="JNY12" s="80"/>
      <c r="JNZ12" s="80"/>
      <c r="JOA12" s="80"/>
      <c r="JOB12" s="80"/>
      <c r="JOC12" s="80"/>
      <c r="JOD12" s="80"/>
      <c r="JOE12" s="80"/>
      <c r="JOF12" s="80"/>
      <c r="JOG12" s="80"/>
      <c r="JOH12" s="80"/>
      <c r="JOI12" s="80"/>
      <c r="JOJ12" s="80"/>
      <c r="JOK12" s="80"/>
      <c r="JOL12" s="80"/>
      <c r="JOM12" s="80"/>
      <c r="JON12" s="80"/>
      <c r="JOO12" s="80"/>
      <c r="JOP12" s="80"/>
      <c r="JOQ12" s="80"/>
      <c r="JOR12" s="80"/>
      <c r="JOS12" s="80"/>
      <c r="JOT12" s="80"/>
      <c r="JOU12" s="80"/>
      <c r="JOV12" s="80"/>
      <c r="JOW12" s="80"/>
      <c r="JOX12" s="80"/>
      <c r="JOY12" s="80"/>
      <c r="JOZ12" s="80"/>
      <c r="JPA12" s="80"/>
      <c r="JPB12" s="80"/>
      <c r="JPC12" s="80"/>
      <c r="JPD12" s="80"/>
      <c r="JPE12" s="80"/>
      <c r="JPF12" s="80"/>
      <c r="JPG12" s="80"/>
      <c r="JPH12" s="80"/>
      <c r="JPI12" s="80"/>
      <c r="JPJ12" s="80"/>
      <c r="JPK12" s="80"/>
      <c r="JPL12" s="80"/>
      <c r="JPM12" s="80"/>
      <c r="JPN12" s="80"/>
      <c r="JPO12" s="80"/>
      <c r="JPP12" s="80"/>
      <c r="JPQ12" s="80"/>
      <c r="JPR12" s="80"/>
      <c r="JPS12" s="80"/>
      <c r="JPT12" s="80"/>
      <c r="JPU12" s="80"/>
      <c r="JPV12" s="80"/>
      <c r="JPW12" s="80"/>
      <c r="JPX12" s="80"/>
      <c r="JPY12" s="80"/>
      <c r="JPZ12" s="80"/>
      <c r="JQA12" s="80"/>
      <c r="JQB12" s="80"/>
      <c r="JQC12" s="80"/>
      <c r="JQD12" s="80"/>
      <c r="JQE12" s="80"/>
      <c r="JQF12" s="80"/>
      <c r="JQG12" s="80"/>
      <c r="JQH12" s="80"/>
      <c r="JQI12" s="80"/>
      <c r="JQJ12" s="80"/>
      <c r="JQK12" s="80"/>
      <c r="JQL12" s="80"/>
      <c r="JQM12" s="80"/>
      <c r="JQN12" s="80"/>
      <c r="JQO12" s="80"/>
      <c r="JQP12" s="80"/>
      <c r="JQQ12" s="80"/>
      <c r="JQR12" s="80"/>
      <c r="JQS12" s="80"/>
      <c r="JQT12" s="80"/>
      <c r="JQU12" s="80"/>
      <c r="JQV12" s="80"/>
      <c r="JQW12" s="80"/>
      <c r="JQX12" s="80"/>
      <c r="JQY12" s="80"/>
      <c r="JQZ12" s="80"/>
      <c r="JRA12" s="80"/>
      <c r="JRB12" s="80"/>
      <c r="JRC12" s="80"/>
      <c r="JRD12" s="80"/>
      <c r="JRE12" s="80"/>
      <c r="JRF12" s="80"/>
      <c r="JRG12" s="80"/>
      <c r="JRH12" s="80"/>
      <c r="JRI12" s="80"/>
      <c r="JRJ12" s="80"/>
      <c r="JRK12" s="80"/>
      <c r="JRL12" s="80"/>
      <c r="JRM12" s="80"/>
      <c r="JRN12" s="80"/>
      <c r="JRO12" s="80"/>
      <c r="JRP12" s="80"/>
      <c r="JRQ12" s="80"/>
      <c r="JRR12" s="80"/>
      <c r="JRS12" s="80"/>
      <c r="JRT12" s="80"/>
      <c r="JRU12" s="80"/>
      <c r="JRV12" s="80"/>
      <c r="JRW12" s="80"/>
      <c r="JRX12" s="80"/>
      <c r="JRY12" s="80"/>
      <c r="JRZ12" s="80"/>
      <c r="JSA12" s="80"/>
      <c r="JSB12" s="80"/>
      <c r="JSC12" s="80"/>
      <c r="JSD12" s="80"/>
      <c r="JSE12" s="80"/>
      <c r="JSF12" s="80"/>
      <c r="JSG12" s="80"/>
      <c r="JSH12" s="80"/>
      <c r="JSI12" s="80"/>
      <c r="JSJ12" s="80"/>
      <c r="JSK12" s="80"/>
      <c r="JSL12" s="80"/>
      <c r="JSM12" s="80"/>
      <c r="JSN12" s="80"/>
      <c r="JSO12" s="80"/>
      <c r="JSP12" s="80"/>
      <c r="JSQ12" s="80"/>
      <c r="JSR12" s="80"/>
      <c r="JSS12" s="80"/>
      <c r="JST12" s="80"/>
      <c r="JSU12" s="80"/>
      <c r="JSV12" s="80"/>
      <c r="JSW12" s="80"/>
      <c r="JSX12" s="80"/>
      <c r="JSY12" s="80"/>
      <c r="JSZ12" s="80"/>
      <c r="JTA12" s="80"/>
      <c r="JTB12" s="80"/>
      <c r="JTC12" s="80"/>
      <c r="JTD12" s="80"/>
      <c r="JTE12" s="80"/>
      <c r="JTF12" s="80"/>
      <c r="JTG12" s="80"/>
      <c r="JTH12" s="80"/>
      <c r="JTI12" s="80"/>
      <c r="JTJ12" s="80"/>
      <c r="JTK12" s="80"/>
      <c r="JTL12" s="80"/>
      <c r="JTM12" s="80"/>
      <c r="JTN12" s="80"/>
      <c r="JTO12" s="80"/>
      <c r="JTP12" s="80"/>
      <c r="JTQ12" s="80"/>
      <c r="JTR12" s="80"/>
      <c r="JTS12" s="80"/>
      <c r="JTT12" s="80"/>
      <c r="JTU12" s="80"/>
      <c r="JTV12" s="80"/>
      <c r="JTW12" s="80"/>
      <c r="JTX12" s="80"/>
      <c r="JTY12" s="80"/>
      <c r="JTZ12" s="80"/>
      <c r="JUA12" s="80"/>
      <c r="JUB12" s="80"/>
      <c r="JUC12" s="80"/>
      <c r="JUD12" s="80"/>
      <c r="JUE12" s="80"/>
      <c r="JUF12" s="80"/>
      <c r="JUG12" s="80"/>
      <c r="JUH12" s="80"/>
      <c r="JUI12" s="80"/>
      <c r="JUJ12" s="80"/>
      <c r="JUK12" s="80"/>
      <c r="JUL12" s="80"/>
      <c r="JUM12" s="80"/>
      <c r="JUN12" s="80"/>
      <c r="JUO12" s="80"/>
      <c r="JUP12" s="80"/>
      <c r="JUQ12" s="80"/>
      <c r="JUR12" s="80"/>
      <c r="JUS12" s="80"/>
      <c r="JUT12" s="80"/>
      <c r="JUU12" s="80"/>
      <c r="JUV12" s="80"/>
      <c r="JUW12" s="80"/>
      <c r="JUX12" s="80"/>
      <c r="JUY12" s="80"/>
      <c r="JUZ12" s="80"/>
      <c r="JVA12" s="80"/>
      <c r="JVB12" s="80"/>
      <c r="JVC12" s="80"/>
      <c r="JVD12" s="80"/>
      <c r="JVE12" s="80"/>
      <c r="JVF12" s="80"/>
      <c r="JVG12" s="80"/>
      <c r="JVH12" s="80"/>
      <c r="JVI12" s="80"/>
      <c r="JVJ12" s="80"/>
      <c r="JVK12" s="80"/>
      <c r="JVL12" s="80"/>
      <c r="JVM12" s="80"/>
      <c r="JVN12" s="80"/>
      <c r="JVO12" s="80"/>
      <c r="JVP12" s="80"/>
      <c r="JVQ12" s="80"/>
      <c r="JVR12" s="80"/>
      <c r="JVS12" s="80"/>
      <c r="JVT12" s="80"/>
      <c r="JVU12" s="80"/>
      <c r="JVV12" s="80"/>
      <c r="JVW12" s="80"/>
      <c r="JVX12" s="80"/>
      <c r="JVY12" s="80"/>
      <c r="JVZ12" s="80"/>
      <c r="JWA12" s="80"/>
      <c r="JWB12" s="80"/>
      <c r="JWC12" s="80"/>
      <c r="JWD12" s="80"/>
      <c r="JWE12" s="80"/>
      <c r="JWF12" s="80"/>
      <c r="JWG12" s="80"/>
      <c r="JWH12" s="80"/>
      <c r="JWI12" s="80"/>
      <c r="JWJ12" s="80"/>
      <c r="JWK12" s="80"/>
      <c r="JWL12" s="80"/>
      <c r="JWM12" s="80"/>
      <c r="JWN12" s="80"/>
      <c r="JWO12" s="80"/>
      <c r="JWP12" s="80"/>
      <c r="JWQ12" s="80"/>
      <c r="JWR12" s="80"/>
      <c r="JWS12" s="80"/>
      <c r="JWT12" s="80"/>
      <c r="JWU12" s="80"/>
      <c r="JWV12" s="80"/>
      <c r="JWW12" s="80"/>
      <c r="JWX12" s="80"/>
      <c r="JWY12" s="80"/>
      <c r="JWZ12" s="80"/>
      <c r="JXA12" s="80"/>
      <c r="JXB12" s="80"/>
      <c r="JXC12" s="80"/>
      <c r="JXD12" s="80"/>
      <c r="JXE12" s="80"/>
      <c r="JXF12" s="80"/>
      <c r="JXG12" s="80"/>
      <c r="JXH12" s="80"/>
      <c r="JXI12" s="80"/>
      <c r="JXJ12" s="80"/>
      <c r="JXK12" s="80"/>
      <c r="JXL12" s="80"/>
      <c r="JXM12" s="80"/>
      <c r="JXN12" s="80"/>
      <c r="JXO12" s="80"/>
      <c r="JXP12" s="80"/>
      <c r="JXQ12" s="80"/>
      <c r="JXR12" s="80"/>
      <c r="JXS12" s="80"/>
      <c r="JXT12" s="80"/>
      <c r="JXU12" s="80"/>
      <c r="JXV12" s="80"/>
      <c r="JXW12" s="80"/>
      <c r="JXX12" s="80"/>
      <c r="JXY12" s="80"/>
      <c r="JXZ12" s="80"/>
      <c r="JYA12" s="80"/>
      <c r="JYB12" s="80"/>
      <c r="JYC12" s="80"/>
      <c r="JYD12" s="80"/>
      <c r="JYE12" s="80"/>
      <c r="JYF12" s="80"/>
      <c r="JYG12" s="80"/>
      <c r="JYH12" s="80"/>
      <c r="JYI12" s="80"/>
      <c r="JYJ12" s="80"/>
      <c r="JYK12" s="80"/>
      <c r="JYL12" s="80"/>
      <c r="JYM12" s="80"/>
      <c r="JYN12" s="80"/>
      <c r="JYO12" s="80"/>
      <c r="JYP12" s="80"/>
      <c r="JYQ12" s="80"/>
      <c r="JYR12" s="80"/>
      <c r="JYS12" s="80"/>
      <c r="JYT12" s="80"/>
      <c r="JYU12" s="80"/>
      <c r="JYV12" s="80"/>
      <c r="JYW12" s="80"/>
      <c r="JYX12" s="80"/>
      <c r="JYY12" s="80"/>
      <c r="JYZ12" s="80"/>
      <c r="JZA12" s="80"/>
      <c r="JZB12" s="80"/>
      <c r="JZC12" s="80"/>
      <c r="JZD12" s="80"/>
      <c r="JZE12" s="80"/>
      <c r="JZF12" s="80"/>
      <c r="JZG12" s="80"/>
      <c r="JZH12" s="80"/>
      <c r="JZI12" s="80"/>
      <c r="JZJ12" s="80"/>
      <c r="JZK12" s="80"/>
      <c r="JZL12" s="80"/>
      <c r="JZM12" s="80"/>
      <c r="JZN12" s="80"/>
      <c r="JZO12" s="80"/>
      <c r="JZP12" s="80"/>
      <c r="JZQ12" s="80"/>
      <c r="JZR12" s="80"/>
      <c r="JZS12" s="80"/>
      <c r="JZT12" s="80"/>
      <c r="JZU12" s="80"/>
      <c r="JZV12" s="80"/>
      <c r="JZW12" s="80"/>
      <c r="JZX12" s="80"/>
      <c r="JZY12" s="80"/>
      <c r="JZZ12" s="80"/>
      <c r="KAA12" s="80"/>
      <c r="KAB12" s="80"/>
      <c r="KAC12" s="80"/>
      <c r="KAD12" s="80"/>
      <c r="KAE12" s="80"/>
      <c r="KAF12" s="80"/>
      <c r="KAG12" s="80"/>
      <c r="KAH12" s="80"/>
      <c r="KAI12" s="80"/>
      <c r="KAJ12" s="80"/>
      <c r="KAK12" s="80"/>
      <c r="KAL12" s="80"/>
      <c r="KAM12" s="80"/>
      <c r="KAN12" s="80"/>
      <c r="KAO12" s="80"/>
      <c r="KAP12" s="80"/>
      <c r="KAQ12" s="80"/>
      <c r="KAR12" s="80"/>
      <c r="KAS12" s="80"/>
      <c r="KAT12" s="80"/>
      <c r="KAU12" s="80"/>
      <c r="KAV12" s="80"/>
      <c r="KAW12" s="80"/>
      <c r="KAX12" s="80"/>
      <c r="KAY12" s="80"/>
      <c r="KAZ12" s="80"/>
      <c r="KBA12" s="80"/>
      <c r="KBB12" s="80"/>
      <c r="KBC12" s="80"/>
      <c r="KBD12" s="80"/>
      <c r="KBE12" s="80"/>
      <c r="KBF12" s="80"/>
      <c r="KBG12" s="80"/>
      <c r="KBH12" s="80"/>
      <c r="KBI12" s="80"/>
      <c r="KBJ12" s="80"/>
      <c r="KBK12" s="80"/>
      <c r="KBL12" s="80"/>
      <c r="KBM12" s="80"/>
      <c r="KBN12" s="80"/>
      <c r="KBO12" s="80"/>
      <c r="KBP12" s="80"/>
      <c r="KBQ12" s="80"/>
      <c r="KBR12" s="80"/>
      <c r="KBS12" s="80"/>
      <c r="KBT12" s="80"/>
      <c r="KBU12" s="80"/>
      <c r="KBV12" s="80"/>
      <c r="KBW12" s="80"/>
      <c r="KBX12" s="80"/>
      <c r="KBY12" s="80"/>
      <c r="KBZ12" s="80"/>
      <c r="KCA12" s="80"/>
      <c r="KCB12" s="80"/>
      <c r="KCC12" s="80"/>
      <c r="KCD12" s="80"/>
      <c r="KCE12" s="80"/>
      <c r="KCF12" s="80"/>
      <c r="KCG12" s="80"/>
      <c r="KCH12" s="80"/>
      <c r="KCI12" s="80"/>
      <c r="KCJ12" s="80"/>
      <c r="KCK12" s="80"/>
      <c r="KCL12" s="80"/>
      <c r="KCM12" s="80"/>
      <c r="KCN12" s="80"/>
      <c r="KCO12" s="80"/>
      <c r="KCP12" s="80"/>
      <c r="KCQ12" s="80"/>
      <c r="KCR12" s="80"/>
      <c r="KCS12" s="80"/>
      <c r="KCT12" s="80"/>
      <c r="KCU12" s="80"/>
      <c r="KCV12" s="80"/>
      <c r="KCW12" s="80"/>
      <c r="KCX12" s="80"/>
      <c r="KCY12" s="80"/>
      <c r="KCZ12" s="80"/>
      <c r="KDA12" s="80"/>
      <c r="KDB12" s="80"/>
      <c r="KDC12" s="80"/>
      <c r="KDD12" s="80"/>
      <c r="KDE12" s="80"/>
      <c r="KDF12" s="80"/>
      <c r="KDG12" s="80"/>
      <c r="KDH12" s="80"/>
      <c r="KDI12" s="80"/>
      <c r="KDJ12" s="80"/>
      <c r="KDK12" s="80"/>
      <c r="KDL12" s="80"/>
      <c r="KDM12" s="80"/>
      <c r="KDN12" s="80"/>
      <c r="KDO12" s="80"/>
      <c r="KDP12" s="80"/>
      <c r="KDQ12" s="80"/>
      <c r="KDR12" s="80"/>
      <c r="KDS12" s="80"/>
      <c r="KDT12" s="80"/>
      <c r="KDU12" s="80"/>
      <c r="KDV12" s="80"/>
      <c r="KDW12" s="80"/>
      <c r="KDX12" s="80"/>
      <c r="KDY12" s="80"/>
      <c r="KDZ12" s="80"/>
      <c r="KEA12" s="80"/>
      <c r="KEB12" s="80"/>
      <c r="KEC12" s="80"/>
      <c r="KED12" s="80"/>
      <c r="KEE12" s="80"/>
      <c r="KEF12" s="80"/>
      <c r="KEG12" s="80"/>
      <c r="KEH12" s="80"/>
      <c r="KEI12" s="80"/>
      <c r="KEJ12" s="80"/>
      <c r="KEK12" s="80"/>
      <c r="KEL12" s="80"/>
      <c r="KEM12" s="80"/>
      <c r="KEN12" s="80"/>
      <c r="KEO12" s="80"/>
      <c r="KEP12" s="80"/>
      <c r="KEQ12" s="80"/>
      <c r="KER12" s="80"/>
      <c r="KES12" s="80"/>
      <c r="KET12" s="80"/>
      <c r="KEU12" s="80"/>
      <c r="KEV12" s="80"/>
      <c r="KEW12" s="80"/>
      <c r="KEX12" s="80"/>
      <c r="KEY12" s="80"/>
      <c r="KEZ12" s="80"/>
      <c r="KFA12" s="80"/>
      <c r="KFB12" s="80"/>
      <c r="KFC12" s="80"/>
      <c r="KFD12" s="80"/>
      <c r="KFE12" s="80"/>
      <c r="KFF12" s="80"/>
      <c r="KFG12" s="80"/>
      <c r="KFH12" s="80"/>
      <c r="KFI12" s="80"/>
      <c r="KFJ12" s="80"/>
      <c r="KFK12" s="80"/>
      <c r="KFL12" s="80"/>
      <c r="KFM12" s="80"/>
      <c r="KFN12" s="80"/>
      <c r="KFO12" s="80"/>
      <c r="KFP12" s="80"/>
      <c r="KFQ12" s="80"/>
      <c r="KFR12" s="80"/>
      <c r="KFS12" s="80"/>
      <c r="KFT12" s="80"/>
      <c r="KFU12" s="80"/>
      <c r="KFV12" s="80"/>
      <c r="KFW12" s="80"/>
      <c r="KFX12" s="80"/>
      <c r="KFY12" s="80"/>
      <c r="KFZ12" s="80"/>
      <c r="KGA12" s="80"/>
      <c r="KGB12" s="80"/>
      <c r="KGC12" s="80"/>
      <c r="KGD12" s="80"/>
      <c r="KGE12" s="80"/>
      <c r="KGF12" s="80"/>
      <c r="KGG12" s="80"/>
      <c r="KGH12" s="80"/>
      <c r="KGI12" s="80"/>
      <c r="KGJ12" s="80"/>
      <c r="KGK12" s="80"/>
      <c r="KGL12" s="80"/>
      <c r="KGM12" s="80"/>
      <c r="KGN12" s="80"/>
      <c r="KGO12" s="80"/>
      <c r="KGP12" s="80"/>
      <c r="KGQ12" s="80"/>
      <c r="KGR12" s="80"/>
      <c r="KGS12" s="80"/>
      <c r="KGT12" s="80"/>
      <c r="KGU12" s="80"/>
      <c r="KGV12" s="80"/>
      <c r="KGW12" s="80"/>
      <c r="KGX12" s="80"/>
      <c r="KGY12" s="80"/>
      <c r="KGZ12" s="80"/>
      <c r="KHA12" s="80"/>
      <c r="KHB12" s="80"/>
      <c r="KHC12" s="80"/>
      <c r="KHD12" s="80"/>
      <c r="KHE12" s="80"/>
      <c r="KHF12" s="80"/>
      <c r="KHG12" s="80"/>
      <c r="KHH12" s="80"/>
      <c r="KHI12" s="80"/>
      <c r="KHJ12" s="80"/>
      <c r="KHK12" s="80"/>
      <c r="KHL12" s="80"/>
      <c r="KHM12" s="80"/>
      <c r="KHN12" s="80"/>
      <c r="KHO12" s="80"/>
      <c r="KHP12" s="80"/>
      <c r="KHQ12" s="80"/>
      <c r="KHR12" s="80"/>
      <c r="KHS12" s="80"/>
      <c r="KHT12" s="80"/>
      <c r="KHU12" s="80"/>
      <c r="KHV12" s="80"/>
      <c r="KHW12" s="80"/>
      <c r="KHX12" s="80"/>
      <c r="KHY12" s="80"/>
      <c r="KHZ12" s="80"/>
      <c r="KIA12" s="80"/>
      <c r="KIB12" s="80"/>
      <c r="KIC12" s="80"/>
      <c r="KID12" s="80"/>
      <c r="KIE12" s="80"/>
      <c r="KIF12" s="80"/>
      <c r="KIG12" s="80"/>
      <c r="KIH12" s="80"/>
      <c r="KII12" s="80"/>
      <c r="KIJ12" s="80"/>
      <c r="KIK12" s="80"/>
      <c r="KIL12" s="80"/>
      <c r="KIM12" s="80"/>
      <c r="KIN12" s="80"/>
      <c r="KIO12" s="80"/>
      <c r="KIP12" s="80"/>
      <c r="KIQ12" s="80"/>
      <c r="KIR12" s="80"/>
      <c r="KIS12" s="80"/>
      <c r="KIT12" s="80"/>
      <c r="KIU12" s="80"/>
      <c r="KIV12" s="80"/>
      <c r="KIW12" s="80"/>
      <c r="KIX12" s="80"/>
      <c r="KIY12" s="80"/>
      <c r="KIZ12" s="80"/>
      <c r="KJA12" s="80"/>
      <c r="KJB12" s="80"/>
      <c r="KJC12" s="80"/>
      <c r="KJD12" s="80"/>
      <c r="KJE12" s="80"/>
      <c r="KJF12" s="80"/>
      <c r="KJG12" s="80"/>
      <c r="KJH12" s="80"/>
      <c r="KJI12" s="80"/>
      <c r="KJJ12" s="80"/>
      <c r="KJK12" s="80"/>
      <c r="KJL12" s="80"/>
      <c r="KJM12" s="80"/>
      <c r="KJN12" s="80"/>
      <c r="KJO12" s="80"/>
      <c r="KJP12" s="80"/>
      <c r="KJQ12" s="80"/>
      <c r="KJR12" s="80"/>
      <c r="KJS12" s="80"/>
      <c r="KJT12" s="80"/>
      <c r="KJU12" s="80"/>
      <c r="KJV12" s="80"/>
      <c r="KJW12" s="80"/>
      <c r="KJX12" s="80"/>
      <c r="KJY12" s="80"/>
      <c r="KJZ12" s="80"/>
      <c r="KKA12" s="80"/>
      <c r="KKB12" s="80"/>
      <c r="KKC12" s="80"/>
      <c r="KKD12" s="80"/>
      <c r="KKE12" s="80"/>
      <c r="KKF12" s="80"/>
      <c r="KKG12" s="80"/>
      <c r="KKH12" s="80"/>
      <c r="KKI12" s="80"/>
      <c r="KKJ12" s="80"/>
      <c r="KKK12" s="80"/>
      <c r="KKL12" s="80"/>
      <c r="KKM12" s="80"/>
      <c r="KKN12" s="80"/>
      <c r="KKO12" s="80"/>
      <c r="KKP12" s="80"/>
      <c r="KKQ12" s="80"/>
      <c r="KKR12" s="80"/>
      <c r="KKS12" s="80"/>
      <c r="KKT12" s="80"/>
      <c r="KKU12" s="80"/>
      <c r="KKV12" s="80"/>
      <c r="KKW12" s="80"/>
      <c r="KKX12" s="80"/>
      <c r="KKY12" s="80"/>
      <c r="KKZ12" s="80"/>
      <c r="KLA12" s="80"/>
      <c r="KLB12" s="80"/>
      <c r="KLC12" s="80"/>
      <c r="KLD12" s="80"/>
      <c r="KLE12" s="80"/>
      <c r="KLF12" s="80"/>
      <c r="KLG12" s="80"/>
      <c r="KLH12" s="80"/>
      <c r="KLI12" s="80"/>
      <c r="KLJ12" s="80"/>
      <c r="KLK12" s="80"/>
      <c r="KLL12" s="80"/>
      <c r="KLM12" s="80"/>
      <c r="KLN12" s="80"/>
      <c r="KLO12" s="80"/>
      <c r="KLP12" s="80"/>
      <c r="KLQ12" s="80"/>
      <c r="KLR12" s="80"/>
      <c r="KLS12" s="80"/>
      <c r="KLT12" s="80"/>
      <c r="KLU12" s="80"/>
      <c r="KLV12" s="80"/>
      <c r="KLW12" s="80"/>
      <c r="KLX12" s="80"/>
      <c r="KLY12" s="80"/>
      <c r="KLZ12" s="80"/>
      <c r="KMA12" s="80"/>
      <c r="KMB12" s="80"/>
      <c r="KMC12" s="80"/>
      <c r="KMD12" s="80"/>
      <c r="KME12" s="80"/>
      <c r="KMF12" s="80"/>
      <c r="KMG12" s="80"/>
      <c r="KMH12" s="80"/>
      <c r="KMI12" s="80"/>
      <c r="KMJ12" s="80"/>
      <c r="KMK12" s="80"/>
      <c r="KML12" s="80"/>
      <c r="KMM12" s="80"/>
      <c r="KMN12" s="80"/>
      <c r="KMO12" s="80"/>
      <c r="KMP12" s="80"/>
      <c r="KMQ12" s="80"/>
      <c r="KMR12" s="80"/>
      <c r="KMS12" s="80"/>
      <c r="KMT12" s="80"/>
      <c r="KMU12" s="80"/>
      <c r="KMV12" s="80"/>
      <c r="KMW12" s="80"/>
      <c r="KMX12" s="80"/>
      <c r="KMY12" s="80"/>
      <c r="KMZ12" s="80"/>
      <c r="KNA12" s="80"/>
      <c r="KNB12" s="80"/>
      <c r="KNC12" s="80"/>
      <c r="KND12" s="80"/>
      <c r="KNE12" s="80"/>
      <c r="KNF12" s="80"/>
      <c r="KNG12" s="80"/>
      <c r="KNH12" s="80"/>
      <c r="KNI12" s="80"/>
      <c r="KNJ12" s="80"/>
      <c r="KNK12" s="80"/>
      <c r="KNL12" s="80"/>
      <c r="KNM12" s="80"/>
      <c r="KNN12" s="80"/>
      <c r="KNO12" s="80"/>
      <c r="KNP12" s="80"/>
      <c r="KNQ12" s="80"/>
      <c r="KNR12" s="80"/>
      <c r="KNS12" s="80"/>
      <c r="KNT12" s="80"/>
      <c r="KNU12" s="80"/>
      <c r="KNV12" s="80"/>
      <c r="KNW12" s="80"/>
      <c r="KNX12" s="80"/>
      <c r="KNY12" s="80"/>
      <c r="KNZ12" s="80"/>
      <c r="KOA12" s="80"/>
      <c r="KOB12" s="80"/>
      <c r="KOC12" s="80"/>
      <c r="KOD12" s="80"/>
      <c r="KOE12" s="80"/>
      <c r="KOF12" s="80"/>
      <c r="KOG12" s="80"/>
      <c r="KOH12" s="80"/>
      <c r="KOI12" s="80"/>
      <c r="KOJ12" s="80"/>
      <c r="KOK12" s="80"/>
      <c r="KOL12" s="80"/>
      <c r="KOM12" s="80"/>
      <c r="KON12" s="80"/>
      <c r="KOO12" s="80"/>
      <c r="KOP12" s="80"/>
      <c r="KOQ12" s="80"/>
      <c r="KOR12" s="80"/>
      <c r="KOS12" s="80"/>
      <c r="KOT12" s="80"/>
      <c r="KOU12" s="80"/>
      <c r="KOV12" s="80"/>
      <c r="KOW12" s="80"/>
      <c r="KOX12" s="80"/>
      <c r="KOY12" s="80"/>
      <c r="KOZ12" s="80"/>
      <c r="KPA12" s="80"/>
      <c r="KPB12" s="80"/>
      <c r="KPC12" s="80"/>
      <c r="KPD12" s="80"/>
      <c r="KPE12" s="80"/>
      <c r="KPF12" s="80"/>
      <c r="KPG12" s="80"/>
      <c r="KPH12" s="80"/>
      <c r="KPI12" s="80"/>
      <c r="KPJ12" s="80"/>
      <c r="KPK12" s="80"/>
      <c r="KPL12" s="80"/>
      <c r="KPM12" s="80"/>
      <c r="KPN12" s="80"/>
      <c r="KPO12" s="80"/>
      <c r="KPP12" s="80"/>
      <c r="KPQ12" s="80"/>
      <c r="KPR12" s="80"/>
      <c r="KPS12" s="80"/>
      <c r="KPT12" s="80"/>
      <c r="KPU12" s="80"/>
      <c r="KPV12" s="80"/>
      <c r="KPW12" s="80"/>
      <c r="KPX12" s="80"/>
      <c r="KPY12" s="80"/>
      <c r="KPZ12" s="80"/>
      <c r="KQA12" s="80"/>
      <c r="KQB12" s="80"/>
      <c r="KQC12" s="80"/>
      <c r="KQD12" s="80"/>
      <c r="KQE12" s="80"/>
      <c r="KQF12" s="80"/>
      <c r="KQG12" s="80"/>
      <c r="KQH12" s="80"/>
      <c r="KQI12" s="80"/>
      <c r="KQJ12" s="80"/>
      <c r="KQK12" s="80"/>
      <c r="KQL12" s="80"/>
      <c r="KQM12" s="80"/>
      <c r="KQN12" s="80"/>
      <c r="KQO12" s="80"/>
      <c r="KQP12" s="80"/>
      <c r="KQQ12" s="80"/>
      <c r="KQR12" s="80"/>
      <c r="KQS12" s="80"/>
      <c r="KQT12" s="80"/>
      <c r="KQU12" s="80"/>
      <c r="KQV12" s="80"/>
      <c r="KQW12" s="80"/>
      <c r="KQX12" s="80"/>
      <c r="KQY12" s="80"/>
      <c r="KQZ12" s="80"/>
      <c r="KRA12" s="80"/>
      <c r="KRB12" s="80"/>
      <c r="KRC12" s="80"/>
      <c r="KRD12" s="80"/>
      <c r="KRE12" s="80"/>
      <c r="KRF12" s="80"/>
      <c r="KRG12" s="80"/>
      <c r="KRH12" s="80"/>
      <c r="KRI12" s="80"/>
      <c r="KRJ12" s="80"/>
      <c r="KRK12" s="80"/>
      <c r="KRL12" s="80"/>
      <c r="KRM12" s="80"/>
      <c r="KRN12" s="80"/>
      <c r="KRO12" s="80"/>
      <c r="KRP12" s="80"/>
      <c r="KRQ12" s="80"/>
      <c r="KRR12" s="80"/>
      <c r="KRS12" s="80"/>
      <c r="KRT12" s="80"/>
      <c r="KRU12" s="80"/>
      <c r="KRV12" s="80"/>
      <c r="KRW12" s="80"/>
      <c r="KRX12" s="80"/>
      <c r="KRY12" s="80"/>
      <c r="KRZ12" s="80"/>
      <c r="KSA12" s="80"/>
      <c r="KSB12" s="80"/>
      <c r="KSC12" s="80"/>
      <c r="KSD12" s="80"/>
      <c r="KSE12" s="80"/>
      <c r="KSF12" s="80"/>
      <c r="KSG12" s="80"/>
      <c r="KSH12" s="80"/>
      <c r="KSI12" s="80"/>
      <c r="KSJ12" s="80"/>
      <c r="KSK12" s="80"/>
      <c r="KSL12" s="80"/>
      <c r="KSM12" s="80"/>
      <c r="KSN12" s="80"/>
      <c r="KSO12" s="80"/>
      <c r="KSP12" s="80"/>
      <c r="KSQ12" s="80"/>
      <c r="KSR12" s="80"/>
      <c r="KSS12" s="80"/>
      <c r="KST12" s="80"/>
      <c r="KSU12" s="80"/>
      <c r="KSV12" s="80"/>
      <c r="KSW12" s="80"/>
      <c r="KSX12" s="80"/>
      <c r="KSY12" s="80"/>
      <c r="KSZ12" s="80"/>
      <c r="KTA12" s="80"/>
      <c r="KTB12" s="80"/>
      <c r="KTC12" s="80"/>
      <c r="KTD12" s="80"/>
      <c r="KTE12" s="80"/>
      <c r="KTF12" s="80"/>
      <c r="KTG12" s="80"/>
      <c r="KTH12" s="80"/>
      <c r="KTI12" s="80"/>
      <c r="KTJ12" s="80"/>
      <c r="KTK12" s="80"/>
      <c r="KTL12" s="80"/>
      <c r="KTM12" s="80"/>
      <c r="KTN12" s="80"/>
      <c r="KTO12" s="80"/>
      <c r="KTP12" s="80"/>
      <c r="KTQ12" s="80"/>
      <c r="KTR12" s="80"/>
      <c r="KTS12" s="80"/>
      <c r="KTT12" s="80"/>
      <c r="KTU12" s="80"/>
      <c r="KTV12" s="80"/>
      <c r="KTW12" s="80"/>
      <c r="KTX12" s="80"/>
      <c r="KTY12" s="80"/>
      <c r="KTZ12" s="80"/>
      <c r="KUA12" s="80"/>
      <c r="KUB12" s="80"/>
      <c r="KUC12" s="80"/>
      <c r="KUD12" s="80"/>
      <c r="KUE12" s="80"/>
      <c r="KUF12" s="80"/>
      <c r="KUG12" s="80"/>
      <c r="KUH12" s="80"/>
      <c r="KUI12" s="80"/>
      <c r="KUJ12" s="80"/>
      <c r="KUK12" s="80"/>
      <c r="KUL12" s="80"/>
      <c r="KUM12" s="80"/>
      <c r="KUN12" s="80"/>
      <c r="KUO12" s="80"/>
      <c r="KUP12" s="80"/>
      <c r="KUQ12" s="80"/>
      <c r="KUR12" s="80"/>
      <c r="KUS12" s="80"/>
      <c r="KUT12" s="80"/>
      <c r="KUU12" s="80"/>
      <c r="KUV12" s="80"/>
      <c r="KUW12" s="80"/>
      <c r="KUX12" s="80"/>
      <c r="KUY12" s="80"/>
      <c r="KUZ12" s="80"/>
      <c r="KVA12" s="80"/>
      <c r="KVB12" s="80"/>
      <c r="KVC12" s="80"/>
      <c r="KVD12" s="80"/>
      <c r="KVE12" s="80"/>
      <c r="KVF12" s="80"/>
      <c r="KVG12" s="80"/>
      <c r="KVH12" s="80"/>
      <c r="KVI12" s="80"/>
      <c r="KVJ12" s="80"/>
      <c r="KVK12" s="80"/>
      <c r="KVL12" s="80"/>
      <c r="KVM12" s="80"/>
      <c r="KVN12" s="80"/>
      <c r="KVO12" s="80"/>
      <c r="KVP12" s="80"/>
      <c r="KVQ12" s="80"/>
      <c r="KVR12" s="80"/>
      <c r="KVS12" s="80"/>
      <c r="KVT12" s="80"/>
      <c r="KVU12" s="80"/>
      <c r="KVV12" s="80"/>
      <c r="KVW12" s="80"/>
      <c r="KVX12" s="80"/>
      <c r="KVY12" s="80"/>
      <c r="KVZ12" s="80"/>
      <c r="KWA12" s="80"/>
      <c r="KWB12" s="80"/>
      <c r="KWC12" s="80"/>
      <c r="KWD12" s="80"/>
      <c r="KWE12" s="80"/>
      <c r="KWF12" s="80"/>
      <c r="KWG12" s="80"/>
      <c r="KWH12" s="80"/>
      <c r="KWI12" s="80"/>
      <c r="KWJ12" s="80"/>
      <c r="KWK12" s="80"/>
      <c r="KWL12" s="80"/>
      <c r="KWM12" s="80"/>
      <c r="KWN12" s="80"/>
      <c r="KWO12" s="80"/>
      <c r="KWP12" s="80"/>
      <c r="KWQ12" s="80"/>
      <c r="KWR12" s="80"/>
      <c r="KWS12" s="80"/>
      <c r="KWT12" s="80"/>
      <c r="KWU12" s="80"/>
      <c r="KWV12" s="80"/>
      <c r="KWW12" s="80"/>
      <c r="KWX12" s="80"/>
      <c r="KWY12" s="80"/>
      <c r="KWZ12" s="80"/>
      <c r="KXA12" s="80"/>
      <c r="KXB12" s="80"/>
      <c r="KXC12" s="80"/>
      <c r="KXD12" s="80"/>
      <c r="KXE12" s="80"/>
      <c r="KXF12" s="80"/>
      <c r="KXG12" s="80"/>
      <c r="KXH12" s="80"/>
      <c r="KXI12" s="80"/>
      <c r="KXJ12" s="80"/>
      <c r="KXK12" s="80"/>
      <c r="KXL12" s="80"/>
      <c r="KXM12" s="80"/>
      <c r="KXN12" s="80"/>
      <c r="KXO12" s="80"/>
      <c r="KXP12" s="80"/>
      <c r="KXQ12" s="80"/>
      <c r="KXR12" s="80"/>
      <c r="KXS12" s="80"/>
      <c r="KXT12" s="80"/>
      <c r="KXU12" s="80"/>
      <c r="KXV12" s="80"/>
      <c r="KXW12" s="80"/>
      <c r="KXX12" s="80"/>
      <c r="KXY12" s="80"/>
      <c r="KXZ12" s="80"/>
      <c r="KYA12" s="80"/>
      <c r="KYB12" s="80"/>
      <c r="KYC12" s="80"/>
      <c r="KYD12" s="80"/>
      <c r="KYE12" s="80"/>
      <c r="KYF12" s="80"/>
      <c r="KYG12" s="80"/>
      <c r="KYH12" s="80"/>
      <c r="KYI12" s="80"/>
      <c r="KYJ12" s="80"/>
      <c r="KYK12" s="80"/>
      <c r="KYL12" s="80"/>
      <c r="KYM12" s="80"/>
      <c r="KYN12" s="80"/>
      <c r="KYO12" s="80"/>
      <c r="KYP12" s="80"/>
      <c r="KYQ12" s="80"/>
      <c r="KYR12" s="80"/>
      <c r="KYS12" s="80"/>
      <c r="KYT12" s="80"/>
      <c r="KYU12" s="80"/>
      <c r="KYV12" s="80"/>
      <c r="KYW12" s="80"/>
      <c r="KYX12" s="80"/>
      <c r="KYY12" s="80"/>
      <c r="KYZ12" s="80"/>
      <c r="KZA12" s="80"/>
      <c r="KZB12" s="80"/>
      <c r="KZC12" s="80"/>
      <c r="KZD12" s="80"/>
      <c r="KZE12" s="80"/>
      <c r="KZF12" s="80"/>
      <c r="KZG12" s="80"/>
      <c r="KZH12" s="80"/>
      <c r="KZI12" s="80"/>
      <c r="KZJ12" s="80"/>
      <c r="KZK12" s="80"/>
      <c r="KZL12" s="80"/>
      <c r="KZM12" s="80"/>
      <c r="KZN12" s="80"/>
      <c r="KZO12" s="80"/>
      <c r="KZP12" s="80"/>
      <c r="KZQ12" s="80"/>
      <c r="KZR12" s="80"/>
      <c r="KZS12" s="80"/>
      <c r="KZT12" s="80"/>
      <c r="KZU12" s="80"/>
      <c r="KZV12" s="80"/>
      <c r="KZW12" s="80"/>
      <c r="KZX12" s="80"/>
      <c r="KZY12" s="80"/>
      <c r="KZZ12" s="80"/>
      <c r="LAA12" s="80"/>
      <c r="LAB12" s="80"/>
      <c r="LAC12" s="80"/>
      <c r="LAD12" s="80"/>
      <c r="LAE12" s="80"/>
      <c r="LAF12" s="80"/>
      <c r="LAG12" s="80"/>
      <c r="LAH12" s="80"/>
      <c r="LAI12" s="80"/>
      <c r="LAJ12" s="80"/>
      <c r="LAK12" s="80"/>
      <c r="LAL12" s="80"/>
      <c r="LAM12" s="80"/>
      <c r="LAN12" s="80"/>
      <c r="LAO12" s="80"/>
      <c r="LAP12" s="80"/>
      <c r="LAQ12" s="80"/>
      <c r="LAR12" s="80"/>
      <c r="LAS12" s="80"/>
      <c r="LAT12" s="80"/>
      <c r="LAU12" s="80"/>
      <c r="LAV12" s="80"/>
      <c r="LAW12" s="80"/>
      <c r="LAX12" s="80"/>
      <c r="LAY12" s="80"/>
      <c r="LAZ12" s="80"/>
      <c r="LBA12" s="80"/>
      <c r="LBB12" s="80"/>
      <c r="LBC12" s="80"/>
      <c r="LBD12" s="80"/>
      <c r="LBE12" s="80"/>
      <c r="LBF12" s="80"/>
      <c r="LBG12" s="80"/>
      <c r="LBH12" s="80"/>
      <c r="LBI12" s="80"/>
      <c r="LBJ12" s="80"/>
      <c r="LBK12" s="80"/>
      <c r="LBL12" s="80"/>
      <c r="LBM12" s="80"/>
      <c r="LBN12" s="80"/>
      <c r="LBO12" s="80"/>
      <c r="LBP12" s="80"/>
      <c r="LBQ12" s="80"/>
      <c r="LBR12" s="80"/>
      <c r="LBS12" s="80"/>
      <c r="LBT12" s="80"/>
      <c r="LBU12" s="80"/>
      <c r="LBV12" s="80"/>
      <c r="LBW12" s="80"/>
      <c r="LBX12" s="80"/>
      <c r="LBY12" s="80"/>
      <c r="LBZ12" s="80"/>
      <c r="LCA12" s="80"/>
      <c r="LCB12" s="80"/>
      <c r="LCC12" s="80"/>
      <c r="LCD12" s="80"/>
      <c r="LCE12" s="80"/>
      <c r="LCF12" s="80"/>
      <c r="LCG12" s="80"/>
      <c r="LCH12" s="80"/>
      <c r="LCI12" s="80"/>
      <c r="LCJ12" s="80"/>
      <c r="LCK12" s="80"/>
      <c r="LCL12" s="80"/>
      <c r="LCM12" s="80"/>
      <c r="LCN12" s="80"/>
      <c r="LCO12" s="80"/>
      <c r="LCP12" s="80"/>
      <c r="LCQ12" s="80"/>
      <c r="LCR12" s="80"/>
      <c r="LCS12" s="80"/>
      <c r="LCT12" s="80"/>
      <c r="LCU12" s="80"/>
      <c r="LCV12" s="80"/>
      <c r="LCW12" s="80"/>
      <c r="LCX12" s="80"/>
      <c r="LCY12" s="80"/>
      <c r="LCZ12" s="80"/>
      <c r="LDA12" s="80"/>
      <c r="LDB12" s="80"/>
      <c r="LDC12" s="80"/>
      <c r="LDD12" s="80"/>
      <c r="LDE12" s="80"/>
      <c r="LDF12" s="80"/>
      <c r="LDG12" s="80"/>
      <c r="LDH12" s="80"/>
      <c r="LDI12" s="80"/>
      <c r="LDJ12" s="80"/>
      <c r="LDK12" s="80"/>
      <c r="LDL12" s="80"/>
      <c r="LDM12" s="80"/>
      <c r="LDN12" s="80"/>
      <c r="LDO12" s="80"/>
      <c r="LDP12" s="80"/>
      <c r="LDQ12" s="80"/>
      <c r="LDR12" s="80"/>
      <c r="LDS12" s="80"/>
      <c r="LDT12" s="80"/>
      <c r="LDU12" s="80"/>
      <c r="LDV12" s="80"/>
      <c r="LDW12" s="80"/>
      <c r="LDX12" s="80"/>
      <c r="LDY12" s="80"/>
      <c r="LDZ12" s="80"/>
      <c r="LEA12" s="80"/>
      <c r="LEB12" s="80"/>
      <c r="LEC12" s="80"/>
      <c r="LED12" s="80"/>
      <c r="LEE12" s="80"/>
      <c r="LEF12" s="80"/>
      <c r="LEG12" s="80"/>
      <c r="LEH12" s="80"/>
      <c r="LEI12" s="80"/>
      <c r="LEJ12" s="80"/>
      <c r="LEK12" s="80"/>
      <c r="LEL12" s="80"/>
      <c r="LEM12" s="80"/>
      <c r="LEN12" s="80"/>
      <c r="LEO12" s="80"/>
      <c r="LEP12" s="80"/>
      <c r="LEQ12" s="80"/>
      <c r="LER12" s="80"/>
      <c r="LES12" s="80"/>
      <c r="LET12" s="80"/>
      <c r="LEU12" s="80"/>
      <c r="LEV12" s="80"/>
      <c r="LEW12" s="80"/>
      <c r="LEX12" s="80"/>
      <c r="LEY12" s="80"/>
      <c r="LEZ12" s="80"/>
      <c r="LFA12" s="80"/>
      <c r="LFB12" s="80"/>
      <c r="LFC12" s="80"/>
      <c r="LFD12" s="80"/>
      <c r="LFE12" s="80"/>
      <c r="LFF12" s="80"/>
      <c r="LFG12" s="80"/>
      <c r="LFH12" s="80"/>
      <c r="LFI12" s="80"/>
      <c r="LFJ12" s="80"/>
      <c r="LFK12" s="80"/>
      <c r="LFL12" s="80"/>
      <c r="LFM12" s="80"/>
      <c r="LFN12" s="80"/>
      <c r="LFO12" s="80"/>
      <c r="LFP12" s="80"/>
      <c r="LFQ12" s="80"/>
      <c r="LFR12" s="80"/>
      <c r="LFS12" s="80"/>
      <c r="LFT12" s="80"/>
      <c r="LFU12" s="80"/>
      <c r="LFV12" s="80"/>
      <c r="LFW12" s="80"/>
      <c r="LFX12" s="80"/>
      <c r="LFY12" s="80"/>
      <c r="LFZ12" s="80"/>
      <c r="LGA12" s="80"/>
      <c r="LGB12" s="80"/>
      <c r="LGC12" s="80"/>
      <c r="LGD12" s="80"/>
      <c r="LGE12" s="80"/>
      <c r="LGF12" s="80"/>
      <c r="LGG12" s="80"/>
      <c r="LGH12" s="80"/>
      <c r="LGI12" s="80"/>
      <c r="LGJ12" s="80"/>
      <c r="LGK12" s="80"/>
      <c r="LGL12" s="80"/>
      <c r="LGM12" s="80"/>
      <c r="LGN12" s="80"/>
      <c r="LGO12" s="80"/>
      <c r="LGP12" s="80"/>
      <c r="LGQ12" s="80"/>
      <c r="LGR12" s="80"/>
      <c r="LGS12" s="80"/>
      <c r="LGT12" s="80"/>
      <c r="LGU12" s="80"/>
      <c r="LGV12" s="80"/>
      <c r="LGW12" s="80"/>
      <c r="LGX12" s="80"/>
      <c r="LGY12" s="80"/>
      <c r="LGZ12" s="80"/>
      <c r="LHA12" s="80"/>
      <c r="LHB12" s="80"/>
      <c r="LHC12" s="80"/>
      <c r="LHD12" s="80"/>
      <c r="LHE12" s="80"/>
      <c r="LHF12" s="80"/>
      <c r="LHG12" s="80"/>
      <c r="LHH12" s="80"/>
      <c r="LHI12" s="80"/>
      <c r="LHJ12" s="80"/>
      <c r="LHK12" s="80"/>
      <c r="LHL12" s="80"/>
      <c r="LHM12" s="80"/>
      <c r="LHN12" s="80"/>
      <c r="LHO12" s="80"/>
      <c r="LHP12" s="80"/>
      <c r="LHQ12" s="80"/>
      <c r="LHR12" s="80"/>
      <c r="LHS12" s="80"/>
      <c r="LHT12" s="80"/>
      <c r="LHU12" s="80"/>
      <c r="LHV12" s="80"/>
      <c r="LHW12" s="80"/>
      <c r="LHX12" s="80"/>
      <c r="LHY12" s="80"/>
      <c r="LHZ12" s="80"/>
      <c r="LIA12" s="80"/>
      <c r="LIB12" s="80"/>
      <c r="LIC12" s="80"/>
      <c r="LID12" s="80"/>
      <c r="LIE12" s="80"/>
      <c r="LIF12" s="80"/>
      <c r="LIG12" s="80"/>
      <c r="LIH12" s="80"/>
      <c r="LII12" s="80"/>
      <c r="LIJ12" s="80"/>
      <c r="LIK12" s="80"/>
      <c r="LIL12" s="80"/>
      <c r="LIM12" s="80"/>
      <c r="LIN12" s="80"/>
      <c r="LIO12" s="80"/>
      <c r="LIP12" s="80"/>
      <c r="LIQ12" s="80"/>
      <c r="LIR12" s="80"/>
      <c r="LIS12" s="80"/>
      <c r="LIT12" s="80"/>
      <c r="LIU12" s="80"/>
      <c r="LIV12" s="80"/>
      <c r="LIW12" s="80"/>
      <c r="LIX12" s="80"/>
      <c r="LIY12" s="80"/>
      <c r="LIZ12" s="80"/>
      <c r="LJA12" s="80"/>
      <c r="LJB12" s="80"/>
      <c r="LJC12" s="80"/>
      <c r="LJD12" s="80"/>
      <c r="LJE12" s="80"/>
      <c r="LJF12" s="80"/>
      <c r="LJG12" s="80"/>
      <c r="LJH12" s="80"/>
      <c r="LJI12" s="80"/>
      <c r="LJJ12" s="80"/>
      <c r="LJK12" s="80"/>
      <c r="LJL12" s="80"/>
      <c r="LJM12" s="80"/>
      <c r="LJN12" s="80"/>
      <c r="LJO12" s="80"/>
      <c r="LJP12" s="80"/>
      <c r="LJQ12" s="80"/>
      <c r="LJR12" s="80"/>
      <c r="LJS12" s="80"/>
      <c r="LJT12" s="80"/>
      <c r="LJU12" s="80"/>
      <c r="LJV12" s="80"/>
      <c r="LJW12" s="80"/>
      <c r="LJX12" s="80"/>
      <c r="LJY12" s="80"/>
      <c r="LJZ12" s="80"/>
      <c r="LKA12" s="80"/>
      <c r="LKB12" s="80"/>
      <c r="LKC12" s="80"/>
      <c r="LKD12" s="80"/>
      <c r="LKE12" s="80"/>
      <c r="LKF12" s="80"/>
      <c r="LKG12" s="80"/>
      <c r="LKH12" s="80"/>
      <c r="LKI12" s="80"/>
      <c r="LKJ12" s="80"/>
      <c r="LKK12" s="80"/>
      <c r="LKL12" s="80"/>
      <c r="LKM12" s="80"/>
      <c r="LKN12" s="80"/>
      <c r="LKO12" s="80"/>
      <c r="LKP12" s="80"/>
      <c r="LKQ12" s="80"/>
      <c r="LKR12" s="80"/>
      <c r="LKS12" s="80"/>
      <c r="LKT12" s="80"/>
      <c r="LKU12" s="80"/>
      <c r="LKV12" s="80"/>
      <c r="LKW12" s="80"/>
      <c r="LKX12" s="80"/>
      <c r="LKY12" s="80"/>
      <c r="LKZ12" s="80"/>
      <c r="LLA12" s="80"/>
      <c r="LLB12" s="80"/>
      <c r="LLC12" s="80"/>
      <c r="LLD12" s="80"/>
      <c r="LLE12" s="80"/>
      <c r="LLF12" s="80"/>
      <c r="LLG12" s="80"/>
      <c r="LLH12" s="80"/>
      <c r="LLI12" s="80"/>
      <c r="LLJ12" s="80"/>
      <c r="LLK12" s="80"/>
      <c r="LLL12" s="80"/>
      <c r="LLM12" s="80"/>
      <c r="LLN12" s="80"/>
      <c r="LLO12" s="80"/>
      <c r="LLP12" s="80"/>
      <c r="LLQ12" s="80"/>
      <c r="LLR12" s="80"/>
      <c r="LLS12" s="80"/>
      <c r="LLT12" s="80"/>
      <c r="LLU12" s="80"/>
      <c r="LLV12" s="80"/>
      <c r="LLW12" s="80"/>
      <c r="LLX12" s="80"/>
      <c r="LLY12" s="80"/>
      <c r="LLZ12" s="80"/>
      <c r="LMA12" s="80"/>
      <c r="LMB12" s="80"/>
      <c r="LMC12" s="80"/>
      <c r="LMD12" s="80"/>
      <c r="LME12" s="80"/>
      <c r="LMF12" s="80"/>
      <c r="LMG12" s="80"/>
      <c r="LMH12" s="80"/>
      <c r="LMI12" s="80"/>
      <c r="LMJ12" s="80"/>
      <c r="LMK12" s="80"/>
      <c r="LML12" s="80"/>
      <c r="LMM12" s="80"/>
      <c r="LMN12" s="80"/>
      <c r="LMO12" s="80"/>
      <c r="LMP12" s="80"/>
      <c r="LMQ12" s="80"/>
      <c r="LMR12" s="80"/>
      <c r="LMS12" s="80"/>
      <c r="LMT12" s="80"/>
      <c r="LMU12" s="80"/>
      <c r="LMV12" s="80"/>
      <c r="LMW12" s="80"/>
      <c r="LMX12" s="80"/>
      <c r="LMY12" s="80"/>
      <c r="LMZ12" s="80"/>
      <c r="LNA12" s="80"/>
      <c r="LNB12" s="80"/>
      <c r="LNC12" s="80"/>
      <c r="LND12" s="80"/>
      <c r="LNE12" s="80"/>
      <c r="LNF12" s="80"/>
      <c r="LNG12" s="80"/>
      <c r="LNH12" s="80"/>
      <c r="LNI12" s="80"/>
      <c r="LNJ12" s="80"/>
      <c r="LNK12" s="80"/>
      <c r="LNL12" s="80"/>
      <c r="LNM12" s="80"/>
      <c r="LNN12" s="80"/>
      <c r="LNO12" s="80"/>
      <c r="LNP12" s="80"/>
      <c r="LNQ12" s="80"/>
      <c r="LNR12" s="80"/>
      <c r="LNS12" s="80"/>
      <c r="LNT12" s="80"/>
      <c r="LNU12" s="80"/>
      <c r="LNV12" s="80"/>
      <c r="LNW12" s="80"/>
      <c r="LNX12" s="80"/>
      <c r="LNY12" s="80"/>
      <c r="LNZ12" s="80"/>
      <c r="LOA12" s="80"/>
      <c r="LOB12" s="80"/>
      <c r="LOC12" s="80"/>
      <c r="LOD12" s="80"/>
      <c r="LOE12" s="80"/>
      <c r="LOF12" s="80"/>
      <c r="LOG12" s="80"/>
      <c r="LOH12" s="80"/>
      <c r="LOI12" s="80"/>
      <c r="LOJ12" s="80"/>
      <c r="LOK12" s="80"/>
      <c r="LOL12" s="80"/>
      <c r="LOM12" s="80"/>
      <c r="LON12" s="80"/>
      <c r="LOO12" s="80"/>
      <c r="LOP12" s="80"/>
      <c r="LOQ12" s="80"/>
      <c r="LOR12" s="80"/>
      <c r="LOS12" s="80"/>
      <c r="LOT12" s="80"/>
      <c r="LOU12" s="80"/>
      <c r="LOV12" s="80"/>
      <c r="LOW12" s="80"/>
      <c r="LOX12" s="80"/>
      <c r="LOY12" s="80"/>
      <c r="LOZ12" s="80"/>
      <c r="LPA12" s="80"/>
      <c r="LPB12" s="80"/>
      <c r="LPC12" s="80"/>
      <c r="LPD12" s="80"/>
      <c r="LPE12" s="80"/>
      <c r="LPF12" s="80"/>
      <c r="LPG12" s="80"/>
      <c r="LPH12" s="80"/>
      <c r="LPI12" s="80"/>
      <c r="LPJ12" s="80"/>
      <c r="LPK12" s="80"/>
      <c r="LPL12" s="80"/>
      <c r="LPM12" s="80"/>
      <c r="LPN12" s="80"/>
      <c r="LPO12" s="80"/>
      <c r="LPP12" s="80"/>
      <c r="LPQ12" s="80"/>
      <c r="LPR12" s="80"/>
      <c r="LPS12" s="80"/>
      <c r="LPT12" s="80"/>
      <c r="LPU12" s="80"/>
      <c r="LPV12" s="80"/>
      <c r="LPW12" s="80"/>
      <c r="LPX12" s="80"/>
      <c r="LPY12" s="80"/>
      <c r="LPZ12" s="80"/>
      <c r="LQA12" s="80"/>
      <c r="LQB12" s="80"/>
      <c r="LQC12" s="80"/>
      <c r="LQD12" s="80"/>
      <c r="LQE12" s="80"/>
      <c r="LQF12" s="80"/>
      <c r="LQG12" s="80"/>
      <c r="LQH12" s="80"/>
      <c r="LQI12" s="80"/>
      <c r="LQJ12" s="80"/>
      <c r="LQK12" s="80"/>
      <c r="LQL12" s="80"/>
      <c r="LQM12" s="80"/>
      <c r="LQN12" s="80"/>
      <c r="LQO12" s="80"/>
      <c r="LQP12" s="80"/>
      <c r="LQQ12" s="80"/>
      <c r="LQR12" s="80"/>
      <c r="LQS12" s="80"/>
      <c r="LQT12" s="80"/>
      <c r="LQU12" s="80"/>
      <c r="LQV12" s="80"/>
      <c r="LQW12" s="80"/>
      <c r="LQX12" s="80"/>
      <c r="LQY12" s="80"/>
      <c r="LQZ12" s="80"/>
      <c r="LRA12" s="80"/>
      <c r="LRB12" s="80"/>
      <c r="LRC12" s="80"/>
      <c r="LRD12" s="80"/>
      <c r="LRE12" s="80"/>
      <c r="LRF12" s="80"/>
      <c r="LRG12" s="80"/>
      <c r="LRH12" s="80"/>
      <c r="LRI12" s="80"/>
      <c r="LRJ12" s="80"/>
      <c r="LRK12" s="80"/>
      <c r="LRL12" s="80"/>
      <c r="LRM12" s="80"/>
      <c r="LRN12" s="80"/>
      <c r="LRO12" s="80"/>
      <c r="LRP12" s="80"/>
      <c r="LRQ12" s="80"/>
      <c r="LRR12" s="80"/>
      <c r="LRS12" s="80"/>
      <c r="LRT12" s="80"/>
      <c r="LRU12" s="80"/>
      <c r="LRV12" s="80"/>
      <c r="LRW12" s="80"/>
      <c r="LRX12" s="80"/>
      <c r="LRY12" s="80"/>
      <c r="LRZ12" s="80"/>
      <c r="LSA12" s="80"/>
      <c r="LSB12" s="80"/>
      <c r="LSC12" s="80"/>
      <c r="LSD12" s="80"/>
      <c r="LSE12" s="80"/>
      <c r="LSF12" s="80"/>
      <c r="LSG12" s="80"/>
      <c r="LSH12" s="80"/>
      <c r="LSI12" s="80"/>
      <c r="LSJ12" s="80"/>
      <c r="LSK12" s="80"/>
      <c r="LSL12" s="80"/>
      <c r="LSM12" s="80"/>
      <c r="LSN12" s="80"/>
      <c r="LSO12" s="80"/>
      <c r="LSP12" s="80"/>
      <c r="LSQ12" s="80"/>
      <c r="LSR12" s="80"/>
      <c r="LSS12" s="80"/>
      <c r="LST12" s="80"/>
      <c r="LSU12" s="80"/>
      <c r="LSV12" s="80"/>
      <c r="LSW12" s="80"/>
      <c r="LSX12" s="80"/>
      <c r="LSY12" s="80"/>
      <c r="LSZ12" s="80"/>
      <c r="LTA12" s="80"/>
      <c r="LTB12" s="80"/>
      <c r="LTC12" s="80"/>
      <c r="LTD12" s="80"/>
      <c r="LTE12" s="80"/>
      <c r="LTF12" s="80"/>
      <c r="LTG12" s="80"/>
      <c r="LTH12" s="80"/>
      <c r="LTI12" s="80"/>
      <c r="LTJ12" s="80"/>
      <c r="LTK12" s="80"/>
      <c r="LTL12" s="80"/>
      <c r="LTM12" s="80"/>
      <c r="LTN12" s="80"/>
      <c r="LTO12" s="80"/>
      <c r="LTP12" s="80"/>
      <c r="LTQ12" s="80"/>
      <c r="LTR12" s="80"/>
      <c r="LTS12" s="80"/>
      <c r="LTT12" s="80"/>
      <c r="LTU12" s="80"/>
      <c r="LTV12" s="80"/>
      <c r="LTW12" s="80"/>
      <c r="LTX12" s="80"/>
      <c r="LTY12" s="80"/>
      <c r="LTZ12" s="80"/>
      <c r="LUA12" s="80"/>
      <c r="LUB12" s="80"/>
      <c r="LUC12" s="80"/>
      <c r="LUD12" s="80"/>
      <c r="LUE12" s="80"/>
      <c r="LUF12" s="80"/>
      <c r="LUG12" s="80"/>
      <c r="LUH12" s="80"/>
      <c r="LUI12" s="80"/>
      <c r="LUJ12" s="80"/>
      <c r="LUK12" s="80"/>
      <c r="LUL12" s="80"/>
      <c r="LUM12" s="80"/>
      <c r="LUN12" s="80"/>
      <c r="LUO12" s="80"/>
      <c r="LUP12" s="80"/>
      <c r="LUQ12" s="80"/>
      <c r="LUR12" s="80"/>
      <c r="LUS12" s="80"/>
      <c r="LUT12" s="80"/>
      <c r="LUU12" s="80"/>
      <c r="LUV12" s="80"/>
      <c r="LUW12" s="80"/>
      <c r="LUX12" s="80"/>
      <c r="LUY12" s="80"/>
      <c r="LUZ12" s="80"/>
      <c r="LVA12" s="80"/>
      <c r="LVB12" s="80"/>
      <c r="LVC12" s="80"/>
      <c r="LVD12" s="80"/>
      <c r="LVE12" s="80"/>
      <c r="LVF12" s="80"/>
      <c r="LVG12" s="80"/>
      <c r="LVH12" s="80"/>
      <c r="LVI12" s="80"/>
      <c r="LVJ12" s="80"/>
      <c r="LVK12" s="80"/>
      <c r="LVL12" s="80"/>
      <c r="LVM12" s="80"/>
      <c r="LVN12" s="80"/>
      <c r="LVO12" s="80"/>
      <c r="LVP12" s="80"/>
      <c r="LVQ12" s="80"/>
      <c r="LVR12" s="80"/>
      <c r="LVS12" s="80"/>
      <c r="LVT12" s="80"/>
      <c r="LVU12" s="80"/>
      <c r="LVV12" s="80"/>
      <c r="LVW12" s="80"/>
      <c r="LVX12" s="80"/>
      <c r="LVY12" s="80"/>
      <c r="LVZ12" s="80"/>
      <c r="LWA12" s="80"/>
      <c r="LWB12" s="80"/>
      <c r="LWC12" s="80"/>
      <c r="LWD12" s="80"/>
      <c r="LWE12" s="80"/>
      <c r="LWF12" s="80"/>
      <c r="LWG12" s="80"/>
      <c r="LWH12" s="80"/>
      <c r="LWI12" s="80"/>
      <c r="LWJ12" s="80"/>
      <c r="LWK12" s="80"/>
      <c r="LWL12" s="80"/>
      <c r="LWM12" s="80"/>
      <c r="LWN12" s="80"/>
      <c r="LWO12" s="80"/>
      <c r="LWP12" s="80"/>
      <c r="LWQ12" s="80"/>
      <c r="LWR12" s="80"/>
      <c r="LWS12" s="80"/>
      <c r="LWT12" s="80"/>
      <c r="LWU12" s="80"/>
      <c r="LWV12" s="80"/>
      <c r="LWW12" s="80"/>
      <c r="LWX12" s="80"/>
      <c r="LWY12" s="80"/>
      <c r="LWZ12" s="80"/>
      <c r="LXA12" s="80"/>
      <c r="LXB12" s="80"/>
      <c r="LXC12" s="80"/>
      <c r="LXD12" s="80"/>
      <c r="LXE12" s="80"/>
      <c r="LXF12" s="80"/>
      <c r="LXG12" s="80"/>
      <c r="LXH12" s="80"/>
      <c r="LXI12" s="80"/>
      <c r="LXJ12" s="80"/>
      <c r="LXK12" s="80"/>
      <c r="LXL12" s="80"/>
      <c r="LXM12" s="80"/>
      <c r="LXN12" s="80"/>
      <c r="LXO12" s="80"/>
      <c r="LXP12" s="80"/>
      <c r="LXQ12" s="80"/>
      <c r="LXR12" s="80"/>
      <c r="LXS12" s="80"/>
      <c r="LXT12" s="80"/>
      <c r="LXU12" s="80"/>
      <c r="LXV12" s="80"/>
      <c r="LXW12" s="80"/>
      <c r="LXX12" s="80"/>
      <c r="LXY12" s="80"/>
      <c r="LXZ12" s="80"/>
      <c r="LYA12" s="80"/>
      <c r="LYB12" s="80"/>
      <c r="LYC12" s="80"/>
      <c r="LYD12" s="80"/>
      <c r="LYE12" s="80"/>
      <c r="LYF12" s="80"/>
      <c r="LYG12" s="80"/>
      <c r="LYH12" s="80"/>
      <c r="LYI12" s="80"/>
      <c r="LYJ12" s="80"/>
      <c r="LYK12" s="80"/>
      <c r="LYL12" s="80"/>
      <c r="LYM12" s="80"/>
      <c r="LYN12" s="80"/>
      <c r="LYO12" s="80"/>
      <c r="LYP12" s="80"/>
      <c r="LYQ12" s="80"/>
      <c r="LYR12" s="80"/>
      <c r="LYS12" s="80"/>
      <c r="LYT12" s="80"/>
      <c r="LYU12" s="80"/>
      <c r="LYV12" s="80"/>
      <c r="LYW12" s="80"/>
      <c r="LYX12" s="80"/>
      <c r="LYY12" s="80"/>
      <c r="LYZ12" s="80"/>
      <c r="LZA12" s="80"/>
      <c r="LZB12" s="80"/>
      <c r="LZC12" s="80"/>
      <c r="LZD12" s="80"/>
      <c r="LZE12" s="80"/>
      <c r="LZF12" s="80"/>
      <c r="LZG12" s="80"/>
      <c r="LZH12" s="80"/>
      <c r="LZI12" s="80"/>
      <c r="LZJ12" s="80"/>
      <c r="LZK12" s="80"/>
      <c r="LZL12" s="80"/>
      <c r="LZM12" s="80"/>
      <c r="LZN12" s="80"/>
      <c r="LZO12" s="80"/>
      <c r="LZP12" s="80"/>
      <c r="LZQ12" s="80"/>
      <c r="LZR12" s="80"/>
      <c r="LZS12" s="80"/>
      <c r="LZT12" s="80"/>
      <c r="LZU12" s="80"/>
      <c r="LZV12" s="80"/>
      <c r="LZW12" s="80"/>
      <c r="LZX12" s="80"/>
      <c r="LZY12" s="80"/>
      <c r="LZZ12" s="80"/>
      <c r="MAA12" s="80"/>
      <c r="MAB12" s="80"/>
      <c r="MAC12" s="80"/>
      <c r="MAD12" s="80"/>
      <c r="MAE12" s="80"/>
      <c r="MAF12" s="80"/>
      <c r="MAG12" s="80"/>
      <c r="MAH12" s="80"/>
      <c r="MAI12" s="80"/>
      <c r="MAJ12" s="80"/>
      <c r="MAK12" s="80"/>
      <c r="MAL12" s="80"/>
      <c r="MAM12" s="80"/>
      <c r="MAN12" s="80"/>
      <c r="MAO12" s="80"/>
      <c r="MAP12" s="80"/>
      <c r="MAQ12" s="80"/>
      <c r="MAR12" s="80"/>
      <c r="MAS12" s="80"/>
      <c r="MAT12" s="80"/>
      <c r="MAU12" s="80"/>
      <c r="MAV12" s="80"/>
      <c r="MAW12" s="80"/>
      <c r="MAX12" s="80"/>
      <c r="MAY12" s="80"/>
      <c r="MAZ12" s="80"/>
      <c r="MBA12" s="80"/>
      <c r="MBB12" s="80"/>
      <c r="MBC12" s="80"/>
      <c r="MBD12" s="80"/>
      <c r="MBE12" s="80"/>
      <c r="MBF12" s="80"/>
      <c r="MBG12" s="80"/>
      <c r="MBH12" s="80"/>
      <c r="MBI12" s="80"/>
      <c r="MBJ12" s="80"/>
      <c r="MBK12" s="80"/>
      <c r="MBL12" s="80"/>
      <c r="MBM12" s="80"/>
      <c r="MBN12" s="80"/>
      <c r="MBO12" s="80"/>
      <c r="MBP12" s="80"/>
      <c r="MBQ12" s="80"/>
      <c r="MBR12" s="80"/>
      <c r="MBS12" s="80"/>
      <c r="MBT12" s="80"/>
      <c r="MBU12" s="80"/>
      <c r="MBV12" s="80"/>
      <c r="MBW12" s="80"/>
      <c r="MBX12" s="80"/>
      <c r="MBY12" s="80"/>
      <c r="MBZ12" s="80"/>
      <c r="MCA12" s="80"/>
      <c r="MCB12" s="80"/>
      <c r="MCC12" s="80"/>
      <c r="MCD12" s="80"/>
      <c r="MCE12" s="80"/>
      <c r="MCF12" s="80"/>
      <c r="MCG12" s="80"/>
      <c r="MCH12" s="80"/>
      <c r="MCI12" s="80"/>
      <c r="MCJ12" s="80"/>
      <c r="MCK12" s="80"/>
      <c r="MCL12" s="80"/>
      <c r="MCM12" s="80"/>
      <c r="MCN12" s="80"/>
      <c r="MCO12" s="80"/>
      <c r="MCP12" s="80"/>
      <c r="MCQ12" s="80"/>
      <c r="MCR12" s="80"/>
      <c r="MCS12" s="80"/>
      <c r="MCT12" s="80"/>
      <c r="MCU12" s="80"/>
      <c r="MCV12" s="80"/>
      <c r="MCW12" s="80"/>
      <c r="MCX12" s="80"/>
      <c r="MCY12" s="80"/>
      <c r="MCZ12" s="80"/>
      <c r="MDA12" s="80"/>
      <c r="MDB12" s="80"/>
      <c r="MDC12" s="80"/>
      <c r="MDD12" s="80"/>
      <c r="MDE12" s="80"/>
      <c r="MDF12" s="80"/>
      <c r="MDG12" s="80"/>
      <c r="MDH12" s="80"/>
      <c r="MDI12" s="80"/>
      <c r="MDJ12" s="80"/>
      <c r="MDK12" s="80"/>
      <c r="MDL12" s="80"/>
      <c r="MDM12" s="80"/>
      <c r="MDN12" s="80"/>
      <c r="MDO12" s="80"/>
      <c r="MDP12" s="80"/>
      <c r="MDQ12" s="80"/>
      <c r="MDR12" s="80"/>
      <c r="MDS12" s="80"/>
      <c r="MDT12" s="80"/>
      <c r="MDU12" s="80"/>
      <c r="MDV12" s="80"/>
      <c r="MDW12" s="80"/>
      <c r="MDX12" s="80"/>
      <c r="MDY12" s="80"/>
      <c r="MDZ12" s="80"/>
      <c r="MEA12" s="80"/>
      <c r="MEB12" s="80"/>
      <c r="MEC12" s="80"/>
      <c r="MED12" s="80"/>
      <c r="MEE12" s="80"/>
      <c r="MEF12" s="80"/>
      <c r="MEG12" s="80"/>
      <c r="MEH12" s="80"/>
      <c r="MEI12" s="80"/>
      <c r="MEJ12" s="80"/>
      <c r="MEK12" s="80"/>
      <c r="MEL12" s="80"/>
      <c r="MEM12" s="80"/>
      <c r="MEN12" s="80"/>
      <c r="MEO12" s="80"/>
      <c r="MEP12" s="80"/>
      <c r="MEQ12" s="80"/>
      <c r="MER12" s="80"/>
      <c r="MES12" s="80"/>
      <c r="MET12" s="80"/>
      <c r="MEU12" s="80"/>
      <c r="MEV12" s="80"/>
      <c r="MEW12" s="80"/>
      <c r="MEX12" s="80"/>
      <c r="MEY12" s="80"/>
      <c r="MEZ12" s="80"/>
      <c r="MFA12" s="80"/>
      <c r="MFB12" s="80"/>
      <c r="MFC12" s="80"/>
      <c r="MFD12" s="80"/>
      <c r="MFE12" s="80"/>
      <c r="MFF12" s="80"/>
      <c r="MFG12" s="80"/>
      <c r="MFH12" s="80"/>
      <c r="MFI12" s="80"/>
      <c r="MFJ12" s="80"/>
      <c r="MFK12" s="80"/>
      <c r="MFL12" s="80"/>
      <c r="MFM12" s="80"/>
      <c r="MFN12" s="80"/>
      <c r="MFO12" s="80"/>
      <c r="MFP12" s="80"/>
      <c r="MFQ12" s="80"/>
      <c r="MFR12" s="80"/>
      <c r="MFS12" s="80"/>
      <c r="MFT12" s="80"/>
      <c r="MFU12" s="80"/>
      <c r="MFV12" s="80"/>
      <c r="MFW12" s="80"/>
      <c r="MFX12" s="80"/>
      <c r="MFY12" s="80"/>
      <c r="MFZ12" s="80"/>
      <c r="MGA12" s="80"/>
      <c r="MGB12" s="80"/>
      <c r="MGC12" s="80"/>
      <c r="MGD12" s="80"/>
      <c r="MGE12" s="80"/>
      <c r="MGF12" s="80"/>
      <c r="MGG12" s="80"/>
      <c r="MGH12" s="80"/>
      <c r="MGI12" s="80"/>
      <c r="MGJ12" s="80"/>
      <c r="MGK12" s="80"/>
      <c r="MGL12" s="80"/>
      <c r="MGM12" s="80"/>
      <c r="MGN12" s="80"/>
      <c r="MGO12" s="80"/>
      <c r="MGP12" s="80"/>
      <c r="MGQ12" s="80"/>
      <c r="MGR12" s="80"/>
      <c r="MGS12" s="80"/>
      <c r="MGT12" s="80"/>
      <c r="MGU12" s="80"/>
      <c r="MGV12" s="80"/>
      <c r="MGW12" s="80"/>
      <c r="MGX12" s="80"/>
      <c r="MGY12" s="80"/>
      <c r="MGZ12" s="80"/>
      <c r="MHA12" s="80"/>
      <c r="MHB12" s="80"/>
      <c r="MHC12" s="80"/>
      <c r="MHD12" s="80"/>
      <c r="MHE12" s="80"/>
      <c r="MHF12" s="80"/>
      <c r="MHG12" s="80"/>
      <c r="MHH12" s="80"/>
      <c r="MHI12" s="80"/>
      <c r="MHJ12" s="80"/>
      <c r="MHK12" s="80"/>
      <c r="MHL12" s="80"/>
      <c r="MHM12" s="80"/>
      <c r="MHN12" s="80"/>
      <c r="MHO12" s="80"/>
      <c r="MHP12" s="80"/>
      <c r="MHQ12" s="80"/>
      <c r="MHR12" s="80"/>
      <c r="MHS12" s="80"/>
      <c r="MHT12" s="80"/>
      <c r="MHU12" s="80"/>
      <c r="MHV12" s="80"/>
      <c r="MHW12" s="80"/>
      <c r="MHX12" s="80"/>
      <c r="MHY12" s="80"/>
      <c r="MHZ12" s="80"/>
      <c r="MIA12" s="80"/>
      <c r="MIB12" s="80"/>
      <c r="MIC12" s="80"/>
      <c r="MID12" s="80"/>
      <c r="MIE12" s="80"/>
      <c r="MIF12" s="80"/>
      <c r="MIG12" s="80"/>
      <c r="MIH12" s="80"/>
      <c r="MII12" s="80"/>
      <c r="MIJ12" s="80"/>
      <c r="MIK12" s="80"/>
      <c r="MIL12" s="80"/>
      <c r="MIM12" s="80"/>
      <c r="MIN12" s="80"/>
      <c r="MIO12" s="80"/>
      <c r="MIP12" s="80"/>
      <c r="MIQ12" s="80"/>
      <c r="MIR12" s="80"/>
      <c r="MIS12" s="80"/>
      <c r="MIT12" s="80"/>
      <c r="MIU12" s="80"/>
      <c r="MIV12" s="80"/>
      <c r="MIW12" s="80"/>
      <c r="MIX12" s="80"/>
      <c r="MIY12" s="80"/>
      <c r="MIZ12" s="80"/>
      <c r="MJA12" s="80"/>
      <c r="MJB12" s="80"/>
      <c r="MJC12" s="80"/>
      <c r="MJD12" s="80"/>
      <c r="MJE12" s="80"/>
      <c r="MJF12" s="80"/>
      <c r="MJG12" s="80"/>
      <c r="MJH12" s="80"/>
      <c r="MJI12" s="80"/>
      <c r="MJJ12" s="80"/>
      <c r="MJK12" s="80"/>
      <c r="MJL12" s="80"/>
      <c r="MJM12" s="80"/>
      <c r="MJN12" s="80"/>
      <c r="MJO12" s="80"/>
      <c r="MJP12" s="80"/>
      <c r="MJQ12" s="80"/>
      <c r="MJR12" s="80"/>
      <c r="MJS12" s="80"/>
      <c r="MJT12" s="80"/>
      <c r="MJU12" s="80"/>
      <c r="MJV12" s="80"/>
      <c r="MJW12" s="80"/>
      <c r="MJX12" s="80"/>
      <c r="MJY12" s="80"/>
      <c r="MJZ12" s="80"/>
      <c r="MKA12" s="80"/>
      <c r="MKB12" s="80"/>
      <c r="MKC12" s="80"/>
      <c r="MKD12" s="80"/>
      <c r="MKE12" s="80"/>
      <c r="MKF12" s="80"/>
      <c r="MKG12" s="80"/>
      <c r="MKH12" s="80"/>
      <c r="MKI12" s="80"/>
      <c r="MKJ12" s="80"/>
      <c r="MKK12" s="80"/>
      <c r="MKL12" s="80"/>
      <c r="MKM12" s="80"/>
      <c r="MKN12" s="80"/>
      <c r="MKO12" s="80"/>
      <c r="MKP12" s="80"/>
      <c r="MKQ12" s="80"/>
      <c r="MKR12" s="80"/>
      <c r="MKS12" s="80"/>
      <c r="MKT12" s="80"/>
      <c r="MKU12" s="80"/>
      <c r="MKV12" s="80"/>
      <c r="MKW12" s="80"/>
      <c r="MKX12" s="80"/>
      <c r="MKY12" s="80"/>
      <c r="MKZ12" s="80"/>
      <c r="MLA12" s="80"/>
      <c r="MLB12" s="80"/>
      <c r="MLC12" s="80"/>
      <c r="MLD12" s="80"/>
      <c r="MLE12" s="80"/>
      <c r="MLF12" s="80"/>
      <c r="MLG12" s="80"/>
      <c r="MLH12" s="80"/>
      <c r="MLI12" s="80"/>
      <c r="MLJ12" s="80"/>
      <c r="MLK12" s="80"/>
      <c r="MLL12" s="80"/>
      <c r="MLM12" s="80"/>
      <c r="MLN12" s="80"/>
      <c r="MLO12" s="80"/>
      <c r="MLP12" s="80"/>
      <c r="MLQ12" s="80"/>
      <c r="MLR12" s="80"/>
      <c r="MLS12" s="80"/>
      <c r="MLT12" s="80"/>
      <c r="MLU12" s="80"/>
      <c r="MLV12" s="80"/>
      <c r="MLW12" s="80"/>
      <c r="MLX12" s="80"/>
      <c r="MLY12" s="80"/>
      <c r="MLZ12" s="80"/>
      <c r="MMA12" s="80"/>
      <c r="MMB12" s="80"/>
      <c r="MMC12" s="80"/>
      <c r="MMD12" s="80"/>
      <c r="MME12" s="80"/>
      <c r="MMF12" s="80"/>
      <c r="MMG12" s="80"/>
      <c r="MMH12" s="80"/>
      <c r="MMI12" s="80"/>
      <c r="MMJ12" s="80"/>
      <c r="MMK12" s="80"/>
      <c r="MML12" s="80"/>
      <c r="MMM12" s="80"/>
      <c r="MMN12" s="80"/>
      <c r="MMO12" s="80"/>
      <c r="MMP12" s="80"/>
      <c r="MMQ12" s="80"/>
      <c r="MMR12" s="80"/>
      <c r="MMS12" s="80"/>
      <c r="MMT12" s="80"/>
      <c r="MMU12" s="80"/>
      <c r="MMV12" s="80"/>
      <c r="MMW12" s="80"/>
      <c r="MMX12" s="80"/>
      <c r="MMY12" s="80"/>
      <c r="MMZ12" s="80"/>
      <c r="MNA12" s="80"/>
      <c r="MNB12" s="80"/>
      <c r="MNC12" s="80"/>
      <c r="MND12" s="80"/>
      <c r="MNE12" s="80"/>
      <c r="MNF12" s="80"/>
      <c r="MNG12" s="80"/>
      <c r="MNH12" s="80"/>
      <c r="MNI12" s="80"/>
      <c r="MNJ12" s="80"/>
      <c r="MNK12" s="80"/>
      <c r="MNL12" s="80"/>
      <c r="MNM12" s="80"/>
      <c r="MNN12" s="80"/>
      <c r="MNO12" s="80"/>
      <c r="MNP12" s="80"/>
      <c r="MNQ12" s="80"/>
      <c r="MNR12" s="80"/>
      <c r="MNS12" s="80"/>
      <c r="MNT12" s="80"/>
      <c r="MNU12" s="80"/>
      <c r="MNV12" s="80"/>
      <c r="MNW12" s="80"/>
      <c r="MNX12" s="80"/>
      <c r="MNY12" s="80"/>
      <c r="MNZ12" s="80"/>
      <c r="MOA12" s="80"/>
      <c r="MOB12" s="80"/>
      <c r="MOC12" s="80"/>
      <c r="MOD12" s="80"/>
      <c r="MOE12" s="80"/>
      <c r="MOF12" s="80"/>
      <c r="MOG12" s="80"/>
      <c r="MOH12" s="80"/>
      <c r="MOI12" s="80"/>
      <c r="MOJ12" s="80"/>
      <c r="MOK12" s="80"/>
      <c r="MOL12" s="80"/>
      <c r="MOM12" s="80"/>
      <c r="MON12" s="80"/>
      <c r="MOO12" s="80"/>
      <c r="MOP12" s="80"/>
      <c r="MOQ12" s="80"/>
      <c r="MOR12" s="80"/>
      <c r="MOS12" s="80"/>
      <c r="MOT12" s="80"/>
      <c r="MOU12" s="80"/>
      <c r="MOV12" s="80"/>
      <c r="MOW12" s="80"/>
      <c r="MOX12" s="80"/>
      <c r="MOY12" s="80"/>
      <c r="MOZ12" s="80"/>
      <c r="MPA12" s="80"/>
      <c r="MPB12" s="80"/>
      <c r="MPC12" s="80"/>
      <c r="MPD12" s="80"/>
      <c r="MPE12" s="80"/>
      <c r="MPF12" s="80"/>
      <c r="MPG12" s="80"/>
      <c r="MPH12" s="80"/>
      <c r="MPI12" s="80"/>
      <c r="MPJ12" s="80"/>
      <c r="MPK12" s="80"/>
      <c r="MPL12" s="80"/>
      <c r="MPM12" s="80"/>
      <c r="MPN12" s="80"/>
      <c r="MPO12" s="80"/>
      <c r="MPP12" s="80"/>
      <c r="MPQ12" s="80"/>
      <c r="MPR12" s="80"/>
      <c r="MPS12" s="80"/>
      <c r="MPT12" s="80"/>
      <c r="MPU12" s="80"/>
      <c r="MPV12" s="80"/>
      <c r="MPW12" s="80"/>
      <c r="MPX12" s="80"/>
      <c r="MPY12" s="80"/>
      <c r="MPZ12" s="80"/>
      <c r="MQA12" s="80"/>
      <c r="MQB12" s="80"/>
      <c r="MQC12" s="80"/>
      <c r="MQD12" s="80"/>
      <c r="MQE12" s="80"/>
      <c r="MQF12" s="80"/>
      <c r="MQG12" s="80"/>
      <c r="MQH12" s="80"/>
      <c r="MQI12" s="80"/>
      <c r="MQJ12" s="80"/>
      <c r="MQK12" s="80"/>
      <c r="MQL12" s="80"/>
      <c r="MQM12" s="80"/>
      <c r="MQN12" s="80"/>
      <c r="MQO12" s="80"/>
      <c r="MQP12" s="80"/>
      <c r="MQQ12" s="80"/>
      <c r="MQR12" s="80"/>
      <c r="MQS12" s="80"/>
      <c r="MQT12" s="80"/>
      <c r="MQU12" s="80"/>
      <c r="MQV12" s="80"/>
      <c r="MQW12" s="80"/>
      <c r="MQX12" s="80"/>
      <c r="MQY12" s="80"/>
      <c r="MQZ12" s="80"/>
      <c r="MRA12" s="80"/>
      <c r="MRB12" s="80"/>
      <c r="MRC12" s="80"/>
      <c r="MRD12" s="80"/>
      <c r="MRE12" s="80"/>
      <c r="MRF12" s="80"/>
      <c r="MRG12" s="80"/>
      <c r="MRH12" s="80"/>
      <c r="MRI12" s="80"/>
      <c r="MRJ12" s="80"/>
      <c r="MRK12" s="80"/>
      <c r="MRL12" s="80"/>
      <c r="MRM12" s="80"/>
      <c r="MRN12" s="80"/>
      <c r="MRO12" s="80"/>
      <c r="MRP12" s="80"/>
      <c r="MRQ12" s="80"/>
      <c r="MRR12" s="80"/>
      <c r="MRS12" s="80"/>
      <c r="MRT12" s="80"/>
      <c r="MRU12" s="80"/>
      <c r="MRV12" s="80"/>
      <c r="MRW12" s="80"/>
      <c r="MRX12" s="80"/>
      <c r="MRY12" s="80"/>
      <c r="MRZ12" s="80"/>
      <c r="MSA12" s="80"/>
      <c r="MSB12" s="80"/>
      <c r="MSC12" s="80"/>
      <c r="MSD12" s="80"/>
      <c r="MSE12" s="80"/>
      <c r="MSF12" s="80"/>
      <c r="MSG12" s="80"/>
      <c r="MSH12" s="80"/>
      <c r="MSI12" s="80"/>
      <c r="MSJ12" s="80"/>
      <c r="MSK12" s="80"/>
      <c r="MSL12" s="80"/>
      <c r="MSM12" s="80"/>
      <c r="MSN12" s="80"/>
      <c r="MSO12" s="80"/>
      <c r="MSP12" s="80"/>
      <c r="MSQ12" s="80"/>
      <c r="MSR12" s="80"/>
      <c r="MSS12" s="80"/>
      <c r="MST12" s="80"/>
      <c r="MSU12" s="80"/>
      <c r="MSV12" s="80"/>
      <c r="MSW12" s="80"/>
      <c r="MSX12" s="80"/>
      <c r="MSY12" s="80"/>
      <c r="MSZ12" s="80"/>
      <c r="MTA12" s="80"/>
      <c r="MTB12" s="80"/>
      <c r="MTC12" s="80"/>
      <c r="MTD12" s="80"/>
      <c r="MTE12" s="80"/>
      <c r="MTF12" s="80"/>
      <c r="MTG12" s="80"/>
      <c r="MTH12" s="80"/>
      <c r="MTI12" s="80"/>
      <c r="MTJ12" s="80"/>
      <c r="MTK12" s="80"/>
      <c r="MTL12" s="80"/>
      <c r="MTM12" s="80"/>
      <c r="MTN12" s="80"/>
      <c r="MTO12" s="80"/>
      <c r="MTP12" s="80"/>
      <c r="MTQ12" s="80"/>
      <c r="MTR12" s="80"/>
      <c r="MTS12" s="80"/>
      <c r="MTT12" s="80"/>
      <c r="MTU12" s="80"/>
      <c r="MTV12" s="80"/>
      <c r="MTW12" s="80"/>
      <c r="MTX12" s="80"/>
      <c r="MTY12" s="80"/>
      <c r="MTZ12" s="80"/>
      <c r="MUA12" s="80"/>
      <c r="MUB12" s="80"/>
      <c r="MUC12" s="80"/>
      <c r="MUD12" s="80"/>
      <c r="MUE12" s="80"/>
      <c r="MUF12" s="80"/>
      <c r="MUG12" s="80"/>
      <c r="MUH12" s="80"/>
      <c r="MUI12" s="80"/>
      <c r="MUJ12" s="80"/>
      <c r="MUK12" s="80"/>
      <c r="MUL12" s="80"/>
      <c r="MUM12" s="80"/>
      <c r="MUN12" s="80"/>
      <c r="MUO12" s="80"/>
      <c r="MUP12" s="80"/>
      <c r="MUQ12" s="80"/>
      <c r="MUR12" s="80"/>
      <c r="MUS12" s="80"/>
      <c r="MUT12" s="80"/>
      <c r="MUU12" s="80"/>
      <c r="MUV12" s="80"/>
      <c r="MUW12" s="80"/>
      <c r="MUX12" s="80"/>
      <c r="MUY12" s="80"/>
      <c r="MUZ12" s="80"/>
      <c r="MVA12" s="80"/>
      <c r="MVB12" s="80"/>
      <c r="MVC12" s="80"/>
      <c r="MVD12" s="80"/>
      <c r="MVE12" s="80"/>
      <c r="MVF12" s="80"/>
      <c r="MVG12" s="80"/>
      <c r="MVH12" s="80"/>
      <c r="MVI12" s="80"/>
      <c r="MVJ12" s="80"/>
      <c r="MVK12" s="80"/>
      <c r="MVL12" s="80"/>
      <c r="MVM12" s="80"/>
      <c r="MVN12" s="80"/>
      <c r="MVO12" s="80"/>
      <c r="MVP12" s="80"/>
      <c r="MVQ12" s="80"/>
      <c r="MVR12" s="80"/>
      <c r="MVS12" s="80"/>
      <c r="MVT12" s="80"/>
      <c r="MVU12" s="80"/>
      <c r="MVV12" s="80"/>
      <c r="MVW12" s="80"/>
      <c r="MVX12" s="80"/>
      <c r="MVY12" s="80"/>
      <c r="MVZ12" s="80"/>
      <c r="MWA12" s="80"/>
      <c r="MWB12" s="80"/>
      <c r="MWC12" s="80"/>
      <c r="MWD12" s="80"/>
      <c r="MWE12" s="80"/>
      <c r="MWF12" s="80"/>
      <c r="MWG12" s="80"/>
      <c r="MWH12" s="80"/>
      <c r="MWI12" s="80"/>
      <c r="MWJ12" s="80"/>
      <c r="MWK12" s="80"/>
      <c r="MWL12" s="80"/>
      <c r="MWM12" s="80"/>
      <c r="MWN12" s="80"/>
      <c r="MWO12" s="80"/>
      <c r="MWP12" s="80"/>
      <c r="MWQ12" s="80"/>
      <c r="MWR12" s="80"/>
      <c r="MWS12" s="80"/>
      <c r="MWT12" s="80"/>
      <c r="MWU12" s="80"/>
      <c r="MWV12" s="80"/>
      <c r="MWW12" s="80"/>
      <c r="MWX12" s="80"/>
      <c r="MWY12" s="80"/>
      <c r="MWZ12" s="80"/>
      <c r="MXA12" s="80"/>
      <c r="MXB12" s="80"/>
      <c r="MXC12" s="80"/>
      <c r="MXD12" s="80"/>
      <c r="MXE12" s="80"/>
      <c r="MXF12" s="80"/>
      <c r="MXG12" s="80"/>
      <c r="MXH12" s="80"/>
      <c r="MXI12" s="80"/>
      <c r="MXJ12" s="80"/>
      <c r="MXK12" s="80"/>
      <c r="MXL12" s="80"/>
      <c r="MXM12" s="80"/>
      <c r="MXN12" s="80"/>
      <c r="MXO12" s="80"/>
      <c r="MXP12" s="80"/>
      <c r="MXQ12" s="80"/>
      <c r="MXR12" s="80"/>
      <c r="MXS12" s="80"/>
      <c r="MXT12" s="80"/>
      <c r="MXU12" s="80"/>
      <c r="MXV12" s="80"/>
      <c r="MXW12" s="80"/>
      <c r="MXX12" s="80"/>
      <c r="MXY12" s="80"/>
      <c r="MXZ12" s="80"/>
      <c r="MYA12" s="80"/>
      <c r="MYB12" s="80"/>
      <c r="MYC12" s="80"/>
      <c r="MYD12" s="80"/>
      <c r="MYE12" s="80"/>
      <c r="MYF12" s="80"/>
      <c r="MYG12" s="80"/>
      <c r="MYH12" s="80"/>
      <c r="MYI12" s="80"/>
      <c r="MYJ12" s="80"/>
      <c r="MYK12" s="80"/>
      <c r="MYL12" s="80"/>
      <c r="MYM12" s="80"/>
      <c r="MYN12" s="80"/>
      <c r="MYO12" s="80"/>
      <c r="MYP12" s="80"/>
      <c r="MYQ12" s="80"/>
      <c r="MYR12" s="80"/>
      <c r="MYS12" s="80"/>
      <c r="MYT12" s="80"/>
      <c r="MYU12" s="80"/>
      <c r="MYV12" s="80"/>
      <c r="MYW12" s="80"/>
      <c r="MYX12" s="80"/>
      <c r="MYY12" s="80"/>
      <c r="MYZ12" s="80"/>
      <c r="MZA12" s="80"/>
      <c r="MZB12" s="80"/>
      <c r="MZC12" s="80"/>
      <c r="MZD12" s="80"/>
      <c r="MZE12" s="80"/>
      <c r="MZF12" s="80"/>
      <c r="MZG12" s="80"/>
      <c r="MZH12" s="80"/>
      <c r="MZI12" s="80"/>
      <c r="MZJ12" s="80"/>
      <c r="MZK12" s="80"/>
      <c r="MZL12" s="80"/>
      <c r="MZM12" s="80"/>
      <c r="MZN12" s="80"/>
      <c r="MZO12" s="80"/>
      <c r="MZP12" s="80"/>
      <c r="MZQ12" s="80"/>
      <c r="MZR12" s="80"/>
      <c r="MZS12" s="80"/>
      <c r="MZT12" s="80"/>
      <c r="MZU12" s="80"/>
      <c r="MZV12" s="80"/>
      <c r="MZW12" s="80"/>
      <c r="MZX12" s="80"/>
      <c r="MZY12" s="80"/>
      <c r="MZZ12" s="80"/>
      <c r="NAA12" s="80"/>
      <c r="NAB12" s="80"/>
      <c r="NAC12" s="80"/>
      <c r="NAD12" s="80"/>
      <c r="NAE12" s="80"/>
      <c r="NAF12" s="80"/>
      <c r="NAG12" s="80"/>
      <c r="NAH12" s="80"/>
      <c r="NAI12" s="80"/>
      <c r="NAJ12" s="80"/>
      <c r="NAK12" s="80"/>
      <c r="NAL12" s="80"/>
      <c r="NAM12" s="80"/>
      <c r="NAN12" s="80"/>
      <c r="NAO12" s="80"/>
      <c r="NAP12" s="80"/>
      <c r="NAQ12" s="80"/>
      <c r="NAR12" s="80"/>
      <c r="NAS12" s="80"/>
      <c r="NAT12" s="80"/>
      <c r="NAU12" s="80"/>
      <c r="NAV12" s="80"/>
      <c r="NAW12" s="80"/>
      <c r="NAX12" s="80"/>
      <c r="NAY12" s="80"/>
      <c r="NAZ12" s="80"/>
      <c r="NBA12" s="80"/>
      <c r="NBB12" s="80"/>
      <c r="NBC12" s="80"/>
      <c r="NBD12" s="80"/>
      <c r="NBE12" s="80"/>
      <c r="NBF12" s="80"/>
      <c r="NBG12" s="80"/>
      <c r="NBH12" s="80"/>
      <c r="NBI12" s="80"/>
      <c r="NBJ12" s="80"/>
      <c r="NBK12" s="80"/>
      <c r="NBL12" s="80"/>
      <c r="NBM12" s="80"/>
      <c r="NBN12" s="80"/>
      <c r="NBO12" s="80"/>
      <c r="NBP12" s="80"/>
      <c r="NBQ12" s="80"/>
      <c r="NBR12" s="80"/>
      <c r="NBS12" s="80"/>
      <c r="NBT12" s="80"/>
      <c r="NBU12" s="80"/>
      <c r="NBV12" s="80"/>
      <c r="NBW12" s="80"/>
      <c r="NBX12" s="80"/>
      <c r="NBY12" s="80"/>
      <c r="NBZ12" s="80"/>
      <c r="NCA12" s="80"/>
      <c r="NCB12" s="80"/>
      <c r="NCC12" s="80"/>
      <c r="NCD12" s="80"/>
      <c r="NCE12" s="80"/>
      <c r="NCF12" s="80"/>
      <c r="NCG12" s="80"/>
      <c r="NCH12" s="80"/>
      <c r="NCI12" s="80"/>
      <c r="NCJ12" s="80"/>
      <c r="NCK12" s="80"/>
      <c r="NCL12" s="80"/>
      <c r="NCM12" s="80"/>
      <c r="NCN12" s="80"/>
      <c r="NCO12" s="80"/>
      <c r="NCP12" s="80"/>
      <c r="NCQ12" s="80"/>
      <c r="NCR12" s="80"/>
      <c r="NCS12" s="80"/>
      <c r="NCT12" s="80"/>
      <c r="NCU12" s="80"/>
      <c r="NCV12" s="80"/>
      <c r="NCW12" s="80"/>
      <c r="NCX12" s="80"/>
      <c r="NCY12" s="80"/>
      <c r="NCZ12" s="80"/>
      <c r="NDA12" s="80"/>
      <c r="NDB12" s="80"/>
      <c r="NDC12" s="80"/>
      <c r="NDD12" s="80"/>
      <c r="NDE12" s="80"/>
      <c r="NDF12" s="80"/>
      <c r="NDG12" s="80"/>
      <c r="NDH12" s="80"/>
      <c r="NDI12" s="80"/>
      <c r="NDJ12" s="80"/>
      <c r="NDK12" s="80"/>
      <c r="NDL12" s="80"/>
      <c r="NDM12" s="80"/>
      <c r="NDN12" s="80"/>
      <c r="NDO12" s="80"/>
      <c r="NDP12" s="80"/>
      <c r="NDQ12" s="80"/>
      <c r="NDR12" s="80"/>
      <c r="NDS12" s="80"/>
      <c r="NDT12" s="80"/>
      <c r="NDU12" s="80"/>
      <c r="NDV12" s="80"/>
      <c r="NDW12" s="80"/>
      <c r="NDX12" s="80"/>
      <c r="NDY12" s="80"/>
      <c r="NDZ12" s="80"/>
      <c r="NEA12" s="80"/>
      <c r="NEB12" s="80"/>
      <c r="NEC12" s="80"/>
      <c r="NED12" s="80"/>
      <c r="NEE12" s="80"/>
      <c r="NEF12" s="80"/>
      <c r="NEG12" s="80"/>
      <c r="NEH12" s="80"/>
      <c r="NEI12" s="80"/>
      <c r="NEJ12" s="80"/>
      <c r="NEK12" s="80"/>
      <c r="NEL12" s="80"/>
      <c r="NEM12" s="80"/>
      <c r="NEN12" s="80"/>
      <c r="NEO12" s="80"/>
      <c r="NEP12" s="80"/>
      <c r="NEQ12" s="80"/>
      <c r="NER12" s="80"/>
      <c r="NES12" s="80"/>
      <c r="NET12" s="80"/>
      <c r="NEU12" s="80"/>
      <c r="NEV12" s="80"/>
      <c r="NEW12" s="80"/>
      <c r="NEX12" s="80"/>
      <c r="NEY12" s="80"/>
      <c r="NEZ12" s="80"/>
      <c r="NFA12" s="80"/>
      <c r="NFB12" s="80"/>
      <c r="NFC12" s="80"/>
      <c r="NFD12" s="80"/>
      <c r="NFE12" s="80"/>
      <c r="NFF12" s="80"/>
      <c r="NFG12" s="80"/>
      <c r="NFH12" s="80"/>
      <c r="NFI12" s="80"/>
      <c r="NFJ12" s="80"/>
      <c r="NFK12" s="80"/>
      <c r="NFL12" s="80"/>
      <c r="NFM12" s="80"/>
      <c r="NFN12" s="80"/>
      <c r="NFO12" s="80"/>
      <c r="NFP12" s="80"/>
      <c r="NFQ12" s="80"/>
      <c r="NFR12" s="80"/>
      <c r="NFS12" s="80"/>
      <c r="NFT12" s="80"/>
      <c r="NFU12" s="80"/>
      <c r="NFV12" s="80"/>
      <c r="NFW12" s="80"/>
      <c r="NFX12" s="80"/>
      <c r="NFY12" s="80"/>
      <c r="NFZ12" s="80"/>
      <c r="NGA12" s="80"/>
      <c r="NGB12" s="80"/>
      <c r="NGC12" s="80"/>
      <c r="NGD12" s="80"/>
      <c r="NGE12" s="80"/>
      <c r="NGF12" s="80"/>
      <c r="NGG12" s="80"/>
      <c r="NGH12" s="80"/>
      <c r="NGI12" s="80"/>
      <c r="NGJ12" s="80"/>
      <c r="NGK12" s="80"/>
      <c r="NGL12" s="80"/>
      <c r="NGM12" s="80"/>
      <c r="NGN12" s="80"/>
      <c r="NGO12" s="80"/>
      <c r="NGP12" s="80"/>
      <c r="NGQ12" s="80"/>
      <c r="NGR12" s="80"/>
      <c r="NGS12" s="80"/>
      <c r="NGT12" s="80"/>
      <c r="NGU12" s="80"/>
      <c r="NGV12" s="80"/>
      <c r="NGW12" s="80"/>
      <c r="NGX12" s="80"/>
      <c r="NGY12" s="80"/>
      <c r="NGZ12" s="80"/>
      <c r="NHA12" s="80"/>
      <c r="NHB12" s="80"/>
      <c r="NHC12" s="80"/>
      <c r="NHD12" s="80"/>
      <c r="NHE12" s="80"/>
      <c r="NHF12" s="80"/>
      <c r="NHG12" s="80"/>
      <c r="NHH12" s="80"/>
      <c r="NHI12" s="80"/>
      <c r="NHJ12" s="80"/>
      <c r="NHK12" s="80"/>
      <c r="NHL12" s="80"/>
      <c r="NHM12" s="80"/>
      <c r="NHN12" s="80"/>
      <c r="NHO12" s="80"/>
      <c r="NHP12" s="80"/>
      <c r="NHQ12" s="80"/>
      <c r="NHR12" s="80"/>
      <c r="NHS12" s="80"/>
      <c r="NHT12" s="80"/>
      <c r="NHU12" s="80"/>
      <c r="NHV12" s="80"/>
      <c r="NHW12" s="80"/>
      <c r="NHX12" s="80"/>
      <c r="NHY12" s="80"/>
      <c r="NHZ12" s="80"/>
      <c r="NIA12" s="80"/>
      <c r="NIB12" s="80"/>
      <c r="NIC12" s="80"/>
      <c r="NID12" s="80"/>
      <c r="NIE12" s="80"/>
      <c r="NIF12" s="80"/>
      <c r="NIG12" s="80"/>
      <c r="NIH12" s="80"/>
      <c r="NII12" s="80"/>
      <c r="NIJ12" s="80"/>
      <c r="NIK12" s="80"/>
      <c r="NIL12" s="80"/>
      <c r="NIM12" s="80"/>
      <c r="NIN12" s="80"/>
      <c r="NIO12" s="80"/>
      <c r="NIP12" s="80"/>
      <c r="NIQ12" s="80"/>
      <c r="NIR12" s="80"/>
      <c r="NIS12" s="80"/>
      <c r="NIT12" s="80"/>
      <c r="NIU12" s="80"/>
      <c r="NIV12" s="80"/>
      <c r="NIW12" s="80"/>
      <c r="NIX12" s="80"/>
      <c r="NIY12" s="80"/>
      <c r="NIZ12" s="80"/>
      <c r="NJA12" s="80"/>
      <c r="NJB12" s="80"/>
      <c r="NJC12" s="80"/>
      <c r="NJD12" s="80"/>
      <c r="NJE12" s="80"/>
      <c r="NJF12" s="80"/>
      <c r="NJG12" s="80"/>
      <c r="NJH12" s="80"/>
      <c r="NJI12" s="80"/>
      <c r="NJJ12" s="80"/>
      <c r="NJK12" s="80"/>
      <c r="NJL12" s="80"/>
      <c r="NJM12" s="80"/>
      <c r="NJN12" s="80"/>
      <c r="NJO12" s="80"/>
      <c r="NJP12" s="80"/>
      <c r="NJQ12" s="80"/>
      <c r="NJR12" s="80"/>
      <c r="NJS12" s="80"/>
      <c r="NJT12" s="80"/>
      <c r="NJU12" s="80"/>
      <c r="NJV12" s="80"/>
      <c r="NJW12" s="80"/>
      <c r="NJX12" s="80"/>
      <c r="NJY12" s="80"/>
      <c r="NJZ12" s="80"/>
      <c r="NKA12" s="80"/>
      <c r="NKB12" s="80"/>
      <c r="NKC12" s="80"/>
      <c r="NKD12" s="80"/>
      <c r="NKE12" s="80"/>
      <c r="NKF12" s="80"/>
      <c r="NKG12" s="80"/>
      <c r="NKH12" s="80"/>
      <c r="NKI12" s="80"/>
      <c r="NKJ12" s="80"/>
      <c r="NKK12" s="80"/>
      <c r="NKL12" s="80"/>
      <c r="NKM12" s="80"/>
      <c r="NKN12" s="80"/>
      <c r="NKO12" s="80"/>
      <c r="NKP12" s="80"/>
      <c r="NKQ12" s="80"/>
      <c r="NKR12" s="80"/>
      <c r="NKS12" s="80"/>
      <c r="NKT12" s="80"/>
      <c r="NKU12" s="80"/>
      <c r="NKV12" s="80"/>
      <c r="NKW12" s="80"/>
      <c r="NKX12" s="80"/>
      <c r="NKY12" s="80"/>
      <c r="NKZ12" s="80"/>
      <c r="NLA12" s="80"/>
      <c r="NLB12" s="80"/>
      <c r="NLC12" s="80"/>
      <c r="NLD12" s="80"/>
      <c r="NLE12" s="80"/>
      <c r="NLF12" s="80"/>
      <c r="NLG12" s="80"/>
      <c r="NLH12" s="80"/>
      <c r="NLI12" s="80"/>
      <c r="NLJ12" s="80"/>
      <c r="NLK12" s="80"/>
      <c r="NLL12" s="80"/>
      <c r="NLM12" s="80"/>
      <c r="NLN12" s="80"/>
      <c r="NLO12" s="80"/>
      <c r="NLP12" s="80"/>
      <c r="NLQ12" s="80"/>
      <c r="NLR12" s="80"/>
      <c r="NLS12" s="80"/>
      <c r="NLT12" s="80"/>
      <c r="NLU12" s="80"/>
      <c r="NLV12" s="80"/>
      <c r="NLW12" s="80"/>
      <c r="NLX12" s="80"/>
      <c r="NLY12" s="80"/>
      <c r="NLZ12" s="80"/>
      <c r="NMA12" s="80"/>
      <c r="NMB12" s="80"/>
      <c r="NMC12" s="80"/>
      <c r="NMD12" s="80"/>
      <c r="NME12" s="80"/>
      <c r="NMF12" s="80"/>
      <c r="NMG12" s="80"/>
      <c r="NMH12" s="80"/>
      <c r="NMI12" s="80"/>
      <c r="NMJ12" s="80"/>
      <c r="NMK12" s="80"/>
      <c r="NML12" s="80"/>
      <c r="NMM12" s="80"/>
      <c r="NMN12" s="80"/>
      <c r="NMO12" s="80"/>
      <c r="NMP12" s="80"/>
      <c r="NMQ12" s="80"/>
      <c r="NMR12" s="80"/>
      <c r="NMS12" s="80"/>
      <c r="NMT12" s="80"/>
      <c r="NMU12" s="80"/>
      <c r="NMV12" s="80"/>
      <c r="NMW12" s="80"/>
      <c r="NMX12" s="80"/>
      <c r="NMY12" s="80"/>
      <c r="NMZ12" s="80"/>
      <c r="NNA12" s="80"/>
      <c r="NNB12" s="80"/>
      <c r="NNC12" s="80"/>
      <c r="NND12" s="80"/>
      <c r="NNE12" s="80"/>
      <c r="NNF12" s="80"/>
      <c r="NNG12" s="80"/>
      <c r="NNH12" s="80"/>
      <c r="NNI12" s="80"/>
      <c r="NNJ12" s="80"/>
      <c r="NNK12" s="80"/>
      <c r="NNL12" s="80"/>
      <c r="NNM12" s="80"/>
      <c r="NNN12" s="80"/>
      <c r="NNO12" s="80"/>
      <c r="NNP12" s="80"/>
      <c r="NNQ12" s="80"/>
      <c r="NNR12" s="80"/>
      <c r="NNS12" s="80"/>
      <c r="NNT12" s="80"/>
      <c r="NNU12" s="80"/>
      <c r="NNV12" s="80"/>
      <c r="NNW12" s="80"/>
      <c r="NNX12" s="80"/>
      <c r="NNY12" s="80"/>
      <c r="NNZ12" s="80"/>
      <c r="NOA12" s="80"/>
      <c r="NOB12" s="80"/>
      <c r="NOC12" s="80"/>
      <c r="NOD12" s="80"/>
      <c r="NOE12" s="80"/>
      <c r="NOF12" s="80"/>
      <c r="NOG12" s="80"/>
      <c r="NOH12" s="80"/>
      <c r="NOI12" s="80"/>
      <c r="NOJ12" s="80"/>
      <c r="NOK12" s="80"/>
      <c r="NOL12" s="80"/>
      <c r="NOM12" s="80"/>
      <c r="NON12" s="80"/>
      <c r="NOO12" s="80"/>
      <c r="NOP12" s="80"/>
      <c r="NOQ12" s="80"/>
      <c r="NOR12" s="80"/>
      <c r="NOS12" s="80"/>
      <c r="NOT12" s="80"/>
      <c r="NOU12" s="80"/>
      <c r="NOV12" s="80"/>
      <c r="NOW12" s="80"/>
      <c r="NOX12" s="80"/>
      <c r="NOY12" s="80"/>
      <c r="NOZ12" s="80"/>
      <c r="NPA12" s="80"/>
      <c r="NPB12" s="80"/>
      <c r="NPC12" s="80"/>
      <c r="NPD12" s="80"/>
      <c r="NPE12" s="80"/>
      <c r="NPF12" s="80"/>
      <c r="NPG12" s="80"/>
      <c r="NPH12" s="80"/>
      <c r="NPI12" s="80"/>
      <c r="NPJ12" s="80"/>
      <c r="NPK12" s="80"/>
      <c r="NPL12" s="80"/>
      <c r="NPM12" s="80"/>
      <c r="NPN12" s="80"/>
      <c r="NPO12" s="80"/>
      <c r="NPP12" s="80"/>
      <c r="NPQ12" s="80"/>
      <c r="NPR12" s="80"/>
      <c r="NPS12" s="80"/>
      <c r="NPT12" s="80"/>
      <c r="NPU12" s="80"/>
      <c r="NPV12" s="80"/>
      <c r="NPW12" s="80"/>
      <c r="NPX12" s="80"/>
      <c r="NPY12" s="80"/>
      <c r="NPZ12" s="80"/>
      <c r="NQA12" s="80"/>
      <c r="NQB12" s="80"/>
      <c r="NQC12" s="80"/>
      <c r="NQD12" s="80"/>
      <c r="NQE12" s="80"/>
      <c r="NQF12" s="80"/>
      <c r="NQG12" s="80"/>
      <c r="NQH12" s="80"/>
      <c r="NQI12" s="80"/>
      <c r="NQJ12" s="80"/>
      <c r="NQK12" s="80"/>
      <c r="NQL12" s="80"/>
      <c r="NQM12" s="80"/>
      <c r="NQN12" s="80"/>
      <c r="NQO12" s="80"/>
      <c r="NQP12" s="80"/>
      <c r="NQQ12" s="80"/>
      <c r="NQR12" s="80"/>
      <c r="NQS12" s="80"/>
      <c r="NQT12" s="80"/>
      <c r="NQU12" s="80"/>
      <c r="NQV12" s="80"/>
      <c r="NQW12" s="80"/>
      <c r="NQX12" s="80"/>
      <c r="NQY12" s="80"/>
      <c r="NQZ12" s="80"/>
      <c r="NRA12" s="80"/>
      <c r="NRB12" s="80"/>
      <c r="NRC12" s="80"/>
      <c r="NRD12" s="80"/>
      <c r="NRE12" s="80"/>
      <c r="NRF12" s="80"/>
      <c r="NRG12" s="80"/>
      <c r="NRH12" s="80"/>
      <c r="NRI12" s="80"/>
      <c r="NRJ12" s="80"/>
      <c r="NRK12" s="80"/>
      <c r="NRL12" s="80"/>
      <c r="NRM12" s="80"/>
      <c r="NRN12" s="80"/>
      <c r="NRO12" s="80"/>
      <c r="NRP12" s="80"/>
      <c r="NRQ12" s="80"/>
      <c r="NRR12" s="80"/>
      <c r="NRS12" s="80"/>
      <c r="NRT12" s="80"/>
      <c r="NRU12" s="80"/>
      <c r="NRV12" s="80"/>
      <c r="NRW12" s="80"/>
      <c r="NRX12" s="80"/>
      <c r="NRY12" s="80"/>
      <c r="NRZ12" s="80"/>
      <c r="NSA12" s="80"/>
      <c r="NSB12" s="80"/>
      <c r="NSC12" s="80"/>
      <c r="NSD12" s="80"/>
      <c r="NSE12" s="80"/>
      <c r="NSF12" s="80"/>
      <c r="NSG12" s="80"/>
      <c r="NSH12" s="80"/>
      <c r="NSI12" s="80"/>
      <c r="NSJ12" s="80"/>
      <c r="NSK12" s="80"/>
      <c r="NSL12" s="80"/>
      <c r="NSM12" s="80"/>
      <c r="NSN12" s="80"/>
      <c r="NSO12" s="80"/>
      <c r="NSP12" s="80"/>
      <c r="NSQ12" s="80"/>
      <c r="NSR12" s="80"/>
      <c r="NSS12" s="80"/>
      <c r="NST12" s="80"/>
      <c r="NSU12" s="80"/>
      <c r="NSV12" s="80"/>
      <c r="NSW12" s="80"/>
      <c r="NSX12" s="80"/>
      <c r="NSY12" s="80"/>
      <c r="NSZ12" s="80"/>
      <c r="NTA12" s="80"/>
      <c r="NTB12" s="80"/>
      <c r="NTC12" s="80"/>
      <c r="NTD12" s="80"/>
      <c r="NTE12" s="80"/>
      <c r="NTF12" s="80"/>
      <c r="NTG12" s="80"/>
      <c r="NTH12" s="80"/>
      <c r="NTI12" s="80"/>
      <c r="NTJ12" s="80"/>
      <c r="NTK12" s="80"/>
      <c r="NTL12" s="80"/>
      <c r="NTM12" s="80"/>
      <c r="NTN12" s="80"/>
      <c r="NTO12" s="80"/>
      <c r="NTP12" s="80"/>
      <c r="NTQ12" s="80"/>
      <c r="NTR12" s="80"/>
      <c r="NTS12" s="80"/>
      <c r="NTT12" s="80"/>
      <c r="NTU12" s="80"/>
      <c r="NTV12" s="80"/>
      <c r="NTW12" s="80"/>
      <c r="NTX12" s="80"/>
      <c r="NTY12" s="80"/>
      <c r="NTZ12" s="80"/>
      <c r="NUA12" s="80"/>
      <c r="NUB12" s="80"/>
      <c r="NUC12" s="80"/>
      <c r="NUD12" s="80"/>
      <c r="NUE12" s="80"/>
      <c r="NUF12" s="80"/>
      <c r="NUG12" s="80"/>
      <c r="NUH12" s="80"/>
      <c r="NUI12" s="80"/>
      <c r="NUJ12" s="80"/>
      <c r="NUK12" s="80"/>
      <c r="NUL12" s="80"/>
      <c r="NUM12" s="80"/>
      <c r="NUN12" s="80"/>
      <c r="NUO12" s="80"/>
      <c r="NUP12" s="80"/>
      <c r="NUQ12" s="80"/>
      <c r="NUR12" s="80"/>
      <c r="NUS12" s="80"/>
      <c r="NUT12" s="80"/>
      <c r="NUU12" s="80"/>
      <c r="NUV12" s="80"/>
      <c r="NUW12" s="80"/>
      <c r="NUX12" s="80"/>
      <c r="NUY12" s="80"/>
      <c r="NUZ12" s="80"/>
      <c r="NVA12" s="80"/>
      <c r="NVB12" s="80"/>
      <c r="NVC12" s="80"/>
      <c r="NVD12" s="80"/>
      <c r="NVE12" s="80"/>
      <c r="NVF12" s="80"/>
      <c r="NVG12" s="80"/>
      <c r="NVH12" s="80"/>
      <c r="NVI12" s="80"/>
      <c r="NVJ12" s="80"/>
      <c r="NVK12" s="80"/>
      <c r="NVL12" s="80"/>
      <c r="NVM12" s="80"/>
      <c r="NVN12" s="80"/>
      <c r="NVO12" s="80"/>
      <c r="NVP12" s="80"/>
      <c r="NVQ12" s="80"/>
      <c r="NVR12" s="80"/>
      <c r="NVS12" s="80"/>
      <c r="NVT12" s="80"/>
      <c r="NVU12" s="80"/>
      <c r="NVV12" s="80"/>
      <c r="NVW12" s="80"/>
      <c r="NVX12" s="80"/>
      <c r="NVY12" s="80"/>
      <c r="NVZ12" s="80"/>
      <c r="NWA12" s="80"/>
      <c r="NWB12" s="80"/>
      <c r="NWC12" s="80"/>
      <c r="NWD12" s="80"/>
      <c r="NWE12" s="80"/>
      <c r="NWF12" s="80"/>
      <c r="NWG12" s="80"/>
      <c r="NWH12" s="80"/>
      <c r="NWI12" s="80"/>
      <c r="NWJ12" s="80"/>
      <c r="NWK12" s="80"/>
      <c r="NWL12" s="80"/>
      <c r="NWM12" s="80"/>
      <c r="NWN12" s="80"/>
      <c r="NWO12" s="80"/>
      <c r="NWP12" s="80"/>
      <c r="NWQ12" s="80"/>
      <c r="NWR12" s="80"/>
      <c r="NWS12" s="80"/>
      <c r="NWT12" s="80"/>
      <c r="NWU12" s="80"/>
      <c r="NWV12" s="80"/>
      <c r="NWW12" s="80"/>
      <c r="NWX12" s="80"/>
      <c r="NWY12" s="80"/>
      <c r="NWZ12" s="80"/>
      <c r="NXA12" s="80"/>
      <c r="NXB12" s="80"/>
      <c r="NXC12" s="80"/>
      <c r="NXD12" s="80"/>
      <c r="NXE12" s="80"/>
      <c r="NXF12" s="80"/>
      <c r="NXG12" s="80"/>
      <c r="NXH12" s="80"/>
      <c r="NXI12" s="80"/>
      <c r="NXJ12" s="80"/>
      <c r="NXK12" s="80"/>
      <c r="NXL12" s="80"/>
      <c r="NXM12" s="80"/>
      <c r="NXN12" s="80"/>
      <c r="NXO12" s="80"/>
      <c r="NXP12" s="80"/>
      <c r="NXQ12" s="80"/>
      <c r="NXR12" s="80"/>
      <c r="NXS12" s="80"/>
      <c r="NXT12" s="80"/>
      <c r="NXU12" s="80"/>
      <c r="NXV12" s="80"/>
      <c r="NXW12" s="80"/>
      <c r="NXX12" s="80"/>
      <c r="NXY12" s="80"/>
      <c r="NXZ12" s="80"/>
      <c r="NYA12" s="80"/>
      <c r="NYB12" s="80"/>
      <c r="NYC12" s="80"/>
      <c r="NYD12" s="80"/>
      <c r="NYE12" s="80"/>
      <c r="NYF12" s="80"/>
      <c r="NYG12" s="80"/>
      <c r="NYH12" s="80"/>
      <c r="NYI12" s="80"/>
      <c r="NYJ12" s="80"/>
      <c r="NYK12" s="80"/>
      <c r="NYL12" s="80"/>
      <c r="NYM12" s="80"/>
      <c r="NYN12" s="80"/>
      <c r="NYO12" s="80"/>
      <c r="NYP12" s="80"/>
      <c r="NYQ12" s="80"/>
      <c r="NYR12" s="80"/>
      <c r="NYS12" s="80"/>
      <c r="NYT12" s="80"/>
      <c r="NYU12" s="80"/>
      <c r="NYV12" s="80"/>
      <c r="NYW12" s="80"/>
      <c r="NYX12" s="80"/>
      <c r="NYY12" s="80"/>
      <c r="NYZ12" s="80"/>
      <c r="NZA12" s="80"/>
      <c r="NZB12" s="80"/>
      <c r="NZC12" s="80"/>
      <c r="NZD12" s="80"/>
      <c r="NZE12" s="80"/>
      <c r="NZF12" s="80"/>
      <c r="NZG12" s="80"/>
      <c r="NZH12" s="80"/>
      <c r="NZI12" s="80"/>
      <c r="NZJ12" s="80"/>
      <c r="NZK12" s="80"/>
      <c r="NZL12" s="80"/>
      <c r="NZM12" s="80"/>
      <c r="NZN12" s="80"/>
      <c r="NZO12" s="80"/>
      <c r="NZP12" s="80"/>
      <c r="NZQ12" s="80"/>
      <c r="NZR12" s="80"/>
      <c r="NZS12" s="80"/>
      <c r="NZT12" s="80"/>
      <c r="NZU12" s="80"/>
      <c r="NZV12" s="80"/>
      <c r="NZW12" s="80"/>
      <c r="NZX12" s="80"/>
      <c r="NZY12" s="80"/>
      <c r="NZZ12" s="80"/>
      <c r="OAA12" s="80"/>
      <c r="OAB12" s="80"/>
      <c r="OAC12" s="80"/>
      <c r="OAD12" s="80"/>
      <c r="OAE12" s="80"/>
      <c r="OAF12" s="80"/>
      <c r="OAG12" s="80"/>
      <c r="OAH12" s="80"/>
      <c r="OAI12" s="80"/>
      <c r="OAJ12" s="80"/>
      <c r="OAK12" s="80"/>
      <c r="OAL12" s="80"/>
      <c r="OAM12" s="80"/>
      <c r="OAN12" s="80"/>
      <c r="OAO12" s="80"/>
      <c r="OAP12" s="80"/>
      <c r="OAQ12" s="80"/>
      <c r="OAR12" s="80"/>
      <c r="OAS12" s="80"/>
      <c r="OAT12" s="80"/>
      <c r="OAU12" s="80"/>
      <c r="OAV12" s="80"/>
      <c r="OAW12" s="80"/>
      <c r="OAX12" s="80"/>
      <c r="OAY12" s="80"/>
      <c r="OAZ12" s="80"/>
      <c r="OBA12" s="80"/>
      <c r="OBB12" s="80"/>
      <c r="OBC12" s="80"/>
      <c r="OBD12" s="80"/>
      <c r="OBE12" s="80"/>
      <c r="OBF12" s="80"/>
      <c r="OBG12" s="80"/>
      <c r="OBH12" s="80"/>
      <c r="OBI12" s="80"/>
      <c r="OBJ12" s="80"/>
      <c r="OBK12" s="80"/>
      <c r="OBL12" s="80"/>
      <c r="OBM12" s="80"/>
      <c r="OBN12" s="80"/>
      <c r="OBO12" s="80"/>
      <c r="OBP12" s="80"/>
      <c r="OBQ12" s="80"/>
      <c r="OBR12" s="80"/>
      <c r="OBS12" s="80"/>
      <c r="OBT12" s="80"/>
      <c r="OBU12" s="80"/>
      <c r="OBV12" s="80"/>
      <c r="OBW12" s="80"/>
      <c r="OBX12" s="80"/>
      <c r="OBY12" s="80"/>
      <c r="OBZ12" s="80"/>
      <c r="OCA12" s="80"/>
      <c r="OCB12" s="80"/>
      <c r="OCC12" s="80"/>
      <c r="OCD12" s="80"/>
      <c r="OCE12" s="80"/>
      <c r="OCF12" s="80"/>
      <c r="OCG12" s="80"/>
      <c r="OCH12" s="80"/>
      <c r="OCI12" s="80"/>
      <c r="OCJ12" s="80"/>
      <c r="OCK12" s="80"/>
      <c r="OCL12" s="80"/>
      <c r="OCM12" s="80"/>
      <c r="OCN12" s="80"/>
      <c r="OCO12" s="80"/>
      <c r="OCP12" s="80"/>
      <c r="OCQ12" s="80"/>
      <c r="OCR12" s="80"/>
      <c r="OCS12" s="80"/>
      <c r="OCT12" s="80"/>
      <c r="OCU12" s="80"/>
      <c r="OCV12" s="80"/>
      <c r="OCW12" s="80"/>
      <c r="OCX12" s="80"/>
      <c r="OCY12" s="80"/>
      <c r="OCZ12" s="80"/>
      <c r="ODA12" s="80"/>
      <c r="ODB12" s="80"/>
      <c r="ODC12" s="80"/>
      <c r="ODD12" s="80"/>
      <c r="ODE12" s="80"/>
      <c r="ODF12" s="80"/>
      <c r="ODG12" s="80"/>
      <c r="ODH12" s="80"/>
      <c r="ODI12" s="80"/>
      <c r="ODJ12" s="80"/>
      <c r="ODK12" s="80"/>
      <c r="ODL12" s="80"/>
      <c r="ODM12" s="80"/>
      <c r="ODN12" s="80"/>
      <c r="ODO12" s="80"/>
      <c r="ODP12" s="80"/>
      <c r="ODQ12" s="80"/>
      <c r="ODR12" s="80"/>
      <c r="ODS12" s="80"/>
      <c r="ODT12" s="80"/>
      <c r="ODU12" s="80"/>
      <c r="ODV12" s="80"/>
      <c r="ODW12" s="80"/>
      <c r="ODX12" s="80"/>
      <c r="ODY12" s="80"/>
      <c r="ODZ12" s="80"/>
      <c r="OEA12" s="80"/>
      <c r="OEB12" s="80"/>
      <c r="OEC12" s="80"/>
      <c r="OED12" s="80"/>
      <c r="OEE12" s="80"/>
      <c r="OEF12" s="80"/>
      <c r="OEG12" s="80"/>
      <c r="OEH12" s="80"/>
      <c r="OEI12" s="80"/>
      <c r="OEJ12" s="80"/>
      <c r="OEK12" s="80"/>
      <c r="OEL12" s="80"/>
      <c r="OEM12" s="80"/>
      <c r="OEN12" s="80"/>
      <c r="OEO12" s="80"/>
      <c r="OEP12" s="80"/>
      <c r="OEQ12" s="80"/>
      <c r="OER12" s="80"/>
      <c r="OES12" s="80"/>
      <c r="OET12" s="80"/>
      <c r="OEU12" s="80"/>
      <c r="OEV12" s="80"/>
      <c r="OEW12" s="80"/>
      <c r="OEX12" s="80"/>
      <c r="OEY12" s="80"/>
      <c r="OEZ12" s="80"/>
      <c r="OFA12" s="80"/>
      <c r="OFB12" s="80"/>
      <c r="OFC12" s="80"/>
      <c r="OFD12" s="80"/>
      <c r="OFE12" s="80"/>
      <c r="OFF12" s="80"/>
      <c r="OFG12" s="80"/>
      <c r="OFH12" s="80"/>
      <c r="OFI12" s="80"/>
      <c r="OFJ12" s="80"/>
      <c r="OFK12" s="80"/>
      <c r="OFL12" s="80"/>
      <c r="OFM12" s="80"/>
      <c r="OFN12" s="80"/>
      <c r="OFO12" s="80"/>
      <c r="OFP12" s="80"/>
      <c r="OFQ12" s="80"/>
      <c r="OFR12" s="80"/>
      <c r="OFS12" s="80"/>
      <c r="OFT12" s="80"/>
      <c r="OFU12" s="80"/>
      <c r="OFV12" s="80"/>
      <c r="OFW12" s="80"/>
      <c r="OFX12" s="80"/>
      <c r="OFY12" s="80"/>
      <c r="OFZ12" s="80"/>
      <c r="OGA12" s="80"/>
      <c r="OGB12" s="80"/>
      <c r="OGC12" s="80"/>
      <c r="OGD12" s="80"/>
      <c r="OGE12" s="80"/>
      <c r="OGF12" s="80"/>
      <c r="OGG12" s="80"/>
      <c r="OGH12" s="80"/>
      <c r="OGI12" s="80"/>
      <c r="OGJ12" s="80"/>
      <c r="OGK12" s="80"/>
      <c r="OGL12" s="80"/>
      <c r="OGM12" s="80"/>
      <c r="OGN12" s="80"/>
      <c r="OGO12" s="80"/>
      <c r="OGP12" s="80"/>
      <c r="OGQ12" s="80"/>
      <c r="OGR12" s="80"/>
      <c r="OGS12" s="80"/>
      <c r="OGT12" s="80"/>
      <c r="OGU12" s="80"/>
      <c r="OGV12" s="80"/>
      <c r="OGW12" s="80"/>
      <c r="OGX12" s="80"/>
      <c r="OGY12" s="80"/>
      <c r="OGZ12" s="80"/>
      <c r="OHA12" s="80"/>
      <c r="OHB12" s="80"/>
      <c r="OHC12" s="80"/>
      <c r="OHD12" s="80"/>
      <c r="OHE12" s="80"/>
      <c r="OHF12" s="80"/>
      <c r="OHG12" s="80"/>
      <c r="OHH12" s="80"/>
      <c r="OHI12" s="80"/>
      <c r="OHJ12" s="80"/>
      <c r="OHK12" s="80"/>
      <c r="OHL12" s="80"/>
      <c r="OHM12" s="80"/>
      <c r="OHN12" s="80"/>
      <c r="OHO12" s="80"/>
      <c r="OHP12" s="80"/>
      <c r="OHQ12" s="80"/>
      <c r="OHR12" s="80"/>
      <c r="OHS12" s="80"/>
      <c r="OHT12" s="80"/>
      <c r="OHU12" s="80"/>
      <c r="OHV12" s="80"/>
      <c r="OHW12" s="80"/>
      <c r="OHX12" s="80"/>
      <c r="OHY12" s="80"/>
      <c r="OHZ12" s="80"/>
      <c r="OIA12" s="80"/>
      <c r="OIB12" s="80"/>
      <c r="OIC12" s="80"/>
      <c r="OID12" s="80"/>
      <c r="OIE12" s="80"/>
      <c r="OIF12" s="80"/>
      <c r="OIG12" s="80"/>
      <c r="OIH12" s="80"/>
      <c r="OII12" s="80"/>
      <c r="OIJ12" s="80"/>
      <c r="OIK12" s="80"/>
      <c r="OIL12" s="80"/>
      <c r="OIM12" s="80"/>
      <c r="OIN12" s="80"/>
      <c r="OIO12" s="80"/>
      <c r="OIP12" s="80"/>
      <c r="OIQ12" s="80"/>
      <c r="OIR12" s="80"/>
      <c r="OIS12" s="80"/>
      <c r="OIT12" s="80"/>
      <c r="OIU12" s="80"/>
      <c r="OIV12" s="80"/>
      <c r="OIW12" s="80"/>
      <c r="OIX12" s="80"/>
      <c r="OIY12" s="80"/>
      <c r="OIZ12" s="80"/>
      <c r="OJA12" s="80"/>
      <c r="OJB12" s="80"/>
      <c r="OJC12" s="80"/>
      <c r="OJD12" s="80"/>
      <c r="OJE12" s="80"/>
      <c r="OJF12" s="80"/>
      <c r="OJG12" s="80"/>
      <c r="OJH12" s="80"/>
      <c r="OJI12" s="80"/>
      <c r="OJJ12" s="80"/>
      <c r="OJK12" s="80"/>
      <c r="OJL12" s="80"/>
      <c r="OJM12" s="80"/>
      <c r="OJN12" s="80"/>
      <c r="OJO12" s="80"/>
      <c r="OJP12" s="80"/>
      <c r="OJQ12" s="80"/>
      <c r="OJR12" s="80"/>
      <c r="OJS12" s="80"/>
      <c r="OJT12" s="80"/>
      <c r="OJU12" s="80"/>
      <c r="OJV12" s="80"/>
      <c r="OJW12" s="80"/>
      <c r="OJX12" s="80"/>
      <c r="OJY12" s="80"/>
      <c r="OJZ12" s="80"/>
      <c r="OKA12" s="80"/>
      <c r="OKB12" s="80"/>
      <c r="OKC12" s="80"/>
      <c r="OKD12" s="80"/>
      <c r="OKE12" s="80"/>
      <c r="OKF12" s="80"/>
      <c r="OKG12" s="80"/>
      <c r="OKH12" s="80"/>
      <c r="OKI12" s="80"/>
      <c r="OKJ12" s="80"/>
      <c r="OKK12" s="80"/>
      <c r="OKL12" s="80"/>
      <c r="OKM12" s="80"/>
      <c r="OKN12" s="80"/>
      <c r="OKO12" s="80"/>
      <c r="OKP12" s="80"/>
      <c r="OKQ12" s="80"/>
      <c r="OKR12" s="80"/>
      <c r="OKS12" s="80"/>
      <c r="OKT12" s="80"/>
      <c r="OKU12" s="80"/>
      <c r="OKV12" s="80"/>
      <c r="OKW12" s="80"/>
      <c r="OKX12" s="80"/>
      <c r="OKY12" s="80"/>
      <c r="OKZ12" s="80"/>
      <c r="OLA12" s="80"/>
      <c r="OLB12" s="80"/>
      <c r="OLC12" s="80"/>
      <c r="OLD12" s="80"/>
      <c r="OLE12" s="80"/>
      <c r="OLF12" s="80"/>
      <c r="OLG12" s="80"/>
      <c r="OLH12" s="80"/>
      <c r="OLI12" s="80"/>
      <c r="OLJ12" s="80"/>
      <c r="OLK12" s="80"/>
      <c r="OLL12" s="80"/>
      <c r="OLM12" s="80"/>
      <c r="OLN12" s="80"/>
      <c r="OLO12" s="80"/>
      <c r="OLP12" s="80"/>
      <c r="OLQ12" s="80"/>
      <c r="OLR12" s="80"/>
      <c r="OLS12" s="80"/>
      <c r="OLT12" s="80"/>
      <c r="OLU12" s="80"/>
      <c r="OLV12" s="80"/>
      <c r="OLW12" s="80"/>
      <c r="OLX12" s="80"/>
      <c r="OLY12" s="80"/>
      <c r="OLZ12" s="80"/>
      <c r="OMA12" s="80"/>
      <c r="OMB12" s="80"/>
      <c r="OMC12" s="80"/>
      <c r="OMD12" s="80"/>
      <c r="OME12" s="80"/>
      <c r="OMF12" s="80"/>
      <c r="OMG12" s="80"/>
      <c r="OMH12" s="80"/>
      <c r="OMI12" s="80"/>
      <c r="OMJ12" s="80"/>
      <c r="OMK12" s="80"/>
      <c r="OML12" s="80"/>
      <c r="OMM12" s="80"/>
      <c r="OMN12" s="80"/>
      <c r="OMO12" s="80"/>
      <c r="OMP12" s="80"/>
      <c r="OMQ12" s="80"/>
      <c r="OMR12" s="80"/>
      <c r="OMS12" s="80"/>
      <c r="OMT12" s="80"/>
      <c r="OMU12" s="80"/>
      <c r="OMV12" s="80"/>
      <c r="OMW12" s="80"/>
      <c r="OMX12" s="80"/>
      <c r="OMY12" s="80"/>
      <c r="OMZ12" s="80"/>
      <c r="ONA12" s="80"/>
      <c r="ONB12" s="80"/>
      <c r="ONC12" s="80"/>
      <c r="OND12" s="80"/>
      <c r="ONE12" s="80"/>
      <c r="ONF12" s="80"/>
      <c r="ONG12" s="80"/>
      <c r="ONH12" s="80"/>
      <c r="ONI12" s="80"/>
      <c r="ONJ12" s="80"/>
      <c r="ONK12" s="80"/>
      <c r="ONL12" s="80"/>
      <c r="ONM12" s="80"/>
      <c r="ONN12" s="80"/>
      <c r="ONO12" s="80"/>
      <c r="ONP12" s="80"/>
      <c r="ONQ12" s="80"/>
      <c r="ONR12" s="80"/>
      <c r="ONS12" s="80"/>
      <c r="ONT12" s="80"/>
      <c r="ONU12" s="80"/>
      <c r="ONV12" s="80"/>
      <c r="ONW12" s="80"/>
      <c r="ONX12" s="80"/>
      <c r="ONY12" s="80"/>
      <c r="ONZ12" s="80"/>
      <c r="OOA12" s="80"/>
      <c r="OOB12" s="80"/>
      <c r="OOC12" s="80"/>
      <c r="OOD12" s="80"/>
      <c r="OOE12" s="80"/>
      <c r="OOF12" s="80"/>
      <c r="OOG12" s="80"/>
      <c r="OOH12" s="80"/>
      <c r="OOI12" s="80"/>
      <c r="OOJ12" s="80"/>
      <c r="OOK12" s="80"/>
      <c r="OOL12" s="80"/>
      <c r="OOM12" s="80"/>
      <c r="OON12" s="80"/>
      <c r="OOO12" s="80"/>
      <c r="OOP12" s="80"/>
      <c r="OOQ12" s="80"/>
      <c r="OOR12" s="80"/>
      <c r="OOS12" s="80"/>
      <c r="OOT12" s="80"/>
      <c r="OOU12" s="80"/>
      <c r="OOV12" s="80"/>
      <c r="OOW12" s="80"/>
      <c r="OOX12" s="80"/>
      <c r="OOY12" s="80"/>
      <c r="OOZ12" s="80"/>
      <c r="OPA12" s="80"/>
      <c r="OPB12" s="80"/>
      <c r="OPC12" s="80"/>
      <c r="OPD12" s="80"/>
      <c r="OPE12" s="80"/>
      <c r="OPF12" s="80"/>
      <c r="OPG12" s="80"/>
      <c r="OPH12" s="80"/>
      <c r="OPI12" s="80"/>
      <c r="OPJ12" s="80"/>
      <c r="OPK12" s="80"/>
      <c r="OPL12" s="80"/>
      <c r="OPM12" s="80"/>
      <c r="OPN12" s="80"/>
      <c r="OPO12" s="80"/>
      <c r="OPP12" s="80"/>
      <c r="OPQ12" s="80"/>
      <c r="OPR12" s="80"/>
      <c r="OPS12" s="80"/>
      <c r="OPT12" s="80"/>
      <c r="OPU12" s="80"/>
      <c r="OPV12" s="80"/>
      <c r="OPW12" s="80"/>
      <c r="OPX12" s="80"/>
      <c r="OPY12" s="80"/>
      <c r="OPZ12" s="80"/>
      <c r="OQA12" s="80"/>
      <c r="OQB12" s="80"/>
      <c r="OQC12" s="80"/>
      <c r="OQD12" s="80"/>
      <c r="OQE12" s="80"/>
      <c r="OQF12" s="80"/>
      <c r="OQG12" s="80"/>
      <c r="OQH12" s="80"/>
      <c r="OQI12" s="80"/>
      <c r="OQJ12" s="80"/>
      <c r="OQK12" s="80"/>
      <c r="OQL12" s="80"/>
      <c r="OQM12" s="80"/>
      <c r="OQN12" s="80"/>
      <c r="OQO12" s="80"/>
      <c r="OQP12" s="80"/>
      <c r="OQQ12" s="80"/>
      <c r="OQR12" s="80"/>
      <c r="OQS12" s="80"/>
      <c r="OQT12" s="80"/>
      <c r="OQU12" s="80"/>
      <c r="OQV12" s="80"/>
      <c r="OQW12" s="80"/>
      <c r="OQX12" s="80"/>
      <c r="OQY12" s="80"/>
      <c r="OQZ12" s="80"/>
      <c r="ORA12" s="80"/>
      <c r="ORB12" s="80"/>
      <c r="ORC12" s="80"/>
      <c r="ORD12" s="80"/>
      <c r="ORE12" s="80"/>
      <c r="ORF12" s="80"/>
      <c r="ORG12" s="80"/>
      <c r="ORH12" s="80"/>
      <c r="ORI12" s="80"/>
      <c r="ORJ12" s="80"/>
      <c r="ORK12" s="80"/>
      <c r="ORL12" s="80"/>
      <c r="ORM12" s="80"/>
      <c r="ORN12" s="80"/>
      <c r="ORO12" s="80"/>
      <c r="ORP12" s="80"/>
      <c r="ORQ12" s="80"/>
      <c r="ORR12" s="80"/>
      <c r="ORS12" s="80"/>
      <c r="ORT12" s="80"/>
      <c r="ORU12" s="80"/>
      <c r="ORV12" s="80"/>
      <c r="ORW12" s="80"/>
      <c r="ORX12" s="80"/>
      <c r="ORY12" s="80"/>
      <c r="ORZ12" s="80"/>
      <c r="OSA12" s="80"/>
      <c r="OSB12" s="80"/>
      <c r="OSC12" s="80"/>
      <c r="OSD12" s="80"/>
      <c r="OSE12" s="80"/>
      <c r="OSF12" s="80"/>
      <c r="OSG12" s="80"/>
      <c r="OSH12" s="80"/>
      <c r="OSI12" s="80"/>
      <c r="OSJ12" s="80"/>
      <c r="OSK12" s="80"/>
      <c r="OSL12" s="80"/>
      <c r="OSM12" s="80"/>
      <c r="OSN12" s="80"/>
      <c r="OSO12" s="80"/>
      <c r="OSP12" s="80"/>
      <c r="OSQ12" s="80"/>
      <c r="OSR12" s="80"/>
      <c r="OSS12" s="80"/>
      <c r="OST12" s="80"/>
      <c r="OSU12" s="80"/>
      <c r="OSV12" s="80"/>
      <c r="OSW12" s="80"/>
      <c r="OSX12" s="80"/>
      <c r="OSY12" s="80"/>
      <c r="OSZ12" s="80"/>
      <c r="OTA12" s="80"/>
      <c r="OTB12" s="80"/>
      <c r="OTC12" s="80"/>
      <c r="OTD12" s="80"/>
      <c r="OTE12" s="80"/>
      <c r="OTF12" s="80"/>
      <c r="OTG12" s="80"/>
      <c r="OTH12" s="80"/>
      <c r="OTI12" s="80"/>
      <c r="OTJ12" s="80"/>
      <c r="OTK12" s="80"/>
      <c r="OTL12" s="80"/>
      <c r="OTM12" s="80"/>
      <c r="OTN12" s="80"/>
      <c r="OTO12" s="80"/>
      <c r="OTP12" s="80"/>
      <c r="OTQ12" s="80"/>
      <c r="OTR12" s="80"/>
      <c r="OTS12" s="80"/>
      <c r="OTT12" s="80"/>
      <c r="OTU12" s="80"/>
      <c r="OTV12" s="80"/>
      <c r="OTW12" s="80"/>
      <c r="OTX12" s="80"/>
      <c r="OTY12" s="80"/>
      <c r="OTZ12" s="80"/>
      <c r="OUA12" s="80"/>
      <c r="OUB12" s="80"/>
      <c r="OUC12" s="80"/>
      <c r="OUD12" s="80"/>
      <c r="OUE12" s="80"/>
      <c r="OUF12" s="80"/>
      <c r="OUG12" s="80"/>
      <c r="OUH12" s="80"/>
      <c r="OUI12" s="80"/>
      <c r="OUJ12" s="80"/>
      <c r="OUK12" s="80"/>
      <c r="OUL12" s="80"/>
      <c r="OUM12" s="80"/>
      <c r="OUN12" s="80"/>
      <c r="OUO12" s="80"/>
      <c r="OUP12" s="80"/>
      <c r="OUQ12" s="80"/>
      <c r="OUR12" s="80"/>
      <c r="OUS12" s="80"/>
      <c r="OUT12" s="80"/>
      <c r="OUU12" s="80"/>
      <c r="OUV12" s="80"/>
      <c r="OUW12" s="80"/>
      <c r="OUX12" s="80"/>
      <c r="OUY12" s="80"/>
      <c r="OUZ12" s="80"/>
      <c r="OVA12" s="80"/>
      <c r="OVB12" s="80"/>
      <c r="OVC12" s="80"/>
      <c r="OVD12" s="80"/>
      <c r="OVE12" s="80"/>
      <c r="OVF12" s="80"/>
      <c r="OVG12" s="80"/>
      <c r="OVH12" s="80"/>
      <c r="OVI12" s="80"/>
      <c r="OVJ12" s="80"/>
      <c r="OVK12" s="80"/>
      <c r="OVL12" s="80"/>
      <c r="OVM12" s="80"/>
      <c r="OVN12" s="80"/>
      <c r="OVO12" s="80"/>
      <c r="OVP12" s="80"/>
      <c r="OVQ12" s="80"/>
      <c r="OVR12" s="80"/>
      <c r="OVS12" s="80"/>
      <c r="OVT12" s="80"/>
      <c r="OVU12" s="80"/>
      <c r="OVV12" s="80"/>
      <c r="OVW12" s="80"/>
      <c r="OVX12" s="80"/>
      <c r="OVY12" s="80"/>
      <c r="OVZ12" s="80"/>
      <c r="OWA12" s="80"/>
      <c r="OWB12" s="80"/>
      <c r="OWC12" s="80"/>
      <c r="OWD12" s="80"/>
      <c r="OWE12" s="80"/>
      <c r="OWF12" s="80"/>
      <c r="OWG12" s="80"/>
      <c r="OWH12" s="80"/>
      <c r="OWI12" s="80"/>
      <c r="OWJ12" s="80"/>
      <c r="OWK12" s="80"/>
      <c r="OWL12" s="80"/>
      <c r="OWM12" s="80"/>
      <c r="OWN12" s="80"/>
      <c r="OWO12" s="80"/>
      <c r="OWP12" s="80"/>
      <c r="OWQ12" s="80"/>
      <c r="OWR12" s="80"/>
      <c r="OWS12" s="80"/>
      <c r="OWT12" s="80"/>
      <c r="OWU12" s="80"/>
      <c r="OWV12" s="80"/>
      <c r="OWW12" s="80"/>
      <c r="OWX12" s="80"/>
      <c r="OWY12" s="80"/>
      <c r="OWZ12" s="80"/>
      <c r="OXA12" s="80"/>
      <c r="OXB12" s="80"/>
      <c r="OXC12" s="80"/>
      <c r="OXD12" s="80"/>
      <c r="OXE12" s="80"/>
      <c r="OXF12" s="80"/>
      <c r="OXG12" s="80"/>
      <c r="OXH12" s="80"/>
      <c r="OXI12" s="80"/>
      <c r="OXJ12" s="80"/>
      <c r="OXK12" s="80"/>
      <c r="OXL12" s="80"/>
      <c r="OXM12" s="80"/>
      <c r="OXN12" s="80"/>
      <c r="OXO12" s="80"/>
      <c r="OXP12" s="80"/>
      <c r="OXQ12" s="80"/>
      <c r="OXR12" s="80"/>
      <c r="OXS12" s="80"/>
      <c r="OXT12" s="80"/>
      <c r="OXU12" s="80"/>
      <c r="OXV12" s="80"/>
      <c r="OXW12" s="80"/>
      <c r="OXX12" s="80"/>
      <c r="OXY12" s="80"/>
      <c r="OXZ12" s="80"/>
      <c r="OYA12" s="80"/>
      <c r="OYB12" s="80"/>
      <c r="OYC12" s="80"/>
      <c r="OYD12" s="80"/>
      <c r="OYE12" s="80"/>
      <c r="OYF12" s="80"/>
      <c r="OYG12" s="80"/>
      <c r="OYH12" s="80"/>
      <c r="OYI12" s="80"/>
      <c r="OYJ12" s="80"/>
      <c r="OYK12" s="80"/>
      <c r="OYL12" s="80"/>
      <c r="OYM12" s="80"/>
      <c r="OYN12" s="80"/>
      <c r="OYO12" s="80"/>
      <c r="OYP12" s="80"/>
      <c r="OYQ12" s="80"/>
      <c r="OYR12" s="80"/>
      <c r="OYS12" s="80"/>
      <c r="OYT12" s="80"/>
      <c r="OYU12" s="80"/>
      <c r="OYV12" s="80"/>
      <c r="OYW12" s="80"/>
      <c r="OYX12" s="80"/>
      <c r="OYY12" s="80"/>
      <c r="OYZ12" s="80"/>
      <c r="OZA12" s="80"/>
      <c r="OZB12" s="80"/>
      <c r="OZC12" s="80"/>
      <c r="OZD12" s="80"/>
      <c r="OZE12" s="80"/>
      <c r="OZF12" s="80"/>
      <c r="OZG12" s="80"/>
      <c r="OZH12" s="80"/>
      <c r="OZI12" s="80"/>
      <c r="OZJ12" s="80"/>
      <c r="OZK12" s="80"/>
      <c r="OZL12" s="80"/>
      <c r="OZM12" s="80"/>
      <c r="OZN12" s="80"/>
      <c r="OZO12" s="80"/>
      <c r="OZP12" s="80"/>
      <c r="OZQ12" s="80"/>
      <c r="OZR12" s="80"/>
      <c r="OZS12" s="80"/>
      <c r="OZT12" s="80"/>
      <c r="OZU12" s="80"/>
      <c r="OZV12" s="80"/>
      <c r="OZW12" s="80"/>
      <c r="OZX12" s="80"/>
      <c r="OZY12" s="80"/>
      <c r="OZZ12" s="80"/>
      <c r="PAA12" s="80"/>
      <c r="PAB12" s="80"/>
      <c r="PAC12" s="80"/>
      <c r="PAD12" s="80"/>
      <c r="PAE12" s="80"/>
      <c r="PAF12" s="80"/>
      <c r="PAG12" s="80"/>
      <c r="PAH12" s="80"/>
      <c r="PAI12" s="80"/>
      <c r="PAJ12" s="80"/>
      <c r="PAK12" s="80"/>
      <c r="PAL12" s="80"/>
      <c r="PAM12" s="80"/>
      <c r="PAN12" s="80"/>
      <c r="PAO12" s="80"/>
      <c r="PAP12" s="80"/>
      <c r="PAQ12" s="80"/>
      <c r="PAR12" s="80"/>
      <c r="PAS12" s="80"/>
      <c r="PAT12" s="80"/>
      <c r="PAU12" s="80"/>
      <c r="PAV12" s="80"/>
      <c r="PAW12" s="80"/>
      <c r="PAX12" s="80"/>
      <c r="PAY12" s="80"/>
      <c r="PAZ12" s="80"/>
      <c r="PBA12" s="80"/>
      <c r="PBB12" s="80"/>
      <c r="PBC12" s="80"/>
      <c r="PBD12" s="80"/>
      <c r="PBE12" s="80"/>
      <c r="PBF12" s="80"/>
      <c r="PBG12" s="80"/>
      <c r="PBH12" s="80"/>
      <c r="PBI12" s="80"/>
      <c r="PBJ12" s="80"/>
      <c r="PBK12" s="80"/>
      <c r="PBL12" s="80"/>
      <c r="PBM12" s="80"/>
      <c r="PBN12" s="80"/>
      <c r="PBO12" s="80"/>
      <c r="PBP12" s="80"/>
      <c r="PBQ12" s="80"/>
      <c r="PBR12" s="80"/>
      <c r="PBS12" s="80"/>
      <c r="PBT12" s="80"/>
      <c r="PBU12" s="80"/>
      <c r="PBV12" s="80"/>
      <c r="PBW12" s="80"/>
      <c r="PBX12" s="80"/>
      <c r="PBY12" s="80"/>
      <c r="PBZ12" s="80"/>
      <c r="PCA12" s="80"/>
      <c r="PCB12" s="80"/>
      <c r="PCC12" s="80"/>
      <c r="PCD12" s="80"/>
      <c r="PCE12" s="80"/>
      <c r="PCF12" s="80"/>
      <c r="PCG12" s="80"/>
      <c r="PCH12" s="80"/>
      <c r="PCI12" s="80"/>
      <c r="PCJ12" s="80"/>
      <c r="PCK12" s="80"/>
      <c r="PCL12" s="80"/>
      <c r="PCM12" s="80"/>
      <c r="PCN12" s="80"/>
      <c r="PCO12" s="80"/>
      <c r="PCP12" s="80"/>
      <c r="PCQ12" s="80"/>
      <c r="PCR12" s="80"/>
      <c r="PCS12" s="80"/>
      <c r="PCT12" s="80"/>
      <c r="PCU12" s="80"/>
      <c r="PCV12" s="80"/>
      <c r="PCW12" s="80"/>
      <c r="PCX12" s="80"/>
      <c r="PCY12" s="80"/>
      <c r="PCZ12" s="80"/>
      <c r="PDA12" s="80"/>
      <c r="PDB12" s="80"/>
      <c r="PDC12" s="80"/>
      <c r="PDD12" s="80"/>
      <c r="PDE12" s="80"/>
      <c r="PDF12" s="80"/>
      <c r="PDG12" s="80"/>
      <c r="PDH12" s="80"/>
      <c r="PDI12" s="80"/>
      <c r="PDJ12" s="80"/>
      <c r="PDK12" s="80"/>
      <c r="PDL12" s="80"/>
      <c r="PDM12" s="80"/>
      <c r="PDN12" s="80"/>
      <c r="PDO12" s="80"/>
      <c r="PDP12" s="80"/>
      <c r="PDQ12" s="80"/>
      <c r="PDR12" s="80"/>
      <c r="PDS12" s="80"/>
      <c r="PDT12" s="80"/>
      <c r="PDU12" s="80"/>
      <c r="PDV12" s="80"/>
      <c r="PDW12" s="80"/>
      <c r="PDX12" s="80"/>
      <c r="PDY12" s="80"/>
      <c r="PDZ12" s="80"/>
      <c r="PEA12" s="80"/>
      <c r="PEB12" s="80"/>
      <c r="PEC12" s="80"/>
      <c r="PED12" s="80"/>
      <c r="PEE12" s="80"/>
      <c r="PEF12" s="80"/>
      <c r="PEG12" s="80"/>
      <c r="PEH12" s="80"/>
      <c r="PEI12" s="80"/>
      <c r="PEJ12" s="80"/>
      <c r="PEK12" s="80"/>
      <c r="PEL12" s="80"/>
      <c r="PEM12" s="80"/>
      <c r="PEN12" s="80"/>
      <c r="PEO12" s="80"/>
      <c r="PEP12" s="80"/>
      <c r="PEQ12" s="80"/>
      <c r="PER12" s="80"/>
      <c r="PES12" s="80"/>
      <c r="PET12" s="80"/>
      <c r="PEU12" s="80"/>
      <c r="PEV12" s="80"/>
      <c r="PEW12" s="80"/>
      <c r="PEX12" s="80"/>
      <c r="PEY12" s="80"/>
      <c r="PEZ12" s="80"/>
      <c r="PFA12" s="80"/>
      <c r="PFB12" s="80"/>
      <c r="PFC12" s="80"/>
      <c r="PFD12" s="80"/>
      <c r="PFE12" s="80"/>
      <c r="PFF12" s="80"/>
      <c r="PFG12" s="80"/>
      <c r="PFH12" s="80"/>
      <c r="PFI12" s="80"/>
      <c r="PFJ12" s="80"/>
      <c r="PFK12" s="80"/>
      <c r="PFL12" s="80"/>
      <c r="PFM12" s="80"/>
      <c r="PFN12" s="80"/>
      <c r="PFO12" s="80"/>
      <c r="PFP12" s="80"/>
      <c r="PFQ12" s="80"/>
      <c r="PFR12" s="80"/>
      <c r="PFS12" s="80"/>
      <c r="PFT12" s="80"/>
      <c r="PFU12" s="80"/>
      <c r="PFV12" s="80"/>
      <c r="PFW12" s="80"/>
      <c r="PFX12" s="80"/>
      <c r="PFY12" s="80"/>
      <c r="PFZ12" s="80"/>
      <c r="PGA12" s="80"/>
      <c r="PGB12" s="80"/>
      <c r="PGC12" s="80"/>
      <c r="PGD12" s="80"/>
      <c r="PGE12" s="80"/>
      <c r="PGF12" s="80"/>
      <c r="PGG12" s="80"/>
      <c r="PGH12" s="80"/>
      <c r="PGI12" s="80"/>
      <c r="PGJ12" s="80"/>
      <c r="PGK12" s="80"/>
      <c r="PGL12" s="80"/>
      <c r="PGM12" s="80"/>
      <c r="PGN12" s="80"/>
      <c r="PGO12" s="80"/>
      <c r="PGP12" s="80"/>
      <c r="PGQ12" s="80"/>
      <c r="PGR12" s="80"/>
      <c r="PGS12" s="80"/>
      <c r="PGT12" s="80"/>
      <c r="PGU12" s="80"/>
      <c r="PGV12" s="80"/>
      <c r="PGW12" s="80"/>
      <c r="PGX12" s="80"/>
      <c r="PGY12" s="80"/>
      <c r="PGZ12" s="80"/>
      <c r="PHA12" s="80"/>
      <c r="PHB12" s="80"/>
      <c r="PHC12" s="80"/>
      <c r="PHD12" s="80"/>
      <c r="PHE12" s="80"/>
      <c r="PHF12" s="80"/>
      <c r="PHG12" s="80"/>
      <c r="PHH12" s="80"/>
      <c r="PHI12" s="80"/>
      <c r="PHJ12" s="80"/>
      <c r="PHK12" s="80"/>
      <c r="PHL12" s="80"/>
      <c r="PHM12" s="80"/>
      <c r="PHN12" s="80"/>
      <c r="PHO12" s="80"/>
      <c r="PHP12" s="80"/>
      <c r="PHQ12" s="80"/>
      <c r="PHR12" s="80"/>
      <c r="PHS12" s="80"/>
      <c r="PHT12" s="80"/>
      <c r="PHU12" s="80"/>
      <c r="PHV12" s="80"/>
      <c r="PHW12" s="80"/>
      <c r="PHX12" s="80"/>
      <c r="PHY12" s="80"/>
      <c r="PHZ12" s="80"/>
      <c r="PIA12" s="80"/>
      <c r="PIB12" s="80"/>
      <c r="PIC12" s="80"/>
      <c r="PID12" s="80"/>
      <c r="PIE12" s="80"/>
      <c r="PIF12" s="80"/>
      <c r="PIG12" s="80"/>
      <c r="PIH12" s="80"/>
      <c r="PII12" s="80"/>
      <c r="PIJ12" s="80"/>
      <c r="PIK12" s="80"/>
      <c r="PIL12" s="80"/>
      <c r="PIM12" s="80"/>
      <c r="PIN12" s="80"/>
      <c r="PIO12" s="80"/>
      <c r="PIP12" s="80"/>
      <c r="PIQ12" s="80"/>
      <c r="PIR12" s="80"/>
      <c r="PIS12" s="80"/>
      <c r="PIT12" s="80"/>
      <c r="PIU12" s="80"/>
      <c r="PIV12" s="80"/>
      <c r="PIW12" s="80"/>
      <c r="PIX12" s="80"/>
      <c r="PIY12" s="80"/>
      <c r="PIZ12" s="80"/>
      <c r="PJA12" s="80"/>
      <c r="PJB12" s="80"/>
      <c r="PJC12" s="80"/>
      <c r="PJD12" s="80"/>
      <c r="PJE12" s="80"/>
      <c r="PJF12" s="80"/>
      <c r="PJG12" s="80"/>
      <c r="PJH12" s="80"/>
      <c r="PJI12" s="80"/>
      <c r="PJJ12" s="80"/>
      <c r="PJK12" s="80"/>
      <c r="PJL12" s="80"/>
      <c r="PJM12" s="80"/>
      <c r="PJN12" s="80"/>
      <c r="PJO12" s="80"/>
      <c r="PJP12" s="80"/>
      <c r="PJQ12" s="80"/>
      <c r="PJR12" s="80"/>
      <c r="PJS12" s="80"/>
      <c r="PJT12" s="80"/>
      <c r="PJU12" s="80"/>
      <c r="PJV12" s="80"/>
      <c r="PJW12" s="80"/>
      <c r="PJX12" s="80"/>
      <c r="PJY12" s="80"/>
      <c r="PJZ12" s="80"/>
      <c r="PKA12" s="80"/>
      <c r="PKB12" s="80"/>
      <c r="PKC12" s="80"/>
      <c r="PKD12" s="80"/>
      <c r="PKE12" s="80"/>
      <c r="PKF12" s="80"/>
      <c r="PKG12" s="80"/>
      <c r="PKH12" s="80"/>
      <c r="PKI12" s="80"/>
      <c r="PKJ12" s="80"/>
      <c r="PKK12" s="80"/>
      <c r="PKL12" s="80"/>
      <c r="PKM12" s="80"/>
      <c r="PKN12" s="80"/>
      <c r="PKO12" s="80"/>
      <c r="PKP12" s="80"/>
      <c r="PKQ12" s="80"/>
      <c r="PKR12" s="80"/>
      <c r="PKS12" s="80"/>
      <c r="PKT12" s="80"/>
      <c r="PKU12" s="80"/>
      <c r="PKV12" s="80"/>
      <c r="PKW12" s="80"/>
      <c r="PKX12" s="80"/>
      <c r="PKY12" s="80"/>
      <c r="PKZ12" s="80"/>
      <c r="PLA12" s="80"/>
      <c r="PLB12" s="80"/>
      <c r="PLC12" s="80"/>
      <c r="PLD12" s="80"/>
      <c r="PLE12" s="80"/>
      <c r="PLF12" s="80"/>
      <c r="PLG12" s="80"/>
      <c r="PLH12" s="80"/>
      <c r="PLI12" s="80"/>
      <c r="PLJ12" s="80"/>
      <c r="PLK12" s="80"/>
      <c r="PLL12" s="80"/>
      <c r="PLM12" s="80"/>
      <c r="PLN12" s="80"/>
      <c r="PLO12" s="80"/>
      <c r="PLP12" s="80"/>
      <c r="PLQ12" s="80"/>
      <c r="PLR12" s="80"/>
      <c r="PLS12" s="80"/>
      <c r="PLT12" s="80"/>
      <c r="PLU12" s="80"/>
      <c r="PLV12" s="80"/>
      <c r="PLW12" s="80"/>
      <c r="PLX12" s="80"/>
      <c r="PLY12" s="80"/>
      <c r="PLZ12" s="80"/>
      <c r="PMA12" s="80"/>
      <c r="PMB12" s="80"/>
      <c r="PMC12" s="80"/>
      <c r="PMD12" s="80"/>
      <c r="PME12" s="80"/>
      <c r="PMF12" s="80"/>
      <c r="PMG12" s="80"/>
      <c r="PMH12" s="80"/>
      <c r="PMI12" s="80"/>
      <c r="PMJ12" s="80"/>
      <c r="PMK12" s="80"/>
      <c r="PML12" s="80"/>
      <c r="PMM12" s="80"/>
      <c r="PMN12" s="80"/>
      <c r="PMO12" s="80"/>
      <c r="PMP12" s="80"/>
      <c r="PMQ12" s="80"/>
      <c r="PMR12" s="80"/>
      <c r="PMS12" s="80"/>
      <c r="PMT12" s="80"/>
      <c r="PMU12" s="80"/>
      <c r="PMV12" s="80"/>
      <c r="PMW12" s="80"/>
      <c r="PMX12" s="80"/>
      <c r="PMY12" s="80"/>
      <c r="PMZ12" s="80"/>
      <c r="PNA12" s="80"/>
      <c r="PNB12" s="80"/>
      <c r="PNC12" s="80"/>
      <c r="PND12" s="80"/>
      <c r="PNE12" s="80"/>
      <c r="PNF12" s="80"/>
      <c r="PNG12" s="80"/>
      <c r="PNH12" s="80"/>
      <c r="PNI12" s="80"/>
      <c r="PNJ12" s="80"/>
      <c r="PNK12" s="80"/>
      <c r="PNL12" s="80"/>
      <c r="PNM12" s="80"/>
      <c r="PNN12" s="80"/>
      <c r="PNO12" s="80"/>
      <c r="PNP12" s="80"/>
      <c r="PNQ12" s="80"/>
      <c r="PNR12" s="80"/>
      <c r="PNS12" s="80"/>
      <c r="PNT12" s="80"/>
      <c r="PNU12" s="80"/>
      <c r="PNV12" s="80"/>
      <c r="PNW12" s="80"/>
      <c r="PNX12" s="80"/>
      <c r="PNY12" s="80"/>
      <c r="PNZ12" s="80"/>
      <c r="POA12" s="80"/>
      <c r="POB12" s="80"/>
      <c r="POC12" s="80"/>
      <c r="POD12" s="80"/>
      <c r="POE12" s="80"/>
      <c r="POF12" s="80"/>
      <c r="POG12" s="80"/>
      <c r="POH12" s="80"/>
      <c r="POI12" s="80"/>
      <c r="POJ12" s="80"/>
      <c r="POK12" s="80"/>
      <c r="POL12" s="80"/>
      <c r="POM12" s="80"/>
      <c r="PON12" s="80"/>
      <c r="POO12" s="80"/>
      <c r="POP12" s="80"/>
      <c r="POQ12" s="80"/>
      <c r="POR12" s="80"/>
      <c r="POS12" s="80"/>
      <c r="POT12" s="80"/>
      <c r="POU12" s="80"/>
      <c r="POV12" s="80"/>
      <c r="POW12" s="80"/>
      <c r="POX12" s="80"/>
      <c r="POY12" s="80"/>
      <c r="POZ12" s="80"/>
      <c r="PPA12" s="80"/>
      <c r="PPB12" s="80"/>
      <c r="PPC12" s="80"/>
      <c r="PPD12" s="80"/>
      <c r="PPE12" s="80"/>
      <c r="PPF12" s="80"/>
      <c r="PPG12" s="80"/>
      <c r="PPH12" s="80"/>
      <c r="PPI12" s="80"/>
      <c r="PPJ12" s="80"/>
      <c r="PPK12" s="80"/>
      <c r="PPL12" s="80"/>
      <c r="PPM12" s="80"/>
      <c r="PPN12" s="80"/>
      <c r="PPO12" s="80"/>
      <c r="PPP12" s="80"/>
      <c r="PPQ12" s="80"/>
      <c r="PPR12" s="80"/>
      <c r="PPS12" s="80"/>
      <c r="PPT12" s="80"/>
      <c r="PPU12" s="80"/>
      <c r="PPV12" s="80"/>
      <c r="PPW12" s="80"/>
      <c r="PPX12" s="80"/>
      <c r="PPY12" s="80"/>
      <c r="PPZ12" s="80"/>
      <c r="PQA12" s="80"/>
      <c r="PQB12" s="80"/>
      <c r="PQC12" s="80"/>
      <c r="PQD12" s="80"/>
      <c r="PQE12" s="80"/>
      <c r="PQF12" s="80"/>
      <c r="PQG12" s="80"/>
      <c r="PQH12" s="80"/>
      <c r="PQI12" s="80"/>
      <c r="PQJ12" s="80"/>
      <c r="PQK12" s="80"/>
      <c r="PQL12" s="80"/>
      <c r="PQM12" s="80"/>
      <c r="PQN12" s="80"/>
      <c r="PQO12" s="80"/>
      <c r="PQP12" s="80"/>
      <c r="PQQ12" s="80"/>
      <c r="PQR12" s="80"/>
      <c r="PQS12" s="80"/>
      <c r="PQT12" s="80"/>
      <c r="PQU12" s="80"/>
      <c r="PQV12" s="80"/>
      <c r="PQW12" s="80"/>
      <c r="PQX12" s="80"/>
      <c r="PQY12" s="80"/>
      <c r="PQZ12" s="80"/>
      <c r="PRA12" s="80"/>
      <c r="PRB12" s="80"/>
      <c r="PRC12" s="80"/>
      <c r="PRD12" s="80"/>
      <c r="PRE12" s="80"/>
      <c r="PRF12" s="80"/>
      <c r="PRG12" s="80"/>
      <c r="PRH12" s="80"/>
      <c r="PRI12" s="80"/>
      <c r="PRJ12" s="80"/>
      <c r="PRK12" s="80"/>
      <c r="PRL12" s="80"/>
      <c r="PRM12" s="80"/>
      <c r="PRN12" s="80"/>
      <c r="PRO12" s="80"/>
      <c r="PRP12" s="80"/>
      <c r="PRQ12" s="80"/>
      <c r="PRR12" s="80"/>
      <c r="PRS12" s="80"/>
      <c r="PRT12" s="80"/>
      <c r="PRU12" s="80"/>
      <c r="PRV12" s="80"/>
      <c r="PRW12" s="80"/>
      <c r="PRX12" s="80"/>
      <c r="PRY12" s="80"/>
      <c r="PRZ12" s="80"/>
      <c r="PSA12" s="80"/>
      <c r="PSB12" s="80"/>
      <c r="PSC12" s="80"/>
      <c r="PSD12" s="80"/>
      <c r="PSE12" s="80"/>
      <c r="PSF12" s="80"/>
      <c r="PSG12" s="80"/>
      <c r="PSH12" s="80"/>
      <c r="PSI12" s="80"/>
      <c r="PSJ12" s="80"/>
      <c r="PSK12" s="80"/>
      <c r="PSL12" s="80"/>
      <c r="PSM12" s="80"/>
      <c r="PSN12" s="80"/>
      <c r="PSO12" s="80"/>
      <c r="PSP12" s="80"/>
      <c r="PSQ12" s="80"/>
      <c r="PSR12" s="80"/>
      <c r="PSS12" s="80"/>
      <c r="PST12" s="80"/>
      <c r="PSU12" s="80"/>
      <c r="PSV12" s="80"/>
      <c r="PSW12" s="80"/>
      <c r="PSX12" s="80"/>
      <c r="PSY12" s="80"/>
      <c r="PSZ12" s="80"/>
      <c r="PTA12" s="80"/>
      <c r="PTB12" s="80"/>
      <c r="PTC12" s="80"/>
      <c r="PTD12" s="80"/>
      <c r="PTE12" s="80"/>
      <c r="PTF12" s="80"/>
      <c r="PTG12" s="80"/>
      <c r="PTH12" s="80"/>
      <c r="PTI12" s="80"/>
      <c r="PTJ12" s="80"/>
      <c r="PTK12" s="80"/>
      <c r="PTL12" s="80"/>
      <c r="PTM12" s="80"/>
      <c r="PTN12" s="80"/>
      <c r="PTO12" s="80"/>
      <c r="PTP12" s="80"/>
      <c r="PTQ12" s="80"/>
      <c r="PTR12" s="80"/>
      <c r="PTS12" s="80"/>
      <c r="PTT12" s="80"/>
      <c r="PTU12" s="80"/>
      <c r="PTV12" s="80"/>
      <c r="PTW12" s="80"/>
      <c r="PTX12" s="80"/>
      <c r="PTY12" s="80"/>
      <c r="PTZ12" s="80"/>
      <c r="PUA12" s="80"/>
      <c r="PUB12" s="80"/>
      <c r="PUC12" s="80"/>
      <c r="PUD12" s="80"/>
      <c r="PUE12" s="80"/>
      <c r="PUF12" s="80"/>
      <c r="PUG12" s="80"/>
      <c r="PUH12" s="80"/>
      <c r="PUI12" s="80"/>
      <c r="PUJ12" s="80"/>
      <c r="PUK12" s="80"/>
      <c r="PUL12" s="80"/>
      <c r="PUM12" s="80"/>
      <c r="PUN12" s="80"/>
      <c r="PUO12" s="80"/>
      <c r="PUP12" s="80"/>
      <c r="PUQ12" s="80"/>
      <c r="PUR12" s="80"/>
      <c r="PUS12" s="80"/>
      <c r="PUT12" s="80"/>
      <c r="PUU12" s="80"/>
      <c r="PUV12" s="80"/>
      <c r="PUW12" s="80"/>
      <c r="PUX12" s="80"/>
      <c r="PUY12" s="80"/>
      <c r="PUZ12" s="80"/>
      <c r="PVA12" s="80"/>
      <c r="PVB12" s="80"/>
      <c r="PVC12" s="80"/>
      <c r="PVD12" s="80"/>
      <c r="PVE12" s="80"/>
      <c r="PVF12" s="80"/>
      <c r="PVG12" s="80"/>
      <c r="PVH12" s="80"/>
      <c r="PVI12" s="80"/>
      <c r="PVJ12" s="80"/>
      <c r="PVK12" s="80"/>
      <c r="PVL12" s="80"/>
      <c r="PVM12" s="80"/>
      <c r="PVN12" s="80"/>
      <c r="PVO12" s="80"/>
      <c r="PVP12" s="80"/>
      <c r="PVQ12" s="80"/>
      <c r="PVR12" s="80"/>
      <c r="PVS12" s="80"/>
      <c r="PVT12" s="80"/>
      <c r="PVU12" s="80"/>
      <c r="PVV12" s="80"/>
      <c r="PVW12" s="80"/>
      <c r="PVX12" s="80"/>
      <c r="PVY12" s="80"/>
      <c r="PVZ12" s="80"/>
      <c r="PWA12" s="80"/>
      <c r="PWB12" s="80"/>
      <c r="PWC12" s="80"/>
      <c r="PWD12" s="80"/>
      <c r="PWE12" s="80"/>
      <c r="PWF12" s="80"/>
      <c r="PWG12" s="80"/>
      <c r="PWH12" s="80"/>
      <c r="PWI12" s="80"/>
      <c r="PWJ12" s="80"/>
      <c r="PWK12" s="80"/>
      <c r="PWL12" s="80"/>
      <c r="PWM12" s="80"/>
      <c r="PWN12" s="80"/>
      <c r="PWO12" s="80"/>
      <c r="PWP12" s="80"/>
      <c r="PWQ12" s="80"/>
      <c r="PWR12" s="80"/>
      <c r="PWS12" s="80"/>
      <c r="PWT12" s="80"/>
      <c r="PWU12" s="80"/>
      <c r="PWV12" s="80"/>
      <c r="PWW12" s="80"/>
      <c r="PWX12" s="80"/>
      <c r="PWY12" s="80"/>
      <c r="PWZ12" s="80"/>
      <c r="PXA12" s="80"/>
      <c r="PXB12" s="80"/>
      <c r="PXC12" s="80"/>
      <c r="PXD12" s="80"/>
      <c r="PXE12" s="80"/>
      <c r="PXF12" s="80"/>
      <c r="PXG12" s="80"/>
      <c r="PXH12" s="80"/>
      <c r="PXI12" s="80"/>
      <c r="PXJ12" s="80"/>
      <c r="PXK12" s="80"/>
      <c r="PXL12" s="80"/>
      <c r="PXM12" s="80"/>
      <c r="PXN12" s="80"/>
      <c r="PXO12" s="80"/>
      <c r="PXP12" s="80"/>
      <c r="PXQ12" s="80"/>
      <c r="PXR12" s="80"/>
      <c r="PXS12" s="80"/>
      <c r="PXT12" s="80"/>
      <c r="PXU12" s="80"/>
      <c r="PXV12" s="80"/>
      <c r="PXW12" s="80"/>
      <c r="PXX12" s="80"/>
      <c r="PXY12" s="80"/>
      <c r="PXZ12" s="80"/>
      <c r="PYA12" s="80"/>
      <c r="PYB12" s="80"/>
      <c r="PYC12" s="80"/>
      <c r="PYD12" s="80"/>
      <c r="PYE12" s="80"/>
      <c r="PYF12" s="80"/>
      <c r="PYG12" s="80"/>
      <c r="PYH12" s="80"/>
      <c r="PYI12" s="80"/>
      <c r="PYJ12" s="80"/>
      <c r="PYK12" s="80"/>
      <c r="PYL12" s="80"/>
      <c r="PYM12" s="80"/>
      <c r="PYN12" s="80"/>
      <c r="PYO12" s="80"/>
      <c r="PYP12" s="80"/>
      <c r="PYQ12" s="80"/>
      <c r="PYR12" s="80"/>
      <c r="PYS12" s="80"/>
      <c r="PYT12" s="80"/>
      <c r="PYU12" s="80"/>
      <c r="PYV12" s="80"/>
      <c r="PYW12" s="80"/>
      <c r="PYX12" s="80"/>
      <c r="PYY12" s="80"/>
      <c r="PYZ12" s="80"/>
      <c r="PZA12" s="80"/>
      <c r="PZB12" s="80"/>
      <c r="PZC12" s="80"/>
      <c r="PZD12" s="80"/>
      <c r="PZE12" s="80"/>
      <c r="PZF12" s="80"/>
      <c r="PZG12" s="80"/>
      <c r="PZH12" s="80"/>
      <c r="PZI12" s="80"/>
      <c r="PZJ12" s="80"/>
      <c r="PZK12" s="80"/>
      <c r="PZL12" s="80"/>
      <c r="PZM12" s="80"/>
      <c r="PZN12" s="80"/>
      <c r="PZO12" s="80"/>
      <c r="PZP12" s="80"/>
      <c r="PZQ12" s="80"/>
      <c r="PZR12" s="80"/>
      <c r="PZS12" s="80"/>
      <c r="PZT12" s="80"/>
      <c r="PZU12" s="80"/>
      <c r="PZV12" s="80"/>
      <c r="PZW12" s="80"/>
      <c r="PZX12" s="80"/>
      <c r="PZY12" s="80"/>
      <c r="PZZ12" s="80"/>
      <c r="QAA12" s="80"/>
      <c r="QAB12" s="80"/>
      <c r="QAC12" s="80"/>
      <c r="QAD12" s="80"/>
      <c r="QAE12" s="80"/>
      <c r="QAF12" s="80"/>
      <c r="QAG12" s="80"/>
      <c r="QAH12" s="80"/>
      <c r="QAI12" s="80"/>
      <c r="QAJ12" s="80"/>
      <c r="QAK12" s="80"/>
      <c r="QAL12" s="80"/>
      <c r="QAM12" s="80"/>
      <c r="QAN12" s="80"/>
      <c r="QAO12" s="80"/>
      <c r="QAP12" s="80"/>
      <c r="QAQ12" s="80"/>
      <c r="QAR12" s="80"/>
      <c r="QAS12" s="80"/>
      <c r="QAT12" s="80"/>
      <c r="QAU12" s="80"/>
      <c r="QAV12" s="80"/>
      <c r="QAW12" s="80"/>
      <c r="QAX12" s="80"/>
      <c r="QAY12" s="80"/>
      <c r="QAZ12" s="80"/>
      <c r="QBA12" s="80"/>
      <c r="QBB12" s="80"/>
      <c r="QBC12" s="80"/>
      <c r="QBD12" s="80"/>
      <c r="QBE12" s="80"/>
      <c r="QBF12" s="80"/>
      <c r="QBG12" s="80"/>
      <c r="QBH12" s="80"/>
      <c r="QBI12" s="80"/>
      <c r="QBJ12" s="80"/>
      <c r="QBK12" s="80"/>
      <c r="QBL12" s="80"/>
      <c r="QBM12" s="80"/>
      <c r="QBN12" s="80"/>
      <c r="QBO12" s="80"/>
      <c r="QBP12" s="80"/>
      <c r="QBQ12" s="80"/>
      <c r="QBR12" s="80"/>
      <c r="QBS12" s="80"/>
      <c r="QBT12" s="80"/>
      <c r="QBU12" s="80"/>
      <c r="QBV12" s="80"/>
      <c r="QBW12" s="80"/>
      <c r="QBX12" s="80"/>
      <c r="QBY12" s="80"/>
      <c r="QBZ12" s="80"/>
      <c r="QCA12" s="80"/>
      <c r="QCB12" s="80"/>
      <c r="QCC12" s="80"/>
      <c r="QCD12" s="80"/>
      <c r="QCE12" s="80"/>
      <c r="QCF12" s="80"/>
      <c r="QCG12" s="80"/>
      <c r="QCH12" s="80"/>
      <c r="QCI12" s="80"/>
      <c r="QCJ12" s="80"/>
      <c r="QCK12" s="80"/>
      <c r="QCL12" s="80"/>
      <c r="QCM12" s="80"/>
      <c r="QCN12" s="80"/>
      <c r="QCO12" s="80"/>
      <c r="QCP12" s="80"/>
      <c r="QCQ12" s="80"/>
      <c r="QCR12" s="80"/>
      <c r="QCS12" s="80"/>
      <c r="QCT12" s="80"/>
      <c r="QCU12" s="80"/>
      <c r="QCV12" s="80"/>
      <c r="QCW12" s="80"/>
      <c r="QCX12" s="80"/>
      <c r="QCY12" s="80"/>
      <c r="QCZ12" s="80"/>
      <c r="QDA12" s="80"/>
      <c r="QDB12" s="80"/>
      <c r="QDC12" s="80"/>
      <c r="QDD12" s="80"/>
      <c r="QDE12" s="80"/>
      <c r="QDF12" s="80"/>
      <c r="QDG12" s="80"/>
      <c r="QDH12" s="80"/>
      <c r="QDI12" s="80"/>
      <c r="QDJ12" s="80"/>
      <c r="QDK12" s="80"/>
      <c r="QDL12" s="80"/>
      <c r="QDM12" s="80"/>
      <c r="QDN12" s="80"/>
      <c r="QDO12" s="80"/>
      <c r="QDP12" s="80"/>
      <c r="QDQ12" s="80"/>
      <c r="QDR12" s="80"/>
      <c r="QDS12" s="80"/>
      <c r="QDT12" s="80"/>
      <c r="QDU12" s="80"/>
      <c r="QDV12" s="80"/>
      <c r="QDW12" s="80"/>
      <c r="QDX12" s="80"/>
      <c r="QDY12" s="80"/>
      <c r="QDZ12" s="80"/>
      <c r="QEA12" s="80"/>
      <c r="QEB12" s="80"/>
      <c r="QEC12" s="80"/>
      <c r="QED12" s="80"/>
      <c r="QEE12" s="80"/>
      <c r="QEF12" s="80"/>
      <c r="QEG12" s="80"/>
      <c r="QEH12" s="80"/>
      <c r="QEI12" s="80"/>
      <c r="QEJ12" s="80"/>
      <c r="QEK12" s="80"/>
      <c r="QEL12" s="80"/>
      <c r="QEM12" s="80"/>
      <c r="QEN12" s="80"/>
      <c r="QEO12" s="80"/>
      <c r="QEP12" s="80"/>
      <c r="QEQ12" s="80"/>
      <c r="QER12" s="80"/>
      <c r="QES12" s="80"/>
      <c r="QET12" s="80"/>
      <c r="QEU12" s="80"/>
      <c r="QEV12" s="80"/>
      <c r="QEW12" s="80"/>
      <c r="QEX12" s="80"/>
      <c r="QEY12" s="80"/>
      <c r="QEZ12" s="80"/>
      <c r="QFA12" s="80"/>
      <c r="QFB12" s="80"/>
      <c r="QFC12" s="80"/>
      <c r="QFD12" s="80"/>
      <c r="QFE12" s="80"/>
      <c r="QFF12" s="80"/>
      <c r="QFG12" s="80"/>
      <c r="QFH12" s="80"/>
      <c r="QFI12" s="80"/>
      <c r="QFJ12" s="80"/>
      <c r="QFK12" s="80"/>
      <c r="QFL12" s="80"/>
      <c r="QFM12" s="80"/>
      <c r="QFN12" s="80"/>
      <c r="QFO12" s="80"/>
      <c r="QFP12" s="80"/>
      <c r="QFQ12" s="80"/>
      <c r="QFR12" s="80"/>
      <c r="QFS12" s="80"/>
      <c r="QFT12" s="80"/>
      <c r="QFU12" s="80"/>
      <c r="QFV12" s="80"/>
      <c r="QFW12" s="80"/>
      <c r="QFX12" s="80"/>
      <c r="QFY12" s="80"/>
      <c r="QFZ12" s="80"/>
      <c r="QGA12" s="80"/>
      <c r="QGB12" s="80"/>
      <c r="QGC12" s="80"/>
      <c r="QGD12" s="80"/>
      <c r="QGE12" s="80"/>
      <c r="QGF12" s="80"/>
      <c r="QGG12" s="80"/>
      <c r="QGH12" s="80"/>
      <c r="QGI12" s="80"/>
      <c r="QGJ12" s="80"/>
      <c r="QGK12" s="80"/>
      <c r="QGL12" s="80"/>
      <c r="QGM12" s="80"/>
      <c r="QGN12" s="80"/>
      <c r="QGO12" s="80"/>
      <c r="QGP12" s="80"/>
      <c r="QGQ12" s="80"/>
      <c r="QGR12" s="80"/>
      <c r="QGS12" s="80"/>
      <c r="QGT12" s="80"/>
      <c r="QGU12" s="80"/>
      <c r="QGV12" s="80"/>
      <c r="QGW12" s="80"/>
      <c r="QGX12" s="80"/>
      <c r="QGY12" s="80"/>
      <c r="QGZ12" s="80"/>
      <c r="QHA12" s="80"/>
      <c r="QHB12" s="80"/>
      <c r="QHC12" s="80"/>
      <c r="QHD12" s="80"/>
      <c r="QHE12" s="80"/>
      <c r="QHF12" s="80"/>
      <c r="QHG12" s="80"/>
      <c r="QHH12" s="80"/>
      <c r="QHI12" s="80"/>
      <c r="QHJ12" s="80"/>
      <c r="QHK12" s="80"/>
      <c r="QHL12" s="80"/>
      <c r="QHM12" s="80"/>
      <c r="QHN12" s="80"/>
      <c r="QHO12" s="80"/>
      <c r="QHP12" s="80"/>
      <c r="QHQ12" s="80"/>
      <c r="QHR12" s="80"/>
      <c r="QHS12" s="80"/>
      <c r="QHT12" s="80"/>
      <c r="QHU12" s="80"/>
      <c r="QHV12" s="80"/>
      <c r="QHW12" s="80"/>
      <c r="QHX12" s="80"/>
      <c r="QHY12" s="80"/>
      <c r="QHZ12" s="80"/>
      <c r="QIA12" s="80"/>
      <c r="QIB12" s="80"/>
      <c r="QIC12" s="80"/>
      <c r="QID12" s="80"/>
      <c r="QIE12" s="80"/>
      <c r="QIF12" s="80"/>
      <c r="QIG12" s="80"/>
      <c r="QIH12" s="80"/>
      <c r="QII12" s="80"/>
      <c r="QIJ12" s="80"/>
      <c r="QIK12" s="80"/>
      <c r="QIL12" s="80"/>
      <c r="QIM12" s="80"/>
      <c r="QIN12" s="80"/>
      <c r="QIO12" s="80"/>
      <c r="QIP12" s="80"/>
      <c r="QIQ12" s="80"/>
      <c r="QIR12" s="80"/>
      <c r="QIS12" s="80"/>
      <c r="QIT12" s="80"/>
      <c r="QIU12" s="80"/>
      <c r="QIV12" s="80"/>
      <c r="QIW12" s="80"/>
      <c r="QIX12" s="80"/>
      <c r="QIY12" s="80"/>
      <c r="QIZ12" s="80"/>
      <c r="QJA12" s="80"/>
      <c r="QJB12" s="80"/>
      <c r="QJC12" s="80"/>
      <c r="QJD12" s="80"/>
      <c r="QJE12" s="80"/>
      <c r="QJF12" s="80"/>
      <c r="QJG12" s="80"/>
      <c r="QJH12" s="80"/>
      <c r="QJI12" s="80"/>
      <c r="QJJ12" s="80"/>
      <c r="QJK12" s="80"/>
      <c r="QJL12" s="80"/>
      <c r="QJM12" s="80"/>
      <c r="QJN12" s="80"/>
      <c r="QJO12" s="80"/>
      <c r="QJP12" s="80"/>
      <c r="QJQ12" s="80"/>
      <c r="QJR12" s="80"/>
      <c r="QJS12" s="80"/>
      <c r="QJT12" s="80"/>
      <c r="QJU12" s="80"/>
      <c r="QJV12" s="80"/>
      <c r="QJW12" s="80"/>
      <c r="QJX12" s="80"/>
      <c r="QJY12" s="80"/>
      <c r="QJZ12" s="80"/>
      <c r="QKA12" s="80"/>
      <c r="QKB12" s="80"/>
      <c r="QKC12" s="80"/>
      <c r="QKD12" s="80"/>
      <c r="QKE12" s="80"/>
      <c r="QKF12" s="80"/>
      <c r="QKG12" s="80"/>
      <c r="QKH12" s="80"/>
      <c r="QKI12" s="80"/>
      <c r="QKJ12" s="80"/>
      <c r="QKK12" s="80"/>
      <c r="QKL12" s="80"/>
      <c r="QKM12" s="80"/>
      <c r="QKN12" s="80"/>
      <c r="QKO12" s="80"/>
      <c r="QKP12" s="80"/>
      <c r="QKQ12" s="80"/>
      <c r="QKR12" s="80"/>
      <c r="QKS12" s="80"/>
      <c r="QKT12" s="80"/>
      <c r="QKU12" s="80"/>
      <c r="QKV12" s="80"/>
      <c r="QKW12" s="80"/>
      <c r="QKX12" s="80"/>
      <c r="QKY12" s="80"/>
      <c r="QKZ12" s="80"/>
      <c r="QLA12" s="80"/>
      <c r="QLB12" s="80"/>
      <c r="QLC12" s="80"/>
      <c r="QLD12" s="80"/>
      <c r="QLE12" s="80"/>
      <c r="QLF12" s="80"/>
      <c r="QLG12" s="80"/>
      <c r="QLH12" s="80"/>
      <c r="QLI12" s="80"/>
      <c r="QLJ12" s="80"/>
      <c r="QLK12" s="80"/>
      <c r="QLL12" s="80"/>
      <c r="QLM12" s="80"/>
      <c r="QLN12" s="80"/>
      <c r="QLO12" s="80"/>
      <c r="QLP12" s="80"/>
      <c r="QLQ12" s="80"/>
      <c r="QLR12" s="80"/>
      <c r="QLS12" s="80"/>
      <c r="QLT12" s="80"/>
      <c r="QLU12" s="80"/>
      <c r="QLV12" s="80"/>
      <c r="QLW12" s="80"/>
      <c r="QLX12" s="80"/>
      <c r="QLY12" s="80"/>
      <c r="QLZ12" s="80"/>
      <c r="QMA12" s="80"/>
      <c r="QMB12" s="80"/>
      <c r="QMC12" s="80"/>
      <c r="QMD12" s="80"/>
      <c r="QME12" s="80"/>
      <c r="QMF12" s="80"/>
      <c r="QMG12" s="80"/>
      <c r="QMH12" s="80"/>
      <c r="QMI12" s="80"/>
      <c r="QMJ12" s="80"/>
      <c r="QMK12" s="80"/>
      <c r="QML12" s="80"/>
      <c r="QMM12" s="80"/>
      <c r="QMN12" s="80"/>
      <c r="QMO12" s="80"/>
      <c r="QMP12" s="80"/>
      <c r="QMQ12" s="80"/>
      <c r="QMR12" s="80"/>
      <c r="QMS12" s="80"/>
      <c r="QMT12" s="80"/>
      <c r="QMU12" s="80"/>
      <c r="QMV12" s="80"/>
      <c r="QMW12" s="80"/>
      <c r="QMX12" s="80"/>
      <c r="QMY12" s="80"/>
      <c r="QMZ12" s="80"/>
      <c r="QNA12" s="80"/>
      <c r="QNB12" s="80"/>
      <c r="QNC12" s="80"/>
      <c r="QND12" s="80"/>
      <c r="QNE12" s="80"/>
      <c r="QNF12" s="80"/>
      <c r="QNG12" s="80"/>
      <c r="QNH12" s="80"/>
      <c r="QNI12" s="80"/>
      <c r="QNJ12" s="80"/>
      <c r="QNK12" s="80"/>
      <c r="QNL12" s="80"/>
      <c r="QNM12" s="80"/>
      <c r="QNN12" s="80"/>
      <c r="QNO12" s="80"/>
      <c r="QNP12" s="80"/>
      <c r="QNQ12" s="80"/>
      <c r="QNR12" s="80"/>
      <c r="QNS12" s="80"/>
      <c r="QNT12" s="80"/>
      <c r="QNU12" s="80"/>
      <c r="QNV12" s="80"/>
      <c r="QNW12" s="80"/>
      <c r="QNX12" s="80"/>
      <c r="QNY12" s="80"/>
      <c r="QNZ12" s="80"/>
      <c r="QOA12" s="80"/>
      <c r="QOB12" s="80"/>
      <c r="QOC12" s="80"/>
      <c r="QOD12" s="80"/>
      <c r="QOE12" s="80"/>
      <c r="QOF12" s="80"/>
      <c r="QOG12" s="80"/>
      <c r="QOH12" s="80"/>
      <c r="QOI12" s="80"/>
      <c r="QOJ12" s="80"/>
      <c r="QOK12" s="80"/>
      <c r="QOL12" s="80"/>
      <c r="QOM12" s="80"/>
      <c r="QON12" s="80"/>
      <c r="QOO12" s="80"/>
      <c r="QOP12" s="80"/>
      <c r="QOQ12" s="80"/>
      <c r="QOR12" s="80"/>
      <c r="QOS12" s="80"/>
      <c r="QOT12" s="80"/>
      <c r="QOU12" s="80"/>
      <c r="QOV12" s="80"/>
      <c r="QOW12" s="80"/>
      <c r="QOX12" s="80"/>
      <c r="QOY12" s="80"/>
      <c r="QOZ12" s="80"/>
      <c r="QPA12" s="80"/>
      <c r="QPB12" s="80"/>
      <c r="QPC12" s="80"/>
      <c r="QPD12" s="80"/>
      <c r="QPE12" s="80"/>
      <c r="QPF12" s="80"/>
      <c r="QPG12" s="80"/>
      <c r="QPH12" s="80"/>
      <c r="QPI12" s="80"/>
      <c r="QPJ12" s="80"/>
      <c r="QPK12" s="80"/>
      <c r="QPL12" s="80"/>
      <c r="QPM12" s="80"/>
      <c r="QPN12" s="80"/>
      <c r="QPO12" s="80"/>
      <c r="QPP12" s="80"/>
      <c r="QPQ12" s="80"/>
      <c r="QPR12" s="80"/>
      <c r="QPS12" s="80"/>
      <c r="QPT12" s="80"/>
      <c r="QPU12" s="80"/>
      <c r="QPV12" s="80"/>
      <c r="QPW12" s="80"/>
      <c r="QPX12" s="80"/>
      <c r="QPY12" s="80"/>
      <c r="QPZ12" s="80"/>
      <c r="QQA12" s="80"/>
      <c r="QQB12" s="80"/>
      <c r="QQC12" s="80"/>
      <c r="QQD12" s="80"/>
      <c r="QQE12" s="80"/>
      <c r="QQF12" s="80"/>
      <c r="QQG12" s="80"/>
      <c r="QQH12" s="80"/>
      <c r="QQI12" s="80"/>
      <c r="QQJ12" s="80"/>
      <c r="QQK12" s="80"/>
      <c r="QQL12" s="80"/>
      <c r="QQM12" s="80"/>
      <c r="QQN12" s="80"/>
      <c r="QQO12" s="80"/>
      <c r="QQP12" s="80"/>
      <c r="QQQ12" s="80"/>
      <c r="QQR12" s="80"/>
      <c r="QQS12" s="80"/>
      <c r="QQT12" s="80"/>
      <c r="QQU12" s="80"/>
      <c r="QQV12" s="80"/>
      <c r="QQW12" s="80"/>
      <c r="QQX12" s="80"/>
      <c r="QQY12" s="80"/>
      <c r="QQZ12" s="80"/>
      <c r="QRA12" s="80"/>
      <c r="QRB12" s="80"/>
      <c r="QRC12" s="80"/>
      <c r="QRD12" s="80"/>
      <c r="QRE12" s="80"/>
      <c r="QRF12" s="80"/>
      <c r="QRG12" s="80"/>
      <c r="QRH12" s="80"/>
      <c r="QRI12" s="80"/>
      <c r="QRJ12" s="80"/>
      <c r="QRK12" s="80"/>
      <c r="QRL12" s="80"/>
      <c r="QRM12" s="80"/>
      <c r="QRN12" s="80"/>
      <c r="QRO12" s="80"/>
      <c r="QRP12" s="80"/>
      <c r="QRQ12" s="80"/>
      <c r="QRR12" s="80"/>
      <c r="QRS12" s="80"/>
      <c r="QRT12" s="80"/>
      <c r="QRU12" s="80"/>
      <c r="QRV12" s="80"/>
      <c r="QRW12" s="80"/>
      <c r="QRX12" s="80"/>
      <c r="QRY12" s="80"/>
      <c r="QRZ12" s="80"/>
      <c r="QSA12" s="80"/>
      <c r="QSB12" s="80"/>
      <c r="QSC12" s="80"/>
      <c r="QSD12" s="80"/>
      <c r="QSE12" s="80"/>
      <c r="QSF12" s="80"/>
      <c r="QSG12" s="80"/>
      <c r="QSH12" s="80"/>
      <c r="QSI12" s="80"/>
      <c r="QSJ12" s="80"/>
      <c r="QSK12" s="80"/>
      <c r="QSL12" s="80"/>
      <c r="QSM12" s="80"/>
      <c r="QSN12" s="80"/>
      <c r="QSO12" s="80"/>
      <c r="QSP12" s="80"/>
      <c r="QSQ12" s="80"/>
      <c r="QSR12" s="80"/>
      <c r="QSS12" s="80"/>
      <c r="QST12" s="80"/>
      <c r="QSU12" s="80"/>
      <c r="QSV12" s="80"/>
      <c r="QSW12" s="80"/>
      <c r="QSX12" s="80"/>
      <c r="QSY12" s="80"/>
      <c r="QSZ12" s="80"/>
      <c r="QTA12" s="80"/>
      <c r="QTB12" s="80"/>
      <c r="QTC12" s="80"/>
      <c r="QTD12" s="80"/>
      <c r="QTE12" s="80"/>
      <c r="QTF12" s="80"/>
      <c r="QTG12" s="80"/>
      <c r="QTH12" s="80"/>
      <c r="QTI12" s="80"/>
      <c r="QTJ12" s="80"/>
      <c r="QTK12" s="80"/>
      <c r="QTL12" s="80"/>
      <c r="QTM12" s="80"/>
      <c r="QTN12" s="80"/>
      <c r="QTO12" s="80"/>
      <c r="QTP12" s="80"/>
      <c r="QTQ12" s="80"/>
      <c r="QTR12" s="80"/>
      <c r="QTS12" s="80"/>
      <c r="QTT12" s="80"/>
      <c r="QTU12" s="80"/>
      <c r="QTV12" s="80"/>
      <c r="QTW12" s="80"/>
      <c r="QTX12" s="80"/>
      <c r="QTY12" s="80"/>
      <c r="QTZ12" s="80"/>
      <c r="QUA12" s="80"/>
      <c r="QUB12" s="80"/>
      <c r="QUC12" s="80"/>
      <c r="QUD12" s="80"/>
      <c r="QUE12" s="80"/>
      <c r="QUF12" s="80"/>
      <c r="QUG12" s="80"/>
      <c r="QUH12" s="80"/>
      <c r="QUI12" s="80"/>
      <c r="QUJ12" s="80"/>
      <c r="QUK12" s="80"/>
      <c r="QUL12" s="80"/>
      <c r="QUM12" s="80"/>
      <c r="QUN12" s="80"/>
      <c r="QUO12" s="80"/>
      <c r="QUP12" s="80"/>
      <c r="QUQ12" s="80"/>
      <c r="QUR12" s="80"/>
      <c r="QUS12" s="80"/>
      <c r="QUT12" s="80"/>
      <c r="QUU12" s="80"/>
      <c r="QUV12" s="80"/>
      <c r="QUW12" s="80"/>
      <c r="QUX12" s="80"/>
      <c r="QUY12" s="80"/>
      <c r="QUZ12" s="80"/>
      <c r="QVA12" s="80"/>
      <c r="QVB12" s="80"/>
      <c r="QVC12" s="80"/>
      <c r="QVD12" s="80"/>
      <c r="QVE12" s="80"/>
      <c r="QVF12" s="80"/>
      <c r="QVG12" s="80"/>
      <c r="QVH12" s="80"/>
      <c r="QVI12" s="80"/>
      <c r="QVJ12" s="80"/>
      <c r="QVK12" s="80"/>
      <c r="QVL12" s="80"/>
      <c r="QVM12" s="80"/>
      <c r="QVN12" s="80"/>
      <c r="QVO12" s="80"/>
      <c r="QVP12" s="80"/>
      <c r="QVQ12" s="80"/>
      <c r="QVR12" s="80"/>
      <c r="QVS12" s="80"/>
      <c r="QVT12" s="80"/>
      <c r="QVU12" s="80"/>
      <c r="QVV12" s="80"/>
      <c r="QVW12" s="80"/>
      <c r="QVX12" s="80"/>
      <c r="QVY12" s="80"/>
      <c r="QVZ12" s="80"/>
      <c r="QWA12" s="80"/>
      <c r="QWB12" s="80"/>
      <c r="QWC12" s="80"/>
      <c r="QWD12" s="80"/>
      <c r="QWE12" s="80"/>
      <c r="QWF12" s="80"/>
      <c r="QWG12" s="80"/>
      <c r="QWH12" s="80"/>
      <c r="QWI12" s="80"/>
      <c r="QWJ12" s="80"/>
      <c r="QWK12" s="80"/>
      <c r="QWL12" s="80"/>
      <c r="QWM12" s="80"/>
      <c r="QWN12" s="80"/>
      <c r="QWO12" s="80"/>
      <c r="QWP12" s="80"/>
      <c r="QWQ12" s="80"/>
      <c r="QWR12" s="80"/>
      <c r="QWS12" s="80"/>
      <c r="QWT12" s="80"/>
      <c r="QWU12" s="80"/>
      <c r="QWV12" s="80"/>
      <c r="QWW12" s="80"/>
      <c r="QWX12" s="80"/>
      <c r="QWY12" s="80"/>
      <c r="QWZ12" s="80"/>
      <c r="QXA12" s="80"/>
      <c r="QXB12" s="80"/>
      <c r="QXC12" s="80"/>
      <c r="QXD12" s="80"/>
      <c r="QXE12" s="80"/>
      <c r="QXF12" s="80"/>
      <c r="QXG12" s="80"/>
      <c r="QXH12" s="80"/>
      <c r="QXI12" s="80"/>
      <c r="QXJ12" s="80"/>
      <c r="QXK12" s="80"/>
      <c r="QXL12" s="80"/>
      <c r="QXM12" s="80"/>
      <c r="QXN12" s="80"/>
      <c r="QXO12" s="80"/>
      <c r="QXP12" s="80"/>
      <c r="QXQ12" s="80"/>
      <c r="QXR12" s="80"/>
      <c r="QXS12" s="80"/>
      <c r="QXT12" s="80"/>
      <c r="QXU12" s="80"/>
      <c r="QXV12" s="80"/>
      <c r="QXW12" s="80"/>
      <c r="QXX12" s="80"/>
      <c r="QXY12" s="80"/>
      <c r="QXZ12" s="80"/>
      <c r="QYA12" s="80"/>
      <c r="QYB12" s="80"/>
      <c r="QYC12" s="80"/>
      <c r="QYD12" s="80"/>
      <c r="QYE12" s="80"/>
      <c r="QYF12" s="80"/>
      <c r="QYG12" s="80"/>
      <c r="QYH12" s="80"/>
      <c r="QYI12" s="80"/>
      <c r="QYJ12" s="80"/>
      <c r="QYK12" s="80"/>
      <c r="QYL12" s="80"/>
      <c r="QYM12" s="80"/>
      <c r="QYN12" s="80"/>
      <c r="QYO12" s="80"/>
      <c r="QYP12" s="80"/>
      <c r="QYQ12" s="80"/>
      <c r="QYR12" s="80"/>
      <c r="QYS12" s="80"/>
      <c r="QYT12" s="80"/>
      <c r="QYU12" s="80"/>
      <c r="QYV12" s="80"/>
      <c r="QYW12" s="80"/>
      <c r="QYX12" s="80"/>
      <c r="QYY12" s="80"/>
      <c r="QYZ12" s="80"/>
      <c r="QZA12" s="80"/>
      <c r="QZB12" s="80"/>
      <c r="QZC12" s="80"/>
      <c r="QZD12" s="80"/>
      <c r="QZE12" s="80"/>
      <c r="QZF12" s="80"/>
      <c r="QZG12" s="80"/>
      <c r="QZH12" s="80"/>
      <c r="QZI12" s="80"/>
      <c r="QZJ12" s="80"/>
      <c r="QZK12" s="80"/>
      <c r="QZL12" s="80"/>
      <c r="QZM12" s="80"/>
      <c r="QZN12" s="80"/>
      <c r="QZO12" s="80"/>
      <c r="QZP12" s="80"/>
      <c r="QZQ12" s="80"/>
      <c r="QZR12" s="80"/>
      <c r="QZS12" s="80"/>
      <c r="QZT12" s="80"/>
      <c r="QZU12" s="80"/>
      <c r="QZV12" s="80"/>
      <c r="QZW12" s="80"/>
      <c r="QZX12" s="80"/>
      <c r="QZY12" s="80"/>
      <c r="QZZ12" s="80"/>
      <c r="RAA12" s="80"/>
      <c r="RAB12" s="80"/>
      <c r="RAC12" s="80"/>
      <c r="RAD12" s="80"/>
      <c r="RAE12" s="80"/>
      <c r="RAF12" s="80"/>
      <c r="RAG12" s="80"/>
      <c r="RAH12" s="80"/>
      <c r="RAI12" s="80"/>
      <c r="RAJ12" s="80"/>
      <c r="RAK12" s="80"/>
      <c r="RAL12" s="80"/>
      <c r="RAM12" s="80"/>
      <c r="RAN12" s="80"/>
      <c r="RAO12" s="80"/>
      <c r="RAP12" s="80"/>
      <c r="RAQ12" s="80"/>
      <c r="RAR12" s="80"/>
      <c r="RAS12" s="80"/>
      <c r="RAT12" s="80"/>
      <c r="RAU12" s="80"/>
      <c r="RAV12" s="80"/>
      <c r="RAW12" s="80"/>
      <c r="RAX12" s="80"/>
      <c r="RAY12" s="80"/>
      <c r="RAZ12" s="80"/>
      <c r="RBA12" s="80"/>
      <c r="RBB12" s="80"/>
      <c r="RBC12" s="80"/>
      <c r="RBD12" s="80"/>
      <c r="RBE12" s="80"/>
      <c r="RBF12" s="80"/>
      <c r="RBG12" s="80"/>
      <c r="RBH12" s="80"/>
      <c r="RBI12" s="80"/>
      <c r="RBJ12" s="80"/>
      <c r="RBK12" s="80"/>
      <c r="RBL12" s="80"/>
      <c r="RBM12" s="80"/>
      <c r="RBN12" s="80"/>
      <c r="RBO12" s="80"/>
      <c r="RBP12" s="80"/>
      <c r="RBQ12" s="80"/>
      <c r="RBR12" s="80"/>
      <c r="RBS12" s="80"/>
      <c r="RBT12" s="80"/>
      <c r="RBU12" s="80"/>
      <c r="RBV12" s="80"/>
      <c r="RBW12" s="80"/>
      <c r="RBX12" s="80"/>
      <c r="RBY12" s="80"/>
      <c r="RBZ12" s="80"/>
      <c r="RCA12" s="80"/>
      <c r="RCB12" s="80"/>
      <c r="RCC12" s="80"/>
      <c r="RCD12" s="80"/>
      <c r="RCE12" s="80"/>
      <c r="RCF12" s="80"/>
      <c r="RCG12" s="80"/>
      <c r="RCH12" s="80"/>
      <c r="RCI12" s="80"/>
      <c r="RCJ12" s="80"/>
      <c r="RCK12" s="80"/>
      <c r="RCL12" s="80"/>
      <c r="RCM12" s="80"/>
      <c r="RCN12" s="80"/>
      <c r="RCO12" s="80"/>
      <c r="RCP12" s="80"/>
      <c r="RCQ12" s="80"/>
      <c r="RCR12" s="80"/>
      <c r="RCS12" s="80"/>
      <c r="RCT12" s="80"/>
      <c r="RCU12" s="80"/>
      <c r="RCV12" s="80"/>
      <c r="RCW12" s="80"/>
      <c r="RCX12" s="80"/>
      <c r="RCY12" s="80"/>
      <c r="RCZ12" s="80"/>
      <c r="RDA12" s="80"/>
      <c r="RDB12" s="80"/>
      <c r="RDC12" s="80"/>
      <c r="RDD12" s="80"/>
      <c r="RDE12" s="80"/>
      <c r="RDF12" s="80"/>
      <c r="RDG12" s="80"/>
      <c r="RDH12" s="80"/>
      <c r="RDI12" s="80"/>
      <c r="RDJ12" s="80"/>
      <c r="RDK12" s="80"/>
      <c r="RDL12" s="80"/>
      <c r="RDM12" s="80"/>
      <c r="RDN12" s="80"/>
      <c r="RDO12" s="80"/>
      <c r="RDP12" s="80"/>
      <c r="RDQ12" s="80"/>
      <c r="RDR12" s="80"/>
      <c r="RDS12" s="80"/>
      <c r="RDT12" s="80"/>
      <c r="RDU12" s="80"/>
      <c r="RDV12" s="80"/>
      <c r="RDW12" s="80"/>
      <c r="RDX12" s="80"/>
      <c r="RDY12" s="80"/>
      <c r="RDZ12" s="80"/>
      <c r="REA12" s="80"/>
      <c r="REB12" s="80"/>
      <c r="REC12" s="80"/>
      <c r="RED12" s="80"/>
      <c r="REE12" s="80"/>
      <c r="REF12" s="80"/>
      <c r="REG12" s="80"/>
      <c r="REH12" s="80"/>
      <c r="REI12" s="80"/>
      <c r="REJ12" s="80"/>
      <c r="REK12" s="80"/>
      <c r="REL12" s="80"/>
      <c r="REM12" s="80"/>
      <c r="REN12" s="80"/>
      <c r="REO12" s="80"/>
      <c r="REP12" s="80"/>
      <c r="REQ12" s="80"/>
      <c r="RER12" s="80"/>
      <c r="RES12" s="80"/>
      <c r="RET12" s="80"/>
      <c r="REU12" s="80"/>
      <c r="REV12" s="80"/>
      <c r="REW12" s="80"/>
      <c r="REX12" s="80"/>
      <c r="REY12" s="80"/>
      <c r="REZ12" s="80"/>
      <c r="RFA12" s="80"/>
      <c r="RFB12" s="80"/>
      <c r="RFC12" s="80"/>
      <c r="RFD12" s="80"/>
      <c r="RFE12" s="80"/>
      <c r="RFF12" s="80"/>
      <c r="RFG12" s="80"/>
      <c r="RFH12" s="80"/>
      <c r="RFI12" s="80"/>
      <c r="RFJ12" s="80"/>
      <c r="RFK12" s="80"/>
      <c r="RFL12" s="80"/>
      <c r="RFM12" s="80"/>
      <c r="RFN12" s="80"/>
      <c r="RFO12" s="80"/>
      <c r="RFP12" s="80"/>
      <c r="RFQ12" s="80"/>
      <c r="RFR12" s="80"/>
      <c r="RFS12" s="80"/>
      <c r="RFT12" s="80"/>
      <c r="RFU12" s="80"/>
      <c r="RFV12" s="80"/>
      <c r="RFW12" s="80"/>
      <c r="RFX12" s="80"/>
      <c r="RFY12" s="80"/>
      <c r="RFZ12" s="80"/>
      <c r="RGA12" s="80"/>
      <c r="RGB12" s="80"/>
      <c r="RGC12" s="80"/>
      <c r="RGD12" s="80"/>
      <c r="RGE12" s="80"/>
      <c r="RGF12" s="80"/>
      <c r="RGG12" s="80"/>
      <c r="RGH12" s="80"/>
      <c r="RGI12" s="80"/>
      <c r="RGJ12" s="80"/>
      <c r="RGK12" s="80"/>
      <c r="RGL12" s="80"/>
      <c r="RGM12" s="80"/>
      <c r="RGN12" s="80"/>
      <c r="RGO12" s="80"/>
      <c r="RGP12" s="80"/>
      <c r="RGQ12" s="80"/>
      <c r="RGR12" s="80"/>
      <c r="RGS12" s="80"/>
      <c r="RGT12" s="80"/>
      <c r="RGU12" s="80"/>
      <c r="RGV12" s="80"/>
      <c r="RGW12" s="80"/>
      <c r="RGX12" s="80"/>
      <c r="RGY12" s="80"/>
      <c r="RGZ12" s="80"/>
      <c r="RHA12" s="80"/>
      <c r="RHB12" s="80"/>
      <c r="RHC12" s="80"/>
      <c r="RHD12" s="80"/>
      <c r="RHE12" s="80"/>
      <c r="RHF12" s="80"/>
      <c r="RHG12" s="80"/>
      <c r="RHH12" s="80"/>
      <c r="RHI12" s="80"/>
      <c r="RHJ12" s="80"/>
      <c r="RHK12" s="80"/>
      <c r="RHL12" s="80"/>
      <c r="RHM12" s="80"/>
      <c r="RHN12" s="80"/>
      <c r="RHO12" s="80"/>
      <c r="RHP12" s="80"/>
      <c r="RHQ12" s="80"/>
      <c r="RHR12" s="80"/>
      <c r="RHS12" s="80"/>
      <c r="RHT12" s="80"/>
      <c r="RHU12" s="80"/>
      <c r="RHV12" s="80"/>
      <c r="RHW12" s="80"/>
      <c r="RHX12" s="80"/>
      <c r="RHY12" s="80"/>
      <c r="RHZ12" s="80"/>
      <c r="RIA12" s="80"/>
      <c r="RIB12" s="80"/>
      <c r="RIC12" s="80"/>
      <c r="RID12" s="80"/>
      <c r="RIE12" s="80"/>
      <c r="RIF12" s="80"/>
      <c r="RIG12" s="80"/>
      <c r="RIH12" s="80"/>
      <c r="RII12" s="80"/>
      <c r="RIJ12" s="80"/>
      <c r="RIK12" s="80"/>
      <c r="RIL12" s="80"/>
      <c r="RIM12" s="80"/>
      <c r="RIN12" s="80"/>
      <c r="RIO12" s="80"/>
      <c r="RIP12" s="80"/>
      <c r="RIQ12" s="80"/>
      <c r="RIR12" s="80"/>
      <c r="RIS12" s="80"/>
      <c r="RIT12" s="80"/>
      <c r="RIU12" s="80"/>
      <c r="RIV12" s="80"/>
      <c r="RIW12" s="80"/>
      <c r="RIX12" s="80"/>
      <c r="RIY12" s="80"/>
      <c r="RIZ12" s="80"/>
      <c r="RJA12" s="80"/>
      <c r="RJB12" s="80"/>
      <c r="RJC12" s="80"/>
      <c r="RJD12" s="80"/>
      <c r="RJE12" s="80"/>
      <c r="RJF12" s="80"/>
      <c r="RJG12" s="80"/>
      <c r="RJH12" s="80"/>
      <c r="RJI12" s="80"/>
      <c r="RJJ12" s="80"/>
      <c r="RJK12" s="80"/>
      <c r="RJL12" s="80"/>
      <c r="RJM12" s="80"/>
      <c r="RJN12" s="80"/>
      <c r="RJO12" s="80"/>
      <c r="RJP12" s="80"/>
      <c r="RJQ12" s="80"/>
      <c r="RJR12" s="80"/>
      <c r="RJS12" s="80"/>
      <c r="RJT12" s="80"/>
      <c r="RJU12" s="80"/>
      <c r="RJV12" s="80"/>
      <c r="RJW12" s="80"/>
      <c r="RJX12" s="80"/>
      <c r="RJY12" s="80"/>
      <c r="RJZ12" s="80"/>
      <c r="RKA12" s="80"/>
      <c r="RKB12" s="80"/>
      <c r="RKC12" s="80"/>
      <c r="RKD12" s="80"/>
      <c r="RKE12" s="80"/>
      <c r="RKF12" s="80"/>
      <c r="RKG12" s="80"/>
      <c r="RKH12" s="80"/>
      <c r="RKI12" s="80"/>
      <c r="RKJ12" s="80"/>
      <c r="RKK12" s="80"/>
      <c r="RKL12" s="80"/>
      <c r="RKM12" s="80"/>
      <c r="RKN12" s="80"/>
      <c r="RKO12" s="80"/>
      <c r="RKP12" s="80"/>
      <c r="RKQ12" s="80"/>
      <c r="RKR12" s="80"/>
      <c r="RKS12" s="80"/>
      <c r="RKT12" s="80"/>
      <c r="RKU12" s="80"/>
      <c r="RKV12" s="80"/>
      <c r="RKW12" s="80"/>
      <c r="RKX12" s="80"/>
      <c r="RKY12" s="80"/>
      <c r="RKZ12" s="80"/>
      <c r="RLA12" s="80"/>
      <c r="RLB12" s="80"/>
      <c r="RLC12" s="80"/>
      <c r="RLD12" s="80"/>
      <c r="RLE12" s="80"/>
      <c r="RLF12" s="80"/>
      <c r="RLG12" s="80"/>
      <c r="RLH12" s="80"/>
      <c r="RLI12" s="80"/>
      <c r="RLJ12" s="80"/>
      <c r="RLK12" s="80"/>
      <c r="RLL12" s="80"/>
      <c r="RLM12" s="80"/>
      <c r="RLN12" s="80"/>
      <c r="RLO12" s="80"/>
      <c r="RLP12" s="80"/>
      <c r="RLQ12" s="80"/>
      <c r="RLR12" s="80"/>
      <c r="RLS12" s="80"/>
      <c r="RLT12" s="80"/>
      <c r="RLU12" s="80"/>
      <c r="RLV12" s="80"/>
      <c r="RLW12" s="80"/>
      <c r="RLX12" s="80"/>
      <c r="RLY12" s="80"/>
      <c r="RLZ12" s="80"/>
      <c r="RMA12" s="80"/>
      <c r="RMB12" s="80"/>
      <c r="RMC12" s="80"/>
      <c r="RMD12" s="80"/>
      <c r="RME12" s="80"/>
      <c r="RMF12" s="80"/>
      <c r="RMG12" s="80"/>
      <c r="RMH12" s="80"/>
      <c r="RMI12" s="80"/>
      <c r="RMJ12" s="80"/>
      <c r="RMK12" s="80"/>
      <c r="RML12" s="80"/>
      <c r="RMM12" s="80"/>
      <c r="RMN12" s="80"/>
      <c r="RMO12" s="80"/>
      <c r="RMP12" s="80"/>
      <c r="RMQ12" s="80"/>
      <c r="RMR12" s="80"/>
      <c r="RMS12" s="80"/>
      <c r="RMT12" s="80"/>
      <c r="RMU12" s="80"/>
      <c r="RMV12" s="80"/>
      <c r="RMW12" s="80"/>
      <c r="RMX12" s="80"/>
      <c r="RMY12" s="80"/>
      <c r="RMZ12" s="80"/>
      <c r="RNA12" s="80"/>
      <c r="RNB12" s="80"/>
      <c r="RNC12" s="80"/>
      <c r="RND12" s="80"/>
      <c r="RNE12" s="80"/>
      <c r="RNF12" s="80"/>
      <c r="RNG12" s="80"/>
      <c r="RNH12" s="80"/>
      <c r="RNI12" s="80"/>
      <c r="RNJ12" s="80"/>
      <c r="RNK12" s="80"/>
      <c r="RNL12" s="80"/>
      <c r="RNM12" s="80"/>
      <c r="RNN12" s="80"/>
      <c r="RNO12" s="80"/>
      <c r="RNP12" s="80"/>
      <c r="RNQ12" s="80"/>
      <c r="RNR12" s="80"/>
      <c r="RNS12" s="80"/>
      <c r="RNT12" s="80"/>
      <c r="RNU12" s="80"/>
      <c r="RNV12" s="80"/>
      <c r="RNW12" s="80"/>
      <c r="RNX12" s="80"/>
      <c r="RNY12" s="80"/>
      <c r="RNZ12" s="80"/>
      <c r="ROA12" s="80"/>
      <c r="ROB12" s="80"/>
      <c r="ROC12" s="80"/>
      <c r="ROD12" s="80"/>
      <c r="ROE12" s="80"/>
      <c r="ROF12" s="80"/>
      <c r="ROG12" s="80"/>
      <c r="ROH12" s="80"/>
      <c r="ROI12" s="80"/>
      <c r="ROJ12" s="80"/>
      <c r="ROK12" s="80"/>
      <c r="ROL12" s="80"/>
      <c r="ROM12" s="80"/>
      <c r="RON12" s="80"/>
      <c r="ROO12" s="80"/>
      <c r="ROP12" s="80"/>
      <c r="ROQ12" s="80"/>
      <c r="ROR12" s="80"/>
      <c r="ROS12" s="80"/>
      <c r="ROT12" s="80"/>
      <c r="ROU12" s="80"/>
      <c r="ROV12" s="80"/>
      <c r="ROW12" s="80"/>
      <c r="ROX12" s="80"/>
      <c r="ROY12" s="80"/>
      <c r="ROZ12" s="80"/>
      <c r="RPA12" s="80"/>
      <c r="RPB12" s="80"/>
      <c r="RPC12" s="80"/>
      <c r="RPD12" s="80"/>
      <c r="RPE12" s="80"/>
      <c r="RPF12" s="80"/>
      <c r="RPG12" s="80"/>
      <c r="RPH12" s="80"/>
      <c r="RPI12" s="80"/>
      <c r="RPJ12" s="80"/>
      <c r="RPK12" s="80"/>
      <c r="RPL12" s="80"/>
      <c r="RPM12" s="80"/>
      <c r="RPN12" s="80"/>
      <c r="RPO12" s="80"/>
      <c r="RPP12" s="80"/>
      <c r="RPQ12" s="80"/>
      <c r="RPR12" s="80"/>
      <c r="RPS12" s="80"/>
      <c r="RPT12" s="80"/>
      <c r="RPU12" s="80"/>
      <c r="RPV12" s="80"/>
      <c r="RPW12" s="80"/>
      <c r="RPX12" s="80"/>
      <c r="RPY12" s="80"/>
      <c r="RPZ12" s="80"/>
      <c r="RQA12" s="80"/>
      <c r="RQB12" s="80"/>
      <c r="RQC12" s="80"/>
      <c r="RQD12" s="80"/>
      <c r="RQE12" s="80"/>
      <c r="RQF12" s="80"/>
      <c r="RQG12" s="80"/>
      <c r="RQH12" s="80"/>
      <c r="RQI12" s="80"/>
      <c r="RQJ12" s="80"/>
      <c r="RQK12" s="80"/>
      <c r="RQL12" s="80"/>
      <c r="RQM12" s="80"/>
      <c r="RQN12" s="80"/>
      <c r="RQO12" s="80"/>
      <c r="RQP12" s="80"/>
      <c r="RQQ12" s="80"/>
      <c r="RQR12" s="80"/>
      <c r="RQS12" s="80"/>
      <c r="RQT12" s="80"/>
      <c r="RQU12" s="80"/>
      <c r="RQV12" s="80"/>
      <c r="RQW12" s="80"/>
      <c r="RQX12" s="80"/>
      <c r="RQY12" s="80"/>
      <c r="RQZ12" s="80"/>
      <c r="RRA12" s="80"/>
      <c r="RRB12" s="80"/>
      <c r="RRC12" s="80"/>
      <c r="RRD12" s="80"/>
      <c r="RRE12" s="80"/>
      <c r="RRF12" s="80"/>
      <c r="RRG12" s="80"/>
      <c r="RRH12" s="80"/>
      <c r="RRI12" s="80"/>
      <c r="RRJ12" s="80"/>
      <c r="RRK12" s="80"/>
      <c r="RRL12" s="80"/>
      <c r="RRM12" s="80"/>
      <c r="RRN12" s="80"/>
      <c r="RRO12" s="80"/>
      <c r="RRP12" s="80"/>
      <c r="RRQ12" s="80"/>
      <c r="RRR12" s="80"/>
      <c r="RRS12" s="80"/>
      <c r="RRT12" s="80"/>
      <c r="RRU12" s="80"/>
      <c r="RRV12" s="80"/>
      <c r="RRW12" s="80"/>
      <c r="RRX12" s="80"/>
      <c r="RRY12" s="80"/>
      <c r="RRZ12" s="80"/>
      <c r="RSA12" s="80"/>
      <c r="RSB12" s="80"/>
      <c r="RSC12" s="80"/>
      <c r="RSD12" s="80"/>
      <c r="RSE12" s="80"/>
      <c r="RSF12" s="80"/>
      <c r="RSG12" s="80"/>
      <c r="RSH12" s="80"/>
      <c r="RSI12" s="80"/>
      <c r="RSJ12" s="80"/>
      <c r="RSK12" s="80"/>
      <c r="RSL12" s="80"/>
      <c r="RSM12" s="80"/>
      <c r="RSN12" s="80"/>
      <c r="RSO12" s="80"/>
      <c r="RSP12" s="80"/>
      <c r="RSQ12" s="80"/>
      <c r="RSR12" s="80"/>
      <c r="RSS12" s="80"/>
      <c r="RST12" s="80"/>
      <c r="RSU12" s="80"/>
      <c r="RSV12" s="80"/>
      <c r="RSW12" s="80"/>
      <c r="RSX12" s="80"/>
      <c r="RSY12" s="80"/>
      <c r="RSZ12" s="80"/>
      <c r="RTA12" s="80"/>
      <c r="RTB12" s="80"/>
      <c r="RTC12" s="80"/>
      <c r="RTD12" s="80"/>
      <c r="RTE12" s="80"/>
      <c r="RTF12" s="80"/>
      <c r="RTG12" s="80"/>
      <c r="RTH12" s="80"/>
      <c r="RTI12" s="80"/>
      <c r="RTJ12" s="80"/>
      <c r="RTK12" s="80"/>
      <c r="RTL12" s="80"/>
      <c r="RTM12" s="80"/>
      <c r="RTN12" s="80"/>
      <c r="RTO12" s="80"/>
      <c r="RTP12" s="80"/>
      <c r="RTQ12" s="80"/>
      <c r="RTR12" s="80"/>
      <c r="RTS12" s="80"/>
      <c r="RTT12" s="80"/>
      <c r="RTU12" s="80"/>
      <c r="RTV12" s="80"/>
      <c r="RTW12" s="80"/>
      <c r="RTX12" s="80"/>
      <c r="RTY12" s="80"/>
      <c r="RTZ12" s="80"/>
      <c r="RUA12" s="80"/>
      <c r="RUB12" s="80"/>
      <c r="RUC12" s="80"/>
      <c r="RUD12" s="80"/>
      <c r="RUE12" s="80"/>
      <c r="RUF12" s="80"/>
      <c r="RUG12" s="80"/>
      <c r="RUH12" s="80"/>
      <c r="RUI12" s="80"/>
      <c r="RUJ12" s="80"/>
      <c r="RUK12" s="80"/>
      <c r="RUL12" s="80"/>
      <c r="RUM12" s="80"/>
      <c r="RUN12" s="80"/>
      <c r="RUO12" s="80"/>
      <c r="RUP12" s="80"/>
      <c r="RUQ12" s="80"/>
      <c r="RUR12" s="80"/>
      <c r="RUS12" s="80"/>
      <c r="RUT12" s="80"/>
      <c r="RUU12" s="80"/>
      <c r="RUV12" s="80"/>
      <c r="RUW12" s="80"/>
      <c r="RUX12" s="80"/>
      <c r="RUY12" s="80"/>
      <c r="RUZ12" s="80"/>
      <c r="RVA12" s="80"/>
      <c r="RVB12" s="80"/>
      <c r="RVC12" s="80"/>
      <c r="RVD12" s="80"/>
      <c r="RVE12" s="80"/>
      <c r="RVF12" s="80"/>
      <c r="RVG12" s="80"/>
      <c r="RVH12" s="80"/>
      <c r="RVI12" s="80"/>
      <c r="RVJ12" s="80"/>
      <c r="RVK12" s="80"/>
      <c r="RVL12" s="80"/>
      <c r="RVM12" s="80"/>
      <c r="RVN12" s="80"/>
      <c r="RVO12" s="80"/>
      <c r="RVP12" s="80"/>
      <c r="RVQ12" s="80"/>
      <c r="RVR12" s="80"/>
      <c r="RVS12" s="80"/>
      <c r="RVT12" s="80"/>
      <c r="RVU12" s="80"/>
      <c r="RVV12" s="80"/>
      <c r="RVW12" s="80"/>
      <c r="RVX12" s="80"/>
      <c r="RVY12" s="80"/>
      <c r="RVZ12" s="80"/>
      <c r="RWA12" s="80"/>
      <c r="RWB12" s="80"/>
      <c r="RWC12" s="80"/>
      <c r="RWD12" s="80"/>
      <c r="RWE12" s="80"/>
      <c r="RWF12" s="80"/>
      <c r="RWG12" s="80"/>
      <c r="RWH12" s="80"/>
      <c r="RWI12" s="80"/>
      <c r="RWJ12" s="80"/>
      <c r="RWK12" s="80"/>
      <c r="RWL12" s="80"/>
      <c r="RWM12" s="80"/>
      <c r="RWN12" s="80"/>
      <c r="RWO12" s="80"/>
      <c r="RWP12" s="80"/>
      <c r="RWQ12" s="80"/>
      <c r="RWR12" s="80"/>
      <c r="RWS12" s="80"/>
      <c r="RWT12" s="80"/>
      <c r="RWU12" s="80"/>
      <c r="RWV12" s="80"/>
      <c r="RWW12" s="80"/>
      <c r="RWX12" s="80"/>
      <c r="RWY12" s="80"/>
      <c r="RWZ12" s="80"/>
      <c r="RXA12" s="80"/>
      <c r="RXB12" s="80"/>
      <c r="RXC12" s="80"/>
      <c r="RXD12" s="80"/>
      <c r="RXE12" s="80"/>
      <c r="RXF12" s="80"/>
      <c r="RXG12" s="80"/>
      <c r="RXH12" s="80"/>
      <c r="RXI12" s="80"/>
      <c r="RXJ12" s="80"/>
      <c r="RXK12" s="80"/>
      <c r="RXL12" s="80"/>
      <c r="RXM12" s="80"/>
      <c r="RXN12" s="80"/>
      <c r="RXO12" s="80"/>
      <c r="RXP12" s="80"/>
      <c r="RXQ12" s="80"/>
      <c r="RXR12" s="80"/>
      <c r="RXS12" s="80"/>
      <c r="RXT12" s="80"/>
      <c r="RXU12" s="80"/>
      <c r="RXV12" s="80"/>
      <c r="RXW12" s="80"/>
      <c r="RXX12" s="80"/>
      <c r="RXY12" s="80"/>
      <c r="RXZ12" s="80"/>
      <c r="RYA12" s="80"/>
      <c r="RYB12" s="80"/>
      <c r="RYC12" s="80"/>
      <c r="RYD12" s="80"/>
      <c r="RYE12" s="80"/>
      <c r="RYF12" s="80"/>
      <c r="RYG12" s="80"/>
      <c r="RYH12" s="80"/>
      <c r="RYI12" s="80"/>
      <c r="RYJ12" s="80"/>
      <c r="RYK12" s="80"/>
      <c r="RYL12" s="80"/>
      <c r="RYM12" s="80"/>
      <c r="RYN12" s="80"/>
      <c r="RYO12" s="80"/>
      <c r="RYP12" s="80"/>
      <c r="RYQ12" s="80"/>
      <c r="RYR12" s="80"/>
      <c r="RYS12" s="80"/>
      <c r="RYT12" s="80"/>
      <c r="RYU12" s="80"/>
      <c r="RYV12" s="80"/>
      <c r="RYW12" s="80"/>
      <c r="RYX12" s="80"/>
      <c r="RYY12" s="80"/>
      <c r="RYZ12" s="80"/>
      <c r="RZA12" s="80"/>
      <c r="RZB12" s="80"/>
      <c r="RZC12" s="80"/>
      <c r="RZD12" s="80"/>
      <c r="RZE12" s="80"/>
      <c r="RZF12" s="80"/>
      <c r="RZG12" s="80"/>
      <c r="RZH12" s="80"/>
      <c r="RZI12" s="80"/>
      <c r="RZJ12" s="80"/>
      <c r="RZK12" s="80"/>
      <c r="RZL12" s="80"/>
      <c r="RZM12" s="80"/>
      <c r="RZN12" s="80"/>
      <c r="RZO12" s="80"/>
      <c r="RZP12" s="80"/>
      <c r="RZQ12" s="80"/>
      <c r="RZR12" s="80"/>
      <c r="RZS12" s="80"/>
      <c r="RZT12" s="80"/>
      <c r="RZU12" s="80"/>
      <c r="RZV12" s="80"/>
      <c r="RZW12" s="80"/>
      <c r="RZX12" s="80"/>
      <c r="RZY12" s="80"/>
      <c r="RZZ12" s="80"/>
      <c r="SAA12" s="80"/>
      <c r="SAB12" s="80"/>
      <c r="SAC12" s="80"/>
      <c r="SAD12" s="80"/>
      <c r="SAE12" s="80"/>
      <c r="SAF12" s="80"/>
      <c r="SAG12" s="80"/>
      <c r="SAH12" s="80"/>
      <c r="SAI12" s="80"/>
      <c r="SAJ12" s="80"/>
      <c r="SAK12" s="80"/>
      <c r="SAL12" s="80"/>
      <c r="SAM12" s="80"/>
      <c r="SAN12" s="80"/>
      <c r="SAO12" s="80"/>
      <c r="SAP12" s="80"/>
      <c r="SAQ12" s="80"/>
      <c r="SAR12" s="80"/>
      <c r="SAS12" s="80"/>
      <c r="SAT12" s="80"/>
      <c r="SAU12" s="80"/>
      <c r="SAV12" s="80"/>
      <c r="SAW12" s="80"/>
      <c r="SAX12" s="80"/>
      <c r="SAY12" s="80"/>
      <c r="SAZ12" s="80"/>
      <c r="SBA12" s="80"/>
      <c r="SBB12" s="80"/>
      <c r="SBC12" s="80"/>
      <c r="SBD12" s="80"/>
      <c r="SBE12" s="80"/>
      <c r="SBF12" s="80"/>
      <c r="SBG12" s="80"/>
      <c r="SBH12" s="80"/>
      <c r="SBI12" s="80"/>
      <c r="SBJ12" s="80"/>
      <c r="SBK12" s="80"/>
      <c r="SBL12" s="80"/>
      <c r="SBM12" s="80"/>
      <c r="SBN12" s="80"/>
      <c r="SBO12" s="80"/>
      <c r="SBP12" s="80"/>
      <c r="SBQ12" s="80"/>
      <c r="SBR12" s="80"/>
      <c r="SBS12" s="80"/>
      <c r="SBT12" s="80"/>
      <c r="SBU12" s="80"/>
      <c r="SBV12" s="80"/>
      <c r="SBW12" s="80"/>
      <c r="SBX12" s="80"/>
      <c r="SBY12" s="80"/>
      <c r="SBZ12" s="80"/>
      <c r="SCA12" s="80"/>
      <c r="SCB12" s="80"/>
      <c r="SCC12" s="80"/>
      <c r="SCD12" s="80"/>
      <c r="SCE12" s="80"/>
      <c r="SCF12" s="80"/>
      <c r="SCG12" s="80"/>
      <c r="SCH12" s="80"/>
      <c r="SCI12" s="80"/>
      <c r="SCJ12" s="80"/>
      <c r="SCK12" s="80"/>
      <c r="SCL12" s="80"/>
      <c r="SCM12" s="80"/>
      <c r="SCN12" s="80"/>
      <c r="SCO12" s="80"/>
      <c r="SCP12" s="80"/>
      <c r="SCQ12" s="80"/>
      <c r="SCR12" s="80"/>
      <c r="SCS12" s="80"/>
      <c r="SCT12" s="80"/>
      <c r="SCU12" s="80"/>
      <c r="SCV12" s="80"/>
      <c r="SCW12" s="80"/>
      <c r="SCX12" s="80"/>
      <c r="SCY12" s="80"/>
      <c r="SCZ12" s="80"/>
      <c r="SDA12" s="80"/>
      <c r="SDB12" s="80"/>
      <c r="SDC12" s="80"/>
      <c r="SDD12" s="80"/>
      <c r="SDE12" s="80"/>
      <c r="SDF12" s="80"/>
      <c r="SDG12" s="80"/>
      <c r="SDH12" s="80"/>
      <c r="SDI12" s="80"/>
      <c r="SDJ12" s="80"/>
      <c r="SDK12" s="80"/>
      <c r="SDL12" s="80"/>
      <c r="SDM12" s="80"/>
      <c r="SDN12" s="80"/>
      <c r="SDO12" s="80"/>
      <c r="SDP12" s="80"/>
      <c r="SDQ12" s="80"/>
      <c r="SDR12" s="80"/>
      <c r="SDS12" s="80"/>
      <c r="SDT12" s="80"/>
      <c r="SDU12" s="80"/>
      <c r="SDV12" s="80"/>
      <c r="SDW12" s="80"/>
      <c r="SDX12" s="80"/>
      <c r="SDY12" s="80"/>
      <c r="SDZ12" s="80"/>
      <c r="SEA12" s="80"/>
      <c r="SEB12" s="80"/>
      <c r="SEC12" s="80"/>
      <c r="SED12" s="80"/>
      <c r="SEE12" s="80"/>
      <c r="SEF12" s="80"/>
      <c r="SEG12" s="80"/>
      <c r="SEH12" s="80"/>
      <c r="SEI12" s="80"/>
      <c r="SEJ12" s="80"/>
      <c r="SEK12" s="80"/>
      <c r="SEL12" s="80"/>
      <c r="SEM12" s="80"/>
      <c r="SEN12" s="80"/>
      <c r="SEO12" s="80"/>
      <c r="SEP12" s="80"/>
      <c r="SEQ12" s="80"/>
      <c r="SER12" s="80"/>
      <c r="SES12" s="80"/>
      <c r="SET12" s="80"/>
      <c r="SEU12" s="80"/>
      <c r="SEV12" s="80"/>
      <c r="SEW12" s="80"/>
      <c r="SEX12" s="80"/>
      <c r="SEY12" s="80"/>
      <c r="SEZ12" s="80"/>
      <c r="SFA12" s="80"/>
      <c r="SFB12" s="80"/>
      <c r="SFC12" s="80"/>
      <c r="SFD12" s="80"/>
      <c r="SFE12" s="80"/>
      <c r="SFF12" s="80"/>
      <c r="SFG12" s="80"/>
      <c r="SFH12" s="80"/>
      <c r="SFI12" s="80"/>
      <c r="SFJ12" s="80"/>
      <c r="SFK12" s="80"/>
      <c r="SFL12" s="80"/>
      <c r="SFM12" s="80"/>
      <c r="SFN12" s="80"/>
      <c r="SFO12" s="80"/>
      <c r="SFP12" s="80"/>
      <c r="SFQ12" s="80"/>
      <c r="SFR12" s="80"/>
      <c r="SFS12" s="80"/>
      <c r="SFT12" s="80"/>
      <c r="SFU12" s="80"/>
      <c r="SFV12" s="80"/>
      <c r="SFW12" s="80"/>
      <c r="SFX12" s="80"/>
      <c r="SFY12" s="80"/>
      <c r="SFZ12" s="80"/>
      <c r="SGA12" s="80"/>
      <c r="SGB12" s="80"/>
      <c r="SGC12" s="80"/>
      <c r="SGD12" s="80"/>
      <c r="SGE12" s="80"/>
      <c r="SGF12" s="80"/>
      <c r="SGG12" s="80"/>
      <c r="SGH12" s="80"/>
      <c r="SGI12" s="80"/>
      <c r="SGJ12" s="80"/>
      <c r="SGK12" s="80"/>
      <c r="SGL12" s="80"/>
      <c r="SGM12" s="80"/>
      <c r="SGN12" s="80"/>
      <c r="SGO12" s="80"/>
      <c r="SGP12" s="80"/>
      <c r="SGQ12" s="80"/>
      <c r="SGR12" s="80"/>
      <c r="SGS12" s="80"/>
      <c r="SGT12" s="80"/>
      <c r="SGU12" s="80"/>
      <c r="SGV12" s="80"/>
      <c r="SGW12" s="80"/>
      <c r="SGX12" s="80"/>
      <c r="SGY12" s="80"/>
      <c r="SGZ12" s="80"/>
      <c r="SHA12" s="80"/>
      <c r="SHB12" s="80"/>
      <c r="SHC12" s="80"/>
      <c r="SHD12" s="80"/>
      <c r="SHE12" s="80"/>
      <c r="SHF12" s="80"/>
      <c r="SHG12" s="80"/>
      <c r="SHH12" s="80"/>
      <c r="SHI12" s="80"/>
      <c r="SHJ12" s="80"/>
      <c r="SHK12" s="80"/>
      <c r="SHL12" s="80"/>
      <c r="SHM12" s="80"/>
      <c r="SHN12" s="80"/>
      <c r="SHO12" s="80"/>
      <c r="SHP12" s="80"/>
      <c r="SHQ12" s="80"/>
      <c r="SHR12" s="80"/>
      <c r="SHS12" s="80"/>
      <c r="SHT12" s="80"/>
      <c r="SHU12" s="80"/>
      <c r="SHV12" s="80"/>
      <c r="SHW12" s="80"/>
      <c r="SHX12" s="80"/>
      <c r="SHY12" s="80"/>
      <c r="SHZ12" s="80"/>
      <c r="SIA12" s="80"/>
      <c r="SIB12" s="80"/>
      <c r="SIC12" s="80"/>
      <c r="SID12" s="80"/>
      <c r="SIE12" s="80"/>
      <c r="SIF12" s="80"/>
      <c r="SIG12" s="80"/>
      <c r="SIH12" s="80"/>
      <c r="SII12" s="80"/>
      <c r="SIJ12" s="80"/>
      <c r="SIK12" s="80"/>
      <c r="SIL12" s="80"/>
      <c r="SIM12" s="80"/>
      <c r="SIN12" s="80"/>
      <c r="SIO12" s="80"/>
      <c r="SIP12" s="80"/>
      <c r="SIQ12" s="80"/>
      <c r="SIR12" s="80"/>
      <c r="SIS12" s="80"/>
      <c r="SIT12" s="80"/>
      <c r="SIU12" s="80"/>
      <c r="SIV12" s="80"/>
      <c r="SIW12" s="80"/>
      <c r="SIX12" s="80"/>
      <c r="SIY12" s="80"/>
      <c r="SIZ12" s="80"/>
      <c r="SJA12" s="80"/>
      <c r="SJB12" s="80"/>
      <c r="SJC12" s="80"/>
      <c r="SJD12" s="80"/>
      <c r="SJE12" s="80"/>
      <c r="SJF12" s="80"/>
      <c r="SJG12" s="80"/>
      <c r="SJH12" s="80"/>
      <c r="SJI12" s="80"/>
      <c r="SJJ12" s="80"/>
      <c r="SJK12" s="80"/>
      <c r="SJL12" s="80"/>
      <c r="SJM12" s="80"/>
      <c r="SJN12" s="80"/>
      <c r="SJO12" s="80"/>
      <c r="SJP12" s="80"/>
      <c r="SJQ12" s="80"/>
      <c r="SJR12" s="80"/>
      <c r="SJS12" s="80"/>
      <c r="SJT12" s="80"/>
      <c r="SJU12" s="80"/>
      <c r="SJV12" s="80"/>
      <c r="SJW12" s="80"/>
      <c r="SJX12" s="80"/>
      <c r="SJY12" s="80"/>
      <c r="SJZ12" s="80"/>
      <c r="SKA12" s="80"/>
      <c r="SKB12" s="80"/>
      <c r="SKC12" s="80"/>
      <c r="SKD12" s="80"/>
      <c r="SKE12" s="80"/>
      <c r="SKF12" s="80"/>
      <c r="SKG12" s="80"/>
      <c r="SKH12" s="80"/>
      <c r="SKI12" s="80"/>
      <c r="SKJ12" s="80"/>
      <c r="SKK12" s="80"/>
      <c r="SKL12" s="80"/>
      <c r="SKM12" s="80"/>
      <c r="SKN12" s="80"/>
      <c r="SKO12" s="80"/>
      <c r="SKP12" s="80"/>
      <c r="SKQ12" s="80"/>
      <c r="SKR12" s="80"/>
      <c r="SKS12" s="80"/>
      <c r="SKT12" s="80"/>
      <c r="SKU12" s="80"/>
      <c r="SKV12" s="80"/>
      <c r="SKW12" s="80"/>
      <c r="SKX12" s="80"/>
      <c r="SKY12" s="80"/>
      <c r="SKZ12" s="80"/>
      <c r="SLA12" s="80"/>
      <c r="SLB12" s="80"/>
      <c r="SLC12" s="80"/>
      <c r="SLD12" s="80"/>
      <c r="SLE12" s="80"/>
      <c r="SLF12" s="80"/>
      <c r="SLG12" s="80"/>
      <c r="SLH12" s="80"/>
      <c r="SLI12" s="80"/>
      <c r="SLJ12" s="80"/>
      <c r="SLK12" s="80"/>
      <c r="SLL12" s="80"/>
      <c r="SLM12" s="80"/>
      <c r="SLN12" s="80"/>
      <c r="SLO12" s="80"/>
      <c r="SLP12" s="80"/>
      <c r="SLQ12" s="80"/>
      <c r="SLR12" s="80"/>
      <c r="SLS12" s="80"/>
      <c r="SLT12" s="80"/>
      <c r="SLU12" s="80"/>
      <c r="SLV12" s="80"/>
      <c r="SLW12" s="80"/>
      <c r="SLX12" s="80"/>
      <c r="SLY12" s="80"/>
      <c r="SLZ12" s="80"/>
      <c r="SMA12" s="80"/>
      <c r="SMB12" s="80"/>
      <c r="SMC12" s="80"/>
      <c r="SMD12" s="80"/>
      <c r="SME12" s="80"/>
      <c r="SMF12" s="80"/>
      <c r="SMG12" s="80"/>
      <c r="SMH12" s="80"/>
      <c r="SMI12" s="80"/>
      <c r="SMJ12" s="80"/>
      <c r="SMK12" s="80"/>
      <c r="SML12" s="80"/>
      <c r="SMM12" s="80"/>
      <c r="SMN12" s="80"/>
      <c r="SMO12" s="80"/>
      <c r="SMP12" s="80"/>
      <c r="SMQ12" s="80"/>
      <c r="SMR12" s="80"/>
      <c r="SMS12" s="80"/>
      <c r="SMT12" s="80"/>
      <c r="SMU12" s="80"/>
      <c r="SMV12" s="80"/>
      <c r="SMW12" s="80"/>
      <c r="SMX12" s="80"/>
      <c r="SMY12" s="80"/>
      <c r="SMZ12" s="80"/>
      <c r="SNA12" s="80"/>
      <c r="SNB12" s="80"/>
      <c r="SNC12" s="80"/>
      <c r="SND12" s="80"/>
      <c r="SNE12" s="80"/>
      <c r="SNF12" s="80"/>
      <c r="SNG12" s="80"/>
      <c r="SNH12" s="80"/>
      <c r="SNI12" s="80"/>
      <c r="SNJ12" s="80"/>
      <c r="SNK12" s="80"/>
      <c r="SNL12" s="80"/>
      <c r="SNM12" s="80"/>
      <c r="SNN12" s="80"/>
      <c r="SNO12" s="80"/>
      <c r="SNP12" s="80"/>
      <c r="SNQ12" s="80"/>
      <c r="SNR12" s="80"/>
      <c r="SNS12" s="80"/>
      <c r="SNT12" s="80"/>
      <c r="SNU12" s="80"/>
      <c r="SNV12" s="80"/>
      <c r="SNW12" s="80"/>
      <c r="SNX12" s="80"/>
      <c r="SNY12" s="80"/>
      <c r="SNZ12" s="80"/>
      <c r="SOA12" s="80"/>
      <c r="SOB12" s="80"/>
      <c r="SOC12" s="80"/>
      <c r="SOD12" s="80"/>
      <c r="SOE12" s="80"/>
      <c r="SOF12" s="80"/>
      <c r="SOG12" s="80"/>
      <c r="SOH12" s="80"/>
      <c r="SOI12" s="80"/>
      <c r="SOJ12" s="80"/>
      <c r="SOK12" s="80"/>
      <c r="SOL12" s="80"/>
      <c r="SOM12" s="80"/>
      <c r="SON12" s="80"/>
      <c r="SOO12" s="80"/>
      <c r="SOP12" s="80"/>
      <c r="SOQ12" s="80"/>
      <c r="SOR12" s="80"/>
      <c r="SOS12" s="80"/>
      <c r="SOT12" s="80"/>
      <c r="SOU12" s="80"/>
      <c r="SOV12" s="80"/>
      <c r="SOW12" s="80"/>
      <c r="SOX12" s="80"/>
      <c r="SOY12" s="80"/>
      <c r="SOZ12" s="80"/>
      <c r="SPA12" s="80"/>
      <c r="SPB12" s="80"/>
      <c r="SPC12" s="80"/>
      <c r="SPD12" s="80"/>
      <c r="SPE12" s="80"/>
      <c r="SPF12" s="80"/>
      <c r="SPG12" s="80"/>
      <c r="SPH12" s="80"/>
      <c r="SPI12" s="80"/>
      <c r="SPJ12" s="80"/>
      <c r="SPK12" s="80"/>
      <c r="SPL12" s="80"/>
      <c r="SPM12" s="80"/>
      <c r="SPN12" s="80"/>
      <c r="SPO12" s="80"/>
      <c r="SPP12" s="80"/>
      <c r="SPQ12" s="80"/>
      <c r="SPR12" s="80"/>
      <c r="SPS12" s="80"/>
      <c r="SPT12" s="80"/>
      <c r="SPU12" s="80"/>
      <c r="SPV12" s="80"/>
      <c r="SPW12" s="80"/>
      <c r="SPX12" s="80"/>
      <c r="SPY12" s="80"/>
      <c r="SPZ12" s="80"/>
      <c r="SQA12" s="80"/>
      <c r="SQB12" s="80"/>
      <c r="SQC12" s="80"/>
      <c r="SQD12" s="80"/>
      <c r="SQE12" s="80"/>
      <c r="SQF12" s="80"/>
      <c r="SQG12" s="80"/>
      <c r="SQH12" s="80"/>
      <c r="SQI12" s="80"/>
      <c r="SQJ12" s="80"/>
      <c r="SQK12" s="80"/>
      <c r="SQL12" s="80"/>
      <c r="SQM12" s="80"/>
      <c r="SQN12" s="80"/>
      <c r="SQO12" s="80"/>
      <c r="SQP12" s="80"/>
      <c r="SQQ12" s="80"/>
      <c r="SQR12" s="80"/>
      <c r="SQS12" s="80"/>
      <c r="SQT12" s="80"/>
      <c r="SQU12" s="80"/>
      <c r="SQV12" s="80"/>
      <c r="SQW12" s="80"/>
      <c r="SQX12" s="80"/>
      <c r="SQY12" s="80"/>
      <c r="SQZ12" s="80"/>
      <c r="SRA12" s="80"/>
      <c r="SRB12" s="80"/>
      <c r="SRC12" s="80"/>
      <c r="SRD12" s="80"/>
      <c r="SRE12" s="80"/>
      <c r="SRF12" s="80"/>
      <c r="SRG12" s="80"/>
      <c r="SRH12" s="80"/>
      <c r="SRI12" s="80"/>
      <c r="SRJ12" s="80"/>
      <c r="SRK12" s="80"/>
      <c r="SRL12" s="80"/>
      <c r="SRM12" s="80"/>
      <c r="SRN12" s="80"/>
      <c r="SRO12" s="80"/>
      <c r="SRP12" s="80"/>
      <c r="SRQ12" s="80"/>
      <c r="SRR12" s="80"/>
      <c r="SRS12" s="80"/>
      <c r="SRT12" s="80"/>
      <c r="SRU12" s="80"/>
      <c r="SRV12" s="80"/>
      <c r="SRW12" s="80"/>
      <c r="SRX12" s="80"/>
      <c r="SRY12" s="80"/>
      <c r="SRZ12" s="80"/>
      <c r="SSA12" s="80"/>
      <c r="SSB12" s="80"/>
      <c r="SSC12" s="80"/>
      <c r="SSD12" s="80"/>
      <c r="SSE12" s="80"/>
      <c r="SSF12" s="80"/>
      <c r="SSG12" s="80"/>
      <c r="SSH12" s="80"/>
      <c r="SSI12" s="80"/>
      <c r="SSJ12" s="80"/>
      <c r="SSK12" s="80"/>
      <c r="SSL12" s="80"/>
      <c r="SSM12" s="80"/>
      <c r="SSN12" s="80"/>
      <c r="SSO12" s="80"/>
      <c r="SSP12" s="80"/>
      <c r="SSQ12" s="80"/>
      <c r="SSR12" s="80"/>
      <c r="SSS12" s="80"/>
      <c r="SST12" s="80"/>
      <c r="SSU12" s="80"/>
      <c r="SSV12" s="80"/>
      <c r="SSW12" s="80"/>
      <c r="SSX12" s="80"/>
      <c r="SSY12" s="80"/>
      <c r="SSZ12" s="80"/>
      <c r="STA12" s="80"/>
      <c r="STB12" s="80"/>
      <c r="STC12" s="80"/>
      <c r="STD12" s="80"/>
      <c r="STE12" s="80"/>
      <c r="STF12" s="80"/>
      <c r="STG12" s="80"/>
      <c r="STH12" s="80"/>
      <c r="STI12" s="80"/>
      <c r="STJ12" s="80"/>
      <c r="STK12" s="80"/>
      <c r="STL12" s="80"/>
      <c r="STM12" s="80"/>
      <c r="STN12" s="80"/>
      <c r="STO12" s="80"/>
      <c r="STP12" s="80"/>
      <c r="STQ12" s="80"/>
      <c r="STR12" s="80"/>
      <c r="STS12" s="80"/>
      <c r="STT12" s="80"/>
      <c r="STU12" s="80"/>
      <c r="STV12" s="80"/>
      <c r="STW12" s="80"/>
      <c r="STX12" s="80"/>
      <c r="STY12" s="80"/>
      <c r="STZ12" s="80"/>
      <c r="SUA12" s="80"/>
      <c r="SUB12" s="80"/>
      <c r="SUC12" s="80"/>
      <c r="SUD12" s="80"/>
      <c r="SUE12" s="80"/>
      <c r="SUF12" s="80"/>
      <c r="SUG12" s="80"/>
      <c r="SUH12" s="80"/>
      <c r="SUI12" s="80"/>
      <c r="SUJ12" s="80"/>
      <c r="SUK12" s="80"/>
      <c r="SUL12" s="80"/>
      <c r="SUM12" s="80"/>
      <c r="SUN12" s="80"/>
      <c r="SUO12" s="80"/>
      <c r="SUP12" s="80"/>
      <c r="SUQ12" s="80"/>
      <c r="SUR12" s="80"/>
      <c r="SUS12" s="80"/>
      <c r="SUT12" s="80"/>
      <c r="SUU12" s="80"/>
      <c r="SUV12" s="80"/>
      <c r="SUW12" s="80"/>
      <c r="SUX12" s="80"/>
      <c r="SUY12" s="80"/>
      <c r="SUZ12" s="80"/>
      <c r="SVA12" s="80"/>
      <c r="SVB12" s="80"/>
      <c r="SVC12" s="80"/>
      <c r="SVD12" s="80"/>
      <c r="SVE12" s="80"/>
      <c r="SVF12" s="80"/>
      <c r="SVG12" s="80"/>
      <c r="SVH12" s="80"/>
      <c r="SVI12" s="80"/>
      <c r="SVJ12" s="80"/>
      <c r="SVK12" s="80"/>
      <c r="SVL12" s="80"/>
      <c r="SVM12" s="80"/>
      <c r="SVN12" s="80"/>
      <c r="SVO12" s="80"/>
      <c r="SVP12" s="80"/>
      <c r="SVQ12" s="80"/>
      <c r="SVR12" s="80"/>
      <c r="SVS12" s="80"/>
      <c r="SVT12" s="80"/>
      <c r="SVU12" s="80"/>
      <c r="SVV12" s="80"/>
      <c r="SVW12" s="80"/>
      <c r="SVX12" s="80"/>
      <c r="SVY12" s="80"/>
      <c r="SVZ12" s="80"/>
      <c r="SWA12" s="80"/>
      <c r="SWB12" s="80"/>
      <c r="SWC12" s="80"/>
      <c r="SWD12" s="80"/>
      <c r="SWE12" s="80"/>
      <c r="SWF12" s="80"/>
      <c r="SWG12" s="80"/>
      <c r="SWH12" s="80"/>
      <c r="SWI12" s="80"/>
      <c r="SWJ12" s="80"/>
      <c r="SWK12" s="80"/>
      <c r="SWL12" s="80"/>
      <c r="SWM12" s="80"/>
      <c r="SWN12" s="80"/>
      <c r="SWO12" s="80"/>
      <c r="SWP12" s="80"/>
      <c r="SWQ12" s="80"/>
      <c r="SWR12" s="80"/>
      <c r="SWS12" s="80"/>
      <c r="SWT12" s="80"/>
      <c r="SWU12" s="80"/>
      <c r="SWV12" s="80"/>
      <c r="SWW12" s="80"/>
      <c r="SWX12" s="80"/>
      <c r="SWY12" s="80"/>
      <c r="SWZ12" s="80"/>
      <c r="SXA12" s="80"/>
      <c r="SXB12" s="80"/>
      <c r="SXC12" s="80"/>
      <c r="SXD12" s="80"/>
      <c r="SXE12" s="80"/>
      <c r="SXF12" s="80"/>
      <c r="SXG12" s="80"/>
      <c r="SXH12" s="80"/>
      <c r="SXI12" s="80"/>
      <c r="SXJ12" s="80"/>
      <c r="SXK12" s="80"/>
      <c r="SXL12" s="80"/>
      <c r="SXM12" s="80"/>
      <c r="SXN12" s="80"/>
      <c r="SXO12" s="80"/>
      <c r="SXP12" s="80"/>
      <c r="SXQ12" s="80"/>
      <c r="SXR12" s="80"/>
      <c r="SXS12" s="80"/>
      <c r="SXT12" s="80"/>
      <c r="SXU12" s="80"/>
      <c r="SXV12" s="80"/>
      <c r="SXW12" s="80"/>
      <c r="SXX12" s="80"/>
      <c r="SXY12" s="80"/>
      <c r="SXZ12" s="80"/>
      <c r="SYA12" s="80"/>
      <c r="SYB12" s="80"/>
      <c r="SYC12" s="80"/>
      <c r="SYD12" s="80"/>
      <c r="SYE12" s="80"/>
      <c r="SYF12" s="80"/>
      <c r="SYG12" s="80"/>
      <c r="SYH12" s="80"/>
      <c r="SYI12" s="80"/>
      <c r="SYJ12" s="80"/>
      <c r="SYK12" s="80"/>
      <c r="SYL12" s="80"/>
      <c r="SYM12" s="80"/>
      <c r="SYN12" s="80"/>
      <c r="SYO12" s="80"/>
      <c r="SYP12" s="80"/>
      <c r="SYQ12" s="80"/>
      <c r="SYR12" s="80"/>
      <c r="SYS12" s="80"/>
      <c r="SYT12" s="80"/>
      <c r="SYU12" s="80"/>
      <c r="SYV12" s="80"/>
      <c r="SYW12" s="80"/>
      <c r="SYX12" s="80"/>
      <c r="SYY12" s="80"/>
      <c r="SYZ12" s="80"/>
      <c r="SZA12" s="80"/>
      <c r="SZB12" s="80"/>
      <c r="SZC12" s="80"/>
      <c r="SZD12" s="80"/>
      <c r="SZE12" s="80"/>
      <c r="SZF12" s="80"/>
      <c r="SZG12" s="80"/>
      <c r="SZH12" s="80"/>
      <c r="SZI12" s="80"/>
      <c r="SZJ12" s="80"/>
      <c r="SZK12" s="80"/>
      <c r="SZL12" s="80"/>
      <c r="SZM12" s="80"/>
      <c r="SZN12" s="80"/>
      <c r="SZO12" s="80"/>
      <c r="SZP12" s="80"/>
      <c r="SZQ12" s="80"/>
      <c r="SZR12" s="80"/>
      <c r="SZS12" s="80"/>
      <c r="SZT12" s="80"/>
      <c r="SZU12" s="80"/>
      <c r="SZV12" s="80"/>
      <c r="SZW12" s="80"/>
      <c r="SZX12" s="80"/>
      <c r="SZY12" s="80"/>
      <c r="SZZ12" s="80"/>
      <c r="TAA12" s="80"/>
      <c r="TAB12" s="80"/>
      <c r="TAC12" s="80"/>
      <c r="TAD12" s="80"/>
      <c r="TAE12" s="80"/>
      <c r="TAF12" s="80"/>
      <c r="TAG12" s="80"/>
      <c r="TAH12" s="80"/>
      <c r="TAI12" s="80"/>
      <c r="TAJ12" s="80"/>
      <c r="TAK12" s="80"/>
      <c r="TAL12" s="80"/>
      <c r="TAM12" s="80"/>
      <c r="TAN12" s="80"/>
      <c r="TAO12" s="80"/>
      <c r="TAP12" s="80"/>
      <c r="TAQ12" s="80"/>
      <c r="TAR12" s="80"/>
      <c r="TAS12" s="80"/>
      <c r="TAT12" s="80"/>
      <c r="TAU12" s="80"/>
      <c r="TAV12" s="80"/>
      <c r="TAW12" s="80"/>
      <c r="TAX12" s="80"/>
      <c r="TAY12" s="80"/>
      <c r="TAZ12" s="80"/>
      <c r="TBA12" s="80"/>
      <c r="TBB12" s="80"/>
      <c r="TBC12" s="80"/>
      <c r="TBD12" s="80"/>
      <c r="TBE12" s="80"/>
      <c r="TBF12" s="80"/>
      <c r="TBG12" s="80"/>
      <c r="TBH12" s="80"/>
      <c r="TBI12" s="80"/>
      <c r="TBJ12" s="80"/>
      <c r="TBK12" s="80"/>
      <c r="TBL12" s="80"/>
      <c r="TBM12" s="80"/>
      <c r="TBN12" s="80"/>
      <c r="TBO12" s="80"/>
      <c r="TBP12" s="80"/>
      <c r="TBQ12" s="80"/>
      <c r="TBR12" s="80"/>
      <c r="TBS12" s="80"/>
      <c r="TBT12" s="80"/>
      <c r="TBU12" s="80"/>
      <c r="TBV12" s="80"/>
      <c r="TBW12" s="80"/>
      <c r="TBX12" s="80"/>
      <c r="TBY12" s="80"/>
      <c r="TBZ12" s="80"/>
      <c r="TCA12" s="80"/>
      <c r="TCB12" s="80"/>
      <c r="TCC12" s="80"/>
      <c r="TCD12" s="80"/>
      <c r="TCE12" s="80"/>
      <c r="TCF12" s="80"/>
      <c r="TCG12" s="80"/>
      <c r="TCH12" s="80"/>
      <c r="TCI12" s="80"/>
      <c r="TCJ12" s="80"/>
      <c r="TCK12" s="80"/>
      <c r="TCL12" s="80"/>
      <c r="TCM12" s="80"/>
      <c r="TCN12" s="80"/>
      <c r="TCO12" s="80"/>
      <c r="TCP12" s="80"/>
      <c r="TCQ12" s="80"/>
      <c r="TCR12" s="80"/>
      <c r="TCS12" s="80"/>
      <c r="TCT12" s="80"/>
      <c r="TCU12" s="80"/>
      <c r="TCV12" s="80"/>
      <c r="TCW12" s="80"/>
      <c r="TCX12" s="80"/>
      <c r="TCY12" s="80"/>
      <c r="TCZ12" s="80"/>
      <c r="TDA12" s="80"/>
      <c r="TDB12" s="80"/>
      <c r="TDC12" s="80"/>
      <c r="TDD12" s="80"/>
      <c r="TDE12" s="80"/>
      <c r="TDF12" s="80"/>
      <c r="TDG12" s="80"/>
      <c r="TDH12" s="80"/>
      <c r="TDI12" s="80"/>
      <c r="TDJ12" s="80"/>
      <c r="TDK12" s="80"/>
      <c r="TDL12" s="80"/>
      <c r="TDM12" s="80"/>
      <c r="TDN12" s="80"/>
      <c r="TDO12" s="80"/>
      <c r="TDP12" s="80"/>
      <c r="TDQ12" s="80"/>
      <c r="TDR12" s="80"/>
      <c r="TDS12" s="80"/>
      <c r="TDT12" s="80"/>
      <c r="TDU12" s="80"/>
      <c r="TDV12" s="80"/>
      <c r="TDW12" s="80"/>
      <c r="TDX12" s="80"/>
      <c r="TDY12" s="80"/>
      <c r="TDZ12" s="80"/>
      <c r="TEA12" s="80"/>
      <c r="TEB12" s="80"/>
      <c r="TEC12" s="80"/>
      <c r="TED12" s="80"/>
      <c r="TEE12" s="80"/>
      <c r="TEF12" s="80"/>
      <c r="TEG12" s="80"/>
      <c r="TEH12" s="80"/>
      <c r="TEI12" s="80"/>
      <c r="TEJ12" s="80"/>
      <c r="TEK12" s="80"/>
      <c r="TEL12" s="80"/>
      <c r="TEM12" s="80"/>
      <c r="TEN12" s="80"/>
      <c r="TEO12" s="80"/>
      <c r="TEP12" s="80"/>
      <c r="TEQ12" s="80"/>
      <c r="TER12" s="80"/>
      <c r="TES12" s="80"/>
      <c r="TET12" s="80"/>
      <c r="TEU12" s="80"/>
      <c r="TEV12" s="80"/>
      <c r="TEW12" s="80"/>
      <c r="TEX12" s="80"/>
      <c r="TEY12" s="80"/>
      <c r="TEZ12" s="80"/>
      <c r="TFA12" s="80"/>
      <c r="TFB12" s="80"/>
      <c r="TFC12" s="80"/>
      <c r="TFD12" s="80"/>
      <c r="TFE12" s="80"/>
      <c r="TFF12" s="80"/>
      <c r="TFG12" s="80"/>
      <c r="TFH12" s="80"/>
      <c r="TFI12" s="80"/>
      <c r="TFJ12" s="80"/>
      <c r="TFK12" s="80"/>
      <c r="TFL12" s="80"/>
      <c r="TFM12" s="80"/>
      <c r="TFN12" s="80"/>
      <c r="TFO12" s="80"/>
      <c r="TFP12" s="80"/>
      <c r="TFQ12" s="80"/>
      <c r="TFR12" s="80"/>
      <c r="TFS12" s="80"/>
      <c r="TFT12" s="80"/>
      <c r="TFU12" s="80"/>
      <c r="TFV12" s="80"/>
      <c r="TFW12" s="80"/>
      <c r="TFX12" s="80"/>
      <c r="TFY12" s="80"/>
      <c r="TFZ12" s="80"/>
      <c r="TGA12" s="80"/>
      <c r="TGB12" s="80"/>
      <c r="TGC12" s="80"/>
      <c r="TGD12" s="80"/>
      <c r="TGE12" s="80"/>
      <c r="TGF12" s="80"/>
      <c r="TGG12" s="80"/>
      <c r="TGH12" s="80"/>
      <c r="TGI12" s="80"/>
      <c r="TGJ12" s="80"/>
      <c r="TGK12" s="80"/>
      <c r="TGL12" s="80"/>
      <c r="TGM12" s="80"/>
      <c r="TGN12" s="80"/>
      <c r="TGO12" s="80"/>
      <c r="TGP12" s="80"/>
      <c r="TGQ12" s="80"/>
      <c r="TGR12" s="80"/>
      <c r="TGS12" s="80"/>
      <c r="TGT12" s="80"/>
      <c r="TGU12" s="80"/>
      <c r="TGV12" s="80"/>
      <c r="TGW12" s="80"/>
      <c r="TGX12" s="80"/>
      <c r="TGY12" s="80"/>
      <c r="TGZ12" s="80"/>
      <c r="THA12" s="80"/>
      <c r="THB12" s="80"/>
      <c r="THC12" s="80"/>
      <c r="THD12" s="80"/>
      <c r="THE12" s="80"/>
      <c r="THF12" s="80"/>
      <c r="THG12" s="80"/>
      <c r="THH12" s="80"/>
      <c r="THI12" s="80"/>
      <c r="THJ12" s="80"/>
      <c r="THK12" s="80"/>
      <c r="THL12" s="80"/>
      <c r="THM12" s="80"/>
      <c r="THN12" s="80"/>
      <c r="THO12" s="80"/>
      <c r="THP12" s="80"/>
      <c r="THQ12" s="80"/>
      <c r="THR12" s="80"/>
      <c r="THS12" s="80"/>
      <c r="THT12" s="80"/>
      <c r="THU12" s="80"/>
      <c r="THV12" s="80"/>
      <c r="THW12" s="80"/>
      <c r="THX12" s="80"/>
      <c r="THY12" s="80"/>
      <c r="THZ12" s="80"/>
      <c r="TIA12" s="80"/>
      <c r="TIB12" s="80"/>
      <c r="TIC12" s="80"/>
      <c r="TID12" s="80"/>
      <c r="TIE12" s="80"/>
      <c r="TIF12" s="80"/>
      <c r="TIG12" s="80"/>
      <c r="TIH12" s="80"/>
      <c r="TII12" s="80"/>
      <c r="TIJ12" s="80"/>
      <c r="TIK12" s="80"/>
      <c r="TIL12" s="80"/>
      <c r="TIM12" s="80"/>
      <c r="TIN12" s="80"/>
      <c r="TIO12" s="80"/>
      <c r="TIP12" s="80"/>
      <c r="TIQ12" s="80"/>
      <c r="TIR12" s="80"/>
      <c r="TIS12" s="80"/>
      <c r="TIT12" s="80"/>
      <c r="TIU12" s="80"/>
      <c r="TIV12" s="80"/>
      <c r="TIW12" s="80"/>
      <c r="TIX12" s="80"/>
      <c r="TIY12" s="80"/>
      <c r="TIZ12" s="80"/>
      <c r="TJA12" s="80"/>
      <c r="TJB12" s="80"/>
      <c r="TJC12" s="80"/>
      <c r="TJD12" s="80"/>
      <c r="TJE12" s="80"/>
      <c r="TJF12" s="80"/>
      <c r="TJG12" s="80"/>
      <c r="TJH12" s="80"/>
      <c r="TJI12" s="80"/>
      <c r="TJJ12" s="80"/>
      <c r="TJK12" s="80"/>
      <c r="TJL12" s="80"/>
      <c r="TJM12" s="80"/>
      <c r="TJN12" s="80"/>
      <c r="TJO12" s="80"/>
      <c r="TJP12" s="80"/>
      <c r="TJQ12" s="80"/>
      <c r="TJR12" s="80"/>
      <c r="TJS12" s="80"/>
      <c r="TJT12" s="80"/>
      <c r="TJU12" s="80"/>
      <c r="TJV12" s="80"/>
      <c r="TJW12" s="80"/>
      <c r="TJX12" s="80"/>
      <c r="TJY12" s="80"/>
      <c r="TJZ12" s="80"/>
      <c r="TKA12" s="80"/>
      <c r="TKB12" s="80"/>
      <c r="TKC12" s="80"/>
      <c r="TKD12" s="80"/>
      <c r="TKE12" s="80"/>
      <c r="TKF12" s="80"/>
      <c r="TKG12" s="80"/>
      <c r="TKH12" s="80"/>
      <c r="TKI12" s="80"/>
      <c r="TKJ12" s="80"/>
      <c r="TKK12" s="80"/>
      <c r="TKL12" s="80"/>
      <c r="TKM12" s="80"/>
      <c r="TKN12" s="80"/>
      <c r="TKO12" s="80"/>
      <c r="TKP12" s="80"/>
      <c r="TKQ12" s="80"/>
      <c r="TKR12" s="80"/>
      <c r="TKS12" s="80"/>
      <c r="TKT12" s="80"/>
      <c r="TKU12" s="80"/>
      <c r="TKV12" s="80"/>
      <c r="TKW12" s="80"/>
      <c r="TKX12" s="80"/>
      <c r="TKY12" s="80"/>
      <c r="TKZ12" s="80"/>
      <c r="TLA12" s="80"/>
      <c r="TLB12" s="80"/>
      <c r="TLC12" s="80"/>
      <c r="TLD12" s="80"/>
      <c r="TLE12" s="80"/>
      <c r="TLF12" s="80"/>
      <c r="TLG12" s="80"/>
      <c r="TLH12" s="80"/>
      <c r="TLI12" s="80"/>
      <c r="TLJ12" s="80"/>
      <c r="TLK12" s="80"/>
      <c r="TLL12" s="80"/>
      <c r="TLM12" s="80"/>
      <c r="TLN12" s="80"/>
      <c r="TLO12" s="80"/>
      <c r="TLP12" s="80"/>
      <c r="TLQ12" s="80"/>
      <c r="TLR12" s="80"/>
      <c r="TLS12" s="80"/>
      <c r="TLT12" s="80"/>
      <c r="TLU12" s="80"/>
      <c r="TLV12" s="80"/>
      <c r="TLW12" s="80"/>
      <c r="TLX12" s="80"/>
      <c r="TLY12" s="80"/>
      <c r="TLZ12" s="80"/>
      <c r="TMA12" s="80"/>
      <c r="TMB12" s="80"/>
      <c r="TMC12" s="80"/>
      <c r="TMD12" s="80"/>
      <c r="TME12" s="80"/>
      <c r="TMF12" s="80"/>
      <c r="TMG12" s="80"/>
      <c r="TMH12" s="80"/>
      <c r="TMI12" s="80"/>
      <c r="TMJ12" s="80"/>
      <c r="TMK12" s="80"/>
      <c r="TML12" s="80"/>
      <c r="TMM12" s="80"/>
      <c r="TMN12" s="80"/>
      <c r="TMO12" s="80"/>
      <c r="TMP12" s="80"/>
      <c r="TMQ12" s="80"/>
      <c r="TMR12" s="80"/>
      <c r="TMS12" s="80"/>
      <c r="TMT12" s="80"/>
      <c r="TMU12" s="80"/>
      <c r="TMV12" s="80"/>
      <c r="TMW12" s="80"/>
      <c r="TMX12" s="80"/>
      <c r="TMY12" s="80"/>
      <c r="TMZ12" s="80"/>
      <c r="TNA12" s="80"/>
      <c r="TNB12" s="80"/>
      <c r="TNC12" s="80"/>
      <c r="TND12" s="80"/>
      <c r="TNE12" s="80"/>
      <c r="TNF12" s="80"/>
      <c r="TNG12" s="80"/>
      <c r="TNH12" s="80"/>
      <c r="TNI12" s="80"/>
      <c r="TNJ12" s="80"/>
      <c r="TNK12" s="80"/>
      <c r="TNL12" s="80"/>
      <c r="TNM12" s="80"/>
      <c r="TNN12" s="80"/>
      <c r="TNO12" s="80"/>
      <c r="TNP12" s="80"/>
      <c r="TNQ12" s="80"/>
      <c r="TNR12" s="80"/>
      <c r="TNS12" s="80"/>
      <c r="TNT12" s="80"/>
      <c r="TNU12" s="80"/>
      <c r="TNV12" s="80"/>
      <c r="TNW12" s="80"/>
      <c r="TNX12" s="80"/>
      <c r="TNY12" s="80"/>
      <c r="TNZ12" s="80"/>
      <c r="TOA12" s="80"/>
      <c r="TOB12" s="80"/>
      <c r="TOC12" s="80"/>
      <c r="TOD12" s="80"/>
      <c r="TOE12" s="80"/>
      <c r="TOF12" s="80"/>
      <c r="TOG12" s="80"/>
      <c r="TOH12" s="80"/>
      <c r="TOI12" s="80"/>
      <c r="TOJ12" s="80"/>
      <c r="TOK12" s="80"/>
      <c r="TOL12" s="80"/>
      <c r="TOM12" s="80"/>
      <c r="TON12" s="80"/>
      <c r="TOO12" s="80"/>
      <c r="TOP12" s="80"/>
      <c r="TOQ12" s="80"/>
      <c r="TOR12" s="80"/>
      <c r="TOS12" s="80"/>
      <c r="TOT12" s="80"/>
      <c r="TOU12" s="80"/>
      <c r="TOV12" s="80"/>
      <c r="TOW12" s="80"/>
      <c r="TOX12" s="80"/>
      <c r="TOY12" s="80"/>
      <c r="TOZ12" s="80"/>
      <c r="TPA12" s="80"/>
      <c r="TPB12" s="80"/>
      <c r="TPC12" s="80"/>
      <c r="TPD12" s="80"/>
      <c r="TPE12" s="80"/>
      <c r="TPF12" s="80"/>
      <c r="TPG12" s="80"/>
      <c r="TPH12" s="80"/>
      <c r="TPI12" s="80"/>
      <c r="TPJ12" s="80"/>
      <c r="TPK12" s="80"/>
      <c r="TPL12" s="80"/>
      <c r="TPM12" s="80"/>
      <c r="TPN12" s="80"/>
      <c r="TPO12" s="80"/>
      <c r="TPP12" s="80"/>
      <c r="TPQ12" s="80"/>
      <c r="TPR12" s="80"/>
      <c r="TPS12" s="80"/>
      <c r="TPT12" s="80"/>
      <c r="TPU12" s="80"/>
      <c r="TPV12" s="80"/>
      <c r="TPW12" s="80"/>
      <c r="TPX12" s="80"/>
      <c r="TPY12" s="80"/>
      <c r="TPZ12" s="80"/>
      <c r="TQA12" s="80"/>
      <c r="TQB12" s="80"/>
      <c r="TQC12" s="80"/>
      <c r="TQD12" s="80"/>
      <c r="TQE12" s="80"/>
      <c r="TQF12" s="80"/>
      <c r="TQG12" s="80"/>
      <c r="TQH12" s="80"/>
      <c r="TQI12" s="80"/>
      <c r="TQJ12" s="80"/>
      <c r="TQK12" s="80"/>
      <c r="TQL12" s="80"/>
      <c r="TQM12" s="80"/>
      <c r="TQN12" s="80"/>
      <c r="TQO12" s="80"/>
      <c r="TQP12" s="80"/>
      <c r="TQQ12" s="80"/>
      <c r="TQR12" s="80"/>
      <c r="TQS12" s="80"/>
      <c r="TQT12" s="80"/>
      <c r="TQU12" s="80"/>
      <c r="TQV12" s="80"/>
      <c r="TQW12" s="80"/>
      <c r="TQX12" s="80"/>
      <c r="TQY12" s="80"/>
      <c r="TQZ12" s="80"/>
      <c r="TRA12" s="80"/>
      <c r="TRB12" s="80"/>
      <c r="TRC12" s="80"/>
      <c r="TRD12" s="80"/>
      <c r="TRE12" s="80"/>
      <c r="TRF12" s="80"/>
      <c r="TRG12" s="80"/>
      <c r="TRH12" s="80"/>
      <c r="TRI12" s="80"/>
      <c r="TRJ12" s="80"/>
      <c r="TRK12" s="80"/>
      <c r="TRL12" s="80"/>
      <c r="TRM12" s="80"/>
      <c r="TRN12" s="80"/>
      <c r="TRO12" s="80"/>
      <c r="TRP12" s="80"/>
      <c r="TRQ12" s="80"/>
      <c r="TRR12" s="80"/>
      <c r="TRS12" s="80"/>
      <c r="TRT12" s="80"/>
      <c r="TRU12" s="80"/>
      <c r="TRV12" s="80"/>
      <c r="TRW12" s="80"/>
      <c r="TRX12" s="80"/>
      <c r="TRY12" s="80"/>
      <c r="TRZ12" s="80"/>
      <c r="TSA12" s="80"/>
      <c r="TSB12" s="80"/>
      <c r="TSC12" s="80"/>
      <c r="TSD12" s="80"/>
      <c r="TSE12" s="80"/>
      <c r="TSF12" s="80"/>
      <c r="TSG12" s="80"/>
      <c r="TSH12" s="80"/>
      <c r="TSI12" s="80"/>
      <c r="TSJ12" s="80"/>
      <c r="TSK12" s="80"/>
      <c r="TSL12" s="80"/>
      <c r="TSM12" s="80"/>
      <c r="TSN12" s="80"/>
      <c r="TSO12" s="80"/>
      <c r="TSP12" s="80"/>
      <c r="TSQ12" s="80"/>
      <c r="TSR12" s="80"/>
      <c r="TSS12" s="80"/>
      <c r="TST12" s="80"/>
      <c r="TSU12" s="80"/>
      <c r="TSV12" s="80"/>
      <c r="TSW12" s="80"/>
      <c r="TSX12" s="80"/>
      <c r="TSY12" s="80"/>
      <c r="TSZ12" s="80"/>
      <c r="TTA12" s="80"/>
      <c r="TTB12" s="80"/>
      <c r="TTC12" s="80"/>
      <c r="TTD12" s="80"/>
      <c r="TTE12" s="80"/>
      <c r="TTF12" s="80"/>
      <c r="TTG12" s="80"/>
      <c r="TTH12" s="80"/>
      <c r="TTI12" s="80"/>
      <c r="TTJ12" s="80"/>
      <c r="TTK12" s="80"/>
      <c r="TTL12" s="80"/>
      <c r="TTM12" s="80"/>
      <c r="TTN12" s="80"/>
      <c r="TTO12" s="80"/>
      <c r="TTP12" s="80"/>
      <c r="TTQ12" s="80"/>
      <c r="TTR12" s="80"/>
      <c r="TTS12" s="80"/>
      <c r="TTT12" s="80"/>
      <c r="TTU12" s="80"/>
      <c r="TTV12" s="80"/>
      <c r="TTW12" s="80"/>
      <c r="TTX12" s="80"/>
      <c r="TTY12" s="80"/>
      <c r="TTZ12" s="80"/>
      <c r="TUA12" s="80"/>
      <c r="TUB12" s="80"/>
      <c r="TUC12" s="80"/>
      <c r="TUD12" s="80"/>
      <c r="TUE12" s="80"/>
      <c r="TUF12" s="80"/>
      <c r="TUG12" s="80"/>
      <c r="TUH12" s="80"/>
      <c r="TUI12" s="80"/>
      <c r="TUJ12" s="80"/>
      <c r="TUK12" s="80"/>
      <c r="TUL12" s="80"/>
      <c r="TUM12" s="80"/>
      <c r="TUN12" s="80"/>
      <c r="TUO12" s="80"/>
      <c r="TUP12" s="80"/>
      <c r="TUQ12" s="80"/>
      <c r="TUR12" s="80"/>
      <c r="TUS12" s="80"/>
      <c r="TUT12" s="80"/>
      <c r="TUU12" s="80"/>
      <c r="TUV12" s="80"/>
      <c r="TUW12" s="80"/>
      <c r="TUX12" s="80"/>
      <c r="TUY12" s="80"/>
      <c r="TUZ12" s="80"/>
      <c r="TVA12" s="80"/>
      <c r="TVB12" s="80"/>
      <c r="TVC12" s="80"/>
      <c r="TVD12" s="80"/>
      <c r="TVE12" s="80"/>
      <c r="TVF12" s="80"/>
      <c r="TVG12" s="80"/>
      <c r="TVH12" s="80"/>
      <c r="TVI12" s="80"/>
      <c r="TVJ12" s="80"/>
      <c r="TVK12" s="80"/>
      <c r="TVL12" s="80"/>
      <c r="TVM12" s="80"/>
      <c r="TVN12" s="80"/>
      <c r="TVO12" s="80"/>
      <c r="TVP12" s="80"/>
      <c r="TVQ12" s="80"/>
      <c r="TVR12" s="80"/>
      <c r="TVS12" s="80"/>
      <c r="TVT12" s="80"/>
      <c r="TVU12" s="80"/>
      <c r="TVV12" s="80"/>
      <c r="TVW12" s="80"/>
      <c r="TVX12" s="80"/>
      <c r="TVY12" s="80"/>
      <c r="TVZ12" s="80"/>
      <c r="TWA12" s="80"/>
      <c r="TWB12" s="80"/>
      <c r="TWC12" s="80"/>
      <c r="TWD12" s="80"/>
      <c r="TWE12" s="80"/>
      <c r="TWF12" s="80"/>
      <c r="TWG12" s="80"/>
      <c r="TWH12" s="80"/>
      <c r="TWI12" s="80"/>
      <c r="TWJ12" s="80"/>
      <c r="TWK12" s="80"/>
      <c r="TWL12" s="80"/>
      <c r="TWM12" s="80"/>
      <c r="TWN12" s="80"/>
      <c r="TWO12" s="80"/>
      <c r="TWP12" s="80"/>
      <c r="TWQ12" s="80"/>
      <c r="TWR12" s="80"/>
      <c r="TWS12" s="80"/>
      <c r="TWT12" s="80"/>
      <c r="TWU12" s="80"/>
      <c r="TWV12" s="80"/>
      <c r="TWW12" s="80"/>
      <c r="TWX12" s="80"/>
      <c r="TWY12" s="80"/>
      <c r="TWZ12" s="80"/>
      <c r="TXA12" s="80"/>
      <c r="TXB12" s="80"/>
      <c r="TXC12" s="80"/>
      <c r="TXD12" s="80"/>
      <c r="TXE12" s="80"/>
      <c r="TXF12" s="80"/>
      <c r="TXG12" s="80"/>
      <c r="TXH12" s="80"/>
      <c r="TXI12" s="80"/>
      <c r="TXJ12" s="80"/>
      <c r="TXK12" s="80"/>
      <c r="TXL12" s="80"/>
      <c r="TXM12" s="80"/>
      <c r="TXN12" s="80"/>
      <c r="TXO12" s="80"/>
      <c r="TXP12" s="80"/>
      <c r="TXQ12" s="80"/>
      <c r="TXR12" s="80"/>
      <c r="TXS12" s="80"/>
      <c r="TXT12" s="80"/>
      <c r="TXU12" s="80"/>
      <c r="TXV12" s="80"/>
      <c r="TXW12" s="80"/>
      <c r="TXX12" s="80"/>
      <c r="TXY12" s="80"/>
      <c r="TXZ12" s="80"/>
      <c r="TYA12" s="80"/>
      <c r="TYB12" s="80"/>
      <c r="TYC12" s="80"/>
      <c r="TYD12" s="80"/>
      <c r="TYE12" s="80"/>
      <c r="TYF12" s="80"/>
      <c r="TYG12" s="80"/>
      <c r="TYH12" s="80"/>
      <c r="TYI12" s="80"/>
      <c r="TYJ12" s="80"/>
      <c r="TYK12" s="80"/>
      <c r="TYL12" s="80"/>
      <c r="TYM12" s="80"/>
      <c r="TYN12" s="80"/>
      <c r="TYO12" s="80"/>
      <c r="TYP12" s="80"/>
      <c r="TYQ12" s="80"/>
      <c r="TYR12" s="80"/>
      <c r="TYS12" s="80"/>
      <c r="TYT12" s="80"/>
      <c r="TYU12" s="80"/>
      <c r="TYV12" s="80"/>
      <c r="TYW12" s="80"/>
      <c r="TYX12" s="80"/>
      <c r="TYY12" s="80"/>
      <c r="TYZ12" s="80"/>
      <c r="TZA12" s="80"/>
      <c r="TZB12" s="80"/>
      <c r="TZC12" s="80"/>
      <c r="TZD12" s="80"/>
      <c r="TZE12" s="80"/>
      <c r="TZF12" s="80"/>
      <c r="TZG12" s="80"/>
      <c r="TZH12" s="80"/>
      <c r="TZI12" s="80"/>
      <c r="TZJ12" s="80"/>
      <c r="TZK12" s="80"/>
      <c r="TZL12" s="80"/>
      <c r="TZM12" s="80"/>
      <c r="TZN12" s="80"/>
      <c r="TZO12" s="80"/>
      <c r="TZP12" s="80"/>
      <c r="TZQ12" s="80"/>
      <c r="TZR12" s="80"/>
      <c r="TZS12" s="80"/>
      <c r="TZT12" s="80"/>
      <c r="TZU12" s="80"/>
      <c r="TZV12" s="80"/>
      <c r="TZW12" s="80"/>
      <c r="TZX12" s="80"/>
      <c r="TZY12" s="80"/>
      <c r="TZZ12" s="80"/>
      <c r="UAA12" s="80"/>
      <c r="UAB12" s="80"/>
      <c r="UAC12" s="80"/>
      <c r="UAD12" s="80"/>
      <c r="UAE12" s="80"/>
      <c r="UAF12" s="80"/>
      <c r="UAG12" s="80"/>
      <c r="UAH12" s="80"/>
      <c r="UAI12" s="80"/>
      <c r="UAJ12" s="80"/>
      <c r="UAK12" s="80"/>
      <c r="UAL12" s="80"/>
      <c r="UAM12" s="80"/>
      <c r="UAN12" s="80"/>
      <c r="UAO12" s="80"/>
      <c r="UAP12" s="80"/>
      <c r="UAQ12" s="80"/>
      <c r="UAR12" s="80"/>
      <c r="UAS12" s="80"/>
      <c r="UAT12" s="80"/>
      <c r="UAU12" s="80"/>
      <c r="UAV12" s="80"/>
      <c r="UAW12" s="80"/>
      <c r="UAX12" s="80"/>
      <c r="UAY12" s="80"/>
      <c r="UAZ12" s="80"/>
      <c r="UBA12" s="80"/>
      <c r="UBB12" s="80"/>
      <c r="UBC12" s="80"/>
      <c r="UBD12" s="80"/>
      <c r="UBE12" s="80"/>
      <c r="UBF12" s="80"/>
      <c r="UBG12" s="80"/>
      <c r="UBH12" s="80"/>
      <c r="UBI12" s="80"/>
      <c r="UBJ12" s="80"/>
      <c r="UBK12" s="80"/>
      <c r="UBL12" s="80"/>
      <c r="UBM12" s="80"/>
      <c r="UBN12" s="80"/>
      <c r="UBO12" s="80"/>
      <c r="UBP12" s="80"/>
      <c r="UBQ12" s="80"/>
      <c r="UBR12" s="80"/>
      <c r="UBS12" s="80"/>
      <c r="UBT12" s="80"/>
      <c r="UBU12" s="80"/>
      <c r="UBV12" s="80"/>
      <c r="UBW12" s="80"/>
      <c r="UBX12" s="80"/>
      <c r="UBY12" s="80"/>
      <c r="UBZ12" s="80"/>
      <c r="UCA12" s="80"/>
      <c r="UCB12" s="80"/>
      <c r="UCC12" s="80"/>
      <c r="UCD12" s="80"/>
      <c r="UCE12" s="80"/>
      <c r="UCF12" s="80"/>
      <c r="UCG12" s="80"/>
      <c r="UCH12" s="80"/>
      <c r="UCI12" s="80"/>
      <c r="UCJ12" s="80"/>
      <c r="UCK12" s="80"/>
      <c r="UCL12" s="80"/>
      <c r="UCM12" s="80"/>
      <c r="UCN12" s="80"/>
      <c r="UCO12" s="80"/>
      <c r="UCP12" s="80"/>
      <c r="UCQ12" s="80"/>
      <c r="UCR12" s="80"/>
      <c r="UCS12" s="80"/>
      <c r="UCT12" s="80"/>
      <c r="UCU12" s="80"/>
      <c r="UCV12" s="80"/>
      <c r="UCW12" s="80"/>
      <c r="UCX12" s="80"/>
      <c r="UCY12" s="80"/>
      <c r="UCZ12" s="80"/>
      <c r="UDA12" s="80"/>
      <c r="UDB12" s="80"/>
      <c r="UDC12" s="80"/>
      <c r="UDD12" s="80"/>
      <c r="UDE12" s="80"/>
      <c r="UDF12" s="80"/>
      <c r="UDG12" s="80"/>
      <c r="UDH12" s="80"/>
      <c r="UDI12" s="80"/>
      <c r="UDJ12" s="80"/>
      <c r="UDK12" s="80"/>
      <c r="UDL12" s="80"/>
      <c r="UDM12" s="80"/>
      <c r="UDN12" s="80"/>
      <c r="UDO12" s="80"/>
      <c r="UDP12" s="80"/>
      <c r="UDQ12" s="80"/>
      <c r="UDR12" s="80"/>
      <c r="UDS12" s="80"/>
      <c r="UDT12" s="80"/>
      <c r="UDU12" s="80"/>
      <c r="UDV12" s="80"/>
      <c r="UDW12" s="80"/>
      <c r="UDX12" s="80"/>
      <c r="UDY12" s="80"/>
      <c r="UDZ12" s="80"/>
      <c r="UEA12" s="80"/>
      <c r="UEB12" s="80"/>
      <c r="UEC12" s="80"/>
      <c r="UED12" s="80"/>
      <c r="UEE12" s="80"/>
      <c r="UEF12" s="80"/>
      <c r="UEG12" s="80"/>
      <c r="UEH12" s="80"/>
      <c r="UEI12" s="80"/>
      <c r="UEJ12" s="80"/>
      <c r="UEK12" s="80"/>
      <c r="UEL12" s="80"/>
      <c r="UEM12" s="80"/>
      <c r="UEN12" s="80"/>
      <c r="UEO12" s="80"/>
      <c r="UEP12" s="80"/>
      <c r="UEQ12" s="80"/>
      <c r="UER12" s="80"/>
      <c r="UES12" s="80"/>
      <c r="UET12" s="80"/>
      <c r="UEU12" s="80"/>
      <c r="UEV12" s="80"/>
      <c r="UEW12" s="80"/>
      <c r="UEX12" s="80"/>
      <c r="UEY12" s="80"/>
      <c r="UEZ12" s="80"/>
      <c r="UFA12" s="80"/>
      <c r="UFB12" s="80"/>
      <c r="UFC12" s="80"/>
      <c r="UFD12" s="80"/>
      <c r="UFE12" s="80"/>
      <c r="UFF12" s="80"/>
      <c r="UFG12" s="80"/>
      <c r="UFH12" s="80"/>
      <c r="UFI12" s="80"/>
      <c r="UFJ12" s="80"/>
      <c r="UFK12" s="80"/>
      <c r="UFL12" s="80"/>
      <c r="UFM12" s="80"/>
      <c r="UFN12" s="80"/>
      <c r="UFO12" s="80"/>
      <c r="UFP12" s="80"/>
      <c r="UFQ12" s="80"/>
      <c r="UFR12" s="80"/>
      <c r="UFS12" s="80"/>
      <c r="UFT12" s="80"/>
      <c r="UFU12" s="80"/>
      <c r="UFV12" s="80"/>
      <c r="UFW12" s="80"/>
      <c r="UFX12" s="80"/>
      <c r="UFY12" s="80"/>
      <c r="UFZ12" s="80"/>
      <c r="UGA12" s="80"/>
      <c r="UGB12" s="80"/>
      <c r="UGC12" s="80"/>
      <c r="UGD12" s="80"/>
      <c r="UGE12" s="80"/>
      <c r="UGF12" s="80"/>
      <c r="UGG12" s="80"/>
      <c r="UGH12" s="80"/>
      <c r="UGI12" s="80"/>
      <c r="UGJ12" s="80"/>
      <c r="UGK12" s="80"/>
      <c r="UGL12" s="80"/>
      <c r="UGM12" s="80"/>
      <c r="UGN12" s="80"/>
      <c r="UGO12" s="80"/>
      <c r="UGP12" s="80"/>
      <c r="UGQ12" s="80"/>
      <c r="UGR12" s="80"/>
      <c r="UGS12" s="80"/>
      <c r="UGT12" s="80"/>
      <c r="UGU12" s="80"/>
      <c r="UGV12" s="80"/>
      <c r="UGW12" s="80"/>
      <c r="UGX12" s="80"/>
      <c r="UGY12" s="80"/>
      <c r="UGZ12" s="80"/>
      <c r="UHA12" s="80"/>
      <c r="UHB12" s="80"/>
      <c r="UHC12" s="80"/>
      <c r="UHD12" s="80"/>
      <c r="UHE12" s="80"/>
      <c r="UHF12" s="80"/>
      <c r="UHG12" s="80"/>
      <c r="UHH12" s="80"/>
      <c r="UHI12" s="80"/>
      <c r="UHJ12" s="80"/>
      <c r="UHK12" s="80"/>
      <c r="UHL12" s="80"/>
      <c r="UHM12" s="80"/>
      <c r="UHN12" s="80"/>
      <c r="UHO12" s="80"/>
      <c r="UHP12" s="80"/>
      <c r="UHQ12" s="80"/>
      <c r="UHR12" s="80"/>
      <c r="UHS12" s="80"/>
      <c r="UHT12" s="80"/>
      <c r="UHU12" s="80"/>
      <c r="UHV12" s="80"/>
      <c r="UHW12" s="80"/>
      <c r="UHX12" s="80"/>
      <c r="UHY12" s="80"/>
      <c r="UHZ12" s="80"/>
      <c r="UIA12" s="80"/>
      <c r="UIB12" s="80"/>
      <c r="UIC12" s="80"/>
      <c r="UID12" s="80"/>
      <c r="UIE12" s="80"/>
      <c r="UIF12" s="80"/>
      <c r="UIG12" s="80"/>
      <c r="UIH12" s="80"/>
      <c r="UII12" s="80"/>
      <c r="UIJ12" s="80"/>
      <c r="UIK12" s="80"/>
      <c r="UIL12" s="80"/>
      <c r="UIM12" s="80"/>
      <c r="UIN12" s="80"/>
      <c r="UIO12" s="80"/>
      <c r="UIP12" s="80"/>
      <c r="UIQ12" s="80"/>
      <c r="UIR12" s="80"/>
      <c r="UIS12" s="80"/>
      <c r="UIT12" s="80"/>
      <c r="UIU12" s="80"/>
      <c r="UIV12" s="80"/>
      <c r="UIW12" s="80"/>
      <c r="UIX12" s="80"/>
      <c r="UIY12" s="80"/>
      <c r="UIZ12" s="80"/>
      <c r="UJA12" s="80"/>
      <c r="UJB12" s="80"/>
      <c r="UJC12" s="80"/>
      <c r="UJD12" s="80"/>
      <c r="UJE12" s="80"/>
      <c r="UJF12" s="80"/>
      <c r="UJG12" s="80"/>
      <c r="UJH12" s="80"/>
      <c r="UJI12" s="80"/>
      <c r="UJJ12" s="80"/>
      <c r="UJK12" s="80"/>
      <c r="UJL12" s="80"/>
      <c r="UJM12" s="80"/>
      <c r="UJN12" s="80"/>
      <c r="UJO12" s="80"/>
      <c r="UJP12" s="80"/>
      <c r="UJQ12" s="80"/>
      <c r="UJR12" s="80"/>
      <c r="UJS12" s="80"/>
      <c r="UJT12" s="80"/>
      <c r="UJU12" s="80"/>
      <c r="UJV12" s="80"/>
      <c r="UJW12" s="80"/>
      <c r="UJX12" s="80"/>
      <c r="UJY12" s="80"/>
      <c r="UJZ12" s="80"/>
      <c r="UKA12" s="80"/>
      <c r="UKB12" s="80"/>
      <c r="UKC12" s="80"/>
      <c r="UKD12" s="80"/>
      <c r="UKE12" s="80"/>
      <c r="UKF12" s="80"/>
      <c r="UKG12" s="80"/>
      <c r="UKH12" s="80"/>
      <c r="UKI12" s="80"/>
      <c r="UKJ12" s="80"/>
      <c r="UKK12" s="80"/>
      <c r="UKL12" s="80"/>
      <c r="UKM12" s="80"/>
      <c r="UKN12" s="80"/>
      <c r="UKO12" s="80"/>
      <c r="UKP12" s="80"/>
      <c r="UKQ12" s="80"/>
      <c r="UKR12" s="80"/>
      <c r="UKS12" s="80"/>
      <c r="UKT12" s="80"/>
      <c r="UKU12" s="80"/>
      <c r="UKV12" s="80"/>
      <c r="UKW12" s="80"/>
      <c r="UKX12" s="80"/>
      <c r="UKY12" s="80"/>
      <c r="UKZ12" s="80"/>
      <c r="ULA12" s="80"/>
      <c r="ULB12" s="80"/>
      <c r="ULC12" s="80"/>
      <c r="ULD12" s="80"/>
      <c r="ULE12" s="80"/>
      <c r="ULF12" s="80"/>
      <c r="ULG12" s="80"/>
      <c r="ULH12" s="80"/>
      <c r="ULI12" s="80"/>
      <c r="ULJ12" s="80"/>
      <c r="ULK12" s="80"/>
      <c r="ULL12" s="80"/>
      <c r="ULM12" s="80"/>
      <c r="ULN12" s="80"/>
      <c r="ULO12" s="80"/>
      <c r="ULP12" s="80"/>
      <c r="ULQ12" s="80"/>
      <c r="ULR12" s="80"/>
      <c r="ULS12" s="80"/>
      <c r="ULT12" s="80"/>
      <c r="ULU12" s="80"/>
      <c r="ULV12" s="80"/>
      <c r="ULW12" s="80"/>
      <c r="ULX12" s="80"/>
      <c r="ULY12" s="80"/>
      <c r="ULZ12" s="80"/>
      <c r="UMA12" s="80"/>
      <c r="UMB12" s="80"/>
      <c r="UMC12" s="80"/>
      <c r="UMD12" s="80"/>
      <c r="UME12" s="80"/>
      <c r="UMF12" s="80"/>
      <c r="UMG12" s="80"/>
      <c r="UMH12" s="80"/>
      <c r="UMI12" s="80"/>
      <c r="UMJ12" s="80"/>
      <c r="UMK12" s="80"/>
      <c r="UML12" s="80"/>
      <c r="UMM12" s="80"/>
      <c r="UMN12" s="80"/>
      <c r="UMO12" s="80"/>
      <c r="UMP12" s="80"/>
      <c r="UMQ12" s="80"/>
      <c r="UMR12" s="80"/>
      <c r="UMS12" s="80"/>
      <c r="UMT12" s="80"/>
      <c r="UMU12" s="80"/>
      <c r="UMV12" s="80"/>
      <c r="UMW12" s="80"/>
      <c r="UMX12" s="80"/>
      <c r="UMY12" s="80"/>
      <c r="UMZ12" s="80"/>
      <c r="UNA12" s="80"/>
      <c r="UNB12" s="80"/>
      <c r="UNC12" s="80"/>
      <c r="UND12" s="80"/>
      <c r="UNE12" s="80"/>
      <c r="UNF12" s="80"/>
      <c r="UNG12" s="80"/>
      <c r="UNH12" s="80"/>
      <c r="UNI12" s="80"/>
      <c r="UNJ12" s="80"/>
      <c r="UNK12" s="80"/>
      <c r="UNL12" s="80"/>
      <c r="UNM12" s="80"/>
      <c r="UNN12" s="80"/>
      <c r="UNO12" s="80"/>
      <c r="UNP12" s="80"/>
      <c r="UNQ12" s="80"/>
      <c r="UNR12" s="80"/>
      <c r="UNS12" s="80"/>
      <c r="UNT12" s="80"/>
      <c r="UNU12" s="80"/>
      <c r="UNV12" s="80"/>
      <c r="UNW12" s="80"/>
      <c r="UNX12" s="80"/>
      <c r="UNY12" s="80"/>
      <c r="UNZ12" s="80"/>
      <c r="UOA12" s="80"/>
      <c r="UOB12" s="80"/>
      <c r="UOC12" s="80"/>
      <c r="UOD12" s="80"/>
      <c r="UOE12" s="80"/>
      <c r="UOF12" s="80"/>
      <c r="UOG12" s="80"/>
      <c r="UOH12" s="80"/>
      <c r="UOI12" s="80"/>
      <c r="UOJ12" s="80"/>
      <c r="UOK12" s="80"/>
      <c r="UOL12" s="80"/>
      <c r="UOM12" s="80"/>
      <c r="UON12" s="80"/>
      <c r="UOO12" s="80"/>
      <c r="UOP12" s="80"/>
      <c r="UOQ12" s="80"/>
      <c r="UOR12" s="80"/>
      <c r="UOS12" s="80"/>
      <c r="UOT12" s="80"/>
      <c r="UOU12" s="80"/>
      <c r="UOV12" s="80"/>
      <c r="UOW12" s="80"/>
      <c r="UOX12" s="80"/>
      <c r="UOY12" s="80"/>
      <c r="UOZ12" s="80"/>
      <c r="UPA12" s="80"/>
      <c r="UPB12" s="80"/>
      <c r="UPC12" s="80"/>
      <c r="UPD12" s="80"/>
      <c r="UPE12" s="80"/>
      <c r="UPF12" s="80"/>
      <c r="UPG12" s="80"/>
      <c r="UPH12" s="80"/>
      <c r="UPI12" s="80"/>
      <c r="UPJ12" s="80"/>
      <c r="UPK12" s="80"/>
      <c r="UPL12" s="80"/>
      <c r="UPM12" s="80"/>
      <c r="UPN12" s="80"/>
      <c r="UPO12" s="80"/>
      <c r="UPP12" s="80"/>
      <c r="UPQ12" s="80"/>
      <c r="UPR12" s="80"/>
      <c r="UPS12" s="80"/>
      <c r="UPT12" s="80"/>
      <c r="UPU12" s="80"/>
      <c r="UPV12" s="80"/>
      <c r="UPW12" s="80"/>
      <c r="UPX12" s="80"/>
      <c r="UPY12" s="80"/>
      <c r="UPZ12" s="80"/>
      <c r="UQA12" s="80"/>
      <c r="UQB12" s="80"/>
      <c r="UQC12" s="80"/>
      <c r="UQD12" s="80"/>
      <c r="UQE12" s="80"/>
      <c r="UQF12" s="80"/>
      <c r="UQG12" s="80"/>
      <c r="UQH12" s="80"/>
      <c r="UQI12" s="80"/>
      <c r="UQJ12" s="80"/>
      <c r="UQK12" s="80"/>
      <c r="UQL12" s="80"/>
      <c r="UQM12" s="80"/>
      <c r="UQN12" s="80"/>
      <c r="UQO12" s="80"/>
      <c r="UQP12" s="80"/>
      <c r="UQQ12" s="80"/>
      <c r="UQR12" s="80"/>
      <c r="UQS12" s="80"/>
      <c r="UQT12" s="80"/>
      <c r="UQU12" s="80"/>
      <c r="UQV12" s="80"/>
      <c r="UQW12" s="80"/>
      <c r="UQX12" s="80"/>
      <c r="UQY12" s="80"/>
      <c r="UQZ12" s="80"/>
      <c r="URA12" s="80"/>
      <c r="URB12" s="80"/>
      <c r="URC12" s="80"/>
      <c r="URD12" s="80"/>
      <c r="URE12" s="80"/>
      <c r="URF12" s="80"/>
      <c r="URG12" s="80"/>
      <c r="URH12" s="80"/>
      <c r="URI12" s="80"/>
      <c r="URJ12" s="80"/>
      <c r="URK12" s="80"/>
      <c r="URL12" s="80"/>
      <c r="URM12" s="80"/>
      <c r="URN12" s="80"/>
      <c r="URO12" s="80"/>
      <c r="URP12" s="80"/>
      <c r="URQ12" s="80"/>
      <c r="URR12" s="80"/>
      <c r="URS12" s="80"/>
      <c r="URT12" s="80"/>
      <c r="URU12" s="80"/>
      <c r="URV12" s="80"/>
      <c r="URW12" s="80"/>
      <c r="URX12" s="80"/>
      <c r="URY12" s="80"/>
      <c r="URZ12" s="80"/>
      <c r="USA12" s="80"/>
      <c r="USB12" s="80"/>
      <c r="USC12" s="80"/>
      <c r="USD12" s="80"/>
      <c r="USE12" s="80"/>
      <c r="USF12" s="80"/>
      <c r="USG12" s="80"/>
      <c r="USH12" s="80"/>
      <c r="USI12" s="80"/>
      <c r="USJ12" s="80"/>
      <c r="USK12" s="80"/>
      <c r="USL12" s="80"/>
      <c r="USM12" s="80"/>
      <c r="USN12" s="80"/>
      <c r="USO12" s="80"/>
      <c r="USP12" s="80"/>
      <c r="USQ12" s="80"/>
      <c r="USR12" s="80"/>
      <c r="USS12" s="80"/>
      <c r="UST12" s="80"/>
      <c r="USU12" s="80"/>
      <c r="USV12" s="80"/>
      <c r="USW12" s="80"/>
      <c r="USX12" s="80"/>
      <c r="USY12" s="80"/>
      <c r="USZ12" s="80"/>
      <c r="UTA12" s="80"/>
      <c r="UTB12" s="80"/>
      <c r="UTC12" s="80"/>
      <c r="UTD12" s="80"/>
      <c r="UTE12" s="80"/>
      <c r="UTF12" s="80"/>
      <c r="UTG12" s="80"/>
      <c r="UTH12" s="80"/>
      <c r="UTI12" s="80"/>
      <c r="UTJ12" s="80"/>
      <c r="UTK12" s="80"/>
      <c r="UTL12" s="80"/>
      <c r="UTM12" s="80"/>
      <c r="UTN12" s="80"/>
      <c r="UTO12" s="80"/>
      <c r="UTP12" s="80"/>
      <c r="UTQ12" s="80"/>
      <c r="UTR12" s="80"/>
      <c r="UTS12" s="80"/>
      <c r="UTT12" s="80"/>
      <c r="UTU12" s="80"/>
      <c r="UTV12" s="80"/>
      <c r="UTW12" s="80"/>
      <c r="UTX12" s="80"/>
      <c r="UTY12" s="80"/>
      <c r="UTZ12" s="80"/>
      <c r="UUA12" s="80"/>
      <c r="UUB12" s="80"/>
      <c r="UUC12" s="80"/>
      <c r="UUD12" s="80"/>
      <c r="UUE12" s="80"/>
      <c r="UUF12" s="80"/>
      <c r="UUG12" s="80"/>
      <c r="UUH12" s="80"/>
      <c r="UUI12" s="80"/>
      <c r="UUJ12" s="80"/>
      <c r="UUK12" s="80"/>
      <c r="UUL12" s="80"/>
      <c r="UUM12" s="80"/>
      <c r="UUN12" s="80"/>
      <c r="UUO12" s="80"/>
      <c r="UUP12" s="80"/>
      <c r="UUQ12" s="80"/>
      <c r="UUR12" s="80"/>
      <c r="UUS12" s="80"/>
      <c r="UUT12" s="80"/>
      <c r="UUU12" s="80"/>
      <c r="UUV12" s="80"/>
      <c r="UUW12" s="80"/>
      <c r="UUX12" s="80"/>
      <c r="UUY12" s="80"/>
      <c r="UUZ12" s="80"/>
      <c r="UVA12" s="80"/>
      <c r="UVB12" s="80"/>
      <c r="UVC12" s="80"/>
      <c r="UVD12" s="80"/>
      <c r="UVE12" s="80"/>
      <c r="UVF12" s="80"/>
      <c r="UVG12" s="80"/>
      <c r="UVH12" s="80"/>
      <c r="UVI12" s="80"/>
      <c r="UVJ12" s="80"/>
      <c r="UVK12" s="80"/>
      <c r="UVL12" s="80"/>
      <c r="UVM12" s="80"/>
      <c r="UVN12" s="80"/>
      <c r="UVO12" s="80"/>
      <c r="UVP12" s="80"/>
      <c r="UVQ12" s="80"/>
      <c r="UVR12" s="80"/>
      <c r="UVS12" s="80"/>
      <c r="UVT12" s="80"/>
      <c r="UVU12" s="80"/>
      <c r="UVV12" s="80"/>
      <c r="UVW12" s="80"/>
      <c r="UVX12" s="80"/>
      <c r="UVY12" s="80"/>
      <c r="UVZ12" s="80"/>
      <c r="UWA12" s="80"/>
      <c r="UWB12" s="80"/>
      <c r="UWC12" s="80"/>
      <c r="UWD12" s="80"/>
      <c r="UWE12" s="80"/>
      <c r="UWF12" s="80"/>
      <c r="UWG12" s="80"/>
      <c r="UWH12" s="80"/>
      <c r="UWI12" s="80"/>
      <c r="UWJ12" s="80"/>
      <c r="UWK12" s="80"/>
      <c r="UWL12" s="80"/>
      <c r="UWM12" s="80"/>
      <c r="UWN12" s="80"/>
      <c r="UWO12" s="80"/>
      <c r="UWP12" s="80"/>
      <c r="UWQ12" s="80"/>
      <c r="UWR12" s="80"/>
      <c r="UWS12" s="80"/>
      <c r="UWT12" s="80"/>
      <c r="UWU12" s="80"/>
      <c r="UWV12" s="80"/>
      <c r="UWW12" s="80"/>
      <c r="UWX12" s="80"/>
      <c r="UWY12" s="80"/>
      <c r="UWZ12" s="80"/>
      <c r="UXA12" s="80"/>
      <c r="UXB12" s="80"/>
      <c r="UXC12" s="80"/>
      <c r="UXD12" s="80"/>
      <c r="UXE12" s="80"/>
      <c r="UXF12" s="80"/>
      <c r="UXG12" s="80"/>
      <c r="UXH12" s="80"/>
      <c r="UXI12" s="80"/>
      <c r="UXJ12" s="80"/>
      <c r="UXK12" s="80"/>
      <c r="UXL12" s="80"/>
      <c r="UXM12" s="80"/>
      <c r="UXN12" s="80"/>
      <c r="UXO12" s="80"/>
      <c r="UXP12" s="80"/>
      <c r="UXQ12" s="80"/>
      <c r="UXR12" s="80"/>
      <c r="UXS12" s="80"/>
      <c r="UXT12" s="80"/>
      <c r="UXU12" s="80"/>
      <c r="UXV12" s="80"/>
      <c r="UXW12" s="80"/>
      <c r="UXX12" s="80"/>
      <c r="UXY12" s="80"/>
      <c r="UXZ12" s="80"/>
      <c r="UYA12" s="80"/>
      <c r="UYB12" s="80"/>
      <c r="UYC12" s="80"/>
      <c r="UYD12" s="80"/>
      <c r="UYE12" s="80"/>
      <c r="UYF12" s="80"/>
      <c r="UYG12" s="80"/>
      <c r="UYH12" s="80"/>
      <c r="UYI12" s="80"/>
      <c r="UYJ12" s="80"/>
      <c r="UYK12" s="80"/>
      <c r="UYL12" s="80"/>
      <c r="UYM12" s="80"/>
      <c r="UYN12" s="80"/>
      <c r="UYO12" s="80"/>
      <c r="UYP12" s="80"/>
      <c r="UYQ12" s="80"/>
      <c r="UYR12" s="80"/>
      <c r="UYS12" s="80"/>
      <c r="UYT12" s="80"/>
      <c r="UYU12" s="80"/>
      <c r="UYV12" s="80"/>
      <c r="UYW12" s="80"/>
      <c r="UYX12" s="80"/>
      <c r="UYY12" s="80"/>
      <c r="UYZ12" s="80"/>
      <c r="UZA12" s="80"/>
      <c r="UZB12" s="80"/>
      <c r="UZC12" s="80"/>
      <c r="UZD12" s="80"/>
      <c r="UZE12" s="80"/>
      <c r="UZF12" s="80"/>
      <c r="UZG12" s="80"/>
      <c r="UZH12" s="80"/>
      <c r="UZI12" s="80"/>
      <c r="UZJ12" s="80"/>
      <c r="UZK12" s="80"/>
      <c r="UZL12" s="80"/>
      <c r="UZM12" s="80"/>
      <c r="UZN12" s="80"/>
      <c r="UZO12" s="80"/>
      <c r="UZP12" s="80"/>
      <c r="UZQ12" s="80"/>
      <c r="UZR12" s="80"/>
      <c r="UZS12" s="80"/>
      <c r="UZT12" s="80"/>
      <c r="UZU12" s="80"/>
      <c r="UZV12" s="80"/>
      <c r="UZW12" s="80"/>
      <c r="UZX12" s="80"/>
      <c r="UZY12" s="80"/>
      <c r="UZZ12" s="80"/>
      <c r="VAA12" s="80"/>
      <c r="VAB12" s="80"/>
      <c r="VAC12" s="80"/>
      <c r="VAD12" s="80"/>
      <c r="VAE12" s="80"/>
      <c r="VAF12" s="80"/>
      <c r="VAG12" s="80"/>
      <c r="VAH12" s="80"/>
      <c r="VAI12" s="80"/>
      <c r="VAJ12" s="80"/>
      <c r="VAK12" s="80"/>
      <c r="VAL12" s="80"/>
      <c r="VAM12" s="80"/>
      <c r="VAN12" s="80"/>
      <c r="VAO12" s="80"/>
      <c r="VAP12" s="80"/>
      <c r="VAQ12" s="80"/>
      <c r="VAR12" s="80"/>
      <c r="VAS12" s="80"/>
      <c r="VAT12" s="80"/>
      <c r="VAU12" s="80"/>
      <c r="VAV12" s="80"/>
      <c r="VAW12" s="80"/>
      <c r="VAX12" s="80"/>
      <c r="VAY12" s="80"/>
      <c r="VAZ12" s="80"/>
      <c r="VBA12" s="80"/>
      <c r="VBB12" s="80"/>
      <c r="VBC12" s="80"/>
      <c r="VBD12" s="80"/>
      <c r="VBE12" s="80"/>
      <c r="VBF12" s="80"/>
      <c r="VBG12" s="80"/>
      <c r="VBH12" s="80"/>
      <c r="VBI12" s="80"/>
      <c r="VBJ12" s="80"/>
      <c r="VBK12" s="80"/>
      <c r="VBL12" s="80"/>
      <c r="VBM12" s="80"/>
      <c r="VBN12" s="80"/>
      <c r="VBO12" s="80"/>
      <c r="VBP12" s="80"/>
      <c r="VBQ12" s="80"/>
      <c r="VBR12" s="80"/>
      <c r="VBS12" s="80"/>
      <c r="VBT12" s="80"/>
      <c r="VBU12" s="80"/>
      <c r="VBV12" s="80"/>
      <c r="VBW12" s="80"/>
      <c r="VBX12" s="80"/>
      <c r="VBY12" s="80"/>
      <c r="VBZ12" s="80"/>
      <c r="VCA12" s="80"/>
      <c r="VCB12" s="80"/>
      <c r="VCC12" s="80"/>
      <c r="VCD12" s="80"/>
      <c r="VCE12" s="80"/>
      <c r="VCF12" s="80"/>
      <c r="VCG12" s="80"/>
      <c r="VCH12" s="80"/>
      <c r="VCI12" s="80"/>
      <c r="VCJ12" s="80"/>
      <c r="VCK12" s="80"/>
      <c r="VCL12" s="80"/>
      <c r="VCM12" s="80"/>
      <c r="VCN12" s="80"/>
      <c r="VCO12" s="80"/>
      <c r="VCP12" s="80"/>
      <c r="VCQ12" s="80"/>
      <c r="VCR12" s="80"/>
      <c r="VCS12" s="80"/>
      <c r="VCT12" s="80"/>
      <c r="VCU12" s="80"/>
      <c r="VCV12" s="80"/>
      <c r="VCW12" s="80"/>
      <c r="VCX12" s="80"/>
      <c r="VCY12" s="80"/>
      <c r="VCZ12" s="80"/>
      <c r="VDA12" s="80"/>
      <c r="VDB12" s="80"/>
      <c r="VDC12" s="80"/>
      <c r="VDD12" s="80"/>
      <c r="VDE12" s="80"/>
      <c r="VDF12" s="80"/>
      <c r="VDG12" s="80"/>
      <c r="VDH12" s="80"/>
      <c r="VDI12" s="80"/>
      <c r="VDJ12" s="80"/>
      <c r="VDK12" s="80"/>
      <c r="VDL12" s="80"/>
      <c r="VDM12" s="80"/>
      <c r="VDN12" s="80"/>
      <c r="VDO12" s="80"/>
      <c r="VDP12" s="80"/>
      <c r="VDQ12" s="80"/>
      <c r="VDR12" s="80"/>
      <c r="VDS12" s="80"/>
      <c r="VDT12" s="80"/>
      <c r="VDU12" s="80"/>
      <c r="VDV12" s="80"/>
      <c r="VDW12" s="80"/>
      <c r="VDX12" s="80"/>
      <c r="VDY12" s="80"/>
      <c r="VDZ12" s="80"/>
      <c r="VEA12" s="80"/>
      <c r="VEB12" s="80"/>
      <c r="VEC12" s="80"/>
      <c r="VED12" s="80"/>
      <c r="VEE12" s="80"/>
      <c r="VEF12" s="80"/>
      <c r="VEG12" s="80"/>
      <c r="VEH12" s="80"/>
      <c r="VEI12" s="80"/>
      <c r="VEJ12" s="80"/>
      <c r="VEK12" s="80"/>
      <c r="VEL12" s="80"/>
      <c r="VEM12" s="80"/>
      <c r="VEN12" s="80"/>
      <c r="VEO12" s="80"/>
      <c r="VEP12" s="80"/>
      <c r="VEQ12" s="80"/>
      <c r="VER12" s="80"/>
      <c r="VES12" s="80"/>
      <c r="VET12" s="80"/>
      <c r="VEU12" s="80"/>
      <c r="VEV12" s="80"/>
      <c r="VEW12" s="80"/>
      <c r="VEX12" s="80"/>
      <c r="VEY12" s="80"/>
      <c r="VEZ12" s="80"/>
      <c r="VFA12" s="80"/>
      <c r="VFB12" s="80"/>
      <c r="VFC12" s="80"/>
      <c r="VFD12" s="80"/>
      <c r="VFE12" s="80"/>
      <c r="VFF12" s="80"/>
      <c r="VFG12" s="80"/>
      <c r="VFH12" s="80"/>
      <c r="VFI12" s="80"/>
      <c r="VFJ12" s="80"/>
      <c r="VFK12" s="80"/>
      <c r="VFL12" s="80"/>
      <c r="VFM12" s="80"/>
      <c r="VFN12" s="80"/>
      <c r="VFO12" s="80"/>
      <c r="VFP12" s="80"/>
      <c r="VFQ12" s="80"/>
      <c r="VFR12" s="80"/>
      <c r="VFS12" s="80"/>
      <c r="VFT12" s="80"/>
      <c r="VFU12" s="80"/>
      <c r="VFV12" s="80"/>
      <c r="VFW12" s="80"/>
      <c r="VFX12" s="80"/>
      <c r="VFY12" s="80"/>
      <c r="VFZ12" s="80"/>
      <c r="VGA12" s="80"/>
      <c r="VGB12" s="80"/>
      <c r="VGC12" s="80"/>
      <c r="VGD12" s="80"/>
      <c r="VGE12" s="80"/>
      <c r="VGF12" s="80"/>
      <c r="VGG12" s="80"/>
      <c r="VGH12" s="80"/>
      <c r="VGI12" s="80"/>
      <c r="VGJ12" s="80"/>
      <c r="VGK12" s="80"/>
      <c r="VGL12" s="80"/>
      <c r="VGM12" s="80"/>
      <c r="VGN12" s="80"/>
      <c r="VGO12" s="80"/>
      <c r="VGP12" s="80"/>
      <c r="VGQ12" s="80"/>
      <c r="VGR12" s="80"/>
      <c r="VGS12" s="80"/>
      <c r="VGT12" s="80"/>
      <c r="VGU12" s="80"/>
      <c r="VGV12" s="80"/>
      <c r="VGW12" s="80"/>
      <c r="VGX12" s="80"/>
      <c r="VGY12" s="80"/>
      <c r="VGZ12" s="80"/>
      <c r="VHA12" s="80"/>
      <c r="VHB12" s="80"/>
      <c r="VHC12" s="80"/>
      <c r="VHD12" s="80"/>
      <c r="VHE12" s="80"/>
      <c r="VHF12" s="80"/>
      <c r="VHG12" s="80"/>
      <c r="VHH12" s="80"/>
      <c r="VHI12" s="80"/>
      <c r="VHJ12" s="80"/>
      <c r="VHK12" s="80"/>
      <c r="VHL12" s="80"/>
      <c r="VHM12" s="80"/>
      <c r="VHN12" s="80"/>
      <c r="VHO12" s="80"/>
      <c r="VHP12" s="80"/>
      <c r="VHQ12" s="80"/>
      <c r="VHR12" s="80"/>
      <c r="VHS12" s="80"/>
      <c r="VHT12" s="80"/>
      <c r="VHU12" s="80"/>
      <c r="VHV12" s="80"/>
      <c r="VHW12" s="80"/>
      <c r="VHX12" s="80"/>
      <c r="VHY12" s="80"/>
      <c r="VHZ12" s="80"/>
      <c r="VIA12" s="80"/>
      <c r="VIB12" s="80"/>
      <c r="VIC12" s="80"/>
      <c r="VID12" s="80"/>
      <c r="VIE12" s="80"/>
      <c r="VIF12" s="80"/>
      <c r="VIG12" s="80"/>
      <c r="VIH12" s="80"/>
      <c r="VII12" s="80"/>
      <c r="VIJ12" s="80"/>
      <c r="VIK12" s="80"/>
      <c r="VIL12" s="80"/>
      <c r="VIM12" s="80"/>
      <c r="VIN12" s="80"/>
      <c r="VIO12" s="80"/>
      <c r="VIP12" s="80"/>
      <c r="VIQ12" s="80"/>
      <c r="VIR12" s="80"/>
      <c r="VIS12" s="80"/>
      <c r="VIT12" s="80"/>
      <c r="VIU12" s="80"/>
      <c r="VIV12" s="80"/>
      <c r="VIW12" s="80"/>
      <c r="VIX12" s="80"/>
      <c r="VIY12" s="80"/>
      <c r="VIZ12" s="80"/>
      <c r="VJA12" s="80"/>
      <c r="VJB12" s="80"/>
      <c r="VJC12" s="80"/>
      <c r="VJD12" s="80"/>
      <c r="VJE12" s="80"/>
      <c r="VJF12" s="80"/>
      <c r="VJG12" s="80"/>
      <c r="VJH12" s="80"/>
      <c r="VJI12" s="80"/>
      <c r="VJJ12" s="80"/>
      <c r="VJK12" s="80"/>
      <c r="VJL12" s="80"/>
      <c r="VJM12" s="80"/>
      <c r="VJN12" s="80"/>
      <c r="VJO12" s="80"/>
      <c r="VJP12" s="80"/>
      <c r="VJQ12" s="80"/>
      <c r="VJR12" s="80"/>
      <c r="VJS12" s="80"/>
      <c r="VJT12" s="80"/>
      <c r="VJU12" s="80"/>
      <c r="VJV12" s="80"/>
      <c r="VJW12" s="80"/>
      <c r="VJX12" s="80"/>
      <c r="VJY12" s="80"/>
      <c r="VJZ12" s="80"/>
      <c r="VKA12" s="80"/>
      <c r="VKB12" s="80"/>
      <c r="VKC12" s="80"/>
      <c r="VKD12" s="80"/>
      <c r="VKE12" s="80"/>
      <c r="VKF12" s="80"/>
      <c r="VKG12" s="80"/>
      <c r="VKH12" s="80"/>
      <c r="VKI12" s="80"/>
      <c r="VKJ12" s="80"/>
      <c r="VKK12" s="80"/>
      <c r="VKL12" s="80"/>
      <c r="VKM12" s="80"/>
      <c r="VKN12" s="80"/>
      <c r="VKO12" s="80"/>
      <c r="VKP12" s="80"/>
      <c r="VKQ12" s="80"/>
      <c r="VKR12" s="80"/>
      <c r="VKS12" s="80"/>
      <c r="VKT12" s="80"/>
      <c r="VKU12" s="80"/>
      <c r="VKV12" s="80"/>
      <c r="VKW12" s="80"/>
      <c r="VKX12" s="80"/>
      <c r="VKY12" s="80"/>
      <c r="VKZ12" s="80"/>
      <c r="VLA12" s="80"/>
      <c r="VLB12" s="80"/>
      <c r="VLC12" s="80"/>
      <c r="VLD12" s="80"/>
      <c r="VLE12" s="80"/>
      <c r="VLF12" s="80"/>
      <c r="VLG12" s="80"/>
      <c r="VLH12" s="80"/>
      <c r="VLI12" s="80"/>
      <c r="VLJ12" s="80"/>
      <c r="VLK12" s="80"/>
      <c r="VLL12" s="80"/>
      <c r="VLM12" s="80"/>
      <c r="VLN12" s="80"/>
      <c r="VLO12" s="80"/>
      <c r="VLP12" s="80"/>
      <c r="VLQ12" s="80"/>
      <c r="VLR12" s="80"/>
      <c r="VLS12" s="80"/>
      <c r="VLT12" s="80"/>
      <c r="VLU12" s="80"/>
      <c r="VLV12" s="80"/>
      <c r="VLW12" s="80"/>
      <c r="VLX12" s="80"/>
      <c r="VLY12" s="80"/>
      <c r="VLZ12" s="80"/>
      <c r="VMA12" s="80"/>
      <c r="VMB12" s="80"/>
      <c r="VMC12" s="80"/>
      <c r="VMD12" s="80"/>
      <c r="VME12" s="80"/>
      <c r="VMF12" s="80"/>
      <c r="VMG12" s="80"/>
      <c r="VMH12" s="80"/>
      <c r="VMI12" s="80"/>
      <c r="VMJ12" s="80"/>
      <c r="VMK12" s="80"/>
      <c r="VML12" s="80"/>
      <c r="VMM12" s="80"/>
      <c r="VMN12" s="80"/>
      <c r="VMO12" s="80"/>
      <c r="VMP12" s="80"/>
      <c r="VMQ12" s="80"/>
      <c r="VMR12" s="80"/>
      <c r="VMS12" s="80"/>
      <c r="VMT12" s="80"/>
      <c r="VMU12" s="80"/>
      <c r="VMV12" s="80"/>
      <c r="VMW12" s="80"/>
      <c r="VMX12" s="80"/>
      <c r="VMY12" s="80"/>
      <c r="VMZ12" s="80"/>
      <c r="VNA12" s="80"/>
      <c r="VNB12" s="80"/>
      <c r="VNC12" s="80"/>
      <c r="VND12" s="80"/>
      <c r="VNE12" s="80"/>
      <c r="VNF12" s="80"/>
      <c r="VNG12" s="80"/>
      <c r="VNH12" s="80"/>
      <c r="VNI12" s="80"/>
      <c r="VNJ12" s="80"/>
      <c r="VNK12" s="80"/>
      <c r="VNL12" s="80"/>
      <c r="VNM12" s="80"/>
      <c r="VNN12" s="80"/>
      <c r="VNO12" s="80"/>
      <c r="VNP12" s="80"/>
      <c r="VNQ12" s="80"/>
      <c r="VNR12" s="80"/>
      <c r="VNS12" s="80"/>
      <c r="VNT12" s="80"/>
      <c r="VNU12" s="80"/>
      <c r="VNV12" s="80"/>
      <c r="VNW12" s="80"/>
      <c r="VNX12" s="80"/>
      <c r="VNY12" s="80"/>
      <c r="VNZ12" s="80"/>
      <c r="VOA12" s="80"/>
      <c r="VOB12" s="80"/>
      <c r="VOC12" s="80"/>
      <c r="VOD12" s="80"/>
      <c r="VOE12" s="80"/>
      <c r="VOF12" s="80"/>
      <c r="VOG12" s="80"/>
      <c r="VOH12" s="80"/>
      <c r="VOI12" s="80"/>
      <c r="VOJ12" s="80"/>
      <c r="VOK12" s="80"/>
      <c r="VOL12" s="80"/>
      <c r="VOM12" s="80"/>
      <c r="VON12" s="80"/>
      <c r="VOO12" s="80"/>
      <c r="VOP12" s="80"/>
      <c r="VOQ12" s="80"/>
      <c r="VOR12" s="80"/>
      <c r="VOS12" s="80"/>
      <c r="VOT12" s="80"/>
      <c r="VOU12" s="80"/>
      <c r="VOV12" s="80"/>
      <c r="VOW12" s="80"/>
      <c r="VOX12" s="80"/>
      <c r="VOY12" s="80"/>
      <c r="VOZ12" s="80"/>
      <c r="VPA12" s="80"/>
      <c r="VPB12" s="80"/>
      <c r="VPC12" s="80"/>
      <c r="VPD12" s="80"/>
      <c r="VPE12" s="80"/>
      <c r="VPF12" s="80"/>
      <c r="VPG12" s="80"/>
      <c r="VPH12" s="80"/>
      <c r="VPI12" s="80"/>
      <c r="VPJ12" s="80"/>
      <c r="VPK12" s="80"/>
      <c r="VPL12" s="80"/>
      <c r="VPM12" s="80"/>
      <c r="VPN12" s="80"/>
      <c r="VPO12" s="80"/>
      <c r="VPP12" s="80"/>
      <c r="VPQ12" s="80"/>
      <c r="VPR12" s="80"/>
      <c r="VPS12" s="80"/>
      <c r="VPT12" s="80"/>
      <c r="VPU12" s="80"/>
      <c r="VPV12" s="80"/>
      <c r="VPW12" s="80"/>
      <c r="VPX12" s="80"/>
      <c r="VPY12" s="80"/>
      <c r="VPZ12" s="80"/>
      <c r="VQA12" s="80"/>
      <c r="VQB12" s="80"/>
      <c r="VQC12" s="80"/>
      <c r="VQD12" s="80"/>
      <c r="VQE12" s="80"/>
      <c r="VQF12" s="80"/>
      <c r="VQG12" s="80"/>
      <c r="VQH12" s="80"/>
      <c r="VQI12" s="80"/>
      <c r="VQJ12" s="80"/>
      <c r="VQK12" s="80"/>
      <c r="VQL12" s="80"/>
      <c r="VQM12" s="80"/>
      <c r="VQN12" s="80"/>
      <c r="VQO12" s="80"/>
      <c r="VQP12" s="80"/>
      <c r="VQQ12" s="80"/>
      <c r="VQR12" s="80"/>
      <c r="VQS12" s="80"/>
      <c r="VQT12" s="80"/>
      <c r="VQU12" s="80"/>
      <c r="VQV12" s="80"/>
      <c r="VQW12" s="80"/>
      <c r="VQX12" s="80"/>
      <c r="VQY12" s="80"/>
      <c r="VQZ12" s="80"/>
      <c r="VRA12" s="80"/>
      <c r="VRB12" s="80"/>
      <c r="VRC12" s="80"/>
      <c r="VRD12" s="80"/>
      <c r="VRE12" s="80"/>
      <c r="VRF12" s="80"/>
      <c r="VRG12" s="80"/>
      <c r="VRH12" s="80"/>
      <c r="VRI12" s="80"/>
      <c r="VRJ12" s="80"/>
      <c r="VRK12" s="80"/>
      <c r="VRL12" s="80"/>
      <c r="VRM12" s="80"/>
      <c r="VRN12" s="80"/>
      <c r="VRO12" s="80"/>
      <c r="VRP12" s="80"/>
      <c r="VRQ12" s="80"/>
      <c r="VRR12" s="80"/>
      <c r="VRS12" s="80"/>
      <c r="VRT12" s="80"/>
      <c r="VRU12" s="80"/>
      <c r="VRV12" s="80"/>
      <c r="VRW12" s="80"/>
      <c r="VRX12" s="80"/>
      <c r="VRY12" s="80"/>
      <c r="VRZ12" s="80"/>
      <c r="VSA12" s="80"/>
      <c r="VSB12" s="80"/>
      <c r="VSC12" s="80"/>
      <c r="VSD12" s="80"/>
      <c r="VSE12" s="80"/>
      <c r="VSF12" s="80"/>
      <c r="VSG12" s="80"/>
      <c r="VSH12" s="80"/>
      <c r="VSI12" s="80"/>
      <c r="VSJ12" s="80"/>
      <c r="VSK12" s="80"/>
      <c r="VSL12" s="80"/>
      <c r="VSM12" s="80"/>
      <c r="VSN12" s="80"/>
      <c r="VSO12" s="80"/>
      <c r="VSP12" s="80"/>
      <c r="VSQ12" s="80"/>
      <c r="VSR12" s="80"/>
      <c r="VSS12" s="80"/>
      <c r="VST12" s="80"/>
      <c r="VSU12" s="80"/>
      <c r="VSV12" s="80"/>
      <c r="VSW12" s="80"/>
      <c r="VSX12" s="80"/>
      <c r="VSY12" s="80"/>
      <c r="VSZ12" s="80"/>
      <c r="VTA12" s="80"/>
      <c r="VTB12" s="80"/>
      <c r="VTC12" s="80"/>
      <c r="VTD12" s="80"/>
      <c r="VTE12" s="80"/>
      <c r="VTF12" s="80"/>
      <c r="VTG12" s="80"/>
      <c r="VTH12" s="80"/>
      <c r="VTI12" s="80"/>
      <c r="VTJ12" s="80"/>
      <c r="VTK12" s="80"/>
      <c r="VTL12" s="80"/>
      <c r="VTM12" s="80"/>
      <c r="VTN12" s="80"/>
      <c r="VTO12" s="80"/>
      <c r="VTP12" s="80"/>
      <c r="VTQ12" s="80"/>
      <c r="VTR12" s="80"/>
      <c r="VTS12" s="80"/>
      <c r="VTT12" s="80"/>
      <c r="VTU12" s="80"/>
      <c r="VTV12" s="80"/>
      <c r="VTW12" s="80"/>
      <c r="VTX12" s="80"/>
      <c r="VTY12" s="80"/>
      <c r="VTZ12" s="80"/>
      <c r="VUA12" s="80"/>
      <c r="VUB12" s="80"/>
      <c r="VUC12" s="80"/>
      <c r="VUD12" s="80"/>
      <c r="VUE12" s="80"/>
      <c r="VUF12" s="80"/>
      <c r="VUG12" s="80"/>
      <c r="VUH12" s="80"/>
      <c r="VUI12" s="80"/>
      <c r="VUJ12" s="80"/>
      <c r="VUK12" s="80"/>
      <c r="VUL12" s="80"/>
      <c r="VUM12" s="80"/>
      <c r="VUN12" s="80"/>
      <c r="VUO12" s="80"/>
      <c r="VUP12" s="80"/>
      <c r="VUQ12" s="80"/>
      <c r="VUR12" s="80"/>
      <c r="VUS12" s="80"/>
      <c r="VUT12" s="80"/>
      <c r="VUU12" s="80"/>
      <c r="VUV12" s="80"/>
      <c r="VUW12" s="80"/>
      <c r="VUX12" s="80"/>
      <c r="VUY12" s="80"/>
      <c r="VUZ12" s="80"/>
      <c r="VVA12" s="80"/>
      <c r="VVB12" s="80"/>
      <c r="VVC12" s="80"/>
      <c r="VVD12" s="80"/>
      <c r="VVE12" s="80"/>
      <c r="VVF12" s="80"/>
      <c r="VVG12" s="80"/>
      <c r="VVH12" s="80"/>
      <c r="VVI12" s="80"/>
      <c r="VVJ12" s="80"/>
      <c r="VVK12" s="80"/>
      <c r="VVL12" s="80"/>
      <c r="VVM12" s="80"/>
      <c r="VVN12" s="80"/>
      <c r="VVO12" s="80"/>
      <c r="VVP12" s="80"/>
      <c r="VVQ12" s="80"/>
      <c r="VVR12" s="80"/>
      <c r="VVS12" s="80"/>
      <c r="VVT12" s="80"/>
      <c r="VVU12" s="80"/>
      <c r="VVV12" s="80"/>
      <c r="VVW12" s="80"/>
      <c r="VVX12" s="80"/>
      <c r="VVY12" s="80"/>
      <c r="VVZ12" s="80"/>
      <c r="VWA12" s="80"/>
      <c r="VWB12" s="80"/>
      <c r="VWC12" s="80"/>
      <c r="VWD12" s="80"/>
      <c r="VWE12" s="80"/>
      <c r="VWF12" s="80"/>
      <c r="VWG12" s="80"/>
      <c r="VWH12" s="80"/>
      <c r="VWI12" s="80"/>
      <c r="VWJ12" s="80"/>
      <c r="VWK12" s="80"/>
      <c r="VWL12" s="80"/>
      <c r="VWM12" s="80"/>
      <c r="VWN12" s="80"/>
      <c r="VWO12" s="80"/>
      <c r="VWP12" s="80"/>
      <c r="VWQ12" s="80"/>
      <c r="VWR12" s="80"/>
      <c r="VWS12" s="80"/>
      <c r="VWT12" s="80"/>
      <c r="VWU12" s="80"/>
      <c r="VWV12" s="80"/>
      <c r="VWW12" s="80"/>
      <c r="VWX12" s="80"/>
      <c r="VWY12" s="80"/>
      <c r="VWZ12" s="80"/>
      <c r="VXA12" s="80"/>
      <c r="VXB12" s="80"/>
      <c r="VXC12" s="80"/>
      <c r="VXD12" s="80"/>
      <c r="VXE12" s="80"/>
      <c r="VXF12" s="80"/>
      <c r="VXG12" s="80"/>
      <c r="VXH12" s="80"/>
      <c r="VXI12" s="80"/>
      <c r="VXJ12" s="80"/>
      <c r="VXK12" s="80"/>
      <c r="VXL12" s="80"/>
      <c r="VXM12" s="80"/>
      <c r="VXN12" s="80"/>
      <c r="VXO12" s="80"/>
      <c r="VXP12" s="80"/>
      <c r="VXQ12" s="80"/>
      <c r="VXR12" s="80"/>
      <c r="VXS12" s="80"/>
      <c r="VXT12" s="80"/>
      <c r="VXU12" s="80"/>
      <c r="VXV12" s="80"/>
      <c r="VXW12" s="80"/>
      <c r="VXX12" s="80"/>
      <c r="VXY12" s="80"/>
      <c r="VXZ12" s="80"/>
      <c r="VYA12" s="80"/>
      <c r="VYB12" s="80"/>
      <c r="VYC12" s="80"/>
      <c r="VYD12" s="80"/>
      <c r="VYE12" s="80"/>
      <c r="VYF12" s="80"/>
      <c r="VYG12" s="80"/>
      <c r="VYH12" s="80"/>
      <c r="VYI12" s="80"/>
      <c r="VYJ12" s="80"/>
      <c r="VYK12" s="80"/>
      <c r="VYL12" s="80"/>
      <c r="VYM12" s="80"/>
      <c r="VYN12" s="80"/>
      <c r="VYO12" s="80"/>
      <c r="VYP12" s="80"/>
      <c r="VYQ12" s="80"/>
      <c r="VYR12" s="80"/>
      <c r="VYS12" s="80"/>
      <c r="VYT12" s="80"/>
      <c r="VYU12" s="80"/>
      <c r="VYV12" s="80"/>
      <c r="VYW12" s="80"/>
      <c r="VYX12" s="80"/>
      <c r="VYY12" s="80"/>
      <c r="VYZ12" s="80"/>
      <c r="VZA12" s="80"/>
      <c r="VZB12" s="80"/>
      <c r="VZC12" s="80"/>
      <c r="VZD12" s="80"/>
      <c r="VZE12" s="80"/>
      <c r="VZF12" s="80"/>
      <c r="VZG12" s="80"/>
      <c r="VZH12" s="80"/>
      <c r="VZI12" s="80"/>
      <c r="VZJ12" s="80"/>
      <c r="VZK12" s="80"/>
      <c r="VZL12" s="80"/>
      <c r="VZM12" s="80"/>
      <c r="VZN12" s="80"/>
      <c r="VZO12" s="80"/>
      <c r="VZP12" s="80"/>
      <c r="VZQ12" s="80"/>
      <c r="VZR12" s="80"/>
      <c r="VZS12" s="80"/>
      <c r="VZT12" s="80"/>
      <c r="VZU12" s="80"/>
      <c r="VZV12" s="80"/>
      <c r="VZW12" s="80"/>
      <c r="VZX12" s="80"/>
      <c r="VZY12" s="80"/>
      <c r="VZZ12" s="80"/>
      <c r="WAA12" s="80"/>
      <c r="WAB12" s="80"/>
      <c r="WAC12" s="80"/>
      <c r="WAD12" s="80"/>
      <c r="WAE12" s="80"/>
      <c r="WAF12" s="80"/>
      <c r="WAG12" s="80"/>
      <c r="WAH12" s="80"/>
      <c r="WAI12" s="80"/>
      <c r="WAJ12" s="80"/>
      <c r="WAK12" s="80"/>
      <c r="WAL12" s="80"/>
      <c r="WAM12" s="80"/>
      <c r="WAN12" s="80"/>
      <c r="WAO12" s="80"/>
      <c r="WAP12" s="80"/>
      <c r="WAQ12" s="80"/>
      <c r="WAR12" s="80"/>
      <c r="WAS12" s="80"/>
      <c r="WAT12" s="80"/>
      <c r="WAU12" s="80"/>
      <c r="WAV12" s="80"/>
      <c r="WAW12" s="80"/>
      <c r="WAX12" s="80"/>
      <c r="WAY12" s="80"/>
      <c r="WAZ12" s="80"/>
      <c r="WBA12" s="80"/>
      <c r="WBB12" s="80"/>
      <c r="WBC12" s="80"/>
      <c r="WBD12" s="80"/>
      <c r="WBE12" s="80"/>
      <c r="WBF12" s="80"/>
      <c r="WBG12" s="80"/>
      <c r="WBH12" s="80"/>
      <c r="WBI12" s="80"/>
      <c r="WBJ12" s="80"/>
      <c r="WBK12" s="80"/>
      <c r="WBL12" s="80"/>
      <c r="WBM12" s="80"/>
      <c r="WBN12" s="80"/>
      <c r="WBO12" s="80"/>
      <c r="WBP12" s="80"/>
      <c r="WBQ12" s="80"/>
      <c r="WBR12" s="80"/>
      <c r="WBS12" s="80"/>
      <c r="WBT12" s="80"/>
      <c r="WBU12" s="80"/>
      <c r="WBV12" s="80"/>
      <c r="WBW12" s="80"/>
      <c r="WBX12" s="80"/>
      <c r="WBY12" s="80"/>
      <c r="WBZ12" s="80"/>
      <c r="WCA12" s="80"/>
      <c r="WCB12" s="80"/>
      <c r="WCC12" s="80"/>
      <c r="WCD12" s="80"/>
      <c r="WCE12" s="80"/>
      <c r="WCF12" s="80"/>
      <c r="WCG12" s="80"/>
      <c r="WCH12" s="80"/>
      <c r="WCI12" s="80"/>
      <c r="WCJ12" s="80"/>
      <c r="WCK12" s="80"/>
      <c r="WCL12" s="80"/>
      <c r="WCM12" s="80"/>
      <c r="WCN12" s="80"/>
      <c r="WCO12" s="80"/>
      <c r="WCP12" s="80"/>
      <c r="WCQ12" s="80"/>
      <c r="WCR12" s="80"/>
      <c r="WCS12" s="80"/>
      <c r="WCT12" s="80"/>
      <c r="WCU12" s="80"/>
      <c r="WCV12" s="80"/>
      <c r="WCW12" s="80"/>
      <c r="WCX12" s="80"/>
      <c r="WCY12" s="80"/>
      <c r="WCZ12" s="80"/>
      <c r="WDA12" s="80"/>
      <c r="WDB12" s="80"/>
      <c r="WDC12" s="80"/>
      <c r="WDD12" s="80"/>
      <c r="WDE12" s="80"/>
      <c r="WDF12" s="80"/>
      <c r="WDG12" s="80"/>
      <c r="WDH12" s="80"/>
      <c r="WDI12" s="80"/>
      <c r="WDJ12" s="80"/>
      <c r="WDK12" s="80"/>
      <c r="WDL12" s="80"/>
      <c r="WDM12" s="80"/>
      <c r="WDN12" s="80"/>
      <c r="WDO12" s="80"/>
      <c r="WDP12" s="80"/>
      <c r="WDQ12" s="80"/>
      <c r="WDR12" s="80"/>
      <c r="WDS12" s="80"/>
      <c r="WDT12" s="80"/>
      <c r="WDU12" s="80"/>
      <c r="WDV12" s="80"/>
      <c r="WDW12" s="80"/>
      <c r="WDX12" s="80"/>
      <c r="WDY12" s="80"/>
      <c r="WDZ12" s="80"/>
      <c r="WEA12" s="80"/>
      <c r="WEB12" s="80"/>
      <c r="WEC12" s="80"/>
      <c r="WED12" s="80"/>
      <c r="WEE12" s="80"/>
      <c r="WEF12" s="80"/>
      <c r="WEG12" s="80"/>
      <c r="WEH12" s="80"/>
      <c r="WEI12" s="80"/>
      <c r="WEJ12" s="80"/>
      <c r="WEK12" s="80"/>
      <c r="WEL12" s="80"/>
      <c r="WEM12" s="80"/>
      <c r="WEN12" s="80"/>
      <c r="WEO12" s="80"/>
      <c r="WEP12" s="80"/>
      <c r="WEQ12" s="80"/>
      <c r="WER12" s="80"/>
      <c r="WES12" s="80"/>
      <c r="WET12" s="80"/>
      <c r="WEU12" s="80"/>
      <c r="WEV12" s="80"/>
      <c r="WEW12" s="80"/>
      <c r="WEX12" s="80"/>
      <c r="WEY12" s="80"/>
      <c r="WEZ12" s="80"/>
      <c r="WFA12" s="80"/>
      <c r="WFB12" s="80"/>
      <c r="WFC12" s="80"/>
      <c r="WFD12" s="80"/>
      <c r="WFE12" s="80"/>
      <c r="WFF12" s="80"/>
      <c r="WFG12" s="80"/>
      <c r="WFH12" s="80"/>
      <c r="WFI12" s="80"/>
      <c r="WFJ12" s="80"/>
      <c r="WFK12" s="80"/>
      <c r="WFL12" s="80"/>
      <c r="WFM12" s="80"/>
      <c r="WFN12" s="80"/>
      <c r="WFO12" s="80"/>
      <c r="WFP12" s="80"/>
      <c r="WFQ12" s="80"/>
      <c r="WFR12" s="80"/>
      <c r="WFS12" s="80"/>
      <c r="WFT12" s="80"/>
      <c r="WFU12" s="80"/>
      <c r="WFV12" s="80"/>
      <c r="WFW12" s="80"/>
      <c r="WFX12" s="80"/>
      <c r="WFY12" s="80"/>
      <c r="WFZ12" s="80"/>
      <c r="WGA12" s="80"/>
      <c r="WGB12" s="80"/>
      <c r="WGC12" s="80"/>
      <c r="WGD12" s="80"/>
      <c r="WGE12" s="80"/>
      <c r="WGF12" s="80"/>
      <c r="WGG12" s="80"/>
      <c r="WGH12" s="80"/>
      <c r="WGI12" s="80"/>
      <c r="WGJ12" s="80"/>
      <c r="WGK12" s="80"/>
      <c r="WGL12" s="80"/>
      <c r="WGM12" s="80"/>
      <c r="WGN12" s="80"/>
      <c r="WGO12" s="80"/>
      <c r="WGP12" s="80"/>
      <c r="WGQ12" s="80"/>
      <c r="WGR12" s="80"/>
      <c r="WGS12" s="80"/>
      <c r="WGT12" s="80"/>
      <c r="WGU12" s="80"/>
      <c r="WGV12" s="80"/>
      <c r="WGW12" s="80"/>
      <c r="WGX12" s="80"/>
      <c r="WGY12" s="80"/>
      <c r="WGZ12" s="80"/>
      <c r="WHA12" s="80"/>
      <c r="WHB12" s="80"/>
      <c r="WHC12" s="80"/>
      <c r="WHD12" s="80"/>
      <c r="WHE12" s="80"/>
      <c r="WHF12" s="80"/>
      <c r="WHG12" s="80"/>
      <c r="WHH12" s="80"/>
      <c r="WHI12" s="80"/>
      <c r="WHJ12" s="80"/>
      <c r="WHK12" s="80"/>
      <c r="WHL12" s="80"/>
      <c r="WHM12" s="80"/>
      <c r="WHN12" s="80"/>
      <c r="WHO12" s="80"/>
      <c r="WHP12" s="80"/>
      <c r="WHQ12" s="80"/>
      <c r="WHR12" s="80"/>
      <c r="WHS12" s="80"/>
      <c r="WHT12" s="80"/>
      <c r="WHU12" s="80"/>
      <c r="WHV12" s="80"/>
      <c r="WHW12" s="80"/>
      <c r="WHX12" s="80"/>
      <c r="WHY12" s="80"/>
      <c r="WHZ12" s="80"/>
      <c r="WIA12" s="80"/>
      <c r="WIB12" s="80"/>
      <c r="WIC12" s="80"/>
      <c r="WID12" s="80"/>
      <c r="WIE12" s="80"/>
      <c r="WIF12" s="80"/>
      <c r="WIG12" s="80"/>
      <c r="WIH12" s="80"/>
      <c r="WII12" s="80"/>
      <c r="WIJ12" s="80"/>
      <c r="WIK12" s="80"/>
      <c r="WIL12" s="80"/>
      <c r="WIM12" s="80"/>
      <c r="WIN12" s="80"/>
      <c r="WIO12" s="80"/>
      <c r="WIP12" s="80"/>
      <c r="WIQ12" s="80"/>
      <c r="WIR12" s="80"/>
      <c r="WIS12" s="80"/>
      <c r="WIT12" s="80"/>
      <c r="WIU12" s="80"/>
      <c r="WIV12" s="80"/>
      <c r="WIW12" s="80"/>
      <c r="WIX12" s="80"/>
      <c r="WIY12" s="80"/>
      <c r="WIZ12" s="80"/>
      <c r="WJA12" s="80"/>
      <c r="WJB12" s="80"/>
      <c r="WJC12" s="80"/>
      <c r="WJD12" s="80"/>
      <c r="WJE12" s="80"/>
      <c r="WJF12" s="80"/>
      <c r="WJG12" s="80"/>
      <c r="WJH12" s="80"/>
      <c r="WJI12" s="80"/>
      <c r="WJJ12" s="80"/>
      <c r="WJK12" s="80"/>
      <c r="WJL12" s="80"/>
      <c r="WJM12" s="80"/>
      <c r="WJN12" s="80"/>
      <c r="WJO12" s="80"/>
      <c r="WJP12" s="80"/>
      <c r="WJQ12" s="80"/>
      <c r="WJR12" s="80"/>
      <c r="WJS12" s="80"/>
      <c r="WJT12" s="80"/>
      <c r="WJU12" s="80"/>
      <c r="WJV12" s="80"/>
      <c r="WJW12" s="80"/>
      <c r="WJX12" s="80"/>
      <c r="WJY12" s="80"/>
      <c r="WJZ12" s="80"/>
      <c r="WKA12" s="80"/>
      <c r="WKB12" s="80"/>
      <c r="WKC12" s="80"/>
      <c r="WKD12" s="80"/>
      <c r="WKE12" s="80"/>
      <c r="WKF12" s="80"/>
      <c r="WKG12" s="80"/>
      <c r="WKH12" s="80"/>
      <c r="WKI12" s="80"/>
      <c r="WKJ12" s="80"/>
      <c r="WKK12" s="80"/>
      <c r="WKL12" s="80"/>
      <c r="WKM12" s="80"/>
      <c r="WKN12" s="80"/>
      <c r="WKO12" s="80"/>
      <c r="WKP12" s="80"/>
      <c r="WKQ12" s="80"/>
      <c r="WKR12" s="80"/>
      <c r="WKS12" s="80"/>
      <c r="WKT12" s="80"/>
      <c r="WKU12" s="80"/>
      <c r="WKV12" s="80"/>
      <c r="WKW12" s="80"/>
      <c r="WKX12" s="80"/>
      <c r="WKY12" s="80"/>
      <c r="WKZ12" s="80"/>
      <c r="WLA12" s="80"/>
      <c r="WLB12" s="80"/>
      <c r="WLC12" s="80"/>
      <c r="WLD12" s="80"/>
      <c r="WLE12" s="80"/>
      <c r="WLF12" s="80"/>
      <c r="WLG12" s="80"/>
      <c r="WLH12" s="80"/>
      <c r="WLI12" s="80"/>
      <c r="WLJ12" s="80"/>
      <c r="WLK12" s="80"/>
      <c r="WLL12" s="80"/>
      <c r="WLM12" s="80"/>
      <c r="WLN12" s="80"/>
      <c r="WLO12" s="80"/>
      <c r="WLP12" s="80"/>
      <c r="WLQ12" s="80"/>
      <c r="WLR12" s="80"/>
      <c r="WLS12" s="80"/>
      <c r="WLT12" s="80"/>
      <c r="WLU12" s="80"/>
      <c r="WLV12" s="80"/>
      <c r="WLW12" s="80"/>
      <c r="WLX12" s="80"/>
      <c r="WLY12" s="80"/>
      <c r="WLZ12" s="80"/>
      <c r="WMA12" s="80"/>
      <c r="WMB12" s="80"/>
      <c r="WMC12" s="80"/>
      <c r="WMD12" s="80"/>
      <c r="WME12" s="80"/>
      <c r="WMF12" s="80"/>
      <c r="WMG12" s="80"/>
      <c r="WMH12" s="80"/>
      <c r="WMI12" s="80"/>
      <c r="WMJ12" s="80"/>
      <c r="WMK12" s="80"/>
      <c r="WML12" s="80"/>
      <c r="WMM12" s="80"/>
      <c r="WMN12" s="80"/>
      <c r="WMO12" s="80"/>
      <c r="WMP12" s="80"/>
      <c r="WMQ12" s="80"/>
      <c r="WMR12" s="80"/>
      <c r="WMS12" s="80"/>
      <c r="WMT12" s="80"/>
      <c r="WMU12" s="80"/>
      <c r="WMV12" s="80"/>
      <c r="WMW12" s="80"/>
      <c r="WMX12" s="80"/>
      <c r="WMY12" s="80"/>
      <c r="WMZ12" s="80"/>
      <c r="WNA12" s="80"/>
      <c r="WNB12" s="80"/>
      <c r="WNC12" s="80"/>
      <c r="WND12" s="80"/>
      <c r="WNE12" s="80"/>
      <c r="WNF12" s="80"/>
      <c r="WNG12" s="80"/>
      <c r="WNH12" s="80"/>
      <c r="WNI12" s="80"/>
      <c r="WNJ12" s="80"/>
      <c r="WNK12" s="80"/>
      <c r="WNL12" s="80"/>
      <c r="WNM12" s="80"/>
      <c r="WNN12" s="80"/>
      <c r="WNO12" s="80"/>
      <c r="WNP12" s="80"/>
      <c r="WNQ12" s="80"/>
      <c r="WNR12" s="80"/>
      <c r="WNS12" s="80"/>
      <c r="WNT12" s="80"/>
      <c r="WNU12" s="80"/>
      <c r="WNV12" s="80"/>
      <c r="WNW12" s="80"/>
      <c r="WNX12" s="80"/>
      <c r="WNY12" s="80"/>
      <c r="WNZ12" s="80"/>
      <c r="WOA12" s="80"/>
      <c r="WOB12" s="80"/>
      <c r="WOC12" s="80"/>
      <c r="WOD12" s="80"/>
      <c r="WOE12" s="80"/>
      <c r="WOF12" s="80"/>
      <c r="WOG12" s="80"/>
      <c r="WOH12" s="80"/>
      <c r="WOI12" s="80"/>
      <c r="WOJ12" s="80"/>
      <c r="WOK12" s="80"/>
      <c r="WOL12" s="80"/>
      <c r="WOM12" s="80"/>
      <c r="WON12" s="80"/>
      <c r="WOO12" s="80"/>
      <c r="WOP12" s="80"/>
      <c r="WOQ12" s="80"/>
      <c r="WOR12" s="80"/>
      <c r="WOS12" s="80"/>
      <c r="WOT12" s="80"/>
      <c r="WOU12" s="80"/>
      <c r="WOV12" s="80"/>
      <c r="WOW12" s="80"/>
      <c r="WOX12" s="80"/>
      <c r="WOY12" s="80"/>
      <c r="WOZ12" s="80"/>
      <c r="WPA12" s="80"/>
      <c r="WPB12" s="80"/>
      <c r="WPC12" s="80"/>
      <c r="WPD12" s="80"/>
      <c r="WPE12" s="80"/>
      <c r="WPF12" s="80"/>
      <c r="WPG12" s="80"/>
      <c r="WPH12" s="80"/>
      <c r="WPI12" s="80"/>
      <c r="WPJ12" s="80"/>
      <c r="WPK12" s="80"/>
      <c r="WPL12" s="80"/>
      <c r="WPM12" s="80"/>
      <c r="WPN12" s="80"/>
      <c r="WPO12" s="80"/>
      <c r="WPP12" s="80"/>
      <c r="WPQ12" s="80"/>
      <c r="WPR12" s="80"/>
      <c r="WPS12" s="80"/>
      <c r="WPT12" s="80"/>
      <c r="WPU12" s="80"/>
      <c r="WPV12" s="80"/>
      <c r="WPW12" s="80"/>
      <c r="WPX12" s="80"/>
      <c r="WPY12" s="80"/>
      <c r="WPZ12" s="80"/>
      <c r="WQA12" s="80"/>
      <c r="WQB12" s="80"/>
      <c r="WQC12" s="80"/>
      <c r="WQD12" s="80"/>
      <c r="WQE12" s="80"/>
      <c r="WQF12" s="80"/>
      <c r="WQG12" s="80"/>
      <c r="WQH12" s="80"/>
      <c r="WQI12" s="80"/>
      <c r="WQJ12" s="80"/>
      <c r="WQK12" s="80"/>
      <c r="WQL12" s="80"/>
      <c r="WQM12" s="80"/>
      <c r="WQN12" s="80"/>
      <c r="WQO12" s="80"/>
      <c r="WQP12" s="80"/>
      <c r="WQQ12" s="80"/>
      <c r="WQR12" s="80"/>
      <c r="WQS12" s="80"/>
      <c r="WQT12" s="80"/>
      <c r="WQU12" s="80"/>
      <c r="WQV12" s="80"/>
      <c r="WQW12" s="80"/>
      <c r="WQX12" s="80"/>
      <c r="WQY12" s="80"/>
      <c r="WQZ12" s="80"/>
      <c r="WRA12" s="80"/>
      <c r="WRB12" s="80"/>
      <c r="WRC12" s="80"/>
      <c r="WRD12" s="80"/>
      <c r="WRE12" s="80"/>
      <c r="WRF12" s="80"/>
      <c r="WRG12" s="80"/>
      <c r="WRH12" s="80"/>
      <c r="WRI12" s="80"/>
      <c r="WRJ12" s="80"/>
      <c r="WRK12" s="80"/>
      <c r="WRL12" s="80"/>
      <c r="WRM12" s="80"/>
      <c r="WRN12" s="80"/>
      <c r="WRO12" s="80"/>
      <c r="WRP12" s="80"/>
      <c r="WRQ12" s="80"/>
      <c r="WRR12" s="80"/>
      <c r="WRS12" s="80"/>
      <c r="WRT12" s="80"/>
      <c r="WRU12" s="80"/>
      <c r="WRV12" s="80"/>
      <c r="WRW12" s="80"/>
      <c r="WRX12" s="80"/>
      <c r="WRY12" s="80"/>
      <c r="WRZ12" s="80"/>
      <c r="WSA12" s="80"/>
      <c r="WSB12" s="80"/>
      <c r="WSC12" s="80"/>
      <c r="WSD12" s="80"/>
      <c r="WSE12" s="80"/>
      <c r="WSF12" s="80"/>
      <c r="WSG12" s="80"/>
      <c r="WSH12" s="80"/>
      <c r="WSI12" s="80"/>
      <c r="WSJ12" s="80"/>
      <c r="WSK12" s="80"/>
      <c r="WSL12" s="80"/>
      <c r="WSM12" s="80"/>
      <c r="WSN12" s="80"/>
      <c r="WSO12" s="80"/>
      <c r="WSP12" s="80"/>
      <c r="WSQ12" s="80"/>
      <c r="WSR12" s="80"/>
      <c r="WSS12" s="80"/>
      <c r="WST12" s="80"/>
      <c r="WSU12" s="80"/>
      <c r="WSV12" s="80"/>
      <c r="WSW12" s="80"/>
      <c r="WSX12" s="80"/>
      <c r="WSY12" s="80"/>
      <c r="WSZ12" s="80"/>
      <c r="WTA12" s="80"/>
      <c r="WTB12" s="80"/>
      <c r="WTC12" s="80"/>
      <c r="WTD12" s="80"/>
      <c r="WTE12" s="80"/>
      <c r="WTF12" s="80"/>
      <c r="WTG12" s="80"/>
      <c r="WTH12" s="80"/>
      <c r="WTI12" s="80"/>
      <c r="WTJ12" s="80"/>
      <c r="WTK12" s="80"/>
      <c r="WTL12" s="80"/>
      <c r="WTM12" s="80"/>
      <c r="WTN12" s="80"/>
      <c r="WTO12" s="80"/>
      <c r="WTP12" s="80"/>
      <c r="WTQ12" s="80"/>
      <c r="WTR12" s="80"/>
      <c r="WTS12" s="80"/>
      <c r="WTT12" s="80"/>
      <c r="WTU12" s="80"/>
      <c r="WTV12" s="80"/>
      <c r="WTW12" s="80"/>
      <c r="WTX12" s="80"/>
      <c r="WTY12" s="80"/>
      <c r="WTZ12" s="80"/>
      <c r="WUA12" s="80"/>
      <c r="WUB12" s="80"/>
      <c r="WUC12" s="80"/>
      <c r="WUD12" s="80"/>
      <c r="WUE12" s="80"/>
      <c r="WUF12" s="80"/>
      <c r="WUG12" s="80"/>
      <c r="WUH12" s="80"/>
      <c r="WUI12" s="80"/>
      <c r="WUJ12" s="80"/>
      <c r="WUK12" s="80"/>
      <c r="WUL12" s="80"/>
      <c r="WUM12" s="80"/>
      <c r="WUN12" s="80"/>
      <c r="WUO12" s="80"/>
      <c r="WUP12" s="80"/>
      <c r="WUQ12" s="80"/>
      <c r="WUR12" s="80"/>
      <c r="WUS12" s="80"/>
      <c r="WUT12" s="80"/>
      <c r="WUU12" s="80"/>
      <c r="WUV12" s="80"/>
      <c r="WUW12" s="80"/>
      <c r="WUX12" s="80"/>
      <c r="WUY12" s="80"/>
      <c r="WUZ12" s="80"/>
      <c r="WVA12" s="80"/>
      <c r="WVB12" s="80"/>
      <c r="WVC12" s="80"/>
      <c r="WVD12" s="80"/>
      <c r="WVE12" s="80"/>
      <c r="WVF12" s="80"/>
      <c r="WVG12" s="80"/>
      <c r="WVH12" s="80"/>
      <c r="WVI12" s="80"/>
      <c r="WVJ12" s="80"/>
      <c r="WVK12" s="80"/>
      <c r="WVL12" s="80"/>
      <c r="WVM12" s="80"/>
      <c r="WVN12" s="80"/>
      <c r="WVO12" s="80"/>
      <c r="WVP12" s="80"/>
      <c r="WVQ12" s="80"/>
      <c r="WVR12" s="80"/>
      <c r="WVS12" s="80"/>
      <c r="WVT12" s="80"/>
      <c r="WVU12" s="80"/>
      <c r="WVV12" s="80"/>
      <c r="WVW12" s="80"/>
      <c r="WVX12" s="80"/>
      <c r="WVY12" s="80"/>
      <c r="WVZ12" s="80"/>
      <c r="WWA12" s="80"/>
      <c r="WWB12" s="80"/>
      <c r="WWC12" s="80"/>
      <c r="WWD12" s="80"/>
    </row>
    <row r="13" spans="1:16150" s="79" customFormat="1">
      <c r="A13" s="81" t="s">
        <v>448</v>
      </c>
      <c r="B13" s="82">
        <v>360568</v>
      </c>
      <c r="C13" s="83">
        <v>325</v>
      </c>
      <c r="D13" s="83">
        <f t="shared" si="0"/>
        <v>9</v>
      </c>
      <c r="E13" s="208">
        <v>2</v>
      </c>
      <c r="F13" s="85">
        <v>15</v>
      </c>
      <c r="G13" s="85">
        <f t="shared" si="1"/>
        <v>9</v>
      </c>
      <c r="H13" s="211">
        <v>2</v>
      </c>
      <c r="I13" s="85">
        <v>8</v>
      </c>
      <c r="J13" s="85">
        <f t="shared" si="2"/>
        <v>12</v>
      </c>
      <c r="K13" s="211">
        <v>1</v>
      </c>
      <c r="L13" s="85">
        <v>476</v>
      </c>
      <c r="M13" s="85">
        <f t="shared" si="3"/>
        <v>13</v>
      </c>
      <c r="N13" s="211">
        <v>1</v>
      </c>
      <c r="O13" s="85">
        <v>32</v>
      </c>
      <c r="P13" s="85">
        <f t="shared" si="4"/>
        <v>9</v>
      </c>
      <c r="Q13" s="211">
        <v>2</v>
      </c>
      <c r="R13" s="83">
        <f t="shared" si="5"/>
        <v>531</v>
      </c>
      <c r="S13" s="204">
        <f>VLOOKUP(A13,'PIVOT TABLES'!$A$46:$B$60,2,FALSE)</f>
        <v>113835</v>
      </c>
      <c r="T13" s="207">
        <f t="shared" si="6"/>
        <v>214.37853107344634</v>
      </c>
      <c r="U13" s="83">
        <f t="shared" si="7"/>
        <v>8</v>
      </c>
      <c r="V13" s="83">
        <v>3</v>
      </c>
      <c r="W13" s="239">
        <f>$S13*($AK$13/100)</f>
        <v>18213.600000000002</v>
      </c>
      <c r="X13" s="239">
        <f>$S13*($AL$13/100)</f>
        <v>12521.85</v>
      </c>
      <c r="Y13" s="240">
        <f>$S13*($AM$13/100)</f>
        <v>18213.600000000002</v>
      </c>
      <c r="Z13" s="240">
        <f>$S13*($AN$13/100)</f>
        <v>6830.0999999999995</v>
      </c>
      <c r="AA13" s="240">
        <f>$S13*($AO$13/100)</f>
        <v>4553.4000000000005</v>
      </c>
      <c r="AB13" s="240">
        <f>$S13*($AP$13/100)</f>
        <v>18213.600000000002</v>
      </c>
      <c r="AC13" s="240">
        <f>$S13*($AQ$13/100)</f>
        <v>9106.8000000000011</v>
      </c>
      <c r="AD13" s="241">
        <f>$S13*($AR$13/100)</f>
        <v>12521.85</v>
      </c>
      <c r="AE13" s="242">
        <f>$S13*($AS$13/100)</f>
        <v>6830.0999999999995</v>
      </c>
      <c r="AF13" s="242">
        <f>$S13*($AT$13/100)</f>
        <v>6830.0999999999995</v>
      </c>
      <c r="AG13" s="242">
        <f>$S13*($AU$13/100)</f>
        <v>0</v>
      </c>
      <c r="AH13" s="224"/>
      <c r="AI13" s="224"/>
      <c r="AJ13" s="224" t="str">
        <f>'Staff % Analysis'!B12</f>
        <v>Center for H&amp;H</v>
      </c>
      <c r="AK13" s="231">
        <f>'Staff % Analysis'!C12</f>
        <v>16</v>
      </c>
      <c r="AL13" s="231">
        <f>'Staff % Analysis'!D12</f>
        <v>11</v>
      </c>
      <c r="AM13" s="231">
        <f>'Staff % Analysis'!E12</f>
        <v>16</v>
      </c>
      <c r="AN13" s="231">
        <f>'Staff % Analysis'!F12</f>
        <v>6</v>
      </c>
      <c r="AO13" s="231">
        <f>'Staff % Analysis'!G12</f>
        <v>4</v>
      </c>
      <c r="AP13" s="231">
        <f>'Staff % Analysis'!H12</f>
        <v>16</v>
      </c>
      <c r="AQ13" s="231">
        <f>'Staff % Analysis'!I12</f>
        <v>8</v>
      </c>
      <c r="AR13" s="231">
        <f>'Staff % Analysis'!J12</f>
        <v>11</v>
      </c>
      <c r="AS13" s="231">
        <f>'Staff % Analysis'!K12</f>
        <v>6</v>
      </c>
      <c r="AT13" s="231">
        <f>'Staff % Analysis'!L12</f>
        <v>6</v>
      </c>
      <c r="AU13" s="231">
        <f>'Staff % Analysis'!M12</f>
        <v>0</v>
      </c>
      <c r="AV13" s="231">
        <f>'Staff % Analysis'!N12</f>
        <v>100</v>
      </c>
      <c r="AW13" s="224">
        <f>'Staff % Analysis'!O12</f>
        <v>90</v>
      </c>
      <c r="AX13" s="224">
        <f>'Staff % Analysis'!P12</f>
        <v>-10</v>
      </c>
      <c r="AY13" s="224">
        <f>'Staff % Analysis'!Q12</f>
        <v>1</v>
      </c>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c r="SP13" s="80"/>
      <c r="SQ13" s="80"/>
      <c r="SR13" s="80"/>
      <c r="SS13" s="80"/>
      <c r="ST13" s="80"/>
      <c r="SU13" s="80"/>
      <c r="SV13" s="80"/>
      <c r="SW13" s="80"/>
      <c r="SX13" s="80"/>
      <c r="SY13" s="80"/>
      <c r="SZ13" s="80"/>
      <c r="TA13" s="80"/>
      <c r="TB13" s="80"/>
      <c r="TC13" s="80"/>
      <c r="TD13" s="80"/>
      <c r="TE13" s="80"/>
      <c r="TF13" s="80"/>
      <c r="TG13" s="80"/>
      <c r="TH13" s="80"/>
      <c r="TI13" s="80"/>
      <c r="TJ13" s="80"/>
      <c r="TK13" s="80"/>
      <c r="TL13" s="80"/>
      <c r="TM13" s="80"/>
      <c r="TN13" s="80"/>
      <c r="TO13" s="80"/>
      <c r="TP13" s="80"/>
      <c r="TQ13" s="80"/>
      <c r="TR13" s="80"/>
      <c r="TS13" s="80"/>
      <c r="TT13" s="80"/>
      <c r="TU13" s="80"/>
      <c r="TV13" s="80"/>
      <c r="TW13" s="80"/>
      <c r="TX13" s="80"/>
      <c r="TY13" s="80"/>
      <c r="TZ13" s="80"/>
      <c r="UA13" s="80"/>
      <c r="UB13" s="80"/>
      <c r="UC13" s="80"/>
      <c r="UD13" s="80"/>
      <c r="UE13" s="80"/>
      <c r="UF13" s="80"/>
      <c r="UG13" s="80"/>
      <c r="UH13" s="80"/>
      <c r="UI13" s="80"/>
      <c r="UJ13" s="80"/>
      <c r="UK13" s="80"/>
      <c r="UL13" s="80"/>
      <c r="UM13" s="80"/>
      <c r="UN13" s="80"/>
      <c r="UO13" s="80"/>
      <c r="UP13" s="80"/>
      <c r="UQ13" s="80"/>
      <c r="UR13" s="80"/>
      <c r="US13" s="80"/>
      <c r="UT13" s="80"/>
      <c r="UU13" s="80"/>
      <c r="UV13" s="80"/>
      <c r="UW13" s="80"/>
      <c r="UX13" s="80"/>
      <c r="UY13" s="80"/>
      <c r="UZ13" s="80"/>
      <c r="VA13" s="80"/>
      <c r="VB13" s="80"/>
      <c r="VC13" s="80"/>
      <c r="VD13" s="80"/>
      <c r="VE13" s="80"/>
      <c r="VF13" s="80"/>
      <c r="VG13" s="80"/>
      <c r="VH13" s="80"/>
      <c r="VI13" s="80"/>
      <c r="VJ13" s="80"/>
      <c r="VK13" s="80"/>
      <c r="VL13" s="80"/>
      <c r="VM13" s="80"/>
      <c r="VN13" s="80"/>
      <c r="VO13" s="80"/>
      <c r="VP13" s="80"/>
      <c r="VQ13" s="80"/>
      <c r="VR13" s="80"/>
      <c r="VS13" s="80"/>
      <c r="VT13" s="80"/>
      <c r="VU13" s="80"/>
      <c r="VV13" s="80"/>
      <c r="VW13" s="80"/>
      <c r="VX13" s="80"/>
      <c r="VY13" s="80"/>
      <c r="VZ13" s="80"/>
      <c r="WA13" s="80"/>
      <c r="WB13" s="80"/>
      <c r="WC13" s="80"/>
      <c r="WD13" s="80"/>
      <c r="WE13" s="80"/>
      <c r="WF13" s="80"/>
      <c r="WG13" s="80"/>
      <c r="WH13" s="80"/>
      <c r="WI13" s="80"/>
      <c r="WJ13" s="80"/>
      <c r="WK13" s="80"/>
      <c r="WL13" s="80"/>
      <c r="WM13" s="80"/>
      <c r="WN13" s="80"/>
      <c r="WO13" s="80"/>
      <c r="WP13" s="80"/>
      <c r="WQ13" s="80"/>
      <c r="WR13" s="80"/>
      <c r="WS13" s="80"/>
      <c r="WT13" s="80"/>
      <c r="WU13" s="80"/>
      <c r="WV13" s="80"/>
      <c r="WW13" s="80"/>
      <c r="WX13" s="80"/>
      <c r="WY13" s="80"/>
      <c r="WZ13" s="80"/>
      <c r="XA13" s="80"/>
      <c r="XB13" s="80"/>
      <c r="XC13" s="80"/>
      <c r="XD13" s="80"/>
      <c r="XE13" s="80"/>
      <c r="XF13" s="80"/>
      <c r="XG13" s="80"/>
      <c r="XH13" s="80"/>
      <c r="XI13" s="80"/>
      <c r="XJ13" s="80"/>
      <c r="XK13" s="80"/>
      <c r="XL13" s="80"/>
      <c r="XM13" s="80"/>
      <c r="XN13" s="80"/>
      <c r="XO13" s="80"/>
      <c r="XP13" s="80"/>
      <c r="XQ13" s="80"/>
      <c r="XR13" s="80"/>
      <c r="XS13" s="80"/>
      <c r="XT13" s="80"/>
      <c r="XU13" s="80"/>
      <c r="XV13" s="80"/>
      <c r="XW13" s="80"/>
      <c r="XX13" s="80"/>
      <c r="XY13" s="80"/>
      <c r="XZ13" s="80"/>
      <c r="YA13" s="80"/>
      <c r="YB13" s="80"/>
      <c r="YC13" s="80"/>
      <c r="YD13" s="80"/>
      <c r="YE13" s="80"/>
      <c r="YF13" s="80"/>
      <c r="YG13" s="80"/>
      <c r="YH13" s="80"/>
      <c r="YI13" s="80"/>
      <c r="YJ13" s="80"/>
      <c r="YK13" s="80"/>
      <c r="YL13" s="80"/>
      <c r="YM13" s="80"/>
      <c r="YN13" s="80"/>
      <c r="YO13" s="80"/>
      <c r="YP13" s="80"/>
      <c r="YQ13" s="80"/>
      <c r="YR13" s="80"/>
      <c r="YS13" s="80"/>
      <c r="YT13" s="80"/>
      <c r="YU13" s="80"/>
      <c r="YV13" s="80"/>
      <c r="YW13" s="80"/>
      <c r="YX13" s="80"/>
      <c r="YY13" s="80"/>
      <c r="YZ13" s="80"/>
      <c r="ZA13" s="80"/>
      <c r="ZB13" s="80"/>
      <c r="ZC13" s="80"/>
      <c r="ZD13" s="80"/>
      <c r="ZE13" s="80"/>
      <c r="ZF13" s="80"/>
      <c r="ZG13" s="80"/>
      <c r="ZH13" s="80"/>
      <c r="ZI13" s="80"/>
      <c r="ZJ13" s="80"/>
      <c r="ZK13" s="80"/>
      <c r="ZL13" s="80"/>
      <c r="ZM13" s="80"/>
      <c r="ZN13" s="80"/>
      <c r="ZO13" s="80"/>
      <c r="ZP13" s="80"/>
      <c r="ZQ13" s="80"/>
      <c r="ZR13" s="80"/>
      <c r="ZS13" s="80"/>
      <c r="ZT13" s="80"/>
      <c r="ZU13" s="80"/>
      <c r="ZV13" s="80"/>
      <c r="ZW13" s="80"/>
      <c r="ZX13" s="80"/>
      <c r="ZY13" s="80"/>
      <c r="ZZ13" s="80"/>
      <c r="AAA13" s="80"/>
      <c r="AAB13" s="80"/>
      <c r="AAC13" s="80"/>
      <c r="AAD13" s="80"/>
      <c r="AAE13" s="80"/>
      <c r="AAF13" s="80"/>
      <c r="AAG13" s="80"/>
      <c r="AAH13" s="80"/>
      <c r="AAI13" s="80"/>
      <c r="AAJ13" s="80"/>
      <c r="AAK13" s="80"/>
      <c r="AAL13" s="80"/>
      <c r="AAM13" s="80"/>
      <c r="AAN13" s="80"/>
      <c r="AAO13" s="80"/>
      <c r="AAP13" s="80"/>
      <c r="AAQ13" s="80"/>
      <c r="AAR13" s="80"/>
      <c r="AAS13" s="80"/>
      <c r="AAT13" s="80"/>
      <c r="AAU13" s="80"/>
      <c r="AAV13" s="80"/>
      <c r="AAW13" s="80"/>
      <c r="AAX13" s="80"/>
      <c r="AAY13" s="80"/>
      <c r="AAZ13" s="80"/>
      <c r="ABA13" s="80"/>
      <c r="ABB13" s="80"/>
      <c r="ABC13" s="80"/>
      <c r="ABD13" s="80"/>
      <c r="ABE13" s="80"/>
      <c r="ABF13" s="80"/>
      <c r="ABG13" s="80"/>
      <c r="ABH13" s="80"/>
      <c r="ABI13" s="80"/>
      <c r="ABJ13" s="80"/>
      <c r="ABK13" s="80"/>
      <c r="ABL13" s="80"/>
      <c r="ABM13" s="80"/>
      <c r="ABN13" s="80"/>
      <c r="ABO13" s="80"/>
      <c r="ABP13" s="80"/>
      <c r="ABQ13" s="80"/>
      <c r="ABR13" s="80"/>
      <c r="ABS13" s="80"/>
      <c r="ABT13" s="80"/>
      <c r="ABU13" s="80"/>
      <c r="ABV13" s="80"/>
      <c r="ABW13" s="80"/>
      <c r="ABX13" s="80"/>
      <c r="ABY13" s="80"/>
      <c r="ABZ13" s="80"/>
      <c r="ACA13" s="80"/>
      <c r="ACB13" s="80"/>
      <c r="ACC13" s="80"/>
      <c r="ACD13" s="80"/>
      <c r="ACE13" s="80"/>
      <c r="ACF13" s="80"/>
      <c r="ACG13" s="80"/>
      <c r="ACH13" s="80"/>
      <c r="ACI13" s="80"/>
      <c r="ACJ13" s="80"/>
      <c r="ACK13" s="80"/>
      <c r="ACL13" s="80"/>
      <c r="ACM13" s="80"/>
      <c r="ACN13" s="80"/>
      <c r="ACO13" s="80"/>
      <c r="ACP13" s="80"/>
      <c r="ACQ13" s="80"/>
      <c r="ACR13" s="80"/>
      <c r="ACS13" s="80"/>
      <c r="ACT13" s="80"/>
      <c r="ACU13" s="80"/>
      <c r="ACV13" s="80"/>
      <c r="ACW13" s="80"/>
      <c r="ACX13" s="80"/>
      <c r="ACY13" s="80"/>
      <c r="ACZ13" s="80"/>
      <c r="ADA13" s="80"/>
      <c r="ADB13" s="80"/>
      <c r="ADC13" s="80"/>
      <c r="ADD13" s="80"/>
      <c r="ADE13" s="80"/>
      <c r="ADF13" s="80"/>
      <c r="ADG13" s="80"/>
      <c r="ADH13" s="80"/>
      <c r="ADI13" s="80"/>
      <c r="ADJ13" s="80"/>
      <c r="ADK13" s="80"/>
      <c r="ADL13" s="80"/>
      <c r="ADM13" s="80"/>
      <c r="ADN13" s="80"/>
      <c r="ADO13" s="80"/>
      <c r="ADP13" s="80"/>
      <c r="ADQ13" s="80"/>
      <c r="ADR13" s="80"/>
      <c r="ADS13" s="80"/>
      <c r="ADT13" s="80"/>
      <c r="ADU13" s="80"/>
      <c r="ADV13" s="80"/>
      <c r="ADW13" s="80"/>
      <c r="ADX13" s="80"/>
      <c r="ADY13" s="80"/>
      <c r="ADZ13" s="80"/>
      <c r="AEA13" s="80"/>
      <c r="AEB13" s="80"/>
      <c r="AEC13" s="80"/>
      <c r="AED13" s="80"/>
      <c r="AEE13" s="80"/>
      <c r="AEF13" s="80"/>
      <c r="AEG13" s="80"/>
      <c r="AEH13" s="80"/>
      <c r="AEI13" s="80"/>
      <c r="AEJ13" s="80"/>
      <c r="AEK13" s="80"/>
      <c r="AEL13" s="80"/>
      <c r="AEM13" s="80"/>
      <c r="AEN13" s="80"/>
      <c r="AEO13" s="80"/>
      <c r="AEP13" s="80"/>
      <c r="AEQ13" s="80"/>
      <c r="AER13" s="80"/>
      <c r="AES13" s="80"/>
      <c r="AET13" s="80"/>
      <c r="AEU13" s="80"/>
      <c r="AEV13" s="80"/>
      <c r="AEW13" s="80"/>
      <c r="AEX13" s="80"/>
      <c r="AEY13" s="80"/>
      <c r="AEZ13" s="80"/>
      <c r="AFA13" s="80"/>
      <c r="AFB13" s="80"/>
      <c r="AFC13" s="80"/>
      <c r="AFD13" s="80"/>
      <c r="AFE13" s="80"/>
      <c r="AFF13" s="80"/>
      <c r="AFG13" s="80"/>
      <c r="AFH13" s="80"/>
      <c r="AFI13" s="80"/>
      <c r="AFJ13" s="80"/>
      <c r="AFK13" s="80"/>
      <c r="AFL13" s="80"/>
      <c r="AFM13" s="80"/>
      <c r="AFN13" s="80"/>
      <c r="AFO13" s="80"/>
      <c r="AFP13" s="80"/>
      <c r="AFQ13" s="80"/>
      <c r="AFR13" s="80"/>
      <c r="AFS13" s="80"/>
      <c r="AFT13" s="80"/>
      <c r="AFU13" s="80"/>
      <c r="AFV13" s="80"/>
      <c r="AFW13" s="80"/>
      <c r="AFX13" s="80"/>
      <c r="AFY13" s="80"/>
      <c r="AFZ13" s="80"/>
      <c r="AGA13" s="80"/>
      <c r="AGB13" s="80"/>
      <c r="AGC13" s="80"/>
      <c r="AGD13" s="80"/>
      <c r="AGE13" s="80"/>
      <c r="AGF13" s="80"/>
      <c r="AGG13" s="80"/>
      <c r="AGH13" s="80"/>
      <c r="AGI13" s="80"/>
      <c r="AGJ13" s="80"/>
      <c r="AGK13" s="80"/>
      <c r="AGL13" s="80"/>
      <c r="AGM13" s="80"/>
      <c r="AGN13" s="80"/>
      <c r="AGO13" s="80"/>
      <c r="AGP13" s="80"/>
      <c r="AGQ13" s="80"/>
      <c r="AGR13" s="80"/>
      <c r="AGS13" s="80"/>
      <c r="AGT13" s="80"/>
      <c r="AGU13" s="80"/>
      <c r="AGV13" s="80"/>
      <c r="AGW13" s="80"/>
      <c r="AGX13" s="80"/>
      <c r="AGY13" s="80"/>
      <c r="AGZ13" s="80"/>
      <c r="AHA13" s="80"/>
      <c r="AHB13" s="80"/>
      <c r="AHC13" s="80"/>
      <c r="AHD13" s="80"/>
      <c r="AHE13" s="80"/>
      <c r="AHF13" s="80"/>
      <c r="AHG13" s="80"/>
      <c r="AHH13" s="80"/>
      <c r="AHI13" s="80"/>
      <c r="AHJ13" s="80"/>
      <c r="AHK13" s="80"/>
      <c r="AHL13" s="80"/>
      <c r="AHM13" s="80"/>
      <c r="AHN13" s="80"/>
      <c r="AHO13" s="80"/>
      <c r="AHP13" s="80"/>
      <c r="AHQ13" s="80"/>
      <c r="AHR13" s="80"/>
      <c r="AHS13" s="80"/>
      <c r="AHT13" s="80"/>
      <c r="AHU13" s="80"/>
      <c r="AHV13" s="80"/>
      <c r="AHW13" s="80"/>
      <c r="AHX13" s="80"/>
      <c r="AHY13" s="80"/>
      <c r="AHZ13" s="80"/>
      <c r="AIA13" s="80"/>
      <c r="AIB13" s="80"/>
      <c r="AIC13" s="80"/>
      <c r="AID13" s="80"/>
      <c r="AIE13" s="80"/>
      <c r="AIF13" s="80"/>
      <c r="AIG13" s="80"/>
      <c r="AIH13" s="80"/>
      <c r="AII13" s="80"/>
      <c r="AIJ13" s="80"/>
      <c r="AIK13" s="80"/>
      <c r="AIL13" s="80"/>
      <c r="AIM13" s="80"/>
      <c r="AIN13" s="80"/>
      <c r="AIO13" s="80"/>
      <c r="AIP13" s="80"/>
      <c r="AIQ13" s="80"/>
      <c r="AIR13" s="80"/>
      <c r="AIS13" s="80"/>
      <c r="AIT13" s="80"/>
      <c r="AIU13" s="80"/>
      <c r="AIV13" s="80"/>
      <c r="AIW13" s="80"/>
      <c r="AIX13" s="80"/>
      <c r="AIY13" s="80"/>
      <c r="AIZ13" s="80"/>
      <c r="AJA13" s="80"/>
      <c r="AJB13" s="80"/>
      <c r="AJC13" s="80"/>
      <c r="AJD13" s="80"/>
      <c r="AJE13" s="80"/>
      <c r="AJF13" s="80"/>
      <c r="AJG13" s="80"/>
      <c r="AJH13" s="80"/>
      <c r="AJI13" s="80"/>
      <c r="AJJ13" s="80"/>
      <c r="AJK13" s="80"/>
      <c r="AJL13" s="80"/>
      <c r="AJM13" s="80"/>
      <c r="AJN13" s="80"/>
      <c r="AJO13" s="80"/>
      <c r="AJP13" s="80"/>
      <c r="AJQ13" s="80"/>
      <c r="AJR13" s="80"/>
      <c r="AJS13" s="80"/>
      <c r="AJT13" s="80"/>
      <c r="AJU13" s="80"/>
      <c r="AJV13" s="80"/>
      <c r="AJW13" s="80"/>
      <c r="AJX13" s="80"/>
      <c r="AJY13" s="80"/>
      <c r="AJZ13" s="80"/>
      <c r="AKA13" s="80"/>
      <c r="AKB13" s="80"/>
      <c r="AKC13" s="80"/>
      <c r="AKD13" s="80"/>
      <c r="AKE13" s="80"/>
      <c r="AKF13" s="80"/>
      <c r="AKG13" s="80"/>
      <c r="AKH13" s="80"/>
      <c r="AKI13" s="80"/>
      <c r="AKJ13" s="80"/>
      <c r="AKK13" s="80"/>
      <c r="AKL13" s="80"/>
      <c r="AKM13" s="80"/>
      <c r="AKN13" s="80"/>
      <c r="AKO13" s="80"/>
      <c r="AKP13" s="80"/>
      <c r="AKQ13" s="80"/>
      <c r="AKR13" s="80"/>
      <c r="AKS13" s="80"/>
      <c r="AKT13" s="80"/>
      <c r="AKU13" s="80"/>
      <c r="AKV13" s="80"/>
      <c r="AKW13" s="80"/>
      <c r="AKX13" s="80"/>
      <c r="AKY13" s="80"/>
      <c r="AKZ13" s="80"/>
      <c r="ALA13" s="80"/>
      <c r="ALB13" s="80"/>
      <c r="ALC13" s="80"/>
      <c r="ALD13" s="80"/>
      <c r="ALE13" s="80"/>
      <c r="ALF13" s="80"/>
      <c r="ALG13" s="80"/>
      <c r="ALH13" s="80"/>
      <c r="ALI13" s="80"/>
      <c r="ALJ13" s="80"/>
      <c r="ALK13" s="80"/>
      <c r="ALL13" s="80"/>
      <c r="ALM13" s="80"/>
      <c r="ALN13" s="80"/>
      <c r="ALO13" s="80"/>
      <c r="ALP13" s="80"/>
      <c r="ALQ13" s="80"/>
      <c r="ALR13" s="80"/>
      <c r="ALS13" s="80"/>
      <c r="ALT13" s="80"/>
      <c r="ALU13" s="80"/>
      <c r="ALV13" s="80"/>
      <c r="ALW13" s="80"/>
      <c r="ALX13" s="80"/>
      <c r="ALY13" s="80"/>
      <c r="ALZ13" s="80"/>
      <c r="AMA13" s="80"/>
      <c r="AMB13" s="80"/>
      <c r="AMC13" s="80"/>
      <c r="AMD13" s="80"/>
      <c r="AME13" s="80"/>
      <c r="AMF13" s="80"/>
      <c r="AMG13" s="80"/>
      <c r="AMH13" s="80"/>
      <c r="AMI13" s="80"/>
      <c r="AMJ13" s="80"/>
      <c r="AMK13" s="80"/>
      <c r="AML13" s="80"/>
      <c r="AMM13" s="80"/>
      <c r="AMN13" s="80"/>
      <c r="AMO13" s="80"/>
      <c r="AMP13" s="80"/>
      <c r="AMQ13" s="80"/>
      <c r="AMR13" s="80"/>
      <c r="AMS13" s="80"/>
      <c r="AMT13" s="80"/>
      <c r="AMU13" s="80"/>
      <c r="AMV13" s="80"/>
      <c r="AMW13" s="80"/>
      <c r="AMX13" s="80"/>
      <c r="AMY13" s="80"/>
      <c r="AMZ13" s="80"/>
      <c r="ANA13" s="80"/>
      <c r="ANB13" s="80"/>
      <c r="ANC13" s="80"/>
      <c r="AND13" s="80"/>
      <c r="ANE13" s="80"/>
      <c r="ANF13" s="80"/>
      <c r="ANG13" s="80"/>
      <c r="ANH13" s="80"/>
      <c r="ANI13" s="80"/>
      <c r="ANJ13" s="80"/>
      <c r="ANK13" s="80"/>
      <c r="ANL13" s="80"/>
      <c r="ANM13" s="80"/>
      <c r="ANN13" s="80"/>
      <c r="ANO13" s="80"/>
      <c r="ANP13" s="80"/>
      <c r="ANQ13" s="80"/>
      <c r="ANR13" s="80"/>
      <c r="ANS13" s="80"/>
      <c r="ANT13" s="80"/>
      <c r="ANU13" s="80"/>
      <c r="ANV13" s="80"/>
      <c r="ANW13" s="80"/>
      <c r="ANX13" s="80"/>
      <c r="ANY13" s="80"/>
      <c r="ANZ13" s="80"/>
      <c r="AOA13" s="80"/>
      <c r="AOB13" s="80"/>
      <c r="AOC13" s="80"/>
      <c r="AOD13" s="80"/>
      <c r="AOE13" s="80"/>
      <c r="AOF13" s="80"/>
      <c r="AOG13" s="80"/>
      <c r="AOH13" s="80"/>
      <c r="AOI13" s="80"/>
      <c r="AOJ13" s="80"/>
      <c r="AOK13" s="80"/>
      <c r="AOL13" s="80"/>
      <c r="AOM13" s="80"/>
      <c r="AON13" s="80"/>
      <c r="AOO13" s="80"/>
      <c r="AOP13" s="80"/>
      <c r="AOQ13" s="80"/>
      <c r="AOR13" s="80"/>
      <c r="AOS13" s="80"/>
      <c r="AOT13" s="80"/>
      <c r="AOU13" s="80"/>
      <c r="AOV13" s="80"/>
      <c r="AOW13" s="80"/>
      <c r="AOX13" s="80"/>
      <c r="AOY13" s="80"/>
      <c r="AOZ13" s="80"/>
      <c r="APA13" s="80"/>
      <c r="APB13" s="80"/>
      <c r="APC13" s="80"/>
      <c r="APD13" s="80"/>
      <c r="APE13" s="80"/>
      <c r="APF13" s="80"/>
      <c r="APG13" s="80"/>
      <c r="APH13" s="80"/>
      <c r="API13" s="80"/>
      <c r="APJ13" s="80"/>
      <c r="APK13" s="80"/>
      <c r="APL13" s="80"/>
      <c r="APM13" s="80"/>
      <c r="APN13" s="80"/>
      <c r="APO13" s="80"/>
      <c r="APP13" s="80"/>
      <c r="APQ13" s="80"/>
      <c r="APR13" s="80"/>
      <c r="APS13" s="80"/>
      <c r="APT13" s="80"/>
      <c r="APU13" s="80"/>
      <c r="APV13" s="80"/>
      <c r="APW13" s="80"/>
      <c r="APX13" s="80"/>
      <c r="APY13" s="80"/>
      <c r="APZ13" s="80"/>
      <c r="AQA13" s="80"/>
      <c r="AQB13" s="80"/>
      <c r="AQC13" s="80"/>
      <c r="AQD13" s="80"/>
      <c r="AQE13" s="80"/>
      <c r="AQF13" s="80"/>
      <c r="AQG13" s="80"/>
      <c r="AQH13" s="80"/>
      <c r="AQI13" s="80"/>
      <c r="AQJ13" s="80"/>
      <c r="AQK13" s="80"/>
      <c r="AQL13" s="80"/>
      <c r="AQM13" s="80"/>
      <c r="AQN13" s="80"/>
      <c r="AQO13" s="80"/>
      <c r="AQP13" s="80"/>
      <c r="AQQ13" s="80"/>
      <c r="AQR13" s="80"/>
      <c r="AQS13" s="80"/>
      <c r="AQT13" s="80"/>
      <c r="AQU13" s="80"/>
      <c r="AQV13" s="80"/>
      <c r="AQW13" s="80"/>
      <c r="AQX13" s="80"/>
      <c r="AQY13" s="80"/>
      <c r="AQZ13" s="80"/>
      <c r="ARA13" s="80"/>
      <c r="ARB13" s="80"/>
      <c r="ARC13" s="80"/>
      <c r="ARD13" s="80"/>
      <c r="ARE13" s="80"/>
      <c r="ARF13" s="80"/>
      <c r="ARG13" s="80"/>
      <c r="ARH13" s="80"/>
      <c r="ARI13" s="80"/>
      <c r="ARJ13" s="80"/>
      <c r="ARK13" s="80"/>
      <c r="ARL13" s="80"/>
      <c r="ARM13" s="80"/>
      <c r="ARN13" s="80"/>
      <c r="ARO13" s="80"/>
      <c r="ARP13" s="80"/>
      <c r="ARQ13" s="80"/>
      <c r="ARR13" s="80"/>
      <c r="ARS13" s="80"/>
      <c r="ART13" s="80"/>
      <c r="ARU13" s="80"/>
      <c r="ARV13" s="80"/>
      <c r="ARW13" s="80"/>
      <c r="ARX13" s="80"/>
      <c r="ARY13" s="80"/>
      <c r="ARZ13" s="80"/>
      <c r="ASA13" s="80"/>
      <c r="ASB13" s="80"/>
      <c r="ASC13" s="80"/>
      <c r="ASD13" s="80"/>
      <c r="ASE13" s="80"/>
      <c r="ASF13" s="80"/>
      <c r="ASG13" s="80"/>
      <c r="ASH13" s="80"/>
      <c r="ASI13" s="80"/>
      <c r="ASJ13" s="80"/>
      <c r="ASK13" s="80"/>
      <c r="ASL13" s="80"/>
      <c r="ASM13" s="80"/>
      <c r="ASN13" s="80"/>
      <c r="ASO13" s="80"/>
      <c r="ASP13" s="80"/>
      <c r="ASQ13" s="80"/>
      <c r="ASR13" s="80"/>
      <c r="ASS13" s="80"/>
      <c r="AST13" s="80"/>
      <c r="ASU13" s="80"/>
      <c r="ASV13" s="80"/>
      <c r="ASW13" s="80"/>
      <c r="ASX13" s="80"/>
      <c r="ASY13" s="80"/>
      <c r="ASZ13" s="80"/>
      <c r="ATA13" s="80"/>
      <c r="ATB13" s="80"/>
      <c r="ATC13" s="80"/>
      <c r="ATD13" s="80"/>
      <c r="ATE13" s="80"/>
      <c r="ATF13" s="80"/>
      <c r="ATG13" s="80"/>
      <c r="ATH13" s="80"/>
      <c r="ATI13" s="80"/>
      <c r="ATJ13" s="80"/>
      <c r="ATK13" s="80"/>
      <c r="ATL13" s="80"/>
      <c r="ATM13" s="80"/>
      <c r="ATN13" s="80"/>
      <c r="ATO13" s="80"/>
      <c r="ATP13" s="80"/>
      <c r="ATQ13" s="80"/>
      <c r="ATR13" s="80"/>
      <c r="ATS13" s="80"/>
      <c r="ATT13" s="80"/>
      <c r="ATU13" s="80"/>
      <c r="ATV13" s="80"/>
      <c r="ATW13" s="80"/>
      <c r="ATX13" s="80"/>
      <c r="ATY13" s="80"/>
      <c r="ATZ13" s="80"/>
      <c r="AUA13" s="80"/>
      <c r="AUB13" s="80"/>
      <c r="AUC13" s="80"/>
      <c r="AUD13" s="80"/>
      <c r="AUE13" s="80"/>
      <c r="AUF13" s="80"/>
      <c r="AUG13" s="80"/>
      <c r="AUH13" s="80"/>
      <c r="AUI13" s="80"/>
      <c r="AUJ13" s="80"/>
      <c r="AUK13" s="80"/>
      <c r="AUL13" s="80"/>
      <c r="AUM13" s="80"/>
      <c r="AUN13" s="80"/>
      <c r="AUO13" s="80"/>
      <c r="AUP13" s="80"/>
      <c r="AUQ13" s="80"/>
      <c r="AUR13" s="80"/>
      <c r="AUS13" s="80"/>
      <c r="AUT13" s="80"/>
      <c r="AUU13" s="80"/>
      <c r="AUV13" s="80"/>
      <c r="AUW13" s="80"/>
      <c r="AUX13" s="80"/>
      <c r="AUY13" s="80"/>
      <c r="AUZ13" s="80"/>
      <c r="AVA13" s="80"/>
      <c r="AVB13" s="80"/>
      <c r="AVC13" s="80"/>
      <c r="AVD13" s="80"/>
      <c r="AVE13" s="80"/>
      <c r="AVF13" s="80"/>
      <c r="AVG13" s="80"/>
      <c r="AVH13" s="80"/>
      <c r="AVI13" s="80"/>
      <c r="AVJ13" s="80"/>
      <c r="AVK13" s="80"/>
      <c r="AVL13" s="80"/>
      <c r="AVM13" s="80"/>
      <c r="AVN13" s="80"/>
      <c r="AVO13" s="80"/>
      <c r="AVP13" s="80"/>
      <c r="AVQ13" s="80"/>
      <c r="AVR13" s="80"/>
      <c r="AVS13" s="80"/>
      <c r="AVT13" s="80"/>
      <c r="AVU13" s="80"/>
      <c r="AVV13" s="80"/>
      <c r="AVW13" s="80"/>
      <c r="AVX13" s="80"/>
      <c r="AVY13" s="80"/>
      <c r="AVZ13" s="80"/>
      <c r="AWA13" s="80"/>
      <c r="AWB13" s="80"/>
      <c r="AWC13" s="80"/>
      <c r="AWD13" s="80"/>
      <c r="AWE13" s="80"/>
      <c r="AWF13" s="80"/>
      <c r="AWG13" s="80"/>
      <c r="AWH13" s="80"/>
      <c r="AWI13" s="80"/>
      <c r="AWJ13" s="80"/>
      <c r="AWK13" s="80"/>
      <c r="AWL13" s="80"/>
      <c r="AWM13" s="80"/>
      <c r="AWN13" s="80"/>
      <c r="AWO13" s="80"/>
      <c r="AWP13" s="80"/>
      <c r="AWQ13" s="80"/>
      <c r="AWR13" s="80"/>
      <c r="AWS13" s="80"/>
      <c r="AWT13" s="80"/>
      <c r="AWU13" s="80"/>
      <c r="AWV13" s="80"/>
      <c r="AWW13" s="80"/>
      <c r="AWX13" s="80"/>
      <c r="AWY13" s="80"/>
      <c r="AWZ13" s="80"/>
      <c r="AXA13" s="80"/>
      <c r="AXB13" s="80"/>
      <c r="AXC13" s="80"/>
      <c r="AXD13" s="80"/>
      <c r="AXE13" s="80"/>
      <c r="AXF13" s="80"/>
      <c r="AXG13" s="80"/>
      <c r="AXH13" s="80"/>
      <c r="AXI13" s="80"/>
      <c r="AXJ13" s="80"/>
      <c r="AXK13" s="80"/>
      <c r="AXL13" s="80"/>
      <c r="AXM13" s="80"/>
      <c r="AXN13" s="80"/>
      <c r="AXO13" s="80"/>
      <c r="AXP13" s="80"/>
      <c r="AXQ13" s="80"/>
      <c r="AXR13" s="80"/>
      <c r="AXS13" s="80"/>
      <c r="AXT13" s="80"/>
      <c r="AXU13" s="80"/>
      <c r="AXV13" s="80"/>
      <c r="AXW13" s="80"/>
      <c r="AXX13" s="80"/>
      <c r="AXY13" s="80"/>
      <c r="AXZ13" s="80"/>
      <c r="AYA13" s="80"/>
      <c r="AYB13" s="80"/>
      <c r="AYC13" s="80"/>
      <c r="AYD13" s="80"/>
      <c r="AYE13" s="80"/>
      <c r="AYF13" s="80"/>
      <c r="AYG13" s="80"/>
      <c r="AYH13" s="80"/>
      <c r="AYI13" s="80"/>
      <c r="AYJ13" s="80"/>
      <c r="AYK13" s="80"/>
      <c r="AYL13" s="80"/>
      <c r="AYM13" s="80"/>
      <c r="AYN13" s="80"/>
      <c r="AYO13" s="80"/>
      <c r="AYP13" s="80"/>
      <c r="AYQ13" s="80"/>
      <c r="AYR13" s="80"/>
      <c r="AYS13" s="80"/>
      <c r="AYT13" s="80"/>
      <c r="AYU13" s="80"/>
      <c r="AYV13" s="80"/>
      <c r="AYW13" s="80"/>
      <c r="AYX13" s="80"/>
      <c r="AYY13" s="80"/>
      <c r="AYZ13" s="80"/>
      <c r="AZA13" s="80"/>
      <c r="AZB13" s="80"/>
      <c r="AZC13" s="80"/>
      <c r="AZD13" s="80"/>
      <c r="AZE13" s="80"/>
      <c r="AZF13" s="80"/>
      <c r="AZG13" s="80"/>
      <c r="AZH13" s="80"/>
      <c r="AZI13" s="80"/>
      <c r="AZJ13" s="80"/>
      <c r="AZK13" s="80"/>
      <c r="AZL13" s="80"/>
      <c r="AZM13" s="80"/>
      <c r="AZN13" s="80"/>
      <c r="AZO13" s="80"/>
      <c r="AZP13" s="80"/>
      <c r="AZQ13" s="80"/>
      <c r="AZR13" s="80"/>
      <c r="AZS13" s="80"/>
      <c r="AZT13" s="80"/>
      <c r="AZU13" s="80"/>
      <c r="AZV13" s="80"/>
      <c r="AZW13" s="80"/>
      <c r="AZX13" s="80"/>
      <c r="AZY13" s="80"/>
      <c r="AZZ13" s="80"/>
      <c r="BAA13" s="80"/>
      <c r="BAB13" s="80"/>
      <c r="BAC13" s="80"/>
      <c r="BAD13" s="80"/>
      <c r="BAE13" s="80"/>
      <c r="BAF13" s="80"/>
      <c r="BAG13" s="80"/>
      <c r="BAH13" s="80"/>
      <c r="BAI13" s="80"/>
      <c r="BAJ13" s="80"/>
      <c r="BAK13" s="80"/>
      <c r="BAL13" s="80"/>
      <c r="BAM13" s="80"/>
      <c r="BAN13" s="80"/>
      <c r="BAO13" s="80"/>
      <c r="BAP13" s="80"/>
      <c r="BAQ13" s="80"/>
      <c r="BAR13" s="80"/>
      <c r="BAS13" s="80"/>
      <c r="BAT13" s="80"/>
      <c r="BAU13" s="80"/>
      <c r="BAV13" s="80"/>
      <c r="BAW13" s="80"/>
      <c r="BAX13" s="80"/>
      <c r="BAY13" s="80"/>
      <c r="BAZ13" s="80"/>
      <c r="BBA13" s="80"/>
      <c r="BBB13" s="80"/>
      <c r="BBC13" s="80"/>
      <c r="BBD13" s="80"/>
      <c r="BBE13" s="80"/>
      <c r="BBF13" s="80"/>
      <c r="BBG13" s="80"/>
      <c r="BBH13" s="80"/>
      <c r="BBI13" s="80"/>
      <c r="BBJ13" s="80"/>
      <c r="BBK13" s="80"/>
      <c r="BBL13" s="80"/>
      <c r="BBM13" s="80"/>
      <c r="BBN13" s="80"/>
      <c r="BBO13" s="80"/>
      <c r="BBP13" s="80"/>
      <c r="BBQ13" s="80"/>
      <c r="BBR13" s="80"/>
      <c r="BBS13" s="80"/>
      <c r="BBT13" s="80"/>
      <c r="BBU13" s="80"/>
      <c r="BBV13" s="80"/>
      <c r="BBW13" s="80"/>
      <c r="BBX13" s="80"/>
      <c r="BBY13" s="80"/>
      <c r="BBZ13" s="80"/>
      <c r="BCA13" s="80"/>
      <c r="BCB13" s="80"/>
      <c r="BCC13" s="80"/>
      <c r="BCD13" s="80"/>
      <c r="BCE13" s="80"/>
      <c r="BCF13" s="80"/>
      <c r="BCG13" s="80"/>
      <c r="BCH13" s="80"/>
      <c r="BCI13" s="80"/>
      <c r="BCJ13" s="80"/>
      <c r="BCK13" s="80"/>
      <c r="BCL13" s="80"/>
      <c r="BCM13" s="80"/>
      <c r="BCN13" s="80"/>
      <c r="BCO13" s="80"/>
      <c r="BCP13" s="80"/>
      <c r="BCQ13" s="80"/>
      <c r="BCR13" s="80"/>
      <c r="BCS13" s="80"/>
      <c r="BCT13" s="80"/>
      <c r="BCU13" s="80"/>
      <c r="BCV13" s="80"/>
      <c r="BCW13" s="80"/>
      <c r="BCX13" s="80"/>
      <c r="BCY13" s="80"/>
      <c r="BCZ13" s="80"/>
      <c r="BDA13" s="80"/>
      <c r="BDB13" s="80"/>
      <c r="BDC13" s="80"/>
      <c r="BDD13" s="80"/>
      <c r="BDE13" s="80"/>
      <c r="BDF13" s="80"/>
      <c r="BDG13" s="80"/>
      <c r="BDH13" s="80"/>
      <c r="BDI13" s="80"/>
      <c r="BDJ13" s="80"/>
      <c r="BDK13" s="80"/>
      <c r="BDL13" s="80"/>
      <c r="BDM13" s="80"/>
      <c r="BDN13" s="80"/>
      <c r="BDO13" s="80"/>
      <c r="BDP13" s="80"/>
      <c r="BDQ13" s="80"/>
      <c r="BDR13" s="80"/>
      <c r="BDS13" s="80"/>
      <c r="BDT13" s="80"/>
      <c r="BDU13" s="80"/>
      <c r="BDV13" s="80"/>
      <c r="BDW13" s="80"/>
      <c r="BDX13" s="80"/>
      <c r="BDY13" s="80"/>
      <c r="BDZ13" s="80"/>
      <c r="BEA13" s="80"/>
      <c r="BEB13" s="80"/>
      <c r="BEC13" s="80"/>
      <c r="BED13" s="80"/>
      <c r="BEE13" s="80"/>
      <c r="BEF13" s="80"/>
      <c r="BEG13" s="80"/>
      <c r="BEH13" s="80"/>
      <c r="BEI13" s="80"/>
      <c r="BEJ13" s="80"/>
      <c r="BEK13" s="80"/>
      <c r="BEL13" s="80"/>
      <c r="BEM13" s="80"/>
      <c r="BEN13" s="80"/>
      <c r="BEO13" s="80"/>
      <c r="BEP13" s="80"/>
      <c r="BEQ13" s="80"/>
      <c r="BER13" s="80"/>
      <c r="BES13" s="80"/>
      <c r="BET13" s="80"/>
      <c r="BEU13" s="80"/>
      <c r="BEV13" s="80"/>
      <c r="BEW13" s="80"/>
      <c r="BEX13" s="80"/>
      <c r="BEY13" s="80"/>
      <c r="BEZ13" s="80"/>
      <c r="BFA13" s="80"/>
      <c r="BFB13" s="80"/>
      <c r="BFC13" s="80"/>
      <c r="BFD13" s="80"/>
      <c r="BFE13" s="80"/>
      <c r="BFF13" s="80"/>
      <c r="BFG13" s="80"/>
      <c r="BFH13" s="80"/>
      <c r="BFI13" s="80"/>
      <c r="BFJ13" s="80"/>
      <c r="BFK13" s="80"/>
      <c r="BFL13" s="80"/>
      <c r="BFM13" s="80"/>
      <c r="BFN13" s="80"/>
      <c r="BFO13" s="80"/>
      <c r="BFP13" s="80"/>
      <c r="BFQ13" s="80"/>
      <c r="BFR13" s="80"/>
      <c r="BFS13" s="80"/>
      <c r="BFT13" s="80"/>
      <c r="BFU13" s="80"/>
      <c r="BFV13" s="80"/>
      <c r="BFW13" s="80"/>
      <c r="BFX13" s="80"/>
      <c r="BFY13" s="80"/>
      <c r="BFZ13" s="80"/>
      <c r="BGA13" s="80"/>
      <c r="BGB13" s="80"/>
      <c r="BGC13" s="80"/>
      <c r="BGD13" s="80"/>
      <c r="BGE13" s="80"/>
      <c r="BGF13" s="80"/>
      <c r="BGG13" s="80"/>
      <c r="BGH13" s="80"/>
      <c r="BGI13" s="80"/>
      <c r="BGJ13" s="80"/>
      <c r="BGK13" s="80"/>
      <c r="BGL13" s="80"/>
      <c r="BGM13" s="80"/>
      <c r="BGN13" s="80"/>
      <c r="BGO13" s="80"/>
      <c r="BGP13" s="80"/>
      <c r="BGQ13" s="80"/>
      <c r="BGR13" s="80"/>
      <c r="BGS13" s="80"/>
      <c r="BGT13" s="80"/>
      <c r="BGU13" s="80"/>
      <c r="BGV13" s="80"/>
      <c r="BGW13" s="80"/>
      <c r="BGX13" s="80"/>
      <c r="BGY13" s="80"/>
      <c r="BGZ13" s="80"/>
      <c r="BHA13" s="80"/>
      <c r="BHB13" s="80"/>
      <c r="BHC13" s="80"/>
      <c r="BHD13" s="80"/>
      <c r="BHE13" s="80"/>
      <c r="BHF13" s="80"/>
      <c r="BHG13" s="80"/>
      <c r="BHH13" s="80"/>
      <c r="BHI13" s="80"/>
      <c r="BHJ13" s="80"/>
      <c r="BHK13" s="80"/>
      <c r="BHL13" s="80"/>
      <c r="BHM13" s="80"/>
      <c r="BHN13" s="80"/>
      <c r="BHO13" s="80"/>
      <c r="BHP13" s="80"/>
      <c r="BHQ13" s="80"/>
      <c r="BHR13" s="80"/>
      <c r="BHS13" s="80"/>
      <c r="BHT13" s="80"/>
      <c r="BHU13" s="80"/>
      <c r="BHV13" s="80"/>
      <c r="BHW13" s="80"/>
      <c r="BHX13" s="80"/>
      <c r="BHY13" s="80"/>
      <c r="BHZ13" s="80"/>
      <c r="BIA13" s="80"/>
      <c r="BIB13" s="80"/>
      <c r="BIC13" s="80"/>
      <c r="BID13" s="80"/>
      <c r="BIE13" s="80"/>
      <c r="BIF13" s="80"/>
      <c r="BIG13" s="80"/>
      <c r="BIH13" s="80"/>
      <c r="BII13" s="80"/>
      <c r="BIJ13" s="80"/>
      <c r="BIK13" s="80"/>
      <c r="BIL13" s="80"/>
      <c r="BIM13" s="80"/>
      <c r="BIN13" s="80"/>
      <c r="BIO13" s="80"/>
      <c r="BIP13" s="80"/>
      <c r="BIQ13" s="80"/>
      <c r="BIR13" s="80"/>
      <c r="BIS13" s="80"/>
      <c r="BIT13" s="80"/>
      <c r="BIU13" s="80"/>
      <c r="BIV13" s="80"/>
      <c r="BIW13" s="80"/>
      <c r="BIX13" s="80"/>
      <c r="BIY13" s="80"/>
      <c r="BIZ13" s="80"/>
      <c r="BJA13" s="80"/>
      <c r="BJB13" s="80"/>
      <c r="BJC13" s="80"/>
      <c r="BJD13" s="80"/>
      <c r="BJE13" s="80"/>
      <c r="BJF13" s="80"/>
      <c r="BJG13" s="80"/>
      <c r="BJH13" s="80"/>
      <c r="BJI13" s="80"/>
      <c r="BJJ13" s="80"/>
      <c r="BJK13" s="80"/>
      <c r="BJL13" s="80"/>
      <c r="BJM13" s="80"/>
      <c r="BJN13" s="80"/>
      <c r="BJO13" s="80"/>
      <c r="BJP13" s="80"/>
      <c r="BJQ13" s="80"/>
      <c r="BJR13" s="80"/>
      <c r="BJS13" s="80"/>
      <c r="BJT13" s="80"/>
      <c r="BJU13" s="80"/>
      <c r="BJV13" s="80"/>
      <c r="BJW13" s="80"/>
      <c r="BJX13" s="80"/>
      <c r="BJY13" s="80"/>
      <c r="BJZ13" s="80"/>
      <c r="BKA13" s="80"/>
      <c r="BKB13" s="80"/>
      <c r="BKC13" s="80"/>
      <c r="BKD13" s="80"/>
      <c r="BKE13" s="80"/>
      <c r="BKF13" s="80"/>
      <c r="BKG13" s="80"/>
      <c r="BKH13" s="80"/>
      <c r="BKI13" s="80"/>
      <c r="BKJ13" s="80"/>
      <c r="BKK13" s="80"/>
      <c r="BKL13" s="80"/>
      <c r="BKM13" s="80"/>
      <c r="BKN13" s="80"/>
      <c r="BKO13" s="80"/>
      <c r="BKP13" s="80"/>
      <c r="BKQ13" s="80"/>
      <c r="BKR13" s="80"/>
      <c r="BKS13" s="80"/>
      <c r="BKT13" s="80"/>
      <c r="BKU13" s="80"/>
      <c r="BKV13" s="80"/>
      <c r="BKW13" s="80"/>
      <c r="BKX13" s="80"/>
      <c r="BKY13" s="80"/>
      <c r="BKZ13" s="80"/>
      <c r="BLA13" s="80"/>
      <c r="BLB13" s="80"/>
      <c r="BLC13" s="80"/>
      <c r="BLD13" s="80"/>
      <c r="BLE13" s="80"/>
      <c r="BLF13" s="80"/>
      <c r="BLG13" s="80"/>
      <c r="BLH13" s="80"/>
      <c r="BLI13" s="80"/>
      <c r="BLJ13" s="80"/>
      <c r="BLK13" s="80"/>
      <c r="BLL13" s="80"/>
      <c r="BLM13" s="80"/>
      <c r="BLN13" s="80"/>
      <c r="BLO13" s="80"/>
      <c r="BLP13" s="80"/>
      <c r="BLQ13" s="80"/>
      <c r="BLR13" s="80"/>
      <c r="BLS13" s="80"/>
      <c r="BLT13" s="80"/>
      <c r="BLU13" s="80"/>
      <c r="BLV13" s="80"/>
      <c r="BLW13" s="80"/>
      <c r="BLX13" s="80"/>
      <c r="BLY13" s="80"/>
      <c r="BLZ13" s="80"/>
      <c r="BMA13" s="80"/>
      <c r="BMB13" s="80"/>
      <c r="BMC13" s="80"/>
      <c r="BMD13" s="80"/>
      <c r="BME13" s="80"/>
      <c r="BMF13" s="80"/>
      <c r="BMG13" s="80"/>
      <c r="BMH13" s="80"/>
      <c r="BMI13" s="80"/>
      <c r="BMJ13" s="80"/>
      <c r="BMK13" s="80"/>
      <c r="BML13" s="80"/>
      <c r="BMM13" s="80"/>
      <c r="BMN13" s="80"/>
      <c r="BMO13" s="80"/>
      <c r="BMP13" s="80"/>
      <c r="BMQ13" s="80"/>
      <c r="BMR13" s="80"/>
      <c r="BMS13" s="80"/>
      <c r="BMT13" s="80"/>
      <c r="BMU13" s="80"/>
      <c r="BMV13" s="80"/>
      <c r="BMW13" s="80"/>
      <c r="BMX13" s="80"/>
      <c r="BMY13" s="80"/>
      <c r="BMZ13" s="80"/>
      <c r="BNA13" s="80"/>
      <c r="BNB13" s="80"/>
      <c r="BNC13" s="80"/>
      <c r="BND13" s="80"/>
      <c r="BNE13" s="80"/>
      <c r="BNF13" s="80"/>
      <c r="BNG13" s="80"/>
      <c r="BNH13" s="80"/>
      <c r="BNI13" s="80"/>
      <c r="BNJ13" s="80"/>
      <c r="BNK13" s="80"/>
      <c r="BNL13" s="80"/>
      <c r="BNM13" s="80"/>
      <c r="BNN13" s="80"/>
      <c r="BNO13" s="80"/>
      <c r="BNP13" s="80"/>
      <c r="BNQ13" s="80"/>
      <c r="BNR13" s="80"/>
      <c r="BNS13" s="80"/>
      <c r="BNT13" s="80"/>
      <c r="BNU13" s="80"/>
      <c r="BNV13" s="80"/>
      <c r="BNW13" s="80"/>
      <c r="BNX13" s="80"/>
      <c r="BNY13" s="80"/>
      <c r="BNZ13" s="80"/>
      <c r="BOA13" s="80"/>
      <c r="BOB13" s="80"/>
      <c r="BOC13" s="80"/>
      <c r="BOD13" s="80"/>
      <c r="BOE13" s="80"/>
      <c r="BOF13" s="80"/>
      <c r="BOG13" s="80"/>
      <c r="BOH13" s="80"/>
      <c r="BOI13" s="80"/>
      <c r="BOJ13" s="80"/>
      <c r="BOK13" s="80"/>
      <c r="BOL13" s="80"/>
      <c r="BOM13" s="80"/>
      <c r="BON13" s="80"/>
      <c r="BOO13" s="80"/>
      <c r="BOP13" s="80"/>
      <c r="BOQ13" s="80"/>
      <c r="BOR13" s="80"/>
      <c r="BOS13" s="80"/>
      <c r="BOT13" s="80"/>
      <c r="BOU13" s="80"/>
      <c r="BOV13" s="80"/>
      <c r="BOW13" s="80"/>
      <c r="BOX13" s="80"/>
      <c r="BOY13" s="80"/>
      <c r="BOZ13" s="80"/>
      <c r="BPA13" s="80"/>
      <c r="BPB13" s="80"/>
      <c r="BPC13" s="80"/>
      <c r="BPD13" s="80"/>
      <c r="BPE13" s="80"/>
      <c r="BPF13" s="80"/>
      <c r="BPG13" s="80"/>
      <c r="BPH13" s="80"/>
      <c r="BPI13" s="80"/>
      <c r="BPJ13" s="80"/>
      <c r="BPK13" s="80"/>
      <c r="BPL13" s="80"/>
      <c r="BPM13" s="80"/>
      <c r="BPN13" s="80"/>
      <c r="BPO13" s="80"/>
      <c r="BPP13" s="80"/>
      <c r="BPQ13" s="80"/>
      <c r="BPR13" s="80"/>
      <c r="BPS13" s="80"/>
      <c r="BPT13" s="80"/>
      <c r="BPU13" s="80"/>
      <c r="BPV13" s="80"/>
      <c r="BPW13" s="80"/>
      <c r="BPX13" s="80"/>
      <c r="BPY13" s="80"/>
      <c r="BPZ13" s="80"/>
      <c r="BQA13" s="80"/>
      <c r="BQB13" s="80"/>
      <c r="BQC13" s="80"/>
      <c r="BQD13" s="80"/>
      <c r="BQE13" s="80"/>
      <c r="BQF13" s="80"/>
      <c r="BQG13" s="80"/>
      <c r="BQH13" s="80"/>
      <c r="BQI13" s="80"/>
      <c r="BQJ13" s="80"/>
      <c r="BQK13" s="80"/>
      <c r="BQL13" s="80"/>
      <c r="BQM13" s="80"/>
      <c r="BQN13" s="80"/>
      <c r="BQO13" s="80"/>
      <c r="BQP13" s="80"/>
      <c r="BQQ13" s="80"/>
      <c r="BQR13" s="80"/>
      <c r="BQS13" s="80"/>
      <c r="BQT13" s="80"/>
      <c r="BQU13" s="80"/>
      <c r="BQV13" s="80"/>
      <c r="BQW13" s="80"/>
      <c r="BQX13" s="80"/>
      <c r="BQY13" s="80"/>
      <c r="BQZ13" s="80"/>
      <c r="BRA13" s="80"/>
      <c r="BRB13" s="80"/>
      <c r="BRC13" s="80"/>
      <c r="BRD13" s="80"/>
      <c r="BRE13" s="80"/>
      <c r="BRF13" s="80"/>
      <c r="BRG13" s="80"/>
      <c r="BRH13" s="80"/>
      <c r="BRI13" s="80"/>
      <c r="BRJ13" s="80"/>
      <c r="BRK13" s="80"/>
      <c r="BRL13" s="80"/>
      <c r="BRM13" s="80"/>
      <c r="BRN13" s="80"/>
      <c r="BRO13" s="80"/>
      <c r="BRP13" s="80"/>
      <c r="BRQ13" s="80"/>
      <c r="BRR13" s="80"/>
      <c r="BRS13" s="80"/>
      <c r="BRT13" s="80"/>
      <c r="BRU13" s="80"/>
      <c r="BRV13" s="80"/>
      <c r="BRW13" s="80"/>
      <c r="BRX13" s="80"/>
      <c r="BRY13" s="80"/>
      <c r="BRZ13" s="80"/>
      <c r="BSA13" s="80"/>
      <c r="BSB13" s="80"/>
      <c r="BSC13" s="80"/>
      <c r="BSD13" s="80"/>
      <c r="BSE13" s="80"/>
      <c r="BSF13" s="80"/>
      <c r="BSG13" s="80"/>
      <c r="BSH13" s="80"/>
      <c r="BSI13" s="80"/>
      <c r="BSJ13" s="80"/>
      <c r="BSK13" s="80"/>
      <c r="BSL13" s="80"/>
      <c r="BSM13" s="80"/>
      <c r="BSN13" s="80"/>
      <c r="BSO13" s="80"/>
      <c r="BSP13" s="80"/>
      <c r="BSQ13" s="80"/>
      <c r="BSR13" s="80"/>
      <c r="BSS13" s="80"/>
      <c r="BST13" s="80"/>
      <c r="BSU13" s="80"/>
      <c r="BSV13" s="80"/>
      <c r="BSW13" s="80"/>
      <c r="BSX13" s="80"/>
      <c r="BSY13" s="80"/>
      <c r="BSZ13" s="80"/>
      <c r="BTA13" s="80"/>
      <c r="BTB13" s="80"/>
      <c r="BTC13" s="80"/>
      <c r="BTD13" s="80"/>
      <c r="BTE13" s="80"/>
      <c r="BTF13" s="80"/>
      <c r="BTG13" s="80"/>
      <c r="BTH13" s="80"/>
      <c r="BTI13" s="80"/>
      <c r="BTJ13" s="80"/>
      <c r="BTK13" s="80"/>
      <c r="BTL13" s="80"/>
      <c r="BTM13" s="80"/>
      <c r="BTN13" s="80"/>
      <c r="BTO13" s="80"/>
      <c r="BTP13" s="80"/>
      <c r="BTQ13" s="80"/>
      <c r="BTR13" s="80"/>
      <c r="BTS13" s="80"/>
      <c r="BTT13" s="80"/>
      <c r="BTU13" s="80"/>
      <c r="BTV13" s="80"/>
      <c r="BTW13" s="80"/>
      <c r="BTX13" s="80"/>
      <c r="BTY13" s="80"/>
      <c r="BTZ13" s="80"/>
      <c r="BUA13" s="80"/>
      <c r="BUB13" s="80"/>
      <c r="BUC13" s="80"/>
      <c r="BUD13" s="80"/>
      <c r="BUE13" s="80"/>
      <c r="BUF13" s="80"/>
      <c r="BUG13" s="80"/>
      <c r="BUH13" s="80"/>
      <c r="BUI13" s="80"/>
      <c r="BUJ13" s="80"/>
      <c r="BUK13" s="80"/>
      <c r="BUL13" s="80"/>
      <c r="BUM13" s="80"/>
      <c r="BUN13" s="80"/>
      <c r="BUO13" s="80"/>
      <c r="BUP13" s="80"/>
      <c r="BUQ13" s="80"/>
      <c r="BUR13" s="80"/>
      <c r="BUS13" s="80"/>
      <c r="BUT13" s="80"/>
      <c r="BUU13" s="80"/>
      <c r="BUV13" s="80"/>
      <c r="BUW13" s="80"/>
      <c r="BUX13" s="80"/>
      <c r="BUY13" s="80"/>
      <c r="BUZ13" s="80"/>
      <c r="BVA13" s="80"/>
      <c r="BVB13" s="80"/>
      <c r="BVC13" s="80"/>
      <c r="BVD13" s="80"/>
      <c r="BVE13" s="80"/>
      <c r="BVF13" s="80"/>
      <c r="BVG13" s="80"/>
      <c r="BVH13" s="80"/>
      <c r="BVI13" s="80"/>
      <c r="BVJ13" s="80"/>
      <c r="BVK13" s="80"/>
      <c r="BVL13" s="80"/>
      <c r="BVM13" s="80"/>
      <c r="BVN13" s="80"/>
      <c r="BVO13" s="80"/>
      <c r="BVP13" s="80"/>
      <c r="BVQ13" s="80"/>
      <c r="BVR13" s="80"/>
      <c r="BVS13" s="80"/>
      <c r="BVT13" s="80"/>
      <c r="BVU13" s="80"/>
      <c r="BVV13" s="80"/>
      <c r="BVW13" s="80"/>
      <c r="BVX13" s="80"/>
      <c r="BVY13" s="80"/>
      <c r="BVZ13" s="80"/>
      <c r="BWA13" s="80"/>
      <c r="BWB13" s="80"/>
      <c r="BWC13" s="80"/>
      <c r="BWD13" s="80"/>
      <c r="BWE13" s="80"/>
      <c r="BWF13" s="80"/>
      <c r="BWG13" s="80"/>
      <c r="BWH13" s="80"/>
      <c r="BWI13" s="80"/>
      <c r="BWJ13" s="80"/>
      <c r="BWK13" s="80"/>
      <c r="BWL13" s="80"/>
      <c r="BWM13" s="80"/>
      <c r="BWN13" s="80"/>
      <c r="BWO13" s="80"/>
      <c r="BWP13" s="80"/>
      <c r="BWQ13" s="80"/>
      <c r="BWR13" s="80"/>
      <c r="BWS13" s="80"/>
      <c r="BWT13" s="80"/>
      <c r="BWU13" s="80"/>
      <c r="BWV13" s="80"/>
      <c r="BWW13" s="80"/>
      <c r="BWX13" s="80"/>
      <c r="BWY13" s="80"/>
      <c r="BWZ13" s="80"/>
      <c r="BXA13" s="80"/>
      <c r="BXB13" s="80"/>
      <c r="BXC13" s="80"/>
      <c r="BXD13" s="80"/>
      <c r="BXE13" s="80"/>
      <c r="BXF13" s="80"/>
      <c r="BXG13" s="80"/>
      <c r="BXH13" s="80"/>
      <c r="BXI13" s="80"/>
      <c r="BXJ13" s="80"/>
      <c r="BXK13" s="80"/>
      <c r="BXL13" s="80"/>
      <c r="BXM13" s="80"/>
      <c r="BXN13" s="80"/>
      <c r="BXO13" s="80"/>
      <c r="BXP13" s="80"/>
      <c r="BXQ13" s="80"/>
      <c r="BXR13" s="80"/>
      <c r="BXS13" s="80"/>
      <c r="BXT13" s="80"/>
      <c r="BXU13" s="80"/>
      <c r="BXV13" s="80"/>
      <c r="BXW13" s="80"/>
      <c r="BXX13" s="80"/>
      <c r="BXY13" s="80"/>
      <c r="BXZ13" s="80"/>
      <c r="BYA13" s="80"/>
      <c r="BYB13" s="80"/>
      <c r="BYC13" s="80"/>
      <c r="BYD13" s="80"/>
      <c r="BYE13" s="80"/>
      <c r="BYF13" s="80"/>
      <c r="BYG13" s="80"/>
      <c r="BYH13" s="80"/>
      <c r="BYI13" s="80"/>
      <c r="BYJ13" s="80"/>
      <c r="BYK13" s="80"/>
      <c r="BYL13" s="80"/>
      <c r="BYM13" s="80"/>
      <c r="BYN13" s="80"/>
      <c r="BYO13" s="80"/>
      <c r="BYP13" s="80"/>
      <c r="BYQ13" s="80"/>
      <c r="BYR13" s="80"/>
      <c r="BYS13" s="80"/>
      <c r="BYT13" s="80"/>
      <c r="BYU13" s="80"/>
      <c r="BYV13" s="80"/>
      <c r="BYW13" s="80"/>
      <c r="BYX13" s="80"/>
      <c r="BYY13" s="80"/>
      <c r="BYZ13" s="80"/>
      <c r="BZA13" s="80"/>
      <c r="BZB13" s="80"/>
      <c r="BZC13" s="80"/>
      <c r="BZD13" s="80"/>
      <c r="BZE13" s="80"/>
      <c r="BZF13" s="80"/>
      <c r="BZG13" s="80"/>
      <c r="BZH13" s="80"/>
      <c r="BZI13" s="80"/>
      <c r="BZJ13" s="80"/>
      <c r="BZK13" s="80"/>
      <c r="BZL13" s="80"/>
      <c r="BZM13" s="80"/>
      <c r="BZN13" s="80"/>
      <c r="BZO13" s="80"/>
      <c r="BZP13" s="80"/>
      <c r="BZQ13" s="80"/>
      <c r="BZR13" s="80"/>
      <c r="BZS13" s="80"/>
      <c r="BZT13" s="80"/>
      <c r="BZU13" s="80"/>
      <c r="BZV13" s="80"/>
      <c r="BZW13" s="80"/>
      <c r="BZX13" s="80"/>
      <c r="BZY13" s="80"/>
      <c r="BZZ13" s="80"/>
      <c r="CAA13" s="80"/>
      <c r="CAB13" s="80"/>
      <c r="CAC13" s="80"/>
      <c r="CAD13" s="80"/>
      <c r="CAE13" s="80"/>
      <c r="CAF13" s="80"/>
      <c r="CAG13" s="80"/>
      <c r="CAH13" s="80"/>
      <c r="CAI13" s="80"/>
      <c r="CAJ13" s="80"/>
      <c r="CAK13" s="80"/>
      <c r="CAL13" s="80"/>
      <c r="CAM13" s="80"/>
      <c r="CAN13" s="80"/>
      <c r="CAO13" s="80"/>
      <c r="CAP13" s="80"/>
      <c r="CAQ13" s="80"/>
      <c r="CAR13" s="80"/>
      <c r="CAS13" s="80"/>
      <c r="CAT13" s="80"/>
      <c r="CAU13" s="80"/>
      <c r="CAV13" s="80"/>
      <c r="CAW13" s="80"/>
      <c r="CAX13" s="80"/>
      <c r="CAY13" s="80"/>
      <c r="CAZ13" s="80"/>
      <c r="CBA13" s="80"/>
      <c r="CBB13" s="80"/>
      <c r="CBC13" s="80"/>
      <c r="CBD13" s="80"/>
      <c r="CBE13" s="80"/>
      <c r="CBF13" s="80"/>
      <c r="CBG13" s="80"/>
      <c r="CBH13" s="80"/>
      <c r="CBI13" s="80"/>
      <c r="CBJ13" s="80"/>
      <c r="CBK13" s="80"/>
      <c r="CBL13" s="80"/>
      <c r="CBM13" s="80"/>
      <c r="CBN13" s="80"/>
      <c r="CBO13" s="80"/>
      <c r="CBP13" s="80"/>
      <c r="CBQ13" s="80"/>
      <c r="CBR13" s="80"/>
      <c r="CBS13" s="80"/>
      <c r="CBT13" s="80"/>
      <c r="CBU13" s="80"/>
      <c r="CBV13" s="80"/>
      <c r="CBW13" s="80"/>
      <c r="CBX13" s="80"/>
      <c r="CBY13" s="80"/>
      <c r="CBZ13" s="80"/>
      <c r="CCA13" s="80"/>
      <c r="CCB13" s="80"/>
      <c r="CCC13" s="80"/>
      <c r="CCD13" s="80"/>
      <c r="CCE13" s="80"/>
      <c r="CCF13" s="80"/>
      <c r="CCG13" s="80"/>
      <c r="CCH13" s="80"/>
      <c r="CCI13" s="80"/>
      <c r="CCJ13" s="80"/>
      <c r="CCK13" s="80"/>
      <c r="CCL13" s="80"/>
      <c r="CCM13" s="80"/>
      <c r="CCN13" s="80"/>
      <c r="CCO13" s="80"/>
      <c r="CCP13" s="80"/>
      <c r="CCQ13" s="80"/>
      <c r="CCR13" s="80"/>
      <c r="CCS13" s="80"/>
      <c r="CCT13" s="80"/>
      <c r="CCU13" s="80"/>
      <c r="CCV13" s="80"/>
      <c r="CCW13" s="80"/>
      <c r="CCX13" s="80"/>
      <c r="CCY13" s="80"/>
      <c r="CCZ13" s="80"/>
      <c r="CDA13" s="80"/>
      <c r="CDB13" s="80"/>
      <c r="CDC13" s="80"/>
      <c r="CDD13" s="80"/>
      <c r="CDE13" s="80"/>
      <c r="CDF13" s="80"/>
      <c r="CDG13" s="80"/>
      <c r="CDH13" s="80"/>
      <c r="CDI13" s="80"/>
      <c r="CDJ13" s="80"/>
      <c r="CDK13" s="80"/>
      <c r="CDL13" s="80"/>
      <c r="CDM13" s="80"/>
      <c r="CDN13" s="80"/>
      <c r="CDO13" s="80"/>
      <c r="CDP13" s="80"/>
      <c r="CDQ13" s="80"/>
      <c r="CDR13" s="80"/>
      <c r="CDS13" s="80"/>
      <c r="CDT13" s="80"/>
      <c r="CDU13" s="80"/>
      <c r="CDV13" s="80"/>
      <c r="CDW13" s="80"/>
      <c r="CDX13" s="80"/>
      <c r="CDY13" s="80"/>
      <c r="CDZ13" s="80"/>
      <c r="CEA13" s="80"/>
      <c r="CEB13" s="80"/>
      <c r="CEC13" s="80"/>
      <c r="CED13" s="80"/>
      <c r="CEE13" s="80"/>
      <c r="CEF13" s="80"/>
      <c r="CEG13" s="80"/>
      <c r="CEH13" s="80"/>
      <c r="CEI13" s="80"/>
      <c r="CEJ13" s="80"/>
      <c r="CEK13" s="80"/>
      <c r="CEL13" s="80"/>
      <c r="CEM13" s="80"/>
      <c r="CEN13" s="80"/>
      <c r="CEO13" s="80"/>
      <c r="CEP13" s="80"/>
      <c r="CEQ13" s="80"/>
      <c r="CER13" s="80"/>
      <c r="CES13" s="80"/>
      <c r="CET13" s="80"/>
      <c r="CEU13" s="80"/>
      <c r="CEV13" s="80"/>
      <c r="CEW13" s="80"/>
      <c r="CEX13" s="80"/>
      <c r="CEY13" s="80"/>
      <c r="CEZ13" s="80"/>
      <c r="CFA13" s="80"/>
      <c r="CFB13" s="80"/>
      <c r="CFC13" s="80"/>
      <c r="CFD13" s="80"/>
      <c r="CFE13" s="80"/>
      <c r="CFF13" s="80"/>
      <c r="CFG13" s="80"/>
      <c r="CFH13" s="80"/>
      <c r="CFI13" s="80"/>
      <c r="CFJ13" s="80"/>
      <c r="CFK13" s="80"/>
      <c r="CFL13" s="80"/>
      <c r="CFM13" s="80"/>
      <c r="CFN13" s="80"/>
      <c r="CFO13" s="80"/>
      <c r="CFP13" s="80"/>
      <c r="CFQ13" s="80"/>
      <c r="CFR13" s="80"/>
      <c r="CFS13" s="80"/>
      <c r="CFT13" s="80"/>
      <c r="CFU13" s="80"/>
      <c r="CFV13" s="80"/>
      <c r="CFW13" s="80"/>
      <c r="CFX13" s="80"/>
      <c r="CFY13" s="80"/>
      <c r="CFZ13" s="80"/>
      <c r="CGA13" s="80"/>
      <c r="CGB13" s="80"/>
      <c r="CGC13" s="80"/>
      <c r="CGD13" s="80"/>
      <c r="CGE13" s="80"/>
      <c r="CGF13" s="80"/>
      <c r="CGG13" s="80"/>
      <c r="CGH13" s="80"/>
      <c r="CGI13" s="80"/>
      <c r="CGJ13" s="80"/>
      <c r="CGK13" s="80"/>
      <c r="CGL13" s="80"/>
      <c r="CGM13" s="80"/>
      <c r="CGN13" s="80"/>
      <c r="CGO13" s="80"/>
      <c r="CGP13" s="80"/>
      <c r="CGQ13" s="80"/>
      <c r="CGR13" s="80"/>
      <c r="CGS13" s="80"/>
      <c r="CGT13" s="80"/>
      <c r="CGU13" s="80"/>
      <c r="CGV13" s="80"/>
      <c r="CGW13" s="80"/>
      <c r="CGX13" s="80"/>
      <c r="CGY13" s="80"/>
      <c r="CGZ13" s="80"/>
      <c r="CHA13" s="80"/>
      <c r="CHB13" s="80"/>
      <c r="CHC13" s="80"/>
      <c r="CHD13" s="80"/>
      <c r="CHE13" s="80"/>
      <c r="CHF13" s="80"/>
      <c r="CHG13" s="80"/>
      <c r="CHH13" s="80"/>
      <c r="CHI13" s="80"/>
      <c r="CHJ13" s="80"/>
      <c r="CHK13" s="80"/>
      <c r="CHL13" s="80"/>
      <c r="CHM13" s="80"/>
      <c r="CHN13" s="80"/>
      <c r="CHO13" s="80"/>
      <c r="CHP13" s="80"/>
      <c r="CHQ13" s="80"/>
      <c r="CHR13" s="80"/>
      <c r="CHS13" s="80"/>
      <c r="CHT13" s="80"/>
      <c r="CHU13" s="80"/>
      <c r="CHV13" s="80"/>
      <c r="CHW13" s="80"/>
      <c r="CHX13" s="80"/>
      <c r="CHY13" s="80"/>
      <c r="CHZ13" s="80"/>
      <c r="CIA13" s="80"/>
      <c r="CIB13" s="80"/>
      <c r="CIC13" s="80"/>
      <c r="CID13" s="80"/>
      <c r="CIE13" s="80"/>
      <c r="CIF13" s="80"/>
      <c r="CIG13" s="80"/>
      <c r="CIH13" s="80"/>
      <c r="CII13" s="80"/>
      <c r="CIJ13" s="80"/>
      <c r="CIK13" s="80"/>
      <c r="CIL13" s="80"/>
      <c r="CIM13" s="80"/>
      <c r="CIN13" s="80"/>
      <c r="CIO13" s="80"/>
      <c r="CIP13" s="80"/>
      <c r="CIQ13" s="80"/>
      <c r="CIR13" s="80"/>
      <c r="CIS13" s="80"/>
      <c r="CIT13" s="80"/>
      <c r="CIU13" s="80"/>
      <c r="CIV13" s="80"/>
      <c r="CIW13" s="80"/>
      <c r="CIX13" s="80"/>
      <c r="CIY13" s="80"/>
      <c r="CIZ13" s="80"/>
      <c r="CJA13" s="80"/>
      <c r="CJB13" s="80"/>
      <c r="CJC13" s="80"/>
      <c r="CJD13" s="80"/>
      <c r="CJE13" s="80"/>
      <c r="CJF13" s="80"/>
      <c r="CJG13" s="80"/>
      <c r="CJH13" s="80"/>
      <c r="CJI13" s="80"/>
      <c r="CJJ13" s="80"/>
      <c r="CJK13" s="80"/>
      <c r="CJL13" s="80"/>
      <c r="CJM13" s="80"/>
      <c r="CJN13" s="80"/>
      <c r="CJO13" s="80"/>
      <c r="CJP13" s="80"/>
      <c r="CJQ13" s="80"/>
      <c r="CJR13" s="80"/>
      <c r="CJS13" s="80"/>
      <c r="CJT13" s="80"/>
      <c r="CJU13" s="80"/>
      <c r="CJV13" s="80"/>
      <c r="CJW13" s="80"/>
      <c r="CJX13" s="80"/>
      <c r="CJY13" s="80"/>
      <c r="CJZ13" s="80"/>
      <c r="CKA13" s="80"/>
      <c r="CKB13" s="80"/>
      <c r="CKC13" s="80"/>
      <c r="CKD13" s="80"/>
      <c r="CKE13" s="80"/>
      <c r="CKF13" s="80"/>
      <c r="CKG13" s="80"/>
      <c r="CKH13" s="80"/>
      <c r="CKI13" s="80"/>
      <c r="CKJ13" s="80"/>
      <c r="CKK13" s="80"/>
      <c r="CKL13" s="80"/>
      <c r="CKM13" s="80"/>
      <c r="CKN13" s="80"/>
      <c r="CKO13" s="80"/>
      <c r="CKP13" s="80"/>
      <c r="CKQ13" s="80"/>
      <c r="CKR13" s="80"/>
      <c r="CKS13" s="80"/>
      <c r="CKT13" s="80"/>
      <c r="CKU13" s="80"/>
      <c r="CKV13" s="80"/>
      <c r="CKW13" s="80"/>
      <c r="CKX13" s="80"/>
      <c r="CKY13" s="80"/>
      <c r="CKZ13" s="80"/>
      <c r="CLA13" s="80"/>
      <c r="CLB13" s="80"/>
      <c r="CLC13" s="80"/>
      <c r="CLD13" s="80"/>
      <c r="CLE13" s="80"/>
      <c r="CLF13" s="80"/>
      <c r="CLG13" s="80"/>
      <c r="CLH13" s="80"/>
      <c r="CLI13" s="80"/>
      <c r="CLJ13" s="80"/>
      <c r="CLK13" s="80"/>
      <c r="CLL13" s="80"/>
      <c r="CLM13" s="80"/>
      <c r="CLN13" s="80"/>
      <c r="CLO13" s="80"/>
      <c r="CLP13" s="80"/>
      <c r="CLQ13" s="80"/>
      <c r="CLR13" s="80"/>
      <c r="CLS13" s="80"/>
      <c r="CLT13" s="80"/>
      <c r="CLU13" s="80"/>
      <c r="CLV13" s="80"/>
      <c r="CLW13" s="80"/>
      <c r="CLX13" s="80"/>
      <c r="CLY13" s="80"/>
      <c r="CLZ13" s="80"/>
      <c r="CMA13" s="80"/>
      <c r="CMB13" s="80"/>
      <c r="CMC13" s="80"/>
      <c r="CMD13" s="80"/>
      <c r="CME13" s="80"/>
      <c r="CMF13" s="80"/>
      <c r="CMG13" s="80"/>
      <c r="CMH13" s="80"/>
      <c r="CMI13" s="80"/>
      <c r="CMJ13" s="80"/>
      <c r="CMK13" s="80"/>
      <c r="CML13" s="80"/>
      <c r="CMM13" s="80"/>
      <c r="CMN13" s="80"/>
      <c r="CMO13" s="80"/>
      <c r="CMP13" s="80"/>
      <c r="CMQ13" s="80"/>
      <c r="CMR13" s="80"/>
      <c r="CMS13" s="80"/>
      <c r="CMT13" s="80"/>
      <c r="CMU13" s="80"/>
      <c r="CMV13" s="80"/>
      <c r="CMW13" s="80"/>
      <c r="CMX13" s="80"/>
      <c r="CMY13" s="80"/>
      <c r="CMZ13" s="80"/>
      <c r="CNA13" s="80"/>
      <c r="CNB13" s="80"/>
      <c r="CNC13" s="80"/>
      <c r="CND13" s="80"/>
      <c r="CNE13" s="80"/>
      <c r="CNF13" s="80"/>
      <c r="CNG13" s="80"/>
      <c r="CNH13" s="80"/>
      <c r="CNI13" s="80"/>
      <c r="CNJ13" s="80"/>
      <c r="CNK13" s="80"/>
      <c r="CNL13" s="80"/>
      <c r="CNM13" s="80"/>
      <c r="CNN13" s="80"/>
      <c r="CNO13" s="80"/>
      <c r="CNP13" s="80"/>
      <c r="CNQ13" s="80"/>
      <c r="CNR13" s="80"/>
      <c r="CNS13" s="80"/>
      <c r="CNT13" s="80"/>
      <c r="CNU13" s="80"/>
      <c r="CNV13" s="80"/>
      <c r="CNW13" s="80"/>
      <c r="CNX13" s="80"/>
      <c r="CNY13" s="80"/>
      <c r="CNZ13" s="80"/>
      <c r="COA13" s="80"/>
      <c r="COB13" s="80"/>
      <c r="COC13" s="80"/>
      <c r="COD13" s="80"/>
      <c r="COE13" s="80"/>
      <c r="COF13" s="80"/>
      <c r="COG13" s="80"/>
      <c r="COH13" s="80"/>
      <c r="COI13" s="80"/>
      <c r="COJ13" s="80"/>
      <c r="COK13" s="80"/>
      <c r="COL13" s="80"/>
      <c r="COM13" s="80"/>
      <c r="CON13" s="80"/>
      <c r="COO13" s="80"/>
      <c r="COP13" s="80"/>
      <c r="COQ13" s="80"/>
      <c r="COR13" s="80"/>
      <c r="COS13" s="80"/>
      <c r="COT13" s="80"/>
      <c r="COU13" s="80"/>
      <c r="COV13" s="80"/>
      <c r="COW13" s="80"/>
      <c r="COX13" s="80"/>
      <c r="COY13" s="80"/>
      <c r="COZ13" s="80"/>
      <c r="CPA13" s="80"/>
      <c r="CPB13" s="80"/>
      <c r="CPC13" s="80"/>
      <c r="CPD13" s="80"/>
      <c r="CPE13" s="80"/>
      <c r="CPF13" s="80"/>
      <c r="CPG13" s="80"/>
      <c r="CPH13" s="80"/>
      <c r="CPI13" s="80"/>
      <c r="CPJ13" s="80"/>
      <c r="CPK13" s="80"/>
      <c r="CPL13" s="80"/>
      <c r="CPM13" s="80"/>
      <c r="CPN13" s="80"/>
      <c r="CPO13" s="80"/>
      <c r="CPP13" s="80"/>
      <c r="CPQ13" s="80"/>
      <c r="CPR13" s="80"/>
      <c r="CPS13" s="80"/>
      <c r="CPT13" s="80"/>
      <c r="CPU13" s="80"/>
      <c r="CPV13" s="80"/>
      <c r="CPW13" s="80"/>
      <c r="CPX13" s="80"/>
      <c r="CPY13" s="80"/>
      <c r="CPZ13" s="80"/>
      <c r="CQA13" s="80"/>
      <c r="CQB13" s="80"/>
      <c r="CQC13" s="80"/>
      <c r="CQD13" s="80"/>
      <c r="CQE13" s="80"/>
      <c r="CQF13" s="80"/>
      <c r="CQG13" s="80"/>
      <c r="CQH13" s="80"/>
      <c r="CQI13" s="80"/>
      <c r="CQJ13" s="80"/>
      <c r="CQK13" s="80"/>
      <c r="CQL13" s="80"/>
      <c r="CQM13" s="80"/>
      <c r="CQN13" s="80"/>
      <c r="CQO13" s="80"/>
      <c r="CQP13" s="80"/>
      <c r="CQQ13" s="80"/>
      <c r="CQR13" s="80"/>
      <c r="CQS13" s="80"/>
      <c r="CQT13" s="80"/>
      <c r="CQU13" s="80"/>
      <c r="CQV13" s="80"/>
      <c r="CQW13" s="80"/>
      <c r="CQX13" s="80"/>
      <c r="CQY13" s="80"/>
      <c r="CQZ13" s="80"/>
      <c r="CRA13" s="80"/>
      <c r="CRB13" s="80"/>
      <c r="CRC13" s="80"/>
      <c r="CRD13" s="80"/>
      <c r="CRE13" s="80"/>
      <c r="CRF13" s="80"/>
      <c r="CRG13" s="80"/>
      <c r="CRH13" s="80"/>
      <c r="CRI13" s="80"/>
      <c r="CRJ13" s="80"/>
      <c r="CRK13" s="80"/>
      <c r="CRL13" s="80"/>
      <c r="CRM13" s="80"/>
      <c r="CRN13" s="80"/>
      <c r="CRO13" s="80"/>
      <c r="CRP13" s="80"/>
      <c r="CRQ13" s="80"/>
      <c r="CRR13" s="80"/>
      <c r="CRS13" s="80"/>
      <c r="CRT13" s="80"/>
      <c r="CRU13" s="80"/>
      <c r="CRV13" s="80"/>
      <c r="CRW13" s="80"/>
      <c r="CRX13" s="80"/>
      <c r="CRY13" s="80"/>
      <c r="CRZ13" s="80"/>
      <c r="CSA13" s="80"/>
      <c r="CSB13" s="80"/>
      <c r="CSC13" s="80"/>
      <c r="CSD13" s="80"/>
      <c r="CSE13" s="80"/>
      <c r="CSF13" s="80"/>
      <c r="CSG13" s="80"/>
      <c r="CSH13" s="80"/>
      <c r="CSI13" s="80"/>
      <c r="CSJ13" s="80"/>
      <c r="CSK13" s="80"/>
      <c r="CSL13" s="80"/>
      <c r="CSM13" s="80"/>
      <c r="CSN13" s="80"/>
      <c r="CSO13" s="80"/>
      <c r="CSP13" s="80"/>
      <c r="CSQ13" s="80"/>
      <c r="CSR13" s="80"/>
      <c r="CSS13" s="80"/>
      <c r="CST13" s="80"/>
      <c r="CSU13" s="80"/>
      <c r="CSV13" s="80"/>
      <c r="CSW13" s="80"/>
      <c r="CSX13" s="80"/>
      <c r="CSY13" s="80"/>
      <c r="CSZ13" s="80"/>
      <c r="CTA13" s="80"/>
      <c r="CTB13" s="80"/>
      <c r="CTC13" s="80"/>
      <c r="CTD13" s="80"/>
      <c r="CTE13" s="80"/>
      <c r="CTF13" s="80"/>
      <c r="CTG13" s="80"/>
      <c r="CTH13" s="80"/>
      <c r="CTI13" s="80"/>
      <c r="CTJ13" s="80"/>
      <c r="CTK13" s="80"/>
      <c r="CTL13" s="80"/>
      <c r="CTM13" s="80"/>
      <c r="CTN13" s="80"/>
      <c r="CTO13" s="80"/>
      <c r="CTP13" s="80"/>
      <c r="CTQ13" s="80"/>
      <c r="CTR13" s="80"/>
      <c r="CTS13" s="80"/>
      <c r="CTT13" s="80"/>
      <c r="CTU13" s="80"/>
      <c r="CTV13" s="80"/>
      <c r="CTW13" s="80"/>
      <c r="CTX13" s="80"/>
      <c r="CTY13" s="80"/>
      <c r="CTZ13" s="80"/>
      <c r="CUA13" s="80"/>
      <c r="CUB13" s="80"/>
      <c r="CUC13" s="80"/>
      <c r="CUD13" s="80"/>
      <c r="CUE13" s="80"/>
      <c r="CUF13" s="80"/>
      <c r="CUG13" s="80"/>
      <c r="CUH13" s="80"/>
      <c r="CUI13" s="80"/>
      <c r="CUJ13" s="80"/>
      <c r="CUK13" s="80"/>
      <c r="CUL13" s="80"/>
      <c r="CUM13" s="80"/>
      <c r="CUN13" s="80"/>
      <c r="CUO13" s="80"/>
      <c r="CUP13" s="80"/>
      <c r="CUQ13" s="80"/>
      <c r="CUR13" s="80"/>
      <c r="CUS13" s="80"/>
      <c r="CUT13" s="80"/>
      <c r="CUU13" s="80"/>
      <c r="CUV13" s="80"/>
      <c r="CUW13" s="80"/>
      <c r="CUX13" s="80"/>
      <c r="CUY13" s="80"/>
      <c r="CUZ13" s="80"/>
      <c r="CVA13" s="80"/>
      <c r="CVB13" s="80"/>
      <c r="CVC13" s="80"/>
      <c r="CVD13" s="80"/>
      <c r="CVE13" s="80"/>
      <c r="CVF13" s="80"/>
      <c r="CVG13" s="80"/>
      <c r="CVH13" s="80"/>
      <c r="CVI13" s="80"/>
      <c r="CVJ13" s="80"/>
      <c r="CVK13" s="80"/>
      <c r="CVL13" s="80"/>
      <c r="CVM13" s="80"/>
      <c r="CVN13" s="80"/>
      <c r="CVO13" s="80"/>
      <c r="CVP13" s="80"/>
      <c r="CVQ13" s="80"/>
      <c r="CVR13" s="80"/>
      <c r="CVS13" s="80"/>
      <c r="CVT13" s="80"/>
      <c r="CVU13" s="80"/>
      <c r="CVV13" s="80"/>
      <c r="CVW13" s="80"/>
      <c r="CVX13" s="80"/>
      <c r="CVY13" s="80"/>
      <c r="CVZ13" s="80"/>
      <c r="CWA13" s="80"/>
      <c r="CWB13" s="80"/>
      <c r="CWC13" s="80"/>
      <c r="CWD13" s="80"/>
      <c r="CWE13" s="80"/>
      <c r="CWF13" s="80"/>
      <c r="CWG13" s="80"/>
      <c r="CWH13" s="80"/>
      <c r="CWI13" s="80"/>
      <c r="CWJ13" s="80"/>
      <c r="CWK13" s="80"/>
      <c r="CWL13" s="80"/>
      <c r="CWM13" s="80"/>
      <c r="CWN13" s="80"/>
      <c r="CWO13" s="80"/>
      <c r="CWP13" s="80"/>
      <c r="CWQ13" s="80"/>
      <c r="CWR13" s="80"/>
      <c r="CWS13" s="80"/>
      <c r="CWT13" s="80"/>
      <c r="CWU13" s="80"/>
      <c r="CWV13" s="80"/>
      <c r="CWW13" s="80"/>
      <c r="CWX13" s="80"/>
      <c r="CWY13" s="80"/>
      <c r="CWZ13" s="80"/>
      <c r="CXA13" s="80"/>
      <c r="CXB13" s="80"/>
      <c r="CXC13" s="80"/>
      <c r="CXD13" s="80"/>
      <c r="CXE13" s="80"/>
      <c r="CXF13" s="80"/>
      <c r="CXG13" s="80"/>
      <c r="CXH13" s="80"/>
      <c r="CXI13" s="80"/>
      <c r="CXJ13" s="80"/>
      <c r="CXK13" s="80"/>
      <c r="CXL13" s="80"/>
      <c r="CXM13" s="80"/>
      <c r="CXN13" s="80"/>
      <c r="CXO13" s="80"/>
      <c r="CXP13" s="80"/>
      <c r="CXQ13" s="80"/>
      <c r="CXR13" s="80"/>
      <c r="CXS13" s="80"/>
      <c r="CXT13" s="80"/>
      <c r="CXU13" s="80"/>
      <c r="CXV13" s="80"/>
      <c r="CXW13" s="80"/>
      <c r="CXX13" s="80"/>
      <c r="CXY13" s="80"/>
      <c r="CXZ13" s="80"/>
      <c r="CYA13" s="80"/>
      <c r="CYB13" s="80"/>
      <c r="CYC13" s="80"/>
      <c r="CYD13" s="80"/>
      <c r="CYE13" s="80"/>
      <c r="CYF13" s="80"/>
      <c r="CYG13" s="80"/>
      <c r="CYH13" s="80"/>
      <c r="CYI13" s="80"/>
      <c r="CYJ13" s="80"/>
      <c r="CYK13" s="80"/>
      <c r="CYL13" s="80"/>
      <c r="CYM13" s="80"/>
      <c r="CYN13" s="80"/>
      <c r="CYO13" s="80"/>
      <c r="CYP13" s="80"/>
      <c r="CYQ13" s="80"/>
      <c r="CYR13" s="80"/>
      <c r="CYS13" s="80"/>
      <c r="CYT13" s="80"/>
      <c r="CYU13" s="80"/>
      <c r="CYV13" s="80"/>
      <c r="CYW13" s="80"/>
      <c r="CYX13" s="80"/>
      <c r="CYY13" s="80"/>
      <c r="CYZ13" s="80"/>
      <c r="CZA13" s="80"/>
      <c r="CZB13" s="80"/>
      <c r="CZC13" s="80"/>
      <c r="CZD13" s="80"/>
      <c r="CZE13" s="80"/>
      <c r="CZF13" s="80"/>
      <c r="CZG13" s="80"/>
      <c r="CZH13" s="80"/>
      <c r="CZI13" s="80"/>
      <c r="CZJ13" s="80"/>
      <c r="CZK13" s="80"/>
      <c r="CZL13" s="80"/>
      <c r="CZM13" s="80"/>
      <c r="CZN13" s="80"/>
      <c r="CZO13" s="80"/>
      <c r="CZP13" s="80"/>
      <c r="CZQ13" s="80"/>
      <c r="CZR13" s="80"/>
      <c r="CZS13" s="80"/>
      <c r="CZT13" s="80"/>
      <c r="CZU13" s="80"/>
      <c r="CZV13" s="80"/>
      <c r="CZW13" s="80"/>
      <c r="CZX13" s="80"/>
      <c r="CZY13" s="80"/>
      <c r="CZZ13" s="80"/>
      <c r="DAA13" s="80"/>
      <c r="DAB13" s="80"/>
      <c r="DAC13" s="80"/>
      <c r="DAD13" s="80"/>
      <c r="DAE13" s="80"/>
      <c r="DAF13" s="80"/>
      <c r="DAG13" s="80"/>
      <c r="DAH13" s="80"/>
      <c r="DAI13" s="80"/>
      <c r="DAJ13" s="80"/>
      <c r="DAK13" s="80"/>
      <c r="DAL13" s="80"/>
      <c r="DAM13" s="80"/>
      <c r="DAN13" s="80"/>
      <c r="DAO13" s="80"/>
      <c r="DAP13" s="80"/>
      <c r="DAQ13" s="80"/>
      <c r="DAR13" s="80"/>
      <c r="DAS13" s="80"/>
      <c r="DAT13" s="80"/>
      <c r="DAU13" s="80"/>
      <c r="DAV13" s="80"/>
      <c r="DAW13" s="80"/>
      <c r="DAX13" s="80"/>
      <c r="DAY13" s="80"/>
      <c r="DAZ13" s="80"/>
      <c r="DBA13" s="80"/>
      <c r="DBB13" s="80"/>
      <c r="DBC13" s="80"/>
      <c r="DBD13" s="80"/>
      <c r="DBE13" s="80"/>
      <c r="DBF13" s="80"/>
      <c r="DBG13" s="80"/>
      <c r="DBH13" s="80"/>
      <c r="DBI13" s="80"/>
      <c r="DBJ13" s="80"/>
      <c r="DBK13" s="80"/>
      <c r="DBL13" s="80"/>
      <c r="DBM13" s="80"/>
      <c r="DBN13" s="80"/>
      <c r="DBO13" s="80"/>
      <c r="DBP13" s="80"/>
      <c r="DBQ13" s="80"/>
      <c r="DBR13" s="80"/>
      <c r="DBS13" s="80"/>
      <c r="DBT13" s="80"/>
      <c r="DBU13" s="80"/>
      <c r="DBV13" s="80"/>
      <c r="DBW13" s="80"/>
      <c r="DBX13" s="80"/>
      <c r="DBY13" s="80"/>
      <c r="DBZ13" s="80"/>
      <c r="DCA13" s="80"/>
      <c r="DCB13" s="80"/>
      <c r="DCC13" s="80"/>
      <c r="DCD13" s="80"/>
      <c r="DCE13" s="80"/>
      <c r="DCF13" s="80"/>
      <c r="DCG13" s="80"/>
      <c r="DCH13" s="80"/>
      <c r="DCI13" s="80"/>
      <c r="DCJ13" s="80"/>
      <c r="DCK13" s="80"/>
      <c r="DCL13" s="80"/>
      <c r="DCM13" s="80"/>
      <c r="DCN13" s="80"/>
      <c r="DCO13" s="80"/>
      <c r="DCP13" s="80"/>
      <c r="DCQ13" s="80"/>
      <c r="DCR13" s="80"/>
      <c r="DCS13" s="80"/>
      <c r="DCT13" s="80"/>
      <c r="DCU13" s="80"/>
      <c r="DCV13" s="80"/>
      <c r="DCW13" s="80"/>
      <c r="DCX13" s="80"/>
      <c r="DCY13" s="80"/>
      <c r="DCZ13" s="80"/>
      <c r="DDA13" s="80"/>
      <c r="DDB13" s="80"/>
      <c r="DDC13" s="80"/>
      <c r="DDD13" s="80"/>
      <c r="DDE13" s="80"/>
      <c r="DDF13" s="80"/>
      <c r="DDG13" s="80"/>
      <c r="DDH13" s="80"/>
      <c r="DDI13" s="80"/>
      <c r="DDJ13" s="80"/>
      <c r="DDK13" s="80"/>
      <c r="DDL13" s="80"/>
      <c r="DDM13" s="80"/>
      <c r="DDN13" s="80"/>
      <c r="DDO13" s="80"/>
      <c r="DDP13" s="80"/>
      <c r="DDQ13" s="80"/>
      <c r="DDR13" s="80"/>
      <c r="DDS13" s="80"/>
      <c r="DDT13" s="80"/>
      <c r="DDU13" s="80"/>
      <c r="DDV13" s="80"/>
      <c r="DDW13" s="80"/>
      <c r="DDX13" s="80"/>
      <c r="DDY13" s="80"/>
      <c r="DDZ13" s="80"/>
      <c r="DEA13" s="80"/>
      <c r="DEB13" s="80"/>
      <c r="DEC13" s="80"/>
      <c r="DED13" s="80"/>
      <c r="DEE13" s="80"/>
      <c r="DEF13" s="80"/>
      <c r="DEG13" s="80"/>
      <c r="DEH13" s="80"/>
      <c r="DEI13" s="80"/>
      <c r="DEJ13" s="80"/>
      <c r="DEK13" s="80"/>
      <c r="DEL13" s="80"/>
      <c r="DEM13" s="80"/>
      <c r="DEN13" s="80"/>
      <c r="DEO13" s="80"/>
      <c r="DEP13" s="80"/>
      <c r="DEQ13" s="80"/>
      <c r="DER13" s="80"/>
      <c r="DES13" s="80"/>
      <c r="DET13" s="80"/>
      <c r="DEU13" s="80"/>
      <c r="DEV13" s="80"/>
      <c r="DEW13" s="80"/>
      <c r="DEX13" s="80"/>
      <c r="DEY13" s="80"/>
      <c r="DEZ13" s="80"/>
      <c r="DFA13" s="80"/>
      <c r="DFB13" s="80"/>
      <c r="DFC13" s="80"/>
      <c r="DFD13" s="80"/>
      <c r="DFE13" s="80"/>
      <c r="DFF13" s="80"/>
      <c r="DFG13" s="80"/>
      <c r="DFH13" s="80"/>
      <c r="DFI13" s="80"/>
      <c r="DFJ13" s="80"/>
      <c r="DFK13" s="80"/>
      <c r="DFL13" s="80"/>
      <c r="DFM13" s="80"/>
      <c r="DFN13" s="80"/>
      <c r="DFO13" s="80"/>
      <c r="DFP13" s="80"/>
      <c r="DFQ13" s="80"/>
      <c r="DFR13" s="80"/>
      <c r="DFS13" s="80"/>
      <c r="DFT13" s="80"/>
      <c r="DFU13" s="80"/>
      <c r="DFV13" s="80"/>
      <c r="DFW13" s="80"/>
      <c r="DFX13" s="80"/>
      <c r="DFY13" s="80"/>
      <c r="DFZ13" s="80"/>
      <c r="DGA13" s="80"/>
      <c r="DGB13" s="80"/>
      <c r="DGC13" s="80"/>
      <c r="DGD13" s="80"/>
      <c r="DGE13" s="80"/>
      <c r="DGF13" s="80"/>
      <c r="DGG13" s="80"/>
      <c r="DGH13" s="80"/>
      <c r="DGI13" s="80"/>
      <c r="DGJ13" s="80"/>
      <c r="DGK13" s="80"/>
      <c r="DGL13" s="80"/>
      <c r="DGM13" s="80"/>
      <c r="DGN13" s="80"/>
      <c r="DGO13" s="80"/>
      <c r="DGP13" s="80"/>
      <c r="DGQ13" s="80"/>
      <c r="DGR13" s="80"/>
      <c r="DGS13" s="80"/>
      <c r="DGT13" s="80"/>
      <c r="DGU13" s="80"/>
      <c r="DGV13" s="80"/>
      <c r="DGW13" s="80"/>
      <c r="DGX13" s="80"/>
      <c r="DGY13" s="80"/>
      <c r="DGZ13" s="80"/>
      <c r="DHA13" s="80"/>
      <c r="DHB13" s="80"/>
      <c r="DHC13" s="80"/>
      <c r="DHD13" s="80"/>
      <c r="DHE13" s="80"/>
      <c r="DHF13" s="80"/>
      <c r="DHG13" s="80"/>
      <c r="DHH13" s="80"/>
      <c r="DHI13" s="80"/>
      <c r="DHJ13" s="80"/>
      <c r="DHK13" s="80"/>
      <c r="DHL13" s="80"/>
      <c r="DHM13" s="80"/>
      <c r="DHN13" s="80"/>
      <c r="DHO13" s="80"/>
      <c r="DHP13" s="80"/>
      <c r="DHQ13" s="80"/>
      <c r="DHR13" s="80"/>
      <c r="DHS13" s="80"/>
      <c r="DHT13" s="80"/>
      <c r="DHU13" s="80"/>
      <c r="DHV13" s="80"/>
      <c r="DHW13" s="80"/>
      <c r="DHX13" s="80"/>
      <c r="DHY13" s="80"/>
      <c r="DHZ13" s="80"/>
      <c r="DIA13" s="80"/>
      <c r="DIB13" s="80"/>
      <c r="DIC13" s="80"/>
      <c r="DID13" s="80"/>
      <c r="DIE13" s="80"/>
      <c r="DIF13" s="80"/>
      <c r="DIG13" s="80"/>
      <c r="DIH13" s="80"/>
      <c r="DII13" s="80"/>
      <c r="DIJ13" s="80"/>
      <c r="DIK13" s="80"/>
      <c r="DIL13" s="80"/>
      <c r="DIM13" s="80"/>
      <c r="DIN13" s="80"/>
      <c r="DIO13" s="80"/>
      <c r="DIP13" s="80"/>
      <c r="DIQ13" s="80"/>
      <c r="DIR13" s="80"/>
      <c r="DIS13" s="80"/>
      <c r="DIT13" s="80"/>
      <c r="DIU13" s="80"/>
      <c r="DIV13" s="80"/>
      <c r="DIW13" s="80"/>
      <c r="DIX13" s="80"/>
      <c r="DIY13" s="80"/>
      <c r="DIZ13" s="80"/>
      <c r="DJA13" s="80"/>
      <c r="DJB13" s="80"/>
      <c r="DJC13" s="80"/>
      <c r="DJD13" s="80"/>
      <c r="DJE13" s="80"/>
      <c r="DJF13" s="80"/>
      <c r="DJG13" s="80"/>
      <c r="DJH13" s="80"/>
      <c r="DJI13" s="80"/>
      <c r="DJJ13" s="80"/>
      <c r="DJK13" s="80"/>
      <c r="DJL13" s="80"/>
      <c r="DJM13" s="80"/>
      <c r="DJN13" s="80"/>
      <c r="DJO13" s="80"/>
      <c r="DJP13" s="80"/>
      <c r="DJQ13" s="80"/>
      <c r="DJR13" s="80"/>
      <c r="DJS13" s="80"/>
      <c r="DJT13" s="80"/>
      <c r="DJU13" s="80"/>
      <c r="DJV13" s="80"/>
      <c r="DJW13" s="80"/>
      <c r="DJX13" s="80"/>
      <c r="DJY13" s="80"/>
      <c r="DJZ13" s="80"/>
      <c r="DKA13" s="80"/>
      <c r="DKB13" s="80"/>
      <c r="DKC13" s="80"/>
      <c r="DKD13" s="80"/>
      <c r="DKE13" s="80"/>
      <c r="DKF13" s="80"/>
      <c r="DKG13" s="80"/>
      <c r="DKH13" s="80"/>
      <c r="DKI13" s="80"/>
      <c r="DKJ13" s="80"/>
      <c r="DKK13" s="80"/>
      <c r="DKL13" s="80"/>
      <c r="DKM13" s="80"/>
      <c r="DKN13" s="80"/>
      <c r="DKO13" s="80"/>
      <c r="DKP13" s="80"/>
      <c r="DKQ13" s="80"/>
      <c r="DKR13" s="80"/>
      <c r="DKS13" s="80"/>
      <c r="DKT13" s="80"/>
      <c r="DKU13" s="80"/>
      <c r="DKV13" s="80"/>
      <c r="DKW13" s="80"/>
      <c r="DKX13" s="80"/>
      <c r="DKY13" s="80"/>
      <c r="DKZ13" s="80"/>
      <c r="DLA13" s="80"/>
      <c r="DLB13" s="80"/>
      <c r="DLC13" s="80"/>
      <c r="DLD13" s="80"/>
      <c r="DLE13" s="80"/>
      <c r="DLF13" s="80"/>
      <c r="DLG13" s="80"/>
      <c r="DLH13" s="80"/>
      <c r="DLI13" s="80"/>
      <c r="DLJ13" s="80"/>
      <c r="DLK13" s="80"/>
      <c r="DLL13" s="80"/>
      <c r="DLM13" s="80"/>
      <c r="DLN13" s="80"/>
      <c r="DLO13" s="80"/>
      <c r="DLP13" s="80"/>
      <c r="DLQ13" s="80"/>
      <c r="DLR13" s="80"/>
      <c r="DLS13" s="80"/>
      <c r="DLT13" s="80"/>
      <c r="DLU13" s="80"/>
      <c r="DLV13" s="80"/>
      <c r="DLW13" s="80"/>
      <c r="DLX13" s="80"/>
      <c r="DLY13" s="80"/>
      <c r="DLZ13" s="80"/>
      <c r="DMA13" s="80"/>
      <c r="DMB13" s="80"/>
      <c r="DMC13" s="80"/>
      <c r="DMD13" s="80"/>
      <c r="DME13" s="80"/>
      <c r="DMF13" s="80"/>
      <c r="DMG13" s="80"/>
      <c r="DMH13" s="80"/>
      <c r="DMI13" s="80"/>
      <c r="DMJ13" s="80"/>
      <c r="DMK13" s="80"/>
      <c r="DML13" s="80"/>
      <c r="DMM13" s="80"/>
      <c r="DMN13" s="80"/>
      <c r="DMO13" s="80"/>
      <c r="DMP13" s="80"/>
      <c r="DMQ13" s="80"/>
      <c r="DMR13" s="80"/>
      <c r="DMS13" s="80"/>
      <c r="DMT13" s="80"/>
      <c r="DMU13" s="80"/>
      <c r="DMV13" s="80"/>
      <c r="DMW13" s="80"/>
      <c r="DMX13" s="80"/>
      <c r="DMY13" s="80"/>
      <c r="DMZ13" s="80"/>
      <c r="DNA13" s="80"/>
      <c r="DNB13" s="80"/>
      <c r="DNC13" s="80"/>
      <c r="DND13" s="80"/>
      <c r="DNE13" s="80"/>
      <c r="DNF13" s="80"/>
      <c r="DNG13" s="80"/>
      <c r="DNH13" s="80"/>
      <c r="DNI13" s="80"/>
      <c r="DNJ13" s="80"/>
      <c r="DNK13" s="80"/>
      <c r="DNL13" s="80"/>
      <c r="DNM13" s="80"/>
      <c r="DNN13" s="80"/>
      <c r="DNO13" s="80"/>
      <c r="DNP13" s="80"/>
      <c r="DNQ13" s="80"/>
      <c r="DNR13" s="80"/>
      <c r="DNS13" s="80"/>
      <c r="DNT13" s="80"/>
      <c r="DNU13" s="80"/>
      <c r="DNV13" s="80"/>
      <c r="DNW13" s="80"/>
      <c r="DNX13" s="80"/>
      <c r="DNY13" s="80"/>
      <c r="DNZ13" s="80"/>
      <c r="DOA13" s="80"/>
      <c r="DOB13" s="80"/>
      <c r="DOC13" s="80"/>
      <c r="DOD13" s="80"/>
      <c r="DOE13" s="80"/>
      <c r="DOF13" s="80"/>
      <c r="DOG13" s="80"/>
      <c r="DOH13" s="80"/>
      <c r="DOI13" s="80"/>
      <c r="DOJ13" s="80"/>
      <c r="DOK13" s="80"/>
      <c r="DOL13" s="80"/>
      <c r="DOM13" s="80"/>
      <c r="DON13" s="80"/>
      <c r="DOO13" s="80"/>
      <c r="DOP13" s="80"/>
      <c r="DOQ13" s="80"/>
      <c r="DOR13" s="80"/>
      <c r="DOS13" s="80"/>
      <c r="DOT13" s="80"/>
      <c r="DOU13" s="80"/>
      <c r="DOV13" s="80"/>
      <c r="DOW13" s="80"/>
      <c r="DOX13" s="80"/>
      <c r="DOY13" s="80"/>
      <c r="DOZ13" s="80"/>
      <c r="DPA13" s="80"/>
      <c r="DPB13" s="80"/>
      <c r="DPC13" s="80"/>
      <c r="DPD13" s="80"/>
      <c r="DPE13" s="80"/>
      <c r="DPF13" s="80"/>
      <c r="DPG13" s="80"/>
      <c r="DPH13" s="80"/>
      <c r="DPI13" s="80"/>
      <c r="DPJ13" s="80"/>
      <c r="DPK13" s="80"/>
      <c r="DPL13" s="80"/>
      <c r="DPM13" s="80"/>
      <c r="DPN13" s="80"/>
      <c r="DPO13" s="80"/>
      <c r="DPP13" s="80"/>
      <c r="DPQ13" s="80"/>
      <c r="DPR13" s="80"/>
      <c r="DPS13" s="80"/>
      <c r="DPT13" s="80"/>
      <c r="DPU13" s="80"/>
      <c r="DPV13" s="80"/>
      <c r="DPW13" s="80"/>
      <c r="DPX13" s="80"/>
      <c r="DPY13" s="80"/>
      <c r="DPZ13" s="80"/>
      <c r="DQA13" s="80"/>
      <c r="DQB13" s="80"/>
      <c r="DQC13" s="80"/>
      <c r="DQD13" s="80"/>
      <c r="DQE13" s="80"/>
      <c r="DQF13" s="80"/>
      <c r="DQG13" s="80"/>
      <c r="DQH13" s="80"/>
      <c r="DQI13" s="80"/>
      <c r="DQJ13" s="80"/>
      <c r="DQK13" s="80"/>
      <c r="DQL13" s="80"/>
      <c r="DQM13" s="80"/>
      <c r="DQN13" s="80"/>
      <c r="DQO13" s="80"/>
      <c r="DQP13" s="80"/>
      <c r="DQQ13" s="80"/>
      <c r="DQR13" s="80"/>
      <c r="DQS13" s="80"/>
      <c r="DQT13" s="80"/>
      <c r="DQU13" s="80"/>
      <c r="DQV13" s="80"/>
      <c r="DQW13" s="80"/>
      <c r="DQX13" s="80"/>
      <c r="DQY13" s="80"/>
      <c r="DQZ13" s="80"/>
      <c r="DRA13" s="80"/>
      <c r="DRB13" s="80"/>
      <c r="DRC13" s="80"/>
      <c r="DRD13" s="80"/>
      <c r="DRE13" s="80"/>
      <c r="DRF13" s="80"/>
      <c r="DRG13" s="80"/>
      <c r="DRH13" s="80"/>
      <c r="DRI13" s="80"/>
      <c r="DRJ13" s="80"/>
      <c r="DRK13" s="80"/>
      <c r="DRL13" s="80"/>
      <c r="DRM13" s="80"/>
      <c r="DRN13" s="80"/>
      <c r="DRO13" s="80"/>
      <c r="DRP13" s="80"/>
      <c r="DRQ13" s="80"/>
      <c r="DRR13" s="80"/>
      <c r="DRS13" s="80"/>
      <c r="DRT13" s="80"/>
      <c r="DRU13" s="80"/>
      <c r="DRV13" s="80"/>
      <c r="DRW13" s="80"/>
      <c r="DRX13" s="80"/>
      <c r="DRY13" s="80"/>
      <c r="DRZ13" s="80"/>
      <c r="DSA13" s="80"/>
      <c r="DSB13" s="80"/>
      <c r="DSC13" s="80"/>
      <c r="DSD13" s="80"/>
      <c r="DSE13" s="80"/>
      <c r="DSF13" s="80"/>
      <c r="DSG13" s="80"/>
      <c r="DSH13" s="80"/>
      <c r="DSI13" s="80"/>
      <c r="DSJ13" s="80"/>
      <c r="DSK13" s="80"/>
      <c r="DSL13" s="80"/>
      <c r="DSM13" s="80"/>
      <c r="DSN13" s="80"/>
      <c r="DSO13" s="80"/>
      <c r="DSP13" s="80"/>
      <c r="DSQ13" s="80"/>
      <c r="DSR13" s="80"/>
      <c r="DSS13" s="80"/>
      <c r="DST13" s="80"/>
      <c r="DSU13" s="80"/>
      <c r="DSV13" s="80"/>
      <c r="DSW13" s="80"/>
      <c r="DSX13" s="80"/>
      <c r="DSY13" s="80"/>
      <c r="DSZ13" s="80"/>
      <c r="DTA13" s="80"/>
      <c r="DTB13" s="80"/>
      <c r="DTC13" s="80"/>
      <c r="DTD13" s="80"/>
      <c r="DTE13" s="80"/>
      <c r="DTF13" s="80"/>
      <c r="DTG13" s="80"/>
      <c r="DTH13" s="80"/>
      <c r="DTI13" s="80"/>
      <c r="DTJ13" s="80"/>
      <c r="DTK13" s="80"/>
      <c r="DTL13" s="80"/>
      <c r="DTM13" s="80"/>
      <c r="DTN13" s="80"/>
      <c r="DTO13" s="80"/>
      <c r="DTP13" s="80"/>
      <c r="DTQ13" s="80"/>
      <c r="DTR13" s="80"/>
      <c r="DTS13" s="80"/>
      <c r="DTT13" s="80"/>
      <c r="DTU13" s="80"/>
      <c r="DTV13" s="80"/>
      <c r="DTW13" s="80"/>
      <c r="DTX13" s="80"/>
      <c r="DTY13" s="80"/>
      <c r="DTZ13" s="80"/>
      <c r="DUA13" s="80"/>
      <c r="DUB13" s="80"/>
      <c r="DUC13" s="80"/>
      <c r="DUD13" s="80"/>
      <c r="DUE13" s="80"/>
      <c r="DUF13" s="80"/>
      <c r="DUG13" s="80"/>
      <c r="DUH13" s="80"/>
      <c r="DUI13" s="80"/>
      <c r="DUJ13" s="80"/>
      <c r="DUK13" s="80"/>
      <c r="DUL13" s="80"/>
      <c r="DUM13" s="80"/>
      <c r="DUN13" s="80"/>
      <c r="DUO13" s="80"/>
      <c r="DUP13" s="80"/>
      <c r="DUQ13" s="80"/>
      <c r="DUR13" s="80"/>
      <c r="DUS13" s="80"/>
      <c r="DUT13" s="80"/>
      <c r="DUU13" s="80"/>
      <c r="DUV13" s="80"/>
      <c r="DUW13" s="80"/>
      <c r="DUX13" s="80"/>
      <c r="DUY13" s="80"/>
      <c r="DUZ13" s="80"/>
      <c r="DVA13" s="80"/>
      <c r="DVB13" s="80"/>
      <c r="DVC13" s="80"/>
      <c r="DVD13" s="80"/>
      <c r="DVE13" s="80"/>
      <c r="DVF13" s="80"/>
      <c r="DVG13" s="80"/>
      <c r="DVH13" s="80"/>
      <c r="DVI13" s="80"/>
      <c r="DVJ13" s="80"/>
      <c r="DVK13" s="80"/>
      <c r="DVL13" s="80"/>
      <c r="DVM13" s="80"/>
      <c r="DVN13" s="80"/>
      <c r="DVO13" s="80"/>
      <c r="DVP13" s="80"/>
      <c r="DVQ13" s="80"/>
      <c r="DVR13" s="80"/>
      <c r="DVS13" s="80"/>
      <c r="DVT13" s="80"/>
      <c r="DVU13" s="80"/>
      <c r="DVV13" s="80"/>
      <c r="DVW13" s="80"/>
      <c r="DVX13" s="80"/>
      <c r="DVY13" s="80"/>
      <c r="DVZ13" s="80"/>
      <c r="DWA13" s="80"/>
      <c r="DWB13" s="80"/>
      <c r="DWC13" s="80"/>
      <c r="DWD13" s="80"/>
      <c r="DWE13" s="80"/>
      <c r="DWF13" s="80"/>
      <c r="DWG13" s="80"/>
      <c r="DWH13" s="80"/>
      <c r="DWI13" s="80"/>
      <c r="DWJ13" s="80"/>
      <c r="DWK13" s="80"/>
      <c r="DWL13" s="80"/>
      <c r="DWM13" s="80"/>
      <c r="DWN13" s="80"/>
      <c r="DWO13" s="80"/>
      <c r="DWP13" s="80"/>
      <c r="DWQ13" s="80"/>
      <c r="DWR13" s="80"/>
      <c r="DWS13" s="80"/>
      <c r="DWT13" s="80"/>
      <c r="DWU13" s="80"/>
      <c r="DWV13" s="80"/>
      <c r="DWW13" s="80"/>
      <c r="DWX13" s="80"/>
      <c r="DWY13" s="80"/>
      <c r="DWZ13" s="80"/>
      <c r="DXA13" s="80"/>
      <c r="DXB13" s="80"/>
      <c r="DXC13" s="80"/>
      <c r="DXD13" s="80"/>
      <c r="DXE13" s="80"/>
      <c r="DXF13" s="80"/>
      <c r="DXG13" s="80"/>
      <c r="DXH13" s="80"/>
      <c r="DXI13" s="80"/>
      <c r="DXJ13" s="80"/>
      <c r="DXK13" s="80"/>
      <c r="DXL13" s="80"/>
      <c r="DXM13" s="80"/>
      <c r="DXN13" s="80"/>
      <c r="DXO13" s="80"/>
      <c r="DXP13" s="80"/>
      <c r="DXQ13" s="80"/>
      <c r="DXR13" s="80"/>
      <c r="DXS13" s="80"/>
      <c r="DXT13" s="80"/>
      <c r="DXU13" s="80"/>
      <c r="DXV13" s="80"/>
      <c r="DXW13" s="80"/>
      <c r="DXX13" s="80"/>
      <c r="DXY13" s="80"/>
      <c r="DXZ13" s="80"/>
      <c r="DYA13" s="80"/>
      <c r="DYB13" s="80"/>
      <c r="DYC13" s="80"/>
      <c r="DYD13" s="80"/>
      <c r="DYE13" s="80"/>
      <c r="DYF13" s="80"/>
      <c r="DYG13" s="80"/>
      <c r="DYH13" s="80"/>
      <c r="DYI13" s="80"/>
      <c r="DYJ13" s="80"/>
      <c r="DYK13" s="80"/>
      <c r="DYL13" s="80"/>
      <c r="DYM13" s="80"/>
      <c r="DYN13" s="80"/>
      <c r="DYO13" s="80"/>
      <c r="DYP13" s="80"/>
      <c r="DYQ13" s="80"/>
      <c r="DYR13" s="80"/>
      <c r="DYS13" s="80"/>
      <c r="DYT13" s="80"/>
      <c r="DYU13" s="80"/>
      <c r="DYV13" s="80"/>
      <c r="DYW13" s="80"/>
      <c r="DYX13" s="80"/>
      <c r="DYY13" s="80"/>
      <c r="DYZ13" s="80"/>
      <c r="DZA13" s="80"/>
      <c r="DZB13" s="80"/>
      <c r="DZC13" s="80"/>
      <c r="DZD13" s="80"/>
      <c r="DZE13" s="80"/>
      <c r="DZF13" s="80"/>
      <c r="DZG13" s="80"/>
      <c r="DZH13" s="80"/>
      <c r="DZI13" s="80"/>
      <c r="DZJ13" s="80"/>
      <c r="DZK13" s="80"/>
      <c r="DZL13" s="80"/>
      <c r="DZM13" s="80"/>
      <c r="DZN13" s="80"/>
      <c r="DZO13" s="80"/>
      <c r="DZP13" s="80"/>
      <c r="DZQ13" s="80"/>
      <c r="DZR13" s="80"/>
      <c r="DZS13" s="80"/>
      <c r="DZT13" s="80"/>
      <c r="DZU13" s="80"/>
      <c r="DZV13" s="80"/>
      <c r="DZW13" s="80"/>
      <c r="DZX13" s="80"/>
      <c r="DZY13" s="80"/>
      <c r="DZZ13" s="80"/>
      <c r="EAA13" s="80"/>
      <c r="EAB13" s="80"/>
      <c r="EAC13" s="80"/>
      <c r="EAD13" s="80"/>
      <c r="EAE13" s="80"/>
      <c r="EAF13" s="80"/>
      <c r="EAG13" s="80"/>
      <c r="EAH13" s="80"/>
      <c r="EAI13" s="80"/>
      <c r="EAJ13" s="80"/>
      <c r="EAK13" s="80"/>
      <c r="EAL13" s="80"/>
      <c r="EAM13" s="80"/>
      <c r="EAN13" s="80"/>
      <c r="EAO13" s="80"/>
      <c r="EAP13" s="80"/>
      <c r="EAQ13" s="80"/>
      <c r="EAR13" s="80"/>
      <c r="EAS13" s="80"/>
      <c r="EAT13" s="80"/>
      <c r="EAU13" s="80"/>
      <c r="EAV13" s="80"/>
      <c r="EAW13" s="80"/>
      <c r="EAX13" s="80"/>
      <c r="EAY13" s="80"/>
      <c r="EAZ13" s="80"/>
      <c r="EBA13" s="80"/>
      <c r="EBB13" s="80"/>
      <c r="EBC13" s="80"/>
      <c r="EBD13" s="80"/>
      <c r="EBE13" s="80"/>
      <c r="EBF13" s="80"/>
      <c r="EBG13" s="80"/>
      <c r="EBH13" s="80"/>
      <c r="EBI13" s="80"/>
      <c r="EBJ13" s="80"/>
      <c r="EBK13" s="80"/>
      <c r="EBL13" s="80"/>
      <c r="EBM13" s="80"/>
      <c r="EBN13" s="80"/>
      <c r="EBO13" s="80"/>
      <c r="EBP13" s="80"/>
      <c r="EBQ13" s="80"/>
      <c r="EBR13" s="80"/>
      <c r="EBS13" s="80"/>
      <c r="EBT13" s="80"/>
      <c r="EBU13" s="80"/>
      <c r="EBV13" s="80"/>
      <c r="EBW13" s="80"/>
      <c r="EBX13" s="80"/>
      <c r="EBY13" s="80"/>
      <c r="EBZ13" s="80"/>
      <c r="ECA13" s="80"/>
      <c r="ECB13" s="80"/>
      <c r="ECC13" s="80"/>
      <c r="ECD13" s="80"/>
      <c r="ECE13" s="80"/>
      <c r="ECF13" s="80"/>
      <c r="ECG13" s="80"/>
      <c r="ECH13" s="80"/>
      <c r="ECI13" s="80"/>
      <c r="ECJ13" s="80"/>
      <c r="ECK13" s="80"/>
      <c r="ECL13" s="80"/>
      <c r="ECM13" s="80"/>
      <c r="ECN13" s="80"/>
      <c r="ECO13" s="80"/>
      <c r="ECP13" s="80"/>
      <c r="ECQ13" s="80"/>
      <c r="ECR13" s="80"/>
      <c r="ECS13" s="80"/>
      <c r="ECT13" s="80"/>
      <c r="ECU13" s="80"/>
      <c r="ECV13" s="80"/>
      <c r="ECW13" s="80"/>
      <c r="ECX13" s="80"/>
      <c r="ECY13" s="80"/>
      <c r="ECZ13" s="80"/>
      <c r="EDA13" s="80"/>
      <c r="EDB13" s="80"/>
      <c r="EDC13" s="80"/>
      <c r="EDD13" s="80"/>
      <c r="EDE13" s="80"/>
      <c r="EDF13" s="80"/>
      <c r="EDG13" s="80"/>
      <c r="EDH13" s="80"/>
      <c r="EDI13" s="80"/>
      <c r="EDJ13" s="80"/>
      <c r="EDK13" s="80"/>
      <c r="EDL13" s="80"/>
      <c r="EDM13" s="80"/>
      <c r="EDN13" s="80"/>
      <c r="EDO13" s="80"/>
      <c r="EDP13" s="80"/>
      <c r="EDQ13" s="80"/>
      <c r="EDR13" s="80"/>
      <c r="EDS13" s="80"/>
      <c r="EDT13" s="80"/>
      <c r="EDU13" s="80"/>
      <c r="EDV13" s="80"/>
      <c r="EDW13" s="80"/>
      <c r="EDX13" s="80"/>
      <c r="EDY13" s="80"/>
      <c r="EDZ13" s="80"/>
      <c r="EEA13" s="80"/>
      <c r="EEB13" s="80"/>
      <c r="EEC13" s="80"/>
      <c r="EED13" s="80"/>
      <c r="EEE13" s="80"/>
      <c r="EEF13" s="80"/>
      <c r="EEG13" s="80"/>
      <c r="EEH13" s="80"/>
      <c r="EEI13" s="80"/>
      <c r="EEJ13" s="80"/>
      <c r="EEK13" s="80"/>
      <c r="EEL13" s="80"/>
      <c r="EEM13" s="80"/>
      <c r="EEN13" s="80"/>
      <c r="EEO13" s="80"/>
      <c r="EEP13" s="80"/>
      <c r="EEQ13" s="80"/>
      <c r="EER13" s="80"/>
      <c r="EES13" s="80"/>
      <c r="EET13" s="80"/>
      <c r="EEU13" s="80"/>
      <c r="EEV13" s="80"/>
      <c r="EEW13" s="80"/>
      <c r="EEX13" s="80"/>
      <c r="EEY13" s="80"/>
      <c r="EEZ13" s="80"/>
      <c r="EFA13" s="80"/>
      <c r="EFB13" s="80"/>
      <c r="EFC13" s="80"/>
      <c r="EFD13" s="80"/>
      <c r="EFE13" s="80"/>
      <c r="EFF13" s="80"/>
      <c r="EFG13" s="80"/>
      <c r="EFH13" s="80"/>
      <c r="EFI13" s="80"/>
      <c r="EFJ13" s="80"/>
      <c r="EFK13" s="80"/>
      <c r="EFL13" s="80"/>
      <c r="EFM13" s="80"/>
      <c r="EFN13" s="80"/>
      <c r="EFO13" s="80"/>
      <c r="EFP13" s="80"/>
      <c r="EFQ13" s="80"/>
      <c r="EFR13" s="80"/>
      <c r="EFS13" s="80"/>
      <c r="EFT13" s="80"/>
      <c r="EFU13" s="80"/>
      <c r="EFV13" s="80"/>
      <c r="EFW13" s="80"/>
      <c r="EFX13" s="80"/>
      <c r="EFY13" s="80"/>
      <c r="EFZ13" s="80"/>
      <c r="EGA13" s="80"/>
      <c r="EGB13" s="80"/>
      <c r="EGC13" s="80"/>
      <c r="EGD13" s="80"/>
      <c r="EGE13" s="80"/>
      <c r="EGF13" s="80"/>
      <c r="EGG13" s="80"/>
      <c r="EGH13" s="80"/>
      <c r="EGI13" s="80"/>
      <c r="EGJ13" s="80"/>
      <c r="EGK13" s="80"/>
      <c r="EGL13" s="80"/>
      <c r="EGM13" s="80"/>
      <c r="EGN13" s="80"/>
      <c r="EGO13" s="80"/>
      <c r="EGP13" s="80"/>
      <c r="EGQ13" s="80"/>
      <c r="EGR13" s="80"/>
      <c r="EGS13" s="80"/>
      <c r="EGT13" s="80"/>
      <c r="EGU13" s="80"/>
      <c r="EGV13" s="80"/>
      <c r="EGW13" s="80"/>
      <c r="EGX13" s="80"/>
      <c r="EGY13" s="80"/>
      <c r="EGZ13" s="80"/>
      <c r="EHA13" s="80"/>
      <c r="EHB13" s="80"/>
      <c r="EHC13" s="80"/>
      <c r="EHD13" s="80"/>
      <c r="EHE13" s="80"/>
      <c r="EHF13" s="80"/>
      <c r="EHG13" s="80"/>
      <c r="EHH13" s="80"/>
      <c r="EHI13" s="80"/>
      <c r="EHJ13" s="80"/>
      <c r="EHK13" s="80"/>
      <c r="EHL13" s="80"/>
      <c r="EHM13" s="80"/>
      <c r="EHN13" s="80"/>
      <c r="EHO13" s="80"/>
      <c r="EHP13" s="80"/>
      <c r="EHQ13" s="80"/>
      <c r="EHR13" s="80"/>
      <c r="EHS13" s="80"/>
      <c r="EHT13" s="80"/>
      <c r="EHU13" s="80"/>
      <c r="EHV13" s="80"/>
      <c r="EHW13" s="80"/>
      <c r="EHX13" s="80"/>
      <c r="EHY13" s="80"/>
      <c r="EHZ13" s="80"/>
      <c r="EIA13" s="80"/>
      <c r="EIB13" s="80"/>
      <c r="EIC13" s="80"/>
      <c r="EID13" s="80"/>
      <c r="EIE13" s="80"/>
      <c r="EIF13" s="80"/>
      <c r="EIG13" s="80"/>
      <c r="EIH13" s="80"/>
      <c r="EII13" s="80"/>
      <c r="EIJ13" s="80"/>
      <c r="EIK13" s="80"/>
      <c r="EIL13" s="80"/>
      <c r="EIM13" s="80"/>
      <c r="EIN13" s="80"/>
      <c r="EIO13" s="80"/>
      <c r="EIP13" s="80"/>
      <c r="EIQ13" s="80"/>
      <c r="EIR13" s="80"/>
      <c r="EIS13" s="80"/>
      <c r="EIT13" s="80"/>
      <c r="EIU13" s="80"/>
      <c r="EIV13" s="80"/>
      <c r="EIW13" s="80"/>
      <c r="EIX13" s="80"/>
      <c r="EIY13" s="80"/>
      <c r="EIZ13" s="80"/>
      <c r="EJA13" s="80"/>
      <c r="EJB13" s="80"/>
      <c r="EJC13" s="80"/>
      <c r="EJD13" s="80"/>
      <c r="EJE13" s="80"/>
      <c r="EJF13" s="80"/>
      <c r="EJG13" s="80"/>
      <c r="EJH13" s="80"/>
      <c r="EJI13" s="80"/>
      <c r="EJJ13" s="80"/>
      <c r="EJK13" s="80"/>
      <c r="EJL13" s="80"/>
      <c r="EJM13" s="80"/>
      <c r="EJN13" s="80"/>
      <c r="EJO13" s="80"/>
      <c r="EJP13" s="80"/>
      <c r="EJQ13" s="80"/>
      <c r="EJR13" s="80"/>
      <c r="EJS13" s="80"/>
      <c r="EJT13" s="80"/>
      <c r="EJU13" s="80"/>
      <c r="EJV13" s="80"/>
      <c r="EJW13" s="80"/>
      <c r="EJX13" s="80"/>
      <c r="EJY13" s="80"/>
      <c r="EJZ13" s="80"/>
      <c r="EKA13" s="80"/>
      <c r="EKB13" s="80"/>
      <c r="EKC13" s="80"/>
      <c r="EKD13" s="80"/>
      <c r="EKE13" s="80"/>
      <c r="EKF13" s="80"/>
      <c r="EKG13" s="80"/>
      <c r="EKH13" s="80"/>
      <c r="EKI13" s="80"/>
      <c r="EKJ13" s="80"/>
      <c r="EKK13" s="80"/>
      <c r="EKL13" s="80"/>
      <c r="EKM13" s="80"/>
      <c r="EKN13" s="80"/>
      <c r="EKO13" s="80"/>
      <c r="EKP13" s="80"/>
      <c r="EKQ13" s="80"/>
      <c r="EKR13" s="80"/>
      <c r="EKS13" s="80"/>
      <c r="EKT13" s="80"/>
      <c r="EKU13" s="80"/>
      <c r="EKV13" s="80"/>
      <c r="EKW13" s="80"/>
      <c r="EKX13" s="80"/>
      <c r="EKY13" s="80"/>
      <c r="EKZ13" s="80"/>
      <c r="ELA13" s="80"/>
      <c r="ELB13" s="80"/>
      <c r="ELC13" s="80"/>
      <c r="ELD13" s="80"/>
      <c r="ELE13" s="80"/>
      <c r="ELF13" s="80"/>
      <c r="ELG13" s="80"/>
      <c r="ELH13" s="80"/>
      <c r="ELI13" s="80"/>
      <c r="ELJ13" s="80"/>
      <c r="ELK13" s="80"/>
      <c r="ELL13" s="80"/>
      <c r="ELM13" s="80"/>
      <c r="ELN13" s="80"/>
      <c r="ELO13" s="80"/>
      <c r="ELP13" s="80"/>
      <c r="ELQ13" s="80"/>
      <c r="ELR13" s="80"/>
      <c r="ELS13" s="80"/>
      <c r="ELT13" s="80"/>
      <c r="ELU13" s="80"/>
      <c r="ELV13" s="80"/>
      <c r="ELW13" s="80"/>
      <c r="ELX13" s="80"/>
      <c r="ELY13" s="80"/>
      <c r="ELZ13" s="80"/>
      <c r="EMA13" s="80"/>
      <c r="EMB13" s="80"/>
      <c r="EMC13" s="80"/>
      <c r="EMD13" s="80"/>
      <c r="EME13" s="80"/>
      <c r="EMF13" s="80"/>
      <c r="EMG13" s="80"/>
      <c r="EMH13" s="80"/>
      <c r="EMI13" s="80"/>
      <c r="EMJ13" s="80"/>
      <c r="EMK13" s="80"/>
      <c r="EML13" s="80"/>
      <c r="EMM13" s="80"/>
      <c r="EMN13" s="80"/>
      <c r="EMO13" s="80"/>
      <c r="EMP13" s="80"/>
      <c r="EMQ13" s="80"/>
      <c r="EMR13" s="80"/>
      <c r="EMS13" s="80"/>
      <c r="EMT13" s="80"/>
      <c r="EMU13" s="80"/>
      <c r="EMV13" s="80"/>
      <c r="EMW13" s="80"/>
      <c r="EMX13" s="80"/>
      <c r="EMY13" s="80"/>
      <c r="EMZ13" s="80"/>
      <c r="ENA13" s="80"/>
      <c r="ENB13" s="80"/>
      <c r="ENC13" s="80"/>
      <c r="END13" s="80"/>
      <c r="ENE13" s="80"/>
      <c r="ENF13" s="80"/>
      <c r="ENG13" s="80"/>
      <c r="ENH13" s="80"/>
      <c r="ENI13" s="80"/>
      <c r="ENJ13" s="80"/>
      <c r="ENK13" s="80"/>
      <c r="ENL13" s="80"/>
      <c r="ENM13" s="80"/>
      <c r="ENN13" s="80"/>
      <c r="ENO13" s="80"/>
      <c r="ENP13" s="80"/>
      <c r="ENQ13" s="80"/>
      <c r="ENR13" s="80"/>
      <c r="ENS13" s="80"/>
      <c r="ENT13" s="80"/>
      <c r="ENU13" s="80"/>
      <c r="ENV13" s="80"/>
      <c r="ENW13" s="80"/>
      <c r="ENX13" s="80"/>
      <c r="ENY13" s="80"/>
      <c r="ENZ13" s="80"/>
      <c r="EOA13" s="80"/>
      <c r="EOB13" s="80"/>
      <c r="EOC13" s="80"/>
      <c r="EOD13" s="80"/>
      <c r="EOE13" s="80"/>
      <c r="EOF13" s="80"/>
      <c r="EOG13" s="80"/>
      <c r="EOH13" s="80"/>
      <c r="EOI13" s="80"/>
      <c r="EOJ13" s="80"/>
      <c r="EOK13" s="80"/>
      <c r="EOL13" s="80"/>
      <c r="EOM13" s="80"/>
      <c r="EON13" s="80"/>
      <c r="EOO13" s="80"/>
      <c r="EOP13" s="80"/>
      <c r="EOQ13" s="80"/>
      <c r="EOR13" s="80"/>
      <c r="EOS13" s="80"/>
      <c r="EOT13" s="80"/>
      <c r="EOU13" s="80"/>
      <c r="EOV13" s="80"/>
      <c r="EOW13" s="80"/>
      <c r="EOX13" s="80"/>
      <c r="EOY13" s="80"/>
      <c r="EOZ13" s="80"/>
      <c r="EPA13" s="80"/>
      <c r="EPB13" s="80"/>
      <c r="EPC13" s="80"/>
      <c r="EPD13" s="80"/>
      <c r="EPE13" s="80"/>
      <c r="EPF13" s="80"/>
      <c r="EPG13" s="80"/>
      <c r="EPH13" s="80"/>
      <c r="EPI13" s="80"/>
      <c r="EPJ13" s="80"/>
      <c r="EPK13" s="80"/>
      <c r="EPL13" s="80"/>
      <c r="EPM13" s="80"/>
      <c r="EPN13" s="80"/>
      <c r="EPO13" s="80"/>
      <c r="EPP13" s="80"/>
      <c r="EPQ13" s="80"/>
      <c r="EPR13" s="80"/>
      <c r="EPS13" s="80"/>
      <c r="EPT13" s="80"/>
      <c r="EPU13" s="80"/>
      <c r="EPV13" s="80"/>
      <c r="EPW13" s="80"/>
      <c r="EPX13" s="80"/>
      <c r="EPY13" s="80"/>
      <c r="EPZ13" s="80"/>
      <c r="EQA13" s="80"/>
      <c r="EQB13" s="80"/>
      <c r="EQC13" s="80"/>
      <c r="EQD13" s="80"/>
      <c r="EQE13" s="80"/>
      <c r="EQF13" s="80"/>
      <c r="EQG13" s="80"/>
      <c r="EQH13" s="80"/>
      <c r="EQI13" s="80"/>
      <c r="EQJ13" s="80"/>
      <c r="EQK13" s="80"/>
      <c r="EQL13" s="80"/>
      <c r="EQM13" s="80"/>
      <c r="EQN13" s="80"/>
      <c r="EQO13" s="80"/>
      <c r="EQP13" s="80"/>
      <c r="EQQ13" s="80"/>
      <c r="EQR13" s="80"/>
      <c r="EQS13" s="80"/>
      <c r="EQT13" s="80"/>
      <c r="EQU13" s="80"/>
      <c r="EQV13" s="80"/>
      <c r="EQW13" s="80"/>
      <c r="EQX13" s="80"/>
      <c r="EQY13" s="80"/>
      <c r="EQZ13" s="80"/>
      <c r="ERA13" s="80"/>
      <c r="ERB13" s="80"/>
      <c r="ERC13" s="80"/>
      <c r="ERD13" s="80"/>
      <c r="ERE13" s="80"/>
      <c r="ERF13" s="80"/>
      <c r="ERG13" s="80"/>
      <c r="ERH13" s="80"/>
      <c r="ERI13" s="80"/>
      <c r="ERJ13" s="80"/>
      <c r="ERK13" s="80"/>
      <c r="ERL13" s="80"/>
      <c r="ERM13" s="80"/>
      <c r="ERN13" s="80"/>
      <c r="ERO13" s="80"/>
      <c r="ERP13" s="80"/>
      <c r="ERQ13" s="80"/>
      <c r="ERR13" s="80"/>
      <c r="ERS13" s="80"/>
      <c r="ERT13" s="80"/>
      <c r="ERU13" s="80"/>
      <c r="ERV13" s="80"/>
      <c r="ERW13" s="80"/>
      <c r="ERX13" s="80"/>
      <c r="ERY13" s="80"/>
      <c r="ERZ13" s="80"/>
      <c r="ESA13" s="80"/>
      <c r="ESB13" s="80"/>
      <c r="ESC13" s="80"/>
      <c r="ESD13" s="80"/>
      <c r="ESE13" s="80"/>
      <c r="ESF13" s="80"/>
      <c r="ESG13" s="80"/>
      <c r="ESH13" s="80"/>
      <c r="ESI13" s="80"/>
      <c r="ESJ13" s="80"/>
      <c r="ESK13" s="80"/>
      <c r="ESL13" s="80"/>
      <c r="ESM13" s="80"/>
      <c r="ESN13" s="80"/>
      <c r="ESO13" s="80"/>
      <c r="ESP13" s="80"/>
      <c r="ESQ13" s="80"/>
      <c r="ESR13" s="80"/>
      <c r="ESS13" s="80"/>
      <c r="EST13" s="80"/>
      <c r="ESU13" s="80"/>
      <c r="ESV13" s="80"/>
      <c r="ESW13" s="80"/>
      <c r="ESX13" s="80"/>
      <c r="ESY13" s="80"/>
      <c r="ESZ13" s="80"/>
      <c r="ETA13" s="80"/>
      <c r="ETB13" s="80"/>
      <c r="ETC13" s="80"/>
      <c r="ETD13" s="80"/>
      <c r="ETE13" s="80"/>
      <c r="ETF13" s="80"/>
      <c r="ETG13" s="80"/>
      <c r="ETH13" s="80"/>
      <c r="ETI13" s="80"/>
      <c r="ETJ13" s="80"/>
      <c r="ETK13" s="80"/>
      <c r="ETL13" s="80"/>
      <c r="ETM13" s="80"/>
      <c r="ETN13" s="80"/>
      <c r="ETO13" s="80"/>
      <c r="ETP13" s="80"/>
      <c r="ETQ13" s="80"/>
      <c r="ETR13" s="80"/>
      <c r="ETS13" s="80"/>
      <c r="ETT13" s="80"/>
      <c r="ETU13" s="80"/>
      <c r="ETV13" s="80"/>
      <c r="ETW13" s="80"/>
      <c r="ETX13" s="80"/>
      <c r="ETY13" s="80"/>
      <c r="ETZ13" s="80"/>
      <c r="EUA13" s="80"/>
      <c r="EUB13" s="80"/>
      <c r="EUC13" s="80"/>
      <c r="EUD13" s="80"/>
      <c r="EUE13" s="80"/>
      <c r="EUF13" s="80"/>
      <c r="EUG13" s="80"/>
      <c r="EUH13" s="80"/>
      <c r="EUI13" s="80"/>
      <c r="EUJ13" s="80"/>
      <c r="EUK13" s="80"/>
      <c r="EUL13" s="80"/>
      <c r="EUM13" s="80"/>
      <c r="EUN13" s="80"/>
      <c r="EUO13" s="80"/>
      <c r="EUP13" s="80"/>
      <c r="EUQ13" s="80"/>
      <c r="EUR13" s="80"/>
      <c r="EUS13" s="80"/>
      <c r="EUT13" s="80"/>
      <c r="EUU13" s="80"/>
      <c r="EUV13" s="80"/>
      <c r="EUW13" s="80"/>
      <c r="EUX13" s="80"/>
      <c r="EUY13" s="80"/>
      <c r="EUZ13" s="80"/>
      <c r="EVA13" s="80"/>
      <c r="EVB13" s="80"/>
      <c r="EVC13" s="80"/>
      <c r="EVD13" s="80"/>
      <c r="EVE13" s="80"/>
      <c r="EVF13" s="80"/>
      <c r="EVG13" s="80"/>
      <c r="EVH13" s="80"/>
      <c r="EVI13" s="80"/>
      <c r="EVJ13" s="80"/>
      <c r="EVK13" s="80"/>
      <c r="EVL13" s="80"/>
      <c r="EVM13" s="80"/>
      <c r="EVN13" s="80"/>
      <c r="EVO13" s="80"/>
      <c r="EVP13" s="80"/>
      <c r="EVQ13" s="80"/>
      <c r="EVR13" s="80"/>
      <c r="EVS13" s="80"/>
      <c r="EVT13" s="80"/>
      <c r="EVU13" s="80"/>
      <c r="EVV13" s="80"/>
      <c r="EVW13" s="80"/>
      <c r="EVX13" s="80"/>
      <c r="EVY13" s="80"/>
      <c r="EVZ13" s="80"/>
      <c r="EWA13" s="80"/>
      <c r="EWB13" s="80"/>
      <c r="EWC13" s="80"/>
      <c r="EWD13" s="80"/>
      <c r="EWE13" s="80"/>
      <c r="EWF13" s="80"/>
      <c r="EWG13" s="80"/>
      <c r="EWH13" s="80"/>
      <c r="EWI13" s="80"/>
      <c r="EWJ13" s="80"/>
      <c r="EWK13" s="80"/>
      <c r="EWL13" s="80"/>
      <c r="EWM13" s="80"/>
      <c r="EWN13" s="80"/>
      <c r="EWO13" s="80"/>
      <c r="EWP13" s="80"/>
      <c r="EWQ13" s="80"/>
      <c r="EWR13" s="80"/>
      <c r="EWS13" s="80"/>
      <c r="EWT13" s="80"/>
      <c r="EWU13" s="80"/>
      <c r="EWV13" s="80"/>
      <c r="EWW13" s="80"/>
      <c r="EWX13" s="80"/>
      <c r="EWY13" s="80"/>
      <c r="EWZ13" s="80"/>
      <c r="EXA13" s="80"/>
      <c r="EXB13" s="80"/>
      <c r="EXC13" s="80"/>
      <c r="EXD13" s="80"/>
      <c r="EXE13" s="80"/>
      <c r="EXF13" s="80"/>
      <c r="EXG13" s="80"/>
      <c r="EXH13" s="80"/>
      <c r="EXI13" s="80"/>
      <c r="EXJ13" s="80"/>
      <c r="EXK13" s="80"/>
      <c r="EXL13" s="80"/>
      <c r="EXM13" s="80"/>
      <c r="EXN13" s="80"/>
      <c r="EXO13" s="80"/>
      <c r="EXP13" s="80"/>
      <c r="EXQ13" s="80"/>
      <c r="EXR13" s="80"/>
      <c r="EXS13" s="80"/>
      <c r="EXT13" s="80"/>
      <c r="EXU13" s="80"/>
      <c r="EXV13" s="80"/>
      <c r="EXW13" s="80"/>
      <c r="EXX13" s="80"/>
      <c r="EXY13" s="80"/>
      <c r="EXZ13" s="80"/>
      <c r="EYA13" s="80"/>
      <c r="EYB13" s="80"/>
      <c r="EYC13" s="80"/>
      <c r="EYD13" s="80"/>
      <c r="EYE13" s="80"/>
      <c r="EYF13" s="80"/>
      <c r="EYG13" s="80"/>
      <c r="EYH13" s="80"/>
      <c r="EYI13" s="80"/>
      <c r="EYJ13" s="80"/>
      <c r="EYK13" s="80"/>
      <c r="EYL13" s="80"/>
      <c r="EYM13" s="80"/>
      <c r="EYN13" s="80"/>
      <c r="EYO13" s="80"/>
      <c r="EYP13" s="80"/>
      <c r="EYQ13" s="80"/>
      <c r="EYR13" s="80"/>
      <c r="EYS13" s="80"/>
      <c r="EYT13" s="80"/>
      <c r="EYU13" s="80"/>
      <c r="EYV13" s="80"/>
      <c r="EYW13" s="80"/>
      <c r="EYX13" s="80"/>
      <c r="EYY13" s="80"/>
      <c r="EYZ13" s="80"/>
      <c r="EZA13" s="80"/>
      <c r="EZB13" s="80"/>
      <c r="EZC13" s="80"/>
      <c r="EZD13" s="80"/>
      <c r="EZE13" s="80"/>
      <c r="EZF13" s="80"/>
      <c r="EZG13" s="80"/>
      <c r="EZH13" s="80"/>
      <c r="EZI13" s="80"/>
      <c r="EZJ13" s="80"/>
      <c r="EZK13" s="80"/>
      <c r="EZL13" s="80"/>
      <c r="EZM13" s="80"/>
      <c r="EZN13" s="80"/>
      <c r="EZO13" s="80"/>
      <c r="EZP13" s="80"/>
      <c r="EZQ13" s="80"/>
      <c r="EZR13" s="80"/>
      <c r="EZS13" s="80"/>
      <c r="EZT13" s="80"/>
      <c r="EZU13" s="80"/>
      <c r="EZV13" s="80"/>
      <c r="EZW13" s="80"/>
      <c r="EZX13" s="80"/>
      <c r="EZY13" s="80"/>
      <c r="EZZ13" s="80"/>
      <c r="FAA13" s="80"/>
      <c r="FAB13" s="80"/>
      <c r="FAC13" s="80"/>
      <c r="FAD13" s="80"/>
      <c r="FAE13" s="80"/>
      <c r="FAF13" s="80"/>
      <c r="FAG13" s="80"/>
      <c r="FAH13" s="80"/>
      <c r="FAI13" s="80"/>
      <c r="FAJ13" s="80"/>
      <c r="FAK13" s="80"/>
      <c r="FAL13" s="80"/>
      <c r="FAM13" s="80"/>
      <c r="FAN13" s="80"/>
      <c r="FAO13" s="80"/>
      <c r="FAP13" s="80"/>
      <c r="FAQ13" s="80"/>
      <c r="FAR13" s="80"/>
      <c r="FAS13" s="80"/>
      <c r="FAT13" s="80"/>
      <c r="FAU13" s="80"/>
      <c r="FAV13" s="80"/>
      <c r="FAW13" s="80"/>
      <c r="FAX13" s="80"/>
      <c r="FAY13" s="80"/>
      <c r="FAZ13" s="80"/>
      <c r="FBA13" s="80"/>
      <c r="FBB13" s="80"/>
      <c r="FBC13" s="80"/>
      <c r="FBD13" s="80"/>
      <c r="FBE13" s="80"/>
      <c r="FBF13" s="80"/>
      <c r="FBG13" s="80"/>
      <c r="FBH13" s="80"/>
      <c r="FBI13" s="80"/>
      <c r="FBJ13" s="80"/>
      <c r="FBK13" s="80"/>
      <c r="FBL13" s="80"/>
      <c r="FBM13" s="80"/>
      <c r="FBN13" s="80"/>
      <c r="FBO13" s="80"/>
      <c r="FBP13" s="80"/>
      <c r="FBQ13" s="80"/>
      <c r="FBR13" s="80"/>
      <c r="FBS13" s="80"/>
      <c r="FBT13" s="80"/>
      <c r="FBU13" s="80"/>
      <c r="FBV13" s="80"/>
      <c r="FBW13" s="80"/>
      <c r="FBX13" s="80"/>
      <c r="FBY13" s="80"/>
      <c r="FBZ13" s="80"/>
      <c r="FCA13" s="80"/>
      <c r="FCB13" s="80"/>
      <c r="FCC13" s="80"/>
      <c r="FCD13" s="80"/>
      <c r="FCE13" s="80"/>
      <c r="FCF13" s="80"/>
      <c r="FCG13" s="80"/>
      <c r="FCH13" s="80"/>
      <c r="FCI13" s="80"/>
      <c r="FCJ13" s="80"/>
      <c r="FCK13" s="80"/>
      <c r="FCL13" s="80"/>
      <c r="FCM13" s="80"/>
      <c r="FCN13" s="80"/>
      <c r="FCO13" s="80"/>
      <c r="FCP13" s="80"/>
      <c r="FCQ13" s="80"/>
      <c r="FCR13" s="80"/>
      <c r="FCS13" s="80"/>
      <c r="FCT13" s="80"/>
      <c r="FCU13" s="80"/>
      <c r="FCV13" s="80"/>
      <c r="FCW13" s="80"/>
      <c r="FCX13" s="80"/>
      <c r="FCY13" s="80"/>
      <c r="FCZ13" s="80"/>
      <c r="FDA13" s="80"/>
      <c r="FDB13" s="80"/>
      <c r="FDC13" s="80"/>
      <c r="FDD13" s="80"/>
      <c r="FDE13" s="80"/>
      <c r="FDF13" s="80"/>
      <c r="FDG13" s="80"/>
      <c r="FDH13" s="80"/>
      <c r="FDI13" s="80"/>
      <c r="FDJ13" s="80"/>
      <c r="FDK13" s="80"/>
      <c r="FDL13" s="80"/>
      <c r="FDM13" s="80"/>
      <c r="FDN13" s="80"/>
      <c r="FDO13" s="80"/>
      <c r="FDP13" s="80"/>
      <c r="FDQ13" s="80"/>
      <c r="FDR13" s="80"/>
      <c r="FDS13" s="80"/>
      <c r="FDT13" s="80"/>
      <c r="FDU13" s="80"/>
      <c r="FDV13" s="80"/>
      <c r="FDW13" s="80"/>
      <c r="FDX13" s="80"/>
      <c r="FDY13" s="80"/>
      <c r="FDZ13" s="80"/>
      <c r="FEA13" s="80"/>
      <c r="FEB13" s="80"/>
      <c r="FEC13" s="80"/>
      <c r="FED13" s="80"/>
      <c r="FEE13" s="80"/>
      <c r="FEF13" s="80"/>
      <c r="FEG13" s="80"/>
      <c r="FEH13" s="80"/>
      <c r="FEI13" s="80"/>
      <c r="FEJ13" s="80"/>
      <c r="FEK13" s="80"/>
      <c r="FEL13" s="80"/>
      <c r="FEM13" s="80"/>
      <c r="FEN13" s="80"/>
      <c r="FEO13" s="80"/>
      <c r="FEP13" s="80"/>
      <c r="FEQ13" s="80"/>
      <c r="FER13" s="80"/>
      <c r="FES13" s="80"/>
      <c r="FET13" s="80"/>
      <c r="FEU13" s="80"/>
      <c r="FEV13" s="80"/>
      <c r="FEW13" s="80"/>
      <c r="FEX13" s="80"/>
      <c r="FEY13" s="80"/>
      <c r="FEZ13" s="80"/>
      <c r="FFA13" s="80"/>
      <c r="FFB13" s="80"/>
      <c r="FFC13" s="80"/>
      <c r="FFD13" s="80"/>
      <c r="FFE13" s="80"/>
      <c r="FFF13" s="80"/>
      <c r="FFG13" s="80"/>
      <c r="FFH13" s="80"/>
      <c r="FFI13" s="80"/>
      <c r="FFJ13" s="80"/>
      <c r="FFK13" s="80"/>
      <c r="FFL13" s="80"/>
      <c r="FFM13" s="80"/>
      <c r="FFN13" s="80"/>
      <c r="FFO13" s="80"/>
      <c r="FFP13" s="80"/>
      <c r="FFQ13" s="80"/>
      <c r="FFR13" s="80"/>
      <c r="FFS13" s="80"/>
      <c r="FFT13" s="80"/>
      <c r="FFU13" s="80"/>
      <c r="FFV13" s="80"/>
      <c r="FFW13" s="80"/>
      <c r="FFX13" s="80"/>
      <c r="FFY13" s="80"/>
      <c r="FFZ13" s="80"/>
      <c r="FGA13" s="80"/>
      <c r="FGB13" s="80"/>
      <c r="FGC13" s="80"/>
      <c r="FGD13" s="80"/>
      <c r="FGE13" s="80"/>
      <c r="FGF13" s="80"/>
      <c r="FGG13" s="80"/>
      <c r="FGH13" s="80"/>
      <c r="FGI13" s="80"/>
      <c r="FGJ13" s="80"/>
      <c r="FGK13" s="80"/>
      <c r="FGL13" s="80"/>
      <c r="FGM13" s="80"/>
      <c r="FGN13" s="80"/>
      <c r="FGO13" s="80"/>
      <c r="FGP13" s="80"/>
      <c r="FGQ13" s="80"/>
      <c r="FGR13" s="80"/>
      <c r="FGS13" s="80"/>
      <c r="FGT13" s="80"/>
      <c r="FGU13" s="80"/>
      <c r="FGV13" s="80"/>
      <c r="FGW13" s="80"/>
      <c r="FGX13" s="80"/>
      <c r="FGY13" s="80"/>
      <c r="FGZ13" s="80"/>
      <c r="FHA13" s="80"/>
      <c r="FHB13" s="80"/>
      <c r="FHC13" s="80"/>
      <c r="FHD13" s="80"/>
      <c r="FHE13" s="80"/>
      <c r="FHF13" s="80"/>
      <c r="FHG13" s="80"/>
      <c r="FHH13" s="80"/>
      <c r="FHI13" s="80"/>
      <c r="FHJ13" s="80"/>
      <c r="FHK13" s="80"/>
      <c r="FHL13" s="80"/>
      <c r="FHM13" s="80"/>
      <c r="FHN13" s="80"/>
      <c r="FHO13" s="80"/>
      <c r="FHP13" s="80"/>
      <c r="FHQ13" s="80"/>
      <c r="FHR13" s="80"/>
      <c r="FHS13" s="80"/>
      <c r="FHT13" s="80"/>
      <c r="FHU13" s="80"/>
      <c r="FHV13" s="80"/>
      <c r="FHW13" s="80"/>
      <c r="FHX13" s="80"/>
      <c r="FHY13" s="80"/>
      <c r="FHZ13" s="80"/>
      <c r="FIA13" s="80"/>
      <c r="FIB13" s="80"/>
      <c r="FIC13" s="80"/>
      <c r="FID13" s="80"/>
      <c r="FIE13" s="80"/>
      <c r="FIF13" s="80"/>
      <c r="FIG13" s="80"/>
      <c r="FIH13" s="80"/>
      <c r="FII13" s="80"/>
      <c r="FIJ13" s="80"/>
      <c r="FIK13" s="80"/>
      <c r="FIL13" s="80"/>
      <c r="FIM13" s="80"/>
      <c r="FIN13" s="80"/>
      <c r="FIO13" s="80"/>
      <c r="FIP13" s="80"/>
      <c r="FIQ13" s="80"/>
      <c r="FIR13" s="80"/>
      <c r="FIS13" s="80"/>
      <c r="FIT13" s="80"/>
      <c r="FIU13" s="80"/>
      <c r="FIV13" s="80"/>
      <c r="FIW13" s="80"/>
      <c r="FIX13" s="80"/>
      <c r="FIY13" s="80"/>
      <c r="FIZ13" s="80"/>
      <c r="FJA13" s="80"/>
      <c r="FJB13" s="80"/>
      <c r="FJC13" s="80"/>
      <c r="FJD13" s="80"/>
      <c r="FJE13" s="80"/>
      <c r="FJF13" s="80"/>
      <c r="FJG13" s="80"/>
      <c r="FJH13" s="80"/>
      <c r="FJI13" s="80"/>
      <c r="FJJ13" s="80"/>
      <c r="FJK13" s="80"/>
      <c r="FJL13" s="80"/>
      <c r="FJM13" s="80"/>
      <c r="FJN13" s="80"/>
      <c r="FJO13" s="80"/>
      <c r="FJP13" s="80"/>
      <c r="FJQ13" s="80"/>
      <c r="FJR13" s="80"/>
      <c r="FJS13" s="80"/>
      <c r="FJT13" s="80"/>
      <c r="FJU13" s="80"/>
      <c r="FJV13" s="80"/>
      <c r="FJW13" s="80"/>
      <c r="FJX13" s="80"/>
      <c r="FJY13" s="80"/>
      <c r="FJZ13" s="80"/>
      <c r="FKA13" s="80"/>
      <c r="FKB13" s="80"/>
      <c r="FKC13" s="80"/>
      <c r="FKD13" s="80"/>
      <c r="FKE13" s="80"/>
      <c r="FKF13" s="80"/>
      <c r="FKG13" s="80"/>
      <c r="FKH13" s="80"/>
      <c r="FKI13" s="80"/>
      <c r="FKJ13" s="80"/>
      <c r="FKK13" s="80"/>
      <c r="FKL13" s="80"/>
      <c r="FKM13" s="80"/>
      <c r="FKN13" s="80"/>
      <c r="FKO13" s="80"/>
      <c r="FKP13" s="80"/>
      <c r="FKQ13" s="80"/>
      <c r="FKR13" s="80"/>
      <c r="FKS13" s="80"/>
      <c r="FKT13" s="80"/>
      <c r="FKU13" s="80"/>
      <c r="FKV13" s="80"/>
      <c r="FKW13" s="80"/>
      <c r="FKX13" s="80"/>
      <c r="FKY13" s="80"/>
      <c r="FKZ13" s="80"/>
      <c r="FLA13" s="80"/>
      <c r="FLB13" s="80"/>
      <c r="FLC13" s="80"/>
      <c r="FLD13" s="80"/>
      <c r="FLE13" s="80"/>
      <c r="FLF13" s="80"/>
      <c r="FLG13" s="80"/>
      <c r="FLH13" s="80"/>
      <c r="FLI13" s="80"/>
      <c r="FLJ13" s="80"/>
      <c r="FLK13" s="80"/>
      <c r="FLL13" s="80"/>
      <c r="FLM13" s="80"/>
      <c r="FLN13" s="80"/>
      <c r="FLO13" s="80"/>
      <c r="FLP13" s="80"/>
      <c r="FLQ13" s="80"/>
      <c r="FLR13" s="80"/>
      <c r="FLS13" s="80"/>
      <c r="FLT13" s="80"/>
      <c r="FLU13" s="80"/>
      <c r="FLV13" s="80"/>
      <c r="FLW13" s="80"/>
      <c r="FLX13" s="80"/>
      <c r="FLY13" s="80"/>
      <c r="FLZ13" s="80"/>
      <c r="FMA13" s="80"/>
      <c r="FMB13" s="80"/>
      <c r="FMC13" s="80"/>
      <c r="FMD13" s="80"/>
      <c r="FME13" s="80"/>
      <c r="FMF13" s="80"/>
      <c r="FMG13" s="80"/>
      <c r="FMH13" s="80"/>
      <c r="FMI13" s="80"/>
      <c r="FMJ13" s="80"/>
      <c r="FMK13" s="80"/>
      <c r="FML13" s="80"/>
      <c r="FMM13" s="80"/>
      <c r="FMN13" s="80"/>
      <c r="FMO13" s="80"/>
      <c r="FMP13" s="80"/>
      <c r="FMQ13" s="80"/>
      <c r="FMR13" s="80"/>
      <c r="FMS13" s="80"/>
      <c r="FMT13" s="80"/>
      <c r="FMU13" s="80"/>
      <c r="FMV13" s="80"/>
      <c r="FMW13" s="80"/>
      <c r="FMX13" s="80"/>
      <c r="FMY13" s="80"/>
      <c r="FMZ13" s="80"/>
      <c r="FNA13" s="80"/>
      <c r="FNB13" s="80"/>
      <c r="FNC13" s="80"/>
      <c r="FND13" s="80"/>
      <c r="FNE13" s="80"/>
      <c r="FNF13" s="80"/>
      <c r="FNG13" s="80"/>
      <c r="FNH13" s="80"/>
      <c r="FNI13" s="80"/>
      <c r="FNJ13" s="80"/>
      <c r="FNK13" s="80"/>
      <c r="FNL13" s="80"/>
      <c r="FNM13" s="80"/>
      <c r="FNN13" s="80"/>
      <c r="FNO13" s="80"/>
      <c r="FNP13" s="80"/>
      <c r="FNQ13" s="80"/>
      <c r="FNR13" s="80"/>
      <c r="FNS13" s="80"/>
      <c r="FNT13" s="80"/>
      <c r="FNU13" s="80"/>
      <c r="FNV13" s="80"/>
      <c r="FNW13" s="80"/>
      <c r="FNX13" s="80"/>
      <c r="FNY13" s="80"/>
      <c r="FNZ13" s="80"/>
      <c r="FOA13" s="80"/>
      <c r="FOB13" s="80"/>
      <c r="FOC13" s="80"/>
      <c r="FOD13" s="80"/>
      <c r="FOE13" s="80"/>
      <c r="FOF13" s="80"/>
      <c r="FOG13" s="80"/>
      <c r="FOH13" s="80"/>
      <c r="FOI13" s="80"/>
      <c r="FOJ13" s="80"/>
      <c r="FOK13" s="80"/>
      <c r="FOL13" s="80"/>
      <c r="FOM13" s="80"/>
      <c r="FON13" s="80"/>
      <c r="FOO13" s="80"/>
      <c r="FOP13" s="80"/>
      <c r="FOQ13" s="80"/>
      <c r="FOR13" s="80"/>
      <c r="FOS13" s="80"/>
      <c r="FOT13" s="80"/>
      <c r="FOU13" s="80"/>
      <c r="FOV13" s="80"/>
      <c r="FOW13" s="80"/>
      <c r="FOX13" s="80"/>
      <c r="FOY13" s="80"/>
      <c r="FOZ13" s="80"/>
      <c r="FPA13" s="80"/>
      <c r="FPB13" s="80"/>
      <c r="FPC13" s="80"/>
      <c r="FPD13" s="80"/>
      <c r="FPE13" s="80"/>
      <c r="FPF13" s="80"/>
      <c r="FPG13" s="80"/>
      <c r="FPH13" s="80"/>
      <c r="FPI13" s="80"/>
      <c r="FPJ13" s="80"/>
      <c r="FPK13" s="80"/>
      <c r="FPL13" s="80"/>
      <c r="FPM13" s="80"/>
      <c r="FPN13" s="80"/>
      <c r="FPO13" s="80"/>
      <c r="FPP13" s="80"/>
      <c r="FPQ13" s="80"/>
      <c r="FPR13" s="80"/>
      <c r="FPS13" s="80"/>
      <c r="FPT13" s="80"/>
      <c r="FPU13" s="80"/>
      <c r="FPV13" s="80"/>
      <c r="FPW13" s="80"/>
      <c r="FPX13" s="80"/>
      <c r="FPY13" s="80"/>
      <c r="FPZ13" s="80"/>
      <c r="FQA13" s="80"/>
      <c r="FQB13" s="80"/>
      <c r="FQC13" s="80"/>
      <c r="FQD13" s="80"/>
      <c r="FQE13" s="80"/>
      <c r="FQF13" s="80"/>
      <c r="FQG13" s="80"/>
      <c r="FQH13" s="80"/>
      <c r="FQI13" s="80"/>
      <c r="FQJ13" s="80"/>
      <c r="FQK13" s="80"/>
      <c r="FQL13" s="80"/>
      <c r="FQM13" s="80"/>
      <c r="FQN13" s="80"/>
      <c r="FQO13" s="80"/>
      <c r="FQP13" s="80"/>
      <c r="FQQ13" s="80"/>
      <c r="FQR13" s="80"/>
      <c r="FQS13" s="80"/>
      <c r="FQT13" s="80"/>
      <c r="FQU13" s="80"/>
      <c r="FQV13" s="80"/>
      <c r="FQW13" s="80"/>
      <c r="FQX13" s="80"/>
      <c r="FQY13" s="80"/>
      <c r="FQZ13" s="80"/>
      <c r="FRA13" s="80"/>
      <c r="FRB13" s="80"/>
      <c r="FRC13" s="80"/>
      <c r="FRD13" s="80"/>
      <c r="FRE13" s="80"/>
      <c r="FRF13" s="80"/>
      <c r="FRG13" s="80"/>
      <c r="FRH13" s="80"/>
      <c r="FRI13" s="80"/>
      <c r="FRJ13" s="80"/>
      <c r="FRK13" s="80"/>
      <c r="FRL13" s="80"/>
      <c r="FRM13" s="80"/>
      <c r="FRN13" s="80"/>
      <c r="FRO13" s="80"/>
      <c r="FRP13" s="80"/>
      <c r="FRQ13" s="80"/>
      <c r="FRR13" s="80"/>
      <c r="FRS13" s="80"/>
      <c r="FRT13" s="80"/>
      <c r="FRU13" s="80"/>
      <c r="FRV13" s="80"/>
      <c r="FRW13" s="80"/>
      <c r="FRX13" s="80"/>
      <c r="FRY13" s="80"/>
      <c r="FRZ13" s="80"/>
      <c r="FSA13" s="80"/>
      <c r="FSB13" s="80"/>
      <c r="FSC13" s="80"/>
      <c r="FSD13" s="80"/>
      <c r="FSE13" s="80"/>
      <c r="FSF13" s="80"/>
      <c r="FSG13" s="80"/>
      <c r="FSH13" s="80"/>
      <c r="FSI13" s="80"/>
      <c r="FSJ13" s="80"/>
      <c r="FSK13" s="80"/>
      <c r="FSL13" s="80"/>
      <c r="FSM13" s="80"/>
      <c r="FSN13" s="80"/>
      <c r="FSO13" s="80"/>
      <c r="FSP13" s="80"/>
      <c r="FSQ13" s="80"/>
      <c r="FSR13" s="80"/>
      <c r="FSS13" s="80"/>
      <c r="FST13" s="80"/>
      <c r="FSU13" s="80"/>
      <c r="FSV13" s="80"/>
      <c r="FSW13" s="80"/>
      <c r="FSX13" s="80"/>
      <c r="FSY13" s="80"/>
      <c r="FSZ13" s="80"/>
      <c r="FTA13" s="80"/>
      <c r="FTB13" s="80"/>
      <c r="FTC13" s="80"/>
      <c r="FTD13" s="80"/>
      <c r="FTE13" s="80"/>
      <c r="FTF13" s="80"/>
      <c r="FTG13" s="80"/>
      <c r="FTH13" s="80"/>
      <c r="FTI13" s="80"/>
      <c r="FTJ13" s="80"/>
      <c r="FTK13" s="80"/>
      <c r="FTL13" s="80"/>
      <c r="FTM13" s="80"/>
      <c r="FTN13" s="80"/>
      <c r="FTO13" s="80"/>
      <c r="FTP13" s="80"/>
      <c r="FTQ13" s="80"/>
      <c r="FTR13" s="80"/>
      <c r="FTS13" s="80"/>
      <c r="FTT13" s="80"/>
      <c r="FTU13" s="80"/>
      <c r="FTV13" s="80"/>
      <c r="FTW13" s="80"/>
      <c r="FTX13" s="80"/>
      <c r="FTY13" s="80"/>
      <c r="FTZ13" s="80"/>
      <c r="FUA13" s="80"/>
      <c r="FUB13" s="80"/>
      <c r="FUC13" s="80"/>
      <c r="FUD13" s="80"/>
      <c r="FUE13" s="80"/>
      <c r="FUF13" s="80"/>
      <c r="FUG13" s="80"/>
      <c r="FUH13" s="80"/>
      <c r="FUI13" s="80"/>
      <c r="FUJ13" s="80"/>
      <c r="FUK13" s="80"/>
      <c r="FUL13" s="80"/>
      <c r="FUM13" s="80"/>
      <c r="FUN13" s="80"/>
      <c r="FUO13" s="80"/>
      <c r="FUP13" s="80"/>
      <c r="FUQ13" s="80"/>
      <c r="FUR13" s="80"/>
      <c r="FUS13" s="80"/>
      <c r="FUT13" s="80"/>
      <c r="FUU13" s="80"/>
      <c r="FUV13" s="80"/>
      <c r="FUW13" s="80"/>
      <c r="FUX13" s="80"/>
      <c r="FUY13" s="80"/>
      <c r="FUZ13" s="80"/>
      <c r="FVA13" s="80"/>
      <c r="FVB13" s="80"/>
      <c r="FVC13" s="80"/>
      <c r="FVD13" s="80"/>
      <c r="FVE13" s="80"/>
      <c r="FVF13" s="80"/>
      <c r="FVG13" s="80"/>
      <c r="FVH13" s="80"/>
      <c r="FVI13" s="80"/>
      <c r="FVJ13" s="80"/>
      <c r="FVK13" s="80"/>
      <c r="FVL13" s="80"/>
      <c r="FVM13" s="80"/>
      <c r="FVN13" s="80"/>
      <c r="FVO13" s="80"/>
      <c r="FVP13" s="80"/>
      <c r="FVQ13" s="80"/>
      <c r="FVR13" s="80"/>
      <c r="FVS13" s="80"/>
      <c r="FVT13" s="80"/>
      <c r="FVU13" s="80"/>
      <c r="FVV13" s="80"/>
      <c r="FVW13" s="80"/>
      <c r="FVX13" s="80"/>
      <c r="FVY13" s="80"/>
      <c r="FVZ13" s="80"/>
      <c r="FWA13" s="80"/>
      <c r="FWB13" s="80"/>
      <c r="FWC13" s="80"/>
      <c r="FWD13" s="80"/>
      <c r="FWE13" s="80"/>
      <c r="FWF13" s="80"/>
      <c r="FWG13" s="80"/>
      <c r="FWH13" s="80"/>
      <c r="FWI13" s="80"/>
      <c r="FWJ13" s="80"/>
      <c r="FWK13" s="80"/>
      <c r="FWL13" s="80"/>
      <c r="FWM13" s="80"/>
      <c r="FWN13" s="80"/>
      <c r="FWO13" s="80"/>
      <c r="FWP13" s="80"/>
      <c r="FWQ13" s="80"/>
      <c r="FWR13" s="80"/>
      <c r="FWS13" s="80"/>
      <c r="FWT13" s="80"/>
      <c r="FWU13" s="80"/>
      <c r="FWV13" s="80"/>
      <c r="FWW13" s="80"/>
      <c r="FWX13" s="80"/>
      <c r="FWY13" s="80"/>
      <c r="FWZ13" s="80"/>
      <c r="FXA13" s="80"/>
      <c r="FXB13" s="80"/>
      <c r="FXC13" s="80"/>
      <c r="FXD13" s="80"/>
      <c r="FXE13" s="80"/>
      <c r="FXF13" s="80"/>
      <c r="FXG13" s="80"/>
      <c r="FXH13" s="80"/>
      <c r="FXI13" s="80"/>
      <c r="FXJ13" s="80"/>
      <c r="FXK13" s="80"/>
      <c r="FXL13" s="80"/>
      <c r="FXM13" s="80"/>
      <c r="FXN13" s="80"/>
      <c r="FXO13" s="80"/>
      <c r="FXP13" s="80"/>
      <c r="FXQ13" s="80"/>
      <c r="FXR13" s="80"/>
      <c r="FXS13" s="80"/>
      <c r="FXT13" s="80"/>
      <c r="FXU13" s="80"/>
      <c r="FXV13" s="80"/>
      <c r="FXW13" s="80"/>
      <c r="FXX13" s="80"/>
      <c r="FXY13" s="80"/>
      <c r="FXZ13" s="80"/>
      <c r="FYA13" s="80"/>
      <c r="FYB13" s="80"/>
      <c r="FYC13" s="80"/>
      <c r="FYD13" s="80"/>
      <c r="FYE13" s="80"/>
      <c r="FYF13" s="80"/>
      <c r="FYG13" s="80"/>
      <c r="FYH13" s="80"/>
      <c r="FYI13" s="80"/>
      <c r="FYJ13" s="80"/>
      <c r="FYK13" s="80"/>
      <c r="FYL13" s="80"/>
      <c r="FYM13" s="80"/>
      <c r="FYN13" s="80"/>
      <c r="FYO13" s="80"/>
      <c r="FYP13" s="80"/>
      <c r="FYQ13" s="80"/>
      <c r="FYR13" s="80"/>
      <c r="FYS13" s="80"/>
      <c r="FYT13" s="80"/>
      <c r="FYU13" s="80"/>
      <c r="FYV13" s="80"/>
      <c r="FYW13" s="80"/>
      <c r="FYX13" s="80"/>
      <c r="FYY13" s="80"/>
      <c r="FYZ13" s="80"/>
      <c r="FZA13" s="80"/>
      <c r="FZB13" s="80"/>
      <c r="FZC13" s="80"/>
      <c r="FZD13" s="80"/>
      <c r="FZE13" s="80"/>
      <c r="FZF13" s="80"/>
      <c r="FZG13" s="80"/>
      <c r="FZH13" s="80"/>
      <c r="FZI13" s="80"/>
      <c r="FZJ13" s="80"/>
      <c r="FZK13" s="80"/>
      <c r="FZL13" s="80"/>
      <c r="FZM13" s="80"/>
      <c r="FZN13" s="80"/>
      <c r="FZO13" s="80"/>
      <c r="FZP13" s="80"/>
      <c r="FZQ13" s="80"/>
      <c r="FZR13" s="80"/>
      <c r="FZS13" s="80"/>
      <c r="FZT13" s="80"/>
      <c r="FZU13" s="80"/>
      <c r="FZV13" s="80"/>
      <c r="FZW13" s="80"/>
      <c r="FZX13" s="80"/>
      <c r="FZY13" s="80"/>
      <c r="FZZ13" s="80"/>
      <c r="GAA13" s="80"/>
      <c r="GAB13" s="80"/>
      <c r="GAC13" s="80"/>
      <c r="GAD13" s="80"/>
      <c r="GAE13" s="80"/>
      <c r="GAF13" s="80"/>
      <c r="GAG13" s="80"/>
      <c r="GAH13" s="80"/>
      <c r="GAI13" s="80"/>
      <c r="GAJ13" s="80"/>
      <c r="GAK13" s="80"/>
      <c r="GAL13" s="80"/>
      <c r="GAM13" s="80"/>
      <c r="GAN13" s="80"/>
      <c r="GAO13" s="80"/>
      <c r="GAP13" s="80"/>
      <c r="GAQ13" s="80"/>
      <c r="GAR13" s="80"/>
      <c r="GAS13" s="80"/>
      <c r="GAT13" s="80"/>
      <c r="GAU13" s="80"/>
      <c r="GAV13" s="80"/>
      <c r="GAW13" s="80"/>
      <c r="GAX13" s="80"/>
      <c r="GAY13" s="80"/>
      <c r="GAZ13" s="80"/>
      <c r="GBA13" s="80"/>
      <c r="GBB13" s="80"/>
      <c r="GBC13" s="80"/>
      <c r="GBD13" s="80"/>
      <c r="GBE13" s="80"/>
      <c r="GBF13" s="80"/>
      <c r="GBG13" s="80"/>
      <c r="GBH13" s="80"/>
      <c r="GBI13" s="80"/>
      <c r="GBJ13" s="80"/>
      <c r="GBK13" s="80"/>
      <c r="GBL13" s="80"/>
      <c r="GBM13" s="80"/>
      <c r="GBN13" s="80"/>
      <c r="GBO13" s="80"/>
      <c r="GBP13" s="80"/>
      <c r="GBQ13" s="80"/>
      <c r="GBR13" s="80"/>
      <c r="GBS13" s="80"/>
      <c r="GBT13" s="80"/>
      <c r="GBU13" s="80"/>
      <c r="GBV13" s="80"/>
      <c r="GBW13" s="80"/>
      <c r="GBX13" s="80"/>
      <c r="GBY13" s="80"/>
      <c r="GBZ13" s="80"/>
      <c r="GCA13" s="80"/>
      <c r="GCB13" s="80"/>
      <c r="GCC13" s="80"/>
      <c r="GCD13" s="80"/>
      <c r="GCE13" s="80"/>
      <c r="GCF13" s="80"/>
      <c r="GCG13" s="80"/>
      <c r="GCH13" s="80"/>
      <c r="GCI13" s="80"/>
      <c r="GCJ13" s="80"/>
      <c r="GCK13" s="80"/>
      <c r="GCL13" s="80"/>
      <c r="GCM13" s="80"/>
      <c r="GCN13" s="80"/>
      <c r="GCO13" s="80"/>
      <c r="GCP13" s="80"/>
      <c r="GCQ13" s="80"/>
      <c r="GCR13" s="80"/>
      <c r="GCS13" s="80"/>
      <c r="GCT13" s="80"/>
      <c r="GCU13" s="80"/>
      <c r="GCV13" s="80"/>
      <c r="GCW13" s="80"/>
      <c r="GCX13" s="80"/>
      <c r="GCY13" s="80"/>
      <c r="GCZ13" s="80"/>
      <c r="GDA13" s="80"/>
      <c r="GDB13" s="80"/>
      <c r="GDC13" s="80"/>
      <c r="GDD13" s="80"/>
      <c r="GDE13" s="80"/>
      <c r="GDF13" s="80"/>
      <c r="GDG13" s="80"/>
      <c r="GDH13" s="80"/>
      <c r="GDI13" s="80"/>
      <c r="GDJ13" s="80"/>
      <c r="GDK13" s="80"/>
      <c r="GDL13" s="80"/>
      <c r="GDM13" s="80"/>
      <c r="GDN13" s="80"/>
      <c r="GDO13" s="80"/>
      <c r="GDP13" s="80"/>
      <c r="GDQ13" s="80"/>
      <c r="GDR13" s="80"/>
      <c r="GDS13" s="80"/>
      <c r="GDT13" s="80"/>
      <c r="GDU13" s="80"/>
      <c r="GDV13" s="80"/>
      <c r="GDW13" s="80"/>
      <c r="GDX13" s="80"/>
      <c r="GDY13" s="80"/>
      <c r="GDZ13" s="80"/>
      <c r="GEA13" s="80"/>
      <c r="GEB13" s="80"/>
      <c r="GEC13" s="80"/>
      <c r="GED13" s="80"/>
      <c r="GEE13" s="80"/>
      <c r="GEF13" s="80"/>
      <c r="GEG13" s="80"/>
      <c r="GEH13" s="80"/>
      <c r="GEI13" s="80"/>
      <c r="GEJ13" s="80"/>
      <c r="GEK13" s="80"/>
      <c r="GEL13" s="80"/>
      <c r="GEM13" s="80"/>
      <c r="GEN13" s="80"/>
      <c r="GEO13" s="80"/>
      <c r="GEP13" s="80"/>
      <c r="GEQ13" s="80"/>
      <c r="GER13" s="80"/>
      <c r="GES13" s="80"/>
      <c r="GET13" s="80"/>
      <c r="GEU13" s="80"/>
      <c r="GEV13" s="80"/>
      <c r="GEW13" s="80"/>
      <c r="GEX13" s="80"/>
      <c r="GEY13" s="80"/>
      <c r="GEZ13" s="80"/>
      <c r="GFA13" s="80"/>
      <c r="GFB13" s="80"/>
      <c r="GFC13" s="80"/>
      <c r="GFD13" s="80"/>
      <c r="GFE13" s="80"/>
      <c r="GFF13" s="80"/>
      <c r="GFG13" s="80"/>
      <c r="GFH13" s="80"/>
      <c r="GFI13" s="80"/>
      <c r="GFJ13" s="80"/>
      <c r="GFK13" s="80"/>
      <c r="GFL13" s="80"/>
      <c r="GFM13" s="80"/>
      <c r="GFN13" s="80"/>
      <c r="GFO13" s="80"/>
      <c r="GFP13" s="80"/>
      <c r="GFQ13" s="80"/>
      <c r="GFR13" s="80"/>
      <c r="GFS13" s="80"/>
      <c r="GFT13" s="80"/>
      <c r="GFU13" s="80"/>
      <c r="GFV13" s="80"/>
      <c r="GFW13" s="80"/>
      <c r="GFX13" s="80"/>
      <c r="GFY13" s="80"/>
      <c r="GFZ13" s="80"/>
      <c r="GGA13" s="80"/>
      <c r="GGB13" s="80"/>
      <c r="GGC13" s="80"/>
      <c r="GGD13" s="80"/>
      <c r="GGE13" s="80"/>
      <c r="GGF13" s="80"/>
      <c r="GGG13" s="80"/>
      <c r="GGH13" s="80"/>
      <c r="GGI13" s="80"/>
      <c r="GGJ13" s="80"/>
      <c r="GGK13" s="80"/>
      <c r="GGL13" s="80"/>
      <c r="GGM13" s="80"/>
      <c r="GGN13" s="80"/>
      <c r="GGO13" s="80"/>
      <c r="GGP13" s="80"/>
      <c r="GGQ13" s="80"/>
      <c r="GGR13" s="80"/>
      <c r="GGS13" s="80"/>
      <c r="GGT13" s="80"/>
      <c r="GGU13" s="80"/>
      <c r="GGV13" s="80"/>
      <c r="GGW13" s="80"/>
      <c r="GGX13" s="80"/>
      <c r="GGY13" s="80"/>
      <c r="GGZ13" s="80"/>
      <c r="GHA13" s="80"/>
      <c r="GHB13" s="80"/>
      <c r="GHC13" s="80"/>
      <c r="GHD13" s="80"/>
      <c r="GHE13" s="80"/>
      <c r="GHF13" s="80"/>
      <c r="GHG13" s="80"/>
      <c r="GHH13" s="80"/>
      <c r="GHI13" s="80"/>
      <c r="GHJ13" s="80"/>
      <c r="GHK13" s="80"/>
      <c r="GHL13" s="80"/>
      <c r="GHM13" s="80"/>
      <c r="GHN13" s="80"/>
      <c r="GHO13" s="80"/>
      <c r="GHP13" s="80"/>
      <c r="GHQ13" s="80"/>
      <c r="GHR13" s="80"/>
      <c r="GHS13" s="80"/>
      <c r="GHT13" s="80"/>
      <c r="GHU13" s="80"/>
      <c r="GHV13" s="80"/>
      <c r="GHW13" s="80"/>
      <c r="GHX13" s="80"/>
      <c r="GHY13" s="80"/>
      <c r="GHZ13" s="80"/>
      <c r="GIA13" s="80"/>
      <c r="GIB13" s="80"/>
      <c r="GIC13" s="80"/>
      <c r="GID13" s="80"/>
      <c r="GIE13" s="80"/>
      <c r="GIF13" s="80"/>
      <c r="GIG13" s="80"/>
      <c r="GIH13" s="80"/>
      <c r="GII13" s="80"/>
      <c r="GIJ13" s="80"/>
      <c r="GIK13" s="80"/>
      <c r="GIL13" s="80"/>
      <c r="GIM13" s="80"/>
      <c r="GIN13" s="80"/>
      <c r="GIO13" s="80"/>
      <c r="GIP13" s="80"/>
      <c r="GIQ13" s="80"/>
      <c r="GIR13" s="80"/>
      <c r="GIS13" s="80"/>
      <c r="GIT13" s="80"/>
      <c r="GIU13" s="80"/>
      <c r="GIV13" s="80"/>
      <c r="GIW13" s="80"/>
      <c r="GIX13" s="80"/>
      <c r="GIY13" s="80"/>
      <c r="GIZ13" s="80"/>
      <c r="GJA13" s="80"/>
      <c r="GJB13" s="80"/>
      <c r="GJC13" s="80"/>
      <c r="GJD13" s="80"/>
      <c r="GJE13" s="80"/>
      <c r="GJF13" s="80"/>
      <c r="GJG13" s="80"/>
      <c r="GJH13" s="80"/>
      <c r="GJI13" s="80"/>
      <c r="GJJ13" s="80"/>
      <c r="GJK13" s="80"/>
      <c r="GJL13" s="80"/>
      <c r="GJM13" s="80"/>
      <c r="GJN13" s="80"/>
      <c r="GJO13" s="80"/>
      <c r="GJP13" s="80"/>
      <c r="GJQ13" s="80"/>
      <c r="GJR13" s="80"/>
      <c r="GJS13" s="80"/>
      <c r="GJT13" s="80"/>
      <c r="GJU13" s="80"/>
      <c r="GJV13" s="80"/>
      <c r="GJW13" s="80"/>
      <c r="GJX13" s="80"/>
      <c r="GJY13" s="80"/>
      <c r="GJZ13" s="80"/>
      <c r="GKA13" s="80"/>
      <c r="GKB13" s="80"/>
      <c r="GKC13" s="80"/>
      <c r="GKD13" s="80"/>
      <c r="GKE13" s="80"/>
      <c r="GKF13" s="80"/>
      <c r="GKG13" s="80"/>
      <c r="GKH13" s="80"/>
      <c r="GKI13" s="80"/>
      <c r="GKJ13" s="80"/>
      <c r="GKK13" s="80"/>
      <c r="GKL13" s="80"/>
      <c r="GKM13" s="80"/>
      <c r="GKN13" s="80"/>
      <c r="GKO13" s="80"/>
      <c r="GKP13" s="80"/>
      <c r="GKQ13" s="80"/>
      <c r="GKR13" s="80"/>
      <c r="GKS13" s="80"/>
      <c r="GKT13" s="80"/>
      <c r="GKU13" s="80"/>
      <c r="GKV13" s="80"/>
      <c r="GKW13" s="80"/>
      <c r="GKX13" s="80"/>
      <c r="GKY13" s="80"/>
      <c r="GKZ13" s="80"/>
      <c r="GLA13" s="80"/>
      <c r="GLB13" s="80"/>
      <c r="GLC13" s="80"/>
      <c r="GLD13" s="80"/>
      <c r="GLE13" s="80"/>
      <c r="GLF13" s="80"/>
      <c r="GLG13" s="80"/>
      <c r="GLH13" s="80"/>
      <c r="GLI13" s="80"/>
      <c r="GLJ13" s="80"/>
      <c r="GLK13" s="80"/>
      <c r="GLL13" s="80"/>
      <c r="GLM13" s="80"/>
      <c r="GLN13" s="80"/>
      <c r="GLO13" s="80"/>
      <c r="GLP13" s="80"/>
      <c r="GLQ13" s="80"/>
      <c r="GLR13" s="80"/>
      <c r="GLS13" s="80"/>
      <c r="GLT13" s="80"/>
      <c r="GLU13" s="80"/>
      <c r="GLV13" s="80"/>
      <c r="GLW13" s="80"/>
      <c r="GLX13" s="80"/>
      <c r="GLY13" s="80"/>
      <c r="GLZ13" s="80"/>
      <c r="GMA13" s="80"/>
      <c r="GMB13" s="80"/>
      <c r="GMC13" s="80"/>
      <c r="GMD13" s="80"/>
      <c r="GME13" s="80"/>
      <c r="GMF13" s="80"/>
      <c r="GMG13" s="80"/>
      <c r="GMH13" s="80"/>
      <c r="GMI13" s="80"/>
      <c r="GMJ13" s="80"/>
      <c r="GMK13" s="80"/>
      <c r="GML13" s="80"/>
      <c r="GMM13" s="80"/>
      <c r="GMN13" s="80"/>
      <c r="GMO13" s="80"/>
      <c r="GMP13" s="80"/>
      <c r="GMQ13" s="80"/>
      <c r="GMR13" s="80"/>
      <c r="GMS13" s="80"/>
      <c r="GMT13" s="80"/>
      <c r="GMU13" s="80"/>
      <c r="GMV13" s="80"/>
      <c r="GMW13" s="80"/>
      <c r="GMX13" s="80"/>
      <c r="GMY13" s="80"/>
      <c r="GMZ13" s="80"/>
      <c r="GNA13" s="80"/>
      <c r="GNB13" s="80"/>
      <c r="GNC13" s="80"/>
      <c r="GND13" s="80"/>
      <c r="GNE13" s="80"/>
      <c r="GNF13" s="80"/>
      <c r="GNG13" s="80"/>
      <c r="GNH13" s="80"/>
      <c r="GNI13" s="80"/>
      <c r="GNJ13" s="80"/>
      <c r="GNK13" s="80"/>
      <c r="GNL13" s="80"/>
      <c r="GNM13" s="80"/>
      <c r="GNN13" s="80"/>
      <c r="GNO13" s="80"/>
      <c r="GNP13" s="80"/>
      <c r="GNQ13" s="80"/>
      <c r="GNR13" s="80"/>
      <c r="GNS13" s="80"/>
      <c r="GNT13" s="80"/>
      <c r="GNU13" s="80"/>
      <c r="GNV13" s="80"/>
      <c r="GNW13" s="80"/>
      <c r="GNX13" s="80"/>
      <c r="GNY13" s="80"/>
      <c r="GNZ13" s="80"/>
      <c r="GOA13" s="80"/>
      <c r="GOB13" s="80"/>
      <c r="GOC13" s="80"/>
      <c r="GOD13" s="80"/>
      <c r="GOE13" s="80"/>
      <c r="GOF13" s="80"/>
      <c r="GOG13" s="80"/>
      <c r="GOH13" s="80"/>
      <c r="GOI13" s="80"/>
      <c r="GOJ13" s="80"/>
      <c r="GOK13" s="80"/>
      <c r="GOL13" s="80"/>
      <c r="GOM13" s="80"/>
      <c r="GON13" s="80"/>
      <c r="GOO13" s="80"/>
      <c r="GOP13" s="80"/>
      <c r="GOQ13" s="80"/>
      <c r="GOR13" s="80"/>
      <c r="GOS13" s="80"/>
      <c r="GOT13" s="80"/>
      <c r="GOU13" s="80"/>
      <c r="GOV13" s="80"/>
      <c r="GOW13" s="80"/>
      <c r="GOX13" s="80"/>
      <c r="GOY13" s="80"/>
      <c r="GOZ13" s="80"/>
      <c r="GPA13" s="80"/>
      <c r="GPB13" s="80"/>
      <c r="GPC13" s="80"/>
      <c r="GPD13" s="80"/>
      <c r="GPE13" s="80"/>
      <c r="GPF13" s="80"/>
      <c r="GPG13" s="80"/>
      <c r="GPH13" s="80"/>
      <c r="GPI13" s="80"/>
      <c r="GPJ13" s="80"/>
      <c r="GPK13" s="80"/>
      <c r="GPL13" s="80"/>
      <c r="GPM13" s="80"/>
      <c r="GPN13" s="80"/>
      <c r="GPO13" s="80"/>
      <c r="GPP13" s="80"/>
      <c r="GPQ13" s="80"/>
      <c r="GPR13" s="80"/>
      <c r="GPS13" s="80"/>
      <c r="GPT13" s="80"/>
      <c r="GPU13" s="80"/>
      <c r="GPV13" s="80"/>
      <c r="GPW13" s="80"/>
      <c r="GPX13" s="80"/>
      <c r="GPY13" s="80"/>
      <c r="GPZ13" s="80"/>
      <c r="GQA13" s="80"/>
      <c r="GQB13" s="80"/>
      <c r="GQC13" s="80"/>
      <c r="GQD13" s="80"/>
      <c r="GQE13" s="80"/>
      <c r="GQF13" s="80"/>
      <c r="GQG13" s="80"/>
      <c r="GQH13" s="80"/>
      <c r="GQI13" s="80"/>
      <c r="GQJ13" s="80"/>
      <c r="GQK13" s="80"/>
      <c r="GQL13" s="80"/>
      <c r="GQM13" s="80"/>
      <c r="GQN13" s="80"/>
      <c r="GQO13" s="80"/>
      <c r="GQP13" s="80"/>
      <c r="GQQ13" s="80"/>
      <c r="GQR13" s="80"/>
      <c r="GQS13" s="80"/>
      <c r="GQT13" s="80"/>
      <c r="GQU13" s="80"/>
      <c r="GQV13" s="80"/>
      <c r="GQW13" s="80"/>
      <c r="GQX13" s="80"/>
      <c r="GQY13" s="80"/>
      <c r="GQZ13" s="80"/>
      <c r="GRA13" s="80"/>
      <c r="GRB13" s="80"/>
      <c r="GRC13" s="80"/>
      <c r="GRD13" s="80"/>
      <c r="GRE13" s="80"/>
      <c r="GRF13" s="80"/>
      <c r="GRG13" s="80"/>
      <c r="GRH13" s="80"/>
      <c r="GRI13" s="80"/>
      <c r="GRJ13" s="80"/>
      <c r="GRK13" s="80"/>
      <c r="GRL13" s="80"/>
      <c r="GRM13" s="80"/>
      <c r="GRN13" s="80"/>
      <c r="GRO13" s="80"/>
      <c r="GRP13" s="80"/>
      <c r="GRQ13" s="80"/>
      <c r="GRR13" s="80"/>
      <c r="GRS13" s="80"/>
      <c r="GRT13" s="80"/>
      <c r="GRU13" s="80"/>
      <c r="GRV13" s="80"/>
      <c r="GRW13" s="80"/>
      <c r="GRX13" s="80"/>
      <c r="GRY13" s="80"/>
      <c r="GRZ13" s="80"/>
      <c r="GSA13" s="80"/>
      <c r="GSB13" s="80"/>
      <c r="GSC13" s="80"/>
      <c r="GSD13" s="80"/>
      <c r="GSE13" s="80"/>
      <c r="GSF13" s="80"/>
      <c r="GSG13" s="80"/>
      <c r="GSH13" s="80"/>
      <c r="GSI13" s="80"/>
      <c r="GSJ13" s="80"/>
      <c r="GSK13" s="80"/>
      <c r="GSL13" s="80"/>
      <c r="GSM13" s="80"/>
      <c r="GSN13" s="80"/>
      <c r="GSO13" s="80"/>
      <c r="GSP13" s="80"/>
      <c r="GSQ13" s="80"/>
      <c r="GSR13" s="80"/>
      <c r="GSS13" s="80"/>
      <c r="GST13" s="80"/>
      <c r="GSU13" s="80"/>
      <c r="GSV13" s="80"/>
      <c r="GSW13" s="80"/>
      <c r="GSX13" s="80"/>
      <c r="GSY13" s="80"/>
      <c r="GSZ13" s="80"/>
      <c r="GTA13" s="80"/>
      <c r="GTB13" s="80"/>
      <c r="GTC13" s="80"/>
      <c r="GTD13" s="80"/>
      <c r="GTE13" s="80"/>
      <c r="GTF13" s="80"/>
      <c r="GTG13" s="80"/>
      <c r="GTH13" s="80"/>
      <c r="GTI13" s="80"/>
      <c r="GTJ13" s="80"/>
      <c r="GTK13" s="80"/>
      <c r="GTL13" s="80"/>
      <c r="GTM13" s="80"/>
      <c r="GTN13" s="80"/>
      <c r="GTO13" s="80"/>
      <c r="GTP13" s="80"/>
      <c r="GTQ13" s="80"/>
      <c r="GTR13" s="80"/>
      <c r="GTS13" s="80"/>
      <c r="GTT13" s="80"/>
      <c r="GTU13" s="80"/>
      <c r="GTV13" s="80"/>
      <c r="GTW13" s="80"/>
      <c r="GTX13" s="80"/>
      <c r="GTY13" s="80"/>
      <c r="GTZ13" s="80"/>
      <c r="GUA13" s="80"/>
      <c r="GUB13" s="80"/>
      <c r="GUC13" s="80"/>
      <c r="GUD13" s="80"/>
      <c r="GUE13" s="80"/>
      <c r="GUF13" s="80"/>
      <c r="GUG13" s="80"/>
      <c r="GUH13" s="80"/>
      <c r="GUI13" s="80"/>
      <c r="GUJ13" s="80"/>
      <c r="GUK13" s="80"/>
      <c r="GUL13" s="80"/>
      <c r="GUM13" s="80"/>
      <c r="GUN13" s="80"/>
      <c r="GUO13" s="80"/>
      <c r="GUP13" s="80"/>
      <c r="GUQ13" s="80"/>
      <c r="GUR13" s="80"/>
      <c r="GUS13" s="80"/>
      <c r="GUT13" s="80"/>
      <c r="GUU13" s="80"/>
      <c r="GUV13" s="80"/>
      <c r="GUW13" s="80"/>
      <c r="GUX13" s="80"/>
      <c r="GUY13" s="80"/>
      <c r="GUZ13" s="80"/>
      <c r="GVA13" s="80"/>
      <c r="GVB13" s="80"/>
      <c r="GVC13" s="80"/>
      <c r="GVD13" s="80"/>
      <c r="GVE13" s="80"/>
      <c r="GVF13" s="80"/>
      <c r="GVG13" s="80"/>
      <c r="GVH13" s="80"/>
      <c r="GVI13" s="80"/>
      <c r="GVJ13" s="80"/>
      <c r="GVK13" s="80"/>
      <c r="GVL13" s="80"/>
      <c r="GVM13" s="80"/>
      <c r="GVN13" s="80"/>
      <c r="GVO13" s="80"/>
      <c r="GVP13" s="80"/>
      <c r="GVQ13" s="80"/>
      <c r="GVR13" s="80"/>
      <c r="GVS13" s="80"/>
      <c r="GVT13" s="80"/>
      <c r="GVU13" s="80"/>
      <c r="GVV13" s="80"/>
      <c r="GVW13" s="80"/>
      <c r="GVX13" s="80"/>
      <c r="GVY13" s="80"/>
      <c r="GVZ13" s="80"/>
      <c r="GWA13" s="80"/>
      <c r="GWB13" s="80"/>
      <c r="GWC13" s="80"/>
      <c r="GWD13" s="80"/>
      <c r="GWE13" s="80"/>
      <c r="GWF13" s="80"/>
      <c r="GWG13" s="80"/>
      <c r="GWH13" s="80"/>
      <c r="GWI13" s="80"/>
      <c r="GWJ13" s="80"/>
      <c r="GWK13" s="80"/>
      <c r="GWL13" s="80"/>
      <c r="GWM13" s="80"/>
      <c r="GWN13" s="80"/>
      <c r="GWO13" s="80"/>
      <c r="GWP13" s="80"/>
      <c r="GWQ13" s="80"/>
      <c r="GWR13" s="80"/>
      <c r="GWS13" s="80"/>
      <c r="GWT13" s="80"/>
      <c r="GWU13" s="80"/>
      <c r="GWV13" s="80"/>
      <c r="GWW13" s="80"/>
      <c r="GWX13" s="80"/>
      <c r="GWY13" s="80"/>
      <c r="GWZ13" s="80"/>
      <c r="GXA13" s="80"/>
      <c r="GXB13" s="80"/>
      <c r="GXC13" s="80"/>
      <c r="GXD13" s="80"/>
      <c r="GXE13" s="80"/>
      <c r="GXF13" s="80"/>
      <c r="GXG13" s="80"/>
      <c r="GXH13" s="80"/>
      <c r="GXI13" s="80"/>
      <c r="GXJ13" s="80"/>
      <c r="GXK13" s="80"/>
      <c r="GXL13" s="80"/>
      <c r="GXM13" s="80"/>
      <c r="GXN13" s="80"/>
      <c r="GXO13" s="80"/>
      <c r="GXP13" s="80"/>
      <c r="GXQ13" s="80"/>
      <c r="GXR13" s="80"/>
      <c r="GXS13" s="80"/>
      <c r="GXT13" s="80"/>
      <c r="GXU13" s="80"/>
      <c r="GXV13" s="80"/>
      <c r="GXW13" s="80"/>
      <c r="GXX13" s="80"/>
      <c r="GXY13" s="80"/>
      <c r="GXZ13" s="80"/>
      <c r="GYA13" s="80"/>
      <c r="GYB13" s="80"/>
      <c r="GYC13" s="80"/>
      <c r="GYD13" s="80"/>
      <c r="GYE13" s="80"/>
      <c r="GYF13" s="80"/>
      <c r="GYG13" s="80"/>
      <c r="GYH13" s="80"/>
      <c r="GYI13" s="80"/>
      <c r="GYJ13" s="80"/>
      <c r="GYK13" s="80"/>
      <c r="GYL13" s="80"/>
      <c r="GYM13" s="80"/>
      <c r="GYN13" s="80"/>
      <c r="GYO13" s="80"/>
      <c r="GYP13" s="80"/>
      <c r="GYQ13" s="80"/>
      <c r="GYR13" s="80"/>
      <c r="GYS13" s="80"/>
      <c r="GYT13" s="80"/>
      <c r="GYU13" s="80"/>
      <c r="GYV13" s="80"/>
      <c r="GYW13" s="80"/>
      <c r="GYX13" s="80"/>
      <c r="GYY13" s="80"/>
      <c r="GYZ13" s="80"/>
      <c r="GZA13" s="80"/>
      <c r="GZB13" s="80"/>
      <c r="GZC13" s="80"/>
      <c r="GZD13" s="80"/>
      <c r="GZE13" s="80"/>
      <c r="GZF13" s="80"/>
      <c r="GZG13" s="80"/>
      <c r="GZH13" s="80"/>
      <c r="GZI13" s="80"/>
      <c r="GZJ13" s="80"/>
      <c r="GZK13" s="80"/>
      <c r="GZL13" s="80"/>
      <c r="GZM13" s="80"/>
      <c r="GZN13" s="80"/>
      <c r="GZO13" s="80"/>
      <c r="GZP13" s="80"/>
      <c r="GZQ13" s="80"/>
      <c r="GZR13" s="80"/>
      <c r="GZS13" s="80"/>
      <c r="GZT13" s="80"/>
      <c r="GZU13" s="80"/>
      <c r="GZV13" s="80"/>
      <c r="GZW13" s="80"/>
      <c r="GZX13" s="80"/>
      <c r="GZY13" s="80"/>
      <c r="GZZ13" s="80"/>
      <c r="HAA13" s="80"/>
      <c r="HAB13" s="80"/>
      <c r="HAC13" s="80"/>
      <c r="HAD13" s="80"/>
      <c r="HAE13" s="80"/>
      <c r="HAF13" s="80"/>
      <c r="HAG13" s="80"/>
      <c r="HAH13" s="80"/>
      <c r="HAI13" s="80"/>
      <c r="HAJ13" s="80"/>
      <c r="HAK13" s="80"/>
      <c r="HAL13" s="80"/>
      <c r="HAM13" s="80"/>
      <c r="HAN13" s="80"/>
      <c r="HAO13" s="80"/>
      <c r="HAP13" s="80"/>
      <c r="HAQ13" s="80"/>
      <c r="HAR13" s="80"/>
      <c r="HAS13" s="80"/>
      <c r="HAT13" s="80"/>
      <c r="HAU13" s="80"/>
      <c r="HAV13" s="80"/>
      <c r="HAW13" s="80"/>
      <c r="HAX13" s="80"/>
      <c r="HAY13" s="80"/>
      <c r="HAZ13" s="80"/>
      <c r="HBA13" s="80"/>
      <c r="HBB13" s="80"/>
      <c r="HBC13" s="80"/>
      <c r="HBD13" s="80"/>
      <c r="HBE13" s="80"/>
      <c r="HBF13" s="80"/>
      <c r="HBG13" s="80"/>
      <c r="HBH13" s="80"/>
      <c r="HBI13" s="80"/>
      <c r="HBJ13" s="80"/>
      <c r="HBK13" s="80"/>
      <c r="HBL13" s="80"/>
      <c r="HBM13" s="80"/>
      <c r="HBN13" s="80"/>
      <c r="HBO13" s="80"/>
      <c r="HBP13" s="80"/>
      <c r="HBQ13" s="80"/>
      <c r="HBR13" s="80"/>
      <c r="HBS13" s="80"/>
      <c r="HBT13" s="80"/>
      <c r="HBU13" s="80"/>
      <c r="HBV13" s="80"/>
      <c r="HBW13" s="80"/>
      <c r="HBX13" s="80"/>
      <c r="HBY13" s="80"/>
      <c r="HBZ13" s="80"/>
      <c r="HCA13" s="80"/>
      <c r="HCB13" s="80"/>
      <c r="HCC13" s="80"/>
      <c r="HCD13" s="80"/>
      <c r="HCE13" s="80"/>
      <c r="HCF13" s="80"/>
      <c r="HCG13" s="80"/>
      <c r="HCH13" s="80"/>
      <c r="HCI13" s="80"/>
      <c r="HCJ13" s="80"/>
      <c r="HCK13" s="80"/>
      <c r="HCL13" s="80"/>
      <c r="HCM13" s="80"/>
      <c r="HCN13" s="80"/>
      <c r="HCO13" s="80"/>
      <c r="HCP13" s="80"/>
      <c r="HCQ13" s="80"/>
      <c r="HCR13" s="80"/>
      <c r="HCS13" s="80"/>
      <c r="HCT13" s="80"/>
      <c r="HCU13" s="80"/>
      <c r="HCV13" s="80"/>
      <c r="HCW13" s="80"/>
      <c r="HCX13" s="80"/>
      <c r="HCY13" s="80"/>
      <c r="HCZ13" s="80"/>
      <c r="HDA13" s="80"/>
      <c r="HDB13" s="80"/>
      <c r="HDC13" s="80"/>
      <c r="HDD13" s="80"/>
      <c r="HDE13" s="80"/>
      <c r="HDF13" s="80"/>
      <c r="HDG13" s="80"/>
      <c r="HDH13" s="80"/>
      <c r="HDI13" s="80"/>
      <c r="HDJ13" s="80"/>
      <c r="HDK13" s="80"/>
      <c r="HDL13" s="80"/>
      <c r="HDM13" s="80"/>
      <c r="HDN13" s="80"/>
      <c r="HDO13" s="80"/>
      <c r="HDP13" s="80"/>
      <c r="HDQ13" s="80"/>
      <c r="HDR13" s="80"/>
      <c r="HDS13" s="80"/>
      <c r="HDT13" s="80"/>
      <c r="HDU13" s="80"/>
      <c r="HDV13" s="80"/>
      <c r="HDW13" s="80"/>
      <c r="HDX13" s="80"/>
      <c r="HDY13" s="80"/>
      <c r="HDZ13" s="80"/>
      <c r="HEA13" s="80"/>
      <c r="HEB13" s="80"/>
      <c r="HEC13" s="80"/>
      <c r="HED13" s="80"/>
      <c r="HEE13" s="80"/>
      <c r="HEF13" s="80"/>
      <c r="HEG13" s="80"/>
      <c r="HEH13" s="80"/>
      <c r="HEI13" s="80"/>
      <c r="HEJ13" s="80"/>
      <c r="HEK13" s="80"/>
      <c r="HEL13" s="80"/>
      <c r="HEM13" s="80"/>
      <c r="HEN13" s="80"/>
      <c r="HEO13" s="80"/>
      <c r="HEP13" s="80"/>
      <c r="HEQ13" s="80"/>
      <c r="HER13" s="80"/>
      <c r="HES13" s="80"/>
      <c r="HET13" s="80"/>
      <c r="HEU13" s="80"/>
      <c r="HEV13" s="80"/>
      <c r="HEW13" s="80"/>
      <c r="HEX13" s="80"/>
      <c r="HEY13" s="80"/>
      <c r="HEZ13" s="80"/>
      <c r="HFA13" s="80"/>
      <c r="HFB13" s="80"/>
      <c r="HFC13" s="80"/>
      <c r="HFD13" s="80"/>
      <c r="HFE13" s="80"/>
      <c r="HFF13" s="80"/>
      <c r="HFG13" s="80"/>
      <c r="HFH13" s="80"/>
      <c r="HFI13" s="80"/>
      <c r="HFJ13" s="80"/>
      <c r="HFK13" s="80"/>
      <c r="HFL13" s="80"/>
      <c r="HFM13" s="80"/>
      <c r="HFN13" s="80"/>
      <c r="HFO13" s="80"/>
      <c r="HFP13" s="80"/>
      <c r="HFQ13" s="80"/>
      <c r="HFR13" s="80"/>
      <c r="HFS13" s="80"/>
      <c r="HFT13" s="80"/>
      <c r="HFU13" s="80"/>
      <c r="HFV13" s="80"/>
      <c r="HFW13" s="80"/>
      <c r="HFX13" s="80"/>
      <c r="HFY13" s="80"/>
      <c r="HFZ13" s="80"/>
      <c r="HGA13" s="80"/>
      <c r="HGB13" s="80"/>
      <c r="HGC13" s="80"/>
      <c r="HGD13" s="80"/>
      <c r="HGE13" s="80"/>
      <c r="HGF13" s="80"/>
      <c r="HGG13" s="80"/>
      <c r="HGH13" s="80"/>
      <c r="HGI13" s="80"/>
      <c r="HGJ13" s="80"/>
      <c r="HGK13" s="80"/>
      <c r="HGL13" s="80"/>
      <c r="HGM13" s="80"/>
      <c r="HGN13" s="80"/>
      <c r="HGO13" s="80"/>
      <c r="HGP13" s="80"/>
      <c r="HGQ13" s="80"/>
      <c r="HGR13" s="80"/>
      <c r="HGS13" s="80"/>
      <c r="HGT13" s="80"/>
      <c r="HGU13" s="80"/>
      <c r="HGV13" s="80"/>
      <c r="HGW13" s="80"/>
      <c r="HGX13" s="80"/>
      <c r="HGY13" s="80"/>
      <c r="HGZ13" s="80"/>
      <c r="HHA13" s="80"/>
      <c r="HHB13" s="80"/>
      <c r="HHC13" s="80"/>
      <c r="HHD13" s="80"/>
      <c r="HHE13" s="80"/>
      <c r="HHF13" s="80"/>
      <c r="HHG13" s="80"/>
      <c r="HHH13" s="80"/>
      <c r="HHI13" s="80"/>
      <c r="HHJ13" s="80"/>
      <c r="HHK13" s="80"/>
      <c r="HHL13" s="80"/>
      <c r="HHM13" s="80"/>
      <c r="HHN13" s="80"/>
      <c r="HHO13" s="80"/>
      <c r="HHP13" s="80"/>
      <c r="HHQ13" s="80"/>
      <c r="HHR13" s="80"/>
      <c r="HHS13" s="80"/>
      <c r="HHT13" s="80"/>
      <c r="HHU13" s="80"/>
      <c r="HHV13" s="80"/>
      <c r="HHW13" s="80"/>
      <c r="HHX13" s="80"/>
      <c r="HHY13" s="80"/>
      <c r="HHZ13" s="80"/>
      <c r="HIA13" s="80"/>
      <c r="HIB13" s="80"/>
      <c r="HIC13" s="80"/>
      <c r="HID13" s="80"/>
      <c r="HIE13" s="80"/>
      <c r="HIF13" s="80"/>
      <c r="HIG13" s="80"/>
      <c r="HIH13" s="80"/>
      <c r="HII13" s="80"/>
      <c r="HIJ13" s="80"/>
      <c r="HIK13" s="80"/>
      <c r="HIL13" s="80"/>
      <c r="HIM13" s="80"/>
      <c r="HIN13" s="80"/>
      <c r="HIO13" s="80"/>
      <c r="HIP13" s="80"/>
      <c r="HIQ13" s="80"/>
      <c r="HIR13" s="80"/>
      <c r="HIS13" s="80"/>
      <c r="HIT13" s="80"/>
      <c r="HIU13" s="80"/>
      <c r="HIV13" s="80"/>
      <c r="HIW13" s="80"/>
      <c r="HIX13" s="80"/>
      <c r="HIY13" s="80"/>
      <c r="HIZ13" s="80"/>
      <c r="HJA13" s="80"/>
      <c r="HJB13" s="80"/>
      <c r="HJC13" s="80"/>
      <c r="HJD13" s="80"/>
      <c r="HJE13" s="80"/>
      <c r="HJF13" s="80"/>
      <c r="HJG13" s="80"/>
      <c r="HJH13" s="80"/>
      <c r="HJI13" s="80"/>
      <c r="HJJ13" s="80"/>
      <c r="HJK13" s="80"/>
      <c r="HJL13" s="80"/>
      <c r="HJM13" s="80"/>
      <c r="HJN13" s="80"/>
      <c r="HJO13" s="80"/>
      <c r="HJP13" s="80"/>
      <c r="HJQ13" s="80"/>
      <c r="HJR13" s="80"/>
      <c r="HJS13" s="80"/>
      <c r="HJT13" s="80"/>
      <c r="HJU13" s="80"/>
      <c r="HJV13" s="80"/>
      <c r="HJW13" s="80"/>
      <c r="HJX13" s="80"/>
      <c r="HJY13" s="80"/>
      <c r="HJZ13" s="80"/>
      <c r="HKA13" s="80"/>
      <c r="HKB13" s="80"/>
      <c r="HKC13" s="80"/>
      <c r="HKD13" s="80"/>
      <c r="HKE13" s="80"/>
      <c r="HKF13" s="80"/>
      <c r="HKG13" s="80"/>
      <c r="HKH13" s="80"/>
      <c r="HKI13" s="80"/>
      <c r="HKJ13" s="80"/>
      <c r="HKK13" s="80"/>
      <c r="HKL13" s="80"/>
      <c r="HKM13" s="80"/>
      <c r="HKN13" s="80"/>
      <c r="HKO13" s="80"/>
      <c r="HKP13" s="80"/>
      <c r="HKQ13" s="80"/>
      <c r="HKR13" s="80"/>
      <c r="HKS13" s="80"/>
      <c r="HKT13" s="80"/>
      <c r="HKU13" s="80"/>
      <c r="HKV13" s="80"/>
      <c r="HKW13" s="80"/>
      <c r="HKX13" s="80"/>
      <c r="HKY13" s="80"/>
      <c r="HKZ13" s="80"/>
      <c r="HLA13" s="80"/>
      <c r="HLB13" s="80"/>
      <c r="HLC13" s="80"/>
      <c r="HLD13" s="80"/>
      <c r="HLE13" s="80"/>
      <c r="HLF13" s="80"/>
      <c r="HLG13" s="80"/>
      <c r="HLH13" s="80"/>
      <c r="HLI13" s="80"/>
      <c r="HLJ13" s="80"/>
      <c r="HLK13" s="80"/>
      <c r="HLL13" s="80"/>
      <c r="HLM13" s="80"/>
      <c r="HLN13" s="80"/>
      <c r="HLO13" s="80"/>
      <c r="HLP13" s="80"/>
      <c r="HLQ13" s="80"/>
      <c r="HLR13" s="80"/>
      <c r="HLS13" s="80"/>
      <c r="HLT13" s="80"/>
      <c r="HLU13" s="80"/>
      <c r="HLV13" s="80"/>
      <c r="HLW13" s="80"/>
      <c r="HLX13" s="80"/>
      <c r="HLY13" s="80"/>
      <c r="HLZ13" s="80"/>
      <c r="HMA13" s="80"/>
      <c r="HMB13" s="80"/>
      <c r="HMC13" s="80"/>
      <c r="HMD13" s="80"/>
      <c r="HME13" s="80"/>
      <c r="HMF13" s="80"/>
      <c r="HMG13" s="80"/>
      <c r="HMH13" s="80"/>
      <c r="HMI13" s="80"/>
      <c r="HMJ13" s="80"/>
      <c r="HMK13" s="80"/>
      <c r="HML13" s="80"/>
      <c r="HMM13" s="80"/>
      <c r="HMN13" s="80"/>
      <c r="HMO13" s="80"/>
      <c r="HMP13" s="80"/>
      <c r="HMQ13" s="80"/>
      <c r="HMR13" s="80"/>
      <c r="HMS13" s="80"/>
      <c r="HMT13" s="80"/>
      <c r="HMU13" s="80"/>
      <c r="HMV13" s="80"/>
      <c r="HMW13" s="80"/>
      <c r="HMX13" s="80"/>
      <c r="HMY13" s="80"/>
      <c r="HMZ13" s="80"/>
      <c r="HNA13" s="80"/>
      <c r="HNB13" s="80"/>
      <c r="HNC13" s="80"/>
      <c r="HND13" s="80"/>
      <c r="HNE13" s="80"/>
      <c r="HNF13" s="80"/>
      <c r="HNG13" s="80"/>
      <c r="HNH13" s="80"/>
      <c r="HNI13" s="80"/>
      <c r="HNJ13" s="80"/>
      <c r="HNK13" s="80"/>
      <c r="HNL13" s="80"/>
      <c r="HNM13" s="80"/>
      <c r="HNN13" s="80"/>
      <c r="HNO13" s="80"/>
      <c r="HNP13" s="80"/>
      <c r="HNQ13" s="80"/>
      <c r="HNR13" s="80"/>
      <c r="HNS13" s="80"/>
      <c r="HNT13" s="80"/>
      <c r="HNU13" s="80"/>
      <c r="HNV13" s="80"/>
      <c r="HNW13" s="80"/>
      <c r="HNX13" s="80"/>
      <c r="HNY13" s="80"/>
      <c r="HNZ13" s="80"/>
      <c r="HOA13" s="80"/>
      <c r="HOB13" s="80"/>
      <c r="HOC13" s="80"/>
      <c r="HOD13" s="80"/>
      <c r="HOE13" s="80"/>
      <c r="HOF13" s="80"/>
      <c r="HOG13" s="80"/>
      <c r="HOH13" s="80"/>
      <c r="HOI13" s="80"/>
      <c r="HOJ13" s="80"/>
      <c r="HOK13" s="80"/>
      <c r="HOL13" s="80"/>
      <c r="HOM13" s="80"/>
      <c r="HON13" s="80"/>
      <c r="HOO13" s="80"/>
      <c r="HOP13" s="80"/>
      <c r="HOQ13" s="80"/>
      <c r="HOR13" s="80"/>
      <c r="HOS13" s="80"/>
      <c r="HOT13" s="80"/>
      <c r="HOU13" s="80"/>
      <c r="HOV13" s="80"/>
      <c r="HOW13" s="80"/>
      <c r="HOX13" s="80"/>
      <c r="HOY13" s="80"/>
      <c r="HOZ13" s="80"/>
      <c r="HPA13" s="80"/>
      <c r="HPB13" s="80"/>
      <c r="HPC13" s="80"/>
      <c r="HPD13" s="80"/>
      <c r="HPE13" s="80"/>
      <c r="HPF13" s="80"/>
      <c r="HPG13" s="80"/>
      <c r="HPH13" s="80"/>
      <c r="HPI13" s="80"/>
      <c r="HPJ13" s="80"/>
      <c r="HPK13" s="80"/>
      <c r="HPL13" s="80"/>
      <c r="HPM13" s="80"/>
      <c r="HPN13" s="80"/>
      <c r="HPO13" s="80"/>
      <c r="HPP13" s="80"/>
      <c r="HPQ13" s="80"/>
      <c r="HPR13" s="80"/>
      <c r="HPS13" s="80"/>
      <c r="HPT13" s="80"/>
      <c r="HPU13" s="80"/>
      <c r="HPV13" s="80"/>
      <c r="HPW13" s="80"/>
      <c r="HPX13" s="80"/>
      <c r="HPY13" s="80"/>
      <c r="HPZ13" s="80"/>
      <c r="HQA13" s="80"/>
      <c r="HQB13" s="80"/>
      <c r="HQC13" s="80"/>
      <c r="HQD13" s="80"/>
      <c r="HQE13" s="80"/>
      <c r="HQF13" s="80"/>
      <c r="HQG13" s="80"/>
      <c r="HQH13" s="80"/>
      <c r="HQI13" s="80"/>
      <c r="HQJ13" s="80"/>
      <c r="HQK13" s="80"/>
      <c r="HQL13" s="80"/>
      <c r="HQM13" s="80"/>
      <c r="HQN13" s="80"/>
      <c r="HQO13" s="80"/>
      <c r="HQP13" s="80"/>
      <c r="HQQ13" s="80"/>
      <c r="HQR13" s="80"/>
      <c r="HQS13" s="80"/>
      <c r="HQT13" s="80"/>
      <c r="HQU13" s="80"/>
      <c r="HQV13" s="80"/>
      <c r="HQW13" s="80"/>
      <c r="HQX13" s="80"/>
      <c r="HQY13" s="80"/>
      <c r="HQZ13" s="80"/>
      <c r="HRA13" s="80"/>
      <c r="HRB13" s="80"/>
      <c r="HRC13" s="80"/>
      <c r="HRD13" s="80"/>
      <c r="HRE13" s="80"/>
      <c r="HRF13" s="80"/>
      <c r="HRG13" s="80"/>
      <c r="HRH13" s="80"/>
      <c r="HRI13" s="80"/>
      <c r="HRJ13" s="80"/>
      <c r="HRK13" s="80"/>
      <c r="HRL13" s="80"/>
      <c r="HRM13" s="80"/>
      <c r="HRN13" s="80"/>
      <c r="HRO13" s="80"/>
      <c r="HRP13" s="80"/>
      <c r="HRQ13" s="80"/>
      <c r="HRR13" s="80"/>
      <c r="HRS13" s="80"/>
      <c r="HRT13" s="80"/>
      <c r="HRU13" s="80"/>
      <c r="HRV13" s="80"/>
      <c r="HRW13" s="80"/>
      <c r="HRX13" s="80"/>
      <c r="HRY13" s="80"/>
      <c r="HRZ13" s="80"/>
      <c r="HSA13" s="80"/>
      <c r="HSB13" s="80"/>
      <c r="HSC13" s="80"/>
      <c r="HSD13" s="80"/>
      <c r="HSE13" s="80"/>
      <c r="HSF13" s="80"/>
      <c r="HSG13" s="80"/>
      <c r="HSH13" s="80"/>
      <c r="HSI13" s="80"/>
      <c r="HSJ13" s="80"/>
      <c r="HSK13" s="80"/>
      <c r="HSL13" s="80"/>
      <c r="HSM13" s="80"/>
      <c r="HSN13" s="80"/>
      <c r="HSO13" s="80"/>
      <c r="HSP13" s="80"/>
      <c r="HSQ13" s="80"/>
      <c r="HSR13" s="80"/>
      <c r="HSS13" s="80"/>
      <c r="HST13" s="80"/>
      <c r="HSU13" s="80"/>
      <c r="HSV13" s="80"/>
      <c r="HSW13" s="80"/>
      <c r="HSX13" s="80"/>
      <c r="HSY13" s="80"/>
      <c r="HSZ13" s="80"/>
      <c r="HTA13" s="80"/>
      <c r="HTB13" s="80"/>
      <c r="HTC13" s="80"/>
      <c r="HTD13" s="80"/>
      <c r="HTE13" s="80"/>
      <c r="HTF13" s="80"/>
      <c r="HTG13" s="80"/>
      <c r="HTH13" s="80"/>
      <c r="HTI13" s="80"/>
      <c r="HTJ13" s="80"/>
      <c r="HTK13" s="80"/>
      <c r="HTL13" s="80"/>
      <c r="HTM13" s="80"/>
      <c r="HTN13" s="80"/>
      <c r="HTO13" s="80"/>
      <c r="HTP13" s="80"/>
      <c r="HTQ13" s="80"/>
      <c r="HTR13" s="80"/>
      <c r="HTS13" s="80"/>
      <c r="HTT13" s="80"/>
      <c r="HTU13" s="80"/>
      <c r="HTV13" s="80"/>
      <c r="HTW13" s="80"/>
      <c r="HTX13" s="80"/>
      <c r="HTY13" s="80"/>
      <c r="HTZ13" s="80"/>
      <c r="HUA13" s="80"/>
      <c r="HUB13" s="80"/>
      <c r="HUC13" s="80"/>
      <c r="HUD13" s="80"/>
      <c r="HUE13" s="80"/>
      <c r="HUF13" s="80"/>
      <c r="HUG13" s="80"/>
      <c r="HUH13" s="80"/>
      <c r="HUI13" s="80"/>
      <c r="HUJ13" s="80"/>
      <c r="HUK13" s="80"/>
      <c r="HUL13" s="80"/>
      <c r="HUM13" s="80"/>
      <c r="HUN13" s="80"/>
      <c r="HUO13" s="80"/>
      <c r="HUP13" s="80"/>
      <c r="HUQ13" s="80"/>
      <c r="HUR13" s="80"/>
      <c r="HUS13" s="80"/>
      <c r="HUT13" s="80"/>
      <c r="HUU13" s="80"/>
      <c r="HUV13" s="80"/>
      <c r="HUW13" s="80"/>
      <c r="HUX13" s="80"/>
      <c r="HUY13" s="80"/>
      <c r="HUZ13" s="80"/>
      <c r="HVA13" s="80"/>
      <c r="HVB13" s="80"/>
      <c r="HVC13" s="80"/>
      <c r="HVD13" s="80"/>
      <c r="HVE13" s="80"/>
      <c r="HVF13" s="80"/>
      <c r="HVG13" s="80"/>
      <c r="HVH13" s="80"/>
      <c r="HVI13" s="80"/>
      <c r="HVJ13" s="80"/>
      <c r="HVK13" s="80"/>
      <c r="HVL13" s="80"/>
      <c r="HVM13" s="80"/>
      <c r="HVN13" s="80"/>
      <c r="HVO13" s="80"/>
      <c r="HVP13" s="80"/>
      <c r="HVQ13" s="80"/>
      <c r="HVR13" s="80"/>
      <c r="HVS13" s="80"/>
      <c r="HVT13" s="80"/>
      <c r="HVU13" s="80"/>
      <c r="HVV13" s="80"/>
      <c r="HVW13" s="80"/>
      <c r="HVX13" s="80"/>
      <c r="HVY13" s="80"/>
      <c r="HVZ13" s="80"/>
      <c r="HWA13" s="80"/>
      <c r="HWB13" s="80"/>
      <c r="HWC13" s="80"/>
      <c r="HWD13" s="80"/>
      <c r="HWE13" s="80"/>
      <c r="HWF13" s="80"/>
      <c r="HWG13" s="80"/>
      <c r="HWH13" s="80"/>
      <c r="HWI13" s="80"/>
      <c r="HWJ13" s="80"/>
      <c r="HWK13" s="80"/>
      <c r="HWL13" s="80"/>
      <c r="HWM13" s="80"/>
      <c r="HWN13" s="80"/>
      <c r="HWO13" s="80"/>
      <c r="HWP13" s="80"/>
      <c r="HWQ13" s="80"/>
      <c r="HWR13" s="80"/>
      <c r="HWS13" s="80"/>
      <c r="HWT13" s="80"/>
      <c r="HWU13" s="80"/>
      <c r="HWV13" s="80"/>
      <c r="HWW13" s="80"/>
      <c r="HWX13" s="80"/>
      <c r="HWY13" s="80"/>
      <c r="HWZ13" s="80"/>
      <c r="HXA13" s="80"/>
      <c r="HXB13" s="80"/>
      <c r="HXC13" s="80"/>
      <c r="HXD13" s="80"/>
      <c r="HXE13" s="80"/>
      <c r="HXF13" s="80"/>
      <c r="HXG13" s="80"/>
      <c r="HXH13" s="80"/>
      <c r="HXI13" s="80"/>
      <c r="HXJ13" s="80"/>
      <c r="HXK13" s="80"/>
      <c r="HXL13" s="80"/>
      <c r="HXM13" s="80"/>
      <c r="HXN13" s="80"/>
      <c r="HXO13" s="80"/>
      <c r="HXP13" s="80"/>
      <c r="HXQ13" s="80"/>
      <c r="HXR13" s="80"/>
      <c r="HXS13" s="80"/>
      <c r="HXT13" s="80"/>
      <c r="HXU13" s="80"/>
      <c r="HXV13" s="80"/>
      <c r="HXW13" s="80"/>
      <c r="HXX13" s="80"/>
      <c r="HXY13" s="80"/>
      <c r="HXZ13" s="80"/>
      <c r="HYA13" s="80"/>
      <c r="HYB13" s="80"/>
      <c r="HYC13" s="80"/>
      <c r="HYD13" s="80"/>
      <c r="HYE13" s="80"/>
      <c r="HYF13" s="80"/>
      <c r="HYG13" s="80"/>
      <c r="HYH13" s="80"/>
      <c r="HYI13" s="80"/>
      <c r="HYJ13" s="80"/>
      <c r="HYK13" s="80"/>
      <c r="HYL13" s="80"/>
      <c r="HYM13" s="80"/>
      <c r="HYN13" s="80"/>
      <c r="HYO13" s="80"/>
      <c r="HYP13" s="80"/>
      <c r="HYQ13" s="80"/>
      <c r="HYR13" s="80"/>
      <c r="HYS13" s="80"/>
      <c r="HYT13" s="80"/>
      <c r="HYU13" s="80"/>
      <c r="HYV13" s="80"/>
      <c r="HYW13" s="80"/>
      <c r="HYX13" s="80"/>
      <c r="HYY13" s="80"/>
      <c r="HYZ13" s="80"/>
      <c r="HZA13" s="80"/>
      <c r="HZB13" s="80"/>
      <c r="HZC13" s="80"/>
      <c r="HZD13" s="80"/>
      <c r="HZE13" s="80"/>
      <c r="HZF13" s="80"/>
      <c r="HZG13" s="80"/>
      <c r="HZH13" s="80"/>
      <c r="HZI13" s="80"/>
      <c r="HZJ13" s="80"/>
      <c r="HZK13" s="80"/>
      <c r="HZL13" s="80"/>
      <c r="HZM13" s="80"/>
      <c r="HZN13" s="80"/>
      <c r="HZO13" s="80"/>
      <c r="HZP13" s="80"/>
      <c r="HZQ13" s="80"/>
      <c r="HZR13" s="80"/>
      <c r="HZS13" s="80"/>
      <c r="HZT13" s="80"/>
      <c r="HZU13" s="80"/>
      <c r="HZV13" s="80"/>
      <c r="HZW13" s="80"/>
      <c r="HZX13" s="80"/>
      <c r="HZY13" s="80"/>
      <c r="HZZ13" s="80"/>
      <c r="IAA13" s="80"/>
      <c r="IAB13" s="80"/>
      <c r="IAC13" s="80"/>
      <c r="IAD13" s="80"/>
      <c r="IAE13" s="80"/>
      <c r="IAF13" s="80"/>
      <c r="IAG13" s="80"/>
      <c r="IAH13" s="80"/>
      <c r="IAI13" s="80"/>
      <c r="IAJ13" s="80"/>
      <c r="IAK13" s="80"/>
      <c r="IAL13" s="80"/>
      <c r="IAM13" s="80"/>
      <c r="IAN13" s="80"/>
      <c r="IAO13" s="80"/>
      <c r="IAP13" s="80"/>
      <c r="IAQ13" s="80"/>
      <c r="IAR13" s="80"/>
      <c r="IAS13" s="80"/>
      <c r="IAT13" s="80"/>
      <c r="IAU13" s="80"/>
      <c r="IAV13" s="80"/>
      <c r="IAW13" s="80"/>
      <c r="IAX13" s="80"/>
      <c r="IAY13" s="80"/>
      <c r="IAZ13" s="80"/>
      <c r="IBA13" s="80"/>
      <c r="IBB13" s="80"/>
      <c r="IBC13" s="80"/>
      <c r="IBD13" s="80"/>
      <c r="IBE13" s="80"/>
      <c r="IBF13" s="80"/>
      <c r="IBG13" s="80"/>
      <c r="IBH13" s="80"/>
      <c r="IBI13" s="80"/>
      <c r="IBJ13" s="80"/>
      <c r="IBK13" s="80"/>
      <c r="IBL13" s="80"/>
      <c r="IBM13" s="80"/>
      <c r="IBN13" s="80"/>
      <c r="IBO13" s="80"/>
      <c r="IBP13" s="80"/>
      <c r="IBQ13" s="80"/>
      <c r="IBR13" s="80"/>
      <c r="IBS13" s="80"/>
      <c r="IBT13" s="80"/>
      <c r="IBU13" s="80"/>
      <c r="IBV13" s="80"/>
      <c r="IBW13" s="80"/>
      <c r="IBX13" s="80"/>
      <c r="IBY13" s="80"/>
      <c r="IBZ13" s="80"/>
      <c r="ICA13" s="80"/>
      <c r="ICB13" s="80"/>
      <c r="ICC13" s="80"/>
      <c r="ICD13" s="80"/>
      <c r="ICE13" s="80"/>
      <c r="ICF13" s="80"/>
      <c r="ICG13" s="80"/>
      <c r="ICH13" s="80"/>
      <c r="ICI13" s="80"/>
      <c r="ICJ13" s="80"/>
      <c r="ICK13" s="80"/>
      <c r="ICL13" s="80"/>
      <c r="ICM13" s="80"/>
      <c r="ICN13" s="80"/>
      <c r="ICO13" s="80"/>
      <c r="ICP13" s="80"/>
      <c r="ICQ13" s="80"/>
      <c r="ICR13" s="80"/>
      <c r="ICS13" s="80"/>
      <c r="ICT13" s="80"/>
      <c r="ICU13" s="80"/>
      <c r="ICV13" s="80"/>
      <c r="ICW13" s="80"/>
      <c r="ICX13" s="80"/>
      <c r="ICY13" s="80"/>
      <c r="ICZ13" s="80"/>
      <c r="IDA13" s="80"/>
      <c r="IDB13" s="80"/>
      <c r="IDC13" s="80"/>
      <c r="IDD13" s="80"/>
      <c r="IDE13" s="80"/>
      <c r="IDF13" s="80"/>
      <c r="IDG13" s="80"/>
      <c r="IDH13" s="80"/>
      <c r="IDI13" s="80"/>
      <c r="IDJ13" s="80"/>
      <c r="IDK13" s="80"/>
      <c r="IDL13" s="80"/>
      <c r="IDM13" s="80"/>
      <c r="IDN13" s="80"/>
      <c r="IDO13" s="80"/>
      <c r="IDP13" s="80"/>
      <c r="IDQ13" s="80"/>
      <c r="IDR13" s="80"/>
      <c r="IDS13" s="80"/>
      <c r="IDT13" s="80"/>
      <c r="IDU13" s="80"/>
      <c r="IDV13" s="80"/>
      <c r="IDW13" s="80"/>
      <c r="IDX13" s="80"/>
      <c r="IDY13" s="80"/>
      <c r="IDZ13" s="80"/>
      <c r="IEA13" s="80"/>
      <c r="IEB13" s="80"/>
      <c r="IEC13" s="80"/>
      <c r="IED13" s="80"/>
      <c r="IEE13" s="80"/>
      <c r="IEF13" s="80"/>
      <c r="IEG13" s="80"/>
      <c r="IEH13" s="80"/>
      <c r="IEI13" s="80"/>
      <c r="IEJ13" s="80"/>
      <c r="IEK13" s="80"/>
      <c r="IEL13" s="80"/>
      <c r="IEM13" s="80"/>
      <c r="IEN13" s="80"/>
      <c r="IEO13" s="80"/>
      <c r="IEP13" s="80"/>
      <c r="IEQ13" s="80"/>
      <c r="IER13" s="80"/>
      <c r="IES13" s="80"/>
      <c r="IET13" s="80"/>
      <c r="IEU13" s="80"/>
      <c r="IEV13" s="80"/>
      <c r="IEW13" s="80"/>
      <c r="IEX13" s="80"/>
      <c r="IEY13" s="80"/>
      <c r="IEZ13" s="80"/>
      <c r="IFA13" s="80"/>
      <c r="IFB13" s="80"/>
      <c r="IFC13" s="80"/>
      <c r="IFD13" s="80"/>
      <c r="IFE13" s="80"/>
      <c r="IFF13" s="80"/>
      <c r="IFG13" s="80"/>
      <c r="IFH13" s="80"/>
      <c r="IFI13" s="80"/>
      <c r="IFJ13" s="80"/>
      <c r="IFK13" s="80"/>
      <c r="IFL13" s="80"/>
      <c r="IFM13" s="80"/>
      <c r="IFN13" s="80"/>
      <c r="IFO13" s="80"/>
      <c r="IFP13" s="80"/>
      <c r="IFQ13" s="80"/>
      <c r="IFR13" s="80"/>
      <c r="IFS13" s="80"/>
      <c r="IFT13" s="80"/>
      <c r="IFU13" s="80"/>
      <c r="IFV13" s="80"/>
      <c r="IFW13" s="80"/>
      <c r="IFX13" s="80"/>
      <c r="IFY13" s="80"/>
      <c r="IFZ13" s="80"/>
      <c r="IGA13" s="80"/>
      <c r="IGB13" s="80"/>
      <c r="IGC13" s="80"/>
      <c r="IGD13" s="80"/>
      <c r="IGE13" s="80"/>
      <c r="IGF13" s="80"/>
      <c r="IGG13" s="80"/>
      <c r="IGH13" s="80"/>
      <c r="IGI13" s="80"/>
      <c r="IGJ13" s="80"/>
      <c r="IGK13" s="80"/>
      <c r="IGL13" s="80"/>
      <c r="IGM13" s="80"/>
      <c r="IGN13" s="80"/>
      <c r="IGO13" s="80"/>
      <c r="IGP13" s="80"/>
      <c r="IGQ13" s="80"/>
      <c r="IGR13" s="80"/>
      <c r="IGS13" s="80"/>
      <c r="IGT13" s="80"/>
      <c r="IGU13" s="80"/>
      <c r="IGV13" s="80"/>
      <c r="IGW13" s="80"/>
      <c r="IGX13" s="80"/>
      <c r="IGY13" s="80"/>
      <c r="IGZ13" s="80"/>
      <c r="IHA13" s="80"/>
      <c r="IHB13" s="80"/>
      <c r="IHC13" s="80"/>
      <c r="IHD13" s="80"/>
      <c r="IHE13" s="80"/>
      <c r="IHF13" s="80"/>
      <c r="IHG13" s="80"/>
      <c r="IHH13" s="80"/>
      <c r="IHI13" s="80"/>
      <c r="IHJ13" s="80"/>
      <c r="IHK13" s="80"/>
      <c r="IHL13" s="80"/>
      <c r="IHM13" s="80"/>
      <c r="IHN13" s="80"/>
      <c r="IHO13" s="80"/>
      <c r="IHP13" s="80"/>
      <c r="IHQ13" s="80"/>
      <c r="IHR13" s="80"/>
      <c r="IHS13" s="80"/>
      <c r="IHT13" s="80"/>
      <c r="IHU13" s="80"/>
      <c r="IHV13" s="80"/>
      <c r="IHW13" s="80"/>
      <c r="IHX13" s="80"/>
      <c r="IHY13" s="80"/>
      <c r="IHZ13" s="80"/>
      <c r="IIA13" s="80"/>
      <c r="IIB13" s="80"/>
      <c r="IIC13" s="80"/>
      <c r="IID13" s="80"/>
      <c r="IIE13" s="80"/>
      <c r="IIF13" s="80"/>
      <c r="IIG13" s="80"/>
      <c r="IIH13" s="80"/>
      <c r="III13" s="80"/>
      <c r="IIJ13" s="80"/>
      <c r="IIK13" s="80"/>
      <c r="IIL13" s="80"/>
      <c r="IIM13" s="80"/>
      <c r="IIN13" s="80"/>
      <c r="IIO13" s="80"/>
      <c r="IIP13" s="80"/>
      <c r="IIQ13" s="80"/>
      <c r="IIR13" s="80"/>
      <c r="IIS13" s="80"/>
      <c r="IIT13" s="80"/>
      <c r="IIU13" s="80"/>
      <c r="IIV13" s="80"/>
      <c r="IIW13" s="80"/>
      <c r="IIX13" s="80"/>
      <c r="IIY13" s="80"/>
      <c r="IIZ13" s="80"/>
      <c r="IJA13" s="80"/>
      <c r="IJB13" s="80"/>
      <c r="IJC13" s="80"/>
      <c r="IJD13" s="80"/>
      <c r="IJE13" s="80"/>
      <c r="IJF13" s="80"/>
      <c r="IJG13" s="80"/>
      <c r="IJH13" s="80"/>
      <c r="IJI13" s="80"/>
      <c r="IJJ13" s="80"/>
      <c r="IJK13" s="80"/>
      <c r="IJL13" s="80"/>
      <c r="IJM13" s="80"/>
      <c r="IJN13" s="80"/>
      <c r="IJO13" s="80"/>
      <c r="IJP13" s="80"/>
      <c r="IJQ13" s="80"/>
      <c r="IJR13" s="80"/>
      <c r="IJS13" s="80"/>
      <c r="IJT13" s="80"/>
      <c r="IJU13" s="80"/>
      <c r="IJV13" s="80"/>
      <c r="IJW13" s="80"/>
      <c r="IJX13" s="80"/>
      <c r="IJY13" s="80"/>
      <c r="IJZ13" s="80"/>
      <c r="IKA13" s="80"/>
      <c r="IKB13" s="80"/>
      <c r="IKC13" s="80"/>
      <c r="IKD13" s="80"/>
      <c r="IKE13" s="80"/>
      <c r="IKF13" s="80"/>
      <c r="IKG13" s="80"/>
      <c r="IKH13" s="80"/>
      <c r="IKI13" s="80"/>
      <c r="IKJ13" s="80"/>
      <c r="IKK13" s="80"/>
      <c r="IKL13" s="80"/>
      <c r="IKM13" s="80"/>
      <c r="IKN13" s="80"/>
      <c r="IKO13" s="80"/>
      <c r="IKP13" s="80"/>
      <c r="IKQ13" s="80"/>
      <c r="IKR13" s="80"/>
      <c r="IKS13" s="80"/>
      <c r="IKT13" s="80"/>
      <c r="IKU13" s="80"/>
      <c r="IKV13" s="80"/>
      <c r="IKW13" s="80"/>
      <c r="IKX13" s="80"/>
      <c r="IKY13" s="80"/>
      <c r="IKZ13" s="80"/>
      <c r="ILA13" s="80"/>
      <c r="ILB13" s="80"/>
      <c r="ILC13" s="80"/>
      <c r="ILD13" s="80"/>
      <c r="ILE13" s="80"/>
      <c r="ILF13" s="80"/>
      <c r="ILG13" s="80"/>
      <c r="ILH13" s="80"/>
      <c r="ILI13" s="80"/>
      <c r="ILJ13" s="80"/>
      <c r="ILK13" s="80"/>
      <c r="ILL13" s="80"/>
      <c r="ILM13" s="80"/>
      <c r="ILN13" s="80"/>
      <c r="ILO13" s="80"/>
      <c r="ILP13" s="80"/>
      <c r="ILQ13" s="80"/>
      <c r="ILR13" s="80"/>
      <c r="ILS13" s="80"/>
      <c r="ILT13" s="80"/>
      <c r="ILU13" s="80"/>
      <c r="ILV13" s="80"/>
      <c r="ILW13" s="80"/>
      <c r="ILX13" s="80"/>
      <c r="ILY13" s="80"/>
      <c r="ILZ13" s="80"/>
      <c r="IMA13" s="80"/>
      <c r="IMB13" s="80"/>
      <c r="IMC13" s="80"/>
      <c r="IMD13" s="80"/>
      <c r="IME13" s="80"/>
      <c r="IMF13" s="80"/>
      <c r="IMG13" s="80"/>
      <c r="IMH13" s="80"/>
      <c r="IMI13" s="80"/>
      <c r="IMJ13" s="80"/>
      <c r="IMK13" s="80"/>
      <c r="IML13" s="80"/>
      <c r="IMM13" s="80"/>
      <c r="IMN13" s="80"/>
      <c r="IMO13" s="80"/>
      <c r="IMP13" s="80"/>
      <c r="IMQ13" s="80"/>
      <c r="IMR13" s="80"/>
      <c r="IMS13" s="80"/>
      <c r="IMT13" s="80"/>
      <c r="IMU13" s="80"/>
      <c r="IMV13" s="80"/>
      <c r="IMW13" s="80"/>
      <c r="IMX13" s="80"/>
      <c r="IMY13" s="80"/>
      <c r="IMZ13" s="80"/>
      <c r="INA13" s="80"/>
      <c r="INB13" s="80"/>
      <c r="INC13" s="80"/>
      <c r="IND13" s="80"/>
      <c r="INE13" s="80"/>
      <c r="INF13" s="80"/>
      <c r="ING13" s="80"/>
      <c r="INH13" s="80"/>
      <c r="INI13" s="80"/>
      <c r="INJ13" s="80"/>
      <c r="INK13" s="80"/>
      <c r="INL13" s="80"/>
      <c r="INM13" s="80"/>
      <c r="INN13" s="80"/>
      <c r="INO13" s="80"/>
      <c r="INP13" s="80"/>
      <c r="INQ13" s="80"/>
      <c r="INR13" s="80"/>
      <c r="INS13" s="80"/>
      <c r="INT13" s="80"/>
      <c r="INU13" s="80"/>
      <c r="INV13" s="80"/>
      <c r="INW13" s="80"/>
      <c r="INX13" s="80"/>
      <c r="INY13" s="80"/>
      <c r="INZ13" s="80"/>
      <c r="IOA13" s="80"/>
      <c r="IOB13" s="80"/>
      <c r="IOC13" s="80"/>
      <c r="IOD13" s="80"/>
      <c r="IOE13" s="80"/>
      <c r="IOF13" s="80"/>
      <c r="IOG13" s="80"/>
      <c r="IOH13" s="80"/>
      <c r="IOI13" s="80"/>
      <c r="IOJ13" s="80"/>
      <c r="IOK13" s="80"/>
      <c r="IOL13" s="80"/>
      <c r="IOM13" s="80"/>
      <c r="ION13" s="80"/>
      <c r="IOO13" s="80"/>
      <c r="IOP13" s="80"/>
      <c r="IOQ13" s="80"/>
      <c r="IOR13" s="80"/>
      <c r="IOS13" s="80"/>
      <c r="IOT13" s="80"/>
      <c r="IOU13" s="80"/>
      <c r="IOV13" s="80"/>
      <c r="IOW13" s="80"/>
      <c r="IOX13" s="80"/>
      <c r="IOY13" s="80"/>
      <c r="IOZ13" s="80"/>
      <c r="IPA13" s="80"/>
      <c r="IPB13" s="80"/>
      <c r="IPC13" s="80"/>
      <c r="IPD13" s="80"/>
      <c r="IPE13" s="80"/>
      <c r="IPF13" s="80"/>
      <c r="IPG13" s="80"/>
      <c r="IPH13" s="80"/>
      <c r="IPI13" s="80"/>
      <c r="IPJ13" s="80"/>
      <c r="IPK13" s="80"/>
      <c r="IPL13" s="80"/>
      <c r="IPM13" s="80"/>
      <c r="IPN13" s="80"/>
      <c r="IPO13" s="80"/>
      <c r="IPP13" s="80"/>
      <c r="IPQ13" s="80"/>
      <c r="IPR13" s="80"/>
      <c r="IPS13" s="80"/>
      <c r="IPT13" s="80"/>
      <c r="IPU13" s="80"/>
      <c r="IPV13" s="80"/>
      <c r="IPW13" s="80"/>
      <c r="IPX13" s="80"/>
      <c r="IPY13" s="80"/>
      <c r="IPZ13" s="80"/>
      <c r="IQA13" s="80"/>
      <c r="IQB13" s="80"/>
      <c r="IQC13" s="80"/>
      <c r="IQD13" s="80"/>
      <c r="IQE13" s="80"/>
      <c r="IQF13" s="80"/>
      <c r="IQG13" s="80"/>
      <c r="IQH13" s="80"/>
      <c r="IQI13" s="80"/>
      <c r="IQJ13" s="80"/>
      <c r="IQK13" s="80"/>
      <c r="IQL13" s="80"/>
      <c r="IQM13" s="80"/>
      <c r="IQN13" s="80"/>
      <c r="IQO13" s="80"/>
      <c r="IQP13" s="80"/>
      <c r="IQQ13" s="80"/>
      <c r="IQR13" s="80"/>
      <c r="IQS13" s="80"/>
      <c r="IQT13" s="80"/>
      <c r="IQU13" s="80"/>
      <c r="IQV13" s="80"/>
      <c r="IQW13" s="80"/>
      <c r="IQX13" s="80"/>
      <c r="IQY13" s="80"/>
      <c r="IQZ13" s="80"/>
      <c r="IRA13" s="80"/>
      <c r="IRB13" s="80"/>
      <c r="IRC13" s="80"/>
      <c r="IRD13" s="80"/>
      <c r="IRE13" s="80"/>
      <c r="IRF13" s="80"/>
      <c r="IRG13" s="80"/>
      <c r="IRH13" s="80"/>
      <c r="IRI13" s="80"/>
      <c r="IRJ13" s="80"/>
      <c r="IRK13" s="80"/>
      <c r="IRL13" s="80"/>
      <c r="IRM13" s="80"/>
      <c r="IRN13" s="80"/>
      <c r="IRO13" s="80"/>
      <c r="IRP13" s="80"/>
      <c r="IRQ13" s="80"/>
      <c r="IRR13" s="80"/>
      <c r="IRS13" s="80"/>
      <c r="IRT13" s="80"/>
      <c r="IRU13" s="80"/>
      <c r="IRV13" s="80"/>
      <c r="IRW13" s="80"/>
      <c r="IRX13" s="80"/>
      <c r="IRY13" s="80"/>
      <c r="IRZ13" s="80"/>
      <c r="ISA13" s="80"/>
      <c r="ISB13" s="80"/>
      <c r="ISC13" s="80"/>
      <c r="ISD13" s="80"/>
      <c r="ISE13" s="80"/>
      <c r="ISF13" s="80"/>
      <c r="ISG13" s="80"/>
      <c r="ISH13" s="80"/>
      <c r="ISI13" s="80"/>
      <c r="ISJ13" s="80"/>
      <c r="ISK13" s="80"/>
      <c r="ISL13" s="80"/>
      <c r="ISM13" s="80"/>
      <c r="ISN13" s="80"/>
      <c r="ISO13" s="80"/>
      <c r="ISP13" s="80"/>
      <c r="ISQ13" s="80"/>
      <c r="ISR13" s="80"/>
      <c r="ISS13" s="80"/>
      <c r="IST13" s="80"/>
      <c r="ISU13" s="80"/>
      <c r="ISV13" s="80"/>
      <c r="ISW13" s="80"/>
      <c r="ISX13" s="80"/>
      <c r="ISY13" s="80"/>
      <c r="ISZ13" s="80"/>
      <c r="ITA13" s="80"/>
      <c r="ITB13" s="80"/>
      <c r="ITC13" s="80"/>
      <c r="ITD13" s="80"/>
      <c r="ITE13" s="80"/>
      <c r="ITF13" s="80"/>
      <c r="ITG13" s="80"/>
      <c r="ITH13" s="80"/>
      <c r="ITI13" s="80"/>
      <c r="ITJ13" s="80"/>
      <c r="ITK13" s="80"/>
      <c r="ITL13" s="80"/>
      <c r="ITM13" s="80"/>
      <c r="ITN13" s="80"/>
      <c r="ITO13" s="80"/>
      <c r="ITP13" s="80"/>
      <c r="ITQ13" s="80"/>
      <c r="ITR13" s="80"/>
      <c r="ITS13" s="80"/>
      <c r="ITT13" s="80"/>
      <c r="ITU13" s="80"/>
      <c r="ITV13" s="80"/>
      <c r="ITW13" s="80"/>
      <c r="ITX13" s="80"/>
      <c r="ITY13" s="80"/>
      <c r="ITZ13" s="80"/>
      <c r="IUA13" s="80"/>
      <c r="IUB13" s="80"/>
      <c r="IUC13" s="80"/>
      <c r="IUD13" s="80"/>
      <c r="IUE13" s="80"/>
      <c r="IUF13" s="80"/>
      <c r="IUG13" s="80"/>
      <c r="IUH13" s="80"/>
      <c r="IUI13" s="80"/>
      <c r="IUJ13" s="80"/>
      <c r="IUK13" s="80"/>
      <c r="IUL13" s="80"/>
      <c r="IUM13" s="80"/>
      <c r="IUN13" s="80"/>
      <c r="IUO13" s="80"/>
      <c r="IUP13" s="80"/>
      <c r="IUQ13" s="80"/>
      <c r="IUR13" s="80"/>
      <c r="IUS13" s="80"/>
      <c r="IUT13" s="80"/>
      <c r="IUU13" s="80"/>
      <c r="IUV13" s="80"/>
      <c r="IUW13" s="80"/>
      <c r="IUX13" s="80"/>
      <c r="IUY13" s="80"/>
      <c r="IUZ13" s="80"/>
      <c r="IVA13" s="80"/>
      <c r="IVB13" s="80"/>
      <c r="IVC13" s="80"/>
      <c r="IVD13" s="80"/>
      <c r="IVE13" s="80"/>
      <c r="IVF13" s="80"/>
      <c r="IVG13" s="80"/>
      <c r="IVH13" s="80"/>
      <c r="IVI13" s="80"/>
      <c r="IVJ13" s="80"/>
      <c r="IVK13" s="80"/>
      <c r="IVL13" s="80"/>
      <c r="IVM13" s="80"/>
      <c r="IVN13" s="80"/>
      <c r="IVO13" s="80"/>
      <c r="IVP13" s="80"/>
      <c r="IVQ13" s="80"/>
      <c r="IVR13" s="80"/>
      <c r="IVS13" s="80"/>
      <c r="IVT13" s="80"/>
      <c r="IVU13" s="80"/>
      <c r="IVV13" s="80"/>
      <c r="IVW13" s="80"/>
      <c r="IVX13" s="80"/>
      <c r="IVY13" s="80"/>
      <c r="IVZ13" s="80"/>
      <c r="IWA13" s="80"/>
      <c r="IWB13" s="80"/>
      <c r="IWC13" s="80"/>
      <c r="IWD13" s="80"/>
      <c r="IWE13" s="80"/>
      <c r="IWF13" s="80"/>
      <c r="IWG13" s="80"/>
      <c r="IWH13" s="80"/>
      <c r="IWI13" s="80"/>
      <c r="IWJ13" s="80"/>
      <c r="IWK13" s="80"/>
      <c r="IWL13" s="80"/>
      <c r="IWM13" s="80"/>
      <c r="IWN13" s="80"/>
      <c r="IWO13" s="80"/>
      <c r="IWP13" s="80"/>
      <c r="IWQ13" s="80"/>
      <c r="IWR13" s="80"/>
      <c r="IWS13" s="80"/>
      <c r="IWT13" s="80"/>
      <c r="IWU13" s="80"/>
      <c r="IWV13" s="80"/>
      <c r="IWW13" s="80"/>
      <c r="IWX13" s="80"/>
      <c r="IWY13" s="80"/>
      <c r="IWZ13" s="80"/>
      <c r="IXA13" s="80"/>
      <c r="IXB13" s="80"/>
      <c r="IXC13" s="80"/>
      <c r="IXD13" s="80"/>
      <c r="IXE13" s="80"/>
      <c r="IXF13" s="80"/>
      <c r="IXG13" s="80"/>
      <c r="IXH13" s="80"/>
      <c r="IXI13" s="80"/>
      <c r="IXJ13" s="80"/>
      <c r="IXK13" s="80"/>
      <c r="IXL13" s="80"/>
      <c r="IXM13" s="80"/>
      <c r="IXN13" s="80"/>
      <c r="IXO13" s="80"/>
      <c r="IXP13" s="80"/>
      <c r="IXQ13" s="80"/>
      <c r="IXR13" s="80"/>
      <c r="IXS13" s="80"/>
      <c r="IXT13" s="80"/>
      <c r="IXU13" s="80"/>
      <c r="IXV13" s="80"/>
      <c r="IXW13" s="80"/>
      <c r="IXX13" s="80"/>
      <c r="IXY13" s="80"/>
      <c r="IXZ13" s="80"/>
      <c r="IYA13" s="80"/>
      <c r="IYB13" s="80"/>
      <c r="IYC13" s="80"/>
      <c r="IYD13" s="80"/>
      <c r="IYE13" s="80"/>
      <c r="IYF13" s="80"/>
      <c r="IYG13" s="80"/>
      <c r="IYH13" s="80"/>
      <c r="IYI13" s="80"/>
      <c r="IYJ13" s="80"/>
      <c r="IYK13" s="80"/>
      <c r="IYL13" s="80"/>
      <c r="IYM13" s="80"/>
      <c r="IYN13" s="80"/>
      <c r="IYO13" s="80"/>
      <c r="IYP13" s="80"/>
      <c r="IYQ13" s="80"/>
      <c r="IYR13" s="80"/>
      <c r="IYS13" s="80"/>
      <c r="IYT13" s="80"/>
      <c r="IYU13" s="80"/>
      <c r="IYV13" s="80"/>
      <c r="IYW13" s="80"/>
      <c r="IYX13" s="80"/>
      <c r="IYY13" s="80"/>
      <c r="IYZ13" s="80"/>
      <c r="IZA13" s="80"/>
      <c r="IZB13" s="80"/>
      <c r="IZC13" s="80"/>
      <c r="IZD13" s="80"/>
      <c r="IZE13" s="80"/>
      <c r="IZF13" s="80"/>
      <c r="IZG13" s="80"/>
      <c r="IZH13" s="80"/>
      <c r="IZI13" s="80"/>
      <c r="IZJ13" s="80"/>
      <c r="IZK13" s="80"/>
      <c r="IZL13" s="80"/>
      <c r="IZM13" s="80"/>
      <c r="IZN13" s="80"/>
      <c r="IZO13" s="80"/>
      <c r="IZP13" s="80"/>
      <c r="IZQ13" s="80"/>
      <c r="IZR13" s="80"/>
      <c r="IZS13" s="80"/>
      <c r="IZT13" s="80"/>
      <c r="IZU13" s="80"/>
      <c r="IZV13" s="80"/>
      <c r="IZW13" s="80"/>
      <c r="IZX13" s="80"/>
      <c r="IZY13" s="80"/>
      <c r="IZZ13" s="80"/>
      <c r="JAA13" s="80"/>
      <c r="JAB13" s="80"/>
      <c r="JAC13" s="80"/>
      <c r="JAD13" s="80"/>
      <c r="JAE13" s="80"/>
      <c r="JAF13" s="80"/>
      <c r="JAG13" s="80"/>
      <c r="JAH13" s="80"/>
      <c r="JAI13" s="80"/>
      <c r="JAJ13" s="80"/>
      <c r="JAK13" s="80"/>
      <c r="JAL13" s="80"/>
      <c r="JAM13" s="80"/>
      <c r="JAN13" s="80"/>
      <c r="JAO13" s="80"/>
      <c r="JAP13" s="80"/>
      <c r="JAQ13" s="80"/>
      <c r="JAR13" s="80"/>
      <c r="JAS13" s="80"/>
      <c r="JAT13" s="80"/>
      <c r="JAU13" s="80"/>
      <c r="JAV13" s="80"/>
      <c r="JAW13" s="80"/>
      <c r="JAX13" s="80"/>
      <c r="JAY13" s="80"/>
      <c r="JAZ13" s="80"/>
      <c r="JBA13" s="80"/>
      <c r="JBB13" s="80"/>
      <c r="JBC13" s="80"/>
      <c r="JBD13" s="80"/>
      <c r="JBE13" s="80"/>
      <c r="JBF13" s="80"/>
      <c r="JBG13" s="80"/>
      <c r="JBH13" s="80"/>
      <c r="JBI13" s="80"/>
      <c r="JBJ13" s="80"/>
      <c r="JBK13" s="80"/>
      <c r="JBL13" s="80"/>
      <c r="JBM13" s="80"/>
      <c r="JBN13" s="80"/>
      <c r="JBO13" s="80"/>
      <c r="JBP13" s="80"/>
      <c r="JBQ13" s="80"/>
      <c r="JBR13" s="80"/>
      <c r="JBS13" s="80"/>
      <c r="JBT13" s="80"/>
      <c r="JBU13" s="80"/>
      <c r="JBV13" s="80"/>
      <c r="JBW13" s="80"/>
      <c r="JBX13" s="80"/>
      <c r="JBY13" s="80"/>
      <c r="JBZ13" s="80"/>
      <c r="JCA13" s="80"/>
      <c r="JCB13" s="80"/>
      <c r="JCC13" s="80"/>
      <c r="JCD13" s="80"/>
      <c r="JCE13" s="80"/>
      <c r="JCF13" s="80"/>
      <c r="JCG13" s="80"/>
      <c r="JCH13" s="80"/>
      <c r="JCI13" s="80"/>
      <c r="JCJ13" s="80"/>
      <c r="JCK13" s="80"/>
      <c r="JCL13" s="80"/>
      <c r="JCM13" s="80"/>
      <c r="JCN13" s="80"/>
      <c r="JCO13" s="80"/>
      <c r="JCP13" s="80"/>
      <c r="JCQ13" s="80"/>
      <c r="JCR13" s="80"/>
      <c r="JCS13" s="80"/>
      <c r="JCT13" s="80"/>
      <c r="JCU13" s="80"/>
      <c r="JCV13" s="80"/>
      <c r="JCW13" s="80"/>
      <c r="JCX13" s="80"/>
      <c r="JCY13" s="80"/>
      <c r="JCZ13" s="80"/>
      <c r="JDA13" s="80"/>
      <c r="JDB13" s="80"/>
      <c r="JDC13" s="80"/>
      <c r="JDD13" s="80"/>
      <c r="JDE13" s="80"/>
      <c r="JDF13" s="80"/>
      <c r="JDG13" s="80"/>
      <c r="JDH13" s="80"/>
      <c r="JDI13" s="80"/>
      <c r="JDJ13" s="80"/>
      <c r="JDK13" s="80"/>
      <c r="JDL13" s="80"/>
      <c r="JDM13" s="80"/>
      <c r="JDN13" s="80"/>
      <c r="JDO13" s="80"/>
      <c r="JDP13" s="80"/>
      <c r="JDQ13" s="80"/>
      <c r="JDR13" s="80"/>
      <c r="JDS13" s="80"/>
      <c r="JDT13" s="80"/>
      <c r="JDU13" s="80"/>
      <c r="JDV13" s="80"/>
      <c r="JDW13" s="80"/>
      <c r="JDX13" s="80"/>
      <c r="JDY13" s="80"/>
      <c r="JDZ13" s="80"/>
      <c r="JEA13" s="80"/>
      <c r="JEB13" s="80"/>
      <c r="JEC13" s="80"/>
      <c r="JED13" s="80"/>
      <c r="JEE13" s="80"/>
      <c r="JEF13" s="80"/>
      <c r="JEG13" s="80"/>
      <c r="JEH13" s="80"/>
      <c r="JEI13" s="80"/>
      <c r="JEJ13" s="80"/>
      <c r="JEK13" s="80"/>
      <c r="JEL13" s="80"/>
      <c r="JEM13" s="80"/>
      <c r="JEN13" s="80"/>
      <c r="JEO13" s="80"/>
      <c r="JEP13" s="80"/>
      <c r="JEQ13" s="80"/>
      <c r="JER13" s="80"/>
      <c r="JES13" s="80"/>
      <c r="JET13" s="80"/>
      <c r="JEU13" s="80"/>
      <c r="JEV13" s="80"/>
      <c r="JEW13" s="80"/>
      <c r="JEX13" s="80"/>
      <c r="JEY13" s="80"/>
      <c r="JEZ13" s="80"/>
      <c r="JFA13" s="80"/>
      <c r="JFB13" s="80"/>
      <c r="JFC13" s="80"/>
      <c r="JFD13" s="80"/>
      <c r="JFE13" s="80"/>
      <c r="JFF13" s="80"/>
      <c r="JFG13" s="80"/>
      <c r="JFH13" s="80"/>
      <c r="JFI13" s="80"/>
      <c r="JFJ13" s="80"/>
      <c r="JFK13" s="80"/>
      <c r="JFL13" s="80"/>
      <c r="JFM13" s="80"/>
      <c r="JFN13" s="80"/>
      <c r="JFO13" s="80"/>
      <c r="JFP13" s="80"/>
      <c r="JFQ13" s="80"/>
      <c r="JFR13" s="80"/>
      <c r="JFS13" s="80"/>
      <c r="JFT13" s="80"/>
      <c r="JFU13" s="80"/>
      <c r="JFV13" s="80"/>
      <c r="JFW13" s="80"/>
      <c r="JFX13" s="80"/>
      <c r="JFY13" s="80"/>
      <c r="JFZ13" s="80"/>
      <c r="JGA13" s="80"/>
      <c r="JGB13" s="80"/>
      <c r="JGC13" s="80"/>
      <c r="JGD13" s="80"/>
      <c r="JGE13" s="80"/>
      <c r="JGF13" s="80"/>
      <c r="JGG13" s="80"/>
      <c r="JGH13" s="80"/>
      <c r="JGI13" s="80"/>
      <c r="JGJ13" s="80"/>
      <c r="JGK13" s="80"/>
      <c r="JGL13" s="80"/>
      <c r="JGM13" s="80"/>
      <c r="JGN13" s="80"/>
      <c r="JGO13" s="80"/>
      <c r="JGP13" s="80"/>
      <c r="JGQ13" s="80"/>
      <c r="JGR13" s="80"/>
      <c r="JGS13" s="80"/>
      <c r="JGT13" s="80"/>
      <c r="JGU13" s="80"/>
      <c r="JGV13" s="80"/>
      <c r="JGW13" s="80"/>
      <c r="JGX13" s="80"/>
      <c r="JGY13" s="80"/>
      <c r="JGZ13" s="80"/>
      <c r="JHA13" s="80"/>
      <c r="JHB13" s="80"/>
      <c r="JHC13" s="80"/>
      <c r="JHD13" s="80"/>
      <c r="JHE13" s="80"/>
      <c r="JHF13" s="80"/>
      <c r="JHG13" s="80"/>
      <c r="JHH13" s="80"/>
      <c r="JHI13" s="80"/>
      <c r="JHJ13" s="80"/>
      <c r="JHK13" s="80"/>
      <c r="JHL13" s="80"/>
      <c r="JHM13" s="80"/>
      <c r="JHN13" s="80"/>
      <c r="JHO13" s="80"/>
      <c r="JHP13" s="80"/>
      <c r="JHQ13" s="80"/>
      <c r="JHR13" s="80"/>
      <c r="JHS13" s="80"/>
      <c r="JHT13" s="80"/>
      <c r="JHU13" s="80"/>
      <c r="JHV13" s="80"/>
      <c r="JHW13" s="80"/>
      <c r="JHX13" s="80"/>
      <c r="JHY13" s="80"/>
      <c r="JHZ13" s="80"/>
      <c r="JIA13" s="80"/>
      <c r="JIB13" s="80"/>
      <c r="JIC13" s="80"/>
      <c r="JID13" s="80"/>
      <c r="JIE13" s="80"/>
      <c r="JIF13" s="80"/>
      <c r="JIG13" s="80"/>
      <c r="JIH13" s="80"/>
      <c r="JII13" s="80"/>
      <c r="JIJ13" s="80"/>
      <c r="JIK13" s="80"/>
      <c r="JIL13" s="80"/>
      <c r="JIM13" s="80"/>
      <c r="JIN13" s="80"/>
      <c r="JIO13" s="80"/>
      <c r="JIP13" s="80"/>
      <c r="JIQ13" s="80"/>
      <c r="JIR13" s="80"/>
      <c r="JIS13" s="80"/>
      <c r="JIT13" s="80"/>
      <c r="JIU13" s="80"/>
      <c r="JIV13" s="80"/>
      <c r="JIW13" s="80"/>
      <c r="JIX13" s="80"/>
      <c r="JIY13" s="80"/>
      <c r="JIZ13" s="80"/>
      <c r="JJA13" s="80"/>
      <c r="JJB13" s="80"/>
      <c r="JJC13" s="80"/>
      <c r="JJD13" s="80"/>
      <c r="JJE13" s="80"/>
      <c r="JJF13" s="80"/>
      <c r="JJG13" s="80"/>
      <c r="JJH13" s="80"/>
      <c r="JJI13" s="80"/>
      <c r="JJJ13" s="80"/>
      <c r="JJK13" s="80"/>
      <c r="JJL13" s="80"/>
      <c r="JJM13" s="80"/>
      <c r="JJN13" s="80"/>
      <c r="JJO13" s="80"/>
      <c r="JJP13" s="80"/>
      <c r="JJQ13" s="80"/>
      <c r="JJR13" s="80"/>
      <c r="JJS13" s="80"/>
      <c r="JJT13" s="80"/>
      <c r="JJU13" s="80"/>
      <c r="JJV13" s="80"/>
      <c r="JJW13" s="80"/>
      <c r="JJX13" s="80"/>
      <c r="JJY13" s="80"/>
      <c r="JJZ13" s="80"/>
      <c r="JKA13" s="80"/>
      <c r="JKB13" s="80"/>
      <c r="JKC13" s="80"/>
      <c r="JKD13" s="80"/>
      <c r="JKE13" s="80"/>
      <c r="JKF13" s="80"/>
      <c r="JKG13" s="80"/>
      <c r="JKH13" s="80"/>
      <c r="JKI13" s="80"/>
      <c r="JKJ13" s="80"/>
      <c r="JKK13" s="80"/>
      <c r="JKL13" s="80"/>
      <c r="JKM13" s="80"/>
      <c r="JKN13" s="80"/>
      <c r="JKO13" s="80"/>
      <c r="JKP13" s="80"/>
      <c r="JKQ13" s="80"/>
      <c r="JKR13" s="80"/>
      <c r="JKS13" s="80"/>
      <c r="JKT13" s="80"/>
      <c r="JKU13" s="80"/>
      <c r="JKV13" s="80"/>
      <c r="JKW13" s="80"/>
      <c r="JKX13" s="80"/>
      <c r="JKY13" s="80"/>
      <c r="JKZ13" s="80"/>
      <c r="JLA13" s="80"/>
      <c r="JLB13" s="80"/>
      <c r="JLC13" s="80"/>
      <c r="JLD13" s="80"/>
      <c r="JLE13" s="80"/>
      <c r="JLF13" s="80"/>
      <c r="JLG13" s="80"/>
      <c r="JLH13" s="80"/>
      <c r="JLI13" s="80"/>
      <c r="JLJ13" s="80"/>
      <c r="JLK13" s="80"/>
      <c r="JLL13" s="80"/>
      <c r="JLM13" s="80"/>
      <c r="JLN13" s="80"/>
      <c r="JLO13" s="80"/>
      <c r="JLP13" s="80"/>
      <c r="JLQ13" s="80"/>
      <c r="JLR13" s="80"/>
      <c r="JLS13" s="80"/>
      <c r="JLT13" s="80"/>
      <c r="JLU13" s="80"/>
      <c r="JLV13" s="80"/>
      <c r="JLW13" s="80"/>
      <c r="JLX13" s="80"/>
      <c r="JLY13" s="80"/>
      <c r="JLZ13" s="80"/>
      <c r="JMA13" s="80"/>
      <c r="JMB13" s="80"/>
      <c r="JMC13" s="80"/>
      <c r="JMD13" s="80"/>
      <c r="JME13" s="80"/>
      <c r="JMF13" s="80"/>
      <c r="JMG13" s="80"/>
      <c r="JMH13" s="80"/>
      <c r="JMI13" s="80"/>
      <c r="JMJ13" s="80"/>
      <c r="JMK13" s="80"/>
      <c r="JML13" s="80"/>
      <c r="JMM13" s="80"/>
      <c r="JMN13" s="80"/>
      <c r="JMO13" s="80"/>
      <c r="JMP13" s="80"/>
      <c r="JMQ13" s="80"/>
      <c r="JMR13" s="80"/>
      <c r="JMS13" s="80"/>
      <c r="JMT13" s="80"/>
      <c r="JMU13" s="80"/>
      <c r="JMV13" s="80"/>
      <c r="JMW13" s="80"/>
      <c r="JMX13" s="80"/>
      <c r="JMY13" s="80"/>
      <c r="JMZ13" s="80"/>
      <c r="JNA13" s="80"/>
      <c r="JNB13" s="80"/>
      <c r="JNC13" s="80"/>
      <c r="JND13" s="80"/>
      <c r="JNE13" s="80"/>
      <c r="JNF13" s="80"/>
      <c r="JNG13" s="80"/>
      <c r="JNH13" s="80"/>
      <c r="JNI13" s="80"/>
      <c r="JNJ13" s="80"/>
      <c r="JNK13" s="80"/>
      <c r="JNL13" s="80"/>
      <c r="JNM13" s="80"/>
      <c r="JNN13" s="80"/>
      <c r="JNO13" s="80"/>
      <c r="JNP13" s="80"/>
      <c r="JNQ13" s="80"/>
      <c r="JNR13" s="80"/>
      <c r="JNS13" s="80"/>
      <c r="JNT13" s="80"/>
      <c r="JNU13" s="80"/>
      <c r="JNV13" s="80"/>
      <c r="JNW13" s="80"/>
      <c r="JNX13" s="80"/>
      <c r="JNY13" s="80"/>
      <c r="JNZ13" s="80"/>
      <c r="JOA13" s="80"/>
      <c r="JOB13" s="80"/>
      <c r="JOC13" s="80"/>
      <c r="JOD13" s="80"/>
      <c r="JOE13" s="80"/>
      <c r="JOF13" s="80"/>
      <c r="JOG13" s="80"/>
      <c r="JOH13" s="80"/>
      <c r="JOI13" s="80"/>
      <c r="JOJ13" s="80"/>
      <c r="JOK13" s="80"/>
      <c r="JOL13" s="80"/>
      <c r="JOM13" s="80"/>
      <c r="JON13" s="80"/>
      <c r="JOO13" s="80"/>
      <c r="JOP13" s="80"/>
      <c r="JOQ13" s="80"/>
      <c r="JOR13" s="80"/>
      <c r="JOS13" s="80"/>
      <c r="JOT13" s="80"/>
      <c r="JOU13" s="80"/>
      <c r="JOV13" s="80"/>
      <c r="JOW13" s="80"/>
      <c r="JOX13" s="80"/>
      <c r="JOY13" s="80"/>
      <c r="JOZ13" s="80"/>
      <c r="JPA13" s="80"/>
      <c r="JPB13" s="80"/>
      <c r="JPC13" s="80"/>
      <c r="JPD13" s="80"/>
      <c r="JPE13" s="80"/>
      <c r="JPF13" s="80"/>
      <c r="JPG13" s="80"/>
      <c r="JPH13" s="80"/>
      <c r="JPI13" s="80"/>
      <c r="JPJ13" s="80"/>
      <c r="JPK13" s="80"/>
      <c r="JPL13" s="80"/>
      <c r="JPM13" s="80"/>
      <c r="JPN13" s="80"/>
      <c r="JPO13" s="80"/>
      <c r="JPP13" s="80"/>
      <c r="JPQ13" s="80"/>
      <c r="JPR13" s="80"/>
      <c r="JPS13" s="80"/>
      <c r="JPT13" s="80"/>
      <c r="JPU13" s="80"/>
      <c r="JPV13" s="80"/>
      <c r="JPW13" s="80"/>
      <c r="JPX13" s="80"/>
      <c r="JPY13" s="80"/>
      <c r="JPZ13" s="80"/>
      <c r="JQA13" s="80"/>
      <c r="JQB13" s="80"/>
      <c r="JQC13" s="80"/>
      <c r="JQD13" s="80"/>
      <c r="JQE13" s="80"/>
      <c r="JQF13" s="80"/>
      <c r="JQG13" s="80"/>
      <c r="JQH13" s="80"/>
      <c r="JQI13" s="80"/>
      <c r="JQJ13" s="80"/>
      <c r="JQK13" s="80"/>
      <c r="JQL13" s="80"/>
      <c r="JQM13" s="80"/>
      <c r="JQN13" s="80"/>
      <c r="JQO13" s="80"/>
      <c r="JQP13" s="80"/>
      <c r="JQQ13" s="80"/>
      <c r="JQR13" s="80"/>
      <c r="JQS13" s="80"/>
      <c r="JQT13" s="80"/>
      <c r="JQU13" s="80"/>
      <c r="JQV13" s="80"/>
      <c r="JQW13" s="80"/>
      <c r="JQX13" s="80"/>
      <c r="JQY13" s="80"/>
      <c r="JQZ13" s="80"/>
      <c r="JRA13" s="80"/>
      <c r="JRB13" s="80"/>
      <c r="JRC13" s="80"/>
      <c r="JRD13" s="80"/>
      <c r="JRE13" s="80"/>
      <c r="JRF13" s="80"/>
      <c r="JRG13" s="80"/>
      <c r="JRH13" s="80"/>
      <c r="JRI13" s="80"/>
      <c r="JRJ13" s="80"/>
      <c r="JRK13" s="80"/>
      <c r="JRL13" s="80"/>
      <c r="JRM13" s="80"/>
      <c r="JRN13" s="80"/>
      <c r="JRO13" s="80"/>
      <c r="JRP13" s="80"/>
      <c r="JRQ13" s="80"/>
      <c r="JRR13" s="80"/>
      <c r="JRS13" s="80"/>
      <c r="JRT13" s="80"/>
      <c r="JRU13" s="80"/>
      <c r="JRV13" s="80"/>
      <c r="JRW13" s="80"/>
      <c r="JRX13" s="80"/>
      <c r="JRY13" s="80"/>
      <c r="JRZ13" s="80"/>
      <c r="JSA13" s="80"/>
      <c r="JSB13" s="80"/>
      <c r="JSC13" s="80"/>
      <c r="JSD13" s="80"/>
      <c r="JSE13" s="80"/>
      <c r="JSF13" s="80"/>
      <c r="JSG13" s="80"/>
      <c r="JSH13" s="80"/>
      <c r="JSI13" s="80"/>
      <c r="JSJ13" s="80"/>
      <c r="JSK13" s="80"/>
      <c r="JSL13" s="80"/>
      <c r="JSM13" s="80"/>
      <c r="JSN13" s="80"/>
      <c r="JSO13" s="80"/>
      <c r="JSP13" s="80"/>
      <c r="JSQ13" s="80"/>
      <c r="JSR13" s="80"/>
      <c r="JSS13" s="80"/>
      <c r="JST13" s="80"/>
      <c r="JSU13" s="80"/>
      <c r="JSV13" s="80"/>
      <c r="JSW13" s="80"/>
      <c r="JSX13" s="80"/>
      <c r="JSY13" s="80"/>
      <c r="JSZ13" s="80"/>
      <c r="JTA13" s="80"/>
      <c r="JTB13" s="80"/>
      <c r="JTC13" s="80"/>
      <c r="JTD13" s="80"/>
      <c r="JTE13" s="80"/>
      <c r="JTF13" s="80"/>
      <c r="JTG13" s="80"/>
      <c r="JTH13" s="80"/>
      <c r="JTI13" s="80"/>
      <c r="JTJ13" s="80"/>
      <c r="JTK13" s="80"/>
      <c r="JTL13" s="80"/>
      <c r="JTM13" s="80"/>
      <c r="JTN13" s="80"/>
      <c r="JTO13" s="80"/>
      <c r="JTP13" s="80"/>
      <c r="JTQ13" s="80"/>
      <c r="JTR13" s="80"/>
      <c r="JTS13" s="80"/>
      <c r="JTT13" s="80"/>
      <c r="JTU13" s="80"/>
      <c r="JTV13" s="80"/>
      <c r="JTW13" s="80"/>
      <c r="JTX13" s="80"/>
      <c r="JTY13" s="80"/>
      <c r="JTZ13" s="80"/>
      <c r="JUA13" s="80"/>
      <c r="JUB13" s="80"/>
      <c r="JUC13" s="80"/>
      <c r="JUD13" s="80"/>
      <c r="JUE13" s="80"/>
      <c r="JUF13" s="80"/>
      <c r="JUG13" s="80"/>
      <c r="JUH13" s="80"/>
      <c r="JUI13" s="80"/>
      <c r="JUJ13" s="80"/>
      <c r="JUK13" s="80"/>
      <c r="JUL13" s="80"/>
      <c r="JUM13" s="80"/>
      <c r="JUN13" s="80"/>
      <c r="JUO13" s="80"/>
      <c r="JUP13" s="80"/>
      <c r="JUQ13" s="80"/>
      <c r="JUR13" s="80"/>
      <c r="JUS13" s="80"/>
      <c r="JUT13" s="80"/>
      <c r="JUU13" s="80"/>
      <c r="JUV13" s="80"/>
      <c r="JUW13" s="80"/>
      <c r="JUX13" s="80"/>
      <c r="JUY13" s="80"/>
      <c r="JUZ13" s="80"/>
      <c r="JVA13" s="80"/>
      <c r="JVB13" s="80"/>
      <c r="JVC13" s="80"/>
      <c r="JVD13" s="80"/>
      <c r="JVE13" s="80"/>
      <c r="JVF13" s="80"/>
      <c r="JVG13" s="80"/>
      <c r="JVH13" s="80"/>
      <c r="JVI13" s="80"/>
      <c r="JVJ13" s="80"/>
      <c r="JVK13" s="80"/>
      <c r="JVL13" s="80"/>
      <c r="JVM13" s="80"/>
      <c r="JVN13" s="80"/>
      <c r="JVO13" s="80"/>
      <c r="JVP13" s="80"/>
      <c r="JVQ13" s="80"/>
      <c r="JVR13" s="80"/>
      <c r="JVS13" s="80"/>
      <c r="JVT13" s="80"/>
      <c r="JVU13" s="80"/>
      <c r="JVV13" s="80"/>
      <c r="JVW13" s="80"/>
      <c r="JVX13" s="80"/>
      <c r="JVY13" s="80"/>
      <c r="JVZ13" s="80"/>
      <c r="JWA13" s="80"/>
      <c r="JWB13" s="80"/>
      <c r="JWC13" s="80"/>
      <c r="JWD13" s="80"/>
      <c r="JWE13" s="80"/>
      <c r="JWF13" s="80"/>
      <c r="JWG13" s="80"/>
      <c r="JWH13" s="80"/>
      <c r="JWI13" s="80"/>
      <c r="JWJ13" s="80"/>
      <c r="JWK13" s="80"/>
      <c r="JWL13" s="80"/>
      <c r="JWM13" s="80"/>
      <c r="JWN13" s="80"/>
      <c r="JWO13" s="80"/>
      <c r="JWP13" s="80"/>
      <c r="JWQ13" s="80"/>
      <c r="JWR13" s="80"/>
      <c r="JWS13" s="80"/>
      <c r="JWT13" s="80"/>
      <c r="JWU13" s="80"/>
      <c r="JWV13" s="80"/>
      <c r="JWW13" s="80"/>
      <c r="JWX13" s="80"/>
      <c r="JWY13" s="80"/>
      <c r="JWZ13" s="80"/>
      <c r="JXA13" s="80"/>
      <c r="JXB13" s="80"/>
      <c r="JXC13" s="80"/>
      <c r="JXD13" s="80"/>
      <c r="JXE13" s="80"/>
      <c r="JXF13" s="80"/>
      <c r="JXG13" s="80"/>
      <c r="JXH13" s="80"/>
      <c r="JXI13" s="80"/>
      <c r="JXJ13" s="80"/>
      <c r="JXK13" s="80"/>
      <c r="JXL13" s="80"/>
      <c r="JXM13" s="80"/>
      <c r="JXN13" s="80"/>
      <c r="JXO13" s="80"/>
      <c r="JXP13" s="80"/>
      <c r="JXQ13" s="80"/>
      <c r="JXR13" s="80"/>
      <c r="JXS13" s="80"/>
      <c r="JXT13" s="80"/>
      <c r="JXU13" s="80"/>
      <c r="JXV13" s="80"/>
      <c r="JXW13" s="80"/>
      <c r="JXX13" s="80"/>
      <c r="JXY13" s="80"/>
      <c r="JXZ13" s="80"/>
      <c r="JYA13" s="80"/>
      <c r="JYB13" s="80"/>
      <c r="JYC13" s="80"/>
      <c r="JYD13" s="80"/>
      <c r="JYE13" s="80"/>
      <c r="JYF13" s="80"/>
      <c r="JYG13" s="80"/>
      <c r="JYH13" s="80"/>
      <c r="JYI13" s="80"/>
      <c r="JYJ13" s="80"/>
      <c r="JYK13" s="80"/>
      <c r="JYL13" s="80"/>
      <c r="JYM13" s="80"/>
      <c r="JYN13" s="80"/>
      <c r="JYO13" s="80"/>
      <c r="JYP13" s="80"/>
      <c r="JYQ13" s="80"/>
      <c r="JYR13" s="80"/>
      <c r="JYS13" s="80"/>
      <c r="JYT13" s="80"/>
      <c r="JYU13" s="80"/>
      <c r="JYV13" s="80"/>
      <c r="JYW13" s="80"/>
      <c r="JYX13" s="80"/>
      <c r="JYY13" s="80"/>
      <c r="JYZ13" s="80"/>
      <c r="JZA13" s="80"/>
      <c r="JZB13" s="80"/>
      <c r="JZC13" s="80"/>
      <c r="JZD13" s="80"/>
      <c r="JZE13" s="80"/>
      <c r="JZF13" s="80"/>
      <c r="JZG13" s="80"/>
      <c r="JZH13" s="80"/>
      <c r="JZI13" s="80"/>
      <c r="JZJ13" s="80"/>
      <c r="JZK13" s="80"/>
      <c r="JZL13" s="80"/>
      <c r="JZM13" s="80"/>
      <c r="JZN13" s="80"/>
      <c r="JZO13" s="80"/>
      <c r="JZP13" s="80"/>
      <c r="JZQ13" s="80"/>
      <c r="JZR13" s="80"/>
      <c r="JZS13" s="80"/>
      <c r="JZT13" s="80"/>
      <c r="JZU13" s="80"/>
      <c r="JZV13" s="80"/>
      <c r="JZW13" s="80"/>
      <c r="JZX13" s="80"/>
      <c r="JZY13" s="80"/>
      <c r="JZZ13" s="80"/>
      <c r="KAA13" s="80"/>
      <c r="KAB13" s="80"/>
      <c r="KAC13" s="80"/>
      <c r="KAD13" s="80"/>
      <c r="KAE13" s="80"/>
      <c r="KAF13" s="80"/>
      <c r="KAG13" s="80"/>
      <c r="KAH13" s="80"/>
      <c r="KAI13" s="80"/>
      <c r="KAJ13" s="80"/>
      <c r="KAK13" s="80"/>
      <c r="KAL13" s="80"/>
      <c r="KAM13" s="80"/>
      <c r="KAN13" s="80"/>
      <c r="KAO13" s="80"/>
      <c r="KAP13" s="80"/>
      <c r="KAQ13" s="80"/>
      <c r="KAR13" s="80"/>
      <c r="KAS13" s="80"/>
      <c r="KAT13" s="80"/>
      <c r="KAU13" s="80"/>
      <c r="KAV13" s="80"/>
      <c r="KAW13" s="80"/>
      <c r="KAX13" s="80"/>
      <c r="KAY13" s="80"/>
      <c r="KAZ13" s="80"/>
      <c r="KBA13" s="80"/>
      <c r="KBB13" s="80"/>
      <c r="KBC13" s="80"/>
      <c r="KBD13" s="80"/>
      <c r="KBE13" s="80"/>
      <c r="KBF13" s="80"/>
      <c r="KBG13" s="80"/>
      <c r="KBH13" s="80"/>
      <c r="KBI13" s="80"/>
      <c r="KBJ13" s="80"/>
      <c r="KBK13" s="80"/>
      <c r="KBL13" s="80"/>
      <c r="KBM13" s="80"/>
      <c r="KBN13" s="80"/>
      <c r="KBO13" s="80"/>
      <c r="KBP13" s="80"/>
      <c r="KBQ13" s="80"/>
      <c r="KBR13" s="80"/>
      <c r="KBS13" s="80"/>
      <c r="KBT13" s="80"/>
      <c r="KBU13" s="80"/>
      <c r="KBV13" s="80"/>
      <c r="KBW13" s="80"/>
      <c r="KBX13" s="80"/>
      <c r="KBY13" s="80"/>
      <c r="KBZ13" s="80"/>
      <c r="KCA13" s="80"/>
      <c r="KCB13" s="80"/>
      <c r="KCC13" s="80"/>
      <c r="KCD13" s="80"/>
      <c r="KCE13" s="80"/>
      <c r="KCF13" s="80"/>
      <c r="KCG13" s="80"/>
      <c r="KCH13" s="80"/>
      <c r="KCI13" s="80"/>
      <c r="KCJ13" s="80"/>
      <c r="KCK13" s="80"/>
      <c r="KCL13" s="80"/>
      <c r="KCM13" s="80"/>
      <c r="KCN13" s="80"/>
      <c r="KCO13" s="80"/>
      <c r="KCP13" s="80"/>
      <c r="KCQ13" s="80"/>
      <c r="KCR13" s="80"/>
      <c r="KCS13" s="80"/>
      <c r="KCT13" s="80"/>
      <c r="KCU13" s="80"/>
      <c r="KCV13" s="80"/>
      <c r="KCW13" s="80"/>
      <c r="KCX13" s="80"/>
      <c r="KCY13" s="80"/>
      <c r="KCZ13" s="80"/>
      <c r="KDA13" s="80"/>
      <c r="KDB13" s="80"/>
      <c r="KDC13" s="80"/>
      <c r="KDD13" s="80"/>
      <c r="KDE13" s="80"/>
      <c r="KDF13" s="80"/>
      <c r="KDG13" s="80"/>
      <c r="KDH13" s="80"/>
      <c r="KDI13" s="80"/>
      <c r="KDJ13" s="80"/>
      <c r="KDK13" s="80"/>
      <c r="KDL13" s="80"/>
      <c r="KDM13" s="80"/>
      <c r="KDN13" s="80"/>
      <c r="KDO13" s="80"/>
      <c r="KDP13" s="80"/>
      <c r="KDQ13" s="80"/>
      <c r="KDR13" s="80"/>
      <c r="KDS13" s="80"/>
      <c r="KDT13" s="80"/>
      <c r="KDU13" s="80"/>
      <c r="KDV13" s="80"/>
      <c r="KDW13" s="80"/>
      <c r="KDX13" s="80"/>
      <c r="KDY13" s="80"/>
      <c r="KDZ13" s="80"/>
      <c r="KEA13" s="80"/>
      <c r="KEB13" s="80"/>
      <c r="KEC13" s="80"/>
      <c r="KED13" s="80"/>
      <c r="KEE13" s="80"/>
      <c r="KEF13" s="80"/>
      <c r="KEG13" s="80"/>
      <c r="KEH13" s="80"/>
      <c r="KEI13" s="80"/>
      <c r="KEJ13" s="80"/>
      <c r="KEK13" s="80"/>
      <c r="KEL13" s="80"/>
      <c r="KEM13" s="80"/>
      <c r="KEN13" s="80"/>
      <c r="KEO13" s="80"/>
      <c r="KEP13" s="80"/>
      <c r="KEQ13" s="80"/>
      <c r="KER13" s="80"/>
      <c r="KES13" s="80"/>
      <c r="KET13" s="80"/>
      <c r="KEU13" s="80"/>
      <c r="KEV13" s="80"/>
      <c r="KEW13" s="80"/>
      <c r="KEX13" s="80"/>
      <c r="KEY13" s="80"/>
      <c r="KEZ13" s="80"/>
      <c r="KFA13" s="80"/>
      <c r="KFB13" s="80"/>
      <c r="KFC13" s="80"/>
      <c r="KFD13" s="80"/>
      <c r="KFE13" s="80"/>
      <c r="KFF13" s="80"/>
      <c r="KFG13" s="80"/>
      <c r="KFH13" s="80"/>
      <c r="KFI13" s="80"/>
      <c r="KFJ13" s="80"/>
      <c r="KFK13" s="80"/>
      <c r="KFL13" s="80"/>
      <c r="KFM13" s="80"/>
      <c r="KFN13" s="80"/>
      <c r="KFO13" s="80"/>
      <c r="KFP13" s="80"/>
      <c r="KFQ13" s="80"/>
      <c r="KFR13" s="80"/>
      <c r="KFS13" s="80"/>
      <c r="KFT13" s="80"/>
      <c r="KFU13" s="80"/>
      <c r="KFV13" s="80"/>
      <c r="KFW13" s="80"/>
      <c r="KFX13" s="80"/>
      <c r="KFY13" s="80"/>
      <c r="KFZ13" s="80"/>
      <c r="KGA13" s="80"/>
      <c r="KGB13" s="80"/>
      <c r="KGC13" s="80"/>
      <c r="KGD13" s="80"/>
      <c r="KGE13" s="80"/>
      <c r="KGF13" s="80"/>
      <c r="KGG13" s="80"/>
      <c r="KGH13" s="80"/>
      <c r="KGI13" s="80"/>
      <c r="KGJ13" s="80"/>
      <c r="KGK13" s="80"/>
      <c r="KGL13" s="80"/>
      <c r="KGM13" s="80"/>
      <c r="KGN13" s="80"/>
      <c r="KGO13" s="80"/>
      <c r="KGP13" s="80"/>
      <c r="KGQ13" s="80"/>
      <c r="KGR13" s="80"/>
      <c r="KGS13" s="80"/>
      <c r="KGT13" s="80"/>
      <c r="KGU13" s="80"/>
      <c r="KGV13" s="80"/>
      <c r="KGW13" s="80"/>
      <c r="KGX13" s="80"/>
      <c r="KGY13" s="80"/>
      <c r="KGZ13" s="80"/>
      <c r="KHA13" s="80"/>
      <c r="KHB13" s="80"/>
      <c r="KHC13" s="80"/>
      <c r="KHD13" s="80"/>
      <c r="KHE13" s="80"/>
      <c r="KHF13" s="80"/>
      <c r="KHG13" s="80"/>
      <c r="KHH13" s="80"/>
      <c r="KHI13" s="80"/>
      <c r="KHJ13" s="80"/>
      <c r="KHK13" s="80"/>
      <c r="KHL13" s="80"/>
      <c r="KHM13" s="80"/>
      <c r="KHN13" s="80"/>
      <c r="KHO13" s="80"/>
      <c r="KHP13" s="80"/>
      <c r="KHQ13" s="80"/>
      <c r="KHR13" s="80"/>
      <c r="KHS13" s="80"/>
      <c r="KHT13" s="80"/>
      <c r="KHU13" s="80"/>
      <c r="KHV13" s="80"/>
      <c r="KHW13" s="80"/>
      <c r="KHX13" s="80"/>
      <c r="KHY13" s="80"/>
      <c r="KHZ13" s="80"/>
      <c r="KIA13" s="80"/>
      <c r="KIB13" s="80"/>
      <c r="KIC13" s="80"/>
      <c r="KID13" s="80"/>
      <c r="KIE13" s="80"/>
      <c r="KIF13" s="80"/>
      <c r="KIG13" s="80"/>
      <c r="KIH13" s="80"/>
      <c r="KII13" s="80"/>
      <c r="KIJ13" s="80"/>
      <c r="KIK13" s="80"/>
      <c r="KIL13" s="80"/>
      <c r="KIM13" s="80"/>
      <c r="KIN13" s="80"/>
      <c r="KIO13" s="80"/>
      <c r="KIP13" s="80"/>
      <c r="KIQ13" s="80"/>
      <c r="KIR13" s="80"/>
      <c r="KIS13" s="80"/>
      <c r="KIT13" s="80"/>
      <c r="KIU13" s="80"/>
      <c r="KIV13" s="80"/>
      <c r="KIW13" s="80"/>
      <c r="KIX13" s="80"/>
      <c r="KIY13" s="80"/>
      <c r="KIZ13" s="80"/>
      <c r="KJA13" s="80"/>
      <c r="KJB13" s="80"/>
      <c r="KJC13" s="80"/>
      <c r="KJD13" s="80"/>
      <c r="KJE13" s="80"/>
      <c r="KJF13" s="80"/>
      <c r="KJG13" s="80"/>
      <c r="KJH13" s="80"/>
      <c r="KJI13" s="80"/>
      <c r="KJJ13" s="80"/>
      <c r="KJK13" s="80"/>
      <c r="KJL13" s="80"/>
      <c r="KJM13" s="80"/>
      <c r="KJN13" s="80"/>
      <c r="KJO13" s="80"/>
      <c r="KJP13" s="80"/>
      <c r="KJQ13" s="80"/>
      <c r="KJR13" s="80"/>
      <c r="KJS13" s="80"/>
      <c r="KJT13" s="80"/>
      <c r="KJU13" s="80"/>
      <c r="KJV13" s="80"/>
      <c r="KJW13" s="80"/>
      <c r="KJX13" s="80"/>
      <c r="KJY13" s="80"/>
      <c r="KJZ13" s="80"/>
      <c r="KKA13" s="80"/>
      <c r="KKB13" s="80"/>
      <c r="KKC13" s="80"/>
      <c r="KKD13" s="80"/>
      <c r="KKE13" s="80"/>
      <c r="KKF13" s="80"/>
      <c r="KKG13" s="80"/>
      <c r="KKH13" s="80"/>
      <c r="KKI13" s="80"/>
      <c r="KKJ13" s="80"/>
      <c r="KKK13" s="80"/>
      <c r="KKL13" s="80"/>
      <c r="KKM13" s="80"/>
      <c r="KKN13" s="80"/>
      <c r="KKO13" s="80"/>
      <c r="KKP13" s="80"/>
      <c r="KKQ13" s="80"/>
      <c r="KKR13" s="80"/>
      <c r="KKS13" s="80"/>
      <c r="KKT13" s="80"/>
      <c r="KKU13" s="80"/>
      <c r="KKV13" s="80"/>
      <c r="KKW13" s="80"/>
      <c r="KKX13" s="80"/>
      <c r="KKY13" s="80"/>
      <c r="KKZ13" s="80"/>
      <c r="KLA13" s="80"/>
      <c r="KLB13" s="80"/>
      <c r="KLC13" s="80"/>
      <c r="KLD13" s="80"/>
      <c r="KLE13" s="80"/>
      <c r="KLF13" s="80"/>
      <c r="KLG13" s="80"/>
      <c r="KLH13" s="80"/>
      <c r="KLI13" s="80"/>
      <c r="KLJ13" s="80"/>
      <c r="KLK13" s="80"/>
      <c r="KLL13" s="80"/>
      <c r="KLM13" s="80"/>
      <c r="KLN13" s="80"/>
      <c r="KLO13" s="80"/>
      <c r="KLP13" s="80"/>
      <c r="KLQ13" s="80"/>
      <c r="KLR13" s="80"/>
      <c r="KLS13" s="80"/>
      <c r="KLT13" s="80"/>
      <c r="KLU13" s="80"/>
      <c r="KLV13" s="80"/>
      <c r="KLW13" s="80"/>
      <c r="KLX13" s="80"/>
      <c r="KLY13" s="80"/>
      <c r="KLZ13" s="80"/>
      <c r="KMA13" s="80"/>
      <c r="KMB13" s="80"/>
      <c r="KMC13" s="80"/>
      <c r="KMD13" s="80"/>
      <c r="KME13" s="80"/>
      <c r="KMF13" s="80"/>
      <c r="KMG13" s="80"/>
      <c r="KMH13" s="80"/>
      <c r="KMI13" s="80"/>
      <c r="KMJ13" s="80"/>
      <c r="KMK13" s="80"/>
      <c r="KML13" s="80"/>
      <c r="KMM13" s="80"/>
      <c r="KMN13" s="80"/>
      <c r="KMO13" s="80"/>
      <c r="KMP13" s="80"/>
      <c r="KMQ13" s="80"/>
      <c r="KMR13" s="80"/>
      <c r="KMS13" s="80"/>
      <c r="KMT13" s="80"/>
      <c r="KMU13" s="80"/>
      <c r="KMV13" s="80"/>
      <c r="KMW13" s="80"/>
      <c r="KMX13" s="80"/>
      <c r="KMY13" s="80"/>
      <c r="KMZ13" s="80"/>
      <c r="KNA13" s="80"/>
      <c r="KNB13" s="80"/>
      <c r="KNC13" s="80"/>
      <c r="KND13" s="80"/>
      <c r="KNE13" s="80"/>
      <c r="KNF13" s="80"/>
      <c r="KNG13" s="80"/>
      <c r="KNH13" s="80"/>
      <c r="KNI13" s="80"/>
      <c r="KNJ13" s="80"/>
      <c r="KNK13" s="80"/>
      <c r="KNL13" s="80"/>
      <c r="KNM13" s="80"/>
      <c r="KNN13" s="80"/>
      <c r="KNO13" s="80"/>
      <c r="KNP13" s="80"/>
      <c r="KNQ13" s="80"/>
      <c r="KNR13" s="80"/>
      <c r="KNS13" s="80"/>
      <c r="KNT13" s="80"/>
      <c r="KNU13" s="80"/>
      <c r="KNV13" s="80"/>
      <c r="KNW13" s="80"/>
      <c r="KNX13" s="80"/>
      <c r="KNY13" s="80"/>
      <c r="KNZ13" s="80"/>
      <c r="KOA13" s="80"/>
      <c r="KOB13" s="80"/>
      <c r="KOC13" s="80"/>
      <c r="KOD13" s="80"/>
      <c r="KOE13" s="80"/>
      <c r="KOF13" s="80"/>
      <c r="KOG13" s="80"/>
      <c r="KOH13" s="80"/>
      <c r="KOI13" s="80"/>
      <c r="KOJ13" s="80"/>
      <c r="KOK13" s="80"/>
      <c r="KOL13" s="80"/>
      <c r="KOM13" s="80"/>
      <c r="KON13" s="80"/>
      <c r="KOO13" s="80"/>
      <c r="KOP13" s="80"/>
      <c r="KOQ13" s="80"/>
      <c r="KOR13" s="80"/>
      <c r="KOS13" s="80"/>
      <c r="KOT13" s="80"/>
      <c r="KOU13" s="80"/>
      <c r="KOV13" s="80"/>
      <c r="KOW13" s="80"/>
      <c r="KOX13" s="80"/>
      <c r="KOY13" s="80"/>
      <c r="KOZ13" s="80"/>
      <c r="KPA13" s="80"/>
      <c r="KPB13" s="80"/>
      <c r="KPC13" s="80"/>
      <c r="KPD13" s="80"/>
      <c r="KPE13" s="80"/>
      <c r="KPF13" s="80"/>
      <c r="KPG13" s="80"/>
      <c r="KPH13" s="80"/>
      <c r="KPI13" s="80"/>
      <c r="KPJ13" s="80"/>
      <c r="KPK13" s="80"/>
      <c r="KPL13" s="80"/>
      <c r="KPM13" s="80"/>
      <c r="KPN13" s="80"/>
      <c r="KPO13" s="80"/>
      <c r="KPP13" s="80"/>
      <c r="KPQ13" s="80"/>
      <c r="KPR13" s="80"/>
      <c r="KPS13" s="80"/>
      <c r="KPT13" s="80"/>
      <c r="KPU13" s="80"/>
      <c r="KPV13" s="80"/>
      <c r="KPW13" s="80"/>
      <c r="KPX13" s="80"/>
      <c r="KPY13" s="80"/>
      <c r="KPZ13" s="80"/>
      <c r="KQA13" s="80"/>
      <c r="KQB13" s="80"/>
      <c r="KQC13" s="80"/>
      <c r="KQD13" s="80"/>
      <c r="KQE13" s="80"/>
      <c r="KQF13" s="80"/>
      <c r="KQG13" s="80"/>
      <c r="KQH13" s="80"/>
      <c r="KQI13" s="80"/>
      <c r="KQJ13" s="80"/>
      <c r="KQK13" s="80"/>
      <c r="KQL13" s="80"/>
      <c r="KQM13" s="80"/>
      <c r="KQN13" s="80"/>
      <c r="KQO13" s="80"/>
      <c r="KQP13" s="80"/>
      <c r="KQQ13" s="80"/>
      <c r="KQR13" s="80"/>
      <c r="KQS13" s="80"/>
      <c r="KQT13" s="80"/>
      <c r="KQU13" s="80"/>
      <c r="KQV13" s="80"/>
      <c r="KQW13" s="80"/>
      <c r="KQX13" s="80"/>
      <c r="KQY13" s="80"/>
      <c r="KQZ13" s="80"/>
      <c r="KRA13" s="80"/>
      <c r="KRB13" s="80"/>
      <c r="KRC13" s="80"/>
      <c r="KRD13" s="80"/>
      <c r="KRE13" s="80"/>
      <c r="KRF13" s="80"/>
      <c r="KRG13" s="80"/>
      <c r="KRH13" s="80"/>
      <c r="KRI13" s="80"/>
      <c r="KRJ13" s="80"/>
      <c r="KRK13" s="80"/>
      <c r="KRL13" s="80"/>
      <c r="KRM13" s="80"/>
      <c r="KRN13" s="80"/>
      <c r="KRO13" s="80"/>
      <c r="KRP13" s="80"/>
      <c r="KRQ13" s="80"/>
      <c r="KRR13" s="80"/>
      <c r="KRS13" s="80"/>
      <c r="KRT13" s="80"/>
      <c r="KRU13" s="80"/>
      <c r="KRV13" s="80"/>
      <c r="KRW13" s="80"/>
      <c r="KRX13" s="80"/>
      <c r="KRY13" s="80"/>
      <c r="KRZ13" s="80"/>
      <c r="KSA13" s="80"/>
      <c r="KSB13" s="80"/>
      <c r="KSC13" s="80"/>
      <c r="KSD13" s="80"/>
      <c r="KSE13" s="80"/>
      <c r="KSF13" s="80"/>
      <c r="KSG13" s="80"/>
      <c r="KSH13" s="80"/>
      <c r="KSI13" s="80"/>
      <c r="KSJ13" s="80"/>
      <c r="KSK13" s="80"/>
      <c r="KSL13" s="80"/>
      <c r="KSM13" s="80"/>
      <c r="KSN13" s="80"/>
      <c r="KSO13" s="80"/>
      <c r="KSP13" s="80"/>
      <c r="KSQ13" s="80"/>
      <c r="KSR13" s="80"/>
      <c r="KSS13" s="80"/>
      <c r="KST13" s="80"/>
      <c r="KSU13" s="80"/>
      <c r="KSV13" s="80"/>
      <c r="KSW13" s="80"/>
      <c r="KSX13" s="80"/>
      <c r="KSY13" s="80"/>
      <c r="KSZ13" s="80"/>
      <c r="KTA13" s="80"/>
      <c r="KTB13" s="80"/>
      <c r="KTC13" s="80"/>
      <c r="KTD13" s="80"/>
      <c r="KTE13" s="80"/>
      <c r="KTF13" s="80"/>
      <c r="KTG13" s="80"/>
      <c r="KTH13" s="80"/>
      <c r="KTI13" s="80"/>
      <c r="KTJ13" s="80"/>
      <c r="KTK13" s="80"/>
      <c r="KTL13" s="80"/>
      <c r="KTM13" s="80"/>
      <c r="KTN13" s="80"/>
      <c r="KTO13" s="80"/>
      <c r="KTP13" s="80"/>
      <c r="KTQ13" s="80"/>
      <c r="KTR13" s="80"/>
      <c r="KTS13" s="80"/>
      <c r="KTT13" s="80"/>
      <c r="KTU13" s="80"/>
      <c r="KTV13" s="80"/>
      <c r="KTW13" s="80"/>
      <c r="KTX13" s="80"/>
      <c r="KTY13" s="80"/>
      <c r="KTZ13" s="80"/>
      <c r="KUA13" s="80"/>
      <c r="KUB13" s="80"/>
      <c r="KUC13" s="80"/>
      <c r="KUD13" s="80"/>
      <c r="KUE13" s="80"/>
      <c r="KUF13" s="80"/>
      <c r="KUG13" s="80"/>
      <c r="KUH13" s="80"/>
      <c r="KUI13" s="80"/>
      <c r="KUJ13" s="80"/>
      <c r="KUK13" s="80"/>
      <c r="KUL13" s="80"/>
      <c r="KUM13" s="80"/>
      <c r="KUN13" s="80"/>
      <c r="KUO13" s="80"/>
      <c r="KUP13" s="80"/>
      <c r="KUQ13" s="80"/>
      <c r="KUR13" s="80"/>
      <c r="KUS13" s="80"/>
      <c r="KUT13" s="80"/>
      <c r="KUU13" s="80"/>
      <c r="KUV13" s="80"/>
      <c r="KUW13" s="80"/>
      <c r="KUX13" s="80"/>
      <c r="KUY13" s="80"/>
      <c r="KUZ13" s="80"/>
      <c r="KVA13" s="80"/>
      <c r="KVB13" s="80"/>
      <c r="KVC13" s="80"/>
      <c r="KVD13" s="80"/>
      <c r="KVE13" s="80"/>
      <c r="KVF13" s="80"/>
      <c r="KVG13" s="80"/>
      <c r="KVH13" s="80"/>
      <c r="KVI13" s="80"/>
      <c r="KVJ13" s="80"/>
      <c r="KVK13" s="80"/>
      <c r="KVL13" s="80"/>
      <c r="KVM13" s="80"/>
      <c r="KVN13" s="80"/>
      <c r="KVO13" s="80"/>
      <c r="KVP13" s="80"/>
      <c r="KVQ13" s="80"/>
      <c r="KVR13" s="80"/>
      <c r="KVS13" s="80"/>
      <c r="KVT13" s="80"/>
      <c r="KVU13" s="80"/>
      <c r="KVV13" s="80"/>
      <c r="KVW13" s="80"/>
      <c r="KVX13" s="80"/>
      <c r="KVY13" s="80"/>
      <c r="KVZ13" s="80"/>
      <c r="KWA13" s="80"/>
      <c r="KWB13" s="80"/>
      <c r="KWC13" s="80"/>
      <c r="KWD13" s="80"/>
      <c r="KWE13" s="80"/>
      <c r="KWF13" s="80"/>
      <c r="KWG13" s="80"/>
      <c r="KWH13" s="80"/>
      <c r="KWI13" s="80"/>
      <c r="KWJ13" s="80"/>
      <c r="KWK13" s="80"/>
      <c r="KWL13" s="80"/>
      <c r="KWM13" s="80"/>
      <c r="KWN13" s="80"/>
      <c r="KWO13" s="80"/>
      <c r="KWP13" s="80"/>
      <c r="KWQ13" s="80"/>
      <c r="KWR13" s="80"/>
      <c r="KWS13" s="80"/>
      <c r="KWT13" s="80"/>
      <c r="KWU13" s="80"/>
      <c r="KWV13" s="80"/>
      <c r="KWW13" s="80"/>
      <c r="KWX13" s="80"/>
      <c r="KWY13" s="80"/>
      <c r="KWZ13" s="80"/>
      <c r="KXA13" s="80"/>
      <c r="KXB13" s="80"/>
      <c r="KXC13" s="80"/>
      <c r="KXD13" s="80"/>
      <c r="KXE13" s="80"/>
      <c r="KXF13" s="80"/>
      <c r="KXG13" s="80"/>
      <c r="KXH13" s="80"/>
      <c r="KXI13" s="80"/>
      <c r="KXJ13" s="80"/>
      <c r="KXK13" s="80"/>
      <c r="KXL13" s="80"/>
      <c r="KXM13" s="80"/>
      <c r="KXN13" s="80"/>
      <c r="KXO13" s="80"/>
      <c r="KXP13" s="80"/>
      <c r="KXQ13" s="80"/>
      <c r="KXR13" s="80"/>
      <c r="KXS13" s="80"/>
      <c r="KXT13" s="80"/>
      <c r="KXU13" s="80"/>
      <c r="KXV13" s="80"/>
      <c r="KXW13" s="80"/>
      <c r="KXX13" s="80"/>
      <c r="KXY13" s="80"/>
      <c r="KXZ13" s="80"/>
      <c r="KYA13" s="80"/>
      <c r="KYB13" s="80"/>
      <c r="KYC13" s="80"/>
      <c r="KYD13" s="80"/>
      <c r="KYE13" s="80"/>
      <c r="KYF13" s="80"/>
      <c r="KYG13" s="80"/>
      <c r="KYH13" s="80"/>
      <c r="KYI13" s="80"/>
      <c r="KYJ13" s="80"/>
      <c r="KYK13" s="80"/>
      <c r="KYL13" s="80"/>
      <c r="KYM13" s="80"/>
      <c r="KYN13" s="80"/>
      <c r="KYO13" s="80"/>
      <c r="KYP13" s="80"/>
      <c r="KYQ13" s="80"/>
      <c r="KYR13" s="80"/>
      <c r="KYS13" s="80"/>
      <c r="KYT13" s="80"/>
      <c r="KYU13" s="80"/>
      <c r="KYV13" s="80"/>
      <c r="KYW13" s="80"/>
      <c r="KYX13" s="80"/>
      <c r="KYY13" s="80"/>
      <c r="KYZ13" s="80"/>
      <c r="KZA13" s="80"/>
      <c r="KZB13" s="80"/>
      <c r="KZC13" s="80"/>
      <c r="KZD13" s="80"/>
      <c r="KZE13" s="80"/>
      <c r="KZF13" s="80"/>
      <c r="KZG13" s="80"/>
      <c r="KZH13" s="80"/>
      <c r="KZI13" s="80"/>
      <c r="KZJ13" s="80"/>
      <c r="KZK13" s="80"/>
      <c r="KZL13" s="80"/>
      <c r="KZM13" s="80"/>
      <c r="KZN13" s="80"/>
      <c r="KZO13" s="80"/>
      <c r="KZP13" s="80"/>
      <c r="KZQ13" s="80"/>
      <c r="KZR13" s="80"/>
      <c r="KZS13" s="80"/>
      <c r="KZT13" s="80"/>
      <c r="KZU13" s="80"/>
      <c r="KZV13" s="80"/>
      <c r="KZW13" s="80"/>
      <c r="KZX13" s="80"/>
      <c r="KZY13" s="80"/>
      <c r="KZZ13" s="80"/>
      <c r="LAA13" s="80"/>
      <c r="LAB13" s="80"/>
      <c r="LAC13" s="80"/>
      <c r="LAD13" s="80"/>
      <c r="LAE13" s="80"/>
      <c r="LAF13" s="80"/>
      <c r="LAG13" s="80"/>
      <c r="LAH13" s="80"/>
      <c r="LAI13" s="80"/>
      <c r="LAJ13" s="80"/>
      <c r="LAK13" s="80"/>
      <c r="LAL13" s="80"/>
      <c r="LAM13" s="80"/>
      <c r="LAN13" s="80"/>
      <c r="LAO13" s="80"/>
      <c r="LAP13" s="80"/>
      <c r="LAQ13" s="80"/>
      <c r="LAR13" s="80"/>
      <c r="LAS13" s="80"/>
      <c r="LAT13" s="80"/>
      <c r="LAU13" s="80"/>
      <c r="LAV13" s="80"/>
      <c r="LAW13" s="80"/>
      <c r="LAX13" s="80"/>
      <c r="LAY13" s="80"/>
      <c r="LAZ13" s="80"/>
      <c r="LBA13" s="80"/>
      <c r="LBB13" s="80"/>
      <c r="LBC13" s="80"/>
      <c r="LBD13" s="80"/>
      <c r="LBE13" s="80"/>
      <c r="LBF13" s="80"/>
      <c r="LBG13" s="80"/>
      <c r="LBH13" s="80"/>
      <c r="LBI13" s="80"/>
      <c r="LBJ13" s="80"/>
      <c r="LBK13" s="80"/>
      <c r="LBL13" s="80"/>
      <c r="LBM13" s="80"/>
      <c r="LBN13" s="80"/>
      <c r="LBO13" s="80"/>
      <c r="LBP13" s="80"/>
      <c r="LBQ13" s="80"/>
      <c r="LBR13" s="80"/>
      <c r="LBS13" s="80"/>
      <c r="LBT13" s="80"/>
      <c r="LBU13" s="80"/>
      <c r="LBV13" s="80"/>
      <c r="LBW13" s="80"/>
      <c r="LBX13" s="80"/>
      <c r="LBY13" s="80"/>
      <c r="LBZ13" s="80"/>
      <c r="LCA13" s="80"/>
      <c r="LCB13" s="80"/>
      <c r="LCC13" s="80"/>
      <c r="LCD13" s="80"/>
      <c r="LCE13" s="80"/>
      <c r="LCF13" s="80"/>
      <c r="LCG13" s="80"/>
      <c r="LCH13" s="80"/>
      <c r="LCI13" s="80"/>
      <c r="LCJ13" s="80"/>
      <c r="LCK13" s="80"/>
      <c r="LCL13" s="80"/>
      <c r="LCM13" s="80"/>
      <c r="LCN13" s="80"/>
      <c r="LCO13" s="80"/>
      <c r="LCP13" s="80"/>
      <c r="LCQ13" s="80"/>
      <c r="LCR13" s="80"/>
      <c r="LCS13" s="80"/>
      <c r="LCT13" s="80"/>
      <c r="LCU13" s="80"/>
      <c r="LCV13" s="80"/>
      <c r="LCW13" s="80"/>
      <c r="LCX13" s="80"/>
      <c r="LCY13" s="80"/>
      <c r="LCZ13" s="80"/>
      <c r="LDA13" s="80"/>
      <c r="LDB13" s="80"/>
      <c r="LDC13" s="80"/>
      <c r="LDD13" s="80"/>
      <c r="LDE13" s="80"/>
      <c r="LDF13" s="80"/>
      <c r="LDG13" s="80"/>
      <c r="LDH13" s="80"/>
      <c r="LDI13" s="80"/>
      <c r="LDJ13" s="80"/>
      <c r="LDK13" s="80"/>
      <c r="LDL13" s="80"/>
      <c r="LDM13" s="80"/>
      <c r="LDN13" s="80"/>
      <c r="LDO13" s="80"/>
      <c r="LDP13" s="80"/>
      <c r="LDQ13" s="80"/>
      <c r="LDR13" s="80"/>
      <c r="LDS13" s="80"/>
      <c r="LDT13" s="80"/>
      <c r="LDU13" s="80"/>
      <c r="LDV13" s="80"/>
      <c r="LDW13" s="80"/>
      <c r="LDX13" s="80"/>
      <c r="LDY13" s="80"/>
      <c r="LDZ13" s="80"/>
      <c r="LEA13" s="80"/>
      <c r="LEB13" s="80"/>
      <c r="LEC13" s="80"/>
      <c r="LED13" s="80"/>
      <c r="LEE13" s="80"/>
      <c r="LEF13" s="80"/>
      <c r="LEG13" s="80"/>
      <c r="LEH13" s="80"/>
      <c r="LEI13" s="80"/>
      <c r="LEJ13" s="80"/>
      <c r="LEK13" s="80"/>
      <c r="LEL13" s="80"/>
      <c r="LEM13" s="80"/>
      <c r="LEN13" s="80"/>
      <c r="LEO13" s="80"/>
      <c r="LEP13" s="80"/>
      <c r="LEQ13" s="80"/>
      <c r="LER13" s="80"/>
      <c r="LES13" s="80"/>
      <c r="LET13" s="80"/>
      <c r="LEU13" s="80"/>
      <c r="LEV13" s="80"/>
      <c r="LEW13" s="80"/>
      <c r="LEX13" s="80"/>
      <c r="LEY13" s="80"/>
      <c r="LEZ13" s="80"/>
      <c r="LFA13" s="80"/>
      <c r="LFB13" s="80"/>
      <c r="LFC13" s="80"/>
      <c r="LFD13" s="80"/>
      <c r="LFE13" s="80"/>
      <c r="LFF13" s="80"/>
      <c r="LFG13" s="80"/>
      <c r="LFH13" s="80"/>
      <c r="LFI13" s="80"/>
      <c r="LFJ13" s="80"/>
      <c r="LFK13" s="80"/>
      <c r="LFL13" s="80"/>
      <c r="LFM13" s="80"/>
      <c r="LFN13" s="80"/>
      <c r="LFO13" s="80"/>
      <c r="LFP13" s="80"/>
      <c r="LFQ13" s="80"/>
      <c r="LFR13" s="80"/>
      <c r="LFS13" s="80"/>
      <c r="LFT13" s="80"/>
      <c r="LFU13" s="80"/>
      <c r="LFV13" s="80"/>
      <c r="LFW13" s="80"/>
      <c r="LFX13" s="80"/>
      <c r="LFY13" s="80"/>
      <c r="LFZ13" s="80"/>
      <c r="LGA13" s="80"/>
      <c r="LGB13" s="80"/>
      <c r="LGC13" s="80"/>
      <c r="LGD13" s="80"/>
      <c r="LGE13" s="80"/>
      <c r="LGF13" s="80"/>
      <c r="LGG13" s="80"/>
      <c r="LGH13" s="80"/>
      <c r="LGI13" s="80"/>
      <c r="LGJ13" s="80"/>
      <c r="LGK13" s="80"/>
      <c r="LGL13" s="80"/>
      <c r="LGM13" s="80"/>
      <c r="LGN13" s="80"/>
      <c r="LGO13" s="80"/>
      <c r="LGP13" s="80"/>
      <c r="LGQ13" s="80"/>
      <c r="LGR13" s="80"/>
      <c r="LGS13" s="80"/>
      <c r="LGT13" s="80"/>
      <c r="LGU13" s="80"/>
      <c r="LGV13" s="80"/>
      <c r="LGW13" s="80"/>
      <c r="LGX13" s="80"/>
      <c r="LGY13" s="80"/>
      <c r="LGZ13" s="80"/>
      <c r="LHA13" s="80"/>
      <c r="LHB13" s="80"/>
      <c r="LHC13" s="80"/>
      <c r="LHD13" s="80"/>
      <c r="LHE13" s="80"/>
      <c r="LHF13" s="80"/>
      <c r="LHG13" s="80"/>
      <c r="LHH13" s="80"/>
      <c r="LHI13" s="80"/>
      <c r="LHJ13" s="80"/>
      <c r="LHK13" s="80"/>
      <c r="LHL13" s="80"/>
      <c r="LHM13" s="80"/>
      <c r="LHN13" s="80"/>
      <c r="LHO13" s="80"/>
      <c r="LHP13" s="80"/>
      <c r="LHQ13" s="80"/>
      <c r="LHR13" s="80"/>
      <c r="LHS13" s="80"/>
      <c r="LHT13" s="80"/>
      <c r="LHU13" s="80"/>
      <c r="LHV13" s="80"/>
      <c r="LHW13" s="80"/>
      <c r="LHX13" s="80"/>
      <c r="LHY13" s="80"/>
      <c r="LHZ13" s="80"/>
      <c r="LIA13" s="80"/>
      <c r="LIB13" s="80"/>
      <c r="LIC13" s="80"/>
      <c r="LID13" s="80"/>
      <c r="LIE13" s="80"/>
      <c r="LIF13" s="80"/>
      <c r="LIG13" s="80"/>
      <c r="LIH13" s="80"/>
      <c r="LII13" s="80"/>
      <c r="LIJ13" s="80"/>
      <c r="LIK13" s="80"/>
      <c r="LIL13" s="80"/>
      <c r="LIM13" s="80"/>
      <c r="LIN13" s="80"/>
      <c r="LIO13" s="80"/>
      <c r="LIP13" s="80"/>
      <c r="LIQ13" s="80"/>
      <c r="LIR13" s="80"/>
      <c r="LIS13" s="80"/>
      <c r="LIT13" s="80"/>
      <c r="LIU13" s="80"/>
      <c r="LIV13" s="80"/>
      <c r="LIW13" s="80"/>
      <c r="LIX13" s="80"/>
      <c r="LIY13" s="80"/>
      <c r="LIZ13" s="80"/>
      <c r="LJA13" s="80"/>
      <c r="LJB13" s="80"/>
      <c r="LJC13" s="80"/>
      <c r="LJD13" s="80"/>
      <c r="LJE13" s="80"/>
      <c r="LJF13" s="80"/>
      <c r="LJG13" s="80"/>
      <c r="LJH13" s="80"/>
      <c r="LJI13" s="80"/>
      <c r="LJJ13" s="80"/>
      <c r="LJK13" s="80"/>
      <c r="LJL13" s="80"/>
      <c r="LJM13" s="80"/>
      <c r="LJN13" s="80"/>
      <c r="LJO13" s="80"/>
      <c r="LJP13" s="80"/>
      <c r="LJQ13" s="80"/>
      <c r="LJR13" s="80"/>
      <c r="LJS13" s="80"/>
      <c r="LJT13" s="80"/>
      <c r="LJU13" s="80"/>
      <c r="LJV13" s="80"/>
      <c r="LJW13" s="80"/>
      <c r="LJX13" s="80"/>
      <c r="LJY13" s="80"/>
      <c r="LJZ13" s="80"/>
      <c r="LKA13" s="80"/>
      <c r="LKB13" s="80"/>
      <c r="LKC13" s="80"/>
      <c r="LKD13" s="80"/>
      <c r="LKE13" s="80"/>
      <c r="LKF13" s="80"/>
      <c r="LKG13" s="80"/>
      <c r="LKH13" s="80"/>
      <c r="LKI13" s="80"/>
      <c r="LKJ13" s="80"/>
      <c r="LKK13" s="80"/>
      <c r="LKL13" s="80"/>
      <c r="LKM13" s="80"/>
      <c r="LKN13" s="80"/>
      <c r="LKO13" s="80"/>
      <c r="LKP13" s="80"/>
      <c r="LKQ13" s="80"/>
      <c r="LKR13" s="80"/>
      <c r="LKS13" s="80"/>
      <c r="LKT13" s="80"/>
      <c r="LKU13" s="80"/>
      <c r="LKV13" s="80"/>
      <c r="LKW13" s="80"/>
      <c r="LKX13" s="80"/>
      <c r="LKY13" s="80"/>
      <c r="LKZ13" s="80"/>
      <c r="LLA13" s="80"/>
      <c r="LLB13" s="80"/>
      <c r="LLC13" s="80"/>
      <c r="LLD13" s="80"/>
      <c r="LLE13" s="80"/>
      <c r="LLF13" s="80"/>
      <c r="LLG13" s="80"/>
      <c r="LLH13" s="80"/>
      <c r="LLI13" s="80"/>
      <c r="LLJ13" s="80"/>
      <c r="LLK13" s="80"/>
      <c r="LLL13" s="80"/>
      <c r="LLM13" s="80"/>
      <c r="LLN13" s="80"/>
      <c r="LLO13" s="80"/>
      <c r="LLP13" s="80"/>
      <c r="LLQ13" s="80"/>
      <c r="LLR13" s="80"/>
      <c r="LLS13" s="80"/>
      <c r="LLT13" s="80"/>
      <c r="LLU13" s="80"/>
      <c r="LLV13" s="80"/>
      <c r="LLW13" s="80"/>
      <c r="LLX13" s="80"/>
      <c r="LLY13" s="80"/>
      <c r="LLZ13" s="80"/>
      <c r="LMA13" s="80"/>
      <c r="LMB13" s="80"/>
      <c r="LMC13" s="80"/>
      <c r="LMD13" s="80"/>
      <c r="LME13" s="80"/>
      <c r="LMF13" s="80"/>
      <c r="LMG13" s="80"/>
      <c r="LMH13" s="80"/>
      <c r="LMI13" s="80"/>
      <c r="LMJ13" s="80"/>
      <c r="LMK13" s="80"/>
      <c r="LML13" s="80"/>
      <c r="LMM13" s="80"/>
      <c r="LMN13" s="80"/>
      <c r="LMO13" s="80"/>
      <c r="LMP13" s="80"/>
      <c r="LMQ13" s="80"/>
      <c r="LMR13" s="80"/>
      <c r="LMS13" s="80"/>
      <c r="LMT13" s="80"/>
      <c r="LMU13" s="80"/>
      <c r="LMV13" s="80"/>
      <c r="LMW13" s="80"/>
      <c r="LMX13" s="80"/>
      <c r="LMY13" s="80"/>
      <c r="LMZ13" s="80"/>
      <c r="LNA13" s="80"/>
      <c r="LNB13" s="80"/>
      <c r="LNC13" s="80"/>
      <c r="LND13" s="80"/>
      <c r="LNE13" s="80"/>
      <c r="LNF13" s="80"/>
      <c r="LNG13" s="80"/>
      <c r="LNH13" s="80"/>
      <c r="LNI13" s="80"/>
      <c r="LNJ13" s="80"/>
      <c r="LNK13" s="80"/>
      <c r="LNL13" s="80"/>
      <c r="LNM13" s="80"/>
      <c r="LNN13" s="80"/>
      <c r="LNO13" s="80"/>
      <c r="LNP13" s="80"/>
      <c r="LNQ13" s="80"/>
      <c r="LNR13" s="80"/>
      <c r="LNS13" s="80"/>
      <c r="LNT13" s="80"/>
      <c r="LNU13" s="80"/>
      <c r="LNV13" s="80"/>
      <c r="LNW13" s="80"/>
      <c r="LNX13" s="80"/>
      <c r="LNY13" s="80"/>
      <c r="LNZ13" s="80"/>
      <c r="LOA13" s="80"/>
      <c r="LOB13" s="80"/>
      <c r="LOC13" s="80"/>
      <c r="LOD13" s="80"/>
      <c r="LOE13" s="80"/>
      <c r="LOF13" s="80"/>
      <c r="LOG13" s="80"/>
      <c r="LOH13" s="80"/>
      <c r="LOI13" s="80"/>
      <c r="LOJ13" s="80"/>
      <c r="LOK13" s="80"/>
      <c r="LOL13" s="80"/>
      <c r="LOM13" s="80"/>
      <c r="LON13" s="80"/>
      <c r="LOO13" s="80"/>
      <c r="LOP13" s="80"/>
      <c r="LOQ13" s="80"/>
      <c r="LOR13" s="80"/>
      <c r="LOS13" s="80"/>
      <c r="LOT13" s="80"/>
      <c r="LOU13" s="80"/>
      <c r="LOV13" s="80"/>
      <c r="LOW13" s="80"/>
      <c r="LOX13" s="80"/>
      <c r="LOY13" s="80"/>
      <c r="LOZ13" s="80"/>
      <c r="LPA13" s="80"/>
      <c r="LPB13" s="80"/>
      <c r="LPC13" s="80"/>
      <c r="LPD13" s="80"/>
      <c r="LPE13" s="80"/>
      <c r="LPF13" s="80"/>
      <c r="LPG13" s="80"/>
      <c r="LPH13" s="80"/>
      <c r="LPI13" s="80"/>
      <c r="LPJ13" s="80"/>
      <c r="LPK13" s="80"/>
      <c r="LPL13" s="80"/>
      <c r="LPM13" s="80"/>
      <c r="LPN13" s="80"/>
      <c r="LPO13" s="80"/>
      <c r="LPP13" s="80"/>
      <c r="LPQ13" s="80"/>
      <c r="LPR13" s="80"/>
      <c r="LPS13" s="80"/>
      <c r="LPT13" s="80"/>
      <c r="LPU13" s="80"/>
      <c r="LPV13" s="80"/>
      <c r="LPW13" s="80"/>
      <c r="LPX13" s="80"/>
      <c r="LPY13" s="80"/>
      <c r="LPZ13" s="80"/>
      <c r="LQA13" s="80"/>
      <c r="LQB13" s="80"/>
      <c r="LQC13" s="80"/>
      <c r="LQD13" s="80"/>
      <c r="LQE13" s="80"/>
      <c r="LQF13" s="80"/>
      <c r="LQG13" s="80"/>
      <c r="LQH13" s="80"/>
      <c r="LQI13" s="80"/>
      <c r="LQJ13" s="80"/>
      <c r="LQK13" s="80"/>
      <c r="LQL13" s="80"/>
      <c r="LQM13" s="80"/>
      <c r="LQN13" s="80"/>
      <c r="LQO13" s="80"/>
      <c r="LQP13" s="80"/>
      <c r="LQQ13" s="80"/>
      <c r="LQR13" s="80"/>
      <c r="LQS13" s="80"/>
      <c r="LQT13" s="80"/>
      <c r="LQU13" s="80"/>
      <c r="LQV13" s="80"/>
      <c r="LQW13" s="80"/>
      <c r="LQX13" s="80"/>
      <c r="LQY13" s="80"/>
      <c r="LQZ13" s="80"/>
      <c r="LRA13" s="80"/>
      <c r="LRB13" s="80"/>
      <c r="LRC13" s="80"/>
      <c r="LRD13" s="80"/>
      <c r="LRE13" s="80"/>
      <c r="LRF13" s="80"/>
      <c r="LRG13" s="80"/>
      <c r="LRH13" s="80"/>
      <c r="LRI13" s="80"/>
      <c r="LRJ13" s="80"/>
      <c r="LRK13" s="80"/>
      <c r="LRL13" s="80"/>
      <c r="LRM13" s="80"/>
      <c r="LRN13" s="80"/>
      <c r="LRO13" s="80"/>
      <c r="LRP13" s="80"/>
      <c r="LRQ13" s="80"/>
      <c r="LRR13" s="80"/>
      <c r="LRS13" s="80"/>
      <c r="LRT13" s="80"/>
      <c r="LRU13" s="80"/>
      <c r="LRV13" s="80"/>
      <c r="LRW13" s="80"/>
      <c r="LRX13" s="80"/>
      <c r="LRY13" s="80"/>
      <c r="LRZ13" s="80"/>
      <c r="LSA13" s="80"/>
      <c r="LSB13" s="80"/>
      <c r="LSC13" s="80"/>
      <c r="LSD13" s="80"/>
      <c r="LSE13" s="80"/>
      <c r="LSF13" s="80"/>
      <c r="LSG13" s="80"/>
      <c r="LSH13" s="80"/>
      <c r="LSI13" s="80"/>
      <c r="LSJ13" s="80"/>
      <c r="LSK13" s="80"/>
      <c r="LSL13" s="80"/>
      <c r="LSM13" s="80"/>
      <c r="LSN13" s="80"/>
      <c r="LSO13" s="80"/>
      <c r="LSP13" s="80"/>
      <c r="LSQ13" s="80"/>
      <c r="LSR13" s="80"/>
      <c r="LSS13" s="80"/>
      <c r="LST13" s="80"/>
      <c r="LSU13" s="80"/>
      <c r="LSV13" s="80"/>
      <c r="LSW13" s="80"/>
      <c r="LSX13" s="80"/>
      <c r="LSY13" s="80"/>
      <c r="LSZ13" s="80"/>
      <c r="LTA13" s="80"/>
      <c r="LTB13" s="80"/>
      <c r="LTC13" s="80"/>
      <c r="LTD13" s="80"/>
      <c r="LTE13" s="80"/>
      <c r="LTF13" s="80"/>
      <c r="LTG13" s="80"/>
      <c r="LTH13" s="80"/>
      <c r="LTI13" s="80"/>
      <c r="LTJ13" s="80"/>
      <c r="LTK13" s="80"/>
      <c r="LTL13" s="80"/>
      <c r="LTM13" s="80"/>
      <c r="LTN13" s="80"/>
      <c r="LTO13" s="80"/>
      <c r="LTP13" s="80"/>
      <c r="LTQ13" s="80"/>
      <c r="LTR13" s="80"/>
      <c r="LTS13" s="80"/>
      <c r="LTT13" s="80"/>
      <c r="LTU13" s="80"/>
      <c r="LTV13" s="80"/>
      <c r="LTW13" s="80"/>
      <c r="LTX13" s="80"/>
      <c r="LTY13" s="80"/>
      <c r="LTZ13" s="80"/>
      <c r="LUA13" s="80"/>
      <c r="LUB13" s="80"/>
      <c r="LUC13" s="80"/>
      <c r="LUD13" s="80"/>
      <c r="LUE13" s="80"/>
      <c r="LUF13" s="80"/>
      <c r="LUG13" s="80"/>
      <c r="LUH13" s="80"/>
      <c r="LUI13" s="80"/>
      <c r="LUJ13" s="80"/>
      <c r="LUK13" s="80"/>
      <c r="LUL13" s="80"/>
      <c r="LUM13" s="80"/>
      <c r="LUN13" s="80"/>
      <c r="LUO13" s="80"/>
      <c r="LUP13" s="80"/>
      <c r="LUQ13" s="80"/>
      <c r="LUR13" s="80"/>
      <c r="LUS13" s="80"/>
      <c r="LUT13" s="80"/>
      <c r="LUU13" s="80"/>
      <c r="LUV13" s="80"/>
      <c r="LUW13" s="80"/>
      <c r="LUX13" s="80"/>
      <c r="LUY13" s="80"/>
      <c r="LUZ13" s="80"/>
      <c r="LVA13" s="80"/>
      <c r="LVB13" s="80"/>
      <c r="LVC13" s="80"/>
      <c r="LVD13" s="80"/>
      <c r="LVE13" s="80"/>
      <c r="LVF13" s="80"/>
      <c r="LVG13" s="80"/>
      <c r="LVH13" s="80"/>
      <c r="LVI13" s="80"/>
      <c r="LVJ13" s="80"/>
      <c r="LVK13" s="80"/>
      <c r="LVL13" s="80"/>
      <c r="LVM13" s="80"/>
      <c r="LVN13" s="80"/>
      <c r="LVO13" s="80"/>
      <c r="LVP13" s="80"/>
      <c r="LVQ13" s="80"/>
      <c r="LVR13" s="80"/>
      <c r="LVS13" s="80"/>
      <c r="LVT13" s="80"/>
      <c r="LVU13" s="80"/>
      <c r="LVV13" s="80"/>
      <c r="LVW13" s="80"/>
      <c r="LVX13" s="80"/>
      <c r="LVY13" s="80"/>
      <c r="LVZ13" s="80"/>
      <c r="LWA13" s="80"/>
      <c r="LWB13" s="80"/>
      <c r="LWC13" s="80"/>
      <c r="LWD13" s="80"/>
      <c r="LWE13" s="80"/>
      <c r="LWF13" s="80"/>
      <c r="LWG13" s="80"/>
      <c r="LWH13" s="80"/>
      <c r="LWI13" s="80"/>
      <c r="LWJ13" s="80"/>
      <c r="LWK13" s="80"/>
      <c r="LWL13" s="80"/>
      <c r="LWM13" s="80"/>
      <c r="LWN13" s="80"/>
      <c r="LWO13" s="80"/>
      <c r="LWP13" s="80"/>
      <c r="LWQ13" s="80"/>
      <c r="LWR13" s="80"/>
      <c r="LWS13" s="80"/>
      <c r="LWT13" s="80"/>
      <c r="LWU13" s="80"/>
      <c r="LWV13" s="80"/>
      <c r="LWW13" s="80"/>
      <c r="LWX13" s="80"/>
      <c r="LWY13" s="80"/>
      <c r="LWZ13" s="80"/>
      <c r="LXA13" s="80"/>
      <c r="LXB13" s="80"/>
      <c r="LXC13" s="80"/>
      <c r="LXD13" s="80"/>
      <c r="LXE13" s="80"/>
      <c r="LXF13" s="80"/>
      <c r="LXG13" s="80"/>
      <c r="LXH13" s="80"/>
      <c r="LXI13" s="80"/>
      <c r="LXJ13" s="80"/>
      <c r="LXK13" s="80"/>
      <c r="LXL13" s="80"/>
      <c r="LXM13" s="80"/>
      <c r="LXN13" s="80"/>
      <c r="LXO13" s="80"/>
      <c r="LXP13" s="80"/>
      <c r="LXQ13" s="80"/>
      <c r="LXR13" s="80"/>
      <c r="LXS13" s="80"/>
      <c r="LXT13" s="80"/>
      <c r="LXU13" s="80"/>
      <c r="LXV13" s="80"/>
      <c r="LXW13" s="80"/>
      <c r="LXX13" s="80"/>
      <c r="LXY13" s="80"/>
      <c r="LXZ13" s="80"/>
      <c r="LYA13" s="80"/>
      <c r="LYB13" s="80"/>
      <c r="LYC13" s="80"/>
      <c r="LYD13" s="80"/>
      <c r="LYE13" s="80"/>
      <c r="LYF13" s="80"/>
      <c r="LYG13" s="80"/>
      <c r="LYH13" s="80"/>
      <c r="LYI13" s="80"/>
      <c r="LYJ13" s="80"/>
      <c r="LYK13" s="80"/>
      <c r="LYL13" s="80"/>
      <c r="LYM13" s="80"/>
      <c r="LYN13" s="80"/>
      <c r="LYO13" s="80"/>
      <c r="LYP13" s="80"/>
      <c r="LYQ13" s="80"/>
      <c r="LYR13" s="80"/>
      <c r="LYS13" s="80"/>
      <c r="LYT13" s="80"/>
      <c r="LYU13" s="80"/>
      <c r="LYV13" s="80"/>
      <c r="LYW13" s="80"/>
      <c r="LYX13" s="80"/>
      <c r="LYY13" s="80"/>
      <c r="LYZ13" s="80"/>
      <c r="LZA13" s="80"/>
      <c r="LZB13" s="80"/>
      <c r="LZC13" s="80"/>
      <c r="LZD13" s="80"/>
      <c r="LZE13" s="80"/>
      <c r="LZF13" s="80"/>
      <c r="LZG13" s="80"/>
      <c r="LZH13" s="80"/>
      <c r="LZI13" s="80"/>
      <c r="LZJ13" s="80"/>
      <c r="LZK13" s="80"/>
      <c r="LZL13" s="80"/>
      <c r="LZM13" s="80"/>
      <c r="LZN13" s="80"/>
      <c r="LZO13" s="80"/>
      <c r="LZP13" s="80"/>
      <c r="LZQ13" s="80"/>
      <c r="LZR13" s="80"/>
      <c r="LZS13" s="80"/>
      <c r="LZT13" s="80"/>
      <c r="LZU13" s="80"/>
      <c r="LZV13" s="80"/>
      <c r="LZW13" s="80"/>
      <c r="LZX13" s="80"/>
      <c r="LZY13" s="80"/>
      <c r="LZZ13" s="80"/>
      <c r="MAA13" s="80"/>
      <c r="MAB13" s="80"/>
      <c r="MAC13" s="80"/>
      <c r="MAD13" s="80"/>
      <c r="MAE13" s="80"/>
      <c r="MAF13" s="80"/>
      <c r="MAG13" s="80"/>
      <c r="MAH13" s="80"/>
      <c r="MAI13" s="80"/>
      <c r="MAJ13" s="80"/>
      <c r="MAK13" s="80"/>
      <c r="MAL13" s="80"/>
      <c r="MAM13" s="80"/>
      <c r="MAN13" s="80"/>
      <c r="MAO13" s="80"/>
      <c r="MAP13" s="80"/>
      <c r="MAQ13" s="80"/>
      <c r="MAR13" s="80"/>
      <c r="MAS13" s="80"/>
      <c r="MAT13" s="80"/>
      <c r="MAU13" s="80"/>
      <c r="MAV13" s="80"/>
      <c r="MAW13" s="80"/>
      <c r="MAX13" s="80"/>
      <c r="MAY13" s="80"/>
      <c r="MAZ13" s="80"/>
      <c r="MBA13" s="80"/>
      <c r="MBB13" s="80"/>
      <c r="MBC13" s="80"/>
      <c r="MBD13" s="80"/>
      <c r="MBE13" s="80"/>
      <c r="MBF13" s="80"/>
      <c r="MBG13" s="80"/>
      <c r="MBH13" s="80"/>
      <c r="MBI13" s="80"/>
      <c r="MBJ13" s="80"/>
      <c r="MBK13" s="80"/>
      <c r="MBL13" s="80"/>
      <c r="MBM13" s="80"/>
      <c r="MBN13" s="80"/>
      <c r="MBO13" s="80"/>
      <c r="MBP13" s="80"/>
      <c r="MBQ13" s="80"/>
      <c r="MBR13" s="80"/>
      <c r="MBS13" s="80"/>
      <c r="MBT13" s="80"/>
      <c r="MBU13" s="80"/>
      <c r="MBV13" s="80"/>
      <c r="MBW13" s="80"/>
      <c r="MBX13" s="80"/>
      <c r="MBY13" s="80"/>
      <c r="MBZ13" s="80"/>
      <c r="MCA13" s="80"/>
      <c r="MCB13" s="80"/>
      <c r="MCC13" s="80"/>
      <c r="MCD13" s="80"/>
      <c r="MCE13" s="80"/>
      <c r="MCF13" s="80"/>
      <c r="MCG13" s="80"/>
      <c r="MCH13" s="80"/>
      <c r="MCI13" s="80"/>
      <c r="MCJ13" s="80"/>
      <c r="MCK13" s="80"/>
      <c r="MCL13" s="80"/>
      <c r="MCM13" s="80"/>
      <c r="MCN13" s="80"/>
      <c r="MCO13" s="80"/>
      <c r="MCP13" s="80"/>
      <c r="MCQ13" s="80"/>
      <c r="MCR13" s="80"/>
      <c r="MCS13" s="80"/>
      <c r="MCT13" s="80"/>
      <c r="MCU13" s="80"/>
      <c r="MCV13" s="80"/>
      <c r="MCW13" s="80"/>
      <c r="MCX13" s="80"/>
      <c r="MCY13" s="80"/>
      <c r="MCZ13" s="80"/>
      <c r="MDA13" s="80"/>
      <c r="MDB13" s="80"/>
      <c r="MDC13" s="80"/>
      <c r="MDD13" s="80"/>
      <c r="MDE13" s="80"/>
      <c r="MDF13" s="80"/>
      <c r="MDG13" s="80"/>
      <c r="MDH13" s="80"/>
      <c r="MDI13" s="80"/>
      <c r="MDJ13" s="80"/>
      <c r="MDK13" s="80"/>
      <c r="MDL13" s="80"/>
      <c r="MDM13" s="80"/>
      <c r="MDN13" s="80"/>
      <c r="MDO13" s="80"/>
      <c r="MDP13" s="80"/>
      <c r="MDQ13" s="80"/>
      <c r="MDR13" s="80"/>
      <c r="MDS13" s="80"/>
      <c r="MDT13" s="80"/>
      <c r="MDU13" s="80"/>
      <c r="MDV13" s="80"/>
      <c r="MDW13" s="80"/>
      <c r="MDX13" s="80"/>
      <c r="MDY13" s="80"/>
      <c r="MDZ13" s="80"/>
      <c r="MEA13" s="80"/>
      <c r="MEB13" s="80"/>
      <c r="MEC13" s="80"/>
      <c r="MED13" s="80"/>
      <c r="MEE13" s="80"/>
      <c r="MEF13" s="80"/>
      <c r="MEG13" s="80"/>
      <c r="MEH13" s="80"/>
      <c r="MEI13" s="80"/>
      <c r="MEJ13" s="80"/>
      <c r="MEK13" s="80"/>
      <c r="MEL13" s="80"/>
      <c r="MEM13" s="80"/>
      <c r="MEN13" s="80"/>
      <c r="MEO13" s="80"/>
      <c r="MEP13" s="80"/>
      <c r="MEQ13" s="80"/>
      <c r="MER13" s="80"/>
      <c r="MES13" s="80"/>
      <c r="MET13" s="80"/>
      <c r="MEU13" s="80"/>
      <c r="MEV13" s="80"/>
      <c r="MEW13" s="80"/>
      <c r="MEX13" s="80"/>
      <c r="MEY13" s="80"/>
      <c r="MEZ13" s="80"/>
      <c r="MFA13" s="80"/>
      <c r="MFB13" s="80"/>
      <c r="MFC13" s="80"/>
      <c r="MFD13" s="80"/>
      <c r="MFE13" s="80"/>
      <c r="MFF13" s="80"/>
      <c r="MFG13" s="80"/>
      <c r="MFH13" s="80"/>
      <c r="MFI13" s="80"/>
      <c r="MFJ13" s="80"/>
      <c r="MFK13" s="80"/>
      <c r="MFL13" s="80"/>
      <c r="MFM13" s="80"/>
      <c r="MFN13" s="80"/>
      <c r="MFO13" s="80"/>
      <c r="MFP13" s="80"/>
      <c r="MFQ13" s="80"/>
      <c r="MFR13" s="80"/>
      <c r="MFS13" s="80"/>
      <c r="MFT13" s="80"/>
      <c r="MFU13" s="80"/>
      <c r="MFV13" s="80"/>
      <c r="MFW13" s="80"/>
      <c r="MFX13" s="80"/>
      <c r="MFY13" s="80"/>
      <c r="MFZ13" s="80"/>
      <c r="MGA13" s="80"/>
      <c r="MGB13" s="80"/>
      <c r="MGC13" s="80"/>
      <c r="MGD13" s="80"/>
      <c r="MGE13" s="80"/>
      <c r="MGF13" s="80"/>
      <c r="MGG13" s="80"/>
      <c r="MGH13" s="80"/>
      <c r="MGI13" s="80"/>
      <c r="MGJ13" s="80"/>
      <c r="MGK13" s="80"/>
      <c r="MGL13" s="80"/>
      <c r="MGM13" s="80"/>
      <c r="MGN13" s="80"/>
      <c r="MGO13" s="80"/>
      <c r="MGP13" s="80"/>
      <c r="MGQ13" s="80"/>
      <c r="MGR13" s="80"/>
      <c r="MGS13" s="80"/>
      <c r="MGT13" s="80"/>
      <c r="MGU13" s="80"/>
      <c r="MGV13" s="80"/>
      <c r="MGW13" s="80"/>
      <c r="MGX13" s="80"/>
      <c r="MGY13" s="80"/>
      <c r="MGZ13" s="80"/>
      <c r="MHA13" s="80"/>
      <c r="MHB13" s="80"/>
      <c r="MHC13" s="80"/>
      <c r="MHD13" s="80"/>
      <c r="MHE13" s="80"/>
      <c r="MHF13" s="80"/>
      <c r="MHG13" s="80"/>
      <c r="MHH13" s="80"/>
      <c r="MHI13" s="80"/>
      <c r="MHJ13" s="80"/>
      <c r="MHK13" s="80"/>
      <c r="MHL13" s="80"/>
      <c r="MHM13" s="80"/>
      <c r="MHN13" s="80"/>
      <c r="MHO13" s="80"/>
      <c r="MHP13" s="80"/>
      <c r="MHQ13" s="80"/>
      <c r="MHR13" s="80"/>
      <c r="MHS13" s="80"/>
      <c r="MHT13" s="80"/>
      <c r="MHU13" s="80"/>
      <c r="MHV13" s="80"/>
      <c r="MHW13" s="80"/>
      <c r="MHX13" s="80"/>
      <c r="MHY13" s="80"/>
      <c r="MHZ13" s="80"/>
      <c r="MIA13" s="80"/>
      <c r="MIB13" s="80"/>
      <c r="MIC13" s="80"/>
      <c r="MID13" s="80"/>
      <c r="MIE13" s="80"/>
      <c r="MIF13" s="80"/>
      <c r="MIG13" s="80"/>
      <c r="MIH13" s="80"/>
      <c r="MII13" s="80"/>
      <c r="MIJ13" s="80"/>
      <c r="MIK13" s="80"/>
      <c r="MIL13" s="80"/>
      <c r="MIM13" s="80"/>
      <c r="MIN13" s="80"/>
      <c r="MIO13" s="80"/>
      <c r="MIP13" s="80"/>
      <c r="MIQ13" s="80"/>
      <c r="MIR13" s="80"/>
      <c r="MIS13" s="80"/>
      <c r="MIT13" s="80"/>
      <c r="MIU13" s="80"/>
      <c r="MIV13" s="80"/>
      <c r="MIW13" s="80"/>
      <c r="MIX13" s="80"/>
      <c r="MIY13" s="80"/>
      <c r="MIZ13" s="80"/>
      <c r="MJA13" s="80"/>
      <c r="MJB13" s="80"/>
      <c r="MJC13" s="80"/>
      <c r="MJD13" s="80"/>
      <c r="MJE13" s="80"/>
      <c r="MJF13" s="80"/>
      <c r="MJG13" s="80"/>
      <c r="MJH13" s="80"/>
      <c r="MJI13" s="80"/>
      <c r="MJJ13" s="80"/>
      <c r="MJK13" s="80"/>
      <c r="MJL13" s="80"/>
      <c r="MJM13" s="80"/>
      <c r="MJN13" s="80"/>
      <c r="MJO13" s="80"/>
      <c r="MJP13" s="80"/>
      <c r="MJQ13" s="80"/>
      <c r="MJR13" s="80"/>
      <c r="MJS13" s="80"/>
      <c r="MJT13" s="80"/>
      <c r="MJU13" s="80"/>
      <c r="MJV13" s="80"/>
      <c r="MJW13" s="80"/>
      <c r="MJX13" s="80"/>
      <c r="MJY13" s="80"/>
      <c r="MJZ13" s="80"/>
      <c r="MKA13" s="80"/>
      <c r="MKB13" s="80"/>
      <c r="MKC13" s="80"/>
      <c r="MKD13" s="80"/>
      <c r="MKE13" s="80"/>
      <c r="MKF13" s="80"/>
      <c r="MKG13" s="80"/>
      <c r="MKH13" s="80"/>
      <c r="MKI13" s="80"/>
      <c r="MKJ13" s="80"/>
      <c r="MKK13" s="80"/>
      <c r="MKL13" s="80"/>
      <c r="MKM13" s="80"/>
      <c r="MKN13" s="80"/>
      <c r="MKO13" s="80"/>
      <c r="MKP13" s="80"/>
      <c r="MKQ13" s="80"/>
      <c r="MKR13" s="80"/>
      <c r="MKS13" s="80"/>
      <c r="MKT13" s="80"/>
      <c r="MKU13" s="80"/>
      <c r="MKV13" s="80"/>
      <c r="MKW13" s="80"/>
      <c r="MKX13" s="80"/>
      <c r="MKY13" s="80"/>
      <c r="MKZ13" s="80"/>
      <c r="MLA13" s="80"/>
      <c r="MLB13" s="80"/>
      <c r="MLC13" s="80"/>
      <c r="MLD13" s="80"/>
      <c r="MLE13" s="80"/>
      <c r="MLF13" s="80"/>
      <c r="MLG13" s="80"/>
      <c r="MLH13" s="80"/>
      <c r="MLI13" s="80"/>
      <c r="MLJ13" s="80"/>
      <c r="MLK13" s="80"/>
      <c r="MLL13" s="80"/>
      <c r="MLM13" s="80"/>
      <c r="MLN13" s="80"/>
      <c r="MLO13" s="80"/>
      <c r="MLP13" s="80"/>
      <c r="MLQ13" s="80"/>
      <c r="MLR13" s="80"/>
      <c r="MLS13" s="80"/>
      <c r="MLT13" s="80"/>
      <c r="MLU13" s="80"/>
      <c r="MLV13" s="80"/>
      <c r="MLW13" s="80"/>
      <c r="MLX13" s="80"/>
      <c r="MLY13" s="80"/>
      <c r="MLZ13" s="80"/>
      <c r="MMA13" s="80"/>
      <c r="MMB13" s="80"/>
      <c r="MMC13" s="80"/>
      <c r="MMD13" s="80"/>
      <c r="MME13" s="80"/>
      <c r="MMF13" s="80"/>
      <c r="MMG13" s="80"/>
      <c r="MMH13" s="80"/>
      <c r="MMI13" s="80"/>
      <c r="MMJ13" s="80"/>
      <c r="MMK13" s="80"/>
      <c r="MML13" s="80"/>
      <c r="MMM13" s="80"/>
      <c r="MMN13" s="80"/>
      <c r="MMO13" s="80"/>
      <c r="MMP13" s="80"/>
      <c r="MMQ13" s="80"/>
      <c r="MMR13" s="80"/>
      <c r="MMS13" s="80"/>
      <c r="MMT13" s="80"/>
      <c r="MMU13" s="80"/>
      <c r="MMV13" s="80"/>
      <c r="MMW13" s="80"/>
      <c r="MMX13" s="80"/>
      <c r="MMY13" s="80"/>
      <c r="MMZ13" s="80"/>
      <c r="MNA13" s="80"/>
      <c r="MNB13" s="80"/>
      <c r="MNC13" s="80"/>
      <c r="MND13" s="80"/>
      <c r="MNE13" s="80"/>
      <c r="MNF13" s="80"/>
      <c r="MNG13" s="80"/>
      <c r="MNH13" s="80"/>
      <c r="MNI13" s="80"/>
      <c r="MNJ13" s="80"/>
      <c r="MNK13" s="80"/>
      <c r="MNL13" s="80"/>
      <c r="MNM13" s="80"/>
      <c r="MNN13" s="80"/>
      <c r="MNO13" s="80"/>
      <c r="MNP13" s="80"/>
      <c r="MNQ13" s="80"/>
      <c r="MNR13" s="80"/>
      <c r="MNS13" s="80"/>
      <c r="MNT13" s="80"/>
      <c r="MNU13" s="80"/>
      <c r="MNV13" s="80"/>
      <c r="MNW13" s="80"/>
      <c r="MNX13" s="80"/>
      <c r="MNY13" s="80"/>
      <c r="MNZ13" s="80"/>
      <c r="MOA13" s="80"/>
      <c r="MOB13" s="80"/>
      <c r="MOC13" s="80"/>
      <c r="MOD13" s="80"/>
      <c r="MOE13" s="80"/>
      <c r="MOF13" s="80"/>
      <c r="MOG13" s="80"/>
      <c r="MOH13" s="80"/>
      <c r="MOI13" s="80"/>
      <c r="MOJ13" s="80"/>
      <c r="MOK13" s="80"/>
      <c r="MOL13" s="80"/>
      <c r="MOM13" s="80"/>
      <c r="MON13" s="80"/>
      <c r="MOO13" s="80"/>
      <c r="MOP13" s="80"/>
      <c r="MOQ13" s="80"/>
      <c r="MOR13" s="80"/>
      <c r="MOS13" s="80"/>
      <c r="MOT13" s="80"/>
      <c r="MOU13" s="80"/>
      <c r="MOV13" s="80"/>
      <c r="MOW13" s="80"/>
      <c r="MOX13" s="80"/>
      <c r="MOY13" s="80"/>
      <c r="MOZ13" s="80"/>
      <c r="MPA13" s="80"/>
      <c r="MPB13" s="80"/>
      <c r="MPC13" s="80"/>
      <c r="MPD13" s="80"/>
      <c r="MPE13" s="80"/>
      <c r="MPF13" s="80"/>
      <c r="MPG13" s="80"/>
      <c r="MPH13" s="80"/>
      <c r="MPI13" s="80"/>
      <c r="MPJ13" s="80"/>
      <c r="MPK13" s="80"/>
      <c r="MPL13" s="80"/>
      <c r="MPM13" s="80"/>
      <c r="MPN13" s="80"/>
      <c r="MPO13" s="80"/>
      <c r="MPP13" s="80"/>
      <c r="MPQ13" s="80"/>
      <c r="MPR13" s="80"/>
      <c r="MPS13" s="80"/>
      <c r="MPT13" s="80"/>
      <c r="MPU13" s="80"/>
      <c r="MPV13" s="80"/>
      <c r="MPW13" s="80"/>
      <c r="MPX13" s="80"/>
      <c r="MPY13" s="80"/>
      <c r="MPZ13" s="80"/>
      <c r="MQA13" s="80"/>
      <c r="MQB13" s="80"/>
      <c r="MQC13" s="80"/>
      <c r="MQD13" s="80"/>
      <c r="MQE13" s="80"/>
      <c r="MQF13" s="80"/>
      <c r="MQG13" s="80"/>
      <c r="MQH13" s="80"/>
      <c r="MQI13" s="80"/>
      <c r="MQJ13" s="80"/>
      <c r="MQK13" s="80"/>
      <c r="MQL13" s="80"/>
      <c r="MQM13" s="80"/>
      <c r="MQN13" s="80"/>
      <c r="MQO13" s="80"/>
      <c r="MQP13" s="80"/>
      <c r="MQQ13" s="80"/>
      <c r="MQR13" s="80"/>
      <c r="MQS13" s="80"/>
      <c r="MQT13" s="80"/>
      <c r="MQU13" s="80"/>
      <c r="MQV13" s="80"/>
      <c r="MQW13" s="80"/>
      <c r="MQX13" s="80"/>
      <c r="MQY13" s="80"/>
      <c r="MQZ13" s="80"/>
      <c r="MRA13" s="80"/>
      <c r="MRB13" s="80"/>
      <c r="MRC13" s="80"/>
      <c r="MRD13" s="80"/>
      <c r="MRE13" s="80"/>
      <c r="MRF13" s="80"/>
      <c r="MRG13" s="80"/>
      <c r="MRH13" s="80"/>
      <c r="MRI13" s="80"/>
      <c r="MRJ13" s="80"/>
      <c r="MRK13" s="80"/>
      <c r="MRL13" s="80"/>
      <c r="MRM13" s="80"/>
      <c r="MRN13" s="80"/>
      <c r="MRO13" s="80"/>
      <c r="MRP13" s="80"/>
      <c r="MRQ13" s="80"/>
      <c r="MRR13" s="80"/>
      <c r="MRS13" s="80"/>
      <c r="MRT13" s="80"/>
      <c r="MRU13" s="80"/>
      <c r="MRV13" s="80"/>
      <c r="MRW13" s="80"/>
      <c r="MRX13" s="80"/>
      <c r="MRY13" s="80"/>
      <c r="MRZ13" s="80"/>
      <c r="MSA13" s="80"/>
      <c r="MSB13" s="80"/>
      <c r="MSC13" s="80"/>
      <c r="MSD13" s="80"/>
      <c r="MSE13" s="80"/>
      <c r="MSF13" s="80"/>
      <c r="MSG13" s="80"/>
      <c r="MSH13" s="80"/>
      <c r="MSI13" s="80"/>
      <c r="MSJ13" s="80"/>
      <c r="MSK13" s="80"/>
      <c r="MSL13" s="80"/>
      <c r="MSM13" s="80"/>
      <c r="MSN13" s="80"/>
      <c r="MSO13" s="80"/>
      <c r="MSP13" s="80"/>
      <c r="MSQ13" s="80"/>
      <c r="MSR13" s="80"/>
      <c r="MSS13" s="80"/>
      <c r="MST13" s="80"/>
      <c r="MSU13" s="80"/>
      <c r="MSV13" s="80"/>
      <c r="MSW13" s="80"/>
      <c r="MSX13" s="80"/>
      <c r="MSY13" s="80"/>
      <c r="MSZ13" s="80"/>
      <c r="MTA13" s="80"/>
      <c r="MTB13" s="80"/>
      <c r="MTC13" s="80"/>
      <c r="MTD13" s="80"/>
      <c r="MTE13" s="80"/>
      <c r="MTF13" s="80"/>
      <c r="MTG13" s="80"/>
      <c r="MTH13" s="80"/>
      <c r="MTI13" s="80"/>
      <c r="MTJ13" s="80"/>
      <c r="MTK13" s="80"/>
      <c r="MTL13" s="80"/>
      <c r="MTM13" s="80"/>
      <c r="MTN13" s="80"/>
      <c r="MTO13" s="80"/>
      <c r="MTP13" s="80"/>
      <c r="MTQ13" s="80"/>
      <c r="MTR13" s="80"/>
      <c r="MTS13" s="80"/>
      <c r="MTT13" s="80"/>
      <c r="MTU13" s="80"/>
      <c r="MTV13" s="80"/>
      <c r="MTW13" s="80"/>
      <c r="MTX13" s="80"/>
      <c r="MTY13" s="80"/>
      <c r="MTZ13" s="80"/>
      <c r="MUA13" s="80"/>
      <c r="MUB13" s="80"/>
      <c r="MUC13" s="80"/>
      <c r="MUD13" s="80"/>
      <c r="MUE13" s="80"/>
      <c r="MUF13" s="80"/>
      <c r="MUG13" s="80"/>
      <c r="MUH13" s="80"/>
      <c r="MUI13" s="80"/>
      <c r="MUJ13" s="80"/>
      <c r="MUK13" s="80"/>
      <c r="MUL13" s="80"/>
      <c r="MUM13" s="80"/>
      <c r="MUN13" s="80"/>
      <c r="MUO13" s="80"/>
      <c r="MUP13" s="80"/>
      <c r="MUQ13" s="80"/>
      <c r="MUR13" s="80"/>
      <c r="MUS13" s="80"/>
      <c r="MUT13" s="80"/>
      <c r="MUU13" s="80"/>
      <c r="MUV13" s="80"/>
      <c r="MUW13" s="80"/>
      <c r="MUX13" s="80"/>
      <c r="MUY13" s="80"/>
      <c r="MUZ13" s="80"/>
      <c r="MVA13" s="80"/>
      <c r="MVB13" s="80"/>
      <c r="MVC13" s="80"/>
      <c r="MVD13" s="80"/>
      <c r="MVE13" s="80"/>
      <c r="MVF13" s="80"/>
      <c r="MVG13" s="80"/>
      <c r="MVH13" s="80"/>
      <c r="MVI13" s="80"/>
      <c r="MVJ13" s="80"/>
      <c r="MVK13" s="80"/>
      <c r="MVL13" s="80"/>
      <c r="MVM13" s="80"/>
      <c r="MVN13" s="80"/>
      <c r="MVO13" s="80"/>
      <c r="MVP13" s="80"/>
      <c r="MVQ13" s="80"/>
      <c r="MVR13" s="80"/>
      <c r="MVS13" s="80"/>
      <c r="MVT13" s="80"/>
      <c r="MVU13" s="80"/>
      <c r="MVV13" s="80"/>
      <c r="MVW13" s="80"/>
      <c r="MVX13" s="80"/>
      <c r="MVY13" s="80"/>
      <c r="MVZ13" s="80"/>
      <c r="MWA13" s="80"/>
      <c r="MWB13" s="80"/>
      <c r="MWC13" s="80"/>
      <c r="MWD13" s="80"/>
      <c r="MWE13" s="80"/>
      <c r="MWF13" s="80"/>
      <c r="MWG13" s="80"/>
      <c r="MWH13" s="80"/>
      <c r="MWI13" s="80"/>
      <c r="MWJ13" s="80"/>
      <c r="MWK13" s="80"/>
      <c r="MWL13" s="80"/>
      <c r="MWM13" s="80"/>
      <c r="MWN13" s="80"/>
      <c r="MWO13" s="80"/>
      <c r="MWP13" s="80"/>
      <c r="MWQ13" s="80"/>
      <c r="MWR13" s="80"/>
      <c r="MWS13" s="80"/>
      <c r="MWT13" s="80"/>
      <c r="MWU13" s="80"/>
      <c r="MWV13" s="80"/>
      <c r="MWW13" s="80"/>
      <c r="MWX13" s="80"/>
      <c r="MWY13" s="80"/>
      <c r="MWZ13" s="80"/>
      <c r="MXA13" s="80"/>
      <c r="MXB13" s="80"/>
      <c r="MXC13" s="80"/>
      <c r="MXD13" s="80"/>
      <c r="MXE13" s="80"/>
      <c r="MXF13" s="80"/>
      <c r="MXG13" s="80"/>
      <c r="MXH13" s="80"/>
      <c r="MXI13" s="80"/>
      <c r="MXJ13" s="80"/>
      <c r="MXK13" s="80"/>
      <c r="MXL13" s="80"/>
      <c r="MXM13" s="80"/>
      <c r="MXN13" s="80"/>
      <c r="MXO13" s="80"/>
      <c r="MXP13" s="80"/>
      <c r="MXQ13" s="80"/>
      <c r="MXR13" s="80"/>
      <c r="MXS13" s="80"/>
      <c r="MXT13" s="80"/>
      <c r="MXU13" s="80"/>
      <c r="MXV13" s="80"/>
      <c r="MXW13" s="80"/>
      <c r="MXX13" s="80"/>
      <c r="MXY13" s="80"/>
      <c r="MXZ13" s="80"/>
      <c r="MYA13" s="80"/>
      <c r="MYB13" s="80"/>
      <c r="MYC13" s="80"/>
      <c r="MYD13" s="80"/>
      <c r="MYE13" s="80"/>
      <c r="MYF13" s="80"/>
      <c r="MYG13" s="80"/>
      <c r="MYH13" s="80"/>
      <c r="MYI13" s="80"/>
      <c r="MYJ13" s="80"/>
      <c r="MYK13" s="80"/>
      <c r="MYL13" s="80"/>
      <c r="MYM13" s="80"/>
      <c r="MYN13" s="80"/>
      <c r="MYO13" s="80"/>
      <c r="MYP13" s="80"/>
      <c r="MYQ13" s="80"/>
      <c r="MYR13" s="80"/>
      <c r="MYS13" s="80"/>
      <c r="MYT13" s="80"/>
      <c r="MYU13" s="80"/>
      <c r="MYV13" s="80"/>
      <c r="MYW13" s="80"/>
      <c r="MYX13" s="80"/>
      <c r="MYY13" s="80"/>
      <c r="MYZ13" s="80"/>
      <c r="MZA13" s="80"/>
      <c r="MZB13" s="80"/>
      <c r="MZC13" s="80"/>
      <c r="MZD13" s="80"/>
      <c r="MZE13" s="80"/>
      <c r="MZF13" s="80"/>
      <c r="MZG13" s="80"/>
      <c r="MZH13" s="80"/>
      <c r="MZI13" s="80"/>
      <c r="MZJ13" s="80"/>
      <c r="MZK13" s="80"/>
      <c r="MZL13" s="80"/>
      <c r="MZM13" s="80"/>
      <c r="MZN13" s="80"/>
      <c r="MZO13" s="80"/>
      <c r="MZP13" s="80"/>
      <c r="MZQ13" s="80"/>
      <c r="MZR13" s="80"/>
      <c r="MZS13" s="80"/>
      <c r="MZT13" s="80"/>
      <c r="MZU13" s="80"/>
      <c r="MZV13" s="80"/>
      <c r="MZW13" s="80"/>
      <c r="MZX13" s="80"/>
      <c r="MZY13" s="80"/>
      <c r="MZZ13" s="80"/>
      <c r="NAA13" s="80"/>
      <c r="NAB13" s="80"/>
      <c r="NAC13" s="80"/>
      <c r="NAD13" s="80"/>
      <c r="NAE13" s="80"/>
      <c r="NAF13" s="80"/>
      <c r="NAG13" s="80"/>
      <c r="NAH13" s="80"/>
      <c r="NAI13" s="80"/>
      <c r="NAJ13" s="80"/>
      <c r="NAK13" s="80"/>
      <c r="NAL13" s="80"/>
      <c r="NAM13" s="80"/>
      <c r="NAN13" s="80"/>
      <c r="NAO13" s="80"/>
      <c r="NAP13" s="80"/>
      <c r="NAQ13" s="80"/>
      <c r="NAR13" s="80"/>
      <c r="NAS13" s="80"/>
      <c r="NAT13" s="80"/>
      <c r="NAU13" s="80"/>
      <c r="NAV13" s="80"/>
      <c r="NAW13" s="80"/>
      <c r="NAX13" s="80"/>
      <c r="NAY13" s="80"/>
      <c r="NAZ13" s="80"/>
      <c r="NBA13" s="80"/>
      <c r="NBB13" s="80"/>
      <c r="NBC13" s="80"/>
      <c r="NBD13" s="80"/>
      <c r="NBE13" s="80"/>
      <c r="NBF13" s="80"/>
      <c r="NBG13" s="80"/>
      <c r="NBH13" s="80"/>
      <c r="NBI13" s="80"/>
      <c r="NBJ13" s="80"/>
      <c r="NBK13" s="80"/>
      <c r="NBL13" s="80"/>
      <c r="NBM13" s="80"/>
      <c r="NBN13" s="80"/>
      <c r="NBO13" s="80"/>
      <c r="NBP13" s="80"/>
      <c r="NBQ13" s="80"/>
      <c r="NBR13" s="80"/>
      <c r="NBS13" s="80"/>
      <c r="NBT13" s="80"/>
      <c r="NBU13" s="80"/>
      <c r="NBV13" s="80"/>
      <c r="NBW13" s="80"/>
      <c r="NBX13" s="80"/>
      <c r="NBY13" s="80"/>
      <c r="NBZ13" s="80"/>
      <c r="NCA13" s="80"/>
      <c r="NCB13" s="80"/>
      <c r="NCC13" s="80"/>
      <c r="NCD13" s="80"/>
      <c r="NCE13" s="80"/>
      <c r="NCF13" s="80"/>
      <c r="NCG13" s="80"/>
      <c r="NCH13" s="80"/>
      <c r="NCI13" s="80"/>
      <c r="NCJ13" s="80"/>
      <c r="NCK13" s="80"/>
      <c r="NCL13" s="80"/>
      <c r="NCM13" s="80"/>
      <c r="NCN13" s="80"/>
      <c r="NCO13" s="80"/>
      <c r="NCP13" s="80"/>
      <c r="NCQ13" s="80"/>
      <c r="NCR13" s="80"/>
      <c r="NCS13" s="80"/>
      <c r="NCT13" s="80"/>
      <c r="NCU13" s="80"/>
      <c r="NCV13" s="80"/>
      <c r="NCW13" s="80"/>
      <c r="NCX13" s="80"/>
      <c r="NCY13" s="80"/>
      <c r="NCZ13" s="80"/>
      <c r="NDA13" s="80"/>
      <c r="NDB13" s="80"/>
      <c r="NDC13" s="80"/>
      <c r="NDD13" s="80"/>
      <c r="NDE13" s="80"/>
      <c r="NDF13" s="80"/>
      <c r="NDG13" s="80"/>
      <c r="NDH13" s="80"/>
      <c r="NDI13" s="80"/>
      <c r="NDJ13" s="80"/>
      <c r="NDK13" s="80"/>
      <c r="NDL13" s="80"/>
      <c r="NDM13" s="80"/>
      <c r="NDN13" s="80"/>
      <c r="NDO13" s="80"/>
      <c r="NDP13" s="80"/>
      <c r="NDQ13" s="80"/>
      <c r="NDR13" s="80"/>
      <c r="NDS13" s="80"/>
      <c r="NDT13" s="80"/>
      <c r="NDU13" s="80"/>
      <c r="NDV13" s="80"/>
      <c r="NDW13" s="80"/>
      <c r="NDX13" s="80"/>
      <c r="NDY13" s="80"/>
      <c r="NDZ13" s="80"/>
      <c r="NEA13" s="80"/>
      <c r="NEB13" s="80"/>
      <c r="NEC13" s="80"/>
      <c r="NED13" s="80"/>
      <c r="NEE13" s="80"/>
      <c r="NEF13" s="80"/>
      <c r="NEG13" s="80"/>
      <c r="NEH13" s="80"/>
      <c r="NEI13" s="80"/>
      <c r="NEJ13" s="80"/>
      <c r="NEK13" s="80"/>
      <c r="NEL13" s="80"/>
      <c r="NEM13" s="80"/>
      <c r="NEN13" s="80"/>
      <c r="NEO13" s="80"/>
      <c r="NEP13" s="80"/>
      <c r="NEQ13" s="80"/>
      <c r="NER13" s="80"/>
      <c r="NES13" s="80"/>
      <c r="NET13" s="80"/>
      <c r="NEU13" s="80"/>
      <c r="NEV13" s="80"/>
      <c r="NEW13" s="80"/>
      <c r="NEX13" s="80"/>
      <c r="NEY13" s="80"/>
      <c r="NEZ13" s="80"/>
      <c r="NFA13" s="80"/>
      <c r="NFB13" s="80"/>
      <c r="NFC13" s="80"/>
      <c r="NFD13" s="80"/>
      <c r="NFE13" s="80"/>
      <c r="NFF13" s="80"/>
      <c r="NFG13" s="80"/>
      <c r="NFH13" s="80"/>
      <c r="NFI13" s="80"/>
      <c r="NFJ13" s="80"/>
      <c r="NFK13" s="80"/>
      <c r="NFL13" s="80"/>
      <c r="NFM13" s="80"/>
      <c r="NFN13" s="80"/>
      <c r="NFO13" s="80"/>
      <c r="NFP13" s="80"/>
      <c r="NFQ13" s="80"/>
      <c r="NFR13" s="80"/>
      <c r="NFS13" s="80"/>
      <c r="NFT13" s="80"/>
      <c r="NFU13" s="80"/>
      <c r="NFV13" s="80"/>
      <c r="NFW13" s="80"/>
      <c r="NFX13" s="80"/>
      <c r="NFY13" s="80"/>
      <c r="NFZ13" s="80"/>
      <c r="NGA13" s="80"/>
      <c r="NGB13" s="80"/>
      <c r="NGC13" s="80"/>
      <c r="NGD13" s="80"/>
      <c r="NGE13" s="80"/>
      <c r="NGF13" s="80"/>
      <c r="NGG13" s="80"/>
      <c r="NGH13" s="80"/>
      <c r="NGI13" s="80"/>
      <c r="NGJ13" s="80"/>
      <c r="NGK13" s="80"/>
      <c r="NGL13" s="80"/>
      <c r="NGM13" s="80"/>
      <c r="NGN13" s="80"/>
      <c r="NGO13" s="80"/>
      <c r="NGP13" s="80"/>
      <c r="NGQ13" s="80"/>
      <c r="NGR13" s="80"/>
      <c r="NGS13" s="80"/>
      <c r="NGT13" s="80"/>
      <c r="NGU13" s="80"/>
      <c r="NGV13" s="80"/>
      <c r="NGW13" s="80"/>
      <c r="NGX13" s="80"/>
      <c r="NGY13" s="80"/>
      <c r="NGZ13" s="80"/>
      <c r="NHA13" s="80"/>
      <c r="NHB13" s="80"/>
      <c r="NHC13" s="80"/>
      <c r="NHD13" s="80"/>
      <c r="NHE13" s="80"/>
      <c r="NHF13" s="80"/>
      <c r="NHG13" s="80"/>
      <c r="NHH13" s="80"/>
      <c r="NHI13" s="80"/>
      <c r="NHJ13" s="80"/>
      <c r="NHK13" s="80"/>
      <c r="NHL13" s="80"/>
      <c r="NHM13" s="80"/>
      <c r="NHN13" s="80"/>
      <c r="NHO13" s="80"/>
      <c r="NHP13" s="80"/>
      <c r="NHQ13" s="80"/>
      <c r="NHR13" s="80"/>
      <c r="NHS13" s="80"/>
      <c r="NHT13" s="80"/>
      <c r="NHU13" s="80"/>
      <c r="NHV13" s="80"/>
      <c r="NHW13" s="80"/>
      <c r="NHX13" s="80"/>
      <c r="NHY13" s="80"/>
      <c r="NHZ13" s="80"/>
      <c r="NIA13" s="80"/>
      <c r="NIB13" s="80"/>
      <c r="NIC13" s="80"/>
      <c r="NID13" s="80"/>
      <c r="NIE13" s="80"/>
      <c r="NIF13" s="80"/>
      <c r="NIG13" s="80"/>
      <c r="NIH13" s="80"/>
      <c r="NII13" s="80"/>
      <c r="NIJ13" s="80"/>
      <c r="NIK13" s="80"/>
      <c r="NIL13" s="80"/>
      <c r="NIM13" s="80"/>
      <c r="NIN13" s="80"/>
      <c r="NIO13" s="80"/>
      <c r="NIP13" s="80"/>
      <c r="NIQ13" s="80"/>
      <c r="NIR13" s="80"/>
      <c r="NIS13" s="80"/>
      <c r="NIT13" s="80"/>
      <c r="NIU13" s="80"/>
      <c r="NIV13" s="80"/>
      <c r="NIW13" s="80"/>
      <c r="NIX13" s="80"/>
      <c r="NIY13" s="80"/>
      <c r="NIZ13" s="80"/>
      <c r="NJA13" s="80"/>
      <c r="NJB13" s="80"/>
      <c r="NJC13" s="80"/>
      <c r="NJD13" s="80"/>
      <c r="NJE13" s="80"/>
      <c r="NJF13" s="80"/>
      <c r="NJG13" s="80"/>
      <c r="NJH13" s="80"/>
      <c r="NJI13" s="80"/>
      <c r="NJJ13" s="80"/>
      <c r="NJK13" s="80"/>
      <c r="NJL13" s="80"/>
      <c r="NJM13" s="80"/>
      <c r="NJN13" s="80"/>
      <c r="NJO13" s="80"/>
      <c r="NJP13" s="80"/>
      <c r="NJQ13" s="80"/>
      <c r="NJR13" s="80"/>
      <c r="NJS13" s="80"/>
      <c r="NJT13" s="80"/>
      <c r="NJU13" s="80"/>
      <c r="NJV13" s="80"/>
      <c r="NJW13" s="80"/>
      <c r="NJX13" s="80"/>
      <c r="NJY13" s="80"/>
      <c r="NJZ13" s="80"/>
      <c r="NKA13" s="80"/>
      <c r="NKB13" s="80"/>
      <c r="NKC13" s="80"/>
      <c r="NKD13" s="80"/>
      <c r="NKE13" s="80"/>
      <c r="NKF13" s="80"/>
      <c r="NKG13" s="80"/>
      <c r="NKH13" s="80"/>
      <c r="NKI13" s="80"/>
      <c r="NKJ13" s="80"/>
      <c r="NKK13" s="80"/>
      <c r="NKL13" s="80"/>
      <c r="NKM13" s="80"/>
      <c r="NKN13" s="80"/>
      <c r="NKO13" s="80"/>
      <c r="NKP13" s="80"/>
      <c r="NKQ13" s="80"/>
      <c r="NKR13" s="80"/>
      <c r="NKS13" s="80"/>
      <c r="NKT13" s="80"/>
      <c r="NKU13" s="80"/>
      <c r="NKV13" s="80"/>
      <c r="NKW13" s="80"/>
      <c r="NKX13" s="80"/>
      <c r="NKY13" s="80"/>
      <c r="NKZ13" s="80"/>
      <c r="NLA13" s="80"/>
      <c r="NLB13" s="80"/>
      <c r="NLC13" s="80"/>
      <c r="NLD13" s="80"/>
      <c r="NLE13" s="80"/>
      <c r="NLF13" s="80"/>
      <c r="NLG13" s="80"/>
      <c r="NLH13" s="80"/>
      <c r="NLI13" s="80"/>
      <c r="NLJ13" s="80"/>
      <c r="NLK13" s="80"/>
      <c r="NLL13" s="80"/>
      <c r="NLM13" s="80"/>
      <c r="NLN13" s="80"/>
      <c r="NLO13" s="80"/>
      <c r="NLP13" s="80"/>
      <c r="NLQ13" s="80"/>
      <c r="NLR13" s="80"/>
      <c r="NLS13" s="80"/>
      <c r="NLT13" s="80"/>
      <c r="NLU13" s="80"/>
      <c r="NLV13" s="80"/>
      <c r="NLW13" s="80"/>
      <c r="NLX13" s="80"/>
      <c r="NLY13" s="80"/>
      <c r="NLZ13" s="80"/>
      <c r="NMA13" s="80"/>
      <c r="NMB13" s="80"/>
      <c r="NMC13" s="80"/>
      <c r="NMD13" s="80"/>
      <c r="NME13" s="80"/>
      <c r="NMF13" s="80"/>
      <c r="NMG13" s="80"/>
      <c r="NMH13" s="80"/>
      <c r="NMI13" s="80"/>
      <c r="NMJ13" s="80"/>
      <c r="NMK13" s="80"/>
      <c r="NML13" s="80"/>
      <c r="NMM13" s="80"/>
      <c r="NMN13" s="80"/>
      <c r="NMO13" s="80"/>
      <c r="NMP13" s="80"/>
      <c r="NMQ13" s="80"/>
      <c r="NMR13" s="80"/>
      <c r="NMS13" s="80"/>
      <c r="NMT13" s="80"/>
      <c r="NMU13" s="80"/>
      <c r="NMV13" s="80"/>
      <c r="NMW13" s="80"/>
      <c r="NMX13" s="80"/>
      <c r="NMY13" s="80"/>
      <c r="NMZ13" s="80"/>
      <c r="NNA13" s="80"/>
      <c r="NNB13" s="80"/>
      <c r="NNC13" s="80"/>
      <c r="NND13" s="80"/>
      <c r="NNE13" s="80"/>
      <c r="NNF13" s="80"/>
      <c r="NNG13" s="80"/>
      <c r="NNH13" s="80"/>
      <c r="NNI13" s="80"/>
      <c r="NNJ13" s="80"/>
      <c r="NNK13" s="80"/>
      <c r="NNL13" s="80"/>
      <c r="NNM13" s="80"/>
      <c r="NNN13" s="80"/>
      <c r="NNO13" s="80"/>
      <c r="NNP13" s="80"/>
      <c r="NNQ13" s="80"/>
      <c r="NNR13" s="80"/>
      <c r="NNS13" s="80"/>
      <c r="NNT13" s="80"/>
      <c r="NNU13" s="80"/>
      <c r="NNV13" s="80"/>
      <c r="NNW13" s="80"/>
      <c r="NNX13" s="80"/>
      <c r="NNY13" s="80"/>
      <c r="NNZ13" s="80"/>
      <c r="NOA13" s="80"/>
      <c r="NOB13" s="80"/>
      <c r="NOC13" s="80"/>
      <c r="NOD13" s="80"/>
      <c r="NOE13" s="80"/>
      <c r="NOF13" s="80"/>
      <c r="NOG13" s="80"/>
      <c r="NOH13" s="80"/>
      <c r="NOI13" s="80"/>
      <c r="NOJ13" s="80"/>
      <c r="NOK13" s="80"/>
      <c r="NOL13" s="80"/>
      <c r="NOM13" s="80"/>
      <c r="NON13" s="80"/>
      <c r="NOO13" s="80"/>
      <c r="NOP13" s="80"/>
      <c r="NOQ13" s="80"/>
      <c r="NOR13" s="80"/>
      <c r="NOS13" s="80"/>
      <c r="NOT13" s="80"/>
      <c r="NOU13" s="80"/>
      <c r="NOV13" s="80"/>
      <c r="NOW13" s="80"/>
      <c r="NOX13" s="80"/>
      <c r="NOY13" s="80"/>
      <c r="NOZ13" s="80"/>
      <c r="NPA13" s="80"/>
      <c r="NPB13" s="80"/>
      <c r="NPC13" s="80"/>
      <c r="NPD13" s="80"/>
      <c r="NPE13" s="80"/>
      <c r="NPF13" s="80"/>
      <c r="NPG13" s="80"/>
      <c r="NPH13" s="80"/>
      <c r="NPI13" s="80"/>
      <c r="NPJ13" s="80"/>
      <c r="NPK13" s="80"/>
      <c r="NPL13" s="80"/>
      <c r="NPM13" s="80"/>
      <c r="NPN13" s="80"/>
      <c r="NPO13" s="80"/>
      <c r="NPP13" s="80"/>
      <c r="NPQ13" s="80"/>
      <c r="NPR13" s="80"/>
      <c r="NPS13" s="80"/>
      <c r="NPT13" s="80"/>
      <c r="NPU13" s="80"/>
      <c r="NPV13" s="80"/>
      <c r="NPW13" s="80"/>
      <c r="NPX13" s="80"/>
      <c r="NPY13" s="80"/>
      <c r="NPZ13" s="80"/>
      <c r="NQA13" s="80"/>
      <c r="NQB13" s="80"/>
      <c r="NQC13" s="80"/>
      <c r="NQD13" s="80"/>
      <c r="NQE13" s="80"/>
      <c r="NQF13" s="80"/>
      <c r="NQG13" s="80"/>
      <c r="NQH13" s="80"/>
      <c r="NQI13" s="80"/>
      <c r="NQJ13" s="80"/>
      <c r="NQK13" s="80"/>
      <c r="NQL13" s="80"/>
      <c r="NQM13" s="80"/>
      <c r="NQN13" s="80"/>
      <c r="NQO13" s="80"/>
      <c r="NQP13" s="80"/>
      <c r="NQQ13" s="80"/>
      <c r="NQR13" s="80"/>
      <c r="NQS13" s="80"/>
      <c r="NQT13" s="80"/>
      <c r="NQU13" s="80"/>
      <c r="NQV13" s="80"/>
      <c r="NQW13" s="80"/>
      <c r="NQX13" s="80"/>
      <c r="NQY13" s="80"/>
      <c r="NQZ13" s="80"/>
      <c r="NRA13" s="80"/>
      <c r="NRB13" s="80"/>
      <c r="NRC13" s="80"/>
      <c r="NRD13" s="80"/>
      <c r="NRE13" s="80"/>
      <c r="NRF13" s="80"/>
      <c r="NRG13" s="80"/>
      <c r="NRH13" s="80"/>
      <c r="NRI13" s="80"/>
      <c r="NRJ13" s="80"/>
      <c r="NRK13" s="80"/>
      <c r="NRL13" s="80"/>
      <c r="NRM13" s="80"/>
      <c r="NRN13" s="80"/>
      <c r="NRO13" s="80"/>
      <c r="NRP13" s="80"/>
      <c r="NRQ13" s="80"/>
      <c r="NRR13" s="80"/>
      <c r="NRS13" s="80"/>
      <c r="NRT13" s="80"/>
      <c r="NRU13" s="80"/>
      <c r="NRV13" s="80"/>
      <c r="NRW13" s="80"/>
      <c r="NRX13" s="80"/>
      <c r="NRY13" s="80"/>
      <c r="NRZ13" s="80"/>
      <c r="NSA13" s="80"/>
      <c r="NSB13" s="80"/>
      <c r="NSC13" s="80"/>
      <c r="NSD13" s="80"/>
      <c r="NSE13" s="80"/>
      <c r="NSF13" s="80"/>
      <c r="NSG13" s="80"/>
      <c r="NSH13" s="80"/>
      <c r="NSI13" s="80"/>
      <c r="NSJ13" s="80"/>
      <c r="NSK13" s="80"/>
      <c r="NSL13" s="80"/>
      <c r="NSM13" s="80"/>
      <c r="NSN13" s="80"/>
      <c r="NSO13" s="80"/>
      <c r="NSP13" s="80"/>
      <c r="NSQ13" s="80"/>
      <c r="NSR13" s="80"/>
      <c r="NSS13" s="80"/>
      <c r="NST13" s="80"/>
      <c r="NSU13" s="80"/>
      <c r="NSV13" s="80"/>
      <c r="NSW13" s="80"/>
      <c r="NSX13" s="80"/>
      <c r="NSY13" s="80"/>
      <c r="NSZ13" s="80"/>
      <c r="NTA13" s="80"/>
      <c r="NTB13" s="80"/>
      <c r="NTC13" s="80"/>
      <c r="NTD13" s="80"/>
      <c r="NTE13" s="80"/>
      <c r="NTF13" s="80"/>
      <c r="NTG13" s="80"/>
      <c r="NTH13" s="80"/>
      <c r="NTI13" s="80"/>
      <c r="NTJ13" s="80"/>
      <c r="NTK13" s="80"/>
      <c r="NTL13" s="80"/>
      <c r="NTM13" s="80"/>
      <c r="NTN13" s="80"/>
      <c r="NTO13" s="80"/>
      <c r="NTP13" s="80"/>
      <c r="NTQ13" s="80"/>
      <c r="NTR13" s="80"/>
      <c r="NTS13" s="80"/>
      <c r="NTT13" s="80"/>
      <c r="NTU13" s="80"/>
      <c r="NTV13" s="80"/>
      <c r="NTW13" s="80"/>
      <c r="NTX13" s="80"/>
      <c r="NTY13" s="80"/>
      <c r="NTZ13" s="80"/>
      <c r="NUA13" s="80"/>
      <c r="NUB13" s="80"/>
      <c r="NUC13" s="80"/>
      <c r="NUD13" s="80"/>
      <c r="NUE13" s="80"/>
      <c r="NUF13" s="80"/>
      <c r="NUG13" s="80"/>
      <c r="NUH13" s="80"/>
      <c r="NUI13" s="80"/>
      <c r="NUJ13" s="80"/>
      <c r="NUK13" s="80"/>
      <c r="NUL13" s="80"/>
      <c r="NUM13" s="80"/>
      <c r="NUN13" s="80"/>
      <c r="NUO13" s="80"/>
      <c r="NUP13" s="80"/>
      <c r="NUQ13" s="80"/>
      <c r="NUR13" s="80"/>
      <c r="NUS13" s="80"/>
      <c r="NUT13" s="80"/>
      <c r="NUU13" s="80"/>
      <c r="NUV13" s="80"/>
      <c r="NUW13" s="80"/>
      <c r="NUX13" s="80"/>
      <c r="NUY13" s="80"/>
      <c r="NUZ13" s="80"/>
      <c r="NVA13" s="80"/>
      <c r="NVB13" s="80"/>
      <c r="NVC13" s="80"/>
      <c r="NVD13" s="80"/>
      <c r="NVE13" s="80"/>
      <c r="NVF13" s="80"/>
      <c r="NVG13" s="80"/>
      <c r="NVH13" s="80"/>
      <c r="NVI13" s="80"/>
      <c r="NVJ13" s="80"/>
      <c r="NVK13" s="80"/>
      <c r="NVL13" s="80"/>
      <c r="NVM13" s="80"/>
      <c r="NVN13" s="80"/>
      <c r="NVO13" s="80"/>
      <c r="NVP13" s="80"/>
      <c r="NVQ13" s="80"/>
      <c r="NVR13" s="80"/>
      <c r="NVS13" s="80"/>
      <c r="NVT13" s="80"/>
      <c r="NVU13" s="80"/>
      <c r="NVV13" s="80"/>
      <c r="NVW13" s="80"/>
      <c r="NVX13" s="80"/>
      <c r="NVY13" s="80"/>
      <c r="NVZ13" s="80"/>
      <c r="NWA13" s="80"/>
      <c r="NWB13" s="80"/>
      <c r="NWC13" s="80"/>
      <c r="NWD13" s="80"/>
      <c r="NWE13" s="80"/>
      <c r="NWF13" s="80"/>
      <c r="NWG13" s="80"/>
      <c r="NWH13" s="80"/>
      <c r="NWI13" s="80"/>
      <c r="NWJ13" s="80"/>
      <c r="NWK13" s="80"/>
      <c r="NWL13" s="80"/>
      <c r="NWM13" s="80"/>
      <c r="NWN13" s="80"/>
      <c r="NWO13" s="80"/>
      <c r="NWP13" s="80"/>
      <c r="NWQ13" s="80"/>
      <c r="NWR13" s="80"/>
      <c r="NWS13" s="80"/>
      <c r="NWT13" s="80"/>
      <c r="NWU13" s="80"/>
      <c r="NWV13" s="80"/>
      <c r="NWW13" s="80"/>
      <c r="NWX13" s="80"/>
      <c r="NWY13" s="80"/>
      <c r="NWZ13" s="80"/>
      <c r="NXA13" s="80"/>
      <c r="NXB13" s="80"/>
      <c r="NXC13" s="80"/>
      <c r="NXD13" s="80"/>
      <c r="NXE13" s="80"/>
      <c r="NXF13" s="80"/>
      <c r="NXG13" s="80"/>
      <c r="NXH13" s="80"/>
      <c r="NXI13" s="80"/>
      <c r="NXJ13" s="80"/>
      <c r="NXK13" s="80"/>
      <c r="NXL13" s="80"/>
      <c r="NXM13" s="80"/>
      <c r="NXN13" s="80"/>
      <c r="NXO13" s="80"/>
      <c r="NXP13" s="80"/>
      <c r="NXQ13" s="80"/>
      <c r="NXR13" s="80"/>
      <c r="NXS13" s="80"/>
      <c r="NXT13" s="80"/>
      <c r="NXU13" s="80"/>
      <c r="NXV13" s="80"/>
      <c r="NXW13" s="80"/>
      <c r="NXX13" s="80"/>
      <c r="NXY13" s="80"/>
      <c r="NXZ13" s="80"/>
      <c r="NYA13" s="80"/>
      <c r="NYB13" s="80"/>
      <c r="NYC13" s="80"/>
      <c r="NYD13" s="80"/>
      <c r="NYE13" s="80"/>
      <c r="NYF13" s="80"/>
      <c r="NYG13" s="80"/>
      <c r="NYH13" s="80"/>
      <c r="NYI13" s="80"/>
      <c r="NYJ13" s="80"/>
      <c r="NYK13" s="80"/>
      <c r="NYL13" s="80"/>
      <c r="NYM13" s="80"/>
      <c r="NYN13" s="80"/>
      <c r="NYO13" s="80"/>
      <c r="NYP13" s="80"/>
      <c r="NYQ13" s="80"/>
      <c r="NYR13" s="80"/>
      <c r="NYS13" s="80"/>
      <c r="NYT13" s="80"/>
      <c r="NYU13" s="80"/>
      <c r="NYV13" s="80"/>
      <c r="NYW13" s="80"/>
      <c r="NYX13" s="80"/>
      <c r="NYY13" s="80"/>
      <c r="NYZ13" s="80"/>
      <c r="NZA13" s="80"/>
      <c r="NZB13" s="80"/>
      <c r="NZC13" s="80"/>
      <c r="NZD13" s="80"/>
      <c r="NZE13" s="80"/>
      <c r="NZF13" s="80"/>
      <c r="NZG13" s="80"/>
      <c r="NZH13" s="80"/>
      <c r="NZI13" s="80"/>
      <c r="NZJ13" s="80"/>
      <c r="NZK13" s="80"/>
      <c r="NZL13" s="80"/>
      <c r="NZM13" s="80"/>
      <c r="NZN13" s="80"/>
      <c r="NZO13" s="80"/>
      <c r="NZP13" s="80"/>
      <c r="NZQ13" s="80"/>
      <c r="NZR13" s="80"/>
      <c r="NZS13" s="80"/>
      <c r="NZT13" s="80"/>
      <c r="NZU13" s="80"/>
      <c r="NZV13" s="80"/>
      <c r="NZW13" s="80"/>
      <c r="NZX13" s="80"/>
      <c r="NZY13" s="80"/>
      <c r="NZZ13" s="80"/>
      <c r="OAA13" s="80"/>
      <c r="OAB13" s="80"/>
      <c r="OAC13" s="80"/>
      <c r="OAD13" s="80"/>
      <c r="OAE13" s="80"/>
      <c r="OAF13" s="80"/>
      <c r="OAG13" s="80"/>
      <c r="OAH13" s="80"/>
      <c r="OAI13" s="80"/>
      <c r="OAJ13" s="80"/>
      <c r="OAK13" s="80"/>
      <c r="OAL13" s="80"/>
      <c r="OAM13" s="80"/>
      <c r="OAN13" s="80"/>
      <c r="OAO13" s="80"/>
      <c r="OAP13" s="80"/>
      <c r="OAQ13" s="80"/>
      <c r="OAR13" s="80"/>
      <c r="OAS13" s="80"/>
      <c r="OAT13" s="80"/>
      <c r="OAU13" s="80"/>
      <c r="OAV13" s="80"/>
      <c r="OAW13" s="80"/>
      <c r="OAX13" s="80"/>
      <c r="OAY13" s="80"/>
      <c r="OAZ13" s="80"/>
      <c r="OBA13" s="80"/>
      <c r="OBB13" s="80"/>
      <c r="OBC13" s="80"/>
      <c r="OBD13" s="80"/>
      <c r="OBE13" s="80"/>
      <c r="OBF13" s="80"/>
      <c r="OBG13" s="80"/>
      <c r="OBH13" s="80"/>
      <c r="OBI13" s="80"/>
      <c r="OBJ13" s="80"/>
      <c r="OBK13" s="80"/>
      <c r="OBL13" s="80"/>
      <c r="OBM13" s="80"/>
      <c r="OBN13" s="80"/>
      <c r="OBO13" s="80"/>
      <c r="OBP13" s="80"/>
      <c r="OBQ13" s="80"/>
      <c r="OBR13" s="80"/>
      <c r="OBS13" s="80"/>
      <c r="OBT13" s="80"/>
      <c r="OBU13" s="80"/>
      <c r="OBV13" s="80"/>
      <c r="OBW13" s="80"/>
      <c r="OBX13" s="80"/>
      <c r="OBY13" s="80"/>
      <c r="OBZ13" s="80"/>
      <c r="OCA13" s="80"/>
      <c r="OCB13" s="80"/>
      <c r="OCC13" s="80"/>
      <c r="OCD13" s="80"/>
      <c r="OCE13" s="80"/>
      <c r="OCF13" s="80"/>
      <c r="OCG13" s="80"/>
      <c r="OCH13" s="80"/>
      <c r="OCI13" s="80"/>
      <c r="OCJ13" s="80"/>
      <c r="OCK13" s="80"/>
      <c r="OCL13" s="80"/>
      <c r="OCM13" s="80"/>
      <c r="OCN13" s="80"/>
      <c r="OCO13" s="80"/>
      <c r="OCP13" s="80"/>
      <c r="OCQ13" s="80"/>
      <c r="OCR13" s="80"/>
      <c r="OCS13" s="80"/>
      <c r="OCT13" s="80"/>
      <c r="OCU13" s="80"/>
      <c r="OCV13" s="80"/>
      <c r="OCW13" s="80"/>
      <c r="OCX13" s="80"/>
      <c r="OCY13" s="80"/>
      <c r="OCZ13" s="80"/>
      <c r="ODA13" s="80"/>
      <c r="ODB13" s="80"/>
      <c r="ODC13" s="80"/>
      <c r="ODD13" s="80"/>
      <c r="ODE13" s="80"/>
      <c r="ODF13" s="80"/>
      <c r="ODG13" s="80"/>
      <c r="ODH13" s="80"/>
      <c r="ODI13" s="80"/>
      <c r="ODJ13" s="80"/>
      <c r="ODK13" s="80"/>
      <c r="ODL13" s="80"/>
      <c r="ODM13" s="80"/>
      <c r="ODN13" s="80"/>
      <c r="ODO13" s="80"/>
      <c r="ODP13" s="80"/>
      <c r="ODQ13" s="80"/>
      <c r="ODR13" s="80"/>
      <c r="ODS13" s="80"/>
      <c r="ODT13" s="80"/>
      <c r="ODU13" s="80"/>
      <c r="ODV13" s="80"/>
      <c r="ODW13" s="80"/>
      <c r="ODX13" s="80"/>
      <c r="ODY13" s="80"/>
      <c r="ODZ13" s="80"/>
      <c r="OEA13" s="80"/>
      <c r="OEB13" s="80"/>
      <c r="OEC13" s="80"/>
      <c r="OED13" s="80"/>
      <c r="OEE13" s="80"/>
      <c r="OEF13" s="80"/>
      <c r="OEG13" s="80"/>
      <c r="OEH13" s="80"/>
      <c r="OEI13" s="80"/>
      <c r="OEJ13" s="80"/>
      <c r="OEK13" s="80"/>
      <c r="OEL13" s="80"/>
      <c r="OEM13" s="80"/>
      <c r="OEN13" s="80"/>
      <c r="OEO13" s="80"/>
      <c r="OEP13" s="80"/>
      <c r="OEQ13" s="80"/>
      <c r="OER13" s="80"/>
      <c r="OES13" s="80"/>
      <c r="OET13" s="80"/>
      <c r="OEU13" s="80"/>
      <c r="OEV13" s="80"/>
      <c r="OEW13" s="80"/>
      <c r="OEX13" s="80"/>
      <c r="OEY13" s="80"/>
      <c r="OEZ13" s="80"/>
      <c r="OFA13" s="80"/>
      <c r="OFB13" s="80"/>
      <c r="OFC13" s="80"/>
      <c r="OFD13" s="80"/>
      <c r="OFE13" s="80"/>
      <c r="OFF13" s="80"/>
      <c r="OFG13" s="80"/>
      <c r="OFH13" s="80"/>
      <c r="OFI13" s="80"/>
      <c r="OFJ13" s="80"/>
      <c r="OFK13" s="80"/>
      <c r="OFL13" s="80"/>
      <c r="OFM13" s="80"/>
      <c r="OFN13" s="80"/>
      <c r="OFO13" s="80"/>
      <c r="OFP13" s="80"/>
      <c r="OFQ13" s="80"/>
      <c r="OFR13" s="80"/>
      <c r="OFS13" s="80"/>
      <c r="OFT13" s="80"/>
      <c r="OFU13" s="80"/>
      <c r="OFV13" s="80"/>
      <c r="OFW13" s="80"/>
      <c r="OFX13" s="80"/>
      <c r="OFY13" s="80"/>
      <c r="OFZ13" s="80"/>
      <c r="OGA13" s="80"/>
      <c r="OGB13" s="80"/>
      <c r="OGC13" s="80"/>
      <c r="OGD13" s="80"/>
      <c r="OGE13" s="80"/>
      <c r="OGF13" s="80"/>
      <c r="OGG13" s="80"/>
      <c r="OGH13" s="80"/>
      <c r="OGI13" s="80"/>
      <c r="OGJ13" s="80"/>
      <c r="OGK13" s="80"/>
      <c r="OGL13" s="80"/>
      <c r="OGM13" s="80"/>
      <c r="OGN13" s="80"/>
      <c r="OGO13" s="80"/>
      <c r="OGP13" s="80"/>
      <c r="OGQ13" s="80"/>
      <c r="OGR13" s="80"/>
      <c r="OGS13" s="80"/>
      <c r="OGT13" s="80"/>
      <c r="OGU13" s="80"/>
      <c r="OGV13" s="80"/>
      <c r="OGW13" s="80"/>
      <c r="OGX13" s="80"/>
      <c r="OGY13" s="80"/>
      <c r="OGZ13" s="80"/>
      <c r="OHA13" s="80"/>
      <c r="OHB13" s="80"/>
      <c r="OHC13" s="80"/>
      <c r="OHD13" s="80"/>
      <c r="OHE13" s="80"/>
      <c r="OHF13" s="80"/>
      <c r="OHG13" s="80"/>
      <c r="OHH13" s="80"/>
      <c r="OHI13" s="80"/>
      <c r="OHJ13" s="80"/>
      <c r="OHK13" s="80"/>
      <c r="OHL13" s="80"/>
      <c r="OHM13" s="80"/>
      <c r="OHN13" s="80"/>
      <c r="OHO13" s="80"/>
      <c r="OHP13" s="80"/>
      <c r="OHQ13" s="80"/>
      <c r="OHR13" s="80"/>
      <c r="OHS13" s="80"/>
      <c r="OHT13" s="80"/>
      <c r="OHU13" s="80"/>
      <c r="OHV13" s="80"/>
      <c r="OHW13" s="80"/>
      <c r="OHX13" s="80"/>
      <c r="OHY13" s="80"/>
      <c r="OHZ13" s="80"/>
      <c r="OIA13" s="80"/>
      <c r="OIB13" s="80"/>
      <c r="OIC13" s="80"/>
      <c r="OID13" s="80"/>
      <c r="OIE13" s="80"/>
      <c r="OIF13" s="80"/>
      <c r="OIG13" s="80"/>
      <c r="OIH13" s="80"/>
      <c r="OII13" s="80"/>
      <c r="OIJ13" s="80"/>
      <c r="OIK13" s="80"/>
      <c r="OIL13" s="80"/>
      <c r="OIM13" s="80"/>
      <c r="OIN13" s="80"/>
      <c r="OIO13" s="80"/>
      <c r="OIP13" s="80"/>
      <c r="OIQ13" s="80"/>
      <c r="OIR13" s="80"/>
      <c r="OIS13" s="80"/>
      <c r="OIT13" s="80"/>
      <c r="OIU13" s="80"/>
      <c r="OIV13" s="80"/>
      <c r="OIW13" s="80"/>
      <c r="OIX13" s="80"/>
      <c r="OIY13" s="80"/>
      <c r="OIZ13" s="80"/>
      <c r="OJA13" s="80"/>
      <c r="OJB13" s="80"/>
      <c r="OJC13" s="80"/>
      <c r="OJD13" s="80"/>
      <c r="OJE13" s="80"/>
      <c r="OJF13" s="80"/>
      <c r="OJG13" s="80"/>
      <c r="OJH13" s="80"/>
      <c r="OJI13" s="80"/>
      <c r="OJJ13" s="80"/>
      <c r="OJK13" s="80"/>
      <c r="OJL13" s="80"/>
      <c r="OJM13" s="80"/>
      <c r="OJN13" s="80"/>
      <c r="OJO13" s="80"/>
      <c r="OJP13" s="80"/>
      <c r="OJQ13" s="80"/>
      <c r="OJR13" s="80"/>
      <c r="OJS13" s="80"/>
      <c r="OJT13" s="80"/>
      <c r="OJU13" s="80"/>
      <c r="OJV13" s="80"/>
      <c r="OJW13" s="80"/>
      <c r="OJX13" s="80"/>
      <c r="OJY13" s="80"/>
      <c r="OJZ13" s="80"/>
      <c r="OKA13" s="80"/>
      <c r="OKB13" s="80"/>
      <c r="OKC13" s="80"/>
      <c r="OKD13" s="80"/>
      <c r="OKE13" s="80"/>
      <c r="OKF13" s="80"/>
      <c r="OKG13" s="80"/>
      <c r="OKH13" s="80"/>
      <c r="OKI13" s="80"/>
      <c r="OKJ13" s="80"/>
      <c r="OKK13" s="80"/>
      <c r="OKL13" s="80"/>
      <c r="OKM13" s="80"/>
      <c r="OKN13" s="80"/>
      <c r="OKO13" s="80"/>
      <c r="OKP13" s="80"/>
      <c r="OKQ13" s="80"/>
      <c r="OKR13" s="80"/>
      <c r="OKS13" s="80"/>
      <c r="OKT13" s="80"/>
      <c r="OKU13" s="80"/>
      <c r="OKV13" s="80"/>
      <c r="OKW13" s="80"/>
      <c r="OKX13" s="80"/>
      <c r="OKY13" s="80"/>
      <c r="OKZ13" s="80"/>
      <c r="OLA13" s="80"/>
      <c r="OLB13" s="80"/>
      <c r="OLC13" s="80"/>
      <c r="OLD13" s="80"/>
      <c r="OLE13" s="80"/>
      <c r="OLF13" s="80"/>
      <c r="OLG13" s="80"/>
      <c r="OLH13" s="80"/>
      <c r="OLI13" s="80"/>
      <c r="OLJ13" s="80"/>
      <c r="OLK13" s="80"/>
      <c r="OLL13" s="80"/>
      <c r="OLM13" s="80"/>
      <c r="OLN13" s="80"/>
      <c r="OLO13" s="80"/>
      <c r="OLP13" s="80"/>
      <c r="OLQ13" s="80"/>
      <c r="OLR13" s="80"/>
      <c r="OLS13" s="80"/>
      <c r="OLT13" s="80"/>
      <c r="OLU13" s="80"/>
      <c r="OLV13" s="80"/>
      <c r="OLW13" s="80"/>
      <c r="OLX13" s="80"/>
      <c r="OLY13" s="80"/>
      <c r="OLZ13" s="80"/>
      <c r="OMA13" s="80"/>
      <c r="OMB13" s="80"/>
      <c r="OMC13" s="80"/>
      <c r="OMD13" s="80"/>
      <c r="OME13" s="80"/>
      <c r="OMF13" s="80"/>
      <c r="OMG13" s="80"/>
      <c r="OMH13" s="80"/>
      <c r="OMI13" s="80"/>
      <c r="OMJ13" s="80"/>
      <c r="OMK13" s="80"/>
      <c r="OML13" s="80"/>
      <c r="OMM13" s="80"/>
      <c r="OMN13" s="80"/>
      <c r="OMO13" s="80"/>
      <c r="OMP13" s="80"/>
      <c r="OMQ13" s="80"/>
      <c r="OMR13" s="80"/>
      <c r="OMS13" s="80"/>
      <c r="OMT13" s="80"/>
      <c r="OMU13" s="80"/>
      <c r="OMV13" s="80"/>
      <c r="OMW13" s="80"/>
      <c r="OMX13" s="80"/>
      <c r="OMY13" s="80"/>
      <c r="OMZ13" s="80"/>
      <c r="ONA13" s="80"/>
      <c r="ONB13" s="80"/>
      <c r="ONC13" s="80"/>
      <c r="OND13" s="80"/>
      <c r="ONE13" s="80"/>
      <c r="ONF13" s="80"/>
      <c r="ONG13" s="80"/>
      <c r="ONH13" s="80"/>
      <c r="ONI13" s="80"/>
      <c r="ONJ13" s="80"/>
      <c r="ONK13" s="80"/>
      <c r="ONL13" s="80"/>
      <c r="ONM13" s="80"/>
      <c r="ONN13" s="80"/>
      <c r="ONO13" s="80"/>
      <c r="ONP13" s="80"/>
      <c r="ONQ13" s="80"/>
      <c r="ONR13" s="80"/>
      <c r="ONS13" s="80"/>
      <c r="ONT13" s="80"/>
      <c r="ONU13" s="80"/>
      <c r="ONV13" s="80"/>
      <c r="ONW13" s="80"/>
      <c r="ONX13" s="80"/>
      <c r="ONY13" s="80"/>
      <c r="ONZ13" s="80"/>
      <c r="OOA13" s="80"/>
      <c r="OOB13" s="80"/>
      <c r="OOC13" s="80"/>
      <c r="OOD13" s="80"/>
      <c r="OOE13" s="80"/>
      <c r="OOF13" s="80"/>
      <c r="OOG13" s="80"/>
      <c r="OOH13" s="80"/>
      <c r="OOI13" s="80"/>
      <c r="OOJ13" s="80"/>
      <c r="OOK13" s="80"/>
      <c r="OOL13" s="80"/>
      <c r="OOM13" s="80"/>
      <c r="OON13" s="80"/>
      <c r="OOO13" s="80"/>
      <c r="OOP13" s="80"/>
      <c r="OOQ13" s="80"/>
      <c r="OOR13" s="80"/>
      <c r="OOS13" s="80"/>
      <c r="OOT13" s="80"/>
      <c r="OOU13" s="80"/>
      <c r="OOV13" s="80"/>
      <c r="OOW13" s="80"/>
      <c r="OOX13" s="80"/>
      <c r="OOY13" s="80"/>
      <c r="OOZ13" s="80"/>
      <c r="OPA13" s="80"/>
      <c r="OPB13" s="80"/>
      <c r="OPC13" s="80"/>
      <c r="OPD13" s="80"/>
      <c r="OPE13" s="80"/>
      <c r="OPF13" s="80"/>
      <c r="OPG13" s="80"/>
      <c r="OPH13" s="80"/>
      <c r="OPI13" s="80"/>
      <c r="OPJ13" s="80"/>
      <c r="OPK13" s="80"/>
      <c r="OPL13" s="80"/>
      <c r="OPM13" s="80"/>
      <c r="OPN13" s="80"/>
      <c r="OPO13" s="80"/>
      <c r="OPP13" s="80"/>
      <c r="OPQ13" s="80"/>
      <c r="OPR13" s="80"/>
      <c r="OPS13" s="80"/>
      <c r="OPT13" s="80"/>
      <c r="OPU13" s="80"/>
      <c r="OPV13" s="80"/>
      <c r="OPW13" s="80"/>
      <c r="OPX13" s="80"/>
      <c r="OPY13" s="80"/>
      <c r="OPZ13" s="80"/>
      <c r="OQA13" s="80"/>
      <c r="OQB13" s="80"/>
      <c r="OQC13" s="80"/>
      <c r="OQD13" s="80"/>
      <c r="OQE13" s="80"/>
      <c r="OQF13" s="80"/>
      <c r="OQG13" s="80"/>
      <c r="OQH13" s="80"/>
      <c r="OQI13" s="80"/>
      <c r="OQJ13" s="80"/>
      <c r="OQK13" s="80"/>
      <c r="OQL13" s="80"/>
      <c r="OQM13" s="80"/>
      <c r="OQN13" s="80"/>
      <c r="OQO13" s="80"/>
      <c r="OQP13" s="80"/>
      <c r="OQQ13" s="80"/>
      <c r="OQR13" s="80"/>
      <c r="OQS13" s="80"/>
      <c r="OQT13" s="80"/>
      <c r="OQU13" s="80"/>
      <c r="OQV13" s="80"/>
      <c r="OQW13" s="80"/>
      <c r="OQX13" s="80"/>
      <c r="OQY13" s="80"/>
      <c r="OQZ13" s="80"/>
      <c r="ORA13" s="80"/>
      <c r="ORB13" s="80"/>
      <c r="ORC13" s="80"/>
      <c r="ORD13" s="80"/>
      <c r="ORE13" s="80"/>
      <c r="ORF13" s="80"/>
      <c r="ORG13" s="80"/>
      <c r="ORH13" s="80"/>
      <c r="ORI13" s="80"/>
      <c r="ORJ13" s="80"/>
      <c r="ORK13" s="80"/>
      <c r="ORL13" s="80"/>
      <c r="ORM13" s="80"/>
      <c r="ORN13" s="80"/>
      <c r="ORO13" s="80"/>
      <c r="ORP13" s="80"/>
      <c r="ORQ13" s="80"/>
      <c r="ORR13" s="80"/>
      <c r="ORS13" s="80"/>
      <c r="ORT13" s="80"/>
      <c r="ORU13" s="80"/>
      <c r="ORV13" s="80"/>
      <c r="ORW13" s="80"/>
      <c r="ORX13" s="80"/>
      <c r="ORY13" s="80"/>
      <c r="ORZ13" s="80"/>
      <c r="OSA13" s="80"/>
      <c r="OSB13" s="80"/>
      <c r="OSC13" s="80"/>
      <c r="OSD13" s="80"/>
      <c r="OSE13" s="80"/>
      <c r="OSF13" s="80"/>
      <c r="OSG13" s="80"/>
      <c r="OSH13" s="80"/>
      <c r="OSI13" s="80"/>
      <c r="OSJ13" s="80"/>
      <c r="OSK13" s="80"/>
      <c r="OSL13" s="80"/>
      <c r="OSM13" s="80"/>
      <c r="OSN13" s="80"/>
      <c r="OSO13" s="80"/>
      <c r="OSP13" s="80"/>
      <c r="OSQ13" s="80"/>
      <c r="OSR13" s="80"/>
      <c r="OSS13" s="80"/>
      <c r="OST13" s="80"/>
      <c r="OSU13" s="80"/>
      <c r="OSV13" s="80"/>
      <c r="OSW13" s="80"/>
      <c r="OSX13" s="80"/>
      <c r="OSY13" s="80"/>
      <c r="OSZ13" s="80"/>
      <c r="OTA13" s="80"/>
      <c r="OTB13" s="80"/>
      <c r="OTC13" s="80"/>
      <c r="OTD13" s="80"/>
      <c r="OTE13" s="80"/>
      <c r="OTF13" s="80"/>
      <c r="OTG13" s="80"/>
      <c r="OTH13" s="80"/>
      <c r="OTI13" s="80"/>
      <c r="OTJ13" s="80"/>
      <c r="OTK13" s="80"/>
      <c r="OTL13" s="80"/>
      <c r="OTM13" s="80"/>
      <c r="OTN13" s="80"/>
      <c r="OTO13" s="80"/>
      <c r="OTP13" s="80"/>
      <c r="OTQ13" s="80"/>
      <c r="OTR13" s="80"/>
      <c r="OTS13" s="80"/>
      <c r="OTT13" s="80"/>
      <c r="OTU13" s="80"/>
      <c r="OTV13" s="80"/>
      <c r="OTW13" s="80"/>
      <c r="OTX13" s="80"/>
      <c r="OTY13" s="80"/>
      <c r="OTZ13" s="80"/>
      <c r="OUA13" s="80"/>
      <c r="OUB13" s="80"/>
      <c r="OUC13" s="80"/>
      <c r="OUD13" s="80"/>
      <c r="OUE13" s="80"/>
      <c r="OUF13" s="80"/>
      <c r="OUG13" s="80"/>
      <c r="OUH13" s="80"/>
      <c r="OUI13" s="80"/>
      <c r="OUJ13" s="80"/>
      <c r="OUK13" s="80"/>
      <c r="OUL13" s="80"/>
      <c r="OUM13" s="80"/>
      <c r="OUN13" s="80"/>
      <c r="OUO13" s="80"/>
      <c r="OUP13" s="80"/>
      <c r="OUQ13" s="80"/>
      <c r="OUR13" s="80"/>
      <c r="OUS13" s="80"/>
      <c r="OUT13" s="80"/>
      <c r="OUU13" s="80"/>
      <c r="OUV13" s="80"/>
      <c r="OUW13" s="80"/>
      <c r="OUX13" s="80"/>
      <c r="OUY13" s="80"/>
      <c r="OUZ13" s="80"/>
      <c r="OVA13" s="80"/>
      <c r="OVB13" s="80"/>
      <c r="OVC13" s="80"/>
      <c r="OVD13" s="80"/>
      <c r="OVE13" s="80"/>
      <c r="OVF13" s="80"/>
      <c r="OVG13" s="80"/>
      <c r="OVH13" s="80"/>
      <c r="OVI13" s="80"/>
      <c r="OVJ13" s="80"/>
      <c r="OVK13" s="80"/>
      <c r="OVL13" s="80"/>
      <c r="OVM13" s="80"/>
      <c r="OVN13" s="80"/>
      <c r="OVO13" s="80"/>
      <c r="OVP13" s="80"/>
      <c r="OVQ13" s="80"/>
      <c r="OVR13" s="80"/>
      <c r="OVS13" s="80"/>
      <c r="OVT13" s="80"/>
      <c r="OVU13" s="80"/>
      <c r="OVV13" s="80"/>
      <c r="OVW13" s="80"/>
      <c r="OVX13" s="80"/>
      <c r="OVY13" s="80"/>
      <c r="OVZ13" s="80"/>
      <c r="OWA13" s="80"/>
      <c r="OWB13" s="80"/>
      <c r="OWC13" s="80"/>
      <c r="OWD13" s="80"/>
      <c r="OWE13" s="80"/>
      <c r="OWF13" s="80"/>
      <c r="OWG13" s="80"/>
      <c r="OWH13" s="80"/>
      <c r="OWI13" s="80"/>
      <c r="OWJ13" s="80"/>
      <c r="OWK13" s="80"/>
      <c r="OWL13" s="80"/>
      <c r="OWM13" s="80"/>
      <c r="OWN13" s="80"/>
      <c r="OWO13" s="80"/>
      <c r="OWP13" s="80"/>
      <c r="OWQ13" s="80"/>
      <c r="OWR13" s="80"/>
      <c r="OWS13" s="80"/>
      <c r="OWT13" s="80"/>
      <c r="OWU13" s="80"/>
      <c r="OWV13" s="80"/>
      <c r="OWW13" s="80"/>
      <c r="OWX13" s="80"/>
      <c r="OWY13" s="80"/>
      <c r="OWZ13" s="80"/>
      <c r="OXA13" s="80"/>
      <c r="OXB13" s="80"/>
      <c r="OXC13" s="80"/>
      <c r="OXD13" s="80"/>
      <c r="OXE13" s="80"/>
      <c r="OXF13" s="80"/>
      <c r="OXG13" s="80"/>
      <c r="OXH13" s="80"/>
      <c r="OXI13" s="80"/>
      <c r="OXJ13" s="80"/>
      <c r="OXK13" s="80"/>
      <c r="OXL13" s="80"/>
      <c r="OXM13" s="80"/>
      <c r="OXN13" s="80"/>
      <c r="OXO13" s="80"/>
      <c r="OXP13" s="80"/>
      <c r="OXQ13" s="80"/>
      <c r="OXR13" s="80"/>
      <c r="OXS13" s="80"/>
      <c r="OXT13" s="80"/>
      <c r="OXU13" s="80"/>
      <c r="OXV13" s="80"/>
      <c r="OXW13" s="80"/>
      <c r="OXX13" s="80"/>
      <c r="OXY13" s="80"/>
      <c r="OXZ13" s="80"/>
      <c r="OYA13" s="80"/>
      <c r="OYB13" s="80"/>
      <c r="OYC13" s="80"/>
      <c r="OYD13" s="80"/>
      <c r="OYE13" s="80"/>
      <c r="OYF13" s="80"/>
      <c r="OYG13" s="80"/>
      <c r="OYH13" s="80"/>
      <c r="OYI13" s="80"/>
      <c r="OYJ13" s="80"/>
      <c r="OYK13" s="80"/>
      <c r="OYL13" s="80"/>
      <c r="OYM13" s="80"/>
      <c r="OYN13" s="80"/>
      <c r="OYO13" s="80"/>
      <c r="OYP13" s="80"/>
      <c r="OYQ13" s="80"/>
      <c r="OYR13" s="80"/>
      <c r="OYS13" s="80"/>
      <c r="OYT13" s="80"/>
      <c r="OYU13" s="80"/>
      <c r="OYV13" s="80"/>
      <c r="OYW13" s="80"/>
      <c r="OYX13" s="80"/>
      <c r="OYY13" s="80"/>
      <c r="OYZ13" s="80"/>
      <c r="OZA13" s="80"/>
      <c r="OZB13" s="80"/>
      <c r="OZC13" s="80"/>
      <c r="OZD13" s="80"/>
      <c r="OZE13" s="80"/>
      <c r="OZF13" s="80"/>
      <c r="OZG13" s="80"/>
      <c r="OZH13" s="80"/>
      <c r="OZI13" s="80"/>
      <c r="OZJ13" s="80"/>
      <c r="OZK13" s="80"/>
      <c r="OZL13" s="80"/>
      <c r="OZM13" s="80"/>
      <c r="OZN13" s="80"/>
      <c r="OZO13" s="80"/>
      <c r="OZP13" s="80"/>
      <c r="OZQ13" s="80"/>
      <c r="OZR13" s="80"/>
      <c r="OZS13" s="80"/>
      <c r="OZT13" s="80"/>
      <c r="OZU13" s="80"/>
      <c r="OZV13" s="80"/>
      <c r="OZW13" s="80"/>
      <c r="OZX13" s="80"/>
      <c r="OZY13" s="80"/>
      <c r="OZZ13" s="80"/>
      <c r="PAA13" s="80"/>
      <c r="PAB13" s="80"/>
      <c r="PAC13" s="80"/>
      <c r="PAD13" s="80"/>
      <c r="PAE13" s="80"/>
      <c r="PAF13" s="80"/>
      <c r="PAG13" s="80"/>
      <c r="PAH13" s="80"/>
      <c r="PAI13" s="80"/>
      <c r="PAJ13" s="80"/>
      <c r="PAK13" s="80"/>
      <c r="PAL13" s="80"/>
      <c r="PAM13" s="80"/>
      <c r="PAN13" s="80"/>
      <c r="PAO13" s="80"/>
      <c r="PAP13" s="80"/>
      <c r="PAQ13" s="80"/>
      <c r="PAR13" s="80"/>
      <c r="PAS13" s="80"/>
      <c r="PAT13" s="80"/>
      <c r="PAU13" s="80"/>
      <c r="PAV13" s="80"/>
      <c r="PAW13" s="80"/>
      <c r="PAX13" s="80"/>
      <c r="PAY13" s="80"/>
      <c r="PAZ13" s="80"/>
      <c r="PBA13" s="80"/>
      <c r="PBB13" s="80"/>
      <c r="PBC13" s="80"/>
      <c r="PBD13" s="80"/>
      <c r="PBE13" s="80"/>
      <c r="PBF13" s="80"/>
      <c r="PBG13" s="80"/>
      <c r="PBH13" s="80"/>
      <c r="PBI13" s="80"/>
      <c r="PBJ13" s="80"/>
      <c r="PBK13" s="80"/>
      <c r="PBL13" s="80"/>
      <c r="PBM13" s="80"/>
      <c r="PBN13" s="80"/>
      <c r="PBO13" s="80"/>
      <c r="PBP13" s="80"/>
      <c r="PBQ13" s="80"/>
      <c r="PBR13" s="80"/>
      <c r="PBS13" s="80"/>
      <c r="PBT13" s="80"/>
      <c r="PBU13" s="80"/>
      <c r="PBV13" s="80"/>
      <c r="PBW13" s="80"/>
      <c r="PBX13" s="80"/>
      <c r="PBY13" s="80"/>
      <c r="PBZ13" s="80"/>
      <c r="PCA13" s="80"/>
      <c r="PCB13" s="80"/>
      <c r="PCC13" s="80"/>
      <c r="PCD13" s="80"/>
      <c r="PCE13" s="80"/>
      <c r="PCF13" s="80"/>
      <c r="PCG13" s="80"/>
      <c r="PCH13" s="80"/>
      <c r="PCI13" s="80"/>
      <c r="PCJ13" s="80"/>
      <c r="PCK13" s="80"/>
      <c r="PCL13" s="80"/>
      <c r="PCM13" s="80"/>
      <c r="PCN13" s="80"/>
      <c r="PCO13" s="80"/>
      <c r="PCP13" s="80"/>
      <c r="PCQ13" s="80"/>
      <c r="PCR13" s="80"/>
      <c r="PCS13" s="80"/>
      <c r="PCT13" s="80"/>
      <c r="PCU13" s="80"/>
      <c r="PCV13" s="80"/>
      <c r="PCW13" s="80"/>
      <c r="PCX13" s="80"/>
      <c r="PCY13" s="80"/>
      <c r="PCZ13" s="80"/>
      <c r="PDA13" s="80"/>
      <c r="PDB13" s="80"/>
      <c r="PDC13" s="80"/>
      <c r="PDD13" s="80"/>
      <c r="PDE13" s="80"/>
      <c r="PDF13" s="80"/>
      <c r="PDG13" s="80"/>
      <c r="PDH13" s="80"/>
      <c r="PDI13" s="80"/>
      <c r="PDJ13" s="80"/>
      <c r="PDK13" s="80"/>
      <c r="PDL13" s="80"/>
      <c r="PDM13" s="80"/>
      <c r="PDN13" s="80"/>
      <c r="PDO13" s="80"/>
      <c r="PDP13" s="80"/>
      <c r="PDQ13" s="80"/>
      <c r="PDR13" s="80"/>
      <c r="PDS13" s="80"/>
      <c r="PDT13" s="80"/>
      <c r="PDU13" s="80"/>
      <c r="PDV13" s="80"/>
      <c r="PDW13" s="80"/>
      <c r="PDX13" s="80"/>
      <c r="PDY13" s="80"/>
      <c r="PDZ13" s="80"/>
      <c r="PEA13" s="80"/>
      <c r="PEB13" s="80"/>
      <c r="PEC13" s="80"/>
      <c r="PED13" s="80"/>
      <c r="PEE13" s="80"/>
      <c r="PEF13" s="80"/>
      <c r="PEG13" s="80"/>
      <c r="PEH13" s="80"/>
      <c r="PEI13" s="80"/>
      <c r="PEJ13" s="80"/>
      <c r="PEK13" s="80"/>
      <c r="PEL13" s="80"/>
      <c r="PEM13" s="80"/>
      <c r="PEN13" s="80"/>
      <c r="PEO13" s="80"/>
      <c r="PEP13" s="80"/>
      <c r="PEQ13" s="80"/>
      <c r="PER13" s="80"/>
      <c r="PES13" s="80"/>
      <c r="PET13" s="80"/>
      <c r="PEU13" s="80"/>
      <c r="PEV13" s="80"/>
      <c r="PEW13" s="80"/>
      <c r="PEX13" s="80"/>
      <c r="PEY13" s="80"/>
      <c r="PEZ13" s="80"/>
      <c r="PFA13" s="80"/>
      <c r="PFB13" s="80"/>
      <c r="PFC13" s="80"/>
      <c r="PFD13" s="80"/>
      <c r="PFE13" s="80"/>
      <c r="PFF13" s="80"/>
      <c r="PFG13" s="80"/>
      <c r="PFH13" s="80"/>
      <c r="PFI13" s="80"/>
      <c r="PFJ13" s="80"/>
      <c r="PFK13" s="80"/>
      <c r="PFL13" s="80"/>
      <c r="PFM13" s="80"/>
      <c r="PFN13" s="80"/>
      <c r="PFO13" s="80"/>
      <c r="PFP13" s="80"/>
      <c r="PFQ13" s="80"/>
      <c r="PFR13" s="80"/>
      <c r="PFS13" s="80"/>
      <c r="PFT13" s="80"/>
      <c r="PFU13" s="80"/>
      <c r="PFV13" s="80"/>
      <c r="PFW13" s="80"/>
      <c r="PFX13" s="80"/>
      <c r="PFY13" s="80"/>
      <c r="PFZ13" s="80"/>
      <c r="PGA13" s="80"/>
      <c r="PGB13" s="80"/>
      <c r="PGC13" s="80"/>
      <c r="PGD13" s="80"/>
      <c r="PGE13" s="80"/>
      <c r="PGF13" s="80"/>
      <c r="PGG13" s="80"/>
      <c r="PGH13" s="80"/>
      <c r="PGI13" s="80"/>
      <c r="PGJ13" s="80"/>
      <c r="PGK13" s="80"/>
      <c r="PGL13" s="80"/>
      <c r="PGM13" s="80"/>
      <c r="PGN13" s="80"/>
      <c r="PGO13" s="80"/>
      <c r="PGP13" s="80"/>
      <c r="PGQ13" s="80"/>
      <c r="PGR13" s="80"/>
      <c r="PGS13" s="80"/>
      <c r="PGT13" s="80"/>
      <c r="PGU13" s="80"/>
      <c r="PGV13" s="80"/>
      <c r="PGW13" s="80"/>
      <c r="PGX13" s="80"/>
      <c r="PGY13" s="80"/>
      <c r="PGZ13" s="80"/>
      <c r="PHA13" s="80"/>
      <c r="PHB13" s="80"/>
      <c r="PHC13" s="80"/>
      <c r="PHD13" s="80"/>
      <c r="PHE13" s="80"/>
      <c r="PHF13" s="80"/>
      <c r="PHG13" s="80"/>
      <c r="PHH13" s="80"/>
      <c r="PHI13" s="80"/>
      <c r="PHJ13" s="80"/>
      <c r="PHK13" s="80"/>
      <c r="PHL13" s="80"/>
      <c r="PHM13" s="80"/>
      <c r="PHN13" s="80"/>
      <c r="PHO13" s="80"/>
      <c r="PHP13" s="80"/>
      <c r="PHQ13" s="80"/>
      <c r="PHR13" s="80"/>
      <c r="PHS13" s="80"/>
      <c r="PHT13" s="80"/>
      <c r="PHU13" s="80"/>
      <c r="PHV13" s="80"/>
      <c r="PHW13" s="80"/>
      <c r="PHX13" s="80"/>
      <c r="PHY13" s="80"/>
      <c r="PHZ13" s="80"/>
      <c r="PIA13" s="80"/>
      <c r="PIB13" s="80"/>
      <c r="PIC13" s="80"/>
      <c r="PID13" s="80"/>
      <c r="PIE13" s="80"/>
      <c r="PIF13" s="80"/>
      <c r="PIG13" s="80"/>
      <c r="PIH13" s="80"/>
      <c r="PII13" s="80"/>
      <c r="PIJ13" s="80"/>
      <c r="PIK13" s="80"/>
      <c r="PIL13" s="80"/>
      <c r="PIM13" s="80"/>
      <c r="PIN13" s="80"/>
      <c r="PIO13" s="80"/>
      <c r="PIP13" s="80"/>
      <c r="PIQ13" s="80"/>
      <c r="PIR13" s="80"/>
      <c r="PIS13" s="80"/>
      <c r="PIT13" s="80"/>
      <c r="PIU13" s="80"/>
      <c r="PIV13" s="80"/>
      <c r="PIW13" s="80"/>
      <c r="PIX13" s="80"/>
      <c r="PIY13" s="80"/>
      <c r="PIZ13" s="80"/>
      <c r="PJA13" s="80"/>
      <c r="PJB13" s="80"/>
      <c r="PJC13" s="80"/>
      <c r="PJD13" s="80"/>
      <c r="PJE13" s="80"/>
      <c r="PJF13" s="80"/>
      <c r="PJG13" s="80"/>
      <c r="PJH13" s="80"/>
      <c r="PJI13" s="80"/>
      <c r="PJJ13" s="80"/>
      <c r="PJK13" s="80"/>
      <c r="PJL13" s="80"/>
      <c r="PJM13" s="80"/>
      <c r="PJN13" s="80"/>
      <c r="PJO13" s="80"/>
      <c r="PJP13" s="80"/>
      <c r="PJQ13" s="80"/>
      <c r="PJR13" s="80"/>
      <c r="PJS13" s="80"/>
      <c r="PJT13" s="80"/>
      <c r="PJU13" s="80"/>
      <c r="PJV13" s="80"/>
      <c r="PJW13" s="80"/>
      <c r="PJX13" s="80"/>
      <c r="PJY13" s="80"/>
      <c r="PJZ13" s="80"/>
      <c r="PKA13" s="80"/>
      <c r="PKB13" s="80"/>
      <c r="PKC13" s="80"/>
      <c r="PKD13" s="80"/>
      <c r="PKE13" s="80"/>
      <c r="PKF13" s="80"/>
      <c r="PKG13" s="80"/>
      <c r="PKH13" s="80"/>
      <c r="PKI13" s="80"/>
      <c r="PKJ13" s="80"/>
      <c r="PKK13" s="80"/>
      <c r="PKL13" s="80"/>
      <c r="PKM13" s="80"/>
      <c r="PKN13" s="80"/>
      <c r="PKO13" s="80"/>
      <c r="PKP13" s="80"/>
      <c r="PKQ13" s="80"/>
      <c r="PKR13" s="80"/>
      <c r="PKS13" s="80"/>
      <c r="PKT13" s="80"/>
      <c r="PKU13" s="80"/>
      <c r="PKV13" s="80"/>
      <c r="PKW13" s="80"/>
      <c r="PKX13" s="80"/>
      <c r="PKY13" s="80"/>
      <c r="PKZ13" s="80"/>
      <c r="PLA13" s="80"/>
      <c r="PLB13" s="80"/>
      <c r="PLC13" s="80"/>
      <c r="PLD13" s="80"/>
      <c r="PLE13" s="80"/>
      <c r="PLF13" s="80"/>
      <c r="PLG13" s="80"/>
      <c r="PLH13" s="80"/>
      <c r="PLI13" s="80"/>
      <c r="PLJ13" s="80"/>
      <c r="PLK13" s="80"/>
      <c r="PLL13" s="80"/>
      <c r="PLM13" s="80"/>
      <c r="PLN13" s="80"/>
      <c r="PLO13" s="80"/>
      <c r="PLP13" s="80"/>
      <c r="PLQ13" s="80"/>
      <c r="PLR13" s="80"/>
      <c r="PLS13" s="80"/>
      <c r="PLT13" s="80"/>
      <c r="PLU13" s="80"/>
      <c r="PLV13" s="80"/>
      <c r="PLW13" s="80"/>
      <c r="PLX13" s="80"/>
      <c r="PLY13" s="80"/>
      <c r="PLZ13" s="80"/>
      <c r="PMA13" s="80"/>
      <c r="PMB13" s="80"/>
      <c r="PMC13" s="80"/>
      <c r="PMD13" s="80"/>
      <c r="PME13" s="80"/>
      <c r="PMF13" s="80"/>
      <c r="PMG13" s="80"/>
      <c r="PMH13" s="80"/>
      <c r="PMI13" s="80"/>
      <c r="PMJ13" s="80"/>
      <c r="PMK13" s="80"/>
      <c r="PML13" s="80"/>
      <c r="PMM13" s="80"/>
      <c r="PMN13" s="80"/>
      <c r="PMO13" s="80"/>
      <c r="PMP13" s="80"/>
      <c r="PMQ13" s="80"/>
      <c r="PMR13" s="80"/>
      <c r="PMS13" s="80"/>
      <c r="PMT13" s="80"/>
      <c r="PMU13" s="80"/>
      <c r="PMV13" s="80"/>
      <c r="PMW13" s="80"/>
      <c r="PMX13" s="80"/>
      <c r="PMY13" s="80"/>
      <c r="PMZ13" s="80"/>
      <c r="PNA13" s="80"/>
      <c r="PNB13" s="80"/>
      <c r="PNC13" s="80"/>
      <c r="PND13" s="80"/>
      <c r="PNE13" s="80"/>
      <c r="PNF13" s="80"/>
      <c r="PNG13" s="80"/>
      <c r="PNH13" s="80"/>
      <c r="PNI13" s="80"/>
      <c r="PNJ13" s="80"/>
      <c r="PNK13" s="80"/>
      <c r="PNL13" s="80"/>
      <c r="PNM13" s="80"/>
      <c r="PNN13" s="80"/>
      <c r="PNO13" s="80"/>
      <c r="PNP13" s="80"/>
      <c r="PNQ13" s="80"/>
      <c r="PNR13" s="80"/>
      <c r="PNS13" s="80"/>
      <c r="PNT13" s="80"/>
      <c r="PNU13" s="80"/>
      <c r="PNV13" s="80"/>
      <c r="PNW13" s="80"/>
      <c r="PNX13" s="80"/>
      <c r="PNY13" s="80"/>
      <c r="PNZ13" s="80"/>
      <c r="POA13" s="80"/>
      <c r="POB13" s="80"/>
      <c r="POC13" s="80"/>
      <c r="POD13" s="80"/>
      <c r="POE13" s="80"/>
      <c r="POF13" s="80"/>
      <c r="POG13" s="80"/>
      <c r="POH13" s="80"/>
      <c r="POI13" s="80"/>
      <c r="POJ13" s="80"/>
      <c r="POK13" s="80"/>
      <c r="POL13" s="80"/>
      <c r="POM13" s="80"/>
      <c r="PON13" s="80"/>
      <c r="POO13" s="80"/>
      <c r="POP13" s="80"/>
      <c r="POQ13" s="80"/>
      <c r="POR13" s="80"/>
      <c r="POS13" s="80"/>
      <c r="POT13" s="80"/>
      <c r="POU13" s="80"/>
      <c r="POV13" s="80"/>
      <c r="POW13" s="80"/>
      <c r="POX13" s="80"/>
      <c r="POY13" s="80"/>
      <c r="POZ13" s="80"/>
      <c r="PPA13" s="80"/>
      <c r="PPB13" s="80"/>
      <c r="PPC13" s="80"/>
      <c r="PPD13" s="80"/>
      <c r="PPE13" s="80"/>
      <c r="PPF13" s="80"/>
      <c r="PPG13" s="80"/>
      <c r="PPH13" s="80"/>
      <c r="PPI13" s="80"/>
      <c r="PPJ13" s="80"/>
      <c r="PPK13" s="80"/>
      <c r="PPL13" s="80"/>
      <c r="PPM13" s="80"/>
      <c r="PPN13" s="80"/>
      <c r="PPO13" s="80"/>
      <c r="PPP13" s="80"/>
      <c r="PPQ13" s="80"/>
      <c r="PPR13" s="80"/>
      <c r="PPS13" s="80"/>
      <c r="PPT13" s="80"/>
      <c r="PPU13" s="80"/>
      <c r="PPV13" s="80"/>
      <c r="PPW13" s="80"/>
      <c r="PPX13" s="80"/>
      <c r="PPY13" s="80"/>
      <c r="PPZ13" s="80"/>
      <c r="PQA13" s="80"/>
      <c r="PQB13" s="80"/>
      <c r="PQC13" s="80"/>
      <c r="PQD13" s="80"/>
      <c r="PQE13" s="80"/>
      <c r="PQF13" s="80"/>
      <c r="PQG13" s="80"/>
      <c r="PQH13" s="80"/>
      <c r="PQI13" s="80"/>
      <c r="PQJ13" s="80"/>
      <c r="PQK13" s="80"/>
      <c r="PQL13" s="80"/>
      <c r="PQM13" s="80"/>
      <c r="PQN13" s="80"/>
      <c r="PQO13" s="80"/>
      <c r="PQP13" s="80"/>
      <c r="PQQ13" s="80"/>
      <c r="PQR13" s="80"/>
      <c r="PQS13" s="80"/>
      <c r="PQT13" s="80"/>
      <c r="PQU13" s="80"/>
      <c r="PQV13" s="80"/>
      <c r="PQW13" s="80"/>
      <c r="PQX13" s="80"/>
      <c r="PQY13" s="80"/>
      <c r="PQZ13" s="80"/>
      <c r="PRA13" s="80"/>
      <c r="PRB13" s="80"/>
      <c r="PRC13" s="80"/>
      <c r="PRD13" s="80"/>
      <c r="PRE13" s="80"/>
      <c r="PRF13" s="80"/>
      <c r="PRG13" s="80"/>
      <c r="PRH13" s="80"/>
      <c r="PRI13" s="80"/>
      <c r="PRJ13" s="80"/>
      <c r="PRK13" s="80"/>
      <c r="PRL13" s="80"/>
      <c r="PRM13" s="80"/>
      <c r="PRN13" s="80"/>
      <c r="PRO13" s="80"/>
      <c r="PRP13" s="80"/>
      <c r="PRQ13" s="80"/>
      <c r="PRR13" s="80"/>
      <c r="PRS13" s="80"/>
      <c r="PRT13" s="80"/>
      <c r="PRU13" s="80"/>
      <c r="PRV13" s="80"/>
      <c r="PRW13" s="80"/>
      <c r="PRX13" s="80"/>
      <c r="PRY13" s="80"/>
      <c r="PRZ13" s="80"/>
      <c r="PSA13" s="80"/>
      <c r="PSB13" s="80"/>
      <c r="PSC13" s="80"/>
      <c r="PSD13" s="80"/>
      <c r="PSE13" s="80"/>
      <c r="PSF13" s="80"/>
      <c r="PSG13" s="80"/>
      <c r="PSH13" s="80"/>
      <c r="PSI13" s="80"/>
      <c r="PSJ13" s="80"/>
      <c r="PSK13" s="80"/>
      <c r="PSL13" s="80"/>
      <c r="PSM13" s="80"/>
      <c r="PSN13" s="80"/>
      <c r="PSO13" s="80"/>
      <c r="PSP13" s="80"/>
      <c r="PSQ13" s="80"/>
      <c r="PSR13" s="80"/>
      <c r="PSS13" s="80"/>
      <c r="PST13" s="80"/>
      <c r="PSU13" s="80"/>
      <c r="PSV13" s="80"/>
      <c r="PSW13" s="80"/>
      <c r="PSX13" s="80"/>
      <c r="PSY13" s="80"/>
      <c r="PSZ13" s="80"/>
      <c r="PTA13" s="80"/>
      <c r="PTB13" s="80"/>
      <c r="PTC13" s="80"/>
      <c r="PTD13" s="80"/>
      <c r="PTE13" s="80"/>
      <c r="PTF13" s="80"/>
      <c r="PTG13" s="80"/>
      <c r="PTH13" s="80"/>
      <c r="PTI13" s="80"/>
      <c r="PTJ13" s="80"/>
      <c r="PTK13" s="80"/>
      <c r="PTL13" s="80"/>
      <c r="PTM13" s="80"/>
      <c r="PTN13" s="80"/>
      <c r="PTO13" s="80"/>
      <c r="PTP13" s="80"/>
      <c r="PTQ13" s="80"/>
      <c r="PTR13" s="80"/>
      <c r="PTS13" s="80"/>
      <c r="PTT13" s="80"/>
      <c r="PTU13" s="80"/>
      <c r="PTV13" s="80"/>
      <c r="PTW13" s="80"/>
      <c r="PTX13" s="80"/>
      <c r="PTY13" s="80"/>
      <c r="PTZ13" s="80"/>
      <c r="PUA13" s="80"/>
      <c r="PUB13" s="80"/>
      <c r="PUC13" s="80"/>
      <c r="PUD13" s="80"/>
      <c r="PUE13" s="80"/>
      <c r="PUF13" s="80"/>
      <c r="PUG13" s="80"/>
      <c r="PUH13" s="80"/>
      <c r="PUI13" s="80"/>
      <c r="PUJ13" s="80"/>
      <c r="PUK13" s="80"/>
      <c r="PUL13" s="80"/>
      <c r="PUM13" s="80"/>
      <c r="PUN13" s="80"/>
      <c r="PUO13" s="80"/>
      <c r="PUP13" s="80"/>
      <c r="PUQ13" s="80"/>
      <c r="PUR13" s="80"/>
      <c r="PUS13" s="80"/>
      <c r="PUT13" s="80"/>
      <c r="PUU13" s="80"/>
      <c r="PUV13" s="80"/>
      <c r="PUW13" s="80"/>
      <c r="PUX13" s="80"/>
      <c r="PUY13" s="80"/>
      <c r="PUZ13" s="80"/>
      <c r="PVA13" s="80"/>
      <c r="PVB13" s="80"/>
      <c r="PVC13" s="80"/>
      <c r="PVD13" s="80"/>
      <c r="PVE13" s="80"/>
      <c r="PVF13" s="80"/>
      <c r="PVG13" s="80"/>
      <c r="PVH13" s="80"/>
      <c r="PVI13" s="80"/>
      <c r="PVJ13" s="80"/>
      <c r="PVK13" s="80"/>
      <c r="PVL13" s="80"/>
      <c r="PVM13" s="80"/>
      <c r="PVN13" s="80"/>
      <c r="PVO13" s="80"/>
      <c r="PVP13" s="80"/>
      <c r="PVQ13" s="80"/>
      <c r="PVR13" s="80"/>
      <c r="PVS13" s="80"/>
      <c r="PVT13" s="80"/>
      <c r="PVU13" s="80"/>
      <c r="PVV13" s="80"/>
      <c r="PVW13" s="80"/>
      <c r="PVX13" s="80"/>
      <c r="PVY13" s="80"/>
      <c r="PVZ13" s="80"/>
      <c r="PWA13" s="80"/>
      <c r="PWB13" s="80"/>
      <c r="PWC13" s="80"/>
      <c r="PWD13" s="80"/>
      <c r="PWE13" s="80"/>
      <c r="PWF13" s="80"/>
      <c r="PWG13" s="80"/>
      <c r="PWH13" s="80"/>
      <c r="PWI13" s="80"/>
      <c r="PWJ13" s="80"/>
      <c r="PWK13" s="80"/>
      <c r="PWL13" s="80"/>
      <c r="PWM13" s="80"/>
      <c r="PWN13" s="80"/>
      <c r="PWO13" s="80"/>
      <c r="PWP13" s="80"/>
      <c r="PWQ13" s="80"/>
      <c r="PWR13" s="80"/>
      <c r="PWS13" s="80"/>
      <c r="PWT13" s="80"/>
      <c r="PWU13" s="80"/>
      <c r="PWV13" s="80"/>
      <c r="PWW13" s="80"/>
      <c r="PWX13" s="80"/>
      <c r="PWY13" s="80"/>
      <c r="PWZ13" s="80"/>
      <c r="PXA13" s="80"/>
      <c r="PXB13" s="80"/>
      <c r="PXC13" s="80"/>
      <c r="PXD13" s="80"/>
      <c r="PXE13" s="80"/>
      <c r="PXF13" s="80"/>
      <c r="PXG13" s="80"/>
      <c r="PXH13" s="80"/>
      <c r="PXI13" s="80"/>
      <c r="PXJ13" s="80"/>
      <c r="PXK13" s="80"/>
      <c r="PXL13" s="80"/>
      <c r="PXM13" s="80"/>
      <c r="PXN13" s="80"/>
      <c r="PXO13" s="80"/>
      <c r="PXP13" s="80"/>
      <c r="PXQ13" s="80"/>
      <c r="PXR13" s="80"/>
      <c r="PXS13" s="80"/>
      <c r="PXT13" s="80"/>
      <c r="PXU13" s="80"/>
      <c r="PXV13" s="80"/>
      <c r="PXW13" s="80"/>
      <c r="PXX13" s="80"/>
      <c r="PXY13" s="80"/>
      <c r="PXZ13" s="80"/>
      <c r="PYA13" s="80"/>
      <c r="PYB13" s="80"/>
      <c r="PYC13" s="80"/>
      <c r="PYD13" s="80"/>
      <c r="PYE13" s="80"/>
      <c r="PYF13" s="80"/>
      <c r="PYG13" s="80"/>
      <c r="PYH13" s="80"/>
      <c r="PYI13" s="80"/>
      <c r="PYJ13" s="80"/>
      <c r="PYK13" s="80"/>
      <c r="PYL13" s="80"/>
      <c r="PYM13" s="80"/>
      <c r="PYN13" s="80"/>
      <c r="PYO13" s="80"/>
      <c r="PYP13" s="80"/>
      <c r="PYQ13" s="80"/>
      <c r="PYR13" s="80"/>
      <c r="PYS13" s="80"/>
      <c r="PYT13" s="80"/>
      <c r="PYU13" s="80"/>
      <c r="PYV13" s="80"/>
      <c r="PYW13" s="80"/>
      <c r="PYX13" s="80"/>
      <c r="PYY13" s="80"/>
      <c r="PYZ13" s="80"/>
      <c r="PZA13" s="80"/>
      <c r="PZB13" s="80"/>
      <c r="PZC13" s="80"/>
      <c r="PZD13" s="80"/>
      <c r="PZE13" s="80"/>
      <c r="PZF13" s="80"/>
      <c r="PZG13" s="80"/>
      <c r="PZH13" s="80"/>
      <c r="PZI13" s="80"/>
      <c r="PZJ13" s="80"/>
      <c r="PZK13" s="80"/>
      <c r="PZL13" s="80"/>
      <c r="PZM13" s="80"/>
      <c r="PZN13" s="80"/>
      <c r="PZO13" s="80"/>
      <c r="PZP13" s="80"/>
      <c r="PZQ13" s="80"/>
      <c r="PZR13" s="80"/>
      <c r="PZS13" s="80"/>
      <c r="PZT13" s="80"/>
      <c r="PZU13" s="80"/>
      <c r="PZV13" s="80"/>
      <c r="PZW13" s="80"/>
      <c r="PZX13" s="80"/>
      <c r="PZY13" s="80"/>
      <c r="PZZ13" s="80"/>
      <c r="QAA13" s="80"/>
      <c r="QAB13" s="80"/>
      <c r="QAC13" s="80"/>
      <c r="QAD13" s="80"/>
      <c r="QAE13" s="80"/>
      <c r="QAF13" s="80"/>
      <c r="QAG13" s="80"/>
      <c r="QAH13" s="80"/>
      <c r="QAI13" s="80"/>
      <c r="QAJ13" s="80"/>
      <c r="QAK13" s="80"/>
      <c r="QAL13" s="80"/>
      <c r="QAM13" s="80"/>
      <c r="QAN13" s="80"/>
      <c r="QAO13" s="80"/>
      <c r="QAP13" s="80"/>
      <c r="QAQ13" s="80"/>
      <c r="QAR13" s="80"/>
      <c r="QAS13" s="80"/>
      <c r="QAT13" s="80"/>
      <c r="QAU13" s="80"/>
      <c r="QAV13" s="80"/>
      <c r="QAW13" s="80"/>
      <c r="QAX13" s="80"/>
      <c r="QAY13" s="80"/>
      <c r="QAZ13" s="80"/>
      <c r="QBA13" s="80"/>
      <c r="QBB13" s="80"/>
      <c r="QBC13" s="80"/>
      <c r="QBD13" s="80"/>
      <c r="QBE13" s="80"/>
      <c r="QBF13" s="80"/>
      <c r="QBG13" s="80"/>
      <c r="QBH13" s="80"/>
      <c r="QBI13" s="80"/>
      <c r="QBJ13" s="80"/>
      <c r="QBK13" s="80"/>
      <c r="QBL13" s="80"/>
      <c r="QBM13" s="80"/>
      <c r="QBN13" s="80"/>
      <c r="QBO13" s="80"/>
      <c r="QBP13" s="80"/>
      <c r="QBQ13" s="80"/>
      <c r="QBR13" s="80"/>
      <c r="QBS13" s="80"/>
      <c r="QBT13" s="80"/>
      <c r="QBU13" s="80"/>
      <c r="QBV13" s="80"/>
      <c r="QBW13" s="80"/>
      <c r="QBX13" s="80"/>
      <c r="QBY13" s="80"/>
      <c r="QBZ13" s="80"/>
      <c r="QCA13" s="80"/>
      <c r="QCB13" s="80"/>
      <c r="QCC13" s="80"/>
      <c r="QCD13" s="80"/>
      <c r="QCE13" s="80"/>
      <c r="QCF13" s="80"/>
      <c r="QCG13" s="80"/>
      <c r="QCH13" s="80"/>
      <c r="QCI13" s="80"/>
      <c r="QCJ13" s="80"/>
      <c r="QCK13" s="80"/>
      <c r="QCL13" s="80"/>
      <c r="QCM13" s="80"/>
      <c r="QCN13" s="80"/>
      <c r="QCO13" s="80"/>
      <c r="QCP13" s="80"/>
      <c r="QCQ13" s="80"/>
      <c r="QCR13" s="80"/>
      <c r="QCS13" s="80"/>
      <c r="QCT13" s="80"/>
      <c r="QCU13" s="80"/>
      <c r="QCV13" s="80"/>
      <c r="QCW13" s="80"/>
      <c r="QCX13" s="80"/>
      <c r="QCY13" s="80"/>
      <c r="QCZ13" s="80"/>
      <c r="QDA13" s="80"/>
      <c r="QDB13" s="80"/>
      <c r="QDC13" s="80"/>
      <c r="QDD13" s="80"/>
      <c r="QDE13" s="80"/>
      <c r="QDF13" s="80"/>
      <c r="QDG13" s="80"/>
      <c r="QDH13" s="80"/>
      <c r="QDI13" s="80"/>
      <c r="QDJ13" s="80"/>
      <c r="QDK13" s="80"/>
      <c r="QDL13" s="80"/>
      <c r="QDM13" s="80"/>
      <c r="QDN13" s="80"/>
      <c r="QDO13" s="80"/>
      <c r="QDP13" s="80"/>
      <c r="QDQ13" s="80"/>
      <c r="QDR13" s="80"/>
      <c r="QDS13" s="80"/>
      <c r="QDT13" s="80"/>
      <c r="QDU13" s="80"/>
      <c r="QDV13" s="80"/>
      <c r="QDW13" s="80"/>
      <c r="QDX13" s="80"/>
      <c r="QDY13" s="80"/>
      <c r="QDZ13" s="80"/>
      <c r="QEA13" s="80"/>
      <c r="QEB13" s="80"/>
      <c r="QEC13" s="80"/>
      <c r="QED13" s="80"/>
      <c r="QEE13" s="80"/>
      <c r="QEF13" s="80"/>
      <c r="QEG13" s="80"/>
      <c r="QEH13" s="80"/>
      <c r="QEI13" s="80"/>
      <c r="QEJ13" s="80"/>
      <c r="QEK13" s="80"/>
      <c r="QEL13" s="80"/>
      <c r="QEM13" s="80"/>
      <c r="QEN13" s="80"/>
      <c r="QEO13" s="80"/>
      <c r="QEP13" s="80"/>
      <c r="QEQ13" s="80"/>
      <c r="QER13" s="80"/>
      <c r="QES13" s="80"/>
      <c r="QET13" s="80"/>
      <c r="QEU13" s="80"/>
      <c r="QEV13" s="80"/>
      <c r="QEW13" s="80"/>
      <c r="QEX13" s="80"/>
      <c r="QEY13" s="80"/>
      <c r="QEZ13" s="80"/>
      <c r="QFA13" s="80"/>
      <c r="QFB13" s="80"/>
      <c r="QFC13" s="80"/>
      <c r="QFD13" s="80"/>
      <c r="QFE13" s="80"/>
      <c r="QFF13" s="80"/>
      <c r="QFG13" s="80"/>
      <c r="QFH13" s="80"/>
      <c r="QFI13" s="80"/>
      <c r="QFJ13" s="80"/>
      <c r="QFK13" s="80"/>
      <c r="QFL13" s="80"/>
      <c r="QFM13" s="80"/>
      <c r="QFN13" s="80"/>
      <c r="QFO13" s="80"/>
      <c r="QFP13" s="80"/>
      <c r="QFQ13" s="80"/>
      <c r="QFR13" s="80"/>
      <c r="QFS13" s="80"/>
      <c r="QFT13" s="80"/>
      <c r="QFU13" s="80"/>
      <c r="QFV13" s="80"/>
      <c r="QFW13" s="80"/>
      <c r="QFX13" s="80"/>
      <c r="QFY13" s="80"/>
      <c r="QFZ13" s="80"/>
      <c r="QGA13" s="80"/>
      <c r="QGB13" s="80"/>
      <c r="QGC13" s="80"/>
      <c r="QGD13" s="80"/>
      <c r="QGE13" s="80"/>
      <c r="QGF13" s="80"/>
      <c r="QGG13" s="80"/>
      <c r="QGH13" s="80"/>
      <c r="QGI13" s="80"/>
      <c r="QGJ13" s="80"/>
      <c r="QGK13" s="80"/>
      <c r="QGL13" s="80"/>
      <c r="QGM13" s="80"/>
      <c r="QGN13" s="80"/>
      <c r="QGO13" s="80"/>
      <c r="QGP13" s="80"/>
      <c r="QGQ13" s="80"/>
      <c r="QGR13" s="80"/>
      <c r="QGS13" s="80"/>
      <c r="QGT13" s="80"/>
      <c r="QGU13" s="80"/>
      <c r="QGV13" s="80"/>
      <c r="QGW13" s="80"/>
      <c r="QGX13" s="80"/>
      <c r="QGY13" s="80"/>
      <c r="QGZ13" s="80"/>
      <c r="QHA13" s="80"/>
      <c r="QHB13" s="80"/>
      <c r="QHC13" s="80"/>
      <c r="QHD13" s="80"/>
      <c r="QHE13" s="80"/>
      <c r="QHF13" s="80"/>
      <c r="QHG13" s="80"/>
      <c r="QHH13" s="80"/>
      <c r="QHI13" s="80"/>
      <c r="QHJ13" s="80"/>
      <c r="QHK13" s="80"/>
      <c r="QHL13" s="80"/>
      <c r="QHM13" s="80"/>
      <c r="QHN13" s="80"/>
      <c r="QHO13" s="80"/>
      <c r="QHP13" s="80"/>
      <c r="QHQ13" s="80"/>
      <c r="QHR13" s="80"/>
      <c r="QHS13" s="80"/>
      <c r="QHT13" s="80"/>
      <c r="QHU13" s="80"/>
      <c r="QHV13" s="80"/>
      <c r="QHW13" s="80"/>
      <c r="QHX13" s="80"/>
      <c r="QHY13" s="80"/>
      <c r="QHZ13" s="80"/>
      <c r="QIA13" s="80"/>
      <c r="QIB13" s="80"/>
      <c r="QIC13" s="80"/>
      <c r="QID13" s="80"/>
      <c r="QIE13" s="80"/>
      <c r="QIF13" s="80"/>
      <c r="QIG13" s="80"/>
      <c r="QIH13" s="80"/>
      <c r="QII13" s="80"/>
      <c r="QIJ13" s="80"/>
      <c r="QIK13" s="80"/>
      <c r="QIL13" s="80"/>
      <c r="QIM13" s="80"/>
      <c r="QIN13" s="80"/>
      <c r="QIO13" s="80"/>
      <c r="QIP13" s="80"/>
      <c r="QIQ13" s="80"/>
      <c r="QIR13" s="80"/>
      <c r="QIS13" s="80"/>
      <c r="QIT13" s="80"/>
      <c r="QIU13" s="80"/>
      <c r="QIV13" s="80"/>
      <c r="QIW13" s="80"/>
      <c r="QIX13" s="80"/>
      <c r="QIY13" s="80"/>
      <c r="QIZ13" s="80"/>
      <c r="QJA13" s="80"/>
      <c r="QJB13" s="80"/>
      <c r="QJC13" s="80"/>
      <c r="QJD13" s="80"/>
      <c r="QJE13" s="80"/>
      <c r="QJF13" s="80"/>
      <c r="QJG13" s="80"/>
      <c r="QJH13" s="80"/>
      <c r="QJI13" s="80"/>
      <c r="QJJ13" s="80"/>
      <c r="QJK13" s="80"/>
      <c r="QJL13" s="80"/>
      <c r="QJM13" s="80"/>
      <c r="QJN13" s="80"/>
      <c r="QJO13" s="80"/>
      <c r="QJP13" s="80"/>
      <c r="QJQ13" s="80"/>
      <c r="QJR13" s="80"/>
      <c r="QJS13" s="80"/>
      <c r="QJT13" s="80"/>
      <c r="QJU13" s="80"/>
      <c r="QJV13" s="80"/>
      <c r="QJW13" s="80"/>
      <c r="QJX13" s="80"/>
      <c r="QJY13" s="80"/>
      <c r="QJZ13" s="80"/>
      <c r="QKA13" s="80"/>
      <c r="QKB13" s="80"/>
      <c r="QKC13" s="80"/>
      <c r="QKD13" s="80"/>
      <c r="QKE13" s="80"/>
      <c r="QKF13" s="80"/>
      <c r="QKG13" s="80"/>
      <c r="QKH13" s="80"/>
      <c r="QKI13" s="80"/>
      <c r="QKJ13" s="80"/>
      <c r="QKK13" s="80"/>
      <c r="QKL13" s="80"/>
      <c r="QKM13" s="80"/>
      <c r="QKN13" s="80"/>
      <c r="QKO13" s="80"/>
      <c r="QKP13" s="80"/>
      <c r="QKQ13" s="80"/>
      <c r="QKR13" s="80"/>
      <c r="QKS13" s="80"/>
      <c r="QKT13" s="80"/>
      <c r="QKU13" s="80"/>
      <c r="QKV13" s="80"/>
      <c r="QKW13" s="80"/>
      <c r="QKX13" s="80"/>
      <c r="QKY13" s="80"/>
      <c r="QKZ13" s="80"/>
      <c r="QLA13" s="80"/>
      <c r="QLB13" s="80"/>
      <c r="QLC13" s="80"/>
      <c r="QLD13" s="80"/>
      <c r="QLE13" s="80"/>
      <c r="QLF13" s="80"/>
      <c r="QLG13" s="80"/>
      <c r="QLH13" s="80"/>
      <c r="QLI13" s="80"/>
      <c r="QLJ13" s="80"/>
      <c r="QLK13" s="80"/>
      <c r="QLL13" s="80"/>
      <c r="QLM13" s="80"/>
      <c r="QLN13" s="80"/>
      <c r="QLO13" s="80"/>
      <c r="QLP13" s="80"/>
      <c r="QLQ13" s="80"/>
      <c r="QLR13" s="80"/>
      <c r="QLS13" s="80"/>
      <c r="QLT13" s="80"/>
      <c r="QLU13" s="80"/>
      <c r="QLV13" s="80"/>
      <c r="QLW13" s="80"/>
      <c r="QLX13" s="80"/>
      <c r="QLY13" s="80"/>
      <c r="QLZ13" s="80"/>
      <c r="QMA13" s="80"/>
      <c r="QMB13" s="80"/>
      <c r="QMC13" s="80"/>
      <c r="QMD13" s="80"/>
      <c r="QME13" s="80"/>
      <c r="QMF13" s="80"/>
      <c r="QMG13" s="80"/>
      <c r="QMH13" s="80"/>
      <c r="QMI13" s="80"/>
      <c r="QMJ13" s="80"/>
      <c r="QMK13" s="80"/>
      <c r="QML13" s="80"/>
      <c r="QMM13" s="80"/>
      <c r="QMN13" s="80"/>
      <c r="QMO13" s="80"/>
      <c r="QMP13" s="80"/>
      <c r="QMQ13" s="80"/>
      <c r="QMR13" s="80"/>
      <c r="QMS13" s="80"/>
      <c r="QMT13" s="80"/>
      <c r="QMU13" s="80"/>
      <c r="QMV13" s="80"/>
      <c r="QMW13" s="80"/>
      <c r="QMX13" s="80"/>
      <c r="QMY13" s="80"/>
      <c r="QMZ13" s="80"/>
      <c r="QNA13" s="80"/>
      <c r="QNB13" s="80"/>
      <c r="QNC13" s="80"/>
      <c r="QND13" s="80"/>
      <c r="QNE13" s="80"/>
      <c r="QNF13" s="80"/>
      <c r="QNG13" s="80"/>
      <c r="QNH13" s="80"/>
      <c r="QNI13" s="80"/>
      <c r="QNJ13" s="80"/>
      <c r="QNK13" s="80"/>
      <c r="QNL13" s="80"/>
      <c r="QNM13" s="80"/>
      <c r="QNN13" s="80"/>
      <c r="QNO13" s="80"/>
      <c r="QNP13" s="80"/>
      <c r="QNQ13" s="80"/>
      <c r="QNR13" s="80"/>
      <c r="QNS13" s="80"/>
      <c r="QNT13" s="80"/>
      <c r="QNU13" s="80"/>
      <c r="QNV13" s="80"/>
      <c r="QNW13" s="80"/>
      <c r="QNX13" s="80"/>
      <c r="QNY13" s="80"/>
      <c r="QNZ13" s="80"/>
      <c r="QOA13" s="80"/>
      <c r="QOB13" s="80"/>
      <c r="QOC13" s="80"/>
      <c r="QOD13" s="80"/>
      <c r="QOE13" s="80"/>
      <c r="QOF13" s="80"/>
      <c r="QOG13" s="80"/>
      <c r="QOH13" s="80"/>
      <c r="QOI13" s="80"/>
      <c r="QOJ13" s="80"/>
      <c r="QOK13" s="80"/>
      <c r="QOL13" s="80"/>
      <c r="QOM13" s="80"/>
      <c r="QON13" s="80"/>
      <c r="QOO13" s="80"/>
      <c r="QOP13" s="80"/>
      <c r="QOQ13" s="80"/>
      <c r="QOR13" s="80"/>
      <c r="QOS13" s="80"/>
      <c r="QOT13" s="80"/>
      <c r="QOU13" s="80"/>
      <c r="QOV13" s="80"/>
      <c r="QOW13" s="80"/>
      <c r="QOX13" s="80"/>
      <c r="QOY13" s="80"/>
      <c r="QOZ13" s="80"/>
      <c r="QPA13" s="80"/>
      <c r="QPB13" s="80"/>
      <c r="QPC13" s="80"/>
      <c r="QPD13" s="80"/>
      <c r="QPE13" s="80"/>
      <c r="QPF13" s="80"/>
      <c r="QPG13" s="80"/>
      <c r="QPH13" s="80"/>
      <c r="QPI13" s="80"/>
      <c r="QPJ13" s="80"/>
      <c r="QPK13" s="80"/>
      <c r="QPL13" s="80"/>
      <c r="QPM13" s="80"/>
      <c r="QPN13" s="80"/>
      <c r="QPO13" s="80"/>
      <c r="QPP13" s="80"/>
      <c r="QPQ13" s="80"/>
      <c r="QPR13" s="80"/>
      <c r="QPS13" s="80"/>
      <c r="QPT13" s="80"/>
      <c r="QPU13" s="80"/>
      <c r="QPV13" s="80"/>
      <c r="QPW13" s="80"/>
      <c r="QPX13" s="80"/>
      <c r="QPY13" s="80"/>
      <c r="QPZ13" s="80"/>
      <c r="QQA13" s="80"/>
      <c r="QQB13" s="80"/>
      <c r="QQC13" s="80"/>
      <c r="QQD13" s="80"/>
      <c r="QQE13" s="80"/>
      <c r="QQF13" s="80"/>
      <c r="QQG13" s="80"/>
      <c r="QQH13" s="80"/>
      <c r="QQI13" s="80"/>
      <c r="QQJ13" s="80"/>
      <c r="QQK13" s="80"/>
      <c r="QQL13" s="80"/>
      <c r="QQM13" s="80"/>
      <c r="QQN13" s="80"/>
      <c r="QQO13" s="80"/>
      <c r="QQP13" s="80"/>
      <c r="QQQ13" s="80"/>
      <c r="QQR13" s="80"/>
      <c r="QQS13" s="80"/>
      <c r="QQT13" s="80"/>
      <c r="QQU13" s="80"/>
      <c r="QQV13" s="80"/>
      <c r="QQW13" s="80"/>
      <c r="QQX13" s="80"/>
      <c r="QQY13" s="80"/>
      <c r="QQZ13" s="80"/>
      <c r="QRA13" s="80"/>
      <c r="QRB13" s="80"/>
      <c r="QRC13" s="80"/>
      <c r="QRD13" s="80"/>
      <c r="QRE13" s="80"/>
      <c r="QRF13" s="80"/>
      <c r="QRG13" s="80"/>
      <c r="QRH13" s="80"/>
      <c r="QRI13" s="80"/>
      <c r="QRJ13" s="80"/>
      <c r="QRK13" s="80"/>
      <c r="QRL13" s="80"/>
      <c r="QRM13" s="80"/>
      <c r="QRN13" s="80"/>
      <c r="QRO13" s="80"/>
      <c r="QRP13" s="80"/>
      <c r="QRQ13" s="80"/>
      <c r="QRR13" s="80"/>
      <c r="QRS13" s="80"/>
      <c r="QRT13" s="80"/>
      <c r="QRU13" s="80"/>
      <c r="QRV13" s="80"/>
      <c r="QRW13" s="80"/>
      <c r="QRX13" s="80"/>
      <c r="QRY13" s="80"/>
      <c r="QRZ13" s="80"/>
      <c r="QSA13" s="80"/>
      <c r="QSB13" s="80"/>
      <c r="QSC13" s="80"/>
      <c r="QSD13" s="80"/>
      <c r="QSE13" s="80"/>
      <c r="QSF13" s="80"/>
      <c r="QSG13" s="80"/>
      <c r="QSH13" s="80"/>
      <c r="QSI13" s="80"/>
      <c r="QSJ13" s="80"/>
      <c r="QSK13" s="80"/>
      <c r="QSL13" s="80"/>
      <c r="QSM13" s="80"/>
      <c r="QSN13" s="80"/>
      <c r="QSO13" s="80"/>
      <c r="QSP13" s="80"/>
      <c r="QSQ13" s="80"/>
      <c r="QSR13" s="80"/>
      <c r="QSS13" s="80"/>
      <c r="QST13" s="80"/>
      <c r="QSU13" s="80"/>
      <c r="QSV13" s="80"/>
      <c r="QSW13" s="80"/>
      <c r="QSX13" s="80"/>
      <c r="QSY13" s="80"/>
      <c r="QSZ13" s="80"/>
      <c r="QTA13" s="80"/>
      <c r="QTB13" s="80"/>
      <c r="QTC13" s="80"/>
      <c r="QTD13" s="80"/>
      <c r="QTE13" s="80"/>
      <c r="QTF13" s="80"/>
      <c r="QTG13" s="80"/>
      <c r="QTH13" s="80"/>
      <c r="QTI13" s="80"/>
      <c r="QTJ13" s="80"/>
      <c r="QTK13" s="80"/>
      <c r="QTL13" s="80"/>
      <c r="QTM13" s="80"/>
      <c r="QTN13" s="80"/>
      <c r="QTO13" s="80"/>
      <c r="QTP13" s="80"/>
      <c r="QTQ13" s="80"/>
      <c r="QTR13" s="80"/>
      <c r="QTS13" s="80"/>
      <c r="QTT13" s="80"/>
      <c r="QTU13" s="80"/>
      <c r="QTV13" s="80"/>
      <c r="QTW13" s="80"/>
      <c r="QTX13" s="80"/>
      <c r="QTY13" s="80"/>
      <c r="QTZ13" s="80"/>
      <c r="QUA13" s="80"/>
      <c r="QUB13" s="80"/>
      <c r="QUC13" s="80"/>
      <c r="QUD13" s="80"/>
      <c r="QUE13" s="80"/>
      <c r="QUF13" s="80"/>
      <c r="QUG13" s="80"/>
      <c r="QUH13" s="80"/>
      <c r="QUI13" s="80"/>
      <c r="QUJ13" s="80"/>
      <c r="QUK13" s="80"/>
      <c r="QUL13" s="80"/>
      <c r="QUM13" s="80"/>
      <c r="QUN13" s="80"/>
      <c r="QUO13" s="80"/>
      <c r="QUP13" s="80"/>
      <c r="QUQ13" s="80"/>
      <c r="QUR13" s="80"/>
      <c r="QUS13" s="80"/>
      <c r="QUT13" s="80"/>
      <c r="QUU13" s="80"/>
      <c r="QUV13" s="80"/>
      <c r="QUW13" s="80"/>
      <c r="QUX13" s="80"/>
      <c r="QUY13" s="80"/>
      <c r="QUZ13" s="80"/>
      <c r="QVA13" s="80"/>
      <c r="QVB13" s="80"/>
      <c r="QVC13" s="80"/>
      <c r="QVD13" s="80"/>
      <c r="QVE13" s="80"/>
      <c r="QVF13" s="80"/>
      <c r="QVG13" s="80"/>
      <c r="QVH13" s="80"/>
      <c r="QVI13" s="80"/>
      <c r="QVJ13" s="80"/>
      <c r="QVK13" s="80"/>
      <c r="QVL13" s="80"/>
      <c r="QVM13" s="80"/>
      <c r="QVN13" s="80"/>
      <c r="QVO13" s="80"/>
      <c r="QVP13" s="80"/>
      <c r="QVQ13" s="80"/>
      <c r="QVR13" s="80"/>
      <c r="QVS13" s="80"/>
      <c r="QVT13" s="80"/>
      <c r="QVU13" s="80"/>
      <c r="QVV13" s="80"/>
      <c r="QVW13" s="80"/>
      <c r="QVX13" s="80"/>
      <c r="QVY13" s="80"/>
      <c r="QVZ13" s="80"/>
      <c r="QWA13" s="80"/>
      <c r="QWB13" s="80"/>
      <c r="QWC13" s="80"/>
      <c r="QWD13" s="80"/>
      <c r="QWE13" s="80"/>
      <c r="QWF13" s="80"/>
      <c r="QWG13" s="80"/>
      <c r="QWH13" s="80"/>
      <c r="QWI13" s="80"/>
      <c r="QWJ13" s="80"/>
      <c r="QWK13" s="80"/>
      <c r="QWL13" s="80"/>
      <c r="QWM13" s="80"/>
      <c r="QWN13" s="80"/>
      <c r="QWO13" s="80"/>
      <c r="QWP13" s="80"/>
      <c r="QWQ13" s="80"/>
      <c r="QWR13" s="80"/>
      <c r="QWS13" s="80"/>
      <c r="QWT13" s="80"/>
      <c r="QWU13" s="80"/>
      <c r="QWV13" s="80"/>
      <c r="QWW13" s="80"/>
      <c r="QWX13" s="80"/>
      <c r="QWY13" s="80"/>
      <c r="QWZ13" s="80"/>
      <c r="QXA13" s="80"/>
      <c r="QXB13" s="80"/>
      <c r="QXC13" s="80"/>
      <c r="QXD13" s="80"/>
      <c r="QXE13" s="80"/>
      <c r="QXF13" s="80"/>
      <c r="QXG13" s="80"/>
      <c r="QXH13" s="80"/>
      <c r="QXI13" s="80"/>
      <c r="QXJ13" s="80"/>
      <c r="QXK13" s="80"/>
      <c r="QXL13" s="80"/>
      <c r="QXM13" s="80"/>
      <c r="QXN13" s="80"/>
      <c r="QXO13" s="80"/>
      <c r="QXP13" s="80"/>
      <c r="QXQ13" s="80"/>
      <c r="QXR13" s="80"/>
      <c r="QXS13" s="80"/>
      <c r="QXT13" s="80"/>
      <c r="QXU13" s="80"/>
      <c r="QXV13" s="80"/>
      <c r="QXW13" s="80"/>
      <c r="QXX13" s="80"/>
      <c r="QXY13" s="80"/>
      <c r="QXZ13" s="80"/>
      <c r="QYA13" s="80"/>
      <c r="QYB13" s="80"/>
      <c r="QYC13" s="80"/>
      <c r="QYD13" s="80"/>
      <c r="QYE13" s="80"/>
      <c r="QYF13" s="80"/>
      <c r="QYG13" s="80"/>
      <c r="QYH13" s="80"/>
      <c r="QYI13" s="80"/>
      <c r="QYJ13" s="80"/>
      <c r="QYK13" s="80"/>
      <c r="QYL13" s="80"/>
      <c r="QYM13" s="80"/>
      <c r="QYN13" s="80"/>
      <c r="QYO13" s="80"/>
      <c r="QYP13" s="80"/>
      <c r="QYQ13" s="80"/>
      <c r="QYR13" s="80"/>
      <c r="QYS13" s="80"/>
      <c r="QYT13" s="80"/>
      <c r="QYU13" s="80"/>
      <c r="QYV13" s="80"/>
      <c r="QYW13" s="80"/>
      <c r="QYX13" s="80"/>
      <c r="QYY13" s="80"/>
      <c r="QYZ13" s="80"/>
      <c r="QZA13" s="80"/>
      <c r="QZB13" s="80"/>
      <c r="QZC13" s="80"/>
      <c r="QZD13" s="80"/>
      <c r="QZE13" s="80"/>
      <c r="QZF13" s="80"/>
      <c r="QZG13" s="80"/>
      <c r="QZH13" s="80"/>
      <c r="QZI13" s="80"/>
      <c r="QZJ13" s="80"/>
      <c r="QZK13" s="80"/>
      <c r="QZL13" s="80"/>
      <c r="QZM13" s="80"/>
      <c r="QZN13" s="80"/>
      <c r="QZO13" s="80"/>
      <c r="QZP13" s="80"/>
      <c r="QZQ13" s="80"/>
      <c r="QZR13" s="80"/>
      <c r="QZS13" s="80"/>
      <c r="QZT13" s="80"/>
      <c r="QZU13" s="80"/>
      <c r="QZV13" s="80"/>
      <c r="QZW13" s="80"/>
      <c r="QZX13" s="80"/>
      <c r="QZY13" s="80"/>
      <c r="QZZ13" s="80"/>
      <c r="RAA13" s="80"/>
      <c r="RAB13" s="80"/>
      <c r="RAC13" s="80"/>
      <c r="RAD13" s="80"/>
      <c r="RAE13" s="80"/>
      <c r="RAF13" s="80"/>
      <c r="RAG13" s="80"/>
      <c r="RAH13" s="80"/>
      <c r="RAI13" s="80"/>
      <c r="RAJ13" s="80"/>
      <c r="RAK13" s="80"/>
      <c r="RAL13" s="80"/>
      <c r="RAM13" s="80"/>
      <c r="RAN13" s="80"/>
      <c r="RAO13" s="80"/>
      <c r="RAP13" s="80"/>
      <c r="RAQ13" s="80"/>
      <c r="RAR13" s="80"/>
      <c r="RAS13" s="80"/>
      <c r="RAT13" s="80"/>
      <c r="RAU13" s="80"/>
      <c r="RAV13" s="80"/>
      <c r="RAW13" s="80"/>
      <c r="RAX13" s="80"/>
      <c r="RAY13" s="80"/>
      <c r="RAZ13" s="80"/>
      <c r="RBA13" s="80"/>
      <c r="RBB13" s="80"/>
      <c r="RBC13" s="80"/>
      <c r="RBD13" s="80"/>
      <c r="RBE13" s="80"/>
      <c r="RBF13" s="80"/>
      <c r="RBG13" s="80"/>
      <c r="RBH13" s="80"/>
      <c r="RBI13" s="80"/>
      <c r="RBJ13" s="80"/>
      <c r="RBK13" s="80"/>
      <c r="RBL13" s="80"/>
      <c r="RBM13" s="80"/>
      <c r="RBN13" s="80"/>
      <c r="RBO13" s="80"/>
      <c r="RBP13" s="80"/>
      <c r="RBQ13" s="80"/>
      <c r="RBR13" s="80"/>
      <c r="RBS13" s="80"/>
      <c r="RBT13" s="80"/>
      <c r="RBU13" s="80"/>
      <c r="RBV13" s="80"/>
      <c r="RBW13" s="80"/>
      <c r="RBX13" s="80"/>
      <c r="RBY13" s="80"/>
      <c r="RBZ13" s="80"/>
      <c r="RCA13" s="80"/>
      <c r="RCB13" s="80"/>
      <c r="RCC13" s="80"/>
      <c r="RCD13" s="80"/>
      <c r="RCE13" s="80"/>
      <c r="RCF13" s="80"/>
      <c r="RCG13" s="80"/>
      <c r="RCH13" s="80"/>
      <c r="RCI13" s="80"/>
      <c r="RCJ13" s="80"/>
      <c r="RCK13" s="80"/>
      <c r="RCL13" s="80"/>
      <c r="RCM13" s="80"/>
      <c r="RCN13" s="80"/>
      <c r="RCO13" s="80"/>
      <c r="RCP13" s="80"/>
      <c r="RCQ13" s="80"/>
      <c r="RCR13" s="80"/>
      <c r="RCS13" s="80"/>
      <c r="RCT13" s="80"/>
      <c r="RCU13" s="80"/>
      <c r="RCV13" s="80"/>
      <c r="RCW13" s="80"/>
      <c r="RCX13" s="80"/>
      <c r="RCY13" s="80"/>
      <c r="RCZ13" s="80"/>
      <c r="RDA13" s="80"/>
      <c r="RDB13" s="80"/>
      <c r="RDC13" s="80"/>
      <c r="RDD13" s="80"/>
      <c r="RDE13" s="80"/>
      <c r="RDF13" s="80"/>
      <c r="RDG13" s="80"/>
      <c r="RDH13" s="80"/>
      <c r="RDI13" s="80"/>
      <c r="RDJ13" s="80"/>
      <c r="RDK13" s="80"/>
      <c r="RDL13" s="80"/>
      <c r="RDM13" s="80"/>
      <c r="RDN13" s="80"/>
      <c r="RDO13" s="80"/>
      <c r="RDP13" s="80"/>
      <c r="RDQ13" s="80"/>
      <c r="RDR13" s="80"/>
      <c r="RDS13" s="80"/>
      <c r="RDT13" s="80"/>
      <c r="RDU13" s="80"/>
      <c r="RDV13" s="80"/>
      <c r="RDW13" s="80"/>
      <c r="RDX13" s="80"/>
      <c r="RDY13" s="80"/>
      <c r="RDZ13" s="80"/>
      <c r="REA13" s="80"/>
      <c r="REB13" s="80"/>
      <c r="REC13" s="80"/>
      <c r="RED13" s="80"/>
      <c r="REE13" s="80"/>
      <c r="REF13" s="80"/>
      <c r="REG13" s="80"/>
      <c r="REH13" s="80"/>
      <c r="REI13" s="80"/>
      <c r="REJ13" s="80"/>
      <c r="REK13" s="80"/>
      <c r="REL13" s="80"/>
      <c r="REM13" s="80"/>
      <c r="REN13" s="80"/>
      <c r="REO13" s="80"/>
      <c r="REP13" s="80"/>
      <c r="REQ13" s="80"/>
      <c r="RER13" s="80"/>
      <c r="RES13" s="80"/>
      <c r="RET13" s="80"/>
      <c r="REU13" s="80"/>
      <c r="REV13" s="80"/>
      <c r="REW13" s="80"/>
      <c r="REX13" s="80"/>
      <c r="REY13" s="80"/>
      <c r="REZ13" s="80"/>
      <c r="RFA13" s="80"/>
      <c r="RFB13" s="80"/>
      <c r="RFC13" s="80"/>
      <c r="RFD13" s="80"/>
      <c r="RFE13" s="80"/>
      <c r="RFF13" s="80"/>
      <c r="RFG13" s="80"/>
      <c r="RFH13" s="80"/>
      <c r="RFI13" s="80"/>
      <c r="RFJ13" s="80"/>
      <c r="RFK13" s="80"/>
      <c r="RFL13" s="80"/>
      <c r="RFM13" s="80"/>
      <c r="RFN13" s="80"/>
      <c r="RFO13" s="80"/>
      <c r="RFP13" s="80"/>
      <c r="RFQ13" s="80"/>
      <c r="RFR13" s="80"/>
      <c r="RFS13" s="80"/>
      <c r="RFT13" s="80"/>
      <c r="RFU13" s="80"/>
      <c r="RFV13" s="80"/>
      <c r="RFW13" s="80"/>
      <c r="RFX13" s="80"/>
      <c r="RFY13" s="80"/>
      <c r="RFZ13" s="80"/>
      <c r="RGA13" s="80"/>
      <c r="RGB13" s="80"/>
      <c r="RGC13" s="80"/>
      <c r="RGD13" s="80"/>
      <c r="RGE13" s="80"/>
      <c r="RGF13" s="80"/>
      <c r="RGG13" s="80"/>
      <c r="RGH13" s="80"/>
      <c r="RGI13" s="80"/>
      <c r="RGJ13" s="80"/>
      <c r="RGK13" s="80"/>
      <c r="RGL13" s="80"/>
      <c r="RGM13" s="80"/>
      <c r="RGN13" s="80"/>
      <c r="RGO13" s="80"/>
      <c r="RGP13" s="80"/>
      <c r="RGQ13" s="80"/>
      <c r="RGR13" s="80"/>
      <c r="RGS13" s="80"/>
      <c r="RGT13" s="80"/>
      <c r="RGU13" s="80"/>
      <c r="RGV13" s="80"/>
      <c r="RGW13" s="80"/>
      <c r="RGX13" s="80"/>
      <c r="RGY13" s="80"/>
      <c r="RGZ13" s="80"/>
      <c r="RHA13" s="80"/>
      <c r="RHB13" s="80"/>
      <c r="RHC13" s="80"/>
      <c r="RHD13" s="80"/>
      <c r="RHE13" s="80"/>
      <c r="RHF13" s="80"/>
      <c r="RHG13" s="80"/>
      <c r="RHH13" s="80"/>
      <c r="RHI13" s="80"/>
      <c r="RHJ13" s="80"/>
      <c r="RHK13" s="80"/>
      <c r="RHL13" s="80"/>
      <c r="RHM13" s="80"/>
      <c r="RHN13" s="80"/>
      <c r="RHO13" s="80"/>
      <c r="RHP13" s="80"/>
      <c r="RHQ13" s="80"/>
      <c r="RHR13" s="80"/>
      <c r="RHS13" s="80"/>
      <c r="RHT13" s="80"/>
      <c r="RHU13" s="80"/>
      <c r="RHV13" s="80"/>
      <c r="RHW13" s="80"/>
      <c r="RHX13" s="80"/>
      <c r="RHY13" s="80"/>
      <c r="RHZ13" s="80"/>
      <c r="RIA13" s="80"/>
      <c r="RIB13" s="80"/>
      <c r="RIC13" s="80"/>
      <c r="RID13" s="80"/>
      <c r="RIE13" s="80"/>
      <c r="RIF13" s="80"/>
      <c r="RIG13" s="80"/>
      <c r="RIH13" s="80"/>
      <c r="RII13" s="80"/>
      <c r="RIJ13" s="80"/>
      <c r="RIK13" s="80"/>
      <c r="RIL13" s="80"/>
      <c r="RIM13" s="80"/>
      <c r="RIN13" s="80"/>
      <c r="RIO13" s="80"/>
      <c r="RIP13" s="80"/>
      <c r="RIQ13" s="80"/>
      <c r="RIR13" s="80"/>
      <c r="RIS13" s="80"/>
      <c r="RIT13" s="80"/>
      <c r="RIU13" s="80"/>
      <c r="RIV13" s="80"/>
      <c r="RIW13" s="80"/>
      <c r="RIX13" s="80"/>
      <c r="RIY13" s="80"/>
      <c r="RIZ13" s="80"/>
      <c r="RJA13" s="80"/>
      <c r="RJB13" s="80"/>
      <c r="RJC13" s="80"/>
      <c r="RJD13" s="80"/>
      <c r="RJE13" s="80"/>
      <c r="RJF13" s="80"/>
      <c r="RJG13" s="80"/>
      <c r="RJH13" s="80"/>
      <c r="RJI13" s="80"/>
      <c r="RJJ13" s="80"/>
      <c r="RJK13" s="80"/>
      <c r="RJL13" s="80"/>
      <c r="RJM13" s="80"/>
      <c r="RJN13" s="80"/>
      <c r="RJO13" s="80"/>
      <c r="RJP13" s="80"/>
      <c r="RJQ13" s="80"/>
      <c r="RJR13" s="80"/>
      <c r="RJS13" s="80"/>
      <c r="RJT13" s="80"/>
      <c r="RJU13" s="80"/>
      <c r="RJV13" s="80"/>
      <c r="RJW13" s="80"/>
      <c r="RJX13" s="80"/>
      <c r="RJY13" s="80"/>
      <c r="RJZ13" s="80"/>
      <c r="RKA13" s="80"/>
      <c r="RKB13" s="80"/>
      <c r="RKC13" s="80"/>
      <c r="RKD13" s="80"/>
      <c r="RKE13" s="80"/>
      <c r="RKF13" s="80"/>
      <c r="RKG13" s="80"/>
      <c r="RKH13" s="80"/>
      <c r="RKI13" s="80"/>
      <c r="RKJ13" s="80"/>
      <c r="RKK13" s="80"/>
      <c r="RKL13" s="80"/>
      <c r="RKM13" s="80"/>
      <c r="RKN13" s="80"/>
      <c r="RKO13" s="80"/>
      <c r="RKP13" s="80"/>
      <c r="RKQ13" s="80"/>
      <c r="RKR13" s="80"/>
      <c r="RKS13" s="80"/>
      <c r="RKT13" s="80"/>
      <c r="RKU13" s="80"/>
      <c r="RKV13" s="80"/>
      <c r="RKW13" s="80"/>
      <c r="RKX13" s="80"/>
      <c r="RKY13" s="80"/>
      <c r="RKZ13" s="80"/>
      <c r="RLA13" s="80"/>
      <c r="RLB13" s="80"/>
      <c r="RLC13" s="80"/>
      <c r="RLD13" s="80"/>
      <c r="RLE13" s="80"/>
      <c r="RLF13" s="80"/>
      <c r="RLG13" s="80"/>
      <c r="RLH13" s="80"/>
      <c r="RLI13" s="80"/>
      <c r="RLJ13" s="80"/>
      <c r="RLK13" s="80"/>
      <c r="RLL13" s="80"/>
      <c r="RLM13" s="80"/>
      <c r="RLN13" s="80"/>
      <c r="RLO13" s="80"/>
      <c r="RLP13" s="80"/>
      <c r="RLQ13" s="80"/>
      <c r="RLR13" s="80"/>
      <c r="RLS13" s="80"/>
      <c r="RLT13" s="80"/>
      <c r="RLU13" s="80"/>
      <c r="RLV13" s="80"/>
      <c r="RLW13" s="80"/>
      <c r="RLX13" s="80"/>
      <c r="RLY13" s="80"/>
      <c r="RLZ13" s="80"/>
      <c r="RMA13" s="80"/>
      <c r="RMB13" s="80"/>
      <c r="RMC13" s="80"/>
      <c r="RMD13" s="80"/>
      <c r="RME13" s="80"/>
      <c r="RMF13" s="80"/>
      <c r="RMG13" s="80"/>
      <c r="RMH13" s="80"/>
      <c r="RMI13" s="80"/>
      <c r="RMJ13" s="80"/>
      <c r="RMK13" s="80"/>
      <c r="RML13" s="80"/>
      <c r="RMM13" s="80"/>
      <c r="RMN13" s="80"/>
      <c r="RMO13" s="80"/>
      <c r="RMP13" s="80"/>
      <c r="RMQ13" s="80"/>
      <c r="RMR13" s="80"/>
      <c r="RMS13" s="80"/>
      <c r="RMT13" s="80"/>
      <c r="RMU13" s="80"/>
      <c r="RMV13" s="80"/>
      <c r="RMW13" s="80"/>
      <c r="RMX13" s="80"/>
      <c r="RMY13" s="80"/>
      <c r="RMZ13" s="80"/>
      <c r="RNA13" s="80"/>
      <c r="RNB13" s="80"/>
      <c r="RNC13" s="80"/>
      <c r="RND13" s="80"/>
      <c r="RNE13" s="80"/>
      <c r="RNF13" s="80"/>
      <c r="RNG13" s="80"/>
      <c r="RNH13" s="80"/>
      <c r="RNI13" s="80"/>
      <c r="RNJ13" s="80"/>
      <c r="RNK13" s="80"/>
      <c r="RNL13" s="80"/>
      <c r="RNM13" s="80"/>
      <c r="RNN13" s="80"/>
      <c r="RNO13" s="80"/>
      <c r="RNP13" s="80"/>
      <c r="RNQ13" s="80"/>
      <c r="RNR13" s="80"/>
      <c r="RNS13" s="80"/>
      <c r="RNT13" s="80"/>
      <c r="RNU13" s="80"/>
      <c r="RNV13" s="80"/>
      <c r="RNW13" s="80"/>
      <c r="RNX13" s="80"/>
      <c r="RNY13" s="80"/>
      <c r="RNZ13" s="80"/>
      <c r="ROA13" s="80"/>
      <c r="ROB13" s="80"/>
      <c r="ROC13" s="80"/>
      <c r="ROD13" s="80"/>
      <c r="ROE13" s="80"/>
      <c r="ROF13" s="80"/>
      <c r="ROG13" s="80"/>
      <c r="ROH13" s="80"/>
      <c r="ROI13" s="80"/>
      <c r="ROJ13" s="80"/>
      <c r="ROK13" s="80"/>
      <c r="ROL13" s="80"/>
      <c r="ROM13" s="80"/>
      <c r="RON13" s="80"/>
      <c r="ROO13" s="80"/>
      <c r="ROP13" s="80"/>
      <c r="ROQ13" s="80"/>
      <c r="ROR13" s="80"/>
      <c r="ROS13" s="80"/>
      <c r="ROT13" s="80"/>
      <c r="ROU13" s="80"/>
      <c r="ROV13" s="80"/>
      <c r="ROW13" s="80"/>
      <c r="ROX13" s="80"/>
      <c r="ROY13" s="80"/>
      <c r="ROZ13" s="80"/>
      <c r="RPA13" s="80"/>
      <c r="RPB13" s="80"/>
      <c r="RPC13" s="80"/>
      <c r="RPD13" s="80"/>
      <c r="RPE13" s="80"/>
      <c r="RPF13" s="80"/>
      <c r="RPG13" s="80"/>
      <c r="RPH13" s="80"/>
      <c r="RPI13" s="80"/>
      <c r="RPJ13" s="80"/>
      <c r="RPK13" s="80"/>
      <c r="RPL13" s="80"/>
      <c r="RPM13" s="80"/>
      <c r="RPN13" s="80"/>
      <c r="RPO13" s="80"/>
      <c r="RPP13" s="80"/>
      <c r="RPQ13" s="80"/>
      <c r="RPR13" s="80"/>
      <c r="RPS13" s="80"/>
      <c r="RPT13" s="80"/>
      <c r="RPU13" s="80"/>
      <c r="RPV13" s="80"/>
      <c r="RPW13" s="80"/>
      <c r="RPX13" s="80"/>
      <c r="RPY13" s="80"/>
      <c r="RPZ13" s="80"/>
      <c r="RQA13" s="80"/>
      <c r="RQB13" s="80"/>
      <c r="RQC13" s="80"/>
      <c r="RQD13" s="80"/>
      <c r="RQE13" s="80"/>
      <c r="RQF13" s="80"/>
      <c r="RQG13" s="80"/>
      <c r="RQH13" s="80"/>
      <c r="RQI13" s="80"/>
      <c r="RQJ13" s="80"/>
      <c r="RQK13" s="80"/>
      <c r="RQL13" s="80"/>
      <c r="RQM13" s="80"/>
      <c r="RQN13" s="80"/>
      <c r="RQO13" s="80"/>
      <c r="RQP13" s="80"/>
      <c r="RQQ13" s="80"/>
      <c r="RQR13" s="80"/>
      <c r="RQS13" s="80"/>
      <c r="RQT13" s="80"/>
      <c r="RQU13" s="80"/>
      <c r="RQV13" s="80"/>
      <c r="RQW13" s="80"/>
      <c r="RQX13" s="80"/>
      <c r="RQY13" s="80"/>
      <c r="RQZ13" s="80"/>
      <c r="RRA13" s="80"/>
      <c r="RRB13" s="80"/>
      <c r="RRC13" s="80"/>
      <c r="RRD13" s="80"/>
      <c r="RRE13" s="80"/>
      <c r="RRF13" s="80"/>
      <c r="RRG13" s="80"/>
      <c r="RRH13" s="80"/>
      <c r="RRI13" s="80"/>
      <c r="RRJ13" s="80"/>
      <c r="RRK13" s="80"/>
      <c r="RRL13" s="80"/>
      <c r="RRM13" s="80"/>
      <c r="RRN13" s="80"/>
      <c r="RRO13" s="80"/>
      <c r="RRP13" s="80"/>
      <c r="RRQ13" s="80"/>
      <c r="RRR13" s="80"/>
      <c r="RRS13" s="80"/>
      <c r="RRT13" s="80"/>
      <c r="RRU13" s="80"/>
      <c r="RRV13" s="80"/>
      <c r="RRW13" s="80"/>
      <c r="RRX13" s="80"/>
      <c r="RRY13" s="80"/>
      <c r="RRZ13" s="80"/>
      <c r="RSA13" s="80"/>
      <c r="RSB13" s="80"/>
      <c r="RSC13" s="80"/>
      <c r="RSD13" s="80"/>
      <c r="RSE13" s="80"/>
      <c r="RSF13" s="80"/>
      <c r="RSG13" s="80"/>
      <c r="RSH13" s="80"/>
      <c r="RSI13" s="80"/>
      <c r="RSJ13" s="80"/>
      <c r="RSK13" s="80"/>
      <c r="RSL13" s="80"/>
      <c r="RSM13" s="80"/>
      <c r="RSN13" s="80"/>
      <c r="RSO13" s="80"/>
      <c r="RSP13" s="80"/>
      <c r="RSQ13" s="80"/>
      <c r="RSR13" s="80"/>
      <c r="RSS13" s="80"/>
      <c r="RST13" s="80"/>
      <c r="RSU13" s="80"/>
      <c r="RSV13" s="80"/>
      <c r="RSW13" s="80"/>
      <c r="RSX13" s="80"/>
      <c r="RSY13" s="80"/>
      <c r="RSZ13" s="80"/>
      <c r="RTA13" s="80"/>
      <c r="RTB13" s="80"/>
      <c r="RTC13" s="80"/>
      <c r="RTD13" s="80"/>
      <c r="RTE13" s="80"/>
      <c r="RTF13" s="80"/>
      <c r="RTG13" s="80"/>
      <c r="RTH13" s="80"/>
      <c r="RTI13" s="80"/>
      <c r="RTJ13" s="80"/>
      <c r="RTK13" s="80"/>
      <c r="RTL13" s="80"/>
      <c r="RTM13" s="80"/>
      <c r="RTN13" s="80"/>
      <c r="RTO13" s="80"/>
      <c r="RTP13" s="80"/>
      <c r="RTQ13" s="80"/>
      <c r="RTR13" s="80"/>
      <c r="RTS13" s="80"/>
      <c r="RTT13" s="80"/>
      <c r="RTU13" s="80"/>
      <c r="RTV13" s="80"/>
      <c r="RTW13" s="80"/>
      <c r="RTX13" s="80"/>
      <c r="RTY13" s="80"/>
      <c r="RTZ13" s="80"/>
      <c r="RUA13" s="80"/>
      <c r="RUB13" s="80"/>
      <c r="RUC13" s="80"/>
      <c r="RUD13" s="80"/>
      <c r="RUE13" s="80"/>
      <c r="RUF13" s="80"/>
      <c r="RUG13" s="80"/>
      <c r="RUH13" s="80"/>
      <c r="RUI13" s="80"/>
      <c r="RUJ13" s="80"/>
      <c r="RUK13" s="80"/>
      <c r="RUL13" s="80"/>
      <c r="RUM13" s="80"/>
      <c r="RUN13" s="80"/>
      <c r="RUO13" s="80"/>
      <c r="RUP13" s="80"/>
      <c r="RUQ13" s="80"/>
      <c r="RUR13" s="80"/>
      <c r="RUS13" s="80"/>
      <c r="RUT13" s="80"/>
      <c r="RUU13" s="80"/>
      <c r="RUV13" s="80"/>
      <c r="RUW13" s="80"/>
      <c r="RUX13" s="80"/>
      <c r="RUY13" s="80"/>
      <c r="RUZ13" s="80"/>
      <c r="RVA13" s="80"/>
      <c r="RVB13" s="80"/>
      <c r="RVC13" s="80"/>
      <c r="RVD13" s="80"/>
      <c r="RVE13" s="80"/>
      <c r="RVF13" s="80"/>
      <c r="RVG13" s="80"/>
      <c r="RVH13" s="80"/>
      <c r="RVI13" s="80"/>
      <c r="RVJ13" s="80"/>
      <c r="RVK13" s="80"/>
      <c r="RVL13" s="80"/>
      <c r="RVM13" s="80"/>
      <c r="RVN13" s="80"/>
      <c r="RVO13" s="80"/>
      <c r="RVP13" s="80"/>
      <c r="RVQ13" s="80"/>
      <c r="RVR13" s="80"/>
      <c r="RVS13" s="80"/>
      <c r="RVT13" s="80"/>
      <c r="RVU13" s="80"/>
      <c r="RVV13" s="80"/>
      <c r="RVW13" s="80"/>
      <c r="RVX13" s="80"/>
      <c r="RVY13" s="80"/>
      <c r="RVZ13" s="80"/>
      <c r="RWA13" s="80"/>
      <c r="RWB13" s="80"/>
      <c r="RWC13" s="80"/>
      <c r="RWD13" s="80"/>
      <c r="RWE13" s="80"/>
      <c r="RWF13" s="80"/>
      <c r="RWG13" s="80"/>
      <c r="RWH13" s="80"/>
      <c r="RWI13" s="80"/>
      <c r="RWJ13" s="80"/>
      <c r="RWK13" s="80"/>
      <c r="RWL13" s="80"/>
      <c r="RWM13" s="80"/>
      <c r="RWN13" s="80"/>
      <c r="RWO13" s="80"/>
      <c r="RWP13" s="80"/>
      <c r="RWQ13" s="80"/>
      <c r="RWR13" s="80"/>
      <c r="RWS13" s="80"/>
      <c r="RWT13" s="80"/>
      <c r="RWU13" s="80"/>
      <c r="RWV13" s="80"/>
      <c r="RWW13" s="80"/>
      <c r="RWX13" s="80"/>
      <c r="RWY13" s="80"/>
      <c r="RWZ13" s="80"/>
      <c r="RXA13" s="80"/>
      <c r="RXB13" s="80"/>
      <c r="RXC13" s="80"/>
      <c r="RXD13" s="80"/>
      <c r="RXE13" s="80"/>
      <c r="RXF13" s="80"/>
      <c r="RXG13" s="80"/>
      <c r="RXH13" s="80"/>
      <c r="RXI13" s="80"/>
      <c r="RXJ13" s="80"/>
      <c r="RXK13" s="80"/>
      <c r="RXL13" s="80"/>
      <c r="RXM13" s="80"/>
      <c r="RXN13" s="80"/>
      <c r="RXO13" s="80"/>
      <c r="RXP13" s="80"/>
      <c r="RXQ13" s="80"/>
      <c r="RXR13" s="80"/>
      <c r="RXS13" s="80"/>
      <c r="RXT13" s="80"/>
      <c r="RXU13" s="80"/>
      <c r="RXV13" s="80"/>
      <c r="RXW13" s="80"/>
      <c r="RXX13" s="80"/>
      <c r="RXY13" s="80"/>
      <c r="RXZ13" s="80"/>
      <c r="RYA13" s="80"/>
      <c r="RYB13" s="80"/>
      <c r="RYC13" s="80"/>
      <c r="RYD13" s="80"/>
      <c r="RYE13" s="80"/>
      <c r="RYF13" s="80"/>
      <c r="RYG13" s="80"/>
      <c r="RYH13" s="80"/>
      <c r="RYI13" s="80"/>
      <c r="RYJ13" s="80"/>
      <c r="RYK13" s="80"/>
      <c r="RYL13" s="80"/>
      <c r="RYM13" s="80"/>
      <c r="RYN13" s="80"/>
      <c r="RYO13" s="80"/>
      <c r="RYP13" s="80"/>
      <c r="RYQ13" s="80"/>
      <c r="RYR13" s="80"/>
      <c r="RYS13" s="80"/>
      <c r="RYT13" s="80"/>
      <c r="RYU13" s="80"/>
      <c r="RYV13" s="80"/>
      <c r="RYW13" s="80"/>
      <c r="RYX13" s="80"/>
      <c r="RYY13" s="80"/>
      <c r="RYZ13" s="80"/>
      <c r="RZA13" s="80"/>
      <c r="RZB13" s="80"/>
      <c r="RZC13" s="80"/>
      <c r="RZD13" s="80"/>
      <c r="RZE13" s="80"/>
      <c r="RZF13" s="80"/>
      <c r="RZG13" s="80"/>
      <c r="RZH13" s="80"/>
      <c r="RZI13" s="80"/>
      <c r="RZJ13" s="80"/>
      <c r="RZK13" s="80"/>
      <c r="RZL13" s="80"/>
      <c r="RZM13" s="80"/>
      <c r="RZN13" s="80"/>
      <c r="RZO13" s="80"/>
      <c r="RZP13" s="80"/>
      <c r="RZQ13" s="80"/>
      <c r="RZR13" s="80"/>
      <c r="RZS13" s="80"/>
      <c r="RZT13" s="80"/>
      <c r="RZU13" s="80"/>
      <c r="RZV13" s="80"/>
      <c r="RZW13" s="80"/>
      <c r="RZX13" s="80"/>
      <c r="RZY13" s="80"/>
      <c r="RZZ13" s="80"/>
      <c r="SAA13" s="80"/>
      <c r="SAB13" s="80"/>
      <c r="SAC13" s="80"/>
      <c r="SAD13" s="80"/>
      <c r="SAE13" s="80"/>
      <c r="SAF13" s="80"/>
      <c r="SAG13" s="80"/>
      <c r="SAH13" s="80"/>
      <c r="SAI13" s="80"/>
      <c r="SAJ13" s="80"/>
      <c r="SAK13" s="80"/>
      <c r="SAL13" s="80"/>
      <c r="SAM13" s="80"/>
      <c r="SAN13" s="80"/>
      <c r="SAO13" s="80"/>
      <c r="SAP13" s="80"/>
      <c r="SAQ13" s="80"/>
      <c r="SAR13" s="80"/>
      <c r="SAS13" s="80"/>
      <c r="SAT13" s="80"/>
      <c r="SAU13" s="80"/>
      <c r="SAV13" s="80"/>
      <c r="SAW13" s="80"/>
      <c r="SAX13" s="80"/>
      <c r="SAY13" s="80"/>
      <c r="SAZ13" s="80"/>
      <c r="SBA13" s="80"/>
      <c r="SBB13" s="80"/>
      <c r="SBC13" s="80"/>
      <c r="SBD13" s="80"/>
      <c r="SBE13" s="80"/>
      <c r="SBF13" s="80"/>
      <c r="SBG13" s="80"/>
      <c r="SBH13" s="80"/>
      <c r="SBI13" s="80"/>
      <c r="SBJ13" s="80"/>
      <c r="SBK13" s="80"/>
      <c r="SBL13" s="80"/>
      <c r="SBM13" s="80"/>
      <c r="SBN13" s="80"/>
      <c r="SBO13" s="80"/>
      <c r="SBP13" s="80"/>
      <c r="SBQ13" s="80"/>
      <c r="SBR13" s="80"/>
      <c r="SBS13" s="80"/>
      <c r="SBT13" s="80"/>
      <c r="SBU13" s="80"/>
      <c r="SBV13" s="80"/>
      <c r="SBW13" s="80"/>
      <c r="SBX13" s="80"/>
      <c r="SBY13" s="80"/>
      <c r="SBZ13" s="80"/>
      <c r="SCA13" s="80"/>
      <c r="SCB13" s="80"/>
      <c r="SCC13" s="80"/>
      <c r="SCD13" s="80"/>
      <c r="SCE13" s="80"/>
      <c r="SCF13" s="80"/>
      <c r="SCG13" s="80"/>
      <c r="SCH13" s="80"/>
      <c r="SCI13" s="80"/>
      <c r="SCJ13" s="80"/>
      <c r="SCK13" s="80"/>
      <c r="SCL13" s="80"/>
      <c r="SCM13" s="80"/>
      <c r="SCN13" s="80"/>
      <c r="SCO13" s="80"/>
      <c r="SCP13" s="80"/>
      <c r="SCQ13" s="80"/>
      <c r="SCR13" s="80"/>
      <c r="SCS13" s="80"/>
      <c r="SCT13" s="80"/>
      <c r="SCU13" s="80"/>
      <c r="SCV13" s="80"/>
      <c r="SCW13" s="80"/>
      <c r="SCX13" s="80"/>
      <c r="SCY13" s="80"/>
      <c r="SCZ13" s="80"/>
      <c r="SDA13" s="80"/>
      <c r="SDB13" s="80"/>
      <c r="SDC13" s="80"/>
      <c r="SDD13" s="80"/>
      <c r="SDE13" s="80"/>
      <c r="SDF13" s="80"/>
      <c r="SDG13" s="80"/>
      <c r="SDH13" s="80"/>
      <c r="SDI13" s="80"/>
      <c r="SDJ13" s="80"/>
      <c r="SDK13" s="80"/>
      <c r="SDL13" s="80"/>
      <c r="SDM13" s="80"/>
      <c r="SDN13" s="80"/>
      <c r="SDO13" s="80"/>
      <c r="SDP13" s="80"/>
      <c r="SDQ13" s="80"/>
      <c r="SDR13" s="80"/>
      <c r="SDS13" s="80"/>
      <c r="SDT13" s="80"/>
      <c r="SDU13" s="80"/>
      <c r="SDV13" s="80"/>
      <c r="SDW13" s="80"/>
      <c r="SDX13" s="80"/>
      <c r="SDY13" s="80"/>
      <c r="SDZ13" s="80"/>
      <c r="SEA13" s="80"/>
      <c r="SEB13" s="80"/>
      <c r="SEC13" s="80"/>
      <c r="SED13" s="80"/>
      <c r="SEE13" s="80"/>
      <c r="SEF13" s="80"/>
      <c r="SEG13" s="80"/>
      <c r="SEH13" s="80"/>
      <c r="SEI13" s="80"/>
      <c r="SEJ13" s="80"/>
      <c r="SEK13" s="80"/>
      <c r="SEL13" s="80"/>
      <c r="SEM13" s="80"/>
      <c r="SEN13" s="80"/>
      <c r="SEO13" s="80"/>
      <c r="SEP13" s="80"/>
      <c r="SEQ13" s="80"/>
      <c r="SER13" s="80"/>
      <c r="SES13" s="80"/>
      <c r="SET13" s="80"/>
      <c r="SEU13" s="80"/>
      <c r="SEV13" s="80"/>
      <c r="SEW13" s="80"/>
      <c r="SEX13" s="80"/>
      <c r="SEY13" s="80"/>
      <c r="SEZ13" s="80"/>
      <c r="SFA13" s="80"/>
      <c r="SFB13" s="80"/>
      <c r="SFC13" s="80"/>
      <c r="SFD13" s="80"/>
      <c r="SFE13" s="80"/>
      <c r="SFF13" s="80"/>
      <c r="SFG13" s="80"/>
      <c r="SFH13" s="80"/>
      <c r="SFI13" s="80"/>
      <c r="SFJ13" s="80"/>
      <c r="SFK13" s="80"/>
      <c r="SFL13" s="80"/>
      <c r="SFM13" s="80"/>
      <c r="SFN13" s="80"/>
      <c r="SFO13" s="80"/>
      <c r="SFP13" s="80"/>
      <c r="SFQ13" s="80"/>
      <c r="SFR13" s="80"/>
      <c r="SFS13" s="80"/>
      <c r="SFT13" s="80"/>
      <c r="SFU13" s="80"/>
      <c r="SFV13" s="80"/>
      <c r="SFW13" s="80"/>
      <c r="SFX13" s="80"/>
      <c r="SFY13" s="80"/>
      <c r="SFZ13" s="80"/>
      <c r="SGA13" s="80"/>
      <c r="SGB13" s="80"/>
      <c r="SGC13" s="80"/>
      <c r="SGD13" s="80"/>
      <c r="SGE13" s="80"/>
      <c r="SGF13" s="80"/>
      <c r="SGG13" s="80"/>
      <c r="SGH13" s="80"/>
      <c r="SGI13" s="80"/>
      <c r="SGJ13" s="80"/>
      <c r="SGK13" s="80"/>
      <c r="SGL13" s="80"/>
      <c r="SGM13" s="80"/>
      <c r="SGN13" s="80"/>
      <c r="SGO13" s="80"/>
      <c r="SGP13" s="80"/>
      <c r="SGQ13" s="80"/>
      <c r="SGR13" s="80"/>
      <c r="SGS13" s="80"/>
      <c r="SGT13" s="80"/>
      <c r="SGU13" s="80"/>
      <c r="SGV13" s="80"/>
      <c r="SGW13" s="80"/>
      <c r="SGX13" s="80"/>
      <c r="SGY13" s="80"/>
      <c r="SGZ13" s="80"/>
      <c r="SHA13" s="80"/>
      <c r="SHB13" s="80"/>
      <c r="SHC13" s="80"/>
      <c r="SHD13" s="80"/>
      <c r="SHE13" s="80"/>
      <c r="SHF13" s="80"/>
      <c r="SHG13" s="80"/>
      <c r="SHH13" s="80"/>
      <c r="SHI13" s="80"/>
      <c r="SHJ13" s="80"/>
      <c r="SHK13" s="80"/>
      <c r="SHL13" s="80"/>
      <c r="SHM13" s="80"/>
      <c r="SHN13" s="80"/>
      <c r="SHO13" s="80"/>
      <c r="SHP13" s="80"/>
      <c r="SHQ13" s="80"/>
      <c r="SHR13" s="80"/>
      <c r="SHS13" s="80"/>
      <c r="SHT13" s="80"/>
      <c r="SHU13" s="80"/>
      <c r="SHV13" s="80"/>
      <c r="SHW13" s="80"/>
      <c r="SHX13" s="80"/>
      <c r="SHY13" s="80"/>
      <c r="SHZ13" s="80"/>
      <c r="SIA13" s="80"/>
      <c r="SIB13" s="80"/>
      <c r="SIC13" s="80"/>
      <c r="SID13" s="80"/>
      <c r="SIE13" s="80"/>
      <c r="SIF13" s="80"/>
      <c r="SIG13" s="80"/>
      <c r="SIH13" s="80"/>
      <c r="SII13" s="80"/>
      <c r="SIJ13" s="80"/>
      <c r="SIK13" s="80"/>
      <c r="SIL13" s="80"/>
      <c r="SIM13" s="80"/>
      <c r="SIN13" s="80"/>
      <c r="SIO13" s="80"/>
      <c r="SIP13" s="80"/>
      <c r="SIQ13" s="80"/>
      <c r="SIR13" s="80"/>
      <c r="SIS13" s="80"/>
      <c r="SIT13" s="80"/>
      <c r="SIU13" s="80"/>
      <c r="SIV13" s="80"/>
      <c r="SIW13" s="80"/>
      <c r="SIX13" s="80"/>
      <c r="SIY13" s="80"/>
      <c r="SIZ13" s="80"/>
      <c r="SJA13" s="80"/>
      <c r="SJB13" s="80"/>
      <c r="SJC13" s="80"/>
      <c r="SJD13" s="80"/>
      <c r="SJE13" s="80"/>
      <c r="SJF13" s="80"/>
      <c r="SJG13" s="80"/>
      <c r="SJH13" s="80"/>
      <c r="SJI13" s="80"/>
      <c r="SJJ13" s="80"/>
      <c r="SJK13" s="80"/>
      <c r="SJL13" s="80"/>
      <c r="SJM13" s="80"/>
      <c r="SJN13" s="80"/>
      <c r="SJO13" s="80"/>
      <c r="SJP13" s="80"/>
      <c r="SJQ13" s="80"/>
      <c r="SJR13" s="80"/>
      <c r="SJS13" s="80"/>
      <c r="SJT13" s="80"/>
      <c r="SJU13" s="80"/>
      <c r="SJV13" s="80"/>
      <c r="SJW13" s="80"/>
      <c r="SJX13" s="80"/>
      <c r="SJY13" s="80"/>
      <c r="SJZ13" s="80"/>
      <c r="SKA13" s="80"/>
      <c r="SKB13" s="80"/>
      <c r="SKC13" s="80"/>
      <c r="SKD13" s="80"/>
      <c r="SKE13" s="80"/>
      <c r="SKF13" s="80"/>
      <c r="SKG13" s="80"/>
      <c r="SKH13" s="80"/>
      <c r="SKI13" s="80"/>
      <c r="SKJ13" s="80"/>
      <c r="SKK13" s="80"/>
      <c r="SKL13" s="80"/>
      <c r="SKM13" s="80"/>
      <c r="SKN13" s="80"/>
      <c r="SKO13" s="80"/>
      <c r="SKP13" s="80"/>
      <c r="SKQ13" s="80"/>
      <c r="SKR13" s="80"/>
      <c r="SKS13" s="80"/>
      <c r="SKT13" s="80"/>
      <c r="SKU13" s="80"/>
      <c r="SKV13" s="80"/>
      <c r="SKW13" s="80"/>
      <c r="SKX13" s="80"/>
      <c r="SKY13" s="80"/>
      <c r="SKZ13" s="80"/>
      <c r="SLA13" s="80"/>
      <c r="SLB13" s="80"/>
      <c r="SLC13" s="80"/>
      <c r="SLD13" s="80"/>
      <c r="SLE13" s="80"/>
      <c r="SLF13" s="80"/>
      <c r="SLG13" s="80"/>
      <c r="SLH13" s="80"/>
      <c r="SLI13" s="80"/>
      <c r="SLJ13" s="80"/>
      <c r="SLK13" s="80"/>
      <c r="SLL13" s="80"/>
      <c r="SLM13" s="80"/>
      <c r="SLN13" s="80"/>
      <c r="SLO13" s="80"/>
      <c r="SLP13" s="80"/>
      <c r="SLQ13" s="80"/>
      <c r="SLR13" s="80"/>
      <c r="SLS13" s="80"/>
      <c r="SLT13" s="80"/>
      <c r="SLU13" s="80"/>
      <c r="SLV13" s="80"/>
      <c r="SLW13" s="80"/>
      <c r="SLX13" s="80"/>
      <c r="SLY13" s="80"/>
      <c r="SLZ13" s="80"/>
      <c r="SMA13" s="80"/>
      <c r="SMB13" s="80"/>
      <c r="SMC13" s="80"/>
      <c r="SMD13" s="80"/>
      <c r="SME13" s="80"/>
      <c r="SMF13" s="80"/>
      <c r="SMG13" s="80"/>
      <c r="SMH13" s="80"/>
      <c r="SMI13" s="80"/>
      <c r="SMJ13" s="80"/>
      <c r="SMK13" s="80"/>
      <c r="SML13" s="80"/>
      <c r="SMM13" s="80"/>
      <c r="SMN13" s="80"/>
      <c r="SMO13" s="80"/>
      <c r="SMP13" s="80"/>
      <c r="SMQ13" s="80"/>
      <c r="SMR13" s="80"/>
      <c r="SMS13" s="80"/>
      <c r="SMT13" s="80"/>
      <c r="SMU13" s="80"/>
      <c r="SMV13" s="80"/>
      <c r="SMW13" s="80"/>
      <c r="SMX13" s="80"/>
      <c r="SMY13" s="80"/>
      <c r="SMZ13" s="80"/>
      <c r="SNA13" s="80"/>
      <c r="SNB13" s="80"/>
      <c r="SNC13" s="80"/>
      <c r="SND13" s="80"/>
      <c r="SNE13" s="80"/>
      <c r="SNF13" s="80"/>
      <c r="SNG13" s="80"/>
      <c r="SNH13" s="80"/>
      <c r="SNI13" s="80"/>
      <c r="SNJ13" s="80"/>
      <c r="SNK13" s="80"/>
      <c r="SNL13" s="80"/>
      <c r="SNM13" s="80"/>
      <c r="SNN13" s="80"/>
      <c r="SNO13" s="80"/>
      <c r="SNP13" s="80"/>
      <c r="SNQ13" s="80"/>
      <c r="SNR13" s="80"/>
      <c r="SNS13" s="80"/>
      <c r="SNT13" s="80"/>
      <c r="SNU13" s="80"/>
      <c r="SNV13" s="80"/>
      <c r="SNW13" s="80"/>
      <c r="SNX13" s="80"/>
      <c r="SNY13" s="80"/>
      <c r="SNZ13" s="80"/>
      <c r="SOA13" s="80"/>
      <c r="SOB13" s="80"/>
      <c r="SOC13" s="80"/>
      <c r="SOD13" s="80"/>
      <c r="SOE13" s="80"/>
      <c r="SOF13" s="80"/>
      <c r="SOG13" s="80"/>
      <c r="SOH13" s="80"/>
      <c r="SOI13" s="80"/>
      <c r="SOJ13" s="80"/>
      <c r="SOK13" s="80"/>
      <c r="SOL13" s="80"/>
      <c r="SOM13" s="80"/>
      <c r="SON13" s="80"/>
      <c r="SOO13" s="80"/>
      <c r="SOP13" s="80"/>
      <c r="SOQ13" s="80"/>
      <c r="SOR13" s="80"/>
      <c r="SOS13" s="80"/>
      <c r="SOT13" s="80"/>
      <c r="SOU13" s="80"/>
      <c r="SOV13" s="80"/>
      <c r="SOW13" s="80"/>
      <c r="SOX13" s="80"/>
      <c r="SOY13" s="80"/>
      <c r="SOZ13" s="80"/>
      <c r="SPA13" s="80"/>
      <c r="SPB13" s="80"/>
      <c r="SPC13" s="80"/>
      <c r="SPD13" s="80"/>
      <c r="SPE13" s="80"/>
      <c r="SPF13" s="80"/>
      <c r="SPG13" s="80"/>
      <c r="SPH13" s="80"/>
      <c r="SPI13" s="80"/>
      <c r="SPJ13" s="80"/>
      <c r="SPK13" s="80"/>
      <c r="SPL13" s="80"/>
      <c r="SPM13" s="80"/>
      <c r="SPN13" s="80"/>
      <c r="SPO13" s="80"/>
      <c r="SPP13" s="80"/>
      <c r="SPQ13" s="80"/>
      <c r="SPR13" s="80"/>
      <c r="SPS13" s="80"/>
      <c r="SPT13" s="80"/>
      <c r="SPU13" s="80"/>
      <c r="SPV13" s="80"/>
      <c r="SPW13" s="80"/>
      <c r="SPX13" s="80"/>
      <c r="SPY13" s="80"/>
      <c r="SPZ13" s="80"/>
      <c r="SQA13" s="80"/>
      <c r="SQB13" s="80"/>
      <c r="SQC13" s="80"/>
      <c r="SQD13" s="80"/>
      <c r="SQE13" s="80"/>
      <c r="SQF13" s="80"/>
      <c r="SQG13" s="80"/>
      <c r="SQH13" s="80"/>
      <c r="SQI13" s="80"/>
      <c r="SQJ13" s="80"/>
      <c r="SQK13" s="80"/>
      <c r="SQL13" s="80"/>
      <c r="SQM13" s="80"/>
      <c r="SQN13" s="80"/>
      <c r="SQO13" s="80"/>
      <c r="SQP13" s="80"/>
      <c r="SQQ13" s="80"/>
      <c r="SQR13" s="80"/>
      <c r="SQS13" s="80"/>
      <c r="SQT13" s="80"/>
      <c r="SQU13" s="80"/>
      <c r="SQV13" s="80"/>
      <c r="SQW13" s="80"/>
      <c r="SQX13" s="80"/>
      <c r="SQY13" s="80"/>
      <c r="SQZ13" s="80"/>
      <c r="SRA13" s="80"/>
      <c r="SRB13" s="80"/>
      <c r="SRC13" s="80"/>
      <c r="SRD13" s="80"/>
      <c r="SRE13" s="80"/>
      <c r="SRF13" s="80"/>
      <c r="SRG13" s="80"/>
      <c r="SRH13" s="80"/>
      <c r="SRI13" s="80"/>
      <c r="SRJ13" s="80"/>
      <c r="SRK13" s="80"/>
      <c r="SRL13" s="80"/>
      <c r="SRM13" s="80"/>
      <c r="SRN13" s="80"/>
      <c r="SRO13" s="80"/>
      <c r="SRP13" s="80"/>
      <c r="SRQ13" s="80"/>
      <c r="SRR13" s="80"/>
      <c r="SRS13" s="80"/>
      <c r="SRT13" s="80"/>
      <c r="SRU13" s="80"/>
      <c r="SRV13" s="80"/>
      <c r="SRW13" s="80"/>
      <c r="SRX13" s="80"/>
      <c r="SRY13" s="80"/>
      <c r="SRZ13" s="80"/>
      <c r="SSA13" s="80"/>
      <c r="SSB13" s="80"/>
      <c r="SSC13" s="80"/>
      <c r="SSD13" s="80"/>
      <c r="SSE13" s="80"/>
      <c r="SSF13" s="80"/>
      <c r="SSG13" s="80"/>
      <c r="SSH13" s="80"/>
      <c r="SSI13" s="80"/>
      <c r="SSJ13" s="80"/>
      <c r="SSK13" s="80"/>
      <c r="SSL13" s="80"/>
      <c r="SSM13" s="80"/>
      <c r="SSN13" s="80"/>
      <c r="SSO13" s="80"/>
      <c r="SSP13" s="80"/>
      <c r="SSQ13" s="80"/>
      <c r="SSR13" s="80"/>
      <c r="SSS13" s="80"/>
      <c r="SST13" s="80"/>
      <c r="SSU13" s="80"/>
      <c r="SSV13" s="80"/>
      <c r="SSW13" s="80"/>
      <c r="SSX13" s="80"/>
      <c r="SSY13" s="80"/>
      <c r="SSZ13" s="80"/>
      <c r="STA13" s="80"/>
      <c r="STB13" s="80"/>
      <c r="STC13" s="80"/>
      <c r="STD13" s="80"/>
      <c r="STE13" s="80"/>
      <c r="STF13" s="80"/>
      <c r="STG13" s="80"/>
      <c r="STH13" s="80"/>
      <c r="STI13" s="80"/>
      <c r="STJ13" s="80"/>
      <c r="STK13" s="80"/>
      <c r="STL13" s="80"/>
      <c r="STM13" s="80"/>
      <c r="STN13" s="80"/>
      <c r="STO13" s="80"/>
      <c r="STP13" s="80"/>
      <c r="STQ13" s="80"/>
      <c r="STR13" s="80"/>
      <c r="STS13" s="80"/>
      <c r="STT13" s="80"/>
      <c r="STU13" s="80"/>
      <c r="STV13" s="80"/>
      <c r="STW13" s="80"/>
      <c r="STX13" s="80"/>
      <c r="STY13" s="80"/>
      <c r="STZ13" s="80"/>
      <c r="SUA13" s="80"/>
      <c r="SUB13" s="80"/>
      <c r="SUC13" s="80"/>
      <c r="SUD13" s="80"/>
      <c r="SUE13" s="80"/>
      <c r="SUF13" s="80"/>
      <c r="SUG13" s="80"/>
      <c r="SUH13" s="80"/>
      <c r="SUI13" s="80"/>
      <c r="SUJ13" s="80"/>
      <c r="SUK13" s="80"/>
      <c r="SUL13" s="80"/>
      <c r="SUM13" s="80"/>
      <c r="SUN13" s="80"/>
      <c r="SUO13" s="80"/>
      <c r="SUP13" s="80"/>
      <c r="SUQ13" s="80"/>
      <c r="SUR13" s="80"/>
      <c r="SUS13" s="80"/>
      <c r="SUT13" s="80"/>
      <c r="SUU13" s="80"/>
      <c r="SUV13" s="80"/>
      <c r="SUW13" s="80"/>
      <c r="SUX13" s="80"/>
      <c r="SUY13" s="80"/>
      <c r="SUZ13" s="80"/>
      <c r="SVA13" s="80"/>
      <c r="SVB13" s="80"/>
      <c r="SVC13" s="80"/>
      <c r="SVD13" s="80"/>
      <c r="SVE13" s="80"/>
      <c r="SVF13" s="80"/>
      <c r="SVG13" s="80"/>
      <c r="SVH13" s="80"/>
      <c r="SVI13" s="80"/>
      <c r="SVJ13" s="80"/>
      <c r="SVK13" s="80"/>
      <c r="SVL13" s="80"/>
      <c r="SVM13" s="80"/>
      <c r="SVN13" s="80"/>
      <c r="SVO13" s="80"/>
      <c r="SVP13" s="80"/>
      <c r="SVQ13" s="80"/>
      <c r="SVR13" s="80"/>
      <c r="SVS13" s="80"/>
      <c r="SVT13" s="80"/>
      <c r="SVU13" s="80"/>
      <c r="SVV13" s="80"/>
      <c r="SVW13" s="80"/>
      <c r="SVX13" s="80"/>
      <c r="SVY13" s="80"/>
      <c r="SVZ13" s="80"/>
      <c r="SWA13" s="80"/>
      <c r="SWB13" s="80"/>
      <c r="SWC13" s="80"/>
      <c r="SWD13" s="80"/>
      <c r="SWE13" s="80"/>
      <c r="SWF13" s="80"/>
      <c r="SWG13" s="80"/>
      <c r="SWH13" s="80"/>
      <c r="SWI13" s="80"/>
      <c r="SWJ13" s="80"/>
      <c r="SWK13" s="80"/>
      <c r="SWL13" s="80"/>
      <c r="SWM13" s="80"/>
      <c r="SWN13" s="80"/>
      <c r="SWO13" s="80"/>
      <c r="SWP13" s="80"/>
      <c r="SWQ13" s="80"/>
      <c r="SWR13" s="80"/>
      <c r="SWS13" s="80"/>
      <c r="SWT13" s="80"/>
      <c r="SWU13" s="80"/>
      <c r="SWV13" s="80"/>
      <c r="SWW13" s="80"/>
      <c r="SWX13" s="80"/>
      <c r="SWY13" s="80"/>
      <c r="SWZ13" s="80"/>
      <c r="SXA13" s="80"/>
      <c r="SXB13" s="80"/>
      <c r="SXC13" s="80"/>
      <c r="SXD13" s="80"/>
      <c r="SXE13" s="80"/>
      <c r="SXF13" s="80"/>
      <c r="SXG13" s="80"/>
      <c r="SXH13" s="80"/>
      <c r="SXI13" s="80"/>
      <c r="SXJ13" s="80"/>
      <c r="SXK13" s="80"/>
      <c r="SXL13" s="80"/>
      <c r="SXM13" s="80"/>
      <c r="SXN13" s="80"/>
      <c r="SXO13" s="80"/>
      <c r="SXP13" s="80"/>
      <c r="SXQ13" s="80"/>
      <c r="SXR13" s="80"/>
      <c r="SXS13" s="80"/>
      <c r="SXT13" s="80"/>
      <c r="SXU13" s="80"/>
      <c r="SXV13" s="80"/>
      <c r="SXW13" s="80"/>
      <c r="SXX13" s="80"/>
      <c r="SXY13" s="80"/>
      <c r="SXZ13" s="80"/>
      <c r="SYA13" s="80"/>
      <c r="SYB13" s="80"/>
      <c r="SYC13" s="80"/>
      <c r="SYD13" s="80"/>
      <c r="SYE13" s="80"/>
      <c r="SYF13" s="80"/>
      <c r="SYG13" s="80"/>
      <c r="SYH13" s="80"/>
      <c r="SYI13" s="80"/>
      <c r="SYJ13" s="80"/>
      <c r="SYK13" s="80"/>
      <c r="SYL13" s="80"/>
      <c r="SYM13" s="80"/>
      <c r="SYN13" s="80"/>
      <c r="SYO13" s="80"/>
      <c r="SYP13" s="80"/>
      <c r="SYQ13" s="80"/>
      <c r="SYR13" s="80"/>
      <c r="SYS13" s="80"/>
      <c r="SYT13" s="80"/>
      <c r="SYU13" s="80"/>
      <c r="SYV13" s="80"/>
      <c r="SYW13" s="80"/>
      <c r="SYX13" s="80"/>
      <c r="SYY13" s="80"/>
      <c r="SYZ13" s="80"/>
      <c r="SZA13" s="80"/>
      <c r="SZB13" s="80"/>
      <c r="SZC13" s="80"/>
      <c r="SZD13" s="80"/>
      <c r="SZE13" s="80"/>
      <c r="SZF13" s="80"/>
      <c r="SZG13" s="80"/>
      <c r="SZH13" s="80"/>
      <c r="SZI13" s="80"/>
      <c r="SZJ13" s="80"/>
      <c r="SZK13" s="80"/>
      <c r="SZL13" s="80"/>
      <c r="SZM13" s="80"/>
      <c r="SZN13" s="80"/>
      <c r="SZO13" s="80"/>
      <c r="SZP13" s="80"/>
      <c r="SZQ13" s="80"/>
      <c r="SZR13" s="80"/>
      <c r="SZS13" s="80"/>
      <c r="SZT13" s="80"/>
      <c r="SZU13" s="80"/>
      <c r="SZV13" s="80"/>
      <c r="SZW13" s="80"/>
      <c r="SZX13" s="80"/>
      <c r="SZY13" s="80"/>
      <c r="SZZ13" s="80"/>
      <c r="TAA13" s="80"/>
      <c r="TAB13" s="80"/>
      <c r="TAC13" s="80"/>
      <c r="TAD13" s="80"/>
      <c r="TAE13" s="80"/>
      <c r="TAF13" s="80"/>
      <c r="TAG13" s="80"/>
      <c r="TAH13" s="80"/>
      <c r="TAI13" s="80"/>
      <c r="TAJ13" s="80"/>
      <c r="TAK13" s="80"/>
      <c r="TAL13" s="80"/>
      <c r="TAM13" s="80"/>
      <c r="TAN13" s="80"/>
      <c r="TAO13" s="80"/>
      <c r="TAP13" s="80"/>
      <c r="TAQ13" s="80"/>
      <c r="TAR13" s="80"/>
      <c r="TAS13" s="80"/>
      <c r="TAT13" s="80"/>
      <c r="TAU13" s="80"/>
      <c r="TAV13" s="80"/>
      <c r="TAW13" s="80"/>
      <c r="TAX13" s="80"/>
      <c r="TAY13" s="80"/>
      <c r="TAZ13" s="80"/>
      <c r="TBA13" s="80"/>
      <c r="TBB13" s="80"/>
      <c r="TBC13" s="80"/>
      <c r="TBD13" s="80"/>
      <c r="TBE13" s="80"/>
      <c r="TBF13" s="80"/>
      <c r="TBG13" s="80"/>
      <c r="TBH13" s="80"/>
      <c r="TBI13" s="80"/>
      <c r="TBJ13" s="80"/>
      <c r="TBK13" s="80"/>
      <c r="TBL13" s="80"/>
      <c r="TBM13" s="80"/>
      <c r="TBN13" s="80"/>
      <c r="TBO13" s="80"/>
      <c r="TBP13" s="80"/>
      <c r="TBQ13" s="80"/>
      <c r="TBR13" s="80"/>
      <c r="TBS13" s="80"/>
      <c r="TBT13" s="80"/>
      <c r="TBU13" s="80"/>
      <c r="TBV13" s="80"/>
      <c r="TBW13" s="80"/>
      <c r="TBX13" s="80"/>
      <c r="TBY13" s="80"/>
      <c r="TBZ13" s="80"/>
      <c r="TCA13" s="80"/>
      <c r="TCB13" s="80"/>
      <c r="TCC13" s="80"/>
      <c r="TCD13" s="80"/>
      <c r="TCE13" s="80"/>
      <c r="TCF13" s="80"/>
      <c r="TCG13" s="80"/>
      <c r="TCH13" s="80"/>
      <c r="TCI13" s="80"/>
      <c r="TCJ13" s="80"/>
      <c r="TCK13" s="80"/>
      <c r="TCL13" s="80"/>
      <c r="TCM13" s="80"/>
      <c r="TCN13" s="80"/>
      <c r="TCO13" s="80"/>
      <c r="TCP13" s="80"/>
      <c r="TCQ13" s="80"/>
      <c r="TCR13" s="80"/>
      <c r="TCS13" s="80"/>
      <c r="TCT13" s="80"/>
      <c r="TCU13" s="80"/>
      <c r="TCV13" s="80"/>
      <c r="TCW13" s="80"/>
      <c r="TCX13" s="80"/>
      <c r="TCY13" s="80"/>
      <c r="TCZ13" s="80"/>
      <c r="TDA13" s="80"/>
      <c r="TDB13" s="80"/>
      <c r="TDC13" s="80"/>
      <c r="TDD13" s="80"/>
      <c r="TDE13" s="80"/>
      <c r="TDF13" s="80"/>
      <c r="TDG13" s="80"/>
      <c r="TDH13" s="80"/>
      <c r="TDI13" s="80"/>
      <c r="TDJ13" s="80"/>
      <c r="TDK13" s="80"/>
      <c r="TDL13" s="80"/>
      <c r="TDM13" s="80"/>
      <c r="TDN13" s="80"/>
      <c r="TDO13" s="80"/>
      <c r="TDP13" s="80"/>
      <c r="TDQ13" s="80"/>
      <c r="TDR13" s="80"/>
      <c r="TDS13" s="80"/>
      <c r="TDT13" s="80"/>
      <c r="TDU13" s="80"/>
      <c r="TDV13" s="80"/>
      <c r="TDW13" s="80"/>
      <c r="TDX13" s="80"/>
      <c r="TDY13" s="80"/>
      <c r="TDZ13" s="80"/>
      <c r="TEA13" s="80"/>
      <c r="TEB13" s="80"/>
      <c r="TEC13" s="80"/>
      <c r="TED13" s="80"/>
      <c r="TEE13" s="80"/>
      <c r="TEF13" s="80"/>
      <c r="TEG13" s="80"/>
      <c r="TEH13" s="80"/>
      <c r="TEI13" s="80"/>
      <c r="TEJ13" s="80"/>
      <c r="TEK13" s="80"/>
      <c r="TEL13" s="80"/>
      <c r="TEM13" s="80"/>
      <c r="TEN13" s="80"/>
      <c r="TEO13" s="80"/>
      <c r="TEP13" s="80"/>
      <c r="TEQ13" s="80"/>
      <c r="TER13" s="80"/>
      <c r="TES13" s="80"/>
      <c r="TET13" s="80"/>
      <c r="TEU13" s="80"/>
      <c r="TEV13" s="80"/>
      <c r="TEW13" s="80"/>
      <c r="TEX13" s="80"/>
      <c r="TEY13" s="80"/>
      <c r="TEZ13" s="80"/>
      <c r="TFA13" s="80"/>
      <c r="TFB13" s="80"/>
      <c r="TFC13" s="80"/>
      <c r="TFD13" s="80"/>
      <c r="TFE13" s="80"/>
      <c r="TFF13" s="80"/>
      <c r="TFG13" s="80"/>
      <c r="TFH13" s="80"/>
      <c r="TFI13" s="80"/>
      <c r="TFJ13" s="80"/>
      <c r="TFK13" s="80"/>
      <c r="TFL13" s="80"/>
      <c r="TFM13" s="80"/>
      <c r="TFN13" s="80"/>
      <c r="TFO13" s="80"/>
      <c r="TFP13" s="80"/>
      <c r="TFQ13" s="80"/>
      <c r="TFR13" s="80"/>
      <c r="TFS13" s="80"/>
      <c r="TFT13" s="80"/>
      <c r="TFU13" s="80"/>
      <c r="TFV13" s="80"/>
      <c r="TFW13" s="80"/>
      <c r="TFX13" s="80"/>
      <c r="TFY13" s="80"/>
      <c r="TFZ13" s="80"/>
      <c r="TGA13" s="80"/>
      <c r="TGB13" s="80"/>
      <c r="TGC13" s="80"/>
      <c r="TGD13" s="80"/>
      <c r="TGE13" s="80"/>
      <c r="TGF13" s="80"/>
      <c r="TGG13" s="80"/>
      <c r="TGH13" s="80"/>
      <c r="TGI13" s="80"/>
      <c r="TGJ13" s="80"/>
      <c r="TGK13" s="80"/>
      <c r="TGL13" s="80"/>
      <c r="TGM13" s="80"/>
      <c r="TGN13" s="80"/>
      <c r="TGO13" s="80"/>
      <c r="TGP13" s="80"/>
      <c r="TGQ13" s="80"/>
      <c r="TGR13" s="80"/>
      <c r="TGS13" s="80"/>
      <c r="TGT13" s="80"/>
      <c r="TGU13" s="80"/>
      <c r="TGV13" s="80"/>
      <c r="TGW13" s="80"/>
      <c r="TGX13" s="80"/>
      <c r="TGY13" s="80"/>
      <c r="TGZ13" s="80"/>
      <c r="THA13" s="80"/>
      <c r="THB13" s="80"/>
      <c r="THC13" s="80"/>
      <c r="THD13" s="80"/>
      <c r="THE13" s="80"/>
      <c r="THF13" s="80"/>
      <c r="THG13" s="80"/>
      <c r="THH13" s="80"/>
      <c r="THI13" s="80"/>
      <c r="THJ13" s="80"/>
      <c r="THK13" s="80"/>
      <c r="THL13" s="80"/>
      <c r="THM13" s="80"/>
      <c r="THN13" s="80"/>
      <c r="THO13" s="80"/>
      <c r="THP13" s="80"/>
      <c r="THQ13" s="80"/>
      <c r="THR13" s="80"/>
      <c r="THS13" s="80"/>
      <c r="THT13" s="80"/>
      <c r="THU13" s="80"/>
      <c r="THV13" s="80"/>
      <c r="THW13" s="80"/>
      <c r="THX13" s="80"/>
      <c r="THY13" s="80"/>
      <c r="THZ13" s="80"/>
      <c r="TIA13" s="80"/>
      <c r="TIB13" s="80"/>
      <c r="TIC13" s="80"/>
      <c r="TID13" s="80"/>
      <c r="TIE13" s="80"/>
      <c r="TIF13" s="80"/>
      <c r="TIG13" s="80"/>
      <c r="TIH13" s="80"/>
      <c r="TII13" s="80"/>
      <c r="TIJ13" s="80"/>
      <c r="TIK13" s="80"/>
      <c r="TIL13" s="80"/>
      <c r="TIM13" s="80"/>
      <c r="TIN13" s="80"/>
      <c r="TIO13" s="80"/>
      <c r="TIP13" s="80"/>
      <c r="TIQ13" s="80"/>
      <c r="TIR13" s="80"/>
      <c r="TIS13" s="80"/>
      <c r="TIT13" s="80"/>
      <c r="TIU13" s="80"/>
      <c r="TIV13" s="80"/>
      <c r="TIW13" s="80"/>
      <c r="TIX13" s="80"/>
      <c r="TIY13" s="80"/>
      <c r="TIZ13" s="80"/>
      <c r="TJA13" s="80"/>
      <c r="TJB13" s="80"/>
      <c r="TJC13" s="80"/>
      <c r="TJD13" s="80"/>
      <c r="TJE13" s="80"/>
      <c r="TJF13" s="80"/>
      <c r="TJG13" s="80"/>
      <c r="TJH13" s="80"/>
      <c r="TJI13" s="80"/>
      <c r="TJJ13" s="80"/>
      <c r="TJK13" s="80"/>
      <c r="TJL13" s="80"/>
      <c r="TJM13" s="80"/>
      <c r="TJN13" s="80"/>
      <c r="TJO13" s="80"/>
      <c r="TJP13" s="80"/>
      <c r="TJQ13" s="80"/>
      <c r="TJR13" s="80"/>
      <c r="TJS13" s="80"/>
      <c r="TJT13" s="80"/>
      <c r="TJU13" s="80"/>
      <c r="TJV13" s="80"/>
      <c r="TJW13" s="80"/>
      <c r="TJX13" s="80"/>
      <c r="TJY13" s="80"/>
      <c r="TJZ13" s="80"/>
      <c r="TKA13" s="80"/>
      <c r="TKB13" s="80"/>
      <c r="TKC13" s="80"/>
      <c r="TKD13" s="80"/>
      <c r="TKE13" s="80"/>
      <c r="TKF13" s="80"/>
      <c r="TKG13" s="80"/>
      <c r="TKH13" s="80"/>
      <c r="TKI13" s="80"/>
      <c r="TKJ13" s="80"/>
      <c r="TKK13" s="80"/>
      <c r="TKL13" s="80"/>
      <c r="TKM13" s="80"/>
      <c r="TKN13" s="80"/>
      <c r="TKO13" s="80"/>
      <c r="TKP13" s="80"/>
      <c r="TKQ13" s="80"/>
      <c r="TKR13" s="80"/>
      <c r="TKS13" s="80"/>
      <c r="TKT13" s="80"/>
      <c r="TKU13" s="80"/>
      <c r="TKV13" s="80"/>
      <c r="TKW13" s="80"/>
      <c r="TKX13" s="80"/>
      <c r="TKY13" s="80"/>
      <c r="TKZ13" s="80"/>
      <c r="TLA13" s="80"/>
      <c r="TLB13" s="80"/>
      <c r="TLC13" s="80"/>
      <c r="TLD13" s="80"/>
      <c r="TLE13" s="80"/>
      <c r="TLF13" s="80"/>
      <c r="TLG13" s="80"/>
      <c r="TLH13" s="80"/>
      <c r="TLI13" s="80"/>
      <c r="TLJ13" s="80"/>
      <c r="TLK13" s="80"/>
      <c r="TLL13" s="80"/>
      <c r="TLM13" s="80"/>
      <c r="TLN13" s="80"/>
      <c r="TLO13" s="80"/>
      <c r="TLP13" s="80"/>
      <c r="TLQ13" s="80"/>
      <c r="TLR13" s="80"/>
      <c r="TLS13" s="80"/>
      <c r="TLT13" s="80"/>
      <c r="TLU13" s="80"/>
      <c r="TLV13" s="80"/>
      <c r="TLW13" s="80"/>
      <c r="TLX13" s="80"/>
      <c r="TLY13" s="80"/>
      <c r="TLZ13" s="80"/>
      <c r="TMA13" s="80"/>
      <c r="TMB13" s="80"/>
      <c r="TMC13" s="80"/>
      <c r="TMD13" s="80"/>
      <c r="TME13" s="80"/>
      <c r="TMF13" s="80"/>
      <c r="TMG13" s="80"/>
      <c r="TMH13" s="80"/>
      <c r="TMI13" s="80"/>
      <c r="TMJ13" s="80"/>
      <c r="TMK13" s="80"/>
      <c r="TML13" s="80"/>
      <c r="TMM13" s="80"/>
      <c r="TMN13" s="80"/>
      <c r="TMO13" s="80"/>
      <c r="TMP13" s="80"/>
      <c r="TMQ13" s="80"/>
      <c r="TMR13" s="80"/>
      <c r="TMS13" s="80"/>
      <c r="TMT13" s="80"/>
      <c r="TMU13" s="80"/>
      <c r="TMV13" s="80"/>
      <c r="TMW13" s="80"/>
      <c r="TMX13" s="80"/>
      <c r="TMY13" s="80"/>
      <c r="TMZ13" s="80"/>
      <c r="TNA13" s="80"/>
      <c r="TNB13" s="80"/>
      <c r="TNC13" s="80"/>
      <c r="TND13" s="80"/>
      <c r="TNE13" s="80"/>
      <c r="TNF13" s="80"/>
      <c r="TNG13" s="80"/>
      <c r="TNH13" s="80"/>
      <c r="TNI13" s="80"/>
      <c r="TNJ13" s="80"/>
      <c r="TNK13" s="80"/>
      <c r="TNL13" s="80"/>
      <c r="TNM13" s="80"/>
      <c r="TNN13" s="80"/>
      <c r="TNO13" s="80"/>
      <c r="TNP13" s="80"/>
      <c r="TNQ13" s="80"/>
      <c r="TNR13" s="80"/>
      <c r="TNS13" s="80"/>
      <c r="TNT13" s="80"/>
      <c r="TNU13" s="80"/>
      <c r="TNV13" s="80"/>
      <c r="TNW13" s="80"/>
      <c r="TNX13" s="80"/>
      <c r="TNY13" s="80"/>
      <c r="TNZ13" s="80"/>
      <c r="TOA13" s="80"/>
      <c r="TOB13" s="80"/>
      <c r="TOC13" s="80"/>
      <c r="TOD13" s="80"/>
      <c r="TOE13" s="80"/>
      <c r="TOF13" s="80"/>
      <c r="TOG13" s="80"/>
      <c r="TOH13" s="80"/>
      <c r="TOI13" s="80"/>
      <c r="TOJ13" s="80"/>
      <c r="TOK13" s="80"/>
      <c r="TOL13" s="80"/>
      <c r="TOM13" s="80"/>
      <c r="TON13" s="80"/>
      <c r="TOO13" s="80"/>
      <c r="TOP13" s="80"/>
      <c r="TOQ13" s="80"/>
      <c r="TOR13" s="80"/>
      <c r="TOS13" s="80"/>
      <c r="TOT13" s="80"/>
      <c r="TOU13" s="80"/>
      <c r="TOV13" s="80"/>
      <c r="TOW13" s="80"/>
      <c r="TOX13" s="80"/>
      <c r="TOY13" s="80"/>
      <c r="TOZ13" s="80"/>
      <c r="TPA13" s="80"/>
      <c r="TPB13" s="80"/>
      <c r="TPC13" s="80"/>
      <c r="TPD13" s="80"/>
      <c r="TPE13" s="80"/>
      <c r="TPF13" s="80"/>
      <c r="TPG13" s="80"/>
      <c r="TPH13" s="80"/>
      <c r="TPI13" s="80"/>
      <c r="TPJ13" s="80"/>
      <c r="TPK13" s="80"/>
      <c r="TPL13" s="80"/>
      <c r="TPM13" s="80"/>
      <c r="TPN13" s="80"/>
      <c r="TPO13" s="80"/>
      <c r="TPP13" s="80"/>
      <c r="TPQ13" s="80"/>
      <c r="TPR13" s="80"/>
      <c r="TPS13" s="80"/>
      <c r="TPT13" s="80"/>
      <c r="TPU13" s="80"/>
      <c r="TPV13" s="80"/>
      <c r="TPW13" s="80"/>
      <c r="TPX13" s="80"/>
      <c r="TPY13" s="80"/>
      <c r="TPZ13" s="80"/>
      <c r="TQA13" s="80"/>
      <c r="TQB13" s="80"/>
      <c r="TQC13" s="80"/>
      <c r="TQD13" s="80"/>
      <c r="TQE13" s="80"/>
      <c r="TQF13" s="80"/>
      <c r="TQG13" s="80"/>
      <c r="TQH13" s="80"/>
      <c r="TQI13" s="80"/>
      <c r="TQJ13" s="80"/>
      <c r="TQK13" s="80"/>
      <c r="TQL13" s="80"/>
      <c r="TQM13" s="80"/>
      <c r="TQN13" s="80"/>
      <c r="TQO13" s="80"/>
      <c r="TQP13" s="80"/>
      <c r="TQQ13" s="80"/>
      <c r="TQR13" s="80"/>
      <c r="TQS13" s="80"/>
      <c r="TQT13" s="80"/>
      <c r="TQU13" s="80"/>
      <c r="TQV13" s="80"/>
      <c r="TQW13" s="80"/>
      <c r="TQX13" s="80"/>
      <c r="TQY13" s="80"/>
      <c r="TQZ13" s="80"/>
      <c r="TRA13" s="80"/>
      <c r="TRB13" s="80"/>
      <c r="TRC13" s="80"/>
      <c r="TRD13" s="80"/>
      <c r="TRE13" s="80"/>
      <c r="TRF13" s="80"/>
      <c r="TRG13" s="80"/>
      <c r="TRH13" s="80"/>
      <c r="TRI13" s="80"/>
      <c r="TRJ13" s="80"/>
      <c r="TRK13" s="80"/>
      <c r="TRL13" s="80"/>
      <c r="TRM13" s="80"/>
      <c r="TRN13" s="80"/>
      <c r="TRO13" s="80"/>
      <c r="TRP13" s="80"/>
      <c r="TRQ13" s="80"/>
      <c r="TRR13" s="80"/>
      <c r="TRS13" s="80"/>
      <c r="TRT13" s="80"/>
      <c r="TRU13" s="80"/>
      <c r="TRV13" s="80"/>
      <c r="TRW13" s="80"/>
      <c r="TRX13" s="80"/>
      <c r="TRY13" s="80"/>
      <c r="TRZ13" s="80"/>
      <c r="TSA13" s="80"/>
      <c r="TSB13" s="80"/>
      <c r="TSC13" s="80"/>
      <c r="TSD13" s="80"/>
      <c r="TSE13" s="80"/>
      <c r="TSF13" s="80"/>
      <c r="TSG13" s="80"/>
      <c r="TSH13" s="80"/>
      <c r="TSI13" s="80"/>
      <c r="TSJ13" s="80"/>
      <c r="TSK13" s="80"/>
      <c r="TSL13" s="80"/>
      <c r="TSM13" s="80"/>
      <c r="TSN13" s="80"/>
      <c r="TSO13" s="80"/>
      <c r="TSP13" s="80"/>
      <c r="TSQ13" s="80"/>
      <c r="TSR13" s="80"/>
      <c r="TSS13" s="80"/>
      <c r="TST13" s="80"/>
      <c r="TSU13" s="80"/>
      <c r="TSV13" s="80"/>
      <c r="TSW13" s="80"/>
      <c r="TSX13" s="80"/>
      <c r="TSY13" s="80"/>
      <c r="TSZ13" s="80"/>
      <c r="TTA13" s="80"/>
      <c r="TTB13" s="80"/>
      <c r="TTC13" s="80"/>
      <c r="TTD13" s="80"/>
      <c r="TTE13" s="80"/>
      <c r="TTF13" s="80"/>
      <c r="TTG13" s="80"/>
      <c r="TTH13" s="80"/>
      <c r="TTI13" s="80"/>
      <c r="TTJ13" s="80"/>
      <c r="TTK13" s="80"/>
      <c r="TTL13" s="80"/>
      <c r="TTM13" s="80"/>
      <c r="TTN13" s="80"/>
      <c r="TTO13" s="80"/>
      <c r="TTP13" s="80"/>
      <c r="TTQ13" s="80"/>
      <c r="TTR13" s="80"/>
      <c r="TTS13" s="80"/>
      <c r="TTT13" s="80"/>
      <c r="TTU13" s="80"/>
      <c r="TTV13" s="80"/>
      <c r="TTW13" s="80"/>
      <c r="TTX13" s="80"/>
      <c r="TTY13" s="80"/>
      <c r="TTZ13" s="80"/>
      <c r="TUA13" s="80"/>
      <c r="TUB13" s="80"/>
      <c r="TUC13" s="80"/>
      <c r="TUD13" s="80"/>
      <c r="TUE13" s="80"/>
      <c r="TUF13" s="80"/>
      <c r="TUG13" s="80"/>
      <c r="TUH13" s="80"/>
      <c r="TUI13" s="80"/>
      <c r="TUJ13" s="80"/>
      <c r="TUK13" s="80"/>
      <c r="TUL13" s="80"/>
      <c r="TUM13" s="80"/>
      <c r="TUN13" s="80"/>
      <c r="TUO13" s="80"/>
      <c r="TUP13" s="80"/>
      <c r="TUQ13" s="80"/>
      <c r="TUR13" s="80"/>
      <c r="TUS13" s="80"/>
      <c r="TUT13" s="80"/>
      <c r="TUU13" s="80"/>
      <c r="TUV13" s="80"/>
      <c r="TUW13" s="80"/>
      <c r="TUX13" s="80"/>
      <c r="TUY13" s="80"/>
      <c r="TUZ13" s="80"/>
      <c r="TVA13" s="80"/>
      <c r="TVB13" s="80"/>
      <c r="TVC13" s="80"/>
      <c r="TVD13" s="80"/>
      <c r="TVE13" s="80"/>
      <c r="TVF13" s="80"/>
      <c r="TVG13" s="80"/>
      <c r="TVH13" s="80"/>
      <c r="TVI13" s="80"/>
      <c r="TVJ13" s="80"/>
      <c r="TVK13" s="80"/>
      <c r="TVL13" s="80"/>
      <c r="TVM13" s="80"/>
      <c r="TVN13" s="80"/>
      <c r="TVO13" s="80"/>
      <c r="TVP13" s="80"/>
      <c r="TVQ13" s="80"/>
      <c r="TVR13" s="80"/>
      <c r="TVS13" s="80"/>
      <c r="TVT13" s="80"/>
      <c r="TVU13" s="80"/>
      <c r="TVV13" s="80"/>
      <c r="TVW13" s="80"/>
      <c r="TVX13" s="80"/>
      <c r="TVY13" s="80"/>
      <c r="TVZ13" s="80"/>
      <c r="TWA13" s="80"/>
      <c r="TWB13" s="80"/>
      <c r="TWC13" s="80"/>
      <c r="TWD13" s="80"/>
      <c r="TWE13" s="80"/>
      <c r="TWF13" s="80"/>
      <c r="TWG13" s="80"/>
      <c r="TWH13" s="80"/>
      <c r="TWI13" s="80"/>
      <c r="TWJ13" s="80"/>
      <c r="TWK13" s="80"/>
      <c r="TWL13" s="80"/>
      <c r="TWM13" s="80"/>
      <c r="TWN13" s="80"/>
      <c r="TWO13" s="80"/>
      <c r="TWP13" s="80"/>
      <c r="TWQ13" s="80"/>
      <c r="TWR13" s="80"/>
      <c r="TWS13" s="80"/>
      <c r="TWT13" s="80"/>
      <c r="TWU13" s="80"/>
      <c r="TWV13" s="80"/>
      <c r="TWW13" s="80"/>
      <c r="TWX13" s="80"/>
      <c r="TWY13" s="80"/>
      <c r="TWZ13" s="80"/>
      <c r="TXA13" s="80"/>
      <c r="TXB13" s="80"/>
      <c r="TXC13" s="80"/>
      <c r="TXD13" s="80"/>
      <c r="TXE13" s="80"/>
      <c r="TXF13" s="80"/>
      <c r="TXG13" s="80"/>
      <c r="TXH13" s="80"/>
      <c r="TXI13" s="80"/>
      <c r="TXJ13" s="80"/>
      <c r="TXK13" s="80"/>
      <c r="TXL13" s="80"/>
      <c r="TXM13" s="80"/>
      <c r="TXN13" s="80"/>
      <c r="TXO13" s="80"/>
      <c r="TXP13" s="80"/>
      <c r="TXQ13" s="80"/>
      <c r="TXR13" s="80"/>
      <c r="TXS13" s="80"/>
      <c r="TXT13" s="80"/>
      <c r="TXU13" s="80"/>
      <c r="TXV13" s="80"/>
      <c r="TXW13" s="80"/>
      <c r="TXX13" s="80"/>
      <c r="TXY13" s="80"/>
      <c r="TXZ13" s="80"/>
      <c r="TYA13" s="80"/>
      <c r="TYB13" s="80"/>
      <c r="TYC13" s="80"/>
      <c r="TYD13" s="80"/>
      <c r="TYE13" s="80"/>
      <c r="TYF13" s="80"/>
      <c r="TYG13" s="80"/>
      <c r="TYH13" s="80"/>
      <c r="TYI13" s="80"/>
      <c r="TYJ13" s="80"/>
      <c r="TYK13" s="80"/>
      <c r="TYL13" s="80"/>
      <c r="TYM13" s="80"/>
      <c r="TYN13" s="80"/>
      <c r="TYO13" s="80"/>
      <c r="TYP13" s="80"/>
      <c r="TYQ13" s="80"/>
      <c r="TYR13" s="80"/>
      <c r="TYS13" s="80"/>
      <c r="TYT13" s="80"/>
      <c r="TYU13" s="80"/>
      <c r="TYV13" s="80"/>
      <c r="TYW13" s="80"/>
      <c r="TYX13" s="80"/>
      <c r="TYY13" s="80"/>
      <c r="TYZ13" s="80"/>
      <c r="TZA13" s="80"/>
      <c r="TZB13" s="80"/>
      <c r="TZC13" s="80"/>
      <c r="TZD13" s="80"/>
      <c r="TZE13" s="80"/>
      <c r="TZF13" s="80"/>
      <c r="TZG13" s="80"/>
      <c r="TZH13" s="80"/>
      <c r="TZI13" s="80"/>
      <c r="TZJ13" s="80"/>
      <c r="TZK13" s="80"/>
      <c r="TZL13" s="80"/>
      <c r="TZM13" s="80"/>
      <c r="TZN13" s="80"/>
      <c r="TZO13" s="80"/>
      <c r="TZP13" s="80"/>
      <c r="TZQ13" s="80"/>
      <c r="TZR13" s="80"/>
      <c r="TZS13" s="80"/>
      <c r="TZT13" s="80"/>
      <c r="TZU13" s="80"/>
      <c r="TZV13" s="80"/>
      <c r="TZW13" s="80"/>
      <c r="TZX13" s="80"/>
      <c r="TZY13" s="80"/>
      <c r="TZZ13" s="80"/>
      <c r="UAA13" s="80"/>
      <c r="UAB13" s="80"/>
      <c r="UAC13" s="80"/>
      <c r="UAD13" s="80"/>
      <c r="UAE13" s="80"/>
      <c r="UAF13" s="80"/>
      <c r="UAG13" s="80"/>
      <c r="UAH13" s="80"/>
      <c r="UAI13" s="80"/>
      <c r="UAJ13" s="80"/>
      <c r="UAK13" s="80"/>
      <c r="UAL13" s="80"/>
      <c r="UAM13" s="80"/>
      <c r="UAN13" s="80"/>
      <c r="UAO13" s="80"/>
      <c r="UAP13" s="80"/>
      <c r="UAQ13" s="80"/>
      <c r="UAR13" s="80"/>
      <c r="UAS13" s="80"/>
      <c r="UAT13" s="80"/>
      <c r="UAU13" s="80"/>
      <c r="UAV13" s="80"/>
      <c r="UAW13" s="80"/>
      <c r="UAX13" s="80"/>
      <c r="UAY13" s="80"/>
      <c r="UAZ13" s="80"/>
      <c r="UBA13" s="80"/>
      <c r="UBB13" s="80"/>
      <c r="UBC13" s="80"/>
      <c r="UBD13" s="80"/>
      <c r="UBE13" s="80"/>
      <c r="UBF13" s="80"/>
      <c r="UBG13" s="80"/>
      <c r="UBH13" s="80"/>
      <c r="UBI13" s="80"/>
      <c r="UBJ13" s="80"/>
      <c r="UBK13" s="80"/>
      <c r="UBL13" s="80"/>
      <c r="UBM13" s="80"/>
      <c r="UBN13" s="80"/>
      <c r="UBO13" s="80"/>
      <c r="UBP13" s="80"/>
      <c r="UBQ13" s="80"/>
      <c r="UBR13" s="80"/>
      <c r="UBS13" s="80"/>
      <c r="UBT13" s="80"/>
      <c r="UBU13" s="80"/>
      <c r="UBV13" s="80"/>
      <c r="UBW13" s="80"/>
      <c r="UBX13" s="80"/>
      <c r="UBY13" s="80"/>
      <c r="UBZ13" s="80"/>
      <c r="UCA13" s="80"/>
      <c r="UCB13" s="80"/>
      <c r="UCC13" s="80"/>
      <c r="UCD13" s="80"/>
      <c r="UCE13" s="80"/>
      <c r="UCF13" s="80"/>
      <c r="UCG13" s="80"/>
      <c r="UCH13" s="80"/>
      <c r="UCI13" s="80"/>
      <c r="UCJ13" s="80"/>
      <c r="UCK13" s="80"/>
      <c r="UCL13" s="80"/>
      <c r="UCM13" s="80"/>
      <c r="UCN13" s="80"/>
      <c r="UCO13" s="80"/>
      <c r="UCP13" s="80"/>
      <c r="UCQ13" s="80"/>
      <c r="UCR13" s="80"/>
      <c r="UCS13" s="80"/>
      <c r="UCT13" s="80"/>
      <c r="UCU13" s="80"/>
      <c r="UCV13" s="80"/>
      <c r="UCW13" s="80"/>
      <c r="UCX13" s="80"/>
      <c r="UCY13" s="80"/>
      <c r="UCZ13" s="80"/>
      <c r="UDA13" s="80"/>
      <c r="UDB13" s="80"/>
      <c r="UDC13" s="80"/>
      <c r="UDD13" s="80"/>
      <c r="UDE13" s="80"/>
      <c r="UDF13" s="80"/>
      <c r="UDG13" s="80"/>
      <c r="UDH13" s="80"/>
      <c r="UDI13" s="80"/>
      <c r="UDJ13" s="80"/>
      <c r="UDK13" s="80"/>
      <c r="UDL13" s="80"/>
      <c r="UDM13" s="80"/>
      <c r="UDN13" s="80"/>
      <c r="UDO13" s="80"/>
      <c r="UDP13" s="80"/>
      <c r="UDQ13" s="80"/>
      <c r="UDR13" s="80"/>
      <c r="UDS13" s="80"/>
      <c r="UDT13" s="80"/>
      <c r="UDU13" s="80"/>
      <c r="UDV13" s="80"/>
      <c r="UDW13" s="80"/>
      <c r="UDX13" s="80"/>
      <c r="UDY13" s="80"/>
      <c r="UDZ13" s="80"/>
      <c r="UEA13" s="80"/>
      <c r="UEB13" s="80"/>
      <c r="UEC13" s="80"/>
      <c r="UED13" s="80"/>
      <c r="UEE13" s="80"/>
      <c r="UEF13" s="80"/>
      <c r="UEG13" s="80"/>
      <c r="UEH13" s="80"/>
      <c r="UEI13" s="80"/>
      <c r="UEJ13" s="80"/>
      <c r="UEK13" s="80"/>
      <c r="UEL13" s="80"/>
      <c r="UEM13" s="80"/>
      <c r="UEN13" s="80"/>
      <c r="UEO13" s="80"/>
      <c r="UEP13" s="80"/>
      <c r="UEQ13" s="80"/>
      <c r="UER13" s="80"/>
      <c r="UES13" s="80"/>
      <c r="UET13" s="80"/>
      <c r="UEU13" s="80"/>
      <c r="UEV13" s="80"/>
      <c r="UEW13" s="80"/>
      <c r="UEX13" s="80"/>
      <c r="UEY13" s="80"/>
      <c r="UEZ13" s="80"/>
      <c r="UFA13" s="80"/>
      <c r="UFB13" s="80"/>
      <c r="UFC13" s="80"/>
      <c r="UFD13" s="80"/>
      <c r="UFE13" s="80"/>
      <c r="UFF13" s="80"/>
      <c r="UFG13" s="80"/>
      <c r="UFH13" s="80"/>
      <c r="UFI13" s="80"/>
      <c r="UFJ13" s="80"/>
      <c r="UFK13" s="80"/>
      <c r="UFL13" s="80"/>
      <c r="UFM13" s="80"/>
      <c r="UFN13" s="80"/>
      <c r="UFO13" s="80"/>
      <c r="UFP13" s="80"/>
      <c r="UFQ13" s="80"/>
      <c r="UFR13" s="80"/>
      <c r="UFS13" s="80"/>
      <c r="UFT13" s="80"/>
      <c r="UFU13" s="80"/>
      <c r="UFV13" s="80"/>
      <c r="UFW13" s="80"/>
      <c r="UFX13" s="80"/>
      <c r="UFY13" s="80"/>
      <c r="UFZ13" s="80"/>
      <c r="UGA13" s="80"/>
      <c r="UGB13" s="80"/>
      <c r="UGC13" s="80"/>
      <c r="UGD13" s="80"/>
      <c r="UGE13" s="80"/>
      <c r="UGF13" s="80"/>
      <c r="UGG13" s="80"/>
      <c r="UGH13" s="80"/>
      <c r="UGI13" s="80"/>
      <c r="UGJ13" s="80"/>
      <c r="UGK13" s="80"/>
      <c r="UGL13" s="80"/>
      <c r="UGM13" s="80"/>
      <c r="UGN13" s="80"/>
      <c r="UGO13" s="80"/>
      <c r="UGP13" s="80"/>
      <c r="UGQ13" s="80"/>
      <c r="UGR13" s="80"/>
      <c r="UGS13" s="80"/>
      <c r="UGT13" s="80"/>
      <c r="UGU13" s="80"/>
      <c r="UGV13" s="80"/>
      <c r="UGW13" s="80"/>
      <c r="UGX13" s="80"/>
      <c r="UGY13" s="80"/>
      <c r="UGZ13" s="80"/>
      <c r="UHA13" s="80"/>
      <c r="UHB13" s="80"/>
      <c r="UHC13" s="80"/>
      <c r="UHD13" s="80"/>
      <c r="UHE13" s="80"/>
      <c r="UHF13" s="80"/>
      <c r="UHG13" s="80"/>
      <c r="UHH13" s="80"/>
      <c r="UHI13" s="80"/>
      <c r="UHJ13" s="80"/>
      <c r="UHK13" s="80"/>
      <c r="UHL13" s="80"/>
      <c r="UHM13" s="80"/>
      <c r="UHN13" s="80"/>
      <c r="UHO13" s="80"/>
      <c r="UHP13" s="80"/>
      <c r="UHQ13" s="80"/>
      <c r="UHR13" s="80"/>
      <c r="UHS13" s="80"/>
      <c r="UHT13" s="80"/>
      <c r="UHU13" s="80"/>
      <c r="UHV13" s="80"/>
      <c r="UHW13" s="80"/>
      <c r="UHX13" s="80"/>
      <c r="UHY13" s="80"/>
      <c r="UHZ13" s="80"/>
      <c r="UIA13" s="80"/>
      <c r="UIB13" s="80"/>
      <c r="UIC13" s="80"/>
      <c r="UID13" s="80"/>
      <c r="UIE13" s="80"/>
      <c r="UIF13" s="80"/>
      <c r="UIG13" s="80"/>
      <c r="UIH13" s="80"/>
      <c r="UII13" s="80"/>
      <c r="UIJ13" s="80"/>
      <c r="UIK13" s="80"/>
      <c r="UIL13" s="80"/>
      <c r="UIM13" s="80"/>
      <c r="UIN13" s="80"/>
      <c r="UIO13" s="80"/>
      <c r="UIP13" s="80"/>
      <c r="UIQ13" s="80"/>
      <c r="UIR13" s="80"/>
      <c r="UIS13" s="80"/>
      <c r="UIT13" s="80"/>
      <c r="UIU13" s="80"/>
      <c r="UIV13" s="80"/>
      <c r="UIW13" s="80"/>
      <c r="UIX13" s="80"/>
      <c r="UIY13" s="80"/>
      <c r="UIZ13" s="80"/>
      <c r="UJA13" s="80"/>
      <c r="UJB13" s="80"/>
      <c r="UJC13" s="80"/>
      <c r="UJD13" s="80"/>
      <c r="UJE13" s="80"/>
      <c r="UJF13" s="80"/>
      <c r="UJG13" s="80"/>
      <c r="UJH13" s="80"/>
      <c r="UJI13" s="80"/>
      <c r="UJJ13" s="80"/>
      <c r="UJK13" s="80"/>
      <c r="UJL13" s="80"/>
      <c r="UJM13" s="80"/>
      <c r="UJN13" s="80"/>
      <c r="UJO13" s="80"/>
      <c r="UJP13" s="80"/>
      <c r="UJQ13" s="80"/>
      <c r="UJR13" s="80"/>
      <c r="UJS13" s="80"/>
      <c r="UJT13" s="80"/>
      <c r="UJU13" s="80"/>
      <c r="UJV13" s="80"/>
      <c r="UJW13" s="80"/>
      <c r="UJX13" s="80"/>
      <c r="UJY13" s="80"/>
      <c r="UJZ13" s="80"/>
      <c r="UKA13" s="80"/>
      <c r="UKB13" s="80"/>
      <c r="UKC13" s="80"/>
      <c r="UKD13" s="80"/>
      <c r="UKE13" s="80"/>
      <c r="UKF13" s="80"/>
      <c r="UKG13" s="80"/>
      <c r="UKH13" s="80"/>
      <c r="UKI13" s="80"/>
      <c r="UKJ13" s="80"/>
      <c r="UKK13" s="80"/>
      <c r="UKL13" s="80"/>
      <c r="UKM13" s="80"/>
      <c r="UKN13" s="80"/>
      <c r="UKO13" s="80"/>
      <c r="UKP13" s="80"/>
      <c r="UKQ13" s="80"/>
      <c r="UKR13" s="80"/>
      <c r="UKS13" s="80"/>
      <c r="UKT13" s="80"/>
      <c r="UKU13" s="80"/>
      <c r="UKV13" s="80"/>
      <c r="UKW13" s="80"/>
      <c r="UKX13" s="80"/>
      <c r="UKY13" s="80"/>
      <c r="UKZ13" s="80"/>
      <c r="ULA13" s="80"/>
      <c r="ULB13" s="80"/>
      <c r="ULC13" s="80"/>
      <c r="ULD13" s="80"/>
      <c r="ULE13" s="80"/>
      <c r="ULF13" s="80"/>
      <c r="ULG13" s="80"/>
      <c r="ULH13" s="80"/>
      <c r="ULI13" s="80"/>
      <c r="ULJ13" s="80"/>
      <c r="ULK13" s="80"/>
      <c r="ULL13" s="80"/>
      <c r="ULM13" s="80"/>
      <c r="ULN13" s="80"/>
      <c r="ULO13" s="80"/>
      <c r="ULP13" s="80"/>
      <c r="ULQ13" s="80"/>
      <c r="ULR13" s="80"/>
      <c r="ULS13" s="80"/>
      <c r="ULT13" s="80"/>
      <c r="ULU13" s="80"/>
      <c r="ULV13" s="80"/>
      <c r="ULW13" s="80"/>
      <c r="ULX13" s="80"/>
      <c r="ULY13" s="80"/>
      <c r="ULZ13" s="80"/>
      <c r="UMA13" s="80"/>
      <c r="UMB13" s="80"/>
      <c r="UMC13" s="80"/>
      <c r="UMD13" s="80"/>
      <c r="UME13" s="80"/>
      <c r="UMF13" s="80"/>
      <c r="UMG13" s="80"/>
      <c r="UMH13" s="80"/>
      <c r="UMI13" s="80"/>
      <c r="UMJ13" s="80"/>
      <c r="UMK13" s="80"/>
      <c r="UML13" s="80"/>
      <c r="UMM13" s="80"/>
      <c r="UMN13" s="80"/>
      <c r="UMO13" s="80"/>
      <c r="UMP13" s="80"/>
      <c r="UMQ13" s="80"/>
      <c r="UMR13" s="80"/>
      <c r="UMS13" s="80"/>
      <c r="UMT13" s="80"/>
      <c r="UMU13" s="80"/>
      <c r="UMV13" s="80"/>
      <c r="UMW13" s="80"/>
      <c r="UMX13" s="80"/>
      <c r="UMY13" s="80"/>
      <c r="UMZ13" s="80"/>
      <c r="UNA13" s="80"/>
      <c r="UNB13" s="80"/>
      <c r="UNC13" s="80"/>
      <c r="UND13" s="80"/>
      <c r="UNE13" s="80"/>
      <c r="UNF13" s="80"/>
      <c r="UNG13" s="80"/>
      <c r="UNH13" s="80"/>
      <c r="UNI13" s="80"/>
      <c r="UNJ13" s="80"/>
      <c r="UNK13" s="80"/>
      <c r="UNL13" s="80"/>
      <c r="UNM13" s="80"/>
      <c r="UNN13" s="80"/>
      <c r="UNO13" s="80"/>
      <c r="UNP13" s="80"/>
      <c r="UNQ13" s="80"/>
      <c r="UNR13" s="80"/>
      <c r="UNS13" s="80"/>
      <c r="UNT13" s="80"/>
      <c r="UNU13" s="80"/>
      <c r="UNV13" s="80"/>
      <c r="UNW13" s="80"/>
      <c r="UNX13" s="80"/>
      <c r="UNY13" s="80"/>
      <c r="UNZ13" s="80"/>
      <c r="UOA13" s="80"/>
      <c r="UOB13" s="80"/>
      <c r="UOC13" s="80"/>
      <c r="UOD13" s="80"/>
      <c r="UOE13" s="80"/>
      <c r="UOF13" s="80"/>
      <c r="UOG13" s="80"/>
      <c r="UOH13" s="80"/>
      <c r="UOI13" s="80"/>
      <c r="UOJ13" s="80"/>
      <c r="UOK13" s="80"/>
      <c r="UOL13" s="80"/>
      <c r="UOM13" s="80"/>
      <c r="UON13" s="80"/>
      <c r="UOO13" s="80"/>
      <c r="UOP13" s="80"/>
      <c r="UOQ13" s="80"/>
      <c r="UOR13" s="80"/>
      <c r="UOS13" s="80"/>
      <c r="UOT13" s="80"/>
      <c r="UOU13" s="80"/>
      <c r="UOV13" s="80"/>
      <c r="UOW13" s="80"/>
      <c r="UOX13" s="80"/>
      <c r="UOY13" s="80"/>
      <c r="UOZ13" s="80"/>
      <c r="UPA13" s="80"/>
      <c r="UPB13" s="80"/>
      <c r="UPC13" s="80"/>
      <c r="UPD13" s="80"/>
      <c r="UPE13" s="80"/>
      <c r="UPF13" s="80"/>
      <c r="UPG13" s="80"/>
      <c r="UPH13" s="80"/>
      <c r="UPI13" s="80"/>
      <c r="UPJ13" s="80"/>
      <c r="UPK13" s="80"/>
      <c r="UPL13" s="80"/>
      <c r="UPM13" s="80"/>
      <c r="UPN13" s="80"/>
      <c r="UPO13" s="80"/>
      <c r="UPP13" s="80"/>
      <c r="UPQ13" s="80"/>
      <c r="UPR13" s="80"/>
      <c r="UPS13" s="80"/>
      <c r="UPT13" s="80"/>
      <c r="UPU13" s="80"/>
      <c r="UPV13" s="80"/>
      <c r="UPW13" s="80"/>
      <c r="UPX13" s="80"/>
      <c r="UPY13" s="80"/>
      <c r="UPZ13" s="80"/>
      <c r="UQA13" s="80"/>
      <c r="UQB13" s="80"/>
      <c r="UQC13" s="80"/>
      <c r="UQD13" s="80"/>
      <c r="UQE13" s="80"/>
      <c r="UQF13" s="80"/>
      <c r="UQG13" s="80"/>
      <c r="UQH13" s="80"/>
      <c r="UQI13" s="80"/>
      <c r="UQJ13" s="80"/>
      <c r="UQK13" s="80"/>
      <c r="UQL13" s="80"/>
      <c r="UQM13" s="80"/>
      <c r="UQN13" s="80"/>
      <c r="UQO13" s="80"/>
      <c r="UQP13" s="80"/>
      <c r="UQQ13" s="80"/>
      <c r="UQR13" s="80"/>
      <c r="UQS13" s="80"/>
      <c r="UQT13" s="80"/>
      <c r="UQU13" s="80"/>
      <c r="UQV13" s="80"/>
      <c r="UQW13" s="80"/>
      <c r="UQX13" s="80"/>
      <c r="UQY13" s="80"/>
      <c r="UQZ13" s="80"/>
      <c r="URA13" s="80"/>
      <c r="URB13" s="80"/>
      <c r="URC13" s="80"/>
      <c r="URD13" s="80"/>
      <c r="URE13" s="80"/>
      <c r="URF13" s="80"/>
      <c r="URG13" s="80"/>
      <c r="URH13" s="80"/>
      <c r="URI13" s="80"/>
      <c r="URJ13" s="80"/>
      <c r="URK13" s="80"/>
      <c r="URL13" s="80"/>
      <c r="URM13" s="80"/>
      <c r="URN13" s="80"/>
      <c r="URO13" s="80"/>
      <c r="URP13" s="80"/>
      <c r="URQ13" s="80"/>
      <c r="URR13" s="80"/>
      <c r="URS13" s="80"/>
      <c r="URT13" s="80"/>
      <c r="URU13" s="80"/>
      <c r="URV13" s="80"/>
      <c r="URW13" s="80"/>
      <c r="URX13" s="80"/>
      <c r="URY13" s="80"/>
      <c r="URZ13" s="80"/>
      <c r="USA13" s="80"/>
      <c r="USB13" s="80"/>
      <c r="USC13" s="80"/>
      <c r="USD13" s="80"/>
      <c r="USE13" s="80"/>
      <c r="USF13" s="80"/>
      <c r="USG13" s="80"/>
      <c r="USH13" s="80"/>
      <c r="USI13" s="80"/>
      <c r="USJ13" s="80"/>
      <c r="USK13" s="80"/>
      <c r="USL13" s="80"/>
      <c r="USM13" s="80"/>
      <c r="USN13" s="80"/>
      <c r="USO13" s="80"/>
      <c r="USP13" s="80"/>
      <c r="USQ13" s="80"/>
      <c r="USR13" s="80"/>
      <c r="USS13" s="80"/>
      <c r="UST13" s="80"/>
      <c r="USU13" s="80"/>
      <c r="USV13" s="80"/>
      <c r="USW13" s="80"/>
      <c r="USX13" s="80"/>
      <c r="USY13" s="80"/>
      <c r="USZ13" s="80"/>
      <c r="UTA13" s="80"/>
      <c r="UTB13" s="80"/>
      <c r="UTC13" s="80"/>
      <c r="UTD13" s="80"/>
      <c r="UTE13" s="80"/>
      <c r="UTF13" s="80"/>
      <c r="UTG13" s="80"/>
      <c r="UTH13" s="80"/>
      <c r="UTI13" s="80"/>
      <c r="UTJ13" s="80"/>
      <c r="UTK13" s="80"/>
      <c r="UTL13" s="80"/>
      <c r="UTM13" s="80"/>
      <c r="UTN13" s="80"/>
      <c r="UTO13" s="80"/>
      <c r="UTP13" s="80"/>
      <c r="UTQ13" s="80"/>
      <c r="UTR13" s="80"/>
      <c r="UTS13" s="80"/>
      <c r="UTT13" s="80"/>
      <c r="UTU13" s="80"/>
      <c r="UTV13" s="80"/>
      <c r="UTW13" s="80"/>
      <c r="UTX13" s="80"/>
      <c r="UTY13" s="80"/>
      <c r="UTZ13" s="80"/>
      <c r="UUA13" s="80"/>
      <c r="UUB13" s="80"/>
      <c r="UUC13" s="80"/>
      <c r="UUD13" s="80"/>
      <c r="UUE13" s="80"/>
      <c r="UUF13" s="80"/>
      <c r="UUG13" s="80"/>
      <c r="UUH13" s="80"/>
      <c r="UUI13" s="80"/>
      <c r="UUJ13" s="80"/>
      <c r="UUK13" s="80"/>
      <c r="UUL13" s="80"/>
      <c r="UUM13" s="80"/>
      <c r="UUN13" s="80"/>
      <c r="UUO13" s="80"/>
      <c r="UUP13" s="80"/>
      <c r="UUQ13" s="80"/>
      <c r="UUR13" s="80"/>
      <c r="UUS13" s="80"/>
      <c r="UUT13" s="80"/>
      <c r="UUU13" s="80"/>
      <c r="UUV13" s="80"/>
      <c r="UUW13" s="80"/>
      <c r="UUX13" s="80"/>
      <c r="UUY13" s="80"/>
      <c r="UUZ13" s="80"/>
      <c r="UVA13" s="80"/>
      <c r="UVB13" s="80"/>
      <c r="UVC13" s="80"/>
      <c r="UVD13" s="80"/>
      <c r="UVE13" s="80"/>
      <c r="UVF13" s="80"/>
      <c r="UVG13" s="80"/>
      <c r="UVH13" s="80"/>
      <c r="UVI13" s="80"/>
      <c r="UVJ13" s="80"/>
      <c r="UVK13" s="80"/>
      <c r="UVL13" s="80"/>
      <c r="UVM13" s="80"/>
      <c r="UVN13" s="80"/>
      <c r="UVO13" s="80"/>
      <c r="UVP13" s="80"/>
      <c r="UVQ13" s="80"/>
      <c r="UVR13" s="80"/>
      <c r="UVS13" s="80"/>
      <c r="UVT13" s="80"/>
      <c r="UVU13" s="80"/>
      <c r="UVV13" s="80"/>
      <c r="UVW13" s="80"/>
      <c r="UVX13" s="80"/>
      <c r="UVY13" s="80"/>
      <c r="UVZ13" s="80"/>
      <c r="UWA13" s="80"/>
      <c r="UWB13" s="80"/>
      <c r="UWC13" s="80"/>
      <c r="UWD13" s="80"/>
      <c r="UWE13" s="80"/>
      <c r="UWF13" s="80"/>
      <c r="UWG13" s="80"/>
      <c r="UWH13" s="80"/>
      <c r="UWI13" s="80"/>
      <c r="UWJ13" s="80"/>
      <c r="UWK13" s="80"/>
      <c r="UWL13" s="80"/>
      <c r="UWM13" s="80"/>
      <c r="UWN13" s="80"/>
      <c r="UWO13" s="80"/>
      <c r="UWP13" s="80"/>
      <c r="UWQ13" s="80"/>
      <c r="UWR13" s="80"/>
      <c r="UWS13" s="80"/>
      <c r="UWT13" s="80"/>
      <c r="UWU13" s="80"/>
      <c r="UWV13" s="80"/>
      <c r="UWW13" s="80"/>
      <c r="UWX13" s="80"/>
      <c r="UWY13" s="80"/>
      <c r="UWZ13" s="80"/>
      <c r="UXA13" s="80"/>
      <c r="UXB13" s="80"/>
      <c r="UXC13" s="80"/>
      <c r="UXD13" s="80"/>
      <c r="UXE13" s="80"/>
      <c r="UXF13" s="80"/>
      <c r="UXG13" s="80"/>
      <c r="UXH13" s="80"/>
      <c r="UXI13" s="80"/>
      <c r="UXJ13" s="80"/>
      <c r="UXK13" s="80"/>
      <c r="UXL13" s="80"/>
      <c r="UXM13" s="80"/>
      <c r="UXN13" s="80"/>
      <c r="UXO13" s="80"/>
      <c r="UXP13" s="80"/>
      <c r="UXQ13" s="80"/>
      <c r="UXR13" s="80"/>
      <c r="UXS13" s="80"/>
      <c r="UXT13" s="80"/>
      <c r="UXU13" s="80"/>
      <c r="UXV13" s="80"/>
      <c r="UXW13" s="80"/>
      <c r="UXX13" s="80"/>
      <c r="UXY13" s="80"/>
      <c r="UXZ13" s="80"/>
      <c r="UYA13" s="80"/>
      <c r="UYB13" s="80"/>
      <c r="UYC13" s="80"/>
      <c r="UYD13" s="80"/>
      <c r="UYE13" s="80"/>
      <c r="UYF13" s="80"/>
      <c r="UYG13" s="80"/>
      <c r="UYH13" s="80"/>
      <c r="UYI13" s="80"/>
      <c r="UYJ13" s="80"/>
      <c r="UYK13" s="80"/>
      <c r="UYL13" s="80"/>
      <c r="UYM13" s="80"/>
      <c r="UYN13" s="80"/>
      <c r="UYO13" s="80"/>
      <c r="UYP13" s="80"/>
      <c r="UYQ13" s="80"/>
      <c r="UYR13" s="80"/>
      <c r="UYS13" s="80"/>
      <c r="UYT13" s="80"/>
      <c r="UYU13" s="80"/>
      <c r="UYV13" s="80"/>
      <c r="UYW13" s="80"/>
      <c r="UYX13" s="80"/>
      <c r="UYY13" s="80"/>
      <c r="UYZ13" s="80"/>
      <c r="UZA13" s="80"/>
      <c r="UZB13" s="80"/>
      <c r="UZC13" s="80"/>
      <c r="UZD13" s="80"/>
      <c r="UZE13" s="80"/>
      <c r="UZF13" s="80"/>
      <c r="UZG13" s="80"/>
      <c r="UZH13" s="80"/>
      <c r="UZI13" s="80"/>
      <c r="UZJ13" s="80"/>
      <c r="UZK13" s="80"/>
      <c r="UZL13" s="80"/>
      <c r="UZM13" s="80"/>
      <c r="UZN13" s="80"/>
      <c r="UZO13" s="80"/>
      <c r="UZP13" s="80"/>
      <c r="UZQ13" s="80"/>
      <c r="UZR13" s="80"/>
      <c r="UZS13" s="80"/>
      <c r="UZT13" s="80"/>
      <c r="UZU13" s="80"/>
      <c r="UZV13" s="80"/>
      <c r="UZW13" s="80"/>
      <c r="UZX13" s="80"/>
      <c r="UZY13" s="80"/>
      <c r="UZZ13" s="80"/>
      <c r="VAA13" s="80"/>
      <c r="VAB13" s="80"/>
      <c r="VAC13" s="80"/>
      <c r="VAD13" s="80"/>
      <c r="VAE13" s="80"/>
      <c r="VAF13" s="80"/>
      <c r="VAG13" s="80"/>
      <c r="VAH13" s="80"/>
      <c r="VAI13" s="80"/>
      <c r="VAJ13" s="80"/>
      <c r="VAK13" s="80"/>
      <c r="VAL13" s="80"/>
      <c r="VAM13" s="80"/>
      <c r="VAN13" s="80"/>
      <c r="VAO13" s="80"/>
      <c r="VAP13" s="80"/>
      <c r="VAQ13" s="80"/>
      <c r="VAR13" s="80"/>
      <c r="VAS13" s="80"/>
      <c r="VAT13" s="80"/>
      <c r="VAU13" s="80"/>
      <c r="VAV13" s="80"/>
      <c r="VAW13" s="80"/>
      <c r="VAX13" s="80"/>
      <c r="VAY13" s="80"/>
      <c r="VAZ13" s="80"/>
      <c r="VBA13" s="80"/>
      <c r="VBB13" s="80"/>
      <c r="VBC13" s="80"/>
      <c r="VBD13" s="80"/>
      <c r="VBE13" s="80"/>
      <c r="VBF13" s="80"/>
      <c r="VBG13" s="80"/>
      <c r="VBH13" s="80"/>
      <c r="VBI13" s="80"/>
      <c r="VBJ13" s="80"/>
      <c r="VBK13" s="80"/>
      <c r="VBL13" s="80"/>
      <c r="VBM13" s="80"/>
      <c r="VBN13" s="80"/>
      <c r="VBO13" s="80"/>
      <c r="VBP13" s="80"/>
      <c r="VBQ13" s="80"/>
      <c r="VBR13" s="80"/>
      <c r="VBS13" s="80"/>
      <c r="VBT13" s="80"/>
      <c r="VBU13" s="80"/>
      <c r="VBV13" s="80"/>
      <c r="VBW13" s="80"/>
      <c r="VBX13" s="80"/>
      <c r="VBY13" s="80"/>
      <c r="VBZ13" s="80"/>
      <c r="VCA13" s="80"/>
      <c r="VCB13" s="80"/>
      <c r="VCC13" s="80"/>
      <c r="VCD13" s="80"/>
      <c r="VCE13" s="80"/>
      <c r="VCF13" s="80"/>
      <c r="VCG13" s="80"/>
      <c r="VCH13" s="80"/>
      <c r="VCI13" s="80"/>
      <c r="VCJ13" s="80"/>
      <c r="VCK13" s="80"/>
      <c r="VCL13" s="80"/>
      <c r="VCM13" s="80"/>
      <c r="VCN13" s="80"/>
      <c r="VCO13" s="80"/>
      <c r="VCP13" s="80"/>
      <c r="VCQ13" s="80"/>
      <c r="VCR13" s="80"/>
      <c r="VCS13" s="80"/>
      <c r="VCT13" s="80"/>
      <c r="VCU13" s="80"/>
      <c r="VCV13" s="80"/>
      <c r="VCW13" s="80"/>
      <c r="VCX13" s="80"/>
      <c r="VCY13" s="80"/>
      <c r="VCZ13" s="80"/>
      <c r="VDA13" s="80"/>
      <c r="VDB13" s="80"/>
      <c r="VDC13" s="80"/>
      <c r="VDD13" s="80"/>
      <c r="VDE13" s="80"/>
      <c r="VDF13" s="80"/>
      <c r="VDG13" s="80"/>
      <c r="VDH13" s="80"/>
      <c r="VDI13" s="80"/>
      <c r="VDJ13" s="80"/>
      <c r="VDK13" s="80"/>
      <c r="VDL13" s="80"/>
      <c r="VDM13" s="80"/>
      <c r="VDN13" s="80"/>
      <c r="VDO13" s="80"/>
      <c r="VDP13" s="80"/>
      <c r="VDQ13" s="80"/>
      <c r="VDR13" s="80"/>
      <c r="VDS13" s="80"/>
      <c r="VDT13" s="80"/>
      <c r="VDU13" s="80"/>
      <c r="VDV13" s="80"/>
      <c r="VDW13" s="80"/>
      <c r="VDX13" s="80"/>
      <c r="VDY13" s="80"/>
      <c r="VDZ13" s="80"/>
      <c r="VEA13" s="80"/>
      <c r="VEB13" s="80"/>
      <c r="VEC13" s="80"/>
      <c r="VED13" s="80"/>
      <c r="VEE13" s="80"/>
      <c r="VEF13" s="80"/>
      <c r="VEG13" s="80"/>
      <c r="VEH13" s="80"/>
      <c r="VEI13" s="80"/>
      <c r="VEJ13" s="80"/>
      <c r="VEK13" s="80"/>
      <c r="VEL13" s="80"/>
      <c r="VEM13" s="80"/>
      <c r="VEN13" s="80"/>
      <c r="VEO13" s="80"/>
      <c r="VEP13" s="80"/>
      <c r="VEQ13" s="80"/>
      <c r="VER13" s="80"/>
      <c r="VES13" s="80"/>
      <c r="VET13" s="80"/>
      <c r="VEU13" s="80"/>
      <c r="VEV13" s="80"/>
      <c r="VEW13" s="80"/>
      <c r="VEX13" s="80"/>
      <c r="VEY13" s="80"/>
      <c r="VEZ13" s="80"/>
      <c r="VFA13" s="80"/>
      <c r="VFB13" s="80"/>
      <c r="VFC13" s="80"/>
      <c r="VFD13" s="80"/>
      <c r="VFE13" s="80"/>
      <c r="VFF13" s="80"/>
      <c r="VFG13" s="80"/>
      <c r="VFH13" s="80"/>
      <c r="VFI13" s="80"/>
      <c r="VFJ13" s="80"/>
      <c r="VFK13" s="80"/>
      <c r="VFL13" s="80"/>
      <c r="VFM13" s="80"/>
      <c r="VFN13" s="80"/>
      <c r="VFO13" s="80"/>
      <c r="VFP13" s="80"/>
      <c r="VFQ13" s="80"/>
      <c r="VFR13" s="80"/>
      <c r="VFS13" s="80"/>
      <c r="VFT13" s="80"/>
      <c r="VFU13" s="80"/>
      <c r="VFV13" s="80"/>
      <c r="VFW13" s="80"/>
      <c r="VFX13" s="80"/>
      <c r="VFY13" s="80"/>
      <c r="VFZ13" s="80"/>
      <c r="VGA13" s="80"/>
      <c r="VGB13" s="80"/>
      <c r="VGC13" s="80"/>
      <c r="VGD13" s="80"/>
      <c r="VGE13" s="80"/>
      <c r="VGF13" s="80"/>
      <c r="VGG13" s="80"/>
      <c r="VGH13" s="80"/>
      <c r="VGI13" s="80"/>
      <c r="VGJ13" s="80"/>
      <c r="VGK13" s="80"/>
      <c r="VGL13" s="80"/>
      <c r="VGM13" s="80"/>
      <c r="VGN13" s="80"/>
      <c r="VGO13" s="80"/>
      <c r="VGP13" s="80"/>
      <c r="VGQ13" s="80"/>
      <c r="VGR13" s="80"/>
      <c r="VGS13" s="80"/>
      <c r="VGT13" s="80"/>
      <c r="VGU13" s="80"/>
      <c r="VGV13" s="80"/>
      <c r="VGW13" s="80"/>
      <c r="VGX13" s="80"/>
      <c r="VGY13" s="80"/>
      <c r="VGZ13" s="80"/>
      <c r="VHA13" s="80"/>
      <c r="VHB13" s="80"/>
      <c r="VHC13" s="80"/>
      <c r="VHD13" s="80"/>
      <c r="VHE13" s="80"/>
      <c r="VHF13" s="80"/>
      <c r="VHG13" s="80"/>
      <c r="VHH13" s="80"/>
      <c r="VHI13" s="80"/>
      <c r="VHJ13" s="80"/>
      <c r="VHK13" s="80"/>
      <c r="VHL13" s="80"/>
      <c r="VHM13" s="80"/>
      <c r="VHN13" s="80"/>
      <c r="VHO13" s="80"/>
      <c r="VHP13" s="80"/>
      <c r="VHQ13" s="80"/>
      <c r="VHR13" s="80"/>
      <c r="VHS13" s="80"/>
      <c r="VHT13" s="80"/>
      <c r="VHU13" s="80"/>
      <c r="VHV13" s="80"/>
      <c r="VHW13" s="80"/>
      <c r="VHX13" s="80"/>
      <c r="VHY13" s="80"/>
      <c r="VHZ13" s="80"/>
      <c r="VIA13" s="80"/>
      <c r="VIB13" s="80"/>
      <c r="VIC13" s="80"/>
      <c r="VID13" s="80"/>
      <c r="VIE13" s="80"/>
      <c r="VIF13" s="80"/>
      <c r="VIG13" s="80"/>
      <c r="VIH13" s="80"/>
      <c r="VII13" s="80"/>
      <c r="VIJ13" s="80"/>
      <c r="VIK13" s="80"/>
      <c r="VIL13" s="80"/>
      <c r="VIM13" s="80"/>
      <c r="VIN13" s="80"/>
      <c r="VIO13" s="80"/>
      <c r="VIP13" s="80"/>
      <c r="VIQ13" s="80"/>
      <c r="VIR13" s="80"/>
      <c r="VIS13" s="80"/>
      <c r="VIT13" s="80"/>
      <c r="VIU13" s="80"/>
      <c r="VIV13" s="80"/>
      <c r="VIW13" s="80"/>
      <c r="VIX13" s="80"/>
      <c r="VIY13" s="80"/>
      <c r="VIZ13" s="80"/>
      <c r="VJA13" s="80"/>
      <c r="VJB13" s="80"/>
      <c r="VJC13" s="80"/>
      <c r="VJD13" s="80"/>
      <c r="VJE13" s="80"/>
      <c r="VJF13" s="80"/>
      <c r="VJG13" s="80"/>
      <c r="VJH13" s="80"/>
      <c r="VJI13" s="80"/>
      <c r="VJJ13" s="80"/>
      <c r="VJK13" s="80"/>
      <c r="VJL13" s="80"/>
      <c r="VJM13" s="80"/>
      <c r="VJN13" s="80"/>
      <c r="VJO13" s="80"/>
      <c r="VJP13" s="80"/>
      <c r="VJQ13" s="80"/>
      <c r="VJR13" s="80"/>
      <c r="VJS13" s="80"/>
      <c r="VJT13" s="80"/>
      <c r="VJU13" s="80"/>
      <c r="VJV13" s="80"/>
      <c r="VJW13" s="80"/>
      <c r="VJX13" s="80"/>
      <c r="VJY13" s="80"/>
      <c r="VJZ13" s="80"/>
      <c r="VKA13" s="80"/>
      <c r="VKB13" s="80"/>
      <c r="VKC13" s="80"/>
      <c r="VKD13" s="80"/>
      <c r="VKE13" s="80"/>
      <c r="VKF13" s="80"/>
      <c r="VKG13" s="80"/>
      <c r="VKH13" s="80"/>
      <c r="VKI13" s="80"/>
      <c r="VKJ13" s="80"/>
      <c r="VKK13" s="80"/>
      <c r="VKL13" s="80"/>
      <c r="VKM13" s="80"/>
      <c r="VKN13" s="80"/>
      <c r="VKO13" s="80"/>
      <c r="VKP13" s="80"/>
      <c r="VKQ13" s="80"/>
      <c r="VKR13" s="80"/>
      <c r="VKS13" s="80"/>
      <c r="VKT13" s="80"/>
      <c r="VKU13" s="80"/>
      <c r="VKV13" s="80"/>
      <c r="VKW13" s="80"/>
      <c r="VKX13" s="80"/>
      <c r="VKY13" s="80"/>
      <c r="VKZ13" s="80"/>
      <c r="VLA13" s="80"/>
      <c r="VLB13" s="80"/>
      <c r="VLC13" s="80"/>
      <c r="VLD13" s="80"/>
      <c r="VLE13" s="80"/>
      <c r="VLF13" s="80"/>
      <c r="VLG13" s="80"/>
      <c r="VLH13" s="80"/>
      <c r="VLI13" s="80"/>
      <c r="VLJ13" s="80"/>
      <c r="VLK13" s="80"/>
      <c r="VLL13" s="80"/>
      <c r="VLM13" s="80"/>
      <c r="VLN13" s="80"/>
      <c r="VLO13" s="80"/>
      <c r="VLP13" s="80"/>
      <c r="VLQ13" s="80"/>
      <c r="VLR13" s="80"/>
      <c r="VLS13" s="80"/>
      <c r="VLT13" s="80"/>
      <c r="VLU13" s="80"/>
      <c r="VLV13" s="80"/>
      <c r="VLW13" s="80"/>
      <c r="VLX13" s="80"/>
      <c r="VLY13" s="80"/>
      <c r="VLZ13" s="80"/>
      <c r="VMA13" s="80"/>
      <c r="VMB13" s="80"/>
      <c r="VMC13" s="80"/>
      <c r="VMD13" s="80"/>
      <c r="VME13" s="80"/>
      <c r="VMF13" s="80"/>
      <c r="VMG13" s="80"/>
      <c r="VMH13" s="80"/>
      <c r="VMI13" s="80"/>
      <c r="VMJ13" s="80"/>
      <c r="VMK13" s="80"/>
      <c r="VML13" s="80"/>
      <c r="VMM13" s="80"/>
      <c r="VMN13" s="80"/>
      <c r="VMO13" s="80"/>
      <c r="VMP13" s="80"/>
      <c r="VMQ13" s="80"/>
      <c r="VMR13" s="80"/>
      <c r="VMS13" s="80"/>
      <c r="VMT13" s="80"/>
      <c r="VMU13" s="80"/>
      <c r="VMV13" s="80"/>
      <c r="VMW13" s="80"/>
      <c r="VMX13" s="80"/>
      <c r="VMY13" s="80"/>
      <c r="VMZ13" s="80"/>
      <c r="VNA13" s="80"/>
      <c r="VNB13" s="80"/>
      <c r="VNC13" s="80"/>
      <c r="VND13" s="80"/>
      <c r="VNE13" s="80"/>
      <c r="VNF13" s="80"/>
      <c r="VNG13" s="80"/>
      <c r="VNH13" s="80"/>
      <c r="VNI13" s="80"/>
      <c r="VNJ13" s="80"/>
      <c r="VNK13" s="80"/>
      <c r="VNL13" s="80"/>
      <c r="VNM13" s="80"/>
      <c r="VNN13" s="80"/>
      <c r="VNO13" s="80"/>
      <c r="VNP13" s="80"/>
      <c r="VNQ13" s="80"/>
      <c r="VNR13" s="80"/>
      <c r="VNS13" s="80"/>
      <c r="VNT13" s="80"/>
      <c r="VNU13" s="80"/>
      <c r="VNV13" s="80"/>
      <c r="VNW13" s="80"/>
      <c r="VNX13" s="80"/>
      <c r="VNY13" s="80"/>
      <c r="VNZ13" s="80"/>
      <c r="VOA13" s="80"/>
      <c r="VOB13" s="80"/>
      <c r="VOC13" s="80"/>
      <c r="VOD13" s="80"/>
      <c r="VOE13" s="80"/>
      <c r="VOF13" s="80"/>
      <c r="VOG13" s="80"/>
      <c r="VOH13" s="80"/>
      <c r="VOI13" s="80"/>
      <c r="VOJ13" s="80"/>
      <c r="VOK13" s="80"/>
      <c r="VOL13" s="80"/>
      <c r="VOM13" s="80"/>
      <c r="VON13" s="80"/>
      <c r="VOO13" s="80"/>
      <c r="VOP13" s="80"/>
      <c r="VOQ13" s="80"/>
      <c r="VOR13" s="80"/>
      <c r="VOS13" s="80"/>
      <c r="VOT13" s="80"/>
      <c r="VOU13" s="80"/>
      <c r="VOV13" s="80"/>
      <c r="VOW13" s="80"/>
      <c r="VOX13" s="80"/>
      <c r="VOY13" s="80"/>
      <c r="VOZ13" s="80"/>
      <c r="VPA13" s="80"/>
      <c r="VPB13" s="80"/>
      <c r="VPC13" s="80"/>
      <c r="VPD13" s="80"/>
      <c r="VPE13" s="80"/>
      <c r="VPF13" s="80"/>
      <c r="VPG13" s="80"/>
      <c r="VPH13" s="80"/>
      <c r="VPI13" s="80"/>
      <c r="VPJ13" s="80"/>
      <c r="VPK13" s="80"/>
      <c r="VPL13" s="80"/>
      <c r="VPM13" s="80"/>
      <c r="VPN13" s="80"/>
      <c r="VPO13" s="80"/>
      <c r="VPP13" s="80"/>
      <c r="VPQ13" s="80"/>
      <c r="VPR13" s="80"/>
      <c r="VPS13" s="80"/>
      <c r="VPT13" s="80"/>
      <c r="VPU13" s="80"/>
      <c r="VPV13" s="80"/>
      <c r="VPW13" s="80"/>
      <c r="VPX13" s="80"/>
      <c r="VPY13" s="80"/>
      <c r="VPZ13" s="80"/>
      <c r="VQA13" s="80"/>
      <c r="VQB13" s="80"/>
      <c r="VQC13" s="80"/>
      <c r="VQD13" s="80"/>
      <c r="VQE13" s="80"/>
      <c r="VQF13" s="80"/>
      <c r="VQG13" s="80"/>
      <c r="VQH13" s="80"/>
      <c r="VQI13" s="80"/>
      <c r="VQJ13" s="80"/>
      <c r="VQK13" s="80"/>
      <c r="VQL13" s="80"/>
      <c r="VQM13" s="80"/>
      <c r="VQN13" s="80"/>
      <c r="VQO13" s="80"/>
      <c r="VQP13" s="80"/>
      <c r="VQQ13" s="80"/>
      <c r="VQR13" s="80"/>
      <c r="VQS13" s="80"/>
      <c r="VQT13" s="80"/>
      <c r="VQU13" s="80"/>
      <c r="VQV13" s="80"/>
      <c r="VQW13" s="80"/>
      <c r="VQX13" s="80"/>
      <c r="VQY13" s="80"/>
      <c r="VQZ13" s="80"/>
      <c r="VRA13" s="80"/>
      <c r="VRB13" s="80"/>
      <c r="VRC13" s="80"/>
      <c r="VRD13" s="80"/>
      <c r="VRE13" s="80"/>
      <c r="VRF13" s="80"/>
      <c r="VRG13" s="80"/>
      <c r="VRH13" s="80"/>
      <c r="VRI13" s="80"/>
      <c r="VRJ13" s="80"/>
      <c r="VRK13" s="80"/>
      <c r="VRL13" s="80"/>
      <c r="VRM13" s="80"/>
      <c r="VRN13" s="80"/>
      <c r="VRO13" s="80"/>
      <c r="VRP13" s="80"/>
      <c r="VRQ13" s="80"/>
      <c r="VRR13" s="80"/>
      <c r="VRS13" s="80"/>
      <c r="VRT13" s="80"/>
      <c r="VRU13" s="80"/>
      <c r="VRV13" s="80"/>
      <c r="VRW13" s="80"/>
      <c r="VRX13" s="80"/>
      <c r="VRY13" s="80"/>
      <c r="VRZ13" s="80"/>
      <c r="VSA13" s="80"/>
      <c r="VSB13" s="80"/>
      <c r="VSC13" s="80"/>
      <c r="VSD13" s="80"/>
      <c r="VSE13" s="80"/>
      <c r="VSF13" s="80"/>
      <c r="VSG13" s="80"/>
      <c r="VSH13" s="80"/>
      <c r="VSI13" s="80"/>
      <c r="VSJ13" s="80"/>
      <c r="VSK13" s="80"/>
      <c r="VSL13" s="80"/>
      <c r="VSM13" s="80"/>
      <c r="VSN13" s="80"/>
      <c r="VSO13" s="80"/>
      <c r="VSP13" s="80"/>
      <c r="VSQ13" s="80"/>
      <c r="VSR13" s="80"/>
      <c r="VSS13" s="80"/>
      <c r="VST13" s="80"/>
      <c r="VSU13" s="80"/>
      <c r="VSV13" s="80"/>
      <c r="VSW13" s="80"/>
      <c r="VSX13" s="80"/>
      <c r="VSY13" s="80"/>
      <c r="VSZ13" s="80"/>
      <c r="VTA13" s="80"/>
      <c r="VTB13" s="80"/>
      <c r="VTC13" s="80"/>
      <c r="VTD13" s="80"/>
      <c r="VTE13" s="80"/>
      <c r="VTF13" s="80"/>
      <c r="VTG13" s="80"/>
      <c r="VTH13" s="80"/>
      <c r="VTI13" s="80"/>
      <c r="VTJ13" s="80"/>
      <c r="VTK13" s="80"/>
      <c r="VTL13" s="80"/>
      <c r="VTM13" s="80"/>
      <c r="VTN13" s="80"/>
      <c r="VTO13" s="80"/>
      <c r="VTP13" s="80"/>
      <c r="VTQ13" s="80"/>
      <c r="VTR13" s="80"/>
      <c r="VTS13" s="80"/>
      <c r="VTT13" s="80"/>
      <c r="VTU13" s="80"/>
      <c r="VTV13" s="80"/>
      <c r="VTW13" s="80"/>
      <c r="VTX13" s="80"/>
      <c r="VTY13" s="80"/>
      <c r="VTZ13" s="80"/>
      <c r="VUA13" s="80"/>
      <c r="VUB13" s="80"/>
      <c r="VUC13" s="80"/>
      <c r="VUD13" s="80"/>
      <c r="VUE13" s="80"/>
      <c r="VUF13" s="80"/>
      <c r="VUG13" s="80"/>
      <c r="VUH13" s="80"/>
      <c r="VUI13" s="80"/>
      <c r="VUJ13" s="80"/>
      <c r="VUK13" s="80"/>
      <c r="VUL13" s="80"/>
      <c r="VUM13" s="80"/>
      <c r="VUN13" s="80"/>
      <c r="VUO13" s="80"/>
      <c r="VUP13" s="80"/>
      <c r="VUQ13" s="80"/>
      <c r="VUR13" s="80"/>
      <c r="VUS13" s="80"/>
      <c r="VUT13" s="80"/>
      <c r="VUU13" s="80"/>
      <c r="VUV13" s="80"/>
      <c r="VUW13" s="80"/>
      <c r="VUX13" s="80"/>
      <c r="VUY13" s="80"/>
      <c r="VUZ13" s="80"/>
      <c r="VVA13" s="80"/>
      <c r="VVB13" s="80"/>
      <c r="VVC13" s="80"/>
      <c r="VVD13" s="80"/>
      <c r="VVE13" s="80"/>
      <c r="VVF13" s="80"/>
      <c r="VVG13" s="80"/>
      <c r="VVH13" s="80"/>
      <c r="VVI13" s="80"/>
      <c r="VVJ13" s="80"/>
      <c r="VVK13" s="80"/>
      <c r="VVL13" s="80"/>
      <c r="VVM13" s="80"/>
      <c r="VVN13" s="80"/>
      <c r="VVO13" s="80"/>
      <c r="VVP13" s="80"/>
      <c r="VVQ13" s="80"/>
      <c r="VVR13" s="80"/>
      <c r="VVS13" s="80"/>
      <c r="VVT13" s="80"/>
      <c r="VVU13" s="80"/>
      <c r="VVV13" s="80"/>
      <c r="VVW13" s="80"/>
      <c r="VVX13" s="80"/>
      <c r="VVY13" s="80"/>
      <c r="VVZ13" s="80"/>
      <c r="VWA13" s="80"/>
      <c r="VWB13" s="80"/>
      <c r="VWC13" s="80"/>
      <c r="VWD13" s="80"/>
      <c r="VWE13" s="80"/>
      <c r="VWF13" s="80"/>
      <c r="VWG13" s="80"/>
      <c r="VWH13" s="80"/>
      <c r="VWI13" s="80"/>
      <c r="VWJ13" s="80"/>
      <c r="VWK13" s="80"/>
      <c r="VWL13" s="80"/>
      <c r="VWM13" s="80"/>
      <c r="VWN13" s="80"/>
      <c r="VWO13" s="80"/>
      <c r="VWP13" s="80"/>
      <c r="VWQ13" s="80"/>
      <c r="VWR13" s="80"/>
      <c r="VWS13" s="80"/>
      <c r="VWT13" s="80"/>
      <c r="VWU13" s="80"/>
      <c r="VWV13" s="80"/>
      <c r="VWW13" s="80"/>
      <c r="VWX13" s="80"/>
      <c r="VWY13" s="80"/>
      <c r="VWZ13" s="80"/>
      <c r="VXA13" s="80"/>
      <c r="VXB13" s="80"/>
      <c r="VXC13" s="80"/>
      <c r="VXD13" s="80"/>
      <c r="VXE13" s="80"/>
      <c r="VXF13" s="80"/>
      <c r="VXG13" s="80"/>
      <c r="VXH13" s="80"/>
      <c r="VXI13" s="80"/>
      <c r="VXJ13" s="80"/>
      <c r="VXK13" s="80"/>
      <c r="VXL13" s="80"/>
      <c r="VXM13" s="80"/>
      <c r="VXN13" s="80"/>
      <c r="VXO13" s="80"/>
      <c r="VXP13" s="80"/>
      <c r="VXQ13" s="80"/>
      <c r="VXR13" s="80"/>
      <c r="VXS13" s="80"/>
      <c r="VXT13" s="80"/>
      <c r="VXU13" s="80"/>
      <c r="VXV13" s="80"/>
      <c r="VXW13" s="80"/>
      <c r="VXX13" s="80"/>
      <c r="VXY13" s="80"/>
      <c r="VXZ13" s="80"/>
      <c r="VYA13" s="80"/>
      <c r="VYB13" s="80"/>
      <c r="VYC13" s="80"/>
      <c r="VYD13" s="80"/>
      <c r="VYE13" s="80"/>
      <c r="VYF13" s="80"/>
      <c r="VYG13" s="80"/>
      <c r="VYH13" s="80"/>
      <c r="VYI13" s="80"/>
      <c r="VYJ13" s="80"/>
      <c r="VYK13" s="80"/>
      <c r="VYL13" s="80"/>
      <c r="VYM13" s="80"/>
      <c r="VYN13" s="80"/>
      <c r="VYO13" s="80"/>
      <c r="VYP13" s="80"/>
      <c r="VYQ13" s="80"/>
      <c r="VYR13" s="80"/>
      <c r="VYS13" s="80"/>
      <c r="VYT13" s="80"/>
      <c r="VYU13" s="80"/>
      <c r="VYV13" s="80"/>
      <c r="VYW13" s="80"/>
      <c r="VYX13" s="80"/>
      <c r="VYY13" s="80"/>
      <c r="VYZ13" s="80"/>
      <c r="VZA13" s="80"/>
      <c r="VZB13" s="80"/>
      <c r="VZC13" s="80"/>
      <c r="VZD13" s="80"/>
      <c r="VZE13" s="80"/>
      <c r="VZF13" s="80"/>
      <c r="VZG13" s="80"/>
      <c r="VZH13" s="80"/>
      <c r="VZI13" s="80"/>
      <c r="VZJ13" s="80"/>
      <c r="VZK13" s="80"/>
      <c r="VZL13" s="80"/>
      <c r="VZM13" s="80"/>
      <c r="VZN13" s="80"/>
      <c r="VZO13" s="80"/>
      <c r="VZP13" s="80"/>
      <c r="VZQ13" s="80"/>
      <c r="VZR13" s="80"/>
      <c r="VZS13" s="80"/>
      <c r="VZT13" s="80"/>
      <c r="VZU13" s="80"/>
      <c r="VZV13" s="80"/>
      <c r="VZW13" s="80"/>
      <c r="VZX13" s="80"/>
      <c r="VZY13" s="80"/>
      <c r="VZZ13" s="80"/>
      <c r="WAA13" s="80"/>
      <c r="WAB13" s="80"/>
      <c r="WAC13" s="80"/>
      <c r="WAD13" s="80"/>
      <c r="WAE13" s="80"/>
      <c r="WAF13" s="80"/>
      <c r="WAG13" s="80"/>
      <c r="WAH13" s="80"/>
      <c r="WAI13" s="80"/>
      <c r="WAJ13" s="80"/>
      <c r="WAK13" s="80"/>
      <c r="WAL13" s="80"/>
      <c r="WAM13" s="80"/>
      <c r="WAN13" s="80"/>
      <c r="WAO13" s="80"/>
      <c r="WAP13" s="80"/>
      <c r="WAQ13" s="80"/>
      <c r="WAR13" s="80"/>
      <c r="WAS13" s="80"/>
      <c r="WAT13" s="80"/>
      <c r="WAU13" s="80"/>
      <c r="WAV13" s="80"/>
      <c r="WAW13" s="80"/>
      <c r="WAX13" s="80"/>
      <c r="WAY13" s="80"/>
      <c r="WAZ13" s="80"/>
      <c r="WBA13" s="80"/>
      <c r="WBB13" s="80"/>
      <c r="WBC13" s="80"/>
      <c r="WBD13" s="80"/>
      <c r="WBE13" s="80"/>
      <c r="WBF13" s="80"/>
      <c r="WBG13" s="80"/>
      <c r="WBH13" s="80"/>
      <c r="WBI13" s="80"/>
      <c r="WBJ13" s="80"/>
      <c r="WBK13" s="80"/>
      <c r="WBL13" s="80"/>
      <c r="WBM13" s="80"/>
      <c r="WBN13" s="80"/>
      <c r="WBO13" s="80"/>
      <c r="WBP13" s="80"/>
      <c r="WBQ13" s="80"/>
      <c r="WBR13" s="80"/>
      <c r="WBS13" s="80"/>
      <c r="WBT13" s="80"/>
      <c r="WBU13" s="80"/>
      <c r="WBV13" s="80"/>
      <c r="WBW13" s="80"/>
      <c r="WBX13" s="80"/>
      <c r="WBY13" s="80"/>
      <c r="WBZ13" s="80"/>
      <c r="WCA13" s="80"/>
      <c r="WCB13" s="80"/>
      <c r="WCC13" s="80"/>
      <c r="WCD13" s="80"/>
      <c r="WCE13" s="80"/>
      <c r="WCF13" s="80"/>
      <c r="WCG13" s="80"/>
      <c r="WCH13" s="80"/>
      <c r="WCI13" s="80"/>
      <c r="WCJ13" s="80"/>
      <c r="WCK13" s="80"/>
      <c r="WCL13" s="80"/>
      <c r="WCM13" s="80"/>
      <c r="WCN13" s="80"/>
      <c r="WCO13" s="80"/>
      <c r="WCP13" s="80"/>
      <c r="WCQ13" s="80"/>
      <c r="WCR13" s="80"/>
      <c r="WCS13" s="80"/>
      <c r="WCT13" s="80"/>
      <c r="WCU13" s="80"/>
      <c r="WCV13" s="80"/>
      <c r="WCW13" s="80"/>
      <c r="WCX13" s="80"/>
      <c r="WCY13" s="80"/>
      <c r="WCZ13" s="80"/>
      <c r="WDA13" s="80"/>
      <c r="WDB13" s="80"/>
      <c r="WDC13" s="80"/>
      <c r="WDD13" s="80"/>
      <c r="WDE13" s="80"/>
      <c r="WDF13" s="80"/>
      <c r="WDG13" s="80"/>
      <c r="WDH13" s="80"/>
      <c r="WDI13" s="80"/>
      <c r="WDJ13" s="80"/>
      <c r="WDK13" s="80"/>
      <c r="WDL13" s="80"/>
      <c r="WDM13" s="80"/>
      <c r="WDN13" s="80"/>
      <c r="WDO13" s="80"/>
      <c r="WDP13" s="80"/>
      <c r="WDQ13" s="80"/>
      <c r="WDR13" s="80"/>
      <c r="WDS13" s="80"/>
      <c r="WDT13" s="80"/>
      <c r="WDU13" s="80"/>
      <c r="WDV13" s="80"/>
      <c r="WDW13" s="80"/>
      <c r="WDX13" s="80"/>
      <c r="WDY13" s="80"/>
      <c r="WDZ13" s="80"/>
      <c r="WEA13" s="80"/>
      <c r="WEB13" s="80"/>
      <c r="WEC13" s="80"/>
      <c r="WED13" s="80"/>
      <c r="WEE13" s="80"/>
      <c r="WEF13" s="80"/>
      <c r="WEG13" s="80"/>
      <c r="WEH13" s="80"/>
      <c r="WEI13" s="80"/>
      <c r="WEJ13" s="80"/>
      <c r="WEK13" s="80"/>
      <c r="WEL13" s="80"/>
      <c r="WEM13" s="80"/>
      <c r="WEN13" s="80"/>
      <c r="WEO13" s="80"/>
      <c r="WEP13" s="80"/>
      <c r="WEQ13" s="80"/>
      <c r="WER13" s="80"/>
      <c r="WES13" s="80"/>
      <c r="WET13" s="80"/>
      <c r="WEU13" s="80"/>
      <c r="WEV13" s="80"/>
      <c r="WEW13" s="80"/>
      <c r="WEX13" s="80"/>
      <c r="WEY13" s="80"/>
      <c r="WEZ13" s="80"/>
      <c r="WFA13" s="80"/>
      <c r="WFB13" s="80"/>
      <c r="WFC13" s="80"/>
      <c r="WFD13" s="80"/>
      <c r="WFE13" s="80"/>
      <c r="WFF13" s="80"/>
      <c r="WFG13" s="80"/>
      <c r="WFH13" s="80"/>
      <c r="WFI13" s="80"/>
      <c r="WFJ13" s="80"/>
      <c r="WFK13" s="80"/>
      <c r="WFL13" s="80"/>
      <c r="WFM13" s="80"/>
      <c r="WFN13" s="80"/>
      <c r="WFO13" s="80"/>
      <c r="WFP13" s="80"/>
      <c r="WFQ13" s="80"/>
      <c r="WFR13" s="80"/>
      <c r="WFS13" s="80"/>
      <c r="WFT13" s="80"/>
      <c r="WFU13" s="80"/>
      <c r="WFV13" s="80"/>
      <c r="WFW13" s="80"/>
      <c r="WFX13" s="80"/>
      <c r="WFY13" s="80"/>
      <c r="WFZ13" s="80"/>
      <c r="WGA13" s="80"/>
      <c r="WGB13" s="80"/>
      <c r="WGC13" s="80"/>
      <c r="WGD13" s="80"/>
      <c r="WGE13" s="80"/>
      <c r="WGF13" s="80"/>
      <c r="WGG13" s="80"/>
      <c r="WGH13" s="80"/>
      <c r="WGI13" s="80"/>
      <c r="WGJ13" s="80"/>
      <c r="WGK13" s="80"/>
      <c r="WGL13" s="80"/>
      <c r="WGM13" s="80"/>
      <c r="WGN13" s="80"/>
      <c r="WGO13" s="80"/>
      <c r="WGP13" s="80"/>
      <c r="WGQ13" s="80"/>
      <c r="WGR13" s="80"/>
      <c r="WGS13" s="80"/>
      <c r="WGT13" s="80"/>
      <c r="WGU13" s="80"/>
      <c r="WGV13" s="80"/>
      <c r="WGW13" s="80"/>
      <c r="WGX13" s="80"/>
      <c r="WGY13" s="80"/>
      <c r="WGZ13" s="80"/>
      <c r="WHA13" s="80"/>
      <c r="WHB13" s="80"/>
      <c r="WHC13" s="80"/>
      <c r="WHD13" s="80"/>
      <c r="WHE13" s="80"/>
      <c r="WHF13" s="80"/>
      <c r="WHG13" s="80"/>
      <c r="WHH13" s="80"/>
      <c r="WHI13" s="80"/>
      <c r="WHJ13" s="80"/>
      <c r="WHK13" s="80"/>
      <c r="WHL13" s="80"/>
      <c r="WHM13" s="80"/>
      <c r="WHN13" s="80"/>
      <c r="WHO13" s="80"/>
      <c r="WHP13" s="80"/>
      <c r="WHQ13" s="80"/>
      <c r="WHR13" s="80"/>
      <c r="WHS13" s="80"/>
      <c r="WHT13" s="80"/>
      <c r="WHU13" s="80"/>
      <c r="WHV13" s="80"/>
      <c r="WHW13" s="80"/>
      <c r="WHX13" s="80"/>
      <c r="WHY13" s="80"/>
      <c r="WHZ13" s="80"/>
      <c r="WIA13" s="80"/>
      <c r="WIB13" s="80"/>
      <c r="WIC13" s="80"/>
      <c r="WID13" s="80"/>
      <c r="WIE13" s="80"/>
      <c r="WIF13" s="80"/>
      <c r="WIG13" s="80"/>
      <c r="WIH13" s="80"/>
      <c r="WII13" s="80"/>
      <c r="WIJ13" s="80"/>
      <c r="WIK13" s="80"/>
      <c r="WIL13" s="80"/>
      <c r="WIM13" s="80"/>
      <c r="WIN13" s="80"/>
      <c r="WIO13" s="80"/>
      <c r="WIP13" s="80"/>
      <c r="WIQ13" s="80"/>
      <c r="WIR13" s="80"/>
      <c r="WIS13" s="80"/>
      <c r="WIT13" s="80"/>
      <c r="WIU13" s="80"/>
      <c r="WIV13" s="80"/>
      <c r="WIW13" s="80"/>
      <c r="WIX13" s="80"/>
      <c r="WIY13" s="80"/>
      <c r="WIZ13" s="80"/>
      <c r="WJA13" s="80"/>
      <c r="WJB13" s="80"/>
      <c r="WJC13" s="80"/>
      <c r="WJD13" s="80"/>
      <c r="WJE13" s="80"/>
      <c r="WJF13" s="80"/>
      <c r="WJG13" s="80"/>
      <c r="WJH13" s="80"/>
      <c r="WJI13" s="80"/>
      <c r="WJJ13" s="80"/>
      <c r="WJK13" s="80"/>
      <c r="WJL13" s="80"/>
      <c r="WJM13" s="80"/>
      <c r="WJN13" s="80"/>
      <c r="WJO13" s="80"/>
      <c r="WJP13" s="80"/>
      <c r="WJQ13" s="80"/>
      <c r="WJR13" s="80"/>
      <c r="WJS13" s="80"/>
      <c r="WJT13" s="80"/>
      <c r="WJU13" s="80"/>
      <c r="WJV13" s="80"/>
      <c r="WJW13" s="80"/>
      <c r="WJX13" s="80"/>
      <c r="WJY13" s="80"/>
      <c r="WJZ13" s="80"/>
      <c r="WKA13" s="80"/>
      <c r="WKB13" s="80"/>
      <c r="WKC13" s="80"/>
      <c r="WKD13" s="80"/>
      <c r="WKE13" s="80"/>
      <c r="WKF13" s="80"/>
      <c r="WKG13" s="80"/>
      <c r="WKH13" s="80"/>
      <c r="WKI13" s="80"/>
      <c r="WKJ13" s="80"/>
      <c r="WKK13" s="80"/>
      <c r="WKL13" s="80"/>
      <c r="WKM13" s="80"/>
      <c r="WKN13" s="80"/>
      <c r="WKO13" s="80"/>
      <c r="WKP13" s="80"/>
      <c r="WKQ13" s="80"/>
      <c r="WKR13" s="80"/>
      <c r="WKS13" s="80"/>
      <c r="WKT13" s="80"/>
      <c r="WKU13" s="80"/>
      <c r="WKV13" s="80"/>
      <c r="WKW13" s="80"/>
      <c r="WKX13" s="80"/>
      <c r="WKY13" s="80"/>
      <c r="WKZ13" s="80"/>
      <c r="WLA13" s="80"/>
      <c r="WLB13" s="80"/>
      <c r="WLC13" s="80"/>
      <c r="WLD13" s="80"/>
      <c r="WLE13" s="80"/>
      <c r="WLF13" s="80"/>
      <c r="WLG13" s="80"/>
      <c r="WLH13" s="80"/>
      <c r="WLI13" s="80"/>
      <c r="WLJ13" s="80"/>
      <c r="WLK13" s="80"/>
      <c r="WLL13" s="80"/>
      <c r="WLM13" s="80"/>
      <c r="WLN13" s="80"/>
      <c r="WLO13" s="80"/>
      <c r="WLP13" s="80"/>
      <c r="WLQ13" s="80"/>
      <c r="WLR13" s="80"/>
      <c r="WLS13" s="80"/>
      <c r="WLT13" s="80"/>
      <c r="WLU13" s="80"/>
      <c r="WLV13" s="80"/>
      <c r="WLW13" s="80"/>
      <c r="WLX13" s="80"/>
      <c r="WLY13" s="80"/>
      <c r="WLZ13" s="80"/>
      <c r="WMA13" s="80"/>
      <c r="WMB13" s="80"/>
      <c r="WMC13" s="80"/>
      <c r="WMD13" s="80"/>
      <c r="WME13" s="80"/>
      <c r="WMF13" s="80"/>
      <c r="WMG13" s="80"/>
      <c r="WMH13" s="80"/>
      <c r="WMI13" s="80"/>
      <c r="WMJ13" s="80"/>
      <c r="WMK13" s="80"/>
      <c r="WML13" s="80"/>
      <c r="WMM13" s="80"/>
      <c r="WMN13" s="80"/>
      <c r="WMO13" s="80"/>
      <c r="WMP13" s="80"/>
      <c r="WMQ13" s="80"/>
      <c r="WMR13" s="80"/>
      <c r="WMS13" s="80"/>
      <c r="WMT13" s="80"/>
      <c r="WMU13" s="80"/>
      <c r="WMV13" s="80"/>
      <c r="WMW13" s="80"/>
      <c r="WMX13" s="80"/>
      <c r="WMY13" s="80"/>
      <c r="WMZ13" s="80"/>
      <c r="WNA13" s="80"/>
      <c r="WNB13" s="80"/>
      <c r="WNC13" s="80"/>
      <c r="WND13" s="80"/>
      <c r="WNE13" s="80"/>
      <c r="WNF13" s="80"/>
      <c r="WNG13" s="80"/>
      <c r="WNH13" s="80"/>
      <c r="WNI13" s="80"/>
      <c r="WNJ13" s="80"/>
      <c r="WNK13" s="80"/>
      <c r="WNL13" s="80"/>
      <c r="WNM13" s="80"/>
      <c r="WNN13" s="80"/>
      <c r="WNO13" s="80"/>
      <c r="WNP13" s="80"/>
      <c r="WNQ13" s="80"/>
      <c r="WNR13" s="80"/>
      <c r="WNS13" s="80"/>
      <c r="WNT13" s="80"/>
      <c r="WNU13" s="80"/>
      <c r="WNV13" s="80"/>
      <c r="WNW13" s="80"/>
      <c r="WNX13" s="80"/>
      <c r="WNY13" s="80"/>
      <c r="WNZ13" s="80"/>
      <c r="WOA13" s="80"/>
      <c r="WOB13" s="80"/>
      <c r="WOC13" s="80"/>
      <c r="WOD13" s="80"/>
      <c r="WOE13" s="80"/>
      <c r="WOF13" s="80"/>
      <c r="WOG13" s="80"/>
      <c r="WOH13" s="80"/>
      <c r="WOI13" s="80"/>
      <c r="WOJ13" s="80"/>
      <c r="WOK13" s="80"/>
      <c r="WOL13" s="80"/>
      <c r="WOM13" s="80"/>
      <c r="WON13" s="80"/>
      <c r="WOO13" s="80"/>
      <c r="WOP13" s="80"/>
      <c r="WOQ13" s="80"/>
      <c r="WOR13" s="80"/>
      <c r="WOS13" s="80"/>
      <c r="WOT13" s="80"/>
      <c r="WOU13" s="80"/>
      <c r="WOV13" s="80"/>
      <c r="WOW13" s="80"/>
      <c r="WOX13" s="80"/>
      <c r="WOY13" s="80"/>
      <c r="WOZ13" s="80"/>
      <c r="WPA13" s="80"/>
      <c r="WPB13" s="80"/>
      <c r="WPC13" s="80"/>
      <c r="WPD13" s="80"/>
      <c r="WPE13" s="80"/>
      <c r="WPF13" s="80"/>
      <c r="WPG13" s="80"/>
      <c r="WPH13" s="80"/>
      <c r="WPI13" s="80"/>
      <c r="WPJ13" s="80"/>
      <c r="WPK13" s="80"/>
      <c r="WPL13" s="80"/>
      <c r="WPM13" s="80"/>
      <c r="WPN13" s="80"/>
      <c r="WPO13" s="80"/>
      <c r="WPP13" s="80"/>
      <c r="WPQ13" s="80"/>
      <c r="WPR13" s="80"/>
      <c r="WPS13" s="80"/>
      <c r="WPT13" s="80"/>
      <c r="WPU13" s="80"/>
      <c r="WPV13" s="80"/>
      <c r="WPW13" s="80"/>
      <c r="WPX13" s="80"/>
      <c r="WPY13" s="80"/>
      <c r="WPZ13" s="80"/>
      <c r="WQA13" s="80"/>
      <c r="WQB13" s="80"/>
      <c r="WQC13" s="80"/>
      <c r="WQD13" s="80"/>
      <c r="WQE13" s="80"/>
      <c r="WQF13" s="80"/>
      <c r="WQG13" s="80"/>
      <c r="WQH13" s="80"/>
      <c r="WQI13" s="80"/>
      <c r="WQJ13" s="80"/>
      <c r="WQK13" s="80"/>
      <c r="WQL13" s="80"/>
      <c r="WQM13" s="80"/>
      <c r="WQN13" s="80"/>
      <c r="WQO13" s="80"/>
      <c r="WQP13" s="80"/>
      <c r="WQQ13" s="80"/>
      <c r="WQR13" s="80"/>
      <c r="WQS13" s="80"/>
      <c r="WQT13" s="80"/>
      <c r="WQU13" s="80"/>
      <c r="WQV13" s="80"/>
      <c r="WQW13" s="80"/>
      <c r="WQX13" s="80"/>
      <c r="WQY13" s="80"/>
      <c r="WQZ13" s="80"/>
      <c r="WRA13" s="80"/>
      <c r="WRB13" s="80"/>
      <c r="WRC13" s="80"/>
      <c r="WRD13" s="80"/>
      <c r="WRE13" s="80"/>
      <c r="WRF13" s="80"/>
      <c r="WRG13" s="80"/>
      <c r="WRH13" s="80"/>
      <c r="WRI13" s="80"/>
      <c r="WRJ13" s="80"/>
      <c r="WRK13" s="80"/>
      <c r="WRL13" s="80"/>
      <c r="WRM13" s="80"/>
      <c r="WRN13" s="80"/>
      <c r="WRO13" s="80"/>
      <c r="WRP13" s="80"/>
      <c r="WRQ13" s="80"/>
      <c r="WRR13" s="80"/>
      <c r="WRS13" s="80"/>
      <c r="WRT13" s="80"/>
      <c r="WRU13" s="80"/>
      <c r="WRV13" s="80"/>
      <c r="WRW13" s="80"/>
      <c r="WRX13" s="80"/>
      <c r="WRY13" s="80"/>
      <c r="WRZ13" s="80"/>
      <c r="WSA13" s="80"/>
      <c r="WSB13" s="80"/>
      <c r="WSC13" s="80"/>
      <c r="WSD13" s="80"/>
      <c r="WSE13" s="80"/>
      <c r="WSF13" s="80"/>
      <c r="WSG13" s="80"/>
      <c r="WSH13" s="80"/>
      <c r="WSI13" s="80"/>
      <c r="WSJ13" s="80"/>
      <c r="WSK13" s="80"/>
      <c r="WSL13" s="80"/>
      <c r="WSM13" s="80"/>
      <c r="WSN13" s="80"/>
      <c r="WSO13" s="80"/>
      <c r="WSP13" s="80"/>
      <c r="WSQ13" s="80"/>
      <c r="WSR13" s="80"/>
      <c r="WSS13" s="80"/>
      <c r="WST13" s="80"/>
      <c r="WSU13" s="80"/>
      <c r="WSV13" s="80"/>
      <c r="WSW13" s="80"/>
      <c r="WSX13" s="80"/>
      <c r="WSY13" s="80"/>
      <c r="WSZ13" s="80"/>
      <c r="WTA13" s="80"/>
      <c r="WTB13" s="80"/>
      <c r="WTC13" s="80"/>
      <c r="WTD13" s="80"/>
      <c r="WTE13" s="80"/>
      <c r="WTF13" s="80"/>
      <c r="WTG13" s="80"/>
      <c r="WTH13" s="80"/>
      <c r="WTI13" s="80"/>
      <c r="WTJ13" s="80"/>
      <c r="WTK13" s="80"/>
      <c r="WTL13" s="80"/>
      <c r="WTM13" s="80"/>
      <c r="WTN13" s="80"/>
      <c r="WTO13" s="80"/>
      <c r="WTP13" s="80"/>
      <c r="WTQ13" s="80"/>
      <c r="WTR13" s="80"/>
      <c r="WTS13" s="80"/>
      <c r="WTT13" s="80"/>
      <c r="WTU13" s="80"/>
      <c r="WTV13" s="80"/>
      <c r="WTW13" s="80"/>
      <c r="WTX13" s="80"/>
      <c r="WTY13" s="80"/>
      <c r="WTZ13" s="80"/>
      <c r="WUA13" s="80"/>
      <c r="WUB13" s="80"/>
      <c r="WUC13" s="80"/>
      <c r="WUD13" s="80"/>
      <c r="WUE13" s="80"/>
      <c r="WUF13" s="80"/>
      <c r="WUG13" s="80"/>
      <c r="WUH13" s="80"/>
      <c r="WUI13" s="80"/>
      <c r="WUJ13" s="80"/>
      <c r="WUK13" s="80"/>
      <c r="WUL13" s="80"/>
      <c r="WUM13" s="80"/>
      <c r="WUN13" s="80"/>
      <c r="WUO13" s="80"/>
      <c r="WUP13" s="80"/>
      <c r="WUQ13" s="80"/>
      <c r="WUR13" s="80"/>
      <c r="WUS13" s="80"/>
      <c r="WUT13" s="80"/>
      <c r="WUU13" s="80"/>
      <c r="WUV13" s="80"/>
      <c r="WUW13" s="80"/>
      <c r="WUX13" s="80"/>
      <c r="WUY13" s="80"/>
      <c r="WUZ13" s="80"/>
      <c r="WVA13" s="80"/>
      <c r="WVB13" s="80"/>
      <c r="WVC13" s="80"/>
      <c r="WVD13" s="80"/>
      <c r="WVE13" s="80"/>
      <c r="WVF13" s="80"/>
      <c r="WVG13" s="80"/>
      <c r="WVH13" s="80"/>
      <c r="WVI13" s="80"/>
      <c r="WVJ13" s="80"/>
      <c r="WVK13" s="80"/>
      <c r="WVL13" s="80"/>
      <c r="WVM13" s="80"/>
      <c r="WVN13" s="80"/>
      <c r="WVO13" s="80"/>
      <c r="WVP13" s="80"/>
      <c r="WVQ13" s="80"/>
      <c r="WVR13" s="80"/>
      <c r="WVS13" s="80"/>
      <c r="WVT13" s="80"/>
      <c r="WVU13" s="80"/>
      <c r="WVV13" s="80"/>
      <c r="WVW13" s="80"/>
      <c r="WVX13" s="80"/>
      <c r="WVY13" s="80"/>
      <c r="WVZ13" s="80"/>
      <c r="WWA13" s="80"/>
      <c r="WWB13" s="80"/>
      <c r="WWC13" s="80"/>
      <c r="WWD13" s="80"/>
    </row>
    <row r="14" spans="1:16150" s="79" customFormat="1">
      <c r="A14" s="81" t="s">
        <v>444</v>
      </c>
      <c r="B14" s="82">
        <v>186750</v>
      </c>
      <c r="C14" s="83">
        <v>1680</v>
      </c>
      <c r="D14" s="83">
        <f t="shared" si="0"/>
        <v>3</v>
      </c>
      <c r="E14" s="208">
        <v>3</v>
      </c>
      <c r="F14" s="85">
        <v>2</v>
      </c>
      <c r="G14" s="85">
        <f t="shared" si="1"/>
        <v>15</v>
      </c>
      <c r="H14" s="211">
        <v>1</v>
      </c>
      <c r="I14" s="85">
        <v>5</v>
      </c>
      <c r="J14" s="85">
        <f t="shared" si="2"/>
        <v>13</v>
      </c>
      <c r="K14" s="211">
        <v>1</v>
      </c>
      <c r="L14" s="85">
        <v>481</v>
      </c>
      <c r="M14" s="85">
        <f t="shared" si="3"/>
        <v>12</v>
      </c>
      <c r="N14" s="211">
        <v>1</v>
      </c>
      <c r="O14" s="85">
        <v>0</v>
      </c>
      <c r="P14" s="85">
        <f t="shared" si="4"/>
        <v>13</v>
      </c>
      <c r="Q14" s="211">
        <v>1</v>
      </c>
      <c r="R14" s="83">
        <f t="shared" si="5"/>
        <v>488</v>
      </c>
      <c r="S14" s="204">
        <f>VLOOKUP(A14,'PIVOT TABLES'!$A$46:$B$60,2,FALSE)</f>
        <v>106866</v>
      </c>
      <c r="T14" s="207">
        <f t="shared" si="6"/>
        <v>218.98770491803279</v>
      </c>
      <c r="U14" s="83">
        <f t="shared" si="7"/>
        <v>7</v>
      </c>
      <c r="V14" s="83">
        <v>3</v>
      </c>
      <c r="W14" s="239">
        <f>$S14*($AK$14/100)</f>
        <v>10686.6</v>
      </c>
      <c r="X14" s="239">
        <f>$S14*($AL$14/100)</f>
        <v>2137.3200000000002</v>
      </c>
      <c r="Y14" s="240">
        <f>$S14*($AM$14/100)</f>
        <v>10686.6</v>
      </c>
      <c r="Z14" s="240">
        <f>$S14*($AN$14/100)</f>
        <v>5343.3</v>
      </c>
      <c r="AA14" s="240">
        <f>$S14*($AO$14/100)</f>
        <v>5343.3</v>
      </c>
      <c r="AB14" s="240">
        <f>$S14*($AP$14/100)</f>
        <v>42746.400000000001</v>
      </c>
      <c r="AC14" s="240">
        <f>$S14*($AQ$14/100)</f>
        <v>3205.98</v>
      </c>
      <c r="AD14" s="241">
        <f>$S14*($AR$14/100)</f>
        <v>5343.3</v>
      </c>
      <c r="AE14" s="242">
        <f>$S14*($AS$14/100)</f>
        <v>10686.6</v>
      </c>
      <c r="AF14" s="242">
        <f>$S14*($AT$14/100)</f>
        <v>10686.6</v>
      </c>
      <c r="AG14" s="242">
        <f>$S14*($AU$14/100)</f>
        <v>0</v>
      </c>
      <c r="AH14" s="224"/>
      <c r="AI14" s="224"/>
      <c r="AJ14" s="224" t="str">
        <f>'Staff % Analysis'!B11</f>
        <v>South Middlesex</v>
      </c>
      <c r="AK14" s="231">
        <f>'Staff % Analysis'!C11</f>
        <v>10</v>
      </c>
      <c r="AL14" s="231">
        <f>'Staff % Analysis'!D11</f>
        <v>2</v>
      </c>
      <c r="AM14" s="231">
        <f>'Staff % Analysis'!E11</f>
        <v>10</v>
      </c>
      <c r="AN14" s="231">
        <f>'Staff % Analysis'!F11</f>
        <v>5</v>
      </c>
      <c r="AO14" s="231">
        <f>'Staff % Analysis'!G11</f>
        <v>5</v>
      </c>
      <c r="AP14" s="231">
        <f>'Staff % Analysis'!H11</f>
        <v>40</v>
      </c>
      <c r="AQ14" s="231">
        <f>'Staff % Analysis'!I11</f>
        <v>3</v>
      </c>
      <c r="AR14" s="231">
        <f>'Staff % Analysis'!J11</f>
        <v>5</v>
      </c>
      <c r="AS14" s="231">
        <f>'Staff % Analysis'!K11</f>
        <v>10</v>
      </c>
      <c r="AT14" s="231">
        <f>'Staff % Analysis'!L11</f>
        <v>10</v>
      </c>
      <c r="AU14" s="231">
        <f>'Staff % Analysis'!M11</f>
        <v>0</v>
      </c>
      <c r="AV14" s="231">
        <f>'Staff % Analysis'!N11</f>
        <v>100</v>
      </c>
      <c r="AW14" s="224">
        <f>'Staff % Analysis'!O11</f>
        <v>0</v>
      </c>
      <c r="AX14" s="224">
        <f>'Staff % Analysis'!P11</f>
        <v>0</v>
      </c>
      <c r="AY14" s="224">
        <f>'Staff % Analysis'!Q11</f>
        <v>0</v>
      </c>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c r="NK14" s="80"/>
      <c r="NL14" s="80"/>
      <c r="NM14" s="80"/>
      <c r="NN14" s="80"/>
      <c r="NO14" s="80"/>
      <c r="NP14" s="80"/>
      <c r="NQ14" s="80"/>
      <c r="NR14" s="80"/>
      <c r="NS14" s="80"/>
      <c r="NT14" s="80"/>
      <c r="NU14" s="80"/>
      <c r="NV14" s="80"/>
      <c r="NW14" s="80"/>
      <c r="NX14" s="80"/>
      <c r="NY14" s="80"/>
      <c r="NZ14" s="80"/>
      <c r="OA14" s="80"/>
      <c r="OB14" s="80"/>
      <c r="OC14" s="80"/>
      <c r="OD14" s="80"/>
      <c r="OE14" s="80"/>
      <c r="OF14" s="80"/>
      <c r="OG14" s="80"/>
      <c r="OH14" s="80"/>
      <c r="OI14" s="80"/>
      <c r="OJ14" s="80"/>
      <c r="OK14" s="80"/>
      <c r="OL14" s="80"/>
      <c r="OM14" s="80"/>
      <c r="ON14" s="80"/>
      <c r="OO14" s="80"/>
      <c r="OP14" s="80"/>
      <c r="OQ14" s="80"/>
      <c r="OR14" s="80"/>
      <c r="OS14" s="80"/>
      <c r="OT14" s="80"/>
      <c r="OU14" s="80"/>
      <c r="OV14" s="80"/>
      <c r="OW14" s="80"/>
      <c r="OX14" s="80"/>
      <c r="OY14" s="80"/>
      <c r="OZ14" s="80"/>
      <c r="PA14" s="80"/>
      <c r="PB14" s="80"/>
      <c r="PC14" s="80"/>
      <c r="PD14" s="80"/>
      <c r="PE14" s="80"/>
      <c r="PF14" s="80"/>
      <c r="PG14" s="80"/>
      <c r="PH14" s="80"/>
      <c r="PI14" s="80"/>
      <c r="PJ14" s="80"/>
      <c r="PK14" s="80"/>
      <c r="PL14" s="80"/>
      <c r="PM14" s="80"/>
      <c r="PN14" s="80"/>
      <c r="PO14" s="80"/>
      <c r="PP14" s="80"/>
      <c r="PQ14" s="80"/>
      <c r="PR14" s="80"/>
      <c r="PS14" s="80"/>
      <c r="PT14" s="80"/>
      <c r="PU14" s="80"/>
      <c r="PV14" s="80"/>
      <c r="PW14" s="80"/>
      <c r="PX14" s="80"/>
      <c r="PY14" s="80"/>
      <c r="PZ14" s="80"/>
      <c r="QA14" s="80"/>
      <c r="QB14" s="80"/>
      <c r="QC14" s="80"/>
      <c r="QD14" s="80"/>
      <c r="QE14" s="80"/>
      <c r="QF14" s="80"/>
      <c r="QG14" s="80"/>
      <c r="QH14" s="80"/>
      <c r="QI14" s="80"/>
      <c r="QJ14" s="80"/>
      <c r="QK14" s="80"/>
      <c r="QL14" s="80"/>
      <c r="QM14" s="80"/>
      <c r="QN14" s="80"/>
      <c r="QO14" s="80"/>
      <c r="QP14" s="80"/>
      <c r="QQ14" s="80"/>
      <c r="QR14" s="80"/>
      <c r="QS14" s="80"/>
      <c r="QT14" s="80"/>
      <c r="QU14" s="80"/>
      <c r="QV14" s="80"/>
      <c r="QW14" s="80"/>
      <c r="QX14" s="80"/>
      <c r="QY14" s="80"/>
      <c r="QZ14" s="80"/>
      <c r="RA14" s="80"/>
      <c r="RB14" s="80"/>
      <c r="RC14" s="80"/>
      <c r="RD14" s="80"/>
      <c r="RE14" s="80"/>
      <c r="RF14" s="80"/>
      <c r="RG14" s="80"/>
      <c r="RH14" s="80"/>
      <c r="RI14" s="80"/>
      <c r="RJ14" s="80"/>
      <c r="RK14" s="80"/>
      <c r="RL14" s="80"/>
      <c r="RM14" s="80"/>
      <c r="RN14" s="80"/>
      <c r="RO14" s="80"/>
      <c r="RP14" s="80"/>
      <c r="RQ14" s="80"/>
      <c r="RR14" s="80"/>
      <c r="RS14" s="80"/>
      <c r="RT14" s="80"/>
      <c r="RU14" s="80"/>
      <c r="RV14" s="80"/>
      <c r="RW14" s="80"/>
      <c r="RX14" s="80"/>
      <c r="RY14" s="80"/>
      <c r="RZ14" s="80"/>
      <c r="SA14" s="80"/>
      <c r="SB14" s="80"/>
      <c r="SC14" s="80"/>
      <c r="SD14" s="80"/>
      <c r="SE14" s="80"/>
      <c r="SF14" s="80"/>
      <c r="SG14" s="80"/>
      <c r="SH14" s="80"/>
      <c r="SI14" s="80"/>
      <c r="SJ14" s="80"/>
      <c r="SK14" s="80"/>
      <c r="SL14" s="80"/>
      <c r="SM14" s="80"/>
      <c r="SN14" s="80"/>
      <c r="SO14" s="80"/>
      <c r="SP14" s="80"/>
      <c r="SQ14" s="80"/>
      <c r="SR14" s="80"/>
      <c r="SS14" s="80"/>
      <c r="ST14" s="80"/>
      <c r="SU14" s="80"/>
      <c r="SV14" s="80"/>
      <c r="SW14" s="80"/>
      <c r="SX14" s="80"/>
      <c r="SY14" s="80"/>
      <c r="SZ14" s="80"/>
      <c r="TA14" s="80"/>
      <c r="TB14" s="80"/>
      <c r="TC14" s="80"/>
      <c r="TD14" s="80"/>
      <c r="TE14" s="80"/>
      <c r="TF14" s="80"/>
      <c r="TG14" s="80"/>
      <c r="TH14" s="80"/>
      <c r="TI14" s="80"/>
      <c r="TJ14" s="80"/>
      <c r="TK14" s="80"/>
      <c r="TL14" s="80"/>
      <c r="TM14" s="80"/>
      <c r="TN14" s="80"/>
      <c r="TO14" s="80"/>
      <c r="TP14" s="80"/>
      <c r="TQ14" s="80"/>
      <c r="TR14" s="80"/>
      <c r="TS14" s="80"/>
      <c r="TT14" s="80"/>
      <c r="TU14" s="80"/>
      <c r="TV14" s="80"/>
      <c r="TW14" s="80"/>
      <c r="TX14" s="80"/>
      <c r="TY14" s="80"/>
      <c r="TZ14" s="80"/>
      <c r="UA14" s="80"/>
      <c r="UB14" s="80"/>
      <c r="UC14" s="80"/>
      <c r="UD14" s="80"/>
      <c r="UE14" s="80"/>
      <c r="UF14" s="80"/>
      <c r="UG14" s="80"/>
      <c r="UH14" s="80"/>
      <c r="UI14" s="80"/>
      <c r="UJ14" s="80"/>
      <c r="UK14" s="80"/>
      <c r="UL14" s="80"/>
      <c r="UM14" s="80"/>
      <c r="UN14" s="80"/>
      <c r="UO14" s="80"/>
      <c r="UP14" s="80"/>
      <c r="UQ14" s="80"/>
      <c r="UR14" s="80"/>
      <c r="US14" s="80"/>
      <c r="UT14" s="80"/>
      <c r="UU14" s="80"/>
      <c r="UV14" s="80"/>
      <c r="UW14" s="80"/>
      <c r="UX14" s="80"/>
      <c r="UY14" s="80"/>
      <c r="UZ14" s="80"/>
      <c r="VA14" s="80"/>
      <c r="VB14" s="80"/>
      <c r="VC14" s="80"/>
      <c r="VD14" s="80"/>
      <c r="VE14" s="80"/>
      <c r="VF14" s="80"/>
      <c r="VG14" s="80"/>
      <c r="VH14" s="80"/>
      <c r="VI14" s="80"/>
      <c r="VJ14" s="80"/>
      <c r="VK14" s="80"/>
      <c r="VL14" s="80"/>
      <c r="VM14" s="80"/>
      <c r="VN14" s="80"/>
      <c r="VO14" s="80"/>
      <c r="VP14" s="80"/>
      <c r="VQ14" s="80"/>
      <c r="VR14" s="80"/>
      <c r="VS14" s="80"/>
      <c r="VT14" s="80"/>
      <c r="VU14" s="80"/>
      <c r="VV14" s="80"/>
      <c r="VW14" s="80"/>
      <c r="VX14" s="80"/>
      <c r="VY14" s="80"/>
      <c r="VZ14" s="80"/>
      <c r="WA14" s="80"/>
      <c r="WB14" s="80"/>
      <c r="WC14" s="80"/>
      <c r="WD14" s="80"/>
      <c r="WE14" s="80"/>
      <c r="WF14" s="80"/>
      <c r="WG14" s="80"/>
      <c r="WH14" s="80"/>
      <c r="WI14" s="80"/>
      <c r="WJ14" s="80"/>
      <c r="WK14" s="80"/>
      <c r="WL14" s="80"/>
      <c r="WM14" s="80"/>
      <c r="WN14" s="80"/>
      <c r="WO14" s="80"/>
      <c r="WP14" s="80"/>
      <c r="WQ14" s="80"/>
      <c r="WR14" s="80"/>
      <c r="WS14" s="80"/>
      <c r="WT14" s="80"/>
      <c r="WU14" s="80"/>
      <c r="WV14" s="80"/>
      <c r="WW14" s="80"/>
      <c r="WX14" s="80"/>
      <c r="WY14" s="80"/>
      <c r="WZ14" s="80"/>
      <c r="XA14" s="80"/>
      <c r="XB14" s="80"/>
      <c r="XC14" s="80"/>
      <c r="XD14" s="80"/>
      <c r="XE14" s="80"/>
      <c r="XF14" s="80"/>
      <c r="XG14" s="80"/>
      <c r="XH14" s="80"/>
      <c r="XI14" s="80"/>
      <c r="XJ14" s="80"/>
      <c r="XK14" s="80"/>
      <c r="XL14" s="80"/>
      <c r="XM14" s="80"/>
      <c r="XN14" s="80"/>
      <c r="XO14" s="80"/>
      <c r="XP14" s="80"/>
      <c r="XQ14" s="80"/>
      <c r="XR14" s="80"/>
      <c r="XS14" s="80"/>
      <c r="XT14" s="80"/>
      <c r="XU14" s="80"/>
      <c r="XV14" s="80"/>
      <c r="XW14" s="80"/>
      <c r="XX14" s="80"/>
      <c r="XY14" s="80"/>
      <c r="XZ14" s="80"/>
      <c r="YA14" s="80"/>
      <c r="YB14" s="80"/>
      <c r="YC14" s="80"/>
      <c r="YD14" s="80"/>
      <c r="YE14" s="80"/>
      <c r="YF14" s="80"/>
      <c r="YG14" s="80"/>
      <c r="YH14" s="80"/>
      <c r="YI14" s="80"/>
      <c r="YJ14" s="80"/>
      <c r="YK14" s="80"/>
      <c r="YL14" s="80"/>
      <c r="YM14" s="80"/>
      <c r="YN14" s="80"/>
      <c r="YO14" s="80"/>
      <c r="YP14" s="80"/>
      <c r="YQ14" s="80"/>
      <c r="YR14" s="80"/>
      <c r="YS14" s="80"/>
      <c r="YT14" s="80"/>
      <c r="YU14" s="80"/>
      <c r="YV14" s="80"/>
      <c r="YW14" s="80"/>
      <c r="YX14" s="80"/>
      <c r="YY14" s="80"/>
      <c r="YZ14" s="80"/>
      <c r="ZA14" s="80"/>
      <c r="ZB14" s="80"/>
      <c r="ZC14" s="80"/>
      <c r="ZD14" s="80"/>
      <c r="ZE14" s="80"/>
      <c r="ZF14" s="80"/>
      <c r="ZG14" s="80"/>
      <c r="ZH14" s="80"/>
      <c r="ZI14" s="80"/>
      <c r="ZJ14" s="80"/>
      <c r="ZK14" s="80"/>
      <c r="ZL14" s="80"/>
      <c r="ZM14" s="80"/>
      <c r="ZN14" s="80"/>
      <c r="ZO14" s="80"/>
      <c r="ZP14" s="80"/>
      <c r="ZQ14" s="80"/>
      <c r="ZR14" s="80"/>
      <c r="ZS14" s="80"/>
      <c r="ZT14" s="80"/>
      <c r="ZU14" s="80"/>
      <c r="ZV14" s="80"/>
      <c r="ZW14" s="80"/>
      <c r="ZX14" s="80"/>
      <c r="ZY14" s="80"/>
      <c r="ZZ14" s="80"/>
      <c r="AAA14" s="80"/>
      <c r="AAB14" s="80"/>
      <c r="AAC14" s="80"/>
      <c r="AAD14" s="80"/>
      <c r="AAE14" s="80"/>
      <c r="AAF14" s="80"/>
      <c r="AAG14" s="80"/>
      <c r="AAH14" s="80"/>
      <c r="AAI14" s="80"/>
      <c r="AAJ14" s="80"/>
      <c r="AAK14" s="80"/>
      <c r="AAL14" s="80"/>
      <c r="AAM14" s="80"/>
      <c r="AAN14" s="80"/>
      <c r="AAO14" s="80"/>
      <c r="AAP14" s="80"/>
      <c r="AAQ14" s="80"/>
      <c r="AAR14" s="80"/>
      <c r="AAS14" s="80"/>
      <c r="AAT14" s="80"/>
      <c r="AAU14" s="80"/>
      <c r="AAV14" s="80"/>
      <c r="AAW14" s="80"/>
      <c r="AAX14" s="80"/>
      <c r="AAY14" s="80"/>
      <c r="AAZ14" s="80"/>
      <c r="ABA14" s="80"/>
      <c r="ABB14" s="80"/>
      <c r="ABC14" s="80"/>
      <c r="ABD14" s="80"/>
      <c r="ABE14" s="80"/>
      <c r="ABF14" s="80"/>
      <c r="ABG14" s="80"/>
      <c r="ABH14" s="80"/>
      <c r="ABI14" s="80"/>
      <c r="ABJ14" s="80"/>
      <c r="ABK14" s="80"/>
      <c r="ABL14" s="80"/>
      <c r="ABM14" s="80"/>
      <c r="ABN14" s="80"/>
      <c r="ABO14" s="80"/>
      <c r="ABP14" s="80"/>
      <c r="ABQ14" s="80"/>
      <c r="ABR14" s="80"/>
      <c r="ABS14" s="80"/>
      <c r="ABT14" s="80"/>
      <c r="ABU14" s="80"/>
      <c r="ABV14" s="80"/>
      <c r="ABW14" s="80"/>
      <c r="ABX14" s="80"/>
      <c r="ABY14" s="80"/>
      <c r="ABZ14" s="80"/>
      <c r="ACA14" s="80"/>
      <c r="ACB14" s="80"/>
      <c r="ACC14" s="80"/>
      <c r="ACD14" s="80"/>
      <c r="ACE14" s="80"/>
      <c r="ACF14" s="80"/>
      <c r="ACG14" s="80"/>
      <c r="ACH14" s="80"/>
      <c r="ACI14" s="80"/>
      <c r="ACJ14" s="80"/>
      <c r="ACK14" s="80"/>
      <c r="ACL14" s="80"/>
      <c r="ACM14" s="80"/>
      <c r="ACN14" s="80"/>
      <c r="ACO14" s="80"/>
      <c r="ACP14" s="80"/>
      <c r="ACQ14" s="80"/>
      <c r="ACR14" s="80"/>
      <c r="ACS14" s="80"/>
      <c r="ACT14" s="80"/>
      <c r="ACU14" s="80"/>
      <c r="ACV14" s="80"/>
      <c r="ACW14" s="80"/>
      <c r="ACX14" s="80"/>
      <c r="ACY14" s="80"/>
      <c r="ACZ14" s="80"/>
      <c r="ADA14" s="80"/>
      <c r="ADB14" s="80"/>
      <c r="ADC14" s="80"/>
      <c r="ADD14" s="80"/>
      <c r="ADE14" s="80"/>
      <c r="ADF14" s="80"/>
      <c r="ADG14" s="80"/>
      <c r="ADH14" s="80"/>
      <c r="ADI14" s="80"/>
      <c r="ADJ14" s="80"/>
      <c r="ADK14" s="80"/>
      <c r="ADL14" s="80"/>
      <c r="ADM14" s="80"/>
      <c r="ADN14" s="80"/>
      <c r="ADO14" s="80"/>
      <c r="ADP14" s="80"/>
      <c r="ADQ14" s="80"/>
      <c r="ADR14" s="80"/>
      <c r="ADS14" s="80"/>
      <c r="ADT14" s="80"/>
      <c r="ADU14" s="80"/>
      <c r="ADV14" s="80"/>
      <c r="ADW14" s="80"/>
      <c r="ADX14" s="80"/>
      <c r="ADY14" s="80"/>
      <c r="ADZ14" s="80"/>
      <c r="AEA14" s="80"/>
      <c r="AEB14" s="80"/>
      <c r="AEC14" s="80"/>
      <c r="AED14" s="80"/>
      <c r="AEE14" s="80"/>
      <c r="AEF14" s="80"/>
      <c r="AEG14" s="80"/>
      <c r="AEH14" s="80"/>
      <c r="AEI14" s="80"/>
      <c r="AEJ14" s="80"/>
      <c r="AEK14" s="80"/>
      <c r="AEL14" s="80"/>
      <c r="AEM14" s="80"/>
      <c r="AEN14" s="80"/>
      <c r="AEO14" s="80"/>
      <c r="AEP14" s="80"/>
      <c r="AEQ14" s="80"/>
      <c r="AER14" s="80"/>
      <c r="AES14" s="80"/>
      <c r="AET14" s="80"/>
      <c r="AEU14" s="80"/>
      <c r="AEV14" s="80"/>
      <c r="AEW14" s="80"/>
      <c r="AEX14" s="80"/>
      <c r="AEY14" s="80"/>
      <c r="AEZ14" s="80"/>
      <c r="AFA14" s="80"/>
      <c r="AFB14" s="80"/>
      <c r="AFC14" s="80"/>
      <c r="AFD14" s="80"/>
      <c r="AFE14" s="80"/>
      <c r="AFF14" s="80"/>
      <c r="AFG14" s="80"/>
      <c r="AFH14" s="80"/>
      <c r="AFI14" s="80"/>
      <c r="AFJ14" s="80"/>
      <c r="AFK14" s="80"/>
      <c r="AFL14" s="80"/>
      <c r="AFM14" s="80"/>
      <c r="AFN14" s="80"/>
      <c r="AFO14" s="80"/>
      <c r="AFP14" s="80"/>
      <c r="AFQ14" s="80"/>
      <c r="AFR14" s="80"/>
      <c r="AFS14" s="80"/>
      <c r="AFT14" s="80"/>
      <c r="AFU14" s="80"/>
      <c r="AFV14" s="80"/>
      <c r="AFW14" s="80"/>
      <c r="AFX14" s="80"/>
      <c r="AFY14" s="80"/>
      <c r="AFZ14" s="80"/>
      <c r="AGA14" s="80"/>
      <c r="AGB14" s="80"/>
      <c r="AGC14" s="80"/>
      <c r="AGD14" s="80"/>
      <c r="AGE14" s="80"/>
      <c r="AGF14" s="80"/>
      <c r="AGG14" s="80"/>
      <c r="AGH14" s="80"/>
      <c r="AGI14" s="80"/>
      <c r="AGJ14" s="80"/>
      <c r="AGK14" s="80"/>
      <c r="AGL14" s="80"/>
      <c r="AGM14" s="80"/>
      <c r="AGN14" s="80"/>
      <c r="AGO14" s="80"/>
      <c r="AGP14" s="80"/>
      <c r="AGQ14" s="80"/>
      <c r="AGR14" s="80"/>
      <c r="AGS14" s="80"/>
      <c r="AGT14" s="80"/>
      <c r="AGU14" s="80"/>
      <c r="AGV14" s="80"/>
      <c r="AGW14" s="80"/>
      <c r="AGX14" s="80"/>
      <c r="AGY14" s="80"/>
      <c r="AGZ14" s="80"/>
      <c r="AHA14" s="80"/>
      <c r="AHB14" s="80"/>
      <c r="AHC14" s="80"/>
      <c r="AHD14" s="80"/>
      <c r="AHE14" s="80"/>
      <c r="AHF14" s="80"/>
      <c r="AHG14" s="80"/>
      <c r="AHH14" s="80"/>
      <c r="AHI14" s="80"/>
      <c r="AHJ14" s="80"/>
      <c r="AHK14" s="80"/>
      <c r="AHL14" s="80"/>
      <c r="AHM14" s="80"/>
      <c r="AHN14" s="80"/>
      <c r="AHO14" s="80"/>
      <c r="AHP14" s="80"/>
      <c r="AHQ14" s="80"/>
      <c r="AHR14" s="80"/>
      <c r="AHS14" s="80"/>
      <c r="AHT14" s="80"/>
      <c r="AHU14" s="80"/>
      <c r="AHV14" s="80"/>
      <c r="AHW14" s="80"/>
      <c r="AHX14" s="80"/>
      <c r="AHY14" s="80"/>
      <c r="AHZ14" s="80"/>
      <c r="AIA14" s="80"/>
      <c r="AIB14" s="80"/>
      <c r="AIC14" s="80"/>
      <c r="AID14" s="80"/>
      <c r="AIE14" s="80"/>
      <c r="AIF14" s="80"/>
      <c r="AIG14" s="80"/>
      <c r="AIH14" s="80"/>
      <c r="AII14" s="80"/>
      <c r="AIJ14" s="80"/>
      <c r="AIK14" s="80"/>
      <c r="AIL14" s="80"/>
      <c r="AIM14" s="80"/>
      <c r="AIN14" s="80"/>
      <c r="AIO14" s="80"/>
      <c r="AIP14" s="80"/>
      <c r="AIQ14" s="80"/>
      <c r="AIR14" s="80"/>
      <c r="AIS14" s="80"/>
      <c r="AIT14" s="80"/>
      <c r="AIU14" s="80"/>
      <c r="AIV14" s="80"/>
      <c r="AIW14" s="80"/>
      <c r="AIX14" s="80"/>
      <c r="AIY14" s="80"/>
      <c r="AIZ14" s="80"/>
      <c r="AJA14" s="80"/>
      <c r="AJB14" s="80"/>
      <c r="AJC14" s="80"/>
      <c r="AJD14" s="80"/>
      <c r="AJE14" s="80"/>
      <c r="AJF14" s="80"/>
      <c r="AJG14" s="80"/>
      <c r="AJH14" s="80"/>
      <c r="AJI14" s="80"/>
      <c r="AJJ14" s="80"/>
      <c r="AJK14" s="80"/>
      <c r="AJL14" s="80"/>
      <c r="AJM14" s="80"/>
      <c r="AJN14" s="80"/>
      <c r="AJO14" s="80"/>
      <c r="AJP14" s="80"/>
      <c r="AJQ14" s="80"/>
      <c r="AJR14" s="80"/>
      <c r="AJS14" s="80"/>
      <c r="AJT14" s="80"/>
      <c r="AJU14" s="80"/>
      <c r="AJV14" s="80"/>
      <c r="AJW14" s="80"/>
      <c r="AJX14" s="80"/>
      <c r="AJY14" s="80"/>
      <c r="AJZ14" s="80"/>
      <c r="AKA14" s="80"/>
      <c r="AKB14" s="80"/>
      <c r="AKC14" s="80"/>
      <c r="AKD14" s="80"/>
      <c r="AKE14" s="80"/>
      <c r="AKF14" s="80"/>
      <c r="AKG14" s="80"/>
      <c r="AKH14" s="80"/>
      <c r="AKI14" s="80"/>
      <c r="AKJ14" s="80"/>
      <c r="AKK14" s="80"/>
      <c r="AKL14" s="80"/>
      <c r="AKM14" s="80"/>
      <c r="AKN14" s="80"/>
      <c r="AKO14" s="80"/>
      <c r="AKP14" s="80"/>
      <c r="AKQ14" s="80"/>
      <c r="AKR14" s="80"/>
      <c r="AKS14" s="80"/>
      <c r="AKT14" s="80"/>
      <c r="AKU14" s="80"/>
      <c r="AKV14" s="80"/>
      <c r="AKW14" s="80"/>
      <c r="AKX14" s="80"/>
      <c r="AKY14" s="80"/>
      <c r="AKZ14" s="80"/>
      <c r="ALA14" s="80"/>
      <c r="ALB14" s="80"/>
      <c r="ALC14" s="80"/>
      <c r="ALD14" s="80"/>
      <c r="ALE14" s="80"/>
      <c r="ALF14" s="80"/>
      <c r="ALG14" s="80"/>
      <c r="ALH14" s="80"/>
      <c r="ALI14" s="80"/>
      <c r="ALJ14" s="80"/>
      <c r="ALK14" s="80"/>
      <c r="ALL14" s="80"/>
      <c r="ALM14" s="80"/>
      <c r="ALN14" s="80"/>
      <c r="ALO14" s="80"/>
      <c r="ALP14" s="80"/>
      <c r="ALQ14" s="80"/>
      <c r="ALR14" s="80"/>
      <c r="ALS14" s="80"/>
      <c r="ALT14" s="80"/>
      <c r="ALU14" s="80"/>
      <c r="ALV14" s="80"/>
      <c r="ALW14" s="80"/>
      <c r="ALX14" s="80"/>
      <c r="ALY14" s="80"/>
      <c r="ALZ14" s="80"/>
      <c r="AMA14" s="80"/>
      <c r="AMB14" s="80"/>
      <c r="AMC14" s="80"/>
      <c r="AMD14" s="80"/>
      <c r="AME14" s="80"/>
      <c r="AMF14" s="80"/>
      <c r="AMG14" s="80"/>
      <c r="AMH14" s="80"/>
      <c r="AMI14" s="80"/>
      <c r="AMJ14" s="80"/>
      <c r="AMK14" s="80"/>
      <c r="AML14" s="80"/>
      <c r="AMM14" s="80"/>
      <c r="AMN14" s="80"/>
      <c r="AMO14" s="80"/>
      <c r="AMP14" s="80"/>
      <c r="AMQ14" s="80"/>
      <c r="AMR14" s="80"/>
      <c r="AMS14" s="80"/>
      <c r="AMT14" s="80"/>
      <c r="AMU14" s="80"/>
      <c r="AMV14" s="80"/>
      <c r="AMW14" s="80"/>
      <c r="AMX14" s="80"/>
      <c r="AMY14" s="80"/>
      <c r="AMZ14" s="80"/>
      <c r="ANA14" s="80"/>
      <c r="ANB14" s="80"/>
      <c r="ANC14" s="80"/>
      <c r="AND14" s="80"/>
      <c r="ANE14" s="80"/>
      <c r="ANF14" s="80"/>
      <c r="ANG14" s="80"/>
      <c r="ANH14" s="80"/>
      <c r="ANI14" s="80"/>
      <c r="ANJ14" s="80"/>
      <c r="ANK14" s="80"/>
      <c r="ANL14" s="80"/>
      <c r="ANM14" s="80"/>
      <c r="ANN14" s="80"/>
      <c r="ANO14" s="80"/>
      <c r="ANP14" s="80"/>
      <c r="ANQ14" s="80"/>
      <c r="ANR14" s="80"/>
      <c r="ANS14" s="80"/>
      <c r="ANT14" s="80"/>
      <c r="ANU14" s="80"/>
      <c r="ANV14" s="80"/>
      <c r="ANW14" s="80"/>
      <c r="ANX14" s="80"/>
      <c r="ANY14" s="80"/>
      <c r="ANZ14" s="80"/>
      <c r="AOA14" s="80"/>
      <c r="AOB14" s="80"/>
      <c r="AOC14" s="80"/>
      <c r="AOD14" s="80"/>
      <c r="AOE14" s="80"/>
      <c r="AOF14" s="80"/>
      <c r="AOG14" s="80"/>
      <c r="AOH14" s="80"/>
      <c r="AOI14" s="80"/>
      <c r="AOJ14" s="80"/>
      <c r="AOK14" s="80"/>
      <c r="AOL14" s="80"/>
      <c r="AOM14" s="80"/>
      <c r="AON14" s="80"/>
      <c r="AOO14" s="80"/>
      <c r="AOP14" s="80"/>
      <c r="AOQ14" s="80"/>
      <c r="AOR14" s="80"/>
      <c r="AOS14" s="80"/>
      <c r="AOT14" s="80"/>
      <c r="AOU14" s="80"/>
      <c r="AOV14" s="80"/>
      <c r="AOW14" s="80"/>
      <c r="AOX14" s="80"/>
      <c r="AOY14" s="80"/>
      <c r="AOZ14" s="80"/>
      <c r="APA14" s="80"/>
      <c r="APB14" s="80"/>
      <c r="APC14" s="80"/>
      <c r="APD14" s="80"/>
      <c r="APE14" s="80"/>
      <c r="APF14" s="80"/>
      <c r="APG14" s="80"/>
      <c r="APH14" s="80"/>
      <c r="API14" s="80"/>
      <c r="APJ14" s="80"/>
      <c r="APK14" s="80"/>
      <c r="APL14" s="80"/>
      <c r="APM14" s="80"/>
      <c r="APN14" s="80"/>
      <c r="APO14" s="80"/>
      <c r="APP14" s="80"/>
      <c r="APQ14" s="80"/>
      <c r="APR14" s="80"/>
      <c r="APS14" s="80"/>
      <c r="APT14" s="80"/>
      <c r="APU14" s="80"/>
      <c r="APV14" s="80"/>
      <c r="APW14" s="80"/>
      <c r="APX14" s="80"/>
      <c r="APY14" s="80"/>
      <c r="APZ14" s="80"/>
      <c r="AQA14" s="80"/>
      <c r="AQB14" s="80"/>
      <c r="AQC14" s="80"/>
      <c r="AQD14" s="80"/>
      <c r="AQE14" s="80"/>
      <c r="AQF14" s="80"/>
      <c r="AQG14" s="80"/>
      <c r="AQH14" s="80"/>
      <c r="AQI14" s="80"/>
      <c r="AQJ14" s="80"/>
      <c r="AQK14" s="80"/>
      <c r="AQL14" s="80"/>
      <c r="AQM14" s="80"/>
      <c r="AQN14" s="80"/>
      <c r="AQO14" s="80"/>
      <c r="AQP14" s="80"/>
      <c r="AQQ14" s="80"/>
      <c r="AQR14" s="80"/>
      <c r="AQS14" s="80"/>
      <c r="AQT14" s="80"/>
      <c r="AQU14" s="80"/>
      <c r="AQV14" s="80"/>
      <c r="AQW14" s="80"/>
      <c r="AQX14" s="80"/>
      <c r="AQY14" s="80"/>
      <c r="AQZ14" s="80"/>
      <c r="ARA14" s="80"/>
      <c r="ARB14" s="80"/>
      <c r="ARC14" s="80"/>
      <c r="ARD14" s="80"/>
      <c r="ARE14" s="80"/>
      <c r="ARF14" s="80"/>
      <c r="ARG14" s="80"/>
      <c r="ARH14" s="80"/>
      <c r="ARI14" s="80"/>
      <c r="ARJ14" s="80"/>
      <c r="ARK14" s="80"/>
      <c r="ARL14" s="80"/>
      <c r="ARM14" s="80"/>
      <c r="ARN14" s="80"/>
      <c r="ARO14" s="80"/>
      <c r="ARP14" s="80"/>
      <c r="ARQ14" s="80"/>
      <c r="ARR14" s="80"/>
      <c r="ARS14" s="80"/>
      <c r="ART14" s="80"/>
      <c r="ARU14" s="80"/>
      <c r="ARV14" s="80"/>
      <c r="ARW14" s="80"/>
      <c r="ARX14" s="80"/>
      <c r="ARY14" s="80"/>
      <c r="ARZ14" s="80"/>
      <c r="ASA14" s="80"/>
      <c r="ASB14" s="80"/>
      <c r="ASC14" s="80"/>
      <c r="ASD14" s="80"/>
      <c r="ASE14" s="80"/>
      <c r="ASF14" s="80"/>
      <c r="ASG14" s="80"/>
      <c r="ASH14" s="80"/>
      <c r="ASI14" s="80"/>
      <c r="ASJ14" s="80"/>
      <c r="ASK14" s="80"/>
      <c r="ASL14" s="80"/>
      <c r="ASM14" s="80"/>
      <c r="ASN14" s="80"/>
      <c r="ASO14" s="80"/>
      <c r="ASP14" s="80"/>
      <c r="ASQ14" s="80"/>
      <c r="ASR14" s="80"/>
      <c r="ASS14" s="80"/>
      <c r="AST14" s="80"/>
      <c r="ASU14" s="80"/>
      <c r="ASV14" s="80"/>
      <c r="ASW14" s="80"/>
      <c r="ASX14" s="80"/>
      <c r="ASY14" s="80"/>
      <c r="ASZ14" s="80"/>
      <c r="ATA14" s="80"/>
      <c r="ATB14" s="80"/>
      <c r="ATC14" s="80"/>
      <c r="ATD14" s="80"/>
      <c r="ATE14" s="80"/>
      <c r="ATF14" s="80"/>
      <c r="ATG14" s="80"/>
      <c r="ATH14" s="80"/>
      <c r="ATI14" s="80"/>
      <c r="ATJ14" s="80"/>
      <c r="ATK14" s="80"/>
      <c r="ATL14" s="80"/>
      <c r="ATM14" s="80"/>
      <c r="ATN14" s="80"/>
      <c r="ATO14" s="80"/>
      <c r="ATP14" s="80"/>
      <c r="ATQ14" s="80"/>
      <c r="ATR14" s="80"/>
      <c r="ATS14" s="80"/>
      <c r="ATT14" s="80"/>
      <c r="ATU14" s="80"/>
      <c r="ATV14" s="80"/>
      <c r="ATW14" s="80"/>
      <c r="ATX14" s="80"/>
      <c r="ATY14" s="80"/>
      <c r="ATZ14" s="80"/>
      <c r="AUA14" s="80"/>
      <c r="AUB14" s="80"/>
      <c r="AUC14" s="80"/>
      <c r="AUD14" s="80"/>
      <c r="AUE14" s="80"/>
      <c r="AUF14" s="80"/>
      <c r="AUG14" s="80"/>
      <c r="AUH14" s="80"/>
      <c r="AUI14" s="80"/>
      <c r="AUJ14" s="80"/>
      <c r="AUK14" s="80"/>
      <c r="AUL14" s="80"/>
      <c r="AUM14" s="80"/>
      <c r="AUN14" s="80"/>
      <c r="AUO14" s="80"/>
      <c r="AUP14" s="80"/>
      <c r="AUQ14" s="80"/>
      <c r="AUR14" s="80"/>
      <c r="AUS14" s="80"/>
      <c r="AUT14" s="80"/>
      <c r="AUU14" s="80"/>
      <c r="AUV14" s="80"/>
      <c r="AUW14" s="80"/>
      <c r="AUX14" s="80"/>
      <c r="AUY14" s="80"/>
      <c r="AUZ14" s="80"/>
      <c r="AVA14" s="80"/>
      <c r="AVB14" s="80"/>
      <c r="AVC14" s="80"/>
      <c r="AVD14" s="80"/>
      <c r="AVE14" s="80"/>
      <c r="AVF14" s="80"/>
      <c r="AVG14" s="80"/>
      <c r="AVH14" s="80"/>
      <c r="AVI14" s="80"/>
      <c r="AVJ14" s="80"/>
      <c r="AVK14" s="80"/>
      <c r="AVL14" s="80"/>
      <c r="AVM14" s="80"/>
      <c r="AVN14" s="80"/>
      <c r="AVO14" s="80"/>
      <c r="AVP14" s="80"/>
      <c r="AVQ14" s="80"/>
      <c r="AVR14" s="80"/>
      <c r="AVS14" s="80"/>
      <c r="AVT14" s="80"/>
      <c r="AVU14" s="80"/>
      <c r="AVV14" s="80"/>
      <c r="AVW14" s="80"/>
      <c r="AVX14" s="80"/>
      <c r="AVY14" s="80"/>
      <c r="AVZ14" s="80"/>
      <c r="AWA14" s="80"/>
      <c r="AWB14" s="80"/>
      <c r="AWC14" s="80"/>
      <c r="AWD14" s="80"/>
      <c r="AWE14" s="80"/>
      <c r="AWF14" s="80"/>
      <c r="AWG14" s="80"/>
      <c r="AWH14" s="80"/>
      <c r="AWI14" s="80"/>
      <c r="AWJ14" s="80"/>
      <c r="AWK14" s="80"/>
      <c r="AWL14" s="80"/>
      <c r="AWM14" s="80"/>
      <c r="AWN14" s="80"/>
      <c r="AWO14" s="80"/>
      <c r="AWP14" s="80"/>
      <c r="AWQ14" s="80"/>
      <c r="AWR14" s="80"/>
      <c r="AWS14" s="80"/>
      <c r="AWT14" s="80"/>
      <c r="AWU14" s="80"/>
      <c r="AWV14" s="80"/>
      <c r="AWW14" s="80"/>
      <c r="AWX14" s="80"/>
      <c r="AWY14" s="80"/>
      <c r="AWZ14" s="80"/>
      <c r="AXA14" s="80"/>
      <c r="AXB14" s="80"/>
      <c r="AXC14" s="80"/>
      <c r="AXD14" s="80"/>
      <c r="AXE14" s="80"/>
      <c r="AXF14" s="80"/>
      <c r="AXG14" s="80"/>
      <c r="AXH14" s="80"/>
      <c r="AXI14" s="80"/>
      <c r="AXJ14" s="80"/>
      <c r="AXK14" s="80"/>
      <c r="AXL14" s="80"/>
      <c r="AXM14" s="80"/>
      <c r="AXN14" s="80"/>
      <c r="AXO14" s="80"/>
      <c r="AXP14" s="80"/>
      <c r="AXQ14" s="80"/>
      <c r="AXR14" s="80"/>
      <c r="AXS14" s="80"/>
      <c r="AXT14" s="80"/>
      <c r="AXU14" s="80"/>
      <c r="AXV14" s="80"/>
      <c r="AXW14" s="80"/>
      <c r="AXX14" s="80"/>
      <c r="AXY14" s="80"/>
      <c r="AXZ14" s="80"/>
      <c r="AYA14" s="80"/>
      <c r="AYB14" s="80"/>
      <c r="AYC14" s="80"/>
      <c r="AYD14" s="80"/>
      <c r="AYE14" s="80"/>
      <c r="AYF14" s="80"/>
      <c r="AYG14" s="80"/>
      <c r="AYH14" s="80"/>
      <c r="AYI14" s="80"/>
      <c r="AYJ14" s="80"/>
      <c r="AYK14" s="80"/>
      <c r="AYL14" s="80"/>
      <c r="AYM14" s="80"/>
      <c r="AYN14" s="80"/>
      <c r="AYO14" s="80"/>
      <c r="AYP14" s="80"/>
      <c r="AYQ14" s="80"/>
      <c r="AYR14" s="80"/>
      <c r="AYS14" s="80"/>
      <c r="AYT14" s="80"/>
      <c r="AYU14" s="80"/>
      <c r="AYV14" s="80"/>
      <c r="AYW14" s="80"/>
      <c r="AYX14" s="80"/>
      <c r="AYY14" s="80"/>
      <c r="AYZ14" s="80"/>
      <c r="AZA14" s="80"/>
      <c r="AZB14" s="80"/>
      <c r="AZC14" s="80"/>
      <c r="AZD14" s="80"/>
      <c r="AZE14" s="80"/>
      <c r="AZF14" s="80"/>
      <c r="AZG14" s="80"/>
      <c r="AZH14" s="80"/>
      <c r="AZI14" s="80"/>
      <c r="AZJ14" s="80"/>
      <c r="AZK14" s="80"/>
      <c r="AZL14" s="80"/>
      <c r="AZM14" s="80"/>
      <c r="AZN14" s="80"/>
      <c r="AZO14" s="80"/>
      <c r="AZP14" s="80"/>
      <c r="AZQ14" s="80"/>
      <c r="AZR14" s="80"/>
      <c r="AZS14" s="80"/>
      <c r="AZT14" s="80"/>
      <c r="AZU14" s="80"/>
      <c r="AZV14" s="80"/>
      <c r="AZW14" s="80"/>
      <c r="AZX14" s="80"/>
      <c r="AZY14" s="80"/>
      <c r="AZZ14" s="80"/>
      <c r="BAA14" s="80"/>
      <c r="BAB14" s="80"/>
      <c r="BAC14" s="80"/>
      <c r="BAD14" s="80"/>
      <c r="BAE14" s="80"/>
      <c r="BAF14" s="80"/>
      <c r="BAG14" s="80"/>
      <c r="BAH14" s="80"/>
      <c r="BAI14" s="80"/>
      <c r="BAJ14" s="80"/>
      <c r="BAK14" s="80"/>
      <c r="BAL14" s="80"/>
      <c r="BAM14" s="80"/>
      <c r="BAN14" s="80"/>
      <c r="BAO14" s="80"/>
      <c r="BAP14" s="80"/>
      <c r="BAQ14" s="80"/>
      <c r="BAR14" s="80"/>
      <c r="BAS14" s="80"/>
      <c r="BAT14" s="80"/>
      <c r="BAU14" s="80"/>
      <c r="BAV14" s="80"/>
      <c r="BAW14" s="80"/>
      <c r="BAX14" s="80"/>
      <c r="BAY14" s="80"/>
      <c r="BAZ14" s="80"/>
      <c r="BBA14" s="80"/>
      <c r="BBB14" s="80"/>
      <c r="BBC14" s="80"/>
      <c r="BBD14" s="80"/>
      <c r="BBE14" s="80"/>
      <c r="BBF14" s="80"/>
      <c r="BBG14" s="80"/>
      <c r="BBH14" s="80"/>
      <c r="BBI14" s="80"/>
      <c r="BBJ14" s="80"/>
      <c r="BBK14" s="80"/>
      <c r="BBL14" s="80"/>
      <c r="BBM14" s="80"/>
      <c r="BBN14" s="80"/>
      <c r="BBO14" s="80"/>
      <c r="BBP14" s="80"/>
      <c r="BBQ14" s="80"/>
      <c r="BBR14" s="80"/>
      <c r="BBS14" s="80"/>
      <c r="BBT14" s="80"/>
      <c r="BBU14" s="80"/>
      <c r="BBV14" s="80"/>
      <c r="BBW14" s="80"/>
      <c r="BBX14" s="80"/>
      <c r="BBY14" s="80"/>
      <c r="BBZ14" s="80"/>
      <c r="BCA14" s="80"/>
      <c r="BCB14" s="80"/>
      <c r="BCC14" s="80"/>
      <c r="BCD14" s="80"/>
      <c r="BCE14" s="80"/>
      <c r="BCF14" s="80"/>
      <c r="BCG14" s="80"/>
      <c r="BCH14" s="80"/>
      <c r="BCI14" s="80"/>
      <c r="BCJ14" s="80"/>
      <c r="BCK14" s="80"/>
      <c r="BCL14" s="80"/>
      <c r="BCM14" s="80"/>
      <c r="BCN14" s="80"/>
      <c r="BCO14" s="80"/>
      <c r="BCP14" s="80"/>
      <c r="BCQ14" s="80"/>
      <c r="BCR14" s="80"/>
      <c r="BCS14" s="80"/>
      <c r="BCT14" s="80"/>
      <c r="BCU14" s="80"/>
      <c r="BCV14" s="80"/>
      <c r="BCW14" s="80"/>
      <c r="BCX14" s="80"/>
      <c r="BCY14" s="80"/>
      <c r="BCZ14" s="80"/>
      <c r="BDA14" s="80"/>
      <c r="BDB14" s="80"/>
      <c r="BDC14" s="80"/>
      <c r="BDD14" s="80"/>
      <c r="BDE14" s="80"/>
      <c r="BDF14" s="80"/>
      <c r="BDG14" s="80"/>
      <c r="BDH14" s="80"/>
      <c r="BDI14" s="80"/>
      <c r="BDJ14" s="80"/>
      <c r="BDK14" s="80"/>
      <c r="BDL14" s="80"/>
      <c r="BDM14" s="80"/>
      <c r="BDN14" s="80"/>
      <c r="BDO14" s="80"/>
      <c r="BDP14" s="80"/>
      <c r="BDQ14" s="80"/>
      <c r="BDR14" s="80"/>
      <c r="BDS14" s="80"/>
      <c r="BDT14" s="80"/>
      <c r="BDU14" s="80"/>
      <c r="BDV14" s="80"/>
      <c r="BDW14" s="80"/>
      <c r="BDX14" s="80"/>
      <c r="BDY14" s="80"/>
      <c r="BDZ14" s="80"/>
      <c r="BEA14" s="80"/>
      <c r="BEB14" s="80"/>
      <c r="BEC14" s="80"/>
      <c r="BED14" s="80"/>
      <c r="BEE14" s="80"/>
      <c r="BEF14" s="80"/>
      <c r="BEG14" s="80"/>
      <c r="BEH14" s="80"/>
      <c r="BEI14" s="80"/>
      <c r="BEJ14" s="80"/>
      <c r="BEK14" s="80"/>
      <c r="BEL14" s="80"/>
      <c r="BEM14" s="80"/>
      <c r="BEN14" s="80"/>
      <c r="BEO14" s="80"/>
      <c r="BEP14" s="80"/>
      <c r="BEQ14" s="80"/>
      <c r="BER14" s="80"/>
      <c r="BES14" s="80"/>
      <c r="BET14" s="80"/>
      <c r="BEU14" s="80"/>
      <c r="BEV14" s="80"/>
      <c r="BEW14" s="80"/>
      <c r="BEX14" s="80"/>
      <c r="BEY14" s="80"/>
      <c r="BEZ14" s="80"/>
      <c r="BFA14" s="80"/>
      <c r="BFB14" s="80"/>
      <c r="BFC14" s="80"/>
      <c r="BFD14" s="80"/>
      <c r="BFE14" s="80"/>
      <c r="BFF14" s="80"/>
      <c r="BFG14" s="80"/>
      <c r="BFH14" s="80"/>
      <c r="BFI14" s="80"/>
      <c r="BFJ14" s="80"/>
      <c r="BFK14" s="80"/>
      <c r="BFL14" s="80"/>
      <c r="BFM14" s="80"/>
      <c r="BFN14" s="80"/>
      <c r="BFO14" s="80"/>
      <c r="BFP14" s="80"/>
      <c r="BFQ14" s="80"/>
      <c r="BFR14" s="80"/>
      <c r="BFS14" s="80"/>
      <c r="BFT14" s="80"/>
      <c r="BFU14" s="80"/>
      <c r="BFV14" s="80"/>
      <c r="BFW14" s="80"/>
      <c r="BFX14" s="80"/>
      <c r="BFY14" s="80"/>
      <c r="BFZ14" s="80"/>
      <c r="BGA14" s="80"/>
      <c r="BGB14" s="80"/>
      <c r="BGC14" s="80"/>
      <c r="BGD14" s="80"/>
      <c r="BGE14" s="80"/>
      <c r="BGF14" s="80"/>
      <c r="BGG14" s="80"/>
      <c r="BGH14" s="80"/>
      <c r="BGI14" s="80"/>
      <c r="BGJ14" s="80"/>
      <c r="BGK14" s="80"/>
      <c r="BGL14" s="80"/>
      <c r="BGM14" s="80"/>
      <c r="BGN14" s="80"/>
      <c r="BGO14" s="80"/>
      <c r="BGP14" s="80"/>
      <c r="BGQ14" s="80"/>
      <c r="BGR14" s="80"/>
      <c r="BGS14" s="80"/>
      <c r="BGT14" s="80"/>
      <c r="BGU14" s="80"/>
      <c r="BGV14" s="80"/>
      <c r="BGW14" s="80"/>
      <c r="BGX14" s="80"/>
      <c r="BGY14" s="80"/>
      <c r="BGZ14" s="80"/>
      <c r="BHA14" s="80"/>
      <c r="BHB14" s="80"/>
      <c r="BHC14" s="80"/>
      <c r="BHD14" s="80"/>
      <c r="BHE14" s="80"/>
      <c r="BHF14" s="80"/>
      <c r="BHG14" s="80"/>
      <c r="BHH14" s="80"/>
      <c r="BHI14" s="80"/>
      <c r="BHJ14" s="80"/>
      <c r="BHK14" s="80"/>
      <c r="BHL14" s="80"/>
      <c r="BHM14" s="80"/>
      <c r="BHN14" s="80"/>
      <c r="BHO14" s="80"/>
      <c r="BHP14" s="80"/>
      <c r="BHQ14" s="80"/>
      <c r="BHR14" s="80"/>
      <c r="BHS14" s="80"/>
      <c r="BHT14" s="80"/>
      <c r="BHU14" s="80"/>
      <c r="BHV14" s="80"/>
      <c r="BHW14" s="80"/>
      <c r="BHX14" s="80"/>
      <c r="BHY14" s="80"/>
      <c r="BHZ14" s="80"/>
      <c r="BIA14" s="80"/>
      <c r="BIB14" s="80"/>
      <c r="BIC14" s="80"/>
      <c r="BID14" s="80"/>
      <c r="BIE14" s="80"/>
      <c r="BIF14" s="80"/>
      <c r="BIG14" s="80"/>
      <c r="BIH14" s="80"/>
      <c r="BII14" s="80"/>
      <c r="BIJ14" s="80"/>
      <c r="BIK14" s="80"/>
      <c r="BIL14" s="80"/>
      <c r="BIM14" s="80"/>
      <c r="BIN14" s="80"/>
      <c r="BIO14" s="80"/>
      <c r="BIP14" s="80"/>
      <c r="BIQ14" s="80"/>
      <c r="BIR14" s="80"/>
      <c r="BIS14" s="80"/>
      <c r="BIT14" s="80"/>
      <c r="BIU14" s="80"/>
      <c r="BIV14" s="80"/>
      <c r="BIW14" s="80"/>
      <c r="BIX14" s="80"/>
      <c r="BIY14" s="80"/>
      <c r="BIZ14" s="80"/>
      <c r="BJA14" s="80"/>
      <c r="BJB14" s="80"/>
      <c r="BJC14" s="80"/>
      <c r="BJD14" s="80"/>
      <c r="BJE14" s="80"/>
      <c r="BJF14" s="80"/>
      <c r="BJG14" s="80"/>
      <c r="BJH14" s="80"/>
      <c r="BJI14" s="80"/>
      <c r="BJJ14" s="80"/>
      <c r="BJK14" s="80"/>
      <c r="BJL14" s="80"/>
      <c r="BJM14" s="80"/>
      <c r="BJN14" s="80"/>
      <c r="BJO14" s="80"/>
      <c r="BJP14" s="80"/>
      <c r="BJQ14" s="80"/>
      <c r="BJR14" s="80"/>
      <c r="BJS14" s="80"/>
      <c r="BJT14" s="80"/>
      <c r="BJU14" s="80"/>
      <c r="BJV14" s="80"/>
      <c r="BJW14" s="80"/>
      <c r="BJX14" s="80"/>
      <c r="BJY14" s="80"/>
      <c r="BJZ14" s="80"/>
      <c r="BKA14" s="80"/>
      <c r="BKB14" s="80"/>
      <c r="BKC14" s="80"/>
      <c r="BKD14" s="80"/>
      <c r="BKE14" s="80"/>
      <c r="BKF14" s="80"/>
      <c r="BKG14" s="80"/>
      <c r="BKH14" s="80"/>
      <c r="BKI14" s="80"/>
      <c r="BKJ14" s="80"/>
      <c r="BKK14" s="80"/>
      <c r="BKL14" s="80"/>
      <c r="BKM14" s="80"/>
      <c r="BKN14" s="80"/>
      <c r="BKO14" s="80"/>
      <c r="BKP14" s="80"/>
      <c r="BKQ14" s="80"/>
      <c r="BKR14" s="80"/>
      <c r="BKS14" s="80"/>
      <c r="BKT14" s="80"/>
      <c r="BKU14" s="80"/>
      <c r="BKV14" s="80"/>
      <c r="BKW14" s="80"/>
      <c r="BKX14" s="80"/>
      <c r="BKY14" s="80"/>
      <c r="BKZ14" s="80"/>
      <c r="BLA14" s="80"/>
      <c r="BLB14" s="80"/>
      <c r="BLC14" s="80"/>
      <c r="BLD14" s="80"/>
      <c r="BLE14" s="80"/>
      <c r="BLF14" s="80"/>
      <c r="BLG14" s="80"/>
      <c r="BLH14" s="80"/>
      <c r="BLI14" s="80"/>
      <c r="BLJ14" s="80"/>
      <c r="BLK14" s="80"/>
      <c r="BLL14" s="80"/>
      <c r="BLM14" s="80"/>
      <c r="BLN14" s="80"/>
      <c r="BLO14" s="80"/>
      <c r="BLP14" s="80"/>
      <c r="BLQ14" s="80"/>
      <c r="BLR14" s="80"/>
      <c r="BLS14" s="80"/>
      <c r="BLT14" s="80"/>
      <c r="BLU14" s="80"/>
      <c r="BLV14" s="80"/>
      <c r="BLW14" s="80"/>
      <c r="BLX14" s="80"/>
      <c r="BLY14" s="80"/>
      <c r="BLZ14" s="80"/>
      <c r="BMA14" s="80"/>
      <c r="BMB14" s="80"/>
      <c r="BMC14" s="80"/>
      <c r="BMD14" s="80"/>
      <c r="BME14" s="80"/>
      <c r="BMF14" s="80"/>
      <c r="BMG14" s="80"/>
      <c r="BMH14" s="80"/>
      <c r="BMI14" s="80"/>
      <c r="BMJ14" s="80"/>
      <c r="BMK14" s="80"/>
      <c r="BML14" s="80"/>
      <c r="BMM14" s="80"/>
      <c r="BMN14" s="80"/>
      <c r="BMO14" s="80"/>
      <c r="BMP14" s="80"/>
      <c r="BMQ14" s="80"/>
      <c r="BMR14" s="80"/>
      <c r="BMS14" s="80"/>
      <c r="BMT14" s="80"/>
      <c r="BMU14" s="80"/>
      <c r="BMV14" s="80"/>
      <c r="BMW14" s="80"/>
      <c r="BMX14" s="80"/>
      <c r="BMY14" s="80"/>
      <c r="BMZ14" s="80"/>
      <c r="BNA14" s="80"/>
      <c r="BNB14" s="80"/>
      <c r="BNC14" s="80"/>
      <c r="BND14" s="80"/>
      <c r="BNE14" s="80"/>
      <c r="BNF14" s="80"/>
      <c r="BNG14" s="80"/>
      <c r="BNH14" s="80"/>
      <c r="BNI14" s="80"/>
      <c r="BNJ14" s="80"/>
      <c r="BNK14" s="80"/>
      <c r="BNL14" s="80"/>
      <c r="BNM14" s="80"/>
      <c r="BNN14" s="80"/>
      <c r="BNO14" s="80"/>
      <c r="BNP14" s="80"/>
      <c r="BNQ14" s="80"/>
      <c r="BNR14" s="80"/>
      <c r="BNS14" s="80"/>
      <c r="BNT14" s="80"/>
      <c r="BNU14" s="80"/>
      <c r="BNV14" s="80"/>
      <c r="BNW14" s="80"/>
      <c r="BNX14" s="80"/>
      <c r="BNY14" s="80"/>
      <c r="BNZ14" s="80"/>
      <c r="BOA14" s="80"/>
      <c r="BOB14" s="80"/>
      <c r="BOC14" s="80"/>
      <c r="BOD14" s="80"/>
      <c r="BOE14" s="80"/>
      <c r="BOF14" s="80"/>
      <c r="BOG14" s="80"/>
      <c r="BOH14" s="80"/>
      <c r="BOI14" s="80"/>
      <c r="BOJ14" s="80"/>
      <c r="BOK14" s="80"/>
      <c r="BOL14" s="80"/>
      <c r="BOM14" s="80"/>
      <c r="BON14" s="80"/>
      <c r="BOO14" s="80"/>
      <c r="BOP14" s="80"/>
      <c r="BOQ14" s="80"/>
      <c r="BOR14" s="80"/>
      <c r="BOS14" s="80"/>
      <c r="BOT14" s="80"/>
      <c r="BOU14" s="80"/>
      <c r="BOV14" s="80"/>
      <c r="BOW14" s="80"/>
      <c r="BOX14" s="80"/>
      <c r="BOY14" s="80"/>
      <c r="BOZ14" s="80"/>
      <c r="BPA14" s="80"/>
      <c r="BPB14" s="80"/>
      <c r="BPC14" s="80"/>
      <c r="BPD14" s="80"/>
      <c r="BPE14" s="80"/>
      <c r="BPF14" s="80"/>
      <c r="BPG14" s="80"/>
      <c r="BPH14" s="80"/>
      <c r="BPI14" s="80"/>
      <c r="BPJ14" s="80"/>
      <c r="BPK14" s="80"/>
      <c r="BPL14" s="80"/>
      <c r="BPM14" s="80"/>
      <c r="BPN14" s="80"/>
      <c r="BPO14" s="80"/>
      <c r="BPP14" s="80"/>
      <c r="BPQ14" s="80"/>
      <c r="BPR14" s="80"/>
      <c r="BPS14" s="80"/>
      <c r="BPT14" s="80"/>
      <c r="BPU14" s="80"/>
      <c r="BPV14" s="80"/>
      <c r="BPW14" s="80"/>
      <c r="BPX14" s="80"/>
      <c r="BPY14" s="80"/>
      <c r="BPZ14" s="80"/>
      <c r="BQA14" s="80"/>
      <c r="BQB14" s="80"/>
      <c r="BQC14" s="80"/>
      <c r="BQD14" s="80"/>
      <c r="BQE14" s="80"/>
      <c r="BQF14" s="80"/>
      <c r="BQG14" s="80"/>
      <c r="BQH14" s="80"/>
      <c r="BQI14" s="80"/>
      <c r="BQJ14" s="80"/>
      <c r="BQK14" s="80"/>
      <c r="BQL14" s="80"/>
      <c r="BQM14" s="80"/>
      <c r="BQN14" s="80"/>
      <c r="BQO14" s="80"/>
      <c r="BQP14" s="80"/>
      <c r="BQQ14" s="80"/>
      <c r="BQR14" s="80"/>
      <c r="BQS14" s="80"/>
      <c r="BQT14" s="80"/>
      <c r="BQU14" s="80"/>
      <c r="BQV14" s="80"/>
      <c r="BQW14" s="80"/>
      <c r="BQX14" s="80"/>
      <c r="BQY14" s="80"/>
      <c r="BQZ14" s="80"/>
      <c r="BRA14" s="80"/>
      <c r="BRB14" s="80"/>
      <c r="BRC14" s="80"/>
      <c r="BRD14" s="80"/>
      <c r="BRE14" s="80"/>
      <c r="BRF14" s="80"/>
      <c r="BRG14" s="80"/>
      <c r="BRH14" s="80"/>
      <c r="BRI14" s="80"/>
      <c r="BRJ14" s="80"/>
      <c r="BRK14" s="80"/>
      <c r="BRL14" s="80"/>
      <c r="BRM14" s="80"/>
      <c r="BRN14" s="80"/>
      <c r="BRO14" s="80"/>
      <c r="BRP14" s="80"/>
      <c r="BRQ14" s="80"/>
      <c r="BRR14" s="80"/>
      <c r="BRS14" s="80"/>
      <c r="BRT14" s="80"/>
      <c r="BRU14" s="80"/>
      <c r="BRV14" s="80"/>
      <c r="BRW14" s="80"/>
      <c r="BRX14" s="80"/>
      <c r="BRY14" s="80"/>
      <c r="BRZ14" s="80"/>
      <c r="BSA14" s="80"/>
      <c r="BSB14" s="80"/>
      <c r="BSC14" s="80"/>
      <c r="BSD14" s="80"/>
      <c r="BSE14" s="80"/>
      <c r="BSF14" s="80"/>
      <c r="BSG14" s="80"/>
      <c r="BSH14" s="80"/>
      <c r="BSI14" s="80"/>
      <c r="BSJ14" s="80"/>
      <c r="BSK14" s="80"/>
      <c r="BSL14" s="80"/>
      <c r="BSM14" s="80"/>
      <c r="BSN14" s="80"/>
      <c r="BSO14" s="80"/>
      <c r="BSP14" s="80"/>
      <c r="BSQ14" s="80"/>
      <c r="BSR14" s="80"/>
      <c r="BSS14" s="80"/>
      <c r="BST14" s="80"/>
      <c r="BSU14" s="80"/>
      <c r="BSV14" s="80"/>
      <c r="BSW14" s="80"/>
      <c r="BSX14" s="80"/>
      <c r="BSY14" s="80"/>
      <c r="BSZ14" s="80"/>
      <c r="BTA14" s="80"/>
      <c r="BTB14" s="80"/>
      <c r="BTC14" s="80"/>
      <c r="BTD14" s="80"/>
      <c r="BTE14" s="80"/>
      <c r="BTF14" s="80"/>
      <c r="BTG14" s="80"/>
      <c r="BTH14" s="80"/>
      <c r="BTI14" s="80"/>
      <c r="BTJ14" s="80"/>
      <c r="BTK14" s="80"/>
      <c r="BTL14" s="80"/>
      <c r="BTM14" s="80"/>
      <c r="BTN14" s="80"/>
      <c r="BTO14" s="80"/>
      <c r="BTP14" s="80"/>
      <c r="BTQ14" s="80"/>
      <c r="BTR14" s="80"/>
      <c r="BTS14" s="80"/>
      <c r="BTT14" s="80"/>
      <c r="BTU14" s="80"/>
      <c r="BTV14" s="80"/>
      <c r="BTW14" s="80"/>
      <c r="BTX14" s="80"/>
      <c r="BTY14" s="80"/>
      <c r="BTZ14" s="80"/>
      <c r="BUA14" s="80"/>
      <c r="BUB14" s="80"/>
      <c r="BUC14" s="80"/>
      <c r="BUD14" s="80"/>
      <c r="BUE14" s="80"/>
      <c r="BUF14" s="80"/>
      <c r="BUG14" s="80"/>
      <c r="BUH14" s="80"/>
      <c r="BUI14" s="80"/>
      <c r="BUJ14" s="80"/>
      <c r="BUK14" s="80"/>
      <c r="BUL14" s="80"/>
      <c r="BUM14" s="80"/>
      <c r="BUN14" s="80"/>
      <c r="BUO14" s="80"/>
      <c r="BUP14" s="80"/>
      <c r="BUQ14" s="80"/>
      <c r="BUR14" s="80"/>
      <c r="BUS14" s="80"/>
      <c r="BUT14" s="80"/>
      <c r="BUU14" s="80"/>
      <c r="BUV14" s="80"/>
      <c r="BUW14" s="80"/>
      <c r="BUX14" s="80"/>
      <c r="BUY14" s="80"/>
      <c r="BUZ14" s="80"/>
      <c r="BVA14" s="80"/>
      <c r="BVB14" s="80"/>
      <c r="BVC14" s="80"/>
      <c r="BVD14" s="80"/>
      <c r="BVE14" s="80"/>
      <c r="BVF14" s="80"/>
      <c r="BVG14" s="80"/>
      <c r="BVH14" s="80"/>
      <c r="BVI14" s="80"/>
      <c r="BVJ14" s="80"/>
      <c r="BVK14" s="80"/>
      <c r="BVL14" s="80"/>
      <c r="BVM14" s="80"/>
      <c r="BVN14" s="80"/>
      <c r="BVO14" s="80"/>
      <c r="BVP14" s="80"/>
      <c r="BVQ14" s="80"/>
      <c r="BVR14" s="80"/>
      <c r="BVS14" s="80"/>
      <c r="BVT14" s="80"/>
      <c r="BVU14" s="80"/>
      <c r="BVV14" s="80"/>
      <c r="BVW14" s="80"/>
      <c r="BVX14" s="80"/>
      <c r="BVY14" s="80"/>
      <c r="BVZ14" s="80"/>
      <c r="BWA14" s="80"/>
      <c r="BWB14" s="80"/>
      <c r="BWC14" s="80"/>
      <c r="BWD14" s="80"/>
      <c r="BWE14" s="80"/>
      <c r="BWF14" s="80"/>
      <c r="BWG14" s="80"/>
      <c r="BWH14" s="80"/>
      <c r="BWI14" s="80"/>
      <c r="BWJ14" s="80"/>
      <c r="BWK14" s="80"/>
      <c r="BWL14" s="80"/>
      <c r="BWM14" s="80"/>
      <c r="BWN14" s="80"/>
      <c r="BWO14" s="80"/>
      <c r="BWP14" s="80"/>
      <c r="BWQ14" s="80"/>
      <c r="BWR14" s="80"/>
      <c r="BWS14" s="80"/>
      <c r="BWT14" s="80"/>
      <c r="BWU14" s="80"/>
      <c r="BWV14" s="80"/>
      <c r="BWW14" s="80"/>
      <c r="BWX14" s="80"/>
      <c r="BWY14" s="80"/>
      <c r="BWZ14" s="80"/>
      <c r="BXA14" s="80"/>
      <c r="BXB14" s="80"/>
      <c r="BXC14" s="80"/>
      <c r="BXD14" s="80"/>
      <c r="BXE14" s="80"/>
      <c r="BXF14" s="80"/>
      <c r="BXG14" s="80"/>
      <c r="BXH14" s="80"/>
      <c r="BXI14" s="80"/>
      <c r="BXJ14" s="80"/>
      <c r="BXK14" s="80"/>
      <c r="BXL14" s="80"/>
      <c r="BXM14" s="80"/>
      <c r="BXN14" s="80"/>
      <c r="BXO14" s="80"/>
      <c r="BXP14" s="80"/>
      <c r="BXQ14" s="80"/>
      <c r="BXR14" s="80"/>
      <c r="BXS14" s="80"/>
      <c r="BXT14" s="80"/>
      <c r="BXU14" s="80"/>
      <c r="BXV14" s="80"/>
      <c r="BXW14" s="80"/>
      <c r="BXX14" s="80"/>
      <c r="BXY14" s="80"/>
      <c r="BXZ14" s="80"/>
      <c r="BYA14" s="80"/>
      <c r="BYB14" s="80"/>
      <c r="BYC14" s="80"/>
      <c r="BYD14" s="80"/>
      <c r="BYE14" s="80"/>
      <c r="BYF14" s="80"/>
      <c r="BYG14" s="80"/>
      <c r="BYH14" s="80"/>
      <c r="BYI14" s="80"/>
      <c r="BYJ14" s="80"/>
      <c r="BYK14" s="80"/>
      <c r="BYL14" s="80"/>
      <c r="BYM14" s="80"/>
      <c r="BYN14" s="80"/>
      <c r="BYO14" s="80"/>
      <c r="BYP14" s="80"/>
      <c r="BYQ14" s="80"/>
      <c r="BYR14" s="80"/>
      <c r="BYS14" s="80"/>
      <c r="BYT14" s="80"/>
      <c r="BYU14" s="80"/>
      <c r="BYV14" s="80"/>
      <c r="BYW14" s="80"/>
      <c r="BYX14" s="80"/>
      <c r="BYY14" s="80"/>
      <c r="BYZ14" s="80"/>
      <c r="BZA14" s="80"/>
      <c r="BZB14" s="80"/>
      <c r="BZC14" s="80"/>
      <c r="BZD14" s="80"/>
      <c r="BZE14" s="80"/>
      <c r="BZF14" s="80"/>
      <c r="BZG14" s="80"/>
      <c r="BZH14" s="80"/>
      <c r="BZI14" s="80"/>
      <c r="BZJ14" s="80"/>
      <c r="BZK14" s="80"/>
      <c r="BZL14" s="80"/>
      <c r="BZM14" s="80"/>
      <c r="BZN14" s="80"/>
      <c r="BZO14" s="80"/>
      <c r="BZP14" s="80"/>
      <c r="BZQ14" s="80"/>
      <c r="BZR14" s="80"/>
      <c r="BZS14" s="80"/>
      <c r="BZT14" s="80"/>
      <c r="BZU14" s="80"/>
      <c r="BZV14" s="80"/>
      <c r="BZW14" s="80"/>
      <c r="BZX14" s="80"/>
      <c r="BZY14" s="80"/>
      <c r="BZZ14" s="80"/>
      <c r="CAA14" s="80"/>
      <c r="CAB14" s="80"/>
      <c r="CAC14" s="80"/>
      <c r="CAD14" s="80"/>
      <c r="CAE14" s="80"/>
      <c r="CAF14" s="80"/>
      <c r="CAG14" s="80"/>
      <c r="CAH14" s="80"/>
      <c r="CAI14" s="80"/>
      <c r="CAJ14" s="80"/>
      <c r="CAK14" s="80"/>
      <c r="CAL14" s="80"/>
      <c r="CAM14" s="80"/>
      <c r="CAN14" s="80"/>
      <c r="CAO14" s="80"/>
      <c r="CAP14" s="80"/>
      <c r="CAQ14" s="80"/>
      <c r="CAR14" s="80"/>
      <c r="CAS14" s="80"/>
      <c r="CAT14" s="80"/>
      <c r="CAU14" s="80"/>
      <c r="CAV14" s="80"/>
      <c r="CAW14" s="80"/>
      <c r="CAX14" s="80"/>
      <c r="CAY14" s="80"/>
      <c r="CAZ14" s="80"/>
      <c r="CBA14" s="80"/>
      <c r="CBB14" s="80"/>
      <c r="CBC14" s="80"/>
      <c r="CBD14" s="80"/>
      <c r="CBE14" s="80"/>
      <c r="CBF14" s="80"/>
      <c r="CBG14" s="80"/>
      <c r="CBH14" s="80"/>
      <c r="CBI14" s="80"/>
      <c r="CBJ14" s="80"/>
      <c r="CBK14" s="80"/>
      <c r="CBL14" s="80"/>
      <c r="CBM14" s="80"/>
      <c r="CBN14" s="80"/>
      <c r="CBO14" s="80"/>
      <c r="CBP14" s="80"/>
      <c r="CBQ14" s="80"/>
      <c r="CBR14" s="80"/>
      <c r="CBS14" s="80"/>
      <c r="CBT14" s="80"/>
      <c r="CBU14" s="80"/>
      <c r="CBV14" s="80"/>
      <c r="CBW14" s="80"/>
      <c r="CBX14" s="80"/>
      <c r="CBY14" s="80"/>
      <c r="CBZ14" s="80"/>
      <c r="CCA14" s="80"/>
      <c r="CCB14" s="80"/>
      <c r="CCC14" s="80"/>
      <c r="CCD14" s="80"/>
      <c r="CCE14" s="80"/>
      <c r="CCF14" s="80"/>
      <c r="CCG14" s="80"/>
      <c r="CCH14" s="80"/>
      <c r="CCI14" s="80"/>
      <c r="CCJ14" s="80"/>
      <c r="CCK14" s="80"/>
      <c r="CCL14" s="80"/>
      <c r="CCM14" s="80"/>
      <c r="CCN14" s="80"/>
      <c r="CCO14" s="80"/>
      <c r="CCP14" s="80"/>
      <c r="CCQ14" s="80"/>
      <c r="CCR14" s="80"/>
      <c r="CCS14" s="80"/>
      <c r="CCT14" s="80"/>
      <c r="CCU14" s="80"/>
      <c r="CCV14" s="80"/>
      <c r="CCW14" s="80"/>
      <c r="CCX14" s="80"/>
      <c r="CCY14" s="80"/>
      <c r="CCZ14" s="80"/>
      <c r="CDA14" s="80"/>
      <c r="CDB14" s="80"/>
      <c r="CDC14" s="80"/>
      <c r="CDD14" s="80"/>
      <c r="CDE14" s="80"/>
      <c r="CDF14" s="80"/>
      <c r="CDG14" s="80"/>
      <c r="CDH14" s="80"/>
      <c r="CDI14" s="80"/>
      <c r="CDJ14" s="80"/>
      <c r="CDK14" s="80"/>
      <c r="CDL14" s="80"/>
      <c r="CDM14" s="80"/>
      <c r="CDN14" s="80"/>
      <c r="CDO14" s="80"/>
      <c r="CDP14" s="80"/>
      <c r="CDQ14" s="80"/>
      <c r="CDR14" s="80"/>
      <c r="CDS14" s="80"/>
      <c r="CDT14" s="80"/>
      <c r="CDU14" s="80"/>
      <c r="CDV14" s="80"/>
      <c r="CDW14" s="80"/>
      <c r="CDX14" s="80"/>
      <c r="CDY14" s="80"/>
      <c r="CDZ14" s="80"/>
      <c r="CEA14" s="80"/>
      <c r="CEB14" s="80"/>
      <c r="CEC14" s="80"/>
      <c r="CED14" s="80"/>
      <c r="CEE14" s="80"/>
      <c r="CEF14" s="80"/>
      <c r="CEG14" s="80"/>
      <c r="CEH14" s="80"/>
      <c r="CEI14" s="80"/>
      <c r="CEJ14" s="80"/>
      <c r="CEK14" s="80"/>
      <c r="CEL14" s="80"/>
      <c r="CEM14" s="80"/>
      <c r="CEN14" s="80"/>
      <c r="CEO14" s="80"/>
      <c r="CEP14" s="80"/>
      <c r="CEQ14" s="80"/>
      <c r="CER14" s="80"/>
      <c r="CES14" s="80"/>
      <c r="CET14" s="80"/>
      <c r="CEU14" s="80"/>
      <c r="CEV14" s="80"/>
      <c r="CEW14" s="80"/>
      <c r="CEX14" s="80"/>
      <c r="CEY14" s="80"/>
      <c r="CEZ14" s="80"/>
      <c r="CFA14" s="80"/>
      <c r="CFB14" s="80"/>
      <c r="CFC14" s="80"/>
      <c r="CFD14" s="80"/>
      <c r="CFE14" s="80"/>
      <c r="CFF14" s="80"/>
      <c r="CFG14" s="80"/>
      <c r="CFH14" s="80"/>
      <c r="CFI14" s="80"/>
      <c r="CFJ14" s="80"/>
      <c r="CFK14" s="80"/>
      <c r="CFL14" s="80"/>
      <c r="CFM14" s="80"/>
      <c r="CFN14" s="80"/>
      <c r="CFO14" s="80"/>
      <c r="CFP14" s="80"/>
      <c r="CFQ14" s="80"/>
      <c r="CFR14" s="80"/>
      <c r="CFS14" s="80"/>
      <c r="CFT14" s="80"/>
      <c r="CFU14" s="80"/>
      <c r="CFV14" s="80"/>
      <c r="CFW14" s="80"/>
      <c r="CFX14" s="80"/>
      <c r="CFY14" s="80"/>
      <c r="CFZ14" s="80"/>
      <c r="CGA14" s="80"/>
      <c r="CGB14" s="80"/>
      <c r="CGC14" s="80"/>
      <c r="CGD14" s="80"/>
      <c r="CGE14" s="80"/>
      <c r="CGF14" s="80"/>
      <c r="CGG14" s="80"/>
      <c r="CGH14" s="80"/>
      <c r="CGI14" s="80"/>
      <c r="CGJ14" s="80"/>
      <c r="CGK14" s="80"/>
      <c r="CGL14" s="80"/>
      <c r="CGM14" s="80"/>
      <c r="CGN14" s="80"/>
      <c r="CGO14" s="80"/>
      <c r="CGP14" s="80"/>
      <c r="CGQ14" s="80"/>
      <c r="CGR14" s="80"/>
      <c r="CGS14" s="80"/>
      <c r="CGT14" s="80"/>
      <c r="CGU14" s="80"/>
      <c r="CGV14" s="80"/>
      <c r="CGW14" s="80"/>
      <c r="CGX14" s="80"/>
      <c r="CGY14" s="80"/>
      <c r="CGZ14" s="80"/>
      <c r="CHA14" s="80"/>
      <c r="CHB14" s="80"/>
      <c r="CHC14" s="80"/>
      <c r="CHD14" s="80"/>
      <c r="CHE14" s="80"/>
      <c r="CHF14" s="80"/>
      <c r="CHG14" s="80"/>
      <c r="CHH14" s="80"/>
      <c r="CHI14" s="80"/>
      <c r="CHJ14" s="80"/>
      <c r="CHK14" s="80"/>
      <c r="CHL14" s="80"/>
      <c r="CHM14" s="80"/>
      <c r="CHN14" s="80"/>
      <c r="CHO14" s="80"/>
      <c r="CHP14" s="80"/>
      <c r="CHQ14" s="80"/>
      <c r="CHR14" s="80"/>
      <c r="CHS14" s="80"/>
      <c r="CHT14" s="80"/>
      <c r="CHU14" s="80"/>
      <c r="CHV14" s="80"/>
      <c r="CHW14" s="80"/>
      <c r="CHX14" s="80"/>
      <c r="CHY14" s="80"/>
      <c r="CHZ14" s="80"/>
      <c r="CIA14" s="80"/>
      <c r="CIB14" s="80"/>
      <c r="CIC14" s="80"/>
      <c r="CID14" s="80"/>
      <c r="CIE14" s="80"/>
      <c r="CIF14" s="80"/>
      <c r="CIG14" s="80"/>
      <c r="CIH14" s="80"/>
      <c r="CII14" s="80"/>
      <c r="CIJ14" s="80"/>
      <c r="CIK14" s="80"/>
      <c r="CIL14" s="80"/>
      <c r="CIM14" s="80"/>
      <c r="CIN14" s="80"/>
      <c r="CIO14" s="80"/>
      <c r="CIP14" s="80"/>
      <c r="CIQ14" s="80"/>
      <c r="CIR14" s="80"/>
      <c r="CIS14" s="80"/>
      <c r="CIT14" s="80"/>
      <c r="CIU14" s="80"/>
      <c r="CIV14" s="80"/>
      <c r="CIW14" s="80"/>
      <c r="CIX14" s="80"/>
      <c r="CIY14" s="80"/>
      <c r="CIZ14" s="80"/>
      <c r="CJA14" s="80"/>
      <c r="CJB14" s="80"/>
      <c r="CJC14" s="80"/>
      <c r="CJD14" s="80"/>
      <c r="CJE14" s="80"/>
      <c r="CJF14" s="80"/>
      <c r="CJG14" s="80"/>
      <c r="CJH14" s="80"/>
      <c r="CJI14" s="80"/>
      <c r="CJJ14" s="80"/>
      <c r="CJK14" s="80"/>
      <c r="CJL14" s="80"/>
      <c r="CJM14" s="80"/>
      <c r="CJN14" s="80"/>
      <c r="CJO14" s="80"/>
      <c r="CJP14" s="80"/>
      <c r="CJQ14" s="80"/>
      <c r="CJR14" s="80"/>
      <c r="CJS14" s="80"/>
      <c r="CJT14" s="80"/>
      <c r="CJU14" s="80"/>
      <c r="CJV14" s="80"/>
      <c r="CJW14" s="80"/>
      <c r="CJX14" s="80"/>
      <c r="CJY14" s="80"/>
      <c r="CJZ14" s="80"/>
      <c r="CKA14" s="80"/>
      <c r="CKB14" s="80"/>
      <c r="CKC14" s="80"/>
      <c r="CKD14" s="80"/>
      <c r="CKE14" s="80"/>
      <c r="CKF14" s="80"/>
      <c r="CKG14" s="80"/>
      <c r="CKH14" s="80"/>
      <c r="CKI14" s="80"/>
      <c r="CKJ14" s="80"/>
      <c r="CKK14" s="80"/>
      <c r="CKL14" s="80"/>
      <c r="CKM14" s="80"/>
      <c r="CKN14" s="80"/>
      <c r="CKO14" s="80"/>
      <c r="CKP14" s="80"/>
      <c r="CKQ14" s="80"/>
      <c r="CKR14" s="80"/>
      <c r="CKS14" s="80"/>
      <c r="CKT14" s="80"/>
      <c r="CKU14" s="80"/>
      <c r="CKV14" s="80"/>
      <c r="CKW14" s="80"/>
      <c r="CKX14" s="80"/>
      <c r="CKY14" s="80"/>
      <c r="CKZ14" s="80"/>
      <c r="CLA14" s="80"/>
      <c r="CLB14" s="80"/>
      <c r="CLC14" s="80"/>
      <c r="CLD14" s="80"/>
      <c r="CLE14" s="80"/>
      <c r="CLF14" s="80"/>
      <c r="CLG14" s="80"/>
      <c r="CLH14" s="80"/>
      <c r="CLI14" s="80"/>
      <c r="CLJ14" s="80"/>
      <c r="CLK14" s="80"/>
      <c r="CLL14" s="80"/>
      <c r="CLM14" s="80"/>
      <c r="CLN14" s="80"/>
      <c r="CLO14" s="80"/>
      <c r="CLP14" s="80"/>
      <c r="CLQ14" s="80"/>
      <c r="CLR14" s="80"/>
      <c r="CLS14" s="80"/>
      <c r="CLT14" s="80"/>
      <c r="CLU14" s="80"/>
      <c r="CLV14" s="80"/>
      <c r="CLW14" s="80"/>
      <c r="CLX14" s="80"/>
      <c r="CLY14" s="80"/>
      <c r="CLZ14" s="80"/>
      <c r="CMA14" s="80"/>
      <c r="CMB14" s="80"/>
      <c r="CMC14" s="80"/>
      <c r="CMD14" s="80"/>
      <c r="CME14" s="80"/>
      <c r="CMF14" s="80"/>
      <c r="CMG14" s="80"/>
      <c r="CMH14" s="80"/>
      <c r="CMI14" s="80"/>
      <c r="CMJ14" s="80"/>
      <c r="CMK14" s="80"/>
      <c r="CML14" s="80"/>
      <c r="CMM14" s="80"/>
      <c r="CMN14" s="80"/>
      <c r="CMO14" s="80"/>
      <c r="CMP14" s="80"/>
      <c r="CMQ14" s="80"/>
      <c r="CMR14" s="80"/>
      <c r="CMS14" s="80"/>
      <c r="CMT14" s="80"/>
      <c r="CMU14" s="80"/>
      <c r="CMV14" s="80"/>
      <c r="CMW14" s="80"/>
      <c r="CMX14" s="80"/>
      <c r="CMY14" s="80"/>
      <c r="CMZ14" s="80"/>
      <c r="CNA14" s="80"/>
      <c r="CNB14" s="80"/>
      <c r="CNC14" s="80"/>
      <c r="CND14" s="80"/>
      <c r="CNE14" s="80"/>
      <c r="CNF14" s="80"/>
      <c r="CNG14" s="80"/>
      <c r="CNH14" s="80"/>
      <c r="CNI14" s="80"/>
      <c r="CNJ14" s="80"/>
      <c r="CNK14" s="80"/>
      <c r="CNL14" s="80"/>
      <c r="CNM14" s="80"/>
      <c r="CNN14" s="80"/>
      <c r="CNO14" s="80"/>
      <c r="CNP14" s="80"/>
      <c r="CNQ14" s="80"/>
      <c r="CNR14" s="80"/>
      <c r="CNS14" s="80"/>
      <c r="CNT14" s="80"/>
      <c r="CNU14" s="80"/>
      <c r="CNV14" s="80"/>
      <c r="CNW14" s="80"/>
      <c r="CNX14" s="80"/>
      <c r="CNY14" s="80"/>
      <c r="CNZ14" s="80"/>
      <c r="COA14" s="80"/>
      <c r="COB14" s="80"/>
      <c r="COC14" s="80"/>
      <c r="COD14" s="80"/>
      <c r="COE14" s="80"/>
      <c r="COF14" s="80"/>
      <c r="COG14" s="80"/>
      <c r="COH14" s="80"/>
      <c r="COI14" s="80"/>
      <c r="COJ14" s="80"/>
      <c r="COK14" s="80"/>
      <c r="COL14" s="80"/>
      <c r="COM14" s="80"/>
      <c r="CON14" s="80"/>
      <c r="COO14" s="80"/>
      <c r="COP14" s="80"/>
      <c r="COQ14" s="80"/>
      <c r="COR14" s="80"/>
      <c r="COS14" s="80"/>
      <c r="COT14" s="80"/>
      <c r="COU14" s="80"/>
      <c r="COV14" s="80"/>
      <c r="COW14" s="80"/>
      <c r="COX14" s="80"/>
      <c r="COY14" s="80"/>
      <c r="COZ14" s="80"/>
      <c r="CPA14" s="80"/>
      <c r="CPB14" s="80"/>
      <c r="CPC14" s="80"/>
      <c r="CPD14" s="80"/>
      <c r="CPE14" s="80"/>
      <c r="CPF14" s="80"/>
      <c r="CPG14" s="80"/>
      <c r="CPH14" s="80"/>
      <c r="CPI14" s="80"/>
      <c r="CPJ14" s="80"/>
      <c r="CPK14" s="80"/>
      <c r="CPL14" s="80"/>
      <c r="CPM14" s="80"/>
      <c r="CPN14" s="80"/>
      <c r="CPO14" s="80"/>
      <c r="CPP14" s="80"/>
      <c r="CPQ14" s="80"/>
      <c r="CPR14" s="80"/>
      <c r="CPS14" s="80"/>
      <c r="CPT14" s="80"/>
      <c r="CPU14" s="80"/>
      <c r="CPV14" s="80"/>
      <c r="CPW14" s="80"/>
      <c r="CPX14" s="80"/>
      <c r="CPY14" s="80"/>
      <c r="CPZ14" s="80"/>
      <c r="CQA14" s="80"/>
      <c r="CQB14" s="80"/>
      <c r="CQC14" s="80"/>
      <c r="CQD14" s="80"/>
      <c r="CQE14" s="80"/>
      <c r="CQF14" s="80"/>
      <c r="CQG14" s="80"/>
      <c r="CQH14" s="80"/>
      <c r="CQI14" s="80"/>
      <c r="CQJ14" s="80"/>
      <c r="CQK14" s="80"/>
      <c r="CQL14" s="80"/>
      <c r="CQM14" s="80"/>
      <c r="CQN14" s="80"/>
      <c r="CQO14" s="80"/>
      <c r="CQP14" s="80"/>
      <c r="CQQ14" s="80"/>
      <c r="CQR14" s="80"/>
      <c r="CQS14" s="80"/>
      <c r="CQT14" s="80"/>
      <c r="CQU14" s="80"/>
      <c r="CQV14" s="80"/>
      <c r="CQW14" s="80"/>
      <c r="CQX14" s="80"/>
      <c r="CQY14" s="80"/>
      <c r="CQZ14" s="80"/>
      <c r="CRA14" s="80"/>
      <c r="CRB14" s="80"/>
      <c r="CRC14" s="80"/>
      <c r="CRD14" s="80"/>
      <c r="CRE14" s="80"/>
      <c r="CRF14" s="80"/>
      <c r="CRG14" s="80"/>
      <c r="CRH14" s="80"/>
      <c r="CRI14" s="80"/>
      <c r="CRJ14" s="80"/>
      <c r="CRK14" s="80"/>
      <c r="CRL14" s="80"/>
      <c r="CRM14" s="80"/>
      <c r="CRN14" s="80"/>
      <c r="CRO14" s="80"/>
      <c r="CRP14" s="80"/>
      <c r="CRQ14" s="80"/>
      <c r="CRR14" s="80"/>
      <c r="CRS14" s="80"/>
      <c r="CRT14" s="80"/>
      <c r="CRU14" s="80"/>
      <c r="CRV14" s="80"/>
      <c r="CRW14" s="80"/>
      <c r="CRX14" s="80"/>
      <c r="CRY14" s="80"/>
      <c r="CRZ14" s="80"/>
      <c r="CSA14" s="80"/>
      <c r="CSB14" s="80"/>
      <c r="CSC14" s="80"/>
      <c r="CSD14" s="80"/>
      <c r="CSE14" s="80"/>
      <c r="CSF14" s="80"/>
      <c r="CSG14" s="80"/>
      <c r="CSH14" s="80"/>
      <c r="CSI14" s="80"/>
      <c r="CSJ14" s="80"/>
      <c r="CSK14" s="80"/>
      <c r="CSL14" s="80"/>
      <c r="CSM14" s="80"/>
      <c r="CSN14" s="80"/>
      <c r="CSO14" s="80"/>
      <c r="CSP14" s="80"/>
      <c r="CSQ14" s="80"/>
      <c r="CSR14" s="80"/>
      <c r="CSS14" s="80"/>
      <c r="CST14" s="80"/>
      <c r="CSU14" s="80"/>
      <c r="CSV14" s="80"/>
      <c r="CSW14" s="80"/>
      <c r="CSX14" s="80"/>
      <c r="CSY14" s="80"/>
      <c r="CSZ14" s="80"/>
      <c r="CTA14" s="80"/>
      <c r="CTB14" s="80"/>
      <c r="CTC14" s="80"/>
      <c r="CTD14" s="80"/>
      <c r="CTE14" s="80"/>
      <c r="CTF14" s="80"/>
      <c r="CTG14" s="80"/>
      <c r="CTH14" s="80"/>
      <c r="CTI14" s="80"/>
      <c r="CTJ14" s="80"/>
      <c r="CTK14" s="80"/>
      <c r="CTL14" s="80"/>
      <c r="CTM14" s="80"/>
      <c r="CTN14" s="80"/>
      <c r="CTO14" s="80"/>
      <c r="CTP14" s="80"/>
      <c r="CTQ14" s="80"/>
      <c r="CTR14" s="80"/>
      <c r="CTS14" s="80"/>
      <c r="CTT14" s="80"/>
      <c r="CTU14" s="80"/>
      <c r="CTV14" s="80"/>
      <c r="CTW14" s="80"/>
      <c r="CTX14" s="80"/>
      <c r="CTY14" s="80"/>
      <c r="CTZ14" s="80"/>
      <c r="CUA14" s="80"/>
      <c r="CUB14" s="80"/>
      <c r="CUC14" s="80"/>
      <c r="CUD14" s="80"/>
      <c r="CUE14" s="80"/>
      <c r="CUF14" s="80"/>
      <c r="CUG14" s="80"/>
      <c r="CUH14" s="80"/>
      <c r="CUI14" s="80"/>
      <c r="CUJ14" s="80"/>
      <c r="CUK14" s="80"/>
      <c r="CUL14" s="80"/>
      <c r="CUM14" s="80"/>
      <c r="CUN14" s="80"/>
      <c r="CUO14" s="80"/>
      <c r="CUP14" s="80"/>
      <c r="CUQ14" s="80"/>
      <c r="CUR14" s="80"/>
      <c r="CUS14" s="80"/>
      <c r="CUT14" s="80"/>
      <c r="CUU14" s="80"/>
      <c r="CUV14" s="80"/>
      <c r="CUW14" s="80"/>
      <c r="CUX14" s="80"/>
      <c r="CUY14" s="80"/>
      <c r="CUZ14" s="80"/>
      <c r="CVA14" s="80"/>
      <c r="CVB14" s="80"/>
      <c r="CVC14" s="80"/>
      <c r="CVD14" s="80"/>
      <c r="CVE14" s="80"/>
      <c r="CVF14" s="80"/>
      <c r="CVG14" s="80"/>
      <c r="CVH14" s="80"/>
      <c r="CVI14" s="80"/>
      <c r="CVJ14" s="80"/>
      <c r="CVK14" s="80"/>
      <c r="CVL14" s="80"/>
      <c r="CVM14" s="80"/>
      <c r="CVN14" s="80"/>
      <c r="CVO14" s="80"/>
      <c r="CVP14" s="80"/>
      <c r="CVQ14" s="80"/>
      <c r="CVR14" s="80"/>
      <c r="CVS14" s="80"/>
      <c r="CVT14" s="80"/>
      <c r="CVU14" s="80"/>
      <c r="CVV14" s="80"/>
      <c r="CVW14" s="80"/>
      <c r="CVX14" s="80"/>
      <c r="CVY14" s="80"/>
      <c r="CVZ14" s="80"/>
      <c r="CWA14" s="80"/>
      <c r="CWB14" s="80"/>
      <c r="CWC14" s="80"/>
      <c r="CWD14" s="80"/>
      <c r="CWE14" s="80"/>
      <c r="CWF14" s="80"/>
      <c r="CWG14" s="80"/>
      <c r="CWH14" s="80"/>
      <c r="CWI14" s="80"/>
      <c r="CWJ14" s="80"/>
      <c r="CWK14" s="80"/>
      <c r="CWL14" s="80"/>
      <c r="CWM14" s="80"/>
      <c r="CWN14" s="80"/>
      <c r="CWO14" s="80"/>
      <c r="CWP14" s="80"/>
      <c r="CWQ14" s="80"/>
      <c r="CWR14" s="80"/>
      <c r="CWS14" s="80"/>
      <c r="CWT14" s="80"/>
      <c r="CWU14" s="80"/>
      <c r="CWV14" s="80"/>
      <c r="CWW14" s="80"/>
      <c r="CWX14" s="80"/>
      <c r="CWY14" s="80"/>
      <c r="CWZ14" s="80"/>
      <c r="CXA14" s="80"/>
      <c r="CXB14" s="80"/>
      <c r="CXC14" s="80"/>
      <c r="CXD14" s="80"/>
      <c r="CXE14" s="80"/>
      <c r="CXF14" s="80"/>
      <c r="CXG14" s="80"/>
      <c r="CXH14" s="80"/>
      <c r="CXI14" s="80"/>
      <c r="CXJ14" s="80"/>
      <c r="CXK14" s="80"/>
      <c r="CXL14" s="80"/>
      <c r="CXM14" s="80"/>
      <c r="CXN14" s="80"/>
      <c r="CXO14" s="80"/>
      <c r="CXP14" s="80"/>
      <c r="CXQ14" s="80"/>
      <c r="CXR14" s="80"/>
      <c r="CXS14" s="80"/>
      <c r="CXT14" s="80"/>
      <c r="CXU14" s="80"/>
      <c r="CXV14" s="80"/>
      <c r="CXW14" s="80"/>
      <c r="CXX14" s="80"/>
      <c r="CXY14" s="80"/>
      <c r="CXZ14" s="80"/>
      <c r="CYA14" s="80"/>
      <c r="CYB14" s="80"/>
      <c r="CYC14" s="80"/>
      <c r="CYD14" s="80"/>
      <c r="CYE14" s="80"/>
      <c r="CYF14" s="80"/>
      <c r="CYG14" s="80"/>
      <c r="CYH14" s="80"/>
      <c r="CYI14" s="80"/>
      <c r="CYJ14" s="80"/>
      <c r="CYK14" s="80"/>
      <c r="CYL14" s="80"/>
      <c r="CYM14" s="80"/>
      <c r="CYN14" s="80"/>
      <c r="CYO14" s="80"/>
      <c r="CYP14" s="80"/>
      <c r="CYQ14" s="80"/>
      <c r="CYR14" s="80"/>
      <c r="CYS14" s="80"/>
      <c r="CYT14" s="80"/>
      <c r="CYU14" s="80"/>
      <c r="CYV14" s="80"/>
      <c r="CYW14" s="80"/>
      <c r="CYX14" s="80"/>
      <c r="CYY14" s="80"/>
      <c r="CYZ14" s="80"/>
      <c r="CZA14" s="80"/>
      <c r="CZB14" s="80"/>
      <c r="CZC14" s="80"/>
      <c r="CZD14" s="80"/>
      <c r="CZE14" s="80"/>
      <c r="CZF14" s="80"/>
      <c r="CZG14" s="80"/>
      <c r="CZH14" s="80"/>
      <c r="CZI14" s="80"/>
      <c r="CZJ14" s="80"/>
      <c r="CZK14" s="80"/>
      <c r="CZL14" s="80"/>
      <c r="CZM14" s="80"/>
      <c r="CZN14" s="80"/>
      <c r="CZO14" s="80"/>
      <c r="CZP14" s="80"/>
      <c r="CZQ14" s="80"/>
      <c r="CZR14" s="80"/>
      <c r="CZS14" s="80"/>
      <c r="CZT14" s="80"/>
      <c r="CZU14" s="80"/>
      <c r="CZV14" s="80"/>
      <c r="CZW14" s="80"/>
      <c r="CZX14" s="80"/>
      <c r="CZY14" s="80"/>
      <c r="CZZ14" s="80"/>
      <c r="DAA14" s="80"/>
      <c r="DAB14" s="80"/>
      <c r="DAC14" s="80"/>
      <c r="DAD14" s="80"/>
      <c r="DAE14" s="80"/>
      <c r="DAF14" s="80"/>
      <c r="DAG14" s="80"/>
      <c r="DAH14" s="80"/>
      <c r="DAI14" s="80"/>
      <c r="DAJ14" s="80"/>
      <c r="DAK14" s="80"/>
      <c r="DAL14" s="80"/>
      <c r="DAM14" s="80"/>
      <c r="DAN14" s="80"/>
      <c r="DAO14" s="80"/>
      <c r="DAP14" s="80"/>
      <c r="DAQ14" s="80"/>
      <c r="DAR14" s="80"/>
      <c r="DAS14" s="80"/>
      <c r="DAT14" s="80"/>
      <c r="DAU14" s="80"/>
      <c r="DAV14" s="80"/>
      <c r="DAW14" s="80"/>
      <c r="DAX14" s="80"/>
      <c r="DAY14" s="80"/>
      <c r="DAZ14" s="80"/>
      <c r="DBA14" s="80"/>
      <c r="DBB14" s="80"/>
      <c r="DBC14" s="80"/>
      <c r="DBD14" s="80"/>
      <c r="DBE14" s="80"/>
      <c r="DBF14" s="80"/>
      <c r="DBG14" s="80"/>
      <c r="DBH14" s="80"/>
      <c r="DBI14" s="80"/>
      <c r="DBJ14" s="80"/>
      <c r="DBK14" s="80"/>
      <c r="DBL14" s="80"/>
      <c r="DBM14" s="80"/>
      <c r="DBN14" s="80"/>
      <c r="DBO14" s="80"/>
      <c r="DBP14" s="80"/>
      <c r="DBQ14" s="80"/>
      <c r="DBR14" s="80"/>
      <c r="DBS14" s="80"/>
      <c r="DBT14" s="80"/>
      <c r="DBU14" s="80"/>
      <c r="DBV14" s="80"/>
      <c r="DBW14" s="80"/>
      <c r="DBX14" s="80"/>
      <c r="DBY14" s="80"/>
      <c r="DBZ14" s="80"/>
      <c r="DCA14" s="80"/>
      <c r="DCB14" s="80"/>
      <c r="DCC14" s="80"/>
      <c r="DCD14" s="80"/>
      <c r="DCE14" s="80"/>
      <c r="DCF14" s="80"/>
      <c r="DCG14" s="80"/>
      <c r="DCH14" s="80"/>
      <c r="DCI14" s="80"/>
      <c r="DCJ14" s="80"/>
      <c r="DCK14" s="80"/>
      <c r="DCL14" s="80"/>
      <c r="DCM14" s="80"/>
      <c r="DCN14" s="80"/>
      <c r="DCO14" s="80"/>
      <c r="DCP14" s="80"/>
      <c r="DCQ14" s="80"/>
      <c r="DCR14" s="80"/>
      <c r="DCS14" s="80"/>
      <c r="DCT14" s="80"/>
      <c r="DCU14" s="80"/>
      <c r="DCV14" s="80"/>
      <c r="DCW14" s="80"/>
      <c r="DCX14" s="80"/>
      <c r="DCY14" s="80"/>
      <c r="DCZ14" s="80"/>
      <c r="DDA14" s="80"/>
      <c r="DDB14" s="80"/>
      <c r="DDC14" s="80"/>
      <c r="DDD14" s="80"/>
      <c r="DDE14" s="80"/>
      <c r="DDF14" s="80"/>
      <c r="DDG14" s="80"/>
      <c r="DDH14" s="80"/>
      <c r="DDI14" s="80"/>
      <c r="DDJ14" s="80"/>
      <c r="DDK14" s="80"/>
      <c r="DDL14" s="80"/>
      <c r="DDM14" s="80"/>
      <c r="DDN14" s="80"/>
      <c r="DDO14" s="80"/>
      <c r="DDP14" s="80"/>
      <c r="DDQ14" s="80"/>
      <c r="DDR14" s="80"/>
      <c r="DDS14" s="80"/>
      <c r="DDT14" s="80"/>
      <c r="DDU14" s="80"/>
      <c r="DDV14" s="80"/>
      <c r="DDW14" s="80"/>
      <c r="DDX14" s="80"/>
      <c r="DDY14" s="80"/>
      <c r="DDZ14" s="80"/>
      <c r="DEA14" s="80"/>
      <c r="DEB14" s="80"/>
      <c r="DEC14" s="80"/>
      <c r="DED14" s="80"/>
      <c r="DEE14" s="80"/>
      <c r="DEF14" s="80"/>
      <c r="DEG14" s="80"/>
      <c r="DEH14" s="80"/>
      <c r="DEI14" s="80"/>
      <c r="DEJ14" s="80"/>
      <c r="DEK14" s="80"/>
      <c r="DEL14" s="80"/>
      <c r="DEM14" s="80"/>
      <c r="DEN14" s="80"/>
      <c r="DEO14" s="80"/>
      <c r="DEP14" s="80"/>
      <c r="DEQ14" s="80"/>
      <c r="DER14" s="80"/>
      <c r="DES14" s="80"/>
      <c r="DET14" s="80"/>
      <c r="DEU14" s="80"/>
      <c r="DEV14" s="80"/>
      <c r="DEW14" s="80"/>
      <c r="DEX14" s="80"/>
      <c r="DEY14" s="80"/>
      <c r="DEZ14" s="80"/>
      <c r="DFA14" s="80"/>
      <c r="DFB14" s="80"/>
      <c r="DFC14" s="80"/>
      <c r="DFD14" s="80"/>
      <c r="DFE14" s="80"/>
      <c r="DFF14" s="80"/>
      <c r="DFG14" s="80"/>
      <c r="DFH14" s="80"/>
      <c r="DFI14" s="80"/>
      <c r="DFJ14" s="80"/>
      <c r="DFK14" s="80"/>
      <c r="DFL14" s="80"/>
      <c r="DFM14" s="80"/>
      <c r="DFN14" s="80"/>
      <c r="DFO14" s="80"/>
      <c r="DFP14" s="80"/>
      <c r="DFQ14" s="80"/>
      <c r="DFR14" s="80"/>
      <c r="DFS14" s="80"/>
      <c r="DFT14" s="80"/>
      <c r="DFU14" s="80"/>
      <c r="DFV14" s="80"/>
      <c r="DFW14" s="80"/>
      <c r="DFX14" s="80"/>
      <c r="DFY14" s="80"/>
      <c r="DFZ14" s="80"/>
      <c r="DGA14" s="80"/>
      <c r="DGB14" s="80"/>
      <c r="DGC14" s="80"/>
      <c r="DGD14" s="80"/>
      <c r="DGE14" s="80"/>
      <c r="DGF14" s="80"/>
      <c r="DGG14" s="80"/>
      <c r="DGH14" s="80"/>
      <c r="DGI14" s="80"/>
      <c r="DGJ14" s="80"/>
      <c r="DGK14" s="80"/>
      <c r="DGL14" s="80"/>
      <c r="DGM14" s="80"/>
      <c r="DGN14" s="80"/>
      <c r="DGO14" s="80"/>
      <c r="DGP14" s="80"/>
      <c r="DGQ14" s="80"/>
      <c r="DGR14" s="80"/>
      <c r="DGS14" s="80"/>
      <c r="DGT14" s="80"/>
      <c r="DGU14" s="80"/>
      <c r="DGV14" s="80"/>
      <c r="DGW14" s="80"/>
      <c r="DGX14" s="80"/>
      <c r="DGY14" s="80"/>
      <c r="DGZ14" s="80"/>
      <c r="DHA14" s="80"/>
      <c r="DHB14" s="80"/>
      <c r="DHC14" s="80"/>
      <c r="DHD14" s="80"/>
      <c r="DHE14" s="80"/>
      <c r="DHF14" s="80"/>
      <c r="DHG14" s="80"/>
      <c r="DHH14" s="80"/>
      <c r="DHI14" s="80"/>
      <c r="DHJ14" s="80"/>
      <c r="DHK14" s="80"/>
      <c r="DHL14" s="80"/>
      <c r="DHM14" s="80"/>
      <c r="DHN14" s="80"/>
      <c r="DHO14" s="80"/>
      <c r="DHP14" s="80"/>
      <c r="DHQ14" s="80"/>
      <c r="DHR14" s="80"/>
      <c r="DHS14" s="80"/>
      <c r="DHT14" s="80"/>
      <c r="DHU14" s="80"/>
      <c r="DHV14" s="80"/>
      <c r="DHW14" s="80"/>
      <c r="DHX14" s="80"/>
      <c r="DHY14" s="80"/>
      <c r="DHZ14" s="80"/>
      <c r="DIA14" s="80"/>
      <c r="DIB14" s="80"/>
      <c r="DIC14" s="80"/>
      <c r="DID14" s="80"/>
      <c r="DIE14" s="80"/>
      <c r="DIF14" s="80"/>
      <c r="DIG14" s="80"/>
      <c r="DIH14" s="80"/>
      <c r="DII14" s="80"/>
      <c r="DIJ14" s="80"/>
      <c r="DIK14" s="80"/>
      <c r="DIL14" s="80"/>
      <c r="DIM14" s="80"/>
      <c r="DIN14" s="80"/>
      <c r="DIO14" s="80"/>
      <c r="DIP14" s="80"/>
      <c r="DIQ14" s="80"/>
      <c r="DIR14" s="80"/>
      <c r="DIS14" s="80"/>
      <c r="DIT14" s="80"/>
      <c r="DIU14" s="80"/>
      <c r="DIV14" s="80"/>
      <c r="DIW14" s="80"/>
      <c r="DIX14" s="80"/>
      <c r="DIY14" s="80"/>
      <c r="DIZ14" s="80"/>
      <c r="DJA14" s="80"/>
      <c r="DJB14" s="80"/>
      <c r="DJC14" s="80"/>
      <c r="DJD14" s="80"/>
      <c r="DJE14" s="80"/>
      <c r="DJF14" s="80"/>
      <c r="DJG14" s="80"/>
      <c r="DJH14" s="80"/>
      <c r="DJI14" s="80"/>
      <c r="DJJ14" s="80"/>
      <c r="DJK14" s="80"/>
      <c r="DJL14" s="80"/>
      <c r="DJM14" s="80"/>
      <c r="DJN14" s="80"/>
      <c r="DJO14" s="80"/>
      <c r="DJP14" s="80"/>
      <c r="DJQ14" s="80"/>
      <c r="DJR14" s="80"/>
      <c r="DJS14" s="80"/>
      <c r="DJT14" s="80"/>
      <c r="DJU14" s="80"/>
      <c r="DJV14" s="80"/>
      <c r="DJW14" s="80"/>
      <c r="DJX14" s="80"/>
      <c r="DJY14" s="80"/>
      <c r="DJZ14" s="80"/>
      <c r="DKA14" s="80"/>
      <c r="DKB14" s="80"/>
      <c r="DKC14" s="80"/>
      <c r="DKD14" s="80"/>
      <c r="DKE14" s="80"/>
      <c r="DKF14" s="80"/>
      <c r="DKG14" s="80"/>
      <c r="DKH14" s="80"/>
      <c r="DKI14" s="80"/>
      <c r="DKJ14" s="80"/>
      <c r="DKK14" s="80"/>
      <c r="DKL14" s="80"/>
      <c r="DKM14" s="80"/>
      <c r="DKN14" s="80"/>
      <c r="DKO14" s="80"/>
      <c r="DKP14" s="80"/>
      <c r="DKQ14" s="80"/>
      <c r="DKR14" s="80"/>
      <c r="DKS14" s="80"/>
      <c r="DKT14" s="80"/>
      <c r="DKU14" s="80"/>
      <c r="DKV14" s="80"/>
      <c r="DKW14" s="80"/>
      <c r="DKX14" s="80"/>
      <c r="DKY14" s="80"/>
      <c r="DKZ14" s="80"/>
      <c r="DLA14" s="80"/>
      <c r="DLB14" s="80"/>
      <c r="DLC14" s="80"/>
      <c r="DLD14" s="80"/>
      <c r="DLE14" s="80"/>
      <c r="DLF14" s="80"/>
      <c r="DLG14" s="80"/>
      <c r="DLH14" s="80"/>
      <c r="DLI14" s="80"/>
      <c r="DLJ14" s="80"/>
      <c r="DLK14" s="80"/>
      <c r="DLL14" s="80"/>
      <c r="DLM14" s="80"/>
      <c r="DLN14" s="80"/>
      <c r="DLO14" s="80"/>
      <c r="DLP14" s="80"/>
      <c r="DLQ14" s="80"/>
      <c r="DLR14" s="80"/>
      <c r="DLS14" s="80"/>
      <c r="DLT14" s="80"/>
      <c r="DLU14" s="80"/>
      <c r="DLV14" s="80"/>
      <c r="DLW14" s="80"/>
      <c r="DLX14" s="80"/>
      <c r="DLY14" s="80"/>
      <c r="DLZ14" s="80"/>
      <c r="DMA14" s="80"/>
      <c r="DMB14" s="80"/>
      <c r="DMC14" s="80"/>
      <c r="DMD14" s="80"/>
      <c r="DME14" s="80"/>
      <c r="DMF14" s="80"/>
      <c r="DMG14" s="80"/>
      <c r="DMH14" s="80"/>
      <c r="DMI14" s="80"/>
      <c r="DMJ14" s="80"/>
      <c r="DMK14" s="80"/>
      <c r="DML14" s="80"/>
      <c r="DMM14" s="80"/>
      <c r="DMN14" s="80"/>
      <c r="DMO14" s="80"/>
      <c r="DMP14" s="80"/>
      <c r="DMQ14" s="80"/>
      <c r="DMR14" s="80"/>
      <c r="DMS14" s="80"/>
      <c r="DMT14" s="80"/>
      <c r="DMU14" s="80"/>
      <c r="DMV14" s="80"/>
      <c r="DMW14" s="80"/>
      <c r="DMX14" s="80"/>
      <c r="DMY14" s="80"/>
      <c r="DMZ14" s="80"/>
      <c r="DNA14" s="80"/>
      <c r="DNB14" s="80"/>
      <c r="DNC14" s="80"/>
      <c r="DND14" s="80"/>
      <c r="DNE14" s="80"/>
      <c r="DNF14" s="80"/>
      <c r="DNG14" s="80"/>
      <c r="DNH14" s="80"/>
      <c r="DNI14" s="80"/>
      <c r="DNJ14" s="80"/>
      <c r="DNK14" s="80"/>
      <c r="DNL14" s="80"/>
      <c r="DNM14" s="80"/>
      <c r="DNN14" s="80"/>
      <c r="DNO14" s="80"/>
      <c r="DNP14" s="80"/>
      <c r="DNQ14" s="80"/>
      <c r="DNR14" s="80"/>
      <c r="DNS14" s="80"/>
      <c r="DNT14" s="80"/>
      <c r="DNU14" s="80"/>
      <c r="DNV14" s="80"/>
      <c r="DNW14" s="80"/>
      <c r="DNX14" s="80"/>
      <c r="DNY14" s="80"/>
      <c r="DNZ14" s="80"/>
      <c r="DOA14" s="80"/>
      <c r="DOB14" s="80"/>
      <c r="DOC14" s="80"/>
      <c r="DOD14" s="80"/>
      <c r="DOE14" s="80"/>
      <c r="DOF14" s="80"/>
      <c r="DOG14" s="80"/>
      <c r="DOH14" s="80"/>
      <c r="DOI14" s="80"/>
      <c r="DOJ14" s="80"/>
      <c r="DOK14" s="80"/>
      <c r="DOL14" s="80"/>
      <c r="DOM14" s="80"/>
      <c r="DON14" s="80"/>
      <c r="DOO14" s="80"/>
      <c r="DOP14" s="80"/>
      <c r="DOQ14" s="80"/>
      <c r="DOR14" s="80"/>
      <c r="DOS14" s="80"/>
      <c r="DOT14" s="80"/>
      <c r="DOU14" s="80"/>
      <c r="DOV14" s="80"/>
      <c r="DOW14" s="80"/>
      <c r="DOX14" s="80"/>
      <c r="DOY14" s="80"/>
      <c r="DOZ14" s="80"/>
      <c r="DPA14" s="80"/>
      <c r="DPB14" s="80"/>
      <c r="DPC14" s="80"/>
      <c r="DPD14" s="80"/>
      <c r="DPE14" s="80"/>
      <c r="DPF14" s="80"/>
      <c r="DPG14" s="80"/>
      <c r="DPH14" s="80"/>
      <c r="DPI14" s="80"/>
      <c r="DPJ14" s="80"/>
      <c r="DPK14" s="80"/>
      <c r="DPL14" s="80"/>
      <c r="DPM14" s="80"/>
      <c r="DPN14" s="80"/>
      <c r="DPO14" s="80"/>
      <c r="DPP14" s="80"/>
      <c r="DPQ14" s="80"/>
      <c r="DPR14" s="80"/>
      <c r="DPS14" s="80"/>
      <c r="DPT14" s="80"/>
      <c r="DPU14" s="80"/>
      <c r="DPV14" s="80"/>
      <c r="DPW14" s="80"/>
      <c r="DPX14" s="80"/>
      <c r="DPY14" s="80"/>
      <c r="DPZ14" s="80"/>
      <c r="DQA14" s="80"/>
      <c r="DQB14" s="80"/>
      <c r="DQC14" s="80"/>
      <c r="DQD14" s="80"/>
      <c r="DQE14" s="80"/>
      <c r="DQF14" s="80"/>
      <c r="DQG14" s="80"/>
      <c r="DQH14" s="80"/>
      <c r="DQI14" s="80"/>
      <c r="DQJ14" s="80"/>
      <c r="DQK14" s="80"/>
      <c r="DQL14" s="80"/>
      <c r="DQM14" s="80"/>
      <c r="DQN14" s="80"/>
      <c r="DQO14" s="80"/>
      <c r="DQP14" s="80"/>
      <c r="DQQ14" s="80"/>
      <c r="DQR14" s="80"/>
      <c r="DQS14" s="80"/>
      <c r="DQT14" s="80"/>
      <c r="DQU14" s="80"/>
      <c r="DQV14" s="80"/>
      <c r="DQW14" s="80"/>
      <c r="DQX14" s="80"/>
      <c r="DQY14" s="80"/>
      <c r="DQZ14" s="80"/>
      <c r="DRA14" s="80"/>
      <c r="DRB14" s="80"/>
      <c r="DRC14" s="80"/>
      <c r="DRD14" s="80"/>
      <c r="DRE14" s="80"/>
      <c r="DRF14" s="80"/>
      <c r="DRG14" s="80"/>
      <c r="DRH14" s="80"/>
      <c r="DRI14" s="80"/>
      <c r="DRJ14" s="80"/>
      <c r="DRK14" s="80"/>
      <c r="DRL14" s="80"/>
      <c r="DRM14" s="80"/>
      <c r="DRN14" s="80"/>
      <c r="DRO14" s="80"/>
      <c r="DRP14" s="80"/>
      <c r="DRQ14" s="80"/>
      <c r="DRR14" s="80"/>
      <c r="DRS14" s="80"/>
      <c r="DRT14" s="80"/>
      <c r="DRU14" s="80"/>
      <c r="DRV14" s="80"/>
      <c r="DRW14" s="80"/>
      <c r="DRX14" s="80"/>
      <c r="DRY14" s="80"/>
      <c r="DRZ14" s="80"/>
      <c r="DSA14" s="80"/>
      <c r="DSB14" s="80"/>
      <c r="DSC14" s="80"/>
      <c r="DSD14" s="80"/>
      <c r="DSE14" s="80"/>
      <c r="DSF14" s="80"/>
      <c r="DSG14" s="80"/>
      <c r="DSH14" s="80"/>
      <c r="DSI14" s="80"/>
      <c r="DSJ14" s="80"/>
      <c r="DSK14" s="80"/>
      <c r="DSL14" s="80"/>
      <c r="DSM14" s="80"/>
      <c r="DSN14" s="80"/>
      <c r="DSO14" s="80"/>
      <c r="DSP14" s="80"/>
      <c r="DSQ14" s="80"/>
      <c r="DSR14" s="80"/>
      <c r="DSS14" s="80"/>
      <c r="DST14" s="80"/>
      <c r="DSU14" s="80"/>
      <c r="DSV14" s="80"/>
      <c r="DSW14" s="80"/>
      <c r="DSX14" s="80"/>
      <c r="DSY14" s="80"/>
      <c r="DSZ14" s="80"/>
      <c r="DTA14" s="80"/>
      <c r="DTB14" s="80"/>
      <c r="DTC14" s="80"/>
      <c r="DTD14" s="80"/>
      <c r="DTE14" s="80"/>
      <c r="DTF14" s="80"/>
      <c r="DTG14" s="80"/>
      <c r="DTH14" s="80"/>
      <c r="DTI14" s="80"/>
      <c r="DTJ14" s="80"/>
      <c r="DTK14" s="80"/>
      <c r="DTL14" s="80"/>
      <c r="DTM14" s="80"/>
      <c r="DTN14" s="80"/>
      <c r="DTO14" s="80"/>
      <c r="DTP14" s="80"/>
      <c r="DTQ14" s="80"/>
      <c r="DTR14" s="80"/>
      <c r="DTS14" s="80"/>
      <c r="DTT14" s="80"/>
      <c r="DTU14" s="80"/>
      <c r="DTV14" s="80"/>
      <c r="DTW14" s="80"/>
      <c r="DTX14" s="80"/>
      <c r="DTY14" s="80"/>
      <c r="DTZ14" s="80"/>
      <c r="DUA14" s="80"/>
      <c r="DUB14" s="80"/>
      <c r="DUC14" s="80"/>
      <c r="DUD14" s="80"/>
      <c r="DUE14" s="80"/>
      <c r="DUF14" s="80"/>
      <c r="DUG14" s="80"/>
      <c r="DUH14" s="80"/>
      <c r="DUI14" s="80"/>
      <c r="DUJ14" s="80"/>
      <c r="DUK14" s="80"/>
      <c r="DUL14" s="80"/>
      <c r="DUM14" s="80"/>
      <c r="DUN14" s="80"/>
      <c r="DUO14" s="80"/>
      <c r="DUP14" s="80"/>
      <c r="DUQ14" s="80"/>
      <c r="DUR14" s="80"/>
      <c r="DUS14" s="80"/>
      <c r="DUT14" s="80"/>
      <c r="DUU14" s="80"/>
      <c r="DUV14" s="80"/>
      <c r="DUW14" s="80"/>
      <c r="DUX14" s="80"/>
      <c r="DUY14" s="80"/>
      <c r="DUZ14" s="80"/>
      <c r="DVA14" s="80"/>
      <c r="DVB14" s="80"/>
      <c r="DVC14" s="80"/>
      <c r="DVD14" s="80"/>
      <c r="DVE14" s="80"/>
      <c r="DVF14" s="80"/>
      <c r="DVG14" s="80"/>
      <c r="DVH14" s="80"/>
      <c r="DVI14" s="80"/>
      <c r="DVJ14" s="80"/>
      <c r="DVK14" s="80"/>
      <c r="DVL14" s="80"/>
      <c r="DVM14" s="80"/>
      <c r="DVN14" s="80"/>
      <c r="DVO14" s="80"/>
      <c r="DVP14" s="80"/>
      <c r="DVQ14" s="80"/>
      <c r="DVR14" s="80"/>
      <c r="DVS14" s="80"/>
      <c r="DVT14" s="80"/>
      <c r="DVU14" s="80"/>
      <c r="DVV14" s="80"/>
      <c r="DVW14" s="80"/>
      <c r="DVX14" s="80"/>
      <c r="DVY14" s="80"/>
      <c r="DVZ14" s="80"/>
      <c r="DWA14" s="80"/>
      <c r="DWB14" s="80"/>
      <c r="DWC14" s="80"/>
      <c r="DWD14" s="80"/>
      <c r="DWE14" s="80"/>
      <c r="DWF14" s="80"/>
      <c r="DWG14" s="80"/>
      <c r="DWH14" s="80"/>
      <c r="DWI14" s="80"/>
      <c r="DWJ14" s="80"/>
      <c r="DWK14" s="80"/>
      <c r="DWL14" s="80"/>
      <c r="DWM14" s="80"/>
      <c r="DWN14" s="80"/>
      <c r="DWO14" s="80"/>
      <c r="DWP14" s="80"/>
      <c r="DWQ14" s="80"/>
      <c r="DWR14" s="80"/>
      <c r="DWS14" s="80"/>
      <c r="DWT14" s="80"/>
      <c r="DWU14" s="80"/>
      <c r="DWV14" s="80"/>
      <c r="DWW14" s="80"/>
      <c r="DWX14" s="80"/>
      <c r="DWY14" s="80"/>
      <c r="DWZ14" s="80"/>
      <c r="DXA14" s="80"/>
      <c r="DXB14" s="80"/>
      <c r="DXC14" s="80"/>
      <c r="DXD14" s="80"/>
      <c r="DXE14" s="80"/>
      <c r="DXF14" s="80"/>
      <c r="DXG14" s="80"/>
      <c r="DXH14" s="80"/>
      <c r="DXI14" s="80"/>
      <c r="DXJ14" s="80"/>
      <c r="DXK14" s="80"/>
      <c r="DXL14" s="80"/>
      <c r="DXM14" s="80"/>
      <c r="DXN14" s="80"/>
      <c r="DXO14" s="80"/>
      <c r="DXP14" s="80"/>
      <c r="DXQ14" s="80"/>
      <c r="DXR14" s="80"/>
      <c r="DXS14" s="80"/>
      <c r="DXT14" s="80"/>
      <c r="DXU14" s="80"/>
      <c r="DXV14" s="80"/>
      <c r="DXW14" s="80"/>
      <c r="DXX14" s="80"/>
      <c r="DXY14" s="80"/>
      <c r="DXZ14" s="80"/>
      <c r="DYA14" s="80"/>
      <c r="DYB14" s="80"/>
      <c r="DYC14" s="80"/>
      <c r="DYD14" s="80"/>
      <c r="DYE14" s="80"/>
      <c r="DYF14" s="80"/>
      <c r="DYG14" s="80"/>
      <c r="DYH14" s="80"/>
      <c r="DYI14" s="80"/>
      <c r="DYJ14" s="80"/>
      <c r="DYK14" s="80"/>
      <c r="DYL14" s="80"/>
      <c r="DYM14" s="80"/>
      <c r="DYN14" s="80"/>
      <c r="DYO14" s="80"/>
      <c r="DYP14" s="80"/>
      <c r="DYQ14" s="80"/>
      <c r="DYR14" s="80"/>
      <c r="DYS14" s="80"/>
      <c r="DYT14" s="80"/>
      <c r="DYU14" s="80"/>
      <c r="DYV14" s="80"/>
      <c r="DYW14" s="80"/>
      <c r="DYX14" s="80"/>
      <c r="DYY14" s="80"/>
      <c r="DYZ14" s="80"/>
      <c r="DZA14" s="80"/>
      <c r="DZB14" s="80"/>
      <c r="DZC14" s="80"/>
      <c r="DZD14" s="80"/>
      <c r="DZE14" s="80"/>
      <c r="DZF14" s="80"/>
      <c r="DZG14" s="80"/>
      <c r="DZH14" s="80"/>
      <c r="DZI14" s="80"/>
      <c r="DZJ14" s="80"/>
      <c r="DZK14" s="80"/>
      <c r="DZL14" s="80"/>
      <c r="DZM14" s="80"/>
      <c r="DZN14" s="80"/>
      <c r="DZO14" s="80"/>
      <c r="DZP14" s="80"/>
      <c r="DZQ14" s="80"/>
      <c r="DZR14" s="80"/>
      <c r="DZS14" s="80"/>
      <c r="DZT14" s="80"/>
      <c r="DZU14" s="80"/>
      <c r="DZV14" s="80"/>
      <c r="DZW14" s="80"/>
      <c r="DZX14" s="80"/>
      <c r="DZY14" s="80"/>
      <c r="DZZ14" s="80"/>
      <c r="EAA14" s="80"/>
      <c r="EAB14" s="80"/>
      <c r="EAC14" s="80"/>
      <c r="EAD14" s="80"/>
      <c r="EAE14" s="80"/>
      <c r="EAF14" s="80"/>
      <c r="EAG14" s="80"/>
      <c r="EAH14" s="80"/>
      <c r="EAI14" s="80"/>
      <c r="EAJ14" s="80"/>
      <c r="EAK14" s="80"/>
      <c r="EAL14" s="80"/>
      <c r="EAM14" s="80"/>
      <c r="EAN14" s="80"/>
      <c r="EAO14" s="80"/>
      <c r="EAP14" s="80"/>
      <c r="EAQ14" s="80"/>
      <c r="EAR14" s="80"/>
      <c r="EAS14" s="80"/>
      <c r="EAT14" s="80"/>
      <c r="EAU14" s="80"/>
      <c r="EAV14" s="80"/>
      <c r="EAW14" s="80"/>
      <c r="EAX14" s="80"/>
      <c r="EAY14" s="80"/>
      <c r="EAZ14" s="80"/>
      <c r="EBA14" s="80"/>
      <c r="EBB14" s="80"/>
      <c r="EBC14" s="80"/>
      <c r="EBD14" s="80"/>
      <c r="EBE14" s="80"/>
      <c r="EBF14" s="80"/>
      <c r="EBG14" s="80"/>
      <c r="EBH14" s="80"/>
      <c r="EBI14" s="80"/>
      <c r="EBJ14" s="80"/>
      <c r="EBK14" s="80"/>
      <c r="EBL14" s="80"/>
      <c r="EBM14" s="80"/>
      <c r="EBN14" s="80"/>
      <c r="EBO14" s="80"/>
      <c r="EBP14" s="80"/>
      <c r="EBQ14" s="80"/>
      <c r="EBR14" s="80"/>
      <c r="EBS14" s="80"/>
      <c r="EBT14" s="80"/>
      <c r="EBU14" s="80"/>
      <c r="EBV14" s="80"/>
      <c r="EBW14" s="80"/>
      <c r="EBX14" s="80"/>
      <c r="EBY14" s="80"/>
      <c r="EBZ14" s="80"/>
      <c r="ECA14" s="80"/>
      <c r="ECB14" s="80"/>
      <c r="ECC14" s="80"/>
      <c r="ECD14" s="80"/>
      <c r="ECE14" s="80"/>
      <c r="ECF14" s="80"/>
      <c r="ECG14" s="80"/>
      <c r="ECH14" s="80"/>
      <c r="ECI14" s="80"/>
      <c r="ECJ14" s="80"/>
      <c r="ECK14" s="80"/>
      <c r="ECL14" s="80"/>
      <c r="ECM14" s="80"/>
      <c r="ECN14" s="80"/>
      <c r="ECO14" s="80"/>
      <c r="ECP14" s="80"/>
      <c r="ECQ14" s="80"/>
      <c r="ECR14" s="80"/>
      <c r="ECS14" s="80"/>
      <c r="ECT14" s="80"/>
      <c r="ECU14" s="80"/>
      <c r="ECV14" s="80"/>
      <c r="ECW14" s="80"/>
      <c r="ECX14" s="80"/>
      <c r="ECY14" s="80"/>
      <c r="ECZ14" s="80"/>
      <c r="EDA14" s="80"/>
      <c r="EDB14" s="80"/>
      <c r="EDC14" s="80"/>
      <c r="EDD14" s="80"/>
      <c r="EDE14" s="80"/>
      <c r="EDF14" s="80"/>
      <c r="EDG14" s="80"/>
      <c r="EDH14" s="80"/>
      <c r="EDI14" s="80"/>
      <c r="EDJ14" s="80"/>
      <c r="EDK14" s="80"/>
      <c r="EDL14" s="80"/>
      <c r="EDM14" s="80"/>
      <c r="EDN14" s="80"/>
      <c r="EDO14" s="80"/>
      <c r="EDP14" s="80"/>
      <c r="EDQ14" s="80"/>
      <c r="EDR14" s="80"/>
      <c r="EDS14" s="80"/>
      <c r="EDT14" s="80"/>
      <c r="EDU14" s="80"/>
      <c r="EDV14" s="80"/>
      <c r="EDW14" s="80"/>
      <c r="EDX14" s="80"/>
      <c r="EDY14" s="80"/>
      <c r="EDZ14" s="80"/>
      <c r="EEA14" s="80"/>
      <c r="EEB14" s="80"/>
      <c r="EEC14" s="80"/>
      <c r="EED14" s="80"/>
      <c r="EEE14" s="80"/>
      <c r="EEF14" s="80"/>
      <c r="EEG14" s="80"/>
      <c r="EEH14" s="80"/>
      <c r="EEI14" s="80"/>
      <c r="EEJ14" s="80"/>
      <c r="EEK14" s="80"/>
      <c r="EEL14" s="80"/>
      <c r="EEM14" s="80"/>
      <c r="EEN14" s="80"/>
      <c r="EEO14" s="80"/>
      <c r="EEP14" s="80"/>
      <c r="EEQ14" s="80"/>
      <c r="EER14" s="80"/>
      <c r="EES14" s="80"/>
      <c r="EET14" s="80"/>
      <c r="EEU14" s="80"/>
      <c r="EEV14" s="80"/>
      <c r="EEW14" s="80"/>
      <c r="EEX14" s="80"/>
      <c r="EEY14" s="80"/>
      <c r="EEZ14" s="80"/>
      <c r="EFA14" s="80"/>
      <c r="EFB14" s="80"/>
      <c r="EFC14" s="80"/>
      <c r="EFD14" s="80"/>
      <c r="EFE14" s="80"/>
      <c r="EFF14" s="80"/>
      <c r="EFG14" s="80"/>
      <c r="EFH14" s="80"/>
      <c r="EFI14" s="80"/>
      <c r="EFJ14" s="80"/>
      <c r="EFK14" s="80"/>
      <c r="EFL14" s="80"/>
      <c r="EFM14" s="80"/>
      <c r="EFN14" s="80"/>
      <c r="EFO14" s="80"/>
      <c r="EFP14" s="80"/>
      <c r="EFQ14" s="80"/>
      <c r="EFR14" s="80"/>
      <c r="EFS14" s="80"/>
      <c r="EFT14" s="80"/>
      <c r="EFU14" s="80"/>
      <c r="EFV14" s="80"/>
      <c r="EFW14" s="80"/>
      <c r="EFX14" s="80"/>
      <c r="EFY14" s="80"/>
      <c r="EFZ14" s="80"/>
      <c r="EGA14" s="80"/>
      <c r="EGB14" s="80"/>
      <c r="EGC14" s="80"/>
      <c r="EGD14" s="80"/>
      <c r="EGE14" s="80"/>
      <c r="EGF14" s="80"/>
      <c r="EGG14" s="80"/>
      <c r="EGH14" s="80"/>
      <c r="EGI14" s="80"/>
      <c r="EGJ14" s="80"/>
      <c r="EGK14" s="80"/>
      <c r="EGL14" s="80"/>
      <c r="EGM14" s="80"/>
      <c r="EGN14" s="80"/>
      <c r="EGO14" s="80"/>
      <c r="EGP14" s="80"/>
      <c r="EGQ14" s="80"/>
      <c r="EGR14" s="80"/>
      <c r="EGS14" s="80"/>
      <c r="EGT14" s="80"/>
      <c r="EGU14" s="80"/>
      <c r="EGV14" s="80"/>
      <c r="EGW14" s="80"/>
      <c r="EGX14" s="80"/>
      <c r="EGY14" s="80"/>
      <c r="EGZ14" s="80"/>
      <c r="EHA14" s="80"/>
      <c r="EHB14" s="80"/>
      <c r="EHC14" s="80"/>
      <c r="EHD14" s="80"/>
      <c r="EHE14" s="80"/>
      <c r="EHF14" s="80"/>
      <c r="EHG14" s="80"/>
      <c r="EHH14" s="80"/>
      <c r="EHI14" s="80"/>
      <c r="EHJ14" s="80"/>
      <c r="EHK14" s="80"/>
      <c r="EHL14" s="80"/>
      <c r="EHM14" s="80"/>
      <c r="EHN14" s="80"/>
      <c r="EHO14" s="80"/>
      <c r="EHP14" s="80"/>
      <c r="EHQ14" s="80"/>
      <c r="EHR14" s="80"/>
      <c r="EHS14" s="80"/>
      <c r="EHT14" s="80"/>
      <c r="EHU14" s="80"/>
      <c r="EHV14" s="80"/>
      <c r="EHW14" s="80"/>
      <c r="EHX14" s="80"/>
      <c r="EHY14" s="80"/>
      <c r="EHZ14" s="80"/>
      <c r="EIA14" s="80"/>
      <c r="EIB14" s="80"/>
      <c r="EIC14" s="80"/>
      <c r="EID14" s="80"/>
      <c r="EIE14" s="80"/>
      <c r="EIF14" s="80"/>
      <c r="EIG14" s="80"/>
      <c r="EIH14" s="80"/>
      <c r="EII14" s="80"/>
      <c r="EIJ14" s="80"/>
      <c r="EIK14" s="80"/>
      <c r="EIL14" s="80"/>
      <c r="EIM14" s="80"/>
      <c r="EIN14" s="80"/>
      <c r="EIO14" s="80"/>
      <c r="EIP14" s="80"/>
      <c r="EIQ14" s="80"/>
      <c r="EIR14" s="80"/>
      <c r="EIS14" s="80"/>
      <c r="EIT14" s="80"/>
      <c r="EIU14" s="80"/>
      <c r="EIV14" s="80"/>
      <c r="EIW14" s="80"/>
      <c r="EIX14" s="80"/>
      <c r="EIY14" s="80"/>
      <c r="EIZ14" s="80"/>
      <c r="EJA14" s="80"/>
      <c r="EJB14" s="80"/>
      <c r="EJC14" s="80"/>
      <c r="EJD14" s="80"/>
      <c r="EJE14" s="80"/>
      <c r="EJF14" s="80"/>
      <c r="EJG14" s="80"/>
      <c r="EJH14" s="80"/>
      <c r="EJI14" s="80"/>
      <c r="EJJ14" s="80"/>
      <c r="EJK14" s="80"/>
      <c r="EJL14" s="80"/>
      <c r="EJM14" s="80"/>
      <c r="EJN14" s="80"/>
      <c r="EJO14" s="80"/>
      <c r="EJP14" s="80"/>
      <c r="EJQ14" s="80"/>
      <c r="EJR14" s="80"/>
      <c r="EJS14" s="80"/>
      <c r="EJT14" s="80"/>
      <c r="EJU14" s="80"/>
      <c r="EJV14" s="80"/>
      <c r="EJW14" s="80"/>
      <c r="EJX14" s="80"/>
      <c r="EJY14" s="80"/>
      <c r="EJZ14" s="80"/>
      <c r="EKA14" s="80"/>
      <c r="EKB14" s="80"/>
      <c r="EKC14" s="80"/>
      <c r="EKD14" s="80"/>
      <c r="EKE14" s="80"/>
      <c r="EKF14" s="80"/>
      <c r="EKG14" s="80"/>
      <c r="EKH14" s="80"/>
      <c r="EKI14" s="80"/>
      <c r="EKJ14" s="80"/>
      <c r="EKK14" s="80"/>
      <c r="EKL14" s="80"/>
      <c r="EKM14" s="80"/>
      <c r="EKN14" s="80"/>
      <c r="EKO14" s="80"/>
      <c r="EKP14" s="80"/>
      <c r="EKQ14" s="80"/>
      <c r="EKR14" s="80"/>
      <c r="EKS14" s="80"/>
      <c r="EKT14" s="80"/>
      <c r="EKU14" s="80"/>
      <c r="EKV14" s="80"/>
      <c r="EKW14" s="80"/>
      <c r="EKX14" s="80"/>
      <c r="EKY14" s="80"/>
      <c r="EKZ14" s="80"/>
      <c r="ELA14" s="80"/>
      <c r="ELB14" s="80"/>
      <c r="ELC14" s="80"/>
      <c r="ELD14" s="80"/>
      <c r="ELE14" s="80"/>
      <c r="ELF14" s="80"/>
      <c r="ELG14" s="80"/>
      <c r="ELH14" s="80"/>
      <c r="ELI14" s="80"/>
      <c r="ELJ14" s="80"/>
      <c r="ELK14" s="80"/>
      <c r="ELL14" s="80"/>
      <c r="ELM14" s="80"/>
      <c r="ELN14" s="80"/>
      <c r="ELO14" s="80"/>
      <c r="ELP14" s="80"/>
      <c r="ELQ14" s="80"/>
      <c r="ELR14" s="80"/>
      <c r="ELS14" s="80"/>
      <c r="ELT14" s="80"/>
      <c r="ELU14" s="80"/>
      <c r="ELV14" s="80"/>
      <c r="ELW14" s="80"/>
      <c r="ELX14" s="80"/>
      <c r="ELY14" s="80"/>
      <c r="ELZ14" s="80"/>
      <c r="EMA14" s="80"/>
      <c r="EMB14" s="80"/>
      <c r="EMC14" s="80"/>
      <c r="EMD14" s="80"/>
      <c r="EME14" s="80"/>
      <c r="EMF14" s="80"/>
      <c r="EMG14" s="80"/>
      <c r="EMH14" s="80"/>
      <c r="EMI14" s="80"/>
      <c r="EMJ14" s="80"/>
      <c r="EMK14" s="80"/>
      <c r="EML14" s="80"/>
      <c r="EMM14" s="80"/>
      <c r="EMN14" s="80"/>
      <c r="EMO14" s="80"/>
      <c r="EMP14" s="80"/>
      <c r="EMQ14" s="80"/>
      <c r="EMR14" s="80"/>
      <c r="EMS14" s="80"/>
      <c r="EMT14" s="80"/>
      <c r="EMU14" s="80"/>
      <c r="EMV14" s="80"/>
      <c r="EMW14" s="80"/>
      <c r="EMX14" s="80"/>
      <c r="EMY14" s="80"/>
      <c r="EMZ14" s="80"/>
      <c r="ENA14" s="80"/>
      <c r="ENB14" s="80"/>
      <c r="ENC14" s="80"/>
      <c r="END14" s="80"/>
      <c r="ENE14" s="80"/>
      <c r="ENF14" s="80"/>
      <c r="ENG14" s="80"/>
      <c r="ENH14" s="80"/>
      <c r="ENI14" s="80"/>
      <c r="ENJ14" s="80"/>
      <c r="ENK14" s="80"/>
      <c r="ENL14" s="80"/>
      <c r="ENM14" s="80"/>
      <c r="ENN14" s="80"/>
      <c r="ENO14" s="80"/>
      <c r="ENP14" s="80"/>
      <c r="ENQ14" s="80"/>
      <c r="ENR14" s="80"/>
      <c r="ENS14" s="80"/>
      <c r="ENT14" s="80"/>
      <c r="ENU14" s="80"/>
      <c r="ENV14" s="80"/>
      <c r="ENW14" s="80"/>
      <c r="ENX14" s="80"/>
      <c r="ENY14" s="80"/>
      <c r="ENZ14" s="80"/>
      <c r="EOA14" s="80"/>
      <c r="EOB14" s="80"/>
      <c r="EOC14" s="80"/>
      <c r="EOD14" s="80"/>
      <c r="EOE14" s="80"/>
      <c r="EOF14" s="80"/>
      <c r="EOG14" s="80"/>
      <c r="EOH14" s="80"/>
      <c r="EOI14" s="80"/>
      <c r="EOJ14" s="80"/>
      <c r="EOK14" s="80"/>
      <c r="EOL14" s="80"/>
      <c r="EOM14" s="80"/>
      <c r="EON14" s="80"/>
      <c r="EOO14" s="80"/>
      <c r="EOP14" s="80"/>
      <c r="EOQ14" s="80"/>
      <c r="EOR14" s="80"/>
      <c r="EOS14" s="80"/>
      <c r="EOT14" s="80"/>
      <c r="EOU14" s="80"/>
      <c r="EOV14" s="80"/>
      <c r="EOW14" s="80"/>
      <c r="EOX14" s="80"/>
      <c r="EOY14" s="80"/>
      <c r="EOZ14" s="80"/>
      <c r="EPA14" s="80"/>
      <c r="EPB14" s="80"/>
      <c r="EPC14" s="80"/>
      <c r="EPD14" s="80"/>
      <c r="EPE14" s="80"/>
      <c r="EPF14" s="80"/>
      <c r="EPG14" s="80"/>
      <c r="EPH14" s="80"/>
      <c r="EPI14" s="80"/>
      <c r="EPJ14" s="80"/>
      <c r="EPK14" s="80"/>
      <c r="EPL14" s="80"/>
      <c r="EPM14" s="80"/>
      <c r="EPN14" s="80"/>
      <c r="EPO14" s="80"/>
      <c r="EPP14" s="80"/>
      <c r="EPQ14" s="80"/>
      <c r="EPR14" s="80"/>
      <c r="EPS14" s="80"/>
      <c r="EPT14" s="80"/>
      <c r="EPU14" s="80"/>
      <c r="EPV14" s="80"/>
      <c r="EPW14" s="80"/>
      <c r="EPX14" s="80"/>
      <c r="EPY14" s="80"/>
      <c r="EPZ14" s="80"/>
      <c r="EQA14" s="80"/>
      <c r="EQB14" s="80"/>
      <c r="EQC14" s="80"/>
      <c r="EQD14" s="80"/>
      <c r="EQE14" s="80"/>
      <c r="EQF14" s="80"/>
      <c r="EQG14" s="80"/>
      <c r="EQH14" s="80"/>
      <c r="EQI14" s="80"/>
      <c r="EQJ14" s="80"/>
      <c r="EQK14" s="80"/>
      <c r="EQL14" s="80"/>
      <c r="EQM14" s="80"/>
      <c r="EQN14" s="80"/>
      <c r="EQO14" s="80"/>
      <c r="EQP14" s="80"/>
      <c r="EQQ14" s="80"/>
      <c r="EQR14" s="80"/>
      <c r="EQS14" s="80"/>
      <c r="EQT14" s="80"/>
      <c r="EQU14" s="80"/>
      <c r="EQV14" s="80"/>
      <c r="EQW14" s="80"/>
      <c r="EQX14" s="80"/>
      <c r="EQY14" s="80"/>
      <c r="EQZ14" s="80"/>
      <c r="ERA14" s="80"/>
      <c r="ERB14" s="80"/>
      <c r="ERC14" s="80"/>
      <c r="ERD14" s="80"/>
      <c r="ERE14" s="80"/>
      <c r="ERF14" s="80"/>
      <c r="ERG14" s="80"/>
      <c r="ERH14" s="80"/>
      <c r="ERI14" s="80"/>
      <c r="ERJ14" s="80"/>
      <c r="ERK14" s="80"/>
      <c r="ERL14" s="80"/>
      <c r="ERM14" s="80"/>
      <c r="ERN14" s="80"/>
      <c r="ERO14" s="80"/>
      <c r="ERP14" s="80"/>
      <c r="ERQ14" s="80"/>
      <c r="ERR14" s="80"/>
      <c r="ERS14" s="80"/>
      <c r="ERT14" s="80"/>
      <c r="ERU14" s="80"/>
      <c r="ERV14" s="80"/>
      <c r="ERW14" s="80"/>
      <c r="ERX14" s="80"/>
      <c r="ERY14" s="80"/>
      <c r="ERZ14" s="80"/>
      <c r="ESA14" s="80"/>
      <c r="ESB14" s="80"/>
      <c r="ESC14" s="80"/>
      <c r="ESD14" s="80"/>
      <c r="ESE14" s="80"/>
      <c r="ESF14" s="80"/>
      <c r="ESG14" s="80"/>
      <c r="ESH14" s="80"/>
      <c r="ESI14" s="80"/>
      <c r="ESJ14" s="80"/>
      <c r="ESK14" s="80"/>
      <c r="ESL14" s="80"/>
      <c r="ESM14" s="80"/>
      <c r="ESN14" s="80"/>
      <c r="ESO14" s="80"/>
      <c r="ESP14" s="80"/>
      <c r="ESQ14" s="80"/>
      <c r="ESR14" s="80"/>
      <c r="ESS14" s="80"/>
      <c r="EST14" s="80"/>
      <c r="ESU14" s="80"/>
      <c r="ESV14" s="80"/>
      <c r="ESW14" s="80"/>
      <c r="ESX14" s="80"/>
      <c r="ESY14" s="80"/>
      <c r="ESZ14" s="80"/>
      <c r="ETA14" s="80"/>
      <c r="ETB14" s="80"/>
      <c r="ETC14" s="80"/>
      <c r="ETD14" s="80"/>
      <c r="ETE14" s="80"/>
      <c r="ETF14" s="80"/>
      <c r="ETG14" s="80"/>
      <c r="ETH14" s="80"/>
      <c r="ETI14" s="80"/>
      <c r="ETJ14" s="80"/>
      <c r="ETK14" s="80"/>
      <c r="ETL14" s="80"/>
      <c r="ETM14" s="80"/>
      <c r="ETN14" s="80"/>
      <c r="ETO14" s="80"/>
      <c r="ETP14" s="80"/>
      <c r="ETQ14" s="80"/>
      <c r="ETR14" s="80"/>
      <c r="ETS14" s="80"/>
      <c r="ETT14" s="80"/>
      <c r="ETU14" s="80"/>
      <c r="ETV14" s="80"/>
      <c r="ETW14" s="80"/>
      <c r="ETX14" s="80"/>
      <c r="ETY14" s="80"/>
      <c r="ETZ14" s="80"/>
      <c r="EUA14" s="80"/>
      <c r="EUB14" s="80"/>
      <c r="EUC14" s="80"/>
      <c r="EUD14" s="80"/>
      <c r="EUE14" s="80"/>
      <c r="EUF14" s="80"/>
      <c r="EUG14" s="80"/>
      <c r="EUH14" s="80"/>
      <c r="EUI14" s="80"/>
      <c r="EUJ14" s="80"/>
      <c r="EUK14" s="80"/>
      <c r="EUL14" s="80"/>
      <c r="EUM14" s="80"/>
      <c r="EUN14" s="80"/>
      <c r="EUO14" s="80"/>
      <c r="EUP14" s="80"/>
      <c r="EUQ14" s="80"/>
      <c r="EUR14" s="80"/>
      <c r="EUS14" s="80"/>
      <c r="EUT14" s="80"/>
      <c r="EUU14" s="80"/>
      <c r="EUV14" s="80"/>
      <c r="EUW14" s="80"/>
      <c r="EUX14" s="80"/>
      <c r="EUY14" s="80"/>
      <c r="EUZ14" s="80"/>
      <c r="EVA14" s="80"/>
      <c r="EVB14" s="80"/>
      <c r="EVC14" s="80"/>
      <c r="EVD14" s="80"/>
      <c r="EVE14" s="80"/>
      <c r="EVF14" s="80"/>
      <c r="EVG14" s="80"/>
      <c r="EVH14" s="80"/>
      <c r="EVI14" s="80"/>
      <c r="EVJ14" s="80"/>
      <c r="EVK14" s="80"/>
      <c r="EVL14" s="80"/>
      <c r="EVM14" s="80"/>
      <c r="EVN14" s="80"/>
      <c r="EVO14" s="80"/>
      <c r="EVP14" s="80"/>
      <c r="EVQ14" s="80"/>
      <c r="EVR14" s="80"/>
      <c r="EVS14" s="80"/>
      <c r="EVT14" s="80"/>
      <c r="EVU14" s="80"/>
      <c r="EVV14" s="80"/>
      <c r="EVW14" s="80"/>
      <c r="EVX14" s="80"/>
      <c r="EVY14" s="80"/>
      <c r="EVZ14" s="80"/>
      <c r="EWA14" s="80"/>
      <c r="EWB14" s="80"/>
      <c r="EWC14" s="80"/>
      <c r="EWD14" s="80"/>
      <c r="EWE14" s="80"/>
      <c r="EWF14" s="80"/>
      <c r="EWG14" s="80"/>
      <c r="EWH14" s="80"/>
      <c r="EWI14" s="80"/>
      <c r="EWJ14" s="80"/>
      <c r="EWK14" s="80"/>
      <c r="EWL14" s="80"/>
      <c r="EWM14" s="80"/>
      <c r="EWN14" s="80"/>
      <c r="EWO14" s="80"/>
      <c r="EWP14" s="80"/>
      <c r="EWQ14" s="80"/>
      <c r="EWR14" s="80"/>
      <c r="EWS14" s="80"/>
      <c r="EWT14" s="80"/>
      <c r="EWU14" s="80"/>
      <c r="EWV14" s="80"/>
      <c r="EWW14" s="80"/>
      <c r="EWX14" s="80"/>
      <c r="EWY14" s="80"/>
      <c r="EWZ14" s="80"/>
      <c r="EXA14" s="80"/>
      <c r="EXB14" s="80"/>
      <c r="EXC14" s="80"/>
      <c r="EXD14" s="80"/>
      <c r="EXE14" s="80"/>
      <c r="EXF14" s="80"/>
      <c r="EXG14" s="80"/>
      <c r="EXH14" s="80"/>
      <c r="EXI14" s="80"/>
      <c r="EXJ14" s="80"/>
      <c r="EXK14" s="80"/>
      <c r="EXL14" s="80"/>
      <c r="EXM14" s="80"/>
      <c r="EXN14" s="80"/>
      <c r="EXO14" s="80"/>
      <c r="EXP14" s="80"/>
      <c r="EXQ14" s="80"/>
      <c r="EXR14" s="80"/>
      <c r="EXS14" s="80"/>
      <c r="EXT14" s="80"/>
      <c r="EXU14" s="80"/>
      <c r="EXV14" s="80"/>
      <c r="EXW14" s="80"/>
      <c r="EXX14" s="80"/>
      <c r="EXY14" s="80"/>
      <c r="EXZ14" s="80"/>
      <c r="EYA14" s="80"/>
      <c r="EYB14" s="80"/>
      <c r="EYC14" s="80"/>
      <c r="EYD14" s="80"/>
      <c r="EYE14" s="80"/>
      <c r="EYF14" s="80"/>
      <c r="EYG14" s="80"/>
      <c r="EYH14" s="80"/>
      <c r="EYI14" s="80"/>
      <c r="EYJ14" s="80"/>
      <c r="EYK14" s="80"/>
      <c r="EYL14" s="80"/>
      <c r="EYM14" s="80"/>
      <c r="EYN14" s="80"/>
      <c r="EYO14" s="80"/>
      <c r="EYP14" s="80"/>
      <c r="EYQ14" s="80"/>
      <c r="EYR14" s="80"/>
      <c r="EYS14" s="80"/>
      <c r="EYT14" s="80"/>
      <c r="EYU14" s="80"/>
      <c r="EYV14" s="80"/>
      <c r="EYW14" s="80"/>
      <c r="EYX14" s="80"/>
      <c r="EYY14" s="80"/>
      <c r="EYZ14" s="80"/>
      <c r="EZA14" s="80"/>
      <c r="EZB14" s="80"/>
      <c r="EZC14" s="80"/>
      <c r="EZD14" s="80"/>
      <c r="EZE14" s="80"/>
      <c r="EZF14" s="80"/>
      <c r="EZG14" s="80"/>
      <c r="EZH14" s="80"/>
      <c r="EZI14" s="80"/>
      <c r="EZJ14" s="80"/>
      <c r="EZK14" s="80"/>
      <c r="EZL14" s="80"/>
      <c r="EZM14" s="80"/>
      <c r="EZN14" s="80"/>
      <c r="EZO14" s="80"/>
      <c r="EZP14" s="80"/>
      <c r="EZQ14" s="80"/>
      <c r="EZR14" s="80"/>
      <c r="EZS14" s="80"/>
      <c r="EZT14" s="80"/>
      <c r="EZU14" s="80"/>
      <c r="EZV14" s="80"/>
      <c r="EZW14" s="80"/>
      <c r="EZX14" s="80"/>
      <c r="EZY14" s="80"/>
      <c r="EZZ14" s="80"/>
      <c r="FAA14" s="80"/>
      <c r="FAB14" s="80"/>
      <c r="FAC14" s="80"/>
      <c r="FAD14" s="80"/>
      <c r="FAE14" s="80"/>
      <c r="FAF14" s="80"/>
      <c r="FAG14" s="80"/>
      <c r="FAH14" s="80"/>
      <c r="FAI14" s="80"/>
      <c r="FAJ14" s="80"/>
      <c r="FAK14" s="80"/>
      <c r="FAL14" s="80"/>
      <c r="FAM14" s="80"/>
      <c r="FAN14" s="80"/>
      <c r="FAO14" s="80"/>
      <c r="FAP14" s="80"/>
      <c r="FAQ14" s="80"/>
      <c r="FAR14" s="80"/>
      <c r="FAS14" s="80"/>
      <c r="FAT14" s="80"/>
      <c r="FAU14" s="80"/>
      <c r="FAV14" s="80"/>
      <c r="FAW14" s="80"/>
      <c r="FAX14" s="80"/>
      <c r="FAY14" s="80"/>
      <c r="FAZ14" s="80"/>
      <c r="FBA14" s="80"/>
      <c r="FBB14" s="80"/>
      <c r="FBC14" s="80"/>
      <c r="FBD14" s="80"/>
      <c r="FBE14" s="80"/>
      <c r="FBF14" s="80"/>
      <c r="FBG14" s="80"/>
      <c r="FBH14" s="80"/>
      <c r="FBI14" s="80"/>
      <c r="FBJ14" s="80"/>
      <c r="FBK14" s="80"/>
      <c r="FBL14" s="80"/>
      <c r="FBM14" s="80"/>
      <c r="FBN14" s="80"/>
      <c r="FBO14" s="80"/>
      <c r="FBP14" s="80"/>
      <c r="FBQ14" s="80"/>
      <c r="FBR14" s="80"/>
      <c r="FBS14" s="80"/>
      <c r="FBT14" s="80"/>
      <c r="FBU14" s="80"/>
      <c r="FBV14" s="80"/>
      <c r="FBW14" s="80"/>
      <c r="FBX14" s="80"/>
      <c r="FBY14" s="80"/>
      <c r="FBZ14" s="80"/>
      <c r="FCA14" s="80"/>
      <c r="FCB14" s="80"/>
      <c r="FCC14" s="80"/>
      <c r="FCD14" s="80"/>
      <c r="FCE14" s="80"/>
      <c r="FCF14" s="80"/>
      <c r="FCG14" s="80"/>
      <c r="FCH14" s="80"/>
      <c r="FCI14" s="80"/>
      <c r="FCJ14" s="80"/>
      <c r="FCK14" s="80"/>
      <c r="FCL14" s="80"/>
      <c r="FCM14" s="80"/>
      <c r="FCN14" s="80"/>
      <c r="FCO14" s="80"/>
      <c r="FCP14" s="80"/>
      <c r="FCQ14" s="80"/>
      <c r="FCR14" s="80"/>
      <c r="FCS14" s="80"/>
      <c r="FCT14" s="80"/>
      <c r="FCU14" s="80"/>
      <c r="FCV14" s="80"/>
      <c r="FCW14" s="80"/>
      <c r="FCX14" s="80"/>
      <c r="FCY14" s="80"/>
      <c r="FCZ14" s="80"/>
      <c r="FDA14" s="80"/>
      <c r="FDB14" s="80"/>
      <c r="FDC14" s="80"/>
      <c r="FDD14" s="80"/>
      <c r="FDE14" s="80"/>
      <c r="FDF14" s="80"/>
      <c r="FDG14" s="80"/>
      <c r="FDH14" s="80"/>
      <c r="FDI14" s="80"/>
      <c r="FDJ14" s="80"/>
      <c r="FDK14" s="80"/>
      <c r="FDL14" s="80"/>
      <c r="FDM14" s="80"/>
      <c r="FDN14" s="80"/>
      <c r="FDO14" s="80"/>
      <c r="FDP14" s="80"/>
      <c r="FDQ14" s="80"/>
      <c r="FDR14" s="80"/>
      <c r="FDS14" s="80"/>
      <c r="FDT14" s="80"/>
      <c r="FDU14" s="80"/>
      <c r="FDV14" s="80"/>
      <c r="FDW14" s="80"/>
      <c r="FDX14" s="80"/>
      <c r="FDY14" s="80"/>
      <c r="FDZ14" s="80"/>
      <c r="FEA14" s="80"/>
      <c r="FEB14" s="80"/>
      <c r="FEC14" s="80"/>
      <c r="FED14" s="80"/>
      <c r="FEE14" s="80"/>
      <c r="FEF14" s="80"/>
      <c r="FEG14" s="80"/>
      <c r="FEH14" s="80"/>
      <c r="FEI14" s="80"/>
      <c r="FEJ14" s="80"/>
      <c r="FEK14" s="80"/>
      <c r="FEL14" s="80"/>
      <c r="FEM14" s="80"/>
      <c r="FEN14" s="80"/>
      <c r="FEO14" s="80"/>
      <c r="FEP14" s="80"/>
      <c r="FEQ14" s="80"/>
      <c r="FER14" s="80"/>
      <c r="FES14" s="80"/>
      <c r="FET14" s="80"/>
      <c r="FEU14" s="80"/>
      <c r="FEV14" s="80"/>
      <c r="FEW14" s="80"/>
      <c r="FEX14" s="80"/>
      <c r="FEY14" s="80"/>
      <c r="FEZ14" s="80"/>
      <c r="FFA14" s="80"/>
      <c r="FFB14" s="80"/>
      <c r="FFC14" s="80"/>
      <c r="FFD14" s="80"/>
      <c r="FFE14" s="80"/>
      <c r="FFF14" s="80"/>
      <c r="FFG14" s="80"/>
      <c r="FFH14" s="80"/>
      <c r="FFI14" s="80"/>
      <c r="FFJ14" s="80"/>
      <c r="FFK14" s="80"/>
      <c r="FFL14" s="80"/>
      <c r="FFM14" s="80"/>
      <c r="FFN14" s="80"/>
      <c r="FFO14" s="80"/>
      <c r="FFP14" s="80"/>
      <c r="FFQ14" s="80"/>
      <c r="FFR14" s="80"/>
      <c r="FFS14" s="80"/>
      <c r="FFT14" s="80"/>
      <c r="FFU14" s="80"/>
      <c r="FFV14" s="80"/>
      <c r="FFW14" s="80"/>
      <c r="FFX14" s="80"/>
      <c r="FFY14" s="80"/>
      <c r="FFZ14" s="80"/>
      <c r="FGA14" s="80"/>
      <c r="FGB14" s="80"/>
      <c r="FGC14" s="80"/>
      <c r="FGD14" s="80"/>
      <c r="FGE14" s="80"/>
      <c r="FGF14" s="80"/>
      <c r="FGG14" s="80"/>
      <c r="FGH14" s="80"/>
      <c r="FGI14" s="80"/>
      <c r="FGJ14" s="80"/>
      <c r="FGK14" s="80"/>
      <c r="FGL14" s="80"/>
      <c r="FGM14" s="80"/>
      <c r="FGN14" s="80"/>
      <c r="FGO14" s="80"/>
      <c r="FGP14" s="80"/>
      <c r="FGQ14" s="80"/>
      <c r="FGR14" s="80"/>
      <c r="FGS14" s="80"/>
      <c r="FGT14" s="80"/>
      <c r="FGU14" s="80"/>
      <c r="FGV14" s="80"/>
      <c r="FGW14" s="80"/>
      <c r="FGX14" s="80"/>
      <c r="FGY14" s="80"/>
      <c r="FGZ14" s="80"/>
      <c r="FHA14" s="80"/>
      <c r="FHB14" s="80"/>
      <c r="FHC14" s="80"/>
      <c r="FHD14" s="80"/>
      <c r="FHE14" s="80"/>
      <c r="FHF14" s="80"/>
      <c r="FHG14" s="80"/>
      <c r="FHH14" s="80"/>
      <c r="FHI14" s="80"/>
      <c r="FHJ14" s="80"/>
      <c r="FHK14" s="80"/>
      <c r="FHL14" s="80"/>
      <c r="FHM14" s="80"/>
      <c r="FHN14" s="80"/>
      <c r="FHO14" s="80"/>
      <c r="FHP14" s="80"/>
      <c r="FHQ14" s="80"/>
      <c r="FHR14" s="80"/>
      <c r="FHS14" s="80"/>
      <c r="FHT14" s="80"/>
      <c r="FHU14" s="80"/>
      <c r="FHV14" s="80"/>
      <c r="FHW14" s="80"/>
      <c r="FHX14" s="80"/>
      <c r="FHY14" s="80"/>
      <c r="FHZ14" s="80"/>
      <c r="FIA14" s="80"/>
      <c r="FIB14" s="80"/>
      <c r="FIC14" s="80"/>
      <c r="FID14" s="80"/>
      <c r="FIE14" s="80"/>
      <c r="FIF14" s="80"/>
      <c r="FIG14" s="80"/>
      <c r="FIH14" s="80"/>
      <c r="FII14" s="80"/>
      <c r="FIJ14" s="80"/>
      <c r="FIK14" s="80"/>
      <c r="FIL14" s="80"/>
      <c r="FIM14" s="80"/>
      <c r="FIN14" s="80"/>
      <c r="FIO14" s="80"/>
      <c r="FIP14" s="80"/>
      <c r="FIQ14" s="80"/>
      <c r="FIR14" s="80"/>
      <c r="FIS14" s="80"/>
      <c r="FIT14" s="80"/>
      <c r="FIU14" s="80"/>
      <c r="FIV14" s="80"/>
      <c r="FIW14" s="80"/>
      <c r="FIX14" s="80"/>
      <c r="FIY14" s="80"/>
      <c r="FIZ14" s="80"/>
      <c r="FJA14" s="80"/>
      <c r="FJB14" s="80"/>
      <c r="FJC14" s="80"/>
      <c r="FJD14" s="80"/>
      <c r="FJE14" s="80"/>
      <c r="FJF14" s="80"/>
      <c r="FJG14" s="80"/>
      <c r="FJH14" s="80"/>
      <c r="FJI14" s="80"/>
      <c r="FJJ14" s="80"/>
      <c r="FJK14" s="80"/>
      <c r="FJL14" s="80"/>
      <c r="FJM14" s="80"/>
      <c r="FJN14" s="80"/>
      <c r="FJO14" s="80"/>
      <c r="FJP14" s="80"/>
      <c r="FJQ14" s="80"/>
      <c r="FJR14" s="80"/>
      <c r="FJS14" s="80"/>
      <c r="FJT14" s="80"/>
      <c r="FJU14" s="80"/>
      <c r="FJV14" s="80"/>
      <c r="FJW14" s="80"/>
      <c r="FJX14" s="80"/>
      <c r="FJY14" s="80"/>
      <c r="FJZ14" s="80"/>
      <c r="FKA14" s="80"/>
      <c r="FKB14" s="80"/>
      <c r="FKC14" s="80"/>
      <c r="FKD14" s="80"/>
      <c r="FKE14" s="80"/>
      <c r="FKF14" s="80"/>
      <c r="FKG14" s="80"/>
      <c r="FKH14" s="80"/>
      <c r="FKI14" s="80"/>
      <c r="FKJ14" s="80"/>
      <c r="FKK14" s="80"/>
      <c r="FKL14" s="80"/>
      <c r="FKM14" s="80"/>
      <c r="FKN14" s="80"/>
      <c r="FKO14" s="80"/>
      <c r="FKP14" s="80"/>
      <c r="FKQ14" s="80"/>
      <c r="FKR14" s="80"/>
      <c r="FKS14" s="80"/>
      <c r="FKT14" s="80"/>
      <c r="FKU14" s="80"/>
      <c r="FKV14" s="80"/>
      <c r="FKW14" s="80"/>
      <c r="FKX14" s="80"/>
      <c r="FKY14" s="80"/>
      <c r="FKZ14" s="80"/>
      <c r="FLA14" s="80"/>
      <c r="FLB14" s="80"/>
      <c r="FLC14" s="80"/>
      <c r="FLD14" s="80"/>
      <c r="FLE14" s="80"/>
      <c r="FLF14" s="80"/>
      <c r="FLG14" s="80"/>
      <c r="FLH14" s="80"/>
      <c r="FLI14" s="80"/>
      <c r="FLJ14" s="80"/>
      <c r="FLK14" s="80"/>
      <c r="FLL14" s="80"/>
      <c r="FLM14" s="80"/>
      <c r="FLN14" s="80"/>
      <c r="FLO14" s="80"/>
      <c r="FLP14" s="80"/>
      <c r="FLQ14" s="80"/>
      <c r="FLR14" s="80"/>
      <c r="FLS14" s="80"/>
      <c r="FLT14" s="80"/>
      <c r="FLU14" s="80"/>
      <c r="FLV14" s="80"/>
      <c r="FLW14" s="80"/>
      <c r="FLX14" s="80"/>
      <c r="FLY14" s="80"/>
      <c r="FLZ14" s="80"/>
      <c r="FMA14" s="80"/>
      <c r="FMB14" s="80"/>
      <c r="FMC14" s="80"/>
      <c r="FMD14" s="80"/>
      <c r="FME14" s="80"/>
      <c r="FMF14" s="80"/>
      <c r="FMG14" s="80"/>
      <c r="FMH14" s="80"/>
      <c r="FMI14" s="80"/>
      <c r="FMJ14" s="80"/>
      <c r="FMK14" s="80"/>
      <c r="FML14" s="80"/>
      <c r="FMM14" s="80"/>
      <c r="FMN14" s="80"/>
      <c r="FMO14" s="80"/>
      <c r="FMP14" s="80"/>
      <c r="FMQ14" s="80"/>
      <c r="FMR14" s="80"/>
      <c r="FMS14" s="80"/>
      <c r="FMT14" s="80"/>
      <c r="FMU14" s="80"/>
      <c r="FMV14" s="80"/>
      <c r="FMW14" s="80"/>
      <c r="FMX14" s="80"/>
      <c r="FMY14" s="80"/>
      <c r="FMZ14" s="80"/>
      <c r="FNA14" s="80"/>
      <c r="FNB14" s="80"/>
      <c r="FNC14" s="80"/>
      <c r="FND14" s="80"/>
      <c r="FNE14" s="80"/>
      <c r="FNF14" s="80"/>
      <c r="FNG14" s="80"/>
      <c r="FNH14" s="80"/>
      <c r="FNI14" s="80"/>
      <c r="FNJ14" s="80"/>
      <c r="FNK14" s="80"/>
      <c r="FNL14" s="80"/>
      <c r="FNM14" s="80"/>
      <c r="FNN14" s="80"/>
      <c r="FNO14" s="80"/>
      <c r="FNP14" s="80"/>
      <c r="FNQ14" s="80"/>
      <c r="FNR14" s="80"/>
      <c r="FNS14" s="80"/>
      <c r="FNT14" s="80"/>
      <c r="FNU14" s="80"/>
      <c r="FNV14" s="80"/>
      <c r="FNW14" s="80"/>
      <c r="FNX14" s="80"/>
      <c r="FNY14" s="80"/>
      <c r="FNZ14" s="80"/>
      <c r="FOA14" s="80"/>
      <c r="FOB14" s="80"/>
      <c r="FOC14" s="80"/>
      <c r="FOD14" s="80"/>
      <c r="FOE14" s="80"/>
      <c r="FOF14" s="80"/>
      <c r="FOG14" s="80"/>
      <c r="FOH14" s="80"/>
      <c r="FOI14" s="80"/>
      <c r="FOJ14" s="80"/>
      <c r="FOK14" s="80"/>
      <c r="FOL14" s="80"/>
      <c r="FOM14" s="80"/>
      <c r="FON14" s="80"/>
      <c r="FOO14" s="80"/>
      <c r="FOP14" s="80"/>
      <c r="FOQ14" s="80"/>
      <c r="FOR14" s="80"/>
      <c r="FOS14" s="80"/>
      <c r="FOT14" s="80"/>
      <c r="FOU14" s="80"/>
      <c r="FOV14" s="80"/>
      <c r="FOW14" s="80"/>
      <c r="FOX14" s="80"/>
      <c r="FOY14" s="80"/>
      <c r="FOZ14" s="80"/>
      <c r="FPA14" s="80"/>
      <c r="FPB14" s="80"/>
      <c r="FPC14" s="80"/>
      <c r="FPD14" s="80"/>
      <c r="FPE14" s="80"/>
      <c r="FPF14" s="80"/>
      <c r="FPG14" s="80"/>
      <c r="FPH14" s="80"/>
      <c r="FPI14" s="80"/>
      <c r="FPJ14" s="80"/>
      <c r="FPK14" s="80"/>
      <c r="FPL14" s="80"/>
      <c r="FPM14" s="80"/>
      <c r="FPN14" s="80"/>
      <c r="FPO14" s="80"/>
      <c r="FPP14" s="80"/>
      <c r="FPQ14" s="80"/>
      <c r="FPR14" s="80"/>
      <c r="FPS14" s="80"/>
      <c r="FPT14" s="80"/>
      <c r="FPU14" s="80"/>
      <c r="FPV14" s="80"/>
      <c r="FPW14" s="80"/>
      <c r="FPX14" s="80"/>
      <c r="FPY14" s="80"/>
      <c r="FPZ14" s="80"/>
      <c r="FQA14" s="80"/>
      <c r="FQB14" s="80"/>
      <c r="FQC14" s="80"/>
      <c r="FQD14" s="80"/>
      <c r="FQE14" s="80"/>
      <c r="FQF14" s="80"/>
      <c r="FQG14" s="80"/>
      <c r="FQH14" s="80"/>
      <c r="FQI14" s="80"/>
      <c r="FQJ14" s="80"/>
      <c r="FQK14" s="80"/>
      <c r="FQL14" s="80"/>
      <c r="FQM14" s="80"/>
      <c r="FQN14" s="80"/>
      <c r="FQO14" s="80"/>
      <c r="FQP14" s="80"/>
      <c r="FQQ14" s="80"/>
      <c r="FQR14" s="80"/>
      <c r="FQS14" s="80"/>
      <c r="FQT14" s="80"/>
      <c r="FQU14" s="80"/>
      <c r="FQV14" s="80"/>
      <c r="FQW14" s="80"/>
      <c r="FQX14" s="80"/>
      <c r="FQY14" s="80"/>
      <c r="FQZ14" s="80"/>
      <c r="FRA14" s="80"/>
      <c r="FRB14" s="80"/>
      <c r="FRC14" s="80"/>
      <c r="FRD14" s="80"/>
      <c r="FRE14" s="80"/>
      <c r="FRF14" s="80"/>
      <c r="FRG14" s="80"/>
      <c r="FRH14" s="80"/>
      <c r="FRI14" s="80"/>
      <c r="FRJ14" s="80"/>
      <c r="FRK14" s="80"/>
      <c r="FRL14" s="80"/>
      <c r="FRM14" s="80"/>
      <c r="FRN14" s="80"/>
      <c r="FRO14" s="80"/>
      <c r="FRP14" s="80"/>
      <c r="FRQ14" s="80"/>
      <c r="FRR14" s="80"/>
      <c r="FRS14" s="80"/>
      <c r="FRT14" s="80"/>
      <c r="FRU14" s="80"/>
      <c r="FRV14" s="80"/>
      <c r="FRW14" s="80"/>
      <c r="FRX14" s="80"/>
      <c r="FRY14" s="80"/>
      <c r="FRZ14" s="80"/>
      <c r="FSA14" s="80"/>
      <c r="FSB14" s="80"/>
      <c r="FSC14" s="80"/>
      <c r="FSD14" s="80"/>
      <c r="FSE14" s="80"/>
      <c r="FSF14" s="80"/>
      <c r="FSG14" s="80"/>
      <c r="FSH14" s="80"/>
      <c r="FSI14" s="80"/>
      <c r="FSJ14" s="80"/>
      <c r="FSK14" s="80"/>
      <c r="FSL14" s="80"/>
      <c r="FSM14" s="80"/>
      <c r="FSN14" s="80"/>
      <c r="FSO14" s="80"/>
      <c r="FSP14" s="80"/>
      <c r="FSQ14" s="80"/>
      <c r="FSR14" s="80"/>
      <c r="FSS14" s="80"/>
      <c r="FST14" s="80"/>
      <c r="FSU14" s="80"/>
      <c r="FSV14" s="80"/>
      <c r="FSW14" s="80"/>
      <c r="FSX14" s="80"/>
      <c r="FSY14" s="80"/>
      <c r="FSZ14" s="80"/>
      <c r="FTA14" s="80"/>
      <c r="FTB14" s="80"/>
      <c r="FTC14" s="80"/>
      <c r="FTD14" s="80"/>
      <c r="FTE14" s="80"/>
      <c r="FTF14" s="80"/>
      <c r="FTG14" s="80"/>
      <c r="FTH14" s="80"/>
      <c r="FTI14" s="80"/>
      <c r="FTJ14" s="80"/>
      <c r="FTK14" s="80"/>
      <c r="FTL14" s="80"/>
      <c r="FTM14" s="80"/>
      <c r="FTN14" s="80"/>
      <c r="FTO14" s="80"/>
      <c r="FTP14" s="80"/>
      <c r="FTQ14" s="80"/>
      <c r="FTR14" s="80"/>
      <c r="FTS14" s="80"/>
      <c r="FTT14" s="80"/>
      <c r="FTU14" s="80"/>
      <c r="FTV14" s="80"/>
      <c r="FTW14" s="80"/>
      <c r="FTX14" s="80"/>
      <c r="FTY14" s="80"/>
      <c r="FTZ14" s="80"/>
      <c r="FUA14" s="80"/>
      <c r="FUB14" s="80"/>
      <c r="FUC14" s="80"/>
      <c r="FUD14" s="80"/>
      <c r="FUE14" s="80"/>
      <c r="FUF14" s="80"/>
      <c r="FUG14" s="80"/>
      <c r="FUH14" s="80"/>
      <c r="FUI14" s="80"/>
      <c r="FUJ14" s="80"/>
      <c r="FUK14" s="80"/>
      <c r="FUL14" s="80"/>
      <c r="FUM14" s="80"/>
      <c r="FUN14" s="80"/>
      <c r="FUO14" s="80"/>
      <c r="FUP14" s="80"/>
      <c r="FUQ14" s="80"/>
      <c r="FUR14" s="80"/>
      <c r="FUS14" s="80"/>
      <c r="FUT14" s="80"/>
      <c r="FUU14" s="80"/>
      <c r="FUV14" s="80"/>
      <c r="FUW14" s="80"/>
      <c r="FUX14" s="80"/>
      <c r="FUY14" s="80"/>
      <c r="FUZ14" s="80"/>
      <c r="FVA14" s="80"/>
      <c r="FVB14" s="80"/>
      <c r="FVC14" s="80"/>
      <c r="FVD14" s="80"/>
      <c r="FVE14" s="80"/>
      <c r="FVF14" s="80"/>
      <c r="FVG14" s="80"/>
      <c r="FVH14" s="80"/>
      <c r="FVI14" s="80"/>
      <c r="FVJ14" s="80"/>
      <c r="FVK14" s="80"/>
      <c r="FVL14" s="80"/>
      <c r="FVM14" s="80"/>
      <c r="FVN14" s="80"/>
      <c r="FVO14" s="80"/>
      <c r="FVP14" s="80"/>
      <c r="FVQ14" s="80"/>
      <c r="FVR14" s="80"/>
      <c r="FVS14" s="80"/>
      <c r="FVT14" s="80"/>
      <c r="FVU14" s="80"/>
      <c r="FVV14" s="80"/>
      <c r="FVW14" s="80"/>
      <c r="FVX14" s="80"/>
      <c r="FVY14" s="80"/>
      <c r="FVZ14" s="80"/>
      <c r="FWA14" s="80"/>
      <c r="FWB14" s="80"/>
      <c r="FWC14" s="80"/>
      <c r="FWD14" s="80"/>
      <c r="FWE14" s="80"/>
      <c r="FWF14" s="80"/>
      <c r="FWG14" s="80"/>
      <c r="FWH14" s="80"/>
      <c r="FWI14" s="80"/>
      <c r="FWJ14" s="80"/>
      <c r="FWK14" s="80"/>
      <c r="FWL14" s="80"/>
      <c r="FWM14" s="80"/>
      <c r="FWN14" s="80"/>
      <c r="FWO14" s="80"/>
      <c r="FWP14" s="80"/>
      <c r="FWQ14" s="80"/>
      <c r="FWR14" s="80"/>
      <c r="FWS14" s="80"/>
      <c r="FWT14" s="80"/>
      <c r="FWU14" s="80"/>
      <c r="FWV14" s="80"/>
      <c r="FWW14" s="80"/>
      <c r="FWX14" s="80"/>
      <c r="FWY14" s="80"/>
      <c r="FWZ14" s="80"/>
      <c r="FXA14" s="80"/>
      <c r="FXB14" s="80"/>
      <c r="FXC14" s="80"/>
      <c r="FXD14" s="80"/>
      <c r="FXE14" s="80"/>
      <c r="FXF14" s="80"/>
      <c r="FXG14" s="80"/>
      <c r="FXH14" s="80"/>
      <c r="FXI14" s="80"/>
      <c r="FXJ14" s="80"/>
      <c r="FXK14" s="80"/>
      <c r="FXL14" s="80"/>
      <c r="FXM14" s="80"/>
      <c r="FXN14" s="80"/>
      <c r="FXO14" s="80"/>
      <c r="FXP14" s="80"/>
      <c r="FXQ14" s="80"/>
      <c r="FXR14" s="80"/>
      <c r="FXS14" s="80"/>
      <c r="FXT14" s="80"/>
      <c r="FXU14" s="80"/>
      <c r="FXV14" s="80"/>
      <c r="FXW14" s="80"/>
      <c r="FXX14" s="80"/>
      <c r="FXY14" s="80"/>
      <c r="FXZ14" s="80"/>
      <c r="FYA14" s="80"/>
      <c r="FYB14" s="80"/>
      <c r="FYC14" s="80"/>
      <c r="FYD14" s="80"/>
      <c r="FYE14" s="80"/>
      <c r="FYF14" s="80"/>
      <c r="FYG14" s="80"/>
      <c r="FYH14" s="80"/>
      <c r="FYI14" s="80"/>
      <c r="FYJ14" s="80"/>
      <c r="FYK14" s="80"/>
      <c r="FYL14" s="80"/>
      <c r="FYM14" s="80"/>
      <c r="FYN14" s="80"/>
      <c r="FYO14" s="80"/>
      <c r="FYP14" s="80"/>
      <c r="FYQ14" s="80"/>
      <c r="FYR14" s="80"/>
      <c r="FYS14" s="80"/>
      <c r="FYT14" s="80"/>
      <c r="FYU14" s="80"/>
      <c r="FYV14" s="80"/>
      <c r="FYW14" s="80"/>
      <c r="FYX14" s="80"/>
      <c r="FYY14" s="80"/>
      <c r="FYZ14" s="80"/>
      <c r="FZA14" s="80"/>
      <c r="FZB14" s="80"/>
      <c r="FZC14" s="80"/>
      <c r="FZD14" s="80"/>
      <c r="FZE14" s="80"/>
      <c r="FZF14" s="80"/>
      <c r="FZG14" s="80"/>
      <c r="FZH14" s="80"/>
      <c r="FZI14" s="80"/>
      <c r="FZJ14" s="80"/>
      <c r="FZK14" s="80"/>
      <c r="FZL14" s="80"/>
      <c r="FZM14" s="80"/>
      <c r="FZN14" s="80"/>
      <c r="FZO14" s="80"/>
      <c r="FZP14" s="80"/>
      <c r="FZQ14" s="80"/>
      <c r="FZR14" s="80"/>
      <c r="FZS14" s="80"/>
      <c r="FZT14" s="80"/>
      <c r="FZU14" s="80"/>
      <c r="FZV14" s="80"/>
      <c r="FZW14" s="80"/>
      <c r="FZX14" s="80"/>
      <c r="FZY14" s="80"/>
      <c r="FZZ14" s="80"/>
      <c r="GAA14" s="80"/>
      <c r="GAB14" s="80"/>
      <c r="GAC14" s="80"/>
      <c r="GAD14" s="80"/>
      <c r="GAE14" s="80"/>
      <c r="GAF14" s="80"/>
      <c r="GAG14" s="80"/>
      <c r="GAH14" s="80"/>
      <c r="GAI14" s="80"/>
      <c r="GAJ14" s="80"/>
      <c r="GAK14" s="80"/>
      <c r="GAL14" s="80"/>
      <c r="GAM14" s="80"/>
      <c r="GAN14" s="80"/>
      <c r="GAO14" s="80"/>
      <c r="GAP14" s="80"/>
      <c r="GAQ14" s="80"/>
      <c r="GAR14" s="80"/>
      <c r="GAS14" s="80"/>
      <c r="GAT14" s="80"/>
      <c r="GAU14" s="80"/>
      <c r="GAV14" s="80"/>
      <c r="GAW14" s="80"/>
      <c r="GAX14" s="80"/>
      <c r="GAY14" s="80"/>
      <c r="GAZ14" s="80"/>
      <c r="GBA14" s="80"/>
      <c r="GBB14" s="80"/>
      <c r="GBC14" s="80"/>
      <c r="GBD14" s="80"/>
      <c r="GBE14" s="80"/>
      <c r="GBF14" s="80"/>
      <c r="GBG14" s="80"/>
      <c r="GBH14" s="80"/>
      <c r="GBI14" s="80"/>
      <c r="GBJ14" s="80"/>
      <c r="GBK14" s="80"/>
      <c r="GBL14" s="80"/>
      <c r="GBM14" s="80"/>
      <c r="GBN14" s="80"/>
      <c r="GBO14" s="80"/>
      <c r="GBP14" s="80"/>
      <c r="GBQ14" s="80"/>
      <c r="GBR14" s="80"/>
      <c r="GBS14" s="80"/>
      <c r="GBT14" s="80"/>
      <c r="GBU14" s="80"/>
      <c r="GBV14" s="80"/>
      <c r="GBW14" s="80"/>
      <c r="GBX14" s="80"/>
      <c r="GBY14" s="80"/>
      <c r="GBZ14" s="80"/>
      <c r="GCA14" s="80"/>
      <c r="GCB14" s="80"/>
      <c r="GCC14" s="80"/>
      <c r="GCD14" s="80"/>
      <c r="GCE14" s="80"/>
      <c r="GCF14" s="80"/>
      <c r="GCG14" s="80"/>
      <c r="GCH14" s="80"/>
      <c r="GCI14" s="80"/>
      <c r="GCJ14" s="80"/>
      <c r="GCK14" s="80"/>
      <c r="GCL14" s="80"/>
      <c r="GCM14" s="80"/>
      <c r="GCN14" s="80"/>
      <c r="GCO14" s="80"/>
      <c r="GCP14" s="80"/>
      <c r="GCQ14" s="80"/>
      <c r="GCR14" s="80"/>
      <c r="GCS14" s="80"/>
      <c r="GCT14" s="80"/>
      <c r="GCU14" s="80"/>
      <c r="GCV14" s="80"/>
      <c r="GCW14" s="80"/>
      <c r="GCX14" s="80"/>
      <c r="GCY14" s="80"/>
      <c r="GCZ14" s="80"/>
      <c r="GDA14" s="80"/>
      <c r="GDB14" s="80"/>
      <c r="GDC14" s="80"/>
      <c r="GDD14" s="80"/>
      <c r="GDE14" s="80"/>
      <c r="GDF14" s="80"/>
      <c r="GDG14" s="80"/>
      <c r="GDH14" s="80"/>
      <c r="GDI14" s="80"/>
      <c r="GDJ14" s="80"/>
      <c r="GDK14" s="80"/>
      <c r="GDL14" s="80"/>
      <c r="GDM14" s="80"/>
      <c r="GDN14" s="80"/>
      <c r="GDO14" s="80"/>
      <c r="GDP14" s="80"/>
      <c r="GDQ14" s="80"/>
      <c r="GDR14" s="80"/>
      <c r="GDS14" s="80"/>
      <c r="GDT14" s="80"/>
      <c r="GDU14" s="80"/>
      <c r="GDV14" s="80"/>
      <c r="GDW14" s="80"/>
      <c r="GDX14" s="80"/>
      <c r="GDY14" s="80"/>
      <c r="GDZ14" s="80"/>
      <c r="GEA14" s="80"/>
      <c r="GEB14" s="80"/>
      <c r="GEC14" s="80"/>
      <c r="GED14" s="80"/>
      <c r="GEE14" s="80"/>
      <c r="GEF14" s="80"/>
      <c r="GEG14" s="80"/>
      <c r="GEH14" s="80"/>
      <c r="GEI14" s="80"/>
      <c r="GEJ14" s="80"/>
      <c r="GEK14" s="80"/>
      <c r="GEL14" s="80"/>
      <c r="GEM14" s="80"/>
      <c r="GEN14" s="80"/>
      <c r="GEO14" s="80"/>
      <c r="GEP14" s="80"/>
      <c r="GEQ14" s="80"/>
      <c r="GER14" s="80"/>
      <c r="GES14" s="80"/>
      <c r="GET14" s="80"/>
      <c r="GEU14" s="80"/>
      <c r="GEV14" s="80"/>
      <c r="GEW14" s="80"/>
      <c r="GEX14" s="80"/>
      <c r="GEY14" s="80"/>
      <c r="GEZ14" s="80"/>
      <c r="GFA14" s="80"/>
      <c r="GFB14" s="80"/>
      <c r="GFC14" s="80"/>
      <c r="GFD14" s="80"/>
      <c r="GFE14" s="80"/>
      <c r="GFF14" s="80"/>
      <c r="GFG14" s="80"/>
      <c r="GFH14" s="80"/>
      <c r="GFI14" s="80"/>
      <c r="GFJ14" s="80"/>
      <c r="GFK14" s="80"/>
      <c r="GFL14" s="80"/>
      <c r="GFM14" s="80"/>
      <c r="GFN14" s="80"/>
      <c r="GFO14" s="80"/>
      <c r="GFP14" s="80"/>
      <c r="GFQ14" s="80"/>
      <c r="GFR14" s="80"/>
      <c r="GFS14" s="80"/>
      <c r="GFT14" s="80"/>
      <c r="GFU14" s="80"/>
      <c r="GFV14" s="80"/>
      <c r="GFW14" s="80"/>
      <c r="GFX14" s="80"/>
      <c r="GFY14" s="80"/>
      <c r="GFZ14" s="80"/>
      <c r="GGA14" s="80"/>
      <c r="GGB14" s="80"/>
      <c r="GGC14" s="80"/>
      <c r="GGD14" s="80"/>
      <c r="GGE14" s="80"/>
      <c r="GGF14" s="80"/>
      <c r="GGG14" s="80"/>
      <c r="GGH14" s="80"/>
      <c r="GGI14" s="80"/>
      <c r="GGJ14" s="80"/>
      <c r="GGK14" s="80"/>
      <c r="GGL14" s="80"/>
      <c r="GGM14" s="80"/>
      <c r="GGN14" s="80"/>
      <c r="GGO14" s="80"/>
      <c r="GGP14" s="80"/>
      <c r="GGQ14" s="80"/>
      <c r="GGR14" s="80"/>
      <c r="GGS14" s="80"/>
      <c r="GGT14" s="80"/>
      <c r="GGU14" s="80"/>
      <c r="GGV14" s="80"/>
      <c r="GGW14" s="80"/>
      <c r="GGX14" s="80"/>
      <c r="GGY14" s="80"/>
      <c r="GGZ14" s="80"/>
      <c r="GHA14" s="80"/>
      <c r="GHB14" s="80"/>
      <c r="GHC14" s="80"/>
      <c r="GHD14" s="80"/>
      <c r="GHE14" s="80"/>
      <c r="GHF14" s="80"/>
      <c r="GHG14" s="80"/>
      <c r="GHH14" s="80"/>
      <c r="GHI14" s="80"/>
      <c r="GHJ14" s="80"/>
      <c r="GHK14" s="80"/>
      <c r="GHL14" s="80"/>
      <c r="GHM14" s="80"/>
      <c r="GHN14" s="80"/>
      <c r="GHO14" s="80"/>
      <c r="GHP14" s="80"/>
      <c r="GHQ14" s="80"/>
      <c r="GHR14" s="80"/>
      <c r="GHS14" s="80"/>
      <c r="GHT14" s="80"/>
      <c r="GHU14" s="80"/>
      <c r="GHV14" s="80"/>
      <c r="GHW14" s="80"/>
      <c r="GHX14" s="80"/>
      <c r="GHY14" s="80"/>
      <c r="GHZ14" s="80"/>
      <c r="GIA14" s="80"/>
      <c r="GIB14" s="80"/>
      <c r="GIC14" s="80"/>
      <c r="GID14" s="80"/>
      <c r="GIE14" s="80"/>
      <c r="GIF14" s="80"/>
      <c r="GIG14" s="80"/>
      <c r="GIH14" s="80"/>
      <c r="GII14" s="80"/>
      <c r="GIJ14" s="80"/>
      <c r="GIK14" s="80"/>
      <c r="GIL14" s="80"/>
      <c r="GIM14" s="80"/>
      <c r="GIN14" s="80"/>
      <c r="GIO14" s="80"/>
      <c r="GIP14" s="80"/>
      <c r="GIQ14" s="80"/>
      <c r="GIR14" s="80"/>
      <c r="GIS14" s="80"/>
      <c r="GIT14" s="80"/>
      <c r="GIU14" s="80"/>
      <c r="GIV14" s="80"/>
      <c r="GIW14" s="80"/>
      <c r="GIX14" s="80"/>
      <c r="GIY14" s="80"/>
      <c r="GIZ14" s="80"/>
      <c r="GJA14" s="80"/>
      <c r="GJB14" s="80"/>
      <c r="GJC14" s="80"/>
      <c r="GJD14" s="80"/>
      <c r="GJE14" s="80"/>
      <c r="GJF14" s="80"/>
      <c r="GJG14" s="80"/>
      <c r="GJH14" s="80"/>
      <c r="GJI14" s="80"/>
      <c r="GJJ14" s="80"/>
      <c r="GJK14" s="80"/>
      <c r="GJL14" s="80"/>
      <c r="GJM14" s="80"/>
      <c r="GJN14" s="80"/>
      <c r="GJO14" s="80"/>
      <c r="GJP14" s="80"/>
      <c r="GJQ14" s="80"/>
      <c r="GJR14" s="80"/>
      <c r="GJS14" s="80"/>
      <c r="GJT14" s="80"/>
      <c r="GJU14" s="80"/>
      <c r="GJV14" s="80"/>
      <c r="GJW14" s="80"/>
      <c r="GJX14" s="80"/>
      <c r="GJY14" s="80"/>
      <c r="GJZ14" s="80"/>
      <c r="GKA14" s="80"/>
      <c r="GKB14" s="80"/>
      <c r="GKC14" s="80"/>
      <c r="GKD14" s="80"/>
      <c r="GKE14" s="80"/>
      <c r="GKF14" s="80"/>
      <c r="GKG14" s="80"/>
      <c r="GKH14" s="80"/>
      <c r="GKI14" s="80"/>
      <c r="GKJ14" s="80"/>
      <c r="GKK14" s="80"/>
      <c r="GKL14" s="80"/>
      <c r="GKM14" s="80"/>
      <c r="GKN14" s="80"/>
      <c r="GKO14" s="80"/>
      <c r="GKP14" s="80"/>
      <c r="GKQ14" s="80"/>
      <c r="GKR14" s="80"/>
      <c r="GKS14" s="80"/>
      <c r="GKT14" s="80"/>
      <c r="GKU14" s="80"/>
      <c r="GKV14" s="80"/>
      <c r="GKW14" s="80"/>
      <c r="GKX14" s="80"/>
      <c r="GKY14" s="80"/>
      <c r="GKZ14" s="80"/>
      <c r="GLA14" s="80"/>
      <c r="GLB14" s="80"/>
      <c r="GLC14" s="80"/>
      <c r="GLD14" s="80"/>
      <c r="GLE14" s="80"/>
      <c r="GLF14" s="80"/>
      <c r="GLG14" s="80"/>
      <c r="GLH14" s="80"/>
      <c r="GLI14" s="80"/>
      <c r="GLJ14" s="80"/>
      <c r="GLK14" s="80"/>
      <c r="GLL14" s="80"/>
      <c r="GLM14" s="80"/>
      <c r="GLN14" s="80"/>
      <c r="GLO14" s="80"/>
      <c r="GLP14" s="80"/>
      <c r="GLQ14" s="80"/>
      <c r="GLR14" s="80"/>
      <c r="GLS14" s="80"/>
      <c r="GLT14" s="80"/>
      <c r="GLU14" s="80"/>
      <c r="GLV14" s="80"/>
      <c r="GLW14" s="80"/>
      <c r="GLX14" s="80"/>
      <c r="GLY14" s="80"/>
      <c r="GLZ14" s="80"/>
      <c r="GMA14" s="80"/>
      <c r="GMB14" s="80"/>
      <c r="GMC14" s="80"/>
      <c r="GMD14" s="80"/>
      <c r="GME14" s="80"/>
      <c r="GMF14" s="80"/>
      <c r="GMG14" s="80"/>
      <c r="GMH14" s="80"/>
      <c r="GMI14" s="80"/>
      <c r="GMJ14" s="80"/>
      <c r="GMK14" s="80"/>
      <c r="GML14" s="80"/>
      <c r="GMM14" s="80"/>
      <c r="GMN14" s="80"/>
      <c r="GMO14" s="80"/>
      <c r="GMP14" s="80"/>
      <c r="GMQ14" s="80"/>
      <c r="GMR14" s="80"/>
      <c r="GMS14" s="80"/>
      <c r="GMT14" s="80"/>
      <c r="GMU14" s="80"/>
      <c r="GMV14" s="80"/>
      <c r="GMW14" s="80"/>
      <c r="GMX14" s="80"/>
      <c r="GMY14" s="80"/>
      <c r="GMZ14" s="80"/>
      <c r="GNA14" s="80"/>
      <c r="GNB14" s="80"/>
      <c r="GNC14" s="80"/>
      <c r="GND14" s="80"/>
      <c r="GNE14" s="80"/>
      <c r="GNF14" s="80"/>
      <c r="GNG14" s="80"/>
      <c r="GNH14" s="80"/>
      <c r="GNI14" s="80"/>
      <c r="GNJ14" s="80"/>
      <c r="GNK14" s="80"/>
      <c r="GNL14" s="80"/>
      <c r="GNM14" s="80"/>
      <c r="GNN14" s="80"/>
      <c r="GNO14" s="80"/>
      <c r="GNP14" s="80"/>
      <c r="GNQ14" s="80"/>
      <c r="GNR14" s="80"/>
      <c r="GNS14" s="80"/>
      <c r="GNT14" s="80"/>
      <c r="GNU14" s="80"/>
      <c r="GNV14" s="80"/>
      <c r="GNW14" s="80"/>
      <c r="GNX14" s="80"/>
      <c r="GNY14" s="80"/>
      <c r="GNZ14" s="80"/>
      <c r="GOA14" s="80"/>
      <c r="GOB14" s="80"/>
      <c r="GOC14" s="80"/>
      <c r="GOD14" s="80"/>
      <c r="GOE14" s="80"/>
      <c r="GOF14" s="80"/>
      <c r="GOG14" s="80"/>
      <c r="GOH14" s="80"/>
      <c r="GOI14" s="80"/>
      <c r="GOJ14" s="80"/>
      <c r="GOK14" s="80"/>
      <c r="GOL14" s="80"/>
      <c r="GOM14" s="80"/>
      <c r="GON14" s="80"/>
      <c r="GOO14" s="80"/>
      <c r="GOP14" s="80"/>
      <c r="GOQ14" s="80"/>
      <c r="GOR14" s="80"/>
      <c r="GOS14" s="80"/>
      <c r="GOT14" s="80"/>
      <c r="GOU14" s="80"/>
      <c r="GOV14" s="80"/>
      <c r="GOW14" s="80"/>
      <c r="GOX14" s="80"/>
      <c r="GOY14" s="80"/>
      <c r="GOZ14" s="80"/>
      <c r="GPA14" s="80"/>
      <c r="GPB14" s="80"/>
      <c r="GPC14" s="80"/>
      <c r="GPD14" s="80"/>
      <c r="GPE14" s="80"/>
      <c r="GPF14" s="80"/>
      <c r="GPG14" s="80"/>
      <c r="GPH14" s="80"/>
      <c r="GPI14" s="80"/>
      <c r="GPJ14" s="80"/>
      <c r="GPK14" s="80"/>
      <c r="GPL14" s="80"/>
      <c r="GPM14" s="80"/>
      <c r="GPN14" s="80"/>
      <c r="GPO14" s="80"/>
      <c r="GPP14" s="80"/>
      <c r="GPQ14" s="80"/>
      <c r="GPR14" s="80"/>
      <c r="GPS14" s="80"/>
      <c r="GPT14" s="80"/>
      <c r="GPU14" s="80"/>
      <c r="GPV14" s="80"/>
      <c r="GPW14" s="80"/>
      <c r="GPX14" s="80"/>
      <c r="GPY14" s="80"/>
      <c r="GPZ14" s="80"/>
      <c r="GQA14" s="80"/>
      <c r="GQB14" s="80"/>
      <c r="GQC14" s="80"/>
      <c r="GQD14" s="80"/>
      <c r="GQE14" s="80"/>
      <c r="GQF14" s="80"/>
      <c r="GQG14" s="80"/>
      <c r="GQH14" s="80"/>
      <c r="GQI14" s="80"/>
      <c r="GQJ14" s="80"/>
      <c r="GQK14" s="80"/>
      <c r="GQL14" s="80"/>
      <c r="GQM14" s="80"/>
      <c r="GQN14" s="80"/>
      <c r="GQO14" s="80"/>
      <c r="GQP14" s="80"/>
      <c r="GQQ14" s="80"/>
      <c r="GQR14" s="80"/>
      <c r="GQS14" s="80"/>
      <c r="GQT14" s="80"/>
      <c r="GQU14" s="80"/>
      <c r="GQV14" s="80"/>
      <c r="GQW14" s="80"/>
      <c r="GQX14" s="80"/>
      <c r="GQY14" s="80"/>
      <c r="GQZ14" s="80"/>
      <c r="GRA14" s="80"/>
      <c r="GRB14" s="80"/>
      <c r="GRC14" s="80"/>
      <c r="GRD14" s="80"/>
      <c r="GRE14" s="80"/>
      <c r="GRF14" s="80"/>
      <c r="GRG14" s="80"/>
      <c r="GRH14" s="80"/>
      <c r="GRI14" s="80"/>
      <c r="GRJ14" s="80"/>
      <c r="GRK14" s="80"/>
      <c r="GRL14" s="80"/>
      <c r="GRM14" s="80"/>
      <c r="GRN14" s="80"/>
      <c r="GRO14" s="80"/>
      <c r="GRP14" s="80"/>
      <c r="GRQ14" s="80"/>
      <c r="GRR14" s="80"/>
      <c r="GRS14" s="80"/>
      <c r="GRT14" s="80"/>
      <c r="GRU14" s="80"/>
      <c r="GRV14" s="80"/>
      <c r="GRW14" s="80"/>
      <c r="GRX14" s="80"/>
      <c r="GRY14" s="80"/>
      <c r="GRZ14" s="80"/>
      <c r="GSA14" s="80"/>
      <c r="GSB14" s="80"/>
      <c r="GSC14" s="80"/>
      <c r="GSD14" s="80"/>
      <c r="GSE14" s="80"/>
      <c r="GSF14" s="80"/>
      <c r="GSG14" s="80"/>
      <c r="GSH14" s="80"/>
      <c r="GSI14" s="80"/>
      <c r="GSJ14" s="80"/>
      <c r="GSK14" s="80"/>
      <c r="GSL14" s="80"/>
      <c r="GSM14" s="80"/>
      <c r="GSN14" s="80"/>
      <c r="GSO14" s="80"/>
      <c r="GSP14" s="80"/>
      <c r="GSQ14" s="80"/>
      <c r="GSR14" s="80"/>
      <c r="GSS14" s="80"/>
      <c r="GST14" s="80"/>
      <c r="GSU14" s="80"/>
      <c r="GSV14" s="80"/>
      <c r="GSW14" s="80"/>
      <c r="GSX14" s="80"/>
      <c r="GSY14" s="80"/>
      <c r="GSZ14" s="80"/>
      <c r="GTA14" s="80"/>
      <c r="GTB14" s="80"/>
      <c r="GTC14" s="80"/>
      <c r="GTD14" s="80"/>
      <c r="GTE14" s="80"/>
      <c r="GTF14" s="80"/>
      <c r="GTG14" s="80"/>
      <c r="GTH14" s="80"/>
      <c r="GTI14" s="80"/>
      <c r="GTJ14" s="80"/>
      <c r="GTK14" s="80"/>
      <c r="GTL14" s="80"/>
      <c r="GTM14" s="80"/>
      <c r="GTN14" s="80"/>
      <c r="GTO14" s="80"/>
      <c r="GTP14" s="80"/>
      <c r="GTQ14" s="80"/>
      <c r="GTR14" s="80"/>
      <c r="GTS14" s="80"/>
      <c r="GTT14" s="80"/>
      <c r="GTU14" s="80"/>
      <c r="GTV14" s="80"/>
      <c r="GTW14" s="80"/>
      <c r="GTX14" s="80"/>
      <c r="GTY14" s="80"/>
      <c r="GTZ14" s="80"/>
      <c r="GUA14" s="80"/>
      <c r="GUB14" s="80"/>
      <c r="GUC14" s="80"/>
      <c r="GUD14" s="80"/>
      <c r="GUE14" s="80"/>
      <c r="GUF14" s="80"/>
      <c r="GUG14" s="80"/>
      <c r="GUH14" s="80"/>
      <c r="GUI14" s="80"/>
      <c r="GUJ14" s="80"/>
      <c r="GUK14" s="80"/>
      <c r="GUL14" s="80"/>
      <c r="GUM14" s="80"/>
      <c r="GUN14" s="80"/>
      <c r="GUO14" s="80"/>
      <c r="GUP14" s="80"/>
      <c r="GUQ14" s="80"/>
      <c r="GUR14" s="80"/>
      <c r="GUS14" s="80"/>
      <c r="GUT14" s="80"/>
      <c r="GUU14" s="80"/>
      <c r="GUV14" s="80"/>
      <c r="GUW14" s="80"/>
      <c r="GUX14" s="80"/>
      <c r="GUY14" s="80"/>
      <c r="GUZ14" s="80"/>
      <c r="GVA14" s="80"/>
      <c r="GVB14" s="80"/>
      <c r="GVC14" s="80"/>
      <c r="GVD14" s="80"/>
      <c r="GVE14" s="80"/>
      <c r="GVF14" s="80"/>
      <c r="GVG14" s="80"/>
      <c r="GVH14" s="80"/>
      <c r="GVI14" s="80"/>
      <c r="GVJ14" s="80"/>
      <c r="GVK14" s="80"/>
      <c r="GVL14" s="80"/>
      <c r="GVM14" s="80"/>
      <c r="GVN14" s="80"/>
      <c r="GVO14" s="80"/>
      <c r="GVP14" s="80"/>
      <c r="GVQ14" s="80"/>
      <c r="GVR14" s="80"/>
      <c r="GVS14" s="80"/>
      <c r="GVT14" s="80"/>
      <c r="GVU14" s="80"/>
      <c r="GVV14" s="80"/>
      <c r="GVW14" s="80"/>
      <c r="GVX14" s="80"/>
      <c r="GVY14" s="80"/>
      <c r="GVZ14" s="80"/>
      <c r="GWA14" s="80"/>
      <c r="GWB14" s="80"/>
      <c r="GWC14" s="80"/>
      <c r="GWD14" s="80"/>
      <c r="GWE14" s="80"/>
      <c r="GWF14" s="80"/>
      <c r="GWG14" s="80"/>
      <c r="GWH14" s="80"/>
      <c r="GWI14" s="80"/>
      <c r="GWJ14" s="80"/>
      <c r="GWK14" s="80"/>
      <c r="GWL14" s="80"/>
      <c r="GWM14" s="80"/>
      <c r="GWN14" s="80"/>
      <c r="GWO14" s="80"/>
      <c r="GWP14" s="80"/>
      <c r="GWQ14" s="80"/>
      <c r="GWR14" s="80"/>
      <c r="GWS14" s="80"/>
      <c r="GWT14" s="80"/>
      <c r="GWU14" s="80"/>
      <c r="GWV14" s="80"/>
      <c r="GWW14" s="80"/>
      <c r="GWX14" s="80"/>
      <c r="GWY14" s="80"/>
      <c r="GWZ14" s="80"/>
      <c r="GXA14" s="80"/>
      <c r="GXB14" s="80"/>
      <c r="GXC14" s="80"/>
      <c r="GXD14" s="80"/>
      <c r="GXE14" s="80"/>
      <c r="GXF14" s="80"/>
      <c r="GXG14" s="80"/>
      <c r="GXH14" s="80"/>
      <c r="GXI14" s="80"/>
      <c r="GXJ14" s="80"/>
      <c r="GXK14" s="80"/>
      <c r="GXL14" s="80"/>
      <c r="GXM14" s="80"/>
      <c r="GXN14" s="80"/>
      <c r="GXO14" s="80"/>
      <c r="GXP14" s="80"/>
      <c r="GXQ14" s="80"/>
      <c r="GXR14" s="80"/>
      <c r="GXS14" s="80"/>
      <c r="GXT14" s="80"/>
      <c r="GXU14" s="80"/>
      <c r="GXV14" s="80"/>
      <c r="GXW14" s="80"/>
      <c r="GXX14" s="80"/>
      <c r="GXY14" s="80"/>
      <c r="GXZ14" s="80"/>
      <c r="GYA14" s="80"/>
      <c r="GYB14" s="80"/>
      <c r="GYC14" s="80"/>
      <c r="GYD14" s="80"/>
      <c r="GYE14" s="80"/>
      <c r="GYF14" s="80"/>
      <c r="GYG14" s="80"/>
      <c r="GYH14" s="80"/>
      <c r="GYI14" s="80"/>
      <c r="GYJ14" s="80"/>
      <c r="GYK14" s="80"/>
      <c r="GYL14" s="80"/>
      <c r="GYM14" s="80"/>
      <c r="GYN14" s="80"/>
      <c r="GYO14" s="80"/>
      <c r="GYP14" s="80"/>
      <c r="GYQ14" s="80"/>
      <c r="GYR14" s="80"/>
      <c r="GYS14" s="80"/>
      <c r="GYT14" s="80"/>
      <c r="GYU14" s="80"/>
      <c r="GYV14" s="80"/>
      <c r="GYW14" s="80"/>
      <c r="GYX14" s="80"/>
      <c r="GYY14" s="80"/>
      <c r="GYZ14" s="80"/>
      <c r="GZA14" s="80"/>
      <c r="GZB14" s="80"/>
      <c r="GZC14" s="80"/>
      <c r="GZD14" s="80"/>
      <c r="GZE14" s="80"/>
      <c r="GZF14" s="80"/>
      <c r="GZG14" s="80"/>
      <c r="GZH14" s="80"/>
      <c r="GZI14" s="80"/>
      <c r="GZJ14" s="80"/>
      <c r="GZK14" s="80"/>
      <c r="GZL14" s="80"/>
      <c r="GZM14" s="80"/>
      <c r="GZN14" s="80"/>
      <c r="GZO14" s="80"/>
      <c r="GZP14" s="80"/>
      <c r="GZQ14" s="80"/>
      <c r="GZR14" s="80"/>
      <c r="GZS14" s="80"/>
      <c r="GZT14" s="80"/>
      <c r="GZU14" s="80"/>
      <c r="GZV14" s="80"/>
      <c r="GZW14" s="80"/>
      <c r="GZX14" s="80"/>
      <c r="GZY14" s="80"/>
      <c r="GZZ14" s="80"/>
      <c r="HAA14" s="80"/>
      <c r="HAB14" s="80"/>
      <c r="HAC14" s="80"/>
      <c r="HAD14" s="80"/>
      <c r="HAE14" s="80"/>
      <c r="HAF14" s="80"/>
      <c r="HAG14" s="80"/>
      <c r="HAH14" s="80"/>
      <c r="HAI14" s="80"/>
      <c r="HAJ14" s="80"/>
      <c r="HAK14" s="80"/>
      <c r="HAL14" s="80"/>
      <c r="HAM14" s="80"/>
      <c r="HAN14" s="80"/>
      <c r="HAO14" s="80"/>
      <c r="HAP14" s="80"/>
      <c r="HAQ14" s="80"/>
      <c r="HAR14" s="80"/>
      <c r="HAS14" s="80"/>
      <c r="HAT14" s="80"/>
      <c r="HAU14" s="80"/>
      <c r="HAV14" s="80"/>
      <c r="HAW14" s="80"/>
      <c r="HAX14" s="80"/>
      <c r="HAY14" s="80"/>
      <c r="HAZ14" s="80"/>
      <c r="HBA14" s="80"/>
      <c r="HBB14" s="80"/>
      <c r="HBC14" s="80"/>
      <c r="HBD14" s="80"/>
      <c r="HBE14" s="80"/>
      <c r="HBF14" s="80"/>
      <c r="HBG14" s="80"/>
      <c r="HBH14" s="80"/>
      <c r="HBI14" s="80"/>
      <c r="HBJ14" s="80"/>
      <c r="HBK14" s="80"/>
      <c r="HBL14" s="80"/>
      <c r="HBM14" s="80"/>
      <c r="HBN14" s="80"/>
      <c r="HBO14" s="80"/>
      <c r="HBP14" s="80"/>
      <c r="HBQ14" s="80"/>
      <c r="HBR14" s="80"/>
      <c r="HBS14" s="80"/>
      <c r="HBT14" s="80"/>
      <c r="HBU14" s="80"/>
      <c r="HBV14" s="80"/>
      <c r="HBW14" s="80"/>
      <c r="HBX14" s="80"/>
      <c r="HBY14" s="80"/>
      <c r="HBZ14" s="80"/>
      <c r="HCA14" s="80"/>
      <c r="HCB14" s="80"/>
      <c r="HCC14" s="80"/>
      <c r="HCD14" s="80"/>
      <c r="HCE14" s="80"/>
      <c r="HCF14" s="80"/>
      <c r="HCG14" s="80"/>
      <c r="HCH14" s="80"/>
      <c r="HCI14" s="80"/>
      <c r="HCJ14" s="80"/>
      <c r="HCK14" s="80"/>
      <c r="HCL14" s="80"/>
      <c r="HCM14" s="80"/>
      <c r="HCN14" s="80"/>
      <c r="HCO14" s="80"/>
      <c r="HCP14" s="80"/>
      <c r="HCQ14" s="80"/>
      <c r="HCR14" s="80"/>
      <c r="HCS14" s="80"/>
      <c r="HCT14" s="80"/>
      <c r="HCU14" s="80"/>
      <c r="HCV14" s="80"/>
      <c r="HCW14" s="80"/>
      <c r="HCX14" s="80"/>
      <c r="HCY14" s="80"/>
      <c r="HCZ14" s="80"/>
      <c r="HDA14" s="80"/>
      <c r="HDB14" s="80"/>
      <c r="HDC14" s="80"/>
      <c r="HDD14" s="80"/>
      <c r="HDE14" s="80"/>
      <c r="HDF14" s="80"/>
      <c r="HDG14" s="80"/>
      <c r="HDH14" s="80"/>
      <c r="HDI14" s="80"/>
      <c r="HDJ14" s="80"/>
      <c r="HDK14" s="80"/>
      <c r="HDL14" s="80"/>
      <c r="HDM14" s="80"/>
      <c r="HDN14" s="80"/>
      <c r="HDO14" s="80"/>
      <c r="HDP14" s="80"/>
      <c r="HDQ14" s="80"/>
      <c r="HDR14" s="80"/>
      <c r="HDS14" s="80"/>
      <c r="HDT14" s="80"/>
      <c r="HDU14" s="80"/>
      <c r="HDV14" s="80"/>
      <c r="HDW14" s="80"/>
      <c r="HDX14" s="80"/>
      <c r="HDY14" s="80"/>
      <c r="HDZ14" s="80"/>
      <c r="HEA14" s="80"/>
      <c r="HEB14" s="80"/>
      <c r="HEC14" s="80"/>
      <c r="HED14" s="80"/>
      <c r="HEE14" s="80"/>
      <c r="HEF14" s="80"/>
      <c r="HEG14" s="80"/>
      <c r="HEH14" s="80"/>
      <c r="HEI14" s="80"/>
      <c r="HEJ14" s="80"/>
      <c r="HEK14" s="80"/>
      <c r="HEL14" s="80"/>
      <c r="HEM14" s="80"/>
      <c r="HEN14" s="80"/>
      <c r="HEO14" s="80"/>
      <c r="HEP14" s="80"/>
      <c r="HEQ14" s="80"/>
      <c r="HER14" s="80"/>
      <c r="HES14" s="80"/>
      <c r="HET14" s="80"/>
      <c r="HEU14" s="80"/>
      <c r="HEV14" s="80"/>
      <c r="HEW14" s="80"/>
      <c r="HEX14" s="80"/>
      <c r="HEY14" s="80"/>
      <c r="HEZ14" s="80"/>
      <c r="HFA14" s="80"/>
      <c r="HFB14" s="80"/>
      <c r="HFC14" s="80"/>
      <c r="HFD14" s="80"/>
      <c r="HFE14" s="80"/>
      <c r="HFF14" s="80"/>
      <c r="HFG14" s="80"/>
      <c r="HFH14" s="80"/>
      <c r="HFI14" s="80"/>
      <c r="HFJ14" s="80"/>
      <c r="HFK14" s="80"/>
      <c r="HFL14" s="80"/>
      <c r="HFM14" s="80"/>
      <c r="HFN14" s="80"/>
      <c r="HFO14" s="80"/>
      <c r="HFP14" s="80"/>
      <c r="HFQ14" s="80"/>
      <c r="HFR14" s="80"/>
      <c r="HFS14" s="80"/>
      <c r="HFT14" s="80"/>
      <c r="HFU14" s="80"/>
      <c r="HFV14" s="80"/>
      <c r="HFW14" s="80"/>
      <c r="HFX14" s="80"/>
      <c r="HFY14" s="80"/>
      <c r="HFZ14" s="80"/>
      <c r="HGA14" s="80"/>
      <c r="HGB14" s="80"/>
      <c r="HGC14" s="80"/>
      <c r="HGD14" s="80"/>
      <c r="HGE14" s="80"/>
      <c r="HGF14" s="80"/>
      <c r="HGG14" s="80"/>
      <c r="HGH14" s="80"/>
      <c r="HGI14" s="80"/>
      <c r="HGJ14" s="80"/>
      <c r="HGK14" s="80"/>
      <c r="HGL14" s="80"/>
      <c r="HGM14" s="80"/>
      <c r="HGN14" s="80"/>
      <c r="HGO14" s="80"/>
      <c r="HGP14" s="80"/>
      <c r="HGQ14" s="80"/>
      <c r="HGR14" s="80"/>
      <c r="HGS14" s="80"/>
      <c r="HGT14" s="80"/>
      <c r="HGU14" s="80"/>
      <c r="HGV14" s="80"/>
      <c r="HGW14" s="80"/>
      <c r="HGX14" s="80"/>
      <c r="HGY14" s="80"/>
      <c r="HGZ14" s="80"/>
      <c r="HHA14" s="80"/>
      <c r="HHB14" s="80"/>
      <c r="HHC14" s="80"/>
      <c r="HHD14" s="80"/>
      <c r="HHE14" s="80"/>
      <c r="HHF14" s="80"/>
      <c r="HHG14" s="80"/>
      <c r="HHH14" s="80"/>
      <c r="HHI14" s="80"/>
      <c r="HHJ14" s="80"/>
      <c r="HHK14" s="80"/>
      <c r="HHL14" s="80"/>
      <c r="HHM14" s="80"/>
      <c r="HHN14" s="80"/>
      <c r="HHO14" s="80"/>
      <c r="HHP14" s="80"/>
      <c r="HHQ14" s="80"/>
      <c r="HHR14" s="80"/>
      <c r="HHS14" s="80"/>
      <c r="HHT14" s="80"/>
      <c r="HHU14" s="80"/>
      <c r="HHV14" s="80"/>
      <c r="HHW14" s="80"/>
      <c r="HHX14" s="80"/>
      <c r="HHY14" s="80"/>
      <c r="HHZ14" s="80"/>
      <c r="HIA14" s="80"/>
      <c r="HIB14" s="80"/>
      <c r="HIC14" s="80"/>
      <c r="HID14" s="80"/>
      <c r="HIE14" s="80"/>
      <c r="HIF14" s="80"/>
      <c r="HIG14" s="80"/>
      <c r="HIH14" s="80"/>
      <c r="HII14" s="80"/>
      <c r="HIJ14" s="80"/>
      <c r="HIK14" s="80"/>
      <c r="HIL14" s="80"/>
      <c r="HIM14" s="80"/>
      <c r="HIN14" s="80"/>
      <c r="HIO14" s="80"/>
      <c r="HIP14" s="80"/>
      <c r="HIQ14" s="80"/>
      <c r="HIR14" s="80"/>
      <c r="HIS14" s="80"/>
      <c r="HIT14" s="80"/>
      <c r="HIU14" s="80"/>
      <c r="HIV14" s="80"/>
      <c r="HIW14" s="80"/>
      <c r="HIX14" s="80"/>
      <c r="HIY14" s="80"/>
      <c r="HIZ14" s="80"/>
      <c r="HJA14" s="80"/>
      <c r="HJB14" s="80"/>
      <c r="HJC14" s="80"/>
      <c r="HJD14" s="80"/>
      <c r="HJE14" s="80"/>
      <c r="HJF14" s="80"/>
      <c r="HJG14" s="80"/>
      <c r="HJH14" s="80"/>
      <c r="HJI14" s="80"/>
      <c r="HJJ14" s="80"/>
      <c r="HJK14" s="80"/>
      <c r="HJL14" s="80"/>
      <c r="HJM14" s="80"/>
      <c r="HJN14" s="80"/>
      <c r="HJO14" s="80"/>
      <c r="HJP14" s="80"/>
      <c r="HJQ14" s="80"/>
      <c r="HJR14" s="80"/>
      <c r="HJS14" s="80"/>
      <c r="HJT14" s="80"/>
      <c r="HJU14" s="80"/>
      <c r="HJV14" s="80"/>
      <c r="HJW14" s="80"/>
      <c r="HJX14" s="80"/>
      <c r="HJY14" s="80"/>
      <c r="HJZ14" s="80"/>
      <c r="HKA14" s="80"/>
      <c r="HKB14" s="80"/>
      <c r="HKC14" s="80"/>
      <c r="HKD14" s="80"/>
      <c r="HKE14" s="80"/>
      <c r="HKF14" s="80"/>
      <c r="HKG14" s="80"/>
      <c r="HKH14" s="80"/>
      <c r="HKI14" s="80"/>
      <c r="HKJ14" s="80"/>
      <c r="HKK14" s="80"/>
      <c r="HKL14" s="80"/>
      <c r="HKM14" s="80"/>
      <c r="HKN14" s="80"/>
      <c r="HKO14" s="80"/>
      <c r="HKP14" s="80"/>
      <c r="HKQ14" s="80"/>
      <c r="HKR14" s="80"/>
      <c r="HKS14" s="80"/>
      <c r="HKT14" s="80"/>
      <c r="HKU14" s="80"/>
      <c r="HKV14" s="80"/>
      <c r="HKW14" s="80"/>
      <c r="HKX14" s="80"/>
      <c r="HKY14" s="80"/>
      <c r="HKZ14" s="80"/>
      <c r="HLA14" s="80"/>
      <c r="HLB14" s="80"/>
      <c r="HLC14" s="80"/>
      <c r="HLD14" s="80"/>
      <c r="HLE14" s="80"/>
      <c r="HLF14" s="80"/>
      <c r="HLG14" s="80"/>
      <c r="HLH14" s="80"/>
      <c r="HLI14" s="80"/>
      <c r="HLJ14" s="80"/>
      <c r="HLK14" s="80"/>
      <c r="HLL14" s="80"/>
      <c r="HLM14" s="80"/>
      <c r="HLN14" s="80"/>
      <c r="HLO14" s="80"/>
      <c r="HLP14" s="80"/>
      <c r="HLQ14" s="80"/>
      <c r="HLR14" s="80"/>
      <c r="HLS14" s="80"/>
      <c r="HLT14" s="80"/>
      <c r="HLU14" s="80"/>
      <c r="HLV14" s="80"/>
      <c r="HLW14" s="80"/>
      <c r="HLX14" s="80"/>
      <c r="HLY14" s="80"/>
      <c r="HLZ14" s="80"/>
      <c r="HMA14" s="80"/>
      <c r="HMB14" s="80"/>
      <c r="HMC14" s="80"/>
      <c r="HMD14" s="80"/>
      <c r="HME14" s="80"/>
      <c r="HMF14" s="80"/>
      <c r="HMG14" s="80"/>
      <c r="HMH14" s="80"/>
      <c r="HMI14" s="80"/>
      <c r="HMJ14" s="80"/>
      <c r="HMK14" s="80"/>
      <c r="HML14" s="80"/>
      <c r="HMM14" s="80"/>
      <c r="HMN14" s="80"/>
      <c r="HMO14" s="80"/>
      <c r="HMP14" s="80"/>
      <c r="HMQ14" s="80"/>
      <c r="HMR14" s="80"/>
      <c r="HMS14" s="80"/>
      <c r="HMT14" s="80"/>
      <c r="HMU14" s="80"/>
      <c r="HMV14" s="80"/>
      <c r="HMW14" s="80"/>
      <c r="HMX14" s="80"/>
      <c r="HMY14" s="80"/>
      <c r="HMZ14" s="80"/>
      <c r="HNA14" s="80"/>
      <c r="HNB14" s="80"/>
      <c r="HNC14" s="80"/>
      <c r="HND14" s="80"/>
      <c r="HNE14" s="80"/>
      <c r="HNF14" s="80"/>
      <c r="HNG14" s="80"/>
      <c r="HNH14" s="80"/>
      <c r="HNI14" s="80"/>
      <c r="HNJ14" s="80"/>
      <c r="HNK14" s="80"/>
      <c r="HNL14" s="80"/>
      <c r="HNM14" s="80"/>
      <c r="HNN14" s="80"/>
      <c r="HNO14" s="80"/>
      <c r="HNP14" s="80"/>
      <c r="HNQ14" s="80"/>
      <c r="HNR14" s="80"/>
      <c r="HNS14" s="80"/>
      <c r="HNT14" s="80"/>
      <c r="HNU14" s="80"/>
      <c r="HNV14" s="80"/>
      <c r="HNW14" s="80"/>
      <c r="HNX14" s="80"/>
      <c r="HNY14" s="80"/>
      <c r="HNZ14" s="80"/>
      <c r="HOA14" s="80"/>
      <c r="HOB14" s="80"/>
      <c r="HOC14" s="80"/>
      <c r="HOD14" s="80"/>
      <c r="HOE14" s="80"/>
      <c r="HOF14" s="80"/>
      <c r="HOG14" s="80"/>
      <c r="HOH14" s="80"/>
      <c r="HOI14" s="80"/>
      <c r="HOJ14" s="80"/>
      <c r="HOK14" s="80"/>
      <c r="HOL14" s="80"/>
      <c r="HOM14" s="80"/>
      <c r="HON14" s="80"/>
      <c r="HOO14" s="80"/>
      <c r="HOP14" s="80"/>
      <c r="HOQ14" s="80"/>
      <c r="HOR14" s="80"/>
      <c r="HOS14" s="80"/>
      <c r="HOT14" s="80"/>
      <c r="HOU14" s="80"/>
      <c r="HOV14" s="80"/>
      <c r="HOW14" s="80"/>
      <c r="HOX14" s="80"/>
      <c r="HOY14" s="80"/>
      <c r="HOZ14" s="80"/>
      <c r="HPA14" s="80"/>
      <c r="HPB14" s="80"/>
      <c r="HPC14" s="80"/>
      <c r="HPD14" s="80"/>
      <c r="HPE14" s="80"/>
      <c r="HPF14" s="80"/>
      <c r="HPG14" s="80"/>
      <c r="HPH14" s="80"/>
      <c r="HPI14" s="80"/>
      <c r="HPJ14" s="80"/>
      <c r="HPK14" s="80"/>
      <c r="HPL14" s="80"/>
      <c r="HPM14" s="80"/>
      <c r="HPN14" s="80"/>
      <c r="HPO14" s="80"/>
      <c r="HPP14" s="80"/>
      <c r="HPQ14" s="80"/>
      <c r="HPR14" s="80"/>
      <c r="HPS14" s="80"/>
      <c r="HPT14" s="80"/>
      <c r="HPU14" s="80"/>
      <c r="HPV14" s="80"/>
      <c r="HPW14" s="80"/>
      <c r="HPX14" s="80"/>
      <c r="HPY14" s="80"/>
      <c r="HPZ14" s="80"/>
      <c r="HQA14" s="80"/>
      <c r="HQB14" s="80"/>
      <c r="HQC14" s="80"/>
      <c r="HQD14" s="80"/>
      <c r="HQE14" s="80"/>
      <c r="HQF14" s="80"/>
      <c r="HQG14" s="80"/>
      <c r="HQH14" s="80"/>
      <c r="HQI14" s="80"/>
      <c r="HQJ14" s="80"/>
      <c r="HQK14" s="80"/>
      <c r="HQL14" s="80"/>
      <c r="HQM14" s="80"/>
      <c r="HQN14" s="80"/>
      <c r="HQO14" s="80"/>
      <c r="HQP14" s="80"/>
      <c r="HQQ14" s="80"/>
      <c r="HQR14" s="80"/>
      <c r="HQS14" s="80"/>
      <c r="HQT14" s="80"/>
      <c r="HQU14" s="80"/>
      <c r="HQV14" s="80"/>
      <c r="HQW14" s="80"/>
      <c r="HQX14" s="80"/>
      <c r="HQY14" s="80"/>
      <c r="HQZ14" s="80"/>
      <c r="HRA14" s="80"/>
      <c r="HRB14" s="80"/>
      <c r="HRC14" s="80"/>
      <c r="HRD14" s="80"/>
      <c r="HRE14" s="80"/>
      <c r="HRF14" s="80"/>
      <c r="HRG14" s="80"/>
      <c r="HRH14" s="80"/>
      <c r="HRI14" s="80"/>
      <c r="HRJ14" s="80"/>
      <c r="HRK14" s="80"/>
      <c r="HRL14" s="80"/>
      <c r="HRM14" s="80"/>
      <c r="HRN14" s="80"/>
      <c r="HRO14" s="80"/>
      <c r="HRP14" s="80"/>
      <c r="HRQ14" s="80"/>
      <c r="HRR14" s="80"/>
      <c r="HRS14" s="80"/>
      <c r="HRT14" s="80"/>
      <c r="HRU14" s="80"/>
      <c r="HRV14" s="80"/>
      <c r="HRW14" s="80"/>
      <c r="HRX14" s="80"/>
      <c r="HRY14" s="80"/>
      <c r="HRZ14" s="80"/>
      <c r="HSA14" s="80"/>
      <c r="HSB14" s="80"/>
      <c r="HSC14" s="80"/>
      <c r="HSD14" s="80"/>
      <c r="HSE14" s="80"/>
      <c r="HSF14" s="80"/>
      <c r="HSG14" s="80"/>
      <c r="HSH14" s="80"/>
      <c r="HSI14" s="80"/>
      <c r="HSJ14" s="80"/>
      <c r="HSK14" s="80"/>
      <c r="HSL14" s="80"/>
      <c r="HSM14" s="80"/>
      <c r="HSN14" s="80"/>
      <c r="HSO14" s="80"/>
      <c r="HSP14" s="80"/>
      <c r="HSQ14" s="80"/>
      <c r="HSR14" s="80"/>
      <c r="HSS14" s="80"/>
      <c r="HST14" s="80"/>
      <c r="HSU14" s="80"/>
      <c r="HSV14" s="80"/>
      <c r="HSW14" s="80"/>
      <c r="HSX14" s="80"/>
      <c r="HSY14" s="80"/>
      <c r="HSZ14" s="80"/>
      <c r="HTA14" s="80"/>
      <c r="HTB14" s="80"/>
      <c r="HTC14" s="80"/>
      <c r="HTD14" s="80"/>
      <c r="HTE14" s="80"/>
      <c r="HTF14" s="80"/>
      <c r="HTG14" s="80"/>
      <c r="HTH14" s="80"/>
      <c r="HTI14" s="80"/>
      <c r="HTJ14" s="80"/>
      <c r="HTK14" s="80"/>
      <c r="HTL14" s="80"/>
      <c r="HTM14" s="80"/>
      <c r="HTN14" s="80"/>
      <c r="HTO14" s="80"/>
      <c r="HTP14" s="80"/>
      <c r="HTQ14" s="80"/>
      <c r="HTR14" s="80"/>
      <c r="HTS14" s="80"/>
      <c r="HTT14" s="80"/>
      <c r="HTU14" s="80"/>
      <c r="HTV14" s="80"/>
      <c r="HTW14" s="80"/>
      <c r="HTX14" s="80"/>
      <c r="HTY14" s="80"/>
      <c r="HTZ14" s="80"/>
      <c r="HUA14" s="80"/>
      <c r="HUB14" s="80"/>
      <c r="HUC14" s="80"/>
      <c r="HUD14" s="80"/>
      <c r="HUE14" s="80"/>
      <c r="HUF14" s="80"/>
      <c r="HUG14" s="80"/>
      <c r="HUH14" s="80"/>
      <c r="HUI14" s="80"/>
      <c r="HUJ14" s="80"/>
      <c r="HUK14" s="80"/>
      <c r="HUL14" s="80"/>
      <c r="HUM14" s="80"/>
      <c r="HUN14" s="80"/>
      <c r="HUO14" s="80"/>
      <c r="HUP14" s="80"/>
      <c r="HUQ14" s="80"/>
      <c r="HUR14" s="80"/>
      <c r="HUS14" s="80"/>
      <c r="HUT14" s="80"/>
      <c r="HUU14" s="80"/>
      <c r="HUV14" s="80"/>
      <c r="HUW14" s="80"/>
      <c r="HUX14" s="80"/>
      <c r="HUY14" s="80"/>
      <c r="HUZ14" s="80"/>
      <c r="HVA14" s="80"/>
      <c r="HVB14" s="80"/>
      <c r="HVC14" s="80"/>
      <c r="HVD14" s="80"/>
      <c r="HVE14" s="80"/>
      <c r="HVF14" s="80"/>
      <c r="HVG14" s="80"/>
      <c r="HVH14" s="80"/>
      <c r="HVI14" s="80"/>
      <c r="HVJ14" s="80"/>
      <c r="HVK14" s="80"/>
      <c r="HVL14" s="80"/>
      <c r="HVM14" s="80"/>
      <c r="HVN14" s="80"/>
      <c r="HVO14" s="80"/>
      <c r="HVP14" s="80"/>
      <c r="HVQ14" s="80"/>
      <c r="HVR14" s="80"/>
      <c r="HVS14" s="80"/>
      <c r="HVT14" s="80"/>
      <c r="HVU14" s="80"/>
      <c r="HVV14" s="80"/>
      <c r="HVW14" s="80"/>
      <c r="HVX14" s="80"/>
      <c r="HVY14" s="80"/>
      <c r="HVZ14" s="80"/>
      <c r="HWA14" s="80"/>
      <c r="HWB14" s="80"/>
      <c r="HWC14" s="80"/>
      <c r="HWD14" s="80"/>
      <c r="HWE14" s="80"/>
      <c r="HWF14" s="80"/>
      <c r="HWG14" s="80"/>
      <c r="HWH14" s="80"/>
      <c r="HWI14" s="80"/>
      <c r="HWJ14" s="80"/>
      <c r="HWK14" s="80"/>
      <c r="HWL14" s="80"/>
      <c r="HWM14" s="80"/>
      <c r="HWN14" s="80"/>
      <c r="HWO14" s="80"/>
      <c r="HWP14" s="80"/>
      <c r="HWQ14" s="80"/>
      <c r="HWR14" s="80"/>
      <c r="HWS14" s="80"/>
      <c r="HWT14" s="80"/>
      <c r="HWU14" s="80"/>
      <c r="HWV14" s="80"/>
      <c r="HWW14" s="80"/>
      <c r="HWX14" s="80"/>
      <c r="HWY14" s="80"/>
      <c r="HWZ14" s="80"/>
      <c r="HXA14" s="80"/>
      <c r="HXB14" s="80"/>
      <c r="HXC14" s="80"/>
      <c r="HXD14" s="80"/>
      <c r="HXE14" s="80"/>
      <c r="HXF14" s="80"/>
      <c r="HXG14" s="80"/>
      <c r="HXH14" s="80"/>
      <c r="HXI14" s="80"/>
      <c r="HXJ14" s="80"/>
      <c r="HXK14" s="80"/>
      <c r="HXL14" s="80"/>
      <c r="HXM14" s="80"/>
      <c r="HXN14" s="80"/>
      <c r="HXO14" s="80"/>
      <c r="HXP14" s="80"/>
      <c r="HXQ14" s="80"/>
      <c r="HXR14" s="80"/>
      <c r="HXS14" s="80"/>
      <c r="HXT14" s="80"/>
      <c r="HXU14" s="80"/>
      <c r="HXV14" s="80"/>
      <c r="HXW14" s="80"/>
      <c r="HXX14" s="80"/>
      <c r="HXY14" s="80"/>
      <c r="HXZ14" s="80"/>
      <c r="HYA14" s="80"/>
      <c r="HYB14" s="80"/>
      <c r="HYC14" s="80"/>
      <c r="HYD14" s="80"/>
      <c r="HYE14" s="80"/>
      <c r="HYF14" s="80"/>
      <c r="HYG14" s="80"/>
      <c r="HYH14" s="80"/>
      <c r="HYI14" s="80"/>
      <c r="HYJ14" s="80"/>
      <c r="HYK14" s="80"/>
      <c r="HYL14" s="80"/>
      <c r="HYM14" s="80"/>
      <c r="HYN14" s="80"/>
      <c r="HYO14" s="80"/>
      <c r="HYP14" s="80"/>
      <c r="HYQ14" s="80"/>
      <c r="HYR14" s="80"/>
      <c r="HYS14" s="80"/>
      <c r="HYT14" s="80"/>
      <c r="HYU14" s="80"/>
      <c r="HYV14" s="80"/>
      <c r="HYW14" s="80"/>
      <c r="HYX14" s="80"/>
      <c r="HYY14" s="80"/>
      <c r="HYZ14" s="80"/>
      <c r="HZA14" s="80"/>
      <c r="HZB14" s="80"/>
      <c r="HZC14" s="80"/>
      <c r="HZD14" s="80"/>
      <c r="HZE14" s="80"/>
      <c r="HZF14" s="80"/>
      <c r="HZG14" s="80"/>
      <c r="HZH14" s="80"/>
      <c r="HZI14" s="80"/>
      <c r="HZJ14" s="80"/>
      <c r="HZK14" s="80"/>
      <c r="HZL14" s="80"/>
      <c r="HZM14" s="80"/>
      <c r="HZN14" s="80"/>
      <c r="HZO14" s="80"/>
      <c r="HZP14" s="80"/>
      <c r="HZQ14" s="80"/>
      <c r="HZR14" s="80"/>
      <c r="HZS14" s="80"/>
      <c r="HZT14" s="80"/>
      <c r="HZU14" s="80"/>
      <c r="HZV14" s="80"/>
      <c r="HZW14" s="80"/>
      <c r="HZX14" s="80"/>
      <c r="HZY14" s="80"/>
      <c r="HZZ14" s="80"/>
      <c r="IAA14" s="80"/>
      <c r="IAB14" s="80"/>
      <c r="IAC14" s="80"/>
      <c r="IAD14" s="80"/>
      <c r="IAE14" s="80"/>
      <c r="IAF14" s="80"/>
      <c r="IAG14" s="80"/>
      <c r="IAH14" s="80"/>
      <c r="IAI14" s="80"/>
      <c r="IAJ14" s="80"/>
      <c r="IAK14" s="80"/>
      <c r="IAL14" s="80"/>
      <c r="IAM14" s="80"/>
      <c r="IAN14" s="80"/>
      <c r="IAO14" s="80"/>
      <c r="IAP14" s="80"/>
      <c r="IAQ14" s="80"/>
      <c r="IAR14" s="80"/>
      <c r="IAS14" s="80"/>
      <c r="IAT14" s="80"/>
      <c r="IAU14" s="80"/>
      <c r="IAV14" s="80"/>
      <c r="IAW14" s="80"/>
      <c r="IAX14" s="80"/>
      <c r="IAY14" s="80"/>
      <c r="IAZ14" s="80"/>
      <c r="IBA14" s="80"/>
      <c r="IBB14" s="80"/>
      <c r="IBC14" s="80"/>
      <c r="IBD14" s="80"/>
      <c r="IBE14" s="80"/>
      <c r="IBF14" s="80"/>
      <c r="IBG14" s="80"/>
      <c r="IBH14" s="80"/>
      <c r="IBI14" s="80"/>
      <c r="IBJ14" s="80"/>
      <c r="IBK14" s="80"/>
      <c r="IBL14" s="80"/>
      <c r="IBM14" s="80"/>
      <c r="IBN14" s="80"/>
      <c r="IBO14" s="80"/>
      <c r="IBP14" s="80"/>
      <c r="IBQ14" s="80"/>
      <c r="IBR14" s="80"/>
      <c r="IBS14" s="80"/>
      <c r="IBT14" s="80"/>
      <c r="IBU14" s="80"/>
      <c r="IBV14" s="80"/>
      <c r="IBW14" s="80"/>
      <c r="IBX14" s="80"/>
      <c r="IBY14" s="80"/>
      <c r="IBZ14" s="80"/>
      <c r="ICA14" s="80"/>
      <c r="ICB14" s="80"/>
      <c r="ICC14" s="80"/>
      <c r="ICD14" s="80"/>
      <c r="ICE14" s="80"/>
      <c r="ICF14" s="80"/>
      <c r="ICG14" s="80"/>
      <c r="ICH14" s="80"/>
      <c r="ICI14" s="80"/>
      <c r="ICJ14" s="80"/>
      <c r="ICK14" s="80"/>
      <c r="ICL14" s="80"/>
      <c r="ICM14" s="80"/>
      <c r="ICN14" s="80"/>
      <c r="ICO14" s="80"/>
      <c r="ICP14" s="80"/>
      <c r="ICQ14" s="80"/>
      <c r="ICR14" s="80"/>
      <c r="ICS14" s="80"/>
      <c r="ICT14" s="80"/>
      <c r="ICU14" s="80"/>
      <c r="ICV14" s="80"/>
      <c r="ICW14" s="80"/>
      <c r="ICX14" s="80"/>
      <c r="ICY14" s="80"/>
      <c r="ICZ14" s="80"/>
      <c r="IDA14" s="80"/>
      <c r="IDB14" s="80"/>
      <c r="IDC14" s="80"/>
      <c r="IDD14" s="80"/>
      <c r="IDE14" s="80"/>
      <c r="IDF14" s="80"/>
      <c r="IDG14" s="80"/>
      <c r="IDH14" s="80"/>
      <c r="IDI14" s="80"/>
      <c r="IDJ14" s="80"/>
      <c r="IDK14" s="80"/>
      <c r="IDL14" s="80"/>
      <c r="IDM14" s="80"/>
      <c r="IDN14" s="80"/>
      <c r="IDO14" s="80"/>
      <c r="IDP14" s="80"/>
      <c r="IDQ14" s="80"/>
      <c r="IDR14" s="80"/>
      <c r="IDS14" s="80"/>
      <c r="IDT14" s="80"/>
      <c r="IDU14" s="80"/>
      <c r="IDV14" s="80"/>
      <c r="IDW14" s="80"/>
      <c r="IDX14" s="80"/>
      <c r="IDY14" s="80"/>
      <c r="IDZ14" s="80"/>
      <c r="IEA14" s="80"/>
      <c r="IEB14" s="80"/>
      <c r="IEC14" s="80"/>
      <c r="IED14" s="80"/>
      <c r="IEE14" s="80"/>
      <c r="IEF14" s="80"/>
      <c r="IEG14" s="80"/>
      <c r="IEH14" s="80"/>
      <c r="IEI14" s="80"/>
      <c r="IEJ14" s="80"/>
      <c r="IEK14" s="80"/>
      <c r="IEL14" s="80"/>
      <c r="IEM14" s="80"/>
      <c r="IEN14" s="80"/>
      <c r="IEO14" s="80"/>
      <c r="IEP14" s="80"/>
      <c r="IEQ14" s="80"/>
      <c r="IER14" s="80"/>
      <c r="IES14" s="80"/>
      <c r="IET14" s="80"/>
      <c r="IEU14" s="80"/>
      <c r="IEV14" s="80"/>
      <c r="IEW14" s="80"/>
      <c r="IEX14" s="80"/>
      <c r="IEY14" s="80"/>
      <c r="IEZ14" s="80"/>
      <c r="IFA14" s="80"/>
      <c r="IFB14" s="80"/>
      <c r="IFC14" s="80"/>
      <c r="IFD14" s="80"/>
      <c r="IFE14" s="80"/>
      <c r="IFF14" s="80"/>
      <c r="IFG14" s="80"/>
      <c r="IFH14" s="80"/>
      <c r="IFI14" s="80"/>
      <c r="IFJ14" s="80"/>
      <c r="IFK14" s="80"/>
      <c r="IFL14" s="80"/>
      <c r="IFM14" s="80"/>
      <c r="IFN14" s="80"/>
      <c r="IFO14" s="80"/>
      <c r="IFP14" s="80"/>
      <c r="IFQ14" s="80"/>
      <c r="IFR14" s="80"/>
      <c r="IFS14" s="80"/>
      <c r="IFT14" s="80"/>
      <c r="IFU14" s="80"/>
      <c r="IFV14" s="80"/>
      <c r="IFW14" s="80"/>
      <c r="IFX14" s="80"/>
      <c r="IFY14" s="80"/>
      <c r="IFZ14" s="80"/>
      <c r="IGA14" s="80"/>
      <c r="IGB14" s="80"/>
      <c r="IGC14" s="80"/>
      <c r="IGD14" s="80"/>
      <c r="IGE14" s="80"/>
      <c r="IGF14" s="80"/>
      <c r="IGG14" s="80"/>
      <c r="IGH14" s="80"/>
      <c r="IGI14" s="80"/>
      <c r="IGJ14" s="80"/>
      <c r="IGK14" s="80"/>
      <c r="IGL14" s="80"/>
      <c r="IGM14" s="80"/>
      <c r="IGN14" s="80"/>
      <c r="IGO14" s="80"/>
      <c r="IGP14" s="80"/>
      <c r="IGQ14" s="80"/>
      <c r="IGR14" s="80"/>
      <c r="IGS14" s="80"/>
      <c r="IGT14" s="80"/>
      <c r="IGU14" s="80"/>
      <c r="IGV14" s="80"/>
      <c r="IGW14" s="80"/>
      <c r="IGX14" s="80"/>
      <c r="IGY14" s="80"/>
      <c r="IGZ14" s="80"/>
      <c r="IHA14" s="80"/>
      <c r="IHB14" s="80"/>
      <c r="IHC14" s="80"/>
      <c r="IHD14" s="80"/>
      <c r="IHE14" s="80"/>
      <c r="IHF14" s="80"/>
      <c r="IHG14" s="80"/>
      <c r="IHH14" s="80"/>
      <c r="IHI14" s="80"/>
      <c r="IHJ14" s="80"/>
      <c r="IHK14" s="80"/>
      <c r="IHL14" s="80"/>
      <c r="IHM14" s="80"/>
      <c r="IHN14" s="80"/>
      <c r="IHO14" s="80"/>
      <c r="IHP14" s="80"/>
      <c r="IHQ14" s="80"/>
      <c r="IHR14" s="80"/>
      <c r="IHS14" s="80"/>
      <c r="IHT14" s="80"/>
      <c r="IHU14" s="80"/>
      <c r="IHV14" s="80"/>
      <c r="IHW14" s="80"/>
      <c r="IHX14" s="80"/>
      <c r="IHY14" s="80"/>
      <c r="IHZ14" s="80"/>
      <c r="IIA14" s="80"/>
      <c r="IIB14" s="80"/>
      <c r="IIC14" s="80"/>
      <c r="IID14" s="80"/>
      <c r="IIE14" s="80"/>
      <c r="IIF14" s="80"/>
      <c r="IIG14" s="80"/>
      <c r="IIH14" s="80"/>
      <c r="III14" s="80"/>
      <c r="IIJ14" s="80"/>
      <c r="IIK14" s="80"/>
      <c r="IIL14" s="80"/>
      <c r="IIM14" s="80"/>
      <c r="IIN14" s="80"/>
      <c r="IIO14" s="80"/>
      <c r="IIP14" s="80"/>
      <c r="IIQ14" s="80"/>
      <c r="IIR14" s="80"/>
      <c r="IIS14" s="80"/>
      <c r="IIT14" s="80"/>
      <c r="IIU14" s="80"/>
      <c r="IIV14" s="80"/>
      <c r="IIW14" s="80"/>
      <c r="IIX14" s="80"/>
      <c r="IIY14" s="80"/>
      <c r="IIZ14" s="80"/>
      <c r="IJA14" s="80"/>
      <c r="IJB14" s="80"/>
      <c r="IJC14" s="80"/>
      <c r="IJD14" s="80"/>
      <c r="IJE14" s="80"/>
      <c r="IJF14" s="80"/>
      <c r="IJG14" s="80"/>
      <c r="IJH14" s="80"/>
      <c r="IJI14" s="80"/>
      <c r="IJJ14" s="80"/>
      <c r="IJK14" s="80"/>
      <c r="IJL14" s="80"/>
      <c r="IJM14" s="80"/>
      <c r="IJN14" s="80"/>
      <c r="IJO14" s="80"/>
      <c r="IJP14" s="80"/>
      <c r="IJQ14" s="80"/>
      <c r="IJR14" s="80"/>
      <c r="IJS14" s="80"/>
      <c r="IJT14" s="80"/>
      <c r="IJU14" s="80"/>
      <c r="IJV14" s="80"/>
      <c r="IJW14" s="80"/>
      <c r="IJX14" s="80"/>
      <c r="IJY14" s="80"/>
      <c r="IJZ14" s="80"/>
      <c r="IKA14" s="80"/>
      <c r="IKB14" s="80"/>
      <c r="IKC14" s="80"/>
      <c r="IKD14" s="80"/>
      <c r="IKE14" s="80"/>
      <c r="IKF14" s="80"/>
      <c r="IKG14" s="80"/>
      <c r="IKH14" s="80"/>
      <c r="IKI14" s="80"/>
      <c r="IKJ14" s="80"/>
      <c r="IKK14" s="80"/>
      <c r="IKL14" s="80"/>
      <c r="IKM14" s="80"/>
      <c r="IKN14" s="80"/>
      <c r="IKO14" s="80"/>
      <c r="IKP14" s="80"/>
      <c r="IKQ14" s="80"/>
      <c r="IKR14" s="80"/>
      <c r="IKS14" s="80"/>
      <c r="IKT14" s="80"/>
      <c r="IKU14" s="80"/>
      <c r="IKV14" s="80"/>
      <c r="IKW14" s="80"/>
      <c r="IKX14" s="80"/>
      <c r="IKY14" s="80"/>
      <c r="IKZ14" s="80"/>
      <c r="ILA14" s="80"/>
      <c r="ILB14" s="80"/>
      <c r="ILC14" s="80"/>
      <c r="ILD14" s="80"/>
      <c r="ILE14" s="80"/>
      <c r="ILF14" s="80"/>
      <c r="ILG14" s="80"/>
      <c r="ILH14" s="80"/>
      <c r="ILI14" s="80"/>
      <c r="ILJ14" s="80"/>
      <c r="ILK14" s="80"/>
      <c r="ILL14" s="80"/>
      <c r="ILM14" s="80"/>
      <c r="ILN14" s="80"/>
      <c r="ILO14" s="80"/>
      <c r="ILP14" s="80"/>
      <c r="ILQ14" s="80"/>
      <c r="ILR14" s="80"/>
      <c r="ILS14" s="80"/>
      <c r="ILT14" s="80"/>
      <c r="ILU14" s="80"/>
      <c r="ILV14" s="80"/>
      <c r="ILW14" s="80"/>
      <c r="ILX14" s="80"/>
      <c r="ILY14" s="80"/>
      <c r="ILZ14" s="80"/>
      <c r="IMA14" s="80"/>
      <c r="IMB14" s="80"/>
      <c r="IMC14" s="80"/>
      <c r="IMD14" s="80"/>
      <c r="IME14" s="80"/>
      <c r="IMF14" s="80"/>
      <c r="IMG14" s="80"/>
      <c r="IMH14" s="80"/>
      <c r="IMI14" s="80"/>
      <c r="IMJ14" s="80"/>
      <c r="IMK14" s="80"/>
      <c r="IML14" s="80"/>
      <c r="IMM14" s="80"/>
      <c r="IMN14" s="80"/>
      <c r="IMO14" s="80"/>
      <c r="IMP14" s="80"/>
      <c r="IMQ14" s="80"/>
      <c r="IMR14" s="80"/>
      <c r="IMS14" s="80"/>
      <c r="IMT14" s="80"/>
      <c r="IMU14" s="80"/>
      <c r="IMV14" s="80"/>
      <c r="IMW14" s="80"/>
      <c r="IMX14" s="80"/>
      <c r="IMY14" s="80"/>
      <c r="IMZ14" s="80"/>
      <c r="INA14" s="80"/>
      <c r="INB14" s="80"/>
      <c r="INC14" s="80"/>
      <c r="IND14" s="80"/>
      <c r="INE14" s="80"/>
      <c r="INF14" s="80"/>
      <c r="ING14" s="80"/>
      <c r="INH14" s="80"/>
      <c r="INI14" s="80"/>
      <c r="INJ14" s="80"/>
      <c r="INK14" s="80"/>
      <c r="INL14" s="80"/>
      <c r="INM14" s="80"/>
      <c r="INN14" s="80"/>
      <c r="INO14" s="80"/>
      <c r="INP14" s="80"/>
      <c r="INQ14" s="80"/>
      <c r="INR14" s="80"/>
      <c r="INS14" s="80"/>
      <c r="INT14" s="80"/>
      <c r="INU14" s="80"/>
      <c r="INV14" s="80"/>
      <c r="INW14" s="80"/>
      <c r="INX14" s="80"/>
      <c r="INY14" s="80"/>
      <c r="INZ14" s="80"/>
      <c r="IOA14" s="80"/>
      <c r="IOB14" s="80"/>
      <c r="IOC14" s="80"/>
      <c r="IOD14" s="80"/>
      <c r="IOE14" s="80"/>
      <c r="IOF14" s="80"/>
      <c r="IOG14" s="80"/>
      <c r="IOH14" s="80"/>
      <c r="IOI14" s="80"/>
      <c r="IOJ14" s="80"/>
      <c r="IOK14" s="80"/>
      <c r="IOL14" s="80"/>
      <c r="IOM14" s="80"/>
      <c r="ION14" s="80"/>
      <c r="IOO14" s="80"/>
      <c r="IOP14" s="80"/>
      <c r="IOQ14" s="80"/>
      <c r="IOR14" s="80"/>
      <c r="IOS14" s="80"/>
      <c r="IOT14" s="80"/>
      <c r="IOU14" s="80"/>
      <c r="IOV14" s="80"/>
      <c r="IOW14" s="80"/>
      <c r="IOX14" s="80"/>
      <c r="IOY14" s="80"/>
      <c r="IOZ14" s="80"/>
      <c r="IPA14" s="80"/>
      <c r="IPB14" s="80"/>
      <c r="IPC14" s="80"/>
      <c r="IPD14" s="80"/>
      <c r="IPE14" s="80"/>
      <c r="IPF14" s="80"/>
      <c r="IPG14" s="80"/>
      <c r="IPH14" s="80"/>
      <c r="IPI14" s="80"/>
      <c r="IPJ14" s="80"/>
      <c r="IPK14" s="80"/>
      <c r="IPL14" s="80"/>
      <c r="IPM14" s="80"/>
      <c r="IPN14" s="80"/>
      <c r="IPO14" s="80"/>
      <c r="IPP14" s="80"/>
      <c r="IPQ14" s="80"/>
      <c r="IPR14" s="80"/>
      <c r="IPS14" s="80"/>
      <c r="IPT14" s="80"/>
      <c r="IPU14" s="80"/>
      <c r="IPV14" s="80"/>
      <c r="IPW14" s="80"/>
      <c r="IPX14" s="80"/>
      <c r="IPY14" s="80"/>
      <c r="IPZ14" s="80"/>
      <c r="IQA14" s="80"/>
      <c r="IQB14" s="80"/>
      <c r="IQC14" s="80"/>
      <c r="IQD14" s="80"/>
      <c r="IQE14" s="80"/>
      <c r="IQF14" s="80"/>
      <c r="IQG14" s="80"/>
      <c r="IQH14" s="80"/>
      <c r="IQI14" s="80"/>
      <c r="IQJ14" s="80"/>
      <c r="IQK14" s="80"/>
      <c r="IQL14" s="80"/>
      <c r="IQM14" s="80"/>
      <c r="IQN14" s="80"/>
      <c r="IQO14" s="80"/>
      <c r="IQP14" s="80"/>
      <c r="IQQ14" s="80"/>
      <c r="IQR14" s="80"/>
      <c r="IQS14" s="80"/>
      <c r="IQT14" s="80"/>
      <c r="IQU14" s="80"/>
      <c r="IQV14" s="80"/>
      <c r="IQW14" s="80"/>
      <c r="IQX14" s="80"/>
      <c r="IQY14" s="80"/>
      <c r="IQZ14" s="80"/>
      <c r="IRA14" s="80"/>
      <c r="IRB14" s="80"/>
      <c r="IRC14" s="80"/>
      <c r="IRD14" s="80"/>
      <c r="IRE14" s="80"/>
      <c r="IRF14" s="80"/>
      <c r="IRG14" s="80"/>
      <c r="IRH14" s="80"/>
      <c r="IRI14" s="80"/>
      <c r="IRJ14" s="80"/>
      <c r="IRK14" s="80"/>
      <c r="IRL14" s="80"/>
      <c r="IRM14" s="80"/>
      <c r="IRN14" s="80"/>
      <c r="IRO14" s="80"/>
      <c r="IRP14" s="80"/>
      <c r="IRQ14" s="80"/>
      <c r="IRR14" s="80"/>
      <c r="IRS14" s="80"/>
      <c r="IRT14" s="80"/>
      <c r="IRU14" s="80"/>
      <c r="IRV14" s="80"/>
      <c r="IRW14" s="80"/>
      <c r="IRX14" s="80"/>
      <c r="IRY14" s="80"/>
      <c r="IRZ14" s="80"/>
      <c r="ISA14" s="80"/>
      <c r="ISB14" s="80"/>
      <c r="ISC14" s="80"/>
      <c r="ISD14" s="80"/>
      <c r="ISE14" s="80"/>
      <c r="ISF14" s="80"/>
      <c r="ISG14" s="80"/>
      <c r="ISH14" s="80"/>
      <c r="ISI14" s="80"/>
      <c r="ISJ14" s="80"/>
      <c r="ISK14" s="80"/>
      <c r="ISL14" s="80"/>
      <c r="ISM14" s="80"/>
      <c r="ISN14" s="80"/>
      <c r="ISO14" s="80"/>
      <c r="ISP14" s="80"/>
      <c r="ISQ14" s="80"/>
      <c r="ISR14" s="80"/>
      <c r="ISS14" s="80"/>
      <c r="IST14" s="80"/>
      <c r="ISU14" s="80"/>
      <c r="ISV14" s="80"/>
      <c r="ISW14" s="80"/>
      <c r="ISX14" s="80"/>
      <c r="ISY14" s="80"/>
      <c r="ISZ14" s="80"/>
      <c r="ITA14" s="80"/>
      <c r="ITB14" s="80"/>
      <c r="ITC14" s="80"/>
      <c r="ITD14" s="80"/>
      <c r="ITE14" s="80"/>
      <c r="ITF14" s="80"/>
      <c r="ITG14" s="80"/>
      <c r="ITH14" s="80"/>
      <c r="ITI14" s="80"/>
      <c r="ITJ14" s="80"/>
      <c r="ITK14" s="80"/>
      <c r="ITL14" s="80"/>
      <c r="ITM14" s="80"/>
      <c r="ITN14" s="80"/>
      <c r="ITO14" s="80"/>
      <c r="ITP14" s="80"/>
      <c r="ITQ14" s="80"/>
      <c r="ITR14" s="80"/>
      <c r="ITS14" s="80"/>
      <c r="ITT14" s="80"/>
      <c r="ITU14" s="80"/>
      <c r="ITV14" s="80"/>
      <c r="ITW14" s="80"/>
      <c r="ITX14" s="80"/>
      <c r="ITY14" s="80"/>
      <c r="ITZ14" s="80"/>
      <c r="IUA14" s="80"/>
      <c r="IUB14" s="80"/>
      <c r="IUC14" s="80"/>
      <c r="IUD14" s="80"/>
      <c r="IUE14" s="80"/>
      <c r="IUF14" s="80"/>
      <c r="IUG14" s="80"/>
      <c r="IUH14" s="80"/>
      <c r="IUI14" s="80"/>
      <c r="IUJ14" s="80"/>
      <c r="IUK14" s="80"/>
      <c r="IUL14" s="80"/>
      <c r="IUM14" s="80"/>
      <c r="IUN14" s="80"/>
      <c r="IUO14" s="80"/>
      <c r="IUP14" s="80"/>
      <c r="IUQ14" s="80"/>
      <c r="IUR14" s="80"/>
      <c r="IUS14" s="80"/>
      <c r="IUT14" s="80"/>
      <c r="IUU14" s="80"/>
      <c r="IUV14" s="80"/>
      <c r="IUW14" s="80"/>
      <c r="IUX14" s="80"/>
      <c r="IUY14" s="80"/>
      <c r="IUZ14" s="80"/>
      <c r="IVA14" s="80"/>
      <c r="IVB14" s="80"/>
      <c r="IVC14" s="80"/>
      <c r="IVD14" s="80"/>
      <c r="IVE14" s="80"/>
      <c r="IVF14" s="80"/>
      <c r="IVG14" s="80"/>
      <c r="IVH14" s="80"/>
      <c r="IVI14" s="80"/>
      <c r="IVJ14" s="80"/>
      <c r="IVK14" s="80"/>
      <c r="IVL14" s="80"/>
      <c r="IVM14" s="80"/>
      <c r="IVN14" s="80"/>
      <c r="IVO14" s="80"/>
      <c r="IVP14" s="80"/>
      <c r="IVQ14" s="80"/>
      <c r="IVR14" s="80"/>
      <c r="IVS14" s="80"/>
      <c r="IVT14" s="80"/>
      <c r="IVU14" s="80"/>
      <c r="IVV14" s="80"/>
      <c r="IVW14" s="80"/>
      <c r="IVX14" s="80"/>
      <c r="IVY14" s="80"/>
      <c r="IVZ14" s="80"/>
      <c r="IWA14" s="80"/>
      <c r="IWB14" s="80"/>
      <c r="IWC14" s="80"/>
      <c r="IWD14" s="80"/>
      <c r="IWE14" s="80"/>
      <c r="IWF14" s="80"/>
      <c r="IWG14" s="80"/>
      <c r="IWH14" s="80"/>
      <c r="IWI14" s="80"/>
      <c r="IWJ14" s="80"/>
      <c r="IWK14" s="80"/>
      <c r="IWL14" s="80"/>
      <c r="IWM14" s="80"/>
      <c r="IWN14" s="80"/>
      <c r="IWO14" s="80"/>
      <c r="IWP14" s="80"/>
      <c r="IWQ14" s="80"/>
      <c r="IWR14" s="80"/>
      <c r="IWS14" s="80"/>
      <c r="IWT14" s="80"/>
      <c r="IWU14" s="80"/>
      <c r="IWV14" s="80"/>
      <c r="IWW14" s="80"/>
      <c r="IWX14" s="80"/>
      <c r="IWY14" s="80"/>
      <c r="IWZ14" s="80"/>
      <c r="IXA14" s="80"/>
      <c r="IXB14" s="80"/>
      <c r="IXC14" s="80"/>
      <c r="IXD14" s="80"/>
      <c r="IXE14" s="80"/>
      <c r="IXF14" s="80"/>
      <c r="IXG14" s="80"/>
      <c r="IXH14" s="80"/>
      <c r="IXI14" s="80"/>
      <c r="IXJ14" s="80"/>
      <c r="IXK14" s="80"/>
      <c r="IXL14" s="80"/>
      <c r="IXM14" s="80"/>
      <c r="IXN14" s="80"/>
      <c r="IXO14" s="80"/>
      <c r="IXP14" s="80"/>
      <c r="IXQ14" s="80"/>
      <c r="IXR14" s="80"/>
      <c r="IXS14" s="80"/>
      <c r="IXT14" s="80"/>
      <c r="IXU14" s="80"/>
      <c r="IXV14" s="80"/>
      <c r="IXW14" s="80"/>
      <c r="IXX14" s="80"/>
      <c r="IXY14" s="80"/>
      <c r="IXZ14" s="80"/>
      <c r="IYA14" s="80"/>
      <c r="IYB14" s="80"/>
      <c r="IYC14" s="80"/>
      <c r="IYD14" s="80"/>
      <c r="IYE14" s="80"/>
      <c r="IYF14" s="80"/>
      <c r="IYG14" s="80"/>
      <c r="IYH14" s="80"/>
      <c r="IYI14" s="80"/>
      <c r="IYJ14" s="80"/>
      <c r="IYK14" s="80"/>
      <c r="IYL14" s="80"/>
      <c r="IYM14" s="80"/>
      <c r="IYN14" s="80"/>
      <c r="IYO14" s="80"/>
      <c r="IYP14" s="80"/>
      <c r="IYQ14" s="80"/>
      <c r="IYR14" s="80"/>
      <c r="IYS14" s="80"/>
      <c r="IYT14" s="80"/>
      <c r="IYU14" s="80"/>
      <c r="IYV14" s="80"/>
      <c r="IYW14" s="80"/>
      <c r="IYX14" s="80"/>
      <c r="IYY14" s="80"/>
      <c r="IYZ14" s="80"/>
      <c r="IZA14" s="80"/>
      <c r="IZB14" s="80"/>
      <c r="IZC14" s="80"/>
      <c r="IZD14" s="80"/>
      <c r="IZE14" s="80"/>
      <c r="IZF14" s="80"/>
      <c r="IZG14" s="80"/>
      <c r="IZH14" s="80"/>
      <c r="IZI14" s="80"/>
      <c r="IZJ14" s="80"/>
      <c r="IZK14" s="80"/>
      <c r="IZL14" s="80"/>
      <c r="IZM14" s="80"/>
      <c r="IZN14" s="80"/>
      <c r="IZO14" s="80"/>
      <c r="IZP14" s="80"/>
      <c r="IZQ14" s="80"/>
      <c r="IZR14" s="80"/>
      <c r="IZS14" s="80"/>
      <c r="IZT14" s="80"/>
      <c r="IZU14" s="80"/>
      <c r="IZV14" s="80"/>
      <c r="IZW14" s="80"/>
      <c r="IZX14" s="80"/>
      <c r="IZY14" s="80"/>
      <c r="IZZ14" s="80"/>
      <c r="JAA14" s="80"/>
      <c r="JAB14" s="80"/>
      <c r="JAC14" s="80"/>
      <c r="JAD14" s="80"/>
      <c r="JAE14" s="80"/>
      <c r="JAF14" s="80"/>
      <c r="JAG14" s="80"/>
      <c r="JAH14" s="80"/>
      <c r="JAI14" s="80"/>
      <c r="JAJ14" s="80"/>
      <c r="JAK14" s="80"/>
      <c r="JAL14" s="80"/>
      <c r="JAM14" s="80"/>
      <c r="JAN14" s="80"/>
      <c r="JAO14" s="80"/>
      <c r="JAP14" s="80"/>
      <c r="JAQ14" s="80"/>
      <c r="JAR14" s="80"/>
      <c r="JAS14" s="80"/>
      <c r="JAT14" s="80"/>
      <c r="JAU14" s="80"/>
      <c r="JAV14" s="80"/>
      <c r="JAW14" s="80"/>
      <c r="JAX14" s="80"/>
      <c r="JAY14" s="80"/>
      <c r="JAZ14" s="80"/>
      <c r="JBA14" s="80"/>
      <c r="JBB14" s="80"/>
      <c r="JBC14" s="80"/>
      <c r="JBD14" s="80"/>
      <c r="JBE14" s="80"/>
      <c r="JBF14" s="80"/>
      <c r="JBG14" s="80"/>
      <c r="JBH14" s="80"/>
      <c r="JBI14" s="80"/>
      <c r="JBJ14" s="80"/>
      <c r="JBK14" s="80"/>
      <c r="JBL14" s="80"/>
      <c r="JBM14" s="80"/>
      <c r="JBN14" s="80"/>
      <c r="JBO14" s="80"/>
      <c r="JBP14" s="80"/>
      <c r="JBQ14" s="80"/>
      <c r="JBR14" s="80"/>
      <c r="JBS14" s="80"/>
      <c r="JBT14" s="80"/>
      <c r="JBU14" s="80"/>
      <c r="JBV14" s="80"/>
      <c r="JBW14" s="80"/>
      <c r="JBX14" s="80"/>
      <c r="JBY14" s="80"/>
      <c r="JBZ14" s="80"/>
      <c r="JCA14" s="80"/>
      <c r="JCB14" s="80"/>
      <c r="JCC14" s="80"/>
      <c r="JCD14" s="80"/>
      <c r="JCE14" s="80"/>
      <c r="JCF14" s="80"/>
      <c r="JCG14" s="80"/>
      <c r="JCH14" s="80"/>
      <c r="JCI14" s="80"/>
      <c r="JCJ14" s="80"/>
      <c r="JCK14" s="80"/>
      <c r="JCL14" s="80"/>
      <c r="JCM14" s="80"/>
      <c r="JCN14" s="80"/>
      <c r="JCO14" s="80"/>
      <c r="JCP14" s="80"/>
      <c r="JCQ14" s="80"/>
      <c r="JCR14" s="80"/>
      <c r="JCS14" s="80"/>
      <c r="JCT14" s="80"/>
      <c r="JCU14" s="80"/>
      <c r="JCV14" s="80"/>
      <c r="JCW14" s="80"/>
      <c r="JCX14" s="80"/>
      <c r="JCY14" s="80"/>
      <c r="JCZ14" s="80"/>
      <c r="JDA14" s="80"/>
      <c r="JDB14" s="80"/>
      <c r="JDC14" s="80"/>
      <c r="JDD14" s="80"/>
      <c r="JDE14" s="80"/>
      <c r="JDF14" s="80"/>
      <c r="JDG14" s="80"/>
      <c r="JDH14" s="80"/>
      <c r="JDI14" s="80"/>
      <c r="JDJ14" s="80"/>
      <c r="JDK14" s="80"/>
      <c r="JDL14" s="80"/>
      <c r="JDM14" s="80"/>
      <c r="JDN14" s="80"/>
      <c r="JDO14" s="80"/>
      <c r="JDP14" s="80"/>
      <c r="JDQ14" s="80"/>
      <c r="JDR14" s="80"/>
      <c r="JDS14" s="80"/>
      <c r="JDT14" s="80"/>
      <c r="JDU14" s="80"/>
      <c r="JDV14" s="80"/>
      <c r="JDW14" s="80"/>
      <c r="JDX14" s="80"/>
      <c r="JDY14" s="80"/>
      <c r="JDZ14" s="80"/>
      <c r="JEA14" s="80"/>
      <c r="JEB14" s="80"/>
      <c r="JEC14" s="80"/>
      <c r="JED14" s="80"/>
      <c r="JEE14" s="80"/>
      <c r="JEF14" s="80"/>
      <c r="JEG14" s="80"/>
      <c r="JEH14" s="80"/>
      <c r="JEI14" s="80"/>
      <c r="JEJ14" s="80"/>
      <c r="JEK14" s="80"/>
      <c r="JEL14" s="80"/>
      <c r="JEM14" s="80"/>
      <c r="JEN14" s="80"/>
      <c r="JEO14" s="80"/>
      <c r="JEP14" s="80"/>
      <c r="JEQ14" s="80"/>
      <c r="JER14" s="80"/>
      <c r="JES14" s="80"/>
      <c r="JET14" s="80"/>
      <c r="JEU14" s="80"/>
      <c r="JEV14" s="80"/>
      <c r="JEW14" s="80"/>
      <c r="JEX14" s="80"/>
      <c r="JEY14" s="80"/>
      <c r="JEZ14" s="80"/>
      <c r="JFA14" s="80"/>
      <c r="JFB14" s="80"/>
      <c r="JFC14" s="80"/>
      <c r="JFD14" s="80"/>
      <c r="JFE14" s="80"/>
      <c r="JFF14" s="80"/>
      <c r="JFG14" s="80"/>
      <c r="JFH14" s="80"/>
      <c r="JFI14" s="80"/>
      <c r="JFJ14" s="80"/>
      <c r="JFK14" s="80"/>
      <c r="JFL14" s="80"/>
      <c r="JFM14" s="80"/>
      <c r="JFN14" s="80"/>
      <c r="JFO14" s="80"/>
      <c r="JFP14" s="80"/>
      <c r="JFQ14" s="80"/>
      <c r="JFR14" s="80"/>
      <c r="JFS14" s="80"/>
      <c r="JFT14" s="80"/>
      <c r="JFU14" s="80"/>
      <c r="JFV14" s="80"/>
      <c r="JFW14" s="80"/>
      <c r="JFX14" s="80"/>
      <c r="JFY14" s="80"/>
      <c r="JFZ14" s="80"/>
      <c r="JGA14" s="80"/>
      <c r="JGB14" s="80"/>
      <c r="JGC14" s="80"/>
      <c r="JGD14" s="80"/>
      <c r="JGE14" s="80"/>
      <c r="JGF14" s="80"/>
      <c r="JGG14" s="80"/>
      <c r="JGH14" s="80"/>
      <c r="JGI14" s="80"/>
      <c r="JGJ14" s="80"/>
      <c r="JGK14" s="80"/>
      <c r="JGL14" s="80"/>
      <c r="JGM14" s="80"/>
      <c r="JGN14" s="80"/>
      <c r="JGO14" s="80"/>
      <c r="JGP14" s="80"/>
      <c r="JGQ14" s="80"/>
      <c r="JGR14" s="80"/>
      <c r="JGS14" s="80"/>
      <c r="JGT14" s="80"/>
      <c r="JGU14" s="80"/>
      <c r="JGV14" s="80"/>
      <c r="JGW14" s="80"/>
      <c r="JGX14" s="80"/>
      <c r="JGY14" s="80"/>
      <c r="JGZ14" s="80"/>
      <c r="JHA14" s="80"/>
      <c r="JHB14" s="80"/>
      <c r="JHC14" s="80"/>
      <c r="JHD14" s="80"/>
      <c r="JHE14" s="80"/>
      <c r="JHF14" s="80"/>
      <c r="JHG14" s="80"/>
      <c r="JHH14" s="80"/>
      <c r="JHI14" s="80"/>
      <c r="JHJ14" s="80"/>
      <c r="JHK14" s="80"/>
      <c r="JHL14" s="80"/>
      <c r="JHM14" s="80"/>
      <c r="JHN14" s="80"/>
      <c r="JHO14" s="80"/>
      <c r="JHP14" s="80"/>
      <c r="JHQ14" s="80"/>
      <c r="JHR14" s="80"/>
      <c r="JHS14" s="80"/>
      <c r="JHT14" s="80"/>
      <c r="JHU14" s="80"/>
      <c r="JHV14" s="80"/>
      <c r="JHW14" s="80"/>
      <c r="JHX14" s="80"/>
      <c r="JHY14" s="80"/>
      <c r="JHZ14" s="80"/>
      <c r="JIA14" s="80"/>
      <c r="JIB14" s="80"/>
      <c r="JIC14" s="80"/>
      <c r="JID14" s="80"/>
      <c r="JIE14" s="80"/>
      <c r="JIF14" s="80"/>
      <c r="JIG14" s="80"/>
      <c r="JIH14" s="80"/>
      <c r="JII14" s="80"/>
      <c r="JIJ14" s="80"/>
      <c r="JIK14" s="80"/>
      <c r="JIL14" s="80"/>
      <c r="JIM14" s="80"/>
      <c r="JIN14" s="80"/>
      <c r="JIO14" s="80"/>
      <c r="JIP14" s="80"/>
      <c r="JIQ14" s="80"/>
      <c r="JIR14" s="80"/>
      <c r="JIS14" s="80"/>
      <c r="JIT14" s="80"/>
      <c r="JIU14" s="80"/>
      <c r="JIV14" s="80"/>
      <c r="JIW14" s="80"/>
      <c r="JIX14" s="80"/>
      <c r="JIY14" s="80"/>
      <c r="JIZ14" s="80"/>
      <c r="JJA14" s="80"/>
      <c r="JJB14" s="80"/>
      <c r="JJC14" s="80"/>
      <c r="JJD14" s="80"/>
      <c r="JJE14" s="80"/>
      <c r="JJF14" s="80"/>
      <c r="JJG14" s="80"/>
      <c r="JJH14" s="80"/>
      <c r="JJI14" s="80"/>
      <c r="JJJ14" s="80"/>
      <c r="JJK14" s="80"/>
      <c r="JJL14" s="80"/>
      <c r="JJM14" s="80"/>
      <c r="JJN14" s="80"/>
      <c r="JJO14" s="80"/>
      <c r="JJP14" s="80"/>
      <c r="JJQ14" s="80"/>
      <c r="JJR14" s="80"/>
      <c r="JJS14" s="80"/>
      <c r="JJT14" s="80"/>
      <c r="JJU14" s="80"/>
      <c r="JJV14" s="80"/>
      <c r="JJW14" s="80"/>
      <c r="JJX14" s="80"/>
      <c r="JJY14" s="80"/>
      <c r="JJZ14" s="80"/>
      <c r="JKA14" s="80"/>
      <c r="JKB14" s="80"/>
      <c r="JKC14" s="80"/>
      <c r="JKD14" s="80"/>
      <c r="JKE14" s="80"/>
      <c r="JKF14" s="80"/>
      <c r="JKG14" s="80"/>
      <c r="JKH14" s="80"/>
      <c r="JKI14" s="80"/>
      <c r="JKJ14" s="80"/>
      <c r="JKK14" s="80"/>
      <c r="JKL14" s="80"/>
      <c r="JKM14" s="80"/>
      <c r="JKN14" s="80"/>
      <c r="JKO14" s="80"/>
      <c r="JKP14" s="80"/>
      <c r="JKQ14" s="80"/>
      <c r="JKR14" s="80"/>
      <c r="JKS14" s="80"/>
      <c r="JKT14" s="80"/>
      <c r="JKU14" s="80"/>
      <c r="JKV14" s="80"/>
      <c r="JKW14" s="80"/>
      <c r="JKX14" s="80"/>
      <c r="JKY14" s="80"/>
      <c r="JKZ14" s="80"/>
      <c r="JLA14" s="80"/>
      <c r="JLB14" s="80"/>
      <c r="JLC14" s="80"/>
      <c r="JLD14" s="80"/>
      <c r="JLE14" s="80"/>
      <c r="JLF14" s="80"/>
      <c r="JLG14" s="80"/>
      <c r="JLH14" s="80"/>
      <c r="JLI14" s="80"/>
      <c r="JLJ14" s="80"/>
      <c r="JLK14" s="80"/>
      <c r="JLL14" s="80"/>
      <c r="JLM14" s="80"/>
      <c r="JLN14" s="80"/>
      <c r="JLO14" s="80"/>
      <c r="JLP14" s="80"/>
      <c r="JLQ14" s="80"/>
      <c r="JLR14" s="80"/>
      <c r="JLS14" s="80"/>
      <c r="JLT14" s="80"/>
      <c r="JLU14" s="80"/>
      <c r="JLV14" s="80"/>
      <c r="JLW14" s="80"/>
      <c r="JLX14" s="80"/>
      <c r="JLY14" s="80"/>
      <c r="JLZ14" s="80"/>
      <c r="JMA14" s="80"/>
      <c r="JMB14" s="80"/>
      <c r="JMC14" s="80"/>
      <c r="JMD14" s="80"/>
      <c r="JME14" s="80"/>
      <c r="JMF14" s="80"/>
      <c r="JMG14" s="80"/>
      <c r="JMH14" s="80"/>
      <c r="JMI14" s="80"/>
      <c r="JMJ14" s="80"/>
      <c r="JMK14" s="80"/>
      <c r="JML14" s="80"/>
      <c r="JMM14" s="80"/>
      <c r="JMN14" s="80"/>
      <c r="JMO14" s="80"/>
      <c r="JMP14" s="80"/>
      <c r="JMQ14" s="80"/>
      <c r="JMR14" s="80"/>
      <c r="JMS14" s="80"/>
      <c r="JMT14" s="80"/>
      <c r="JMU14" s="80"/>
      <c r="JMV14" s="80"/>
      <c r="JMW14" s="80"/>
      <c r="JMX14" s="80"/>
      <c r="JMY14" s="80"/>
      <c r="JMZ14" s="80"/>
      <c r="JNA14" s="80"/>
      <c r="JNB14" s="80"/>
      <c r="JNC14" s="80"/>
      <c r="JND14" s="80"/>
      <c r="JNE14" s="80"/>
      <c r="JNF14" s="80"/>
      <c r="JNG14" s="80"/>
      <c r="JNH14" s="80"/>
      <c r="JNI14" s="80"/>
      <c r="JNJ14" s="80"/>
      <c r="JNK14" s="80"/>
      <c r="JNL14" s="80"/>
      <c r="JNM14" s="80"/>
      <c r="JNN14" s="80"/>
      <c r="JNO14" s="80"/>
      <c r="JNP14" s="80"/>
      <c r="JNQ14" s="80"/>
      <c r="JNR14" s="80"/>
      <c r="JNS14" s="80"/>
      <c r="JNT14" s="80"/>
      <c r="JNU14" s="80"/>
      <c r="JNV14" s="80"/>
      <c r="JNW14" s="80"/>
      <c r="JNX14" s="80"/>
      <c r="JNY14" s="80"/>
      <c r="JNZ14" s="80"/>
      <c r="JOA14" s="80"/>
      <c r="JOB14" s="80"/>
      <c r="JOC14" s="80"/>
      <c r="JOD14" s="80"/>
      <c r="JOE14" s="80"/>
      <c r="JOF14" s="80"/>
      <c r="JOG14" s="80"/>
      <c r="JOH14" s="80"/>
      <c r="JOI14" s="80"/>
      <c r="JOJ14" s="80"/>
      <c r="JOK14" s="80"/>
      <c r="JOL14" s="80"/>
      <c r="JOM14" s="80"/>
      <c r="JON14" s="80"/>
      <c r="JOO14" s="80"/>
      <c r="JOP14" s="80"/>
      <c r="JOQ14" s="80"/>
      <c r="JOR14" s="80"/>
      <c r="JOS14" s="80"/>
      <c r="JOT14" s="80"/>
      <c r="JOU14" s="80"/>
      <c r="JOV14" s="80"/>
      <c r="JOW14" s="80"/>
      <c r="JOX14" s="80"/>
      <c r="JOY14" s="80"/>
      <c r="JOZ14" s="80"/>
      <c r="JPA14" s="80"/>
      <c r="JPB14" s="80"/>
      <c r="JPC14" s="80"/>
      <c r="JPD14" s="80"/>
      <c r="JPE14" s="80"/>
      <c r="JPF14" s="80"/>
      <c r="JPG14" s="80"/>
      <c r="JPH14" s="80"/>
      <c r="JPI14" s="80"/>
      <c r="JPJ14" s="80"/>
      <c r="JPK14" s="80"/>
      <c r="JPL14" s="80"/>
      <c r="JPM14" s="80"/>
      <c r="JPN14" s="80"/>
      <c r="JPO14" s="80"/>
      <c r="JPP14" s="80"/>
      <c r="JPQ14" s="80"/>
      <c r="JPR14" s="80"/>
      <c r="JPS14" s="80"/>
      <c r="JPT14" s="80"/>
      <c r="JPU14" s="80"/>
      <c r="JPV14" s="80"/>
      <c r="JPW14" s="80"/>
      <c r="JPX14" s="80"/>
      <c r="JPY14" s="80"/>
      <c r="JPZ14" s="80"/>
      <c r="JQA14" s="80"/>
      <c r="JQB14" s="80"/>
      <c r="JQC14" s="80"/>
      <c r="JQD14" s="80"/>
      <c r="JQE14" s="80"/>
      <c r="JQF14" s="80"/>
      <c r="JQG14" s="80"/>
      <c r="JQH14" s="80"/>
      <c r="JQI14" s="80"/>
      <c r="JQJ14" s="80"/>
      <c r="JQK14" s="80"/>
      <c r="JQL14" s="80"/>
      <c r="JQM14" s="80"/>
      <c r="JQN14" s="80"/>
      <c r="JQO14" s="80"/>
      <c r="JQP14" s="80"/>
      <c r="JQQ14" s="80"/>
      <c r="JQR14" s="80"/>
      <c r="JQS14" s="80"/>
      <c r="JQT14" s="80"/>
      <c r="JQU14" s="80"/>
      <c r="JQV14" s="80"/>
      <c r="JQW14" s="80"/>
      <c r="JQX14" s="80"/>
      <c r="JQY14" s="80"/>
      <c r="JQZ14" s="80"/>
      <c r="JRA14" s="80"/>
      <c r="JRB14" s="80"/>
      <c r="JRC14" s="80"/>
      <c r="JRD14" s="80"/>
      <c r="JRE14" s="80"/>
      <c r="JRF14" s="80"/>
      <c r="JRG14" s="80"/>
      <c r="JRH14" s="80"/>
      <c r="JRI14" s="80"/>
      <c r="JRJ14" s="80"/>
      <c r="JRK14" s="80"/>
      <c r="JRL14" s="80"/>
      <c r="JRM14" s="80"/>
      <c r="JRN14" s="80"/>
      <c r="JRO14" s="80"/>
      <c r="JRP14" s="80"/>
      <c r="JRQ14" s="80"/>
      <c r="JRR14" s="80"/>
      <c r="JRS14" s="80"/>
      <c r="JRT14" s="80"/>
      <c r="JRU14" s="80"/>
      <c r="JRV14" s="80"/>
      <c r="JRW14" s="80"/>
      <c r="JRX14" s="80"/>
      <c r="JRY14" s="80"/>
      <c r="JRZ14" s="80"/>
      <c r="JSA14" s="80"/>
      <c r="JSB14" s="80"/>
      <c r="JSC14" s="80"/>
      <c r="JSD14" s="80"/>
      <c r="JSE14" s="80"/>
      <c r="JSF14" s="80"/>
      <c r="JSG14" s="80"/>
      <c r="JSH14" s="80"/>
      <c r="JSI14" s="80"/>
      <c r="JSJ14" s="80"/>
      <c r="JSK14" s="80"/>
      <c r="JSL14" s="80"/>
      <c r="JSM14" s="80"/>
      <c r="JSN14" s="80"/>
      <c r="JSO14" s="80"/>
      <c r="JSP14" s="80"/>
      <c r="JSQ14" s="80"/>
      <c r="JSR14" s="80"/>
      <c r="JSS14" s="80"/>
      <c r="JST14" s="80"/>
      <c r="JSU14" s="80"/>
      <c r="JSV14" s="80"/>
      <c r="JSW14" s="80"/>
      <c r="JSX14" s="80"/>
      <c r="JSY14" s="80"/>
      <c r="JSZ14" s="80"/>
      <c r="JTA14" s="80"/>
      <c r="JTB14" s="80"/>
      <c r="JTC14" s="80"/>
      <c r="JTD14" s="80"/>
      <c r="JTE14" s="80"/>
      <c r="JTF14" s="80"/>
      <c r="JTG14" s="80"/>
      <c r="JTH14" s="80"/>
      <c r="JTI14" s="80"/>
      <c r="JTJ14" s="80"/>
      <c r="JTK14" s="80"/>
      <c r="JTL14" s="80"/>
      <c r="JTM14" s="80"/>
      <c r="JTN14" s="80"/>
      <c r="JTO14" s="80"/>
      <c r="JTP14" s="80"/>
      <c r="JTQ14" s="80"/>
      <c r="JTR14" s="80"/>
      <c r="JTS14" s="80"/>
      <c r="JTT14" s="80"/>
      <c r="JTU14" s="80"/>
      <c r="JTV14" s="80"/>
      <c r="JTW14" s="80"/>
      <c r="JTX14" s="80"/>
      <c r="JTY14" s="80"/>
      <c r="JTZ14" s="80"/>
      <c r="JUA14" s="80"/>
      <c r="JUB14" s="80"/>
      <c r="JUC14" s="80"/>
      <c r="JUD14" s="80"/>
      <c r="JUE14" s="80"/>
      <c r="JUF14" s="80"/>
      <c r="JUG14" s="80"/>
      <c r="JUH14" s="80"/>
      <c r="JUI14" s="80"/>
      <c r="JUJ14" s="80"/>
      <c r="JUK14" s="80"/>
      <c r="JUL14" s="80"/>
      <c r="JUM14" s="80"/>
      <c r="JUN14" s="80"/>
      <c r="JUO14" s="80"/>
      <c r="JUP14" s="80"/>
      <c r="JUQ14" s="80"/>
      <c r="JUR14" s="80"/>
      <c r="JUS14" s="80"/>
      <c r="JUT14" s="80"/>
      <c r="JUU14" s="80"/>
      <c r="JUV14" s="80"/>
      <c r="JUW14" s="80"/>
      <c r="JUX14" s="80"/>
      <c r="JUY14" s="80"/>
      <c r="JUZ14" s="80"/>
      <c r="JVA14" s="80"/>
      <c r="JVB14" s="80"/>
      <c r="JVC14" s="80"/>
      <c r="JVD14" s="80"/>
      <c r="JVE14" s="80"/>
      <c r="JVF14" s="80"/>
      <c r="JVG14" s="80"/>
      <c r="JVH14" s="80"/>
      <c r="JVI14" s="80"/>
      <c r="JVJ14" s="80"/>
      <c r="JVK14" s="80"/>
      <c r="JVL14" s="80"/>
      <c r="JVM14" s="80"/>
      <c r="JVN14" s="80"/>
      <c r="JVO14" s="80"/>
      <c r="JVP14" s="80"/>
      <c r="JVQ14" s="80"/>
      <c r="JVR14" s="80"/>
      <c r="JVS14" s="80"/>
      <c r="JVT14" s="80"/>
      <c r="JVU14" s="80"/>
      <c r="JVV14" s="80"/>
      <c r="JVW14" s="80"/>
      <c r="JVX14" s="80"/>
      <c r="JVY14" s="80"/>
      <c r="JVZ14" s="80"/>
      <c r="JWA14" s="80"/>
      <c r="JWB14" s="80"/>
      <c r="JWC14" s="80"/>
      <c r="JWD14" s="80"/>
      <c r="JWE14" s="80"/>
      <c r="JWF14" s="80"/>
      <c r="JWG14" s="80"/>
      <c r="JWH14" s="80"/>
      <c r="JWI14" s="80"/>
      <c r="JWJ14" s="80"/>
      <c r="JWK14" s="80"/>
      <c r="JWL14" s="80"/>
      <c r="JWM14" s="80"/>
      <c r="JWN14" s="80"/>
      <c r="JWO14" s="80"/>
      <c r="JWP14" s="80"/>
      <c r="JWQ14" s="80"/>
      <c r="JWR14" s="80"/>
      <c r="JWS14" s="80"/>
      <c r="JWT14" s="80"/>
      <c r="JWU14" s="80"/>
      <c r="JWV14" s="80"/>
      <c r="JWW14" s="80"/>
      <c r="JWX14" s="80"/>
      <c r="JWY14" s="80"/>
      <c r="JWZ14" s="80"/>
      <c r="JXA14" s="80"/>
      <c r="JXB14" s="80"/>
      <c r="JXC14" s="80"/>
      <c r="JXD14" s="80"/>
      <c r="JXE14" s="80"/>
      <c r="JXF14" s="80"/>
      <c r="JXG14" s="80"/>
      <c r="JXH14" s="80"/>
      <c r="JXI14" s="80"/>
      <c r="JXJ14" s="80"/>
      <c r="JXK14" s="80"/>
      <c r="JXL14" s="80"/>
      <c r="JXM14" s="80"/>
      <c r="JXN14" s="80"/>
      <c r="JXO14" s="80"/>
      <c r="JXP14" s="80"/>
      <c r="JXQ14" s="80"/>
      <c r="JXR14" s="80"/>
      <c r="JXS14" s="80"/>
      <c r="JXT14" s="80"/>
      <c r="JXU14" s="80"/>
      <c r="JXV14" s="80"/>
      <c r="JXW14" s="80"/>
      <c r="JXX14" s="80"/>
      <c r="JXY14" s="80"/>
      <c r="JXZ14" s="80"/>
      <c r="JYA14" s="80"/>
      <c r="JYB14" s="80"/>
      <c r="JYC14" s="80"/>
      <c r="JYD14" s="80"/>
      <c r="JYE14" s="80"/>
      <c r="JYF14" s="80"/>
      <c r="JYG14" s="80"/>
      <c r="JYH14" s="80"/>
      <c r="JYI14" s="80"/>
      <c r="JYJ14" s="80"/>
      <c r="JYK14" s="80"/>
      <c r="JYL14" s="80"/>
      <c r="JYM14" s="80"/>
      <c r="JYN14" s="80"/>
      <c r="JYO14" s="80"/>
      <c r="JYP14" s="80"/>
      <c r="JYQ14" s="80"/>
      <c r="JYR14" s="80"/>
      <c r="JYS14" s="80"/>
      <c r="JYT14" s="80"/>
      <c r="JYU14" s="80"/>
      <c r="JYV14" s="80"/>
      <c r="JYW14" s="80"/>
      <c r="JYX14" s="80"/>
      <c r="JYY14" s="80"/>
      <c r="JYZ14" s="80"/>
      <c r="JZA14" s="80"/>
      <c r="JZB14" s="80"/>
      <c r="JZC14" s="80"/>
      <c r="JZD14" s="80"/>
      <c r="JZE14" s="80"/>
      <c r="JZF14" s="80"/>
      <c r="JZG14" s="80"/>
      <c r="JZH14" s="80"/>
      <c r="JZI14" s="80"/>
      <c r="JZJ14" s="80"/>
      <c r="JZK14" s="80"/>
      <c r="JZL14" s="80"/>
      <c r="JZM14" s="80"/>
      <c r="JZN14" s="80"/>
      <c r="JZO14" s="80"/>
      <c r="JZP14" s="80"/>
      <c r="JZQ14" s="80"/>
      <c r="JZR14" s="80"/>
      <c r="JZS14" s="80"/>
      <c r="JZT14" s="80"/>
      <c r="JZU14" s="80"/>
      <c r="JZV14" s="80"/>
      <c r="JZW14" s="80"/>
      <c r="JZX14" s="80"/>
      <c r="JZY14" s="80"/>
      <c r="JZZ14" s="80"/>
      <c r="KAA14" s="80"/>
      <c r="KAB14" s="80"/>
      <c r="KAC14" s="80"/>
      <c r="KAD14" s="80"/>
      <c r="KAE14" s="80"/>
      <c r="KAF14" s="80"/>
      <c r="KAG14" s="80"/>
      <c r="KAH14" s="80"/>
      <c r="KAI14" s="80"/>
      <c r="KAJ14" s="80"/>
      <c r="KAK14" s="80"/>
      <c r="KAL14" s="80"/>
      <c r="KAM14" s="80"/>
      <c r="KAN14" s="80"/>
      <c r="KAO14" s="80"/>
      <c r="KAP14" s="80"/>
      <c r="KAQ14" s="80"/>
      <c r="KAR14" s="80"/>
      <c r="KAS14" s="80"/>
      <c r="KAT14" s="80"/>
      <c r="KAU14" s="80"/>
      <c r="KAV14" s="80"/>
      <c r="KAW14" s="80"/>
      <c r="KAX14" s="80"/>
      <c r="KAY14" s="80"/>
      <c r="KAZ14" s="80"/>
      <c r="KBA14" s="80"/>
      <c r="KBB14" s="80"/>
      <c r="KBC14" s="80"/>
      <c r="KBD14" s="80"/>
      <c r="KBE14" s="80"/>
      <c r="KBF14" s="80"/>
      <c r="KBG14" s="80"/>
      <c r="KBH14" s="80"/>
      <c r="KBI14" s="80"/>
      <c r="KBJ14" s="80"/>
      <c r="KBK14" s="80"/>
      <c r="KBL14" s="80"/>
      <c r="KBM14" s="80"/>
      <c r="KBN14" s="80"/>
      <c r="KBO14" s="80"/>
      <c r="KBP14" s="80"/>
      <c r="KBQ14" s="80"/>
      <c r="KBR14" s="80"/>
      <c r="KBS14" s="80"/>
      <c r="KBT14" s="80"/>
      <c r="KBU14" s="80"/>
      <c r="KBV14" s="80"/>
      <c r="KBW14" s="80"/>
      <c r="KBX14" s="80"/>
      <c r="KBY14" s="80"/>
      <c r="KBZ14" s="80"/>
      <c r="KCA14" s="80"/>
      <c r="KCB14" s="80"/>
      <c r="KCC14" s="80"/>
      <c r="KCD14" s="80"/>
      <c r="KCE14" s="80"/>
      <c r="KCF14" s="80"/>
      <c r="KCG14" s="80"/>
      <c r="KCH14" s="80"/>
      <c r="KCI14" s="80"/>
      <c r="KCJ14" s="80"/>
      <c r="KCK14" s="80"/>
      <c r="KCL14" s="80"/>
      <c r="KCM14" s="80"/>
      <c r="KCN14" s="80"/>
      <c r="KCO14" s="80"/>
      <c r="KCP14" s="80"/>
      <c r="KCQ14" s="80"/>
      <c r="KCR14" s="80"/>
      <c r="KCS14" s="80"/>
      <c r="KCT14" s="80"/>
      <c r="KCU14" s="80"/>
      <c r="KCV14" s="80"/>
      <c r="KCW14" s="80"/>
      <c r="KCX14" s="80"/>
      <c r="KCY14" s="80"/>
      <c r="KCZ14" s="80"/>
      <c r="KDA14" s="80"/>
      <c r="KDB14" s="80"/>
      <c r="KDC14" s="80"/>
      <c r="KDD14" s="80"/>
      <c r="KDE14" s="80"/>
      <c r="KDF14" s="80"/>
      <c r="KDG14" s="80"/>
      <c r="KDH14" s="80"/>
      <c r="KDI14" s="80"/>
      <c r="KDJ14" s="80"/>
      <c r="KDK14" s="80"/>
      <c r="KDL14" s="80"/>
      <c r="KDM14" s="80"/>
      <c r="KDN14" s="80"/>
      <c r="KDO14" s="80"/>
      <c r="KDP14" s="80"/>
      <c r="KDQ14" s="80"/>
      <c r="KDR14" s="80"/>
      <c r="KDS14" s="80"/>
      <c r="KDT14" s="80"/>
      <c r="KDU14" s="80"/>
      <c r="KDV14" s="80"/>
      <c r="KDW14" s="80"/>
      <c r="KDX14" s="80"/>
      <c r="KDY14" s="80"/>
      <c r="KDZ14" s="80"/>
      <c r="KEA14" s="80"/>
      <c r="KEB14" s="80"/>
      <c r="KEC14" s="80"/>
      <c r="KED14" s="80"/>
      <c r="KEE14" s="80"/>
      <c r="KEF14" s="80"/>
      <c r="KEG14" s="80"/>
      <c r="KEH14" s="80"/>
      <c r="KEI14" s="80"/>
      <c r="KEJ14" s="80"/>
      <c r="KEK14" s="80"/>
      <c r="KEL14" s="80"/>
      <c r="KEM14" s="80"/>
      <c r="KEN14" s="80"/>
      <c r="KEO14" s="80"/>
      <c r="KEP14" s="80"/>
      <c r="KEQ14" s="80"/>
      <c r="KER14" s="80"/>
      <c r="KES14" s="80"/>
      <c r="KET14" s="80"/>
      <c r="KEU14" s="80"/>
      <c r="KEV14" s="80"/>
      <c r="KEW14" s="80"/>
      <c r="KEX14" s="80"/>
      <c r="KEY14" s="80"/>
      <c r="KEZ14" s="80"/>
      <c r="KFA14" s="80"/>
      <c r="KFB14" s="80"/>
      <c r="KFC14" s="80"/>
      <c r="KFD14" s="80"/>
      <c r="KFE14" s="80"/>
      <c r="KFF14" s="80"/>
      <c r="KFG14" s="80"/>
      <c r="KFH14" s="80"/>
      <c r="KFI14" s="80"/>
      <c r="KFJ14" s="80"/>
      <c r="KFK14" s="80"/>
      <c r="KFL14" s="80"/>
      <c r="KFM14" s="80"/>
      <c r="KFN14" s="80"/>
      <c r="KFO14" s="80"/>
      <c r="KFP14" s="80"/>
      <c r="KFQ14" s="80"/>
      <c r="KFR14" s="80"/>
      <c r="KFS14" s="80"/>
      <c r="KFT14" s="80"/>
      <c r="KFU14" s="80"/>
      <c r="KFV14" s="80"/>
      <c r="KFW14" s="80"/>
      <c r="KFX14" s="80"/>
      <c r="KFY14" s="80"/>
      <c r="KFZ14" s="80"/>
      <c r="KGA14" s="80"/>
      <c r="KGB14" s="80"/>
      <c r="KGC14" s="80"/>
      <c r="KGD14" s="80"/>
      <c r="KGE14" s="80"/>
      <c r="KGF14" s="80"/>
      <c r="KGG14" s="80"/>
      <c r="KGH14" s="80"/>
      <c r="KGI14" s="80"/>
      <c r="KGJ14" s="80"/>
      <c r="KGK14" s="80"/>
      <c r="KGL14" s="80"/>
      <c r="KGM14" s="80"/>
      <c r="KGN14" s="80"/>
      <c r="KGO14" s="80"/>
      <c r="KGP14" s="80"/>
      <c r="KGQ14" s="80"/>
      <c r="KGR14" s="80"/>
      <c r="KGS14" s="80"/>
      <c r="KGT14" s="80"/>
      <c r="KGU14" s="80"/>
      <c r="KGV14" s="80"/>
      <c r="KGW14" s="80"/>
      <c r="KGX14" s="80"/>
      <c r="KGY14" s="80"/>
      <c r="KGZ14" s="80"/>
      <c r="KHA14" s="80"/>
      <c r="KHB14" s="80"/>
      <c r="KHC14" s="80"/>
      <c r="KHD14" s="80"/>
      <c r="KHE14" s="80"/>
      <c r="KHF14" s="80"/>
      <c r="KHG14" s="80"/>
      <c r="KHH14" s="80"/>
      <c r="KHI14" s="80"/>
      <c r="KHJ14" s="80"/>
      <c r="KHK14" s="80"/>
      <c r="KHL14" s="80"/>
      <c r="KHM14" s="80"/>
      <c r="KHN14" s="80"/>
      <c r="KHO14" s="80"/>
      <c r="KHP14" s="80"/>
      <c r="KHQ14" s="80"/>
      <c r="KHR14" s="80"/>
      <c r="KHS14" s="80"/>
      <c r="KHT14" s="80"/>
      <c r="KHU14" s="80"/>
      <c r="KHV14" s="80"/>
      <c r="KHW14" s="80"/>
      <c r="KHX14" s="80"/>
      <c r="KHY14" s="80"/>
      <c r="KHZ14" s="80"/>
      <c r="KIA14" s="80"/>
      <c r="KIB14" s="80"/>
      <c r="KIC14" s="80"/>
      <c r="KID14" s="80"/>
      <c r="KIE14" s="80"/>
      <c r="KIF14" s="80"/>
      <c r="KIG14" s="80"/>
      <c r="KIH14" s="80"/>
      <c r="KII14" s="80"/>
      <c r="KIJ14" s="80"/>
      <c r="KIK14" s="80"/>
      <c r="KIL14" s="80"/>
      <c r="KIM14" s="80"/>
      <c r="KIN14" s="80"/>
      <c r="KIO14" s="80"/>
      <c r="KIP14" s="80"/>
      <c r="KIQ14" s="80"/>
      <c r="KIR14" s="80"/>
      <c r="KIS14" s="80"/>
      <c r="KIT14" s="80"/>
      <c r="KIU14" s="80"/>
      <c r="KIV14" s="80"/>
      <c r="KIW14" s="80"/>
      <c r="KIX14" s="80"/>
      <c r="KIY14" s="80"/>
      <c r="KIZ14" s="80"/>
      <c r="KJA14" s="80"/>
      <c r="KJB14" s="80"/>
      <c r="KJC14" s="80"/>
      <c r="KJD14" s="80"/>
      <c r="KJE14" s="80"/>
      <c r="KJF14" s="80"/>
      <c r="KJG14" s="80"/>
      <c r="KJH14" s="80"/>
      <c r="KJI14" s="80"/>
      <c r="KJJ14" s="80"/>
      <c r="KJK14" s="80"/>
      <c r="KJL14" s="80"/>
      <c r="KJM14" s="80"/>
      <c r="KJN14" s="80"/>
      <c r="KJO14" s="80"/>
      <c r="KJP14" s="80"/>
      <c r="KJQ14" s="80"/>
      <c r="KJR14" s="80"/>
      <c r="KJS14" s="80"/>
      <c r="KJT14" s="80"/>
      <c r="KJU14" s="80"/>
      <c r="KJV14" s="80"/>
      <c r="KJW14" s="80"/>
      <c r="KJX14" s="80"/>
      <c r="KJY14" s="80"/>
      <c r="KJZ14" s="80"/>
      <c r="KKA14" s="80"/>
      <c r="KKB14" s="80"/>
      <c r="KKC14" s="80"/>
      <c r="KKD14" s="80"/>
      <c r="KKE14" s="80"/>
      <c r="KKF14" s="80"/>
      <c r="KKG14" s="80"/>
      <c r="KKH14" s="80"/>
      <c r="KKI14" s="80"/>
      <c r="KKJ14" s="80"/>
      <c r="KKK14" s="80"/>
      <c r="KKL14" s="80"/>
      <c r="KKM14" s="80"/>
      <c r="KKN14" s="80"/>
      <c r="KKO14" s="80"/>
      <c r="KKP14" s="80"/>
      <c r="KKQ14" s="80"/>
      <c r="KKR14" s="80"/>
      <c r="KKS14" s="80"/>
      <c r="KKT14" s="80"/>
      <c r="KKU14" s="80"/>
      <c r="KKV14" s="80"/>
      <c r="KKW14" s="80"/>
      <c r="KKX14" s="80"/>
      <c r="KKY14" s="80"/>
      <c r="KKZ14" s="80"/>
      <c r="KLA14" s="80"/>
      <c r="KLB14" s="80"/>
      <c r="KLC14" s="80"/>
      <c r="KLD14" s="80"/>
      <c r="KLE14" s="80"/>
      <c r="KLF14" s="80"/>
      <c r="KLG14" s="80"/>
      <c r="KLH14" s="80"/>
      <c r="KLI14" s="80"/>
      <c r="KLJ14" s="80"/>
      <c r="KLK14" s="80"/>
      <c r="KLL14" s="80"/>
      <c r="KLM14" s="80"/>
      <c r="KLN14" s="80"/>
      <c r="KLO14" s="80"/>
      <c r="KLP14" s="80"/>
      <c r="KLQ14" s="80"/>
      <c r="KLR14" s="80"/>
      <c r="KLS14" s="80"/>
      <c r="KLT14" s="80"/>
      <c r="KLU14" s="80"/>
      <c r="KLV14" s="80"/>
      <c r="KLW14" s="80"/>
      <c r="KLX14" s="80"/>
      <c r="KLY14" s="80"/>
      <c r="KLZ14" s="80"/>
      <c r="KMA14" s="80"/>
      <c r="KMB14" s="80"/>
      <c r="KMC14" s="80"/>
      <c r="KMD14" s="80"/>
      <c r="KME14" s="80"/>
      <c r="KMF14" s="80"/>
      <c r="KMG14" s="80"/>
      <c r="KMH14" s="80"/>
      <c r="KMI14" s="80"/>
      <c r="KMJ14" s="80"/>
      <c r="KMK14" s="80"/>
      <c r="KML14" s="80"/>
      <c r="KMM14" s="80"/>
      <c r="KMN14" s="80"/>
      <c r="KMO14" s="80"/>
      <c r="KMP14" s="80"/>
      <c r="KMQ14" s="80"/>
      <c r="KMR14" s="80"/>
      <c r="KMS14" s="80"/>
      <c r="KMT14" s="80"/>
      <c r="KMU14" s="80"/>
      <c r="KMV14" s="80"/>
      <c r="KMW14" s="80"/>
      <c r="KMX14" s="80"/>
      <c r="KMY14" s="80"/>
      <c r="KMZ14" s="80"/>
      <c r="KNA14" s="80"/>
      <c r="KNB14" s="80"/>
      <c r="KNC14" s="80"/>
      <c r="KND14" s="80"/>
      <c r="KNE14" s="80"/>
      <c r="KNF14" s="80"/>
      <c r="KNG14" s="80"/>
      <c r="KNH14" s="80"/>
      <c r="KNI14" s="80"/>
      <c r="KNJ14" s="80"/>
      <c r="KNK14" s="80"/>
      <c r="KNL14" s="80"/>
      <c r="KNM14" s="80"/>
      <c r="KNN14" s="80"/>
      <c r="KNO14" s="80"/>
      <c r="KNP14" s="80"/>
      <c r="KNQ14" s="80"/>
      <c r="KNR14" s="80"/>
      <c r="KNS14" s="80"/>
      <c r="KNT14" s="80"/>
      <c r="KNU14" s="80"/>
      <c r="KNV14" s="80"/>
      <c r="KNW14" s="80"/>
      <c r="KNX14" s="80"/>
      <c r="KNY14" s="80"/>
      <c r="KNZ14" s="80"/>
      <c r="KOA14" s="80"/>
      <c r="KOB14" s="80"/>
      <c r="KOC14" s="80"/>
      <c r="KOD14" s="80"/>
      <c r="KOE14" s="80"/>
      <c r="KOF14" s="80"/>
      <c r="KOG14" s="80"/>
      <c r="KOH14" s="80"/>
      <c r="KOI14" s="80"/>
      <c r="KOJ14" s="80"/>
      <c r="KOK14" s="80"/>
      <c r="KOL14" s="80"/>
      <c r="KOM14" s="80"/>
      <c r="KON14" s="80"/>
      <c r="KOO14" s="80"/>
      <c r="KOP14" s="80"/>
      <c r="KOQ14" s="80"/>
      <c r="KOR14" s="80"/>
      <c r="KOS14" s="80"/>
      <c r="KOT14" s="80"/>
      <c r="KOU14" s="80"/>
      <c r="KOV14" s="80"/>
      <c r="KOW14" s="80"/>
      <c r="KOX14" s="80"/>
      <c r="KOY14" s="80"/>
      <c r="KOZ14" s="80"/>
      <c r="KPA14" s="80"/>
      <c r="KPB14" s="80"/>
      <c r="KPC14" s="80"/>
      <c r="KPD14" s="80"/>
      <c r="KPE14" s="80"/>
      <c r="KPF14" s="80"/>
      <c r="KPG14" s="80"/>
      <c r="KPH14" s="80"/>
      <c r="KPI14" s="80"/>
      <c r="KPJ14" s="80"/>
      <c r="KPK14" s="80"/>
      <c r="KPL14" s="80"/>
      <c r="KPM14" s="80"/>
      <c r="KPN14" s="80"/>
      <c r="KPO14" s="80"/>
      <c r="KPP14" s="80"/>
      <c r="KPQ14" s="80"/>
      <c r="KPR14" s="80"/>
      <c r="KPS14" s="80"/>
      <c r="KPT14" s="80"/>
      <c r="KPU14" s="80"/>
      <c r="KPV14" s="80"/>
      <c r="KPW14" s="80"/>
      <c r="KPX14" s="80"/>
      <c r="KPY14" s="80"/>
      <c r="KPZ14" s="80"/>
      <c r="KQA14" s="80"/>
      <c r="KQB14" s="80"/>
      <c r="KQC14" s="80"/>
      <c r="KQD14" s="80"/>
      <c r="KQE14" s="80"/>
      <c r="KQF14" s="80"/>
      <c r="KQG14" s="80"/>
      <c r="KQH14" s="80"/>
      <c r="KQI14" s="80"/>
      <c r="KQJ14" s="80"/>
      <c r="KQK14" s="80"/>
      <c r="KQL14" s="80"/>
      <c r="KQM14" s="80"/>
      <c r="KQN14" s="80"/>
      <c r="KQO14" s="80"/>
      <c r="KQP14" s="80"/>
      <c r="KQQ14" s="80"/>
      <c r="KQR14" s="80"/>
      <c r="KQS14" s="80"/>
      <c r="KQT14" s="80"/>
      <c r="KQU14" s="80"/>
      <c r="KQV14" s="80"/>
      <c r="KQW14" s="80"/>
      <c r="KQX14" s="80"/>
      <c r="KQY14" s="80"/>
      <c r="KQZ14" s="80"/>
      <c r="KRA14" s="80"/>
      <c r="KRB14" s="80"/>
      <c r="KRC14" s="80"/>
      <c r="KRD14" s="80"/>
      <c r="KRE14" s="80"/>
      <c r="KRF14" s="80"/>
      <c r="KRG14" s="80"/>
      <c r="KRH14" s="80"/>
      <c r="KRI14" s="80"/>
      <c r="KRJ14" s="80"/>
      <c r="KRK14" s="80"/>
      <c r="KRL14" s="80"/>
      <c r="KRM14" s="80"/>
      <c r="KRN14" s="80"/>
      <c r="KRO14" s="80"/>
      <c r="KRP14" s="80"/>
      <c r="KRQ14" s="80"/>
      <c r="KRR14" s="80"/>
      <c r="KRS14" s="80"/>
      <c r="KRT14" s="80"/>
      <c r="KRU14" s="80"/>
      <c r="KRV14" s="80"/>
      <c r="KRW14" s="80"/>
      <c r="KRX14" s="80"/>
      <c r="KRY14" s="80"/>
      <c r="KRZ14" s="80"/>
      <c r="KSA14" s="80"/>
      <c r="KSB14" s="80"/>
      <c r="KSC14" s="80"/>
      <c r="KSD14" s="80"/>
      <c r="KSE14" s="80"/>
      <c r="KSF14" s="80"/>
      <c r="KSG14" s="80"/>
      <c r="KSH14" s="80"/>
      <c r="KSI14" s="80"/>
      <c r="KSJ14" s="80"/>
      <c r="KSK14" s="80"/>
      <c r="KSL14" s="80"/>
      <c r="KSM14" s="80"/>
      <c r="KSN14" s="80"/>
      <c r="KSO14" s="80"/>
      <c r="KSP14" s="80"/>
      <c r="KSQ14" s="80"/>
      <c r="KSR14" s="80"/>
      <c r="KSS14" s="80"/>
      <c r="KST14" s="80"/>
      <c r="KSU14" s="80"/>
      <c r="KSV14" s="80"/>
      <c r="KSW14" s="80"/>
      <c r="KSX14" s="80"/>
      <c r="KSY14" s="80"/>
      <c r="KSZ14" s="80"/>
      <c r="KTA14" s="80"/>
      <c r="KTB14" s="80"/>
      <c r="KTC14" s="80"/>
      <c r="KTD14" s="80"/>
      <c r="KTE14" s="80"/>
      <c r="KTF14" s="80"/>
      <c r="KTG14" s="80"/>
      <c r="KTH14" s="80"/>
      <c r="KTI14" s="80"/>
      <c r="KTJ14" s="80"/>
      <c r="KTK14" s="80"/>
      <c r="KTL14" s="80"/>
      <c r="KTM14" s="80"/>
      <c r="KTN14" s="80"/>
      <c r="KTO14" s="80"/>
      <c r="KTP14" s="80"/>
      <c r="KTQ14" s="80"/>
      <c r="KTR14" s="80"/>
      <c r="KTS14" s="80"/>
      <c r="KTT14" s="80"/>
      <c r="KTU14" s="80"/>
      <c r="KTV14" s="80"/>
      <c r="KTW14" s="80"/>
      <c r="KTX14" s="80"/>
      <c r="KTY14" s="80"/>
      <c r="KTZ14" s="80"/>
      <c r="KUA14" s="80"/>
      <c r="KUB14" s="80"/>
      <c r="KUC14" s="80"/>
      <c r="KUD14" s="80"/>
      <c r="KUE14" s="80"/>
      <c r="KUF14" s="80"/>
      <c r="KUG14" s="80"/>
      <c r="KUH14" s="80"/>
      <c r="KUI14" s="80"/>
      <c r="KUJ14" s="80"/>
      <c r="KUK14" s="80"/>
      <c r="KUL14" s="80"/>
      <c r="KUM14" s="80"/>
      <c r="KUN14" s="80"/>
      <c r="KUO14" s="80"/>
      <c r="KUP14" s="80"/>
      <c r="KUQ14" s="80"/>
      <c r="KUR14" s="80"/>
      <c r="KUS14" s="80"/>
      <c r="KUT14" s="80"/>
      <c r="KUU14" s="80"/>
      <c r="KUV14" s="80"/>
      <c r="KUW14" s="80"/>
      <c r="KUX14" s="80"/>
      <c r="KUY14" s="80"/>
      <c r="KUZ14" s="80"/>
      <c r="KVA14" s="80"/>
      <c r="KVB14" s="80"/>
      <c r="KVC14" s="80"/>
      <c r="KVD14" s="80"/>
      <c r="KVE14" s="80"/>
      <c r="KVF14" s="80"/>
      <c r="KVG14" s="80"/>
      <c r="KVH14" s="80"/>
      <c r="KVI14" s="80"/>
      <c r="KVJ14" s="80"/>
      <c r="KVK14" s="80"/>
      <c r="KVL14" s="80"/>
      <c r="KVM14" s="80"/>
      <c r="KVN14" s="80"/>
      <c r="KVO14" s="80"/>
      <c r="KVP14" s="80"/>
      <c r="KVQ14" s="80"/>
      <c r="KVR14" s="80"/>
      <c r="KVS14" s="80"/>
      <c r="KVT14" s="80"/>
      <c r="KVU14" s="80"/>
      <c r="KVV14" s="80"/>
      <c r="KVW14" s="80"/>
      <c r="KVX14" s="80"/>
      <c r="KVY14" s="80"/>
      <c r="KVZ14" s="80"/>
      <c r="KWA14" s="80"/>
      <c r="KWB14" s="80"/>
      <c r="KWC14" s="80"/>
      <c r="KWD14" s="80"/>
      <c r="KWE14" s="80"/>
      <c r="KWF14" s="80"/>
      <c r="KWG14" s="80"/>
      <c r="KWH14" s="80"/>
      <c r="KWI14" s="80"/>
      <c r="KWJ14" s="80"/>
      <c r="KWK14" s="80"/>
      <c r="KWL14" s="80"/>
      <c r="KWM14" s="80"/>
      <c r="KWN14" s="80"/>
      <c r="KWO14" s="80"/>
      <c r="KWP14" s="80"/>
      <c r="KWQ14" s="80"/>
      <c r="KWR14" s="80"/>
      <c r="KWS14" s="80"/>
      <c r="KWT14" s="80"/>
      <c r="KWU14" s="80"/>
      <c r="KWV14" s="80"/>
      <c r="KWW14" s="80"/>
      <c r="KWX14" s="80"/>
      <c r="KWY14" s="80"/>
      <c r="KWZ14" s="80"/>
      <c r="KXA14" s="80"/>
      <c r="KXB14" s="80"/>
      <c r="KXC14" s="80"/>
      <c r="KXD14" s="80"/>
      <c r="KXE14" s="80"/>
      <c r="KXF14" s="80"/>
      <c r="KXG14" s="80"/>
      <c r="KXH14" s="80"/>
      <c r="KXI14" s="80"/>
      <c r="KXJ14" s="80"/>
      <c r="KXK14" s="80"/>
      <c r="KXL14" s="80"/>
      <c r="KXM14" s="80"/>
      <c r="KXN14" s="80"/>
      <c r="KXO14" s="80"/>
      <c r="KXP14" s="80"/>
      <c r="KXQ14" s="80"/>
      <c r="KXR14" s="80"/>
      <c r="KXS14" s="80"/>
      <c r="KXT14" s="80"/>
      <c r="KXU14" s="80"/>
      <c r="KXV14" s="80"/>
      <c r="KXW14" s="80"/>
      <c r="KXX14" s="80"/>
      <c r="KXY14" s="80"/>
      <c r="KXZ14" s="80"/>
      <c r="KYA14" s="80"/>
      <c r="KYB14" s="80"/>
      <c r="KYC14" s="80"/>
      <c r="KYD14" s="80"/>
      <c r="KYE14" s="80"/>
      <c r="KYF14" s="80"/>
      <c r="KYG14" s="80"/>
      <c r="KYH14" s="80"/>
      <c r="KYI14" s="80"/>
      <c r="KYJ14" s="80"/>
      <c r="KYK14" s="80"/>
      <c r="KYL14" s="80"/>
      <c r="KYM14" s="80"/>
      <c r="KYN14" s="80"/>
      <c r="KYO14" s="80"/>
      <c r="KYP14" s="80"/>
      <c r="KYQ14" s="80"/>
      <c r="KYR14" s="80"/>
      <c r="KYS14" s="80"/>
      <c r="KYT14" s="80"/>
      <c r="KYU14" s="80"/>
      <c r="KYV14" s="80"/>
      <c r="KYW14" s="80"/>
      <c r="KYX14" s="80"/>
      <c r="KYY14" s="80"/>
      <c r="KYZ14" s="80"/>
      <c r="KZA14" s="80"/>
      <c r="KZB14" s="80"/>
      <c r="KZC14" s="80"/>
      <c r="KZD14" s="80"/>
      <c r="KZE14" s="80"/>
      <c r="KZF14" s="80"/>
      <c r="KZG14" s="80"/>
      <c r="KZH14" s="80"/>
      <c r="KZI14" s="80"/>
      <c r="KZJ14" s="80"/>
      <c r="KZK14" s="80"/>
      <c r="KZL14" s="80"/>
      <c r="KZM14" s="80"/>
      <c r="KZN14" s="80"/>
      <c r="KZO14" s="80"/>
      <c r="KZP14" s="80"/>
      <c r="KZQ14" s="80"/>
      <c r="KZR14" s="80"/>
      <c r="KZS14" s="80"/>
      <c r="KZT14" s="80"/>
      <c r="KZU14" s="80"/>
      <c r="KZV14" s="80"/>
      <c r="KZW14" s="80"/>
      <c r="KZX14" s="80"/>
      <c r="KZY14" s="80"/>
      <c r="KZZ14" s="80"/>
      <c r="LAA14" s="80"/>
      <c r="LAB14" s="80"/>
      <c r="LAC14" s="80"/>
      <c r="LAD14" s="80"/>
      <c r="LAE14" s="80"/>
      <c r="LAF14" s="80"/>
      <c r="LAG14" s="80"/>
      <c r="LAH14" s="80"/>
      <c r="LAI14" s="80"/>
      <c r="LAJ14" s="80"/>
      <c r="LAK14" s="80"/>
      <c r="LAL14" s="80"/>
      <c r="LAM14" s="80"/>
      <c r="LAN14" s="80"/>
      <c r="LAO14" s="80"/>
      <c r="LAP14" s="80"/>
      <c r="LAQ14" s="80"/>
      <c r="LAR14" s="80"/>
      <c r="LAS14" s="80"/>
      <c r="LAT14" s="80"/>
      <c r="LAU14" s="80"/>
      <c r="LAV14" s="80"/>
      <c r="LAW14" s="80"/>
      <c r="LAX14" s="80"/>
      <c r="LAY14" s="80"/>
      <c r="LAZ14" s="80"/>
      <c r="LBA14" s="80"/>
      <c r="LBB14" s="80"/>
      <c r="LBC14" s="80"/>
      <c r="LBD14" s="80"/>
      <c r="LBE14" s="80"/>
      <c r="LBF14" s="80"/>
      <c r="LBG14" s="80"/>
      <c r="LBH14" s="80"/>
      <c r="LBI14" s="80"/>
      <c r="LBJ14" s="80"/>
      <c r="LBK14" s="80"/>
      <c r="LBL14" s="80"/>
      <c r="LBM14" s="80"/>
      <c r="LBN14" s="80"/>
      <c r="LBO14" s="80"/>
      <c r="LBP14" s="80"/>
      <c r="LBQ14" s="80"/>
      <c r="LBR14" s="80"/>
      <c r="LBS14" s="80"/>
      <c r="LBT14" s="80"/>
      <c r="LBU14" s="80"/>
      <c r="LBV14" s="80"/>
      <c r="LBW14" s="80"/>
      <c r="LBX14" s="80"/>
      <c r="LBY14" s="80"/>
      <c r="LBZ14" s="80"/>
      <c r="LCA14" s="80"/>
      <c r="LCB14" s="80"/>
      <c r="LCC14" s="80"/>
      <c r="LCD14" s="80"/>
      <c r="LCE14" s="80"/>
      <c r="LCF14" s="80"/>
      <c r="LCG14" s="80"/>
      <c r="LCH14" s="80"/>
      <c r="LCI14" s="80"/>
      <c r="LCJ14" s="80"/>
      <c r="LCK14" s="80"/>
      <c r="LCL14" s="80"/>
      <c r="LCM14" s="80"/>
      <c r="LCN14" s="80"/>
      <c r="LCO14" s="80"/>
      <c r="LCP14" s="80"/>
      <c r="LCQ14" s="80"/>
      <c r="LCR14" s="80"/>
      <c r="LCS14" s="80"/>
      <c r="LCT14" s="80"/>
      <c r="LCU14" s="80"/>
      <c r="LCV14" s="80"/>
      <c r="LCW14" s="80"/>
      <c r="LCX14" s="80"/>
      <c r="LCY14" s="80"/>
      <c r="LCZ14" s="80"/>
      <c r="LDA14" s="80"/>
      <c r="LDB14" s="80"/>
      <c r="LDC14" s="80"/>
      <c r="LDD14" s="80"/>
      <c r="LDE14" s="80"/>
      <c r="LDF14" s="80"/>
      <c r="LDG14" s="80"/>
      <c r="LDH14" s="80"/>
      <c r="LDI14" s="80"/>
      <c r="LDJ14" s="80"/>
      <c r="LDK14" s="80"/>
      <c r="LDL14" s="80"/>
      <c r="LDM14" s="80"/>
      <c r="LDN14" s="80"/>
      <c r="LDO14" s="80"/>
      <c r="LDP14" s="80"/>
      <c r="LDQ14" s="80"/>
      <c r="LDR14" s="80"/>
      <c r="LDS14" s="80"/>
      <c r="LDT14" s="80"/>
      <c r="LDU14" s="80"/>
      <c r="LDV14" s="80"/>
      <c r="LDW14" s="80"/>
      <c r="LDX14" s="80"/>
      <c r="LDY14" s="80"/>
      <c r="LDZ14" s="80"/>
      <c r="LEA14" s="80"/>
      <c r="LEB14" s="80"/>
      <c r="LEC14" s="80"/>
      <c r="LED14" s="80"/>
      <c r="LEE14" s="80"/>
      <c r="LEF14" s="80"/>
      <c r="LEG14" s="80"/>
      <c r="LEH14" s="80"/>
      <c r="LEI14" s="80"/>
      <c r="LEJ14" s="80"/>
      <c r="LEK14" s="80"/>
      <c r="LEL14" s="80"/>
      <c r="LEM14" s="80"/>
      <c r="LEN14" s="80"/>
      <c r="LEO14" s="80"/>
      <c r="LEP14" s="80"/>
      <c r="LEQ14" s="80"/>
      <c r="LER14" s="80"/>
      <c r="LES14" s="80"/>
      <c r="LET14" s="80"/>
      <c r="LEU14" s="80"/>
      <c r="LEV14" s="80"/>
      <c r="LEW14" s="80"/>
      <c r="LEX14" s="80"/>
      <c r="LEY14" s="80"/>
      <c r="LEZ14" s="80"/>
      <c r="LFA14" s="80"/>
      <c r="LFB14" s="80"/>
      <c r="LFC14" s="80"/>
      <c r="LFD14" s="80"/>
      <c r="LFE14" s="80"/>
      <c r="LFF14" s="80"/>
      <c r="LFG14" s="80"/>
      <c r="LFH14" s="80"/>
      <c r="LFI14" s="80"/>
      <c r="LFJ14" s="80"/>
      <c r="LFK14" s="80"/>
      <c r="LFL14" s="80"/>
      <c r="LFM14" s="80"/>
      <c r="LFN14" s="80"/>
      <c r="LFO14" s="80"/>
      <c r="LFP14" s="80"/>
      <c r="LFQ14" s="80"/>
      <c r="LFR14" s="80"/>
      <c r="LFS14" s="80"/>
      <c r="LFT14" s="80"/>
      <c r="LFU14" s="80"/>
      <c r="LFV14" s="80"/>
      <c r="LFW14" s="80"/>
      <c r="LFX14" s="80"/>
      <c r="LFY14" s="80"/>
      <c r="LFZ14" s="80"/>
      <c r="LGA14" s="80"/>
      <c r="LGB14" s="80"/>
      <c r="LGC14" s="80"/>
      <c r="LGD14" s="80"/>
      <c r="LGE14" s="80"/>
      <c r="LGF14" s="80"/>
      <c r="LGG14" s="80"/>
      <c r="LGH14" s="80"/>
      <c r="LGI14" s="80"/>
      <c r="LGJ14" s="80"/>
      <c r="LGK14" s="80"/>
      <c r="LGL14" s="80"/>
      <c r="LGM14" s="80"/>
      <c r="LGN14" s="80"/>
      <c r="LGO14" s="80"/>
      <c r="LGP14" s="80"/>
      <c r="LGQ14" s="80"/>
      <c r="LGR14" s="80"/>
      <c r="LGS14" s="80"/>
      <c r="LGT14" s="80"/>
      <c r="LGU14" s="80"/>
      <c r="LGV14" s="80"/>
      <c r="LGW14" s="80"/>
      <c r="LGX14" s="80"/>
      <c r="LGY14" s="80"/>
      <c r="LGZ14" s="80"/>
      <c r="LHA14" s="80"/>
      <c r="LHB14" s="80"/>
      <c r="LHC14" s="80"/>
      <c r="LHD14" s="80"/>
      <c r="LHE14" s="80"/>
      <c r="LHF14" s="80"/>
      <c r="LHG14" s="80"/>
      <c r="LHH14" s="80"/>
      <c r="LHI14" s="80"/>
      <c r="LHJ14" s="80"/>
      <c r="LHK14" s="80"/>
      <c r="LHL14" s="80"/>
      <c r="LHM14" s="80"/>
      <c r="LHN14" s="80"/>
      <c r="LHO14" s="80"/>
      <c r="LHP14" s="80"/>
      <c r="LHQ14" s="80"/>
      <c r="LHR14" s="80"/>
      <c r="LHS14" s="80"/>
      <c r="LHT14" s="80"/>
      <c r="LHU14" s="80"/>
      <c r="LHV14" s="80"/>
      <c r="LHW14" s="80"/>
      <c r="LHX14" s="80"/>
      <c r="LHY14" s="80"/>
      <c r="LHZ14" s="80"/>
      <c r="LIA14" s="80"/>
      <c r="LIB14" s="80"/>
      <c r="LIC14" s="80"/>
      <c r="LID14" s="80"/>
      <c r="LIE14" s="80"/>
      <c r="LIF14" s="80"/>
      <c r="LIG14" s="80"/>
      <c r="LIH14" s="80"/>
      <c r="LII14" s="80"/>
      <c r="LIJ14" s="80"/>
      <c r="LIK14" s="80"/>
      <c r="LIL14" s="80"/>
      <c r="LIM14" s="80"/>
      <c r="LIN14" s="80"/>
      <c r="LIO14" s="80"/>
      <c r="LIP14" s="80"/>
      <c r="LIQ14" s="80"/>
      <c r="LIR14" s="80"/>
      <c r="LIS14" s="80"/>
      <c r="LIT14" s="80"/>
      <c r="LIU14" s="80"/>
      <c r="LIV14" s="80"/>
      <c r="LIW14" s="80"/>
      <c r="LIX14" s="80"/>
      <c r="LIY14" s="80"/>
      <c r="LIZ14" s="80"/>
      <c r="LJA14" s="80"/>
      <c r="LJB14" s="80"/>
      <c r="LJC14" s="80"/>
      <c r="LJD14" s="80"/>
      <c r="LJE14" s="80"/>
      <c r="LJF14" s="80"/>
      <c r="LJG14" s="80"/>
      <c r="LJH14" s="80"/>
      <c r="LJI14" s="80"/>
      <c r="LJJ14" s="80"/>
      <c r="LJK14" s="80"/>
      <c r="LJL14" s="80"/>
      <c r="LJM14" s="80"/>
      <c r="LJN14" s="80"/>
      <c r="LJO14" s="80"/>
      <c r="LJP14" s="80"/>
      <c r="LJQ14" s="80"/>
      <c r="LJR14" s="80"/>
      <c r="LJS14" s="80"/>
      <c r="LJT14" s="80"/>
      <c r="LJU14" s="80"/>
      <c r="LJV14" s="80"/>
      <c r="LJW14" s="80"/>
      <c r="LJX14" s="80"/>
      <c r="LJY14" s="80"/>
      <c r="LJZ14" s="80"/>
      <c r="LKA14" s="80"/>
      <c r="LKB14" s="80"/>
      <c r="LKC14" s="80"/>
      <c r="LKD14" s="80"/>
      <c r="LKE14" s="80"/>
      <c r="LKF14" s="80"/>
      <c r="LKG14" s="80"/>
      <c r="LKH14" s="80"/>
      <c r="LKI14" s="80"/>
      <c r="LKJ14" s="80"/>
      <c r="LKK14" s="80"/>
      <c r="LKL14" s="80"/>
      <c r="LKM14" s="80"/>
      <c r="LKN14" s="80"/>
      <c r="LKO14" s="80"/>
      <c r="LKP14" s="80"/>
      <c r="LKQ14" s="80"/>
      <c r="LKR14" s="80"/>
      <c r="LKS14" s="80"/>
      <c r="LKT14" s="80"/>
      <c r="LKU14" s="80"/>
      <c r="LKV14" s="80"/>
      <c r="LKW14" s="80"/>
      <c r="LKX14" s="80"/>
      <c r="LKY14" s="80"/>
      <c r="LKZ14" s="80"/>
      <c r="LLA14" s="80"/>
      <c r="LLB14" s="80"/>
      <c r="LLC14" s="80"/>
      <c r="LLD14" s="80"/>
      <c r="LLE14" s="80"/>
      <c r="LLF14" s="80"/>
      <c r="LLG14" s="80"/>
      <c r="LLH14" s="80"/>
      <c r="LLI14" s="80"/>
      <c r="LLJ14" s="80"/>
      <c r="LLK14" s="80"/>
      <c r="LLL14" s="80"/>
      <c r="LLM14" s="80"/>
      <c r="LLN14" s="80"/>
      <c r="LLO14" s="80"/>
      <c r="LLP14" s="80"/>
      <c r="LLQ14" s="80"/>
      <c r="LLR14" s="80"/>
      <c r="LLS14" s="80"/>
      <c r="LLT14" s="80"/>
      <c r="LLU14" s="80"/>
      <c r="LLV14" s="80"/>
      <c r="LLW14" s="80"/>
      <c r="LLX14" s="80"/>
      <c r="LLY14" s="80"/>
      <c r="LLZ14" s="80"/>
      <c r="LMA14" s="80"/>
      <c r="LMB14" s="80"/>
      <c r="LMC14" s="80"/>
      <c r="LMD14" s="80"/>
      <c r="LME14" s="80"/>
      <c r="LMF14" s="80"/>
      <c r="LMG14" s="80"/>
      <c r="LMH14" s="80"/>
      <c r="LMI14" s="80"/>
      <c r="LMJ14" s="80"/>
      <c r="LMK14" s="80"/>
      <c r="LML14" s="80"/>
      <c r="LMM14" s="80"/>
      <c r="LMN14" s="80"/>
      <c r="LMO14" s="80"/>
      <c r="LMP14" s="80"/>
      <c r="LMQ14" s="80"/>
      <c r="LMR14" s="80"/>
      <c r="LMS14" s="80"/>
      <c r="LMT14" s="80"/>
      <c r="LMU14" s="80"/>
      <c r="LMV14" s="80"/>
      <c r="LMW14" s="80"/>
      <c r="LMX14" s="80"/>
      <c r="LMY14" s="80"/>
      <c r="LMZ14" s="80"/>
      <c r="LNA14" s="80"/>
      <c r="LNB14" s="80"/>
      <c r="LNC14" s="80"/>
      <c r="LND14" s="80"/>
      <c r="LNE14" s="80"/>
      <c r="LNF14" s="80"/>
      <c r="LNG14" s="80"/>
      <c r="LNH14" s="80"/>
      <c r="LNI14" s="80"/>
      <c r="LNJ14" s="80"/>
      <c r="LNK14" s="80"/>
      <c r="LNL14" s="80"/>
      <c r="LNM14" s="80"/>
      <c r="LNN14" s="80"/>
      <c r="LNO14" s="80"/>
      <c r="LNP14" s="80"/>
      <c r="LNQ14" s="80"/>
      <c r="LNR14" s="80"/>
      <c r="LNS14" s="80"/>
      <c r="LNT14" s="80"/>
      <c r="LNU14" s="80"/>
      <c r="LNV14" s="80"/>
      <c r="LNW14" s="80"/>
      <c r="LNX14" s="80"/>
      <c r="LNY14" s="80"/>
      <c r="LNZ14" s="80"/>
      <c r="LOA14" s="80"/>
      <c r="LOB14" s="80"/>
      <c r="LOC14" s="80"/>
      <c r="LOD14" s="80"/>
      <c r="LOE14" s="80"/>
      <c r="LOF14" s="80"/>
      <c r="LOG14" s="80"/>
      <c r="LOH14" s="80"/>
      <c r="LOI14" s="80"/>
      <c r="LOJ14" s="80"/>
      <c r="LOK14" s="80"/>
      <c r="LOL14" s="80"/>
      <c r="LOM14" s="80"/>
      <c r="LON14" s="80"/>
      <c r="LOO14" s="80"/>
      <c r="LOP14" s="80"/>
      <c r="LOQ14" s="80"/>
      <c r="LOR14" s="80"/>
      <c r="LOS14" s="80"/>
      <c r="LOT14" s="80"/>
      <c r="LOU14" s="80"/>
      <c r="LOV14" s="80"/>
      <c r="LOW14" s="80"/>
      <c r="LOX14" s="80"/>
      <c r="LOY14" s="80"/>
      <c r="LOZ14" s="80"/>
      <c r="LPA14" s="80"/>
      <c r="LPB14" s="80"/>
      <c r="LPC14" s="80"/>
      <c r="LPD14" s="80"/>
      <c r="LPE14" s="80"/>
      <c r="LPF14" s="80"/>
      <c r="LPG14" s="80"/>
      <c r="LPH14" s="80"/>
      <c r="LPI14" s="80"/>
      <c r="LPJ14" s="80"/>
      <c r="LPK14" s="80"/>
      <c r="LPL14" s="80"/>
      <c r="LPM14" s="80"/>
      <c r="LPN14" s="80"/>
      <c r="LPO14" s="80"/>
      <c r="LPP14" s="80"/>
      <c r="LPQ14" s="80"/>
      <c r="LPR14" s="80"/>
      <c r="LPS14" s="80"/>
      <c r="LPT14" s="80"/>
      <c r="LPU14" s="80"/>
      <c r="LPV14" s="80"/>
      <c r="LPW14" s="80"/>
      <c r="LPX14" s="80"/>
      <c r="LPY14" s="80"/>
      <c r="LPZ14" s="80"/>
      <c r="LQA14" s="80"/>
      <c r="LQB14" s="80"/>
      <c r="LQC14" s="80"/>
      <c r="LQD14" s="80"/>
      <c r="LQE14" s="80"/>
      <c r="LQF14" s="80"/>
      <c r="LQG14" s="80"/>
      <c r="LQH14" s="80"/>
      <c r="LQI14" s="80"/>
      <c r="LQJ14" s="80"/>
      <c r="LQK14" s="80"/>
      <c r="LQL14" s="80"/>
      <c r="LQM14" s="80"/>
      <c r="LQN14" s="80"/>
      <c r="LQO14" s="80"/>
      <c r="LQP14" s="80"/>
      <c r="LQQ14" s="80"/>
      <c r="LQR14" s="80"/>
      <c r="LQS14" s="80"/>
      <c r="LQT14" s="80"/>
      <c r="LQU14" s="80"/>
      <c r="LQV14" s="80"/>
      <c r="LQW14" s="80"/>
      <c r="LQX14" s="80"/>
      <c r="LQY14" s="80"/>
      <c r="LQZ14" s="80"/>
      <c r="LRA14" s="80"/>
      <c r="LRB14" s="80"/>
      <c r="LRC14" s="80"/>
      <c r="LRD14" s="80"/>
      <c r="LRE14" s="80"/>
      <c r="LRF14" s="80"/>
      <c r="LRG14" s="80"/>
      <c r="LRH14" s="80"/>
      <c r="LRI14" s="80"/>
      <c r="LRJ14" s="80"/>
      <c r="LRK14" s="80"/>
      <c r="LRL14" s="80"/>
      <c r="LRM14" s="80"/>
      <c r="LRN14" s="80"/>
      <c r="LRO14" s="80"/>
      <c r="LRP14" s="80"/>
      <c r="LRQ14" s="80"/>
      <c r="LRR14" s="80"/>
      <c r="LRS14" s="80"/>
      <c r="LRT14" s="80"/>
      <c r="LRU14" s="80"/>
      <c r="LRV14" s="80"/>
      <c r="LRW14" s="80"/>
      <c r="LRX14" s="80"/>
      <c r="LRY14" s="80"/>
      <c r="LRZ14" s="80"/>
      <c r="LSA14" s="80"/>
      <c r="LSB14" s="80"/>
      <c r="LSC14" s="80"/>
      <c r="LSD14" s="80"/>
      <c r="LSE14" s="80"/>
      <c r="LSF14" s="80"/>
      <c r="LSG14" s="80"/>
      <c r="LSH14" s="80"/>
      <c r="LSI14" s="80"/>
      <c r="LSJ14" s="80"/>
      <c r="LSK14" s="80"/>
      <c r="LSL14" s="80"/>
      <c r="LSM14" s="80"/>
      <c r="LSN14" s="80"/>
      <c r="LSO14" s="80"/>
      <c r="LSP14" s="80"/>
      <c r="LSQ14" s="80"/>
      <c r="LSR14" s="80"/>
      <c r="LSS14" s="80"/>
      <c r="LST14" s="80"/>
      <c r="LSU14" s="80"/>
      <c r="LSV14" s="80"/>
      <c r="LSW14" s="80"/>
      <c r="LSX14" s="80"/>
      <c r="LSY14" s="80"/>
      <c r="LSZ14" s="80"/>
      <c r="LTA14" s="80"/>
      <c r="LTB14" s="80"/>
      <c r="LTC14" s="80"/>
      <c r="LTD14" s="80"/>
      <c r="LTE14" s="80"/>
      <c r="LTF14" s="80"/>
      <c r="LTG14" s="80"/>
      <c r="LTH14" s="80"/>
      <c r="LTI14" s="80"/>
      <c r="LTJ14" s="80"/>
      <c r="LTK14" s="80"/>
      <c r="LTL14" s="80"/>
      <c r="LTM14" s="80"/>
      <c r="LTN14" s="80"/>
      <c r="LTO14" s="80"/>
      <c r="LTP14" s="80"/>
      <c r="LTQ14" s="80"/>
      <c r="LTR14" s="80"/>
      <c r="LTS14" s="80"/>
      <c r="LTT14" s="80"/>
      <c r="LTU14" s="80"/>
      <c r="LTV14" s="80"/>
      <c r="LTW14" s="80"/>
      <c r="LTX14" s="80"/>
      <c r="LTY14" s="80"/>
      <c r="LTZ14" s="80"/>
      <c r="LUA14" s="80"/>
      <c r="LUB14" s="80"/>
      <c r="LUC14" s="80"/>
      <c r="LUD14" s="80"/>
      <c r="LUE14" s="80"/>
      <c r="LUF14" s="80"/>
      <c r="LUG14" s="80"/>
      <c r="LUH14" s="80"/>
      <c r="LUI14" s="80"/>
      <c r="LUJ14" s="80"/>
      <c r="LUK14" s="80"/>
      <c r="LUL14" s="80"/>
      <c r="LUM14" s="80"/>
      <c r="LUN14" s="80"/>
      <c r="LUO14" s="80"/>
      <c r="LUP14" s="80"/>
      <c r="LUQ14" s="80"/>
      <c r="LUR14" s="80"/>
      <c r="LUS14" s="80"/>
      <c r="LUT14" s="80"/>
      <c r="LUU14" s="80"/>
      <c r="LUV14" s="80"/>
      <c r="LUW14" s="80"/>
      <c r="LUX14" s="80"/>
      <c r="LUY14" s="80"/>
      <c r="LUZ14" s="80"/>
      <c r="LVA14" s="80"/>
      <c r="LVB14" s="80"/>
      <c r="LVC14" s="80"/>
      <c r="LVD14" s="80"/>
      <c r="LVE14" s="80"/>
      <c r="LVF14" s="80"/>
      <c r="LVG14" s="80"/>
      <c r="LVH14" s="80"/>
      <c r="LVI14" s="80"/>
      <c r="LVJ14" s="80"/>
      <c r="LVK14" s="80"/>
      <c r="LVL14" s="80"/>
      <c r="LVM14" s="80"/>
      <c r="LVN14" s="80"/>
      <c r="LVO14" s="80"/>
      <c r="LVP14" s="80"/>
      <c r="LVQ14" s="80"/>
      <c r="LVR14" s="80"/>
      <c r="LVS14" s="80"/>
      <c r="LVT14" s="80"/>
      <c r="LVU14" s="80"/>
      <c r="LVV14" s="80"/>
      <c r="LVW14" s="80"/>
      <c r="LVX14" s="80"/>
      <c r="LVY14" s="80"/>
      <c r="LVZ14" s="80"/>
      <c r="LWA14" s="80"/>
      <c r="LWB14" s="80"/>
      <c r="LWC14" s="80"/>
      <c r="LWD14" s="80"/>
      <c r="LWE14" s="80"/>
      <c r="LWF14" s="80"/>
      <c r="LWG14" s="80"/>
      <c r="LWH14" s="80"/>
      <c r="LWI14" s="80"/>
      <c r="LWJ14" s="80"/>
      <c r="LWK14" s="80"/>
      <c r="LWL14" s="80"/>
      <c r="LWM14" s="80"/>
      <c r="LWN14" s="80"/>
      <c r="LWO14" s="80"/>
      <c r="LWP14" s="80"/>
      <c r="LWQ14" s="80"/>
      <c r="LWR14" s="80"/>
      <c r="LWS14" s="80"/>
      <c r="LWT14" s="80"/>
      <c r="LWU14" s="80"/>
      <c r="LWV14" s="80"/>
      <c r="LWW14" s="80"/>
      <c r="LWX14" s="80"/>
      <c r="LWY14" s="80"/>
      <c r="LWZ14" s="80"/>
      <c r="LXA14" s="80"/>
      <c r="LXB14" s="80"/>
      <c r="LXC14" s="80"/>
      <c r="LXD14" s="80"/>
      <c r="LXE14" s="80"/>
      <c r="LXF14" s="80"/>
      <c r="LXG14" s="80"/>
      <c r="LXH14" s="80"/>
      <c r="LXI14" s="80"/>
      <c r="LXJ14" s="80"/>
      <c r="LXK14" s="80"/>
      <c r="LXL14" s="80"/>
      <c r="LXM14" s="80"/>
      <c r="LXN14" s="80"/>
      <c r="LXO14" s="80"/>
      <c r="LXP14" s="80"/>
      <c r="LXQ14" s="80"/>
      <c r="LXR14" s="80"/>
      <c r="LXS14" s="80"/>
      <c r="LXT14" s="80"/>
      <c r="LXU14" s="80"/>
      <c r="LXV14" s="80"/>
      <c r="LXW14" s="80"/>
      <c r="LXX14" s="80"/>
      <c r="LXY14" s="80"/>
      <c r="LXZ14" s="80"/>
      <c r="LYA14" s="80"/>
      <c r="LYB14" s="80"/>
      <c r="LYC14" s="80"/>
      <c r="LYD14" s="80"/>
      <c r="LYE14" s="80"/>
      <c r="LYF14" s="80"/>
      <c r="LYG14" s="80"/>
      <c r="LYH14" s="80"/>
      <c r="LYI14" s="80"/>
      <c r="LYJ14" s="80"/>
      <c r="LYK14" s="80"/>
      <c r="LYL14" s="80"/>
      <c r="LYM14" s="80"/>
      <c r="LYN14" s="80"/>
      <c r="LYO14" s="80"/>
      <c r="LYP14" s="80"/>
      <c r="LYQ14" s="80"/>
      <c r="LYR14" s="80"/>
      <c r="LYS14" s="80"/>
      <c r="LYT14" s="80"/>
      <c r="LYU14" s="80"/>
      <c r="LYV14" s="80"/>
      <c r="LYW14" s="80"/>
      <c r="LYX14" s="80"/>
      <c r="LYY14" s="80"/>
      <c r="LYZ14" s="80"/>
      <c r="LZA14" s="80"/>
      <c r="LZB14" s="80"/>
      <c r="LZC14" s="80"/>
      <c r="LZD14" s="80"/>
      <c r="LZE14" s="80"/>
      <c r="LZF14" s="80"/>
      <c r="LZG14" s="80"/>
      <c r="LZH14" s="80"/>
      <c r="LZI14" s="80"/>
      <c r="LZJ14" s="80"/>
      <c r="LZK14" s="80"/>
      <c r="LZL14" s="80"/>
      <c r="LZM14" s="80"/>
      <c r="LZN14" s="80"/>
      <c r="LZO14" s="80"/>
      <c r="LZP14" s="80"/>
      <c r="LZQ14" s="80"/>
      <c r="LZR14" s="80"/>
      <c r="LZS14" s="80"/>
      <c r="LZT14" s="80"/>
      <c r="LZU14" s="80"/>
      <c r="LZV14" s="80"/>
      <c r="LZW14" s="80"/>
      <c r="LZX14" s="80"/>
      <c r="LZY14" s="80"/>
      <c r="LZZ14" s="80"/>
      <c r="MAA14" s="80"/>
      <c r="MAB14" s="80"/>
      <c r="MAC14" s="80"/>
      <c r="MAD14" s="80"/>
      <c r="MAE14" s="80"/>
      <c r="MAF14" s="80"/>
      <c r="MAG14" s="80"/>
      <c r="MAH14" s="80"/>
      <c r="MAI14" s="80"/>
      <c r="MAJ14" s="80"/>
      <c r="MAK14" s="80"/>
      <c r="MAL14" s="80"/>
      <c r="MAM14" s="80"/>
      <c r="MAN14" s="80"/>
      <c r="MAO14" s="80"/>
      <c r="MAP14" s="80"/>
      <c r="MAQ14" s="80"/>
      <c r="MAR14" s="80"/>
      <c r="MAS14" s="80"/>
      <c r="MAT14" s="80"/>
      <c r="MAU14" s="80"/>
      <c r="MAV14" s="80"/>
      <c r="MAW14" s="80"/>
      <c r="MAX14" s="80"/>
      <c r="MAY14" s="80"/>
      <c r="MAZ14" s="80"/>
      <c r="MBA14" s="80"/>
      <c r="MBB14" s="80"/>
      <c r="MBC14" s="80"/>
      <c r="MBD14" s="80"/>
      <c r="MBE14" s="80"/>
      <c r="MBF14" s="80"/>
      <c r="MBG14" s="80"/>
      <c r="MBH14" s="80"/>
      <c r="MBI14" s="80"/>
      <c r="MBJ14" s="80"/>
      <c r="MBK14" s="80"/>
      <c r="MBL14" s="80"/>
      <c r="MBM14" s="80"/>
      <c r="MBN14" s="80"/>
      <c r="MBO14" s="80"/>
      <c r="MBP14" s="80"/>
      <c r="MBQ14" s="80"/>
      <c r="MBR14" s="80"/>
      <c r="MBS14" s="80"/>
      <c r="MBT14" s="80"/>
      <c r="MBU14" s="80"/>
      <c r="MBV14" s="80"/>
      <c r="MBW14" s="80"/>
      <c r="MBX14" s="80"/>
      <c r="MBY14" s="80"/>
      <c r="MBZ14" s="80"/>
      <c r="MCA14" s="80"/>
      <c r="MCB14" s="80"/>
      <c r="MCC14" s="80"/>
      <c r="MCD14" s="80"/>
      <c r="MCE14" s="80"/>
      <c r="MCF14" s="80"/>
      <c r="MCG14" s="80"/>
      <c r="MCH14" s="80"/>
      <c r="MCI14" s="80"/>
      <c r="MCJ14" s="80"/>
      <c r="MCK14" s="80"/>
      <c r="MCL14" s="80"/>
      <c r="MCM14" s="80"/>
      <c r="MCN14" s="80"/>
      <c r="MCO14" s="80"/>
      <c r="MCP14" s="80"/>
      <c r="MCQ14" s="80"/>
      <c r="MCR14" s="80"/>
      <c r="MCS14" s="80"/>
      <c r="MCT14" s="80"/>
      <c r="MCU14" s="80"/>
      <c r="MCV14" s="80"/>
      <c r="MCW14" s="80"/>
      <c r="MCX14" s="80"/>
      <c r="MCY14" s="80"/>
      <c r="MCZ14" s="80"/>
      <c r="MDA14" s="80"/>
      <c r="MDB14" s="80"/>
      <c r="MDC14" s="80"/>
      <c r="MDD14" s="80"/>
      <c r="MDE14" s="80"/>
      <c r="MDF14" s="80"/>
      <c r="MDG14" s="80"/>
      <c r="MDH14" s="80"/>
      <c r="MDI14" s="80"/>
      <c r="MDJ14" s="80"/>
      <c r="MDK14" s="80"/>
      <c r="MDL14" s="80"/>
      <c r="MDM14" s="80"/>
      <c r="MDN14" s="80"/>
      <c r="MDO14" s="80"/>
      <c r="MDP14" s="80"/>
      <c r="MDQ14" s="80"/>
      <c r="MDR14" s="80"/>
      <c r="MDS14" s="80"/>
      <c r="MDT14" s="80"/>
      <c r="MDU14" s="80"/>
      <c r="MDV14" s="80"/>
      <c r="MDW14" s="80"/>
      <c r="MDX14" s="80"/>
      <c r="MDY14" s="80"/>
      <c r="MDZ14" s="80"/>
      <c r="MEA14" s="80"/>
      <c r="MEB14" s="80"/>
      <c r="MEC14" s="80"/>
      <c r="MED14" s="80"/>
      <c r="MEE14" s="80"/>
      <c r="MEF14" s="80"/>
      <c r="MEG14" s="80"/>
      <c r="MEH14" s="80"/>
      <c r="MEI14" s="80"/>
      <c r="MEJ14" s="80"/>
      <c r="MEK14" s="80"/>
      <c r="MEL14" s="80"/>
      <c r="MEM14" s="80"/>
      <c r="MEN14" s="80"/>
      <c r="MEO14" s="80"/>
      <c r="MEP14" s="80"/>
      <c r="MEQ14" s="80"/>
      <c r="MER14" s="80"/>
      <c r="MES14" s="80"/>
      <c r="MET14" s="80"/>
      <c r="MEU14" s="80"/>
      <c r="MEV14" s="80"/>
      <c r="MEW14" s="80"/>
      <c r="MEX14" s="80"/>
      <c r="MEY14" s="80"/>
      <c r="MEZ14" s="80"/>
      <c r="MFA14" s="80"/>
      <c r="MFB14" s="80"/>
      <c r="MFC14" s="80"/>
      <c r="MFD14" s="80"/>
      <c r="MFE14" s="80"/>
      <c r="MFF14" s="80"/>
      <c r="MFG14" s="80"/>
      <c r="MFH14" s="80"/>
      <c r="MFI14" s="80"/>
      <c r="MFJ14" s="80"/>
      <c r="MFK14" s="80"/>
      <c r="MFL14" s="80"/>
      <c r="MFM14" s="80"/>
      <c r="MFN14" s="80"/>
      <c r="MFO14" s="80"/>
      <c r="MFP14" s="80"/>
      <c r="MFQ14" s="80"/>
      <c r="MFR14" s="80"/>
      <c r="MFS14" s="80"/>
      <c r="MFT14" s="80"/>
      <c r="MFU14" s="80"/>
      <c r="MFV14" s="80"/>
      <c r="MFW14" s="80"/>
      <c r="MFX14" s="80"/>
      <c r="MFY14" s="80"/>
      <c r="MFZ14" s="80"/>
      <c r="MGA14" s="80"/>
      <c r="MGB14" s="80"/>
      <c r="MGC14" s="80"/>
      <c r="MGD14" s="80"/>
      <c r="MGE14" s="80"/>
      <c r="MGF14" s="80"/>
      <c r="MGG14" s="80"/>
      <c r="MGH14" s="80"/>
      <c r="MGI14" s="80"/>
      <c r="MGJ14" s="80"/>
      <c r="MGK14" s="80"/>
      <c r="MGL14" s="80"/>
      <c r="MGM14" s="80"/>
      <c r="MGN14" s="80"/>
      <c r="MGO14" s="80"/>
      <c r="MGP14" s="80"/>
      <c r="MGQ14" s="80"/>
      <c r="MGR14" s="80"/>
      <c r="MGS14" s="80"/>
      <c r="MGT14" s="80"/>
      <c r="MGU14" s="80"/>
      <c r="MGV14" s="80"/>
      <c r="MGW14" s="80"/>
      <c r="MGX14" s="80"/>
      <c r="MGY14" s="80"/>
      <c r="MGZ14" s="80"/>
      <c r="MHA14" s="80"/>
      <c r="MHB14" s="80"/>
      <c r="MHC14" s="80"/>
      <c r="MHD14" s="80"/>
      <c r="MHE14" s="80"/>
      <c r="MHF14" s="80"/>
      <c r="MHG14" s="80"/>
      <c r="MHH14" s="80"/>
      <c r="MHI14" s="80"/>
      <c r="MHJ14" s="80"/>
      <c r="MHK14" s="80"/>
      <c r="MHL14" s="80"/>
      <c r="MHM14" s="80"/>
      <c r="MHN14" s="80"/>
      <c r="MHO14" s="80"/>
      <c r="MHP14" s="80"/>
      <c r="MHQ14" s="80"/>
      <c r="MHR14" s="80"/>
      <c r="MHS14" s="80"/>
      <c r="MHT14" s="80"/>
      <c r="MHU14" s="80"/>
      <c r="MHV14" s="80"/>
      <c r="MHW14" s="80"/>
      <c r="MHX14" s="80"/>
      <c r="MHY14" s="80"/>
      <c r="MHZ14" s="80"/>
      <c r="MIA14" s="80"/>
      <c r="MIB14" s="80"/>
      <c r="MIC14" s="80"/>
      <c r="MID14" s="80"/>
      <c r="MIE14" s="80"/>
      <c r="MIF14" s="80"/>
      <c r="MIG14" s="80"/>
      <c r="MIH14" s="80"/>
      <c r="MII14" s="80"/>
      <c r="MIJ14" s="80"/>
      <c r="MIK14" s="80"/>
      <c r="MIL14" s="80"/>
      <c r="MIM14" s="80"/>
      <c r="MIN14" s="80"/>
      <c r="MIO14" s="80"/>
      <c r="MIP14" s="80"/>
      <c r="MIQ14" s="80"/>
      <c r="MIR14" s="80"/>
      <c r="MIS14" s="80"/>
      <c r="MIT14" s="80"/>
      <c r="MIU14" s="80"/>
      <c r="MIV14" s="80"/>
      <c r="MIW14" s="80"/>
      <c r="MIX14" s="80"/>
      <c r="MIY14" s="80"/>
      <c r="MIZ14" s="80"/>
      <c r="MJA14" s="80"/>
      <c r="MJB14" s="80"/>
      <c r="MJC14" s="80"/>
      <c r="MJD14" s="80"/>
      <c r="MJE14" s="80"/>
      <c r="MJF14" s="80"/>
      <c r="MJG14" s="80"/>
      <c r="MJH14" s="80"/>
      <c r="MJI14" s="80"/>
      <c r="MJJ14" s="80"/>
      <c r="MJK14" s="80"/>
      <c r="MJL14" s="80"/>
      <c r="MJM14" s="80"/>
      <c r="MJN14" s="80"/>
      <c r="MJO14" s="80"/>
      <c r="MJP14" s="80"/>
      <c r="MJQ14" s="80"/>
      <c r="MJR14" s="80"/>
      <c r="MJS14" s="80"/>
      <c r="MJT14" s="80"/>
      <c r="MJU14" s="80"/>
      <c r="MJV14" s="80"/>
      <c r="MJW14" s="80"/>
      <c r="MJX14" s="80"/>
      <c r="MJY14" s="80"/>
      <c r="MJZ14" s="80"/>
      <c r="MKA14" s="80"/>
      <c r="MKB14" s="80"/>
      <c r="MKC14" s="80"/>
      <c r="MKD14" s="80"/>
      <c r="MKE14" s="80"/>
      <c r="MKF14" s="80"/>
      <c r="MKG14" s="80"/>
      <c r="MKH14" s="80"/>
      <c r="MKI14" s="80"/>
      <c r="MKJ14" s="80"/>
      <c r="MKK14" s="80"/>
      <c r="MKL14" s="80"/>
      <c r="MKM14" s="80"/>
      <c r="MKN14" s="80"/>
      <c r="MKO14" s="80"/>
      <c r="MKP14" s="80"/>
      <c r="MKQ14" s="80"/>
      <c r="MKR14" s="80"/>
      <c r="MKS14" s="80"/>
      <c r="MKT14" s="80"/>
      <c r="MKU14" s="80"/>
      <c r="MKV14" s="80"/>
      <c r="MKW14" s="80"/>
      <c r="MKX14" s="80"/>
      <c r="MKY14" s="80"/>
      <c r="MKZ14" s="80"/>
      <c r="MLA14" s="80"/>
      <c r="MLB14" s="80"/>
      <c r="MLC14" s="80"/>
      <c r="MLD14" s="80"/>
      <c r="MLE14" s="80"/>
      <c r="MLF14" s="80"/>
      <c r="MLG14" s="80"/>
      <c r="MLH14" s="80"/>
      <c r="MLI14" s="80"/>
      <c r="MLJ14" s="80"/>
      <c r="MLK14" s="80"/>
      <c r="MLL14" s="80"/>
      <c r="MLM14" s="80"/>
      <c r="MLN14" s="80"/>
      <c r="MLO14" s="80"/>
      <c r="MLP14" s="80"/>
      <c r="MLQ14" s="80"/>
      <c r="MLR14" s="80"/>
      <c r="MLS14" s="80"/>
      <c r="MLT14" s="80"/>
      <c r="MLU14" s="80"/>
      <c r="MLV14" s="80"/>
      <c r="MLW14" s="80"/>
      <c r="MLX14" s="80"/>
      <c r="MLY14" s="80"/>
      <c r="MLZ14" s="80"/>
      <c r="MMA14" s="80"/>
      <c r="MMB14" s="80"/>
      <c r="MMC14" s="80"/>
      <c r="MMD14" s="80"/>
      <c r="MME14" s="80"/>
      <c r="MMF14" s="80"/>
      <c r="MMG14" s="80"/>
      <c r="MMH14" s="80"/>
      <c r="MMI14" s="80"/>
      <c r="MMJ14" s="80"/>
      <c r="MMK14" s="80"/>
      <c r="MML14" s="80"/>
      <c r="MMM14" s="80"/>
      <c r="MMN14" s="80"/>
      <c r="MMO14" s="80"/>
      <c r="MMP14" s="80"/>
      <c r="MMQ14" s="80"/>
      <c r="MMR14" s="80"/>
      <c r="MMS14" s="80"/>
      <c r="MMT14" s="80"/>
      <c r="MMU14" s="80"/>
      <c r="MMV14" s="80"/>
      <c r="MMW14" s="80"/>
      <c r="MMX14" s="80"/>
      <c r="MMY14" s="80"/>
      <c r="MMZ14" s="80"/>
      <c r="MNA14" s="80"/>
      <c r="MNB14" s="80"/>
      <c r="MNC14" s="80"/>
      <c r="MND14" s="80"/>
      <c r="MNE14" s="80"/>
      <c r="MNF14" s="80"/>
      <c r="MNG14" s="80"/>
      <c r="MNH14" s="80"/>
      <c r="MNI14" s="80"/>
      <c r="MNJ14" s="80"/>
      <c r="MNK14" s="80"/>
      <c r="MNL14" s="80"/>
      <c r="MNM14" s="80"/>
      <c r="MNN14" s="80"/>
      <c r="MNO14" s="80"/>
      <c r="MNP14" s="80"/>
      <c r="MNQ14" s="80"/>
      <c r="MNR14" s="80"/>
      <c r="MNS14" s="80"/>
      <c r="MNT14" s="80"/>
      <c r="MNU14" s="80"/>
      <c r="MNV14" s="80"/>
      <c r="MNW14" s="80"/>
      <c r="MNX14" s="80"/>
      <c r="MNY14" s="80"/>
      <c r="MNZ14" s="80"/>
      <c r="MOA14" s="80"/>
      <c r="MOB14" s="80"/>
      <c r="MOC14" s="80"/>
      <c r="MOD14" s="80"/>
      <c r="MOE14" s="80"/>
      <c r="MOF14" s="80"/>
      <c r="MOG14" s="80"/>
      <c r="MOH14" s="80"/>
      <c r="MOI14" s="80"/>
      <c r="MOJ14" s="80"/>
      <c r="MOK14" s="80"/>
      <c r="MOL14" s="80"/>
      <c r="MOM14" s="80"/>
      <c r="MON14" s="80"/>
      <c r="MOO14" s="80"/>
      <c r="MOP14" s="80"/>
      <c r="MOQ14" s="80"/>
      <c r="MOR14" s="80"/>
      <c r="MOS14" s="80"/>
      <c r="MOT14" s="80"/>
      <c r="MOU14" s="80"/>
      <c r="MOV14" s="80"/>
      <c r="MOW14" s="80"/>
      <c r="MOX14" s="80"/>
      <c r="MOY14" s="80"/>
      <c r="MOZ14" s="80"/>
      <c r="MPA14" s="80"/>
      <c r="MPB14" s="80"/>
      <c r="MPC14" s="80"/>
      <c r="MPD14" s="80"/>
      <c r="MPE14" s="80"/>
      <c r="MPF14" s="80"/>
      <c r="MPG14" s="80"/>
      <c r="MPH14" s="80"/>
      <c r="MPI14" s="80"/>
      <c r="MPJ14" s="80"/>
      <c r="MPK14" s="80"/>
      <c r="MPL14" s="80"/>
      <c r="MPM14" s="80"/>
      <c r="MPN14" s="80"/>
      <c r="MPO14" s="80"/>
      <c r="MPP14" s="80"/>
      <c r="MPQ14" s="80"/>
      <c r="MPR14" s="80"/>
      <c r="MPS14" s="80"/>
      <c r="MPT14" s="80"/>
      <c r="MPU14" s="80"/>
      <c r="MPV14" s="80"/>
      <c r="MPW14" s="80"/>
      <c r="MPX14" s="80"/>
      <c r="MPY14" s="80"/>
      <c r="MPZ14" s="80"/>
      <c r="MQA14" s="80"/>
      <c r="MQB14" s="80"/>
      <c r="MQC14" s="80"/>
      <c r="MQD14" s="80"/>
      <c r="MQE14" s="80"/>
      <c r="MQF14" s="80"/>
      <c r="MQG14" s="80"/>
      <c r="MQH14" s="80"/>
      <c r="MQI14" s="80"/>
      <c r="MQJ14" s="80"/>
      <c r="MQK14" s="80"/>
      <c r="MQL14" s="80"/>
      <c r="MQM14" s="80"/>
      <c r="MQN14" s="80"/>
      <c r="MQO14" s="80"/>
      <c r="MQP14" s="80"/>
      <c r="MQQ14" s="80"/>
      <c r="MQR14" s="80"/>
      <c r="MQS14" s="80"/>
      <c r="MQT14" s="80"/>
      <c r="MQU14" s="80"/>
      <c r="MQV14" s="80"/>
      <c r="MQW14" s="80"/>
      <c r="MQX14" s="80"/>
      <c r="MQY14" s="80"/>
      <c r="MQZ14" s="80"/>
      <c r="MRA14" s="80"/>
      <c r="MRB14" s="80"/>
      <c r="MRC14" s="80"/>
      <c r="MRD14" s="80"/>
      <c r="MRE14" s="80"/>
      <c r="MRF14" s="80"/>
      <c r="MRG14" s="80"/>
      <c r="MRH14" s="80"/>
      <c r="MRI14" s="80"/>
      <c r="MRJ14" s="80"/>
      <c r="MRK14" s="80"/>
      <c r="MRL14" s="80"/>
      <c r="MRM14" s="80"/>
      <c r="MRN14" s="80"/>
      <c r="MRO14" s="80"/>
      <c r="MRP14" s="80"/>
      <c r="MRQ14" s="80"/>
      <c r="MRR14" s="80"/>
      <c r="MRS14" s="80"/>
      <c r="MRT14" s="80"/>
      <c r="MRU14" s="80"/>
      <c r="MRV14" s="80"/>
      <c r="MRW14" s="80"/>
      <c r="MRX14" s="80"/>
      <c r="MRY14" s="80"/>
      <c r="MRZ14" s="80"/>
      <c r="MSA14" s="80"/>
      <c r="MSB14" s="80"/>
      <c r="MSC14" s="80"/>
      <c r="MSD14" s="80"/>
      <c r="MSE14" s="80"/>
      <c r="MSF14" s="80"/>
      <c r="MSG14" s="80"/>
      <c r="MSH14" s="80"/>
      <c r="MSI14" s="80"/>
      <c r="MSJ14" s="80"/>
      <c r="MSK14" s="80"/>
      <c r="MSL14" s="80"/>
      <c r="MSM14" s="80"/>
      <c r="MSN14" s="80"/>
      <c r="MSO14" s="80"/>
      <c r="MSP14" s="80"/>
      <c r="MSQ14" s="80"/>
      <c r="MSR14" s="80"/>
      <c r="MSS14" s="80"/>
      <c r="MST14" s="80"/>
      <c r="MSU14" s="80"/>
      <c r="MSV14" s="80"/>
      <c r="MSW14" s="80"/>
      <c r="MSX14" s="80"/>
      <c r="MSY14" s="80"/>
      <c r="MSZ14" s="80"/>
      <c r="MTA14" s="80"/>
      <c r="MTB14" s="80"/>
      <c r="MTC14" s="80"/>
      <c r="MTD14" s="80"/>
      <c r="MTE14" s="80"/>
      <c r="MTF14" s="80"/>
      <c r="MTG14" s="80"/>
      <c r="MTH14" s="80"/>
      <c r="MTI14" s="80"/>
      <c r="MTJ14" s="80"/>
      <c r="MTK14" s="80"/>
      <c r="MTL14" s="80"/>
      <c r="MTM14" s="80"/>
      <c r="MTN14" s="80"/>
      <c r="MTO14" s="80"/>
      <c r="MTP14" s="80"/>
      <c r="MTQ14" s="80"/>
      <c r="MTR14" s="80"/>
      <c r="MTS14" s="80"/>
      <c r="MTT14" s="80"/>
      <c r="MTU14" s="80"/>
      <c r="MTV14" s="80"/>
      <c r="MTW14" s="80"/>
      <c r="MTX14" s="80"/>
      <c r="MTY14" s="80"/>
      <c r="MTZ14" s="80"/>
      <c r="MUA14" s="80"/>
      <c r="MUB14" s="80"/>
      <c r="MUC14" s="80"/>
      <c r="MUD14" s="80"/>
      <c r="MUE14" s="80"/>
      <c r="MUF14" s="80"/>
      <c r="MUG14" s="80"/>
      <c r="MUH14" s="80"/>
      <c r="MUI14" s="80"/>
      <c r="MUJ14" s="80"/>
      <c r="MUK14" s="80"/>
      <c r="MUL14" s="80"/>
      <c r="MUM14" s="80"/>
      <c r="MUN14" s="80"/>
      <c r="MUO14" s="80"/>
      <c r="MUP14" s="80"/>
      <c r="MUQ14" s="80"/>
      <c r="MUR14" s="80"/>
      <c r="MUS14" s="80"/>
      <c r="MUT14" s="80"/>
      <c r="MUU14" s="80"/>
      <c r="MUV14" s="80"/>
      <c r="MUW14" s="80"/>
      <c r="MUX14" s="80"/>
      <c r="MUY14" s="80"/>
      <c r="MUZ14" s="80"/>
      <c r="MVA14" s="80"/>
      <c r="MVB14" s="80"/>
      <c r="MVC14" s="80"/>
      <c r="MVD14" s="80"/>
      <c r="MVE14" s="80"/>
      <c r="MVF14" s="80"/>
      <c r="MVG14" s="80"/>
      <c r="MVH14" s="80"/>
      <c r="MVI14" s="80"/>
      <c r="MVJ14" s="80"/>
      <c r="MVK14" s="80"/>
      <c r="MVL14" s="80"/>
      <c r="MVM14" s="80"/>
      <c r="MVN14" s="80"/>
      <c r="MVO14" s="80"/>
      <c r="MVP14" s="80"/>
      <c r="MVQ14" s="80"/>
      <c r="MVR14" s="80"/>
      <c r="MVS14" s="80"/>
      <c r="MVT14" s="80"/>
      <c r="MVU14" s="80"/>
      <c r="MVV14" s="80"/>
      <c r="MVW14" s="80"/>
      <c r="MVX14" s="80"/>
      <c r="MVY14" s="80"/>
      <c r="MVZ14" s="80"/>
      <c r="MWA14" s="80"/>
      <c r="MWB14" s="80"/>
      <c r="MWC14" s="80"/>
      <c r="MWD14" s="80"/>
      <c r="MWE14" s="80"/>
      <c r="MWF14" s="80"/>
      <c r="MWG14" s="80"/>
      <c r="MWH14" s="80"/>
      <c r="MWI14" s="80"/>
      <c r="MWJ14" s="80"/>
      <c r="MWK14" s="80"/>
      <c r="MWL14" s="80"/>
      <c r="MWM14" s="80"/>
      <c r="MWN14" s="80"/>
      <c r="MWO14" s="80"/>
      <c r="MWP14" s="80"/>
      <c r="MWQ14" s="80"/>
      <c r="MWR14" s="80"/>
      <c r="MWS14" s="80"/>
      <c r="MWT14" s="80"/>
      <c r="MWU14" s="80"/>
      <c r="MWV14" s="80"/>
      <c r="MWW14" s="80"/>
      <c r="MWX14" s="80"/>
      <c r="MWY14" s="80"/>
      <c r="MWZ14" s="80"/>
      <c r="MXA14" s="80"/>
      <c r="MXB14" s="80"/>
      <c r="MXC14" s="80"/>
      <c r="MXD14" s="80"/>
      <c r="MXE14" s="80"/>
      <c r="MXF14" s="80"/>
      <c r="MXG14" s="80"/>
      <c r="MXH14" s="80"/>
      <c r="MXI14" s="80"/>
      <c r="MXJ14" s="80"/>
      <c r="MXK14" s="80"/>
      <c r="MXL14" s="80"/>
      <c r="MXM14" s="80"/>
      <c r="MXN14" s="80"/>
      <c r="MXO14" s="80"/>
      <c r="MXP14" s="80"/>
      <c r="MXQ14" s="80"/>
      <c r="MXR14" s="80"/>
      <c r="MXS14" s="80"/>
      <c r="MXT14" s="80"/>
      <c r="MXU14" s="80"/>
      <c r="MXV14" s="80"/>
      <c r="MXW14" s="80"/>
      <c r="MXX14" s="80"/>
      <c r="MXY14" s="80"/>
      <c r="MXZ14" s="80"/>
      <c r="MYA14" s="80"/>
      <c r="MYB14" s="80"/>
      <c r="MYC14" s="80"/>
      <c r="MYD14" s="80"/>
      <c r="MYE14" s="80"/>
      <c r="MYF14" s="80"/>
      <c r="MYG14" s="80"/>
      <c r="MYH14" s="80"/>
      <c r="MYI14" s="80"/>
      <c r="MYJ14" s="80"/>
      <c r="MYK14" s="80"/>
      <c r="MYL14" s="80"/>
      <c r="MYM14" s="80"/>
      <c r="MYN14" s="80"/>
      <c r="MYO14" s="80"/>
      <c r="MYP14" s="80"/>
      <c r="MYQ14" s="80"/>
      <c r="MYR14" s="80"/>
      <c r="MYS14" s="80"/>
      <c r="MYT14" s="80"/>
      <c r="MYU14" s="80"/>
      <c r="MYV14" s="80"/>
      <c r="MYW14" s="80"/>
      <c r="MYX14" s="80"/>
      <c r="MYY14" s="80"/>
      <c r="MYZ14" s="80"/>
      <c r="MZA14" s="80"/>
      <c r="MZB14" s="80"/>
      <c r="MZC14" s="80"/>
      <c r="MZD14" s="80"/>
      <c r="MZE14" s="80"/>
      <c r="MZF14" s="80"/>
      <c r="MZG14" s="80"/>
      <c r="MZH14" s="80"/>
      <c r="MZI14" s="80"/>
      <c r="MZJ14" s="80"/>
      <c r="MZK14" s="80"/>
      <c r="MZL14" s="80"/>
      <c r="MZM14" s="80"/>
      <c r="MZN14" s="80"/>
      <c r="MZO14" s="80"/>
      <c r="MZP14" s="80"/>
      <c r="MZQ14" s="80"/>
      <c r="MZR14" s="80"/>
      <c r="MZS14" s="80"/>
      <c r="MZT14" s="80"/>
      <c r="MZU14" s="80"/>
      <c r="MZV14" s="80"/>
      <c r="MZW14" s="80"/>
      <c r="MZX14" s="80"/>
      <c r="MZY14" s="80"/>
      <c r="MZZ14" s="80"/>
      <c r="NAA14" s="80"/>
      <c r="NAB14" s="80"/>
      <c r="NAC14" s="80"/>
      <c r="NAD14" s="80"/>
      <c r="NAE14" s="80"/>
      <c r="NAF14" s="80"/>
      <c r="NAG14" s="80"/>
      <c r="NAH14" s="80"/>
      <c r="NAI14" s="80"/>
      <c r="NAJ14" s="80"/>
      <c r="NAK14" s="80"/>
      <c r="NAL14" s="80"/>
      <c r="NAM14" s="80"/>
      <c r="NAN14" s="80"/>
      <c r="NAO14" s="80"/>
      <c r="NAP14" s="80"/>
      <c r="NAQ14" s="80"/>
      <c r="NAR14" s="80"/>
      <c r="NAS14" s="80"/>
      <c r="NAT14" s="80"/>
      <c r="NAU14" s="80"/>
      <c r="NAV14" s="80"/>
      <c r="NAW14" s="80"/>
      <c r="NAX14" s="80"/>
      <c r="NAY14" s="80"/>
      <c r="NAZ14" s="80"/>
      <c r="NBA14" s="80"/>
      <c r="NBB14" s="80"/>
      <c r="NBC14" s="80"/>
      <c r="NBD14" s="80"/>
      <c r="NBE14" s="80"/>
      <c r="NBF14" s="80"/>
      <c r="NBG14" s="80"/>
      <c r="NBH14" s="80"/>
      <c r="NBI14" s="80"/>
      <c r="NBJ14" s="80"/>
      <c r="NBK14" s="80"/>
      <c r="NBL14" s="80"/>
      <c r="NBM14" s="80"/>
      <c r="NBN14" s="80"/>
      <c r="NBO14" s="80"/>
      <c r="NBP14" s="80"/>
      <c r="NBQ14" s="80"/>
      <c r="NBR14" s="80"/>
      <c r="NBS14" s="80"/>
      <c r="NBT14" s="80"/>
      <c r="NBU14" s="80"/>
      <c r="NBV14" s="80"/>
      <c r="NBW14" s="80"/>
      <c r="NBX14" s="80"/>
      <c r="NBY14" s="80"/>
      <c r="NBZ14" s="80"/>
      <c r="NCA14" s="80"/>
      <c r="NCB14" s="80"/>
      <c r="NCC14" s="80"/>
      <c r="NCD14" s="80"/>
      <c r="NCE14" s="80"/>
      <c r="NCF14" s="80"/>
      <c r="NCG14" s="80"/>
      <c r="NCH14" s="80"/>
      <c r="NCI14" s="80"/>
      <c r="NCJ14" s="80"/>
      <c r="NCK14" s="80"/>
      <c r="NCL14" s="80"/>
      <c r="NCM14" s="80"/>
      <c r="NCN14" s="80"/>
      <c r="NCO14" s="80"/>
      <c r="NCP14" s="80"/>
      <c r="NCQ14" s="80"/>
      <c r="NCR14" s="80"/>
      <c r="NCS14" s="80"/>
      <c r="NCT14" s="80"/>
      <c r="NCU14" s="80"/>
      <c r="NCV14" s="80"/>
      <c r="NCW14" s="80"/>
      <c r="NCX14" s="80"/>
      <c r="NCY14" s="80"/>
      <c r="NCZ14" s="80"/>
      <c r="NDA14" s="80"/>
      <c r="NDB14" s="80"/>
      <c r="NDC14" s="80"/>
      <c r="NDD14" s="80"/>
      <c r="NDE14" s="80"/>
      <c r="NDF14" s="80"/>
      <c r="NDG14" s="80"/>
      <c r="NDH14" s="80"/>
      <c r="NDI14" s="80"/>
      <c r="NDJ14" s="80"/>
      <c r="NDK14" s="80"/>
      <c r="NDL14" s="80"/>
      <c r="NDM14" s="80"/>
      <c r="NDN14" s="80"/>
      <c r="NDO14" s="80"/>
      <c r="NDP14" s="80"/>
      <c r="NDQ14" s="80"/>
      <c r="NDR14" s="80"/>
      <c r="NDS14" s="80"/>
      <c r="NDT14" s="80"/>
      <c r="NDU14" s="80"/>
      <c r="NDV14" s="80"/>
      <c r="NDW14" s="80"/>
      <c r="NDX14" s="80"/>
      <c r="NDY14" s="80"/>
      <c r="NDZ14" s="80"/>
      <c r="NEA14" s="80"/>
      <c r="NEB14" s="80"/>
      <c r="NEC14" s="80"/>
      <c r="NED14" s="80"/>
      <c r="NEE14" s="80"/>
      <c r="NEF14" s="80"/>
      <c r="NEG14" s="80"/>
      <c r="NEH14" s="80"/>
      <c r="NEI14" s="80"/>
      <c r="NEJ14" s="80"/>
      <c r="NEK14" s="80"/>
      <c r="NEL14" s="80"/>
      <c r="NEM14" s="80"/>
      <c r="NEN14" s="80"/>
      <c r="NEO14" s="80"/>
      <c r="NEP14" s="80"/>
      <c r="NEQ14" s="80"/>
      <c r="NER14" s="80"/>
      <c r="NES14" s="80"/>
      <c r="NET14" s="80"/>
      <c r="NEU14" s="80"/>
      <c r="NEV14" s="80"/>
      <c r="NEW14" s="80"/>
      <c r="NEX14" s="80"/>
      <c r="NEY14" s="80"/>
      <c r="NEZ14" s="80"/>
      <c r="NFA14" s="80"/>
      <c r="NFB14" s="80"/>
      <c r="NFC14" s="80"/>
      <c r="NFD14" s="80"/>
      <c r="NFE14" s="80"/>
      <c r="NFF14" s="80"/>
      <c r="NFG14" s="80"/>
      <c r="NFH14" s="80"/>
      <c r="NFI14" s="80"/>
      <c r="NFJ14" s="80"/>
      <c r="NFK14" s="80"/>
      <c r="NFL14" s="80"/>
      <c r="NFM14" s="80"/>
      <c r="NFN14" s="80"/>
      <c r="NFO14" s="80"/>
      <c r="NFP14" s="80"/>
      <c r="NFQ14" s="80"/>
      <c r="NFR14" s="80"/>
      <c r="NFS14" s="80"/>
      <c r="NFT14" s="80"/>
      <c r="NFU14" s="80"/>
      <c r="NFV14" s="80"/>
      <c r="NFW14" s="80"/>
      <c r="NFX14" s="80"/>
      <c r="NFY14" s="80"/>
      <c r="NFZ14" s="80"/>
      <c r="NGA14" s="80"/>
      <c r="NGB14" s="80"/>
      <c r="NGC14" s="80"/>
      <c r="NGD14" s="80"/>
      <c r="NGE14" s="80"/>
      <c r="NGF14" s="80"/>
      <c r="NGG14" s="80"/>
      <c r="NGH14" s="80"/>
      <c r="NGI14" s="80"/>
      <c r="NGJ14" s="80"/>
      <c r="NGK14" s="80"/>
      <c r="NGL14" s="80"/>
      <c r="NGM14" s="80"/>
      <c r="NGN14" s="80"/>
      <c r="NGO14" s="80"/>
      <c r="NGP14" s="80"/>
      <c r="NGQ14" s="80"/>
      <c r="NGR14" s="80"/>
      <c r="NGS14" s="80"/>
      <c r="NGT14" s="80"/>
      <c r="NGU14" s="80"/>
      <c r="NGV14" s="80"/>
      <c r="NGW14" s="80"/>
      <c r="NGX14" s="80"/>
      <c r="NGY14" s="80"/>
      <c r="NGZ14" s="80"/>
      <c r="NHA14" s="80"/>
      <c r="NHB14" s="80"/>
      <c r="NHC14" s="80"/>
      <c r="NHD14" s="80"/>
      <c r="NHE14" s="80"/>
      <c r="NHF14" s="80"/>
      <c r="NHG14" s="80"/>
      <c r="NHH14" s="80"/>
      <c r="NHI14" s="80"/>
      <c r="NHJ14" s="80"/>
      <c r="NHK14" s="80"/>
      <c r="NHL14" s="80"/>
      <c r="NHM14" s="80"/>
      <c r="NHN14" s="80"/>
      <c r="NHO14" s="80"/>
      <c r="NHP14" s="80"/>
      <c r="NHQ14" s="80"/>
      <c r="NHR14" s="80"/>
      <c r="NHS14" s="80"/>
      <c r="NHT14" s="80"/>
      <c r="NHU14" s="80"/>
      <c r="NHV14" s="80"/>
      <c r="NHW14" s="80"/>
      <c r="NHX14" s="80"/>
      <c r="NHY14" s="80"/>
      <c r="NHZ14" s="80"/>
      <c r="NIA14" s="80"/>
      <c r="NIB14" s="80"/>
      <c r="NIC14" s="80"/>
      <c r="NID14" s="80"/>
      <c r="NIE14" s="80"/>
      <c r="NIF14" s="80"/>
      <c r="NIG14" s="80"/>
      <c r="NIH14" s="80"/>
      <c r="NII14" s="80"/>
      <c r="NIJ14" s="80"/>
      <c r="NIK14" s="80"/>
      <c r="NIL14" s="80"/>
      <c r="NIM14" s="80"/>
      <c r="NIN14" s="80"/>
      <c r="NIO14" s="80"/>
      <c r="NIP14" s="80"/>
      <c r="NIQ14" s="80"/>
      <c r="NIR14" s="80"/>
      <c r="NIS14" s="80"/>
      <c r="NIT14" s="80"/>
      <c r="NIU14" s="80"/>
      <c r="NIV14" s="80"/>
      <c r="NIW14" s="80"/>
      <c r="NIX14" s="80"/>
      <c r="NIY14" s="80"/>
      <c r="NIZ14" s="80"/>
      <c r="NJA14" s="80"/>
      <c r="NJB14" s="80"/>
      <c r="NJC14" s="80"/>
      <c r="NJD14" s="80"/>
      <c r="NJE14" s="80"/>
      <c r="NJF14" s="80"/>
      <c r="NJG14" s="80"/>
      <c r="NJH14" s="80"/>
      <c r="NJI14" s="80"/>
      <c r="NJJ14" s="80"/>
      <c r="NJK14" s="80"/>
      <c r="NJL14" s="80"/>
      <c r="NJM14" s="80"/>
      <c r="NJN14" s="80"/>
      <c r="NJO14" s="80"/>
      <c r="NJP14" s="80"/>
      <c r="NJQ14" s="80"/>
      <c r="NJR14" s="80"/>
      <c r="NJS14" s="80"/>
      <c r="NJT14" s="80"/>
      <c r="NJU14" s="80"/>
      <c r="NJV14" s="80"/>
      <c r="NJW14" s="80"/>
      <c r="NJX14" s="80"/>
      <c r="NJY14" s="80"/>
      <c r="NJZ14" s="80"/>
      <c r="NKA14" s="80"/>
      <c r="NKB14" s="80"/>
      <c r="NKC14" s="80"/>
      <c r="NKD14" s="80"/>
      <c r="NKE14" s="80"/>
      <c r="NKF14" s="80"/>
      <c r="NKG14" s="80"/>
      <c r="NKH14" s="80"/>
      <c r="NKI14" s="80"/>
      <c r="NKJ14" s="80"/>
      <c r="NKK14" s="80"/>
      <c r="NKL14" s="80"/>
      <c r="NKM14" s="80"/>
      <c r="NKN14" s="80"/>
      <c r="NKO14" s="80"/>
      <c r="NKP14" s="80"/>
      <c r="NKQ14" s="80"/>
      <c r="NKR14" s="80"/>
      <c r="NKS14" s="80"/>
      <c r="NKT14" s="80"/>
      <c r="NKU14" s="80"/>
      <c r="NKV14" s="80"/>
      <c r="NKW14" s="80"/>
      <c r="NKX14" s="80"/>
      <c r="NKY14" s="80"/>
      <c r="NKZ14" s="80"/>
      <c r="NLA14" s="80"/>
      <c r="NLB14" s="80"/>
      <c r="NLC14" s="80"/>
      <c r="NLD14" s="80"/>
      <c r="NLE14" s="80"/>
      <c r="NLF14" s="80"/>
      <c r="NLG14" s="80"/>
      <c r="NLH14" s="80"/>
      <c r="NLI14" s="80"/>
      <c r="NLJ14" s="80"/>
      <c r="NLK14" s="80"/>
      <c r="NLL14" s="80"/>
      <c r="NLM14" s="80"/>
      <c r="NLN14" s="80"/>
      <c r="NLO14" s="80"/>
      <c r="NLP14" s="80"/>
      <c r="NLQ14" s="80"/>
      <c r="NLR14" s="80"/>
      <c r="NLS14" s="80"/>
      <c r="NLT14" s="80"/>
      <c r="NLU14" s="80"/>
      <c r="NLV14" s="80"/>
      <c r="NLW14" s="80"/>
      <c r="NLX14" s="80"/>
      <c r="NLY14" s="80"/>
      <c r="NLZ14" s="80"/>
      <c r="NMA14" s="80"/>
      <c r="NMB14" s="80"/>
      <c r="NMC14" s="80"/>
      <c r="NMD14" s="80"/>
      <c r="NME14" s="80"/>
      <c r="NMF14" s="80"/>
      <c r="NMG14" s="80"/>
      <c r="NMH14" s="80"/>
      <c r="NMI14" s="80"/>
      <c r="NMJ14" s="80"/>
      <c r="NMK14" s="80"/>
      <c r="NML14" s="80"/>
      <c r="NMM14" s="80"/>
      <c r="NMN14" s="80"/>
      <c r="NMO14" s="80"/>
      <c r="NMP14" s="80"/>
      <c r="NMQ14" s="80"/>
      <c r="NMR14" s="80"/>
      <c r="NMS14" s="80"/>
      <c r="NMT14" s="80"/>
      <c r="NMU14" s="80"/>
      <c r="NMV14" s="80"/>
      <c r="NMW14" s="80"/>
      <c r="NMX14" s="80"/>
      <c r="NMY14" s="80"/>
      <c r="NMZ14" s="80"/>
      <c r="NNA14" s="80"/>
      <c r="NNB14" s="80"/>
      <c r="NNC14" s="80"/>
      <c r="NND14" s="80"/>
      <c r="NNE14" s="80"/>
      <c r="NNF14" s="80"/>
      <c r="NNG14" s="80"/>
      <c r="NNH14" s="80"/>
      <c r="NNI14" s="80"/>
      <c r="NNJ14" s="80"/>
      <c r="NNK14" s="80"/>
      <c r="NNL14" s="80"/>
      <c r="NNM14" s="80"/>
      <c r="NNN14" s="80"/>
      <c r="NNO14" s="80"/>
      <c r="NNP14" s="80"/>
      <c r="NNQ14" s="80"/>
      <c r="NNR14" s="80"/>
      <c r="NNS14" s="80"/>
      <c r="NNT14" s="80"/>
      <c r="NNU14" s="80"/>
      <c r="NNV14" s="80"/>
      <c r="NNW14" s="80"/>
      <c r="NNX14" s="80"/>
      <c r="NNY14" s="80"/>
      <c r="NNZ14" s="80"/>
      <c r="NOA14" s="80"/>
      <c r="NOB14" s="80"/>
      <c r="NOC14" s="80"/>
      <c r="NOD14" s="80"/>
      <c r="NOE14" s="80"/>
      <c r="NOF14" s="80"/>
      <c r="NOG14" s="80"/>
      <c r="NOH14" s="80"/>
      <c r="NOI14" s="80"/>
      <c r="NOJ14" s="80"/>
      <c r="NOK14" s="80"/>
      <c r="NOL14" s="80"/>
      <c r="NOM14" s="80"/>
      <c r="NON14" s="80"/>
      <c r="NOO14" s="80"/>
      <c r="NOP14" s="80"/>
      <c r="NOQ14" s="80"/>
      <c r="NOR14" s="80"/>
      <c r="NOS14" s="80"/>
      <c r="NOT14" s="80"/>
      <c r="NOU14" s="80"/>
      <c r="NOV14" s="80"/>
      <c r="NOW14" s="80"/>
      <c r="NOX14" s="80"/>
      <c r="NOY14" s="80"/>
      <c r="NOZ14" s="80"/>
      <c r="NPA14" s="80"/>
      <c r="NPB14" s="80"/>
      <c r="NPC14" s="80"/>
      <c r="NPD14" s="80"/>
      <c r="NPE14" s="80"/>
      <c r="NPF14" s="80"/>
      <c r="NPG14" s="80"/>
      <c r="NPH14" s="80"/>
      <c r="NPI14" s="80"/>
      <c r="NPJ14" s="80"/>
      <c r="NPK14" s="80"/>
      <c r="NPL14" s="80"/>
      <c r="NPM14" s="80"/>
      <c r="NPN14" s="80"/>
      <c r="NPO14" s="80"/>
      <c r="NPP14" s="80"/>
      <c r="NPQ14" s="80"/>
      <c r="NPR14" s="80"/>
      <c r="NPS14" s="80"/>
      <c r="NPT14" s="80"/>
      <c r="NPU14" s="80"/>
      <c r="NPV14" s="80"/>
      <c r="NPW14" s="80"/>
      <c r="NPX14" s="80"/>
      <c r="NPY14" s="80"/>
      <c r="NPZ14" s="80"/>
      <c r="NQA14" s="80"/>
      <c r="NQB14" s="80"/>
      <c r="NQC14" s="80"/>
      <c r="NQD14" s="80"/>
      <c r="NQE14" s="80"/>
      <c r="NQF14" s="80"/>
      <c r="NQG14" s="80"/>
      <c r="NQH14" s="80"/>
      <c r="NQI14" s="80"/>
      <c r="NQJ14" s="80"/>
      <c r="NQK14" s="80"/>
      <c r="NQL14" s="80"/>
      <c r="NQM14" s="80"/>
      <c r="NQN14" s="80"/>
      <c r="NQO14" s="80"/>
      <c r="NQP14" s="80"/>
      <c r="NQQ14" s="80"/>
      <c r="NQR14" s="80"/>
      <c r="NQS14" s="80"/>
      <c r="NQT14" s="80"/>
      <c r="NQU14" s="80"/>
      <c r="NQV14" s="80"/>
      <c r="NQW14" s="80"/>
      <c r="NQX14" s="80"/>
      <c r="NQY14" s="80"/>
      <c r="NQZ14" s="80"/>
      <c r="NRA14" s="80"/>
      <c r="NRB14" s="80"/>
      <c r="NRC14" s="80"/>
      <c r="NRD14" s="80"/>
      <c r="NRE14" s="80"/>
      <c r="NRF14" s="80"/>
      <c r="NRG14" s="80"/>
      <c r="NRH14" s="80"/>
      <c r="NRI14" s="80"/>
      <c r="NRJ14" s="80"/>
      <c r="NRK14" s="80"/>
      <c r="NRL14" s="80"/>
      <c r="NRM14" s="80"/>
      <c r="NRN14" s="80"/>
      <c r="NRO14" s="80"/>
      <c r="NRP14" s="80"/>
      <c r="NRQ14" s="80"/>
      <c r="NRR14" s="80"/>
      <c r="NRS14" s="80"/>
      <c r="NRT14" s="80"/>
      <c r="NRU14" s="80"/>
      <c r="NRV14" s="80"/>
      <c r="NRW14" s="80"/>
      <c r="NRX14" s="80"/>
      <c r="NRY14" s="80"/>
      <c r="NRZ14" s="80"/>
      <c r="NSA14" s="80"/>
      <c r="NSB14" s="80"/>
      <c r="NSC14" s="80"/>
      <c r="NSD14" s="80"/>
      <c r="NSE14" s="80"/>
      <c r="NSF14" s="80"/>
      <c r="NSG14" s="80"/>
      <c r="NSH14" s="80"/>
      <c r="NSI14" s="80"/>
      <c r="NSJ14" s="80"/>
      <c r="NSK14" s="80"/>
      <c r="NSL14" s="80"/>
      <c r="NSM14" s="80"/>
      <c r="NSN14" s="80"/>
      <c r="NSO14" s="80"/>
      <c r="NSP14" s="80"/>
      <c r="NSQ14" s="80"/>
      <c r="NSR14" s="80"/>
      <c r="NSS14" s="80"/>
      <c r="NST14" s="80"/>
      <c r="NSU14" s="80"/>
      <c r="NSV14" s="80"/>
      <c r="NSW14" s="80"/>
      <c r="NSX14" s="80"/>
      <c r="NSY14" s="80"/>
      <c r="NSZ14" s="80"/>
      <c r="NTA14" s="80"/>
      <c r="NTB14" s="80"/>
      <c r="NTC14" s="80"/>
      <c r="NTD14" s="80"/>
      <c r="NTE14" s="80"/>
      <c r="NTF14" s="80"/>
      <c r="NTG14" s="80"/>
      <c r="NTH14" s="80"/>
      <c r="NTI14" s="80"/>
      <c r="NTJ14" s="80"/>
      <c r="NTK14" s="80"/>
      <c r="NTL14" s="80"/>
      <c r="NTM14" s="80"/>
      <c r="NTN14" s="80"/>
      <c r="NTO14" s="80"/>
      <c r="NTP14" s="80"/>
      <c r="NTQ14" s="80"/>
      <c r="NTR14" s="80"/>
      <c r="NTS14" s="80"/>
      <c r="NTT14" s="80"/>
      <c r="NTU14" s="80"/>
      <c r="NTV14" s="80"/>
      <c r="NTW14" s="80"/>
      <c r="NTX14" s="80"/>
      <c r="NTY14" s="80"/>
      <c r="NTZ14" s="80"/>
      <c r="NUA14" s="80"/>
      <c r="NUB14" s="80"/>
      <c r="NUC14" s="80"/>
      <c r="NUD14" s="80"/>
      <c r="NUE14" s="80"/>
      <c r="NUF14" s="80"/>
      <c r="NUG14" s="80"/>
      <c r="NUH14" s="80"/>
      <c r="NUI14" s="80"/>
      <c r="NUJ14" s="80"/>
      <c r="NUK14" s="80"/>
      <c r="NUL14" s="80"/>
      <c r="NUM14" s="80"/>
      <c r="NUN14" s="80"/>
      <c r="NUO14" s="80"/>
      <c r="NUP14" s="80"/>
      <c r="NUQ14" s="80"/>
      <c r="NUR14" s="80"/>
      <c r="NUS14" s="80"/>
      <c r="NUT14" s="80"/>
      <c r="NUU14" s="80"/>
      <c r="NUV14" s="80"/>
      <c r="NUW14" s="80"/>
      <c r="NUX14" s="80"/>
      <c r="NUY14" s="80"/>
      <c r="NUZ14" s="80"/>
      <c r="NVA14" s="80"/>
      <c r="NVB14" s="80"/>
      <c r="NVC14" s="80"/>
      <c r="NVD14" s="80"/>
      <c r="NVE14" s="80"/>
      <c r="NVF14" s="80"/>
      <c r="NVG14" s="80"/>
      <c r="NVH14" s="80"/>
      <c r="NVI14" s="80"/>
      <c r="NVJ14" s="80"/>
      <c r="NVK14" s="80"/>
      <c r="NVL14" s="80"/>
      <c r="NVM14" s="80"/>
      <c r="NVN14" s="80"/>
      <c r="NVO14" s="80"/>
      <c r="NVP14" s="80"/>
      <c r="NVQ14" s="80"/>
      <c r="NVR14" s="80"/>
      <c r="NVS14" s="80"/>
      <c r="NVT14" s="80"/>
      <c r="NVU14" s="80"/>
      <c r="NVV14" s="80"/>
      <c r="NVW14" s="80"/>
      <c r="NVX14" s="80"/>
      <c r="NVY14" s="80"/>
      <c r="NVZ14" s="80"/>
      <c r="NWA14" s="80"/>
      <c r="NWB14" s="80"/>
      <c r="NWC14" s="80"/>
      <c r="NWD14" s="80"/>
      <c r="NWE14" s="80"/>
      <c r="NWF14" s="80"/>
      <c r="NWG14" s="80"/>
      <c r="NWH14" s="80"/>
      <c r="NWI14" s="80"/>
      <c r="NWJ14" s="80"/>
      <c r="NWK14" s="80"/>
      <c r="NWL14" s="80"/>
      <c r="NWM14" s="80"/>
      <c r="NWN14" s="80"/>
      <c r="NWO14" s="80"/>
      <c r="NWP14" s="80"/>
      <c r="NWQ14" s="80"/>
      <c r="NWR14" s="80"/>
      <c r="NWS14" s="80"/>
      <c r="NWT14" s="80"/>
      <c r="NWU14" s="80"/>
      <c r="NWV14" s="80"/>
      <c r="NWW14" s="80"/>
      <c r="NWX14" s="80"/>
      <c r="NWY14" s="80"/>
      <c r="NWZ14" s="80"/>
      <c r="NXA14" s="80"/>
      <c r="NXB14" s="80"/>
      <c r="NXC14" s="80"/>
      <c r="NXD14" s="80"/>
      <c r="NXE14" s="80"/>
      <c r="NXF14" s="80"/>
      <c r="NXG14" s="80"/>
      <c r="NXH14" s="80"/>
      <c r="NXI14" s="80"/>
      <c r="NXJ14" s="80"/>
      <c r="NXK14" s="80"/>
      <c r="NXL14" s="80"/>
      <c r="NXM14" s="80"/>
      <c r="NXN14" s="80"/>
      <c r="NXO14" s="80"/>
      <c r="NXP14" s="80"/>
      <c r="NXQ14" s="80"/>
      <c r="NXR14" s="80"/>
      <c r="NXS14" s="80"/>
      <c r="NXT14" s="80"/>
      <c r="NXU14" s="80"/>
      <c r="NXV14" s="80"/>
      <c r="NXW14" s="80"/>
      <c r="NXX14" s="80"/>
      <c r="NXY14" s="80"/>
      <c r="NXZ14" s="80"/>
      <c r="NYA14" s="80"/>
      <c r="NYB14" s="80"/>
      <c r="NYC14" s="80"/>
      <c r="NYD14" s="80"/>
      <c r="NYE14" s="80"/>
      <c r="NYF14" s="80"/>
      <c r="NYG14" s="80"/>
      <c r="NYH14" s="80"/>
      <c r="NYI14" s="80"/>
      <c r="NYJ14" s="80"/>
      <c r="NYK14" s="80"/>
      <c r="NYL14" s="80"/>
      <c r="NYM14" s="80"/>
      <c r="NYN14" s="80"/>
      <c r="NYO14" s="80"/>
      <c r="NYP14" s="80"/>
      <c r="NYQ14" s="80"/>
      <c r="NYR14" s="80"/>
      <c r="NYS14" s="80"/>
      <c r="NYT14" s="80"/>
      <c r="NYU14" s="80"/>
      <c r="NYV14" s="80"/>
      <c r="NYW14" s="80"/>
      <c r="NYX14" s="80"/>
      <c r="NYY14" s="80"/>
      <c r="NYZ14" s="80"/>
      <c r="NZA14" s="80"/>
      <c r="NZB14" s="80"/>
      <c r="NZC14" s="80"/>
      <c r="NZD14" s="80"/>
      <c r="NZE14" s="80"/>
      <c r="NZF14" s="80"/>
      <c r="NZG14" s="80"/>
      <c r="NZH14" s="80"/>
      <c r="NZI14" s="80"/>
      <c r="NZJ14" s="80"/>
      <c r="NZK14" s="80"/>
      <c r="NZL14" s="80"/>
      <c r="NZM14" s="80"/>
      <c r="NZN14" s="80"/>
      <c r="NZO14" s="80"/>
      <c r="NZP14" s="80"/>
      <c r="NZQ14" s="80"/>
      <c r="NZR14" s="80"/>
      <c r="NZS14" s="80"/>
      <c r="NZT14" s="80"/>
      <c r="NZU14" s="80"/>
      <c r="NZV14" s="80"/>
      <c r="NZW14" s="80"/>
      <c r="NZX14" s="80"/>
      <c r="NZY14" s="80"/>
      <c r="NZZ14" s="80"/>
      <c r="OAA14" s="80"/>
      <c r="OAB14" s="80"/>
      <c r="OAC14" s="80"/>
      <c r="OAD14" s="80"/>
      <c r="OAE14" s="80"/>
      <c r="OAF14" s="80"/>
      <c r="OAG14" s="80"/>
      <c r="OAH14" s="80"/>
      <c r="OAI14" s="80"/>
      <c r="OAJ14" s="80"/>
      <c r="OAK14" s="80"/>
      <c r="OAL14" s="80"/>
      <c r="OAM14" s="80"/>
      <c r="OAN14" s="80"/>
      <c r="OAO14" s="80"/>
      <c r="OAP14" s="80"/>
      <c r="OAQ14" s="80"/>
      <c r="OAR14" s="80"/>
      <c r="OAS14" s="80"/>
      <c r="OAT14" s="80"/>
      <c r="OAU14" s="80"/>
      <c r="OAV14" s="80"/>
      <c r="OAW14" s="80"/>
      <c r="OAX14" s="80"/>
      <c r="OAY14" s="80"/>
      <c r="OAZ14" s="80"/>
      <c r="OBA14" s="80"/>
      <c r="OBB14" s="80"/>
      <c r="OBC14" s="80"/>
      <c r="OBD14" s="80"/>
      <c r="OBE14" s="80"/>
      <c r="OBF14" s="80"/>
      <c r="OBG14" s="80"/>
      <c r="OBH14" s="80"/>
      <c r="OBI14" s="80"/>
      <c r="OBJ14" s="80"/>
      <c r="OBK14" s="80"/>
      <c r="OBL14" s="80"/>
      <c r="OBM14" s="80"/>
      <c r="OBN14" s="80"/>
      <c r="OBO14" s="80"/>
      <c r="OBP14" s="80"/>
      <c r="OBQ14" s="80"/>
      <c r="OBR14" s="80"/>
      <c r="OBS14" s="80"/>
      <c r="OBT14" s="80"/>
      <c r="OBU14" s="80"/>
      <c r="OBV14" s="80"/>
      <c r="OBW14" s="80"/>
      <c r="OBX14" s="80"/>
      <c r="OBY14" s="80"/>
      <c r="OBZ14" s="80"/>
      <c r="OCA14" s="80"/>
      <c r="OCB14" s="80"/>
      <c r="OCC14" s="80"/>
      <c r="OCD14" s="80"/>
      <c r="OCE14" s="80"/>
      <c r="OCF14" s="80"/>
      <c r="OCG14" s="80"/>
      <c r="OCH14" s="80"/>
      <c r="OCI14" s="80"/>
      <c r="OCJ14" s="80"/>
      <c r="OCK14" s="80"/>
      <c r="OCL14" s="80"/>
      <c r="OCM14" s="80"/>
      <c r="OCN14" s="80"/>
      <c r="OCO14" s="80"/>
      <c r="OCP14" s="80"/>
      <c r="OCQ14" s="80"/>
      <c r="OCR14" s="80"/>
      <c r="OCS14" s="80"/>
      <c r="OCT14" s="80"/>
      <c r="OCU14" s="80"/>
      <c r="OCV14" s="80"/>
      <c r="OCW14" s="80"/>
      <c r="OCX14" s="80"/>
      <c r="OCY14" s="80"/>
      <c r="OCZ14" s="80"/>
      <c r="ODA14" s="80"/>
      <c r="ODB14" s="80"/>
      <c r="ODC14" s="80"/>
      <c r="ODD14" s="80"/>
      <c r="ODE14" s="80"/>
      <c r="ODF14" s="80"/>
      <c r="ODG14" s="80"/>
      <c r="ODH14" s="80"/>
      <c r="ODI14" s="80"/>
      <c r="ODJ14" s="80"/>
      <c r="ODK14" s="80"/>
      <c r="ODL14" s="80"/>
      <c r="ODM14" s="80"/>
      <c r="ODN14" s="80"/>
      <c r="ODO14" s="80"/>
      <c r="ODP14" s="80"/>
      <c r="ODQ14" s="80"/>
      <c r="ODR14" s="80"/>
      <c r="ODS14" s="80"/>
      <c r="ODT14" s="80"/>
      <c r="ODU14" s="80"/>
      <c r="ODV14" s="80"/>
      <c r="ODW14" s="80"/>
      <c r="ODX14" s="80"/>
      <c r="ODY14" s="80"/>
      <c r="ODZ14" s="80"/>
      <c r="OEA14" s="80"/>
      <c r="OEB14" s="80"/>
      <c r="OEC14" s="80"/>
      <c r="OED14" s="80"/>
      <c r="OEE14" s="80"/>
      <c r="OEF14" s="80"/>
      <c r="OEG14" s="80"/>
      <c r="OEH14" s="80"/>
      <c r="OEI14" s="80"/>
      <c r="OEJ14" s="80"/>
      <c r="OEK14" s="80"/>
      <c r="OEL14" s="80"/>
      <c r="OEM14" s="80"/>
      <c r="OEN14" s="80"/>
      <c r="OEO14" s="80"/>
      <c r="OEP14" s="80"/>
      <c r="OEQ14" s="80"/>
      <c r="OER14" s="80"/>
      <c r="OES14" s="80"/>
      <c r="OET14" s="80"/>
      <c r="OEU14" s="80"/>
      <c r="OEV14" s="80"/>
      <c r="OEW14" s="80"/>
      <c r="OEX14" s="80"/>
      <c r="OEY14" s="80"/>
      <c r="OEZ14" s="80"/>
      <c r="OFA14" s="80"/>
      <c r="OFB14" s="80"/>
      <c r="OFC14" s="80"/>
      <c r="OFD14" s="80"/>
      <c r="OFE14" s="80"/>
      <c r="OFF14" s="80"/>
      <c r="OFG14" s="80"/>
      <c r="OFH14" s="80"/>
      <c r="OFI14" s="80"/>
      <c r="OFJ14" s="80"/>
      <c r="OFK14" s="80"/>
      <c r="OFL14" s="80"/>
      <c r="OFM14" s="80"/>
      <c r="OFN14" s="80"/>
      <c r="OFO14" s="80"/>
      <c r="OFP14" s="80"/>
      <c r="OFQ14" s="80"/>
      <c r="OFR14" s="80"/>
      <c r="OFS14" s="80"/>
      <c r="OFT14" s="80"/>
      <c r="OFU14" s="80"/>
      <c r="OFV14" s="80"/>
      <c r="OFW14" s="80"/>
      <c r="OFX14" s="80"/>
      <c r="OFY14" s="80"/>
      <c r="OFZ14" s="80"/>
      <c r="OGA14" s="80"/>
      <c r="OGB14" s="80"/>
      <c r="OGC14" s="80"/>
      <c r="OGD14" s="80"/>
      <c r="OGE14" s="80"/>
      <c r="OGF14" s="80"/>
      <c r="OGG14" s="80"/>
      <c r="OGH14" s="80"/>
      <c r="OGI14" s="80"/>
      <c r="OGJ14" s="80"/>
      <c r="OGK14" s="80"/>
      <c r="OGL14" s="80"/>
      <c r="OGM14" s="80"/>
      <c r="OGN14" s="80"/>
      <c r="OGO14" s="80"/>
      <c r="OGP14" s="80"/>
      <c r="OGQ14" s="80"/>
      <c r="OGR14" s="80"/>
      <c r="OGS14" s="80"/>
      <c r="OGT14" s="80"/>
      <c r="OGU14" s="80"/>
      <c r="OGV14" s="80"/>
      <c r="OGW14" s="80"/>
      <c r="OGX14" s="80"/>
      <c r="OGY14" s="80"/>
      <c r="OGZ14" s="80"/>
      <c r="OHA14" s="80"/>
      <c r="OHB14" s="80"/>
      <c r="OHC14" s="80"/>
      <c r="OHD14" s="80"/>
      <c r="OHE14" s="80"/>
      <c r="OHF14" s="80"/>
      <c r="OHG14" s="80"/>
      <c r="OHH14" s="80"/>
      <c r="OHI14" s="80"/>
      <c r="OHJ14" s="80"/>
      <c r="OHK14" s="80"/>
      <c r="OHL14" s="80"/>
      <c r="OHM14" s="80"/>
      <c r="OHN14" s="80"/>
      <c r="OHO14" s="80"/>
      <c r="OHP14" s="80"/>
      <c r="OHQ14" s="80"/>
      <c r="OHR14" s="80"/>
      <c r="OHS14" s="80"/>
      <c r="OHT14" s="80"/>
      <c r="OHU14" s="80"/>
      <c r="OHV14" s="80"/>
      <c r="OHW14" s="80"/>
      <c r="OHX14" s="80"/>
      <c r="OHY14" s="80"/>
      <c r="OHZ14" s="80"/>
      <c r="OIA14" s="80"/>
      <c r="OIB14" s="80"/>
      <c r="OIC14" s="80"/>
      <c r="OID14" s="80"/>
      <c r="OIE14" s="80"/>
      <c r="OIF14" s="80"/>
      <c r="OIG14" s="80"/>
      <c r="OIH14" s="80"/>
      <c r="OII14" s="80"/>
      <c r="OIJ14" s="80"/>
      <c r="OIK14" s="80"/>
      <c r="OIL14" s="80"/>
      <c r="OIM14" s="80"/>
      <c r="OIN14" s="80"/>
      <c r="OIO14" s="80"/>
      <c r="OIP14" s="80"/>
      <c r="OIQ14" s="80"/>
      <c r="OIR14" s="80"/>
      <c r="OIS14" s="80"/>
      <c r="OIT14" s="80"/>
      <c r="OIU14" s="80"/>
      <c r="OIV14" s="80"/>
      <c r="OIW14" s="80"/>
      <c r="OIX14" s="80"/>
      <c r="OIY14" s="80"/>
      <c r="OIZ14" s="80"/>
      <c r="OJA14" s="80"/>
      <c r="OJB14" s="80"/>
      <c r="OJC14" s="80"/>
      <c r="OJD14" s="80"/>
      <c r="OJE14" s="80"/>
      <c r="OJF14" s="80"/>
      <c r="OJG14" s="80"/>
      <c r="OJH14" s="80"/>
      <c r="OJI14" s="80"/>
      <c r="OJJ14" s="80"/>
      <c r="OJK14" s="80"/>
      <c r="OJL14" s="80"/>
      <c r="OJM14" s="80"/>
      <c r="OJN14" s="80"/>
      <c r="OJO14" s="80"/>
      <c r="OJP14" s="80"/>
      <c r="OJQ14" s="80"/>
      <c r="OJR14" s="80"/>
      <c r="OJS14" s="80"/>
      <c r="OJT14" s="80"/>
      <c r="OJU14" s="80"/>
      <c r="OJV14" s="80"/>
      <c r="OJW14" s="80"/>
      <c r="OJX14" s="80"/>
      <c r="OJY14" s="80"/>
      <c r="OJZ14" s="80"/>
      <c r="OKA14" s="80"/>
      <c r="OKB14" s="80"/>
      <c r="OKC14" s="80"/>
      <c r="OKD14" s="80"/>
      <c r="OKE14" s="80"/>
      <c r="OKF14" s="80"/>
      <c r="OKG14" s="80"/>
      <c r="OKH14" s="80"/>
      <c r="OKI14" s="80"/>
      <c r="OKJ14" s="80"/>
      <c r="OKK14" s="80"/>
      <c r="OKL14" s="80"/>
      <c r="OKM14" s="80"/>
      <c r="OKN14" s="80"/>
      <c r="OKO14" s="80"/>
      <c r="OKP14" s="80"/>
      <c r="OKQ14" s="80"/>
      <c r="OKR14" s="80"/>
      <c r="OKS14" s="80"/>
      <c r="OKT14" s="80"/>
      <c r="OKU14" s="80"/>
      <c r="OKV14" s="80"/>
      <c r="OKW14" s="80"/>
      <c r="OKX14" s="80"/>
      <c r="OKY14" s="80"/>
      <c r="OKZ14" s="80"/>
      <c r="OLA14" s="80"/>
      <c r="OLB14" s="80"/>
      <c r="OLC14" s="80"/>
      <c r="OLD14" s="80"/>
      <c r="OLE14" s="80"/>
      <c r="OLF14" s="80"/>
      <c r="OLG14" s="80"/>
      <c r="OLH14" s="80"/>
      <c r="OLI14" s="80"/>
      <c r="OLJ14" s="80"/>
      <c r="OLK14" s="80"/>
      <c r="OLL14" s="80"/>
      <c r="OLM14" s="80"/>
      <c r="OLN14" s="80"/>
      <c r="OLO14" s="80"/>
      <c r="OLP14" s="80"/>
      <c r="OLQ14" s="80"/>
      <c r="OLR14" s="80"/>
      <c r="OLS14" s="80"/>
      <c r="OLT14" s="80"/>
      <c r="OLU14" s="80"/>
      <c r="OLV14" s="80"/>
      <c r="OLW14" s="80"/>
      <c r="OLX14" s="80"/>
      <c r="OLY14" s="80"/>
      <c r="OLZ14" s="80"/>
      <c r="OMA14" s="80"/>
      <c r="OMB14" s="80"/>
      <c r="OMC14" s="80"/>
      <c r="OMD14" s="80"/>
      <c r="OME14" s="80"/>
      <c r="OMF14" s="80"/>
      <c r="OMG14" s="80"/>
      <c r="OMH14" s="80"/>
      <c r="OMI14" s="80"/>
      <c r="OMJ14" s="80"/>
      <c r="OMK14" s="80"/>
      <c r="OML14" s="80"/>
      <c r="OMM14" s="80"/>
      <c r="OMN14" s="80"/>
      <c r="OMO14" s="80"/>
      <c r="OMP14" s="80"/>
      <c r="OMQ14" s="80"/>
      <c r="OMR14" s="80"/>
      <c r="OMS14" s="80"/>
      <c r="OMT14" s="80"/>
      <c r="OMU14" s="80"/>
      <c r="OMV14" s="80"/>
      <c r="OMW14" s="80"/>
      <c r="OMX14" s="80"/>
      <c r="OMY14" s="80"/>
      <c r="OMZ14" s="80"/>
      <c r="ONA14" s="80"/>
      <c r="ONB14" s="80"/>
      <c r="ONC14" s="80"/>
      <c r="OND14" s="80"/>
      <c r="ONE14" s="80"/>
      <c r="ONF14" s="80"/>
      <c r="ONG14" s="80"/>
      <c r="ONH14" s="80"/>
      <c r="ONI14" s="80"/>
      <c r="ONJ14" s="80"/>
      <c r="ONK14" s="80"/>
      <c r="ONL14" s="80"/>
      <c r="ONM14" s="80"/>
      <c r="ONN14" s="80"/>
      <c r="ONO14" s="80"/>
      <c r="ONP14" s="80"/>
      <c r="ONQ14" s="80"/>
      <c r="ONR14" s="80"/>
      <c r="ONS14" s="80"/>
      <c r="ONT14" s="80"/>
      <c r="ONU14" s="80"/>
      <c r="ONV14" s="80"/>
      <c r="ONW14" s="80"/>
      <c r="ONX14" s="80"/>
      <c r="ONY14" s="80"/>
      <c r="ONZ14" s="80"/>
      <c r="OOA14" s="80"/>
      <c r="OOB14" s="80"/>
      <c r="OOC14" s="80"/>
      <c r="OOD14" s="80"/>
      <c r="OOE14" s="80"/>
      <c r="OOF14" s="80"/>
      <c r="OOG14" s="80"/>
      <c r="OOH14" s="80"/>
      <c r="OOI14" s="80"/>
      <c r="OOJ14" s="80"/>
      <c r="OOK14" s="80"/>
      <c r="OOL14" s="80"/>
      <c r="OOM14" s="80"/>
      <c r="OON14" s="80"/>
      <c r="OOO14" s="80"/>
      <c r="OOP14" s="80"/>
      <c r="OOQ14" s="80"/>
      <c r="OOR14" s="80"/>
      <c r="OOS14" s="80"/>
      <c r="OOT14" s="80"/>
      <c r="OOU14" s="80"/>
      <c r="OOV14" s="80"/>
      <c r="OOW14" s="80"/>
      <c r="OOX14" s="80"/>
      <c r="OOY14" s="80"/>
      <c r="OOZ14" s="80"/>
      <c r="OPA14" s="80"/>
      <c r="OPB14" s="80"/>
      <c r="OPC14" s="80"/>
      <c r="OPD14" s="80"/>
      <c r="OPE14" s="80"/>
      <c r="OPF14" s="80"/>
      <c r="OPG14" s="80"/>
      <c r="OPH14" s="80"/>
      <c r="OPI14" s="80"/>
      <c r="OPJ14" s="80"/>
      <c r="OPK14" s="80"/>
      <c r="OPL14" s="80"/>
      <c r="OPM14" s="80"/>
      <c r="OPN14" s="80"/>
      <c r="OPO14" s="80"/>
      <c r="OPP14" s="80"/>
      <c r="OPQ14" s="80"/>
      <c r="OPR14" s="80"/>
      <c r="OPS14" s="80"/>
      <c r="OPT14" s="80"/>
      <c r="OPU14" s="80"/>
      <c r="OPV14" s="80"/>
      <c r="OPW14" s="80"/>
      <c r="OPX14" s="80"/>
      <c r="OPY14" s="80"/>
      <c r="OPZ14" s="80"/>
      <c r="OQA14" s="80"/>
      <c r="OQB14" s="80"/>
      <c r="OQC14" s="80"/>
      <c r="OQD14" s="80"/>
      <c r="OQE14" s="80"/>
      <c r="OQF14" s="80"/>
      <c r="OQG14" s="80"/>
      <c r="OQH14" s="80"/>
      <c r="OQI14" s="80"/>
      <c r="OQJ14" s="80"/>
      <c r="OQK14" s="80"/>
      <c r="OQL14" s="80"/>
      <c r="OQM14" s="80"/>
      <c r="OQN14" s="80"/>
      <c r="OQO14" s="80"/>
      <c r="OQP14" s="80"/>
      <c r="OQQ14" s="80"/>
      <c r="OQR14" s="80"/>
      <c r="OQS14" s="80"/>
      <c r="OQT14" s="80"/>
      <c r="OQU14" s="80"/>
      <c r="OQV14" s="80"/>
      <c r="OQW14" s="80"/>
      <c r="OQX14" s="80"/>
      <c r="OQY14" s="80"/>
      <c r="OQZ14" s="80"/>
      <c r="ORA14" s="80"/>
      <c r="ORB14" s="80"/>
      <c r="ORC14" s="80"/>
      <c r="ORD14" s="80"/>
      <c r="ORE14" s="80"/>
      <c r="ORF14" s="80"/>
      <c r="ORG14" s="80"/>
      <c r="ORH14" s="80"/>
      <c r="ORI14" s="80"/>
      <c r="ORJ14" s="80"/>
      <c r="ORK14" s="80"/>
      <c r="ORL14" s="80"/>
      <c r="ORM14" s="80"/>
      <c r="ORN14" s="80"/>
      <c r="ORO14" s="80"/>
      <c r="ORP14" s="80"/>
      <c r="ORQ14" s="80"/>
      <c r="ORR14" s="80"/>
      <c r="ORS14" s="80"/>
      <c r="ORT14" s="80"/>
      <c r="ORU14" s="80"/>
      <c r="ORV14" s="80"/>
      <c r="ORW14" s="80"/>
      <c r="ORX14" s="80"/>
      <c r="ORY14" s="80"/>
      <c r="ORZ14" s="80"/>
      <c r="OSA14" s="80"/>
      <c r="OSB14" s="80"/>
      <c r="OSC14" s="80"/>
      <c r="OSD14" s="80"/>
      <c r="OSE14" s="80"/>
      <c r="OSF14" s="80"/>
      <c r="OSG14" s="80"/>
      <c r="OSH14" s="80"/>
      <c r="OSI14" s="80"/>
      <c r="OSJ14" s="80"/>
      <c r="OSK14" s="80"/>
      <c r="OSL14" s="80"/>
      <c r="OSM14" s="80"/>
      <c r="OSN14" s="80"/>
      <c r="OSO14" s="80"/>
      <c r="OSP14" s="80"/>
      <c r="OSQ14" s="80"/>
      <c r="OSR14" s="80"/>
      <c r="OSS14" s="80"/>
      <c r="OST14" s="80"/>
      <c r="OSU14" s="80"/>
      <c r="OSV14" s="80"/>
      <c r="OSW14" s="80"/>
      <c r="OSX14" s="80"/>
      <c r="OSY14" s="80"/>
      <c r="OSZ14" s="80"/>
      <c r="OTA14" s="80"/>
      <c r="OTB14" s="80"/>
      <c r="OTC14" s="80"/>
      <c r="OTD14" s="80"/>
      <c r="OTE14" s="80"/>
      <c r="OTF14" s="80"/>
      <c r="OTG14" s="80"/>
      <c r="OTH14" s="80"/>
      <c r="OTI14" s="80"/>
      <c r="OTJ14" s="80"/>
      <c r="OTK14" s="80"/>
      <c r="OTL14" s="80"/>
      <c r="OTM14" s="80"/>
      <c r="OTN14" s="80"/>
      <c r="OTO14" s="80"/>
      <c r="OTP14" s="80"/>
      <c r="OTQ14" s="80"/>
      <c r="OTR14" s="80"/>
      <c r="OTS14" s="80"/>
      <c r="OTT14" s="80"/>
      <c r="OTU14" s="80"/>
      <c r="OTV14" s="80"/>
      <c r="OTW14" s="80"/>
      <c r="OTX14" s="80"/>
      <c r="OTY14" s="80"/>
      <c r="OTZ14" s="80"/>
      <c r="OUA14" s="80"/>
      <c r="OUB14" s="80"/>
      <c r="OUC14" s="80"/>
      <c r="OUD14" s="80"/>
      <c r="OUE14" s="80"/>
      <c r="OUF14" s="80"/>
      <c r="OUG14" s="80"/>
      <c r="OUH14" s="80"/>
      <c r="OUI14" s="80"/>
      <c r="OUJ14" s="80"/>
      <c r="OUK14" s="80"/>
      <c r="OUL14" s="80"/>
      <c r="OUM14" s="80"/>
      <c r="OUN14" s="80"/>
      <c r="OUO14" s="80"/>
      <c r="OUP14" s="80"/>
      <c r="OUQ14" s="80"/>
      <c r="OUR14" s="80"/>
      <c r="OUS14" s="80"/>
      <c r="OUT14" s="80"/>
      <c r="OUU14" s="80"/>
      <c r="OUV14" s="80"/>
      <c r="OUW14" s="80"/>
      <c r="OUX14" s="80"/>
      <c r="OUY14" s="80"/>
      <c r="OUZ14" s="80"/>
      <c r="OVA14" s="80"/>
      <c r="OVB14" s="80"/>
      <c r="OVC14" s="80"/>
      <c r="OVD14" s="80"/>
      <c r="OVE14" s="80"/>
      <c r="OVF14" s="80"/>
      <c r="OVG14" s="80"/>
      <c r="OVH14" s="80"/>
      <c r="OVI14" s="80"/>
      <c r="OVJ14" s="80"/>
      <c r="OVK14" s="80"/>
      <c r="OVL14" s="80"/>
      <c r="OVM14" s="80"/>
      <c r="OVN14" s="80"/>
      <c r="OVO14" s="80"/>
      <c r="OVP14" s="80"/>
      <c r="OVQ14" s="80"/>
      <c r="OVR14" s="80"/>
      <c r="OVS14" s="80"/>
      <c r="OVT14" s="80"/>
      <c r="OVU14" s="80"/>
      <c r="OVV14" s="80"/>
      <c r="OVW14" s="80"/>
      <c r="OVX14" s="80"/>
      <c r="OVY14" s="80"/>
      <c r="OVZ14" s="80"/>
      <c r="OWA14" s="80"/>
      <c r="OWB14" s="80"/>
      <c r="OWC14" s="80"/>
      <c r="OWD14" s="80"/>
      <c r="OWE14" s="80"/>
      <c r="OWF14" s="80"/>
      <c r="OWG14" s="80"/>
      <c r="OWH14" s="80"/>
      <c r="OWI14" s="80"/>
      <c r="OWJ14" s="80"/>
      <c r="OWK14" s="80"/>
      <c r="OWL14" s="80"/>
      <c r="OWM14" s="80"/>
      <c r="OWN14" s="80"/>
      <c r="OWO14" s="80"/>
      <c r="OWP14" s="80"/>
      <c r="OWQ14" s="80"/>
      <c r="OWR14" s="80"/>
      <c r="OWS14" s="80"/>
      <c r="OWT14" s="80"/>
      <c r="OWU14" s="80"/>
      <c r="OWV14" s="80"/>
      <c r="OWW14" s="80"/>
      <c r="OWX14" s="80"/>
      <c r="OWY14" s="80"/>
      <c r="OWZ14" s="80"/>
      <c r="OXA14" s="80"/>
      <c r="OXB14" s="80"/>
      <c r="OXC14" s="80"/>
      <c r="OXD14" s="80"/>
      <c r="OXE14" s="80"/>
      <c r="OXF14" s="80"/>
      <c r="OXG14" s="80"/>
      <c r="OXH14" s="80"/>
      <c r="OXI14" s="80"/>
      <c r="OXJ14" s="80"/>
      <c r="OXK14" s="80"/>
      <c r="OXL14" s="80"/>
      <c r="OXM14" s="80"/>
      <c r="OXN14" s="80"/>
      <c r="OXO14" s="80"/>
      <c r="OXP14" s="80"/>
      <c r="OXQ14" s="80"/>
      <c r="OXR14" s="80"/>
      <c r="OXS14" s="80"/>
      <c r="OXT14" s="80"/>
      <c r="OXU14" s="80"/>
      <c r="OXV14" s="80"/>
      <c r="OXW14" s="80"/>
      <c r="OXX14" s="80"/>
      <c r="OXY14" s="80"/>
      <c r="OXZ14" s="80"/>
      <c r="OYA14" s="80"/>
      <c r="OYB14" s="80"/>
      <c r="OYC14" s="80"/>
      <c r="OYD14" s="80"/>
      <c r="OYE14" s="80"/>
      <c r="OYF14" s="80"/>
      <c r="OYG14" s="80"/>
      <c r="OYH14" s="80"/>
      <c r="OYI14" s="80"/>
      <c r="OYJ14" s="80"/>
      <c r="OYK14" s="80"/>
      <c r="OYL14" s="80"/>
      <c r="OYM14" s="80"/>
      <c r="OYN14" s="80"/>
      <c r="OYO14" s="80"/>
      <c r="OYP14" s="80"/>
      <c r="OYQ14" s="80"/>
      <c r="OYR14" s="80"/>
      <c r="OYS14" s="80"/>
      <c r="OYT14" s="80"/>
      <c r="OYU14" s="80"/>
      <c r="OYV14" s="80"/>
      <c r="OYW14" s="80"/>
      <c r="OYX14" s="80"/>
      <c r="OYY14" s="80"/>
      <c r="OYZ14" s="80"/>
      <c r="OZA14" s="80"/>
      <c r="OZB14" s="80"/>
      <c r="OZC14" s="80"/>
      <c r="OZD14" s="80"/>
      <c r="OZE14" s="80"/>
      <c r="OZF14" s="80"/>
      <c r="OZG14" s="80"/>
      <c r="OZH14" s="80"/>
      <c r="OZI14" s="80"/>
      <c r="OZJ14" s="80"/>
      <c r="OZK14" s="80"/>
      <c r="OZL14" s="80"/>
      <c r="OZM14" s="80"/>
      <c r="OZN14" s="80"/>
      <c r="OZO14" s="80"/>
      <c r="OZP14" s="80"/>
      <c r="OZQ14" s="80"/>
      <c r="OZR14" s="80"/>
      <c r="OZS14" s="80"/>
      <c r="OZT14" s="80"/>
      <c r="OZU14" s="80"/>
      <c r="OZV14" s="80"/>
      <c r="OZW14" s="80"/>
      <c r="OZX14" s="80"/>
      <c r="OZY14" s="80"/>
      <c r="OZZ14" s="80"/>
      <c r="PAA14" s="80"/>
      <c r="PAB14" s="80"/>
      <c r="PAC14" s="80"/>
      <c r="PAD14" s="80"/>
      <c r="PAE14" s="80"/>
      <c r="PAF14" s="80"/>
      <c r="PAG14" s="80"/>
      <c r="PAH14" s="80"/>
      <c r="PAI14" s="80"/>
      <c r="PAJ14" s="80"/>
      <c r="PAK14" s="80"/>
      <c r="PAL14" s="80"/>
      <c r="PAM14" s="80"/>
      <c r="PAN14" s="80"/>
      <c r="PAO14" s="80"/>
      <c r="PAP14" s="80"/>
      <c r="PAQ14" s="80"/>
      <c r="PAR14" s="80"/>
      <c r="PAS14" s="80"/>
      <c r="PAT14" s="80"/>
      <c r="PAU14" s="80"/>
      <c r="PAV14" s="80"/>
      <c r="PAW14" s="80"/>
      <c r="PAX14" s="80"/>
      <c r="PAY14" s="80"/>
      <c r="PAZ14" s="80"/>
      <c r="PBA14" s="80"/>
      <c r="PBB14" s="80"/>
      <c r="PBC14" s="80"/>
      <c r="PBD14" s="80"/>
      <c r="PBE14" s="80"/>
      <c r="PBF14" s="80"/>
      <c r="PBG14" s="80"/>
      <c r="PBH14" s="80"/>
      <c r="PBI14" s="80"/>
      <c r="PBJ14" s="80"/>
      <c r="PBK14" s="80"/>
      <c r="PBL14" s="80"/>
      <c r="PBM14" s="80"/>
      <c r="PBN14" s="80"/>
      <c r="PBO14" s="80"/>
      <c r="PBP14" s="80"/>
      <c r="PBQ14" s="80"/>
      <c r="PBR14" s="80"/>
      <c r="PBS14" s="80"/>
      <c r="PBT14" s="80"/>
      <c r="PBU14" s="80"/>
      <c r="PBV14" s="80"/>
      <c r="PBW14" s="80"/>
      <c r="PBX14" s="80"/>
      <c r="PBY14" s="80"/>
      <c r="PBZ14" s="80"/>
      <c r="PCA14" s="80"/>
      <c r="PCB14" s="80"/>
      <c r="PCC14" s="80"/>
      <c r="PCD14" s="80"/>
      <c r="PCE14" s="80"/>
      <c r="PCF14" s="80"/>
      <c r="PCG14" s="80"/>
      <c r="PCH14" s="80"/>
      <c r="PCI14" s="80"/>
      <c r="PCJ14" s="80"/>
      <c r="PCK14" s="80"/>
      <c r="PCL14" s="80"/>
      <c r="PCM14" s="80"/>
      <c r="PCN14" s="80"/>
      <c r="PCO14" s="80"/>
      <c r="PCP14" s="80"/>
      <c r="PCQ14" s="80"/>
      <c r="PCR14" s="80"/>
      <c r="PCS14" s="80"/>
      <c r="PCT14" s="80"/>
      <c r="PCU14" s="80"/>
      <c r="PCV14" s="80"/>
      <c r="PCW14" s="80"/>
      <c r="PCX14" s="80"/>
      <c r="PCY14" s="80"/>
      <c r="PCZ14" s="80"/>
      <c r="PDA14" s="80"/>
      <c r="PDB14" s="80"/>
      <c r="PDC14" s="80"/>
      <c r="PDD14" s="80"/>
      <c r="PDE14" s="80"/>
      <c r="PDF14" s="80"/>
      <c r="PDG14" s="80"/>
      <c r="PDH14" s="80"/>
      <c r="PDI14" s="80"/>
      <c r="PDJ14" s="80"/>
      <c r="PDK14" s="80"/>
      <c r="PDL14" s="80"/>
      <c r="PDM14" s="80"/>
      <c r="PDN14" s="80"/>
      <c r="PDO14" s="80"/>
      <c r="PDP14" s="80"/>
      <c r="PDQ14" s="80"/>
      <c r="PDR14" s="80"/>
      <c r="PDS14" s="80"/>
      <c r="PDT14" s="80"/>
      <c r="PDU14" s="80"/>
      <c r="PDV14" s="80"/>
      <c r="PDW14" s="80"/>
      <c r="PDX14" s="80"/>
      <c r="PDY14" s="80"/>
      <c r="PDZ14" s="80"/>
      <c r="PEA14" s="80"/>
      <c r="PEB14" s="80"/>
      <c r="PEC14" s="80"/>
      <c r="PED14" s="80"/>
      <c r="PEE14" s="80"/>
      <c r="PEF14" s="80"/>
      <c r="PEG14" s="80"/>
      <c r="PEH14" s="80"/>
      <c r="PEI14" s="80"/>
      <c r="PEJ14" s="80"/>
      <c r="PEK14" s="80"/>
      <c r="PEL14" s="80"/>
      <c r="PEM14" s="80"/>
      <c r="PEN14" s="80"/>
      <c r="PEO14" s="80"/>
      <c r="PEP14" s="80"/>
      <c r="PEQ14" s="80"/>
      <c r="PER14" s="80"/>
      <c r="PES14" s="80"/>
      <c r="PET14" s="80"/>
      <c r="PEU14" s="80"/>
      <c r="PEV14" s="80"/>
      <c r="PEW14" s="80"/>
      <c r="PEX14" s="80"/>
      <c r="PEY14" s="80"/>
      <c r="PEZ14" s="80"/>
      <c r="PFA14" s="80"/>
      <c r="PFB14" s="80"/>
      <c r="PFC14" s="80"/>
      <c r="PFD14" s="80"/>
      <c r="PFE14" s="80"/>
      <c r="PFF14" s="80"/>
      <c r="PFG14" s="80"/>
      <c r="PFH14" s="80"/>
      <c r="PFI14" s="80"/>
      <c r="PFJ14" s="80"/>
      <c r="PFK14" s="80"/>
      <c r="PFL14" s="80"/>
      <c r="PFM14" s="80"/>
      <c r="PFN14" s="80"/>
      <c r="PFO14" s="80"/>
      <c r="PFP14" s="80"/>
      <c r="PFQ14" s="80"/>
      <c r="PFR14" s="80"/>
      <c r="PFS14" s="80"/>
      <c r="PFT14" s="80"/>
      <c r="PFU14" s="80"/>
      <c r="PFV14" s="80"/>
      <c r="PFW14" s="80"/>
      <c r="PFX14" s="80"/>
      <c r="PFY14" s="80"/>
      <c r="PFZ14" s="80"/>
      <c r="PGA14" s="80"/>
      <c r="PGB14" s="80"/>
      <c r="PGC14" s="80"/>
      <c r="PGD14" s="80"/>
      <c r="PGE14" s="80"/>
      <c r="PGF14" s="80"/>
      <c r="PGG14" s="80"/>
      <c r="PGH14" s="80"/>
      <c r="PGI14" s="80"/>
      <c r="PGJ14" s="80"/>
      <c r="PGK14" s="80"/>
      <c r="PGL14" s="80"/>
      <c r="PGM14" s="80"/>
      <c r="PGN14" s="80"/>
      <c r="PGO14" s="80"/>
      <c r="PGP14" s="80"/>
      <c r="PGQ14" s="80"/>
      <c r="PGR14" s="80"/>
      <c r="PGS14" s="80"/>
      <c r="PGT14" s="80"/>
      <c r="PGU14" s="80"/>
      <c r="PGV14" s="80"/>
      <c r="PGW14" s="80"/>
      <c r="PGX14" s="80"/>
      <c r="PGY14" s="80"/>
      <c r="PGZ14" s="80"/>
      <c r="PHA14" s="80"/>
      <c r="PHB14" s="80"/>
      <c r="PHC14" s="80"/>
      <c r="PHD14" s="80"/>
      <c r="PHE14" s="80"/>
      <c r="PHF14" s="80"/>
      <c r="PHG14" s="80"/>
      <c r="PHH14" s="80"/>
      <c r="PHI14" s="80"/>
      <c r="PHJ14" s="80"/>
      <c r="PHK14" s="80"/>
      <c r="PHL14" s="80"/>
      <c r="PHM14" s="80"/>
      <c r="PHN14" s="80"/>
      <c r="PHO14" s="80"/>
      <c r="PHP14" s="80"/>
      <c r="PHQ14" s="80"/>
      <c r="PHR14" s="80"/>
      <c r="PHS14" s="80"/>
      <c r="PHT14" s="80"/>
      <c r="PHU14" s="80"/>
      <c r="PHV14" s="80"/>
      <c r="PHW14" s="80"/>
      <c r="PHX14" s="80"/>
      <c r="PHY14" s="80"/>
      <c r="PHZ14" s="80"/>
      <c r="PIA14" s="80"/>
      <c r="PIB14" s="80"/>
      <c r="PIC14" s="80"/>
      <c r="PID14" s="80"/>
      <c r="PIE14" s="80"/>
      <c r="PIF14" s="80"/>
      <c r="PIG14" s="80"/>
      <c r="PIH14" s="80"/>
      <c r="PII14" s="80"/>
      <c r="PIJ14" s="80"/>
      <c r="PIK14" s="80"/>
      <c r="PIL14" s="80"/>
      <c r="PIM14" s="80"/>
      <c r="PIN14" s="80"/>
      <c r="PIO14" s="80"/>
      <c r="PIP14" s="80"/>
      <c r="PIQ14" s="80"/>
      <c r="PIR14" s="80"/>
      <c r="PIS14" s="80"/>
      <c r="PIT14" s="80"/>
      <c r="PIU14" s="80"/>
      <c r="PIV14" s="80"/>
      <c r="PIW14" s="80"/>
      <c r="PIX14" s="80"/>
      <c r="PIY14" s="80"/>
      <c r="PIZ14" s="80"/>
      <c r="PJA14" s="80"/>
      <c r="PJB14" s="80"/>
      <c r="PJC14" s="80"/>
      <c r="PJD14" s="80"/>
      <c r="PJE14" s="80"/>
      <c r="PJF14" s="80"/>
      <c r="PJG14" s="80"/>
      <c r="PJH14" s="80"/>
      <c r="PJI14" s="80"/>
      <c r="PJJ14" s="80"/>
      <c r="PJK14" s="80"/>
      <c r="PJL14" s="80"/>
      <c r="PJM14" s="80"/>
      <c r="PJN14" s="80"/>
      <c r="PJO14" s="80"/>
      <c r="PJP14" s="80"/>
      <c r="PJQ14" s="80"/>
      <c r="PJR14" s="80"/>
      <c r="PJS14" s="80"/>
      <c r="PJT14" s="80"/>
      <c r="PJU14" s="80"/>
      <c r="PJV14" s="80"/>
      <c r="PJW14" s="80"/>
      <c r="PJX14" s="80"/>
      <c r="PJY14" s="80"/>
      <c r="PJZ14" s="80"/>
      <c r="PKA14" s="80"/>
      <c r="PKB14" s="80"/>
      <c r="PKC14" s="80"/>
      <c r="PKD14" s="80"/>
      <c r="PKE14" s="80"/>
      <c r="PKF14" s="80"/>
      <c r="PKG14" s="80"/>
      <c r="PKH14" s="80"/>
      <c r="PKI14" s="80"/>
      <c r="PKJ14" s="80"/>
      <c r="PKK14" s="80"/>
      <c r="PKL14" s="80"/>
      <c r="PKM14" s="80"/>
      <c r="PKN14" s="80"/>
      <c r="PKO14" s="80"/>
      <c r="PKP14" s="80"/>
      <c r="PKQ14" s="80"/>
      <c r="PKR14" s="80"/>
      <c r="PKS14" s="80"/>
      <c r="PKT14" s="80"/>
      <c r="PKU14" s="80"/>
      <c r="PKV14" s="80"/>
      <c r="PKW14" s="80"/>
      <c r="PKX14" s="80"/>
      <c r="PKY14" s="80"/>
      <c r="PKZ14" s="80"/>
      <c r="PLA14" s="80"/>
      <c r="PLB14" s="80"/>
      <c r="PLC14" s="80"/>
      <c r="PLD14" s="80"/>
      <c r="PLE14" s="80"/>
      <c r="PLF14" s="80"/>
      <c r="PLG14" s="80"/>
      <c r="PLH14" s="80"/>
      <c r="PLI14" s="80"/>
      <c r="PLJ14" s="80"/>
      <c r="PLK14" s="80"/>
      <c r="PLL14" s="80"/>
      <c r="PLM14" s="80"/>
      <c r="PLN14" s="80"/>
      <c r="PLO14" s="80"/>
      <c r="PLP14" s="80"/>
      <c r="PLQ14" s="80"/>
      <c r="PLR14" s="80"/>
      <c r="PLS14" s="80"/>
      <c r="PLT14" s="80"/>
      <c r="PLU14" s="80"/>
      <c r="PLV14" s="80"/>
      <c r="PLW14" s="80"/>
      <c r="PLX14" s="80"/>
      <c r="PLY14" s="80"/>
      <c r="PLZ14" s="80"/>
      <c r="PMA14" s="80"/>
      <c r="PMB14" s="80"/>
      <c r="PMC14" s="80"/>
      <c r="PMD14" s="80"/>
      <c r="PME14" s="80"/>
      <c r="PMF14" s="80"/>
      <c r="PMG14" s="80"/>
      <c r="PMH14" s="80"/>
      <c r="PMI14" s="80"/>
      <c r="PMJ14" s="80"/>
      <c r="PMK14" s="80"/>
      <c r="PML14" s="80"/>
      <c r="PMM14" s="80"/>
      <c r="PMN14" s="80"/>
      <c r="PMO14" s="80"/>
      <c r="PMP14" s="80"/>
      <c r="PMQ14" s="80"/>
      <c r="PMR14" s="80"/>
      <c r="PMS14" s="80"/>
      <c r="PMT14" s="80"/>
      <c r="PMU14" s="80"/>
      <c r="PMV14" s="80"/>
      <c r="PMW14" s="80"/>
      <c r="PMX14" s="80"/>
      <c r="PMY14" s="80"/>
      <c r="PMZ14" s="80"/>
      <c r="PNA14" s="80"/>
      <c r="PNB14" s="80"/>
      <c r="PNC14" s="80"/>
      <c r="PND14" s="80"/>
      <c r="PNE14" s="80"/>
      <c r="PNF14" s="80"/>
      <c r="PNG14" s="80"/>
      <c r="PNH14" s="80"/>
      <c r="PNI14" s="80"/>
      <c r="PNJ14" s="80"/>
      <c r="PNK14" s="80"/>
      <c r="PNL14" s="80"/>
      <c r="PNM14" s="80"/>
      <c r="PNN14" s="80"/>
      <c r="PNO14" s="80"/>
      <c r="PNP14" s="80"/>
      <c r="PNQ14" s="80"/>
      <c r="PNR14" s="80"/>
      <c r="PNS14" s="80"/>
      <c r="PNT14" s="80"/>
      <c r="PNU14" s="80"/>
      <c r="PNV14" s="80"/>
      <c r="PNW14" s="80"/>
      <c r="PNX14" s="80"/>
      <c r="PNY14" s="80"/>
      <c r="PNZ14" s="80"/>
      <c r="POA14" s="80"/>
      <c r="POB14" s="80"/>
      <c r="POC14" s="80"/>
      <c r="POD14" s="80"/>
      <c r="POE14" s="80"/>
      <c r="POF14" s="80"/>
      <c r="POG14" s="80"/>
      <c r="POH14" s="80"/>
      <c r="POI14" s="80"/>
      <c r="POJ14" s="80"/>
      <c r="POK14" s="80"/>
      <c r="POL14" s="80"/>
      <c r="POM14" s="80"/>
      <c r="PON14" s="80"/>
      <c r="POO14" s="80"/>
      <c r="POP14" s="80"/>
      <c r="POQ14" s="80"/>
      <c r="POR14" s="80"/>
      <c r="POS14" s="80"/>
      <c r="POT14" s="80"/>
      <c r="POU14" s="80"/>
      <c r="POV14" s="80"/>
      <c r="POW14" s="80"/>
      <c r="POX14" s="80"/>
      <c r="POY14" s="80"/>
      <c r="POZ14" s="80"/>
      <c r="PPA14" s="80"/>
      <c r="PPB14" s="80"/>
      <c r="PPC14" s="80"/>
      <c r="PPD14" s="80"/>
      <c r="PPE14" s="80"/>
      <c r="PPF14" s="80"/>
      <c r="PPG14" s="80"/>
      <c r="PPH14" s="80"/>
      <c r="PPI14" s="80"/>
      <c r="PPJ14" s="80"/>
      <c r="PPK14" s="80"/>
      <c r="PPL14" s="80"/>
      <c r="PPM14" s="80"/>
      <c r="PPN14" s="80"/>
      <c r="PPO14" s="80"/>
      <c r="PPP14" s="80"/>
      <c r="PPQ14" s="80"/>
      <c r="PPR14" s="80"/>
      <c r="PPS14" s="80"/>
      <c r="PPT14" s="80"/>
      <c r="PPU14" s="80"/>
      <c r="PPV14" s="80"/>
      <c r="PPW14" s="80"/>
      <c r="PPX14" s="80"/>
      <c r="PPY14" s="80"/>
      <c r="PPZ14" s="80"/>
      <c r="PQA14" s="80"/>
      <c r="PQB14" s="80"/>
      <c r="PQC14" s="80"/>
      <c r="PQD14" s="80"/>
      <c r="PQE14" s="80"/>
      <c r="PQF14" s="80"/>
      <c r="PQG14" s="80"/>
      <c r="PQH14" s="80"/>
      <c r="PQI14" s="80"/>
      <c r="PQJ14" s="80"/>
      <c r="PQK14" s="80"/>
      <c r="PQL14" s="80"/>
      <c r="PQM14" s="80"/>
      <c r="PQN14" s="80"/>
      <c r="PQO14" s="80"/>
      <c r="PQP14" s="80"/>
      <c r="PQQ14" s="80"/>
      <c r="PQR14" s="80"/>
      <c r="PQS14" s="80"/>
      <c r="PQT14" s="80"/>
      <c r="PQU14" s="80"/>
      <c r="PQV14" s="80"/>
      <c r="PQW14" s="80"/>
      <c r="PQX14" s="80"/>
      <c r="PQY14" s="80"/>
      <c r="PQZ14" s="80"/>
      <c r="PRA14" s="80"/>
      <c r="PRB14" s="80"/>
      <c r="PRC14" s="80"/>
      <c r="PRD14" s="80"/>
      <c r="PRE14" s="80"/>
      <c r="PRF14" s="80"/>
      <c r="PRG14" s="80"/>
      <c r="PRH14" s="80"/>
      <c r="PRI14" s="80"/>
      <c r="PRJ14" s="80"/>
      <c r="PRK14" s="80"/>
      <c r="PRL14" s="80"/>
      <c r="PRM14" s="80"/>
      <c r="PRN14" s="80"/>
      <c r="PRO14" s="80"/>
      <c r="PRP14" s="80"/>
      <c r="PRQ14" s="80"/>
      <c r="PRR14" s="80"/>
      <c r="PRS14" s="80"/>
      <c r="PRT14" s="80"/>
      <c r="PRU14" s="80"/>
      <c r="PRV14" s="80"/>
      <c r="PRW14" s="80"/>
      <c r="PRX14" s="80"/>
      <c r="PRY14" s="80"/>
      <c r="PRZ14" s="80"/>
      <c r="PSA14" s="80"/>
      <c r="PSB14" s="80"/>
      <c r="PSC14" s="80"/>
      <c r="PSD14" s="80"/>
      <c r="PSE14" s="80"/>
      <c r="PSF14" s="80"/>
      <c r="PSG14" s="80"/>
      <c r="PSH14" s="80"/>
      <c r="PSI14" s="80"/>
      <c r="PSJ14" s="80"/>
      <c r="PSK14" s="80"/>
      <c r="PSL14" s="80"/>
      <c r="PSM14" s="80"/>
      <c r="PSN14" s="80"/>
      <c r="PSO14" s="80"/>
      <c r="PSP14" s="80"/>
      <c r="PSQ14" s="80"/>
      <c r="PSR14" s="80"/>
      <c r="PSS14" s="80"/>
      <c r="PST14" s="80"/>
      <c r="PSU14" s="80"/>
      <c r="PSV14" s="80"/>
      <c r="PSW14" s="80"/>
      <c r="PSX14" s="80"/>
      <c r="PSY14" s="80"/>
      <c r="PSZ14" s="80"/>
      <c r="PTA14" s="80"/>
      <c r="PTB14" s="80"/>
      <c r="PTC14" s="80"/>
      <c r="PTD14" s="80"/>
      <c r="PTE14" s="80"/>
      <c r="PTF14" s="80"/>
      <c r="PTG14" s="80"/>
      <c r="PTH14" s="80"/>
      <c r="PTI14" s="80"/>
      <c r="PTJ14" s="80"/>
      <c r="PTK14" s="80"/>
      <c r="PTL14" s="80"/>
      <c r="PTM14" s="80"/>
      <c r="PTN14" s="80"/>
      <c r="PTO14" s="80"/>
      <c r="PTP14" s="80"/>
      <c r="PTQ14" s="80"/>
      <c r="PTR14" s="80"/>
      <c r="PTS14" s="80"/>
      <c r="PTT14" s="80"/>
      <c r="PTU14" s="80"/>
      <c r="PTV14" s="80"/>
      <c r="PTW14" s="80"/>
      <c r="PTX14" s="80"/>
      <c r="PTY14" s="80"/>
      <c r="PTZ14" s="80"/>
      <c r="PUA14" s="80"/>
      <c r="PUB14" s="80"/>
      <c r="PUC14" s="80"/>
      <c r="PUD14" s="80"/>
      <c r="PUE14" s="80"/>
      <c r="PUF14" s="80"/>
      <c r="PUG14" s="80"/>
      <c r="PUH14" s="80"/>
      <c r="PUI14" s="80"/>
      <c r="PUJ14" s="80"/>
      <c r="PUK14" s="80"/>
      <c r="PUL14" s="80"/>
      <c r="PUM14" s="80"/>
      <c r="PUN14" s="80"/>
      <c r="PUO14" s="80"/>
      <c r="PUP14" s="80"/>
      <c r="PUQ14" s="80"/>
      <c r="PUR14" s="80"/>
      <c r="PUS14" s="80"/>
      <c r="PUT14" s="80"/>
      <c r="PUU14" s="80"/>
      <c r="PUV14" s="80"/>
      <c r="PUW14" s="80"/>
      <c r="PUX14" s="80"/>
      <c r="PUY14" s="80"/>
      <c r="PUZ14" s="80"/>
      <c r="PVA14" s="80"/>
      <c r="PVB14" s="80"/>
      <c r="PVC14" s="80"/>
      <c r="PVD14" s="80"/>
      <c r="PVE14" s="80"/>
      <c r="PVF14" s="80"/>
      <c r="PVG14" s="80"/>
      <c r="PVH14" s="80"/>
      <c r="PVI14" s="80"/>
      <c r="PVJ14" s="80"/>
      <c r="PVK14" s="80"/>
      <c r="PVL14" s="80"/>
      <c r="PVM14" s="80"/>
      <c r="PVN14" s="80"/>
      <c r="PVO14" s="80"/>
      <c r="PVP14" s="80"/>
      <c r="PVQ14" s="80"/>
      <c r="PVR14" s="80"/>
      <c r="PVS14" s="80"/>
      <c r="PVT14" s="80"/>
      <c r="PVU14" s="80"/>
      <c r="PVV14" s="80"/>
      <c r="PVW14" s="80"/>
      <c r="PVX14" s="80"/>
      <c r="PVY14" s="80"/>
      <c r="PVZ14" s="80"/>
      <c r="PWA14" s="80"/>
      <c r="PWB14" s="80"/>
      <c r="PWC14" s="80"/>
      <c r="PWD14" s="80"/>
      <c r="PWE14" s="80"/>
      <c r="PWF14" s="80"/>
      <c r="PWG14" s="80"/>
      <c r="PWH14" s="80"/>
      <c r="PWI14" s="80"/>
      <c r="PWJ14" s="80"/>
      <c r="PWK14" s="80"/>
      <c r="PWL14" s="80"/>
      <c r="PWM14" s="80"/>
      <c r="PWN14" s="80"/>
      <c r="PWO14" s="80"/>
      <c r="PWP14" s="80"/>
      <c r="PWQ14" s="80"/>
      <c r="PWR14" s="80"/>
      <c r="PWS14" s="80"/>
      <c r="PWT14" s="80"/>
      <c r="PWU14" s="80"/>
      <c r="PWV14" s="80"/>
      <c r="PWW14" s="80"/>
      <c r="PWX14" s="80"/>
      <c r="PWY14" s="80"/>
      <c r="PWZ14" s="80"/>
      <c r="PXA14" s="80"/>
      <c r="PXB14" s="80"/>
      <c r="PXC14" s="80"/>
      <c r="PXD14" s="80"/>
      <c r="PXE14" s="80"/>
      <c r="PXF14" s="80"/>
      <c r="PXG14" s="80"/>
      <c r="PXH14" s="80"/>
      <c r="PXI14" s="80"/>
      <c r="PXJ14" s="80"/>
      <c r="PXK14" s="80"/>
      <c r="PXL14" s="80"/>
      <c r="PXM14" s="80"/>
      <c r="PXN14" s="80"/>
      <c r="PXO14" s="80"/>
      <c r="PXP14" s="80"/>
      <c r="PXQ14" s="80"/>
      <c r="PXR14" s="80"/>
      <c r="PXS14" s="80"/>
      <c r="PXT14" s="80"/>
      <c r="PXU14" s="80"/>
      <c r="PXV14" s="80"/>
      <c r="PXW14" s="80"/>
      <c r="PXX14" s="80"/>
      <c r="PXY14" s="80"/>
      <c r="PXZ14" s="80"/>
      <c r="PYA14" s="80"/>
      <c r="PYB14" s="80"/>
      <c r="PYC14" s="80"/>
      <c r="PYD14" s="80"/>
      <c r="PYE14" s="80"/>
      <c r="PYF14" s="80"/>
      <c r="PYG14" s="80"/>
      <c r="PYH14" s="80"/>
      <c r="PYI14" s="80"/>
      <c r="PYJ14" s="80"/>
      <c r="PYK14" s="80"/>
      <c r="PYL14" s="80"/>
      <c r="PYM14" s="80"/>
      <c r="PYN14" s="80"/>
      <c r="PYO14" s="80"/>
      <c r="PYP14" s="80"/>
      <c r="PYQ14" s="80"/>
      <c r="PYR14" s="80"/>
      <c r="PYS14" s="80"/>
      <c r="PYT14" s="80"/>
      <c r="PYU14" s="80"/>
      <c r="PYV14" s="80"/>
      <c r="PYW14" s="80"/>
      <c r="PYX14" s="80"/>
      <c r="PYY14" s="80"/>
      <c r="PYZ14" s="80"/>
      <c r="PZA14" s="80"/>
      <c r="PZB14" s="80"/>
      <c r="PZC14" s="80"/>
      <c r="PZD14" s="80"/>
      <c r="PZE14" s="80"/>
      <c r="PZF14" s="80"/>
      <c r="PZG14" s="80"/>
      <c r="PZH14" s="80"/>
      <c r="PZI14" s="80"/>
      <c r="PZJ14" s="80"/>
      <c r="PZK14" s="80"/>
      <c r="PZL14" s="80"/>
      <c r="PZM14" s="80"/>
      <c r="PZN14" s="80"/>
      <c r="PZO14" s="80"/>
      <c r="PZP14" s="80"/>
      <c r="PZQ14" s="80"/>
      <c r="PZR14" s="80"/>
      <c r="PZS14" s="80"/>
      <c r="PZT14" s="80"/>
      <c r="PZU14" s="80"/>
      <c r="PZV14" s="80"/>
      <c r="PZW14" s="80"/>
      <c r="PZX14" s="80"/>
      <c r="PZY14" s="80"/>
      <c r="PZZ14" s="80"/>
      <c r="QAA14" s="80"/>
      <c r="QAB14" s="80"/>
      <c r="QAC14" s="80"/>
      <c r="QAD14" s="80"/>
      <c r="QAE14" s="80"/>
      <c r="QAF14" s="80"/>
      <c r="QAG14" s="80"/>
      <c r="QAH14" s="80"/>
      <c r="QAI14" s="80"/>
      <c r="QAJ14" s="80"/>
      <c r="QAK14" s="80"/>
      <c r="QAL14" s="80"/>
      <c r="QAM14" s="80"/>
      <c r="QAN14" s="80"/>
      <c r="QAO14" s="80"/>
      <c r="QAP14" s="80"/>
      <c r="QAQ14" s="80"/>
      <c r="QAR14" s="80"/>
      <c r="QAS14" s="80"/>
      <c r="QAT14" s="80"/>
      <c r="QAU14" s="80"/>
      <c r="QAV14" s="80"/>
      <c r="QAW14" s="80"/>
      <c r="QAX14" s="80"/>
      <c r="QAY14" s="80"/>
      <c r="QAZ14" s="80"/>
      <c r="QBA14" s="80"/>
      <c r="QBB14" s="80"/>
      <c r="QBC14" s="80"/>
      <c r="QBD14" s="80"/>
      <c r="QBE14" s="80"/>
      <c r="QBF14" s="80"/>
      <c r="QBG14" s="80"/>
      <c r="QBH14" s="80"/>
      <c r="QBI14" s="80"/>
      <c r="QBJ14" s="80"/>
      <c r="QBK14" s="80"/>
      <c r="QBL14" s="80"/>
      <c r="QBM14" s="80"/>
      <c r="QBN14" s="80"/>
      <c r="QBO14" s="80"/>
      <c r="QBP14" s="80"/>
      <c r="QBQ14" s="80"/>
      <c r="QBR14" s="80"/>
      <c r="QBS14" s="80"/>
      <c r="QBT14" s="80"/>
      <c r="QBU14" s="80"/>
      <c r="QBV14" s="80"/>
      <c r="QBW14" s="80"/>
      <c r="QBX14" s="80"/>
      <c r="QBY14" s="80"/>
      <c r="QBZ14" s="80"/>
      <c r="QCA14" s="80"/>
      <c r="QCB14" s="80"/>
      <c r="QCC14" s="80"/>
      <c r="QCD14" s="80"/>
      <c r="QCE14" s="80"/>
      <c r="QCF14" s="80"/>
      <c r="QCG14" s="80"/>
      <c r="QCH14" s="80"/>
      <c r="QCI14" s="80"/>
      <c r="QCJ14" s="80"/>
      <c r="QCK14" s="80"/>
      <c r="QCL14" s="80"/>
      <c r="QCM14" s="80"/>
      <c r="QCN14" s="80"/>
      <c r="QCO14" s="80"/>
      <c r="QCP14" s="80"/>
      <c r="QCQ14" s="80"/>
      <c r="QCR14" s="80"/>
      <c r="QCS14" s="80"/>
      <c r="QCT14" s="80"/>
      <c r="QCU14" s="80"/>
      <c r="QCV14" s="80"/>
      <c r="QCW14" s="80"/>
      <c r="QCX14" s="80"/>
      <c r="QCY14" s="80"/>
      <c r="QCZ14" s="80"/>
      <c r="QDA14" s="80"/>
      <c r="QDB14" s="80"/>
      <c r="QDC14" s="80"/>
      <c r="QDD14" s="80"/>
      <c r="QDE14" s="80"/>
      <c r="QDF14" s="80"/>
      <c r="QDG14" s="80"/>
      <c r="QDH14" s="80"/>
      <c r="QDI14" s="80"/>
      <c r="QDJ14" s="80"/>
      <c r="QDK14" s="80"/>
      <c r="QDL14" s="80"/>
      <c r="QDM14" s="80"/>
      <c r="QDN14" s="80"/>
      <c r="QDO14" s="80"/>
      <c r="QDP14" s="80"/>
      <c r="QDQ14" s="80"/>
      <c r="QDR14" s="80"/>
      <c r="QDS14" s="80"/>
      <c r="QDT14" s="80"/>
      <c r="QDU14" s="80"/>
      <c r="QDV14" s="80"/>
      <c r="QDW14" s="80"/>
      <c r="QDX14" s="80"/>
      <c r="QDY14" s="80"/>
      <c r="QDZ14" s="80"/>
      <c r="QEA14" s="80"/>
      <c r="QEB14" s="80"/>
      <c r="QEC14" s="80"/>
      <c r="QED14" s="80"/>
      <c r="QEE14" s="80"/>
      <c r="QEF14" s="80"/>
      <c r="QEG14" s="80"/>
      <c r="QEH14" s="80"/>
      <c r="QEI14" s="80"/>
      <c r="QEJ14" s="80"/>
      <c r="QEK14" s="80"/>
      <c r="QEL14" s="80"/>
      <c r="QEM14" s="80"/>
      <c r="QEN14" s="80"/>
      <c r="QEO14" s="80"/>
      <c r="QEP14" s="80"/>
      <c r="QEQ14" s="80"/>
      <c r="QER14" s="80"/>
      <c r="QES14" s="80"/>
      <c r="QET14" s="80"/>
      <c r="QEU14" s="80"/>
      <c r="QEV14" s="80"/>
      <c r="QEW14" s="80"/>
      <c r="QEX14" s="80"/>
      <c r="QEY14" s="80"/>
      <c r="QEZ14" s="80"/>
      <c r="QFA14" s="80"/>
      <c r="QFB14" s="80"/>
      <c r="QFC14" s="80"/>
      <c r="QFD14" s="80"/>
      <c r="QFE14" s="80"/>
      <c r="QFF14" s="80"/>
      <c r="QFG14" s="80"/>
      <c r="QFH14" s="80"/>
      <c r="QFI14" s="80"/>
      <c r="QFJ14" s="80"/>
      <c r="QFK14" s="80"/>
      <c r="QFL14" s="80"/>
      <c r="QFM14" s="80"/>
      <c r="QFN14" s="80"/>
      <c r="QFO14" s="80"/>
      <c r="QFP14" s="80"/>
      <c r="QFQ14" s="80"/>
      <c r="QFR14" s="80"/>
      <c r="QFS14" s="80"/>
      <c r="QFT14" s="80"/>
      <c r="QFU14" s="80"/>
      <c r="QFV14" s="80"/>
      <c r="QFW14" s="80"/>
      <c r="QFX14" s="80"/>
      <c r="QFY14" s="80"/>
      <c r="QFZ14" s="80"/>
      <c r="QGA14" s="80"/>
      <c r="QGB14" s="80"/>
      <c r="QGC14" s="80"/>
      <c r="QGD14" s="80"/>
      <c r="QGE14" s="80"/>
      <c r="QGF14" s="80"/>
      <c r="QGG14" s="80"/>
      <c r="QGH14" s="80"/>
      <c r="QGI14" s="80"/>
      <c r="QGJ14" s="80"/>
      <c r="QGK14" s="80"/>
      <c r="QGL14" s="80"/>
      <c r="QGM14" s="80"/>
      <c r="QGN14" s="80"/>
      <c r="QGO14" s="80"/>
      <c r="QGP14" s="80"/>
      <c r="QGQ14" s="80"/>
      <c r="QGR14" s="80"/>
      <c r="QGS14" s="80"/>
      <c r="QGT14" s="80"/>
      <c r="QGU14" s="80"/>
      <c r="QGV14" s="80"/>
      <c r="QGW14" s="80"/>
      <c r="QGX14" s="80"/>
      <c r="QGY14" s="80"/>
      <c r="QGZ14" s="80"/>
      <c r="QHA14" s="80"/>
      <c r="QHB14" s="80"/>
      <c r="QHC14" s="80"/>
      <c r="QHD14" s="80"/>
      <c r="QHE14" s="80"/>
      <c r="QHF14" s="80"/>
      <c r="QHG14" s="80"/>
      <c r="QHH14" s="80"/>
      <c r="QHI14" s="80"/>
      <c r="QHJ14" s="80"/>
      <c r="QHK14" s="80"/>
      <c r="QHL14" s="80"/>
      <c r="QHM14" s="80"/>
      <c r="QHN14" s="80"/>
      <c r="QHO14" s="80"/>
      <c r="QHP14" s="80"/>
      <c r="QHQ14" s="80"/>
      <c r="QHR14" s="80"/>
      <c r="QHS14" s="80"/>
      <c r="QHT14" s="80"/>
      <c r="QHU14" s="80"/>
      <c r="QHV14" s="80"/>
      <c r="QHW14" s="80"/>
      <c r="QHX14" s="80"/>
      <c r="QHY14" s="80"/>
      <c r="QHZ14" s="80"/>
      <c r="QIA14" s="80"/>
      <c r="QIB14" s="80"/>
      <c r="QIC14" s="80"/>
      <c r="QID14" s="80"/>
      <c r="QIE14" s="80"/>
      <c r="QIF14" s="80"/>
      <c r="QIG14" s="80"/>
      <c r="QIH14" s="80"/>
      <c r="QII14" s="80"/>
      <c r="QIJ14" s="80"/>
      <c r="QIK14" s="80"/>
      <c r="QIL14" s="80"/>
      <c r="QIM14" s="80"/>
      <c r="QIN14" s="80"/>
      <c r="QIO14" s="80"/>
      <c r="QIP14" s="80"/>
      <c r="QIQ14" s="80"/>
      <c r="QIR14" s="80"/>
      <c r="QIS14" s="80"/>
      <c r="QIT14" s="80"/>
      <c r="QIU14" s="80"/>
      <c r="QIV14" s="80"/>
      <c r="QIW14" s="80"/>
      <c r="QIX14" s="80"/>
      <c r="QIY14" s="80"/>
      <c r="QIZ14" s="80"/>
      <c r="QJA14" s="80"/>
      <c r="QJB14" s="80"/>
      <c r="QJC14" s="80"/>
      <c r="QJD14" s="80"/>
      <c r="QJE14" s="80"/>
      <c r="QJF14" s="80"/>
      <c r="QJG14" s="80"/>
      <c r="QJH14" s="80"/>
      <c r="QJI14" s="80"/>
      <c r="QJJ14" s="80"/>
      <c r="QJK14" s="80"/>
      <c r="QJL14" s="80"/>
      <c r="QJM14" s="80"/>
      <c r="QJN14" s="80"/>
      <c r="QJO14" s="80"/>
      <c r="QJP14" s="80"/>
      <c r="QJQ14" s="80"/>
      <c r="QJR14" s="80"/>
      <c r="QJS14" s="80"/>
      <c r="QJT14" s="80"/>
      <c r="QJU14" s="80"/>
      <c r="QJV14" s="80"/>
      <c r="QJW14" s="80"/>
      <c r="QJX14" s="80"/>
      <c r="QJY14" s="80"/>
      <c r="QJZ14" s="80"/>
      <c r="QKA14" s="80"/>
      <c r="QKB14" s="80"/>
      <c r="QKC14" s="80"/>
      <c r="QKD14" s="80"/>
      <c r="QKE14" s="80"/>
      <c r="QKF14" s="80"/>
      <c r="QKG14" s="80"/>
      <c r="QKH14" s="80"/>
      <c r="QKI14" s="80"/>
      <c r="QKJ14" s="80"/>
      <c r="QKK14" s="80"/>
      <c r="QKL14" s="80"/>
      <c r="QKM14" s="80"/>
      <c r="QKN14" s="80"/>
      <c r="QKO14" s="80"/>
      <c r="QKP14" s="80"/>
      <c r="QKQ14" s="80"/>
      <c r="QKR14" s="80"/>
      <c r="QKS14" s="80"/>
      <c r="QKT14" s="80"/>
      <c r="QKU14" s="80"/>
      <c r="QKV14" s="80"/>
      <c r="QKW14" s="80"/>
      <c r="QKX14" s="80"/>
      <c r="QKY14" s="80"/>
      <c r="QKZ14" s="80"/>
      <c r="QLA14" s="80"/>
      <c r="QLB14" s="80"/>
      <c r="QLC14" s="80"/>
      <c r="QLD14" s="80"/>
      <c r="QLE14" s="80"/>
      <c r="QLF14" s="80"/>
      <c r="QLG14" s="80"/>
      <c r="QLH14" s="80"/>
      <c r="QLI14" s="80"/>
      <c r="QLJ14" s="80"/>
      <c r="QLK14" s="80"/>
      <c r="QLL14" s="80"/>
      <c r="QLM14" s="80"/>
      <c r="QLN14" s="80"/>
      <c r="QLO14" s="80"/>
      <c r="QLP14" s="80"/>
      <c r="QLQ14" s="80"/>
      <c r="QLR14" s="80"/>
      <c r="QLS14" s="80"/>
      <c r="QLT14" s="80"/>
      <c r="QLU14" s="80"/>
      <c r="QLV14" s="80"/>
      <c r="QLW14" s="80"/>
      <c r="QLX14" s="80"/>
      <c r="QLY14" s="80"/>
      <c r="QLZ14" s="80"/>
      <c r="QMA14" s="80"/>
      <c r="QMB14" s="80"/>
      <c r="QMC14" s="80"/>
      <c r="QMD14" s="80"/>
      <c r="QME14" s="80"/>
      <c r="QMF14" s="80"/>
      <c r="QMG14" s="80"/>
      <c r="QMH14" s="80"/>
      <c r="QMI14" s="80"/>
      <c r="QMJ14" s="80"/>
      <c r="QMK14" s="80"/>
      <c r="QML14" s="80"/>
      <c r="QMM14" s="80"/>
      <c r="QMN14" s="80"/>
      <c r="QMO14" s="80"/>
      <c r="QMP14" s="80"/>
      <c r="QMQ14" s="80"/>
      <c r="QMR14" s="80"/>
      <c r="QMS14" s="80"/>
      <c r="QMT14" s="80"/>
      <c r="QMU14" s="80"/>
      <c r="QMV14" s="80"/>
      <c r="QMW14" s="80"/>
      <c r="QMX14" s="80"/>
      <c r="QMY14" s="80"/>
      <c r="QMZ14" s="80"/>
      <c r="QNA14" s="80"/>
      <c r="QNB14" s="80"/>
      <c r="QNC14" s="80"/>
      <c r="QND14" s="80"/>
      <c r="QNE14" s="80"/>
      <c r="QNF14" s="80"/>
      <c r="QNG14" s="80"/>
      <c r="QNH14" s="80"/>
      <c r="QNI14" s="80"/>
      <c r="QNJ14" s="80"/>
      <c r="QNK14" s="80"/>
      <c r="QNL14" s="80"/>
      <c r="QNM14" s="80"/>
      <c r="QNN14" s="80"/>
      <c r="QNO14" s="80"/>
      <c r="QNP14" s="80"/>
      <c r="QNQ14" s="80"/>
      <c r="QNR14" s="80"/>
      <c r="QNS14" s="80"/>
      <c r="QNT14" s="80"/>
      <c r="QNU14" s="80"/>
      <c r="QNV14" s="80"/>
      <c r="QNW14" s="80"/>
      <c r="QNX14" s="80"/>
      <c r="QNY14" s="80"/>
      <c r="QNZ14" s="80"/>
      <c r="QOA14" s="80"/>
      <c r="QOB14" s="80"/>
      <c r="QOC14" s="80"/>
      <c r="QOD14" s="80"/>
      <c r="QOE14" s="80"/>
      <c r="QOF14" s="80"/>
      <c r="QOG14" s="80"/>
      <c r="QOH14" s="80"/>
      <c r="QOI14" s="80"/>
      <c r="QOJ14" s="80"/>
      <c r="QOK14" s="80"/>
      <c r="QOL14" s="80"/>
      <c r="QOM14" s="80"/>
      <c r="QON14" s="80"/>
      <c r="QOO14" s="80"/>
      <c r="QOP14" s="80"/>
      <c r="QOQ14" s="80"/>
      <c r="QOR14" s="80"/>
      <c r="QOS14" s="80"/>
      <c r="QOT14" s="80"/>
      <c r="QOU14" s="80"/>
      <c r="QOV14" s="80"/>
      <c r="QOW14" s="80"/>
      <c r="QOX14" s="80"/>
      <c r="QOY14" s="80"/>
      <c r="QOZ14" s="80"/>
      <c r="QPA14" s="80"/>
      <c r="QPB14" s="80"/>
      <c r="QPC14" s="80"/>
      <c r="QPD14" s="80"/>
      <c r="QPE14" s="80"/>
      <c r="QPF14" s="80"/>
      <c r="QPG14" s="80"/>
      <c r="QPH14" s="80"/>
      <c r="QPI14" s="80"/>
      <c r="QPJ14" s="80"/>
      <c r="QPK14" s="80"/>
      <c r="QPL14" s="80"/>
      <c r="QPM14" s="80"/>
      <c r="QPN14" s="80"/>
      <c r="QPO14" s="80"/>
      <c r="QPP14" s="80"/>
      <c r="QPQ14" s="80"/>
      <c r="QPR14" s="80"/>
      <c r="QPS14" s="80"/>
      <c r="QPT14" s="80"/>
      <c r="QPU14" s="80"/>
      <c r="QPV14" s="80"/>
      <c r="QPW14" s="80"/>
      <c r="QPX14" s="80"/>
      <c r="QPY14" s="80"/>
      <c r="QPZ14" s="80"/>
      <c r="QQA14" s="80"/>
      <c r="QQB14" s="80"/>
      <c r="QQC14" s="80"/>
      <c r="QQD14" s="80"/>
      <c r="QQE14" s="80"/>
      <c r="QQF14" s="80"/>
      <c r="QQG14" s="80"/>
      <c r="QQH14" s="80"/>
      <c r="QQI14" s="80"/>
      <c r="QQJ14" s="80"/>
      <c r="QQK14" s="80"/>
      <c r="QQL14" s="80"/>
      <c r="QQM14" s="80"/>
      <c r="QQN14" s="80"/>
      <c r="QQO14" s="80"/>
      <c r="QQP14" s="80"/>
      <c r="QQQ14" s="80"/>
      <c r="QQR14" s="80"/>
      <c r="QQS14" s="80"/>
      <c r="QQT14" s="80"/>
      <c r="QQU14" s="80"/>
      <c r="QQV14" s="80"/>
      <c r="QQW14" s="80"/>
      <c r="QQX14" s="80"/>
      <c r="QQY14" s="80"/>
      <c r="QQZ14" s="80"/>
      <c r="QRA14" s="80"/>
      <c r="QRB14" s="80"/>
      <c r="QRC14" s="80"/>
      <c r="QRD14" s="80"/>
      <c r="QRE14" s="80"/>
      <c r="QRF14" s="80"/>
      <c r="QRG14" s="80"/>
      <c r="QRH14" s="80"/>
      <c r="QRI14" s="80"/>
      <c r="QRJ14" s="80"/>
      <c r="QRK14" s="80"/>
      <c r="QRL14" s="80"/>
      <c r="QRM14" s="80"/>
      <c r="QRN14" s="80"/>
      <c r="QRO14" s="80"/>
      <c r="QRP14" s="80"/>
      <c r="QRQ14" s="80"/>
      <c r="QRR14" s="80"/>
      <c r="QRS14" s="80"/>
      <c r="QRT14" s="80"/>
      <c r="QRU14" s="80"/>
      <c r="QRV14" s="80"/>
      <c r="QRW14" s="80"/>
      <c r="QRX14" s="80"/>
      <c r="QRY14" s="80"/>
      <c r="QRZ14" s="80"/>
      <c r="QSA14" s="80"/>
      <c r="QSB14" s="80"/>
      <c r="QSC14" s="80"/>
      <c r="QSD14" s="80"/>
      <c r="QSE14" s="80"/>
      <c r="QSF14" s="80"/>
      <c r="QSG14" s="80"/>
      <c r="QSH14" s="80"/>
      <c r="QSI14" s="80"/>
      <c r="QSJ14" s="80"/>
      <c r="QSK14" s="80"/>
      <c r="QSL14" s="80"/>
      <c r="QSM14" s="80"/>
      <c r="QSN14" s="80"/>
      <c r="QSO14" s="80"/>
      <c r="QSP14" s="80"/>
      <c r="QSQ14" s="80"/>
      <c r="QSR14" s="80"/>
      <c r="QSS14" s="80"/>
      <c r="QST14" s="80"/>
      <c r="QSU14" s="80"/>
      <c r="QSV14" s="80"/>
      <c r="QSW14" s="80"/>
      <c r="QSX14" s="80"/>
      <c r="QSY14" s="80"/>
      <c r="QSZ14" s="80"/>
      <c r="QTA14" s="80"/>
      <c r="QTB14" s="80"/>
      <c r="QTC14" s="80"/>
      <c r="QTD14" s="80"/>
      <c r="QTE14" s="80"/>
      <c r="QTF14" s="80"/>
      <c r="QTG14" s="80"/>
      <c r="QTH14" s="80"/>
      <c r="QTI14" s="80"/>
      <c r="QTJ14" s="80"/>
      <c r="QTK14" s="80"/>
      <c r="QTL14" s="80"/>
      <c r="QTM14" s="80"/>
      <c r="QTN14" s="80"/>
      <c r="QTO14" s="80"/>
      <c r="QTP14" s="80"/>
      <c r="QTQ14" s="80"/>
      <c r="QTR14" s="80"/>
      <c r="QTS14" s="80"/>
      <c r="QTT14" s="80"/>
      <c r="QTU14" s="80"/>
      <c r="QTV14" s="80"/>
      <c r="QTW14" s="80"/>
      <c r="QTX14" s="80"/>
      <c r="QTY14" s="80"/>
      <c r="QTZ14" s="80"/>
      <c r="QUA14" s="80"/>
      <c r="QUB14" s="80"/>
      <c r="QUC14" s="80"/>
      <c r="QUD14" s="80"/>
      <c r="QUE14" s="80"/>
      <c r="QUF14" s="80"/>
      <c r="QUG14" s="80"/>
      <c r="QUH14" s="80"/>
      <c r="QUI14" s="80"/>
      <c r="QUJ14" s="80"/>
      <c r="QUK14" s="80"/>
      <c r="QUL14" s="80"/>
      <c r="QUM14" s="80"/>
      <c r="QUN14" s="80"/>
      <c r="QUO14" s="80"/>
      <c r="QUP14" s="80"/>
      <c r="QUQ14" s="80"/>
      <c r="QUR14" s="80"/>
      <c r="QUS14" s="80"/>
      <c r="QUT14" s="80"/>
      <c r="QUU14" s="80"/>
      <c r="QUV14" s="80"/>
      <c r="QUW14" s="80"/>
      <c r="QUX14" s="80"/>
      <c r="QUY14" s="80"/>
      <c r="QUZ14" s="80"/>
      <c r="QVA14" s="80"/>
      <c r="QVB14" s="80"/>
      <c r="QVC14" s="80"/>
      <c r="QVD14" s="80"/>
      <c r="QVE14" s="80"/>
      <c r="QVF14" s="80"/>
      <c r="QVG14" s="80"/>
      <c r="QVH14" s="80"/>
      <c r="QVI14" s="80"/>
      <c r="QVJ14" s="80"/>
      <c r="QVK14" s="80"/>
      <c r="QVL14" s="80"/>
      <c r="QVM14" s="80"/>
      <c r="QVN14" s="80"/>
      <c r="QVO14" s="80"/>
      <c r="QVP14" s="80"/>
      <c r="QVQ14" s="80"/>
      <c r="QVR14" s="80"/>
      <c r="QVS14" s="80"/>
      <c r="QVT14" s="80"/>
      <c r="QVU14" s="80"/>
      <c r="QVV14" s="80"/>
      <c r="QVW14" s="80"/>
      <c r="QVX14" s="80"/>
      <c r="QVY14" s="80"/>
      <c r="QVZ14" s="80"/>
      <c r="QWA14" s="80"/>
      <c r="QWB14" s="80"/>
      <c r="QWC14" s="80"/>
      <c r="QWD14" s="80"/>
      <c r="QWE14" s="80"/>
      <c r="QWF14" s="80"/>
      <c r="QWG14" s="80"/>
      <c r="QWH14" s="80"/>
      <c r="QWI14" s="80"/>
      <c r="QWJ14" s="80"/>
      <c r="QWK14" s="80"/>
      <c r="QWL14" s="80"/>
      <c r="QWM14" s="80"/>
      <c r="QWN14" s="80"/>
      <c r="QWO14" s="80"/>
      <c r="QWP14" s="80"/>
      <c r="QWQ14" s="80"/>
      <c r="QWR14" s="80"/>
      <c r="QWS14" s="80"/>
      <c r="QWT14" s="80"/>
      <c r="QWU14" s="80"/>
      <c r="QWV14" s="80"/>
      <c r="QWW14" s="80"/>
      <c r="QWX14" s="80"/>
      <c r="QWY14" s="80"/>
      <c r="QWZ14" s="80"/>
      <c r="QXA14" s="80"/>
      <c r="QXB14" s="80"/>
      <c r="QXC14" s="80"/>
      <c r="QXD14" s="80"/>
      <c r="QXE14" s="80"/>
      <c r="QXF14" s="80"/>
      <c r="QXG14" s="80"/>
      <c r="QXH14" s="80"/>
      <c r="QXI14" s="80"/>
      <c r="QXJ14" s="80"/>
      <c r="QXK14" s="80"/>
      <c r="QXL14" s="80"/>
      <c r="QXM14" s="80"/>
      <c r="QXN14" s="80"/>
      <c r="QXO14" s="80"/>
      <c r="QXP14" s="80"/>
      <c r="QXQ14" s="80"/>
      <c r="QXR14" s="80"/>
      <c r="QXS14" s="80"/>
      <c r="QXT14" s="80"/>
      <c r="QXU14" s="80"/>
      <c r="QXV14" s="80"/>
      <c r="QXW14" s="80"/>
      <c r="QXX14" s="80"/>
      <c r="QXY14" s="80"/>
      <c r="QXZ14" s="80"/>
      <c r="QYA14" s="80"/>
      <c r="QYB14" s="80"/>
      <c r="QYC14" s="80"/>
      <c r="QYD14" s="80"/>
      <c r="QYE14" s="80"/>
      <c r="QYF14" s="80"/>
      <c r="QYG14" s="80"/>
      <c r="QYH14" s="80"/>
      <c r="QYI14" s="80"/>
      <c r="QYJ14" s="80"/>
      <c r="QYK14" s="80"/>
      <c r="QYL14" s="80"/>
      <c r="QYM14" s="80"/>
      <c r="QYN14" s="80"/>
      <c r="QYO14" s="80"/>
      <c r="QYP14" s="80"/>
      <c r="QYQ14" s="80"/>
      <c r="QYR14" s="80"/>
      <c r="QYS14" s="80"/>
      <c r="QYT14" s="80"/>
      <c r="QYU14" s="80"/>
      <c r="QYV14" s="80"/>
      <c r="QYW14" s="80"/>
      <c r="QYX14" s="80"/>
      <c r="QYY14" s="80"/>
      <c r="QYZ14" s="80"/>
      <c r="QZA14" s="80"/>
      <c r="QZB14" s="80"/>
      <c r="QZC14" s="80"/>
      <c r="QZD14" s="80"/>
      <c r="QZE14" s="80"/>
      <c r="QZF14" s="80"/>
      <c r="QZG14" s="80"/>
      <c r="QZH14" s="80"/>
      <c r="QZI14" s="80"/>
      <c r="QZJ14" s="80"/>
      <c r="QZK14" s="80"/>
      <c r="QZL14" s="80"/>
      <c r="QZM14" s="80"/>
      <c r="QZN14" s="80"/>
      <c r="QZO14" s="80"/>
      <c r="QZP14" s="80"/>
      <c r="QZQ14" s="80"/>
      <c r="QZR14" s="80"/>
      <c r="QZS14" s="80"/>
      <c r="QZT14" s="80"/>
      <c r="QZU14" s="80"/>
      <c r="QZV14" s="80"/>
      <c r="QZW14" s="80"/>
      <c r="QZX14" s="80"/>
      <c r="QZY14" s="80"/>
      <c r="QZZ14" s="80"/>
      <c r="RAA14" s="80"/>
      <c r="RAB14" s="80"/>
      <c r="RAC14" s="80"/>
      <c r="RAD14" s="80"/>
      <c r="RAE14" s="80"/>
      <c r="RAF14" s="80"/>
      <c r="RAG14" s="80"/>
      <c r="RAH14" s="80"/>
      <c r="RAI14" s="80"/>
      <c r="RAJ14" s="80"/>
      <c r="RAK14" s="80"/>
      <c r="RAL14" s="80"/>
      <c r="RAM14" s="80"/>
      <c r="RAN14" s="80"/>
      <c r="RAO14" s="80"/>
      <c r="RAP14" s="80"/>
      <c r="RAQ14" s="80"/>
      <c r="RAR14" s="80"/>
      <c r="RAS14" s="80"/>
      <c r="RAT14" s="80"/>
      <c r="RAU14" s="80"/>
      <c r="RAV14" s="80"/>
      <c r="RAW14" s="80"/>
      <c r="RAX14" s="80"/>
      <c r="RAY14" s="80"/>
      <c r="RAZ14" s="80"/>
      <c r="RBA14" s="80"/>
      <c r="RBB14" s="80"/>
      <c r="RBC14" s="80"/>
      <c r="RBD14" s="80"/>
      <c r="RBE14" s="80"/>
      <c r="RBF14" s="80"/>
      <c r="RBG14" s="80"/>
      <c r="RBH14" s="80"/>
      <c r="RBI14" s="80"/>
      <c r="RBJ14" s="80"/>
      <c r="RBK14" s="80"/>
      <c r="RBL14" s="80"/>
      <c r="RBM14" s="80"/>
      <c r="RBN14" s="80"/>
      <c r="RBO14" s="80"/>
      <c r="RBP14" s="80"/>
      <c r="RBQ14" s="80"/>
      <c r="RBR14" s="80"/>
      <c r="RBS14" s="80"/>
      <c r="RBT14" s="80"/>
      <c r="RBU14" s="80"/>
      <c r="RBV14" s="80"/>
      <c r="RBW14" s="80"/>
      <c r="RBX14" s="80"/>
      <c r="RBY14" s="80"/>
      <c r="RBZ14" s="80"/>
      <c r="RCA14" s="80"/>
      <c r="RCB14" s="80"/>
      <c r="RCC14" s="80"/>
      <c r="RCD14" s="80"/>
      <c r="RCE14" s="80"/>
      <c r="RCF14" s="80"/>
      <c r="RCG14" s="80"/>
      <c r="RCH14" s="80"/>
      <c r="RCI14" s="80"/>
      <c r="RCJ14" s="80"/>
      <c r="RCK14" s="80"/>
      <c r="RCL14" s="80"/>
      <c r="RCM14" s="80"/>
      <c r="RCN14" s="80"/>
      <c r="RCO14" s="80"/>
      <c r="RCP14" s="80"/>
      <c r="RCQ14" s="80"/>
      <c r="RCR14" s="80"/>
      <c r="RCS14" s="80"/>
      <c r="RCT14" s="80"/>
      <c r="RCU14" s="80"/>
      <c r="RCV14" s="80"/>
      <c r="RCW14" s="80"/>
      <c r="RCX14" s="80"/>
      <c r="RCY14" s="80"/>
      <c r="RCZ14" s="80"/>
      <c r="RDA14" s="80"/>
      <c r="RDB14" s="80"/>
      <c r="RDC14" s="80"/>
      <c r="RDD14" s="80"/>
      <c r="RDE14" s="80"/>
      <c r="RDF14" s="80"/>
      <c r="RDG14" s="80"/>
      <c r="RDH14" s="80"/>
      <c r="RDI14" s="80"/>
      <c r="RDJ14" s="80"/>
      <c r="RDK14" s="80"/>
      <c r="RDL14" s="80"/>
      <c r="RDM14" s="80"/>
      <c r="RDN14" s="80"/>
      <c r="RDO14" s="80"/>
      <c r="RDP14" s="80"/>
      <c r="RDQ14" s="80"/>
      <c r="RDR14" s="80"/>
      <c r="RDS14" s="80"/>
      <c r="RDT14" s="80"/>
      <c r="RDU14" s="80"/>
      <c r="RDV14" s="80"/>
      <c r="RDW14" s="80"/>
      <c r="RDX14" s="80"/>
      <c r="RDY14" s="80"/>
      <c r="RDZ14" s="80"/>
      <c r="REA14" s="80"/>
      <c r="REB14" s="80"/>
      <c r="REC14" s="80"/>
      <c r="RED14" s="80"/>
      <c r="REE14" s="80"/>
      <c r="REF14" s="80"/>
      <c r="REG14" s="80"/>
      <c r="REH14" s="80"/>
      <c r="REI14" s="80"/>
      <c r="REJ14" s="80"/>
      <c r="REK14" s="80"/>
      <c r="REL14" s="80"/>
      <c r="REM14" s="80"/>
      <c r="REN14" s="80"/>
      <c r="REO14" s="80"/>
      <c r="REP14" s="80"/>
      <c r="REQ14" s="80"/>
      <c r="RER14" s="80"/>
      <c r="RES14" s="80"/>
      <c r="RET14" s="80"/>
      <c r="REU14" s="80"/>
      <c r="REV14" s="80"/>
      <c r="REW14" s="80"/>
      <c r="REX14" s="80"/>
      <c r="REY14" s="80"/>
      <c r="REZ14" s="80"/>
      <c r="RFA14" s="80"/>
      <c r="RFB14" s="80"/>
      <c r="RFC14" s="80"/>
      <c r="RFD14" s="80"/>
      <c r="RFE14" s="80"/>
      <c r="RFF14" s="80"/>
      <c r="RFG14" s="80"/>
      <c r="RFH14" s="80"/>
      <c r="RFI14" s="80"/>
      <c r="RFJ14" s="80"/>
      <c r="RFK14" s="80"/>
      <c r="RFL14" s="80"/>
      <c r="RFM14" s="80"/>
      <c r="RFN14" s="80"/>
      <c r="RFO14" s="80"/>
      <c r="RFP14" s="80"/>
      <c r="RFQ14" s="80"/>
      <c r="RFR14" s="80"/>
      <c r="RFS14" s="80"/>
      <c r="RFT14" s="80"/>
      <c r="RFU14" s="80"/>
      <c r="RFV14" s="80"/>
      <c r="RFW14" s="80"/>
      <c r="RFX14" s="80"/>
      <c r="RFY14" s="80"/>
      <c r="RFZ14" s="80"/>
      <c r="RGA14" s="80"/>
      <c r="RGB14" s="80"/>
      <c r="RGC14" s="80"/>
      <c r="RGD14" s="80"/>
      <c r="RGE14" s="80"/>
      <c r="RGF14" s="80"/>
      <c r="RGG14" s="80"/>
      <c r="RGH14" s="80"/>
      <c r="RGI14" s="80"/>
      <c r="RGJ14" s="80"/>
      <c r="RGK14" s="80"/>
      <c r="RGL14" s="80"/>
      <c r="RGM14" s="80"/>
      <c r="RGN14" s="80"/>
      <c r="RGO14" s="80"/>
      <c r="RGP14" s="80"/>
      <c r="RGQ14" s="80"/>
      <c r="RGR14" s="80"/>
      <c r="RGS14" s="80"/>
      <c r="RGT14" s="80"/>
      <c r="RGU14" s="80"/>
      <c r="RGV14" s="80"/>
      <c r="RGW14" s="80"/>
      <c r="RGX14" s="80"/>
      <c r="RGY14" s="80"/>
      <c r="RGZ14" s="80"/>
      <c r="RHA14" s="80"/>
      <c r="RHB14" s="80"/>
      <c r="RHC14" s="80"/>
      <c r="RHD14" s="80"/>
      <c r="RHE14" s="80"/>
      <c r="RHF14" s="80"/>
      <c r="RHG14" s="80"/>
      <c r="RHH14" s="80"/>
      <c r="RHI14" s="80"/>
      <c r="RHJ14" s="80"/>
      <c r="RHK14" s="80"/>
      <c r="RHL14" s="80"/>
      <c r="RHM14" s="80"/>
      <c r="RHN14" s="80"/>
      <c r="RHO14" s="80"/>
      <c r="RHP14" s="80"/>
      <c r="RHQ14" s="80"/>
      <c r="RHR14" s="80"/>
      <c r="RHS14" s="80"/>
      <c r="RHT14" s="80"/>
      <c r="RHU14" s="80"/>
      <c r="RHV14" s="80"/>
      <c r="RHW14" s="80"/>
      <c r="RHX14" s="80"/>
      <c r="RHY14" s="80"/>
      <c r="RHZ14" s="80"/>
      <c r="RIA14" s="80"/>
      <c r="RIB14" s="80"/>
      <c r="RIC14" s="80"/>
      <c r="RID14" s="80"/>
      <c r="RIE14" s="80"/>
      <c r="RIF14" s="80"/>
      <c r="RIG14" s="80"/>
      <c r="RIH14" s="80"/>
      <c r="RII14" s="80"/>
      <c r="RIJ14" s="80"/>
      <c r="RIK14" s="80"/>
      <c r="RIL14" s="80"/>
      <c r="RIM14" s="80"/>
      <c r="RIN14" s="80"/>
      <c r="RIO14" s="80"/>
      <c r="RIP14" s="80"/>
      <c r="RIQ14" s="80"/>
      <c r="RIR14" s="80"/>
      <c r="RIS14" s="80"/>
      <c r="RIT14" s="80"/>
      <c r="RIU14" s="80"/>
      <c r="RIV14" s="80"/>
      <c r="RIW14" s="80"/>
      <c r="RIX14" s="80"/>
      <c r="RIY14" s="80"/>
      <c r="RIZ14" s="80"/>
      <c r="RJA14" s="80"/>
      <c r="RJB14" s="80"/>
      <c r="RJC14" s="80"/>
      <c r="RJD14" s="80"/>
      <c r="RJE14" s="80"/>
      <c r="RJF14" s="80"/>
      <c r="RJG14" s="80"/>
      <c r="RJH14" s="80"/>
      <c r="RJI14" s="80"/>
      <c r="RJJ14" s="80"/>
      <c r="RJK14" s="80"/>
      <c r="RJL14" s="80"/>
      <c r="RJM14" s="80"/>
      <c r="RJN14" s="80"/>
      <c r="RJO14" s="80"/>
      <c r="RJP14" s="80"/>
      <c r="RJQ14" s="80"/>
      <c r="RJR14" s="80"/>
      <c r="RJS14" s="80"/>
      <c r="RJT14" s="80"/>
      <c r="RJU14" s="80"/>
      <c r="RJV14" s="80"/>
      <c r="RJW14" s="80"/>
      <c r="RJX14" s="80"/>
      <c r="RJY14" s="80"/>
      <c r="RJZ14" s="80"/>
      <c r="RKA14" s="80"/>
      <c r="RKB14" s="80"/>
      <c r="RKC14" s="80"/>
      <c r="RKD14" s="80"/>
      <c r="RKE14" s="80"/>
      <c r="RKF14" s="80"/>
      <c r="RKG14" s="80"/>
      <c r="RKH14" s="80"/>
      <c r="RKI14" s="80"/>
      <c r="RKJ14" s="80"/>
      <c r="RKK14" s="80"/>
      <c r="RKL14" s="80"/>
      <c r="RKM14" s="80"/>
      <c r="RKN14" s="80"/>
      <c r="RKO14" s="80"/>
      <c r="RKP14" s="80"/>
      <c r="RKQ14" s="80"/>
      <c r="RKR14" s="80"/>
      <c r="RKS14" s="80"/>
      <c r="RKT14" s="80"/>
      <c r="RKU14" s="80"/>
      <c r="RKV14" s="80"/>
      <c r="RKW14" s="80"/>
      <c r="RKX14" s="80"/>
      <c r="RKY14" s="80"/>
      <c r="RKZ14" s="80"/>
      <c r="RLA14" s="80"/>
      <c r="RLB14" s="80"/>
      <c r="RLC14" s="80"/>
      <c r="RLD14" s="80"/>
      <c r="RLE14" s="80"/>
      <c r="RLF14" s="80"/>
      <c r="RLG14" s="80"/>
      <c r="RLH14" s="80"/>
      <c r="RLI14" s="80"/>
      <c r="RLJ14" s="80"/>
      <c r="RLK14" s="80"/>
      <c r="RLL14" s="80"/>
      <c r="RLM14" s="80"/>
      <c r="RLN14" s="80"/>
      <c r="RLO14" s="80"/>
      <c r="RLP14" s="80"/>
      <c r="RLQ14" s="80"/>
      <c r="RLR14" s="80"/>
      <c r="RLS14" s="80"/>
      <c r="RLT14" s="80"/>
      <c r="RLU14" s="80"/>
      <c r="RLV14" s="80"/>
      <c r="RLW14" s="80"/>
      <c r="RLX14" s="80"/>
      <c r="RLY14" s="80"/>
      <c r="RLZ14" s="80"/>
      <c r="RMA14" s="80"/>
      <c r="RMB14" s="80"/>
      <c r="RMC14" s="80"/>
      <c r="RMD14" s="80"/>
      <c r="RME14" s="80"/>
      <c r="RMF14" s="80"/>
      <c r="RMG14" s="80"/>
      <c r="RMH14" s="80"/>
      <c r="RMI14" s="80"/>
      <c r="RMJ14" s="80"/>
      <c r="RMK14" s="80"/>
      <c r="RML14" s="80"/>
      <c r="RMM14" s="80"/>
      <c r="RMN14" s="80"/>
      <c r="RMO14" s="80"/>
      <c r="RMP14" s="80"/>
      <c r="RMQ14" s="80"/>
      <c r="RMR14" s="80"/>
      <c r="RMS14" s="80"/>
      <c r="RMT14" s="80"/>
      <c r="RMU14" s="80"/>
      <c r="RMV14" s="80"/>
      <c r="RMW14" s="80"/>
      <c r="RMX14" s="80"/>
      <c r="RMY14" s="80"/>
      <c r="RMZ14" s="80"/>
      <c r="RNA14" s="80"/>
      <c r="RNB14" s="80"/>
      <c r="RNC14" s="80"/>
      <c r="RND14" s="80"/>
      <c r="RNE14" s="80"/>
      <c r="RNF14" s="80"/>
      <c r="RNG14" s="80"/>
      <c r="RNH14" s="80"/>
      <c r="RNI14" s="80"/>
      <c r="RNJ14" s="80"/>
      <c r="RNK14" s="80"/>
      <c r="RNL14" s="80"/>
      <c r="RNM14" s="80"/>
      <c r="RNN14" s="80"/>
      <c r="RNO14" s="80"/>
      <c r="RNP14" s="80"/>
      <c r="RNQ14" s="80"/>
      <c r="RNR14" s="80"/>
      <c r="RNS14" s="80"/>
      <c r="RNT14" s="80"/>
      <c r="RNU14" s="80"/>
      <c r="RNV14" s="80"/>
      <c r="RNW14" s="80"/>
      <c r="RNX14" s="80"/>
      <c r="RNY14" s="80"/>
      <c r="RNZ14" s="80"/>
      <c r="ROA14" s="80"/>
      <c r="ROB14" s="80"/>
      <c r="ROC14" s="80"/>
      <c r="ROD14" s="80"/>
      <c r="ROE14" s="80"/>
      <c r="ROF14" s="80"/>
      <c r="ROG14" s="80"/>
      <c r="ROH14" s="80"/>
      <c r="ROI14" s="80"/>
      <c r="ROJ14" s="80"/>
      <c r="ROK14" s="80"/>
      <c r="ROL14" s="80"/>
      <c r="ROM14" s="80"/>
      <c r="RON14" s="80"/>
      <c r="ROO14" s="80"/>
      <c r="ROP14" s="80"/>
      <c r="ROQ14" s="80"/>
      <c r="ROR14" s="80"/>
      <c r="ROS14" s="80"/>
      <c r="ROT14" s="80"/>
      <c r="ROU14" s="80"/>
      <c r="ROV14" s="80"/>
      <c r="ROW14" s="80"/>
      <c r="ROX14" s="80"/>
      <c r="ROY14" s="80"/>
      <c r="ROZ14" s="80"/>
      <c r="RPA14" s="80"/>
      <c r="RPB14" s="80"/>
      <c r="RPC14" s="80"/>
      <c r="RPD14" s="80"/>
      <c r="RPE14" s="80"/>
      <c r="RPF14" s="80"/>
      <c r="RPG14" s="80"/>
      <c r="RPH14" s="80"/>
      <c r="RPI14" s="80"/>
      <c r="RPJ14" s="80"/>
      <c r="RPK14" s="80"/>
      <c r="RPL14" s="80"/>
      <c r="RPM14" s="80"/>
      <c r="RPN14" s="80"/>
      <c r="RPO14" s="80"/>
      <c r="RPP14" s="80"/>
      <c r="RPQ14" s="80"/>
      <c r="RPR14" s="80"/>
      <c r="RPS14" s="80"/>
      <c r="RPT14" s="80"/>
      <c r="RPU14" s="80"/>
      <c r="RPV14" s="80"/>
      <c r="RPW14" s="80"/>
      <c r="RPX14" s="80"/>
      <c r="RPY14" s="80"/>
      <c r="RPZ14" s="80"/>
      <c r="RQA14" s="80"/>
      <c r="RQB14" s="80"/>
      <c r="RQC14" s="80"/>
      <c r="RQD14" s="80"/>
      <c r="RQE14" s="80"/>
      <c r="RQF14" s="80"/>
      <c r="RQG14" s="80"/>
      <c r="RQH14" s="80"/>
      <c r="RQI14" s="80"/>
      <c r="RQJ14" s="80"/>
      <c r="RQK14" s="80"/>
      <c r="RQL14" s="80"/>
      <c r="RQM14" s="80"/>
      <c r="RQN14" s="80"/>
      <c r="RQO14" s="80"/>
      <c r="RQP14" s="80"/>
      <c r="RQQ14" s="80"/>
      <c r="RQR14" s="80"/>
      <c r="RQS14" s="80"/>
      <c r="RQT14" s="80"/>
      <c r="RQU14" s="80"/>
      <c r="RQV14" s="80"/>
      <c r="RQW14" s="80"/>
      <c r="RQX14" s="80"/>
      <c r="RQY14" s="80"/>
      <c r="RQZ14" s="80"/>
      <c r="RRA14" s="80"/>
      <c r="RRB14" s="80"/>
      <c r="RRC14" s="80"/>
      <c r="RRD14" s="80"/>
      <c r="RRE14" s="80"/>
      <c r="RRF14" s="80"/>
      <c r="RRG14" s="80"/>
      <c r="RRH14" s="80"/>
      <c r="RRI14" s="80"/>
      <c r="RRJ14" s="80"/>
      <c r="RRK14" s="80"/>
      <c r="RRL14" s="80"/>
      <c r="RRM14" s="80"/>
      <c r="RRN14" s="80"/>
      <c r="RRO14" s="80"/>
      <c r="RRP14" s="80"/>
      <c r="RRQ14" s="80"/>
      <c r="RRR14" s="80"/>
      <c r="RRS14" s="80"/>
      <c r="RRT14" s="80"/>
      <c r="RRU14" s="80"/>
      <c r="RRV14" s="80"/>
      <c r="RRW14" s="80"/>
      <c r="RRX14" s="80"/>
      <c r="RRY14" s="80"/>
      <c r="RRZ14" s="80"/>
      <c r="RSA14" s="80"/>
      <c r="RSB14" s="80"/>
      <c r="RSC14" s="80"/>
      <c r="RSD14" s="80"/>
      <c r="RSE14" s="80"/>
      <c r="RSF14" s="80"/>
      <c r="RSG14" s="80"/>
      <c r="RSH14" s="80"/>
      <c r="RSI14" s="80"/>
      <c r="RSJ14" s="80"/>
      <c r="RSK14" s="80"/>
      <c r="RSL14" s="80"/>
      <c r="RSM14" s="80"/>
      <c r="RSN14" s="80"/>
      <c r="RSO14" s="80"/>
      <c r="RSP14" s="80"/>
      <c r="RSQ14" s="80"/>
      <c r="RSR14" s="80"/>
      <c r="RSS14" s="80"/>
      <c r="RST14" s="80"/>
      <c r="RSU14" s="80"/>
      <c r="RSV14" s="80"/>
      <c r="RSW14" s="80"/>
      <c r="RSX14" s="80"/>
      <c r="RSY14" s="80"/>
      <c r="RSZ14" s="80"/>
      <c r="RTA14" s="80"/>
      <c r="RTB14" s="80"/>
      <c r="RTC14" s="80"/>
      <c r="RTD14" s="80"/>
      <c r="RTE14" s="80"/>
      <c r="RTF14" s="80"/>
      <c r="RTG14" s="80"/>
      <c r="RTH14" s="80"/>
      <c r="RTI14" s="80"/>
      <c r="RTJ14" s="80"/>
      <c r="RTK14" s="80"/>
      <c r="RTL14" s="80"/>
      <c r="RTM14" s="80"/>
      <c r="RTN14" s="80"/>
      <c r="RTO14" s="80"/>
      <c r="RTP14" s="80"/>
      <c r="RTQ14" s="80"/>
      <c r="RTR14" s="80"/>
      <c r="RTS14" s="80"/>
      <c r="RTT14" s="80"/>
      <c r="RTU14" s="80"/>
      <c r="RTV14" s="80"/>
      <c r="RTW14" s="80"/>
      <c r="RTX14" s="80"/>
      <c r="RTY14" s="80"/>
      <c r="RTZ14" s="80"/>
      <c r="RUA14" s="80"/>
      <c r="RUB14" s="80"/>
      <c r="RUC14" s="80"/>
      <c r="RUD14" s="80"/>
      <c r="RUE14" s="80"/>
      <c r="RUF14" s="80"/>
      <c r="RUG14" s="80"/>
      <c r="RUH14" s="80"/>
      <c r="RUI14" s="80"/>
      <c r="RUJ14" s="80"/>
      <c r="RUK14" s="80"/>
      <c r="RUL14" s="80"/>
      <c r="RUM14" s="80"/>
      <c r="RUN14" s="80"/>
      <c r="RUO14" s="80"/>
      <c r="RUP14" s="80"/>
      <c r="RUQ14" s="80"/>
      <c r="RUR14" s="80"/>
      <c r="RUS14" s="80"/>
      <c r="RUT14" s="80"/>
      <c r="RUU14" s="80"/>
      <c r="RUV14" s="80"/>
      <c r="RUW14" s="80"/>
      <c r="RUX14" s="80"/>
      <c r="RUY14" s="80"/>
      <c r="RUZ14" s="80"/>
      <c r="RVA14" s="80"/>
      <c r="RVB14" s="80"/>
      <c r="RVC14" s="80"/>
      <c r="RVD14" s="80"/>
      <c r="RVE14" s="80"/>
      <c r="RVF14" s="80"/>
      <c r="RVG14" s="80"/>
      <c r="RVH14" s="80"/>
      <c r="RVI14" s="80"/>
      <c r="RVJ14" s="80"/>
      <c r="RVK14" s="80"/>
      <c r="RVL14" s="80"/>
      <c r="RVM14" s="80"/>
      <c r="RVN14" s="80"/>
      <c r="RVO14" s="80"/>
      <c r="RVP14" s="80"/>
      <c r="RVQ14" s="80"/>
      <c r="RVR14" s="80"/>
      <c r="RVS14" s="80"/>
      <c r="RVT14" s="80"/>
      <c r="RVU14" s="80"/>
      <c r="RVV14" s="80"/>
      <c r="RVW14" s="80"/>
      <c r="RVX14" s="80"/>
      <c r="RVY14" s="80"/>
      <c r="RVZ14" s="80"/>
      <c r="RWA14" s="80"/>
      <c r="RWB14" s="80"/>
      <c r="RWC14" s="80"/>
      <c r="RWD14" s="80"/>
      <c r="RWE14" s="80"/>
      <c r="RWF14" s="80"/>
      <c r="RWG14" s="80"/>
      <c r="RWH14" s="80"/>
      <c r="RWI14" s="80"/>
      <c r="RWJ14" s="80"/>
      <c r="RWK14" s="80"/>
      <c r="RWL14" s="80"/>
      <c r="RWM14" s="80"/>
      <c r="RWN14" s="80"/>
      <c r="RWO14" s="80"/>
      <c r="RWP14" s="80"/>
      <c r="RWQ14" s="80"/>
      <c r="RWR14" s="80"/>
      <c r="RWS14" s="80"/>
      <c r="RWT14" s="80"/>
      <c r="RWU14" s="80"/>
      <c r="RWV14" s="80"/>
      <c r="RWW14" s="80"/>
      <c r="RWX14" s="80"/>
      <c r="RWY14" s="80"/>
      <c r="RWZ14" s="80"/>
      <c r="RXA14" s="80"/>
      <c r="RXB14" s="80"/>
      <c r="RXC14" s="80"/>
      <c r="RXD14" s="80"/>
      <c r="RXE14" s="80"/>
      <c r="RXF14" s="80"/>
      <c r="RXG14" s="80"/>
      <c r="RXH14" s="80"/>
      <c r="RXI14" s="80"/>
      <c r="RXJ14" s="80"/>
      <c r="RXK14" s="80"/>
      <c r="RXL14" s="80"/>
      <c r="RXM14" s="80"/>
      <c r="RXN14" s="80"/>
      <c r="RXO14" s="80"/>
      <c r="RXP14" s="80"/>
      <c r="RXQ14" s="80"/>
      <c r="RXR14" s="80"/>
      <c r="RXS14" s="80"/>
      <c r="RXT14" s="80"/>
      <c r="RXU14" s="80"/>
      <c r="RXV14" s="80"/>
      <c r="RXW14" s="80"/>
      <c r="RXX14" s="80"/>
      <c r="RXY14" s="80"/>
      <c r="RXZ14" s="80"/>
      <c r="RYA14" s="80"/>
      <c r="RYB14" s="80"/>
      <c r="RYC14" s="80"/>
      <c r="RYD14" s="80"/>
      <c r="RYE14" s="80"/>
      <c r="RYF14" s="80"/>
      <c r="RYG14" s="80"/>
      <c r="RYH14" s="80"/>
      <c r="RYI14" s="80"/>
      <c r="RYJ14" s="80"/>
      <c r="RYK14" s="80"/>
      <c r="RYL14" s="80"/>
      <c r="RYM14" s="80"/>
      <c r="RYN14" s="80"/>
      <c r="RYO14" s="80"/>
      <c r="RYP14" s="80"/>
      <c r="RYQ14" s="80"/>
      <c r="RYR14" s="80"/>
      <c r="RYS14" s="80"/>
      <c r="RYT14" s="80"/>
      <c r="RYU14" s="80"/>
      <c r="RYV14" s="80"/>
      <c r="RYW14" s="80"/>
      <c r="RYX14" s="80"/>
      <c r="RYY14" s="80"/>
      <c r="RYZ14" s="80"/>
      <c r="RZA14" s="80"/>
      <c r="RZB14" s="80"/>
      <c r="RZC14" s="80"/>
      <c r="RZD14" s="80"/>
      <c r="RZE14" s="80"/>
      <c r="RZF14" s="80"/>
      <c r="RZG14" s="80"/>
      <c r="RZH14" s="80"/>
      <c r="RZI14" s="80"/>
      <c r="RZJ14" s="80"/>
      <c r="RZK14" s="80"/>
      <c r="RZL14" s="80"/>
      <c r="RZM14" s="80"/>
      <c r="RZN14" s="80"/>
      <c r="RZO14" s="80"/>
      <c r="RZP14" s="80"/>
      <c r="RZQ14" s="80"/>
      <c r="RZR14" s="80"/>
      <c r="RZS14" s="80"/>
      <c r="RZT14" s="80"/>
      <c r="RZU14" s="80"/>
      <c r="RZV14" s="80"/>
      <c r="RZW14" s="80"/>
      <c r="RZX14" s="80"/>
      <c r="RZY14" s="80"/>
      <c r="RZZ14" s="80"/>
      <c r="SAA14" s="80"/>
      <c r="SAB14" s="80"/>
      <c r="SAC14" s="80"/>
      <c r="SAD14" s="80"/>
      <c r="SAE14" s="80"/>
      <c r="SAF14" s="80"/>
      <c r="SAG14" s="80"/>
      <c r="SAH14" s="80"/>
      <c r="SAI14" s="80"/>
      <c r="SAJ14" s="80"/>
      <c r="SAK14" s="80"/>
      <c r="SAL14" s="80"/>
      <c r="SAM14" s="80"/>
      <c r="SAN14" s="80"/>
      <c r="SAO14" s="80"/>
      <c r="SAP14" s="80"/>
      <c r="SAQ14" s="80"/>
      <c r="SAR14" s="80"/>
      <c r="SAS14" s="80"/>
      <c r="SAT14" s="80"/>
      <c r="SAU14" s="80"/>
      <c r="SAV14" s="80"/>
      <c r="SAW14" s="80"/>
      <c r="SAX14" s="80"/>
      <c r="SAY14" s="80"/>
      <c r="SAZ14" s="80"/>
      <c r="SBA14" s="80"/>
      <c r="SBB14" s="80"/>
      <c r="SBC14" s="80"/>
      <c r="SBD14" s="80"/>
      <c r="SBE14" s="80"/>
      <c r="SBF14" s="80"/>
      <c r="SBG14" s="80"/>
      <c r="SBH14" s="80"/>
      <c r="SBI14" s="80"/>
      <c r="SBJ14" s="80"/>
      <c r="SBK14" s="80"/>
      <c r="SBL14" s="80"/>
      <c r="SBM14" s="80"/>
      <c r="SBN14" s="80"/>
      <c r="SBO14" s="80"/>
      <c r="SBP14" s="80"/>
      <c r="SBQ14" s="80"/>
      <c r="SBR14" s="80"/>
      <c r="SBS14" s="80"/>
      <c r="SBT14" s="80"/>
      <c r="SBU14" s="80"/>
      <c r="SBV14" s="80"/>
      <c r="SBW14" s="80"/>
      <c r="SBX14" s="80"/>
      <c r="SBY14" s="80"/>
      <c r="SBZ14" s="80"/>
      <c r="SCA14" s="80"/>
      <c r="SCB14" s="80"/>
      <c r="SCC14" s="80"/>
      <c r="SCD14" s="80"/>
      <c r="SCE14" s="80"/>
      <c r="SCF14" s="80"/>
      <c r="SCG14" s="80"/>
      <c r="SCH14" s="80"/>
      <c r="SCI14" s="80"/>
      <c r="SCJ14" s="80"/>
      <c r="SCK14" s="80"/>
      <c r="SCL14" s="80"/>
      <c r="SCM14" s="80"/>
      <c r="SCN14" s="80"/>
      <c r="SCO14" s="80"/>
      <c r="SCP14" s="80"/>
      <c r="SCQ14" s="80"/>
      <c r="SCR14" s="80"/>
      <c r="SCS14" s="80"/>
      <c r="SCT14" s="80"/>
      <c r="SCU14" s="80"/>
      <c r="SCV14" s="80"/>
      <c r="SCW14" s="80"/>
      <c r="SCX14" s="80"/>
      <c r="SCY14" s="80"/>
      <c r="SCZ14" s="80"/>
      <c r="SDA14" s="80"/>
      <c r="SDB14" s="80"/>
      <c r="SDC14" s="80"/>
      <c r="SDD14" s="80"/>
      <c r="SDE14" s="80"/>
      <c r="SDF14" s="80"/>
      <c r="SDG14" s="80"/>
      <c r="SDH14" s="80"/>
      <c r="SDI14" s="80"/>
      <c r="SDJ14" s="80"/>
      <c r="SDK14" s="80"/>
      <c r="SDL14" s="80"/>
      <c r="SDM14" s="80"/>
      <c r="SDN14" s="80"/>
      <c r="SDO14" s="80"/>
      <c r="SDP14" s="80"/>
      <c r="SDQ14" s="80"/>
      <c r="SDR14" s="80"/>
      <c r="SDS14" s="80"/>
      <c r="SDT14" s="80"/>
      <c r="SDU14" s="80"/>
      <c r="SDV14" s="80"/>
      <c r="SDW14" s="80"/>
      <c r="SDX14" s="80"/>
      <c r="SDY14" s="80"/>
      <c r="SDZ14" s="80"/>
      <c r="SEA14" s="80"/>
      <c r="SEB14" s="80"/>
      <c r="SEC14" s="80"/>
      <c r="SED14" s="80"/>
      <c r="SEE14" s="80"/>
      <c r="SEF14" s="80"/>
      <c r="SEG14" s="80"/>
      <c r="SEH14" s="80"/>
      <c r="SEI14" s="80"/>
      <c r="SEJ14" s="80"/>
      <c r="SEK14" s="80"/>
      <c r="SEL14" s="80"/>
      <c r="SEM14" s="80"/>
      <c r="SEN14" s="80"/>
      <c r="SEO14" s="80"/>
      <c r="SEP14" s="80"/>
      <c r="SEQ14" s="80"/>
      <c r="SER14" s="80"/>
      <c r="SES14" s="80"/>
      <c r="SET14" s="80"/>
      <c r="SEU14" s="80"/>
      <c r="SEV14" s="80"/>
      <c r="SEW14" s="80"/>
      <c r="SEX14" s="80"/>
      <c r="SEY14" s="80"/>
      <c r="SEZ14" s="80"/>
      <c r="SFA14" s="80"/>
      <c r="SFB14" s="80"/>
      <c r="SFC14" s="80"/>
      <c r="SFD14" s="80"/>
      <c r="SFE14" s="80"/>
      <c r="SFF14" s="80"/>
      <c r="SFG14" s="80"/>
      <c r="SFH14" s="80"/>
      <c r="SFI14" s="80"/>
      <c r="SFJ14" s="80"/>
      <c r="SFK14" s="80"/>
      <c r="SFL14" s="80"/>
      <c r="SFM14" s="80"/>
      <c r="SFN14" s="80"/>
      <c r="SFO14" s="80"/>
      <c r="SFP14" s="80"/>
      <c r="SFQ14" s="80"/>
      <c r="SFR14" s="80"/>
      <c r="SFS14" s="80"/>
      <c r="SFT14" s="80"/>
      <c r="SFU14" s="80"/>
      <c r="SFV14" s="80"/>
      <c r="SFW14" s="80"/>
      <c r="SFX14" s="80"/>
      <c r="SFY14" s="80"/>
      <c r="SFZ14" s="80"/>
      <c r="SGA14" s="80"/>
      <c r="SGB14" s="80"/>
      <c r="SGC14" s="80"/>
      <c r="SGD14" s="80"/>
      <c r="SGE14" s="80"/>
      <c r="SGF14" s="80"/>
      <c r="SGG14" s="80"/>
      <c r="SGH14" s="80"/>
      <c r="SGI14" s="80"/>
      <c r="SGJ14" s="80"/>
      <c r="SGK14" s="80"/>
      <c r="SGL14" s="80"/>
      <c r="SGM14" s="80"/>
      <c r="SGN14" s="80"/>
      <c r="SGO14" s="80"/>
      <c r="SGP14" s="80"/>
      <c r="SGQ14" s="80"/>
      <c r="SGR14" s="80"/>
      <c r="SGS14" s="80"/>
      <c r="SGT14" s="80"/>
      <c r="SGU14" s="80"/>
      <c r="SGV14" s="80"/>
      <c r="SGW14" s="80"/>
      <c r="SGX14" s="80"/>
      <c r="SGY14" s="80"/>
      <c r="SGZ14" s="80"/>
      <c r="SHA14" s="80"/>
      <c r="SHB14" s="80"/>
      <c r="SHC14" s="80"/>
      <c r="SHD14" s="80"/>
      <c r="SHE14" s="80"/>
      <c r="SHF14" s="80"/>
      <c r="SHG14" s="80"/>
      <c r="SHH14" s="80"/>
      <c r="SHI14" s="80"/>
      <c r="SHJ14" s="80"/>
      <c r="SHK14" s="80"/>
      <c r="SHL14" s="80"/>
      <c r="SHM14" s="80"/>
      <c r="SHN14" s="80"/>
      <c r="SHO14" s="80"/>
      <c r="SHP14" s="80"/>
      <c r="SHQ14" s="80"/>
      <c r="SHR14" s="80"/>
      <c r="SHS14" s="80"/>
      <c r="SHT14" s="80"/>
      <c r="SHU14" s="80"/>
      <c r="SHV14" s="80"/>
      <c r="SHW14" s="80"/>
      <c r="SHX14" s="80"/>
      <c r="SHY14" s="80"/>
      <c r="SHZ14" s="80"/>
      <c r="SIA14" s="80"/>
      <c r="SIB14" s="80"/>
      <c r="SIC14" s="80"/>
      <c r="SID14" s="80"/>
      <c r="SIE14" s="80"/>
      <c r="SIF14" s="80"/>
      <c r="SIG14" s="80"/>
      <c r="SIH14" s="80"/>
      <c r="SII14" s="80"/>
      <c r="SIJ14" s="80"/>
      <c r="SIK14" s="80"/>
      <c r="SIL14" s="80"/>
      <c r="SIM14" s="80"/>
      <c r="SIN14" s="80"/>
      <c r="SIO14" s="80"/>
      <c r="SIP14" s="80"/>
      <c r="SIQ14" s="80"/>
      <c r="SIR14" s="80"/>
      <c r="SIS14" s="80"/>
      <c r="SIT14" s="80"/>
      <c r="SIU14" s="80"/>
      <c r="SIV14" s="80"/>
      <c r="SIW14" s="80"/>
      <c r="SIX14" s="80"/>
      <c r="SIY14" s="80"/>
      <c r="SIZ14" s="80"/>
      <c r="SJA14" s="80"/>
      <c r="SJB14" s="80"/>
      <c r="SJC14" s="80"/>
      <c r="SJD14" s="80"/>
      <c r="SJE14" s="80"/>
      <c r="SJF14" s="80"/>
      <c r="SJG14" s="80"/>
      <c r="SJH14" s="80"/>
      <c r="SJI14" s="80"/>
      <c r="SJJ14" s="80"/>
      <c r="SJK14" s="80"/>
      <c r="SJL14" s="80"/>
      <c r="SJM14" s="80"/>
      <c r="SJN14" s="80"/>
      <c r="SJO14" s="80"/>
      <c r="SJP14" s="80"/>
      <c r="SJQ14" s="80"/>
      <c r="SJR14" s="80"/>
      <c r="SJS14" s="80"/>
      <c r="SJT14" s="80"/>
      <c r="SJU14" s="80"/>
      <c r="SJV14" s="80"/>
      <c r="SJW14" s="80"/>
      <c r="SJX14" s="80"/>
      <c r="SJY14" s="80"/>
      <c r="SJZ14" s="80"/>
      <c r="SKA14" s="80"/>
      <c r="SKB14" s="80"/>
      <c r="SKC14" s="80"/>
      <c r="SKD14" s="80"/>
      <c r="SKE14" s="80"/>
      <c r="SKF14" s="80"/>
      <c r="SKG14" s="80"/>
      <c r="SKH14" s="80"/>
      <c r="SKI14" s="80"/>
      <c r="SKJ14" s="80"/>
      <c r="SKK14" s="80"/>
      <c r="SKL14" s="80"/>
      <c r="SKM14" s="80"/>
      <c r="SKN14" s="80"/>
      <c r="SKO14" s="80"/>
      <c r="SKP14" s="80"/>
      <c r="SKQ14" s="80"/>
      <c r="SKR14" s="80"/>
      <c r="SKS14" s="80"/>
      <c r="SKT14" s="80"/>
      <c r="SKU14" s="80"/>
      <c r="SKV14" s="80"/>
      <c r="SKW14" s="80"/>
      <c r="SKX14" s="80"/>
      <c r="SKY14" s="80"/>
      <c r="SKZ14" s="80"/>
      <c r="SLA14" s="80"/>
      <c r="SLB14" s="80"/>
      <c r="SLC14" s="80"/>
      <c r="SLD14" s="80"/>
      <c r="SLE14" s="80"/>
      <c r="SLF14" s="80"/>
      <c r="SLG14" s="80"/>
      <c r="SLH14" s="80"/>
      <c r="SLI14" s="80"/>
      <c r="SLJ14" s="80"/>
      <c r="SLK14" s="80"/>
      <c r="SLL14" s="80"/>
      <c r="SLM14" s="80"/>
      <c r="SLN14" s="80"/>
      <c r="SLO14" s="80"/>
      <c r="SLP14" s="80"/>
      <c r="SLQ14" s="80"/>
      <c r="SLR14" s="80"/>
      <c r="SLS14" s="80"/>
      <c r="SLT14" s="80"/>
      <c r="SLU14" s="80"/>
      <c r="SLV14" s="80"/>
      <c r="SLW14" s="80"/>
      <c r="SLX14" s="80"/>
      <c r="SLY14" s="80"/>
      <c r="SLZ14" s="80"/>
      <c r="SMA14" s="80"/>
      <c r="SMB14" s="80"/>
      <c r="SMC14" s="80"/>
      <c r="SMD14" s="80"/>
      <c r="SME14" s="80"/>
      <c r="SMF14" s="80"/>
      <c r="SMG14" s="80"/>
      <c r="SMH14" s="80"/>
      <c r="SMI14" s="80"/>
      <c r="SMJ14" s="80"/>
      <c r="SMK14" s="80"/>
      <c r="SML14" s="80"/>
      <c r="SMM14" s="80"/>
      <c r="SMN14" s="80"/>
      <c r="SMO14" s="80"/>
      <c r="SMP14" s="80"/>
      <c r="SMQ14" s="80"/>
      <c r="SMR14" s="80"/>
      <c r="SMS14" s="80"/>
      <c r="SMT14" s="80"/>
      <c r="SMU14" s="80"/>
      <c r="SMV14" s="80"/>
      <c r="SMW14" s="80"/>
      <c r="SMX14" s="80"/>
      <c r="SMY14" s="80"/>
      <c r="SMZ14" s="80"/>
      <c r="SNA14" s="80"/>
      <c r="SNB14" s="80"/>
      <c r="SNC14" s="80"/>
      <c r="SND14" s="80"/>
      <c r="SNE14" s="80"/>
      <c r="SNF14" s="80"/>
      <c r="SNG14" s="80"/>
      <c r="SNH14" s="80"/>
      <c r="SNI14" s="80"/>
      <c r="SNJ14" s="80"/>
      <c r="SNK14" s="80"/>
      <c r="SNL14" s="80"/>
      <c r="SNM14" s="80"/>
      <c r="SNN14" s="80"/>
      <c r="SNO14" s="80"/>
      <c r="SNP14" s="80"/>
      <c r="SNQ14" s="80"/>
      <c r="SNR14" s="80"/>
      <c r="SNS14" s="80"/>
      <c r="SNT14" s="80"/>
      <c r="SNU14" s="80"/>
      <c r="SNV14" s="80"/>
      <c r="SNW14" s="80"/>
      <c r="SNX14" s="80"/>
      <c r="SNY14" s="80"/>
      <c r="SNZ14" s="80"/>
      <c r="SOA14" s="80"/>
      <c r="SOB14" s="80"/>
      <c r="SOC14" s="80"/>
      <c r="SOD14" s="80"/>
      <c r="SOE14" s="80"/>
      <c r="SOF14" s="80"/>
      <c r="SOG14" s="80"/>
      <c r="SOH14" s="80"/>
      <c r="SOI14" s="80"/>
      <c r="SOJ14" s="80"/>
      <c r="SOK14" s="80"/>
      <c r="SOL14" s="80"/>
      <c r="SOM14" s="80"/>
      <c r="SON14" s="80"/>
      <c r="SOO14" s="80"/>
      <c r="SOP14" s="80"/>
      <c r="SOQ14" s="80"/>
      <c r="SOR14" s="80"/>
      <c r="SOS14" s="80"/>
      <c r="SOT14" s="80"/>
      <c r="SOU14" s="80"/>
      <c r="SOV14" s="80"/>
      <c r="SOW14" s="80"/>
      <c r="SOX14" s="80"/>
      <c r="SOY14" s="80"/>
      <c r="SOZ14" s="80"/>
      <c r="SPA14" s="80"/>
      <c r="SPB14" s="80"/>
      <c r="SPC14" s="80"/>
      <c r="SPD14" s="80"/>
      <c r="SPE14" s="80"/>
      <c r="SPF14" s="80"/>
      <c r="SPG14" s="80"/>
      <c r="SPH14" s="80"/>
      <c r="SPI14" s="80"/>
      <c r="SPJ14" s="80"/>
      <c r="SPK14" s="80"/>
      <c r="SPL14" s="80"/>
      <c r="SPM14" s="80"/>
      <c r="SPN14" s="80"/>
      <c r="SPO14" s="80"/>
      <c r="SPP14" s="80"/>
      <c r="SPQ14" s="80"/>
      <c r="SPR14" s="80"/>
      <c r="SPS14" s="80"/>
      <c r="SPT14" s="80"/>
      <c r="SPU14" s="80"/>
      <c r="SPV14" s="80"/>
      <c r="SPW14" s="80"/>
      <c r="SPX14" s="80"/>
      <c r="SPY14" s="80"/>
      <c r="SPZ14" s="80"/>
      <c r="SQA14" s="80"/>
      <c r="SQB14" s="80"/>
      <c r="SQC14" s="80"/>
      <c r="SQD14" s="80"/>
      <c r="SQE14" s="80"/>
      <c r="SQF14" s="80"/>
      <c r="SQG14" s="80"/>
      <c r="SQH14" s="80"/>
      <c r="SQI14" s="80"/>
      <c r="SQJ14" s="80"/>
      <c r="SQK14" s="80"/>
      <c r="SQL14" s="80"/>
      <c r="SQM14" s="80"/>
      <c r="SQN14" s="80"/>
      <c r="SQO14" s="80"/>
      <c r="SQP14" s="80"/>
      <c r="SQQ14" s="80"/>
      <c r="SQR14" s="80"/>
      <c r="SQS14" s="80"/>
      <c r="SQT14" s="80"/>
      <c r="SQU14" s="80"/>
      <c r="SQV14" s="80"/>
      <c r="SQW14" s="80"/>
      <c r="SQX14" s="80"/>
      <c r="SQY14" s="80"/>
      <c r="SQZ14" s="80"/>
      <c r="SRA14" s="80"/>
      <c r="SRB14" s="80"/>
      <c r="SRC14" s="80"/>
      <c r="SRD14" s="80"/>
      <c r="SRE14" s="80"/>
      <c r="SRF14" s="80"/>
      <c r="SRG14" s="80"/>
      <c r="SRH14" s="80"/>
      <c r="SRI14" s="80"/>
      <c r="SRJ14" s="80"/>
      <c r="SRK14" s="80"/>
      <c r="SRL14" s="80"/>
      <c r="SRM14" s="80"/>
      <c r="SRN14" s="80"/>
      <c r="SRO14" s="80"/>
      <c r="SRP14" s="80"/>
      <c r="SRQ14" s="80"/>
      <c r="SRR14" s="80"/>
      <c r="SRS14" s="80"/>
      <c r="SRT14" s="80"/>
      <c r="SRU14" s="80"/>
      <c r="SRV14" s="80"/>
      <c r="SRW14" s="80"/>
      <c r="SRX14" s="80"/>
      <c r="SRY14" s="80"/>
      <c r="SRZ14" s="80"/>
      <c r="SSA14" s="80"/>
      <c r="SSB14" s="80"/>
      <c r="SSC14" s="80"/>
      <c r="SSD14" s="80"/>
      <c r="SSE14" s="80"/>
      <c r="SSF14" s="80"/>
      <c r="SSG14" s="80"/>
      <c r="SSH14" s="80"/>
      <c r="SSI14" s="80"/>
      <c r="SSJ14" s="80"/>
      <c r="SSK14" s="80"/>
      <c r="SSL14" s="80"/>
      <c r="SSM14" s="80"/>
      <c r="SSN14" s="80"/>
      <c r="SSO14" s="80"/>
      <c r="SSP14" s="80"/>
      <c r="SSQ14" s="80"/>
      <c r="SSR14" s="80"/>
      <c r="SSS14" s="80"/>
      <c r="SST14" s="80"/>
      <c r="SSU14" s="80"/>
      <c r="SSV14" s="80"/>
      <c r="SSW14" s="80"/>
      <c r="SSX14" s="80"/>
      <c r="SSY14" s="80"/>
      <c r="SSZ14" s="80"/>
      <c r="STA14" s="80"/>
      <c r="STB14" s="80"/>
      <c r="STC14" s="80"/>
      <c r="STD14" s="80"/>
      <c r="STE14" s="80"/>
      <c r="STF14" s="80"/>
      <c r="STG14" s="80"/>
      <c r="STH14" s="80"/>
      <c r="STI14" s="80"/>
      <c r="STJ14" s="80"/>
      <c r="STK14" s="80"/>
      <c r="STL14" s="80"/>
      <c r="STM14" s="80"/>
      <c r="STN14" s="80"/>
      <c r="STO14" s="80"/>
      <c r="STP14" s="80"/>
      <c r="STQ14" s="80"/>
      <c r="STR14" s="80"/>
      <c r="STS14" s="80"/>
      <c r="STT14" s="80"/>
      <c r="STU14" s="80"/>
      <c r="STV14" s="80"/>
      <c r="STW14" s="80"/>
      <c r="STX14" s="80"/>
      <c r="STY14" s="80"/>
      <c r="STZ14" s="80"/>
      <c r="SUA14" s="80"/>
      <c r="SUB14" s="80"/>
      <c r="SUC14" s="80"/>
      <c r="SUD14" s="80"/>
      <c r="SUE14" s="80"/>
      <c r="SUF14" s="80"/>
      <c r="SUG14" s="80"/>
      <c r="SUH14" s="80"/>
      <c r="SUI14" s="80"/>
      <c r="SUJ14" s="80"/>
      <c r="SUK14" s="80"/>
      <c r="SUL14" s="80"/>
      <c r="SUM14" s="80"/>
      <c r="SUN14" s="80"/>
      <c r="SUO14" s="80"/>
      <c r="SUP14" s="80"/>
      <c r="SUQ14" s="80"/>
      <c r="SUR14" s="80"/>
      <c r="SUS14" s="80"/>
      <c r="SUT14" s="80"/>
      <c r="SUU14" s="80"/>
      <c r="SUV14" s="80"/>
      <c r="SUW14" s="80"/>
      <c r="SUX14" s="80"/>
      <c r="SUY14" s="80"/>
      <c r="SUZ14" s="80"/>
      <c r="SVA14" s="80"/>
      <c r="SVB14" s="80"/>
      <c r="SVC14" s="80"/>
      <c r="SVD14" s="80"/>
      <c r="SVE14" s="80"/>
      <c r="SVF14" s="80"/>
      <c r="SVG14" s="80"/>
      <c r="SVH14" s="80"/>
      <c r="SVI14" s="80"/>
      <c r="SVJ14" s="80"/>
      <c r="SVK14" s="80"/>
      <c r="SVL14" s="80"/>
      <c r="SVM14" s="80"/>
      <c r="SVN14" s="80"/>
      <c r="SVO14" s="80"/>
      <c r="SVP14" s="80"/>
      <c r="SVQ14" s="80"/>
      <c r="SVR14" s="80"/>
      <c r="SVS14" s="80"/>
      <c r="SVT14" s="80"/>
      <c r="SVU14" s="80"/>
      <c r="SVV14" s="80"/>
      <c r="SVW14" s="80"/>
      <c r="SVX14" s="80"/>
      <c r="SVY14" s="80"/>
      <c r="SVZ14" s="80"/>
      <c r="SWA14" s="80"/>
      <c r="SWB14" s="80"/>
      <c r="SWC14" s="80"/>
      <c r="SWD14" s="80"/>
      <c r="SWE14" s="80"/>
      <c r="SWF14" s="80"/>
      <c r="SWG14" s="80"/>
      <c r="SWH14" s="80"/>
      <c r="SWI14" s="80"/>
      <c r="SWJ14" s="80"/>
      <c r="SWK14" s="80"/>
      <c r="SWL14" s="80"/>
      <c r="SWM14" s="80"/>
      <c r="SWN14" s="80"/>
      <c r="SWO14" s="80"/>
      <c r="SWP14" s="80"/>
      <c r="SWQ14" s="80"/>
      <c r="SWR14" s="80"/>
      <c r="SWS14" s="80"/>
      <c r="SWT14" s="80"/>
      <c r="SWU14" s="80"/>
      <c r="SWV14" s="80"/>
      <c r="SWW14" s="80"/>
      <c r="SWX14" s="80"/>
      <c r="SWY14" s="80"/>
      <c r="SWZ14" s="80"/>
      <c r="SXA14" s="80"/>
      <c r="SXB14" s="80"/>
      <c r="SXC14" s="80"/>
      <c r="SXD14" s="80"/>
      <c r="SXE14" s="80"/>
      <c r="SXF14" s="80"/>
      <c r="SXG14" s="80"/>
      <c r="SXH14" s="80"/>
      <c r="SXI14" s="80"/>
      <c r="SXJ14" s="80"/>
      <c r="SXK14" s="80"/>
      <c r="SXL14" s="80"/>
      <c r="SXM14" s="80"/>
      <c r="SXN14" s="80"/>
      <c r="SXO14" s="80"/>
      <c r="SXP14" s="80"/>
      <c r="SXQ14" s="80"/>
      <c r="SXR14" s="80"/>
      <c r="SXS14" s="80"/>
      <c r="SXT14" s="80"/>
      <c r="SXU14" s="80"/>
      <c r="SXV14" s="80"/>
      <c r="SXW14" s="80"/>
      <c r="SXX14" s="80"/>
      <c r="SXY14" s="80"/>
      <c r="SXZ14" s="80"/>
      <c r="SYA14" s="80"/>
      <c r="SYB14" s="80"/>
      <c r="SYC14" s="80"/>
      <c r="SYD14" s="80"/>
      <c r="SYE14" s="80"/>
      <c r="SYF14" s="80"/>
      <c r="SYG14" s="80"/>
      <c r="SYH14" s="80"/>
      <c r="SYI14" s="80"/>
      <c r="SYJ14" s="80"/>
      <c r="SYK14" s="80"/>
      <c r="SYL14" s="80"/>
      <c r="SYM14" s="80"/>
      <c r="SYN14" s="80"/>
      <c r="SYO14" s="80"/>
      <c r="SYP14" s="80"/>
      <c r="SYQ14" s="80"/>
      <c r="SYR14" s="80"/>
      <c r="SYS14" s="80"/>
      <c r="SYT14" s="80"/>
      <c r="SYU14" s="80"/>
      <c r="SYV14" s="80"/>
      <c r="SYW14" s="80"/>
      <c r="SYX14" s="80"/>
      <c r="SYY14" s="80"/>
      <c r="SYZ14" s="80"/>
      <c r="SZA14" s="80"/>
      <c r="SZB14" s="80"/>
      <c r="SZC14" s="80"/>
      <c r="SZD14" s="80"/>
      <c r="SZE14" s="80"/>
      <c r="SZF14" s="80"/>
      <c r="SZG14" s="80"/>
      <c r="SZH14" s="80"/>
      <c r="SZI14" s="80"/>
      <c r="SZJ14" s="80"/>
      <c r="SZK14" s="80"/>
      <c r="SZL14" s="80"/>
      <c r="SZM14" s="80"/>
      <c r="SZN14" s="80"/>
      <c r="SZO14" s="80"/>
      <c r="SZP14" s="80"/>
      <c r="SZQ14" s="80"/>
      <c r="SZR14" s="80"/>
      <c r="SZS14" s="80"/>
      <c r="SZT14" s="80"/>
      <c r="SZU14" s="80"/>
      <c r="SZV14" s="80"/>
      <c r="SZW14" s="80"/>
      <c r="SZX14" s="80"/>
      <c r="SZY14" s="80"/>
      <c r="SZZ14" s="80"/>
      <c r="TAA14" s="80"/>
      <c r="TAB14" s="80"/>
      <c r="TAC14" s="80"/>
      <c r="TAD14" s="80"/>
      <c r="TAE14" s="80"/>
      <c r="TAF14" s="80"/>
      <c r="TAG14" s="80"/>
      <c r="TAH14" s="80"/>
      <c r="TAI14" s="80"/>
      <c r="TAJ14" s="80"/>
      <c r="TAK14" s="80"/>
      <c r="TAL14" s="80"/>
      <c r="TAM14" s="80"/>
      <c r="TAN14" s="80"/>
      <c r="TAO14" s="80"/>
      <c r="TAP14" s="80"/>
      <c r="TAQ14" s="80"/>
      <c r="TAR14" s="80"/>
      <c r="TAS14" s="80"/>
      <c r="TAT14" s="80"/>
      <c r="TAU14" s="80"/>
      <c r="TAV14" s="80"/>
      <c r="TAW14" s="80"/>
      <c r="TAX14" s="80"/>
      <c r="TAY14" s="80"/>
      <c r="TAZ14" s="80"/>
      <c r="TBA14" s="80"/>
      <c r="TBB14" s="80"/>
      <c r="TBC14" s="80"/>
      <c r="TBD14" s="80"/>
      <c r="TBE14" s="80"/>
      <c r="TBF14" s="80"/>
      <c r="TBG14" s="80"/>
      <c r="TBH14" s="80"/>
      <c r="TBI14" s="80"/>
      <c r="TBJ14" s="80"/>
      <c r="TBK14" s="80"/>
      <c r="TBL14" s="80"/>
      <c r="TBM14" s="80"/>
      <c r="TBN14" s="80"/>
      <c r="TBO14" s="80"/>
      <c r="TBP14" s="80"/>
      <c r="TBQ14" s="80"/>
      <c r="TBR14" s="80"/>
      <c r="TBS14" s="80"/>
      <c r="TBT14" s="80"/>
      <c r="TBU14" s="80"/>
      <c r="TBV14" s="80"/>
      <c r="TBW14" s="80"/>
      <c r="TBX14" s="80"/>
      <c r="TBY14" s="80"/>
      <c r="TBZ14" s="80"/>
      <c r="TCA14" s="80"/>
      <c r="TCB14" s="80"/>
      <c r="TCC14" s="80"/>
      <c r="TCD14" s="80"/>
      <c r="TCE14" s="80"/>
      <c r="TCF14" s="80"/>
      <c r="TCG14" s="80"/>
      <c r="TCH14" s="80"/>
      <c r="TCI14" s="80"/>
      <c r="TCJ14" s="80"/>
      <c r="TCK14" s="80"/>
      <c r="TCL14" s="80"/>
      <c r="TCM14" s="80"/>
      <c r="TCN14" s="80"/>
      <c r="TCO14" s="80"/>
      <c r="TCP14" s="80"/>
      <c r="TCQ14" s="80"/>
      <c r="TCR14" s="80"/>
      <c r="TCS14" s="80"/>
      <c r="TCT14" s="80"/>
      <c r="TCU14" s="80"/>
      <c r="TCV14" s="80"/>
      <c r="TCW14" s="80"/>
      <c r="TCX14" s="80"/>
      <c r="TCY14" s="80"/>
      <c r="TCZ14" s="80"/>
      <c r="TDA14" s="80"/>
      <c r="TDB14" s="80"/>
      <c r="TDC14" s="80"/>
      <c r="TDD14" s="80"/>
      <c r="TDE14" s="80"/>
      <c r="TDF14" s="80"/>
      <c r="TDG14" s="80"/>
      <c r="TDH14" s="80"/>
      <c r="TDI14" s="80"/>
      <c r="TDJ14" s="80"/>
      <c r="TDK14" s="80"/>
      <c r="TDL14" s="80"/>
      <c r="TDM14" s="80"/>
      <c r="TDN14" s="80"/>
      <c r="TDO14" s="80"/>
      <c r="TDP14" s="80"/>
      <c r="TDQ14" s="80"/>
      <c r="TDR14" s="80"/>
      <c r="TDS14" s="80"/>
      <c r="TDT14" s="80"/>
      <c r="TDU14" s="80"/>
      <c r="TDV14" s="80"/>
      <c r="TDW14" s="80"/>
      <c r="TDX14" s="80"/>
      <c r="TDY14" s="80"/>
      <c r="TDZ14" s="80"/>
      <c r="TEA14" s="80"/>
      <c r="TEB14" s="80"/>
      <c r="TEC14" s="80"/>
      <c r="TED14" s="80"/>
      <c r="TEE14" s="80"/>
      <c r="TEF14" s="80"/>
      <c r="TEG14" s="80"/>
      <c r="TEH14" s="80"/>
      <c r="TEI14" s="80"/>
      <c r="TEJ14" s="80"/>
      <c r="TEK14" s="80"/>
      <c r="TEL14" s="80"/>
      <c r="TEM14" s="80"/>
      <c r="TEN14" s="80"/>
      <c r="TEO14" s="80"/>
      <c r="TEP14" s="80"/>
      <c r="TEQ14" s="80"/>
      <c r="TER14" s="80"/>
      <c r="TES14" s="80"/>
      <c r="TET14" s="80"/>
      <c r="TEU14" s="80"/>
      <c r="TEV14" s="80"/>
      <c r="TEW14" s="80"/>
      <c r="TEX14" s="80"/>
      <c r="TEY14" s="80"/>
      <c r="TEZ14" s="80"/>
      <c r="TFA14" s="80"/>
      <c r="TFB14" s="80"/>
      <c r="TFC14" s="80"/>
      <c r="TFD14" s="80"/>
      <c r="TFE14" s="80"/>
      <c r="TFF14" s="80"/>
      <c r="TFG14" s="80"/>
      <c r="TFH14" s="80"/>
      <c r="TFI14" s="80"/>
      <c r="TFJ14" s="80"/>
      <c r="TFK14" s="80"/>
      <c r="TFL14" s="80"/>
      <c r="TFM14" s="80"/>
      <c r="TFN14" s="80"/>
      <c r="TFO14" s="80"/>
      <c r="TFP14" s="80"/>
      <c r="TFQ14" s="80"/>
      <c r="TFR14" s="80"/>
      <c r="TFS14" s="80"/>
      <c r="TFT14" s="80"/>
      <c r="TFU14" s="80"/>
      <c r="TFV14" s="80"/>
      <c r="TFW14" s="80"/>
      <c r="TFX14" s="80"/>
      <c r="TFY14" s="80"/>
      <c r="TFZ14" s="80"/>
      <c r="TGA14" s="80"/>
      <c r="TGB14" s="80"/>
      <c r="TGC14" s="80"/>
      <c r="TGD14" s="80"/>
      <c r="TGE14" s="80"/>
      <c r="TGF14" s="80"/>
      <c r="TGG14" s="80"/>
      <c r="TGH14" s="80"/>
      <c r="TGI14" s="80"/>
      <c r="TGJ14" s="80"/>
      <c r="TGK14" s="80"/>
      <c r="TGL14" s="80"/>
      <c r="TGM14" s="80"/>
      <c r="TGN14" s="80"/>
      <c r="TGO14" s="80"/>
      <c r="TGP14" s="80"/>
      <c r="TGQ14" s="80"/>
      <c r="TGR14" s="80"/>
      <c r="TGS14" s="80"/>
      <c r="TGT14" s="80"/>
      <c r="TGU14" s="80"/>
      <c r="TGV14" s="80"/>
      <c r="TGW14" s="80"/>
      <c r="TGX14" s="80"/>
      <c r="TGY14" s="80"/>
      <c r="TGZ14" s="80"/>
      <c r="THA14" s="80"/>
      <c r="THB14" s="80"/>
      <c r="THC14" s="80"/>
      <c r="THD14" s="80"/>
      <c r="THE14" s="80"/>
      <c r="THF14" s="80"/>
      <c r="THG14" s="80"/>
      <c r="THH14" s="80"/>
      <c r="THI14" s="80"/>
      <c r="THJ14" s="80"/>
      <c r="THK14" s="80"/>
      <c r="THL14" s="80"/>
      <c r="THM14" s="80"/>
      <c r="THN14" s="80"/>
      <c r="THO14" s="80"/>
      <c r="THP14" s="80"/>
      <c r="THQ14" s="80"/>
      <c r="THR14" s="80"/>
      <c r="THS14" s="80"/>
      <c r="THT14" s="80"/>
      <c r="THU14" s="80"/>
      <c r="THV14" s="80"/>
      <c r="THW14" s="80"/>
      <c r="THX14" s="80"/>
      <c r="THY14" s="80"/>
      <c r="THZ14" s="80"/>
      <c r="TIA14" s="80"/>
      <c r="TIB14" s="80"/>
      <c r="TIC14" s="80"/>
      <c r="TID14" s="80"/>
      <c r="TIE14" s="80"/>
      <c r="TIF14" s="80"/>
      <c r="TIG14" s="80"/>
      <c r="TIH14" s="80"/>
      <c r="TII14" s="80"/>
      <c r="TIJ14" s="80"/>
      <c r="TIK14" s="80"/>
      <c r="TIL14" s="80"/>
      <c r="TIM14" s="80"/>
      <c r="TIN14" s="80"/>
      <c r="TIO14" s="80"/>
      <c r="TIP14" s="80"/>
      <c r="TIQ14" s="80"/>
      <c r="TIR14" s="80"/>
      <c r="TIS14" s="80"/>
      <c r="TIT14" s="80"/>
      <c r="TIU14" s="80"/>
      <c r="TIV14" s="80"/>
      <c r="TIW14" s="80"/>
      <c r="TIX14" s="80"/>
      <c r="TIY14" s="80"/>
      <c r="TIZ14" s="80"/>
      <c r="TJA14" s="80"/>
      <c r="TJB14" s="80"/>
      <c r="TJC14" s="80"/>
      <c r="TJD14" s="80"/>
      <c r="TJE14" s="80"/>
      <c r="TJF14" s="80"/>
      <c r="TJG14" s="80"/>
      <c r="TJH14" s="80"/>
      <c r="TJI14" s="80"/>
      <c r="TJJ14" s="80"/>
      <c r="TJK14" s="80"/>
      <c r="TJL14" s="80"/>
      <c r="TJM14" s="80"/>
      <c r="TJN14" s="80"/>
      <c r="TJO14" s="80"/>
      <c r="TJP14" s="80"/>
      <c r="TJQ14" s="80"/>
      <c r="TJR14" s="80"/>
      <c r="TJS14" s="80"/>
      <c r="TJT14" s="80"/>
      <c r="TJU14" s="80"/>
      <c r="TJV14" s="80"/>
      <c r="TJW14" s="80"/>
      <c r="TJX14" s="80"/>
      <c r="TJY14" s="80"/>
      <c r="TJZ14" s="80"/>
      <c r="TKA14" s="80"/>
      <c r="TKB14" s="80"/>
      <c r="TKC14" s="80"/>
      <c r="TKD14" s="80"/>
      <c r="TKE14" s="80"/>
      <c r="TKF14" s="80"/>
      <c r="TKG14" s="80"/>
      <c r="TKH14" s="80"/>
      <c r="TKI14" s="80"/>
      <c r="TKJ14" s="80"/>
      <c r="TKK14" s="80"/>
      <c r="TKL14" s="80"/>
      <c r="TKM14" s="80"/>
      <c r="TKN14" s="80"/>
      <c r="TKO14" s="80"/>
      <c r="TKP14" s="80"/>
      <c r="TKQ14" s="80"/>
      <c r="TKR14" s="80"/>
      <c r="TKS14" s="80"/>
      <c r="TKT14" s="80"/>
      <c r="TKU14" s="80"/>
      <c r="TKV14" s="80"/>
      <c r="TKW14" s="80"/>
      <c r="TKX14" s="80"/>
      <c r="TKY14" s="80"/>
      <c r="TKZ14" s="80"/>
      <c r="TLA14" s="80"/>
      <c r="TLB14" s="80"/>
      <c r="TLC14" s="80"/>
      <c r="TLD14" s="80"/>
      <c r="TLE14" s="80"/>
      <c r="TLF14" s="80"/>
      <c r="TLG14" s="80"/>
      <c r="TLH14" s="80"/>
      <c r="TLI14" s="80"/>
      <c r="TLJ14" s="80"/>
      <c r="TLK14" s="80"/>
      <c r="TLL14" s="80"/>
      <c r="TLM14" s="80"/>
      <c r="TLN14" s="80"/>
      <c r="TLO14" s="80"/>
      <c r="TLP14" s="80"/>
      <c r="TLQ14" s="80"/>
      <c r="TLR14" s="80"/>
      <c r="TLS14" s="80"/>
      <c r="TLT14" s="80"/>
      <c r="TLU14" s="80"/>
      <c r="TLV14" s="80"/>
      <c r="TLW14" s="80"/>
      <c r="TLX14" s="80"/>
      <c r="TLY14" s="80"/>
      <c r="TLZ14" s="80"/>
      <c r="TMA14" s="80"/>
      <c r="TMB14" s="80"/>
      <c r="TMC14" s="80"/>
      <c r="TMD14" s="80"/>
      <c r="TME14" s="80"/>
      <c r="TMF14" s="80"/>
      <c r="TMG14" s="80"/>
      <c r="TMH14" s="80"/>
      <c r="TMI14" s="80"/>
      <c r="TMJ14" s="80"/>
      <c r="TMK14" s="80"/>
      <c r="TML14" s="80"/>
      <c r="TMM14" s="80"/>
      <c r="TMN14" s="80"/>
      <c r="TMO14" s="80"/>
      <c r="TMP14" s="80"/>
      <c r="TMQ14" s="80"/>
      <c r="TMR14" s="80"/>
      <c r="TMS14" s="80"/>
      <c r="TMT14" s="80"/>
      <c r="TMU14" s="80"/>
      <c r="TMV14" s="80"/>
      <c r="TMW14" s="80"/>
      <c r="TMX14" s="80"/>
      <c r="TMY14" s="80"/>
      <c r="TMZ14" s="80"/>
      <c r="TNA14" s="80"/>
      <c r="TNB14" s="80"/>
      <c r="TNC14" s="80"/>
      <c r="TND14" s="80"/>
      <c r="TNE14" s="80"/>
      <c r="TNF14" s="80"/>
      <c r="TNG14" s="80"/>
      <c r="TNH14" s="80"/>
      <c r="TNI14" s="80"/>
      <c r="TNJ14" s="80"/>
      <c r="TNK14" s="80"/>
      <c r="TNL14" s="80"/>
      <c r="TNM14" s="80"/>
      <c r="TNN14" s="80"/>
      <c r="TNO14" s="80"/>
      <c r="TNP14" s="80"/>
      <c r="TNQ14" s="80"/>
      <c r="TNR14" s="80"/>
      <c r="TNS14" s="80"/>
      <c r="TNT14" s="80"/>
      <c r="TNU14" s="80"/>
      <c r="TNV14" s="80"/>
      <c r="TNW14" s="80"/>
      <c r="TNX14" s="80"/>
      <c r="TNY14" s="80"/>
      <c r="TNZ14" s="80"/>
      <c r="TOA14" s="80"/>
      <c r="TOB14" s="80"/>
      <c r="TOC14" s="80"/>
      <c r="TOD14" s="80"/>
      <c r="TOE14" s="80"/>
      <c r="TOF14" s="80"/>
      <c r="TOG14" s="80"/>
      <c r="TOH14" s="80"/>
      <c r="TOI14" s="80"/>
      <c r="TOJ14" s="80"/>
      <c r="TOK14" s="80"/>
      <c r="TOL14" s="80"/>
      <c r="TOM14" s="80"/>
      <c r="TON14" s="80"/>
      <c r="TOO14" s="80"/>
      <c r="TOP14" s="80"/>
      <c r="TOQ14" s="80"/>
      <c r="TOR14" s="80"/>
      <c r="TOS14" s="80"/>
      <c r="TOT14" s="80"/>
      <c r="TOU14" s="80"/>
      <c r="TOV14" s="80"/>
      <c r="TOW14" s="80"/>
      <c r="TOX14" s="80"/>
      <c r="TOY14" s="80"/>
      <c r="TOZ14" s="80"/>
      <c r="TPA14" s="80"/>
      <c r="TPB14" s="80"/>
      <c r="TPC14" s="80"/>
      <c r="TPD14" s="80"/>
      <c r="TPE14" s="80"/>
      <c r="TPF14" s="80"/>
      <c r="TPG14" s="80"/>
      <c r="TPH14" s="80"/>
      <c r="TPI14" s="80"/>
      <c r="TPJ14" s="80"/>
      <c r="TPK14" s="80"/>
      <c r="TPL14" s="80"/>
      <c r="TPM14" s="80"/>
      <c r="TPN14" s="80"/>
      <c r="TPO14" s="80"/>
      <c r="TPP14" s="80"/>
      <c r="TPQ14" s="80"/>
      <c r="TPR14" s="80"/>
      <c r="TPS14" s="80"/>
      <c r="TPT14" s="80"/>
      <c r="TPU14" s="80"/>
      <c r="TPV14" s="80"/>
      <c r="TPW14" s="80"/>
      <c r="TPX14" s="80"/>
      <c r="TPY14" s="80"/>
      <c r="TPZ14" s="80"/>
      <c r="TQA14" s="80"/>
      <c r="TQB14" s="80"/>
      <c r="TQC14" s="80"/>
      <c r="TQD14" s="80"/>
      <c r="TQE14" s="80"/>
      <c r="TQF14" s="80"/>
      <c r="TQG14" s="80"/>
      <c r="TQH14" s="80"/>
      <c r="TQI14" s="80"/>
      <c r="TQJ14" s="80"/>
      <c r="TQK14" s="80"/>
      <c r="TQL14" s="80"/>
      <c r="TQM14" s="80"/>
      <c r="TQN14" s="80"/>
      <c r="TQO14" s="80"/>
      <c r="TQP14" s="80"/>
      <c r="TQQ14" s="80"/>
      <c r="TQR14" s="80"/>
      <c r="TQS14" s="80"/>
      <c r="TQT14" s="80"/>
      <c r="TQU14" s="80"/>
      <c r="TQV14" s="80"/>
      <c r="TQW14" s="80"/>
      <c r="TQX14" s="80"/>
      <c r="TQY14" s="80"/>
      <c r="TQZ14" s="80"/>
      <c r="TRA14" s="80"/>
      <c r="TRB14" s="80"/>
      <c r="TRC14" s="80"/>
      <c r="TRD14" s="80"/>
      <c r="TRE14" s="80"/>
      <c r="TRF14" s="80"/>
      <c r="TRG14" s="80"/>
      <c r="TRH14" s="80"/>
      <c r="TRI14" s="80"/>
      <c r="TRJ14" s="80"/>
      <c r="TRK14" s="80"/>
      <c r="TRL14" s="80"/>
      <c r="TRM14" s="80"/>
      <c r="TRN14" s="80"/>
      <c r="TRO14" s="80"/>
      <c r="TRP14" s="80"/>
      <c r="TRQ14" s="80"/>
      <c r="TRR14" s="80"/>
      <c r="TRS14" s="80"/>
      <c r="TRT14" s="80"/>
      <c r="TRU14" s="80"/>
      <c r="TRV14" s="80"/>
      <c r="TRW14" s="80"/>
      <c r="TRX14" s="80"/>
      <c r="TRY14" s="80"/>
      <c r="TRZ14" s="80"/>
      <c r="TSA14" s="80"/>
      <c r="TSB14" s="80"/>
      <c r="TSC14" s="80"/>
      <c r="TSD14" s="80"/>
      <c r="TSE14" s="80"/>
      <c r="TSF14" s="80"/>
      <c r="TSG14" s="80"/>
      <c r="TSH14" s="80"/>
      <c r="TSI14" s="80"/>
      <c r="TSJ14" s="80"/>
      <c r="TSK14" s="80"/>
      <c r="TSL14" s="80"/>
      <c r="TSM14" s="80"/>
      <c r="TSN14" s="80"/>
      <c r="TSO14" s="80"/>
      <c r="TSP14" s="80"/>
      <c r="TSQ14" s="80"/>
      <c r="TSR14" s="80"/>
      <c r="TSS14" s="80"/>
      <c r="TST14" s="80"/>
      <c r="TSU14" s="80"/>
      <c r="TSV14" s="80"/>
      <c r="TSW14" s="80"/>
      <c r="TSX14" s="80"/>
      <c r="TSY14" s="80"/>
      <c r="TSZ14" s="80"/>
      <c r="TTA14" s="80"/>
      <c r="TTB14" s="80"/>
      <c r="TTC14" s="80"/>
      <c r="TTD14" s="80"/>
      <c r="TTE14" s="80"/>
      <c r="TTF14" s="80"/>
      <c r="TTG14" s="80"/>
      <c r="TTH14" s="80"/>
      <c r="TTI14" s="80"/>
      <c r="TTJ14" s="80"/>
      <c r="TTK14" s="80"/>
      <c r="TTL14" s="80"/>
      <c r="TTM14" s="80"/>
      <c r="TTN14" s="80"/>
      <c r="TTO14" s="80"/>
      <c r="TTP14" s="80"/>
      <c r="TTQ14" s="80"/>
      <c r="TTR14" s="80"/>
      <c r="TTS14" s="80"/>
      <c r="TTT14" s="80"/>
      <c r="TTU14" s="80"/>
      <c r="TTV14" s="80"/>
      <c r="TTW14" s="80"/>
      <c r="TTX14" s="80"/>
      <c r="TTY14" s="80"/>
      <c r="TTZ14" s="80"/>
      <c r="TUA14" s="80"/>
      <c r="TUB14" s="80"/>
      <c r="TUC14" s="80"/>
      <c r="TUD14" s="80"/>
      <c r="TUE14" s="80"/>
      <c r="TUF14" s="80"/>
      <c r="TUG14" s="80"/>
      <c r="TUH14" s="80"/>
      <c r="TUI14" s="80"/>
      <c r="TUJ14" s="80"/>
      <c r="TUK14" s="80"/>
      <c r="TUL14" s="80"/>
      <c r="TUM14" s="80"/>
      <c r="TUN14" s="80"/>
      <c r="TUO14" s="80"/>
      <c r="TUP14" s="80"/>
      <c r="TUQ14" s="80"/>
      <c r="TUR14" s="80"/>
      <c r="TUS14" s="80"/>
      <c r="TUT14" s="80"/>
      <c r="TUU14" s="80"/>
      <c r="TUV14" s="80"/>
      <c r="TUW14" s="80"/>
      <c r="TUX14" s="80"/>
      <c r="TUY14" s="80"/>
      <c r="TUZ14" s="80"/>
      <c r="TVA14" s="80"/>
      <c r="TVB14" s="80"/>
      <c r="TVC14" s="80"/>
      <c r="TVD14" s="80"/>
      <c r="TVE14" s="80"/>
      <c r="TVF14" s="80"/>
      <c r="TVG14" s="80"/>
      <c r="TVH14" s="80"/>
      <c r="TVI14" s="80"/>
      <c r="TVJ14" s="80"/>
      <c r="TVK14" s="80"/>
      <c r="TVL14" s="80"/>
      <c r="TVM14" s="80"/>
      <c r="TVN14" s="80"/>
      <c r="TVO14" s="80"/>
      <c r="TVP14" s="80"/>
      <c r="TVQ14" s="80"/>
      <c r="TVR14" s="80"/>
      <c r="TVS14" s="80"/>
      <c r="TVT14" s="80"/>
      <c r="TVU14" s="80"/>
      <c r="TVV14" s="80"/>
      <c r="TVW14" s="80"/>
      <c r="TVX14" s="80"/>
      <c r="TVY14" s="80"/>
      <c r="TVZ14" s="80"/>
      <c r="TWA14" s="80"/>
      <c r="TWB14" s="80"/>
      <c r="TWC14" s="80"/>
      <c r="TWD14" s="80"/>
      <c r="TWE14" s="80"/>
      <c r="TWF14" s="80"/>
      <c r="TWG14" s="80"/>
      <c r="TWH14" s="80"/>
      <c r="TWI14" s="80"/>
      <c r="TWJ14" s="80"/>
      <c r="TWK14" s="80"/>
      <c r="TWL14" s="80"/>
      <c r="TWM14" s="80"/>
      <c r="TWN14" s="80"/>
      <c r="TWO14" s="80"/>
      <c r="TWP14" s="80"/>
      <c r="TWQ14" s="80"/>
      <c r="TWR14" s="80"/>
      <c r="TWS14" s="80"/>
      <c r="TWT14" s="80"/>
      <c r="TWU14" s="80"/>
      <c r="TWV14" s="80"/>
      <c r="TWW14" s="80"/>
      <c r="TWX14" s="80"/>
      <c r="TWY14" s="80"/>
      <c r="TWZ14" s="80"/>
      <c r="TXA14" s="80"/>
      <c r="TXB14" s="80"/>
      <c r="TXC14" s="80"/>
      <c r="TXD14" s="80"/>
      <c r="TXE14" s="80"/>
      <c r="TXF14" s="80"/>
      <c r="TXG14" s="80"/>
      <c r="TXH14" s="80"/>
      <c r="TXI14" s="80"/>
      <c r="TXJ14" s="80"/>
      <c r="TXK14" s="80"/>
      <c r="TXL14" s="80"/>
      <c r="TXM14" s="80"/>
      <c r="TXN14" s="80"/>
      <c r="TXO14" s="80"/>
      <c r="TXP14" s="80"/>
      <c r="TXQ14" s="80"/>
      <c r="TXR14" s="80"/>
      <c r="TXS14" s="80"/>
      <c r="TXT14" s="80"/>
      <c r="TXU14" s="80"/>
      <c r="TXV14" s="80"/>
      <c r="TXW14" s="80"/>
      <c r="TXX14" s="80"/>
      <c r="TXY14" s="80"/>
      <c r="TXZ14" s="80"/>
      <c r="TYA14" s="80"/>
      <c r="TYB14" s="80"/>
      <c r="TYC14" s="80"/>
      <c r="TYD14" s="80"/>
      <c r="TYE14" s="80"/>
      <c r="TYF14" s="80"/>
      <c r="TYG14" s="80"/>
      <c r="TYH14" s="80"/>
      <c r="TYI14" s="80"/>
      <c r="TYJ14" s="80"/>
      <c r="TYK14" s="80"/>
      <c r="TYL14" s="80"/>
      <c r="TYM14" s="80"/>
      <c r="TYN14" s="80"/>
      <c r="TYO14" s="80"/>
      <c r="TYP14" s="80"/>
      <c r="TYQ14" s="80"/>
      <c r="TYR14" s="80"/>
      <c r="TYS14" s="80"/>
      <c r="TYT14" s="80"/>
      <c r="TYU14" s="80"/>
      <c r="TYV14" s="80"/>
      <c r="TYW14" s="80"/>
      <c r="TYX14" s="80"/>
      <c r="TYY14" s="80"/>
      <c r="TYZ14" s="80"/>
      <c r="TZA14" s="80"/>
      <c r="TZB14" s="80"/>
      <c r="TZC14" s="80"/>
      <c r="TZD14" s="80"/>
      <c r="TZE14" s="80"/>
      <c r="TZF14" s="80"/>
      <c r="TZG14" s="80"/>
      <c r="TZH14" s="80"/>
      <c r="TZI14" s="80"/>
      <c r="TZJ14" s="80"/>
      <c r="TZK14" s="80"/>
      <c r="TZL14" s="80"/>
      <c r="TZM14" s="80"/>
      <c r="TZN14" s="80"/>
      <c r="TZO14" s="80"/>
      <c r="TZP14" s="80"/>
      <c r="TZQ14" s="80"/>
      <c r="TZR14" s="80"/>
      <c r="TZS14" s="80"/>
      <c r="TZT14" s="80"/>
      <c r="TZU14" s="80"/>
      <c r="TZV14" s="80"/>
      <c r="TZW14" s="80"/>
      <c r="TZX14" s="80"/>
      <c r="TZY14" s="80"/>
      <c r="TZZ14" s="80"/>
      <c r="UAA14" s="80"/>
      <c r="UAB14" s="80"/>
      <c r="UAC14" s="80"/>
      <c r="UAD14" s="80"/>
      <c r="UAE14" s="80"/>
      <c r="UAF14" s="80"/>
      <c r="UAG14" s="80"/>
      <c r="UAH14" s="80"/>
      <c r="UAI14" s="80"/>
      <c r="UAJ14" s="80"/>
      <c r="UAK14" s="80"/>
      <c r="UAL14" s="80"/>
      <c r="UAM14" s="80"/>
      <c r="UAN14" s="80"/>
      <c r="UAO14" s="80"/>
      <c r="UAP14" s="80"/>
      <c r="UAQ14" s="80"/>
      <c r="UAR14" s="80"/>
      <c r="UAS14" s="80"/>
      <c r="UAT14" s="80"/>
      <c r="UAU14" s="80"/>
      <c r="UAV14" s="80"/>
      <c r="UAW14" s="80"/>
      <c r="UAX14" s="80"/>
      <c r="UAY14" s="80"/>
      <c r="UAZ14" s="80"/>
      <c r="UBA14" s="80"/>
      <c r="UBB14" s="80"/>
      <c r="UBC14" s="80"/>
      <c r="UBD14" s="80"/>
      <c r="UBE14" s="80"/>
      <c r="UBF14" s="80"/>
      <c r="UBG14" s="80"/>
      <c r="UBH14" s="80"/>
      <c r="UBI14" s="80"/>
      <c r="UBJ14" s="80"/>
      <c r="UBK14" s="80"/>
      <c r="UBL14" s="80"/>
      <c r="UBM14" s="80"/>
      <c r="UBN14" s="80"/>
      <c r="UBO14" s="80"/>
      <c r="UBP14" s="80"/>
      <c r="UBQ14" s="80"/>
      <c r="UBR14" s="80"/>
      <c r="UBS14" s="80"/>
      <c r="UBT14" s="80"/>
      <c r="UBU14" s="80"/>
      <c r="UBV14" s="80"/>
      <c r="UBW14" s="80"/>
      <c r="UBX14" s="80"/>
      <c r="UBY14" s="80"/>
      <c r="UBZ14" s="80"/>
      <c r="UCA14" s="80"/>
      <c r="UCB14" s="80"/>
      <c r="UCC14" s="80"/>
      <c r="UCD14" s="80"/>
      <c r="UCE14" s="80"/>
      <c r="UCF14" s="80"/>
      <c r="UCG14" s="80"/>
      <c r="UCH14" s="80"/>
      <c r="UCI14" s="80"/>
      <c r="UCJ14" s="80"/>
      <c r="UCK14" s="80"/>
      <c r="UCL14" s="80"/>
      <c r="UCM14" s="80"/>
      <c r="UCN14" s="80"/>
      <c r="UCO14" s="80"/>
      <c r="UCP14" s="80"/>
      <c r="UCQ14" s="80"/>
      <c r="UCR14" s="80"/>
      <c r="UCS14" s="80"/>
      <c r="UCT14" s="80"/>
      <c r="UCU14" s="80"/>
      <c r="UCV14" s="80"/>
      <c r="UCW14" s="80"/>
      <c r="UCX14" s="80"/>
      <c r="UCY14" s="80"/>
      <c r="UCZ14" s="80"/>
      <c r="UDA14" s="80"/>
      <c r="UDB14" s="80"/>
      <c r="UDC14" s="80"/>
      <c r="UDD14" s="80"/>
      <c r="UDE14" s="80"/>
      <c r="UDF14" s="80"/>
      <c r="UDG14" s="80"/>
      <c r="UDH14" s="80"/>
      <c r="UDI14" s="80"/>
      <c r="UDJ14" s="80"/>
      <c r="UDK14" s="80"/>
      <c r="UDL14" s="80"/>
      <c r="UDM14" s="80"/>
      <c r="UDN14" s="80"/>
      <c r="UDO14" s="80"/>
      <c r="UDP14" s="80"/>
      <c r="UDQ14" s="80"/>
      <c r="UDR14" s="80"/>
      <c r="UDS14" s="80"/>
      <c r="UDT14" s="80"/>
      <c r="UDU14" s="80"/>
      <c r="UDV14" s="80"/>
      <c r="UDW14" s="80"/>
      <c r="UDX14" s="80"/>
      <c r="UDY14" s="80"/>
      <c r="UDZ14" s="80"/>
      <c r="UEA14" s="80"/>
      <c r="UEB14" s="80"/>
      <c r="UEC14" s="80"/>
      <c r="UED14" s="80"/>
      <c r="UEE14" s="80"/>
      <c r="UEF14" s="80"/>
      <c r="UEG14" s="80"/>
      <c r="UEH14" s="80"/>
      <c r="UEI14" s="80"/>
      <c r="UEJ14" s="80"/>
      <c r="UEK14" s="80"/>
      <c r="UEL14" s="80"/>
      <c r="UEM14" s="80"/>
      <c r="UEN14" s="80"/>
      <c r="UEO14" s="80"/>
      <c r="UEP14" s="80"/>
      <c r="UEQ14" s="80"/>
      <c r="UER14" s="80"/>
      <c r="UES14" s="80"/>
      <c r="UET14" s="80"/>
      <c r="UEU14" s="80"/>
      <c r="UEV14" s="80"/>
      <c r="UEW14" s="80"/>
      <c r="UEX14" s="80"/>
      <c r="UEY14" s="80"/>
      <c r="UEZ14" s="80"/>
      <c r="UFA14" s="80"/>
      <c r="UFB14" s="80"/>
      <c r="UFC14" s="80"/>
      <c r="UFD14" s="80"/>
      <c r="UFE14" s="80"/>
      <c r="UFF14" s="80"/>
      <c r="UFG14" s="80"/>
      <c r="UFH14" s="80"/>
      <c r="UFI14" s="80"/>
      <c r="UFJ14" s="80"/>
      <c r="UFK14" s="80"/>
      <c r="UFL14" s="80"/>
      <c r="UFM14" s="80"/>
      <c r="UFN14" s="80"/>
      <c r="UFO14" s="80"/>
      <c r="UFP14" s="80"/>
      <c r="UFQ14" s="80"/>
      <c r="UFR14" s="80"/>
      <c r="UFS14" s="80"/>
      <c r="UFT14" s="80"/>
      <c r="UFU14" s="80"/>
      <c r="UFV14" s="80"/>
      <c r="UFW14" s="80"/>
      <c r="UFX14" s="80"/>
      <c r="UFY14" s="80"/>
      <c r="UFZ14" s="80"/>
      <c r="UGA14" s="80"/>
      <c r="UGB14" s="80"/>
      <c r="UGC14" s="80"/>
      <c r="UGD14" s="80"/>
      <c r="UGE14" s="80"/>
      <c r="UGF14" s="80"/>
      <c r="UGG14" s="80"/>
      <c r="UGH14" s="80"/>
      <c r="UGI14" s="80"/>
      <c r="UGJ14" s="80"/>
      <c r="UGK14" s="80"/>
      <c r="UGL14" s="80"/>
      <c r="UGM14" s="80"/>
      <c r="UGN14" s="80"/>
      <c r="UGO14" s="80"/>
      <c r="UGP14" s="80"/>
      <c r="UGQ14" s="80"/>
      <c r="UGR14" s="80"/>
      <c r="UGS14" s="80"/>
      <c r="UGT14" s="80"/>
      <c r="UGU14" s="80"/>
      <c r="UGV14" s="80"/>
      <c r="UGW14" s="80"/>
      <c r="UGX14" s="80"/>
      <c r="UGY14" s="80"/>
      <c r="UGZ14" s="80"/>
      <c r="UHA14" s="80"/>
      <c r="UHB14" s="80"/>
      <c r="UHC14" s="80"/>
      <c r="UHD14" s="80"/>
      <c r="UHE14" s="80"/>
      <c r="UHF14" s="80"/>
      <c r="UHG14" s="80"/>
      <c r="UHH14" s="80"/>
      <c r="UHI14" s="80"/>
      <c r="UHJ14" s="80"/>
      <c r="UHK14" s="80"/>
      <c r="UHL14" s="80"/>
      <c r="UHM14" s="80"/>
      <c r="UHN14" s="80"/>
      <c r="UHO14" s="80"/>
      <c r="UHP14" s="80"/>
      <c r="UHQ14" s="80"/>
      <c r="UHR14" s="80"/>
      <c r="UHS14" s="80"/>
      <c r="UHT14" s="80"/>
      <c r="UHU14" s="80"/>
      <c r="UHV14" s="80"/>
      <c r="UHW14" s="80"/>
      <c r="UHX14" s="80"/>
      <c r="UHY14" s="80"/>
      <c r="UHZ14" s="80"/>
      <c r="UIA14" s="80"/>
      <c r="UIB14" s="80"/>
      <c r="UIC14" s="80"/>
      <c r="UID14" s="80"/>
      <c r="UIE14" s="80"/>
      <c r="UIF14" s="80"/>
      <c r="UIG14" s="80"/>
      <c r="UIH14" s="80"/>
      <c r="UII14" s="80"/>
      <c r="UIJ14" s="80"/>
      <c r="UIK14" s="80"/>
      <c r="UIL14" s="80"/>
      <c r="UIM14" s="80"/>
      <c r="UIN14" s="80"/>
      <c r="UIO14" s="80"/>
      <c r="UIP14" s="80"/>
      <c r="UIQ14" s="80"/>
      <c r="UIR14" s="80"/>
      <c r="UIS14" s="80"/>
      <c r="UIT14" s="80"/>
      <c r="UIU14" s="80"/>
      <c r="UIV14" s="80"/>
      <c r="UIW14" s="80"/>
      <c r="UIX14" s="80"/>
      <c r="UIY14" s="80"/>
      <c r="UIZ14" s="80"/>
      <c r="UJA14" s="80"/>
      <c r="UJB14" s="80"/>
      <c r="UJC14" s="80"/>
      <c r="UJD14" s="80"/>
      <c r="UJE14" s="80"/>
      <c r="UJF14" s="80"/>
      <c r="UJG14" s="80"/>
      <c r="UJH14" s="80"/>
      <c r="UJI14" s="80"/>
      <c r="UJJ14" s="80"/>
      <c r="UJK14" s="80"/>
      <c r="UJL14" s="80"/>
      <c r="UJM14" s="80"/>
      <c r="UJN14" s="80"/>
      <c r="UJO14" s="80"/>
      <c r="UJP14" s="80"/>
      <c r="UJQ14" s="80"/>
      <c r="UJR14" s="80"/>
      <c r="UJS14" s="80"/>
      <c r="UJT14" s="80"/>
      <c r="UJU14" s="80"/>
      <c r="UJV14" s="80"/>
      <c r="UJW14" s="80"/>
      <c r="UJX14" s="80"/>
      <c r="UJY14" s="80"/>
      <c r="UJZ14" s="80"/>
      <c r="UKA14" s="80"/>
      <c r="UKB14" s="80"/>
      <c r="UKC14" s="80"/>
      <c r="UKD14" s="80"/>
      <c r="UKE14" s="80"/>
      <c r="UKF14" s="80"/>
      <c r="UKG14" s="80"/>
      <c r="UKH14" s="80"/>
      <c r="UKI14" s="80"/>
      <c r="UKJ14" s="80"/>
      <c r="UKK14" s="80"/>
      <c r="UKL14" s="80"/>
      <c r="UKM14" s="80"/>
      <c r="UKN14" s="80"/>
      <c r="UKO14" s="80"/>
      <c r="UKP14" s="80"/>
      <c r="UKQ14" s="80"/>
      <c r="UKR14" s="80"/>
      <c r="UKS14" s="80"/>
      <c r="UKT14" s="80"/>
      <c r="UKU14" s="80"/>
      <c r="UKV14" s="80"/>
      <c r="UKW14" s="80"/>
      <c r="UKX14" s="80"/>
      <c r="UKY14" s="80"/>
      <c r="UKZ14" s="80"/>
      <c r="ULA14" s="80"/>
      <c r="ULB14" s="80"/>
      <c r="ULC14" s="80"/>
      <c r="ULD14" s="80"/>
      <c r="ULE14" s="80"/>
      <c r="ULF14" s="80"/>
      <c r="ULG14" s="80"/>
      <c r="ULH14" s="80"/>
      <c r="ULI14" s="80"/>
      <c r="ULJ14" s="80"/>
      <c r="ULK14" s="80"/>
      <c r="ULL14" s="80"/>
      <c r="ULM14" s="80"/>
      <c r="ULN14" s="80"/>
      <c r="ULO14" s="80"/>
      <c r="ULP14" s="80"/>
      <c r="ULQ14" s="80"/>
      <c r="ULR14" s="80"/>
      <c r="ULS14" s="80"/>
      <c r="ULT14" s="80"/>
      <c r="ULU14" s="80"/>
      <c r="ULV14" s="80"/>
      <c r="ULW14" s="80"/>
      <c r="ULX14" s="80"/>
      <c r="ULY14" s="80"/>
      <c r="ULZ14" s="80"/>
      <c r="UMA14" s="80"/>
      <c r="UMB14" s="80"/>
      <c r="UMC14" s="80"/>
      <c r="UMD14" s="80"/>
      <c r="UME14" s="80"/>
      <c r="UMF14" s="80"/>
      <c r="UMG14" s="80"/>
      <c r="UMH14" s="80"/>
      <c r="UMI14" s="80"/>
      <c r="UMJ14" s="80"/>
      <c r="UMK14" s="80"/>
      <c r="UML14" s="80"/>
      <c r="UMM14" s="80"/>
      <c r="UMN14" s="80"/>
      <c r="UMO14" s="80"/>
      <c r="UMP14" s="80"/>
      <c r="UMQ14" s="80"/>
      <c r="UMR14" s="80"/>
      <c r="UMS14" s="80"/>
      <c r="UMT14" s="80"/>
      <c r="UMU14" s="80"/>
      <c r="UMV14" s="80"/>
      <c r="UMW14" s="80"/>
      <c r="UMX14" s="80"/>
      <c r="UMY14" s="80"/>
      <c r="UMZ14" s="80"/>
      <c r="UNA14" s="80"/>
      <c r="UNB14" s="80"/>
      <c r="UNC14" s="80"/>
      <c r="UND14" s="80"/>
      <c r="UNE14" s="80"/>
      <c r="UNF14" s="80"/>
      <c r="UNG14" s="80"/>
      <c r="UNH14" s="80"/>
      <c r="UNI14" s="80"/>
      <c r="UNJ14" s="80"/>
      <c r="UNK14" s="80"/>
      <c r="UNL14" s="80"/>
      <c r="UNM14" s="80"/>
      <c r="UNN14" s="80"/>
      <c r="UNO14" s="80"/>
      <c r="UNP14" s="80"/>
      <c r="UNQ14" s="80"/>
      <c r="UNR14" s="80"/>
      <c r="UNS14" s="80"/>
      <c r="UNT14" s="80"/>
      <c r="UNU14" s="80"/>
      <c r="UNV14" s="80"/>
      <c r="UNW14" s="80"/>
      <c r="UNX14" s="80"/>
      <c r="UNY14" s="80"/>
      <c r="UNZ14" s="80"/>
      <c r="UOA14" s="80"/>
      <c r="UOB14" s="80"/>
      <c r="UOC14" s="80"/>
      <c r="UOD14" s="80"/>
      <c r="UOE14" s="80"/>
      <c r="UOF14" s="80"/>
      <c r="UOG14" s="80"/>
      <c r="UOH14" s="80"/>
      <c r="UOI14" s="80"/>
      <c r="UOJ14" s="80"/>
      <c r="UOK14" s="80"/>
      <c r="UOL14" s="80"/>
      <c r="UOM14" s="80"/>
      <c r="UON14" s="80"/>
      <c r="UOO14" s="80"/>
      <c r="UOP14" s="80"/>
      <c r="UOQ14" s="80"/>
      <c r="UOR14" s="80"/>
      <c r="UOS14" s="80"/>
      <c r="UOT14" s="80"/>
      <c r="UOU14" s="80"/>
      <c r="UOV14" s="80"/>
      <c r="UOW14" s="80"/>
      <c r="UOX14" s="80"/>
      <c r="UOY14" s="80"/>
      <c r="UOZ14" s="80"/>
      <c r="UPA14" s="80"/>
      <c r="UPB14" s="80"/>
      <c r="UPC14" s="80"/>
      <c r="UPD14" s="80"/>
      <c r="UPE14" s="80"/>
      <c r="UPF14" s="80"/>
      <c r="UPG14" s="80"/>
      <c r="UPH14" s="80"/>
      <c r="UPI14" s="80"/>
      <c r="UPJ14" s="80"/>
      <c r="UPK14" s="80"/>
      <c r="UPL14" s="80"/>
      <c r="UPM14" s="80"/>
      <c r="UPN14" s="80"/>
      <c r="UPO14" s="80"/>
      <c r="UPP14" s="80"/>
      <c r="UPQ14" s="80"/>
      <c r="UPR14" s="80"/>
      <c r="UPS14" s="80"/>
      <c r="UPT14" s="80"/>
      <c r="UPU14" s="80"/>
      <c r="UPV14" s="80"/>
      <c r="UPW14" s="80"/>
      <c r="UPX14" s="80"/>
      <c r="UPY14" s="80"/>
      <c r="UPZ14" s="80"/>
      <c r="UQA14" s="80"/>
      <c r="UQB14" s="80"/>
      <c r="UQC14" s="80"/>
      <c r="UQD14" s="80"/>
      <c r="UQE14" s="80"/>
      <c r="UQF14" s="80"/>
      <c r="UQG14" s="80"/>
      <c r="UQH14" s="80"/>
      <c r="UQI14" s="80"/>
      <c r="UQJ14" s="80"/>
      <c r="UQK14" s="80"/>
      <c r="UQL14" s="80"/>
      <c r="UQM14" s="80"/>
      <c r="UQN14" s="80"/>
      <c r="UQO14" s="80"/>
      <c r="UQP14" s="80"/>
      <c r="UQQ14" s="80"/>
      <c r="UQR14" s="80"/>
      <c r="UQS14" s="80"/>
      <c r="UQT14" s="80"/>
      <c r="UQU14" s="80"/>
      <c r="UQV14" s="80"/>
      <c r="UQW14" s="80"/>
      <c r="UQX14" s="80"/>
      <c r="UQY14" s="80"/>
      <c r="UQZ14" s="80"/>
      <c r="URA14" s="80"/>
      <c r="URB14" s="80"/>
      <c r="URC14" s="80"/>
      <c r="URD14" s="80"/>
      <c r="URE14" s="80"/>
      <c r="URF14" s="80"/>
      <c r="URG14" s="80"/>
      <c r="URH14" s="80"/>
      <c r="URI14" s="80"/>
      <c r="URJ14" s="80"/>
      <c r="URK14" s="80"/>
      <c r="URL14" s="80"/>
      <c r="URM14" s="80"/>
      <c r="URN14" s="80"/>
      <c r="URO14" s="80"/>
      <c r="URP14" s="80"/>
      <c r="URQ14" s="80"/>
      <c r="URR14" s="80"/>
      <c r="URS14" s="80"/>
      <c r="URT14" s="80"/>
      <c r="URU14" s="80"/>
      <c r="URV14" s="80"/>
      <c r="URW14" s="80"/>
      <c r="URX14" s="80"/>
      <c r="URY14" s="80"/>
      <c r="URZ14" s="80"/>
      <c r="USA14" s="80"/>
      <c r="USB14" s="80"/>
      <c r="USC14" s="80"/>
      <c r="USD14" s="80"/>
      <c r="USE14" s="80"/>
      <c r="USF14" s="80"/>
      <c r="USG14" s="80"/>
      <c r="USH14" s="80"/>
      <c r="USI14" s="80"/>
      <c r="USJ14" s="80"/>
      <c r="USK14" s="80"/>
      <c r="USL14" s="80"/>
      <c r="USM14" s="80"/>
      <c r="USN14" s="80"/>
      <c r="USO14" s="80"/>
      <c r="USP14" s="80"/>
      <c r="USQ14" s="80"/>
      <c r="USR14" s="80"/>
      <c r="USS14" s="80"/>
      <c r="UST14" s="80"/>
      <c r="USU14" s="80"/>
      <c r="USV14" s="80"/>
      <c r="USW14" s="80"/>
      <c r="USX14" s="80"/>
      <c r="USY14" s="80"/>
      <c r="USZ14" s="80"/>
      <c r="UTA14" s="80"/>
      <c r="UTB14" s="80"/>
      <c r="UTC14" s="80"/>
      <c r="UTD14" s="80"/>
      <c r="UTE14" s="80"/>
      <c r="UTF14" s="80"/>
      <c r="UTG14" s="80"/>
      <c r="UTH14" s="80"/>
      <c r="UTI14" s="80"/>
      <c r="UTJ14" s="80"/>
      <c r="UTK14" s="80"/>
      <c r="UTL14" s="80"/>
      <c r="UTM14" s="80"/>
      <c r="UTN14" s="80"/>
      <c r="UTO14" s="80"/>
      <c r="UTP14" s="80"/>
      <c r="UTQ14" s="80"/>
      <c r="UTR14" s="80"/>
      <c r="UTS14" s="80"/>
      <c r="UTT14" s="80"/>
      <c r="UTU14" s="80"/>
      <c r="UTV14" s="80"/>
      <c r="UTW14" s="80"/>
      <c r="UTX14" s="80"/>
      <c r="UTY14" s="80"/>
      <c r="UTZ14" s="80"/>
      <c r="UUA14" s="80"/>
      <c r="UUB14" s="80"/>
      <c r="UUC14" s="80"/>
      <c r="UUD14" s="80"/>
      <c r="UUE14" s="80"/>
      <c r="UUF14" s="80"/>
      <c r="UUG14" s="80"/>
      <c r="UUH14" s="80"/>
      <c r="UUI14" s="80"/>
      <c r="UUJ14" s="80"/>
      <c r="UUK14" s="80"/>
      <c r="UUL14" s="80"/>
      <c r="UUM14" s="80"/>
      <c r="UUN14" s="80"/>
      <c r="UUO14" s="80"/>
      <c r="UUP14" s="80"/>
      <c r="UUQ14" s="80"/>
      <c r="UUR14" s="80"/>
      <c r="UUS14" s="80"/>
      <c r="UUT14" s="80"/>
      <c r="UUU14" s="80"/>
      <c r="UUV14" s="80"/>
      <c r="UUW14" s="80"/>
      <c r="UUX14" s="80"/>
      <c r="UUY14" s="80"/>
      <c r="UUZ14" s="80"/>
      <c r="UVA14" s="80"/>
      <c r="UVB14" s="80"/>
      <c r="UVC14" s="80"/>
      <c r="UVD14" s="80"/>
      <c r="UVE14" s="80"/>
      <c r="UVF14" s="80"/>
      <c r="UVG14" s="80"/>
      <c r="UVH14" s="80"/>
      <c r="UVI14" s="80"/>
      <c r="UVJ14" s="80"/>
      <c r="UVK14" s="80"/>
      <c r="UVL14" s="80"/>
      <c r="UVM14" s="80"/>
      <c r="UVN14" s="80"/>
      <c r="UVO14" s="80"/>
      <c r="UVP14" s="80"/>
      <c r="UVQ14" s="80"/>
      <c r="UVR14" s="80"/>
      <c r="UVS14" s="80"/>
      <c r="UVT14" s="80"/>
      <c r="UVU14" s="80"/>
      <c r="UVV14" s="80"/>
      <c r="UVW14" s="80"/>
      <c r="UVX14" s="80"/>
      <c r="UVY14" s="80"/>
      <c r="UVZ14" s="80"/>
      <c r="UWA14" s="80"/>
      <c r="UWB14" s="80"/>
      <c r="UWC14" s="80"/>
      <c r="UWD14" s="80"/>
      <c r="UWE14" s="80"/>
      <c r="UWF14" s="80"/>
      <c r="UWG14" s="80"/>
      <c r="UWH14" s="80"/>
      <c r="UWI14" s="80"/>
      <c r="UWJ14" s="80"/>
      <c r="UWK14" s="80"/>
      <c r="UWL14" s="80"/>
      <c r="UWM14" s="80"/>
      <c r="UWN14" s="80"/>
      <c r="UWO14" s="80"/>
      <c r="UWP14" s="80"/>
      <c r="UWQ14" s="80"/>
      <c r="UWR14" s="80"/>
      <c r="UWS14" s="80"/>
      <c r="UWT14" s="80"/>
      <c r="UWU14" s="80"/>
      <c r="UWV14" s="80"/>
      <c r="UWW14" s="80"/>
      <c r="UWX14" s="80"/>
      <c r="UWY14" s="80"/>
      <c r="UWZ14" s="80"/>
      <c r="UXA14" s="80"/>
      <c r="UXB14" s="80"/>
      <c r="UXC14" s="80"/>
      <c r="UXD14" s="80"/>
      <c r="UXE14" s="80"/>
      <c r="UXF14" s="80"/>
      <c r="UXG14" s="80"/>
      <c r="UXH14" s="80"/>
      <c r="UXI14" s="80"/>
      <c r="UXJ14" s="80"/>
      <c r="UXK14" s="80"/>
      <c r="UXL14" s="80"/>
      <c r="UXM14" s="80"/>
      <c r="UXN14" s="80"/>
      <c r="UXO14" s="80"/>
      <c r="UXP14" s="80"/>
      <c r="UXQ14" s="80"/>
      <c r="UXR14" s="80"/>
      <c r="UXS14" s="80"/>
      <c r="UXT14" s="80"/>
      <c r="UXU14" s="80"/>
      <c r="UXV14" s="80"/>
      <c r="UXW14" s="80"/>
      <c r="UXX14" s="80"/>
      <c r="UXY14" s="80"/>
      <c r="UXZ14" s="80"/>
      <c r="UYA14" s="80"/>
      <c r="UYB14" s="80"/>
      <c r="UYC14" s="80"/>
      <c r="UYD14" s="80"/>
      <c r="UYE14" s="80"/>
      <c r="UYF14" s="80"/>
      <c r="UYG14" s="80"/>
      <c r="UYH14" s="80"/>
      <c r="UYI14" s="80"/>
      <c r="UYJ14" s="80"/>
      <c r="UYK14" s="80"/>
      <c r="UYL14" s="80"/>
      <c r="UYM14" s="80"/>
      <c r="UYN14" s="80"/>
      <c r="UYO14" s="80"/>
      <c r="UYP14" s="80"/>
      <c r="UYQ14" s="80"/>
      <c r="UYR14" s="80"/>
      <c r="UYS14" s="80"/>
      <c r="UYT14" s="80"/>
      <c r="UYU14" s="80"/>
      <c r="UYV14" s="80"/>
      <c r="UYW14" s="80"/>
      <c r="UYX14" s="80"/>
      <c r="UYY14" s="80"/>
      <c r="UYZ14" s="80"/>
      <c r="UZA14" s="80"/>
      <c r="UZB14" s="80"/>
      <c r="UZC14" s="80"/>
      <c r="UZD14" s="80"/>
      <c r="UZE14" s="80"/>
      <c r="UZF14" s="80"/>
      <c r="UZG14" s="80"/>
      <c r="UZH14" s="80"/>
      <c r="UZI14" s="80"/>
      <c r="UZJ14" s="80"/>
      <c r="UZK14" s="80"/>
      <c r="UZL14" s="80"/>
      <c r="UZM14" s="80"/>
      <c r="UZN14" s="80"/>
      <c r="UZO14" s="80"/>
      <c r="UZP14" s="80"/>
      <c r="UZQ14" s="80"/>
      <c r="UZR14" s="80"/>
      <c r="UZS14" s="80"/>
      <c r="UZT14" s="80"/>
      <c r="UZU14" s="80"/>
      <c r="UZV14" s="80"/>
      <c r="UZW14" s="80"/>
      <c r="UZX14" s="80"/>
      <c r="UZY14" s="80"/>
      <c r="UZZ14" s="80"/>
      <c r="VAA14" s="80"/>
      <c r="VAB14" s="80"/>
      <c r="VAC14" s="80"/>
      <c r="VAD14" s="80"/>
      <c r="VAE14" s="80"/>
      <c r="VAF14" s="80"/>
      <c r="VAG14" s="80"/>
      <c r="VAH14" s="80"/>
      <c r="VAI14" s="80"/>
      <c r="VAJ14" s="80"/>
      <c r="VAK14" s="80"/>
      <c r="VAL14" s="80"/>
      <c r="VAM14" s="80"/>
      <c r="VAN14" s="80"/>
      <c r="VAO14" s="80"/>
      <c r="VAP14" s="80"/>
      <c r="VAQ14" s="80"/>
      <c r="VAR14" s="80"/>
      <c r="VAS14" s="80"/>
      <c r="VAT14" s="80"/>
      <c r="VAU14" s="80"/>
      <c r="VAV14" s="80"/>
      <c r="VAW14" s="80"/>
      <c r="VAX14" s="80"/>
      <c r="VAY14" s="80"/>
      <c r="VAZ14" s="80"/>
      <c r="VBA14" s="80"/>
      <c r="VBB14" s="80"/>
      <c r="VBC14" s="80"/>
      <c r="VBD14" s="80"/>
      <c r="VBE14" s="80"/>
      <c r="VBF14" s="80"/>
      <c r="VBG14" s="80"/>
      <c r="VBH14" s="80"/>
      <c r="VBI14" s="80"/>
      <c r="VBJ14" s="80"/>
      <c r="VBK14" s="80"/>
      <c r="VBL14" s="80"/>
      <c r="VBM14" s="80"/>
      <c r="VBN14" s="80"/>
      <c r="VBO14" s="80"/>
      <c r="VBP14" s="80"/>
      <c r="VBQ14" s="80"/>
      <c r="VBR14" s="80"/>
      <c r="VBS14" s="80"/>
      <c r="VBT14" s="80"/>
      <c r="VBU14" s="80"/>
      <c r="VBV14" s="80"/>
      <c r="VBW14" s="80"/>
      <c r="VBX14" s="80"/>
      <c r="VBY14" s="80"/>
      <c r="VBZ14" s="80"/>
      <c r="VCA14" s="80"/>
      <c r="VCB14" s="80"/>
      <c r="VCC14" s="80"/>
      <c r="VCD14" s="80"/>
      <c r="VCE14" s="80"/>
      <c r="VCF14" s="80"/>
      <c r="VCG14" s="80"/>
      <c r="VCH14" s="80"/>
      <c r="VCI14" s="80"/>
      <c r="VCJ14" s="80"/>
      <c r="VCK14" s="80"/>
      <c r="VCL14" s="80"/>
      <c r="VCM14" s="80"/>
      <c r="VCN14" s="80"/>
      <c r="VCO14" s="80"/>
      <c r="VCP14" s="80"/>
      <c r="VCQ14" s="80"/>
      <c r="VCR14" s="80"/>
      <c r="VCS14" s="80"/>
      <c r="VCT14" s="80"/>
      <c r="VCU14" s="80"/>
      <c r="VCV14" s="80"/>
      <c r="VCW14" s="80"/>
      <c r="VCX14" s="80"/>
      <c r="VCY14" s="80"/>
      <c r="VCZ14" s="80"/>
      <c r="VDA14" s="80"/>
      <c r="VDB14" s="80"/>
      <c r="VDC14" s="80"/>
      <c r="VDD14" s="80"/>
      <c r="VDE14" s="80"/>
      <c r="VDF14" s="80"/>
      <c r="VDG14" s="80"/>
      <c r="VDH14" s="80"/>
      <c r="VDI14" s="80"/>
      <c r="VDJ14" s="80"/>
      <c r="VDK14" s="80"/>
      <c r="VDL14" s="80"/>
      <c r="VDM14" s="80"/>
      <c r="VDN14" s="80"/>
      <c r="VDO14" s="80"/>
      <c r="VDP14" s="80"/>
      <c r="VDQ14" s="80"/>
      <c r="VDR14" s="80"/>
      <c r="VDS14" s="80"/>
      <c r="VDT14" s="80"/>
      <c r="VDU14" s="80"/>
      <c r="VDV14" s="80"/>
      <c r="VDW14" s="80"/>
      <c r="VDX14" s="80"/>
      <c r="VDY14" s="80"/>
      <c r="VDZ14" s="80"/>
      <c r="VEA14" s="80"/>
      <c r="VEB14" s="80"/>
      <c r="VEC14" s="80"/>
      <c r="VED14" s="80"/>
      <c r="VEE14" s="80"/>
      <c r="VEF14" s="80"/>
      <c r="VEG14" s="80"/>
      <c r="VEH14" s="80"/>
      <c r="VEI14" s="80"/>
      <c r="VEJ14" s="80"/>
      <c r="VEK14" s="80"/>
      <c r="VEL14" s="80"/>
      <c r="VEM14" s="80"/>
      <c r="VEN14" s="80"/>
      <c r="VEO14" s="80"/>
      <c r="VEP14" s="80"/>
      <c r="VEQ14" s="80"/>
      <c r="VER14" s="80"/>
      <c r="VES14" s="80"/>
      <c r="VET14" s="80"/>
      <c r="VEU14" s="80"/>
      <c r="VEV14" s="80"/>
      <c r="VEW14" s="80"/>
      <c r="VEX14" s="80"/>
      <c r="VEY14" s="80"/>
      <c r="VEZ14" s="80"/>
      <c r="VFA14" s="80"/>
      <c r="VFB14" s="80"/>
      <c r="VFC14" s="80"/>
      <c r="VFD14" s="80"/>
      <c r="VFE14" s="80"/>
      <c r="VFF14" s="80"/>
      <c r="VFG14" s="80"/>
      <c r="VFH14" s="80"/>
      <c r="VFI14" s="80"/>
      <c r="VFJ14" s="80"/>
      <c r="VFK14" s="80"/>
      <c r="VFL14" s="80"/>
      <c r="VFM14" s="80"/>
      <c r="VFN14" s="80"/>
      <c r="VFO14" s="80"/>
      <c r="VFP14" s="80"/>
      <c r="VFQ14" s="80"/>
      <c r="VFR14" s="80"/>
      <c r="VFS14" s="80"/>
      <c r="VFT14" s="80"/>
      <c r="VFU14" s="80"/>
      <c r="VFV14" s="80"/>
      <c r="VFW14" s="80"/>
      <c r="VFX14" s="80"/>
      <c r="VFY14" s="80"/>
      <c r="VFZ14" s="80"/>
      <c r="VGA14" s="80"/>
      <c r="VGB14" s="80"/>
      <c r="VGC14" s="80"/>
      <c r="VGD14" s="80"/>
      <c r="VGE14" s="80"/>
      <c r="VGF14" s="80"/>
      <c r="VGG14" s="80"/>
      <c r="VGH14" s="80"/>
      <c r="VGI14" s="80"/>
      <c r="VGJ14" s="80"/>
      <c r="VGK14" s="80"/>
      <c r="VGL14" s="80"/>
      <c r="VGM14" s="80"/>
      <c r="VGN14" s="80"/>
      <c r="VGO14" s="80"/>
      <c r="VGP14" s="80"/>
      <c r="VGQ14" s="80"/>
      <c r="VGR14" s="80"/>
      <c r="VGS14" s="80"/>
      <c r="VGT14" s="80"/>
      <c r="VGU14" s="80"/>
      <c r="VGV14" s="80"/>
      <c r="VGW14" s="80"/>
      <c r="VGX14" s="80"/>
      <c r="VGY14" s="80"/>
      <c r="VGZ14" s="80"/>
      <c r="VHA14" s="80"/>
      <c r="VHB14" s="80"/>
      <c r="VHC14" s="80"/>
      <c r="VHD14" s="80"/>
      <c r="VHE14" s="80"/>
      <c r="VHF14" s="80"/>
      <c r="VHG14" s="80"/>
      <c r="VHH14" s="80"/>
      <c r="VHI14" s="80"/>
      <c r="VHJ14" s="80"/>
      <c r="VHK14" s="80"/>
      <c r="VHL14" s="80"/>
      <c r="VHM14" s="80"/>
      <c r="VHN14" s="80"/>
      <c r="VHO14" s="80"/>
      <c r="VHP14" s="80"/>
      <c r="VHQ14" s="80"/>
      <c r="VHR14" s="80"/>
      <c r="VHS14" s="80"/>
      <c r="VHT14" s="80"/>
      <c r="VHU14" s="80"/>
      <c r="VHV14" s="80"/>
      <c r="VHW14" s="80"/>
      <c r="VHX14" s="80"/>
      <c r="VHY14" s="80"/>
      <c r="VHZ14" s="80"/>
      <c r="VIA14" s="80"/>
      <c r="VIB14" s="80"/>
      <c r="VIC14" s="80"/>
      <c r="VID14" s="80"/>
      <c r="VIE14" s="80"/>
      <c r="VIF14" s="80"/>
      <c r="VIG14" s="80"/>
      <c r="VIH14" s="80"/>
      <c r="VII14" s="80"/>
      <c r="VIJ14" s="80"/>
      <c r="VIK14" s="80"/>
      <c r="VIL14" s="80"/>
      <c r="VIM14" s="80"/>
      <c r="VIN14" s="80"/>
      <c r="VIO14" s="80"/>
      <c r="VIP14" s="80"/>
      <c r="VIQ14" s="80"/>
      <c r="VIR14" s="80"/>
      <c r="VIS14" s="80"/>
      <c r="VIT14" s="80"/>
      <c r="VIU14" s="80"/>
      <c r="VIV14" s="80"/>
      <c r="VIW14" s="80"/>
      <c r="VIX14" s="80"/>
      <c r="VIY14" s="80"/>
      <c r="VIZ14" s="80"/>
      <c r="VJA14" s="80"/>
      <c r="VJB14" s="80"/>
      <c r="VJC14" s="80"/>
      <c r="VJD14" s="80"/>
      <c r="VJE14" s="80"/>
      <c r="VJF14" s="80"/>
      <c r="VJG14" s="80"/>
      <c r="VJH14" s="80"/>
      <c r="VJI14" s="80"/>
      <c r="VJJ14" s="80"/>
      <c r="VJK14" s="80"/>
      <c r="VJL14" s="80"/>
      <c r="VJM14" s="80"/>
      <c r="VJN14" s="80"/>
      <c r="VJO14" s="80"/>
      <c r="VJP14" s="80"/>
      <c r="VJQ14" s="80"/>
      <c r="VJR14" s="80"/>
      <c r="VJS14" s="80"/>
      <c r="VJT14" s="80"/>
      <c r="VJU14" s="80"/>
      <c r="VJV14" s="80"/>
      <c r="VJW14" s="80"/>
      <c r="VJX14" s="80"/>
      <c r="VJY14" s="80"/>
      <c r="VJZ14" s="80"/>
      <c r="VKA14" s="80"/>
      <c r="VKB14" s="80"/>
      <c r="VKC14" s="80"/>
      <c r="VKD14" s="80"/>
      <c r="VKE14" s="80"/>
      <c r="VKF14" s="80"/>
      <c r="VKG14" s="80"/>
      <c r="VKH14" s="80"/>
      <c r="VKI14" s="80"/>
      <c r="VKJ14" s="80"/>
      <c r="VKK14" s="80"/>
      <c r="VKL14" s="80"/>
      <c r="VKM14" s="80"/>
      <c r="VKN14" s="80"/>
      <c r="VKO14" s="80"/>
      <c r="VKP14" s="80"/>
      <c r="VKQ14" s="80"/>
      <c r="VKR14" s="80"/>
      <c r="VKS14" s="80"/>
      <c r="VKT14" s="80"/>
      <c r="VKU14" s="80"/>
      <c r="VKV14" s="80"/>
      <c r="VKW14" s="80"/>
      <c r="VKX14" s="80"/>
      <c r="VKY14" s="80"/>
      <c r="VKZ14" s="80"/>
      <c r="VLA14" s="80"/>
      <c r="VLB14" s="80"/>
      <c r="VLC14" s="80"/>
      <c r="VLD14" s="80"/>
      <c r="VLE14" s="80"/>
      <c r="VLF14" s="80"/>
      <c r="VLG14" s="80"/>
      <c r="VLH14" s="80"/>
      <c r="VLI14" s="80"/>
      <c r="VLJ14" s="80"/>
      <c r="VLK14" s="80"/>
      <c r="VLL14" s="80"/>
      <c r="VLM14" s="80"/>
      <c r="VLN14" s="80"/>
      <c r="VLO14" s="80"/>
      <c r="VLP14" s="80"/>
      <c r="VLQ14" s="80"/>
      <c r="VLR14" s="80"/>
      <c r="VLS14" s="80"/>
      <c r="VLT14" s="80"/>
      <c r="VLU14" s="80"/>
      <c r="VLV14" s="80"/>
      <c r="VLW14" s="80"/>
      <c r="VLX14" s="80"/>
      <c r="VLY14" s="80"/>
      <c r="VLZ14" s="80"/>
      <c r="VMA14" s="80"/>
      <c r="VMB14" s="80"/>
      <c r="VMC14" s="80"/>
      <c r="VMD14" s="80"/>
      <c r="VME14" s="80"/>
      <c r="VMF14" s="80"/>
      <c r="VMG14" s="80"/>
      <c r="VMH14" s="80"/>
      <c r="VMI14" s="80"/>
      <c r="VMJ14" s="80"/>
      <c r="VMK14" s="80"/>
      <c r="VML14" s="80"/>
      <c r="VMM14" s="80"/>
      <c r="VMN14" s="80"/>
      <c r="VMO14" s="80"/>
      <c r="VMP14" s="80"/>
      <c r="VMQ14" s="80"/>
      <c r="VMR14" s="80"/>
      <c r="VMS14" s="80"/>
      <c r="VMT14" s="80"/>
      <c r="VMU14" s="80"/>
      <c r="VMV14" s="80"/>
      <c r="VMW14" s="80"/>
      <c r="VMX14" s="80"/>
      <c r="VMY14" s="80"/>
      <c r="VMZ14" s="80"/>
      <c r="VNA14" s="80"/>
      <c r="VNB14" s="80"/>
      <c r="VNC14" s="80"/>
      <c r="VND14" s="80"/>
      <c r="VNE14" s="80"/>
      <c r="VNF14" s="80"/>
      <c r="VNG14" s="80"/>
      <c r="VNH14" s="80"/>
      <c r="VNI14" s="80"/>
      <c r="VNJ14" s="80"/>
      <c r="VNK14" s="80"/>
      <c r="VNL14" s="80"/>
      <c r="VNM14" s="80"/>
      <c r="VNN14" s="80"/>
      <c r="VNO14" s="80"/>
      <c r="VNP14" s="80"/>
      <c r="VNQ14" s="80"/>
      <c r="VNR14" s="80"/>
      <c r="VNS14" s="80"/>
      <c r="VNT14" s="80"/>
      <c r="VNU14" s="80"/>
      <c r="VNV14" s="80"/>
      <c r="VNW14" s="80"/>
      <c r="VNX14" s="80"/>
      <c r="VNY14" s="80"/>
      <c r="VNZ14" s="80"/>
      <c r="VOA14" s="80"/>
      <c r="VOB14" s="80"/>
      <c r="VOC14" s="80"/>
      <c r="VOD14" s="80"/>
      <c r="VOE14" s="80"/>
      <c r="VOF14" s="80"/>
      <c r="VOG14" s="80"/>
      <c r="VOH14" s="80"/>
      <c r="VOI14" s="80"/>
      <c r="VOJ14" s="80"/>
      <c r="VOK14" s="80"/>
      <c r="VOL14" s="80"/>
      <c r="VOM14" s="80"/>
      <c r="VON14" s="80"/>
      <c r="VOO14" s="80"/>
      <c r="VOP14" s="80"/>
      <c r="VOQ14" s="80"/>
      <c r="VOR14" s="80"/>
      <c r="VOS14" s="80"/>
      <c r="VOT14" s="80"/>
      <c r="VOU14" s="80"/>
      <c r="VOV14" s="80"/>
      <c r="VOW14" s="80"/>
      <c r="VOX14" s="80"/>
      <c r="VOY14" s="80"/>
      <c r="VOZ14" s="80"/>
      <c r="VPA14" s="80"/>
      <c r="VPB14" s="80"/>
      <c r="VPC14" s="80"/>
      <c r="VPD14" s="80"/>
      <c r="VPE14" s="80"/>
      <c r="VPF14" s="80"/>
      <c r="VPG14" s="80"/>
      <c r="VPH14" s="80"/>
      <c r="VPI14" s="80"/>
      <c r="VPJ14" s="80"/>
      <c r="VPK14" s="80"/>
      <c r="VPL14" s="80"/>
      <c r="VPM14" s="80"/>
      <c r="VPN14" s="80"/>
      <c r="VPO14" s="80"/>
      <c r="VPP14" s="80"/>
      <c r="VPQ14" s="80"/>
      <c r="VPR14" s="80"/>
      <c r="VPS14" s="80"/>
      <c r="VPT14" s="80"/>
      <c r="VPU14" s="80"/>
      <c r="VPV14" s="80"/>
      <c r="VPW14" s="80"/>
      <c r="VPX14" s="80"/>
      <c r="VPY14" s="80"/>
      <c r="VPZ14" s="80"/>
      <c r="VQA14" s="80"/>
      <c r="VQB14" s="80"/>
      <c r="VQC14" s="80"/>
      <c r="VQD14" s="80"/>
      <c r="VQE14" s="80"/>
      <c r="VQF14" s="80"/>
      <c r="VQG14" s="80"/>
      <c r="VQH14" s="80"/>
      <c r="VQI14" s="80"/>
      <c r="VQJ14" s="80"/>
      <c r="VQK14" s="80"/>
      <c r="VQL14" s="80"/>
      <c r="VQM14" s="80"/>
      <c r="VQN14" s="80"/>
      <c r="VQO14" s="80"/>
      <c r="VQP14" s="80"/>
      <c r="VQQ14" s="80"/>
      <c r="VQR14" s="80"/>
      <c r="VQS14" s="80"/>
      <c r="VQT14" s="80"/>
      <c r="VQU14" s="80"/>
      <c r="VQV14" s="80"/>
      <c r="VQW14" s="80"/>
      <c r="VQX14" s="80"/>
      <c r="VQY14" s="80"/>
      <c r="VQZ14" s="80"/>
      <c r="VRA14" s="80"/>
      <c r="VRB14" s="80"/>
      <c r="VRC14" s="80"/>
      <c r="VRD14" s="80"/>
      <c r="VRE14" s="80"/>
      <c r="VRF14" s="80"/>
      <c r="VRG14" s="80"/>
      <c r="VRH14" s="80"/>
      <c r="VRI14" s="80"/>
      <c r="VRJ14" s="80"/>
      <c r="VRK14" s="80"/>
      <c r="VRL14" s="80"/>
      <c r="VRM14" s="80"/>
      <c r="VRN14" s="80"/>
      <c r="VRO14" s="80"/>
      <c r="VRP14" s="80"/>
      <c r="VRQ14" s="80"/>
      <c r="VRR14" s="80"/>
      <c r="VRS14" s="80"/>
      <c r="VRT14" s="80"/>
      <c r="VRU14" s="80"/>
      <c r="VRV14" s="80"/>
      <c r="VRW14" s="80"/>
      <c r="VRX14" s="80"/>
      <c r="VRY14" s="80"/>
      <c r="VRZ14" s="80"/>
      <c r="VSA14" s="80"/>
      <c r="VSB14" s="80"/>
      <c r="VSC14" s="80"/>
      <c r="VSD14" s="80"/>
      <c r="VSE14" s="80"/>
      <c r="VSF14" s="80"/>
      <c r="VSG14" s="80"/>
      <c r="VSH14" s="80"/>
      <c r="VSI14" s="80"/>
      <c r="VSJ14" s="80"/>
      <c r="VSK14" s="80"/>
      <c r="VSL14" s="80"/>
      <c r="VSM14" s="80"/>
      <c r="VSN14" s="80"/>
      <c r="VSO14" s="80"/>
      <c r="VSP14" s="80"/>
      <c r="VSQ14" s="80"/>
      <c r="VSR14" s="80"/>
      <c r="VSS14" s="80"/>
      <c r="VST14" s="80"/>
      <c r="VSU14" s="80"/>
      <c r="VSV14" s="80"/>
      <c r="VSW14" s="80"/>
      <c r="VSX14" s="80"/>
      <c r="VSY14" s="80"/>
      <c r="VSZ14" s="80"/>
      <c r="VTA14" s="80"/>
      <c r="VTB14" s="80"/>
      <c r="VTC14" s="80"/>
      <c r="VTD14" s="80"/>
      <c r="VTE14" s="80"/>
      <c r="VTF14" s="80"/>
      <c r="VTG14" s="80"/>
      <c r="VTH14" s="80"/>
      <c r="VTI14" s="80"/>
      <c r="VTJ14" s="80"/>
      <c r="VTK14" s="80"/>
      <c r="VTL14" s="80"/>
      <c r="VTM14" s="80"/>
      <c r="VTN14" s="80"/>
      <c r="VTO14" s="80"/>
      <c r="VTP14" s="80"/>
      <c r="VTQ14" s="80"/>
      <c r="VTR14" s="80"/>
      <c r="VTS14" s="80"/>
      <c r="VTT14" s="80"/>
      <c r="VTU14" s="80"/>
      <c r="VTV14" s="80"/>
      <c r="VTW14" s="80"/>
      <c r="VTX14" s="80"/>
      <c r="VTY14" s="80"/>
      <c r="VTZ14" s="80"/>
      <c r="VUA14" s="80"/>
      <c r="VUB14" s="80"/>
      <c r="VUC14" s="80"/>
      <c r="VUD14" s="80"/>
      <c r="VUE14" s="80"/>
      <c r="VUF14" s="80"/>
      <c r="VUG14" s="80"/>
      <c r="VUH14" s="80"/>
      <c r="VUI14" s="80"/>
      <c r="VUJ14" s="80"/>
      <c r="VUK14" s="80"/>
      <c r="VUL14" s="80"/>
      <c r="VUM14" s="80"/>
      <c r="VUN14" s="80"/>
      <c r="VUO14" s="80"/>
      <c r="VUP14" s="80"/>
      <c r="VUQ14" s="80"/>
      <c r="VUR14" s="80"/>
      <c r="VUS14" s="80"/>
      <c r="VUT14" s="80"/>
      <c r="VUU14" s="80"/>
      <c r="VUV14" s="80"/>
      <c r="VUW14" s="80"/>
      <c r="VUX14" s="80"/>
      <c r="VUY14" s="80"/>
      <c r="VUZ14" s="80"/>
      <c r="VVA14" s="80"/>
      <c r="VVB14" s="80"/>
      <c r="VVC14" s="80"/>
      <c r="VVD14" s="80"/>
      <c r="VVE14" s="80"/>
      <c r="VVF14" s="80"/>
      <c r="VVG14" s="80"/>
      <c r="VVH14" s="80"/>
      <c r="VVI14" s="80"/>
      <c r="VVJ14" s="80"/>
      <c r="VVK14" s="80"/>
      <c r="VVL14" s="80"/>
      <c r="VVM14" s="80"/>
      <c r="VVN14" s="80"/>
      <c r="VVO14" s="80"/>
      <c r="VVP14" s="80"/>
      <c r="VVQ14" s="80"/>
      <c r="VVR14" s="80"/>
      <c r="VVS14" s="80"/>
      <c r="VVT14" s="80"/>
      <c r="VVU14" s="80"/>
      <c r="VVV14" s="80"/>
      <c r="VVW14" s="80"/>
      <c r="VVX14" s="80"/>
      <c r="VVY14" s="80"/>
      <c r="VVZ14" s="80"/>
      <c r="VWA14" s="80"/>
      <c r="VWB14" s="80"/>
      <c r="VWC14" s="80"/>
      <c r="VWD14" s="80"/>
      <c r="VWE14" s="80"/>
      <c r="VWF14" s="80"/>
      <c r="VWG14" s="80"/>
      <c r="VWH14" s="80"/>
      <c r="VWI14" s="80"/>
      <c r="VWJ14" s="80"/>
      <c r="VWK14" s="80"/>
      <c r="VWL14" s="80"/>
      <c r="VWM14" s="80"/>
      <c r="VWN14" s="80"/>
      <c r="VWO14" s="80"/>
      <c r="VWP14" s="80"/>
      <c r="VWQ14" s="80"/>
      <c r="VWR14" s="80"/>
      <c r="VWS14" s="80"/>
      <c r="VWT14" s="80"/>
      <c r="VWU14" s="80"/>
      <c r="VWV14" s="80"/>
      <c r="VWW14" s="80"/>
      <c r="VWX14" s="80"/>
      <c r="VWY14" s="80"/>
      <c r="VWZ14" s="80"/>
      <c r="VXA14" s="80"/>
      <c r="VXB14" s="80"/>
      <c r="VXC14" s="80"/>
      <c r="VXD14" s="80"/>
      <c r="VXE14" s="80"/>
      <c r="VXF14" s="80"/>
      <c r="VXG14" s="80"/>
      <c r="VXH14" s="80"/>
      <c r="VXI14" s="80"/>
      <c r="VXJ14" s="80"/>
      <c r="VXK14" s="80"/>
      <c r="VXL14" s="80"/>
      <c r="VXM14" s="80"/>
      <c r="VXN14" s="80"/>
      <c r="VXO14" s="80"/>
      <c r="VXP14" s="80"/>
      <c r="VXQ14" s="80"/>
      <c r="VXR14" s="80"/>
      <c r="VXS14" s="80"/>
      <c r="VXT14" s="80"/>
      <c r="VXU14" s="80"/>
      <c r="VXV14" s="80"/>
      <c r="VXW14" s="80"/>
      <c r="VXX14" s="80"/>
      <c r="VXY14" s="80"/>
      <c r="VXZ14" s="80"/>
      <c r="VYA14" s="80"/>
      <c r="VYB14" s="80"/>
      <c r="VYC14" s="80"/>
      <c r="VYD14" s="80"/>
      <c r="VYE14" s="80"/>
      <c r="VYF14" s="80"/>
      <c r="VYG14" s="80"/>
      <c r="VYH14" s="80"/>
      <c r="VYI14" s="80"/>
      <c r="VYJ14" s="80"/>
      <c r="VYK14" s="80"/>
      <c r="VYL14" s="80"/>
      <c r="VYM14" s="80"/>
      <c r="VYN14" s="80"/>
      <c r="VYO14" s="80"/>
      <c r="VYP14" s="80"/>
      <c r="VYQ14" s="80"/>
      <c r="VYR14" s="80"/>
      <c r="VYS14" s="80"/>
      <c r="VYT14" s="80"/>
      <c r="VYU14" s="80"/>
      <c r="VYV14" s="80"/>
      <c r="VYW14" s="80"/>
      <c r="VYX14" s="80"/>
      <c r="VYY14" s="80"/>
      <c r="VYZ14" s="80"/>
      <c r="VZA14" s="80"/>
      <c r="VZB14" s="80"/>
      <c r="VZC14" s="80"/>
      <c r="VZD14" s="80"/>
      <c r="VZE14" s="80"/>
      <c r="VZF14" s="80"/>
      <c r="VZG14" s="80"/>
      <c r="VZH14" s="80"/>
      <c r="VZI14" s="80"/>
      <c r="VZJ14" s="80"/>
      <c r="VZK14" s="80"/>
      <c r="VZL14" s="80"/>
      <c r="VZM14" s="80"/>
      <c r="VZN14" s="80"/>
      <c r="VZO14" s="80"/>
      <c r="VZP14" s="80"/>
      <c r="VZQ14" s="80"/>
      <c r="VZR14" s="80"/>
      <c r="VZS14" s="80"/>
      <c r="VZT14" s="80"/>
      <c r="VZU14" s="80"/>
      <c r="VZV14" s="80"/>
      <c r="VZW14" s="80"/>
      <c r="VZX14" s="80"/>
      <c r="VZY14" s="80"/>
      <c r="VZZ14" s="80"/>
      <c r="WAA14" s="80"/>
      <c r="WAB14" s="80"/>
      <c r="WAC14" s="80"/>
      <c r="WAD14" s="80"/>
      <c r="WAE14" s="80"/>
      <c r="WAF14" s="80"/>
      <c r="WAG14" s="80"/>
      <c r="WAH14" s="80"/>
      <c r="WAI14" s="80"/>
      <c r="WAJ14" s="80"/>
      <c r="WAK14" s="80"/>
      <c r="WAL14" s="80"/>
      <c r="WAM14" s="80"/>
      <c r="WAN14" s="80"/>
      <c r="WAO14" s="80"/>
      <c r="WAP14" s="80"/>
      <c r="WAQ14" s="80"/>
      <c r="WAR14" s="80"/>
      <c r="WAS14" s="80"/>
      <c r="WAT14" s="80"/>
      <c r="WAU14" s="80"/>
      <c r="WAV14" s="80"/>
      <c r="WAW14" s="80"/>
      <c r="WAX14" s="80"/>
      <c r="WAY14" s="80"/>
      <c r="WAZ14" s="80"/>
      <c r="WBA14" s="80"/>
      <c r="WBB14" s="80"/>
      <c r="WBC14" s="80"/>
      <c r="WBD14" s="80"/>
      <c r="WBE14" s="80"/>
      <c r="WBF14" s="80"/>
      <c r="WBG14" s="80"/>
      <c r="WBH14" s="80"/>
      <c r="WBI14" s="80"/>
      <c r="WBJ14" s="80"/>
      <c r="WBK14" s="80"/>
      <c r="WBL14" s="80"/>
      <c r="WBM14" s="80"/>
      <c r="WBN14" s="80"/>
      <c r="WBO14" s="80"/>
      <c r="WBP14" s="80"/>
      <c r="WBQ14" s="80"/>
      <c r="WBR14" s="80"/>
      <c r="WBS14" s="80"/>
      <c r="WBT14" s="80"/>
      <c r="WBU14" s="80"/>
      <c r="WBV14" s="80"/>
      <c r="WBW14" s="80"/>
      <c r="WBX14" s="80"/>
      <c r="WBY14" s="80"/>
      <c r="WBZ14" s="80"/>
      <c r="WCA14" s="80"/>
      <c r="WCB14" s="80"/>
      <c r="WCC14" s="80"/>
      <c r="WCD14" s="80"/>
      <c r="WCE14" s="80"/>
      <c r="WCF14" s="80"/>
      <c r="WCG14" s="80"/>
      <c r="WCH14" s="80"/>
      <c r="WCI14" s="80"/>
      <c r="WCJ14" s="80"/>
      <c r="WCK14" s="80"/>
      <c r="WCL14" s="80"/>
      <c r="WCM14" s="80"/>
      <c r="WCN14" s="80"/>
      <c r="WCO14" s="80"/>
      <c r="WCP14" s="80"/>
      <c r="WCQ14" s="80"/>
      <c r="WCR14" s="80"/>
      <c r="WCS14" s="80"/>
      <c r="WCT14" s="80"/>
      <c r="WCU14" s="80"/>
      <c r="WCV14" s="80"/>
      <c r="WCW14" s="80"/>
      <c r="WCX14" s="80"/>
      <c r="WCY14" s="80"/>
      <c r="WCZ14" s="80"/>
      <c r="WDA14" s="80"/>
      <c r="WDB14" s="80"/>
      <c r="WDC14" s="80"/>
      <c r="WDD14" s="80"/>
      <c r="WDE14" s="80"/>
      <c r="WDF14" s="80"/>
      <c r="WDG14" s="80"/>
      <c r="WDH14" s="80"/>
      <c r="WDI14" s="80"/>
      <c r="WDJ14" s="80"/>
      <c r="WDK14" s="80"/>
      <c r="WDL14" s="80"/>
      <c r="WDM14" s="80"/>
      <c r="WDN14" s="80"/>
      <c r="WDO14" s="80"/>
      <c r="WDP14" s="80"/>
      <c r="WDQ14" s="80"/>
      <c r="WDR14" s="80"/>
      <c r="WDS14" s="80"/>
      <c r="WDT14" s="80"/>
      <c r="WDU14" s="80"/>
      <c r="WDV14" s="80"/>
      <c r="WDW14" s="80"/>
      <c r="WDX14" s="80"/>
      <c r="WDY14" s="80"/>
      <c r="WDZ14" s="80"/>
      <c r="WEA14" s="80"/>
      <c r="WEB14" s="80"/>
      <c r="WEC14" s="80"/>
      <c r="WED14" s="80"/>
      <c r="WEE14" s="80"/>
      <c r="WEF14" s="80"/>
      <c r="WEG14" s="80"/>
      <c r="WEH14" s="80"/>
      <c r="WEI14" s="80"/>
      <c r="WEJ14" s="80"/>
      <c r="WEK14" s="80"/>
      <c r="WEL14" s="80"/>
      <c r="WEM14" s="80"/>
      <c r="WEN14" s="80"/>
      <c r="WEO14" s="80"/>
      <c r="WEP14" s="80"/>
      <c r="WEQ14" s="80"/>
      <c r="WER14" s="80"/>
      <c r="WES14" s="80"/>
      <c r="WET14" s="80"/>
      <c r="WEU14" s="80"/>
      <c r="WEV14" s="80"/>
      <c r="WEW14" s="80"/>
      <c r="WEX14" s="80"/>
      <c r="WEY14" s="80"/>
      <c r="WEZ14" s="80"/>
      <c r="WFA14" s="80"/>
      <c r="WFB14" s="80"/>
      <c r="WFC14" s="80"/>
      <c r="WFD14" s="80"/>
      <c r="WFE14" s="80"/>
      <c r="WFF14" s="80"/>
      <c r="WFG14" s="80"/>
      <c r="WFH14" s="80"/>
      <c r="WFI14" s="80"/>
      <c r="WFJ14" s="80"/>
      <c r="WFK14" s="80"/>
      <c r="WFL14" s="80"/>
      <c r="WFM14" s="80"/>
      <c r="WFN14" s="80"/>
      <c r="WFO14" s="80"/>
      <c r="WFP14" s="80"/>
      <c r="WFQ14" s="80"/>
      <c r="WFR14" s="80"/>
      <c r="WFS14" s="80"/>
      <c r="WFT14" s="80"/>
      <c r="WFU14" s="80"/>
      <c r="WFV14" s="80"/>
      <c r="WFW14" s="80"/>
      <c r="WFX14" s="80"/>
      <c r="WFY14" s="80"/>
      <c r="WFZ14" s="80"/>
      <c r="WGA14" s="80"/>
      <c r="WGB14" s="80"/>
      <c r="WGC14" s="80"/>
      <c r="WGD14" s="80"/>
      <c r="WGE14" s="80"/>
      <c r="WGF14" s="80"/>
      <c r="WGG14" s="80"/>
      <c r="WGH14" s="80"/>
      <c r="WGI14" s="80"/>
      <c r="WGJ14" s="80"/>
      <c r="WGK14" s="80"/>
      <c r="WGL14" s="80"/>
      <c r="WGM14" s="80"/>
      <c r="WGN14" s="80"/>
      <c r="WGO14" s="80"/>
      <c r="WGP14" s="80"/>
      <c r="WGQ14" s="80"/>
      <c r="WGR14" s="80"/>
      <c r="WGS14" s="80"/>
      <c r="WGT14" s="80"/>
      <c r="WGU14" s="80"/>
      <c r="WGV14" s="80"/>
      <c r="WGW14" s="80"/>
      <c r="WGX14" s="80"/>
      <c r="WGY14" s="80"/>
      <c r="WGZ14" s="80"/>
      <c r="WHA14" s="80"/>
      <c r="WHB14" s="80"/>
      <c r="WHC14" s="80"/>
      <c r="WHD14" s="80"/>
      <c r="WHE14" s="80"/>
      <c r="WHF14" s="80"/>
      <c r="WHG14" s="80"/>
      <c r="WHH14" s="80"/>
      <c r="WHI14" s="80"/>
      <c r="WHJ14" s="80"/>
      <c r="WHK14" s="80"/>
      <c r="WHL14" s="80"/>
      <c r="WHM14" s="80"/>
      <c r="WHN14" s="80"/>
      <c r="WHO14" s="80"/>
      <c r="WHP14" s="80"/>
      <c r="WHQ14" s="80"/>
      <c r="WHR14" s="80"/>
      <c r="WHS14" s="80"/>
      <c r="WHT14" s="80"/>
      <c r="WHU14" s="80"/>
      <c r="WHV14" s="80"/>
      <c r="WHW14" s="80"/>
      <c r="WHX14" s="80"/>
      <c r="WHY14" s="80"/>
      <c r="WHZ14" s="80"/>
      <c r="WIA14" s="80"/>
      <c r="WIB14" s="80"/>
      <c r="WIC14" s="80"/>
      <c r="WID14" s="80"/>
      <c r="WIE14" s="80"/>
      <c r="WIF14" s="80"/>
      <c r="WIG14" s="80"/>
      <c r="WIH14" s="80"/>
      <c r="WII14" s="80"/>
      <c r="WIJ14" s="80"/>
      <c r="WIK14" s="80"/>
      <c r="WIL14" s="80"/>
      <c r="WIM14" s="80"/>
      <c r="WIN14" s="80"/>
      <c r="WIO14" s="80"/>
      <c r="WIP14" s="80"/>
      <c r="WIQ14" s="80"/>
      <c r="WIR14" s="80"/>
      <c r="WIS14" s="80"/>
      <c r="WIT14" s="80"/>
      <c r="WIU14" s="80"/>
      <c r="WIV14" s="80"/>
      <c r="WIW14" s="80"/>
      <c r="WIX14" s="80"/>
      <c r="WIY14" s="80"/>
      <c r="WIZ14" s="80"/>
      <c r="WJA14" s="80"/>
      <c r="WJB14" s="80"/>
      <c r="WJC14" s="80"/>
      <c r="WJD14" s="80"/>
      <c r="WJE14" s="80"/>
      <c r="WJF14" s="80"/>
      <c r="WJG14" s="80"/>
      <c r="WJH14" s="80"/>
      <c r="WJI14" s="80"/>
      <c r="WJJ14" s="80"/>
      <c r="WJK14" s="80"/>
      <c r="WJL14" s="80"/>
      <c r="WJM14" s="80"/>
      <c r="WJN14" s="80"/>
      <c r="WJO14" s="80"/>
      <c r="WJP14" s="80"/>
      <c r="WJQ14" s="80"/>
      <c r="WJR14" s="80"/>
      <c r="WJS14" s="80"/>
      <c r="WJT14" s="80"/>
      <c r="WJU14" s="80"/>
      <c r="WJV14" s="80"/>
      <c r="WJW14" s="80"/>
      <c r="WJX14" s="80"/>
      <c r="WJY14" s="80"/>
      <c r="WJZ14" s="80"/>
      <c r="WKA14" s="80"/>
      <c r="WKB14" s="80"/>
      <c r="WKC14" s="80"/>
      <c r="WKD14" s="80"/>
      <c r="WKE14" s="80"/>
      <c r="WKF14" s="80"/>
      <c r="WKG14" s="80"/>
      <c r="WKH14" s="80"/>
      <c r="WKI14" s="80"/>
      <c r="WKJ14" s="80"/>
      <c r="WKK14" s="80"/>
      <c r="WKL14" s="80"/>
      <c r="WKM14" s="80"/>
      <c r="WKN14" s="80"/>
      <c r="WKO14" s="80"/>
      <c r="WKP14" s="80"/>
      <c r="WKQ14" s="80"/>
      <c r="WKR14" s="80"/>
      <c r="WKS14" s="80"/>
      <c r="WKT14" s="80"/>
      <c r="WKU14" s="80"/>
      <c r="WKV14" s="80"/>
      <c r="WKW14" s="80"/>
      <c r="WKX14" s="80"/>
      <c r="WKY14" s="80"/>
      <c r="WKZ14" s="80"/>
      <c r="WLA14" s="80"/>
      <c r="WLB14" s="80"/>
      <c r="WLC14" s="80"/>
      <c r="WLD14" s="80"/>
      <c r="WLE14" s="80"/>
      <c r="WLF14" s="80"/>
      <c r="WLG14" s="80"/>
      <c r="WLH14" s="80"/>
      <c r="WLI14" s="80"/>
      <c r="WLJ14" s="80"/>
      <c r="WLK14" s="80"/>
      <c r="WLL14" s="80"/>
      <c r="WLM14" s="80"/>
      <c r="WLN14" s="80"/>
      <c r="WLO14" s="80"/>
      <c r="WLP14" s="80"/>
      <c r="WLQ14" s="80"/>
      <c r="WLR14" s="80"/>
      <c r="WLS14" s="80"/>
      <c r="WLT14" s="80"/>
      <c r="WLU14" s="80"/>
      <c r="WLV14" s="80"/>
      <c r="WLW14" s="80"/>
      <c r="WLX14" s="80"/>
      <c r="WLY14" s="80"/>
      <c r="WLZ14" s="80"/>
      <c r="WMA14" s="80"/>
      <c r="WMB14" s="80"/>
      <c r="WMC14" s="80"/>
      <c r="WMD14" s="80"/>
      <c r="WME14" s="80"/>
      <c r="WMF14" s="80"/>
      <c r="WMG14" s="80"/>
      <c r="WMH14" s="80"/>
      <c r="WMI14" s="80"/>
      <c r="WMJ14" s="80"/>
      <c r="WMK14" s="80"/>
      <c r="WML14" s="80"/>
      <c r="WMM14" s="80"/>
      <c r="WMN14" s="80"/>
      <c r="WMO14" s="80"/>
      <c r="WMP14" s="80"/>
      <c r="WMQ14" s="80"/>
      <c r="WMR14" s="80"/>
      <c r="WMS14" s="80"/>
      <c r="WMT14" s="80"/>
      <c r="WMU14" s="80"/>
      <c r="WMV14" s="80"/>
      <c r="WMW14" s="80"/>
      <c r="WMX14" s="80"/>
      <c r="WMY14" s="80"/>
      <c r="WMZ14" s="80"/>
      <c r="WNA14" s="80"/>
      <c r="WNB14" s="80"/>
      <c r="WNC14" s="80"/>
      <c r="WND14" s="80"/>
      <c r="WNE14" s="80"/>
      <c r="WNF14" s="80"/>
      <c r="WNG14" s="80"/>
      <c r="WNH14" s="80"/>
      <c r="WNI14" s="80"/>
      <c r="WNJ14" s="80"/>
      <c r="WNK14" s="80"/>
      <c r="WNL14" s="80"/>
      <c r="WNM14" s="80"/>
      <c r="WNN14" s="80"/>
      <c r="WNO14" s="80"/>
      <c r="WNP14" s="80"/>
      <c r="WNQ14" s="80"/>
      <c r="WNR14" s="80"/>
      <c r="WNS14" s="80"/>
      <c r="WNT14" s="80"/>
      <c r="WNU14" s="80"/>
      <c r="WNV14" s="80"/>
      <c r="WNW14" s="80"/>
      <c r="WNX14" s="80"/>
      <c r="WNY14" s="80"/>
      <c r="WNZ14" s="80"/>
      <c r="WOA14" s="80"/>
      <c r="WOB14" s="80"/>
      <c r="WOC14" s="80"/>
      <c r="WOD14" s="80"/>
      <c r="WOE14" s="80"/>
      <c r="WOF14" s="80"/>
      <c r="WOG14" s="80"/>
      <c r="WOH14" s="80"/>
      <c r="WOI14" s="80"/>
      <c r="WOJ14" s="80"/>
      <c r="WOK14" s="80"/>
      <c r="WOL14" s="80"/>
      <c r="WOM14" s="80"/>
      <c r="WON14" s="80"/>
      <c r="WOO14" s="80"/>
      <c r="WOP14" s="80"/>
      <c r="WOQ14" s="80"/>
      <c r="WOR14" s="80"/>
      <c r="WOS14" s="80"/>
      <c r="WOT14" s="80"/>
      <c r="WOU14" s="80"/>
      <c r="WOV14" s="80"/>
      <c r="WOW14" s="80"/>
      <c r="WOX14" s="80"/>
      <c r="WOY14" s="80"/>
      <c r="WOZ14" s="80"/>
      <c r="WPA14" s="80"/>
      <c r="WPB14" s="80"/>
      <c r="WPC14" s="80"/>
      <c r="WPD14" s="80"/>
      <c r="WPE14" s="80"/>
      <c r="WPF14" s="80"/>
      <c r="WPG14" s="80"/>
      <c r="WPH14" s="80"/>
      <c r="WPI14" s="80"/>
      <c r="WPJ14" s="80"/>
      <c r="WPK14" s="80"/>
      <c r="WPL14" s="80"/>
      <c r="WPM14" s="80"/>
      <c r="WPN14" s="80"/>
      <c r="WPO14" s="80"/>
      <c r="WPP14" s="80"/>
      <c r="WPQ14" s="80"/>
      <c r="WPR14" s="80"/>
      <c r="WPS14" s="80"/>
      <c r="WPT14" s="80"/>
      <c r="WPU14" s="80"/>
      <c r="WPV14" s="80"/>
      <c r="WPW14" s="80"/>
      <c r="WPX14" s="80"/>
      <c r="WPY14" s="80"/>
      <c r="WPZ14" s="80"/>
      <c r="WQA14" s="80"/>
      <c r="WQB14" s="80"/>
      <c r="WQC14" s="80"/>
      <c r="WQD14" s="80"/>
      <c r="WQE14" s="80"/>
      <c r="WQF14" s="80"/>
      <c r="WQG14" s="80"/>
      <c r="WQH14" s="80"/>
      <c r="WQI14" s="80"/>
      <c r="WQJ14" s="80"/>
      <c r="WQK14" s="80"/>
      <c r="WQL14" s="80"/>
      <c r="WQM14" s="80"/>
      <c r="WQN14" s="80"/>
      <c r="WQO14" s="80"/>
      <c r="WQP14" s="80"/>
      <c r="WQQ14" s="80"/>
      <c r="WQR14" s="80"/>
      <c r="WQS14" s="80"/>
      <c r="WQT14" s="80"/>
      <c r="WQU14" s="80"/>
      <c r="WQV14" s="80"/>
      <c r="WQW14" s="80"/>
      <c r="WQX14" s="80"/>
      <c r="WQY14" s="80"/>
      <c r="WQZ14" s="80"/>
      <c r="WRA14" s="80"/>
      <c r="WRB14" s="80"/>
      <c r="WRC14" s="80"/>
      <c r="WRD14" s="80"/>
      <c r="WRE14" s="80"/>
      <c r="WRF14" s="80"/>
      <c r="WRG14" s="80"/>
      <c r="WRH14" s="80"/>
      <c r="WRI14" s="80"/>
      <c r="WRJ14" s="80"/>
      <c r="WRK14" s="80"/>
      <c r="WRL14" s="80"/>
      <c r="WRM14" s="80"/>
      <c r="WRN14" s="80"/>
      <c r="WRO14" s="80"/>
      <c r="WRP14" s="80"/>
      <c r="WRQ14" s="80"/>
      <c r="WRR14" s="80"/>
      <c r="WRS14" s="80"/>
      <c r="WRT14" s="80"/>
      <c r="WRU14" s="80"/>
      <c r="WRV14" s="80"/>
      <c r="WRW14" s="80"/>
      <c r="WRX14" s="80"/>
      <c r="WRY14" s="80"/>
      <c r="WRZ14" s="80"/>
      <c r="WSA14" s="80"/>
      <c r="WSB14" s="80"/>
      <c r="WSC14" s="80"/>
      <c r="WSD14" s="80"/>
      <c r="WSE14" s="80"/>
      <c r="WSF14" s="80"/>
      <c r="WSG14" s="80"/>
      <c r="WSH14" s="80"/>
      <c r="WSI14" s="80"/>
      <c r="WSJ14" s="80"/>
      <c r="WSK14" s="80"/>
      <c r="WSL14" s="80"/>
      <c r="WSM14" s="80"/>
      <c r="WSN14" s="80"/>
      <c r="WSO14" s="80"/>
      <c r="WSP14" s="80"/>
      <c r="WSQ14" s="80"/>
      <c r="WSR14" s="80"/>
      <c r="WSS14" s="80"/>
      <c r="WST14" s="80"/>
      <c r="WSU14" s="80"/>
      <c r="WSV14" s="80"/>
      <c r="WSW14" s="80"/>
      <c r="WSX14" s="80"/>
      <c r="WSY14" s="80"/>
      <c r="WSZ14" s="80"/>
      <c r="WTA14" s="80"/>
      <c r="WTB14" s="80"/>
      <c r="WTC14" s="80"/>
      <c r="WTD14" s="80"/>
      <c r="WTE14" s="80"/>
      <c r="WTF14" s="80"/>
      <c r="WTG14" s="80"/>
      <c r="WTH14" s="80"/>
      <c r="WTI14" s="80"/>
      <c r="WTJ14" s="80"/>
      <c r="WTK14" s="80"/>
      <c r="WTL14" s="80"/>
      <c r="WTM14" s="80"/>
      <c r="WTN14" s="80"/>
      <c r="WTO14" s="80"/>
      <c r="WTP14" s="80"/>
      <c r="WTQ14" s="80"/>
      <c r="WTR14" s="80"/>
      <c r="WTS14" s="80"/>
      <c r="WTT14" s="80"/>
      <c r="WTU14" s="80"/>
      <c r="WTV14" s="80"/>
      <c r="WTW14" s="80"/>
      <c r="WTX14" s="80"/>
      <c r="WTY14" s="80"/>
      <c r="WTZ14" s="80"/>
      <c r="WUA14" s="80"/>
      <c r="WUB14" s="80"/>
      <c r="WUC14" s="80"/>
      <c r="WUD14" s="80"/>
      <c r="WUE14" s="80"/>
      <c r="WUF14" s="80"/>
      <c r="WUG14" s="80"/>
      <c r="WUH14" s="80"/>
      <c r="WUI14" s="80"/>
      <c r="WUJ14" s="80"/>
      <c r="WUK14" s="80"/>
      <c r="WUL14" s="80"/>
      <c r="WUM14" s="80"/>
      <c r="WUN14" s="80"/>
      <c r="WUO14" s="80"/>
      <c r="WUP14" s="80"/>
      <c r="WUQ14" s="80"/>
      <c r="WUR14" s="80"/>
      <c r="WUS14" s="80"/>
      <c r="WUT14" s="80"/>
      <c r="WUU14" s="80"/>
      <c r="WUV14" s="80"/>
      <c r="WUW14" s="80"/>
      <c r="WUX14" s="80"/>
      <c r="WUY14" s="80"/>
      <c r="WUZ14" s="80"/>
      <c r="WVA14" s="80"/>
      <c r="WVB14" s="80"/>
      <c r="WVC14" s="80"/>
      <c r="WVD14" s="80"/>
      <c r="WVE14" s="80"/>
      <c r="WVF14" s="80"/>
      <c r="WVG14" s="80"/>
      <c r="WVH14" s="80"/>
      <c r="WVI14" s="80"/>
      <c r="WVJ14" s="80"/>
      <c r="WVK14" s="80"/>
      <c r="WVL14" s="80"/>
      <c r="WVM14" s="80"/>
      <c r="WVN14" s="80"/>
      <c r="WVO14" s="80"/>
      <c r="WVP14" s="80"/>
      <c r="WVQ14" s="80"/>
      <c r="WVR14" s="80"/>
      <c r="WVS14" s="80"/>
      <c r="WVT14" s="80"/>
      <c r="WVU14" s="80"/>
      <c r="WVV14" s="80"/>
      <c r="WVW14" s="80"/>
      <c r="WVX14" s="80"/>
      <c r="WVY14" s="80"/>
      <c r="WVZ14" s="80"/>
      <c r="WWA14" s="80"/>
      <c r="WWB14" s="80"/>
      <c r="WWC14" s="80"/>
      <c r="WWD14" s="80"/>
    </row>
    <row r="15" spans="1:16150" s="79" customFormat="1">
      <c r="A15" s="81" t="s">
        <v>440</v>
      </c>
      <c r="B15" s="82">
        <v>16535</v>
      </c>
      <c r="C15" s="83">
        <v>333</v>
      </c>
      <c r="D15" s="83">
        <f t="shared" si="0"/>
        <v>8</v>
      </c>
      <c r="E15" s="208">
        <v>2</v>
      </c>
      <c r="F15" s="85">
        <v>3</v>
      </c>
      <c r="G15" s="85">
        <f t="shared" si="1"/>
        <v>14</v>
      </c>
      <c r="H15" s="211">
        <v>1</v>
      </c>
      <c r="I15" s="85">
        <v>38</v>
      </c>
      <c r="J15" s="85">
        <f t="shared" si="2"/>
        <v>6</v>
      </c>
      <c r="K15" s="211">
        <v>2</v>
      </c>
      <c r="L15" s="85">
        <v>354</v>
      </c>
      <c r="M15" s="85">
        <f t="shared" si="3"/>
        <v>14</v>
      </c>
      <c r="N15" s="211">
        <v>1</v>
      </c>
      <c r="O15" s="85">
        <v>0</v>
      </c>
      <c r="P15" s="85">
        <f t="shared" si="4"/>
        <v>13</v>
      </c>
      <c r="Q15" s="211">
        <v>1</v>
      </c>
      <c r="R15" s="83">
        <f t="shared" si="5"/>
        <v>395</v>
      </c>
      <c r="S15" s="204">
        <f>VLOOKUP(A15,'PIVOT TABLES'!$A$46:$B$60,2,FALSE)</f>
        <v>118703</v>
      </c>
      <c r="T15" s="207">
        <f t="shared" si="6"/>
        <v>300.51392405063291</v>
      </c>
      <c r="U15" s="83">
        <f t="shared" si="7"/>
        <v>7</v>
      </c>
      <c r="V15" s="83">
        <v>4</v>
      </c>
      <c r="W15" s="239">
        <f>$S15*($AK$15/100)</f>
        <v>10551.377777777778</v>
      </c>
      <c r="X15" s="239">
        <f>$S15*($AL$15/100)</f>
        <v>4616.2277777777781</v>
      </c>
      <c r="Y15" s="240">
        <f>$S15*($AM$15/100)</f>
        <v>23608.707777777778</v>
      </c>
      <c r="Z15" s="240">
        <f>$S15*($AN$15/100)</f>
        <v>4616.2277777777781</v>
      </c>
      <c r="AA15" s="240">
        <f>$S15*($AO$15/100)</f>
        <v>9364.3477777777789</v>
      </c>
      <c r="AB15" s="240">
        <f>$S15*($AP$15/100)</f>
        <v>37853.067777777775</v>
      </c>
      <c r="AC15" s="240">
        <f>$S15*($AQ$15/100)</f>
        <v>0</v>
      </c>
      <c r="AD15" s="241">
        <f>$S15*($AR$15/100)</f>
        <v>14112.467777777778</v>
      </c>
      <c r="AE15" s="242">
        <f>$S15*($AS$15/100)</f>
        <v>9364.3477777777789</v>
      </c>
      <c r="AF15" s="242">
        <f>$S15*($AT$15/100)</f>
        <v>4616.2277777777781</v>
      </c>
      <c r="AG15" s="242">
        <f>$S15*($AU$15/100)</f>
        <v>0</v>
      </c>
      <c r="AH15" s="224"/>
      <c r="AI15" s="224"/>
      <c r="AJ15" s="224" t="str">
        <f>'Staff % Analysis'!B7</f>
        <v>Martha's Vineyard</v>
      </c>
      <c r="AK15" s="231">
        <f>'Staff % Analysis'!C7</f>
        <v>8.8888888888888893</v>
      </c>
      <c r="AL15" s="231">
        <f>'Staff % Analysis'!D7</f>
        <v>3.8888888888888888</v>
      </c>
      <c r="AM15" s="231">
        <f>'Staff % Analysis'!E7</f>
        <v>19.888888888888889</v>
      </c>
      <c r="AN15" s="231">
        <f>'Staff % Analysis'!F7</f>
        <v>3.8888888888888888</v>
      </c>
      <c r="AO15" s="231">
        <f>'Staff % Analysis'!G7</f>
        <v>7.8888888888888893</v>
      </c>
      <c r="AP15" s="231">
        <f>'Staff % Analysis'!H7</f>
        <v>31.888888888888889</v>
      </c>
      <c r="AQ15" s="231">
        <f>'Staff % Analysis'!I7</f>
        <v>0</v>
      </c>
      <c r="AR15" s="231">
        <f>'Staff % Analysis'!J7</f>
        <v>11.888888888888889</v>
      </c>
      <c r="AS15" s="231">
        <f>'Staff % Analysis'!K7</f>
        <v>7.8888888888888893</v>
      </c>
      <c r="AT15" s="231">
        <f>'Staff % Analysis'!L7</f>
        <v>3.8888888888888888</v>
      </c>
      <c r="AU15" s="231">
        <f>'Staff % Analysis'!M7</f>
        <v>0</v>
      </c>
      <c r="AV15" s="231">
        <f>'Staff % Analysis'!N7</f>
        <v>99.999999999999986</v>
      </c>
      <c r="AW15" s="224">
        <f>'Staff % Analysis'!O7</f>
        <v>101</v>
      </c>
      <c r="AX15" s="224">
        <f>'Staff % Analysis'!P7</f>
        <v>1</v>
      </c>
      <c r="AY15" s="224">
        <f>'Staff % Analysis'!Q7</f>
        <v>-0.11111111111111099</v>
      </c>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c r="IP15" s="80"/>
      <c r="IQ15" s="80"/>
      <c r="IR15" s="80"/>
      <c r="IS15" s="80"/>
      <c r="IT15" s="80"/>
      <c r="IU15" s="80"/>
      <c r="IV15" s="80"/>
      <c r="IW15" s="80"/>
      <c r="IX15" s="80"/>
      <c r="IY15" s="80"/>
      <c r="IZ15" s="80"/>
      <c r="JA15" s="80"/>
      <c r="JB15" s="80"/>
      <c r="JC15" s="80"/>
      <c r="JD15" s="80"/>
      <c r="JE15" s="80"/>
      <c r="JF15" s="80"/>
      <c r="JG15" s="80"/>
      <c r="JH15" s="80"/>
      <c r="JI15" s="80"/>
      <c r="JJ15" s="80"/>
      <c r="JK15" s="80"/>
      <c r="JL15" s="80"/>
      <c r="JM15" s="80"/>
      <c r="JN15" s="80"/>
      <c r="JO15" s="80"/>
      <c r="JP15" s="80"/>
      <c r="JQ15" s="80"/>
      <c r="JR15" s="80"/>
      <c r="JS15" s="80"/>
      <c r="JT15" s="80"/>
      <c r="JU15" s="80"/>
      <c r="JV15" s="80"/>
      <c r="JW15" s="80"/>
      <c r="JX15" s="80"/>
      <c r="JY15" s="80"/>
      <c r="JZ15" s="80"/>
      <c r="KA15" s="80"/>
      <c r="KB15" s="80"/>
      <c r="KC15" s="80"/>
      <c r="KD15" s="80"/>
      <c r="KE15" s="80"/>
      <c r="KF15" s="80"/>
      <c r="KG15" s="80"/>
      <c r="KH15" s="80"/>
      <c r="KI15" s="80"/>
      <c r="KJ15" s="80"/>
      <c r="KK15" s="80"/>
      <c r="KL15" s="80"/>
      <c r="KM15" s="80"/>
      <c r="KN15" s="80"/>
      <c r="KO15" s="80"/>
      <c r="KP15" s="80"/>
      <c r="KQ15" s="80"/>
      <c r="KR15" s="80"/>
      <c r="KS15" s="80"/>
      <c r="KT15" s="80"/>
      <c r="KU15" s="80"/>
      <c r="KV15" s="80"/>
      <c r="KW15" s="80"/>
      <c r="KX15" s="80"/>
      <c r="KY15" s="80"/>
      <c r="KZ15" s="80"/>
      <c r="LA15" s="80"/>
      <c r="LB15" s="80"/>
      <c r="LC15" s="80"/>
      <c r="LD15" s="80"/>
      <c r="LE15" s="80"/>
      <c r="LF15" s="80"/>
      <c r="LG15" s="80"/>
      <c r="LH15" s="80"/>
      <c r="LI15" s="80"/>
      <c r="LJ15" s="80"/>
      <c r="LK15" s="80"/>
      <c r="LL15" s="80"/>
      <c r="LM15" s="80"/>
      <c r="LN15" s="80"/>
      <c r="LO15" s="80"/>
      <c r="LP15" s="80"/>
      <c r="LQ15" s="80"/>
      <c r="LR15" s="80"/>
      <c r="LS15" s="80"/>
      <c r="LT15" s="80"/>
      <c r="LU15" s="80"/>
      <c r="LV15" s="80"/>
      <c r="LW15" s="80"/>
      <c r="LX15" s="80"/>
      <c r="LY15" s="80"/>
      <c r="LZ15" s="80"/>
      <c r="MA15" s="80"/>
      <c r="MB15" s="80"/>
      <c r="MC15" s="80"/>
      <c r="MD15" s="80"/>
      <c r="ME15" s="80"/>
      <c r="MF15" s="80"/>
      <c r="MG15" s="80"/>
      <c r="MH15" s="80"/>
      <c r="MI15" s="80"/>
      <c r="MJ15" s="80"/>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c r="NK15" s="80"/>
      <c r="NL15" s="80"/>
      <c r="NM15" s="80"/>
      <c r="NN15" s="80"/>
      <c r="NO15" s="80"/>
      <c r="NP15" s="80"/>
      <c r="NQ15" s="80"/>
      <c r="NR15" s="80"/>
      <c r="NS15" s="80"/>
      <c r="NT15" s="80"/>
      <c r="NU15" s="80"/>
      <c r="NV15" s="80"/>
      <c r="NW15" s="80"/>
      <c r="NX15" s="80"/>
      <c r="NY15" s="80"/>
      <c r="NZ15" s="80"/>
      <c r="OA15" s="80"/>
      <c r="OB15" s="80"/>
      <c r="OC15" s="80"/>
      <c r="OD15" s="80"/>
      <c r="OE15" s="80"/>
      <c r="OF15" s="80"/>
      <c r="OG15" s="80"/>
      <c r="OH15" s="80"/>
      <c r="OI15" s="80"/>
      <c r="OJ15" s="80"/>
      <c r="OK15" s="80"/>
      <c r="OL15" s="80"/>
      <c r="OM15" s="80"/>
      <c r="ON15" s="80"/>
      <c r="OO15" s="80"/>
      <c r="OP15" s="80"/>
      <c r="OQ15" s="80"/>
      <c r="OR15" s="80"/>
      <c r="OS15" s="80"/>
      <c r="OT15" s="80"/>
      <c r="OU15" s="80"/>
      <c r="OV15" s="80"/>
      <c r="OW15" s="80"/>
      <c r="OX15" s="80"/>
      <c r="OY15" s="80"/>
      <c r="OZ15" s="80"/>
      <c r="PA15" s="80"/>
      <c r="PB15" s="80"/>
      <c r="PC15" s="80"/>
      <c r="PD15" s="80"/>
      <c r="PE15" s="80"/>
      <c r="PF15" s="80"/>
      <c r="PG15" s="80"/>
      <c r="PH15" s="80"/>
      <c r="PI15" s="80"/>
      <c r="PJ15" s="80"/>
      <c r="PK15" s="80"/>
      <c r="PL15" s="80"/>
      <c r="PM15" s="80"/>
      <c r="PN15" s="80"/>
      <c r="PO15" s="80"/>
      <c r="PP15" s="80"/>
      <c r="PQ15" s="80"/>
      <c r="PR15" s="80"/>
      <c r="PS15" s="80"/>
      <c r="PT15" s="80"/>
      <c r="PU15" s="80"/>
      <c r="PV15" s="80"/>
      <c r="PW15" s="80"/>
      <c r="PX15" s="80"/>
      <c r="PY15" s="80"/>
      <c r="PZ15" s="80"/>
      <c r="QA15" s="80"/>
      <c r="QB15" s="80"/>
      <c r="QC15" s="80"/>
      <c r="QD15" s="80"/>
      <c r="QE15" s="80"/>
      <c r="QF15" s="80"/>
      <c r="QG15" s="80"/>
      <c r="QH15" s="80"/>
      <c r="QI15" s="80"/>
      <c r="QJ15" s="80"/>
      <c r="QK15" s="80"/>
      <c r="QL15" s="80"/>
      <c r="QM15" s="80"/>
      <c r="QN15" s="80"/>
      <c r="QO15" s="80"/>
      <c r="QP15" s="80"/>
      <c r="QQ15" s="80"/>
      <c r="QR15" s="80"/>
      <c r="QS15" s="80"/>
      <c r="QT15" s="80"/>
      <c r="QU15" s="80"/>
      <c r="QV15" s="80"/>
      <c r="QW15" s="80"/>
      <c r="QX15" s="80"/>
      <c r="QY15" s="80"/>
      <c r="QZ15" s="80"/>
      <c r="RA15" s="80"/>
      <c r="RB15" s="80"/>
      <c r="RC15" s="80"/>
      <c r="RD15" s="80"/>
      <c r="RE15" s="80"/>
      <c r="RF15" s="80"/>
      <c r="RG15" s="80"/>
      <c r="RH15" s="80"/>
      <c r="RI15" s="80"/>
      <c r="RJ15" s="80"/>
      <c r="RK15" s="80"/>
      <c r="RL15" s="80"/>
      <c r="RM15" s="80"/>
      <c r="RN15" s="80"/>
      <c r="RO15" s="80"/>
      <c r="RP15" s="80"/>
      <c r="RQ15" s="80"/>
      <c r="RR15" s="80"/>
      <c r="RS15" s="80"/>
      <c r="RT15" s="80"/>
      <c r="RU15" s="80"/>
      <c r="RV15" s="80"/>
      <c r="RW15" s="80"/>
      <c r="RX15" s="80"/>
      <c r="RY15" s="80"/>
      <c r="RZ15" s="80"/>
      <c r="SA15" s="80"/>
      <c r="SB15" s="80"/>
      <c r="SC15" s="80"/>
      <c r="SD15" s="80"/>
      <c r="SE15" s="80"/>
      <c r="SF15" s="80"/>
      <c r="SG15" s="80"/>
      <c r="SH15" s="80"/>
      <c r="SI15" s="80"/>
      <c r="SJ15" s="80"/>
      <c r="SK15" s="80"/>
      <c r="SL15" s="80"/>
      <c r="SM15" s="80"/>
      <c r="SN15" s="80"/>
      <c r="SO15" s="80"/>
      <c r="SP15" s="80"/>
      <c r="SQ15" s="80"/>
      <c r="SR15" s="80"/>
      <c r="SS15" s="80"/>
      <c r="ST15" s="80"/>
      <c r="SU15" s="80"/>
      <c r="SV15" s="80"/>
      <c r="SW15" s="80"/>
      <c r="SX15" s="80"/>
      <c r="SY15" s="80"/>
      <c r="SZ15" s="80"/>
      <c r="TA15" s="80"/>
      <c r="TB15" s="80"/>
      <c r="TC15" s="80"/>
      <c r="TD15" s="80"/>
      <c r="TE15" s="80"/>
      <c r="TF15" s="80"/>
      <c r="TG15" s="80"/>
      <c r="TH15" s="80"/>
      <c r="TI15" s="80"/>
      <c r="TJ15" s="80"/>
      <c r="TK15" s="80"/>
      <c r="TL15" s="80"/>
      <c r="TM15" s="80"/>
      <c r="TN15" s="80"/>
      <c r="TO15" s="80"/>
      <c r="TP15" s="80"/>
      <c r="TQ15" s="80"/>
      <c r="TR15" s="80"/>
      <c r="TS15" s="80"/>
      <c r="TT15" s="80"/>
      <c r="TU15" s="80"/>
      <c r="TV15" s="80"/>
      <c r="TW15" s="80"/>
      <c r="TX15" s="80"/>
      <c r="TY15" s="80"/>
      <c r="TZ15" s="80"/>
      <c r="UA15" s="80"/>
      <c r="UB15" s="80"/>
      <c r="UC15" s="80"/>
      <c r="UD15" s="80"/>
      <c r="UE15" s="80"/>
      <c r="UF15" s="80"/>
      <c r="UG15" s="80"/>
      <c r="UH15" s="80"/>
      <c r="UI15" s="80"/>
      <c r="UJ15" s="80"/>
      <c r="UK15" s="80"/>
      <c r="UL15" s="80"/>
      <c r="UM15" s="80"/>
      <c r="UN15" s="80"/>
      <c r="UO15" s="80"/>
      <c r="UP15" s="80"/>
      <c r="UQ15" s="80"/>
      <c r="UR15" s="80"/>
      <c r="US15" s="80"/>
      <c r="UT15" s="80"/>
      <c r="UU15" s="80"/>
      <c r="UV15" s="80"/>
      <c r="UW15" s="80"/>
      <c r="UX15" s="80"/>
      <c r="UY15" s="80"/>
      <c r="UZ15" s="80"/>
      <c r="VA15" s="80"/>
      <c r="VB15" s="80"/>
      <c r="VC15" s="80"/>
      <c r="VD15" s="80"/>
      <c r="VE15" s="80"/>
      <c r="VF15" s="80"/>
      <c r="VG15" s="80"/>
      <c r="VH15" s="80"/>
      <c r="VI15" s="80"/>
      <c r="VJ15" s="80"/>
      <c r="VK15" s="80"/>
      <c r="VL15" s="80"/>
      <c r="VM15" s="80"/>
      <c r="VN15" s="80"/>
      <c r="VO15" s="80"/>
      <c r="VP15" s="80"/>
      <c r="VQ15" s="80"/>
      <c r="VR15" s="80"/>
      <c r="VS15" s="80"/>
      <c r="VT15" s="80"/>
      <c r="VU15" s="80"/>
      <c r="VV15" s="80"/>
      <c r="VW15" s="80"/>
      <c r="VX15" s="80"/>
      <c r="VY15" s="80"/>
      <c r="VZ15" s="80"/>
      <c r="WA15" s="80"/>
      <c r="WB15" s="80"/>
      <c r="WC15" s="80"/>
      <c r="WD15" s="80"/>
      <c r="WE15" s="80"/>
      <c r="WF15" s="80"/>
      <c r="WG15" s="80"/>
      <c r="WH15" s="80"/>
      <c r="WI15" s="80"/>
      <c r="WJ15" s="80"/>
      <c r="WK15" s="80"/>
      <c r="WL15" s="80"/>
      <c r="WM15" s="80"/>
      <c r="WN15" s="80"/>
      <c r="WO15" s="80"/>
      <c r="WP15" s="80"/>
      <c r="WQ15" s="80"/>
      <c r="WR15" s="80"/>
      <c r="WS15" s="80"/>
      <c r="WT15" s="80"/>
      <c r="WU15" s="80"/>
      <c r="WV15" s="80"/>
      <c r="WW15" s="80"/>
      <c r="WX15" s="80"/>
      <c r="WY15" s="80"/>
      <c r="WZ15" s="80"/>
      <c r="XA15" s="80"/>
      <c r="XB15" s="80"/>
      <c r="XC15" s="80"/>
      <c r="XD15" s="80"/>
      <c r="XE15" s="80"/>
      <c r="XF15" s="80"/>
      <c r="XG15" s="80"/>
      <c r="XH15" s="80"/>
      <c r="XI15" s="80"/>
      <c r="XJ15" s="80"/>
      <c r="XK15" s="80"/>
      <c r="XL15" s="80"/>
      <c r="XM15" s="80"/>
      <c r="XN15" s="80"/>
      <c r="XO15" s="80"/>
      <c r="XP15" s="80"/>
      <c r="XQ15" s="80"/>
      <c r="XR15" s="80"/>
      <c r="XS15" s="80"/>
      <c r="XT15" s="80"/>
      <c r="XU15" s="80"/>
      <c r="XV15" s="80"/>
      <c r="XW15" s="80"/>
      <c r="XX15" s="80"/>
      <c r="XY15" s="80"/>
      <c r="XZ15" s="80"/>
      <c r="YA15" s="80"/>
      <c r="YB15" s="80"/>
      <c r="YC15" s="80"/>
      <c r="YD15" s="80"/>
      <c r="YE15" s="80"/>
      <c r="YF15" s="80"/>
      <c r="YG15" s="80"/>
      <c r="YH15" s="80"/>
      <c r="YI15" s="80"/>
      <c r="YJ15" s="80"/>
      <c r="YK15" s="80"/>
      <c r="YL15" s="80"/>
      <c r="YM15" s="80"/>
      <c r="YN15" s="80"/>
      <c r="YO15" s="80"/>
      <c r="YP15" s="80"/>
      <c r="YQ15" s="80"/>
      <c r="YR15" s="80"/>
      <c r="YS15" s="80"/>
      <c r="YT15" s="80"/>
      <c r="YU15" s="80"/>
      <c r="YV15" s="80"/>
      <c r="YW15" s="80"/>
      <c r="YX15" s="80"/>
      <c r="YY15" s="80"/>
      <c r="YZ15" s="80"/>
      <c r="ZA15" s="80"/>
      <c r="ZB15" s="80"/>
      <c r="ZC15" s="80"/>
      <c r="ZD15" s="80"/>
      <c r="ZE15" s="80"/>
      <c r="ZF15" s="80"/>
      <c r="ZG15" s="80"/>
      <c r="ZH15" s="80"/>
      <c r="ZI15" s="80"/>
      <c r="ZJ15" s="80"/>
      <c r="ZK15" s="80"/>
      <c r="ZL15" s="80"/>
      <c r="ZM15" s="80"/>
      <c r="ZN15" s="80"/>
      <c r="ZO15" s="80"/>
      <c r="ZP15" s="80"/>
      <c r="ZQ15" s="80"/>
      <c r="ZR15" s="80"/>
      <c r="ZS15" s="80"/>
      <c r="ZT15" s="80"/>
      <c r="ZU15" s="80"/>
      <c r="ZV15" s="80"/>
      <c r="ZW15" s="80"/>
      <c r="ZX15" s="80"/>
      <c r="ZY15" s="80"/>
      <c r="ZZ15" s="80"/>
      <c r="AAA15" s="80"/>
      <c r="AAB15" s="80"/>
      <c r="AAC15" s="80"/>
      <c r="AAD15" s="80"/>
      <c r="AAE15" s="80"/>
      <c r="AAF15" s="80"/>
      <c r="AAG15" s="80"/>
      <c r="AAH15" s="80"/>
      <c r="AAI15" s="80"/>
      <c r="AAJ15" s="80"/>
      <c r="AAK15" s="80"/>
      <c r="AAL15" s="80"/>
      <c r="AAM15" s="80"/>
      <c r="AAN15" s="80"/>
      <c r="AAO15" s="80"/>
      <c r="AAP15" s="80"/>
      <c r="AAQ15" s="80"/>
      <c r="AAR15" s="80"/>
      <c r="AAS15" s="80"/>
      <c r="AAT15" s="80"/>
      <c r="AAU15" s="80"/>
      <c r="AAV15" s="80"/>
      <c r="AAW15" s="80"/>
      <c r="AAX15" s="80"/>
      <c r="AAY15" s="80"/>
      <c r="AAZ15" s="80"/>
      <c r="ABA15" s="80"/>
      <c r="ABB15" s="80"/>
      <c r="ABC15" s="80"/>
      <c r="ABD15" s="80"/>
      <c r="ABE15" s="80"/>
      <c r="ABF15" s="80"/>
      <c r="ABG15" s="80"/>
      <c r="ABH15" s="80"/>
      <c r="ABI15" s="80"/>
      <c r="ABJ15" s="80"/>
      <c r="ABK15" s="80"/>
      <c r="ABL15" s="80"/>
      <c r="ABM15" s="80"/>
      <c r="ABN15" s="80"/>
      <c r="ABO15" s="80"/>
      <c r="ABP15" s="80"/>
      <c r="ABQ15" s="80"/>
      <c r="ABR15" s="80"/>
      <c r="ABS15" s="80"/>
      <c r="ABT15" s="80"/>
      <c r="ABU15" s="80"/>
      <c r="ABV15" s="80"/>
      <c r="ABW15" s="80"/>
      <c r="ABX15" s="80"/>
      <c r="ABY15" s="80"/>
      <c r="ABZ15" s="80"/>
      <c r="ACA15" s="80"/>
      <c r="ACB15" s="80"/>
      <c r="ACC15" s="80"/>
      <c r="ACD15" s="80"/>
      <c r="ACE15" s="80"/>
      <c r="ACF15" s="80"/>
      <c r="ACG15" s="80"/>
      <c r="ACH15" s="80"/>
      <c r="ACI15" s="80"/>
      <c r="ACJ15" s="80"/>
      <c r="ACK15" s="80"/>
      <c r="ACL15" s="80"/>
      <c r="ACM15" s="80"/>
      <c r="ACN15" s="80"/>
      <c r="ACO15" s="80"/>
      <c r="ACP15" s="80"/>
      <c r="ACQ15" s="80"/>
      <c r="ACR15" s="80"/>
      <c r="ACS15" s="80"/>
      <c r="ACT15" s="80"/>
      <c r="ACU15" s="80"/>
      <c r="ACV15" s="80"/>
      <c r="ACW15" s="80"/>
      <c r="ACX15" s="80"/>
      <c r="ACY15" s="80"/>
      <c r="ACZ15" s="80"/>
      <c r="ADA15" s="80"/>
      <c r="ADB15" s="80"/>
      <c r="ADC15" s="80"/>
      <c r="ADD15" s="80"/>
      <c r="ADE15" s="80"/>
      <c r="ADF15" s="80"/>
      <c r="ADG15" s="80"/>
      <c r="ADH15" s="80"/>
      <c r="ADI15" s="80"/>
      <c r="ADJ15" s="80"/>
      <c r="ADK15" s="80"/>
      <c r="ADL15" s="80"/>
      <c r="ADM15" s="80"/>
      <c r="ADN15" s="80"/>
      <c r="ADO15" s="80"/>
      <c r="ADP15" s="80"/>
      <c r="ADQ15" s="80"/>
      <c r="ADR15" s="80"/>
      <c r="ADS15" s="80"/>
      <c r="ADT15" s="80"/>
      <c r="ADU15" s="80"/>
      <c r="ADV15" s="80"/>
      <c r="ADW15" s="80"/>
      <c r="ADX15" s="80"/>
      <c r="ADY15" s="80"/>
      <c r="ADZ15" s="80"/>
      <c r="AEA15" s="80"/>
      <c r="AEB15" s="80"/>
      <c r="AEC15" s="80"/>
      <c r="AED15" s="80"/>
      <c r="AEE15" s="80"/>
      <c r="AEF15" s="80"/>
      <c r="AEG15" s="80"/>
      <c r="AEH15" s="80"/>
      <c r="AEI15" s="80"/>
      <c r="AEJ15" s="80"/>
      <c r="AEK15" s="80"/>
      <c r="AEL15" s="80"/>
      <c r="AEM15" s="80"/>
      <c r="AEN15" s="80"/>
      <c r="AEO15" s="80"/>
      <c r="AEP15" s="80"/>
      <c r="AEQ15" s="80"/>
      <c r="AER15" s="80"/>
      <c r="AES15" s="80"/>
      <c r="AET15" s="80"/>
      <c r="AEU15" s="80"/>
      <c r="AEV15" s="80"/>
      <c r="AEW15" s="80"/>
      <c r="AEX15" s="80"/>
      <c r="AEY15" s="80"/>
      <c r="AEZ15" s="80"/>
      <c r="AFA15" s="80"/>
      <c r="AFB15" s="80"/>
      <c r="AFC15" s="80"/>
      <c r="AFD15" s="80"/>
      <c r="AFE15" s="80"/>
      <c r="AFF15" s="80"/>
      <c r="AFG15" s="80"/>
      <c r="AFH15" s="80"/>
      <c r="AFI15" s="80"/>
      <c r="AFJ15" s="80"/>
      <c r="AFK15" s="80"/>
      <c r="AFL15" s="80"/>
      <c r="AFM15" s="80"/>
      <c r="AFN15" s="80"/>
      <c r="AFO15" s="80"/>
      <c r="AFP15" s="80"/>
      <c r="AFQ15" s="80"/>
      <c r="AFR15" s="80"/>
      <c r="AFS15" s="80"/>
      <c r="AFT15" s="80"/>
      <c r="AFU15" s="80"/>
      <c r="AFV15" s="80"/>
      <c r="AFW15" s="80"/>
      <c r="AFX15" s="80"/>
      <c r="AFY15" s="80"/>
      <c r="AFZ15" s="80"/>
      <c r="AGA15" s="80"/>
      <c r="AGB15" s="80"/>
      <c r="AGC15" s="80"/>
      <c r="AGD15" s="80"/>
      <c r="AGE15" s="80"/>
      <c r="AGF15" s="80"/>
      <c r="AGG15" s="80"/>
      <c r="AGH15" s="80"/>
      <c r="AGI15" s="80"/>
      <c r="AGJ15" s="80"/>
      <c r="AGK15" s="80"/>
      <c r="AGL15" s="80"/>
      <c r="AGM15" s="80"/>
      <c r="AGN15" s="80"/>
      <c r="AGO15" s="80"/>
      <c r="AGP15" s="80"/>
      <c r="AGQ15" s="80"/>
      <c r="AGR15" s="80"/>
      <c r="AGS15" s="80"/>
      <c r="AGT15" s="80"/>
      <c r="AGU15" s="80"/>
      <c r="AGV15" s="80"/>
      <c r="AGW15" s="80"/>
      <c r="AGX15" s="80"/>
      <c r="AGY15" s="80"/>
      <c r="AGZ15" s="80"/>
      <c r="AHA15" s="80"/>
      <c r="AHB15" s="80"/>
      <c r="AHC15" s="80"/>
      <c r="AHD15" s="80"/>
      <c r="AHE15" s="80"/>
      <c r="AHF15" s="80"/>
      <c r="AHG15" s="80"/>
      <c r="AHH15" s="80"/>
      <c r="AHI15" s="80"/>
      <c r="AHJ15" s="80"/>
      <c r="AHK15" s="80"/>
      <c r="AHL15" s="80"/>
      <c r="AHM15" s="80"/>
      <c r="AHN15" s="80"/>
      <c r="AHO15" s="80"/>
      <c r="AHP15" s="80"/>
      <c r="AHQ15" s="80"/>
      <c r="AHR15" s="80"/>
      <c r="AHS15" s="80"/>
      <c r="AHT15" s="80"/>
      <c r="AHU15" s="80"/>
      <c r="AHV15" s="80"/>
      <c r="AHW15" s="80"/>
      <c r="AHX15" s="80"/>
      <c r="AHY15" s="80"/>
      <c r="AHZ15" s="80"/>
      <c r="AIA15" s="80"/>
      <c r="AIB15" s="80"/>
      <c r="AIC15" s="80"/>
      <c r="AID15" s="80"/>
      <c r="AIE15" s="80"/>
      <c r="AIF15" s="80"/>
      <c r="AIG15" s="80"/>
      <c r="AIH15" s="80"/>
      <c r="AII15" s="80"/>
      <c r="AIJ15" s="80"/>
      <c r="AIK15" s="80"/>
      <c r="AIL15" s="80"/>
      <c r="AIM15" s="80"/>
      <c r="AIN15" s="80"/>
      <c r="AIO15" s="80"/>
      <c r="AIP15" s="80"/>
      <c r="AIQ15" s="80"/>
      <c r="AIR15" s="80"/>
      <c r="AIS15" s="80"/>
      <c r="AIT15" s="80"/>
      <c r="AIU15" s="80"/>
      <c r="AIV15" s="80"/>
      <c r="AIW15" s="80"/>
      <c r="AIX15" s="80"/>
      <c r="AIY15" s="80"/>
      <c r="AIZ15" s="80"/>
      <c r="AJA15" s="80"/>
      <c r="AJB15" s="80"/>
      <c r="AJC15" s="80"/>
      <c r="AJD15" s="80"/>
      <c r="AJE15" s="80"/>
      <c r="AJF15" s="80"/>
      <c r="AJG15" s="80"/>
      <c r="AJH15" s="80"/>
      <c r="AJI15" s="80"/>
      <c r="AJJ15" s="80"/>
      <c r="AJK15" s="80"/>
      <c r="AJL15" s="80"/>
      <c r="AJM15" s="80"/>
      <c r="AJN15" s="80"/>
      <c r="AJO15" s="80"/>
      <c r="AJP15" s="80"/>
      <c r="AJQ15" s="80"/>
      <c r="AJR15" s="80"/>
      <c r="AJS15" s="80"/>
      <c r="AJT15" s="80"/>
      <c r="AJU15" s="80"/>
      <c r="AJV15" s="80"/>
      <c r="AJW15" s="80"/>
      <c r="AJX15" s="80"/>
      <c r="AJY15" s="80"/>
      <c r="AJZ15" s="80"/>
      <c r="AKA15" s="80"/>
      <c r="AKB15" s="80"/>
      <c r="AKC15" s="80"/>
      <c r="AKD15" s="80"/>
      <c r="AKE15" s="80"/>
      <c r="AKF15" s="80"/>
      <c r="AKG15" s="80"/>
      <c r="AKH15" s="80"/>
      <c r="AKI15" s="80"/>
      <c r="AKJ15" s="80"/>
      <c r="AKK15" s="80"/>
      <c r="AKL15" s="80"/>
      <c r="AKM15" s="80"/>
      <c r="AKN15" s="80"/>
      <c r="AKO15" s="80"/>
      <c r="AKP15" s="80"/>
      <c r="AKQ15" s="80"/>
      <c r="AKR15" s="80"/>
      <c r="AKS15" s="80"/>
      <c r="AKT15" s="80"/>
      <c r="AKU15" s="80"/>
      <c r="AKV15" s="80"/>
      <c r="AKW15" s="80"/>
      <c r="AKX15" s="80"/>
      <c r="AKY15" s="80"/>
      <c r="AKZ15" s="80"/>
      <c r="ALA15" s="80"/>
      <c r="ALB15" s="80"/>
      <c r="ALC15" s="80"/>
      <c r="ALD15" s="80"/>
      <c r="ALE15" s="80"/>
      <c r="ALF15" s="80"/>
      <c r="ALG15" s="80"/>
      <c r="ALH15" s="80"/>
      <c r="ALI15" s="80"/>
      <c r="ALJ15" s="80"/>
      <c r="ALK15" s="80"/>
      <c r="ALL15" s="80"/>
      <c r="ALM15" s="80"/>
      <c r="ALN15" s="80"/>
      <c r="ALO15" s="80"/>
      <c r="ALP15" s="80"/>
      <c r="ALQ15" s="80"/>
      <c r="ALR15" s="80"/>
      <c r="ALS15" s="80"/>
      <c r="ALT15" s="80"/>
      <c r="ALU15" s="80"/>
      <c r="ALV15" s="80"/>
      <c r="ALW15" s="80"/>
      <c r="ALX15" s="80"/>
      <c r="ALY15" s="80"/>
      <c r="ALZ15" s="80"/>
      <c r="AMA15" s="80"/>
      <c r="AMB15" s="80"/>
      <c r="AMC15" s="80"/>
      <c r="AMD15" s="80"/>
      <c r="AME15" s="80"/>
      <c r="AMF15" s="80"/>
      <c r="AMG15" s="80"/>
      <c r="AMH15" s="80"/>
      <c r="AMI15" s="80"/>
      <c r="AMJ15" s="80"/>
      <c r="AMK15" s="80"/>
      <c r="AML15" s="80"/>
      <c r="AMM15" s="80"/>
      <c r="AMN15" s="80"/>
      <c r="AMO15" s="80"/>
      <c r="AMP15" s="80"/>
      <c r="AMQ15" s="80"/>
      <c r="AMR15" s="80"/>
      <c r="AMS15" s="80"/>
      <c r="AMT15" s="80"/>
      <c r="AMU15" s="80"/>
      <c r="AMV15" s="80"/>
      <c r="AMW15" s="80"/>
      <c r="AMX15" s="80"/>
      <c r="AMY15" s="80"/>
      <c r="AMZ15" s="80"/>
      <c r="ANA15" s="80"/>
      <c r="ANB15" s="80"/>
      <c r="ANC15" s="80"/>
      <c r="AND15" s="80"/>
      <c r="ANE15" s="80"/>
      <c r="ANF15" s="80"/>
      <c r="ANG15" s="80"/>
      <c r="ANH15" s="80"/>
      <c r="ANI15" s="80"/>
      <c r="ANJ15" s="80"/>
      <c r="ANK15" s="80"/>
      <c r="ANL15" s="80"/>
      <c r="ANM15" s="80"/>
      <c r="ANN15" s="80"/>
      <c r="ANO15" s="80"/>
      <c r="ANP15" s="80"/>
      <c r="ANQ15" s="80"/>
      <c r="ANR15" s="80"/>
      <c r="ANS15" s="80"/>
      <c r="ANT15" s="80"/>
      <c r="ANU15" s="80"/>
      <c r="ANV15" s="80"/>
      <c r="ANW15" s="80"/>
      <c r="ANX15" s="80"/>
      <c r="ANY15" s="80"/>
      <c r="ANZ15" s="80"/>
      <c r="AOA15" s="80"/>
      <c r="AOB15" s="80"/>
      <c r="AOC15" s="80"/>
      <c r="AOD15" s="80"/>
      <c r="AOE15" s="80"/>
      <c r="AOF15" s="80"/>
      <c r="AOG15" s="80"/>
      <c r="AOH15" s="80"/>
      <c r="AOI15" s="80"/>
      <c r="AOJ15" s="80"/>
      <c r="AOK15" s="80"/>
      <c r="AOL15" s="80"/>
      <c r="AOM15" s="80"/>
      <c r="AON15" s="80"/>
      <c r="AOO15" s="80"/>
      <c r="AOP15" s="80"/>
      <c r="AOQ15" s="80"/>
      <c r="AOR15" s="80"/>
      <c r="AOS15" s="80"/>
      <c r="AOT15" s="80"/>
      <c r="AOU15" s="80"/>
      <c r="AOV15" s="80"/>
      <c r="AOW15" s="80"/>
      <c r="AOX15" s="80"/>
      <c r="AOY15" s="80"/>
      <c r="AOZ15" s="80"/>
      <c r="APA15" s="80"/>
      <c r="APB15" s="80"/>
      <c r="APC15" s="80"/>
      <c r="APD15" s="80"/>
      <c r="APE15" s="80"/>
      <c r="APF15" s="80"/>
      <c r="APG15" s="80"/>
      <c r="APH15" s="80"/>
      <c r="API15" s="80"/>
      <c r="APJ15" s="80"/>
      <c r="APK15" s="80"/>
      <c r="APL15" s="80"/>
      <c r="APM15" s="80"/>
      <c r="APN15" s="80"/>
      <c r="APO15" s="80"/>
      <c r="APP15" s="80"/>
      <c r="APQ15" s="80"/>
      <c r="APR15" s="80"/>
      <c r="APS15" s="80"/>
      <c r="APT15" s="80"/>
      <c r="APU15" s="80"/>
      <c r="APV15" s="80"/>
      <c r="APW15" s="80"/>
      <c r="APX15" s="80"/>
      <c r="APY15" s="80"/>
      <c r="APZ15" s="80"/>
      <c r="AQA15" s="80"/>
      <c r="AQB15" s="80"/>
      <c r="AQC15" s="80"/>
      <c r="AQD15" s="80"/>
      <c r="AQE15" s="80"/>
      <c r="AQF15" s="80"/>
      <c r="AQG15" s="80"/>
      <c r="AQH15" s="80"/>
      <c r="AQI15" s="80"/>
      <c r="AQJ15" s="80"/>
      <c r="AQK15" s="80"/>
      <c r="AQL15" s="80"/>
      <c r="AQM15" s="80"/>
      <c r="AQN15" s="80"/>
      <c r="AQO15" s="80"/>
      <c r="AQP15" s="80"/>
      <c r="AQQ15" s="80"/>
      <c r="AQR15" s="80"/>
      <c r="AQS15" s="80"/>
      <c r="AQT15" s="80"/>
      <c r="AQU15" s="80"/>
      <c r="AQV15" s="80"/>
      <c r="AQW15" s="80"/>
      <c r="AQX15" s="80"/>
      <c r="AQY15" s="80"/>
      <c r="AQZ15" s="80"/>
      <c r="ARA15" s="80"/>
      <c r="ARB15" s="80"/>
      <c r="ARC15" s="80"/>
      <c r="ARD15" s="80"/>
      <c r="ARE15" s="80"/>
      <c r="ARF15" s="80"/>
      <c r="ARG15" s="80"/>
      <c r="ARH15" s="80"/>
      <c r="ARI15" s="80"/>
      <c r="ARJ15" s="80"/>
      <c r="ARK15" s="80"/>
      <c r="ARL15" s="80"/>
      <c r="ARM15" s="80"/>
      <c r="ARN15" s="80"/>
      <c r="ARO15" s="80"/>
      <c r="ARP15" s="80"/>
      <c r="ARQ15" s="80"/>
      <c r="ARR15" s="80"/>
      <c r="ARS15" s="80"/>
      <c r="ART15" s="80"/>
      <c r="ARU15" s="80"/>
      <c r="ARV15" s="80"/>
      <c r="ARW15" s="80"/>
      <c r="ARX15" s="80"/>
      <c r="ARY15" s="80"/>
      <c r="ARZ15" s="80"/>
      <c r="ASA15" s="80"/>
      <c r="ASB15" s="80"/>
      <c r="ASC15" s="80"/>
      <c r="ASD15" s="80"/>
      <c r="ASE15" s="80"/>
      <c r="ASF15" s="80"/>
      <c r="ASG15" s="80"/>
      <c r="ASH15" s="80"/>
      <c r="ASI15" s="80"/>
      <c r="ASJ15" s="80"/>
      <c r="ASK15" s="80"/>
      <c r="ASL15" s="80"/>
      <c r="ASM15" s="80"/>
      <c r="ASN15" s="80"/>
      <c r="ASO15" s="80"/>
      <c r="ASP15" s="80"/>
      <c r="ASQ15" s="80"/>
      <c r="ASR15" s="80"/>
      <c r="ASS15" s="80"/>
      <c r="AST15" s="80"/>
      <c r="ASU15" s="80"/>
      <c r="ASV15" s="80"/>
      <c r="ASW15" s="80"/>
      <c r="ASX15" s="80"/>
      <c r="ASY15" s="80"/>
      <c r="ASZ15" s="80"/>
      <c r="ATA15" s="80"/>
      <c r="ATB15" s="80"/>
      <c r="ATC15" s="80"/>
      <c r="ATD15" s="80"/>
      <c r="ATE15" s="80"/>
      <c r="ATF15" s="80"/>
      <c r="ATG15" s="80"/>
      <c r="ATH15" s="80"/>
      <c r="ATI15" s="80"/>
      <c r="ATJ15" s="80"/>
      <c r="ATK15" s="80"/>
      <c r="ATL15" s="80"/>
      <c r="ATM15" s="80"/>
      <c r="ATN15" s="80"/>
      <c r="ATO15" s="80"/>
      <c r="ATP15" s="80"/>
      <c r="ATQ15" s="80"/>
      <c r="ATR15" s="80"/>
      <c r="ATS15" s="80"/>
      <c r="ATT15" s="80"/>
      <c r="ATU15" s="80"/>
      <c r="ATV15" s="80"/>
      <c r="ATW15" s="80"/>
      <c r="ATX15" s="80"/>
      <c r="ATY15" s="80"/>
      <c r="ATZ15" s="80"/>
      <c r="AUA15" s="80"/>
      <c r="AUB15" s="80"/>
      <c r="AUC15" s="80"/>
      <c r="AUD15" s="80"/>
      <c r="AUE15" s="80"/>
      <c r="AUF15" s="80"/>
      <c r="AUG15" s="80"/>
      <c r="AUH15" s="80"/>
      <c r="AUI15" s="80"/>
      <c r="AUJ15" s="80"/>
      <c r="AUK15" s="80"/>
      <c r="AUL15" s="80"/>
      <c r="AUM15" s="80"/>
      <c r="AUN15" s="80"/>
      <c r="AUO15" s="80"/>
      <c r="AUP15" s="80"/>
      <c r="AUQ15" s="80"/>
      <c r="AUR15" s="80"/>
      <c r="AUS15" s="80"/>
      <c r="AUT15" s="80"/>
      <c r="AUU15" s="80"/>
      <c r="AUV15" s="80"/>
      <c r="AUW15" s="80"/>
      <c r="AUX15" s="80"/>
      <c r="AUY15" s="80"/>
      <c r="AUZ15" s="80"/>
      <c r="AVA15" s="80"/>
      <c r="AVB15" s="80"/>
      <c r="AVC15" s="80"/>
      <c r="AVD15" s="80"/>
      <c r="AVE15" s="80"/>
      <c r="AVF15" s="80"/>
      <c r="AVG15" s="80"/>
      <c r="AVH15" s="80"/>
      <c r="AVI15" s="80"/>
      <c r="AVJ15" s="80"/>
      <c r="AVK15" s="80"/>
      <c r="AVL15" s="80"/>
      <c r="AVM15" s="80"/>
      <c r="AVN15" s="80"/>
      <c r="AVO15" s="80"/>
      <c r="AVP15" s="80"/>
      <c r="AVQ15" s="80"/>
      <c r="AVR15" s="80"/>
      <c r="AVS15" s="80"/>
      <c r="AVT15" s="80"/>
      <c r="AVU15" s="80"/>
      <c r="AVV15" s="80"/>
      <c r="AVW15" s="80"/>
      <c r="AVX15" s="80"/>
      <c r="AVY15" s="80"/>
      <c r="AVZ15" s="80"/>
      <c r="AWA15" s="80"/>
      <c r="AWB15" s="80"/>
      <c r="AWC15" s="80"/>
      <c r="AWD15" s="80"/>
      <c r="AWE15" s="80"/>
      <c r="AWF15" s="80"/>
      <c r="AWG15" s="80"/>
      <c r="AWH15" s="80"/>
      <c r="AWI15" s="80"/>
      <c r="AWJ15" s="80"/>
      <c r="AWK15" s="80"/>
      <c r="AWL15" s="80"/>
      <c r="AWM15" s="80"/>
      <c r="AWN15" s="80"/>
      <c r="AWO15" s="80"/>
      <c r="AWP15" s="80"/>
      <c r="AWQ15" s="80"/>
      <c r="AWR15" s="80"/>
      <c r="AWS15" s="80"/>
      <c r="AWT15" s="80"/>
      <c r="AWU15" s="80"/>
      <c r="AWV15" s="80"/>
      <c r="AWW15" s="80"/>
      <c r="AWX15" s="80"/>
      <c r="AWY15" s="80"/>
      <c r="AWZ15" s="80"/>
      <c r="AXA15" s="80"/>
      <c r="AXB15" s="80"/>
      <c r="AXC15" s="80"/>
      <c r="AXD15" s="80"/>
      <c r="AXE15" s="80"/>
      <c r="AXF15" s="80"/>
      <c r="AXG15" s="80"/>
      <c r="AXH15" s="80"/>
      <c r="AXI15" s="80"/>
      <c r="AXJ15" s="80"/>
      <c r="AXK15" s="80"/>
      <c r="AXL15" s="80"/>
      <c r="AXM15" s="80"/>
      <c r="AXN15" s="80"/>
      <c r="AXO15" s="80"/>
      <c r="AXP15" s="80"/>
      <c r="AXQ15" s="80"/>
      <c r="AXR15" s="80"/>
      <c r="AXS15" s="80"/>
      <c r="AXT15" s="80"/>
      <c r="AXU15" s="80"/>
      <c r="AXV15" s="80"/>
      <c r="AXW15" s="80"/>
      <c r="AXX15" s="80"/>
      <c r="AXY15" s="80"/>
      <c r="AXZ15" s="80"/>
      <c r="AYA15" s="80"/>
      <c r="AYB15" s="80"/>
      <c r="AYC15" s="80"/>
      <c r="AYD15" s="80"/>
      <c r="AYE15" s="80"/>
      <c r="AYF15" s="80"/>
      <c r="AYG15" s="80"/>
      <c r="AYH15" s="80"/>
      <c r="AYI15" s="80"/>
      <c r="AYJ15" s="80"/>
      <c r="AYK15" s="80"/>
      <c r="AYL15" s="80"/>
      <c r="AYM15" s="80"/>
      <c r="AYN15" s="80"/>
      <c r="AYO15" s="80"/>
      <c r="AYP15" s="80"/>
      <c r="AYQ15" s="80"/>
      <c r="AYR15" s="80"/>
      <c r="AYS15" s="80"/>
      <c r="AYT15" s="80"/>
      <c r="AYU15" s="80"/>
      <c r="AYV15" s="80"/>
      <c r="AYW15" s="80"/>
      <c r="AYX15" s="80"/>
      <c r="AYY15" s="80"/>
      <c r="AYZ15" s="80"/>
      <c r="AZA15" s="80"/>
      <c r="AZB15" s="80"/>
      <c r="AZC15" s="80"/>
      <c r="AZD15" s="80"/>
      <c r="AZE15" s="80"/>
      <c r="AZF15" s="80"/>
      <c r="AZG15" s="80"/>
      <c r="AZH15" s="80"/>
      <c r="AZI15" s="80"/>
      <c r="AZJ15" s="80"/>
      <c r="AZK15" s="80"/>
      <c r="AZL15" s="80"/>
      <c r="AZM15" s="80"/>
      <c r="AZN15" s="80"/>
      <c r="AZO15" s="80"/>
      <c r="AZP15" s="80"/>
      <c r="AZQ15" s="80"/>
      <c r="AZR15" s="80"/>
      <c r="AZS15" s="80"/>
      <c r="AZT15" s="80"/>
      <c r="AZU15" s="80"/>
      <c r="AZV15" s="80"/>
      <c r="AZW15" s="80"/>
      <c r="AZX15" s="80"/>
      <c r="AZY15" s="80"/>
      <c r="AZZ15" s="80"/>
      <c r="BAA15" s="80"/>
      <c r="BAB15" s="80"/>
      <c r="BAC15" s="80"/>
      <c r="BAD15" s="80"/>
      <c r="BAE15" s="80"/>
      <c r="BAF15" s="80"/>
      <c r="BAG15" s="80"/>
      <c r="BAH15" s="80"/>
      <c r="BAI15" s="80"/>
      <c r="BAJ15" s="80"/>
      <c r="BAK15" s="80"/>
      <c r="BAL15" s="80"/>
      <c r="BAM15" s="80"/>
      <c r="BAN15" s="80"/>
      <c r="BAO15" s="80"/>
      <c r="BAP15" s="80"/>
      <c r="BAQ15" s="80"/>
      <c r="BAR15" s="80"/>
      <c r="BAS15" s="80"/>
      <c r="BAT15" s="80"/>
      <c r="BAU15" s="80"/>
      <c r="BAV15" s="80"/>
      <c r="BAW15" s="80"/>
      <c r="BAX15" s="80"/>
      <c r="BAY15" s="80"/>
      <c r="BAZ15" s="80"/>
      <c r="BBA15" s="80"/>
      <c r="BBB15" s="80"/>
      <c r="BBC15" s="80"/>
      <c r="BBD15" s="80"/>
      <c r="BBE15" s="80"/>
      <c r="BBF15" s="80"/>
      <c r="BBG15" s="80"/>
      <c r="BBH15" s="80"/>
      <c r="BBI15" s="80"/>
      <c r="BBJ15" s="80"/>
      <c r="BBK15" s="80"/>
      <c r="BBL15" s="80"/>
      <c r="BBM15" s="80"/>
      <c r="BBN15" s="80"/>
      <c r="BBO15" s="80"/>
      <c r="BBP15" s="80"/>
      <c r="BBQ15" s="80"/>
      <c r="BBR15" s="80"/>
      <c r="BBS15" s="80"/>
      <c r="BBT15" s="80"/>
      <c r="BBU15" s="80"/>
      <c r="BBV15" s="80"/>
      <c r="BBW15" s="80"/>
      <c r="BBX15" s="80"/>
      <c r="BBY15" s="80"/>
      <c r="BBZ15" s="80"/>
      <c r="BCA15" s="80"/>
      <c r="BCB15" s="80"/>
      <c r="BCC15" s="80"/>
      <c r="BCD15" s="80"/>
      <c r="BCE15" s="80"/>
      <c r="BCF15" s="80"/>
      <c r="BCG15" s="80"/>
      <c r="BCH15" s="80"/>
      <c r="BCI15" s="80"/>
      <c r="BCJ15" s="80"/>
      <c r="BCK15" s="80"/>
      <c r="BCL15" s="80"/>
      <c r="BCM15" s="80"/>
      <c r="BCN15" s="80"/>
      <c r="BCO15" s="80"/>
      <c r="BCP15" s="80"/>
      <c r="BCQ15" s="80"/>
      <c r="BCR15" s="80"/>
      <c r="BCS15" s="80"/>
      <c r="BCT15" s="80"/>
      <c r="BCU15" s="80"/>
      <c r="BCV15" s="80"/>
      <c r="BCW15" s="80"/>
      <c r="BCX15" s="80"/>
      <c r="BCY15" s="80"/>
      <c r="BCZ15" s="80"/>
      <c r="BDA15" s="80"/>
      <c r="BDB15" s="80"/>
      <c r="BDC15" s="80"/>
      <c r="BDD15" s="80"/>
      <c r="BDE15" s="80"/>
      <c r="BDF15" s="80"/>
      <c r="BDG15" s="80"/>
      <c r="BDH15" s="80"/>
      <c r="BDI15" s="80"/>
      <c r="BDJ15" s="80"/>
      <c r="BDK15" s="80"/>
      <c r="BDL15" s="80"/>
      <c r="BDM15" s="80"/>
      <c r="BDN15" s="80"/>
      <c r="BDO15" s="80"/>
      <c r="BDP15" s="80"/>
      <c r="BDQ15" s="80"/>
      <c r="BDR15" s="80"/>
      <c r="BDS15" s="80"/>
      <c r="BDT15" s="80"/>
      <c r="BDU15" s="80"/>
      <c r="BDV15" s="80"/>
      <c r="BDW15" s="80"/>
      <c r="BDX15" s="80"/>
      <c r="BDY15" s="80"/>
      <c r="BDZ15" s="80"/>
      <c r="BEA15" s="80"/>
      <c r="BEB15" s="80"/>
      <c r="BEC15" s="80"/>
      <c r="BED15" s="80"/>
      <c r="BEE15" s="80"/>
      <c r="BEF15" s="80"/>
      <c r="BEG15" s="80"/>
      <c r="BEH15" s="80"/>
      <c r="BEI15" s="80"/>
      <c r="BEJ15" s="80"/>
      <c r="BEK15" s="80"/>
      <c r="BEL15" s="80"/>
      <c r="BEM15" s="80"/>
      <c r="BEN15" s="80"/>
      <c r="BEO15" s="80"/>
      <c r="BEP15" s="80"/>
      <c r="BEQ15" s="80"/>
      <c r="BER15" s="80"/>
      <c r="BES15" s="80"/>
      <c r="BET15" s="80"/>
      <c r="BEU15" s="80"/>
      <c r="BEV15" s="80"/>
      <c r="BEW15" s="80"/>
      <c r="BEX15" s="80"/>
      <c r="BEY15" s="80"/>
      <c r="BEZ15" s="80"/>
      <c r="BFA15" s="80"/>
      <c r="BFB15" s="80"/>
      <c r="BFC15" s="80"/>
      <c r="BFD15" s="80"/>
      <c r="BFE15" s="80"/>
      <c r="BFF15" s="80"/>
      <c r="BFG15" s="80"/>
      <c r="BFH15" s="80"/>
      <c r="BFI15" s="80"/>
      <c r="BFJ15" s="80"/>
      <c r="BFK15" s="80"/>
      <c r="BFL15" s="80"/>
      <c r="BFM15" s="80"/>
      <c r="BFN15" s="80"/>
      <c r="BFO15" s="80"/>
      <c r="BFP15" s="80"/>
      <c r="BFQ15" s="80"/>
      <c r="BFR15" s="80"/>
      <c r="BFS15" s="80"/>
      <c r="BFT15" s="80"/>
      <c r="BFU15" s="80"/>
      <c r="BFV15" s="80"/>
      <c r="BFW15" s="80"/>
      <c r="BFX15" s="80"/>
      <c r="BFY15" s="80"/>
      <c r="BFZ15" s="80"/>
      <c r="BGA15" s="80"/>
      <c r="BGB15" s="80"/>
      <c r="BGC15" s="80"/>
      <c r="BGD15" s="80"/>
      <c r="BGE15" s="80"/>
      <c r="BGF15" s="80"/>
      <c r="BGG15" s="80"/>
      <c r="BGH15" s="80"/>
      <c r="BGI15" s="80"/>
      <c r="BGJ15" s="80"/>
      <c r="BGK15" s="80"/>
      <c r="BGL15" s="80"/>
      <c r="BGM15" s="80"/>
      <c r="BGN15" s="80"/>
      <c r="BGO15" s="80"/>
      <c r="BGP15" s="80"/>
      <c r="BGQ15" s="80"/>
      <c r="BGR15" s="80"/>
      <c r="BGS15" s="80"/>
      <c r="BGT15" s="80"/>
      <c r="BGU15" s="80"/>
      <c r="BGV15" s="80"/>
      <c r="BGW15" s="80"/>
      <c r="BGX15" s="80"/>
      <c r="BGY15" s="80"/>
      <c r="BGZ15" s="80"/>
      <c r="BHA15" s="80"/>
      <c r="BHB15" s="80"/>
      <c r="BHC15" s="80"/>
      <c r="BHD15" s="80"/>
      <c r="BHE15" s="80"/>
      <c r="BHF15" s="80"/>
      <c r="BHG15" s="80"/>
      <c r="BHH15" s="80"/>
      <c r="BHI15" s="80"/>
      <c r="BHJ15" s="80"/>
      <c r="BHK15" s="80"/>
      <c r="BHL15" s="80"/>
      <c r="BHM15" s="80"/>
      <c r="BHN15" s="80"/>
      <c r="BHO15" s="80"/>
      <c r="BHP15" s="80"/>
      <c r="BHQ15" s="80"/>
      <c r="BHR15" s="80"/>
      <c r="BHS15" s="80"/>
      <c r="BHT15" s="80"/>
      <c r="BHU15" s="80"/>
      <c r="BHV15" s="80"/>
      <c r="BHW15" s="80"/>
      <c r="BHX15" s="80"/>
      <c r="BHY15" s="80"/>
      <c r="BHZ15" s="80"/>
      <c r="BIA15" s="80"/>
      <c r="BIB15" s="80"/>
      <c r="BIC15" s="80"/>
      <c r="BID15" s="80"/>
      <c r="BIE15" s="80"/>
      <c r="BIF15" s="80"/>
      <c r="BIG15" s="80"/>
      <c r="BIH15" s="80"/>
      <c r="BII15" s="80"/>
      <c r="BIJ15" s="80"/>
      <c r="BIK15" s="80"/>
      <c r="BIL15" s="80"/>
      <c r="BIM15" s="80"/>
      <c r="BIN15" s="80"/>
      <c r="BIO15" s="80"/>
      <c r="BIP15" s="80"/>
      <c r="BIQ15" s="80"/>
      <c r="BIR15" s="80"/>
      <c r="BIS15" s="80"/>
      <c r="BIT15" s="80"/>
      <c r="BIU15" s="80"/>
      <c r="BIV15" s="80"/>
      <c r="BIW15" s="80"/>
      <c r="BIX15" s="80"/>
      <c r="BIY15" s="80"/>
      <c r="BIZ15" s="80"/>
      <c r="BJA15" s="80"/>
      <c r="BJB15" s="80"/>
      <c r="BJC15" s="80"/>
      <c r="BJD15" s="80"/>
      <c r="BJE15" s="80"/>
      <c r="BJF15" s="80"/>
      <c r="BJG15" s="80"/>
      <c r="BJH15" s="80"/>
      <c r="BJI15" s="80"/>
      <c r="BJJ15" s="80"/>
      <c r="BJK15" s="80"/>
      <c r="BJL15" s="80"/>
      <c r="BJM15" s="80"/>
      <c r="BJN15" s="80"/>
      <c r="BJO15" s="80"/>
      <c r="BJP15" s="80"/>
      <c r="BJQ15" s="80"/>
      <c r="BJR15" s="80"/>
      <c r="BJS15" s="80"/>
      <c r="BJT15" s="80"/>
      <c r="BJU15" s="80"/>
      <c r="BJV15" s="80"/>
      <c r="BJW15" s="80"/>
      <c r="BJX15" s="80"/>
      <c r="BJY15" s="80"/>
      <c r="BJZ15" s="80"/>
      <c r="BKA15" s="80"/>
      <c r="BKB15" s="80"/>
      <c r="BKC15" s="80"/>
      <c r="BKD15" s="80"/>
      <c r="BKE15" s="80"/>
      <c r="BKF15" s="80"/>
      <c r="BKG15" s="80"/>
      <c r="BKH15" s="80"/>
      <c r="BKI15" s="80"/>
      <c r="BKJ15" s="80"/>
      <c r="BKK15" s="80"/>
      <c r="BKL15" s="80"/>
      <c r="BKM15" s="80"/>
      <c r="BKN15" s="80"/>
      <c r="BKO15" s="80"/>
      <c r="BKP15" s="80"/>
      <c r="BKQ15" s="80"/>
      <c r="BKR15" s="80"/>
      <c r="BKS15" s="80"/>
      <c r="BKT15" s="80"/>
      <c r="BKU15" s="80"/>
      <c r="BKV15" s="80"/>
      <c r="BKW15" s="80"/>
      <c r="BKX15" s="80"/>
      <c r="BKY15" s="80"/>
      <c r="BKZ15" s="80"/>
      <c r="BLA15" s="80"/>
      <c r="BLB15" s="80"/>
      <c r="BLC15" s="80"/>
      <c r="BLD15" s="80"/>
      <c r="BLE15" s="80"/>
      <c r="BLF15" s="80"/>
      <c r="BLG15" s="80"/>
      <c r="BLH15" s="80"/>
      <c r="BLI15" s="80"/>
      <c r="BLJ15" s="80"/>
      <c r="BLK15" s="80"/>
      <c r="BLL15" s="80"/>
      <c r="BLM15" s="80"/>
      <c r="BLN15" s="80"/>
      <c r="BLO15" s="80"/>
      <c r="BLP15" s="80"/>
      <c r="BLQ15" s="80"/>
      <c r="BLR15" s="80"/>
      <c r="BLS15" s="80"/>
      <c r="BLT15" s="80"/>
      <c r="BLU15" s="80"/>
      <c r="BLV15" s="80"/>
      <c r="BLW15" s="80"/>
      <c r="BLX15" s="80"/>
      <c r="BLY15" s="80"/>
      <c r="BLZ15" s="80"/>
      <c r="BMA15" s="80"/>
      <c r="BMB15" s="80"/>
      <c r="BMC15" s="80"/>
      <c r="BMD15" s="80"/>
      <c r="BME15" s="80"/>
      <c r="BMF15" s="80"/>
      <c r="BMG15" s="80"/>
      <c r="BMH15" s="80"/>
      <c r="BMI15" s="80"/>
      <c r="BMJ15" s="80"/>
      <c r="BMK15" s="80"/>
      <c r="BML15" s="80"/>
      <c r="BMM15" s="80"/>
      <c r="BMN15" s="80"/>
      <c r="BMO15" s="80"/>
      <c r="BMP15" s="80"/>
      <c r="BMQ15" s="80"/>
      <c r="BMR15" s="80"/>
      <c r="BMS15" s="80"/>
      <c r="BMT15" s="80"/>
      <c r="BMU15" s="80"/>
      <c r="BMV15" s="80"/>
      <c r="BMW15" s="80"/>
      <c r="BMX15" s="80"/>
      <c r="BMY15" s="80"/>
      <c r="BMZ15" s="80"/>
      <c r="BNA15" s="80"/>
      <c r="BNB15" s="80"/>
      <c r="BNC15" s="80"/>
      <c r="BND15" s="80"/>
      <c r="BNE15" s="80"/>
      <c r="BNF15" s="80"/>
      <c r="BNG15" s="80"/>
      <c r="BNH15" s="80"/>
      <c r="BNI15" s="80"/>
      <c r="BNJ15" s="80"/>
      <c r="BNK15" s="80"/>
      <c r="BNL15" s="80"/>
      <c r="BNM15" s="80"/>
      <c r="BNN15" s="80"/>
      <c r="BNO15" s="80"/>
      <c r="BNP15" s="80"/>
      <c r="BNQ15" s="80"/>
      <c r="BNR15" s="80"/>
      <c r="BNS15" s="80"/>
      <c r="BNT15" s="80"/>
      <c r="BNU15" s="80"/>
      <c r="BNV15" s="80"/>
      <c r="BNW15" s="80"/>
      <c r="BNX15" s="80"/>
      <c r="BNY15" s="80"/>
      <c r="BNZ15" s="80"/>
      <c r="BOA15" s="80"/>
      <c r="BOB15" s="80"/>
      <c r="BOC15" s="80"/>
      <c r="BOD15" s="80"/>
      <c r="BOE15" s="80"/>
      <c r="BOF15" s="80"/>
      <c r="BOG15" s="80"/>
      <c r="BOH15" s="80"/>
      <c r="BOI15" s="80"/>
      <c r="BOJ15" s="80"/>
      <c r="BOK15" s="80"/>
      <c r="BOL15" s="80"/>
      <c r="BOM15" s="80"/>
      <c r="BON15" s="80"/>
      <c r="BOO15" s="80"/>
      <c r="BOP15" s="80"/>
      <c r="BOQ15" s="80"/>
      <c r="BOR15" s="80"/>
      <c r="BOS15" s="80"/>
      <c r="BOT15" s="80"/>
      <c r="BOU15" s="80"/>
      <c r="BOV15" s="80"/>
      <c r="BOW15" s="80"/>
      <c r="BOX15" s="80"/>
      <c r="BOY15" s="80"/>
      <c r="BOZ15" s="80"/>
      <c r="BPA15" s="80"/>
      <c r="BPB15" s="80"/>
      <c r="BPC15" s="80"/>
      <c r="BPD15" s="80"/>
      <c r="BPE15" s="80"/>
      <c r="BPF15" s="80"/>
      <c r="BPG15" s="80"/>
      <c r="BPH15" s="80"/>
      <c r="BPI15" s="80"/>
      <c r="BPJ15" s="80"/>
      <c r="BPK15" s="80"/>
      <c r="BPL15" s="80"/>
      <c r="BPM15" s="80"/>
      <c r="BPN15" s="80"/>
      <c r="BPO15" s="80"/>
      <c r="BPP15" s="80"/>
      <c r="BPQ15" s="80"/>
      <c r="BPR15" s="80"/>
      <c r="BPS15" s="80"/>
      <c r="BPT15" s="80"/>
      <c r="BPU15" s="80"/>
      <c r="BPV15" s="80"/>
      <c r="BPW15" s="80"/>
      <c r="BPX15" s="80"/>
      <c r="BPY15" s="80"/>
      <c r="BPZ15" s="80"/>
      <c r="BQA15" s="80"/>
      <c r="BQB15" s="80"/>
      <c r="BQC15" s="80"/>
      <c r="BQD15" s="80"/>
      <c r="BQE15" s="80"/>
      <c r="BQF15" s="80"/>
      <c r="BQG15" s="80"/>
      <c r="BQH15" s="80"/>
      <c r="BQI15" s="80"/>
      <c r="BQJ15" s="80"/>
      <c r="BQK15" s="80"/>
      <c r="BQL15" s="80"/>
      <c r="BQM15" s="80"/>
      <c r="BQN15" s="80"/>
      <c r="BQO15" s="80"/>
      <c r="BQP15" s="80"/>
      <c r="BQQ15" s="80"/>
      <c r="BQR15" s="80"/>
      <c r="BQS15" s="80"/>
      <c r="BQT15" s="80"/>
      <c r="BQU15" s="80"/>
      <c r="BQV15" s="80"/>
      <c r="BQW15" s="80"/>
      <c r="BQX15" s="80"/>
      <c r="BQY15" s="80"/>
      <c r="BQZ15" s="80"/>
      <c r="BRA15" s="80"/>
      <c r="BRB15" s="80"/>
      <c r="BRC15" s="80"/>
      <c r="BRD15" s="80"/>
      <c r="BRE15" s="80"/>
      <c r="BRF15" s="80"/>
      <c r="BRG15" s="80"/>
      <c r="BRH15" s="80"/>
      <c r="BRI15" s="80"/>
      <c r="BRJ15" s="80"/>
      <c r="BRK15" s="80"/>
      <c r="BRL15" s="80"/>
      <c r="BRM15" s="80"/>
      <c r="BRN15" s="80"/>
      <c r="BRO15" s="80"/>
      <c r="BRP15" s="80"/>
      <c r="BRQ15" s="80"/>
      <c r="BRR15" s="80"/>
      <c r="BRS15" s="80"/>
      <c r="BRT15" s="80"/>
      <c r="BRU15" s="80"/>
      <c r="BRV15" s="80"/>
      <c r="BRW15" s="80"/>
      <c r="BRX15" s="80"/>
      <c r="BRY15" s="80"/>
      <c r="BRZ15" s="80"/>
      <c r="BSA15" s="80"/>
      <c r="BSB15" s="80"/>
      <c r="BSC15" s="80"/>
      <c r="BSD15" s="80"/>
      <c r="BSE15" s="80"/>
      <c r="BSF15" s="80"/>
      <c r="BSG15" s="80"/>
      <c r="BSH15" s="80"/>
      <c r="BSI15" s="80"/>
      <c r="BSJ15" s="80"/>
      <c r="BSK15" s="80"/>
      <c r="BSL15" s="80"/>
      <c r="BSM15" s="80"/>
      <c r="BSN15" s="80"/>
      <c r="BSO15" s="80"/>
      <c r="BSP15" s="80"/>
      <c r="BSQ15" s="80"/>
      <c r="BSR15" s="80"/>
      <c r="BSS15" s="80"/>
      <c r="BST15" s="80"/>
      <c r="BSU15" s="80"/>
      <c r="BSV15" s="80"/>
      <c r="BSW15" s="80"/>
      <c r="BSX15" s="80"/>
      <c r="BSY15" s="80"/>
      <c r="BSZ15" s="80"/>
      <c r="BTA15" s="80"/>
      <c r="BTB15" s="80"/>
      <c r="BTC15" s="80"/>
      <c r="BTD15" s="80"/>
      <c r="BTE15" s="80"/>
      <c r="BTF15" s="80"/>
      <c r="BTG15" s="80"/>
      <c r="BTH15" s="80"/>
      <c r="BTI15" s="80"/>
      <c r="BTJ15" s="80"/>
      <c r="BTK15" s="80"/>
      <c r="BTL15" s="80"/>
      <c r="BTM15" s="80"/>
      <c r="BTN15" s="80"/>
      <c r="BTO15" s="80"/>
      <c r="BTP15" s="80"/>
      <c r="BTQ15" s="80"/>
      <c r="BTR15" s="80"/>
      <c r="BTS15" s="80"/>
      <c r="BTT15" s="80"/>
      <c r="BTU15" s="80"/>
      <c r="BTV15" s="80"/>
      <c r="BTW15" s="80"/>
      <c r="BTX15" s="80"/>
      <c r="BTY15" s="80"/>
      <c r="BTZ15" s="80"/>
      <c r="BUA15" s="80"/>
      <c r="BUB15" s="80"/>
      <c r="BUC15" s="80"/>
      <c r="BUD15" s="80"/>
      <c r="BUE15" s="80"/>
      <c r="BUF15" s="80"/>
      <c r="BUG15" s="80"/>
      <c r="BUH15" s="80"/>
      <c r="BUI15" s="80"/>
      <c r="BUJ15" s="80"/>
      <c r="BUK15" s="80"/>
      <c r="BUL15" s="80"/>
      <c r="BUM15" s="80"/>
      <c r="BUN15" s="80"/>
      <c r="BUO15" s="80"/>
      <c r="BUP15" s="80"/>
      <c r="BUQ15" s="80"/>
      <c r="BUR15" s="80"/>
      <c r="BUS15" s="80"/>
      <c r="BUT15" s="80"/>
      <c r="BUU15" s="80"/>
      <c r="BUV15" s="80"/>
      <c r="BUW15" s="80"/>
      <c r="BUX15" s="80"/>
      <c r="BUY15" s="80"/>
      <c r="BUZ15" s="80"/>
      <c r="BVA15" s="80"/>
      <c r="BVB15" s="80"/>
      <c r="BVC15" s="80"/>
      <c r="BVD15" s="80"/>
      <c r="BVE15" s="80"/>
      <c r="BVF15" s="80"/>
      <c r="BVG15" s="80"/>
      <c r="BVH15" s="80"/>
      <c r="BVI15" s="80"/>
      <c r="BVJ15" s="80"/>
      <c r="BVK15" s="80"/>
      <c r="BVL15" s="80"/>
      <c r="BVM15" s="80"/>
      <c r="BVN15" s="80"/>
      <c r="BVO15" s="80"/>
      <c r="BVP15" s="80"/>
      <c r="BVQ15" s="80"/>
      <c r="BVR15" s="80"/>
      <c r="BVS15" s="80"/>
      <c r="BVT15" s="80"/>
      <c r="BVU15" s="80"/>
      <c r="BVV15" s="80"/>
      <c r="BVW15" s="80"/>
      <c r="BVX15" s="80"/>
      <c r="BVY15" s="80"/>
      <c r="BVZ15" s="80"/>
      <c r="BWA15" s="80"/>
      <c r="BWB15" s="80"/>
      <c r="BWC15" s="80"/>
      <c r="BWD15" s="80"/>
      <c r="BWE15" s="80"/>
      <c r="BWF15" s="80"/>
      <c r="BWG15" s="80"/>
      <c r="BWH15" s="80"/>
      <c r="BWI15" s="80"/>
      <c r="BWJ15" s="80"/>
      <c r="BWK15" s="80"/>
      <c r="BWL15" s="80"/>
      <c r="BWM15" s="80"/>
      <c r="BWN15" s="80"/>
      <c r="BWO15" s="80"/>
      <c r="BWP15" s="80"/>
      <c r="BWQ15" s="80"/>
      <c r="BWR15" s="80"/>
      <c r="BWS15" s="80"/>
      <c r="BWT15" s="80"/>
      <c r="BWU15" s="80"/>
      <c r="BWV15" s="80"/>
      <c r="BWW15" s="80"/>
      <c r="BWX15" s="80"/>
      <c r="BWY15" s="80"/>
      <c r="BWZ15" s="80"/>
      <c r="BXA15" s="80"/>
      <c r="BXB15" s="80"/>
      <c r="BXC15" s="80"/>
      <c r="BXD15" s="80"/>
      <c r="BXE15" s="80"/>
      <c r="BXF15" s="80"/>
      <c r="BXG15" s="80"/>
      <c r="BXH15" s="80"/>
      <c r="BXI15" s="80"/>
      <c r="BXJ15" s="80"/>
      <c r="BXK15" s="80"/>
      <c r="BXL15" s="80"/>
      <c r="BXM15" s="80"/>
      <c r="BXN15" s="80"/>
      <c r="BXO15" s="80"/>
      <c r="BXP15" s="80"/>
      <c r="BXQ15" s="80"/>
      <c r="BXR15" s="80"/>
      <c r="BXS15" s="80"/>
      <c r="BXT15" s="80"/>
      <c r="BXU15" s="80"/>
      <c r="BXV15" s="80"/>
      <c r="BXW15" s="80"/>
      <c r="BXX15" s="80"/>
      <c r="BXY15" s="80"/>
      <c r="BXZ15" s="80"/>
      <c r="BYA15" s="80"/>
      <c r="BYB15" s="80"/>
      <c r="BYC15" s="80"/>
      <c r="BYD15" s="80"/>
      <c r="BYE15" s="80"/>
      <c r="BYF15" s="80"/>
      <c r="BYG15" s="80"/>
      <c r="BYH15" s="80"/>
      <c r="BYI15" s="80"/>
      <c r="BYJ15" s="80"/>
      <c r="BYK15" s="80"/>
      <c r="BYL15" s="80"/>
      <c r="BYM15" s="80"/>
      <c r="BYN15" s="80"/>
      <c r="BYO15" s="80"/>
      <c r="BYP15" s="80"/>
      <c r="BYQ15" s="80"/>
      <c r="BYR15" s="80"/>
      <c r="BYS15" s="80"/>
      <c r="BYT15" s="80"/>
      <c r="BYU15" s="80"/>
      <c r="BYV15" s="80"/>
      <c r="BYW15" s="80"/>
      <c r="BYX15" s="80"/>
      <c r="BYY15" s="80"/>
      <c r="BYZ15" s="80"/>
      <c r="BZA15" s="80"/>
      <c r="BZB15" s="80"/>
      <c r="BZC15" s="80"/>
      <c r="BZD15" s="80"/>
      <c r="BZE15" s="80"/>
      <c r="BZF15" s="80"/>
      <c r="BZG15" s="80"/>
      <c r="BZH15" s="80"/>
      <c r="BZI15" s="80"/>
      <c r="BZJ15" s="80"/>
      <c r="BZK15" s="80"/>
      <c r="BZL15" s="80"/>
      <c r="BZM15" s="80"/>
      <c r="BZN15" s="80"/>
      <c r="BZO15" s="80"/>
      <c r="BZP15" s="80"/>
      <c r="BZQ15" s="80"/>
      <c r="BZR15" s="80"/>
      <c r="BZS15" s="80"/>
      <c r="BZT15" s="80"/>
      <c r="BZU15" s="80"/>
      <c r="BZV15" s="80"/>
      <c r="BZW15" s="80"/>
      <c r="BZX15" s="80"/>
      <c r="BZY15" s="80"/>
      <c r="BZZ15" s="80"/>
      <c r="CAA15" s="80"/>
      <c r="CAB15" s="80"/>
      <c r="CAC15" s="80"/>
      <c r="CAD15" s="80"/>
      <c r="CAE15" s="80"/>
      <c r="CAF15" s="80"/>
      <c r="CAG15" s="80"/>
      <c r="CAH15" s="80"/>
      <c r="CAI15" s="80"/>
      <c r="CAJ15" s="80"/>
      <c r="CAK15" s="80"/>
      <c r="CAL15" s="80"/>
      <c r="CAM15" s="80"/>
      <c r="CAN15" s="80"/>
      <c r="CAO15" s="80"/>
      <c r="CAP15" s="80"/>
      <c r="CAQ15" s="80"/>
      <c r="CAR15" s="80"/>
      <c r="CAS15" s="80"/>
      <c r="CAT15" s="80"/>
      <c r="CAU15" s="80"/>
      <c r="CAV15" s="80"/>
      <c r="CAW15" s="80"/>
      <c r="CAX15" s="80"/>
      <c r="CAY15" s="80"/>
      <c r="CAZ15" s="80"/>
      <c r="CBA15" s="80"/>
      <c r="CBB15" s="80"/>
      <c r="CBC15" s="80"/>
      <c r="CBD15" s="80"/>
      <c r="CBE15" s="80"/>
      <c r="CBF15" s="80"/>
      <c r="CBG15" s="80"/>
      <c r="CBH15" s="80"/>
      <c r="CBI15" s="80"/>
      <c r="CBJ15" s="80"/>
      <c r="CBK15" s="80"/>
      <c r="CBL15" s="80"/>
      <c r="CBM15" s="80"/>
      <c r="CBN15" s="80"/>
      <c r="CBO15" s="80"/>
      <c r="CBP15" s="80"/>
      <c r="CBQ15" s="80"/>
      <c r="CBR15" s="80"/>
      <c r="CBS15" s="80"/>
      <c r="CBT15" s="80"/>
      <c r="CBU15" s="80"/>
      <c r="CBV15" s="80"/>
      <c r="CBW15" s="80"/>
      <c r="CBX15" s="80"/>
      <c r="CBY15" s="80"/>
      <c r="CBZ15" s="80"/>
      <c r="CCA15" s="80"/>
      <c r="CCB15" s="80"/>
      <c r="CCC15" s="80"/>
      <c r="CCD15" s="80"/>
      <c r="CCE15" s="80"/>
      <c r="CCF15" s="80"/>
      <c r="CCG15" s="80"/>
      <c r="CCH15" s="80"/>
      <c r="CCI15" s="80"/>
      <c r="CCJ15" s="80"/>
      <c r="CCK15" s="80"/>
      <c r="CCL15" s="80"/>
      <c r="CCM15" s="80"/>
      <c r="CCN15" s="80"/>
      <c r="CCO15" s="80"/>
      <c r="CCP15" s="80"/>
      <c r="CCQ15" s="80"/>
      <c r="CCR15" s="80"/>
      <c r="CCS15" s="80"/>
      <c r="CCT15" s="80"/>
      <c r="CCU15" s="80"/>
      <c r="CCV15" s="80"/>
      <c r="CCW15" s="80"/>
      <c r="CCX15" s="80"/>
      <c r="CCY15" s="80"/>
      <c r="CCZ15" s="80"/>
      <c r="CDA15" s="80"/>
      <c r="CDB15" s="80"/>
      <c r="CDC15" s="80"/>
      <c r="CDD15" s="80"/>
      <c r="CDE15" s="80"/>
      <c r="CDF15" s="80"/>
      <c r="CDG15" s="80"/>
      <c r="CDH15" s="80"/>
      <c r="CDI15" s="80"/>
      <c r="CDJ15" s="80"/>
      <c r="CDK15" s="80"/>
      <c r="CDL15" s="80"/>
      <c r="CDM15" s="80"/>
      <c r="CDN15" s="80"/>
      <c r="CDO15" s="80"/>
      <c r="CDP15" s="80"/>
      <c r="CDQ15" s="80"/>
      <c r="CDR15" s="80"/>
      <c r="CDS15" s="80"/>
      <c r="CDT15" s="80"/>
      <c r="CDU15" s="80"/>
      <c r="CDV15" s="80"/>
      <c r="CDW15" s="80"/>
      <c r="CDX15" s="80"/>
      <c r="CDY15" s="80"/>
      <c r="CDZ15" s="80"/>
      <c r="CEA15" s="80"/>
      <c r="CEB15" s="80"/>
      <c r="CEC15" s="80"/>
      <c r="CED15" s="80"/>
      <c r="CEE15" s="80"/>
      <c r="CEF15" s="80"/>
      <c r="CEG15" s="80"/>
      <c r="CEH15" s="80"/>
      <c r="CEI15" s="80"/>
      <c r="CEJ15" s="80"/>
      <c r="CEK15" s="80"/>
      <c r="CEL15" s="80"/>
      <c r="CEM15" s="80"/>
      <c r="CEN15" s="80"/>
      <c r="CEO15" s="80"/>
      <c r="CEP15" s="80"/>
      <c r="CEQ15" s="80"/>
      <c r="CER15" s="80"/>
      <c r="CES15" s="80"/>
      <c r="CET15" s="80"/>
      <c r="CEU15" s="80"/>
      <c r="CEV15" s="80"/>
      <c r="CEW15" s="80"/>
      <c r="CEX15" s="80"/>
      <c r="CEY15" s="80"/>
      <c r="CEZ15" s="80"/>
      <c r="CFA15" s="80"/>
      <c r="CFB15" s="80"/>
      <c r="CFC15" s="80"/>
      <c r="CFD15" s="80"/>
      <c r="CFE15" s="80"/>
      <c r="CFF15" s="80"/>
      <c r="CFG15" s="80"/>
      <c r="CFH15" s="80"/>
      <c r="CFI15" s="80"/>
      <c r="CFJ15" s="80"/>
      <c r="CFK15" s="80"/>
      <c r="CFL15" s="80"/>
      <c r="CFM15" s="80"/>
      <c r="CFN15" s="80"/>
      <c r="CFO15" s="80"/>
      <c r="CFP15" s="80"/>
      <c r="CFQ15" s="80"/>
      <c r="CFR15" s="80"/>
      <c r="CFS15" s="80"/>
      <c r="CFT15" s="80"/>
      <c r="CFU15" s="80"/>
      <c r="CFV15" s="80"/>
      <c r="CFW15" s="80"/>
      <c r="CFX15" s="80"/>
      <c r="CFY15" s="80"/>
      <c r="CFZ15" s="80"/>
      <c r="CGA15" s="80"/>
      <c r="CGB15" s="80"/>
      <c r="CGC15" s="80"/>
      <c r="CGD15" s="80"/>
      <c r="CGE15" s="80"/>
      <c r="CGF15" s="80"/>
      <c r="CGG15" s="80"/>
      <c r="CGH15" s="80"/>
      <c r="CGI15" s="80"/>
      <c r="CGJ15" s="80"/>
      <c r="CGK15" s="80"/>
      <c r="CGL15" s="80"/>
      <c r="CGM15" s="80"/>
      <c r="CGN15" s="80"/>
      <c r="CGO15" s="80"/>
      <c r="CGP15" s="80"/>
      <c r="CGQ15" s="80"/>
      <c r="CGR15" s="80"/>
      <c r="CGS15" s="80"/>
      <c r="CGT15" s="80"/>
      <c r="CGU15" s="80"/>
      <c r="CGV15" s="80"/>
      <c r="CGW15" s="80"/>
      <c r="CGX15" s="80"/>
      <c r="CGY15" s="80"/>
      <c r="CGZ15" s="80"/>
      <c r="CHA15" s="80"/>
      <c r="CHB15" s="80"/>
      <c r="CHC15" s="80"/>
      <c r="CHD15" s="80"/>
      <c r="CHE15" s="80"/>
      <c r="CHF15" s="80"/>
      <c r="CHG15" s="80"/>
      <c r="CHH15" s="80"/>
      <c r="CHI15" s="80"/>
      <c r="CHJ15" s="80"/>
      <c r="CHK15" s="80"/>
      <c r="CHL15" s="80"/>
      <c r="CHM15" s="80"/>
      <c r="CHN15" s="80"/>
      <c r="CHO15" s="80"/>
      <c r="CHP15" s="80"/>
      <c r="CHQ15" s="80"/>
      <c r="CHR15" s="80"/>
      <c r="CHS15" s="80"/>
      <c r="CHT15" s="80"/>
      <c r="CHU15" s="80"/>
      <c r="CHV15" s="80"/>
      <c r="CHW15" s="80"/>
      <c r="CHX15" s="80"/>
      <c r="CHY15" s="80"/>
      <c r="CHZ15" s="80"/>
      <c r="CIA15" s="80"/>
      <c r="CIB15" s="80"/>
      <c r="CIC15" s="80"/>
      <c r="CID15" s="80"/>
      <c r="CIE15" s="80"/>
      <c r="CIF15" s="80"/>
      <c r="CIG15" s="80"/>
      <c r="CIH15" s="80"/>
      <c r="CII15" s="80"/>
      <c r="CIJ15" s="80"/>
      <c r="CIK15" s="80"/>
      <c r="CIL15" s="80"/>
      <c r="CIM15" s="80"/>
      <c r="CIN15" s="80"/>
      <c r="CIO15" s="80"/>
      <c r="CIP15" s="80"/>
      <c r="CIQ15" s="80"/>
      <c r="CIR15" s="80"/>
      <c r="CIS15" s="80"/>
      <c r="CIT15" s="80"/>
      <c r="CIU15" s="80"/>
      <c r="CIV15" s="80"/>
      <c r="CIW15" s="80"/>
      <c r="CIX15" s="80"/>
      <c r="CIY15" s="80"/>
      <c r="CIZ15" s="80"/>
      <c r="CJA15" s="80"/>
      <c r="CJB15" s="80"/>
      <c r="CJC15" s="80"/>
      <c r="CJD15" s="80"/>
      <c r="CJE15" s="80"/>
      <c r="CJF15" s="80"/>
      <c r="CJG15" s="80"/>
      <c r="CJH15" s="80"/>
      <c r="CJI15" s="80"/>
      <c r="CJJ15" s="80"/>
      <c r="CJK15" s="80"/>
      <c r="CJL15" s="80"/>
      <c r="CJM15" s="80"/>
      <c r="CJN15" s="80"/>
      <c r="CJO15" s="80"/>
      <c r="CJP15" s="80"/>
      <c r="CJQ15" s="80"/>
      <c r="CJR15" s="80"/>
      <c r="CJS15" s="80"/>
      <c r="CJT15" s="80"/>
      <c r="CJU15" s="80"/>
      <c r="CJV15" s="80"/>
      <c r="CJW15" s="80"/>
      <c r="CJX15" s="80"/>
      <c r="CJY15" s="80"/>
      <c r="CJZ15" s="80"/>
      <c r="CKA15" s="80"/>
      <c r="CKB15" s="80"/>
      <c r="CKC15" s="80"/>
      <c r="CKD15" s="80"/>
      <c r="CKE15" s="80"/>
      <c r="CKF15" s="80"/>
      <c r="CKG15" s="80"/>
      <c r="CKH15" s="80"/>
      <c r="CKI15" s="80"/>
      <c r="CKJ15" s="80"/>
      <c r="CKK15" s="80"/>
      <c r="CKL15" s="80"/>
      <c r="CKM15" s="80"/>
      <c r="CKN15" s="80"/>
      <c r="CKO15" s="80"/>
      <c r="CKP15" s="80"/>
      <c r="CKQ15" s="80"/>
      <c r="CKR15" s="80"/>
      <c r="CKS15" s="80"/>
      <c r="CKT15" s="80"/>
      <c r="CKU15" s="80"/>
      <c r="CKV15" s="80"/>
      <c r="CKW15" s="80"/>
      <c r="CKX15" s="80"/>
      <c r="CKY15" s="80"/>
      <c r="CKZ15" s="80"/>
      <c r="CLA15" s="80"/>
      <c r="CLB15" s="80"/>
      <c r="CLC15" s="80"/>
      <c r="CLD15" s="80"/>
      <c r="CLE15" s="80"/>
      <c r="CLF15" s="80"/>
      <c r="CLG15" s="80"/>
      <c r="CLH15" s="80"/>
      <c r="CLI15" s="80"/>
      <c r="CLJ15" s="80"/>
      <c r="CLK15" s="80"/>
      <c r="CLL15" s="80"/>
      <c r="CLM15" s="80"/>
      <c r="CLN15" s="80"/>
      <c r="CLO15" s="80"/>
      <c r="CLP15" s="80"/>
      <c r="CLQ15" s="80"/>
      <c r="CLR15" s="80"/>
      <c r="CLS15" s="80"/>
      <c r="CLT15" s="80"/>
      <c r="CLU15" s="80"/>
      <c r="CLV15" s="80"/>
      <c r="CLW15" s="80"/>
      <c r="CLX15" s="80"/>
      <c r="CLY15" s="80"/>
      <c r="CLZ15" s="80"/>
      <c r="CMA15" s="80"/>
      <c r="CMB15" s="80"/>
      <c r="CMC15" s="80"/>
      <c r="CMD15" s="80"/>
      <c r="CME15" s="80"/>
      <c r="CMF15" s="80"/>
      <c r="CMG15" s="80"/>
      <c r="CMH15" s="80"/>
      <c r="CMI15" s="80"/>
      <c r="CMJ15" s="80"/>
      <c r="CMK15" s="80"/>
      <c r="CML15" s="80"/>
      <c r="CMM15" s="80"/>
      <c r="CMN15" s="80"/>
      <c r="CMO15" s="80"/>
      <c r="CMP15" s="80"/>
      <c r="CMQ15" s="80"/>
      <c r="CMR15" s="80"/>
      <c r="CMS15" s="80"/>
      <c r="CMT15" s="80"/>
      <c r="CMU15" s="80"/>
      <c r="CMV15" s="80"/>
      <c r="CMW15" s="80"/>
      <c r="CMX15" s="80"/>
      <c r="CMY15" s="80"/>
      <c r="CMZ15" s="80"/>
      <c r="CNA15" s="80"/>
      <c r="CNB15" s="80"/>
      <c r="CNC15" s="80"/>
      <c r="CND15" s="80"/>
      <c r="CNE15" s="80"/>
      <c r="CNF15" s="80"/>
      <c r="CNG15" s="80"/>
      <c r="CNH15" s="80"/>
      <c r="CNI15" s="80"/>
      <c r="CNJ15" s="80"/>
      <c r="CNK15" s="80"/>
      <c r="CNL15" s="80"/>
      <c r="CNM15" s="80"/>
      <c r="CNN15" s="80"/>
      <c r="CNO15" s="80"/>
      <c r="CNP15" s="80"/>
      <c r="CNQ15" s="80"/>
      <c r="CNR15" s="80"/>
      <c r="CNS15" s="80"/>
      <c r="CNT15" s="80"/>
      <c r="CNU15" s="80"/>
      <c r="CNV15" s="80"/>
      <c r="CNW15" s="80"/>
      <c r="CNX15" s="80"/>
      <c r="CNY15" s="80"/>
      <c r="CNZ15" s="80"/>
      <c r="COA15" s="80"/>
      <c r="COB15" s="80"/>
      <c r="COC15" s="80"/>
      <c r="COD15" s="80"/>
      <c r="COE15" s="80"/>
      <c r="COF15" s="80"/>
      <c r="COG15" s="80"/>
      <c r="COH15" s="80"/>
      <c r="COI15" s="80"/>
      <c r="COJ15" s="80"/>
      <c r="COK15" s="80"/>
      <c r="COL15" s="80"/>
      <c r="COM15" s="80"/>
      <c r="CON15" s="80"/>
      <c r="COO15" s="80"/>
      <c r="COP15" s="80"/>
      <c r="COQ15" s="80"/>
      <c r="COR15" s="80"/>
      <c r="COS15" s="80"/>
      <c r="COT15" s="80"/>
      <c r="COU15" s="80"/>
      <c r="COV15" s="80"/>
      <c r="COW15" s="80"/>
      <c r="COX15" s="80"/>
      <c r="COY15" s="80"/>
      <c r="COZ15" s="80"/>
      <c r="CPA15" s="80"/>
      <c r="CPB15" s="80"/>
      <c r="CPC15" s="80"/>
      <c r="CPD15" s="80"/>
      <c r="CPE15" s="80"/>
      <c r="CPF15" s="80"/>
      <c r="CPG15" s="80"/>
      <c r="CPH15" s="80"/>
      <c r="CPI15" s="80"/>
      <c r="CPJ15" s="80"/>
      <c r="CPK15" s="80"/>
      <c r="CPL15" s="80"/>
      <c r="CPM15" s="80"/>
      <c r="CPN15" s="80"/>
      <c r="CPO15" s="80"/>
      <c r="CPP15" s="80"/>
      <c r="CPQ15" s="80"/>
      <c r="CPR15" s="80"/>
      <c r="CPS15" s="80"/>
      <c r="CPT15" s="80"/>
      <c r="CPU15" s="80"/>
      <c r="CPV15" s="80"/>
      <c r="CPW15" s="80"/>
      <c r="CPX15" s="80"/>
      <c r="CPY15" s="80"/>
      <c r="CPZ15" s="80"/>
      <c r="CQA15" s="80"/>
      <c r="CQB15" s="80"/>
      <c r="CQC15" s="80"/>
      <c r="CQD15" s="80"/>
      <c r="CQE15" s="80"/>
      <c r="CQF15" s="80"/>
      <c r="CQG15" s="80"/>
      <c r="CQH15" s="80"/>
      <c r="CQI15" s="80"/>
      <c r="CQJ15" s="80"/>
      <c r="CQK15" s="80"/>
      <c r="CQL15" s="80"/>
      <c r="CQM15" s="80"/>
      <c r="CQN15" s="80"/>
      <c r="CQO15" s="80"/>
      <c r="CQP15" s="80"/>
      <c r="CQQ15" s="80"/>
      <c r="CQR15" s="80"/>
      <c r="CQS15" s="80"/>
      <c r="CQT15" s="80"/>
      <c r="CQU15" s="80"/>
      <c r="CQV15" s="80"/>
      <c r="CQW15" s="80"/>
      <c r="CQX15" s="80"/>
      <c r="CQY15" s="80"/>
      <c r="CQZ15" s="80"/>
      <c r="CRA15" s="80"/>
      <c r="CRB15" s="80"/>
      <c r="CRC15" s="80"/>
      <c r="CRD15" s="80"/>
      <c r="CRE15" s="80"/>
      <c r="CRF15" s="80"/>
      <c r="CRG15" s="80"/>
      <c r="CRH15" s="80"/>
      <c r="CRI15" s="80"/>
      <c r="CRJ15" s="80"/>
      <c r="CRK15" s="80"/>
      <c r="CRL15" s="80"/>
      <c r="CRM15" s="80"/>
      <c r="CRN15" s="80"/>
      <c r="CRO15" s="80"/>
      <c r="CRP15" s="80"/>
      <c r="CRQ15" s="80"/>
      <c r="CRR15" s="80"/>
      <c r="CRS15" s="80"/>
      <c r="CRT15" s="80"/>
      <c r="CRU15" s="80"/>
      <c r="CRV15" s="80"/>
      <c r="CRW15" s="80"/>
      <c r="CRX15" s="80"/>
      <c r="CRY15" s="80"/>
      <c r="CRZ15" s="80"/>
      <c r="CSA15" s="80"/>
      <c r="CSB15" s="80"/>
      <c r="CSC15" s="80"/>
      <c r="CSD15" s="80"/>
      <c r="CSE15" s="80"/>
      <c r="CSF15" s="80"/>
      <c r="CSG15" s="80"/>
      <c r="CSH15" s="80"/>
      <c r="CSI15" s="80"/>
      <c r="CSJ15" s="80"/>
      <c r="CSK15" s="80"/>
      <c r="CSL15" s="80"/>
      <c r="CSM15" s="80"/>
      <c r="CSN15" s="80"/>
      <c r="CSO15" s="80"/>
      <c r="CSP15" s="80"/>
      <c r="CSQ15" s="80"/>
      <c r="CSR15" s="80"/>
      <c r="CSS15" s="80"/>
      <c r="CST15" s="80"/>
      <c r="CSU15" s="80"/>
      <c r="CSV15" s="80"/>
      <c r="CSW15" s="80"/>
      <c r="CSX15" s="80"/>
      <c r="CSY15" s="80"/>
      <c r="CSZ15" s="80"/>
      <c r="CTA15" s="80"/>
      <c r="CTB15" s="80"/>
      <c r="CTC15" s="80"/>
      <c r="CTD15" s="80"/>
      <c r="CTE15" s="80"/>
      <c r="CTF15" s="80"/>
      <c r="CTG15" s="80"/>
      <c r="CTH15" s="80"/>
      <c r="CTI15" s="80"/>
      <c r="CTJ15" s="80"/>
      <c r="CTK15" s="80"/>
      <c r="CTL15" s="80"/>
      <c r="CTM15" s="80"/>
      <c r="CTN15" s="80"/>
      <c r="CTO15" s="80"/>
      <c r="CTP15" s="80"/>
      <c r="CTQ15" s="80"/>
      <c r="CTR15" s="80"/>
      <c r="CTS15" s="80"/>
      <c r="CTT15" s="80"/>
      <c r="CTU15" s="80"/>
      <c r="CTV15" s="80"/>
      <c r="CTW15" s="80"/>
      <c r="CTX15" s="80"/>
      <c r="CTY15" s="80"/>
      <c r="CTZ15" s="80"/>
      <c r="CUA15" s="80"/>
      <c r="CUB15" s="80"/>
      <c r="CUC15" s="80"/>
      <c r="CUD15" s="80"/>
      <c r="CUE15" s="80"/>
      <c r="CUF15" s="80"/>
      <c r="CUG15" s="80"/>
      <c r="CUH15" s="80"/>
      <c r="CUI15" s="80"/>
      <c r="CUJ15" s="80"/>
      <c r="CUK15" s="80"/>
      <c r="CUL15" s="80"/>
      <c r="CUM15" s="80"/>
      <c r="CUN15" s="80"/>
      <c r="CUO15" s="80"/>
      <c r="CUP15" s="80"/>
      <c r="CUQ15" s="80"/>
      <c r="CUR15" s="80"/>
      <c r="CUS15" s="80"/>
      <c r="CUT15" s="80"/>
      <c r="CUU15" s="80"/>
      <c r="CUV15" s="80"/>
      <c r="CUW15" s="80"/>
      <c r="CUX15" s="80"/>
      <c r="CUY15" s="80"/>
      <c r="CUZ15" s="80"/>
      <c r="CVA15" s="80"/>
      <c r="CVB15" s="80"/>
      <c r="CVC15" s="80"/>
      <c r="CVD15" s="80"/>
      <c r="CVE15" s="80"/>
      <c r="CVF15" s="80"/>
      <c r="CVG15" s="80"/>
      <c r="CVH15" s="80"/>
      <c r="CVI15" s="80"/>
      <c r="CVJ15" s="80"/>
      <c r="CVK15" s="80"/>
      <c r="CVL15" s="80"/>
      <c r="CVM15" s="80"/>
      <c r="CVN15" s="80"/>
      <c r="CVO15" s="80"/>
      <c r="CVP15" s="80"/>
      <c r="CVQ15" s="80"/>
      <c r="CVR15" s="80"/>
      <c r="CVS15" s="80"/>
      <c r="CVT15" s="80"/>
      <c r="CVU15" s="80"/>
      <c r="CVV15" s="80"/>
      <c r="CVW15" s="80"/>
      <c r="CVX15" s="80"/>
      <c r="CVY15" s="80"/>
      <c r="CVZ15" s="80"/>
      <c r="CWA15" s="80"/>
      <c r="CWB15" s="80"/>
      <c r="CWC15" s="80"/>
      <c r="CWD15" s="80"/>
      <c r="CWE15" s="80"/>
      <c r="CWF15" s="80"/>
      <c r="CWG15" s="80"/>
      <c r="CWH15" s="80"/>
      <c r="CWI15" s="80"/>
      <c r="CWJ15" s="80"/>
      <c r="CWK15" s="80"/>
      <c r="CWL15" s="80"/>
      <c r="CWM15" s="80"/>
      <c r="CWN15" s="80"/>
      <c r="CWO15" s="80"/>
      <c r="CWP15" s="80"/>
      <c r="CWQ15" s="80"/>
      <c r="CWR15" s="80"/>
      <c r="CWS15" s="80"/>
      <c r="CWT15" s="80"/>
      <c r="CWU15" s="80"/>
      <c r="CWV15" s="80"/>
      <c r="CWW15" s="80"/>
      <c r="CWX15" s="80"/>
      <c r="CWY15" s="80"/>
      <c r="CWZ15" s="80"/>
      <c r="CXA15" s="80"/>
      <c r="CXB15" s="80"/>
      <c r="CXC15" s="80"/>
      <c r="CXD15" s="80"/>
      <c r="CXE15" s="80"/>
      <c r="CXF15" s="80"/>
      <c r="CXG15" s="80"/>
      <c r="CXH15" s="80"/>
      <c r="CXI15" s="80"/>
      <c r="CXJ15" s="80"/>
      <c r="CXK15" s="80"/>
      <c r="CXL15" s="80"/>
      <c r="CXM15" s="80"/>
      <c r="CXN15" s="80"/>
      <c r="CXO15" s="80"/>
      <c r="CXP15" s="80"/>
      <c r="CXQ15" s="80"/>
      <c r="CXR15" s="80"/>
      <c r="CXS15" s="80"/>
      <c r="CXT15" s="80"/>
      <c r="CXU15" s="80"/>
      <c r="CXV15" s="80"/>
      <c r="CXW15" s="80"/>
      <c r="CXX15" s="80"/>
      <c r="CXY15" s="80"/>
      <c r="CXZ15" s="80"/>
      <c r="CYA15" s="80"/>
      <c r="CYB15" s="80"/>
      <c r="CYC15" s="80"/>
      <c r="CYD15" s="80"/>
      <c r="CYE15" s="80"/>
      <c r="CYF15" s="80"/>
      <c r="CYG15" s="80"/>
      <c r="CYH15" s="80"/>
      <c r="CYI15" s="80"/>
      <c r="CYJ15" s="80"/>
      <c r="CYK15" s="80"/>
      <c r="CYL15" s="80"/>
      <c r="CYM15" s="80"/>
      <c r="CYN15" s="80"/>
      <c r="CYO15" s="80"/>
      <c r="CYP15" s="80"/>
      <c r="CYQ15" s="80"/>
      <c r="CYR15" s="80"/>
      <c r="CYS15" s="80"/>
      <c r="CYT15" s="80"/>
      <c r="CYU15" s="80"/>
      <c r="CYV15" s="80"/>
      <c r="CYW15" s="80"/>
      <c r="CYX15" s="80"/>
      <c r="CYY15" s="80"/>
      <c r="CYZ15" s="80"/>
      <c r="CZA15" s="80"/>
      <c r="CZB15" s="80"/>
      <c r="CZC15" s="80"/>
      <c r="CZD15" s="80"/>
      <c r="CZE15" s="80"/>
      <c r="CZF15" s="80"/>
      <c r="CZG15" s="80"/>
      <c r="CZH15" s="80"/>
      <c r="CZI15" s="80"/>
      <c r="CZJ15" s="80"/>
      <c r="CZK15" s="80"/>
      <c r="CZL15" s="80"/>
      <c r="CZM15" s="80"/>
      <c r="CZN15" s="80"/>
      <c r="CZO15" s="80"/>
      <c r="CZP15" s="80"/>
      <c r="CZQ15" s="80"/>
      <c r="CZR15" s="80"/>
      <c r="CZS15" s="80"/>
      <c r="CZT15" s="80"/>
      <c r="CZU15" s="80"/>
      <c r="CZV15" s="80"/>
      <c r="CZW15" s="80"/>
      <c r="CZX15" s="80"/>
      <c r="CZY15" s="80"/>
      <c r="CZZ15" s="80"/>
      <c r="DAA15" s="80"/>
      <c r="DAB15" s="80"/>
      <c r="DAC15" s="80"/>
      <c r="DAD15" s="80"/>
      <c r="DAE15" s="80"/>
      <c r="DAF15" s="80"/>
      <c r="DAG15" s="80"/>
      <c r="DAH15" s="80"/>
      <c r="DAI15" s="80"/>
      <c r="DAJ15" s="80"/>
      <c r="DAK15" s="80"/>
      <c r="DAL15" s="80"/>
      <c r="DAM15" s="80"/>
      <c r="DAN15" s="80"/>
      <c r="DAO15" s="80"/>
      <c r="DAP15" s="80"/>
      <c r="DAQ15" s="80"/>
      <c r="DAR15" s="80"/>
      <c r="DAS15" s="80"/>
      <c r="DAT15" s="80"/>
      <c r="DAU15" s="80"/>
      <c r="DAV15" s="80"/>
      <c r="DAW15" s="80"/>
      <c r="DAX15" s="80"/>
      <c r="DAY15" s="80"/>
      <c r="DAZ15" s="80"/>
      <c r="DBA15" s="80"/>
      <c r="DBB15" s="80"/>
      <c r="DBC15" s="80"/>
      <c r="DBD15" s="80"/>
      <c r="DBE15" s="80"/>
      <c r="DBF15" s="80"/>
      <c r="DBG15" s="80"/>
      <c r="DBH15" s="80"/>
      <c r="DBI15" s="80"/>
      <c r="DBJ15" s="80"/>
      <c r="DBK15" s="80"/>
      <c r="DBL15" s="80"/>
      <c r="DBM15" s="80"/>
      <c r="DBN15" s="80"/>
      <c r="DBO15" s="80"/>
      <c r="DBP15" s="80"/>
      <c r="DBQ15" s="80"/>
      <c r="DBR15" s="80"/>
      <c r="DBS15" s="80"/>
      <c r="DBT15" s="80"/>
      <c r="DBU15" s="80"/>
      <c r="DBV15" s="80"/>
      <c r="DBW15" s="80"/>
      <c r="DBX15" s="80"/>
      <c r="DBY15" s="80"/>
      <c r="DBZ15" s="80"/>
      <c r="DCA15" s="80"/>
      <c r="DCB15" s="80"/>
      <c r="DCC15" s="80"/>
      <c r="DCD15" s="80"/>
      <c r="DCE15" s="80"/>
      <c r="DCF15" s="80"/>
      <c r="DCG15" s="80"/>
      <c r="DCH15" s="80"/>
      <c r="DCI15" s="80"/>
      <c r="DCJ15" s="80"/>
      <c r="DCK15" s="80"/>
      <c r="DCL15" s="80"/>
      <c r="DCM15" s="80"/>
      <c r="DCN15" s="80"/>
      <c r="DCO15" s="80"/>
      <c r="DCP15" s="80"/>
      <c r="DCQ15" s="80"/>
      <c r="DCR15" s="80"/>
      <c r="DCS15" s="80"/>
      <c r="DCT15" s="80"/>
      <c r="DCU15" s="80"/>
      <c r="DCV15" s="80"/>
      <c r="DCW15" s="80"/>
      <c r="DCX15" s="80"/>
      <c r="DCY15" s="80"/>
      <c r="DCZ15" s="80"/>
      <c r="DDA15" s="80"/>
      <c r="DDB15" s="80"/>
      <c r="DDC15" s="80"/>
      <c r="DDD15" s="80"/>
      <c r="DDE15" s="80"/>
      <c r="DDF15" s="80"/>
      <c r="DDG15" s="80"/>
      <c r="DDH15" s="80"/>
      <c r="DDI15" s="80"/>
      <c r="DDJ15" s="80"/>
      <c r="DDK15" s="80"/>
      <c r="DDL15" s="80"/>
      <c r="DDM15" s="80"/>
      <c r="DDN15" s="80"/>
      <c r="DDO15" s="80"/>
      <c r="DDP15" s="80"/>
      <c r="DDQ15" s="80"/>
      <c r="DDR15" s="80"/>
      <c r="DDS15" s="80"/>
      <c r="DDT15" s="80"/>
      <c r="DDU15" s="80"/>
      <c r="DDV15" s="80"/>
      <c r="DDW15" s="80"/>
      <c r="DDX15" s="80"/>
      <c r="DDY15" s="80"/>
      <c r="DDZ15" s="80"/>
      <c r="DEA15" s="80"/>
      <c r="DEB15" s="80"/>
      <c r="DEC15" s="80"/>
      <c r="DED15" s="80"/>
      <c r="DEE15" s="80"/>
      <c r="DEF15" s="80"/>
      <c r="DEG15" s="80"/>
      <c r="DEH15" s="80"/>
      <c r="DEI15" s="80"/>
      <c r="DEJ15" s="80"/>
      <c r="DEK15" s="80"/>
      <c r="DEL15" s="80"/>
      <c r="DEM15" s="80"/>
      <c r="DEN15" s="80"/>
      <c r="DEO15" s="80"/>
      <c r="DEP15" s="80"/>
      <c r="DEQ15" s="80"/>
      <c r="DER15" s="80"/>
      <c r="DES15" s="80"/>
      <c r="DET15" s="80"/>
      <c r="DEU15" s="80"/>
      <c r="DEV15" s="80"/>
      <c r="DEW15" s="80"/>
      <c r="DEX15" s="80"/>
      <c r="DEY15" s="80"/>
      <c r="DEZ15" s="80"/>
      <c r="DFA15" s="80"/>
      <c r="DFB15" s="80"/>
      <c r="DFC15" s="80"/>
      <c r="DFD15" s="80"/>
      <c r="DFE15" s="80"/>
      <c r="DFF15" s="80"/>
      <c r="DFG15" s="80"/>
      <c r="DFH15" s="80"/>
      <c r="DFI15" s="80"/>
      <c r="DFJ15" s="80"/>
      <c r="DFK15" s="80"/>
      <c r="DFL15" s="80"/>
      <c r="DFM15" s="80"/>
      <c r="DFN15" s="80"/>
      <c r="DFO15" s="80"/>
      <c r="DFP15" s="80"/>
      <c r="DFQ15" s="80"/>
      <c r="DFR15" s="80"/>
      <c r="DFS15" s="80"/>
      <c r="DFT15" s="80"/>
      <c r="DFU15" s="80"/>
      <c r="DFV15" s="80"/>
      <c r="DFW15" s="80"/>
      <c r="DFX15" s="80"/>
      <c r="DFY15" s="80"/>
      <c r="DFZ15" s="80"/>
      <c r="DGA15" s="80"/>
      <c r="DGB15" s="80"/>
      <c r="DGC15" s="80"/>
      <c r="DGD15" s="80"/>
      <c r="DGE15" s="80"/>
      <c r="DGF15" s="80"/>
      <c r="DGG15" s="80"/>
      <c r="DGH15" s="80"/>
      <c r="DGI15" s="80"/>
      <c r="DGJ15" s="80"/>
      <c r="DGK15" s="80"/>
      <c r="DGL15" s="80"/>
      <c r="DGM15" s="80"/>
      <c r="DGN15" s="80"/>
      <c r="DGO15" s="80"/>
      <c r="DGP15" s="80"/>
      <c r="DGQ15" s="80"/>
      <c r="DGR15" s="80"/>
      <c r="DGS15" s="80"/>
      <c r="DGT15" s="80"/>
      <c r="DGU15" s="80"/>
      <c r="DGV15" s="80"/>
      <c r="DGW15" s="80"/>
      <c r="DGX15" s="80"/>
      <c r="DGY15" s="80"/>
      <c r="DGZ15" s="80"/>
      <c r="DHA15" s="80"/>
      <c r="DHB15" s="80"/>
      <c r="DHC15" s="80"/>
      <c r="DHD15" s="80"/>
      <c r="DHE15" s="80"/>
      <c r="DHF15" s="80"/>
      <c r="DHG15" s="80"/>
      <c r="DHH15" s="80"/>
      <c r="DHI15" s="80"/>
      <c r="DHJ15" s="80"/>
      <c r="DHK15" s="80"/>
      <c r="DHL15" s="80"/>
      <c r="DHM15" s="80"/>
      <c r="DHN15" s="80"/>
      <c r="DHO15" s="80"/>
      <c r="DHP15" s="80"/>
      <c r="DHQ15" s="80"/>
      <c r="DHR15" s="80"/>
      <c r="DHS15" s="80"/>
      <c r="DHT15" s="80"/>
      <c r="DHU15" s="80"/>
      <c r="DHV15" s="80"/>
      <c r="DHW15" s="80"/>
      <c r="DHX15" s="80"/>
      <c r="DHY15" s="80"/>
      <c r="DHZ15" s="80"/>
      <c r="DIA15" s="80"/>
      <c r="DIB15" s="80"/>
      <c r="DIC15" s="80"/>
      <c r="DID15" s="80"/>
      <c r="DIE15" s="80"/>
      <c r="DIF15" s="80"/>
      <c r="DIG15" s="80"/>
      <c r="DIH15" s="80"/>
      <c r="DII15" s="80"/>
      <c r="DIJ15" s="80"/>
      <c r="DIK15" s="80"/>
      <c r="DIL15" s="80"/>
      <c r="DIM15" s="80"/>
      <c r="DIN15" s="80"/>
      <c r="DIO15" s="80"/>
      <c r="DIP15" s="80"/>
      <c r="DIQ15" s="80"/>
      <c r="DIR15" s="80"/>
      <c r="DIS15" s="80"/>
      <c r="DIT15" s="80"/>
      <c r="DIU15" s="80"/>
      <c r="DIV15" s="80"/>
      <c r="DIW15" s="80"/>
      <c r="DIX15" s="80"/>
      <c r="DIY15" s="80"/>
      <c r="DIZ15" s="80"/>
      <c r="DJA15" s="80"/>
      <c r="DJB15" s="80"/>
      <c r="DJC15" s="80"/>
      <c r="DJD15" s="80"/>
      <c r="DJE15" s="80"/>
      <c r="DJF15" s="80"/>
      <c r="DJG15" s="80"/>
      <c r="DJH15" s="80"/>
      <c r="DJI15" s="80"/>
      <c r="DJJ15" s="80"/>
      <c r="DJK15" s="80"/>
      <c r="DJL15" s="80"/>
      <c r="DJM15" s="80"/>
      <c r="DJN15" s="80"/>
      <c r="DJO15" s="80"/>
      <c r="DJP15" s="80"/>
      <c r="DJQ15" s="80"/>
      <c r="DJR15" s="80"/>
      <c r="DJS15" s="80"/>
      <c r="DJT15" s="80"/>
      <c r="DJU15" s="80"/>
      <c r="DJV15" s="80"/>
      <c r="DJW15" s="80"/>
      <c r="DJX15" s="80"/>
      <c r="DJY15" s="80"/>
      <c r="DJZ15" s="80"/>
      <c r="DKA15" s="80"/>
      <c r="DKB15" s="80"/>
      <c r="DKC15" s="80"/>
      <c r="DKD15" s="80"/>
      <c r="DKE15" s="80"/>
      <c r="DKF15" s="80"/>
      <c r="DKG15" s="80"/>
      <c r="DKH15" s="80"/>
      <c r="DKI15" s="80"/>
      <c r="DKJ15" s="80"/>
      <c r="DKK15" s="80"/>
      <c r="DKL15" s="80"/>
      <c r="DKM15" s="80"/>
      <c r="DKN15" s="80"/>
      <c r="DKO15" s="80"/>
      <c r="DKP15" s="80"/>
      <c r="DKQ15" s="80"/>
      <c r="DKR15" s="80"/>
      <c r="DKS15" s="80"/>
      <c r="DKT15" s="80"/>
      <c r="DKU15" s="80"/>
      <c r="DKV15" s="80"/>
      <c r="DKW15" s="80"/>
      <c r="DKX15" s="80"/>
      <c r="DKY15" s="80"/>
      <c r="DKZ15" s="80"/>
      <c r="DLA15" s="80"/>
      <c r="DLB15" s="80"/>
      <c r="DLC15" s="80"/>
      <c r="DLD15" s="80"/>
      <c r="DLE15" s="80"/>
      <c r="DLF15" s="80"/>
      <c r="DLG15" s="80"/>
      <c r="DLH15" s="80"/>
      <c r="DLI15" s="80"/>
      <c r="DLJ15" s="80"/>
      <c r="DLK15" s="80"/>
      <c r="DLL15" s="80"/>
      <c r="DLM15" s="80"/>
      <c r="DLN15" s="80"/>
      <c r="DLO15" s="80"/>
      <c r="DLP15" s="80"/>
      <c r="DLQ15" s="80"/>
      <c r="DLR15" s="80"/>
      <c r="DLS15" s="80"/>
      <c r="DLT15" s="80"/>
      <c r="DLU15" s="80"/>
      <c r="DLV15" s="80"/>
      <c r="DLW15" s="80"/>
      <c r="DLX15" s="80"/>
      <c r="DLY15" s="80"/>
      <c r="DLZ15" s="80"/>
      <c r="DMA15" s="80"/>
      <c r="DMB15" s="80"/>
      <c r="DMC15" s="80"/>
      <c r="DMD15" s="80"/>
      <c r="DME15" s="80"/>
      <c r="DMF15" s="80"/>
      <c r="DMG15" s="80"/>
      <c r="DMH15" s="80"/>
      <c r="DMI15" s="80"/>
      <c r="DMJ15" s="80"/>
      <c r="DMK15" s="80"/>
      <c r="DML15" s="80"/>
      <c r="DMM15" s="80"/>
      <c r="DMN15" s="80"/>
      <c r="DMO15" s="80"/>
      <c r="DMP15" s="80"/>
      <c r="DMQ15" s="80"/>
      <c r="DMR15" s="80"/>
      <c r="DMS15" s="80"/>
      <c r="DMT15" s="80"/>
      <c r="DMU15" s="80"/>
      <c r="DMV15" s="80"/>
      <c r="DMW15" s="80"/>
      <c r="DMX15" s="80"/>
      <c r="DMY15" s="80"/>
      <c r="DMZ15" s="80"/>
      <c r="DNA15" s="80"/>
      <c r="DNB15" s="80"/>
      <c r="DNC15" s="80"/>
      <c r="DND15" s="80"/>
      <c r="DNE15" s="80"/>
      <c r="DNF15" s="80"/>
      <c r="DNG15" s="80"/>
      <c r="DNH15" s="80"/>
      <c r="DNI15" s="80"/>
      <c r="DNJ15" s="80"/>
      <c r="DNK15" s="80"/>
      <c r="DNL15" s="80"/>
      <c r="DNM15" s="80"/>
      <c r="DNN15" s="80"/>
      <c r="DNO15" s="80"/>
      <c r="DNP15" s="80"/>
      <c r="DNQ15" s="80"/>
      <c r="DNR15" s="80"/>
      <c r="DNS15" s="80"/>
      <c r="DNT15" s="80"/>
      <c r="DNU15" s="80"/>
      <c r="DNV15" s="80"/>
      <c r="DNW15" s="80"/>
      <c r="DNX15" s="80"/>
      <c r="DNY15" s="80"/>
      <c r="DNZ15" s="80"/>
      <c r="DOA15" s="80"/>
      <c r="DOB15" s="80"/>
      <c r="DOC15" s="80"/>
      <c r="DOD15" s="80"/>
      <c r="DOE15" s="80"/>
      <c r="DOF15" s="80"/>
      <c r="DOG15" s="80"/>
      <c r="DOH15" s="80"/>
      <c r="DOI15" s="80"/>
      <c r="DOJ15" s="80"/>
      <c r="DOK15" s="80"/>
      <c r="DOL15" s="80"/>
      <c r="DOM15" s="80"/>
      <c r="DON15" s="80"/>
      <c r="DOO15" s="80"/>
      <c r="DOP15" s="80"/>
      <c r="DOQ15" s="80"/>
      <c r="DOR15" s="80"/>
      <c r="DOS15" s="80"/>
      <c r="DOT15" s="80"/>
      <c r="DOU15" s="80"/>
      <c r="DOV15" s="80"/>
      <c r="DOW15" s="80"/>
      <c r="DOX15" s="80"/>
      <c r="DOY15" s="80"/>
      <c r="DOZ15" s="80"/>
      <c r="DPA15" s="80"/>
      <c r="DPB15" s="80"/>
      <c r="DPC15" s="80"/>
      <c r="DPD15" s="80"/>
      <c r="DPE15" s="80"/>
      <c r="DPF15" s="80"/>
      <c r="DPG15" s="80"/>
      <c r="DPH15" s="80"/>
      <c r="DPI15" s="80"/>
      <c r="DPJ15" s="80"/>
      <c r="DPK15" s="80"/>
      <c r="DPL15" s="80"/>
      <c r="DPM15" s="80"/>
      <c r="DPN15" s="80"/>
      <c r="DPO15" s="80"/>
      <c r="DPP15" s="80"/>
      <c r="DPQ15" s="80"/>
      <c r="DPR15" s="80"/>
      <c r="DPS15" s="80"/>
      <c r="DPT15" s="80"/>
      <c r="DPU15" s="80"/>
      <c r="DPV15" s="80"/>
      <c r="DPW15" s="80"/>
      <c r="DPX15" s="80"/>
      <c r="DPY15" s="80"/>
      <c r="DPZ15" s="80"/>
      <c r="DQA15" s="80"/>
      <c r="DQB15" s="80"/>
      <c r="DQC15" s="80"/>
      <c r="DQD15" s="80"/>
      <c r="DQE15" s="80"/>
      <c r="DQF15" s="80"/>
      <c r="DQG15" s="80"/>
      <c r="DQH15" s="80"/>
      <c r="DQI15" s="80"/>
      <c r="DQJ15" s="80"/>
      <c r="DQK15" s="80"/>
      <c r="DQL15" s="80"/>
      <c r="DQM15" s="80"/>
      <c r="DQN15" s="80"/>
      <c r="DQO15" s="80"/>
      <c r="DQP15" s="80"/>
      <c r="DQQ15" s="80"/>
      <c r="DQR15" s="80"/>
      <c r="DQS15" s="80"/>
      <c r="DQT15" s="80"/>
      <c r="DQU15" s="80"/>
      <c r="DQV15" s="80"/>
      <c r="DQW15" s="80"/>
      <c r="DQX15" s="80"/>
      <c r="DQY15" s="80"/>
      <c r="DQZ15" s="80"/>
      <c r="DRA15" s="80"/>
      <c r="DRB15" s="80"/>
      <c r="DRC15" s="80"/>
      <c r="DRD15" s="80"/>
      <c r="DRE15" s="80"/>
      <c r="DRF15" s="80"/>
      <c r="DRG15" s="80"/>
      <c r="DRH15" s="80"/>
      <c r="DRI15" s="80"/>
      <c r="DRJ15" s="80"/>
      <c r="DRK15" s="80"/>
      <c r="DRL15" s="80"/>
      <c r="DRM15" s="80"/>
      <c r="DRN15" s="80"/>
      <c r="DRO15" s="80"/>
      <c r="DRP15" s="80"/>
      <c r="DRQ15" s="80"/>
      <c r="DRR15" s="80"/>
      <c r="DRS15" s="80"/>
      <c r="DRT15" s="80"/>
      <c r="DRU15" s="80"/>
      <c r="DRV15" s="80"/>
      <c r="DRW15" s="80"/>
      <c r="DRX15" s="80"/>
      <c r="DRY15" s="80"/>
      <c r="DRZ15" s="80"/>
      <c r="DSA15" s="80"/>
      <c r="DSB15" s="80"/>
      <c r="DSC15" s="80"/>
      <c r="DSD15" s="80"/>
      <c r="DSE15" s="80"/>
      <c r="DSF15" s="80"/>
      <c r="DSG15" s="80"/>
      <c r="DSH15" s="80"/>
      <c r="DSI15" s="80"/>
      <c r="DSJ15" s="80"/>
      <c r="DSK15" s="80"/>
      <c r="DSL15" s="80"/>
      <c r="DSM15" s="80"/>
      <c r="DSN15" s="80"/>
      <c r="DSO15" s="80"/>
      <c r="DSP15" s="80"/>
      <c r="DSQ15" s="80"/>
      <c r="DSR15" s="80"/>
      <c r="DSS15" s="80"/>
      <c r="DST15" s="80"/>
      <c r="DSU15" s="80"/>
      <c r="DSV15" s="80"/>
      <c r="DSW15" s="80"/>
      <c r="DSX15" s="80"/>
      <c r="DSY15" s="80"/>
      <c r="DSZ15" s="80"/>
      <c r="DTA15" s="80"/>
      <c r="DTB15" s="80"/>
      <c r="DTC15" s="80"/>
      <c r="DTD15" s="80"/>
      <c r="DTE15" s="80"/>
      <c r="DTF15" s="80"/>
      <c r="DTG15" s="80"/>
      <c r="DTH15" s="80"/>
      <c r="DTI15" s="80"/>
      <c r="DTJ15" s="80"/>
      <c r="DTK15" s="80"/>
      <c r="DTL15" s="80"/>
      <c r="DTM15" s="80"/>
      <c r="DTN15" s="80"/>
      <c r="DTO15" s="80"/>
      <c r="DTP15" s="80"/>
      <c r="DTQ15" s="80"/>
      <c r="DTR15" s="80"/>
      <c r="DTS15" s="80"/>
      <c r="DTT15" s="80"/>
      <c r="DTU15" s="80"/>
      <c r="DTV15" s="80"/>
      <c r="DTW15" s="80"/>
      <c r="DTX15" s="80"/>
      <c r="DTY15" s="80"/>
      <c r="DTZ15" s="80"/>
      <c r="DUA15" s="80"/>
      <c r="DUB15" s="80"/>
      <c r="DUC15" s="80"/>
      <c r="DUD15" s="80"/>
      <c r="DUE15" s="80"/>
      <c r="DUF15" s="80"/>
      <c r="DUG15" s="80"/>
      <c r="DUH15" s="80"/>
      <c r="DUI15" s="80"/>
      <c r="DUJ15" s="80"/>
      <c r="DUK15" s="80"/>
      <c r="DUL15" s="80"/>
      <c r="DUM15" s="80"/>
      <c r="DUN15" s="80"/>
      <c r="DUO15" s="80"/>
      <c r="DUP15" s="80"/>
      <c r="DUQ15" s="80"/>
      <c r="DUR15" s="80"/>
      <c r="DUS15" s="80"/>
      <c r="DUT15" s="80"/>
      <c r="DUU15" s="80"/>
      <c r="DUV15" s="80"/>
      <c r="DUW15" s="80"/>
      <c r="DUX15" s="80"/>
      <c r="DUY15" s="80"/>
      <c r="DUZ15" s="80"/>
      <c r="DVA15" s="80"/>
      <c r="DVB15" s="80"/>
      <c r="DVC15" s="80"/>
      <c r="DVD15" s="80"/>
      <c r="DVE15" s="80"/>
      <c r="DVF15" s="80"/>
      <c r="DVG15" s="80"/>
      <c r="DVH15" s="80"/>
      <c r="DVI15" s="80"/>
      <c r="DVJ15" s="80"/>
      <c r="DVK15" s="80"/>
      <c r="DVL15" s="80"/>
      <c r="DVM15" s="80"/>
      <c r="DVN15" s="80"/>
      <c r="DVO15" s="80"/>
      <c r="DVP15" s="80"/>
      <c r="DVQ15" s="80"/>
      <c r="DVR15" s="80"/>
      <c r="DVS15" s="80"/>
      <c r="DVT15" s="80"/>
      <c r="DVU15" s="80"/>
      <c r="DVV15" s="80"/>
      <c r="DVW15" s="80"/>
      <c r="DVX15" s="80"/>
      <c r="DVY15" s="80"/>
      <c r="DVZ15" s="80"/>
      <c r="DWA15" s="80"/>
      <c r="DWB15" s="80"/>
      <c r="DWC15" s="80"/>
      <c r="DWD15" s="80"/>
      <c r="DWE15" s="80"/>
      <c r="DWF15" s="80"/>
      <c r="DWG15" s="80"/>
      <c r="DWH15" s="80"/>
      <c r="DWI15" s="80"/>
      <c r="DWJ15" s="80"/>
      <c r="DWK15" s="80"/>
      <c r="DWL15" s="80"/>
      <c r="DWM15" s="80"/>
      <c r="DWN15" s="80"/>
      <c r="DWO15" s="80"/>
      <c r="DWP15" s="80"/>
      <c r="DWQ15" s="80"/>
      <c r="DWR15" s="80"/>
      <c r="DWS15" s="80"/>
      <c r="DWT15" s="80"/>
      <c r="DWU15" s="80"/>
      <c r="DWV15" s="80"/>
      <c r="DWW15" s="80"/>
      <c r="DWX15" s="80"/>
      <c r="DWY15" s="80"/>
      <c r="DWZ15" s="80"/>
      <c r="DXA15" s="80"/>
      <c r="DXB15" s="80"/>
      <c r="DXC15" s="80"/>
      <c r="DXD15" s="80"/>
      <c r="DXE15" s="80"/>
      <c r="DXF15" s="80"/>
      <c r="DXG15" s="80"/>
      <c r="DXH15" s="80"/>
      <c r="DXI15" s="80"/>
      <c r="DXJ15" s="80"/>
      <c r="DXK15" s="80"/>
      <c r="DXL15" s="80"/>
      <c r="DXM15" s="80"/>
      <c r="DXN15" s="80"/>
      <c r="DXO15" s="80"/>
      <c r="DXP15" s="80"/>
      <c r="DXQ15" s="80"/>
      <c r="DXR15" s="80"/>
      <c r="DXS15" s="80"/>
      <c r="DXT15" s="80"/>
      <c r="DXU15" s="80"/>
      <c r="DXV15" s="80"/>
      <c r="DXW15" s="80"/>
      <c r="DXX15" s="80"/>
      <c r="DXY15" s="80"/>
      <c r="DXZ15" s="80"/>
      <c r="DYA15" s="80"/>
      <c r="DYB15" s="80"/>
      <c r="DYC15" s="80"/>
      <c r="DYD15" s="80"/>
      <c r="DYE15" s="80"/>
      <c r="DYF15" s="80"/>
      <c r="DYG15" s="80"/>
      <c r="DYH15" s="80"/>
      <c r="DYI15" s="80"/>
      <c r="DYJ15" s="80"/>
      <c r="DYK15" s="80"/>
      <c r="DYL15" s="80"/>
      <c r="DYM15" s="80"/>
      <c r="DYN15" s="80"/>
      <c r="DYO15" s="80"/>
      <c r="DYP15" s="80"/>
      <c r="DYQ15" s="80"/>
      <c r="DYR15" s="80"/>
      <c r="DYS15" s="80"/>
      <c r="DYT15" s="80"/>
      <c r="DYU15" s="80"/>
      <c r="DYV15" s="80"/>
      <c r="DYW15" s="80"/>
      <c r="DYX15" s="80"/>
      <c r="DYY15" s="80"/>
      <c r="DYZ15" s="80"/>
      <c r="DZA15" s="80"/>
      <c r="DZB15" s="80"/>
      <c r="DZC15" s="80"/>
      <c r="DZD15" s="80"/>
      <c r="DZE15" s="80"/>
      <c r="DZF15" s="80"/>
      <c r="DZG15" s="80"/>
      <c r="DZH15" s="80"/>
      <c r="DZI15" s="80"/>
      <c r="DZJ15" s="80"/>
      <c r="DZK15" s="80"/>
      <c r="DZL15" s="80"/>
      <c r="DZM15" s="80"/>
      <c r="DZN15" s="80"/>
      <c r="DZO15" s="80"/>
      <c r="DZP15" s="80"/>
      <c r="DZQ15" s="80"/>
      <c r="DZR15" s="80"/>
      <c r="DZS15" s="80"/>
      <c r="DZT15" s="80"/>
      <c r="DZU15" s="80"/>
      <c r="DZV15" s="80"/>
      <c r="DZW15" s="80"/>
      <c r="DZX15" s="80"/>
      <c r="DZY15" s="80"/>
      <c r="DZZ15" s="80"/>
      <c r="EAA15" s="80"/>
      <c r="EAB15" s="80"/>
      <c r="EAC15" s="80"/>
      <c r="EAD15" s="80"/>
      <c r="EAE15" s="80"/>
      <c r="EAF15" s="80"/>
      <c r="EAG15" s="80"/>
      <c r="EAH15" s="80"/>
      <c r="EAI15" s="80"/>
      <c r="EAJ15" s="80"/>
      <c r="EAK15" s="80"/>
      <c r="EAL15" s="80"/>
      <c r="EAM15" s="80"/>
      <c r="EAN15" s="80"/>
      <c r="EAO15" s="80"/>
      <c r="EAP15" s="80"/>
      <c r="EAQ15" s="80"/>
      <c r="EAR15" s="80"/>
      <c r="EAS15" s="80"/>
      <c r="EAT15" s="80"/>
      <c r="EAU15" s="80"/>
      <c r="EAV15" s="80"/>
      <c r="EAW15" s="80"/>
      <c r="EAX15" s="80"/>
      <c r="EAY15" s="80"/>
      <c r="EAZ15" s="80"/>
      <c r="EBA15" s="80"/>
      <c r="EBB15" s="80"/>
      <c r="EBC15" s="80"/>
      <c r="EBD15" s="80"/>
      <c r="EBE15" s="80"/>
      <c r="EBF15" s="80"/>
      <c r="EBG15" s="80"/>
      <c r="EBH15" s="80"/>
      <c r="EBI15" s="80"/>
      <c r="EBJ15" s="80"/>
      <c r="EBK15" s="80"/>
      <c r="EBL15" s="80"/>
      <c r="EBM15" s="80"/>
      <c r="EBN15" s="80"/>
      <c r="EBO15" s="80"/>
      <c r="EBP15" s="80"/>
      <c r="EBQ15" s="80"/>
      <c r="EBR15" s="80"/>
      <c r="EBS15" s="80"/>
      <c r="EBT15" s="80"/>
      <c r="EBU15" s="80"/>
      <c r="EBV15" s="80"/>
      <c r="EBW15" s="80"/>
      <c r="EBX15" s="80"/>
      <c r="EBY15" s="80"/>
      <c r="EBZ15" s="80"/>
      <c r="ECA15" s="80"/>
      <c r="ECB15" s="80"/>
      <c r="ECC15" s="80"/>
      <c r="ECD15" s="80"/>
      <c r="ECE15" s="80"/>
      <c r="ECF15" s="80"/>
      <c r="ECG15" s="80"/>
      <c r="ECH15" s="80"/>
      <c r="ECI15" s="80"/>
      <c r="ECJ15" s="80"/>
      <c r="ECK15" s="80"/>
      <c r="ECL15" s="80"/>
      <c r="ECM15" s="80"/>
      <c r="ECN15" s="80"/>
      <c r="ECO15" s="80"/>
      <c r="ECP15" s="80"/>
      <c r="ECQ15" s="80"/>
      <c r="ECR15" s="80"/>
      <c r="ECS15" s="80"/>
      <c r="ECT15" s="80"/>
      <c r="ECU15" s="80"/>
      <c r="ECV15" s="80"/>
      <c r="ECW15" s="80"/>
      <c r="ECX15" s="80"/>
      <c r="ECY15" s="80"/>
      <c r="ECZ15" s="80"/>
      <c r="EDA15" s="80"/>
      <c r="EDB15" s="80"/>
      <c r="EDC15" s="80"/>
      <c r="EDD15" s="80"/>
      <c r="EDE15" s="80"/>
      <c r="EDF15" s="80"/>
      <c r="EDG15" s="80"/>
      <c r="EDH15" s="80"/>
      <c r="EDI15" s="80"/>
      <c r="EDJ15" s="80"/>
      <c r="EDK15" s="80"/>
      <c r="EDL15" s="80"/>
      <c r="EDM15" s="80"/>
      <c r="EDN15" s="80"/>
      <c r="EDO15" s="80"/>
      <c r="EDP15" s="80"/>
      <c r="EDQ15" s="80"/>
      <c r="EDR15" s="80"/>
      <c r="EDS15" s="80"/>
      <c r="EDT15" s="80"/>
      <c r="EDU15" s="80"/>
      <c r="EDV15" s="80"/>
      <c r="EDW15" s="80"/>
      <c r="EDX15" s="80"/>
      <c r="EDY15" s="80"/>
      <c r="EDZ15" s="80"/>
      <c r="EEA15" s="80"/>
      <c r="EEB15" s="80"/>
      <c r="EEC15" s="80"/>
      <c r="EED15" s="80"/>
      <c r="EEE15" s="80"/>
      <c r="EEF15" s="80"/>
      <c r="EEG15" s="80"/>
      <c r="EEH15" s="80"/>
      <c r="EEI15" s="80"/>
      <c r="EEJ15" s="80"/>
      <c r="EEK15" s="80"/>
      <c r="EEL15" s="80"/>
      <c r="EEM15" s="80"/>
      <c r="EEN15" s="80"/>
      <c r="EEO15" s="80"/>
      <c r="EEP15" s="80"/>
      <c r="EEQ15" s="80"/>
      <c r="EER15" s="80"/>
      <c r="EES15" s="80"/>
      <c r="EET15" s="80"/>
      <c r="EEU15" s="80"/>
      <c r="EEV15" s="80"/>
      <c r="EEW15" s="80"/>
      <c r="EEX15" s="80"/>
      <c r="EEY15" s="80"/>
      <c r="EEZ15" s="80"/>
      <c r="EFA15" s="80"/>
      <c r="EFB15" s="80"/>
      <c r="EFC15" s="80"/>
      <c r="EFD15" s="80"/>
      <c r="EFE15" s="80"/>
      <c r="EFF15" s="80"/>
      <c r="EFG15" s="80"/>
      <c r="EFH15" s="80"/>
      <c r="EFI15" s="80"/>
      <c r="EFJ15" s="80"/>
      <c r="EFK15" s="80"/>
      <c r="EFL15" s="80"/>
      <c r="EFM15" s="80"/>
      <c r="EFN15" s="80"/>
      <c r="EFO15" s="80"/>
      <c r="EFP15" s="80"/>
      <c r="EFQ15" s="80"/>
      <c r="EFR15" s="80"/>
      <c r="EFS15" s="80"/>
      <c r="EFT15" s="80"/>
      <c r="EFU15" s="80"/>
      <c r="EFV15" s="80"/>
      <c r="EFW15" s="80"/>
      <c r="EFX15" s="80"/>
      <c r="EFY15" s="80"/>
      <c r="EFZ15" s="80"/>
      <c r="EGA15" s="80"/>
      <c r="EGB15" s="80"/>
      <c r="EGC15" s="80"/>
      <c r="EGD15" s="80"/>
      <c r="EGE15" s="80"/>
      <c r="EGF15" s="80"/>
      <c r="EGG15" s="80"/>
      <c r="EGH15" s="80"/>
      <c r="EGI15" s="80"/>
      <c r="EGJ15" s="80"/>
      <c r="EGK15" s="80"/>
      <c r="EGL15" s="80"/>
      <c r="EGM15" s="80"/>
      <c r="EGN15" s="80"/>
      <c r="EGO15" s="80"/>
      <c r="EGP15" s="80"/>
      <c r="EGQ15" s="80"/>
      <c r="EGR15" s="80"/>
      <c r="EGS15" s="80"/>
      <c r="EGT15" s="80"/>
      <c r="EGU15" s="80"/>
      <c r="EGV15" s="80"/>
      <c r="EGW15" s="80"/>
      <c r="EGX15" s="80"/>
      <c r="EGY15" s="80"/>
      <c r="EGZ15" s="80"/>
      <c r="EHA15" s="80"/>
      <c r="EHB15" s="80"/>
      <c r="EHC15" s="80"/>
      <c r="EHD15" s="80"/>
      <c r="EHE15" s="80"/>
      <c r="EHF15" s="80"/>
      <c r="EHG15" s="80"/>
      <c r="EHH15" s="80"/>
      <c r="EHI15" s="80"/>
      <c r="EHJ15" s="80"/>
      <c r="EHK15" s="80"/>
      <c r="EHL15" s="80"/>
      <c r="EHM15" s="80"/>
      <c r="EHN15" s="80"/>
      <c r="EHO15" s="80"/>
      <c r="EHP15" s="80"/>
      <c r="EHQ15" s="80"/>
      <c r="EHR15" s="80"/>
      <c r="EHS15" s="80"/>
      <c r="EHT15" s="80"/>
      <c r="EHU15" s="80"/>
      <c r="EHV15" s="80"/>
      <c r="EHW15" s="80"/>
      <c r="EHX15" s="80"/>
      <c r="EHY15" s="80"/>
      <c r="EHZ15" s="80"/>
      <c r="EIA15" s="80"/>
      <c r="EIB15" s="80"/>
      <c r="EIC15" s="80"/>
      <c r="EID15" s="80"/>
      <c r="EIE15" s="80"/>
      <c r="EIF15" s="80"/>
      <c r="EIG15" s="80"/>
      <c r="EIH15" s="80"/>
      <c r="EII15" s="80"/>
      <c r="EIJ15" s="80"/>
      <c r="EIK15" s="80"/>
      <c r="EIL15" s="80"/>
      <c r="EIM15" s="80"/>
      <c r="EIN15" s="80"/>
      <c r="EIO15" s="80"/>
      <c r="EIP15" s="80"/>
      <c r="EIQ15" s="80"/>
      <c r="EIR15" s="80"/>
      <c r="EIS15" s="80"/>
      <c r="EIT15" s="80"/>
      <c r="EIU15" s="80"/>
      <c r="EIV15" s="80"/>
      <c r="EIW15" s="80"/>
      <c r="EIX15" s="80"/>
      <c r="EIY15" s="80"/>
      <c r="EIZ15" s="80"/>
      <c r="EJA15" s="80"/>
      <c r="EJB15" s="80"/>
      <c r="EJC15" s="80"/>
      <c r="EJD15" s="80"/>
      <c r="EJE15" s="80"/>
      <c r="EJF15" s="80"/>
      <c r="EJG15" s="80"/>
      <c r="EJH15" s="80"/>
      <c r="EJI15" s="80"/>
      <c r="EJJ15" s="80"/>
      <c r="EJK15" s="80"/>
      <c r="EJL15" s="80"/>
      <c r="EJM15" s="80"/>
      <c r="EJN15" s="80"/>
      <c r="EJO15" s="80"/>
      <c r="EJP15" s="80"/>
      <c r="EJQ15" s="80"/>
      <c r="EJR15" s="80"/>
      <c r="EJS15" s="80"/>
      <c r="EJT15" s="80"/>
      <c r="EJU15" s="80"/>
      <c r="EJV15" s="80"/>
      <c r="EJW15" s="80"/>
      <c r="EJX15" s="80"/>
      <c r="EJY15" s="80"/>
      <c r="EJZ15" s="80"/>
      <c r="EKA15" s="80"/>
      <c r="EKB15" s="80"/>
      <c r="EKC15" s="80"/>
      <c r="EKD15" s="80"/>
      <c r="EKE15" s="80"/>
      <c r="EKF15" s="80"/>
      <c r="EKG15" s="80"/>
      <c r="EKH15" s="80"/>
      <c r="EKI15" s="80"/>
      <c r="EKJ15" s="80"/>
      <c r="EKK15" s="80"/>
      <c r="EKL15" s="80"/>
      <c r="EKM15" s="80"/>
      <c r="EKN15" s="80"/>
      <c r="EKO15" s="80"/>
      <c r="EKP15" s="80"/>
      <c r="EKQ15" s="80"/>
      <c r="EKR15" s="80"/>
      <c r="EKS15" s="80"/>
      <c r="EKT15" s="80"/>
      <c r="EKU15" s="80"/>
      <c r="EKV15" s="80"/>
      <c r="EKW15" s="80"/>
      <c r="EKX15" s="80"/>
      <c r="EKY15" s="80"/>
      <c r="EKZ15" s="80"/>
      <c r="ELA15" s="80"/>
      <c r="ELB15" s="80"/>
      <c r="ELC15" s="80"/>
      <c r="ELD15" s="80"/>
      <c r="ELE15" s="80"/>
      <c r="ELF15" s="80"/>
      <c r="ELG15" s="80"/>
      <c r="ELH15" s="80"/>
      <c r="ELI15" s="80"/>
      <c r="ELJ15" s="80"/>
      <c r="ELK15" s="80"/>
      <c r="ELL15" s="80"/>
      <c r="ELM15" s="80"/>
      <c r="ELN15" s="80"/>
      <c r="ELO15" s="80"/>
      <c r="ELP15" s="80"/>
      <c r="ELQ15" s="80"/>
      <c r="ELR15" s="80"/>
      <c r="ELS15" s="80"/>
      <c r="ELT15" s="80"/>
      <c r="ELU15" s="80"/>
      <c r="ELV15" s="80"/>
      <c r="ELW15" s="80"/>
      <c r="ELX15" s="80"/>
      <c r="ELY15" s="80"/>
      <c r="ELZ15" s="80"/>
      <c r="EMA15" s="80"/>
      <c r="EMB15" s="80"/>
      <c r="EMC15" s="80"/>
      <c r="EMD15" s="80"/>
      <c r="EME15" s="80"/>
      <c r="EMF15" s="80"/>
      <c r="EMG15" s="80"/>
      <c r="EMH15" s="80"/>
      <c r="EMI15" s="80"/>
      <c r="EMJ15" s="80"/>
      <c r="EMK15" s="80"/>
      <c r="EML15" s="80"/>
      <c r="EMM15" s="80"/>
      <c r="EMN15" s="80"/>
      <c r="EMO15" s="80"/>
      <c r="EMP15" s="80"/>
      <c r="EMQ15" s="80"/>
      <c r="EMR15" s="80"/>
      <c r="EMS15" s="80"/>
      <c r="EMT15" s="80"/>
      <c r="EMU15" s="80"/>
      <c r="EMV15" s="80"/>
      <c r="EMW15" s="80"/>
      <c r="EMX15" s="80"/>
      <c r="EMY15" s="80"/>
      <c r="EMZ15" s="80"/>
      <c r="ENA15" s="80"/>
      <c r="ENB15" s="80"/>
      <c r="ENC15" s="80"/>
      <c r="END15" s="80"/>
      <c r="ENE15" s="80"/>
      <c r="ENF15" s="80"/>
      <c r="ENG15" s="80"/>
      <c r="ENH15" s="80"/>
      <c r="ENI15" s="80"/>
      <c r="ENJ15" s="80"/>
      <c r="ENK15" s="80"/>
      <c r="ENL15" s="80"/>
      <c r="ENM15" s="80"/>
      <c r="ENN15" s="80"/>
      <c r="ENO15" s="80"/>
      <c r="ENP15" s="80"/>
      <c r="ENQ15" s="80"/>
      <c r="ENR15" s="80"/>
      <c r="ENS15" s="80"/>
      <c r="ENT15" s="80"/>
      <c r="ENU15" s="80"/>
      <c r="ENV15" s="80"/>
      <c r="ENW15" s="80"/>
      <c r="ENX15" s="80"/>
      <c r="ENY15" s="80"/>
      <c r="ENZ15" s="80"/>
      <c r="EOA15" s="80"/>
      <c r="EOB15" s="80"/>
      <c r="EOC15" s="80"/>
      <c r="EOD15" s="80"/>
      <c r="EOE15" s="80"/>
      <c r="EOF15" s="80"/>
      <c r="EOG15" s="80"/>
      <c r="EOH15" s="80"/>
      <c r="EOI15" s="80"/>
      <c r="EOJ15" s="80"/>
      <c r="EOK15" s="80"/>
      <c r="EOL15" s="80"/>
      <c r="EOM15" s="80"/>
      <c r="EON15" s="80"/>
      <c r="EOO15" s="80"/>
      <c r="EOP15" s="80"/>
      <c r="EOQ15" s="80"/>
      <c r="EOR15" s="80"/>
      <c r="EOS15" s="80"/>
      <c r="EOT15" s="80"/>
      <c r="EOU15" s="80"/>
      <c r="EOV15" s="80"/>
      <c r="EOW15" s="80"/>
      <c r="EOX15" s="80"/>
      <c r="EOY15" s="80"/>
      <c r="EOZ15" s="80"/>
      <c r="EPA15" s="80"/>
      <c r="EPB15" s="80"/>
      <c r="EPC15" s="80"/>
      <c r="EPD15" s="80"/>
      <c r="EPE15" s="80"/>
      <c r="EPF15" s="80"/>
      <c r="EPG15" s="80"/>
      <c r="EPH15" s="80"/>
      <c r="EPI15" s="80"/>
      <c r="EPJ15" s="80"/>
      <c r="EPK15" s="80"/>
      <c r="EPL15" s="80"/>
      <c r="EPM15" s="80"/>
      <c r="EPN15" s="80"/>
      <c r="EPO15" s="80"/>
      <c r="EPP15" s="80"/>
      <c r="EPQ15" s="80"/>
      <c r="EPR15" s="80"/>
      <c r="EPS15" s="80"/>
      <c r="EPT15" s="80"/>
      <c r="EPU15" s="80"/>
      <c r="EPV15" s="80"/>
      <c r="EPW15" s="80"/>
      <c r="EPX15" s="80"/>
      <c r="EPY15" s="80"/>
      <c r="EPZ15" s="80"/>
      <c r="EQA15" s="80"/>
      <c r="EQB15" s="80"/>
      <c r="EQC15" s="80"/>
      <c r="EQD15" s="80"/>
      <c r="EQE15" s="80"/>
      <c r="EQF15" s="80"/>
      <c r="EQG15" s="80"/>
      <c r="EQH15" s="80"/>
      <c r="EQI15" s="80"/>
      <c r="EQJ15" s="80"/>
      <c r="EQK15" s="80"/>
      <c r="EQL15" s="80"/>
      <c r="EQM15" s="80"/>
      <c r="EQN15" s="80"/>
      <c r="EQO15" s="80"/>
      <c r="EQP15" s="80"/>
      <c r="EQQ15" s="80"/>
      <c r="EQR15" s="80"/>
      <c r="EQS15" s="80"/>
      <c r="EQT15" s="80"/>
      <c r="EQU15" s="80"/>
      <c r="EQV15" s="80"/>
      <c r="EQW15" s="80"/>
      <c r="EQX15" s="80"/>
      <c r="EQY15" s="80"/>
      <c r="EQZ15" s="80"/>
      <c r="ERA15" s="80"/>
      <c r="ERB15" s="80"/>
      <c r="ERC15" s="80"/>
      <c r="ERD15" s="80"/>
      <c r="ERE15" s="80"/>
      <c r="ERF15" s="80"/>
      <c r="ERG15" s="80"/>
      <c r="ERH15" s="80"/>
      <c r="ERI15" s="80"/>
      <c r="ERJ15" s="80"/>
      <c r="ERK15" s="80"/>
      <c r="ERL15" s="80"/>
      <c r="ERM15" s="80"/>
      <c r="ERN15" s="80"/>
      <c r="ERO15" s="80"/>
      <c r="ERP15" s="80"/>
      <c r="ERQ15" s="80"/>
      <c r="ERR15" s="80"/>
      <c r="ERS15" s="80"/>
      <c r="ERT15" s="80"/>
      <c r="ERU15" s="80"/>
      <c r="ERV15" s="80"/>
      <c r="ERW15" s="80"/>
      <c r="ERX15" s="80"/>
      <c r="ERY15" s="80"/>
      <c r="ERZ15" s="80"/>
      <c r="ESA15" s="80"/>
      <c r="ESB15" s="80"/>
      <c r="ESC15" s="80"/>
      <c r="ESD15" s="80"/>
      <c r="ESE15" s="80"/>
      <c r="ESF15" s="80"/>
      <c r="ESG15" s="80"/>
      <c r="ESH15" s="80"/>
      <c r="ESI15" s="80"/>
      <c r="ESJ15" s="80"/>
      <c r="ESK15" s="80"/>
      <c r="ESL15" s="80"/>
      <c r="ESM15" s="80"/>
      <c r="ESN15" s="80"/>
      <c r="ESO15" s="80"/>
      <c r="ESP15" s="80"/>
      <c r="ESQ15" s="80"/>
      <c r="ESR15" s="80"/>
      <c r="ESS15" s="80"/>
      <c r="EST15" s="80"/>
      <c r="ESU15" s="80"/>
      <c r="ESV15" s="80"/>
      <c r="ESW15" s="80"/>
      <c r="ESX15" s="80"/>
      <c r="ESY15" s="80"/>
      <c r="ESZ15" s="80"/>
      <c r="ETA15" s="80"/>
      <c r="ETB15" s="80"/>
      <c r="ETC15" s="80"/>
      <c r="ETD15" s="80"/>
      <c r="ETE15" s="80"/>
      <c r="ETF15" s="80"/>
      <c r="ETG15" s="80"/>
      <c r="ETH15" s="80"/>
      <c r="ETI15" s="80"/>
      <c r="ETJ15" s="80"/>
      <c r="ETK15" s="80"/>
      <c r="ETL15" s="80"/>
      <c r="ETM15" s="80"/>
      <c r="ETN15" s="80"/>
      <c r="ETO15" s="80"/>
      <c r="ETP15" s="80"/>
      <c r="ETQ15" s="80"/>
      <c r="ETR15" s="80"/>
      <c r="ETS15" s="80"/>
      <c r="ETT15" s="80"/>
      <c r="ETU15" s="80"/>
      <c r="ETV15" s="80"/>
      <c r="ETW15" s="80"/>
      <c r="ETX15" s="80"/>
      <c r="ETY15" s="80"/>
      <c r="ETZ15" s="80"/>
      <c r="EUA15" s="80"/>
      <c r="EUB15" s="80"/>
      <c r="EUC15" s="80"/>
      <c r="EUD15" s="80"/>
      <c r="EUE15" s="80"/>
      <c r="EUF15" s="80"/>
      <c r="EUG15" s="80"/>
      <c r="EUH15" s="80"/>
      <c r="EUI15" s="80"/>
      <c r="EUJ15" s="80"/>
      <c r="EUK15" s="80"/>
      <c r="EUL15" s="80"/>
      <c r="EUM15" s="80"/>
      <c r="EUN15" s="80"/>
      <c r="EUO15" s="80"/>
      <c r="EUP15" s="80"/>
      <c r="EUQ15" s="80"/>
      <c r="EUR15" s="80"/>
      <c r="EUS15" s="80"/>
      <c r="EUT15" s="80"/>
      <c r="EUU15" s="80"/>
      <c r="EUV15" s="80"/>
      <c r="EUW15" s="80"/>
      <c r="EUX15" s="80"/>
      <c r="EUY15" s="80"/>
      <c r="EUZ15" s="80"/>
      <c r="EVA15" s="80"/>
      <c r="EVB15" s="80"/>
      <c r="EVC15" s="80"/>
      <c r="EVD15" s="80"/>
      <c r="EVE15" s="80"/>
      <c r="EVF15" s="80"/>
      <c r="EVG15" s="80"/>
      <c r="EVH15" s="80"/>
      <c r="EVI15" s="80"/>
      <c r="EVJ15" s="80"/>
      <c r="EVK15" s="80"/>
      <c r="EVL15" s="80"/>
      <c r="EVM15" s="80"/>
      <c r="EVN15" s="80"/>
      <c r="EVO15" s="80"/>
      <c r="EVP15" s="80"/>
      <c r="EVQ15" s="80"/>
      <c r="EVR15" s="80"/>
      <c r="EVS15" s="80"/>
      <c r="EVT15" s="80"/>
      <c r="EVU15" s="80"/>
      <c r="EVV15" s="80"/>
      <c r="EVW15" s="80"/>
      <c r="EVX15" s="80"/>
      <c r="EVY15" s="80"/>
      <c r="EVZ15" s="80"/>
      <c r="EWA15" s="80"/>
      <c r="EWB15" s="80"/>
      <c r="EWC15" s="80"/>
      <c r="EWD15" s="80"/>
      <c r="EWE15" s="80"/>
      <c r="EWF15" s="80"/>
      <c r="EWG15" s="80"/>
      <c r="EWH15" s="80"/>
      <c r="EWI15" s="80"/>
      <c r="EWJ15" s="80"/>
      <c r="EWK15" s="80"/>
      <c r="EWL15" s="80"/>
      <c r="EWM15" s="80"/>
      <c r="EWN15" s="80"/>
      <c r="EWO15" s="80"/>
      <c r="EWP15" s="80"/>
      <c r="EWQ15" s="80"/>
      <c r="EWR15" s="80"/>
      <c r="EWS15" s="80"/>
      <c r="EWT15" s="80"/>
      <c r="EWU15" s="80"/>
      <c r="EWV15" s="80"/>
      <c r="EWW15" s="80"/>
      <c r="EWX15" s="80"/>
      <c r="EWY15" s="80"/>
      <c r="EWZ15" s="80"/>
      <c r="EXA15" s="80"/>
      <c r="EXB15" s="80"/>
      <c r="EXC15" s="80"/>
      <c r="EXD15" s="80"/>
      <c r="EXE15" s="80"/>
      <c r="EXF15" s="80"/>
      <c r="EXG15" s="80"/>
      <c r="EXH15" s="80"/>
      <c r="EXI15" s="80"/>
      <c r="EXJ15" s="80"/>
      <c r="EXK15" s="80"/>
      <c r="EXL15" s="80"/>
      <c r="EXM15" s="80"/>
      <c r="EXN15" s="80"/>
      <c r="EXO15" s="80"/>
      <c r="EXP15" s="80"/>
      <c r="EXQ15" s="80"/>
      <c r="EXR15" s="80"/>
      <c r="EXS15" s="80"/>
      <c r="EXT15" s="80"/>
      <c r="EXU15" s="80"/>
      <c r="EXV15" s="80"/>
      <c r="EXW15" s="80"/>
      <c r="EXX15" s="80"/>
      <c r="EXY15" s="80"/>
      <c r="EXZ15" s="80"/>
      <c r="EYA15" s="80"/>
      <c r="EYB15" s="80"/>
      <c r="EYC15" s="80"/>
      <c r="EYD15" s="80"/>
      <c r="EYE15" s="80"/>
      <c r="EYF15" s="80"/>
      <c r="EYG15" s="80"/>
      <c r="EYH15" s="80"/>
      <c r="EYI15" s="80"/>
      <c r="EYJ15" s="80"/>
      <c r="EYK15" s="80"/>
      <c r="EYL15" s="80"/>
      <c r="EYM15" s="80"/>
      <c r="EYN15" s="80"/>
      <c r="EYO15" s="80"/>
      <c r="EYP15" s="80"/>
      <c r="EYQ15" s="80"/>
      <c r="EYR15" s="80"/>
      <c r="EYS15" s="80"/>
      <c r="EYT15" s="80"/>
      <c r="EYU15" s="80"/>
      <c r="EYV15" s="80"/>
      <c r="EYW15" s="80"/>
      <c r="EYX15" s="80"/>
      <c r="EYY15" s="80"/>
      <c r="EYZ15" s="80"/>
      <c r="EZA15" s="80"/>
      <c r="EZB15" s="80"/>
      <c r="EZC15" s="80"/>
      <c r="EZD15" s="80"/>
      <c r="EZE15" s="80"/>
      <c r="EZF15" s="80"/>
      <c r="EZG15" s="80"/>
      <c r="EZH15" s="80"/>
      <c r="EZI15" s="80"/>
      <c r="EZJ15" s="80"/>
      <c r="EZK15" s="80"/>
      <c r="EZL15" s="80"/>
      <c r="EZM15" s="80"/>
      <c r="EZN15" s="80"/>
      <c r="EZO15" s="80"/>
      <c r="EZP15" s="80"/>
      <c r="EZQ15" s="80"/>
      <c r="EZR15" s="80"/>
      <c r="EZS15" s="80"/>
      <c r="EZT15" s="80"/>
      <c r="EZU15" s="80"/>
      <c r="EZV15" s="80"/>
      <c r="EZW15" s="80"/>
      <c r="EZX15" s="80"/>
      <c r="EZY15" s="80"/>
      <c r="EZZ15" s="80"/>
      <c r="FAA15" s="80"/>
      <c r="FAB15" s="80"/>
      <c r="FAC15" s="80"/>
      <c r="FAD15" s="80"/>
      <c r="FAE15" s="80"/>
      <c r="FAF15" s="80"/>
      <c r="FAG15" s="80"/>
      <c r="FAH15" s="80"/>
      <c r="FAI15" s="80"/>
      <c r="FAJ15" s="80"/>
      <c r="FAK15" s="80"/>
      <c r="FAL15" s="80"/>
      <c r="FAM15" s="80"/>
      <c r="FAN15" s="80"/>
      <c r="FAO15" s="80"/>
      <c r="FAP15" s="80"/>
      <c r="FAQ15" s="80"/>
      <c r="FAR15" s="80"/>
      <c r="FAS15" s="80"/>
      <c r="FAT15" s="80"/>
      <c r="FAU15" s="80"/>
      <c r="FAV15" s="80"/>
      <c r="FAW15" s="80"/>
      <c r="FAX15" s="80"/>
      <c r="FAY15" s="80"/>
      <c r="FAZ15" s="80"/>
      <c r="FBA15" s="80"/>
      <c r="FBB15" s="80"/>
      <c r="FBC15" s="80"/>
      <c r="FBD15" s="80"/>
      <c r="FBE15" s="80"/>
      <c r="FBF15" s="80"/>
      <c r="FBG15" s="80"/>
      <c r="FBH15" s="80"/>
      <c r="FBI15" s="80"/>
      <c r="FBJ15" s="80"/>
      <c r="FBK15" s="80"/>
      <c r="FBL15" s="80"/>
      <c r="FBM15" s="80"/>
      <c r="FBN15" s="80"/>
      <c r="FBO15" s="80"/>
      <c r="FBP15" s="80"/>
      <c r="FBQ15" s="80"/>
      <c r="FBR15" s="80"/>
      <c r="FBS15" s="80"/>
      <c r="FBT15" s="80"/>
      <c r="FBU15" s="80"/>
      <c r="FBV15" s="80"/>
      <c r="FBW15" s="80"/>
      <c r="FBX15" s="80"/>
      <c r="FBY15" s="80"/>
      <c r="FBZ15" s="80"/>
      <c r="FCA15" s="80"/>
      <c r="FCB15" s="80"/>
      <c r="FCC15" s="80"/>
      <c r="FCD15" s="80"/>
      <c r="FCE15" s="80"/>
      <c r="FCF15" s="80"/>
      <c r="FCG15" s="80"/>
      <c r="FCH15" s="80"/>
      <c r="FCI15" s="80"/>
      <c r="FCJ15" s="80"/>
      <c r="FCK15" s="80"/>
      <c r="FCL15" s="80"/>
      <c r="FCM15" s="80"/>
      <c r="FCN15" s="80"/>
      <c r="FCO15" s="80"/>
      <c r="FCP15" s="80"/>
      <c r="FCQ15" s="80"/>
      <c r="FCR15" s="80"/>
      <c r="FCS15" s="80"/>
      <c r="FCT15" s="80"/>
      <c r="FCU15" s="80"/>
      <c r="FCV15" s="80"/>
      <c r="FCW15" s="80"/>
      <c r="FCX15" s="80"/>
      <c r="FCY15" s="80"/>
      <c r="FCZ15" s="80"/>
      <c r="FDA15" s="80"/>
      <c r="FDB15" s="80"/>
      <c r="FDC15" s="80"/>
      <c r="FDD15" s="80"/>
      <c r="FDE15" s="80"/>
      <c r="FDF15" s="80"/>
      <c r="FDG15" s="80"/>
      <c r="FDH15" s="80"/>
      <c r="FDI15" s="80"/>
      <c r="FDJ15" s="80"/>
      <c r="FDK15" s="80"/>
      <c r="FDL15" s="80"/>
      <c r="FDM15" s="80"/>
      <c r="FDN15" s="80"/>
      <c r="FDO15" s="80"/>
      <c r="FDP15" s="80"/>
      <c r="FDQ15" s="80"/>
      <c r="FDR15" s="80"/>
      <c r="FDS15" s="80"/>
      <c r="FDT15" s="80"/>
      <c r="FDU15" s="80"/>
      <c r="FDV15" s="80"/>
      <c r="FDW15" s="80"/>
      <c r="FDX15" s="80"/>
      <c r="FDY15" s="80"/>
      <c r="FDZ15" s="80"/>
      <c r="FEA15" s="80"/>
      <c r="FEB15" s="80"/>
      <c r="FEC15" s="80"/>
      <c r="FED15" s="80"/>
      <c r="FEE15" s="80"/>
      <c r="FEF15" s="80"/>
      <c r="FEG15" s="80"/>
      <c r="FEH15" s="80"/>
      <c r="FEI15" s="80"/>
      <c r="FEJ15" s="80"/>
      <c r="FEK15" s="80"/>
      <c r="FEL15" s="80"/>
      <c r="FEM15" s="80"/>
      <c r="FEN15" s="80"/>
      <c r="FEO15" s="80"/>
      <c r="FEP15" s="80"/>
      <c r="FEQ15" s="80"/>
      <c r="FER15" s="80"/>
      <c r="FES15" s="80"/>
      <c r="FET15" s="80"/>
      <c r="FEU15" s="80"/>
      <c r="FEV15" s="80"/>
      <c r="FEW15" s="80"/>
      <c r="FEX15" s="80"/>
      <c r="FEY15" s="80"/>
      <c r="FEZ15" s="80"/>
      <c r="FFA15" s="80"/>
      <c r="FFB15" s="80"/>
      <c r="FFC15" s="80"/>
      <c r="FFD15" s="80"/>
      <c r="FFE15" s="80"/>
      <c r="FFF15" s="80"/>
      <c r="FFG15" s="80"/>
      <c r="FFH15" s="80"/>
      <c r="FFI15" s="80"/>
      <c r="FFJ15" s="80"/>
      <c r="FFK15" s="80"/>
      <c r="FFL15" s="80"/>
      <c r="FFM15" s="80"/>
      <c r="FFN15" s="80"/>
      <c r="FFO15" s="80"/>
      <c r="FFP15" s="80"/>
      <c r="FFQ15" s="80"/>
      <c r="FFR15" s="80"/>
      <c r="FFS15" s="80"/>
      <c r="FFT15" s="80"/>
      <c r="FFU15" s="80"/>
      <c r="FFV15" s="80"/>
      <c r="FFW15" s="80"/>
      <c r="FFX15" s="80"/>
      <c r="FFY15" s="80"/>
      <c r="FFZ15" s="80"/>
      <c r="FGA15" s="80"/>
      <c r="FGB15" s="80"/>
      <c r="FGC15" s="80"/>
      <c r="FGD15" s="80"/>
      <c r="FGE15" s="80"/>
      <c r="FGF15" s="80"/>
      <c r="FGG15" s="80"/>
      <c r="FGH15" s="80"/>
      <c r="FGI15" s="80"/>
      <c r="FGJ15" s="80"/>
      <c r="FGK15" s="80"/>
      <c r="FGL15" s="80"/>
      <c r="FGM15" s="80"/>
      <c r="FGN15" s="80"/>
      <c r="FGO15" s="80"/>
      <c r="FGP15" s="80"/>
      <c r="FGQ15" s="80"/>
      <c r="FGR15" s="80"/>
      <c r="FGS15" s="80"/>
      <c r="FGT15" s="80"/>
      <c r="FGU15" s="80"/>
      <c r="FGV15" s="80"/>
      <c r="FGW15" s="80"/>
      <c r="FGX15" s="80"/>
      <c r="FGY15" s="80"/>
      <c r="FGZ15" s="80"/>
      <c r="FHA15" s="80"/>
      <c r="FHB15" s="80"/>
      <c r="FHC15" s="80"/>
      <c r="FHD15" s="80"/>
      <c r="FHE15" s="80"/>
      <c r="FHF15" s="80"/>
      <c r="FHG15" s="80"/>
      <c r="FHH15" s="80"/>
      <c r="FHI15" s="80"/>
      <c r="FHJ15" s="80"/>
      <c r="FHK15" s="80"/>
      <c r="FHL15" s="80"/>
      <c r="FHM15" s="80"/>
      <c r="FHN15" s="80"/>
      <c r="FHO15" s="80"/>
      <c r="FHP15" s="80"/>
      <c r="FHQ15" s="80"/>
      <c r="FHR15" s="80"/>
      <c r="FHS15" s="80"/>
      <c r="FHT15" s="80"/>
      <c r="FHU15" s="80"/>
      <c r="FHV15" s="80"/>
      <c r="FHW15" s="80"/>
      <c r="FHX15" s="80"/>
      <c r="FHY15" s="80"/>
      <c r="FHZ15" s="80"/>
      <c r="FIA15" s="80"/>
      <c r="FIB15" s="80"/>
      <c r="FIC15" s="80"/>
      <c r="FID15" s="80"/>
      <c r="FIE15" s="80"/>
      <c r="FIF15" s="80"/>
      <c r="FIG15" s="80"/>
      <c r="FIH15" s="80"/>
      <c r="FII15" s="80"/>
      <c r="FIJ15" s="80"/>
      <c r="FIK15" s="80"/>
      <c r="FIL15" s="80"/>
      <c r="FIM15" s="80"/>
      <c r="FIN15" s="80"/>
      <c r="FIO15" s="80"/>
      <c r="FIP15" s="80"/>
      <c r="FIQ15" s="80"/>
      <c r="FIR15" s="80"/>
      <c r="FIS15" s="80"/>
      <c r="FIT15" s="80"/>
      <c r="FIU15" s="80"/>
      <c r="FIV15" s="80"/>
      <c r="FIW15" s="80"/>
      <c r="FIX15" s="80"/>
      <c r="FIY15" s="80"/>
      <c r="FIZ15" s="80"/>
      <c r="FJA15" s="80"/>
      <c r="FJB15" s="80"/>
      <c r="FJC15" s="80"/>
      <c r="FJD15" s="80"/>
      <c r="FJE15" s="80"/>
      <c r="FJF15" s="80"/>
      <c r="FJG15" s="80"/>
      <c r="FJH15" s="80"/>
      <c r="FJI15" s="80"/>
      <c r="FJJ15" s="80"/>
      <c r="FJK15" s="80"/>
      <c r="FJL15" s="80"/>
      <c r="FJM15" s="80"/>
      <c r="FJN15" s="80"/>
      <c r="FJO15" s="80"/>
      <c r="FJP15" s="80"/>
      <c r="FJQ15" s="80"/>
      <c r="FJR15" s="80"/>
      <c r="FJS15" s="80"/>
      <c r="FJT15" s="80"/>
      <c r="FJU15" s="80"/>
      <c r="FJV15" s="80"/>
      <c r="FJW15" s="80"/>
      <c r="FJX15" s="80"/>
      <c r="FJY15" s="80"/>
      <c r="FJZ15" s="80"/>
      <c r="FKA15" s="80"/>
      <c r="FKB15" s="80"/>
      <c r="FKC15" s="80"/>
      <c r="FKD15" s="80"/>
      <c r="FKE15" s="80"/>
      <c r="FKF15" s="80"/>
      <c r="FKG15" s="80"/>
      <c r="FKH15" s="80"/>
      <c r="FKI15" s="80"/>
      <c r="FKJ15" s="80"/>
      <c r="FKK15" s="80"/>
      <c r="FKL15" s="80"/>
      <c r="FKM15" s="80"/>
      <c r="FKN15" s="80"/>
      <c r="FKO15" s="80"/>
      <c r="FKP15" s="80"/>
      <c r="FKQ15" s="80"/>
      <c r="FKR15" s="80"/>
      <c r="FKS15" s="80"/>
      <c r="FKT15" s="80"/>
      <c r="FKU15" s="80"/>
      <c r="FKV15" s="80"/>
      <c r="FKW15" s="80"/>
      <c r="FKX15" s="80"/>
      <c r="FKY15" s="80"/>
      <c r="FKZ15" s="80"/>
      <c r="FLA15" s="80"/>
      <c r="FLB15" s="80"/>
      <c r="FLC15" s="80"/>
      <c r="FLD15" s="80"/>
      <c r="FLE15" s="80"/>
      <c r="FLF15" s="80"/>
      <c r="FLG15" s="80"/>
      <c r="FLH15" s="80"/>
      <c r="FLI15" s="80"/>
      <c r="FLJ15" s="80"/>
      <c r="FLK15" s="80"/>
      <c r="FLL15" s="80"/>
      <c r="FLM15" s="80"/>
      <c r="FLN15" s="80"/>
      <c r="FLO15" s="80"/>
      <c r="FLP15" s="80"/>
      <c r="FLQ15" s="80"/>
      <c r="FLR15" s="80"/>
      <c r="FLS15" s="80"/>
      <c r="FLT15" s="80"/>
      <c r="FLU15" s="80"/>
      <c r="FLV15" s="80"/>
      <c r="FLW15" s="80"/>
      <c r="FLX15" s="80"/>
      <c r="FLY15" s="80"/>
      <c r="FLZ15" s="80"/>
      <c r="FMA15" s="80"/>
      <c r="FMB15" s="80"/>
      <c r="FMC15" s="80"/>
      <c r="FMD15" s="80"/>
      <c r="FME15" s="80"/>
      <c r="FMF15" s="80"/>
      <c r="FMG15" s="80"/>
      <c r="FMH15" s="80"/>
      <c r="FMI15" s="80"/>
      <c r="FMJ15" s="80"/>
      <c r="FMK15" s="80"/>
      <c r="FML15" s="80"/>
      <c r="FMM15" s="80"/>
      <c r="FMN15" s="80"/>
      <c r="FMO15" s="80"/>
      <c r="FMP15" s="80"/>
      <c r="FMQ15" s="80"/>
      <c r="FMR15" s="80"/>
      <c r="FMS15" s="80"/>
      <c r="FMT15" s="80"/>
      <c r="FMU15" s="80"/>
      <c r="FMV15" s="80"/>
      <c r="FMW15" s="80"/>
      <c r="FMX15" s="80"/>
      <c r="FMY15" s="80"/>
      <c r="FMZ15" s="80"/>
      <c r="FNA15" s="80"/>
      <c r="FNB15" s="80"/>
      <c r="FNC15" s="80"/>
      <c r="FND15" s="80"/>
      <c r="FNE15" s="80"/>
      <c r="FNF15" s="80"/>
      <c r="FNG15" s="80"/>
      <c r="FNH15" s="80"/>
      <c r="FNI15" s="80"/>
      <c r="FNJ15" s="80"/>
      <c r="FNK15" s="80"/>
      <c r="FNL15" s="80"/>
      <c r="FNM15" s="80"/>
      <c r="FNN15" s="80"/>
      <c r="FNO15" s="80"/>
      <c r="FNP15" s="80"/>
      <c r="FNQ15" s="80"/>
      <c r="FNR15" s="80"/>
      <c r="FNS15" s="80"/>
      <c r="FNT15" s="80"/>
      <c r="FNU15" s="80"/>
      <c r="FNV15" s="80"/>
      <c r="FNW15" s="80"/>
      <c r="FNX15" s="80"/>
      <c r="FNY15" s="80"/>
      <c r="FNZ15" s="80"/>
      <c r="FOA15" s="80"/>
      <c r="FOB15" s="80"/>
      <c r="FOC15" s="80"/>
      <c r="FOD15" s="80"/>
      <c r="FOE15" s="80"/>
      <c r="FOF15" s="80"/>
      <c r="FOG15" s="80"/>
      <c r="FOH15" s="80"/>
      <c r="FOI15" s="80"/>
      <c r="FOJ15" s="80"/>
      <c r="FOK15" s="80"/>
      <c r="FOL15" s="80"/>
      <c r="FOM15" s="80"/>
      <c r="FON15" s="80"/>
      <c r="FOO15" s="80"/>
      <c r="FOP15" s="80"/>
      <c r="FOQ15" s="80"/>
      <c r="FOR15" s="80"/>
      <c r="FOS15" s="80"/>
      <c r="FOT15" s="80"/>
      <c r="FOU15" s="80"/>
      <c r="FOV15" s="80"/>
      <c r="FOW15" s="80"/>
      <c r="FOX15" s="80"/>
      <c r="FOY15" s="80"/>
      <c r="FOZ15" s="80"/>
      <c r="FPA15" s="80"/>
      <c r="FPB15" s="80"/>
      <c r="FPC15" s="80"/>
      <c r="FPD15" s="80"/>
      <c r="FPE15" s="80"/>
      <c r="FPF15" s="80"/>
      <c r="FPG15" s="80"/>
      <c r="FPH15" s="80"/>
      <c r="FPI15" s="80"/>
      <c r="FPJ15" s="80"/>
      <c r="FPK15" s="80"/>
      <c r="FPL15" s="80"/>
      <c r="FPM15" s="80"/>
      <c r="FPN15" s="80"/>
      <c r="FPO15" s="80"/>
      <c r="FPP15" s="80"/>
      <c r="FPQ15" s="80"/>
      <c r="FPR15" s="80"/>
      <c r="FPS15" s="80"/>
      <c r="FPT15" s="80"/>
      <c r="FPU15" s="80"/>
      <c r="FPV15" s="80"/>
      <c r="FPW15" s="80"/>
      <c r="FPX15" s="80"/>
      <c r="FPY15" s="80"/>
      <c r="FPZ15" s="80"/>
      <c r="FQA15" s="80"/>
      <c r="FQB15" s="80"/>
      <c r="FQC15" s="80"/>
      <c r="FQD15" s="80"/>
      <c r="FQE15" s="80"/>
      <c r="FQF15" s="80"/>
      <c r="FQG15" s="80"/>
      <c r="FQH15" s="80"/>
      <c r="FQI15" s="80"/>
      <c r="FQJ15" s="80"/>
      <c r="FQK15" s="80"/>
      <c r="FQL15" s="80"/>
      <c r="FQM15" s="80"/>
      <c r="FQN15" s="80"/>
      <c r="FQO15" s="80"/>
      <c r="FQP15" s="80"/>
      <c r="FQQ15" s="80"/>
      <c r="FQR15" s="80"/>
      <c r="FQS15" s="80"/>
      <c r="FQT15" s="80"/>
      <c r="FQU15" s="80"/>
      <c r="FQV15" s="80"/>
      <c r="FQW15" s="80"/>
      <c r="FQX15" s="80"/>
      <c r="FQY15" s="80"/>
      <c r="FQZ15" s="80"/>
      <c r="FRA15" s="80"/>
      <c r="FRB15" s="80"/>
      <c r="FRC15" s="80"/>
      <c r="FRD15" s="80"/>
      <c r="FRE15" s="80"/>
      <c r="FRF15" s="80"/>
      <c r="FRG15" s="80"/>
      <c r="FRH15" s="80"/>
      <c r="FRI15" s="80"/>
      <c r="FRJ15" s="80"/>
      <c r="FRK15" s="80"/>
      <c r="FRL15" s="80"/>
      <c r="FRM15" s="80"/>
      <c r="FRN15" s="80"/>
      <c r="FRO15" s="80"/>
      <c r="FRP15" s="80"/>
      <c r="FRQ15" s="80"/>
      <c r="FRR15" s="80"/>
      <c r="FRS15" s="80"/>
      <c r="FRT15" s="80"/>
      <c r="FRU15" s="80"/>
      <c r="FRV15" s="80"/>
      <c r="FRW15" s="80"/>
      <c r="FRX15" s="80"/>
      <c r="FRY15" s="80"/>
      <c r="FRZ15" s="80"/>
      <c r="FSA15" s="80"/>
      <c r="FSB15" s="80"/>
      <c r="FSC15" s="80"/>
      <c r="FSD15" s="80"/>
      <c r="FSE15" s="80"/>
      <c r="FSF15" s="80"/>
      <c r="FSG15" s="80"/>
      <c r="FSH15" s="80"/>
      <c r="FSI15" s="80"/>
      <c r="FSJ15" s="80"/>
      <c r="FSK15" s="80"/>
      <c r="FSL15" s="80"/>
      <c r="FSM15" s="80"/>
      <c r="FSN15" s="80"/>
      <c r="FSO15" s="80"/>
      <c r="FSP15" s="80"/>
      <c r="FSQ15" s="80"/>
      <c r="FSR15" s="80"/>
      <c r="FSS15" s="80"/>
      <c r="FST15" s="80"/>
      <c r="FSU15" s="80"/>
      <c r="FSV15" s="80"/>
      <c r="FSW15" s="80"/>
      <c r="FSX15" s="80"/>
      <c r="FSY15" s="80"/>
      <c r="FSZ15" s="80"/>
      <c r="FTA15" s="80"/>
      <c r="FTB15" s="80"/>
      <c r="FTC15" s="80"/>
      <c r="FTD15" s="80"/>
      <c r="FTE15" s="80"/>
      <c r="FTF15" s="80"/>
      <c r="FTG15" s="80"/>
      <c r="FTH15" s="80"/>
      <c r="FTI15" s="80"/>
      <c r="FTJ15" s="80"/>
      <c r="FTK15" s="80"/>
      <c r="FTL15" s="80"/>
      <c r="FTM15" s="80"/>
      <c r="FTN15" s="80"/>
      <c r="FTO15" s="80"/>
      <c r="FTP15" s="80"/>
      <c r="FTQ15" s="80"/>
      <c r="FTR15" s="80"/>
      <c r="FTS15" s="80"/>
      <c r="FTT15" s="80"/>
      <c r="FTU15" s="80"/>
      <c r="FTV15" s="80"/>
      <c r="FTW15" s="80"/>
      <c r="FTX15" s="80"/>
      <c r="FTY15" s="80"/>
      <c r="FTZ15" s="80"/>
      <c r="FUA15" s="80"/>
      <c r="FUB15" s="80"/>
      <c r="FUC15" s="80"/>
      <c r="FUD15" s="80"/>
      <c r="FUE15" s="80"/>
      <c r="FUF15" s="80"/>
      <c r="FUG15" s="80"/>
      <c r="FUH15" s="80"/>
      <c r="FUI15" s="80"/>
      <c r="FUJ15" s="80"/>
      <c r="FUK15" s="80"/>
      <c r="FUL15" s="80"/>
      <c r="FUM15" s="80"/>
      <c r="FUN15" s="80"/>
      <c r="FUO15" s="80"/>
      <c r="FUP15" s="80"/>
      <c r="FUQ15" s="80"/>
      <c r="FUR15" s="80"/>
      <c r="FUS15" s="80"/>
      <c r="FUT15" s="80"/>
      <c r="FUU15" s="80"/>
      <c r="FUV15" s="80"/>
      <c r="FUW15" s="80"/>
      <c r="FUX15" s="80"/>
      <c r="FUY15" s="80"/>
      <c r="FUZ15" s="80"/>
      <c r="FVA15" s="80"/>
      <c r="FVB15" s="80"/>
      <c r="FVC15" s="80"/>
      <c r="FVD15" s="80"/>
      <c r="FVE15" s="80"/>
      <c r="FVF15" s="80"/>
      <c r="FVG15" s="80"/>
      <c r="FVH15" s="80"/>
      <c r="FVI15" s="80"/>
      <c r="FVJ15" s="80"/>
      <c r="FVK15" s="80"/>
      <c r="FVL15" s="80"/>
      <c r="FVM15" s="80"/>
      <c r="FVN15" s="80"/>
      <c r="FVO15" s="80"/>
      <c r="FVP15" s="80"/>
      <c r="FVQ15" s="80"/>
      <c r="FVR15" s="80"/>
      <c r="FVS15" s="80"/>
      <c r="FVT15" s="80"/>
      <c r="FVU15" s="80"/>
      <c r="FVV15" s="80"/>
      <c r="FVW15" s="80"/>
      <c r="FVX15" s="80"/>
      <c r="FVY15" s="80"/>
      <c r="FVZ15" s="80"/>
      <c r="FWA15" s="80"/>
      <c r="FWB15" s="80"/>
      <c r="FWC15" s="80"/>
      <c r="FWD15" s="80"/>
      <c r="FWE15" s="80"/>
      <c r="FWF15" s="80"/>
      <c r="FWG15" s="80"/>
      <c r="FWH15" s="80"/>
      <c r="FWI15" s="80"/>
      <c r="FWJ15" s="80"/>
      <c r="FWK15" s="80"/>
      <c r="FWL15" s="80"/>
      <c r="FWM15" s="80"/>
      <c r="FWN15" s="80"/>
      <c r="FWO15" s="80"/>
      <c r="FWP15" s="80"/>
      <c r="FWQ15" s="80"/>
      <c r="FWR15" s="80"/>
      <c r="FWS15" s="80"/>
      <c r="FWT15" s="80"/>
      <c r="FWU15" s="80"/>
      <c r="FWV15" s="80"/>
      <c r="FWW15" s="80"/>
      <c r="FWX15" s="80"/>
      <c r="FWY15" s="80"/>
      <c r="FWZ15" s="80"/>
      <c r="FXA15" s="80"/>
      <c r="FXB15" s="80"/>
      <c r="FXC15" s="80"/>
      <c r="FXD15" s="80"/>
      <c r="FXE15" s="80"/>
      <c r="FXF15" s="80"/>
      <c r="FXG15" s="80"/>
      <c r="FXH15" s="80"/>
      <c r="FXI15" s="80"/>
      <c r="FXJ15" s="80"/>
      <c r="FXK15" s="80"/>
      <c r="FXL15" s="80"/>
      <c r="FXM15" s="80"/>
      <c r="FXN15" s="80"/>
      <c r="FXO15" s="80"/>
      <c r="FXP15" s="80"/>
      <c r="FXQ15" s="80"/>
      <c r="FXR15" s="80"/>
      <c r="FXS15" s="80"/>
      <c r="FXT15" s="80"/>
      <c r="FXU15" s="80"/>
      <c r="FXV15" s="80"/>
      <c r="FXW15" s="80"/>
      <c r="FXX15" s="80"/>
      <c r="FXY15" s="80"/>
      <c r="FXZ15" s="80"/>
      <c r="FYA15" s="80"/>
      <c r="FYB15" s="80"/>
      <c r="FYC15" s="80"/>
      <c r="FYD15" s="80"/>
      <c r="FYE15" s="80"/>
      <c r="FYF15" s="80"/>
      <c r="FYG15" s="80"/>
      <c r="FYH15" s="80"/>
      <c r="FYI15" s="80"/>
      <c r="FYJ15" s="80"/>
      <c r="FYK15" s="80"/>
      <c r="FYL15" s="80"/>
      <c r="FYM15" s="80"/>
      <c r="FYN15" s="80"/>
      <c r="FYO15" s="80"/>
      <c r="FYP15" s="80"/>
      <c r="FYQ15" s="80"/>
      <c r="FYR15" s="80"/>
      <c r="FYS15" s="80"/>
      <c r="FYT15" s="80"/>
      <c r="FYU15" s="80"/>
      <c r="FYV15" s="80"/>
      <c r="FYW15" s="80"/>
      <c r="FYX15" s="80"/>
      <c r="FYY15" s="80"/>
      <c r="FYZ15" s="80"/>
      <c r="FZA15" s="80"/>
      <c r="FZB15" s="80"/>
      <c r="FZC15" s="80"/>
      <c r="FZD15" s="80"/>
      <c r="FZE15" s="80"/>
      <c r="FZF15" s="80"/>
      <c r="FZG15" s="80"/>
      <c r="FZH15" s="80"/>
      <c r="FZI15" s="80"/>
      <c r="FZJ15" s="80"/>
      <c r="FZK15" s="80"/>
      <c r="FZL15" s="80"/>
      <c r="FZM15" s="80"/>
      <c r="FZN15" s="80"/>
      <c r="FZO15" s="80"/>
      <c r="FZP15" s="80"/>
      <c r="FZQ15" s="80"/>
      <c r="FZR15" s="80"/>
      <c r="FZS15" s="80"/>
      <c r="FZT15" s="80"/>
      <c r="FZU15" s="80"/>
      <c r="FZV15" s="80"/>
      <c r="FZW15" s="80"/>
      <c r="FZX15" s="80"/>
      <c r="FZY15" s="80"/>
      <c r="FZZ15" s="80"/>
      <c r="GAA15" s="80"/>
      <c r="GAB15" s="80"/>
      <c r="GAC15" s="80"/>
      <c r="GAD15" s="80"/>
      <c r="GAE15" s="80"/>
      <c r="GAF15" s="80"/>
      <c r="GAG15" s="80"/>
      <c r="GAH15" s="80"/>
      <c r="GAI15" s="80"/>
      <c r="GAJ15" s="80"/>
      <c r="GAK15" s="80"/>
      <c r="GAL15" s="80"/>
      <c r="GAM15" s="80"/>
      <c r="GAN15" s="80"/>
      <c r="GAO15" s="80"/>
      <c r="GAP15" s="80"/>
      <c r="GAQ15" s="80"/>
      <c r="GAR15" s="80"/>
      <c r="GAS15" s="80"/>
      <c r="GAT15" s="80"/>
      <c r="GAU15" s="80"/>
      <c r="GAV15" s="80"/>
      <c r="GAW15" s="80"/>
      <c r="GAX15" s="80"/>
      <c r="GAY15" s="80"/>
      <c r="GAZ15" s="80"/>
      <c r="GBA15" s="80"/>
      <c r="GBB15" s="80"/>
      <c r="GBC15" s="80"/>
      <c r="GBD15" s="80"/>
      <c r="GBE15" s="80"/>
      <c r="GBF15" s="80"/>
      <c r="GBG15" s="80"/>
      <c r="GBH15" s="80"/>
      <c r="GBI15" s="80"/>
      <c r="GBJ15" s="80"/>
      <c r="GBK15" s="80"/>
      <c r="GBL15" s="80"/>
      <c r="GBM15" s="80"/>
      <c r="GBN15" s="80"/>
      <c r="GBO15" s="80"/>
      <c r="GBP15" s="80"/>
      <c r="GBQ15" s="80"/>
      <c r="GBR15" s="80"/>
      <c r="GBS15" s="80"/>
      <c r="GBT15" s="80"/>
      <c r="GBU15" s="80"/>
      <c r="GBV15" s="80"/>
      <c r="GBW15" s="80"/>
      <c r="GBX15" s="80"/>
      <c r="GBY15" s="80"/>
      <c r="GBZ15" s="80"/>
      <c r="GCA15" s="80"/>
      <c r="GCB15" s="80"/>
      <c r="GCC15" s="80"/>
      <c r="GCD15" s="80"/>
      <c r="GCE15" s="80"/>
      <c r="GCF15" s="80"/>
      <c r="GCG15" s="80"/>
      <c r="GCH15" s="80"/>
      <c r="GCI15" s="80"/>
      <c r="GCJ15" s="80"/>
      <c r="GCK15" s="80"/>
      <c r="GCL15" s="80"/>
      <c r="GCM15" s="80"/>
      <c r="GCN15" s="80"/>
      <c r="GCO15" s="80"/>
      <c r="GCP15" s="80"/>
      <c r="GCQ15" s="80"/>
      <c r="GCR15" s="80"/>
      <c r="GCS15" s="80"/>
      <c r="GCT15" s="80"/>
      <c r="GCU15" s="80"/>
      <c r="GCV15" s="80"/>
      <c r="GCW15" s="80"/>
      <c r="GCX15" s="80"/>
      <c r="GCY15" s="80"/>
      <c r="GCZ15" s="80"/>
      <c r="GDA15" s="80"/>
      <c r="GDB15" s="80"/>
      <c r="GDC15" s="80"/>
      <c r="GDD15" s="80"/>
      <c r="GDE15" s="80"/>
      <c r="GDF15" s="80"/>
      <c r="GDG15" s="80"/>
      <c r="GDH15" s="80"/>
      <c r="GDI15" s="80"/>
      <c r="GDJ15" s="80"/>
      <c r="GDK15" s="80"/>
      <c r="GDL15" s="80"/>
      <c r="GDM15" s="80"/>
      <c r="GDN15" s="80"/>
      <c r="GDO15" s="80"/>
      <c r="GDP15" s="80"/>
      <c r="GDQ15" s="80"/>
      <c r="GDR15" s="80"/>
      <c r="GDS15" s="80"/>
      <c r="GDT15" s="80"/>
      <c r="GDU15" s="80"/>
      <c r="GDV15" s="80"/>
      <c r="GDW15" s="80"/>
      <c r="GDX15" s="80"/>
      <c r="GDY15" s="80"/>
      <c r="GDZ15" s="80"/>
      <c r="GEA15" s="80"/>
      <c r="GEB15" s="80"/>
      <c r="GEC15" s="80"/>
      <c r="GED15" s="80"/>
      <c r="GEE15" s="80"/>
      <c r="GEF15" s="80"/>
      <c r="GEG15" s="80"/>
      <c r="GEH15" s="80"/>
      <c r="GEI15" s="80"/>
      <c r="GEJ15" s="80"/>
      <c r="GEK15" s="80"/>
      <c r="GEL15" s="80"/>
      <c r="GEM15" s="80"/>
      <c r="GEN15" s="80"/>
      <c r="GEO15" s="80"/>
      <c r="GEP15" s="80"/>
      <c r="GEQ15" s="80"/>
      <c r="GER15" s="80"/>
      <c r="GES15" s="80"/>
      <c r="GET15" s="80"/>
      <c r="GEU15" s="80"/>
      <c r="GEV15" s="80"/>
      <c r="GEW15" s="80"/>
      <c r="GEX15" s="80"/>
      <c r="GEY15" s="80"/>
      <c r="GEZ15" s="80"/>
      <c r="GFA15" s="80"/>
      <c r="GFB15" s="80"/>
      <c r="GFC15" s="80"/>
      <c r="GFD15" s="80"/>
      <c r="GFE15" s="80"/>
      <c r="GFF15" s="80"/>
      <c r="GFG15" s="80"/>
      <c r="GFH15" s="80"/>
      <c r="GFI15" s="80"/>
      <c r="GFJ15" s="80"/>
      <c r="GFK15" s="80"/>
      <c r="GFL15" s="80"/>
      <c r="GFM15" s="80"/>
      <c r="GFN15" s="80"/>
      <c r="GFO15" s="80"/>
      <c r="GFP15" s="80"/>
      <c r="GFQ15" s="80"/>
      <c r="GFR15" s="80"/>
      <c r="GFS15" s="80"/>
      <c r="GFT15" s="80"/>
      <c r="GFU15" s="80"/>
      <c r="GFV15" s="80"/>
      <c r="GFW15" s="80"/>
      <c r="GFX15" s="80"/>
      <c r="GFY15" s="80"/>
      <c r="GFZ15" s="80"/>
      <c r="GGA15" s="80"/>
      <c r="GGB15" s="80"/>
      <c r="GGC15" s="80"/>
      <c r="GGD15" s="80"/>
      <c r="GGE15" s="80"/>
      <c r="GGF15" s="80"/>
      <c r="GGG15" s="80"/>
      <c r="GGH15" s="80"/>
      <c r="GGI15" s="80"/>
      <c r="GGJ15" s="80"/>
      <c r="GGK15" s="80"/>
      <c r="GGL15" s="80"/>
      <c r="GGM15" s="80"/>
      <c r="GGN15" s="80"/>
      <c r="GGO15" s="80"/>
      <c r="GGP15" s="80"/>
      <c r="GGQ15" s="80"/>
      <c r="GGR15" s="80"/>
      <c r="GGS15" s="80"/>
      <c r="GGT15" s="80"/>
      <c r="GGU15" s="80"/>
      <c r="GGV15" s="80"/>
      <c r="GGW15" s="80"/>
      <c r="GGX15" s="80"/>
      <c r="GGY15" s="80"/>
      <c r="GGZ15" s="80"/>
      <c r="GHA15" s="80"/>
      <c r="GHB15" s="80"/>
      <c r="GHC15" s="80"/>
      <c r="GHD15" s="80"/>
      <c r="GHE15" s="80"/>
      <c r="GHF15" s="80"/>
      <c r="GHG15" s="80"/>
      <c r="GHH15" s="80"/>
      <c r="GHI15" s="80"/>
      <c r="GHJ15" s="80"/>
      <c r="GHK15" s="80"/>
      <c r="GHL15" s="80"/>
      <c r="GHM15" s="80"/>
      <c r="GHN15" s="80"/>
      <c r="GHO15" s="80"/>
      <c r="GHP15" s="80"/>
      <c r="GHQ15" s="80"/>
      <c r="GHR15" s="80"/>
      <c r="GHS15" s="80"/>
      <c r="GHT15" s="80"/>
      <c r="GHU15" s="80"/>
      <c r="GHV15" s="80"/>
      <c r="GHW15" s="80"/>
      <c r="GHX15" s="80"/>
      <c r="GHY15" s="80"/>
      <c r="GHZ15" s="80"/>
      <c r="GIA15" s="80"/>
      <c r="GIB15" s="80"/>
      <c r="GIC15" s="80"/>
      <c r="GID15" s="80"/>
      <c r="GIE15" s="80"/>
      <c r="GIF15" s="80"/>
      <c r="GIG15" s="80"/>
      <c r="GIH15" s="80"/>
      <c r="GII15" s="80"/>
      <c r="GIJ15" s="80"/>
      <c r="GIK15" s="80"/>
      <c r="GIL15" s="80"/>
      <c r="GIM15" s="80"/>
      <c r="GIN15" s="80"/>
      <c r="GIO15" s="80"/>
      <c r="GIP15" s="80"/>
      <c r="GIQ15" s="80"/>
      <c r="GIR15" s="80"/>
      <c r="GIS15" s="80"/>
      <c r="GIT15" s="80"/>
      <c r="GIU15" s="80"/>
      <c r="GIV15" s="80"/>
      <c r="GIW15" s="80"/>
      <c r="GIX15" s="80"/>
      <c r="GIY15" s="80"/>
      <c r="GIZ15" s="80"/>
      <c r="GJA15" s="80"/>
      <c r="GJB15" s="80"/>
      <c r="GJC15" s="80"/>
      <c r="GJD15" s="80"/>
      <c r="GJE15" s="80"/>
      <c r="GJF15" s="80"/>
      <c r="GJG15" s="80"/>
      <c r="GJH15" s="80"/>
      <c r="GJI15" s="80"/>
      <c r="GJJ15" s="80"/>
      <c r="GJK15" s="80"/>
      <c r="GJL15" s="80"/>
      <c r="GJM15" s="80"/>
      <c r="GJN15" s="80"/>
      <c r="GJO15" s="80"/>
      <c r="GJP15" s="80"/>
      <c r="GJQ15" s="80"/>
      <c r="GJR15" s="80"/>
      <c r="GJS15" s="80"/>
      <c r="GJT15" s="80"/>
      <c r="GJU15" s="80"/>
      <c r="GJV15" s="80"/>
      <c r="GJW15" s="80"/>
      <c r="GJX15" s="80"/>
      <c r="GJY15" s="80"/>
      <c r="GJZ15" s="80"/>
      <c r="GKA15" s="80"/>
      <c r="GKB15" s="80"/>
      <c r="GKC15" s="80"/>
      <c r="GKD15" s="80"/>
      <c r="GKE15" s="80"/>
      <c r="GKF15" s="80"/>
      <c r="GKG15" s="80"/>
      <c r="GKH15" s="80"/>
      <c r="GKI15" s="80"/>
      <c r="GKJ15" s="80"/>
      <c r="GKK15" s="80"/>
      <c r="GKL15" s="80"/>
      <c r="GKM15" s="80"/>
      <c r="GKN15" s="80"/>
      <c r="GKO15" s="80"/>
      <c r="GKP15" s="80"/>
      <c r="GKQ15" s="80"/>
      <c r="GKR15" s="80"/>
      <c r="GKS15" s="80"/>
      <c r="GKT15" s="80"/>
      <c r="GKU15" s="80"/>
      <c r="GKV15" s="80"/>
      <c r="GKW15" s="80"/>
      <c r="GKX15" s="80"/>
      <c r="GKY15" s="80"/>
      <c r="GKZ15" s="80"/>
      <c r="GLA15" s="80"/>
      <c r="GLB15" s="80"/>
      <c r="GLC15" s="80"/>
      <c r="GLD15" s="80"/>
      <c r="GLE15" s="80"/>
      <c r="GLF15" s="80"/>
      <c r="GLG15" s="80"/>
      <c r="GLH15" s="80"/>
      <c r="GLI15" s="80"/>
      <c r="GLJ15" s="80"/>
      <c r="GLK15" s="80"/>
      <c r="GLL15" s="80"/>
      <c r="GLM15" s="80"/>
      <c r="GLN15" s="80"/>
      <c r="GLO15" s="80"/>
      <c r="GLP15" s="80"/>
      <c r="GLQ15" s="80"/>
      <c r="GLR15" s="80"/>
      <c r="GLS15" s="80"/>
      <c r="GLT15" s="80"/>
      <c r="GLU15" s="80"/>
      <c r="GLV15" s="80"/>
      <c r="GLW15" s="80"/>
      <c r="GLX15" s="80"/>
      <c r="GLY15" s="80"/>
      <c r="GLZ15" s="80"/>
      <c r="GMA15" s="80"/>
      <c r="GMB15" s="80"/>
      <c r="GMC15" s="80"/>
      <c r="GMD15" s="80"/>
      <c r="GME15" s="80"/>
      <c r="GMF15" s="80"/>
      <c r="GMG15" s="80"/>
      <c r="GMH15" s="80"/>
      <c r="GMI15" s="80"/>
      <c r="GMJ15" s="80"/>
      <c r="GMK15" s="80"/>
      <c r="GML15" s="80"/>
      <c r="GMM15" s="80"/>
      <c r="GMN15" s="80"/>
      <c r="GMO15" s="80"/>
      <c r="GMP15" s="80"/>
      <c r="GMQ15" s="80"/>
      <c r="GMR15" s="80"/>
      <c r="GMS15" s="80"/>
      <c r="GMT15" s="80"/>
      <c r="GMU15" s="80"/>
      <c r="GMV15" s="80"/>
      <c r="GMW15" s="80"/>
      <c r="GMX15" s="80"/>
      <c r="GMY15" s="80"/>
      <c r="GMZ15" s="80"/>
      <c r="GNA15" s="80"/>
      <c r="GNB15" s="80"/>
      <c r="GNC15" s="80"/>
      <c r="GND15" s="80"/>
      <c r="GNE15" s="80"/>
      <c r="GNF15" s="80"/>
      <c r="GNG15" s="80"/>
      <c r="GNH15" s="80"/>
      <c r="GNI15" s="80"/>
      <c r="GNJ15" s="80"/>
      <c r="GNK15" s="80"/>
      <c r="GNL15" s="80"/>
      <c r="GNM15" s="80"/>
      <c r="GNN15" s="80"/>
      <c r="GNO15" s="80"/>
      <c r="GNP15" s="80"/>
      <c r="GNQ15" s="80"/>
      <c r="GNR15" s="80"/>
      <c r="GNS15" s="80"/>
      <c r="GNT15" s="80"/>
      <c r="GNU15" s="80"/>
      <c r="GNV15" s="80"/>
      <c r="GNW15" s="80"/>
      <c r="GNX15" s="80"/>
      <c r="GNY15" s="80"/>
      <c r="GNZ15" s="80"/>
      <c r="GOA15" s="80"/>
      <c r="GOB15" s="80"/>
      <c r="GOC15" s="80"/>
      <c r="GOD15" s="80"/>
      <c r="GOE15" s="80"/>
      <c r="GOF15" s="80"/>
      <c r="GOG15" s="80"/>
      <c r="GOH15" s="80"/>
      <c r="GOI15" s="80"/>
      <c r="GOJ15" s="80"/>
      <c r="GOK15" s="80"/>
      <c r="GOL15" s="80"/>
      <c r="GOM15" s="80"/>
      <c r="GON15" s="80"/>
      <c r="GOO15" s="80"/>
      <c r="GOP15" s="80"/>
      <c r="GOQ15" s="80"/>
      <c r="GOR15" s="80"/>
      <c r="GOS15" s="80"/>
      <c r="GOT15" s="80"/>
      <c r="GOU15" s="80"/>
      <c r="GOV15" s="80"/>
      <c r="GOW15" s="80"/>
      <c r="GOX15" s="80"/>
      <c r="GOY15" s="80"/>
      <c r="GOZ15" s="80"/>
      <c r="GPA15" s="80"/>
      <c r="GPB15" s="80"/>
      <c r="GPC15" s="80"/>
      <c r="GPD15" s="80"/>
      <c r="GPE15" s="80"/>
      <c r="GPF15" s="80"/>
      <c r="GPG15" s="80"/>
      <c r="GPH15" s="80"/>
      <c r="GPI15" s="80"/>
      <c r="GPJ15" s="80"/>
      <c r="GPK15" s="80"/>
      <c r="GPL15" s="80"/>
      <c r="GPM15" s="80"/>
      <c r="GPN15" s="80"/>
      <c r="GPO15" s="80"/>
      <c r="GPP15" s="80"/>
      <c r="GPQ15" s="80"/>
      <c r="GPR15" s="80"/>
      <c r="GPS15" s="80"/>
      <c r="GPT15" s="80"/>
      <c r="GPU15" s="80"/>
      <c r="GPV15" s="80"/>
      <c r="GPW15" s="80"/>
      <c r="GPX15" s="80"/>
      <c r="GPY15" s="80"/>
      <c r="GPZ15" s="80"/>
      <c r="GQA15" s="80"/>
      <c r="GQB15" s="80"/>
      <c r="GQC15" s="80"/>
      <c r="GQD15" s="80"/>
      <c r="GQE15" s="80"/>
      <c r="GQF15" s="80"/>
      <c r="GQG15" s="80"/>
      <c r="GQH15" s="80"/>
      <c r="GQI15" s="80"/>
      <c r="GQJ15" s="80"/>
      <c r="GQK15" s="80"/>
      <c r="GQL15" s="80"/>
      <c r="GQM15" s="80"/>
      <c r="GQN15" s="80"/>
      <c r="GQO15" s="80"/>
      <c r="GQP15" s="80"/>
      <c r="GQQ15" s="80"/>
      <c r="GQR15" s="80"/>
      <c r="GQS15" s="80"/>
      <c r="GQT15" s="80"/>
      <c r="GQU15" s="80"/>
      <c r="GQV15" s="80"/>
      <c r="GQW15" s="80"/>
      <c r="GQX15" s="80"/>
      <c r="GQY15" s="80"/>
      <c r="GQZ15" s="80"/>
      <c r="GRA15" s="80"/>
      <c r="GRB15" s="80"/>
      <c r="GRC15" s="80"/>
      <c r="GRD15" s="80"/>
      <c r="GRE15" s="80"/>
      <c r="GRF15" s="80"/>
      <c r="GRG15" s="80"/>
      <c r="GRH15" s="80"/>
      <c r="GRI15" s="80"/>
      <c r="GRJ15" s="80"/>
      <c r="GRK15" s="80"/>
      <c r="GRL15" s="80"/>
      <c r="GRM15" s="80"/>
      <c r="GRN15" s="80"/>
      <c r="GRO15" s="80"/>
      <c r="GRP15" s="80"/>
      <c r="GRQ15" s="80"/>
      <c r="GRR15" s="80"/>
      <c r="GRS15" s="80"/>
      <c r="GRT15" s="80"/>
      <c r="GRU15" s="80"/>
      <c r="GRV15" s="80"/>
      <c r="GRW15" s="80"/>
      <c r="GRX15" s="80"/>
      <c r="GRY15" s="80"/>
      <c r="GRZ15" s="80"/>
      <c r="GSA15" s="80"/>
      <c r="GSB15" s="80"/>
      <c r="GSC15" s="80"/>
      <c r="GSD15" s="80"/>
      <c r="GSE15" s="80"/>
      <c r="GSF15" s="80"/>
      <c r="GSG15" s="80"/>
      <c r="GSH15" s="80"/>
      <c r="GSI15" s="80"/>
      <c r="GSJ15" s="80"/>
      <c r="GSK15" s="80"/>
      <c r="GSL15" s="80"/>
      <c r="GSM15" s="80"/>
      <c r="GSN15" s="80"/>
      <c r="GSO15" s="80"/>
      <c r="GSP15" s="80"/>
      <c r="GSQ15" s="80"/>
      <c r="GSR15" s="80"/>
      <c r="GSS15" s="80"/>
      <c r="GST15" s="80"/>
      <c r="GSU15" s="80"/>
      <c r="GSV15" s="80"/>
      <c r="GSW15" s="80"/>
      <c r="GSX15" s="80"/>
      <c r="GSY15" s="80"/>
      <c r="GSZ15" s="80"/>
      <c r="GTA15" s="80"/>
      <c r="GTB15" s="80"/>
      <c r="GTC15" s="80"/>
      <c r="GTD15" s="80"/>
      <c r="GTE15" s="80"/>
      <c r="GTF15" s="80"/>
      <c r="GTG15" s="80"/>
      <c r="GTH15" s="80"/>
      <c r="GTI15" s="80"/>
      <c r="GTJ15" s="80"/>
      <c r="GTK15" s="80"/>
      <c r="GTL15" s="80"/>
      <c r="GTM15" s="80"/>
      <c r="GTN15" s="80"/>
      <c r="GTO15" s="80"/>
      <c r="GTP15" s="80"/>
      <c r="GTQ15" s="80"/>
      <c r="GTR15" s="80"/>
      <c r="GTS15" s="80"/>
      <c r="GTT15" s="80"/>
      <c r="GTU15" s="80"/>
      <c r="GTV15" s="80"/>
      <c r="GTW15" s="80"/>
      <c r="GTX15" s="80"/>
      <c r="GTY15" s="80"/>
      <c r="GTZ15" s="80"/>
      <c r="GUA15" s="80"/>
      <c r="GUB15" s="80"/>
      <c r="GUC15" s="80"/>
      <c r="GUD15" s="80"/>
      <c r="GUE15" s="80"/>
      <c r="GUF15" s="80"/>
      <c r="GUG15" s="80"/>
      <c r="GUH15" s="80"/>
      <c r="GUI15" s="80"/>
      <c r="GUJ15" s="80"/>
      <c r="GUK15" s="80"/>
      <c r="GUL15" s="80"/>
      <c r="GUM15" s="80"/>
      <c r="GUN15" s="80"/>
      <c r="GUO15" s="80"/>
      <c r="GUP15" s="80"/>
      <c r="GUQ15" s="80"/>
      <c r="GUR15" s="80"/>
      <c r="GUS15" s="80"/>
      <c r="GUT15" s="80"/>
      <c r="GUU15" s="80"/>
      <c r="GUV15" s="80"/>
      <c r="GUW15" s="80"/>
      <c r="GUX15" s="80"/>
      <c r="GUY15" s="80"/>
      <c r="GUZ15" s="80"/>
      <c r="GVA15" s="80"/>
      <c r="GVB15" s="80"/>
      <c r="GVC15" s="80"/>
      <c r="GVD15" s="80"/>
      <c r="GVE15" s="80"/>
      <c r="GVF15" s="80"/>
      <c r="GVG15" s="80"/>
      <c r="GVH15" s="80"/>
      <c r="GVI15" s="80"/>
      <c r="GVJ15" s="80"/>
      <c r="GVK15" s="80"/>
      <c r="GVL15" s="80"/>
      <c r="GVM15" s="80"/>
      <c r="GVN15" s="80"/>
      <c r="GVO15" s="80"/>
      <c r="GVP15" s="80"/>
      <c r="GVQ15" s="80"/>
      <c r="GVR15" s="80"/>
      <c r="GVS15" s="80"/>
      <c r="GVT15" s="80"/>
      <c r="GVU15" s="80"/>
      <c r="GVV15" s="80"/>
      <c r="GVW15" s="80"/>
      <c r="GVX15" s="80"/>
      <c r="GVY15" s="80"/>
      <c r="GVZ15" s="80"/>
      <c r="GWA15" s="80"/>
      <c r="GWB15" s="80"/>
      <c r="GWC15" s="80"/>
      <c r="GWD15" s="80"/>
      <c r="GWE15" s="80"/>
      <c r="GWF15" s="80"/>
      <c r="GWG15" s="80"/>
      <c r="GWH15" s="80"/>
      <c r="GWI15" s="80"/>
      <c r="GWJ15" s="80"/>
      <c r="GWK15" s="80"/>
      <c r="GWL15" s="80"/>
      <c r="GWM15" s="80"/>
      <c r="GWN15" s="80"/>
      <c r="GWO15" s="80"/>
      <c r="GWP15" s="80"/>
      <c r="GWQ15" s="80"/>
      <c r="GWR15" s="80"/>
      <c r="GWS15" s="80"/>
      <c r="GWT15" s="80"/>
      <c r="GWU15" s="80"/>
      <c r="GWV15" s="80"/>
      <c r="GWW15" s="80"/>
      <c r="GWX15" s="80"/>
      <c r="GWY15" s="80"/>
      <c r="GWZ15" s="80"/>
      <c r="GXA15" s="80"/>
      <c r="GXB15" s="80"/>
      <c r="GXC15" s="80"/>
      <c r="GXD15" s="80"/>
      <c r="GXE15" s="80"/>
      <c r="GXF15" s="80"/>
      <c r="GXG15" s="80"/>
      <c r="GXH15" s="80"/>
      <c r="GXI15" s="80"/>
      <c r="GXJ15" s="80"/>
      <c r="GXK15" s="80"/>
      <c r="GXL15" s="80"/>
      <c r="GXM15" s="80"/>
      <c r="GXN15" s="80"/>
      <c r="GXO15" s="80"/>
      <c r="GXP15" s="80"/>
      <c r="GXQ15" s="80"/>
      <c r="GXR15" s="80"/>
      <c r="GXS15" s="80"/>
      <c r="GXT15" s="80"/>
      <c r="GXU15" s="80"/>
      <c r="GXV15" s="80"/>
      <c r="GXW15" s="80"/>
      <c r="GXX15" s="80"/>
      <c r="GXY15" s="80"/>
      <c r="GXZ15" s="80"/>
      <c r="GYA15" s="80"/>
      <c r="GYB15" s="80"/>
      <c r="GYC15" s="80"/>
      <c r="GYD15" s="80"/>
      <c r="GYE15" s="80"/>
      <c r="GYF15" s="80"/>
      <c r="GYG15" s="80"/>
      <c r="GYH15" s="80"/>
      <c r="GYI15" s="80"/>
      <c r="GYJ15" s="80"/>
      <c r="GYK15" s="80"/>
      <c r="GYL15" s="80"/>
      <c r="GYM15" s="80"/>
      <c r="GYN15" s="80"/>
      <c r="GYO15" s="80"/>
      <c r="GYP15" s="80"/>
      <c r="GYQ15" s="80"/>
      <c r="GYR15" s="80"/>
      <c r="GYS15" s="80"/>
      <c r="GYT15" s="80"/>
      <c r="GYU15" s="80"/>
      <c r="GYV15" s="80"/>
      <c r="GYW15" s="80"/>
      <c r="GYX15" s="80"/>
      <c r="GYY15" s="80"/>
      <c r="GYZ15" s="80"/>
      <c r="GZA15" s="80"/>
      <c r="GZB15" s="80"/>
      <c r="GZC15" s="80"/>
      <c r="GZD15" s="80"/>
      <c r="GZE15" s="80"/>
      <c r="GZF15" s="80"/>
      <c r="GZG15" s="80"/>
      <c r="GZH15" s="80"/>
      <c r="GZI15" s="80"/>
      <c r="GZJ15" s="80"/>
      <c r="GZK15" s="80"/>
      <c r="GZL15" s="80"/>
      <c r="GZM15" s="80"/>
      <c r="GZN15" s="80"/>
      <c r="GZO15" s="80"/>
      <c r="GZP15" s="80"/>
      <c r="GZQ15" s="80"/>
      <c r="GZR15" s="80"/>
      <c r="GZS15" s="80"/>
      <c r="GZT15" s="80"/>
      <c r="GZU15" s="80"/>
      <c r="GZV15" s="80"/>
      <c r="GZW15" s="80"/>
      <c r="GZX15" s="80"/>
      <c r="GZY15" s="80"/>
      <c r="GZZ15" s="80"/>
      <c r="HAA15" s="80"/>
      <c r="HAB15" s="80"/>
      <c r="HAC15" s="80"/>
      <c r="HAD15" s="80"/>
      <c r="HAE15" s="80"/>
      <c r="HAF15" s="80"/>
      <c r="HAG15" s="80"/>
      <c r="HAH15" s="80"/>
      <c r="HAI15" s="80"/>
      <c r="HAJ15" s="80"/>
      <c r="HAK15" s="80"/>
      <c r="HAL15" s="80"/>
      <c r="HAM15" s="80"/>
      <c r="HAN15" s="80"/>
      <c r="HAO15" s="80"/>
      <c r="HAP15" s="80"/>
      <c r="HAQ15" s="80"/>
      <c r="HAR15" s="80"/>
      <c r="HAS15" s="80"/>
      <c r="HAT15" s="80"/>
      <c r="HAU15" s="80"/>
      <c r="HAV15" s="80"/>
      <c r="HAW15" s="80"/>
      <c r="HAX15" s="80"/>
      <c r="HAY15" s="80"/>
      <c r="HAZ15" s="80"/>
      <c r="HBA15" s="80"/>
      <c r="HBB15" s="80"/>
      <c r="HBC15" s="80"/>
      <c r="HBD15" s="80"/>
      <c r="HBE15" s="80"/>
      <c r="HBF15" s="80"/>
      <c r="HBG15" s="80"/>
      <c r="HBH15" s="80"/>
      <c r="HBI15" s="80"/>
      <c r="HBJ15" s="80"/>
      <c r="HBK15" s="80"/>
      <c r="HBL15" s="80"/>
      <c r="HBM15" s="80"/>
      <c r="HBN15" s="80"/>
      <c r="HBO15" s="80"/>
      <c r="HBP15" s="80"/>
      <c r="HBQ15" s="80"/>
      <c r="HBR15" s="80"/>
      <c r="HBS15" s="80"/>
      <c r="HBT15" s="80"/>
      <c r="HBU15" s="80"/>
      <c r="HBV15" s="80"/>
      <c r="HBW15" s="80"/>
      <c r="HBX15" s="80"/>
      <c r="HBY15" s="80"/>
      <c r="HBZ15" s="80"/>
      <c r="HCA15" s="80"/>
      <c r="HCB15" s="80"/>
      <c r="HCC15" s="80"/>
      <c r="HCD15" s="80"/>
      <c r="HCE15" s="80"/>
      <c r="HCF15" s="80"/>
      <c r="HCG15" s="80"/>
      <c r="HCH15" s="80"/>
      <c r="HCI15" s="80"/>
      <c r="HCJ15" s="80"/>
      <c r="HCK15" s="80"/>
      <c r="HCL15" s="80"/>
      <c r="HCM15" s="80"/>
      <c r="HCN15" s="80"/>
      <c r="HCO15" s="80"/>
      <c r="HCP15" s="80"/>
      <c r="HCQ15" s="80"/>
      <c r="HCR15" s="80"/>
      <c r="HCS15" s="80"/>
      <c r="HCT15" s="80"/>
      <c r="HCU15" s="80"/>
      <c r="HCV15" s="80"/>
      <c r="HCW15" s="80"/>
      <c r="HCX15" s="80"/>
      <c r="HCY15" s="80"/>
      <c r="HCZ15" s="80"/>
      <c r="HDA15" s="80"/>
      <c r="HDB15" s="80"/>
      <c r="HDC15" s="80"/>
      <c r="HDD15" s="80"/>
      <c r="HDE15" s="80"/>
      <c r="HDF15" s="80"/>
      <c r="HDG15" s="80"/>
      <c r="HDH15" s="80"/>
      <c r="HDI15" s="80"/>
      <c r="HDJ15" s="80"/>
      <c r="HDK15" s="80"/>
      <c r="HDL15" s="80"/>
      <c r="HDM15" s="80"/>
      <c r="HDN15" s="80"/>
      <c r="HDO15" s="80"/>
      <c r="HDP15" s="80"/>
      <c r="HDQ15" s="80"/>
      <c r="HDR15" s="80"/>
      <c r="HDS15" s="80"/>
      <c r="HDT15" s="80"/>
      <c r="HDU15" s="80"/>
      <c r="HDV15" s="80"/>
      <c r="HDW15" s="80"/>
      <c r="HDX15" s="80"/>
      <c r="HDY15" s="80"/>
      <c r="HDZ15" s="80"/>
      <c r="HEA15" s="80"/>
      <c r="HEB15" s="80"/>
      <c r="HEC15" s="80"/>
      <c r="HED15" s="80"/>
      <c r="HEE15" s="80"/>
      <c r="HEF15" s="80"/>
      <c r="HEG15" s="80"/>
      <c r="HEH15" s="80"/>
      <c r="HEI15" s="80"/>
      <c r="HEJ15" s="80"/>
      <c r="HEK15" s="80"/>
      <c r="HEL15" s="80"/>
      <c r="HEM15" s="80"/>
      <c r="HEN15" s="80"/>
      <c r="HEO15" s="80"/>
      <c r="HEP15" s="80"/>
      <c r="HEQ15" s="80"/>
      <c r="HER15" s="80"/>
      <c r="HES15" s="80"/>
      <c r="HET15" s="80"/>
      <c r="HEU15" s="80"/>
      <c r="HEV15" s="80"/>
      <c r="HEW15" s="80"/>
      <c r="HEX15" s="80"/>
      <c r="HEY15" s="80"/>
      <c r="HEZ15" s="80"/>
      <c r="HFA15" s="80"/>
      <c r="HFB15" s="80"/>
      <c r="HFC15" s="80"/>
      <c r="HFD15" s="80"/>
      <c r="HFE15" s="80"/>
      <c r="HFF15" s="80"/>
      <c r="HFG15" s="80"/>
      <c r="HFH15" s="80"/>
      <c r="HFI15" s="80"/>
      <c r="HFJ15" s="80"/>
      <c r="HFK15" s="80"/>
      <c r="HFL15" s="80"/>
      <c r="HFM15" s="80"/>
      <c r="HFN15" s="80"/>
      <c r="HFO15" s="80"/>
      <c r="HFP15" s="80"/>
      <c r="HFQ15" s="80"/>
      <c r="HFR15" s="80"/>
      <c r="HFS15" s="80"/>
      <c r="HFT15" s="80"/>
      <c r="HFU15" s="80"/>
      <c r="HFV15" s="80"/>
      <c r="HFW15" s="80"/>
      <c r="HFX15" s="80"/>
      <c r="HFY15" s="80"/>
      <c r="HFZ15" s="80"/>
      <c r="HGA15" s="80"/>
      <c r="HGB15" s="80"/>
      <c r="HGC15" s="80"/>
      <c r="HGD15" s="80"/>
      <c r="HGE15" s="80"/>
      <c r="HGF15" s="80"/>
      <c r="HGG15" s="80"/>
      <c r="HGH15" s="80"/>
      <c r="HGI15" s="80"/>
      <c r="HGJ15" s="80"/>
      <c r="HGK15" s="80"/>
      <c r="HGL15" s="80"/>
      <c r="HGM15" s="80"/>
      <c r="HGN15" s="80"/>
      <c r="HGO15" s="80"/>
      <c r="HGP15" s="80"/>
      <c r="HGQ15" s="80"/>
      <c r="HGR15" s="80"/>
      <c r="HGS15" s="80"/>
      <c r="HGT15" s="80"/>
      <c r="HGU15" s="80"/>
      <c r="HGV15" s="80"/>
      <c r="HGW15" s="80"/>
      <c r="HGX15" s="80"/>
      <c r="HGY15" s="80"/>
      <c r="HGZ15" s="80"/>
      <c r="HHA15" s="80"/>
      <c r="HHB15" s="80"/>
      <c r="HHC15" s="80"/>
      <c r="HHD15" s="80"/>
      <c r="HHE15" s="80"/>
      <c r="HHF15" s="80"/>
      <c r="HHG15" s="80"/>
      <c r="HHH15" s="80"/>
      <c r="HHI15" s="80"/>
      <c r="HHJ15" s="80"/>
      <c r="HHK15" s="80"/>
      <c r="HHL15" s="80"/>
      <c r="HHM15" s="80"/>
      <c r="HHN15" s="80"/>
      <c r="HHO15" s="80"/>
      <c r="HHP15" s="80"/>
      <c r="HHQ15" s="80"/>
      <c r="HHR15" s="80"/>
      <c r="HHS15" s="80"/>
      <c r="HHT15" s="80"/>
      <c r="HHU15" s="80"/>
      <c r="HHV15" s="80"/>
      <c r="HHW15" s="80"/>
      <c r="HHX15" s="80"/>
      <c r="HHY15" s="80"/>
      <c r="HHZ15" s="80"/>
      <c r="HIA15" s="80"/>
      <c r="HIB15" s="80"/>
      <c r="HIC15" s="80"/>
      <c r="HID15" s="80"/>
      <c r="HIE15" s="80"/>
      <c r="HIF15" s="80"/>
      <c r="HIG15" s="80"/>
      <c r="HIH15" s="80"/>
      <c r="HII15" s="80"/>
      <c r="HIJ15" s="80"/>
      <c r="HIK15" s="80"/>
      <c r="HIL15" s="80"/>
      <c r="HIM15" s="80"/>
      <c r="HIN15" s="80"/>
      <c r="HIO15" s="80"/>
      <c r="HIP15" s="80"/>
      <c r="HIQ15" s="80"/>
      <c r="HIR15" s="80"/>
      <c r="HIS15" s="80"/>
      <c r="HIT15" s="80"/>
      <c r="HIU15" s="80"/>
      <c r="HIV15" s="80"/>
      <c r="HIW15" s="80"/>
      <c r="HIX15" s="80"/>
      <c r="HIY15" s="80"/>
      <c r="HIZ15" s="80"/>
      <c r="HJA15" s="80"/>
      <c r="HJB15" s="80"/>
      <c r="HJC15" s="80"/>
      <c r="HJD15" s="80"/>
      <c r="HJE15" s="80"/>
      <c r="HJF15" s="80"/>
      <c r="HJG15" s="80"/>
      <c r="HJH15" s="80"/>
      <c r="HJI15" s="80"/>
      <c r="HJJ15" s="80"/>
      <c r="HJK15" s="80"/>
      <c r="HJL15" s="80"/>
      <c r="HJM15" s="80"/>
      <c r="HJN15" s="80"/>
      <c r="HJO15" s="80"/>
      <c r="HJP15" s="80"/>
      <c r="HJQ15" s="80"/>
      <c r="HJR15" s="80"/>
      <c r="HJS15" s="80"/>
      <c r="HJT15" s="80"/>
      <c r="HJU15" s="80"/>
      <c r="HJV15" s="80"/>
      <c r="HJW15" s="80"/>
      <c r="HJX15" s="80"/>
      <c r="HJY15" s="80"/>
      <c r="HJZ15" s="80"/>
      <c r="HKA15" s="80"/>
      <c r="HKB15" s="80"/>
      <c r="HKC15" s="80"/>
      <c r="HKD15" s="80"/>
      <c r="HKE15" s="80"/>
      <c r="HKF15" s="80"/>
      <c r="HKG15" s="80"/>
      <c r="HKH15" s="80"/>
      <c r="HKI15" s="80"/>
      <c r="HKJ15" s="80"/>
      <c r="HKK15" s="80"/>
      <c r="HKL15" s="80"/>
      <c r="HKM15" s="80"/>
      <c r="HKN15" s="80"/>
      <c r="HKO15" s="80"/>
      <c r="HKP15" s="80"/>
      <c r="HKQ15" s="80"/>
      <c r="HKR15" s="80"/>
      <c r="HKS15" s="80"/>
      <c r="HKT15" s="80"/>
      <c r="HKU15" s="80"/>
      <c r="HKV15" s="80"/>
      <c r="HKW15" s="80"/>
      <c r="HKX15" s="80"/>
      <c r="HKY15" s="80"/>
      <c r="HKZ15" s="80"/>
      <c r="HLA15" s="80"/>
      <c r="HLB15" s="80"/>
      <c r="HLC15" s="80"/>
      <c r="HLD15" s="80"/>
      <c r="HLE15" s="80"/>
      <c r="HLF15" s="80"/>
      <c r="HLG15" s="80"/>
      <c r="HLH15" s="80"/>
      <c r="HLI15" s="80"/>
      <c r="HLJ15" s="80"/>
      <c r="HLK15" s="80"/>
      <c r="HLL15" s="80"/>
      <c r="HLM15" s="80"/>
      <c r="HLN15" s="80"/>
      <c r="HLO15" s="80"/>
      <c r="HLP15" s="80"/>
      <c r="HLQ15" s="80"/>
      <c r="HLR15" s="80"/>
      <c r="HLS15" s="80"/>
      <c r="HLT15" s="80"/>
      <c r="HLU15" s="80"/>
      <c r="HLV15" s="80"/>
      <c r="HLW15" s="80"/>
      <c r="HLX15" s="80"/>
      <c r="HLY15" s="80"/>
      <c r="HLZ15" s="80"/>
      <c r="HMA15" s="80"/>
      <c r="HMB15" s="80"/>
      <c r="HMC15" s="80"/>
      <c r="HMD15" s="80"/>
      <c r="HME15" s="80"/>
      <c r="HMF15" s="80"/>
      <c r="HMG15" s="80"/>
      <c r="HMH15" s="80"/>
      <c r="HMI15" s="80"/>
      <c r="HMJ15" s="80"/>
      <c r="HMK15" s="80"/>
      <c r="HML15" s="80"/>
      <c r="HMM15" s="80"/>
      <c r="HMN15" s="80"/>
      <c r="HMO15" s="80"/>
      <c r="HMP15" s="80"/>
      <c r="HMQ15" s="80"/>
      <c r="HMR15" s="80"/>
      <c r="HMS15" s="80"/>
      <c r="HMT15" s="80"/>
      <c r="HMU15" s="80"/>
      <c r="HMV15" s="80"/>
      <c r="HMW15" s="80"/>
      <c r="HMX15" s="80"/>
      <c r="HMY15" s="80"/>
      <c r="HMZ15" s="80"/>
      <c r="HNA15" s="80"/>
      <c r="HNB15" s="80"/>
      <c r="HNC15" s="80"/>
      <c r="HND15" s="80"/>
      <c r="HNE15" s="80"/>
      <c r="HNF15" s="80"/>
      <c r="HNG15" s="80"/>
      <c r="HNH15" s="80"/>
      <c r="HNI15" s="80"/>
      <c r="HNJ15" s="80"/>
      <c r="HNK15" s="80"/>
      <c r="HNL15" s="80"/>
      <c r="HNM15" s="80"/>
      <c r="HNN15" s="80"/>
      <c r="HNO15" s="80"/>
      <c r="HNP15" s="80"/>
      <c r="HNQ15" s="80"/>
      <c r="HNR15" s="80"/>
      <c r="HNS15" s="80"/>
      <c r="HNT15" s="80"/>
      <c r="HNU15" s="80"/>
      <c r="HNV15" s="80"/>
      <c r="HNW15" s="80"/>
      <c r="HNX15" s="80"/>
      <c r="HNY15" s="80"/>
      <c r="HNZ15" s="80"/>
      <c r="HOA15" s="80"/>
      <c r="HOB15" s="80"/>
      <c r="HOC15" s="80"/>
      <c r="HOD15" s="80"/>
      <c r="HOE15" s="80"/>
      <c r="HOF15" s="80"/>
      <c r="HOG15" s="80"/>
      <c r="HOH15" s="80"/>
      <c r="HOI15" s="80"/>
      <c r="HOJ15" s="80"/>
      <c r="HOK15" s="80"/>
      <c r="HOL15" s="80"/>
      <c r="HOM15" s="80"/>
      <c r="HON15" s="80"/>
      <c r="HOO15" s="80"/>
      <c r="HOP15" s="80"/>
      <c r="HOQ15" s="80"/>
      <c r="HOR15" s="80"/>
      <c r="HOS15" s="80"/>
      <c r="HOT15" s="80"/>
      <c r="HOU15" s="80"/>
      <c r="HOV15" s="80"/>
      <c r="HOW15" s="80"/>
      <c r="HOX15" s="80"/>
      <c r="HOY15" s="80"/>
      <c r="HOZ15" s="80"/>
      <c r="HPA15" s="80"/>
      <c r="HPB15" s="80"/>
      <c r="HPC15" s="80"/>
      <c r="HPD15" s="80"/>
      <c r="HPE15" s="80"/>
      <c r="HPF15" s="80"/>
      <c r="HPG15" s="80"/>
      <c r="HPH15" s="80"/>
      <c r="HPI15" s="80"/>
      <c r="HPJ15" s="80"/>
      <c r="HPK15" s="80"/>
      <c r="HPL15" s="80"/>
      <c r="HPM15" s="80"/>
      <c r="HPN15" s="80"/>
      <c r="HPO15" s="80"/>
      <c r="HPP15" s="80"/>
      <c r="HPQ15" s="80"/>
      <c r="HPR15" s="80"/>
      <c r="HPS15" s="80"/>
      <c r="HPT15" s="80"/>
      <c r="HPU15" s="80"/>
      <c r="HPV15" s="80"/>
      <c r="HPW15" s="80"/>
      <c r="HPX15" s="80"/>
      <c r="HPY15" s="80"/>
      <c r="HPZ15" s="80"/>
      <c r="HQA15" s="80"/>
      <c r="HQB15" s="80"/>
      <c r="HQC15" s="80"/>
      <c r="HQD15" s="80"/>
      <c r="HQE15" s="80"/>
      <c r="HQF15" s="80"/>
      <c r="HQG15" s="80"/>
      <c r="HQH15" s="80"/>
      <c r="HQI15" s="80"/>
      <c r="HQJ15" s="80"/>
      <c r="HQK15" s="80"/>
      <c r="HQL15" s="80"/>
      <c r="HQM15" s="80"/>
      <c r="HQN15" s="80"/>
      <c r="HQO15" s="80"/>
      <c r="HQP15" s="80"/>
      <c r="HQQ15" s="80"/>
      <c r="HQR15" s="80"/>
      <c r="HQS15" s="80"/>
      <c r="HQT15" s="80"/>
      <c r="HQU15" s="80"/>
      <c r="HQV15" s="80"/>
      <c r="HQW15" s="80"/>
      <c r="HQX15" s="80"/>
      <c r="HQY15" s="80"/>
      <c r="HQZ15" s="80"/>
      <c r="HRA15" s="80"/>
      <c r="HRB15" s="80"/>
      <c r="HRC15" s="80"/>
      <c r="HRD15" s="80"/>
      <c r="HRE15" s="80"/>
      <c r="HRF15" s="80"/>
      <c r="HRG15" s="80"/>
      <c r="HRH15" s="80"/>
      <c r="HRI15" s="80"/>
      <c r="HRJ15" s="80"/>
      <c r="HRK15" s="80"/>
      <c r="HRL15" s="80"/>
      <c r="HRM15" s="80"/>
      <c r="HRN15" s="80"/>
      <c r="HRO15" s="80"/>
      <c r="HRP15" s="80"/>
      <c r="HRQ15" s="80"/>
      <c r="HRR15" s="80"/>
      <c r="HRS15" s="80"/>
      <c r="HRT15" s="80"/>
      <c r="HRU15" s="80"/>
      <c r="HRV15" s="80"/>
      <c r="HRW15" s="80"/>
      <c r="HRX15" s="80"/>
      <c r="HRY15" s="80"/>
      <c r="HRZ15" s="80"/>
      <c r="HSA15" s="80"/>
      <c r="HSB15" s="80"/>
      <c r="HSC15" s="80"/>
      <c r="HSD15" s="80"/>
      <c r="HSE15" s="80"/>
      <c r="HSF15" s="80"/>
      <c r="HSG15" s="80"/>
      <c r="HSH15" s="80"/>
      <c r="HSI15" s="80"/>
      <c r="HSJ15" s="80"/>
      <c r="HSK15" s="80"/>
      <c r="HSL15" s="80"/>
      <c r="HSM15" s="80"/>
      <c r="HSN15" s="80"/>
      <c r="HSO15" s="80"/>
      <c r="HSP15" s="80"/>
      <c r="HSQ15" s="80"/>
      <c r="HSR15" s="80"/>
      <c r="HSS15" s="80"/>
      <c r="HST15" s="80"/>
      <c r="HSU15" s="80"/>
      <c r="HSV15" s="80"/>
      <c r="HSW15" s="80"/>
      <c r="HSX15" s="80"/>
      <c r="HSY15" s="80"/>
      <c r="HSZ15" s="80"/>
      <c r="HTA15" s="80"/>
      <c r="HTB15" s="80"/>
      <c r="HTC15" s="80"/>
      <c r="HTD15" s="80"/>
      <c r="HTE15" s="80"/>
      <c r="HTF15" s="80"/>
      <c r="HTG15" s="80"/>
      <c r="HTH15" s="80"/>
      <c r="HTI15" s="80"/>
      <c r="HTJ15" s="80"/>
      <c r="HTK15" s="80"/>
      <c r="HTL15" s="80"/>
      <c r="HTM15" s="80"/>
      <c r="HTN15" s="80"/>
      <c r="HTO15" s="80"/>
      <c r="HTP15" s="80"/>
      <c r="HTQ15" s="80"/>
      <c r="HTR15" s="80"/>
      <c r="HTS15" s="80"/>
      <c r="HTT15" s="80"/>
      <c r="HTU15" s="80"/>
      <c r="HTV15" s="80"/>
      <c r="HTW15" s="80"/>
      <c r="HTX15" s="80"/>
      <c r="HTY15" s="80"/>
      <c r="HTZ15" s="80"/>
      <c r="HUA15" s="80"/>
      <c r="HUB15" s="80"/>
      <c r="HUC15" s="80"/>
      <c r="HUD15" s="80"/>
      <c r="HUE15" s="80"/>
      <c r="HUF15" s="80"/>
      <c r="HUG15" s="80"/>
      <c r="HUH15" s="80"/>
      <c r="HUI15" s="80"/>
      <c r="HUJ15" s="80"/>
      <c r="HUK15" s="80"/>
      <c r="HUL15" s="80"/>
      <c r="HUM15" s="80"/>
      <c r="HUN15" s="80"/>
      <c r="HUO15" s="80"/>
      <c r="HUP15" s="80"/>
      <c r="HUQ15" s="80"/>
      <c r="HUR15" s="80"/>
      <c r="HUS15" s="80"/>
      <c r="HUT15" s="80"/>
      <c r="HUU15" s="80"/>
      <c r="HUV15" s="80"/>
      <c r="HUW15" s="80"/>
      <c r="HUX15" s="80"/>
      <c r="HUY15" s="80"/>
      <c r="HUZ15" s="80"/>
      <c r="HVA15" s="80"/>
      <c r="HVB15" s="80"/>
      <c r="HVC15" s="80"/>
      <c r="HVD15" s="80"/>
      <c r="HVE15" s="80"/>
      <c r="HVF15" s="80"/>
      <c r="HVG15" s="80"/>
      <c r="HVH15" s="80"/>
      <c r="HVI15" s="80"/>
      <c r="HVJ15" s="80"/>
      <c r="HVK15" s="80"/>
      <c r="HVL15" s="80"/>
      <c r="HVM15" s="80"/>
      <c r="HVN15" s="80"/>
      <c r="HVO15" s="80"/>
      <c r="HVP15" s="80"/>
      <c r="HVQ15" s="80"/>
      <c r="HVR15" s="80"/>
      <c r="HVS15" s="80"/>
      <c r="HVT15" s="80"/>
      <c r="HVU15" s="80"/>
      <c r="HVV15" s="80"/>
      <c r="HVW15" s="80"/>
      <c r="HVX15" s="80"/>
      <c r="HVY15" s="80"/>
      <c r="HVZ15" s="80"/>
      <c r="HWA15" s="80"/>
      <c r="HWB15" s="80"/>
      <c r="HWC15" s="80"/>
      <c r="HWD15" s="80"/>
      <c r="HWE15" s="80"/>
      <c r="HWF15" s="80"/>
      <c r="HWG15" s="80"/>
      <c r="HWH15" s="80"/>
      <c r="HWI15" s="80"/>
      <c r="HWJ15" s="80"/>
      <c r="HWK15" s="80"/>
      <c r="HWL15" s="80"/>
      <c r="HWM15" s="80"/>
      <c r="HWN15" s="80"/>
      <c r="HWO15" s="80"/>
      <c r="HWP15" s="80"/>
      <c r="HWQ15" s="80"/>
      <c r="HWR15" s="80"/>
      <c r="HWS15" s="80"/>
      <c r="HWT15" s="80"/>
      <c r="HWU15" s="80"/>
      <c r="HWV15" s="80"/>
      <c r="HWW15" s="80"/>
      <c r="HWX15" s="80"/>
      <c r="HWY15" s="80"/>
      <c r="HWZ15" s="80"/>
      <c r="HXA15" s="80"/>
      <c r="HXB15" s="80"/>
      <c r="HXC15" s="80"/>
      <c r="HXD15" s="80"/>
      <c r="HXE15" s="80"/>
      <c r="HXF15" s="80"/>
      <c r="HXG15" s="80"/>
      <c r="HXH15" s="80"/>
      <c r="HXI15" s="80"/>
      <c r="HXJ15" s="80"/>
      <c r="HXK15" s="80"/>
      <c r="HXL15" s="80"/>
      <c r="HXM15" s="80"/>
      <c r="HXN15" s="80"/>
      <c r="HXO15" s="80"/>
      <c r="HXP15" s="80"/>
      <c r="HXQ15" s="80"/>
      <c r="HXR15" s="80"/>
      <c r="HXS15" s="80"/>
      <c r="HXT15" s="80"/>
      <c r="HXU15" s="80"/>
      <c r="HXV15" s="80"/>
      <c r="HXW15" s="80"/>
      <c r="HXX15" s="80"/>
      <c r="HXY15" s="80"/>
      <c r="HXZ15" s="80"/>
      <c r="HYA15" s="80"/>
      <c r="HYB15" s="80"/>
      <c r="HYC15" s="80"/>
      <c r="HYD15" s="80"/>
      <c r="HYE15" s="80"/>
      <c r="HYF15" s="80"/>
      <c r="HYG15" s="80"/>
      <c r="HYH15" s="80"/>
      <c r="HYI15" s="80"/>
      <c r="HYJ15" s="80"/>
      <c r="HYK15" s="80"/>
      <c r="HYL15" s="80"/>
      <c r="HYM15" s="80"/>
      <c r="HYN15" s="80"/>
      <c r="HYO15" s="80"/>
      <c r="HYP15" s="80"/>
      <c r="HYQ15" s="80"/>
      <c r="HYR15" s="80"/>
      <c r="HYS15" s="80"/>
      <c r="HYT15" s="80"/>
      <c r="HYU15" s="80"/>
      <c r="HYV15" s="80"/>
      <c r="HYW15" s="80"/>
      <c r="HYX15" s="80"/>
      <c r="HYY15" s="80"/>
      <c r="HYZ15" s="80"/>
      <c r="HZA15" s="80"/>
      <c r="HZB15" s="80"/>
      <c r="HZC15" s="80"/>
      <c r="HZD15" s="80"/>
      <c r="HZE15" s="80"/>
      <c r="HZF15" s="80"/>
      <c r="HZG15" s="80"/>
      <c r="HZH15" s="80"/>
      <c r="HZI15" s="80"/>
      <c r="HZJ15" s="80"/>
      <c r="HZK15" s="80"/>
      <c r="HZL15" s="80"/>
      <c r="HZM15" s="80"/>
      <c r="HZN15" s="80"/>
      <c r="HZO15" s="80"/>
      <c r="HZP15" s="80"/>
      <c r="HZQ15" s="80"/>
      <c r="HZR15" s="80"/>
      <c r="HZS15" s="80"/>
      <c r="HZT15" s="80"/>
      <c r="HZU15" s="80"/>
      <c r="HZV15" s="80"/>
      <c r="HZW15" s="80"/>
      <c r="HZX15" s="80"/>
      <c r="HZY15" s="80"/>
      <c r="HZZ15" s="80"/>
      <c r="IAA15" s="80"/>
      <c r="IAB15" s="80"/>
      <c r="IAC15" s="80"/>
      <c r="IAD15" s="80"/>
      <c r="IAE15" s="80"/>
      <c r="IAF15" s="80"/>
      <c r="IAG15" s="80"/>
      <c r="IAH15" s="80"/>
      <c r="IAI15" s="80"/>
      <c r="IAJ15" s="80"/>
      <c r="IAK15" s="80"/>
      <c r="IAL15" s="80"/>
      <c r="IAM15" s="80"/>
      <c r="IAN15" s="80"/>
      <c r="IAO15" s="80"/>
      <c r="IAP15" s="80"/>
      <c r="IAQ15" s="80"/>
      <c r="IAR15" s="80"/>
      <c r="IAS15" s="80"/>
      <c r="IAT15" s="80"/>
      <c r="IAU15" s="80"/>
      <c r="IAV15" s="80"/>
      <c r="IAW15" s="80"/>
      <c r="IAX15" s="80"/>
      <c r="IAY15" s="80"/>
      <c r="IAZ15" s="80"/>
      <c r="IBA15" s="80"/>
      <c r="IBB15" s="80"/>
      <c r="IBC15" s="80"/>
      <c r="IBD15" s="80"/>
      <c r="IBE15" s="80"/>
      <c r="IBF15" s="80"/>
      <c r="IBG15" s="80"/>
      <c r="IBH15" s="80"/>
      <c r="IBI15" s="80"/>
      <c r="IBJ15" s="80"/>
      <c r="IBK15" s="80"/>
      <c r="IBL15" s="80"/>
      <c r="IBM15" s="80"/>
      <c r="IBN15" s="80"/>
      <c r="IBO15" s="80"/>
      <c r="IBP15" s="80"/>
      <c r="IBQ15" s="80"/>
      <c r="IBR15" s="80"/>
      <c r="IBS15" s="80"/>
      <c r="IBT15" s="80"/>
      <c r="IBU15" s="80"/>
      <c r="IBV15" s="80"/>
      <c r="IBW15" s="80"/>
      <c r="IBX15" s="80"/>
      <c r="IBY15" s="80"/>
      <c r="IBZ15" s="80"/>
      <c r="ICA15" s="80"/>
      <c r="ICB15" s="80"/>
      <c r="ICC15" s="80"/>
      <c r="ICD15" s="80"/>
      <c r="ICE15" s="80"/>
      <c r="ICF15" s="80"/>
      <c r="ICG15" s="80"/>
      <c r="ICH15" s="80"/>
      <c r="ICI15" s="80"/>
      <c r="ICJ15" s="80"/>
      <c r="ICK15" s="80"/>
      <c r="ICL15" s="80"/>
      <c r="ICM15" s="80"/>
      <c r="ICN15" s="80"/>
      <c r="ICO15" s="80"/>
      <c r="ICP15" s="80"/>
      <c r="ICQ15" s="80"/>
      <c r="ICR15" s="80"/>
      <c r="ICS15" s="80"/>
      <c r="ICT15" s="80"/>
      <c r="ICU15" s="80"/>
      <c r="ICV15" s="80"/>
      <c r="ICW15" s="80"/>
      <c r="ICX15" s="80"/>
      <c r="ICY15" s="80"/>
      <c r="ICZ15" s="80"/>
      <c r="IDA15" s="80"/>
      <c r="IDB15" s="80"/>
      <c r="IDC15" s="80"/>
      <c r="IDD15" s="80"/>
      <c r="IDE15" s="80"/>
      <c r="IDF15" s="80"/>
      <c r="IDG15" s="80"/>
      <c r="IDH15" s="80"/>
      <c r="IDI15" s="80"/>
      <c r="IDJ15" s="80"/>
      <c r="IDK15" s="80"/>
      <c r="IDL15" s="80"/>
      <c r="IDM15" s="80"/>
      <c r="IDN15" s="80"/>
      <c r="IDO15" s="80"/>
      <c r="IDP15" s="80"/>
      <c r="IDQ15" s="80"/>
      <c r="IDR15" s="80"/>
      <c r="IDS15" s="80"/>
      <c r="IDT15" s="80"/>
      <c r="IDU15" s="80"/>
      <c r="IDV15" s="80"/>
      <c r="IDW15" s="80"/>
      <c r="IDX15" s="80"/>
      <c r="IDY15" s="80"/>
      <c r="IDZ15" s="80"/>
      <c r="IEA15" s="80"/>
      <c r="IEB15" s="80"/>
      <c r="IEC15" s="80"/>
      <c r="IED15" s="80"/>
      <c r="IEE15" s="80"/>
      <c r="IEF15" s="80"/>
      <c r="IEG15" s="80"/>
      <c r="IEH15" s="80"/>
      <c r="IEI15" s="80"/>
      <c r="IEJ15" s="80"/>
      <c r="IEK15" s="80"/>
      <c r="IEL15" s="80"/>
      <c r="IEM15" s="80"/>
      <c r="IEN15" s="80"/>
      <c r="IEO15" s="80"/>
      <c r="IEP15" s="80"/>
      <c r="IEQ15" s="80"/>
      <c r="IER15" s="80"/>
      <c r="IES15" s="80"/>
      <c r="IET15" s="80"/>
      <c r="IEU15" s="80"/>
      <c r="IEV15" s="80"/>
      <c r="IEW15" s="80"/>
      <c r="IEX15" s="80"/>
      <c r="IEY15" s="80"/>
      <c r="IEZ15" s="80"/>
      <c r="IFA15" s="80"/>
      <c r="IFB15" s="80"/>
      <c r="IFC15" s="80"/>
      <c r="IFD15" s="80"/>
      <c r="IFE15" s="80"/>
      <c r="IFF15" s="80"/>
      <c r="IFG15" s="80"/>
      <c r="IFH15" s="80"/>
      <c r="IFI15" s="80"/>
      <c r="IFJ15" s="80"/>
      <c r="IFK15" s="80"/>
      <c r="IFL15" s="80"/>
      <c r="IFM15" s="80"/>
      <c r="IFN15" s="80"/>
      <c r="IFO15" s="80"/>
      <c r="IFP15" s="80"/>
      <c r="IFQ15" s="80"/>
      <c r="IFR15" s="80"/>
      <c r="IFS15" s="80"/>
      <c r="IFT15" s="80"/>
      <c r="IFU15" s="80"/>
      <c r="IFV15" s="80"/>
      <c r="IFW15" s="80"/>
      <c r="IFX15" s="80"/>
      <c r="IFY15" s="80"/>
      <c r="IFZ15" s="80"/>
      <c r="IGA15" s="80"/>
      <c r="IGB15" s="80"/>
      <c r="IGC15" s="80"/>
      <c r="IGD15" s="80"/>
      <c r="IGE15" s="80"/>
      <c r="IGF15" s="80"/>
      <c r="IGG15" s="80"/>
      <c r="IGH15" s="80"/>
      <c r="IGI15" s="80"/>
      <c r="IGJ15" s="80"/>
      <c r="IGK15" s="80"/>
      <c r="IGL15" s="80"/>
      <c r="IGM15" s="80"/>
      <c r="IGN15" s="80"/>
      <c r="IGO15" s="80"/>
      <c r="IGP15" s="80"/>
      <c r="IGQ15" s="80"/>
      <c r="IGR15" s="80"/>
      <c r="IGS15" s="80"/>
      <c r="IGT15" s="80"/>
      <c r="IGU15" s="80"/>
      <c r="IGV15" s="80"/>
      <c r="IGW15" s="80"/>
      <c r="IGX15" s="80"/>
      <c r="IGY15" s="80"/>
      <c r="IGZ15" s="80"/>
      <c r="IHA15" s="80"/>
      <c r="IHB15" s="80"/>
      <c r="IHC15" s="80"/>
      <c r="IHD15" s="80"/>
      <c r="IHE15" s="80"/>
      <c r="IHF15" s="80"/>
      <c r="IHG15" s="80"/>
      <c r="IHH15" s="80"/>
      <c r="IHI15" s="80"/>
      <c r="IHJ15" s="80"/>
      <c r="IHK15" s="80"/>
      <c r="IHL15" s="80"/>
      <c r="IHM15" s="80"/>
      <c r="IHN15" s="80"/>
      <c r="IHO15" s="80"/>
      <c r="IHP15" s="80"/>
      <c r="IHQ15" s="80"/>
      <c r="IHR15" s="80"/>
      <c r="IHS15" s="80"/>
      <c r="IHT15" s="80"/>
      <c r="IHU15" s="80"/>
      <c r="IHV15" s="80"/>
      <c r="IHW15" s="80"/>
      <c r="IHX15" s="80"/>
      <c r="IHY15" s="80"/>
      <c r="IHZ15" s="80"/>
      <c r="IIA15" s="80"/>
      <c r="IIB15" s="80"/>
      <c r="IIC15" s="80"/>
      <c r="IID15" s="80"/>
      <c r="IIE15" s="80"/>
      <c r="IIF15" s="80"/>
      <c r="IIG15" s="80"/>
      <c r="IIH15" s="80"/>
      <c r="III15" s="80"/>
      <c r="IIJ15" s="80"/>
      <c r="IIK15" s="80"/>
      <c r="IIL15" s="80"/>
      <c r="IIM15" s="80"/>
      <c r="IIN15" s="80"/>
      <c r="IIO15" s="80"/>
      <c r="IIP15" s="80"/>
      <c r="IIQ15" s="80"/>
      <c r="IIR15" s="80"/>
      <c r="IIS15" s="80"/>
      <c r="IIT15" s="80"/>
      <c r="IIU15" s="80"/>
      <c r="IIV15" s="80"/>
      <c r="IIW15" s="80"/>
      <c r="IIX15" s="80"/>
      <c r="IIY15" s="80"/>
      <c r="IIZ15" s="80"/>
      <c r="IJA15" s="80"/>
      <c r="IJB15" s="80"/>
      <c r="IJC15" s="80"/>
      <c r="IJD15" s="80"/>
      <c r="IJE15" s="80"/>
      <c r="IJF15" s="80"/>
      <c r="IJG15" s="80"/>
      <c r="IJH15" s="80"/>
      <c r="IJI15" s="80"/>
      <c r="IJJ15" s="80"/>
      <c r="IJK15" s="80"/>
      <c r="IJL15" s="80"/>
      <c r="IJM15" s="80"/>
      <c r="IJN15" s="80"/>
      <c r="IJO15" s="80"/>
      <c r="IJP15" s="80"/>
      <c r="IJQ15" s="80"/>
      <c r="IJR15" s="80"/>
      <c r="IJS15" s="80"/>
      <c r="IJT15" s="80"/>
      <c r="IJU15" s="80"/>
      <c r="IJV15" s="80"/>
      <c r="IJW15" s="80"/>
      <c r="IJX15" s="80"/>
      <c r="IJY15" s="80"/>
      <c r="IJZ15" s="80"/>
      <c r="IKA15" s="80"/>
      <c r="IKB15" s="80"/>
      <c r="IKC15" s="80"/>
      <c r="IKD15" s="80"/>
      <c r="IKE15" s="80"/>
      <c r="IKF15" s="80"/>
      <c r="IKG15" s="80"/>
      <c r="IKH15" s="80"/>
      <c r="IKI15" s="80"/>
      <c r="IKJ15" s="80"/>
      <c r="IKK15" s="80"/>
      <c r="IKL15" s="80"/>
      <c r="IKM15" s="80"/>
      <c r="IKN15" s="80"/>
      <c r="IKO15" s="80"/>
      <c r="IKP15" s="80"/>
      <c r="IKQ15" s="80"/>
      <c r="IKR15" s="80"/>
      <c r="IKS15" s="80"/>
      <c r="IKT15" s="80"/>
      <c r="IKU15" s="80"/>
      <c r="IKV15" s="80"/>
      <c r="IKW15" s="80"/>
      <c r="IKX15" s="80"/>
      <c r="IKY15" s="80"/>
      <c r="IKZ15" s="80"/>
      <c r="ILA15" s="80"/>
      <c r="ILB15" s="80"/>
      <c r="ILC15" s="80"/>
      <c r="ILD15" s="80"/>
      <c r="ILE15" s="80"/>
      <c r="ILF15" s="80"/>
      <c r="ILG15" s="80"/>
      <c r="ILH15" s="80"/>
      <c r="ILI15" s="80"/>
      <c r="ILJ15" s="80"/>
      <c r="ILK15" s="80"/>
      <c r="ILL15" s="80"/>
      <c r="ILM15" s="80"/>
      <c r="ILN15" s="80"/>
      <c r="ILO15" s="80"/>
      <c r="ILP15" s="80"/>
      <c r="ILQ15" s="80"/>
      <c r="ILR15" s="80"/>
      <c r="ILS15" s="80"/>
      <c r="ILT15" s="80"/>
      <c r="ILU15" s="80"/>
      <c r="ILV15" s="80"/>
      <c r="ILW15" s="80"/>
      <c r="ILX15" s="80"/>
      <c r="ILY15" s="80"/>
      <c r="ILZ15" s="80"/>
      <c r="IMA15" s="80"/>
      <c r="IMB15" s="80"/>
      <c r="IMC15" s="80"/>
      <c r="IMD15" s="80"/>
      <c r="IME15" s="80"/>
      <c r="IMF15" s="80"/>
      <c r="IMG15" s="80"/>
      <c r="IMH15" s="80"/>
      <c r="IMI15" s="80"/>
      <c r="IMJ15" s="80"/>
      <c r="IMK15" s="80"/>
      <c r="IML15" s="80"/>
      <c r="IMM15" s="80"/>
      <c r="IMN15" s="80"/>
      <c r="IMO15" s="80"/>
      <c r="IMP15" s="80"/>
      <c r="IMQ15" s="80"/>
      <c r="IMR15" s="80"/>
      <c r="IMS15" s="80"/>
      <c r="IMT15" s="80"/>
      <c r="IMU15" s="80"/>
      <c r="IMV15" s="80"/>
      <c r="IMW15" s="80"/>
      <c r="IMX15" s="80"/>
      <c r="IMY15" s="80"/>
      <c r="IMZ15" s="80"/>
      <c r="INA15" s="80"/>
      <c r="INB15" s="80"/>
      <c r="INC15" s="80"/>
      <c r="IND15" s="80"/>
      <c r="INE15" s="80"/>
      <c r="INF15" s="80"/>
      <c r="ING15" s="80"/>
      <c r="INH15" s="80"/>
      <c r="INI15" s="80"/>
      <c r="INJ15" s="80"/>
      <c r="INK15" s="80"/>
      <c r="INL15" s="80"/>
      <c r="INM15" s="80"/>
      <c r="INN15" s="80"/>
      <c r="INO15" s="80"/>
      <c r="INP15" s="80"/>
      <c r="INQ15" s="80"/>
      <c r="INR15" s="80"/>
      <c r="INS15" s="80"/>
      <c r="INT15" s="80"/>
      <c r="INU15" s="80"/>
      <c r="INV15" s="80"/>
      <c r="INW15" s="80"/>
      <c r="INX15" s="80"/>
      <c r="INY15" s="80"/>
      <c r="INZ15" s="80"/>
      <c r="IOA15" s="80"/>
      <c r="IOB15" s="80"/>
      <c r="IOC15" s="80"/>
      <c r="IOD15" s="80"/>
      <c r="IOE15" s="80"/>
      <c r="IOF15" s="80"/>
      <c r="IOG15" s="80"/>
      <c r="IOH15" s="80"/>
      <c r="IOI15" s="80"/>
      <c r="IOJ15" s="80"/>
      <c r="IOK15" s="80"/>
      <c r="IOL15" s="80"/>
      <c r="IOM15" s="80"/>
      <c r="ION15" s="80"/>
      <c r="IOO15" s="80"/>
      <c r="IOP15" s="80"/>
      <c r="IOQ15" s="80"/>
      <c r="IOR15" s="80"/>
      <c r="IOS15" s="80"/>
      <c r="IOT15" s="80"/>
      <c r="IOU15" s="80"/>
      <c r="IOV15" s="80"/>
      <c r="IOW15" s="80"/>
      <c r="IOX15" s="80"/>
      <c r="IOY15" s="80"/>
      <c r="IOZ15" s="80"/>
      <c r="IPA15" s="80"/>
      <c r="IPB15" s="80"/>
      <c r="IPC15" s="80"/>
      <c r="IPD15" s="80"/>
      <c r="IPE15" s="80"/>
      <c r="IPF15" s="80"/>
      <c r="IPG15" s="80"/>
      <c r="IPH15" s="80"/>
      <c r="IPI15" s="80"/>
      <c r="IPJ15" s="80"/>
      <c r="IPK15" s="80"/>
      <c r="IPL15" s="80"/>
      <c r="IPM15" s="80"/>
      <c r="IPN15" s="80"/>
      <c r="IPO15" s="80"/>
      <c r="IPP15" s="80"/>
      <c r="IPQ15" s="80"/>
      <c r="IPR15" s="80"/>
      <c r="IPS15" s="80"/>
      <c r="IPT15" s="80"/>
      <c r="IPU15" s="80"/>
      <c r="IPV15" s="80"/>
      <c r="IPW15" s="80"/>
      <c r="IPX15" s="80"/>
      <c r="IPY15" s="80"/>
      <c r="IPZ15" s="80"/>
      <c r="IQA15" s="80"/>
      <c r="IQB15" s="80"/>
      <c r="IQC15" s="80"/>
      <c r="IQD15" s="80"/>
      <c r="IQE15" s="80"/>
      <c r="IQF15" s="80"/>
      <c r="IQG15" s="80"/>
      <c r="IQH15" s="80"/>
      <c r="IQI15" s="80"/>
      <c r="IQJ15" s="80"/>
      <c r="IQK15" s="80"/>
      <c r="IQL15" s="80"/>
      <c r="IQM15" s="80"/>
      <c r="IQN15" s="80"/>
      <c r="IQO15" s="80"/>
      <c r="IQP15" s="80"/>
      <c r="IQQ15" s="80"/>
      <c r="IQR15" s="80"/>
      <c r="IQS15" s="80"/>
      <c r="IQT15" s="80"/>
      <c r="IQU15" s="80"/>
      <c r="IQV15" s="80"/>
      <c r="IQW15" s="80"/>
      <c r="IQX15" s="80"/>
      <c r="IQY15" s="80"/>
      <c r="IQZ15" s="80"/>
      <c r="IRA15" s="80"/>
      <c r="IRB15" s="80"/>
      <c r="IRC15" s="80"/>
      <c r="IRD15" s="80"/>
      <c r="IRE15" s="80"/>
      <c r="IRF15" s="80"/>
      <c r="IRG15" s="80"/>
      <c r="IRH15" s="80"/>
      <c r="IRI15" s="80"/>
      <c r="IRJ15" s="80"/>
      <c r="IRK15" s="80"/>
      <c r="IRL15" s="80"/>
      <c r="IRM15" s="80"/>
      <c r="IRN15" s="80"/>
      <c r="IRO15" s="80"/>
      <c r="IRP15" s="80"/>
      <c r="IRQ15" s="80"/>
      <c r="IRR15" s="80"/>
      <c r="IRS15" s="80"/>
      <c r="IRT15" s="80"/>
      <c r="IRU15" s="80"/>
      <c r="IRV15" s="80"/>
      <c r="IRW15" s="80"/>
      <c r="IRX15" s="80"/>
      <c r="IRY15" s="80"/>
      <c r="IRZ15" s="80"/>
      <c r="ISA15" s="80"/>
      <c r="ISB15" s="80"/>
      <c r="ISC15" s="80"/>
      <c r="ISD15" s="80"/>
      <c r="ISE15" s="80"/>
      <c r="ISF15" s="80"/>
      <c r="ISG15" s="80"/>
      <c r="ISH15" s="80"/>
      <c r="ISI15" s="80"/>
      <c r="ISJ15" s="80"/>
      <c r="ISK15" s="80"/>
      <c r="ISL15" s="80"/>
      <c r="ISM15" s="80"/>
      <c r="ISN15" s="80"/>
      <c r="ISO15" s="80"/>
      <c r="ISP15" s="80"/>
      <c r="ISQ15" s="80"/>
      <c r="ISR15" s="80"/>
      <c r="ISS15" s="80"/>
      <c r="IST15" s="80"/>
      <c r="ISU15" s="80"/>
      <c r="ISV15" s="80"/>
      <c r="ISW15" s="80"/>
      <c r="ISX15" s="80"/>
      <c r="ISY15" s="80"/>
      <c r="ISZ15" s="80"/>
      <c r="ITA15" s="80"/>
      <c r="ITB15" s="80"/>
      <c r="ITC15" s="80"/>
      <c r="ITD15" s="80"/>
      <c r="ITE15" s="80"/>
      <c r="ITF15" s="80"/>
      <c r="ITG15" s="80"/>
      <c r="ITH15" s="80"/>
      <c r="ITI15" s="80"/>
      <c r="ITJ15" s="80"/>
      <c r="ITK15" s="80"/>
      <c r="ITL15" s="80"/>
      <c r="ITM15" s="80"/>
      <c r="ITN15" s="80"/>
      <c r="ITO15" s="80"/>
      <c r="ITP15" s="80"/>
      <c r="ITQ15" s="80"/>
      <c r="ITR15" s="80"/>
      <c r="ITS15" s="80"/>
      <c r="ITT15" s="80"/>
      <c r="ITU15" s="80"/>
      <c r="ITV15" s="80"/>
      <c r="ITW15" s="80"/>
      <c r="ITX15" s="80"/>
      <c r="ITY15" s="80"/>
      <c r="ITZ15" s="80"/>
      <c r="IUA15" s="80"/>
      <c r="IUB15" s="80"/>
      <c r="IUC15" s="80"/>
      <c r="IUD15" s="80"/>
      <c r="IUE15" s="80"/>
      <c r="IUF15" s="80"/>
      <c r="IUG15" s="80"/>
      <c r="IUH15" s="80"/>
      <c r="IUI15" s="80"/>
      <c r="IUJ15" s="80"/>
      <c r="IUK15" s="80"/>
      <c r="IUL15" s="80"/>
      <c r="IUM15" s="80"/>
      <c r="IUN15" s="80"/>
      <c r="IUO15" s="80"/>
      <c r="IUP15" s="80"/>
      <c r="IUQ15" s="80"/>
      <c r="IUR15" s="80"/>
      <c r="IUS15" s="80"/>
      <c r="IUT15" s="80"/>
      <c r="IUU15" s="80"/>
      <c r="IUV15" s="80"/>
      <c r="IUW15" s="80"/>
      <c r="IUX15" s="80"/>
      <c r="IUY15" s="80"/>
      <c r="IUZ15" s="80"/>
      <c r="IVA15" s="80"/>
      <c r="IVB15" s="80"/>
      <c r="IVC15" s="80"/>
      <c r="IVD15" s="80"/>
      <c r="IVE15" s="80"/>
      <c r="IVF15" s="80"/>
      <c r="IVG15" s="80"/>
      <c r="IVH15" s="80"/>
      <c r="IVI15" s="80"/>
      <c r="IVJ15" s="80"/>
      <c r="IVK15" s="80"/>
      <c r="IVL15" s="80"/>
      <c r="IVM15" s="80"/>
      <c r="IVN15" s="80"/>
      <c r="IVO15" s="80"/>
      <c r="IVP15" s="80"/>
      <c r="IVQ15" s="80"/>
      <c r="IVR15" s="80"/>
      <c r="IVS15" s="80"/>
      <c r="IVT15" s="80"/>
      <c r="IVU15" s="80"/>
      <c r="IVV15" s="80"/>
      <c r="IVW15" s="80"/>
      <c r="IVX15" s="80"/>
      <c r="IVY15" s="80"/>
      <c r="IVZ15" s="80"/>
      <c r="IWA15" s="80"/>
      <c r="IWB15" s="80"/>
      <c r="IWC15" s="80"/>
      <c r="IWD15" s="80"/>
      <c r="IWE15" s="80"/>
      <c r="IWF15" s="80"/>
      <c r="IWG15" s="80"/>
      <c r="IWH15" s="80"/>
      <c r="IWI15" s="80"/>
      <c r="IWJ15" s="80"/>
      <c r="IWK15" s="80"/>
      <c r="IWL15" s="80"/>
      <c r="IWM15" s="80"/>
      <c r="IWN15" s="80"/>
      <c r="IWO15" s="80"/>
      <c r="IWP15" s="80"/>
      <c r="IWQ15" s="80"/>
      <c r="IWR15" s="80"/>
      <c r="IWS15" s="80"/>
      <c r="IWT15" s="80"/>
      <c r="IWU15" s="80"/>
      <c r="IWV15" s="80"/>
      <c r="IWW15" s="80"/>
      <c r="IWX15" s="80"/>
      <c r="IWY15" s="80"/>
      <c r="IWZ15" s="80"/>
      <c r="IXA15" s="80"/>
      <c r="IXB15" s="80"/>
      <c r="IXC15" s="80"/>
      <c r="IXD15" s="80"/>
      <c r="IXE15" s="80"/>
      <c r="IXF15" s="80"/>
      <c r="IXG15" s="80"/>
      <c r="IXH15" s="80"/>
      <c r="IXI15" s="80"/>
      <c r="IXJ15" s="80"/>
      <c r="IXK15" s="80"/>
      <c r="IXL15" s="80"/>
      <c r="IXM15" s="80"/>
      <c r="IXN15" s="80"/>
      <c r="IXO15" s="80"/>
      <c r="IXP15" s="80"/>
      <c r="IXQ15" s="80"/>
      <c r="IXR15" s="80"/>
      <c r="IXS15" s="80"/>
      <c r="IXT15" s="80"/>
      <c r="IXU15" s="80"/>
      <c r="IXV15" s="80"/>
      <c r="IXW15" s="80"/>
      <c r="IXX15" s="80"/>
      <c r="IXY15" s="80"/>
      <c r="IXZ15" s="80"/>
      <c r="IYA15" s="80"/>
      <c r="IYB15" s="80"/>
      <c r="IYC15" s="80"/>
      <c r="IYD15" s="80"/>
      <c r="IYE15" s="80"/>
      <c r="IYF15" s="80"/>
      <c r="IYG15" s="80"/>
      <c r="IYH15" s="80"/>
      <c r="IYI15" s="80"/>
      <c r="IYJ15" s="80"/>
      <c r="IYK15" s="80"/>
      <c r="IYL15" s="80"/>
      <c r="IYM15" s="80"/>
      <c r="IYN15" s="80"/>
      <c r="IYO15" s="80"/>
      <c r="IYP15" s="80"/>
      <c r="IYQ15" s="80"/>
      <c r="IYR15" s="80"/>
      <c r="IYS15" s="80"/>
      <c r="IYT15" s="80"/>
      <c r="IYU15" s="80"/>
      <c r="IYV15" s="80"/>
      <c r="IYW15" s="80"/>
      <c r="IYX15" s="80"/>
      <c r="IYY15" s="80"/>
      <c r="IYZ15" s="80"/>
      <c r="IZA15" s="80"/>
      <c r="IZB15" s="80"/>
      <c r="IZC15" s="80"/>
      <c r="IZD15" s="80"/>
      <c r="IZE15" s="80"/>
      <c r="IZF15" s="80"/>
      <c r="IZG15" s="80"/>
      <c r="IZH15" s="80"/>
      <c r="IZI15" s="80"/>
      <c r="IZJ15" s="80"/>
      <c r="IZK15" s="80"/>
      <c r="IZL15" s="80"/>
      <c r="IZM15" s="80"/>
      <c r="IZN15" s="80"/>
      <c r="IZO15" s="80"/>
      <c r="IZP15" s="80"/>
      <c r="IZQ15" s="80"/>
      <c r="IZR15" s="80"/>
      <c r="IZS15" s="80"/>
      <c r="IZT15" s="80"/>
      <c r="IZU15" s="80"/>
      <c r="IZV15" s="80"/>
      <c r="IZW15" s="80"/>
      <c r="IZX15" s="80"/>
      <c r="IZY15" s="80"/>
      <c r="IZZ15" s="80"/>
      <c r="JAA15" s="80"/>
      <c r="JAB15" s="80"/>
      <c r="JAC15" s="80"/>
      <c r="JAD15" s="80"/>
      <c r="JAE15" s="80"/>
      <c r="JAF15" s="80"/>
      <c r="JAG15" s="80"/>
      <c r="JAH15" s="80"/>
      <c r="JAI15" s="80"/>
      <c r="JAJ15" s="80"/>
      <c r="JAK15" s="80"/>
      <c r="JAL15" s="80"/>
      <c r="JAM15" s="80"/>
      <c r="JAN15" s="80"/>
      <c r="JAO15" s="80"/>
      <c r="JAP15" s="80"/>
      <c r="JAQ15" s="80"/>
      <c r="JAR15" s="80"/>
      <c r="JAS15" s="80"/>
      <c r="JAT15" s="80"/>
      <c r="JAU15" s="80"/>
      <c r="JAV15" s="80"/>
      <c r="JAW15" s="80"/>
      <c r="JAX15" s="80"/>
      <c r="JAY15" s="80"/>
      <c r="JAZ15" s="80"/>
      <c r="JBA15" s="80"/>
      <c r="JBB15" s="80"/>
      <c r="JBC15" s="80"/>
      <c r="JBD15" s="80"/>
      <c r="JBE15" s="80"/>
      <c r="JBF15" s="80"/>
      <c r="JBG15" s="80"/>
      <c r="JBH15" s="80"/>
      <c r="JBI15" s="80"/>
      <c r="JBJ15" s="80"/>
      <c r="JBK15" s="80"/>
      <c r="JBL15" s="80"/>
      <c r="JBM15" s="80"/>
      <c r="JBN15" s="80"/>
      <c r="JBO15" s="80"/>
      <c r="JBP15" s="80"/>
      <c r="JBQ15" s="80"/>
      <c r="JBR15" s="80"/>
      <c r="JBS15" s="80"/>
      <c r="JBT15" s="80"/>
      <c r="JBU15" s="80"/>
      <c r="JBV15" s="80"/>
      <c r="JBW15" s="80"/>
      <c r="JBX15" s="80"/>
      <c r="JBY15" s="80"/>
      <c r="JBZ15" s="80"/>
      <c r="JCA15" s="80"/>
      <c r="JCB15" s="80"/>
      <c r="JCC15" s="80"/>
      <c r="JCD15" s="80"/>
      <c r="JCE15" s="80"/>
      <c r="JCF15" s="80"/>
      <c r="JCG15" s="80"/>
      <c r="JCH15" s="80"/>
      <c r="JCI15" s="80"/>
      <c r="JCJ15" s="80"/>
      <c r="JCK15" s="80"/>
      <c r="JCL15" s="80"/>
      <c r="JCM15" s="80"/>
      <c r="JCN15" s="80"/>
      <c r="JCO15" s="80"/>
      <c r="JCP15" s="80"/>
      <c r="JCQ15" s="80"/>
      <c r="JCR15" s="80"/>
      <c r="JCS15" s="80"/>
      <c r="JCT15" s="80"/>
      <c r="JCU15" s="80"/>
      <c r="JCV15" s="80"/>
      <c r="JCW15" s="80"/>
      <c r="JCX15" s="80"/>
      <c r="JCY15" s="80"/>
      <c r="JCZ15" s="80"/>
      <c r="JDA15" s="80"/>
      <c r="JDB15" s="80"/>
      <c r="JDC15" s="80"/>
      <c r="JDD15" s="80"/>
      <c r="JDE15" s="80"/>
      <c r="JDF15" s="80"/>
      <c r="JDG15" s="80"/>
      <c r="JDH15" s="80"/>
      <c r="JDI15" s="80"/>
      <c r="JDJ15" s="80"/>
      <c r="JDK15" s="80"/>
      <c r="JDL15" s="80"/>
      <c r="JDM15" s="80"/>
      <c r="JDN15" s="80"/>
      <c r="JDO15" s="80"/>
      <c r="JDP15" s="80"/>
      <c r="JDQ15" s="80"/>
      <c r="JDR15" s="80"/>
      <c r="JDS15" s="80"/>
      <c r="JDT15" s="80"/>
      <c r="JDU15" s="80"/>
      <c r="JDV15" s="80"/>
      <c r="JDW15" s="80"/>
      <c r="JDX15" s="80"/>
      <c r="JDY15" s="80"/>
      <c r="JDZ15" s="80"/>
      <c r="JEA15" s="80"/>
      <c r="JEB15" s="80"/>
      <c r="JEC15" s="80"/>
      <c r="JED15" s="80"/>
      <c r="JEE15" s="80"/>
      <c r="JEF15" s="80"/>
      <c r="JEG15" s="80"/>
      <c r="JEH15" s="80"/>
      <c r="JEI15" s="80"/>
      <c r="JEJ15" s="80"/>
      <c r="JEK15" s="80"/>
      <c r="JEL15" s="80"/>
      <c r="JEM15" s="80"/>
      <c r="JEN15" s="80"/>
      <c r="JEO15" s="80"/>
      <c r="JEP15" s="80"/>
      <c r="JEQ15" s="80"/>
      <c r="JER15" s="80"/>
      <c r="JES15" s="80"/>
      <c r="JET15" s="80"/>
      <c r="JEU15" s="80"/>
      <c r="JEV15" s="80"/>
      <c r="JEW15" s="80"/>
      <c r="JEX15" s="80"/>
      <c r="JEY15" s="80"/>
      <c r="JEZ15" s="80"/>
      <c r="JFA15" s="80"/>
      <c r="JFB15" s="80"/>
      <c r="JFC15" s="80"/>
      <c r="JFD15" s="80"/>
      <c r="JFE15" s="80"/>
      <c r="JFF15" s="80"/>
      <c r="JFG15" s="80"/>
      <c r="JFH15" s="80"/>
      <c r="JFI15" s="80"/>
      <c r="JFJ15" s="80"/>
      <c r="JFK15" s="80"/>
      <c r="JFL15" s="80"/>
      <c r="JFM15" s="80"/>
      <c r="JFN15" s="80"/>
      <c r="JFO15" s="80"/>
      <c r="JFP15" s="80"/>
      <c r="JFQ15" s="80"/>
      <c r="JFR15" s="80"/>
      <c r="JFS15" s="80"/>
      <c r="JFT15" s="80"/>
      <c r="JFU15" s="80"/>
      <c r="JFV15" s="80"/>
      <c r="JFW15" s="80"/>
      <c r="JFX15" s="80"/>
      <c r="JFY15" s="80"/>
      <c r="JFZ15" s="80"/>
      <c r="JGA15" s="80"/>
      <c r="JGB15" s="80"/>
      <c r="JGC15" s="80"/>
      <c r="JGD15" s="80"/>
      <c r="JGE15" s="80"/>
      <c r="JGF15" s="80"/>
      <c r="JGG15" s="80"/>
      <c r="JGH15" s="80"/>
      <c r="JGI15" s="80"/>
      <c r="JGJ15" s="80"/>
      <c r="JGK15" s="80"/>
      <c r="JGL15" s="80"/>
      <c r="JGM15" s="80"/>
      <c r="JGN15" s="80"/>
      <c r="JGO15" s="80"/>
      <c r="JGP15" s="80"/>
      <c r="JGQ15" s="80"/>
      <c r="JGR15" s="80"/>
      <c r="JGS15" s="80"/>
      <c r="JGT15" s="80"/>
      <c r="JGU15" s="80"/>
      <c r="JGV15" s="80"/>
      <c r="JGW15" s="80"/>
      <c r="JGX15" s="80"/>
      <c r="JGY15" s="80"/>
      <c r="JGZ15" s="80"/>
      <c r="JHA15" s="80"/>
      <c r="JHB15" s="80"/>
      <c r="JHC15" s="80"/>
      <c r="JHD15" s="80"/>
      <c r="JHE15" s="80"/>
      <c r="JHF15" s="80"/>
      <c r="JHG15" s="80"/>
      <c r="JHH15" s="80"/>
      <c r="JHI15" s="80"/>
      <c r="JHJ15" s="80"/>
      <c r="JHK15" s="80"/>
      <c r="JHL15" s="80"/>
      <c r="JHM15" s="80"/>
      <c r="JHN15" s="80"/>
      <c r="JHO15" s="80"/>
      <c r="JHP15" s="80"/>
      <c r="JHQ15" s="80"/>
      <c r="JHR15" s="80"/>
      <c r="JHS15" s="80"/>
      <c r="JHT15" s="80"/>
      <c r="JHU15" s="80"/>
      <c r="JHV15" s="80"/>
      <c r="JHW15" s="80"/>
      <c r="JHX15" s="80"/>
      <c r="JHY15" s="80"/>
      <c r="JHZ15" s="80"/>
      <c r="JIA15" s="80"/>
      <c r="JIB15" s="80"/>
      <c r="JIC15" s="80"/>
      <c r="JID15" s="80"/>
      <c r="JIE15" s="80"/>
      <c r="JIF15" s="80"/>
      <c r="JIG15" s="80"/>
      <c r="JIH15" s="80"/>
      <c r="JII15" s="80"/>
      <c r="JIJ15" s="80"/>
      <c r="JIK15" s="80"/>
      <c r="JIL15" s="80"/>
      <c r="JIM15" s="80"/>
      <c r="JIN15" s="80"/>
      <c r="JIO15" s="80"/>
      <c r="JIP15" s="80"/>
      <c r="JIQ15" s="80"/>
      <c r="JIR15" s="80"/>
      <c r="JIS15" s="80"/>
      <c r="JIT15" s="80"/>
      <c r="JIU15" s="80"/>
      <c r="JIV15" s="80"/>
      <c r="JIW15" s="80"/>
      <c r="JIX15" s="80"/>
      <c r="JIY15" s="80"/>
      <c r="JIZ15" s="80"/>
      <c r="JJA15" s="80"/>
      <c r="JJB15" s="80"/>
      <c r="JJC15" s="80"/>
      <c r="JJD15" s="80"/>
      <c r="JJE15" s="80"/>
      <c r="JJF15" s="80"/>
      <c r="JJG15" s="80"/>
      <c r="JJH15" s="80"/>
      <c r="JJI15" s="80"/>
      <c r="JJJ15" s="80"/>
      <c r="JJK15" s="80"/>
      <c r="JJL15" s="80"/>
      <c r="JJM15" s="80"/>
      <c r="JJN15" s="80"/>
      <c r="JJO15" s="80"/>
      <c r="JJP15" s="80"/>
      <c r="JJQ15" s="80"/>
      <c r="JJR15" s="80"/>
      <c r="JJS15" s="80"/>
      <c r="JJT15" s="80"/>
      <c r="JJU15" s="80"/>
      <c r="JJV15" s="80"/>
      <c r="JJW15" s="80"/>
      <c r="JJX15" s="80"/>
      <c r="JJY15" s="80"/>
      <c r="JJZ15" s="80"/>
      <c r="JKA15" s="80"/>
      <c r="JKB15" s="80"/>
      <c r="JKC15" s="80"/>
      <c r="JKD15" s="80"/>
      <c r="JKE15" s="80"/>
      <c r="JKF15" s="80"/>
      <c r="JKG15" s="80"/>
      <c r="JKH15" s="80"/>
      <c r="JKI15" s="80"/>
      <c r="JKJ15" s="80"/>
      <c r="JKK15" s="80"/>
      <c r="JKL15" s="80"/>
      <c r="JKM15" s="80"/>
      <c r="JKN15" s="80"/>
      <c r="JKO15" s="80"/>
      <c r="JKP15" s="80"/>
      <c r="JKQ15" s="80"/>
      <c r="JKR15" s="80"/>
      <c r="JKS15" s="80"/>
      <c r="JKT15" s="80"/>
      <c r="JKU15" s="80"/>
      <c r="JKV15" s="80"/>
      <c r="JKW15" s="80"/>
      <c r="JKX15" s="80"/>
      <c r="JKY15" s="80"/>
      <c r="JKZ15" s="80"/>
      <c r="JLA15" s="80"/>
      <c r="JLB15" s="80"/>
      <c r="JLC15" s="80"/>
      <c r="JLD15" s="80"/>
      <c r="JLE15" s="80"/>
      <c r="JLF15" s="80"/>
      <c r="JLG15" s="80"/>
      <c r="JLH15" s="80"/>
      <c r="JLI15" s="80"/>
      <c r="JLJ15" s="80"/>
      <c r="JLK15" s="80"/>
      <c r="JLL15" s="80"/>
      <c r="JLM15" s="80"/>
      <c r="JLN15" s="80"/>
      <c r="JLO15" s="80"/>
      <c r="JLP15" s="80"/>
      <c r="JLQ15" s="80"/>
      <c r="JLR15" s="80"/>
      <c r="JLS15" s="80"/>
      <c r="JLT15" s="80"/>
      <c r="JLU15" s="80"/>
      <c r="JLV15" s="80"/>
      <c r="JLW15" s="80"/>
      <c r="JLX15" s="80"/>
      <c r="JLY15" s="80"/>
      <c r="JLZ15" s="80"/>
      <c r="JMA15" s="80"/>
      <c r="JMB15" s="80"/>
      <c r="JMC15" s="80"/>
      <c r="JMD15" s="80"/>
      <c r="JME15" s="80"/>
      <c r="JMF15" s="80"/>
      <c r="JMG15" s="80"/>
      <c r="JMH15" s="80"/>
      <c r="JMI15" s="80"/>
      <c r="JMJ15" s="80"/>
      <c r="JMK15" s="80"/>
      <c r="JML15" s="80"/>
      <c r="JMM15" s="80"/>
      <c r="JMN15" s="80"/>
      <c r="JMO15" s="80"/>
      <c r="JMP15" s="80"/>
      <c r="JMQ15" s="80"/>
      <c r="JMR15" s="80"/>
      <c r="JMS15" s="80"/>
      <c r="JMT15" s="80"/>
      <c r="JMU15" s="80"/>
      <c r="JMV15" s="80"/>
      <c r="JMW15" s="80"/>
      <c r="JMX15" s="80"/>
      <c r="JMY15" s="80"/>
      <c r="JMZ15" s="80"/>
      <c r="JNA15" s="80"/>
      <c r="JNB15" s="80"/>
      <c r="JNC15" s="80"/>
      <c r="JND15" s="80"/>
      <c r="JNE15" s="80"/>
      <c r="JNF15" s="80"/>
      <c r="JNG15" s="80"/>
      <c r="JNH15" s="80"/>
      <c r="JNI15" s="80"/>
      <c r="JNJ15" s="80"/>
      <c r="JNK15" s="80"/>
      <c r="JNL15" s="80"/>
      <c r="JNM15" s="80"/>
      <c r="JNN15" s="80"/>
      <c r="JNO15" s="80"/>
      <c r="JNP15" s="80"/>
      <c r="JNQ15" s="80"/>
      <c r="JNR15" s="80"/>
      <c r="JNS15" s="80"/>
      <c r="JNT15" s="80"/>
      <c r="JNU15" s="80"/>
      <c r="JNV15" s="80"/>
      <c r="JNW15" s="80"/>
      <c r="JNX15" s="80"/>
      <c r="JNY15" s="80"/>
      <c r="JNZ15" s="80"/>
      <c r="JOA15" s="80"/>
      <c r="JOB15" s="80"/>
      <c r="JOC15" s="80"/>
      <c r="JOD15" s="80"/>
      <c r="JOE15" s="80"/>
      <c r="JOF15" s="80"/>
      <c r="JOG15" s="80"/>
      <c r="JOH15" s="80"/>
      <c r="JOI15" s="80"/>
      <c r="JOJ15" s="80"/>
      <c r="JOK15" s="80"/>
      <c r="JOL15" s="80"/>
      <c r="JOM15" s="80"/>
      <c r="JON15" s="80"/>
      <c r="JOO15" s="80"/>
      <c r="JOP15" s="80"/>
      <c r="JOQ15" s="80"/>
      <c r="JOR15" s="80"/>
      <c r="JOS15" s="80"/>
      <c r="JOT15" s="80"/>
      <c r="JOU15" s="80"/>
      <c r="JOV15" s="80"/>
      <c r="JOW15" s="80"/>
      <c r="JOX15" s="80"/>
      <c r="JOY15" s="80"/>
      <c r="JOZ15" s="80"/>
      <c r="JPA15" s="80"/>
      <c r="JPB15" s="80"/>
      <c r="JPC15" s="80"/>
      <c r="JPD15" s="80"/>
      <c r="JPE15" s="80"/>
      <c r="JPF15" s="80"/>
      <c r="JPG15" s="80"/>
      <c r="JPH15" s="80"/>
      <c r="JPI15" s="80"/>
      <c r="JPJ15" s="80"/>
      <c r="JPK15" s="80"/>
      <c r="JPL15" s="80"/>
      <c r="JPM15" s="80"/>
      <c r="JPN15" s="80"/>
      <c r="JPO15" s="80"/>
      <c r="JPP15" s="80"/>
      <c r="JPQ15" s="80"/>
      <c r="JPR15" s="80"/>
      <c r="JPS15" s="80"/>
      <c r="JPT15" s="80"/>
      <c r="JPU15" s="80"/>
      <c r="JPV15" s="80"/>
      <c r="JPW15" s="80"/>
      <c r="JPX15" s="80"/>
      <c r="JPY15" s="80"/>
      <c r="JPZ15" s="80"/>
      <c r="JQA15" s="80"/>
      <c r="JQB15" s="80"/>
      <c r="JQC15" s="80"/>
      <c r="JQD15" s="80"/>
      <c r="JQE15" s="80"/>
      <c r="JQF15" s="80"/>
      <c r="JQG15" s="80"/>
      <c r="JQH15" s="80"/>
      <c r="JQI15" s="80"/>
      <c r="JQJ15" s="80"/>
      <c r="JQK15" s="80"/>
      <c r="JQL15" s="80"/>
      <c r="JQM15" s="80"/>
      <c r="JQN15" s="80"/>
      <c r="JQO15" s="80"/>
      <c r="JQP15" s="80"/>
      <c r="JQQ15" s="80"/>
      <c r="JQR15" s="80"/>
      <c r="JQS15" s="80"/>
      <c r="JQT15" s="80"/>
      <c r="JQU15" s="80"/>
      <c r="JQV15" s="80"/>
      <c r="JQW15" s="80"/>
      <c r="JQX15" s="80"/>
      <c r="JQY15" s="80"/>
      <c r="JQZ15" s="80"/>
      <c r="JRA15" s="80"/>
      <c r="JRB15" s="80"/>
      <c r="JRC15" s="80"/>
      <c r="JRD15" s="80"/>
      <c r="JRE15" s="80"/>
      <c r="JRF15" s="80"/>
      <c r="JRG15" s="80"/>
      <c r="JRH15" s="80"/>
      <c r="JRI15" s="80"/>
      <c r="JRJ15" s="80"/>
      <c r="JRK15" s="80"/>
      <c r="JRL15" s="80"/>
      <c r="JRM15" s="80"/>
      <c r="JRN15" s="80"/>
      <c r="JRO15" s="80"/>
      <c r="JRP15" s="80"/>
      <c r="JRQ15" s="80"/>
      <c r="JRR15" s="80"/>
      <c r="JRS15" s="80"/>
      <c r="JRT15" s="80"/>
      <c r="JRU15" s="80"/>
      <c r="JRV15" s="80"/>
      <c r="JRW15" s="80"/>
      <c r="JRX15" s="80"/>
      <c r="JRY15" s="80"/>
      <c r="JRZ15" s="80"/>
      <c r="JSA15" s="80"/>
      <c r="JSB15" s="80"/>
      <c r="JSC15" s="80"/>
      <c r="JSD15" s="80"/>
      <c r="JSE15" s="80"/>
      <c r="JSF15" s="80"/>
      <c r="JSG15" s="80"/>
      <c r="JSH15" s="80"/>
      <c r="JSI15" s="80"/>
      <c r="JSJ15" s="80"/>
      <c r="JSK15" s="80"/>
      <c r="JSL15" s="80"/>
      <c r="JSM15" s="80"/>
      <c r="JSN15" s="80"/>
      <c r="JSO15" s="80"/>
      <c r="JSP15" s="80"/>
      <c r="JSQ15" s="80"/>
      <c r="JSR15" s="80"/>
      <c r="JSS15" s="80"/>
      <c r="JST15" s="80"/>
      <c r="JSU15" s="80"/>
      <c r="JSV15" s="80"/>
      <c r="JSW15" s="80"/>
      <c r="JSX15" s="80"/>
      <c r="JSY15" s="80"/>
      <c r="JSZ15" s="80"/>
      <c r="JTA15" s="80"/>
      <c r="JTB15" s="80"/>
      <c r="JTC15" s="80"/>
      <c r="JTD15" s="80"/>
      <c r="JTE15" s="80"/>
      <c r="JTF15" s="80"/>
      <c r="JTG15" s="80"/>
      <c r="JTH15" s="80"/>
      <c r="JTI15" s="80"/>
      <c r="JTJ15" s="80"/>
      <c r="JTK15" s="80"/>
      <c r="JTL15" s="80"/>
      <c r="JTM15" s="80"/>
      <c r="JTN15" s="80"/>
      <c r="JTO15" s="80"/>
      <c r="JTP15" s="80"/>
      <c r="JTQ15" s="80"/>
      <c r="JTR15" s="80"/>
      <c r="JTS15" s="80"/>
      <c r="JTT15" s="80"/>
      <c r="JTU15" s="80"/>
      <c r="JTV15" s="80"/>
      <c r="JTW15" s="80"/>
      <c r="JTX15" s="80"/>
      <c r="JTY15" s="80"/>
      <c r="JTZ15" s="80"/>
      <c r="JUA15" s="80"/>
      <c r="JUB15" s="80"/>
      <c r="JUC15" s="80"/>
      <c r="JUD15" s="80"/>
      <c r="JUE15" s="80"/>
      <c r="JUF15" s="80"/>
      <c r="JUG15" s="80"/>
      <c r="JUH15" s="80"/>
      <c r="JUI15" s="80"/>
      <c r="JUJ15" s="80"/>
      <c r="JUK15" s="80"/>
      <c r="JUL15" s="80"/>
      <c r="JUM15" s="80"/>
      <c r="JUN15" s="80"/>
      <c r="JUO15" s="80"/>
      <c r="JUP15" s="80"/>
      <c r="JUQ15" s="80"/>
      <c r="JUR15" s="80"/>
      <c r="JUS15" s="80"/>
      <c r="JUT15" s="80"/>
      <c r="JUU15" s="80"/>
      <c r="JUV15" s="80"/>
      <c r="JUW15" s="80"/>
      <c r="JUX15" s="80"/>
      <c r="JUY15" s="80"/>
      <c r="JUZ15" s="80"/>
      <c r="JVA15" s="80"/>
      <c r="JVB15" s="80"/>
      <c r="JVC15" s="80"/>
      <c r="JVD15" s="80"/>
      <c r="JVE15" s="80"/>
      <c r="JVF15" s="80"/>
      <c r="JVG15" s="80"/>
      <c r="JVH15" s="80"/>
      <c r="JVI15" s="80"/>
      <c r="JVJ15" s="80"/>
      <c r="JVK15" s="80"/>
      <c r="JVL15" s="80"/>
      <c r="JVM15" s="80"/>
      <c r="JVN15" s="80"/>
      <c r="JVO15" s="80"/>
      <c r="JVP15" s="80"/>
      <c r="JVQ15" s="80"/>
      <c r="JVR15" s="80"/>
      <c r="JVS15" s="80"/>
      <c r="JVT15" s="80"/>
      <c r="JVU15" s="80"/>
      <c r="JVV15" s="80"/>
      <c r="JVW15" s="80"/>
      <c r="JVX15" s="80"/>
      <c r="JVY15" s="80"/>
      <c r="JVZ15" s="80"/>
      <c r="JWA15" s="80"/>
      <c r="JWB15" s="80"/>
      <c r="JWC15" s="80"/>
      <c r="JWD15" s="80"/>
      <c r="JWE15" s="80"/>
      <c r="JWF15" s="80"/>
      <c r="JWG15" s="80"/>
      <c r="JWH15" s="80"/>
      <c r="JWI15" s="80"/>
      <c r="JWJ15" s="80"/>
      <c r="JWK15" s="80"/>
      <c r="JWL15" s="80"/>
      <c r="JWM15" s="80"/>
      <c r="JWN15" s="80"/>
      <c r="JWO15" s="80"/>
      <c r="JWP15" s="80"/>
      <c r="JWQ15" s="80"/>
      <c r="JWR15" s="80"/>
      <c r="JWS15" s="80"/>
      <c r="JWT15" s="80"/>
      <c r="JWU15" s="80"/>
      <c r="JWV15" s="80"/>
      <c r="JWW15" s="80"/>
      <c r="JWX15" s="80"/>
      <c r="JWY15" s="80"/>
      <c r="JWZ15" s="80"/>
      <c r="JXA15" s="80"/>
      <c r="JXB15" s="80"/>
      <c r="JXC15" s="80"/>
      <c r="JXD15" s="80"/>
      <c r="JXE15" s="80"/>
      <c r="JXF15" s="80"/>
      <c r="JXG15" s="80"/>
      <c r="JXH15" s="80"/>
      <c r="JXI15" s="80"/>
      <c r="JXJ15" s="80"/>
      <c r="JXK15" s="80"/>
      <c r="JXL15" s="80"/>
      <c r="JXM15" s="80"/>
      <c r="JXN15" s="80"/>
      <c r="JXO15" s="80"/>
      <c r="JXP15" s="80"/>
      <c r="JXQ15" s="80"/>
      <c r="JXR15" s="80"/>
      <c r="JXS15" s="80"/>
      <c r="JXT15" s="80"/>
      <c r="JXU15" s="80"/>
      <c r="JXV15" s="80"/>
      <c r="JXW15" s="80"/>
      <c r="JXX15" s="80"/>
      <c r="JXY15" s="80"/>
      <c r="JXZ15" s="80"/>
      <c r="JYA15" s="80"/>
      <c r="JYB15" s="80"/>
      <c r="JYC15" s="80"/>
      <c r="JYD15" s="80"/>
      <c r="JYE15" s="80"/>
      <c r="JYF15" s="80"/>
      <c r="JYG15" s="80"/>
      <c r="JYH15" s="80"/>
      <c r="JYI15" s="80"/>
      <c r="JYJ15" s="80"/>
      <c r="JYK15" s="80"/>
      <c r="JYL15" s="80"/>
      <c r="JYM15" s="80"/>
      <c r="JYN15" s="80"/>
      <c r="JYO15" s="80"/>
      <c r="JYP15" s="80"/>
      <c r="JYQ15" s="80"/>
      <c r="JYR15" s="80"/>
      <c r="JYS15" s="80"/>
      <c r="JYT15" s="80"/>
      <c r="JYU15" s="80"/>
      <c r="JYV15" s="80"/>
      <c r="JYW15" s="80"/>
      <c r="JYX15" s="80"/>
      <c r="JYY15" s="80"/>
      <c r="JYZ15" s="80"/>
      <c r="JZA15" s="80"/>
      <c r="JZB15" s="80"/>
      <c r="JZC15" s="80"/>
      <c r="JZD15" s="80"/>
      <c r="JZE15" s="80"/>
      <c r="JZF15" s="80"/>
      <c r="JZG15" s="80"/>
      <c r="JZH15" s="80"/>
      <c r="JZI15" s="80"/>
      <c r="JZJ15" s="80"/>
      <c r="JZK15" s="80"/>
      <c r="JZL15" s="80"/>
      <c r="JZM15" s="80"/>
      <c r="JZN15" s="80"/>
      <c r="JZO15" s="80"/>
      <c r="JZP15" s="80"/>
      <c r="JZQ15" s="80"/>
      <c r="JZR15" s="80"/>
      <c r="JZS15" s="80"/>
      <c r="JZT15" s="80"/>
      <c r="JZU15" s="80"/>
      <c r="JZV15" s="80"/>
      <c r="JZW15" s="80"/>
      <c r="JZX15" s="80"/>
      <c r="JZY15" s="80"/>
      <c r="JZZ15" s="80"/>
      <c r="KAA15" s="80"/>
      <c r="KAB15" s="80"/>
      <c r="KAC15" s="80"/>
      <c r="KAD15" s="80"/>
      <c r="KAE15" s="80"/>
      <c r="KAF15" s="80"/>
      <c r="KAG15" s="80"/>
      <c r="KAH15" s="80"/>
      <c r="KAI15" s="80"/>
      <c r="KAJ15" s="80"/>
      <c r="KAK15" s="80"/>
      <c r="KAL15" s="80"/>
      <c r="KAM15" s="80"/>
      <c r="KAN15" s="80"/>
      <c r="KAO15" s="80"/>
      <c r="KAP15" s="80"/>
      <c r="KAQ15" s="80"/>
      <c r="KAR15" s="80"/>
      <c r="KAS15" s="80"/>
      <c r="KAT15" s="80"/>
      <c r="KAU15" s="80"/>
      <c r="KAV15" s="80"/>
      <c r="KAW15" s="80"/>
      <c r="KAX15" s="80"/>
      <c r="KAY15" s="80"/>
      <c r="KAZ15" s="80"/>
      <c r="KBA15" s="80"/>
      <c r="KBB15" s="80"/>
      <c r="KBC15" s="80"/>
      <c r="KBD15" s="80"/>
      <c r="KBE15" s="80"/>
      <c r="KBF15" s="80"/>
      <c r="KBG15" s="80"/>
      <c r="KBH15" s="80"/>
      <c r="KBI15" s="80"/>
      <c r="KBJ15" s="80"/>
      <c r="KBK15" s="80"/>
      <c r="KBL15" s="80"/>
      <c r="KBM15" s="80"/>
      <c r="KBN15" s="80"/>
      <c r="KBO15" s="80"/>
      <c r="KBP15" s="80"/>
      <c r="KBQ15" s="80"/>
      <c r="KBR15" s="80"/>
      <c r="KBS15" s="80"/>
      <c r="KBT15" s="80"/>
      <c r="KBU15" s="80"/>
      <c r="KBV15" s="80"/>
      <c r="KBW15" s="80"/>
      <c r="KBX15" s="80"/>
      <c r="KBY15" s="80"/>
      <c r="KBZ15" s="80"/>
      <c r="KCA15" s="80"/>
      <c r="KCB15" s="80"/>
      <c r="KCC15" s="80"/>
      <c r="KCD15" s="80"/>
      <c r="KCE15" s="80"/>
      <c r="KCF15" s="80"/>
      <c r="KCG15" s="80"/>
      <c r="KCH15" s="80"/>
      <c r="KCI15" s="80"/>
      <c r="KCJ15" s="80"/>
      <c r="KCK15" s="80"/>
      <c r="KCL15" s="80"/>
      <c r="KCM15" s="80"/>
      <c r="KCN15" s="80"/>
      <c r="KCO15" s="80"/>
      <c r="KCP15" s="80"/>
      <c r="KCQ15" s="80"/>
      <c r="KCR15" s="80"/>
      <c r="KCS15" s="80"/>
      <c r="KCT15" s="80"/>
      <c r="KCU15" s="80"/>
      <c r="KCV15" s="80"/>
      <c r="KCW15" s="80"/>
      <c r="KCX15" s="80"/>
      <c r="KCY15" s="80"/>
      <c r="KCZ15" s="80"/>
      <c r="KDA15" s="80"/>
      <c r="KDB15" s="80"/>
      <c r="KDC15" s="80"/>
      <c r="KDD15" s="80"/>
      <c r="KDE15" s="80"/>
      <c r="KDF15" s="80"/>
      <c r="KDG15" s="80"/>
      <c r="KDH15" s="80"/>
      <c r="KDI15" s="80"/>
      <c r="KDJ15" s="80"/>
      <c r="KDK15" s="80"/>
      <c r="KDL15" s="80"/>
      <c r="KDM15" s="80"/>
      <c r="KDN15" s="80"/>
      <c r="KDO15" s="80"/>
      <c r="KDP15" s="80"/>
      <c r="KDQ15" s="80"/>
      <c r="KDR15" s="80"/>
      <c r="KDS15" s="80"/>
      <c r="KDT15" s="80"/>
      <c r="KDU15" s="80"/>
      <c r="KDV15" s="80"/>
      <c r="KDW15" s="80"/>
      <c r="KDX15" s="80"/>
      <c r="KDY15" s="80"/>
      <c r="KDZ15" s="80"/>
      <c r="KEA15" s="80"/>
      <c r="KEB15" s="80"/>
      <c r="KEC15" s="80"/>
      <c r="KED15" s="80"/>
      <c r="KEE15" s="80"/>
      <c r="KEF15" s="80"/>
      <c r="KEG15" s="80"/>
      <c r="KEH15" s="80"/>
      <c r="KEI15" s="80"/>
      <c r="KEJ15" s="80"/>
      <c r="KEK15" s="80"/>
      <c r="KEL15" s="80"/>
      <c r="KEM15" s="80"/>
      <c r="KEN15" s="80"/>
      <c r="KEO15" s="80"/>
      <c r="KEP15" s="80"/>
      <c r="KEQ15" s="80"/>
      <c r="KER15" s="80"/>
      <c r="KES15" s="80"/>
      <c r="KET15" s="80"/>
      <c r="KEU15" s="80"/>
      <c r="KEV15" s="80"/>
      <c r="KEW15" s="80"/>
      <c r="KEX15" s="80"/>
      <c r="KEY15" s="80"/>
      <c r="KEZ15" s="80"/>
      <c r="KFA15" s="80"/>
      <c r="KFB15" s="80"/>
      <c r="KFC15" s="80"/>
      <c r="KFD15" s="80"/>
      <c r="KFE15" s="80"/>
      <c r="KFF15" s="80"/>
      <c r="KFG15" s="80"/>
      <c r="KFH15" s="80"/>
      <c r="KFI15" s="80"/>
      <c r="KFJ15" s="80"/>
      <c r="KFK15" s="80"/>
      <c r="KFL15" s="80"/>
      <c r="KFM15" s="80"/>
      <c r="KFN15" s="80"/>
      <c r="KFO15" s="80"/>
      <c r="KFP15" s="80"/>
      <c r="KFQ15" s="80"/>
      <c r="KFR15" s="80"/>
      <c r="KFS15" s="80"/>
      <c r="KFT15" s="80"/>
      <c r="KFU15" s="80"/>
      <c r="KFV15" s="80"/>
      <c r="KFW15" s="80"/>
      <c r="KFX15" s="80"/>
      <c r="KFY15" s="80"/>
      <c r="KFZ15" s="80"/>
      <c r="KGA15" s="80"/>
      <c r="KGB15" s="80"/>
      <c r="KGC15" s="80"/>
      <c r="KGD15" s="80"/>
      <c r="KGE15" s="80"/>
      <c r="KGF15" s="80"/>
      <c r="KGG15" s="80"/>
      <c r="KGH15" s="80"/>
      <c r="KGI15" s="80"/>
      <c r="KGJ15" s="80"/>
      <c r="KGK15" s="80"/>
      <c r="KGL15" s="80"/>
      <c r="KGM15" s="80"/>
      <c r="KGN15" s="80"/>
      <c r="KGO15" s="80"/>
      <c r="KGP15" s="80"/>
      <c r="KGQ15" s="80"/>
      <c r="KGR15" s="80"/>
      <c r="KGS15" s="80"/>
      <c r="KGT15" s="80"/>
      <c r="KGU15" s="80"/>
      <c r="KGV15" s="80"/>
      <c r="KGW15" s="80"/>
      <c r="KGX15" s="80"/>
      <c r="KGY15" s="80"/>
      <c r="KGZ15" s="80"/>
      <c r="KHA15" s="80"/>
      <c r="KHB15" s="80"/>
      <c r="KHC15" s="80"/>
      <c r="KHD15" s="80"/>
      <c r="KHE15" s="80"/>
      <c r="KHF15" s="80"/>
      <c r="KHG15" s="80"/>
      <c r="KHH15" s="80"/>
      <c r="KHI15" s="80"/>
      <c r="KHJ15" s="80"/>
      <c r="KHK15" s="80"/>
      <c r="KHL15" s="80"/>
      <c r="KHM15" s="80"/>
      <c r="KHN15" s="80"/>
      <c r="KHO15" s="80"/>
      <c r="KHP15" s="80"/>
      <c r="KHQ15" s="80"/>
      <c r="KHR15" s="80"/>
      <c r="KHS15" s="80"/>
      <c r="KHT15" s="80"/>
      <c r="KHU15" s="80"/>
      <c r="KHV15" s="80"/>
      <c r="KHW15" s="80"/>
      <c r="KHX15" s="80"/>
      <c r="KHY15" s="80"/>
      <c r="KHZ15" s="80"/>
      <c r="KIA15" s="80"/>
      <c r="KIB15" s="80"/>
      <c r="KIC15" s="80"/>
      <c r="KID15" s="80"/>
      <c r="KIE15" s="80"/>
      <c r="KIF15" s="80"/>
      <c r="KIG15" s="80"/>
      <c r="KIH15" s="80"/>
      <c r="KII15" s="80"/>
      <c r="KIJ15" s="80"/>
      <c r="KIK15" s="80"/>
      <c r="KIL15" s="80"/>
      <c r="KIM15" s="80"/>
      <c r="KIN15" s="80"/>
      <c r="KIO15" s="80"/>
      <c r="KIP15" s="80"/>
      <c r="KIQ15" s="80"/>
      <c r="KIR15" s="80"/>
      <c r="KIS15" s="80"/>
      <c r="KIT15" s="80"/>
      <c r="KIU15" s="80"/>
      <c r="KIV15" s="80"/>
      <c r="KIW15" s="80"/>
      <c r="KIX15" s="80"/>
      <c r="KIY15" s="80"/>
      <c r="KIZ15" s="80"/>
      <c r="KJA15" s="80"/>
      <c r="KJB15" s="80"/>
      <c r="KJC15" s="80"/>
      <c r="KJD15" s="80"/>
      <c r="KJE15" s="80"/>
      <c r="KJF15" s="80"/>
      <c r="KJG15" s="80"/>
      <c r="KJH15" s="80"/>
      <c r="KJI15" s="80"/>
      <c r="KJJ15" s="80"/>
      <c r="KJK15" s="80"/>
      <c r="KJL15" s="80"/>
      <c r="KJM15" s="80"/>
      <c r="KJN15" s="80"/>
      <c r="KJO15" s="80"/>
      <c r="KJP15" s="80"/>
      <c r="KJQ15" s="80"/>
      <c r="KJR15" s="80"/>
      <c r="KJS15" s="80"/>
      <c r="KJT15" s="80"/>
      <c r="KJU15" s="80"/>
      <c r="KJV15" s="80"/>
      <c r="KJW15" s="80"/>
      <c r="KJX15" s="80"/>
      <c r="KJY15" s="80"/>
      <c r="KJZ15" s="80"/>
      <c r="KKA15" s="80"/>
      <c r="KKB15" s="80"/>
      <c r="KKC15" s="80"/>
      <c r="KKD15" s="80"/>
      <c r="KKE15" s="80"/>
      <c r="KKF15" s="80"/>
      <c r="KKG15" s="80"/>
      <c r="KKH15" s="80"/>
      <c r="KKI15" s="80"/>
      <c r="KKJ15" s="80"/>
      <c r="KKK15" s="80"/>
      <c r="KKL15" s="80"/>
      <c r="KKM15" s="80"/>
      <c r="KKN15" s="80"/>
      <c r="KKO15" s="80"/>
      <c r="KKP15" s="80"/>
      <c r="KKQ15" s="80"/>
      <c r="KKR15" s="80"/>
      <c r="KKS15" s="80"/>
      <c r="KKT15" s="80"/>
      <c r="KKU15" s="80"/>
      <c r="KKV15" s="80"/>
      <c r="KKW15" s="80"/>
      <c r="KKX15" s="80"/>
      <c r="KKY15" s="80"/>
      <c r="KKZ15" s="80"/>
      <c r="KLA15" s="80"/>
      <c r="KLB15" s="80"/>
      <c r="KLC15" s="80"/>
      <c r="KLD15" s="80"/>
      <c r="KLE15" s="80"/>
      <c r="KLF15" s="80"/>
      <c r="KLG15" s="80"/>
      <c r="KLH15" s="80"/>
      <c r="KLI15" s="80"/>
      <c r="KLJ15" s="80"/>
      <c r="KLK15" s="80"/>
      <c r="KLL15" s="80"/>
      <c r="KLM15" s="80"/>
      <c r="KLN15" s="80"/>
      <c r="KLO15" s="80"/>
      <c r="KLP15" s="80"/>
      <c r="KLQ15" s="80"/>
      <c r="KLR15" s="80"/>
      <c r="KLS15" s="80"/>
      <c r="KLT15" s="80"/>
      <c r="KLU15" s="80"/>
      <c r="KLV15" s="80"/>
      <c r="KLW15" s="80"/>
      <c r="KLX15" s="80"/>
      <c r="KLY15" s="80"/>
      <c r="KLZ15" s="80"/>
      <c r="KMA15" s="80"/>
      <c r="KMB15" s="80"/>
      <c r="KMC15" s="80"/>
      <c r="KMD15" s="80"/>
      <c r="KME15" s="80"/>
      <c r="KMF15" s="80"/>
      <c r="KMG15" s="80"/>
      <c r="KMH15" s="80"/>
      <c r="KMI15" s="80"/>
      <c r="KMJ15" s="80"/>
      <c r="KMK15" s="80"/>
      <c r="KML15" s="80"/>
      <c r="KMM15" s="80"/>
      <c r="KMN15" s="80"/>
      <c r="KMO15" s="80"/>
      <c r="KMP15" s="80"/>
      <c r="KMQ15" s="80"/>
      <c r="KMR15" s="80"/>
      <c r="KMS15" s="80"/>
      <c r="KMT15" s="80"/>
      <c r="KMU15" s="80"/>
      <c r="KMV15" s="80"/>
      <c r="KMW15" s="80"/>
      <c r="KMX15" s="80"/>
      <c r="KMY15" s="80"/>
      <c r="KMZ15" s="80"/>
      <c r="KNA15" s="80"/>
      <c r="KNB15" s="80"/>
      <c r="KNC15" s="80"/>
      <c r="KND15" s="80"/>
      <c r="KNE15" s="80"/>
      <c r="KNF15" s="80"/>
      <c r="KNG15" s="80"/>
      <c r="KNH15" s="80"/>
      <c r="KNI15" s="80"/>
      <c r="KNJ15" s="80"/>
      <c r="KNK15" s="80"/>
      <c r="KNL15" s="80"/>
      <c r="KNM15" s="80"/>
      <c r="KNN15" s="80"/>
      <c r="KNO15" s="80"/>
      <c r="KNP15" s="80"/>
      <c r="KNQ15" s="80"/>
      <c r="KNR15" s="80"/>
      <c r="KNS15" s="80"/>
      <c r="KNT15" s="80"/>
      <c r="KNU15" s="80"/>
      <c r="KNV15" s="80"/>
      <c r="KNW15" s="80"/>
      <c r="KNX15" s="80"/>
      <c r="KNY15" s="80"/>
      <c r="KNZ15" s="80"/>
      <c r="KOA15" s="80"/>
      <c r="KOB15" s="80"/>
      <c r="KOC15" s="80"/>
      <c r="KOD15" s="80"/>
      <c r="KOE15" s="80"/>
      <c r="KOF15" s="80"/>
      <c r="KOG15" s="80"/>
      <c r="KOH15" s="80"/>
      <c r="KOI15" s="80"/>
      <c r="KOJ15" s="80"/>
      <c r="KOK15" s="80"/>
      <c r="KOL15" s="80"/>
      <c r="KOM15" s="80"/>
      <c r="KON15" s="80"/>
      <c r="KOO15" s="80"/>
      <c r="KOP15" s="80"/>
      <c r="KOQ15" s="80"/>
      <c r="KOR15" s="80"/>
      <c r="KOS15" s="80"/>
      <c r="KOT15" s="80"/>
      <c r="KOU15" s="80"/>
      <c r="KOV15" s="80"/>
      <c r="KOW15" s="80"/>
      <c r="KOX15" s="80"/>
      <c r="KOY15" s="80"/>
      <c r="KOZ15" s="80"/>
      <c r="KPA15" s="80"/>
      <c r="KPB15" s="80"/>
      <c r="KPC15" s="80"/>
      <c r="KPD15" s="80"/>
      <c r="KPE15" s="80"/>
      <c r="KPF15" s="80"/>
      <c r="KPG15" s="80"/>
      <c r="KPH15" s="80"/>
      <c r="KPI15" s="80"/>
      <c r="KPJ15" s="80"/>
      <c r="KPK15" s="80"/>
      <c r="KPL15" s="80"/>
      <c r="KPM15" s="80"/>
      <c r="KPN15" s="80"/>
      <c r="KPO15" s="80"/>
      <c r="KPP15" s="80"/>
      <c r="KPQ15" s="80"/>
      <c r="KPR15" s="80"/>
      <c r="KPS15" s="80"/>
      <c r="KPT15" s="80"/>
      <c r="KPU15" s="80"/>
      <c r="KPV15" s="80"/>
      <c r="KPW15" s="80"/>
      <c r="KPX15" s="80"/>
      <c r="KPY15" s="80"/>
      <c r="KPZ15" s="80"/>
      <c r="KQA15" s="80"/>
      <c r="KQB15" s="80"/>
      <c r="KQC15" s="80"/>
      <c r="KQD15" s="80"/>
      <c r="KQE15" s="80"/>
      <c r="KQF15" s="80"/>
      <c r="KQG15" s="80"/>
      <c r="KQH15" s="80"/>
      <c r="KQI15" s="80"/>
      <c r="KQJ15" s="80"/>
      <c r="KQK15" s="80"/>
      <c r="KQL15" s="80"/>
      <c r="KQM15" s="80"/>
      <c r="KQN15" s="80"/>
      <c r="KQO15" s="80"/>
      <c r="KQP15" s="80"/>
      <c r="KQQ15" s="80"/>
      <c r="KQR15" s="80"/>
      <c r="KQS15" s="80"/>
      <c r="KQT15" s="80"/>
      <c r="KQU15" s="80"/>
      <c r="KQV15" s="80"/>
      <c r="KQW15" s="80"/>
      <c r="KQX15" s="80"/>
      <c r="KQY15" s="80"/>
      <c r="KQZ15" s="80"/>
      <c r="KRA15" s="80"/>
      <c r="KRB15" s="80"/>
      <c r="KRC15" s="80"/>
      <c r="KRD15" s="80"/>
      <c r="KRE15" s="80"/>
      <c r="KRF15" s="80"/>
      <c r="KRG15" s="80"/>
      <c r="KRH15" s="80"/>
      <c r="KRI15" s="80"/>
      <c r="KRJ15" s="80"/>
      <c r="KRK15" s="80"/>
      <c r="KRL15" s="80"/>
      <c r="KRM15" s="80"/>
      <c r="KRN15" s="80"/>
      <c r="KRO15" s="80"/>
      <c r="KRP15" s="80"/>
      <c r="KRQ15" s="80"/>
      <c r="KRR15" s="80"/>
      <c r="KRS15" s="80"/>
      <c r="KRT15" s="80"/>
      <c r="KRU15" s="80"/>
      <c r="KRV15" s="80"/>
      <c r="KRW15" s="80"/>
      <c r="KRX15" s="80"/>
      <c r="KRY15" s="80"/>
      <c r="KRZ15" s="80"/>
      <c r="KSA15" s="80"/>
      <c r="KSB15" s="80"/>
      <c r="KSC15" s="80"/>
      <c r="KSD15" s="80"/>
      <c r="KSE15" s="80"/>
      <c r="KSF15" s="80"/>
      <c r="KSG15" s="80"/>
      <c r="KSH15" s="80"/>
      <c r="KSI15" s="80"/>
      <c r="KSJ15" s="80"/>
      <c r="KSK15" s="80"/>
      <c r="KSL15" s="80"/>
      <c r="KSM15" s="80"/>
      <c r="KSN15" s="80"/>
      <c r="KSO15" s="80"/>
      <c r="KSP15" s="80"/>
      <c r="KSQ15" s="80"/>
      <c r="KSR15" s="80"/>
      <c r="KSS15" s="80"/>
      <c r="KST15" s="80"/>
      <c r="KSU15" s="80"/>
      <c r="KSV15" s="80"/>
      <c r="KSW15" s="80"/>
      <c r="KSX15" s="80"/>
      <c r="KSY15" s="80"/>
      <c r="KSZ15" s="80"/>
      <c r="KTA15" s="80"/>
      <c r="KTB15" s="80"/>
      <c r="KTC15" s="80"/>
      <c r="KTD15" s="80"/>
      <c r="KTE15" s="80"/>
      <c r="KTF15" s="80"/>
      <c r="KTG15" s="80"/>
      <c r="KTH15" s="80"/>
      <c r="KTI15" s="80"/>
      <c r="KTJ15" s="80"/>
      <c r="KTK15" s="80"/>
      <c r="KTL15" s="80"/>
      <c r="KTM15" s="80"/>
      <c r="KTN15" s="80"/>
      <c r="KTO15" s="80"/>
      <c r="KTP15" s="80"/>
      <c r="KTQ15" s="80"/>
      <c r="KTR15" s="80"/>
      <c r="KTS15" s="80"/>
      <c r="KTT15" s="80"/>
      <c r="KTU15" s="80"/>
      <c r="KTV15" s="80"/>
      <c r="KTW15" s="80"/>
      <c r="KTX15" s="80"/>
      <c r="KTY15" s="80"/>
      <c r="KTZ15" s="80"/>
      <c r="KUA15" s="80"/>
      <c r="KUB15" s="80"/>
      <c r="KUC15" s="80"/>
      <c r="KUD15" s="80"/>
      <c r="KUE15" s="80"/>
      <c r="KUF15" s="80"/>
      <c r="KUG15" s="80"/>
      <c r="KUH15" s="80"/>
      <c r="KUI15" s="80"/>
      <c r="KUJ15" s="80"/>
      <c r="KUK15" s="80"/>
      <c r="KUL15" s="80"/>
      <c r="KUM15" s="80"/>
      <c r="KUN15" s="80"/>
      <c r="KUO15" s="80"/>
      <c r="KUP15" s="80"/>
      <c r="KUQ15" s="80"/>
      <c r="KUR15" s="80"/>
      <c r="KUS15" s="80"/>
      <c r="KUT15" s="80"/>
      <c r="KUU15" s="80"/>
      <c r="KUV15" s="80"/>
      <c r="KUW15" s="80"/>
      <c r="KUX15" s="80"/>
      <c r="KUY15" s="80"/>
      <c r="KUZ15" s="80"/>
      <c r="KVA15" s="80"/>
      <c r="KVB15" s="80"/>
      <c r="KVC15" s="80"/>
      <c r="KVD15" s="80"/>
      <c r="KVE15" s="80"/>
      <c r="KVF15" s="80"/>
      <c r="KVG15" s="80"/>
      <c r="KVH15" s="80"/>
      <c r="KVI15" s="80"/>
      <c r="KVJ15" s="80"/>
      <c r="KVK15" s="80"/>
      <c r="KVL15" s="80"/>
      <c r="KVM15" s="80"/>
      <c r="KVN15" s="80"/>
      <c r="KVO15" s="80"/>
      <c r="KVP15" s="80"/>
      <c r="KVQ15" s="80"/>
      <c r="KVR15" s="80"/>
      <c r="KVS15" s="80"/>
      <c r="KVT15" s="80"/>
      <c r="KVU15" s="80"/>
      <c r="KVV15" s="80"/>
      <c r="KVW15" s="80"/>
      <c r="KVX15" s="80"/>
      <c r="KVY15" s="80"/>
      <c r="KVZ15" s="80"/>
      <c r="KWA15" s="80"/>
      <c r="KWB15" s="80"/>
      <c r="KWC15" s="80"/>
      <c r="KWD15" s="80"/>
      <c r="KWE15" s="80"/>
      <c r="KWF15" s="80"/>
      <c r="KWG15" s="80"/>
      <c r="KWH15" s="80"/>
      <c r="KWI15" s="80"/>
      <c r="KWJ15" s="80"/>
      <c r="KWK15" s="80"/>
      <c r="KWL15" s="80"/>
      <c r="KWM15" s="80"/>
      <c r="KWN15" s="80"/>
      <c r="KWO15" s="80"/>
      <c r="KWP15" s="80"/>
      <c r="KWQ15" s="80"/>
      <c r="KWR15" s="80"/>
      <c r="KWS15" s="80"/>
      <c r="KWT15" s="80"/>
      <c r="KWU15" s="80"/>
      <c r="KWV15" s="80"/>
      <c r="KWW15" s="80"/>
      <c r="KWX15" s="80"/>
      <c r="KWY15" s="80"/>
      <c r="KWZ15" s="80"/>
      <c r="KXA15" s="80"/>
      <c r="KXB15" s="80"/>
      <c r="KXC15" s="80"/>
      <c r="KXD15" s="80"/>
      <c r="KXE15" s="80"/>
      <c r="KXF15" s="80"/>
      <c r="KXG15" s="80"/>
      <c r="KXH15" s="80"/>
      <c r="KXI15" s="80"/>
      <c r="KXJ15" s="80"/>
      <c r="KXK15" s="80"/>
      <c r="KXL15" s="80"/>
      <c r="KXM15" s="80"/>
      <c r="KXN15" s="80"/>
      <c r="KXO15" s="80"/>
      <c r="KXP15" s="80"/>
      <c r="KXQ15" s="80"/>
      <c r="KXR15" s="80"/>
      <c r="KXS15" s="80"/>
      <c r="KXT15" s="80"/>
      <c r="KXU15" s="80"/>
      <c r="KXV15" s="80"/>
      <c r="KXW15" s="80"/>
      <c r="KXX15" s="80"/>
      <c r="KXY15" s="80"/>
      <c r="KXZ15" s="80"/>
      <c r="KYA15" s="80"/>
      <c r="KYB15" s="80"/>
      <c r="KYC15" s="80"/>
      <c r="KYD15" s="80"/>
      <c r="KYE15" s="80"/>
      <c r="KYF15" s="80"/>
      <c r="KYG15" s="80"/>
      <c r="KYH15" s="80"/>
      <c r="KYI15" s="80"/>
      <c r="KYJ15" s="80"/>
      <c r="KYK15" s="80"/>
      <c r="KYL15" s="80"/>
      <c r="KYM15" s="80"/>
      <c r="KYN15" s="80"/>
      <c r="KYO15" s="80"/>
      <c r="KYP15" s="80"/>
      <c r="KYQ15" s="80"/>
      <c r="KYR15" s="80"/>
      <c r="KYS15" s="80"/>
      <c r="KYT15" s="80"/>
      <c r="KYU15" s="80"/>
      <c r="KYV15" s="80"/>
      <c r="KYW15" s="80"/>
      <c r="KYX15" s="80"/>
      <c r="KYY15" s="80"/>
      <c r="KYZ15" s="80"/>
      <c r="KZA15" s="80"/>
      <c r="KZB15" s="80"/>
      <c r="KZC15" s="80"/>
      <c r="KZD15" s="80"/>
      <c r="KZE15" s="80"/>
      <c r="KZF15" s="80"/>
      <c r="KZG15" s="80"/>
      <c r="KZH15" s="80"/>
      <c r="KZI15" s="80"/>
      <c r="KZJ15" s="80"/>
      <c r="KZK15" s="80"/>
      <c r="KZL15" s="80"/>
      <c r="KZM15" s="80"/>
      <c r="KZN15" s="80"/>
      <c r="KZO15" s="80"/>
      <c r="KZP15" s="80"/>
      <c r="KZQ15" s="80"/>
      <c r="KZR15" s="80"/>
      <c r="KZS15" s="80"/>
      <c r="KZT15" s="80"/>
      <c r="KZU15" s="80"/>
      <c r="KZV15" s="80"/>
      <c r="KZW15" s="80"/>
      <c r="KZX15" s="80"/>
      <c r="KZY15" s="80"/>
      <c r="KZZ15" s="80"/>
      <c r="LAA15" s="80"/>
      <c r="LAB15" s="80"/>
      <c r="LAC15" s="80"/>
      <c r="LAD15" s="80"/>
      <c r="LAE15" s="80"/>
      <c r="LAF15" s="80"/>
      <c r="LAG15" s="80"/>
      <c r="LAH15" s="80"/>
      <c r="LAI15" s="80"/>
      <c r="LAJ15" s="80"/>
      <c r="LAK15" s="80"/>
      <c r="LAL15" s="80"/>
      <c r="LAM15" s="80"/>
      <c r="LAN15" s="80"/>
      <c r="LAO15" s="80"/>
      <c r="LAP15" s="80"/>
      <c r="LAQ15" s="80"/>
      <c r="LAR15" s="80"/>
      <c r="LAS15" s="80"/>
      <c r="LAT15" s="80"/>
      <c r="LAU15" s="80"/>
      <c r="LAV15" s="80"/>
      <c r="LAW15" s="80"/>
      <c r="LAX15" s="80"/>
      <c r="LAY15" s="80"/>
      <c r="LAZ15" s="80"/>
      <c r="LBA15" s="80"/>
      <c r="LBB15" s="80"/>
      <c r="LBC15" s="80"/>
      <c r="LBD15" s="80"/>
      <c r="LBE15" s="80"/>
      <c r="LBF15" s="80"/>
      <c r="LBG15" s="80"/>
      <c r="LBH15" s="80"/>
      <c r="LBI15" s="80"/>
      <c r="LBJ15" s="80"/>
      <c r="LBK15" s="80"/>
      <c r="LBL15" s="80"/>
      <c r="LBM15" s="80"/>
      <c r="LBN15" s="80"/>
      <c r="LBO15" s="80"/>
      <c r="LBP15" s="80"/>
      <c r="LBQ15" s="80"/>
      <c r="LBR15" s="80"/>
      <c r="LBS15" s="80"/>
      <c r="LBT15" s="80"/>
      <c r="LBU15" s="80"/>
      <c r="LBV15" s="80"/>
      <c r="LBW15" s="80"/>
      <c r="LBX15" s="80"/>
      <c r="LBY15" s="80"/>
      <c r="LBZ15" s="80"/>
      <c r="LCA15" s="80"/>
      <c r="LCB15" s="80"/>
      <c r="LCC15" s="80"/>
      <c r="LCD15" s="80"/>
      <c r="LCE15" s="80"/>
      <c r="LCF15" s="80"/>
      <c r="LCG15" s="80"/>
      <c r="LCH15" s="80"/>
      <c r="LCI15" s="80"/>
      <c r="LCJ15" s="80"/>
      <c r="LCK15" s="80"/>
      <c r="LCL15" s="80"/>
      <c r="LCM15" s="80"/>
      <c r="LCN15" s="80"/>
      <c r="LCO15" s="80"/>
      <c r="LCP15" s="80"/>
      <c r="LCQ15" s="80"/>
      <c r="LCR15" s="80"/>
      <c r="LCS15" s="80"/>
      <c r="LCT15" s="80"/>
      <c r="LCU15" s="80"/>
      <c r="LCV15" s="80"/>
      <c r="LCW15" s="80"/>
      <c r="LCX15" s="80"/>
      <c r="LCY15" s="80"/>
      <c r="LCZ15" s="80"/>
      <c r="LDA15" s="80"/>
      <c r="LDB15" s="80"/>
      <c r="LDC15" s="80"/>
      <c r="LDD15" s="80"/>
      <c r="LDE15" s="80"/>
      <c r="LDF15" s="80"/>
      <c r="LDG15" s="80"/>
      <c r="LDH15" s="80"/>
      <c r="LDI15" s="80"/>
      <c r="LDJ15" s="80"/>
      <c r="LDK15" s="80"/>
      <c r="LDL15" s="80"/>
      <c r="LDM15" s="80"/>
      <c r="LDN15" s="80"/>
      <c r="LDO15" s="80"/>
      <c r="LDP15" s="80"/>
      <c r="LDQ15" s="80"/>
      <c r="LDR15" s="80"/>
      <c r="LDS15" s="80"/>
      <c r="LDT15" s="80"/>
      <c r="LDU15" s="80"/>
      <c r="LDV15" s="80"/>
      <c r="LDW15" s="80"/>
      <c r="LDX15" s="80"/>
      <c r="LDY15" s="80"/>
      <c r="LDZ15" s="80"/>
      <c r="LEA15" s="80"/>
      <c r="LEB15" s="80"/>
      <c r="LEC15" s="80"/>
      <c r="LED15" s="80"/>
      <c r="LEE15" s="80"/>
      <c r="LEF15" s="80"/>
      <c r="LEG15" s="80"/>
      <c r="LEH15" s="80"/>
      <c r="LEI15" s="80"/>
      <c r="LEJ15" s="80"/>
      <c r="LEK15" s="80"/>
      <c r="LEL15" s="80"/>
      <c r="LEM15" s="80"/>
      <c r="LEN15" s="80"/>
      <c r="LEO15" s="80"/>
      <c r="LEP15" s="80"/>
      <c r="LEQ15" s="80"/>
      <c r="LER15" s="80"/>
      <c r="LES15" s="80"/>
      <c r="LET15" s="80"/>
      <c r="LEU15" s="80"/>
      <c r="LEV15" s="80"/>
      <c r="LEW15" s="80"/>
      <c r="LEX15" s="80"/>
      <c r="LEY15" s="80"/>
      <c r="LEZ15" s="80"/>
      <c r="LFA15" s="80"/>
      <c r="LFB15" s="80"/>
      <c r="LFC15" s="80"/>
      <c r="LFD15" s="80"/>
      <c r="LFE15" s="80"/>
      <c r="LFF15" s="80"/>
      <c r="LFG15" s="80"/>
      <c r="LFH15" s="80"/>
      <c r="LFI15" s="80"/>
      <c r="LFJ15" s="80"/>
      <c r="LFK15" s="80"/>
      <c r="LFL15" s="80"/>
      <c r="LFM15" s="80"/>
      <c r="LFN15" s="80"/>
      <c r="LFO15" s="80"/>
      <c r="LFP15" s="80"/>
      <c r="LFQ15" s="80"/>
      <c r="LFR15" s="80"/>
      <c r="LFS15" s="80"/>
      <c r="LFT15" s="80"/>
      <c r="LFU15" s="80"/>
      <c r="LFV15" s="80"/>
      <c r="LFW15" s="80"/>
      <c r="LFX15" s="80"/>
      <c r="LFY15" s="80"/>
      <c r="LFZ15" s="80"/>
      <c r="LGA15" s="80"/>
      <c r="LGB15" s="80"/>
      <c r="LGC15" s="80"/>
      <c r="LGD15" s="80"/>
      <c r="LGE15" s="80"/>
      <c r="LGF15" s="80"/>
      <c r="LGG15" s="80"/>
      <c r="LGH15" s="80"/>
      <c r="LGI15" s="80"/>
      <c r="LGJ15" s="80"/>
      <c r="LGK15" s="80"/>
      <c r="LGL15" s="80"/>
      <c r="LGM15" s="80"/>
      <c r="LGN15" s="80"/>
      <c r="LGO15" s="80"/>
      <c r="LGP15" s="80"/>
      <c r="LGQ15" s="80"/>
      <c r="LGR15" s="80"/>
      <c r="LGS15" s="80"/>
      <c r="LGT15" s="80"/>
      <c r="LGU15" s="80"/>
      <c r="LGV15" s="80"/>
      <c r="LGW15" s="80"/>
      <c r="LGX15" s="80"/>
      <c r="LGY15" s="80"/>
      <c r="LGZ15" s="80"/>
      <c r="LHA15" s="80"/>
      <c r="LHB15" s="80"/>
      <c r="LHC15" s="80"/>
      <c r="LHD15" s="80"/>
      <c r="LHE15" s="80"/>
      <c r="LHF15" s="80"/>
      <c r="LHG15" s="80"/>
      <c r="LHH15" s="80"/>
      <c r="LHI15" s="80"/>
      <c r="LHJ15" s="80"/>
      <c r="LHK15" s="80"/>
      <c r="LHL15" s="80"/>
      <c r="LHM15" s="80"/>
      <c r="LHN15" s="80"/>
      <c r="LHO15" s="80"/>
      <c r="LHP15" s="80"/>
      <c r="LHQ15" s="80"/>
      <c r="LHR15" s="80"/>
      <c r="LHS15" s="80"/>
      <c r="LHT15" s="80"/>
      <c r="LHU15" s="80"/>
      <c r="LHV15" s="80"/>
      <c r="LHW15" s="80"/>
      <c r="LHX15" s="80"/>
      <c r="LHY15" s="80"/>
      <c r="LHZ15" s="80"/>
      <c r="LIA15" s="80"/>
      <c r="LIB15" s="80"/>
      <c r="LIC15" s="80"/>
      <c r="LID15" s="80"/>
      <c r="LIE15" s="80"/>
      <c r="LIF15" s="80"/>
      <c r="LIG15" s="80"/>
      <c r="LIH15" s="80"/>
      <c r="LII15" s="80"/>
      <c r="LIJ15" s="80"/>
      <c r="LIK15" s="80"/>
      <c r="LIL15" s="80"/>
      <c r="LIM15" s="80"/>
      <c r="LIN15" s="80"/>
      <c r="LIO15" s="80"/>
      <c r="LIP15" s="80"/>
      <c r="LIQ15" s="80"/>
      <c r="LIR15" s="80"/>
      <c r="LIS15" s="80"/>
      <c r="LIT15" s="80"/>
      <c r="LIU15" s="80"/>
      <c r="LIV15" s="80"/>
      <c r="LIW15" s="80"/>
      <c r="LIX15" s="80"/>
      <c r="LIY15" s="80"/>
      <c r="LIZ15" s="80"/>
      <c r="LJA15" s="80"/>
      <c r="LJB15" s="80"/>
      <c r="LJC15" s="80"/>
      <c r="LJD15" s="80"/>
      <c r="LJE15" s="80"/>
      <c r="LJF15" s="80"/>
      <c r="LJG15" s="80"/>
      <c r="LJH15" s="80"/>
      <c r="LJI15" s="80"/>
      <c r="LJJ15" s="80"/>
      <c r="LJK15" s="80"/>
      <c r="LJL15" s="80"/>
      <c r="LJM15" s="80"/>
      <c r="LJN15" s="80"/>
      <c r="LJO15" s="80"/>
      <c r="LJP15" s="80"/>
      <c r="LJQ15" s="80"/>
      <c r="LJR15" s="80"/>
      <c r="LJS15" s="80"/>
      <c r="LJT15" s="80"/>
      <c r="LJU15" s="80"/>
      <c r="LJV15" s="80"/>
      <c r="LJW15" s="80"/>
      <c r="LJX15" s="80"/>
      <c r="LJY15" s="80"/>
      <c r="LJZ15" s="80"/>
      <c r="LKA15" s="80"/>
      <c r="LKB15" s="80"/>
      <c r="LKC15" s="80"/>
      <c r="LKD15" s="80"/>
      <c r="LKE15" s="80"/>
      <c r="LKF15" s="80"/>
      <c r="LKG15" s="80"/>
      <c r="LKH15" s="80"/>
      <c r="LKI15" s="80"/>
      <c r="LKJ15" s="80"/>
      <c r="LKK15" s="80"/>
      <c r="LKL15" s="80"/>
      <c r="LKM15" s="80"/>
      <c r="LKN15" s="80"/>
      <c r="LKO15" s="80"/>
      <c r="LKP15" s="80"/>
      <c r="LKQ15" s="80"/>
      <c r="LKR15" s="80"/>
      <c r="LKS15" s="80"/>
      <c r="LKT15" s="80"/>
      <c r="LKU15" s="80"/>
      <c r="LKV15" s="80"/>
      <c r="LKW15" s="80"/>
      <c r="LKX15" s="80"/>
      <c r="LKY15" s="80"/>
      <c r="LKZ15" s="80"/>
      <c r="LLA15" s="80"/>
      <c r="LLB15" s="80"/>
      <c r="LLC15" s="80"/>
      <c r="LLD15" s="80"/>
      <c r="LLE15" s="80"/>
      <c r="LLF15" s="80"/>
      <c r="LLG15" s="80"/>
      <c r="LLH15" s="80"/>
      <c r="LLI15" s="80"/>
      <c r="LLJ15" s="80"/>
      <c r="LLK15" s="80"/>
      <c r="LLL15" s="80"/>
      <c r="LLM15" s="80"/>
      <c r="LLN15" s="80"/>
      <c r="LLO15" s="80"/>
      <c r="LLP15" s="80"/>
      <c r="LLQ15" s="80"/>
      <c r="LLR15" s="80"/>
      <c r="LLS15" s="80"/>
      <c r="LLT15" s="80"/>
      <c r="LLU15" s="80"/>
      <c r="LLV15" s="80"/>
      <c r="LLW15" s="80"/>
      <c r="LLX15" s="80"/>
      <c r="LLY15" s="80"/>
      <c r="LLZ15" s="80"/>
      <c r="LMA15" s="80"/>
      <c r="LMB15" s="80"/>
      <c r="LMC15" s="80"/>
      <c r="LMD15" s="80"/>
      <c r="LME15" s="80"/>
      <c r="LMF15" s="80"/>
      <c r="LMG15" s="80"/>
      <c r="LMH15" s="80"/>
      <c r="LMI15" s="80"/>
      <c r="LMJ15" s="80"/>
      <c r="LMK15" s="80"/>
      <c r="LML15" s="80"/>
      <c r="LMM15" s="80"/>
      <c r="LMN15" s="80"/>
      <c r="LMO15" s="80"/>
      <c r="LMP15" s="80"/>
      <c r="LMQ15" s="80"/>
      <c r="LMR15" s="80"/>
      <c r="LMS15" s="80"/>
      <c r="LMT15" s="80"/>
      <c r="LMU15" s="80"/>
      <c r="LMV15" s="80"/>
      <c r="LMW15" s="80"/>
      <c r="LMX15" s="80"/>
      <c r="LMY15" s="80"/>
      <c r="LMZ15" s="80"/>
      <c r="LNA15" s="80"/>
      <c r="LNB15" s="80"/>
      <c r="LNC15" s="80"/>
      <c r="LND15" s="80"/>
      <c r="LNE15" s="80"/>
      <c r="LNF15" s="80"/>
      <c r="LNG15" s="80"/>
      <c r="LNH15" s="80"/>
      <c r="LNI15" s="80"/>
      <c r="LNJ15" s="80"/>
      <c r="LNK15" s="80"/>
      <c r="LNL15" s="80"/>
      <c r="LNM15" s="80"/>
      <c r="LNN15" s="80"/>
      <c r="LNO15" s="80"/>
      <c r="LNP15" s="80"/>
      <c r="LNQ15" s="80"/>
      <c r="LNR15" s="80"/>
      <c r="LNS15" s="80"/>
      <c r="LNT15" s="80"/>
      <c r="LNU15" s="80"/>
      <c r="LNV15" s="80"/>
      <c r="LNW15" s="80"/>
      <c r="LNX15" s="80"/>
      <c r="LNY15" s="80"/>
      <c r="LNZ15" s="80"/>
      <c r="LOA15" s="80"/>
      <c r="LOB15" s="80"/>
      <c r="LOC15" s="80"/>
      <c r="LOD15" s="80"/>
      <c r="LOE15" s="80"/>
      <c r="LOF15" s="80"/>
      <c r="LOG15" s="80"/>
      <c r="LOH15" s="80"/>
      <c r="LOI15" s="80"/>
      <c r="LOJ15" s="80"/>
      <c r="LOK15" s="80"/>
      <c r="LOL15" s="80"/>
      <c r="LOM15" s="80"/>
      <c r="LON15" s="80"/>
      <c r="LOO15" s="80"/>
      <c r="LOP15" s="80"/>
      <c r="LOQ15" s="80"/>
      <c r="LOR15" s="80"/>
      <c r="LOS15" s="80"/>
      <c r="LOT15" s="80"/>
      <c r="LOU15" s="80"/>
      <c r="LOV15" s="80"/>
      <c r="LOW15" s="80"/>
      <c r="LOX15" s="80"/>
      <c r="LOY15" s="80"/>
      <c r="LOZ15" s="80"/>
      <c r="LPA15" s="80"/>
      <c r="LPB15" s="80"/>
      <c r="LPC15" s="80"/>
      <c r="LPD15" s="80"/>
      <c r="LPE15" s="80"/>
      <c r="LPF15" s="80"/>
      <c r="LPG15" s="80"/>
      <c r="LPH15" s="80"/>
      <c r="LPI15" s="80"/>
      <c r="LPJ15" s="80"/>
      <c r="LPK15" s="80"/>
      <c r="LPL15" s="80"/>
      <c r="LPM15" s="80"/>
      <c r="LPN15" s="80"/>
      <c r="LPO15" s="80"/>
      <c r="LPP15" s="80"/>
      <c r="LPQ15" s="80"/>
      <c r="LPR15" s="80"/>
      <c r="LPS15" s="80"/>
      <c r="LPT15" s="80"/>
      <c r="LPU15" s="80"/>
      <c r="LPV15" s="80"/>
      <c r="LPW15" s="80"/>
      <c r="LPX15" s="80"/>
      <c r="LPY15" s="80"/>
      <c r="LPZ15" s="80"/>
      <c r="LQA15" s="80"/>
      <c r="LQB15" s="80"/>
      <c r="LQC15" s="80"/>
      <c r="LQD15" s="80"/>
      <c r="LQE15" s="80"/>
      <c r="LQF15" s="80"/>
      <c r="LQG15" s="80"/>
      <c r="LQH15" s="80"/>
      <c r="LQI15" s="80"/>
      <c r="LQJ15" s="80"/>
      <c r="LQK15" s="80"/>
      <c r="LQL15" s="80"/>
      <c r="LQM15" s="80"/>
      <c r="LQN15" s="80"/>
      <c r="LQO15" s="80"/>
      <c r="LQP15" s="80"/>
      <c r="LQQ15" s="80"/>
      <c r="LQR15" s="80"/>
      <c r="LQS15" s="80"/>
      <c r="LQT15" s="80"/>
      <c r="LQU15" s="80"/>
      <c r="LQV15" s="80"/>
      <c r="LQW15" s="80"/>
      <c r="LQX15" s="80"/>
      <c r="LQY15" s="80"/>
      <c r="LQZ15" s="80"/>
      <c r="LRA15" s="80"/>
      <c r="LRB15" s="80"/>
      <c r="LRC15" s="80"/>
      <c r="LRD15" s="80"/>
      <c r="LRE15" s="80"/>
      <c r="LRF15" s="80"/>
      <c r="LRG15" s="80"/>
      <c r="LRH15" s="80"/>
      <c r="LRI15" s="80"/>
      <c r="LRJ15" s="80"/>
      <c r="LRK15" s="80"/>
      <c r="LRL15" s="80"/>
      <c r="LRM15" s="80"/>
      <c r="LRN15" s="80"/>
      <c r="LRO15" s="80"/>
      <c r="LRP15" s="80"/>
      <c r="LRQ15" s="80"/>
      <c r="LRR15" s="80"/>
      <c r="LRS15" s="80"/>
      <c r="LRT15" s="80"/>
      <c r="LRU15" s="80"/>
      <c r="LRV15" s="80"/>
      <c r="LRW15" s="80"/>
      <c r="LRX15" s="80"/>
      <c r="LRY15" s="80"/>
      <c r="LRZ15" s="80"/>
      <c r="LSA15" s="80"/>
      <c r="LSB15" s="80"/>
      <c r="LSC15" s="80"/>
      <c r="LSD15" s="80"/>
      <c r="LSE15" s="80"/>
      <c r="LSF15" s="80"/>
      <c r="LSG15" s="80"/>
      <c r="LSH15" s="80"/>
      <c r="LSI15" s="80"/>
      <c r="LSJ15" s="80"/>
      <c r="LSK15" s="80"/>
      <c r="LSL15" s="80"/>
      <c r="LSM15" s="80"/>
      <c r="LSN15" s="80"/>
      <c r="LSO15" s="80"/>
      <c r="LSP15" s="80"/>
      <c r="LSQ15" s="80"/>
      <c r="LSR15" s="80"/>
      <c r="LSS15" s="80"/>
      <c r="LST15" s="80"/>
      <c r="LSU15" s="80"/>
      <c r="LSV15" s="80"/>
      <c r="LSW15" s="80"/>
      <c r="LSX15" s="80"/>
      <c r="LSY15" s="80"/>
      <c r="LSZ15" s="80"/>
      <c r="LTA15" s="80"/>
      <c r="LTB15" s="80"/>
      <c r="LTC15" s="80"/>
      <c r="LTD15" s="80"/>
      <c r="LTE15" s="80"/>
      <c r="LTF15" s="80"/>
      <c r="LTG15" s="80"/>
      <c r="LTH15" s="80"/>
      <c r="LTI15" s="80"/>
      <c r="LTJ15" s="80"/>
      <c r="LTK15" s="80"/>
      <c r="LTL15" s="80"/>
      <c r="LTM15" s="80"/>
      <c r="LTN15" s="80"/>
      <c r="LTO15" s="80"/>
      <c r="LTP15" s="80"/>
      <c r="LTQ15" s="80"/>
      <c r="LTR15" s="80"/>
      <c r="LTS15" s="80"/>
      <c r="LTT15" s="80"/>
      <c r="LTU15" s="80"/>
      <c r="LTV15" s="80"/>
      <c r="LTW15" s="80"/>
      <c r="LTX15" s="80"/>
      <c r="LTY15" s="80"/>
      <c r="LTZ15" s="80"/>
      <c r="LUA15" s="80"/>
      <c r="LUB15" s="80"/>
      <c r="LUC15" s="80"/>
      <c r="LUD15" s="80"/>
      <c r="LUE15" s="80"/>
      <c r="LUF15" s="80"/>
      <c r="LUG15" s="80"/>
      <c r="LUH15" s="80"/>
      <c r="LUI15" s="80"/>
      <c r="LUJ15" s="80"/>
      <c r="LUK15" s="80"/>
      <c r="LUL15" s="80"/>
      <c r="LUM15" s="80"/>
      <c r="LUN15" s="80"/>
      <c r="LUO15" s="80"/>
      <c r="LUP15" s="80"/>
      <c r="LUQ15" s="80"/>
      <c r="LUR15" s="80"/>
      <c r="LUS15" s="80"/>
      <c r="LUT15" s="80"/>
      <c r="LUU15" s="80"/>
      <c r="LUV15" s="80"/>
      <c r="LUW15" s="80"/>
      <c r="LUX15" s="80"/>
      <c r="LUY15" s="80"/>
      <c r="LUZ15" s="80"/>
      <c r="LVA15" s="80"/>
      <c r="LVB15" s="80"/>
      <c r="LVC15" s="80"/>
      <c r="LVD15" s="80"/>
      <c r="LVE15" s="80"/>
      <c r="LVF15" s="80"/>
      <c r="LVG15" s="80"/>
      <c r="LVH15" s="80"/>
      <c r="LVI15" s="80"/>
      <c r="LVJ15" s="80"/>
      <c r="LVK15" s="80"/>
      <c r="LVL15" s="80"/>
      <c r="LVM15" s="80"/>
      <c r="LVN15" s="80"/>
      <c r="LVO15" s="80"/>
      <c r="LVP15" s="80"/>
      <c r="LVQ15" s="80"/>
      <c r="LVR15" s="80"/>
      <c r="LVS15" s="80"/>
      <c r="LVT15" s="80"/>
      <c r="LVU15" s="80"/>
      <c r="LVV15" s="80"/>
      <c r="LVW15" s="80"/>
      <c r="LVX15" s="80"/>
      <c r="LVY15" s="80"/>
      <c r="LVZ15" s="80"/>
      <c r="LWA15" s="80"/>
      <c r="LWB15" s="80"/>
      <c r="LWC15" s="80"/>
      <c r="LWD15" s="80"/>
      <c r="LWE15" s="80"/>
      <c r="LWF15" s="80"/>
      <c r="LWG15" s="80"/>
      <c r="LWH15" s="80"/>
      <c r="LWI15" s="80"/>
      <c r="LWJ15" s="80"/>
      <c r="LWK15" s="80"/>
      <c r="LWL15" s="80"/>
      <c r="LWM15" s="80"/>
      <c r="LWN15" s="80"/>
      <c r="LWO15" s="80"/>
      <c r="LWP15" s="80"/>
      <c r="LWQ15" s="80"/>
      <c r="LWR15" s="80"/>
      <c r="LWS15" s="80"/>
      <c r="LWT15" s="80"/>
      <c r="LWU15" s="80"/>
      <c r="LWV15" s="80"/>
      <c r="LWW15" s="80"/>
      <c r="LWX15" s="80"/>
      <c r="LWY15" s="80"/>
      <c r="LWZ15" s="80"/>
      <c r="LXA15" s="80"/>
      <c r="LXB15" s="80"/>
      <c r="LXC15" s="80"/>
      <c r="LXD15" s="80"/>
      <c r="LXE15" s="80"/>
      <c r="LXF15" s="80"/>
      <c r="LXG15" s="80"/>
      <c r="LXH15" s="80"/>
      <c r="LXI15" s="80"/>
      <c r="LXJ15" s="80"/>
      <c r="LXK15" s="80"/>
      <c r="LXL15" s="80"/>
      <c r="LXM15" s="80"/>
      <c r="LXN15" s="80"/>
      <c r="LXO15" s="80"/>
      <c r="LXP15" s="80"/>
      <c r="LXQ15" s="80"/>
      <c r="LXR15" s="80"/>
      <c r="LXS15" s="80"/>
      <c r="LXT15" s="80"/>
      <c r="LXU15" s="80"/>
      <c r="LXV15" s="80"/>
      <c r="LXW15" s="80"/>
      <c r="LXX15" s="80"/>
      <c r="LXY15" s="80"/>
      <c r="LXZ15" s="80"/>
      <c r="LYA15" s="80"/>
      <c r="LYB15" s="80"/>
      <c r="LYC15" s="80"/>
      <c r="LYD15" s="80"/>
      <c r="LYE15" s="80"/>
      <c r="LYF15" s="80"/>
      <c r="LYG15" s="80"/>
      <c r="LYH15" s="80"/>
      <c r="LYI15" s="80"/>
      <c r="LYJ15" s="80"/>
      <c r="LYK15" s="80"/>
      <c r="LYL15" s="80"/>
      <c r="LYM15" s="80"/>
      <c r="LYN15" s="80"/>
      <c r="LYO15" s="80"/>
      <c r="LYP15" s="80"/>
      <c r="LYQ15" s="80"/>
      <c r="LYR15" s="80"/>
      <c r="LYS15" s="80"/>
      <c r="LYT15" s="80"/>
      <c r="LYU15" s="80"/>
      <c r="LYV15" s="80"/>
      <c r="LYW15" s="80"/>
      <c r="LYX15" s="80"/>
      <c r="LYY15" s="80"/>
      <c r="LYZ15" s="80"/>
      <c r="LZA15" s="80"/>
      <c r="LZB15" s="80"/>
      <c r="LZC15" s="80"/>
      <c r="LZD15" s="80"/>
      <c r="LZE15" s="80"/>
      <c r="LZF15" s="80"/>
      <c r="LZG15" s="80"/>
      <c r="LZH15" s="80"/>
      <c r="LZI15" s="80"/>
      <c r="LZJ15" s="80"/>
      <c r="LZK15" s="80"/>
      <c r="LZL15" s="80"/>
      <c r="LZM15" s="80"/>
      <c r="LZN15" s="80"/>
      <c r="LZO15" s="80"/>
      <c r="LZP15" s="80"/>
      <c r="LZQ15" s="80"/>
      <c r="LZR15" s="80"/>
      <c r="LZS15" s="80"/>
      <c r="LZT15" s="80"/>
      <c r="LZU15" s="80"/>
      <c r="LZV15" s="80"/>
      <c r="LZW15" s="80"/>
      <c r="LZX15" s="80"/>
      <c r="LZY15" s="80"/>
      <c r="LZZ15" s="80"/>
      <c r="MAA15" s="80"/>
      <c r="MAB15" s="80"/>
      <c r="MAC15" s="80"/>
      <c r="MAD15" s="80"/>
      <c r="MAE15" s="80"/>
      <c r="MAF15" s="80"/>
      <c r="MAG15" s="80"/>
      <c r="MAH15" s="80"/>
      <c r="MAI15" s="80"/>
      <c r="MAJ15" s="80"/>
      <c r="MAK15" s="80"/>
      <c r="MAL15" s="80"/>
      <c r="MAM15" s="80"/>
      <c r="MAN15" s="80"/>
      <c r="MAO15" s="80"/>
      <c r="MAP15" s="80"/>
      <c r="MAQ15" s="80"/>
      <c r="MAR15" s="80"/>
      <c r="MAS15" s="80"/>
      <c r="MAT15" s="80"/>
      <c r="MAU15" s="80"/>
      <c r="MAV15" s="80"/>
      <c r="MAW15" s="80"/>
      <c r="MAX15" s="80"/>
      <c r="MAY15" s="80"/>
      <c r="MAZ15" s="80"/>
      <c r="MBA15" s="80"/>
      <c r="MBB15" s="80"/>
      <c r="MBC15" s="80"/>
      <c r="MBD15" s="80"/>
      <c r="MBE15" s="80"/>
      <c r="MBF15" s="80"/>
      <c r="MBG15" s="80"/>
      <c r="MBH15" s="80"/>
      <c r="MBI15" s="80"/>
      <c r="MBJ15" s="80"/>
      <c r="MBK15" s="80"/>
      <c r="MBL15" s="80"/>
      <c r="MBM15" s="80"/>
      <c r="MBN15" s="80"/>
      <c r="MBO15" s="80"/>
      <c r="MBP15" s="80"/>
      <c r="MBQ15" s="80"/>
      <c r="MBR15" s="80"/>
      <c r="MBS15" s="80"/>
      <c r="MBT15" s="80"/>
      <c r="MBU15" s="80"/>
      <c r="MBV15" s="80"/>
      <c r="MBW15" s="80"/>
      <c r="MBX15" s="80"/>
      <c r="MBY15" s="80"/>
      <c r="MBZ15" s="80"/>
      <c r="MCA15" s="80"/>
      <c r="MCB15" s="80"/>
      <c r="MCC15" s="80"/>
      <c r="MCD15" s="80"/>
      <c r="MCE15" s="80"/>
      <c r="MCF15" s="80"/>
      <c r="MCG15" s="80"/>
      <c r="MCH15" s="80"/>
      <c r="MCI15" s="80"/>
      <c r="MCJ15" s="80"/>
      <c r="MCK15" s="80"/>
      <c r="MCL15" s="80"/>
      <c r="MCM15" s="80"/>
      <c r="MCN15" s="80"/>
      <c r="MCO15" s="80"/>
      <c r="MCP15" s="80"/>
      <c r="MCQ15" s="80"/>
      <c r="MCR15" s="80"/>
      <c r="MCS15" s="80"/>
      <c r="MCT15" s="80"/>
      <c r="MCU15" s="80"/>
      <c r="MCV15" s="80"/>
      <c r="MCW15" s="80"/>
      <c r="MCX15" s="80"/>
      <c r="MCY15" s="80"/>
      <c r="MCZ15" s="80"/>
      <c r="MDA15" s="80"/>
      <c r="MDB15" s="80"/>
      <c r="MDC15" s="80"/>
      <c r="MDD15" s="80"/>
      <c r="MDE15" s="80"/>
      <c r="MDF15" s="80"/>
      <c r="MDG15" s="80"/>
      <c r="MDH15" s="80"/>
      <c r="MDI15" s="80"/>
      <c r="MDJ15" s="80"/>
      <c r="MDK15" s="80"/>
      <c r="MDL15" s="80"/>
      <c r="MDM15" s="80"/>
      <c r="MDN15" s="80"/>
      <c r="MDO15" s="80"/>
      <c r="MDP15" s="80"/>
      <c r="MDQ15" s="80"/>
      <c r="MDR15" s="80"/>
      <c r="MDS15" s="80"/>
      <c r="MDT15" s="80"/>
      <c r="MDU15" s="80"/>
      <c r="MDV15" s="80"/>
      <c r="MDW15" s="80"/>
      <c r="MDX15" s="80"/>
      <c r="MDY15" s="80"/>
      <c r="MDZ15" s="80"/>
      <c r="MEA15" s="80"/>
      <c r="MEB15" s="80"/>
      <c r="MEC15" s="80"/>
      <c r="MED15" s="80"/>
      <c r="MEE15" s="80"/>
      <c r="MEF15" s="80"/>
      <c r="MEG15" s="80"/>
      <c r="MEH15" s="80"/>
      <c r="MEI15" s="80"/>
      <c r="MEJ15" s="80"/>
      <c r="MEK15" s="80"/>
      <c r="MEL15" s="80"/>
      <c r="MEM15" s="80"/>
      <c r="MEN15" s="80"/>
      <c r="MEO15" s="80"/>
      <c r="MEP15" s="80"/>
      <c r="MEQ15" s="80"/>
      <c r="MER15" s="80"/>
      <c r="MES15" s="80"/>
      <c r="MET15" s="80"/>
      <c r="MEU15" s="80"/>
      <c r="MEV15" s="80"/>
      <c r="MEW15" s="80"/>
      <c r="MEX15" s="80"/>
      <c r="MEY15" s="80"/>
      <c r="MEZ15" s="80"/>
      <c r="MFA15" s="80"/>
      <c r="MFB15" s="80"/>
      <c r="MFC15" s="80"/>
      <c r="MFD15" s="80"/>
      <c r="MFE15" s="80"/>
      <c r="MFF15" s="80"/>
      <c r="MFG15" s="80"/>
      <c r="MFH15" s="80"/>
      <c r="MFI15" s="80"/>
      <c r="MFJ15" s="80"/>
      <c r="MFK15" s="80"/>
      <c r="MFL15" s="80"/>
      <c r="MFM15" s="80"/>
      <c r="MFN15" s="80"/>
      <c r="MFO15" s="80"/>
      <c r="MFP15" s="80"/>
      <c r="MFQ15" s="80"/>
      <c r="MFR15" s="80"/>
      <c r="MFS15" s="80"/>
      <c r="MFT15" s="80"/>
      <c r="MFU15" s="80"/>
      <c r="MFV15" s="80"/>
      <c r="MFW15" s="80"/>
      <c r="MFX15" s="80"/>
      <c r="MFY15" s="80"/>
      <c r="MFZ15" s="80"/>
      <c r="MGA15" s="80"/>
      <c r="MGB15" s="80"/>
      <c r="MGC15" s="80"/>
      <c r="MGD15" s="80"/>
      <c r="MGE15" s="80"/>
      <c r="MGF15" s="80"/>
      <c r="MGG15" s="80"/>
      <c r="MGH15" s="80"/>
      <c r="MGI15" s="80"/>
      <c r="MGJ15" s="80"/>
      <c r="MGK15" s="80"/>
      <c r="MGL15" s="80"/>
      <c r="MGM15" s="80"/>
      <c r="MGN15" s="80"/>
      <c r="MGO15" s="80"/>
      <c r="MGP15" s="80"/>
      <c r="MGQ15" s="80"/>
      <c r="MGR15" s="80"/>
      <c r="MGS15" s="80"/>
      <c r="MGT15" s="80"/>
      <c r="MGU15" s="80"/>
      <c r="MGV15" s="80"/>
      <c r="MGW15" s="80"/>
      <c r="MGX15" s="80"/>
      <c r="MGY15" s="80"/>
      <c r="MGZ15" s="80"/>
      <c r="MHA15" s="80"/>
      <c r="MHB15" s="80"/>
      <c r="MHC15" s="80"/>
      <c r="MHD15" s="80"/>
      <c r="MHE15" s="80"/>
      <c r="MHF15" s="80"/>
      <c r="MHG15" s="80"/>
      <c r="MHH15" s="80"/>
      <c r="MHI15" s="80"/>
      <c r="MHJ15" s="80"/>
      <c r="MHK15" s="80"/>
      <c r="MHL15" s="80"/>
      <c r="MHM15" s="80"/>
      <c r="MHN15" s="80"/>
      <c r="MHO15" s="80"/>
      <c r="MHP15" s="80"/>
      <c r="MHQ15" s="80"/>
      <c r="MHR15" s="80"/>
      <c r="MHS15" s="80"/>
      <c r="MHT15" s="80"/>
      <c r="MHU15" s="80"/>
      <c r="MHV15" s="80"/>
      <c r="MHW15" s="80"/>
      <c r="MHX15" s="80"/>
      <c r="MHY15" s="80"/>
      <c r="MHZ15" s="80"/>
      <c r="MIA15" s="80"/>
      <c r="MIB15" s="80"/>
      <c r="MIC15" s="80"/>
      <c r="MID15" s="80"/>
      <c r="MIE15" s="80"/>
      <c r="MIF15" s="80"/>
      <c r="MIG15" s="80"/>
      <c r="MIH15" s="80"/>
      <c r="MII15" s="80"/>
      <c r="MIJ15" s="80"/>
      <c r="MIK15" s="80"/>
      <c r="MIL15" s="80"/>
      <c r="MIM15" s="80"/>
      <c r="MIN15" s="80"/>
      <c r="MIO15" s="80"/>
      <c r="MIP15" s="80"/>
      <c r="MIQ15" s="80"/>
      <c r="MIR15" s="80"/>
      <c r="MIS15" s="80"/>
      <c r="MIT15" s="80"/>
      <c r="MIU15" s="80"/>
      <c r="MIV15" s="80"/>
      <c r="MIW15" s="80"/>
      <c r="MIX15" s="80"/>
      <c r="MIY15" s="80"/>
      <c r="MIZ15" s="80"/>
      <c r="MJA15" s="80"/>
      <c r="MJB15" s="80"/>
      <c r="MJC15" s="80"/>
      <c r="MJD15" s="80"/>
      <c r="MJE15" s="80"/>
      <c r="MJF15" s="80"/>
      <c r="MJG15" s="80"/>
      <c r="MJH15" s="80"/>
      <c r="MJI15" s="80"/>
      <c r="MJJ15" s="80"/>
      <c r="MJK15" s="80"/>
      <c r="MJL15" s="80"/>
      <c r="MJM15" s="80"/>
      <c r="MJN15" s="80"/>
      <c r="MJO15" s="80"/>
      <c r="MJP15" s="80"/>
      <c r="MJQ15" s="80"/>
      <c r="MJR15" s="80"/>
      <c r="MJS15" s="80"/>
      <c r="MJT15" s="80"/>
      <c r="MJU15" s="80"/>
      <c r="MJV15" s="80"/>
      <c r="MJW15" s="80"/>
      <c r="MJX15" s="80"/>
      <c r="MJY15" s="80"/>
      <c r="MJZ15" s="80"/>
      <c r="MKA15" s="80"/>
      <c r="MKB15" s="80"/>
      <c r="MKC15" s="80"/>
      <c r="MKD15" s="80"/>
      <c r="MKE15" s="80"/>
      <c r="MKF15" s="80"/>
      <c r="MKG15" s="80"/>
      <c r="MKH15" s="80"/>
      <c r="MKI15" s="80"/>
      <c r="MKJ15" s="80"/>
      <c r="MKK15" s="80"/>
      <c r="MKL15" s="80"/>
      <c r="MKM15" s="80"/>
      <c r="MKN15" s="80"/>
      <c r="MKO15" s="80"/>
      <c r="MKP15" s="80"/>
      <c r="MKQ15" s="80"/>
      <c r="MKR15" s="80"/>
      <c r="MKS15" s="80"/>
      <c r="MKT15" s="80"/>
      <c r="MKU15" s="80"/>
      <c r="MKV15" s="80"/>
      <c r="MKW15" s="80"/>
      <c r="MKX15" s="80"/>
      <c r="MKY15" s="80"/>
      <c r="MKZ15" s="80"/>
      <c r="MLA15" s="80"/>
      <c r="MLB15" s="80"/>
      <c r="MLC15" s="80"/>
      <c r="MLD15" s="80"/>
      <c r="MLE15" s="80"/>
      <c r="MLF15" s="80"/>
      <c r="MLG15" s="80"/>
      <c r="MLH15" s="80"/>
      <c r="MLI15" s="80"/>
      <c r="MLJ15" s="80"/>
      <c r="MLK15" s="80"/>
      <c r="MLL15" s="80"/>
      <c r="MLM15" s="80"/>
      <c r="MLN15" s="80"/>
      <c r="MLO15" s="80"/>
      <c r="MLP15" s="80"/>
      <c r="MLQ15" s="80"/>
      <c r="MLR15" s="80"/>
      <c r="MLS15" s="80"/>
      <c r="MLT15" s="80"/>
      <c r="MLU15" s="80"/>
      <c r="MLV15" s="80"/>
      <c r="MLW15" s="80"/>
      <c r="MLX15" s="80"/>
      <c r="MLY15" s="80"/>
      <c r="MLZ15" s="80"/>
      <c r="MMA15" s="80"/>
      <c r="MMB15" s="80"/>
      <c r="MMC15" s="80"/>
      <c r="MMD15" s="80"/>
      <c r="MME15" s="80"/>
      <c r="MMF15" s="80"/>
      <c r="MMG15" s="80"/>
      <c r="MMH15" s="80"/>
      <c r="MMI15" s="80"/>
      <c r="MMJ15" s="80"/>
      <c r="MMK15" s="80"/>
      <c r="MML15" s="80"/>
      <c r="MMM15" s="80"/>
      <c r="MMN15" s="80"/>
      <c r="MMO15" s="80"/>
      <c r="MMP15" s="80"/>
      <c r="MMQ15" s="80"/>
      <c r="MMR15" s="80"/>
      <c r="MMS15" s="80"/>
      <c r="MMT15" s="80"/>
      <c r="MMU15" s="80"/>
      <c r="MMV15" s="80"/>
      <c r="MMW15" s="80"/>
      <c r="MMX15" s="80"/>
      <c r="MMY15" s="80"/>
      <c r="MMZ15" s="80"/>
      <c r="MNA15" s="80"/>
      <c r="MNB15" s="80"/>
      <c r="MNC15" s="80"/>
      <c r="MND15" s="80"/>
      <c r="MNE15" s="80"/>
      <c r="MNF15" s="80"/>
      <c r="MNG15" s="80"/>
      <c r="MNH15" s="80"/>
      <c r="MNI15" s="80"/>
      <c r="MNJ15" s="80"/>
      <c r="MNK15" s="80"/>
      <c r="MNL15" s="80"/>
      <c r="MNM15" s="80"/>
      <c r="MNN15" s="80"/>
      <c r="MNO15" s="80"/>
      <c r="MNP15" s="80"/>
      <c r="MNQ15" s="80"/>
      <c r="MNR15" s="80"/>
      <c r="MNS15" s="80"/>
      <c r="MNT15" s="80"/>
      <c r="MNU15" s="80"/>
      <c r="MNV15" s="80"/>
      <c r="MNW15" s="80"/>
      <c r="MNX15" s="80"/>
      <c r="MNY15" s="80"/>
      <c r="MNZ15" s="80"/>
      <c r="MOA15" s="80"/>
      <c r="MOB15" s="80"/>
      <c r="MOC15" s="80"/>
      <c r="MOD15" s="80"/>
      <c r="MOE15" s="80"/>
      <c r="MOF15" s="80"/>
      <c r="MOG15" s="80"/>
      <c r="MOH15" s="80"/>
      <c r="MOI15" s="80"/>
      <c r="MOJ15" s="80"/>
      <c r="MOK15" s="80"/>
      <c r="MOL15" s="80"/>
      <c r="MOM15" s="80"/>
      <c r="MON15" s="80"/>
      <c r="MOO15" s="80"/>
      <c r="MOP15" s="80"/>
      <c r="MOQ15" s="80"/>
      <c r="MOR15" s="80"/>
      <c r="MOS15" s="80"/>
      <c r="MOT15" s="80"/>
      <c r="MOU15" s="80"/>
      <c r="MOV15" s="80"/>
      <c r="MOW15" s="80"/>
      <c r="MOX15" s="80"/>
      <c r="MOY15" s="80"/>
      <c r="MOZ15" s="80"/>
      <c r="MPA15" s="80"/>
      <c r="MPB15" s="80"/>
      <c r="MPC15" s="80"/>
      <c r="MPD15" s="80"/>
      <c r="MPE15" s="80"/>
      <c r="MPF15" s="80"/>
      <c r="MPG15" s="80"/>
      <c r="MPH15" s="80"/>
      <c r="MPI15" s="80"/>
      <c r="MPJ15" s="80"/>
      <c r="MPK15" s="80"/>
      <c r="MPL15" s="80"/>
      <c r="MPM15" s="80"/>
      <c r="MPN15" s="80"/>
      <c r="MPO15" s="80"/>
      <c r="MPP15" s="80"/>
      <c r="MPQ15" s="80"/>
      <c r="MPR15" s="80"/>
      <c r="MPS15" s="80"/>
      <c r="MPT15" s="80"/>
      <c r="MPU15" s="80"/>
      <c r="MPV15" s="80"/>
      <c r="MPW15" s="80"/>
      <c r="MPX15" s="80"/>
      <c r="MPY15" s="80"/>
      <c r="MPZ15" s="80"/>
      <c r="MQA15" s="80"/>
      <c r="MQB15" s="80"/>
      <c r="MQC15" s="80"/>
      <c r="MQD15" s="80"/>
      <c r="MQE15" s="80"/>
      <c r="MQF15" s="80"/>
      <c r="MQG15" s="80"/>
      <c r="MQH15" s="80"/>
      <c r="MQI15" s="80"/>
      <c r="MQJ15" s="80"/>
      <c r="MQK15" s="80"/>
      <c r="MQL15" s="80"/>
      <c r="MQM15" s="80"/>
      <c r="MQN15" s="80"/>
      <c r="MQO15" s="80"/>
      <c r="MQP15" s="80"/>
      <c r="MQQ15" s="80"/>
      <c r="MQR15" s="80"/>
      <c r="MQS15" s="80"/>
      <c r="MQT15" s="80"/>
      <c r="MQU15" s="80"/>
      <c r="MQV15" s="80"/>
      <c r="MQW15" s="80"/>
      <c r="MQX15" s="80"/>
      <c r="MQY15" s="80"/>
      <c r="MQZ15" s="80"/>
      <c r="MRA15" s="80"/>
      <c r="MRB15" s="80"/>
      <c r="MRC15" s="80"/>
      <c r="MRD15" s="80"/>
      <c r="MRE15" s="80"/>
      <c r="MRF15" s="80"/>
      <c r="MRG15" s="80"/>
      <c r="MRH15" s="80"/>
      <c r="MRI15" s="80"/>
      <c r="MRJ15" s="80"/>
      <c r="MRK15" s="80"/>
      <c r="MRL15" s="80"/>
      <c r="MRM15" s="80"/>
      <c r="MRN15" s="80"/>
      <c r="MRO15" s="80"/>
      <c r="MRP15" s="80"/>
      <c r="MRQ15" s="80"/>
      <c r="MRR15" s="80"/>
      <c r="MRS15" s="80"/>
      <c r="MRT15" s="80"/>
      <c r="MRU15" s="80"/>
      <c r="MRV15" s="80"/>
      <c r="MRW15" s="80"/>
      <c r="MRX15" s="80"/>
      <c r="MRY15" s="80"/>
      <c r="MRZ15" s="80"/>
      <c r="MSA15" s="80"/>
      <c r="MSB15" s="80"/>
      <c r="MSC15" s="80"/>
      <c r="MSD15" s="80"/>
      <c r="MSE15" s="80"/>
      <c r="MSF15" s="80"/>
      <c r="MSG15" s="80"/>
      <c r="MSH15" s="80"/>
      <c r="MSI15" s="80"/>
      <c r="MSJ15" s="80"/>
      <c r="MSK15" s="80"/>
      <c r="MSL15" s="80"/>
      <c r="MSM15" s="80"/>
      <c r="MSN15" s="80"/>
      <c r="MSO15" s="80"/>
      <c r="MSP15" s="80"/>
      <c r="MSQ15" s="80"/>
      <c r="MSR15" s="80"/>
      <c r="MSS15" s="80"/>
      <c r="MST15" s="80"/>
      <c r="MSU15" s="80"/>
      <c r="MSV15" s="80"/>
      <c r="MSW15" s="80"/>
      <c r="MSX15" s="80"/>
      <c r="MSY15" s="80"/>
      <c r="MSZ15" s="80"/>
      <c r="MTA15" s="80"/>
      <c r="MTB15" s="80"/>
      <c r="MTC15" s="80"/>
      <c r="MTD15" s="80"/>
      <c r="MTE15" s="80"/>
      <c r="MTF15" s="80"/>
      <c r="MTG15" s="80"/>
      <c r="MTH15" s="80"/>
      <c r="MTI15" s="80"/>
      <c r="MTJ15" s="80"/>
      <c r="MTK15" s="80"/>
      <c r="MTL15" s="80"/>
      <c r="MTM15" s="80"/>
      <c r="MTN15" s="80"/>
      <c r="MTO15" s="80"/>
      <c r="MTP15" s="80"/>
      <c r="MTQ15" s="80"/>
      <c r="MTR15" s="80"/>
      <c r="MTS15" s="80"/>
      <c r="MTT15" s="80"/>
      <c r="MTU15" s="80"/>
      <c r="MTV15" s="80"/>
      <c r="MTW15" s="80"/>
      <c r="MTX15" s="80"/>
      <c r="MTY15" s="80"/>
      <c r="MTZ15" s="80"/>
      <c r="MUA15" s="80"/>
      <c r="MUB15" s="80"/>
      <c r="MUC15" s="80"/>
      <c r="MUD15" s="80"/>
      <c r="MUE15" s="80"/>
      <c r="MUF15" s="80"/>
      <c r="MUG15" s="80"/>
      <c r="MUH15" s="80"/>
      <c r="MUI15" s="80"/>
      <c r="MUJ15" s="80"/>
      <c r="MUK15" s="80"/>
      <c r="MUL15" s="80"/>
      <c r="MUM15" s="80"/>
      <c r="MUN15" s="80"/>
      <c r="MUO15" s="80"/>
      <c r="MUP15" s="80"/>
      <c r="MUQ15" s="80"/>
      <c r="MUR15" s="80"/>
      <c r="MUS15" s="80"/>
      <c r="MUT15" s="80"/>
      <c r="MUU15" s="80"/>
      <c r="MUV15" s="80"/>
      <c r="MUW15" s="80"/>
      <c r="MUX15" s="80"/>
      <c r="MUY15" s="80"/>
      <c r="MUZ15" s="80"/>
      <c r="MVA15" s="80"/>
      <c r="MVB15" s="80"/>
      <c r="MVC15" s="80"/>
      <c r="MVD15" s="80"/>
      <c r="MVE15" s="80"/>
      <c r="MVF15" s="80"/>
      <c r="MVG15" s="80"/>
      <c r="MVH15" s="80"/>
      <c r="MVI15" s="80"/>
      <c r="MVJ15" s="80"/>
      <c r="MVK15" s="80"/>
      <c r="MVL15" s="80"/>
      <c r="MVM15" s="80"/>
      <c r="MVN15" s="80"/>
      <c r="MVO15" s="80"/>
      <c r="MVP15" s="80"/>
      <c r="MVQ15" s="80"/>
      <c r="MVR15" s="80"/>
      <c r="MVS15" s="80"/>
      <c r="MVT15" s="80"/>
      <c r="MVU15" s="80"/>
      <c r="MVV15" s="80"/>
      <c r="MVW15" s="80"/>
      <c r="MVX15" s="80"/>
      <c r="MVY15" s="80"/>
      <c r="MVZ15" s="80"/>
      <c r="MWA15" s="80"/>
      <c r="MWB15" s="80"/>
      <c r="MWC15" s="80"/>
      <c r="MWD15" s="80"/>
      <c r="MWE15" s="80"/>
      <c r="MWF15" s="80"/>
      <c r="MWG15" s="80"/>
      <c r="MWH15" s="80"/>
      <c r="MWI15" s="80"/>
      <c r="MWJ15" s="80"/>
      <c r="MWK15" s="80"/>
      <c r="MWL15" s="80"/>
      <c r="MWM15" s="80"/>
      <c r="MWN15" s="80"/>
      <c r="MWO15" s="80"/>
      <c r="MWP15" s="80"/>
      <c r="MWQ15" s="80"/>
      <c r="MWR15" s="80"/>
      <c r="MWS15" s="80"/>
      <c r="MWT15" s="80"/>
      <c r="MWU15" s="80"/>
      <c r="MWV15" s="80"/>
      <c r="MWW15" s="80"/>
      <c r="MWX15" s="80"/>
      <c r="MWY15" s="80"/>
      <c r="MWZ15" s="80"/>
      <c r="MXA15" s="80"/>
      <c r="MXB15" s="80"/>
      <c r="MXC15" s="80"/>
      <c r="MXD15" s="80"/>
      <c r="MXE15" s="80"/>
      <c r="MXF15" s="80"/>
      <c r="MXG15" s="80"/>
      <c r="MXH15" s="80"/>
      <c r="MXI15" s="80"/>
      <c r="MXJ15" s="80"/>
      <c r="MXK15" s="80"/>
      <c r="MXL15" s="80"/>
      <c r="MXM15" s="80"/>
      <c r="MXN15" s="80"/>
      <c r="MXO15" s="80"/>
      <c r="MXP15" s="80"/>
      <c r="MXQ15" s="80"/>
      <c r="MXR15" s="80"/>
      <c r="MXS15" s="80"/>
      <c r="MXT15" s="80"/>
      <c r="MXU15" s="80"/>
      <c r="MXV15" s="80"/>
      <c r="MXW15" s="80"/>
      <c r="MXX15" s="80"/>
      <c r="MXY15" s="80"/>
      <c r="MXZ15" s="80"/>
      <c r="MYA15" s="80"/>
      <c r="MYB15" s="80"/>
      <c r="MYC15" s="80"/>
      <c r="MYD15" s="80"/>
      <c r="MYE15" s="80"/>
      <c r="MYF15" s="80"/>
      <c r="MYG15" s="80"/>
      <c r="MYH15" s="80"/>
      <c r="MYI15" s="80"/>
      <c r="MYJ15" s="80"/>
      <c r="MYK15" s="80"/>
      <c r="MYL15" s="80"/>
      <c r="MYM15" s="80"/>
      <c r="MYN15" s="80"/>
      <c r="MYO15" s="80"/>
      <c r="MYP15" s="80"/>
      <c r="MYQ15" s="80"/>
      <c r="MYR15" s="80"/>
      <c r="MYS15" s="80"/>
      <c r="MYT15" s="80"/>
      <c r="MYU15" s="80"/>
      <c r="MYV15" s="80"/>
      <c r="MYW15" s="80"/>
      <c r="MYX15" s="80"/>
      <c r="MYY15" s="80"/>
      <c r="MYZ15" s="80"/>
      <c r="MZA15" s="80"/>
      <c r="MZB15" s="80"/>
      <c r="MZC15" s="80"/>
      <c r="MZD15" s="80"/>
      <c r="MZE15" s="80"/>
      <c r="MZF15" s="80"/>
      <c r="MZG15" s="80"/>
      <c r="MZH15" s="80"/>
      <c r="MZI15" s="80"/>
      <c r="MZJ15" s="80"/>
      <c r="MZK15" s="80"/>
      <c r="MZL15" s="80"/>
      <c r="MZM15" s="80"/>
      <c r="MZN15" s="80"/>
      <c r="MZO15" s="80"/>
      <c r="MZP15" s="80"/>
      <c r="MZQ15" s="80"/>
      <c r="MZR15" s="80"/>
      <c r="MZS15" s="80"/>
      <c r="MZT15" s="80"/>
      <c r="MZU15" s="80"/>
      <c r="MZV15" s="80"/>
      <c r="MZW15" s="80"/>
      <c r="MZX15" s="80"/>
      <c r="MZY15" s="80"/>
      <c r="MZZ15" s="80"/>
      <c r="NAA15" s="80"/>
      <c r="NAB15" s="80"/>
      <c r="NAC15" s="80"/>
      <c r="NAD15" s="80"/>
      <c r="NAE15" s="80"/>
      <c r="NAF15" s="80"/>
      <c r="NAG15" s="80"/>
      <c r="NAH15" s="80"/>
      <c r="NAI15" s="80"/>
      <c r="NAJ15" s="80"/>
      <c r="NAK15" s="80"/>
      <c r="NAL15" s="80"/>
      <c r="NAM15" s="80"/>
      <c r="NAN15" s="80"/>
      <c r="NAO15" s="80"/>
      <c r="NAP15" s="80"/>
      <c r="NAQ15" s="80"/>
      <c r="NAR15" s="80"/>
      <c r="NAS15" s="80"/>
      <c r="NAT15" s="80"/>
      <c r="NAU15" s="80"/>
      <c r="NAV15" s="80"/>
      <c r="NAW15" s="80"/>
      <c r="NAX15" s="80"/>
      <c r="NAY15" s="80"/>
      <c r="NAZ15" s="80"/>
      <c r="NBA15" s="80"/>
      <c r="NBB15" s="80"/>
      <c r="NBC15" s="80"/>
      <c r="NBD15" s="80"/>
      <c r="NBE15" s="80"/>
      <c r="NBF15" s="80"/>
      <c r="NBG15" s="80"/>
      <c r="NBH15" s="80"/>
      <c r="NBI15" s="80"/>
      <c r="NBJ15" s="80"/>
      <c r="NBK15" s="80"/>
      <c r="NBL15" s="80"/>
      <c r="NBM15" s="80"/>
      <c r="NBN15" s="80"/>
      <c r="NBO15" s="80"/>
      <c r="NBP15" s="80"/>
      <c r="NBQ15" s="80"/>
      <c r="NBR15" s="80"/>
      <c r="NBS15" s="80"/>
      <c r="NBT15" s="80"/>
      <c r="NBU15" s="80"/>
      <c r="NBV15" s="80"/>
      <c r="NBW15" s="80"/>
      <c r="NBX15" s="80"/>
      <c r="NBY15" s="80"/>
      <c r="NBZ15" s="80"/>
      <c r="NCA15" s="80"/>
      <c r="NCB15" s="80"/>
      <c r="NCC15" s="80"/>
      <c r="NCD15" s="80"/>
      <c r="NCE15" s="80"/>
      <c r="NCF15" s="80"/>
      <c r="NCG15" s="80"/>
      <c r="NCH15" s="80"/>
      <c r="NCI15" s="80"/>
      <c r="NCJ15" s="80"/>
      <c r="NCK15" s="80"/>
      <c r="NCL15" s="80"/>
      <c r="NCM15" s="80"/>
      <c r="NCN15" s="80"/>
      <c r="NCO15" s="80"/>
      <c r="NCP15" s="80"/>
      <c r="NCQ15" s="80"/>
      <c r="NCR15" s="80"/>
      <c r="NCS15" s="80"/>
      <c r="NCT15" s="80"/>
      <c r="NCU15" s="80"/>
      <c r="NCV15" s="80"/>
      <c r="NCW15" s="80"/>
      <c r="NCX15" s="80"/>
      <c r="NCY15" s="80"/>
      <c r="NCZ15" s="80"/>
      <c r="NDA15" s="80"/>
      <c r="NDB15" s="80"/>
      <c r="NDC15" s="80"/>
      <c r="NDD15" s="80"/>
      <c r="NDE15" s="80"/>
      <c r="NDF15" s="80"/>
      <c r="NDG15" s="80"/>
      <c r="NDH15" s="80"/>
      <c r="NDI15" s="80"/>
      <c r="NDJ15" s="80"/>
      <c r="NDK15" s="80"/>
      <c r="NDL15" s="80"/>
      <c r="NDM15" s="80"/>
      <c r="NDN15" s="80"/>
      <c r="NDO15" s="80"/>
      <c r="NDP15" s="80"/>
      <c r="NDQ15" s="80"/>
      <c r="NDR15" s="80"/>
      <c r="NDS15" s="80"/>
      <c r="NDT15" s="80"/>
      <c r="NDU15" s="80"/>
      <c r="NDV15" s="80"/>
      <c r="NDW15" s="80"/>
      <c r="NDX15" s="80"/>
      <c r="NDY15" s="80"/>
      <c r="NDZ15" s="80"/>
      <c r="NEA15" s="80"/>
      <c r="NEB15" s="80"/>
      <c r="NEC15" s="80"/>
      <c r="NED15" s="80"/>
      <c r="NEE15" s="80"/>
      <c r="NEF15" s="80"/>
      <c r="NEG15" s="80"/>
      <c r="NEH15" s="80"/>
      <c r="NEI15" s="80"/>
      <c r="NEJ15" s="80"/>
      <c r="NEK15" s="80"/>
      <c r="NEL15" s="80"/>
      <c r="NEM15" s="80"/>
      <c r="NEN15" s="80"/>
      <c r="NEO15" s="80"/>
      <c r="NEP15" s="80"/>
      <c r="NEQ15" s="80"/>
      <c r="NER15" s="80"/>
      <c r="NES15" s="80"/>
      <c r="NET15" s="80"/>
      <c r="NEU15" s="80"/>
      <c r="NEV15" s="80"/>
      <c r="NEW15" s="80"/>
      <c r="NEX15" s="80"/>
      <c r="NEY15" s="80"/>
      <c r="NEZ15" s="80"/>
      <c r="NFA15" s="80"/>
      <c r="NFB15" s="80"/>
      <c r="NFC15" s="80"/>
      <c r="NFD15" s="80"/>
      <c r="NFE15" s="80"/>
      <c r="NFF15" s="80"/>
      <c r="NFG15" s="80"/>
      <c r="NFH15" s="80"/>
      <c r="NFI15" s="80"/>
      <c r="NFJ15" s="80"/>
      <c r="NFK15" s="80"/>
      <c r="NFL15" s="80"/>
      <c r="NFM15" s="80"/>
      <c r="NFN15" s="80"/>
      <c r="NFO15" s="80"/>
      <c r="NFP15" s="80"/>
      <c r="NFQ15" s="80"/>
      <c r="NFR15" s="80"/>
      <c r="NFS15" s="80"/>
      <c r="NFT15" s="80"/>
      <c r="NFU15" s="80"/>
      <c r="NFV15" s="80"/>
      <c r="NFW15" s="80"/>
      <c r="NFX15" s="80"/>
      <c r="NFY15" s="80"/>
      <c r="NFZ15" s="80"/>
      <c r="NGA15" s="80"/>
      <c r="NGB15" s="80"/>
      <c r="NGC15" s="80"/>
      <c r="NGD15" s="80"/>
      <c r="NGE15" s="80"/>
      <c r="NGF15" s="80"/>
      <c r="NGG15" s="80"/>
      <c r="NGH15" s="80"/>
      <c r="NGI15" s="80"/>
      <c r="NGJ15" s="80"/>
      <c r="NGK15" s="80"/>
      <c r="NGL15" s="80"/>
      <c r="NGM15" s="80"/>
      <c r="NGN15" s="80"/>
      <c r="NGO15" s="80"/>
      <c r="NGP15" s="80"/>
      <c r="NGQ15" s="80"/>
      <c r="NGR15" s="80"/>
      <c r="NGS15" s="80"/>
      <c r="NGT15" s="80"/>
      <c r="NGU15" s="80"/>
      <c r="NGV15" s="80"/>
      <c r="NGW15" s="80"/>
      <c r="NGX15" s="80"/>
      <c r="NGY15" s="80"/>
      <c r="NGZ15" s="80"/>
      <c r="NHA15" s="80"/>
      <c r="NHB15" s="80"/>
      <c r="NHC15" s="80"/>
      <c r="NHD15" s="80"/>
      <c r="NHE15" s="80"/>
      <c r="NHF15" s="80"/>
      <c r="NHG15" s="80"/>
      <c r="NHH15" s="80"/>
      <c r="NHI15" s="80"/>
      <c r="NHJ15" s="80"/>
      <c r="NHK15" s="80"/>
      <c r="NHL15" s="80"/>
      <c r="NHM15" s="80"/>
      <c r="NHN15" s="80"/>
      <c r="NHO15" s="80"/>
      <c r="NHP15" s="80"/>
      <c r="NHQ15" s="80"/>
      <c r="NHR15" s="80"/>
      <c r="NHS15" s="80"/>
      <c r="NHT15" s="80"/>
      <c r="NHU15" s="80"/>
      <c r="NHV15" s="80"/>
      <c r="NHW15" s="80"/>
      <c r="NHX15" s="80"/>
      <c r="NHY15" s="80"/>
      <c r="NHZ15" s="80"/>
      <c r="NIA15" s="80"/>
      <c r="NIB15" s="80"/>
      <c r="NIC15" s="80"/>
      <c r="NID15" s="80"/>
      <c r="NIE15" s="80"/>
      <c r="NIF15" s="80"/>
      <c r="NIG15" s="80"/>
      <c r="NIH15" s="80"/>
      <c r="NII15" s="80"/>
      <c r="NIJ15" s="80"/>
      <c r="NIK15" s="80"/>
      <c r="NIL15" s="80"/>
      <c r="NIM15" s="80"/>
      <c r="NIN15" s="80"/>
      <c r="NIO15" s="80"/>
      <c r="NIP15" s="80"/>
      <c r="NIQ15" s="80"/>
      <c r="NIR15" s="80"/>
      <c r="NIS15" s="80"/>
      <c r="NIT15" s="80"/>
      <c r="NIU15" s="80"/>
      <c r="NIV15" s="80"/>
      <c r="NIW15" s="80"/>
      <c r="NIX15" s="80"/>
      <c r="NIY15" s="80"/>
      <c r="NIZ15" s="80"/>
      <c r="NJA15" s="80"/>
      <c r="NJB15" s="80"/>
      <c r="NJC15" s="80"/>
      <c r="NJD15" s="80"/>
      <c r="NJE15" s="80"/>
      <c r="NJF15" s="80"/>
      <c r="NJG15" s="80"/>
      <c r="NJH15" s="80"/>
      <c r="NJI15" s="80"/>
      <c r="NJJ15" s="80"/>
      <c r="NJK15" s="80"/>
      <c r="NJL15" s="80"/>
      <c r="NJM15" s="80"/>
      <c r="NJN15" s="80"/>
      <c r="NJO15" s="80"/>
      <c r="NJP15" s="80"/>
      <c r="NJQ15" s="80"/>
      <c r="NJR15" s="80"/>
      <c r="NJS15" s="80"/>
      <c r="NJT15" s="80"/>
      <c r="NJU15" s="80"/>
      <c r="NJV15" s="80"/>
      <c r="NJW15" s="80"/>
      <c r="NJX15" s="80"/>
      <c r="NJY15" s="80"/>
      <c r="NJZ15" s="80"/>
      <c r="NKA15" s="80"/>
      <c r="NKB15" s="80"/>
      <c r="NKC15" s="80"/>
      <c r="NKD15" s="80"/>
      <c r="NKE15" s="80"/>
      <c r="NKF15" s="80"/>
      <c r="NKG15" s="80"/>
      <c r="NKH15" s="80"/>
      <c r="NKI15" s="80"/>
      <c r="NKJ15" s="80"/>
      <c r="NKK15" s="80"/>
      <c r="NKL15" s="80"/>
      <c r="NKM15" s="80"/>
      <c r="NKN15" s="80"/>
      <c r="NKO15" s="80"/>
      <c r="NKP15" s="80"/>
      <c r="NKQ15" s="80"/>
      <c r="NKR15" s="80"/>
      <c r="NKS15" s="80"/>
      <c r="NKT15" s="80"/>
      <c r="NKU15" s="80"/>
      <c r="NKV15" s="80"/>
      <c r="NKW15" s="80"/>
      <c r="NKX15" s="80"/>
      <c r="NKY15" s="80"/>
      <c r="NKZ15" s="80"/>
      <c r="NLA15" s="80"/>
      <c r="NLB15" s="80"/>
      <c r="NLC15" s="80"/>
      <c r="NLD15" s="80"/>
      <c r="NLE15" s="80"/>
      <c r="NLF15" s="80"/>
      <c r="NLG15" s="80"/>
      <c r="NLH15" s="80"/>
      <c r="NLI15" s="80"/>
      <c r="NLJ15" s="80"/>
      <c r="NLK15" s="80"/>
      <c r="NLL15" s="80"/>
      <c r="NLM15" s="80"/>
      <c r="NLN15" s="80"/>
      <c r="NLO15" s="80"/>
      <c r="NLP15" s="80"/>
      <c r="NLQ15" s="80"/>
      <c r="NLR15" s="80"/>
      <c r="NLS15" s="80"/>
      <c r="NLT15" s="80"/>
      <c r="NLU15" s="80"/>
      <c r="NLV15" s="80"/>
      <c r="NLW15" s="80"/>
      <c r="NLX15" s="80"/>
      <c r="NLY15" s="80"/>
      <c r="NLZ15" s="80"/>
      <c r="NMA15" s="80"/>
      <c r="NMB15" s="80"/>
      <c r="NMC15" s="80"/>
      <c r="NMD15" s="80"/>
      <c r="NME15" s="80"/>
      <c r="NMF15" s="80"/>
      <c r="NMG15" s="80"/>
      <c r="NMH15" s="80"/>
      <c r="NMI15" s="80"/>
      <c r="NMJ15" s="80"/>
      <c r="NMK15" s="80"/>
      <c r="NML15" s="80"/>
      <c r="NMM15" s="80"/>
      <c r="NMN15" s="80"/>
      <c r="NMO15" s="80"/>
      <c r="NMP15" s="80"/>
      <c r="NMQ15" s="80"/>
      <c r="NMR15" s="80"/>
      <c r="NMS15" s="80"/>
      <c r="NMT15" s="80"/>
      <c r="NMU15" s="80"/>
      <c r="NMV15" s="80"/>
      <c r="NMW15" s="80"/>
      <c r="NMX15" s="80"/>
      <c r="NMY15" s="80"/>
      <c r="NMZ15" s="80"/>
      <c r="NNA15" s="80"/>
      <c r="NNB15" s="80"/>
      <c r="NNC15" s="80"/>
      <c r="NND15" s="80"/>
      <c r="NNE15" s="80"/>
      <c r="NNF15" s="80"/>
      <c r="NNG15" s="80"/>
      <c r="NNH15" s="80"/>
      <c r="NNI15" s="80"/>
      <c r="NNJ15" s="80"/>
      <c r="NNK15" s="80"/>
      <c r="NNL15" s="80"/>
      <c r="NNM15" s="80"/>
      <c r="NNN15" s="80"/>
      <c r="NNO15" s="80"/>
      <c r="NNP15" s="80"/>
      <c r="NNQ15" s="80"/>
      <c r="NNR15" s="80"/>
      <c r="NNS15" s="80"/>
      <c r="NNT15" s="80"/>
      <c r="NNU15" s="80"/>
      <c r="NNV15" s="80"/>
      <c r="NNW15" s="80"/>
      <c r="NNX15" s="80"/>
      <c r="NNY15" s="80"/>
      <c r="NNZ15" s="80"/>
      <c r="NOA15" s="80"/>
      <c r="NOB15" s="80"/>
      <c r="NOC15" s="80"/>
      <c r="NOD15" s="80"/>
      <c r="NOE15" s="80"/>
      <c r="NOF15" s="80"/>
      <c r="NOG15" s="80"/>
      <c r="NOH15" s="80"/>
      <c r="NOI15" s="80"/>
      <c r="NOJ15" s="80"/>
      <c r="NOK15" s="80"/>
      <c r="NOL15" s="80"/>
      <c r="NOM15" s="80"/>
      <c r="NON15" s="80"/>
      <c r="NOO15" s="80"/>
      <c r="NOP15" s="80"/>
      <c r="NOQ15" s="80"/>
      <c r="NOR15" s="80"/>
      <c r="NOS15" s="80"/>
      <c r="NOT15" s="80"/>
      <c r="NOU15" s="80"/>
      <c r="NOV15" s="80"/>
      <c r="NOW15" s="80"/>
      <c r="NOX15" s="80"/>
      <c r="NOY15" s="80"/>
      <c r="NOZ15" s="80"/>
      <c r="NPA15" s="80"/>
      <c r="NPB15" s="80"/>
      <c r="NPC15" s="80"/>
      <c r="NPD15" s="80"/>
      <c r="NPE15" s="80"/>
      <c r="NPF15" s="80"/>
      <c r="NPG15" s="80"/>
      <c r="NPH15" s="80"/>
      <c r="NPI15" s="80"/>
      <c r="NPJ15" s="80"/>
      <c r="NPK15" s="80"/>
      <c r="NPL15" s="80"/>
      <c r="NPM15" s="80"/>
      <c r="NPN15" s="80"/>
      <c r="NPO15" s="80"/>
      <c r="NPP15" s="80"/>
      <c r="NPQ15" s="80"/>
      <c r="NPR15" s="80"/>
      <c r="NPS15" s="80"/>
      <c r="NPT15" s="80"/>
      <c r="NPU15" s="80"/>
      <c r="NPV15" s="80"/>
      <c r="NPW15" s="80"/>
      <c r="NPX15" s="80"/>
      <c r="NPY15" s="80"/>
      <c r="NPZ15" s="80"/>
      <c r="NQA15" s="80"/>
      <c r="NQB15" s="80"/>
      <c r="NQC15" s="80"/>
      <c r="NQD15" s="80"/>
      <c r="NQE15" s="80"/>
      <c r="NQF15" s="80"/>
      <c r="NQG15" s="80"/>
      <c r="NQH15" s="80"/>
      <c r="NQI15" s="80"/>
      <c r="NQJ15" s="80"/>
      <c r="NQK15" s="80"/>
      <c r="NQL15" s="80"/>
      <c r="NQM15" s="80"/>
      <c r="NQN15" s="80"/>
      <c r="NQO15" s="80"/>
      <c r="NQP15" s="80"/>
      <c r="NQQ15" s="80"/>
      <c r="NQR15" s="80"/>
      <c r="NQS15" s="80"/>
      <c r="NQT15" s="80"/>
      <c r="NQU15" s="80"/>
      <c r="NQV15" s="80"/>
      <c r="NQW15" s="80"/>
      <c r="NQX15" s="80"/>
      <c r="NQY15" s="80"/>
      <c r="NQZ15" s="80"/>
      <c r="NRA15" s="80"/>
      <c r="NRB15" s="80"/>
      <c r="NRC15" s="80"/>
      <c r="NRD15" s="80"/>
      <c r="NRE15" s="80"/>
      <c r="NRF15" s="80"/>
      <c r="NRG15" s="80"/>
      <c r="NRH15" s="80"/>
      <c r="NRI15" s="80"/>
      <c r="NRJ15" s="80"/>
      <c r="NRK15" s="80"/>
      <c r="NRL15" s="80"/>
      <c r="NRM15" s="80"/>
      <c r="NRN15" s="80"/>
      <c r="NRO15" s="80"/>
      <c r="NRP15" s="80"/>
      <c r="NRQ15" s="80"/>
      <c r="NRR15" s="80"/>
      <c r="NRS15" s="80"/>
      <c r="NRT15" s="80"/>
      <c r="NRU15" s="80"/>
      <c r="NRV15" s="80"/>
      <c r="NRW15" s="80"/>
      <c r="NRX15" s="80"/>
      <c r="NRY15" s="80"/>
      <c r="NRZ15" s="80"/>
      <c r="NSA15" s="80"/>
      <c r="NSB15" s="80"/>
      <c r="NSC15" s="80"/>
      <c r="NSD15" s="80"/>
      <c r="NSE15" s="80"/>
      <c r="NSF15" s="80"/>
      <c r="NSG15" s="80"/>
      <c r="NSH15" s="80"/>
      <c r="NSI15" s="80"/>
      <c r="NSJ15" s="80"/>
      <c r="NSK15" s="80"/>
      <c r="NSL15" s="80"/>
      <c r="NSM15" s="80"/>
      <c r="NSN15" s="80"/>
      <c r="NSO15" s="80"/>
      <c r="NSP15" s="80"/>
      <c r="NSQ15" s="80"/>
      <c r="NSR15" s="80"/>
      <c r="NSS15" s="80"/>
      <c r="NST15" s="80"/>
      <c r="NSU15" s="80"/>
      <c r="NSV15" s="80"/>
      <c r="NSW15" s="80"/>
      <c r="NSX15" s="80"/>
      <c r="NSY15" s="80"/>
      <c r="NSZ15" s="80"/>
      <c r="NTA15" s="80"/>
      <c r="NTB15" s="80"/>
      <c r="NTC15" s="80"/>
      <c r="NTD15" s="80"/>
      <c r="NTE15" s="80"/>
      <c r="NTF15" s="80"/>
      <c r="NTG15" s="80"/>
      <c r="NTH15" s="80"/>
      <c r="NTI15" s="80"/>
      <c r="NTJ15" s="80"/>
      <c r="NTK15" s="80"/>
      <c r="NTL15" s="80"/>
      <c r="NTM15" s="80"/>
      <c r="NTN15" s="80"/>
      <c r="NTO15" s="80"/>
      <c r="NTP15" s="80"/>
      <c r="NTQ15" s="80"/>
      <c r="NTR15" s="80"/>
      <c r="NTS15" s="80"/>
      <c r="NTT15" s="80"/>
      <c r="NTU15" s="80"/>
      <c r="NTV15" s="80"/>
      <c r="NTW15" s="80"/>
      <c r="NTX15" s="80"/>
      <c r="NTY15" s="80"/>
      <c r="NTZ15" s="80"/>
      <c r="NUA15" s="80"/>
      <c r="NUB15" s="80"/>
      <c r="NUC15" s="80"/>
      <c r="NUD15" s="80"/>
      <c r="NUE15" s="80"/>
      <c r="NUF15" s="80"/>
      <c r="NUG15" s="80"/>
      <c r="NUH15" s="80"/>
      <c r="NUI15" s="80"/>
      <c r="NUJ15" s="80"/>
      <c r="NUK15" s="80"/>
      <c r="NUL15" s="80"/>
      <c r="NUM15" s="80"/>
      <c r="NUN15" s="80"/>
      <c r="NUO15" s="80"/>
      <c r="NUP15" s="80"/>
      <c r="NUQ15" s="80"/>
      <c r="NUR15" s="80"/>
      <c r="NUS15" s="80"/>
      <c r="NUT15" s="80"/>
      <c r="NUU15" s="80"/>
      <c r="NUV15" s="80"/>
      <c r="NUW15" s="80"/>
      <c r="NUX15" s="80"/>
      <c r="NUY15" s="80"/>
      <c r="NUZ15" s="80"/>
      <c r="NVA15" s="80"/>
      <c r="NVB15" s="80"/>
      <c r="NVC15" s="80"/>
      <c r="NVD15" s="80"/>
      <c r="NVE15" s="80"/>
      <c r="NVF15" s="80"/>
      <c r="NVG15" s="80"/>
      <c r="NVH15" s="80"/>
      <c r="NVI15" s="80"/>
      <c r="NVJ15" s="80"/>
      <c r="NVK15" s="80"/>
      <c r="NVL15" s="80"/>
      <c r="NVM15" s="80"/>
      <c r="NVN15" s="80"/>
      <c r="NVO15" s="80"/>
      <c r="NVP15" s="80"/>
      <c r="NVQ15" s="80"/>
      <c r="NVR15" s="80"/>
      <c r="NVS15" s="80"/>
      <c r="NVT15" s="80"/>
      <c r="NVU15" s="80"/>
      <c r="NVV15" s="80"/>
      <c r="NVW15" s="80"/>
      <c r="NVX15" s="80"/>
      <c r="NVY15" s="80"/>
      <c r="NVZ15" s="80"/>
      <c r="NWA15" s="80"/>
      <c r="NWB15" s="80"/>
      <c r="NWC15" s="80"/>
      <c r="NWD15" s="80"/>
      <c r="NWE15" s="80"/>
      <c r="NWF15" s="80"/>
      <c r="NWG15" s="80"/>
      <c r="NWH15" s="80"/>
      <c r="NWI15" s="80"/>
      <c r="NWJ15" s="80"/>
      <c r="NWK15" s="80"/>
      <c r="NWL15" s="80"/>
      <c r="NWM15" s="80"/>
      <c r="NWN15" s="80"/>
      <c r="NWO15" s="80"/>
      <c r="NWP15" s="80"/>
      <c r="NWQ15" s="80"/>
      <c r="NWR15" s="80"/>
      <c r="NWS15" s="80"/>
      <c r="NWT15" s="80"/>
      <c r="NWU15" s="80"/>
      <c r="NWV15" s="80"/>
      <c r="NWW15" s="80"/>
      <c r="NWX15" s="80"/>
      <c r="NWY15" s="80"/>
      <c r="NWZ15" s="80"/>
      <c r="NXA15" s="80"/>
      <c r="NXB15" s="80"/>
      <c r="NXC15" s="80"/>
      <c r="NXD15" s="80"/>
      <c r="NXE15" s="80"/>
      <c r="NXF15" s="80"/>
      <c r="NXG15" s="80"/>
      <c r="NXH15" s="80"/>
      <c r="NXI15" s="80"/>
      <c r="NXJ15" s="80"/>
      <c r="NXK15" s="80"/>
      <c r="NXL15" s="80"/>
      <c r="NXM15" s="80"/>
      <c r="NXN15" s="80"/>
      <c r="NXO15" s="80"/>
      <c r="NXP15" s="80"/>
      <c r="NXQ15" s="80"/>
      <c r="NXR15" s="80"/>
      <c r="NXS15" s="80"/>
      <c r="NXT15" s="80"/>
      <c r="NXU15" s="80"/>
      <c r="NXV15" s="80"/>
      <c r="NXW15" s="80"/>
      <c r="NXX15" s="80"/>
      <c r="NXY15" s="80"/>
      <c r="NXZ15" s="80"/>
      <c r="NYA15" s="80"/>
      <c r="NYB15" s="80"/>
      <c r="NYC15" s="80"/>
      <c r="NYD15" s="80"/>
      <c r="NYE15" s="80"/>
      <c r="NYF15" s="80"/>
      <c r="NYG15" s="80"/>
      <c r="NYH15" s="80"/>
      <c r="NYI15" s="80"/>
      <c r="NYJ15" s="80"/>
      <c r="NYK15" s="80"/>
      <c r="NYL15" s="80"/>
      <c r="NYM15" s="80"/>
      <c r="NYN15" s="80"/>
      <c r="NYO15" s="80"/>
      <c r="NYP15" s="80"/>
      <c r="NYQ15" s="80"/>
      <c r="NYR15" s="80"/>
      <c r="NYS15" s="80"/>
      <c r="NYT15" s="80"/>
      <c r="NYU15" s="80"/>
      <c r="NYV15" s="80"/>
      <c r="NYW15" s="80"/>
      <c r="NYX15" s="80"/>
      <c r="NYY15" s="80"/>
      <c r="NYZ15" s="80"/>
      <c r="NZA15" s="80"/>
      <c r="NZB15" s="80"/>
      <c r="NZC15" s="80"/>
      <c r="NZD15" s="80"/>
      <c r="NZE15" s="80"/>
      <c r="NZF15" s="80"/>
      <c r="NZG15" s="80"/>
      <c r="NZH15" s="80"/>
      <c r="NZI15" s="80"/>
      <c r="NZJ15" s="80"/>
      <c r="NZK15" s="80"/>
      <c r="NZL15" s="80"/>
      <c r="NZM15" s="80"/>
      <c r="NZN15" s="80"/>
      <c r="NZO15" s="80"/>
      <c r="NZP15" s="80"/>
      <c r="NZQ15" s="80"/>
      <c r="NZR15" s="80"/>
      <c r="NZS15" s="80"/>
      <c r="NZT15" s="80"/>
      <c r="NZU15" s="80"/>
      <c r="NZV15" s="80"/>
      <c r="NZW15" s="80"/>
      <c r="NZX15" s="80"/>
      <c r="NZY15" s="80"/>
      <c r="NZZ15" s="80"/>
      <c r="OAA15" s="80"/>
      <c r="OAB15" s="80"/>
      <c r="OAC15" s="80"/>
      <c r="OAD15" s="80"/>
      <c r="OAE15" s="80"/>
      <c r="OAF15" s="80"/>
      <c r="OAG15" s="80"/>
      <c r="OAH15" s="80"/>
      <c r="OAI15" s="80"/>
      <c r="OAJ15" s="80"/>
      <c r="OAK15" s="80"/>
      <c r="OAL15" s="80"/>
      <c r="OAM15" s="80"/>
      <c r="OAN15" s="80"/>
      <c r="OAO15" s="80"/>
      <c r="OAP15" s="80"/>
      <c r="OAQ15" s="80"/>
      <c r="OAR15" s="80"/>
      <c r="OAS15" s="80"/>
      <c r="OAT15" s="80"/>
      <c r="OAU15" s="80"/>
      <c r="OAV15" s="80"/>
      <c r="OAW15" s="80"/>
      <c r="OAX15" s="80"/>
      <c r="OAY15" s="80"/>
      <c r="OAZ15" s="80"/>
      <c r="OBA15" s="80"/>
      <c r="OBB15" s="80"/>
      <c r="OBC15" s="80"/>
      <c r="OBD15" s="80"/>
      <c r="OBE15" s="80"/>
      <c r="OBF15" s="80"/>
      <c r="OBG15" s="80"/>
      <c r="OBH15" s="80"/>
      <c r="OBI15" s="80"/>
      <c r="OBJ15" s="80"/>
      <c r="OBK15" s="80"/>
      <c r="OBL15" s="80"/>
      <c r="OBM15" s="80"/>
      <c r="OBN15" s="80"/>
      <c r="OBO15" s="80"/>
      <c r="OBP15" s="80"/>
      <c r="OBQ15" s="80"/>
      <c r="OBR15" s="80"/>
      <c r="OBS15" s="80"/>
      <c r="OBT15" s="80"/>
      <c r="OBU15" s="80"/>
      <c r="OBV15" s="80"/>
      <c r="OBW15" s="80"/>
      <c r="OBX15" s="80"/>
      <c r="OBY15" s="80"/>
      <c r="OBZ15" s="80"/>
      <c r="OCA15" s="80"/>
      <c r="OCB15" s="80"/>
      <c r="OCC15" s="80"/>
      <c r="OCD15" s="80"/>
      <c r="OCE15" s="80"/>
      <c r="OCF15" s="80"/>
      <c r="OCG15" s="80"/>
      <c r="OCH15" s="80"/>
      <c r="OCI15" s="80"/>
      <c r="OCJ15" s="80"/>
      <c r="OCK15" s="80"/>
      <c r="OCL15" s="80"/>
      <c r="OCM15" s="80"/>
      <c r="OCN15" s="80"/>
      <c r="OCO15" s="80"/>
      <c r="OCP15" s="80"/>
      <c r="OCQ15" s="80"/>
      <c r="OCR15" s="80"/>
      <c r="OCS15" s="80"/>
      <c r="OCT15" s="80"/>
      <c r="OCU15" s="80"/>
      <c r="OCV15" s="80"/>
      <c r="OCW15" s="80"/>
      <c r="OCX15" s="80"/>
      <c r="OCY15" s="80"/>
      <c r="OCZ15" s="80"/>
      <c r="ODA15" s="80"/>
      <c r="ODB15" s="80"/>
      <c r="ODC15" s="80"/>
      <c r="ODD15" s="80"/>
      <c r="ODE15" s="80"/>
      <c r="ODF15" s="80"/>
      <c r="ODG15" s="80"/>
      <c r="ODH15" s="80"/>
      <c r="ODI15" s="80"/>
      <c r="ODJ15" s="80"/>
      <c r="ODK15" s="80"/>
      <c r="ODL15" s="80"/>
      <c r="ODM15" s="80"/>
      <c r="ODN15" s="80"/>
      <c r="ODO15" s="80"/>
      <c r="ODP15" s="80"/>
      <c r="ODQ15" s="80"/>
      <c r="ODR15" s="80"/>
      <c r="ODS15" s="80"/>
      <c r="ODT15" s="80"/>
      <c r="ODU15" s="80"/>
      <c r="ODV15" s="80"/>
      <c r="ODW15" s="80"/>
      <c r="ODX15" s="80"/>
      <c r="ODY15" s="80"/>
      <c r="ODZ15" s="80"/>
      <c r="OEA15" s="80"/>
      <c r="OEB15" s="80"/>
      <c r="OEC15" s="80"/>
      <c r="OED15" s="80"/>
      <c r="OEE15" s="80"/>
      <c r="OEF15" s="80"/>
      <c r="OEG15" s="80"/>
      <c r="OEH15" s="80"/>
      <c r="OEI15" s="80"/>
      <c r="OEJ15" s="80"/>
      <c r="OEK15" s="80"/>
      <c r="OEL15" s="80"/>
      <c r="OEM15" s="80"/>
      <c r="OEN15" s="80"/>
      <c r="OEO15" s="80"/>
      <c r="OEP15" s="80"/>
      <c r="OEQ15" s="80"/>
      <c r="OER15" s="80"/>
      <c r="OES15" s="80"/>
      <c r="OET15" s="80"/>
      <c r="OEU15" s="80"/>
      <c r="OEV15" s="80"/>
      <c r="OEW15" s="80"/>
      <c r="OEX15" s="80"/>
      <c r="OEY15" s="80"/>
      <c r="OEZ15" s="80"/>
      <c r="OFA15" s="80"/>
      <c r="OFB15" s="80"/>
      <c r="OFC15" s="80"/>
      <c r="OFD15" s="80"/>
      <c r="OFE15" s="80"/>
      <c r="OFF15" s="80"/>
      <c r="OFG15" s="80"/>
      <c r="OFH15" s="80"/>
      <c r="OFI15" s="80"/>
      <c r="OFJ15" s="80"/>
      <c r="OFK15" s="80"/>
      <c r="OFL15" s="80"/>
      <c r="OFM15" s="80"/>
      <c r="OFN15" s="80"/>
      <c r="OFO15" s="80"/>
      <c r="OFP15" s="80"/>
      <c r="OFQ15" s="80"/>
      <c r="OFR15" s="80"/>
      <c r="OFS15" s="80"/>
      <c r="OFT15" s="80"/>
      <c r="OFU15" s="80"/>
      <c r="OFV15" s="80"/>
      <c r="OFW15" s="80"/>
      <c r="OFX15" s="80"/>
      <c r="OFY15" s="80"/>
      <c r="OFZ15" s="80"/>
      <c r="OGA15" s="80"/>
      <c r="OGB15" s="80"/>
      <c r="OGC15" s="80"/>
      <c r="OGD15" s="80"/>
      <c r="OGE15" s="80"/>
      <c r="OGF15" s="80"/>
      <c r="OGG15" s="80"/>
      <c r="OGH15" s="80"/>
      <c r="OGI15" s="80"/>
      <c r="OGJ15" s="80"/>
      <c r="OGK15" s="80"/>
      <c r="OGL15" s="80"/>
      <c r="OGM15" s="80"/>
      <c r="OGN15" s="80"/>
      <c r="OGO15" s="80"/>
      <c r="OGP15" s="80"/>
      <c r="OGQ15" s="80"/>
      <c r="OGR15" s="80"/>
      <c r="OGS15" s="80"/>
      <c r="OGT15" s="80"/>
      <c r="OGU15" s="80"/>
      <c r="OGV15" s="80"/>
      <c r="OGW15" s="80"/>
      <c r="OGX15" s="80"/>
      <c r="OGY15" s="80"/>
      <c r="OGZ15" s="80"/>
      <c r="OHA15" s="80"/>
      <c r="OHB15" s="80"/>
      <c r="OHC15" s="80"/>
      <c r="OHD15" s="80"/>
      <c r="OHE15" s="80"/>
      <c r="OHF15" s="80"/>
      <c r="OHG15" s="80"/>
      <c r="OHH15" s="80"/>
      <c r="OHI15" s="80"/>
      <c r="OHJ15" s="80"/>
      <c r="OHK15" s="80"/>
      <c r="OHL15" s="80"/>
      <c r="OHM15" s="80"/>
      <c r="OHN15" s="80"/>
      <c r="OHO15" s="80"/>
      <c r="OHP15" s="80"/>
      <c r="OHQ15" s="80"/>
      <c r="OHR15" s="80"/>
      <c r="OHS15" s="80"/>
      <c r="OHT15" s="80"/>
      <c r="OHU15" s="80"/>
      <c r="OHV15" s="80"/>
      <c r="OHW15" s="80"/>
      <c r="OHX15" s="80"/>
      <c r="OHY15" s="80"/>
      <c r="OHZ15" s="80"/>
      <c r="OIA15" s="80"/>
      <c r="OIB15" s="80"/>
      <c r="OIC15" s="80"/>
      <c r="OID15" s="80"/>
      <c r="OIE15" s="80"/>
      <c r="OIF15" s="80"/>
      <c r="OIG15" s="80"/>
      <c r="OIH15" s="80"/>
      <c r="OII15" s="80"/>
      <c r="OIJ15" s="80"/>
      <c r="OIK15" s="80"/>
      <c r="OIL15" s="80"/>
      <c r="OIM15" s="80"/>
      <c r="OIN15" s="80"/>
      <c r="OIO15" s="80"/>
      <c r="OIP15" s="80"/>
      <c r="OIQ15" s="80"/>
      <c r="OIR15" s="80"/>
      <c r="OIS15" s="80"/>
      <c r="OIT15" s="80"/>
      <c r="OIU15" s="80"/>
      <c r="OIV15" s="80"/>
      <c r="OIW15" s="80"/>
      <c r="OIX15" s="80"/>
      <c r="OIY15" s="80"/>
      <c r="OIZ15" s="80"/>
      <c r="OJA15" s="80"/>
      <c r="OJB15" s="80"/>
      <c r="OJC15" s="80"/>
      <c r="OJD15" s="80"/>
      <c r="OJE15" s="80"/>
      <c r="OJF15" s="80"/>
      <c r="OJG15" s="80"/>
      <c r="OJH15" s="80"/>
      <c r="OJI15" s="80"/>
      <c r="OJJ15" s="80"/>
      <c r="OJK15" s="80"/>
      <c r="OJL15" s="80"/>
      <c r="OJM15" s="80"/>
      <c r="OJN15" s="80"/>
      <c r="OJO15" s="80"/>
      <c r="OJP15" s="80"/>
      <c r="OJQ15" s="80"/>
      <c r="OJR15" s="80"/>
      <c r="OJS15" s="80"/>
      <c r="OJT15" s="80"/>
      <c r="OJU15" s="80"/>
      <c r="OJV15" s="80"/>
      <c r="OJW15" s="80"/>
      <c r="OJX15" s="80"/>
      <c r="OJY15" s="80"/>
      <c r="OJZ15" s="80"/>
      <c r="OKA15" s="80"/>
      <c r="OKB15" s="80"/>
      <c r="OKC15" s="80"/>
      <c r="OKD15" s="80"/>
      <c r="OKE15" s="80"/>
      <c r="OKF15" s="80"/>
      <c r="OKG15" s="80"/>
      <c r="OKH15" s="80"/>
      <c r="OKI15" s="80"/>
      <c r="OKJ15" s="80"/>
      <c r="OKK15" s="80"/>
      <c r="OKL15" s="80"/>
      <c r="OKM15" s="80"/>
      <c r="OKN15" s="80"/>
      <c r="OKO15" s="80"/>
      <c r="OKP15" s="80"/>
      <c r="OKQ15" s="80"/>
      <c r="OKR15" s="80"/>
      <c r="OKS15" s="80"/>
      <c r="OKT15" s="80"/>
      <c r="OKU15" s="80"/>
      <c r="OKV15" s="80"/>
      <c r="OKW15" s="80"/>
      <c r="OKX15" s="80"/>
      <c r="OKY15" s="80"/>
      <c r="OKZ15" s="80"/>
      <c r="OLA15" s="80"/>
      <c r="OLB15" s="80"/>
      <c r="OLC15" s="80"/>
      <c r="OLD15" s="80"/>
      <c r="OLE15" s="80"/>
      <c r="OLF15" s="80"/>
      <c r="OLG15" s="80"/>
      <c r="OLH15" s="80"/>
      <c r="OLI15" s="80"/>
      <c r="OLJ15" s="80"/>
      <c r="OLK15" s="80"/>
      <c r="OLL15" s="80"/>
      <c r="OLM15" s="80"/>
      <c r="OLN15" s="80"/>
      <c r="OLO15" s="80"/>
      <c r="OLP15" s="80"/>
      <c r="OLQ15" s="80"/>
      <c r="OLR15" s="80"/>
      <c r="OLS15" s="80"/>
      <c r="OLT15" s="80"/>
      <c r="OLU15" s="80"/>
      <c r="OLV15" s="80"/>
      <c r="OLW15" s="80"/>
      <c r="OLX15" s="80"/>
      <c r="OLY15" s="80"/>
      <c r="OLZ15" s="80"/>
      <c r="OMA15" s="80"/>
      <c r="OMB15" s="80"/>
      <c r="OMC15" s="80"/>
      <c r="OMD15" s="80"/>
      <c r="OME15" s="80"/>
      <c r="OMF15" s="80"/>
      <c r="OMG15" s="80"/>
      <c r="OMH15" s="80"/>
      <c r="OMI15" s="80"/>
      <c r="OMJ15" s="80"/>
      <c r="OMK15" s="80"/>
      <c r="OML15" s="80"/>
      <c r="OMM15" s="80"/>
      <c r="OMN15" s="80"/>
      <c r="OMO15" s="80"/>
      <c r="OMP15" s="80"/>
      <c r="OMQ15" s="80"/>
      <c r="OMR15" s="80"/>
      <c r="OMS15" s="80"/>
      <c r="OMT15" s="80"/>
      <c r="OMU15" s="80"/>
      <c r="OMV15" s="80"/>
      <c r="OMW15" s="80"/>
      <c r="OMX15" s="80"/>
      <c r="OMY15" s="80"/>
      <c r="OMZ15" s="80"/>
      <c r="ONA15" s="80"/>
      <c r="ONB15" s="80"/>
      <c r="ONC15" s="80"/>
      <c r="OND15" s="80"/>
      <c r="ONE15" s="80"/>
      <c r="ONF15" s="80"/>
      <c r="ONG15" s="80"/>
      <c r="ONH15" s="80"/>
      <c r="ONI15" s="80"/>
      <c r="ONJ15" s="80"/>
      <c r="ONK15" s="80"/>
      <c r="ONL15" s="80"/>
      <c r="ONM15" s="80"/>
      <c r="ONN15" s="80"/>
      <c r="ONO15" s="80"/>
      <c r="ONP15" s="80"/>
      <c r="ONQ15" s="80"/>
      <c r="ONR15" s="80"/>
      <c r="ONS15" s="80"/>
      <c r="ONT15" s="80"/>
      <c r="ONU15" s="80"/>
      <c r="ONV15" s="80"/>
      <c r="ONW15" s="80"/>
      <c r="ONX15" s="80"/>
      <c r="ONY15" s="80"/>
      <c r="ONZ15" s="80"/>
      <c r="OOA15" s="80"/>
      <c r="OOB15" s="80"/>
      <c r="OOC15" s="80"/>
      <c r="OOD15" s="80"/>
      <c r="OOE15" s="80"/>
      <c r="OOF15" s="80"/>
      <c r="OOG15" s="80"/>
      <c r="OOH15" s="80"/>
      <c r="OOI15" s="80"/>
      <c r="OOJ15" s="80"/>
      <c r="OOK15" s="80"/>
      <c r="OOL15" s="80"/>
      <c r="OOM15" s="80"/>
      <c r="OON15" s="80"/>
      <c r="OOO15" s="80"/>
      <c r="OOP15" s="80"/>
      <c r="OOQ15" s="80"/>
      <c r="OOR15" s="80"/>
      <c r="OOS15" s="80"/>
      <c r="OOT15" s="80"/>
      <c r="OOU15" s="80"/>
      <c r="OOV15" s="80"/>
      <c r="OOW15" s="80"/>
      <c r="OOX15" s="80"/>
      <c r="OOY15" s="80"/>
      <c r="OOZ15" s="80"/>
      <c r="OPA15" s="80"/>
      <c r="OPB15" s="80"/>
      <c r="OPC15" s="80"/>
      <c r="OPD15" s="80"/>
      <c r="OPE15" s="80"/>
      <c r="OPF15" s="80"/>
      <c r="OPG15" s="80"/>
      <c r="OPH15" s="80"/>
      <c r="OPI15" s="80"/>
      <c r="OPJ15" s="80"/>
      <c r="OPK15" s="80"/>
      <c r="OPL15" s="80"/>
      <c r="OPM15" s="80"/>
      <c r="OPN15" s="80"/>
      <c r="OPO15" s="80"/>
      <c r="OPP15" s="80"/>
      <c r="OPQ15" s="80"/>
      <c r="OPR15" s="80"/>
      <c r="OPS15" s="80"/>
      <c r="OPT15" s="80"/>
      <c r="OPU15" s="80"/>
      <c r="OPV15" s="80"/>
      <c r="OPW15" s="80"/>
      <c r="OPX15" s="80"/>
      <c r="OPY15" s="80"/>
      <c r="OPZ15" s="80"/>
      <c r="OQA15" s="80"/>
      <c r="OQB15" s="80"/>
      <c r="OQC15" s="80"/>
      <c r="OQD15" s="80"/>
      <c r="OQE15" s="80"/>
      <c r="OQF15" s="80"/>
      <c r="OQG15" s="80"/>
      <c r="OQH15" s="80"/>
      <c r="OQI15" s="80"/>
      <c r="OQJ15" s="80"/>
      <c r="OQK15" s="80"/>
      <c r="OQL15" s="80"/>
      <c r="OQM15" s="80"/>
      <c r="OQN15" s="80"/>
      <c r="OQO15" s="80"/>
      <c r="OQP15" s="80"/>
      <c r="OQQ15" s="80"/>
      <c r="OQR15" s="80"/>
      <c r="OQS15" s="80"/>
      <c r="OQT15" s="80"/>
      <c r="OQU15" s="80"/>
      <c r="OQV15" s="80"/>
      <c r="OQW15" s="80"/>
      <c r="OQX15" s="80"/>
      <c r="OQY15" s="80"/>
      <c r="OQZ15" s="80"/>
      <c r="ORA15" s="80"/>
      <c r="ORB15" s="80"/>
      <c r="ORC15" s="80"/>
      <c r="ORD15" s="80"/>
      <c r="ORE15" s="80"/>
      <c r="ORF15" s="80"/>
      <c r="ORG15" s="80"/>
      <c r="ORH15" s="80"/>
      <c r="ORI15" s="80"/>
      <c r="ORJ15" s="80"/>
      <c r="ORK15" s="80"/>
      <c r="ORL15" s="80"/>
      <c r="ORM15" s="80"/>
      <c r="ORN15" s="80"/>
      <c r="ORO15" s="80"/>
      <c r="ORP15" s="80"/>
      <c r="ORQ15" s="80"/>
      <c r="ORR15" s="80"/>
      <c r="ORS15" s="80"/>
      <c r="ORT15" s="80"/>
      <c r="ORU15" s="80"/>
      <c r="ORV15" s="80"/>
      <c r="ORW15" s="80"/>
      <c r="ORX15" s="80"/>
      <c r="ORY15" s="80"/>
      <c r="ORZ15" s="80"/>
      <c r="OSA15" s="80"/>
      <c r="OSB15" s="80"/>
      <c r="OSC15" s="80"/>
      <c r="OSD15" s="80"/>
      <c r="OSE15" s="80"/>
      <c r="OSF15" s="80"/>
      <c r="OSG15" s="80"/>
      <c r="OSH15" s="80"/>
      <c r="OSI15" s="80"/>
      <c r="OSJ15" s="80"/>
      <c r="OSK15" s="80"/>
      <c r="OSL15" s="80"/>
      <c r="OSM15" s="80"/>
      <c r="OSN15" s="80"/>
      <c r="OSO15" s="80"/>
      <c r="OSP15" s="80"/>
      <c r="OSQ15" s="80"/>
      <c r="OSR15" s="80"/>
      <c r="OSS15" s="80"/>
      <c r="OST15" s="80"/>
      <c r="OSU15" s="80"/>
      <c r="OSV15" s="80"/>
      <c r="OSW15" s="80"/>
      <c r="OSX15" s="80"/>
      <c r="OSY15" s="80"/>
      <c r="OSZ15" s="80"/>
      <c r="OTA15" s="80"/>
      <c r="OTB15" s="80"/>
      <c r="OTC15" s="80"/>
      <c r="OTD15" s="80"/>
      <c r="OTE15" s="80"/>
      <c r="OTF15" s="80"/>
      <c r="OTG15" s="80"/>
      <c r="OTH15" s="80"/>
      <c r="OTI15" s="80"/>
      <c r="OTJ15" s="80"/>
      <c r="OTK15" s="80"/>
      <c r="OTL15" s="80"/>
      <c r="OTM15" s="80"/>
      <c r="OTN15" s="80"/>
      <c r="OTO15" s="80"/>
      <c r="OTP15" s="80"/>
      <c r="OTQ15" s="80"/>
      <c r="OTR15" s="80"/>
      <c r="OTS15" s="80"/>
      <c r="OTT15" s="80"/>
      <c r="OTU15" s="80"/>
      <c r="OTV15" s="80"/>
      <c r="OTW15" s="80"/>
      <c r="OTX15" s="80"/>
      <c r="OTY15" s="80"/>
      <c r="OTZ15" s="80"/>
      <c r="OUA15" s="80"/>
      <c r="OUB15" s="80"/>
      <c r="OUC15" s="80"/>
      <c r="OUD15" s="80"/>
      <c r="OUE15" s="80"/>
      <c r="OUF15" s="80"/>
      <c r="OUG15" s="80"/>
      <c r="OUH15" s="80"/>
      <c r="OUI15" s="80"/>
      <c r="OUJ15" s="80"/>
      <c r="OUK15" s="80"/>
      <c r="OUL15" s="80"/>
      <c r="OUM15" s="80"/>
      <c r="OUN15" s="80"/>
      <c r="OUO15" s="80"/>
      <c r="OUP15" s="80"/>
      <c r="OUQ15" s="80"/>
      <c r="OUR15" s="80"/>
      <c r="OUS15" s="80"/>
      <c r="OUT15" s="80"/>
      <c r="OUU15" s="80"/>
      <c r="OUV15" s="80"/>
      <c r="OUW15" s="80"/>
      <c r="OUX15" s="80"/>
      <c r="OUY15" s="80"/>
      <c r="OUZ15" s="80"/>
      <c r="OVA15" s="80"/>
      <c r="OVB15" s="80"/>
      <c r="OVC15" s="80"/>
      <c r="OVD15" s="80"/>
      <c r="OVE15" s="80"/>
      <c r="OVF15" s="80"/>
      <c r="OVG15" s="80"/>
      <c r="OVH15" s="80"/>
      <c r="OVI15" s="80"/>
      <c r="OVJ15" s="80"/>
      <c r="OVK15" s="80"/>
      <c r="OVL15" s="80"/>
      <c r="OVM15" s="80"/>
      <c r="OVN15" s="80"/>
      <c r="OVO15" s="80"/>
      <c r="OVP15" s="80"/>
      <c r="OVQ15" s="80"/>
      <c r="OVR15" s="80"/>
      <c r="OVS15" s="80"/>
      <c r="OVT15" s="80"/>
      <c r="OVU15" s="80"/>
      <c r="OVV15" s="80"/>
      <c r="OVW15" s="80"/>
      <c r="OVX15" s="80"/>
      <c r="OVY15" s="80"/>
      <c r="OVZ15" s="80"/>
      <c r="OWA15" s="80"/>
      <c r="OWB15" s="80"/>
      <c r="OWC15" s="80"/>
      <c r="OWD15" s="80"/>
      <c r="OWE15" s="80"/>
      <c r="OWF15" s="80"/>
      <c r="OWG15" s="80"/>
      <c r="OWH15" s="80"/>
      <c r="OWI15" s="80"/>
      <c r="OWJ15" s="80"/>
      <c r="OWK15" s="80"/>
      <c r="OWL15" s="80"/>
      <c r="OWM15" s="80"/>
      <c r="OWN15" s="80"/>
      <c r="OWO15" s="80"/>
      <c r="OWP15" s="80"/>
      <c r="OWQ15" s="80"/>
      <c r="OWR15" s="80"/>
      <c r="OWS15" s="80"/>
      <c r="OWT15" s="80"/>
      <c r="OWU15" s="80"/>
      <c r="OWV15" s="80"/>
      <c r="OWW15" s="80"/>
      <c r="OWX15" s="80"/>
      <c r="OWY15" s="80"/>
      <c r="OWZ15" s="80"/>
      <c r="OXA15" s="80"/>
      <c r="OXB15" s="80"/>
      <c r="OXC15" s="80"/>
      <c r="OXD15" s="80"/>
      <c r="OXE15" s="80"/>
      <c r="OXF15" s="80"/>
      <c r="OXG15" s="80"/>
      <c r="OXH15" s="80"/>
      <c r="OXI15" s="80"/>
      <c r="OXJ15" s="80"/>
      <c r="OXK15" s="80"/>
      <c r="OXL15" s="80"/>
      <c r="OXM15" s="80"/>
      <c r="OXN15" s="80"/>
      <c r="OXO15" s="80"/>
      <c r="OXP15" s="80"/>
      <c r="OXQ15" s="80"/>
      <c r="OXR15" s="80"/>
      <c r="OXS15" s="80"/>
      <c r="OXT15" s="80"/>
      <c r="OXU15" s="80"/>
      <c r="OXV15" s="80"/>
      <c r="OXW15" s="80"/>
      <c r="OXX15" s="80"/>
      <c r="OXY15" s="80"/>
      <c r="OXZ15" s="80"/>
      <c r="OYA15" s="80"/>
      <c r="OYB15" s="80"/>
      <c r="OYC15" s="80"/>
      <c r="OYD15" s="80"/>
      <c r="OYE15" s="80"/>
      <c r="OYF15" s="80"/>
      <c r="OYG15" s="80"/>
      <c r="OYH15" s="80"/>
      <c r="OYI15" s="80"/>
      <c r="OYJ15" s="80"/>
      <c r="OYK15" s="80"/>
      <c r="OYL15" s="80"/>
      <c r="OYM15" s="80"/>
      <c r="OYN15" s="80"/>
      <c r="OYO15" s="80"/>
      <c r="OYP15" s="80"/>
      <c r="OYQ15" s="80"/>
      <c r="OYR15" s="80"/>
      <c r="OYS15" s="80"/>
      <c r="OYT15" s="80"/>
      <c r="OYU15" s="80"/>
      <c r="OYV15" s="80"/>
      <c r="OYW15" s="80"/>
      <c r="OYX15" s="80"/>
      <c r="OYY15" s="80"/>
      <c r="OYZ15" s="80"/>
      <c r="OZA15" s="80"/>
      <c r="OZB15" s="80"/>
      <c r="OZC15" s="80"/>
      <c r="OZD15" s="80"/>
      <c r="OZE15" s="80"/>
      <c r="OZF15" s="80"/>
      <c r="OZG15" s="80"/>
      <c r="OZH15" s="80"/>
      <c r="OZI15" s="80"/>
      <c r="OZJ15" s="80"/>
      <c r="OZK15" s="80"/>
      <c r="OZL15" s="80"/>
      <c r="OZM15" s="80"/>
      <c r="OZN15" s="80"/>
      <c r="OZO15" s="80"/>
      <c r="OZP15" s="80"/>
      <c r="OZQ15" s="80"/>
      <c r="OZR15" s="80"/>
      <c r="OZS15" s="80"/>
      <c r="OZT15" s="80"/>
      <c r="OZU15" s="80"/>
      <c r="OZV15" s="80"/>
      <c r="OZW15" s="80"/>
      <c r="OZX15" s="80"/>
      <c r="OZY15" s="80"/>
      <c r="OZZ15" s="80"/>
      <c r="PAA15" s="80"/>
      <c r="PAB15" s="80"/>
      <c r="PAC15" s="80"/>
      <c r="PAD15" s="80"/>
      <c r="PAE15" s="80"/>
      <c r="PAF15" s="80"/>
      <c r="PAG15" s="80"/>
      <c r="PAH15" s="80"/>
      <c r="PAI15" s="80"/>
      <c r="PAJ15" s="80"/>
      <c r="PAK15" s="80"/>
      <c r="PAL15" s="80"/>
      <c r="PAM15" s="80"/>
      <c r="PAN15" s="80"/>
      <c r="PAO15" s="80"/>
      <c r="PAP15" s="80"/>
      <c r="PAQ15" s="80"/>
      <c r="PAR15" s="80"/>
      <c r="PAS15" s="80"/>
      <c r="PAT15" s="80"/>
      <c r="PAU15" s="80"/>
      <c r="PAV15" s="80"/>
      <c r="PAW15" s="80"/>
      <c r="PAX15" s="80"/>
      <c r="PAY15" s="80"/>
      <c r="PAZ15" s="80"/>
      <c r="PBA15" s="80"/>
      <c r="PBB15" s="80"/>
      <c r="PBC15" s="80"/>
      <c r="PBD15" s="80"/>
      <c r="PBE15" s="80"/>
      <c r="PBF15" s="80"/>
      <c r="PBG15" s="80"/>
      <c r="PBH15" s="80"/>
      <c r="PBI15" s="80"/>
      <c r="PBJ15" s="80"/>
      <c r="PBK15" s="80"/>
      <c r="PBL15" s="80"/>
      <c r="PBM15" s="80"/>
      <c r="PBN15" s="80"/>
      <c r="PBO15" s="80"/>
      <c r="PBP15" s="80"/>
      <c r="PBQ15" s="80"/>
      <c r="PBR15" s="80"/>
      <c r="PBS15" s="80"/>
      <c r="PBT15" s="80"/>
      <c r="PBU15" s="80"/>
      <c r="PBV15" s="80"/>
      <c r="PBW15" s="80"/>
      <c r="PBX15" s="80"/>
      <c r="PBY15" s="80"/>
      <c r="PBZ15" s="80"/>
      <c r="PCA15" s="80"/>
      <c r="PCB15" s="80"/>
      <c r="PCC15" s="80"/>
      <c r="PCD15" s="80"/>
      <c r="PCE15" s="80"/>
      <c r="PCF15" s="80"/>
      <c r="PCG15" s="80"/>
      <c r="PCH15" s="80"/>
      <c r="PCI15" s="80"/>
      <c r="PCJ15" s="80"/>
      <c r="PCK15" s="80"/>
      <c r="PCL15" s="80"/>
      <c r="PCM15" s="80"/>
      <c r="PCN15" s="80"/>
      <c r="PCO15" s="80"/>
      <c r="PCP15" s="80"/>
      <c r="PCQ15" s="80"/>
      <c r="PCR15" s="80"/>
      <c r="PCS15" s="80"/>
      <c r="PCT15" s="80"/>
      <c r="PCU15" s="80"/>
      <c r="PCV15" s="80"/>
      <c r="PCW15" s="80"/>
      <c r="PCX15" s="80"/>
      <c r="PCY15" s="80"/>
      <c r="PCZ15" s="80"/>
      <c r="PDA15" s="80"/>
      <c r="PDB15" s="80"/>
      <c r="PDC15" s="80"/>
      <c r="PDD15" s="80"/>
      <c r="PDE15" s="80"/>
      <c r="PDF15" s="80"/>
      <c r="PDG15" s="80"/>
      <c r="PDH15" s="80"/>
      <c r="PDI15" s="80"/>
      <c r="PDJ15" s="80"/>
      <c r="PDK15" s="80"/>
      <c r="PDL15" s="80"/>
      <c r="PDM15" s="80"/>
      <c r="PDN15" s="80"/>
      <c r="PDO15" s="80"/>
      <c r="PDP15" s="80"/>
      <c r="PDQ15" s="80"/>
      <c r="PDR15" s="80"/>
      <c r="PDS15" s="80"/>
      <c r="PDT15" s="80"/>
      <c r="PDU15" s="80"/>
      <c r="PDV15" s="80"/>
      <c r="PDW15" s="80"/>
      <c r="PDX15" s="80"/>
      <c r="PDY15" s="80"/>
      <c r="PDZ15" s="80"/>
      <c r="PEA15" s="80"/>
      <c r="PEB15" s="80"/>
      <c r="PEC15" s="80"/>
      <c r="PED15" s="80"/>
      <c r="PEE15" s="80"/>
      <c r="PEF15" s="80"/>
      <c r="PEG15" s="80"/>
      <c r="PEH15" s="80"/>
      <c r="PEI15" s="80"/>
      <c r="PEJ15" s="80"/>
      <c r="PEK15" s="80"/>
      <c r="PEL15" s="80"/>
      <c r="PEM15" s="80"/>
      <c r="PEN15" s="80"/>
      <c r="PEO15" s="80"/>
      <c r="PEP15" s="80"/>
      <c r="PEQ15" s="80"/>
      <c r="PER15" s="80"/>
      <c r="PES15" s="80"/>
      <c r="PET15" s="80"/>
      <c r="PEU15" s="80"/>
      <c r="PEV15" s="80"/>
      <c r="PEW15" s="80"/>
      <c r="PEX15" s="80"/>
      <c r="PEY15" s="80"/>
      <c r="PEZ15" s="80"/>
      <c r="PFA15" s="80"/>
      <c r="PFB15" s="80"/>
      <c r="PFC15" s="80"/>
      <c r="PFD15" s="80"/>
      <c r="PFE15" s="80"/>
      <c r="PFF15" s="80"/>
      <c r="PFG15" s="80"/>
      <c r="PFH15" s="80"/>
      <c r="PFI15" s="80"/>
      <c r="PFJ15" s="80"/>
      <c r="PFK15" s="80"/>
      <c r="PFL15" s="80"/>
      <c r="PFM15" s="80"/>
      <c r="PFN15" s="80"/>
      <c r="PFO15" s="80"/>
      <c r="PFP15" s="80"/>
      <c r="PFQ15" s="80"/>
      <c r="PFR15" s="80"/>
      <c r="PFS15" s="80"/>
      <c r="PFT15" s="80"/>
      <c r="PFU15" s="80"/>
      <c r="PFV15" s="80"/>
      <c r="PFW15" s="80"/>
      <c r="PFX15" s="80"/>
      <c r="PFY15" s="80"/>
      <c r="PFZ15" s="80"/>
      <c r="PGA15" s="80"/>
      <c r="PGB15" s="80"/>
      <c r="PGC15" s="80"/>
      <c r="PGD15" s="80"/>
      <c r="PGE15" s="80"/>
      <c r="PGF15" s="80"/>
      <c r="PGG15" s="80"/>
      <c r="PGH15" s="80"/>
      <c r="PGI15" s="80"/>
      <c r="PGJ15" s="80"/>
      <c r="PGK15" s="80"/>
      <c r="PGL15" s="80"/>
      <c r="PGM15" s="80"/>
      <c r="PGN15" s="80"/>
      <c r="PGO15" s="80"/>
      <c r="PGP15" s="80"/>
      <c r="PGQ15" s="80"/>
      <c r="PGR15" s="80"/>
      <c r="PGS15" s="80"/>
      <c r="PGT15" s="80"/>
      <c r="PGU15" s="80"/>
      <c r="PGV15" s="80"/>
      <c r="PGW15" s="80"/>
      <c r="PGX15" s="80"/>
      <c r="PGY15" s="80"/>
      <c r="PGZ15" s="80"/>
      <c r="PHA15" s="80"/>
      <c r="PHB15" s="80"/>
      <c r="PHC15" s="80"/>
      <c r="PHD15" s="80"/>
      <c r="PHE15" s="80"/>
      <c r="PHF15" s="80"/>
      <c r="PHG15" s="80"/>
      <c r="PHH15" s="80"/>
      <c r="PHI15" s="80"/>
      <c r="PHJ15" s="80"/>
      <c r="PHK15" s="80"/>
      <c r="PHL15" s="80"/>
      <c r="PHM15" s="80"/>
      <c r="PHN15" s="80"/>
      <c r="PHO15" s="80"/>
      <c r="PHP15" s="80"/>
      <c r="PHQ15" s="80"/>
      <c r="PHR15" s="80"/>
      <c r="PHS15" s="80"/>
      <c r="PHT15" s="80"/>
      <c r="PHU15" s="80"/>
      <c r="PHV15" s="80"/>
      <c r="PHW15" s="80"/>
      <c r="PHX15" s="80"/>
      <c r="PHY15" s="80"/>
      <c r="PHZ15" s="80"/>
      <c r="PIA15" s="80"/>
      <c r="PIB15" s="80"/>
      <c r="PIC15" s="80"/>
      <c r="PID15" s="80"/>
      <c r="PIE15" s="80"/>
      <c r="PIF15" s="80"/>
      <c r="PIG15" s="80"/>
      <c r="PIH15" s="80"/>
      <c r="PII15" s="80"/>
      <c r="PIJ15" s="80"/>
      <c r="PIK15" s="80"/>
      <c r="PIL15" s="80"/>
      <c r="PIM15" s="80"/>
      <c r="PIN15" s="80"/>
      <c r="PIO15" s="80"/>
      <c r="PIP15" s="80"/>
      <c r="PIQ15" s="80"/>
      <c r="PIR15" s="80"/>
      <c r="PIS15" s="80"/>
      <c r="PIT15" s="80"/>
      <c r="PIU15" s="80"/>
      <c r="PIV15" s="80"/>
      <c r="PIW15" s="80"/>
      <c r="PIX15" s="80"/>
      <c r="PIY15" s="80"/>
      <c r="PIZ15" s="80"/>
      <c r="PJA15" s="80"/>
      <c r="PJB15" s="80"/>
      <c r="PJC15" s="80"/>
      <c r="PJD15" s="80"/>
      <c r="PJE15" s="80"/>
      <c r="PJF15" s="80"/>
      <c r="PJG15" s="80"/>
      <c r="PJH15" s="80"/>
      <c r="PJI15" s="80"/>
      <c r="PJJ15" s="80"/>
      <c r="PJK15" s="80"/>
      <c r="PJL15" s="80"/>
      <c r="PJM15" s="80"/>
      <c r="PJN15" s="80"/>
      <c r="PJO15" s="80"/>
      <c r="PJP15" s="80"/>
      <c r="PJQ15" s="80"/>
      <c r="PJR15" s="80"/>
      <c r="PJS15" s="80"/>
      <c r="PJT15" s="80"/>
      <c r="PJU15" s="80"/>
      <c r="PJV15" s="80"/>
      <c r="PJW15" s="80"/>
      <c r="PJX15" s="80"/>
      <c r="PJY15" s="80"/>
      <c r="PJZ15" s="80"/>
      <c r="PKA15" s="80"/>
      <c r="PKB15" s="80"/>
      <c r="PKC15" s="80"/>
      <c r="PKD15" s="80"/>
      <c r="PKE15" s="80"/>
      <c r="PKF15" s="80"/>
      <c r="PKG15" s="80"/>
      <c r="PKH15" s="80"/>
      <c r="PKI15" s="80"/>
      <c r="PKJ15" s="80"/>
      <c r="PKK15" s="80"/>
      <c r="PKL15" s="80"/>
      <c r="PKM15" s="80"/>
      <c r="PKN15" s="80"/>
      <c r="PKO15" s="80"/>
      <c r="PKP15" s="80"/>
      <c r="PKQ15" s="80"/>
      <c r="PKR15" s="80"/>
      <c r="PKS15" s="80"/>
      <c r="PKT15" s="80"/>
      <c r="PKU15" s="80"/>
      <c r="PKV15" s="80"/>
      <c r="PKW15" s="80"/>
      <c r="PKX15" s="80"/>
      <c r="PKY15" s="80"/>
      <c r="PKZ15" s="80"/>
      <c r="PLA15" s="80"/>
      <c r="PLB15" s="80"/>
      <c r="PLC15" s="80"/>
      <c r="PLD15" s="80"/>
      <c r="PLE15" s="80"/>
      <c r="PLF15" s="80"/>
      <c r="PLG15" s="80"/>
      <c r="PLH15" s="80"/>
      <c r="PLI15" s="80"/>
      <c r="PLJ15" s="80"/>
      <c r="PLK15" s="80"/>
      <c r="PLL15" s="80"/>
      <c r="PLM15" s="80"/>
      <c r="PLN15" s="80"/>
      <c r="PLO15" s="80"/>
      <c r="PLP15" s="80"/>
      <c r="PLQ15" s="80"/>
      <c r="PLR15" s="80"/>
      <c r="PLS15" s="80"/>
      <c r="PLT15" s="80"/>
      <c r="PLU15" s="80"/>
      <c r="PLV15" s="80"/>
      <c r="PLW15" s="80"/>
      <c r="PLX15" s="80"/>
      <c r="PLY15" s="80"/>
      <c r="PLZ15" s="80"/>
      <c r="PMA15" s="80"/>
      <c r="PMB15" s="80"/>
      <c r="PMC15" s="80"/>
      <c r="PMD15" s="80"/>
      <c r="PME15" s="80"/>
      <c r="PMF15" s="80"/>
      <c r="PMG15" s="80"/>
      <c r="PMH15" s="80"/>
      <c r="PMI15" s="80"/>
      <c r="PMJ15" s="80"/>
      <c r="PMK15" s="80"/>
      <c r="PML15" s="80"/>
      <c r="PMM15" s="80"/>
      <c r="PMN15" s="80"/>
      <c r="PMO15" s="80"/>
      <c r="PMP15" s="80"/>
      <c r="PMQ15" s="80"/>
      <c r="PMR15" s="80"/>
      <c r="PMS15" s="80"/>
      <c r="PMT15" s="80"/>
      <c r="PMU15" s="80"/>
      <c r="PMV15" s="80"/>
      <c r="PMW15" s="80"/>
      <c r="PMX15" s="80"/>
      <c r="PMY15" s="80"/>
      <c r="PMZ15" s="80"/>
      <c r="PNA15" s="80"/>
      <c r="PNB15" s="80"/>
      <c r="PNC15" s="80"/>
      <c r="PND15" s="80"/>
      <c r="PNE15" s="80"/>
      <c r="PNF15" s="80"/>
      <c r="PNG15" s="80"/>
      <c r="PNH15" s="80"/>
      <c r="PNI15" s="80"/>
      <c r="PNJ15" s="80"/>
      <c r="PNK15" s="80"/>
      <c r="PNL15" s="80"/>
      <c r="PNM15" s="80"/>
      <c r="PNN15" s="80"/>
      <c r="PNO15" s="80"/>
      <c r="PNP15" s="80"/>
      <c r="PNQ15" s="80"/>
      <c r="PNR15" s="80"/>
      <c r="PNS15" s="80"/>
      <c r="PNT15" s="80"/>
      <c r="PNU15" s="80"/>
      <c r="PNV15" s="80"/>
      <c r="PNW15" s="80"/>
      <c r="PNX15" s="80"/>
      <c r="PNY15" s="80"/>
      <c r="PNZ15" s="80"/>
      <c r="POA15" s="80"/>
      <c r="POB15" s="80"/>
      <c r="POC15" s="80"/>
      <c r="POD15" s="80"/>
      <c r="POE15" s="80"/>
      <c r="POF15" s="80"/>
      <c r="POG15" s="80"/>
      <c r="POH15" s="80"/>
      <c r="POI15" s="80"/>
      <c r="POJ15" s="80"/>
      <c r="POK15" s="80"/>
      <c r="POL15" s="80"/>
      <c r="POM15" s="80"/>
      <c r="PON15" s="80"/>
      <c r="POO15" s="80"/>
      <c r="POP15" s="80"/>
      <c r="POQ15" s="80"/>
      <c r="POR15" s="80"/>
      <c r="POS15" s="80"/>
      <c r="POT15" s="80"/>
      <c r="POU15" s="80"/>
      <c r="POV15" s="80"/>
      <c r="POW15" s="80"/>
      <c r="POX15" s="80"/>
      <c r="POY15" s="80"/>
      <c r="POZ15" s="80"/>
      <c r="PPA15" s="80"/>
      <c r="PPB15" s="80"/>
      <c r="PPC15" s="80"/>
      <c r="PPD15" s="80"/>
      <c r="PPE15" s="80"/>
      <c r="PPF15" s="80"/>
      <c r="PPG15" s="80"/>
      <c r="PPH15" s="80"/>
      <c r="PPI15" s="80"/>
      <c r="PPJ15" s="80"/>
      <c r="PPK15" s="80"/>
      <c r="PPL15" s="80"/>
      <c r="PPM15" s="80"/>
      <c r="PPN15" s="80"/>
      <c r="PPO15" s="80"/>
      <c r="PPP15" s="80"/>
      <c r="PPQ15" s="80"/>
      <c r="PPR15" s="80"/>
      <c r="PPS15" s="80"/>
      <c r="PPT15" s="80"/>
      <c r="PPU15" s="80"/>
      <c r="PPV15" s="80"/>
      <c r="PPW15" s="80"/>
      <c r="PPX15" s="80"/>
      <c r="PPY15" s="80"/>
      <c r="PPZ15" s="80"/>
      <c r="PQA15" s="80"/>
      <c r="PQB15" s="80"/>
      <c r="PQC15" s="80"/>
      <c r="PQD15" s="80"/>
      <c r="PQE15" s="80"/>
      <c r="PQF15" s="80"/>
      <c r="PQG15" s="80"/>
      <c r="PQH15" s="80"/>
      <c r="PQI15" s="80"/>
      <c r="PQJ15" s="80"/>
      <c r="PQK15" s="80"/>
      <c r="PQL15" s="80"/>
      <c r="PQM15" s="80"/>
      <c r="PQN15" s="80"/>
      <c r="PQO15" s="80"/>
      <c r="PQP15" s="80"/>
      <c r="PQQ15" s="80"/>
      <c r="PQR15" s="80"/>
      <c r="PQS15" s="80"/>
      <c r="PQT15" s="80"/>
      <c r="PQU15" s="80"/>
      <c r="PQV15" s="80"/>
      <c r="PQW15" s="80"/>
      <c r="PQX15" s="80"/>
      <c r="PQY15" s="80"/>
      <c r="PQZ15" s="80"/>
      <c r="PRA15" s="80"/>
      <c r="PRB15" s="80"/>
      <c r="PRC15" s="80"/>
      <c r="PRD15" s="80"/>
      <c r="PRE15" s="80"/>
      <c r="PRF15" s="80"/>
      <c r="PRG15" s="80"/>
      <c r="PRH15" s="80"/>
      <c r="PRI15" s="80"/>
      <c r="PRJ15" s="80"/>
      <c r="PRK15" s="80"/>
      <c r="PRL15" s="80"/>
      <c r="PRM15" s="80"/>
      <c r="PRN15" s="80"/>
      <c r="PRO15" s="80"/>
      <c r="PRP15" s="80"/>
      <c r="PRQ15" s="80"/>
      <c r="PRR15" s="80"/>
      <c r="PRS15" s="80"/>
      <c r="PRT15" s="80"/>
      <c r="PRU15" s="80"/>
      <c r="PRV15" s="80"/>
      <c r="PRW15" s="80"/>
      <c r="PRX15" s="80"/>
      <c r="PRY15" s="80"/>
      <c r="PRZ15" s="80"/>
      <c r="PSA15" s="80"/>
      <c r="PSB15" s="80"/>
      <c r="PSC15" s="80"/>
      <c r="PSD15" s="80"/>
      <c r="PSE15" s="80"/>
      <c r="PSF15" s="80"/>
      <c r="PSG15" s="80"/>
      <c r="PSH15" s="80"/>
      <c r="PSI15" s="80"/>
      <c r="PSJ15" s="80"/>
      <c r="PSK15" s="80"/>
      <c r="PSL15" s="80"/>
      <c r="PSM15" s="80"/>
      <c r="PSN15" s="80"/>
      <c r="PSO15" s="80"/>
      <c r="PSP15" s="80"/>
      <c r="PSQ15" s="80"/>
      <c r="PSR15" s="80"/>
      <c r="PSS15" s="80"/>
      <c r="PST15" s="80"/>
      <c r="PSU15" s="80"/>
      <c r="PSV15" s="80"/>
      <c r="PSW15" s="80"/>
      <c r="PSX15" s="80"/>
      <c r="PSY15" s="80"/>
      <c r="PSZ15" s="80"/>
      <c r="PTA15" s="80"/>
      <c r="PTB15" s="80"/>
      <c r="PTC15" s="80"/>
      <c r="PTD15" s="80"/>
      <c r="PTE15" s="80"/>
      <c r="PTF15" s="80"/>
      <c r="PTG15" s="80"/>
      <c r="PTH15" s="80"/>
      <c r="PTI15" s="80"/>
      <c r="PTJ15" s="80"/>
      <c r="PTK15" s="80"/>
      <c r="PTL15" s="80"/>
      <c r="PTM15" s="80"/>
      <c r="PTN15" s="80"/>
      <c r="PTO15" s="80"/>
      <c r="PTP15" s="80"/>
      <c r="PTQ15" s="80"/>
      <c r="PTR15" s="80"/>
      <c r="PTS15" s="80"/>
      <c r="PTT15" s="80"/>
      <c r="PTU15" s="80"/>
      <c r="PTV15" s="80"/>
      <c r="PTW15" s="80"/>
      <c r="PTX15" s="80"/>
      <c r="PTY15" s="80"/>
      <c r="PTZ15" s="80"/>
      <c r="PUA15" s="80"/>
      <c r="PUB15" s="80"/>
      <c r="PUC15" s="80"/>
      <c r="PUD15" s="80"/>
      <c r="PUE15" s="80"/>
      <c r="PUF15" s="80"/>
      <c r="PUG15" s="80"/>
      <c r="PUH15" s="80"/>
      <c r="PUI15" s="80"/>
      <c r="PUJ15" s="80"/>
      <c r="PUK15" s="80"/>
      <c r="PUL15" s="80"/>
      <c r="PUM15" s="80"/>
      <c r="PUN15" s="80"/>
      <c r="PUO15" s="80"/>
      <c r="PUP15" s="80"/>
      <c r="PUQ15" s="80"/>
      <c r="PUR15" s="80"/>
      <c r="PUS15" s="80"/>
      <c r="PUT15" s="80"/>
      <c r="PUU15" s="80"/>
      <c r="PUV15" s="80"/>
      <c r="PUW15" s="80"/>
      <c r="PUX15" s="80"/>
      <c r="PUY15" s="80"/>
      <c r="PUZ15" s="80"/>
      <c r="PVA15" s="80"/>
      <c r="PVB15" s="80"/>
      <c r="PVC15" s="80"/>
      <c r="PVD15" s="80"/>
      <c r="PVE15" s="80"/>
      <c r="PVF15" s="80"/>
      <c r="PVG15" s="80"/>
      <c r="PVH15" s="80"/>
      <c r="PVI15" s="80"/>
      <c r="PVJ15" s="80"/>
      <c r="PVK15" s="80"/>
      <c r="PVL15" s="80"/>
      <c r="PVM15" s="80"/>
      <c r="PVN15" s="80"/>
      <c r="PVO15" s="80"/>
      <c r="PVP15" s="80"/>
      <c r="PVQ15" s="80"/>
      <c r="PVR15" s="80"/>
      <c r="PVS15" s="80"/>
      <c r="PVT15" s="80"/>
      <c r="PVU15" s="80"/>
      <c r="PVV15" s="80"/>
      <c r="PVW15" s="80"/>
      <c r="PVX15" s="80"/>
      <c r="PVY15" s="80"/>
      <c r="PVZ15" s="80"/>
      <c r="PWA15" s="80"/>
      <c r="PWB15" s="80"/>
      <c r="PWC15" s="80"/>
      <c r="PWD15" s="80"/>
      <c r="PWE15" s="80"/>
      <c r="PWF15" s="80"/>
      <c r="PWG15" s="80"/>
      <c r="PWH15" s="80"/>
      <c r="PWI15" s="80"/>
      <c r="PWJ15" s="80"/>
      <c r="PWK15" s="80"/>
      <c r="PWL15" s="80"/>
      <c r="PWM15" s="80"/>
      <c r="PWN15" s="80"/>
      <c r="PWO15" s="80"/>
      <c r="PWP15" s="80"/>
      <c r="PWQ15" s="80"/>
      <c r="PWR15" s="80"/>
      <c r="PWS15" s="80"/>
      <c r="PWT15" s="80"/>
      <c r="PWU15" s="80"/>
      <c r="PWV15" s="80"/>
      <c r="PWW15" s="80"/>
      <c r="PWX15" s="80"/>
      <c r="PWY15" s="80"/>
      <c r="PWZ15" s="80"/>
      <c r="PXA15" s="80"/>
      <c r="PXB15" s="80"/>
      <c r="PXC15" s="80"/>
      <c r="PXD15" s="80"/>
      <c r="PXE15" s="80"/>
      <c r="PXF15" s="80"/>
      <c r="PXG15" s="80"/>
      <c r="PXH15" s="80"/>
      <c r="PXI15" s="80"/>
      <c r="PXJ15" s="80"/>
      <c r="PXK15" s="80"/>
      <c r="PXL15" s="80"/>
      <c r="PXM15" s="80"/>
      <c r="PXN15" s="80"/>
      <c r="PXO15" s="80"/>
      <c r="PXP15" s="80"/>
      <c r="PXQ15" s="80"/>
      <c r="PXR15" s="80"/>
      <c r="PXS15" s="80"/>
      <c r="PXT15" s="80"/>
      <c r="PXU15" s="80"/>
      <c r="PXV15" s="80"/>
      <c r="PXW15" s="80"/>
      <c r="PXX15" s="80"/>
      <c r="PXY15" s="80"/>
      <c r="PXZ15" s="80"/>
      <c r="PYA15" s="80"/>
      <c r="PYB15" s="80"/>
      <c r="PYC15" s="80"/>
      <c r="PYD15" s="80"/>
      <c r="PYE15" s="80"/>
      <c r="PYF15" s="80"/>
      <c r="PYG15" s="80"/>
      <c r="PYH15" s="80"/>
      <c r="PYI15" s="80"/>
      <c r="PYJ15" s="80"/>
      <c r="PYK15" s="80"/>
      <c r="PYL15" s="80"/>
      <c r="PYM15" s="80"/>
      <c r="PYN15" s="80"/>
      <c r="PYO15" s="80"/>
      <c r="PYP15" s="80"/>
      <c r="PYQ15" s="80"/>
      <c r="PYR15" s="80"/>
      <c r="PYS15" s="80"/>
      <c r="PYT15" s="80"/>
      <c r="PYU15" s="80"/>
      <c r="PYV15" s="80"/>
      <c r="PYW15" s="80"/>
      <c r="PYX15" s="80"/>
      <c r="PYY15" s="80"/>
      <c r="PYZ15" s="80"/>
      <c r="PZA15" s="80"/>
      <c r="PZB15" s="80"/>
      <c r="PZC15" s="80"/>
      <c r="PZD15" s="80"/>
      <c r="PZE15" s="80"/>
      <c r="PZF15" s="80"/>
      <c r="PZG15" s="80"/>
      <c r="PZH15" s="80"/>
      <c r="PZI15" s="80"/>
      <c r="PZJ15" s="80"/>
      <c r="PZK15" s="80"/>
      <c r="PZL15" s="80"/>
      <c r="PZM15" s="80"/>
      <c r="PZN15" s="80"/>
      <c r="PZO15" s="80"/>
      <c r="PZP15" s="80"/>
      <c r="PZQ15" s="80"/>
      <c r="PZR15" s="80"/>
      <c r="PZS15" s="80"/>
      <c r="PZT15" s="80"/>
      <c r="PZU15" s="80"/>
      <c r="PZV15" s="80"/>
      <c r="PZW15" s="80"/>
      <c r="PZX15" s="80"/>
      <c r="PZY15" s="80"/>
      <c r="PZZ15" s="80"/>
      <c r="QAA15" s="80"/>
      <c r="QAB15" s="80"/>
      <c r="QAC15" s="80"/>
      <c r="QAD15" s="80"/>
      <c r="QAE15" s="80"/>
      <c r="QAF15" s="80"/>
      <c r="QAG15" s="80"/>
      <c r="QAH15" s="80"/>
      <c r="QAI15" s="80"/>
      <c r="QAJ15" s="80"/>
      <c r="QAK15" s="80"/>
      <c r="QAL15" s="80"/>
      <c r="QAM15" s="80"/>
      <c r="QAN15" s="80"/>
      <c r="QAO15" s="80"/>
      <c r="QAP15" s="80"/>
      <c r="QAQ15" s="80"/>
      <c r="QAR15" s="80"/>
      <c r="QAS15" s="80"/>
      <c r="QAT15" s="80"/>
      <c r="QAU15" s="80"/>
      <c r="QAV15" s="80"/>
      <c r="QAW15" s="80"/>
      <c r="QAX15" s="80"/>
      <c r="QAY15" s="80"/>
      <c r="QAZ15" s="80"/>
      <c r="QBA15" s="80"/>
      <c r="QBB15" s="80"/>
      <c r="QBC15" s="80"/>
      <c r="QBD15" s="80"/>
      <c r="QBE15" s="80"/>
      <c r="QBF15" s="80"/>
      <c r="QBG15" s="80"/>
      <c r="QBH15" s="80"/>
      <c r="QBI15" s="80"/>
      <c r="QBJ15" s="80"/>
      <c r="QBK15" s="80"/>
      <c r="QBL15" s="80"/>
      <c r="QBM15" s="80"/>
      <c r="QBN15" s="80"/>
      <c r="QBO15" s="80"/>
      <c r="QBP15" s="80"/>
      <c r="QBQ15" s="80"/>
      <c r="QBR15" s="80"/>
      <c r="QBS15" s="80"/>
      <c r="QBT15" s="80"/>
      <c r="QBU15" s="80"/>
      <c r="QBV15" s="80"/>
      <c r="QBW15" s="80"/>
      <c r="QBX15" s="80"/>
      <c r="QBY15" s="80"/>
      <c r="QBZ15" s="80"/>
      <c r="QCA15" s="80"/>
      <c r="QCB15" s="80"/>
      <c r="QCC15" s="80"/>
      <c r="QCD15" s="80"/>
      <c r="QCE15" s="80"/>
      <c r="QCF15" s="80"/>
      <c r="QCG15" s="80"/>
      <c r="QCH15" s="80"/>
      <c r="QCI15" s="80"/>
      <c r="QCJ15" s="80"/>
      <c r="QCK15" s="80"/>
      <c r="QCL15" s="80"/>
      <c r="QCM15" s="80"/>
      <c r="QCN15" s="80"/>
      <c r="QCO15" s="80"/>
      <c r="QCP15" s="80"/>
      <c r="QCQ15" s="80"/>
      <c r="QCR15" s="80"/>
      <c r="QCS15" s="80"/>
      <c r="QCT15" s="80"/>
      <c r="QCU15" s="80"/>
      <c r="QCV15" s="80"/>
      <c r="QCW15" s="80"/>
      <c r="QCX15" s="80"/>
      <c r="QCY15" s="80"/>
      <c r="QCZ15" s="80"/>
      <c r="QDA15" s="80"/>
      <c r="QDB15" s="80"/>
      <c r="QDC15" s="80"/>
      <c r="QDD15" s="80"/>
      <c r="QDE15" s="80"/>
      <c r="QDF15" s="80"/>
      <c r="QDG15" s="80"/>
      <c r="QDH15" s="80"/>
      <c r="QDI15" s="80"/>
      <c r="QDJ15" s="80"/>
      <c r="QDK15" s="80"/>
      <c r="QDL15" s="80"/>
      <c r="QDM15" s="80"/>
      <c r="QDN15" s="80"/>
      <c r="QDO15" s="80"/>
      <c r="QDP15" s="80"/>
      <c r="QDQ15" s="80"/>
      <c r="QDR15" s="80"/>
      <c r="QDS15" s="80"/>
      <c r="QDT15" s="80"/>
      <c r="QDU15" s="80"/>
      <c r="QDV15" s="80"/>
      <c r="QDW15" s="80"/>
      <c r="QDX15" s="80"/>
      <c r="QDY15" s="80"/>
      <c r="QDZ15" s="80"/>
      <c r="QEA15" s="80"/>
      <c r="QEB15" s="80"/>
      <c r="QEC15" s="80"/>
      <c r="QED15" s="80"/>
      <c r="QEE15" s="80"/>
      <c r="QEF15" s="80"/>
      <c r="QEG15" s="80"/>
      <c r="QEH15" s="80"/>
      <c r="QEI15" s="80"/>
      <c r="QEJ15" s="80"/>
      <c r="QEK15" s="80"/>
      <c r="QEL15" s="80"/>
      <c r="QEM15" s="80"/>
      <c r="QEN15" s="80"/>
      <c r="QEO15" s="80"/>
      <c r="QEP15" s="80"/>
      <c r="QEQ15" s="80"/>
      <c r="QER15" s="80"/>
      <c r="QES15" s="80"/>
      <c r="QET15" s="80"/>
      <c r="QEU15" s="80"/>
      <c r="QEV15" s="80"/>
      <c r="QEW15" s="80"/>
      <c r="QEX15" s="80"/>
      <c r="QEY15" s="80"/>
      <c r="QEZ15" s="80"/>
      <c r="QFA15" s="80"/>
      <c r="QFB15" s="80"/>
      <c r="QFC15" s="80"/>
      <c r="QFD15" s="80"/>
      <c r="QFE15" s="80"/>
      <c r="QFF15" s="80"/>
      <c r="QFG15" s="80"/>
      <c r="QFH15" s="80"/>
      <c r="QFI15" s="80"/>
      <c r="QFJ15" s="80"/>
      <c r="QFK15" s="80"/>
      <c r="QFL15" s="80"/>
      <c r="QFM15" s="80"/>
      <c r="QFN15" s="80"/>
      <c r="QFO15" s="80"/>
      <c r="QFP15" s="80"/>
      <c r="QFQ15" s="80"/>
      <c r="QFR15" s="80"/>
      <c r="QFS15" s="80"/>
      <c r="QFT15" s="80"/>
      <c r="QFU15" s="80"/>
      <c r="QFV15" s="80"/>
      <c r="QFW15" s="80"/>
      <c r="QFX15" s="80"/>
      <c r="QFY15" s="80"/>
      <c r="QFZ15" s="80"/>
      <c r="QGA15" s="80"/>
      <c r="QGB15" s="80"/>
      <c r="QGC15" s="80"/>
      <c r="QGD15" s="80"/>
      <c r="QGE15" s="80"/>
      <c r="QGF15" s="80"/>
      <c r="QGG15" s="80"/>
      <c r="QGH15" s="80"/>
      <c r="QGI15" s="80"/>
      <c r="QGJ15" s="80"/>
      <c r="QGK15" s="80"/>
      <c r="QGL15" s="80"/>
      <c r="QGM15" s="80"/>
      <c r="QGN15" s="80"/>
      <c r="QGO15" s="80"/>
      <c r="QGP15" s="80"/>
      <c r="QGQ15" s="80"/>
      <c r="QGR15" s="80"/>
      <c r="QGS15" s="80"/>
      <c r="QGT15" s="80"/>
      <c r="QGU15" s="80"/>
      <c r="QGV15" s="80"/>
      <c r="QGW15" s="80"/>
      <c r="QGX15" s="80"/>
      <c r="QGY15" s="80"/>
      <c r="QGZ15" s="80"/>
      <c r="QHA15" s="80"/>
      <c r="QHB15" s="80"/>
      <c r="QHC15" s="80"/>
      <c r="QHD15" s="80"/>
      <c r="QHE15" s="80"/>
      <c r="QHF15" s="80"/>
      <c r="QHG15" s="80"/>
      <c r="QHH15" s="80"/>
      <c r="QHI15" s="80"/>
      <c r="QHJ15" s="80"/>
      <c r="QHK15" s="80"/>
      <c r="QHL15" s="80"/>
      <c r="QHM15" s="80"/>
      <c r="QHN15" s="80"/>
      <c r="QHO15" s="80"/>
      <c r="QHP15" s="80"/>
      <c r="QHQ15" s="80"/>
      <c r="QHR15" s="80"/>
      <c r="QHS15" s="80"/>
      <c r="QHT15" s="80"/>
      <c r="QHU15" s="80"/>
      <c r="QHV15" s="80"/>
      <c r="QHW15" s="80"/>
      <c r="QHX15" s="80"/>
      <c r="QHY15" s="80"/>
      <c r="QHZ15" s="80"/>
      <c r="QIA15" s="80"/>
      <c r="QIB15" s="80"/>
      <c r="QIC15" s="80"/>
      <c r="QID15" s="80"/>
      <c r="QIE15" s="80"/>
      <c r="QIF15" s="80"/>
      <c r="QIG15" s="80"/>
      <c r="QIH15" s="80"/>
      <c r="QII15" s="80"/>
      <c r="QIJ15" s="80"/>
      <c r="QIK15" s="80"/>
      <c r="QIL15" s="80"/>
      <c r="QIM15" s="80"/>
      <c r="QIN15" s="80"/>
      <c r="QIO15" s="80"/>
      <c r="QIP15" s="80"/>
      <c r="QIQ15" s="80"/>
      <c r="QIR15" s="80"/>
      <c r="QIS15" s="80"/>
      <c r="QIT15" s="80"/>
      <c r="QIU15" s="80"/>
      <c r="QIV15" s="80"/>
      <c r="QIW15" s="80"/>
      <c r="QIX15" s="80"/>
      <c r="QIY15" s="80"/>
      <c r="QIZ15" s="80"/>
      <c r="QJA15" s="80"/>
      <c r="QJB15" s="80"/>
      <c r="QJC15" s="80"/>
      <c r="QJD15" s="80"/>
      <c r="QJE15" s="80"/>
      <c r="QJF15" s="80"/>
      <c r="QJG15" s="80"/>
      <c r="QJH15" s="80"/>
      <c r="QJI15" s="80"/>
      <c r="QJJ15" s="80"/>
      <c r="QJK15" s="80"/>
      <c r="QJL15" s="80"/>
      <c r="QJM15" s="80"/>
      <c r="QJN15" s="80"/>
      <c r="QJO15" s="80"/>
      <c r="QJP15" s="80"/>
      <c r="QJQ15" s="80"/>
      <c r="QJR15" s="80"/>
      <c r="QJS15" s="80"/>
      <c r="QJT15" s="80"/>
      <c r="QJU15" s="80"/>
      <c r="QJV15" s="80"/>
      <c r="QJW15" s="80"/>
      <c r="QJX15" s="80"/>
      <c r="QJY15" s="80"/>
      <c r="QJZ15" s="80"/>
      <c r="QKA15" s="80"/>
      <c r="QKB15" s="80"/>
      <c r="QKC15" s="80"/>
      <c r="QKD15" s="80"/>
      <c r="QKE15" s="80"/>
      <c r="QKF15" s="80"/>
      <c r="QKG15" s="80"/>
      <c r="QKH15" s="80"/>
      <c r="QKI15" s="80"/>
      <c r="QKJ15" s="80"/>
      <c r="QKK15" s="80"/>
      <c r="QKL15" s="80"/>
      <c r="QKM15" s="80"/>
      <c r="QKN15" s="80"/>
      <c r="QKO15" s="80"/>
      <c r="QKP15" s="80"/>
      <c r="QKQ15" s="80"/>
      <c r="QKR15" s="80"/>
      <c r="QKS15" s="80"/>
      <c r="QKT15" s="80"/>
      <c r="QKU15" s="80"/>
      <c r="QKV15" s="80"/>
      <c r="QKW15" s="80"/>
      <c r="QKX15" s="80"/>
      <c r="QKY15" s="80"/>
      <c r="QKZ15" s="80"/>
      <c r="QLA15" s="80"/>
      <c r="QLB15" s="80"/>
      <c r="QLC15" s="80"/>
      <c r="QLD15" s="80"/>
      <c r="QLE15" s="80"/>
      <c r="QLF15" s="80"/>
      <c r="QLG15" s="80"/>
      <c r="QLH15" s="80"/>
      <c r="QLI15" s="80"/>
      <c r="QLJ15" s="80"/>
      <c r="QLK15" s="80"/>
      <c r="QLL15" s="80"/>
      <c r="QLM15" s="80"/>
      <c r="QLN15" s="80"/>
      <c r="QLO15" s="80"/>
      <c r="QLP15" s="80"/>
      <c r="QLQ15" s="80"/>
      <c r="QLR15" s="80"/>
      <c r="QLS15" s="80"/>
      <c r="QLT15" s="80"/>
      <c r="QLU15" s="80"/>
      <c r="QLV15" s="80"/>
      <c r="QLW15" s="80"/>
      <c r="QLX15" s="80"/>
      <c r="QLY15" s="80"/>
      <c r="QLZ15" s="80"/>
      <c r="QMA15" s="80"/>
      <c r="QMB15" s="80"/>
      <c r="QMC15" s="80"/>
      <c r="QMD15" s="80"/>
      <c r="QME15" s="80"/>
      <c r="QMF15" s="80"/>
      <c r="QMG15" s="80"/>
      <c r="QMH15" s="80"/>
      <c r="QMI15" s="80"/>
      <c r="QMJ15" s="80"/>
      <c r="QMK15" s="80"/>
      <c r="QML15" s="80"/>
      <c r="QMM15" s="80"/>
      <c r="QMN15" s="80"/>
      <c r="QMO15" s="80"/>
      <c r="QMP15" s="80"/>
      <c r="QMQ15" s="80"/>
      <c r="QMR15" s="80"/>
      <c r="QMS15" s="80"/>
      <c r="QMT15" s="80"/>
      <c r="QMU15" s="80"/>
      <c r="QMV15" s="80"/>
      <c r="QMW15" s="80"/>
      <c r="QMX15" s="80"/>
      <c r="QMY15" s="80"/>
      <c r="QMZ15" s="80"/>
      <c r="QNA15" s="80"/>
      <c r="QNB15" s="80"/>
      <c r="QNC15" s="80"/>
      <c r="QND15" s="80"/>
      <c r="QNE15" s="80"/>
      <c r="QNF15" s="80"/>
      <c r="QNG15" s="80"/>
      <c r="QNH15" s="80"/>
      <c r="QNI15" s="80"/>
      <c r="QNJ15" s="80"/>
      <c r="QNK15" s="80"/>
      <c r="QNL15" s="80"/>
      <c r="QNM15" s="80"/>
      <c r="QNN15" s="80"/>
      <c r="QNO15" s="80"/>
      <c r="QNP15" s="80"/>
      <c r="QNQ15" s="80"/>
      <c r="QNR15" s="80"/>
      <c r="QNS15" s="80"/>
      <c r="QNT15" s="80"/>
      <c r="QNU15" s="80"/>
      <c r="QNV15" s="80"/>
      <c r="QNW15" s="80"/>
      <c r="QNX15" s="80"/>
      <c r="QNY15" s="80"/>
      <c r="QNZ15" s="80"/>
      <c r="QOA15" s="80"/>
      <c r="QOB15" s="80"/>
      <c r="QOC15" s="80"/>
      <c r="QOD15" s="80"/>
      <c r="QOE15" s="80"/>
      <c r="QOF15" s="80"/>
      <c r="QOG15" s="80"/>
      <c r="QOH15" s="80"/>
      <c r="QOI15" s="80"/>
      <c r="QOJ15" s="80"/>
      <c r="QOK15" s="80"/>
      <c r="QOL15" s="80"/>
      <c r="QOM15" s="80"/>
      <c r="QON15" s="80"/>
      <c r="QOO15" s="80"/>
      <c r="QOP15" s="80"/>
      <c r="QOQ15" s="80"/>
      <c r="QOR15" s="80"/>
      <c r="QOS15" s="80"/>
      <c r="QOT15" s="80"/>
      <c r="QOU15" s="80"/>
      <c r="QOV15" s="80"/>
      <c r="QOW15" s="80"/>
      <c r="QOX15" s="80"/>
      <c r="QOY15" s="80"/>
      <c r="QOZ15" s="80"/>
      <c r="QPA15" s="80"/>
      <c r="QPB15" s="80"/>
      <c r="QPC15" s="80"/>
      <c r="QPD15" s="80"/>
      <c r="QPE15" s="80"/>
      <c r="QPF15" s="80"/>
      <c r="QPG15" s="80"/>
      <c r="QPH15" s="80"/>
      <c r="QPI15" s="80"/>
      <c r="QPJ15" s="80"/>
      <c r="QPK15" s="80"/>
      <c r="QPL15" s="80"/>
      <c r="QPM15" s="80"/>
      <c r="QPN15" s="80"/>
      <c r="QPO15" s="80"/>
      <c r="QPP15" s="80"/>
      <c r="QPQ15" s="80"/>
      <c r="QPR15" s="80"/>
      <c r="QPS15" s="80"/>
      <c r="QPT15" s="80"/>
      <c r="QPU15" s="80"/>
      <c r="QPV15" s="80"/>
      <c r="QPW15" s="80"/>
      <c r="QPX15" s="80"/>
      <c r="QPY15" s="80"/>
      <c r="QPZ15" s="80"/>
      <c r="QQA15" s="80"/>
      <c r="QQB15" s="80"/>
      <c r="QQC15" s="80"/>
      <c r="QQD15" s="80"/>
      <c r="QQE15" s="80"/>
      <c r="QQF15" s="80"/>
      <c r="QQG15" s="80"/>
      <c r="QQH15" s="80"/>
      <c r="QQI15" s="80"/>
      <c r="QQJ15" s="80"/>
      <c r="QQK15" s="80"/>
      <c r="QQL15" s="80"/>
      <c r="QQM15" s="80"/>
      <c r="QQN15" s="80"/>
      <c r="QQO15" s="80"/>
      <c r="QQP15" s="80"/>
      <c r="QQQ15" s="80"/>
      <c r="QQR15" s="80"/>
      <c r="QQS15" s="80"/>
      <c r="QQT15" s="80"/>
      <c r="QQU15" s="80"/>
      <c r="QQV15" s="80"/>
      <c r="QQW15" s="80"/>
      <c r="QQX15" s="80"/>
      <c r="QQY15" s="80"/>
      <c r="QQZ15" s="80"/>
      <c r="QRA15" s="80"/>
      <c r="QRB15" s="80"/>
      <c r="QRC15" s="80"/>
      <c r="QRD15" s="80"/>
      <c r="QRE15" s="80"/>
      <c r="QRF15" s="80"/>
      <c r="QRG15" s="80"/>
      <c r="QRH15" s="80"/>
      <c r="QRI15" s="80"/>
      <c r="QRJ15" s="80"/>
      <c r="QRK15" s="80"/>
      <c r="QRL15" s="80"/>
      <c r="QRM15" s="80"/>
      <c r="QRN15" s="80"/>
      <c r="QRO15" s="80"/>
      <c r="QRP15" s="80"/>
      <c r="QRQ15" s="80"/>
      <c r="QRR15" s="80"/>
      <c r="QRS15" s="80"/>
      <c r="QRT15" s="80"/>
      <c r="QRU15" s="80"/>
      <c r="QRV15" s="80"/>
      <c r="QRW15" s="80"/>
      <c r="QRX15" s="80"/>
      <c r="QRY15" s="80"/>
      <c r="QRZ15" s="80"/>
      <c r="QSA15" s="80"/>
      <c r="QSB15" s="80"/>
      <c r="QSC15" s="80"/>
      <c r="QSD15" s="80"/>
      <c r="QSE15" s="80"/>
      <c r="QSF15" s="80"/>
      <c r="QSG15" s="80"/>
      <c r="QSH15" s="80"/>
      <c r="QSI15" s="80"/>
      <c r="QSJ15" s="80"/>
      <c r="QSK15" s="80"/>
      <c r="QSL15" s="80"/>
      <c r="QSM15" s="80"/>
      <c r="QSN15" s="80"/>
      <c r="QSO15" s="80"/>
      <c r="QSP15" s="80"/>
      <c r="QSQ15" s="80"/>
      <c r="QSR15" s="80"/>
      <c r="QSS15" s="80"/>
      <c r="QST15" s="80"/>
      <c r="QSU15" s="80"/>
      <c r="QSV15" s="80"/>
      <c r="QSW15" s="80"/>
      <c r="QSX15" s="80"/>
      <c r="QSY15" s="80"/>
      <c r="QSZ15" s="80"/>
      <c r="QTA15" s="80"/>
      <c r="QTB15" s="80"/>
      <c r="QTC15" s="80"/>
      <c r="QTD15" s="80"/>
      <c r="QTE15" s="80"/>
      <c r="QTF15" s="80"/>
      <c r="QTG15" s="80"/>
      <c r="QTH15" s="80"/>
      <c r="QTI15" s="80"/>
      <c r="QTJ15" s="80"/>
      <c r="QTK15" s="80"/>
      <c r="QTL15" s="80"/>
      <c r="QTM15" s="80"/>
      <c r="QTN15" s="80"/>
      <c r="QTO15" s="80"/>
      <c r="QTP15" s="80"/>
      <c r="QTQ15" s="80"/>
      <c r="QTR15" s="80"/>
      <c r="QTS15" s="80"/>
      <c r="QTT15" s="80"/>
      <c r="QTU15" s="80"/>
      <c r="QTV15" s="80"/>
      <c r="QTW15" s="80"/>
      <c r="QTX15" s="80"/>
      <c r="QTY15" s="80"/>
      <c r="QTZ15" s="80"/>
      <c r="QUA15" s="80"/>
      <c r="QUB15" s="80"/>
      <c r="QUC15" s="80"/>
      <c r="QUD15" s="80"/>
      <c r="QUE15" s="80"/>
      <c r="QUF15" s="80"/>
      <c r="QUG15" s="80"/>
      <c r="QUH15" s="80"/>
      <c r="QUI15" s="80"/>
      <c r="QUJ15" s="80"/>
      <c r="QUK15" s="80"/>
      <c r="QUL15" s="80"/>
      <c r="QUM15" s="80"/>
      <c r="QUN15" s="80"/>
      <c r="QUO15" s="80"/>
      <c r="QUP15" s="80"/>
      <c r="QUQ15" s="80"/>
      <c r="QUR15" s="80"/>
      <c r="QUS15" s="80"/>
      <c r="QUT15" s="80"/>
      <c r="QUU15" s="80"/>
      <c r="QUV15" s="80"/>
      <c r="QUW15" s="80"/>
      <c r="QUX15" s="80"/>
      <c r="QUY15" s="80"/>
      <c r="QUZ15" s="80"/>
      <c r="QVA15" s="80"/>
      <c r="QVB15" s="80"/>
      <c r="QVC15" s="80"/>
      <c r="QVD15" s="80"/>
      <c r="QVE15" s="80"/>
      <c r="QVF15" s="80"/>
      <c r="QVG15" s="80"/>
      <c r="QVH15" s="80"/>
      <c r="QVI15" s="80"/>
      <c r="QVJ15" s="80"/>
      <c r="QVK15" s="80"/>
      <c r="QVL15" s="80"/>
      <c r="QVM15" s="80"/>
      <c r="QVN15" s="80"/>
      <c r="QVO15" s="80"/>
      <c r="QVP15" s="80"/>
      <c r="QVQ15" s="80"/>
      <c r="QVR15" s="80"/>
      <c r="QVS15" s="80"/>
      <c r="QVT15" s="80"/>
      <c r="QVU15" s="80"/>
      <c r="QVV15" s="80"/>
      <c r="QVW15" s="80"/>
      <c r="QVX15" s="80"/>
      <c r="QVY15" s="80"/>
      <c r="QVZ15" s="80"/>
      <c r="QWA15" s="80"/>
      <c r="QWB15" s="80"/>
      <c r="QWC15" s="80"/>
      <c r="QWD15" s="80"/>
      <c r="QWE15" s="80"/>
      <c r="QWF15" s="80"/>
      <c r="QWG15" s="80"/>
      <c r="QWH15" s="80"/>
      <c r="QWI15" s="80"/>
      <c r="QWJ15" s="80"/>
      <c r="QWK15" s="80"/>
      <c r="QWL15" s="80"/>
      <c r="QWM15" s="80"/>
      <c r="QWN15" s="80"/>
      <c r="QWO15" s="80"/>
      <c r="QWP15" s="80"/>
      <c r="QWQ15" s="80"/>
      <c r="QWR15" s="80"/>
      <c r="QWS15" s="80"/>
      <c r="QWT15" s="80"/>
      <c r="QWU15" s="80"/>
      <c r="QWV15" s="80"/>
      <c r="QWW15" s="80"/>
      <c r="QWX15" s="80"/>
      <c r="QWY15" s="80"/>
      <c r="QWZ15" s="80"/>
      <c r="QXA15" s="80"/>
      <c r="QXB15" s="80"/>
      <c r="QXC15" s="80"/>
      <c r="QXD15" s="80"/>
      <c r="QXE15" s="80"/>
      <c r="QXF15" s="80"/>
      <c r="QXG15" s="80"/>
      <c r="QXH15" s="80"/>
      <c r="QXI15" s="80"/>
      <c r="QXJ15" s="80"/>
      <c r="QXK15" s="80"/>
      <c r="QXL15" s="80"/>
      <c r="QXM15" s="80"/>
      <c r="QXN15" s="80"/>
      <c r="QXO15" s="80"/>
      <c r="QXP15" s="80"/>
      <c r="QXQ15" s="80"/>
      <c r="QXR15" s="80"/>
      <c r="QXS15" s="80"/>
      <c r="QXT15" s="80"/>
      <c r="QXU15" s="80"/>
      <c r="QXV15" s="80"/>
      <c r="QXW15" s="80"/>
      <c r="QXX15" s="80"/>
      <c r="QXY15" s="80"/>
      <c r="QXZ15" s="80"/>
      <c r="QYA15" s="80"/>
      <c r="QYB15" s="80"/>
      <c r="QYC15" s="80"/>
      <c r="QYD15" s="80"/>
      <c r="QYE15" s="80"/>
      <c r="QYF15" s="80"/>
      <c r="QYG15" s="80"/>
      <c r="QYH15" s="80"/>
      <c r="QYI15" s="80"/>
      <c r="QYJ15" s="80"/>
      <c r="QYK15" s="80"/>
      <c r="QYL15" s="80"/>
      <c r="QYM15" s="80"/>
      <c r="QYN15" s="80"/>
      <c r="QYO15" s="80"/>
      <c r="QYP15" s="80"/>
      <c r="QYQ15" s="80"/>
      <c r="QYR15" s="80"/>
      <c r="QYS15" s="80"/>
      <c r="QYT15" s="80"/>
      <c r="QYU15" s="80"/>
      <c r="QYV15" s="80"/>
      <c r="QYW15" s="80"/>
      <c r="QYX15" s="80"/>
      <c r="QYY15" s="80"/>
      <c r="QYZ15" s="80"/>
      <c r="QZA15" s="80"/>
      <c r="QZB15" s="80"/>
      <c r="QZC15" s="80"/>
      <c r="QZD15" s="80"/>
      <c r="QZE15" s="80"/>
      <c r="QZF15" s="80"/>
      <c r="QZG15" s="80"/>
      <c r="QZH15" s="80"/>
      <c r="QZI15" s="80"/>
      <c r="QZJ15" s="80"/>
      <c r="QZK15" s="80"/>
      <c r="QZL15" s="80"/>
      <c r="QZM15" s="80"/>
      <c r="QZN15" s="80"/>
      <c r="QZO15" s="80"/>
      <c r="QZP15" s="80"/>
      <c r="QZQ15" s="80"/>
      <c r="QZR15" s="80"/>
      <c r="QZS15" s="80"/>
      <c r="QZT15" s="80"/>
      <c r="QZU15" s="80"/>
      <c r="QZV15" s="80"/>
      <c r="QZW15" s="80"/>
      <c r="QZX15" s="80"/>
      <c r="QZY15" s="80"/>
      <c r="QZZ15" s="80"/>
      <c r="RAA15" s="80"/>
      <c r="RAB15" s="80"/>
      <c r="RAC15" s="80"/>
      <c r="RAD15" s="80"/>
      <c r="RAE15" s="80"/>
      <c r="RAF15" s="80"/>
      <c r="RAG15" s="80"/>
      <c r="RAH15" s="80"/>
      <c r="RAI15" s="80"/>
      <c r="RAJ15" s="80"/>
      <c r="RAK15" s="80"/>
      <c r="RAL15" s="80"/>
      <c r="RAM15" s="80"/>
      <c r="RAN15" s="80"/>
      <c r="RAO15" s="80"/>
      <c r="RAP15" s="80"/>
      <c r="RAQ15" s="80"/>
      <c r="RAR15" s="80"/>
      <c r="RAS15" s="80"/>
      <c r="RAT15" s="80"/>
      <c r="RAU15" s="80"/>
      <c r="RAV15" s="80"/>
      <c r="RAW15" s="80"/>
      <c r="RAX15" s="80"/>
      <c r="RAY15" s="80"/>
      <c r="RAZ15" s="80"/>
      <c r="RBA15" s="80"/>
      <c r="RBB15" s="80"/>
      <c r="RBC15" s="80"/>
      <c r="RBD15" s="80"/>
      <c r="RBE15" s="80"/>
      <c r="RBF15" s="80"/>
      <c r="RBG15" s="80"/>
      <c r="RBH15" s="80"/>
      <c r="RBI15" s="80"/>
      <c r="RBJ15" s="80"/>
      <c r="RBK15" s="80"/>
      <c r="RBL15" s="80"/>
      <c r="RBM15" s="80"/>
      <c r="RBN15" s="80"/>
      <c r="RBO15" s="80"/>
      <c r="RBP15" s="80"/>
      <c r="RBQ15" s="80"/>
      <c r="RBR15" s="80"/>
      <c r="RBS15" s="80"/>
      <c r="RBT15" s="80"/>
      <c r="RBU15" s="80"/>
      <c r="RBV15" s="80"/>
      <c r="RBW15" s="80"/>
      <c r="RBX15" s="80"/>
      <c r="RBY15" s="80"/>
      <c r="RBZ15" s="80"/>
      <c r="RCA15" s="80"/>
      <c r="RCB15" s="80"/>
      <c r="RCC15" s="80"/>
      <c r="RCD15" s="80"/>
      <c r="RCE15" s="80"/>
      <c r="RCF15" s="80"/>
      <c r="RCG15" s="80"/>
      <c r="RCH15" s="80"/>
      <c r="RCI15" s="80"/>
      <c r="RCJ15" s="80"/>
      <c r="RCK15" s="80"/>
      <c r="RCL15" s="80"/>
      <c r="RCM15" s="80"/>
      <c r="RCN15" s="80"/>
      <c r="RCO15" s="80"/>
      <c r="RCP15" s="80"/>
      <c r="RCQ15" s="80"/>
      <c r="RCR15" s="80"/>
      <c r="RCS15" s="80"/>
      <c r="RCT15" s="80"/>
      <c r="RCU15" s="80"/>
      <c r="RCV15" s="80"/>
      <c r="RCW15" s="80"/>
      <c r="RCX15" s="80"/>
      <c r="RCY15" s="80"/>
      <c r="RCZ15" s="80"/>
      <c r="RDA15" s="80"/>
      <c r="RDB15" s="80"/>
      <c r="RDC15" s="80"/>
      <c r="RDD15" s="80"/>
      <c r="RDE15" s="80"/>
      <c r="RDF15" s="80"/>
      <c r="RDG15" s="80"/>
      <c r="RDH15" s="80"/>
      <c r="RDI15" s="80"/>
      <c r="RDJ15" s="80"/>
      <c r="RDK15" s="80"/>
      <c r="RDL15" s="80"/>
      <c r="RDM15" s="80"/>
      <c r="RDN15" s="80"/>
      <c r="RDO15" s="80"/>
      <c r="RDP15" s="80"/>
      <c r="RDQ15" s="80"/>
      <c r="RDR15" s="80"/>
      <c r="RDS15" s="80"/>
      <c r="RDT15" s="80"/>
      <c r="RDU15" s="80"/>
      <c r="RDV15" s="80"/>
      <c r="RDW15" s="80"/>
      <c r="RDX15" s="80"/>
      <c r="RDY15" s="80"/>
      <c r="RDZ15" s="80"/>
      <c r="REA15" s="80"/>
      <c r="REB15" s="80"/>
      <c r="REC15" s="80"/>
      <c r="RED15" s="80"/>
      <c r="REE15" s="80"/>
      <c r="REF15" s="80"/>
      <c r="REG15" s="80"/>
      <c r="REH15" s="80"/>
      <c r="REI15" s="80"/>
      <c r="REJ15" s="80"/>
      <c r="REK15" s="80"/>
      <c r="REL15" s="80"/>
      <c r="REM15" s="80"/>
      <c r="REN15" s="80"/>
      <c r="REO15" s="80"/>
      <c r="REP15" s="80"/>
      <c r="REQ15" s="80"/>
      <c r="RER15" s="80"/>
      <c r="RES15" s="80"/>
      <c r="RET15" s="80"/>
      <c r="REU15" s="80"/>
      <c r="REV15" s="80"/>
      <c r="REW15" s="80"/>
      <c r="REX15" s="80"/>
      <c r="REY15" s="80"/>
      <c r="REZ15" s="80"/>
      <c r="RFA15" s="80"/>
      <c r="RFB15" s="80"/>
      <c r="RFC15" s="80"/>
      <c r="RFD15" s="80"/>
      <c r="RFE15" s="80"/>
      <c r="RFF15" s="80"/>
      <c r="RFG15" s="80"/>
      <c r="RFH15" s="80"/>
      <c r="RFI15" s="80"/>
      <c r="RFJ15" s="80"/>
      <c r="RFK15" s="80"/>
      <c r="RFL15" s="80"/>
      <c r="RFM15" s="80"/>
      <c r="RFN15" s="80"/>
      <c r="RFO15" s="80"/>
      <c r="RFP15" s="80"/>
      <c r="RFQ15" s="80"/>
      <c r="RFR15" s="80"/>
      <c r="RFS15" s="80"/>
      <c r="RFT15" s="80"/>
      <c r="RFU15" s="80"/>
      <c r="RFV15" s="80"/>
      <c r="RFW15" s="80"/>
      <c r="RFX15" s="80"/>
      <c r="RFY15" s="80"/>
      <c r="RFZ15" s="80"/>
      <c r="RGA15" s="80"/>
      <c r="RGB15" s="80"/>
      <c r="RGC15" s="80"/>
      <c r="RGD15" s="80"/>
      <c r="RGE15" s="80"/>
      <c r="RGF15" s="80"/>
      <c r="RGG15" s="80"/>
      <c r="RGH15" s="80"/>
      <c r="RGI15" s="80"/>
      <c r="RGJ15" s="80"/>
      <c r="RGK15" s="80"/>
      <c r="RGL15" s="80"/>
      <c r="RGM15" s="80"/>
      <c r="RGN15" s="80"/>
      <c r="RGO15" s="80"/>
      <c r="RGP15" s="80"/>
      <c r="RGQ15" s="80"/>
      <c r="RGR15" s="80"/>
      <c r="RGS15" s="80"/>
      <c r="RGT15" s="80"/>
      <c r="RGU15" s="80"/>
      <c r="RGV15" s="80"/>
      <c r="RGW15" s="80"/>
      <c r="RGX15" s="80"/>
      <c r="RGY15" s="80"/>
      <c r="RGZ15" s="80"/>
      <c r="RHA15" s="80"/>
      <c r="RHB15" s="80"/>
      <c r="RHC15" s="80"/>
      <c r="RHD15" s="80"/>
      <c r="RHE15" s="80"/>
      <c r="RHF15" s="80"/>
      <c r="RHG15" s="80"/>
      <c r="RHH15" s="80"/>
      <c r="RHI15" s="80"/>
      <c r="RHJ15" s="80"/>
      <c r="RHK15" s="80"/>
      <c r="RHL15" s="80"/>
      <c r="RHM15" s="80"/>
      <c r="RHN15" s="80"/>
      <c r="RHO15" s="80"/>
      <c r="RHP15" s="80"/>
      <c r="RHQ15" s="80"/>
      <c r="RHR15" s="80"/>
      <c r="RHS15" s="80"/>
      <c r="RHT15" s="80"/>
      <c r="RHU15" s="80"/>
      <c r="RHV15" s="80"/>
      <c r="RHW15" s="80"/>
      <c r="RHX15" s="80"/>
      <c r="RHY15" s="80"/>
      <c r="RHZ15" s="80"/>
      <c r="RIA15" s="80"/>
      <c r="RIB15" s="80"/>
      <c r="RIC15" s="80"/>
      <c r="RID15" s="80"/>
      <c r="RIE15" s="80"/>
      <c r="RIF15" s="80"/>
      <c r="RIG15" s="80"/>
      <c r="RIH15" s="80"/>
      <c r="RII15" s="80"/>
      <c r="RIJ15" s="80"/>
      <c r="RIK15" s="80"/>
      <c r="RIL15" s="80"/>
      <c r="RIM15" s="80"/>
      <c r="RIN15" s="80"/>
      <c r="RIO15" s="80"/>
      <c r="RIP15" s="80"/>
      <c r="RIQ15" s="80"/>
      <c r="RIR15" s="80"/>
      <c r="RIS15" s="80"/>
      <c r="RIT15" s="80"/>
      <c r="RIU15" s="80"/>
      <c r="RIV15" s="80"/>
      <c r="RIW15" s="80"/>
      <c r="RIX15" s="80"/>
      <c r="RIY15" s="80"/>
      <c r="RIZ15" s="80"/>
      <c r="RJA15" s="80"/>
      <c r="RJB15" s="80"/>
      <c r="RJC15" s="80"/>
      <c r="RJD15" s="80"/>
      <c r="RJE15" s="80"/>
      <c r="RJF15" s="80"/>
      <c r="RJG15" s="80"/>
      <c r="RJH15" s="80"/>
      <c r="RJI15" s="80"/>
      <c r="RJJ15" s="80"/>
      <c r="RJK15" s="80"/>
      <c r="RJL15" s="80"/>
      <c r="RJM15" s="80"/>
      <c r="RJN15" s="80"/>
      <c r="RJO15" s="80"/>
      <c r="RJP15" s="80"/>
      <c r="RJQ15" s="80"/>
      <c r="RJR15" s="80"/>
      <c r="RJS15" s="80"/>
      <c r="RJT15" s="80"/>
      <c r="RJU15" s="80"/>
      <c r="RJV15" s="80"/>
      <c r="RJW15" s="80"/>
      <c r="RJX15" s="80"/>
      <c r="RJY15" s="80"/>
      <c r="RJZ15" s="80"/>
      <c r="RKA15" s="80"/>
      <c r="RKB15" s="80"/>
      <c r="RKC15" s="80"/>
      <c r="RKD15" s="80"/>
      <c r="RKE15" s="80"/>
      <c r="RKF15" s="80"/>
      <c r="RKG15" s="80"/>
      <c r="RKH15" s="80"/>
      <c r="RKI15" s="80"/>
      <c r="RKJ15" s="80"/>
      <c r="RKK15" s="80"/>
      <c r="RKL15" s="80"/>
      <c r="RKM15" s="80"/>
      <c r="RKN15" s="80"/>
      <c r="RKO15" s="80"/>
      <c r="RKP15" s="80"/>
      <c r="RKQ15" s="80"/>
      <c r="RKR15" s="80"/>
      <c r="RKS15" s="80"/>
      <c r="RKT15" s="80"/>
      <c r="RKU15" s="80"/>
      <c r="RKV15" s="80"/>
      <c r="RKW15" s="80"/>
      <c r="RKX15" s="80"/>
      <c r="RKY15" s="80"/>
      <c r="RKZ15" s="80"/>
      <c r="RLA15" s="80"/>
      <c r="RLB15" s="80"/>
      <c r="RLC15" s="80"/>
      <c r="RLD15" s="80"/>
      <c r="RLE15" s="80"/>
      <c r="RLF15" s="80"/>
      <c r="RLG15" s="80"/>
      <c r="RLH15" s="80"/>
      <c r="RLI15" s="80"/>
      <c r="RLJ15" s="80"/>
      <c r="RLK15" s="80"/>
      <c r="RLL15" s="80"/>
      <c r="RLM15" s="80"/>
      <c r="RLN15" s="80"/>
      <c r="RLO15" s="80"/>
      <c r="RLP15" s="80"/>
      <c r="RLQ15" s="80"/>
      <c r="RLR15" s="80"/>
      <c r="RLS15" s="80"/>
      <c r="RLT15" s="80"/>
      <c r="RLU15" s="80"/>
      <c r="RLV15" s="80"/>
      <c r="RLW15" s="80"/>
      <c r="RLX15" s="80"/>
      <c r="RLY15" s="80"/>
      <c r="RLZ15" s="80"/>
      <c r="RMA15" s="80"/>
      <c r="RMB15" s="80"/>
      <c r="RMC15" s="80"/>
      <c r="RMD15" s="80"/>
      <c r="RME15" s="80"/>
      <c r="RMF15" s="80"/>
      <c r="RMG15" s="80"/>
      <c r="RMH15" s="80"/>
      <c r="RMI15" s="80"/>
      <c r="RMJ15" s="80"/>
      <c r="RMK15" s="80"/>
      <c r="RML15" s="80"/>
      <c r="RMM15" s="80"/>
      <c r="RMN15" s="80"/>
      <c r="RMO15" s="80"/>
      <c r="RMP15" s="80"/>
      <c r="RMQ15" s="80"/>
      <c r="RMR15" s="80"/>
      <c r="RMS15" s="80"/>
      <c r="RMT15" s="80"/>
      <c r="RMU15" s="80"/>
      <c r="RMV15" s="80"/>
      <c r="RMW15" s="80"/>
      <c r="RMX15" s="80"/>
      <c r="RMY15" s="80"/>
      <c r="RMZ15" s="80"/>
      <c r="RNA15" s="80"/>
      <c r="RNB15" s="80"/>
      <c r="RNC15" s="80"/>
      <c r="RND15" s="80"/>
      <c r="RNE15" s="80"/>
      <c r="RNF15" s="80"/>
      <c r="RNG15" s="80"/>
      <c r="RNH15" s="80"/>
      <c r="RNI15" s="80"/>
      <c r="RNJ15" s="80"/>
      <c r="RNK15" s="80"/>
      <c r="RNL15" s="80"/>
      <c r="RNM15" s="80"/>
      <c r="RNN15" s="80"/>
      <c r="RNO15" s="80"/>
      <c r="RNP15" s="80"/>
      <c r="RNQ15" s="80"/>
      <c r="RNR15" s="80"/>
      <c r="RNS15" s="80"/>
      <c r="RNT15" s="80"/>
      <c r="RNU15" s="80"/>
      <c r="RNV15" s="80"/>
      <c r="RNW15" s="80"/>
      <c r="RNX15" s="80"/>
      <c r="RNY15" s="80"/>
      <c r="RNZ15" s="80"/>
      <c r="ROA15" s="80"/>
      <c r="ROB15" s="80"/>
      <c r="ROC15" s="80"/>
      <c r="ROD15" s="80"/>
      <c r="ROE15" s="80"/>
      <c r="ROF15" s="80"/>
      <c r="ROG15" s="80"/>
      <c r="ROH15" s="80"/>
      <c r="ROI15" s="80"/>
      <c r="ROJ15" s="80"/>
      <c r="ROK15" s="80"/>
      <c r="ROL15" s="80"/>
      <c r="ROM15" s="80"/>
      <c r="RON15" s="80"/>
      <c r="ROO15" s="80"/>
      <c r="ROP15" s="80"/>
      <c r="ROQ15" s="80"/>
      <c r="ROR15" s="80"/>
      <c r="ROS15" s="80"/>
      <c r="ROT15" s="80"/>
      <c r="ROU15" s="80"/>
      <c r="ROV15" s="80"/>
      <c r="ROW15" s="80"/>
      <c r="ROX15" s="80"/>
      <c r="ROY15" s="80"/>
      <c r="ROZ15" s="80"/>
      <c r="RPA15" s="80"/>
      <c r="RPB15" s="80"/>
      <c r="RPC15" s="80"/>
      <c r="RPD15" s="80"/>
      <c r="RPE15" s="80"/>
      <c r="RPF15" s="80"/>
      <c r="RPG15" s="80"/>
      <c r="RPH15" s="80"/>
      <c r="RPI15" s="80"/>
      <c r="RPJ15" s="80"/>
      <c r="RPK15" s="80"/>
      <c r="RPL15" s="80"/>
      <c r="RPM15" s="80"/>
      <c r="RPN15" s="80"/>
      <c r="RPO15" s="80"/>
      <c r="RPP15" s="80"/>
      <c r="RPQ15" s="80"/>
      <c r="RPR15" s="80"/>
      <c r="RPS15" s="80"/>
      <c r="RPT15" s="80"/>
      <c r="RPU15" s="80"/>
      <c r="RPV15" s="80"/>
      <c r="RPW15" s="80"/>
      <c r="RPX15" s="80"/>
      <c r="RPY15" s="80"/>
      <c r="RPZ15" s="80"/>
      <c r="RQA15" s="80"/>
      <c r="RQB15" s="80"/>
      <c r="RQC15" s="80"/>
      <c r="RQD15" s="80"/>
      <c r="RQE15" s="80"/>
      <c r="RQF15" s="80"/>
      <c r="RQG15" s="80"/>
      <c r="RQH15" s="80"/>
      <c r="RQI15" s="80"/>
      <c r="RQJ15" s="80"/>
      <c r="RQK15" s="80"/>
      <c r="RQL15" s="80"/>
      <c r="RQM15" s="80"/>
      <c r="RQN15" s="80"/>
      <c r="RQO15" s="80"/>
      <c r="RQP15" s="80"/>
      <c r="RQQ15" s="80"/>
      <c r="RQR15" s="80"/>
      <c r="RQS15" s="80"/>
      <c r="RQT15" s="80"/>
      <c r="RQU15" s="80"/>
      <c r="RQV15" s="80"/>
      <c r="RQW15" s="80"/>
      <c r="RQX15" s="80"/>
      <c r="RQY15" s="80"/>
      <c r="RQZ15" s="80"/>
      <c r="RRA15" s="80"/>
      <c r="RRB15" s="80"/>
      <c r="RRC15" s="80"/>
      <c r="RRD15" s="80"/>
      <c r="RRE15" s="80"/>
      <c r="RRF15" s="80"/>
      <c r="RRG15" s="80"/>
      <c r="RRH15" s="80"/>
      <c r="RRI15" s="80"/>
      <c r="RRJ15" s="80"/>
      <c r="RRK15" s="80"/>
      <c r="RRL15" s="80"/>
      <c r="RRM15" s="80"/>
      <c r="RRN15" s="80"/>
      <c r="RRO15" s="80"/>
      <c r="RRP15" s="80"/>
      <c r="RRQ15" s="80"/>
      <c r="RRR15" s="80"/>
      <c r="RRS15" s="80"/>
      <c r="RRT15" s="80"/>
      <c r="RRU15" s="80"/>
      <c r="RRV15" s="80"/>
      <c r="RRW15" s="80"/>
      <c r="RRX15" s="80"/>
      <c r="RRY15" s="80"/>
      <c r="RRZ15" s="80"/>
      <c r="RSA15" s="80"/>
      <c r="RSB15" s="80"/>
      <c r="RSC15" s="80"/>
      <c r="RSD15" s="80"/>
      <c r="RSE15" s="80"/>
      <c r="RSF15" s="80"/>
      <c r="RSG15" s="80"/>
      <c r="RSH15" s="80"/>
      <c r="RSI15" s="80"/>
      <c r="RSJ15" s="80"/>
      <c r="RSK15" s="80"/>
      <c r="RSL15" s="80"/>
      <c r="RSM15" s="80"/>
      <c r="RSN15" s="80"/>
      <c r="RSO15" s="80"/>
      <c r="RSP15" s="80"/>
      <c r="RSQ15" s="80"/>
      <c r="RSR15" s="80"/>
      <c r="RSS15" s="80"/>
      <c r="RST15" s="80"/>
      <c r="RSU15" s="80"/>
      <c r="RSV15" s="80"/>
      <c r="RSW15" s="80"/>
      <c r="RSX15" s="80"/>
      <c r="RSY15" s="80"/>
      <c r="RSZ15" s="80"/>
      <c r="RTA15" s="80"/>
      <c r="RTB15" s="80"/>
      <c r="RTC15" s="80"/>
      <c r="RTD15" s="80"/>
      <c r="RTE15" s="80"/>
      <c r="RTF15" s="80"/>
      <c r="RTG15" s="80"/>
      <c r="RTH15" s="80"/>
      <c r="RTI15" s="80"/>
      <c r="RTJ15" s="80"/>
      <c r="RTK15" s="80"/>
      <c r="RTL15" s="80"/>
      <c r="RTM15" s="80"/>
      <c r="RTN15" s="80"/>
      <c r="RTO15" s="80"/>
      <c r="RTP15" s="80"/>
      <c r="RTQ15" s="80"/>
      <c r="RTR15" s="80"/>
      <c r="RTS15" s="80"/>
      <c r="RTT15" s="80"/>
      <c r="RTU15" s="80"/>
      <c r="RTV15" s="80"/>
      <c r="RTW15" s="80"/>
      <c r="RTX15" s="80"/>
      <c r="RTY15" s="80"/>
      <c r="RTZ15" s="80"/>
      <c r="RUA15" s="80"/>
      <c r="RUB15" s="80"/>
      <c r="RUC15" s="80"/>
      <c r="RUD15" s="80"/>
      <c r="RUE15" s="80"/>
      <c r="RUF15" s="80"/>
      <c r="RUG15" s="80"/>
      <c r="RUH15" s="80"/>
      <c r="RUI15" s="80"/>
      <c r="RUJ15" s="80"/>
      <c r="RUK15" s="80"/>
      <c r="RUL15" s="80"/>
      <c r="RUM15" s="80"/>
      <c r="RUN15" s="80"/>
      <c r="RUO15" s="80"/>
      <c r="RUP15" s="80"/>
      <c r="RUQ15" s="80"/>
      <c r="RUR15" s="80"/>
      <c r="RUS15" s="80"/>
      <c r="RUT15" s="80"/>
      <c r="RUU15" s="80"/>
      <c r="RUV15" s="80"/>
      <c r="RUW15" s="80"/>
      <c r="RUX15" s="80"/>
      <c r="RUY15" s="80"/>
      <c r="RUZ15" s="80"/>
      <c r="RVA15" s="80"/>
      <c r="RVB15" s="80"/>
      <c r="RVC15" s="80"/>
      <c r="RVD15" s="80"/>
      <c r="RVE15" s="80"/>
      <c r="RVF15" s="80"/>
      <c r="RVG15" s="80"/>
      <c r="RVH15" s="80"/>
      <c r="RVI15" s="80"/>
      <c r="RVJ15" s="80"/>
      <c r="RVK15" s="80"/>
      <c r="RVL15" s="80"/>
      <c r="RVM15" s="80"/>
      <c r="RVN15" s="80"/>
      <c r="RVO15" s="80"/>
      <c r="RVP15" s="80"/>
      <c r="RVQ15" s="80"/>
      <c r="RVR15" s="80"/>
      <c r="RVS15" s="80"/>
      <c r="RVT15" s="80"/>
      <c r="RVU15" s="80"/>
      <c r="RVV15" s="80"/>
      <c r="RVW15" s="80"/>
      <c r="RVX15" s="80"/>
      <c r="RVY15" s="80"/>
      <c r="RVZ15" s="80"/>
      <c r="RWA15" s="80"/>
      <c r="RWB15" s="80"/>
      <c r="RWC15" s="80"/>
      <c r="RWD15" s="80"/>
      <c r="RWE15" s="80"/>
      <c r="RWF15" s="80"/>
      <c r="RWG15" s="80"/>
      <c r="RWH15" s="80"/>
      <c r="RWI15" s="80"/>
      <c r="RWJ15" s="80"/>
      <c r="RWK15" s="80"/>
      <c r="RWL15" s="80"/>
      <c r="RWM15" s="80"/>
      <c r="RWN15" s="80"/>
      <c r="RWO15" s="80"/>
      <c r="RWP15" s="80"/>
      <c r="RWQ15" s="80"/>
      <c r="RWR15" s="80"/>
      <c r="RWS15" s="80"/>
      <c r="RWT15" s="80"/>
      <c r="RWU15" s="80"/>
      <c r="RWV15" s="80"/>
      <c r="RWW15" s="80"/>
      <c r="RWX15" s="80"/>
      <c r="RWY15" s="80"/>
      <c r="RWZ15" s="80"/>
      <c r="RXA15" s="80"/>
      <c r="RXB15" s="80"/>
      <c r="RXC15" s="80"/>
      <c r="RXD15" s="80"/>
      <c r="RXE15" s="80"/>
      <c r="RXF15" s="80"/>
      <c r="RXG15" s="80"/>
      <c r="RXH15" s="80"/>
      <c r="RXI15" s="80"/>
      <c r="RXJ15" s="80"/>
      <c r="RXK15" s="80"/>
      <c r="RXL15" s="80"/>
      <c r="RXM15" s="80"/>
      <c r="RXN15" s="80"/>
      <c r="RXO15" s="80"/>
      <c r="RXP15" s="80"/>
      <c r="RXQ15" s="80"/>
      <c r="RXR15" s="80"/>
      <c r="RXS15" s="80"/>
      <c r="RXT15" s="80"/>
      <c r="RXU15" s="80"/>
      <c r="RXV15" s="80"/>
      <c r="RXW15" s="80"/>
      <c r="RXX15" s="80"/>
      <c r="RXY15" s="80"/>
      <c r="RXZ15" s="80"/>
      <c r="RYA15" s="80"/>
      <c r="RYB15" s="80"/>
      <c r="RYC15" s="80"/>
      <c r="RYD15" s="80"/>
      <c r="RYE15" s="80"/>
      <c r="RYF15" s="80"/>
      <c r="RYG15" s="80"/>
      <c r="RYH15" s="80"/>
      <c r="RYI15" s="80"/>
      <c r="RYJ15" s="80"/>
      <c r="RYK15" s="80"/>
      <c r="RYL15" s="80"/>
      <c r="RYM15" s="80"/>
      <c r="RYN15" s="80"/>
      <c r="RYO15" s="80"/>
      <c r="RYP15" s="80"/>
      <c r="RYQ15" s="80"/>
      <c r="RYR15" s="80"/>
      <c r="RYS15" s="80"/>
      <c r="RYT15" s="80"/>
      <c r="RYU15" s="80"/>
      <c r="RYV15" s="80"/>
      <c r="RYW15" s="80"/>
      <c r="RYX15" s="80"/>
      <c r="RYY15" s="80"/>
      <c r="RYZ15" s="80"/>
      <c r="RZA15" s="80"/>
      <c r="RZB15" s="80"/>
      <c r="RZC15" s="80"/>
      <c r="RZD15" s="80"/>
      <c r="RZE15" s="80"/>
      <c r="RZF15" s="80"/>
      <c r="RZG15" s="80"/>
      <c r="RZH15" s="80"/>
      <c r="RZI15" s="80"/>
      <c r="RZJ15" s="80"/>
      <c r="RZK15" s="80"/>
      <c r="RZL15" s="80"/>
      <c r="RZM15" s="80"/>
      <c r="RZN15" s="80"/>
      <c r="RZO15" s="80"/>
      <c r="RZP15" s="80"/>
      <c r="RZQ15" s="80"/>
      <c r="RZR15" s="80"/>
      <c r="RZS15" s="80"/>
      <c r="RZT15" s="80"/>
      <c r="RZU15" s="80"/>
      <c r="RZV15" s="80"/>
      <c r="RZW15" s="80"/>
      <c r="RZX15" s="80"/>
      <c r="RZY15" s="80"/>
      <c r="RZZ15" s="80"/>
      <c r="SAA15" s="80"/>
      <c r="SAB15" s="80"/>
      <c r="SAC15" s="80"/>
      <c r="SAD15" s="80"/>
      <c r="SAE15" s="80"/>
      <c r="SAF15" s="80"/>
      <c r="SAG15" s="80"/>
      <c r="SAH15" s="80"/>
      <c r="SAI15" s="80"/>
      <c r="SAJ15" s="80"/>
      <c r="SAK15" s="80"/>
      <c r="SAL15" s="80"/>
      <c r="SAM15" s="80"/>
      <c r="SAN15" s="80"/>
      <c r="SAO15" s="80"/>
      <c r="SAP15" s="80"/>
      <c r="SAQ15" s="80"/>
      <c r="SAR15" s="80"/>
      <c r="SAS15" s="80"/>
      <c r="SAT15" s="80"/>
      <c r="SAU15" s="80"/>
      <c r="SAV15" s="80"/>
      <c r="SAW15" s="80"/>
      <c r="SAX15" s="80"/>
      <c r="SAY15" s="80"/>
      <c r="SAZ15" s="80"/>
      <c r="SBA15" s="80"/>
      <c r="SBB15" s="80"/>
      <c r="SBC15" s="80"/>
      <c r="SBD15" s="80"/>
      <c r="SBE15" s="80"/>
      <c r="SBF15" s="80"/>
      <c r="SBG15" s="80"/>
      <c r="SBH15" s="80"/>
      <c r="SBI15" s="80"/>
      <c r="SBJ15" s="80"/>
      <c r="SBK15" s="80"/>
      <c r="SBL15" s="80"/>
      <c r="SBM15" s="80"/>
      <c r="SBN15" s="80"/>
      <c r="SBO15" s="80"/>
      <c r="SBP15" s="80"/>
      <c r="SBQ15" s="80"/>
      <c r="SBR15" s="80"/>
      <c r="SBS15" s="80"/>
      <c r="SBT15" s="80"/>
      <c r="SBU15" s="80"/>
      <c r="SBV15" s="80"/>
      <c r="SBW15" s="80"/>
      <c r="SBX15" s="80"/>
      <c r="SBY15" s="80"/>
      <c r="SBZ15" s="80"/>
      <c r="SCA15" s="80"/>
      <c r="SCB15" s="80"/>
      <c r="SCC15" s="80"/>
      <c r="SCD15" s="80"/>
      <c r="SCE15" s="80"/>
      <c r="SCF15" s="80"/>
      <c r="SCG15" s="80"/>
      <c r="SCH15" s="80"/>
      <c r="SCI15" s="80"/>
      <c r="SCJ15" s="80"/>
      <c r="SCK15" s="80"/>
      <c r="SCL15" s="80"/>
      <c r="SCM15" s="80"/>
      <c r="SCN15" s="80"/>
      <c r="SCO15" s="80"/>
      <c r="SCP15" s="80"/>
      <c r="SCQ15" s="80"/>
      <c r="SCR15" s="80"/>
      <c r="SCS15" s="80"/>
      <c r="SCT15" s="80"/>
      <c r="SCU15" s="80"/>
      <c r="SCV15" s="80"/>
      <c r="SCW15" s="80"/>
      <c r="SCX15" s="80"/>
      <c r="SCY15" s="80"/>
      <c r="SCZ15" s="80"/>
      <c r="SDA15" s="80"/>
      <c r="SDB15" s="80"/>
      <c r="SDC15" s="80"/>
      <c r="SDD15" s="80"/>
      <c r="SDE15" s="80"/>
      <c r="SDF15" s="80"/>
      <c r="SDG15" s="80"/>
      <c r="SDH15" s="80"/>
      <c r="SDI15" s="80"/>
      <c r="SDJ15" s="80"/>
      <c r="SDK15" s="80"/>
      <c r="SDL15" s="80"/>
      <c r="SDM15" s="80"/>
      <c r="SDN15" s="80"/>
      <c r="SDO15" s="80"/>
      <c r="SDP15" s="80"/>
      <c r="SDQ15" s="80"/>
      <c r="SDR15" s="80"/>
      <c r="SDS15" s="80"/>
      <c r="SDT15" s="80"/>
      <c r="SDU15" s="80"/>
      <c r="SDV15" s="80"/>
      <c r="SDW15" s="80"/>
      <c r="SDX15" s="80"/>
      <c r="SDY15" s="80"/>
      <c r="SDZ15" s="80"/>
      <c r="SEA15" s="80"/>
      <c r="SEB15" s="80"/>
      <c r="SEC15" s="80"/>
      <c r="SED15" s="80"/>
      <c r="SEE15" s="80"/>
      <c r="SEF15" s="80"/>
      <c r="SEG15" s="80"/>
      <c r="SEH15" s="80"/>
      <c r="SEI15" s="80"/>
      <c r="SEJ15" s="80"/>
      <c r="SEK15" s="80"/>
      <c r="SEL15" s="80"/>
      <c r="SEM15" s="80"/>
      <c r="SEN15" s="80"/>
      <c r="SEO15" s="80"/>
      <c r="SEP15" s="80"/>
      <c r="SEQ15" s="80"/>
      <c r="SER15" s="80"/>
      <c r="SES15" s="80"/>
      <c r="SET15" s="80"/>
      <c r="SEU15" s="80"/>
      <c r="SEV15" s="80"/>
      <c r="SEW15" s="80"/>
      <c r="SEX15" s="80"/>
      <c r="SEY15" s="80"/>
      <c r="SEZ15" s="80"/>
      <c r="SFA15" s="80"/>
      <c r="SFB15" s="80"/>
      <c r="SFC15" s="80"/>
      <c r="SFD15" s="80"/>
      <c r="SFE15" s="80"/>
      <c r="SFF15" s="80"/>
      <c r="SFG15" s="80"/>
      <c r="SFH15" s="80"/>
      <c r="SFI15" s="80"/>
      <c r="SFJ15" s="80"/>
      <c r="SFK15" s="80"/>
      <c r="SFL15" s="80"/>
      <c r="SFM15" s="80"/>
      <c r="SFN15" s="80"/>
      <c r="SFO15" s="80"/>
      <c r="SFP15" s="80"/>
      <c r="SFQ15" s="80"/>
      <c r="SFR15" s="80"/>
      <c r="SFS15" s="80"/>
      <c r="SFT15" s="80"/>
      <c r="SFU15" s="80"/>
      <c r="SFV15" s="80"/>
      <c r="SFW15" s="80"/>
      <c r="SFX15" s="80"/>
      <c r="SFY15" s="80"/>
      <c r="SFZ15" s="80"/>
      <c r="SGA15" s="80"/>
      <c r="SGB15" s="80"/>
      <c r="SGC15" s="80"/>
      <c r="SGD15" s="80"/>
      <c r="SGE15" s="80"/>
      <c r="SGF15" s="80"/>
      <c r="SGG15" s="80"/>
      <c r="SGH15" s="80"/>
      <c r="SGI15" s="80"/>
      <c r="SGJ15" s="80"/>
      <c r="SGK15" s="80"/>
      <c r="SGL15" s="80"/>
      <c r="SGM15" s="80"/>
      <c r="SGN15" s="80"/>
      <c r="SGO15" s="80"/>
      <c r="SGP15" s="80"/>
      <c r="SGQ15" s="80"/>
      <c r="SGR15" s="80"/>
      <c r="SGS15" s="80"/>
      <c r="SGT15" s="80"/>
      <c r="SGU15" s="80"/>
      <c r="SGV15" s="80"/>
      <c r="SGW15" s="80"/>
      <c r="SGX15" s="80"/>
      <c r="SGY15" s="80"/>
      <c r="SGZ15" s="80"/>
      <c r="SHA15" s="80"/>
      <c r="SHB15" s="80"/>
      <c r="SHC15" s="80"/>
      <c r="SHD15" s="80"/>
      <c r="SHE15" s="80"/>
      <c r="SHF15" s="80"/>
      <c r="SHG15" s="80"/>
      <c r="SHH15" s="80"/>
      <c r="SHI15" s="80"/>
      <c r="SHJ15" s="80"/>
      <c r="SHK15" s="80"/>
      <c r="SHL15" s="80"/>
      <c r="SHM15" s="80"/>
      <c r="SHN15" s="80"/>
      <c r="SHO15" s="80"/>
      <c r="SHP15" s="80"/>
      <c r="SHQ15" s="80"/>
      <c r="SHR15" s="80"/>
      <c r="SHS15" s="80"/>
      <c r="SHT15" s="80"/>
      <c r="SHU15" s="80"/>
      <c r="SHV15" s="80"/>
      <c r="SHW15" s="80"/>
      <c r="SHX15" s="80"/>
      <c r="SHY15" s="80"/>
      <c r="SHZ15" s="80"/>
      <c r="SIA15" s="80"/>
      <c r="SIB15" s="80"/>
      <c r="SIC15" s="80"/>
      <c r="SID15" s="80"/>
      <c r="SIE15" s="80"/>
      <c r="SIF15" s="80"/>
      <c r="SIG15" s="80"/>
      <c r="SIH15" s="80"/>
      <c r="SII15" s="80"/>
      <c r="SIJ15" s="80"/>
      <c r="SIK15" s="80"/>
      <c r="SIL15" s="80"/>
      <c r="SIM15" s="80"/>
      <c r="SIN15" s="80"/>
      <c r="SIO15" s="80"/>
      <c r="SIP15" s="80"/>
      <c r="SIQ15" s="80"/>
      <c r="SIR15" s="80"/>
      <c r="SIS15" s="80"/>
      <c r="SIT15" s="80"/>
      <c r="SIU15" s="80"/>
      <c r="SIV15" s="80"/>
      <c r="SIW15" s="80"/>
      <c r="SIX15" s="80"/>
      <c r="SIY15" s="80"/>
      <c r="SIZ15" s="80"/>
      <c r="SJA15" s="80"/>
      <c r="SJB15" s="80"/>
      <c r="SJC15" s="80"/>
      <c r="SJD15" s="80"/>
      <c r="SJE15" s="80"/>
      <c r="SJF15" s="80"/>
      <c r="SJG15" s="80"/>
      <c r="SJH15" s="80"/>
      <c r="SJI15" s="80"/>
      <c r="SJJ15" s="80"/>
      <c r="SJK15" s="80"/>
      <c r="SJL15" s="80"/>
      <c r="SJM15" s="80"/>
      <c r="SJN15" s="80"/>
      <c r="SJO15" s="80"/>
      <c r="SJP15" s="80"/>
      <c r="SJQ15" s="80"/>
      <c r="SJR15" s="80"/>
      <c r="SJS15" s="80"/>
      <c r="SJT15" s="80"/>
      <c r="SJU15" s="80"/>
      <c r="SJV15" s="80"/>
      <c r="SJW15" s="80"/>
      <c r="SJX15" s="80"/>
      <c r="SJY15" s="80"/>
      <c r="SJZ15" s="80"/>
      <c r="SKA15" s="80"/>
      <c r="SKB15" s="80"/>
      <c r="SKC15" s="80"/>
      <c r="SKD15" s="80"/>
      <c r="SKE15" s="80"/>
      <c r="SKF15" s="80"/>
      <c r="SKG15" s="80"/>
      <c r="SKH15" s="80"/>
      <c r="SKI15" s="80"/>
      <c r="SKJ15" s="80"/>
      <c r="SKK15" s="80"/>
      <c r="SKL15" s="80"/>
      <c r="SKM15" s="80"/>
      <c r="SKN15" s="80"/>
      <c r="SKO15" s="80"/>
      <c r="SKP15" s="80"/>
      <c r="SKQ15" s="80"/>
      <c r="SKR15" s="80"/>
      <c r="SKS15" s="80"/>
      <c r="SKT15" s="80"/>
      <c r="SKU15" s="80"/>
      <c r="SKV15" s="80"/>
      <c r="SKW15" s="80"/>
      <c r="SKX15" s="80"/>
      <c r="SKY15" s="80"/>
      <c r="SKZ15" s="80"/>
      <c r="SLA15" s="80"/>
      <c r="SLB15" s="80"/>
      <c r="SLC15" s="80"/>
      <c r="SLD15" s="80"/>
      <c r="SLE15" s="80"/>
      <c r="SLF15" s="80"/>
      <c r="SLG15" s="80"/>
      <c r="SLH15" s="80"/>
      <c r="SLI15" s="80"/>
      <c r="SLJ15" s="80"/>
      <c r="SLK15" s="80"/>
      <c r="SLL15" s="80"/>
      <c r="SLM15" s="80"/>
      <c r="SLN15" s="80"/>
      <c r="SLO15" s="80"/>
      <c r="SLP15" s="80"/>
      <c r="SLQ15" s="80"/>
      <c r="SLR15" s="80"/>
      <c r="SLS15" s="80"/>
      <c r="SLT15" s="80"/>
      <c r="SLU15" s="80"/>
      <c r="SLV15" s="80"/>
      <c r="SLW15" s="80"/>
      <c r="SLX15" s="80"/>
      <c r="SLY15" s="80"/>
      <c r="SLZ15" s="80"/>
      <c r="SMA15" s="80"/>
      <c r="SMB15" s="80"/>
      <c r="SMC15" s="80"/>
      <c r="SMD15" s="80"/>
      <c r="SME15" s="80"/>
      <c r="SMF15" s="80"/>
      <c r="SMG15" s="80"/>
      <c r="SMH15" s="80"/>
      <c r="SMI15" s="80"/>
      <c r="SMJ15" s="80"/>
      <c r="SMK15" s="80"/>
      <c r="SML15" s="80"/>
      <c r="SMM15" s="80"/>
      <c r="SMN15" s="80"/>
      <c r="SMO15" s="80"/>
      <c r="SMP15" s="80"/>
      <c r="SMQ15" s="80"/>
      <c r="SMR15" s="80"/>
      <c r="SMS15" s="80"/>
      <c r="SMT15" s="80"/>
      <c r="SMU15" s="80"/>
      <c r="SMV15" s="80"/>
      <c r="SMW15" s="80"/>
      <c r="SMX15" s="80"/>
      <c r="SMY15" s="80"/>
      <c r="SMZ15" s="80"/>
      <c r="SNA15" s="80"/>
      <c r="SNB15" s="80"/>
      <c r="SNC15" s="80"/>
      <c r="SND15" s="80"/>
      <c r="SNE15" s="80"/>
      <c r="SNF15" s="80"/>
      <c r="SNG15" s="80"/>
      <c r="SNH15" s="80"/>
      <c r="SNI15" s="80"/>
      <c r="SNJ15" s="80"/>
      <c r="SNK15" s="80"/>
      <c r="SNL15" s="80"/>
      <c r="SNM15" s="80"/>
      <c r="SNN15" s="80"/>
      <c r="SNO15" s="80"/>
      <c r="SNP15" s="80"/>
      <c r="SNQ15" s="80"/>
      <c r="SNR15" s="80"/>
      <c r="SNS15" s="80"/>
      <c r="SNT15" s="80"/>
      <c r="SNU15" s="80"/>
      <c r="SNV15" s="80"/>
      <c r="SNW15" s="80"/>
      <c r="SNX15" s="80"/>
      <c r="SNY15" s="80"/>
      <c r="SNZ15" s="80"/>
      <c r="SOA15" s="80"/>
      <c r="SOB15" s="80"/>
      <c r="SOC15" s="80"/>
      <c r="SOD15" s="80"/>
      <c r="SOE15" s="80"/>
      <c r="SOF15" s="80"/>
      <c r="SOG15" s="80"/>
      <c r="SOH15" s="80"/>
      <c r="SOI15" s="80"/>
      <c r="SOJ15" s="80"/>
      <c r="SOK15" s="80"/>
      <c r="SOL15" s="80"/>
      <c r="SOM15" s="80"/>
      <c r="SON15" s="80"/>
      <c r="SOO15" s="80"/>
      <c r="SOP15" s="80"/>
      <c r="SOQ15" s="80"/>
      <c r="SOR15" s="80"/>
      <c r="SOS15" s="80"/>
      <c r="SOT15" s="80"/>
      <c r="SOU15" s="80"/>
      <c r="SOV15" s="80"/>
      <c r="SOW15" s="80"/>
      <c r="SOX15" s="80"/>
      <c r="SOY15" s="80"/>
      <c r="SOZ15" s="80"/>
      <c r="SPA15" s="80"/>
      <c r="SPB15" s="80"/>
      <c r="SPC15" s="80"/>
      <c r="SPD15" s="80"/>
      <c r="SPE15" s="80"/>
      <c r="SPF15" s="80"/>
      <c r="SPG15" s="80"/>
      <c r="SPH15" s="80"/>
      <c r="SPI15" s="80"/>
      <c r="SPJ15" s="80"/>
      <c r="SPK15" s="80"/>
      <c r="SPL15" s="80"/>
      <c r="SPM15" s="80"/>
      <c r="SPN15" s="80"/>
      <c r="SPO15" s="80"/>
      <c r="SPP15" s="80"/>
      <c r="SPQ15" s="80"/>
      <c r="SPR15" s="80"/>
      <c r="SPS15" s="80"/>
      <c r="SPT15" s="80"/>
      <c r="SPU15" s="80"/>
      <c r="SPV15" s="80"/>
      <c r="SPW15" s="80"/>
      <c r="SPX15" s="80"/>
      <c r="SPY15" s="80"/>
      <c r="SPZ15" s="80"/>
      <c r="SQA15" s="80"/>
      <c r="SQB15" s="80"/>
      <c r="SQC15" s="80"/>
      <c r="SQD15" s="80"/>
      <c r="SQE15" s="80"/>
      <c r="SQF15" s="80"/>
      <c r="SQG15" s="80"/>
      <c r="SQH15" s="80"/>
      <c r="SQI15" s="80"/>
      <c r="SQJ15" s="80"/>
      <c r="SQK15" s="80"/>
      <c r="SQL15" s="80"/>
      <c r="SQM15" s="80"/>
      <c r="SQN15" s="80"/>
      <c r="SQO15" s="80"/>
      <c r="SQP15" s="80"/>
      <c r="SQQ15" s="80"/>
      <c r="SQR15" s="80"/>
      <c r="SQS15" s="80"/>
      <c r="SQT15" s="80"/>
      <c r="SQU15" s="80"/>
      <c r="SQV15" s="80"/>
      <c r="SQW15" s="80"/>
      <c r="SQX15" s="80"/>
      <c r="SQY15" s="80"/>
      <c r="SQZ15" s="80"/>
      <c r="SRA15" s="80"/>
      <c r="SRB15" s="80"/>
      <c r="SRC15" s="80"/>
      <c r="SRD15" s="80"/>
      <c r="SRE15" s="80"/>
      <c r="SRF15" s="80"/>
      <c r="SRG15" s="80"/>
      <c r="SRH15" s="80"/>
      <c r="SRI15" s="80"/>
      <c r="SRJ15" s="80"/>
      <c r="SRK15" s="80"/>
      <c r="SRL15" s="80"/>
      <c r="SRM15" s="80"/>
      <c r="SRN15" s="80"/>
      <c r="SRO15" s="80"/>
      <c r="SRP15" s="80"/>
      <c r="SRQ15" s="80"/>
      <c r="SRR15" s="80"/>
      <c r="SRS15" s="80"/>
      <c r="SRT15" s="80"/>
      <c r="SRU15" s="80"/>
      <c r="SRV15" s="80"/>
      <c r="SRW15" s="80"/>
      <c r="SRX15" s="80"/>
      <c r="SRY15" s="80"/>
      <c r="SRZ15" s="80"/>
      <c r="SSA15" s="80"/>
      <c r="SSB15" s="80"/>
      <c r="SSC15" s="80"/>
      <c r="SSD15" s="80"/>
      <c r="SSE15" s="80"/>
      <c r="SSF15" s="80"/>
      <c r="SSG15" s="80"/>
      <c r="SSH15" s="80"/>
      <c r="SSI15" s="80"/>
      <c r="SSJ15" s="80"/>
      <c r="SSK15" s="80"/>
      <c r="SSL15" s="80"/>
      <c r="SSM15" s="80"/>
      <c r="SSN15" s="80"/>
      <c r="SSO15" s="80"/>
      <c r="SSP15" s="80"/>
      <c r="SSQ15" s="80"/>
      <c r="SSR15" s="80"/>
      <c r="SSS15" s="80"/>
      <c r="SST15" s="80"/>
      <c r="SSU15" s="80"/>
      <c r="SSV15" s="80"/>
      <c r="SSW15" s="80"/>
      <c r="SSX15" s="80"/>
      <c r="SSY15" s="80"/>
      <c r="SSZ15" s="80"/>
      <c r="STA15" s="80"/>
      <c r="STB15" s="80"/>
      <c r="STC15" s="80"/>
      <c r="STD15" s="80"/>
      <c r="STE15" s="80"/>
      <c r="STF15" s="80"/>
      <c r="STG15" s="80"/>
      <c r="STH15" s="80"/>
      <c r="STI15" s="80"/>
      <c r="STJ15" s="80"/>
      <c r="STK15" s="80"/>
      <c r="STL15" s="80"/>
      <c r="STM15" s="80"/>
      <c r="STN15" s="80"/>
      <c r="STO15" s="80"/>
      <c r="STP15" s="80"/>
      <c r="STQ15" s="80"/>
      <c r="STR15" s="80"/>
      <c r="STS15" s="80"/>
      <c r="STT15" s="80"/>
      <c r="STU15" s="80"/>
      <c r="STV15" s="80"/>
      <c r="STW15" s="80"/>
      <c r="STX15" s="80"/>
      <c r="STY15" s="80"/>
      <c r="STZ15" s="80"/>
      <c r="SUA15" s="80"/>
      <c r="SUB15" s="80"/>
      <c r="SUC15" s="80"/>
      <c r="SUD15" s="80"/>
      <c r="SUE15" s="80"/>
      <c r="SUF15" s="80"/>
      <c r="SUG15" s="80"/>
      <c r="SUH15" s="80"/>
      <c r="SUI15" s="80"/>
      <c r="SUJ15" s="80"/>
      <c r="SUK15" s="80"/>
      <c r="SUL15" s="80"/>
      <c r="SUM15" s="80"/>
      <c r="SUN15" s="80"/>
      <c r="SUO15" s="80"/>
      <c r="SUP15" s="80"/>
      <c r="SUQ15" s="80"/>
      <c r="SUR15" s="80"/>
      <c r="SUS15" s="80"/>
      <c r="SUT15" s="80"/>
      <c r="SUU15" s="80"/>
      <c r="SUV15" s="80"/>
      <c r="SUW15" s="80"/>
      <c r="SUX15" s="80"/>
      <c r="SUY15" s="80"/>
      <c r="SUZ15" s="80"/>
      <c r="SVA15" s="80"/>
      <c r="SVB15" s="80"/>
      <c r="SVC15" s="80"/>
      <c r="SVD15" s="80"/>
      <c r="SVE15" s="80"/>
      <c r="SVF15" s="80"/>
      <c r="SVG15" s="80"/>
      <c r="SVH15" s="80"/>
      <c r="SVI15" s="80"/>
      <c r="SVJ15" s="80"/>
      <c r="SVK15" s="80"/>
      <c r="SVL15" s="80"/>
      <c r="SVM15" s="80"/>
      <c r="SVN15" s="80"/>
      <c r="SVO15" s="80"/>
      <c r="SVP15" s="80"/>
      <c r="SVQ15" s="80"/>
      <c r="SVR15" s="80"/>
      <c r="SVS15" s="80"/>
      <c r="SVT15" s="80"/>
      <c r="SVU15" s="80"/>
      <c r="SVV15" s="80"/>
      <c r="SVW15" s="80"/>
      <c r="SVX15" s="80"/>
      <c r="SVY15" s="80"/>
      <c r="SVZ15" s="80"/>
      <c r="SWA15" s="80"/>
      <c r="SWB15" s="80"/>
      <c r="SWC15" s="80"/>
      <c r="SWD15" s="80"/>
      <c r="SWE15" s="80"/>
      <c r="SWF15" s="80"/>
      <c r="SWG15" s="80"/>
      <c r="SWH15" s="80"/>
      <c r="SWI15" s="80"/>
      <c r="SWJ15" s="80"/>
      <c r="SWK15" s="80"/>
      <c r="SWL15" s="80"/>
      <c r="SWM15" s="80"/>
      <c r="SWN15" s="80"/>
      <c r="SWO15" s="80"/>
      <c r="SWP15" s="80"/>
      <c r="SWQ15" s="80"/>
      <c r="SWR15" s="80"/>
      <c r="SWS15" s="80"/>
      <c r="SWT15" s="80"/>
      <c r="SWU15" s="80"/>
      <c r="SWV15" s="80"/>
      <c r="SWW15" s="80"/>
      <c r="SWX15" s="80"/>
      <c r="SWY15" s="80"/>
      <c r="SWZ15" s="80"/>
      <c r="SXA15" s="80"/>
      <c r="SXB15" s="80"/>
      <c r="SXC15" s="80"/>
      <c r="SXD15" s="80"/>
      <c r="SXE15" s="80"/>
      <c r="SXF15" s="80"/>
      <c r="SXG15" s="80"/>
      <c r="SXH15" s="80"/>
      <c r="SXI15" s="80"/>
      <c r="SXJ15" s="80"/>
      <c r="SXK15" s="80"/>
      <c r="SXL15" s="80"/>
      <c r="SXM15" s="80"/>
      <c r="SXN15" s="80"/>
      <c r="SXO15" s="80"/>
      <c r="SXP15" s="80"/>
      <c r="SXQ15" s="80"/>
      <c r="SXR15" s="80"/>
      <c r="SXS15" s="80"/>
      <c r="SXT15" s="80"/>
      <c r="SXU15" s="80"/>
      <c r="SXV15" s="80"/>
      <c r="SXW15" s="80"/>
      <c r="SXX15" s="80"/>
      <c r="SXY15" s="80"/>
      <c r="SXZ15" s="80"/>
      <c r="SYA15" s="80"/>
      <c r="SYB15" s="80"/>
      <c r="SYC15" s="80"/>
      <c r="SYD15" s="80"/>
      <c r="SYE15" s="80"/>
      <c r="SYF15" s="80"/>
      <c r="SYG15" s="80"/>
      <c r="SYH15" s="80"/>
      <c r="SYI15" s="80"/>
      <c r="SYJ15" s="80"/>
      <c r="SYK15" s="80"/>
      <c r="SYL15" s="80"/>
      <c r="SYM15" s="80"/>
      <c r="SYN15" s="80"/>
      <c r="SYO15" s="80"/>
      <c r="SYP15" s="80"/>
      <c r="SYQ15" s="80"/>
      <c r="SYR15" s="80"/>
      <c r="SYS15" s="80"/>
      <c r="SYT15" s="80"/>
      <c r="SYU15" s="80"/>
      <c r="SYV15" s="80"/>
      <c r="SYW15" s="80"/>
      <c r="SYX15" s="80"/>
      <c r="SYY15" s="80"/>
      <c r="SYZ15" s="80"/>
      <c r="SZA15" s="80"/>
      <c r="SZB15" s="80"/>
      <c r="SZC15" s="80"/>
      <c r="SZD15" s="80"/>
      <c r="SZE15" s="80"/>
      <c r="SZF15" s="80"/>
      <c r="SZG15" s="80"/>
      <c r="SZH15" s="80"/>
      <c r="SZI15" s="80"/>
      <c r="SZJ15" s="80"/>
      <c r="SZK15" s="80"/>
      <c r="SZL15" s="80"/>
      <c r="SZM15" s="80"/>
      <c r="SZN15" s="80"/>
      <c r="SZO15" s="80"/>
      <c r="SZP15" s="80"/>
      <c r="SZQ15" s="80"/>
      <c r="SZR15" s="80"/>
      <c r="SZS15" s="80"/>
      <c r="SZT15" s="80"/>
      <c r="SZU15" s="80"/>
      <c r="SZV15" s="80"/>
      <c r="SZW15" s="80"/>
      <c r="SZX15" s="80"/>
      <c r="SZY15" s="80"/>
      <c r="SZZ15" s="80"/>
      <c r="TAA15" s="80"/>
      <c r="TAB15" s="80"/>
      <c r="TAC15" s="80"/>
      <c r="TAD15" s="80"/>
      <c r="TAE15" s="80"/>
      <c r="TAF15" s="80"/>
      <c r="TAG15" s="80"/>
      <c r="TAH15" s="80"/>
      <c r="TAI15" s="80"/>
      <c r="TAJ15" s="80"/>
      <c r="TAK15" s="80"/>
      <c r="TAL15" s="80"/>
      <c r="TAM15" s="80"/>
      <c r="TAN15" s="80"/>
      <c r="TAO15" s="80"/>
      <c r="TAP15" s="80"/>
      <c r="TAQ15" s="80"/>
      <c r="TAR15" s="80"/>
      <c r="TAS15" s="80"/>
      <c r="TAT15" s="80"/>
      <c r="TAU15" s="80"/>
      <c r="TAV15" s="80"/>
      <c r="TAW15" s="80"/>
      <c r="TAX15" s="80"/>
      <c r="TAY15" s="80"/>
      <c r="TAZ15" s="80"/>
      <c r="TBA15" s="80"/>
      <c r="TBB15" s="80"/>
      <c r="TBC15" s="80"/>
      <c r="TBD15" s="80"/>
      <c r="TBE15" s="80"/>
      <c r="TBF15" s="80"/>
      <c r="TBG15" s="80"/>
      <c r="TBH15" s="80"/>
      <c r="TBI15" s="80"/>
      <c r="TBJ15" s="80"/>
      <c r="TBK15" s="80"/>
      <c r="TBL15" s="80"/>
      <c r="TBM15" s="80"/>
      <c r="TBN15" s="80"/>
      <c r="TBO15" s="80"/>
      <c r="TBP15" s="80"/>
      <c r="TBQ15" s="80"/>
      <c r="TBR15" s="80"/>
      <c r="TBS15" s="80"/>
      <c r="TBT15" s="80"/>
      <c r="TBU15" s="80"/>
      <c r="TBV15" s="80"/>
      <c r="TBW15" s="80"/>
      <c r="TBX15" s="80"/>
      <c r="TBY15" s="80"/>
      <c r="TBZ15" s="80"/>
      <c r="TCA15" s="80"/>
      <c r="TCB15" s="80"/>
      <c r="TCC15" s="80"/>
      <c r="TCD15" s="80"/>
      <c r="TCE15" s="80"/>
      <c r="TCF15" s="80"/>
      <c r="TCG15" s="80"/>
      <c r="TCH15" s="80"/>
      <c r="TCI15" s="80"/>
      <c r="TCJ15" s="80"/>
      <c r="TCK15" s="80"/>
      <c r="TCL15" s="80"/>
      <c r="TCM15" s="80"/>
      <c r="TCN15" s="80"/>
      <c r="TCO15" s="80"/>
      <c r="TCP15" s="80"/>
      <c r="TCQ15" s="80"/>
      <c r="TCR15" s="80"/>
      <c r="TCS15" s="80"/>
      <c r="TCT15" s="80"/>
      <c r="TCU15" s="80"/>
      <c r="TCV15" s="80"/>
      <c r="TCW15" s="80"/>
      <c r="TCX15" s="80"/>
      <c r="TCY15" s="80"/>
      <c r="TCZ15" s="80"/>
      <c r="TDA15" s="80"/>
      <c r="TDB15" s="80"/>
      <c r="TDC15" s="80"/>
      <c r="TDD15" s="80"/>
      <c r="TDE15" s="80"/>
      <c r="TDF15" s="80"/>
      <c r="TDG15" s="80"/>
      <c r="TDH15" s="80"/>
      <c r="TDI15" s="80"/>
      <c r="TDJ15" s="80"/>
      <c r="TDK15" s="80"/>
      <c r="TDL15" s="80"/>
      <c r="TDM15" s="80"/>
      <c r="TDN15" s="80"/>
      <c r="TDO15" s="80"/>
      <c r="TDP15" s="80"/>
      <c r="TDQ15" s="80"/>
      <c r="TDR15" s="80"/>
      <c r="TDS15" s="80"/>
      <c r="TDT15" s="80"/>
      <c r="TDU15" s="80"/>
      <c r="TDV15" s="80"/>
      <c r="TDW15" s="80"/>
      <c r="TDX15" s="80"/>
      <c r="TDY15" s="80"/>
      <c r="TDZ15" s="80"/>
      <c r="TEA15" s="80"/>
      <c r="TEB15" s="80"/>
      <c r="TEC15" s="80"/>
      <c r="TED15" s="80"/>
      <c r="TEE15" s="80"/>
      <c r="TEF15" s="80"/>
      <c r="TEG15" s="80"/>
      <c r="TEH15" s="80"/>
      <c r="TEI15" s="80"/>
      <c r="TEJ15" s="80"/>
      <c r="TEK15" s="80"/>
      <c r="TEL15" s="80"/>
      <c r="TEM15" s="80"/>
      <c r="TEN15" s="80"/>
      <c r="TEO15" s="80"/>
      <c r="TEP15" s="80"/>
      <c r="TEQ15" s="80"/>
      <c r="TER15" s="80"/>
      <c r="TES15" s="80"/>
      <c r="TET15" s="80"/>
      <c r="TEU15" s="80"/>
      <c r="TEV15" s="80"/>
      <c r="TEW15" s="80"/>
      <c r="TEX15" s="80"/>
      <c r="TEY15" s="80"/>
      <c r="TEZ15" s="80"/>
      <c r="TFA15" s="80"/>
      <c r="TFB15" s="80"/>
      <c r="TFC15" s="80"/>
      <c r="TFD15" s="80"/>
      <c r="TFE15" s="80"/>
      <c r="TFF15" s="80"/>
      <c r="TFG15" s="80"/>
      <c r="TFH15" s="80"/>
      <c r="TFI15" s="80"/>
      <c r="TFJ15" s="80"/>
      <c r="TFK15" s="80"/>
      <c r="TFL15" s="80"/>
      <c r="TFM15" s="80"/>
      <c r="TFN15" s="80"/>
      <c r="TFO15" s="80"/>
      <c r="TFP15" s="80"/>
      <c r="TFQ15" s="80"/>
      <c r="TFR15" s="80"/>
      <c r="TFS15" s="80"/>
      <c r="TFT15" s="80"/>
      <c r="TFU15" s="80"/>
      <c r="TFV15" s="80"/>
      <c r="TFW15" s="80"/>
      <c r="TFX15" s="80"/>
      <c r="TFY15" s="80"/>
      <c r="TFZ15" s="80"/>
      <c r="TGA15" s="80"/>
      <c r="TGB15" s="80"/>
      <c r="TGC15" s="80"/>
      <c r="TGD15" s="80"/>
      <c r="TGE15" s="80"/>
      <c r="TGF15" s="80"/>
      <c r="TGG15" s="80"/>
      <c r="TGH15" s="80"/>
      <c r="TGI15" s="80"/>
      <c r="TGJ15" s="80"/>
      <c r="TGK15" s="80"/>
      <c r="TGL15" s="80"/>
      <c r="TGM15" s="80"/>
      <c r="TGN15" s="80"/>
      <c r="TGO15" s="80"/>
      <c r="TGP15" s="80"/>
      <c r="TGQ15" s="80"/>
      <c r="TGR15" s="80"/>
      <c r="TGS15" s="80"/>
      <c r="TGT15" s="80"/>
      <c r="TGU15" s="80"/>
      <c r="TGV15" s="80"/>
      <c r="TGW15" s="80"/>
      <c r="TGX15" s="80"/>
      <c r="TGY15" s="80"/>
      <c r="TGZ15" s="80"/>
      <c r="THA15" s="80"/>
      <c r="THB15" s="80"/>
      <c r="THC15" s="80"/>
      <c r="THD15" s="80"/>
      <c r="THE15" s="80"/>
      <c r="THF15" s="80"/>
      <c r="THG15" s="80"/>
      <c r="THH15" s="80"/>
      <c r="THI15" s="80"/>
      <c r="THJ15" s="80"/>
      <c r="THK15" s="80"/>
      <c r="THL15" s="80"/>
      <c r="THM15" s="80"/>
      <c r="THN15" s="80"/>
      <c r="THO15" s="80"/>
      <c r="THP15" s="80"/>
      <c r="THQ15" s="80"/>
      <c r="THR15" s="80"/>
      <c r="THS15" s="80"/>
      <c r="THT15" s="80"/>
      <c r="THU15" s="80"/>
      <c r="THV15" s="80"/>
      <c r="THW15" s="80"/>
      <c r="THX15" s="80"/>
      <c r="THY15" s="80"/>
      <c r="THZ15" s="80"/>
      <c r="TIA15" s="80"/>
      <c r="TIB15" s="80"/>
      <c r="TIC15" s="80"/>
      <c r="TID15" s="80"/>
      <c r="TIE15" s="80"/>
      <c r="TIF15" s="80"/>
      <c r="TIG15" s="80"/>
      <c r="TIH15" s="80"/>
      <c r="TII15" s="80"/>
      <c r="TIJ15" s="80"/>
      <c r="TIK15" s="80"/>
      <c r="TIL15" s="80"/>
      <c r="TIM15" s="80"/>
      <c r="TIN15" s="80"/>
      <c r="TIO15" s="80"/>
      <c r="TIP15" s="80"/>
      <c r="TIQ15" s="80"/>
      <c r="TIR15" s="80"/>
      <c r="TIS15" s="80"/>
      <c r="TIT15" s="80"/>
      <c r="TIU15" s="80"/>
      <c r="TIV15" s="80"/>
      <c r="TIW15" s="80"/>
      <c r="TIX15" s="80"/>
      <c r="TIY15" s="80"/>
      <c r="TIZ15" s="80"/>
      <c r="TJA15" s="80"/>
      <c r="TJB15" s="80"/>
      <c r="TJC15" s="80"/>
      <c r="TJD15" s="80"/>
      <c r="TJE15" s="80"/>
      <c r="TJF15" s="80"/>
      <c r="TJG15" s="80"/>
      <c r="TJH15" s="80"/>
      <c r="TJI15" s="80"/>
      <c r="TJJ15" s="80"/>
      <c r="TJK15" s="80"/>
      <c r="TJL15" s="80"/>
      <c r="TJM15" s="80"/>
      <c r="TJN15" s="80"/>
      <c r="TJO15" s="80"/>
      <c r="TJP15" s="80"/>
      <c r="TJQ15" s="80"/>
      <c r="TJR15" s="80"/>
      <c r="TJS15" s="80"/>
      <c r="TJT15" s="80"/>
      <c r="TJU15" s="80"/>
      <c r="TJV15" s="80"/>
      <c r="TJW15" s="80"/>
      <c r="TJX15" s="80"/>
      <c r="TJY15" s="80"/>
      <c r="TJZ15" s="80"/>
      <c r="TKA15" s="80"/>
      <c r="TKB15" s="80"/>
      <c r="TKC15" s="80"/>
      <c r="TKD15" s="80"/>
      <c r="TKE15" s="80"/>
      <c r="TKF15" s="80"/>
      <c r="TKG15" s="80"/>
      <c r="TKH15" s="80"/>
      <c r="TKI15" s="80"/>
      <c r="TKJ15" s="80"/>
      <c r="TKK15" s="80"/>
      <c r="TKL15" s="80"/>
      <c r="TKM15" s="80"/>
      <c r="TKN15" s="80"/>
      <c r="TKO15" s="80"/>
      <c r="TKP15" s="80"/>
      <c r="TKQ15" s="80"/>
      <c r="TKR15" s="80"/>
      <c r="TKS15" s="80"/>
      <c r="TKT15" s="80"/>
      <c r="TKU15" s="80"/>
      <c r="TKV15" s="80"/>
      <c r="TKW15" s="80"/>
      <c r="TKX15" s="80"/>
      <c r="TKY15" s="80"/>
      <c r="TKZ15" s="80"/>
      <c r="TLA15" s="80"/>
      <c r="TLB15" s="80"/>
      <c r="TLC15" s="80"/>
      <c r="TLD15" s="80"/>
      <c r="TLE15" s="80"/>
      <c r="TLF15" s="80"/>
      <c r="TLG15" s="80"/>
      <c r="TLH15" s="80"/>
      <c r="TLI15" s="80"/>
      <c r="TLJ15" s="80"/>
      <c r="TLK15" s="80"/>
      <c r="TLL15" s="80"/>
      <c r="TLM15" s="80"/>
      <c r="TLN15" s="80"/>
      <c r="TLO15" s="80"/>
      <c r="TLP15" s="80"/>
      <c r="TLQ15" s="80"/>
      <c r="TLR15" s="80"/>
      <c r="TLS15" s="80"/>
      <c r="TLT15" s="80"/>
      <c r="TLU15" s="80"/>
      <c r="TLV15" s="80"/>
      <c r="TLW15" s="80"/>
      <c r="TLX15" s="80"/>
      <c r="TLY15" s="80"/>
      <c r="TLZ15" s="80"/>
      <c r="TMA15" s="80"/>
      <c r="TMB15" s="80"/>
      <c r="TMC15" s="80"/>
      <c r="TMD15" s="80"/>
      <c r="TME15" s="80"/>
      <c r="TMF15" s="80"/>
      <c r="TMG15" s="80"/>
      <c r="TMH15" s="80"/>
      <c r="TMI15" s="80"/>
      <c r="TMJ15" s="80"/>
      <c r="TMK15" s="80"/>
      <c r="TML15" s="80"/>
      <c r="TMM15" s="80"/>
      <c r="TMN15" s="80"/>
      <c r="TMO15" s="80"/>
      <c r="TMP15" s="80"/>
      <c r="TMQ15" s="80"/>
      <c r="TMR15" s="80"/>
      <c r="TMS15" s="80"/>
      <c r="TMT15" s="80"/>
      <c r="TMU15" s="80"/>
      <c r="TMV15" s="80"/>
      <c r="TMW15" s="80"/>
      <c r="TMX15" s="80"/>
      <c r="TMY15" s="80"/>
      <c r="TMZ15" s="80"/>
      <c r="TNA15" s="80"/>
      <c r="TNB15" s="80"/>
      <c r="TNC15" s="80"/>
      <c r="TND15" s="80"/>
      <c r="TNE15" s="80"/>
      <c r="TNF15" s="80"/>
      <c r="TNG15" s="80"/>
      <c r="TNH15" s="80"/>
      <c r="TNI15" s="80"/>
      <c r="TNJ15" s="80"/>
      <c r="TNK15" s="80"/>
      <c r="TNL15" s="80"/>
      <c r="TNM15" s="80"/>
      <c r="TNN15" s="80"/>
      <c r="TNO15" s="80"/>
      <c r="TNP15" s="80"/>
      <c r="TNQ15" s="80"/>
      <c r="TNR15" s="80"/>
      <c r="TNS15" s="80"/>
      <c r="TNT15" s="80"/>
      <c r="TNU15" s="80"/>
      <c r="TNV15" s="80"/>
      <c r="TNW15" s="80"/>
      <c r="TNX15" s="80"/>
      <c r="TNY15" s="80"/>
      <c r="TNZ15" s="80"/>
      <c r="TOA15" s="80"/>
      <c r="TOB15" s="80"/>
      <c r="TOC15" s="80"/>
      <c r="TOD15" s="80"/>
      <c r="TOE15" s="80"/>
      <c r="TOF15" s="80"/>
      <c r="TOG15" s="80"/>
      <c r="TOH15" s="80"/>
      <c r="TOI15" s="80"/>
      <c r="TOJ15" s="80"/>
      <c r="TOK15" s="80"/>
      <c r="TOL15" s="80"/>
      <c r="TOM15" s="80"/>
      <c r="TON15" s="80"/>
      <c r="TOO15" s="80"/>
      <c r="TOP15" s="80"/>
      <c r="TOQ15" s="80"/>
      <c r="TOR15" s="80"/>
      <c r="TOS15" s="80"/>
      <c r="TOT15" s="80"/>
      <c r="TOU15" s="80"/>
      <c r="TOV15" s="80"/>
      <c r="TOW15" s="80"/>
      <c r="TOX15" s="80"/>
      <c r="TOY15" s="80"/>
      <c r="TOZ15" s="80"/>
      <c r="TPA15" s="80"/>
      <c r="TPB15" s="80"/>
      <c r="TPC15" s="80"/>
      <c r="TPD15" s="80"/>
      <c r="TPE15" s="80"/>
      <c r="TPF15" s="80"/>
      <c r="TPG15" s="80"/>
      <c r="TPH15" s="80"/>
      <c r="TPI15" s="80"/>
      <c r="TPJ15" s="80"/>
      <c r="TPK15" s="80"/>
      <c r="TPL15" s="80"/>
      <c r="TPM15" s="80"/>
      <c r="TPN15" s="80"/>
      <c r="TPO15" s="80"/>
      <c r="TPP15" s="80"/>
      <c r="TPQ15" s="80"/>
      <c r="TPR15" s="80"/>
      <c r="TPS15" s="80"/>
      <c r="TPT15" s="80"/>
      <c r="TPU15" s="80"/>
      <c r="TPV15" s="80"/>
      <c r="TPW15" s="80"/>
      <c r="TPX15" s="80"/>
      <c r="TPY15" s="80"/>
      <c r="TPZ15" s="80"/>
      <c r="TQA15" s="80"/>
      <c r="TQB15" s="80"/>
      <c r="TQC15" s="80"/>
      <c r="TQD15" s="80"/>
      <c r="TQE15" s="80"/>
      <c r="TQF15" s="80"/>
      <c r="TQG15" s="80"/>
      <c r="TQH15" s="80"/>
      <c r="TQI15" s="80"/>
      <c r="TQJ15" s="80"/>
      <c r="TQK15" s="80"/>
      <c r="TQL15" s="80"/>
      <c r="TQM15" s="80"/>
      <c r="TQN15" s="80"/>
      <c r="TQO15" s="80"/>
      <c r="TQP15" s="80"/>
      <c r="TQQ15" s="80"/>
      <c r="TQR15" s="80"/>
      <c r="TQS15" s="80"/>
      <c r="TQT15" s="80"/>
      <c r="TQU15" s="80"/>
      <c r="TQV15" s="80"/>
      <c r="TQW15" s="80"/>
      <c r="TQX15" s="80"/>
      <c r="TQY15" s="80"/>
      <c r="TQZ15" s="80"/>
      <c r="TRA15" s="80"/>
      <c r="TRB15" s="80"/>
      <c r="TRC15" s="80"/>
      <c r="TRD15" s="80"/>
      <c r="TRE15" s="80"/>
      <c r="TRF15" s="80"/>
      <c r="TRG15" s="80"/>
      <c r="TRH15" s="80"/>
      <c r="TRI15" s="80"/>
      <c r="TRJ15" s="80"/>
      <c r="TRK15" s="80"/>
      <c r="TRL15" s="80"/>
      <c r="TRM15" s="80"/>
      <c r="TRN15" s="80"/>
      <c r="TRO15" s="80"/>
      <c r="TRP15" s="80"/>
      <c r="TRQ15" s="80"/>
      <c r="TRR15" s="80"/>
      <c r="TRS15" s="80"/>
      <c r="TRT15" s="80"/>
      <c r="TRU15" s="80"/>
      <c r="TRV15" s="80"/>
      <c r="TRW15" s="80"/>
      <c r="TRX15" s="80"/>
      <c r="TRY15" s="80"/>
      <c r="TRZ15" s="80"/>
      <c r="TSA15" s="80"/>
      <c r="TSB15" s="80"/>
      <c r="TSC15" s="80"/>
      <c r="TSD15" s="80"/>
      <c r="TSE15" s="80"/>
      <c r="TSF15" s="80"/>
      <c r="TSG15" s="80"/>
      <c r="TSH15" s="80"/>
      <c r="TSI15" s="80"/>
      <c r="TSJ15" s="80"/>
      <c r="TSK15" s="80"/>
      <c r="TSL15" s="80"/>
      <c r="TSM15" s="80"/>
      <c r="TSN15" s="80"/>
      <c r="TSO15" s="80"/>
      <c r="TSP15" s="80"/>
      <c r="TSQ15" s="80"/>
      <c r="TSR15" s="80"/>
      <c r="TSS15" s="80"/>
      <c r="TST15" s="80"/>
      <c r="TSU15" s="80"/>
      <c r="TSV15" s="80"/>
      <c r="TSW15" s="80"/>
      <c r="TSX15" s="80"/>
      <c r="TSY15" s="80"/>
      <c r="TSZ15" s="80"/>
      <c r="TTA15" s="80"/>
      <c r="TTB15" s="80"/>
      <c r="TTC15" s="80"/>
      <c r="TTD15" s="80"/>
      <c r="TTE15" s="80"/>
      <c r="TTF15" s="80"/>
      <c r="TTG15" s="80"/>
      <c r="TTH15" s="80"/>
      <c r="TTI15" s="80"/>
      <c r="TTJ15" s="80"/>
      <c r="TTK15" s="80"/>
      <c r="TTL15" s="80"/>
      <c r="TTM15" s="80"/>
      <c r="TTN15" s="80"/>
      <c r="TTO15" s="80"/>
      <c r="TTP15" s="80"/>
      <c r="TTQ15" s="80"/>
      <c r="TTR15" s="80"/>
      <c r="TTS15" s="80"/>
      <c r="TTT15" s="80"/>
      <c r="TTU15" s="80"/>
      <c r="TTV15" s="80"/>
      <c r="TTW15" s="80"/>
      <c r="TTX15" s="80"/>
      <c r="TTY15" s="80"/>
      <c r="TTZ15" s="80"/>
      <c r="TUA15" s="80"/>
      <c r="TUB15" s="80"/>
      <c r="TUC15" s="80"/>
      <c r="TUD15" s="80"/>
      <c r="TUE15" s="80"/>
      <c r="TUF15" s="80"/>
      <c r="TUG15" s="80"/>
      <c r="TUH15" s="80"/>
      <c r="TUI15" s="80"/>
      <c r="TUJ15" s="80"/>
      <c r="TUK15" s="80"/>
      <c r="TUL15" s="80"/>
      <c r="TUM15" s="80"/>
      <c r="TUN15" s="80"/>
      <c r="TUO15" s="80"/>
      <c r="TUP15" s="80"/>
      <c r="TUQ15" s="80"/>
      <c r="TUR15" s="80"/>
      <c r="TUS15" s="80"/>
      <c r="TUT15" s="80"/>
      <c r="TUU15" s="80"/>
      <c r="TUV15" s="80"/>
      <c r="TUW15" s="80"/>
      <c r="TUX15" s="80"/>
      <c r="TUY15" s="80"/>
      <c r="TUZ15" s="80"/>
      <c r="TVA15" s="80"/>
      <c r="TVB15" s="80"/>
      <c r="TVC15" s="80"/>
      <c r="TVD15" s="80"/>
      <c r="TVE15" s="80"/>
      <c r="TVF15" s="80"/>
      <c r="TVG15" s="80"/>
      <c r="TVH15" s="80"/>
      <c r="TVI15" s="80"/>
      <c r="TVJ15" s="80"/>
      <c r="TVK15" s="80"/>
      <c r="TVL15" s="80"/>
      <c r="TVM15" s="80"/>
      <c r="TVN15" s="80"/>
      <c r="TVO15" s="80"/>
      <c r="TVP15" s="80"/>
      <c r="TVQ15" s="80"/>
      <c r="TVR15" s="80"/>
      <c r="TVS15" s="80"/>
      <c r="TVT15" s="80"/>
      <c r="TVU15" s="80"/>
      <c r="TVV15" s="80"/>
      <c r="TVW15" s="80"/>
      <c r="TVX15" s="80"/>
      <c r="TVY15" s="80"/>
      <c r="TVZ15" s="80"/>
      <c r="TWA15" s="80"/>
      <c r="TWB15" s="80"/>
      <c r="TWC15" s="80"/>
      <c r="TWD15" s="80"/>
      <c r="TWE15" s="80"/>
      <c r="TWF15" s="80"/>
      <c r="TWG15" s="80"/>
      <c r="TWH15" s="80"/>
      <c r="TWI15" s="80"/>
      <c r="TWJ15" s="80"/>
      <c r="TWK15" s="80"/>
      <c r="TWL15" s="80"/>
      <c r="TWM15" s="80"/>
      <c r="TWN15" s="80"/>
      <c r="TWO15" s="80"/>
      <c r="TWP15" s="80"/>
      <c r="TWQ15" s="80"/>
      <c r="TWR15" s="80"/>
      <c r="TWS15" s="80"/>
      <c r="TWT15" s="80"/>
      <c r="TWU15" s="80"/>
      <c r="TWV15" s="80"/>
      <c r="TWW15" s="80"/>
      <c r="TWX15" s="80"/>
      <c r="TWY15" s="80"/>
      <c r="TWZ15" s="80"/>
      <c r="TXA15" s="80"/>
      <c r="TXB15" s="80"/>
      <c r="TXC15" s="80"/>
      <c r="TXD15" s="80"/>
      <c r="TXE15" s="80"/>
      <c r="TXF15" s="80"/>
      <c r="TXG15" s="80"/>
      <c r="TXH15" s="80"/>
      <c r="TXI15" s="80"/>
      <c r="TXJ15" s="80"/>
      <c r="TXK15" s="80"/>
      <c r="TXL15" s="80"/>
      <c r="TXM15" s="80"/>
      <c r="TXN15" s="80"/>
      <c r="TXO15" s="80"/>
      <c r="TXP15" s="80"/>
      <c r="TXQ15" s="80"/>
      <c r="TXR15" s="80"/>
      <c r="TXS15" s="80"/>
      <c r="TXT15" s="80"/>
      <c r="TXU15" s="80"/>
      <c r="TXV15" s="80"/>
      <c r="TXW15" s="80"/>
      <c r="TXX15" s="80"/>
      <c r="TXY15" s="80"/>
      <c r="TXZ15" s="80"/>
      <c r="TYA15" s="80"/>
      <c r="TYB15" s="80"/>
      <c r="TYC15" s="80"/>
      <c r="TYD15" s="80"/>
      <c r="TYE15" s="80"/>
      <c r="TYF15" s="80"/>
      <c r="TYG15" s="80"/>
      <c r="TYH15" s="80"/>
      <c r="TYI15" s="80"/>
      <c r="TYJ15" s="80"/>
      <c r="TYK15" s="80"/>
      <c r="TYL15" s="80"/>
      <c r="TYM15" s="80"/>
      <c r="TYN15" s="80"/>
      <c r="TYO15" s="80"/>
      <c r="TYP15" s="80"/>
      <c r="TYQ15" s="80"/>
      <c r="TYR15" s="80"/>
      <c r="TYS15" s="80"/>
      <c r="TYT15" s="80"/>
      <c r="TYU15" s="80"/>
      <c r="TYV15" s="80"/>
      <c r="TYW15" s="80"/>
      <c r="TYX15" s="80"/>
      <c r="TYY15" s="80"/>
      <c r="TYZ15" s="80"/>
      <c r="TZA15" s="80"/>
      <c r="TZB15" s="80"/>
      <c r="TZC15" s="80"/>
      <c r="TZD15" s="80"/>
      <c r="TZE15" s="80"/>
      <c r="TZF15" s="80"/>
      <c r="TZG15" s="80"/>
      <c r="TZH15" s="80"/>
      <c r="TZI15" s="80"/>
      <c r="TZJ15" s="80"/>
      <c r="TZK15" s="80"/>
      <c r="TZL15" s="80"/>
      <c r="TZM15" s="80"/>
      <c r="TZN15" s="80"/>
      <c r="TZO15" s="80"/>
      <c r="TZP15" s="80"/>
      <c r="TZQ15" s="80"/>
      <c r="TZR15" s="80"/>
      <c r="TZS15" s="80"/>
      <c r="TZT15" s="80"/>
      <c r="TZU15" s="80"/>
      <c r="TZV15" s="80"/>
      <c r="TZW15" s="80"/>
      <c r="TZX15" s="80"/>
      <c r="TZY15" s="80"/>
      <c r="TZZ15" s="80"/>
      <c r="UAA15" s="80"/>
      <c r="UAB15" s="80"/>
      <c r="UAC15" s="80"/>
      <c r="UAD15" s="80"/>
      <c r="UAE15" s="80"/>
      <c r="UAF15" s="80"/>
      <c r="UAG15" s="80"/>
      <c r="UAH15" s="80"/>
      <c r="UAI15" s="80"/>
      <c r="UAJ15" s="80"/>
      <c r="UAK15" s="80"/>
      <c r="UAL15" s="80"/>
      <c r="UAM15" s="80"/>
      <c r="UAN15" s="80"/>
      <c r="UAO15" s="80"/>
      <c r="UAP15" s="80"/>
      <c r="UAQ15" s="80"/>
      <c r="UAR15" s="80"/>
      <c r="UAS15" s="80"/>
      <c r="UAT15" s="80"/>
      <c r="UAU15" s="80"/>
      <c r="UAV15" s="80"/>
      <c r="UAW15" s="80"/>
      <c r="UAX15" s="80"/>
      <c r="UAY15" s="80"/>
      <c r="UAZ15" s="80"/>
      <c r="UBA15" s="80"/>
      <c r="UBB15" s="80"/>
      <c r="UBC15" s="80"/>
      <c r="UBD15" s="80"/>
      <c r="UBE15" s="80"/>
      <c r="UBF15" s="80"/>
      <c r="UBG15" s="80"/>
      <c r="UBH15" s="80"/>
      <c r="UBI15" s="80"/>
      <c r="UBJ15" s="80"/>
      <c r="UBK15" s="80"/>
      <c r="UBL15" s="80"/>
      <c r="UBM15" s="80"/>
      <c r="UBN15" s="80"/>
      <c r="UBO15" s="80"/>
      <c r="UBP15" s="80"/>
      <c r="UBQ15" s="80"/>
      <c r="UBR15" s="80"/>
      <c r="UBS15" s="80"/>
      <c r="UBT15" s="80"/>
      <c r="UBU15" s="80"/>
      <c r="UBV15" s="80"/>
      <c r="UBW15" s="80"/>
      <c r="UBX15" s="80"/>
      <c r="UBY15" s="80"/>
      <c r="UBZ15" s="80"/>
      <c r="UCA15" s="80"/>
      <c r="UCB15" s="80"/>
      <c r="UCC15" s="80"/>
      <c r="UCD15" s="80"/>
      <c r="UCE15" s="80"/>
      <c r="UCF15" s="80"/>
      <c r="UCG15" s="80"/>
      <c r="UCH15" s="80"/>
      <c r="UCI15" s="80"/>
      <c r="UCJ15" s="80"/>
      <c r="UCK15" s="80"/>
      <c r="UCL15" s="80"/>
      <c r="UCM15" s="80"/>
      <c r="UCN15" s="80"/>
      <c r="UCO15" s="80"/>
      <c r="UCP15" s="80"/>
      <c r="UCQ15" s="80"/>
      <c r="UCR15" s="80"/>
      <c r="UCS15" s="80"/>
      <c r="UCT15" s="80"/>
      <c r="UCU15" s="80"/>
      <c r="UCV15" s="80"/>
      <c r="UCW15" s="80"/>
      <c r="UCX15" s="80"/>
      <c r="UCY15" s="80"/>
      <c r="UCZ15" s="80"/>
      <c r="UDA15" s="80"/>
      <c r="UDB15" s="80"/>
      <c r="UDC15" s="80"/>
      <c r="UDD15" s="80"/>
      <c r="UDE15" s="80"/>
      <c r="UDF15" s="80"/>
      <c r="UDG15" s="80"/>
      <c r="UDH15" s="80"/>
      <c r="UDI15" s="80"/>
      <c r="UDJ15" s="80"/>
      <c r="UDK15" s="80"/>
      <c r="UDL15" s="80"/>
      <c r="UDM15" s="80"/>
      <c r="UDN15" s="80"/>
      <c r="UDO15" s="80"/>
      <c r="UDP15" s="80"/>
      <c r="UDQ15" s="80"/>
      <c r="UDR15" s="80"/>
      <c r="UDS15" s="80"/>
      <c r="UDT15" s="80"/>
      <c r="UDU15" s="80"/>
      <c r="UDV15" s="80"/>
      <c r="UDW15" s="80"/>
      <c r="UDX15" s="80"/>
      <c r="UDY15" s="80"/>
      <c r="UDZ15" s="80"/>
      <c r="UEA15" s="80"/>
      <c r="UEB15" s="80"/>
      <c r="UEC15" s="80"/>
      <c r="UED15" s="80"/>
      <c r="UEE15" s="80"/>
      <c r="UEF15" s="80"/>
      <c r="UEG15" s="80"/>
      <c r="UEH15" s="80"/>
      <c r="UEI15" s="80"/>
      <c r="UEJ15" s="80"/>
      <c r="UEK15" s="80"/>
      <c r="UEL15" s="80"/>
      <c r="UEM15" s="80"/>
      <c r="UEN15" s="80"/>
      <c r="UEO15" s="80"/>
      <c r="UEP15" s="80"/>
      <c r="UEQ15" s="80"/>
      <c r="UER15" s="80"/>
      <c r="UES15" s="80"/>
      <c r="UET15" s="80"/>
      <c r="UEU15" s="80"/>
      <c r="UEV15" s="80"/>
      <c r="UEW15" s="80"/>
      <c r="UEX15" s="80"/>
      <c r="UEY15" s="80"/>
      <c r="UEZ15" s="80"/>
      <c r="UFA15" s="80"/>
      <c r="UFB15" s="80"/>
      <c r="UFC15" s="80"/>
      <c r="UFD15" s="80"/>
      <c r="UFE15" s="80"/>
      <c r="UFF15" s="80"/>
      <c r="UFG15" s="80"/>
      <c r="UFH15" s="80"/>
      <c r="UFI15" s="80"/>
      <c r="UFJ15" s="80"/>
      <c r="UFK15" s="80"/>
      <c r="UFL15" s="80"/>
      <c r="UFM15" s="80"/>
      <c r="UFN15" s="80"/>
      <c r="UFO15" s="80"/>
      <c r="UFP15" s="80"/>
      <c r="UFQ15" s="80"/>
      <c r="UFR15" s="80"/>
      <c r="UFS15" s="80"/>
      <c r="UFT15" s="80"/>
      <c r="UFU15" s="80"/>
      <c r="UFV15" s="80"/>
      <c r="UFW15" s="80"/>
      <c r="UFX15" s="80"/>
      <c r="UFY15" s="80"/>
      <c r="UFZ15" s="80"/>
      <c r="UGA15" s="80"/>
      <c r="UGB15" s="80"/>
      <c r="UGC15" s="80"/>
      <c r="UGD15" s="80"/>
      <c r="UGE15" s="80"/>
      <c r="UGF15" s="80"/>
      <c r="UGG15" s="80"/>
      <c r="UGH15" s="80"/>
      <c r="UGI15" s="80"/>
      <c r="UGJ15" s="80"/>
      <c r="UGK15" s="80"/>
      <c r="UGL15" s="80"/>
      <c r="UGM15" s="80"/>
      <c r="UGN15" s="80"/>
      <c r="UGO15" s="80"/>
      <c r="UGP15" s="80"/>
      <c r="UGQ15" s="80"/>
      <c r="UGR15" s="80"/>
      <c r="UGS15" s="80"/>
      <c r="UGT15" s="80"/>
      <c r="UGU15" s="80"/>
      <c r="UGV15" s="80"/>
      <c r="UGW15" s="80"/>
      <c r="UGX15" s="80"/>
      <c r="UGY15" s="80"/>
      <c r="UGZ15" s="80"/>
      <c r="UHA15" s="80"/>
      <c r="UHB15" s="80"/>
      <c r="UHC15" s="80"/>
      <c r="UHD15" s="80"/>
      <c r="UHE15" s="80"/>
      <c r="UHF15" s="80"/>
      <c r="UHG15" s="80"/>
      <c r="UHH15" s="80"/>
      <c r="UHI15" s="80"/>
      <c r="UHJ15" s="80"/>
      <c r="UHK15" s="80"/>
      <c r="UHL15" s="80"/>
      <c r="UHM15" s="80"/>
      <c r="UHN15" s="80"/>
      <c r="UHO15" s="80"/>
      <c r="UHP15" s="80"/>
      <c r="UHQ15" s="80"/>
      <c r="UHR15" s="80"/>
      <c r="UHS15" s="80"/>
      <c r="UHT15" s="80"/>
      <c r="UHU15" s="80"/>
      <c r="UHV15" s="80"/>
      <c r="UHW15" s="80"/>
      <c r="UHX15" s="80"/>
      <c r="UHY15" s="80"/>
      <c r="UHZ15" s="80"/>
      <c r="UIA15" s="80"/>
      <c r="UIB15" s="80"/>
      <c r="UIC15" s="80"/>
      <c r="UID15" s="80"/>
      <c r="UIE15" s="80"/>
      <c r="UIF15" s="80"/>
      <c r="UIG15" s="80"/>
      <c r="UIH15" s="80"/>
      <c r="UII15" s="80"/>
      <c r="UIJ15" s="80"/>
      <c r="UIK15" s="80"/>
      <c r="UIL15" s="80"/>
      <c r="UIM15" s="80"/>
      <c r="UIN15" s="80"/>
      <c r="UIO15" s="80"/>
      <c r="UIP15" s="80"/>
      <c r="UIQ15" s="80"/>
      <c r="UIR15" s="80"/>
      <c r="UIS15" s="80"/>
      <c r="UIT15" s="80"/>
      <c r="UIU15" s="80"/>
      <c r="UIV15" s="80"/>
      <c r="UIW15" s="80"/>
      <c r="UIX15" s="80"/>
      <c r="UIY15" s="80"/>
      <c r="UIZ15" s="80"/>
      <c r="UJA15" s="80"/>
      <c r="UJB15" s="80"/>
      <c r="UJC15" s="80"/>
      <c r="UJD15" s="80"/>
      <c r="UJE15" s="80"/>
      <c r="UJF15" s="80"/>
      <c r="UJG15" s="80"/>
      <c r="UJH15" s="80"/>
      <c r="UJI15" s="80"/>
      <c r="UJJ15" s="80"/>
      <c r="UJK15" s="80"/>
      <c r="UJL15" s="80"/>
      <c r="UJM15" s="80"/>
      <c r="UJN15" s="80"/>
      <c r="UJO15" s="80"/>
      <c r="UJP15" s="80"/>
      <c r="UJQ15" s="80"/>
      <c r="UJR15" s="80"/>
      <c r="UJS15" s="80"/>
      <c r="UJT15" s="80"/>
      <c r="UJU15" s="80"/>
      <c r="UJV15" s="80"/>
      <c r="UJW15" s="80"/>
      <c r="UJX15" s="80"/>
      <c r="UJY15" s="80"/>
      <c r="UJZ15" s="80"/>
      <c r="UKA15" s="80"/>
      <c r="UKB15" s="80"/>
      <c r="UKC15" s="80"/>
      <c r="UKD15" s="80"/>
      <c r="UKE15" s="80"/>
      <c r="UKF15" s="80"/>
      <c r="UKG15" s="80"/>
      <c r="UKH15" s="80"/>
      <c r="UKI15" s="80"/>
      <c r="UKJ15" s="80"/>
      <c r="UKK15" s="80"/>
      <c r="UKL15" s="80"/>
      <c r="UKM15" s="80"/>
      <c r="UKN15" s="80"/>
      <c r="UKO15" s="80"/>
      <c r="UKP15" s="80"/>
      <c r="UKQ15" s="80"/>
      <c r="UKR15" s="80"/>
      <c r="UKS15" s="80"/>
      <c r="UKT15" s="80"/>
      <c r="UKU15" s="80"/>
      <c r="UKV15" s="80"/>
      <c r="UKW15" s="80"/>
      <c r="UKX15" s="80"/>
      <c r="UKY15" s="80"/>
      <c r="UKZ15" s="80"/>
      <c r="ULA15" s="80"/>
      <c r="ULB15" s="80"/>
      <c r="ULC15" s="80"/>
      <c r="ULD15" s="80"/>
      <c r="ULE15" s="80"/>
      <c r="ULF15" s="80"/>
      <c r="ULG15" s="80"/>
      <c r="ULH15" s="80"/>
      <c r="ULI15" s="80"/>
      <c r="ULJ15" s="80"/>
      <c r="ULK15" s="80"/>
      <c r="ULL15" s="80"/>
      <c r="ULM15" s="80"/>
      <c r="ULN15" s="80"/>
      <c r="ULO15" s="80"/>
      <c r="ULP15" s="80"/>
      <c r="ULQ15" s="80"/>
      <c r="ULR15" s="80"/>
      <c r="ULS15" s="80"/>
      <c r="ULT15" s="80"/>
      <c r="ULU15" s="80"/>
      <c r="ULV15" s="80"/>
      <c r="ULW15" s="80"/>
      <c r="ULX15" s="80"/>
      <c r="ULY15" s="80"/>
      <c r="ULZ15" s="80"/>
      <c r="UMA15" s="80"/>
      <c r="UMB15" s="80"/>
      <c r="UMC15" s="80"/>
      <c r="UMD15" s="80"/>
      <c r="UME15" s="80"/>
      <c r="UMF15" s="80"/>
      <c r="UMG15" s="80"/>
      <c r="UMH15" s="80"/>
      <c r="UMI15" s="80"/>
      <c r="UMJ15" s="80"/>
      <c r="UMK15" s="80"/>
      <c r="UML15" s="80"/>
      <c r="UMM15" s="80"/>
      <c r="UMN15" s="80"/>
      <c r="UMO15" s="80"/>
      <c r="UMP15" s="80"/>
      <c r="UMQ15" s="80"/>
      <c r="UMR15" s="80"/>
      <c r="UMS15" s="80"/>
      <c r="UMT15" s="80"/>
      <c r="UMU15" s="80"/>
      <c r="UMV15" s="80"/>
      <c r="UMW15" s="80"/>
      <c r="UMX15" s="80"/>
      <c r="UMY15" s="80"/>
      <c r="UMZ15" s="80"/>
      <c r="UNA15" s="80"/>
      <c r="UNB15" s="80"/>
      <c r="UNC15" s="80"/>
      <c r="UND15" s="80"/>
      <c r="UNE15" s="80"/>
      <c r="UNF15" s="80"/>
      <c r="UNG15" s="80"/>
      <c r="UNH15" s="80"/>
      <c r="UNI15" s="80"/>
      <c r="UNJ15" s="80"/>
      <c r="UNK15" s="80"/>
      <c r="UNL15" s="80"/>
      <c r="UNM15" s="80"/>
      <c r="UNN15" s="80"/>
      <c r="UNO15" s="80"/>
      <c r="UNP15" s="80"/>
      <c r="UNQ15" s="80"/>
      <c r="UNR15" s="80"/>
      <c r="UNS15" s="80"/>
      <c r="UNT15" s="80"/>
      <c r="UNU15" s="80"/>
      <c r="UNV15" s="80"/>
      <c r="UNW15" s="80"/>
      <c r="UNX15" s="80"/>
      <c r="UNY15" s="80"/>
      <c r="UNZ15" s="80"/>
      <c r="UOA15" s="80"/>
      <c r="UOB15" s="80"/>
      <c r="UOC15" s="80"/>
      <c r="UOD15" s="80"/>
      <c r="UOE15" s="80"/>
      <c r="UOF15" s="80"/>
      <c r="UOG15" s="80"/>
      <c r="UOH15" s="80"/>
      <c r="UOI15" s="80"/>
      <c r="UOJ15" s="80"/>
      <c r="UOK15" s="80"/>
      <c r="UOL15" s="80"/>
      <c r="UOM15" s="80"/>
      <c r="UON15" s="80"/>
      <c r="UOO15" s="80"/>
      <c r="UOP15" s="80"/>
      <c r="UOQ15" s="80"/>
      <c r="UOR15" s="80"/>
      <c r="UOS15" s="80"/>
      <c r="UOT15" s="80"/>
      <c r="UOU15" s="80"/>
      <c r="UOV15" s="80"/>
      <c r="UOW15" s="80"/>
      <c r="UOX15" s="80"/>
      <c r="UOY15" s="80"/>
      <c r="UOZ15" s="80"/>
      <c r="UPA15" s="80"/>
      <c r="UPB15" s="80"/>
      <c r="UPC15" s="80"/>
      <c r="UPD15" s="80"/>
      <c r="UPE15" s="80"/>
      <c r="UPF15" s="80"/>
      <c r="UPG15" s="80"/>
      <c r="UPH15" s="80"/>
      <c r="UPI15" s="80"/>
      <c r="UPJ15" s="80"/>
      <c r="UPK15" s="80"/>
      <c r="UPL15" s="80"/>
      <c r="UPM15" s="80"/>
      <c r="UPN15" s="80"/>
      <c r="UPO15" s="80"/>
      <c r="UPP15" s="80"/>
      <c r="UPQ15" s="80"/>
      <c r="UPR15" s="80"/>
      <c r="UPS15" s="80"/>
      <c r="UPT15" s="80"/>
      <c r="UPU15" s="80"/>
      <c r="UPV15" s="80"/>
      <c r="UPW15" s="80"/>
      <c r="UPX15" s="80"/>
      <c r="UPY15" s="80"/>
      <c r="UPZ15" s="80"/>
      <c r="UQA15" s="80"/>
      <c r="UQB15" s="80"/>
      <c r="UQC15" s="80"/>
      <c r="UQD15" s="80"/>
      <c r="UQE15" s="80"/>
      <c r="UQF15" s="80"/>
      <c r="UQG15" s="80"/>
      <c r="UQH15" s="80"/>
      <c r="UQI15" s="80"/>
      <c r="UQJ15" s="80"/>
      <c r="UQK15" s="80"/>
      <c r="UQL15" s="80"/>
      <c r="UQM15" s="80"/>
      <c r="UQN15" s="80"/>
      <c r="UQO15" s="80"/>
      <c r="UQP15" s="80"/>
      <c r="UQQ15" s="80"/>
      <c r="UQR15" s="80"/>
      <c r="UQS15" s="80"/>
      <c r="UQT15" s="80"/>
      <c r="UQU15" s="80"/>
      <c r="UQV15" s="80"/>
      <c r="UQW15" s="80"/>
      <c r="UQX15" s="80"/>
      <c r="UQY15" s="80"/>
      <c r="UQZ15" s="80"/>
      <c r="URA15" s="80"/>
      <c r="URB15" s="80"/>
      <c r="URC15" s="80"/>
      <c r="URD15" s="80"/>
      <c r="URE15" s="80"/>
      <c r="URF15" s="80"/>
      <c r="URG15" s="80"/>
      <c r="URH15" s="80"/>
      <c r="URI15" s="80"/>
      <c r="URJ15" s="80"/>
      <c r="URK15" s="80"/>
      <c r="URL15" s="80"/>
      <c r="URM15" s="80"/>
      <c r="URN15" s="80"/>
      <c r="URO15" s="80"/>
      <c r="URP15" s="80"/>
      <c r="URQ15" s="80"/>
      <c r="URR15" s="80"/>
      <c r="URS15" s="80"/>
      <c r="URT15" s="80"/>
      <c r="URU15" s="80"/>
      <c r="URV15" s="80"/>
      <c r="URW15" s="80"/>
      <c r="URX15" s="80"/>
      <c r="URY15" s="80"/>
      <c r="URZ15" s="80"/>
      <c r="USA15" s="80"/>
      <c r="USB15" s="80"/>
      <c r="USC15" s="80"/>
      <c r="USD15" s="80"/>
      <c r="USE15" s="80"/>
      <c r="USF15" s="80"/>
      <c r="USG15" s="80"/>
      <c r="USH15" s="80"/>
      <c r="USI15" s="80"/>
      <c r="USJ15" s="80"/>
      <c r="USK15" s="80"/>
      <c r="USL15" s="80"/>
      <c r="USM15" s="80"/>
      <c r="USN15" s="80"/>
      <c r="USO15" s="80"/>
      <c r="USP15" s="80"/>
      <c r="USQ15" s="80"/>
      <c r="USR15" s="80"/>
      <c r="USS15" s="80"/>
      <c r="UST15" s="80"/>
      <c r="USU15" s="80"/>
      <c r="USV15" s="80"/>
      <c r="USW15" s="80"/>
      <c r="USX15" s="80"/>
      <c r="USY15" s="80"/>
      <c r="USZ15" s="80"/>
      <c r="UTA15" s="80"/>
      <c r="UTB15" s="80"/>
      <c r="UTC15" s="80"/>
      <c r="UTD15" s="80"/>
      <c r="UTE15" s="80"/>
      <c r="UTF15" s="80"/>
      <c r="UTG15" s="80"/>
      <c r="UTH15" s="80"/>
      <c r="UTI15" s="80"/>
      <c r="UTJ15" s="80"/>
      <c r="UTK15" s="80"/>
      <c r="UTL15" s="80"/>
      <c r="UTM15" s="80"/>
      <c r="UTN15" s="80"/>
      <c r="UTO15" s="80"/>
      <c r="UTP15" s="80"/>
      <c r="UTQ15" s="80"/>
      <c r="UTR15" s="80"/>
      <c r="UTS15" s="80"/>
      <c r="UTT15" s="80"/>
      <c r="UTU15" s="80"/>
      <c r="UTV15" s="80"/>
      <c r="UTW15" s="80"/>
      <c r="UTX15" s="80"/>
      <c r="UTY15" s="80"/>
      <c r="UTZ15" s="80"/>
      <c r="UUA15" s="80"/>
      <c r="UUB15" s="80"/>
      <c r="UUC15" s="80"/>
      <c r="UUD15" s="80"/>
      <c r="UUE15" s="80"/>
      <c r="UUF15" s="80"/>
      <c r="UUG15" s="80"/>
      <c r="UUH15" s="80"/>
      <c r="UUI15" s="80"/>
      <c r="UUJ15" s="80"/>
      <c r="UUK15" s="80"/>
      <c r="UUL15" s="80"/>
      <c r="UUM15" s="80"/>
      <c r="UUN15" s="80"/>
      <c r="UUO15" s="80"/>
      <c r="UUP15" s="80"/>
      <c r="UUQ15" s="80"/>
      <c r="UUR15" s="80"/>
      <c r="UUS15" s="80"/>
      <c r="UUT15" s="80"/>
      <c r="UUU15" s="80"/>
      <c r="UUV15" s="80"/>
      <c r="UUW15" s="80"/>
      <c r="UUX15" s="80"/>
      <c r="UUY15" s="80"/>
      <c r="UUZ15" s="80"/>
      <c r="UVA15" s="80"/>
      <c r="UVB15" s="80"/>
      <c r="UVC15" s="80"/>
      <c r="UVD15" s="80"/>
      <c r="UVE15" s="80"/>
      <c r="UVF15" s="80"/>
      <c r="UVG15" s="80"/>
      <c r="UVH15" s="80"/>
      <c r="UVI15" s="80"/>
      <c r="UVJ15" s="80"/>
      <c r="UVK15" s="80"/>
      <c r="UVL15" s="80"/>
      <c r="UVM15" s="80"/>
      <c r="UVN15" s="80"/>
      <c r="UVO15" s="80"/>
      <c r="UVP15" s="80"/>
      <c r="UVQ15" s="80"/>
      <c r="UVR15" s="80"/>
      <c r="UVS15" s="80"/>
      <c r="UVT15" s="80"/>
      <c r="UVU15" s="80"/>
      <c r="UVV15" s="80"/>
      <c r="UVW15" s="80"/>
      <c r="UVX15" s="80"/>
      <c r="UVY15" s="80"/>
      <c r="UVZ15" s="80"/>
      <c r="UWA15" s="80"/>
      <c r="UWB15" s="80"/>
      <c r="UWC15" s="80"/>
      <c r="UWD15" s="80"/>
      <c r="UWE15" s="80"/>
      <c r="UWF15" s="80"/>
      <c r="UWG15" s="80"/>
      <c r="UWH15" s="80"/>
      <c r="UWI15" s="80"/>
      <c r="UWJ15" s="80"/>
      <c r="UWK15" s="80"/>
      <c r="UWL15" s="80"/>
      <c r="UWM15" s="80"/>
      <c r="UWN15" s="80"/>
      <c r="UWO15" s="80"/>
      <c r="UWP15" s="80"/>
      <c r="UWQ15" s="80"/>
      <c r="UWR15" s="80"/>
      <c r="UWS15" s="80"/>
      <c r="UWT15" s="80"/>
      <c r="UWU15" s="80"/>
      <c r="UWV15" s="80"/>
      <c r="UWW15" s="80"/>
      <c r="UWX15" s="80"/>
      <c r="UWY15" s="80"/>
      <c r="UWZ15" s="80"/>
      <c r="UXA15" s="80"/>
      <c r="UXB15" s="80"/>
      <c r="UXC15" s="80"/>
      <c r="UXD15" s="80"/>
      <c r="UXE15" s="80"/>
      <c r="UXF15" s="80"/>
      <c r="UXG15" s="80"/>
      <c r="UXH15" s="80"/>
      <c r="UXI15" s="80"/>
      <c r="UXJ15" s="80"/>
      <c r="UXK15" s="80"/>
      <c r="UXL15" s="80"/>
      <c r="UXM15" s="80"/>
      <c r="UXN15" s="80"/>
      <c r="UXO15" s="80"/>
      <c r="UXP15" s="80"/>
      <c r="UXQ15" s="80"/>
      <c r="UXR15" s="80"/>
      <c r="UXS15" s="80"/>
      <c r="UXT15" s="80"/>
      <c r="UXU15" s="80"/>
      <c r="UXV15" s="80"/>
      <c r="UXW15" s="80"/>
      <c r="UXX15" s="80"/>
      <c r="UXY15" s="80"/>
      <c r="UXZ15" s="80"/>
      <c r="UYA15" s="80"/>
      <c r="UYB15" s="80"/>
      <c r="UYC15" s="80"/>
      <c r="UYD15" s="80"/>
      <c r="UYE15" s="80"/>
      <c r="UYF15" s="80"/>
      <c r="UYG15" s="80"/>
      <c r="UYH15" s="80"/>
      <c r="UYI15" s="80"/>
      <c r="UYJ15" s="80"/>
      <c r="UYK15" s="80"/>
      <c r="UYL15" s="80"/>
      <c r="UYM15" s="80"/>
      <c r="UYN15" s="80"/>
      <c r="UYO15" s="80"/>
      <c r="UYP15" s="80"/>
      <c r="UYQ15" s="80"/>
      <c r="UYR15" s="80"/>
      <c r="UYS15" s="80"/>
      <c r="UYT15" s="80"/>
      <c r="UYU15" s="80"/>
      <c r="UYV15" s="80"/>
      <c r="UYW15" s="80"/>
      <c r="UYX15" s="80"/>
      <c r="UYY15" s="80"/>
      <c r="UYZ15" s="80"/>
      <c r="UZA15" s="80"/>
      <c r="UZB15" s="80"/>
      <c r="UZC15" s="80"/>
      <c r="UZD15" s="80"/>
      <c r="UZE15" s="80"/>
      <c r="UZF15" s="80"/>
      <c r="UZG15" s="80"/>
      <c r="UZH15" s="80"/>
      <c r="UZI15" s="80"/>
      <c r="UZJ15" s="80"/>
      <c r="UZK15" s="80"/>
      <c r="UZL15" s="80"/>
      <c r="UZM15" s="80"/>
      <c r="UZN15" s="80"/>
      <c r="UZO15" s="80"/>
      <c r="UZP15" s="80"/>
      <c r="UZQ15" s="80"/>
      <c r="UZR15" s="80"/>
      <c r="UZS15" s="80"/>
      <c r="UZT15" s="80"/>
      <c r="UZU15" s="80"/>
      <c r="UZV15" s="80"/>
      <c r="UZW15" s="80"/>
      <c r="UZX15" s="80"/>
      <c r="UZY15" s="80"/>
      <c r="UZZ15" s="80"/>
      <c r="VAA15" s="80"/>
      <c r="VAB15" s="80"/>
      <c r="VAC15" s="80"/>
      <c r="VAD15" s="80"/>
      <c r="VAE15" s="80"/>
      <c r="VAF15" s="80"/>
      <c r="VAG15" s="80"/>
      <c r="VAH15" s="80"/>
      <c r="VAI15" s="80"/>
      <c r="VAJ15" s="80"/>
      <c r="VAK15" s="80"/>
      <c r="VAL15" s="80"/>
      <c r="VAM15" s="80"/>
      <c r="VAN15" s="80"/>
      <c r="VAO15" s="80"/>
      <c r="VAP15" s="80"/>
      <c r="VAQ15" s="80"/>
      <c r="VAR15" s="80"/>
      <c r="VAS15" s="80"/>
      <c r="VAT15" s="80"/>
      <c r="VAU15" s="80"/>
      <c r="VAV15" s="80"/>
      <c r="VAW15" s="80"/>
      <c r="VAX15" s="80"/>
      <c r="VAY15" s="80"/>
      <c r="VAZ15" s="80"/>
      <c r="VBA15" s="80"/>
      <c r="VBB15" s="80"/>
      <c r="VBC15" s="80"/>
      <c r="VBD15" s="80"/>
      <c r="VBE15" s="80"/>
      <c r="VBF15" s="80"/>
      <c r="VBG15" s="80"/>
      <c r="VBH15" s="80"/>
      <c r="VBI15" s="80"/>
      <c r="VBJ15" s="80"/>
      <c r="VBK15" s="80"/>
      <c r="VBL15" s="80"/>
      <c r="VBM15" s="80"/>
      <c r="VBN15" s="80"/>
      <c r="VBO15" s="80"/>
      <c r="VBP15" s="80"/>
      <c r="VBQ15" s="80"/>
      <c r="VBR15" s="80"/>
      <c r="VBS15" s="80"/>
      <c r="VBT15" s="80"/>
      <c r="VBU15" s="80"/>
      <c r="VBV15" s="80"/>
      <c r="VBW15" s="80"/>
      <c r="VBX15" s="80"/>
      <c r="VBY15" s="80"/>
      <c r="VBZ15" s="80"/>
      <c r="VCA15" s="80"/>
      <c r="VCB15" s="80"/>
      <c r="VCC15" s="80"/>
      <c r="VCD15" s="80"/>
      <c r="VCE15" s="80"/>
      <c r="VCF15" s="80"/>
      <c r="VCG15" s="80"/>
      <c r="VCH15" s="80"/>
      <c r="VCI15" s="80"/>
      <c r="VCJ15" s="80"/>
      <c r="VCK15" s="80"/>
      <c r="VCL15" s="80"/>
      <c r="VCM15" s="80"/>
      <c r="VCN15" s="80"/>
      <c r="VCO15" s="80"/>
      <c r="VCP15" s="80"/>
      <c r="VCQ15" s="80"/>
      <c r="VCR15" s="80"/>
      <c r="VCS15" s="80"/>
      <c r="VCT15" s="80"/>
      <c r="VCU15" s="80"/>
      <c r="VCV15" s="80"/>
      <c r="VCW15" s="80"/>
      <c r="VCX15" s="80"/>
      <c r="VCY15" s="80"/>
      <c r="VCZ15" s="80"/>
      <c r="VDA15" s="80"/>
      <c r="VDB15" s="80"/>
      <c r="VDC15" s="80"/>
      <c r="VDD15" s="80"/>
      <c r="VDE15" s="80"/>
      <c r="VDF15" s="80"/>
      <c r="VDG15" s="80"/>
      <c r="VDH15" s="80"/>
      <c r="VDI15" s="80"/>
      <c r="VDJ15" s="80"/>
      <c r="VDK15" s="80"/>
      <c r="VDL15" s="80"/>
      <c r="VDM15" s="80"/>
      <c r="VDN15" s="80"/>
      <c r="VDO15" s="80"/>
      <c r="VDP15" s="80"/>
      <c r="VDQ15" s="80"/>
      <c r="VDR15" s="80"/>
      <c r="VDS15" s="80"/>
      <c r="VDT15" s="80"/>
      <c r="VDU15" s="80"/>
      <c r="VDV15" s="80"/>
      <c r="VDW15" s="80"/>
      <c r="VDX15" s="80"/>
      <c r="VDY15" s="80"/>
      <c r="VDZ15" s="80"/>
      <c r="VEA15" s="80"/>
      <c r="VEB15" s="80"/>
      <c r="VEC15" s="80"/>
      <c r="VED15" s="80"/>
      <c r="VEE15" s="80"/>
      <c r="VEF15" s="80"/>
      <c r="VEG15" s="80"/>
      <c r="VEH15" s="80"/>
      <c r="VEI15" s="80"/>
      <c r="VEJ15" s="80"/>
      <c r="VEK15" s="80"/>
      <c r="VEL15" s="80"/>
      <c r="VEM15" s="80"/>
      <c r="VEN15" s="80"/>
      <c r="VEO15" s="80"/>
      <c r="VEP15" s="80"/>
      <c r="VEQ15" s="80"/>
      <c r="VER15" s="80"/>
      <c r="VES15" s="80"/>
      <c r="VET15" s="80"/>
      <c r="VEU15" s="80"/>
      <c r="VEV15" s="80"/>
      <c r="VEW15" s="80"/>
      <c r="VEX15" s="80"/>
      <c r="VEY15" s="80"/>
      <c r="VEZ15" s="80"/>
      <c r="VFA15" s="80"/>
      <c r="VFB15" s="80"/>
      <c r="VFC15" s="80"/>
      <c r="VFD15" s="80"/>
      <c r="VFE15" s="80"/>
      <c r="VFF15" s="80"/>
      <c r="VFG15" s="80"/>
      <c r="VFH15" s="80"/>
      <c r="VFI15" s="80"/>
      <c r="VFJ15" s="80"/>
      <c r="VFK15" s="80"/>
      <c r="VFL15" s="80"/>
      <c r="VFM15" s="80"/>
      <c r="VFN15" s="80"/>
      <c r="VFO15" s="80"/>
      <c r="VFP15" s="80"/>
      <c r="VFQ15" s="80"/>
      <c r="VFR15" s="80"/>
      <c r="VFS15" s="80"/>
      <c r="VFT15" s="80"/>
      <c r="VFU15" s="80"/>
      <c r="VFV15" s="80"/>
      <c r="VFW15" s="80"/>
      <c r="VFX15" s="80"/>
      <c r="VFY15" s="80"/>
      <c r="VFZ15" s="80"/>
      <c r="VGA15" s="80"/>
      <c r="VGB15" s="80"/>
      <c r="VGC15" s="80"/>
      <c r="VGD15" s="80"/>
      <c r="VGE15" s="80"/>
      <c r="VGF15" s="80"/>
      <c r="VGG15" s="80"/>
      <c r="VGH15" s="80"/>
      <c r="VGI15" s="80"/>
      <c r="VGJ15" s="80"/>
      <c r="VGK15" s="80"/>
      <c r="VGL15" s="80"/>
      <c r="VGM15" s="80"/>
      <c r="VGN15" s="80"/>
      <c r="VGO15" s="80"/>
      <c r="VGP15" s="80"/>
      <c r="VGQ15" s="80"/>
      <c r="VGR15" s="80"/>
      <c r="VGS15" s="80"/>
      <c r="VGT15" s="80"/>
      <c r="VGU15" s="80"/>
      <c r="VGV15" s="80"/>
      <c r="VGW15" s="80"/>
      <c r="VGX15" s="80"/>
      <c r="VGY15" s="80"/>
      <c r="VGZ15" s="80"/>
      <c r="VHA15" s="80"/>
      <c r="VHB15" s="80"/>
      <c r="VHC15" s="80"/>
      <c r="VHD15" s="80"/>
      <c r="VHE15" s="80"/>
      <c r="VHF15" s="80"/>
      <c r="VHG15" s="80"/>
      <c r="VHH15" s="80"/>
      <c r="VHI15" s="80"/>
      <c r="VHJ15" s="80"/>
      <c r="VHK15" s="80"/>
      <c r="VHL15" s="80"/>
      <c r="VHM15" s="80"/>
      <c r="VHN15" s="80"/>
      <c r="VHO15" s="80"/>
      <c r="VHP15" s="80"/>
      <c r="VHQ15" s="80"/>
      <c r="VHR15" s="80"/>
      <c r="VHS15" s="80"/>
      <c r="VHT15" s="80"/>
      <c r="VHU15" s="80"/>
      <c r="VHV15" s="80"/>
      <c r="VHW15" s="80"/>
      <c r="VHX15" s="80"/>
      <c r="VHY15" s="80"/>
      <c r="VHZ15" s="80"/>
      <c r="VIA15" s="80"/>
      <c r="VIB15" s="80"/>
      <c r="VIC15" s="80"/>
      <c r="VID15" s="80"/>
      <c r="VIE15" s="80"/>
      <c r="VIF15" s="80"/>
      <c r="VIG15" s="80"/>
      <c r="VIH15" s="80"/>
      <c r="VII15" s="80"/>
      <c r="VIJ15" s="80"/>
      <c r="VIK15" s="80"/>
      <c r="VIL15" s="80"/>
      <c r="VIM15" s="80"/>
      <c r="VIN15" s="80"/>
      <c r="VIO15" s="80"/>
      <c r="VIP15" s="80"/>
      <c r="VIQ15" s="80"/>
      <c r="VIR15" s="80"/>
      <c r="VIS15" s="80"/>
      <c r="VIT15" s="80"/>
      <c r="VIU15" s="80"/>
      <c r="VIV15" s="80"/>
      <c r="VIW15" s="80"/>
      <c r="VIX15" s="80"/>
      <c r="VIY15" s="80"/>
      <c r="VIZ15" s="80"/>
      <c r="VJA15" s="80"/>
      <c r="VJB15" s="80"/>
      <c r="VJC15" s="80"/>
      <c r="VJD15" s="80"/>
      <c r="VJE15" s="80"/>
      <c r="VJF15" s="80"/>
      <c r="VJG15" s="80"/>
      <c r="VJH15" s="80"/>
      <c r="VJI15" s="80"/>
      <c r="VJJ15" s="80"/>
      <c r="VJK15" s="80"/>
      <c r="VJL15" s="80"/>
      <c r="VJM15" s="80"/>
      <c r="VJN15" s="80"/>
      <c r="VJO15" s="80"/>
      <c r="VJP15" s="80"/>
      <c r="VJQ15" s="80"/>
      <c r="VJR15" s="80"/>
      <c r="VJS15" s="80"/>
      <c r="VJT15" s="80"/>
      <c r="VJU15" s="80"/>
      <c r="VJV15" s="80"/>
      <c r="VJW15" s="80"/>
      <c r="VJX15" s="80"/>
      <c r="VJY15" s="80"/>
      <c r="VJZ15" s="80"/>
      <c r="VKA15" s="80"/>
      <c r="VKB15" s="80"/>
      <c r="VKC15" s="80"/>
      <c r="VKD15" s="80"/>
      <c r="VKE15" s="80"/>
      <c r="VKF15" s="80"/>
      <c r="VKG15" s="80"/>
      <c r="VKH15" s="80"/>
      <c r="VKI15" s="80"/>
      <c r="VKJ15" s="80"/>
      <c r="VKK15" s="80"/>
      <c r="VKL15" s="80"/>
      <c r="VKM15" s="80"/>
      <c r="VKN15" s="80"/>
      <c r="VKO15" s="80"/>
      <c r="VKP15" s="80"/>
      <c r="VKQ15" s="80"/>
      <c r="VKR15" s="80"/>
      <c r="VKS15" s="80"/>
      <c r="VKT15" s="80"/>
      <c r="VKU15" s="80"/>
      <c r="VKV15" s="80"/>
      <c r="VKW15" s="80"/>
      <c r="VKX15" s="80"/>
      <c r="VKY15" s="80"/>
      <c r="VKZ15" s="80"/>
      <c r="VLA15" s="80"/>
      <c r="VLB15" s="80"/>
      <c r="VLC15" s="80"/>
      <c r="VLD15" s="80"/>
      <c r="VLE15" s="80"/>
      <c r="VLF15" s="80"/>
      <c r="VLG15" s="80"/>
      <c r="VLH15" s="80"/>
      <c r="VLI15" s="80"/>
      <c r="VLJ15" s="80"/>
      <c r="VLK15" s="80"/>
      <c r="VLL15" s="80"/>
      <c r="VLM15" s="80"/>
      <c r="VLN15" s="80"/>
      <c r="VLO15" s="80"/>
      <c r="VLP15" s="80"/>
      <c r="VLQ15" s="80"/>
      <c r="VLR15" s="80"/>
      <c r="VLS15" s="80"/>
      <c r="VLT15" s="80"/>
      <c r="VLU15" s="80"/>
      <c r="VLV15" s="80"/>
      <c r="VLW15" s="80"/>
      <c r="VLX15" s="80"/>
      <c r="VLY15" s="80"/>
      <c r="VLZ15" s="80"/>
      <c r="VMA15" s="80"/>
      <c r="VMB15" s="80"/>
      <c r="VMC15" s="80"/>
      <c r="VMD15" s="80"/>
      <c r="VME15" s="80"/>
      <c r="VMF15" s="80"/>
      <c r="VMG15" s="80"/>
      <c r="VMH15" s="80"/>
      <c r="VMI15" s="80"/>
      <c r="VMJ15" s="80"/>
      <c r="VMK15" s="80"/>
      <c r="VML15" s="80"/>
      <c r="VMM15" s="80"/>
      <c r="VMN15" s="80"/>
      <c r="VMO15" s="80"/>
      <c r="VMP15" s="80"/>
      <c r="VMQ15" s="80"/>
      <c r="VMR15" s="80"/>
      <c r="VMS15" s="80"/>
      <c r="VMT15" s="80"/>
      <c r="VMU15" s="80"/>
      <c r="VMV15" s="80"/>
      <c r="VMW15" s="80"/>
      <c r="VMX15" s="80"/>
      <c r="VMY15" s="80"/>
      <c r="VMZ15" s="80"/>
      <c r="VNA15" s="80"/>
      <c r="VNB15" s="80"/>
      <c r="VNC15" s="80"/>
      <c r="VND15" s="80"/>
      <c r="VNE15" s="80"/>
      <c r="VNF15" s="80"/>
      <c r="VNG15" s="80"/>
      <c r="VNH15" s="80"/>
      <c r="VNI15" s="80"/>
      <c r="VNJ15" s="80"/>
      <c r="VNK15" s="80"/>
      <c r="VNL15" s="80"/>
      <c r="VNM15" s="80"/>
      <c r="VNN15" s="80"/>
      <c r="VNO15" s="80"/>
      <c r="VNP15" s="80"/>
      <c r="VNQ15" s="80"/>
      <c r="VNR15" s="80"/>
      <c r="VNS15" s="80"/>
      <c r="VNT15" s="80"/>
      <c r="VNU15" s="80"/>
      <c r="VNV15" s="80"/>
      <c r="VNW15" s="80"/>
      <c r="VNX15" s="80"/>
      <c r="VNY15" s="80"/>
      <c r="VNZ15" s="80"/>
      <c r="VOA15" s="80"/>
      <c r="VOB15" s="80"/>
      <c r="VOC15" s="80"/>
      <c r="VOD15" s="80"/>
      <c r="VOE15" s="80"/>
      <c r="VOF15" s="80"/>
      <c r="VOG15" s="80"/>
      <c r="VOH15" s="80"/>
      <c r="VOI15" s="80"/>
      <c r="VOJ15" s="80"/>
      <c r="VOK15" s="80"/>
      <c r="VOL15" s="80"/>
      <c r="VOM15" s="80"/>
      <c r="VON15" s="80"/>
      <c r="VOO15" s="80"/>
      <c r="VOP15" s="80"/>
      <c r="VOQ15" s="80"/>
      <c r="VOR15" s="80"/>
      <c r="VOS15" s="80"/>
      <c r="VOT15" s="80"/>
      <c r="VOU15" s="80"/>
      <c r="VOV15" s="80"/>
      <c r="VOW15" s="80"/>
      <c r="VOX15" s="80"/>
      <c r="VOY15" s="80"/>
      <c r="VOZ15" s="80"/>
      <c r="VPA15" s="80"/>
      <c r="VPB15" s="80"/>
      <c r="VPC15" s="80"/>
      <c r="VPD15" s="80"/>
      <c r="VPE15" s="80"/>
      <c r="VPF15" s="80"/>
      <c r="VPG15" s="80"/>
      <c r="VPH15" s="80"/>
      <c r="VPI15" s="80"/>
      <c r="VPJ15" s="80"/>
      <c r="VPK15" s="80"/>
      <c r="VPL15" s="80"/>
      <c r="VPM15" s="80"/>
      <c r="VPN15" s="80"/>
      <c r="VPO15" s="80"/>
      <c r="VPP15" s="80"/>
      <c r="VPQ15" s="80"/>
      <c r="VPR15" s="80"/>
      <c r="VPS15" s="80"/>
      <c r="VPT15" s="80"/>
      <c r="VPU15" s="80"/>
      <c r="VPV15" s="80"/>
      <c r="VPW15" s="80"/>
      <c r="VPX15" s="80"/>
      <c r="VPY15" s="80"/>
      <c r="VPZ15" s="80"/>
      <c r="VQA15" s="80"/>
      <c r="VQB15" s="80"/>
      <c r="VQC15" s="80"/>
      <c r="VQD15" s="80"/>
      <c r="VQE15" s="80"/>
      <c r="VQF15" s="80"/>
      <c r="VQG15" s="80"/>
      <c r="VQH15" s="80"/>
      <c r="VQI15" s="80"/>
      <c r="VQJ15" s="80"/>
      <c r="VQK15" s="80"/>
      <c r="VQL15" s="80"/>
      <c r="VQM15" s="80"/>
      <c r="VQN15" s="80"/>
      <c r="VQO15" s="80"/>
      <c r="VQP15" s="80"/>
      <c r="VQQ15" s="80"/>
      <c r="VQR15" s="80"/>
      <c r="VQS15" s="80"/>
      <c r="VQT15" s="80"/>
      <c r="VQU15" s="80"/>
      <c r="VQV15" s="80"/>
      <c r="VQW15" s="80"/>
      <c r="VQX15" s="80"/>
      <c r="VQY15" s="80"/>
      <c r="VQZ15" s="80"/>
      <c r="VRA15" s="80"/>
      <c r="VRB15" s="80"/>
      <c r="VRC15" s="80"/>
      <c r="VRD15" s="80"/>
      <c r="VRE15" s="80"/>
      <c r="VRF15" s="80"/>
      <c r="VRG15" s="80"/>
      <c r="VRH15" s="80"/>
      <c r="VRI15" s="80"/>
      <c r="VRJ15" s="80"/>
      <c r="VRK15" s="80"/>
      <c r="VRL15" s="80"/>
      <c r="VRM15" s="80"/>
      <c r="VRN15" s="80"/>
      <c r="VRO15" s="80"/>
      <c r="VRP15" s="80"/>
      <c r="VRQ15" s="80"/>
      <c r="VRR15" s="80"/>
      <c r="VRS15" s="80"/>
      <c r="VRT15" s="80"/>
      <c r="VRU15" s="80"/>
      <c r="VRV15" s="80"/>
      <c r="VRW15" s="80"/>
      <c r="VRX15" s="80"/>
      <c r="VRY15" s="80"/>
      <c r="VRZ15" s="80"/>
      <c r="VSA15" s="80"/>
      <c r="VSB15" s="80"/>
      <c r="VSC15" s="80"/>
      <c r="VSD15" s="80"/>
      <c r="VSE15" s="80"/>
      <c r="VSF15" s="80"/>
      <c r="VSG15" s="80"/>
      <c r="VSH15" s="80"/>
      <c r="VSI15" s="80"/>
      <c r="VSJ15" s="80"/>
      <c r="VSK15" s="80"/>
      <c r="VSL15" s="80"/>
      <c r="VSM15" s="80"/>
      <c r="VSN15" s="80"/>
      <c r="VSO15" s="80"/>
      <c r="VSP15" s="80"/>
      <c r="VSQ15" s="80"/>
      <c r="VSR15" s="80"/>
      <c r="VSS15" s="80"/>
      <c r="VST15" s="80"/>
      <c r="VSU15" s="80"/>
      <c r="VSV15" s="80"/>
      <c r="VSW15" s="80"/>
      <c r="VSX15" s="80"/>
      <c r="VSY15" s="80"/>
      <c r="VSZ15" s="80"/>
      <c r="VTA15" s="80"/>
      <c r="VTB15" s="80"/>
      <c r="VTC15" s="80"/>
      <c r="VTD15" s="80"/>
      <c r="VTE15" s="80"/>
      <c r="VTF15" s="80"/>
      <c r="VTG15" s="80"/>
      <c r="VTH15" s="80"/>
      <c r="VTI15" s="80"/>
      <c r="VTJ15" s="80"/>
      <c r="VTK15" s="80"/>
      <c r="VTL15" s="80"/>
      <c r="VTM15" s="80"/>
      <c r="VTN15" s="80"/>
      <c r="VTO15" s="80"/>
      <c r="VTP15" s="80"/>
      <c r="VTQ15" s="80"/>
      <c r="VTR15" s="80"/>
      <c r="VTS15" s="80"/>
      <c r="VTT15" s="80"/>
      <c r="VTU15" s="80"/>
      <c r="VTV15" s="80"/>
      <c r="VTW15" s="80"/>
      <c r="VTX15" s="80"/>
      <c r="VTY15" s="80"/>
      <c r="VTZ15" s="80"/>
      <c r="VUA15" s="80"/>
      <c r="VUB15" s="80"/>
      <c r="VUC15" s="80"/>
      <c r="VUD15" s="80"/>
      <c r="VUE15" s="80"/>
      <c r="VUF15" s="80"/>
      <c r="VUG15" s="80"/>
      <c r="VUH15" s="80"/>
      <c r="VUI15" s="80"/>
      <c r="VUJ15" s="80"/>
      <c r="VUK15" s="80"/>
      <c r="VUL15" s="80"/>
      <c r="VUM15" s="80"/>
      <c r="VUN15" s="80"/>
      <c r="VUO15" s="80"/>
      <c r="VUP15" s="80"/>
      <c r="VUQ15" s="80"/>
      <c r="VUR15" s="80"/>
      <c r="VUS15" s="80"/>
      <c r="VUT15" s="80"/>
      <c r="VUU15" s="80"/>
      <c r="VUV15" s="80"/>
      <c r="VUW15" s="80"/>
      <c r="VUX15" s="80"/>
      <c r="VUY15" s="80"/>
      <c r="VUZ15" s="80"/>
      <c r="VVA15" s="80"/>
      <c r="VVB15" s="80"/>
      <c r="VVC15" s="80"/>
      <c r="VVD15" s="80"/>
      <c r="VVE15" s="80"/>
      <c r="VVF15" s="80"/>
      <c r="VVG15" s="80"/>
      <c r="VVH15" s="80"/>
      <c r="VVI15" s="80"/>
      <c r="VVJ15" s="80"/>
      <c r="VVK15" s="80"/>
      <c r="VVL15" s="80"/>
      <c r="VVM15" s="80"/>
      <c r="VVN15" s="80"/>
      <c r="VVO15" s="80"/>
      <c r="VVP15" s="80"/>
      <c r="VVQ15" s="80"/>
      <c r="VVR15" s="80"/>
      <c r="VVS15" s="80"/>
      <c r="VVT15" s="80"/>
      <c r="VVU15" s="80"/>
      <c r="VVV15" s="80"/>
      <c r="VVW15" s="80"/>
      <c r="VVX15" s="80"/>
      <c r="VVY15" s="80"/>
      <c r="VVZ15" s="80"/>
      <c r="VWA15" s="80"/>
      <c r="VWB15" s="80"/>
      <c r="VWC15" s="80"/>
      <c r="VWD15" s="80"/>
      <c r="VWE15" s="80"/>
      <c r="VWF15" s="80"/>
      <c r="VWG15" s="80"/>
      <c r="VWH15" s="80"/>
      <c r="VWI15" s="80"/>
      <c r="VWJ15" s="80"/>
      <c r="VWK15" s="80"/>
      <c r="VWL15" s="80"/>
      <c r="VWM15" s="80"/>
      <c r="VWN15" s="80"/>
      <c r="VWO15" s="80"/>
      <c r="VWP15" s="80"/>
      <c r="VWQ15" s="80"/>
      <c r="VWR15" s="80"/>
      <c r="VWS15" s="80"/>
      <c r="VWT15" s="80"/>
      <c r="VWU15" s="80"/>
      <c r="VWV15" s="80"/>
      <c r="VWW15" s="80"/>
      <c r="VWX15" s="80"/>
      <c r="VWY15" s="80"/>
      <c r="VWZ15" s="80"/>
      <c r="VXA15" s="80"/>
      <c r="VXB15" s="80"/>
      <c r="VXC15" s="80"/>
      <c r="VXD15" s="80"/>
      <c r="VXE15" s="80"/>
      <c r="VXF15" s="80"/>
      <c r="VXG15" s="80"/>
      <c r="VXH15" s="80"/>
      <c r="VXI15" s="80"/>
      <c r="VXJ15" s="80"/>
      <c r="VXK15" s="80"/>
      <c r="VXL15" s="80"/>
      <c r="VXM15" s="80"/>
      <c r="VXN15" s="80"/>
      <c r="VXO15" s="80"/>
      <c r="VXP15" s="80"/>
      <c r="VXQ15" s="80"/>
      <c r="VXR15" s="80"/>
      <c r="VXS15" s="80"/>
      <c r="VXT15" s="80"/>
      <c r="VXU15" s="80"/>
      <c r="VXV15" s="80"/>
      <c r="VXW15" s="80"/>
      <c r="VXX15" s="80"/>
      <c r="VXY15" s="80"/>
      <c r="VXZ15" s="80"/>
      <c r="VYA15" s="80"/>
      <c r="VYB15" s="80"/>
      <c r="VYC15" s="80"/>
      <c r="VYD15" s="80"/>
      <c r="VYE15" s="80"/>
      <c r="VYF15" s="80"/>
      <c r="VYG15" s="80"/>
      <c r="VYH15" s="80"/>
      <c r="VYI15" s="80"/>
      <c r="VYJ15" s="80"/>
      <c r="VYK15" s="80"/>
      <c r="VYL15" s="80"/>
      <c r="VYM15" s="80"/>
      <c r="VYN15" s="80"/>
      <c r="VYO15" s="80"/>
      <c r="VYP15" s="80"/>
      <c r="VYQ15" s="80"/>
      <c r="VYR15" s="80"/>
      <c r="VYS15" s="80"/>
      <c r="VYT15" s="80"/>
      <c r="VYU15" s="80"/>
      <c r="VYV15" s="80"/>
      <c r="VYW15" s="80"/>
      <c r="VYX15" s="80"/>
      <c r="VYY15" s="80"/>
      <c r="VYZ15" s="80"/>
      <c r="VZA15" s="80"/>
      <c r="VZB15" s="80"/>
      <c r="VZC15" s="80"/>
      <c r="VZD15" s="80"/>
      <c r="VZE15" s="80"/>
      <c r="VZF15" s="80"/>
      <c r="VZG15" s="80"/>
      <c r="VZH15" s="80"/>
      <c r="VZI15" s="80"/>
      <c r="VZJ15" s="80"/>
      <c r="VZK15" s="80"/>
      <c r="VZL15" s="80"/>
      <c r="VZM15" s="80"/>
      <c r="VZN15" s="80"/>
      <c r="VZO15" s="80"/>
      <c r="VZP15" s="80"/>
      <c r="VZQ15" s="80"/>
      <c r="VZR15" s="80"/>
      <c r="VZS15" s="80"/>
      <c r="VZT15" s="80"/>
      <c r="VZU15" s="80"/>
      <c r="VZV15" s="80"/>
      <c r="VZW15" s="80"/>
      <c r="VZX15" s="80"/>
      <c r="VZY15" s="80"/>
      <c r="VZZ15" s="80"/>
      <c r="WAA15" s="80"/>
      <c r="WAB15" s="80"/>
      <c r="WAC15" s="80"/>
      <c r="WAD15" s="80"/>
      <c r="WAE15" s="80"/>
      <c r="WAF15" s="80"/>
      <c r="WAG15" s="80"/>
      <c r="WAH15" s="80"/>
      <c r="WAI15" s="80"/>
      <c r="WAJ15" s="80"/>
      <c r="WAK15" s="80"/>
      <c r="WAL15" s="80"/>
      <c r="WAM15" s="80"/>
      <c r="WAN15" s="80"/>
      <c r="WAO15" s="80"/>
      <c r="WAP15" s="80"/>
      <c r="WAQ15" s="80"/>
      <c r="WAR15" s="80"/>
      <c r="WAS15" s="80"/>
      <c r="WAT15" s="80"/>
      <c r="WAU15" s="80"/>
      <c r="WAV15" s="80"/>
      <c r="WAW15" s="80"/>
      <c r="WAX15" s="80"/>
      <c r="WAY15" s="80"/>
      <c r="WAZ15" s="80"/>
      <c r="WBA15" s="80"/>
      <c r="WBB15" s="80"/>
      <c r="WBC15" s="80"/>
      <c r="WBD15" s="80"/>
      <c r="WBE15" s="80"/>
      <c r="WBF15" s="80"/>
      <c r="WBG15" s="80"/>
      <c r="WBH15" s="80"/>
      <c r="WBI15" s="80"/>
      <c r="WBJ15" s="80"/>
      <c r="WBK15" s="80"/>
      <c r="WBL15" s="80"/>
      <c r="WBM15" s="80"/>
      <c r="WBN15" s="80"/>
      <c r="WBO15" s="80"/>
      <c r="WBP15" s="80"/>
      <c r="WBQ15" s="80"/>
      <c r="WBR15" s="80"/>
      <c r="WBS15" s="80"/>
      <c r="WBT15" s="80"/>
      <c r="WBU15" s="80"/>
      <c r="WBV15" s="80"/>
      <c r="WBW15" s="80"/>
      <c r="WBX15" s="80"/>
      <c r="WBY15" s="80"/>
      <c r="WBZ15" s="80"/>
      <c r="WCA15" s="80"/>
      <c r="WCB15" s="80"/>
      <c r="WCC15" s="80"/>
      <c r="WCD15" s="80"/>
      <c r="WCE15" s="80"/>
      <c r="WCF15" s="80"/>
      <c r="WCG15" s="80"/>
      <c r="WCH15" s="80"/>
      <c r="WCI15" s="80"/>
      <c r="WCJ15" s="80"/>
      <c r="WCK15" s="80"/>
      <c r="WCL15" s="80"/>
      <c r="WCM15" s="80"/>
      <c r="WCN15" s="80"/>
      <c r="WCO15" s="80"/>
      <c r="WCP15" s="80"/>
      <c r="WCQ15" s="80"/>
      <c r="WCR15" s="80"/>
      <c r="WCS15" s="80"/>
      <c r="WCT15" s="80"/>
      <c r="WCU15" s="80"/>
      <c r="WCV15" s="80"/>
      <c r="WCW15" s="80"/>
      <c r="WCX15" s="80"/>
      <c r="WCY15" s="80"/>
      <c r="WCZ15" s="80"/>
      <c r="WDA15" s="80"/>
      <c r="WDB15" s="80"/>
      <c r="WDC15" s="80"/>
      <c r="WDD15" s="80"/>
      <c r="WDE15" s="80"/>
      <c r="WDF15" s="80"/>
      <c r="WDG15" s="80"/>
      <c r="WDH15" s="80"/>
      <c r="WDI15" s="80"/>
      <c r="WDJ15" s="80"/>
      <c r="WDK15" s="80"/>
      <c r="WDL15" s="80"/>
      <c r="WDM15" s="80"/>
      <c r="WDN15" s="80"/>
      <c r="WDO15" s="80"/>
      <c r="WDP15" s="80"/>
      <c r="WDQ15" s="80"/>
      <c r="WDR15" s="80"/>
      <c r="WDS15" s="80"/>
      <c r="WDT15" s="80"/>
      <c r="WDU15" s="80"/>
      <c r="WDV15" s="80"/>
      <c r="WDW15" s="80"/>
      <c r="WDX15" s="80"/>
      <c r="WDY15" s="80"/>
      <c r="WDZ15" s="80"/>
      <c r="WEA15" s="80"/>
      <c r="WEB15" s="80"/>
      <c r="WEC15" s="80"/>
      <c r="WED15" s="80"/>
      <c r="WEE15" s="80"/>
      <c r="WEF15" s="80"/>
      <c r="WEG15" s="80"/>
      <c r="WEH15" s="80"/>
      <c r="WEI15" s="80"/>
      <c r="WEJ15" s="80"/>
      <c r="WEK15" s="80"/>
      <c r="WEL15" s="80"/>
      <c r="WEM15" s="80"/>
      <c r="WEN15" s="80"/>
      <c r="WEO15" s="80"/>
      <c r="WEP15" s="80"/>
      <c r="WEQ15" s="80"/>
      <c r="WER15" s="80"/>
      <c r="WES15" s="80"/>
      <c r="WET15" s="80"/>
      <c r="WEU15" s="80"/>
      <c r="WEV15" s="80"/>
      <c r="WEW15" s="80"/>
      <c r="WEX15" s="80"/>
      <c r="WEY15" s="80"/>
      <c r="WEZ15" s="80"/>
      <c r="WFA15" s="80"/>
      <c r="WFB15" s="80"/>
      <c r="WFC15" s="80"/>
      <c r="WFD15" s="80"/>
      <c r="WFE15" s="80"/>
      <c r="WFF15" s="80"/>
      <c r="WFG15" s="80"/>
      <c r="WFH15" s="80"/>
      <c r="WFI15" s="80"/>
      <c r="WFJ15" s="80"/>
      <c r="WFK15" s="80"/>
      <c r="WFL15" s="80"/>
      <c r="WFM15" s="80"/>
      <c r="WFN15" s="80"/>
      <c r="WFO15" s="80"/>
      <c r="WFP15" s="80"/>
      <c r="WFQ15" s="80"/>
      <c r="WFR15" s="80"/>
      <c r="WFS15" s="80"/>
      <c r="WFT15" s="80"/>
      <c r="WFU15" s="80"/>
      <c r="WFV15" s="80"/>
      <c r="WFW15" s="80"/>
      <c r="WFX15" s="80"/>
      <c r="WFY15" s="80"/>
      <c r="WFZ15" s="80"/>
      <c r="WGA15" s="80"/>
      <c r="WGB15" s="80"/>
      <c r="WGC15" s="80"/>
      <c r="WGD15" s="80"/>
      <c r="WGE15" s="80"/>
      <c r="WGF15" s="80"/>
      <c r="WGG15" s="80"/>
      <c r="WGH15" s="80"/>
      <c r="WGI15" s="80"/>
      <c r="WGJ15" s="80"/>
      <c r="WGK15" s="80"/>
      <c r="WGL15" s="80"/>
      <c r="WGM15" s="80"/>
      <c r="WGN15" s="80"/>
      <c r="WGO15" s="80"/>
      <c r="WGP15" s="80"/>
      <c r="WGQ15" s="80"/>
      <c r="WGR15" s="80"/>
      <c r="WGS15" s="80"/>
      <c r="WGT15" s="80"/>
      <c r="WGU15" s="80"/>
      <c r="WGV15" s="80"/>
      <c r="WGW15" s="80"/>
      <c r="WGX15" s="80"/>
      <c r="WGY15" s="80"/>
      <c r="WGZ15" s="80"/>
      <c r="WHA15" s="80"/>
      <c r="WHB15" s="80"/>
      <c r="WHC15" s="80"/>
      <c r="WHD15" s="80"/>
      <c r="WHE15" s="80"/>
      <c r="WHF15" s="80"/>
      <c r="WHG15" s="80"/>
      <c r="WHH15" s="80"/>
      <c r="WHI15" s="80"/>
      <c r="WHJ15" s="80"/>
      <c r="WHK15" s="80"/>
      <c r="WHL15" s="80"/>
      <c r="WHM15" s="80"/>
      <c r="WHN15" s="80"/>
      <c r="WHO15" s="80"/>
      <c r="WHP15" s="80"/>
      <c r="WHQ15" s="80"/>
      <c r="WHR15" s="80"/>
      <c r="WHS15" s="80"/>
      <c r="WHT15" s="80"/>
      <c r="WHU15" s="80"/>
      <c r="WHV15" s="80"/>
      <c r="WHW15" s="80"/>
      <c r="WHX15" s="80"/>
      <c r="WHY15" s="80"/>
      <c r="WHZ15" s="80"/>
      <c r="WIA15" s="80"/>
      <c r="WIB15" s="80"/>
      <c r="WIC15" s="80"/>
      <c r="WID15" s="80"/>
      <c r="WIE15" s="80"/>
      <c r="WIF15" s="80"/>
      <c r="WIG15" s="80"/>
      <c r="WIH15" s="80"/>
      <c r="WII15" s="80"/>
      <c r="WIJ15" s="80"/>
      <c r="WIK15" s="80"/>
      <c r="WIL15" s="80"/>
      <c r="WIM15" s="80"/>
      <c r="WIN15" s="80"/>
      <c r="WIO15" s="80"/>
      <c r="WIP15" s="80"/>
      <c r="WIQ15" s="80"/>
      <c r="WIR15" s="80"/>
      <c r="WIS15" s="80"/>
      <c r="WIT15" s="80"/>
      <c r="WIU15" s="80"/>
      <c r="WIV15" s="80"/>
      <c r="WIW15" s="80"/>
      <c r="WIX15" s="80"/>
      <c r="WIY15" s="80"/>
      <c r="WIZ15" s="80"/>
      <c r="WJA15" s="80"/>
      <c r="WJB15" s="80"/>
      <c r="WJC15" s="80"/>
      <c r="WJD15" s="80"/>
      <c r="WJE15" s="80"/>
      <c r="WJF15" s="80"/>
      <c r="WJG15" s="80"/>
      <c r="WJH15" s="80"/>
      <c r="WJI15" s="80"/>
      <c r="WJJ15" s="80"/>
      <c r="WJK15" s="80"/>
      <c r="WJL15" s="80"/>
      <c r="WJM15" s="80"/>
      <c r="WJN15" s="80"/>
      <c r="WJO15" s="80"/>
      <c r="WJP15" s="80"/>
      <c r="WJQ15" s="80"/>
      <c r="WJR15" s="80"/>
      <c r="WJS15" s="80"/>
      <c r="WJT15" s="80"/>
      <c r="WJU15" s="80"/>
      <c r="WJV15" s="80"/>
      <c r="WJW15" s="80"/>
      <c r="WJX15" s="80"/>
      <c r="WJY15" s="80"/>
      <c r="WJZ15" s="80"/>
      <c r="WKA15" s="80"/>
      <c r="WKB15" s="80"/>
      <c r="WKC15" s="80"/>
      <c r="WKD15" s="80"/>
      <c r="WKE15" s="80"/>
      <c r="WKF15" s="80"/>
      <c r="WKG15" s="80"/>
      <c r="WKH15" s="80"/>
      <c r="WKI15" s="80"/>
      <c r="WKJ15" s="80"/>
      <c r="WKK15" s="80"/>
      <c r="WKL15" s="80"/>
      <c r="WKM15" s="80"/>
      <c r="WKN15" s="80"/>
      <c r="WKO15" s="80"/>
      <c r="WKP15" s="80"/>
      <c r="WKQ15" s="80"/>
      <c r="WKR15" s="80"/>
      <c r="WKS15" s="80"/>
      <c r="WKT15" s="80"/>
      <c r="WKU15" s="80"/>
      <c r="WKV15" s="80"/>
      <c r="WKW15" s="80"/>
      <c r="WKX15" s="80"/>
      <c r="WKY15" s="80"/>
      <c r="WKZ15" s="80"/>
      <c r="WLA15" s="80"/>
      <c r="WLB15" s="80"/>
      <c r="WLC15" s="80"/>
      <c r="WLD15" s="80"/>
      <c r="WLE15" s="80"/>
      <c r="WLF15" s="80"/>
      <c r="WLG15" s="80"/>
      <c r="WLH15" s="80"/>
      <c r="WLI15" s="80"/>
      <c r="WLJ15" s="80"/>
      <c r="WLK15" s="80"/>
      <c r="WLL15" s="80"/>
      <c r="WLM15" s="80"/>
      <c r="WLN15" s="80"/>
      <c r="WLO15" s="80"/>
      <c r="WLP15" s="80"/>
      <c r="WLQ15" s="80"/>
      <c r="WLR15" s="80"/>
      <c r="WLS15" s="80"/>
      <c r="WLT15" s="80"/>
      <c r="WLU15" s="80"/>
      <c r="WLV15" s="80"/>
      <c r="WLW15" s="80"/>
      <c r="WLX15" s="80"/>
      <c r="WLY15" s="80"/>
      <c r="WLZ15" s="80"/>
      <c r="WMA15" s="80"/>
      <c r="WMB15" s="80"/>
      <c r="WMC15" s="80"/>
      <c r="WMD15" s="80"/>
      <c r="WME15" s="80"/>
      <c r="WMF15" s="80"/>
      <c r="WMG15" s="80"/>
      <c r="WMH15" s="80"/>
      <c r="WMI15" s="80"/>
      <c r="WMJ15" s="80"/>
      <c r="WMK15" s="80"/>
      <c r="WML15" s="80"/>
      <c r="WMM15" s="80"/>
      <c r="WMN15" s="80"/>
      <c r="WMO15" s="80"/>
      <c r="WMP15" s="80"/>
      <c r="WMQ15" s="80"/>
      <c r="WMR15" s="80"/>
      <c r="WMS15" s="80"/>
      <c r="WMT15" s="80"/>
      <c r="WMU15" s="80"/>
      <c r="WMV15" s="80"/>
      <c r="WMW15" s="80"/>
      <c r="WMX15" s="80"/>
      <c r="WMY15" s="80"/>
      <c r="WMZ15" s="80"/>
      <c r="WNA15" s="80"/>
      <c r="WNB15" s="80"/>
      <c r="WNC15" s="80"/>
      <c r="WND15" s="80"/>
      <c r="WNE15" s="80"/>
      <c r="WNF15" s="80"/>
      <c r="WNG15" s="80"/>
      <c r="WNH15" s="80"/>
      <c r="WNI15" s="80"/>
      <c r="WNJ15" s="80"/>
      <c r="WNK15" s="80"/>
      <c r="WNL15" s="80"/>
      <c r="WNM15" s="80"/>
      <c r="WNN15" s="80"/>
      <c r="WNO15" s="80"/>
      <c r="WNP15" s="80"/>
      <c r="WNQ15" s="80"/>
      <c r="WNR15" s="80"/>
      <c r="WNS15" s="80"/>
      <c r="WNT15" s="80"/>
      <c r="WNU15" s="80"/>
      <c r="WNV15" s="80"/>
      <c r="WNW15" s="80"/>
      <c r="WNX15" s="80"/>
      <c r="WNY15" s="80"/>
      <c r="WNZ15" s="80"/>
      <c r="WOA15" s="80"/>
      <c r="WOB15" s="80"/>
      <c r="WOC15" s="80"/>
      <c r="WOD15" s="80"/>
      <c r="WOE15" s="80"/>
      <c r="WOF15" s="80"/>
      <c r="WOG15" s="80"/>
      <c r="WOH15" s="80"/>
      <c r="WOI15" s="80"/>
      <c r="WOJ15" s="80"/>
      <c r="WOK15" s="80"/>
      <c r="WOL15" s="80"/>
      <c r="WOM15" s="80"/>
      <c r="WON15" s="80"/>
      <c r="WOO15" s="80"/>
      <c r="WOP15" s="80"/>
      <c r="WOQ15" s="80"/>
      <c r="WOR15" s="80"/>
      <c r="WOS15" s="80"/>
      <c r="WOT15" s="80"/>
      <c r="WOU15" s="80"/>
      <c r="WOV15" s="80"/>
      <c r="WOW15" s="80"/>
      <c r="WOX15" s="80"/>
      <c r="WOY15" s="80"/>
      <c r="WOZ15" s="80"/>
      <c r="WPA15" s="80"/>
      <c r="WPB15" s="80"/>
      <c r="WPC15" s="80"/>
      <c r="WPD15" s="80"/>
      <c r="WPE15" s="80"/>
      <c r="WPF15" s="80"/>
      <c r="WPG15" s="80"/>
      <c r="WPH15" s="80"/>
      <c r="WPI15" s="80"/>
      <c r="WPJ15" s="80"/>
      <c r="WPK15" s="80"/>
      <c r="WPL15" s="80"/>
      <c r="WPM15" s="80"/>
      <c r="WPN15" s="80"/>
      <c r="WPO15" s="80"/>
      <c r="WPP15" s="80"/>
      <c r="WPQ15" s="80"/>
      <c r="WPR15" s="80"/>
      <c r="WPS15" s="80"/>
      <c r="WPT15" s="80"/>
      <c r="WPU15" s="80"/>
      <c r="WPV15" s="80"/>
      <c r="WPW15" s="80"/>
      <c r="WPX15" s="80"/>
      <c r="WPY15" s="80"/>
      <c r="WPZ15" s="80"/>
      <c r="WQA15" s="80"/>
      <c r="WQB15" s="80"/>
      <c r="WQC15" s="80"/>
      <c r="WQD15" s="80"/>
      <c r="WQE15" s="80"/>
      <c r="WQF15" s="80"/>
      <c r="WQG15" s="80"/>
      <c r="WQH15" s="80"/>
      <c r="WQI15" s="80"/>
      <c r="WQJ15" s="80"/>
      <c r="WQK15" s="80"/>
      <c r="WQL15" s="80"/>
      <c r="WQM15" s="80"/>
      <c r="WQN15" s="80"/>
      <c r="WQO15" s="80"/>
      <c r="WQP15" s="80"/>
      <c r="WQQ15" s="80"/>
      <c r="WQR15" s="80"/>
      <c r="WQS15" s="80"/>
      <c r="WQT15" s="80"/>
      <c r="WQU15" s="80"/>
      <c r="WQV15" s="80"/>
      <c r="WQW15" s="80"/>
      <c r="WQX15" s="80"/>
      <c r="WQY15" s="80"/>
      <c r="WQZ15" s="80"/>
      <c r="WRA15" s="80"/>
      <c r="WRB15" s="80"/>
      <c r="WRC15" s="80"/>
      <c r="WRD15" s="80"/>
      <c r="WRE15" s="80"/>
      <c r="WRF15" s="80"/>
      <c r="WRG15" s="80"/>
      <c r="WRH15" s="80"/>
      <c r="WRI15" s="80"/>
      <c r="WRJ15" s="80"/>
      <c r="WRK15" s="80"/>
      <c r="WRL15" s="80"/>
      <c r="WRM15" s="80"/>
      <c r="WRN15" s="80"/>
      <c r="WRO15" s="80"/>
      <c r="WRP15" s="80"/>
      <c r="WRQ15" s="80"/>
      <c r="WRR15" s="80"/>
      <c r="WRS15" s="80"/>
      <c r="WRT15" s="80"/>
      <c r="WRU15" s="80"/>
      <c r="WRV15" s="80"/>
      <c r="WRW15" s="80"/>
      <c r="WRX15" s="80"/>
      <c r="WRY15" s="80"/>
      <c r="WRZ15" s="80"/>
      <c r="WSA15" s="80"/>
      <c r="WSB15" s="80"/>
      <c r="WSC15" s="80"/>
      <c r="WSD15" s="80"/>
      <c r="WSE15" s="80"/>
      <c r="WSF15" s="80"/>
      <c r="WSG15" s="80"/>
      <c r="WSH15" s="80"/>
      <c r="WSI15" s="80"/>
      <c r="WSJ15" s="80"/>
      <c r="WSK15" s="80"/>
      <c r="WSL15" s="80"/>
      <c r="WSM15" s="80"/>
      <c r="WSN15" s="80"/>
      <c r="WSO15" s="80"/>
      <c r="WSP15" s="80"/>
      <c r="WSQ15" s="80"/>
      <c r="WSR15" s="80"/>
      <c r="WSS15" s="80"/>
      <c r="WST15" s="80"/>
      <c r="WSU15" s="80"/>
      <c r="WSV15" s="80"/>
      <c r="WSW15" s="80"/>
      <c r="WSX15" s="80"/>
      <c r="WSY15" s="80"/>
      <c r="WSZ15" s="80"/>
      <c r="WTA15" s="80"/>
      <c r="WTB15" s="80"/>
      <c r="WTC15" s="80"/>
      <c r="WTD15" s="80"/>
      <c r="WTE15" s="80"/>
      <c r="WTF15" s="80"/>
      <c r="WTG15" s="80"/>
      <c r="WTH15" s="80"/>
      <c r="WTI15" s="80"/>
      <c r="WTJ15" s="80"/>
      <c r="WTK15" s="80"/>
      <c r="WTL15" s="80"/>
      <c r="WTM15" s="80"/>
      <c r="WTN15" s="80"/>
      <c r="WTO15" s="80"/>
      <c r="WTP15" s="80"/>
      <c r="WTQ15" s="80"/>
      <c r="WTR15" s="80"/>
      <c r="WTS15" s="80"/>
      <c r="WTT15" s="80"/>
      <c r="WTU15" s="80"/>
      <c r="WTV15" s="80"/>
      <c r="WTW15" s="80"/>
      <c r="WTX15" s="80"/>
      <c r="WTY15" s="80"/>
      <c r="WTZ15" s="80"/>
      <c r="WUA15" s="80"/>
      <c r="WUB15" s="80"/>
      <c r="WUC15" s="80"/>
      <c r="WUD15" s="80"/>
      <c r="WUE15" s="80"/>
      <c r="WUF15" s="80"/>
      <c r="WUG15" s="80"/>
      <c r="WUH15" s="80"/>
      <c r="WUI15" s="80"/>
      <c r="WUJ15" s="80"/>
      <c r="WUK15" s="80"/>
      <c r="WUL15" s="80"/>
      <c r="WUM15" s="80"/>
      <c r="WUN15" s="80"/>
      <c r="WUO15" s="80"/>
      <c r="WUP15" s="80"/>
      <c r="WUQ15" s="80"/>
      <c r="WUR15" s="80"/>
      <c r="WUS15" s="80"/>
      <c r="WUT15" s="80"/>
      <c r="WUU15" s="80"/>
      <c r="WUV15" s="80"/>
      <c r="WUW15" s="80"/>
      <c r="WUX15" s="80"/>
      <c r="WUY15" s="80"/>
      <c r="WUZ15" s="80"/>
      <c r="WVA15" s="80"/>
      <c r="WVB15" s="80"/>
      <c r="WVC15" s="80"/>
      <c r="WVD15" s="80"/>
      <c r="WVE15" s="80"/>
      <c r="WVF15" s="80"/>
      <c r="WVG15" s="80"/>
      <c r="WVH15" s="80"/>
      <c r="WVI15" s="80"/>
      <c r="WVJ15" s="80"/>
      <c r="WVK15" s="80"/>
      <c r="WVL15" s="80"/>
      <c r="WVM15" s="80"/>
      <c r="WVN15" s="80"/>
      <c r="WVO15" s="80"/>
      <c r="WVP15" s="80"/>
      <c r="WVQ15" s="80"/>
      <c r="WVR15" s="80"/>
      <c r="WVS15" s="80"/>
      <c r="WVT15" s="80"/>
      <c r="WVU15" s="80"/>
      <c r="WVV15" s="80"/>
      <c r="WVW15" s="80"/>
      <c r="WVX15" s="80"/>
      <c r="WVY15" s="80"/>
      <c r="WVZ15" s="80"/>
      <c r="WWA15" s="80"/>
      <c r="WWB15" s="80"/>
      <c r="WWC15" s="80"/>
      <c r="WWD15" s="80"/>
    </row>
    <row r="16" spans="1:16150" s="79" customFormat="1" ht="15.75" thickBot="1">
      <c r="A16" s="88" t="s">
        <v>435</v>
      </c>
      <c r="B16" s="89">
        <v>10172</v>
      </c>
      <c r="C16" s="90">
        <v>95</v>
      </c>
      <c r="D16" s="90">
        <f t="shared" si="0"/>
        <v>13</v>
      </c>
      <c r="E16" s="212">
        <v>1</v>
      </c>
      <c r="F16" s="91">
        <v>4</v>
      </c>
      <c r="G16" s="91">
        <f t="shared" si="1"/>
        <v>12</v>
      </c>
      <c r="H16" s="212">
        <v>1</v>
      </c>
      <c r="I16" s="91">
        <v>15</v>
      </c>
      <c r="J16" s="91">
        <f t="shared" si="2"/>
        <v>11</v>
      </c>
      <c r="K16" s="212">
        <v>1</v>
      </c>
      <c r="L16" s="91">
        <v>106</v>
      </c>
      <c r="M16" s="91">
        <f t="shared" si="3"/>
        <v>15</v>
      </c>
      <c r="N16" s="212">
        <v>1</v>
      </c>
      <c r="O16" s="91">
        <v>3</v>
      </c>
      <c r="P16" s="91">
        <f t="shared" si="4"/>
        <v>11</v>
      </c>
      <c r="Q16" s="212">
        <v>1</v>
      </c>
      <c r="R16" s="90">
        <f t="shared" si="5"/>
        <v>128</v>
      </c>
      <c r="S16" s="205">
        <f>VLOOKUP(A16,'PIVOT TABLES'!$A$46:$B$60,2,FALSE)</f>
        <v>57508</v>
      </c>
      <c r="T16" s="228">
        <f t="shared" si="6"/>
        <v>449.28125</v>
      </c>
      <c r="U16" s="90">
        <f t="shared" si="7"/>
        <v>5</v>
      </c>
      <c r="V16" s="90">
        <v>4</v>
      </c>
      <c r="W16" s="243">
        <f>$S16*($AK$16/100)</f>
        <v>21738.023999999998</v>
      </c>
      <c r="X16" s="243">
        <f>$S16*($AL$16/100)</f>
        <v>1610.2239999999999</v>
      </c>
      <c r="Y16" s="244">
        <f>$S16*($AM$16/100)</f>
        <v>0</v>
      </c>
      <c r="Z16" s="244">
        <f>$S16*($AN$16/100)</f>
        <v>460.06400000000002</v>
      </c>
      <c r="AA16" s="244">
        <f>$S16*($AO$16/100)</f>
        <v>1610.2239999999999</v>
      </c>
      <c r="AB16" s="244">
        <f>$S16*($AP$16/100)</f>
        <v>10811.504000000001</v>
      </c>
      <c r="AC16" s="244">
        <f>$S16*($AQ$16/100)</f>
        <v>460.06400000000002</v>
      </c>
      <c r="AD16" s="245">
        <f>$S16*($AR$16/100)</f>
        <v>10236.424000000001</v>
      </c>
      <c r="AE16" s="246">
        <f>$S16*($AS$16/100)</f>
        <v>2185.3040000000001</v>
      </c>
      <c r="AF16" s="246">
        <f>$S16*($AT$16/100)</f>
        <v>7936.1040000000003</v>
      </c>
      <c r="AG16" s="246">
        <f>$S16*($AU$16/100)</f>
        <v>460.06400000000002</v>
      </c>
      <c r="AH16" s="224"/>
      <c r="AI16" s="224"/>
      <c r="AJ16" s="224" t="str">
        <f>'Staff % Analysis'!B2</f>
        <v>Safe Place</v>
      </c>
      <c r="AK16" s="231">
        <f>'Staff % Analysis'!C2</f>
        <v>37.799999999999997</v>
      </c>
      <c r="AL16" s="231">
        <f>'Staff % Analysis'!D2</f>
        <v>2.8</v>
      </c>
      <c r="AM16" s="231">
        <f>'Staff % Analysis'!E2</f>
        <v>0</v>
      </c>
      <c r="AN16" s="231">
        <f>'Staff % Analysis'!F2</f>
        <v>0.8</v>
      </c>
      <c r="AO16" s="231">
        <f>'Staff % Analysis'!G2</f>
        <v>2.8</v>
      </c>
      <c r="AP16" s="231">
        <f>'Staff % Analysis'!H2</f>
        <v>18.8</v>
      </c>
      <c r="AQ16" s="231">
        <f>'Staff % Analysis'!I2</f>
        <v>0.8</v>
      </c>
      <c r="AR16" s="231">
        <f>'Staff % Analysis'!J2</f>
        <v>17.8</v>
      </c>
      <c r="AS16" s="231">
        <f>'Staff % Analysis'!K2</f>
        <v>3.8</v>
      </c>
      <c r="AT16" s="231">
        <f>'Staff % Analysis'!L2</f>
        <v>13.8</v>
      </c>
      <c r="AU16" s="231">
        <f>'Staff % Analysis'!M2</f>
        <v>0.8</v>
      </c>
      <c r="AV16" s="231">
        <f>'Staff % Analysis'!N2</f>
        <v>99.999999999999972</v>
      </c>
      <c r="AW16" s="224">
        <f>'Staff % Analysis'!O2</f>
        <v>102</v>
      </c>
      <c r="AX16" s="224">
        <f>'Staff % Analysis'!P2</f>
        <v>2</v>
      </c>
      <c r="AY16" s="224">
        <f>'Staff % Analysis'!Q2</f>
        <v>-0.2</v>
      </c>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c r="IP16" s="80"/>
      <c r="IQ16" s="80"/>
      <c r="IR16" s="80"/>
      <c r="IS16" s="80"/>
      <c r="IT16" s="80"/>
      <c r="IU16" s="80"/>
      <c r="IV16" s="80"/>
      <c r="IW16" s="80"/>
      <c r="IX16" s="80"/>
      <c r="IY16" s="80"/>
      <c r="IZ16" s="80"/>
      <c r="JA16" s="80"/>
      <c r="JB16" s="80"/>
      <c r="JC16" s="80"/>
      <c r="JD16" s="80"/>
      <c r="JE16" s="80"/>
      <c r="JF16" s="80"/>
      <c r="JG16" s="80"/>
      <c r="JH16" s="80"/>
      <c r="JI16" s="80"/>
      <c r="JJ16" s="80"/>
      <c r="JK16" s="80"/>
      <c r="JL16" s="80"/>
      <c r="JM16" s="80"/>
      <c r="JN16" s="80"/>
      <c r="JO16" s="80"/>
      <c r="JP16" s="80"/>
      <c r="JQ16" s="80"/>
      <c r="JR16" s="80"/>
      <c r="JS16" s="80"/>
      <c r="JT16" s="80"/>
      <c r="JU16" s="80"/>
      <c r="JV16" s="80"/>
      <c r="JW16" s="80"/>
      <c r="JX16" s="80"/>
      <c r="JY16" s="80"/>
      <c r="JZ16" s="80"/>
      <c r="KA16" s="80"/>
      <c r="KB16" s="80"/>
      <c r="KC16" s="80"/>
      <c r="KD16" s="80"/>
      <c r="KE16" s="80"/>
      <c r="KF16" s="80"/>
      <c r="KG16" s="80"/>
      <c r="KH16" s="80"/>
      <c r="KI16" s="80"/>
      <c r="KJ16" s="80"/>
      <c r="KK16" s="80"/>
      <c r="KL16" s="80"/>
      <c r="KM16" s="80"/>
      <c r="KN16" s="80"/>
      <c r="KO16" s="80"/>
      <c r="KP16" s="80"/>
      <c r="KQ16" s="80"/>
      <c r="KR16" s="80"/>
      <c r="KS16" s="80"/>
      <c r="KT16" s="80"/>
      <c r="KU16" s="80"/>
      <c r="KV16" s="80"/>
      <c r="KW16" s="80"/>
      <c r="KX16" s="80"/>
      <c r="KY16" s="80"/>
      <c r="KZ16" s="80"/>
      <c r="LA16" s="80"/>
      <c r="LB16" s="80"/>
      <c r="LC16" s="80"/>
      <c r="LD16" s="80"/>
      <c r="LE16" s="80"/>
      <c r="LF16" s="80"/>
      <c r="LG16" s="80"/>
      <c r="LH16" s="80"/>
      <c r="LI16" s="80"/>
      <c r="LJ16" s="80"/>
      <c r="LK16" s="80"/>
      <c r="LL16" s="80"/>
      <c r="LM16" s="80"/>
      <c r="LN16" s="80"/>
      <c r="LO16" s="80"/>
      <c r="LP16" s="80"/>
      <c r="LQ16" s="80"/>
      <c r="LR16" s="80"/>
      <c r="LS16" s="80"/>
      <c r="LT16" s="80"/>
      <c r="LU16" s="80"/>
      <c r="LV16" s="80"/>
      <c r="LW16" s="80"/>
      <c r="LX16" s="80"/>
      <c r="LY16" s="80"/>
      <c r="LZ16" s="80"/>
      <c r="MA16" s="80"/>
      <c r="MB16" s="80"/>
      <c r="MC16" s="80"/>
      <c r="MD16" s="80"/>
      <c r="ME16" s="80"/>
      <c r="MF16" s="80"/>
      <c r="MG16" s="80"/>
      <c r="MH16" s="80"/>
      <c r="MI16" s="80"/>
      <c r="MJ16" s="80"/>
      <c r="MK16" s="80"/>
      <c r="ML16" s="80"/>
      <c r="MM16" s="80"/>
      <c r="MN16" s="80"/>
      <c r="MO16" s="80"/>
      <c r="MP16" s="80"/>
      <c r="MQ16" s="80"/>
      <c r="MR16" s="80"/>
      <c r="MS16" s="80"/>
      <c r="MT16" s="80"/>
      <c r="MU16" s="80"/>
      <c r="MV16" s="80"/>
      <c r="MW16" s="80"/>
      <c r="MX16" s="80"/>
      <c r="MY16" s="80"/>
      <c r="MZ16" s="80"/>
      <c r="NA16" s="80"/>
      <c r="NB16" s="80"/>
      <c r="NC16" s="80"/>
      <c r="ND16" s="80"/>
      <c r="NE16" s="80"/>
      <c r="NF16" s="80"/>
      <c r="NG16" s="80"/>
      <c r="NH16" s="80"/>
      <c r="NI16" s="80"/>
      <c r="NJ16" s="80"/>
      <c r="NK16" s="80"/>
      <c r="NL16" s="80"/>
      <c r="NM16" s="80"/>
      <c r="NN16" s="80"/>
      <c r="NO16" s="80"/>
      <c r="NP16" s="80"/>
      <c r="NQ16" s="80"/>
      <c r="NR16" s="80"/>
      <c r="NS16" s="80"/>
      <c r="NT16" s="80"/>
      <c r="NU16" s="80"/>
      <c r="NV16" s="80"/>
      <c r="NW16" s="80"/>
      <c r="NX16" s="80"/>
      <c r="NY16" s="80"/>
      <c r="NZ16" s="80"/>
      <c r="OA16" s="80"/>
      <c r="OB16" s="80"/>
      <c r="OC16" s="80"/>
      <c r="OD16" s="80"/>
      <c r="OE16" s="80"/>
      <c r="OF16" s="80"/>
      <c r="OG16" s="80"/>
      <c r="OH16" s="80"/>
      <c r="OI16" s="80"/>
      <c r="OJ16" s="80"/>
      <c r="OK16" s="80"/>
      <c r="OL16" s="80"/>
      <c r="OM16" s="80"/>
      <c r="ON16" s="80"/>
      <c r="OO16" s="80"/>
      <c r="OP16" s="80"/>
      <c r="OQ16" s="80"/>
      <c r="OR16" s="80"/>
      <c r="OS16" s="80"/>
      <c r="OT16" s="80"/>
      <c r="OU16" s="80"/>
      <c r="OV16" s="80"/>
      <c r="OW16" s="80"/>
      <c r="OX16" s="80"/>
      <c r="OY16" s="80"/>
      <c r="OZ16" s="80"/>
      <c r="PA16" s="80"/>
      <c r="PB16" s="80"/>
      <c r="PC16" s="80"/>
      <c r="PD16" s="80"/>
      <c r="PE16" s="80"/>
      <c r="PF16" s="80"/>
      <c r="PG16" s="80"/>
      <c r="PH16" s="80"/>
      <c r="PI16" s="80"/>
      <c r="PJ16" s="80"/>
      <c r="PK16" s="80"/>
      <c r="PL16" s="80"/>
      <c r="PM16" s="80"/>
      <c r="PN16" s="80"/>
      <c r="PO16" s="80"/>
      <c r="PP16" s="80"/>
      <c r="PQ16" s="80"/>
      <c r="PR16" s="80"/>
      <c r="PS16" s="80"/>
      <c r="PT16" s="80"/>
      <c r="PU16" s="80"/>
      <c r="PV16" s="80"/>
      <c r="PW16" s="80"/>
      <c r="PX16" s="80"/>
      <c r="PY16" s="80"/>
      <c r="PZ16" s="80"/>
      <c r="QA16" s="80"/>
      <c r="QB16" s="80"/>
      <c r="QC16" s="80"/>
      <c r="QD16" s="80"/>
      <c r="QE16" s="80"/>
      <c r="QF16" s="80"/>
      <c r="QG16" s="80"/>
      <c r="QH16" s="80"/>
      <c r="QI16" s="80"/>
      <c r="QJ16" s="80"/>
      <c r="QK16" s="80"/>
      <c r="QL16" s="80"/>
      <c r="QM16" s="80"/>
      <c r="QN16" s="80"/>
      <c r="QO16" s="80"/>
      <c r="QP16" s="80"/>
      <c r="QQ16" s="80"/>
      <c r="QR16" s="80"/>
      <c r="QS16" s="80"/>
      <c r="QT16" s="80"/>
      <c r="QU16" s="80"/>
      <c r="QV16" s="80"/>
      <c r="QW16" s="80"/>
      <c r="QX16" s="80"/>
      <c r="QY16" s="80"/>
      <c r="QZ16" s="80"/>
      <c r="RA16" s="80"/>
      <c r="RB16" s="80"/>
      <c r="RC16" s="80"/>
      <c r="RD16" s="80"/>
      <c r="RE16" s="80"/>
      <c r="RF16" s="80"/>
      <c r="RG16" s="80"/>
      <c r="RH16" s="80"/>
      <c r="RI16" s="80"/>
      <c r="RJ16" s="80"/>
      <c r="RK16" s="80"/>
      <c r="RL16" s="80"/>
      <c r="RM16" s="80"/>
      <c r="RN16" s="80"/>
      <c r="RO16" s="80"/>
      <c r="RP16" s="80"/>
      <c r="RQ16" s="80"/>
      <c r="RR16" s="80"/>
      <c r="RS16" s="80"/>
      <c r="RT16" s="80"/>
      <c r="RU16" s="80"/>
      <c r="RV16" s="80"/>
      <c r="RW16" s="80"/>
      <c r="RX16" s="80"/>
      <c r="RY16" s="80"/>
      <c r="RZ16" s="80"/>
      <c r="SA16" s="80"/>
      <c r="SB16" s="80"/>
      <c r="SC16" s="80"/>
      <c r="SD16" s="80"/>
      <c r="SE16" s="80"/>
      <c r="SF16" s="80"/>
      <c r="SG16" s="80"/>
      <c r="SH16" s="80"/>
      <c r="SI16" s="80"/>
      <c r="SJ16" s="80"/>
      <c r="SK16" s="80"/>
      <c r="SL16" s="80"/>
      <c r="SM16" s="80"/>
      <c r="SN16" s="80"/>
      <c r="SO16" s="80"/>
      <c r="SP16" s="80"/>
      <c r="SQ16" s="80"/>
      <c r="SR16" s="80"/>
      <c r="SS16" s="80"/>
      <c r="ST16" s="80"/>
      <c r="SU16" s="80"/>
      <c r="SV16" s="80"/>
      <c r="SW16" s="80"/>
      <c r="SX16" s="80"/>
      <c r="SY16" s="80"/>
      <c r="SZ16" s="80"/>
      <c r="TA16" s="80"/>
      <c r="TB16" s="80"/>
      <c r="TC16" s="80"/>
      <c r="TD16" s="80"/>
      <c r="TE16" s="80"/>
      <c r="TF16" s="80"/>
      <c r="TG16" s="80"/>
      <c r="TH16" s="80"/>
      <c r="TI16" s="80"/>
      <c r="TJ16" s="80"/>
      <c r="TK16" s="80"/>
      <c r="TL16" s="80"/>
      <c r="TM16" s="80"/>
      <c r="TN16" s="80"/>
      <c r="TO16" s="80"/>
      <c r="TP16" s="80"/>
      <c r="TQ16" s="80"/>
      <c r="TR16" s="80"/>
      <c r="TS16" s="80"/>
      <c r="TT16" s="80"/>
      <c r="TU16" s="80"/>
      <c r="TV16" s="80"/>
      <c r="TW16" s="80"/>
      <c r="TX16" s="80"/>
      <c r="TY16" s="80"/>
      <c r="TZ16" s="80"/>
      <c r="UA16" s="80"/>
      <c r="UB16" s="80"/>
      <c r="UC16" s="80"/>
      <c r="UD16" s="80"/>
      <c r="UE16" s="80"/>
      <c r="UF16" s="80"/>
      <c r="UG16" s="80"/>
      <c r="UH16" s="80"/>
      <c r="UI16" s="80"/>
      <c r="UJ16" s="80"/>
      <c r="UK16" s="80"/>
      <c r="UL16" s="80"/>
      <c r="UM16" s="80"/>
      <c r="UN16" s="80"/>
      <c r="UO16" s="80"/>
      <c r="UP16" s="80"/>
      <c r="UQ16" s="80"/>
      <c r="UR16" s="80"/>
      <c r="US16" s="80"/>
      <c r="UT16" s="80"/>
      <c r="UU16" s="80"/>
      <c r="UV16" s="80"/>
      <c r="UW16" s="80"/>
      <c r="UX16" s="80"/>
      <c r="UY16" s="80"/>
      <c r="UZ16" s="80"/>
      <c r="VA16" s="80"/>
      <c r="VB16" s="80"/>
      <c r="VC16" s="80"/>
      <c r="VD16" s="80"/>
      <c r="VE16" s="80"/>
      <c r="VF16" s="80"/>
      <c r="VG16" s="80"/>
      <c r="VH16" s="80"/>
      <c r="VI16" s="80"/>
      <c r="VJ16" s="80"/>
      <c r="VK16" s="80"/>
      <c r="VL16" s="80"/>
      <c r="VM16" s="80"/>
      <c r="VN16" s="80"/>
      <c r="VO16" s="80"/>
      <c r="VP16" s="80"/>
      <c r="VQ16" s="80"/>
      <c r="VR16" s="80"/>
      <c r="VS16" s="80"/>
      <c r="VT16" s="80"/>
      <c r="VU16" s="80"/>
      <c r="VV16" s="80"/>
      <c r="VW16" s="80"/>
      <c r="VX16" s="80"/>
      <c r="VY16" s="80"/>
      <c r="VZ16" s="80"/>
      <c r="WA16" s="80"/>
      <c r="WB16" s="80"/>
      <c r="WC16" s="80"/>
      <c r="WD16" s="80"/>
      <c r="WE16" s="80"/>
      <c r="WF16" s="80"/>
      <c r="WG16" s="80"/>
      <c r="WH16" s="80"/>
      <c r="WI16" s="80"/>
      <c r="WJ16" s="80"/>
      <c r="WK16" s="80"/>
      <c r="WL16" s="80"/>
      <c r="WM16" s="80"/>
      <c r="WN16" s="80"/>
      <c r="WO16" s="80"/>
      <c r="WP16" s="80"/>
      <c r="WQ16" s="80"/>
      <c r="WR16" s="80"/>
      <c r="WS16" s="80"/>
      <c r="WT16" s="80"/>
      <c r="WU16" s="80"/>
      <c r="WV16" s="80"/>
      <c r="WW16" s="80"/>
      <c r="WX16" s="80"/>
      <c r="WY16" s="80"/>
      <c r="WZ16" s="80"/>
      <c r="XA16" s="80"/>
      <c r="XB16" s="80"/>
      <c r="XC16" s="80"/>
      <c r="XD16" s="80"/>
      <c r="XE16" s="80"/>
      <c r="XF16" s="80"/>
      <c r="XG16" s="80"/>
      <c r="XH16" s="80"/>
      <c r="XI16" s="80"/>
      <c r="XJ16" s="80"/>
      <c r="XK16" s="80"/>
      <c r="XL16" s="80"/>
      <c r="XM16" s="80"/>
      <c r="XN16" s="80"/>
      <c r="XO16" s="80"/>
      <c r="XP16" s="80"/>
      <c r="XQ16" s="80"/>
      <c r="XR16" s="80"/>
      <c r="XS16" s="80"/>
      <c r="XT16" s="80"/>
      <c r="XU16" s="80"/>
      <c r="XV16" s="80"/>
      <c r="XW16" s="80"/>
      <c r="XX16" s="80"/>
      <c r="XY16" s="80"/>
      <c r="XZ16" s="80"/>
      <c r="YA16" s="80"/>
      <c r="YB16" s="80"/>
      <c r="YC16" s="80"/>
      <c r="YD16" s="80"/>
      <c r="YE16" s="80"/>
      <c r="YF16" s="80"/>
      <c r="YG16" s="80"/>
      <c r="YH16" s="80"/>
      <c r="YI16" s="80"/>
      <c r="YJ16" s="80"/>
      <c r="YK16" s="80"/>
      <c r="YL16" s="80"/>
      <c r="YM16" s="80"/>
      <c r="YN16" s="80"/>
      <c r="YO16" s="80"/>
      <c r="YP16" s="80"/>
      <c r="YQ16" s="80"/>
      <c r="YR16" s="80"/>
      <c r="YS16" s="80"/>
      <c r="YT16" s="80"/>
      <c r="YU16" s="80"/>
      <c r="YV16" s="80"/>
      <c r="YW16" s="80"/>
      <c r="YX16" s="80"/>
      <c r="YY16" s="80"/>
      <c r="YZ16" s="80"/>
      <c r="ZA16" s="80"/>
      <c r="ZB16" s="80"/>
      <c r="ZC16" s="80"/>
      <c r="ZD16" s="80"/>
      <c r="ZE16" s="80"/>
      <c r="ZF16" s="80"/>
      <c r="ZG16" s="80"/>
      <c r="ZH16" s="80"/>
      <c r="ZI16" s="80"/>
      <c r="ZJ16" s="80"/>
      <c r="ZK16" s="80"/>
      <c r="ZL16" s="80"/>
      <c r="ZM16" s="80"/>
      <c r="ZN16" s="80"/>
      <c r="ZO16" s="80"/>
      <c r="ZP16" s="80"/>
      <c r="ZQ16" s="80"/>
      <c r="ZR16" s="80"/>
      <c r="ZS16" s="80"/>
      <c r="ZT16" s="80"/>
      <c r="ZU16" s="80"/>
      <c r="ZV16" s="80"/>
      <c r="ZW16" s="80"/>
      <c r="ZX16" s="80"/>
      <c r="ZY16" s="80"/>
      <c r="ZZ16" s="80"/>
      <c r="AAA16" s="80"/>
      <c r="AAB16" s="80"/>
      <c r="AAC16" s="80"/>
      <c r="AAD16" s="80"/>
      <c r="AAE16" s="80"/>
      <c r="AAF16" s="80"/>
      <c r="AAG16" s="80"/>
      <c r="AAH16" s="80"/>
      <c r="AAI16" s="80"/>
      <c r="AAJ16" s="80"/>
      <c r="AAK16" s="80"/>
      <c r="AAL16" s="80"/>
      <c r="AAM16" s="80"/>
      <c r="AAN16" s="80"/>
      <c r="AAO16" s="80"/>
      <c r="AAP16" s="80"/>
      <c r="AAQ16" s="80"/>
      <c r="AAR16" s="80"/>
      <c r="AAS16" s="80"/>
      <c r="AAT16" s="80"/>
      <c r="AAU16" s="80"/>
      <c r="AAV16" s="80"/>
      <c r="AAW16" s="80"/>
      <c r="AAX16" s="80"/>
      <c r="AAY16" s="80"/>
      <c r="AAZ16" s="80"/>
      <c r="ABA16" s="80"/>
      <c r="ABB16" s="80"/>
      <c r="ABC16" s="80"/>
      <c r="ABD16" s="80"/>
      <c r="ABE16" s="80"/>
      <c r="ABF16" s="80"/>
      <c r="ABG16" s="80"/>
      <c r="ABH16" s="80"/>
      <c r="ABI16" s="80"/>
      <c r="ABJ16" s="80"/>
      <c r="ABK16" s="80"/>
      <c r="ABL16" s="80"/>
      <c r="ABM16" s="80"/>
      <c r="ABN16" s="80"/>
      <c r="ABO16" s="80"/>
      <c r="ABP16" s="80"/>
      <c r="ABQ16" s="80"/>
      <c r="ABR16" s="80"/>
      <c r="ABS16" s="80"/>
      <c r="ABT16" s="80"/>
      <c r="ABU16" s="80"/>
      <c r="ABV16" s="80"/>
      <c r="ABW16" s="80"/>
      <c r="ABX16" s="80"/>
      <c r="ABY16" s="80"/>
      <c r="ABZ16" s="80"/>
      <c r="ACA16" s="80"/>
      <c r="ACB16" s="80"/>
      <c r="ACC16" s="80"/>
      <c r="ACD16" s="80"/>
      <c r="ACE16" s="80"/>
      <c r="ACF16" s="80"/>
      <c r="ACG16" s="80"/>
      <c r="ACH16" s="80"/>
      <c r="ACI16" s="80"/>
      <c r="ACJ16" s="80"/>
      <c r="ACK16" s="80"/>
      <c r="ACL16" s="80"/>
      <c r="ACM16" s="80"/>
      <c r="ACN16" s="80"/>
      <c r="ACO16" s="80"/>
      <c r="ACP16" s="80"/>
      <c r="ACQ16" s="80"/>
      <c r="ACR16" s="80"/>
      <c r="ACS16" s="80"/>
      <c r="ACT16" s="80"/>
      <c r="ACU16" s="80"/>
      <c r="ACV16" s="80"/>
      <c r="ACW16" s="80"/>
      <c r="ACX16" s="80"/>
      <c r="ACY16" s="80"/>
      <c r="ACZ16" s="80"/>
      <c r="ADA16" s="80"/>
      <c r="ADB16" s="80"/>
      <c r="ADC16" s="80"/>
      <c r="ADD16" s="80"/>
      <c r="ADE16" s="80"/>
      <c r="ADF16" s="80"/>
      <c r="ADG16" s="80"/>
      <c r="ADH16" s="80"/>
      <c r="ADI16" s="80"/>
      <c r="ADJ16" s="80"/>
      <c r="ADK16" s="80"/>
      <c r="ADL16" s="80"/>
      <c r="ADM16" s="80"/>
      <c r="ADN16" s="80"/>
      <c r="ADO16" s="80"/>
      <c r="ADP16" s="80"/>
      <c r="ADQ16" s="80"/>
      <c r="ADR16" s="80"/>
      <c r="ADS16" s="80"/>
      <c r="ADT16" s="80"/>
      <c r="ADU16" s="80"/>
      <c r="ADV16" s="80"/>
      <c r="ADW16" s="80"/>
      <c r="ADX16" s="80"/>
      <c r="ADY16" s="80"/>
      <c r="ADZ16" s="80"/>
      <c r="AEA16" s="80"/>
      <c r="AEB16" s="80"/>
      <c r="AEC16" s="80"/>
      <c r="AED16" s="80"/>
      <c r="AEE16" s="80"/>
      <c r="AEF16" s="80"/>
      <c r="AEG16" s="80"/>
      <c r="AEH16" s="80"/>
      <c r="AEI16" s="80"/>
      <c r="AEJ16" s="80"/>
      <c r="AEK16" s="80"/>
      <c r="AEL16" s="80"/>
      <c r="AEM16" s="80"/>
      <c r="AEN16" s="80"/>
      <c r="AEO16" s="80"/>
      <c r="AEP16" s="80"/>
      <c r="AEQ16" s="80"/>
      <c r="AER16" s="80"/>
      <c r="AES16" s="80"/>
      <c r="AET16" s="80"/>
      <c r="AEU16" s="80"/>
      <c r="AEV16" s="80"/>
      <c r="AEW16" s="80"/>
      <c r="AEX16" s="80"/>
      <c r="AEY16" s="80"/>
      <c r="AEZ16" s="80"/>
      <c r="AFA16" s="80"/>
      <c r="AFB16" s="80"/>
      <c r="AFC16" s="80"/>
      <c r="AFD16" s="80"/>
      <c r="AFE16" s="80"/>
      <c r="AFF16" s="80"/>
      <c r="AFG16" s="80"/>
      <c r="AFH16" s="80"/>
      <c r="AFI16" s="80"/>
      <c r="AFJ16" s="80"/>
      <c r="AFK16" s="80"/>
      <c r="AFL16" s="80"/>
      <c r="AFM16" s="80"/>
      <c r="AFN16" s="80"/>
      <c r="AFO16" s="80"/>
      <c r="AFP16" s="80"/>
      <c r="AFQ16" s="80"/>
      <c r="AFR16" s="80"/>
      <c r="AFS16" s="80"/>
      <c r="AFT16" s="80"/>
      <c r="AFU16" s="80"/>
      <c r="AFV16" s="80"/>
      <c r="AFW16" s="80"/>
      <c r="AFX16" s="80"/>
      <c r="AFY16" s="80"/>
      <c r="AFZ16" s="80"/>
      <c r="AGA16" s="80"/>
      <c r="AGB16" s="80"/>
      <c r="AGC16" s="80"/>
      <c r="AGD16" s="80"/>
      <c r="AGE16" s="80"/>
      <c r="AGF16" s="80"/>
      <c r="AGG16" s="80"/>
      <c r="AGH16" s="80"/>
      <c r="AGI16" s="80"/>
      <c r="AGJ16" s="80"/>
      <c r="AGK16" s="80"/>
      <c r="AGL16" s="80"/>
      <c r="AGM16" s="80"/>
      <c r="AGN16" s="80"/>
      <c r="AGO16" s="80"/>
      <c r="AGP16" s="80"/>
      <c r="AGQ16" s="80"/>
      <c r="AGR16" s="80"/>
      <c r="AGS16" s="80"/>
      <c r="AGT16" s="80"/>
      <c r="AGU16" s="80"/>
      <c r="AGV16" s="80"/>
      <c r="AGW16" s="80"/>
      <c r="AGX16" s="80"/>
      <c r="AGY16" s="80"/>
      <c r="AGZ16" s="80"/>
      <c r="AHA16" s="80"/>
      <c r="AHB16" s="80"/>
      <c r="AHC16" s="80"/>
      <c r="AHD16" s="80"/>
      <c r="AHE16" s="80"/>
      <c r="AHF16" s="80"/>
      <c r="AHG16" s="80"/>
      <c r="AHH16" s="80"/>
      <c r="AHI16" s="80"/>
      <c r="AHJ16" s="80"/>
      <c r="AHK16" s="80"/>
      <c r="AHL16" s="80"/>
      <c r="AHM16" s="80"/>
      <c r="AHN16" s="80"/>
      <c r="AHO16" s="80"/>
      <c r="AHP16" s="80"/>
      <c r="AHQ16" s="80"/>
      <c r="AHR16" s="80"/>
      <c r="AHS16" s="80"/>
      <c r="AHT16" s="80"/>
      <c r="AHU16" s="80"/>
      <c r="AHV16" s="80"/>
      <c r="AHW16" s="80"/>
      <c r="AHX16" s="80"/>
      <c r="AHY16" s="80"/>
      <c r="AHZ16" s="80"/>
      <c r="AIA16" s="80"/>
      <c r="AIB16" s="80"/>
      <c r="AIC16" s="80"/>
      <c r="AID16" s="80"/>
      <c r="AIE16" s="80"/>
      <c r="AIF16" s="80"/>
      <c r="AIG16" s="80"/>
      <c r="AIH16" s="80"/>
      <c r="AII16" s="80"/>
      <c r="AIJ16" s="80"/>
      <c r="AIK16" s="80"/>
      <c r="AIL16" s="80"/>
      <c r="AIM16" s="80"/>
      <c r="AIN16" s="80"/>
      <c r="AIO16" s="80"/>
      <c r="AIP16" s="80"/>
      <c r="AIQ16" s="80"/>
      <c r="AIR16" s="80"/>
      <c r="AIS16" s="80"/>
      <c r="AIT16" s="80"/>
      <c r="AIU16" s="80"/>
      <c r="AIV16" s="80"/>
      <c r="AIW16" s="80"/>
      <c r="AIX16" s="80"/>
      <c r="AIY16" s="80"/>
      <c r="AIZ16" s="80"/>
      <c r="AJA16" s="80"/>
      <c r="AJB16" s="80"/>
      <c r="AJC16" s="80"/>
      <c r="AJD16" s="80"/>
      <c r="AJE16" s="80"/>
      <c r="AJF16" s="80"/>
      <c r="AJG16" s="80"/>
      <c r="AJH16" s="80"/>
      <c r="AJI16" s="80"/>
      <c r="AJJ16" s="80"/>
      <c r="AJK16" s="80"/>
      <c r="AJL16" s="80"/>
      <c r="AJM16" s="80"/>
      <c r="AJN16" s="80"/>
      <c r="AJO16" s="80"/>
      <c r="AJP16" s="80"/>
      <c r="AJQ16" s="80"/>
      <c r="AJR16" s="80"/>
      <c r="AJS16" s="80"/>
      <c r="AJT16" s="80"/>
      <c r="AJU16" s="80"/>
      <c r="AJV16" s="80"/>
      <c r="AJW16" s="80"/>
      <c r="AJX16" s="80"/>
      <c r="AJY16" s="80"/>
      <c r="AJZ16" s="80"/>
      <c r="AKA16" s="80"/>
      <c r="AKB16" s="80"/>
      <c r="AKC16" s="80"/>
      <c r="AKD16" s="80"/>
      <c r="AKE16" s="80"/>
      <c r="AKF16" s="80"/>
      <c r="AKG16" s="80"/>
      <c r="AKH16" s="80"/>
      <c r="AKI16" s="80"/>
      <c r="AKJ16" s="80"/>
      <c r="AKK16" s="80"/>
      <c r="AKL16" s="80"/>
      <c r="AKM16" s="80"/>
      <c r="AKN16" s="80"/>
      <c r="AKO16" s="80"/>
      <c r="AKP16" s="80"/>
      <c r="AKQ16" s="80"/>
      <c r="AKR16" s="80"/>
      <c r="AKS16" s="80"/>
      <c r="AKT16" s="80"/>
      <c r="AKU16" s="80"/>
      <c r="AKV16" s="80"/>
      <c r="AKW16" s="80"/>
      <c r="AKX16" s="80"/>
      <c r="AKY16" s="80"/>
      <c r="AKZ16" s="80"/>
      <c r="ALA16" s="80"/>
      <c r="ALB16" s="80"/>
      <c r="ALC16" s="80"/>
      <c r="ALD16" s="80"/>
      <c r="ALE16" s="80"/>
      <c r="ALF16" s="80"/>
      <c r="ALG16" s="80"/>
      <c r="ALH16" s="80"/>
      <c r="ALI16" s="80"/>
      <c r="ALJ16" s="80"/>
      <c r="ALK16" s="80"/>
      <c r="ALL16" s="80"/>
      <c r="ALM16" s="80"/>
      <c r="ALN16" s="80"/>
      <c r="ALO16" s="80"/>
      <c r="ALP16" s="80"/>
      <c r="ALQ16" s="80"/>
      <c r="ALR16" s="80"/>
      <c r="ALS16" s="80"/>
      <c r="ALT16" s="80"/>
      <c r="ALU16" s="80"/>
      <c r="ALV16" s="80"/>
      <c r="ALW16" s="80"/>
      <c r="ALX16" s="80"/>
      <c r="ALY16" s="80"/>
      <c r="ALZ16" s="80"/>
      <c r="AMA16" s="80"/>
      <c r="AMB16" s="80"/>
      <c r="AMC16" s="80"/>
      <c r="AMD16" s="80"/>
      <c r="AME16" s="80"/>
      <c r="AMF16" s="80"/>
      <c r="AMG16" s="80"/>
      <c r="AMH16" s="80"/>
      <c r="AMI16" s="80"/>
      <c r="AMJ16" s="80"/>
      <c r="AMK16" s="80"/>
      <c r="AML16" s="80"/>
      <c r="AMM16" s="80"/>
      <c r="AMN16" s="80"/>
      <c r="AMO16" s="80"/>
      <c r="AMP16" s="80"/>
      <c r="AMQ16" s="80"/>
      <c r="AMR16" s="80"/>
      <c r="AMS16" s="80"/>
      <c r="AMT16" s="80"/>
      <c r="AMU16" s="80"/>
      <c r="AMV16" s="80"/>
      <c r="AMW16" s="80"/>
      <c r="AMX16" s="80"/>
      <c r="AMY16" s="80"/>
      <c r="AMZ16" s="80"/>
      <c r="ANA16" s="80"/>
      <c r="ANB16" s="80"/>
      <c r="ANC16" s="80"/>
      <c r="AND16" s="80"/>
      <c r="ANE16" s="80"/>
      <c r="ANF16" s="80"/>
      <c r="ANG16" s="80"/>
      <c r="ANH16" s="80"/>
      <c r="ANI16" s="80"/>
      <c r="ANJ16" s="80"/>
      <c r="ANK16" s="80"/>
      <c r="ANL16" s="80"/>
      <c r="ANM16" s="80"/>
      <c r="ANN16" s="80"/>
      <c r="ANO16" s="80"/>
      <c r="ANP16" s="80"/>
      <c r="ANQ16" s="80"/>
      <c r="ANR16" s="80"/>
      <c r="ANS16" s="80"/>
      <c r="ANT16" s="80"/>
      <c r="ANU16" s="80"/>
      <c r="ANV16" s="80"/>
      <c r="ANW16" s="80"/>
      <c r="ANX16" s="80"/>
      <c r="ANY16" s="80"/>
      <c r="ANZ16" s="80"/>
      <c r="AOA16" s="80"/>
      <c r="AOB16" s="80"/>
      <c r="AOC16" s="80"/>
      <c r="AOD16" s="80"/>
      <c r="AOE16" s="80"/>
      <c r="AOF16" s="80"/>
      <c r="AOG16" s="80"/>
      <c r="AOH16" s="80"/>
      <c r="AOI16" s="80"/>
      <c r="AOJ16" s="80"/>
      <c r="AOK16" s="80"/>
      <c r="AOL16" s="80"/>
      <c r="AOM16" s="80"/>
      <c r="AON16" s="80"/>
      <c r="AOO16" s="80"/>
      <c r="AOP16" s="80"/>
      <c r="AOQ16" s="80"/>
      <c r="AOR16" s="80"/>
      <c r="AOS16" s="80"/>
      <c r="AOT16" s="80"/>
      <c r="AOU16" s="80"/>
      <c r="AOV16" s="80"/>
      <c r="AOW16" s="80"/>
      <c r="AOX16" s="80"/>
      <c r="AOY16" s="80"/>
      <c r="AOZ16" s="80"/>
      <c r="APA16" s="80"/>
      <c r="APB16" s="80"/>
      <c r="APC16" s="80"/>
      <c r="APD16" s="80"/>
      <c r="APE16" s="80"/>
      <c r="APF16" s="80"/>
      <c r="APG16" s="80"/>
      <c r="APH16" s="80"/>
      <c r="API16" s="80"/>
      <c r="APJ16" s="80"/>
      <c r="APK16" s="80"/>
      <c r="APL16" s="80"/>
      <c r="APM16" s="80"/>
      <c r="APN16" s="80"/>
      <c r="APO16" s="80"/>
      <c r="APP16" s="80"/>
      <c r="APQ16" s="80"/>
      <c r="APR16" s="80"/>
      <c r="APS16" s="80"/>
      <c r="APT16" s="80"/>
      <c r="APU16" s="80"/>
      <c r="APV16" s="80"/>
      <c r="APW16" s="80"/>
      <c r="APX16" s="80"/>
      <c r="APY16" s="80"/>
      <c r="APZ16" s="80"/>
      <c r="AQA16" s="80"/>
      <c r="AQB16" s="80"/>
      <c r="AQC16" s="80"/>
      <c r="AQD16" s="80"/>
      <c r="AQE16" s="80"/>
      <c r="AQF16" s="80"/>
      <c r="AQG16" s="80"/>
      <c r="AQH16" s="80"/>
      <c r="AQI16" s="80"/>
      <c r="AQJ16" s="80"/>
      <c r="AQK16" s="80"/>
      <c r="AQL16" s="80"/>
      <c r="AQM16" s="80"/>
      <c r="AQN16" s="80"/>
      <c r="AQO16" s="80"/>
      <c r="AQP16" s="80"/>
      <c r="AQQ16" s="80"/>
      <c r="AQR16" s="80"/>
      <c r="AQS16" s="80"/>
      <c r="AQT16" s="80"/>
      <c r="AQU16" s="80"/>
      <c r="AQV16" s="80"/>
      <c r="AQW16" s="80"/>
      <c r="AQX16" s="80"/>
      <c r="AQY16" s="80"/>
      <c r="AQZ16" s="80"/>
      <c r="ARA16" s="80"/>
      <c r="ARB16" s="80"/>
      <c r="ARC16" s="80"/>
      <c r="ARD16" s="80"/>
      <c r="ARE16" s="80"/>
      <c r="ARF16" s="80"/>
      <c r="ARG16" s="80"/>
      <c r="ARH16" s="80"/>
      <c r="ARI16" s="80"/>
      <c r="ARJ16" s="80"/>
      <c r="ARK16" s="80"/>
      <c r="ARL16" s="80"/>
      <c r="ARM16" s="80"/>
      <c r="ARN16" s="80"/>
      <c r="ARO16" s="80"/>
      <c r="ARP16" s="80"/>
      <c r="ARQ16" s="80"/>
      <c r="ARR16" s="80"/>
      <c r="ARS16" s="80"/>
      <c r="ART16" s="80"/>
      <c r="ARU16" s="80"/>
      <c r="ARV16" s="80"/>
      <c r="ARW16" s="80"/>
      <c r="ARX16" s="80"/>
      <c r="ARY16" s="80"/>
      <c r="ARZ16" s="80"/>
      <c r="ASA16" s="80"/>
      <c r="ASB16" s="80"/>
      <c r="ASC16" s="80"/>
      <c r="ASD16" s="80"/>
      <c r="ASE16" s="80"/>
      <c r="ASF16" s="80"/>
      <c r="ASG16" s="80"/>
      <c r="ASH16" s="80"/>
      <c r="ASI16" s="80"/>
      <c r="ASJ16" s="80"/>
      <c r="ASK16" s="80"/>
      <c r="ASL16" s="80"/>
      <c r="ASM16" s="80"/>
      <c r="ASN16" s="80"/>
      <c r="ASO16" s="80"/>
      <c r="ASP16" s="80"/>
      <c r="ASQ16" s="80"/>
      <c r="ASR16" s="80"/>
      <c r="ASS16" s="80"/>
      <c r="AST16" s="80"/>
      <c r="ASU16" s="80"/>
      <c r="ASV16" s="80"/>
      <c r="ASW16" s="80"/>
      <c r="ASX16" s="80"/>
      <c r="ASY16" s="80"/>
      <c r="ASZ16" s="80"/>
      <c r="ATA16" s="80"/>
      <c r="ATB16" s="80"/>
      <c r="ATC16" s="80"/>
      <c r="ATD16" s="80"/>
      <c r="ATE16" s="80"/>
      <c r="ATF16" s="80"/>
      <c r="ATG16" s="80"/>
      <c r="ATH16" s="80"/>
      <c r="ATI16" s="80"/>
      <c r="ATJ16" s="80"/>
      <c r="ATK16" s="80"/>
      <c r="ATL16" s="80"/>
      <c r="ATM16" s="80"/>
      <c r="ATN16" s="80"/>
      <c r="ATO16" s="80"/>
      <c r="ATP16" s="80"/>
      <c r="ATQ16" s="80"/>
      <c r="ATR16" s="80"/>
      <c r="ATS16" s="80"/>
      <c r="ATT16" s="80"/>
      <c r="ATU16" s="80"/>
      <c r="ATV16" s="80"/>
      <c r="ATW16" s="80"/>
      <c r="ATX16" s="80"/>
      <c r="ATY16" s="80"/>
      <c r="ATZ16" s="80"/>
      <c r="AUA16" s="80"/>
      <c r="AUB16" s="80"/>
      <c r="AUC16" s="80"/>
      <c r="AUD16" s="80"/>
      <c r="AUE16" s="80"/>
      <c r="AUF16" s="80"/>
      <c r="AUG16" s="80"/>
      <c r="AUH16" s="80"/>
      <c r="AUI16" s="80"/>
      <c r="AUJ16" s="80"/>
      <c r="AUK16" s="80"/>
      <c r="AUL16" s="80"/>
      <c r="AUM16" s="80"/>
      <c r="AUN16" s="80"/>
      <c r="AUO16" s="80"/>
      <c r="AUP16" s="80"/>
      <c r="AUQ16" s="80"/>
      <c r="AUR16" s="80"/>
      <c r="AUS16" s="80"/>
      <c r="AUT16" s="80"/>
      <c r="AUU16" s="80"/>
      <c r="AUV16" s="80"/>
      <c r="AUW16" s="80"/>
      <c r="AUX16" s="80"/>
      <c r="AUY16" s="80"/>
      <c r="AUZ16" s="80"/>
      <c r="AVA16" s="80"/>
      <c r="AVB16" s="80"/>
      <c r="AVC16" s="80"/>
      <c r="AVD16" s="80"/>
      <c r="AVE16" s="80"/>
      <c r="AVF16" s="80"/>
      <c r="AVG16" s="80"/>
      <c r="AVH16" s="80"/>
      <c r="AVI16" s="80"/>
      <c r="AVJ16" s="80"/>
      <c r="AVK16" s="80"/>
      <c r="AVL16" s="80"/>
      <c r="AVM16" s="80"/>
      <c r="AVN16" s="80"/>
      <c r="AVO16" s="80"/>
      <c r="AVP16" s="80"/>
      <c r="AVQ16" s="80"/>
      <c r="AVR16" s="80"/>
      <c r="AVS16" s="80"/>
      <c r="AVT16" s="80"/>
      <c r="AVU16" s="80"/>
      <c r="AVV16" s="80"/>
      <c r="AVW16" s="80"/>
      <c r="AVX16" s="80"/>
      <c r="AVY16" s="80"/>
      <c r="AVZ16" s="80"/>
      <c r="AWA16" s="80"/>
      <c r="AWB16" s="80"/>
      <c r="AWC16" s="80"/>
      <c r="AWD16" s="80"/>
      <c r="AWE16" s="80"/>
      <c r="AWF16" s="80"/>
      <c r="AWG16" s="80"/>
      <c r="AWH16" s="80"/>
      <c r="AWI16" s="80"/>
      <c r="AWJ16" s="80"/>
      <c r="AWK16" s="80"/>
      <c r="AWL16" s="80"/>
      <c r="AWM16" s="80"/>
      <c r="AWN16" s="80"/>
      <c r="AWO16" s="80"/>
      <c r="AWP16" s="80"/>
      <c r="AWQ16" s="80"/>
      <c r="AWR16" s="80"/>
      <c r="AWS16" s="80"/>
      <c r="AWT16" s="80"/>
      <c r="AWU16" s="80"/>
      <c r="AWV16" s="80"/>
      <c r="AWW16" s="80"/>
      <c r="AWX16" s="80"/>
      <c r="AWY16" s="80"/>
      <c r="AWZ16" s="80"/>
      <c r="AXA16" s="80"/>
      <c r="AXB16" s="80"/>
      <c r="AXC16" s="80"/>
      <c r="AXD16" s="80"/>
      <c r="AXE16" s="80"/>
      <c r="AXF16" s="80"/>
      <c r="AXG16" s="80"/>
      <c r="AXH16" s="80"/>
      <c r="AXI16" s="80"/>
      <c r="AXJ16" s="80"/>
      <c r="AXK16" s="80"/>
      <c r="AXL16" s="80"/>
      <c r="AXM16" s="80"/>
      <c r="AXN16" s="80"/>
      <c r="AXO16" s="80"/>
      <c r="AXP16" s="80"/>
      <c r="AXQ16" s="80"/>
      <c r="AXR16" s="80"/>
      <c r="AXS16" s="80"/>
      <c r="AXT16" s="80"/>
      <c r="AXU16" s="80"/>
      <c r="AXV16" s="80"/>
      <c r="AXW16" s="80"/>
      <c r="AXX16" s="80"/>
      <c r="AXY16" s="80"/>
      <c r="AXZ16" s="80"/>
      <c r="AYA16" s="80"/>
      <c r="AYB16" s="80"/>
      <c r="AYC16" s="80"/>
      <c r="AYD16" s="80"/>
      <c r="AYE16" s="80"/>
      <c r="AYF16" s="80"/>
      <c r="AYG16" s="80"/>
      <c r="AYH16" s="80"/>
      <c r="AYI16" s="80"/>
      <c r="AYJ16" s="80"/>
      <c r="AYK16" s="80"/>
      <c r="AYL16" s="80"/>
      <c r="AYM16" s="80"/>
      <c r="AYN16" s="80"/>
      <c r="AYO16" s="80"/>
      <c r="AYP16" s="80"/>
      <c r="AYQ16" s="80"/>
      <c r="AYR16" s="80"/>
      <c r="AYS16" s="80"/>
      <c r="AYT16" s="80"/>
      <c r="AYU16" s="80"/>
      <c r="AYV16" s="80"/>
      <c r="AYW16" s="80"/>
      <c r="AYX16" s="80"/>
      <c r="AYY16" s="80"/>
      <c r="AYZ16" s="80"/>
      <c r="AZA16" s="80"/>
      <c r="AZB16" s="80"/>
      <c r="AZC16" s="80"/>
      <c r="AZD16" s="80"/>
      <c r="AZE16" s="80"/>
      <c r="AZF16" s="80"/>
      <c r="AZG16" s="80"/>
      <c r="AZH16" s="80"/>
      <c r="AZI16" s="80"/>
      <c r="AZJ16" s="80"/>
      <c r="AZK16" s="80"/>
      <c r="AZL16" s="80"/>
      <c r="AZM16" s="80"/>
      <c r="AZN16" s="80"/>
      <c r="AZO16" s="80"/>
      <c r="AZP16" s="80"/>
      <c r="AZQ16" s="80"/>
      <c r="AZR16" s="80"/>
      <c r="AZS16" s="80"/>
      <c r="AZT16" s="80"/>
      <c r="AZU16" s="80"/>
      <c r="AZV16" s="80"/>
      <c r="AZW16" s="80"/>
      <c r="AZX16" s="80"/>
      <c r="AZY16" s="80"/>
      <c r="AZZ16" s="80"/>
      <c r="BAA16" s="80"/>
      <c r="BAB16" s="80"/>
      <c r="BAC16" s="80"/>
      <c r="BAD16" s="80"/>
      <c r="BAE16" s="80"/>
      <c r="BAF16" s="80"/>
      <c r="BAG16" s="80"/>
      <c r="BAH16" s="80"/>
      <c r="BAI16" s="80"/>
      <c r="BAJ16" s="80"/>
      <c r="BAK16" s="80"/>
      <c r="BAL16" s="80"/>
      <c r="BAM16" s="80"/>
      <c r="BAN16" s="80"/>
      <c r="BAO16" s="80"/>
      <c r="BAP16" s="80"/>
      <c r="BAQ16" s="80"/>
      <c r="BAR16" s="80"/>
      <c r="BAS16" s="80"/>
      <c r="BAT16" s="80"/>
      <c r="BAU16" s="80"/>
      <c r="BAV16" s="80"/>
      <c r="BAW16" s="80"/>
      <c r="BAX16" s="80"/>
      <c r="BAY16" s="80"/>
      <c r="BAZ16" s="80"/>
      <c r="BBA16" s="80"/>
      <c r="BBB16" s="80"/>
      <c r="BBC16" s="80"/>
      <c r="BBD16" s="80"/>
      <c r="BBE16" s="80"/>
      <c r="BBF16" s="80"/>
      <c r="BBG16" s="80"/>
      <c r="BBH16" s="80"/>
      <c r="BBI16" s="80"/>
      <c r="BBJ16" s="80"/>
      <c r="BBK16" s="80"/>
      <c r="BBL16" s="80"/>
      <c r="BBM16" s="80"/>
      <c r="BBN16" s="80"/>
      <c r="BBO16" s="80"/>
      <c r="BBP16" s="80"/>
      <c r="BBQ16" s="80"/>
      <c r="BBR16" s="80"/>
      <c r="BBS16" s="80"/>
      <c r="BBT16" s="80"/>
      <c r="BBU16" s="80"/>
      <c r="BBV16" s="80"/>
      <c r="BBW16" s="80"/>
      <c r="BBX16" s="80"/>
      <c r="BBY16" s="80"/>
      <c r="BBZ16" s="80"/>
      <c r="BCA16" s="80"/>
      <c r="BCB16" s="80"/>
      <c r="BCC16" s="80"/>
      <c r="BCD16" s="80"/>
      <c r="BCE16" s="80"/>
      <c r="BCF16" s="80"/>
      <c r="BCG16" s="80"/>
      <c r="BCH16" s="80"/>
      <c r="BCI16" s="80"/>
      <c r="BCJ16" s="80"/>
      <c r="BCK16" s="80"/>
      <c r="BCL16" s="80"/>
      <c r="BCM16" s="80"/>
      <c r="BCN16" s="80"/>
      <c r="BCO16" s="80"/>
      <c r="BCP16" s="80"/>
      <c r="BCQ16" s="80"/>
      <c r="BCR16" s="80"/>
      <c r="BCS16" s="80"/>
      <c r="BCT16" s="80"/>
      <c r="BCU16" s="80"/>
      <c r="BCV16" s="80"/>
      <c r="BCW16" s="80"/>
      <c r="BCX16" s="80"/>
      <c r="BCY16" s="80"/>
      <c r="BCZ16" s="80"/>
      <c r="BDA16" s="80"/>
      <c r="BDB16" s="80"/>
      <c r="BDC16" s="80"/>
      <c r="BDD16" s="80"/>
      <c r="BDE16" s="80"/>
      <c r="BDF16" s="80"/>
      <c r="BDG16" s="80"/>
      <c r="BDH16" s="80"/>
      <c r="BDI16" s="80"/>
      <c r="BDJ16" s="80"/>
      <c r="BDK16" s="80"/>
      <c r="BDL16" s="80"/>
      <c r="BDM16" s="80"/>
      <c r="BDN16" s="80"/>
      <c r="BDO16" s="80"/>
      <c r="BDP16" s="80"/>
      <c r="BDQ16" s="80"/>
      <c r="BDR16" s="80"/>
      <c r="BDS16" s="80"/>
      <c r="BDT16" s="80"/>
      <c r="BDU16" s="80"/>
      <c r="BDV16" s="80"/>
      <c r="BDW16" s="80"/>
      <c r="BDX16" s="80"/>
      <c r="BDY16" s="80"/>
      <c r="BDZ16" s="80"/>
      <c r="BEA16" s="80"/>
      <c r="BEB16" s="80"/>
      <c r="BEC16" s="80"/>
      <c r="BED16" s="80"/>
      <c r="BEE16" s="80"/>
      <c r="BEF16" s="80"/>
      <c r="BEG16" s="80"/>
      <c r="BEH16" s="80"/>
      <c r="BEI16" s="80"/>
      <c r="BEJ16" s="80"/>
      <c r="BEK16" s="80"/>
      <c r="BEL16" s="80"/>
      <c r="BEM16" s="80"/>
      <c r="BEN16" s="80"/>
      <c r="BEO16" s="80"/>
      <c r="BEP16" s="80"/>
      <c r="BEQ16" s="80"/>
      <c r="BER16" s="80"/>
      <c r="BES16" s="80"/>
      <c r="BET16" s="80"/>
      <c r="BEU16" s="80"/>
      <c r="BEV16" s="80"/>
      <c r="BEW16" s="80"/>
      <c r="BEX16" s="80"/>
      <c r="BEY16" s="80"/>
      <c r="BEZ16" s="80"/>
      <c r="BFA16" s="80"/>
      <c r="BFB16" s="80"/>
      <c r="BFC16" s="80"/>
      <c r="BFD16" s="80"/>
      <c r="BFE16" s="80"/>
      <c r="BFF16" s="80"/>
      <c r="BFG16" s="80"/>
      <c r="BFH16" s="80"/>
      <c r="BFI16" s="80"/>
      <c r="BFJ16" s="80"/>
      <c r="BFK16" s="80"/>
      <c r="BFL16" s="80"/>
      <c r="BFM16" s="80"/>
      <c r="BFN16" s="80"/>
      <c r="BFO16" s="80"/>
      <c r="BFP16" s="80"/>
      <c r="BFQ16" s="80"/>
      <c r="BFR16" s="80"/>
      <c r="BFS16" s="80"/>
      <c r="BFT16" s="80"/>
      <c r="BFU16" s="80"/>
      <c r="BFV16" s="80"/>
      <c r="BFW16" s="80"/>
      <c r="BFX16" s="80"/>
      <c r="BFY16" s="80"/>
      <c r="BFZ16" s="80"/>
      <c r="BGA16" s="80"/>
      <c r="BGB16" s="80"/>
      <c r="BGC16" s="80"/>
      <c r="BGD16" s="80"/>
      <c r="BGE16" s="80"/>
      <c r="BGF16" s="80"/>
      <c r="BGG16" s="80"/>
      <c r="BGH16" s="80"/>
      <c r="BGI16" s="80"/>
      <c r="BGJ16" s="80"/>
      <c r="BGK16" s="80"/>
      <c r="BGL16" s="80"/>
      <c r="BGM16" s="80"/>
      <c r="BGN16" s="80"/>
      <c r="BGO16" s="80"/>
      <c r="BGP16" s="80"/>
      <c r="BGQ16" s="80"/>
      <c r="BGR16" s="80"/>
      <c r="BGS16" s="80"/>
      <c r="BGT16" s="80"/>
      <c r="BGU16" s="80"/>
      <c r="BGV16" s="80"/>
      <c r="BGW16" s="80"/>
      <c r="BGX16" s="80"/>
      <c r="BGY16" s="80"/>
      <c r="BGZ16" s="80"/>
      <c r="BHA16" s="80"/>
      <c r="BHB16" s="80"/>
      <c r="BHC16" s="80"/>
      <c r="BHD16" s="80"/>
      <c r="BHE16" s="80"/>
      <c r="BHF16" s="80"/>
      <c r="BHG16" s="80"/>
      <c r="BHH16" s="80"/>
      <c r="BHI16" s="80"/>
      <c r="BHJ16" s="80"/>
      <c r="BHK16" s="80"/>
      <c r="BHL16" s="80"/>
      <c r="BHM16" s="80"/>
      <c r="BHN16" s="80"/>
      <c r="BHO16" s="80"/>
      <c r="BHP16" s="80"/>
      <c r="BHQ16" s="80"/>
      <c r="BHR16" s="80"/>
      <c r="BHS16" s="80"/>
      <c r="BHT16" s="80"/>
      <c r="BHU16" s="80"/>
      <c r="BHV16" s="80"/>
      <c r="BHW16" s="80"/>
      <c r="BHX16" s="80"/>
      <c r="BHY16" s="80"/>
      <c r="BHZ16" s="80"/>
      <c r="BIA16" s="80"/>
      <c r="BIB16" s="80"/>
      <c r="BIC16" s="80"/>
      <c r="BID16" s="80"/>
      <c r="BIE16" s="80"/>
      <c r="BIF16" s="80"/>
      <c r="BIG16" s="80"/>
      <c r="BIH16" s="80"/>
      <c r="BII16" s="80"/>
      <c r="BIJ16" s="80"/>
      <c r="BIK16" s="80"/>
      <c r="BIL16" s="80"/>
      <c r="BIM16" s="80"/>
      <c r="BIN16" s="80"/>
      <c r="BIO16" s="80"/>
      <c r="BIP16" s="80"/>
      <c r="BIQ16" s="80"/>
      <c r="BIR16" s="80"/>
      <c r="BIS16" s="80"/>
      <c r="BIT16" s="80"/>
      <c r="BIU16" s="80"/>
      <c r="BIV16" s="80"/>
      <c r="BIW16" s="80"/>
      <c r="BIX16" s="80"/>
      <c r="BIY16" s="80"/>
      <c r="BIZ16" s="80"/>
      <c r="BJA16" s="80"/>
      <c r="BJB16" s="80"/>
      <c r="BJC16" s="80"/>
      <c r="BJD16" s="80"/>
      <c r="BJE16" s="80"/>
      <c r="BJF16" s="80"/>
      <c r="BJG16" s="80"/>
      <c r="BJH16" s="80"/>
      <c r="BJI16" s="80"/>
      <c r="BJJ16" s="80"/>
      <c r="BJK16" s="80"/>
      <c r="BJL16" s="80"/>
      <c r="BJM16" s="80"/>
      <c r="BJN16" s="80"/>
      <c r="BJO16" s="80"/>
      <c r="BJP16" s="80"/>
      <c r="BJQ16" s="80"/>
      <c r="BJR16" s="80"/>
      <c r="BJS16" s="80"/>
      <c r="BJT16" s="80"/>
      <c r="BJU16" s="80"/>
      <c r="BJV16" s="80"/>
      <c r="BJW16" s="80"/>
      <c r="BJX16" s="80"/>
      <c r="BJY16" s="80"/>
      <c r="BJZ16" s="80"/>
      <c r="BKA16" s="80"/>
      <c r="BKB16" s="80"/>
      <c r="BKC16" s="80"/>
      <c r="BKD16" s="80"/>
      <c r="BKE16" s="80"/>
      <c r="BKF16" s="80"/>
      <c r="BKG16" s="80"/>
      <c r="BKH16" s="80"/>
      <c r="BKI16" s="80"/>
      <c r="BKJ16" s="80"/>
      <c r="BKK16" s="80"/>
      <c r="BKL16" s="80"/>
      <c r="BKM16" s="80"/>
      <c r="BKN16" s="80"/>
      <c r="BKO16" s="80"/>
      <c r="BKP16" s="80"/>
      <c r="BKQ16" s="80"/>
      <c r="BKR16" s="80"/>
      <c r="BKS16" s="80"/>
      <c r="BKT16" s="80"/>
      <c r="BKU16" s="80"/>
      <c r="BKV16" s="80"/>
      <c r="BKW16" s="80"/>
      <c r="BKX16" s="80"/>
      <c r="BKY16" s="80"/>
      <c r="BKZ16" s="80"/>
      <c r="BLA16" s="80"/>
      <c r="BLB16" s="80"/>
      <c r="BLC16" s="80"/>
      <c r="BLD16" s="80"/>
      <c r="BLE16" s="80"/>
      <c r="BLF16" s="80"/>
      <c r="BLG16" s="80"/>
      <c r="BLH16" s="80"/>
      <c r="BLI16" s="80"/>
      <c r="BLJ16" s="80"/>
      <c r="BLK16" s="80"/>
      <c r="BLL16" s="80"/>
      <c r="BLM16" s="80"/>
      <c r="BLN16" s="80"/>
      <c r="BLO16" s="80"/>
      <c r="BLP16" s="80"/>
      <c r="BLQ16" s="80"/>
      <c r="BLR16" s="80"/>
      <c r="BLS16" s="80"/>
      <c r="BLT16" s="80"/>
      <c r="BLU16" s="80"/>
      <c r="BLV16" s="80"/>
      <c r="BLW16" s="80"/>
      <c r="BLX16" s="80"/>
      <c r="BLY16" s="80"/>
      <c r="BLZ16" s="80"/>
      <c r="BMA16" s="80"/>
      <c r="BMB16" s="80"/>
      <c r="BMC16" s="80"/>
      <c r="BMD16" s="80"/>
      <c r="BME16" s="80"/>
      <c r="BMF16" s="80"/>
      <c r="BMG16" s="80"/>
      <c r="BMH16" s="80"/>
      <c r="BMI16" s="80"/>
      <c r="BMJ16" s="80"/>
      <c r="BMK16" s="80"/>
      <c r="BML16" s="80"/>
      <c r="BMM16" s="80"/>
      <c r="BMN16" s="80"/>
      <c r="BMO16" s="80"/>
      <c r="BMP16" s="80"/>
      <c r="BMQ16" s="80"/>
      <c r="BMR16" s="80"/>
      <c r="BMS16" s="80"/>
      <c r="BMT16" s="80"/>
      <c r="BMU16" s="80"/>
      <c r="BMV16" s="80"/>
      <c r="BMW16" s="80"/>
      <c r="BMX16" s="80"/>
      <c r="BMY16" s="80"/>
      <c r="BMZ16" s="80"/>
      <c r="BNA16" s="80"/>
      <c r="BNB16" s="80"/>
      <c r="BNC16" s="80"/>
      <c r="BND16" s="80"/>
      <c r="BNE16" s="80"/>
      <c r="BNF16" s="80"/>
      <c r="BNG16" s="80"/>
      <c r="BNH16" s="80"/>
      <c r="BNI16" s="80"/>
      <c r="BNJ16" s="80"/>
      <c r="BNK16" s="80"/>
      <c r="BNL16" s="80"/>
      <c r="BNM16" s="80"/>
      <c r="BNN16" s="80"/>
      <c r="BNO16" s="80"/>
      <c r="BNP16" s="80"/>
      <c r="BNQ16" s="80"/>
      <c r="BNR16" s="80"/>
      <c r="BNS16" s="80"/>
      <c r="BNT16" s="80"/>
      <c r="BNU16" s="80"/>
      <c r="BNV16" s="80"/>
      <c r="BNW16" s="80"/>
      <c r="BNX16" s="80"/>
      <c r="BNY16" s="80"/>
      <c r="BNZ16" s="80"/>
      <c r="BOA16" s="80"/>
      <c r="BOB16" s="80"/>
      <c r="BOC16" s="80"/>
      <c r="BOD16" s="80"/>
      <c r="BOE16" s="80"/>
      <c r="BOF16" s="80"/>
      <c r="BOG16" s="80"/>
      <c r="BOH16" s="80"/>
      <c r="BOI16" s="80"/>
      <c r="BOJ16" s="80"/>
      <c r="BOK16" s="80"/>
      <c r="BOL16" s="80"/>
      <c r="BOM16" s="80"/>
      <c r="BON16" s="80"/>
      <c r="BOO16" s="80"/>
      <c r="BOP16" s="80"/>
      <c r="BOQ16" s="80"/>
      <c r="BOR16" s="80"/>
      <c r="BOS16" s="80"/>
      <c r="BOT16" s="80"/>
      <c r="BOU16" s="80"/>
      <c r="BOV16" s="80"/>
      <c r="BOW16" s="80"/>
      <c r="BOX16" s="80"/>
      <c r="BOY16" s="80"/>
      <c r="BOZ16" s="80"/>
      <c r="BPA16" s="80"/>
      <c r="BPB16" s="80"/>
      <c r="BPC16" s="80"/>
      <c r="BPD16" s="80"/>
      <c r="BPE16" s="80"/>
      <c r="BPF16" s="80"/>
      <c r="BPG16" s="80"/>
      <c r="BPH16" s="80"/>
      <c r="BPI16" s="80"/>
      <c r="BPJ16" s="80"/>
      <c r="BPK16" s="80"/>
      <c r="BPL16" s="80"/>
      <c r="BPM16" s="80"/>
      <c r="BPN16" s="80"/>
      <c r="BPO16" s="80"/>
      <c r="BPP16" s="80"/>
      <c r="BPQ16" s="80"/>
      <c r="BPR16" s="80"/>
      <c r="BPS16" s="80"/>
      <c r="BPT16" s="80"/>
      <c r="BPU16" s="80"/>
      <c r="BPV16" s="80"/>
      <c r="BPW16" s="80"/>
      <c r="BPX16" s="80"/>
      <c r="BPY16" s="80"/>
      <c r="BPZ16" s="80"/>
      <c r="BQA16" s="80"/>
      <c r="BQB16" s="80"/>
      <c r="BQC16" s="80"/>
      <c r="BQD16" s="80"/>
      <c r="BQE16" s="80"/>
      <c r="BQF16" s="80"/>
      <c r="BQG16" s="80"/>
      <c r="BQH16" s="80"/>
      <c r="BQI16" s="80"/>
      <c r="BQJ16" s="80"/>
      <c r="BQK16" s="80"/>
      <c r="BQL16" s="80"/>
      <c r="BQM16" s="80"/>
      <c r="BQN16" s="80"/>
      <c r="BQO16" s="80"/>
      <c r="BQP16" s="80"/>
      <c r="BQQ16" s="80"/>
      <c r="BQR16" s="80"/>
      <c r="BQS16" s="80"/>
      <c r="BQT16" s="80"/>
      <c r="BQU16" s="80"/>
      <c r="BQV16" s="80"/>
      <c r="BQW16" s="80"/>
      <c r="BQX16" s="80"/>
      <c r="BQY16" s="80"/>
      <c r="BQZ16" s="80"/>
      <c r="BRA16" s="80"/>
      <c r="BRB16" s="80"/>
      <c r="BRC16" s="80"/>
      <c r="BRD16" s="80"/>
      <c r="BRE16" s="80"/>
      <c r="BRF16" s="80"/>
      <c r="BRG16" s="80"/>
      <c r="BRH16" s="80"/>
      <c r="BRI16" s="80"/>
      <c r="BRJ16" s="80"/>
      <c r="BRK16" s="80"/>
      <c r="BRL16" s="80"/>
      <c r="BRM16" s="80"/>
      <c r="BRN16" s="80"/>
      <c r="BRO16" s="80"/>
      <c r="BRP16" s="80"/>
      <c r="BRQ16" s="80"/>
      <c r="BRR16" s="80"/>
      <c r="BRS16" s="80"/>
      <c r="BRT16" s="80"/>
      <c r="BRU16" s="80"/>
      <c r="BRV16" s="80"/>
      <c r="BRW16" s="80"/>
      <c r="BRX16" s="80"/>
      <c r="BRY16" s="80"/>
      <c r="BRZ16" s="80"/>
      <c r="BSA16" s="80"/>
      <c r="BSB16" s="80"/>
      <c r="BSC16" s="80"/>
      <c r="BSD16" s="80"/>
      <c r="BSE16" s="80"/>
      <c r="BSF16" s="80"/>
      <c r="BSG16" s="80"/>
      <c r="BSH16" s="80"/>
      <c r="BSI16" s="80"/>
      <c r="BSJ16" s="80"/>
      <c r="BSK16" s="80"/>
      <c r="BSL16" s="80"/>
      <c r="BSM16" s="80"/>
      <c r="BSN16" s="80"/>
      <c r="BSO16" s="80"/>
      <c r="BSP16" s="80"/>
      <c r="BSQ16" s="80"/>
      <c r="BSR16" s="80"/>
      <c r="BSS16" s="80"/>
      <c r="BST16" s="80"/>
      <c r="BSU16" s="80"/>
      <c r="BSV16" s="80"/>
      <c r="BSW16" s="80"/>
      <c r="BSX16" s="80"/>
      <c r="BSY16" s="80"/>
      <c r="BSZ16" s="80"/>
      <c r="BTA16" s="80"/>
      <c r="BTB16" s="80"/>
      <c r="BTC16" s="80"/>
      <c r="BTD16" s="80"/>
      <c r="BTE16" s="80"/>
      <c r="BTF16" s="80"/>
      <c r="BTG16" s="80"/>
      <c r="BTH16" s="80"/>
      <c r="BTI16" s="80"/>
      <c r="BTJ16" s="80"/>
      <c r="BTK16" s="80"/>
      <c r="BTL16" s="80"/>
      <c r="BTM16" s="80"/>
      <c r="BTN16" s="80"/>
      <c r="BTO16" s="80"/>
      <c r="BTP16" s="80"/>
      <c r="BTQ16" s="80"/>
      <c r="BTR16" s="80"/>
      <c r="BTS16" s="80"/>
      <c r="BTT16" s="80"/>
      <c r="BTU16" s="80"/>
      <c r="BTV16" s="80"/>
      <c r="BTW16" s="80"/>
      <c r="BTX16" s="80"/>
      <c r="BTY16" s="80"/>
      <c r="BTZ16" s="80"/>
      <c r="BUA16" s="80"/>
      <c r="BUB16" s="80"/>
      <c r="BUC16" s="80"/>
      <c r="BUD16" s="80"/>
      <c r="BUE16" s="80"/>
      <c r="BUF16" s="80"/>
      <c r="BUG16" s="80"/>
      <c r="BUH16" s="80"/>
      <c r="BUI16" s="80"/>
      <c r="BUJ16" s="80"/>
      <c r="BUK16" s="80"/>
      <c r="BUL16" s="80"/>
      <c r="BUM16" s="80"/>
      <c r="BUN16" s="80"/>
      <c r="BUO16" s="80"/>
      <c r="BUP16" s="80"/>
      <c r="BUQ16" s="80"/>
      <c r="BUR16" s="80"/>
      <c r="BUS16" s="80"/>
      <c r="BUT16" s="80"/>
      <c r="BUU16" s="80"/>
      <c r="BUV16" s="80"/>
      <c r="BUW16" s="80"/>
      <c r="BUX16" s="80"/>
      <c r="BUY16" s="80"/>
      <c r="BUZ16" s="80"/>
      <c r="BVA16" s="80"/>
      <c r="BVB16" s="80"/>
      <c r="BVC16" s="80"/>
      <c r="BVD16" s="80"/>
      <c r="BVE16" s="80"/>
      <c r="BVF16" s="80"/>
      <c r="BVG16" s="80"/>
      <c r="BVH16" s="80"/>
      <c r="BVI16" s="80"/>
      <c r="BVJ16" s="80"/>
      <c r="BVK16" s="80"/>
      <c r="BVL16" s="80"/>
      <c r="BVM16" s="80"/>
      <c r="BVN16" s="80"/>
      <c r="BVO16" s="80"/>
      <c r="BVP16" s="80"/>
      <c r="BVQ16" s="80"/>
      <c r="BVR16" s="80"/>
      <c r="BVS16" s="80"/>
      <c r="BVT16" s="80"/>
      <c r="BVU16" s="80"/>
      <c r="BVV16" s="80"/>
      <c r="BVW16" s="80"/>
      <c r="BVX16" s="80"/>
      <c r="BVY16" s="80"/>
      <c r="BVZ16" s="80"/>
      <c r="BWA16" s="80"/>
      <c r="BWB16" s="80"/>
      <c r="BWC16" s="80"/>
      <c r="BWD16" s="80"/>
      <c r="BWE16" s="80"/>
      <c r="BWF16" s="80"/>
      <c r="BWG16" s="80"/>
      <c r="BWH16" s="80"/>
      <c r="BWI16" s="80"/>
      <c r="BWJ16" s="80"/>
      <c r="BWK16" s="80"/>
      <c r="BWL16" s="80"/>
      <c r="BWM16" s="80"/>
      <c r="BWN16" s="80"/>
      <c r="BWO16" s="80"/>
      <c r="BWP16" s="80"/>
      <c r="BWQ16" s="80"/>
      <c r="BWR16" s="80"/>
      <c r="BWS16" s="80"/>
      <c r="BWT16" s="80"/>
      <c r="BWU16" s="80"/>
      <c r="BWV16" s="80"/>
      <c r="BWW16" s="80"/>
      <c r="BWX16" s="80"/>
      <c r="BWY16" s="80"/>
      <c r="BWZ16" s="80"/>
      <c r="BXA16" s="80"/>
      <c r="BXB16" s="80"/>
      <c r="BXC16" s="80"/>
      <c r="BXD16" s="80"/>
      <c r="BXE16" s="80"/>
      <c r="BXF16" s="80"/>
      <c r="BXG16" s="80"/>
      <c r="BXH16" s="80"/>
      <c r="BXI16" s="80"/>
      <c r="BXJ16" s="80"/>
      <c r="BXK16" s="80"/>
      <c r="BXL16" s="80"/>
      <c r="BXM16" s="80"/>
      <c r="BXN16" s="80"/>
      <c r="BXO16" s="80"/>
      <c r="BXP16" s="80"/>
      <c r="BXQ16" s="80"/>
      <c r="BXR16" s="80"/>
      <c r="BXS16" s="80"/>
      <c r="BXT16" s="80"/>
      <c r="BXU16" s="80"/>
      <c r="BXV16" s="80"/>
      <c r="BXW16" s="80"/>
      <c r="BXX16" s="80"/>
      <c r="BXY16" s="80"/>
      <c r="BXZ16" s="80"/>
      <c r="BYA16" s="80"/>
      <c r="BYB16" s="80"/>
      <c r="BYC16" s="80"/>
      <c r="BYD16" s="80"/>
      <c r="BYE16" s="80"/>
      <c r="BYF16" s="80"/>
      <c r="BYG16" s="80"/>
      <c r="BYH16" s="80"/>
      <c r="BYI16" s="80"/>
      <c r="BYJ16" s="80"/>
      <c r="BYK16" s="80"/>
      <c r="BYL16" s="80"/>
      <c r="BYM16" s="80"/>
      <c r="BYN16" s="80"/>
      <c r="BYO16" s="80"/>
      <c r="BYP16" s="80"/>
      <c r="BYQ16" s="80"/>
      <c r="BYR16" s="80"/>
      <c r="BYS16" s="80"/>
      <c r="BYT16" s="80"/>
      <c r="BYU16" s="80"/>
      <c r="BYV16" s="80"/>
      <c r="BYW16" s="80"/>
      <c r="BYX16" s="80"/>
      <c r="BYY16" s="80"/>
      <c r="BYZ16" s="80"/>
      <c r="BZA16" s="80"/>
      <c r="BZB16" s="80"/>
      <c r="BZC16" s="80"/>
      <c r="BZD16" s="80"/>
      <c r="BZE16" s="80"/>
      <c r="BZF16" s="80"/>
      <c r="BZG16" s="80"/>
      <c r="BZH16" s="80"/>
      <c r="BZI16" s="80"/>
      <c r="BZJ16" s="80"/>
      <c r="BZK16" s="80"/>
      <c r="BZL16" s="80"/>
      <c r="BZM16" s="80"/>
      <c r="BZN16" s="80"/>
      <c r="BZO16" s="80"/>
      <c r="BZP16" s="80"/>
      <c r="BZQ16" s="80"/>
      <c r="BZR16" s="80"/>
      <c r="BZS16" s="80"/>
      <c r="BZT16" s="80"/>
      <c r="BZU16" s="80"/>
      <c r="BZV16" s="80"/>
      <c r="BZW16" s="80"/>
      <c r="BZX16" s="80"/>
      <c r="BZY16" s="80"/>
      <c r="BZZ16" s="80"/>
      <c r="CAA16" s="80"/>
      <c r="CAB16" s="80"/>
      <c r="CAC16" s="80"/>
      <c r="CAD16" s="80"/>
      <c r="CAE16" s="80"/>
      <c r="CAF16" s="80"/>
      <c r="CAG16" s="80"/>
      <c r="CAH16" s="80"/>
      <c r="CAI16" s="80"/>
      <c r="CAJ16" s="80"/>
      <c r="CAK16" s="80"/>
      <c r="CAL16" s="80"/>
      <c r="CAM16" s="80"/>
      <c r="CAN16" s="80"/>
      <c r="CAO16" s="80"/>
      <c r="CAP16" s="80"/>
      <c r="CAQ16" s="80"/>
      <c r="CAR16" s="80"/>
      <c r="CAS16" s="80"/>
      <c r="CAT16" s="80"/>
      <c r="CAU16" s="80"/>
      <c r="CAV16" s="80"/>
      <c r="CAW16" s="80"/>
      <c r="CAX16" s="80"/>
      <c r="CAY16" s="80"/>
      <c r="CAZ16" s="80"/>
      <c r="CBA16" s="80"/>
      <c r="CBB16" s="80"/>
      <c r="CBC16" s="80"/>
      <c r="CBD16" s="80"/>
      <c r="CBE16" s="80"/>
      <c r="CBF16" s="80"/>
      <c r="CBG16" s="80"/>
      <c r="CBH16" s="80"/>
      <c r="CBI16" s="80"/>
      <c r="CBJ16" s="80"/>
      <c r="CBK16" s="80"/>
      <c r="CBL16" s="80"/>
      <c r="CBM16" s="80"/>
      <c r="CBN16" s="80"/>
      <c r="CBO16" s="80"/>
      <c r="CBP16" s="80"/>
      <c r="CBQ16" s="80"/>
      <c r="CBR16" s="80"/>
      <c r="CBS16" s="80"/>
      <c r="CBT16" s="80"/>
      <c r="CBU16" s="80"/>
      <c r="CBV16" s="80"/>
      <c r="CBW16" s="80"/>
      <c r="CBX16" s="80"/>
      <c r="CBY16" s="80"/>
      <c r="CBZ16" s="80"/>
      <c r="CCA16" s="80"/>
      <c r="CCB16" s="80"/>
      <c r="CCC16" s="80"/>
      <c r="CCD16" s="80"/>
      <c r="CCE16" s="80"/>
      <c r="CCF16" s="80"/>
      <c r="CCG16" s="80"/>
      <c r="CCH16" s="80"/>
      <c r="CCI16" s="80"/>
      <c r="CCJ16" s="80"/>
      <c r="CCK16" s="80"/>
      <c r="CCL16" s="80"/>
      <c r="CCM16" s="80"/>
      <c r="CCN16" s="80"/>
      <c r="CCO16" s="80"/>
      <c r="CCP16" s="80"/>
      <c r="CCQ16" s="80"/>
      <c r="CCR16" s="80"/>
      <c r="CCS16" s="80"/>
      <c r="CCT16" s="80"/>
      <c r="CCU16" s="80"/>
      <c r="CCV16" s="80"/>
      <c r="CCW16" s="80"/>
      <c r="CCX16" s="80"/>
      <c r="CCY16" s="80"/>
      <c r="CCZ16" s="80"/>
      <c r="CDA16" s="80"/>
      <c r="CDB16" s="80"/>
      <c r="CDC16" s="80"/>
      <c r="CDD16" s="80"/>
      <c r="CDE16" s="80"/>
      <c r="CDF16" s="80"/>
      <c r="CDG16" s="80"/>
      <c r="CDH16" s="80"/>
      <c r="CDI16" s="80"/>
      <c r="CDJ16" s="80"/>
      <c r="CDK16" s="80"/>
      <c r="CDL16" s="80"/>
      <c r="CDM16" s="80"/>
      <c r="CDN16" s="80"/>
      <c r="CDO16" s="80"/>
      <c r="CDP16" s="80"/>
      <c r="CDQ16" s="80"/>
      <c r="CDR16" s="80"/>
      <c r="CDS16" s="80"/>
      <c r="CDT16" s="80"/>
      <c r="CDU16" s="80"/>
      <c r="CDV16" s="80"/>
      <c r="CDW16" s="80"/>
      <c r="CDX16" s="80"/>
      <c r="CDY16" s="80"/>
      <c r="CDZ16" s="80"/>
      <c r="CEA16" s="80"/>
      <c r="CEB16" s="80"/>
      <c r="CEC16" s="80"/>
      <c r="CED16" s="80"/>
      <c r="CEE16" s="80"/>
      <c r="CEF16" s="80"/>
      <c r="CEG16" s="80"/>
      <c r="CEH16" s="80"/>
      <c r="CEI16" s="80"/>
      <c r="CEJ16" s="80"/>
      <c r="CEK16" s="80"/>
      <c r="CEL16" s="80"/>
      <c r="CEM16" s="80"/>
      <c r="CEN16" s="80"/>
      <c r="CEO16" s="80"/>
      <c r="CEP16" s="80"/>
      <c r="CEQ16" s="80"/>
      <c r="CER16" s="80"/>
      <c r="CES16" s="80"/>
      <c r="CET16" s="80"/>
      <c r="CEU16" s="80"/>
      <c r="CEV16" s="80"/>
      <c r="CEW16" s="80"/>
      <c r="CEX16" s="80"/>
      <c r="CEY16" s="80"/>
      <c r="CEZ16" s="80"/>
      <c r="CFA16" s="80"/>
      <c r="CFB16" s="80"/>
      <c r="CFC16" s="80"/>
      <c r="CFD16" s="80"/>
      <c r="CFE16" s="80"/>
      <c r="CFF16" s="80"/>
      <c r="CFG16" s="80"/>
      <c r="CFH16" s="80"/>
      <c r="CFI16" s="80"/>
      <c r="CFJ16" s="80"/>
      <c r="CFK16" s="80"/>
      <c r="CFL16" s="80"/>
      <c r="CFM16" s="80"/>
      <c r="CFN16" s="80"/>
      <c r="CFO16" s="80"/>
      <c r="CFP16" s="80"/>
      <c r="CFQ16" s="80"/>
      <c r="CFR16" s="80"/>
      <c r="CFS16" s="80"/>
      <c r="CFT16" s="80"/>
      <c r="CFU16" s="80"/>
      <c r="CFV16" s="80"/>
      <c r="CFW16" s="80"/>
      <c r="CFX16" s="80"/>
      <c r="CFY16" s="80"/>
      <c r="CFZ16" s="80"/>
      <c r="CGA16" s="80"/>
      <c r="CGB16" s="80"/>
      <c r="CGC16" s="80"/>
      <c r="CGD16" s="80"/>
      <c r="CGE16" s="80"/>
      <c r="CGF16" s="80"/>
      <c r="CGG16" s="80"/>
      <c r="CGH16" s="80"/>
      <c r="CGI16" s="80"/>
      <c r="CGJ16" s="80"/>
      <c r="CGK16" s="80"/>
      <c r="CGL16" s="80"/>
      <c r="CGM16" s="80"/>
      <c r="CGN16" s="80"/>
      <c r="CGO16" s="80"/>
      <c r="CGP16" s="80"/>
      <c r="CGQ16" s="80"/>
      <c r="CGR16" s="80"/>
      <c r="CGS16" s="80"/>
      <c r="CGT16" s="80"/>
      <c r="CGU16" s="80"/>
      <c r="CGV16" s="80"/>
      <c r="CGW16" s="80"/>
      <c r="CGX16" s="80"/>
      <c r="CGY16" s="80"/>
      <c r="CGZ16" s="80"/>
      <c r="CHA16" s="80"/>
      <c r="CHB16" s="80"/>
      <c r="CHC16" s="80"/>
      <c r="CHD16" s="80"/>
      <c r="CHE16" s="80"/>
      <c r="CHF16" s="80"/>
      <c r="CHG16" s="80"/>
      <c r="CHH16" s="80"/>
      <c r="CHI16" s="80"/>
      <c r="CHJ16" s="80"/>
      <c r="CHK16" s="80"/>
      <c r="CHL16" s="80"/>
      <c r="CHM16" s="80"/>
      <c r="CHN16" s="80"/>
      <c r="CHO16" s="80"/>
      <c r="CHP16" s="80"/>
      <c r="CHQ16" s="80"/>
      <c r="CHR16" s="80"/>
      <c r="CHS16" s="80"/>
      <c r="CHT16" s="80"/>
      <c r="CHU16" s="80"/>
      <c r="CHV16" s="80"/>
      <c r="CHW16" s="80"/>
      <c r="CHX16" s="80"/>
      <c r="CHY16" s="80"/>
      <c r="CHZ16" s="80"/>
      <c r="CIA16" s="80"/>
      <c r="CIB16" s="80"/>
      <c r="CIC16" s="80"/>
      <c r="CID16" s="80"/>
      <c r="CIE16" s="80"/>
      <c r="CIF16" s="80"/>
      <c r="CIG16" s="80"/>
      <c r="CIH16" s="80"/>
      <c r="CII16" s="80"/>
      <c r="CIJ16" s="80"/>
      <c r="CIK16" s="80"/>
      <c r="CIL16" s="80"/>
      <c r="CIM16" s="80"/>
      <c r="CIN16" s="80"/>
      <c r="CIO16" s="80"/>
      <c r="CIP16" s="80"/>
      <c r="CIQ16" s="80"/>
      <c r="CIR16" s="80"/>
      <c r="CIS16" s="80"/>
      <c r="CIT16" s="80"/>
      <c r="CIU16" s="80"/>
      <c r="CIV16" s="80"/>
      <c r="CIW16" s="80"/>
      <c r="CIX16" s="80"/>
      <c r="CIY16" s="80"/>
      <c r="CIZ16" s="80"/>
      <c r="CJA16" s="80"/>
      <c r="CJB16" s="80"/>
      <c r="CJC16" s="80"/>
      <c r="CJD16" s="80"/>
      <c r="CJE16" s="80"/>
      <c r="CJF16" s="80"/>
      <c r="CJG16" s="80"/>
      <c r="CJH16" s="80"/>
      <c r="CJI16" s="80"/>
      <c r="CJJ16" s="80"/>
      <c r="CJK16" s="80"/>
      <c r="CJL16" s="80"/>
      <c r="CJM16" s="80"/>
      <c r="CJN16" s="80"/>
      <c r="CJO16" s="80"/>
      <c r="CJP16" s="80"/>
      <c r="CJQ16" s="80"/>
      <c r="CJR16" s="80"/>
      <c r="CJS16" s="80"/>
      <c r="CJT16" s="80"/>
      <c r="CJU16" s="80"/>
      <c r="CJV16" s="80"/>
      <c r="CJW16" s="80"/>
      <c r="CJX16" s="80"/>
      <c r="CJY16" s="80"/>
      <c r="CJZ16" s="80"/>
      <c r="CKA16" s="80"/>
      <c r="CKB16" s="80"/>
      <c r="CKC16" s="80"/>
      <c r="CKD16" s="80"/>
      <c r="CKE16" s="80"/>
      <c r="CKF16" s="80"/>
      <c r="CKG16" s="80"/>
      <c r="CKH16" s="80"/>
      <c r="CKI16" s="80"/>
      <c r="CKJ16" s="80"/>
      <c r="CKK16" s="80"/>
      <c r="CKL16" s="80"/>
      <c r="CKM16" s="80"/>
      <c r="CKN16" s="80"/>
      <c r="CKO16" s="80"/>
      <c r="CKP16" s="80"/>
      <c r="CKQ16" s="80"/>
      <c r="CKR16" s="80"/>
      <c r="CKS16" s="80"/>
      <c r="CKT16" s="80"/>
      <c r="CKU16" s="80"/>
      <c r="CKV16" s="80"/>
      <c r="CKW16" s="80"/>
      <c r="CKX16" s="80"/>
      <c r="CKY16" s="80"/>
      <c r="CKZ16" s="80"/>
      <c r="CLA16" s="80"/>
      <c r="CLB16" s="80"/>
      <c r="CLC16" s="80"/>
      <c r="CLD16" s="80"/>
      <c r="CLE16" s="80"/>
      <c r="CLF16" s="80"/>
      <c r="CLG16" s="80"/>
      <c r="CLH16" s="80"/>
      <c r="CLI16" s="80"/>
      <c r="CLJ16" s="80"/>
      <c r="CLK16" s="80"/>
      <c r="CLL16" s="80"/>
      <c r="CLM16" s="80"/>
      <c r="CLN16" s="80"/>
      <c r="CLO16" s="80"/>
      <c r="CLP16" s="80"/>
      <c r="CLQ16" s="80"/>
      <c r="CLR16" s="80"/>
      <c r="CLS16" s="80"/>
      <c r="CLT16" s="80"/>
      <c r="CLU16" s="80"/>
      <c r="CLV16" s="80"/>
      <c r="CLW16" s="80"/>
      <c r="CLX16" s="80"/>
      <c r="CLY16" s="80"/>
      <c r="CLZ16" s="80"/>
      <c r="CMA16" s="80"/>
      <c r="CMB16" s="80"/>
      <c r="CMC16" s="80"/>
      <c r="CMD16" s="80"/>
      <c r="CME16" s="80"/>
      <c r="CMF16" s="80"/>
      <c r="CMG16" s="80"/>
      <c r="CMH16" s="80"/>
      <c r="CMI16" s="80"/>
      <c r="CMJ16" s="80"/>
      <c r="CMK16" s="80"/>
      <c r="CML16" s="80"/>
      <c r="CMM16" s="80"/>
      <c r="CMN16" s="80"/>
      <c r="CMO16" s="80"/>
      <c r="CMP16" s="80"/>
      <c r="CMQ16" s="80"/>
      <c r="CMR16" s="80"/>
      <c r="CMS16" s="80"/>
      <c r="CMT16" s="80"/>
      <c r="CMU16" s="80"/>
      <c r="CMV16" s="80"/>
      <c r="CMW16" s="80"/>
      <c r="CMX16" s="80"/>
      <c r="CMY16" s="80"/>
      <c r="CMZ16" s="80"/>
      <c r="CNA16" s="80"/>
      <c r="CNB16" s="80"/>
      <c r="CNC16" s="80"/>
      <c r="CND16" s="80"/>
      <c r="CNE16" s="80"/>
      <c r="CNF16" s="80"/>
      <c r="CNG16" s="80"/>
      <c r="CNH16" s="80"/>
      <c r="CNI16" s="80"/>
      <c r="CNJ16" s="80"/>
      <c r="CNK16" s="80"/>
      <c r="CNL16" s="80"/>
      <c r="CNM16" s="80"/>
      <c r="CNN16" s="80"/>
      <c r="CNO16" s="80"/>
      <c r="CNP16" s="80"/>
      <c r="CNQ16" s="80"/>
      <c r="CNR16" s="80"/>
      <c r="CNS16" s="80"/>
      <c r="CNT16" s="80"/>
      <c r="CNU16" s="80"/>
      <c r="CNV16" s="80"/>
      <c r="CNW16" s="80"/>
      <c r="CNX16" s="80"/>
      <c r="CNY16" s="80"/>
      <c r="CNZ16" s="80"/>
      <c r="COA16" s="80"/>
      <c r="COB16" s="80"/>
      <c r="COC16" s="80"/>
      <c r="COD16" s="80"/>
      <c r="COE16" s="80"/>
      <c r="COF16" s="80"/>
      <c r="COG16" s="80"/>
      <c r="COH16" s="80"/>
      <c r="COI16" s="80"/>
      <c r="COJ16" s="80"/>
      <c r="COK16" s="80"/>
      <c r="COL16" s="80"/>
      <c r="COM16" s="80"/>
      <c r="CON16" s="80"/>
      <c r="COO16" s="80"/>
      <c r="COP16" s="80"/>
      <c r="COQ16" s="80"/>
      <c r="COR16" s="80"/>
      <c r="COS16" s="80"/>
      <c r="COT16" s="80"/>
      <c r="COU16" s="80"/>
      <c r="COV16" s="80"/>
      <c r="COW16" s="80"/>
      <c r="COX16" s="80"/>
      <c r="COY16" s="80"/>
      <c r="COZ16" s="80"/>
      <c r="CPA16" s="80"/>
      <c r="CPB16" s="80"/>
      <c r="CPC16" s="80"/>
      <c r="CPD16" s="80"/>
      <c r="CPE16" s="80"/>
      <c r="CPF16" s="80"/>
      <c r="CPG16" s="80"/>
      <c r="CPH16" s="80"/>
      <c r="CPI16" s="80"/>
      <c r="CPJ16" s="80"/>
      <c r="CPK16" s="80"/>
      <c r="CPL16" s="80"/>
      <c r="CPM16" s="80"/>
      <c r="CPN16" s="80"/>
      <c r="CPO16" s="80"/>
      <c r="CPP16" s="80"/>
      <c r="CPQ16" s="80"/>
      <c r="CPR16" s="80"/>
      <c r="CPS16" s="80"/>
      <c r="CPT16" s="80"/>
      <c r="CPU16" s="80"/>
      <c r="CPV16" s="80"/>
      <c r="CPW16" s="80"/>
      <c r="CPX16" s="80"/>
      <c r="CPY16" s="80"/>
      <c r="CPZ16" s="80"/>
      <c r="CQA16" s="80"/>
      <c r="CQB16" s="80"/>
      <c r="CQC16" s="80"/>
      <c r="CQD16" s="80"/>
      <c r="CQE16" s="80"/>
      <c r="CQF16" s="80"/>
      <c r="CQG16" s="80"/>
      <c r="CQH16" s="80"/>
      <c r="CQI16" s="80"/>
      <c r="CQJ16" s="80"/>
      <c r="CQK16" s="80"/>
      <c r="CQL16" s="80"/>
      <c r="CQM16" s="80"/>
      <c r="CQN16" s="80"/>
      <c r="CQO16" s="80"/>
      <c r="CQP16" s="80"/>
      <c r="CQQ16" s="80"/>
      <c r="CQR16" s="80"/>
      <c r="CQS16" s="80"/>
      <c r="CQT16" s="80"/>
      <c r="CQU16" s="80"/>
      <c r="CQV16" s="80"/>
      <c r="CQW16" s="80"/>
      <c r="CQX16" s="80"/>
      <c r="CQY16" s="80"/>
      <c r="CQZ16" s="80"/>
      <c r="CRA16" s="80"/>
      <c r="CRB16" s="80"/>
      <c r="CRC16" s="80"/>
      <c r="CRD16" s="80"/>
      <c r="CRE16" s="80"/>
      <c r="CRF16" s="80"/>
      <c r="CRG16" s="80"/>
      <c r="CRH16" s="80"/>
      <c r="CRI16" s="80"/>
      <c r="CRJ16" s="80"/>
      <c r="CRK16" s="80"/>
      <c r="CRL16" s="80"/>
      <c r="CRM16" s="80"/>
      <c r="CRN16" s="80"/>
      <c r="CRO16" s="80"/>
      <c r="CRP16" s="80"/>
      <c r="CRQ16" s="80"/>
      <c r="CRR16" s="80"/>
      <c r="CRS16" s="80"/>
      <c r="CRT16" s="80"/>
      <c r="CRU16" s="80"/>
      <c r="CRV16" s="80"/>
      <c r="CRW16" s="80"/>
      <c r="CRX16" s="80"/>
      <c r="CRY16" s="80"/>
      <c r="CRZ16" s="80"/>
      <c r="CSA16" s="80"/>
      <c r="CSB16" s="80"/>
      <c r="CSC16" s="80"/>
      <c r="CSD16" s="80"/>
      <c r="CSE16" s="80"/>
      <c r="CSF16" s="80"/>
      <c r="CSG16" s="80"/>
      <c r="CSH16" s="80"/>
      <c r="CSI16" s="80"/>
      <c r="CSJ16" s="80"/>
      <c r="CSK16" s="80"/>
      <c r="CSL16" s="80"/>
      <c r="CSM16" s="80"/>
      <c r="CSN16" s="80"/>
      <c r="CSO16" s="80"/>
      <c r="CSP16" s="80"/>
      <c r="CSQ16" s="80"/>
      <c r="CSR16" s="80"/>
      <c r="CSS16" s="80"/>
      <c r="CST16" s="80"/>
      <c r="CSU16" s="80"/>
      <c r="CSV16" s="80"/>
      <c r="CSW16" s="80"/>
      <c r="CSX16" s="80"/>
      <c r="CSY16" s="80"/>
      <c r="CSZ16" s="80"/>
      <c r="CTA16" s="80"/>
      <c r="CTB16" s="80"/>
      <c r="CTC16" s="80"/>
      <c r="CTD16" s="80"/>
      <c r="CTE16" s="80"/>
      <c r="CTF16" s="80"/>
      <c r="CTG16" s="80"/>
      <c r="CTH16" s="80"/>
      <c r="CTI16" s="80"/>
      <c r="CTJ16" s="80"/>
      <c r="CTK16" s="80"/>
      <c r="CTL16" s="80"/>
      <c r="CTM16" s="80"/>
      <c r="CTN16" s="80"/>
      <c r="CTO16" s="80"/>
      <c r="CTP16" s="80"/>
      <c r="CTQ16" s="80"/>
      <c r="CTR16" s="80"/>
      <c r="CTS16" s="80"/>
      <c r="CTT16" s="80"/>
      <c r="CTU16" s="80"/>
      <c r="CTV16" s="80"/>
      <c r="CTW16" s="80"/>
      <c r="CTX16" s="80"/>
      <c r="CTY16" s="80"/>
      <c r="CTZ16" s="80"/>
      <c r="CUA16" s="80"/>
      <c r="CUB16" s="80"/>
      <c r="CUC16" s="80"/>
      <c r="CUD16" s="80"/>
      <c r="CUE16" s="80"/>
      <c r="CUF16" s="80"/>
      <c r="CUG16" s="80"/>
      <c r="CUH16" s="80"/>
      <c r="CUI16" s="80"/>
      <c r="CUJ16" s="80"/>
      <c r="CUK16" s="80"/>
      <c r="CUL16" s="80"/>
      <c r="CUM16" s="80"/>
      <c r="CUN16" s="80"/>
      <c r="CUO16" s="80"/>
      <c r="CUP16" s="80"/>
      <c r="CUQ16" s="80"/>
      <c r="CUR16" s="80"/>
      <c r="CUS16" s="80"/>
      <c r="CUT16" s="80"/>
      <c r="CUU16" s="80"/>
      <c r="CUV16" s="80"/>
      <c r="CUW16" s="80"/>
      <c r="CUX16" s="80"/>
      <c r="CUY16" s="80"/>
      <c r="CUZ16" s="80"/>
      <c r="CVA16" s="80"/>
      <c r="CVB16" s="80"/>
      <c r="CVC16" s="80"/>
      <c r="CVD16" s="80"/>
      <c r="CVE16" s="80"/>
      <c r="CVF16" s="80"/>
      <c r="CVG16" s="80"/>
      <c r="CVH16" s="80"/>
      <c r="CVI16" s="80"/>
      <c r="CVJ16" s="80"/>
      <c r="CVK16" s="80"/>
      <c r="CVL16" s="80"/>
      <c r="CVM16" s="80"/>
      <c r="CVN16" s="80"/>
      <c r="CVO16" s="80"/>
      <c r="CVP16" s="80"/>
      <c r="CVQ16" s="80"/>
      <c r="CVR16" s="80"/>
      <c r="CVS16" s="80"/>
      <c r="CVT16" s="80"/>
      <c r="CVU16" s="80"/>
      <c r="CVV16" s="80"/>
      <c r="CVW16" s="80"/>
      <c r="CVX16" s="80"/>
      <c r="CVY16" s="80"/>
      <c r="CVZ16" s="80"/>
      <c r="CWA16" s="80"/>
      <c r="CWB16" s="80"/>
      <c r="CWC16" s="80"/>
      <c r="CWD16" s="80"/>
      <c r="CWE16" s="80"/>
      <c r="CWF16" s="80"/>
      <c r="CWG16" s="80"/>
      <c r="CWH16" s="80"/>
      <c r="CWI16" s="80"/>
      <c r="CWJ16" s="80"/>
      <c r="CWK16" s="80"/>
      <c r="CWL16" s="80"/>
      <c r="CWM16" s="80"/>
      <c r="CWN16" s="80"/>
      <c r="CWO16" s="80"/>
      <c r="CWP16" s="80"/>
      <c r="CWQ16" s="80"/>
      <c r="CWR16" s="80"/>
      <c r="CWS16" s="80"/>
      <c r="CWT16" s="80"/>
      <c r="CWU16" s="80"/>
      <c r="CWV16" s="80"/>
      <c r="CWW16" s="80"/>
      <c r="CWX16" s="80"/>
      <c r="CWY16" s="80"/>
      <c r="CWZ16" s="80"/>
      <c r="CXA16" s="80"/>
      <c r="CXB16" s="80"/>
      <c r="CXC16" s="80"/>
      <c r="CXD16" s="80"/>
      <c r="CXE16" s="80"/>
      <c r="CXF16" s="80"/>
      <c r="CXG16" s="80"/>
      <c r="CXH16" s="80"/>
      <c r="CXI16" s="80"/>
      <c r="CXJ16" s="80"/>
      <c r="CXK16" s="80"/>
      <c r="CXL16" s="80"/>
      <c r="CXM16" s="80"/>
      <c r="CXN16" s="80"/>
      <c r="CXO16" s="80"/>
      <c r="CXP16" s="80"/>
      <c r="CXQ16" s="80"/>
      <c r="CXR16" s="80"/>
      <c r="CXS16" s="80"/>
      <c r="CXT16" s="80"/>
      <c r="CXU16" s="80"/>
      <c r="CXV16" s="80"/>
      <c r="CXW16" s="80"/>
      <c r="CXX16" s="80"/>
      <c r="CXY16" s="80"/>
      <c r="CXZ16" s="80"/>
      <c r="CYA16" s="80"/>
      <c r="CYB16" s="80"/>
      <c r="CYC16" s="80"/>
      <c r="CYD16" s="80"/>
      <c r="CYE16" s="80"/>
      <c r="CYF16" s="80"/>
      <c r="CYG16" s="80"/>
      <c r="CYH16" s="80"/>
      <c r="CYI16" s="80"/>
      <c r="CYJ16" s="80"/>
      <c r="CYK16" s="80"/>
      <c r="CYL16" s="80"/>
      <c r="CYM16" s="80"/>
      <c r="CYN16" s="80"/>
      <c r="CYO16" s="80"/>
      <c r="CYP16" s="80"/>
      <c r="CYQ16" s="80"/>
      <c r="CYR16" s="80"/>
      <c r="CYS16" s="80"/>
      <c r="CYT16" s="80"/>
      <c r="CYU16" s="80"/>
      <c r="CYV16" s="80"/>
      <c r="CYW16" s="80"/>
      <c r="CYX16" s="80"/>
      <c r="CYY16" s="80"/>
      <c r="CYZ16" s="80"/>
      <c r="CZA16" s="80"/>
      <c r="CZB16" s="80"/>
      <c r="CZC16" s="80"/>
      <c r="CZD16" s="80"/>
      <c r="CZE16" s="80"/>
      <c r="CZF16" s="80"/>
      <c r="CZG16" s="80"/>
      <c r="CZH16" s="80"/>
      <c r="CZI16" s="80"/>
      <c r="CZJ16" s="80"/>
      <c r="CZK16" s="80"/>
      <c r="CZL16" s="80"/>
      <c r="CZM16" s="80"/>
      <c r="CZN16" s="80"/>
      <c r="CZO16" s="80"/>
      <c r="CZP16" s="80"/>
      <c r="CZQ16" s="80"/>
      <c r="CZR16" s="80"/>
      <c r="CZS16" s="80"/>
      <c r="CZT16" s="80"/>
      <c r="CZU16" s="80"/>
      <c r="CZV16" s="80"/>
      <c r="CZW16" s="80"/>
      <c r="CZX16" s="80"/>
      <c r="CZY16" s="80"/>
      <c r="CZZ16" s="80"/>
      <c r="DAA16" s="80"/>
      <c r="DAB16" s="80"/>
      <c r="DAC16" s="80"/>
      <c r="DAD16" s="80"/>
      <c r="DAE16" s="80"/>
      <c r="DAF16" s="80"/>
      <c r="DAG16" s="80"/>
      <c r="DAH16" s="80"/>
      <c r="DAI16" s="80"/>
      <c r="DAJ16" s="80"/>
      <c r="DAK16" s="80"/>
      <c r="DAL16" s="80"/>
      <c r="DAM16" s="80"/>
      <c r="DAN16" s="80"/>
      <c r="DAO16" s="80"/>
      <c r="DAP16" s="80"/>
      <c r="DAQ16" s="80"/>
      <c r="DAR16" s="80"/>
      <c r="DAS16" s="80"/>
      <c r="DAT16" s="80"/>
      <c r="DAU16" s="80"/>
      <c r="DAV16" s="80"/>
      <c r="DAW16" s="80"/>
      <c r="DAX16" s="80"/>
      <c r="DAY16" s="80"/>
      <c r="DAZ16" s="80"/>
      <c r="DBA16" s="80"/>
      <c r="DBB16" s="80"/>
      <c r="DBC16" s="80"/>
      <c r="DBD16" s="80"/>
      <c r="DBE16" s="80"/>
      <c r="DBF16" s="80"/>
      <c r="DBG16" s="80"/>
      <c r="DBH16" s="80"/>
      <c r="DBI16" s="80"/>
      <c r="DBJ16" s="80"/>
      <c r="DBK16" s="80"/>
      <c r="DBL16" s="80"/>
      <c r="DBM16" s="80"/>
      <c r="DBN16" s="80"/>
      <c r="DBO16" s="80"/>
      <c r="DBP16" s="80"/>
      <c r="DBQ16" s="80"/>
      <c r="DBR16" s="80"/>
      <c r="DBS16" s="80"/>
      <c r="DBT16" s="80"/>
      <c r="DBU16" s="80"/>
      <c r="DBV16" s="80"/>
      <c r="DBW16" s="80"/>
      <c r="DBX16" s="80"/>
      <c r="DBY16" s="80"/>
      <c r="DBZ16" s="80"/>
      <c r="DCA16" s="80"/>
      <c r="DCB16" s="80"/>
      <c r="DCC16" s="80"/>
      <c r="DCD16" s="80"/>
      <c r="DCE16" s="80"/>
      <c r="DCF16" s="80"/>
      <c r="DCG16" s="80"/>
      <c r="DCH16" s="80"/>
      <c r="DCI16" s="80"/>
      <c r="DCJ16" s="80"/>
      <c r="DCK16" s="80"/>
      <c r="DCL16" s="80"/>
      <c r="DCM16" s="80"/>
      <c r="DCN16" s="80"/>
      <c r="DCO16" s="80"/>
      <c r="DCP16" s="80"/>
      <c r="DCQ16" s="80"/>
      <c r="DCR16" s="80"/>
      <c r="DCS16" s="80"/>
      <c r="DCT16" s="80"/>
      <c r="DCU16" s="80"/>
      <c r="DCV16" s="80"/>
      <c r="DCW16" s="80"/>
      <c r="DCX16" s="80"/>
      <c r="DCY16" s="80"/>
      <c r="DCZ16" s="80"/>
      <c r="DDA16" s="80"/>
      <c r="DDB16" s="80"/>
      <c r="DDC16" s="80"/>
      <c r="DDD16" s="80"/>
      <c r="DDE16" s="80"/>
      <c r="DDF16" s="80"/>
      <c r="DDG16" s="80"/>
      <c r="DDH16" s="80"/>
      <c r="DDI16" s="80"/>
      <c r="DDJ16" s="80"/>
      <c r="DDK16" s="80"/>
      <c r="DDL16" s="80"/>
      <c r="DDM16" s="80"/>
      <c r="DDN16" s="80"/>
      <c r="DDO16" s="80"/>
      <c r="DDP16" s="80"/>
      <c r="DDQ16" s="80"/>
      <c r="DDR16" s="80"/>
      <c r="DDS16" s="80"/>
      <c r="DDT16" s="80"/>
      <c r="DDU16" s="80"/>
      <c r="DDV16" s="80"/>
      <c r="DDW16" s="80"/>
      <c r="DDX16" s="80"/>
      <c r="DDY16" s="80"/>
      <c r="DDZ16" s="80"/>
      <c r="DEA16" s="80"/>
      <c r="DEB16" s="80"/>
      <c r="DEC16" s="80"/>
      <c r="DED16" s="80"/>
      <c r="DEE16" s="80"/>
      <c r="DEF16" s="80"/>
      <c r="DEG16" s="80"/>
      <c r="DEH16" s="80"/>
      <c r="DEI16" s="80"/>
      <c r="DEJ16" s="80"/>
      <c r="DEK16" s="80"/>
      <c r="DEL16" s="80"/>
      <c r="DEM16" s="80"/>
      <c r="DEN16" s="80"/>
      <c r="DEO16" s="80"/>
      <c r="DEP16" s="80"/>
      <c r="DEQ16" s="80"/>
      <c r="DER16" s="80"/>
      <c r="DES16" s="80"/>
      <c r="DET16" s="80"/>
      <c r="DEU16" s="80"/>
      <c r="DEV16" s="80"/>
      <c r="DEW16" s="80"/>
      <c r="DEX16" s="80"/>
      <c r="DEY16" s="80"/>
      <c r="DEZ16" s="80"/>
      <c r="DFA16" s="80"/>
      <c r="DFB16" s="80"/>
      <c r="DFC16" s="80"/>
      <c r="DFD16" s="80"/>
      <c r="DFE16" s="80"/>
      <c r="DFF16" s="80"/>
      <c r="DFG16" s="80"/>
      <c r="DFH16" s="80"/>
      <c r="DFI16" s="80"/>
      <c r="DFJ16" s="80"/>
      <c r="DFK16" s="80"/>
      <c r="DFL16" s="80"/>
      <c r="DFM16" s="80"/>
      <c r="DFN16" s="80"/>
      <c r="DFO16" s="80"/>
      <c r="DFP16" s="80"/>
      <c r="DFQ16" s="80"/>
      <c r="DFR16" s="80"/>
      <c r="DFS16" s="80"/>
      <c r="DFT16" s="80"/>
      <c r="DFU16" s="80"/>
      <c r="DFV16" s="80"/>
      <c r="DFW16" s="80"/>
      <c r="DFX16" s="80"/>
      <c r="DFY16" s="80"/>
      <c r="DFZ16" s="80"/>
      <c r="DGA16" s="80"/>
      <c r="DGB16" s="80"/>
      <c r="DGC16" s="80"/>
      <c r="DGD16" s="80"/>
      <c r="DGE16" s="80"/>
      <c r="DGF16" s="80"/>
      <c r="DGG16" s="80"/>
      <c r="DGH16" s="80"/>
      <c r="DGI16" s="80"/>
      <c r="DGJ16" s="80"/>
      <c r="DGK16" s="80"/>
      <c r="DGL16" s="80"/>
      <c r="DGM16" s="80"/>
      <c r="DGN16" s="80"/>
      <c r="DGO16" s="80"/>
      <c r="DGP16" s="80"/>
      <c r="DGQ16" s="80"/>
      <c r="DGR16" s="80"/>
      <c r="DGS16" s="80"/>
      <c r="DGT16" s="80"/>
      <c r="DGU16" s="80"/>
      <c r="DGV16" s="80"/>
      <c r="DGW16" s="80"/>
      <c r="DGX16" s="80"/>
      <c r="DGY16" s="80"/>
      <c r="DGZ16" s="80"/>
      <c r="DHA16" s="80"/>
      <c r="DHB16" s="80"/>
      <c r="DHC16" s="80"/>
      <c r="DHD16" s="80"/>
      <c r="DHE16" s="80"/>
      <c r="DHF16" s="80"/>
      <c r="DHG16" s="80"/>
      <c r="DHH16" s="80"/>
      <c r="DHI16" s="80"/>
      <c r="DHJ16" s="80"/>
      <c r="DHK16" s="80"/>
      <c r="DHL16" s="80"/>
      <c r="DHM16" s="80"/>
      <c r="DHN16" s="80"/>
      <c r="DHO16" s="80"/>
      <c r="DHP16" s="80"/>
      <c r="DHQ16" s="80"/>
      <c r="DHR16" s="80"/>
      <c r="DHS16" s="80"/>
      <c r="DHT16" s="80"/>
      <c r="DHU16" s="80"/>
      <c r="DHV16" s="80"/>
      <c r="DHW16" s="80"/>
      <c r="DHX16" s="80"/>
      <c r="DHY16" s="80"/>
      <c r="DHZ16" s="80"/>
      <c r="DIA16" s="80"/>
      <c r="DIB16" s="80"/>
      <c r="DIC16" s="80"/>
      <c r="DID16" s="80"/>
      <c r="DIE16" s="80"/>
      <c r="DIF16" s="80"/>
      <c r="DIG16" s="80"/>
      <c r="DIH16" s="80"/>
      <c r="DII16" s="80"/>
      <c r="DIJ16" s="80"/>
      <c r="DIK16" s="80"/>
      <c r="DIL16" s="80"/>
      <c r="DIM16" s="80"/>
      <c r="DIN16" s="80"/>
      <c r="DIO16" s="80"/>
      <c r="DIP16" s="80"/>
      <c r="DIQ16" s="80"/>
      <c r="DIR16" s="80"/>
      <c r="DIS16" s="80"/>
      <c r="DIT16" s="80"/>
      <c r="DIU16" s="80"/>
      <c r="DIV16" s="80"/>
      <c r="DIW16" s="80"/>
      <c r="DIX16" s="80"/>
      <c r="DIY16" s="80"/>
      <c r="DIZ16" s="80"/>
      <c r="DJA16" s="80"/>
      <c r="DJB16" s="80"/>
      <c r="DJC16" s="80"/>
      <c r="DJD16" s="80"/>
      <c r="DJE16" s="80"/>
      <c r="DJF16" s="80"/>
      <c r="DJG16" s="80"/>
      <c r="DJH16" s="80"/>
      <c r="DJI16" s="80"/>
      <c r="DJJ16" s="80"/>
      <c r="DJK16" s="80"/>
      <c r="DJL16" s="80"/>
      <c r="DJM16" s="80"/>
      <c r="DJN16" s="80"/>
      <c r="DJO16" s="80"/>
      <c r="DJP16" s="80"/>
      <c r="DJQ16" s="80"/>
      <c r="DJR16" s="80"/>
      <c r="DJS16" s="80"/>
      <c r="DJT16" s="80"/>
      <c r="DJU16" s="80"/>
      <c r="DJV16" s="80"/>
      <c r="DJW16" s="80"/>
      <c r="DJX16" s="80"/>
      <c r="DJY16" s="80"/>
      <c r="DJZ16" s="80"/>
      <c r="DKA16" s="80"/>
      <c r="DKB16" s="80"/>
      <c r="DKC16" s="80"/>
      <c r="DKD16" s="80"/>
      <c r="DKE16" s="80"/>
      <c r="DKF16" s="80"/>
      <c r="DKG16" s="80"/>
      <c r="DKH16" s="80"/>
      <c r="DKI16" s="80"/>
      <c r="DKJ16" s="80"/>
      <c r="DKK16" s="80"/>
      <c r="DKL16" s="80"/>
      <c r="DKM16" s="80"/>
      <c r="DKN16" s="80"/>
      <c r="DKO16" s="80"/>
      <c r="DKP16" s="80"/>
      <c r="DKQ16" s="80"/>
      <c r="DKR16" s="80"/>
      <c r="DKS16" s="80"/>
      <c r="DKT16" s="80"/>
      <c r="DKU16" s="80"/>
      <c r="DKV16" s="80"/>
      <c r="DKW16" s="80"/>
      <c r="DKX16" s="80"/>
      <c r="DKY16" s="80"/>
      <c r="DKZ16" s="80"/>
      <c r="DLA16" s="80"/>
      <c r="DLB16" s="80"/>
      <c r="DLC16" s="80"/>
      <c r="DLD16" s="80"/>
      <c r="DLE16" s="80"/>
      <c r="DLF16" s="80"/>
      <c r="DLG16" s="80"/>
      <c r="DLH16" s="80"/>
      <c r="DLI16" s="80"/>
      <c r="DLJ16" s="80"/>
      <c r="DLK16" s="80"/>
      <c r="DLL16" s="80"/>
      <c r="DLM16" s="80"/>
      <c r="DLN16" s="80"/>
      <c r="DLO16" s="80"/>
      <c r="DLP16" s="80"/>
      <c r="DLQ16" s="80"/>
      <c r="DLR16" s="80"/>
      <c r="DLS16" s="80"/>
      <c r="DLT16" s="80"/>
      <c r="DLU16" s="80"/>
      <c r="DLV16" s="80"/>
      <c r="DLW16" s="80"/>
      <c r="DLX16" s="80"/>
      <c r="DLY16" s="80"/>
      <c r="DLZ16" s="80"/>
      <c r="DMA16" s="80"/>
      <c r="DMB16" s="80"/>
      <c r="DMC16" s="80"/>
      <c r="DMD16" s="80"/>
      <c r="DME16" s="80"/>
      <c r="DMF16" s="80"/>
      <c r="DMG16" s="80"/>
      <c r="DMH16" s="80"/>
      <c r="DMI16" s="80"/>
      <c r="DMJ16" s="80"/>
      <c r="DMK16" s="80"/>
      <c r="DML16" s="80"/>
      <c r="DMM16" s="80"/>
      <c r="DMN16" s="80"/>
      <c r="DMO16" s="80"/>
      <c r="DMP16" s="80"/>
      <c r="DMQ16" s="80"/>
      <c r="DMR16" s="80"/>
      <c r="DMS16" s="80"/>
      <c r="DMT16" s="80"/>
      <c r="DMU16" s="80"/>
      <c r="DMV16" s="80"/>
      <c r="DMW16" s="80"/>
      <c r="DMX16" s="80"/>
      <c r="DMY16" s="80"/>
      <c r="DMZ16" s="80"/>
      <c r="DNA16" s="80"/>
      <c r="DNB16" s="80"/>
      <c r="DNC16" s="80"/>
      <c r="DND16" s="80"/>
      <c r="DNE16" s="80"/>
      <c r="DNF16" s="80"/>
      <c r="DNG16" s="80"/>
      <c r="DNH16" s="80"/>
      <c r="DNI16" s="80"/>
      <c r="DNJ16" s="80"/>
      <c r="DNK16" s="80"/>
      <c r="DNL16" s="80"/>
      <c r="DNM16" s="80"/>
      <c r="DNN16" s="80"/>
      <c r="DNO16" s="80"/>
      <c r="DNP16" s="80"/>
      <c r="DNQ16" s="80"/>
      <c r="DNR16" s="80"/>
      <c r="DNS16" s="80"/>
      <c r="DNT16" s="80"/>
      <c r="DNU16" s="80"/>
      <c r="DNV16" s="80"/>
      <c r="DNW16" s="80"/>
      <c r="DNX16" s="80"/>
      <c r="DNY16" s="80"/>
      <c r="DNZ16" s="80"/>
      <c r="DOA16" s="80"/>
      <c r="DOB16" s="80"/>
      <c r="DOC16" s="80"/>
      <c r="DOD16" s="80"/>
      <c r="DOE16" s="80"/>
      <c r="DOF16" s="80"/>
      <c r="DOG16" s="80"/>
      <c r="DOH16" s="80"/>
      <c r="DOI16" s="80"/>
      <c r="DOJ16" s="80"/>
      <c r="DOK16" s="80"/>
      <c r="DOL16" s="80"/>
      <c r="DOM16" s="80"/>
      <c r="DON16" s="80"/>
      <c r="DOO16" s="80"/>
      <c r="DOP16" s="80"/>
      <c r="DOQ16" s="80"/>
      <c r="DOR16" s="80"/>
      <c r="DOS16" s="80"/>
      <c r="DOT16" s="80"/>
      <c r="DOU16" s="80"/>
      <c r="DOV16" s="80"/>
      <c r="DOW16" s="80"/>
      <c r="DOX16" s="80"/>
      <c r="DOY16" s="80"/>
      <c r="DOZ16" s="80"/>
      <c r="DPA16" s="80"/>
      <c r="DPB16" s="80"/>
      <c r="DPC16" s="80"/>
      <c r="DPD16" s="80"/>
      <c r="DPE16" s="80"/>
      <c r="DPF16" s="80"/>
      <c r="DPG16" s="80"/>
      <c r="DPH16" s="80"/>
      <c r="DPI16" s="80"/>
      <c r="DPJ16" s="80"/>
      <c r="DPK16" s="80"/>
      <c r="DPL16" s="80"/>
      <c r="DPM16" s="80"/>
      <c r="DPN16" s="80"/>
      <c r="DPO16" s="80"/>
      <c r="DPP16" s="80"/>
      <c r="DPQ16" s="80"/>
      <c r="DPR16" s="80"/>
      <c r="DPS16" s="80"/>
      <c r="DPT16" s="80"/>
      <c r="DPU16" s="80"/>
      <c r="DPV16" s="80"/>
      <c r="DPW16" s="80"/>
      <c r="DPX16" s="80"/>
      <c r="DPY16" s="80"/>
      <c r="DPZ16" s="80"/>
      <c r="DQA16" s="80"/>
      <c r="DQB16" s="80"/>
      <c r="DQC16" s="80"/>
      <c r="DQD16" s="80"/>
      <c r="DQE16" s="80"/>
      <c r="DQF16" s="80"/>
      <c r="DQG16" s="80"/>
      <c r="DQH16" s="80"/>
      <c r="DQI16" s="80"/>
      <c r="DQJ16" s="80"/>
      <c r="DQK16" s="80"/>
      <c r="DQL16" s="80"/>
      <c r="DQM16" s="80"/>
      <c r="DQN16" s="80"/>
      <c r="DQO16" s="80"/>
      <c r="DQP16" s="80"/>
      <c r="DQQ16" s="80"/>
      <c r="DQR16" s="80"/>
      <c r="DQS16" s="80"/>
      <c r="DQT16" s="80"/>
      <c r="DQU16" s="80"/>
      <c r="DQV16" s="80"/>
      <c r="DQW16" s="80"/>
      <c r="DQX16" s="80"/>
      <c r="DQY16" s="80"/>
      <c r="DQZ16" s="80"/>
      <c r="DRA16" s="80"/>
      <c r="DRB16" s="80"/>
      <c r="DRC16" s="80"/>
      <c r="DRD16" s="80"/>
      <c r="DRE16" s="80"/>
      <c r="DRF16" s="80"/>
      <c r="DRG16" s="80"/>
      <c r="DRH16" s="80"/>
      <c r="DRI16" s="80"/>
      <c r="DRJ16" s="80"/>
      <c r="DRK16" s="80"/>
      <c r="DRL16" s="80"/>
      <c r="DRM16" s="80"/>
      <c r="DRN16" s="80"/>
      <c r="DRO16" s="80"/>
      <c r="DRP16" s="80"/>
      <c r="DRQ16" s="80"/>
      <c r="DRR16" s="80"/>
      <c r="DRS16" s="80"/>
      <c r="DRT16" s="80"/>
      <c r="DRU16" s="80"/>
      <c r="DRV16" s="80"/>
      <c r="DRW16" s="80"/>
      <c r="DRX16" s="80"/>
      <c r="DRY16" s="80"/>
      <c r="DRZ16" s="80"/>
      <c r="DSA16" s="80"/>
      <c r="DSB16" s="80"/>
      <c r="DSC16" s="80"/>
      <c r="DSD16" s="80"/>
      <c r="DSE16" s="80"/>
      <c r="DSF16" s="80"/>
      <c r="DSG16" s="80"/>
      <c r="DSH16" s="80"/>
      <c r="DSI16" s="80"/>
      <c r="DSJ16" s="80"/>
      <c r="DSK16" s="80"/>
      <c r="DSL16" s="80"/>
      <c r="DSM16" s="80"/>
      <c r="DSN16" s="80"/>
      <c r="DSO16" s="80"/>
      <c r="DSP16" s="80"/>
      <c r="DSQ16" s="80"/>
      <c r="DSR16" s="80"/>
      <c r="DSS16" s="80"/>
      <c r="DST16" s="80"/>
      <c r="DSU16" s="80"/>
      <c r="DSV16" s="80"/>
      <c r="DSW16" s="80"/>
      <c r="DSX16" s="80"/>
      <c r="DSY16" s="80"/>
      <c r="DSZ16" s="80"/>
      <c r="DTA16" s="80"/>
      <c r="DTB16" s="80"/>
      <c r="DTC16" s="80"/>
      <c r="DTD16" s="80"/>
      <c r="DTE16" s="80"/>
      <c r="DTF16" s="80"/>
      <c r="DTG16" s="80"/>
      <c r="DTH16" s="80"/>
      <c r="DTI16" s="80"/>
      <c r="DTJ16" s="80"/>
      <c r="DTK16" s="80"/>
      <c r="DTL16" s="80"/>
      <c r="DTM16" s="80"/>
      <c r="DTN16" s="80"/>
      <c r="DTO16" s="80"/>
      <c r="DTP16" s="80"/>
      <c r="DTQ16" s="80"/>
      <c r="DTR16" s="80"/>
      <c r="DTS16" s="80"/>
      <c r="DTT16" s="80"/>
      <c r="DTU16" s="80"/>
      <c r="DTV16" s="80"/>
      <c r="DTW16" s="80"/>
      <c r="DTX16" s="80"/>
      <c r="DTY16" s="80"/>
      <c r="DTZ16" s="80"/>
      <c r="DUA16" s="80"/>
      <c r="DUB16" s="80"/>
      <c r="DUC16" s="80"/>
      <c r="DUD16" s="80"/>
      <c r="DUE16" s="80"/>
      <c r="DUF16" s="80"/>
      <c r="DUG16" s="80"/>
      <c r="DUH16" s="80"/>
      <c r="DUI16" s="80"/>
      <c r="DUJ16" s="80"/>
      <c r="DUK16" s="80"/>
      <c r="DUL16" s="80"/>
      <c r="DUM16" s="80"/>
      <c r="DUN16" s="80"/>
      <c r="DUO16" s="80"/>
      <c r="DUP16" s="80"/>
      <c r="DUQ16" s="80"/>
      <c r="DUR16" s="80"/>
      <c r="DUS16" s="80"/>
      <c r="DUT16" s="80"/>
      <c r="DUU16" s="80"/>
      <c r="DUV16" s="80"/>
      <c r="DUW16" s="80"/>
      <c r="DUX16" s="80"/>
      <c r="DUY16" s="80"/>
      <c r="DUZ16" s="80"/>
      <c r="DVA16" s="80"/>
      <c r="DVB16" s="80"/>
      <c r="DVC16" s="80"/>
      <c r="DVD16" s="80"/>
      <c r="DVE16" s="80"/>
      <c r="DVF16" s="80"/>
      <c r="DVG16" s="80"/>
      <c r="DVH16" s="80"/>
      <c r="DVI16" s="80"/>
      <c r="DVJ16" s="80"/>
      <c r="DVK16" s="80"/>
      <c r="DVL16" s="80"/>
      <c r="DVM16" s="80"/>
      <c r="DVN16" s="80"/>
      <c r="DVO16" s="80"/>
      <c r="DVP16" s="80"/>
      <c r="DVQ16" s="80"/>
      <c r="DVR16" s="80"/>
      <c r="DVS16" s="80"/>
      <c r="DVT16" s="80"/>
      <c r="DVU16" s="80"/>
      <c r="DVV16" s="80"/>
      <c r="DVW16" s="80"/>
      <c r="DVX16" s="80"/>
      <c r="DVY16" s="80"/>
      <c r="DVZ16" s="80"/>
      <c r="DWA16" s="80"/>
      <c r="DWB16" s="80"/>
      <c r="DWC16" s="80"/>
      <c r="DWD16" s="80"/>
      <c r="DWE16" s="80"/>
      <c r="DWF16" s="80"/>
      <c r="DWG16" s="80"/>
      <c r="DWH16" s="80"/>
      <c r="DWI16" s="80"/>
      <c r="DWJ16" s="80"/>
      <c r="DWK16" s="80"/>
      <c r="DWL16" s="80"/>
      <c r="DWM16" s="80"/>
      <c r="DWN16" s="80"/>
      <c r="DWO16" s="80"/>
      <c r="DWP16" s="80"/>
      <c r="DWQ16" s="80"/>
      <c r="DWR16" s="80"/>
      <c r="DWS16" s="80"/>
      <c r="DWT16" s="80"/>
      <c r="DWU16" s="80"/>
      <c r="DWV16" s="80"/>
      <c r="DWW16" s="80"/>
      <c r="DWX16" s="80"/>
      <c r="DWY16" s="80"/>
      <c r="DWZ16" s="80"/>
      <c r="DXA16" s="80"/>
      <c r="DXB16" s="80"/>
      <c r="DXC16" s="80"/>
      <c r="DXD16" s="80"/>
      <c r="DXE16" s="80"/>
      <c r="DXF16" s="80"/>
      <c r="DXG16" s="80"/>
      <c r="DXH16" s="80"/>
      <c r="DXI16" s="80"/>
      <c r="DXJ16" s="80"/>
      <c r="DXK16" s="80"/>
      <c r="DXL16" s="80"/>
      <c r="DXM16" s="80"/>
      <c r="DXN16" s="80"/>
      <c r="DXO16" s="80"/>
      <c r="DXP16" s="80"/>
      <c r="DXQ16" s="80"/>
      <c r="DXR16" s="80"/>
      <c r="DXS16" s="80"/>
      <c r="DXT16" s="80"/>
      <c r="DXU16" s="80"/>
      <c r="DXV16" s="80"/>
      <c r="DXW16" s="80"/>
      <c r="DXX16" s="80"/>
      <c r="DXY16" s="80"/>
      <c r="DXZ16" s="80"/>
      <c r="DYA16" s="80"/>
      <c r="DYB16" s="80"/>
      <c r="DYC16" s="80"/>
      <c r="DYD16" s="80"/>
      <c r="DYE16" s="80"/>
      <c r="DYF16" s="80"/>
      <c r="DYG16" s="80"/>
      <c r="DYH16" s="80"/>
      <c r="DYI16" s="80"/>
      <c r="DYJ16" s="80"/>
      <c r="DYK16" s="80"/>
      <c r="DYL16" s="80"/>
      <c r="DYM16" s="80"/>
      <c r="DYN16" s="80"/>
      <c r="DYO16" s="80"/>
      <c r="DYP16" s="80"/>
      <c r="DYQ16" s="80"/>
      <c r="DYR16" s="80"/>
      <c r="DYS16" s="80"/>
      <c r="DYT16" s="80"/>
      <c r="DYU16" s="80"/>
      <c r="DYV16" s="80"/>
      <c r="DYW16" s="80"/>
      <c r="DYX16" s="80"/>
      <c r="DYY16" s="80"/>
      <c r="DYZ16" s="80"/>
      <c r="DZA16" s="80"/>
      <c r="DZB16" s="80"/>
      <c r="DZC16" s="80"/>
      <c r="DZD16" s="80"/>
      <c r="DZE16" s="80"/>
      <c r="DZF16" s="80"/>
      <c r="DZG16" s="80"/>
      <c r="DZH16" s="80"/>
      <c r="DZI16" s="80"/>
      <c r="DZJ16" s="80"/>
      <c r="DZK16" s="80"/>
      <c r="DZL16" s="80"/>
      <c r="DZM16" s="80"/>
      <c r="DZN16" s="80"/>
      <c r="DZO16" s="80"/>
      <c r="DZP16" s="80"/>
      <c r="DZQ16" s="80"/>
      <c r="DZR16" s="80"/>
      <c r="DZS16" s="80"/>
      <c r="DZT16" s="80"/>
      <c r="DZU16" s="80"/>
      <c r="DZV16" s="80"/>
      <c r="DZW16" s="80"/>
      <c r="DZX16" s="80"/>
      <c r="DZY16" s="80"/>
      <c r="DZZ16" s="80"/>
      <c r="EAA16" s="80"/>
      <c r="EAB16" s="80"/>
      <c r="EAC16" s="80"/>
      <c r="EAD16" s="80"/>
      <c r="EAE16" s="80"/>
      <c r="EAF16" s="80"/>
      <c r="EAG16" s="80"/>
      <c r="EAH16" s="80"/>
      <c r="EAI16" s="80"/>
      <c r="EAJ16" s="80"/>
      <c r="EAK16" s="80"/>
      <c r="EAL16" s="80"/>
      <c r="EAM16" s="80"/>
      <c r="EAN16" s="80"/>
      <c r="EAO16" s="80"/>
      <c r="EAP16" s="80"/>
      <c r="EAQ16" s="80"/>
      <c r="EAR16" s="80"/>
      <c r="EAS16" s="80"/>
      <c r="EAT16" s="80"/>
      <c r="EAU16" s="80"/>
      <c r="EAV16" s="80"/>
      <c r="EAW16" s="80"/>
      <c r="EAX16" s="80"/>
      <c r="EAY16" s="80"/>
      <c r="EAZ16" s="80"/>
      <c r="EBA16" s="80"/>
      <c r="EBB16" s="80"/>
      <c r="EBC16" s="80"/>
      <c r="EBD16" s="80"/>
      <c r="EBE16" s="80"/>
      <c r="EBF16" s="80"/>
      <c r="EBG16" s="80"/>
      <c r="EBH16" s="80"/>
      <c r="EBI16" s="80"/>
      <c r="EBJ16" s="80"/>
      <c r="EBK16" s="80"/>
      <c r="EBL16" s="80"/>
      <c r="EBM16" s="80"/>
      <c r="EBN16" s="80"/>
      <c r="EBO16" s="80"/>
      <c r="EBP16" s="80"/>
      <c r="EBQ16" s="80"/>
      <c r="EBR16" s="80"/>
      <c r="EBS16" s="80"/>
      <c r="EBT16" s="80"/>
      <c r="EBU16" s="80"/>
      <c r="EBV16" s="80"/>
      <c r="EBW16" s="80"/>
      <c r="EBX16" s="80"/>
      <c r="EBY16" s="80"/>
      <c r="EBZ16" s="80"/>
      <c r="ECA16" s="80"/>
      <c r="ECB16" s="80"/>
      <c r="ECC16" s="80"/>
      <c r="ECD16" s="80"/>
      <c r="ECE16" s="80"/>
      <c r="ECF16" s="80"/>
      <c r="ECG16" s="80"/>
      <c r="ECH16" s="80"/>
      <c r="ECI16" s="80"/>
      <c r="ECJ16" s="80"/>
      <c r="ECK16" s="80"/>
      <c r="ECL16" s="80"/>
      <c r="ECM16" s="80"/>
      <c r="ECN16" s="80"/>
      <c r="ECO16" s="80"/>
      <c r="ECP16" s="80"/>
      <c r="ECQ16" s="80"/>
      <c r="ECR16" s="80"/>
      <c r="ECS16" s="80"/>
      <c r="ECT16" s="80"/>
      <c r="ECU16" s="80"/>
      <c r="ECV16" s="80"/>
      <c r="ECW16" s="80"/>
      <c r="ECX16" s="80"/>
      <c r="ECY16" s="80"/>
      <c r="ECZ16" s="80"/>
      <c r="EDA16" s="80"/>
      <c r="EDB16" s="80"/>
      <c r="EDC16" s="80"/>
      <c r="EDD16" s="80"/>
      <c r="EDE16" s="80"/>
      <c r="EDF16" s="80"/>
      <c r="EDG16" s="80"/>
      <c r="EDH16" s="80"/>
      <c r="EDI16" s="80"/>
      <c r="EDJ16" s="80"/>
      <c r="EDK16" s="80"/>
      <c r="EDL16" s="80"/>
      <c r="EDM16" s="80"/>
      <c r="EDN16" s="80"/>
      <c r="EDO16" s="80"/>
      <c r="EDP16" s="80"/>
      <c r="EDQ16" s="80"/>
      <c r="EDR16" s="80"/>
      <c r="EDS16" s="80"/>
      <c r="EDT16" s="80"/>
      <c r="EDU16" s="80"/>
      <c r="EDV16" s="80"/>
      <c r="EDW16" s="80"/>
      <c r="EDX16" s="80"/>
      <c r="EDY16" s="80"/>
      <c r="EDZ16" s="80"/>
      <c r="EEA16" s="80"/>
      <c r="EEB16" s="80"/>
      <c r="EEC16" s="80"/>
      <c r="EED16" s="80"/>
      <c r="EEE16" s="80"/>
      <c r="EEF16" s="80"/>
      <c r="EEG16" s="80"/>
      <c r="EEH16" s="80"/>
      <c r="EEI16" s="80"/>
      <c r="EEJ16" s="80"/>
      <c r="EEK16" s="80"/>
      <c r="EEL16" s="80"/>
      <c r="EEM16" s="80"/>
      <c r="EEN16" s="80"/>
      <c r="EEO16" s="80"/>
      <c r="EEP16" s="80"/>
      <c r="EEQ16" s="80"/>
      <c r="EER16" s="80"/>
      <c r="EES16" s="80"/>
      <c r="EET16" s="80"/>
      <c r="EEU16" s="80"/>
      <c r="EEV16" s="80"/>
      <c r="EEW16" s="80"/>
      <c r="EEX16" s="80"/>
      <c r="EEY16" s="80"/>
      <c r="EEZ16" s="80"/>
      <c r="EFA16" s="80"/>
      <c r="EFB16" s="80"/>
      <c r="EFC16" s="80"/>
      <c r="EFD16" s="80"/>
      <c r="EFE16" s="80"/>
      <c r="EFF16" s="80"/>
      <c r="EFG16" s="80"/>
      <c r="EFH16" s="80"/>
      <c r="EFI16" s="80"/>
      <c r="EFJ16" s="80"/>
      <c r="EFK16" s="80"/>
      <c r="EFL16" s="80"/>
      <c r="EFM16" s="80"/>
      <c r="EFN16" s="80"/>
      <c r="EFO16" s="80"/>
      <c r="EFP16" s="80"/>
      <c r="EFQ16" s="80"/>
      <c r="EFR16" s="80"/>
      <c r="EFS16" s="80"/>
      <c r="EFT16" s="80"/>
      <c r="EFU16" s="80"/>
      <c r="EFV16" s="80"/>
      <c r="EFW16" s="80"/>
      <c r="EFX16" s="80"/>
      <c r="EFY16" s="80"/>
      <c r="EFZ16" s="80"/>
      <c r="EGA16" s="80"/>
      <c r="EGB16" s="80"/>
      <c r="EGC16" s="80"/>
      <c r="EGD16" s="80"/>
      <c r="EGE16" s="80"/>
      <c r="EGF16" s="80"/>
      <c r="EGG16" s="80"/>
      <c r="EGH16" s="80"/>
      <c r="EGI16" s="80"/>
      <c r="EGJ16" s="80"/>
      <c r="EGK16" s="80"/>
      <c r="EGL16" s="80"/>
      <c r="EGM16" s="80"/>
      <c r="EGN16" s="80"/>
      <c r="EGO16" s="80"/>
      <c r="EGP16" s="80"/>
      <c r="EGQ16" s="80"/>
      <c r="EGR16" s="80"/>
      <c r="EGS16" s="80"/>
      <c r="EGT16" s="80"/>
      <c r="EGU16" s="80"/>
      <c r="EGV16" s="80"/>
      <c r="EGW16" s="80"/>
      <c r="EGX16" s="80"/>
      <c r="EGY16" s="80"/>
      <c r="EGZ16" s="80"/>
      <c r="EHA16" s="80"/>
      <c r="EHB16" s="80"/>
      <c r="EHC16" s="80"/>
      <c r="EHD16" s="80"/>
      <c r="EHE16" s="80"/>
      <c r="EHF16" s="80"/>
      <c r="EHG16" s="80"/>
      <c r="EHH16" s="80"/>
      <c r="EHI16" s="80"/>
      <c r="EHJ16" s="80"/>
      <c r="EHK16" s="80"/>
      <c r="EHL16" s="80"/>
      <c r="EHM16" s="80"/>
      <c r="EHN16" s="80"/>
      <c r="EHO16" s="80"/>
      <c r="EHP16" s="80"/>
      <c r="EHQ16" s="80"/>
      <c r="EHR16" s="80"/>
      <c r="EHS16" s="80"/>
      <c r="EHT16" s="80"/>
      <c r="EHU16" s="80"/>
      <c r="EHV16" s="80"/>
      <c r="EHW16" s="80"/>
      <c r="EHX16" s="80"/>
      <c r="EHY16" s="80"/>
      <c r="EHZ16" s="80"/>
      <c r="EIA16" s="80"/>
      <c r="EIB16" s="80"/>
      <c r="EIC16" s="80"/>
      <c r="EID16" s="80"/>
      <c r="EIE16" s="80"/>
      <c r="EIF16" s="80"/>
      <c r="EIG16" s="80"/>
      <c r="EIH16" s="80"/>
      <c r="EII16" s="80"/>
      <c r="EIJ16" s="80"/>
      <c r="EIK16" s="80"/>
      <c r="EIL16" s="80"/>
      <c r="EIM16" s="80"/>
      <c r="EIN16" s="80"/>
      <c r="EIO16" s="80"/>
      <c r="EIP16" s="80"/>
      <c r="EIQ16" s="80"/>
      <c r="EIR16" s="80"/>
      <c r="EIS16" s="80"/>
      <c r="EIT16" s="80"/>
      <c r="EIU16" s="80"/>
      <c r="EIV16" s="80"/>
      <c r="EIW16" s="80"/>
      <c r="EIX16" s="80"/>
      <c r="EIY16" s="80"/>
      <c r="EIZ16" s="80"/>
      <c r="EJA16" s="80"/>
      <c r="EJB16" s="80"/>
      <c r="EJC16" s="80"/>
      <c r="EJD16" s="80"/>
      <c r="EJE16" s="80"/>
      <c r="EJF16" s="80"/>
      <c r="EJG16" s="80"/>
      <c r="EJH16" s="80"/>
      <c r="EJI16" s="80"/>
      <c r="EJJ16" s="80"/>
      <c r="EJK16" s="80"/>
      <c r="EJL16" s="80"/>
      <c r="EJM16" s="80"/>
      <c r="EJN16" s="80"/>
      <c r="EJO16" s="80"/>
      <c r="EJP16" s="80"/>
      <c r="EJQ16" s="80"/>
      <c r="EJR16" s="80"/>
      <c r="EJS16" s="80"/>
      <c r="EJT16" s="80"/>
      <c r="EJU16" s="80"/>
      <c r="EJV16" s="80"/>
      <c r="EJW16" s="80"/>
      <c r="EJX16" s="80"/>
      <c r="EJY16" s="80"/>
      <c r="EJZ16" s="80"/>
      <c r="EKA16" s="80"/>
      <c r="EKB16" s="80"/>
      <c r="EKC16" s="80"/>
      <c r="EKD16" s="80"/>
      <c r="EKE16" s="80"/>
      <c r="EKF16" s="80"/>
      <c r="EKG16" s="80"/>
      <c r="EKH16" s="80"/>
      <c r="EKI16" s="80"/>
      <c r="EKJ16" s="80"/>
      <c r="EKK16" s="80"/>
      <c r="EKL16" s="80"/>
      <c r="EKM16" s="80"/>
      <c r="EKN16" s="80"/>
      <c r="EKO16" s="80"/>
      <c r="EKP16" s="80"/>
      <c r="EKQ16" s="80"/>
      <c r="EKR16" s="80"/>
      <c r="EKS16" s="80"/>
      <c r="EKT16" s="80"/>
      <c r="EKU16" s="80"/>
      <c r="EKV16" s="80"/>
      <c r="EKW16" s="80"/>
      <c r="EKX16" s="80"/>
      <c r="EKY16" s="80"/>
      <c r="EKZ16" s="80"/>
      <c r="ELA16" s="80"/>
      <c r="ELB16" s="80"/>
      <c r="ELC16" s="80"/>
      <c r="ELD16" s="80"/>
      <c r="ELE16" s="80"/>
      <c r="ELF16" s="80"/>
      <c r="ELG16" s="80"/>
      <c r="ELH16" s="80"/>
      <c r="ELI16" s="80"/>
      <c r="ELJ16" s="80"/>
      <c r="ELK16" s="80"/>
      <c r="ELL16" s="80"/>
      <c r="ELM16" s="80"/>
      <c r="ELN16" s="80"/>
      <c r="ELO16" s="80"/>
      <c r="ELP16" s="80"/>
      <c r="ELQ16" s="80"/>
      <c r="ELR16" s="80"/>
      <c r="ELS16" s="80"/>
      <c r="ELT16" s="80"/>
      <c r="ELU16" s="80"/>
      <c r="ELV16" s="80"/>
      <c r="ELW16" s="80"/>
      <c r="ELX16" s="80"/>
      <c r="ELY16" s="80"/>
      <c r="ELZ16" s="80"/>
      <c r="EMA16" s="80"/>
      <c r="EMB16" s="80"/>
      <c r="EMC16" s="80"/>
      <c r="EMD16" s="80"/>
      <c r="EME16" s="80"/>
      <c r="EMF16" s="80"/>
      <c r="EMG16" s="80"/>
      <c r="EMH16" s="80"/>
      <c r="EMI16" s="80"/>
      <c r="EMJ16" s="80"/>
      <c r="EMK16" s="80"/>
      <c r="EML16" s="80"/>
      <c r="EMM16" s="80"/>
      <c r="EMN16" s="80"/>
      <c r="EMO16" s="80"/>
      <c r="EMP16" s="80"/>
      <c r="EMQ16" s="80"/>
      <c r="EMR16" s="80"/>
      <c r="EMS16" s="80"/>
      <c r="EMT16" s="80"/>
      <c r="EMU16" s="80"/>
      <c r="EMV16" s="80"/>
      <c r="EMW16" s="80"/>
      <c r="EMX16" s="80"/>
      <c r="EMY16" s="80"/>
      <c r="EMZ16" s="80"/>
      <c r="ENA16" s="80"/>
      <c r="ENB16" s="80"/>
      <c r="ENC16" s="80"/>
      <c r="END16" s="80"/>
      <c r="ENE16" s="80"/>
      <c r="ENF16" s="80"/>
      <c r="ENG16" s="80"/>
      <c r="ENH16" s="80"/>
      <c r="ENI16" s="80"/>
      <c r="ENJ16" s="80"/>
      <c r="ENK16" s="80"/>
      <c r="ENL16" s="80"/>
      <c r="ENM16" s="80"/>
      <c r="ENN16" s="80"/>
      <c r="ENO16" s="80"/>
      <c r="ENP16" s="80"/>
      <c r="ENQ16" s="80"/>
      <c r="ENR16" s="80"/>
      <c r="ENS16" s="80"/>
      <c r="ENT16" s="80"/>
      <c r="ENU16" s="80"/>
      <c r="ENV16" s="80"/>
      <c r="ENW16" s="80"/>
      <c r="ENX16" s="80"/>
      <c r="ENY16" s="80"/>
      <c r="ENZ16" s="80"/>
      <c r="EOA16" s="80"/>
      <c r="EOB16" s="80"/>
      <c r="EOC16" s="80"/>
      <c r="EOD16" s="80"/>
      <c r="EOE16" s="80"/>
      <c r="EOF16" s="80"/>
      <c r="EOG16" s="80"/>
      <c r="EOH16" s="80"/>
      <c r="EOI16" s="80"/>
      <c r="EOJ16" s="80"/>
      <c r="EOK16" s="80"/>
      <c r="EOL16" s="80"/>
      <c r="EOM16" s="80"/>
      <c r="EON16" s="80"/>
      <c r="EOO16" s="80"/>
      <c r="EOP16" s="80"/>
      <c r="EOQ16" s="80"/>
      <c r="EOR16" s="80"/>
      <c r="EOS16" s="80"/>
      <c r="EOT16" s="80"/>
      <c r="EOU16" s="80"/>
      <c r="EOV16" s="80"/>
      <c r="EOW16" s="80"/>
      <c r="EOX16" s="80"/>
      <c r="EOY16" s="80"/>
      <c r="EOZ16" s="80"/>
      <c r="EPA16" s="80"/>
      <c r="EPB16" s="80"/>
      <c r="EPC16" s="80"/>
      <c r="EPD16" s="80"/>
      <c r="EPE16" s="80"/>
      <c r="EPF16" s="80"/>
      <c r="EPG16" s="80"/>
      <c r="EPH16" s="80"/>
      <c r="EPI16" s="80"/>
      <c r="EPJ16" s="80"/>
      <c r="EPK16" s="80"/>
      <c r="EPL16" s="80"/>
      <c r="EPM16" s="80"/>
      <c r="EPN16" s="80"/>
      <c r="EPO16" s="80"/>
      <c r="EPP16" s="80"/>
      <c r="EPQ16" s="80"/>
      <c r="EPR16" s="80"/>
      <c r="EPS16" s="80"/>
      <c r="EPT16" s="80"/>
      <c r="EPU16" s="80"/>
      <c r="EPV16" s="80"/>
      <c r="EPW16" s="80"/>
      <c r="EPX16" s="80"/>
      <c r="EPY16" s="80"/>
      <c r="EPZ16" s="80"/>
      <c r="EQA16" s="80"/>
      <c r="EQB16" s="80"/>
      <c r="EQC16" s="80"/>
      <c r="EQD16" s="80"/>
      <c r="EQE16" s="80"/>
      <c r="EQF16" s="80"/>
      <c r="EQG16" s="80"/>
      <c r="EQH16" s="80"/>
      <c r="EQI16" s="80"/>
      <c r="EQJ16" s="80"/>
      <c r="EQK16" s="80"/>
      <c r="EQL16" s="80"/>
      <c r="EQM16" s="80"/>
      <c r="EQN16" s="80"/>
      <c r="EQO16" s="80"/>
      <c r="EQP16" s="80"/>
      <c r="EQQ16" s="80"/>
      <c r="EQR16" s="80"/>
      <c r="EQS16" s="80"/>
      <c r="EQT16" s="80"/>
      <c r="EQU16" s="80"/>
      <c r="EQV16" s="80"/>
      <c r="EQW16" s="80"/>
      <c r="EQX16" s="80"/>
      <c r="EQY16" s="80"/>
      <c r="EQZ16" s="80"/>
      <c r="ERA16" s="80"/>
      <c r="ERB16" s="80"/>
      <c r="ERC16" s="80"/>
      <c r="ERD16" s="80"/>
      <c r="ERE16" s="80"/>
      <c r="ERF16" s="80"/>
      <c r="ERG16" s="80"/>
      <c r="ERH16" s="80"/>
      <c r="ERI16" s="80"/>
      <c r="ERJ16" s="80"/>
      <c r="ERK16" s="80"/>
      <c r="ERL16" s="80"/>
      <c r="ERM16" s="80"/>
      <c r="ERN16" s="80"/>
      <c r="ERO16" s="80"/>
      <c r="ERP16" s="80"/>
      <c r="ERQ16" s="80"/>
      <c r="ERR16" s="80"/>
      <c r="ERS16" s="80"/>
      <c r="ERT16" s="80"/>
      <c r="ERU16" s="80"/>
      <c r="ERV16" s="80"/>
      <c r="ERW16" s="80"/>
      <c r="ERX16" s="80"/>
      <c r="ERY16" s="80"/>
      <c r="ERZ16" s="80"/>
      <c r="ESA16" s="80"/>
      <c r="ESB16" s="80"/>
      <c r="ESC16" s="80"/>
      <c r="ESD16" s="80"/>
      <c r="ESE16" s="80"/>
      <c r="ESF16" s="80"/>
      <c r="ESG16" s="80"/>
      <c r="ESH16" s="80"/>
      <c r="ESI16" s="80"/>
      <c r="ESJ16" s="80"/>
      <c r="ESK16" s="80"/>
      <c r="ESL16" s="80"/>
      <c r="ESM16" s="80"/>
      <c r="ESN16" s="80"/>
      <c r="ESO16" s="80"/>
      <c r="ESP16" s="80"/>
      <c r="ESQ16" s="80"/>
      <c r="ESR16" s="80"/>
      <c r="ESS16" s="80"/>
      <c r="EST16" s="80"/>
      <c r="ESU16" s="80"/>
      <c r="ESV16" s="80"/>
      <c r="ESW16" s="80"/>
      <c r="ESX16" s="80"/>
      <c r="ESY16" s="80"/>
      <c r="ESZ16" s="80"/>
      <c r="ETA16" s="80"/>
      <c r="ETB16" s="80"/>
      <c r="ETC16" s="80"/>
      <c r="ETD16" s="80"/>
      <c r="ETE16" s="80"/>
      <c r="ETF16" s="80"/>
      <c r="ETG16" s="80"/>
      <c r="ETH16" s="80"/>
      <c r="ETI16" s="80"/>
      <c r="ETJ16" s="80"/>
      <c r="ETK16" s="80"/>
      <c r="ETL16" s="80"/>
      <c r="ETM16" s="80"/>
      <c r="ETN16" s="80"/>
      <c r="ETO16" s="80"/>
      <c r="ETP16" s="80"/>
      <c r="ETQ16" s="80"/>
      <c r="ETR16" s="80"/>
      <c r="ETS16" s="80"/>
      <c r="ETT16" s="80"/>
      <c r="ETU16" s="80"/>
      <c r="ETV16" s="80"/>
      <c r="ETW16" s="80"/>
      <c r="ETX16" s="80"/>
      <c r="ETY16" s="80"/>
      <c r="ETZ16" s="80"/>
      <c r="EUA16" s="80"/>
      <c r="EUB16" s="80"/>
      <c r="EUC16" s="80"/>
      <c r="EUD16" s="80"/>
      <c r="EUE16" s="80"/>
      <c r="EUF16" s="80"/>
      <c r="EUG16" s="80"/>
      <c r="EUH16" s="80"/>
      <c r="EUI16" s="80"/>
      <c r="EUJ16" s="80"/>
      <c r="EUK16" s="80"/>
      <c r="EUL16" s="80"/>
      <c r="EUM16" s="80"/>
      <c r="EUN16" s="80"/>
      <c r="EUO16" s="80"/>
      <c r="EUP16" s="80"/>
      <c r="EUQ16" s="80"/>
      <c r="EUR16" s="80"/>
      <c r="EUS16" s="80"/>
      <c r="EUT16" s="80"/>
      <c r="EUU16" s="80"/>
      <c r="EUV16" s="80"/>
      <c r="EUW16" s="80"/>
      <c r="EUX16" s="80"/>
      <c r="EUY16" s="80"/>
      <c r="EUZ16" s="80"/>
      <c r="EVA16" s="80"/>
      <c r="EVB16" s="80"/>
      <c r="EVC16" s="80"/>
      <c r="EVD16" s="80"/>
      <c r="EVE16" s="80"/>
      <c r="EVF16" s="80"/>
      <c r="EVG16" s="80"/>
      <c r="EVH16" s="80"/>
      <c r="EVI16" s="80"/>
      <c r="EVJ16" s="80"/>
      <c r="EVK16" s="80"/>
      <c r="EVL16" s="80"/>
      <c r="EVM16" s="80"/>
      <c r="EVN16" s="80"/>
      <c r="EVO16" s="80"/>
      <c r="EVP16" s="80"/>
      <c r="EVQ16" s="80"/>
      <c r="EVR16" s="80"/>
      <c r="EVS16" s="80"/>
      <c r="EVT16" s="80"/>
      <c r="EVU16" s="80"/>
      <c r="EVV16" s="80"/>
      <c r="EVW16" s="80"/>
      <c r="EVX16" s="80"/>
      <c r="EVY16" s="80"/>
      <c r="EVZ16" s="80"/>
      <c r="EWA16" s="80"/>
      <c r="EWB16" s="80"/>
      <c r="EWC16" s="80"/>
      <c r="EWD16" s="80"/>
      <c r="EWE16" s="80"/>
      <c r="EWF16" s="80"/>
      <c r="EWG16" s="80"/>
      <c r="EWH16" s="80"/>
      <c r="EWI16" s="80"/>
      <c r="EWJ16" s="80"/>
      <c r="EWK16" s="80"/>
      <c r="EWL16" s="80"/>
      <c r="EWM16" s="80"/>
      <c r="EWN16" s="80"/>
      <c r="EWO16" s="80"/>
      <c r="EWP16" s="80"/>
      <c r="EWQ16" s="80"/>
      <c r="EWR16" s="80"/>
      <c r="EWS16" s="80"/>
      <c r="EWT16" s="80"/>
      <c r="EWU16" s="80"/>
      <c r="EWV16" s="80"/>
      <c r="EWW16" s="80"/>
      <c r="EWX16" s="80"/>
      <c r="EWY16" s="80"/>
      <c r="EWZ16" s="80"/>
      <c r="EXA16" s="80"/>
      <c r="EXB16" s="80"/>
      <c r="EXC16" s="80"/>
      <c r="EXD16" s="80"/>
      <c r="EXE16" s="80"/>
      <c r="EXF16" s="80"/>
      <c r="EXG16" s="80"/>
      <c r="EXH16" s="80"/>
      <c r="EXI16" s="80"/>
      <c r="EXJ16" s="80"/>
      <c r="EXK16" s="80"/>
      <c r="EXL16" s="80"/>
      <c r="EXM16" s="80"/>
      <c r="EXN16" s="80"/>
      <c r="EXO16" s="80"/>
      <c r="EXP16" s="80"/>
      <c r="EXQ16" s="80"/>
      <c r="EXR16" s="80"/>
      <c r="EXS16" s="80"/>
      <c r="EXT16" s="80"/>
      <c r="EXU16" s="80"/>
      <c r="EXV16" s="80"/>
      <c r="EXW16" s="80"/>
      <c r="EXX16" s="80"/>
      <c r="EXY16" s="80"/>
      <c r="EXZ16" s="80"/>
      <c r="EYA16" s="80"/>
      <c r="EYB16" s="80"/>
      <c r="EYC16" s="80"/>
      <c r="EYD16" s="80"/>
      <c r="EYE16" s="80"/>
      <c r="EYF16" s="80"/>
      <c r="EYG16" s="80"/>
      <c r="EYH16" s="80"/>
      <c r="EYI16" s="80"/>
      <c r="EYJ16" s="80"/>
      <c r="EYK16" s="80"/>
      <c r="EYL16" s="80"/>
      <c r="EYM16" s="80"/>
      <c r="EYN16" s="80"/>
      <c r="EYO16" s="80"/>
      <c r="EYP16" s="80"/>
      <c r="EYQ16" s="80"/>
      <c r="EYR16" s="80"/>
      <c r="EYS16" s="80"/>
      <c r="EYT16" s="80"/>
      <c r="EYU16" s="80"/>
      <c r="EYV16" s="80"/>
      <c r="EYW16" s="80"/>
      <c r="EYX16" s="80"/>
      <c r="EYY16" s="80"/>
      <c r="EYZ16" s="80"/>
      <c r="EZA16" s="80"/>
      <c r="EZB16" s="80"/>
      <c r="EZC16" s="80"/>
      <c r="EZD16" s="80"/>
      <c r="EZE16" s="80"/>
      <c r="EZF16" s="80"/>
      <c r="EZG16" s="80"/>
      <c r="EZH16" s="80"/>
      <c r="EZI16" s="80"/>
      <c r="EZJ16" s="80"/>
      <c r="EZK16" s="80"/>
      <c r="EZL16" s="80"/>
      <c r="EZM16" s="80"/>
      <c r="EZN16" s="80"/>
      <c r="EZO16" s="80"/>
      <c r="EZP16" s="80"/>
      <c r="EZQ16" s="80"/>
      <c r="EZR16" s="80"/>
      <c r="EZS16" s="80"/>
      <c r="EZT16" s="80"/>
      <c r="EZU16" s="80"/>
      <c r="EZV16" s="80"/>
      <c r="EZW16" s="80"/>
      <c r="EZX16" s="80"/>
      <c r="EZY16" s="80"/>
      <c r="EZZ16" s="80"/>
      <c r="FAA16" s="80"/>
      <c r="FAB16" s="80"/>
      <c r="FAC16" s="80"/>
      <c r="FAD16" s="80"/>
      <c r="FAE16" s="80"/>
      <c r="FAF16" s="80"/>
      <c r="FAG16" s="80"/>
      <c r="FAH16" s="80"/>
      <c r="FAI16" s="80"/>
      <c r="FAJ16" s="80"/>
      <c r="FAK16" s="80"/>
      <c r="FAL16" s="80"/>
      <c r="FAM16" s="80"/>
      <c r="FAN16" s="80"/>
      <c r="FAO16" s="80"/>
      <c r="FAP16" s="80"/>
      <c r="FAQ16" s="80"/>
      <c r="FAR16" s="80"/>
      <c r="FAS16" s="80"/>
      <c r="FAT16" s="80"/>
      <c r="FAU16" s="80"/>
      <c r="FAV16" s="80"/>
      <c r="FAW16" s="80"/>
      <c r="FAX16" s="80"/>
      <c r="FAY16" s="80"/>
      <c r="FAZ16" s="80"/>
      <c r="FBA16" s="80"/>
      <c r="FBB16" s="80"/>
      <c r="FBC16" s="80"/>
      <c r="FBD16" s="80"/>
      <c r="FBE16" s="80"/>
      <c r="FBF16" s="80"/>
      <c r="FBG16" s="80"/>
      <c r="FBH16" s="80"/>
      <c r="FBI16" s="80"/>
      <c r="FBJ16" s="80"/>
      <c r="FBK16" s="80"/>
      <c r="FBL16" s="80"/>
      <c r="FBM16" s="80"/>
      <c r="FBN16" s="80"/>
      <c r="FBO16" s="80"/>
      <c r="FBP16" s="80"/>
      <c r="FBQ16" s="80"/>
      <c r="FBR16" s="80"/>
      <c r="FBS16" s="80"/>
      <c r="FBT16" s="80"/>
      <c r="FBU16" s="80"/>
      <c r="FBV16" s="80"/>
      <c r="FBW16" s="80"/>
      <c r="FBX16" s="80"/>
      <c r="FBY16" s="80"/>
      <c r="FBZ16" s="80"/>
      <c r="FCA16" s="80"/>
      <c r="FCB16" s="80"/>
      <c r="FCC16" s="80"/>
      <c r="FCD16" s="80"/>
      <c r="FCE16" s="80"/>
      <c r="FCF16" s="80"/>
      <c r="FCG16" s="80"/>
      <c r="FCH16" s="80"/>
      <c r="FCI16" s="80"/>
      <c r="FCJ16" s="80"/>
      <c r="FCK16" s="80"/>
      <c r="FCL16" s="80"/>
      <c r="FCM16" s="80"/>
      <c r="FCN16" s="80"/>
      <c r="FCO16" s="80"/>
      <c r="FCP16" s="80"/>
      <c r="FCQ16" s="80"/>
      <c r="FCR16" s="80"/>
      <c r="FCS16" s="80"/>
      <c r="FCT16" s="80"/>
      <c r="FCU16" s="80"/>
      <c r="FCV16" s="80"/>
      <c r="FCW16" s="80"/>
      <c r="FCX16" s="80"/>
      <c r="FCY16" s="80"/>
      <c r="FCZ16" s="80"/>
      <c r="FDA16" s="80"/>
      <c r="FDB16" s="80"/>
      <c r="FDC16" s="80"/>
      <c r="FDD16" s="80"/>
      <c r="FDE16" s="80"/>
      <c r="FDF16" s="80"/>
      <c r="FDG16" s="80"/>
      <c r="FDH16" s="80"/>
      <c r="FDI16" s="80"/>
      <c r="FDJ16" s="80"/>
      <c r="FDK16" s="80"/>
      <c r="FDL16" s="80"/>
      <c r="FDM16" s="80"/>
      <c r="FDN16" s="80"/>
      <c r="FDO16" s="80"/>
      <c r="FDP16" s="80"/>
      <c r="FDQ16" s="80"/>
      <c r="FDR16" s="80"/>
      <c r="FDS16" s="80"/>
      <c r="FDT16" s="80"/>
      <c r="FDU16" s="80"/>
      <c r="FDV16" s="80"/>
      <c r="FDW16" s="80"/>
      <c r="FDX16" s="80"/>
      <c r="FDY16" s="80"/>
      <c r="FDZ16" s="80"/>
      <c r="FEA16" s="80"/>
      <c r="FEB16" s="80"/>
      <c r="FEC16" s="80"/>
      <c r="FED16" s="80"/>
      <c r="FEE16" s="80"/>
      <c r="FEF16" s="80"/>
      <c r="FEG16" s="80"/>
      <c r="FEH16" s="80"/>
      <c r="FEI16" s="80"/>
      <c r="FEJ16" s="80"/>
      <c r="FEK16" s="80"/>
      <c r="FEL16" s="80"/>
      <c r="FEM16" s="80"/>
      <c r="FEN16" s="80"/>
      <c r="FEO16" s="80"/>
      <c r="FEP16" s="80"/>
      <c r="FEQ16" s="80"/>
      <c r="FER16" s="80"/>
      <c r="FES16" s="80"/>
      <c r="FET16" s="80"/>
      <c r="FEU16" s="80"/>
      <c r="FEV16" s="80"/>
      <c r="FEW16" s="80"/>
      <c r="FEX16" s="80"/>
      <c r="FEY16" s="80"/>
      <c r="FEZ16" s="80"/>
      <c r="FFA16" s="80"/>
      <c r="FFB16" s="80"/>
      <c r="FFC16" s="80"/>
      <c r="FFD16" s="80"/>
      <c r="FFE16" s="80"/>
      <c r="FFF16" s="80"/>
      <c r="FFG16" s="80"/>
      <c r="FFH16" s="80"/>
      <c r="FFI16" s="80"/>
      <c r="FFJ16" s="80"/>
      <c r="FFK16" s="80"/>
      <c r="FFL16" s="80"/>
      <c r="FFM16" s="80"/>
      <c r="FFN16" s="80"/>
      <c r="FFO16" s="80"/>
      <c r="FFP16" s="80"/>
      <c r="FFQ16" s="80"/>
      <c r="FFR16" s="80"/>
      <c r="FFS16" s="80"/>
      <c r="FFT16" s="80"/>
      <c r="FFU16" s="80"/>
      <c r="FFV16" s="80"/>
      <c r="FFW16" s="80"/>
      <c r="FFX16" s="80"/>
      <c r="FFY16" s="80"/>
      <c r="FFZ16" s="80"/>
      <c r="FGA16" s="80"/>
      <c r="FGB16" s="80"/>
      <c r="FGC16" s="80"/>
      <c r="FGD16" s="80"/>
      <c r="FGE16" s="80"/>
      <c r="FGF16" s="80"/>
      <c r="FGG16" s="80"/>
      <c r="FGH16" s="80"/>
      <c r="FGI16" s="80"/>
      <c r="FGJ16" s="80"/>
      <c r="FGK16" s="80"/>
      <c r="FGL16" s="80"/>
      <c r="FGM16" s="80"/>
      <c r="FGN16" s="80"/>
      <c r="FGO16" s="80"/>
      <c r="FGP16" s="80"/>
      <c r="FGQ16" s="80"/>
      <c r="FGR16" s="80"/>
      <c r="FGS16" s="80"/>
      <c r="FGT16" s="80"/>
      <c r="FGU16" s="80"/>
      <c r="FGV16" s="80"/>
      <c r="FGW16" s="80"/>
      <c r="FGX16" s="80"/>
      <c r="FGY16" s="80"/>
      <c r="FGZ16" s="80"/>
      <c r="FHA16" s="80"/>
      <c r="FHB16" s="80"/>
      <c r="FHC16" s="80"/>
      <c r="FHD16" s="80"/>
      <c r="FHE16" s="80"/>
      <c r="FHF16" s="80"/>
      <c r="FHG16" s="80"/>
      <c r="FHH16" s="80"/>
      <c r="FHI16" s="80"/>
      <c r="FHJ16" s="80"/>
      <c r="FHK16" s="80"/>
      <c r="FHL16" s="80"/>
      <c r="FHM16" s="80"/>
      <c r="FHN16" s="80"/>
      <c r="FHO16" s="80"/>
      <c r="FHP16" s="80"/>
      <c r="FHQ16" s="80"/>
      <c r="FHR16" s="80"/>
      <c r="FHS16" s="80"/>
      <c r="FHT16" s="80"/>
      <c r="FHU16" s="80"/>
      <c r="FHV16" s="80"/>
      <c r="FHW16" s="80"/>
      <c r="FHX16" s="80"/>
      <c r="FHY16" s="80"/>
      <c r="FHZ16" s="80"/>
      <c r="FIA16" s="80"/>
      <c r="FIB16" s="80"/>
      <c r="FIC16" s="80"/>
      <c r="FID16" s="80"/>
      <c r="FIE16" s="80"/>
      <c r="FIF16" s="80"/>
      <c r="FIG16" s="80"/>
      <c r="FIH16" s="80"/>
      <c r="FII16" s="80"/>
      <c r="FIJ16" s="80"/>
      <c r="FIK16" s="80"/>
      <c r="FIL16" s="80"/>
      <c r="FIM16" s="80"/>
      <c r="FIN16" s="80"/>
      <c r="FIO16" s="80"/>
      <c r="FIP16" s="80"/>
      <c r="FIQ16" s="80"/>
      <c r="FIR16" s="80"/>
      <c r="FIS16" s="80"/>
      <c r="FIT16" s="80"/>
      <c r="FIU16" s="80"/>
      <c r="FIV16" s="80"/>
      <c r="FIW16" s="80"/>
      <c r="FIX16" s="80"/>
      <c r="FIY16" s="80"/>
      <c r="FIZ16" s="80"/>
      <c r="FJA16" s="80"/>
      <c r="FJB16" s="80"/>
      <c r="FJC16" s="80"/>
      <c r="FJD16" s="80"/>
      <c r="FJE16" s="80"/>
      <c r="FJF16" s="80"/>
      <c r="FJG16" s="80"/>
      <c r="FJH16" s="80"/>
      <c r="FJI16" s="80"/>
      <c r="FJJ16" s="80"/>
      <c r="FJK16" s="80"/>
      <c r="FJL16" s="80"/>
      <c r="FJM16" s="80"/>
      <c r="FJN16" s="80"/>
      <c r="FJO16" s="80"/>
      <c r="FJP16" s="80"/>
      <c r="FJQ16" s="80"/>
      <c r="FJR16" s="80"/>
      <c r="FJS16" s="80"/>
      <c r="FJT16" s="80"/>
      <c r="FJU16" s="80"/>
      <c r="FJV16" s="80"/>
      <c r="FJW16" s="80"/>
      <c r="FJX16" s="80"/>
      <c r="FJY16" s="80"/>
      <c r="FJZ16" s="80"/>
      <c r="FKA16" s="80"/>
      <c r="FKB16" s="80"/>
      <c r="FKC16" s="80"/>
      <c r="FKD16" s="80"/>
      <c r="FKE16" s="80"/>
      <c r="FKF16" s="80"/>
      <c r="FKG16" s="80"/>
      <c r="FKH16" s="80"/>
      <c r="FKI16" s="80"/>
      <c r="FKJ16" s="80"/>
      <c r="FKK16" s="80"/>
      <c r="FKL16" s="80"/>
      <c r="FKM16" s="80"/>
      <c r="FKN16" s="80"/>
      <c r="FKO16" s="80"/>
      <c r="FKP16" s="80"/>
      <c r="FKQ16" s="80"/>
      <c r="FKR16" s="80"/>
      <c r="FKS16" s="80"/>
      <c r="FKT16" s="80"/>
      <c r="FKU16" s="80"/>
      <c r="FKV16" s="80"/>
      <c r="FKW16" s="80"/>
      <c r="FKX16" s="80"/>
      <c r="FKY16" s="80"/>
      <c r="FKZ16" s="80"/>
      <c r="FLA16" s="80"/>
      <c r="FLB16" s="80"/>
      <c r="FLC16" s="80"/>
      <c r="FLD16" s="80"/>
      <c r="FLE16" s="80"/>
      <c r="FLF16" s="80"/>
      <c r="FLG16" s="80"/>
      <c r="FLH16" s="80"/>
      <c r="FLI16" s="80"/>
      <c r="FLJ16" s="80"/>
      <c r="FLK16" s="80"/>
      <c r="FLL16" s="80"/>
      <c r="FLM16" s="80"/>
      <c r="FLN16" s="80"/>
      <c r="FLO16" s="80"/>
      <c r="FLP16" s="80"/>
      <c r="FLQ16" s="80"/>
      <c r="FLR16" s="80"/>
      <c r="FLS16" s="80"/>
      <c r="FLT16" s="80"/>
      <c r="FLU16" s="80"/>
      <c r="FLV16" s="80"/>
      <c r="FLW16" s="80"/>
      <c r="FLX16" s="80"/>
      <c r="FLY16" s="80"/>
      <c r="FLZ16" s="80"/>
      <c r="FMA16" s="80"/>
      <c r="FMB16" s="80"/>
      <c r="FMC16" s="80"/>
      <c r="FMD16" s="80"/>
      <c r="FME16" s="80"/>
      <c r="FMF16" s="80"/>
      <c r="FMG16" s="80"/>
      <c r="FMH16" s="80"/>
      <c r="FMI16" s="80"/>
      <c r="FMJ16" s="80"/>
      <c r="FMK16" s="80"/>
      <c r="FML16" s="80"/>
      <c r="FMM16" s="80"/>
      <c r="FMN16" s="80"/>
      <c r="FMO16" s="80"/>
      <c r="FMP16" s="80"/>
      <c r="FMQ16" s="80"/>
      <c r="FMR16" s="80"/>
      <c r="FMS16" s="80"/>
      <c r="FMT16" s="80"/>
      <c r="FMU16" s="80"/>
      <c r="FMV16" s="80"/>
      <c r="FMW16" s="80"/>
      <c r="FMX16" s="80"/>
      <c r="FMY16" s="80"/>
      <c r="FMZ16" s="80"/>
      <c r="FNA16" s="80"/>
      <c r="FNB16" s="80"/>
      <c r="FNC16" s="80"/>
      <c r="FND16" s="80"/>
      <c r="FNE16" s="80"/>
      <c r="FNF16" s="80"/>
      <c r="FNG16" s="80"/>
      <c r="FNH16" s="80"/>
      <c r="FNI16" s="80"/>
      <c r="FNJ16" s="80"/>
      <c r="FNK16" s="80"/>
      <c r="FNL16" s="80"/>
      <c r="FNM16" s="80"/>
      <c r="FNN16" s="80"/>
      <c r="FNO16" s="80"/>
      <c r="FNP16" s="80"/>
      <c r="FNQ16" s="80"/>
      <c r="FNR16" s="80"/>
      <c r="FNS16" s="80"/>
      <c r="FNT16" s="80"/>
      <c r="FNU16" s="80"/>
      <c r="FNV16" s="80"/>
      <c r="FNW16" s="80"/>
      <c r="FNX16" s="80"/>
      <c r="FNY16" s="80"/>
      <c r="FNZ16" s="80"/>
      <c r="FOA16" s="80"/>
      <c r="FOB16" s="80"/>
      <c r="FOC16" s="80"/>
      <c r="FOD16" s="80"/>
      <c r="FOE16" s="80"/>
      <c r="FOF16" s="80"/>
      <c r="FOG16" s="80"/>
      <c r="FOH16" s="80"/>
      <c r="FOI16" s="80"/>
      <c r="FOJ16" s="80"/>
      <c r="FOK16" s="80"/>
      <c r="FOL16" s="80"/>
      <c r="FOM16" s="80"/>
      <c r="FON16" s="80"/>
      <c r="FOO16" s="80"/>
      <c r="FOP16" s="80"/>
      <c r="FOQ16" s="80"/>
      <c r="FOR16" s="80"/>
      <c r="FOS16" s="80"/>
      <c r="FOT16" s="80"/>
      <c r="FOU16" s="80"/>
      <c r="FOV16" s="80"/>
      <c r="FOW16" s="80"/>
      <c r="FOX16" s="80"/>
      <c r="FOY16" s="80"/>
      <c r="FOZ16" s="80"/>
      <c r="FPA16" s="80"/>
      <c r="FPB16" s="80"/>
      <c r="FPC16" s="80"/>
      <c r="FPD16" s="80"/>
      <c r="FPE16" s="80"/>
      <c r="FPF16" s="80"/>
      <c r="FPG16" s="80"/>
      <c r="FPH16" s="80"/>
      <c r="FPI16" s="80"/>
      <c r="FPJ16" s="80"/>
      <c r="FPK16" s="80"/>
      <c r="FPL16" s="80"/>
      <c r="FPM16" s="80"/>
      <c r="FPN16" s="80"/>
      <c r="FPO16" s="80"/>
      <c r="FPP16" s="80"/>
      <c r="FPQ16" s="80"/>
      <c r="FPR16" s="80"/>
      <c r="FPS16" s="80"/>
      <c r="FPT16" s="80"/>
      <c r="FPU16" s="80"/>
      <c r="FPV16" s="80"/>
      <c r="FPW16" s="80"/>
      <c r="FPX16" s="80"/>
      <c r="FPY16" s="80"/>
      <c r="FPZ16" s="80"/>
      <c r="FQA16" s="80"/>
      <c r="FQB16" s="80"/>
      <c r="FQC16" s="80"/>
      <c r="FQD16" s="80"/>
      <c r="FQE16" s="80"/>
      <c r="FQF16" s="80"/>
      <c r="FQG16" s="80"/>
      <c r="FQH16" s="80"/>
      <c r="FQI16" s="80"/>
      <c r="FQJ16" s="80"/>
      <c r="FQK16" s="80"/>
      <c r="FQL16" s="80"/>
      <c r="FQM16" s="80"/>
      <c r="FQN16" s="80"/>
      <c r="FQO16" s="80"/>
      <c r="FQP16" s="80"/>
      <c r="FQQ16" s="80"/>
      <c r="FQR16" s="80"/>
      <c r="FQS16" s="80"/>
      <c r="FQT16" s="80"/>
      <c r="FQU16" s="80"/>
      <c r="FQV16" s="80"/>
      <c r="FQW16" s="80"/>
      <c r="FQX16" s="80"/>
      <c r="FQY16" s="80"/>
      <c r="FQZ16" s="80"/>
      <c r="FRA16" s="80"/>
      <c r="FRB16" s="80"/>
      <c r="FRC16" s="80"/>
      <c r="FRD16" s="80"/>
      <c r="FRE16" s="80"/>
      <c r="FRF16" s="80"/>
      <c r="FRG16" s="80"/>
      <c r="FRH16" s="80"/>
      <c r="FRI16" s="80"/>
      <c r="FRJ16" s="80"/>
      <c r="FRK16" s="80"/>
      <c r="FRL16" s="80"/>
      <c r="FRM16" s="80"/>
      <c r="FRN16" s="80"/>
      <c r="FRO16" s="80"/>
      <c r="FRP16" s="80"/>
      <c r="FRQ16" s="80"/>
      <c r="FRR16" s="80"/>
      <c r="FRS16" s="80"/>
      <c r="FRT16" s="80"/>
      <c r="FRU16" s="80"/>
      <c r="FRV16" s="80"/>
      <c r="FRW16" s="80"/>
      <c r="FRX16" s="80"/>
      <c r="FRY16" s="80"/>
      <c r="FRZ16" s="80"/>
      <c r="FSA16" s="80"/>
      <c r="FSB16" s="80"/>
      <c r="FSC16" s="80"/>
      <c r="FSD16" s="80"/>
      <c r="FSE16" s="80"/>
      <c r="FSF16" s="80"/>
      <c r="FSG16" s="80"/>
      <c r="FSH16" s="80"/>
      <c r="FSI16" s="80"/>
      <c r="FSJ16" s="80"/>
      <c r="FSK16" s="80"/>
      <c r="FSL16" s="80"/>
      <c r="FSM16" s="80"/>
      <c r="FSN16" s="80"/>
      <c r="FSO16" s="80"/>
      <c r="FSP16" s="80"/>
      <c r="FSQ16" s="80"/>
      <c r="FSR16" s="80"/>
      <c r="FSS16" s="80"/>
      <c r="FST16" s="80"/>
      <c r="FSU16" s="80"/>
      <c r="FSV16" s="80"/>
      <c r="FSW16" s="80"/>
      <c r="FSX16" s="80"/>
      <c r="FSY16" s="80"/>
      <c r="FSZ16" s="80"/>
      <c r="FTA16" s="80"/>
      <c r="FTB16" s="80"/>
      <c r="FTC16" s="80"/>
      <c r="FTD16" s="80"/>
      <c r="FTE16" s="80"/>
      <c r="FTF16" s="80"/>
      <c r="FTG16" s="80"/>
      <c r="FTH16" s="80"/>
      <c r="FTI16" s="80"/>
      <c r="FTJ16" s="80"/>
      <c r="FTK16" s="80"/>
      <c r="FTL16" s="80"/>
      <c r="FTM16" s="80"/>
      <c r="FTN16" s="80"/>
      <c r="FTO16" s="80"/>
      <c r="FTP16" s="80"/>
      <c r="FTQ16" s="80"/>
      <c r="FTR16" s="80"/>
      <c r="FTS16" s="80"/>
      <c r="FTT16" s="80"/>
      <c r="FTU16" s="80"/>
      <c r="FTV16" s="80"/>
      <c r="FTW16" s="80"/>
      <c r="FTX16" s="80"/>
      <c r="FTY16" s="80"/>
      <c r="FTZ16" s="80"/>
      <c r="FUA16" s="80"/>
      <c r="FUB16" s="80"/>
      <c r="FUC16" s="80"/>
      <c r="FUD16" s="80"/>
      <c r="FUE16" s="80"/>
      <c r="FUF16" s="80"/>
      <c r="FUG16" s="80"/>
      <c r="FUH16" s="80"/>
      <c r="FUI16" s="80"/>
      <c r="FUJ16" s="80"/>
      <c r="FUK16" s="80"/>
      <c r="FUL16" s="80"/>
      <c r="FUM16" s="80"/>
      <c r="FUN16" s="80"/>
      <c r="FUO16" s="80"/>
      <c r="FUP16" s="80"/>
      <c r="FUQ16" s="80"/>
      <c r="FUR16" s="80"/>
      <c r="FUS16" s="80"/>
      <c r="FUT16" s="80"/>
      <c r="FUU16" s="80"/>
      <c r="FUV16" s="80"/>
      <c r="FUW16" s="80"/>
      <c r="FUX16" s="80"/>
      <c r="FUY16" s="80"/>
      <c r="FUZ16" s="80"/>
      <c r="FVA16" s="80"/>
      <c r="FVB16" s="80"/>
      <c r="FVC16" s="80"/>
      <c r="FVD16" s="80"/>
      <c r="FVE16" s="80"/>
      <c r="FVF16" s="80"/>
      <c r="FVG16" s="80"/>
      <c r="FVH16" s="80"/>
      <c r="FVI16" s="80"/>
      <c r="FVJ16" s="80"/>
      <c r="FVK16" s="80"/>
      <c r="FVL16" s="80"/>
      <c r="FVM16" s="80"/>
      <c r="FVN16" s="80"/>
      <c r="FVO16" s="80"/>
      <c r="FVP16" s="80"/>
      <c r="FVQ16" s="80"/>
      <c r="FVR16" s="80"/>
      <c r="FVS16" s="80"/>
      <c r="FVT16" s="80"/>
      <c r="FVU16" s="80"/>
      <c r="FVV16" s="80"/>
      <c r="FVW16" s="80"/>
      <c r="FVX16" s="80"/>
      <c r="FVY16" s="80"/>
      <c r="FVZ16" s="80"/>
      <c r="FWA16" s="80"/>
      <c r="FWB16" s="80"/>
      <c r="FWC16" s="80"/>
      <c r="FWD16" s="80"/>
      <c r="FWE16" s="80"/>
      <c r="FWF16" s="80"/>
      <c r="FWG16" s="80"/>
      <c r="FWH16" s="80"/>
      <c r="FWI16" s="80"/>
      <c r="FWJ16" s="80"/>
      <c r="FWK16" s="80"/>
      <c r="FWL16" s="80"/>
      <c r="FWM16" s="80"/>
      <c r="FWN16" s="80"/>
      <c r="FWO16" s="80"/>
      <c r="FWP16" s="80"/>
      <c r="FWQ16" s="80"/>
      <c r="FWR16" s="80"/>
      <c r="FWS16" s="80"/>
      <c r="FWT16" s="80"/>
      <c r="FWU16" s="80"/>
      <c r="FWV16" s="80"/>
      <c r="FWW16" s="80"/>
      <c r="FWX16" s="80"/>
      <c r="FWY16" s="80"/>
      <c r="FWZ16" s="80"/>
      <c r="FXA16" s="80"/>
      <c r="FXB16" s="80"/>
      <c r="FXC16" s="80"/>
      <c r="FXD16" s="80"/>
      <c r="FXE16" s="80"/>
      <c r="FXF16" s="80"/>
      <c r="FXG16" s="80"/>
      <c r="FXH16" s="80"/>
      <c r="FXI16" s="80"/>
      <c r="FXJ16" s="80"/>
      <c r="FXK16" s="80"/>
      <c r="FXL16" s="80"/>
      <c r="FXM16" s="80"/>
      <c r="FXN16" s="80"/>
      <c r="FXO16" s="80"/>
      <c r="FXP16" s="80"/>
      <c r="FXQ16" s="80"/>
      <c r="FXR16" s="80"/>
      <c r="FXS16" s="80"/>
      <c r="FXT16" s="80"/>
      <c r="FXU16" s="80"/>
      <c r="FXV16" s="80"/>
      <c r="FXW16" s="80"/>
      <c r="FXX16" s="80"/>
      <c r="FXY16" s="80"/>
      <c r="FXZ16" s="80"/>
      <c r="FYA16" s="80"/>
      <c r="FYB16" s="80"/>
      <c r="FYC16" s="80"/>
      <c r="FYD16" s="80"/>
      <c r="FYE16" s="80"/>
      <c r="FYF16" s="80"/>
      <c r="FYG16" s="80"/>
      <c r="FYH16" s="80"/>
      <c r="FYI16" s="80"/>
      <c r="FYJ16" s="80"/>
      <c r="FYK16" s="80"/>
      <c r="FYL16" s="80"/>
      <c r="FYM16" s="80"/>
      <c r="FYN16" s="80"/>
      <c r="FYO16" s="80"/>
      <c r="FYP16" s="80"/>
      <c r="FYQ16" s="80"/>
      <c r="FYR16" s="80"/>
      <c r="FYS16" s="80"/>
      <c r="FYT16" s="80"/>
      <c r="FYU16" s="80"/>
      <c r="FYV16" s="80"/>
      <c r="FYW16" s="80"/>
      <c r="FYX16" s="80"/>
      <c r="FYY16" s="80"/>
      <c r="FYZ16" s="80"/>
      <c r="FZA16" s="80"/>
      <c r="FZB16" s="80"/>
      <c r="FZC16" s="80"/>
      <c r="FZD16" s="80"/>
      <c r="FZE16" s="80"/>
      <c r="FZF16" s="80"/>
      <c r="FZG16" s="80"/>
      <c r="FZH16" s="80"/>
      <c r="FZI16" s="80"/>
      <c r="FZJ16" s="80"/>
      <c r="FZK16" s="80"/>
      <c r="FZL16" s="80"/>
      <c r="FZM16" s="80"/>
      <c r="FZN16" s="80"/>
      <c r="FZO16" s="80"/>
      <c r="FZP16" s="80"/>
      <c r="FZQ16" s="80"/>
      <c r="FZR16" s="80"/>
      <c r="FZS16" s="80"/>
      <c r="FZT16" s="80"/>
      <c r="FZU16" s="80"/>
      <c r="FZV16" s="80"/>
      <c r="FZW16" s="80"/>
      <c r="FZX16" s="80"/>
      <c r="FZY16" s="80"/>
      <c r="FZZ16" s="80"/>
      <c r="GAA16" s="80"/>
      <c r="GAB16" s="80"/>
      <c r="GAC16" s="80"/>
      <c r="GAD16" s="80"/>
      <c r="GAE16" s="80"/>
      <c r="GAF16" s="80"/>
      <c r="GAG16" s="80"/>
      <c r="GAH16" s="80"/>
      <c r="GAI16" s="80"/>
      <c r="GAJ16" s="80"/>
      <c r="GAK16" s="80"/>
      <c r="GAL16" s="80"/>
      <c r="GAM16" s="80"/>
      <c r="GAN16" s="80"/>
      <c r="GAO16" s="80"/>
      <c r="GAP16" s="80"/>
      <c r="GAQ16" s="80"/>
      <c r="GAR16" s="80"/>
      <c r="GAS16" s="80"/>
      <c r="GAT16" s="80"/>
      <c r="GAU16" s="80"/>
      <c r="GAV16" s="80"/>
      <c r="GAW16" s="80"/>
      <c r="GAX16" s="80"/>
      <c r="GAY16" s="80"/>
      <c r="GAZ16" s="80"/>
      <c r="GBA16" s="80"/>
      <c r="GBB16" s="80"/>
      <c r="GBC16" s="80"/>
      <c r="GBD16" s="80"/>
      <c r="GBE16" s="80"/>
      <c r="GBF16" s="80"/>
      <c r="GBG16" s="80"/>
      <c r="GBH16" s="80"/>
      <c r="GBI16" s="80"/>
      <c r="GBJ16" s="80"/>
      <c r="GBK16" s="80"/>
      <c r="GBL16" s="80"/>
      <c r="GBM16" s="80"/>
      <c r="GBN16" s="80"/>
      <c r="GBO16" s="80"/>
      <c r="GBP16" s="80"/>
      <c r="GBQ16" s="80"/>
      <c r="GBR16" s="80"/>
      <c r="GBS16" s="80"/>
      <c r="GBT16" s="80"/>
      <c r="GBU16" s="80"/>
      <c r="GBV16" s="80"/>
      <c r="GBW16" s="80"/>
      <c r="GBX16" s="80"/>
      <c r="GBY16" s="80"/>
      <c r="GBZ16" s="80"/>
      <c r="GCA16" s="80"/>
      <c r="GCB16" s="80"/>
      <c r="GCC16" s="80"/>
      <c r="GCD16" s="80"/>
      <c r="GCE16" s="80"/>
      <c r="GCF16" s="80"/>
      <c r="GCG16" s="80"/>
      <c r="GCH16" s="80"/>
      <c r="GCI16" s="80"/>
      <c r="GCJ16" s="80"/>
      <c r="GCK16" s="80"/>
      <c r="GCL16" s="80"/>
      <c r="GCM16" s="80"/>
      <c r="GCN16" s="80"/>
      <c r="GCO16" s="80"/>
      <c r="GCP16" s="80"/>
      <c r="GCQ16" s="80"/>
      <c r="GCR16" s="80"/>
      <c r="GCS16" s="80"/>
      <c r="GCT16" s="80"/>
      <c r="GCU16" s="80"/>
      <c r="GCV16" s="80"/>
      <c r="GCW16" s="80"/>
      <c r="GCX16" s="80"/>
      <c r="GCY16" s="80"/>
      <c r="GCZ16" s="80"/>
      <c r="GDA16" s="80"/>
      <c r="GDB16" s="80"/>
      <c r="GDC16" s="80"/>
      <c r="GDD16" s="80"/>
      <c r="GDE16" s="80"/>
      <c r="GDF16" s="80"/>
      <c r="GDG16" s="80"/>
      <c r="GDH16" s="80"/>
      <c r="GDI16" s="80"/>
      <c r="GDJ16" s="80"/>
      <c r="GDK16" s="80"/>
      <c r="GDL16" s="80"/>
      <c r="GDM16" s="80"/>
      <c r="GDN16" s="80"/>
      <c r="GDO16" s="80"/>
      <c r="GDP16" s="80"/>
      <c r="GDQ16" s="80"/>
      <c r="GDR16" s="80"/>
      <c r="GDS16" s="80"/>
      <c r="GDT16" s="80"/>
      <c r="GDU16" s="80"/>
      <c r="GDV16" s="80"/>
      <c r="GDW16" s="80"/>
      <c r="GDX16" s="80"/>
      <c r="GDY16" s="80"/>
      <c r="GDZ16" s="80"/>
      <c r="GEA16" s="80"/>
      <c r="GEB16" s="80"/>
      <c r="GEC16" s="80"/>
      <c r="GED16" s="80"/>
      <c r="GEE16" s="80"/>
      <c r="GEF16" s="80"/>
      <c r="GEG16" s="80"/>
      <c r="GEH16" s="80"/>
      <c r="GEI16" s="80"/>
      <c r="GEJ16" s="80"/>
      <c r="GEK16" s="80"/>
      <c r="GEL16" s="80"/>
      <c r="GEM16" s="80"/>
      <c r="GEN16" s="80"/>
      <c r="GEO16" s="80"/>
      <c r="GEP16" s="80"/>
      <c r="GEQ16" s="80"/>
      <c r="GER16" s="80"/>
      <c r="GES16" s="80"/>
      <c r="GET16" s="80"/>
      <c r="GEU16" s="80"/>
      <c r="GEV16" s="80"/>
      <c r="GEW16" s="80"/>
      <c r="GEX16" s="80"/>
      <c r="GEY16" s="80"/>
      <c r="GEZ16" s="80"/>
      <c r="GFA16" s="80"/>
      <c r="GFB16" s="80"/>
      <c r="GFC16" s="80"/>
      <c r="GFD16" s="80"/>
      <c r="GFE16" s="80"/>
      <c r="GFF16" s="80"/>
      <c r="GFG16" s="80"/>
      <c r="GFH16" s="80"/>
      <c r="GFI16" s="80"/>
      <c r="GFJ16" s="80"/>
      <c r="GFK16" s="80"/>
      <c r="GFL16" s="80"/>
      <c r="GFM16" s="80"/>
      <c r="GFN16" s="80"/>
      <c r="GFO16" s="80"/>
      <c r="GFP16" s="80"/>
      <c r="GFQ16" s="80"/>
      <c r="GFR16" s="80"/>
      <c r="GFS16" s="80"/>
      <c r="GFT16" s="80"/>
      <c r="GFU16" s="80"/>
      <c r="GFV16" s="80"/>
      <c r="GFW16" s="80"/>
      <c r="GFX16" s="80"/>
      <c r="GFY16" s="80"/>
      <c r="GFZ16" s="80"/>
      <c r="GGA16" s="80"/>
      <c r="GGB16" s="80"/>
      <c r="GGC16" s="80"/>
      <c r="GGD16" s="80"/>
      <c r="GGE16" s="80"/>
      <c r="GGF16" s="80"/>
      <c r="GGG16" s="80"/>
      <c r="GGH16" s="80"/>
      <c r="GGI16" s="80"/>
      <c r="GGJ16" s="80"/>
      <c r="GGK16" s="80"/>
      <c r="GGL16" s="80"/>
      <c r="GGM16" s="80"/>
      <c r="GGN16" s="80"/>
      <c r="GGO16" s="80"/>
      <c r="GGP16" s="80"/>
      <c r="GGQ16" s="80"/>
      <c r="GGR16" s="80"/>
      <c r="GGS16" s="80"/>
      <c r="GGT16" s="80"/>
      <c r="GGU16" s="80"/>
      <c r="GGV16" s="80"/>
      <c r="GGW16" s="80"/>
      <c r="GGX16" s="80"/>
      <c r="GGY16" s="80"/>
      <c r="GGZ16" s="80"/>
      <c r="GHA16" s="80"/>
      <c r="GHB16" s="80"/>
      <c r="GHC16" s="80"/>
      <c r="GHD16" s="80"/>
      <c r="GHE16" s="80"/>
      <c r="GHF16" s="80"/>
      <c r="GHG16" s="80"/>
      <c r="GHH16" s="80"/>
      <c r="GHI16" s="80"/>
      <c r="GHJ16" s="80"/>
      <c r="GHK16" s="80"/>
      <c r="GHL16" s="80"/>
      <c r="GHM16" s="80"/>
      <c r="GHN16" s="80"/>
      <c r="GHO16" s="80"/>
      <c r="GHP16" s="80"/>
      <c r="GHQ16" s="80"/>
      <c r="GHR16" s="80"/>
      <c r="GHS16" s="80"/>
      <c r="GHT16" s="80"/>
      <c r="GHU16" s="80"/>
      <c r="GHV16" s="80"/>
      <c r="GHW16" s="80"/>
      <c r="GHX16" s="80"/>
      <c r="GHY16" s="80"/>
      <c r="GHZ16" s="80"/>
      <c r="GIA16" s="80"/>
      <c r="GIB16" s="80"/>
      <c r="GIC16" s="80"/>
      <c r="GID16" s="80"/>
      <c r="GIE16" s="80"/>
      <c r="GIF16" s="80"/>
      <c r="GIG16" s="80"/>
      <c r="GIH16" s="80"/>
      <c r="GII16" s="80"/>
      <c r="GIJ16" s="80"/>
      <c r="GIK16" s="80"/>
      <c r="GIL16" s="80"/>
      <c r="GIM16" s="80"/>
      <c r="GIN16" s="80"/>
      <c r="GIO16" s="80"/>
      <c r="GIP16" s="80"/>
      <c r="GIQ16" s="80"/>
      <c r="GIR16" s="80"/>
      <c r="GIS16" s="80"/>
      <c r="GIT16" s="80"/>
      <c r="GIU16" s="80"/>
      <c r="GIV16" s="80"/>
      <c r="GIW16" s="80"/>
      <c r="GIX16" s="80"/>
      <c r="GIY16" s="80"/>
      <c r="GIZ16" s="80"/>
      <c r="GJA16" s="80"/>
      <c r="GJB16" s="80"/>
      <c r="GJC16" s="80"/>
      <c r="GJD16" s="80"/>
      <c r="GJE16" s="80"/>
      <c r="GJF16" s="80"/>
      <c r="GJG16" s="80"/>
      <c r="GJH16" s="80"/>
      <c r="GJI16" s="80"/>
      <c r="GJJ16" s="80"/>
      <c r="GJK16" s="80"/>
      <c r="GJL16" s="80"/>
      <c r="GJM16" s="80"/>
      <c r="GJN16" s="80"/>
      <c r="GJO16" s="80"/>
      <c r="GJP16" s="80"/>
      <c r="GJQ16" s="80"/>
      <c r="GJR16" s="80"/>
      <c r="GJS16" s="80"/>
      <c r="GJT16" s="80"/>
      <c r="GJU16" s="80"/>
      <c r="GJV16" s="80"/>
      <c r="GJW16" s="80"/>
      <c r="GJX16" s="80"/>
      <c r="GJY16" s="80"/>
      <c r="GJZ16" s="80"/>
      <c r="GKA16" s="80"/>
      <c r="GKB16" s="80"/>
      <c r="GKC16" s="80"/>
      <c r="GKD16" s="80"/>
      <c r="GKE16" s="80"/>
      <c r="GKF16" s="80"/>
      <c r="GKG16" s="80"/>
      <c r="GKH16" s="80"/>
      <c r="GKI16" s="80"/>
      <c r="GKJ16" s="80"/>
      <c r="GKK16" s="80"/>
      <c r="GKL16" s="80"/>
      <c r="GKM16" s="80"/>
      <c r="GKN16" s="80"/>
      <c r="GKO16" s="80"/>
      <c r="GKP16" s="80"/>
      <c r="GKQ16" s="80"/>
      <c r="GKR16" s="80"/>
      <c r="GKS16" s="80"/>
      <c r="GKT16" s="80"/>
      <c r="GKU16" s="80"/>
      <c r="GKV16" s="80"/>
      <c r="GKW16" s="80"/>
      <c r="GKX16" s="80"/>
      <c r="GKY16" s="80"/>
      <c r="GKZ16" s="80"/>
      <c r="GLA16" s="80"/>
      <c r="GLB16" s="80"/>
      <c r="GLC16" s="80"/>
      <c r="GLD16" s="80"/>
      <c r="GLE16" s="80"/>
      <c r="GLF16" s="80"/>
      <c r="GLG16" s="80"/>
      <c r="GLH16" s="80"/>
      <c r="GLI16" s="80"/>
      <c r="GLJ16" s="80"/>
      <c r="GLK16" s="80"/>
      <c r="GLL16" s="80"/>
      <c r="GLM16" s="80"/>
      <c r="GLN16" s="80"/>
      <c r="GLO16" s="80"/>
      <c r="GLP16" s="80"/>
      <c r="GLQ16" s="80"/>
      <c r="GLR16" s="80"/>
      <c r="GLS16" s="80"/>
      <c r="GLT16" s="80"/>
      <c r="GLU16" s="80"/>
      <c r="GLV16" s="80"/>
      <c r="GLW16" s="80"/>
      <c r="GLX16" s="80"/>
      <c r="GLY16" s="80"/>
      <c r="GLZ16" s="80"/>
      <c r="GMA16" s="80"/>
      <c r="GMB16" s="80"/>
      <c r="GMC16" s="80"/>
      <c r="GMD16" s="80"/>
      <c r="GME16" s="80"/>
      <c r="GMF16" s="80"/>
      <c r="GMG16" s="80"/>
      <c r="GMH16" s="80"/>
      <c r="GMI16" s="80"/>
      <c r="GMJ16" s="80"/>
      <c r="GMK16" s="80"/>
      <c r="GML16" s="80"/>
      <c r="GMM16" s="80"/>
      <c r="GMN16" s="80"/>
      <c r="GMO16" s="80"/>
      <c r="GMP16" s="80"/>
      <c r="GMQ16" s="80"/>
      <c r="GMR16" s="80"/>
      <c r="GMS16" s="80"/>
      <c r="GMT16" s="80"/>
      <c r="GMU16" s="80"/>
      <c r="GMV16" s="80"/>
      <c r="GMW16" s="80"/>
      <c r="GMX16" s="80"/>
      <c r="GMY16" s="80"/>
      <c r="GMZ16" s="80"/>
      <c r="GNA16" s="80"/>
      <c r="GNB16" s="80"/>
      <c r="GNC16" s="80"/>
      <c r="GND16" s="80"/>
      <c r="GNE16" s="80"/>
      <c r="GNF16" s="80"/>
      <c r="GNG16" s="80"/>
      <c r="GNH16" s="80"/>
      <c r="GNI16" s="80"/>
      <c r="GNJ16" s="80"/>
      <c r="GNK16" s="80"/>
      <c r="GNL16" s="80"/>
      <c r="GNM16" s="80"/>
      <c r="GNN16" s="80"/>
      <c r="GNO16" s="80"/>
      <c r="GNP16" s="80"/>
      <c r="GNQ16" s="80"/>
      <c r="GNR16" s="80"/>
      <c r="GNS16" s="80"/>
      <c r="GNT16" s="80"/>
      <c r="GNU16" s="80"/>
      <c r="GNV16" s="80"/>
      <c r="GNW16" s="80"/>
      <c r="GNX16" s="80"/>
      <c r="GNY16" s="80"/>
      <c r="GNZ16" s="80"/>
      <c r="GOA16" s="80"/>
      <c r="GOB16" s="80"/>
      <c r="GOC16" s="80"/>
      <c r="GOD16" s="80"/>
      <c r="GOE16" s="80"/>
      <c r="GOF16" s="80"/>
      <c r="GOG16" s="80"/>
      <c r="GOH16" s="80"/>
      <c r="GOI16" s="80"/>
      <c r="GOJ16" s="80"/>
      <c r="GOK16" s="80"/>
      <c r="GOL16" s="80"/>
      <c r="GOM16" s="80"/>
      <c r="GON16" s="80"/>
      <c r="GOO16" s="80"/>
      <c r="GOP16" s="80"/>
      <c r="GOQ16" s="80"/>
      <c r="GOR16" s="80"/>
      <c r="GOS16" s="80"/>
      <c r="GOT16" s="80"/>
      <c r="GOU16" s="80"/>
      <c r="GOV16" s="80"/>
      <c r="GOW16" s="80"/>
      <c r="GOX16" s="80"/>
      <c r="GOY16" s="80"/>
      <c r="GOZ16" s="80"/>
      <c r="GPA16" s="80"/>
      <c r="GPB16" s="80"/>
      <c r="GPC16" s="80"/>
      <c r="GPD16" s="80"/>
      <c r="GPE16" s="80"/>
      <c r="GPF16" s="80"/>
      <c r="GPG16" s="80"/>
      <c r="GPH16" s="80"/>
      <c r="GPI16" s="80"/>
      <c r="GPJ16" s="80"/>
      <c r="GPK16" s="80"/>
      <c r="GPL16" s="80"/>
      <c r="GPM16" s="80"/>
      <c r="GPN16" s="80"/>
      <c r="GPO16" s="80"/>
      <c r="GPP16" s="80"/>
      <c r="GPQ16" s="80"/>
      <c r="GPR16" s="80"/>
      <c r="GPS16" s="80"/>
      <c r="GPT16" s="80"/>
      <c r="GPU16" s="80"/>
      <c r="GPV16" s="80"/>
      <c r="GPW16" s="80"/>
      <c r="GPX16" s="80"/>
      <c r="GPY16" s="80"/>
      <c r="GPZ16" s="80"/>
      <c r="GQA16" s="80"/>
      <c r="GQB16" s="80"/>
      <c r="GQC16" s="80"/>
      <c r="GQD16" s="80"/>
      <c r="GQE16" s="80"/>
      <c r="GQF16" s="80"/>
      <c r="GQG16" s="80"/>
      <c r="GQH16" s="80"/>
      <c r="GQI16" s="80"/>
      <c r="GQJ16" s="80"/>
      <c r="GQK16" s="80"/>
      <c r="GQL16" s="80"/>
      <c r="GQM16" s="80"/>
      <c r="GQN16" s="80"/>
      <c r="GQO16" s="80"/>
      <c r="GQP16" s="80"/>
      <c r="GQQ16" s="80"/>
      <c r="GQR16" s="80"/>
      <c r="GQS16" s="80"/>
      <c r="GQT16" s="80"/>
      <c r="GQU16" s="80"/>
      <c r="GQV16" s="80"/>
      <c r="GQW16" s="80"/>
      <c r="GQX16" s="80"/>
      <c r="GQY16" s="80"/>
      <c r="GQZ16" s="80"/>
      <c r="GRA16" s="80"/>
      <c r="GRB16" s="80"/>
      <c r="GRC16" s="80"/>
      <c r="GRD16" s="80"/>
      <c r="GRE16" s="80"/>
      <c r="GRF16" s="80"/>
      <c r="GRG16" s="80"/>
      <c r="GRH16" s="80"/>
      <c r="GRI16" s="80"/>
      <c r="GRJ16" s="80"/>
      <c r="GRK16" s="80"/>
      <c r="GRL16" s="80"/>
      <c r="GRM16" s="80"/>
      <c r="GRN16" s="80"/>
      <c r="GRO16" s="80"/>
      <c r="GRP16" s="80"/>
      <c r="GRQ16" s="80"/>
      <c r="GRR16" s="80"/>
      <c r="GRS16" s="80"/>
      <c r="GRT16" s="80"/>
      <c r="GRU16" s="80"/>
      <c r="GRV16" s="80"/>
      <c r="GRW16" s="80"/>
      <c r="GRX16" s="80"/>
      <c r="GRY16" s="80"/>
      <c r="GRZ16" s="80"/>
      <c r="GSA16" s="80"/>
      <c r="GSB16" s="80"/>
      <c r="GSC16" s="80"/>
      <c r="GSD16" s="80"/>
      <c r="GSE16" s="80"/>
      <c r="GSF16" s="80"/>
      <c r="GSG16" s="80"/>
      <c r="GSH16" s="80"/>
      <c r="GSI16" s="80"/>
      <c r="GSJ16" s="80"/>
      <c r="GSK16" s="80"/>
      <c r="GSL16" s="80"/>
      <c r="GSM16" s="80"/>
      <c r="GSN16" s="80"/>
      <c r="GSO16" s="80"/>
      <c r="GSP16" s="80"/>
      <c r="GSQ16" s="80"/>
      <c r="GSR16" s="80"/>
      <c r="GSS16" s="80"/>
      <c r="GST16" s="80"/>
      <c r="GSU16" s="80"/>
      <c r="GSV16" s="80"/>
      <c r="GSW16" s="80"/>
      <c r="GSX16" s="80"/>
      <c r="GSY16" s="80"/>
      <c r="GSZ16" s="80"/>
      <c r="GTA16" s="80"/>
      <c r="GTB16" s="80"/>
      <c r="GTC16" s="80"/>
      <c r="GTD16" s="80"/>
      <c r="GTE16" s="80"/>
      <c r="GTF16" s="80"/>
      <c r="GTG16" s="80"/>
      <c r="GTH16" s="80"/>
      <c r="GTI16" s="80"/>
      <c r="GTJ16" s="80"/>
      <c r="GTK16" s="80"/>
      <c r="GTL16" s="80"/>
      <c r="GTM16" s="80"/>
      <c r="GTN16" s="80"/>
      <c r="GTO16" s="80"/>
      <c r="GTP16" s="80"/>
      <c r="GTQ16" s="80"/>
      <c r="GTR16" s="80"/>
      <c r="GTS16" s="80"/>
      <c r="GTT16" s="80"/>
      <c r="GTU16" s="80"/>
      <c r="GTV16" s="80"/>
      <c r="GTW16" s="80"/>
      <c r="GTX16" s="80"/>
      <c r="GTY16" s="80"/>
      <c r="GTZ16" s="80"/>
      <c r="GUA16" s="80"/>
      <c r="GUB16" s="80"/>
      <c r="GUC16" s="80"/>
      <c r="GUD16" s="80"/>
      <c r="GUE16" s="80"/>
      <c r="GUF16" s="80"/>
      <c r="GUG16" s="80"/>
      <c r="GUH16" s="80"/>
      <c r="GUI16" s="80"/>
      <c r="GUJ16" s="80"/>
      <c r="GUK16" s="80"/>
      <c r="GUL16" s="80"/>
      <c r="GUM16" s="80"/>
      <c r="GUN16" s="80"/>
      <c r="GUO16" s="80"/>
      <c r="GUP16" s="80"/>
      <c r="GUQ16" s="80"/>
      <c r="GUR16" s="80"/>
      <c r="GUS16" s="80"/>
      <c r="GUT16" s="80"/>
      <c r="GUU16" s="80"/>
      <c r="GUV16" s="80"/>
      <c r="GUW16" s="80"/>
      <c r="GUX16" s="80"/>
      <c r="GUY16" s="80"/>
      <c r="GUZ16" s="80"/>
      <c r="GVA16" s="80"/>
      <c r="GVB16" s="80"/>
      <c r="GVC16" s="80"/>
      <c r="GVD16" s="80"/>
      <c r="GVE16" s="80"/>
      <c r="GVF16" s="80"/>
      <c r="GVG16" s="80"/>
      <c r="GVH16" s="80"/>
      <c r="GVI16" s="80"/>
      <c r="GVJ16" s="80"/>
      <c r="GVK16" s="80"/>
      <c r="GVL16" s="80"/>
      <c r="GVM16" s="80"/>
      <c r="GVN16" s="80"/>
      <c r="GVO16" s="80"/>
      <c r="GVP16" s="80"/>
      <c r="GVQ16" s="80"/>
      <c r="GVR16" s="80"/>
      <c r="GVS16" s="80"/>
      <c r="GVT16" s="80"/>
      <c r="GVU16" s="80"/>
      <c r="GVV16" s="80"/>
      <c r="GVW16" s="80"/>
      <c r="GVX16" s="80"/>
      <c r="GVY16" s="80"/>
      <c r="GVZ16" s="80"/>
      <c r="GWA16" s="80"/>
      <c r="GWB16" s="80"/>
      <c r="GWC16" s="80"/>
      <c r="GWD16" s="80"/>
      <c r="GWE16" s="80"/>
      <c r="GWF16" s="80"/>
      <c r="GWG16" s="80"/>
      <c r="GWH16" s="80"/>
      <c r="GWI16" s="80"/>
      <c r="GWJ16" s="80"/>
      <c r="GWK16" s="80"/>
      <c r="GWL16" s="80"/>
      <c r="GWM16" s="80"/>
      <c r="GWN16" s="80"/>
      <c r="GWO16" s="80"/>
      <c r="GWP16" s="80"/>
      <c r="GWQ16" s="80"/>
      <c r="GWR16" s="80"/>
      <c r="GWS16" s="80"/>
      <c r="GWT16" s="80"/>
      <c r="GWU16" s="80"/>
      <c r="GWV16" s="80"/>
      <c r="GWW16" s="80"/>
      <c r="GWX16" s="80"/>
      <c r="GWY16" s="80"/>
      <c r="GWZ16" s="80"/>
      <c r="GXA16" s="80"/>
      <c r="GXB16" s="80"/>
      <c r="GXC16" s="80"/>
      <c r="GXD16" s="80"/>
      <c r="GXE16" s="80"/>
      <c r="GXF16" s="80"/>
      <c r="GXG16" s="80"/>
      <c r="GXH16" s="80"/>
      <c r="GXI16" s="80"/>
      <c r="GXJ16" s="80"/>
      <c r="GXK16" s="80"/>
      <c r="GXL16" s="80"/>
      <c r="GXM16" s="80"/>
      <c r="GXN16" s="80"/>
      <c r="GXO16" s="80"/>
      <c r="GXP16" s="80"/>
      <c r="GXQ16" s="80"/>
      <c r="GXR16" s="80"/>
      <c r="GXS16" s="80"/>
      <c r="GXT16" s="80"/>
      <c r="GXU16" s="80"/>
      <c r="GXV16" s="80"/>
      <c r="GXW16" s="80"/>
      <c r="GXX16" s="80"/>
      <c r="GXY16" s="80"/>
      <c r="GXZ16" s="80"/>
      <c r="GYA16" s="80"/>
      <c r="GYB16" s="80"/>
      <c r="GYC16" s="80"/>
      <c r="GYD16" s="80"/>
      <c r="GYE16" s="80"/>
      <c r="GYF16" s="80"/>
      <c r="GYG16" s="80"/>
      <c r="GYH16" s="80"/>
      <c r="GYI16" s="80"/>
      <c r="GYJ16" s="80"/>
      <c r="GYK16" s="80"/>
      <c r="GYL16" s="80"/>
      <c r="GYM16" s="80"/>
      <c r="GYN16" s="80"/>
      <c r="GYO16" s="80"/>
      <c r="GYP16" s="80"/>
      <c r="GYQ16" s="80"/>
      <c r="GYR16" s="80"/>
      <c r="GYS16" s="80"/>
      <c r="GYT16" s="80"/>
      <c r="GYU16" s="80"/>
      <c r="GYV16" s="80"/>
      <c r="GYW16" s="80"/>
      <c r="GYX16" s="80"/>
      <c r="GYY16" s="80"/>
      <c r="GYZ16" s="80"/>
      <c r="GZA16" s="80"/>
      <c r="GZB16" s="80"/>
      <c r="GZC16" s="80"/>
      <c r="GZD16" s="80"/>
      <c r="GZE16" s="80"/>
      <c r="GZF16" s="80"/>
      <c r="GZG16" s="80"/>
      <c r="GZH16" s="80"/>
      <c r="GZI16" s="80"/>
      <c r="GZJ16" s="80"/>
      <c r="GZK16" s="80"/>
      <c r="GZL16" s="80"/>
      <c r="GZM16" s="80"/>
      <c r="GZN16" s="80"/>
      <c r="GZO16" s="80"/>
      <c r="GZP16" s="80"/>
      <c r="GZQ16" s="80"/>
      <c r="GZR16" s="80"/>
      <c r="GZS16" s="80"/>
      <c r="GZT16" s="80"/>
      <c r="GZU16" s="80"/>
      <c r="GZV16" s="80"/>
      <c r="GZW16" s="80"/>
      <c r="GZX16" s="80"/>
      <c r="GZY16" s="80"/>
      <c r="GZZ16" s="80"/>
      <c r="HAA16" s="80"/>
      <c r="HAB16" s="80"/>
      <c r="HAC16" s="80"/>
      <c r="HAD16" s="80"/>
      <c r="HAE16" s="80"/>
      <c r="HAF16" s="80"/>
      <c r="HAG16" s="80"/>
      <c r="HAH16" s="80"/>
      <c r="HAI16" s="80"/>
      <c r="HAJ16" s="80"/>
      <c r="HAK16" s="80"/>
      <c r="HAL16" s="80"/>
      <c r="HAM16" s="80"/>
      <c r="HAN16" s="80"/>
      <c r="HAO16" s="80"/>
      <c r="HAP16" s="80"/>
      <c r="HAQ16" s="80"/>
      <c r="HAR16" s="80"/>
      <c r="HAS16" s="80"/>
      <c r="HAT16" s="80"/>
      <c r="HAU16" s="80"/>
      <c r="HAV16" s="80"/>
      <c r="HAW16" s="80"/>
      <c r="HAX16" s="80"/>
      <c r="HAY16" s="80"/>
      <c r="HAZ16" s="80"/>
      <c r="HBA16" s="80"/>
      <c r="HBB16" s="80"/>
      <c r="HBC16" s="80"/>
      <c r="HBD16" s="80"/>
      <c r="HBE16" s="80"/>
      <c r="HBF16" s="80"/>
      <c r="HBG16" s="80"/>
      <c r="HBH16" s="80"/>
      <c r="HBI16" s="80"/>
      <c r="HBJ16" s="80"/>
      <c r="HBK16" s="80"/>
      <c r="HBL16" s="80"/>
      <c r="HBM16" s="80"/>
      <c r="HBN16" s="80"/>
      <c r="HBO16" s="80"/>
      <c r="HBP16" s="80"/>
      <c r="HBQ16" s="80"/>
      <c r="HBR16" s="80"/>
      <c r="HBS16" s="80"/>
      <c r="HBT16" s="80"/>
      <c r="HBU16" s="80"/>
      <c r="HBV16" s="80"/>
      <c r="HBW16" s="80"/>
      <c r="HBX16" s="80"/>
      <c r="HBY16" s="80"/>
      <c r="HBZ16" s="80"/>
      <c r="HCA16" s="80"/>
      <c r="HCB16" s="80"/>
      <c r="HCC16" s="80"/>
      <c r="HCD16" s="80"/>
      <c r="HCE16" s="80"/>
      <c r="HCF16" s="80"/>
      <c r="HCG16" s="80"/>
      <c r="HCH16" s="80"/>
      <c r="HCI16" s="80"/>
      <c r="HCJ16" s="80"/>
      <c r="HCK16" s="80"/>
      <c r="HCL16" s="80"/>
      <c r="HCM16" s="80"/>
      <c r="HCN16" s="80"/>
      <c r="HCO16" s="80"/>
      <c r="HCP16" s="80"/>
      <c r="HCQ16" s="80"/>
      <c r="HCR16" s="80"/>
      <c r="HCS16" s="80"/>
      <c r="HCT16" s="80"/>
      <c r="HCU16" s="80"/>
      <c r="HCV16" s="80"/>
      <c r="HCW16" s="80"/>
      <c r="HCX16" s="80"/>
      <c r="HCY16" s="80"/>
      <c r="HCZ16" s="80"/>
      <c r="HDA16" s="80"/>
      <c r="HDB16" s="80"/>
      <c r="HDC16" s="80"/>
      <c r="HDD16" s="80"/>
      <c r="HDE16" s="80"/>
      <c r="HDF16" s="80"/>
      <c r="HDG16" s="80"/>
      <c r="HDH16" s="80"/>
      <c r="HDI16" s="80"/>
      <c r="HDJ16" s="80"/>
      <c r="HDK16" s="80"/>
      <c r="HDL16" s="80"/>
      <c r="HDM16" s="80"/>
      <c r="HDN16" s="80"/>
      <c r="HDO16" s="80"/>
      <c r="HDP16" s="80"/>
      <c r="HDQ16" s="80"/>
      <c r="HDR16" s="80"/>
      <c r="HDS16" s="80"/>
      <c r="HDT16" s="80"/>
      <c r="HDU16" s="80"/>
      <c r="HDV16" s="80"/>
      <c r="HDW16" s="80"/>
      <c r="HDX16" s="80"/>
      <c r="HDY16" s="80"/>
      <c r="HDZ16" s="80"/>
      <c r="HEA16" s="80"/>
      <c r="HEB16" s="80"/>
      <c r="HEC16" s="80"/>
      <c r="HED16" s="80"/>
      <c r="HEE16" s="80"/>
      <c r="HEF16" s="80"/>
      <c r="HEG16" s="80"/>
      <c r="HEH16" s="80"/>
      <c r="HEI16" s="80"/>
      <c r="HEJ16" s="80"/>
      <c r="HEK16" s="80"/>
      <c r="HEL16" s="80"/>
      <c r="HEM16" s="80"/>
      <c r="HEN16" s="80"/>
      <c r="HEO16" s="80"/>
      <c r="HEP16" s="80"/>
      <c r="HEQ16" s="80"/>
      <c r="HER16" s="80"/>
      <c r="HES16" s="80"/>
      <c r="HET16" s="80"/>
      <c r="HEU16" s="80"/>
      <c r="HEV16" s="80"/>
      <c r="HEW16" s="80"/>
      <c r="HEX16" s="80"/>
      <c r="HEY16" s="80"/>
      <c r="HEZ16" s="80"/>
      <c r="HFA16" s="80"/>
      <c r="HFB16" s="80"/>
      <c r="HFC16" s="80"/>
      <c r="HFD16" s="80"/>
      <c r="HFE16" s="80"/>
      <c r="HFF16" s="80"/>
      <c r="HFG16" s="80"/>
      <c r="HFH16" s="80"/>
      <c r="HFI16" s="80"/>
      <c r="HFJ16" s="80"/>
      <c r="HFK16" s="80"/>
      <c r="HFL16" s="80"/>
      <c r="HFM16" s="80"/>
      <c r="HFN16" s="80"/>
      <c r="HFO16" s="80"/>
      <c r="HFP16" s="80"/>
      <c r="HFQ16" s="80"/>
      <c r="HFR16" s="80"/>
      <c r="HFS16" s="80"/>
      <c r="HFT16" s="80"/>
      <c r="HFU16" s="80"/>
      <c r="HFV16" s="80"/>
      <c r="HFW16" s="80"/>
      <c r="HFX16" s="80"/>
      <c r="HFY16" s="80"/>
      <c r="HFZ16" s="80"/>
      <c r="HGA16" s="80"/>
      <c r="HGB16" s="80"/>
      <c r="HGC16" s="80"/>
      <c r="HGD16" s="80"/>
      <c r="HGE16" s="80"/>
      <c r="HGF16" s="80"/>
      <c r="HGG16" s="80"/>
      <c r="HGH16" s="80"/>
      <c r="HGI16" s="80"/>
      <c r="HGJ16" s="80"/>
      <c r="HGK16" s="80"/>
      <c r="HGL16" s="80"/>
      <c r="HGM16" s="80"/>
      <c r="HGN16" s="80"/>
      <c r="HGO16" s="80"/>
      <c r="HGP16" s="80"/>
      <c r="HGQ16" s="80"/>
      <c r="HGR16" s="80"/>
      <c r="HGS16" s="80"/>
      <c r="HGT16" s="80"/>
      <c r="HGU16" s="80"/>
      <c r="HGV16" s="80"/>
      <c r="HGW16" s="80"/>
      <c r="HGX16" s="80"/>
      <c r="HGY16" s="80"/>
      <c r="HGZ16" s="80"/>
      <c r="HHA16" s="80"/>
      <c r="HHB16" s="80"/>
      <c r="HHC16" s="80"/>
      <c r="HHD16" s="80"/>
      <c r="HHE16" s="80"/>
      <c r="HHF16" s="80"/>
      <c r="HHG16" s="80"/>
      <c r="HHH16" s="80"/>
      <c r="HHI16" s="80"/>
      <c r="HHJ16" s="80"/>
      <c r="HHK16" s="80"/>
      <c r="HHL16" s="80"/>
      <c r="HHM16" s="80"/>
      <c r="HHN16" s="80"/>
      <c r="HHO16" s="80"/>
      <c r="HHP16" s="80"/>
      <c r="HHQ16" s="80"/>
      <c r="HHR16" s="80"/>
      <c r="HHS16" s="80"/>
      <c r="HHT16" s="80"/>
      <c r="HHU16" s="80"/>
      <c r="HHV16" s="80"/>
      <c r="HHW16" s="80"/>
      <c r="HHX16" s="80"/>
      <c r="HHY16" s="80"/>
      <c r="HHZ16" s="80"/>
      <c r="HIA16" s="80"/>
      <c r="HIB16" s="80"/>
      <c r="HIC16" s="80"/>
      <c r="HID16" s="80"/>
      <c r="HIE16" s="80"/>
      <c r="HIF16" s="80"/>
      <c r="HIG16" s="80"/>
      <c r="HIH16" s="80"/>
      <c r="HII16" s="80"/>
      <c r="HIJ16" s="80"/>
      <c r="HIK16" s="80"/>
      <c r="HIL16" s="80"/>
      <c r="HIM16" s="80"/>
      <c r="HIN16" s="80"/>
      <c r="HIO16" s="80"/>
      <c r="HIP16" s="80"/>
      <c r="HIQ16" s="80"/>
      <c r="HIR16" s="80"/>
      <c r="HIS16" s="80"/>
      <c r="HIT16" s="80"/>
      <c r="HIU16" s="80"/>
      <c r="HIV16" s="80"/>
      <c r="HIW16" s="80"/>
      <c r="HIX16" s="80"/>
      <c r="HIY16" s="80"/>
      <c r="HIZ16" s="80"/>
      <c r="HJA16" s="80"/>
      <c r="HJB16" s="80"/>
      <c r="HJC16" s="80"/>
      <c r="HJD16" s="80"/>
      <c r="HJE16" s="80"/>
      <c r="HJF16" s="80"/>
      <c r="HJG16" s="80"/>
      <c r="HJH16" s="80"/>
      <c r="HJI16" s="80"/>
      <c r="HJJ16" s="80"/>
      <c r="HJK16" s="80"/>
      <c r="HJL16" s="80"/>
      <c r="HJM16" s="80"/>
      <c r="HJN16" s="80"/>
      <c r="HJO16" s="80"/>
      <c r="HJP16" s="80"/>
      <c r="HJQ16" s="80"/>
      <c r="HJR16" s="80"/>
      <c r="HJS16" s="80"/>
      <c r="HJT16" s="80"/>
      <c r="HJU16" s="80"/>
      <c r="HJV16" s="80"/>
      <c r="HJW16" s="80"/>
      <c r="HJX16" s="80"/>
      <c r="HJY16" s="80"/>
      <c r="HJZ16" s="80"/>
      <c r="HKA16" s="80"/>
      <c r="HKB16" s="80"/>
      <c r="HKC16" s="80"/>
      <c r="HKD16" s="80"/>
      <c r="HKE16" s="80"/>
      <c r="HKF16" s="80"/>
      <c r="HKG16" s="80"/>
      <c r="HKH16" s="80"/>
      <c r="HKI16" s="80"/>
      <c r="HKJ16" s="80"/>
      <c r="HKK16" s="80"/>
      <c r="HKL16" s="80"/>
      <c r="HKM16" s="80"/>
      <c r="HKN16" s="80"/>
      <c r="HKO16" s="80"/>
      <c r="HKP16" s="80"/>
      <c r="HKQ16" s="80"/>
      <c r="HKR16" s="80"/>
      <c r="HKS16" s="80"/>
      <c r="HKT16" s="80"/>
      <c r="HKU16" s="80"/>
      <c r="HKV16" s="80"/>
      <c r="HKW16" s="80"/>
      <c r="HKX16" s="80"/>
      <c r="HKY16" s="80"/>
      <c r="HKZ16" s="80"/>
      <c r="HLA16" s="80"/>
      <c r="HLB16" s="80"/>
      <c r="HLC16" s="80"/>
      <c r="HLD16" s="80"/>
      <c r="HLE16" s="80"/>
      <c r="HLF16" s="80"/>
      <c r="HLG16" s="80"/>
      <c r="HLH16" s="80"/>
      <c r="HLI16" s="80"/>
      <c r="HLJ16" s="80"/>
      <c r="HLK16" s="80"/>
      <c r="HLL16" s="80"/>
      <c r="HLM16" s="80"/>
      <c r="HLN16" s="80"/>
      <c r="HLO16" s="80"/>
      <c r="HLP16" s="80"/>
      <c r="HLQ16" s="80"/>
      <c r="HLR16" s="80"/>
      <c r="HLS16" s="80"/>
      <c r="HLT16" s="80"/>
      <c r="HLU16" s="80"/>
      <c r="HLV16" s="80"/>
      <c r="HLW16" s="80"/>
      <c r="HLX16" s="80"/>
      <c r="HLY16" s="80"/>
      <c r="HLZ16" s="80"/>
      <c r="HMA16" s="80"/>
      <c r="HMB16" s="80"/>
      <c r="HMC16" s="80"/>
      <c r="HMD16" s="80"/>
      <c r="HME16" s="80"/>
      <c r="HMF16" s="80"/>
      <c r="HMG16" s="80"/>
      <c r="HMH16" s="80"/>
      <c r="HMI16" s="80"/>
      <c r="HMJ16" s="80"/>
      <c r="HMK16" s="80"/>
      <c r="HML16" s="80"/>
      <c r="HMM16" s="80"/>
      <c r="HMN16" s="80"/>
      <c r="HMO16" s="80"/>
      <c r="HMP16" s="80"/>
      <c r="HMQ16" s="80"/>
      <c r="HMR16" s="80"/>
      <c r="HMS16" s="80"/>
      <c r="HMT16" s="80"/>
      <c r="HMU16" s="80"/>
      <c r="HMV16" s="80"/>
      <c r="HMW16" s="80"/>
      <c r="HMX16" s="80"/>
      <c r="HMY16" s="80"/>
      <c r="HMZ16" s="80"/>
      <c r="HNA16" s="80"/>
      <c r="HNB16" s="80"/>
      <c r="HNC16" s="80"/>
      <c r="HND16" s="80"/>
      <c r="HNE16" s="80"/>
      <c r="HNF16" s="80"/>
      <c r="HNG16" s="80"/>
      <c r="HNH16" s="80"/>
      <c r="HNI16" s="80"/>
      <c r="HNJ16" s="80"/>
      <c r="HNK16" s="80"/>
      <c r="HNL16" s="80"/>
      <c r="HNM16" s="80"/>
      <c r="HNN16" s="80"/>
      <c r="HNO16" s="80"/>
      <c r="HNP16" s="80"/>
      <c r="HNQ16" s="80"/>
      <c r="HNR16" s="80"/>
      <c r="HNS16" s="80"/>
      <c r="HNT16" s="80"/>
      <c r="HNU16" s="80"/>
      <c r="HNV16" s="80"/>
      <c r="HNW16" s="80"/>
      <c r="HNX16" s="80"/>
      <c r="HNY16" s="80"/>
      <c r="HNZ16" s="80"/>
      <c r="HOA16" s="80"/>
      <c r="HOB16" s="80"/>
      <c r="HOC16" s="80"/>
      <c r="HOD16" s="80"/>
      <c r="HOE16" s="80"/>
      <c r="HOF16" s="80"/>
      <c r="HOG16" s="80"/>
      <c r="HOH16" s="80"/>
      <c r="HOI16" s="80"/>
      <c r="HOJ16" s="80"/>
      <c r="HOK16" s="80"/>
      <c r="HOL16" s="80"/>
      <c r="HOM16" s="80"/>
      <c r="HON16" s="80"/>
      <c r="HOO16" s="80"/>
      <c r="HOP16" s="80"/>
      <c r="HOQ16" s="80"/>
      <c r="HOR16" s="80"/>
      <c r="HOS16" s="80"/>
      <c r="HOT16" s="80"/>
      <c r="HOU16" s="80"/>
      <c r="HOV16" s="80"/>
      <c r="HOW16" s="80"/>
      <c r="HOX16" s="80"/>
      <c r="HOY16" s="80"/>
      <c r="HOZ16" s="80"/>
      <c r="HPA16" s="80"/>
      <c r="HPB16" s="80"/>
      <c r="HPC16" s="80"/>
      <c r="HPD16" s="80"/>
      <c r="HPE16" s="80"/>
      <c r="HPF16" s="80"/>
      <c r="HPG16" s="80"/>
      <c r="HPH16" s="80"/>
      <c r="HPI16" s="80"/>
      <c r="HPJ16" s="80"/>
      <c r="HPK16" s="80"/>
      <c r="HPL16" s="80"/>
      <c r="HPM16" s="80"/>
      <c r="HPN16" s="80"/>
      <c r="HPO16" s="80"/>
      <c r="HPP16" s="80"/>
      <c r="HPQ16" s="80"/>
      <c r="HPR16" s="80"/>
      <c r="HPS16" s="80"/>
      <c r="HPT16" s="80"/>
      <c r="HPU16" s="80"/>
      <c r="HPV16" s="80"/>
      <c r="HPW16" s="80"/>
      <c r="HPX16" s="80"/>
      <c r="HPY16" s="80"/>
      <c r="HPZ16" s="80"/>
      <c r="HQA16" s="80"/>
      <c r="HQB16" s="80"/>
      <c r="HQC16" s="80"/>
      <c r="HQD16" s="80"/>
      <c r="HQE16" s="80"/>
      <c r="HQF16" s="80"/>
      <c r="HQG16" s="80"/>
      <c r="HQH16" s="80"/>
      <c r="HQI16" s="80"/>
      <c r="HQJ16" s="80"/>
      <c r="HQK16" s="80"/>
      <c r="HQL16" s="80"/>
      <c r="HQM16" s="80"/>
      <c r="HQN16" s="80"/>
      <c r="HQO16" s="80"/>
      <c r="HQP16" s="80"/>
      <c r="HQQ16" s="80"/>
      <c r="HQR16" s="80"/>
      <c r="HQS16" s="80"/>
      <c r="HQT16" s="80"/>
      <c r="HQU16" s="80"/>
      <c r="HQV16" s="80"/>
      <c r="HQW16" s="80"/>
      <c r="HQX16" s="80"/>
      <c r="HQY16" s="80"/>
      <c r="HQZ16" s="80"/>
      <c r="HRA16" s="80"/>
      <c r="HRB16" s="80"/>
      <c r="HRC16" s="80"/>
      <c r="HRD16" s="80"/>
      <c r="HRE16" s="80"/>
      <c r="HRF16" s="80"/>
      <c r="HRG16" s="80"/>
      <c r="HRH16" s="80"/>
      <c r="HRI16" s="80"/>
      <c r="HRJ16" s="80"/>
      <c r="HRK16" s="80"/>
      <c r="HRL16" s="80"/>
      <c r="HRM16" s="80"/>
      <c r="HRN16" s="80"/>
      <c r="HRO16" s="80"/>
      <c r="HRP16" s="80"/>
      <c r="HRQ16" s="80"/>
      <c r="HRR16" s="80"/>
      <c r="HRS16" s="80"/>
      <c r="HRT16" s="80"/>
      <c r="HRU16" s="80"/>
      <c r="HRV16" s="80"/>
      <c r="HRW16" s="80"/>
      <c r="HRX16" s="80"/>
      <c r="HRY16" s="80"/>
      <c r="HRZ16" s="80"/>
      <c r="HSA16" s="80"/>
      <c r="HSB16" s="80"/>
      <c r="HSC16" s="80"/>
      <c r="HSD16" s="80"/>
      <c r="HSE16" s="80"/>
      <c r="HSF16" s="80"/>
      <c r="HSG16" s="80"/>
      <c r="HSH16" s="80"/>
      <c r="HSI16" s="80"/>
      <c r="HSJ16" s="80"/>
      <c r="HSK16" s="80"/>
      <c r="HSL16" s="80"/>
      <c r="HSM16" s="80"/>
      <c r="HSN16" s="80"/>
      <c r="HSO16" s="80"/>
      <c r="HSP16" s="80"/>
      <c r="HSQ16" s="80"/>
      <c r="HSR16" s="80"/>
      <c r="HSS16" s="80"/>
      <c r="HST16" s="80"/>
      <c r="HSU16" s="80"/>
      <c r="HSV16" s="80"/>
      <c r="HSW16" s="80"/>
      <c r="HSX16" s="80"/>
      <c r="HSY16" s="80"/>
      <c r="HSZ16" s="80"/>
      <c r="HTA16" s="80"/>
      <c r="HTB16" s="80"/>
      <c r="HTC16" s="80"/>
      <c r="HTD16" s="80"/>
      <c r="HTE16" s="80"/>
      <c r="HTF16" s="80"/>
      <c r="HTG16" s="80"/>
      <c r="HTH16" s="80"/>
      <c r="HTI16" s="80"/>
      <c r="HTJ16" s="80"/>
      <c r="HTK16" s="80"/>
      <c r="HTL16" s="80"/>
      <c r="HTM16" s="80"/>
      <c r="HTN16" s="80"/>
      <c r="HTO16" s="80"/>
      <c r="HTP16" s="80"/>
      <c r="HTQ16" s="80"/>
      <c r="HTR16" s="80"/>
      <c r="HTS16" s="80"/>
      <c r="HTT16" s="80"/>
      <c r="HTU16" s="80"/>
      <c r="HTV16" s="80"/>
      <c r="HTW16" s="80"/>
      <c r="HTX16" s="80"/>
      <c r="HTY16" s="80"/>
      <c r="HTZ16" s="80"/>
      <c r="HUA16" s="80"/>
      <c r="HUB16" s="80"/>
      <c r="HUC16" s="80"/>
      <c r="HUD16" s="80"/>
      <c r="HUE16" s="80"/>
      <c r="HUF16" s="80"/>
      <c r="HUG16" s="80"/>
      <c r="HUH16" s="80"/>
      <c r="HUI16" s="80"/>
      <c r="HUJ16" s="80"/>
      <c r="HUK16" s="80"/>
      <c r="HUL16" s="80"/>
      <c r="HUM16" s="80"/>
      <c r="HUN16" s="80"/>
      <c r="HUO16" s="80"/>
      <c r="HUP16" s="80"/>
      <c r="HUQ16" s="80"/>
      <c r="HUR16" s="80"/>
      <c r="HUS16" s="80"/>
      <c r="HUT16" s="80"/>
      <c r="HUU16" s="80"/>
      <c r="HUV16" s="80"/>
      <c r="HUW16" s="80"/>
      <c r="HUX16" s="80"/>
      <c r="HUY16" s="80"/>
      <c r="HUZ16" s="80"/>
      <c r="HVA16" s="80"/>
      <c r="HVB16" s="80"/>
      <c r="HVC16" s="80"/>
      <c r="HVD16" s="80"/>
      <c r="HVE16" s="80"/>
      <c r="HVF16" s="80"/>
      <c r="HVG16" s="80"/>
      <c r="HVH16" s="80"/>
      <c r="HVI16" s="80"/>
      <c r="HVJ16" s="80"/>
      <c r="HVK16" s="80"/>
      <c r="HVL16" s="80"/>
      <c r="HVM16" s="80"/>
      <c r="HVN16" s="80"/>
      <c r="HVO16" s="80"/>
      <c r="HVP16" s="80"/>
      <c r="HVQ16" s="80"/>
      <c r="HVR16" s="80"/>
      <c r="HVS16" s="80"/>
      <c r="HVT16" s="80"/>
      <c r="HVU16" s="80"/>
      <c r="HVV16" s="80"/>
      <c r="HVW16" s="80"/>
      <c r="HVX16" s="80"/>
      <c r="HVY16" s="80"/>
      <c r="HVZ16" s="80"/>
      <c r="HWA16" s="80"/>
      <c r="HWB16" s="80"/>
      <c r="HWC16" s="80"/>
      <c r="HWD16" s="80"/>
      <c r="HWE16" s="80"/>
      <c r="HWF16" s="80"/>
      <c r="HWG16" s="80"/>
      <c r="HWH16" s="80"/>
      <c r="HWI16" s="80"/>
      <c r="HWJ16" s="80"/>
      <c r="HWK16" s="80"/>
      <c r="HWL16" s="80"/>
      <c r="HWM16" s="80"/>
      <c r="HWN16" s="80"/>
      <c r="HWO16" s="80"/>
      <c r="HWP16" s="80"/>
      <c r="HWQ16" s="80"/>
      <c r="HWR16" s="80"/>
      <c r="HWS16" s="80"/>
      <c r="HWT16" s="80"/>
      <c r="HWU16" s="80"/>
      <c r="HWV16" s="80"/>
      <c r="HWW16" s="80"/>
      <c r="HWX16" s="80"/>
      <c r="HWY16" s="80"/>
      <c r="HWZ16" s="80"/>
      <c r="HXA16" s="80"/>
      <c r="HXB16" s="80"/>
      <c r="HXC16" s="80"/>
      <c r="HXD16" s="80"/>
      <c r="HXE16" s="80"/>
      <c r="HXF16" s="80"/>
      <c r="HXG16" s="80"/>
      <c r="HXH16" s="80"/>
      <c r="HXI16" s="80"/>
      <c r="HXJ16" s="80"/>
      <c r="HXK16" s="80"/>
      <c r="HXL16" s="80"/>
      <c r="HXM16" s="80"/>
      <c r="HXN16" s="80"/>
      <c r="HXO16" s="80"/>
      <c r="HXP16" s="80"/>
      <c r="HXQ16" s="80"/>
      <c r="HXR16" s="80"/>
      <c r="HXS16" s="80"/>
      <c r="HXT16" s="80"/>
      <c r="HXU16" s="80"/>
      <c r="HXV16" s="80"/>
      <c r="HXW16" s="80"/>
      <c r="HXX16" s="80"/>
      <c r="HXY16" s="80"/>
      <c r="HXZ16" s="80"/>
      <c r="HYA16" s="80"/>
      <c r="HYB16" s="80"/>
      <c r="HYC16" s="80"/>
      <c r="HYD16" s="80"/>
      <c r="HYE16" s="80"/>
      <c r="HYF16" s="80"/>
      <c r="HYG16" s="80"/>
      <c r="HYH16" s="80"/>
      <c r="HYI16" s="80"/>
      <c r="HYJ16" s="80"/>
      <c r="HYK16" s="80"/>
      <c r="HYL16" s="80"/>
      <c r="HYM16" s="80"/>
      <c r="HYN16" s="80"/>
      <c r="HYO16" s="80"/>
      <c r="HYP16" s="80"/>
      <c r="HYQ16" s="80"/>
      <c r="HYR16" s="80"/>
      <c r="HYS16" s="80"/>
      <c r="HYT16" s="80"/>
      <c r="HYU16" s="80"/>
      <c r="HYV16" s="80"/>
      <c r="HYW16" s="80"/>
      <c r="HYX16" s="80"/>
      <c r="HYY16" s="80"/>
      <c r="HYZ16" s="80"/>
      <c r="HZA16" s="80"/>
      <c r="HZB16" s="80"/>
      <c r="HZC16" s="80"/>
      <c r="HZD16" s="80"/>
      <c r="HZE16" s="80"/>
      <c r="HZF16" s="80"/>
      <c r="HZG16" s="80"/>
      <c r="HZH16" s="80"/>
      <c r="HZI16" s="80"/>
      <c r="HZJ16" s="80"/>
      <c r="HZK16" s="80"/>
      <c r="HZL16" s="80"/>
      <c r="HZM16" s="80"/>
      <c r="HZN16" s="80"/>
      <c r="HZO16" s="80"/>
      <c r="HZP16" s="80"/>
      <c r="HZQ16" s="80"/>
      <c r="HZR16" s="80"/>
      <c r="HZS16" s="80"/>
      <c r="HZT16" s="80"/>
      <c r="HZU16" s="80"/>
      <c r="HZV16" s="80"/>
      <c r="HZW16" s="80"/>
      <c r="HZX16" s="80"/>
      <c r="HZY16" s="80"/>
      <c r="HZZ16" s="80"/>
      <c r="IAA16" s="80"/>
      <c r="IAB16" s="80"/>
      <c r="IAC16" s="80"/>
      <c r="IAD16" s="80"/>
      <c r="IAE16" s="80"/>
      <c r="IAF16" s="80"/>
      <c r="IAG16" s="80"/>
      <c r="IAH16" s="80"/>
      <c r="IAI16" s="80"/>
      <c r="IAJ16" s="80"/>
      <c r="IAK16" s="80"/>
      <c r="IAL16" s="80"/>
      <c r="IAM16" s="80"/>
      <c r="IAN16" s="80"/>
      <c r="IAO16" s="80"/>
      <c r="IAP16" s="80"/>
      <c r="IAQ16" s="80"/>
      <c r="IAR16" s="80"/>
      <c r="IAS16" s="80"/>
      <c r="IAT16" s="80"/>
      <c r="IAU16" s="80"/>
      <c r="IAV16" s="80"/>
      <c r="IAW16" s="80"/>
      <c r="IAX16" s="80"/>
      <c r="IAY16" s="80"/>
      <c r="IAZ16" s="80"/>
      <c r="IBA16" s="80"/>
      <c r="IBB16" s="80"/>
      <c r="IBC16" s="80"/>
      <c r="IBD16" s="80"/>
      <c r="IBE16" s="80"/>
      <c r="IBF16" s="80"/>
      <c r="IBG16" s="80"/>
      <c r="IBH16" s="80"/>
      <c r="IBI16" s="80"/>
      <c r="IBJ16" s="80"/>
      <c r="IBK16" s="80"/>
      <c r="IBL16" s="80"/>
      <c r="IBM16" s="80"/>
      <c r="IBN16" s="80"/>
      <c r="IBO16" s="80"/>
      <c r="IBP16" s="80"/>
      <c r="IBQ16" s="80"/>
      <c r="IBR16" s="80"/>
      <c r="IBS16" s="80"/>
      <c r="IBT16" s="80"/>
      <c r="IBU16" s="80"/>
      <c r="IBV16" s="80"/>
      <c r="IBW16" s="80"/>
      <c r="IBX16" s="80"/>
      <c r="IBY16" s="80"/>
      <c r="IBZ16" s="80"/>
      <c r="ICA16" s="80"/>
      <c r="ICB16" s="80"/>
      <c r="ICC16" s="80"/>
      <c r="ICD16" s="80"/>
      <c r="ICE16" s="80"/>
      <c r="ICF16" s="80"/>
      <c r="ICG16" s="80"/>
      <c r="ICH16" s="80"/>
      <c r="ICI16" s="80"/>
      <c r="ICJ16" s="80"/>
      <c r="ICK16" s="80"/>
      <c r="ICL16" s="80"/>
      <c r="ICM16" s="80"/>
      <c r="ICN16" s="80"/>
      <c r="ICO16" s="80"/>
      <c r="ICP16" s="80"/>
      <c r="ICQ16" s="80"/>
      <c r="ICR16" s="80"/>
      <c r="ICS16" s="80"/>
      <c r="ICT16" s="80"/>
      <c r="ICU16" s="80"/>
      <c r="ICV16" s="80"/>
      <c r="ICW16" s="80"/>
      <c r="ICX16" s="80"/>
      <c r="ICY16" s="80"/>
      <c r="ICZ16" s="80"/>
      <c r="IDA16" s="80"/>
      <c r="IDB16" s="80"/>
      <c r="IDC16" s="80"/>
      <c r="IDD16" s="80"/>
      <c r="IDE16" s="80"/>
      <c r="IDF16" s="80"/>
      <c r="IDG16" s="80"/>
      <c r="IDH16" s="80"/>
      <c r="IDI16" s="80"/>
      <c r="IDJ16" s="80"/>
      <c r="IDK16" s="80"/>
      <c r="IDL16" s="80"/>
      <c r="IDM16" s="80"/>
      <c r="IDN16" s="80"/>
      <c r="IDO16" s="80"/>
      <c r="IDP16" s="80"/>
      <c r="IDQ16" s="80"/>
      <c r="IDR16" s="80"/>
      <c r="IDS16" s="80"/>
      <c r="IDT16" s="80"/>
      <c r="IDU16" s="80"/>
      <c r="IDV16" s="80"/>
      <c r="IDW16" s="80"/>
      <c r="IDX16" s="80"/>
      <c r="IDY16" s="80"/>
      <c r="IDZ16" s="80"/>
      <c r="IEA16" s="80"/>
      <c r="IEB16" s="80"/>
      <c r="IEC16" s="80"/>
      <c r="IED16" s="80"/>
      <c r="IEE16" s="80"/>
      <c r="IEF16" s="80"/>
      <c r="IEG16" s="80"/>
      <c r="IEH16" s="80"/>
      <c r="IEI16" s="80"/>
      <c r="IEJ16" s="80"/>
      <c r="IEK16" s="80"/>
      <c r="IEL16" s="80"/>
      <c r="IEM16" s="80"/>
      <c r="IEN16" s="80"/>
      <c r="IEO16" s="80"/>
      <c r="IEP16" s="80"/>
      <c r="IEQ16" s="80"/>
      <c r="IER16" s="80"/>
      <c r="IES16" s="80"/>
      <c r="IET16" s="80"/>
      <c r="IEU16" s="80"/>
      <c r="IEV16" s="80"/>
      <c r="IEW16" s="80"/>
      <c r="IEX16" s="80"/>
      <c r="IEY16" s="80"/>
      <c r="IEZ16" s="80"/>
      <c r="IFA16" s="80"/>
      <c r="IFB16" s="80"/>
      <c r="IFC16" s="80"/>
      <c r="IFD16" s="80"/>
      <c r="IFE16" s="80"/>
      <c r="IFF16" s="80"/>
      <c r="IFG16" s="80"/>
      <c r="IFH16" s="80"/>
      <c r="IFI16" s="80"/>
      <c r="IFJ16" s="80"/>
      <c r="IFK16" s="80"/>
      <c r="IFL16" s="80"/>
      <c r="IFM16" s="80"/>
      <c r="IFN16" s="80"/>
      <c r="IFO16" s="80"/>
      <c r="IFP16" s="80"/>
      <c r="IFQ16" s="80"/>
      <c r="IFR16" s="80"/>
      <c r="IFS16" s="80"/>
      <c r="IFT16" s="80"/>
      <c r="IFU16" s="80"/>
      <c r="IFV16" s="80"/>
      <c r="IFW16" s="80"/>
      <c r="IFX16" s="80"/>
      <c r="IFY16" s="80"/>
      <c r="IFZ16" s="80"/>
      <c r="IGA16" s="80"/>
      <c r="IGB16" s="80"/>
      <c r="IGC16" s="80"/>
      <c r="IGD16" s="80"/>
      <c r="IGE16" s="80"/>
      <c r="IGF16" s="80"/>
      <c r="IGG16" s="80"/>
      <c r="IGH16" s="80"/>
      <c r="IGI16" s="80"/>
      <c r="IGJ16" s="80"/>
      <c r="IGK16" s="80"/>
      <c r="IGL16" s="80"/>
      <c r="IGM16" s="80"/>
      <c r="IGN16" s="80"/>
      <c r="IGO16" s="80"/>
      <c r="IGP16" s="80"/>
      <c r="IGQ16" s="80"/>
      <c r="IGR16" s="80"/>
      <c r="IGS16" s="80"/>
      <c r="IGT16" s="80"/>
      <c r="IGU16" s="80"/>
      <c r="IGV16" s="80"/>
      <c r="IGW16" s="80"/>
      <c r="IGX16" s="80"/>
      <c r="IGY16" s="80"/>
      <c r="IGZ16" s="80"/>
      <c r="IHA16" s="80"/>
      <c r="IHB16" s="80"/>
      <c r="IHC16" s="80"/>
      <c r="IHD16" s="80"/>
      <c r="IHE16" s="80"/>
      <c r="IHF16" s="80"/>
      <c r="IHG16" s="80"/>
      <c r="IHH16" s="80"/>
      <c r="IHI16" s="80"/>
      <c r="IHJ16" s="80"/>
      <c r="IHK16" s="80"/>
      <c r="IHL16" s="80"/>
      <c r="IHM16" s="80"/>
      <c r="IHN16" s="80"/>
      <c r="IHO16" s="80"/>
      <c r="IHP16" s="80"/>
      <c r="IHQ16" s="80"/>
      <c r="IHR16" s="80"/>
      <c r="IHS16" s="80"/>
      <c r="IHT16" s="80"/>
      <c r="IHU16" s="80"/>
      <c r="IHV16" s="80"/>
      <c r="IHW16" s="80"/>
      <c r="IHX16" s="80"/>
      <c r="IHY16" s="80"/>
      <c r="IHZ16" s="80"/>
      <c r="IIA16" s="80"/>
      <c r="IIB16" s="80"/>
      <c r="IIC16" s="80"/>
      <c r="IID16" s="80"/>
      <c r="IIE16" s="80"/>
      <c r="IIF16" s="80"/>
      <c r="IIG16" s="80"/>
      <c r="IIH16" s="80"/>
      <c r="III16" s="80"/>
      <c r="IIJ16" s="80"/>
      <c r="IIK16" s="80"/>
      <c r="IIL16" s="80"/>
      <c r="IIM16" s="80"/>
      <c r="IIN16" s="80"/>
      <c r="IIO16" s="80"/>
      <c r="IIP16" s="80"/>
      <c r="IIQ16" s="80"/>
      <c r="IIR16" s="80"/>
      <c r="IIS16" s="80"/>
      <c r="IIT16" s="80"/>
      <c r="IIU16" s="80"/>
      <c r="IIV16" s="80"/>
      <c r="IIW16" s="80"/>
      <c r="IIX16" s="80"/>
      <c r="IIY16" s="80"/>
      <c r="IIZ16" s="80"/>
      <c r="IJA16" s="80"/>
      <c r="IJB16" s="80"/>
      <c r="IJC16" s="80"/>
      <c r="IJD16" s="80"/>
      <c r="IJE16" s="80"/>
      <c r="IJF16" s="80"/>
      <c r="IJG16" s="80"/>
      <c r="IJH16" s="80"/>
      <c r="IJI16" s="80"/>
      <c r="IJJ16" s="80"/>
      <c r="IJK16" s="80"/>
      <c r="IJL16" s="80"/>
      <c r="IJM16" s="80"/>
      <c r="IJN16" s="80"/>
      <c r="IJO16" s="80"/>
      <c r="IJP16" s="80"/>
      <c r="IJQ16" s="80"/>
      <c r="IJR16" s="80"/>
      <c r="IJS16" s="80"/>
      <c r="IJT16" s="80"/>
      <c r="IJU16" s="80"/>
      <c r="IJV16" s="80"/>
      <c r="IJW16" s="80"/>
      <c r="IJX16" s="80"/>
      <c r="IJY16" s="80"/>
      <c r="IJZ16" s="80"/>
      <c r="IKA16" s="80"/>
      <c r="IKB16" s="80"/>
      <c r="IKC16" s="80"/>
      <c r="IKD16" s="80"/>
      <c r="IKE16" s="80"/>
      <c r="IKF16" s="80"/>
      <c r="IKG16" s="80"/>
      <c r="IKH16" s="80"/>
      <c r="IKI16" s="80"/>
      <c r="IKJ16" s="80"/>
      <c r="IKK16" s="80"/>
      <c r="IKL16" s="80"/>
      <c r="IKM16" s="80"/>
      <c r="IKN16" s="80"/>
      <c r="IKO16" s="80"/>
      <c r="IKP16" s="80"/>
      <c r="IKQ16" s="80"/>
      <c r="IKR16" s="80"/>
      <c r="IKS16" s="80"/>
      <c r="IKT16" s="80"/>
      <c r="IKU16" s="80"/>
      <c r="IKV16" s="80"/>
      <c r="IKW16" s="80"/>
      <c r="IKX16" s="80"/>
      <c r="IKY16" s="80"/>
      <c r="IKZ16" s="80"/>
      <c r="ILA16" s="80"/>
      <c r="ILB16" s="80"/>
      <c r="ILC16" s="80"/>
      <c r="ILD16" s="80"/>
      <c r="ILE16" s="80"/>
      <c r="ILF16" s="80"/>
      <c r="ILG16" s="80"/>
      <c r="ILH16" s="80"/>
      <c r="ILI16" s="80"/>
      <c r="ILJ16" s="80"/>
      <c r="ILK16" s="80"/>
      <c r="ILL16" s="80"/>
      <c r="ILM16" s="80"/>
      <c r="ILN16" s="80"/>
      <c r="ILO16" s="80"/>
      <c r="ILP16" s="80"/>
      <c r="ILQ16" s="80"/>
      <c r="ILR16" s="80"/>
      <c r="ILS16" s="80"/>
      <c r="ILT16" s="80"/>
      <c r="ILU16" s="80"/>
      <c r="ILV16" s="80"/>
      <c r="ILW16" s="80"/>
      <c r="ILX16" s="80"/>
      <c r="ILY16" s="80"/>
      <c r="ILZ16" s="80"/>
      <c r="IMA16" s="80"/>
      <c r="IMB16" s="80"/>
      <c r="IMC16" s="80"/>
      <c r="IMD16" s="80"/>
      <c r="IME16" s="80"/>
      <c r="IMF16" s="80"/>
      <c r="IMG16" s="80"/>
      <c r="IMH16" s="80"/>
      <c r="IMI16" s="80"/>
      <c r="IMJ16" s="80"/>
      <c r="IMK16" s="80"/>
      <c r="IML16" s="80"/>
      <c r="IMM16" s="80"/>
      <c r="IMN16" s="80"/>
      <c r="IMO16" s="80"/>
      <c r="IMP16" s="80"/>
      <c r="IMQ16" s="80"/>
      <c r="IMR16" s="80"/>
      <c r="IMS16" s="80"/>
      <c r="IMT16" s="80"/>
      <c r="IMU16" s="80"/>
      <c r="IMV16" s="80"/>
      <c r="IMW16" s="80"/>
      <c r="IMX16" s="80"/>
      <c r="IMY16" s="80"/>
      <c r="IMZ16" s="80"/>
      <c r="INA16" s="80"/>
      <c r="INB16" s="80"/>
      <c r="INC16" s="80"/>
      <c r="IND16" s="80"/>
      <c r="INE16" s="80"/>
      <c r="INF16" s="80"/>
      <c r="ING16" s="80"/>
      <c r="INH16" s="80"/>
      <c r="INI16" s="80"/>
      <c r="INJ16" s="80"/>
      <c r="INK16" s="80"/>
      <c r="INL16" s="80"/>
      <c r="INM16" s="80"/>
      <c r="INN16" s="80"/>
      <c r="INO16" s="80"/>
      <c r="INP16" s="80"/>
      <c r="INQ16" s="80"/>
      <c r="INR16" s="80"/>
      <c r="INS16" s="80"/>
      <c r="INT16" s="80"/>
      <c r="INU16" s="80"/>
      <c r="INV16" s="80"/>
      <c r="INW16" s="80"/>
      <c r="INX16" s="80"/>
      <c r="INY16" s="80"/>
      <c r="INZ16" s="80"/>
      <c r="IOA16" s="80"/>
      <c r="IOB16" s="80"/>
      <c r="IOC16" s="80"/>
      <c r="IOD16" s="80"/>
      <c r="IOE16" s="80"/>
      <c r="IOF16" s="80"/>
      <c r="IOG16" s="80"/>
      <c r="IOH16" s="80"/>
      <c r="IOI16" s="80"/>
      <c r="IOJ16" s="80"/>
      <c r="IOK16" s="80"/>
      <c r="IOL16" s="80"/>
      <c r="IOM16" s="80"/>
      <c r="ION16" s="80"/>
      <c r="IOO16" s="80"/>
      <c r="IOP16" s="80"/>
      <c r="IOQ16" s="80"/>
      <c r="IOR16" s="80"/>
      <c r="IOS16" s="80"/>
      <c r="IOT16" s="80"/>
      <c r="IOU16" s="80"/>
      <c r="IOV16" s="80"/>
      <c r="IOW16" s="80"/>
      <c r="IOX16" s="80"/>
      <c r="IOY16" s="80"/>
      <c r="IOZ16" s="80"/>
      <c r="IPA16" s="80"/>
      <c r="IPB16" s="80"/>
      <c r="IPC16" s="80"/>
      <c r="IPD16" s="80"/>
      <c r="IPE16" s="80"/>
      <c r="IPF16" s="80"/>
      <c r="IPG16" s="80"/>
      <c r="IPH16" s="80"/>
      <c r="IPI16" s="80"/>
      <c r="IPJ16" s="80"/>
      <c r="IPK16" s="80"/>
      <c r="IPL16" s="80"/>
      <c r="IPM16" s="80"/>
      <c r="IPN16" s="80"/>
      <c r="IPO16" s="80"/>
      <c r="IPP16" s="80"/>
      <c r="IPQ16" s="80"/>
      <c r="IPR16" s="80"/>
      <c r="IPS16" s="80"/>
      <c r="IPT16" s="80"/>
      <c r="IPU16" s="80"/>
      <c r="IPV16" s="80"/>
      <c r="IPW16" s="80"/>
      <c r="IPX16" s="80"/>
      <c r="IPY16" s="80"/>
      <c r="IPZ16" s="80"/>
      <c r="IQA16" s="80"/>
      <c r="IQB16" s="80"/>
      <c r="IQC16" s="80"/>
      <c r="IQD16" s="80"/>
      <c r="IQE16" s="80"/>
      <c r="IQF16" s="80"/>
      <c r="IQG16" s="80"/>
      <c r="IQH16" s="80"/>
      <c r="IQI16" s="80"/>
      <c r="IQJ16" s="80"/>
      <c r="IQK16" s="80"/>
      <c r="IQL16" s="80"/>
      <c r="IQM16" s="80"/>
      <c r="IQN16" s="80"/>
      <c r="IQO16" s="80"/>
      <c r="IQP16" s="80"/>
      <c r="IQQ16" s="80"/>
      <c r="IQR16" s="80"/>
      <c r="IQS16" s="80"/>
      <c r="IQT16" s="80"/>
      <c r="IQU16" s="80"/>
      <c r="IQV16" s="80"/>
      <c r="IQW16" s="80"/>
      <c r="IQX16" s="80"/>
      <c r="IQY16" s="80"/>
      <c r="IQZ16" s="80"/>
      <c r="IRA16" s="80"/>
      <c r="IRB16" s="80"/>
      <c r="IRC16" s="80"/>
      <c r="IRD16" s="80"/>
      <c r="IRE16" s="80"/>
      <c r="IRF16" s="80"/>
      <c r="IRG16" s="80"/>
      <c r="IRH16" s="80"/>
      <c r="IRI16" s="80"/>
      <c r="IRJ16" s="80"/>
      <c r="IRK16" s="80"/>
      <c r="IRL16" s="80"/>
      <c r="IRM16" s="80"/>
      <c r="IRN16" s="80"/>
      <c r="IRO16" s="80"/>
      <c r="IRP16" s="80"/>
      <c r="IRQ16" s="80"/>
      <c r="IRR16" s="80"/>
      <c r="IRS16" s="80"/>
      <c r="IRT16" s="80"/>
      <c r="IRU16" s="80"/>
      <c r="IRV16" s="80"/>
      <c r="IRW16" s="80"/>
      <c r="IRX16" s="80"/>
      <c r="IRY16" s="80"/>
      <c r="IRZ16" s="80"/>
      <c r="ISA16" s="80"/>
      <c r="ISB16" s="80"/>
      <c r="ISC16" s="80"/>
      <c r="ISD16" s="80"/>
      <c r="ISE16" s="80"/>
      <c r="ISF16" s="80"/>
      <c r="ISG16" s="80"/>
      <c r="ISH16" s="80"/>
      <c r="ISI16" s="80"/>
      <c r="ISJ16" s="80"/>
      <c r="ISK16" s="80"/>
      <c r="ISL16" s="80"/>
      <c r="ISM16" s="80"/>
      <c r="ISN16" s="80"/>
      <c r="ISO16" s="80"/>
      <c r="ISP16" s="80"/>
      <c r="ISQ16" s="80"/>
      <c r="ISR16" s="80"/>
      <c r="ISS16" s="80"/>
      <c r="IST16" s="80"/>
      <c r="ISU16" s="80"/>
      <c r="ISV16" s="80"/>
      <c r="ISW16" s="80"/>
      <c r="ISX16" s="80"/>
      <c r="ISY16" s="80"/>
      <c r="ISZ16" s="80"/>
      <c r="ITA16" s="80"/>
      <c r="ITB16" s="80"/>
      <c r="ITC16" s="80"/>
      <c r="ITD16" s="80"/>
      <c r="ITE16" s="80"/>
      <c r="ITF16" s="80"/>
      <c r="ITG16" s="80"/>
      <c r="ITH16" s="80"/>
      <c r="ITI16" s="80"/>
      <c r="ITJ16" s="80"/>
      <c r="ITK16" s="80"/>
      <c r="ITL16" s="80"/>
      <c r="ITM16" s="80"/>
      <c r="ITN16" s="80"/>
      <c r="ITO16" s="80"/>
      <c r="ITP16" s="80"/>
      <c r="ITQ16" s="80"/>
      <c r="ITR16" s="80"/>
      <c r="ITS16" s="80"/>
      <c r="ITT16" s="80"/>
      <c r="ITU16" s="80"/>
      <c r="ITV16" s="80"/>
      <c r="ITW16" s="80"/>
      <c r="ITX16" s="80"/>
      <c r="ITY16" s="80"/>
      <c r="ITZ16" s="80"/>
      <c r="IUA16" s="80"/>
      <c r="IUB16" s="80"/>
      <c r="IUC16" s="80"/>
      <c r="IUD16" s="80"/>
      <c r="IUE16" s="80"/>
      <c r="IUF16" s="80"/>
      <c r="IUG16" s="80"/>
      <c r="IUH16" s="80"/>
      <c r="IUI16" s="80"/>
      <c r="IUJ16" s="80"/>
      <c r="IUK16" s="80"/>
      <c r="IUL16" s="80"/>
      <c r="IUM16" s="80"/>
      <c r="IUN16" s="80"/>
      <c r="IUO16" s="80"/>
      <c r="IUP16" s="80"/>
      <c r="IUQ16" s="80"/>
      <c r="IUR16" s="80"/>
      <c r="IUS16" s="80"/>
      <c r="IUT16" s="80"/>
      <c r="IUU16" s="80"/>
      <c r="IUV16" s="80"/>
      <c r="IUW16" s="80"/>
      <c r="IUX16" s="80"/>
      <c r="IUY16" s="80"/>
      <c r="IUZ16" s="80"/>
      <c r="IVA16" s="80"/>
      <c r="IVB16" s="80"/>
      <c r="IVC16" s="80"/>
      <c r="IVD16" s="80"/>
      <c r="IVE16" s="80"/>
      <c r="IVF16" s="80"/>
      <c r="IVG16" s="80"/>
      <c r="IVH16" s="80"/>
      <c r="IVI16" s="80"/>
      <c r="IVJ16" s="80"/>
      <c r="IVK16" s="80"/>
      <c r="IVL16" s="80"/>
      <c r="IVM16" s="80"/>
      <c r="IVN16" s="80"/>
      <c r="IVO16" s="80"/>
      <c r="IVP16" s="80"/>
      <c r="IVQ16" s="80"/>
      <c r="IVR16" s="80"/>
      <c r="IVS16" s="80"/>
      <c r="IVT16" s="80"/>
      <c r="IVU16" s="80"/>
      <c r="IVV16" s="80"/>
      <c r="IVW16" s="80"/>
      <c r="IVX16" s="80"/>
      <c r="IVY16" s="80"/>
      <c r="IVZ16" s="80"/>
      <c r="IWA16" s="80"/>
      <c r="IWB16" s="80"/>
      <c r="IWC16" s="80"/>
      <c r="IWD16" s="80"/>
      <c r="IWE16" s="80"/>
      <c r="IWF16" s="80"/>
      <c r="IWG16" s="80"/>
      <c r="IWH16" s="80"/>
      <c r="IWI16" s="80"/>
      <c r="IWJ16" s="80"/>
      <c r="IWK16" s="80"/>
      <c r="IWL16" s="80"/>
      <c r="IWM16" s="80"/>
      <c r="IWN16" s="80"/>
      <c r="IWO16" s="80"/>
      <c r="IWP16" s="80"/>
      <c r="IWQ16" s="80"/>
      <c r="IWR16" s="80"/>
      <c r="IWS16" s="80"/>
      <c r="IWT16" s="80"/>
      <c r="IWU16" s="80"/>
      <c r="IWV16" s="80"/>
      <c r="IWW16" s="80"/>
      <c r="IWX16" s="80"/>
      <c r="IWY16" s="80"/>
      <c r="IWZ16" s="80"/>
      <c r="IXA16" s="80"/>
      <c r="IXB16" s="80"/>
      <c r="IXC16" s="80"/>
      <c r="IXD16" s="80"/>
      <c r="IXE16" s="80"/>
      <c r="IXF16" s="80"/>
      <c r="IXG16" s="80"/>
      <c r="IXH16" s="80"/>
      <c r="IXI16" s="80"/>
      <c r="IXJ16" s="80"/>
      <c r="IXK16" s="80"/>
      <c r="IXL16" s="80"/>
      <c r="IXM16" s="80"/>
      <c r="IXN16" s="80"/>
      <c r="IXO16" s="80"/>
      <c r="IXP16" s="80"/>
      <c r="IXQ16" s="80"/>
      <c r="IXR16" s="80"/>
      <c r="IXS16" s="80"/>
      <c r="IXT16" s="80"/>
      <c r="IXU16" s="80"/>
      <c r="IXV16" s="80"/>
      <c r="IXW16" s="80"/>
      <c r="IXX16" s="80"/>
      <c r="IXY16" s="80"/>
      <c r="IXZ16" s="80"/>
      <c r="IYA16" s="80"/>
      <c r="IYB16" s="80"/>
      <c r="IYC16" s="80"/>
      <c r="IYD16" s="80"/>
      <c r="IYE16" s="80"/>
      <c r="IYF16" s="80"/>
      <c r="IYG16" s="80"/>
      <c r="IYH16" s="80"/>
      <c r="IYI16" s="80"/>
      <c r="IYJ16" s="80"/>
      <c r="IYK16" s="80"/>
      <c r="IYL16" s="80"/>
      <c r="IYM16" s="80"/>
      <c r="IYN16" s="80"/>
      <c r="IYO16" s="80"/>
      <c r="IYP16" s="80"/>
      <c r="IYQ16" s="80"/>
      <c r="IYR16" s="80"/>
      <c r="IYS16" s="80"/>
      <c r="IYT16" s="80"/>
      <c r="IYU16" s="80"/>
      <c r="IYV16" s="80"/>
      <c r="IYW16" s="80"/>
      <c r="IYX16" s="80"/>
      <c r="IYY16" s="80"/>
      <c r="IYZ16" s="80"/>
      <c r="IZA16" s="80"/>
      <c r="IZB16" s="80"/>
      <c r="IZC16" s="80"/>
      <c r="IZD16" s="80"/>
      <c r="IZE16" s="80"/>
      <c r="IZF16" s="80"/>
      <c r="IZG16" s="80"/>
      <c r="IZH16" s="80"/>
      <c r="IZI16" s="80"/>
      <c r="IZJ16" s="80"/>
      <c r="IZK16" s="80"/>
      <c r="IZL16" s="80"/>
      <c r="IZM16" s="80"/>
      <c r="IZN16" s="80"/>
      <c r="IZO16" s="80"/>
      <c r="IZP16" s="80"/>
      <c r="IZQ16" s="80"/>
      <c r="IZR16" s="80"/>
      <c r="IZS16" s="80"/>
      <c r="IZT16" s="80"/>
      <c r="IZU16" s="80"/>
      <c r="IZV16" s="80"/>
      <c r="IZW16" s="80"/>
      <c r="IZX16" s="80"/>
      <c r="IZY16" s="80"/>
      <c r="IZZ16" s="80"/>
      <c r="JAA16" s="80"/>
      <c r="JAB16" s="80"/>
      <c r="JAC16" s="80"/>
      <c r="JAD16" s="80"/>
      <c r="JAE16" s="80"/>
      <c r="JAF16" s="80"/>
      <c r="JAG16" s="80"/>
      <c r="JAH16" s="80"/>
      <c r="JAI16" s="80"/>
      <c r="JAJ16" s="80"/>
      <c r="JAK16" s="80"/>
      <c r="JAL16" s="80"/>
      <c r="JAM16" s="80"/>
      <c r="JAN16" s="80"/>
      <c r="JAO16" s="80"/>
      <c r="JAP16" s="80"/>
      <c r="JAQ16" s="80"/>
      <c r="JAR16" s="80"/>
      <c r="JAS16" s="80"/>
      <c r="JAT16" s="80"/>
      <c r="JAU16" s="80"/>
      <c r="JAV16" s="80"/>
      <c r="JAW16" s="80"/>
      <c r="JAX16" s="80"/>
      <c r="JAY16" s="80"/>
      <c r="JAZ16" s="80"/>
      <c r="JBA16" s="80"/>
      <c r="JBB16" s="80"/>
      <c r="JBC16" s="80"/>
      <c r="JBD16" s="80"/>
      <c r="JBE16" s="80"/>
      <c r="JBF16" s="80"/>
      <c r="JBG16" s="80"/>
      <c r="JBH16" s="80"/>
      <c r="JBI16" s="80"/>
      <c r="JBJ16" s="80"/>
      <c r="JBK16" s="80"/>
      <c r="JBL16" s="80"/>
      <c r="JBM16" s="80"/>
      <c r="JBN16" s="80"/>
      <c r="JBO16" s="80"/>
      <c r="JBP16" s="80"/>
      <c r="JBQ16" s="80"/>
      <c r="JBR16" s="80"/>
      <c r="JBS16" s="80"/>
      <c r="JBT16" s="80"/>
      <c r="JBU16" s="80"/>
      <c r="JBV16" s="80"/>
      <c r="JBW16" s="80"/>
      <c r="JBX16" s="80"/>
      <c r="JBY16" s="80"/>
      <c r="JBZ16" s="80"/>
      <c r="JCA16" s="80"/>
      <c r="JCB16" s="80"/>
      <c r="JCC16" s="80"/>
      <c r="JCD16" s="80"/>
      <c r="JCE16" s="80"/>
      <c r="JCF16" s="80"/>
      <c r="JCG16" s="80"/>
      <c r="JCH16" s="80"/>
      <c r="JCI16" s="80"/>
      <c r="JCJ16" s="80"/>
      <c r="JCK16" s="80"/>
      <c r="JCL16" s="80"/>
      <c r="JCM16" s="80"/>
      <c r="JCN16" s="80"/>
      <c r="JCO16" s="80"/>
      <c r="JCP16" s="80"/>
      <c r="JCQ16" s="80"/>
      <c r="JCR16" s="80"/>
      <c r="JCS16" s="80"/>
      <c r="JCT16" s="80"/>
      <c r="JCU16" s="80"/>
      <c r="JCV16" s="80"/>
      <c r="JCW16" s="80"/>
      <c r="JCX16" s="80"/>
      <c r="JCY16" s="80"/>
      <c r="JCZ16" s="80"/>
      <c r="JDA16" s="80"/>
      <c r="JDB16" s="80"/>
      <c r="JDC16" s="80"/>
      <c r="JDD16" s="80"/>
      <c r="JDE16" s="80"/>
      <c r="JDF16" s="80"/>
      <c r="JDG16" s="80"/>
      <c r="JDH16" s="80"/>
      <c r="JDI16" s="80"/>
      <c r="JDJ16" s="80"/>
      <c r="JDK16" s="80"/>
      <c r="JDL16" s="80"/>
      <c r="JDM16" s="80"/>
      <c r="JDN16" s="80"/>
      <c r="JDO16" s="80"/>
      <c r="JDP16" s="80"/>
      <c r="JDQ16" s="80"/>
      <c r="JDR16" s="80"/>
      <c r="JDS16" s="80"/>
      <c r="JDT16" s="80"/>
      <c r="JDU16" s="80"/>
      <c r="JDV16" s="80"/>
      <c r="JDW16" s="80"/>
      <c r="JDX16" s="80"/>
      <c r="JDY16" s="80"/>
      <c r="JDZ16" s="80"/>
      <c r="JEA16" s="80"/>
      <c r="JEB16" s="80"/>
      <c r="JEC16" s="80"/>
      <c r="JED16" s="80"/>
      <c r="JEE16" s="80"/>
      <c r="JEF16" s="80"/>
      <c r="JEG16" s="80"/>
      <c r="JEH16" s="80"/>
      <c r="JEI16" s="80"/>
      <c r="JEJ16" s="80"/>
      <c r="JEK16" s="80"/>
      <c r="JEL16" s="80"/>
      <c r="JEM16" s="80"/>
      <c r="JEN16" s="80"/>
      <c r="JEO16" s="80"/>
      <c r="JEP16" s="80"/>
      <c r="JEQ16" s="80"/>
      <c r="JER16" s="80"/>
      <c r="JES16" s="80"/>
      <c r="JET16" s="80"/>
      <c r="JEU16" s="80"/>
      <c r="JEV16" s="80"/>
      <c r="JEW16" s="80"/>
      <c r="JEX16" s="80"/>
      <c r="JEY16" s="80"/>
      <c r="JEZ16" s="80"/>
      <c r="JFA16" s="80"/>
      <c r="JFB16" s="80"/>
      <c r="JFC16" s="80"/>
      <c r="JFD16" s="80"/>
      <c r="JFE16" s="80"/>
      <c r="JFF16" s="80"/>
      <c r="JFG16" s="80"/>
      <c r="JFH16" s="80"/>
      <c r="JFI16" s="80"/>
      <c r="JFJ16" s="80"/>
      <c r="JFK16" s="80"/>
      <c r="JFL16" s="80"/>
      <c r="JFM16" s="80"/>
      <c r="JFN16" s="80"/>
      <c r="JFO16" s="80"/>
      <c r="JFP16" s="80"/>
      <c r="JFQ16" s="80"/>
      <c r="JFR16" s="80"/>
      <c r="JFS16" s="80"/>
      <c r="JFT16" s="80"/>
      <c r="JFU16" s="80"/>
      <c r="JFV16" s="80"/>
      <c r="JFW16" s="80"/>
      <c r="JFX16" s="80"/>
      <c r="JFY16" s="80"/>
      <c r="JFZ16" s="80"/>
      <c r="JGA16" s="80"/>
      <c r="JGB16" s="80"/>
      <c r="JGC16" s="80"/>
      <c r="JGD16" s="80"/>
      <c r="JGE16" s="80"/>
      <c r="JGF16" s="80"/>
      <c r="JGG16" s="80"/>
      <c r="JGH16" s="80"/>
      <c r="JGI16" s="80"/>
      <c r="JGJ16" s="80"/>
      <c r="JGK16" s="80"/>
      <c r="JGL16" s="80"/>
      <c r="JGM16" s="80"/>
      <c r="JGN16" s="80"/>
      <c r="JGO16" s="80"/>
      <c r="JGP16" s="80"/>
      <c r="JGQ16" s="80"/>
      <c r="JGR16" s="80"/>
      <c r="JGS16" s="80"/>
      <c r="JGT16" s="80"/>
      <c r="JGU16" s="80"/>
      <c r="JGV16" s="80"/>
      <c r="JGW16" s="80"/>
      <c r="JGX16" s="80"/>
      <c r="JGY16" s="80"/>
      <c r="JGZ16" s="80"/>
      <c r="JHA16" s="80"/>
      <c r="JHB16" s="80"/>
      <c r="JHC16" s="80"/>
      <c r="JHD16" s="80"/>
      <c r="JHE16" s="80"/>
      <c r="JHF16" s="80"/>
      <c r="JHG16" s="80"/>
      <c r="JHH16" s="80"/>
      <c r="JHI16" s="80"/>
      <c r="JHJ16" s="80"/>
      <c r="JHK16" s="80"/>
      <c r="JHL16" s="80"/>
      <c r="JHM16" s="80"/>
      <c r="JHN16" s="80"/>
      <c r="JHO16" s="80"/>
      <c r="JHP16" s="80"/>
      <c r="JHQ16" s="80"/>
      <c r="JHR16" s="80"/>
      <c r="JHS16" s="80"/>
      <c r="JHT16" s="80"/>
      <c r="JHU16" s="80"/>
      <c r="JHV16" s="80"/>
      <c r="JHW16" s="80"/>
      <c r="JHX16" s="80"/>
      <c r="JHY16" s="80"/>
      <c r="JHZ16" s="80"/>
      <c r="JIA16" s="80"/>
      <c r="JIB16" s="80"/>
      <c r="JIC16" s="80"/>
      <c r="JID16" s="80"/>
      <c r="JIE16" s="80"/>
      <c r="JIF16" s="80"/>
      <c r="JIG16" s="80"/>
      <c r="JIH16" s="80"/>
      <c r="JII16" s="80"/>
      <c r="JIJ16" s="80"/>
      <c r="JIK16" s="80"/>
      <c r="JIL16" s="80"/>
      <c r="JIM16" s="80"/>
      <c r="JIN16" s="80"/>
      <c r="JIO16" s="80"/>
      <c r="JIP16" s="80"/>
      <c r="JIQ16" s="80"/>
      <c r="JIR16" s="80"/>
      <c r="JIS16" s="80"/>
      <c r="JIT16" s="80"/>
      <c r="JIU16" s="80"/>
      <c r="JIV16" s="80"/>
      <c r="JIW16" s="80"/>
      <c r="JIX16" s="80"/>
      <c r="JIY16" s="80"/>
      <c r="JIZ16" s="80"/>
      <c r="JJA16" s="80"/>
      <c r="JJB16" s="80"/>
      <c r="JJC16" s="80"/>
      <c r="JJD16" s="80"/>
      <c r="JJE16" s="80"/>
      <c r="JJF16" s="80"/>
      <c r="JJG16" s="80"/>
      <c r="JJH16" s="80"/>
      <c r="JJI16" s="80"/>
      <c r="JJJ16" s="80"/>
      <c r="JJK16" s="80"/>
      <c r="JJL16" s="80"/>
      <c r="JJM16" s="80"/>
      <c r="JJN16" s="80"/>
      <c r="JJO16" s="80"/>
      <c r="JJP16" s="80"/>
      <c r="JJQ16" s="80"/>
      <c r="JJR16" s="80"/>
      <c r="JJS16" s="80"/>
      <c r="JJT16" s="80"/>
      <c r="JJU16" s="80"/>
      <c r="JJV16" s="80"/>
      <c r="JJW16" s="80"/>
      <c r="JJX16" s="80"/>
      <c r="JJY16" s="80"/>
      <c r="JJZ16" s="80"/>
      <c r="JKA16" s="80"/>
      <c r="JKB16" s="80"/>
      <c r="JKC16" s="80"/>
      <c r="JKD16" s="80"/>
      <c r="JKE16" s="80"/>
      <c r="JKF16" s="80"/>
      <c r="JKG16" s="80"/>
      <c r="JKH16" s="80"/>
      <c r="JKI16" s="80"/>
      <c r="JKJ16" s="80"/>
      <c r="JKK16" s="80"/>
      <c r="JKL16" s="80"/>
      <c r="JKM16" s="80"/>
      <c r="JKN16" s="80"/>
      <c r="JKO16" s="80"/>
      <c r="JKP16" s="80"/>
      <c r="JKQ16" s="80"/>
      <c r="JKR16" s="80"/>
      <c r="JKS16" s="80"/>
      <c r="JKT16" s="80"/>
      <c r="JKU16" s="80"/>
      <c r="JKV16" s="80"/>
      <c r="JKW16" s="80"/>
      <c r="JKX16" s="80"/>
      <c r="JKY16" s="80"/>
      <c r="JKZ16" s="80"/>
      <c r="JLA16" s="80"/>
      <c r="JLB16" s="80"/>
      <c r="JLC16" s="80"/>
      <c r="JLD16" s="80"/>
      <c r="JLE16" s="80"/>
      <c r="JLF16" s="80"/>
      <c r="JLG16" s="80"/>
      <c r="JLH16" s="80"/>
      <c r="JLI16" s="80"/>
      <c r="JLJ16" s="80"/>
      <c r="JLK16" s="80"/>
      <c r="JLL16" s="80"/>
      <c r="JLM16" s="80"/>
      <c r="JLN16" s="80"/>
      <c r="JLO16" s="80"/>
      <c r="JLP16" s="80"/>
      <c r="JLQ16" s="80"/>
      <c r="JLR16" s="80"/>
      <c r="JLS16" s="80"/>
      <c r="JLT16" s="80"/>
      <c r="JLU16" s="80"/>
      <c r="JLV16" s="80"/>
      <c r="JLW16" s="80"/>
      <c r="JLX16" s="80"/>
      <c r="JLY16" s="80"/>
      <c r="JLZ16" s="80"/>
      <c r="JMA16" s="80"/>
      <c r="JMB16" s="80"/>
      <c r="JMC16" s="80"/>
      <c r="JMD16" s="80"/>
      <c r="JME16" s="80"/>
      <c r="JMF16" s="80"/>
      <c r="JMG16" s="80"/>
      <c r="JMH16" s="80"/>
      <c r="JMI16" s="80"/>
      <c r="JMJ16" s="80"/>
      <c r="JMK16" s="80"/>
      <c r="JML16" s="80"/>
      <c r="JMM16" s="80"/>
      <c r="JMN16" s="80"/>
      <c r="JMO16" s="80"/>
      <c r="JMP16" s="80"/>
      <c r="JMQ16" s="80"/>
      <c r="JMR16" s="80"/>
      <c r="JMS16" s="80"/>
      <c r="JMT16" s="80"/>
      <c r="JMU16" s="80"/>
      <c r="JMV16" s="80"/>
      <c r="JMW16" s="80"/>
      <c r="JMX16" s="80"/>
      <c r="JMY16" s="80"/>
      <c r="JMZ16" s="80"/>
      <c r="JNA16" s="80"/>
      <c r="JNB16" s="80"/>
      <c r="JNC16" s="80"/>
      <c r="JND16" s="80"/>
      <c r="JNE16" s="80"/>
      <c r="JNF16" s="80"/>
      <c r="JNG16" s="80"/>
      <c r="JNH16" s="80"/>
      <c r="JNI16" s="80"/>
      <c r="JNJ16" s="80"/>
      <c r="JNK16" s="80"/>
      <c r="JNL16" s="80"/>
      <c r="JNM16" s="80"/>
      <c r="JNN16" s="80"/>
      <c r="JNO16" s="80"/>
      <c r="JNP16" s="80"/>
      <c r="JNQ16" s="80"/>
      <c r="JNR16" s="80"/>
      <c r="JNS16" s="80"/>
      <c r="JNT16" s="80"/>
      <c r="JNU16" s="80"/>
      <c r="JNV16" s="80"/>
      <c r="JNW16" s="80"/>
      <c r="JNX16" s="80"/>
      <c r="JNY16" s="80"/>
      <c r="JNZ16" s="80"/>
      <c r="JOA16" s="80"/>
      <c r="JOB16" s="80"/>
      <c r="JOC16" s="80"/>
      <c r="JOD16" s="80"/>
      <c r="JOE16" s="80"/>
      <c r="JOF16" s="80"/>
      <c r="JOG16" s="80"/>
      <c r="JOH16" s="80"/>
      <c r="JOI16" s="80"/>
      <c r="JOJ16" s="80"/>
      <c r="JOK16" s="80"/>
      <c r="JOL16" s="80"/>
      <c r="JOM16" s="80"/>
      <c r="JON16" s="80"/>
      <c r="JOO16" s="80"/>
      <c r="JOP16" s="80"/>
      <c r="JOQ16" s="80"/>
      <c r="JOR16" s="80"/>
      <c r="JOS16" s="80"/>
      <c r="JOT16" s="80"/>
      <c r="JOU16" s="80"/>
      <c r="JOV16" s="80"/>
      <c r="JOW16" s="80"/>
      <c r="JOX16" s="80"/>
      <c r="JOY16" s="80"/>
      <c r="JOZ16" s="80"/>
      <c r="JPA16" s="80"/>
      <c r="JPB16" s="80"/>
      <c r="JPC16" s="80"/>
      <c r="JPD16" s="80"/>
      <c r="JPE16" s="80"/>
      <c r="JPF16" s="80"/>
      <c r="JPG16" s="80"/>
      <c r="JPH16" s="80"/>
      <c r="JPI16" s="80"/>
      <c r="JPJ16" s="80"/>
      <c r="JPK16" s="80"/>
      <c r="JPL16" s="80"/>
      <c r="JPM16" s="80"/>
      <c r="JPN16" s="80"/>
      <c r="JPO16" s="80"/>
      <c r="JPP16" s="80"/>
      <c r="JPQ16" s="80"/>
      <c r="JPR16" s="80"/>
      <c r="JPS16" s="80"/>
      <c r="JPT16" s="80"/>
      <c r="JPU16" s="80"/>
      <c r="JPV16" s="80"/>
      <c r="JPW16" s="80"/>
      <c r="JPX16" s="80"/>
      <c r="JPY16" s="80"/>
      <c r="JPZ16" s="80"/>
      <c r="JQA16" s="80"/>
      <c r="JQB16" s="80"/>
      <c r="JQC16" s="80"/>
      <c r="JQD16" s="80"/>
      <c r="JQE16" s="80"/>
      <c r="JQF16" s="80"/>
      <c r="JQG16" s="80"/>
      <c r="JQH16" s="80"/>
      <c r="JQI16" s="80"/>
      <c r="JQJ16" s="80"/>
      <c r="JQK16" s="80"/>
      <c r="JQL16" s="80"/>
      <c r="JQM16" s="80"/>
      <c r="JQN16" s="80"/>
      <c r="JQO16" s="80"/>
      <c r="JQP16" s="80"/>
      <c r="JQQ16" s="80"/>
      <c r="JQR16" s="80"/>
      <c r="JQS16" s="80"/>
      <c r="JQT16" s="80"/>
      <c r="JQU16" s="80"/>
      <c r="JQV16" s="80"/>
      <c r="JQW16" s="80"/>
      <c r="JQX16" s="80"/>
      <c r="JQY16" s="80"/>
      <c r="JQZ16" s="80"/>
      <c r="JRA16" s="80"/>
      <c r="JRB16" s="80"/>
      <c r="JRC16" s="80"/>
      <c r="JRD16" s="80"/>
      <c r="JRE16" s="80"/>
      <c r="JRF16" s="80"/>
      <c r="JRG16" s="80"/>
      <c r="JRH16" s="80"/>
      <c r="JRI16" s="80"/>
      <c r="JRJ16" s="80"/>
      <c r="JRK16" s="80"/>
      <c r="JRL16" s="80"/>
      <c r="JRM16" s="80"/>
      <c r="JRN16" s="80"/>
      <c r="JRO16" s="80"/>
      <c r="JRP16" s="80"/>
      <c r="JRQ16" s="80"/>
      <c r="JRR16" s="80"/>
      <c r="JRS16" s="80"/>
      <c r="JRT16" s="80"/>
      <c r="JRU16" s="80"/>
      <c r="JRV16" s="80"/>
      <c r="JRW16" s="80"/>
      <c r="JRX16" s="80"/>
      <c r="JRY16" s="80"/>
      <c r="JRZ16" s="80"/>
      <c r="JSA16" s="80"/>
      <c r="JSB16" s="80"/>
      <c r="JSC16" s="80"/>
      <c r="JSD16" s="80"/>
      <c r="JSE16" s="80"/>
      <c r="JSF16" s="80"/>
      <c r="JSG16" s="80"/>
      <c r="JSH16" s="80"/>
      <c r="JSI16" s="80"/>
      <c r="JSJ16" s="80"/>
      <c r="JSK16" s="80"/>
      <c r="JSL16" s="80"/>
      <c r="JSM16" s="80"/>
      <c r="JSN16" s="80"/>
      <c r="JSO16" s="80"/>
      <c r="JSP16" s="80"/>
      <c r="JSQ16" s="80"/>
      <c r="JSR16" s="80"/>
      <c r="JSS16" s="80"/>
      <c r="JST16" s="80"/>
      <c r="JSU16" s="80"/>
      <c r="JSV16" s="80"/>
      <c r="JSW16" s="80"/>
      <c r="JSX16" s="80"/>
      <c r="JSY16" s="80"/>
      <c r="JSZ16" s="80"/>
      <c r="JTA16" s="80"/>
      <c r="JTB16" s="80"/>
      <c r="JTC16" s="80"/>
      <c r="JTD16" s="80"/>
      <c r="JTE16" s="80"/>
      <c r="JTF16" s="80"/>
      <c r="JTG16" s="80"/>
      <c r="JTH16" s="80"/>
      <c r="JTI16" s="80"/>
      <c r="JTJ16" s="80"/>
      <c r="JTK16" s="80"/>
      <c r="JTL16" s="80"/>
      <c r="JTM16" s="80"/>
      <c r="JTN16" s="80"/>
      <c r="JTO16" s="80"/>
      <c r="JTP16" s="80"/>
      <c r="JTQ16" s="80"/>
      <c r="JTR16" s="80"/>
      <c r="JTS16" s="80"/>
      <c r="JTT16" s="80"/>
      <c r="JTU16" s="80"/>
      <c r="JTV16" s="80"/>
      <c r="JTW16" s="80"/>
      <c r="JTX16" s="80"/>
      <c r="JTY16" s="80"/>
      <c r="JTZ16" s="80"/>
      <c r="JUA16" s="80"/>
      <c r="JUB16" s="80"/>
      <c r="JUC16" s="80"/>
      <c r="JUD16" s="80"/>
      <c r="JUE16" s="80"/>
      <c r="JUF16" s="80"/>
      <c r="JUG16" s="80"/>
      <c r="JUH16" s="80"/>
      <c r="JUI16" s="80"/>
      <c r="JUJ16" s="80"/>
      <c r="JUK16" s="80"/>
      <c r="JUL16" s="80"/>
      <c r="JUM16" s="80"/>
      <c r="JUN16" s="80"/>
      <c r="JUO16" s="80"/>
      <c r="JUP16" s="80"/>
      <c r="JUQ16" s="80"/>
      <c r="JUR16" s="80"/>
      <c r="JUS16" s="80"/>
      <c r="JUT16" s="80"/>
      <c r="JUU16" s="80"/>
      <c r="JUV16" s="80"/>
      <c r="JUW16" s="80"/>
      <c r="JUX16" s="80"/>
      <c r="JUY16" s="80"/>
      <c r="JUZ16" s="80"/>
      <c r="JVA16" s="80"/>
      <c r="JVB16" s="80"/>
      <c r="JVC16" s="80"/>
      <c r="JVD16" s="80"/>
      <c r="JVE16" s="80"/>
      <c r="JVF16" s="80"/>
      <c r="JVG16" s="80"/>
      <c r="JVH16" s="80"/>
      <c r="JVI16" s="80"/>
      <c r="JVJ16" s="80"/>
      <c r="JVK16" s="80"/>
      <c r="JVL16" s="80"/>
      <c r="JVM16" s="80"/>
      <c r="JVN16" s="80"/>
      <c r="JVO16" s="80"/>
      <c r="JVP16" s="80"/>
      <c r="JVQ16" s="80"/>
      <c r="JVR16" s="80"/>
      <c r="JVS16" s="80"/>
      <c r="JVT16" s="80"/>
      <c r="JVU16" s="80"/>
      <c r="JVV16" s="80"/>
      <c r="JVW16" s="80"/>
      <c r="JVX16" s="80"/>
      <c r="JVY16" s="80"/>
      <c r="JVZ16" s="80"/>
      <c r="JWA16" s="80"/>
      <c r="JWB16" s="80"/>
      <c r="JWC16" s="80"/>
      <c r="JWD16" s="80"/>
      <c r="JWE16" s="80"/>
      <c r="JWF16" s="80"/>
      <c r="JWG16" s="80"/>
      <c r="JWH16" s="80"/>
      <c r="JWI16" s="80"/>
      <c r="JWJ16" s="80"/>
      <c r="JWK16" s="80"/>
      <c r="JWL16" s="80"/>
      <c r="JWM16" s="80"/>
      <c r="JWN16" s="80"/>
      <c r="JWO16" s="80"/>
      <c r="JWP16" s="80"/>
      <c r="JWQ16" s="80"/>
      <c r="JWR16" s="80"/>
      <c r="JWS16" s="80"/>
      <c r="JWT16" s="80"/>
      <c r="JWU16" s="80"/>
      <c r="JWV16" s="80"/>
      <c r="JWW16" s="80"/>
      <c r="JWX16" s="80"/>
      <c r="JWY16" s="80"/>
      <c r="JWZ16" s="80"/>
      <c r="JXA16" s="80"/>
      <c r="JXB16" s="80"/>
      <c r="JXC16" s="80"/>
      <c r="JXD16" s="80"/>
      <c r="JXE16" s="80"/>
      <c r="JXF16" s="80"/>
      <c r="JXG16" s="80"/>
      <c r="JXH16" s="80"/>
      <c r="JXI16" s="80"/>
      <c r="JXJ16" s="80"/>
      <c r="JXK16" s="80"/>
      <c r="JXL16" s="80"/>
      <c r="JXM16" s="80"/>
      <c r="JXN16" s="80"/>
      <c r="JXO16" s="80"/>
      <c r="JXP16" s="80"/>
      <c r="JXQ16" s="80"/>
      <c r="JXR16" s="80"/>
      <c r="JXS16" s="80"/>
      <c r="JXT16" s="80"/>
      <c r="JXU16" s="80"/>
      <c r="JXV16" s="80"/>
      <c r="JXW16" s="80"/>
      <c r="JXX16" s="80"/>
      <c r="JXY16" s="80"/>
      <c r="JXZ16" s="80"/>
      <c r="JYA16" s="80"/>
      <c r="JYB16" s="80"/>
      <c r="JYC16" s="80"/>
      <c r="JYD16" s="80"/>
      <c r="JYE16" s="80"/>
      <c r="JYF16" s="80"/>
      <c r="JYG16" s="80"/>
      <c r="JYH16" s="80"/>
      <c r="JYI16" s="80"/>
      <c r="JYJ16" s="80"/>
      <c r="JYK16" s="80"/>
      <c r="JYL16" s="80"/>
      <c r="JYM16" s="80"/>
      <c r="JYN16" s="80"/>
      <c r="JYO16" s="80"/>
      <c r="JYP16" s="80"/>
      <c r="JYQ16" s="80"/>
      <c r="JYR16" s="80"/>
      <c r="JYS16" s="80"/>
      <c r="JYT16" s="80"/>
      <c r="JYU16" s="80"/>
      <c r="JYV16" s="80"/>
      <c r="JYW16" s="80"/>
      <c r="JYX16" s="80"/>
      <c r="JYY16" s="80"/>
      <c r="JYZ16" s="80"/>
      <c r="JZA16" s="80"/>
      <c r="JZB16" s="80"/>
      <c r="JZC16" s="80"/>
      <c r="JZD16" s="80"/>
      <c r="JZE16" s="80"/>
      <c r="JZF16" s="80"/>
      <c r="JZG16" s="80"/>
      <c r="JZH16" s="80"/>
      <c r="JZI16" s="80"/>
      <c r="JZJ16" s="80"/>
      <c r="JZK16" s="80"/>
      <c r="JZL16" s="80"/>
      <c r="JZM16" s="80"/>
      <c r="JZN16" s="80"/>
      <c r="JZO16" s="80"/>
      <c r="JZP16" s="80"/>
      <c r="JZQ16" s="80"/>
      <c r="JZR16" s="80"/>
      <c r="JZS16" s="80"/>
      <c r="JZT16" s="80"/>
      <c r="JZU16" s="80"/>
      <c r="JZV16" s="80"/>
      <c r="JZW16" s="80"/>
      <c r="JZX16" s="80"/>
      <c r="JZY16" s="80"/>
      <c r="JZZ16" s="80"/>
      <c r="KAA16" s="80"/>
      <c r="KAB16" s="80"/>
      <c r="KAC16" s="80"/>
      <c r="KAD16" s="80"/>
      <c r="KAE16" s="80"/>
      <c r="KAF16" s="80"/>
      <c r="KAG16" s="80"/>
      <c r="KAH16" s="80"/>
      <c r="KAI16" s="80"/>
      <c r="KAJ16" s="80"/>
      <c r="KAK16" s="80"/>
      <c r="KAL16" s="80"/>
      <c r="KAM16" s="80"/>
      <c r="KAN16" s="80"/>
      <c r="KAO16" s="80"/>
      <c r="KAP16" s="80"/>
      <c r="KAQ16" s="80"/>
      <c r="KAR16" s="80"/>
      <c r="KAS16" s="80"/>
      <c r="KAT16" s="80"/>
      <c r="KAU16" s="80"/>
      <c r="KAV16" s="80"/>
      <c r="KAW16" s="80"/>
      <c r="KAX16" s="80"/>
      <c r="KAY16" s="80"/>
      <c r="KAZ16" s="80"/>
      <c r="KBA16" s="80"/>
      <c r="KBB16" s="80"/>
      <c r="KBC16" s="80"/>
      <c r="KBD16" s="80"/>
      <c r="KBE16" s="80"/>
      <c r="KBF16" s="80"/>
      <c r="KBG16" s="80"/>
      <c r="KBH16" s="80"/>
      <c r="KBI16" s="80"/>
      <c r="KBJ16" s="80"/>
      <c r="KBK16" s="80"/>
      <c r="KBL16" s="80"/>
      <c r="KBM16" s="80"/>
      <c r="KBN16" s="80"/>
      <c r="KBO16" s="80"/>
      <c r="KBP16" s="80"/>
      <c r="KBQ16" s="80"/>
      <c r="KBR16" s="80"/>
      <c r="KBS16" s="80"/>
      <c r="KBT16" s="80"/>
      <c r="KBU16" s="80"/>
      <c r="KBV16" s="80"/>
      <c r="KBW16" s="80"/>
      <c r="KBX16" s="80"/>
      <c r="KBY16" s="80"/>
      <c r="KBZ16" s="80"/>
      <c r="KCA16" s="80"/>
      <c r="KCB16" s="80"/>
      <c r="KCC16" s="80"/>
      <c r="KCD16" s="80"/>
      <c r="KCE16" s="80"/>
      <c r="KCF16" s="80"/>
      <c r="KCG16" s="80"/>
      <c r="KCH16" s="80"/>
      <c r="KCI16" s="80"/>
      <c r="KCJ16" s="80"/>
      <c r="KCK16" s="80"/>
      <c r="KCL16" s="80"/>
      <c r="KCM16" s="80"/>
      <c r="KCN16" s="80"/>
      <c r="KCO16" s="80"/>
      <c r="KCP16" s="80"/>
      <c r="KCQ16" s="80"/>
      <c r="KCR16" s="80"/>
      <c r="KCS16" s="80"/>
      <c r="KCT16" s="80"/>
      <c r="KCU16" s="80"/>
      <c r="KCV16" s="80"/>
      <c r="KCW16" s="80"/>
      <c r="KCX16" s="80"/>
      <c r="KCY16" s="80"/>
      <c r="KCZ16" s="80"/>
      <c r="KDA16" s="80"/>
      <c r="KDB16" s="80"/>
      <c r="KDC16" s="80"/>
      <c r="KDD16" s="80"/>
      <c r="KDE16" s="80"/>
      <c r="KDF16" s="80"/>
      <c r="KDG16" s="80"/>
      <c r="KDH16" s="80"/>
      <c r="KDI16" s="80"/>
      <c r="KDJ16" s="80"/>
      <c r="KDK16" s="80"/>
      <c r="KDL16" s="80"/>
      <c r="KDM16" s="80"/>
      <c r="KDN16" s="80"/>
      <c r="KDO16" s="80"/>
      <c r="KDP16" s="80"/>
      <c r="KDQ16" s="80"/>
      <c r="KDR16" s="80"/>
      <c r="KDS16" s="80"/>
      <c r="KDT16" s="80"/>
      <c r="KDU16" s="80"/>
      <c r="KDV16" s="80"/>
      <c r="KDW16" s="80"/>
      <c r="KDX16" s="80"/>
      <c r="KDY16" s="80"/>
      <c r="KDZ16" s="80"/>
      <c r="KEA16" s="80"/>
      <c r="KEB16" s="80"/>
      <c r="KEC16" s="80"/>
      <c r="KED16" s="80"/>
      <c r="KEE16" s="80"/>
      <c r="KEF16" s="80"/>
      <c r="KEG16" s="80"/>
      <c r="KEH16" s="80"/>
      <c r="KEI16" s="80"/>
      <c r="KEJ16" s="80"/>
      <c r="KEK16" s="80"/>
      <c r="KEL16" s="80"/>
      <c r="KEM16" s="80"/>
      <c r="KEN16" s="80"/>
      <c r="KEO16" s="80"/>
      <c r="KEP16" s="80"/>
      <c r="KEQ16" s="80"/>
      <c r="KER16" s="80"/>
      <c r="KES16" s="80"/>
      <c r="KET16" s="80"/>
      <c r="KEU16" s="80"/>
      <c r="KEV16" s="80"/>
      <c r="KEW16" s="80"/>
      <c r="KEX16" s="80"/>
      <c r="KEY16" s="80"/>
      <c r="KEZ16" s="80"/>
      <c r="KFA16" s="80"/>
      <c r="KFB16" s="80"/>
      <c r="KFC16" s="80"/>
      <c r="KFD16" s="80"/>
      <c r="KFE16" s="80"/>
      <c r="KFF16" s="80"/>
      <c r="KFG16" s="80"/>
      <c r="KFH16" s="80"/>
      <c r="KFI16" s="80"/>
      <c r="KFJ16" s="80"/>
      <c r="KFK16" s="80"/>
      <c r="KFL16" s="80"/>
      <c r="KFM16" s="80"/>
      <c r="KFN16" s="80"/>
      <c r="KFO16" s="80"/>
      <c r="KFP16" s="80"/>
      <c r="KFQ16" s="80"/>
      <c r="KFR16" s="80"/>
      <c r="KFS16" s="80"/>
      <c r="KFT16" s="80"/>
      <c r="KFU16" s="80"/>
      <c r="KFV16" s="80"/>
      <c r="KFW16" s="80"/>
      <c r="KFX16" s="80"/>
      <c r="KFY16" s="80"/>
      <c r="KFZ16" s="80"/>
      <c r="KGA16" s="80"/>
      <c r="KGB16" s="80"/>
      <c r="KGC16" s="80"/>
      <c r="KGD16" s="80"/>
      <c r="KGE16" s="80"/>
      <c r="KGF16" s="80"/>
      <c r="KGG16" s="80"/>
      <c r="KGH16" s="80"/>
      <c r="KGI16" s="80"/>
      <c r="KGJ16" s="80"/>
      <c r="KGK16" s="80"/>
      <c r="KGL16" s="80"/>
      <c r="KGM16" s="80"/>
      <c r="KGN16" s="80"/>
      <c r="KGO16" s="80"/>
      <c r="KGP16" s="80"/>
      <c r="KGQ16" s="80"/>
      <c r="KGR16" s="80"/>
      <c r="KGS16" s="80"/>
      <c r="KGT16" s="80"/>
      <c r="KGU16" s="80"/>
      <c r="KGV16" s="80"/>
      <c r="KGW16" s="80"/>
      <c r="KGX16" s="80"/>
      <c r="KGY16" s="80"/>
      <c r="KGZ16" s="80"/>
      <c r="KHA16" s="80"/>
      <c r="KHB16" s="80"/>
      <c r="KHC16" s="80"/>
      <c r="KHD16" s="80"/>
      <c r="KHE16" s="80"/>
      <c r="KHF16" s="80"/>
      <c r="KHG16" s="80"/>
      <c r="KHH16" s="80"/>
      <c r="KHI16" s="80"/>
      <c r="KHJ16" s="80"/>
      <c r="KHK16" s="80"/>
      <c r="KHL16" s="80"/>
      <c r="KHM16" s="80"/>
      <c r="KHN16" s="80"/>
      <c r="KHO16" s="80"/>
      <c r="KHP16" s="80"/>
      <c r="KHQ16" s="80"/>
      <c r="KHR16" s="80"/>
      <c r="KHS16" s="80"/>
      <c r="KHT16" s="80"/>
      <c r="KHU16" s="80"/>
      <c r="KHV16" s="80"/>
      <c r="KHW16" s="80"/>
      <c r="KHX16" s="80"/>
      <c r="KHY16" s="80"/>
      <c r="KHZ16" s="80"/>
      <c r="KIA16" s="80"/>
      <c r="KIB16" s="80"/>
      <c r="KIC16" s="80"/>
      <c r="KID16" s="80"/>
      <c r="KIE16" s="80"/>
      <c r="KIF16" s="80"/>
      <c r="KIG16" s="80"/>
      <c r="KIH16" s="80"/>
      <c r="KII16" s="80"/>
      <c r="KIJ16" s="80"/>
      <c r="KIK16" s="80"/>
      <c r="KIL16" s="80"/>
      <c r="KIM16" s="80"/>
      <c r="KIN16" s="80"/>
      <c r="KIO16" s="80"/>
      <c r="KIP16" s="80"/>
      <c r="KIQ16" s="80"/>
      <c r="KIR16" s="80"/>
      <c r="KIS16" s="80"/>
      <c r="KIT16" s="80"/>
      <c r="KIU16" s="80"/>
      <c r="KIV16" s="80"/>
      <c r="KIW16" s="80"/>
      <c r="KIX16" s="80"/>
      <c r="KIY16" s="80"/>
      <c r="KIZ16" s="80"/>
      <c r="KJA16" s="80"/>
      <c r="KJB16" s="80"/>
      <c r="KJC16" s="80"/>
      <c r="KJD16" s="80"/>
      <c r="KJE16" s="80"/>
      <c r="KJF16" s="80"/>
      <c r="KJG16" s="80"/>
      <c r="KJH16" s="80"/>
      <c r="KJI16" s="80"/>
      <c r="KJJ16" s="80"/>
      <c r="KJK16" s="80"/>
      <c r="KJL16" s="80"/>
      <c r="KJM16" s="80"/>
      <c r="KJN16" s="80"/>
      <c r="KJO16" s="80"/>
      <c r="KJP16" s="80"/>
      <c r="KJQ16" s="80"/>
      <c r="KJR16" s="80"/>
      <c r="KJS16" s="80"/>
      <c r="KJT16" s="80"/>
      <c r="KJU16" s="80"/>
      <c r="KJV16" s="80"/>
      <c r="KJW16" s="80"/>
      <c r="KJX16" s="80"/>
      <c r="KJY16" s="80"/>
      <c r="KJZ16" s="80"/>
      <c r="KKA16" s="80"/>
      <c r="KKB16" s="80"/>
      <c r="KKC16" s="80"/>
      <c r="KKD16" s="80"/>
      <c r="KKE16" s="80"/>
      <c r="KKF16" s="80"/>
      <c r="KKG16" s="80"/>
      <c r="KKH16" s="80"/>
      <c r="KKI16" s="80"/>
      <c r="KKJ16" s="80"/>
      <c r="KKK16" s="80"/>
      <c r="KKL16" s="80"/>
      <c r="KKM16" s="80"/>
      <c r="KKN16" s="80"/>
      <c r="KKO16" s="80"/>
      <c r="KKP16" s="80"/>
      <c r="KKQ16" s="80"/>
      <c r="KKR16" s="80"/>
      <c r="KKS16" s="80"/>
      <c r="KKT16" s="80"/>
      <c r="KKU16" s="80"/>
      <c r="KKV16" s="80"/>
      <c r="KKW16" s="80"/>
      <c r="KKX16" s="80"/>
      <c r="KKY16" s="80"/>
      <c r="KKZ16" s="80"/>
      <c r="KLA16" s="80"/>
      <c r="KLB16" s="80"/>
      <c r="KLC16" s="80"/>
      <c r="KLD16" s="80"/>
      <c r="KLE16" s="80"/>
      <c r="KLF16" s="80"/>
      <c r="KLG16" s="80"/>
      <c r="KLH16" s="80"/>
      <c r="KLI16" s="80"/>
      <c r="KLJ16" s="80"/>
      <c r="KLK16" s="80"/>
      <c r="KLL16" s="80"/>
      <c r="KLM16" s="80"/>
      <c r="KLN16" s="80"/>
      <c r="KLO16" s="80"/>
      <c r="KLP16" s="80"/>
      <c r="KLQ16" s="80"/>
      <c r="KLR16" s="80"/>
      <c r="KLS16" s="80"/>
      <c r="KLT16" s="80"/>
      <c r="KLU16" s="80"/>
      <c r="KLV16" s="80"/>
      <c r="KLW16" s="80"/>
      <c r="KLX16" s="80"/>
      <c r="KLY16" s="80"/>
      <c r="KLZ16" s="80"/>
      <c r="KMA16" s="80"/>
      <c r="KMB16" s="80"/>
      <c r="KMC16" s="80"/>
      <c r="KMD16" s="80"/>
      <c r="KME16" s="80"/>
      <c r="KMF16" s="80"/>
      <c r="KMG16" s="80"/>
      <c r="KMH16" s="80"/>
      <c r="KMI16" s="80"/>
      <c r="KMJ16" s="80"/>
      <c r="KMK16" s="80"/>
      <c r="KML16" s="80"/>
      <c r="KMM16" s="80"/>
      <c r="KMN16" s="80"/>
      <c r="KMO16" s="80"/>
      <c r="KMP16" s="80"/>
      <c r="KMQ16" s="80"/>
      <c r="KMR16" s="80"/>
      <c r="KMS16" s="80"/>
      <c r="KMT16" s="80"/>
      <c r="KMU16" s="80"/>
      <c r="KMV16" s="80"/>
      <c r="KMW16" s="80"/>
      <c r="KMX16" s="80"/>
      <c r="KMY16" s="80"/>
      <c r="KMZ16" s="80"/>
      <c r="KNA16" s="80"/>
      <c r="KNB16" s="80"/>
      <c r="KNC16" s="80"/>
      <c r="KND16" s="80"/>
      <c r="KNE16" s="80"/>
      <c r="KNF16" s="80"/>
      <c r="KNG16" s="80"/>
      <c r="KNH16" s="80"/>
      <c r="KNI16" s="80"/>
      <c r="KNJ16" s="80"/>
      <c r="KNK16" s="80"/>
      <c r="KNL16" s="80"/>
      <c r="KNM16" s="80"/>
      <c r="KNN16" s="80"/>
      <c r="KNO16" s="80"/>
      <c r="KNP16" s="80"/>
      <c r="KNQ16" s="80"/>
      <c r="KNR16" s="80"/>
      <c r="KNS16" s="80"/>
      <c r="KNT16" s="80"/>
      <c r="KNU16" s="80"/>
      <c r="KNV16" s="80"/>
      <c r="KNW16" s="80"/>
      <c r="KNX16" s="80"/>
      <c r="KNY16" s="80"/>
      <c r="KNZ16" s="80"/>
      <c r="KOA16" s="80"/>
      <c r="KOB16" s="80"/>
      <c r="KOC16" s="80"/>
      <c r="KOD16" s="80"/>
      <c r="KOE16" s="80"/>
      <c r="KOF16" s="80"/>
      <c r="KOG16" s="80"/>
      <c r="KOH16" s="80"/>
      <c r="KOI16" s="80"/>
      <c r="KOJ16" s="80"/>
      <c r="KOK16" s="80"/>
      <c r="KOL16" s="80"/>
      <c r="KOM16" s="80"/>
      <c r="KON16" s="80"/>
      <c r="KOO16" s="80"/>
      <c r="KOP16" s="80"/>
      <c r="KOQ16" s="80"/>
      <c r="KOR16" s="80"/>
      <c r="KOS16" s="80"/>
      <c r="KOT16" s="80"/>
      <c r="KOU16" s="80"/>
      <c r="KOV16" s="80"/>
      <c r="KOW16" s="80"/>
      <c r="KOX16" s="80"/>
      <c r="KOY16" s="80"/>
      <c r="KOZ16" s="80"/>
      <c r="KPA16" s="80"/>
      <c r="KPB16" s="80"/>
      <c r="KPC16" s="80"/>
      <c r="KPD16" s="80"/>
      <c r="KPE16" s="80"/>
      <c r="KPF16" s="80"/>
      <c r="KPG16" s="80"/>
      <c r="KPH16" s="80"/>
      <c r="KPI16" s="80"/>
      <c r="KPJ16" s="80"/>
      <c r="KPK16" s="80"/>
      <c r="KPL16" s="80"/>
      <c r="KPM16" s="80"/>
      <c r="KPN16" s="80"/>
      <c r="KPO16" s="80"/>
      <c r="KPP16" s="80"/>
      <c r="KPQ16" s="80"/>
      <c r="KPR16" s="80"/>
      <c r="KPS16" s="80"/>
      <c r="KPT16" s="80"/>
      <c r="KPU16" s="80"/>
      <c r="KPV16" s="80"/>
      <c r="KPW16" s="80"/>
      <c r="KPX16" s="80"/>
      <c r="KPY16" s="80"/>
      <c r="KPZ16" s="80"/>
      <c r="KQA16" s="80"/>
      <c r="KQB16" s="80"/>
      <c r="KQC16" s="80"/>
      <c r="KQD16" s="80"/>
      <c r="KQE16" s="80"/>
      <c r="KQF16" s="80"/>
      <c r="KQG16" s="80"/>
      <c r="KQH16" s="80"/>
      <c r="KQI16" s="80"/>
      <c r="KQJ16" s="80"/>
      <c r="KQK16" s="80"/>
      <c r="KQL16" s="80"/>
      <c r="KQM16" s="80"/>
      <c r="KQN16" s="80"/>
      <c r="KQO16" s="80"/>
      <c r="KQP16" s="80"/>
      <c r="KQQ16" s="80"/>
      <c r="KQR16" s="80"/>
      <c r="KQS16" s="80"/>
      <c r="KQT16" s="80"/>
      <c r="KQU16" s="80"/>
      <c r="KQV16" s="80"/>
      <c r="KQW16" s="80"/>
      <c r="KQX16" s="80"/>
      <c r="KQY16" s="80"/>
      <c r="KQZ16" s="80"/>
      <c r="KRA16" s="80"/>
      <c r="KRB16" s="80"/>
      <c r="KRC16" s="80"/>
      <c r="KRD16" s="80"/>
      <c r="KRE16" s="80"/>
      <c r="KRF16" s="80"/>
      <c r="KRG16" s="80"/>
      <c r="KRH16" s="80"/>
      <c r="KRI16" s="80"/>
      <c r="KRJ16" s="80"/>
      <c r="KRK16" s="80"/>
      <c r="KRL16" s="80"/>
      <c r="KRM16" s="80"/>
      <c r="KRN16" s="80"/>
      <c r="KRO16" s="80"/>
      <c r="KRP16" s="80"/>
      <c r="KRQ16" s="80"/>
      <c r="KRR16" s="80"/>
      <c r="KRS16" s="80"/>
      <c r="KRT16" s="80"/>
      <c r="KRU16" s="80"/>
      <c r="KRV16" s="80"/>
      <c r="KRW16" s="80"/>
      <c r="KRX16" s="80"/>
      <c r="KRY16" s="80"/>
      <c r="KRZ16" s="80"/>
      <c r="KSA16" s="80"/>
      <c r="KSB16" s="80"/>
      <c r="KSC16" s="80"/>
      <c r="KSD16" s="80"/>
      <c r="KSE16" s="80"/>
      <c r="KSF16" s="80"/>
      <c r="KSG16" s="80"/>
      <c r="KSH16" s="80"/>
      <c r="KSI16" s="80"/>
      <c r="KSJ16" s="80"/>
      <c r="KSK16" s="80"/>
      <c r="KSL16" s="80"/>
      <c r="KSM16" s="80"/>
      <c r="KSN16" s="80"/>
      <c r="KSO16" s="80"/>
      <c r="KSP16" s="80"/>
      <c r="KSQ16" s="80"/>
      <c r="KSR16" s="80"/>
      <c r="KSS16" s="80"/>
      <c r="KST16" s="80"/>
      <c r="KSU16" s="80"/>
      <c r="KSV16" s="80"/>
      <c r="KSW16" s="80"/>
      <c r="KSX16" s="80"/>
      <c r="KSY16" s="80"/>
      <c r="KSZ16" s="80"/>
      <c r="KTA16" s="80"/>
      <c r="KTB16" s="80"/>
      <c r="KTC16" s="80"/>
      <c r="KTD16" s="80"/>
      <c r="KTE16" s="80"/>
      <c r="KTF16" s="80"/>
      <c r="KTG16" s="80"/>
      <c r="KTH16" s="80"/>
      <c r="KTI16" s="80"/>
      <c r="KTJ16" s="80"/>
      <c r="KTK16" s="80"/>
      <c r="KTL16" s="80"/>
      <c r="KTM16" s="80"/>
      <c r="KTN16" s="80"/>
      <c r="KTO16" s="80"/>
      <c r="KTP16" s="80"/>
      <c r="KTQ16" s="80"/>
      <c r="KTR16" s="80"/>
      <c r="KTS16" s="80"/>
      <c r="KTT16" s="80"/>
      <c r="KTU16" s="80"/>
      <c r="KTV16" s="80"/>
      <c r="KTW16" s="80"/>
      <c r="KTX16" s="80"/>
      <c r="KTY16" s="80"/>
      <c r="KTZ16" s="80"/>
      <c r="KUA16" s="80"/>
      <c r="KUB16" s="80"/>
      <c r="KUC16" s="80"/>
      <c r="KUD16" s="80"/>
      <c r="KUE16" s="80"/>
      <c r="KUF16" s="80"/>
      <c r="KUG16" s="80"/>
      <c r="KUH16" s="80"/>
      <c r="KUI16" s="80"/>
      <c r="KUJ16" s="80"/>
      <c r="KUK16" s="80"/>
      <c r="KUL16" s="80"/>
      <c r="KUM16" s="80"/>
      <c r="KUN16" s="80"/>
      <c r="KUO16" s="80"/>
      <c r="KUP16" s="80"/>
      <c r="KUQ16" s="80"/>
      <c r="KUR16" s="80"/>
      <c r="KUS16" s="80"/>
      <c r="KUT16" s="80"/>
      <c r="KUU16" s="80"/>
      <c r="KUV16" s="80"/>
      <c r="KUW16" s="80"/>
      <c r="KUX16" s="80"/>
      <c r="KUY16" s="80"/>
      <c r="KUZ16" s="80"/>
      <c r="KVA16" s="80"/>
      <c r="KVB16" s="80"/>
      <c r="KVC16" s="80"/>
      <c r="KVD16" s="80"/>
      <c r="KVE16" s="80"/>
      <c r="KVF16" s="80"/>
      <c r="KVG16" s="80"/>
      <c r="KVH16" s="80"/>
      <c r="KVI16" s="80"/>
      <c r="KVJ16" s="80"/>
      <c r="KVK16" s="80"/>
      <c r="KVL16" s="80"/>
      <c r="KVM16" s="80"/>
      <c r="KVN16" s="80"/>
      <c r="KVO16" s="80"/>
      <c r="KVP16" s="80"/>
      <c r="KVQ16" s="80"/>
      <c r="KVR16" s="80"/>
      <c r="KVS16" s="80"/>
      <c r="KVT16" s="80"/>
      <c r="KVU16" s="80"/>
      <c r="KVV16" s="80"/>
      <c r="KVW16" s="80"/>
      <c r="KVX16" s="80"/>
      <c r="KVY16" s="80"/>
      <c r="KVZ16" s="80"/>
      <c r="KWA16" s="80"/>
      <c r="KWB16" s="80"/>
      <c r="KWC16" s="80"/>
      <c r="KWD16" s="80"/>
      <c r="KWE16" s="80"/>
      <c r="KWF16" s="80"/>
      <c r="KWG16" s="80"/>
      <c r="KWH16" s="80"/>
      <c r="KWI16" s="80"/>
      <c r="KWJ16" s="80"/>
      <c r="KWK16" s="80"/>
      <c r="KWL16" s="80"/>
      <c r="KWM16" s="80"/>
      <c r="KWN16" s="80"/>
      <c r="KWO16" s="80"/>
      <c r="KWP16" s="80"/>
      <c r="KWQ16" s="80"/>
      <c r="KWR16" s="80"/>
      <c r="KWS16" s="80"/>
      <c r="KWT16" s="80"/>
      <c r="KWU16" s="80"/>
      <c r="KWV16" s="80"/>
      <c r="KWW16" s="80"/>
      <c r="KWX16" s="80"/>
      <c r="KWY16" s="80"/>
      <c r="KWZ16" s="80"/>
      <c r="KXA16" s="80"/>
      <c r="KXB16" s="80"/>
      <c r="KXC16" s="80"/>
      <c r="KXD16" s="80"/>
      <c r="KXE16" s="80"/>
      <c r="KXF16" s="80"/>
      <c r="KXG16" s="80"/>
      <c r="KXH16" s="80"/>
      <c r="KXI16" s="80"/>
      <c r="KXJ16" s="80"/>
      <c r="KXK16" s="80"/>
      <c r="KXL16" s="80"/>
      <c r="KXM16" s="80"/>
      <c r="KXN16" s="80"/>
      <c r="KXO16" s="80"/>
      <c r="KXP16" s="80"/>
      <c r="KXQ16" s="80"/>
      <c r="KXR16" s="80"/>
      <c r="KXS16" s="80"/>
      <c r="KXT16" s="80"/>
      <c r="KXU16" s="80"/>
      <c r="KXV16" s="80"/>
      <c r="KXW16" s="80"/>
      <c r="KXX16" s="80"/>
      <c r="KXY16" s="80"/>
      <c r="KXZ16" s="80"/>
      <c r="KYA16" s="80"/>
      <c r="KYB16" s="80"/>
      <c r="KYC16" s="80"/>
      <c r="KYD16" s="80"/>
      <c r="KYE16" s="80"/>
      <c r="KYF16" s="80"/>
      <c r="KYG16" s="80"/>
      <c r="KYH16" s="80"/>
      <c r="KYI16" s="80"/>
      <c r="KYJ16" s="80"/>
      <c r="KYK16" s="80"/>
      <c r="KYL16" s="80"/>
      <c r="KYM16" s="80"/>
      <c r="KYN16" s="80"/>
      <c r="KYO16" s="80"/>
      <c r="KYP16" s="80"/>
      <c r="KYQ16" s="80"/>
      <c r="KYR16" s="80"/>
      <c r="KYS16" s="80"/>
      <c r="KYT16" s="80"/>
      <c r="KYU16" s="80"/>
      <c r="KYV16" s="80"/>
      <c r="KYW16" s="80"/>
      <c r="KYX16" s="80"/>
      <c r="KYY16" s="80"/>
      <c r="KYZ16" s="80"/>
      <c r="KZA16" s="80"/>
      <c r="KZB16" s="80"/>
      <c r="KZC16" s="80"/>
      <c r="KZD16" s="80"/>
      <c r="KZE16" s="80"/>
      <c r="KZF16" s="80"/>
      <c r="KZG16" s="80"/>
      <c r="KZH16" s="80"/>
      <c r="KZI16" s="80"/>
      <c r="KZJ16" s="80"/>
      <c r="KZK16" s="80"/>
      <c r="KZL16" s="80"/>
      <c r="KZM16" s="80"/>
      <c r="KZN16" s="80"/>
      <c r="KZO16" s="80"/>
      <c r="KZP16" s="80"/>
      <c r="KZQ16" s="80"/>
      <c r="KZR16" s="80"/>
      <c r="KZS16" s="80"/>
      <c r="KZT16" s="80"/>
      <c r="KZU16" s="80"/>
      <c r="KZV16" s="80"/>
      <c r="KZW16" s="80"/>
      <c r="KZX16" s="80"/>
      <c r="KZY16" s="80"/>
      <c r="KZZ16" s="80"/>
      <c r="LAA16" s="80"/>
      <c r="LAB16" s="80"/>
      <c r="LAC16" s="80"/>
      <c r="LAD16" s="80"/>
      <c r="LAE16" s="80"/>
      <c r="LAF16" s="80"/>
      <c r="LAG16" s="80"/>
      <c r="LAH16" s="80"/>
      <c r="LAI16" s="80"/>
      <c r="LAJ16" s="80"/>
      <c r="LAK16" s="80"/>
      <c r="LAL16" s="80"/>
      <c r="LAM16" s="80"/>
      <c r="LAN16" s="80"/>
      <c r="LAO16" s="80"/>
      <c r="LAP16" s="80"/>
      <c r="LAQ16" s="80"/>
      <c r="LAR16" s="80"/>
      <c r="LAS16" s="80"/>
      <c r="LAT16" s="80"/>
      <c r="LAU16" s="80"/>
      <c r="LAV16" s="80"/>
      <c r="LAW16" s="80"/>
      <c r="LAX16" s="80"/>
      <c r="LAY16" s="80"/>
      <c r="LAZ16" s="80"/>
      <c r="LBA16" s="80"/>
      <c r="LBB16" s="80"/>
      <c r="LBC16" s="80"/>
      <c r="LBD16" s="80"/>
      <c r="LBE16" s="80"/>
      <c r="LBF16" s="80"/>
      <c r="LBG16" s="80"/>
      <c r="LBH16" s="80"/>
      <c r="LBI16" s="80"/>
      <c r="LBJ16" s="80"/>
      <c r="LBK16" s="80"/>
      <c r="LBL16" s="80"/>
      <c r="LBM16" s="80"/>
      <c r="LBN16" s="80"/>
      <c r="LBO16" s="80"/>
      <c r="LBP16" s="80"/>
      <c r="LBQ16" s="80"/>
      <c r="LBR16" s="80"/>
      <c r="LBS16" s="80"/>
      <c r="LBT16" s="80"/>
      <c r="LBU16" s="80"/>
      <c r="LBV16" s="80"/>
      <c r="LBW16" s="80"/>
      <c r="LBX16" s="80"/>
      <c r="LBY16" s="80"/>
      <c r="LBZ16" s="80"/>
      <c r="LCA16" s="80"/>
      <c r="LCB16" s="80"/>
      <c r="LCC16" s="80"/>
      <c r="LCD16" s="80"/>
      <c r="LCE16" s="80"/>
      <c r="LCF16" s="80"/>
      <c r="LCG16" s="80"/>
      <c r="LCH16" s="80"/>
      <c r="LCI16" s="80"/>
      <c r="LCJ16" s="80"/>
      <c r="LCK16" s="80"/>
      <c r="LCL16" s="80"/>
      <c r="LCM16" s="80"/>
      <c r="LCN16" s="80"/>
      <c r="LCO16" s="80"/>
      <c r="LCP16" s="80"/>
      <c r="LCQ16" s="80"/>
      <c r="LCR16" s="80"/>
      <c r="LCS16" s="80"/>
      <c r="LCT16" s="80"/>
      <c r="LCU16" s="80"/>
      <c r="LCV16" s="80"/>
      <c r="LCW16" s="80"/>
      <c r="LCX16" s="80"/>
      <c r="LCY16" s="80"/>
      <c r="LCZ16" s="80"/>
      <c r="LDA16" s="80"/>
      <c r="LDB16" s="80"/>
      <c r="LDC16" s="80"/>
      <c r="LDD16" s="80"/>
      <c r="LDE16" s="80"/>
      <c r="LDF16" s="80"/>
      <c r="LDG16" s="80"/>
      <c r="LDH16" s="80"/>
      <c r="LDI16" s="80"/>
      <c r="LDJ16" s="80"/>
      <c r="LDK16" s="80"/>
      <c r="LDL16" s="80"/>
      <c r="LDM16" s="80"/>
      <c r="LDN16" s="80"/>
      <c r="LDO16" s="80"/>
      <c r="LDP16" s="80"/>
      <c r="LDQ16" s="80"/>
      <c r="LDR16" s="80"/>
      <c r="LDS16" s="80"/>
      <c r="LDT16" s="80"/>
      <c r="LDU16" s="80"/>
      <c r="LDV16" s="80"/>
      <c r="LDW16" s="80"/>
      <c r="LDX16" s="80"/>
      <c r="LDY16" s="80"/>
      <c r="LDZ16" s="80"/>
      <c r="LEA16" s="80"/>
      <c r="LEB16" s="80"/>
      <c r="LEC16" s="80"/>
      <c r="LED16" s="80"/>
      <c r="LEE16" s="80"/>
      <c r="LEF16" s="80"/>
      <c r="LEG16" s="80"/>
      <c r="LEH16" s="80"/>
      <c r="LEI16" s="80"/>
      <c r="LEJ16" s="80"/>
      <c r="LEK16" s="80"/>
      <c r="LEL16" s="80"/>
      <c r="LEM16" s="80"/>
      <c r="LEN16" s="80"/>
      <c r="LEO16" s="80"/>
      <c r="LEP16" s="80"/>
      <c r="LEQ16" s="80"/>
      <c r="LER16" s="80"/>
      <c r="LES16" s="80"/>
      <c r="LET16" s="80"/>
      <c r="LEU16" s="80"/>
      <c r="LEV16" s="80"/>
      <c r="LEW16" s="80"/>
      <c r="LEX16" s="80"/>
      <c r="LEY16" s="80"/>
      <c r="LEZ16" s="80"/>
      <c r="LFA16" s="80"/>
      <c r="LFB16" s="80"/>
      <c r="LFC16" s="80"/>
      <c r="LFD16" s="80"/>
      <c r="LFE16" s="80"/>
      <c r="LFF16" s="80"/>
      <c r="LFG16" s="80"/>
      <c r="LFH16" s="80"/>
      <c r="LFI16" s="80"/>
      <c r="LFJ16" s="80"/>
      <c r="LFK16" s="80"/>
      <c r="LFL16" s="80"/>
      <c r="LFM16" s="80"/>
      <c r="LFN16" s="80"/>
      <c r="LFO16" s="80"/>
      <c r="LFP16" s="80"/>
      <c r="LFQ16" s="80"/>
      <c r="LFR16" s="80"/>
      <c r="LFS16" s="80"/>
      <c r="LFT16" s="80"/>
      <c r="LFU16" s="80"/>
      <c r="LFV16" s="80"/>
      <c r="LFW16" s="80"/>
      <c r="LFX16" s="80"/>
      <c r="LFY16" s="80"/>
      <c r="LFZ16" s="80"/>
      <c r="LGA16" s="80"/>
      <c r="LGB16" s="80"/>
      <c r="LGC16" s="80"/>
      <c r="LGD16" s="80"/>
      <c r="LGE16" s="80"/>
      <c r="LGF16" s="80"/>
      <c r="LGG16" s="80"/>
      <c r="LGH16" s="80"/>
      <c r="LGI16" s="80"/>
      <c r="LGJ16" s="80"/>
      <c r="LGK16" s="80"/>
      <c r="LGL16" s="80"/>
      <c r="LGM16" s="80"/>
      <c r="LGN16" s="80"/>
      <c r="LGO16" s="80"/>
      <c r="LGP16" s="80"/>
      <c r="LGQ16" s="80"/>
      <c r="LGR16" s="80"/>
      <c r="LGS16" s="80"/>
      <c r="LGT16" s="80"/>
      <c r="LGU16" s="80"/>
      <c r="LGV16" s="80"/>
      <c r="LGW16" s="80"/>
      <c r="LGX16" s="80"/>
      <c r="LGY16" s="80"/>
      <c r="LGZ16" s="80"/>
      <c r="LHA16" s="80"/>
      <c r="LHB16" s="80"/>
      <c r="LHC16" s="80"/>
      <c r="LHD16" s="80"/>
      <c r="LHE16" s="80"/>
      <c r="LHF16" s="80"/>
      <c r="LHG16" s="80"/>
      <c r="LHH16" s="80"/>
      <c r="LHI16" s="80"/>
      <c r="LHJ16" s="80"/>
      <c r="LHK16" s="80"/>
      <c r="LHL16" s="80"/>
      <c r="LHM16" s="80"/>
      <c r="LHN16" s="80"/>
      <c r="LHO16" s="80"/>
      <c r="LHP16" s="80"/>
      <c r="LHQ16" s="80"/>
      <c r="LHR16" s="80"/>
      <c r="LHS16" s="80"/>
      <c r="LHT16" s="80"/>
      <c r="LHU16" s="80"/>
      <c r="LHV16" s="80"/>
      <c r="LHW16" s="80"/>
      <c r="LHX16" s="80"/>
      <c r="LHY16" s="80"/>
      <c r="LHZ16" s="80"/>
      <c r="LIA16" s="80"/>
      <c r="LIB16" s="80"/>
      <c r="LIC16" s="80"/>
      <c r="LID16" s="80"/>
      <c r="LIE16" s="80"/>
      <c r="LIF16" s="80"/>
      <c r="LIG16" s="80"/>
      <c r="LIH16" s="80"/>
      <c r="LII16" s="80"/>
      <c r="LIJ16" s="80"/>
      <c r="LIK16" s="80"/>
      <c r="LIL16" s="80"/>
      <c r="LIM16" s="80"/>
      <c r="LIN16" s="80"/>
      <c r="LIO16" s="80"/>
      <c r="LIP16" s="80"/>
      <c r="LIQ16" s="80"/>
      <c r="LIR16" s="80"/>
      <c r="LIS16" s="80"/>
      <c r="LIT16" s="80"/>
      <c r="LIU16" s="80"/>
      <c r="LIV16" s="80"/>
      <c r="LIW16" s="80"/>
      <c r="LIX16" s="80"/>
      <c r="LIY16" s="80"/>
      <c r="LIZ16" s="80"/>
      <c r="LJA16" s="80"/>
      <c r="LJB16" s="80"/>
      <c r="LJC16" s="80"/>
      <c r="LJD16" s="80"/>
      <c r="LJE16" s="80"/>
      <c r="LJF16" s="80"/>
      <c r="LJG16" s="80"/>
      <c r="LJH16" s="80"/>
      <c r="LJI16" s="80"/>
      <c r="LJJ16" s="80"/>
      <c r="LJK16" s="80"/>
      <c r="LJL16" s="80"/>
      <c r="LJM16" s="80"/>
      <c r="LJN16" s="80"/>
      <c r="LJO16" s="80"/>
      <c r="LJP16" s="80"/>
      <c r="LJQ16" s="80"/>
      <c r="LJR16" s="80"/>
      <c r="LJS16" s="80"/>
      <c r="LJT16" s="80"/>
      <c r="LJU16" s="80"/>
      <c r="LJV16" s="80"/>
      <c r="LJW16" s="80"/>
      <c r="LJX16" s="80"/>
      <c r="LJY16" s="80"/>
      <c r="LJZ16" s="80"/>
      <c r="LKA16" s="80"/>
      <c r="LKB16" s="80"/>
      <c r="LKC16" s="80"/>
      <c r="LKD16" s="80"/>
      <c r="LKE16" s="80"/>
      <c r="LKF16" s="80"/>
      <c r="LKG16" s="80"/>
      <c r="LKH16" s="80"/>
      <c r="LKI16" s="80"/>
      <c r="LKJ16" s="80"/>
      <c r="LKK16" s="80"/>
      <c r="LKL16" s="80"/>
      <c r="LKM16" s="80"/>
      <c r="LKN16" s="80"/>
      <c r="LKO16" s="80"/>
      <c r="LKP16" s="80"/>
      <c r="LKQ16" s="80"/>
      <c r="LKR16" s="80"/>
      <c r="LKS16" s="80"/>
      <c r="LKT16" s="80"/>
      <c r="LKU16" s="80"/>
      <c r="LKV16" s="80"/>
      <c r="LKW16" s="80"/>
      <c r="LKX16" s="80"/>
      <c r="LKY16" s="80"/>
      <c r="LKZ16" s="80"/>
      <c r="LLA16" s="80"/>
      <c r="LLB16" s="80"/>
      <c r="LLC16" s="80"/>
      <c r="LLD16" s="80"/>
      <c r="LLE16" s="80"/>
      <c r="LLF16" s="80"/>
      <c r="LLG16" s="80"/>
      <c r="LLH16" s="80"/>
      <c r="LLI16" s="80"/>
      <c r="LLJ16" s="80"/>
      <c r="LLK16" s="80"/>
      <c r="LLL16" s="80"/>
      <c r="LLM16" s="80"/>
      <c r="LLN16" s="80"/>
      <c r="LLO16" s="80"/>
      <c r="LLP16" s="80"/>
      <c r="LLQ16" s="80"/>
      <c r="LLR16" s="80"/>
      <c r="LLS16" s="80"/>
      <c r="LLT16" s="80"/>
      <c r="LLU16" s="80"/>
      <c r="LLV16" s="80"/>
      <c r="LLW16" s="80"/>
      <c r="LLX16" s="80"/>
      <c r="LLY16" s="80"/>
      <c r="LLZ16" s="80"/>
      <c r="LMA16" s="80"/>
      <c r="LMB16" s="80"/>
      <c r="LMC16" s="80"/>
      <c r="LMD16" s="80"/>
      <c r="LME16" s="80"/>
      <c r="LMF16" s="80"/>
      <c r="LMG16" s="80"/>
      <c r="LMH16" s="80"/>
      <c r="LMI16" s="80"/>
      <c r="LMJ16" s="80"/>
      <c r="LMK16" s="80"/>
      <c r="LML16" s="80"/>
      <c r="LMM16" s="80"/>
      <c r="LMN16" s="80"/>
      <c r="LMO16" s="80"/>
      <c r="LMP16" s="80"/>
      <c r="LMQ16" s="80"/>
      <c r="LMR16" s="80"/>
      <c r="LMS16" s="80"/>
      <c r="LMT16" s="80"/>
      <c r="LMU16" s="80"/>
      <c r="LMV16" s="80"/>
      <c r="LMW16" s="80"/>
      <c r="LMX16" s="80"/>
      <c r="LMY16" s="80"/>
      <c r="LMZ16" s="80"/>
      <c r="LNA16" s="80"/>
      <c r="LNB16" s="80"/>
      <c r="LNC16" s="80"/>
      <c r="LND16" s="80"/>
      <c r="LNE16" s="80"/>
      <c r="LNF16" s="80"/>
      <c r="LNG16" s="80"/>
      <c r="LNH16" s="80"/>
      <c r="LNI16" s="80"/>
      <c r="LNJ16" s="80"/>
      <c r="LNK16" s="80"/>
      <c r="LNL16" s="80"/>
      <c r="LNM16" s="80"/>
      <c r="LNN16" s="80"/>
      <c r="LNO16" s="80"/>
      <c r="LNP16" s="80"/>
      <c r="LNQ16" s="80"/>
      <c r="LNR16" s="80"/>
      <c r="LNS16" s="80"/>
      <c r="LNT16" s="80"/>
      <c r="LNU16" s="80"/>
      <c r="LNV16" s="80"/>
      <c r="LNW16" s="80"/>
      <c r="LNX16" s="80"/>
      <c r="LNY16" s="80"/>
      <c r="LNZ16" s="80"/>
      <c r="LOA16" s="80"/>
      <c r="LOB16" s="80"/>
      <c r="LOC16" s="80"/>
      <c r="LOD16" s="80"/>
      <c r="LOE16" s="80"/>
      <c r="LOF16" s="80"/>
      <c r="LOG16" s="80"/>
      <c r="LOH16" s="80"/>
      <c r="LOI16" s="80"/>
      <c r="LOJ16" s="80"/>
      <c r="LOK16" s="80"/>
      <c r="LOL16" s="80"/>
      <c r="LOM16" s="80"/>
      <c r="LON16" s="80"/>
      <c r="LOO16" s="80"/>
      <c r="LOP16" s="80"/>
      <c r="LOQ16" s="80"/>
      <c r="LOR16" s="80"/>
      <c r="LOS16" s="80"/>
      <c r="LOT16" s="80"/>
      <c r="LOU16" s="80"/>
      <c r="LOV16" s="80"/>
      <c r="LOW16" s="80"/>
      <c r="LOX16" s="80"/>
      <c r="LOY16" s="80"/>
      <c r="LOZ16" s="80"/>
      <c r="LPA16" s="80"/>
      <c r="LPB16" s="80"/>
      <c r="LPC16" s="80"/>
      <c r="LPD16" s="80"/>
      <c r="LPE16" s="80"/>
      <c r="LPF16" s="80"/>
      <c r="LPG16" s="80"/>
      <c r="LPH16" s="80"/>
      <c r="LPI16" s="80"/>
      <c r="LPJ16" s="80"/>
      <c r="LPK16" s="80"/>
      <c r="LPL16" s="80"/>
      <c r="LPM16" s="80"/>
      <c r="LPN16" s="80"/>
      <c r="LPO16" s="80"/>
      <c r="LPP16" s="80"/>
      <c r="LPQ16" s="80"/>
      <c r="LPR16" s="80"/>
      <c r="LPS16" s="80"/>
      <c r="LPT16" s="80"/>
      <c r="LPU16" s="80"/>
      <c r="LPV16" s="80"/>
      <c r="LPW16" s="80"/>
      <c r="LPX16" s="80"/>
      <c r="LPY16" s="80"/>
      <c r="LPZ16" s="80"/>
      <c r="LQA16" s="80"/>
      <c r="LQB16" s="80"/>
      <c r="LQC16" s="80"/>
      <c r="LQD16" s="80"/>
      <c r="LQE16" s="80"/>
      <c r="LQF16" s="80"/>
      <c r="LQG16" s="80"/>
      <c r="LQH16" s="80"/>
      <c r="LQI16" s="80"/>
      <c r="LQJ16" s="80"/>
      <c r="LQK16" s="80"/>
      <c r="LQL16" s="80"/>
      <c r="LQM16" s="80"/>
      <c r="LQN16" s="80"/>
      <c r="LQO16" s="80"/>
      <c r="LQP16" s="80"/>
      <c r="LQQ16" s="80"/>
      <c r="LQR16" s="80"/>
      <c r="LQS16" s="80"/>
      <c r="LQT16" s="80"/>
      <c r="LQU16" s="80"/>
      <c r="LQV16" s="80"/>
      <c r="LQW16" s="80"/>
      <c r="LQX16" s="80"/>
      <c r="LQY16" s="80"/>
      <c r="LQZ16" s="80"/>
      <c r="LRA16" s="80"/>
      <c r="LRB16" s="80"/>
      <c r="LRC16" s="80"/>
      <c r="LRD16" s="80"/>
      <c r="LRE16" s="80"/>
      <c r="LRF16" s="80"/>
      <c r="LRG16" s="80"/>
      <c r="LRH16" s="80"/>
      <c r="LRI16" s="80"/>
      <c r="LRJ16" s="80"/>
      <c r="LRK16" s="80"/>
      <c r="LRL16" s="80"/>
      <c r="LRM16" s="80"/>
      <c r="LRN16" s="80"/>
      <c r="LRO16" s="80"/>
      <c r="LRP16" s="80"/>
      <c r="LRQ16" s="80"/>
      <c r="LRR16" s="80"/>
      <c r="LRS16" s="80"/>
      <c r="LRT16" s="80"/>
      <c r="LRU16" s="80"/>
      <c r="LRV16" s="80"/>
      <c r="LRW16" s="80"/>
      <c r="LRX16" s="80"/>
      <c r="LRY16" s="80"/>
      <c r="LRZ16" s="80"/>
      <c r="LSA16" s="80"/>
      <c r="LSB16" s="80"/>
      <c r="LSC16" s="80"/>
      <c r="LSD16" s="80"/>
      <c r="LSE16" s="80"/>
      <c r="LSF16" s="80"/>
      <c r="LSG16" s="80"/>
      <c r="LSH16" s="80"/>
      <c r="LSI16" s="80"/>
      <c r="LSJ16" s="80"/>
      <c r="LSK16" s="80"/>
      <c r="LSL16" s="80"/>
      <c r="LSM16" s="80"/>
      <c r="LSN16" s="80"/>
      <c r="LSO16" s="80"/>
      <c r="LSP16" s="80"/>
      <c r="LSQ16" s="80"/>
      <c r="LSR16" s="80"/>
      <c r="LSS16" s="80"/>
      <c r="LST16" s="80"/>
      <c r="LSU16" s="80"/>
      <c r="LSV16" s="80"/>
      <c r="LSW16" s="80"/>
      <c r="LSX16" s="80"/>
      <c r="LSY16" s="80"/>
      <c r="LSZ16" s="80"/>
      <c r="LTA16" s="80"/>
      <c r="LTB16" s="80"/>
      <c r="LTC16" s="80"/>
      <c r="LTD16" s="80"/>
      <c r="LTE16" s="80"/>
      <c r="LTF16" s="80"/>
      <c r="LTG16" s="80"/>
      <c r="LTH16" s="80"/>
      <c r="LTI16" s="80"/>
      <c r="LTJ16" s="80"/>
      <c r="LTK16" s="80"/>
      <c r="LTL16" s="80"/>
      <c r="LTM16" s="80"/>
      <c r="LTN16" s="80"/>
      <c r="LTO16" s="80"/>
      <c r="LTP16" s="80"/>
      <c r="LTQ16" s="80"/>
      <c r="LTR16" s="80"/>
      <c r="LTS16" s="80"/>
      <c r="LTT16" s="80"/>
      <c r="LTU16" s="80"/>
      <c r="LTV16" s="80"/>
      <c r="LTW16" s="80"/>
      <c r="LTX16" s="80"/>
      <c r="LTY16" s="80"/>
      <c r="LTZ16" s="80"/>
      <c r="LUA16" s="80"/>
      <c r="LUB16" s="80"/>
      <c r="LUC16" s="80"/>
      <c r="LUD16" s="80"/>
      <c r="LUE16" s="80"/>
      <c r="LUF16" s="80"/>
      <c r="LUG16" s="80"/>
      <c r="LUH16" s="80"/>
      <c r="LUI16" s="80"/>
      <c r="LUJ16" s="80"/>
      <c r="LUK16" s="80"/>
      <c r="LUL16" s="80"/>
      <c r="LUM16" s="80"/>
      <c r="LUN16" s="80"/>
      <c r="LUO16" s="80"/>
      <c r="LUP16" s="80"/>
      <c r="LUQ16" s="80"/>
      <c r="LUR16" s="80"/>
      <c r="LUS16" s="80"/>
      <c r="LUT16" s="80"/>
      <c r="LUU16" s="80"/>
      <c r="LUV16" s="80"/>
      <c r="LUW16" s="80"/>
      <c r="LUX16" s="80"/>
      <c r="LUY16" s="80"/>
      <c r="LUZ16" s="80"/>
      <c r="LVA16" s="80"/>
      <c r="LVB16" s="80"/>
      <c r="LVC16" s="80"/>
      <c r="LVD16" s="80"/>
      <c r="LVE16" s="80"/>
      <c r="LVF16" s="80"/>
      <c r="LVG16" s="80"/>
      <c r="LVH16" s="80"/>
      <c r="LVI16" s="80"/>
      <c r="LVJ16" s="80"/>
      <c r="LVK16" s="80"/>
      <c r="LVL16" s="80"/>
      <c r="LVM16" s="80"/>
      <c r="LVN16" s="80"/>
      <c r="LVO16" s="80"/>
      <c r="LVP16" s="80"/>
      <c r="LVQ16" s="80"/>
      <c r="LVR16" s="80"/>
      <c r="LVS16" s="80"/>
      <c r="LVT16" s="80"/>
      <c r="LVU16" s="80"/>
      <c r="LVV16" s="80"/>
      <c r="LVW16" s="80"/>
      <c r="LVX16" s="80"/>
      <c r="LVY16" s="80"/>
      <c r="LVZ16" s="80"/>
      <c r="LWA16" s="80"/>
      <c r="LWB16" s="80"/>
      <c r="LWC16" s="80"/>
      <c r="LWD16" s="80"/>
      <c r="LWE16" s="80"/>
      <c r="LWF16" s="80"/>
      <c r="LWG16" s="80"/>
      <c r="LWH16" s="80"/>
      <c r="LWI16" s="80"/>
      <c r="LWJ16" s="80"/>
      <c r="LWK16" s="80"/>
      <c r="LWL16" s="80"/>
      <c r="LWM16" s="80"/>
      <c r="LWN16" s="80"/>
      <c r="LWO16" s="80"/>
      <c r="LWP16" s="80"/>
      <c r="LWQ16" s="80"/>
      <c r="LWR16" s="80"/>
      <c r="LWS16" s="80"/>
      <c r="LWT16" s="80"/>
      <c r="LWU16" s="80"/>
      <c r="LWV16" s="80"/>
      <c r="LWW16" s="80"/>
      <c r="LWX16" s="80"/>
      <c r="LWY16" s="80"/>
      <c r="LWZ16" s="80"/>
      <c r="LXA16" s="80"/>
      <c r="LXB16" s="80"/>
      <c r="LXC16" s="80"/>
      <c r="LXD16" s="80"/>
      <c r="LXE16" s="80"/>
      <c r="LXF16" s="80"/>
      <c r="LXG16" s="80"/>
      <c r="LXH16" s="80"/>
      <c r="LXI16" s="80"/>
      <c r="LXJ16" s="80"/>
      <c r="LXK16" s="80"/>
      <c r="LXL16" s="80"/>
      <c r="LXM16" s="80"/>
      <c r="LXN16" s="80"/>
      <c r="LXO16" s="80"/>
      <c r="LXP16" s="80"/>
      <c r="LXQ16" s="80"/>
      <c r="LXR16" s="80"/>
      <c r="LXS16" s="80"/>
      <c r="LXT16" s="80"/>
      <c r="LXU16" s="80"/>
      <c r="LXV16" s="80"/>
      <c r="LXW16" s="80"/>
      <c r="LXX16" s="80"/>
      <c r="LXY16" s="80"/>
      <c r="LXZ16" s="80"/>
      <c r="LYA16" s="80"/>
      <c r="LYB16" s="80"/>
      <c r="LYC16" s="80"/>
      <c r="LYD16" s="80"/>
      <c r="LYE16" s="80"/>
      <c r="LYF16" s="80"/>
      <c r="LYG16" s="80"/>
      <c r="LYH16" s="80"/>
      <c r="LYI16" s="80"/>
      <c r="LYJ16" s="80"/>
      <c r="LYK16" s="80"/>
      <c r="LYL16" s="80"/>
      <c r="LYM16" s="80"/>
      <c r="LYN16" s="80"/>
      <c r="LYO16" s="80"/>
      <c r="LYP16" s="80"/>
      <c r="LYQ16" s="80"/>
      <c r="LYR16" s="80"/>
      <c r="LYS16" s="80"/>
      <c r="LYT16" s="80"/>
      <c r="LYU16" s="80"/>
      <c r="LYV16" s="80"/>
      <c r="LYW16" s="80"/>
      <c r="LYX16" s="80"/>
      <c r="LYY16" s="80"/>
      <c r="LYZ16" s="80"/>
      <c r="LZA16" s="80"/>
      <c r="LZB16" s="80"/>
      <c r="LZC16" s="80"/>
      <c r="LZD16" s="80"/>
      <c r="LZE16" s="80"/>
      <c r="LZF16" s="80"/>
      <c r="LZG16" s="80"/>
      <c r="LZH16" s="80"/>
      <c r="LZI16" s="80"/>
      <c r="LZJ16" s="80"/>
      <c r="LZK16" s="80"/>
      <c r="LZL16" s="80"/>
      <c r="LZM16" s="80"/>
      <c r="LZN16" s="80"/>
      <c r="LZO16" s="80"/>
      <c r="LZP16" s="80"/>
      <c r="LZQ16" s="80"/>
      <c r="LZR16" s="80"/>
      <c r="LZS16" s="80"/>
      <c r="LZT16" s="80"/>
      <c r="LZU16" s="80"/>
      <c r="LZV16" s="80"/>
      <c r="LZW16" s="80"/>
      <c r="LZX16" s="80"/>
      <c r="LZY16" s="80"/>
      <c r="LZZ16" s="80"/>
      <c r="MAA16" s="80"/>
      <c r="MAB16" s="80"/>
      <c r="MAC16" s="80"/>
      <c r="MAD16" s="80"/>
      <c r="MAE16" s="80"/>
      <c r="MAF16" s="80"/>
      <c r="MAG16" s="80"/>
      <c r="MAH16" s="80"/>
      <c r="MAI16" s="80"/>
      <c r="MAJ16" s="80"/>
      <c r="MAK16" s="80"/>
      <c r="MAL16" s="80"/>
      <c r="MAM16" s="80"/>
      <c r="MAN16" s="80"/>
      <c r="MAO16" s="80"/>
      <c r="MAP16" s="80"/>
      <c r="MAQ16" s="80"/>
      <c r="MAR16" s="80"/>
      <c r="MAS16" s="80"/>
      <c r="MAT16" s="80"/>
      <c r="MAU16" s="80"/>
      <c r="MAV16" s="80"/>
      <c r="MAW16" s="80"/>
      <c r="MAX16" s="80"/>
      <c r="MAY16" s="80"/>
      <c r="MAZ16" s="80"/>
      <c r="MBA16" s="80"/>
      <c r="MBB16" s="80"/>
      <c r="MBC16" s="80"/>
      <c r="MBD16" s="80"/>
      <c r="MBE16" s="80"/>
      <c r="MBF16" s="80"/>
      <c r="MBG16" s="80"/>
      <c r="MBH16" s="80"/>
      <c r="MBI16" s="80"/>
      <c r="MBJ16" s="80"/>
      <c r="MBK16" s="80"/>
      <c r="MBL16" s="80"/>
      <c r="MBM16" s="80"/>
      <c r="MBN16" s="80"/>
      <c r="MBO16" s="80"/>
      <c r="MBP16" s="80"/>
      <c r="MBQ16" s="80"/>
      <c r="MBR16" s="80"/>
      <c r="MBS16" s="80"/>
      <c r="MBT16" s="80"/>
      <c r="MBU16" s="80"/>
      <c r="MBV16" s="80"/>
      <c r="MBW16" s="80"/>
      <c r="MBX16" s="80"/>
      <c r="MBY16" s="80"/>
      <c r="MBZ16" s="80"/>
      <c r="MCA16" s="80"/>
      <c r="MCB16" s="80"/>
      <c r="MCC16" s="80"/>
      <c r="MCD16" s="80"/>
      <c r="MCE16" s="80"/>
      <c r="MCF16" s="80"/>
      <c r="MCG16" s="80"/>
      <c r="MCH16" s="80"/>
      <c r="MCI16" s="80"/>
      <c r="MCJ16" s="80"/>
      <c r="MCK16" s="80"/>
      <c r="MCL16" s="80"/>
      <c r="MCM16" s="80"/>
      <c r="MCN16" s="80"/>
      <c r="MCO16" s="80"/>
      <c r="MCP16" s="80"/>
      <c r="MCQ16" s="80"/>
      <c r="MCR16" s="80"/>
      <c r="MCS16" s="80"/>
      <c r="MCT16" s="80"/>
      <c r="MCU16" s="80"/>
      <c r="MCV16" s="80"/>
      <c r="MCW16" s="80"/>
      <c r="MCX16" s="80"/>
      <c r="MCY16" s="80"/>
      <c r="MCZ16" s="80"/>
      <c r="MDA16" s="80"/>
      <c r="MDB16" s="80"/>
      <c r="MDC16" s="80"/>
      <c r="MDD16" s="80"/>
      <c r="MDE16" s="80"/>
      <c r="MDF16" s="80"/>
      <c r="MDG16" s="80"/>
      <c r="MDH16" s="80"/>
      <c r="MDI16" s="80"/>
      <c r="MDJ16" s="80"/>
      <c r="MDK16" s="80"/>
      <c r="MDL16" s="80"/>
      <c r="MDM16" s="80"/>
      <c r="MDN16" s="80"/>
      <c r="MDO16" s="80"/>
      <c r="MDP16" s="80"/>
      <c r="MDQ16" s="80"/>
      <c r="MDR16" s="80"/>
      <c r="MDS16" s="80"/>
      <c r="MDT16" s="80"/>
      <c r="MDU16" s="80"/>
      <c r="MDV16" s="80"/>
      <c r="MDW16" s="80"/>
      <c r="MDX16" s="80"/>
      <c r="MDY16" s="80"/>
      <c r="MDZ16" s="80"/>
      <c r="MEA16" s="80"/>
      <c r="MEB16" s="80"/>
      <c r="MEC16" s="80"/>
      <c r="MED16" s="80"/>
      <c r="MEE16" s="80"/>
      <c r="MEF16" s="80"/>
      <c r="MEG16" s="80"/>
      <c r="MEH16" s="80"/>
      <c r="MEI16" s="80"/>
      <c r="MEJ16" s="80"/>
      <c r="MEK16" s="80"/>
      <c r="MEL16" s="80"/>
      <c r="MEM16" s="80"/>
      <c r="MEN16" s="80"/>
      <c r="MEO16" s="80"/>
      <c r="MEP16" s="80"/>
      <c r="MEQ16" s="80"/>
      <c r="MER16" s="80"/>
      <c r="MES16" s="80"/>
      <c r="MET16" s="80"/>
      <c r="MEU16" s="80"/>
      <c r="MEV16" s="80"/>
      <c r="MEW16" s="80"/>
      <c r="MEX16" s="80"/>
      <c r="MEY16" s="80"/>
      <c r="MEZ16" s="80"/>
      <c r="MFA16" s="80"/>
      <c r="MFB16" s="80"/>
      <c r="MFC16" s="80"/>
      <c r="MFD16" s="80"/>
      <c r="MFE16" s="80"/>
      <c r="MFF16" s="80"/>
      <c r="MFG16" s="80"/>
      <c r="MFH16" s="80"/>
      <c r="MFI16" s="80"/>
      <c r="MFJ16" s="80"/>
      <c r="MFK16" s="80"/>
      <c r="MFL16" s="80"/>
      <c r="MFM16" s="80"/>
      <c r="MFN16" s="80"/>
      <c r="MFO16" s="80"/>
      <c r="MFP16" s="80"/>
      <c r="MFQ16" s="80"/>
      <c r="MFR16" s="80"/>
      <c r="MFS16" s="80"/>
      <c r="MFT16" s="80"/>
      <c r="MFU16" s="80"/>
      <c r="MFV16" s="80"/>
      <c r="MFW16" s="80"/>
      <c r="MFX16" s="80"/>
      <c r="MFY16" s="80"/>
      <c r="MFZ16" s="80"/>
      <c r="MGA16" s="80"/>
      <c r="MGB16" s="80"/>
      <c r="MGC16" s="80"/>
      <c r="MGD16" s="80"/>
      <c r="MGE16" s="80"/>
      <c r="MGF16" s="80"/>
      <c r="MGG16" s="80"/>
      <c r="MGH16" s="80"/>
      <c r="MGI16" s="80"/>
      <c r="MGJ16" s="80"/>
      <c r="MGK16" s="80"/>
      <c r="MGL16" s="80"/>
      <c r="MGM16" s="80"/>
      <c r="MGN16" s="80"/>
      <c r="MGO16" s="80"/>
      <c r="MGP16" s="80"/>
      <c r="MGQ16" s="80"/>
      <c r="MGR16" s="80"/>
      <c r="MGS16" s="80"/>
      <c r="MGT16" s="80"/>
      <c r="MGU16" s="80"/>
      <c r="MGV16" s="80"/>
      <c r="MGW16" s="80"/>
      <c r="MGX16" s="80"/>
      <c r="MGY16" s="80"/>
      <c r="MGZ16" s="80"/>
      <c r="MHA16" s="80"/>
      <c r="MHB16" s="80"/>
      <c r="MHC16" s="80"/>
      <c r="MHD16" s="80"/>
      <c r="MHE16" s="80"/>
      <c r="MHF16" s="80"/>
      <c r="MHG16" s="80"/>
      <c r="MHH16" s="80"/>
      <c r="MHI16" s="80"/>
      <c r="MHJ16" s="80"/>
      <c r="MHK16" s="80"/>
      <c r="MHL16" s="80"/>
      <c r="MHM16" s="80"/>
      <c r="MHN16" s="80"/>
      <c r="MHO16" s="80"/>
      <c r="MHP16" s="80"/>
      <c r="MHQ16" s="80"/>
      <c r="MHR16" s="80"/>
      <c r="MHS16" s="80"/>
      <c r="MHT16" s="80"/>
      <c r="MHU16" s="80"/>
      <c r="MHV16" s="80"/>
      <c r="MHW16" s="80"/>
      <c r="MHX16" s="80"/>
      <c r="MHY16" s="80"/>
      <c r="MHZ16" s="80"/>
      <c r="MIA16" s="80"/>
      <c r="MIB16" s="80"/>
      <c r="MIC16" s="80"/>
      <c r="MID16" s="80"/>
      <c r="MIE16" s="80"/>
      <c r="MIF16" s="80"/>
      <c r="MIG16" s="80"/>
      <c r="MIH16" s="80"/>
      <c r="MII16" s="80"/>
      <c r="MIJ16" s="80"/>
      <c r="MIK16" s="80"/>
      <c r="MIL16" s="80"/>
      <c r="MIM16" s="80"/>
      <c r="MIN16" s="80"/>
      <c r="MIO16" s="80"/>
      <c r="MIP16" s="80"/>
      <c r="MIQ16" s="80"/>
      <c r="MIR16" s="80"/>
      <c r="MIS16" s="80"/>
      <c r="MIT16" s="80"/>
      <c r="MIU16" s="80"/>
      <c r="MIV16" s="80"/>
      <c r="MIW16" s="80"/>
      <c r="MIX16" s="80"/>
      <c r="MIY16" s="80"/>
      <c r="MIZ16" s="80"/>
      <c r="MJA16" s="80"/>
      <c r="MJB16" s="80"/>
      <c r="MJC16" s="80"/>
      <c r="MJD16" s="80"/>
      <c r="MJE16" s="80"/>
      <c r="MJF16" s="80"/>
      <c r="MJG16" s="80"/>
      <c r="MJH16" s="80"/>
      <c r="MJI16" s="80"/>
      <c r="MJJ16" s="80"/>
      <c r="MJK16" s="80"/>
      <c r="MJL16" s="80"/>
      <c r="MJM16" s="80"/>
      <c r="MJN16" s="80"/>
      <c r="MJO16" s="80"/>
      <c r="MJP16" s="80"/>
      <c r="MJQ16" s="80"/>
      <c r="MJR16" s="80"/>
      <c r="MJS16" s="80"/>
      <c r="MJT16" s="80"/>
      <c r="MJU16" s="80"/>
      <c r="MJV16" s="80"/>
      <c r="MJW16" s="80"/>
      <c r="MJX16" s="80"/>
      <c r="MJY16" s="80"/>
      <c r="MJZ16" s="80"/>
      <c r="MKA16" s="80"/>
      <c r="MKB16" s="80"/>
      <c r="MKC16" s="80"/>
      <c r="MKD16" s="80"/>
      <c r="MKE16" s="80"/>
      <c r="MKF16" s="80"/>
      <c r="MKG16" s="80"/>
      <c r="MKH16" s="80"/>
      <c r="MKI16" s="80"/>
      <c r="MKJ16" s="80"/>
      <c r="MKK16" s="80"/>
      <c r="MKL16" s="80"/>
      <c r="MKM16" s="80"/>
      <c r="MKN16" s="80"/>
      <c r="MKO16" s="80"/>
      <c r="MKP16" s="80"/>
      <c r="MKQ16" s="80"/>
      <c r="MKR16" s="80"/>
      <c r="MKS16" s="80"/>
      <c r="MKT16" s="80"/>
      <c r="MKU16" s="80"/>
      <c r="MKV16" s="80"/>
      <c r="MKW16" s="80"/>
      <c r="MKX16" s="80"/>
      <c r="MKY16" s="80"/>
      <c r="MKZ16" s="80"/>
      <c r="MLA16" s="80"/>
      <c r="MLB16" s="80"/>
      <c r="MLC16" s="80"/>
      <c r="MLD16" s="80"/>
      <c r="MLE16" s="80"/>
      <c r="MLF16" s="80"/>
      <c r="MLG16" s="80"/>
      <c r="MLH16" s="80"/>
      <c r="MLI16" s="80"/>
      <c r="MLJ16" s="80"/>
      <c r="MLK16" s="80"/>
      <c r="MLL16" s="80"/>
      <c r="MLM16" s="80"/>
      <c r="MLN16" s="80"/>
      <c r="MLO16" s="80"/>
      <c r="MLP16" s="80"/>
      <c r="MLQ16" s="80"/>
      <c r="MLR16" s="80"/>
      <c r="MLS16" s="80"/>
      <c r="MLT16" s="80"/>
      <c r="MLU16" s="80"/>
      <c r="MLV16" s="80"/>
      <c r="MLW16" s="80"/>
      <c r="MLX16" s="80"/>
      <c r="MLY16" s="80"/>
      <c r="MLZ16" s="80"/>
      <c r="MMA16" s="80"/>
      <c r="MMB16" s="80"/>
      <c r="MMC16" s="80"/>
      <c r="MMD16" s="80"/>
      <c r="MME16" s="80"/>
      <c r="MMF16" s="80"/>
      <c r="MMG16" s="80"/>
      <c r="MMH16" s="80"/>
      <c r="MMI16" s="80"/>
      <c r="MMJ16" s="80"/>
      <c r="MMK16" s="80"/>
      <c r="MML16" s="80"/>
      <c r="MMM16" s="80"/>
      <c r="MMN16" s="80"/>
      <c r="MMO16" s="80"/>
      <c r="MMP16" s="80"/>
      <c r="MMQ16" s="80"/>
      <c r="MMR16" s="80"/>
      <c r="MMS16" s="80"/>
      <c r="MMT16" s="80"/>
      <c r="MMU16" s="80"/>
      <c r="MMV16" s="80"/>
      <c r="MMW16" s="80"/>
      <c r="MMX16" s="80"/>
      <c r="MMY16" s="80"/>
      <c r="MMZ16" s="80"/>
      <c r="MNA16" s="80"/>
      <c r="MNB16" s="80"/>
      <c r="MNC16" s="80"/>
      <c r="MND16" s="80"/>
      <c r="MNE16" s="80"/>
      <c r="MNF16" s="80"/>
      <c r="MNG16" s="80"/>
      <c r="MNH16" s="80"/>
      <c r="MNI16" s="80"/>
      <c r="MNJ16" s="80"/>
      <c r="MNK16" s="80"/>
      <c r="MNL16" s="80"/>
      <c r="MNM16" s="80"/>
      <c r="MNN16" s="80"/>
      <c r="MNO16" s="80"/>
      <c r="MNP16" s="80"/>
      <c r="MNQ16" s="80"/>
      <c r="MNR16" s="80"/>
      <c r="MNS16" s="80"/>
      <c r="MNT16" s="80"/>
      <c r="MNU16" s="80"/>
      <c r="MNV16" s="80"/>
      <c r="MNW16" s="80"/>
      <c r="MNX16" s="80"/>
      <c r="MNY16" s="80"/>
      <c r="MNZ16" s="80"/>
      <c r="MOA16" s="80"/>
      <c r="MOB16" s="80"/>
      <c r="MOC16" s="80"/>
      <c r="MOD16" s="80"/>
      <c r="MOE16" s="80"/>
      <c r="MOF16" s="80"/>
      <c r="MOG16" s="80"/>
      <c r="MOH16" s="80"/>
      <c r="MOI16" s="80"/>
      <c r="MOJ16" s="80"/>
      <c r="MOK16" s="80"/>
      <c r="MOL16" s="80"/>
      <c r="MOM16" s="80"/>
      <c r="MON16" s="80"/>
      <c r="MOO16" s="80"/>
      <c r="MOP16" s="80"/>
      <c r="MOQ16" s="80"/>
      <c r="MOR16" s="80"/>
      <c r="MOS16" s="80"/>
      <c r="MOT16" s="80"/>
      <c r="MOU16" s="80"/>
      <c r="MOV16" s="80"/>
      <c r="MOW16" s="80"/>
      <c r="MOX16" s="80"/>
      <c r="MOY16" s="80"/>
      <c r="MOZ16" s="80"/>
      <c r="MPA16" s="80"/>
      <c r="MPB16" s="80"/>
      <c r="MPC16" s="80"/>
      <c r="MPD16" s="80"/>
      <c r="MPE16" s="80"/>
      <c r="MPF16" s="80"/>
      <c r="MPG16" s="80"/>
      <c r="MPH16" s="80"/>
      <c r="MPI16" s="80"/>
      <c r="MPJ16" s="80"/>
      <c r="MPK16" s="80"/>
      <c r="MPL16" s="80"/>
      <c r="MPM16" s="80"/>
      <c r="MPN16" s="80"/>
      <c r="MPO16" s="80"/>
      <c r="MPP16" s="80"/>
      <c r="MPQ16" s="80"/>
      <c r="MPR16" s="80"/>
      <c r="MPS16" s="80"/>
      <c r="MPT16" s="80"/>
      <c r="MPU16" s="80"/>
      <c r="MPV16" s="80"/>
      <c r="MPW16" s="80"/>
      <c r="MPX16" s="80"/>
      <c r="MPY16" s="80"/>
      <c r="MPZ16" s="80"/>
      <c r="MQA16" s="80"/>
      <c r="MQB16" s="80"/>
      <c r="MQC16" s="80"/>
      <c r="MQD16" s="80"/>
      <c r="MQE16" s="80"/>
      <c r="MQF16" s="80"/>
      <c r="MQG16" s="80"/>
      <c r="MQH16" s="80"/>
      <c r="MQI16" s="80"/>
      <c r="MQJ16" s="80"/>
      <c r="MQK16" s="80"/>
      <c r="MQL16" s="80"/>
      <c r="MQM16" s="80"/>
      <c r="MQN16" s="80"/>
      <c r="MQO16" s="80"/>
      <c r="MQP16" s="80"/>
      <c r="MQQ16" s="80"/>
      <c r="MQR16" s="80"/>
      <c r="MQS16" s="80"/>
      <c r="MQT16" s="80"/>
      <c r="MQU16" s="80"/>
      <c r="MQV16" s="80"/>
      <c r="MQW16" s="80"/>
      <c r="MQX16" s="80"/>
      <c r="MQY16" s="80"/>
      <c r="MQZ16" s="80"/>
      <c r="MRA16" s="80"/>
      <c r="MRB16" s="80"/>
      <c r="MRC16" s="80"/>
      <c r="MRD16" s="80"/>
      <c r="MRE16" s="80"/>
      <c r="MRF16" s="80"/>
      <c r="MRG16" s="80"/>
      <c r="MRH16" s="80"/>
      <c r="MRI16" s="80"/>
      <c r="MRJ16" s="80"/>
      <c r="MRK16" s="80"/>
      <c r="MRL16" s="80"/>
      <c r="MRM16" s="80"/>
      <c r="MRN16" s="80"/>
      <c r="MRO16" s="80"/>
      <c r="MRP16" s="80"/>
      <c r="MRQ16" s="80"/>
      <c r="MRR16" s="80"/>
      <c r="MRS16" s="80"/>
      <c r="MRT16" s="80"/>
      <c r="MRU16" s="80"/>
      <c r="MRV16" s="80"/>
      <c r="MRW16" s="80"/>
      <c r="MRX16" s="80"/>
      <c r="MRY16" s="80"/>
      <c r="MRZ16" s="80"/>
      <c r="MSA16" s="80"/>
      <c r="MSB16" s="80"/>
      <c r="MSC16" s="80"/>
      <c r="MSD16" s="80"/>
      <c r="MSE16" s="80"/>
      <c r="MSF16" s="80"/>
      <c r="MSG16" s="80"/>
      <c r="MSH16" s="80"/>
      <c r="MSI16" s="80"/>
      <c r="MSJ16" s="80"/>
      <c r="MSK16" s="80"/>
      <c r="MSL16" s="80"/>
      <c r="MSM16" s="80"/>
      <c r="MSN16" s="80"/>
      <c r="MSO16" s="80"/>
      <c r="MSP16" s="80"/>
      <c r="MSQ16" s="80"/>
      <c r="MSR16" s="80"/>
      <c r="MSS16" s="80"/>
      <c r="MST16" s="80"/>
      <c r="MSU16" s="80"/>
      <c r="MSV16" s="80"/>
      <c r="MSW16" s="80"/>
      <c r="MSX16" s="80"/>
      <c r="MSY16" s="80"/>
      <c r="MSZ16" s="80"/>
      <c r="MTA16" s="80"/>
      <c r="MTB16" s="80"/>
      <c r="MTC16" s="80"/>
      <c r="MTD16" s="80"/>
      <c r="MTE16" s="80"/>
      <c r="MTF16" s="80"/>
      <c r="MTG16" s="80"/>
      <c r="MTH16" s="80"/>
      <c r="MTI16" s="80"/>
      <c r="MTJ16" s="80"/>
      <c r="MTK16" s="80"/>
      <c r="MTL16" s="80"/>
      <c r="MTM16" s="80"/>
      <c r="MTN16" s="80"/>
      <c r="MTO16" s="80"/>
      <c r="MTP16" s="80"/>
      <c r="MTQ16" s="80"/>
      <c r="MTR16" s="80"/>
      <c r="MTS16" s="80"/>
      <c r="MTT16" s="80"/>
      <c r="MTU16" s="80"/>
      <c r="MTV16" s="80"/>
      <c r="MTW16" s="80"/>
      <c r="MTX16" s="80"/>
      <c r="MTY16" s="80"/>
      <c r="MTZ16" s="80"/>
      <c r="MUA16" s="80"/>
      <c r="MUB16" s="80"/>
      <c r="MUC16" s="80"/>
      <c r="MUD16" s="80"/>
      <c r="MUE16" s="80"/>
      <c r="MUF16" s="80"/>
      <c r="MUG16" s="80"/>
      <c r="MUH16" s="80"/>
      <c r="MUI16" s="80"/>
      <c r="MUJ16" s="80"/>
      <c r="MUK16" s="80"/>
      <c r="MUL16" s="80"/>
      <c r="MUM16" s="80"/>
      <c r="MUN16" s="80"/>
      <c r="MUO16" s="80"/>
      <c r="MUP16" s="80"/>
      <c r="MUQ16" s="80"/>
      <c r="MUR16" s="80"/>
      <c r="MUS16" s="80"/>
      <c r="MUT16" s="80"/>
      <c r="MUU16" s="80"/>
      <c r="MUV16" s="80"/>
      <c r="MUW16" s="80"/>
      <c r="MUX16" s="80"/>
      <c r="MUY16" s="80"/>
      <c r="MUZ16" s="80"/>
      <c r="MVA16" s="80"/>
      <c r="MVB16" s="80"/>
      <c r="MVC16" s="80"/>
      <c r="MVD16" s="80"/>
      <c r="MVE16" s="80"/>
      <c r="MVF16" s="80"/>
      <c r="MVG16" s="80"/>
      <c r="MVH16" s="80"/>
      <c r="MVI16" s="80"/>
      <c r="MVJ16" s="80"/>
      <c r="MVK16" s="80"/>
      <c r="MVL16" s="80"/>
      <c r="MVM16" s="80"/>
      <c r="MVN16" s="80"/>
      <c r="MVO16" s="80"/>
      <c r="MVP16" s="80"/>
      <c r="MVQ16" s="80"/>
      <c r="MVR16" s="80"/>
      <c r="MVS16" s="80"/>
      <c r="MVT16" s="80"/>
      <c r="MVU16" s="80"/>
      <c r="MVV16" s="80"/>
      <c r="MVW16" s="80"/>
      <c r="MVX16" s="80"/>
      <c r="MVY16" s="80"/>
      <c r="MVZ16" s="80"/>
      <c r="MWA16" s="80"/>
      <c r="MWB16" s="80"/>
      <c r="MWC16" s="80"/>
      <c r="MWD16" s="80"/>
      <c r="MWE16" s="80"/>
      <c r="MWF16" s="80"/>
      <c r="MWG16" s="80"/>
      <c r="MWH16" s="80"/>
      <c r="MWI16" s="80"/>
      <c r="MWJ16" s="80"/>
      <c r="MWK16" s="80"/>
      <c r="MWL16" s="80"/>
      <c r="MWM16" s="80"/>
      <c r="MWN16" s="80"/>
      <c r="MWO16" s="80"/>
      <c r="MWP16" s="80"/>
      <c r="MWQ16" s="80"/>
      <c r="MWR16" s="80"/>
      <c r="MWS16" s="80"/>
      <c r="MWT16" s="80"/>
      <c r="MWU16" s="80"/>
      <c r="MWV16" s="80"/>
      <c r="MWW16" s="80"/>
      <c r="MWX16" s="80"/>
      <c r="MWY16" s="80"/>
      <c r="MWZ16" s="80"/>
      <c r="MXA16" s="80"/>
      <c r="MXB16" s="80"/>
      <c r="MXC16" s="80"/>
      <c r="MXD16" s="80"/>
      <c r="MXE16" s="80"/>
      <c r="MXF16" s="80"/>
      <c r="MXG16" s="80"/>
      <c r="MXH16" s="80"/>
      <c r="MXI16" s="80"/>
      <c r="MXJ16" s="80"/>
      <c r="MXK16" s="80"/>
      <c r="MXL16" s="80"/>
      <c r="MXM16" s="80"/>
      <c r="MXN16" s="80"/>
      <c r="MXO16" s="80"/>
      <c r="MXP16" s="80"/>
      <c r="MXQ16" s="80"/>
      <c r="MXR16" s="80"/>
      <c r="MXS16" s="80"/>
      <c r="MXT16" s="80"/>
      <c r="MXU16" s="80"/>
      <c r="MXV16" s="80"/>
      <c r="MXW16" s="80"/>
      <c r="MXX16" s="80"/>
      <c r="MXY16" s="80"/>
      <c r="MXZ16" s="80"/>
      <c r="MYA16" s="80"/>
      <c r="MYB16" s="80"/>
      <c r="MYC16" s="80"/>
      <c r="MYD16" s="80"/>
      <c r="MYE16" s="80"/>
      <c r="MYF16" s="80"/>
      <c r="MYG16" s="80"/>
      <c r="MYH16" s="80"/>
      <c r="MYI16" s="80"/>
      <c r="MYJ16" s="80"/>
      <c r="MYK16" s="80"/>
      <c r="MYL16" s="80"/>
      <c r="MYM16" s="80"/>
      <c r="MYN16" s="80"/>
      <c r="MYO16" s="80"/>
      <c r="MYP16" s="80"/>
      <c r="MYQ16" s="80"/>
      <c r="MYR16" s="80"/>
      <c r="MYS16" s="80"/>
      <c r="MYT16" s="80"/>
      <c r="MYU16" s="80"/>
      <c r="MYV16" s="80"/>
      <c r="MYW16" s="80"/>
      <c r="MYX16" s="80"/>
      <c r="MYY16" s="80"/>
      <c r="MYZ16" s="80"/>
      <c r="MZA16" s="80"/>
      <c r="MZB16" s="80"/>
      <c r="MZC16" s="80"/>
      <c r="MZD16" s="80"/>
      <c r="MZE16" s="80"/>
      <c r="MZF16" s="80"/>
      <c r="MZG16" s="80"/>
      <c r="MZH16" s="80"/>
      <c r="MZI16" s="80"/>
      <c r="MZJ16" s="80"/>
      <c r="MZK16" s="80"/>
      <c r="MZL16" s="80"/>
      <c r="MZM16" s="80"/>
      <c r="MZN16" s="80"/>
      <c r="MZO16" s="80"/>
      <c r="MZP16" s="80"/>
      <c r="MZQ16" s="80"/>
      <c r="MZR16" s="80"/>
      <c r="MZS16" s="80"/>
      <c r="MZT16" s="80"/>
      <c r="MZU16" s="80"/>
      <c r="MZV16" s="80"/>
      <c r="MZW16" s="80"/>
      <c r="MZX16" s="80"/>
      <c r="MZY16" s="80"/>
      <c r="MZZ16" s="80"/>
      <c r="NAA16" s="80"/>
      <c r="NAB16" s="80"/>
      <c r="NAC16" s="80"/>
      <c r="NAD16" s="80"/>
      <c r="NAE16" s="80"/>
      <c r="NAF16" s="80"/>
      <c r="NAG16" s="80"/>
      <c r="NAH16" s="80"/>
      <c r="NAI16" s="80"/>
      <c r="NAJ16" s="80"/>
      <c r="NAK16" s="80"/>
      <c r="NAL16" s="80"/>
      <c r="NAM16" s="80"/>
      <c r="NAN16" s="80"/>
      <c r="NAO16" s="80"/>
      <c r="NAP16" s="80"/>
      <c r="NAQ16" s="80"/>
      <c r="NAR16" s="80"/>
      <c r="NAS16" s="80"/>
      <c r="NAT16" s="80"/>
      <c r="NAU16" s="80"/>
      <c r="NAV16" s="80"/>
      <c r="NAW16" s="80"/>
      <c r="NAX16" s="80"/>
      <c r="NAY16" s="80"/>
      <c r="NAZ16" s="80"/>
      <c r="NBA16" s="80"/>
      <c r="NBB16" s="80"/>
      <c r="NBC16" s="80"/>
      <c r="NBD16" s="80"/>
      <c r="NBE16" s="80"/>
      <c r="NBF16" s="80"/>
      <c r="NBG16" s="80"/>
      <c r="NBH16" s="80"/>
      <c r="NBI16" s="80"/>
      <c r="NBJ16" s="80"/>
      <c r="NBK16" s="80"/>
      <c r="NBL16" s="80"/>
      <c r="NBM16" s="80"/>
      <c r="NBN16" s="80"/>
      <c r="NBO16" s="80"/>
      <c r="NBP16" s="80"/>
      <c r="NBQ16" s="80"/>
      <c r="NBR16" s="80"/>
      <c r="NBS16" s="80"/>
      <c r="NBT16" s="80"/>
      <c r="NBU16" s="80"/>
      <c r="NBV16" s="80"/>
      <c r="NBW16" s="80"/>
      <c r="NBX16" s="80"/>
      <c r="NBY16" s="80"/>
      <c r="NBZ16" s="80"/>
      <c r="NCA16" s="80"/>
      <c r="NCB16" s="80"/>
      <c r="NCC16" s="80"/>
      <c r="NCD16" s="80"/>
      <c r="NCE16" s="80"/>
      <c r="NCF16" s="80"/>
      <c r="NCG16" s="80"/>
      <c r="NCH16" s="80"/>
      <c r="NCI16" s="80"/>
      <c r="NCJ16" s="80"/>
      <c r="NCK16" s="80"/>
      <c r="NCL16" s="80"/>
      <c r="NCM16" s="80"/>
      <c r="NCN16" s="80"/>
      <c r="NCO16" s="80"/>
      <c r="NCP16" s="80"/>
      <c r="NCQ16" s="80"/>
      <c r="NCR16" s="80"/>
      <c r="NCS16" s="80"/>
      <c r="NCT16" s="80"/>
      <c r="NCU16" s="80"/>
      <c r="NCV16" s="80"/>
      <c r="NCW16" s="80"/>
      <c r="NCX16" s="80"/>
      <c r="NCY16" s="80"/>
      <c r="NCZ16" s="80"/>
      <c r="NDA16" s="80"/>
      <c r="NDB16" s="80"/>
      <c r="NDC16" s="80"/>
      <c r="NDD16" s="80"/>
      <c r="NDE16" s="80"/>
      <c r="NDF16" s="80"/>
      <c r="NDG16" s="80"/>
      <c r="NDH16" s="80"/>
      <c r="NDI16" s="80"/>
      <c r="NDJ16" s="80"/>
      <c r="NDK16" s="80"/>
      <c r="NDL16" s="80"/>
      <c r="NDM16" s="80"/>
      <c r="NDN16" s="80"/>
      <c r="NDO16" s="80"/>
      <c r="NDP16" s="80"/>
      <c r="NDQ16" s="80"/>
      <c r="NDR16" s="80"/>
      <c r="NDS16" s="80"/>
      <c r="NDT16" s="80"/>
      <c r="NDU16" s="80"/>
      <c r="NDV16" s="80"/>
      <c r="NDW16" s="80"/>
      <c r="NDX16" s="80"/>
      <c r="NDY16" s="80"/>
      <c r="NDZ16" s="80"/>
      <c r="NEA16" s="80"/>
      <c r="NEB16" s="80"/>
      <c r="NEC16" s="80"/>
      <c r="NED16" s="80"/>
      <c r="NEE16" s="80"/>
      <c r="NEF16" s="80"/>
      <c r="NEG16" s="80"/>
      <c r="NEH16" s="80"/>
      <c r="NEI16" s="80"/>
      <c r="NEJ16" s="80"/>
      <c r="NEK16" s="80"/>
      <c r="NEL16" s="80"/>
      <c r="NEM16" s="80"/>
      <c r="NEN16" s="80"/>
      <c r="NEO16" s="80"/>
      <c r="NEP16" s="80"/>
      <c r="NEQ16" s="80"/>
      <c r="NER16" s="80"/>
      <c r="NES16" s="80"/>
      <c r="NET16" s="80"/>
      <c r="NEU16" s="80"/>
      <c r="NEV16" s="80"/>
      <c r="NEW16" s="80"/>
      <c r="NEX16" s="80"/>
      <c r="NEY16" s="80"/>
      <c r="NEZ16" s="80"/>
      <c r="NFA16" s="80"/>
      <c r="NFB16" s="80"/>
      <c r="NFC16" s="80"/>
      <c r="NFD16" s="80"/>
      <c r="NFE16" s="80"/>
      <c r="NFF16" s="80"/>
      <c r="NFG16" s="80"/>
      <c r="NFH16" s="80"/>
      <c r="NFI16" s="80"/>
      <c r="NFJ16" s="80"/>
      <c r="NFK16" s="80"/>
      <c r="NFL16" s="80"/>
      <c r="NFM16" s="80"/>
      <c r="NFN16" s="80"/>
      <c r="NFO16" s="80"/>
      <c r="NFP16" s="80"/>
      <c r="NFQ16" s="80"/>
      <c r="NFR16" s="80"/>
      <c r="NFS16" s="80"/>
      <c r="NFT16" s="80"/>
      <c r="NFU16" s="80"/>
      <c r="NFV16" s="80"/>
      <c r="NFW16" s="80"/>
      <c r="NFX16" s="80"/>
      <c r="NFY16" s="80"/>
      <c r="NFZ16" s="80"/>
      <c r="NGA16" s="80"/>
      <c r="NGB16" s="80"/>
      <c r="NGC16" s="80"/>
      <c r="NGD16" s="80"/>
      <c r="NGE16" s="80"/>
      <c r="NGF16" s="80"/>
      <c r="NGG16" s="80"/>
      <c r="NGH16" s="80"/>
      <c r="NGI16" s="80"/>
      <c r="NGJ16" s="80"/>
      <c r="NGK16" s="80"/>
      <c r="NGL16" s="80"/>
      <c r="NGM16" s="80"/>
      <c r="NGN16" s="80"/>
      <c r="NGO16" s="80"/>
      <c r="NGP16" s="80"/>
      <c r="NGQ16" s="80"/>
      <c r="NGR16" s="80"/>
      <c r="NGS16" s="80"/>
      <c r="NGT16" s="80"/>
      <c r="NGU16" s="80"/>
      <c r="NGV16" s="80"/>
      <c r="NGW16" s="80"/>
      <c r="NGX16" s="80"/>
      <c r="NGY16" s="80"/>
      <c r="NGZ16" s="80"/>
      <c r="NHA16" s="80"/>
      <c r="NHB16" s="80"/>
      <c r="NHC16" s="80"/>
      <c r="NHD16" s="80"/>
      <c r="NHE16" s="80"/>
      <c r="NHF16" s="80"/>
      <c r="NHG16" s="80"/>
      <c r="NHH16" s="80"/>
      <c r="NHI16" s="80"/>
      <c r="NHJ16" s="80"/>
      <c r="NHK16" s="80"/>
      <c r="NHL16" s="80"/>
      <c r="NHM16" s="80"/>
      <c r="NHN16" s="80"/>
      <c r="NHO16" s="80"/>
      <c r="NHP16" s="80"/>
      <c r="NHQ16" s="80"/>
      <c r="NHR16" s="80"/>
      <c r="NHS16" s="80"/>
      <c r="NHT16" s="80"/>
      <c r="NHU16" s="80"/>
      <c r="NHV16" s="80"/>
      <c r="NHW16" s="80"/>
      <c r="NHX16" s="80"/>
      <c r="NHY16" s="80"/>
      <c r="NHZ16" s="80"/>
      <c r="NIA16" s="80"/>
      <c r="NIB16" s="80"/>
      <c r="NIC16" s="80"/>
      <c r="NID16" s="80"/>
      <c r="NIE16" s="80"/>
      <c r="NIF16" s="80"/>
      <c r="NIG16" s="80"/>
      <c r="NIH16" s="80"/>
      <c r="NII16" s="80"/>
      <c r="NIJ16" s="80"/>
      <c r="NIK16" s="80"/>
      <c r="NIL16" s="80"/>
      <c r="NIM16" s="80"/>
      <c r="NIN16" s="80"/>
      <c r="NIO16" s="80"/>
      <c r="NIP16" s="80"/>
      <c r="NIQ16" s="80"/>
      <c r="NIR16" s="80"/>
      <c r="NIS16" s="80"/>
      <c r="NIT16" s="80"/>
      <c r="NIU16" s="80"/>
      <c r="NIV16" s="80"/>
      <c r="NIW16" s="80"/>
      <c r="NIX16" s="80"/>
      <c r="NIY16" s="80"/>
      <c r="NIZ16" s="80"/>
      <c r="NJA16" s="80"/>
      <c r="NJB16" s="80"/>
      <c r="NJC16" s="80"/>
      <c r="NJD16" s="80"/>
      <c r="NJE16" s="80"/>
      <c r="NJF16" s="80"/>
      <c r="NJG16" s="80"/>
      <c r="NJH16" s="80"/>
      <c r="NJI16" s="80"/>
      <c r="NJJ16" s="80"/>
      <c r="NJK16" s="80"/>
      <c r="NJL16" s="80"/>
      <c r="NJM16" s="80"/>
      <c r="NJN16" s="80"/>
      <c r="NJO16" s="80"/>
      <c r="NJP16" s="80"/>
      <c r="NJQ16" s="80"/>
      <c r="NJR16" s="80"/>
      <c r="NJS16" s="80"/>
      <c r="NJT16" s="80"/>
      <c r="NJU16" s="80"/>
      <c r="NJV16" s="80"/>
      <c r="NJW16" s="80"/>
      <c r="NJX16" s="80"/>
      <c r="NJY16" s="80"/>
      <c r="NJZ16" s="80"/>
      <c r="NKA16" s="80"/>
      <c r="NKB16" s="80"/>
      <c r="NKC16" s="80"/>
      <c r="NKD16" s="80"/>
      <c r="NKE16" s="80"/>
      <c r="NKF16" s="80"/>
      <c r="NKG16" s="80"/>
      <c r="NKH16" s="80"/>
      <c r="NKI16" s="80"/>
      <c r="NKJ16" s="80"/>
      <c r="NKK16" s="80"/>
      <c r="NKL16" s="80"/>
      <c r="NKM16" s="80"/>
      <c r="NKN16" s="80"/>
      <c r="NKO16" s="80"/>
      <c r="NKP16" s="80"/>
      <c r="NKQ16" s="80"/>
      <c r="NKR16" s="80"/>
      <c r="NKS16" s="80"/>
      <c r="NKT16" s="80"/>
      <c r="NKU16" s="80"/>
      <c r="NKV16" s="80"/>
      <c r="NKW16" s="80"/>
      <c r="NKX16" s="80"/>
      <c r="NKY16" s="80"/>
      <c r="NKZ16" s="80"/>
      <c r="NLA16" s="80"/>
      <c r="NLB16" s="80"/>
      <c r="NLC16" s="80"/>
      <c r="NLD16" s="80"/>
      <c r="NLE16" s="80"/>
      <c r="NLF16" s="80"/>
      <c r="NLG16" s="80"/>
      <c r="NLH16" s="80"/>
      <c r="NLI16" s="80"/>
      <c r="NLJ16" s="80"/>
      <c r="NLK16" s="80"/>
      <c r="NLL16" s="80"/>
      <c r="NLM16" s="80"/>
      <c r="NLN16" s="80"/>
      <c r="NLO16" s="80"/>
      <c r="NLP16" s="80"/>
      <c r="NLQ16" s="80"/>
      <c r="NLR16" s="80"/>
      <c r="NLS16" s="80"/>
      <c r="NLT16" s="80"/>
      <c r="NLU16" s="80"/>
      <c r="NLV16" s="80"/>
      <c r="NLW16" s="80"/>
      <c r="NLX16" s="80"/>
      <c r="NLY16" s="80"/>
      <c r="NLZ16" s="80"/>
      <c r="NMA16" s="80"/>
      <c r="NMB16" s="80"/>
      <c r="NMC16" s="80"/>
      <c r="NMD16" s="80"/>
      <c r="NME16" s="80"/>
      <c r="NMF16" s="80"/>
      <c r="NMG16" s="80"/>
      <c r="NMH16" s="80"/>
      <c r="NMI16" s="80"/>
      <c r="NMJ16" s="80"/>
      <c r="NMK16" s="80"/>
      <c r="NML16" s="80"/>
      <c r="NMM16" s="80"/>
      <c r="NMN16" s="80"/>
      <c r="NMO16" s="80"/>
      <c r="NMP16" s="80"/>
      <c r="NMQ16" s="80"/>
      <c r="NMR16" s="80"/>
      <c r="NMS16" s="80"/>
      <c r="NMT16" s="80"/>
      <c r="NMU16" s="80"/>
      <c r="NMV16" s="80"/>
      <c r="NMW16" s="80"/>
      <c r="NMX16" s="80"/>
      <c r="NMY16" s="80"/>
      <c r="NMZ16" s="80"/>
      <c r="NNA16" s="80"/>
      <c r="NNB16" s="80"/>
      <c r="NNC16" s="80"/>
      <c r="NND16" s="80"/>
      <c r="NNE16" s="80"/>
      <c r="NNF16" s="80"/>
      <c r="NNG16" s="80"/>
      <c r="NNH16" s="80"/>
      <c r="NNI16" s="80"/>
      <c r="NNJ16" s="80"/>
      <c r="NNK16" s="80"/>
      <c r="NNL16" s="80"/>
      <c r="NNM16" s="80"/>
      <c r="NNN16" s="80"/>
      <c r="NNO16" s="80"/>
      <c r="NNP16" s="80"/>
      <c r="NNQ16" s="80"/>
      <c r="NNR16" s="80"/>
      <c r="NNS16" s="80"/>
      <c r="NNT16" s="80"/>
      <c r="NNU16" s="80"/>
      <c r="NNV16" s="80"/>
      <c r="NNW16" s="80"/>
      <c r="NNX16" s="80"/>
      <c r="NNY16" s="80"/>
      <c r="NNZ16" s="80"/>
      <c r="NOA16" s="80"/>
      <c r="NOB16" s="80"/>
      <c r="NOC16" s="80"/>
      <c r="NOD16" s="80"/>
      <c r="NOE16" s="80"/>
      <c r="NOF16" s="80"/>
      <c r="NOG16" s="80"/>
      <c r="NOH16" s="80"/>
      <c r="NOI16" s="80"/>
      <c r="NOJ16" s="80"/>
      <c r="NOK16" s="80"/>
      <c r="NOL16" s="80"/>
      <c r="NOM16" s="80"/>
      <c r="NON16" s="80"/>
      <c r="NOO16" s="80"/>
      <c r="NOP16" s="80"/>
      <c r="NOQ16" s="80"/>
      <c r="NOR16" s="80"/>
      <c r="NOS16" s="80"/>
      <c r="NOT16" s="80"/>
      <c r="NOU16" s="80"/>
      <c r="NOV16" s="80"/>
      <c r="NOW16" s="80"/>
      <c r="NOX16" s="80"/>
      <c r="NOY16" s="80"/>
      <c r="NOZ16" s="80"/>
      <c r="NPA16" s="80"/>
      <c r="NPB16" s="80"/>
      <c r="NPC16" s="80"/>
      <c r="NPD16" s="80"/>
      <c r="NPE16" s="80"/>
      <c r="NPF16" s="80"/>
      <c r="NPG16" s="80"/>
      <c r="NPH16" s="80"/>
      <c r="NPI16" s="80"/>
      <c r="NPJ16" s="80"/>
      <c r="NPK16" s="80"/>
      <c r="NPL16" s="80"/>
      <c r="NPM16" s="80"/>
      <c r="NPN16" s="80"/>
      <c r="NPO16" s="80"/>
      <c r="NPP16" s="80"/>
      <c r="NPQ16" s="80"/>
      <c r="NPR16" s="80"/>
      <c r="NPS16" s="80"/>
      <c r="NPT16" s="80"/>
      <c r="NPU16" s="80"/>
      <c r="NPV16" s="80"/>
      <c r="NPW16" s="80"/>
      <c r="NPX16" s="80"/>
      <c r="NPY16" s="80"/>
      <c r="NPZ16" s="80"/>
      <c r="NQA16" s="80"/>
      <c r="NQB16" s="80"/>
      <c r="NQC16" s="80"/>
      <c r="NQD16" s="80"/>
      <c r="NQE16" s="80"/>
      <c r="NQF16" s="80"/>
      <c r="NQG16" s="80"/>
      <c r="NQH16" s="80"/>
      <c r="NQI16" s="80"/>
      <c r="NQJ16" s="80"/>
      <c r="NQK16" s="80"/>
      <c r="NQL16" s="80"/>
      <c r="NQM16" s="80"/>
      <c r="NQN16" s="80"/>
      <c r="NQO16" s="80"/>
      <c r="NQP16" s="80"/>
      <c r="NQQ16" s="80"/>
      <c r="NQR16" s="80"/>
      <c r="NQS16" s="80"/>
      <c r="NQT16" s="80"/>
      <c r="NQU16" s="80"/>
      <c r="NQV16" s="80"/>
      <c r="NQW16" s="80"/>
      <c r="NQX16" s="80"/>
      <c r="NQY16" s="80"/>
      <c r="NQZ16" s="80"/>
      <c r="NRA16" s="80"/>
      <c r="NRB16" s="80"/>
      <c r="NRC16" s="80"/>
      <c r="NRD16" s="80"/>
      <c r="NRE16" s="80"/>
      <c r="NRF16" s="80"/>
      <c r="NRG16" s="80"/>
      <c r="NRH16" s="80"/>
      <c r="NRI16" s="80"/>
      <c r="NRJ16" s="80"/>
      <c r="NRK16" s="80"/>
      <c r="NRL16" s="80"/>
      <c r="NRM16" s="80"/>
      <c r="NRN16" s="80"/>
      <c r="NRO16" s="80"/>
      <c r="NRP16" s="80"/>
      <c r="NRQ16" s="80"/>
      <c r="NRR16" s="80"/>
      <c r="NRS16" s="80"/>
      <c r="NRT16" s="80"/>
      <c r="NRU16" s="80"/>
      <c r="NRV16" s="80"/>
      <c r="NRW16" s="80"/>
      <c r="NRX16" s="80"/>
      <c r="NRY16" s="80"/>
      <c r="NRZ16" s="80"/>
      <c r="NSA16" s="80"/>
      <c r="NSB16" s="80"/>
      <c r="NSC16" s="80"/>
      <c r="NSD16" s="80"/>
      <c r="NSE16" s="80"/>
      <c r="NSF16" s="80"/>
      <c r="NSG16" s="80"/>
      <c r="NSH16" s="80"/>
      <c r="NSI16" s="80"/>
      <c r="NSJ16" s="80"/>
      <c r="NSK16" s="80"/>
      <c r="NSL16" s="80"/>
      <c r="NSM16" s="80"/>
      <c r="NSN16" s="80"/>
      <c r="NSO16" s="80"/>
      <c r="NSP16" s="80"/>
      <c r="NSQ16" s="80"/>
      <c r="NSR16" s="80"/>
      <c r="NSS16" s="80"/>
      <c r="NST16" s="80"/>
      <c r="NSU16" s="80"/>
      <c r="NSV16" s="80"/>
      <c r="NSW16" s="80"/>
      <c r="NSX16" s="80"/>
      <c r="NSY16" s="80"/>
      <c r="NSZ16" s="80"/>
      <c r="NTA16" s="80"/>
      <c r="NTB16" s="80"/>
      <c r="NTC16" s="80"/>
      <c r="NTD16" s="80"/>
      <c r="NTE16" s="80"/>
      <c r="NTF16" s="80"/>
      <c r="NTG16" s="80"/>
      <c r="NTH16" s="80"/>
      <c r="NTI16" s="80"/>
      <c r="NTJ16" s="80"/>
      <c r="NTK16" s="80"/>
      <c r="NTL16" s="80"/>
      <c r="NTM16" s="80"/>
      <c r="NTN16" s="80"/>
      <c r="NTO16" s="80"/>
      <c r="NTP16" s="80"/>
      <c r="NTQ16" s="80"/>
      <c r="NTR16" s="80"/>
      <c r="NTS16" s="80"/>
      <c r="NTT16" s="80"/>
      <c r="NTU16" s="80"/>
      <c r="NTV16" s="80"/>
      <c r="NTW16" s="80"/>
      <c r="NTX16" s="80"/>
      <c r="NTY16" s="80"/>
      <c r="NTZ16" s="80"/>
      <c r="NUA16" s="80"/>
      <c r="NUB16" s="80"/>
      <c r="NUC16" s="80"/>
      <c r="NUD16" s="80"/>
      <c r="NUE16" s="80"/>
      <c r="NUF16" s="80"/>
      <c r="NUG16" s="80"/>
      <c r="NUH16" s="80"/>
      <c r="NUI16" s="80"/>
      <c r="NUJ16" s="80"/>
      <c r="NUK16" s="80"/>
      <c r="NUL16" s="80"/>
      <c r="NUM16" s="80"/>
      <c r="NUN16" s="80"/>
      <c r="NUO16" s="80"/>
      <c r="NUP16" s="80"/>
      <c r="NUQ16" s="80"/>
      <c r="NUR16" s="80"/>
      <c r="NUS16" s="80"/>
      <c r="NUT16" s="80"/>
      <c r="NUU16" s="80"/>
      <c r="NUV16" s="80"/>
      <c r="NUW16" s="80"/>
      <c r="NUX16" s="80"/>
      <c r="NUY16" s="80"/>
      <c r="NUZ16" s="80"/>
      <c r="NVA16" s="80"/>
      <c r="NVB16" s="80"/>
      <c r="NVC16" s="80"/>
      <c r="NVD16" s="80"/>
      <c r="NVE16" s="80"/>
      <c r="NVF16" s="80"/>
      <c r="NVG16" s="80"/>
      <c r="NVH16" s="80"/>
      <c r="NVI16" s="80"/>
      <c r="NVJ16" s="80"/>
      <c r="NVK16" s="80"/>
      <c r="NVL16" s="80"/>
      <c r="NVM16" s="80"/>
      <c r="NVN16" s="80"/>
      <c r="NVO16" s="80"/>
      <c r="NVP16" s="80"/>
      <c r="NVQ16" s="80"/>
      <c r="NVR16" s="80"/>
      <c r="NVS16" s="80"/>
      <c r="NVT16" s="80"/>
      <c r="NVU16" s="80"/>
      <c r="NVV16" s="80"/>
      <c r="NVW16" s="80"/>
      <c r="NVX16" s="80"/>
      <c r="NVY16" s="80"/>
      <c r="NVZ16" s="80"/>
      <c r="NWA16" s="80"/>
      <c r="NWB16" s="80"/>
      <c r="NWC16" s="80"/>
      <c r="NWD16" s="80"/>
      <c r="NWE16" s="80"/>
      <c r="NWF16" s="80"/>
      <c r="NWG16" s="80"/>
      <c r="NWH16" s="80"/>
      <c r="NWI16" s="80"/>
      <c r="NWJ16" s="80"/>
      <c r="NWK16" s="80"/>
      <c r="NWL16" s="80"/>
      <c r="NWM16" s="80"/>
      <c r="NWN16" s="80"/>
      <c r="NWO16" s="80"/>
      <c r="NWP16" s="80"/>
      <c r="NWQ16" s="80"/>
      <c r="NWR16" s="80"/>
      <c r="NWS16" s="80"/>
      <c r="NWT16" s="80"/>
      <c r="NWU16" s="80"/>
      <c r="NWV16" s="80"/>
      <c r="NWW16" s="80"/>
      <c r="NWX16" s="80"/>
      <c r="NWY16" s="80"/>
      <c r="NWZ16" s="80"/>
      <c r="NXA16" s="80"/>
      <c r="NXB16" s="80"/>
      <c r="NXC16" s="80"/>
      <c r="NXD16" s="80"/>
      <c r="NXE16" s="80"/>
      <c r="NXF16" s="80"/>
      <c r="NXG16" s="80"/>
      <c r="NXH16" s="80"/>
      <c r="NXI16" s="80"/>
      <c r="NXJ16" s="80"/>
      <c r="NXK16" s="80"/>
      <c r="NXL16" s="80"/>
      <c r="NXM16" s="80"/>
      <c r="NXN16" s="80"/>
      <c r="NXO16" s="80"/>
      <c r="NXP16" s="80"/>
      <c r="NXQ16" s="80"/>
      <c r="NXR16" s="80"/>
      <c r="NXS16" s="80"/>
      <c r="NXT16" s="80"/>
      <c r="NXU16" s="80"/>
      <c r="NXV16" s="80"/>
      <c r="NXW16" s="80"/>
      <c r="NXX16" s="80"/>
      <c r="NXY16" s="80"/>
      <c r="NXZ16" s="80"/>
      <c r="NYA16" s="80"/>
      <c r="NYB16" s="80"/>
      <c r="NYC16" s="80"/>
      <c r="NYD16" s="80"/>
      <c r="NYE16" s="80"/>
      <c r="NYF16" s="80"/>
      <c r="NYG16" s="80"/>
      <c r="NYH16" s="80"/>
      <c r="NYI16" s="80"/>
      <c r="NYJ16" s="80"/>
      <c r="NYK16" s="80"/>
      <c r="NYL16" s="80"/>
      <c r="NYM16" s="80"/>
      <c r="NYN16" s="80"/>
      <c r="NYO16" s="80"/>
      <c r="NYP16" s="80"/>
      <c r="NYQ16" s="80"/>
      <c r="NYR16" s="80"/>
      <c r="NYS16" s="80"/>
      <c r="NYT16" s="80"/>
      <c r="NYU16" s="80"/>
      <c r="NYV16" s="80"/>
      <c r="NYW16" s="80"/>
      <c r="NYX16" s="80"/>
      <c r="NYY16" s="80"/>
      <c r="NYZ16" s="80"/>
      <c r="NZA16" s="80"/>
      <c r="NZB16" s="80"/>
      <c r="NZC16" s="80"/>
      <c r="NZD16" s="80"/>
      <c r="NZE16" s="80"/>
      <c r="NZF16" s="80"/>
      <c r="NZG16" s="80"/>
      <c r="NZH16" s="80"/>
      <c r="NZI16" s="80"/>
      <c r="NZJ16" s="80"/>
      <c r="NZK16" s="80"/>
      <c r="NZL16" s="80"/>
      <c r="NZM16" s="80"/>
      <c r="NZN16" s="80"/>
      <c r="NZO16" s="80"/>
      <c r="NZP16" s="80"/>
      <c r="NZQ16" s="80"/>
      <c r="NZR16" s="80"/>
      <c r="NZS16" s="80"/>
      <c r="NZT16" s="80"/>
      <c r="NZU16" s="80"/>
      <c r="NZV16" s="80"/>
      <c r="NZW16" s="80"/>
      <c r="NZX16" s="80"/>
      <c r="NZY16" s="80"/>
      <c r="NZZ16" s="80"/>
      <c r="OAA16" s="80"/>
      <c r="OAB16" s="80"/>
      <c r="OAC16" s="80"/>
      <c r="OAD16" s="80"/>
      <c r="OAE16" s="80"/>
      <c r="OAF16" s="80"/>
      <c r="OAG16" s="80"/>
      <c r="OAH16" s="80"/>
      <c r="OAI16" s="80"/>
      <c r="OAJ16" s="80"/>
      <c r="OAK16" s="80"/>
      <c r="OAL16" s="80"/>
      <c r="OAM16" s="80"/>
      <c r="OAN16" s="80"/>
      <c r="OAO16" s="80"/>
      <c r="OAP16" s="80"/>
      <c r="OAQ16" s="80"/>
      <c r="OAR16" s="80"/>
      <c r="OAS16" s="80"/>
      <c r="OAT16" s="80"/>
      <c r="OAU16" s="80"/>
      <c r="OAV16" s="80"/>
      <c r="OAW16" s="80"/>
      <c r="OAX16" s="80"/>
      <c r="OAY16" s="80"/>
      <c r="OAZ16" s="80"/>
      <c r="OBA16" s="80"/>
      <c r="OBB16" s="80"/>
      <c r="OBC16" s="80"/>
      <c r="OBD16" s="80"/>
      <c r="OBE16" s="80"/>
      <c r="OBF16" s="80"/>
      <c r="OBG16" s="80"/>
      <c r="OBH16" s="80"/>
      <c r="OBI16" s="80"/>
      <c r="OBJ16" s="80"/>
      <c r="OBK16" s="80"/>
      <c r="OBL16" s="80"/>
      <c r="OBM16" s="80"/>
      <c r="OBN16" s="80"/>
      <c r="OBO16" s="80"/>
      <c r="OBP16" s="80"/>
      <c r="OBQ16" s="80"/>
      <c r="OBR16" s="80"/>
      <c r="OBS16" s="80"/>
      <c r="OBT16" s="80"/>
      <c r="OBU16" s="80"/>
      <c r="OBV16" s="80"/>
      <c r="OBW16" s="80"/>
      <c r="OBX16" s="80"/>
      <c r="OBY16" s="80"/>
      <c r="OBZ16" s="80"/>
      <c r="OCA16" s="80"/>
      <c r="OCB16" s="80"/>
      <c r="OCC16" s="80"/>
      <c r="OCD16" s="80"/>
      <c r="OCE16" s="80"/>
      <c r="OCF16" s="80"/>
      <c r="OCG16" s="80"/>
      <c r="OCH16" s="80"/>
      <c r="OCI16" s="80"/>
      <c r="OCJ16" s="80"/>
      <c r="OCK16" s="80"/>
      <c r="OCL16" s="80"/>
      <c r="OCM16" s="80"/>
      <c r="OCN16" s="80"/>
      <c r="OCO16" s="80"/>
      <c r="OCP16" s="80"/>
      <c r="OCQ16" s="80"/>
      <c r="OCR16" s="80"/>
      <c r="OCS16" s="80"/>
      <c r="OCT16" s="80"/>
      <c r="OCU16" s="80"/>
      <c r="OCV16" s="80"/>
      <c r="OCW16" s="80"/>
      <c r="OCX16" s="80"/>
      <c r="OCY16" s="80"/>
      <c r="OCZ16" s="80"/>
      <c r="ODA16" s="80"/>
      <c r="ODB16" s="80"/>
      <c r="ODC16" s="80"/>
      <c r="ODD16" s="80"/>
      <c r="ODE16" s="80"/>
      <c r="ODF16" s="80"/>
      <c r="ODG16" s="80"/>
      <c r="ODH16" s="80"/>
      <c r="ODI16" s="80"/>
      <c r="ODJ16" s="80"/>
      <c r="ODK16" s="80"/>
      <c r="ODL16" s="80"/>
      <c r="ODM16" s="80"/>
      <c r="ODN16" s="80"/>
      <c r="ODO16" s="80"/>
      <c r="ODP16" s="80"/>
      <c r="ODQ16" s="80"/>
      <c r="ODR16" s="80"/>
      <c r="ODS16" s="80"/>
      <c r="ODT16" s="80"/>
      <c r="ODU16" s="80"/>
      <c r="ODV16" s="80"/>
      <c r="ODW16" s="80"/>
      <c r="ODX16" s="80"/>
      <c r="ODY16" s="80"/>
      <c r="ODZ16" s="80"/>
      <c r="OEA16" s="80"/>
      <c r="OEB16" s="80"/>
      <c r="OEC16" s="80"/>
      <c r="OED16" s="80"/>
      <c r="OEE16" s="80"/>
      <c r="OEF16" s="80"/>
      <c r="OEG16" s="80"/>
      <c r="OEH16" s="80"/>
      <c r="OEI16" s="80"/>
      <c r="OEJ16" s="80"/>
      <c r="OEK16" s="80"/>
      <c r="OEL16" s="80"/>
      <c r="OEM16" s="80"/>
      <c r="OEN16" s="80"/>
      <c r="OEO16" s="80"/>
      <c r="OEP16" s="80"/>
      <c r="OEQ16" s="80"/>
      <c r="OER16" s="80"/>
      <c r="OES16" s="80"/>
      <c r="OET16" s="80"/>
      <c r="OEU16" s="80"/>
      <c r="OEV16" s="80"/>
      <c r="OEW16" s="80"/>
      <c r="OEX16" s="80"/>
      <c r="OEY16" s="80"/>
      <c r="OEZ16" s="80"/>
      <c r="OFA16" s="80"/>
      <c r="OFB16" s="80"/>
      <c r="OFC16" s="80"/>
      <c r="OFD16" s="80"/>
      <c r="OFE16" s="80"/>
      <c r="OFF16" s="80"/>
      <c r="OFG16" s="80"/>
      <c r="OFH16" s="80"/>
      <c r="OFI16" s="80"/>
      <c r="OFJ16" s="80"/>
      <c r="OFK16" s="80"/>
      <c r="OFL16" s="80"/>
      <c r="OFM16" s="80"/>
      <c r="OFN16" s="80"/>
      <c r="OFO16" s="80"/>
      <c r="OFP16" s="80"/>
      <c r="OFQ16" s="80"/>
      <c r="OFR16" s="80"/>
      <c r="OFS16" s="80"/>
      <c r="OFT16" s="80"/>
      <c r="OFU16" s="80"/>
      <c r="OFV16" s="80"/>
      <c r="OFW16" s="80"/>
      <c r="OFX16" s="80"/>
      <c r="OFY16" s="80"/>
      <c r="OFZ16" s="80"/>
      <c r="OGA16" s="80"/>
      <c r="OGB16" s="80"/>
      <c r="OGC16" s="80"/>
      <c r="OGD16" s="80"/>
      <c r="OGE16" s="80"/>
      <c r="OGF16" s="80"/>
      <c r="OGG16" s="80"/>
      <c r="OGH16" s="80"/>
      <c r="OGI16" s="80"/>
      <c r="OGJ16" s="80"/>
      <c r="OGK16" s="80"/>
      <c r="OGL16" s="80"/>
      <c r="OGM16" s="80"/>
      <c r="OGN16" s="80"/>
      <c r="OGO16" s="80"/>
      <c r="OGP16" s="80"/>
      <c r="OGQ16" s="80"/>
      <c r="OGR16" s="80"/>
      <c r="OGS16" s="80"/>
      <c r="OGT16" s="80"/>
      <c r="OGU16" s="80"/>
      <c r="OGV16" s="80"/>
      <c r="OGW16" s="80"/>
      <c r="OGX16" s="80"/>
      <c r="OGY16" s="80"/>
      <c r="OGZ16" s="80"/>
      <c r="OHA16" s="80"/>
      <c r="OHB16" s="80"/>
      <c r="OHC16" s="80"/>
      <c r="OHD16" s="80"/>
      <c r="OHE16" s="80"/>
      <c r="OHF16" s="80"/>
      <c r="OHG16" s="80"/>
      <c r="OHH16" s="80"/>
      <c r="OHI16" s="80"/>
      <c r="OHJ16" s="80"/>
      <c r="OHK16" s="80"/>
      <c r="OHL16" s="80"/>
      <c r="OHM16" s="80"/>
      <c r="OHN16" s="80"/>
      <c r="OHO16" s="80"/>
      <c r="OHP16" s="80"/>
      <c r="OHQ16" s="80"/>
      <c r="OHR16" s="80"/>
      <c r="OHS16" s="80"/>
      <c r="OHT16" s="80"/>
      <c r="OHU16" s="80"/>
      <c r="OHV16" s="80"/>
      <c r="OHW16" s="80"/>
      <c r="OHX16" s="80"/>
      <c r="OHY16" s="80"/>
      <c r="OHZ16" s="80"/>
      <c r="OIA16" s="80"/>
      <c r="OIB16" s="80"/>
      <c r="OIC16" s="80"/>
      <c r="OID16" s="80"/>
      <c r="OIE16" s="80"/>
      <c r="OIF16" s="80"/>
      <c r="OIG16" s="80"/>
      <c r="OIH16" s="80"/>
      <c r="OII16" s="80"/>
      <c r="OIJ16" s="80"/>
      <c r="OIK16" s="80"/>
      <c r="OIL16" s="80"/>
      <c r="OIM16" s="80"/>
      <c r="OIN16" s="80"/>
      <c r="OIO16" s="80"/>
      <c r="OIP16" s="80"/>
      <c r="OIQ16" s="80"/>
      <c r="OIR16" s="80"/>
      <c r="OIS16" s="80"/>
      <c r="OIT16" s="80"/>
      <c r="OIU16" s="80"/>
      <c r="OIV16" s="80"/>
      <c r="OIW16" s="80"/>
      <c r="OIX16" s="80"/>
      <c r="OIY16" s="80"/>
      <c r="OIZ16" s="80"/>
      <c r="OJA16" s="80"/>
      <c r="OJB16" s="80"/>
      <c r="OJC16" s="80"/>
      <c r="OJD16" s="80"/>
      <c r="OJE16" s="80"/>
      <c r="OJF16" s="80"/>
      <c r="OJG16" s="80"/>
      <c r="OJH16" s="80"/>
      <c r="OJI16" s="80"/>
      <c r="OJJ16" s="80"/>
      <c r="OJK16" s="80"/>
      <c r="OJL16" s="80"/>
      <c r="OJM16" s="80"/>
      <c r="OJN16" s="80"/>
      <c r="OJO16" s="80"/>
      <c r="OJP16" s="80"/>
      <c r="OJQ16" s="80"/>
      <c r="OJR16" s="80"/>
      <c r="OJS16" s="80"/>
      <c r="OJT16" s="80"/>
      <c r="OJU16" s="80"/>
      <c r="OJV16" s="80"/>
      <c r="OJW16" s="80"/>
      <c r="OJX16" s="80"/>
      <c r="OJY16" s="80"/>
      <c r="OJZ16" s="80"/>
      <c r="OKA16" s="80"/>
      <c r="OKB16" s="80"/>
      <c r="OKC16" s="80"/>
      <c r="OKD16" s="80"/>
      <c r="OKE16" s="80"/>
      <c r="OKF16" s="80"/>
      <c r="OKG16" s="80"/>
      <c r="OKH16" s="80"/>
      <c r="OKI16" s="80"/>
      <c r="OKJ16" s="80"/>
      <c r="OKK16" s="80"/>
      <c r="OKL16" s="80"/>
      <c r="OKM16" s="80"/>
      <c r="OKN16" s="80"/>
      <c r="OKO16" s="80"/>
      <c r="OKP16" s="80"/>
      <c r="OKQ16" s="80"/>
      <c r="OKR16" s="80"/>
      <c r="OKS16" s="80"/>
      <c r="OKT16" s="80"/>
      <c r="OKU16" s="80"/>
      <c r="OKV16" s="80"/>
      <c r="OKW16" s="80"/>
      <c r="OKX16" s="80"/>
      <c r="OKY16" s="80"/>
      <c r="OKZ16" s="80"/>
      <c r="OLA16" s="80"/>
      <c r="OLB16" s="80"/>
      <c r="OLC16" s="80"/>
      <c r="OLD16" s="80"/>
      <c r="OLE16" s="80"/>
      <c r="OLF16" s="80"/>
      <c r="OLG16" s="80"/>
      <c r="OLH16" s="80"/>
      <c r="OLI16" s="80"/>
      <c r="OLJ16" s="80"/>
      <c r="OLK16" s="80"/>
      <c r="OLL16" s="80"/>
      <c r="OLM16" s="80"/>
      <c r="OLN16" s="80"/>
      <c r="OLO16" s="80"/>
      <c r="OLP16" s="80"/>
      <c r="OLQ16" s="80"/>
      <c r="OLR16" s="80"/>
      <c r="OLS16" s="80"/>
      <c r="OLT16" s="80"/>
      <c r="OLU16" s="80"/>
      <c r="OLV16" s="80"/>
      <c r="OLW16" s="80"/>
      <c r="OLX16" s="80"/>
      <c r="OLY16" s="80"/>
      <c r="OLZ16" s="80"/>
      <c r="OMA16" s="80"/>
      <c r="OMB16" s="80"/>
      <c r="OMC16" s="80"/>
      <c r="OMD16" s="80"/>
      <c r="OME16" s="80"/>
      <c r="OMF16" s="80"/>
      <c r="OMG16" s="80"/>
      <c r="OMH16" s="80"/>
      <c r="OMI16" s="80"/>
      <c r="OMJ16" s="80"/>
      <c r="OMK16" s="80"/>
      <c r="OML16" s="80"/>
      <c r="OMM16" s="80"/>
      <c r="OMN16" s="80"/>
      <c r="OMO16" s="80"/>
      <c r="OMP16" s="80"/>
      <c r="OMQ16" s="80"/>
      <c r="OMR16" s="80"/>
      <c r="OMS16" s="80"/>
      <c r="OMT16" s="80"/>
      <c r="OMU16" s="80"/>
      <c r="OMV16" s="80"/>
      <c r="OMW16" s="80"/>
      <c r="OMX16" s="80"/>
      <c r="OMY16" s="80"/>
      <c r="OMZ16" s="80"/>
      <c r="ONA16" s="80"/>
      <c r="ONB16" s="80"/>
      <c r="ONC16" s="80"/>
      <c r="OND16" s="80"/>
      <c r="ONE16" s="80"/>
      <c r="ONF16" s="80"/>
      <c r="ONG16" s="80"/>
      <c r="ONH16" s="80"/>
      <c r="ONI16" s="80"/>
      <c r="ONJ16" s="80"/>
      <c r="ONK16" s="80"/>
      <c r="ONL16" s="80"/>
      <c r="ONM16" s="80"/>
      <c r="ONN16" s="80"/>
      <c r="ONO16" s="80"/>
      <c r="ONP16" s="80"/>
      <c r="ONQ16" s="80"/>
      <c r="ONR16" s="80"/>
      <c r="ONS16" s="80"/>
      <c r="ONT16" s="80"/>
      <c r="ONU16" s="80"/>
      <c r="ONV16" s="80"/>
      <c r="ONW16" s="80"/>
      <c r="ONX16" s="80"/>
      <c r="ONY16" s="80"/>
      <c r="ONZ16" s="80"/>
      <c r="OOA16" s="80"/>
      <c r="OOB16" s="80"/>
      <c r="OOC16" s="80"/>
      <c r="OOD16" s="80"/>
      <c r="OOE16" s="80"/>
      <c r="OOF16" s="80"/>
      <c r="OOG16" s="80"/>
      <c r="OOH16" s="80"/>
      <c r="OOI16" s="80"/>
      <c r="OOJ16" s="80"/>
      <c r="OOK16" s="80"/>
      <c r="OOL16" s="80"/>
      <c r="OOM16" s="80"/>
      <c r="OON16" s="80"/>
      <c r="OOO16" s="80"/>
      <c r="OOP16" s="80"/>
      <c r="OOQ16" s="80"/>
      <c r="OOR16" s="80"/>
      <c r="OOS16" s="80"/>
      <c r="OOT16" s="80"/>
      <c r="OOU16" s="80"/>
      <c r="OOV16" s="80"/>
      <c r="OOW16" s="80"/>
      <c r="OOX16" s="80"/>
      <c r="OOY16" s="80"/>
      <c r="OOZ16" s="80"/>
      <c r="OPA16" s="80"/>
      <c r="OPB16" s="80"/>
      <c r="OPC16" s="80"/>
      <c r="OPD16" s="80"/>
      <c r="OPE16" s="80"/>
      <c r="OPF16" s="80"/>
      <c r="OPG16" s="80"/>
      <c r="OPH16" s="80"/>
      <c r="OPI16" s="80"/>
      <c r="OPJ16" s="80"/>
      <c r="OPK16" s="80"/>
      <c r="OPL16" s="80"/>
      <c r="OPM16" s="80"/>
      <c r="OPN16" s="80"/>
      <c r="OPO16" s="80"/>
      <c r="OPP16" s="80"/>
      <c r="OPQ16" s="80"/>
      <c r="OPR16" s="80"/>
      <c r="OPS16" s="80"/>
      <c r="OPT16" s="80"/>
      <c r="OPU16" s="80"/>
      <c r="OPV16" s="80"/>
      <c r="OPW16" s="80"/>
      <c r="OPX16" s="80"/>
      <c r="OPY16" s="80"/>
      <c r="OPZ16" s="80"/>
      <c r="OQA16" s="80"/>
      <c r="OQB16" s="80"/>
      <c r="OQC16" s="80"/>
      <c r="OQD16" s="80"/>
      <c r="OQE16" s="80"/>
      <c r="OQF16" s="80"/>
      <c r="OQG16" s="80"/>
      <c r="OQH16" s="80"/>
      <c r="OQI16" s="80"/>
      <c r="OQJ16" s="80"/>
      <c r="OQK16" s="80"/>
      <c r="OQL16" s="80"/>
      <c r="OQM16" s="80"/>
      <c r="OQN16" s="80"/>
      <c r="OQO16" s="80"/>
      <c r="OQP16" s="80"/>
      <c r="OQQ16" s="80"/>
      <c r="OQR16" s="80"/>
      <c r="OQS16" s="80"/>
      <c r="OQT16" s="80"/>
      <c r="OQU16" s="80"/>
      <c r="OQV16" s="80"/>
      <c r="OQW16" s="80"/>
      <c r="OQX16" s="80"/>
      <c r="OQY16" s="80"/>
      <c r="OQZ16" s="80"/>
      <c r="ORA16" s="80"/>
      <c r="ORB16" s="80"/>
      <c r="ORC16" s="80"/>
      <c r="ORD16" s="80"/>
      <c r="ORE16" s="80"/>
      <c r="ORF16" s="80"/>
      <c r="ORG16" s="80"/>
      <c r="ORH16" s="80"/>
      <c r="ORI16" s="80"/>
      <c r="ORJ16" s="80"/>
      <c r="ORK16" s="80"/>
      <c r="ORL16" s="80"/>
      <c r="ORM16" s="80"/>
      <c r="ORN16" s="80"/>
      <c r="ORO16" s="80"/>
      <c r="ORP16" s="80"/>
      <c r="ORQ16" s="80"/>
      <c r="ORR16" s="80"/>
      <c r="ORS16" s="80"/>
      <c r="ORT16" s="80"/>
      <c r="ORU16" s="80"/>
      <c r="ORV16" s="80"/>
      <c r="ORW16" s="80"/>
      <c r="ORX16" s="80"/>
      <c r="ORY16" s="80"/>
      <c r="ORZ16" s="80"/>
      <c r="OSA16" s="80"/>
      <c r="OSB16" s="80"/>
      <c r="OSC16" s="80"/>
      <c r="OSD16" s="80"/>
      <c r="OSE16" s="80"/>
      <c r="OSF16" s="80"/>
      <c r="OSG16" s="80"/>
      <c r="OSH16" s="80"/>
      <c r="OSI16" s="80"/>
      <c r="OSJ16" s="80"/>
      <c r="OSK16" s="80"/>
      <c r="OSL16" s="80"/>
      <c r="OSM16" s="80"/>
      <c r="OSN16" s="80"/>
      <c r="OSO16" s="80"/>
      <c r="OSP16" s="80"/>
      <c r="OSQ16" s="80"/>
      <c r="OSR16" s="80"/>
      <c r="OSS16" s="80"/>
      <c r="OST16" s="80"/>
      <c r="OSU16" s="80"/>
      <c r="OSV16" s="80"/>
      <c r="OSW16" s="80"/>
      <c r="OSX16" s="80"/>
      <c r="OSY16" s="80"/>
      <c r="OSZ16" s="80"/>
      <c r="OTA16" s="80"/>
      <c r="OTB16" s="80"/>
      <c r="OTC16" s="80"/>
      <c r="OTD16" s="80"/>
      <c r="OTE16" s="80"/>
      <c r="OTF16" s="80"/>
      <c r="OTG16" s="80"/>
      <c r="OTH16" s="80"/>
      <c r="OTI16" s="80"/>
      <c r="OTJ16" s="80"/>
      <c r="OTK16" s="80"/>
      <c r="OTL16" s="80"/>
      <c r="OTM16" s="80"/>
      <c r="OTN16" s="80"/>
      <c r="OTO16" s="80"/>
      <c r="OTP16" s="80"/>
      <c r="OTQ16" s="80"/>
      <c r="OTR16" s="80"/>
      <c r="OTS16" s="80"/>
      <c r="OTT16" s="80"/>
      <c r="OTU16" s="80"/>
      <c r="OTV16" s="80"/>
      <c r="OTW16" s="80"/>
      <c r="OTX16" s="80"/>
      <c r="OTY16" s="80"/>
      <c r="OTZ16" s="80"/>
      <c r="OUA16" s="80"/>
      <c r="OUB16" s="80"/>
      <c r="OUC16" s="80"/>
      <c r="OUD16" s="80"/>
      <c r="OUE16" s="80"/>
      <c r="OUF16" s="80"/>
      <c r="OUG16" s="80"/>
      <c r="OUH16" s="80"/>
      <c r="OUI16" s="80"/>
      <c r="OUJ16" s="80"/>
      <c r="OUK16" s="80"/>
      <c r="OUL16" s="80"/>
      <c r="OUM16" s="80"/>
      <c r="OUN16" s="80"/>
      <c r="OUO16" s="80"/>
      <c r="OUP16" s="80"/>
      <c r="OUQ16" s="80"/>
      <c r="OUR16" s="80"/>
      <c r="OUS16" s="80"/>
      <c r="OUT16" s="80"/>
      <c r="OUU16" s="80"/>
      <c r="OUV16" s="80"/>
      <c r="OUW16" s="80"/>
      <c r="OUX16" s="80"/>
      <c r="OUY16" s="80"/>
      <c r="OUZ16" s="80"/>
      <c r="OVA16" s="80"/>
      <c r="OVB16" s="80"/>
      <c r="OVC16" s="80"/>
      <c r="OVD16" s="80"/>
      <c r="OVE16" s="80"/>
      <c r="OVF16" s="80"/>
      <c r="OVG16" s="80"/>
      <c r="OVH16" s="80"/>
      <c r="OVI16" s="80"/>
      <c r="OVJ16" s="80"/>
      <c r="OVK16" s="80"/>
      <c r="OVL16" s="80"/>
      <c r="OVM16" s="80"/>
      <c r="OVN16" s="80"/>
      <c r="OVO16" s="80"/>
      <c r="OVP16" s="80"/>
      <c r="OVQ16" s="80"/>
      <c r="OVR16" s="80"/>
      <c r="OVS16" s="80"/>
      <c r="OVT16" s="80"/>
      <c r="OVU16" s="80"/>
      <c r="OVV16" s="80"/>
      <c r="OVW16" s="80"/>
      <c r="OVX16" s="80"/>
      <c r="OVY16" s="80"/>
      <c r="OVZ16" s="80"/>
      <c r="OWA16" s="80"/>
      <c r="OWB16" s="80"/>
      <c r="OWC16" s="80"/>
      <c r="OWD16" s="80"/>
      <c r="OWE16" s="80"/>
      <c r="OWF16" s="80"/>
      <c r="OWG16" s="80"/>
      <c r="OWH16" s="80"/>
      <c r="OWI16" s="80"/>
      <c r="OWJ16" s="80"/>
      <c r="OWK16" s="80"/>
      <c r="OWL16" s="80"/>
      <c r="OWM16" s="80"/>
      <c r="OWN16" s="80"/>
      <c r="OWO16" s="80"/>
      <c r="OWP16" s="80"/>
      <c r="OWQ16" s="80"/>
      <c r="OWR16" s="80"/>
      <c r="OWS16" s="80"/>
      <c r="OWT16" s="80"/>
      <c r="OWU16" s="80"/>
      <c r="OWV16" s="80"/>
      <c r="OWW16" s="80"/>
      <c r="OWX16" s="80"/>
      <c r="OWY16" s="80"/>
      <c r="OWZ16" s="80"/>
      <c r="OXA16" s="80"/>
      <c r="OXB16" s="80"/>
      <c r="OXC16" s="80"/>
      <c r="OXD16" s="80"/>
      <c r="OXE16" s="80"/>
      <c r="OXF16" s="80"/>
      <c r="OXG16" s="80"/>
      <c r="OXH16" s="80"/>
      <c r="OXI16" s="80"/>
      <c r="OXJ16" s="80"/>
      <c r="OXK16" s="80"/>
      <c r="OXL16" s="80"/>
      <c r="OXM16" s="80"/>
      <c r="OXN16" s="80"/>
      <c r="OXO16" s="80"/>
      <c r="OXP16" s="80"/>
      <c r="OXQ16" s="80"/>
      <c r="OXR16" s="80"/>
      <c r="OXS16" s="80"/>
      <c r="OXT16" s="80"/>
      <c r="OXU16" s="80"/>
      <c r="OXV16" s="80"/>
      <c r="OXW16" s="80"/>
      <c r="OXX16" s="80"/>
      <c r="OXY16" s="80"/>
      <c r="OXZ16" s="80"/>
      <c r="OYA16" s="80"/>
      <c r="OYB16" s="80"/>
      <c r="OYC16" s="80"/>
      <c r="OYD16" s="80"/>
      <c r="OYE16" s="80"/>
      <c r="OYF16" s="80"/>
      <c r="OYG16" s="80"/>
      <c r="OYH16" s="80"/>
      <c r="OYI16" s="80"/>
      <c r="OYJ16" s="80"/>
      <c r="OYK16" s="80"/>
      <c r="OYL16" s="80"/>
      <c r="OYM16" s="80"/>
      <c r="OYN16" s="80"/>
      <c r="OYO16" s="80"/>
      <c r="OYP16" s="80"/>
      <c r="OYQ16" s="80"/>
      <c r="OYR16" s="80"/>
      <c r="OYS16" s="80"/>
      <c r="OYT16" s="80"/>
      <c r="OYU16" s="80"/>
      <c r="OYV16" s="80"/>
      <c r="OYW16" s="80"/>
      <c r="OYX16" s="80"/>
      <c r="OYY16" s="80"/>
      <c r="OYZ16" s="80"/>
      <c r="OZA16" s="80"/>
      <c r="OZB16" s="80"/>
      <c r="OZC16" s="80"/>
      <c r="OZD16" s="80"/>
      <c r="OZE16" s="80"/>
      <c r="OZF16" s="80"/>
      <c r="OZG16" s="80"/>
      <c r="OZH16" s="80"/>
      <c r="OZI16" s="80"/>
      <c r="OZJ16" s="80"/>
      <c r="OZK16" s="80"/>
      <c r="OZL16" s="80"/>
      <c r="OZM16" s="80"/>
      <c r="OZN16" s="80"/>
      <c r="OZO16" s="80"/>
      <c r="OZP16" s="80"/>
      <c r="OZQ16" s="80"/>
      <c r="OZR16" s="80"/>
      <c r="OZS16" s="80"/>
      <c r="OZT16" s="80"/>
      <c r="OZU16" s="80"/>
      <c r="OZV16" s="80"/>
      <c r="OZW16" s="80"/>
      <c r="OZX16" s="80"/>
      <c r="OZY16" s="80"/>
      <c r="OZZ16" s="80"/>
      <c r="PAA16" s="80"/>
      <c r="PAB16" s="80"/>
      <c r="PAC16" s="80"/>
      <c r="PAD16" s="80"/>
      <c r="PAE16" s="80"/>
      <c r="PAF16" s="80"/>
      <c r="PAG16" s="80"/>
      <c r="PAH16" s="80"/>
      <c r="PAI16" s="80"/>
      <c r="PAJ16" s="80"/>
      <c r="PAK16" s="80"/>
      <c r="PAL16" s="80"/>
      <c r="PAM16" s="80"/>
      <c r="PAN16" s="80"/>
      <c r="PAO16" s="80"/>
      <c r="PAP16" s="80"/>
      <c r="PAQ16" s="80"/>
      <c r="PAR16" s="80"/>
      <c r="PAS16" s="80"/>
      <c r="PAT16" s="80"/>
      <c r="PAU16" s="80"/>
      <c r="PAV16" s="80"/>
      <c r="PAW16" s="80"/>
      <c r="PAX16" s="80"/>
      <c r="PAY16" s="80"/>
      <c r="PAZ16" s="80"/>
      <c r="PBA16" s="80"/>
      <c r="PBB16" s="80"/>
      <c r="PBC16" s="80"/>
      <c r="PBD16" s="80"/>
      <c r="PBE16" s="80"/>
      <c r="PBF16" s="80"/>
      <c r="PBG16" s="80"/>
      <c r="PBH16" s="80"/>
      <c r="PBI16" s="80"/>
      <c r="PBJ16" s="80"/>
      <c r="PBK16" s="80"/>
      <c r="PBL16" s="80"/>
      <c r="PBM16" s="80"/>
      <c r="PBN16" s="80"/>
      <c r="PBO16" s="80"/>
      <c r="PBP16" s="80"/>
      <c r="PBQ16" s="80"/>
      <c r="PBR16" s="80"/>
      <c r="PBS16" s="80"/>
      <c r="PBT16" s="80"/>
      <c r="PBU16" s="80"/>
      <c r="PBV16" s="80"/>
      <c r="PBW16" s="80"/>
      <c r="PBX16" s="80"/>
      <c r="PBY16" s="80"/>
      <c r="PBZ16" s="80"/>
      <c r="PCA16" s="80"/>
      <c r="PCB16" s="80"/>
      <c r="PCC16" s="80"/>
      <c r="PCD16" s="80"/>
      <c r="PCE16" s="80"/>
      <c r="PCF16" s="80"/>
      <c r="PCG16" s="80"/>
      <c r="PCH16" s="80"/>
      <c r="PCI16" s="80"/>
      <c r="PCJ16" s="80"/>
      <c r="PCK16" s="80"/>
      <c r="PCL16" s="80"/>
      <c r="PCM16" s="80"/>
      <c r="PCN16" s="80"/>
      <c r="PCO16" s="80"/>
      <c r="PCP16" s="80"/>
      <c r="PCQ16" s="80"/>
      <c r="PCR16" s="80"/>
      <c r="PCS16" s="80"/>
      <c r="PCT16" s="80"/>
      <c r="PCU16" s="80"/>
      <c r="PCV16" s="80"/>
      <c r="PCW16" s="80"/>
      <c r="PCX16" s="80"/>
      <c r="PCY16" s="80"/>
      <c r="PCZ16" s="80"/>
      <c r="PDA16" s="80"/>
      <c r="PDB16" s="80"/>
      <c r="PDC16" s="80"/>
      <c r="PDD16" s="80"/>
      <c r="PDE16" s="80"/>
      <c r="PDF16" s="80"/>
      <c r="PDG16" s="80"/>
      <c r="PDH16" s="80"/>
      <c r="PDI16" s="80"/>
      <c r="PDJ16" s="80"/>
      <c r="PDK16" s="80"/>
      <c r="PDL16" s="80"/>
      <c r="PDM16" s="80"/>
      <c r="PDN16" s="80"/>
      <c r="PDO16" s="80"/>
      <c r="PDP16" s="80"/>
      <c r="PDQ16" s="80"/>
      <c r="PDR16" s="80"/>
      <c r="PDS16" s="80"/>
      <c r="PDT16" s="80"/>
      <c r="PDU16" s="80"/>
      <c r="PDV16" s="80"/>
      <c r="PDW16" s="80"/>
      <c r="PDX16" s="80"/>
      <c r="PDY16" s="80"/>
      <c r="PDZ16" s="80"/>
      <c r="PEA16" s="80"/>
      <c r="PEB16" s="80"/>
      <c r="PEC16" s="80"/>
      <c r="PED16" s="80"/>
      <c r="PEE16" s="80"/>
      <c r="PEF16" s="80"/>
      <c r="PEG16" s="80"/>
      <c r="PEH16" s="80"/>
      <c r="PEI16" s="80"/>
      <c r="PEJ16" s="80"/>
      <c r="PEK16" s="80"/>
      <c r="PEL16" s="80"/>
      <c r="PEM16" s="80"/>
      <c r="PEN16" s="80"/>
      <c r="PEO16" s="80"/>
      <c r="PEP16" s="80"/>
      <c r="PEQ16" s="80"/>
      <c r="PER16" s="80"/>
      <c r="PES16" s="80"/>
      <c r="PET16" s="80"/>
      <c r="PEU16" s="80"/>
      <c r="PEV16" s="80"/>
      <c r="PEW16" s="80"/>
      <c r="PEX16" s="80"/>
      <c r="PEY16" s="80"/>
      <c r="PEZ16" s="80"/>
      <c r="PFA16" s="80"/>
      <c r="PFB16" s="80"/>
      <c r="PFC16" s="80"/>
      <c r="PFD16" s="80"/>
      <c r="PFE16" s="80"/>
      <c r="PFF16" s="80"/>
      <c r="PFG16" s="80"/>
      <c r="PFH16" s="80"/>
      <c r="PFI16" s="80"/>
      <c r="PFJ16" s="80"/>
      <c r="PFK16" s="80"/>
      <c r="PFL16" s="80"/>
      <c r="PFM16" s="80"/>
      <c r="PFN16" s="80"/>
      <c r="PFO16" s="80"/>
      <c r="PFP16" s="80"/>
      <c r="PFQ16" s="80"/>
      <c r="PFR16" s="80"/>
      <c r="PFS16" s="80"/>
      <c r="PFT16" s="80"/>
      <c r="PFU16" s="80"/>
      <c r="PFV16" s="80"/>
      <c r="PFW16" s="80"/>
      <c r="PFX16" s="80"/>
      <c r="PFY16" s="80"/>
      <c r="PFZ16" s="80"/>
      <c r="PGA16" s="80"/>
      <c r="PGB16" s="80"/>
      <c r="PGC16" s="80"/>
      <c r="PGD16" s="80"/>
      <c r="PGE16" s="80"/>
      <c r="PGF16" s="80"/>
      <c r="PGG16" s="80"/>
      <c r="PGH16" s="80"/>
      <c r="PGI16" s="80"/>
      <c r="PGJ16" s="80"/>
      <c r="PGK16" s="80"/>
      <c r="PGL16" s="80"/>
      <c r="PGM16" s="80"/>
      <c r="PGN16" s="80"/>
      <c r="PGO16" s="80"/>
      <c r="PGP16" s="80"/>
      <c r="PGQ16" s="80"/>
      <c r="PGR16" s="80"/>
      <c r="PGS16" s="80"/>
      <c r="PGT16" s="80"/>
      <c r="PGU16" s="80"/>
      <c r="PGV16" s="80"/>
      <c r="PGW16" s="80"/>
      <c r="PGX16" s="80"/>
      <c r="PGY16" s="80"/>
      <c r="PGZ16" s="80"/>
      <c r="PHA16" s="80"/>
      <c r="PHB16" s="80"/>
      <c r="PHC16" s="80"/>
      <c r="PHD16" s="80"/>
      <c r="PHE16" s="80"/>
      <c r="PHF16" s="80"/>
      <c r="PHG16" s="80"/>
      <c r="PHH16" s="80"/>
      <c r="PHI16" s="80"/>
      <c r="PHJ16" s="80"/>
      <c r="PHK16" s="80"/>
      <c r="PHL16" s="80"/>
      <c r="PHM16" s="80"/>
      <c r="PHN16" s="80"/>
      <c r="PHO16" s="80"/>
      <c r="PHP16" s="80"/>
      <c r="PHQ16" s="80"/>
      <c r="PHR16" s="80"/>
      <c r="PHS16" s="80"/>
      <c r="PHT16" s="80"/>
      <c r="PHU16" s="80"/>
      <c r="PHV16" s="80"/>
      <c r="PHW16" s="80"/>
      <c r="PHX16" s="80"/>
      <c r="PHY16" s="80"/>
      <c r="PHZ16" s="80"/>
      <c r="PIA16" s="80"/>
      <c r="PIB16" s="80"/>
      <c r="PIC16" s="80"/>
      <c r="PID16" s="80"/>
      <c r="PIE16" s="80"/>
      <c r="PIF16" s="80"/>
      <c r="PIG16" s="80"/>
      <c r="PIH16" s="80"/>
      <c r="PII16" s="80"/>
      <c r="PIJ16" s="80"/>
      <c r="PIK16" s="80"/>
      <c r="PIL16" s="80"/>
      <c r="PIM16" s="80"/>
      <c r="PIN16" s="80"/>
      <c r="PIO16" s="80"/>
      <c r="PIP16" s="80"/>
      <c r="PIQ16" s="80"/>
      <c r="PIR16" s="80"/>
      <c r="PIS16" s="80"/>
      <c r="PIT16" s="80"/>
      <c r="PIU16" s="80"/>
      <c r="PIV16" s="80"/>
      <c r="PIW16" s="80"/>
      <c r="PIX16" s="80"/>
      <c r="PIY16" s="80"/>
      <c r="PIZ16" s="80"/>
      <c r="PJA16" s="80"/>
      <c r="PJB16" s="80"/>
      <c r="PJC16" s="80"/>
      <c r="PJD16" s="80"/>
      <c r="PJE16" s="80"/>
      <c r="PJF16" s="80"/>
      <c r="PJG16" s="80"/>
      <c r="PJH16" s="80"/>
      <c r="PJI16" s="80"/>
      <c r="PJJ16" s="80"/>
      <c r="PJK16" s="80"/>
      <c r="PJL16" s="80"/>
      <c r="PJM16" s="80"/>
      <c r="PJN16" s="80"/>
      <c r="PJO16" s="80"/>
      <c r="PJP16" s="80"/>
      <c r="PJQ16" s="80"/>
      <c r="PJR16" s="80"/>
      <c r="PJS16" s="80"/>
      <c r="PJT16" s="80"/>
      <c r="PJU16" s="80"/>
      <c r="PJV16" s="80"/>
      <c r="PJW16" s="80"/>
      <c r="PJX16" s="80"/>
      <c r="PJY16" s="80"/>
      <c r="PJZ16" s="80"/>
      <c r="PKA16" s="80"/>
      <c r="PKB16" s="80"/>
      <c r="PKC16" s="80"/>
      <c r="PKD16" s="80"/>
      <c r="PKE16" s="80"/>
      <c r="PKF16" s="80"/>
      <c r="PKG16" s="80"/>
      <c r="PKH16" s="80"/>
      <c r="PKI16" s="80"/>
      <c r="PKJ16" s="80"/>
      <c r="PKK16" s="80"/>
      <c r="PKL16" s="80"/>
      <c r="PKM16" s="80"/>
      <c r="PKN16" s="80"/>
      <c r="PKO16" s="80"/>
      <c r="PKP16" s="80"/>
      <c r="PKQ16" s="80"/>
      <c r="PKR16" s="80"/>
      <c r="PKS16" s="80"/>
      <c r="PKT16" s="80"/>
      <c r="PKU16" s="80"/>
      <c r="PKV16" s="80"/>
      <c r="PKW16" s="80"/>
      <c r="PKX16" s="80"/>
      <c r="PKY16" s="80"/>
      <c r="PKZ16" s="80"/>
      <c r="PLA16" s="80"/>
      <c r="PLB16" s="80"/>
      <c r="PLC16" s="80"/>
      <c r="PLD16" s="80"/>
      <c r="PLE16" s="80"/>
      <c r="PLF16" s="80"/>
      <c r="PLG16" s="80"/>
      <c r="PLH16" s="80"/>
      <c r="PLI16" s="80"/>
      <c r="PLJ16" s="80"/>
      <c r="PLK16" s="80"/>
      <c r="PLL16" s="80"/>
      <c r="PLM16" s="80"/>
      <c r="PLN16" s="80"/>
      <c r="PLO16" s="80"/>
      <c r="PLP16" s="80"/>
      <c r="PLQ16" s="80"/>
      <c r="PLR16" s="80"/>
      <c r="PLS16" s="80"/>
      <c r="PLT16" s="80"/>
      <c r="PLU16" s="80"/>
      <c r="PLV16" s="80"/>
      <c r="PLW16" s="80"/>
      <c r="PLX16" s="80"/>
      <c r="PLY16" s="80"/>
      <c r="PLZ16" s="80"/>
      <c r="PMA16" s="80"/>
      <c r="PMB16" s="80"/>
      <c r="PMC16" s="80"/>
      <c r="PMD16" s="80"/>
      <c r="PME16" s="80"/>
      <c r="PMF16" s="80"/>
      <c r="PMG16" s="80"/>
      <c r="PMH16" s="80"/>
      <c r="PMI16" s="80"/>
      <c r="PMJ16" s="80"/>
      <c r="PMK16" s="80"/>
      <c r="PML16" s="80"/>
      <c r="PMM16" s="80"/>
      <c r="PMN16" s="80"/>
      <c r="PMO16" s="80"/>
      <c r="PMP16" s="80"/>
      <c r="PMQ16" s="80"/>
      <c r="PMR16" s="80"/>
      <c r="PMS16" s="80"/>
      <c r="PMT16" s="80"/>
      <c r="PMU16" s="80"/>
      <c r="PMV16" s="80"/>
      <c r="PMW16" s="80"/>
      <c r="PMX16" s="80"/>
      <c r="PMY16" s="80"/>
      <c r="PMZ16" s="80"/>
      <c r="PNA16" s="80"/>
      <c r="PNB16" s="80"/>
      <c r="PNC16" s="80"/>
      <c r="PND16" s="80"/>
      <c r="PNE16" s="80"/>
      <c r="PNF16" s="80"/>
      <c r="PNG16" s="80"/>
      <c r="PNH16" s="80"/>
      <c r="PNI16" s="80"/>
      <c r="PNJ16" s="80"/>
      <c r="PNK16" s="80"/>
      <c r="PNL16" s="80"/>
      <c r="PNM16" s="80"/>
      <c r="PNN16" s="80"/>
      <c r="PNO16" s="80"/>
      <c r="PNP16" s="80"/>
      <c r="PNQ16" s="80"/>
      <c r="PNR16" s="80"/>
      <c r="PNS16" s="80"/>
      <c r="PNT16" s="80"/>
      <c r="PNU16" s="80"/>
      <c r="PNV16" s="80"/>
      <c r="PNW16" s="80"/>
      <c r="PNX16" s="80"/>
      <c r="PNY16" s="80"/>
      <c r="PNZ16" s="80"/>
      <c r="POA16" s="80"/>
      <c r="POB16" s="80"/>
      <c r="POC16" s="80"/>
      <c r="POD16" s="80"/>
      <c r="POE16" s="80"/>
      <c r="POF16" s="80"/>
      <c r="POG16" s="80"/>
      <c r="POH16" s="80"/>
      <c r="POI16" s="80"/>
      <c r="POJ16" s="80"/>
      <c r="POK16" s="80"/>
      <c r="POL16" s="80"/>
      <c r="POM16" s="80"/>
      <c r="PON16" s="80"/>
      <c r="POO16" s="80"/>
      <c r="POP16" s="80"/>
      <c r="POQ16" s="80"/>
      <c r="POR16" s="80"/>
      <c r="POS16" s="80"/>
      <c r="POT16" s="80"/>
      <c r="POU16" s="80"/>
      <c r="POV16" s="80"/>
      <c r="POW16" s="80"/>
      <c r="POX16" s="80"/>
      <c r="POY16" s="80"/>
      <c r="POZ16" s="80"/>
      <c r="PPA16" s="80"/>
      <c r="PPB16" s="80"/>
      <c r="PPC16" s="80"/>
      <c r="PPD16" s="80"/>
      <c r="PPE16" s="80"/>
      <c r="PPF16" s="80"/>
      <c r="PPG16" s="80"/>
      <c r="PPH16" s="80"/>
      <c r="PPI16" s="80"/>
      <c r="PPJ16" s="80"/>
      <c r="PPK16" s="80"/>
      <c r="PPL16" s="80"/>
      <c r="PPM16" s="80"/>
      <c r="PPN16" s="80"/>
      <c r="PPO16" s="80"/>
      <c r="PPP16" s="80"/>
      <c r="PPQ16" s="80"/>
      <c r="PPR16" s="80"/>
      <c r="PPS16" s="80"/>
      <c r="PPT16" s="80"/>
      <c r="PPU16" s="80"/>
      <c r="PPV16" s="80"/>
      <c r="PPW16" s="80"/>
      <c r="PPX16" s="80"/>
      <c r="PPY16" s="80"/>
      <c r="PPZ16" s="80"/>
      <c r="PQA16" s="80"/>
      <c r="PQB16" s="80"/>
      <c r="PQC16" s="80"/>
      <c r="PQD16" s="80"/>
      <c r="PQE16" s="80"/>
      <c r="PQF16" s="80"/>
      <c r="PQG16" s="80"/>
      <c r="PQH16" s="80"/>
      <c r="PQI16" s="80"/>
      <c r="PQJ16" s="80"/>
      <c r="PQK16" s="80"/>
      <c r="PQL16" s="80"/>
      <c r="PQM16" s="80"/>
      <c r="PQN16" s="80"/>
      <c r="PQO16" s="80"/>
      <c r="PQP16" s="80"/>
      <c r="PQQ16" s="80"/>
      <c r="PQR16" s="80"/>
      <c r="PQS16" s="80"/>
      <c r="PQT16" s="80"/>
      <c r="PQU16" s="80"/>
      <c r="PQV16" s="80"/>
      <c r="PQW16" s="80"/>
      <c r="PQX16" s="80"/>
      <c r="PQY16" s="80"/>
      <c r="PQZ16" s="80"/>
      <c r="PRA16" s="80"/>
      <c r="PRB16" s="80"/>
      <c r="PRC16" s="80"/>
      <c r="PRD16" s="80"/>
      <c r="PRE16" s="80"/>
      <c r="PRF16" s="80"/>
      <c r="PRG16" s="80"/>
      <c r="PRH16" s="80"/>
      <c r="PRI16" s="80"/>
      <c r="PRJ16" s="80"/>
      <c r="PRK16" s="80"/>
      <c r="PRL16" s="80"/>
      <c r="PRM16" s="80"/>
      <c r="PRN16" s="80"/>
      <c r="PRO16" s="80"/>
      <c r="PRP16" s="80"/>
      <c r="PRQ16" s="80"/>
      <c r="PRR16" s="80"/>
      <c r="PRS16" s="80"/>
      <c r="PRT16" s="80"/>
      <c r="PRU16" s="80"/>
      <c r="PRV16" s="80"/>
      <c r="PRW16" s="80"/>
      <c r="PRX16" s="80"/>
      <c r="PRY16" s="80"/>
      <c r="PRZ16" s="80"/>
      <c r="PSA16" s="80"/>
      <c r="PSB16" s="80"/>
      <c r="PSC16" s="80"/>
      <c r="PSD16" s="80"/>
      <c r="PSE16" s="80"/>
      <c r="PSF16" s="80"/>
      <c r="PSG16" s="80"/>
      <c r="PSH16" s="80"/>
      <c r="PSI16" s="80"/>
      <c r="PSJ16" s="80"/>
      <c r="PSK16" s="80"/>
      <c r="PSL16" s="80"/>
      <c r="PSM16" s="80"/>
      <c r="PSN16" s="80"/>
      <c r="PSO16" s="80"/>
      <c r="PSP16" s="80"/>
      <c r="PSQ16" s="80"/>
      <c r="PSR16" s="80"/>
      <c r="PSS16" s="80"/>
      <c r="PST16" s="80"/>
      <c r="PSU16" s="80"/>
      <c r="PSV16" s="80"/>
      <c r="PSW16" s="80"/>
      <c r="PSX16" s="80"/>
      <c r="PSY16" s="80"/>
      <c r="PSZ16" s="80"/>
      <c r="PTA16" s="80"/>
      <c r="PTB16" s="80"/>
      <c r="PTC16" s="80"/>
      <c r="PTD16" s="80"/>
      <c r="PTE16" s="80"/>
      <c r="PTF16" s="80"/>
      <c r="PTG16" s="80"/>
      <c r="PTH16" s="80"/>
      <c r="PTI16" s="80"/>
      <c r="PTJ16" s="80"/>
      <c r="PTK16" s="80"/>
      <c r="PTL16" s="80"/>
      <c r="PTM16" s="80"/>
      <c r="PTN16" s="80"/>
      <c r="PTO16" s="80"/>
      <c r="PTP16" s="80"/>
      <c r="PTQ16" s="80"/>
      <c r="PTR16" s="80"/>
      <c r="PTS16" s="80"/>
      <c r="PTT16" s="80"/>
      <c r="PTU16" s="80"/>
      <c r="PTV16" s="80"/>
      <c r="PTW16" s="80"/>
      <c r="PTX16" s="80"/>
      <c r="PTY16" s="80"/>
      <c r="PTZ16" s="80"/>
      <c r="PUA16" s="80"/>
      <c r="PUB16" s="80"/>
      <c r="PUC16" s="80"/>
      <c r="PUD16" s="80"/>
      <c r="PUE16" s="80"/>
      <c r="PUF16" s="80"/>
      <c r="PUG16" s="80"/>
      <c r="PUH16" s="80"/>
      <c r="PUI16" s="80"/>
      <c r="PUJ16" s="80"/>
      <c r="PUK16" s="80"/>
      <c r="PUL16" s="80"/>
      <c r="PUM16" s="80"/>
      <c r="PUN16" s="80"/>
      <c r="PUO16" s="80"/>
      <c r="PUP16" s="80"/>
      <c r="PUQ16" s="80"/>
      <c r="PUR16" s="80"/>
      <c r="PUS16" s="80"/>
      <c r="PUT16" s="80"/>
      <c r="PUU16" s="80"/>
      <c r="PUV16" s="80"/>
      <c r="PUW16" s="80"/>
      <c r="PUX16" s="80"/>
      <c r="PUY16" s="80"/>
      <c r="PUZ16" s="80"/>
      <c r="PVA16" s="80"/>
      <c r="PVB16" s="80"/>
      <c r="PVC16" s="80"/>
      <c r="PVD16" s="80"/>
      <c r="PVE16" s="80"/>
      <c r="PVF16" s="80"/>
      <c r="PVG16" s="80"/>
      <c r="PVH16" s="80"/>
      <c r="PVI16" s="80"/>
      <c r="PVJ16" s="80"/>
      <c r="PVK16" s="80"/>
      <c r="PVL16" s="80"/>
      <c r="PVM16" s="80"/>
      <c r="PVN16" s="80"/>
      <c r="PVO16" s="80"/>
      <c r="PVP16" s="80"/>
      <c r="PVQ16" s="80"/>
      <c r="PVR16" s="80"/>
      <c r="PVS16" s="80"/>
      <c r="PVT16" s="80"/>
      <c r="PVU16" s="80"/>
      <c r="PVV16" s="80"/>
      <c r="PVW16" s="80"/>
      <c r="PVX16" s="80"/>
      <c r="PVY16" s="80"/>
      <c r="PVZ16" s="80"/>
      <c r="PWA16" s="80"/>
      <c r="PWB16" s="80"/>
      <c r="PWC16" s="80"/>
      <c r="PWD16" s="80"/>
      <c r="PWE16" s="80"/>
      <c r="PWF16" s="80"/>
      <c r="PWG16" s="80"/>
      <c r="PWH16" s="80"/>
      <c r="PWI16" s="80"/>
      <c r="PWJ16" s="80"/>
      <c r="PWK16" s="80"/>
      <c r="PWL16" s="80"/>
      <c r="PWM16" s="80"/>
      <c r="PWN16" s="80"/>
      <c r="PWO16" s="80"/>
      <c r="PWP16" s="80"/>
      <c r="PWQ16" s="80"/>
      <c r="PWR16" s="80"/>
      <c r="PWS16" s="80"/>
      <c r="PWT16" s="80"/>
      <c r="PWU16" s="80"/>
      <c r="PWV16" s="80"/>
      <c r="PWW16" s="80"/>
      <c r="PWX16" s="80"/>
      <c r="PWY16" s="80"/>
      <c r="PWZ16" s="80"/>
      <c r="PXA16" s="80"/>
      <c r="PXB16" s="80"/>
      <c r="PXC16" s="80"/>
      <c r="PXD16" s="80"/>
      <c r="PXE16" s="80"/>
      <c r="PXF16" s="80"/>
      <c r="PXG16" s="80"/>
      <c r="PXH16" s="80"/>
      <c r="PXI16" s="80"/>
      <c r="PXJ16" s="80"/>
      <c r="PXK16" s="80"/>
      <c r="PXL16" s="80"/>
      <c r="PXM16" s="80"/>
      <c r="PXN16" s="80"/>
      <c r="PXO16" s="80"/>
      <c r="PXP16" s="80"/>
      <c r="PXQ16" s="80"/>
      <c r="PXR16" s="80"/>
      <c r="PXS16" s="80"/>
      <c r="PXT16" s="80"/>
      <c r="PXU16" s="80"/>
      <c r="PXV16" s="80"/>
      <c r="PXW16" s="80"/>
      <c r="PXX16" s="80"/>
      <c r="PXY16" s="80"/>
      <c r="PXZ16" s="80"/>
      <c r="PYA16" s="80"/>
      <c r="PYB16" s="80"/>
      <c r="PYC16" s="80"/>
      <c r="PYD16" s="80"/>
      <c r="PYE16" s="80"/>
      <c r="PYF16" s="80"/>
      <c r="PYG16" s="80"/>
      <c r="PYH16" s="80"/>
      <c r="PYI16" s="80"/>
      <c r="PYJ16" s="80"/>
      <c r="PYK16" s="80"/>
      <c r="PYL16" s="80"/>
      <c r="PYM16" s="80"/>
      <c r="PYN16" s="80"/>
      <c r="PYO16" s="80"/>
      <c r="PYP16" s="80"/>
      <c r="PYQ16" s="80"/>
      <c r="PYR16" s="80"/>
      <c r="PYS16" s="80"/>
      <c r="PYT16" s="80"/>
      <c r="PYU16" s="80"/>
      <c r="PYV16" s="80"/>
      <c r="PYW16" s="80"/>
      <c r="PYX16" s="80"/>
      <c r="PYY16" s="80"/>
      <c r="PYZ16" s="80"/>
      <c r="PZA16" s="80"/>
      <c r="PZB16" s="80"/>
      <c r="PZC16" s="80"/>
      <c r="PZD16" s="80"/>
      <c r="PZE16" s="80"/>
      <c r="PZF16" s="80"/>
      <c r="PZG16" s="80"/>
      <c r="PZH16" s="80"/>
      <c r="PZI16" s="80"/>
      <c r="PZJ16" s="80"/>
      <c r="PZK16" s="80"/>
      <c r="PZL16" s="80"/>
      <c r="PZM16" s="80"/>
      <c r="PZN16" s="80"/>
      <c r="PZO16" s="80"/>
      <c r="PZP16" s="80"/>
      <c r="PZQ16" s="80"/>
      <c r="PZR16" s="80"/>
      <c r="PZS16" s="80"/>
      <c r="PZT16" s="80"/>
      <c r="PZU16" s="80"/>
      <c r="PZV16" s="80"/>
      <c r="PZW16" s="80"/>
      <c r="PZX16" s="80"/>
      <c r="PZY16" s="80"/>
      <c r="PZZ16" s="80"/>
      <c r="QAA16" s="80"/>
      <c r="QAB16" s="80"/>
      <c r="QAC16" s="80"/>
      <c r="QAD16" s="80"/>
      <c r="QAE16" s="80"/>
      <c r="QAF16" s="80"/>
      <c r="QAG16" s="80"/>
      <c r="QAH16" s="80"/>
      <c r="QAI16" s="80"/>
      <c r="QAJ16" s="80"/>
      <c r="QAK16" s="80"/>
      <c r="QAL16" s="80"/>
      <c r="QAM16" s="80"/>
      <c r="QAN16" s="80"/>
      <c r="QAO16" s="80"/>
      <c r="QAP16" s="80"/>
      <c r="QAQ16" s="80"/>
      <c r="QAR16" s="80"/>
      <c r="QAS16" s="80"/>
      <c r="QAT16" s="80"/>
      <c r="QAU16" s="80"/>
      <c r="QAV16" s="80"/>
      <c r="QAW16" s="80"/>
      <c r="QAX16" s="80"/>
      <c r="QAY16" s="80"/>
      <c r="QAZ16" s="80"/>
      <c r="QBA16" s="80"/>
      <c r="QBB16" s="80"/>
      <c r="QBC16" s="80"/>
      <c r="QBD16" s="80"/>
      <c r="QBE16" s="80"/>
      <c r="QBF16" s="80"/>
      <c r="QBG16" s="80"/>
      <c r="QBH16" s="80"/>
      <c r="QBI16" s="80"/>
      <c r="QBJ16" s="80"/>
      <c r="QBK16" s="80"/>
      <c r="QBL16" s="80"/>
      <c r="QBM16" s="80"/>
      <c r="QBN16" s="80"/>
      <c r="QBO16" s="80"/>
      <c r="QBP16" s="80"/>
      <c r="QBQ16" s="80"/>
      <c r="QBR16" s="80"/>
      <c r="QBS16" s="80"/>
      <c r="QBT16" s="80"/>
      <c r="QBU16" s="80"/>
      <c r="QBV16" s="80"/>
      <c r="QBW16" s="80"/>
      <c r="QBX16" s="80"/>
      <c r="QBY16" s="80"/>
      <c r="QBZ16" s="80"/>
      <c r="QCA16" s="80"/>
      <c r="QCB16" s="80"/>
      <c r="QCC16" s="80"/>
      <c r="QCD16" s="80"/>
      <c r="QCE16" s="80"/>
      <c r="QCF16" s="80"/>
      <c r="QCG16" s="80"/>
      <c r="QCH16" s="80"/>
      <c r="QCI16" s="80"/>
      <c r="QCJ16" s="80"/>
      <c r="QCK16" s="80"/>
      <c r="QCL16" s="80"/>
      <c r="QCM16" s="80"/>
      <c r="QCN16" s="80"/>
      <c r="QCO16" s="80"/>
      <c r="QCP16" s="80"/>
      <c r="QCQ16" s="80"/>
      <c r="QCR16" s="80"/>
      <c r="QCS16" s="80"/>
      <c r="QCT16" s="80"/>
      <c r="QCU16" s="80"/>
      <c r="QCV16" s="80"/>
      <c r="QCW16" s="80"/>
      <c r="QCX16" s="80"/>
      <c r="QCY16" s="80"/>
      <c r="QCZ16" s="80"/>
      <c r="QDA16" s="80"/>
      <c r="QDB16" s="80"/>
      <c r="QDC16" s="80"/>
      <c r="QDD16" s="80"/>
      <c r="QDE16" s="80"/>
      <c r="QDF16" s="80"/>
      <c r="QDG16" s="80"/>
      <c r="QDH16" s="80"/>
      <c r="QDI16" s="80"/>
      <c r="QDJ16" s="80"/>
      <c r="QDK16" s="80"/>
      <c r="QDL16" s="80"/>
      <c r="QDM16" s="80"/>
      <c r="QDN16" s="80"/>
      <c r="QDO16" s="80"/>
      <c r="QDP16" s="80"/>
      <c r="QDQ16" s="80"/>
      <c r="QDR16" s="80"/>
      <c r="QDS16" s="80"/>
      <c r="QDT16" s="80"/>
      <c r="QDU16" s="80"/>
      <c r="QDV16" s="80"/>
      <c r="QDW16" s="80"/>
      <c r="QDX16" s="80"/>
      <c r="QDY16" s="80"/>
      <c r="QDZ16" s="80"/>
      <c r="QEA16" s="80"/>
      <c r="QEB16" s="80"/>
      <c r="QEC16" s="80"/>
      <c r="QED16" s="80"/>
      <c r="QEE16" s="80"/>
      <c r="QEF16" s="80"/>
      <c r="QEG16" s="80"/>
      <c r="QEH16" s="80"/>
      <c r="QEI16" s="80"/>
      <c r="QEJ16" s="80"/>
      <c r="QEK16" s="80"/>
      <c r="QEL16" s="80"/>
      <c r="QEM16" s="80"/>
      <c r="QEN16" s="80"/>
      <c r="QEO16" s="80"/>
      <c r="QEP16" s="80"/>
      <c r="QEQ16" s="80"/>
      <c r="QER16" s="80"/>
      <c r="QES16" s="80"/>
      <c r="QET16" s="80"/>
      <c r="QEU16" s="80"/>
      <c r="QEV16" s="80"/>
      <c r="QEW16" s="80"/>
      <c r="QEX16" s="80"/>
      <c r="QEY16" s="80"/>
      <c r="QEZ16" s="80"/>
      <c r="QFA16" s="80"/>
      <c r="QFB16" s="80"/>
      <c r="QFC16" s="80"/>
      <c r="QFD16" s="80"/>
      <c r="QFE16" s="80"/>
      <c r="QFF16" s="80"/>
      <c r="QFG16" s="80"/>
      <c r="QFH16" s="80"/>
      <c r="QFI16" s="80"/>
      <c r="QFJ16" s="80"/>
      <c r="QFK16" s="80"/>
      <c r="QFL16" s="80"/>
      <c r="QFM16" s="80"/>
      <c r="QFN16" s="80"/>
      <c r="QFO16" s="80"/>
      <c r="QFP16" s="80"/>
      <c r="QFQ16" s="80"/>
      <c r="QFR16" s="80"/>
      <c r="QFS16" s="80"/>
      <c r="QFT16" s="80"/>
      <c r="QFU16" s="80"/>
      <c r="QFV16" s="80"/>
      <c r="QFW16" s="80"/>
      <c r="QFX16" s="80"/>
      <c r="QFY16" s="80"/>
      <c r="QFZ16" s="80"/>
      <c r="QGA16" s="80"/>
      <c r="QGB16" s="80"/>
      <c r="QGC16" s="80"/>
      <c r="QGD16" s="80"/>
      <c r="QGE16" s="80"/>
      <c r="QGF16" s="80"/>
      <c r="QGG16" s="80"/>
      <c r="QGH16" s="80"/>
      <c r="QGI16" s="80"/>
      <c r="QGJ16" s="80"/>
      <c r="QGK16" s="80"/>
      <c r="QGL16" s="80"/>
      <c r="QGM16" s="80"/>
      <c r="QGN16" s="80"/>
      <c r="QGO16" s="80"/>
      <c r="QGP16" s="80"/>
      <c r="QGQ16" s="80"/>
      <c r="QGR16" s="80"/>
      <c r="QGS16" s="80"/>
      <c r="QGT16" s="80"/>
      <c r="QGU16" s="80"/>
      <c r="QGV16" s="80"/>
      <c r="QGW16" s="80"/>
      <c r="QGX16" s="80"/>
      <c r="QGY16" s="80"/>
      <c r="QGZ16" s="80"/>
      <c r="QHA16" s="80"/>
      <c r="QHB16" s="80"/>
      <c r="QHC16" s="80"/>
      <c r="QHD16" s="80"/>
      <c r="QHE16" s="80"/>
      <c r="QHF16" s="80"/>
      <c r="QHG16" s="80"/>
      <c r="QHH16" s="80"/>
      <c r="QHI16" s="80"/>
      <c r="QHJ16" s="80"/>
      <c r="QHK16" s="80"/>
      <c r="QHL16" s="80"/>
      <c r="QHM16" s="80"/>
      <c r="QHN16" s="80"/>
      <c r="QHO16" s="80"/>
      <c r="QHP16" s="80"/>
      <c r="QHQ16" s="80"/>
      <c r="QHR16" s="80"/>
      <c r="QHS16" s="80"/>
      <c r="QHT16" s="80"/>
      <c r="QHU16" s="80"/>
      <c r="QHV16" s="80"/>
      <c r="QHW16" s="80"/>
      <c r="QHX16" s="80"/>
      <c r="QHY16" s="80"/>
      <c r="QHZ16" s="80"/>
      <c r="QIA16" s="80"/>
      <c r="QIB16" s="80"/>
      <c r="QIC16" s="80"/>
      <c r="QID16" s="80"/>
      <c r="QIE16" s="80"/>
      <c r="QIF16" s="80"/>
      <c r="QIG16" s="80"/>
      <c r="QIH16" s="80"/>
      <c r="QII16" s="80"/>
      <c r="QIJ16" s="80"/>
      <c r="QIK16" s="80"/>
      <c r="QIL16" s="80"/>
      <c r="QIM16" s="80"/>
      <c r="QIN16" s="80"/>
      <c r="QIO16" s="80"/>
      <c r="QIP16" s="80"/>
      <c r="QIQ16" s="80"/>
      <c r="QIR16" s="80"/>
      <c r="QIS16" s="80"/>
      <c r="QIT16" s="80"/>
      <c r="QIU16" s="80"/>
      <c r="QIV16" s="80"/>
      <c r="QIW16" s="80"/>
      <c r="QIX16" s="80"/>
      <c r="QIY16" s="80"/>
      <c r="QIZ16" s="80"/>
      <c r="QJA16" s="80"/>
      <c r="QJB16" s="80"/>
      <c r="QJC16" s="80"/>
      <c r="QJD16" s="80"/>
      <c r="QJE16" s="80"/>
      <c r="QJF16" s="80"/>
      <c r="QJG16" s="80"/>
      <c r="QJH16" s="80"/>
      <c r="QJI16" s="80"/>
      <c r="QJJ16" s="80"/>
      <c r="QJK16" s="80"/>
      <c r="QJL16" s="80"/>
      <c r="QJM16" s="80"/>
      <c r="QJN16" s="80"/>
      <c r="QJO16" s="80"/>
      <c r="QJP16" s="80"/>
      <c r="QJQ16" s="80"/>
      <c r="QJR16" s="80"/>
      <c r="QJS16" s="80"/>
      <c r="QJT16" s="80"/>
      <c r="QJU16" s="80"/>
      <c r="QJV16" s="80"/>
      <c r="QJW16" s="80"/>
      <c r="QJX16" s="80"/>
      <c r="QJY16" s="80"/>
      <c r="QJZ16" s="80"/>
      <c r="QKA16" s="80"/>
      <c r="QKB16" s="80"/>
      <c r="QKC16" s="80"/>
      <c r="QKD16" s="80"/>
      <c r="QKE16" s="80"/>
      <c r="QKF16" s="80"/>
      <c r="QKG16" s="80"/>
      <c r="QKH16" s="80"/>
      <c r="QKI16" s="80"/>
      <c r="QKJ16" s="80"/>
      <c r="QKK16" s="80"/>
      <c r="QKL16" s="80"/>
      <c r="QKM16" s="80"/>
      <c r="QKN16" s="80"/>
      <c r="QKO16" s="80"/>
      <c r="QKP16" s="80"/>
      <c r="QKQ16" s="80"/>
      <c r="QKR16" s="80"/>
      <c r="QKS16" s="80"/>
      <c r="QKT16" s="80"/>
      <c r="QKU16" s="80"/>
      <c r="QKV16" s="80"/>
      <c r="QKW16" s="80"/>
      <c r="QKX16" s="80"/>
      <c r="QKY16" s="80"/>
      <c r="QKZ16" s="80"/>
      <c r="QLA16" s="80"/>
      <c r="QLB16" s="80"/>
      <c r="QLC16" s="80"/>
      <c r="QLD16" s="80"/>
      <c r="QLE16" s="80"/>
      <c r="QLF16" s="80"/>
      <c r="QLG16" s="80"/>
      <c r="QLH16" s="80"/>
      <c r="QLI16" s="80"/>
      <c r="QLJ16" s="80"/>
      <c r="QLK16" s="80"/>
      <c r="QLL16" s="80"/>
      <c r="QLM16" s="80"/>
      <c r="QLN16" s="80"/>
      <c r="QLO16" s="80"/>
      <c r="QLP16" s="80"/>
      <c r="QLQ16" s="80"/>
      <c r="QLR16" s="80"/>
      <c r="QLS16" s="80"/>
      <c r="QLT16" s="80"/>
      <c r="QLU16" s="80"/>
      <c r="QLV16" s="80"/>
      <c r="QLW16" s="80"/>
      <c r="QLX16" s="80"/>
      <c r="QLY16" s="80"/>
      <c r="QLZ16" s="80"/>
      <c r="QMA16" s="80"/>
      <c r="QMB16" s="80"/>
      <c r="QMC16" s="80"/>
      <c r="QMD16" s="80"/>
      <c r="QME16" s="80"/>
      <c r="QMF16" s="80"/>
      <c r="QMG16" s="80"/>
      <c r="QMH16" s="80"/>
      <c r="QMI16" s="80"/>
      <c r="QMJ16" s="80"/>
      <c r="QMK16" s="80"/>
      <c r="QML16" s="80"/>
      <c r="QMM16" s="80"/>
      <c r="QMN16" s="80"/>
      <c r="QMO16" s="80"/>
      <c r="QMP16" s="80"/>
      <c r="QMQ16" s="80"/>
      <c r="QMR16" s="80"/>
      <c r="QMS16" s="80"/>
      <c r="QMT16" s="80"/>
      <c r="QMU16" s="80"/>
      <c r="QMV16" s="80"/>
      <c r="QMW16" s="80"/>
      <c r="QMX16" s="80"/>
      <c r="QMY16" s="80"/>
      <c r="QMZ16" s="80"/>
      <c r="QNA16" s="80"/>
      <c r="QNB16" s="80"/>
      <c r="QNC16" s="80"/>
      <c r="QND16" s="80"/>
      <c r="QNE16" s="80"/>
      <c r="QNF16" s="80"/>
      <c r="QNG16" s="80"/>
      <c r="QNH16" s="80"/>
      <c r="QNI16" s="80"/>
      <c r="QNJ16" s="80"/>
      <c r="QNK16" s="80"/>
      <c r="QNL16" s="80"/>
      <c r="QNM16" s="80"/>
      <c r="QNN16" s="80"/>
      <c r="QNO16" s="80"/>
      <c r="QNP16" s="80"/>
      <c r="QNQ16" s="80"/>
      <c r="QNR16" s="80"/>
      <c r="QNS16" s="80"/>
      <c r="QNT16" s="80"/>
      <c r="QNU16" s="80"/>
      <c r="QNV16" s="80"/>
      <c r="QNW16" s="80"/>
      <c r="QNX16" s="80"/>
      <c r="QNY16" s="80"/>
      <c r="QNZ16" s="80"/>
      <c r="QOA16" s="80"/>
      <c r="QOB16" s="80"/>
      <c r="QOC16" s="80"/>
      <c r="QOD16" s="80"/>
      <c r="QOE16" s="80"/>
      <c r="QOF16" s="80"/>
      <c r="QOG16" s="80"/>
      <c r="QOH16" s="80"/>
      <c r="QOI16" s="80"/>
      <c r="QOJ16" s="80"/>
      <c r="QOK16" s="80"/>
      <c r="QOL16" s="80"/>
      <c r="QOM16" s="80"/>
      <c r="QON16" s="80"/>
      <c r="QOO16" s="80"/>
      <c r="QOP16" s="80"/>
      <c r="QOQ16" s="80"/>
      <c r="QOR16" s="80"/>
      <c r="QOS16" s="80"/>
      <c r="QOT16" s="80"/>
      <c r="QOU16" s="80"/>
      <c r="QOV16" s="80"/>
      <c r="QOW16" s="80"/>
      <c r="QOX16" s="80"/>
      <c r="QOY16" s="80"/>
      <c r="QOZ16" s="80"/>
      <c r="QPA16" s="80"/>
      <c r="QPB16" s="80"/>
      <c r="QPC16" s="80"/>
      <c r="QPD16" s="80"/>
      <c r="QPE16" s="80"/>
      <c r="QPF16" s="80"/>
      <c r="QPG16" s="80"/>
      <c r="QPH16" s="80"/>
      <c r="QPI16" s="80"/>
      <c r="QPJ16" s="80"/>
      <c r="QPK16" s="80"/>
      <c r="QPL16" s="80"/>
      <c r="QPM16" s="80"/>
      <c r="QPN16" s="80"/>
      <c r="QPO16" s="80"/>
      <c r="QPP16" s="80"/>
      <c r="QPQ16" s="80"/>
      <c r="QPR16" s="80"/>
      <c r="QPS16" s="80"/>
      <c r="QPT16" s="80"/>
      <c r="QPU16" s="80"/>
      <c r="QPV16" s="80"/>
      <c r="QPW16" s="80"/>
      <c r="QPX16" s="80"/>
      <c r="QPY16" s="80"/>
      <c r="QPZ16" s="80"/>
      <c r="QQA16" s="80"/>
      <c r="QQB16" s="80"/>
      <c r="QQC16" s="80"/>
      <c r="QQD16" s="80"/>
      <c r="QQE16" s="80"/>
      <c r="QQF16" s="80"/>
      <c r="QQG16" s="80"/>
      <c r="QQH16" s="80"/>
      <c r="QQI16" s="80"/>
      <c r="QQJ16" s="80"/>
      <c r="QQK16" s="80"/>
      <c r="QQL16" s="80"/>
      <c r="QQM16" s="80"/>
      <c r="QQN16" s="80"/>
      <c r="QQO16" s="80"/>
      <c r="QQP16" s="80"/>
      <c r="QQQ16" s="80"/>
      <c r="QQR16" s="80"/>
      <c r="QQS16" s="80"/>
      <c r="QQT16" s="80"/>
      <c r="QQU16" s="80"/>
      <c r="QQV16" s="80"/>
      <c r="QQW16" s="80"/>
      <c r="QQX16" s="80"/>
      <c r="QQY16" s="80"/>
      <c r="QQZ16" s="80"/>
      <c r="QRA16" s="80"/>
      <c r="QRB16" s="80"/>
      <c r="QRC16" s="80"/>
      <c r="QRD16" s="80"/>
      <c r="QRE16" s="80"/>
      <c r="QRF16" s="80"/>
      <c r="QRG16" s="80"/>
      <c r="QRH16" s="80"/>
      <c r="QRI16" s="80"/>
      <c r="QRJ16" s="80"/>
      <c r="QRK16" s="80"/>
      <c r="QRL16" s="80"/>
      <c r="QRM16" s="80"/>
      <c r="QRN16" s="80"/>
      <c r="QRO16" s="80"/>
      <c r="QRP16" s="80"/>
      <c r="QRQ16" s="80"/>
      <c r="QRR16" s="80"/>
      <c r="QRS16" s="80"/>
      <c r="QRT16" s="80"/>
      <c r="QRU16" s="80"/>
      <c r="QRV16" s="80"/>
      <c r="QRW16" s="80"/>
      <c r="QRX16" s="80"/>
      <c r="QRY16" s="80"/>
      <c r="QRZ16" s="80"/>
      <c r="QSA16" s="80"/>
      <c r="QSB16" s="80"/>
      <c r="QSC16" s="80"/>
      <c r="QSD16" s="80"/>
      <c r="QSE16" s="80"/>
      <c r="QSF16" s="80"/>
      <c r="QSG16" s="80"/>
      <c r="QSH16" s="80"/>
      <c r="QSI16" s="80"/>
      <c r="QSJ16" s="80"/>
      <c r="QSK16" s="80"/>
      <c r="QSL16" s="80"/>
      <c r="QSM16" s="80"/>
      <c r="QSN16" s="80"/>
      <c r="QSO16" s="80"/>
      <c r="QSP16" s="80"/>
      <c r="QSQ16" s="80"/>
      <c r="QSR16" s="80"/>
      <c r="QSS16" s="80"/>
      <c r="QST16" s="80"/>
      <c r="QSU16" s="80"/>
      <c r="QSV16" s="80"/>
      <c r="QSW16" s="80"/>
      <c r="QSX16" s="80"/>
      <c r="QSY16" s="80"/>
      <c r="QSZ16" s="80"/>
      <c r="QTA16" s="80"/>
      <c r="QTB16" s="80"/>
      <c r="QTC16" s="80"/>
      <c r="QTD16" s="80"/>
      <c r="QTE16" s="80"/>
      <c r="QTF16" s="80"/>
      <c r="QTG16" s="80"/>
      <c r="QTH16" s="80"/>
      <c r="QTI16" s="80"/>
      <c r="QTJ16" s="80"/>
      <c r="QTK16" s="80"/>
      <c r="QTL16" s="80"/>
      <c r="QTM16" s="80"/>
      <c r="QTN16" s="80"/>
      <c r="QTO16" s="80"/>
      <c r="QTP16" s="80"/>
      <c r="QTQ16" s="80"/>
      <c r="QTR16" s="80"/>
      <c r="QTS16" s="80"/>
      <c r="QTT16" s="80"/>
      <c r="QTU16" s="80"/>
      <c r="QTV16" s="80"/>
      <c r="QTW16" s="80"/>
      <c r="QTX16" s="80"/>
      <c r="QTY16" s="80"/>
      <c r="QTZ16" s="80"/>
      <c r="QUA16" s="80"/>
      <c r="QUB16" s="80"/>
      <c r="QUC16" s="80"/>
      <c r="QUD16" s="80"/>
      <c r="QUE16" s="80"/>
      <c r="QUF16" s="80"/>
      <c r="QUG16" s="80"/>
      <c r="QUH16" s="80"/>
      <c r="QUI16" s="80"/>
      <c r="QUJ16" s="80"/>
      <c r="QUK16" s="80"/>
      <c r="QUL16" s="80"/>
      <c r="QUM16" s="80"/>
      <c r="QUN16" s="80"/>
      <c r="QUO16" s="80"/>
      <c r="QUP16" s="80"/>
      <c r="QUQ16" s="80"/>
      <c r="QUR16" s="80"/>
      <c r="QUS16" s="80"/>
      <c r="QUT16" s="80"/>
      <c r="QUU16" s="80"/>
      <c r="QUV16" s="80"/>
      <c r="QUW16" s="80"/>
      <c r="QUX16" s="80"/>
      <c r="QUY16" s="80"/>
      <c r="QUZ16" s="80"/>
      <c r="QVA16" s="80"/>
      <c r="QVB16" s="80"/>
      <c r="QVC16" s="80"/>
      <c r="QVD16" s="80"/>
      <c r="QVE16" s="80"/>
      <c r="QVF16" s="80"/>
      <c r="QVG16" s="80"/>
      <c r="QVH16" s="80"/>
      <c r="QVI16" s="80"/>
      <c r="QVJ16" s="80"/>
      <c r="QVK16" s="80"/>
      <c r="QVL16" s="80"/>
      <c r="QVM16" s="80"/>
      <c r="QVN16" s="80"/>
      <c r="QVO16" s="80"/>
      <c r="QVP16" s="80"/>
      <c r="QVQ16" s="80"/>
      <c r="QVR16" s="80"/>
      <c r="QVS16" s="80"/>
      <c r="QVT16" s="80"/>
      <c r="QVU16" s="80"/>
      <c r="QVV16" s="80"/>
      <c r="QVW16" s="80"/>
      <c r="QVX16" s="80"/>
      <c r="QVY16" s="80"/>
      <c r="QVZ16" s="80"/>
      <c r="QWA16" s="80"/>
      <c r="QWB16" s="80"/>
      <c r="QWC16" s="80"/>
      <c r="QWD16" s="80"/>
      <c r="QWE16" s="80"/>
      <c r="QWF16" s="80"/>
      <c r="QWG16" s="80"/>
      <c r="QWH16" s="80"/>
      <c r="QWI16" s="80"/>
      <c r="QWJ16" s="80"/>
      <c r="QWK16" s="80"/>
      <c r="QWL16" s="80"/>
      <c r="QWM16" s="80"/>
      <c r="QWN16" s="80"/>
      <c r="QWO16" s="80"/>
      <c r="QWP16" s="80"/>
      <c r="QWQ16" s="80"/>
      <c r="QWR16" s="80"/>
      <c r="QWS16" s="80"/>
      <c r="QWT16" s="80"/>
      <c r="QWU16" s="80"/>
      <c r="QWV16" s="80"/>
      <c r="QWW16" s="80"/>
      <c r="QWX16" s="80"/>
      <c r="QWY16" s="80"/>
      <c r="QWZ16" s="80"/>
      <c r="QXA16" s="80"/>
      <c r="QXB16" s="80"/>
      <c r="QXC16" s="80"/>
      <c r="QXD16" s="80"/>
      <c r="QXE16" s="80"/>
      <c r="QXF16" s="80"/>
      <c r="QXG16" s="80"/>
      <c r="QXH16" s="80"/>
      <c r="QXI16" s="80"/>
      <c r="QXJ16" s="80"/>
      <c r="QXK16" s="80"/>
      <c r="QXL16" s="80"/>
      <c r="QXM16" s="80"/>
      <c r="QXN16" s="80"/>
      <c r="QXO16" s="80"/>
      <c r="QXP16" s="80"/>
      <c r="QXQ16" s="80"/>
      <c r="QXR16" s="80"/>
      <c r="QXS16" s="80"/>
      <c r="QXT16" s="80"/>
      <c r="QXU16" s="80"/>
      <c r="QXV16" s="80"/>
      <c r="QXW16" s="80"/>
      <c r="QXX16" s="80"/>
      <c r="QXY16" s="80"/>
      <c r="QXZ16" s="80"/>
      <c r="QYA16" s="80"/>
      <c r="QYB16" s="80"/>
      <c r="QYC16" s="80"/>
      <c r="QYD16" s="80"/>
      <c r="QYE16" s="80"/>
      <c r="QYF16" s="80"/>
      <c r="QYG16" s="80"/>
      <c r="QYH16" s="80"/>
      <c r="QYI16" s="80"/>
      <c r="QYJ16" s="80"/>
      <c r="QYK16" s="80"/>
      <c r="QYL16" s="80"/>
      <c r="QYM16" s="80"/>
      <c r="QYN16" s="80"/>
      <c r="QYO16" s="80"/>
      <c r="QYP16" s="80"/>
      <c r="QYQ16" s="80"/>
      <c r="QYR16" s="80"/>
      <c r="QYS16" s="80"/>
      <c r="QYT16" s="80"/>
      <c r="QYU16" s="80"/>
      <c r="QYV16" s="80"/>
      <c r="QYW16" s="80"/>
      <c r="QYX16" s="80"/>
      <c r="QYY16" s="80"/>
      <c r="QYZ16" s="80"/>
      <c r="QZA16" s="80"/>
      <c r="QZB16" s="80"/>
      <c r="QZC16" s="80"/>
      <c r="QZD16" s="80"/>
      <c r="QZE16" s="80"/>
      <c r="QZF16" s="80"/>
      <c r="QZG16" s="80"/>
      <c r="QZH16" s="80"/>
      <c r="QZI16" s="80"/>
      <c r="QZJ16" s="80"/>
      <c r="QZK16" s="80"/>
      <c r="QZL16" s="80"/>
      <c r="QZM16" s="80"/>
      <c r="QZN16" s="80"/>
      <c r="QZO16" s="80"/>
      <c r="QZP16" s="80"/>
      <c r="QZQ16" s="80"/>
      <c r="QZR16" s="80"/>
      <c r="QZS16" s="80"/>
      <c r="QZT16" s="80"/>
      <c r="QZU16" s="80"/>
      <c r="QZV16" s="80"/>
      <c r="QZW16" s="80"/>
      <c r="QZX16" s="80"/>
      <c r="QZY16" s="80"/>
      <c r="QZZ16" s="80"/>
      <c r="RAA16" s="80"/>
      <c r="RAB16" s="80"/>
      <c r="RAC16" s="80"/>
      <c r="RAD16" s="80"/>
      <c r="RAE16" s="80"/>
      <c r="RAF16" s="80"/>
      <c r="RAG16" s="80"/>
      <c r="RAH16" s="80"/>
      <c r="RAI16" s="80"/>
      <c r="RAJ16" s="80"/>
      <c r="RAK16" s="80"/>
      <c r="RAL16" s="80"/>
      <c r="RAM16" s="80"/>
      <c r="RAN16" s="80"/>
      <c r="RAO16" s="80"/>
      <c r="RAP16" s="80"/>
      <c r="RAQ16" s="80"/>
      <c r="RAR16" s="80"/>
      <c r="RAS16" s="80"/>
      <c r="RAT16" s="80"/>
      <c r="RAU16" s="80"/>
      <c r="RAV16" s="80"/>
      <c r="RAW16" s="80"/>
      <c r="RAX16" s="80"/>
      <c r="RAY16" s="80"/>
      <c r="RAZ16" s="80"/>
      <c r="RBA16" s="80"/>
      <c r="RBB16" s="80"/>
      <c r="RBC16" s="80"/>
      <c r="RBD16" s="80"/>
      <c r="RBE16" s="80"/>
      <c r="RBF16" s="80"/>
      <c r="RBG16" s="80"/>
      <c r="RBH16" s="80"/>
      <c r="RBI16" s="80"/>
      <c r="RBJ16" s="80"/>
      <c r="RBK16" s="80"/>
      <c r="RBL16" s="80"/>
      <c r="RBM16" s="80"/>
      <c r="RBN16" s="80"/>
      <c r="RBO16" s="80"/>
      <c r="RBP16" s="80"/>
      <c r="RBQ16" s="80"/>
      <c r="RBR16" s="80"/>
      <c r="RBS16" s="80"/>
      <c r="RBT16" s="80"/>
      <c r="RBU16" s="80"/>
      <c r="RBV16" s="80"/>
      <c r="RBW16" s="80"/>
      <c r="RBX16" s="80"/>
      <c r="RBY16" s="80"/>
      <c r="RBZ16" s="80"/>
      <c r="RCA16" s="80"/>
      <c r="RCB16" s="80"/>
      <c r="RCC16" s="80"/>
      <c r="RCD16" s="80"/>
      <c r="RCE16" s="80"/>
      <c r="RCF16" s="80"/>
      <c r="RCG16" s="80"/>
      <c r="RCH16" s="80"/>
      <c r="RCI16" s="80"/>
      <c r="RCJ16" s="80"/>
      <c r="RCK16" s="80"/>
      <c r="RCL16" s="80"/>
      <c r="RCM16" s="80"/>
      <c r="RCN16" s="80"/>
      <c r="RCO16" s="80"/>
      <c r="RCP16" s="80"/>
      <c r="RCQ16" s="80"/>
      <c r="RCR16" s="80"/>
      <c r="RCS16" s="80"/>
      <c r="RCT16" s="80"/>
      <c r="RCU16" s="80"/>
      <c r="RCV16" s="80"/>
      <c r="RCW16" s="80"/>
      <c r="RCX16" s="80"/>
      <c r="RCY16" s="80"/>
      <c r="RCZ16" s="80"/>
      <c r="RDA16" s="80"/>
      <c r="RDB16" s="80"/>
      <c r="RDC16" s="80"/>
      <c r="RDD16" s="80"/>
      <c r="RDE16" s="80"/>
      <c r="RDF16" s="80"/>
      <c r="RDG16" s="80"/>
      <c r="RDH16" s="80"/>
      <c r="RDI16" s="80"/>
      <c r="RDJ16" s="80"/>
      <c r="RDK16" s="80"/>
      <c r="RDL16" s="80"/>
      <c r="RDM16" s="80"/>
      <c r="RDN16" s="80"/>
      <c r="RDO16" s="80"/>
      <c r="RDP16" s="80"/>
      <c r="RDQ16" s="80"/>
      <c r="RDR16" s="80"/>
      <c r="RDS16" s="80"/>
      <c r="RDT16" s="80"/>
      <c r="RDU16" s="80"/>
      <c r="RDV16" s="80"/>
      <c r="RDW16" s="80"/>
      <c r="RDX16" s="80"/>
      <c r="RDY16" s="80"/>
      <c r="RDZ16" s="80"/>
      <c r="REA16" s="80"/>
      <c r="REB16" s="80"/>
      <c r="REC16" s="80"/>
      <c r="RED16" s="80"/>
      <c r="REE16" s="80"/>
      <c r="REF16" s="80"/>
      <c r="REG16" s="80"/>
      <c r="REH16" s="80"/>
      <c r="REI16" s="80"/>
      <c r="REJ16" s="80"/>
      <c r="REK16" s="80"/>
      <c r="REL16" s="80"/>
      <c r="REM16" s="80"/>
      <c r="REN16" s="80"/>
      <c r="REO16" s="80"/>
      <c r="REP16" s="80"/>
      <c r="REQ16" s="80"/>
      <c r="RER16" s="80"/>
      <c r="RES16" s="80"/>
      <c r="RET16" s="80"/>
      <c r="REU16" s="80"/>
      <c r="REV16" s="80"/>
      <c r="REW16" s="80"/>
      <c r="REX16" s="80"/>
      <c r="REY16" s="80"/>
      <c r="REZ16" s="80"/>
      <c r="RFA16" s="80"/>
      <c r="RFB16" s="80"/>
      <c r="RFC16" s="80"/>
      <c r="RFD16" s="80"/>
      <c r="RFE16" s="80"/>
      <c r="RFF16" s="80"/>
      <c r="RFG16" s="80"/>
      <c r="RFH16" s="80"/>
      <c r="RFI16" s="80"/>
      <c r="RFJ16" s="80"/>
      <c r="RFK16" s="80"/>
      <c r="RFL16" s="80"/>
      <c r="RFM16" s="80"/>
      <c r="RFN16" s="80"/>
      <c r="RFO16" s="80"/>
      <c r="RFP16" s="80"/>
      <c r="RFQ16" s="80"/>
      <c r="RFR16" s="80"/>
      <c r="RFS16" s="80"/>
      <c r="RFT16" s="80"/>
      <c r="RFU16" s="80"/>
      <c r="RFV16" s="80"/>
      <c r="RFW16" s="80"/>
      <c r="RFX16" s="80"/>
      <c r="RFY16" s="80"/>
      <c r="RFZ16" s="80"/>
      <c r="RGA16" s="80"/>
      <c r="RGB16" s="80"/>
      <c r="RGC16" s="80"/>
      <c r="RGD16" s="80"/>
      <c r="RGE16" s="80"/>
      <c r="RGF16" s="80"/>
      <c r="RGG16" s="80"/>
      <c r="RGH16" s="80"/>
      <c r="RGI16" s="80"/>
      <c r="RGJ16" s="80"/>
      <c r="RGK16" s="80"/>
      <c r="RGL16" s="80"/>
      <c r="RGM16" s="80"/>
      <c r="RGN16" s="80"/>
      <c r="RGO16" s="80"/>
      <c r="RGP16" s="80"/>
      <c r="RGQ16" s="80"/>
      <c r="RGR16" s="80"/>
      <c r="RGS16" s="80"/>
      <c r="RGT16" s="80"/>
      <c r="RGU16" s="80"/>
      <c r="RGV16" s="80"/>
      <c r="RGW16" s="80"/>
      <c r="RGX16" s="80"/>
      <c r="RGY16" s="80"/>
      <c r="RGZ16" s="80"/>
      <c r="RHA16" s="80"/>
      <c r="RHB16" s="80"/>
      <c r="RHC16" s="80"/>
      <c r="RHD16" s="80"/>
      <c r="RHE16" s="80"/>
      <c r="RHF16" s="80"/>
      <c r="RHG16" s="80"/>
      <c r="RHH16" s="80"/>
      <c r="RHI16" s="80"/>
      <c r="RHJ16" s="80"/>
      <c r="RHK16" s="80"/>
      <c r="RHL16" s="80"/>
      <c r="RHM16" s="80"/>
      <c r="RHN16" s="80"/>
      <c r="RHO16" s="80"/>
      <c r="RHP16" s="80"/>
      <c r="RHQ16" s="80"/>
      <c r="RHR16" s="80"/>
      <c r="RHS16" s="80"/>
      <c r="RHT16" s="80"/>
      <c r="RHU16" s="80"/>
      <c r="RHV16" s="80"/>
      <c r="RHW16" s="80"/>
      <c r="RHX16" s="80"/>
      <c r="RHY16" s="80"/>
      <c r="RHZ16" s="80"/>
      <c r="RIA16" s="80"/>
      <c r="RIB16" s="80"/>
      <c r="RIC16" s="80"/>
      <c r="RID16" s="80"/>
      <c r="RIE16" s="80"/>
      <c r="RIF16" s="80"/>
      <c r="RIG16" s="80"/>
      <c r="RIH16" s="80"/>
      <c r="RII16" s="80"/>
      <c r="RIJ16" s="80"/>
      <c r="RIK16" s="80"/>
      <c r="RIL16" s="80"/>
      <c r="RIM16" s="80"/>
      <c r="RIN16" s="80"/>
      <c r="RIO16" s="80"/>
      <c r="RIP16" s="80"/>
      <c r="RIQ16" s="80"/>
      <c r="RIR16" s="80"/>
      <c r="RIS16" s="80"/>
      <c r="RIT16" s="80"/>
      <c r="RIU16" s="80"/>
      <c r="RIV16" s="80"/>
      <c r="RIW16" s="80"/>
      <c r="RIX16" s="80"/>
      <c r="RIY16" s="80"/>
      <c r="RIZ16" s="80"/>
      <c r="RJA16" s="80"/>
      <c r="RJB16" s="80"/>
      <c r="RJC16" s="80"/>
      <c r="RJD16" s="80"/>
      <c r="RJE16" s="80"/>
      <c r="RJF16" s="80"/>
      <c r="RJG16" s="80"/>
      <c r="RJH16" s="80"/>
      <c r="RJI16" s="80"/>
      <c r="RJJ16" s="80"/>
      <c r="RJK16" s="80"/>
      <c r="RJL16" s="80"/>
      <c r="RJM16" s="80"/>
      <c r="RJN16" s="80"/>
      <c r="RJO16" s="80"/>
      <c r="RJP16" s="80"/>
      <c r="RJQ16" s="80"/>
      <c r="RJR16" s="80"/>
      <c r="RJS16" s="80"/>
      <c r="RJT16" s="80"/>
      <c r="RJU16" s="80"/>
      <c r="RJV16" s="80"/>
      <c r="RJW16" s="80"/>
      <c r="RJX16" s="80"/>
      <c r="RJY16" s="80"/>
      <c r="RJZ16" s="80"/>
      <c r="RKA16" s="80"/>
      <c r="RKB16" s="80"/>
      <c r="RKC16" s="80"/>
      <c r="RKD16" s="80"/>
      <c r="RKE16" s="80"/>
      <c r="RKF16" s="80"/>
      <c r="RKG16" s="80"/>
      <c r="RKH16" s="80"/>
      <c r="RKI16" s="80"/>
      <c r="RKJ16" s="80"/>
      <c r="RKK16" s="80"/>
      <c r="RKL16" s="80"/>
      <c r="RKM16" s="80"/>
      <c r="RKN16" s="80"/>
      <c r="RKO16" s="80"/>
      <c r="RKP16" s="80"/>
      <c r="RKQ16" s="80"/>
      <c r="RKR16" s="80"/>
      <c r="RKS16" s="80"/>
      <c r="RKT16" s="80"/>
      <c r="RKU16" s="80"/>
      <c r="RKV16" s="80"/>
      <c r="RKW16" s="80"/>
      <c r="RKX16" s="80"/>
      <c r="RKY16" s="80"/>
      <c r="RKZ16" s="80"/>
      <c r="RLA16" s="80"/>
      <c r="RLB16" s="80"/>
      <c r="RLC16" s="80"/>
      <c r="RLD16" s="80"/>
      <c r="RLE16" s="80"/>
      <c r="RLF16" s="80"/>
      <c r="RLG16" s="80"/>
      <c r="RLH16" s="80"/>
      <c r="RLI16" s="80"/>
      <c r="RLJ16" s="80"/>
      <c r="RLK16" s="80"/>
      <c r="RLL16" s="80"/>
      <c r="RLM16" s="80"/>
      <c r="RLN16" s="80"/>
      <c r="RLO16" s="80"/>
      <c r="RLP16" s="80"/>
      <c r="RLQ16" s="80"/>
      <c r="RLR16" s="80"/>
      <c r="RLS16" s="80"/>
      <c r="RLT16" s="80"/>
      <c r="RLU16" s="80"/>
      <c r="RLV16" s="80"/>
      <c r="RLW16" s="80"/>
      <c r="RLX16" s="80"/>
      <c r="RLY16" s="80"/>
      <c r="RLZ16" s="80"/>
      <c r="RMA16" s="80"/>
      <c r="RMB16" s="80"/>
      <c r="RMC16" s="80"/>
      <c r="RMD16" s="80"/>
      <c r="RME16" s="80"/>
      <c r="RMF16" s="80"/>
      <c r="RMG16" s="80"/>
      <c r="RMH16" s="80"/>
      <c r="RMI16" s="80"/>
      <c r="RMJ16" s="80"/>
      <c r="RMK16" s="80"/>
      <c r="RML16" s="80"/>
      <c r="RMM16" s="80"/>
      <c r="RMN16" s="80"/>
      <c r="RMO16" s="80"/>
      <c r="RMP16" s="80"/>
      <c r="RMQ16" s="80"/>
      <c r="RMR16" s="80"/>
      <c r="RMS16" s="80"/>
      <c r="RMT16" s="80"/>
      <c r="RMU16" s="80"/>
      <c r="RMV16" s="80"/>
      <c r="RMW16" s="80"/>
      <c r="RMX16" s="80"/>
      <c r="RMY16" s="80"/>
      <c r="RMZ16" s="80"/>
      <c r="RNA16" s="80"/>
      <c r="RNB16" s="80"/>
      <c r="RNC16" s="80"/>
      <c r="RND16" s="80"/>
      <c r="RNE16" s="80"/>
      <c r="RNF16" s="80"/>
      <c r="RNG16" s="80"/>
      <c r="RNH16" s="80"/>
      <c r="RNI16" s="80"/>
      <c r="RNJ16" s="80"/>
      <c r="RNK16" s="80"/>
      <c r="RNL16" s="80"/>
      <c r="RNM16" s="80"/>
      <c r="RNN16" s="80"/>
      <c r="RNO16" s="80"/>
      <c r="RNP16" s="80"/>
      <c r="RNQ16" s="80"/>
      <c r="RNR16" s="80"/>
      <c r="RNS16" s="80"/>
      <c r="RNT16" s="80"/>
      <c r="RNU16" s="80"/>
      <c r="RNV16" s="80"/>
      <c r="RNW16" s="80"/>
      <c r="RNX16" s="80"/>
      <c r="RNY16" s="80"/>
      <c r="RNZ16" s="80"/>
      <c r="ROA16" s="80"/>
      <c r="ROB16" s="80"/>
      <c r="ROC16" s="80"/>
      <c r="ROD16" s="80"/>
      <c r="ROE16" s="80"/>
      <c r="ROF16" s="80"/>
      <c r="ROG16" s="80"/>
      <c r="ROH16" s="80"/>
      <c r="ROI16" s="80"/>
      <c r="ROJ16" s="80"/>
      <c r="ROK16" s="80"/>
      <c r="ROL16" s="80"/>
      <c r="ROM16" s="80"/>
      <c r="RON16" s="80"/>
      <c r="ROO16" s="80"/>
      <c r="ROP16" s="80"/>
      <c r="ROQ16" s="80"/>
      <c r="ROR16" s="80"/>
      <c r="ROS16" s="80"/>
      <c r="ROT16" s="80"/>
      <c r="ROU16" s="80"/>
      <c r="ROV16" s="80"/>
      <c r="ROW16" s="80"/>
      <c r="ROX16" s="80"/>
      <c r="ROY16" s="80"/>
      <c r="ROZ16" s="80"/>
      <c r="RPA16" s="80"/>
      <c r="RPB16" s="80"/>
      <c r="RPC16" s="80"/>
      <c r="RPD16" s="80"/>
      <c r="RPE16" s="80"/>
      <c r="RPF16" s="80"/>
      <c r="RPG16" s="80"/>
      <c r="RPH16" s="80"/>
      <c r="RPI16" s="80"/>
      <c r="RPJ16" s="80"/>
      <c r="RPK16" s="80"/>
      <c r="RPL16" s="80"/>
      <c r="RPM16" s="80"/>
      <c r="RPN16" s="80"/>
      <c r="RPO16" s="80"/>
      <c r="RPP16" s="80"/>
      <c r="RPQ16" s="80"/>
      <c r="RPR16" s="80"/>
      <c r="RPS16" s="80"/>
      <c r="RPT16" s="80"/>
      <c r="RPU16" s="80"/>
      <c r="RPV16" s="80"/>
      <c r="RPW16" s="80"/>
      <c r="RPX16" s="80"/>
      <c r="RPY16" s="80"/>
      <c r="RPZ16" s="80"/>
      <c r="RQA16" s="80"/>
      <c r="RQB16" s="80"/>
      <c r="RQC16" s="80"/>
      <c r="RQD16" s="80"/>
      <c r="RQE16" s="80"/>
      <c r="RQF16" s="80"/>
      <c r="RQG16" s="80"/>
      <c r="RQH16" s="80"/>
      <c r="RQI16" s="80"/>
      <c r="RQJ16" s="80"/>
      <c r="RQK16" s="80"/>
      <c r="RQL16" s="80"/>
      <c r="RQM16" s="80"/>
      <c r="RQN16" s="80"/>
      <c r="RQO16" s="80"/>
      <c r="RQP16" s="80"/>
      <c r="RQQ16" s="80"/>
      <c r="RQR16" s="80"/>
      <c r="RQS16" s="80"/>
      <c r="RQT16" s="80"/>
      <c r="RQU16" s="80"/>
      <c r="RQV16" s="80"/>
      <c r="RQW16" s="80"/>
      <c r="RQX16" s="80"/>
      <c r="RQY16" s="80"/>
      <c r="RQZ16" s="80"/>
      <c r="RRA16" s="80"/>
      <c r="RRB16" s="80"/>
      <c r="RRC16" s="80"/>
      <c r="RRD16" s="80"/>
      <c r="RRE16" s="80"/>
      <c r="RRF16" s="80"/>
      <c r="RRG16" s="80"/>
      <c r="RRH16" s="80"/>
      <c r="RRI16" s="80"/>
      <c r="RRJ16" s="80"/>
      <c r="RRK16" s="80"/>
      <c r="RRL16" s="80"/>
      <c r="RRM16" s="80"/>
      <c r="RRN16" s="80"/>
      <c r="RRO16" s="80"/>
      <c r="RRP16" s="80"/>
      <c r="RRQ16" s="80"/>
      <c r="RRR16" s="80"/>
      <c r="RRS16" s="80"/>
      <c r="RRT16" s="80"/>
      <c r="RRU16" s="80"/>
      <c r="RRV16" s="80"/>
      <c r="RRW16" s="80"/>
      <c r="RRX16" s="80"/>
      <c r="RRY16" s="80"/>
      <c r="RRZ16" s="80"/>
      <c r="RSA16" s="80"/>
      <c r="RSB16" s="80"/>
      <c r="RSC16" s="80"/>
      <c r="RSD16" s="80"/>
      <c r="RSE16" s="80"/>
      <c r="RSF16" s="80"/>
      <c r="RSG16" s="80"/>
      <c r="RSH16" s="80"/>
      <c r="RSI16" s="80"/>
      <c r="RSJ16" s="80"/>
      <c r="RSK16" s="80"/>
      <c r="RSL16" s="80"/>
      <c r="RSM16" s="80"/>
      <c r="RSN16" s="80"/>
      <c r="RSO16" s="80"/>
      <c r="RSP16" s="80"/>
      <c r="RSQ16" s="80"/>
      <c r="RSR16" s="80"/>
      <c r="RSS16" s="80"/>
      <c r="RST16" s="80"/>
      <c r="RSU16" s="80"/>
      <c r="RSV16" s="80"/>
      <c r="RSW16" s="80"/>
      <c r="RSX16" s="80"/>
      <c r="RSY16" s="80"/>
      <c r="RSZ16" s="80"/>
      <c r="RTA16" s="80"/>
      <c r="RTB16" s="80"/>
      <c r="RTC16" s="80"/>
      <c r="RTD16" s="80"/>
      <c r="RTE16" s="80"/>
      <c r="RTF16" s="80"/>
      <c r="RTG16" s="80"/>
      <c r="RTH16" s="80"/>
      <c r="RTI16" s="80"/>
      <c r="RTJ16" s="80"/>
      <c r="RTK16" s="80"/>
      <c r="RTL16" s="80"/>
      <c r="RTM16" s="80"/>
      <c r="RTN16" s="80"/>
      <c r="RTO16" s="80"/>
      <c r="RTP16" s="80"/>
      <c r="RTQ16" s="80"/>
      <c r="RTR16" s="80"/>
      <c r="RTS16" s="80"/>
      <c r="RTT16" s="80"/>
      <c r="RTU16" s="80"/>
      <c r="RTV16" s="80"/>
      <c r="RTW16" s="80"/>
      <c r="RTX16" s="80"/>
      <c r="RTY16" s="80"/>
      <c r="RTZ16" s="80"/>
      <c r="RUA16" s="80"/>
      <c r="RUB16" s="80"/>
      <c r="RUC16" s="80"/>
      <c r="RUD16" s="80"/>
      <c r="RUE16" s="80"/>
      <c r="RUF16" s="80"/>
      <c r="RUG16" s="80"/>
      <c r="RUH16" s="80"/>
      <c r="RUI16" s="80"/>
      <c r="RUJ16" s="80"/>
      <c r="RUK16" s="80"/>
      <c r="RUL16" s="80"/>
      <c r="RUM16" s="80"/>
      <c r="RUN16" s="80"/>
      <c r="RUO16" s="80"/>
      <c r="RUP16" s="80"/>
      <c r="RUQ16" s="80"/>
      <c r="RUR16" s="80"/>
      <c r="RUS16" s="80"/>
      <c r="RUT16" s="80"/>
      <c r="RUU16" s="80"/>
      <c r="RUV16" s="80"/>
      <c r="RUW16" s="80"/>
      <c r="RUX16" s="80"/>
      <c r="RUY16" s="80"/>
      <c r="RUZ16" s="80"/>
      <c r="RVA16" s="80"/>
      <c r="RVB16" s="80"/>
      <c r="RVC16" s="80"/>
      <c r="RVD16" s="80"/>
      <c r="RVE16" s="80"/>
      <c r="RVF16" s="80"/>
      <c r="RVG16" s="80"/>
      <c r="RVH16" s="80"/>
      <c r="RVI16" s="80"/>
      <c r="RVJ16" s="80"/>
      <c r="RVK16" s="80"/>
      <c r="RVL16" s="80"/>
      <c r="RVM16" s="80"/>
      <c r="RVN16" s="80"/>
      <c r="RVO16" s="80"/>
      <c r="RVP16" s="80"/>
      <c r="RVQ16" s="80"/>
      <c r="RVR16" s="80"/>
      <c r="RVS16" s="80"/>
      <c r="RVT16" s="80"/>
      <c r="RVU16" s="80"/>
      <c r="RVV16" s="80"/>
      <c r="RVW16" s="80"/>
      <c r="RVX16" s="80"/>
      <c r="RVY16" s="80"/>
      <c r="RVZ16" s="80"/>
      <c r="RWA16" s="80"/>
      <c r="RWB16" s="80"/>
      <c r="RWC16" s="80"/>
      <c r="RWD16" s="80"/>
      <c r="RWE16" s="80"/>
      <c r="RWF16" s="80"/>
      <c r="RWG16" s="80"/>
      <c r="RWH16" s="80"/>
      <c r="RWI16" s="80"/>
      <c r="RWJ16" s="80"/>
      <c r="RWK16" s="80"/>
      <c r="RWL16" s="80"/>
      <c r="RWM16" s="80"/>
      <c r="RWN16" s="80"/>
      <c r="RWO16" s="80"/>
      <c r="RWP16" s="80"/>
      <c r="RWQ16" s="80"/>
      <c r="RWR16" s="80"/>
      <c r="RWS16" s="80"/>
      <c r="RWT16" s="80"/>
      <c r="RWU16" s="80"/>
      <c r="RWV16" s="80"/>
      <c r="RWW16" s="80"/>
      <c r="RWX16" s="80"/>
      <c r="RWY16" s="80"/>
      <c r="RWZ16" s="80"/>
      <c r="RXA16" s="80"/>
      <c r="RXB16" s="80"/>
      <c r="RXC16" s="80"/>
      <c r="RXD16" s="80"/>
      <c r="RXE16" s="80"/>
      <c r="RXF16" s="80"/>
      <c r="RXG16" s="80"/>
      <c r="RXH16" s="80"/>
      <c r="RXI16" s="80"/>
      <c r="RXJ16" s="80"/>
      <c r="RXK16" s="80"/>
      <c r="RXL16" s="80"/>
      <c r="RXM16" s="80"/>
      <c r="RXN16" s="80"/>
      <c r="RXO16" s="80"/>
      <c r="RXP16" s="80"/>
      <c r="RXQ16" s="80"/>
      <c r="RXR16" s="80"/>
      <c r="RXS16" s="80"/>
      <c r="RXT16" s="80"/>
      <c r="RXU16" s="80"/>
      <c r="RXV16" s="80"/>
      <c r="RXW16" s="80"/>
      <c r="RXX16" s="80"/>
      <c r="RXY16" s="80"/>
      <c r="RXZ16" s="80"/>
      <c r="RYA16" s="80"/>
      <c r="RYB16" s="80"/>
      <c r="RYC16" s="80"/>
      <c r="RYD16" s="80"/>
      <c r="RYE16" s="80"/>
      <c r="RYF16" s="80"/>
      <c r="RYG16" s="80"/>
      <c r="RYH16" s="80"/>
      <c r="RYI16" s="80"/>
      <c r="RYJ16" s="80"/>
      <c r="RYK16" s="80"/>
      <c r="RYL16" s="80"/>
      <c r="RYM16" s="80"/>
      <c r="RYN16" s="80"/>
      <c r="RYO16" s="80"/>
      <c r="RYP16" s="80"/>
      <c r="RYQ16" s="80"/>
      <c r="RYR16" s="80"/>
      <c r="RYS16" s="80"/>
      <c r="RYT16" s="80"/>
      <c r="RYU16" s="80"/>
      <c r="RYV16" s="80"/>
      <c r="RYW16" s="80"/>
      <c r="RYX16" s="80"/>
      <c r="RYY16" s="80"/>
      <c r="RYZ16" s="80"/>
      <c r="RZA16" s="80"/>
      <c r="RZB16" s="80"/>
      <c r="RZC16" s="80"/>
      <c r="RZD16" s="80"/>
      <c r="RZE16" s="80"/>
      <c r="RZF16" s="80"/>
      <c r="RZG16" s="80"/>
      <c r="RZH16" s="80"/>
      <c r="RZI16" s="80"/>
      <c r="RZJ16" s="80"/>
      <c r="RZK16" s="80"/>
      <c r="RZL16" s="80"/>
      <c r="RZM16" s="80"/>
      <c r="RZN16" s="80"/>
      <c r="RZO16" s="80"/>
      <c r="RZP16" s="80"/>
      <c r="RZQ16" s="80"/>
      <c r="RZR16" s="80"/>
      <c r="RZS16" s="80"/>
      <c r="RZT16" s="80"/>
      <c r="RZU16" s="80"/>
      <c r="RZV16" s="80"/>
      <c r="RZW16" s="80"/>
      <c r="RZX16" s="80"/>
      <c r="RZY16" s="80"/>
      <c r="RZZ16" s="80"/>
      <c r="SAA16" s="80"/>
      <c r="SAB16" s="80"/>
      <c r="SAC16" s="80"/>
      <c r="SAD16" s="80"/>
      <c r="SAE16" s="80"/>
      <c r="SAF16" s="80"/>
      <c r="SAG16" s="80"/>
      <c r="SAH16" s="80"/>
      <c r="SAI16" s="80"/>
      <c r="SAJ16" s="80"/>
      <c r="SAK16" s="80"/>
      <c r="SAL16" s="80"/>
      <c r="SAM16" s="80"/>
      <c r="SAN16" s="80"/>
      <c r="SAO16" s="80"/>
      <c r="SAP16" s="80"/>
      <c r="SAQ16" s="80"/>
      <c r="SAR16" s="80"/>
      <c r="SAS16" s="80"/>
      <c r="SAT16" s="80"/>
      <c r="SAU16" s="80"/>
      <c r="SAV16" s="80"/>
      <c r="SAW16" s="80"/>
      <c r="SAX16" s="80"/>
      <c r="SAY16" s="80"/>
      <c r="SAZ16" s="80"/>
      <c r="SBA16" s="80"/>
      <c r="SBB16" s="80"/>
      <c r="SBC16" s="80"/>
      <c r="SBD16" s="80"/>
      <c r="SBE16" s="80"/>
      <c r="SBF16" s="80"/>
      <c r="SBG16" s="80"/>
      <c r="SBH16" s="80"/>
      <c r="SBI16" s="80"/>
      <c r="SBJ16" s="80"/>
      <c r="SBK16" s="80"/>
      <c r="SBL16" s="80"/>
      <c r="SBM16" s="80"/>
      <c r="SBN16" s="80"/>
      <c r="SBO16" s="80"/>
      <c r="SBP16" s="80"/>
      <c r="SBQ16" s="80"/>
      <c r="SBR16" s="80"/>
      <c r="SBS16" s="80"/>
      <c r="SBT16" s="80"/>
      <c r="SBU16" s="80"/>
      <c r="SBV16" s="80"/>
      <c r="SBW16" s="80"/>
      <c r="SBX16" s="80"/>
      <c r="SBY16" s="80"/>
      <c r="SBZ16" s="80"/>
      <c r="SCA16" s="80"/>
      <c r="SCB16" s="80"/>
      <c r="SCC16" s="80"/>
      <c r="SCD16" s="80"/>
      <c r="SCE16" s="80"/>
      <c r="SCF16" s="80"/>
      <c r="SCG16" s="80"/>
      <c r="SCH16" s="80"/>
      <c r="SCI16" s="80"/>
      <c r="SCJ16" s="80"/>
      <c r="SCK16" s="80"/>
      <c r="SCL16" s="80"/>
      <c r="SCM16" s="80"/>
      <c r="SCN16" s="80"/>
      <c r="SCO16" s="80"/>
      <c r="SCP16" s="80"/>
      <c r="SCQ16" s="80"/>
      <c r="SCR16" s="80"/>
      <c r="SCS16" s="80"/>
      <c r="SCT16" s="80"/>
      <c r="SCU16" s="80"/>
      <c r="SCV16" s="80"/>
      <c r="SCW16" s="80"/>
      <c r="SCX16" s="80"/>
      <c r="SCY16" s="80"/>
      <c r="SCZ16" s="80"/>
      <c r="SDA16" s="80"/>
      <c r="SDB16" s="80"/>
      <c r="SDC16" s="80"/>
      <c r="SDD16" s="80"/>
      <c r="SDE16" s="80"/>
      <c r="SDF16" s="80"/>
      <c r="SDG16" s="80"/>
      <c r="SDH16" s="80"/>
      <c r="SDI16" s="80"/>
      <c r="SDJ16" s="80"/>
      <c r="SDK16" s="80"/>
      <c r="SDL16" s="80"/>
      <c r="SDM16" s="80"/>
      <c r="SDN16" s="80"/>
      <c r="SDO16" s="80"/>
      <c r="SDP16" s="80"/>
      <c r="SDQ16" s="80"/>
      <c r="SDR16" s="80"/>
      <c r="SDS16" s="80"/>
      <c r="SDT16" s="80"/>
      <c r="SDU16" s="80"/>
      <c r="SDV16" s="80"/>
      <c r="SDW16" s="80"/>
      <c r="SDX16" s="80"/>
      <c r="SDY16" s="80"/>
      <c r="SDZ16" s="80"/>
      <c r="SEA16" s="80"/>
      <c r="SEB16" s="80"/>
      <c r="SEC16" s="80"/>
      <c r="SED16" s="80"/>
      <c r="SEE16" s="80"/>
      <c r="SEF16" s="80"/>
      <c r="SEG16" s="80"/>
      <c r="SEH16" s="80"/>
      <c r="SEI16" s="80"/>
      <c r="SEJ16" s="80"/>
      <c r="SEK16" s="80"/>
      <c r="SEL16" s="80"/>
      <c r="SEM16" s="80"/>
      <c r="SEN16" s="80"/>
      <c r="SEO16" s="80"/>
      <c r="SEP16" s="80"/>
      <c r="SEQ16" s="80"/>
      <c r="SER16" s="80"/>
      <c r="SES16" s="80"/>
      <c r="SET16" s="80"/>
      <c r="SEU16" s="80"/>
      <c r="SEV16" s="80"/>
      <c r="SEW16" s="80"/>
      <c r="SEX16" s="80"/>
      <c r="SEY16" s="80"/>
      <c r="SEZ16" s="80"/>
      <c r="SFA16" s="80"/>
      <c r="SFB16" s="80"/>
      <c r="SFC16" s="80"/>
      <c r="SFD16" s="80"/>
      <c r="SFE16" s="80"/>
      <c r="SFF16" s="80"/>
      <c r="SFG16" s="80"/>
      <c r="SFH16" s="80"/>
      <c r="SFI16" s="80"/>
      <c r="SFJ16" s="80"/>
      <c r="SFK16" s="80"/>
      <c r="SFL16" s="80"/>
      <c r="SFM16" s="80"/>
      <c r="SFN16" s="80"/>
      <c r="SFO16" s="80"/>
      <c r="SFP16" s="80"/>
      <c r="SFQ16" s="80"/>
      <c r="SFR16" s="80"/>
      <c r="SFS16" s="80"/>
      <c r="SFT16" s="80"/>
      <c r="SFU16" s="80"/>
      <c r="SFV16" s="80"/>
      <c r="SFW16" s="80"/>
      <c r="SFX16" s="80"/>
      <c r="SFY16" s="80"/>
      <c r="SFZ16" s="80"/>
      <c r="SGA16" s="80"/>
      <c r="SGB16" s="80"/>
      <c r="SGC16" s="80"/>
      <c r="SGD16" s="80"/>
      <c r="SGE16" s="80"/>
      <c r="SGF16" s="80"/>
      <c r="SGG16" s="80"/>
      <c r="SGH16" s="80"/>
      <c r="SGI16" s="80"/>
      <c r="SGJ16" s="80"/>
      <c r="SGK16" s="80"/>
      <c r="SGL16" s="80"/>
      <c r="SGM16" s="80"/>
      <c r="SGN16" s="80"/>
      <c r="SGO16" s="80"/>
      <c r="SGP16" s="80"/>
      <c r="SGQ16" s="80"/>
      <c r="SGR16" s="80"/>
      <c r="SGS16" s="80"/>
      <c r="SGT16" s="80"/>
      <c r="SGU16" s="80"/>
      <c r="SGV16" s="80"/>
      <c r="SGW16" s="80"/>
      <c r="SGX16" s="80"/>
      <c r="SGY16" s="80"/>
      <c r="SGZ16" s="80"/>
      <c r="SHA16" s="80"/>
      <c r="SHB16" s="80"/>
      <c r="SHC16" s="80"/>
      <c r="SHD16" s="80"/>
      <c r="SHE16" s="80"/>
      <c r="SHF16" s="80"/>
      <c r="SHG16" s="80"/>
      <c r="SHH16" s="80"/>
      <c r="SHI16" s="80"/>
      <c r="SHJ16" s="80"/>
      <c r="SHK16" s="80"/>
      <c r="SHL16" s="80"/>
      <c r="SHM16" s="80"/>
      <c r="SHN16" s="80"/>
      <c r="SHO16" s="80"/>
      <c r="SHP16" s="80"/>
      <c r="SHQ16" s="80"/>
      <c r="SHR16" s="80"/>
      <c r="SHS16" s="80"/>
      <c r="SHT16" s="80"/>
      <c r="SHU16" s="80"/>
      <c r="SHV16" s="80"/>
      <c r="SHW16" s="80"/>
      <c r="SHX16" s="80"/>
      <c r="SHY16" s="80"/>
      <c r="SHZ16" s="80"/>
      <c r="SIA16" s="80"/>
      <c r="SIB16" s="80"/>
      <c r="SIC16" s="80"/>
      <c r="SID16" s="80"/>
      <c r="SIE16" s="80"/>
      <c r="SIF16" s="80"/>
      <c r="SIG16" s="80"/>
      <c r="SIH16" s="80"/>
      <c r="SII16" s="80"/>
      <c r="SIJ16" s="80"/>
      <c r="SIK16" s="80"/>
      <c r="SIL16" s="80"/>
      <c r="SIM16" s="80"/>
      <c r="SIN16" s="80"/>
      <c r="SIO16" s="80"/>
      <c r="SIP16" s="80"/>
      <c r="SIQ16" s="80"/>
      <c r="SIR16" s="80"/>
      <c r="SIS16" s="80"/>
      <c r="SIT16" s="80"/>
      <c r="SIU16" s="80"/>
      <c r="SIV16" s="80"/>
      <c r="SIW16" s="80"/>
      <c r="SIX16" s="80"/>
      <c r="SIY16" s="80"/>
      <c r="SIZ16" s="80"/>
      <c r="SJA16" s="80"/>
      <c r="SJB16" s="80"/>
      <c r="SJC16" s="80"/>
      <c r="SJD16" s="80"/>
      <c r="SJE16" s="80"/>
      <c r="SJF16" s="80"/>
      <c r="SJG16" s="80"/>
      <c r="SJH16" s="80"/>
      <c r="SJI16" s="80"/>
      <c r="SJJ16" s="80"/>
      <c r="SJK16" s="80"/>
      <c r="SJL16" s="80"/>
      <c r="SJM16" s="80"/>
      <c r="SJN16" s="80"/>
      <c r="SJO16" s="80"/>
      <c r="SJP16" s="80"/>
      <c r="SJQ16" s="80"/>
      <c r="SJR16" s="80"/>
      <c r="SJS16" s="80"/>
      <c r="SJT16" s="80"/>
      <c r="SJU16" s="80"/>
      <c r="SJV16" s="80"/>
      <c r="SJW16" s="80"/>
      <c r="SJX16" s="80"/>
      <c r="SJY16" s="80"/>
      <c r="SJZ16" s="80"/>
      <c r="SKA16" s="80"/>
      <c r="SKB16" s="80"/>
      <c r="SKC16" s="80"/>
      <c r="SKD16" s="80"/>
      <c r="SKE16" s="80"/>
      <c r="SKF16" s="80"/>
      <c r="SKG16" s="80"/>
      <c r="SKH16" s="80"/>
      <c r="SKI16" s="80"/>
      <c r="SKJ16" s="80"/>
      <c r="SKK16" s="80"/>
      <c r="SKL16" s="80"/>
      <c r="SKM16" s="80"/>
      <c r="SKN16" s="80"/>
      <c r="SKO16" s="80"/>
      <c r="SKP16" s="80"/>
      <c r="SKQ16" s="80"/>
      <c r="SKR16" s="80"/>
      <c r="SKS16" s="80"/>
      <c r="SKT16" s="80"/>
      <c r="SKU16" s="80"/>
      <c r="SKV16" s="80"/>
      <c r="SKW16" s="80"/>
      <c r="SKX16" s="80"/>
      <c r="SKY16" s="80"/>
      <c r="SKZ16" s="80"/>
      <c r="SLA16" s="80"/>
      <c r="SLB16" s="80"/>
      <c r="SLC16" s="80"/>
      <c r="SLD16" s="80"/>
      <c r="SLE16" s="80"/>
      <c r="SLF16" s="80"/>
      <c r="SLG16" s="80"/>
      <c r="SLH16" s="80"/>
      <c r="SLI16" s="80"/>
      <c r="SLJ16" s="80"/>
      <c r="SLK16" s="80"/>
      <c r="SLL16" s="80"/>
      <c r="SLM16" s="80"/>
      <c r="SLN16" s="80"/>
      <c r="SLO16" s="80"/>
      <c r="SLP16" s="80"/>
      <c r="SLQ16" s="80"/>
      <c r="SLR16" s="80"/>
      <c r="SLS16" s="80"/>
      <c r="SLT16" s="80"/>
      <c r="SLU16" s="80"/>
      <c r="SLV16" s="80"/>
      <c r="SLW16" s="80"/>
      <c r="SLX16" s="80"/>
      <c r="SLY16" s="80"/>
      <c r="SLZ16" s="80"/>
      <c r="SMA16" s="80"/>
      <c r="SMB16" s="80"/>
      <c r="SMC16" s="80"/>
      <c r="SMD16" s="80"/>
      <c r="SME16" s="80"/>
      <c r="SMF16" s="80"/>
      <c r="SMG16" s="80"/>
      <c r="SMH16" s="80"/>
      <c r="SMI16" s="80"/>
      <c r="SMJ16" s="80"/>
      <c r="SMK16" s="80"/>
      <c r="SML16" s="80"/>
      <c r="SMM16" s="80"/>
      <c r="SMN16" s="80"/>
      <c r="SMO16" s="80"/>
      <c r="SMP16" s="80"/>
      <c r="SMQ16" s="80"/>
      <c r="SMR16" s="80"/>
      <c r="SMS16" s="80"/>
      <c r="SMT16" s="80"/>
      <c r="SMU16" s="80"/>
      <c r="SMV16" s="80"/>
      <c r="SMW16" s="80"/>
      <c r="SMX16" s="80"/>
      <c r="SMY16" s="80"/>
      <c r="SMZ16" s="80"/>
      <c r="SNA16" s="80"/>
      <c r="SNB16" s="80"/>
      <c r="SNC16" s="80"/>
      <c r="SND16" s="80"/>
      <c r="SNE16" s="80"/>
      <c r="SNF16" s="80"/>
      <c r="SNG16" s="80"/>
      <c r="SNH16" s="80"/>
      <c r="SNI16" s="80"/>
      <c r="SNJ16" s="80"/>
      <c r="SNK16" s="80"/>
      <c r="SNL16" s="80"/>
      <c r="SNM16" s="80"/>
      <c r="SNN16" s="80"/>
      <c r="SNO16" s="80"/>
      <c r="SNP16" s="80"/>
      <c r="SNQ16" s="80"/>
      <c r="SNR16" s="80"/>
      <c r="SNS16" s="80"/>
      <c r="SNT16" s="80"/>
      <c r="SNU16" s="80"/>
      <c r="SNV16" s="80"/>
      <c r="SNW16" s="80"/>
      <c r="SNX16" s="80"/>
      <c r="SNY16" s="80"/>
      <c r="SNZ16" s="80"/>
      <c r="SOA16" s="80"/>
      <c r="SOB16" s="80"/>
      <c r="SOC16" s="80"/>
      <c r="SOD16" s="80"/>
      <c r="SOE16" s="80"/>
      <c r="SOF16" s="80"/>
      <c r="SOG16" s="80"/>
      <c r="SOH16" s="80"/>
      <c r="SOI16" s="80"/>
      <c r="SOJ16" s="80"/>
      <c r="SOK16" s="80"/>
      <c r="SOL16" s="80"/>
      <c r="SOM16" s="80"/>
      <c r="SON16" s="80"/>
      <c r="SOO16" s="80"/>
      <c r="SOP16" s="80"/>
      <c r="SOQ16" s="80"/>
      <c r="SOR16" s="80"/>
      <c r="SOS16" s="80"/>
      <c r="SOT16" s="80"/>
      <c r="SOU16" s="80"/>
      <c r="SOV16" s="80"/>
      <c r="SOW16" s="80"/>
      <c r="SOX16" s="80"/>
      <c r="SOY16" s="80"/>
      <c r="SOZ16" s="80"/>
      <c r="SPA16" s="80"/>
      <c r="SPB16" s="80"/>
      <c r="SPC16" s="80"/>
      <c r="SPD16" s="80"/>
      <c r="SPE16" s="80"/>
      <c r="SPF16" s="80"/>
      <c r="SPG16" s="80"/>
      <c r="SPH16" s="80"/>
      <c r="SPI16" s="80"/>
      <c r="SPJ16" s="80"/>
      <c r="SPK16" s="80"/>
      <c r="SPL16" s="80"/>
      <c r="SPM16" s="80"/>
      <c r="SPN16" s="80"/>
      <c r="SPO16" s="80"/>
      <c r="SPP16" s="80"/>
      <c r="SPQ16" s="80"/>
      <c r="SPR16" s="80"/>
      <c r="SPS16" s="80"/>
      <c r="SPT16" s="80"/>
      <c r="SPU16" s="80"/>
      <c r="SPV16" s="80"/>
      <c r="SPW16" s="80"/>
      <c r="SPX16" s="80"/>
      <c r="SPY16" s="80"/>
      <c r="SPZ16" s="80"/>
      <c r="SQA16" s="80"/>
      <c r="SQB16" s="80"/>
      <c r="SQC16" s="80"/>
      <c r="SQD16" s="80"/>
      <c r="SQE16" s="80"/>
      <c r="SQF16" s="80"/>
      <c r="SQG16" s="80"/>
      <c r="SQH16" s="80"/>
      <c r="SQI16" s="80"/>
      <c r="SQJ16" s="80"/>
      <c r="SQK16" s="80"/>
      <c r="SQL16" s="80"/>
      <c r="SQM16" s="80"/>
      <c r="SQN16" s="80"/>
      <c r="SQO16" s="80"/>
      <c r="SQP16" s="80"/>
      <c r="SQQ16" s="80"/>
      <c r="SQR16" s="80"/>
      <c r="SQS16" s="80"/>
      <c r="SQT16" s="80"/>
      <c r="SQU16" s="80"/>
      <c r="SQV16" s="80"/>
      <c r="SQW16" s="80"/>
      <c r="SQX16" s="80"/>
      <c r="SQY16" s="80"/>
      <c r="SQZ16" s="80"/>
      <c r="SRA16" s="80"/>
      <c r="SRB16" s="80"/>
      <c r="SRC16" s="80"/>
      <c r="SRD16" s="80"/>
      <c r="SRE16" s="80"/>
      <c r="SRF16" s="80"/>
      <c r="SRG16" s="80"/>
      <c r="SRH16" s="80"/>
      <c r="SRI16" s="80"/>
      <c r="SRJ16" s="80"/>
      <c r="SRK16" s="80"/>
      <c r="SRL16" s="80"/>
      <c r="SRM16" s="80"/>
      <c r="SRN16" s="80"/>
      <c r="SRO16" s="80"/>
      <c r="SRP16" s="80"/>
      <c r="SRQ16" s="80"/>
      <c r="SRR16" s="80"/>
      <c r="SRS16" s="80"/>
      <c r="SRT16" s="80"/>
      <c r="SRU16" s="80"/>
      <c r="SRV16" s="80"/>
      <c r="SRW16" s="80"/>
      <c r="SRX16" s="80"/>
      <c r="SRY16" s="80"/>
      <c r="SRZ16" s="80"/>
      <c r="SSA16" s="80"/>
      <c r="SSB16" s="80"/>
      <c r="SSC16" s="80"/>
      <c r="SSD16" s="80"/>
      <c r="SSE16" s="80"/>
      <c r="SSF16" s="80"/>
      <c r="SSG16" s="80"/>
      <c r="SSH16" s="80"/>
      <c r="SSI16" s="80"/>
      <c r="SSJ16" s="80"/>
      <c r="SSK16" s="80"/>
      <c r="SSL16" s="80"/>
      <c r="SSM16" s="80"/>
      <c r="SSN16" s="80"/>
      <c r="SSO16" s="80"/>
      <c r="SSP16" s="80"/>
      <c r="SSQ16" s="80"/>
      <c r="SSR16" s="80"/>
      <c r="SSS16" s="80"/>
      <c r="SST16" s="80"/>
      <c r="SSU16" s="80"/>
      <c r="SSV16" s="80"/>
      <c r="SSW16" s="80"/>
      <c r="SSX16" s="80"/>
      <c r="SSY16" s="80"/>
      <c r="SSZ16" s="80"/>
      <c r="STA16" s="80"/>
      <c r="STB16" s="80"/>
      <c r="STC16" s="80"/>
      <c r="STD16" s="80"/>
      <c r="STE16" s="80"/>
      <c r="STF16" s="80"/>
      <c r="STG16" s="80"/>
      <c r="STH16" s="80"/>
      <c r="STI16" s="80"/>
      <c r="STJ16" s="80"/>
      <c r="STK16" s="80"/>
      <c r="STL16" s="80"/>
      <c r="STM16" s="80"/>
      <c r="STN16" s="80"/>
      <c r="STO16" s="80"/>
      <c r="STP16" s="80"/>
      <c r="STQ16" s="80"/>
      <c r="STR16" s="80"/>
      <c r="STS16" s="80"/>
      <c r="STT16" s="80"/>
      <c r="STU16" s="80"/>
      <c r="STV16" s="80"/>
      <c r="STW16" s="80"/>
      <c r="STX16" s="80"/>
      <c r="STY16" s="80"/>
      <c r="STZ16" s="80"/>
      <c r="SUA16" s="80"/>
      <c r="SUB16" s="80"/>
      <c r="SUC16" s="80"/>
      <c r="SUD16" s="80"/>
      <c r="SUE16" s="80"/>
      <c r="SUF16" s="80"/>
      <c r="SUG16" s="80"/>
      <c r="SUH16" s="80"/>
      <c r="SUI16" s="80"/>
      <c r="SUJ16" s="80"/>
      <c r="SUK16" s="80"/>
      <c r="SUL16" s="80"/>
      <c r="SUM16" s="80"/>
      <c r="SUN16" s="80"/>
      <c r="SUO16" s="80"/>
      <c r="SUP16" s="80"/>
      <c r="SUQ16" s="80"/>
      <c r="SUR16" s="80"/>
      <c r="SUS16" s="80"/>
      <c r="SUT16" s="80"/>
      <c r="SUU16" s="80"/>
      <c r="SUV16" s="80"/>
      <c r="SUW16" s="80"/>
      <c r="SUX16" s="80"/>
      <c r="SUY16" s="80"/>
      <c r="SUZ16" s="80"/>
      <c r="SVA16" s="80"/>
      <c r="SVB16" s="80"/>
      <c r="SVC16" s="80"/>
      <c r="SVD16" s="80"/>
      <c r="SVE16" s="80"/>
      <c r="SVF16" s="80"/>
      <c r="SVG16" s="80"/>
      <c r="SVH16" s="80"/>
      <c r="SVI16" s="80"/>
      <c r="SVJ16" s="80"/>
      <c r="SVK16" s="80"/>
      <c r="SVL16" s="80"/>
      <c r="SVM16" s="80"/>
      <c r="SVN16" s="80"/>
      <c r="SVO16" s="80"/>
      <c r="SVP16" s="80"/>
      <c r="SVQ16" s="80"/>
      <c r="SVR16" s="80"/>
      <c r="SVS16" s="80"/>
      <c r="SVT16" s="80"/>
      <c r="SVU16" s="80"/>
      <c r="SVV16" s="80"/>
      <c r="SVW16" s="80"/>
      <c r="SVX16" s="80"/>
      <c r="SVY16" s="80"/>
      <c r="SVZ16" s="80"/>
      <c r="SWA16" s="80"/>
      <c r="SWB16" s="80"/>
      <c r="SWC16" s="80"/>
      <c r="SWD16" s="80"/>
      <c r="SWE16" s="80"/>
      <c r="SWF16" s="80"/>
      <c r="SWG16" s="80"/>
      <c r="SWH16" s="80"/>
      <c r="SWI16" s="80"/>
      <c r="SWJ16" s="80"/>
      <c r="SWK16" s="80"/>
      <c r="SWL16" s="80"/>
      <c r="SWM16" s="80"/>
      <c r="SWN16" s="80"/>
      <c r="SWO16" s="80"/>
      <c r="SWP16" s="80"/>
      <c r="SWQ16" s="80"/>
      <c r="SWR16" s="80"/>
      <c r="SWS16" s="80"/>
      <c r="SWT16" s="80"/>
      <c r="SWU16" s="80"/>
      <c r="SWV16" s="80"/>
      <c r="SWW16" s="80"/>
      <c r="SWX16" s="80"/>
      <c r="SWY16" s="80"/>
      <c r="SWZ16" s="80"/>
      <c r="SXA16" s="80"/>
      <c r="SXB16" s="80"/>
      <c r="SXC16" s="80"/>
      <c r="SXD16" s="80"/>
      <c r="SXE16" s="80"/>
      <c r="SXF16" s="80"/>
      <c r="SXG16" s="80"/>
      <c r="SXH16" s="80"/>
      <c r="SXI16" s="80"/>
      <c r="SXJ16" s="80"/>
      <c r="SXK16" s="80"/>
      <c r="SXL16" s="80"/>
      <c r="SXM16" s="80"/>
      <c r="SXN16" s="80"/>
      <c r="SXO16" s="80"/>
      <c r="SXP16" s="80"/>
      <c r="SXQ16" s="80"/>
      <c r="SXR16" s="80"/>
      <c r="SXS16" s="80"/>
      <c r="SXT16" s="80"/>
      <c r="SXU16" s="80"/>
      <c r="SXV16" s="80"/>
      <c r="SXW16" s="80"/>
      <c r="SXX16" s="80"/>
      <c r="SXY16" s="80"/>
      <c r="SXZ16" s="80"/>
      <c r="SYA16" s="80"/>
      <c r="SYB16" s="80"/>
      <c r="SYC16" s="80"/>
      <c r="SYD16" s="80"/>
      <c r="SYE16" s="80"/>
      <c r="SYF16" s="80"/>
      <c r="SYG16" s="80"/>
      <c r="SYH16" s="80"/>
      <c r="SYI16" s="80"/>
      <c r="SYJ16" s="80"/>
      <c r="SYK16" s="80"/>
      <c r="SYL16" s="80"/>
      <c r="SYM16" s="80"/>
      <c r="SYN16" s="80"/>
      <c r="SYO16" s="80"/>
      <c r="SYP16" s="80"/>
      <c r="SYQ16" s="80"/>
      <c r="SYR16" s="80"/>
      <c r="SYS16" s="80"/>
      <c r="SYT16" s="80"/>
      <c r="SYU16" s="80"/>
      <c r="SYV16" s="80"/>
      <c r="SYW16" s="80"/>
      <c r="SYX16" s="80"/>
      <c r="SYY16" s="80"/>
      <c r="SYZ16" s="80"/>
      <c r="SZA16" s="80"/>
      <c r="SZB16" s="80"/>
      <c r="SZC16" s="80"/>
      <c r="SZD16" s="80"/>
      <c r="SZE16" s="80"/>
      <c r="SZF16" s="80"/>
      <c r="SZG16" s="80"/>
      <c r="SZH16" s="80"/>
      <c r="SZI16" s="80"/>
      <c r="SZJ16" s="80"/>
      <c r="SZK16" s="80"/>
      <c r="SZL16" s="80"/>
      <c r="SZM16" s="80"/>
      <c r="SZN16" s="80"/>
      <c r="SZO16" s="80"/>
      <c r="SZP16" s="80"/>
      <c r="SZQ16" s="80"/>
      <c r="SZR16" s="80"/>
      <c r="SZS16" s="80"/>
      <c r="SZT16" s="80"/>
      <c r="SZU16" s="80"/>
      <c r="SZV16" s="80"/>
      <c r="SZW16" s="80"/>
      <c r="SZX16" s="80"/>
      <c r="SZY16" s="80"/>
      <c r="SZZ16" s="80"/>
      <c r="TAA16" s="80"/>
      <c r="TAB16" s="80"/>
      <c r="TAC16" s="80"/>
      <c r="TAD16" s="80"/>
      <c r="TAE16" s="80"/>
      <c r="TAF16" s="80"/>
      <c r="TAG16" s="80"/>
      <c r="TAH16" s="80"/>
      <c r="TAI16" s="80"/>
      <c r="TAJ16" s="80"/>
      <c r="TAK16" s="80"/>
      <c r="TAL16" s="80"/>
      <c r="TAM16" s="80"/>
      <c r="TAN16" s="80"/>
      <c r="TAO16" s="80"/>
      <c r="TAP16" s="80"/>
      <c r="TAQ16" s="80"/>
      <c r="TAR16" s="80"/>
      <c r="TAS16" s="80"/>
      <c r="TAT16" s="80"/>
      <c r="TAU16" s="80"/>
      <c r="TAV16" s="80"/>
      <c r="TAW16" s="80"/>
      <c r="TAX16" s="80"/>
      <c r="TAY16" s="80"/>
      <c r="TAZ16" s="80"/>
      <c r="TBA16" s="80"/>
      <c r="TBB16" s="80"/>
      <c r="TBC16" s="80"/>
      <c r="TBD16" s="80"/>
      <c r="TBE16" s="80"/>
      <c r="TBF16" s="80"/>
      <c r="TBG16" s="80"/>
      <c r="TBH16" s="80"/>
      <c r="TBI16" s="80"/>
      <c r="TBJ16" s="80"/>
      <c r="TBK16" s="80"/>
      <c r="TBL16" s="80"/>
      <c r="TBM16" s="80"/>
      <c r="TBN16" s="80"/>
      <c r="TBO16" s="80"/>
      <c r="TBP16" s="80"/>
      <c r="TBQ16" s="80"/>
      <c r="TBR16" s="80"/>
      <c r="TBS16" s="80"/>
      <c r="TBT16" s="80"/>
      <c r="TBU16" s="80"/>
      <c r="TBV16" s="80"/>
      <c r="TBW16" s="80"/>
      <c r="TBX16" s="80"/>
      <c r="TBY16" s="80"/>
      <c r="TBZ16" s="80"/>
      <c r="TCA16" s="80"/>
      <c r="TCB16" s="80"/>
      <c r="TCC16" s="80"/>
      <c r="TCD16" s="80"/>
      <c r="TCE16" s="80"/>
      <c r="TCF16" s="80"/>
      <c r="TCG16" s="80"/>
      <c r="TCH16" s="80"/>
      <c r="TCI16" s="80"/>
      <c r="TCJ16" s="80"/>
      <c r="TCK16" s="80"/>
      <c r="TCL16" s="80"/>
      <c r="TCM16" s="80"/>
      <c r="TCN16" s="80"/>
      <c r="TCO16" s="80"/>
      <c r="TCP16" s="80"/>
      <c r="TCQ16" s="80"/>
      <c r="TCR16" s="80"/>
      <c r="TCS16" s="80"/>
      <c r="TCT16" s="80"/>
      <c r="TCU16" s="80"/>
      <c r="TCV16" s="80"/>
      <c r="TCW16" s="80"/>
      <c r="TCX16" s="80"/>
      <c r="TCY16" s="80"/>
      <c r="TCZ16" s="80"/>
      <c r="TDA16" s="80"/>
      <c r="TDB16" s="80"/>
      <c r="TDC16" s="80"/>
      <c r="TDD16" s="80"/>
      <c r="TDE16" s="80"/>
      <c r="TDF16" s="80"/>
      <c r="TDG16" s="80"/>
      <c r="TDH16" s="80"/>
      <c r="TDI16" s="80"/>
      <c r="TDJ16" s="80"/>
      <c r="TDK16" s="80"/>
      <c r="TDL16" s="80"/>
      <c r="TDM16" s="80"/>
      <c r="TDN16" s="80"/>
      <c r="TDO16" s="80"/>
      <c r="TDP16" s="80"/>
      <c r="TDQ16" s="80"/>
      <c r="TDR16" s="80"/>
      <c r="TDS16" s="80"/>
      <c r="TDT16" s="80"/>
      <c r="TDU16" s="80"/>
      <c r="TDV16" s="80"/>
      <c r="TDW16" s="80"/>
      <c r="TDX16" s="80"/>
      <c r="TDY16" s="80"/>
      <c r="TDZ16" s="80"/>
      <c r="TEA16" s="80"/>
      <c r="TEB16" s="80"/>
      <c r="TEC16" s="80"/>
      <c r="TED16" s="80"/>
      <c r="TEE16" s="80"/>
      <c r="TEF16" s="80"/>
      <c r="TEG16" s="80"/>
      <c r="TEH16" s="80"/>
      <c r="TEI16" s="80"/>
      <c r="TEJ16" s="80"/>
      <c r="TEK16" s="80"/>
      <c r="TEL16" s="80"/>
      <c r="TEM16" s="80"/>
      <c r="TEN16" s="80"/>
      <c r="TEO16" s="80"/>
      <c r="TEP16" s="80"/>
      <c r="TEQ16" s="80"/>
      <c r="TER16" s="80"/>
      <c r="TES16" s="80"/>
      <c r="TET16" s="80"/>
      <c r="TEU16" s="80"/>
      <c r="TEV16" s="80"/>
      <c r="TEW16" s="80"/>
      <c r="TEX16" s="80"/>
      <c r="TEY16" s="80"/>
      <c r="TEZ16" s="80"/>
      <c r="TFA16" s="80"/>
      <c r="TFB16" s="80"/>
      <c r="TFC16" s="80"/>
      <c r="TFD16" s="80"/>
      <c r="TFE16" s="80"/>
      <c r="TFF16" s="80"/>
      <c r="TFG16" s="80"/>
      <c r="TFH16" s="80"/>
      <c r="TFI16" s="80"/>
      <c r="TFJ16" s="80"/>
      <c r="TFK16" s="80"/>
      <c r="TFL16" s="80"/>
      <c r="TFM16" s="80"/>
      <c r="TFN16" s="80"/>
      <c r="TFO16" s="80"/>
      <c r="TFP16" s="80"/>
      <c r="TFQ16" s="80"/>
      <c r="TFR16" s="80"/>
      <c r="TFS16" s="80"/>
      <c r="TFT16" s="80"/>
      <c r="TFU16" s="80"/>
      <c r="TFV16" s="80"/>
      <c r="TFW16" s="80"/>
      <c r="TFX16" s="80"/>
      <c r="TFY16" s="80"/>
      <c r="TFZ16" s="80"/>
      <c r="TGA16" s="80"/>
      <c r="TGB16" s="80"/>
      <c r="TGC16" s="80"/>
      <c r="TGD16" s="80"/>
      <c r="TGE16" s="80"/>
      <c r="TGF16" s="80"/>
      <c r="TGG16" s="80"/>
      <c r="TGH16" s="80"/>
      <c r="TGI16" s="80"/>
      <c r="TGJ16" s="80"/>
      <c r="TGK16" s="80"/>
      <c r="TGL16" s="80"/>
      <c r="TGM16" s="80"/>
      <c r="TGN16" s="80"/>
      <c r="TGO16" s="80"/>
      <c r="TGP16" s="80"/>
      <c r="TGQ16" s="80"/>
      <c r="TGR16" s="80"/>
      <c r="TGS16" s="80"/>
      <c r="TGT16" s="80"/>
      <c r="TGU16" s="80"/>
      <c r="TGV16" s="80"/>
      <c r="TGW16" s="80"/>
      <c r="TGX16" s="80"/>
      <c r="TGY16" s="80"/>
      <c r="TGZ16" s="80"/>
      <c r="THA16" s="80"/>
      <c r="THB16" s="80"/>
      <c r="THC16" s="80"/>
      <c r="THD16" s="80"/>
      <c r="THE16" s="80"/>
      <c r="THF16" s="80"/>
      <c r="THG16" s="80"/>
      <c r="THH16" s="80"/>
      <c r="THI16" s="80"/>
      <c r="THJ16" s="80"/>
      <c r="THK16" s="80"/>
      <c r="THL16" s="80"/>
      <c r="THM16" s="80"/>
      <c r="THN16" s="80"/>
      <c r="THO16" s="80"/>
      <c r="THP16" s="80"/>
      <c r="THQ16" s="80"/>
      <c r="THR16" s="80"/>
      <c r="THS16" s="80"/>
      <c r="THT16" s="80"/>
      <c r="THU16" s="80"/>
      <c r="THV16" s="80"/>
      <c r="THW16" s="80"/>
      <c r="THX16" s="80"/>
      <c r="THY16" s="80"/>
      <c r="THZ16" s="80"/>
      <c r="TIA16" s="80"/>
      <c r="TIB16" s="80"/>
      <c r="TIC16" s="80"/>
      <c r="TID16" s="80"/>
      <c r="TIE16" s="80"/>
      <c r="TIF16" s="80"/>
      <c r="TIG16" s="80"/>
      <c r="TIH16" s="80"/>
      <c r="TII16" s="80"/>
      <c r="TIJ16" s="80"/>
      <c r="TIK16" s="80"/>
      <c r="TIL16" s="80"/>
      <c r="TIM16" s="80"/>
      <c r="TIN16" s="80"/>
      <c r="TIO16" s="80"/>
      <c r="TIP16" s="80"/>
      <c r="TIQ16" s="80"/>
      <c r="TIR16" s="80"/>
      <c r="TIS16" s="80"/>
      <c r="TIT16" s="80"/>
      <c r="TIU16" s="80"/>
      <c r="TIV16" s="80"/>
      <c r="TIW16" s="80"/>
      <c r="TIX16" s="80"/>
      <c r="TIY16" s="80"/>
      <c r="TIZ16" s="80"/>
      <c r="TJA16" s="80"/>
      <c r="TJB16" s="80"/>
      <c r="TJC16" s="80"/>
      <c r="TJD16" s="80"/>
      <c r="TJE16" s="80"/>
      <c r="TJF16" s="80"/>
      <c r="TJG16" s="80"/>
      <c r="TJH16" s="80"/>
      <c r="TJI16" s="80"/>
      <c r="TJJ16" s="80"/>
      <c r="TJK16" s="80"/>
      <c r="TJL16" s="80"/>
      <c r="TJM16" s="80"/>
      <c r="TJN16" s="80"/>
      <c r="TJO16" s="80"/>
      <c r="TJP16" s="80"/>
      <c r="TJQ16" s="80"/>
      <c r="TJR16" s="80"/>
      <c r="TJS16" s="80"/>
      <c r="TJT16" s="80"/>
      <c r="TJU16" s="80"/>
      <c r="TJV16" s="80"/>
      <c r="TJW16" s="80"/>
      <c r="TJX16" s="80"/>
      <c r="TJY16" s="80"/>
      <c r="TJZ16" s="80"/>
      <c r="TKA16" s="80"/>
      <c r="TKB16" s="80"/>
      <c r="TKC16" s="80"/>
      <c r="TKD16" s="80"/>
      <c r="TKE16" s="80"/>
      <c r="TKF16" s="80"/>
      <c r="TKG16" s="80"/>
      <c r="TKH16" s="80"/>
      <c r="TKI16" s="80"/>
      <c r="TKJ16" s="80"/>
      <c r="TKK16" s="80"/>
      <c r="TKL16" s="80"/>
      <c r="TKM16" s="80"/>
      <c r="TKN16" s="80"/>
      <c r="TKO16" s="80"/>
      <c r="TKP16" s="80"/>
      <c r="TKQ16" s="80"/>
      <c r="TKR16" s="80"/>
      <c r="TKS16" s="80"/>
      <c r="TKT16" s="80"/>
      <c r="TKU16" s="80"/>
      <c r="TKV16" s="80"/>
      <c r="TKW16" s="80"/>
      <c r="TKX16" s="80"/>
      <c r="TKY16" s="80"/>
      <c r="TKZ16" s="80"/>
      <c r="TLA16" s="80"/>
      <c r="TLB16" s="80"/>
      <c r="TLC16" s="80"/>
      <c r="TLD16" s="80"/>
      <c r="TLE16" s="80"/>
      <c r="TLF16" s="80"/>
      <c r="TLG16" s="80"/>
      <c r="TLH16" s="80"/>
      <c r="TLI16" s="80"/>
      <c r="TLJ16" s="80"/>
      <c r="TLK16" s="80"/>
      <c r="TLL16" s="80"/>
      <c r="TLM16" s="80"/>
      <c r="TLN16" s="80"/>
      <c r="TLO16" s="80"/>
      <c r="TLP16" s="80"/>
      <c r="TLQ16" s="80"/>
      <c r="TLR16" s="80"/>
      <c r="TLS16" s="80"/>
      <c r="TLT16" s="80"/>
      <c r="TLU16" s="80"/>
      <c r="TLV16" s="80"/>
      <c r="TLW16" s="80"/>
      <c r="TLX16" s="80"/>
      <c r="TLY16" s="80"/>
      <c r="TLZ16" s="80"/>
      <c r="TMA16" s="80"/>
      <c r="TMB16" s="80"/>
      <c r="TMC16" s="80"/>
      <c r="TMD16" s="80"/>
      <c r="TME16" s="80"/>
      <c r="TMF16" s="80"/>
      <c r="TMG16" s="80"/>
      <c r="TMH16" s="80"/>
      <c r="TMI16" s="80"/>
      <c r="TMJ16" s="80"/>
      <c r="TMK16" s="80"/>
      <c r="TML16" s="80"/>
      <c r="TMM16" s="80"/>
      <c r="TMN16" s="80"/>
      <c r="TMO16" s="80"/>
      <c r="TMP16" s="80"/>
      <c r="TMQ16" s="80"/>
      <c r="TMR16" s="80"/>
      <c r="TMS16" s="80"/>
      <c r="TMT16" s="80"/>
      <c r="TMU16" s="80"/>
      <c r="TMV16" s="80"/>
      <c r="TMW16" s="80"/>
      <c r="TMX16" s="80"/>
      <c r="TMY16" s="80"/>
      <c r="TMZ16" s="80"/>
      <c r="TNA16" s="80"/>
      <c r="TNB16" s="80"/>
      <c r="TNC16" s="80"/>
      <c r="TND16" s="80"/>
      <c r="TNE16" s="80"/>
      <c r="TNF16" s="80"/>
      <c r="TNG16" s="80"/>
      <c r="TNH16" s="80"/>
      <c r="TNI16" s="80"/>
      <c r="TNJ16" s="80"/>
      <c r="TNK16" s="80"/>
      <c r="TNL16" s="80"/>
      <c r="TNM16" s="80"/>
      <c r="TNN16" s="80"/>
      <c r="TNO16" s="80"/>
      <c r="TNP16" s="80"/>
      <c r="TNQ16" s="80"/>
      <c r="TNR16" s="80"/>
      <c r="TNS16" s="80"/>
      <c r="TNT16" s="80"/>
      <c r="TNU16" s="80"/>
      <c r="TNV16" s="80"/>
      <c r="TNW16" s="80"/>
      <c r="TNX16" s="80"/>
      <c r="TNY16" s="80"/>
      <c r="TNZ16" s="80"/>
      <c r="TOA16" s="80"/>
      <c r="TOB16" s="80"/>
      <c r="TOC16" s="80"/>
      <c r="TOD16" s="80"/>
      <c r="TOE16" s="80"/>
      <c r="TOF16" s="80"/>
      <c r="TOG16" s="80"/>
      <c r="TOH16" s="80"/>
      <c r="TOI16" s="80"/>
      <c r="TOJ16" s="80"/>
      <c r="TOK16" s="80"/>
      <c r="TOL16" s="80"/>
      <c r="TOM16" s="80"/>
      <c r="TON16" s="80"/>
      <c r="TOO16" s="80"/>
      <c r="TOP16" s="80"/>
      <c r="TOQ16" s="80"/>
      <c r="TOR16" s="80"/>
      <c r="TOS16" s="80"/>
      <c r="TOT16" s="80"/>
      <c r="TOU16" s="80"/>
      <c r="TOV16" s="80"/>
      <c r="TOW16" s="80"/>
      <c r="TOX16" s="80"/>
      <c r="TOY16" s="80"/>
      <c r="TOZ16" s="80"/>
      <c r="TPA16" s="80"/>
      <c r="TPB16" s="80"/>
      <c r="TPC16" s="80"/>
      <c r="TPD16" s="80"/>
      <c r="TPE16" s="80"/>
      <c r="TPF16" s="80"/>
      <c r="TPG16" s="80"/>
      <c r="TPH16" s="80"/>
      <c r="TPI16" s="80"/>
      <c r="TPJ16" s="80"/>
      <c r="TPK16" s="80"/>
      <c r="TPL16" s="80"/>
      <c r="TPM16" s="80"/>
      <c r="TPN16" s="80"/>
      <c r="TPO16" s="80"/>
      <c r="TPP16" s="80"/>
      <c r="TPQ16" s="80"/>
      <c r="TPR16" s="80"/>
      <c r="TPS16" s="80"/>
      <c r="TPT16" s="80"/>
      <c r="TPU16" s="80"/>
      <c r="TPV16" s="80"/>
      <c r="TPW16" s="80"/>
      <c r="TPX16" s="80"/>
      <c r="TPY16" s="80"/>
      <c r="TPZ16" s="80"/>
      <c r="TQA16" s="80"/>
      <c r="TQB16" s="80"/>
      <c r="TQC16" s="80"/>
      <c r="TQD16" s="80"/>
      <c r="TQE16" s="80"/>
      <c r="TQF16" s="80"/>
      <c r="TQG16" s="80"/>
      <c r="TQH16" s="80"/>
      <c r="TQI16" s="80"/>
      <c r="TQJ16" s="80"/>
      <c r="TQK16" s="80"/>
      <c r="TQL16" s="80"/>
      <c r="TQM16" s="80"/>
      <c r="TQN16" s="80"/>
      <c r="TQO16" s="80"/>
      <c r="TQP16" s="80"/>
      <c r="TQQ16" s="80"/>
      <c r="TQR16" s="80"/>
      <c r="TQS16" s="80"/>
      <c r="TQT16" s="80"/>
      <c r="TQU16" s="80"/>
      <c r="TQV16" s="80"/>
      <c r="TQW16" s="80"/>
      <c r="TQX16" s="80"/>
      <c r="TQY16" s="80"/>
      <c r="TQZ16" s="80"/>
      <c r="TRA16" s="80"/>
      <c r="TRB16" s="80"/>
      <c r="TRC16" s="80"/>
      <c r="TRD16" s="80"/>
      <c r="TRE16" s="80"/>
      <c r="TRF16" s="80"/>
      <c r="TRG16" s="80"/>
      <c r="TRH16" s="80"/>
      <c r="TRI16" s="80"/>
      <c r="TRJ16" s="80"/>
      <c r="TRK16" s="80"/>
      <c r="TRL16" s="80"/>
      <c r="TRM16" s="80"/>
      <c r="TRN16" s="80"/>
      <c r="TRO16" s="80"/>
      <c r="TRP16" s="80"/>
      <c r="TRQ16" s="80"/>
      <c r="TRR16" s="80"/>
      <c r="TRS16" s="80"/>
      <c r="TRT16" s="80"/>
      <c r="TRU16" s="80"/>
      <c r="TRV16" s="80"/>
      <c r="TRW16" s="80"/>
      <c r="TRX16" s="80"/>
      <c r="TRY16" s="80"/>
      <c r="TRZ16" s="80"/>
      <c r="TSA16" s="80"/>
      <c r="TSB16" s="80"/>
      <c r="TSC16" s="80"/>
      <c r="TSD16" s="80"/>
      <c r="TSE16" s="80"/>
      <c r="TSF16" s="80"/>
      <c r="TSG16" s="80"/>
      <c r="TSH16" s="80"/>
      <c r="TSI16" s="80"/>
      <c r="TSJ16" s="80"/>
      <c r="TSK16" s="80"/>
      <c r="TSL16" s="80"/>
      <c r="TSM16" s="80"/>
      <c r="TSN16" s="80"/>
      <c r="TSO16" s="80"/>
      <c r="TSP16" s="80"/>
      <c r="TSQ16" s="80"/>
      <c r="TSR16" s="80"/>
      <c r="TSS16" s="80"/>
      <c r="TST16" s="80"/>
      <c r="TSU16" s="80"/>
      <c r="TSV16" s="80"/>
      <c r="TSW16" s="80"/>
      <c r="TSX16" s="80"/>
      <c r="TSY16" s="80"/>
      <c r="TSZ16" s="80"/>
      <c r="TTA16" s="80"/>
      <c r="TTB16" s="80"/>
      <c r="TTC16" s="80"/>
      <c r="TTD16" s="80"/>
      <c r="TTE16" s="80"/>
      <c r="TTF16" s="80"/>
      <c r="TTG16" s="80"/>
      <c r="TTH16" s="80"/>
      <c r="TTI16" s="80"/>
      <c r="TTJ16" s="80"/>
      <c r="TTK16" s="80"/>
      <c r="TTL16" s="80"/>
      <c r="TTM16" s="80"/>
      <c r="TTN16" s="80"/>
      <c r="TTO16" s="80"/>
      <c r="TTP16" s="80"/>
      <c r="TTQ16" s="80"/>
      <c r="TTR16" s="80"/>
      <c r="TTS16" s="80"/>
      <c r="TTT16" s="80"/>
      <c r="TTU16" s="80"/>
      <c r="TTV16" s="80"/>
      <c r="TTW16" s="80"/>
      <c r="TTX16" s="80"/>
      <c r="TTY16" s="80"/>
      <c r="TTZ16" s="80"/>
      <c r="TUA16" s="80"/>
      <c r="TUB16" s="80"/>
      <c r="TUC16" s="80"/>
      <c r="TUD16" s="80"/>
      <c r="TUE16" s="80"/>
      <c r="TUF16" s="80"/>
      <c r="TUG16" s="80"/>
      <c r="TUH16" s="80"/>
      <c r="TUI16" s="80"/>
      <c r="TUJ16" s="80"/>
      <c r="TUK16" s="80"/>
      <c r="TUL16" s="80"/>
      <c r="TUM16" s="80"/>
      <c r="TUN16" s="80"/>
      <c r="TUO16" s="80"/>
      <c r="TUP16" s="80"/>
      <c r="TUQ16" s="80"/>
      <c r="TUR16" s="80"/>
      <c r="TUS16" s="80"/>
      <c r="TUT16" s="80"/>
      <c r="TUU16" s="80"/>
      <c r="TUV16" s="80"/>
      <c r="TUW16" s="80"/>
      <c r="TUX16" s="80"/>
      <c r="TUY16" s="80"/>
      <c r="TUZ16" s="80"/>
      <c r="TVA16" s="80"/>
      <c r="TVB16" s="80"/>
      <c r="TVC16" s="80"/>
      <c r="TVD16" s="80"/>
      <c r="TVE16" s="80"/>
      <c r="TVF16" s="80"/>
      <c r="TVG16" s="80"/>
      <c r="TVH16" s="80"/>
      <c r="TVI16" s="80"/>
      <c r="TVJ16" s="80"/>
      <c r="TVK16" s="80"/>
      <c r="TVL16" s="80"/>
      <c r="TVM16" s="80"/>
      <c r="TVN16" s="80"/>
      <c r="TVO16" s="80"/>
      <c r="TVP16" s="80"/>
      <c r="TVQ16" s="80"/>
      <c r="TVR16" s="80"/>
      <c r="TVS16" s="80"/>
      <c r="TVT16" s="80"/>
      <c r="TVU16" s="80"/>
      <c r="TVV16" s="80"/>
      <c r="TVW16" s="80"/>
      <c r="TVX16" s="80"/>
      <c r="TVY16" s="80"/>
      <c r="TVZ16" s="80"/>
      <c r="TWA16" s="80"/>
      <c r="TWB16" s="80"/>
      <c r="TWC16" s="80"/>
      <c r="TWD16" s="80"/>
      <c r="TWE16" s="80"/>
      <c r="TWF16" s="80"/>
      <c r="TWG16" s="80"/>
      <c r="TWH16" s="80"/>
      <c r="TWI16" s="80"/>
      <c r="TWJ16" s="80"/>
      <c r="TWK16" s="80"/>
      <c r="TWL16" s="80"/>
      <c r="TWM16" s="80"/>
      <c r="TWN16" s="80"/>
      <c r="TWO16" s="80"/>
      <c r="TWP16" s="80"/>
      <c r="TWQ16" s="80"/>
      <c r="TWR16" s="80"/>
      <c r="TWS16" s="80"/>
      <c r="TWT16" s="80"/>
      <c r="TWU16" s="80"/>
      <c r="TWV16" s="80"/>
      <c r="TWW16" s="80"/>
      <c r="TWX16" s="80"/>
      <c r="TWY16" s="80"/>
      <c r="TWZ16" s="80"/>
      <c r="TXA16" s="80"/>
      <c r="TXB16" s="80"/>
      <c r="TXC16" s="80"/>
      <c r="TXD16" s="80"/>
      <c r="TXE16" s="80"/>
      <c r="TXF16" s="80"/>
      <c r="TXG16" s="80"/>
      <c r="TXH16" s="80"/>
      <c r="TXI16" s="80"/>
      <c r="TXJ16" s="80"/>
      <c r="TXK16" s="80"/>
      <c r="TXL16" s="80"/>
      <c r="TXM16" s="80"/>
      <c r="TXN16" s="80"/>
      <c r="TXO16" s="80"/>
      <c r="TXP16" s="80"/>
      <c r="TXQ16" s="80"/>
      <c r="TXR16" s="80"/>
      <c r="TXS16" s="80"/>
      <c r="TXT16" s="80"/>
      <c r="TXU16" s="80"/>
      <c r="TXV16" s="80"/>
      <c r="TXW16" s="80"/>
      <c r="TXX16" s="80"/>
      <c r="TXY16" s="80"/>
      <c r="TXZ16" s="80"/>
      <c r="TYA16" s="80"/>
      <c r="TYB16" s="80"/>
      <c r="TYC16" s="80"/>
      <c r="TYD16" s="80"/>
      <c r="TYE16" s="80"/>
      <c r="TYF16" s="80"/>
      <c r="TYG16" s="80"/>
      <c r="TYH16" s="80"/>
      <c r="TYI16" s="80"/>
      <c r="TYJ16" s="80"/>
      <c r="TYK16" s="80"/>
      <c r="TYL16" s="80"/>
      <c r="TYM16" s="80"/>
      <c r="TYN16" s="80"/>
      <c r="TYO16" s="80"/>
      <c r="TYP16" s="80"/>
      <c r="TYQ16" s="80"/>
      <c r="TYR16" s="80"/>
      <c r="TYS16" s="80"/>
      <c r="TYT16" s="80"/>
      <c r="TYU16" s="80"/>
      <c r="TYV16" s="80"/>
      <c r="TYW16" s="80"/>
      <c r="TYX16" s="80"/>
      <c r="TYY16" s="80"/>
      <c r="TYZ16" s="80"/>
      <c r="TZA16" s="80"/>
      <c r="TZB16" s="80"/>
      <c r="TZC16" s="80"/>
      <c r="TZD16" s="80"/>
      <c r="TZE16" s="80"/>
      <c r="TZF16" s="80"/>
      <c r="TZG16" s="80"/>
      <c r="TZH16" s="80"/>
      <c r="TZI16" s="80"/>
      <c r="TZJ16" s="80"/>
      <c r="TZK16" s="80"/>
      <c r="TZL16" s="80"/>
      <c r="TZM16" s="80"/>
      <c r="TZN16" s="80"/>
      <c r="TZO16" s="80"/>
      <c r="TZP16" s="80"/>
      <c r="TZQ16" s="80"/>
      <c r="TZR16" s="80"/>
      <c r="TZS16" s="80"/>
      <c r="TZT16" s="80"/>
      <c r="TZU16" s="80"/>
      <c r="TZV16" s="80"/>
      <c r="TZW16" s="80"/>
      <c r="TZX16" s="80"/>
      <c r="TZY16" s="80"/>
      <c r="TZZ16" s="80"/>
      <c r="UAA16" s="80"/>
      <c r="UAB16" s="80"/>
      <c r="UAC16" s="80"/>
      <c r="UAD16" s="80"/>
      <c r="UAE16" s="80"/>
      <c r="UAF16" s="80"/>
      <c r="UAG16" s="80"/>
      <c r="UAH16" s="80"/>
      <c r="UAI16" s="80"/>
      <c r="UAJ16" s="80"/>
      <c r="UAK16" s="80"/>
      <c r="UAL16" s="80"/>
      <c r="UAM16" s="80"/>
      <c r="UAN16" s="80"/>
      <c r="UAO16" s="80"/>
      <c r="UAP16" s="80"/>
      <c r="UAQ16" s="80"/>
      <c r="UAR16" s="80"/>
      <c r="UAS16" s="80"/>
      <c r="UAT16" s="80"/>
      <c r="UAU16" s="80"/>
      <c r="UAV16" s="80"/>
      <c r="UAW16" s="80"/>
      <c r="UAX16" s="80"/>
      <c r="UAY16" s="80"/>
      <c r="UAZ16" s="80"/>
      <c r="UBA16" s="80"/>
      <c r="UBB16" s="80"/>
      <c r="UBC16" s="80"/>
      <c r="UBD16" s="80"/>
      <c r="UBE16" s="80"/>
      <c r="UBF16" s="80"/>
      <c r="UBG16" s="80"/>
      <c r="UBH16" s="80"/>
      <c r="UBI16" s="80"/>
      <c r="UBJ16" s="80"/>
      <c r="UBK16" s="80"/>
      <c r="UBL16" s="80"/>
      <c r="UBM16" s="80"/>
      <c r="UBN16" s="80"/>
      <c r="UBO16" s="80"/>
      <c r="UBP16" s="80"/>
      <c r="UBQ16" s="80"/>
      <c r="UBR16" s="80"/>
      <c r="UBS16" s="80"/>
      <c r="UBT16" s="80"/>
      <c r="UBU16" s="80"/>
      <c r="UBV16" s="80"/>
      <c r="UBW16" s="80"/>
      <c r="UBX16" s="80"/>
      <c r="UBY16" s="80"/>
      <c r="UBZ16" s="80"/>
      <c r="UCA16" s="80"/>
      <c r="UCB16" s="80"/>
      <c r="UCC16" s="80"/>
      <c r="UCD16" s="80"/>
      <c r="UCE16" s="80"/>
      <c r="UCF16" s="80"/>
      <c r="UCG16" s="80"/>
      <c r="UCH16" s="80"/>
      <c r="UCI16" s="80"/>
      <c r="UCJ16" s="80"/>
      <c r="UCK16" s="80"/>
      <c r="UCL16" s="80"/>
      <c r="UCM16" s="80"/>
      <c r="UCN16" s="80"/>
      <c r="UCO16" s="80"/>
      <c r="UCP16" s="80"/>
      <c r="UCQ16" s="80"/>
      <c r="UCR16" s="80"/>
      <c r="UCS16" s="80"/>
      <c r="UCT16" s="80"/>
      <c r="UCU16" s="80"/>
      <c r="UCV16" s="80"/>
      <c r="UCW16" s="80"/>
      <c r="UCX16" s="80"/>
      <c r="UCY16" s="80"/>
      <c r="UCZ16" s="80"/>
      <c r="UDA16" s="80"/>
      <c r="UDB16" s="80"/>
      <c r="UDC16" s="80"/>
      <c r="UDD16" s="80"/>
      <c r="UDE16" s="80"/>
      <c r="UDF16" s="80"/>
      <c r="UDG16" s="80"/>
      <c r="UDH16" s="80"/>
      <c r="UDI16" s="80"/>
      <c r="UDJ16" s="80"/>
      <c r="UDK16" s="80"/>
      <c r="UDL16" s="80"/>
      <c r="UDM16" s="80"/>
      <c r="UDN16" s="80"/>
      <c r="UDO16" s="80"/>
      <c r="UDP16" s="80"/>
      <c r="UDQ16" s="80"/>
      <c r="UDR16" s="80"/>
      <c r="UDS16" s="80"/>
      <c r="UDT16" s="80"/>
      <c r="UDU16" s="80"/>
      <c r="UDV16" s="80"/>
      <c r="UDW16" s="80"/>
      <c r="UDX16" s="80"/>
      <c r="UDY16" s="80"/>
      <c r="UDZ16" s="80"/>
      <c r="UEA16" s="80"/>
      <c r="UEB16" s="80"/>
      <c r="UEC16" s="80"/>
      <c r="UED16" s="80"/>
      <c r="UEE16" s="80"/>
      <c r="UEF16" s="80"/>
      <c r="UEG16" s="80"/>
      <c r="UEH16" s="80"/>
      <c r="UEI16" s="80"/>
      <c r="UEJ16" s="80"/>
      <c r="UEK16" s="80"/>
      <c r="UEL16" s="80"/>
      <c r="UEM16" s="80"/>
      <c r="UEN16" s="80"/>
      <c r="UEO16" s="80"/>
      <c r="UEP16" s="80"/>
      <c r="UEQ16" s="80"/>
      <c r="UER16" s="80"/>
      <c r="UES16" s="80"/>
      <c r="UET16" s="80"/>
      <c r="UEU16" s="80"/>
      <c r="UEV16" s="80"/>
      <c r="UEW16" s="80"/>
      <c r="UEX16" s="80"/>
      <c r="UEY16" s="80"/>
      <c r="UEZ16" s="80"/>
      <c r="UFA16" s="80"/>
      <c r="UFB16" s="80"/>
      <c r="UFC16" s="80"/>
      <c r="UFD16" s="80"/>
      <c r="UFE16" s="80"/>
      <c r="UFF16" s="80"/>
      <c r="UFG16" s="80"/>
      <c r="UFH16" s="80"/>
      <c r="UFI16" s="80"/>
      <c r="UFJ16" s="80"/>
      <c r="UFK16" s="80"/>
      <c r="UFL16" s="80"/>
      <c r="UFM16" s="80"/>
      <c r="UFN16" s="80"/>
      <c r="UFO16" s="80"/>
      <c r="UFP16" s="80"/>
      <c r="UFQ16" s="80"/>
      <c r="UFR16" s="80"/>
      <c r="UFS16" s="80"/>
      <c r="UFT16" s="80"/>
      <c r="UFU16" s="80"/>
      <c r="UFV16" s="80"/>
      <c r="UFW16" s="80"/>
      <c r="UFX16" s="80"/>
      <c r="UFY16" s="80"/>
      <c r="UFZ16" s="80"/>
      <c r="UGA16" s="80"/>
      <c r="UGB16" s="80"/>
      <c r="UGC16" s="80"/>
      <c r="UGD16" s="80"/>
      <c r="UGE16" s="80"/>
      <c r="UGF16" s="80"/>
      <c r="UGG16" s="80"/>
      <c r="UGH16" s="80"/>
      <c r="UGI16" s="80"/>
      <c r="UGJ16" s="80"/>
      <c r="UGK16" s="80"/>
      <c r="UGL16" s="80"/>
      <c r="UGM16" s="80"/>
      <c r="UGN16" s="80"/>
      <c r="UGO16" s="80"/>
      <c r="UGP16" s="80"/>
      <c r="UGQ16" s="80"/>
      <c r="UGR16" s="80"/>
      <c r="UGS16" s="80"/>
      <c r="UGT16" s="80"/>
      <c r="UGU16" s="80"/>
      <c r="UGV16" s="80"/>
      <c r="UGW16" s="80"/>
      <c r="UGX16" s="80"/>
      <c r="UGY16" s="80"/>
      <c r="UGZ16" s="80"/>
      <c r="UHA16" s="80"/>
      <c r="UHB16" s="80"/>
      <c r="UHC16" s="80"/>
      <c r="UHD16" s="80"/>
      <c r="UHE16" s="80"/>
      <c r="UHF16" s="80"/>
      <c r="UHG16" s="80"/>
      <c r="UHH16" s="80"/>
      <c r="UHI16" s="80"/>
      <c r="UHJ16" s="80"/>
      <c r="UHK16" s="80"/>
      <c r="UHL16" s="80"/>
      <c r="UHM16" s="80"/>
      <c r="UHN16" s="80"/>
      <c r="UHO16" s="80"/>
      <c r="UHP16" s="80"/>
      <c r="UHQ16" s="80"/>
      <c r="UHR16" s="80"/>
      <c r="UHS16" s="80"/>
      <c r="UHT16" s="80"/>
      <c r="UHU16" s="80"/>
      <c r="UHV16" s="80"/>
      <c r="UHW16" s="80"/>
      <c r="UHX16" s="80"/>
      <c r="UHY16" s="80"/>
      <c r="UHZ16" s="80"/>
      <c r="UIA16" s="80"/>
      <c r="UIB16" s="80"/>
      <c r="UIC16" s="80"/>
      <c r="UID16" s="80"/>
      <c r="UIE16" s="80"/>
      <c r="UIF16" s="80"/>
      <c r="UIG16" s="80"/>
      <c r="UIH16" s="80"/>
      <c r="UII16" s="80"/>
      <c r="UIJ16" s="80"/>
      <c r="UIK16" s="80"/>
      <c r="UIL16" s="80"/>
      <c r="UIM16" s="80"/>
      <c r="UIN16" s="80"/>
      <c r="UIO16" s="80"/>
      <c r="UIP16" s="80"/>
      <c r="UIQ16" s="80"/>
      <c r="UIR16" s="80"/>
      <c r="UIS16" s="80"/>
      <c r="UIT16" s="80"/>
      <c r="UIU16" s="80"/>
      <c r="UIV16" s="80"/>
      <c r="UIW16" s="80"/>
      <c r="UIX16" s="80"/>
      <c r="UIY16" s="80"/>
      <c r="UIZ16" s="80"/>
      <c r="UJA16" s="80"/>
      <c r="UJB16" s="80"/>
      <c r="UJC16" s="80"/>
      <c r="UJD16" s="80"/>
      <c r="UJE16" s="80"/>
      <c r="UJF16" s="80"/>
      <c r="UJG16" s="80"/>
      <c r="UJH16" s="80"/>
      <c r="UJI16" s="80"/>
      <c r="UJJ16" s="80"/>
      <c r="UJK16" s="80"/>
      <c r="UJL16" s="80"/>
      <c r="UJM16" s="80"/>
      <c r="UJN16" s="80"/>
      <c r="UJO16" s="80"/>
      <c r="UJP16" s="80"/>
      <c r="UJQ16" s="80"/>
      <c r="UJR16" s="80"/>
      <c r="UJS16" s="80"/>
      <c r="UJT16" s="80"/>
      <c r="UJU16" s="80"/>
      <c r="UJV16" s="80"/>
      <c r="UJW16" s="80"/>
      <c r="UJX16" s="80"/>
      <c r="UJY16" s="80"/>
      <c r="UJZ16" s="80"/>
      <c r="UKA16" s="80"/>
      <c r="UKB16" s="80"/>
      <c r="UKC16" s="80"/>
      <c r="UKD16" s="80"/>
      <c r="UKE16" s="80"/>
      <c r="UKF16" s="80"/>
      <c r="UKG16" s="80"/>
      <c r="UKH16" s="80"/>
      <c r="UKI16" s="80"/>
      <c r="UKJ16" s="80"/>
      <c r="UKK16" s="80"/>
      <c r="UKL16" s="80"/>
      <c r="UKM16" s="80"/>
      <c r="UKN16" s="80"/>
      <c r="UKO16" s="80"/>
      <c r="UKP16" s="80"/>
      <c r="UKQ16" s="80"/>
      <c r="UKR16" s="80"/>
      <c r="UKS16" s="80"/>
      <c r="UKT16" s="80"/>
      <c r="UKU16" s="80"/>
      <c r="UKV16" s="80"/>
      <c r="UKW16" s="80"/>
      <c r="UKX16" s="80"/>
      <c r="UKY16" s="80"/>
      <c r="UKZ16" s="80"/>
      <c r="ULA16" s="80"/>
      <c r="ULB16" s="80"/>
      <c r="ULC16" s="80"/>
      <c r="ULD16" s="80"/>
      <c r="ULE16" s="80"/>
      <c r="ULF16" s="80"/>
      <c r="ULG16" s="80"/>
      <c r="ULH16" s="80"/>
      <c r="ULI16" s="80"/>
      <c r="ULJ16" s="80"/>
      <c r="ULK16" s="80"/>
      <c r="ULL16" s="80"/>
      <c r="ULM16" s="80"/>
      <c r="ULN16" s="80"/>
      <c r="ULO16" s="80"/>
      <c r="ULP16" s="80"/>
      <c r="ULQ16" s="80"/>
      <c r="ULR16" s="80"/>
      <c r="ULS16" s="80"/>
      <c r="ULT16" s="80"/>
      <c r="ULU16" s="80"/>
      <c r="ULV16" s="80"/>
      <c r="ULW16" s="80"/>
      <c r="ULX16" s="80"/>
      <c r="ULY16" s="80"/>
      <c r="ULZ16" s="80"/>
      <c r="UMA16" s="80"/>
      <c r="UMB16" s="80"/>
      <c r="UMC16" s="80"/>
      <c r="UMD16" s="80"/>
      <c r="UME16" s="80"/>
      <c r="UMF16" s="80"/>
      <c r="UMG16" s="80"/>
      <c r="UMH16" s="80"/>
      <c r="UMI16" s="80"/>
      <c r="UMJ16" s="80"/>
      <c r="UMK16" s="80"/>
      <c r="UML16" s="80"/>
      <c r="UMM16" s="80"/>
      <c r="UMN16" s="80"/>
      <c r="UMO16" s="80"/>
      <c r="UMP16" s="80"/>
      <c r="UMQ16" s="80"/>
      <c r="UMR16" s="80"/>
      <c r="UMS16" s="80"/>
      <c r="UMT16" s="80"/>
      <c r="UMU16" s="80"/>
      <c r="UMV16" s="80"/>
      <c r="UMW16" s="80"/>
      <c r="UMX16" s="80"/>
      <c r="UMY16" s="80"/>
      <c r="UMZ16" s="80"/>
      <c r="UNA16" s="80"/>
      <c r="UNB16" s="80"/>
      <c r="UNC16" s="80"/>
      <c r="UND16" s="80"/>
      <c r="UNE16" s="80"/>
      <c r="UNF16" s="80"/>
      <c r="UNG16" s="80"/>
      <c r="UNH16" s="80"/>
      <c r="UNI16" s="80"/>
      <c r="UNJ16" s="80"/>
      <c r="UNK16" s="80"/>
      <c r="UNL16" s="80"/>
      <c r="UNM16" s="80"/>
      <c r="UNN16" s="80"/>
      <c r="UNO16" s="80"/>
      <c r="UNP16" s="80"/>
      <c r="UNQ16" s="80"/>
      <c r="UNR16" s="80"/>
      <c r="UNS16" s="80"/>
      <c r="UNT16" s="80"/>
      <c r="UNU16" s="80"/>
      <c r="UNV16" s="80"/>
      <c r="UNW16" s="80"/>
      <c r="UNX16" s="80"/>
      <c r="UNY16" s="80"/>
      <c r="UNZ16" s="80"/>
      <c r="UOA16" s="80"/>
      <c r="UOB16" s="80"/>
      <c r="UOC16" s="80"/>
      <c r="UOD16" s="80"/>
      <c r="UOE16" s="80"/>
      <c r="UOF16" s="80"/>
      <c r="UOG16" s="80"/>
      <c r="UOH16" s="80"/>
      <c r="UOI16" s="80"/>
      <c r="UOJ16" s="80"/>
      <c r="UOK16" s="80"/>
      <c r="UOL16" s="80"/>
      <c r="UOM16" s="80"/>
      <c r="UON16" s="80"/>
      <c r="UOO16" s="80"/>
      <c r="UOP16" s="80"/>
      <c r="UOQ16" s="80"/>
      <c r="UOR16" s="80"/>
      <c r="UOS16" s="80"/>
      <c r="UOT16" s="80"/>
      <c r="UOU16" s="80"/>
      <c r="UOV16" s="80"/>
      <c r="UOW16" s="80"/>
      <c r="UOX16" s="80"/>
      <c r="UOY16" s="80"/>
      <c r="UOZ16" s="80"/>
      <c r="UPA16" s="80"/>
      <c r="UPB16" s="80"/>
      <c r="UPC16" s="80"/>
      <c r="UPD16" s="80"/>
      <c r="UPE16" s="80"/>
      <c r="UPF16" s="80"/>
      <c r="UPG16" s="80"/>
      <c r="UPH16" s="80"/>
      <c r="UPI16" s="80"/>
      <c r="UPJ16" s="80"/>
      <c r="UPK16" s="80"/>
      <c r="UPL16" s="80"/>
      <c r="UPM16" s="80"/>
      <c r="UPN16" s="80"/>
      <c r="UPO16" s="80"/>
      <c r="UPP16" s="80"/>
      <c r="UPQ16" s="80"/>
      <c r="UPR16" s="80"/>
      <c r="UPS16" s="80"/>
      <c r="UPT16" s="80"/>
      <c r="UPU16" s="80"/>
      <c r="UPV16" s="80"/>
      <c r="UPW16" s="80"/>
      <c r="UPX16" s="80"/>
      <c r="UPY16" s="80"/>
      <c r="UPZ16" s="80"/>
      <c r="UQA16" s="80"/>
      <c r="UQB16" s="80"/>
      <c r="UQC16" s="80"/>
      <c r="UQD16" s="80"/>
      <c r="UQE16" s="80"/>
      <c r="UQF16" s="80"/>
      <c r="UQG16" s="80"/>
      <c r="UQH16" s="80"/>
      <c r="UQI16" s="80"/>
      <c r="UQJ16" s="80"/>
      <c r="UQK16" s="80"/>
      <c r="UQL16" s="80"/>
      <c r="UQM16" s="80"/>
      <c r="UQN16" s="80"/>
      <c r="UQO16" s="80"/>
      <c r="UQP16" s="80"/>
      <c r="UQQ16" s="80"/>
      <c r="UQR16" s="80"/>
      <c r="UQS16" s="80"/>
      <c r="UQT16" s="80"/>
      <c r="UQU16" s="80"/>
      <c r="UQV16" s="80"/>
      <c r="UQW16" s="80"/>
      <c r="UQX16" s="80"/>
      <c r="UQY16" s="80"/>
      <c r="UQZ16" s="80"/>
      <c r="URA16" s="80"/>
      <c r="URB16" s="80"/>
      <c r="URC16" s="80"/>
      <c r="URD16" s="80"/>
      <c r="URE16" s="80"/>
      <c r="URF16" s="80"/>
      <c r="URG16" s="80"/>
      <c r="URH16" s="80"/>
      <c r="URI16" s="80"/>
      <c r="URJ16" s="80"/>
      <c r="URK16" s="80"/>
      <c r="URL16" s="80"/>
      <c r="URM16" s="80"/>
      <c r="URN16" s="80"/>
      <c r="URO16" s="80"/>
      <c r="URP16" s="80"/>
      <c r="URQ16" s="80"/>
      <c r="URR16" s="80"/>
      <c r="URS16" s="80"/>
      <c r="URT16" s="80"/>
      <c r="URU16" s="80"/>
      <c r="URV16" s="80"/>
      <c r="URW16" s="80"/>
      <c r="URX16" s="80"/>
      <c r="URY16" s="80"/>
      <c r="URZ16" s="80"/>
      <c r="USA16" s="80"/>
      <c r="USB16" s="80"/>
      <c r="USC16" s="80"/>
      <c r="USD16" s="80"/>
      <c r="USE16" s="80"/>
      <c r="USF16" s="80"/>
      <c r="USG16" s="80"/>
      <c r="USH16" s="80"/>
      <c r="USI16" s="80"/>
      <c r="USJ16" s="80"/>
      <c r="USK16" s="80"/>
      <c r="USL16" s="80"/>
      <c r="USM16" s="80"/>
      <c r="USN16" s="80"/>
      <c r="USO16" s="80"/>
      <c r="USP16" s="80"/>
      <c r="USQ16" s="80"/>
      <c r="USR16" s="80"/>
      <c r="USS16" s="80"/>
      <c r="UST16" s="80"/>
      <c r="USU16" s="80"/>
      <c r="USV16" s="80"/>
      <c r="USW16" s="80"/>
      <c r="USX16" s="80"/>
      <c r="USY16" s="80"/>
      <c r="USZ16" s="80"/>
      <c r="UTA16" s="80"/>
      <c r="UTB16" s="80"/>
      <c r="UTC16" s="80"/>
      <c r="UTD16" s="80"/>
      <c r="UTE16" s="80"/>
      <c r="UTF16" s="80"/>
      <c r="UTG16" s="80"/>
      <c r="UTH16" s="80"/>
      <c r="UTI16" s="80"/>
      <c r="UTJ16" s="80"/>
      <c r="UTK16" s="80"/>
      <c r="UTL16" s="80"/>
      <c r="UTM16" s="80"/>
      <c r="UTN16" s="80"/>
      <c r="UTO16" s="80"/>
      <c r="UTP16" s="80"/>
      <c r="UTQ16" s="80"/>
      <c r="UTR16" s="80"/>
      <c r="UTS16" s="80"/>
      <c r="UTT16" s="80"/>
      <c r="UTU16" s="80"/>
      <c r="UTV16" s="80"/>
      <c r="UTW16" s="80"/>
      <c r="UTX16" s="80"/>
      <c r="UTY16" s="80"/>
      <c r="UTZ16" s="80"/>
      <c r="UUA16" s="80"/>
      <c r="UUB16" s="80"/>
      <c r="UUC16" s="80"/>
      <c r="UUD16" s="80"/>
      <c r="UUE16" s="80"/>
      <c r="UUF16" s="80"/>
      <c r="UUG16" s="80"/>
      <c r="UUH16" s="80"/>
      <c r="UUI16" s="80"/>
      <c r="UUJ16" s="80"/>
      <c r="UUK16" s="80"/>
      <c r="UUL16" s="80"/>
      <c r="UUM16" s="80"/>
      <c r="UUN16" s="80"/>
      <c r="UUO16" s="80"/>
      <c r="UUP16" s="80"/>
      <c r="UUQ16" s="80"/>
      <c r="UUR16" s="80"/>
      <c r="UUS16" s="80"/>
      <c r="UUT16" s="80"/>
      <c r="UUU16" s="80"/>
      <c r="UUV16" s="80"/>
      <c r="UUW16" s="80"/>
      <c r="UUX16" s="80"/>
      <c r="UUY16" s="80"/>
      <c r="UUZ16" s="80"/>
      <c r="UVA16" s="80"/>
      <c r="UVB16" s="80"/>
      <c r="UVC16" s="80"/>
      <c r="UVD16" s="80"/>
      <c r="UVE16" s="80"/>
      <c r="UVF16" s="80"/>
      <c r="UVG16" s="80"/>
      <c r="UVH16" s="80"/>
      <c r="UVI16" s="80"/>
      <c r="UVJ16" s="80"/>
      <c r="UVK16" s="80"/>
      <c r="UVL16" s="80"/>
      <c r="UVM16" s="80"/>
      <c r="UVN16" s="80"/>
      <c r="UVO16" s="80"/>
      <c r="UVP16" s="80"/>
      <c r="UVQ16" s="80"/>
      <c r="UVR16" s="80"/>
      <c r="UVS16" s="80"/>
      <c r="UVT16" s="80"/>
      <c r="UVU16" s="80"/>
      <c r="UVV16" s="80"/>
      <c r="UVW16" s="80"/>
      <c r="UVX16" s="80"/>
      <c r="UVY16" s="80"/>
      <c r="UVZ16" s="80"/>
      <c r="UWA16" s="80"/>
      <c r="UWB16" s="80"/>
      <c r="UWC16" s="80"/>
      <c r="UWD16" s="80"/>
      <c r="UWE16" s="80"/>
      <c r="UWF16" s="80"/>
      <c r="UWG16" s="80"/>
      <c r="UWH16" s="80"/>
      <c r="UWI16" s="80"/>
      <c r="UWJ16" s="80"/>
      <c r="UWK16" s="80"/>
      <c r="UWL16" s="80"/>
      <c r="UWM16" s="80"/>
      <c r="UWN16" s="80"/>
      <c r="UWO16" s="80"/>
      <c r="UWP16" s="80"/>
      <c r="UWQ16" s="80"/>
      <c r="UWR16" s="80"/>
      <c r="UWS16" s="80"/>
      <c r="UWT16" s="80"/>
      <c r="UWU16" s="80"/>
      <c r="UWV16" s="80"/>
      <c r="UWW16" s="80"/>
      <c r="UWX16" s="80"/>
      <c r="UWY16" s="80"/>
      <c r="UWZ16" s="80"/>
      <c r="UXA16" s="80"/>
      <c r="UXB16" s="80"/>
      <c r="UXC16" s="80"/>
      <c r="UXD16" s="80"/>
      <c r="UXE16" s="80"/>
      <c r="UXF16" s="80"/>
      <c r="UXG16" s="80"/>
      <c r="UXH16" s="80"/>
      <c r="UXI16" s="80"/>
      <c r="UXJ16" s="80"/>
      <c r="UXK16" s="80"/>
      <c r="UXL16" s="80"/>
      <c r="UXM16" s="80"/>
      <c r="UXN16" s="80"/>
      <c r="UXO16" s="80"/>
      <c r="UXP16" s="80"/>
      <c r="UXQ16" s="80"/>
      <c r="UXR16" s="80"/>
      <c r="UXS16" s="80"/>
      <c r="UXT16" s="80"/>
      <c r="UXU16" s="80"/>
      <c r="UXV16" s="80"/>
      <c r="UXW16" s="80"/>
      <c r="UXX16" s="80"/>
      <c r="UXY16" s="80"/>
      <c r="UXZ16" s="80"/>
      <c r="UYA16" s="80"/>
      <c r="UYB16" s="80"/>
      <c r="UYC16" s="80"/>
      <c r="UYD16" s="80"/>
      <c r="UYE16" s="80"/>
      <c r="UYF16" s="80"/>
      <c r="UYG16" s="80"/>
      <c r="UYH16" s="80"/>
      <c r="UYI16" s="80"/>
      <c r="UYJ16" s="80"/>
      <c r="UYK16" s="80"/>
      <c r="UYL16" s="80"/>
      <c r="UYM16" s="80"/>
      <c r="UYN16" s="80"/>
      <c r="UYO16" s="80"/>
      <c r="UYP16" s="80"/>
      <c r="UYQ16" s="80"/>
      <c r="UYR16" s="80"/>
      <c r="UYS16" s="80"/>
      <c r="UYT16" s="80"/>
      <c r="UYU16" s="80"/>
      <c r="UYV16" s="80"/>
      <c r="UYW16" s="80"/>
      <c r="UYX16" s="80"/>
      <c r="UYY16" s="80"/>
      <c r="UYZ16" s="80"/>
      <c r="UZA16" s="80"/>
      <c r="UZB16" s="80"/>
      <c r="UZC16" s="80"/>
      <c r="UZD16" s="80"/>
      <c r="UZE16" s="80"/>
      <c r="UZF16" s="80"/>
      <c r="UZG16" s="80"/>
      <c r="UZH16" s="80"/>
      <c r="UZI16" s="80"/>
      <c r="UZJ16" s="80"/>
      <c r="UZK16" s="80"/>
      <c r="UZL16" s="80"/>
      <c r="UZM16" s="80"/>
      <c r="UZN16" s="80"/>
      <c r="UZO16" s="80"/>
      <c r="UZP16" s="80"/>
      <c r="UZQ16" s="80"/>
      <c r="UZR16" s="80"/>
      <c r="UZS16" s="80"/>
      <c r="UZT16" s="80"/>
      <c r="UZU16" s="80"/>
      <c r="UZV16" s="80"/>
      <c r="UZW16" s="80"/>
      <c r="UZX16" s="80"/>
      <c r="UZY16" s="80"/>
      <c r="UZZ16" s="80"/>
      <c r="VAA16" s="80"/>
      <c r="VAB16" s="80"/>
      <c r="VAC16" s="80"/>
      <c r="VAD16" s="80"/>
      <c r="VAE16" s="80"/>
      <c r="VAF16" s="80"/>
      <c r="VAG16" s="80"/>
      <c r="VAH16" s="80"/>
      <c r="VAI16" s="80"/>
      <c r="VAJ16" s="80"/>
      <c r="VAK16" s="80"/>
      <c r="VAL16" s="80"/>
      <c r="VAM16" s="80"/>
      <c r="VAN16" s="80"/>
      <c r="VAO16" s="80"/>
      <c r="VAP16" s="80"/>
      <c r="VAQ16" s="80"/>
      <c r="VAR16" s="80"/>
      <c r="VAS16" s="80"/>
      <c r="VAT16" s="80"/>
      <c r="VAU16" s="80"/>
      <c r="VAV16" s="80"/>
      <c r="VAW16" s="80"/>
      <c r="VAX16" s="80"/>
      <c r="VAY16" s="80"/>
      <c r="VAZ16" s="80"/>
      <c r="VBA16" s="80"/>
      <c r="VBB16" s="80"/>
      <c r="VBC16" s="80"/>
      <c r="VBD16" s="80"/>
      <c r="VBE16" s="80"/>
      <c r="VBF16" s="80"/>
      <c r="VBG16" s="80"/>
      <c r="VBH16" s="80"/>
      <c r="VBI16" s="80"/>
      <c r="VBJ16" s="80"/>
      <c r="VBK16" s="80"/>
      <c r="VBL16" s="80"/>
      <c r="VBM16" s="80"/>
      <c r="VBN16" s="80"/>
      <c r="VBO16" s="80"/>
      <c r="VBP16" s="80"/>
      <c r="VBQ16" s="80"/>
      <c r="VBR16" s="80"/>
      <c r="VBS16" s="80"/>
      <c r="VBT16" s="80"/>
      <c r="VBU16" s="80"/>
      <c r="VBV16" s="80"/>
      <c r="VBW16" s="80"/>
      <c r="VBX16" s="80"/>
      <c r="VBY16" s="80"/>
      <c r="VBZ16" s="80"/>
      <c r="VCA16" s="80"/>
      <c r="VCB16" s="80"/>
      <c r="VCC16" s="80"/>
      <c r="VCD16" s="80"/>
      <c r="VCE16" s="80"/>
      <c r="VCF16" s="80"/>
      <c r="VCG16" s="80"/>
      <c r="VCH16" s="80"/>
      <c r="VCI16" s="80"/>
      <c r="VCJ16" s="80"/>
      <c r="VCK16" s="80"/>
      <c r="VCL16" s="80"/>
      <c r="VCM16" s="80"/>
      <c r="VCN16" s="80"/>
      <c r="VCO16" s="80"/>
      <c r="VCP16" s="80"/>
      <c r="VCQ16" s="80"/>
      <c r="VCR16" s="80"/>
      <c r="VCS16" s="80"/>
      <c r="VCT16" s="80"/>
      <c r="VCU16" s="80"/>
      <c r="VCV16" s="80"/>
      <c r="VCW16" s="80"/>
      <c r="VCX16" s="80"/>
      <c r="VCY16" s="80"/>
      <c r="VCZ16" s="80"/>
      <c r="VDA16" s="80"/>
      <c r="VDB16" s="80"/>
      <c r="VDC16" s="80"/>
      <c r="VDD16" s="80"/>
      <c r="VDE16" s="80"/>
      <c r="VDF16" s="80"/>
      <c r="VDG16" s="80"/>
      <c r="VDH16" s="80"/>
      <c r="VDI16" s="80"/>
      <c r="VDJ16" s="80"/>
      <c r="VDK16" s="80"/>
      <c r="VDL16" s="80"/>
      <c r="VDM16" s="80"/>
      <c r="VDN16" s="80"/>
      <c r="VDO16" s="80"/>
      <c r="VDP16" s="80"/>
      <c r="VDQ16" s="80"/>
      <c r="VDR16" s="80"/>
      <c r="VDS16" s="80"/>
      <c r="VDT16" s="80"/>
      <c r="VDU16" s="80"/>
      <c r="VDV16" s="80"/>
      <c r="VDW16" s="80"/>
      <c r="VDX16" s="80"/>
      <c r="VDY16" s="80"/>
      <c r="VDZ16" s="80"/>
      <c r="VEA16" s="80"/>
      <c r="VEB16" s="80"/>
      <c r="VEC16" s="80"/>
      <c r="VED16" s="80"/>
      <c r="VEE16" s="80"/>
      <c r="VEF16" s="80"/>
      <c r="VEG16" s="80"/>
      <c r="VEH16" s="80"/>
      <c r="VEI16" s="80"/>
      <c r="VEJ16" s="80"/>
      <c r="VEK16" s="80"/>
      <c r="VEL16" s="80"/>
      <c r="VEM16" s="80"/>
      <c r="VEN16" s="80"/>
      <c r="VEO16" s="80"/>
      <c r="VEP16" s="80"/>
      <c r="VEQ16" s="80"/>
      <c r="VER16" s="80"/>
      <c r="VES16" s="80"/>
      <c r="VET16" s="80"/>
      <c r="VEU16" s="80"/>
      <c r="VEV16" s="80"/>
      <c r="VEW16" s="80"/>
      <c r="VEX16" s="80"/>
      <c r="VEY16" s="80"/>
      <c r="VEZ16" s="80"/>
      <c r="VFA16" s="80"/>
      <c r="VFB16" s="80"/>
      <c r="VFC16" s="80"/>
      <c r="VFD16" s="80"/>
      <c r="VFE16" s="80"/>
      <c r="VFF16" s="80"/>
      <c r="VFG16" s="80"/>
      <c r="VFH16" s="80"/>
      <c r="VFI16" s="80"/>
      <c r="VFJ16" s="80"/>
      <c r="VFK16" s="80"/>
      <c r="VFL16" s="80"/>
      <c r="VFM16" s="80"/>
      <c r="VFN16" s="80"/>
      <c r="VFO16" s="80"/>
      <c r="VFP16" s="80"/>
      <c r="VFQ16" s="80"/>
      <c r="VFR16" s="80"/>
      <c r="VFS16" s="80"/>
      <c r="VFT16" s="80"/>
      <c r="VFU16" s="80"/>
      <c r="VFV16" s="80"/>
      <c r="VFW16" s="80"/>
      <c r="VFX16" s="80"/>
      <c r="VFY16" s="80"/>
      <c r="VFZ16" s="80"/>
      <c r="VGA16" s="80"/>
      <c r="VGB16" s="80"/>
      <c r="VGC16" s="80"/>
      <c r="VGD16" s="80"/>
      <c r="VGE16" s="80"/>
      <c r="VGF16" s="80"/>
      <c r="VGG16" s="80"/>
      <c r="VGH16" s="80"/>
      <c r="VGI16" s="80"/>
      <c r="VGJ16" s="80"/>
      <c r="VGK16" s="80"/>
      <c r="VGL16" s="80"/>
      <c r="VGM16" s="80"/>
      <c r="VGN16" s="80"/>
      <c r="VGO16" s="80"/>
      <c r="VGP16" s="80"/>
      <c r="VGQ16" s="80"/>
      <c r="VGR16" s="80"/>
      <c r="VGS16" s="80"/>
      <c r="VGT16" s="80"/>
      <c r="VGU16" s="80"/>
      <c r="VGV16" s="80"/>
      <c r="VGW16" s="80"/>
      <c r="VGX16" s="80"/>
      <c r="VGY16" s="80"/>
      <c r="VGZ16" s="80"/>
      <c r="VHA16" s="80"/>
      <c r="VHB16" s="80"/>
      <c r="VHC16" s="80"/>
      <c r="VHD16" s="80"/>
      <c r="VHE16" s="80"/>
      <c r="VHF16" s="80"/>
      <c r="VHG16" s="80"/>
      <c r="VHH16" s="80"/>
      <c r="VHI16" s="80"/>
      <c r="VHJ16" s="80"/>
      <c r="VHK16" s="80"/>
      <c r="VHL16" s="80"/>
      <c r="VHM16" s="80"/>
      <c r="VHN16" s="80"/>
      <c r="VHO16" s="80"/>
      <c r="VHP16" s="80"/>
      <c r="VHQ16" s="80"/>
      <c r="VHR16" s="80"/>
      <c r="VHS16" s="80"/>
      <c r="VHT16" s="80"/>
      <c r="VHU16" s="80"/>
      <c r="VHV16" s="80"/>
      <c r="VHW16" s="80"/>
      <c r="VHX16" s="80"/>
      <c r="VHY16" s="80"/>
      <c r="VHZ16" s="80"/>
      <c r="VIA16" s="80"/>
      <c r="VIB16" s="80"/>
      <c r="VIC16" s="80"/>
      <c r="VID16" s="80"/>
      <c r="VIE16" s="80"/>
      <c r="VIF16" s="80"/>
      <c r="VIG16" s="80"/>
      <c r="VIH16" s="80"/>
      <c r="VII16" s="80"/>
      <c r="VIJ16" s="80"/>
      <c r="VIK16" s="80"/>
      <c r="VIL16" s="80"/>
      <c r="VIM16" s="80"/>
      <c r="VIN16" s="80"/>
      <c r="VIO16" s="80"/>
      <c r="VIP16" s="80"/>
      <c r="VIQ16" s="80"/>
      <c r="VIR16" s="80"/>
      <c r="VIS16" s="80"/>
      <c r="VIT16" s="80"/>
      <c r="VIU16" s="80"/>
      <c r="VIV16" s="80"/>
      <c r="VIW16" s="80"/>
      <c r="VIX16" s="80"/>
      <c r="VIY16" s="80"/>
      <c r="VIZ16" s="80"/>
      <c r="VJA16" s="80"/>
      <c r="VJB16" s="80"/>
      <c r="VJC16" s="80"/>
      <c r="VJD16" s="80"/>
      <c r="VJE16" s="80"/>
      <c r="VJF16" s="80"/>
      <c r="VJG16" s="80"/>
      <c r="VJH16" s="80"/>
      <c r="VJI16" s="80"/>
      <c r="VJJ16" s="80"/>
      <c r="VJK16" s="80"/>
      <c r="VJL16" s="80"/>
      <c r="VJM16" s="80"/>
      <c r="VJN16" s="80"/>
      <c r="VJO16" s="80"/>
      <c r="VJP16" s="80"/>
      <c r="VJQ16" s="80"/>
      <c r="VJR16" s="80"/>
      <c r="VJS16" s="80"/>
      <c r="VJT16" s="80"/>
      <c r="VJU16" s="80"/>
      <c r="VJV16" s="80"/>
      <c r="VJW16" s="80"/>
      <c r="VJX16" s="80"/>
      <c r="VJY16" s="80"/>
      <c r="VJZ16" s="80"/>
      <c r="VKA16" s="80"/>
      <c r="VKB16" s="80"/>
      <c r="VKC16" s="80"/>
      <c r="VKD16" s="80"/>
      <c r="VKE16" s="80"/>
      <c r="VKF16" s="80"/>
      <c r="VKG16" s="80"/>
      <c r="VKH16" s="80"/>
      <c r="VKI16" s="80"/>
      <c r="VKJ16" s="80"/>
      <c r="VKK16" s="80"/>
      <c r="VKL16" s="80"/>
      <c r="VKM16" s="80"/>
      <c r="VKN16" s="80"/>
      <c r="VKO16" s="80"/>
      <c r="VKP16" s="80"/>
      <c r="VKQ16" s="80"/>
      <c r="VKR16" s="80"/>
      <c r="VKS16" s="80"/>
      <c r="VKT16" s="80"/>
      <c r="VKU16" s="80"/>
      <c r="VKV16" s="80"/>
      <c r="VKW16" s="80"/>
      <c r="VKX16" s="80"/>
      <c r="VKY16" s="80"/>
      <c r="VKZ16" s="80"/>
      <c r="VLA16" s="80"/>
      <c r="VLB16" s="80"/>
      <c r="VLC16" s="80"/>
      <c r="VLD16" s="80"/>
      <c r="VLE16" s="80"/>
      <c r="VLF16" s="80"/>
      <c r="VLG16" s="80"/>
      <c r="VLH16" s="80"/>
      <c r="VLI16" s="80"/>
      <c r="VLJ16" s="80"/>
      <c r="VLK16" s="80"/>
      <c r="VLL16" s="80"/>
      <c r="VLM16" s="80"/>
      <c r="VLN16" s="80"/>
      <c r="VLO16" s="80"/>
      <c r="VLP16" s="80"/>
      <c r="VLQ16" s="80"/>
      <c r="VLR16" s="80"/>
      <c r="VLS16" s="80"/>
      <c r="VLT16" s="80"/>
      <c r="VLU16" s="80"/>
      <c r="VLV16" s="80"/>
      <c r="VLW16" s="80"/>
      <c r="VLX16" s="80"/>
      <c r="VLY16" s="80"/>
      <c r="VLZ16" s="80"/>
      <c r="VMA16" s="80"/>
      <c r="VMB16" s="80"/>
      <c r="VMC16" s="80"/>
      <c r="VMD16" s="80"/>
      <c r="VME16" s="80"/>
      <c r="VMF16" s="80"/>
      <c r="VMG16" s="80"/>
      <c r="VMH16" s="80"/>
      <c r="VMI16" s="80"/>
      <c r="VMJ16" s="80"/>
      <c r="VMK16" s="80"/>
      <c r="VML16" s="80"/>
      <c r="VMM16" s="80"/>
      <c r="VMN16" s="80"/>
      <c r="VMO16" s="80"/>
      <c r="VMP16" s="80"/>
      <c r="VMQ16" s="80"/>
      <c r="VMR16" s="80"/>
      <c r="VMS16" s="80"/>
      <c r="VMT16" s="80"/>
      <c r="VMU16" s="80"/>
      <c r="VMV16" s="80"/>
      <c r="VMW16" s="80"/>
      <c r="VMX16" s="80"/>
      <c r="VMY16" s="80"/>
      <c r="VMZ16" s="80"/>
      <c r="VNA16" s="80"/>
      <c r="VNB16" s="80"/>
      <c r="VNC16" s="80"/>
      <c r="VND16" s="80"/>
      <c r="VNE16" s="80"/>
      <c r="VNF16" s="80"/>
      <c r="VNG16" s="80"/>
      <c r="VNH16" s="80"/>
      <c r="VNI16" s="80"/>
      <c r="VNJ16" s="80"/>
      <c r="VNK16" s="80"/>
      <c r="VNL16" s="80"/>
      <c r="VNM16" s="80"/>
      <c r="VNN16" s="80"/>
      <c r="VNO16" s="80"/>
      <c r="VNP16" s="80"/>
      <c r="VNQ16" s="80"/>
      <c r="VNR16" s="80"/>
      <c r="VNS16" s="80"/>
      <c r="VNT16" s="80"/>
      <c r="VNU16" s="80"/>
      <c r="VNV16" s="80"/>
      <c r="VNW16" s="80"/>
      <c r="VNX16" s="80"/>
      <c r="VNY16" s="80"/>
      <c r="VNZ16" s="80"/>
      <c r="VOA16" s="80"/>
      <c r="VOB16" s="80"/>
      <c r="VOC16" s="80"/>
      <c r="VOD16" s="80"/>
      <c r="VOE16" s="80"/>
      <c r="VOF16" s="80"/>
      <c r="VOG16" s="80"/>
      <c r="VOH16" s="80"/>
      <c r="VOI16" s="80"/>
      <c r="VOJ16" s="80"/>
      <c r="VOK16" s="80"/>
      <c r="VOL16" s="80"/>
      <c r="VOM16" s="80"/>
      <c r="VON16" s="80"/>
      <c r="VOO16" s="80"/>
      <c r="VOP16" s="80"/>
      <c r="VOQ16" s="80"/>
      <c r="VOR16" s="80"/>
      <c r="VOS16" s="80"/>
      <c r="VOT16" s="80"/>
      <c r="VOU16" s="80"/>
      <c r="VOV16" s="80"/>
      <c r="VOW16" s="80"/>
      <c r="VOX16" s="80"/>
      <c r="VOY16" s="80"/>
      <c r="VOZ16" s="80"/>
      <c r="VPA16" s="80"/>
      <c r="VPB16" s="80"/>
      <c r="VPC16" s="80"/>
      <c r="VPD16" s="80"/>
      <c r="VPE16" s="80"/>
      <c r="VPF16" s="80"/>
      <c r="VPG16" s="80"/>
      <c r="VPH16" s="80"/>
      <c r="VPI16" s="80"/>
      <c r="VPJ16" s="80"/>
      <c r="VPK16" s="80"/>
      <c r="VPL16" s="80"/>
      <c r="VPM16" s="80"/>
      <c r="VPN16" s="80"/>
      <c r="VPO16" s="80"/>
      <c r="VPP16" s="80"/>
      <c r="VPQ16" s="80"/>
      <c r="VPR16" s="80"/>
      <c r="VPS16" s="80"/>
      <c r="VPT16" s="80"/>
      <c r="VPU16" s="80"/>
      <c r="VPV16" s="80"/>
      <c r="VPW16" s="80"/>
      <c r="VPX16" s="80"/>
      <c r="VPY16" s="80"/>
      <c r="VPZ16" s="80"/>
      <c r="VQA16" s="80"/>
      <c r="VQB16" s="80"/>
      <c r="VQC16" s="80"/>
      <c r="VQD16" s="80"/>
      <c r="VQE16" s="80"/>
      <c r="VQF16" s="80"/>
      <c r="VQG16" s="80"/>
      <c r="VQH16" s="80"/>
      <c r="VQI16" s="80"/>
      <c r="VQJ16" s="80"/>
      <c r="VQK16" s="80"/>
      <c r="VQL16" s="80"/>
      <c r="VQM16" s="80"/>
      <c r="VQN16" s="80"/>
      <c r="VQO16" s="80"/>
      <c r="VQP16" s="80"/>
      <c r="VQQ16" s="80"/>
      <c r="VQR16" s="80"/>
      <c r="VQS16" s="80"/>
      <c r="VQT16" s="80"/>
      <c r="VQU16" s="80"/>
      <c r="VQV16" s="80"/>
      <c r="VQW16" s="80"/>
      <c r="VQX16" s="80"/>
      <c r="VQY16" s="80"/>
      <c r="VQZ16" s="80"/>
      <c r="VRA16" s="80"/>
      <c r="VRB16" s="80"/>
      <c r="VRC16" s="80"/>
      <c r="VRD16" s="80"/>
      <c r="VRE16" s="80"/>
      <c r="VRF16" s="80"/>
      <c r="VRG16" s="80"/>
      <c r="VRH16" s="80"/>
      <c r="VRI16" s="80"/>
      <c r="VRJ16" s="80"/>
      <c r="VRK16" s="80"/>
      <c r="VRL16" s="80"/>
      <c r="VRM16" s="80"/>
      <c r="VRN16" s="80"/>
      <c r="VRO16" s="80"/>
      <c r="VRP16" s="80"/>
      <c r="VRQ16" s="80"/>
      <c r="VRR16" s="80"/>
      <c r="VRS16" s="80"/>
      <c r="VRT16" s="80"/>
      <c r="VRU16" s="80"/>
      <c r="VRV16" s="80"/>
      <c r="VRW16" s="80"/>
      <c r="VRX16" s="80"/>
      <c r="VRY16" s="80"/>
      <c r="VRZ16" s="80"/>
      <c r="VSA16" s="80"/>
      <c r="VSB16" s="80"/>
      <c r="VSC16" s="80"/>
      <c r="VSD16" s="80"/>
      <c r="VSE16" s="80"/>
      <c r="VSF16" s="80"/>
      <c r="VSG16" s="80"/>
      <c r="VSH16" s="80"/>
      <c r="VSI16" s="80"/>
      <c r="VSJ16" s="80"/>
      <c r="VSK16" s="80"/>
      <c r="VSL16" s="80"/>
      <c r="VSM16" s="80"/>
      <c r="VSN16" s="80"/>
      <c r="VSO16" s="80"/>
      <c r="VSP16" s="80"/>
      <c r="VSQ16" s="80"/>
      <c r="VSR16" s="80"/>
      <c r="VSS16" s="80"/>
      <c r="VST16" s="80"/>
      <c r="VSU16" s="80"/>
      <c r="VSV16" s="80"/>
      <c r="VSW16" s="80"/>
      <c r="VSX16" s="80"/>
      <c r="VSY16" s="80"/>
      <c r="VSZ16" s="80"/>
      <c r="VTA16" s="80"/>
      <c r="VTB16" s="80"/>
      <c r="VTC16" s="80"/>
      <c r="VTD16" s="80"/>
      <c r="VTE16" s="80"/>
      <c r="VTF16" s="80"/>
      <c r="VTG16" s="80"/>
      <c r="VTH16" s="80"/>
      <c r="VTI16" s="80"/>
      <c r="VTJ16" s="80"/>
      <c r="VTK16" s="80"/>
      <c r="VTL16" s="80"/>
      <c r="VTM16" s="80"/>
      <c r="VTN16" s="80"/>
      <c r="VTO16" s="80"/>
      <c r="VTP16" s="80"/>
      <c r="VTQ16" s="80"/>
      <c r="VTR16" s="80"/>
      <c r="VTS16" s="80"/>
      <c r="VTT16" s="80"/>
      <c r="VTU16" s="80"/>
      <c r="VTV16" s="80"/>
      <c r="VTW16" s="80"/>
      <c r="VTX16" s="80"/>
      <c r="VTY16" s="80"/>
      <c r="VTZ16" s="80"/>
      <c r="VUA16" s="80"/>
      <c r="VUB16" s="80"/>
      <c r="VUC16" s="80"/>
      <c r="VUD16" s="80"/>
      <c r="VUE16" s="80"/>
      <c r="VUF16" s="80"/>
      <c r="VUG16" s="80"/>
      <c r="VUH16" s="80"/>
      <c r="VUI16" s="80"/>
      <c r="VUJ16" s="80"/>
      <c r="VUK16" s="80"/>
      <c r="VUL16" s="80"/>
      <c r="VUM16" s="80"/>
      <c r="VUN16" s="80"/>
      <c r="VUO16" s="80"/>
      <c r="VUP16" s="80"/>
      <c r="VUQ16" s="80"/>
      <c r="VUR16" s="80"/>
      <c r="VUS16" s="80"/>
      <c r="VUT16" s="80"/>
      <c r="VUU16" s="80"/>
      <c r="VUV16" s="80"/>
      <c r="VUW16" s="80"/>
      <c r="VUX16" s="80"/>
      <c r="VUY16" s="80"/>
      <c r="VUZ16" s="80"/>
      <c r="VVA16" s="80"/>
      <c r="VVB16" s="80"/>
      <c r="VVC16" s="80"/>
      <c r="VVD16" s="80"/>
      <c r="VVE16" s="80"/>
      <c r="VVF16" s="80"/>
      <c r="VVG16" s="80"/>
      <c r="VVH16" s="80"/>
      <c r="VVI16" s="80"/>
      <c r="VVJ16" s="80"/>
      <c r="VVK16" s="80"/>
      <c r="VVL16" s="80"/>
      <c r="VVM16" s="80"/>
      <c r="VVN16" s="80"/>
      <c r="VVO16" s="80"/>
      <c r="VVP16" s="80"/>
      <c r="VVQ16" s="80"/>
      <c r="VVR16" s="80"/>
      <c r="VVS16" s="80"/>
      <c r="VVT16" s="80"/>
      <c r="VVU16" s="80"/>
      <c r="VVV16" s="80"/>
      <c r="VVW16" s="80"/>
      <c r="VVX16" s="80"/>
      <c r="VVY16" s="80"/>
      <c r="VVZ16" s="80"/>
      <c r="VWA16" s="80"/>
      <c r="VWB16" s="80"/>
      <c r="VWC16" s="80"/>
      <c r="VWD16" s="80"/>
      <c r="VWE16" s="80"/>
      <c r="VWF16" s="80"/>
      <c r="VWG16" s="80"/>
      <c r="VWH16" s="80"/>
      <c r="VWI16" s="80"/>
      <c r="VWJ16" s="80"/>
      <c r="VWK16" s="80"/>
      <c r="VWL16" s="80"/>
      <c r="VWM16" s="80"/>
      <c r="VWN16" s="80"/>
      <c r="VWO16" s="80"/>
      <c r="VWP16" s="80"/>
      <c r="VWQ16" s="80"/>
      <c r="VWR16" s="80"/>
      <c r="VWS16" s="80"/>
      <c r="VWT16" s="80"/>
      <c r="VWU16" s="80"/>
      <c r="VWV16" s="80"/>
      <c r="VWW16" s="80"/>
      <c r="VWX16" s="80"/>
      <c r="VWY16" s="80"/>
      <c r="VWZ16" s="80"/>
      <c r="VXA16" s="80"/>
      <c r="VXB16" s="80"/>
      <c r="VXC16" s="80"/>
      <c r="VXD16" s="80"/>
      <c r="VXE16" s="80"/>
      <c r="VXF16" s="80"/>
      <c r="VXG16" s="80"/>
      <c r="VXH16" s="80"/>
      <c r="VXI16" s="80"/>
      <c r="VXJ16" s="80"/>
      <c r="VXK16" s="80"/>
      <c r="VXL16" s="80"/>
      <c r="VXM16" s="80"/>
      <c r="VXN16" s="80"/>
      <c r="VXO16" s="80"/>
      <c r="VXP16" s="80"/>
      <c r="VXQ16" s="80"/>
      <c r="VXR16" s="80"/>
      <c r="VXS16" s="80"/>
      <c r="VXT16" s="80"/>
      <c r="VXU16" s="80"/>
      <c r="VXV16" s="80"/>
      <c r="VXW16" s="80"/>
      <c r="VXX16" s="80"/>
      <c r="VXY16" s="80"/>
      <c r="VXZ16" s="80"/>
      <c r="VYA16" s="80"/>
      <c r="VYB16" s="80"/>
      <c r="VYC16" s="80"/>
      <c r="VYD16" s="80"/>
      <c r="VYE16" s="80"/>
      <c r="VYF16" s="80"/>
      <c r="VYG16" s="80"/>
      <c r="VYH16" s="80"/>
      <c r="VYI16" s="80"/>
      <c r="VYJ16" s="80"/>
      <c r="VYK16" s="80"/>
      <c r="VYL16" s="80"/>
      <c r="VYM16" s="80"/>
      <c r="VYN16" s="80"/>
      <c r="VYO16" s="80"/>
      <c r="VYP16" s="80"/>
      <c r="VYQ16" s="80"/>
      <c r="VYR16" s="80"/>
      <c r="VYS16" s="80"/>
      <c r="VYT16" s="80"/>
      <c r="VYU16" s="80"/>
      <c r="VYV16" s="80"/>
      <c r="VYW16" s="80"/>
      <c r="VYX16" s="80"/>
      <c r="VYY16" s="80"/>
      <c r="VYZ16" s="80"/>
      <c r="VZA16" s="80"/>
      <c r="VZB16" s="80"/>
      <c r="VZC16" s="80"/>
      <c r="VZD16" s="80"/>
      <c r="VZE16" s="80"/>
      <c r="VZF16" s="80"/>
      <c r="VZG16" s="80"/>
      <c r="VZH16" s="80"/>
      <c r="VZI16" s="80"/>
      <c r="VZJ16" s="80"/>
      <c r="VZK16" s="80"/>
      <c r="VZL16" s="80"/>
      <c r="VZM16" s="80"/>
      <c r="VZN16" s="80"/>
      <c r="VZO16" s="80"/>
      <c r="VZP16" s="80"/>
      <c r="VZQ16" s="80"/>
      <c r="VZR16" s="80"/>
      <c r="VZS16" s="80"/>
      <c r="VZT16" s="80"/>
      <c r="VZU16" s="80"/>
      <c r="VZV16" s="80"/>
      <c r="VZW16" s="80"/>
      <c r="VZX16" s="80"/>
      <c r="VZY16" s="80"/>
      <c r="VZZ16" s="80"/>
      <c r="WAA16" s="80"/>
      <c r="WAB16" s="80"/>
      <c r="WAC16" s="80"/>
      <c r="WAD16" s="80"/>
      <c r="WAE16" s="80"/>
      <c r="WAF16" s="80"/>
      <c r="WAG16" s="80"/>
      <c r="WAH16" s="80"/>
      <c r="WAI16" s="80"/>
      <c r="WAJ16" s="80"/>
      <c r="WAK16" s="80"/>
      <c r="WAL16" s="80"/>
      <c r="WAM16" s="80"/>
      <c r="WAN16" s="80"/>
      <c r="WAO16" s="80"/>
      <c r="WAP16" s="80"/>
      <c r="WAQ16" s="80"/>
      <c r="WAR16" s="80"/>
      <c r="WAS16" s="80"/>
      <c r="WAT16" s="80"/>
      <c r="WAU16" s="80"/>
      <c r="WAV16" s="80"/>
      <c r="WAW16" s="80"/>
      <c r="WAX16" s="80"/>
      <c r="WAY16" s="80"/>
      <c r="WAZ16" s="80"/>
      <c r="WBA16" s="80"/>
      <c r="WBB16" s="80"/>
      <c r="WBC16" s="80"/>
      <c r="WBD16" s="80"/>
      <c r="WBE16" s="80"/>
      <c r="WBF16" s="80"/>
      <c r="WBG16" s="80"/>
      <c r="WBH16" s="80"/>
      <c r="WBI16" s="80"/>
      <c r="WBJ16" s="80"/>
      <c r="WBK16" s="80"/>
      <c r="WBL16" s="80"/>
      <c r="WBM16" s="80"/>
      <c r="WBN16" s="80"/>
      <c r="WBO16" s="80"/>
      <c r="WBP16" s="80"/>
      <c r="WBQ16" s="80"/>
      <c r="WBR16" s="80"/>
      <c r="WBS16" s="80"/>
      <c r="WBT16" s="80"/>
      <c r="WBU16" s="80"/>
      <c r="WBV16" s="80"/>
      <c r="WBW16" s="80"/>
      <c r="WBX16" s="80"/>
      <c r="WBY16" s="80"/>
      <c r="WBZ16" s="80"/>
      <c r="WCA16" s="80"/>
      <c r="WCB16" s="80"/>
      <c r="WCC16" s="80"/>
      <c r="WCD16" s="80"/>
      <c r="WCE16" s="80"/>
      <c r="WCF16" s="80"/>
      <c r="WCG16" s="80"/>
      <c r="WCH16" s="80"/>
      <c r="WCI16" s="80"/>
      <c r="WCJ16" s="80"/>
      <c r="WCK16" s="80"/>
      <c r="WCL16" s="80"/>
      <c r="WCM16" s="80"/>
      <c r="WCN16" s="80"/>
      <c r="WCO16" s="80"/>
      <c r="WCP16" s="80"/>
      <c r="WCQ16" s="80"/>
      <c r="WCR16" s="80"/>
      <c r="WCS16" s="80"/>
      <c r="WCT16" s="80"/>
      <c r="WCU16" s="80"/>
      <c r="WCV16" s="80"/>
      <c r="WCW16" s="80"/>
      <c r="WCX16" s="80"/>
      <c r="WCY16" s="80"/>
      <c r="WCZ16" s="80"/>
      <c r="WDA16" s="80"/>
      <c r="WDB16" s="80"/>
      <c r="WDC16" s="80"/>
      <c r="WDD16" s="80"/>
      <c r="WDE16" s="80"/>
      <c r="WDF16" s="80"/>
      <c r="WDG16" s="80"/>
      <c r="WDH16" s="80"/>
      <c r="WDI16" s="80"/>
      <c r="WDJ16" s="80"/>
      <c r="WDK16" s="80"/>
      <c r="WDL16" s="80"/>
      <c r="WDM16" s="80"/>
      <c r="WDN16" s="80"/>
      <c r="WDO16" s="80"/>
      <c r="WDP16" s="80"/>
      <c r="WDQ16" s="80"/>
      <c r="WDR16" s="80"/>
      <c r="WDS16" s="80"/>
      <c r="WDT16" s="80"/>
      <c r="WDU16" s="80"/>
      <c r="WDV16" s="80"/>
      <c r="WDW16" s="80"/>
      <c r="WDX16" s="80"/>
      <c r="WDY16" s="80"/>
      <c r="WDZ16" s="80"/>
      <c r="WEA16" s="80"/>
      <c r="WEB16" s="80"/>
      <c r="WEC16" s="80"/>
      <c r="WED16" s="80"/>
      <c r="WEE16" s="80"/>
      <c r="WEF16" s="80"/>
      <c r="WEG16" s="80"/>
      <c r="WEH16" s="80"/>
      <c r="WEI16" s="80"/>
      <c r="WEJ16" s="80"/>
      <c r="WEK16" s="80"/>
      <c r="WEL16" s="80"/>
      <c r="WEM16" s="80"/>
      <c r="WEN16" s="80"/>
      <c r="WEO16" s="80"/>
      <c r="WEP16" s="80"/>
      <c r="WEQ16" s="80"/>
      <c r="WER16" s="80"/>
      <c r="WES16" s="80"/>
      <c r="WET16" s="80"/>
      <c r="WEU16" s="80"/>
      <c r="WEV16" s="80"/>
      <c r="WEW16" s="80"/>
      <c r="WEX16" s="80"/>
      <c r="WEY16" s="80"/>
      <c r="WEZ16" s="80"/>
      <c r="WFA16" s="80"/>
      <c r="WFB16" s="80"/>
      <c r="WFC16" s="80"/>
      <c r="WFD16" s="80"/>
      <c r="WFE16" s="80"/>
      <c r="WFF16" s="80"/>
      <c r="WFG16" s="80"/>
      <c r="WFH16" s="80"/>
      <c r="WFI16" s="80"/>
      <c r="WFJ16" s="80"/>
      <c r="WFK16" s="80"/>
      <c r="WFL16" s="80"/>
      <c r="WFM16" s="80"/>
      <c r="WFN16" s="80"/>
      <c r="WFO16" s="80"/>
      <c r="WFP16" s="80"/>
      <c r="WFQ16" s="80"/>
      <c r="WFR16" s="80"/>
      <c r="WFS16" s="80"/>
      <c r="WFT16" s="80"/>
      <c r="WFU16" s="80"/>
      <c r="WFV16" s="80"/>
      <c r="WFW16" s="80"/>
      <c r="WFX16" s="80"/>
      <c r="WFY16" s="80"/>
      <c r="WFZ16" s="80"/>
      <c r="WGA16" s="80"/>
      <c r="WGB16" s="80"/>
      <c r="WGC16" s="80"/>
      <c r="WGD16" s="80"/>
      <c r="WGE16" s="80"/>
      <c r="WGF16" s="80"/>
      <c r="WGG16" s="80"/>
      <c r="WGH16" s="80"/>
      <c r="WGI16" s="80"/>
      <c r="WGJ16" s="80"/>
      <c r="WGK16" s="80"/>
      <c r="WGL16" s="80"/>
      <c r="WGM16" s="80"/>
      <c r="WGN16" s="80"/>
      <c r="WGO16" s="80"/>
      <c r="WGP16" s="80"/>
      <c r="WGQ16" s="80"/>
      <c r="WGR16" s="80"/>
      <c r="WGS16" s="80"/>
      <c r="WGT16" s="80"/>
      <c r="WGU16" s="80"/>
      <c r="WGV16" s="80"/>
      <c r="WGW16" s="80"/>
      <c r="WGX16" s="80"/>
      <c r="WGY16" s="80"/>
      <c r="WGZ16" s="80"/>
      <c r="WHA16" s="80"/>
      <c r="WHB16" s="80"/>
      <c r="WHC16" s="80"/>
      <c r="WHD16" s="80"/>
      <c r="WHE16" s="80"/>
      <c r="WHF16" s="80"/>
      <c r="WHG16" s="80"/>
      <c r="WHH16" s="80"/>
      <c r="WHI16" s="80"/>
      <c r="WHJ16" s="80"/>
      <c r="WHK16" s="80"/>
      <c r="WHL16" s="80"/>
      <c r="WHM16" s="80"/>
      <c r="WHN16" s="80"/>
      <c r="WHO16" s="80"/>
      <c r="WHP16" s="80"/>
      <c r="WHQ16" s="80"/>
      <c r="WHR16" s="80"/>
      <c r="WHS16" s="80"/>
      <c r="WHT16" s="80"/>
      <c r="WHU16" s="80"/>
      <c r="WHV16" s="80"/>
      <c r="WHW16" s="80"/>
      <c r="WHX16" s="80"/>
      <c r="WHY16" s="80"/>
      <c r="WHZ16" s="80"/>
      <c r="WIA16" s="80"/>
      <c r="WIB16" s="80"/>
      <c r="WIC16" s="80"/>
      <c r="WID16" s="80"/>
      <c r="WIE16" s="80"/>
      <c r="WIF16" s="80"/>
      <c r="WIG16" s="80"/>
      <c r="WIH16" s="80"/>
      <c r="WII16" s="80"/>
      <c r="WIJ16" s="80"/>
      <c r="WIK16" s="80"/>
      <c r="WIL16" s="80"/>
      <c r="WIM16" s="80"/>
      <c r="WIN16" s="80"/>
      <c r="WIO16" s="80"/>
      <c r="WIP16" s="80"/>
      <c r="WIQ16" s="80"/>
      <c r="WIR16" s="80"/>
      <c r="WIS16" s="80"/>
      <c r="WIT16" s="80"/>
      <c r="WIU16" s="80"/>
      <c r="WIV16" s="80"/>
      <c r="WIW16" s="80"/>
      <c r="WIX16" s="80"/>
      <c r="WIY16" s="80"/>
      <c r="WIZ16" s="80"/>
      <c r="WJA16" s="80"/>
      <c r="WJB16" s="80"/>
      <c r="WJC16" s="80"/>
      <c r="WJD16" s="80"/>
      <c r="WJE16" s="80"/>
      <c r="WJF16" s="80"/>
      <c r="WJG16" s="80"/>
      <c r="WJH16" s="80"/>
      <c r="WJI16" s="80"/>
      <c r="WJJ16" s="80"/>
      <c r="WJK16" s="80"/>
      <c r="WJL16" s="80"/>
      <c r="WJM16" s="80"/>
      <c r="WJN16" s="80"/>
      <c r="WJO16" s="80"/>
      <c r="WJP16" s="80"/>
      <c r="WJQ16" s="80"/>
      <c r="WJR16" s="80"/>
      <c r="WJS16" s="80"/>
      <c r="WJT16" s="80"/>
      <c r="WJU16" s="80"/>
      <c r="WJV16" s="80"/>
      <c r="WJW16" s="80"/>
      <c r="WJX16" s="80"/>
      <c r="WJY16" s="80"/>
      <c r="WJZ16" s="80"/>
      <c r="WKA16" s="80"/>
      <c r="WKB16" s="80"/>
      <c r="WKC16" s="80"/>
      <c r="WKD16" s="80"/>
      <c r="WKE16" s="80"/>
      <c r="WKF16" s="80"/>
      <c r="WKG16" s="80"/>
      <c r="WKH16" s="80"/>
      <c r="WKI16" s="80"/>
      <c r="WKJ16" s="80"/>
      <c r="WKK16" s="80"/>
      <c r="WKL16" s="80"/>
      <c r="WKM16" s="80"/>
      <c r="WKN16" s="80"/>
      <c r="WKO16" s="80"/>
      <c r="WKP16" s="80"/>
      <c r="WKQ16" s="80"/>
      <c r="WKR16" s="80"/>
      <c r="WKS16" s="80"/>
      <c r="WKT16" s="80"/>
      <c r="WKU16" s="80"/>
      <c r="WKV16" s="80"/>
      <c r="WKW16" s="80"/>
      <c r="WKX16" s="80"/>
      <c r="WKY16" s="80"/>
      <c r="WKZ16" s="80"/>
      <c r="WLA16" s="80"/>
      <c r="WLB16" s="80"/>
      <c r="WLC16" s="80"/>
      <c r="WLD16" s="80"/>
      <c r="WLE16" s="80"/>
      <c r="WLF16" s="80"/>
      <c r="WLG16" s="80"/>
      <c r="WLH16" s="80"/>
      <c r="WLI16" s="80"/>
      <c r="WLJ16" s="80"/>
      <c r="WLK16" s="80"/>
      <c r="WLL16" s="80"/>
      <c r="WLM16" s="80"/>
      <c r="WLN16" s="80"/>
      <c r="WLO16" s="80"/>
      <c r="WLP16" s="80"/>
      <c r="WLQ16" s="80"/>
      <c r="WLR16" s="80"/>
      <c r="WLS16" s="80"/>
      <c r="WLT16" s="80"/>
      <c r="WLU16" s="80"/>
      <c r="WLV16" s="80"/>
      <c r="WLW16" s="80"/>
      <c r="WLX16" s="80"/>
      <c r="WLY16" s="80"/>
      <c r="WLZ16" s="80"/>
      <c r="WMA16" s="80"/>
      <c r="WMB16" s="80"/>
      <c r="WMC16" s="80"/>
      <c r="WMD16" s="80"/>
      <c r="WME16" s="80"/>
      <c r="WMF16" s="80"/>
      <c r="WMG16" s="80"/>
      <c r="WMH16" s="80"/>
      <c r="WMI16" s="80"/>
      <c r="WMJ16" s="80"/>
      <c r="WMK16" s="80"/>
      <c r="WML16" s="80"/>
      <c r="WMM16" s="80"/>
      <c r="WMN16" s="80"/>
      <c r="WMO16" s="80"/>
      <c r="WMP16" s="80"/>
      <c r="WMQ16" s="80"/>
      <c r="WMR16" s="80"/>
      <c r="WMS16" s="80"/>
      <c r="WMT16" s="80"/>
      <c r="WMU16" s="80"/>
      <c r="WMV16" s="80"/>
      <c r="WMW16" s="80"/>
      <c r="WMX16" s="80"/>
      <c r="WMY16" s="80"/>
      <c r="WMZ16" s="80"/>
      <c r="WNA16" s="80"/>
      <c r="WNB16" s="80"/>
      <c r="WNC16" s="80"/>
      <c r="WND16" s="80"/>
      <c r="WNE16" s="80"/>
      <c r="WNF16" s="80"/>
      <c r="WNG16" s="80"/>
      <c r="WNH16" s="80"/>
      <c r="WNI16" s="80"/>
      <c r="WNJ16" s="80"/>
      <c r="WNK16" s="80"/>
      <c r="WNL16" s="80"/>
      <c r="WNM16" s="80"/>
      <c r="WNN16" s="80"/>
      <c r="WNO16" s="80"/>
      <c r="WNP16" s="80"/>
      <c r="WNQ16" s="80"/>
      <c r="WNR16" s="80"/>
      <c r="WNS16" s="80"/>
      <c r="WNT16" s="80"/>
      <c r="WNU16" s="80"/>
      <c r="WNV16" s="80"/>
      <c r="WNW16" s="80"/>
      <c r="WNX16" s="80"/>
      <c r="WNY16" s="80"/>
      <c r="WNZ16" s="80"/>
      <c r="WOA16" s="80"/>
      <c r="WOB16" s="80"/>
      <c r="WOC16" s="80"/>
      <c r="WOD16" s="80"/>
      <c r="WOE16" s="80"/>
      <c r="WOF16" s="80"/>
      <c r="WOG16" s="80"/>
      <c r="WOH16" s="80"/>
      <c r="WOI16" s="80"/>
      <c r="WOJ16" s="80"/>
      <c r="WOK16" s="80"/>
      <c r="WOL16" s="80"/>
      <c r="WOM16" s="80"/>
      <c r="WON16" s="80"/>
      <c r="WOO16" s="80"/>
      <c r="WOP16" s="80"/>
      <c r="WOQ16" s="80"/>
      <c r="WOR16" s="80"/>
      <c r="WOS16" s="80"/>
      <c r="WOT16" s="80"/>
      <c r="WOU16" s="80"/>
      <c r="WOV16" s="80"/>
      <c r="WOW16" s="80"/>
      <c r="WOX16" s="80"/>
      <c r="WOY16" s="80"/>
      <c r="WOZ16" s="80"/>
      <c r="WPA16" s="80"/>
      <c r="WPB16" s="80"/>
      <c r="WPC16" s="80"/>
      <c r="WPD16" s="80"/>
      <c r="WPE16" s="80"/>
      <c r="WPF16" s="80"/>
      <c r="WPG16" s="80"/>
      <c r="WPH16" s="80"/>
      <c r="WPI16" s="80"/>
      <c r="WPJ16" s="80"/>
      <c r="WPK16" s="80"/>
      <c r="WPL16" s="80"/>
      <c r="WPM16" s="80"/>
      <c r="WPN16" s="80"/>
      <c r="WPO16" s="80"/>
      <c r="WPP16" s="80"/>
      <c r="WPQ16" s="80"/>
      <c r="WPR16" s="80"/>
      <c r="WPS16" s="80"/>
      <c r="WPT16" s="80"/>
      <c r="WPU16" s="80"/>
      <c r="WPV16" s="80"/>
      <c r="WPW16" s="80"/>
      <c r="WPX16" s="80"/>
      <c r="WPY16" s="80"/>
      <c r="WPZ16" s="80"/>
      <c r="WQA16" s="80"/>
      <c r="WQB16" s="80"/>
      <c r="WQC16" s="80"/>
      <c r="WQD16" s="80"/>
      <c r="WQE16" s="80"/>
      <c r="WQF16" s="80"/>
      <c r="WQG16" s="80"/>
      <c r="WQH16" s="80"/>
      <c r="WQI16" s="80"/>
      <c r="WQJ16" s="80"/>
      <c r="WQK16" s="80"/>
      <c r="WQL16" s="80"/>
      <c r="WQM16" s="80"/>
      <c r="WQN16" s="80"/>
      <c r="WQO16" s="80"/>
      <c r="WQP16" s="80"/>
      <c r="WQQ16" s="80"/>
      <c r="WQR16" s="80"/>
      <c r="WQS16" s="80"/>
      <c r="WQT16" s="80"/>
      <c r="WQU16" s="80"/>
      <c r="WQV16" s="80"/>
      <c r="WQW16" s="80"/>
      <c r="WQX16" s="80"/>
      <c r="WQY16" s="80"/>
      <c r="WQZ16" s="80"/>
      <c r="WRA16" s="80"/>
      <c r="WRB16" s="80"/>
      <c r="WRC16" s="80"/>
      <c r="WRD16" s="80"/>
      <c r="WRE16" s="80"/>
      <c r="WRF16" s="80"/>
      <c r="WRG16" s="80"/>
      <c r="WRH16" s="80"/>
      <c r="WRI16" s="80"/>
      <c r="WRJ16" s="80"/>
      <c r="WRK16" s="80"/>
      <c r="WRL16" s="80"/>
      <c r="WRM16" s="80"/>
      <c r="WRN16" s="80"/>
      <c r="WRO16" s="80"/>
      <c r="WRP16" s="80"/>
      <c r="WRQ16" s="80"/>
      <c r="WRR16" s="80"/>
      <c r="WRS16" s="80"/>
      <c r="WRT16" s="80"/>
      <c r="WRU16" s="80"/>
      <c r="WRV16" s="80"/>
      <c r="WRW16" s="80"/>
      <c r="WRX16" s="80"/>
      <c r="WRY16" s="80"/>
      <c r="WRZ16" s="80"/>
      <c r="WSA16" s="80"/>
      <c r="WSB16" s="80"/>
      <c r="WSC16" s="80"/>
      <c r="WSD16" s="80"/>
      <c r="WSE16" s="80"/>
      <c r="WSF16" s="80"/>
      <c r="WSG16" s="80"/>
      <c r="WSH16" s="80"/>
      <c r="WSI16" s="80"/>
      <c r="WSJ16" s="80"/>
      <c r="WSK16" s="80"/>
      <c r="WSL16" s="80"/>
      <c r="WSM16" s="80"/>
      <c r="WSN16" s="80"/>
      <c r="WSO16" s="80"/>
      <c r="WSP16" s="80"/>
      <c r="WSQ16" s="80"/>
      <c r="WSR16" s="80"/>
      <c r="WSS16" s="80"/>
      <c r="WST16" s="80"/>
      <c r="WSU16" s="80"/>
      <c r="WSV16" s="80"/>
      <c r="WSW16" s="80"/>
      <c r="WSX16" s="80"/>
      <c r="WSY16" s="80"/>
      <c r="WSZ16" s="80"/>
      <c r="WTA16" s="80"/>
      <c r="WTB16" s="80"/>
      <c r="WTC16" s="80"/>
      <c r="WTD16" s="80"/>
      <c r="WTE16" s="80"/>
      <c r="WTF16" s="80"/>
      <c r="WTG16" s="80"/>
      <c r="WTH16" s="80"/>
      <c r="WTI16" s="80"/>
      <c r="WTJ16" s="80"/>
      <c r="WTK16" s="80"/>
      <c r="WTL16" s="80"/>
      <c r="WTM16" s="80"/>
      <c r="WTN16" s="80"/>
      <c r="WTO16" s="80"/>
      <c r="WTP16" s="80"/>
      <c r="WTQ16" s="80"/>
      <c r="WTR16" s="80"/>
      <c r="WTS16" s="80"/>
      <c r="WTT16" s="80"/>
      <c r="WTU16" s="80"/>
      <c r="WTV16" s="80"/>
      <c r="WTW16" s="80"/>
      <c r="WTX16" s="80"/>
      <c r="WTY16" s="80"/>
      <c r="WTZ16" s="80"/>
      <c r="WUA16" s="80"/>
      <c r="WUB16" s="80"/>
      <c r="WUC16" s="80"/>
      <c r="WUD16" s="80"/>
      <c r="WUE16" s="80"/>
      <c r="WUF16" s="80"/>
      <c r="WUG16" s="80"/>
      <c r="WUH16" s="80"/>
      <c r="WUI16" s="80"/>
      <c r="WUJ16" s="80"/>
      <c r="WUK16" s="80"/>
      <c r="WUL16" s="80"/>
      <c r="WUM16" s="80"/>
      <c r="WUN16" s="80"/>
      <c r="WUO16" s="80"/>
      <c r="WUP16" s="80"/>
      <c r="WUQ16" s="80"/>
      <c r="WUR16" s="80"/>
      <c r="WUS16" s="80"/>
      <c r="WUT16" s="80"/>
      <c r="WUU16" s="80"/>
      <c r="WUV16" s="80"/>
      <c r="WUW16" s="80"/>
      <c r="WUX16" s="80"/>
      <c r="WUY16" s="80"/>
      <c r="WUZ16" s="80"/>
      <c r="WVA16" s="80"/>
      <c r="WVB16" s="80"/>
      <c r="WVC16" s="80"/>
      <c r="WVD16" s="80"/>
      <c r="WVE16" s="80"/>
      <c r="WVF16" s="80"/>
      <c r="WVG16" s="80"/>
      <c r="WVH16" s="80"/>
      <c r="WVI16" s="80"/>
      <c r="WVJ16" s="80"/>
      <c r="WVK16" s="80"/>
      <c r="WVL16" s="80"/>
      <c r="WVM16" s="80"/>
      <c r="WVN16" s="80"/>
      <c r="WVO16" s="80"/>
      <c r="WVP16" s="80"/>
      <c r="WVQ16" s="80"/>
      <c r="WVR16" s="80"/>
      <c r="WVS16" s="80"/>
      <c r="WVT16" s="80"/>
      <c r="WVU16" s="80"/>
      <c r="WVV16" s="80"/>
      <c r="WVW16" s="80"/>
      <c r="WVX16" s="80"/>
      <c r="WVY16" s="80"/>
      <c r="WVZ16" s="80"/>
      <c r="WWA16" s="80"/>
      <c r="WWB16" s="80"/>
      <c r="WWC16" s="80"/>
      <c r="WWD16" s="80"/>
    </row>
    <row r="17" spans="1:16150" s="79" customFormat="1" ht="15.75" thickTop="1">
      <c r="A17" s="92"/>
      <c r="B17" s="93">
        <f>AVERAGE(B2:B16)</f>
        <v>425969.93333333335</v>
      </c>
      <c r="C17" s="93">
        <f>SUM(C2:C16)</f>
        <v>13106</v>
      </c>
      <c r="D17" s="93"/>
      <c r="E17" s="209"/>
      <c r="F17" s="135">
        <f>SUM(F2:F16)</f>
        <v>930</v>
      </c>
      <c r="G17" s="135"/>
      <c r="H17" s="213"/>
      <c r="I17" s="135">
        <f>SUM(I2:I16)</f>
        <v>2086.5</v>
      </c>
      <c r="J17" s="135"/>
      <c r="K17" s="213"/>
      <c r="L17" s="135">
        <f>SUM(L2:L16)</f>
        <v>10941</v>
      </c>
      <c r="M17" s="135"/>
      <c r="N17" s="213"/>
      <c r="O17" s="135">
        <f>SUM(O2:O16)</f>
        <v>750</v>
      </c>
      <c r="P17" s="135"/>
      <c r="Q17" s="213"/>
      <c r="R17" s="202">
        <f>SUM(F17,I17,O17)+(L17/2)</f>
        <v>9237</v>
      </c>
      <c r="S17" s="206">
        <f>SUM(S2:S16)</f>
        <v>2805015.55</v>
      </c>
      <c r="T17" s="202"/>
      <c r="U17" s="135"/>
      <c r="V17" s="135"/>
      <c r="W17" s="247">
        <f t="shared" ref="W17:AG17" si="8">SUM(W2:W16)</f>
        <v>324789.14320101007</v>
      </c>
      <c r="X17" s="247">
        <f t="shared" si="8"/>
        <v>202533.90506529581</v>
      </c>
      <c r="Y17" s="248">
        <f t="shared" si="8"/>
        <v>422132.59622243873</v>
      </c>
      <c r="Z17" s="248">
        <f t="shared" si="8"/>
        <v>253744.4491724387</v>
      </c>
      <c r="AA17" s="248">
        <f t="shared" si="8"/>
        <v>156898.89802243866</v>
      </c>
      <c r="AB17" s="248">
        <f t="shared" si="8"/>
        <v>497017.51245815295</v>
      </c>
      <c r="AC17" s="248">
        <f t="shared" si="8"/>
        <v>188133.50090259741</v>
      </c>
      <c r="AD17" s="249">
        <f t="shared" si="8"/>
        <v>281062.3650510101</v>
      </c>
      <c r="AE17" s="250">
        <f t="shared" si="8"/>
        <v>174096.89830101014</v>
      </c>
      <c r="AF17" s="250">
        <f t="shared" si="8"/>
        <v>294074.33734386717</v>
      </c>
      <c r="AG17" s="250">
        <f t="shared" si="8"/>
        <v>10531.944259740259</v>
      </c>
      <c r="AH17" s="224"/>
      <c r="AI17" s="224"/>
      <c r="AJ17" s="224"/>
      <c r="AK17" s="231"/>
      <c r="AL17" s="231"/>
      <c r="AM17" s="231"/>
      <c r="AN17" s="231"/>
      <c r="AO17" s="231"/>
      <c r="AP17" s="231"/>
      <c r="AQ17" s="231"/>
      <c r="AR17" s="231"/>
      <c r="AS17" s="231"/>
      <c r="AT17" s="231"/>
      <c r="AU17" s="231"/>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80"/>
      <c r="NF17" s="80"/>
      <c r="NG17" s="80"/>
      <c r="NH17" s="80"/>
      <c r="NI17" s="80"/>
      <c r="NJ17" s="80"/>
      <c r="NK17" s="80"/>
      <c r="NL17" s="80"/>
      <c r="NM17" s="80"/>
      <c r="NN17" s="80"/>
      <c r="NO17" s="80"/>
      <c r="NP17" s="80"/>
      <c r="NQ17" s="80"/>
      <c r="NR17" s="80"/>
      <c r="NS17" s="80"/>
      <c r="NT17" s="80"/>
      <c r="NU17" s="80"/>
      <c r="NV17" s="80"/>
      <c r="NW17" s="80"/>
      <c r="NX17" s="80"/>
      <c r="NY17" s="80"/>
      <c r="NZ17" s="80"/>
      <c r="OA17" s="80"/>
      <c r="OB17" s="80"/>
      <c r="OC17" s="80"/>
      <c r="OD17" s="80"/>
      <c r="OE17" s="80"/>
      <c r="OF17" s="80"/>
      <c r="OG17" s="80"/>
      <c r="OH17" s="80"/>
      <c r="OI17" s="80"/>
      <c r="OJ17" s="80"/>
      <c r="OK17" s="80"/>
      <c r="OL17" s="80"/>
      <c r="OM17" s="80"/>
      <c r="ON17" s="80"/>
      <c r="OO17" s="80"/>
      <c r="OP17" s="80"/>
      <c r="OQ17" s="80"/>
      <c r="OR17" s="80"/>
      <c r="OS17" s="80"/>
      <c r="OT17" s="80"/>
      <c r="OU17" s="80"/>
      <c r="OV17" s="80"/>
      <c r="OW17" s="80"/>
      <c r="OX17" s="80"/>
      <c r="OY17" s="80"/>
      <c r="OZ17" s="80"/>
      <c r="PA17" s="80"/>
      <c r="PB17" s="80"/>
      <c r="PC17" s="80"/>
      <c r="PD17" s="80"/>
      <c r="PE17" s="80"/>
      <c r="PF17" s="80"/>
      <c r="PG17" s="80"/>
      <c r="PH17" s="80"/>
      <c r="PI17" s="80"/>
      <c r="PJ17" s="80"/>
      <c r="PK17" s="80"/>
      <c r="PL17" s="80"/>
      <c r="PM17" s="80"/>
      <c r="PN17" s="80"/>
      <c r="PO17" s="80"/>
      <c r="PP17" s="80"/>
      <c r="PQ17" s="80"/>
      <c r="PR17" s="80"/>
      <c r="PS17" s="80"/>
      <c r="PT17" s="80"/>
      <c r="PU17" s="80"/>
      <c r="PV17" s="80"/>
      <c r="PW17" s="80"/>
      <c r="PX17" s="80"/>
      <c r="PY17" s="80"/>
      <c r="PZ17" s="80"/>
      <c r="QA17" s="80"/>
      <c r="QB17" s="80"/>
      <c r="QC17" s="80"/>
      <c r="QD17" s="80"/>
      <c r="QE17" s="80"/>
      <c r="QF17" s="80"/>
      <c r="QG17" s="80"/>
      <c r="QH17" s="80"/>
      <c r="QI17" s="80"/>
      <c r="QJ17" s="80"/>
      <c r="QK17" s="80"/>
      <c r="QL17" s="80"/>
      <c r="QM17" s="80"/>
      <c r="QN17" s="80"/>
      <c r="QO17" s="80"/>
      <c r="QP17" s="80"/>
      <c r="QQ17" s="80"/>
      <c r="QR17" s="80"/>
      <c r="QS17" s="80"/>
      <c r="QT17" s="80"/>
      <c r="QU17" s="80"/>
      <c r="QV17" s="80"/>
      <c r="QW17" s="80"/>
      <c r="QX17" s="80"/>
      <c r="QY17" s="80"/>
      <c r="QZ17" s="80"/>
      <c r="RA17" s="80"/>
      <c r="RB17" s="80"/>
      <c r="RC17" s="80"/>
      <c r="RD17" s="80"/>
      <c r="RE17" s="80"/>
      <c r="RF17" s="80"/>
      <c r="RG17" s="80"/>
      <c r="RH17" s="80"/>
      <c r="RI17" s="80"/>
      <c r="RJ17" s="80"/>
      <c r="RK17" s="80"/>
      <c r="RL17" s="80"/>
      <c r="RM17" s="80"/>
      <c r="RN17" s="80"/>
      <c r="RO17" s="80"/>
      <c r="RP17" s="80"/>
      <c r="RQ17" s="80"/>
      <c r="RR17" s="80"/>
      <c r="RS17" s="80"/>
      <c r="RT17" s="80"/>
      <c r="RU17" s="80"/>
      <c r="RV17" s="80"/>
      <c r="RW17" s="80"/>
      <c r="RX17" s="80"/>
      <c r="RY17" s="80"/>
      <c r="RZ17" s="80"/>
      <c r="SA17" s="80"/>
      <c r="SB17" s="80"/>
      <c r="SC17" s="80"/>
      <c r="SD17" s="80"/>
      <c r="SE17" s="80"/>
      <c r="SF17" s="80"/>
      <c r="SG17" s="80"/>
      <c r="SH17" s="80"/>
      <c r="SI17" s="80"/>
      <c r="SJ17" s="80"/>
      <c r="SK17" s="80"/>
      <c r="SL17" s="80"/>
      <c r="SM17" s="80"/>
      <c r="SN17" s="80"/>
      <c r="SO17" s="80"/>
      <c r="SP17" s="80"/>
      <c r="SQ17" s="80"/>
      <c r="SR17" s="80"/>
      <c r="SS17" s="80"/>
      <c r="ST17" s="80"/>
      <c r="SU17" s="80"/>
      <c r="SV17" s="80"/>
      <c r="SW17" s="80"/>
      <c r="SX17" s="80"/>
      <c r="SY17" s="80"/>
      <c r="SZ17" s="80"/>
      <c r="TA17" s="80"/>
      <c r="TB17" s="80"/>
      <c r="TC17" s="80"/>
      <c r="TD17" s="80"/>
      <c r="TE17" s="80"/>
      <c r="TF17" s="80"/>
      <c r="TG17" s="80"/>
      <c r="TH17" s="80"/>
      <c r="TI17" s="80"/>
      <c r="TJ17" s="80"/>
      <c r="TK17" s="80"/>
      <c r="TL17" s="80"/>
      <c r="TM17" s="80"/>
      <c r="TN17" s="80"/>
      <c r="TO17" s="80"/>
      <c r="TP17" s="80"/>
      <c r="TQ17" s="80"/>
      <c r="TR17" s="80"/>
      <c r="TS17" s="80"/>
      <c r="TT17" s="80"/>
      <c r="TU17" s="80"/>
      <c r="TV17" s="80"/>
      <c r="TW17" s="80"/>
      <c r="TX17" s="80"/>
      <c r="TY17" s="80"/>
      <c r="TZ17" s="80"/>
      <c r="UA17" s="80"/>
      <c r="UB17" s="80"/>
      <c r="UC17" s="80"/>
      <c r="UD17" s="80"/>
      <c r="UE17" s="80"/>
      <c r="UF17" s="80"/>
      <c r="UG17" s="80"/>
      <c r="UH17" s="80"/>
      <c r="UI17" s="80"/>
      <c r="UJ17" s="80"/>
      <c r="UK17" s="80"/>
      <c r="UL17" s="80"/>
      <c r="UM17" s="80"/>
      <c r="UN17" s="80"/>
      <c r="UO17" s="80"/>
      <c r="UP17" s="80"/>
      <c r="UQ17" s="80"/>
      <c r="UR17" s="80"/>
      <c r="US17" s="80"/>
      <c r="UT17" s="80"/>
      <c r="UU17" s="80"/>
      <c r="UV17" s="80"/>
      <c r="UW17" s="80"/>
      <c r="UX17" s="80"/>
      <c r="UY17" s="80"/>
      <c r="UZ17" s="80"/>
      <c r="VA17" s="80"/>
      <c r="VB17" s="80"/>
      <c r="VC17" s="80"/>
      <c r="VD17" s="80"/>
      <c r="VE17" s="80"/>
      <c r="VF17" s="80"/>
      <c r="VG17" s="80"/>
      <c r="VH17" s="80"/>
      <c r="VI17" s="80"/>
      <c r="VJ17" s="80"/>
      <c r="VK17" s="80"/>
      <c r="VL17" s="80"/>
      <c r="VM17" s="80"/>
      <c r="VN17" s="80"/>
      <c r="VO17" s="80"/>
      <c r="VP17" s="80"/>
      <c r="VQ17" s="80"/>
      <c r="VR17" s="80"/>
      <c r="VS17" s="80"/>
      <c r="VT17" s="80"/>
      <c r="VU17" s="80"/>
      <c r="VV17" s="80"/>
      <c r="VW17" s="80"/>
      <c r="VX17" s="80"/>
      <c r="VY17" s="80"/>
      <c r="VZ17" s="80"/>
      <c r="WA17" s="80"/>
      <c r="WB17" s="80"/>
      <c r="WC17" s="80"/>
      <c r="WD17" s="80"/>
      <c r="WE17" s="80"/>
      <c r="WF17" s="80"/>
      <c r="WG17" s="80"/>
      <c r="WH17" s="80"/>
      <c r="WI17" s="80"/>
      <c r="WJ17" s="80"/>
      <c r="WK17" s="80"/>
      <c r="WL17" s="80"/>
      <c r="WM17" s="80"/>
      <c r="WN17" s="80"/>
      <c r="WO17" s="80"/>
      <c r="WP17" s="80"/>
      <c r="WQ17" s="80"/>
      <c r="WR17" s="80"/>
      <c r="WS17" s="80"/>
      <c r="WT17" s="80"/>
      <c r="WU17" s="80"/>
      <c r="WV17" s="80"/>
      <c r="WW17" s="80"/>
      <c r="WX17" s="80"/>
      <c r="WY17" s="80"/>
      <c r="WZ17" s="80"/>
      <c r="XA17" s="80"/>
      <c r="XB17" s="80"/>
      <c r="XC17" s="80"/>
      <c r="XD17" s="80"/>
      <c r="XE17" s="80"/>
      <c r="XF17" s="80"/>
      <c r="XG17" s="80"/>
      <c r="XH17" s="80"/>
      <c r="XI17" s="80"/>
      <c r="XJ17" s="80"/>
      <c r="XK17" s="80"/>
      <c r="XL17" s="80"/>
      <c r="XM17" s="80"/>
      <c r="XN17" s="80"/>
      <c r="XO17" s="80"/>
      <c r="XP17" s="80"/>
      <c r="XQ17" s="80"/>
      <c r="XR17" s="80"/>
      <c r="XS17" s="80"/>
      <c r="XT17" s="80"/>
      <c r="XU17" s="80"/>
      <c r="XV17" s="80"/>
      <c r="XW17" s="80"/>
      <c r="XX17" s="80"/>
      <c r="XY17" s="80"/>
      <c r="XZ17" s="80"/>
      <c r="YA17" s="80"/>
      <c r="YB17" s="80"/>
      <c r="YC17" s="80"/>
      <c r="YD17" s="80"/>
      <c r="YE17" s="80"/>
      <c r="YF17" s="80"/>
      <c r="YG17" s="80"/>
      <c r="YH17" s="80"/>
      <c r="YI17" s="80"/>
      <c r="YJ17" s="80"/>
      <c r="YK17" s="80"/>
      <c r="YL17" s="80"/>
      <c r="YM17" s="80"/>
      <c r="YN17" s="80"/>
      <c r="YO17" s="80"/>
      <c r="YP17" s="80"/>
      <c r="YQ17" s="80"/>
      <c r="YR17" s="80"/>
      <c r="YS17" s="80"/>
      <c r="YT17" s="80"/>
      <c r="YU17" s="80"/>
      <c r="YV17" s="80"/>
      <c r="YW17" s="80"/>
      <c r="YX17" s="80"/>
      <c r="YY17" s="80"/>
      <c r="YZ17" s="80"/>
      <c r="ZA17" s="80"/>
      <c r="ZB17" s="80"/>
      <c r="ZC17" s="80"/>
      <c r="ZD17" s="80"/>
      <c r="ZE17" s="80"/>
      <c r="ZF17" s="80"/>
      <c r="ZG17" s="80"/>
      <c r="ZH17" s="80"/>
      <c r="ZI17" s="80"/>
      <c r="ZJ17" s="80"/>
      <c r="ZK17" s="80"/>
      <c r="ZL17" s="80"/>
      <c r="ZM17" s="80"/>
      <c r="ZN17" s="80"/>
      <c r="ZO17" s="80"/>
      <c r="ZP17" s="80"/>
      <c r="ZQ17" s="80"/>
      <c r="ZR17" s="80"/>
      <c r="ZS17" s="80"/>
      <c r="ZT17" s="80"/>
      <c r="ZU17" s="80"/>
      <c r="ZV17" s="80"/>
      <c r="ZW17" s="80"/>
      <c r="ZX17" s="80"/>
      <c r="ZY17" s="80"/>
      <c r="ZZ17" s="80"/>
      <c r="AAA17" s="80"/>
      <c r="AAB17" s="80"/>
      <c r="AAC17" s="80"/>
      <c r="AAD17" s="80"/>
      <c r="AAE17" s="80"/>
      <c r="AAF17" s="80"/>
      <c r="AAG17" s="80"/>
      <c r="AAH17" s="80"/>
      <c r="AAI17" s="80"/>
      <c r="AAJ17" s="80"/>
      <c r="AAK17" s="80"/>
      <c r="AAL17" s="80"/>
      <c r="AAM17" s="80"/>
      <c r="AAN17" s="80"/>
      <c r="AAO17" s="80"/>
      <c r="AAP17" s="80"/>
      <c r="AAQ17" s="80"/>
      <c r="AAR17" s="80"/>
      <c r="AAS17" s="80"/>
      <c r="AAT17" s="80"/>
      <c r="AAU17" s="80"/>
      <c r="AAV17" s="80"/>
      <c r="AAW17" s="80"/>
      <c r="AAX17" s="80"/>
      <c r="AAY17" s="80"/>
      <c r="AAZ17" s="80"/>
      <c r="ABA17" s="80"/>
      <c r="ABB17" s="80"/>
      <c r="ABC17" s="80"/>
      <c r="ABD17" s="80"/>
      <c r="ABE17" s="80"/>
      <c r="ABF17" s="80"/>
      <c r="ABG17" s="80"/>
      <c r="ABH17" s="80"/>
      <c r="ABI17" s="80"/>
      <c r="ABJ17" s="80"/>
      <c r="ABK17" s="80"/>
      <c r="ABL17" s="80"/>
      <c r="ABM17" s="80"/>
      <c r="ABN17" s="80"/>
      <c r="ABO17" s="80"/>
      <c r="ABP17" s="80"/>
      <c r="ABQ17" s="80"/>
      <c r="ABR17" s="80"/>
      <c r="ABS17" s="80"/>
      <c r="ABT17" s="80"/>
      <c r="ABU17" s="80"/>
      <c r="ABV17" s="80"/>
      <c r="ABW17" s="80"/>
      <c r="ABX17" s="80"/>
      <c r="ABY17" s="80"/>
      <c r="ABZ17" s="80"/>
      <c r="ACA17" s="80"/>
      <c r="ACB17" s="80"/>
      <c r="ACC17" s="80"/>
      <c r="ACD17" s="80"/>
      <c r="ACE17" s="80"/>
      <c r="ACF17" s="80"/>
      <c r="ACG17" s="80"/>
      <c r="ACH17" s="80"/>
      <c r="ACI17" s="80"/>
      <c r="ACJ17" s="80"/>
      <c r="ACK17" s="80"/>
      <c r="ACL17" s="80"/>
      <c r="ACM17" s="80"/>
      <c r="ACN17" s="80"/>
      <c r="ACO17" s="80"/>
      <c r="ACP17" s="80"/>
      <c r="ACQ17" s="80"/>
      <c r="ACR17" s="80"/>
      <c r="ACS17" s="80"/>
      <c r="ACT17" s="80"/>
      <c r="ACU17" s="80"/>
      <c r="ACV17" s="80"/>
      <c r="ACW17" s="80"/>
      <c r="ACX17" s="80"/>
      <c r="ACY17" s="80"/>
      <c r="ACZ17" s="80"/>
      <c r="ADA17" s="80"/>
      <c r="ADB17" s="80"/>
      <c r="ADC17" s="80"/>
      <c r="ADD17" s="80"/>
      <c r="ADE17" s="80"/>
      <c r="ADF17" s="80"/>
      <c r="ADG17" s="80"/>
      <c r="ADH17" s="80"/>
      <c r="ADI17" s="80"/>
      <c r="ADJ17" s="80"/>
      <c r="ADK17" s="80"/>
      <c r="ADL17" s="80"/>
      <c r="ADM17" s="80"/>
      <c r="ADN17" s="80"/>
      <c r="ADO17" s="80"/>
      <c r="ADP17" s="80"/>
      <c r="ADQ17" s="80"/>
      <c r="ADR17" s="80"/>
      <c r="ADS17" s="80"/>
      <c r="ADT17" s="80"/>
      <c r="ADU17" s="80"/>
      <c r="ADV17" s="80"/>
      <c r="ADW17" s="80"/>
      <c r="ADX17" s="80"/>
      <c r="ADY17" s="80"/>
      <c r="ADZ17" s="80"/>
      <c r="AEA17" s="80"/>
      <c r="AEB17" s="80"/>
      <c r="AEC17" s="80"/>
      <c r="AED17" s="80"/>
      <c r="AEE17" s="80"/>
      <c r="AEF17" s="80"/>
      <c r="AEG17" s="80"/>
      <c r="AEH17" s="80"/>
      <c r="AEI17" s="80"/>
      <c r="AEJ17" s="80"/>
      <c r="AEK17" s="80"/>
      <c r="AEL17" s="80"/>
      <c r="AEM17" s="80"/>
      <c r="AEN17" s="80"/>
      <c r="AEO17" s="80"/>
      <c r="AEP17" s="80"/>
      <c r="AEQ17" s="80"/>
      <c r="AER17" s="80"/>
      <c r="AES17" s="80"/>
      <c r="AET17" s="80"/>
      <c r="AEU17" s="80"/>
      <c r="AEV17" s="80"/>
      <c r="AEW17" s="80"/>
      <c r="AEX17" s="80"/>
      <c r="AEY17" s="80"/>
      <c r="AEZ17" s="80"/>
      <c r="AFA17" s="80"/>
      <c r="AFB17" s="80"/>
      <c r="AFC17" s="80"/>
      <c r="AFD17" s="80"/>
      <c r="AFE17" s="80"/>
      <c r="AFF17" s="80"/>
      <c r="AFG17" s="80"/>
      <c r="AFH17" s="80"/>
      <c r="AFI17" s="80"/>
      <c r="AFJ17" s="80"/>
      <c r="AFK17" s="80"/>
      <c r="AFL17" s="80"/>
      <c r="AFM17" s="80"/>
      <c r="AFN17" s="80"/>
      <c r="AFO17" s="80"/>
      <c r="AFP17" s="80"/>
      <c r="AFQ17" s="80"/>
      <c r="AFR17" s="80"/>
      <c r="AFS17" s="80"/>
      <c r="AFT17" s="80"/>
      <c r="AFU17" s="80"/>
      <c r="AFV17" s="80"/>
      <c r="AFW17" s="80"/>
      <c r="AFX17" s="80"/>
      <c r="AFY17" s="80"/>
      <c r="AFZ17" s="80"/>
      <c r="AGA17" s="80"/>
      <c r="AGB17" s="80"/>
      <c r="AGC17" s="80"/>
      <c r="AGD17" s="80"/>
      <c r="AGE17" s="80"/>
      <c r="AGF17" s="80"/>
      <c r="AGG17" s="80"/>
      <c r="AGH17" s="80"/>
      <c r="AGI17" s="80"/>
      <c r="AGJ17" s="80"/>
      <c r="AGK17" s="80"/>
      <c r="AGL17" s="80"/>
      <c r="AGM17" s="80"/>
      <c r="AGN17" s="80"/>
      <c r="AGO17" s="80"/>
      <c r="AGP17" s="80"/>
      <c r="AGQ17" s="80"/>
      <c r="AGR17" s="80"/>
      <c r="AGS17" s="80"/>
      <c r="AGT17" s="80"/>
      <c r="AGU17" s="80"/>
      <c r="AGV17" s="80"/>
      <c r="AGW17" s="80"/>
      <c r="AGX17" s="80"/>
      <c r="AGY17" s="80"/>
      <c r="AGZ17" s="80"/>
      <c r="AHA17" s="80"/>
      <c r="AHB17" s="80"/>
      <c r="AHC17" s="80"/>
      <c r="AHD17" s="80"/>
      <c r="AHE17" s="80"/>
      <c r="AHF17" s="80"/>
      <c r="AHG17" s="80"/>
      <c r="AHH17" s="80"/>
      <c r="AHI17" s="80"/>
      <c r="AHJ17" s="80"/>
      <c r="AHK17" s="80"/>
      <c r="AHL17" s="80"/>
      <c r="AHM17" s="80"/>
      <c r="AHN17" s="80"/>
      <c r="AHO17" s="80"/>
      <c r="AHP17" s="80"/>
      <c r="AHQ17" s="80"/>
      <c r="AHR17" s="80"/>
      <c r="AHS17" s="80"/>
      <c r="AHT17" s="80"/>
      <c r="AHU17" s="80"/>
      <c r="AHV17" s="80"/>
      <c r="AHW17" s="80"/>
      <c r="AHX17" s="80"/>
      <c r="AHY17" s="80"/>
      <c r="AHZ17" s="80"/>
      <c r="AIA17" s="80"/>
      <c r="AIB17" s="80"/>
      <c r="AIC17" s="80"/>
      <c r="AID17" s="80"/>
      <c r="AIE17" s="80"/>
      <c r="AIF17" s="80"/>
      <c r="AIG17" s="80"/>
      <c r="AIH17" s="80"/>
      <c r="AII17" s="80"/>
      <c r="AIJ17" s="80"/>
      <c r="AIK17" s="80"/>
      <c r="AIL17" s="80"/>
      <c r="AIM17" s="80"/>
      <c r="AIN17" s="80"/>
      <c r="AIO17" s="80"/>
      <c r="AIP17" s="80"/>
      <c r="AIQ17" s="80"/>
      <c r="AIR17" s="80"/>
      <c r="AIS17" s="80"/>
      <c r="AIT17" s="80"/>
      <c r="AIU17" s="80"/>
      <c r="AIV17" s="80"/>
      <c r="AIW17" s="80"/>
      <c r="AIX17" s="80"/>
      <c r="AIY17" s="80"/>
      <c r="AIZ17" s="80"/>
      <c r="AJA17" s="80"/>
      <c r="AJB17" s="80"/>
      <c r="AJC17" s="80"/>
      <c r="AJD17" s="80"/>
      <c r="AJE17" s="80"/>
      <c r="AJF17" s="80"/>
      <c r="AJG17" s="80"/>
      <c r="AJH17" s="80"/>
      <c r="AJI17" s="80"/>
      <c r="AJJ17" s="80"/>
      <c r="AJK17" s="80"/>
      <c r="AJL17" s="80"/>
      <c r="AJM17" s="80"/>
      <c r="AJN17" s="80"/>
      <c r="AJO17" s="80"/>
      <c r="AJP17" s="80"/>
      <c r="AJQ17" s="80"/>
      <c r="AJR17" s="80"/>
      <c r="AJS17" s="80"/>
      <c r="AJT17" s="80"/>
      <c r="AJU17" s="80"/>
      <c r="AJV17" s="80"/>
      <c r="AJW17" s="80"/>
      <c r="AJX17" s="80"/>
      <c r="AJY17" s="80"/>
      <c r="AJZ17" s="80"/>
      <c r="AKA17" s="80"/>
      <c r="AKB17" s="80"/>
      <c r="AKC17" s="80"/>
      <c r="AKD17" s="80"/>
      <c r="AKE17" s="80"/>
      <c r="AKF17" s="80"/>
      <c r="AKG17" s="80"/>
      <c r="AKH17" s="80"/>
      <c r="AKI17" s="80"/>
      <c r="AKJ17" s="80"/>
      <c r="AKK17" s="80"/>
      <c r="AKL17" s="80"/>
      <c r="AKM17" s="80"/>
      <c r="AKN17" s="80"/>
      <c r="AKO17" s="80"/>
      <c r="AKP17" s="80"/>
      <c r="AKQ17" s="80"/>
      <c r="AKR17" s="80"/>
      <c r="AKS17" s="80"/>
      <c r="AKT17" s="80"/>
      <c r="AKU17" s="80"/>
      <c r="AKV17" s="80"/>
      <c r="AKW17" s="80"/>
      <c r="AKX17" s="80"/>
      <c r="AKY17" s="80"/>
      <c r="AKZ17" s="80"/>
      <c r="ALA17" s="80"/>
      <c r="ALB17" s="80"/>
      <c r="ALC17" s="80"/>
      <c r="ALD17" s="80"/>
      <c r="ALE17" s="80"/>
      <c r="ALF17" s="80"/>
      <c r="ALG17" s="80"/>
      <c r="ALH17" s="80"/>
      <c r="ALI17" s="80"/>
      <c r="ALJ17" s="80"/>
      <c r="ALK17" s="80"/>
      <c r="ALL17" s="80"/>
      <c r="ALM17" s="80"/>
      <c r="ALN17" s="80"/>
      <c r="ALO17" s="80"/>
      <c r="ALP17" s="80"/>
      <c r="ALQ17" s="80"/>
      <c r="ALR17" s="80"/>
      <c r="ALS17" s="80"/>
      <c r="ALT17" s="80"/>
      <c r="ALU17" s="80"/>
      <c r="ALV17" s="80"/>
      <c r="ALW17" s="80"/>
      <c r="ALX17" s="80"/>
      <c r="ALY17" s="80"/>
      <c r="ALZ17" s="80"/>
      <c r="AMA17" s="80"/>
      <c r="AMB17" s="80"/>
      <c r="AMC17" s="80"/>
      <c r="AMD17" s="80"/>
      <c r="AME17" s="80"/>
      <c r="AMF17" s="80"/>
      <c r="AMG17" s="80"/>
      <c r="AMH17" s="80"/>
      <c r="AMI17" s="80"/>
      <c r="AMJ17" s="80"/>
      <c r="AMK17" s="80"/>
      <c r="AML17" s="80"/>
      <c r="AMM17" s="80"/>
      <c r="AMN17" s="80"/>
      <c r="AMO17" s="80"/>
      <c r="AMP17" s="80"/>
      <c r="AMQ17" s="80"/>
      <c r="AMR17" s="80"/>
      <c r="AMS17" s="80"/>
      <c r="AMT17" s="80"/>
      <c r="AMU17" s="80"/>
      <c r="AMV17" s="80"/>
      <c r="AMW17" s="80"/>
      <c r="AMX17" s="80"/>
      <c r="AMY17" s="80"/>
      <c r="AMZ17" s="80"/>
      <c r="ANA17" s="80"/>
      <c r="ANB17" s="80"/>
      <c r="ANC17" s="80"/>
      <c r="AND17" s="80"/>
      <c r="ANE17" s="80"/>
      <c r="ANF17" s="80"/>
      <c r="ANG17" s="80"/>
      <c r="ANH17" s="80"/>
      <c r="ANI17" s="80"/>
      <c r="ANJ17" s="80"/>
      <c r="ANK17" s="80"/>
      <c r="ANL17" s="80"/>
      <c r="ANM17" s="80"/>
      <c r="ANN17" s="80"/>
      <c r="ANO17" s="80"/>
      <c r="ANP17" s="80"/>
      <c r="ANQ17" s="80"/>
      <c r="ANR17" s="80"/>
      <c r="ANS17" s="80"/>
      <c r="ANT17" s="80"/>
      <c r="ANU17" s="80"/>
      <c r="ANV17" s="80"/>
      <c r="ANW17" s="80"/>
      <c r="ANX17" s="80"/>
      <c r="ANY17" s="80"/>
      <c r="ANZ17" s="80"/>
      <c r="AOA17" s="80"/>
      <c r="AOB17" s="80"/>
      <c r="AOC17" s="80"/>
      <c r="AOD17" s="80"/>
      <c r="AOE17" s="80"/>
      <c r="AOF17" s="80"/>
      <c r="AOG17" s="80"/>
      <c r="AOH17" s="80"/>
      <c r="AOI17" s="80"/>
      <c r="AOJ17" s="80"/>
      <c r="AOK17" s="80"/>
      <c r="AOL17" s="80"/>
      <c r="AOM17" s="80"/>
      <c r="AON17" s="80"/>
      <c r="AOO17" s="80"/>
      <c r="AOP17" s="80"/>
      <c r="AOQ17" s="80"/>
      <c r="AOR17" s="80"/>
      <c r="AOS17" s="80"/>
      <c r="AOT17" s="80"/>
      <c r="AOU17" s="80"/>
      <c r="AOV17" s="80"/>
      <c r="AOW17" s="80"/>
      <c r="AOX17" s="80"/>
      <c r="AOY17" s="80"/>
      <c r="AOZ17" s="80"/>
      <c r="APA17" s="80"/>
      <c r="APB17" s="80"/>
      <c r="APC17" s="80"/>
      <c r="APD17" s="80"/>
      <c r="APE17" s="80"/>
      <c r="APF17" s="80"/>
      <c r="APG17" s="80"/>
      <c r="APH17" s="80"/>
      <c r="API17" s="80"/>
      <c r="APJ17" s="80"/>
      <c r="APK17" s="80"/>
      <c r="APL17" s="80"/>
      <c r="APM17" s="80"/>
      <c r="APN17" s="80"/>
      <c r="APO17" s="80"/>
      <c r="APP17" s="80"/>
      <c r="APQ17" s="80"/>
      <c r="APR17" s="80"/>
      <c r="APS17" s="80"/>
      <c r="APT17" s="80"/>
      <c r="APU17" s="80"/>
      <c r="APV17" s="80"/>
      <c r="APW17" s="80"/>
      <c r="APX17" s="80"/>
      <c r="APY17" s="80"/>
      <c r="APZ17" s="80"/>
      <c r="AQA17" s="80"/>
      <c r="AQB17" s="80"/>
      <c r="AQC17" s="80"/>
      <c r="AQD17" s="80"/>
      <c r="AQE17" s="80"/>
      <c r="AQF17" s="80"/>
      <c r="AQG17" s="80"/>
      <c r="AQH17" s="80"/>
      <c r="AQI17" s="80"/>
      <c r="AQJ17" s="80"/>
      <c r="AQK17" s="80"/>
      <c r="AQL17" s="80"/>
      <c r="AQM17" s="80"/>
      <c r="AQN17" s="80"/>
      <c r="AQO17" s="80"/>
      <c r="AQP17" s="80"/>
      <c r="AQQ17" s="80"/>
      <c r="AQR17" s="80"/>
      <c r="AQS17" s="80"/>
      <c r="AQT17" s="80"/>
      <c r="AQU17" s="80"/>
      <c r="AQV17" s="80"/>
      <c r="AQW17" s="80"/>
      <c r="AQX17" s="80"/>
      <c r="AQY17" s="80"/>
      <c r="AQZ17" s="80"/>
      <c r="ARA17" s="80"/>
      <c r="ARB17" s="80"/>
      <c r="ARC17" s="80"/>
      <c r="ARD17" s="80"/>
      <c r="ARE17" s="80"/>
      <c r="ARF17" s="80"/>
      <c r="ARG17" s="80"/>
      <c r="ARH17" s="80"/>
      <c r="ARI17" s="80"/>
      <c r="ARJ17" s="80"/>
      <c r="ARK17" s="80"/>
      <c r="ARL17" s="80"/>
      <c r="ARM17" s="80"/>
      <c r="ARN17" s="80"/>
      <c r="ARO17" s="80"/>
      <c r="ARP17" s="80"/>
      <c r="ARQ17" s="80"/>
      <c r="ARR17" s="80"/>
      <c r="ARS17" s="80"/>
      <c r="ART17" s="80"/>
      <c r="ARU17" s="80"/>
      <c r="ARV17" s="80"/>
      <c r="ARW17" s="80"/>
      <c r="ARX17" s="80"/>
      <c r="ARY17" s="80"/>
      <c r="ARZ17" s="80"/>
      <c r="ASA17" s="80"/>
      <c r="ASB17" s="80"/>
      <c r="ASC17" s="80"/>
      <c r="ASD17" s="80"/>
      <c r="ASE17" s="80"/>
      <c r="ASF17" s="80"/>
      <c r="ASG17" s="80"/>
      <c r="ASH17" s="80"/>
      <c r="ASI17" s="80"/>
      <c r="ASJ17" s="80"/>
      <c r="ASK17" s="80"/>
      <c r="ASL17" s="80"/>
      <c r="ASM17" s="80"/>
      <c r="ASN17" s="80"/>
      <c r="ASO17" s="80"/>
      <c r="ASP17" s="80"/>
      <c r="ASQ17" s="80"/>
      <c r="ASR17" s="80"/>
      <c r="ASS17" s="80"/>
      <c r="AST17" s="80"/>
      <c r="ASU17" s="80"/>
      <c r="ASV17" s="80"/>
      <c r="ASW17" s="80"/>
      <c r="ASX17" s="80"/>
      <c r="ASY17" s="80"/>
      <c r="ASZ17" s="80"/>
      <c r="ATA17" s="80"/>
      <c r="ATB17" s="80"/>
      <c r="ATC17" s="80"/>
      <c r="ATD17" s="80"/>
      <c r="ATE17" s="80"/>
      <c r="ATF17" s="80"/>
      <c r="ATG17" s="80"/>
      <c r="ATH17" s="80"/>
      <c r="ATI17" s="80"/>
      <c r="ATJ17" s="80"/>
      <c r="ATK17" s="80"/>
      <c r="ATL17" s="80"/>
      <c r="ATM17" s="80"/>
      <c r="ATN17" s="80"/>
      <c r="ATO17" s="80"/>
      <c r="ATP17" s="80"/>
      <c r="ATQ17" s="80"/>
      <c r="ATR17" s="80"/>
      <c r="ATS17" s="80"/>
      <c r="ATT17" s="80"/>
      <c r="ATU17" s="80"/>
      <c r="ATV17" s="80"/>
      <c r="ATW17" s="80"/>
      <c r="ATX17" s="80"/>
      <c r="ATY17" s="80"/>
      <c r="ATZ17" s="80"/>
      <c r="AUA17" s="80"/>
      <c r="AUB17" s="80"/>
      <c r="AUC17" s="80"/>
      <c r="AUD17" s="80"/>
      <c r="AUE17" s="80"/>
      <c r="AUF17" s="80"/>
      <c r="AUG17" s="80"/>
      <c r="AUH17" s="80"/>
      <c r="AUI17" s="80"/>
      <c r="AUJ17" s="80"/>
      <c r="AUK17" s="80"/>
      <c r="AUL17" s="80"/>
      <c r="AUM17" s="80"/>
      <c r="AUN17" s="80"/>
      <c r="AUO17" s="80"/>
      <c r="AUP17" s="80"/>
      <c r="AUQ17" s="80"/>
      <c r="AUR17" s="80"/>
      <c r="AUS17" s="80"/>
      <c r="AUT17" s="80"/>
      <c r="AUU17" s="80"/>
      <c r="AUV17" s="80"/>
      <c r="AUW17" s="80"/>
      <c r="AUX17" s="80"/>
      <c r="AUY17" s="80"/>
      <c r="AUZ17" s="80"/>
      <c r="AVA17" s="80"/>
      <c r="AVB17" s="80"/>
      <c r="AVC17" s="80"/>
      <c r="AVD17" s="80"/>
      <c r="AVE17" s="80"/>
      <c r="AVF17" s="80"/>
      <c r="AVG17" s="80"/>
      <c r="AVH17" s="80"/>
      <c r="AVI17" s="80"/>
      <c r="AVJ17" s="80"/>
      <c r="AVK17" s="80"/>
      <c r="AVL17" s="80"/>
      <c r="AVM17" s="80"/>
      <c r="AVN17" s="80"/>
      <c r="AVO17" s="80"/>
      <c r="AVP17" s="80"/>
      <c r="AVQ17" s="80"/>
      <c r="AVR17" s="80"/>
      <c r="AVS17" s="80"/>
      <c r="AVT17" s="80"/>
      <c r="AVU17" s="80"/>
      <c r="AVV17" s="80"/>
      <c r="AVW17" s="80"/>
      <c r="AVX17" s="80"/>
      <c r="AVY17" s="80"/>
      <c r="AVZ17" s="80"/>
      <c r="AWA17" s="80"/>
      <c r="AWB17" s="80"/>
      <c r="AWC17" s="80"/>
      <c r="AWD17" s="80"/>
      <c r="AWE17" s="80"/>
      <c r="AWF17" s="80"/>
      <c r="AWG17" s="80"/>
      <c r="AWH17" s="80"/>
      <c r="AWI17" s="80"/>
      <c r="AWJ17" s="80"/>
      <c r="AWK17" s="80"/>
      <c r="AWL17" s="80"/>
      <c r="AWM17" s="80"/>
      <c r="AWN17" s="80"/>
      <c r="AWO17" s="80"/>
      <c r="AWP17" s="80"/>
      <c r="AWQ17" s="80"/>
      <c r="AWR17" s="80"/>
      <c r="AWS17" s="80"/>
      <c r="AWT17" s="80"/>
      <c r="AWU17" s="80"/>
      <c r="AWV17" s="80"/>
      <c r="AWW17" s="80"/>
      <c r="AWX17" s="80"/>
      <c r="AWY17" s="80"/>
      <c r="AWZ17" s="80"/>
      <c r="AXA17" s="80"/>
      <c r="AXB17" s="80"/>
      <c r="AXC17" s="80"/>
      <c r="AXD17" s="80"/>
      <c r="AXE17" s="80"/>
      <c r="AXF17" s="80"/>
      <c r="AXG17" s="80"/>
      <c r="AXH17" s="80"/>
      <c r="AXI17" s="80"/>
      <c r="AXJ17" s="80"/>
      <c r="AXK17" s="80"/>
      <c r="AXL17" s="80"/>
      <c r="AXM17" s="80"/>
      <c r="AXN17" s="80"/>
      <c r="AXO17" s="80"/>
      <c r="AXP17" s="80"/>
      <c r="AXQ17" s="80"/>
      <c r="AXR17" s="80"/>
      <c r="AXS17" s="80"/>
      <c r="AXT17" s="80"/>
      <c r="AXU17" s="80"/>
      <c r="AXV17" s="80"/>
      <c r="AXW17" s="80"/>
      <c r="AXX17" s="80"/>
      <c r="AXY17" s="80"/>
      <c r="AXZ17" s="80"/>
      <c r="AYA17" s="80"/>
      <c r="AYB17" s="80"/>
      <c r="AYC17" s="80"/>
      <c r="AYD17" s="80"/>
      <c r="AYE17" s="80"/>
      <c r="AYF17" s="80"/>
      <c r="AYG17" s="80"/>
      <c r="AYH17" s="80"/>
      <c r="AYI17" s="80"/>
      <c r="AYJ17" s="80"/>
      <c r="AYK17" s="80"/>
      <c r="AYL17" s="80"/>
      <c r="AYM17" s="80"/>
      <c r="AYN17" s="80"/>
      <c r="AYO17" s="80"/>
      <c r="AYP17" s="80"/>
      <c r="AYQ17" s="80"/>
      <c r="AYR17" s="80"/>
      <c r="AYS17" s="80"/>
      <c r="AYT17" s="80"/>
      <c r="AYU17" s="80"/>
      <c r="AYV17" s="80"/>
      <c r="AYW17" s="80"/>
      <c r="AYX17" s="80"/>
      <c r="AYY17" s="80"/>
      <c r="AYZ17" s="80"/>
      <c r="AZA17" s="80"/>
      <c r="AZB17" s="80"/>
      <c r="AZC17" s="80"/>
      <c r="AZD17" s="80"/>
      <c r="AZE17" s="80"/>
      <c r="AZF17" s="80"/>
      <c r="AZG17" s="80"/>
      <c r="AZH17" s="80"/>
      <c r="AZI17" s="80"/>
      <c r="AZJ17" s="80"/>
      <c r="AZK17" s="80"/>
      <c r="AZL17" s="80"/>
      <c r="AZM17" s="80"/>
      <c r="AZN17" s="80"/>
      <c r="AZO17" s="80"/>
      <c r="AZP17" s="80"/>
      <c r="AZQ17" s="80"/>
      <c r="AZR17" s="80"/>
      <c r="AZS17" s="80"/>
      <c r="AZT17" s="80"/>
      <c r="AZU17" s="80"/>
      <c r="AZV17" s="80"/>
      <c r="AZW17" s="80"/>
      <c r="AZX17" s="80"/>
      <c r="AZY17" s="80"/>
      <c r="AZZ17" s="80"/>
      <c r="BAA17" s="80"/>
      <c r="BAB17" s="80"/>
      <c r="BAC17" s="80"/>
      <c r="BAD17" s="80"/>
      <c r="BAE17" s="80"/>
      <c r="BAF17" s="80"/>
      <c r="BAG17" s="80"/>
      <c r="BAH17" s="80"/>
      <c r="BAI17" s="80"/>
      <c r="BAJ17" s="80"/>
      <c r="BAK17" s="80"/>
      <c r="BAL17" s="80"/>
      <c r="BAM17" s="80"/>
      <c r="BAN17" s="80"/>
      <c r="BAO17" s="80"/>
      <c r="BAP17" s="80"/>
      <c r="BAQ17" s="80"/>
      <c r="BAR17" s="80"/>
      <c r="BAS17" s="80"/>
      <c r="BAT17" s="80"/>
      <c r="BAU17" s="80"/>
      <c r="BAV17" s="80"/>
      <c r="BAW17" s="80"/>
      <c r="BAX17" s="80"/>
      <c r="BAY17" s="80"/>
      <c r="BAZ17" s="80"/>
      <c r="BBA17" s="80"/>
      <c r="BBB17" s="80"/>
      <c r="BBC17" s="80"/>
      <c r="BBD17" s="80"/>
      <c r="BBE17" s="80"/>
      <c r="BBF17" s="80"/>
      <c r="BBG17" s="80"/>
      <c r="BBH17" s="80"/>
      <c r="BBI17" s="80"/>
      <c r="BBJ17" s="80"/>
      <c r="BBK17" s="80"/>
      <c r="BBL17" s="80"/>
      <c r="BBM17" s="80"/>
      <c r="BBN17" s="80"/>
      <c r="BBO17" s="80"/>
      <c r="BBP17" s="80"/>
      <c r="BBQ17" s="80"/>
      <c r="BBR17" s="80"/>
      <c r="BBS17" s="80"/>
      <c r="BBT17" s="80"/>
      <c r="BBU17" s="80"/>
      <c r="BBV17" s="80"/>
      <c r="BBW17" s="80"/>
      <c r="BBX17" s="80"/>
      <c r="BBY17" s="80"/>
      <c r="BBZ17" s="80"/>
      <c r="BCA17" s="80"/>
      <c r="BCB17" s="80"/>
      <c r="BCC17" s="80"/>
      <c r="BCD17" s="80"/>
      <c r="BCE17" s="80"/>
      <c r="BCF17" s="80"/>
      <c r="BCG17" s="80"/>
      <c r="BCH17" s="80"/>
      <c r="BCI17" s="80"/>
      <c r="BCJ17" s="80"/>
      <c r="BCK17" s="80"/>
      <c r="BCL17" s="80"/>
      <c r="BCM17" s="80"/>
      <c r="BCN17" s="80"/>
      <c r="BCO17" s="80"/>
      <c r="BCP17" s="80"/>
      <c r="BCQ17" s="80"/>
      <c r="BCR17" s="80"/>
      <c r="BCS17" s="80"/>
      <c r="BCT17" s="80"/>
      <c r="BCU17" s="80"/>
      <c r="BCV17" s="80"/>
      <c r="BCW17" s="80"/>
      <c r="BCX17" s="80"/>
      <c r="BCY17" s="80"/>
      <c r="BCZ17" s="80"/>
      <c r="BDA17" s="80"/>
      <c r="BDB17" s="80"/>
      <c r="BDC17" s="80"/>
      <c r="BDD17" s="80"/>
      <c r="BDE17" s="80"/>
      <c r="BDF17" s="80"/>
      <c r="BDG17" s="80"/>
      <c r="BDH17" s="80"/>
      <c r="BDI17" s="80"/>
      <c r="BDJ17" s="80"/>
      <c r="BDK17" s="80"/>
      <c r="BDL17" s="80"/>
      <c r="BDM17" s="80"/>
      <c r="BDN17" s="80"/>
      <c r="BDO17" s="80"/>
      <c r="BDP17" s="80"/>
      <c r="BDQ17" s="80"/>
      <c r="BDR17" s="80"/>
      <c r="BDS17" s="80"/>
      <c r="BDT17" s="80"/>
      <c r="BDU17" s="80"/>
      <c r="BDV17" s="80"/>
      <c r="BDW17" s="80"/>
      <c r="BDX17" s="80"/>
      <c r="BDY17" s="80"/>
      <c r="BDZ17" s="80"/>
      <c r="BEA17" s="80"/>
      <c r="BEB17" s="80"/>
      <c r="BEC17" s="80"/>
      <c r="BED17" s="80"/>
      <c r="BEE17" s="80"/>
      <c r="BEF17" s="80"/>
      <c r="BEG17" s="80"/>
      <c r="BEH17" s="80"/>
      <c r="BEI17" s="80"/>
      <c r="BEJ17" s="80"/>
      <c r="BEK17" s="80"/>
      <c r="BEL17" s="80"/>
      <c r="BEM17" s="80"/>
      <c r="BEN17" s="80"/>
      <c r="BEO17" s="80"/>
      <c r="BEP17" s="80"/>
      <c r="BEQ17" s="80"/>
      <c r="BER17" s="80"/>
      <c r="BES17" s="80"/>
      <c r="BET17" s="80"/>
      <c r="BEU17" s="80"/>
      <c r="BEV17" s="80"/>
      <c r="BEW17" s="80"/>
      <c r="BEX17" s="80"/>
      <c r="BEY17" s="80"/>
      <c r="BEZ17" s="80"/>
      <c r="BFA17" s="80"/>
      <c r="BFB17" s="80"/>
      <c r="BFC17" s="80"/>
      <c r="BFD17" s="80"/>
      <c r="BFE17" s="80"/>
      <c r="BFF17" s="80"/>
      <c r="BFG17" s="80"/>
      <c r="BFH17" s="80"/>
      <c r="BFI17" s="80"/>
      <c r="BFJ17" s="80"/>
      <c r="BFK17" s="80"/>
      <c r="BFL17" s="80"/>
      <c r="BFM17" s="80"/>
      <c r="BFN17" s="80"/>
      <c r="BFO17" s="80"/>
      <c r="BFP17" s="80"/>
      <c r="BFQ17" s="80"/>
      <c r="BFR17" s="80"/>
      <c r="BFS17" s="80"/>
      <c r="BFT17" s="80"/>
      <c r="BFU17" s="80"/>
      <c r="BFV17" s="80"/>
      <c r="BFW17" s="80"/>
      <c r="BFX17" s="80"/>
      <c r="BFY17" s="80"/>
      <c r="BFZ17" s="80"/>
      <c r="BGA17" s="80"/>
      <c r="BGB17" s="80"/>
      <c r="BGC17" s="80"/>
      <c r="BGD17" s="80"/>
      <c r="BGE17" s="80"/>
      <c r="BGF17" s="80"/>
      <c r="BGG17" s="80"/>
      <c r="BGH17" s="80"/>
      <c r="BGI17" s="80"/>
      <c r="BGJ17" s="80"/>
      <c r="BGK17" s="80"/>
      <c r="BGL17" s="80"/>
      <c r="BGM17" s="80"/>
      <c r="BGN17" s="80"/>
      <c r="BGO17" s="80"/>
      <c r="BGP17" s="80"/>
      <c r="BGQ17" s="80"/>
      <c r="BGR17" s="80"/>
      <c r="BGS17" s="80"/>
      <c r="BGT17" s="80"/>
      <c r="BGU17" s="80"/>
      <c r="BGV17" s="80"/>
      <c r="BGW17" s="80"/>
      <c r="BGX17" s="80"/>
      <c r="BGY17" s="80"/>
      <c r="BGZ17" s="80"/>
      <c r="BHA17" s="80"/>
      <c r="BHB17" s="80"/>
      <c r="BHC17" s="80"/>
      <c r="BHD17" s="80"/>
      <c r="BHE17" s="80"/>
      <c r="BHF17" s="80"/>
      <c r="BHG17" s="80"/>
      <c r="BHH17" s="80"/>
      <c r="BHI17" s="80"/>
      <c r="BHJ17" s="80"/>
      <c r="BHK17" s="80"/>
      <c r="BHL17" s="80"/>
      <c r="BHM17" s="80"/>
      <c r="BHN17" s="80"/>
      <c r="BHO17" s="80"/>
      <c r="BHP17" s="80"/>
      <c r="BHQ17" s="80"/>
      <c r="BHR17" s="80"/>
      <c r="BHS17" s="80"/>
      <c r="BHT17" s="80"/>
      <c r="BHU17" s="80"/>
      <c r="BHV17" s="80"/>
      <c r="BHW17" s="80"/>
      <c r="BHX17" s="80"/>
      <c r="BHY17" s="80"/>
      <c r="BHZ17" s="80"/>
      <c r="BIA17" s="80"/>
      <c r="BIB17" s="80"/>
      <c r="BIC17" s="80"/>
      <c r="BID17" s="80"/>
      <c r="BIE17" s="80"/>
      <c r="BIF17" s="80"/>
      <c r="BIG17" s="80"/>
      <c r="BIH17" s="80"/>
      <c r="BII17" s="80"/>
      <c r="BIJ17" s="80"/>
      <c r="BIK17" s="80"/>
      <c r="BIL17" s="80"/>
      <c r="BIM17" s="80"/>
      <c r="BIN17" s="80"/>
      <c r="BIO17" s="80"/>
      <c r="BIP17" s="80"/>
      <c r="BIQ17" s="80"/>
      <c r="BIR17" s="80"/>
      <c r="BIS17" s="80"/>
      <c r="BIT17" s="80"/>
      <c r="BIU17" s="80"/>
      <c r="BIV17" s="80"/>
      <c r="BIW17" s="80"/>
      <c r="BIX17" s="80"/>
      <c r="BIY17" s="80"/>
      <c r="BIZ17" s="80"/>
      <c r="BJA17" s="80"/>
      <c r="BJB17" s="80"/>
      <c r="BJC17" s="80"/>
      <c r="BJD17" s="80"/>
      <c r="BJE17" s="80"/>
      <c r="BJF17" s="80"/>
      <c r="BJG17" s="80"/>
      <c r="BJH17" s="80"/>
      <c r="BJI17" s="80"/>
      <c r="BJJ17" s="80"/>
      <c r="BJK17" s="80"/>
      <c r="BJL17" s="80"/>
      <c r="BJM17" s="80"/>
      <c r="BJN17" s="80"/>
      <c r="BJO17" s="80"/>
      <c r="BJP17" s="80"/>
      <c r="BJQ17" s="80"/>
      <c r="BJR17" s="80"/>
      <c r="BJS17" s="80"/>
      <c r="BJT17" s="80"/>
      <c r="BJU17" s="80"/>
      <c r="BJV17" s="80"/>
      <c r="BJW17" s="80"/>
      <c r="BJX17" s="80"/>
      <c r="BJY17" s="80"/>
      <c r="BJZ17" s="80"/>
      <c r="BKA17" s="80"/>
      <c r="BKB17" s="80"/>
      <c r="BKC17" s="80"/>
      <c r="BKD17" s="80"/>
      <c r="BKE17" s="80"/>
      <c r="BKF17" s="80"/>
      <c r="BKG17" s="80"/>
      <c r="BKH17" s="80"/>
      <c r="BKI17" s="80"/>
      <c r="BKJ17" s="80"/>
      <c r="BKK17" s="80"/>
      <c r="BKL17" s="80"/>
      <c r="BKM17" s="80"/>
      <c r="BKN17" s="80"/>
      <c r="BKO17" s="80"/>
      <c r="BKP17" s="80"/>
      <c r="BKQ17" s="80"/>
      <c r="BKR17" s="80"/>
      <c r="BKS17" s="80"/>
      <c r="BKT17" s="80"/>
      <c r="BKU17" s="80"/>
      <c r="BKV17" s="80"/>
      <c r="BKW17" s="80"/>
      <c r="BKX17" s="80"/>
      <c r="BKY17" s="80"/>
      <c r="BKZ17" s="80"/>
      <c r="BLA17" s="80"/>
      <c r="BLB17" s="80"/>
      <c r="BLC17" s="80"/>
      <c r="BLD17" s="80"/>
      <c r="BLE17" s="80"/>
      <c r="BLF17" s="80"/>
      <c r="BLG17" s="80"/>
      <c r="BLH17" s="80"/>
      <c r="BLI17" s="80"/>
      <c r="BLJ17" s="80"/>
      <c r="BLK17" s="80"/>
      <c r="BLL17" s="80"/>
      <c r="BLM17" s="80"/>
      <c r="BLN17" s="80"/>
      <c r="BLO17" s="80"/>
      <c r="BLP17" s="80"/>
      <c r="BLQ17" s="80"/>
      <c r="BLR17" s="80"/>
      <c r="BLS17" s="80"/>
      <c r="BLT17" s="80"/>
      <c r="BLU17" s="80"/>
      <c r="BLV17" s="80"/>
      <c r="BLW17" s="80"/>
      <c r="BLX17" s="80"/>
      <c r="BLY17" s="80"/>
      <c r="BLZ17" s="80"/>
      <c r="BMA17" s="80"/>
      <c r="BMB17" s="80"/>
      <c r="BMC17" s="80"/>
      <c r="BMD17" s="80"/>
      <c r="BME17" s="80"/>
      <c r="BMF17" s="80"/>
      <c r="BMG17" s="80"/>
      <c r="BMH17" s="80"/>
      <c r="BMI17" s="80"/>
      <c r="BMJ17" s="80"/>
      <c r="BMK17" s="80"/>
      <c r="BML17" s="80"/>
      <c r="BMM17" s="80"/>
      <c r="BMN17" s="80"/>
      <c r="BMO17" s="80"/>
      <c r="BMP17" s="80"/>
      <c r="BMQ17" s="80"/>
      <c r="BMR17" s="80"/>
      <c r="BMS17" s="80"/>
      <c r="BMT17" s="80"/>
      <c r="BMU17" s="80"/>
      <c r="BMV17" s="80"/>
      <c r="BMW17" s="80"/>
      <c r="BMX17" s="80"/>
      <c r="BMY17" s="80"/>
      <c r="BMZ17" s="80"/>
      <c r="BNA17" s="80"/>
      <c r="BNB17" s="80"/>
      <c r="BNC17" s="80"/>
      <c r="BND17" s="80"/>
      <c r="BNE17" s="80"/>
      <c r="BNF17" s="80"/>
      <c r="BNG17" s="80"/>
      <c r="BNH17" s="80"/>
      <c r="BNI17" s="80"/>
      <c r="BNJ17" s="80"/>
      <c r="BNK17" s="80"/>
      <c r="BNL17" s="80"/>
      <c r="BNM17" s="80"/>
      <c r="BNN17" s="80"/>
      <c r="BNO17" s="80"/>
      <c r="BNP17" s="80"/>
      <c r="BNQ17" s="80"/>
      <c r="BNR17" s="80"/>
      <c r="BNS17" s="80"/>
      <c r="BNT17" s="80"/>
      <c r="BNU17" s="80"/>
      <c r="BNV17" s="80"/>
      <c r="BNW17" s="80"/>
      <c r="BNX17" s="80"/>
      <c r="BNY17" s="80"/>
      <c r="BNZ17" s="80"/>
      <c r="BOA17" s="80"/>
      <c r="BOB17" s="80"/>
      <c r="BOC17" s="80"/>
      <c r="BOD17" s="80"/>
      <c r="BOE17" s="80"/>
      <c r="BOF17" s="80"/>
      <c r="BOG17" s="80"/>
      <c r="BOH17" s="80"/>
      <c r="BOI17" s="80"/>
      <c r="BOJ17" s="80"/>
      <c r="BOK17" s="80"/>
      <c r="BOL17" s="80"/>
      <c r="BOM17" s="80"/>
      <c r="BON17" s="80"/>
      <c r="BOO17" s="80"/>
      <c r="BOP17" s="80"/>
      <c r="BOQ17" s="80"/>
      <c r="BOR17" s="80"/>
      <c r="BOS17" s="80"/>
      <c r="BOT17" s="80"/>
      <c r="BOU17" s="80"/>
      <c r="BOV17" s="80"/>
      <c r="BOW17" s="80"/>
      <c r="BOX17" s="80"/>
      <c r="BOY17" s="80"/>
      <c r="BOZ17" s="80"/>
      <c r="BPA17" s="80"/>
      <c r="BPB17" s="80"/>
      <c r="BPC17" s="80"/>
      <c r="BPD17" s="80"/>
      <c r="BPE17" s="80"/>
      <c r="BPF17" s="80"/>
      <c r="BPG17" s="80"/>
      <c r="BPH17" s="80"/>
      <c r="BPI17" s="80"/>
      <c r="BPJ17" s="80"/>
      <c r="BPK17" s="80"/>
      <c r="BPL17" s="80"/>
      <c r="BPM17" s="80"/>
      <c r="BPN17" s="80"/>
      <c r="BPO17" s="80"/>
      <c r="BPP17" s="80"/>
      <c r="BPQ17" s="80"/>
      <c r="BPR17" s="80"/>
      <c r="BPS17" s="80"/>
      <c r="BPT17" s="80"/>
      <c r="BPU17" s="80"/>
      <c r="BPV17" s="80"/>
      <c r="BPW17" s="80"/>
      <c r="BPX17" s="80"/>
      <c r="BPY17" s="80"/>
      <c r="BPZ17" s="80"/>
      <c r="BQA17" s="80"/>
      <c r="BQB17" s="80"/>
      <c r="BQC17" s="80"/>
      <c r="BQD17" s="80"/>
      <c r="BQE17" s="80"/>
      <c r="BQF17" s="80"/>
      <c r="BQG17" s="80"/>
      <c r="BQH17" s="80"/>
      <c r="BQI17" s="80"/>
      <c r="BQJ17" s="80"/>
      <c r="BQK17" s="80"/>
      <c r="BQL17" s="80"/>
      <c r="BQM17" s="80"/>
      <c r="BQN17" s="80"/>
      <c r="BQO17" s="80"/>
      <c r="BQP17" s="80"/>
      <c r="BQQ17" s="80"/>
      <c r="BQR17" s="80"/>
      <c r="BQS17" s="80"/>
      <c r="BQT17" s="80"/>
      <c r="BQU17" s="80"/>
      <c r="BQV17" s="80"/>
      <c r="BQW17" s="80"/>
      <c r="BQX17" s="80"/>
      <c r="BQY17" s="80"/>
      <c r="BQZ17" s="80"/>
      <c r="BRA17" s="80"/>
      <c r="BRB17" s="80"/>
      <c r="BRC17" s="80"/>
      <c r="BRD17" s="80"/>
      <c r="BRE17" s="80"/>
      <c r="BRF17" s="80"/>
      <c r="BRG17" s="80"/>
      <c r="BRH17" s="80"/>
      <c r="BRI17" s="80"/>
      <c r="BRJ17" s="80"/>
      <c r="BRK17" s="80"/>
      <c r="BRL17" s="80"/>
      <c r="BRM17" s="80"/>
      <c r="BRN17" s="80"/>
      <c r="BRO17" s="80"/>
      <c r="BRP17" s="80"/>
      <c r="BRQ17" s="80"/>
      <c r="BRR17" s="80"/>
      <c r="BRS17" s="80"/>
      <c r="BRT17" s="80"/>
      <c r="BRU17" s="80"/>
      <c r="BRV17" s="80"/>
      <c r="BRW17" s="80"/>
      <c r="BRX17" s="80"/>
      <c r="BRY17" s="80"/>
      <c r="BRZ17" s="80"/>
      <c r="BSA17" s="80"/>
      <c r="BSB17" s="80"/>
      <c r="BSC17" s="80"/>
      <c r="BSD17" s="80"/>
      <c r="BSE17" s="80"/>
      <c r="BSF17" s="80"/>
      <c r="BSG17" s="80"/>
      <c r="BSH17" s="80"/>
      <c r="BSI17" s="80"/>
      <c r="BSJ17" s="80"/>
      <c r="BSK17" s="80"/>
      <c r="BSL17" s="80"/>
      <c r="BSM17" s="80"/>
      <c r="BSN17" s="80"/>
      <c r="BSO17" s="80"/>
      <c r="BSP17" s="80"/>
      <c r="BSQ17" s="80"/>
      <c r="BSR17" s="80"/>
      <c r="BSS17" s="80"/>
      <c r="BST17" s="80"/>
      <c r="BSU17" s="80"/>
      <c r="BSV17" s="80"/>
      <c r="BSW17" s="80"/>
      <c r="BSX17" s="80"/>
      <c r="BSY17" s="80"/>
      <c r="BSZ17" s="80"/>
      <c r="BTA17" s="80"/>
      <c r="BTB17" s="80"/>
      <c r="BTC17" s="80"/>
      <c r="BTD17" s="80"/>
      <c r="BTE17" s="80"/>
      <c r="BTF17" s="80"/>
      <c r="BTG17" s="80"/>
      <c r="BTH17" s="80"/>
      <c r="BTI17" s="80"/>
      <c r="BTJ17" s="80"/>
      <c r="BTK17" s="80"/>
      <c r="BTL17" s="80"/>
      <c r="BTM17" s="80"/>
      <c r="BTN17" s="80"/>
      <c r="BTO17" s="80"/>
      <c r="BTP17" s="80"/>
      <c r="BTQ17" s="80"/>
      <c r="BTR17" s="80"/>
      <c r="BTS17" s="80"/>
      <c r="BTT17" s="80"/>
      <c r="BTU17" s="80"/>
      <c r="BTV17" s="80"/>
      <c r="BTW17" s="80"/>
      <c r="BTX17" s="80"/>
      <c r="BTY17" s="80"/>
      <c r="BTZ17" s="80"/>
      <c r="BUA17" s="80"/>
      <c r="BUB17" s="80"/>
      <c r="BUC17" s="80"/>
      <c r="BUD17" s="80"/>
      <c r="BUE17" s="80"/>
      <c r="BUF17" s="80"/>
      <c r="BUG17" s="80"/>
      <c r="BUH17" s="80"/>
      <c r="BUI17" s="80"/>
      <c r="BUJ17" s="80"/>
      <c r="BUK17" s="80"/>
      <c r="BUL17" s="80"/>
      <c r="BUM17" s="80"/>
      <c r="BUN17" s="80"/>
      <c r="BUO17" s="80"/>
      <c r="BUP17" s="80"/>
      <c r="BUQ17" s="80"/>
      <c r="BUR17" s="80"/>
      <c r="BUS17" s="80"/>
      <c r="BUT17" s="80"/>
      <c r="BUU17" s="80"/>
      <c r="BUV17" s="80"/>
      <c r="BUW17" s="80"/>
      <c r="BUX17" s="80"/>
      <c r="BUY17" s="80"/>
      <c r="BUZ17" s="80"/>
      <c r="BVA17" s="80"/>
      <c r="BVB17" s="80"/>
      <c r="BVC17" s="80"/>
      <c r="BVD17" s="80"/>
      <c r="BVE17" s="80"/>
      <c r="BVF17" s="80"/>
      <c r="BVG17" s="80"/>
      <c r="BVH17" s="80"/>
      <c r="BVI17" s="80"/>
      <c r="BVJ17" s="80"/>
      <c r="BVK17" s="80"/>
      <c r="BVL17" s="80"/>
      <c r="BVM17" s="80"/>
      <c r="BVN17" s="80"/>
      <c r="BVO17" s="80"/>
      <c r="BVP17" s="80"/>
      <c r="BVQ17" s="80"/>
      <c r="BVR17" s="80"/>
      <c r="BVS17" s="80"/>
      <c r="BVT17" s="80"/>
      <c r="BVU17" s="80"/>
      <c r="BVV17" s="80"/>
      <c r="BVW17" s="80"/>
      <c r="BVX17" s="80"/>
      <c r="BVY17" s="80"/>
      <c r="BVZ17" s="80"/>
      <c r="BWA17" s="80"/>
      <c r="BWB17" s="80"/>
      <c r="BWC17" s="80"/>
      <c r="BWD17" s="80"/>
      <c r="BWE17" s="80"/>
      <c r="BWF17" s="80"/>
      <c r="BWG17" s="80"/>
      <c r="BWH17" s="80"/>
      <c r="BWI17" s="80"/>
      <c r="BWJ17" s="80"/>
      <c r="BWK17" s="80"/>
      <c r="BWL17" s="80"/>
      <c r="BWM17" s="80"/>
      <c r="BWN17" s="80"/>
      <c r="BWO17" s="80"/>
      <c r="BWP17" s="80"/>
      <c r="BWQ17" s="80"/>
      <c r="BWR17" s="80"/>
      <c r="BWS17" s="80"/>
      <c r="BWT17" s="80"/>
      <c r="BWU17" s="80"/>
      <c r="BWV17" s="80"/>
      <c r="BWW17" s="80"/>
      <c r="BWX17" s="80"/>
      <c r="BWY17" s="80"/>
      <c r="BWZ17" s="80"/>
      <c r="BXA17" s="80"/>
      <c r="BXB17" s="80"/>
      <c r="BXC17" s="80"/>
      <c r="BXD17" s="80"/>
      <c r="BXE17" s="80"/>
      <c r="BXF17" s="80"/>
      <c r="BXG17" s="80"/>
      <c r="BXH17" s="80"/>
      <c r="BXI17" s="80"/>
      <c r="BXJ17" s="80"/>
      <c r="BXK17" s="80"/>
      <c r="BXL17" s="80"/>
      <c r="BXM17" s="80"/>
      <c r="BXN17" s="80"/>
      <c r="BXO17" s="80"/>
      <c r="BXP17" s="80"/>
      <c r="BXQ17" s="80"/>
      <c r="BXR17" s="80"/>
      <c r="BXS17" s="80"/>
      <c r="BXT17" s="80"/>
      <c r="BXU17" s="80"/>
      <c r="BXV17" s="80"/>
      <c r="BXW17" s="80"/>
      <c r="BXX17" s="80"/>
      <c r="BXY17" s="80"/>
      <c r="BXZ17" s="80"/>
      <c r="BYA17" s="80"/>
      <c r="BYB17" s="80"/>
      <c r="BYC17" s="80"/>
      <c r="BYD17" s="80"/>
      <c r="BYE17" s="80"/>
      <c r="BYF17" s="80"/>
      <c r="BYG17" s="80"/>
      <c r="BYH17" s="80"/>
      <c r="BYI17" s="80"/>
      <c r="BYJ17" s="80"/>
      <c r="BYK17" s="80"/>
      <c r="BYL17" s="80"/>
      <c r="BYM17" s="80"/>
      <c r="BYN17" s="80"/>
      <c r="BYO17" s="80"/>
      <c r="BYP17" s="80"/>
      <c r="BYQ17" s="80"/>
      <c r="BYR17" s="80"/>
      <c r="BYS17" s="80"/>
      <c r="BYT17" s="80"/>
      <c r="BYU17" s="80"/>
      <c r="BYV17" s="80"/>
      <c r="BYW17" s="80"/>
      <c r="BYX17" s="80"/>
      <c r="BYY17" s="80"/>
      <c r="BYZ17" s="80"/>
      <c r="BZA17" s="80"/>
      <c r="BZB17" s="80"/>
      <c r="BZC17" s="80"/>
      <c r="BZD17" s="80"/>
      <c r="BZE17" s="80"/>
      <c r="BZF17" s="80"/>
      <c r="BZG17" s="80"/>
      <c r="BZH17" s="80"/>
      <c r="BZI17" s="80"/>
      <c r="BZJ17" s="80"/>
      <c r="BZK17" s="80"/>
      <c r="BZL17" s="80"/>
      <c r="BZM17" s="80"/>
      <c r="BZN17" s="80"/>
      <c r="BZO17" s="80"/>
      <c r="BZP17" s="80"/>
      <c r="BZQ17" s="80"/>
      <c r="BZR17" s="80"/>
      <c r="BZS17" s="80"/>
      <c r="BZT17" s="80"/>
      <c r="BZU17" s="80"/>
      <c r="BZV17" s="80"/>
      <c r="BZW17" s="80"/>
      <c r="BZX17" s="80"/>
      <c r="BZY17" s="80"/>
      <c r="BZZ17" s="80"/>
      <c r="CAA17" s="80"/>
      <c r="CAB17" s="80"/>
      <c r="CAC17" s="80"/>
      <c r="CAD17" s="80"/>
      <c r="CAE17" s="80"/>
      <c r="CAF17" s="80"/>
      <c r="CAG17" s="80"/>
      <c r="CAH17" s="80"/>
      <c r="CAI17" s="80"/>
      <c r="CAJ17" s="80"/>
      <c r="CAK17" s="80"/>
      <c r="CAL17" s="80"/>
      <c r="CAM17" s="80"/>
      <c r="CAN17" s="80"/>
      <c r="CAO17" s="80"/>
      <c r="CAP17" s="80"/>
      <c r="CAQ17" s="80"/>
      <c r="CAR17" s="80"/>
      <c r="CAS17" s="80"/>
      <c r="CAT17" s="80"/>
      <c r="CAU17" s="80"/>
      <c r="CAV17" s="80"/>
      <c r="CAW17" s="80"/>
      <c r="CAX17" s="80"/>
      <c r="CAY17" s="80"/>
      <c r="CAZ17" s="80"/>
      <c r="CBA17" s="80"/>
      <c r="CBB17" s="80"/>
      <c r="CBC17" s="80"/>
      <c r="CBD17" s="80"/>
      <c r="CBE17" s="80"/>
      <c r="CBF17" s="80"/>
      <c r="CBG17" s="80"/>
      <c r="CBH17" s="80"/>
      <c r="CBI17" s="80"/>
      <c r="CBJ17" s="80"/>
      <c r="CBK17" s="80"/>
      <c r="CBL17" s="80"/>
      <c r="CBM17" s="80"/>
      <c r="CBN17" s="80"/>
      <c r="CBO17" s="80"/>
      <c r="CBP17" s="80"/>
      <c r="CBQ17" s="80"/>
      <c r="CBR17" s="80"/>
      <c r="CBS17" s="80"/>
      <c r="CBT17" s="80"/>
      <c r="CBU17" s="80"/>
      <c r="CBV17" s="80"/>
      <c r="CBW17" s="80"/>
      <c r="CBX17" s="80"/>
      <c r="CBY17" s="80"/>
      <c r="CBZ17" s="80"/>
      <c r="CCA17" s="80"/>
      <c r="CCB17" s="80"/>
      <c r="CCC17" s="80"/>
      <c r="CCD17" s="80"/>
      <c r="CCE17" s="80"/>
      <c r="CCF17" s="80"/>
      <c r="CCG17" s="80"/>
      <c r="CCH17" s="80"/>
      <c r="CCI17" s="80"/>
      <c r="CCJ17" s="80"/>
      <c r="CCK17" s="80"/>
      <c r="CCL17" s="80"/>
      <c r="CCM17" s="80"/>
      <c r="CCN17" s="80"/>
      <c r="CCO17" s="80"/>
      <c r="CCP17" s="80"/>
      <c r="CCQ17" s="80"/>
      <c r="CCR17" s="80"/>
      <c r="CCS17" s="80"/>
      <c r="CCT17" s="80"/>
      <c r="CCU17" s="80"/>
      <c r="CCV17" s="80"/>
      <c r="CCW17" s="80"/>
      <c r="CCX17" s="80"/>
      <c r="CCY17" s="80"/>
      <c r="CCZ17" s="80"/>
      <c r="CDA17" s="80"/>
      <c r="CDB17" s="80"/>
      <c r="CDC17" s="80"/>
      <c r="CDD17" s="80"/>
      <c r="CDE17" s="80"/>
      <c r="CDF17" s="80"/>
      <c r="CDG17" s="80"/>
      <c r="CDH17" s="80"/>
      <c r="CDI17" s="80"/>
      <c r="CDJ17" s="80"/>
      <c r="CDK17" s="80"/>
      <c r="CDL17" s="80"/>
      <c r="CDM17" s="80"/>
      <c r="CDN17" s="80"/>
      <c r="CDO17" s="80"/>
      <c r="CDP17" s="80"/>
      <c r="CDQ17" s="80"/>
      <c r="CDR17" s="80"/>
      <c r="CDS17" s="80"/>
      <c r="CDT17" s="80"/>
      <c r="CDU17" s="80"/>
      <c r="CDV17" s="80"/>
      <c r="CDW17" s="80"/>
      <c r="CDX17" s="80"/>
      <c r="CDY17" s="80"/>
      <c r="CDZ17" s="80"/>
      <c r="CEA17" s="80"/>
      <c r="CEB17" s="80"/>
      <c r="CEC17" s="80"/>
      <c r="CED17" s="80"/>
      <c r="CEE17" s="80"/>
      <c r="CEF17" s="80"/>
      <c r="CEG17" s="80"/>
      <c r="CEH17" s="80"/>
      <c r="CEI17" s="80"/>
      <c r="CEJ17" s="80"/>
      <c r="CEK17" s="80"/>
      <c r="CEL17" s="80"/>
      <c r="CEM17" s="80"/>
      <c r="CEN17" s="80"/>
      <c r="CEO17" s="80"/>
      <c r="CEP17" s="80"/>
      <c r="CEQ17" s="80"/>
      <c r="CER17" s="80"/>
      <c r="CES17" s="80"/>
      <c r="CET17" s="80"/>
      <c r="CEU17" s="80"/>
      <c r="CEV17" s="80"/>
      <c r="CEW17" s="80"/>
      <c r="CEX17" s="80"/>
      <c r="CEY17" s="80"/>
      <c r="CEZ17" s="80"/>
      <c r="CFA17" s="80"/>
      <c r="CFB17" s="80"/>
      <c r="CFC17" s="80"/>
      <c r="CFD17" s="80"/>
      <c r="CFE17" s="80"/>
      <c r="CFF17" s="80"/>
      <c r="CFG17" s="80"/>
      <c r="CFH17" s="80"/>
      <c r="CFI17" s="80"/>
      <c r="CFJ17" s="80"/>
      <c r="CFK17" s="80"/>
      <c r="CFL17" s="80"/>
      <c r="CFM17" s="80"/>
      <c r="CFN17" s="80"/>
      <c r="CFO17" s="80"/>
      <c r="CFP17" s="80"/>
      <c r="CFQ17" s="80"/>
      <c r="CFR17" s="80"/>
      <c r="CFS17" s="80"/>
      <c r="CFT17" s="80"/>
      <c r="CFU17" s="80"/>
      <c r="CFV17" s="80"/>
      <c r="CFW17" s="80"/>
      <c r="CFX17" s="80"/>
      <c r="CFY17" s="80"/>
      <c r="CFZ17" s="80"/>
      <c r="CGA17" s="80"/>
      <c r="CGB17" s="80"/>
      <c r="CGC17" s="80"/>
      <c r="CGD17" s="80"/>
      <c r="CGE17" s="80"/>
      <c r="CGF17" s="80"/>
      <c r="CGG17" s="80"/>
      <c r="CGH17" s="80"/>
      <c r="CGI17" s="80"/>
      <c r="CGJ17" s="80"/>
      <c r="CGK17" s="80"/>
      <c r="CGL17" s="80"/>
      <c r="CGM17" s="80"/>
      <c r="CGN17" s="80"/>
      <c r="CGO17" s="80"/>
      <c r="CGP17" s="80"/>
      <c r="CGQ17" s="80"/>
      <c r="CGR17" s="80"/>
      <c r="CGS17" s="80"/>
      <c r="CGT17" s="80"/>
      <c r="CGU17" s="80"/>
      <c r="CGV17" s="80"/>
      <c r="CGW17" s="80"/>
      <c r="CGX17" s="80"/>
      <c r="CGY17" s="80"/>
      <c r="CGZ17" s="80"/>
      <c r="CHA17" s="80"/>
      <c r="CHB17" s="80"/>
      <c r="CHC17" s="80"/>
      <c r="CHD17" s="80"/>
      <c r="CHE17" s="80"/>
      <c r="CHF17" s="80"/>
      <c r="CHG17" s="80"/>
      <c r="CHH17" s="80"/>
      <c r="CHI17" s="80"/>
      <c r="CHJ17" s="80"/>
      <c r="CHK17" s="80"/>
      <c r="CHL17" s="80"/>
      <c r="CHM17" s="80"/>
      <c r="CHN17" s="80"/>
      <c r="CHO17" s="80"/>
      <c r="CHP17" s="80"/>
      <c r="CHQ17" s="80"/>
      <c r="CHR17" s="80"/>
      <c r="CHS17" s="80"/>
      <c r="CHT17" s="80"/>
      <c r="CHU17" s="80"/>
      <c r="CHV17" s="80"/>
      <c r="CHW17" s="80"/>
      <c r="CHX17" s="80"/>
      <c r="CHY17" s="80"/>
      <c r="CHZ17" s="80"/>
      <c r="CIA17" s="80"/>
      <c r="CIB17" s="80"/>
      <c r="CIC17" s="80"/>
      <c r="CID17" s="80"/>
      <c r="CIE17" s="80"/>
      <c r="CIF17" s="80"/>
      <c r="CIG17" s="80"/>
      <c r="CIH17" s="80"/>
      <c r="CII17" s="80"/>
      <c r="CIJ17" s="80"/>
      <c r="CIK17" s="80"/>
      <c r="CIL17" s="80"/>
      <c r="CIM17" s="80"/>
      <c r="CIN17" s="80"/>
      <c r="CIO17" s="80"/>
      <c r="CIP17" s="80"/>
      <c r="CIQ17" s="80"/>
      <c r="CIR17" s="80"/>
      <c r="CIS17" s="80"/>
      <c r="CIT17" s="80"/>
      <c r="CIU17" s="80"/>
      <c r="CIV17" s="80"/>
      <c r="CIW17" s="80"/>
      <c r="CIX17" s="80"/>
      <c r="CIY17" s="80"/>
      <c r="CIZ17" s="80"/>
      <c r="CJA17" s="80"/>
      <c r="CJB17" s="80"/>
      <c r="CJC17" s="80"/>
      <c r="CJD17" s="80"/>
      <c r="CJE17" s="80"/>
      <c r="CJF17" s="80"/>
      <c r="CJG17" s="80"/>
      <c r="CJH17" s="80"/>
      <c r="CJI17" s="80"/>
      <c r="CJJ17" s="80"/>
      <c r="CJK17" s="80"/>
      <c r="CJL17" s="80"/>
      <c r="CJM17" s="80"/>
      <c r="CJN17" s="80"/>
      <c r="CJO17" s="80"/>
      <c r="CJP17" s="80"/>
      <c r="CJQ17" s="80"/>
      <c r="CJR17" s="80"/>
      <c r="CJS17" s="80"/>
      <c r="CJT17" s="80"/>
      <c r="CJU17" s="80"/>
      <c r="CJV17" s="80"/>
      <c r="CJW17" s="80"/>
      <c r="CJX17" s="80"/>
      <c r="CJY17" s="80"/>
      <c r="CJZ17" s="80"/>
      <c r="CKA17" s="80"/>
      <c r="CKB17" s="80"/>
      <c r="CKC17" s="80"/>
      <c r="CKD17" s="80"/>
      <c r="CKE17" s="80"/>
      <c r="CKF17" s="80"/>
      <c r="CKG17" s="80"/>
      <c r="CKH17" s="80"/>
      <c r="CKI17" s="80"/>
      <c r="CKJ17" s="80"/>
      <c r="CKK17" s="80"/>
      <c r="CKL17" s="80"/>
      <c r="CKM17" s="80"/>
      <c r="CKN17" s="80"/>
      <c r="CKO17" s="80"/>
      <c r="CKP17" s="80"/>
      <c r="CKQ17" s="80"/>
      <c r="CKR17" s="80"/>
      <c r="CKS17" s="80"/>
      <c r="CKT17" s="80"/>
      <c r="CKU17" s="80"/>
      <c r="CKV17" s="80"/>
      <c r="CKW17" s="80"/>
      <c r="CKX17" s="80"/>
      <c r="CKY17" s="80"/>
      <c r="CKZ17" s="80"/>
      <c r="CLA17" s="80"/>
      <c r="CLB17" s="80"/>
      <c r="CLC17" s="80"/>
      <c r="CLD17" s="80"/>
      <c r="CLE17" s="80"/>
      <c r="CLF17" s="80"/>
      <c r="CLG17" s="80"/>
      <c r="CLH17" s="80"/>
      <c r="CLI17" s="80"/>
      <c r="CLJ17" s="80"/>
      <c r="CLK17" s="80"/>
      <c r="CLL17" s="80"/>
      <c r="CLM17" s="80"/>
      <c r="CLN17" s="80"/>
      <c r="CLO17" s="80"/>
      <c r="CLP17" s="80"/>
      <c r="CLQ17" s="80"/>
      <c r="CLR17" s="80"/>
      <c r="CLS17" s="80"/>
      <c r="CLT17" s="80"/>
      <c r="CLU17" s="80"/>
      <c r="CLV17" s="80"/>
      <c r="CLW17" s="80"/>
      <c r="CLX17" s="80"/>
      <c r="CLY17" s="80"/>
      <c r="CLZ17" s="80"/>
      <c r="CMA17" s="80"/>
      <c r="CMB17" s="80"/>
      <c r="CMC17" s="80"/>
      <c r="CMD17" s="80"/>
      <c r="CME17" s="80"/>
      <c r="CMF17" s="80"/>
      <c r="CMG17" s="80"/>
      <c r="CMH17" s="80"/>
      <c r="CMI17" s="80"/>
      <c r="CMJ17" s="80"/>
      <c r="CMK17" s="80"/>
      <c r="CML17" s="80"/>
      <c r="CMM17" s="80"/>
      <c r="CMN17" s="80"/>
      <c r="CMO17" s="80"/>
      <c r="CMP17" s="80"/>
      <c r="CMQ17" s="80"/>
      <c r="CMR17" s="80"/>
      <c r="CMS17" s="80"/>
      <c r="CMT17" s="80"/>
      <c r="CMU17" s="80"/>
      <c r="CMV17" s="80"/>
      <c r="CMW17" s="80"/>
      <c r="CMX17" s="80"/>
      <c r="CMY17" s="80"/>
      <c r="CMZ17" s="80"/>
      <c r="CNA17" s="80"/>
      <c r="CNB17" s="80"/>
      <c r="CNC17" s="80"/>
      <c r="CND17" s="80"/>
      <c r="CNE17" s="80"/>
      <c r="CNF17" s="80"/>
      <c r="CNG17" s="80"/>
      <c r="CNH17" s="80"/>
      <c r="CNI17" s="80"/>
      <c r="CNJ17" s="80"/>
      <c r="CNK17" s="80"/>
      <c r="CNL17" s="80"/>
      <c r="CNM17" s="80"/>
      <c r="CNN17" s="80"/>
      <c r="CNO17" s="80"/>
      <c r="CNP17" s="80"/>
      <c r="CNQ17" s="80"/>
      <c r="CNR17" s="80"/>
      <c r="CNS17" s="80"/>
      <c r="CNT17" s="80"/>
      <c r="CNU17" s="80"/>
      <c r="CNV17" s="80"/>
      <c r="CNW17" s="80"/>
      <c r="CNX17" s="80"/>
      <c r="CNY17" s="80"/>
      <c r="CNZ17" s="80"/>
      <c r="COA17" s="80"/>
      <c r="COB17" s="80"/>
      <c r="COC17" s="80"/>
      <c r="COD17" s="80"/>
      <c r="COE17" s="80"/>
      <c r="COF17" s="80"/>
      <c r="COG17" s="80"/>
      <c r="COH17" s="80"/>
      <c r="COI17" s="80"/>
      <c r="COJ17" s="80"/>
      <c r="COK17" s="80"/>
      <c r="COL17" s="80"/>
      <c r="COM17" s="80"/>
      <c r="CON17" s="80"/>
      <c r="COO17" s="80"/>
      <c r="COP17" s="80"/>
      <c r="COQ17" s="80"/>
      <c r="COR17" s="80"/>
      <c r="COS17" s="80"/>
      <c r="COT17" s="80"/>
      <c r="COU17" s="80"/>
      <c r="COV17" s="80"/>
      <c r="COW17" s="80"/>
      <c r="COX17" s="80"/>
      <c r="COY17" s="80"/>
      <c r="COZ17" s="80"/>
      <c r="CPA17" s="80"/>
      <c r="CPB17" s="80"/>
      <c r="CPC17" s="80"/>
      <c r="CPD17" s="80"/>
      <c r="CPE17" s="80"/>
      <c r="CPF17" s="80"/>
      <c r="CPG17" s="80"/>
      <c r="CPH17" s="80"/>
      <c r="CPI17" s="80"/>
      <c r="CPJ17" s="80"/>
      <c r="CPK17" s="80"/>
      <c r="CPL17" s="80"/>
      <c r="CPM17" s="80"/>
      <c r="CPN17" s="80"/>
      <c r="CPO17" s="80"/>
      <c r="CPP17" s="80"/>
      <c r="CPQ17" s="80"/>
      <c r="CPR17" s="80"/>
      <c r="CPS17" s="80"/>
      <c r="CPT17" s="80"/>
      <c r="CPU17" s="80"/>
      <c r="CPV17" s="80"/>
      <c r="CPW17" s="80"/>
      <c r="CPX17" s="80"/>
      <c r="CPY17" s="80"/>
      <c r="CPZ17" s="80"/>
      <c r="CQA17" s="80"/>
      <c r="CQB17" s="80"/>
      <c r="CQC17" s="80"/>
      <c r="CQD17" s="80"/>
      <c r="CQE17" s="80"/>
      <c r="CQF17" s="80"/>
      <c r="CQG17" s="80"/>
      <c r="CQH17" s="80"/>
      <c r="CQI17" s="80"/>
      <c r="CQJ17" s="80"/>
      <c r="CQK17" s="80"/>
      <c r="CQL17" s="80"/>
      <c r="CQM17" s="80"/>
      <c r="CQN17" s="80"/>
      <c r="CQO17" s="80"/>
      <c r="CQP17" s="80"/>
      <c r="CQQ17" s="80"/>
      <c r="CQR17" s="80"/>
      <c r="CQS17" s="80"/>
      <c r="CQT17" s="80"/>
      <c r="CQU17" s="80"/>
      <c r="CQV17" s="80"/>
      <c r="CQW17" s="80"/>
      <c r="CQX17" s="80"/>
      <c r="CQY17" s="80"/>
      <c r="CQZ17" s="80"/>
      <c r="CRA17" s="80"/>
      <c r="CRB17" s="80"/>
      <c r="CRC17" s="80"/>
      <c r="CRD17" s="80"/>
      <c r="CRE17" s="80"/>
      <c r="CRF17" s="80"/>
      <c r="CRG17" s="80"/>
      <c r="CRH17" s="80"/>
      <c r="CRI17" s="80"/>
      <c r="CRJ17" s="80"/>
      <c r="CRK17" s="80"/>
      <c r="CRL17" s="80"/>
      <c r="CRM17" s="80"/>
      <c r="CRN17" s="80"/>
      <c r="CRO17" s="80"/>
      <c r="CRP17" s="80"/>
      <c r="CRQ17" s="80"/>
      <c r="CRR17" s="80"/>
      <c r="CRS17" s="80"/>
      <c r="CRT17" s="80"/>
      <c r="CRU17" s="80"/>
      <c r="CRV17" s="80"/>
      <c r="CRW17" s="80"/>
      <c r="CRX17" s="80"/>
      <c r="CRY17" s="80"/>
      <c r="CRZ17" s="80"/>
      <c r="CSA17" s="80"/>
      <c r="CSB17" s="80"/>
      <c r="CSC17" s="80"/>
      <c r="CSD17" s="80"/>
      <c r="CSE17" s="80"/>
      <c r="CSF17" s="80"/>
      <c r="CSG17" s="80"/>
      <c r="CSH17" s="80"/>
      <c r="CSI17" s="80"/>
      <c r="CSJ17" s="80"/>
      <c r="CSK17" s="80"/>
      <c r="CSL17" s="80"/>
      <c r="CSM17" s="80"/>
      <c r="CSN17" s="80"/>
      <c r="CSO17" s="80"/>
      <c r="CSP17" s="80"/>
      <c r="CSQ17" s="80"/>
      <c r="CSR17" s="80"/>
      <c r="CSS17" s="80"/>
      <c r="CST17" s="80"/>
      <c r="CSU17" s="80"/>
      <c r="CSV17" s="80"/>
      <c r="CSW17" s="80"/>
      <c r="CSX17" s="80"/>
      <c r="CSY17" s="80"/>
      <c r="CSZ17" s="80"/>
      <c r="CTA17" s="80"/>
      <c r="CTB17" s="80"/>
      <c r="CTC17" s="80"/>
      <c r="CTD17" s="80"/>
      <c r="CTE17" s="80"/>
      <c r="CTF17" s="80"/>
      <c r="CTG17" s="80"/>
      <c r="CTH17" s="80"/>
      <c r="CTI17" s="80"/>
      <c r="CTJ17" s="80"/>
      <c r="CTK17" s="80"/>
      <c r="CTL17" s="80"/>
      <c r="CTM17" s="80"/>
      <c r="CTN17" s="80"/>
      <c r="CTO17" s="80"/>
      <c r="CTP17" s="80"/>
      <c r="CTQ17" s="80"/>
      <c r="CTR17" s="80"/>
      <c r="CTS17" s="80"/>
      <c r="CTT17" s="80"/>
      <c r="CTU17" s="80"/>
      <c r="CTV17" s="80"/>
      <c r="CTW17" s="80"/>
      <c r="CTX17" s="80"/>
      <c r="CTY17" s="80"/>
      <c r="CTZ17" s="80"/>
      <c r="CUA17" s="80"/>
      <c r="CUB17" s="80"/>
      <c r="CUC17" s="80"/>
      <c r="CUD17" s="80"/>
      <c r="CUE17" s="80"/>
      <c r="CUF17" s="80"/>
      <c r="CUG17" s="80"/>
      <c r="CUH17" s="80"/>
      <c r="CUI17" s="80"/>
      <c r="CUJ17" s="80"/>
      <c r="CUK17" s="80"/>
      <c r="CUL17" s="80"/>
      <c r="CUM17" s="80"/>
      <c r="CUN17" s="80"/>
      <c r="CUO17" s="80"/>
      <c r="CUP17" s="80"/>
      <c r="CUQ17" s="80"/>
      <c r="CUR17" s="80"/>
      <c r="CUS17" s="80"/>
      <c r="CUT17" s="80"/>
      <c r="CUU17" s="80"/>
      <c r="CUV17" s="80"/>
      <c r="CUW17" s="80"/>
      <c r="CUX17" s="80"/>
      <c r="CUY17" s="80"/>
      <c r="CUZ17" s="80"/>
      <c r="CVA17" s="80"/>
      <c r="CVB17" s="80"/>
      <c r="CVC17" s="80"/>
      <c r="CVD17" s="80"/>
      <c r="CVE17" s="80"/>
      <c r="CVF17" s="80"/>
      <c r="CVG17" s="80"/>
      <c r="CVH17" s="80"/>
      <c r="CVI17" s="80"/>
      <c r="CVJ17" s="80"/>
      <c r="CVK17" s="80"/>
      <c r="CVL17" s="80"/>
      <c r="CVM17" s="80"/>
      <c r="CVN17" s="80"/>
      <c r="CVO17" s="80"/>
      <c r="CVP17" s="80"/>
      <c r="CVQ17" s="80"/>
      <c r="CVR17" s="80"/>
      <c r="CVS17" s="80"/>
      <c r="CVT17" s="80"/>
      <c r="CVU17" s="80"/>
      <c r="CVV17" s="80"/>
      <c r="CVW17" s="80"/>
      <c r="CVX17" s="80"/>
      <c r="CVY17" s="80"/>
      <c r="CVZ17" s="80"/>
      <c r="CWA17" s="80"/>
      <c r="CWB17" s="80"/>
      <c r="CWC17" s="80"/>
      <c r="CWD17" s="80"/>
      <c r="CWE17" s="80"/>
      <c r="CWF17" s="80"/>
      <c r="CWG17" s="80"/>
      <c r="CWH17" s="80"/>
      <c r="CWI17" s="80"/>
      <c r="CWJ17" s="80"/>
      <c r="CWK17" s="80"/>
      <c r="CWL17" s="80"/>
      <c r="CWM17" s="80"/>
      <c r="CWN17" s="80"/>
      <c r="CWO17" s="80"/>
      <c r="CWP17" s="80"/>
      <c r="CWQ17" s="80"/>
      <c r="CWR17" s="80"/>
      <c r="CWS17" s="80"/>
      <c r="CWT17" s="80"/>
      <c r="CWU17" s="80"/>
      <c r="CWV17" s="80"/>
      <c r="CWW17" s="80"/>
      <c r="CWX17" s="80"/>
      <c r="CWY17" s="80"/>
      <c r="CWZ17" s="80"/>
      <c r="CXA17" s="80"/>
      <c r="CXB17" s="80"/>
      <c r="CXC17" s="80"/>
      <c r="CXD17" s="80"/>
      <c r="CXE17" s="80"/>
      <c r="CXF17" s="80"/>
      <c r="CXG17" s="80"/>
      <c r="CXH17" s="80"/>
      <c r="CXI17" s="80"/>
      <c r="CXJ17" s="80"/>
      <c r="CXK17" s="80"/>
      <c r="CXL17" s="80"/>
      <c r="CXM17" s="80"/>
      <c r="CXN17" s="80"/>
      <c r="CXO17" s="80"/>
      <c r="CXP17" s="80"/>
      <c r="CXQ17" s="80"/>
      <c r="CXR17" s="80"/>
      <c r="CXS17" s="80"/>
      <c r="CXT17" s="80"/>
      <c r="CXU17" s="80"/>
      <c r="CXV17" s="80"/>
      <c r="CXW17" s="80"/>
      <c r="CXX17" s="80"/>
      <c r="CXY17" s="80"/>
      <c r="CXZ17" s="80"/>
      <c r="CYA17" s="80"/>
      <c r="CYB17" s="80"/>
      <c r="CYC17" s="80"/>
      <c r="CYD17" s="80"/>
      <c r="CYE17" s="80"/>
      <c r="CYF17" s="80"/>
      <c r="CYG17" s="80"/>
      <c r="CYH17" s="80"/>
      <c r="CYI17" s="80"/>
      <c r="CYJ17" s="80"/>
      <c r="CYK17" s="80"/>
      <c r="CYL17" s="80"/>
      <c r="CYM17" s="80"/>
      <c r="CYN17" s="80"/>
      <c r="CYO17" s="80"/>
      <c r="CYP17" s="80"/>
      <c r="CYQ17" s="80"/>
      <c r="CYR17" s="80"/>
      <c r="CYS17" s="80"/>
      <c r="CYT17" s="80"/>
      <c r="CYU17" s="80"/>
      <c r="CYV17" s="80"/>
      <c r="CYW17" s="80"/>
      <c r="CYX17" s="80"/>
      <c r="CYY17" s="80"/>
      <c r="CYZ17" s="80"/>
      <c r="CZA17" s="80"/>
      <c r="CZB17" s="80"/>
      <c r="CZC17" s="80"/>
      <c r="CZD17" s="80"/>
      <c r="CZE17" s="80"/>
      <c r="CZF17" s="80"/>
      <c r="CZG17" s="80"/>
      <c r="CZH17" s="80"/>
      <c r="CZI17" s="80"/>
      <c r="CZJ17" s="80"/>
      <c r="CZK17" s="80"/>
      <c r="CZL17" s="80"/>
      <c r="CZM17" s="80"/>
      <c r="CZN17" s="80"/>
      <c r="CZO17" s="80"/>
      <c r="CZP17" s="80"/>
      <c r="CZQ17" s="80"/>
      <c r="CZR17" s="80"/>
      <c r="CZS17" s="80"/>
      <c r="CZT17" s="80"/>
      <c r="CZU17" s="80"/>
      <c r="CZV17" s="80"/>
      <c r="CZW17" s="80"/>
      <c r="CZX17" s="80"/>
      <c r="CZY17" s="80"/>
      <c r="CZZ17" s="80"/>
      <c r="DAA17" s="80"/>
      <c r="DAB17" s="80"/>
      <c r="DAC17" s="80"/>
      <c r="DAD17" s="80"/>
      <c r="DAE17" s="80"/>
      <c r="DAF17" s="80"/>
      <c r="DAG17" s="80"/>
      <c r="DAH17" s="80"/>
      <c r="DAI17" s="80"/>
      <c r="DAJ17" s="80"/>
      <c r="DAK17" s="80"/>
      <c r="DAL17" s="80"/>
      <c r="DAM17" s="80"/>
      <c r="DAN17" s="80"/>
      <c r="DAO17" s="80"/>
      <c r="DAP17" s="80"/>
      <c r="DAQ17" s="80"/>
      <c r="DAR17" s="80"/>
      <c r="DAS17" s="80"/>
      <c r="DAT17" s="80"/>
      <c r="DAU17" s="80"/>
      <c r="DAV17" s="80"/>
      <c r="DAW17" s="80"/>
      <c r="DAX17" s="80"/>
      <c r="DAY17" s="80"/>
      <c r="DAZ17" s="80"/>
      <c r="DBA17" s="80"/>
      <c r="DBB17" s="80"/>
      <c r="DBC17" s="80"/>
      <c r="DBD17" s="80"/>
      <c r="DBE17" s="80"/>
      <c r="DBF17" s="80"/>
      <c r="DBG17" s="80"/>
      <c r="DBH17" s="80"/>
      <c r="DBI17" s="80"/>
      <c r="DBJ17" s="80"/>
      <c r="DBK17" s="80"/>
      <c r="DBL17" s="80"/>
      <c r="DBM17" s="80"/>
      <c r="DBN17" s="80"/>
      <c r="DBO17" s="80"/>
      <c r="DBP17" s="80"/>
      <c r="DBQ17" s="80"/>
      <c r="DBR17" s="80"/>
      <c r="DBS17" s="80"/>
      <c r="DBT17" s="80"/>
      <c r="DBU17" s="80"/>
      <c r="DBV17" s="80"/>
      <c r="DBW17" s="80"/>
      <c r="DBX17" s="80"/>
      <c r="DBY17" s="80"/>
      <c r="DBZ17" s="80"/>
      <c r="DCA17" s="80"/>
      <c r="DCB17" s="80"/>
      <c r="DCC17" s="80"/>
      <c r="DCD17" s="80"/>
      <c r="DCE17" s="80"/>
      <c r="DCF17" s="80"/>
      <c r="DCG17" s="80"/>
      <c r="DCH17" s="80"/>
      <c r="DCI17" s="80"/>
      <c r="DCJ17" s="80"/>
      <c r="DCK17" s="80"/>
      <c r="DCL17" s="80"/>
      <c r="DCM17" s="80"/>
      <c r="DCN17" s="80"/>
      <c r="DCO17" s="80"/>
      <c r="DCP17" s="80"/>
      <c r="DCQ17" s="80"/>
      <c r="DCR17" s="80"/>
      <c r="DCS17" s="80"/>
      <c r="DCT17" s="80"/>
      <c r="DCU17" s="80"/>
      <c r="DCV17" s="80"/>
      <c r="DCW17" s="80"/>
      <c r="DCX17" s="80"/>
      <c r="DCY17" s="80"/>
      <c r="DCZ17" s="80"/>
      <c r="DDA17" s="80"/>
      <c r="DDB17" s="80"/>
      <c r="DDC17" s="80"/>
      <c r="DDD17" s="80"/>
      <c r="DDE17" s="80"/>
      <c r="DDF17" s="80"/>
      <c r="DDG17" s="80"/>
      <c r="DDH17" s="80"/>
      <c r="DDI17" s="80"/>
      <c r="DDJ17" s="80"/>
      <c r="DDK17" s="80"/>
      <c r="DDL17" s="80"/>
      <c r="DDM17" s="80"/>
      <c r="DDN17" s="80"/>
      <c r="DDO17" s="80"/>
      <c r="DDP17" s="80"/>
      <c r="DDQ17" s="80"/>
      <c r="DDR17" s="80"/>
      <c r="DDS17" s="80"/>
      <c r="DDT17" s="80"/>
      <c r="DDU17" s="80"/>
      <c r="DDV17" s="80"/>
      <c r="DDW17" s="80"/>
      <c r="DDX17" s="80"/>
      <c r="DDY17" s="80"/>
      <c r="DDZ17" s="80"/>
      <c r="DEA17" s="80"/>
      <c r="DEB17" s="80"/>
      <c r="DEC17" s="80"/>
      <c r="DED17" s="80"/>
      <c r="DEE17" s="80"/>
      <c r="DEF17" s="80"/>
      <c r="DEG17" s="80"/>
      <c r="DEH17" s="80"/>
      <c r="DEI17" s="80"/>
      <c r="DEJ17" s="80"/>
      <c r="DEK17" s="80"/>
      <c r="DEL17" s="80"/>
      <c r="DEM17" s="80"/>
      <c r="DEN17" s="80"/>
      <c r="DEO17" s="80"/>
      <c r="DEP17" s="80"/>
      <c r="DEQ17" s="80"/>
      <c r="DER17" s="80"/>
      <c r="DES17" s="80"/>
      <c r="DET17" s="80"/>
      <c r="DEU17" s="80"/>
      <c r="DEV17" s="80"/>
      <c r="DEW17" s="80"/>
      <c r="DEX17" s="80"/>
      <c r="DEY17" s="80"/>
      <c r="DEZ17" s="80"/>
      <c r="DFA17" s="80"/>
      <c r="DFB17" s="80"/>
      <c r="DFC17" s="80"/>
      <c r="DFD17" s="80"/>
      <c r="DFE17" s="80"/>
      <c r="DFF17" s="80"/>
      <c r="DFG17" s="80"/>
      <c r="DFH17" s="80"/>
      <c r="DFI17" s="80"/>
      <c r="DFJ17" s="80"/>
      <c r="DFK17" s="80"/>
      <c r="DFL17" s="80"/>
      <c r="DFM17" s="80"/>
      <c r="DFN17" s="80"/>
      <c r="DFO17" s="80"/>
      <c r="DFP17" s="80"/>
      <c r="DFQ17" s="80"/>
      <c r="DFR17" s="80"/>
      <c r="DFS17" s="80"/>
      <c r="DFT17" s="80"/>
      <c r="DFU17" s="80"/>
      <c r="DFV17" s="80"/>
      <c r="DFW17" s="80"/>
      <c r="DFX17" s="80"/>
      <c r="DFY17" s="80"/>
      <c r="DFZ17" s="80"/>
      <c r="DGA17" s="80"/>
      <c r="DGB17" s="80"/>
      <c r="DGC17" s="80"/>
      <c r="DGD17" s="80"/>
      <c r="DGE17" s="80"/>
      <c r="DGF17" s="80"/>
      <c r="DGG17" s="80"/>
      <c r="DGH17" s="80"/>
      <c r="DGI17" s="80"/>
      <c r="DGJ17" s="80"/>
      <c r="DGK17" s="80"/>
      <c r="DGL17" s="80"/>
      <c r="DGM17" s="80"/>
      <c r="DGN17" s="80"/>
      <c r="DGO17" s="80"/>
      <c r="DGP17" s="80"/>
      <c r="DGQ17" s="80"/>
      <c r="DGR17" s="80"/>
      <c r="DGS17" s="80"/>
      <c r="DGT17" s="80"/>
      <c r="DGU17" s="80"/>
      <c r="DGV17" s="80"/>
      <c r="DGW17" s="80"/>
      <c r="DGX17" s="80"/>
      <c r="DGY17" s="80"/>
      <c r="DGZ17" s="80"/>
      <c r="DHA17" s="80"/>
      <c r="DHB17" s="80"/>
      <c r="DHC17" s="80"/>
      <c r="DHD17" s="80"/>
      <c r="DHE17" s="80"/>
      <c r="DHF17" s="80"/>
      <c r="DHG17" s="80"/>
      <c r="DHH17" s="80"/>
      <c r="DHI17" s="80"/>
      <c r="DHJ17" s="80"/>
      <c r="DHK17" s="80"/>
      <c r="DHL17" s="80"/>
      <c r="DHM17" s="80"/>
      <c r="DHN17" s="80"/>
      <c r="DHO17" s="80"/>
      <c r="DHP17" s="80"/>
      <c r="DHQ17" s="80"/>
      <c r="DHR17" s="80"/>
      <c r="DHS17" s="80"/>
      <c r="DHT17" s="80"/>
      <c r="DHU17" s="80"/>
      <c r="DHV17" s="80"/>
      <c r="DHW17" s="80"/>
      <c r="DHX17" s="80"/>
      <c r="DHY17" s="80"/>
      <c r="DHZ17" s="80"/>
      <c r="DIA17" s="80"/>
      <c r="DIB17" s="80"/>
      <c r="DIC17" s="80"/>
      <c r="DID17" s="80"/>
      <c r="DIE17" s="80"/>
      <c r="DIF17" s="80"/>
      <c r="DIG17" s="80"/>
      <c r="DIH17" s="80"/>
      <c r="DII17" s="80"/>
      <c r="DIJ17" s="80"/>
      <c r="DIK17" s="80"/>
      <c r="DIL17" s="80"/>
      <c r="DIM17" s="80"/>
      <c r="DIN17" s="80"/>
      <c r="DIO17" s="80"/>
      <c r="DIP17" s="80"/>
      <c r="DIQ17" s="80"/>
      <c r="DIR17" s="80"/>
      <c r="DIS17" s="80"/>
      <c r="DIT17" s="80"/>
      <c r="DIU17" s="80"/>
      <c r="DIV17" s="80"/>
      <c r="DIW17" s="80"/>
      <c r="DIX17" s="80"/>
      <c r="DIY17" s="80"/>
      <c r="DIZ17" s="80"/>
      <c r="DJA17" s="80"/>
      <c r="DJB17" s="80"/>
      <c r="DJC17" s="80"/>
      <c r="DJD17" s="80"/>
      <c r="DJE17" s="80"/>
      <c r="DJF17" s="80"/>
      <c r="DJG17" s="80"/>
      <c r="DJH17" s="80"/>
      <c r="DJI17" s="80"/>
      <c r="DJJ17" s="80"/>
      <c r="DJK17" s="80"/>
      <c r="DJL17" s="80"/>
      <c r="DJM17" s="80"/>
      <c r="DJN17" s="80"/>
      <c r="DJO17" s="80"/>
      <c r="DJP17" s="80"/>
      <c r="DJQ17" s="80"/>
      <c r="DJR17" s="80"/>
      <c r="DJS17" s="80"/>
      <c r="DJT17" s="80"/>
      <c r="DJU17" s="80"/>
      <c r="DJV17" s="80"/>
      <c r="DJW17" s="80"/>
      <c r="DJX17" s="80"/>
      <c r="DJY17" s="80"/>
      <c r="DJZ17" s="80"/>
      <c r="DKA17" s="80"/>
      <c r="DKB17" s="80"/>
      <c r="DKC17" s="80"/>
      <c r="DKD17" s="80"/>
      <c r="DKE17" s="80"/>
      <c r="DKF17" s="80"/>
      <c r="DKG17" s="80"/>
      <c r="DKH17" s="80"/>
      <c r="DKI17" s="80"/>
      <c r="DKJ17" s="80"/>
      <c r="DKK17" s="80"/>
      <c r="DKL17" s="80"/>
      <c r="DKM17" s="80"/>
      <c r="DKN17" s="80"/>
      <c r="DKO17" s="80"/>
      <c r="DKP17" s="80"/>
      <c r="DKQ17" s="80"/>
      <c r="DKR17" s="80"/>
      <c r="DKS17" s="80"/>
      <c r="DKT17" s="80"/>
      <c r="DKU17" s="80"/>
      <c r="DKV17" s="80"/>
      <c r="DKW17" s="80"/>
      <c r="DKX17" s="80"/>
      <c r="DKY17" s="80"/>
      <c r="DKZ17" s="80"/>
      <c r="DLA17" s="80"/>
      <c r="DLB17" s="80"/>
      <c r="DLC17" s="80"/>
      <c r="DLD17" s="80"/>
      <c r="DLE17" s="80"/>
      <c r="DLF17" s="80"/>
      <c r="DLG17" s="80"/>
      <c r="DLH17" s="80"/>
      <c r="DLI17" s="80"/>
      <c r="DLJ17" s="80"/>
      <c r="DLK17" s="80"/>
      <c r="DLL17" s="80"/>
      <c r="DLM17" s="80"/>
      <c r="DLN17" s="80"/>
      <c r="DLO17" s="80"/>
      <c r="DLP17" s="80"/>
      <c r="DLQ17" s="80"/>
      <c r="DLR17" s="80"/>
      <c r="DLS17" s="80"/>
      <c r="DLT17" s="80"/>
      <c r="DLU17" s="80"/>
      <c r="DLV17" s="80"/>
      <c r="DLW17" s="80"/>
      <c r="DLX17" s="80"/>
      <c r="DLY17" s="80"/>
      <c r="DLZ17" s="80"/>
      <c r="DMA17" s="80"/>
      <c r="DMB17" s="80"/>
      <c r="DMC17" s="80"/>
      <c r="DMD17" s="80"/>
      <c r="DME17" s="80"/>
      <c r="DMF17" s="80"/>
      <c r="DMG17" s="80"/>
      <c r="DMH17" s="80"/>
      <c r="DMI17" s="80"/>
      <c r="DMJ17" s="80"/>
      <c r="DMK17" s="80"/>
      <c r="DML17" s="80"/>
      <c r="DMM17" s="80"/>
      <c r="DMN17" s="80"/>
      <c r="DMO17" s="80"/>
      <c r="DMP17" s="80"/>
      <c r="DMQ17" s="80"/>
      <c r="DMR17" s="80"/>
      <c r="DMS17" s="80"/>
      <c r="DMT17" s="80"/>
      <c r="DMU17" s="80"/>
      <c r="DMV17" s="80"/>
      <c r="DMW17" s="80"/>
      <c r="DMX17" s="80"/>
      <c r="DMY17" s="80"/>
      <c r="DMZ17" s="80"/>
      <c r="DNA17" s="80"/>
      <c r="DNB17" s="80"/>
      <c r="DNC17" s="80"/>
      <c r="DND17" s="80"/>
      <c r="DNE17" s="80"/>
      <c r="DNF17" s="80"/>
      <c r="DNG17" s="80"/>
      <c r="DNH17" s="80"/>
      <c r="DNI17" s="80"/>
      <c r="DNJ17" s="80"/>
      <c r="DNK17" s="80"/>
      <c r="DNL17" s="80"/>
      <c r="DNM17" s="80"/>
      <c r="DNN17" s="80"/>
      <c r="DNO17" s="80"/>
      <c r="DNP17" s="80"/>
      <c r="DNQ17" s="80"/>
      <c r="DNR17" s="80"/>
      <c r="DNS17" s="80"/>
      <c r="DNT17" s="80"/>
      <c r="DNU17" s="80"/>
      <c r="DNV17" s="80"/>
      <c r="DNW17" s="80"/>
      <c r="DNX17" s="80"/>
      <c r="DNY17" s="80"/>
      <c r="DNZ17" s="80"/>
      <c r="DOA17" s="80"/>
      <c r="DOB17" s="80"/>
      <c r="DOC17" s="80"/>
      <c r="DOD17" s="80"/>
      <c r="DOE17" s="80"/>
      <c r="DOF17" s="80"/>
      <c r="DOG17" s="80"/>
      <c r="DOH17" s="80"/>
      <c r="DOI17" s="80"/>
      <c r="DOJ17" s="80"/>
      <c r="DOK17" s="80"/>
      <c r="DOL17" s="80"/>
      <c r="DOM17" s="80"/>
      <c r="DON17" s="80"/>
      <c r="DOO17" s="80"/>
      <c r="DOP17" s="80"/>
      <c r="DOQ17" s="80"/>
      <c r="DOR17" s="80"/>
      <c r="DOS17" s="80"/>
      <c r="DOT17" s="80"/>
      <c r="DOU17" s="80"/>
      <c r="DOV17" s="80"/>
      <c r="DOW17" s="80"/>
      <c r="DOX17" s="80"/>
      <c r="DOY17" s="80"/>
      <c r="DOZ17" s="80"/>
      <c r="DPA17" s="80"/>
      <c r="DPB17" s="80"/>
      <c r="DPC17" s="80"/>
      <c r="DPD17" s="80"/>
      <c r="DPE17" s="80"/>
      <c r="DPF17" s="80"/>
      <c r="DPG17" s="80"/>
      <c r="DPH17" s="80"/>
      <c r="DPI17" s="80"/>
      <c r="DPJ17" s="80"/>
      <c r="DPK17" s="80"/>
      <c r="DPL17" s="80"/>
      <c r="DPM17" s="80"/>
      <c r="DPN17" s="80"/>
      <c r="DPO17" s="80"/>
      <c r="DPP17" s="80"/>
      <c r="DPQ17" s="80"/>
      <c r="DPR17" s="80"/>
      <c r="DPS17" s="80"/>
      <c r="DPT17" s="80"/>
      <c r="DPU17" s="80"/>
      <c r="DPV17" s="80"/>
      <c r="DPW17" s="80"/>
      <c r="DPX17" s="80"/>
      <c r="DPY17" s="80"/>
      <c r="DPZ17" s="80"/>
      <c r="DQA17" s="80"/>
      <c r="DQB17" s="80"/>
      <c r="DQC17" s="80"/>
      <c r="DQD17" s="80"/>
      <c r="DQE17" s="80"/>
      <c r="DQF17" s="80"/>
      <c r="DQG17" s="80"/>
      <c r="DQH17" s="80"/>
      <c r="DQI17" s="80"/>
      <c r="DQJ17" s="80"/>
      <c r="DQK17" s="80"/>
      <c r="DQL17" s="80"/>
      <c r="DQM17" s="80"/>
      <c r="DQN17" s="80"/>
      <c r="DQO17" s="80"/>
      <c r="DQP17" s="80"/>
      <c r="DQQ17" s="80"/>
      <c r="DQR17" s="80"/>
      <c r="DQS17" s="80"/>
      <c r="DQT17" s="80"/>
      <c r="DQU17" s="80"/>
      <c r="DQV17" s="80"/>
      <c r="DQW17" s="80"/>
      <c r="DQX17" s="80"/>
      <c r="DQY17" s="80"/>
      <c r="DQZ17" s="80"/>
      <c r="DRA17" s="80"/>
      <c r="DRB17" s="80"/>
      <c r="DRC17" s="80"/>
      <c r="DRD17" s="80"/>
      <c r="DRE17" s="80"/>
      <c r="DRF17" s="80"/>
      <c r="DRG17" s="80"/>
      <c r="DRH17" s="80"/>
      <c r="DRI17" s="80"/>
      <c r="DRJ17" s="80"/>
      <c r="DRK17" s="80"/>
      <c r="DRL17" s="80"/>
      <c r="DRM17" s="80"/>
      <c r="DRN17" s="80"/>
      <c r="DRO17" s="80"/>
      <c r="DRP17" s="80"/>
      <c r="DRQ17" s="80"/>
      <c r="DRR17" s="80"/>
      <c r="DRS17" s="80"/>
      <c r="DRT17" s="80"/>
      <c r="DRU17" s="80"/>
      <c r="DRV17" s="80"/>
      <c r="DRW17" s="80"/>
      <c r="DRX17" s="80"/>
      <c r="DRY17" s="80"/>
      <c r="DRZ17" s="80"/>
      <c r="DSA17" s="80"/>
      <c r="DSB17" s="80"/>
      <c r="DSC17" s="80"/>
      <c r="DSD17" s="80"/>
      <c r="DSE17" s="80"/>
      <c r="DSF17" s="80"/>
      <c r="DSG17" s="80"/>
      <c r="DSH17" s="80"/>
      <c r="DSI17" s="80"/>
      <c r="DSJ17" s="80"/>
      <c r="DSK17" s="80"/>
      <c r="DSL17" s="80"/>
      <c r="DSM17" s="80"/>
      <c r="DSN17" s="80"/>
      <c r="DSO17" s="80"/>
      <c r="DSP17" s="80"/>
      <c r="DSQ17" s="80"/>
      <c r="DSR17" s="80"/>
      <c r="DSS17" s="80"/>
      <c r="DST17" s="80"/>
      <c r="DSU17" s="80"/>
      <c r="DSV17" s="80"/>
      <c r="DSW17" s="80"/>
      <c r="DSX17" s="80"/>
      <c r="DSY17" s="80"/>
      <c r="DSZ17" s="80"/>
      <c r="DTA17" s="80"/>
      <c r="DTB17" s="80"/>
      <c r="DTC17" s="80"/>
      <c r="DTD17" s="80"/>
      <c r="DTE17" s="80"/>
      <c r="DTF17" s="80"/>
      <c r="DTG17" s="80"/>
      <c r="DTH17" s="80"/>
      <c r="DTI17" s="80"/>
      <c r="DTJ17" s="80"/>
      <c r="DTK17" s="80"/>
      <c r="DTL17" s="80"/>
      <c r="DTM17" s="80"/>
      <c r="DTN17" s="80"/>
      <c r="DTO17" s="80"/>
      <c r="DTP17" s="80"/>
      <c r="DTQ17" s="80"/>
      <c r="DTR17" s="80"/>
      <c r="DTS17" s="80"/>
      <c r="DTT17" s="80"/>
      <c r="DTU17" s="80"/>
      <c r="DTV17" s="80"/>
      <c r="DTW17" s="80"/>
      <c r="DTX17" s="80"/>
      <c r="DTY17" s="80"/>
      <c r="DTZ17" s="80"/>
      <c r="DUA17" s="80"/>
      <c r="DUB17" s="80"/>
      <c r="DUC17" s="80"/>
      <c r="DUD17" s="80"/>
      <c r="DUE17" s="80"/>
      <c r="DUF17" s="80"/>
      <c r="DUG17" s="80"/>
      <c r="DUH17" s="80"/>
      <c r="DUI17" s="80"/>
      <c r="DUJ17" s="80"/>
      <c r="DUK17" s="80"/>
      <c r="DUL17" s="80"/>
      <c r="DUM17" s="80"/>
      <c r="DUN17" s="80"/>
      <c r="DUO17" s="80"/>
      <c r="DUP17" s="80"/>
      <c r="DUQ17" s="80"/>
      <c r="DUR17" s="80"/>
      <c r="DUS17" s="80"/>
      <c r="DUT17" s="80"/>
      <c r="DUU17" s="80"/>
      <c r="DUV17" s="80"/>
      <c r="DUW17" s="80"/>
      <c r="DUX17" s="80"/>
      <c r="DUY17" s="80"/>
      <c r="DUZ17" s="80"/>
      <c r="DVA17" s="80"/>
      <c r="DVB17" s="80"/>
      <c r="DVC17" s="80"/>
      <c r="DVD17" s="80"/>
      <c r="DVE17" s="80"/>
      <c r="DVF17" s="80"/>
      <c r="DVG17" s="80"/>
      <c r="DVH17" s="80"/>
      <c r="DVI17" s="80"/>
      <c r="DVJ17" s="80"/>
      <c r="DVK17" s="80"/>
      <c r="DVL17" s="80"/>
      <c r="DVM17" s="80"/>
      <c r="DVN17" s="80"/>
      <c r="DVO17" s="80"/>
      <c r="DVP17" s="80"/>
      <c r="DVQ17" s="80"/>
      <c r="DVR17" s="80"/>
      <c r="DVS17" s="80"/>
      <c r="DVT17" s="80"/>
      <c r="DVU17" s="80"/>
      <c r="DVV17" s="80"/>
      <c r="DVW17" s="80"/>
      <c r="DVX17" s="80"/>
      <c r="DVY17" s="80"/>
      <c r="DVZ17" s="80"/>
      <c r="DWA17" s="80"/>
      <c r="DWB17" s="80"/>
      <c r="DWC17" s="80"/>
      <c r="DWD17" s="80"/>
      <c r="DWE17" s="80"/>
      <c r="DWF17" s="80"/>
      <c r="DWG17" s="80"/>
      <c r="DWH17" s="80"/>
      <c r="DWI17" s="80"/>
      <c r="DWJ17" s="80"/>
      <c r="DWK17" s="80"/>
      <c r="DWL17" s="80"/>
      <c r="DWM17" s="80"/>
      <c r="DWN17" s="80"/>
      <c r="DWO17" s="80"/>
      <c r="DWP17" s="80"/>
      <c r="DWQ17" s="80"/>
      <c r="DWR17" s="80"/>
      <c r="DWS17" s="80"/>
      <c r="DWT17" s="80"/>
      <c r="DWU17" s="80"/>
      <c r="DWV17" s="80"/>
      <c r="DWW17" s="80"/>
      <c r="DWX17" s="80"/>
      <c r="DWY17" s="80"/>
      <c r="DWZ17" s="80"/>
      <c r="DXA17" s="80"/>
      <c r="DXB17" s="80"/>
      <c r="DXC17" s="80"/>
      <c r="DXD17" s="80"/>
      <c r="DXE17" s="80"/>
      <c r="DXF17" s="80"/>
      <c r="DXG17" s="80"/>
      <c r="DXH17" s="80"/>
      <c r="DXI17" s="80"/>
      <c r="DXJ17" s="80"/>
      <c r="DXK17" s="80"/>
      <c r="DXL17" s="80"/>
      <c r="DXM17" s="80"/>
      <c r="DXN17" s="80"/>
      <c r="DXO17" s="80"/>
      <c r="DXP17" s="80"/>
      <c r="DXQ17" s="80"/>
      <c r="DXR17" s="80"/>
      <c r="DXS17" s="80"/>
      <c r="DXT17" s="80"/>
      <c r="DXU17" s="80"/>
      <c r="DXV17" s="80"/>
      <c r="DXW17" s="80"/>
      <c r="DXX17" s="80"/>
      <c r="DXY17" s="80"/>
      <c r="DXZ17" s="80"/>
      <c r="DYA17" s="80"/>
      <c r="DYB17" s="80"/>
      <c r="DYC17" s="80"/>
      <c r="DYD17" s="80"/>
      <c r="DYE17" s="80"/>
      <c r="DYF17" s="80"/>
      <c r="DYG17" s="80"/>
      <c r="DYH17" s="80"/>
      <c r="DYI17" s="80"/>
      <c r="DYJ17" s="80"/>
      <c r="DYK17" s="80"/>
      <c r="DYL17" s="80"/>
      <c r="DYM17" s="80"/>
      <c r="DYN17" s="80"/>
      <c r="DYO17" s="80"/>
      <c r="DYP17" s="80"/>
      <c r="DYQ17" s="80"/>
      <c r="DYR17" s="80"/>
      <c r="DYS17" s="80"/>
      <c r="DYT17" s="80"/>
      <c r="DYU17" s="80"/>
      <c r="DYV17" s="80"/>
      <c r="DYW17" s="80"/>
      <c r="DYX17" s="80"/>
      <c r="DYY17" s="80"/>
      <c r="DYZ17" s="80"/>
      <c r="DZA17" s="80"/>
      <c r="DZB17" s="80"/>
      <c r="DZC17" s="80"/>
      <c r="DZD17" s="80"/>
      <c r="DZE17" s="80"/>
      <c r="DZF17" s="80"/>
      <c r="DZG17" s="80"/>
      <c r="DZH17" s="80"/>
      <c r="DZI17" s="80"/>
      <c r="DZJ17" s="80"/>
      <c r="DZK17" s="80"/>
      <c r="DZL17" s="80"/>
      <c r="DZM17" s="80"/>
      <c r="DZN17" s="80"/>
      <c r="DZO17" s="80"/>
      <c r="DZP17" s="80"/>
      <c r="DZQ17" s="80"/>
      <c r="DZR17" s="80"/>
      <c r="DZS17" s="80"/>
      <c r="DZT17" s="80"/>
      <c r="DZU17" s="80"/>
      <c r="DZV17" s="80"/>
      <c r="DZW17" s="80"/>
      <c r="DZX17" s="80"/>
      <c r="DZY17" s="80"/>
      <c r="DZZ17" s="80"/>
      <c r="EAA17" s="80"/>
      <c r="EAB17" s="80"/>
      <c r="EAC17" s="80"/>
      <c r="EAD17" s="80"/>
      <c r="EAE17" s="80"/>
      <c r="EAF17" s="80"/>
      <c r="EAG17" s="80"/>
      <c r="EAH17" s="80"/>
      <c r="EAI17" s="80"/>
      <c r="EAJ17" s="80"/>
      <c r="EAK17" s="80"/>
      <c r="EAL17" s="80"/>
      <c r="EAM17" s="80"/>
      <c r="EAN17" s="80"/>
      <c r="EAO17" s="80"/>
      <c r="EAP17" s="80"/>
      <c r="EAQ17" s="80"/>
      <c r="EAR17" s="80"/>
      <c r="EAS17" s="80"/>
      <c r="EAT17" s="80"/>
      <c r="EAU17" s="80"/>
      <c r="EAV17" s="80"/>
      <c r="EAW17" s="80"/>
      <c r="EAX17" s="80"/>
      <c r="EAY17" s="80"/>
      <c r="EAZ17" s="80"/>
      <c r="EBA17" s="80"/>
      <c r="EBB17" s="80"/>
      <c r="EBC17" s="80"/>
      <c r="EBD17" s="80"/>
      <c r="EBE17" s="80"/>
      <c r="EBF17" s="80"/>
      <c r="EBG17" s="80"/>
      <c r="EBH17" s="80"/>
      <c r="EBI17" s="80"/>
      <c r="EBJ17" s="80"/>
      <c r="EBK17" s="80"/>
      <c r="EBL17" s="80"/>
      <c r="EBM17" s="80"/>
      <c r="EBN17" s="80"/>
      <c r="EBO17" s="80"/>
      <c r="EBP17" s="80"/>
      <c r="EBQ17" s="80"/>
      <c r="EBR17" s="80"/>
      <c r="EBS17" s="80"/>
      <c r="EBT17" s="80"/>
      <c r="EBU17" s="80"/>
      <c r="EBV17" s="80"/>
      <c r="EBW17" s="80"/>
      <c r="EBX17" s="80"/>
      <c r="EBY17" s="80"/>
      <c r="EBZ17" s="80"/>
      <c r="ECA17" s="80"/>
      <c r="ECB17" s="80"/>
      <c r="ECC17" s="80"/>
      <c r="ECD17" s="80"/>
      <c r="ECE17" s="80"/>
      <c r="ECF17" s="80"/>
      <c r="ECG17" s="80"/>
      <c r="ECH17" s="80"/>
      <c r="ECI17" s="80"/>
      <c r="ECJ17" s="80"/>
      <c r="ECK17" s="80"/>
      <c r="ECL17" s="80"/>
      <c r="ECM17" s="80"/>
      <c r="ECN17" s="80"/>
      <c r="ECO17" s="80"/>
      <c r="ECP17" s="80"/>
      <c r="ECQ17" s="80"/>
      <c r="ECR17" s="80"/>
      <c r="ECS17" s="80"/>
      <c r="ECT17" s="80"/>
      <c r="ECU17" s="80"/>
      <c r="ECV17" s="80"/>
      <c r="ECW17" s="80"/>
      <c r="ECX17" s="80"/>
      <c r="ECY17" s="80"/>
      <c r="ECZ17" s="80"/>
      <c r="EDA17" s="80"/>
      <c r="EDB17" s="80"/>
      <c r="EDC17" s="80"/>
      <c r="EDD17" s="80"/>
      <c r="EDE17" s="80"/>
      <c r="EDF17" s="80"/>
      <c r="EDG17" s="80"/>
      <c r="EDH17" s="80"/>
      <c r="EDI17" s="80"/>
      <c r="EDJ17" s="80"/>
      <c r="EDK17" s="80"/>
      <c r="EDL17" s="80"/>
      <c r="EDM17" s="80"/>
      <c r="EDN17" s="80"/>
      <c r="EDO17" s="80"/>
      <c r="EDP17" s="80"/>
      <c r="EDQ17" s="80"/>
      <c r="EDR17" s="80"/>
      <c r="EDS17" s="80"/>
      <c r="EDT17" s="80"/>
      <c r="EDU17" s="80"/>
      <c r="EDV17" s="80"/>
      <c r="EDW17" s="80"/>
      <c r="EDX17" s="80"/>
      <c r="EDY17" s="80"/>
      <c r="EDZ17" s="80"/>
      <c r="EEA17" s="80"/>
      <c r="EEB17" s="80"/>
      <c r="EEC17" s="80"/>
      <c r="EED17" s="80"/>
      <c r="EEE17" s="80"/>
      <c r="EEF17" s="80"/>
      <c r="EEG17" s="80"/>
      <c r="EEH17" s="80"/>
      <c r="EEI17" s="80"/>
      <c r="EEJ17" s="80"/>
      <c r="EEK17" s="80"/>
      <c r="EEL17" s="80"/>
      <c r="EEM17" s="80"/>
      <c r="EEN17" s="80"/>
      <c r="EEO17" s="80"/>
      <c r="EEP17" s="80"/>
      <c r="EEQ17" s="80"/>
      <c r="EER17" s="80"/>
      <c r="EES17" s="80"/>
      <c r="EET17" s="80"/>
      <c r="EEU17" s="80"/>
      <c r="EEV17" s="80"/>
      <c r="EEW17" s="80"/>
      <c r="EEX17" s="80"/>
      <c r="EEY17" s="80"/>
      <c r="EEZ17" s="80"/>
      <c r="EFA17" s="80"/>
      <c r="EFB17" s="80"/>
      <c r="EFC17" s="80"/>
      <c r="EFD17" s="80"/>
      <c r="EFE17" s="80"/>
      <c r="EFF17" s="80"/>
      <c r="EFG17" s="80"/>
      <c r="EFH17" s="80"/>
      <c r="EFI17" s="80"/>
      <c r="EFJ17" s="80"/>
      <c r="EFK17" s="80"/>
      <c r="EFL17" s="80"/>
      <c r="EFM17" s="80"/>
      <c r="EFN17" s="80"/>
      <c r="EFO17" s="80"/>
      <c r="EFP17" s="80"/>
      <c r="EFQ17" s="80"/>
      <c r="EFR17" s="80"/>
      <c r="EFS17" s="80"/>
      <c r="EFT17" s="80"/>
      <c r="EFU17" s="80"/>
      <c r="EFV17" s="80"/>
      <c r="EFW17" s="80"/>
      <c r="EFX17" s="80"/>
      <c r="EFY17" s="80"/>
      <c r="EFZ17" s="80"/>
      <c r="EGA17" s="80"/>
      <c r="EGB17" s="80"/>
      <c r="EGC17" s="80"/>
      <c r="EGD17" s="80"/>
      <c r="EGE17" s="80"/>
      <c r="EGF17" s="80"/>
      <c r="EGG17" s="80"/>
      <c r="EGH17" s="80"/>
      <c r="EGI17" s="80"/>
      <c r="EGJ17" s="80"/>
      <c r="EGK17" s="80"/>
      <c r="EGL17" s="80"/>
      <c r="EGM17" s="80"/>
      <c r="EGN17" s="80"/>
      <c r="EGO17" s="80"/>
      <c r="EGP17" s="80"/>
      <c r="EGQ17" s="80"/>
      <c r="EGR17" s="80"/>
      <c r="EGS17" s="80"/>
      <c r="EGT17" s="80"/>
      <c r="EGU17" s="80"/>
      <c r="EGV17" s="80"/>
      <c r="EGW17" s="80"/>
      <c r="EGX17" s="80"/>
      <c r="EGY17" s="80"/>
      <c r="EGZ17" s="80"/>
      <c r="EHA17" s="80"/>
      <c r="EHB17" s="80"/>
      <c r="EHC17" s="80"/>
      <c r="EHD17" s="80"/>
      <c r="EHE17" s="80"/>
      <c r="EHF17" s="80"/>
      <c r="EHG17" s="80"/>
      <c r="EHH17" s="80"/>
      <c r="EHI17" s="80"/>
      <c r="EHJ17" s="80"/>
      <c r="EHK17" s="80"/>
      <c r="EHL17" s="80"/>
      <c r="EHM17" s="80"/>
      <c r="EHN17" s="80"/>
      <c r="EHO17" s="80"/>
      <c r="EHP17" s="80"/>
      <c r="EHQ17" s="80"/>
      <c r="EHR17" s="80"/>
      <c r="EHS17" s="80"/>
      <c r="EHT17" s="80"/>
      <c r="EHU17" s="80"/>
      <c r="EHV17" s="80"/>
      <c r="EHW17" s="80"/>
      <c r="EHX17" s="80"/>
      <c r="EHY17" s="80"/>
      <c r="EHZ17" s="80"/>
      <c r="EIA17" s="80"/>
      <c r="EIB17" s="80"/>
      <c r="EIC17" s="80"/>
      <c r="EID17" s="80"/>
      <c r="EIE17" s="80"/>
      <c r="EIF17" s="80"/>
      <c r="EIG17" s="80"/>
      <c r="EIH17" s="80"/>
      <c r="EII17" s="80"/>
      <c r="EIJ17" s="80"/>
      <c r="EIK17" s="80"/>
      <c r="EIL17" s="80"/>
      <c r="EIM17" s="80"/>
      <c r="EIN17" s="80"/>
      <c r="EIO17" s="80"/>
      <c r="EIP17" s="80"/>
      <c r="EIQ17" s="80"/>
      <c r="EIR17" s="80"/>
      <c r="EIS17" s="80"/>
      <c r="EIT17" s="80"/>
      <c r="EIU17" s="80"/>
      <c r="EIV17" s="80"/>
      <c r="EIW17" s="80"/>
      <c r="EIX17" s="80"/>
      <c r="EIY17" s="80"/>
      <c r="EIZ17" s="80"/>
      <c r="EJA17" s="80"/>
      <c r="EJB17" s="80"/>
      <c r="EJC17" s="80"/>
      <c r="EJD17" s="80"/>
      <c r="EJE17" s="80"/>
      <c r="EJF17" s="80"/>
      <c r="EJG17" s="80"/>
      <c r="EJH17" s="80"/>
      <c r="EJI17" s="80"/>
      <c r="EJJ17" s="80"/>
      <c r="EJK17" s="80"/>
      <c r="EJL17" s="80"/>
      <c r="EJM17" s="80"/>
      <c r="EJN17" s="80"/>
      <c r="EJO17" s="80"/>
      <c r="EJP17" s="80"/>
      <c r="EJQ17" s="80"/>
      <c r="EJR17" s="80"/>
      <c r="EJS17" s="80"/>
      <c r="EJT17" s="80"/>
      <c r="EJU17" s="80"/>
      <c r="EJV17" s="80"/>
      <c r="EJW17" s="80"/>
      <c r="EJX17" s="80"/>
      <c r="EJY17" s="80"/>
      <c r="EJZ17" s="80"/>
      <c r="EKA17" s="80"/>
      <c r="EKB17" s="80"/>
      <c r="EKC17" s="80"/>
      <c r="EKD17" s="80"/>
      <c r="EKE17" s="80"/>
      <c r="EKF17" s="80"/>
      <c r="EKG17" s="80"/>
      <c r="EKH17" s="80"/>
      <c r="EKI17" s="80"/>
      <c r="EKJ17" s="80"/>
      <c r="EKK17" s="80"/>
      <c r="EKL17" s="80"/>
      <c r="EKM17" s="80"/>
      <c r="EKN17" s="80"/>
      <c r="EKO17" s="80"/>
      <c r="EKP17" s="80"/>
      <c r="EKQ17" s="80"/>
      <c r="EKR17" s="80"/>
      <c r="EKS17" s="80"/>
      <c r="EKT17" s="80"/>
      <c r="EKU17" s="80"/>
      <c r="EKV17" s="80"/>
      <c r="EKW17" s="80"/>
      <c r="EKX17" s="80"/>
      <c r="EKY17" s="80"/>
      <c r="EKZ17" s="80"/>
      <c r="ELA17" s="80"/>
      <c r="ELB17" s="80"/>
      <c r="ELC17" s="80"/>
      <c r="ELD17" s="80"/>
      <c r="ELE17" s="80"/>
      <c r="ELF17" s="80"/>
      <c r="ELG17" s="80"/>
      <c r="ELH17" s="80"/>
      <c r="ELI17" s="80"/>
      <c r="ELJ17" s="80"/>
      <c r="ELK17" s="80"/>
      <c r="ELL17" s="80"/>
      <c r="ELM17" s="80"/>
      <c r="ELN17" s="80"/>
      <c r="ELO17" s="80"/>
      <c r="ELP17" s="80"/>
      <c r="ELQ17" s="80"/>
      <c r="ELR17" s="80"/>
      <c r="ELS17" s="80"/>
      <c r="ELT17" s="80"/>
      <c r="ELU17" s="80"/>
      <c r="ELV17" s="80"/>
      <c r="ELW17" s="80"/>
      <c r="ELX17" s="80"/>
      <c r="ELY17" s="80"/>
      <c r="ELZ17" s="80"/>
      <c r="EMA17" s="80"/>
      <c r="EMB17" s="80"/>
      <c r="EMC17" s="80"/>
      <c r="EMD17" s="80"/>
      <c r="EME17" s="80"/>
      <c r="EMF17" s="80"/>
      <c r="EMG17" s="80"/>
      <c r="EMH17" s="80"/>
      <c r="EMI17" s="80"/>
      <c r="EMJ17" s="80"/>
      <c r="EMK17" s="80"/>
      <c r="EML17" s="80"/>
      <c r="EMM17" s="80"/>
      <c r="EMN17" s="80"/>
      <c r="EMO17" s="80"/>
      <c r="EMP17" s="80"/>
      <c r="EMQ17" s="80"/>
      <c r="EMR17" s="80"/>
      <c r="EMS17" s="80"/>
      <c r="EMT17" s="80"/>
      <c r="EMU17" s="80"/>
      <c r="EMV17" s="80"/>
      <c r="EMW17" s="80"/>
      <c r="EMX17" s="80"/>
      <c r="EMY17" s="80"/>
      <c r="EMZ17" s="80"/>
      <c r="ENA17" s="80"/>
      <c r="ENB17" s="80"/>
      <c r="ENC17" s="80"/>
      <c r="END17" s="80"/>
      <c r="ENE17" s="80"/>
      <c r="ENF17" s="80"/>
      <c r="ENG17" s="80"/>
      <c r="ENH17" s="80"/>
      <c r="ENI17" s="80"/>
      <c r="ENJ17" s="80"/>
      <c r="ENK17" s="80"/>
      <c r="ENL17" s="80"/>
      <c r="ENM17" s="80"/>
      <c r="ENN17" s="80"/>
      <c r="ENO17" s="80"/>
      <c r="ENP17" s="80"/>
      <c r="ENQ17" s="80"/>
      <c r="ENR17" s="80"/>
      <c r="ENS17" s="80"/>
      <c r="ENT17" s="80"/>
      <c r="ENU17" s="80"/>
      <c r="ENV17" s="80"/>
      <c r="ENW17" s="80"/>
      <c r="ENX17" s="80"/>
      <c r="ENY17" s="80"/>
      <c r="ENZ17" s="80"/>
      <c r="EOA17" s="80"/>
      <c r="EOB17" s="80"/>
      <c r="EOC17" s="80"/>
      <c r="EOD17" s="80"/>
      <c r="EOE17" s="80"/>
      <c r="EOF17" s="80"/>
      <c r="EOG17" s="80"/>
      <c r="EOH17" s="80"/>
      <c r="EOI17" s="80"/>
      <c r="EOJ17" s="80"/>
      <c r="EOK17" s="80"/>
      <c r="EOL17" s="80"/>
      <c r="EOM17" s="80"/>
      <c r="EON17" s="80"/>
      <c r="EOO17" s="80"/>
      <c r="EOP17" s="80"/>
      <c r="EOQ17" s="80"/>
      <c r="EOR17" s="80"/>
      <c r="EOS17" s="80"/>
      <c r="EOT17" s="80"/>
      <c r="EOU17" s="80"/>
      <c r="EOV17" s="80"/>
      <c r="EOW17" s="80"/>
      <c r="EOX17" s="80"/>
      <c r="EOY17" s="80"/>
      <c r="EOZ17" s="80"/>
      <c r="EPA17" s="80"/>
      <c r="EPB17" s="80"/>
      <c r="EPC17" s="80"/>
      <c r="EPD17" s="80"/>
      <c r="EPE17" s="80"/>
      <c r="EPF17" s="80"/>
      <c r="EPG17" s="80"/>
      <c r="EPH17" s="80"/>
      <c r="EPI17" s="80"/>
      <c r="EPJ17" s="80"/>
      <c r="EPK17" s="80"/>
      <c r="EPL17" s="80"/>
      <c r="EPM17" s="80"/>
      <c r="EPN17" s="80"/>
      <c r="EPO17" s="80"/>
      <c r="EPP17" s="80"/>
      <c r="EPQ17" s="80"/>
      <c r="EPR17" s="80"/>
      <c r="EPS17" s="80"/>
      <c r="EPT17" s="80"/>
      <c r="EPU17" s="80"/>
      <c r="EPV17" s="80"/>
      <c r="EPW17" s="80"/>
      <c r="EPX17" s="80"/>
      <c r="EPY17" s="80"/>
      <c r="EPZ17" s="80"/>
      <c r="EQA17" s="80"/>
      <c r="EQB17" s="80"/>
      <c r="EQC17" s="80"/>
      <c r="EQD17" s="80"/>
      <c r="EQE17" s="80"/>
      <c r="EQF17" s="80"/>
      <c r="EQG17" s="80"/>
      <c r="EQH17" s="80"/>
      <c r="EQI17" s="80"/>
      <c r="EQJ17" s="80"/>
      <c r="EQK17" s="80"/>
      <c r="EQL17" s="80"/>
      <c r="EQM17" s="80"/>
      <c r="EQN17" s="80"/>
      <c r="EQO17" s="80"/>
      <c r="EQP17" s="80"/>
      <c r="EQQ17" s="80"/>
      <c r="EQR17" s="80"/>
      <c r="EQS17" s="80"/>
      <c r="EQT17" s="80"/>
      <c r="EQU17" s="80"/>
      <c r="EQV17" s="80"/>
      <c r="EQW17" s="80"/>
      <c r="EQX17" s="80"/>
      <c r="EQY17" s="80"/>
      <c r="EQZ17" s="80"/>
      <c r="ERA17" s="80"/>
      <c r="ERB17" s="80"/>
      <c r="ERC17" s="80"/>
      <c r="ERD17" s="80"/>
      <c r="ERE17" s="80"/>
      <c r="ERF17" s="80"/>
      <c r="ERG17" s="80"/>
      <c r="ERH17" s="80"/>
      <c r="ERI17" s="80"/>
      <c r="ERJ17" s="80"/>
      <c r="ERK17" s="80"/>
      <c r="ERL17" s="80"/>
      <c r="ERM17" s="80"/>
      <c r="ERN17" s="80"/>
      <c r="ERO17" s="80"/>
      <c r="ERP17" s="80"/>
      <c r="ERQ17" s="80"/>
      <c r="ERR17" s="80"/>
      <c r="ERS17" s="80"/>
      <c r="ERT17" s="80"/>
      <c r="ERU17" s="80"/>
      <c r="ERV17" s="80"/>
      <c r="ERW17" s="80"/>
      <c r="ERX17" s="80"/>
      <c r="ERY17" s="80"/>
      <c r="ERZ17" s="80"/>
      <c r="ESA17" s="80"/>
      <c r="ESB17" s="80"/>
      <c r="ESC17" s="80"/>
      <c r="ESD17" s="80"/>
      <c r="ESE17" s="80"/>
      <c r="ESF17" s="80"/>
      <c r="ESG17" s="80"/>
      <c r="ESH17" s="80"/>
      <c r="ESI17" s="80"/>
      <c r="ESJ17" s="80"/>
      <c r="ESK17" s="80"/>
      <c r="ESL17" s="80"/>
      <c r="ESM17" s="80"/>
      <c r="ESN17" s="80"/>
      <c r="ESO17" s="80"/>
      <c r="ESP17" s="80"/>
      <c r="ESQ17" s="80"/>
      <c r="ESR17" s="80"/>
      <c r="ESS17" s="80"/>
      <c r="EST17" s="80"/>
      <c r="ESU17" s="80"/>
      <c r="ESV17" s="80"/>
      <c r="ESW17" s="80"/>
      <c r="ESX17" s="80"/>
      <c r="ESY17" s="80"/>
      <c r="ESZ17" s="80"/>
      <c r="ETA17" s="80"/>
      <c r="ETB17" s="80"/>
      <c r="ETC17" s="80"/>
      <c r="ETD17" s="80"/>
      <c r="ETE17" s="80"/>
      <c r="ETF17" s="80"/>
      <c r="ETG17" s="80"/>
      <c r="ETH17" s="80"/>
      <c r="ETI17" s="80"/>
      <c r="ETJ17" s="80"/>
      <c r="ETK17" s="80"/>
      <c r="ETL17" s="80"/>
      <c r="ETM17" s="80"/>
      <c r="ETN17" s="80"/>
      <c r="ETO17" s="80"/>
      <c r="ETP17" s="80"/>
      <c r="ETQ17" s="80"/>
      <c r="ETR17" s="80"/>
      <c r="ETS17" s="80"/>
      <c r="ETT17" s="80"/>
      <c r="ETU17" s="80"/>
      <c r="ETV17" s="80"/>
      <c r="ETW17" s="80"/>
      <c r="ETX17" s="80"/>
      <c r="ETY17" s="80"/>
      <c r="ETZ17" s="80"/>
      <c r="EUA17" s="80"/>
      <c r="EUB17" s="80"/>
      <c r="EUC17" s="80"/>
      <c r="EUD17" s="80"/>
      <c r="EUE17" s="80"/>
      <c r="EUF17" s="80"/>
      <c r="EUG17" s="80"/>
      <c r="EUH17" s="80"/>
      <c r="EUI17" s="80"/>
      <c r="EUJ17" s="80"/>
      <c r="EUK17" s="80"/>
      <c r="EUL17" s="80"/>
      <c r="EUM17" s="80"/>
      <c r="EUN17" s="80"/>
      <c r="EUO17" s="80"/>
      <c r="EUP17" s="80"/>
      <c r="EUQ17" s="80"/>
      <c r="EUR17" s="80"/>
      <c r="EUS17" s="80"/>
      <c r="EUT17" s="80"/>
      <c r="EUU17" s="80"/>
      <c r="EUV17" s="80"/>
      <c r="EUW17" s="80"/>
      <c r="EUX17" s="80"/>
      <c r="EUY17" s="80"/>
      <c r="EUZ17" s="80"/>
      <c r="EVA17" s="80"/>
      <c r="EVB17" s="80"/>
      <c r="EVC17" s="80"/>
      <c r="EVD17" s="80"/>
      <c r="EVE17" s="80"/>
      <c r="EVF17" s="80"/>
      <c r="EVG17" s="80"/>
      <c r="EVH17" s="80"/>
      <c r="EVI17" s="80"/>
      <c r="EVJ17" s="80"/>
      <c r="EVK17" s="80"/>
      <c r="EVL17" s="80"/>
      <c r="EVM17" s="80"/>
      <c r="EVN17" s="80"/>
      <c r="EVO17" s="80"/>
      <c r="EVP17" s="80"/>
      <c r="EVQ17" s="80"/>
      <c r="EVR17" s="80"/>
      <c r="EVS17" s="80"/>
      <c r="EVT17" s="80"/>
      <c r="EVU17" s="80"/>
      <c r="EVV17" s="80"/>
      <c r="EVW17" s="80"/>
      <c r="EVX17" s="80"/>
      <c r="EVY17" s="80"/>
      <c r="EVZ17" s="80"/>
      <c r="EWA17" s="80"/>
      <c r="EWB17" s="80"/>
      <c r="EWC17" s="80"/>
      <c r="EWD17" s="80"/>
      <c r="EWE17" s="80"/>
      <c r="EWF17" s="80"/>
      <c r="EWG17" s="80"/>
      <c r="EWH17" s="80"/>
      <c r="EWI17" s="80"/>
      <c r="EWJ17" s="80"/>
      <c r="EWK17" s="80"/>
      <c r="EWL17" s="80"/>
      <c r="EWM17" s="80"/>
      <c r="EWN17" s="80"/>
      <c r="EWO17" s="80"/>
      <c r="EWP17" s="80"/>
      <c r="EWQ17" s="80"/>
      <c r="EWR17" s="80"/>
      <c r="EWS17" s="80"/>
      <c r="EWT17" s="80"/>
      <c r="EWU17" s="80"/>
      <c r="EWV17" s="80"/>
      <c r="EWW17" s="80"/>
      <c r="EWX17" s="80"/>
      <c r="EWY17" s="80"/>
      <c r="EWZ17" s="80"/>
      <c r="EXA17" s="80"/>
      <c r="EXB17" s="80"/>
      <c r="EXC17" s="80"/>
      <c r="EXD17" s="80"/>
      <c r="EXE17" s="80"/>
      <c r="EXF17" s="80"/>
      <c r="EXG17" s="80"/>
      <c r="EXH17" s="80"/>
      <c r="EXI17" s="80"/>
      <c r="EXJ17" s="80"/>
      <c r="EXK17" s="80"/>
      <c r="EXL17" s="80"/>
      <c r="EXM17" s="80"/>
      <c r="EXN17" s="80"/>
      <c r="EXO17" s="80"/>
      <c r="EXP17" s="80"/>
      <c r="EXQ17" s="80"/>
      <c r="EXR17" s="80"/>
      <c r="EXS17" s="80"/>
      <c r="EXT17" s="80"/>
      <c r="EXU17" s="80"/>
      <c r="EXV17" s="80"/>
      <c r="EXW17" s="80"/>
      <c r="EXX17" s="80"/>
      <c r="EXY17" s="80"/>
      <c r="EXZ17" s="80"/>
      <c r="EYA17" s="80"/>
      <c r="EYB17" s="80"/>
      <c r="EYC17" s="80"/>
      <c r="EYD17" s="80"/>
      <c r="EYE17" s="80"/>
      <c r="EYF17" s="80"/>
      <c r="EYG17" s="80"/>
      <c r="EYH17" s="80"/>
      <c r="EYI17" s="80"/>
      <c r="EYJ17" s="80"/>
      <c r="EYK17" s="80"/>
      <c r="EYL17" s="80"/>
      <c r="EYM17" s="80"/>
      <c r="EYN17" s="80"/>
      <c r="EYO17" s="80"/>
      <c r="EYP17" s="80"/>
      <c r="EYQ17" s="80"/>
      <c r="EYR17" s="80"/>
      <c r="EYS17" s="80"/>
      <c r="EYT17" s="80"/>
      <c r="EYU17" s="80"/>
      <c r="EYV17" s="80"/>
      <c r="EYW17" s="80"/>
      <c r="EYX17" s="80"/>
      <c r="EYY17" s="80"/>
      <c r="EYZ17" s="80"/>
      <c r="EZA17" s="80"/>
      <c r="EZB17" s="80"/>
      <c r="EZC17" s="80"/>
      <c r="EZD17" s="80"/>
      <c r="EZE17" s="80"/>
      <c r="EZF17" s="80"/>
      <c r="EZG17" s="80"/>
      <c r="EZH17" s="80"/>
      <c r="EZI17" s="80"/>
      <c r="EZJ17" s="80"/>
      <c r="EZK17" s="80"/>
      <c r="EZL17" s="80"/>
      <c r="EZM17" s="80"/>
      <c r="EZN17" s="80"/>
      <c r="EZO17" s="80"/>
      <c r="EZP17" s="80"/>
      <c r="EZQ17" s="80"/>
      <c r="EZR17" s="80"/>
      <c r="EZS17" s="80"/>
      <c r="EZT17" s="80"/>
      <c r="EZU17" s="80"/>
      <c r="EZV17" s="80"/>
      <c r="EZW17" s="80"/>
      <c r="EZX17" s="80"/>
      <c r="EZY17" s="80"/>
      <c r="EZZ17" s="80"/>
      <c r="FAA17" s="80"/>
      <c r="FAB17" s="80"/>
      <c r="FAC17" s="80"/>
      <c r="FAD17" s="80"/>
      <c r="FAE17" s="80"/>
      <c r="FAF17" s="80"/>
      <c r="FAG17" s="80"/>
      <c r="FAH17" s="80"/>
      <c r="FAI17" s="80"/>
      <c r="FAJ17" s="80"/>
      <c r="FAK17" s="80"/>
      <c r="FAL17" s="80"/>
      <c r="FAM17" s="80"/>
      <c r="FAN17" s="80"/>
      <c r="FAO17" s="80"/>
      <c r="FAP17" s="80"/>
      <c r="FAQ17" s="80"/>
      <c r="FAR17" s="80"/>
      <c r="FAS17" s="80"/>
      <c r="FAT17" s="80"/>
      <c r="FAU17" s="80"/>
      <c r="FAV17" s="80"/>
      <c r="FAW17" s="80"/>
      <c r="FAX17" s="80"/>
      <c r="FAY17" s="80"/>
      <c r="FAZ17" s="80"/>
      <c r="FBA17" s="80"/>
      <c r="FBB17" s="80"/>
      <c r="FBC17" s="80"/>
      <c r="FBD17" s="80"/>
      <c r="FBE17" s="80"/>
      <c r="FBF17" s="80"/>
      <c r="FBG17" s="80"/>
      <c r="FBH17" s="80"/>
      <c r="FBI17" s="80"/>
      <c r="FBJ17" s="80"/>
      <c r="FBK17" s="80"/>
      <c r="FBL17" s="80"/>
      <c r="FBM17" s="80"/>
      <c r="FBN17" s="80"/>
      <c r="FBO17" s="80"/>
      <c r="FBP17" s="80"/>
      <c r="FBQ17" s="80"/>
      <c r="FBR17" s="80"/>
      <c r="FBS17" s="80"/>
      <c r="FBT17" s="80"/>
      <c r="FBU17" s="80"/>
      <c r="FBV17" s="80"/>
      <c r="FBW17" s="80"/>
      <c r="FBX17" s="80"/>
      <c r="FBY17" s="80"/>
      <c r="FBZ17" s="80"/>
      <c r="FCA17" s="80"/>
      <c r="FCB17" s="80"/>
      <c r="FCC17" s="80"/>
      <c r="FCD17" s="80"/>
      <c r="FCE17" s="80"/>
      <c r="FCF17" s="80"/>
      <c r="FCG17" s="80"/>
      <c r="FCH17" s="80"/>
      <c r="FCI17" s="80"/>
      <c r="FCJ17" s="80"/>
      <c r="FCK17" s="80"/>
      <c r="FCL17" s="80"/>
      <c r="FCM17" s="80"/>
      <c r="FCN17" s="80"/>
      <c r="FCO17" s="80"/>
      <c r="FCP17" s="80"/>
      <c r="FCQ17" s="80"/>
      <c r="FCR17" s="80"/>
      <c r="FCS17" s="80"/>
      <c r="FCT17" s="80"/>
      <c r="FCU17" s="80"/>
      <c r="FCV17" s="80"/>
      <c r="FCW17" s="80"/>
      <c r="FCX17" s="80"/>
      <c r="FCY17" s="80"/>
      <c r="FCZ17" s="80"/>
      <c r="FDA17" s="80"/>
      <c r="FDB17" s="80"/>
      <c r="FDC17" s="80"/>
      <c r="FDD17" s="80"/>
      <c r="FDE17" s="80"/>
      <c r="FDF17" s="80"/>
      <c r="FDG17" s="80"/>
      <c r="FDH17" s="80"/>
      <c r="FDI17" s="80"/>
      <c r="FDJ17" s="80"/>
      <c r="FDK17" s="80"/>
      <c r="FDL17" s="80"/>
      <c r="FDM17" s="80"/>
      <c r="FDN17" s="80"/>
      <c r="FDO17" s="80"/>
      <c r="FDP17" s="80"/>
      <c r="FDQ17" s="80"/>
      <c r="FDR17" s="80"/>
      <c r="FDS17" s="80"/>
      <c r="FDT17" s="80"/>
      <c r="FDU17" s="80"/>
      <c r="FDV17" s="80"/>
      <c r="FDW17" s="80"/>
      <c r="FDX17" s="80"/>
      <c r="FDY17" s="80"/>
      <c r="FDZ17" s="80"/>
      <c r="FEA17" s="80"/>
      <c r="FEB17" s="80"/>
      <c r="FEC17" s="80"/>
      <c r="FED17" s="80"/>
      <c r="FEE17" s="80"/>
      <c r="FEF17" s="80"/>
      <c r="FEG17" s="80"/>
      <c r="FEH17" s="80"/>
      <c r="FEI17" s="80"/>
      <c r="FEJ17" s="80"/>
      <c r="FEK17" s="80"/>
      <c r="FEL17" s="80"/>
      <c r="FEM17" s="80"/>
      <c r="FEN17" s="80"/>
      <c r="FEO17" s="80"/>
      <c r="FEP17" s="80"/>
      <c r="FEQ17" s="80"/>
      <c r="FER17" s="80"/>
      <c r="FES17" s="80"/>
      <c r="FET17" s="80"/>
      <c r="FEU17" s="80"/>
      <c r="FEV17" s="80"/>
      <c r="FEW17" s="80"/>
      <c r="FEX17" s="80"/>
      <c r="FEY17" s="80"/>
      <c r="FEZ17" s="80"/>
      <c r="FFA17" s="80"/>
      <c r="FFB17" s="80"/>
      <c r="FFC17" s="80"/>
      <c r="FFD17" s="80"/>
      <c r="FFE17" s="80"/>
      <c r="FFF17" s="80"/>
      <c r="FFG17" s="80"/>
      <c r="FFH17" s="80"/>
      <c r="FFI17" s="80"/>
      <c r="FFJ17" s="80"/>
      <c r="FFK17" s="80"/>
      <c r="FFL17" s="80"/>
      <c r="FFM17" s="80"/>
      <c r="FFN17" s="80"/>
      <c r="FFO17" s="80"/>
      <c r="FFP17" s="80"/>
      <c r="FFQ17" s="80"/>
      <c r="FFR17" s="80"/>
      <c r="FFS17" s="80"/>
      <c r="FFT17" s="80"/>
      <c r="FFU17" s="80"/>
      <c r="FFV17" s="80"/>
      <c r="FFW17" s="80"/>
      <c r="FFX17" s="80"/>
      <c r="FFY17" s="80"/>
      <c r="FFZ17" s="80"/>
      <c r="FGA17" s="80"/>
      <c r="FGB17" s="80"/>
      <c r="FGC17" s="80"/>
      <c r="FGD17" s="80"/>
      <c r="FGE17" s="80"/>
      <c r="FGF17" s="80"/>
      <c r="FGG17" s="80"/>
      <c r="FGH17" s="80"/>
      <c r="FGI17" s="80"/>
      <c r="FGJ17" s="80"/>
      <c r="FGK17" s="80"/>
      <c r="FGL17" s="80"/>
      <c r="FGM17" s="80"/>
      <c r="FGN17" s="80"/>
      <c r="FGO17" s="80"/>
      <c r="FGP17" s="80"/>
      <c r="FGQ17" s="80"/>
      <c r="FGR17" s="80"/>
      <c r="FGS17" s="80"/>
      <c r="FGT17" s="80"/>
      <c r="FGU17" s="80"/>
      <c r="FGV17" s="80"/>
      <c r="FGW17" s="80"/>
      <c r="FGX17" s="80"/>
      <c r="FGY17" s="80"/>
      <c r="FGZ17" s="80"/>
      <c r="FHA17" s="80"/>
      <c r="FHB17" s="80"/>
      <c r="FHC17" s="80"/>
      <c r="FHD17" s="80"/>
      <c r="FHE17" s="80"/>
      <c r="FHF17" s="80"/>
      <c r="FHG17" s="80"/>
      <c r="FHH17" s="80"/>
      <c r="FHI17" s="80"/>
      <c r="FHJ17" s="80"/>
      <c r="FHK17" s="80"/>
      <c r="FHL17" s="80"/>
      <c r="FHM17" s="80"/>
      <c r="FHN17" s="80"/>
      <c r="FHO17" s="80"/>
      <c r="FHP17" s="80"/>
      <c r="FHQ17" s="80"/>
      <c r="FHR17" s="80"/>
      <c r="FHS17" s="80"/>
      <c r="FHT17" s="80"/>
      <c r="FHU17" s="80"/>
      <c r="FHV17" s="80"/>
      <c r="FHW17" s="80"/>
      <c r="FHX17" s="80"/>
      <c r="FHY17" s="80"/>
      <c r="FHZ17" s="80"/>
      <c r="FIA17" s="80"/>
      <c r="FIB17" s="80"/>
      <c r="FIC17" s="80"/>
      <c r="FID17" s="80"/>
      <c r="FIE17" s="80"/>
      <c r="FIF17" s="80"/>
      <c r="FIG17" s="80"/>
      <c r="FIH17" s="80"/>
      <c r="FII17" s="80"/>
      <c r="FIJ17" s="80"/>
      <c r="FIK17" s="80"/>
      <c r="FIL17" s="80"/>
      <c r="FIM17" s="80"/>
      <c r="FIN17" s="80"/>
      <c r="FIO17" s="80"/>
      <c r="FIP17" s="80"/>
      <c r="FIQ17" s="80"/>
      <c r="FIR17" s="80"/>
      <c r="FIS17" s="80"/>
      <c r="FIT17" s="80"/>
      <c r="FIU17" s="80"/>
      <c r="FIV17" s="80"/>
      <c r="FIW17" s="80"/>
      <c r="FIX17" s="80"/>
      <c r="FIY17" s="80"/>
      <c r="FIZ17" s="80"/>
      <c r="FJA17" s="80"/>
      <c r="FJB17" s="80"/>
      <c r="FJC17" s="80"/>
      <c r="FJD17" s="80"/>
      <c r="FJE17" s="80"/>
      <c r="FJF17" s="80"/>
      <c r="FJG17" s="80"/>
      <c r="FJH17" s="80"/>
      <c r="FJI17" s="80"/>
      <c r="FJJ17" s="80"/>
      <c r="FJK17" s="80"/>
      <c r="FJL17" s="80"/>
      <c r="FJM17" s="80"/>
      <c r="FJN17" s="80"/>
      <c r="FJO17" s="80"/>
      <c r="FJP17" s="80"/>
      <c r="FJQ17" s="80"/>
      <c r="FJR17" s="80"/>
      <c r="FJS17" s="80"/>
      <c r="FJT17" s="80"/>
      <c r="FJU17" s="80"/>
      <c r="FJV17" s="80"/>
      <c r="FJW17" s="80"/>
      <c r="FJX17" s="80"/>
      <c r="FJY17" s="80"/>
      <c r="FJZ17" s="80"/>
      <c r="FKA17" s="80"/>
      <c r="FKB17" s="80"/>
      <c r="FKC17" s="80"/>
      <c r="FKD17" s="80"/>
      <c r="FKE17" s="80"/>
      <c r="FKF17" s="80"/>
      <c r="FKG17" s="80"/>
      <c r="FKH17" s="80"/>
      <c r="FKI17" s="80"/>
      <c r="FKJ17" s="80"/>
      <c r="FKK17" s="80"/>
      <c r="FKL17" s="80"/>
      <c r="FKM17" s="80"/>
      <c r="FKN17" s="80"/>
      <c r="FKO17" s="80"/>
      <c r="FKP17" s="80"/>
      <c r="FKQ17" s="80"/>
      <c r="FKR17" s="80"/>
      <c r="FKS17" s="80"/>
      <c r="FKT17" s="80"/>
      <c r="FKU17" s="80"/>
      <c r="FKV17" s="80"/>
      <c r="FKW17" s="80"/>
      <c r="FKX17" s="80"/>
      <c r="FKY17" s="80"/>
      <c r="FKZ17" s="80"/>
      <c r="FLA17" s="80"/>
      <c r="FLB17" s="80"/>
      <c r="FLC17" s="80"/>
      <c r="FLD17" s="80"/>
      <c r="FLE17" s="80"/>
      <c r="FLF17" s="80"/>
      <c r="FLG17" s="80"/>
      <c r="FLH17" s="80"/>
      <c r="FLI17" s="80"/>
      <c r="FLJ17" s="80"/>
      <c r="FLK17" s="80"/>
      <c r="FLL17" s="80"/>
      <c r="FLM17" s="80"/>
      <c r="FLN17" s="80"/>
      <c r="FLO17" s="80"/>
      <c r="FLP17" s="80"/>
      <c r="FLQ17" s="80"/>
      <c r="FLR17" s="80"/>
      <c r="FLS17" s="80"/>
      <c r="FLT17" s="80"/>
      <c r="FLU17" s="80"/>
      <c r="FLV17" s="80"/>
      <c r="FLW17" s="80"/>
      <c r="FLX17" s="80"/>
      <c r="FLY17" s="80"/>
      <c r="FLZ17" s="80"/>
      <c r="FMA17" s="80"/>
      <c r="FMB17" s="80"/>
      <c r="FMC17" s="80"/>
      <c r="FMD17" s="80"/>
      <c r="FME17" s="80"/>
      <c r="FMF17" s="80"/>
      <c r="FMG17" s="80"/>
      <c r="FMH17" s="80"/>
      <c r="FMI17" s="80"/>
      <c r="FMJ17" s="80"/>
      <c r="FMK17" s="80"/>
      <c r="FML17" s="80"/>
      <c r="FMM17" s="80"/>
      <c r="FMN17" s="80"/>
      <c r="FMO17" s="80"/>
      <c r="FMP17" s="80"/>
      <c r="FMQ17" s="80"/>
      <c r="FMR17" s="80"/>
      <c r="FMS17" s="80"/>
      <c r="FMT17" s="80"/>
      <c r="FMU17" s="80"/>
      <c r="FMV17" s="80"/>
      <c r="FMW17" s="80"/>
      <c r="FMX17" s="80"/>
      <c r="FMY17" s="80"/>
      <c r="FMZ17" s="80"/>
      <c r="FNA17" s="80"/>
      <c r="FNB17" s="80"/>
      <c r="FNC17" s="80"/>
      <c r="FND17" s="80"/>
      <c r="FNE17" s="80"/>
      <c r="FNF17" s="80"/>
      <c r="FNG17" s="80"/>
      <c r="FNH17" s="80"/>
      <c r="FNI17" s="80"/>
      <c r="FNJ17" s="80"/>
      <c r="FNK17" s="80"/>
      <c r="FNL17" s="80"/>
      <c r="FNM17" s="80"/>
      <c r="FNN17" s="80"/>
      <c r="FNO17" s="80"/>
      <c r="FNP17" s="80"/>
      <c r="FNQ17" s="80"/>
      <c r="FNR17" s="80"/>
      <c r="FNS17" s="80"/>
      <c r="FNT17" s="80"/>
      <c r="FNU17" s="80"/>
      <c r="FNV17" s="80"/>
      <c r="FNW17" s="80"/>
      <c r="FNX17" s="80"/>
      <c r="FNY17" s="80"/>
      <c r="FNZ17" s="80"/>
      <c r="FOA17" s="80"/>
      <c r="FOB17" s="80"/>
      <c r="FOC17" s="80"/>
      <c r="FOD17" s="80"/>
      <c r="FOE17" s="80"/>
      <c r="FOF17" s="80"/>
      <c r="FOG17" s="80"/>
      <c r="FOH17" s="80"/>
      <c r="FOI17" s="80"/>
      <c r="FOJ17" s="80"/>
      <c r="FOK17" s="80"/>
      <c r="FOL17" s="80"/>
      <c r="FOM17" s="80"/>
      <c r="FON17" s="80"/>
      <c r="FOO17" s="80"/>
      <c r="FOP17" s="80"/>
      <c r="FOQ17" s="80"/>
      <c r="FOR17" s="80"/>
      <c r="FOS17" s="80"/>
      <c r="FOT17" s="80"/>
      <c r="FOU17" s="80"/>
      <c r="FOV17" s="80"/>
      <c r="FOW17" s="80"/>
      <c r="FOX17" s="80"/>
      <c r="FOY17" s="80"/>
      <c r="FOZ17" s="80"/>
      <c r="FPA17" s="80"/>
      <c r="FPB17" s="80"/>
      <c r="FPC17" s="80"/>
      <c r="FPD17" s="80"/>
      <c r="FPE17" s="80"/>
      <c r="FPF17" s="80"/>
      <c r="FPG17" s="80"/>
      <c r="FPH17" s="80"/>
      <c r="FPI17" s="80"/>
      <c r="FPJ17" s="80"/>
      <c r="FPK17" s="80"/>
      <c r="FPL17" s="80"/>
      <c r="FPM17" s="80"/>
      <c r="FPN17" s="80"/>
      <c r="FPO17" s="80"/>
      <c r="FPP17" s="80"/>
      <c r="FPQ17" s="80"/>
      <c r="FPR17" s="80"/>
      <c r="FPS17" s="80"/>
      <c r="FPT17" s="80"/>
      <c r="FPU17" s="80"/>
      <c r="FPV17" s="80"/>
      <c r="FPW17" s="80"/>
      <c r="FPX17" s="80"/>
      <c r="FPY17" s="80"/>
      <c r="FPZ17" s="80"/>
      <c r="FQA17" s="80"/>
      <c r="FQB17" s="80"/>
      <c r="FQC17" s="80"/>
      <c r="FQD17" s="80"/>
      <c r="FQE17" s="80"/>
      <c r="FQF17" s="80"/>
      <c r="FQG17" s="80"/>
      <c r="FQH17" s="80"/>
      <c r="FQI17" s="80"/>
      <c r="FQJ17" s="80"/>
      <c r="FQK17" s="80"/>
      <c r="FQL17" s="80"/>
      <c r="FQM17" s="80"/>
      <c r="FQN17" s="80"/>
      <c r="FQO17" s="80"/>
      <c r="FQP17" s="80"/>
      <c r="FQQ17" s="80"/>
      <c r="FQR17" s="80"/>
      <c r="FQS17" s="80"/>
      <c r="FQT17" s="80"/>
      <c r="FQU17" s="80"/>
      <c r="FQV17" s="80"/>
      <c r="FQW17" s="80"/>
      <c r="FQX17" s="80"/>
      <c r="FQY17" s="80"/>
      <c r="FQZ17" s="80"/>
      <c r="FRA17" s="80"/>
      <c r="FRB17" s="80"/>
      <c r="FRC17" s="80"/>
      <c r="FRD17" s="80"/>
      <c r="FRE17" s="80"/>
      <c r="FRF17" s="80"/>
      <c r="FRG17" s="80"/>
      <c r="FRH17" s="80"/>
      <c r="FRI17" s="80"/>
      <c r="FRJ17" s="80"/>
      <c r="FRK17" s="80"/>
      <c r="FRL17" s="80"/>
      <c r="FRM17" s="80"/>
      <c r="FRN17" s="80"/>
      <c r="FRO17" s="80"/>
      <c r="FRP17" s="80"/>
      <c r="FRQ17" s="80"/>
      <c r="FRR17" s="80"/>
      <c r="FRS17" s="80"/>
      <c r="FRT17" s="80"/>
      <c r="FRU17" s="80"/>
      <c r="FRV17" s="80"/>
      <c r="FRW17" s="80"/>
      <c r="FRX17" s="80"/>
      <c r="FRY17" s="80"/>
      <c r="FRZ17" s="80"/>
      <c r="FSA17" s="80"/>
      <c r="FSB17" s="80"/>
      <c r="FSC17" s="80"/>
      <c r="FSD17" s="80"/>
      <c r="FSE17" s="80"/>
      <c r="FSF17" s="80"/>
      <c r="FSG17" s="80"/>
      <c r="FSH17" s="80"/>
      <c r="FSI17" s="80"/>
      <c r="FSJ17" s="80"/>
      <c r="FSK17" s="80"/>
      <c r="FSL17" s="80"/>
      <c r="FSM17" s="80"/>
      <c r="FSN17" s="80"/>
      <c r="FSO17" s="80"/>
      <c r="FSP17" s="80"/>
      <c r="FSQ17" s="80"/>
      <c r="FSR17" s="80"/>
      <c r="FSS17" s="80"/>
      <c r="FST17" s="80"/>
      <c r="FSU17" s="80"/>
      <c r="FSV17" s="80"/>
      <c r="FSW17" s="80"/>
      <c r="FSX17" s="80"/>
      <c r="FSY17" s="80"/>
      <c r="FSZ17" s="80"/>
      <c r="FTA17" s="80"/>
      <c r="FTB17" s="80"/>
      <c r="FTC17" s="80"/>
      <c r="FTD17" s="80"/>
      <c r="FTE17" s="80"/>
      <c r="FTF17" s="80"/>
      <c r="FTG17" s="80"/>
      <c r="FTH17" s="80"/>
      <c r="FTI17" s="80"/>
      <c r="FTJ17" s="80"/>
      <c r="FTK17" s="80"/>
      <c r="FTL17" s="80"/>
      <c r="FTM17" s="80"/>
      <c r="FTN17" s="80"/>
      <c r="FTO17" s="80"/>
      <c r="FTP17" s="80"/>
      <c r="FTQ17" s="80"/>
      <c r="FTR17" s="80"/>
      <c r="FTS17" s="80"/>
      <c r="FTT17" s="80"/>
      <c r="FTU17" s="80"/>
      <c r="FTV17" s="80"/>
      <c r="FTW17" s="80"/>
      <c r="FTX17" s="80"/>
      <c r="FTY17" s="80"/>
      <c r="FTZ17" s="80"/>
      <c r="FUA17" s="80"/>
      <c r="FUB17" s="80"/>
      <c r="FUC17" s="80"/>
      <c r="FUD17" s="80"/>
      <c r="FUE17" s="80"/>
      <c r="FUF17" s="80"/>
      <c r="FUG17" s="80"/>
      <c r="FUH17" s="80"/>
      <c r="FUI17" s="80"/>
      <c r="FUJ17" s="80"/>
      <c r="FUK17" s="80"/>
      <c r="FUL17" s="80"/>
      <c r="FUM17" s="80"/>
      <c r="FUN17" s="80"/>
      <c r="FUO17" s="80"/>
      <c r="FUP17" s="80"/>
      <c r="FUQ17" s="80"/>
      <c r="FUR17" s="80"/>
      <c r="FUS17" s="80"/>
      <c r="FUT17" s="80"/>
      <c r="FUU17" s="80"/>
      <c r="FUV17" s="80"/>
      <c r="FUW17" s="80"/>
      <c r="FUX17" s="80"/>
      <c r="FUY17" s="80"/>
      <c r="FUZ17" s="80"/>
      <c r="FVA17" s="80"/>
      <c r="FVB17" s="80"/>
      <c r="FVC17" s="80"/>
      <c r="FVD17" s="80"/>
      <c r="FVE17" s="80"/>
      <c r="FVF17" s="80"/>
      <c r="FVG17" s="80"/>
      <c r="FVH17" s="80"/>
      <c r="FVI17" s="80"/>
      <c r="FVJ17" s="80"/>
      <c r="FVK17" s="80"/>
      <c r="FVL17" s="80"/>
      <c r="FVM17" s="80"/>
      <c r="FVN17" s="80"/>
      <c r="FVO17" s="80"/>
      <c r="FVP17" s="80"/>
      <c r="FVQ17" s="80"/>
      <c r="FVR17" s="80"/>
      <c r="FVS17" s="80"/>
      <c r="FVT17" s="80"/>
      <c r="FVU17" s="80"/>
      <c r="FVV17" s="80"/>
      <c r="FVW17" s="80"/>
      <c r="FVX17" s="80"/>
      <c r="FVY17" s="80"/>
      <c r="FVZ17" s="80"/>
      <c r="FWA17" s="80"/>
      <c r="FWB17" s="80"/>
      <c r="FWC17" s="80"/>
      <c r="FWD17" s="80"/>
      <c r="FWE17" s="80"/>
      <c r="FWF17" s="80"/>
      <c r="FWG17" s="80"/>
      <c r="FWH17" s="80"/>
      <c r="FWI17" s="80"/>
      <c r="FWJ17" s="80"/>
      <c r="FWK17" s="80"/>
      <c r="FWL17" s="80"/>
      <c r="FWM17" s="80"/>
      <c r="FWN17" s="80"/>
      <c r="FWO17" s="80"/>
      <c r="FWP17" s="80"/>
      <c r="FWQ17" s="80"/>
      <c r="FWR17" s="80"/>
      <c r="FWS17" s="80"/>
      <c r="FWT17" s="80"/>
      <c r="FWU17" s="80"/>
      <c r="FWV17" s="80"/>
      <c r="FWW17" s="80"/>
      <c r="FWX17" s="80"/>
      <c r="FWY17" s="80"/>
      <c r="FWZ17" s="80"/>
      <c r="FXA17" s="80"/>
      <c r="FXB17" s="80"/>
      <c r="FXC17" s="80"/>
      <c r="FXD17" s="80"/>
      <c r="FXE17" s="80"/>
      <c r="FXF17" s="80"/>
      <c r="FXG17" s="80"/>
      <c r="FXH17" s="80"/>
      <c r="FXI17" s="80"/>
      <c r="FXJ17" s="80"/>
      <c r="FXK17" s="80"/>
      <c r="FXL17" s="80"/>
      <c r="FXM17" s="80"/>
      <c r="FXN17" s="80"/>
      <c r="FXO17" s="80"/>
      <c r="FXP17" s="80"/>
      <c r="FXQ17" s="80"/>
      <c r="FXR17" s="80"/>
      <c r="FXS17" s="80"/>
      <c r="FXT17" s="80"/>
      <c r="FXU17" s="80"/>
      <c r="FXV17" s="80"/>
      <c r="FXW17" s="80"/>
      <c r="FXX17" s="80"/>
      <c r="FXY17" s="80"/>
      <c r="FXZ17" s="80"/>
      <c r="FYA17" s="80"/>
      <c r="FYB17" s="80"/>
      <c r="FYC17" s="80"/>
      <c r="FYD17" s="80"/>
      <c r="FYE17" s="80"/>
      <c r="FYF17" s="80"/>
      <c r="FYG17" s="80"/>
      <c r="FYH17" s="80"/>
      <c r="FYI17" s="80"/>
      <c r="FYJ17" s="80"/>
      <c r="FYK17" s="80"/>
      <c r="FYL17" s="80"/>
      <c r="FYM17" s="80"/>
      <c r="FYN17" s="80"/>
      <c r="FYO17" s="80"/>
      <c r="FYP17" s="80"/>
      <c r="FYQ17" s="80"/>
      <c r="FYR17" s="80"/>
      <c r="FYS17" s="80"/>
      <c r="FYT17" s="80"/>
      <c r="FYU17" s="80"/>
      <c r="FYV17" s="80"/>
      <c r="FYW17" s="80"/>
      <c r="FYX17" s="80"/>
      <c r="FYY17" s="80"/>
      <c r="FYZ17" s="80"/>
      <c r="FZA17" s="80"/>
      <c r="FZB17" s="80"/>
      <c r="FZC17" s="80"/>
      <c r="FZD17" s="80"/>
      <c r="FZE17" s="80"/>
      <c r="FZF17" s="80"/>
      <c r="FZG17" s="80"/>
      <c r="FZH17" s="80"/>
      <c r="FZI17" s="80"/>
      <c r="FZJ17" s="80"/>
      <c r="FZK17" s="80"/>
      <c r="FZL17" s="80"/>
      <c r="FZM17" s="80"/>
      <c r="FZN17" s="80"/>
      <c r="FZO17" s="80"/>
      <c r="FZP17" s="80"/>
      <c r="FZQ17" s="80"/>
      <c r="FZR17" s="80"/>
      <c r="FZS17" s="80"/>
      <c r="FZT17" s="80"/>
      <c r="FZU17" s="80"/>
      <c r="FZV17" s="80"/>
      <c r="FZW17" s="80"/>
      <c r="FZX17" s="80"/>
      <c r="FZY17" s="80"/>
      <c r="FZZ17" s="80"/>
      <c r="GAA17" s="80"/>
      <c r="GAB17" s="80"/>
      <c r="GAC17" s="80"/>
      <c r="GAD17" s="80"/>
      <c r="GAE17" s="80"/>
      <c r="GAF17" s="80"/>
      <c r="GAG17" s="80"/>
      <c r="GAH17" s="80"/>
      <c r="GAI17" s="80"/>
      <c r="GAJ17" s="80"/>
      <c r="GAK17" s="80"/>
      <c r="GAL17" s="80"/>
      <c r="GAM17" s="80"/>
      <c r="GAN17" s="80"/>
      <c r="GAO17" s="80"/>
      <c r="GAP17" s="80"/>
      <c r="GAQ17" s="80"/>
      <c r="GAR17" s="80"/>
      <c r="GAS17" s="80"/>
      <c r="GAT17" s="80"/>
      <c r="GAU17" s="80"/>
      <c r="GAV17" s="80"/>
      <c r="GAW17" s="80"/>
      <c r="GAX17" s="80"/>
      <c r="GAY17" s="80"/>
      <c r="GAZ17" s="80"/>
      <c r="GBA17" s="80"/>
      <c r="GBB17" s="80"/>
      <c r="GBC17" s="80"/>
      <c r="GBD17" s="80"/>
      <c r="GBE17" s="80"/>
      <c r="GBF17" s="80"/>
      <c r="GBG17" s="80"/>
      <c r="GBH17" s="80"/>
      <c r="GBI17" s="80"/>
      <c r="GBJ17" s="80"/>
      <c r="GBK17" s="80"/>
      <c r="GBL17" s="80"/>
      <c r="GBM17" s="80"/>
      <c r="GBN17" s="80"/>
      <c r="GBO17" s="80"/>
      <c r="GBP17" s="80"/>
      <c r="GBQ17" s="80"/>
      <c r="GBR17" s="80"/>
      <c r="GBS17" s="80"/>
      <c r="GBT17" s="80"/>
      <c r="GBU17" s="80"/>
      <c r="GBV17" s="80"/>
      <c r="GBW17" s="80"/>
      <c r="GBX17" s="80"/>
      <c r="GBY17" s="80"/>
      <c r="GBZ17" s="80"/>
      <c r="GCA17" s="80"/>
      <c r="GCB17" s="80"/>
      <c r="GCC17" s="80"/>
      <c r="GCD17" s="80"/>
      <c r="GCE17" s="80"/>
      <c r="GCF17" s="80"/>
      <c r="GCG17" s="80"/>
      <c r="GCH17" s="80"/>
      <c r="GCI17" s="80"/>
      <c r="GCJ17" s="80"/>
      <c r="GCK17" s="80"/>
      <c r="GCL17" s="80"/>
      <c r="GCM17" s="80"/>
      <c r="GCN17" s="80"/>
      <c r="GCO17" s="80"/>
      <c r="GCP17" s="80"/>
      <c r="GCQ17" s="80"/>
      <c r="GCR17" s="80"/>
      <c r="GCS17" s="80"/>
      <c r="GCT17" s="80"/>
      <c r="GCU17" s="80"/>
      <c r="GCV17" s="80"/>
      <c r="GCW17" s="80"/>
      <c r="GCX17" s="80"/>
      <c r="GCY17" s="80"/>
      <c r="GCZ17" s="80"/>
      <c r="GDA17" s="80"/>
      <c r="GDB17" s="80"/>
      <c r="GDC17" s="80"/>
      <c r="GDD17" s="80"/>
      <c r="GDE17" s="80"/>
      <c r="GDF17" s="80"/>
      <c r="GDG17" s="80"/>
      <c r="GDH17" s="80"/>
      <c r="GDI17" s="80"/>
      <c r="GDJ17" s="80"/>
      <c r="GDK17" s="80"/>
      <c r="GDL17" s="80"/>
      <c r="GDM17" s="80"/>
      <c r="GDN17" s="80"/>
      <c r="GDO17" s="80"/>
      <c r="GDP17" s="80"/>
      <c r="GDQ17" s="80"/>
      <c r="GDR17" s="80"/>
      <c r="GDS17" s="80"/>
      <c r="GDT17" s="80"/>
      <c r="GDU17" s="80"/>
      <c r="GDV17" s="80"/>
      <c r="GDW17" s="80"/>
      <c r="GDX17" s="80"/>
      <c r="GDY17" s="80"/>
      <c r="GDZ17" s="80"/>
      <c r="GEA17" s="80"/>
      <c r="GEB17" s="80"/>
      <c r="GEC17" s="80"/>
      <c r="GED17" s="80"/>
      <c r="GEE17" s="80"/>
      <c r="GEF17" s="80"/>
      <c r="GEG17" s="80"/>
      <c r="GEH17" s="80"/>
      <c r="GEI17" s="80"/>
      <c r="GEJ17" s="80"/>
      <c r="GEK17" s="80"/>
      <c r="GEL17" s="80"/>
      <c r="GEM17" s="80"/>
      <c r="GEN17" s="80"/>
      <c r="GEO17" s="80"/>
      <c r="GEP17" s="80"/>
      <c r="GEQ17" s="80"/>
      <c r="GER17" s="80"/>
      <c r="GES17" s="80"/>
      <c r="GET17" s="80"/>
      <c r="GEU17" s="80"/>
      <c r="GEV17" s="80"/>
      <c r="GEW17" s="80"/>
      <c r="GEX17" s="80"/>
      <c r="GEY17" s="80"/>
      <c r="GEZ17" s="80"/>
      <c r="GFA17" s="80"/>
      <c r="GFB17" s="80"/>
      <c r="GFC17" s="80"/>
      <c r="GFD17" s="80"/>
      <c r="GFE17" s="80"/>
      <c r="GFF17" s="80"/>
      <c r="GFG17" s="80"/>
      <c r="GFH17" s="80"/>
      <c r="GFI17" s="80"/>
      <c r="GFJ17" s="80"/>
      <c r="GFK17" s="80"/>
      <c r="GFL17" s="80"/>
      <c r="GFM17" s="80"/>
      <c r="GFN17" s="80"/>
      <c r="GFO17" s="80"/>
      <c r="GFP17" s="80"/>
      <c r="GFQ17" s="80"/>
      <c r="GFR17" s="80"/>
      <c r="GFS17" s="80"/>
      <c r="GFT17" s="80"/>
      <c r="GFU17" s="80"/>
      <c r="GFV17" s="80"/>
      <c r="GFW17" s="80"/>
      <c r="GFX17" s="80"/>
      <c r="GFY17" s="80"/>
      <c r="GFZ17" s="80"/>
      <c r="GGA17" s="80"/>
      <c r="GGB17" s="80"/>
      <c r="GGC17" s="80"/>
      <c r="GGD17" s="80"/>
      <c r="GGE17" s="80"/>
      <c r="GGF17" s="80"/>
      <c r="GGG17" s="80"/>
      <c r="GGH17" s="80"/>
      <c r="GGI17" s="80"/>
      <c r="GGJ17" s="80"/>
      <c r="GGK17" s="80"/>
      <c r="GGL17" s="80"/>
      <c r="GGM17" s="80"/>
      <c r="GGN17" s="80"/>
      <c r="GGO17" s="80"/>
      <c r="GGP17" s="80"/>
      <c r="GGQ17" s="80"/>
      <c r="GGR17" s="80"/>
      <c r="GGS17" s="80"/>
      <c r="GGT17" s="80"/>
      <c r="GGU17" s="80"/>
      <c r="GGV17" s="80"/>
      <c r="GGW17" s="80"/>
      <c r="GGX17" s="80"/>
      <c r="GGY17" s="80"/>
      <c r="GGZ17" s="80"/>
      <c r="GHA17" s="80"/>
      <c r="GHB17" s="80"/>
      <c r="GHC17" s="80"/>
      <c r="GHD17" s="80"/>
      <c r="GHE17" s="80"/>
      <c r="GHF17" s="80"/>
      <c r="GHG17" s="80"/>
      <c r="GHH17" s="80"/>
      <c r="GHI17" s="80"/>
      <c r="GHJ17" s="80"/>
      <c r="GHK17" s="80"/>
      <c r="GHL17" s="80"/>
      <c r="GHM17" s="80"/>
      <c r="GHN17" s="80"/>
      <c r="GHO17" s="80"/>
      <c r="GHP17" s="80"/>
      <c r="GHQ17" s="80"/>
      <c r="GHR17" s="80"/>
      <c r="GHS17" s="80"/>
      <c r="GHT17" s="80"/>
      <c r="GHU17" s="80"/>
      <c r="GHV17" s="80"/>
      <c r="GHW17" s="80"/>
      <c r="GHX17" s="80"/>
      <c r="GHY17" s="80"/>
      <c r="GHZ17" s="80"/>
      <c r="GIA17" s="80"/>
      <c r="GIB17" s="80"/>
      <c r="GIC17" s="80"/>
      <c r="GID17" s="80"/>
      <c r="GIE17" s="80"/>
      <c r="GIF17" s="80"/>
      <c r="GIG17" s="80"/>
      <c r="GIH17" s="80"/>
      <c r="GII17" s="80"/>
      <c r="GIJ17" s="80"/>
      <c r="GIK17" s="80"/>
      <c r="GIL17" s="80"/>
      <c r="GIM17" s="80"/>
      <c r="GIN17" s="80"/>
      <c r="GIO17" s="80"/>
      <c r="GIP17" s="80"/>
      <c r="GIQ17" s="80"/>
      <c r="GIR17" s="80"/>
      <c r="GIS17" s="80"/>
      <c r="GIT17" s="80"/>
      <c r="GIU17" s="80"/>
      <c r="GIV17" s="80"/>
      <c r="GIW17" s="80"/>
      <c r="GIX17" s="80"/>
      <c r="GIY17" s="80"/>
      <c r="GIZ17" s="80"/>
      <c r="GJA17" s="80"/>
      <c r="GJB17" s="80"/>
      <c r="GJC17" s="80"/>
      <c r="GJD17" s="80"/>
      <c r="GJE17" s="80"/>
      <c r="GJF17" s="80"/>
      <c r="GJG17" s="80"/>
      <c r="GJH17" s="80"/>
      <c r="GJI17" s="80"/>
      <c r="GJJ17" s="80"/>
      <c r="GJK17" s="80"/>
      <c r="GJL17" s="80"/>
      <c r="GJM17" s="80"/>
      <c r="GJN17" s="80"/>
      <c r="GJO17" s="80"/>
      <c r="GJP17" s="80"/>
      <c r="GJQ17" s="80"/>
      <c r="GJR17" s="80"/>
      <c r="GJS17" s="80"/>
      <c r="GJT17" s="80"/>
      <c r="GJU17" s="80"/>
      <c r="GJV17" s="80"/>
      <c r="GJW17" s="80"/>
      <c r="GJX17" s="80"/>
      <c r="GJY17" s="80"/>
      <c r="GJZ17" s="80"/>
      <c r="GKA17" s="80"/>
      <c r="GKB17" s="80"/>
      <c r="GKC17" s="80"/>
      <c r="GKD17" s="80"/>
      <c r="GKE17" s="80"/>
      <c r="GKF17" s="80"/>
      <c r="GKG17" s="80"/>
      <c r="GKH17" s="80"/>
      <c r="GKI17" s="80"/>
      <c r="GKJ17" s="80"/>
      <c r="GKK17" s="80"/>
      <c r="GKL17" s="80"/>
      <c r="GKM17" s="80"/>
      <c r="GKN17" s="80"/>
      <c r="GKO17" s="80"/>
      <c r="GKP17" s="80"/>
      <c r="GKQ17" s="80"/>
      <c r="GKR17" s="80"/>
      <c r="GKS17" s="80"/>
      <c r="GKT17" s="80"/>
      <c r="GKU17" s="80"/>
      <c r="GKV17" s="80"/>
      <c r="GKW17" s="80"/>
      <c r="GKX17" s="80"/>
      <c r="GKY17" s="80"/>
      <c r="GKZ17" s="80"/>
      <c r="GLA17" s="80"/>
      <c r="GLB17" s="80"/>
      <c r="GLC17" s="80"/>
      <c r="GLD17" s="80"/>
      <c r="GLE17" s="80"/>
      <c r="GLF17" s="80"/>
      <c r="GLG17" s="80"/>
      <c r="GLH17" s="80"/>
      <c r="GLI17" s="80"/>
      <c r="GLJ17" s="80"/>
      <c r="GLK17" s="80"/>
      <c r="GLL17" s="80"/>
      <c r="GLM17" s="80"/>
      <c r="GLN17" s="80"/>
      <c r="GLO17" s="80"/>
      <c r="GLP17" s="80"/>
      <c r="GLQ17" s="80"/>
      <c r="GLR17" s="80"/>
      <c r="GLS17" s="80"/>
      <c r="GLT17" s="80"/>
      <c r="GLU17" s="80"/>
      <c r="GLV17" s="80"/>
      <c r="GLW17" s="80"/>
      <c r="GLX17" s="80"/>
      <c r="GLY17" s="80"/>
      <c r="GLZ17" s="80"/>
      <c r="GMA17" s="80"/>
      <c r="GMB17" s="80"/>
      <c r="GMC17" s="80"/>
      <c r="GMD17" s="80"/>
      <c r="GME17" s="80"/>
      <c r="GMF17" s="80"/>
      <c r="GMG17" s="80"/>
      <c r="GMH17" s="80"/>
      <c r="GMI17" s="80"/>
      <c r="GMJ17" s="80"/>
      <c r="GMK17" s="80"/>
      <c r="GML17" s="80"/>
      <c r="GMM17" s="80"/>
      <c r="GMN17" s="80"/>
      <c r="GMO17" s="80"/>
      <c r="GMP17" s="80"/>
      <c r="GMQ17" s="80"/>
      <c r="GMR17" s="80"/>
      <c r="GMS17" s="80"/>
      <c r="GMT17" s="80"/>
      <c r="GMU17" s="80"/>
      <c r="GMV17" s="80"/>
      <c r="GMW17" s="80"/>
      <c r="GMX17" s="80"/>
      <c r="GMY17" s="80"/>
      <c r="GMZ17" s="80"/>
      <c r="GNA17" s="80"/>
      <c r="GNB17" s="80"/>
      <c r="GNC17" s="80"/>
      <c r="GND17" s="80"/>
      <c r="GNE17" s="80"/>
      <c r="GNF17" s="80"/>
      <c r="GNG17" s="80"/>
      <c r="GNH17" s="80"/>
      <c r="GNI17" s="80"/>
      <c r="GNJ17" s="80"/>
      <c r="GNK17" s="80"/>
      <c r="GNL17" s="80"/>
      <c r="GNM17" s="80"/>
      <c r="GNN17" s="80"/>
      <c r="GNO17" s="80"/>
      <c r="GNP17" s="80"/>
      <c r="GNQ17" s="80"/>
      <c r="GNR17" s="80"/>
      <c r="GNS17" s="80"/>
      <c r="GNT17" s="80"/>
      <c r="GNU17" s="80"/>
      <c r="GNV17" s="80"/>
      <c r="GNW17" s="80"/>
      <c r="GNX17" s="80"/>
      <c r="GNY17" s="80"/>
      <c r="GNZ17" s="80"/>
      <c r="GOA17" s="80"/>
      <c r="GOB17" s="80"/>
      <c r="GOC17" s="80"/>
      <c r="GOD17" s="80"/>
      <c r="GOE17" s="80"/>
      <c r="GOF17" s="80"/>
      <c r="GOG17" s="80"/>
      <c r="GOH17" s="80"/>
      <c r="GOI17" s="80"/>
      <c r="GOJ17" s="80"/>
      <c r="GOK17" s="80"/>
      <c r="GOL17" s="80"/>
      <c r="GOM17" s="80"/>
      <c r="GON17" s="80"/>
      <c r="GOO17" s="80"/>
      <c r="GOP17" s="80"/>
      <c r="GOQ17" s="80"/>
      <c r="GOR17" s="80"/>
      <c r="GOS17" s="80"/>
      <c r="GOT17" s="80"/>
      <c r="GOU17" s="80"/>
      <c r="GOV17" s="80"/>
      <c r="GOW17" s="80"/>
      <c r="GOX17" s="80"/>
      <c r="GOY17" s="80"/>
      <c r="GOZ17" s="80"/>
      <c r="GPA17" s="80"/>
      <c r="GPB17" s="80"/>
      <c r="GPC17" s="80"/>
      <c r="GPD17" s="80"/>
      <c r="GPE17" s="80"/>
      <c r="GPF17" s="80"/>
      <c r="GPG17" s="80"/>
      <c r="GPH17" s="80"/>
      <c r="GPI17" s="80"/>
      <c r="GPJ17" s="80"/>
      <c r="GPK17" s="80"/>
      <c r="GPL17" s="80"/>
      <c r="GPM17" s="80"/>
      <c r="GPN17" s="80"/>
      <c r="GPO17" s="80"/>
      <c r="GPP17" s="80"/>
      <c r="GPQ17" s="80"/>
      <c r="GPR17" s="80"/>
      <c r="GPS17" s="80"/>
      <c r="GPT17" s="80"/>
      <c r="GPU17" s="80"/>
      <c r="GPV17" s="80"/>
      <c r="GPW17" s="80"/>
      <c r="GPX17" s="80"/>
      <c r="GPY17" s="80"/>
      <c r="GPZ17" s="80"/>
      <c r="GQA17" s="80"/>
      <c r="GQB17" s="80"/>
      <c r="GQC17" s="80"/>
      <c r="GQD17" s="80"/>
      <c r="GQE17" s="80"/>
      <c r="GQF17" s="80"/>
      <c r="GQG17" s="80"/>
      <c r="GQH17" s="80"/>
      <c r="GQI17" s="80"/>
      <c r="GQJ17" s="80"/>
      <c r="GQK17" s="80"/>
      <c r="GQL17" s="80"/>
      <c r="GQM17" s="80"/>
      <c r="GQN17" s="80"/>
      <c r="GQO17" s="80"/>
      <c r="GQP17" s="80"/>
      <c r="GQQ17" s="80"/>
      <c r="GQR17" s="80"/>
      <c r="GQS17" s="80"/>
      <c r="GQT17" s="80"/>
      <c r="GQU17" s="80"/>
      <c r="GQV17" s="80"/>
      <c r="GQW17" s="80"/>
      <c r="GQX17" s="80"/>
      <c r="GQY17" s="80"/>
      <c r="GQZ17" s="80"/>
      <c r="GRA17" s="80"/>
      <c r="GRB17" s="80"/>
      <c r="GRC17" s="80"/>
      <c r="GRD17" s="80"/>
      <c r="GRE17" s="80"/>
      <c r="GRF17" s="80"/>
      <c r="GRG17" s="80"/>
      <c r="GRH17" s="80"/>
      <c r="GRI17" s="80"/>
      <c r="GRJ17" s="80"/>
      <c r="GRK17" s="80"/>
      <c r="GRL17" s="80"/>
      <c r="GRM17" s="80"/>
      <c r="GRN17" s="80"/>
      <c r="GRO17" s="80"/>
      <c r="GRP17" s="80"/>
      <c r="GRQ17" s="80"/>
      <c r="GRR17" s="80"/>
      <c r="GRS17" s="80"/>
      <c r="GRT17" s="80"/>
      <c r="GRU17" s="80"/>
      <c r="GRV17" s="80"/>
      <c r="GRW17" s="80"/>
      <c r="GRX17" s="80"/>
      <c r="GRY17" s="80"/>
      <c r="GRZ17" s="80"/>
      <c r="GSA17" s="80"/>
      <c r="GSB17" s="80"/>
      <c r="GSC17" s="80"/>
      <c r="GSD17" s="80"/>
      <c r="GSE17" s="80"/>
      <c r="GSF17" s="80"/>
      <c r="GSG17" s="80"/>
      <c r="GSH17" s="80"/>
      <c r="GSI17" s="80"/>
      <c r="GSJ17" s="80"/>
      <c r="GSK17" s="80"/>
      <c r="GSL17" s="80"/>
      <c r="GSM17" s="80"/>
      <c r="GSN17" s="80"/>
      <c r="GSO17" s="80"/>
      <c r="GSP17" s="80"/>
      <c r="GSQ17" s="80"/>
      <c r="GSR17" s="80"/>
      <c r="GSS17" s="80"/>
      <c r="GST17" s="80"/>
      <c r="GSU17" s="80"/>
      <c r="GSV17" s="80"/>
      <c r="GSW17" s="80"/>
      <c r="GSX17" s="80"/>
      <c r="GSY17" s="80"/>
      <c r="GSZ17" s="80"/>
      <c r="GTA17" s="80"/>
      <c r="GTB17" s="80"/>
      <c r="GTC17" s="80"/>
      <c r="GTD17" s="80"/>
      <c r="GTE17" s="80"/>
      <c r="GTF17" s="80"/>
      <c r="GTG17" s="80"/>
      <c r="GTH17" s="80"/>
      <c r="GTI17" s="80"/>
      <c r="GTJ17" s="80"/>
      <c r="GTK17" s="80"/>
      <c r="GTL17" s="80"/>
      <c r="GTM17" s="80"/>
      <c r="GTN17" s="80"/>
      <c r="GTO17" s="80"/>
      <c r="GTP17" s="80"/>
      <c r="GTQ17" s="80"/>
      <c r="GTR17" s="80"/>
      <c r="GTS17" s="80"/>
      <c r="GTT17" s="80"/>
      <c r="GTU17" s="80"/>
      <c r="GTV17" s="80"/>
      <c r="GTW17" s="80"/>
      <c r="GTX17" s="80"/>
      <c r="GTY17" s="80"/>
      <c r="GTZ17" s="80"/>
      <c r="GUA17" s="80"/>
      <c r="GUB17" s="80"/>
      <c r="GUC17" s="80"/>
      <c r="GUD17" s="80"/>
      <c r="GUE17" s="80"/>
      <c r="GUF17" s="80"/>
      <c r="GUG17" s="80"/>
      <c r="GUH17" s="80"/>
      <c r="GUI17" s="80"/>
      <c r="GUJ17" s="80"/>
      <c r="GUK17" s="80"/>
      <c r="GUL17" s="80"/>
      <c r="GUM17" s="80"/>
      <c r="GUN17" s="80"/>
      <c r="GUO17" s="80"/>
      <c r="GUP17" s="80"/>
      <c r="GUQ17" s="80"/>
      <c r="GUR17" s="80"/>
      <c r="GUS17" s="80"/>
      <c r="GUT17" s="80"/>
      <c r="GUU17" s="80"/>
      <c r="GUV17" s="80"/>
      <c r="GUW17" s="80"/>
      <c r="GUX17" s="80"/>
      <c r="GUY17" s="80"/>
      <c r="GUZ17" s="80"/>
      <c r="GVA17" s="80"/>
      <c r="GVB17" s="80"/>
      <c r="GVC17" s="80"/>
      <c r="GVD17" s="80"/>
      <c r="GVE17" s="80"/>
      <c r="GVF17" s="80"/>
      <c r="GVG17" s="80"/>
      <c r="GVH17" s="80"/>
      <c r="GVI17" s="80"/>
      <c r="GVJ17" s="80"/>
      <c r="GVK17" s="80"/>
      <c r="GVL17" s="80"/>
      <c r="GVM17" s="80"/>
      <c r="GVN17" s="80"/>
      <c r="GVO17" s="80"/>
      <c r="GVP17" s="80"/>
      <c r="GVQ17" s="80"/>
      <c r="GVR17" s="80"/>
      <c r="GVS17" s="80"/>
      <c r="GVT17" s="80"/>
      <c r="GVU17" s="80"/>
      <c r="GVV17" s="80"/>
      <c r="GVW17" s="80"/>
      <c r="GVX17" s="80"/>
      <c r="GVY17" s="80"/>
      <c r="GVZ17" s="80"/>
      <c r="GWA17" s="80"/>
      <c r="GWB17" s="80"/>
      <c r="GWC17" s="80"/>
      <c r="GWD17" s="80"/>
      <c r="GWE17" s="80"/>
      <c r="GWF17" s="80"/>
      <c r="GWG17" s="80"/>
      <c r="GWH17" s="80"/>
      <c r="GWI17" s="80"/>
      <c r="GWJ17" s="80"/>
      <c r="GWK17" s="80"/>
      <c r="GWL17" s="80"/>
      <c r="GWM17" s="80"/>
      <c r="GWN17" s="80"/>
      <c r="GWO17" s="80"/>
      <c r="GWP17" s="80"/>
      <c r="GWQ17" s="80"/>
      <c r="GWR17" s="80"/>
      <c r="GWS17" s="80"/>
      <c r="GWT17" s="80"/>
      <c r="GWU17" s="80"/>
      <c r="GWV17" s="80"/>
      <c r="GWW17" s="80"/>
      <c r="GWX17" s="80"/>
      <c r="GWY17" s="80"/>
      <c r="GWZ17" s="80"/>
      <c r="GXA17" s="80"/>
      <c r="GXB17" s="80"/>
      <c r="GXC17" s="80"/>
      <c r="GXD17" s="80"/>
      <c r="GXE17" s="80"/>
      <c r="GXF17" s="80"/>
      <c r="GXG17" s="80"/>
      <c r="GXH17" s="80"/>
      <c r="GXI17" s="80"/>
      <c r="GXJ17" s="80"/>
      <c r="GXK17" s="80"/>
      <c r="GXL17" s="80"/>
      <c r="GXM17" s="80"/>
      <c r="GXN17" s="80"/>
      <c r="GXO17" s="80"/>
      <c r="GXP17" s="80"/>
      <c r="GXQ17" s="80"/>
      <c r="GXR17" s="80"/>
      <c r="GXS17" s="80"/>
      <c r="GXT17" s="80"/>
      <c r="GXU17" s="80"/>
      <c r="GXV17" s="80"/>
      <c r="GXW17" s="80"/>
      <c r="GXX17" s="80"/>
      <c r="GXY17" s="80"/>
      <c r="GXZ17" s="80"/>
      <c r="GYA17" s="80"/>
      <c r="GYB17" s="80"/>
      <c r="GYC17" s="80"/>
      <c r="GYD17" s="80"/>
      <c r="GYE17" s="80"/>
      <c r="GYF17" s="80"/>
      <c r="GYG17" s="80"/>
      <c r="GYH17" s="80"/>
      <c r="GYI17" s="80"/>
      <c r="GYJ17" s="80"/>
      <c r="GYK17" s="80"/>
      <c r="GYL17" s="80"/>
      <c r="GYM17" s="80"/>
      <c r="GYN17" s="80"/>
      <c r="GYO17" s="80"/>
      <c r="GYP17" s="80"/>
      <c r="GYQ17" s="80"/>
      <c r="GYR17" s="80"/>
      <c r="GYS17" s="80"/>
      <c r="GYT17" s="80"/>
      <c r="GYU17" s="80"/>
      <c r="GYV17" s="80"/>
      <c r="GYW17" s="80"/>
      <c r="GYX17" s="80"/>
      <c r="GYY17" s="80"/>
      <c r="GYZ17" s="80"/>
      <c r="GZA17" s="80"/>
      <c r="GZB17" s="80"/>
      <c r="GZC17" s="80"/>
      <c r="GZD17" s="80"/>
      <c r="GZE17" s="80"/>
      <c r="GZF17" s="80"/>
      <c r="GZG17" s="80"/>
      <c r="GZH17" s="80"/>
      <c r="GZI17" s="80"/>
      <c r="GZJ17" s="80"/>
      <c r="GZK17" s="80"/>
      <c r="GZL17" s="80"/>
      <c r="GZM17" s="80"/>
      <c r="GZN17" s="80"/>
      <c r="GZO17" s="80"/>
      <c r="GZP17" s="80"/>
      <c r="GZQ17" s="80"/>
      <c r="GZR17" s="80"/>
      <c r="GZS17" s="80"/>
      <c r="GZT17" s="80"/>
      <c r="GZU17" s="80"/>
      <c r="GZV17" s="80"/>
      <c r="GZW17" s="80"/>
      <c r="GZX17" s="80"/>
      <c r="GZY17" s="80"/>
      <c r="GZZ17" s="80"/>
      <c r="HAA17" s="80"/>
      <c r="HAB17" s="80"/>
      <c r="HAC17" s="80"/>
      <c r="HAD17" s="80"/>
      <c r="HAE17" s="80"/>
      <c r="HAF17" s="80"/>
      <c r="HAG17" s="80"/>
      <c r="HAH17" s="80"/>
      <c r="HAI17" s="80"/>
      <c r="HAJ17" s="80"/>
      <c r="HAK17" s="80"/>
      <c r="HAL17" s="80"/>
      <c r="HAM17" s="80"/>
      <c r="HAN17" s="80"/>
      <c r="HAO17" s="80"/>
      <c r="HAP17" s="80"/>
      <c r="HAQ17" s="80"/>
      <c r="HAR17" s="80"/>
      <c r="HAS17" s="80"/>
      <c r="HAT17" s="80"/>
      <c r="HAU17" s="80"/>
      <c r="HAV17" s="80"/>
      <c r="HAW17" s="80"/>
      <c r="HAX17" s="80"/>
      <c r="HAY17" s="80"/>
      <c r="HAZ17" s="80"/>
      <c r="HBA17" s="80"/>
      <c r="HBB17" s="80"/>
      <c r="HBC17" s="80"/>
      <c r="HBD17" s="80"/>
      <c r="HBE17" s="80"/>
      <c r="HBF17" s="80"/>
      <c r="HBG17" s="80"/>
      <c r="HBH17" s="80"/>
      <c r="HBI17" s="80"/>
      <c r="HBJ17" s="80"/>
      <c r="HBK17" s="80"/>
      <c r="HBL17" s="80"/>
      <c r="HBM17" s="80"/>
      <c r="HBN17" s="80"/>
      <c r="HBO17" s="80"/>
      <c r="HBP17" s="80"/>
      <c r="HBQ17" s="80"/>
      <c r="HBR17" s="80"/>
      <c r="HBS17" s="80"/>
      <c r="HBT17" s="80"/>
      <c r="HBU17" s="80"/>
      <c r="HBV17" s="80"/>
      <c r="HBW17" s="80"/>
      <c r="HBX17" s="80"/>
      <c r="HBY17" s="80"/>
      <c r="HBZ17" s="80"/>
      <c r="HCA17" s="80"/>
      <c r="HCB17" s="80"/>
      <c r="HCC17" s="80"/>
      <c r="HCD17" s="80"/>
      <c r="HCE17" s="80"/>
      <c r="HCF17" s="80"/>
      <c r="HCG17" s="80"/>
      <c r="HCH17" s="80"/>
      <c r="HCI17" s="80"/>
      <c r="HCJ17" s="80"/>
      <c r="HCK17" s="80"/>
      <c r="HCL17" s="80"/>
      <c r="HCM17" s="80"/>
      <c r="HCN17" s="80"/>
      <c r="HCO17" s="80"/>
      <c r="HCP17" s="80"/>
      <c r="HCQ17" s="80"/>
      <c r="HCR17" s="80"/>
      <c r="HCS17" s="80"/>
      <c r="HCT17" s="80"/>
      <c r="HCU17" s="80"/>
      <c r="HCV17" s="80"/>
      <c r="HCW17" s="80"/>
      <c r="HCX17" s="80"/>
      <c r="HCY17" s="80"/>
      <c r="HCZ17" s="80"/>
      <c r="HDA17" s="80"/>
      <c r="HDB17" s="80"/>
      <c r="HDC17" s="80"/>
      <c r="HDD17" s="80"/>
      <c r="HDE17" s="80"/>
      <c r="HDF17" s="80"/>
      <c r="HDG17" s="80"/>
      <c r="HDH17" s="80"/>
      <c r="HDI17" s="80"/>
      <c r="HDJ17" s="80"/>
      <c r="HDK17" s="80"/>
      <c r="HDL17" s="80"/>
      <c r="HDM17" s="80"/>
      <c r="HDN17" s="80"/>
      <c r="HDO17" s="80"/>
      <c r="HDP17" s="80"/>
      <c r="HDQ17" s="80"/>
      <c r="HDR17" s="80"/>
      <c r="HDS17" s="80"/>
      <c r="HDT17" s="80"/>
      <c r="HDU17" s="80"/>
      <c r="HDV17" s="80"/>
      <c r="HDW17" s="80"/>
      <c r="HDX17" s="80"/>
      <c r="HDY17" s="80"/>
      <c r="HDZ17" s="80"/>
      <c r="HEA17" s="80"/>
      <c r="HEB17" s="80"/>
      <c r="HEC17" s="80"/>
      <c r="HED17" s="80"/>
      <c r="HEE17" s="80"/>
      <c r="HEF17" s="80"/>
      <c r="HEG17" s="80"/>
      <c r="HEH17" s="80"/>
      <c r="HEI17" s="80"/>
      <c r="HEJ17" s="80"/>
      <c r="HEK17" s="80"/>
      <c r="HEL17" s="80"/>
      <c r="HEM17" s="80"/>
      <c r="HEN17" s="80"/>
      <c r="HEO17" s="80"/>
      <c r="HEP17" s="80"/>
      <c r="HEQ17" s="80"/>
      <c r="HER17" s="80"/>
      <c r="HES17" s="80"/>
      <c r="HET17" s="80"/>
      <c r="HEU17" s="80"/>
      <c r="HEV17" s="80"/>
      <c r="HEW17" s="80"/>
      <c r="HEX17" s="80"/>
      <c r="HEY17" s="80"/>
      <c r="HEZ17" s="80"/>
      <c r="HFA17" s="80"/>
      <c r="HFB17" s="80"/>
      <c r="HFC17" s="80"/>
      <c r="HFD17" s="80"/>
      <c r="HFE17" s="80"/>
      <c r="HFF17" s="80"/>
      <c r="HFG17" s="80"/>
      <c r="HFH17" s="80"/>
      <c r="HFI17" s="80"/>
      <c r="HFJ17" s="80"/>
      <c r="HFK17" s="80"/>
      <c r="HFL17" s="80"/>
      <c r="HFM17" s="80"/>
      <c r="HFN17" s="80"/>
      <c r="HFO17" s="80"/>
      <c r="HFP17" s="80"/>
      <c r="HFQ17" s="80"/>
      <c r="HFR17" s="80"/>
      <c r="HFS17" s="80"/>
      <c r="HFT17" s="80"/>
      <c r="HFU17" s="80"/>
      <c r="HFV17" s="80"/>
      <c r="HFW17" s="80"/>
      <c r="HFX17" s="80"/>
      <c r="HFY17" s="80"/>
      <c r="HFZ17" s="80"/>
      <c r="HGA17" s="80"/>
      <c r="HGB17" s="80"/>
      <c r="HGC17" s="80"/>
      <c r="HGD17" s="80"/>
      <c r="HGE17" s="80"/>
      <c r="HGF17" s="80"/>
      <c r="HGG17" s="80"/>
      <c r="HGH17" s="80"/>
      <c r="HGI17" s="80"/>
      <c r="HGJ17" s="80"/>
      <c r="HGK17" s="80"/>
      <c r="HGL17" s="80"/>
      <c r="HGM17" s="80"/>
      <c r="HGN17" s="80"/>
      <c r="HGO17" s="80"/>
      <c r="HGP17" s="80"/>
      <c r="HGQ17" s="80"/>
      <c r="HGR17" s="80"/>
      <c r="HGS17" s="80"/>
      <c r="HGT17" s="80"/>
      <c r="HGU17" s="80"/>
      <c r="HGV17" s="80"/>
      <c r="HGW17" s="80"/>
      <c r="HGX17" s="80"/>
      <c r="HGY17" s="80"/>
      <c r="HGZ17" s="80"/>
      <c r="HHA17" s="80"/>
      <c r="HHB17" s="80"/>
      <c r="HHC17" s="80"/>
      <c r="HHD17" s="80"/>
      <c r="HHE17" s="80"/>
      <c r="HHF17" s="80"/>
      <c r="HHG17" s="80"/>
      <c r="HHH17" s="80"/>
      <c r="HHI17" s="80"/>
      <c r="HHJ17" s="80"/>
      <c r="HHK17" s="80"/>
      <c r="HHL17" s="80"/>
      <c r="HHM17" s="80"/>
      <c r="HHN17" s="80"/>
      <c r="HHO17" s="80"/>
      <c r="HHP17" s="80"/>
      <c r="HHQ17" s="80"/>
      <c r="HHR17" s="80"/>
      <c r="HHS17" s="80"/>
      <c r="HHT17" s="80"/>
      <c r="HHU17" s="80"/>
      <c r="HHV17" s="80"/>
      <c r="HHW17" s="80"/>
      <c r="HHX17" s="80"/>
      <c r="HHY17" s="80"/>
      <c r="HHZ17" s="80"/>
      <c r="HIA17" s="80"/>
      <c r="HIB17" s="80"/>
      <c r="HIC17" s="80"/>
      <c r="HID17" s="80"/>
      <c r="HIE17" s="80"/>
      <c r="HIF17" s="80"/>
      <c r="HIG17" s="80"/>
      <c r="HIH17" s="80"/>
      <c r="HII17" s="80"/>
      <c r="HIJ17" s="80"/>
      <c r="HIK17" s="80"/>
      <c r="HIL17" s="80"/>
      <c r="HIM17" s="80"/>
      <c r="HIN17" s="80"/>
      <c r="HIO17" s="80"/>
      <c r="HIP17" s="80"/>
      <c r="HIQ17" s="80"/>
      <c r="HIR17" s="80"/>
      <c r="HIS17" s="80"/>
      <c r="HIT17" s="80"/>
      <c r="HIU17" s="80"/>
      <c r="HIV17" s="80"/>
      <c r="HIW17" s="80"/>
      <c r="HIX17" s="80"/>
      <c r="HIY17" s="80"/>
      <c r="HIZ17" s="80"/>
      <c r="HJA17" s="80"/>
      <c r="HJB17" s="80"/>
      <c r="HJC17" s="80"/>
      <c r="HJD17" s="80"/>
      <c r="HJE17" s="80"/>
      <c r="HJF17" s="80"/>
      <c r="HJG17" s="80"/>
      <c r="HJH17" s="80"/>
      <c r="HJI17" s="80"/>
      <c r="HJJ17" s="80"/>
      <c r="HJK17" s="80"/>
      <c r="HJL17" s="80"/>
      <c r="HJM17" s="80"/>
      <c r="HJN17" s="80"/>
      <c r="HJO17" s="80"/>
      <c r="HJP17" s="80"/>
      <c r="HJQ17" s="80"/>
      <c r="HJR17" s="80"/>
      <c r="HJS17" s="80"/>
      <c r="HJT17" s="80"/>
      <c r="HJU17" s="80"/>
      <c r="HJV17" s="80"/>
      <c r="HJW17" s="80"/>
      <c r="HJX17" s="80"/>
      <c r="HJY17" s="80"/>
      <c r="HJZ17" s="80"/>
      <c r="HKA17" s="80"/>
      <c r="HKB17" s="80"/>
      <c r="HKC17" s="80"/>
      <c r="HKD17" s="80"/>
      <c r="HKE17" s="80"/>
      <c r="HKF17" s="80"/>
      <c r="HKG17" s="80"/>
      <c r="HKH17" s="80"/>
      <c r="HKI17" s="80"/>
      <c r="HKJ17" s="80"/>
      <c r="HKK17" s="80"/>
      <c r="HKL17" s="80"/>
      <c r="HKM17" s="80"/>
      <c r="HKN17" s="80"/>
      <c r="HKO17" s="80"/>
      <c r="HKP17" s="80"/>
      <c r="HKQ17" s="80"/>
      <c r="HKR17" s="80"/>
      <c r="HKS17" s="80"/>
      <c r="HKT17" s="80"/>
      <c r="HKU17" s="80"/>
      <c r="HKV17" s="80"/>
      <c r="HKW17" s="80"/>
      <c r="HKX17" s="80"/>
      <c r="HKY17" s="80"/>
      <c r="HKZ17" s="80"/>
      <c r="HLA17" s="80"/>
      <c r="HLB17" s="80"/>
      <c r="HLC17" s="80"/>
      <c r="HLD17" s="80"/>
      <c r="HLE17" s="80"/>
      <c r="HLF17" s="80"/>
      <c r="HLG17" s="80"/>
      <c r="HLH17" s="80"/>
      <c r="HLI17" s="80"/>
      <c r="HLJ17" s="80"/>
      <c r="HLK17" s="80"/>
      <c r="HLL17" s="80"/>
      <c r="HLM17" s="80"/>
      <c r="HLN17" s="80"/>
      <c r="HLO17" s="80"/>
      <c r="HLP17" s="80"/>
      <c r="HLQ17" s="80"/>
      <c r="HLR17" s="80"/>
      <c r="HLS17" s="80"/>
      <c r="HLT17" s="80"/>
      <c r="HLU17" s="80"/>
      <c r="HLV17" s="80"/>
      <c r="HLW17" s="80"/>
      <c r="HLX17" s="80"/>
      <c r="HLY17" s="80"/>
      <c r="HLZ17" s="80"/>
      <c r="HMA17" s="80"/>
      <c r="HMB17" s="80"/>
      <c r="HMC17" s="80"/>
      <c r="HMD17" s="80"/>
      <c r="HME17" s="80"/>
      <c r="HMF17" s="80"/>
      <c r="HMG17" s="80"/>
      <c r="HMH17" s="80"/>
      <c r="HMI17" s="80"/>
      <c r="HMJ17" s="80"/>
      <c r="HMK17" s="80"/>
      <c r="HML17" s="80"/>
      <c r="HMM17" s="80"/>
      <c r="HMN17" s="80"/>
      <c r="HMO17" s="80"/>
      <c r="HMP17" s="80"/>
      <c r="HMQ17" s="80"/>
      <c r="HMR17" s="80"/>
      <c r="HMS17" s="80"/>
      <c r="HMT17" s="80"/>
      <c r="HMU17" s="80"/>
      <c r="HMV17" s="80"/>
      <c r="HMW17" s="80"/>
      <c r="HMX17" s="80"/>
      <c r="HMY17" s="80"/>
      <c r="HMZ17" s="80"/>
      <c r="HNA17" s="80"/>
      <c r="HNB17" s="80"/>
      <c r="HNC17" s="80"/>
      <c r="HND17" s="80"/>
      <c r="HNE17" s="80"/>
      <c r="HNF17" s="80"/>
      <c r="HNG17" s="80"/>
      <c r="HNH17" s="80"/>
      <c r="HNI17" s="80"/>
      <c r="HNJ17" s="80"/>
      <c r="HNK17" s="80"/>
      <c r="HNL17" s="80"/>
      <c r="HNM17" s="80"/>
      <c r="HNN17" s="80"/>
      <c r="HNO17" s="80"/>
      <c r="HNP17" s="80"/>
      <c r="HNQ17" s="80"/>
      <c r="HNR17" s="80"/>
      <c r="HNS17" s="80"/>
      <c r="HNT17" s="80"/>
      <c r="HNU17" s="80"/>
      <c r="HNV17" s="80"/>
      <c r="HNW17" s="80"/>
      <c r="HNX17" s="80"/>
      <c r="HNY17" s="80"/>
      <c r="HNZ17" s="80"/>
      <c r="HOA17" s="80"/>
      <c r="HOB17" s="80"/>
      <c r="HOC17" s="80"/>
      <c r="HOD17" s="80"/>
      <c r="HOE17" s="80"/>
      <c r="HOF17" s="80"/>
      <c r="HOG17" s="80"/>
      <c r="HOH17" s="80"/>
      <c r="HOI17" s="80"/>
      <c r="HOJ17" s="80"/>
      <c r="HOK17" s="80"/>
      <c r="HOL17" s="80"/>
      <c r="HOM17" s="80"/>
      <c r="HON17" s="80"/>
      <c r="HOO17" s="80"/>
      <c r="HOP17" s="80"/>
      <c r="HOQ17" s="80"/>
      <c r="HOR17" s="80"/>
      <c r="HOS17" s="80"/>
      <c r="HOT17" s="80"/>
      <c r="HOU17" s="80"/>
      <c r="HOV17" s="80"/>
      <c r="HOW17" s="80"/>
      <c r="HOX17" s="80"/>
      <c r="HOY17" s="80"/>
      <c r="HOZ17" s="80"/>
      <c r="HPA17" s="80"/>
      <c r="HPB17" s="80"/>
      <c r="HPC17" s="80"/>
      <c r="HPD17" s="80"/>
      <c r="HPE17" s="80"/>
      <c r="HPF17" s="80"/>
      <c r="HPG17" s="80"/>
      <c r="HPH17" s="80"/>
      <c r="HPI17" s="80"/>
      <c r="HPJ17" s="80"/>
      <c r="HPK17" s="80"/>
      <c r="HPL17" s="80"/>
      <c r="HPM17" s="80"/>
      <c r="HPN17" s="80"/>
      <c r="HPO17" s="80"/>
      <c r="HPP17" s="80"/>
      <c r="HPQ17" s="80"/>
      <c r="HPR17" s="80"/>
      <c r="HPS17" s="80"/>
      <c r="HPT17" s="80"/>
      <c r="HPU17" s="80"/>
      <c r="HPV17" s="80"/>
      <c r="HPW17" s="80"/>
      <c r="HPX17" s="80"/>
      <c r="HPY17" s="80"/>
      <c r="HPZ17" s="80"/>
      <c r="HQA17" s="80"/>
      <c r="HQB17" s="80"/>
      <c r="HQC17" s="80"/>
      <c r="HQD17" s="80"/>
      <c r="HQE17" s="80"/>
      <c r="HQF17" s="80"/>
      <c r="HQG17" s="80"/>
      <c r="HQH17" s="80"/>
      <c r="HQI17" s="80"/>
      <c r="HQJ17" s="80"/>
      <c r="HQK17" s="80"/>
      <c r="HQL17" s="80"/>
      <c r="HQM17" s="80"/>
      <c r="HQN17" s="80"/>
      <c r="HQO17" s="80"/>
      <c r="HQP17" s="80"/>
      <c r="HQQ17" s="80"/>
      <c r="HQR17" s="80"/>
      <c r="HQS17" s="80"/>
      <c r="HQT17" s="80"/>
      <c r="HQU17" s="80"/>
      <c r="HQV17" s="80"/>
      <c r="HQW17" s="80"/>
      <c r="HQX17" s="80"/>
      <c r="HQY17" s="80"/>
      <c r="HQZ17" s="80"/>
      <c r="HRA17" s="80"/>
      <c r="HRB17" s="80"/>
      <c r="HRC17" s="80"/>
      <c r="HRD17" s="80"/>
      <c r="HRE17" s="80"/>
      <c r="HRF17" s="80"/>
      <c r="HRG17" s="80"/>
      <c r="HRH17" s="80"/>
      <c r="HRI17" s="80"/>
      <c r="HRJ17" s="80"/>
      <c r="HRK17" s="80"/>
      <c r="HRL17" s="80"/>
      <c r="HRM17" s="80"/>
      <c r="HRN17" s="80"/>
      <c r="HRO17" s="80"/>
      <c r="HRP17" s="80"/>
      <c r="HRQ17" s="80"/>
      <c r="HRR17" s="80"/>
      <c r="HRS17" s="80"/>
      <c r="HRT17" s="80"/>
      <c r="HRU17" s="80"/>
      <c r="HRV17" s="80"/>
      <c r="HRW17" s="80"/>
      <c r="HRX17" s="80"/>
      <c r="HRY17" s="80"/>
      <c r="HRZ17" s="80"/>
      <c r="HSA17" s="80"/>
      <c r="HSB17" s="80"/>
      <c r="HSC17" s="80"/>
      <c r="HSD17" s="80"/>
      <c r="HSE17" s="80"/>
      <c r="HSF17" s="80"/>
      <c r="HSG17" s="80"/>
      <c r="HSH17" s="80"/>
      <c r="HSI17" s="80"/>
      <c r="HSJ17" s="80"/>
      <c r="HSK17" s="80"/>
      <c r="HSL17" s="80"/>
      <c r="HSM17" s="80"/>
      <c r="HSN17" s="80"/>
      <c r="HSO17" s="80"/>
      <c r="HSP17" s="80"/>
      <c r="HSQ17" s="80"/>
      <c r="HSR17" s="80"/>
      <c r="HSS17" s="80"/>
      <c r="HST17" s="80"/>
      <c r="HSU17" s="80"/>
      <c r="HSV17" s="80"/>
      <c r="HSW17" s="80"/>
      <c r="HSX17" s="80"/>
      <c r="HSY17" s="80"/>
      <c r="HSZ17" s="80"/>
      <c r="HTA17" s="80"/>
      <c r="HTB17" s="80"/>
      <c r="HTC17" s="80"/>
      <c r="HTD17" s="80"/>
      <c r="HTE17" s="80"/>
      <c r="HTF17" s="80"/>
      <c r="HTG17" s="80"/>
      <c r="HTH17" s="80"/>
      <c r="HTI17" s="80"/>
      <c r="HTJ17" s="80"/>
      <c r="HTK17" s="80"/>
      <c r="HTL17" s="80"/>
      <c r="HTM17" s="80"/>
      <c r="HTN17" s="80"/>
      <c r="HTO17" s="80"/>
      <c r="HTP17" s="80"/>
      <c r="HTQ17" s="80"/>
      <c r="HTR17" s="80"/>
      <c r="HTS17" s="80"/>
      <c r="HTT17" s="80"/>
      <c r="HTU17" s="80"/>
      <c r="HTV17" s="80"/>
      <c r="HTW17" s="80"/>
      <c r="HTX17" s="80"/>
      <c r="HTY17" s="80"/>
      <c r="HTZ17" s="80"/>
      <c r="HUA17" s="80"/>
      <c r="HUB17" s="80"/>
      <c r="HUC17" s="80"/>
      <c r="HUD17" s="80"/>
      <c r="HUE17" s="80"/>
      <c r="HUF17" s="80"/>
      <c r="HUG17" s="80"/>
      <c r="HUH17" s="80"/>
      <c r="HUI17" s="80"/>
      <c r="HUJ17" s="80"/>
      <c r="HUK17" s="80"/>
      <c r="HUL17" s="80"/>
      <c r="HUM17" s="80"/>
      <c r="HUN17" s="80"/>
      <c r="HUO17" s="80"/>
      <c r="HUP17" s="80"/>
      <c r="HUQ17" s="80"/>
      <c r="HUR17" s="80"/>
      <c r="HUS17" s="80"/>
      <c r="HUT17" s="80"/>
      <c r="HUU17" s="80"/>
      <c r="HUV17" s="80"/>
      <c r="HUW17" s="80"/>
      <c r="HUX17" s="80"/>
      <c r="HUY17" s="80"/>
      <c r="HUZ17" s="80"/>
      <c r="HVA17" s="80"/>
      <c r="HVB17" s="80"/>
      <c r="HVC17" s="80"/>
      <c r="HVD17" s="80"/>
      <c r="HVE17" s="80"/>
      <c r="HVF17" s="80"/>
      <c r="HVG17" s="80"/>
      <c r="HVH17" s="80"/>
      <c r="HVI17" s="80"/>
      <c r="HVJ17" s="80"/>
      <c r="HVK17" s="80"/>
      <c r="HVL17" s="80"/>
      <c r="HVM17" s="80"/>
      <c r="HVN17" s="80"/>
      <c r="HVO17" s="80"/>
      <c r="HVP17" s="80"/>
      <c r="HVQ17" s="80"/>
      <c r="HVR17" s="80"/>
      <c r="HVS17" s="80"/>
      <c r="HVT17" s="80"/>
      <c r="HVU17" s="80"/>
      <c r="HVV17" s="80"/>
      <c r="HVW17" s="80"/>
      <c r="HVX17" s="80"/>
      <c r="HVY17" s="80"/>
      <c r="HVZ17" s="80"/>
      <c r="HWA17" s="80"/>
      <c r="HWB17" s="80"/>
      <c r="HWC17" s="80"/>
      <c r="HWD17" s="80"/>
      <c r="HWE17" s="80"/>
      <c r="HWF17" s="80"/>
      <c r="HWG17" s="80"/>
      <c r="HWH17" s="80"/>
      <c r="HWI17" s="80"/>
      <c r="HWJ17" s="80"/>
      <c r="HWK17" s="80"/>
      <c r="HWL17" s="80"/>
      <c r="HWM17" s="80"/>
      <c r="HWN17" s="80"/>
      <c r="HWO17" s="80"/>
      <c r="HWP17" s="80"/>
      <c r="HWQ17" s="80"/>
      <c r="HWR17" s="80"/>
      <c r="HWS17" s="80"/>
      <c r="HWT17" s="80"/>
      <c r="HWU17" s="80"/>
      <c r="HWV17" s="80"/>
      <c r="HWW17" s="80"/>
      <c r="HWX17" s="80"/>
      <c r="HWY17" s="80"/>
      <c r="HWZ17" s="80"/>
      <c r="HXA17" s="80"/>
      <c r="HXB17" s="80"/>
      <c r="HXC17" s="80"/>
      <c r="HXD17" s="80"/>
      <c r="HXE17" s="80"/>
      <c r="HXF17" s="80"/>
      <c r="HXG17" s="80"/>
      <c r="HXH17" s="80"/>
      <c r="HXI17" s="80"/>
      <c r="HXJ17" s="80"/>
      <c r="HXK17" s="80"/>
      <c r="HXL17" s="80"/>
      <c r="HXM17" s="80"/>
      <c r="HXN17" s="80"/>
      <c r="HXO17" s="80"/>
      <c r="HXP17" s="80"/>
      <c r="HXQ17" s="80"/>
      <c r="HXR17" s="80"/>
      <c r="HXS17" s="80"/>
      <c r="HXT17" s="80"/>
      <c r="HXU17" s="80"/>
      <c r="HXV17" s="80"/>
      <c r="HXW17" s="80"/>
      <c r="HXX17" s="80"/>
      <c r="HXY17" s="80"/>
      <c r="HXZ17" s="80"/>
      <c r="HYA17" s="80"/>
      <c r="HYB17" s="80"/>
      <c r="HYC17" s="80"/>
      <c r="HYD17" s="80"/>
      <c r="HYE17" s="80"/>
      <c r="HYF17" s="80"/>
      <c r="HYG17" s="80"/>
      <c r="HYH17" s="80"/>
      <c r="HYI17" s="80"/>
      <c r="HYJ17" s="80"/>
      <c r="HYK17" s="80"/>
      <c r="HYL17" s="80"/>
      <c r="HYM17" s="80"/>
      <c r="HYN17" s="80"/>
      <c r="HYO17" s="80"/>
      <c r="HYP17" s="80"/>
      <c r="HYQ17" s="80"/>
      <c r="HYR17" s="80"/>
      <c r="HYS17" s="80"/>
      <c r="HYT17" s="80"/>
      <c r="HYU17" s="80"/>
      <c r="HYV17" s="80"/>
      <c r="HYW17" s="80"/>
      <c r="HYX17" s="80"/>
      <c r="HYY17" s="80"/>
      <c r="HYZ17" s="80"/>
      <c r="HZA17" s="80"/>
      <c r="HZB17" s="80"/>
      <c r="HZC17" s="80"/>
      <c r="HZD17" s="80"/>
      <c r="HZE17" s="80"/>
      <c r="HZF17" s="80"/>
      <c r="HZG17" s="80"/>
      <c r="HZH17" s="80"/>
      <c r="HZI17" s="80"/>
      <c r="HZJ17" s="80"/>
      <c r="HZK17" s="80"/>
      <c r="HZL17" s="80"/>
      <c r="HZM17" s="80"/>
      <c r="HZN17" s="80"/>
      <c r="HZO17" s="80"/>
      <c r="HZP17" s="80"/>
      <c r="HZQ17" s="80"/>
      <c r="HZR17" s="80"/>
      <c r="HZS17" s="80"/>
      <c r="HZT17" s="80"/>
      <c r="HZU17" s="80"/>
      <c r="HZV17" s="80"/>
      <c r="HZW17" s="80"/>
      <c r="HZX17" s="80"/>
      <c r="HZY17" s="80"/>
      <c r="HZZ17" s="80"/>
      <c r="IAA17" s="80"/>
      <c r="IAB17" s="80"/>
      <c r="IAC17" s="80"/>
      <c r="IAD17" s="80"/>
      <c r="IAE17" s="80"/>
      <c r="IAF17" s="80"/>
      <c r="IAG17" s="80"/>
      <c r="IAH17" s="80"/>
      <c r="IAI17" s="80"/>
      <c r="IAJ17" s="80"/>
      <c r="IAK17" s="80"/>
      <c r="IAL17" s="80"/>
      <c r="IAM17" s="80"/>
      <c r="IAN17" s="80"/>
      <c r="IAO17" s="80"/>
      <c r="IAP17" s="80"/>
      <c r="IAQ17" s="80"/>
      <c r="IAR17" s="80"/>
      <c r="IAS17" s="80"/>
      <c r="IAT17" s="80"/>
      <c r="IAU17" s="80"/>
      <c r="IAV17" s="80"/>
      <c r="IAW17" s="80"/>
      <c r="IAX17" s="80"/>
      <c r="IAY17" s="80"/>
      <c r="IAZ17" s="80"/>
      <c r="IBA17" s="80"/>
      <c r="IBB17" s="80"/>
      <c r="IBC17" s="80"/>
      <c r="IBD17" s="80"/>
      <c r="IBE17" s="80"/>
      <c r="IBF17" s="80"/>
      <c r="IBG17" s="80"/>
      <c r="IBH17" s="80"/>
      <c r="IBI17" s="80"/>
      <c r="IBJ17" s="80"/>
      <c r="IBK17" s="80"/>
      <c r="IBL17" s="80"/>
      <c r="IBM17" s="80"/>
      <c r="IBN17" s="80"/>
      <c r="IBO17" s="80"/>
      <c r="IBP17" s="80"/>
      <c r="IBQ17" s="80"/>
      <c r="IBR17" s="80"/>
      <c r="IBS17" s="80"/>
      <c r="IBT17" s="80"/>
      <c r="IBU17" s="80"/>
      <c r="IBV17" s="80"/>
      <c r="IBW17" s="80"/>
      <c r="IBX17" s="80"/>
      <c r="IBY17" s="80"/>
      <c r="IBZ17" s="80"/>
      <c r="ICA17" s="80"/>
      <c r="ICB17" s="80"/>
      <c r="ICC17" s="80"/>
      <c r="ICD17" s="80"/>
      <c r="ICE17" s="80"/>
      <c r="ICF17" s="80"/>
      <c r="ICG17" s="80"/>
      <c r="ICH17" s="80"/>
      <c r="ICI17" s="80"/>
      <c r="ICJ17" s="80"/>
      <c r="ICK17" s="80"/>
      <c r="ICL17" s="80"/>
      <c r="ICM17" s="80"/>
      <c r="ICN17" s="80"/>
      <c r="ICO17" s="80"/>
      <c r="ICP17" s="80"/>
      <c r="ICQ17" s="80"/>
      <c r="ICR17" s="80"/>
      <c r="ICS17" s="80"/>
      <c r="ICT17" s="80"/>
      <c r="ICU17" s="80"/>
      <c r="ICV17" s="80"/>
      <c r="ICW17" s="80"/>
      <c r="ICX17" s="80"/>
      <c r="ICY17" s="80"/>
      <c r="ICZ17" s="80"/>
      <c r="IDA17" s="80"/>
      <c r="IDB17" s="80"/>
      <c r="IDC17" s="80"/>
      <c r="IDD17" s="80"/>
      <c r="IDE17" s="80"/>
      <c r="IDF17" s="80"/>
      <c r="IDG17" s="80"/>
      <c r="IDH17" s="80"/>
      <c r="IDI17" s="80"/>
      <c r="IDJ17" s="80"/>
      <c r="IDK17" s="80"/>
      <c r="IDL17" s="80"/>
      <c r="IDM17" s="80"/>
      <c r="IDN17" s="80"/>
      <c r="IDO17" s="80"/>
      <c r="IDP17" s="80"/>
      <c r="IDQ17" s="80"/>
      <c r="IDR17" s="80"/>
      <c r="IDS17" s="80"/>
      <c r="IDT17" s="80"/>
      <c r="IDU17" s="80"/>
      <c r="IDV17" s="80"/>
      <c r="IDW17" s="80"/>
      <c r="IDX17" s="80"/>
      <c r="IDY17" s="80"/>
      <c r="IDZ17" s="80"/>
      <c r="IEA17" s="80"/>
      <c r="IEB17" s="80"/>
      <c r="IEC17" s="80"/>
      <c r="IED17" s="80"/>
      <c r="IEE17" s="80"/>
      <c r="IEF17" s="80"/>
      <c r="IEG17" s="80"/>
      <c r="IEH17" s="80"/>
      <c r="IEI17" s="80"/>
      <c r="IEJ17" s="80"/>
      <c r="IEK17" s="80"/>
      <c r="IEL17" s="80"/>
      <c r="IEM17" s="80"/>
      <c r="IEN17" s="80"/>
      <c r="IEO17" s="80"/>
      <c r="IEP17" s="80"/>
      <c r="IEQ17" s="80"/>
      <c r="IER17" s="80"/>
      <c r="IES17" s="80"/>
      <c r="IET17" s="80"/>
      <c r="IEU17" s="80"/>
      <c r="IEV17" s="80"/>
      <c r="IEW17" s="80"/>
      <c r="IEX17" s="80"/>
      <c r="IEY17" s="80"/>
      <c r="IEZ17" s="80"/>
      <c r="IFA17" s="80"/>
      <c r="IFB17" s="80"/>
      <c r="IFC17" s="80"/>
      <c r="IFD17" s="80"/>
      <c r="IFE17" s="80"/>
      <c r="IFF17" s="80"/>
      <c r="IFG17" s="80"/>
      <c r="IFH17" s="80"/>
      <c r="IFI17" s="80"/>
      <c r="IFJ17" s="80"/>
      <c r="IFK17" s="80"/>
      <c r="IFL17" s="80"/>
      <c r="IFM17" s="80"/>
      <c r="IFN17" s="80"/>
      <c r="IFO17" s="80"/>
      <c r="IFP17" s="80"/>
      <c r="IFQ17" s="80"/>
      <c r="IFR17" s="80"/>
      <c r="IFS17" s="80"/>
      <c r="IFT17" s="80"/>
      <c r="IFU17" s="80"/>
      <c r="IFV17" s="80"/>
      <c r="IFW17" s="80"/>
      <c r="IFX17" s="80"/>
      <c r="IFY17" s="80"/>
      <c r="IFZ17" s="80"/>
      <c r="IGA17" s="80"/>
      <c r="IGB17" s="80"/>
      <c r="IGC17" s="80"/>
      <c r="IGD17" s="80"/>
      <c r="IGE17" s="80"/>
      <c r="IGF17" s="80"/>
      <c r="IGG17" s="80"/>
      <c r="IGH17" s="80"/>
      <c r="IGI17" s="80"/>
      <c r="IGJ17" s="80"/>
      <c r="IGK17" s="80"/>
      <c r="IGL17" s="80"/>
      <c r="IGM17" s="80"/>
      <c r="IGN17" s="80"/>
      <c r="IGO17" s="80"/>
      <c r="IGP17" s="80"/>
      <c r="IGQ17" s="80"/>
      <c r="IGR17" s="80"/>
      <c r="IGS17" s="80"/>
      <c r="IGT17" s="80"/>
      <c r="IGU17" s="80"/>
      <c r="IGV17" s="80"/>
      <c r="IGW17" s="80"/>
      <c r="IGX17" s="80"/>
      <c r="IGY17" s="80"/>
      <c r="IGZ17" s="80"/>
      <c r="IHA17" s="80"/>
      <c r="IHB17" s="80"/>
      <c r="IHC17" s="80"/>
      <c r="IHD17" s="80"/>
      <c r="IHE17" s="80"/>
      <c r="IHF17" s="80"/>
      <c r="IHG17" s="80"/>
      <c r="IHH17" s="80"/>
      <c r="IHI17" s="80"/>
      <c r="IHJ17" s="80"/>
      <c r="IHK17" s="80"/>
      <c r="IHL17" s="80"/>
      <c r="IHM17" s="80"/>
      <c r="IHN17" s="80"/>
      <c r="IHO17" s="80"/>
      <c r="IHP17" s="80"/>
      <c r="IHQ17" s="80"/>
      <c r="IHR17" s="80"/>
      <c r="IHS17" s="80"/>
      <c r="IHT17" s="80"/>
      <c r="IHU17" s="80"/>
      <c r="IHV17" s="80"/>
      <c r="IHW17" s="80"/>
      <c r="IHX17" s="80"/>
      <c r="IHY17" s="80"/>
      <c r="IHZ17" s="80"/>
      <c r="IIA17" s="80"/>
      <c r="IIB17" s="80"/>
      <c r="IIC17" s="80"/>
      <c r="IID17" s="80"/>
      <c r="IIE17" s="80"/>
      <c r="IIF17" s="80"/>
      <c r="IIG17" s="80"/>
      <c r="IIH17" s="80"/>
      <c r="III17" s="80"/>
      <c r="IIJ17" s="80"/>
      <c r="IIK17" s="80"/>
      <c r="IIL17" s="80"/>
      <c r="IIM17" s="80"/>
      <c r="IIN17" s="80"/>
      <c r="IIO17" s="80"/>
      <c r="IIP17" s="80"/>
      <c r="IIQ17" s="80"/>
      <c r="IIR17" s="80"/>
      <c r="IIS17" s="80"/>
      <c r="IIT17" s="80"/>
      <c r="IIU17" s="80"/>
      <c r="IIV17" s="80"/>
      <c r="IIW17" s="80"/>
      <c r="IIX17" s="80"/>
      <c r="IIY17" s="80"/>
      <c r="IIZ17" s="80"/>
      <c r="IJA17" s="80"/>
      <c r="IJB17" s="80"/>
      <c r="IJC17" s="80"/>
      <c r="IJD17" s="80"/>
      <c r="IJE17" s="80"/>
      <c r="IJF17" s="80"/>
      <c r="IJG17" s="80"/>
      <c r="IJH17" s="80"/>
      <c r="IJI17" s="80"/>
      <c r="IJJ17" s="80"/>
      <c r="IJK17" s="80"/>
      <c r="IJL17" s="80"/>
      <c r="IJM17" s="80"/>
      <c r="IJN17" s="80"/>
      <c r="IJO17" s="80"/>
      <c r="IJP17" s="80"/>
      <c r="IJQ17" s="80"/>
      <c r="IJR17" s="80"/>
      <c r="IJS17" s="80"/>
      <c r="IJT17" s="80"/>
      <c r="IJU17" s="80"/>
      <c r="IJV17" s="80"/>
      <c r="IJW17" s="80"/>
      <c r="IJX17" s="80"/>
      <c r="IJY17" s="80"/>
      <c r="IJZ17" s="80"/>
      <c r="IKA17" s="80"/>
      <c r="IKB17" s="80"/>
      <c r="IKC17" s="80"/>
      <c r="IKD17" s="80"/>
      <c r="IKE17" s="80"/>
      <c r="IKF17" s="80"/>
      <c r="IKG17" s="80"/>
      <c r="IKH17" s="80"/>
      <c r="IKI17" s="80"/>
      <c r="IKJ17" s="80"/>
      <c r="IKK17" s="80"/>
      <c r="IKL17" s="80"/>
      <c r="IKM17" s="80"/>
      <c r="IKN17" s="80"/>
      <c r="IKO17" s="80"/>
      <c r="IKP17" s="80"/>
      <c r="IKQ17" s="80"/>
      <c r="IKR17" s="80"/>
      <c r="IKS17" s="80"/>
      <c r="IKT17" s="80"/>
      <c r="IKU17" s="80"/>
      <c r="IKV17" s="80"/>
      <c r="IKW17" s="80"/>
      <c r="IKX17" s="80"/>
      <c r="IKY17" s="80"/>
      <c r="IKZ17" s="80"/>
      <c r="ILA17" s="80"/>
      <c r="ILB17" s="80"/>
      <c r="ILC17" s="80"/>
      <c r="ILD17" s="80"/>
      <c r="ILE17" s="80"/>
      <c r="ILF17" s="80"/>
      <c r="ILG17" s="80"/>
      <c r="ILH17" s="80"/>
      <c r="ILI17" s="80"/>
      <c r="ILJ17" s="80"/>
      <c r="ILK17" s="80"/>
      <c r="ILL17" s="80"/>
      <c r="ILM17" s="80"/>
      <c r="ILN17" s="80"/>
      <c r="ILO17" s="80"/>
      <c r="ILP17" s="80"/>
      <c r="ILQ17" s="80"/>
      <c r="ILR17" s="80"/>
      <c r="ILS17" s="80"/>
      <c r="ILT17" s="80"/>
      <c r="ILU17" s="80"/>
      <c r="ILV17" s="80"/>
      <c r="ILW17" s="80"/>
      <c r="ILX17" s="80"/>
      <c r="ILY17" s="80"/>
      <c r="ILZ17" s="80"/>
      <c r="IMA17" s="80"/>
      <c r="IMB17" s="80"/>
      <c r="IMC17" s="80"/>
      <c r="IMD17" s="80"/>
      <c r="IME17" s="80"/>
      <c r="IMF17" s="80"/>
      <c r="IMG17" s="80"/>
      <c r="IMH17" s="80"/>
      <c r="IMI17" s="80"/>
      <c r="IMJ17" s="80"/>
      <c r="IMK17" s="80"/>
      <c r="IML17" s="80"/>
      <c r="IMM17" s="80"/>
      <c r="IMN17" s="80"/>
      <c r="IMO17" s="80"/>
      <c r="IMP17" s="80"/>
      <c r="IMQ17" s="80"/>
      <c r="IMR17" s="80"/>
      <c r="IMS17" s="80"/>
      <c r="IMT17" s="80"/>
      <c r="IMU17" s="80"/>
      <c r="IMV17" s="80"/>
      <c r="IMW17" s="80"/>
      <c r="IMX17" s="80"/>
      <c r="IMY17" s="80"/>
      <c r="IMZ17" s="80"/>
      <c r="INA17" s="80"/>
      <c r="INB17" s="80"/>
      <c r="INC17" s="80"/>
      <c r="IND17" s="80"/>
      <c r="INE17" s="80"/>
      <c r="INF17" s="80"/>
      <c r="ING17" s="80"/>
      <c r="INH17" s="80"/>
      <c r="INI17" s="80"/>
      <c r="INJ17" s="80"/>
      <c r="INK17" s="80"/>
      <c r="INL17" s="80"/>
      <c r="INM17" s="80"/>
      <c r="INN17" s="80"/>
      <c r="INO17" s="80"/>
      <c r="INP17" s="80"/>
      <c r="INQ17" s="80"/>
      <c r="INR17" s="80"/>
      <c r="INS17" s="80"/>
      <c r="INT17" s="80"/>
      <c r="INU17" s="80"/>
      <c r="INV17" s="80"/>
      <c r="INW17" s="80"/>
      <c r="INX17" s="80"/>
      <c r="INY17" s="80"/>
      <c r="INZ17" s="80"/>
      <c r="IOA17" s="80"/>
      <c r="IOB17" s="80"/>
      <c r="IOC17" s="80"/>
      <c r="IOD17" s="80"/>
      <c r="IOE17" s="80"/>
      <c r="IOF17" s="80"/>
      <c r="IOG17" s="80"/>
      <c r="IOH17" s="80"/>
      <c r="IOI17" s="80"/>
      <c r="IOJ17" s="80"/>
      <c r="IOK17" s="80"/>
      <c r="IOL17" s="80"/>
      <c r="IOM17" s="80"/>
      <c r="ION17" s="80"/>
      <c r="IOO17" s="80"/>
      <c r="IOP17" s="80"/>
      <c r="IOQ17" s="80"/>
      <c r="IOR17" s="80"/>
      <c r="IOS17" s="80"/>
      <c r="IOT17" s="80"/>
      <c r="IOU17" s="80"/>
      <c r="IOV17" s="80"/>
      <c r="IOW17" s="80"/>
      <c r="IOX17" s="80"/>
      <c r="IOY17" s="80"/>
      <c r="IOZ17" s="80"/>
      <c r="IPA17" s="80"/>
      <c r="IPB17" s="80"/>
      <c r="IPC17" s="80"/>
      <c r="IPD17" s="80"/>
      <c r="IPE17" s="80"/>
      <c r="IPF17" s="80"/>
      <c r="IPG17" s="80"/>
      <c r="IPH17" s="80"/>
      <c r="IPI17" s="80"/>
      <c r="IPJ17" s="80"/>
      <c r="IPK17" s="80"/>
      <c r="IPL17" s="80"/>
      <c r="IPM17" s="80"/>
      <c r="IPN17" s="80"/>
      <c r="IPO17" s="80"/>
      <c r="IPP17" s="80"/>
      <c r="IPQ17" s="80"/>
      <c r="IPR17" s="80"/>
      <c r="IPS17" s="80"/>
      <c r="IPT17" s="80"/>
      <c r="IPU17" s="80"/>
      <c r="IPV17" s="80"/>
      <c r="IPW17" s="80"/>
      <c r="IPX17" s="80"/>
      <c r="IPY17" s="80"/>
      <c r="IPZ17" s="80"/>
      <c r="IQA17" s="80"/>
      <c r="IQB17" s="80"/>
      <c r="IQC17" s="80"/>
      <c r="IQD17" s="80"/>
      <c r="IQE17" s="80"/>
      <c r="IQF17" s="80"/>
      <c r="IQG17" s="80"/>
      <c r="IQH17" s="80"/>
      <c r="IQI17" s="80"/>
      <c r="IQJ17" s="80"/>
      <c r="IQK17" s="80"/>
      <c r="IQL17" s="80"/>
      <c r="IQM17" s="80"/>
      <c r="IQN17" s="80"/>
      <c r="IQO17" s="80"/>
      <c r="IQP17" s="80"/>
      <c r="IQQ17" s="80"/>
      <c r="IQR17" s="80"/>
      <c r="IQS17" s="80"/>
      <c r="IQT17" s="80"/>
      <c r="IQU17" s="80"/>
      <c r="IQV17" s="80"/>
      <c r="IQW17" s="80"/>
      <c r="IQX17" s="80"/>
      <c r="IQY17" s="80"/>
      <c r="IQZ17" s="80"/>
      <c r="IRA17" s="80"/>
      <c r="IRB17" s="80"/>
      <c r="IRC17" s="80"/>
      <c r="IRD17" s="80"/>
      <c r="IRE17" s="80"/>
      <c r="IRF17" s="80"/>
      <c r="IRG17" s="80"/>
      <c r="IRH17" s="80"/>
      <c r="IRI17" s="80"/>
      <c r="IRJ17" s="80"/>
      <c r="IRK17" s="80"/>
      <c r="IRL17" s="80"/>
      <c r="IRM17" s="80"/>
      <c r="IRN17" s="80"/>
      <c r="IRO17" s="80"/>
      <c r="IRP17" s="80"/>
      <c r="IRQ17" s="80"/>
      <c r="IRR17" s="80"/>
      <c r="IRS17" s="80"/>
      <c r="IRT17" s="80"/>
      <c r="IRU17" s="80"/>
      <c r="IRV17" s="80"/>
      <c r="IRW17" s="80"/>
      <c r="IRX17" s="80"/>
      <c r="IRY17" s="80"/>
      <c r="IRZ17" s="80"/>
      <c r="ISA17" s="80"/>
      <c r="ISB17" s="80"/>
      <c r="ISC17" s="80"/>
      <c r="ISD17" s="80"/>
      <c r="ISE17" s="80"/>
      <c r="ISF17" s="80"/>
      <c r="ISG17" s="80"/>
      <c r="ISH17" s="80"/>
      <c r="ISI17" s="80"/>
      <c r="ISJ17" s="80"/>
      <c r="ISK17" s="80"/>
      <c r="ISL17" s="80"/>
      <c r="ISM17" s="80"/>
      <c r="ISN17" s="80"/>
      <c r="ISO17" s="80"/>
      <c r="ISP17" s="80"/>
      <c r="ISQ17" s="80"/>
      <c r="ISR17" s="80"/>
      <c r="ISS17" s="80"/>
      <c r="IST17" s="80"/>
      <c r="ISU17" s="80"/>
      <c r="ISV17" s="80"/>
      <c r="ISW17" s="80"/>
      <c r="ISX17" s="80"/>
      <c r="ISY17" s="80"/>
      <c r="ISZ17" s="80"/>
      <c r="ITA17" s="80"/>
      <c r="ITB17" s="80"/>
      <c r="ITC17" s="80"/>
      <c r="ITD17" s="80"/>
      <c r="ITE17" s="80"/>
      <c r="ITF17" s="80"/>
      <c r="ITG17" s="80"/>
      <c r="ITH17" s="80"/>
      <c r="ITI17" s="80"/>
      <c r="ITJ17" s="80"/>
      <c r="ITK17" s="80"/>
      <c r="ITL17" s="80"/>
      <c r="ITM17" s="80"/>
      <c r="ITN17" s="80"/>
      <c r="ITO17" s="80"/>
      <c r="ITP17" s="80"/>
      <c r="ITQ17" s="80"/>
      <c r="ITR17" s="80"/>
      <c r="ITS17" s="80"/>
      <c r="ITT17" s="80"/>
      <c r="ITU17" s="80"/>
      <c r="ITV17" s="80"/>
      <c r="ITW17" s="80"/>
      <c r="ITX17" s="80"/>
      <c r="ITY17" s="80"/>
      <c r="ITZ17" s="80"/>
      <c r="IUA17" s="80"/>
      <c r="IUB17" s="80"/>
      <c r="IUC17" s="80"/>
      <c r="IUD17" s="80"/>
      <c r="IUE17" s="80"/>
      <c r="IUF17" s="80"/>
      <c r="IUG17" s="80"/>
      <c r="IUH17" s="80"/>
      <c r="IUI17" s="80"/>
      <c r="IUJ17" s="80"/>
      <c r="IUK17" s="80"/>
      <c r="IUL17" s="80"/>
      <c r="IUM17" s="80"/>
      <c r="IUN17" s="80"/>
      <c r="IUO17" s="80"/>
      <c r="IUP17" s="80"/>
      <c r="IUQ17" s="80"/>
      <c r="IUR17" s="80"/>
      <c r="IUS17" s="80"/>
      <c r="IUT17" s="80"/>
      <c r="IUU17" s="80"/>
      <c r="IUV17" s="80"/>
      <c r="IUW17" s="80"/>
      <c r="IUX17" s="80"/>
      <c r="IUY17" s="80"/>
      <c r="IUZ17" s="80"/>
      <c r="IVA17" s="80"/>
      <c r="IVB17" s="80"/>
      <c r="IVC17" s="80"/>
      <c r="IVD17" s="80"/>
      <c r="IVE17" s="80"/>
      <c r="IVF17" s="80"/>
      <c r="IVG17" s="80"/>
      <c r="IVH17" s="80"/>
      <c r="IVI17" s="80"/>
      <c r="IVJ17" s="80"/>
      <c r="IVK17" s="80"/>
      <c r="IVL17" s="80"/>
      <c r="IVM17" s="80"/>
      <c r="IVN17" s="80"/>
      <c r="IVO17" s="80"/>
      <c r="IVP17" s="80"/>
      <c r="IVQ17" s="80"/>
      <c r="IVR17" s="80"/>
      <c r="IVS17" s="80"/>
      <c r="IVT17" s="80"/>
      <c r="IVU17" s="80"/>
      <c r="IVV17" s="80"/>
      <c r="IVW17" s="80"/>
      <c r="IVX17" s="80"/>
      <c r="IVY17" s="80"/>
      <c r="IVZ17" s="80"/>
      <c r="IWA17" s="80"/>
      <c r="IWB17" s="80"/>
      <c r="IWC17" s="80"/>
      <c r="IWD17" s="80"/>
      <c r="IWE17" s="80"/>
      <c r="IWF17" s="80"/>
      <c r="IWG17" s="80"/>
      <c r="IWH17" s="80"/>
      <c r="IWI17" s="80"/>
      <c r="IWJ17" s="80"/>
      <c r="IWK17" s="80"/>
      <c r="IWL17" s="80"/>
      <c r="IWM17" s="80"/>
      <c r="IWN17" s="80"/>
      <c r="IWO17" s="80"/>
      <c r="IWP17" s="80"/>
      <c r="IWQ17" s="80"/>
      <c r="IWR17" s="80"/>
      <c r="IWS17" s="80"/>
      <c r="IWT17" s="80"/>
      <c r="IWU17" s="80"/>
      <c r="IWV17" s="80"/>
      <c r="IWW17" s="80"/>
      <c r="IWX17" s="80"/>
      <c r="IWY17" s="80"/>
      <c r="IWZ17" s="80"/>
      <c r="IXA17" s="80"/>
      <c r="IXB17" s="80"/>
      <c r="IXC17" s="80"/>
      <c r="IXD17" s="80"/>
      <c r="IXE17" s="80"/>
      <c r="IXF17" s="80"/>
      <c r="IXG17" s="80"/>
      <c r="IXH17" s="80"/>
      <c r="IXI17" s="80"/>
      <c r="IXJ17" s="80"/>
      <c r="IXK17" s="80"/>
      <c r="IXL17" s="80"/>
      <c r="IXM17" s="80"/>
      <c r="IXN17" s="80"/>
      <c r="IXO17" s="80"/>
      <c r="IXP17" s="80"/>
      <c r="IXQ17" s="80"/>
      <c r="IXR17" s="80"/>
      <c r="IXS17" s="80"/>
      <c r="IXT17" s="80"/>
      <c r="IXU17" s="80"/>
      <c r="IXV17" s="80"/>
      <c r="IXW17" s="80"/>
      <c r="IXX17" s="80"/>
      <c r="IXY17" s="80"/>
      <c r="IXZ17" s="80"/>
      <c r="IYA17" s="80"/>
      <c r="IYB17" s="80"/>
      <c r="IYC17" s="80"/>
      <c r="IYD17" s="80"/>
      <c r="IYE17" s="80"/>
      <c r="IYF17" s="80"/>
      <c r="IYG17" s="80"/>
      <c r="IYH17" s="80"/>
      <c r="IYI17" s="80"/>
      <c r="IYJ17" s="80"/>
      <c r="IYK17" s="80"/>
      <c r="IYL17" s="80"/>
      <c r="IYM17" s="80"/>
      <c r="IYN17" s="80"/>
      <c r="IYO17" s="80"/>
      <c r="IYP17" s="80"/>
      <c r="IYQ17" s="80"/>
      <c r="IYR17" s="80"/>
      <c r="IYS17" s="80"/>
      <c r="IYT17" s="80"/>
      <c r="IYU17" s="80"/>
      <c r="IYV17" s="80"/>
      <c r="IYW17" s="80"/>
      <c r="IYX17" s="80"/>
      <c r="IYY17" s="80"/>
      <c r="IYZ17" s="80"/>
      <c r="IZA17" s="80"/>
      <c r="IZB17" s="80"/>
      <c r="IZC17" s="80"/>
      <c r="IZD17" s="80"/>
      <c r="IZE17" s="80"/>
      <c r="IZF17" s="80"/>
      <c r="IZG17" s="80"/>
      <c r="IZH17" s="80"/>
      <c r="IZI17" s="80"/>
      <c r="IZJ17" s="80"/>
      <c r="IZK17" s="80"/>
      <c r="IZL17" s="80"/>
      <c r="IZM17" s="80"/>
      <c r="IZN17" s="80"/>
      <c r="IZO17" s="80"/>
      <c r="IZP17" s="80"/>
      <c r="IZQ17" s="80"/>
      <c r="IZR17" s="80"/>
      <c r="IZS17" s="80"/>
      <c r="IZT17" s="80"/>
      <c r="IZU17" s="80"/>
      <c r="IZV17" s="80"/>
      <c r="IZW17" s="80"/>
      <c r="IZX17" s="80"/>
      <c r="IZY17" s="80"/>
      <c r="IZZ17" s="80"/>
      <c r="JAA17" s="80"/>
      <c r="JAB17" s="80"/>
      <c r="JAC17" s="80"/>
      <c r="JAD17" s="80"/>
      <c r="JAE17" s="80"/>
      <c r="JAF17" s="80"/>
      <c r="JAG17" s="80"/>
      <c r="JAH17" s="80"/>
      <c r="JAI17" s="80"/>
      <c r="JAJ17" s="80"/>
      <c r="JAK17" s="80"/>
      <c r="JAL17" s="80"/>
      <c r="JAM17" s="80"/>
      <c r="JAN17" s="80"/>
      <c r="JAO17" s="80"/>
      <c r="JAP17" s="80"/>
      <c r="JAQ17" s="80"/>
      <c r="JAR17" s="80"/>
      <c r="JAS17" s="80"/>
      <c r="JAT17" s="80"/>
      <c r="JAU17" s="80"/>
      <c r="JAV17" s="80"/>
      <c r="JAW17" s="80"/>
      <c r="JAX17" s="80"/>
      <c r="JAY17" s="80"/>
      <c r="JAZ17" s="80"/>
      <c r="JBA17" s="80"/>
      <c r="JBB17" s="80"/>
      <c r="JBC17" s="80"/>
      <c r="JBD17" s="80"/>
      <c r="JBE17" s="80"/>
      <c r="JBF17" s="80"/>
      <c r="JBG17" s="80"/>
      <c r="JBH17" s="80"/>
      <c r="JBI17" s="80"/>
      <c r="JBJ17" s="80"/>
      <c r="JBK17" s="80"/>
      <c r="JBL17" s="80"/>
      <c r="JBM17" s="80"/>
      <c r="JBN17" s="80"/>
      <c r="JBO17" s="80"/>
      <c r="JBP17" s="80"/>
      <c r="JBQ17" s="80"/>
      <c r="JBR17" s="80"/>
      <c r="JBS17" s="80"/>
      <c r="JBT17" s="80"/>
      <c r="JBU17" s="80"/>
      <c r="JBV17" s="80"/>
      <c r="JBW17" s="80"/>
      <c r="JBX17" s="80"/>
      <c r="JBY17" s="80"/>
      <c r="JBZ17" s="80"/>
      <c r="JCA17" s="80"/>
      <c r="JCB17" s="80"/>
      <c r="JCC17" s="80"/>
      <c r="JCD17" s="80"/>
      <c r="JCE17" s="80"/>
      <c r="JCF17" s="80"/>
      <c r="JCG17" s="80"/>
      <c r="JCH17" s="80"/>
      <c r="JCI17" s="80"/>
      <c r="JCJ17" s="80"/>
      <c r="JCK17" s="80"/>
      <c r="JCL17" s="80"/>
      <c r="JCM17" s="80"/>
      <c r="JCN17" s="80"/>
      <c r="JCO17" s="80"/>
      <c r="JCP17" s="80"/>
      <c r="JCQ17" s="80"/>
      <c r="JCR17" s="80"/>
      <c r="JCS17" s="80"/>
      <c r="JCT17" s="80"/>
      <c r="JCU17" s="80"/>
      <c r="JCV17" s="80"/>
      <c r="JCW17" s="80"/>
      <c r="JCX17" s="80"/>
      <c r="JCY17" s="80"/>
      <c r="JCZ17" s="80"/>
      <c r="JDA17" s="80"/>
      <c r="JDB17" s="80"/>
      <c r="JDC17" s="80"/>
      <c r="JDD17" s="80"/>
      <c r="JDE17" s="80"/>
      <c r="JDF17" s="80"/>
      <c r="JDG17" s="80"/>
      <c r="JDH17" s="80"/>
      <c r="JDI17" s="80"/>
      <c r="JDJ17" s="80"/>
      <c r="JDK17" s="80"/>
      <c r="JDL17" s="80"/>
      <c r="JDM17" s="80"/>
      <c r="JDN17" s="80"/>
      <c r="JDO17" s="80"/>
      <c r="JDP17" s="80"/>
      <c r="JDQ17" s="80"/>
      <c r="JDR17" s="80"/>
      <c r="JDS17" s="80"/>
      <c r="JDT17" s="80"/>
      <c r="JDU17" s="80"/>
      <c r="JDV17" s="80"/>
      <c r="JDW17" s="80"/>
      <c r="JDX17" s="80"/>
      <c r="JDY17" s="80"/>
      <c r="JDZ17" s="80"/>
      <c r="JEA17" s="80"/>
      <c r="JEB17" s="80"/>
      <c r="JEC17" s="80"/>
      <c r="JED17" s="80"/>
      <c r="JEE17" s="80"/>
      <c r="JEF17" s="80"/>
      <c r="JEG17" s="80"/>
      <c r="JEH17" s="80"/>
      <c r="JEI17" s="80"/>
      <c r="JEJ17" s="80"/>
      <c r="JEK17" s="80"/>
      <c r="JEL17" s="80"/>
      <c r="JEM17" s="80"/>
      <c r="JEN17" s="80"/>
      <c r="JEO17" s="80"/>
      <c r="JEP17" s="80"/>
      <c r="JEQ17" s="80"/>
      <c r="JER17" s="80"/>
      <c r="JES17" s="80"/>
      <c r="JET17" s="80"/>
      <c r="JEU17" s="80"/>
      <c r="JEV17" s="80"/>
      <c r="JEW17" s="80"/>
      <c r="JEX17" s="80"/>
      <c r="JEY17" s="80"/>
      <c r="JEZ17" s="80"/>
      <c r="JFA17" s="80"/>
      <c r="JFB17" s="80"/>
      <c r="JFC17" s="80"/>
      <c r="JFD17" s="80"/>
      <c r="JFE17" s="80"/>
      <c r="JFF17" s="80"/>
      <c r="JFG17" s="80"/>
      <c r="JFH17" s="80"/>
      <c r="JFI17" s="80"/>
      <c r="JFJ17" s="80"/>
      <c r="JFK17" s="80"/>
      <c r="JFL17" s="80"/>
      <c r="JFM17" s="80"/>
      <c r="JFN17" s="80"/>
      <c r="JFO17" s="80"/>
      <c r="JFP17" s="80"/>
      <c r="JFQ17" s="80"/>
      <c r="JFR17" s="80"/>
      <c r="JFS17" s="80"/>
      <c r="JFT17" s="80"/>
      <c r="JFU17" s="80"/>
      <c r="JFV17" s="80"/>
      <c r="JFW17" s="80"/>
      <c r="JFX17" s="80"/>
      <c r="JFY17" s="80"/>
      <c r="JFZ17" s="80"/>
      <c r="JGA17" s="80"/>
      <c r="JGB17" s="80"/>
      <c r="JGC17" s="80"/>
      <c r="JGD17" s="80"/>
      <c r="JGE17" s="80"/>
      <c r="JGF17" s="80"/>
      <c r="JGG17" s="80"/>
      <c r="JGH17" s="80"/>
      <c r="JGI17" s="80"/>
      <c r="JGJ17" s="80"/>
      <c r="JGK17" s="80"/>
      <c r="JGL17" s="80"/>
      <c r="JGM17" s="80"/>
      <c r="JGN17" s="80"/>
      <c r="JGO17" s="80"/>
      <c r="JGP17" s="80"/>
      <c r="JGQ17" s="80"/>
      <c r="JGR17" s="80"/>
      <c r="JGS17" s="80"/>
      <c r="JGT17" s="80"/>
      <c r="JGU17" s="80"/>
      <c r="JGV17" s="80"/>
      <c r="JGW17" s="80"/>
      <c r="JGX17" s="80"/>
      <c r="JGY17" s="80"/>
      <c r="JGZ17" s="80"/>
      <c r="JHA17" s="80"/>
      <c r="JHB17" s="80"/>
      <c r="JHC17" s="80"/>
      <c r="JHD17" s="80"/>
      <c r="JHE17" s="80"/>
      <c r="JHF17" s="80"/>
      <c r="JHG17" s="80"/>
      <c r="JHH17" s="80"/>
      <c r="JHI17" s="80"/>
      <c r="JHJ17" s="80"/>
      <c r="JHK17" s="80"/>
      <c r="JHL17" s="80"/>
      <c r="JHM17" s="80"/>
      <c r="JHN17" s="80"/>
      <c r="JHO17" s="80"/>
      <c r="JHP17" s="80"/>
      <c r="JHQ17" s="80"/>
      <c r="JHR17" s="80"/>
      <c r="JHS17" s="80"/>
      <c r="JHT17" s="80"/>
      <c r="JHU17" s="80"/>
      <c r="JHV17" s="80"/>
      <c r="JHW17" s="80"/>
      <c r="JHX17" s="80"/>
      <c r="JHY17" s="80"/>
      <c r="JHZ17" s="80"/>
      <c r="JIA17" s="80"/>
      <c r="JIB17" s="80"/>
      <c r="JIC17" s="80"/>
      <c r="JID17" s="80"/>
      <c r="JIE17" s="80"/>
      <c r="JIF17" s="80"/>
      <c r="JIG17" s="80"/>
      <c r="JIH17" s="80"/>
      <c r="JII17" s="80"/>
      <c r="JIJ17" s="80"/>
      <c r="JIK17" s="80"/>
      <c r="JIL17" s="80"/>
      <c r="JIM17" s="80"/>
      <c r="JIN17" s="80"/>
      <c r="JIO17" s="80"/>
      <c r="JIP17" s="80"/>
      <c r="JIQ17" s="80"/>
      <c r="JIR17" s="80"/>
      <c r="JIS17" s="80"/>
      <c r="JIT17" s="80"/>
      <c r="JIU17" s="80"/>
      <c r="JIV17" s="80"/>
      <c r="JIW17" s="80"/>
      <c r="JIX17" s="80"/>
      <c r="JIY17" s="80"/>
      <c r="JIZ17" s="80"/>
      <c r="JJA17" s="80"/>
      <c r="JJB17" s="80"/>
      <c r="JJC17" s="80"/>
      <c r="JJD17" s="80"/>
      <c r="JJE17" s="80"/>
      <c r="JJF17" s="80"/>
      <c r="JJG17" s="80"/>
      <c r="JJH17" s="80"/>
      <c r="JJI17" s="80"/>
      <c r="JJJ17" s="80"/>
      <c r="JJK17" s="80"/>
      <c r="JJL17" s="80"/>
      <c r="JJM17" s="80"/>
      <c r="JJN17" s="80"/>
      <c r="JJO17" s="80"/>
      <c r="JJP17" s="80"/>
      <c r="JJQ17" s="80"/>
      <c r="JJR17" s="80"/>
      <c r="JJS17" s="80"/>
      <c r="JJT17" s="80"/>
      <c r="JJU17" s="80"/>
      <c r="JJV17" s="80"/>
      <c r="JJW17" s="80"/>
      <c r="JJX17" s="80"/>
      <c r="JJY17" s="80"/>
      <c r="JJZ17" s="80"/>
      <c r="JKA17" s="80"/>
      <c r="JKB17" s="80"/>
      <c r="JKC17" s="80"/>
      <c r="JKD17" s="80"/>
      <c r="JKE17" s="80"/>
      <c r="JKF17" s="80"/>
      <c r="JKG17" s="80"/>
      <c r="JKH17" s="80"/>
      <c r="JKI17" s="80"/>
      <c r="JKJ17" s="80"/>
      <c r="JKK17" s="80"/>
      <c r="JKL17" s="80"/>
      <c r="JKM17" s="80"/>
      <c r="JKN17" s="80"/>
      <c r="JKO17" s="80"/>
      <c r="JKP17" s="80"/>
      <c r="JKQ17" s="80"/>
      <c r="JKR17" s="80"/>
      <c r="JKS17" s="80"/>
      <c r="JKT17" s="80"/>
      <c r="JKU17" s="80"/>
      <c r="JKV17" s="80"/>
      <c r="JKW17" s="80"/>
      <c r="JKX17" s="80"/>
      <c r="JKY17" s="80"/>
      <c r="JKZ17" s="80"/>
      <c r="JLA17" s="80"/>
      <c r="JLB17" s="80"/>
      <c r="JLC17" s="80"/>
      <c r="JLD17" s="80"/>
      <c r="JLE17" s="80"/>
      <c r="JLF17" s="80"/>
      <c r="JLG17" s="80"/>
      <c r="JLH17" s="80"/>
      <c r="JLI17" s="80"/>
      <c r="JLJ17" s="80"/>
      <c r="JLK17" s="80"/>
      <c r="JLL17" s="80"/>
      <c r="JLM17" s="80"/>
      <c r="JLN17" s="80"/>
      <c r="JLO17" s="80"/>
      <c r="JLP17" s="80"/>
      <c r="JLQ17" s="80"/>
      <c r="JLR17" s="80"/>
      <c r="JLS17" s="80"/>
      <c r="JLT17" s="80"/>
      <c r="JLU17" s="80"/>
      <c r="JLV17" s="80"/>
      <c r="JLW17" s="80"/>
      <c r="JLX17" s="80"/>
      <c r="JLY17" s="80"/>
      <c r="JLZ17" s="80"/>
      <c r="JMA17" s="80"/>
      <c r="JMB17" s="80"/>
      <c r="JMC17" s="80"/>
      <c r="JMD17" s="80"/>
      <c r="JME17" s="80"/>
      <c r="JMF17" s="80"/>
      <c r="JMG17" s="80"/>
      <c r="JMH17" s="80"/>
      <c r="JMI17" s="80"/>
      <c r="JMJ17" s="80"/>
      <c r="JMK17" s="80"/>
      <c r="JML17" s="80"/>
      <c r="JMM17" s="80"/>
      <c r="JMN17" s="80"/>
      <c r="JMO17" s="80"/>
      <c r="JMP17" s="80"/>
      <c r="JMQ17" s="80"/>
      <c r="JMR17" s="80"/>
      <c r="JMS17" s="80"/>
      <c r="JMT17" s="80"/>
      <c r="JMU17" s="80"/>
      <c r="JMV17" s="80"/>
      <c r="JMW17" s="80"/>
      <c r="JMX17" s="80"/>
      <c r="JMY17" s="80"/>
      <c r="JMZ17" s="80"/>
      <c r="JNA17" s="80"/>
      <c r="JNB17" s="80"/>
      <c r="JNC17" s="80"/>
      <c r="JND17" s="80"/>
      <c r="JNE17" s="80"/>
      <c r="JNF17" s="80"/>
      <c r="JNG17" s="80"/>
      <c r="JNH17" s="80"/>
      <c r="JNI17" s="80"/>
      <c r="JNJ17" s="80"/>
      <c r="JNK17" s="80"/>
      <c r="JNL17" s="80"/>
      <c r="JNM17" s="80"/>
      <c r="JNN17" s="80"/>
      <c r="JNO17" s="80"/>
      <c r="JNP17" s="80"/>
      <c r="JNQ17" s="80"/>
      <c r="JNR17" s="80"/>
      <c r="JNS17" s="80"/>
      <c r="JNT17" s="80"/>
      <c r="JNU17" s="80"/>
      <c r="JNV17" s="80"/>
      <c r="JNW17" s="80"/>
      <c r="JNX17" s="80"/>
      <c r="JNY17" s="80"/>
      <c r="JNZ17" s="80"/>
      <c r="JOA17" s="80"/>
      <c r="JOB17" s="80"/>
      <c r="JOC17" s="80"/>
      <c r="JOD17" s="80"/>
      <c r="JOE17" s="80"/>
      <c r="JOF17" s="80"/>
      <c r="JOG17" s="80"/>
      <c r="JOH17" s="80"/>
      <c r="JOI17" s="80"/>
      <c r="JOJ17" s="80"/>
      <c r="JOK17" s="80"/>
      <c r="JOL17" s="80"/>
      <c r="JOM17" s="80"/>
      <c r="JON17" s="80"/>
      <c r="JOO17" s="80"/>
      <c r="JOP17" s="80"/>
      <c r="JOQ17" s="80"/>
      <c r="JOR17" s="80"/>
      <c r="JOS17" s="80"/>
      <c r="JOT17" s="80"/>
      <c r="JOU17" s="80"/>
      <c r="JOV17" s="80"/>
      <c r="JOW17" s="80"/>
      <c r="JOX17" s="80"/>
      <c r="JOY17" s="80"/>
      <c r="JOZ17" s="80"/>
      <c r="JPA17" s="80"/>
      <c r="JPB17" s="80"/>
      <c r="JPC17" s="80"/>
      <c r="JPD17" s="80"/>
      <c r="JPE17" s="80"/>
      <c r="JPF17" s="80"/>
      <c r="JPG17" s="80"/>
      <c r="JPH17" s="80"/>
      <c r="JPI17" s="80"/>
      <c r="JPJ17" s="80"/>
      <c r="JPK17" s="80"/>
      <c r="JPL17" s="80"/>
      <c r="JPM17" s="80"/>
      <c r="JPN17" s="80"/>
      <c r="JPO17" s="80"/>
      <c r="JPP17" s="80"/>
      <c r="JPQ17" s="80"/>
      <c r="JPR17" s="80"/>
      <c r="JPS17" s="80"/>
      <c r="JPT17" s="80"/>
      <c r="JPU17" s="80"/>
      <c r="JPV17" s="80"/>
      <c r="JPW17" s="80"/>
      <c r="JPX17" s="80"/>
      <c r="JPY17" s="80"/>
      <c r="JPZ17" s="80"/>
      <c r="JQA17" s="80"/>
      <c r="JQB17" s="80"/>
      <c r="JQC17" s="80"/>
      <c r="JQD17" s="80"/>
      <c r="JQE17" s="80"/>
      <c r="JQF17" s="80"/>
      <c r="JQG17" s="80"/>
      <c r="JQH17" s="80"/>
      <c r="JQI17" s="80"/>
      <c r="JQJ17" s="80"/>
      <c r="JQK17" s="80"/>
      <c r="JQL17" s="80"/>
      <c r="JQM17" s="80"/>
      <c r="JQN17" s="80"/>
      <c r="JQO17" s="80"/>
      <c r="JQP17" s="80"/>
      <c r="JQQ17" s="80"/>
      <c r="JQR17" s="80"/>
      <c r="JQS17" s="80"/>
      <c r="JQT17" s="80"/>
      <c r="JQU17" s="80"/>
      <c r="JQV17" s="80"/>
      <c r="JQW17" s="80"/>
      <c r="JQX17" s="80"/>
      <c r="JQY17" s="80"/>
      <c r="JQZ17" s="80"/>
      <c r="JRA17" s="80"/>
      <c r="JRB17" s="80"/>
      <c r="JRC17" s="80"/>
      <c r="JRD17" s="80"/>
      <c r="JRE17" s="80"/>
      <c r="JRF17" s="80"/>
      <c r="JRG17" s="80"/>
      <c r="JRH17" s="80"/>
      <c r="JRI17" s="80"/>
      <c r="JRJ17" s="80"/>
      <c r="JRK17" s="80"/>
      <c r="JRL17" s="80"/>
      <c r="JRM17" s="80"/>
      <c r="JRN17" s="80"/>
      <c r="JRO17" s="80"/>
      <c r="JRP17" s="80"/>
      <c r="JRQ17" s="80"/>
      <c r="JRR17" s="80"/>
      <c r="JRS17" s="80"/>
      <c r="JRT17" s="80"/>
      <c r="JRU17" s="80"/>
      <c r="JRV17" s="80"/>
      <c r="JRW17" s="80"/>
      <c r="JRX17" s="80"/>
      <c r="JRY17" s="80"/>
      <c r="JRZ17" s="80"/>
      <c r="JSA17" s="80"/>
      <c r="JSB17" s="80"/>
      <c r="JSC17" s="80"/>
      <c r="JSD17" s="80"/>
      <c r="JSE17" s="80"/>
      <c r="JSF17" s="80"/>
      <c r="JSG17" s="80"/>
      <c r="JSH17" s="80"/>
      <c r="JSI17" s="80"/>
      <c r="JSJ17" s="80"/>
      <c r="JSK17" s="80"/>
      <c r="JSL17" s="80"/>
      <c r="JSM17" s="80"/>
      <c r="JSN17" s="80"/>
      <c r="JSO17" s="80"/>
      <c r="JSP17" s="80"/>
      <c r="JSQ17" s="80"/>
      <c r="JSR17" s="80"/>
      <c r="JSS17" s="80"/>
      <c r="JST17" s="80"/>
      <c r="JSU17" s="80"/>
      <c r="JSV17" s="80"/>
      <c r="JSW17" s="80"/>
      <c r="JSX17" s="80"/>
      <c r="JSY17" s="80"/>
      <c r="JSZ17" s="80"/>
      <c r="JTA17" s="80"/>
      <c r="JTB17" s="80"/>
      <c r="JTC17" s="80"/>
      <c r="JTD17" s="80"/>
      <c r="JTE17" s="80"/>
      <c r="JTF17" s="80"/>
      <c r="JTG17" s="80"/>
      <c r="JTH17" s="80"/>
      <c r="JTI17" s="80"/>
      <c r="JTJ17" s="80"/>
      <c r="JTK17" s="80"/>
      <c r="JTL17" s="80"/>
      <c r="JTM17" s="80"/>
      <c r="JTN17" s="80"/>
      <c r="JTO17" s="80"/>
      <c r="JTP17" s="80"/>
      <c r="JTQ17" s="80"/>
      <c r="JTR17" s="80"/>
      <c r="JTS17" s="80"/>
      <c r="JTT17" s="80"/>
      <c r="JTU17" s="80"/>
      <c r="JTV17" s="80"/>
      <c r="JTW17" s="80"/>
      <c r="JTX17" s="80"/>
      <c r="JTY17" s="80"/>
      <c r="JTZ17" s="80"/>
      <c r="JUA17" s="80"/>
      <c r="JUB17" s="80"/>
      <c r="JUC17" s="80"/>
      <c r="JUD17" s="80"/>
      <c r="JUE17" s="80"/>
      <c r="JUF17" s="80"/>
      <c r="JUG17" s="80"/>
      <c r="JUH17" s="80"/>
      <c r="JUI17" s="80"/>
      <c r="JUJ17" s="80"/>
      <c r="JUK17" s="80"/>
      <c r="JUL17" s="80"/>
      <c r="JUM17" s="80"/>
      <c r="JUN17" s="80"/>
      <c r="JUO17" s="80"/>
      <c r="JUP17" s="80"/>
      <c r="JUQ17" s="80"/>
      <c r="JUR17" s="80"/>
      <c r="JUS17" s="80"/>
      <c r="JUT17" s="80"/>
      <c r="JUU17" s="80"/>
      <c r="JUV17" s="80"/>
      <c r="JUW17" s="80"/>
      <c r="JUX17" s="80"/>
      <c r="JUY17" s="80"/>
      <c r="JUZ17" s="80"/>
      <c r="JVA17" s="80"/>
      <c r="JVB17" s="80"/>
      <c r="JVC17" s="80"/>
      <c r="JVD17" s="80"/>
      <c r="JVE17" s="80"/>
      <c r="JVF17" s="80"/>
      <c r="JVG17" s="80"/>
      <c r="JVH17" s="80"/>
      <c r="JVI17" s="80"/>
      <c r="JVJ17" s="80"/>
      <c r="JVK17" s="80"/>
      <c r="JVL17" s="80"/>
      <c r="JVM17" s="80"/>
      <c r="JVN17" s="80"/>
      <c r="JVO17" s="80"/>
      <c r="JVP17" s="80"/>
      <c r="JVQ17" s="80"/>
      <c r="JVR17" s="80"/>
      <c r="JVS17" s="80"/>
      <c r="JVT17" s="80"/>
      <c r="JVU17" s="80"/>
      <c r="JVV17" s="80"/>
      <c r="JVW17" s="80"/>
      <c r="JVX17" s="80"/>
      <c r="JVY17" s="80"/>
      <c r="JVZ17" s="80"/>
      <c r="JWA17" s="80"/>
      <c r="JWB17" s="80"/>
      <c r="JWC17" s="80"/>
      <c r="JWD17" s="80"/>
      <c r="JWE17" s="80"/>
      <c r="JWF17" s="80"/>
      <c r="JWG17" s="80"/>
      <c r="JWH17" s="80"/>
      <c r="JWI17" s="80"/>
      <c r="JWJ17" s="80"/>
      <c r="JWK17" s="80"/>
      <c r="JWL17" s="80"/>
      <c r="JWM17" s="80"/>
      <c r="JWN17" s="80"/>
      <c r="JWO17" s="80"/>
      <c r="JWP17" s="80"/>
      <c r="JWQ17" s="80"/>
      <c r="JWR17" s="80"/>
      <c r="JWS17" s="80"/>
      <c r="JWT17" s="80"/>
      <c r="JWU17" s="80"/>
      <c r="JWV17" s="80"/>
      <c r="JWW17" s="80"/>
      <c r="JWX17" s="80"/>
      <c r="JWY17" s="80"/>
      <c r="JWZ17" s="80"/>
      <c r="JXA17" s="80"/>
      <c r="JXB17" s="80"/>
      <c r="JXC17" s="80"/>
      <c r="JXD17" s="80"/>
      <c r="JXE17" s="80"/>
      <c r="JXF17" s="80"/>
      <c r="JXG17" s="80"/>
      <c r="JXH17" s="80"/>
      <c r="JXI17" s="80"/>
      <c r="JXJ17" s="80"/>
      <c r="JXK17" s="80"/>
      <c r="JXL17" s="80"/>
      <c r="JXM17" s="80"/>
      <c r="JXN17" s="80"/>
      <c r="JXO17" s="80"/>
      <c r="JXP17" s="80"/>
      <c r="JXQ17" s="80"/>
      <c r="JXR17" s="80"/>
      <c r="JXS17" s="80"/>
      <c r="JXT17" s="80"/>
      <c r="JXU17" s="80"/>
      <c r="JXV17" s="80"/>
      <c r="JXW17" s="80"/>
      <c r="JXX17" s="80"/>
      <c r="JXY17" s="80"/>
      <c r="JXZ17" s="80"/>
      <c r="JYA17" s="80"/>
      <c r="JYB17" s="80"/>
      <c r="JYC17" s="80"/>
      <c r="JYD17" s="80"/>
      <c r="JYE17" s="80"/>
      <c r="JYF17" s="80"/>
      <c r="JYG17" s="80"/>
      <c r="JYH17" s="80"/>
      <c r="JYI17" s="80"/>
      <c r="JYJ17" s="80"/>
      <c r="JYK17" s="80"/>
      <c r="JYL17" s="80"/>
      <c r="JYM17" s="80"/>
      <c r="JYN17" s="80"/>
      <c r="JYO17" s="80"/>
      <c r="JYP17" s="80"/>
      <c r="JYQ17" s="80"/>
      <c r="JYR17" s="80"/>
      <c r="JYS17" s="80"/>
      <c r="JYT17" s="80"/>
      <c r="JYU17" s="80"/>
      <c r="JYV17" s="80"/>
      <c r="JYW17" s="80"/>
      <c r="JYX17" s="80"/>
      <c r="JYY17" s="80"/>
      <c r="JYZ17" s="80"/>
      <c r="JZA17" s="80"/>
      <c r="JZB17" s="80"/>
      <c r="JZC17" s="80"/>
      <c r="JZD17" s="80"/>
      <c r="JZE17" s="80"/>
      <c r="JZF17" s="80"/>
      <c r="JZG17" s="80"/>
      <c r="JZH17" s="80"/>
      <c r="JZI17" s="80"/>
      <c r="JZJ17" s="80"/>
      <c r="JZK17" s="80"/>
      <c r="JZL17" s="80"/>
      <c r="JZM17" s="80"/>
      <c r="JZN17" s="80"/>
      <c r="JZO17" s="80"/>
      <c r="JZP17" s="80"/>
      <c r="JZQ17" s="80"/>
      <c r="JZR17" s="80"/>
      <c r="JZS17" s="80"/>
      <c r="JZT17" s="80"/>
      <c r="JZU17" s="80"/>
      <c r="JZV17" s="80"/>
      <c r="JZW17" s="80"/>
      <c r="JZX17" s="80"/>
      <c r="JZY17" s="80"/>
      <c r="JZZ17" s="80"/>
      <c r="KAA17" s="80"/>
      <c r="KAB17" s="80"/>
      <c r="KAC17" s="80"/>
      <c r="KAD17" s="80"/>
      <c r="KAE17" s="80"/>
      <c r="KAF17" s="80"/>
      <c r="KAG17" s="80"/>
      <c r="KAH17" s="80"/>
      <c r="KAI17" s="80"/>
      <c r="KAJ17" s="80"/>
      <c r="KAK17" s="80"/>
      <c r="KAL17" s="80"/>
      <c r="KAM17" s="80"/>
      <c r="KAN17" s="80"/>
      <c r="KAO17" s="80"/>
      <c r="KAP17" s="80"/>
      <c r="KAQ17" s="80"/>
      <c r="KAR17" s="80"/>
      <c r="KAS17" s="80"/>
      <c r="KAT17" s="80"/>
      <c r="KAU17" s="80"/>
      <c r="KAV17" s="80"/>
      <c r="KAW17" s="80"/>
      <c r="KAX17" s="80"/>
      <c r="KAY17" s="80"/>
      <c r="KAZ17" s="80"/>
      <c r="KBA17" s="80"/>
      <c r="KBB17" s="80"/>
      <c r="KBC17" s="80"/>
      <c r="KBD17" s="80"/>
      <c r="KBE17" s="80"/>
      <c r="KBF17" s="80"/>
      <c r="KBG17" s="80"/>
      <c r="KBH17" s="80"/>
      <c r="KBI17" s="80"/>
      <c r="KBJ17" s="80"/>
      <c r="KBK17" s="80"/>
      <c r="KBL17" s="80"/>
      <c r="KBM17" s="80"/>
      <c r="KBN17" s="80"/>
      <c r="KBO17" s="80"/>
      <c r="KBP17" s="80"/>
      <c r="KBQ17" s="80"/>
      <c r="KBR17" s="80"/>
      <c r="KBS17" s="80"/>
      <c r="KBT17" s="80"/>
      <c r="KBU17" s="80"/>
      <c r="KBV17" s="80"/>
      <c r="KBW17" s="80"/>
      <c r="KBX17" s="80"/>
      <c r="KBY17" s="80"/>
      <c r="KBZ17" s="80"/>
      <c r="KCA17" s="80"/>
      <c r="KCB17" s="80"/>
      <c r="KCC17" s="80"/>
      <c r="KCD17" s="80"/>
      <c r="KCE17" s="80"/>
      <c r="KCF17" s="80"/>
      <c r="KCG17" s="80"/>
      <c r="KCH17" s="80"/>
      <c r="KCI17" s="80"/>
      <c r="KCJ17" s="80"/>
      <c r="KCK17" s="80"/>
      <c r="KCL17" s="80"/>
      <c r="KCM17" s="80"/>
      <c r="KCN17" s="80"/>
      <c r="KCO17" s="80"/>
      <c r="KCP17" s="80"/>
      <c r="KCQ17" s="80"/>
      <c r="KCR17" s="80"/>
      <c r="KCS17" s="80"/>
      <c r="KCT17" s="80"/>
      <c r="KCU17" s="80"/>
      <c r="KCV17" s="80"/>
      <c r="KCW17" s="80"/>
      <c r="KCX17" s="80"/>
      <c r="KCY17" s="80"/>
      <c r="KCZ17" s="80"/>
      <c r="KDA17" s="80"/>
      <c r="KDB17" s="80"/>
      <c r="KDC17" s="80"/>
      <c r="KDD17" s="80"/>
      <c r="KDE17" s="80"/>
      <c r="KDF17" s="80"/>
      <c r="KDG17" s="80"/>
      <c r="KDH17" s="80"/>
      <c r="KDI17" s="80"/>
      <c r="KDJ17" s="80"/>
      <c r="KDK17" s="80"/>
      <c r="KDL17" s="80"/>
      <c r="KDM17" s="80"/>
      <c r="KDN17" s="80"/>
      <c r="KDO17" s="80"/>
      <c r="KDP17" s="80"/>
      <c r="KDQ17" s="80"/>
      <c r="KDR17" s="80"/>
      <c r="KDS17" s="80"/>
      <c r="KDT17" s="80"/>
      <c r="KDU17" s="80"/>
      <c r="KDV17" s="80"/>
      <c r="KDW17" s="80"/>
      <c r="KDX17" s="80"/>
      <c r="KDY17" s="80"/>
      <c r="KDZ17" s="80"/>
      <c r="KEA17" s="80"/>
      <c r="KEB17" s="80"/>
      <c r="KEC17" s="80"/>
      <c r="KED17" s="80"/>
      <c r="KEE17" s="80"/>
      <c r="KEF17" s="80"/>
      <c r="KEG17" s="80"/>
      <c r="KEH17" s="80"/>
      <c r="KEI17" s="80"/>
      <c r="KEJ17" s="80"/>
      <c r="KEK17" s="80"/>
      <c r="KEL17" s="80"/>
      <c r="KEM17" s="80"/>
      <c r="KEN17" s="80"/>
      <c r="KEO17" s="80"/>
      <c r="KEP17" s="80"/>
      <c r="KEQ17" s="80"/>
      <c r="KER17" s="80"/>
      <c r="KES17" s="80"/>
      <c r="KET17" s="80"/>
      <c r="KEU17" s="80"/>
      <c r="KEV17" s="80"/>
      <c r="KEW17" s="80"/>
      <c r="KEX17" s="80"/>
      <c r="KEY17" s="80"/>
      <c r="KEZ17" s="80"/>
      <c r="KFA17" s="80"/>
      <c r="KFB17" s="80"/>
      <c r="KFC17" s="80"/>
      <c r="KFD17" s="80"/>
      <c r="KFE17" s="80"/>
      <c r="KFF17" s="80"/>
      <c r="KFG17" s="80"/>
      <c r="KFH17" s="80"/>
      <c r="KFI17" s="80"/>
      <c r="KFJ17" s="80"/>
      <c r="KFK17" s="80"/>
      <c r="KFL17" s="80"/>
      <c r="KFM17" s="80"/>
      <c r="KFN17" s="80"/>
      <c r="KFO17" s="80"/>
      <c r="KFP17" s="80"/>
      <c r="KFQ17" s="80"/>
      <c r="KFR17" s="80"/>
      <c r="KFS17" s="80"/>
      <c r="KFT17" s="80"/>
      <c r="KFU17" s="80"/>
      <c r="KFV17" s="80"/>
      <c r="KFW17" s="80"/>
      <c r="KFX17" s="80"/>
      <c r="KFY17" s="80"/>
      <c r="KFZ17" s="80"/>
      <c r="KGA17" s="80"/>
      <c r="KGB17" s="80"/>
      <c r="KGC17" s="80"/>
      <c r="KGD17" s="80"/>
      <c r="KGE17" s="80"/>
      <c r="KGF17" s="80"/>
      <c r="KGG17" s="80"/>
      <c r="KGH17" s="80"/>
      <c r="KGI17" s="80"/>
      <c r="KGJ17" s="80"/>
      <c r="KGK17" s="80"/>
      <c r="KGL17" s="80"/>
      <c r="KGM17" s="80"/>
      <c r="KGN17" s="80"/>
      <c r="KGO17" s="80"/>
      <c r="KGP17" s="80"/>
      <c r="KGQ17" s="80"/>
      <c r="KGR17" s="80"/>
      <c r="KGS17" s="80"/>
      <c r="KGT17" s="80"/>
      <c r="KGU17" s="80"/>
      <c r="KGV17" s="80"/>
      <c r="KGW17" s="80"/>
      <c r="KGX17" s="80"/>
      <c r="KGY17" s="80"/>
      <c r="KGZ17" s="80"/>
      <c r="KHA17" s="80"/>
      <c r="KHB17" s="80"/>
      <c r="KHC17" s="80"/>
      <c r="KHD17" s="80"/>
      <c r="KHE17" s="80"/>
      <c r="KHF17" s="80"/>
      <c r="KHG17" s="80"/>
      <c r="KHH17" s="80"/>
      <c r="KHI17" s="80"/>
      <c r="KHJ17" s="80"/>
      <c r="KHK17" s="80"/>
      <c r="KHL17" s="80"/>
      <c r="KHM17" s="80"/>
      <c r="KHN17" s="80"/>
      <c r="KHO17" s="80"/>
      <c r="KHP17" s="80"/>
      <c r="KHQ17" s="80"/>
      <c r="KHR17" s="80"/>
      <c r="KHS17" s="80"/>
      <c r="KHT17" s="80"/>
      <c r="KHU17" s="80"/>
      <c r="KHV17" s="80"/>
      <c r="KHW17" s="80"/>
      <c r="KHX17" s="80"/>
      <c r="KHY17" s="80"/>
      <c r="KHZ17" s="80"/>
      <c r="KIA17" s="80"/>
      <c r="KIB17" s="80"/>
      <c r="KIC17" s="80"/>
      <c r="KID17" s="80"/>
      <c r="KIE17" s="80"/>
      <c r="KIF17" s="80"/>
      <c r="KIG17" s="80"/>
      <c r="KIH17" s="80"/>
      <c r="KII17" s="80"/>
      <c r="KIJ17" s="80"/>
      <c r="KIK17" s="80"/>
      <c r="KIL17" s="80"/>
      <c r="KIM17" s="80"/>
      <c r="KIN17" s="80"/>
      <c r="KIO17" s="80"/>
      <c r="KIP17" s="80"/>
      <c r="KIQ17" s="80"/>
      <c r="KIR17" s="80"/>
      <c r="KIS17" s="80"/>
      <c r="KIT17" s="80"/>
      <c r="KIU17" s="80"/>
      <c r="KIV17" s="80"/>
      <c r="KIW17" s="80"/>
      <c r="KIX17" s="80"/>
      <c r="KIY17" s="80"/>
      <c r="KIZ17" s="80"/>
      <c r="KJA17" s="80"/>
      <c r="KJB17" s="80"/>
      <c r="KJC17" s="80"/>
      <c r="KJD17" s="80"/>
      <c r="KJE17" s="80"/>
      <c r="KJF17" s="80"/>
      <c r="KJG17" s="80"/>
      <c r="KJH17" s="80"/>
      <c r="KJI17" s="80"/>
      <c r="KJJ17" s="80"/>
      <c r="KJK17" s="80"/>
      <c r="KJL17" s="80"/>
      <c r="KJM17" s="80"/>
      <c r="KJN17" s="80"/>
      <c r="KJO17" s="80"/>
      <c r="KJP17" s="80"/>
      <c r="KJQ17" s="80"/>
      <c r="KJR17" s="80"/>
      <c r="KJS17" s="80"/>
      <c r="KJT17" s="80"/>
      <c r="KJU17" s="80"/>
      <c r="KJV17" s="80"/>
      <c r="KJW17" s="80"/>
      <c r="KJX17" s="80"/>
      <c r="KJY17" s="80"/>
      <c r="KJZ17" s="80"/>
      <c r="KKA17" s="80"/>
      <c r="KKB17" s="80"/>
      <c r="KKC17" s="80"/>
      <c r="KKD17" s="80"/>
      <c r="KKE17" s="80"/>
      <c r="KKF17" s="80"/>
      <c r="KKG17" s="80"/>
      <c r="KKH17" s="80"/>
      <c r="KKI17" s="80"/>
      <c r="KKJ17" s="80"/>
      <c r="KKK17" s="80"/>
      <c r="KKL17" s="80"/>
      <c r="KKM17" s="80"/>
      <c r="KKN17" s="80"/>
      <c r="KKO17" s="80"/>
      <c r="KKP17" s="80"/>
      <c r="KKQ17" s="80"/>
      <c r="KKR17" s="80"/>
      <c r="KKS17" s="80"/>
      <c r="KKT17" s="80"/>
      <c r="KKU17" s="80"/>
      <c r="KKV17" s="80"/>
      <c r="KKW17" s="80"/>
      <c r="KKX17" s="80"/>
      <c r="KKY17" s="80"/>
      <c r="KKZ17" s="80"/>
      <c r="KLA17" s="80"/>
      <c r="KLB17" s="80"/>
      <c r="KLC17" s="80"/>
      <c r="KLD17" s="80"/>
      <c r="KLE17" s="80"/>
      <c r="KLF17" s="80"/>
      <c r="KLG17" s="80"/>
      <c r="KLH17" s="80"/>
      <c r="KLI17" s="80"/>
      <c r="KLJ17" s="80"/>
      <c r="KLK17" s="80"/>
      <c r="KLL17" s="80"/>
      <c r="KLM17" s="80"/>
      <c r="KLN17" s="80"/>
      <c r="KLO17" s="80"/>
      <c r="KLP17" s="80"/>
      <c r="KLQ17" s="80"/>
      <c r="KLR17" s="80"/>
      <c r="KLS17" s="80"/>
      <c r="KLT17" s="80"/>
      <c r="KLU17" s="80"/>
      <c r="KLV17" s="80"/>
      <c r="KLW17" s="80"/>
      <c r="KLX17" s="80"/>
      <c r="KLY17" s="80"/>
      <c r="KLZ17" s="80"/>
      <c r="KMA17" s="80"/>
      <c r="KMB17" s="80"/>
      <c r="KMC17" s="80"/>
      <c r="KMD17" s="80"/>
      <c r="KME17" s="80"/>
      <c r="KMF17" s="80"/>
      <c r="KMG17" s="80"/>
      <c r="KMH17" s="80"/>
      <c r="KMI17" s="80"/>
      <c r="KMJ17" s="80"/>
      <c r="KMK17" s="80"/>
      <c r="KML17" s="80"/>
      <c r="KMM17" s="80"/>
      <c r="KMN17" s="80"/>
      <c r="KMO17" s="80"/>
      <c r="KMP17" s="80"/>
      <c r="KMQ17" s="80"/>
      <c r="KMR17" s="80"/>
      <c r="KMS17" s="80"/>
      <c r="KMT17" s="80"/>
      <c r="KMU17" s="80"/>
      <c r="KMV17" s="80"/>
      <c r="KMW17" s="80"/>
      <c r="KMX17" s="80"/>
      <c r="KMY17" s="80"/>
      <c r="KMZ17" s="80"/>
      <c r="KNA17" s="80"/>
      <c r="KNB17" s="80"/>
      <c r="KNC17" s="80"/>
      <c r="KND17" s="80"/>
      <c r="KNE17" s="80"/>
      <c r="KNF17" s="80"/>
      <c r="KNG17" s="80"/>
      <c r="KNH17" s="80"/>
      <c r="KNI17" s="80"/>
      <c r="KNJ17" s="80"/>
      <c r="KNK17" s="80"/>
      <c r="KNL17" s="80"/>
      <c r="KNM17" s="80"/>
      <c r="KNN17" s="80"/>
      <c r="KNO17" s="80"/>
      <c r="KNP17" s="80"/>
      <c r="KNQ17" s="80"/>
      <c r="KNR17" s="80"/>
      <c r="KNS17" s="80"/>
      <c r="KNT17" s="80"/>
      <c r="KNU17" s="80"/>
      <c r="KNV17" s="80"/>
      <c r="KNW17" s="80"/>
      <c r="KNX17" s="80"/>
      <c r="KNY17" s="80"/>
      <c r="KNZ17" s="80"/>
      <c r="KOA17" s="80"/>
      <c r="KOB17" s="80"/>
      <c r="KOC17" s="80"/>
      <c r="KOD17" s="80"/>
      <c r="KOE17" s="80"/>
      <c r="KOF17" s="80"/>
      <c r="KOG17" s="80"/>
      <c r="KOH17" s="80"/>
      <c r="KOI17" s="80"/>
      <c r="KOJ17" s="80"/>
      <c r="KOK17" s="80"/>
      <c r="KOL17" s="80"/>
      <c r="KOM17" s="80"/>
      <c r="KON17" s="80"/>
      <c r="KOO17" s="80"/>
      <c r="KOP17" s="80"/>
      <c r="KOQ17" s="80"/>
      <c r="KOR17" s="80"/>
      <c r="KOS17" s="80"/>
      <c r="KOT17" s="80"/>
      <c r="KOU17" s="80"/>
      <c r="KOV17" s="80"/>
      <c r="KOW17" s="80"/>
      <c r="KOX17" s="80"/>
      <c r="KOY17" s="80"/>
      <c r="KOZ17" s="80"/>
      <c r="KPA17" s="80"/>
      <c r="KPB17" s="80"/>
      <c r="KPC17" s="80"/>
      <c r="KPD17" s="80"/>
      <c r="KPE17" s="80"/>
      <c r="KPF17" s="80"/>
      <c r="KPG17" s="80"/>
      <c r="KPH17" s="80"/>
      <c r="KPI17" s="80"/>
      <c r="KPJ17" s="80"/>
      <c r="KPK17" s="80"/>
      <c r="KPL17" s="80"/>
      <c r="KPM17" s="80"/>
      <c r="KPN17" s="80"/>
      <c r="KPO17" s="80"/>
      <c r="KPP17" s="80"/>
      <c r="KPQ17" s="80"/>
      <c r="KPR17" s="80"/>
      <c r="KPS17" s="80"/>
      <c r="KPT17" s="80"/>
      <c r="KPU17" s="80"/>
      <c r="KPV17" s="80"/>
      <c r="KPW17" s="80"/>
      <c r="KPX17" s="80"/>
      <c r="KPY17" s="80"/>
      <c r="KPZ17" s="80"/>
      <c r="KQA17" s="80"/>
      <c r="KQB17" s="80"/>
      <c r="KQC17" s="80"/>
      <c r="KQD17" s="80"/>
      <c r="KQE17" s="80"/>
      <c r="KQF17" s="80"/>
      <c r="KQG17" s="80"/>
      <c r="KQH17" s="80"/>
      <c r="KQI17" s="80"/>
      <c r="KQJ17" s="80"/>
      <c r="KQK17" s="80"/>
      <c r="KQL17" s="80"/>
      <c r="KQM17" s="80"/>
      <c r="KQN17" s="80"/>
      <c r="KQO17" s="80"/>
      <c r="KQP17" s="80"/>
      <c r="KQQ17" s="80"/>
      <c r="KQR17" s="80"/>
      <c r="KQS17" s="80"/>
      <c r="KQT17" s="80"/>
      <c r="KQU17" s="80"/>
      <c r="KQV17" s="80"/>
      <c r="KQW17" s="80"/>
      <c r="KQX17" s="80"/>
      <c r="KQY17" s="80"/>
      <c r="KQZ17" s="80"/>
      <c r="KRA17" s="80"/>
      <c r="KRB17" s="80"/>
      <c r="KRC17" s="80"/>
      <c r="KRD17" s="80"/>
      <c r="KRE17" s="80"/>
      <c r="KRF17" s="80"/>
      <c r="KRG17" s="80"/>
      <c r="KRH17" s="80"/>
      <c r="KRI17" s="80"/>
      <c r="KRJ17" s="80"/>
      <c r="KRK17" s="80"/>
      <c r="KRL17" s="80"/>
      <c r="KRM17" s="80"/>
      <c r="KRN17" s="80"/>
      <c r="KRO17" s="80"/>
      <c r="KRP17" s="80"/>
      <c r="KRQ17" s="80"/>
      <c r="KRR17" s="80"/>
      <c r="KRS17" s="80"/>
      <c r="KRT17" s="80"/>
      <c r="KRU17" s="80"/>
      <c r="KRV17" s="80"/>
      <c r="KRW17" s="80"/>
      <c r="KRX17" s="80"/>
      <c r="KRY17" s="80"/>
      <c r="KRZ17" s="80"/>
      <c r="KSA17" s="80"/>
      <c r="KSB17" s="80"/>
      <c r="KSC17" s="80"/>
      <c r="KSD17" s="80"/>
      <c r="KSE17" s="80"/>
      <c r="KSF17" s="80"/>
      <c r="KSG17" s="80"/>
      <c r="KSH17" s="80"/>
      <c r="KSI17" s="80"/>
      <c r="KSJ17" s="80"/>
      <c r="KSK17" s="80"/>
      <c r="KSL17" s="80"/>
      <c r="KSM17" s="80"/>
      <c r="KSN17" s="80"/>
      <c r="KSO17" s="80"/>
      <c r="KSP17" s="80"/>
      <c r="KSQ17" s="80"/>
      <c r="KSR17" s="80"/>
      <c r="KSS17" s="80"/>
      <c r="KST17" s="80"/>
      <c r="KSU17" s="80"/>
      <c r="KSV17" s="80"/>
      <c r="KSW17" s="80"/>
      <c r="KSX17" s="80"/>
      <c r="KSY17" s="80"/>
      <c r="KSZ17" s="80"/>
      <c r="KTA17" s="80"/>
      <c r="KTB17" s="80"/>
      <c r="KTC17" s="80"/>
      <c r="KTD17" s="80"/>
      <c r="KTE17" s="80"/>
      <c r="KTF17" s="80"/>
      <c r="KTG17" s="80"/>
      <c r="KTH17" s="80"/>
      <c r="KTI17" s="80"/>
      <c r="KTJ17" s="80"/>
      <c r="KTK17" s="80"/>
      <c r="KTL17" s="80"/>
      <c r="KTM17" s="80"/>
      <c r="KTN17" s="80"/>
      <c r="KTO17" s="80"/>
      <c r="KTP17" s="80"/>
      <c r="KTQ17" s="80"/>
      <c r="KTR17" s="80"/>
      <c r="KTS17" s="80"/>
      <c r="KTT17" s="80"/>
      <c r="KTU17" s="80"/>
      <c r="KTV17" s="80"/>
      <c r="KTW17" s="80"/>
      <c r="KTX17" s="80"/>
      <c r="KTY17" s="80"/>
      <c r="KTZ17" s="80"/>
      <c r="KUA17" s="80"/>
      <c r="KUB17" s="80"/>
      <c r="KUC17" s="80"/>
      <c r="KUD17" s="80"/>
      <c r="KUE17" s="80"/>
      <c r="KUF17" s="80"/>
      <c r="KUG17" s="80"/>
      <c r="KUH17" s="80"/>
      <c r="KUI17" s="80"/>
      <c r="KUJ17" s="80"/>
      <c r="KUK17" s="80"/>
      <c r="KUL17" s="80"/>
      <c r="KUM17" s="80"/>
      <c r="KUN17" s="80"/>
      <c r="KUO17" s="80"/>
      <c r="KUP17" s="80"/>
      <c r="KUQ17" s="80"/>
      <c r="KUR17" s="80"/>
      <c r="KUS17" s="80"/>
      <c r="KUT17" s="80"/>
      <c r="KUU17" s="80"/>
      <c r="KUV17" s="80"/>
      <c r="KUW17" s="80"/>
      <c r="KUX17" s="80"/>
      <c r="KUY17" s="80"/>
      <c r="KUZ17" s="80"/>
      <c r="KVA17" s="80"/>
      <c r="KVB17" s="80"/>
      <c r="KVC17" s="80"/>
      <c r="KVD17" s="80"/>
      <c r="KVE17" s="80"/>
      <c r="KVF17" s="80"/>
      <c r="KVG17" s="80"/>
      <c r="KVH17" s="80"/>
      <c r="KVI17" s="80"/>
      <c r="KVJ17" s="80"/>
      <c r="KVK17" s="80"/>
      <c r="KVL17" s="80"/>
      <c r="KVM17" s="80"/>
      <c r="KVN17" s="80"/>
      <c r="KVO17" s="80"/>
      <c r="KVP17" s="80"/>
      <c r="KVQ17" s="80"/>
      <c r="KVR17" s="80"/>
      <c r="KVS17" s="80"/>
      <c r="KVT17" s="80"/>
      <c r="KVU17" s="80"/>
      <c r="KVV17" s="80"/>
      <c r="KVW17" s="80"/>
      <c r="KVX17" s="80"/>
      <c r="KVY17" s="80"/>
      <c r="KVZ17" s="80"/>
      <c r="KWA17" s="80"/>
      <c r="KWB17" s="80"/>
      <c r="KWC17" s="80"/>
      <c r="KWD17" s="80"/>
      <c r="KWE17" s="80"/>
      <c r="KWF17" s="80"/>
      <c r="KWG17" s="80"/>
      <c r="KWH17" s="80"/>
      <c r="KWI17" s="80"/>
      <c r="KWJ17" s="80"/>
      <c r="KWK17" s="80"/>
      <c r="KWL17" s="80"/>
      <c r="KWM17" s="80"/>
      <c r="KWN17" s="80"/>
      <c r="KWO17" s="80"/>
      <c r="KWP17" s="80"/>
      <c r="KWQ17" s="80"/>
      <c r="KWR17" s="80"/>
      <c r="KWS17" s="80"/>
      <c r="KWT17" s="80"/>
      <c r="KWU17" s="80"/>
      <c r="KWV17" s="80"/>
      <c r="KWW17" s="80"/>
      <c r="KWX17" s="80"/>
      <c r="KWY17" s="80"/>
      <c r="KWZ17" s="80"/>
      <c r="KXA17" s="80"/>
      <c r="KXB17" s="80"/>
      <c r="KXC17" s="80"/>
      <c r="KXD17" s="80"/>
      <c r="KXE17" s="80"/>
      <c r="KXF17" s="80"/>
      <c r="KXG17" s="80"/>
      <c r="KXH17" s="80"/>
      <c r="KXI17" s="80"/>
      <c r="KXJ17" s="80"/>
      <c r="KXK17" s="80"/>
      <c r="KXL17" s="80"/>
      <c r="KXM17" s="80"/>
      <c r="KXN17" s="80"/>
      <c r="KXO17" s="80"/>
      <c r="KXP17" s="80"/>
      <c r="KXQ17" s="80"/>
      <c r="KXR17" s="80"/>
      <c r="KXS17" s="80"/>
      <c r="KXT17" s="80"/>
      <c r="KXU17" s="80"/>
      <c r="KXV17" s="80"/>
      <c r="KXW17" s="80"/>
      <c r="KXX17" s="80"/>
      <c r="KXY17" s="80"/>
      <c r="KXZ17" s="80"/>
      <c r="KYA17" s="80"/>
      <c r="KYB17" s="80"/>
      <c r="KYC17" s="80"/>
      <c r="KYD17" s="80"/>
      <c r="KYE17" s="80"/>
      <c r="KYF17" s="80"/>
      <c r="KYG17" s="80"/>
      <c r="KYH17" s="80"/>
      <c r="KYI17" s="80"/>
      <c r="KYJ17" s="80"/>
      <c r="KYK17" s="80"/>
      <c r="KYL17" s="80"/>
      <c r="KYM17" s="80"/>
      <c r="KYN17" s="80"/>
      <c r="KYO17" s="80"/>
      <c r="KYP17" s="80"/>
      <c r="KYQ17" s="80"/>
      <c r="KYR17" s="80"/>
      <c r="KYS17" s="80"/>
      <c r="KYT17" s="80"/>
      <c r="KYU17" s="80"/>
      <c r="KYV17" s="80"/>
      <c r="KYW17" s="80"/>
      <c r="KYX17" s="80"/>
      <c r="KYY17" s="80"/>
      <c r="KYZ17" s="80"/>
      <c r="KZA17" s="80"/>
      <c r="KZB17" s="80"/>
      <c r="KZC17" s="80"/>
      <c r="KZD17" s="80"/>
      <c r="KZE17" s="80"/>
      <c r="KZF17" s="80"/>
      <c r="KZG17" s="80"/>
      <c r="KZH17" s="80"/>
      <c r="KZI17" s="80"/>
      <c r="KZJ17" s="80"/>
      <c r="KZK17" s="80"/>
      <c r="KZL17" s="80"/>
      <c r="KZM17" s="80"/>
      <c r="KZN17" s="80"/>
      <c r="KZO17" s="80"/>
      <c r="KZP17" s="80"/>
      <c r="KZQ17" s="80"/>
      <c r="KZR17" s="80"/>
      <c r="KZS17" s="80"/>
      <c r="KZT17" s="80"/>
      <c r="KZU17" s="80"/>
      <c r="KZV17" s="80"/>
      <c r="KZW17" s="80"/>
      <c r="KZX17" s="80"/>
      <c r="KZY17" s="80"/>
      <c r="KZZ17" s="80"/>
      <c r="LAA17" s="80"/>
      <c r="LAB17" s="80"/>
      <c r="LAC17" s="80"/>
      <c r="LAD17" s="80"/>
      <c r="LAE17" s="80"/>
      <c r="LAF17" s="80"/>
      <c r="LAG17" s="80"/>
      <c r="LAH17" s="80"/>
      <c r="LAI17" s="80"/>
      <c r="LAJ17" s="80"/>
      <c r="LAK17" s="80"/>
      <c r="LAL17" s="80"/>
      <c r="LAM17" s="80"/>
      <c r="LAN17" s="80"/>
      <c r="LAO17" s="80"/>
      <c r="LAP17" s="80"/>
      <c r="LAQ17" s="80"/>
      <c r="LAR17" s="80"/>
      <c r="LAS17" s="80"/>
      <c r="LAT17" s="80"/>
      <c r="LAU17" s="80"/>
      <c r="LAV17" s="80"/>
      <c r="LAW17" s="80"/>
      <c r="LAX17" s="80"/>
      <c r="LAY17" s="80"/>
      <c r="LAZ17" s="80"/>
      <c r="LBA17" s="80"/>
      <c r="LBB17" s="80"/>
      <c r="LBC17" s="80"/>
      <c r="LBD17" s="80"/>
      <c r="LBE17" s="80"/>
      <c r="LBF17" s="80"/>
      <c r="LBG17" s="80"/>
      <c r="LBH17" s="80"/>
      <c r="LBI17" s="80"/>
      <c r="LBJ17" s="80"/>
      <c r="LBK17" s="80"/>
      <c r="LBL17" s="80"/>
      <c r="LBM17" s="80"/>
      <c r="LBN17" s="80"/>
      <c r="LBO17" s="80"/>
      <c r="LBP17" s="80"/>
      <c r="LBQ17" s="80"/>
      <c r="LBR17" s="80"/>
      <c r="LBS17" s="80"/>
      <c r="LBT17" s="80"/>
      <c r="LBU17" s="80"/>
      <c r="LBV17" s="80"/>
      <c r="LBW17" s="80"/>
      <c r="LBX17" s="80"/>
      <c r="LBY17" s="80"/>
      <c r="LBZ17" s="80"/>
      <c r="LCA17" s="80"/>
      <c r="LCB17" s="80"/>
      <c r="LCC17" s="80"/>
      <c r="LCD17" s="80"/>
      <c r="LCE17" s="80"/>
      <c r="LCF17" s="80"/>
      <c r="LCG17" s="80"/>
      <c r="LCH17" s="80"/>
      <c r="LCI17" s="80"/>
      <c r="LCJ17" s="80"/>
      <c r="LCK17" s="80"/>
      <c r="LCL17" s="80"/>
      <c r="LCM17" s="80"/>
      <c r="LCN17" s="80"/>
      <c r="LCO17" s="80"/>
      <c r="LCP17" s="80"/>
      <c r="LCQ17" s="80"/>
      <c r="LCR17" s="80"/>
      <c r="LCS17" s="80"/>
      <c r="LCT17" s="80"/>
      <c r="LCU17" s="80"/>
      <c r="LCV17" s="80"/>
      <c r="LCW17" s="80"/>
      <c r="LCX17" s="80"/>
      <c r="LCY17" s="80"/>
      <c r="LCZ17" s="80"/>
      <c r="LDA17" s="80"/>
      <c r="LDB17" s="80"/>
      <c r="LDC17" s="80"/>
      <c r="LDD17" s="80"/>
      <c r="LDE17" s="80"/>
      <c r="LDF17" s="80"/>
      <c r="LDG17" s="80"/>
      <c r="LDH17" s="80"/>
      <c r="LDI17" s="80"/>
      <c r="LDJ17" s="80"/>
      <c r="LDK17" s="80"/>
      <c r="LDL17" s="80"/>
      <c r="LDM17" s="80"/>
      <c r="LDN17" s="80"/>
      <c r="LDO17" s="80"/>
      <c r="LDP17" s="80"/>
      <c r="LDQ17" s="80"/>
      <c r="LDR17" s="80"/>
      <c r="LDS17" s="80"/>
      <c r="LDT17" s="80"/>
      <c r="LDU17" s="80"/>
      <c r="LDV17" s="80"/>
      <c r="LDW17" s="80"/>
      <c r="LDX17" s="80"/>
      <c r="LDY17" s="80"/>
      <c r="LDZ17" s="80"/>
      <c r="LEA17" s="80"/>
      <c r="LEB17" s="80"/>
      <c r="LEC17" s="80"/>
      <c r="LED17" s="80"/>
      <c r="LEE17" s="80"/>
      <c r="LEF17" s="80"/>
      <c r="LEG17" s="80"/>
      <c r="LEH17" s="80"/>
      <c r="LEI17" s="80"/>
      <c r="LEJ17" s="80"/>
      <c r="LEK17" s="80"/>
      <c r="LEL17" s="80"/>
      <c r="LEM17" s="80"/>
      <c r="LEN17" s="80"/>
      <c r="LEO17" s="80"/>
      <c r="LEP17" s="80"/>
      <c r="LEQ17" s="80"/>
      <c r="LER17" s="80"/>
      <c r="LES17" s="80"/>
      <c r="LET17" s="80"/>
      <c r="LEU17" s="80"/>
      <c r="LEV17" s="80"/>
      <c r="LEW17" s="80"/>
      <c r="LEX17" s="80"/>
      <c r="LEY17" s="80"/>
      <c r="LEZ17" s="80"/>
      <c r="LFA17" s="80"/>
      <c r="LFB17" s="80"/>
      <c r="LFC17" s="80"/>
      <c r="LFD17" s="80"/>
      <c r="LFE17" s="80"/>
      <c r="LFF17" s="80"/>
      <c r="LFG17" s="80"/>
      <c r="LFH17" s="80"/>
      <c r="LFI17" s="80"/>
      <c r="LFJ17" s="80"/>
      <c r="LFK17" s="80"/>
      <c r="LFL17" s="80"/>
      <c r="LFM17" s="80"/>
      <c r="LFN17" s="80"/>
      <c r="LFO17" s="80"/>
      <c r="LFP17" s="80"/>
      <c r="LFQ17" s="80"/>
      <c r="LFR17" s="80"/>
      <c r="LFS17" s="80"/>
      <c r="LFT17" s="80"/>
      <c r="LFU17" s="80"/>
      <c r="LFV17" s="80"/>
      <c r="LFW17" s="80"/>
      <c r="LFX17" s="80"/>
      <c r="LFY17" s="80"/>
      <c r="LFZ17" s="80"/>
      <c r="LGA17" s="80"/>
      <c r="LGB17" s="80"/>
      <c r="LGC17" s="80"/>
      <c r="LGD17" s="80"/>
      <c r="LGE17" s="80"/>
      <c r="LGF17" s="80"/>
      <c r="LGG17" s="80"/>
      <c r="LGH17" s="80"/>
      <c r="LGI17" s="80"/>
      <c r="LGJ17" s="80"/>
      <c r="LGK17" s="80"/>
      <c r="LGL17" s="80"/>
      <c r="LGM17" s="80"/>
      <c r="LGN17" s="80"/>
      <c r="LGO17" s="80"/>
      <c r="LGP17" s="80"/>
      <c r="LGQ17" s="80"/>
      <c r="LGR17" s="80"/>
      <c r="LGS17" s="80"/>
      <c r="LGT17" s="80"/>
      <c r="LGU17" s="80"/>
      <c r="LGV17" s="80"/>
      <c r="LGW17" s="80"/>
      <c r="LGX17" s="80"/>
      <c r="LGY17" s="80"/>
      <c r="LGZ17" s="80"/>
      <c r="LHA17" s="80"/>
      <c r="LHB17" s="80"/>
      <c r="LHC17" s="80"/>
      <c r="LHD17" s="80"/>
      <c r="LHE17" s="80"/>
      <c r="LHF17" s="80"/>
      <c r="LHG17" s="80"/>
      <c r="LHH17" s="80"/>
      <c r="LHI17" s="80"/>
      <c r="LHJ17" s="80"/>
      <c r="LHK17" s="80"/>
      <c r="LHL17" s="80"/>
      <c r="LHM17" s="80"/>
      <c r="LHN17" s="80"/>
      <c r="LHO17" s="80"/>
      <c r="LHP17" s="80"/>
      <c r="LHQ17" s="80"/>
      <c r="LHR17" s="80"/>
      <c r="LHS17" s="80"/>
      <c r="LHT17" s="80"/>
      <c r="LHU17" s="80"/>
      <c r="LHV17" s="80"/>
      <c r="LHW17" s="80"/>
      <c r="LHX17" s="80"/>
      <c r="LHY17" s="80"/>
      <c r="LHZ17" s="80"/>
      <c r="LIA17" s="80"/>
      <c r="LIB17" s="80"/>
      <c r="LIC17" s="80"/>
      <c r="LID17" s="80"/>
      <c r="LIE17" s="80"/>
      <c r="LIF17" s="80"/>
      <c r="LIG17" s="80"/>
      <c r="LIH17" s="80"/>
      <c r="LII17" s="80"/>
      <c r="LIJ17" s="80"/>
      <c r="LIK17" s="80"/>
      <c r="LIL17" s="80"/>
      <c r="LIM17" s="80"/>
      <c r="LIN17" s="80"/>
      <c r="LIO17" s="80"/>
      <c r="LIP17" s="80"/>
      <c r="LIQ17" s="80"/>
      <c r="LIR17" s="80"/>
      <c r="LIS17" s="80"/>
      <c r="LIT17" s="80"/>
      <c r="LIU17" s="80"/>
      <c r="LIV17" s="80"/>
      <c r="LIW17" s="80"/>
      <c r="LIX17" s="80"/>
      <c r="LIY17" s="80"/>
      <c r="LIZ17" s="80"/>
      <c r="LJA17" s="80"/>
      <c r="LJB17" s="80"/>
      <c r="LJC17" s="80"/>
      <c r="LJD17" s="80"/>
      <c r="LJE17" s="80"/>
      <c r="LJF17" s="80"/>
      <c r="LJG17" s="80"/>
      <c r="LJH17" s="80"/>
      <c r="LJI17" s="80"/>
      <c r="LJJ17" s="80"/>
      <c r="LJK17" s="80"/>
      <c r="LJL17" s="80"/>
      <c r="LJM17" s="80"/>
      <c r="LJN17" s="80"/>
      <c r="LJO17" s="80"/>
      <c r="LJP17" s="80"/>
      <c r="LJQ17" s="80"/>
      <c r="LJR17" s="80"/>
      <c r="LJS17" s="80"/>
      <c r="LJT17" s="80"/>
      <c r="LJU17" s="80"/>
      <c r="LJV17" s="80"/>
      <c r="LJW17" s="80"/>
      <c r="LJX17" s="80"/>
      <c r="LJY17" s="80"/>
      <c r="LJZ17" s="80"/>
      <c r="LKA17" s="80"/>
      <c r="LKB17" s="80"/>
      <c r="LKC17" s="80"/>
      <c r="LKD17" s="80"/>
      <c r="LKE17" s="80"/>
      <c r="LKF17" s="80"/>
      <c r="LKG17" s="80"/>
      <c r="LKH17" s="80"/>
      <c r="LKI17" s="80"/>
      <c r="LKJ17" s="80"/>
      <c r="LKK17" s="80"/>
      <c r="LKL17" s="80"/>
      <c r="LKM17" s="80"/>
      <c r="LKN17" s="80"/>
      <c r="LKO17" s="80"/>
      <c r="LKP17" s="80"/>
      <c r="LKQ17" s="80"/>
      <c r="LKR17" s="80"/>
      <c r="LKS17" s="80"/>
      <c r="LKT17" s="80"/>
      <c r="LKU17" s="80"/>
      <c r="LKV17" s="80"/>
      <c r="LKW17" s="80"/>
      <c r="LKX17" s="80"/>
      <c r="LKY17" s="80"/>
      <c r="LKZ17" s="80"/>
      <c r="LLA17" s="80"/>
      <c r="LLB17" s="80"/>
      <c r="LLC17" s="80"/>
      <c r="LLD17" s="80"/>
      <c r="LLE17" s="80"/>
      <c r="LLF17" s="80"/>
      <c r="LLG17" s="80"/>
      <c r="LLH17" s="80"/>
      <c r="LLI17" s="80"/>
      <c r="LLJ17" s="80"/>
      <c r="LLK17" s="80"/>
      <c r="LLL17" s="80"/>
      <c r="LLM17" s="80"/>
      <c r="LLN17" s="80"/>
      <c r="LLO17" s="80"/>
      <c r="LLP17" s="80"/>
      <c r="LLQ17" s="80"/>
      <c r="LLR17" s="80"/>
      <c r="LLS17" s="80"/>
      <c r="LLT17" s="80"/>
      <c r="LLU17" s="80"/>
      <c r="LLV17" s="80"/>
      <c r="LLW17" s="80"/>
      <c r="LLX17" s="80"/>
      <c r="LLY17" s="80"/>
      <c r="LLZ17" s="80"/>
      <c r="LMA17" s="80"/>
      <c r="LMB17" s="80"/>
      <c r="LMC17" s="80"/>
      <c r="LMD17" s="80"/>
      <c r="LME17" s="80"/>
      <c r="LMF17" s="80"/>
      <c r="LMG17" s="80"/>
      <c r="LMH17" s="80"/>
      <c r="LMI17" s="80"/>
      <c r="LMJ17" s="80"/>
      <c r="LMK17" s="80"/>
      <c r="LML17" s="80"/>
      <c r="LMM17" s="80"/>
      <c r="LMN17" s="80"/>
      <c r="LMO17" s="80"/>
      <c r="LMP17" s="80"/>
      <c r="LMQ17" s="80"/>
      <c r="LMR17" s="80"/>
      <c r="LMS17" s="80"/>
      <c r="LMT17" s="80"/>
      <c r="LMU17" s="80"/>
      <c r="LMV17" s="80"/>
      <c r="LMW17" s="80"/>
      <c r="LMX17" s="80"/>
      <c r="LMY17" s="80"/>
      <c r="LMZ17" s="80"/>
      <c r="LNA17" s="80"/>
      <c r="LNB17" s="80"/>
      <c r="LNC17" s="80"/>
      <c r="LND17" s="80"/>
      <c r="LNE17" s="80"/>
      <c r="LNF17" s="80"/>
      <c r="LNG17" s="80"/>
      <c r="LNH17" s="80"/>
      <c r="LNI17" s="80"/>
      <c r="LNJ17" s="80"/>
      <c r="LNK17" s="80"/>
      <c r="LNL17" s="80"/>
      <c r="LNM17" s="80"/>
      <c r="LNN17" s="80"/>
      <c r="LNO17" s="80"/>
      <c r="LNP17" s="80"/>
      <c r="LNQ17" s="80"/>
      <c r="LNR17" s="80"/>
      <c r="LNS17" s="80"/>
      <c r="LNT17" s="80"/>
      <c r="LNU17" s="80"/>
      <c r="LNV17" s="80"/>
      <c r="LNW17" s="80"/>
      <c r="LNX17" s="80"/>
      <c r="LNY17" s="80"/>
      <c r="LNZ17" s="80"/>
      <c r="LOA17" s="80"/>
      <c r="LOB17" s="80"/>
      <c r="LOC17" s="80"/>
      <c r="LOD17" s="80"/>
      <c r="LOE17" s="80"/>
      <c r="LOF17" s="80"/>
      <c r="LOG17" s="80"/>
      <c r="LOH17" s="80"/>
      <c r="LOI17" s="80"/>
      <c r="LOJ17" s="80"/>
      <c r="LOK17" s="80"/>
      <c r="LOL17" s="80"/>
      <c r="LOM17" s="80"/>
      <c r="LON17" s="80"/>
      <c r="LOO17" s="80"/>
      <c r="LOP17" s="80"/>
      <c r="LOQ17" s="80"/>
      <c r="LOR17" s="80"/>
      <c r="LOS17" s="80"/>
      <c r="LOT17" s="80"/>
      <c r="LOU17" s="80"/>
      <c r="LOV17" s="80"/>
      <c r="LOW17" s="80"/>
      <c r="LOX17" s="80"/>
      <c r="LOY17" s="80"/>
      <c r="LOZ17" s="80"/>
      <c r="LPA17" s="80"/>
      <c r="LPB17" s="80"/>
      <c r="LPC17" s="80"/>
      <c r="LPD17" s="80"/>
      <c r="LPE17" s="80"/>
      <c r="LPF17" s="80"/>
      <c r="LPG17" s="80"/>
      <c r="LPH17" s="80"/>
      <c r="LPI17" s="80"/>
      <c r="LPJ17" s="80"/>
      <c r="LPK17" s="80"/>
      <c r="LPL17" s="80"/>
      <c r="LPM17" s="80"/>
      <c r="LPN17" s="80"/>
      <c r="LPO17" s="80"/>
      <c r="LPP17" s="80"/>
      <c r="LPQ17" s="80"/>
      <c r="LPR17" s="80"/>
      <c r="LPS17" s="80"/>
      <c r="LPT17" s="80"/>
      <c r="LPU17" s="80"/>
      <c r="LPV17" s="80"/>
      <c r="LPW17" s="80"/>
      <c r="LPX17" s="80"/>
      <c r="LPY17" s="80"/>
      <c r="LPZ17" s="80"/>
      <c r="LQA17" s="80"/>
      <c r="LQB17" s="80"/>
      <c r="LQC17" s="80"/>
      <c r="LQD17" s="80"/>
      <c r="LQE17" s="80"/>
      <c r="LQF17" s="80"/>
      <c r="LQG17" s="80"/>
      <c r="LQH17" s="80"/>
      <c r="LQI17" s="80"/>
      <c r="LQJ17" s="80"/>
      <c r="LQK17" s="80"/>
      <c r="LQL17" s="80"/>
      <c r="LQM17" s="80"/>
      <c r="LQN17" s="80"/>
      <c r="LQO17" s="80"/>
      <c r="LQP17" s="80"/>
      <c r="LQQ17" s="80"/>
      <c r="LQR17" s="80"/>
      <c r="LQS17" s="80"/>
      <c r="LQT17" s="80"/>
      <c r="LQU17" s="80"/>
      <c r="LQV17" s="80"/>
      <c r="LQW17" s="80"/>
      <c r="LQX17" s="80"/>
      <c r="LQY17" s="80"/>
      <c r="LQZ17" s="80"/>
      <c r="LRA17" s="80"/>
      <c r="LRB17" s="80"/>
      <c r="LRC17" s="80"/>
      <c r="LRD17" s="80"/>
      <c r="LRE17" s="80"/>
      <c r="LRF17" s="80"/>
      <c r="LRG17" s="80"/>
      <c r="LRH17" s="80"/>
      <c r="LRI17" s="80"/>
      <c r="LRJ17" s="80"/>
      <c r="LRK17" s="80"/>
      <c r="LRL17" s="80"/>
      <c r="LRM17" s="80"/>
      <c r="LRN17" s="80"/>
      <c r="LRO17" s="80"/>
      <c r="LRP17" s="80"/>
      <c r="LRQ17" s="80"/>
      <c r="LRR17" s="80"/>
      <c r="LRS17" s="80"/>
      <c r="LRT17" s="80"/>
      <c r="LRU17" s="80"/>
      <c r="LRV17" s="80"/>
      <c r="LRW17" s="80"/>
      <c r="LRX17" s="80"/>
      <c r="LRY17" s="80"/>
      <c r="LRZ17" s="80"/>
      <c r="LSA17" s="80"/>
      <c r="LSB17" s="80"/>
      <c r="LSC17" s="80"/>
      <c r="LSD17" s="80"/>
      <c r="LSE17" s="80"/>
      <c r="LSF17" s="80"/>
      <c r="LSG17" s="80"/>
      <c r="LSH17" s="80"/>
      <c r="LSI17" s="80"/>
      <c r="LSJ17" s="80"/>
      <c r="LSK17" s="80"/>
      <c r="LSL17" s="80"/>
      <c r="LSM17" s="80"/>
      <c r="LSN17" s="80"/>
      <c r="LSO17" s="80"/>
      <c r="LSP17" s="80"/>
      <c r="LSQ17" s="80"/>
      <c r="LSR17" s="80"/>
      <c r="LSS17" s="80"/>
      <c r="LST17" s="80"/>
      <c r="LSU17" s="80"/>
      <c r="LSV17" s="80"/>
      <c r="LSW17" s="80"/>
      <c r="LSX17" s="80"/>
      <c r="LSY17" s="80"/>
      <c r="LSZ17" s="80"/>
      <c r="LTA17" s="80"/>
      <c r="LTB17" s="80"/>
      <c r="LTC17" s="80"/>
      <c r="LTD17" s="80"/>
      <c r="LTE17" s="80"/>
      <c r="LTF17" s="80"/>
      <c r="LTG17" s="80"/>
      <c r="LTH17" s="80"/>
      <c r="LTI17" s="80"/>
      <c r="LTJ17" s="80"/>
      <c r="LTK17" s="80"/>
      <c r="LTL17" s="80"/>
      <c r="LTM17" s="80"/>
      <c r="LTN17" s="80"/>
      <c r="LTO17" s="80"/>
      <c r="LTP17" s="80"/>
      <c r="LTQ17" s="80"/>
      <c r="LTR17" s="80"/>
      <c r="LTS17" s="80"/>
      <c r="LTT17" s="80"/>
      <c r="LTU17" s="80"/>
      <c r="LTV17" s="80"/>
      <c r="LTW17" s="80"/>
      <c r="LTX17" s="80"/>
      <c r="LTY17" s="80"/>
      <c r="LTZ17" s="80"/>
      <c r="LUA17" s="80"/>
      <c r="LUB17" s="80"/>
      <c r="LUC17" s="80"/>
      <c r="LUD17" s="80"/>
      <c r="LUE17" s="80"/>
      <c r="LUF17" s="80"/>
      <c r="LUG17" s="80"/>
      <c r="LUH17" s="80"/>
      <c r="LUI17" s="80"/>
      <c r="LUJ17" s="80"/>
      <c r="LUK17" s="80"/>
      <c r="LUL17" s="80"/>
      <c r="LUM17" s="80"/>
      <c r="LUN17" s="80"/>
      <c r="LUO17" s="80"/>
      <c r="LUP17" s="80"/>
      <c r="LUQ17" s="80"/>
      <c r="LUR17" s="80"/>
      <c r="LUS17" s="80"/>
      <c r="LUT17" s="80"/>
      <c r="LUU17" s="80"/>
      <c r="LUV17" s="80"/>
      <c r="LUW17" s="80"/>
      <c r="LUX17" s="80"/>
      <c r="LUY17" s="80"/>
      <c r="LUZ17" s="80"/>
      <c r="LVA17" s="80"/>
      <c r="LVB17" s="80"/>
      <c r="LVC17" s="80"/>
      <c r="LVD17" s="80"/>
      <c r="LVE17" s="80"/>
      <c r="LVF17" s="80"/>
      <c r="LVG17" s="80"/>
      <c r="LVH17" s="80"/>
      <c r="LVI17" s="80"/>
      <c r="LVJ17" s="80"/>
      <c r="LVK17" s="80"/>
      <c r="LVL17" s="80"/>
      <c r="LVM17" s="80"/>
      <c r="LVN17" s="80"/>
      <c r="LVO17" s="80"/>
      <c r="LVP17" s="80"/>
      <c r="LVQ17" s="80"/>
      <c r="LVR17" s="80"/>
      <c r="LVS17" s="80"/>
      <c r="LVT17" s="80"/>
      <c r="LVU17" s="80"/>
      <c r="LVV17" s="80"/>
      <c r="LVW17" s="80"/>
      <c r="LVX17" s="80"/>
      <c r="LVY17" s="80"/>
      <c r="LVZ17" s="80"/>
      <c r="LWA17" s="80"/>
      <c r="LWB17" s="80"/>
      <c r="LWC17" s="80"/>
      <c r="LWD17" s="80"/>
      <c r="LWE17" s="80"/>
      <c r="LWF17" s="80"/>
      <c r="LWG17" s="80"/>
      <c r="LWH17" s="80"/>
      <c r="LWI17" s="80"/>
      <c r="LWJ17" s="80"/>
      <c r="LWK17" s="80"/>
      <c r="LWL17" s="80"/>
      <c r="LWM17" s="80"/>
      <c r="LWN17" s="80"/>
      <c r="LWO17" s="80"/>
      <c r="LWP17" s="80"/>
      <c r="LWQ17" s="80"/>
      <c r="LWR17" s="80"/>
      <c r="LWS17" s="80"/>
      <c r="LWT17" s="80"/>
      <c r="LWU17" s="80"/>
      <c r="LWV17" s="80"/>
      <c r="LWW17" s="80"/>
      <c r="LWX17" s="80"/>
      <c r="LWY17" s="80"/>
      <c r="LWZ17" s="80"/>
      <c r="LXA17" s="80"/>
      <c r="LXB17" s="80"/>
      <c r="LXC17" s="80"/>
      <c r="LXD17" s="80"/>
      <c r="LXE17" s="80"/>
      <c r="LXF17" s="80"/>
      <c r="LXG17" s="80"/>
      <c r="LXH17" s="80"/>
      <c r="LXI17" s="80"/>
      <c r="LXJ17" s="80"/>
      <c r="LXK17" s="80"/>
      <c r="LXL17" s="80"/>
      <c r="LXM17" s="80"/>
      <c r="LXN17" s="80"/>
      <c r="LXO17" s="80"/>
      <c r="LXP17" s="80"/>
      <c r="LXQ17" s="80"/>
      <c r="LXR17" s="80"/>
      <c r="LXS17" s="80"/>
      <c r="LXT17" s="80"/>
      <c r="LXU17" s="80"/>
      <c r="LXV17" s="80"/>
      <c r="LXW17" s="80"/>
      <c r="LXX17" s="80"/>
      <c r="LXY17" s="80"/>
      <c r="LXZ17" s="80"/>
      <c r="LYA17" s="80"/>
      <c r="LYB17" s="80"/>
      <c r="LYC17" s="80"/>
      <c r="LYD17" s="80"/>
      <c r="LYE17" s="80"/>
      <c r="LYF17" s="80"/>
      <c r="LYG17" s="80"/>
      <c r="LYH17" s="80"/>
      <c r="LYI17" s="80"/>
      <c r="LYJ17" s="80"/>
      <c r="LYK17" s="80"/>
      <c r="LYL17" s="80"/>
      <c r="LYM17" s="80"/>
      <c r="LYN17" s="80"/>
      <c r="LYO17" s="80"/>
      <c r="LYP17" s="80"/>
      <c r="LYQ17" s="80"/>
      <c r="LYR17" s="80"/>
      <c r="LYS17" s="80"/>
      <c r="LYT17" s="80"/>
      <c r="LYU17" s="80"/>
      <c r="LYV17" s="80"/>
      <c r="LYW17" s="80"/>
      <c r="LYX17" s="80"/>
      <c r="LYY17" s="80"/>
      <c r="LYZ17" s="80"/>
      <c r="LZA17" s="80"/>
      <c r="LZB17" s="80"/>
      <c r="LZC17" s="80"/>
      <c r="LZD17" s="80"/>
      <c r="LZE17" s="80"/>
      <c r="LZF17" s="80"/>
      <c r="LZG17" s="80"/>
      <c r="LZH17" s="80"/>
      <c r="LZI17" s="80"/>
      <c r="LZJ17" s="80"/>
      <c r="LZK17" s="80"/>
      <c r="LZL17" s="80"/>
      <c r="LZM17" s="80"/>
      <c r="LZN17" s="80"/>
      <c r="LZO17" s="80"/>
      <c r="LZP17" s="80"/>
      <c r="LZQ17" s="80"/>
      <c r="LZR17" s="80"/>
      <c r="LZS17" s="80"/>
      <c r="LZT17" s="80"/>
      <c r="LZU17" s="80"/>
      <c r="LZV17" s="80"/>
      <c r="LZW17" s="80"/>
      <c r="LZX17" s="80"/>
      <c r="LZY17" s="80"/>
      <c r="LZZ17" s="80"/>
      <c r="MAA17" s="80"/>
      <c r="MAB17" s="80"/>
      <c r="MAC17" s="80"/>
      <c r="MAD17" s="80"/>
      <c r="MAE17" s="80"/>
      <c r="MAF17" s="80"/>
      <c r="MAG17" s="80"/>
      <c r="MAH17" s="80"/>
      <c r="MAI17" s="80"/>
      <c r="MAJ17" s="80"/>
      <c r="MAK17" s="80"/>
      <c r="MAL17" s="80"/>
      <c r="MAM17" s="80"/>
      <c r="MAN17" s="80"/>
      <c r="MAO17" s="80"/>
      <c r="MAP17" s="80"/>
      <c r="MAQ17" s="80"/>
      <c r="MAR17" s="80"/>
      <c r="MAS17" s="80"/>
      <c r="MAT17" s="80"/>
      <c r="MAU17" s="80"/>
      <c r="MAV17" s="80"/>
      <c r="MAW17" s="80"/>
      <c r="MAX17" s="80"/>
      <c r="MAY17" s="80"/>
      <c r="MAZ17" s="80"/>
      <c r="MBA17" s="80"/>
      <c r="MBB17" s="80"/>
      <c r="MBC17" s="80"/>
      <c r="MBD17" s="80"/>
      <c r="MBE17" s="80"/>
      <c r="MBF17" s="80"/>
      <c r="MBG17" s="80"/>
      <c r="MBH17" s="80"/>
      <c r="MBI17" s="80"/>
      <c r="MBJ17" s="80"/>
      <c r="MBK17" s="80"/>
      <c r="MBL17" s="80"/>
      <c r="MBM17" s="80"/>
      <c r="MBN17" s="80"/>
      <c r="MBO17" s="80"/>
      <c r="MBP17" s="80"/>
      <c r="MBQ17" s="80"/>
      <c r="MBR17" s="80"/>
      <c r="MBS17" s="80"/>
      <c r="MBT17" s="80"/>
      <c r="MBU17" s="80"/>
      <c r="MBV17" s="80"/>
      <c r="MBW17" s="80"/>
      <c r="MBX17" s="80"/>
      <c r="MBY17" s="80"/>
      <c r="MBZ17" s="80"/>
      <c r="MCA17" s="80"/>
      <c r="MCB17" s="80"/>
      <c r="MCC17" s="80"/>
      <c r="MCD17" s="80"/>
      <c r="MCE17" s="80"/>
      <c r="MCF17" s="80"/>
      <c r="MCG17" s="80"/>
      <c r="MCH17" s="80"/>
      <c r="MCI17" s="80"/>
      <c r="MCJ17" s="80"/>
      <c r="MCK17" s="80"/>
      <c r="MCL17" s="80"/>
      <c r="MCM17" s="80"/>
      <c r="MCN17" s="80"/>
      <c r="MCO17" s="80"/>
      <c r="MCP17" s="80"/>
      <c r="MCQ17" s="80"/>
      <c r="MCR17" s="80"/>
      <c r="MCS17" s="80"/>
      <c r="MCT17" s="80"/>
      <c r="MCU17" s="80"/>
      <c r="MCV17" s="80"/>
      <c r="MCW17" s="80"/>
      <c r="MCX17" s="80"/>
      <c r="MCY17" s="80"/>
      <c r="MCZ17" s="80"/>
      <c r="MDA17" s="80"/>
      <c r="MDB17" s="80"/>
      <c r="MDC17" s="80"/>
      <c r="MDD17" s="80"/>
      <c r="MDE17" s="80"/>
      <c r="MDF17" s="80"/>
      <c r="MDG17" s="80"/>
      <c r="MDH17" s="80"/>
      <c r="MDI17" s="80"/>
      <c r="MDJ17" s="80"/>
      <c r="MDK17" s="80"/>
      <c r="MDL17" s="80"/>
      <c r="MDM17" s="80"/>
      <c r="MDN17" s="80"/>
      <c r="MDO17" s="80"/>
      <c r="MDP17" s="80"/>
      <c r="MDQ17" s="80"/>
      <c r="MDR17" s="80"/>
      <c r="MDS17" s="80"/>
      <c r="MDT17" s="80"/>
      <c r="MDU17" s="80"/>
      <c r="MDV17" s="80"/>
      <c r="MDW17" s="80"/>
      <c r="MDX17" s="80"/>
      <c r="MDY17" s="80"/>
      <c r="MDZ17" s="80"/>
      <c r="MEA17" s="80"/>
      <c r="MEB17" s="80"/>
      <c r="MEC17" s="80"/>
      <c r="MED17" s="80"/>
      <c r="MEE17" s="80"/>
      <c r="MEF17" s="80"/>
      <c r="MEG17" s="80"/>
      <c r="MEH17" s="80"/>
      <c r="MEI17" s="80"/>
      <c r="MEJ17" s="80"/>
      <c r="MEK17" s="80"/>
      <c r="MEL17" s="80"/>
      <c r="MEM17" s="80"/>
      <c r="MEN17" s="80"/>
      <c r="MEO17" s="80"/>
      <c r="MEP17" s="80"/>
      <c r="MEQ17" s="80"/>
      <c r="MER17" s="80"/>
      <c r="MES17" s="80"/>
      <c r="MET17" s="80"/>
      <c r="MEU17" s="80"/>
      <c r="MEV17" s="80"/>
      <c r="MEW17" s="80"/>
      <c r="MEX17" s="80"/>
      <c r="MEY17" s="80"/>
      <c r="MEZ17" s="80"/>
      <c r="MFA17" s="80"/>
      <c r="MFB17" s="80"/>
      <c r="MFC17" s="80"/>
      <c r="MFD17" s="80"/>
      <c r="MFE17" s="80"/>
      <c r="MFF17" s="80"/>
      <c r="MFG17" s="80"/>
      <c r="MFH17" s="80"/>
      <c r="MFI17" s="80"/>
      <c r="MFJ17" s="80"/>
      <c r="MFK17" s="80"/>
      <c r="MFL17" s="80"/>
      <c r="MFM17" s="80"/>
      <c r="MFN17" s="80"/>
      <c r="MFO17" s="80"/>
      <c r="MFP17" s="80"/>
      <c r="MFQ17" s="80"/>
      <c r="MFR17" s="80"/>
      <c r="MFS17" s="80"/>
      <c r="MFT17" s="80"/>
      <c r="MFU17" s="80"/>
      <c r="MFV17" s="80"/>
      <c r="MFW17" s="80"/>
      <c r="MFX17" s="80"/>
      <c r="MFY17" s="80"/>
      <c r="MFZ17" s="80"/>
      <c r="MGA17" s="80"/>
      <c r="MGB17" s="80"/>
      <c r="MGC17" s="80"/>
      <c r="MGD17" s="80"/>
      <c r="MGE17" s="80"/>
      <c r="MGF17" s="80"/>
      <c r="MGG17" s="80"/>
      <c r="MGH17" s="80"/>
      <c r="MGI17" s="80"/>
      <c r="MGJ17" s="80"/>
      <c r="MGK17" s="80"/>
      <c r="MGL17" s="80"/>
      <c r="MGM17" s="80"/>
      <c r="MGN17" s="80"/>
      <c r="MGO17" s="80"/>
      <c r="MGP17" s="80"/>
      <c r="MGQ17" s="80"/>
      <c r="MGR17" s="80"/>
      <c r="MGS17" s="80"/>
      <c r="MGT17" s="80"/>
      <c r="MGU17" s="80"/>
      <c r="MGV17" s="80"/>
      <c r="MGW17" s="80"/>
      <c r="MGX17" s="80"/>
      <c r="MGY17" s="80"/>
      <c r="MGZ17" s="80"/>
      <c r="MHA17" s="80"/>
      <c r="MHB17" s="80"/>
      <c r="MHC17" s="80"/>
      <c r="MHD17" s="80"/>
      <c r="MHE17" s="80"/>
      <c r="MHF17" s="80"/>
      <c r="MHG17" s="80"/>
      <c r="MHH17" s="80"/>
      <c r="MHI17" s="80"/>
      <c r="MHJ17" s="80"/>
      <c r="MHK17" s="80"/>
      <c r="MHL17" s="80"/>
      <c r="MHM17" s="80"/>
      <c r="MHN17" s="80"/>
      <c r="MHO17" s="80"/>
      <c r="MHP17" s="80"/>
      <c r="MHQ17" s="80"/>
      <c r="MHR17" s="80"/>
      <c r="MHS17" s="80"/>
      <c r="MHT17" s="80"/>
      <c r="MHU17" s="80"/>
      <c r="MHV17" s="80"/>
      <c r="MHW17" s="80"/>
      <c r="MHX17" s="80"/>
      <c r="MHY17" s="80"/>
      <c r="MHZ17" s="80"/>
      <c r="MIA17" s="80"/>
      <c r="MIB17" s="80"/>
      <c r="MIC17" s="80"/>
      <c r="MID17" s="80"/>
      <c r="MIE17" s="80"/>
      <c r="MIF17" s="80"/>
      <c r="MIG17" s="80"/>
      <c r="MIH17" s="80"/>
      <c r="MII17" s="80"/>
      <c r="MIJ17" s="80"/>
      <c r="MIK17" s="80"/>
      <c r="MIL17" s="80"/>
      <c r="MIM17" s="80"/>
      <c r="MIN17" s="80"/>
      <c r="MIO17" s="80"/>
      <c r="MIP17" s="80"/>
      <c r="MIQ17" s="80"/>
      <c r="MIR17" s="80"/>
      <c r="MIS17" s="80"/>
      <c r="MIT17" s="80"/>
      <c r="MIU17" s="80"/>
      <c r="MIV17" s="80"/>
      <c r="MIW17" s="80"/>
      <c r="MIX17" s="80"/>
      <c r="MIY17" s="80"/>
      <c r="MIZ17" s="80"/>
      <c r="MJA17" s="80"/>
      <c r="MJB17" s="80"/>
      <c r="MJC17" s="80"/>
      <c r="MJD17" s="80"/>
      <c r="MJE17" s="80"/>
      <c r="MJF17" s="80"/>
      <c r="MJG17" s="80"/>
      <c r="MJH17" s="80"/>
      <c r="MJI17" s="80"/>
      <c r="MJJ17" s="80"/>
      <c r="MJK17" s="80"/>
      <c r="MJL17" s="80"/>
      <c r="MJM17" s="80"/>
      <c r="MJN17" s="80"/>
      <c r="MJO17" s="80"/>
      <c r="MJP17" s="80"/>
      <c r="MJQ17" s="80"/>
      <c r="MJR17" s="80"/>
      <c r="MJS17" s="80"/>
      <c r="MJT17" s="80"/>
      <c r="MJU17" s="80"/>
      <c r="MJV17" s="80"/>
      <c r="MJW17" s="80"/>
      <c r="MJX17" s="80"/>
      <c r="MJY17" s="80"/>
      <c r="MJZ17" s="80"/>
      <c r="MKA17" s="80"/>
      <c r="MKB17" s="80"/>
      <c r="MKC17" s="80"/>
      <c r="MKD17" s="80"/>
      <c r="MKE17" s="80"/>
      <c r="MKF17" s="80"/>
      <c r="MKG17" s="80"/>
      <c r="MKH17" s="80"/>
      <c r="MKI17" s="80"/>
      <c r="MKJ17" s="80"/>
      <c r="MKK17" s="80"/>
      <c r="MKL17" s="80"/>
      <c r="MKM17" s="80"/>
      <c r="MKN17" s="80"/>
      <c r="MKO17" s="80"/>
      <c r="MKP17" s="80"/>
      <c r="MKQ17" s="80"/>
      <c r="MKR17" s="80"/>
      <c r="MKS17" s="80"/>
      <c r="MKT17" s="80"/>
      <c r="MKU17" s="80"/>
      <c r="MKV17" s="80"/>
      <c r="MKW17" s="80"/>
      <c r="MKX17" s="80"/>
      <c r="MKY17" s="80"/>
      <c r="MKZ17" s="80"/>
      <c r="MLA17" s="80"/>
      <c r="MLB17" s="80"/>
      <c r="MLC17" s="80"/>
      <c r="MLD17" s="80"/>
      <c r="MLE17" s="80"/>
      <c r="MLF17" s="80"/>
      <c r="MLG17" s="80"/>
      <c r="MLH17" s="80"/>
      <c r="MLI17" s="80"/>
      <c r="MLJ17" s="80"/>
      <c r="MLK17" s="80"/>
      <c r="MLL17" s="80"/>
      <c r="MLM17" s="80"/>
      <c r="MLN17" s="80"/>
      <c r="MLO17" s="80"/>
      <c r="MLP17" s="80"/>
      <c r="MLQ17" s="80"/>
      <c r="MLR17" s="80"/>
      <c r="MLS17" s="80"/>
      <c r="MLT17" s="80"/>
      <c r="MLU17" s="80"/>
      <c r="MLV17" s="80"/>
      <c r="MLW17" s="80"/>
      <c r="MLX17" s="80"/>
      <c r="MLY17" s="80"/>
      <c r="MLZ17" s="80"/>
      <c r="MMA17" s="80"/>
      <c r="MMB17" s="80"/>
      <c r="MMC17" s="80"/>
      <c r="MMD17" s="80"/>
      <c r="MME17" s="80"/>
      <c r="MMF17" s="80"/>
      <c r="MMG17" s="80"/>
      <c r="MMH17" s="80"/>
      <c r="MMI17" s="80"/>
      <c r="MMJ17" s="80"/>
      <c r="MMK17" s="80"/>
      <c r="MML17" s="80"/>
      <c r="MMM17" s="80"/>
      <c r="MMN17" s="80"/>
      <c r="MMO17" s="80"/>
      <c r="MMP17" s="80"/>
      <c r="MMQ17" s="80"/>
      <c r="MMR17" s="80"/>
      <c r="MMS17" s="80"/>
      <c r="MMT17" s="80"/>
      <c r="MMU17" s="80"/>
      <c r="MMV17" s="80"/>
      <c r="MMW17" s="80"/>
      <c r="MMX17" s="80"/>
      <c r="MMY17" s="80"/>
      <c r="MMZ17" s="80"/>
      <c r="MNA17" s="80"/>
      <c r="MNB17" s="80"/>
      <c r="MNC17" s="80"/>
      <c r="MND17" s="80"/>
      <c r="MNE17" s="80"/>
      <c r="MNF17" s="80"/>
      <c r="MNG17" s="80"/>
      <c r="MNH17" s="80"/>
      <c r="MNI17" s="80"/>
      <c r="MNJ17" s="80"/>
      <c r="MNK17" s="80"/>
      <c r="MNL17" s="80"/>
      <c r="MNM17" s="80"/>
      <c r="MNN17" s="80"/>
      <c r="MNO17" s="80"/>
      <c r="MNP17" s="80"/>
      <c r="MNQ17" s="80"/>
      <c r="MNR17" s="80"/>
      <c r="MNS17" s="80"/>
      <c r="MNT17" s="80"/>
      <c r="MNU17" s="80"/>
      <c r="MNV17" s="80"/>
      <c r="MNW17" s="80"/>
      <c r="MNX17" s="80"/>
      <c r="MNY17" s="80"/>
      <c r="MNZ17" s="80"/>
      <c r="MOA17" s="80"/>
      <c r="MOB17" s="80"/>
      <c r="MOC17" s="80"/>
      <c r="MOD17" s="80"/>
      <c r="MOE17" s="80"/>
      <c r="MOF17" s="80"/>
      <c r="MOG17" s="80"/>
      <c r="MOH17" s="80"/>
      <c r="MOI17" s="80"/>
      <c r="MOJ17" s="80"/>
      <c r="MOK17" s="80"/>
      <c r="MOL17" s="80"/>
      <c r="MOM17" s="80"/>
      <c r="MON17" s="80"/>
      <c r="MOO17" s="80"/>
      <c r="MOP17" s="80"/>
      <c r="MOQ17" s="80"/>
      <c r="MOR17" s="80"/>
      <c r="MOS17" s="80"/>
      <c r="MOT17" s="80"/>
      <c r="MOU17" s="80"/>
      <c r="MOV17" s="80"/>
      <c r="MOW17" s="80"/>
      <c r="MOX17" s="80"/>
      <c r="MOY17" s="80"/>
      <c r="MOZ17" s="80"/>
      <c r="MPA17" s="80"/>
      <c r="MPB17" s="80"/>
      <c r="MPC17" s="80"/>
      <c r="MPD17" s="80"/>
      <c r="MPE17" s="80"/>
      <c r="MPF17" s="80"/>
      <c r="MPG17" s="80"/>
      <c r="MPH17" s="80"/>
      <c r="MPI17" s="80"/>
      <c r="MPJ17" s="80"/>
      <c r="MPK17" s="80"/>
      <c r="MPL17" s="80"/>
      <c r="MPM17" s="80"/>
      <c r="MPN17" s="80"/>
      <c r="MPO17" s="80"/>
      <c r="MPP17" s="80"/>
      <c r="MPQ17" s="80"/>
      <c r="MPR17" s="80"/>
      <c r="MPS17" s="80"/>
      <c r="MPT17" s="80"/>
      <c r="MPU17" s="80"/>
      <c r="MPV17" s="80"/>
      <c r="MPW17" s="80"/>
      <c r="MPX17" s="80"/>
      <c r="MPY17" s="80"/>
      <c r="MPZ17" s="80"/>
      <c r="MQA17" s="80"/>
      <c r="MQB17" s="80"/>
      <c r="MQC17" s="80"/>
      <c r="MQD17" s="80"/>
      <c r="MQE17" s="80"/>
      <c r="MQF17" s="80"/>
      <c r="MQG17" s="80"/>
      <c r="MQH17" s="80"/>
      <c r="MQI17" s="80"/>
      <c r="MQJ17" s="80"/>
      <c r="MQK17" s="80"/>
      <c r="MQL17" s="80"/>
      <c r="MQM17" s="80"/>
      <c r="MQN17" s="80"/>
      <c r="MQO17" s="80"/>
      <c r="MQP17" s="80"/>
      <c r="MQQ17" s="80"/>
      <c r="MQR17" s="80"/>
      <c r="MQS17" s="80"/>
      <c r="MQT17" s="80"/>
      <c r="MQU17" s="80"/>
      <c r="MQV17" s="80"/>
      <c r="MQW17" s="80"/>
      <c r="MQX17" s="80"/>
      <c r="MQY17" s="80"/>
      <c r="MQZ17" s="80"/>
      <c r="MRA17" s="80"/>
      <c r="MRB17" s="80"/>
      <c r="MRC17" s="80"/>
      <c r="MRD17" s="80"/>
      <c r="MRE17" s="80"/>
      <c r="MRF17" s="80"/>
      <c r="MRG17" s="80"/>
      <c r="MRH17" s="80"/>
      <c r="MRI17" s="80"/>
      <c r="MRJ17" s="80"/>
      <c r="MRK17" s="80"/>
      <c r="MRL17" s="80"/>
      <c r="MRM17" s="80"/>
      <c r="MRN17" s="80"/>
      <c r="MRO17" s="80"/>
      <c r="MRP17" s="80"/>
      <c r="MRQ17" s="80"/>
      <c r="MRR17" s="80"/>
      <c r="MRS17" s="80"/>
      <c r="MRT17" s="80"/>
      <c r="MRU17" s="80"/>
      <c r="MRV17" s="80"/>
      <c r="MRW17" s="80"/>
      <c r="MRX17" s="80"/>
      <c r="MRY17" s="80"/>
      <c r="MRZ17" s="80"/>
      <c r="MSA17" s="80"/>
      <c r="MSB17" s="80"/>
      <c r="MSC17" s="80"/>
      <c r="MSD17" s="80"/>
      <c r="MSE17" s="80"/>
      <c r="MSF17" s="80"/>
      <c r="MSG17" s="80"/>
      <c r="MSH17" s="80"/>
      <c r="MSI17" s="80"/>
      <c r="MSJ17" s="80"/>
      <c r="MSK17" s="80"/>
      <c r="MSL17" s="80"/>
      <c r="MSM17" s="80"/>
      <c r="MSN17" s="80"/>
      <c r="MSO17" s="80"/>
      <c r="MSP17" s="80"/>
      <c r="MSQ17" s="80"/>
      <c r="MSR17" s="80"/>
      <c r="MSS17" s="80"/>
      <c r="MST17" s="80"/>
      <c r="MSU17" s="80"/>
      <c r="MSV17" s="80"/>
      <c r="MSW17" s="80"/>
      <c r="MSX17" s="80"/>
      <c r="MSY17" s="80"/>
      <c r="MSZ17" s="80"/>
      <c r="MTA17" s="80"/>
      <c r="MTB17" s="80"/>
      <c r="MTC17" s="80"/>
      <c r="MTD17" s="80"/>
      <c r="MTE17" s="80"/>
      <c r="MTF17" s="80"/>
      <c r="MTG17" s="80"/>
      <c r="MTH17" s="80"/>
      <c r="MTI17" s="80"/>
      <c r="MTJ17" s="80"/>
      <c r="MTK17" s="80"/>
      <c r="MTL17" s="80"/>
      <c r="MTM17" s="80"/>
      <c r="MTN17" s="80"/>
      <c r="MTO17" s="80"/>
      <c r="MTP17" s="80"/>
      <c r="MTQ17" s="80"/>
      <c r="MTR17" s="80"/>
      <c r="MTS17" s="80"/>
      <c r="MTT17" s="80"/>
      <c r="MTU17" s="80"/>
      <c r="MTV17" s="80"/>
      <c r="MTW17" s="80"/>
      <c r="MTX17" s="80"/>
      <c r="MTY17" s="80"/>
      <c r="MTZ17" s="80"/>
      <c r="MUA17" s="80"/>
      <c r="MUB17" s="80"/>
      <c r="MUC17" s="80"/>
      <c r="MUD17" s="80"/>
      <c r="MUE17" s="80"/>
      <c r="MUF17" s="80"/>
      <c r="MUG17" s="80"/>
      <c r="MUH17" s="80"/>
      <c r="MUI17" s="80"/>
      <c r="MUJ17" s="80"/>
      <c r="MUK17" s="80"/>
      <c r="MUL17" s="80"/>
      <c r="MUM17" s="80"/>
      <c r="MUN17" s="80"/>
      <c r="MUO17" s="80"/>
      <c r="MUP17" s="80"/>
      <c r="MUQ17" s="80"/>
      <c r="MUR17" s="80"/>
      <c r="MUS17" s="80"/>
      <c r="MUT17" s="80"/>
      <c r="MUU17" s="80"/>
      <c r="MUV17" s="80"/>
      <c r="MUW17" s="80"/>
      <c r="MUX17" s="80"/>
      <c r="MUY17" s="80"/>
      <c r="MUZ17" s="80"/>
      <c r="MVA17" s="80"/>
      <c r="MVB17" s="80"/>
      <c r="MVC17" s="80"/>
      <c r="MVD17" s="80"/>
      <c r="MVE17" s="80"/>
      <c r="MVF17" s="80"/>
      <c r="MVG17" s="80"/>
      <c r="MVH17" s="80"/>
      <c r="MVI17" s="80"/>
      <c r="MVJ17" s="80"/>
      <c r="MVK17" s="80"/>
      <c r="MVL17" s="80"/>
      <c r="MVM17" s="80"/>
      <c r="MVN17" s="80"/>
      <c r="MVO17" s="80"/>
      <c r="MVP17" s="80"/>
      <c r="MVQ17" s="80"/>
      <c r="MVR17" s="80"/>
      <c r="MVS17" s="80"/>
      <c r="MVT17" s="80"/>
      <c r="MVU17" s="80"/>
      <c r="MVV17" s="80"/>
      <c r="MVW17" s="80"/>
      <c r="MVX17" s="80"/>
      <c r="MVY17" s="80"/>
      <c r="MVZ17" s="80"/>
      <c r="MWA17" s="80"/>
      <c r="MWB17" s="80"/>
      <c r="MWC17" s="80"/>
      <c r="MWD17" s="80"/>
      <c r="MWE17" s="80"/>
      <c r="MWF17" s="80"/>
      <c r="MWG17" s="80"/>
      <c r="MWH17" s="80"/>
      <c r="MWI17" s="80"/>
      <c r="MWJ17" s="80"/>
      <c r="MWK17" s="80"/>
      <c r="MWL17" s="80"/>
      <c r="MWM17" s="80"/>
      <c r="MWN17" s="80"/>
      <c r="MWO17" s="80"/>
      <c r="MWP17" s="80"/>
      <c r="MWQ17" s="80"/>
      <c r="MWR17" s="80"/>
      <c r="MWS17" s="80"/>
      <c r="MWT17" s="80"/>
      <c r="MWU17" s="80"/>
      <c r="MWV17" s="80"/>
      <c r="MWW17" s="80"/>
      <c r="MWX17" s="80"/>
      <c r="MWY17" s="80"/>
      <c r="MWZ17" s="80"/>
      <c r="MXA17" s="80"/>
      <c r="MXB17" s="80"/>
      <c r="MXC17" s="80"/>
      <c r="MXD17" s="80"/>
      <c r="MXE17" s="80"/>
      <c r="MXF17" s="80"/>
      <c r="MXG17" s="80"/>
      <c r="MXH17" s="80"/>
      <c r="MXI17" s="80"/>
      <c r="MXJ17" s="80"/>
      <c r="MXK17" s="80"/>
      <c r="MXL17" s="80"/>
      <c r="MXM17" s="80"/>
      <c r="MXN17" s="80"/>
      <c r="MXO17" s="80"/>
      <c r="MXP17" s="80"/>
      <c r="MXQ17" s="80"/>
      <c r="MXR17" s="80"/>
      <c r="MXS17" s="80"/>
      <c r="MXT17" s="80"/>
      <c r="MXU17" s="80"/>
      <c r="MXV17" s="80"/>
      <c r="MXW17" s="80"/>
      <c r="MXX17" s="80"/>
      <c r="MXY17" s="80"/>
      <c r="MXZ17" s="80"/>
      <c r="MYA17" s="80"/>
      <c r="MYB17" s="80"/>
      <c r="MYC17" s="80"/>
      <c r="MYD17" s="80"/>
      <c r="MYE17" s="80"/>
      <c r="MYF17" s="80"/>
      <c r="MYG17" s="80"/>
      <c r="MYH17" s="80"/>
      <c r="MYI17" s="80"/>
      <c r="MYJ17" s="80"/>
      <c r="MYK17" s="80"/>
      <c r="MYL17" s="80"/>
      <c r="MYM17" s="80"/>
      <c r="MYN17" s="80"/>
      <c r="MYO17" s="80"/>
      <c r="MYP17" s="80"/>
      <c r="MYQ17" s="80"/>
      <c r="MYR17" s="80"/>
      <c r="MYS17" s="80"/>
      <c r="MYT17" s="80"/>
      <c r="MYU17" s="80"/>
      <c r="MYV17" s="80"/>
      <c r="MYW17" s="80"/>
      <c r="MYX17" s="80"/>
      <c r="MYY17" s="80"/>
      <c r="MYZ17" s="80"/>
      <c r="MZA17" s="80"/>
      <c r="MZB17" s="80"/>
      <c r="MZC17" s="80"/>
      <c r="MZD17" s="80"/>
      <c r="MZE17" s="80"/>
      <c r="MZF17" s="80"/>
      <c r="MZG17" s="80"/>
      <c r="MZH17" s="80"/>
      <c r="MZI17" s="80"/>
      <c r="MZJ17" s="80"/>
      <c r="MZK17" s="80"/>
      <c r="MZL17" s="80"/>
      <c r="MZM17" s="80"/>
      <c r="MZN17" s="80"/>
      <c r="MZO17" s="80"/>
      <c r="MZP17" s="80"/>
      <c r="MZQ17" s="80"/>
      <c r="MZR17" s="80"/>
      <c r="MZS17" s="80"/>
      <c r="MZT17" s="80"/>
      <c r="MZU17" s="80"/>
      <c r="MZV17" s="80"/>
      <c r="MZW17" s="80"/>
      <c r="MZX17" s="80"/>
      <c r="MZY17" s="80"/>
      <c r="MZZ17" s="80"/>
      <c r="NAA17" s="80"/>
      <c r="NAB17" s="80"/>
      <c r="NAC17" s="80"/>
      <c r="NAD17" s="80"/>
      <c r="NAE17" s="80"/>
      <c r="NAF17" s="80"/>
      <c r="NAG17" s="80"/>
      <c r="NAH17" s="80"/>
      <c r="NAI17" s="80"/>
      <c r="NAJ17" s="80"/>
      <c r="NAK17" s="80"/>
      <c r="NAL17" s="80"/>
      <c r="NAM17" s="80"/>
      <c r="NAN17" s="80"/>
      <c r="NAO17" s="80"/>
      <c r="NAP17" s="80"/>
      <c r="NAQ17" s="80"/>
      <c r="NAR17" s="80"/>
      <c r="NAS17" s="80"/>
      <c r="NAT17" s="80"/>
      <c r="NAU17" s="80"/>
      <c r="NAV17" s="80"/>
      <c r="NAW17" s="80"/>
      <c r="NAX17" s="80"/>
      <c r="NAY17" s="80"/>
      <c r="NAZ17" s="80"/>
      <c r="NBA17" s="80"/>
      <c r="NBB17" s="80"/>
      <c r="NBC17" s="80"/>
      <c r="NBD17" s="80"/>
      <c r="NBE17" s="80"/>
      <c r="NBF17" s="80"/>
      <c r="NBG17" s="80"/>
      <c r="NBH17" s="80"/>
      <c r="NBI17" s="80"/>
      <c r="NBJ17" s="80"/>
      <c r="NBK17" s="80"/>
      <c r="NBL17" s="80"/>
      <c r="NBM17" s="80"/>
      <c r="NBN17" s="80"/>
      <c r="NBO17" s="80"/>
      <c r="NBP17" s="80"/>
      <c r="NBQ17" s="80"/>
      <c r="NBR17" s="80"/>
      <c r="NBS17" s="80"/>
      <c r="NBT17" s="80"/>
      <c r="NBU17" s="80"/>
      <c r="NBV17" s="80"/>
      <c r="NBW17" s="80"/>
      <c r="NBX17" s="80"/>
      <c r="NBY17" s="80"/>
      <c r="NBZ17" s="80"/>
      <c r="NCA17" s="80"/>
      <c r="NCB17" s="80"/>
      <c r="NCC17" s="80"/>
      <c r="NCD17" s="80"/>
      <c r="NCE17" s="80"/>
      <c r="NCF17" s="80"/>
      <c r="NCG17" s="80"/>
      <c r="NCH17" s="80"/>
      <c r="NCI17" s="80"/>
      <c r="NCJ17" s="80"/>
      <c r="NCK17" s="80"/>
      <c r="NCL17" s="80"/>
      <c r="NCM17" s="80"/>
      <c r="NCN17" s="80"/>
      <c r="NCO17" s="80"/>
      <c r="NCP17" s="80"/>
      <c r="NCQ17" s="80"/>
      <c r="NCR17" s="80"/>
      <c r="NCS17" s="80"/>
      <c r="NCT17" s="80"/>
      <c r="NCU17" s="80"/>
      <c r="NCV17" s="80"/>
      <c r="NCW17" s="80"/>
      <c r="NCX17" s="80"/>
      <c r="NCY17" s="80"/>
      <c r="NCZ17" s="80"/>
      <c r="NDA17" s="80"/>
      <c r="NDB17" s="80"/>
      <c r="NDC17" s="80"/>
      <c r="NDD17" s="80"/>
      <c r="NDE17" s="80"/>
      <c r="NDF17" s="80"/>
      <c r="NDG17" s="80"/>
      <c r="NDH17" s="80"/>
      <c r="NDI17" s="80"/>
      <c r="NDJ17" s="80"/>
      <c r="NDK17" s="80"/>
      <c r="NDL17" s="80"/>
      <c r="NDM17" s="80"/>
      <c r="NDN17" s="80"/>
      <c r="NDO17" s="80"/>
      <c r="NDP17" s="80"/>
      <c r="NDQ17" s="80"/>
      <c r="NDR17" s="80"/>
      <c r="NDS17" s="80"/>
      <c r="NDT17" s="80"/>
      <c r="NDU17" s="80"/>
      <c r="NDV17" s="80"/>
      <c r="NDW17" s="80"/>
      <c r="NDX17" s="80"/>
      <c r="NDY17" s="80"/>
      <c r="NDZ17" s="80"/>
      <c r="NEA17" s="80"/>
      <c r="NEB17" s="80"/>
      <c r="NEC17" s="80"/>
      <c r="NED17" s="80"/>
      <c r="NEE17" s="80"/>
      <c r="NEF17" s="80"/>
      <c r="NEG17" s="80"/>
      <c r="NEH17" s="80"/>
      <c r="NEI17" s="80"/>
      <c r="NEJ17" s="80"/>
      <c r="NEK17" s="80"/>
      <c r="NEL17" s="80"/>
      <c r="NEM17" s="80"/>
      <c r="NEN17" s="80"/>
      <c r="NEO17" s="80"/>
      <c r="NEP17" s="80"/>
      <c r="NEQ17" s="80"/>
      <c r="NER17" s="80"/>
      <c r="NES17" s="80"/>
      <c r="NET17" s="80"/>
      <c r="NEU17" s="80"/>
      <c r="NEV17" s="80"/>
      <c r="NEW17" s="80"/>
      <c r="NEX17" s="80"/>
      <c r="NEY17" s="80"/>
      <c r="NEZ17" s="80"/>
      <c r="NFA17" s="80"/>
      <c r="NFB17" s="80"/>
      <c r="NFC17" s="80"/>
      <c r="NFD17" s="80"/>
      <c r="NFE17" s="80"/>
      <c r="NFF17" s="80"/>
      <c r="NFG17" s="80"/>
      <c r="NFH17" s="80"/>
      <c r="NFI17" s="80"/>
      <c r="NFJ17" s="80"/>
      <c r="NFK17" s="80"/>
      <c r="NFL17" s="80"/>
      <c r="NFM17" s="80"/>
      <c r="NFN17" s="80"/>
      <c r="NFO17" s="80"/>
      <c r="NFP17" s="80"/>
      <c r="NFQ17" s="80"/>
      <c r="NFR17" s="80"/>
      <c r="NFS17" s="80"/>
      <c r="NFT17" s="80"/>
      <c r="NFU17" s="80"/>
      <c r="NFV17" s="80"/>
      <c r="NFW17" s="80"/>
      <c r="NFX17" s="80"/>
      <c r="NFY17" s="80"/>
      <c r="NFZ17" s="80"/>
      <c r="NGA17" s="80"/>
      <c r="NGB17" s="80"/>
      <c r="NGC17" s="80"/>
      <c r="NGD17" s="80"/>
      <c r="NGE17" s="80"/>
      <c r="NGF17" s="80"/>
      <c r="NGG17" s="80"/>
      <c r="NGH17" s="80"/>
      <c r="NGI17" s="80"/>
      <c r="NGJ17" s="80"/>
      <c r="NGK17" s="80"/>
      <c r="NGL17" s="80"/>
      <c r="NGM17" s="80"/>
      <c r="NGN17" s="80"/>
      <c r="NGO17" s="80"/>
      <c r="NGP17" s="80"/>
      <c r="NGQ17" s="80"/>
      <c r="NGR17" s="80"/>
      <c r="NGS17" s="80"/>
      <c r="NGT17" s="80"/>
      <c r="NGU17" s="80"/>
      <c r="NGV17" s="80"/>
      <c r="NGW17" s="80"/>
      <c r="NGX17" s="80"/>
      <c r="NGY17" s="80"/>
      <c r="NGZ17" s="80"/>
      <c r="NHA17" s="80"/>
      <c r="NHB17" s="80"/>
      <c r="NHC17" s="80"/>
      <c r="NHD17" s="80"/>
      <c r="NHE17" s="80"/>
      <c r="NHF17" s="80"/>
      <c r="NHG17" s="80"/>
      <c r="NHH17" s="80"/>
      <c r="NHI17" s="80"/>
      <c r="NHJ17" s="80"/>
      <c r="NHK17" s="80"/>
      <c r="NHL17" s="80"/>
      <c r="NHM17" s="80"/>
      <c r="NHN17" s="80"/>
      <c r="NHO17" s="80"/>
      <c r="NHP17" s="80"/>
      <c r="NHQ17" s="80"/>
      <c r="NHR17" s="80"/>
      <c r="NHS17" s="80"/>
      <c r="NHT17" s="80"/>
      <c r="NHU17" s="80"/>
      <c r="NHV17" s="80"/>
      <c r="NHW17" s="80"/>
      <c r="NHX17" s="80"/>
      <c r="NHY17" s="80"/>
      <c r="NHZ17" s="80"/>
      <c r="NIA17" s="80"/>
      <c r="NIB17" s="80"/>
      <c r="NIC17" s="80"/>
      <c r="NID17" s="80"/>
      <c r="NIE17" s="80"/>
      <c r="NIF17" s="80"/>
      <c r="NIG17" s="80"/>
      <c r="NIH17" s="80"/>
      <c r="NII17" s="80"/>
      <c r="NIJ17" s="80"/>
      <c r="NIK17" s="80"/>
      <c r="NIL17" s="80"/>
      <c r="NIM17" s="80"/>
      <c r="NIN17" s="80"/>
      <c r="NIO17" s="80"/>
      <c r="NIP17" s="80"/>
      <c r="NIQ17" s="80"/>
      <c r="NIR17" s="80"/>
      <c r="NIS17" s="80"/>
      <c r="NIT17" s="80"/>
      <c r="NIU17" s="80"/>
      <c r="NIV17" s="80"/>
      <c r="NIW17" s="80"/>
      <c r="NIX17" s="80"/>
      <c r="NIY17" s="80"/>
      <c r="NIZ17" s="80"/>
      <c r="NJA17" s="80"/>
      <c r="NJB17" s="80"/>
      <c r="NJC17" s="80"/>
      <c r="NJD17" s="80"/>
      <c r="NJE17" s="80"/>
      <c r="NJF17" s="80"/>
      <c r="NJG17" s="80"/>
      <c r="NJH17" s="80"/>
      <c r="NJI17" s="80"/>
      <c r="NJJ17" s="80"/>
      <c r="NJK17" s="80"/>
      <c r="NJL17" s="80"/>
      <c r="NJM17" s="80"/>
      <c r="NJN17" s="80"/>
      <c r="NJO17" s="80"/>
      <c r="NJP17" s="80"/>
      <c r="NJQ17" s="80"/>
      <c r="NJR17" s="80"/>
      <c r="NJS17" s="80"/>
      <c r="NJT17" s="80"/>
      <c r="NJU17" s="80"/>
      <c r="NJV17" s="80"/>
      <c r="NJW17" s="80"/>
      <c r="NJX17" s="80"/>
      <c r="NJY17" s="80"/>
      <c r="NJZ17" s="80"/>
      <c r="NKA17" s="80"/>
      <c r="NKB17" s="80"/>
      <c r="NKC17" s="80"/>
      <c r="NKD17" s="80"/>
      <c r="NKE17" s="80"/>
      <c r="NKF17" s="80"/>
      <c r="NKG17" s="80"/>
      <c r="NKH17" s="80"/>
      <c r="NKI17" s="80"/>
      <c r="NKJ17" s="80"/>
      <c r="NKK17" s="80"/>
      <c r="NKL17" s="80"/>
      <c r="NKM17" s="80"/>
      <c r="NKN17" s="80"/>
      <c r="NKO17" s="80"/>
      <c r="NKP17" s="80"/>
      <c r="NKQ17" s="80"/>
      <c r="NKR17" s="80"/>
      <c r="NKS17" s="80"/>
      <c r="NKT17" s="80"/>
      <c r="NKU17" s="80"/>
      <c r="NKV17" s="80"/>
      <c r="NKW17" s="80"/>
      <c r="NKX17" s="80"/>
      <c r="NKY17" s="80"/>
      <c r="NKZ17" s="80"/>
      <c r="NLA17" s="80"/>
      <c r="NLB17" s="80"/>
      <c r="NLC17" s="80"/>
      <c r="NLD17" s="80"/>
      <c r="NLE17" s="80"/>
      <c r="NLF17" s="80"/>
      <c r="NLG17" s="80"/>
      <c r="NLH17" s="80"/>
      <c r="NLI17" s="80"/>
      <c r="NLJ17" s="80"/>
      <c r="NLK17" s="80"/>
      <c r="NLL17" s="80"/>
      <c r="NLM17" s="80"/>
      <c r="NLN17" s="80"/>
      <c r="NLO17" s="80"/>
      <c r="NLP17" s="80"/>
      <c r="NLQ17" s="80"/>
      <c r="NLR17" s="80"/>
      <c r="NLS17" s="80"/>
      <c r="NLT17" s="80"/>
      <c r="NLU17" s="80"/>
      <c r="NLV17" s="80"/>
      <c r="NLW17" s="80"/>
      <c r="NLX17" s="80"/>
      <c r="NLY17" s="80"/>
      <c r="NLZ17" s="80"/>
      <c r="NMA17" s="80"/>
      <c r="NMB17" s="80"/>
      <c r="NMC17" s="80"/>
      <c r="NMD17" s="80"/>
      <c r="NME17" s="80"/>
      <c r="NMF17" s="80"/>
      <c r="NMG17" s="80"/>
      <c r="NMH17" s="80"/>
      <c r="NMI17" s="80"/>
      <c r="NMJ17" s="80"/>
      <c r="NMK17" s="80"/>
      <c r="NML17" s="80"/>
      <c r="NMM17" s="80"/>
      <c r="NMN17" s="80"/>
      <c r="NMO17" s="80"/>
      <c r="NMP17" s="80"/>
      <c r="NMQ17" s="80"/>
      <c r="NMR17" s="80"/>
      <c r="NMS17" s="80"/>
      <c r="NMT17" s="80"/>
      <c r="NMU17" s="80"/>
      <c r="NMV17" s="80"/>
      <c r="NMW17" s="80"/>
      <c r="NMX17" s="80"/>
      <c r="NMY17" s="80"/>
      <c r="NMZ17" s="80"/>
      <c r="NNA17" s="80"/>
      <c r="NNB17" s="80"/>
      <c r="NNC17" s="80"/>
      <c r="NND17" s="80"/>
      <c r="NNE17" s="80"/>
      <c r="NNF17" s="80"/>
      <c r="NNG17" s="80"/>
      <c r="NNH17" s="80"/>
      <c r="NNI17" s="80"/>
      <c r="NNJ17" s="80"/>
      <c r="NNK17" s="80"/>
      <c r="NNL17" s="80"/>
      <c r="NNM17" s="80"/>
      <c r="NNN17" s="80"/>
      <c r="NNO17" s="80"/>
      <c r="NNP17" s="80"/>
      <c r="NNQ17" s="80"/>
      <c r="NNR17" s="80"/>
      <c r="NNS17" s="80"/>
      <c r="NNT17" s="80"/>
      <c r="NNU17" s="80"/>
      <c r="NNV17" s="80"/>
      <c r="NNW17" s="80"/>
      <c r="NNX17" s="80"/>
      <c r="NNY17" s="80"/>
      <c r="NNZ17" s="80"/>
      <c r="NOA17" s="80"/>
      <c r="NOB17" s="80"/>
      <c r="NOC17" s="80"/>
      <c r="NOD17" s="80"/>
      <c r="NOE17" s="80"/>
      <c r="NOF17" s="80"/>
      <c r="NOG17" s="80"/>
      <c r="NOH17" s="80"/>
      <c r="NOI17" s="80"/>
      <c r="NOJ17" s="80"/>
      <c r="NOK17" s="80"/>
      <c r="NOL17" s="80"/>
      <c r="NOM17" s="80"/>
      <c r="NON17" s="80"/>
      <c r="NOO17" s="80"/>
      <c r="NOP17" s="80"/>
      <c r="NOQ17" s="80"/>
      <c r="NOR17" s="80"/>
      <c r="NOS17" s="80"/>
      <c r="NOT17" s="80"/>
      <c r="NOU17" s="80"/>
      <c r="NOV17" s="80"/>
      <c r="NOW17" s="80"/>
      <c r="NOX17" s="80"/>
      <c r="NOY17" s="80"/>
      <c r="NOZ17" s="80"/>
      <c r="NPA17" s="80"/>
      <c r="NPB17" s="80"/>
      <c r="NPC17" s="80"/>
      <c r="NPD17" s="80"/>
      <c r="NPE17" s="80"/>
      <c r="NPF17" s="80"/>
      <c r="NPG17" s="80"/>
      <c r="NPH17" s="80"/>
      <c r="NPI17" s="80"/>
      <c r="NPJ17" s="80"/>
      <c r="NPK17" s="80"/>
      <c r="NPL17" s="80"/>
      <c r="NPM17" s="80"/>
      <c r="NPN17" s="80"/>
      <c r="NPO17" s="80"/>
      <c r="NPP17" s="80"/>
      <c r="NPQ17" s="80"/>
      <c r="NPR17" s="80"/>
      <c r="NPS17" s="80"/>
      <c r="NPT17" s="80"/>
      <c r="NPU17" s="80"/>
      <c r="NPV17" s="80"/>
      <c r="NPW17" s="80"/>
      <c r="NPX17" s="80"/>
      <c r="NPY17" s="80"/>
      <c r="NPZ17" s="80"/>
      <c r="NQA17" s="80"/>
      <c r="NQB17" s="80"/>
      <c r="NQC17" s="80"/>
      <c r="NQD17" s="80"/>
      <c r="NQE17" s="80"/>
      <c r="NQF17" s="80"/>
      <c r="NQG17" s="80"/>
      <c r="NQH17" s="80"/>
      <c r="NQI17" s="80"/>
      <c r="NQJ17" s="80"/>
      <c r="NQK17" s="80"/>
      <c r="NQL17" s="80"/>
      <c r="NQM17" s="80"/>
      <c r="NQN17" s="80"/>
      <c r="NQO17" s="80"/>
      <c r="NQP17" s="80"/>
      <c r="NQQ17" s="80"/>
      <c r="NQR17" s="80"/>
      <c r="NQS17" s="80"/>
      <c r="NQT17" s="80"/>
      <c r="NQU17" s="80"/>
      <c r="NQV17" s="80"/>
      <c r="NQW17" s="80"/>
      <c r="NQX17" s="80"/>
      <c r="NQY17" s="80"/>
      <c r="NQZ17" s="80"/>
      <c r="NRA17" s="80"/>
      <c r="NRB17" s="80"/>
      <c r="NRC17" s="80"/>
      <c r="NRD17" s="80"/>
      <c r="NRE17" s="80"/>
      <c r="NRF17" s="80"/>
      <c r="NRG17" s="80"/>
      <c r="NRH17" s="80"/>
      <c r="NRI17" s="80"/>
      <c r="NRJ17" s="80"/>
      <c r="NRK17" s="80"/>
      <c r="NRL17" s="80"/>
      <c r="NRM17" s="80"/>
      <c r="NRN17" s="80"/>
      <c r="NRO17" s="80"/>
      <c r="NRP17" s="80"/>
      <c r="NRQ17" s="80"/>
      <c r="NRR17" s="80"/>
      <c r="NRS17" s="80"/>
      <c r="NRT17" s="80"/>
      <c r="NRU17" s="80"/>
      <c r="NRV17" s="80"/>
      <c r="NRW17" s="80"/>
      <c r="NRX17" s="80"/>
      <c r="NRY17" s="80"/>
      <c r="NRZ17" s="80"/>
      <c r="NSA17" s="80"/>
      <c r="NSB17" s="80"/>
      <c r="NSC17" s="80"/>
      <c r="NSD17" s="80"/>
      <c r="NSE17" s="80"/>
      <c r="NSF17" s="80"/>
      <c r="NSG17" s="80"/>
      <c r="NSH17" s="80"/>
      <c r="NSI17" s="80"/>
      <c r="NSJ17" s="80"/>
      <c r="NSK17" s="80"/>
      <c r="NSL17" s="80"/>
      <c r="NSM17" s="80"/>
      <c r="NSN17" s="80"/>
      <c r="NSO17" s="80"/>
      <c r="NSP17" s="80"/>
      <c r="NSQ17" s="80"/>
      <c r="NSR17" s="80"/>
      <c r="NSS17" s="80"/>
      <c r="NST17" s="80"/>
      <c r="NSU17" s="80"/>
      <c r="NSV17" s="80"/>
      <c r="NSW17" s="80"/>
      <c r="NSX17" s="80"/>
      <c r="NSY17" s="80"/>
      <c r="NSZ17" s="80"/>
      <c r="NTA17" s="80"/>
      <c r="NTB17" s="80"/>
      <c r="NTC17" s="80"/>
      <c r="NTD17" s="80"/>
      <c r="NTE17" s="80"/>
      <c r="NTF17" s="80"/>
      <c r="NTG17" s="80"/>
      <c r="NTH17" s="80"/>
      <c r="NTI17" s="80"/>
      <c r="NTJ17" s="80"/>
      <c r="NTK17" s="80"/>
      <c r="NTL17" s="80"/>
      <c r="NTM17" s="80"/>
      <c r="NTN17" s="80"/>
      <c r="NTO17" s="80"/>
      <c r="NTP17" s="80"/>
      <c r="NTQ17" s="80"/>
      <c r="NTR17" s="80"/>
      <c r="NTS17" s="80"/>
      <c r="NTT17" s="80"/>
      <c r="NTU17" s="80"/>
      <c r="NTV17" s="80"/>
      <c r="NTW17" s="80"/>
      <c r="NTX17" s="80"/>
      <c r="NTY17" s="80"/>
      <c r="NTZ17" s="80"/>
      <c r="NUA17" s="80"/>
      <c r="NUB17" s="80"/>
      <c r="NUC17" s="80"/>
      <c r="NUD17" s="80"/>
      <c r="NUE17" s="80"/>
      <c r="NUF17" s="80"/>
      <c r="NUG17" s="80"/>
      <c r="NUH17" s="80"/>
      <c r="NUI17" s="80"/>
      <c r="NUJ17" s="80"/>
      <c r="NUK17" s="80"/>
      <c r="NUL17" s="80"/>
      <c r="NUM17" s="80"/>
      <c r="NUN17" s="80"/>
      <c r="NUO17" s="80"/>
      <c r="NUP17" s="80"/>
      <c r="NUQ17" s="80"/>
      <c r="NUR17" s="80"/>
      <c r="NUS17" s="80"/>
      <c r="NUT17" s="80"/>
      <c r="NUU17" s="80"/>
      <c r="NUV17" s="80"/>
      <c r="NUW17" s="80"/>
      <c r="NUX17" s="80"/>
      <c r="NUY17" s="80"/>
      <c r="NUZ17" s="80"/>
      <c r="NVA17" s="80"/>
      <c r="NVB17" s="80"/>
      <c r="NVC17" s="80"/>
      <c r="NVD17" s="80"/>
      <c r="NVE17" s="80"/>
      <c r="NVF17" s="80"/>
      <c r="NVG17" s="80"/>
      <c r="NVH17" s="80"/>
      <c r="NVI17" s="80"/>
      <c r="NVJ17" s="80"/>
      <c r="NVK17" s="80"/>
      <c r="NVL17" s="80"/>
      <c r="NVM17" s="80"/>
      <c r="NVN17" s="80"/>
      <c r="NVO17" s="80"/>
      <c r="NVP17" s="80"/>
      <c r="NVQ17" s="80"/>
      <c r="NVR17" s="80"/>
      <c r="NVS17" s="80"/>
      <c r="NVT17" s="80"/>
      <c r="NVU17" s="80"/>
      <c r="NVV17" s="80"/>
      <c r="NVW17" s="80"/>
      <c r="NVX17" s="80"/>
      <c r="NVY17" s="80"/>
      <c r="NVZ17" s="80"/>
      <c r="NWA17" s="80"/>
      <c r="NWB17" s="80"/>
      <c r="NWC17" s="80"/>
      <c r="NWD17" s="80"/>
      <c r="NWE17" s="80"/>
      <c r="NWF17" s="80"/>
      <c r="NWG17" s="80"/>
      <c r="NWH17" s="80"/>
      <c r="NWI17" s="80"/>
      <c r="NWJ17" s="80"/>
      <c r="NWK17" s="80"/>
      <c r="NWL17" s="80"/>
      <c r="NWM17" s="80"/>
      <c r="NWN17" s="80"/>
      <c r="NWO17" s="80"/>
      <c r="NWP17" s="80"/>
      <c r="NWQ17" s="80"/>
      <c r="NWR17" s="80"/>
      <c r="NWS17" s="80"/>
      <c r="NWT17" s="80"/>
      <c r="NWU17" s="80"/>
      <c r="NWV17" s="80"/>
      <c r="NWW17" s="80"/>
      <c r="NWX17" s="80"/>
      <c r="NWY17" s="80"/>
      <c r="NWZ17" s="80"/>
      <c r="NXA17" s="80"/>
      <c r="NXB17" s="80"/>
      <c r="NXC17" s="80"/>
      <c r="NXD17" s="80"/>
      <c r="NXE17" s="80"/>
      <c r="NXF17" s="80"/>
      <c r="NXG17" s="80"/>
      <c r="NXH17" s="80"/>
      <c r="NXI17" s="80"/>
      <c r="NXJ17" s="80"/>
      <c r="NXK17" s="80"/>
      <c r="NXL17" s="80"/>
      <c r="NXM17" s="80"/>
      <c r="NXN17" s="80"/>
      <c r="NXO17" s="80"/>
      <c r="NXP17" s="80"/>
      <c r="NXQ17" s="80"/>
      <c r="NXR17" s="80"/>
      <c r="NXS17" s="80"/>
      <c r="NXT17" s="80"/>
      <c r="NXU17" s="80"/>
      <c r="NXV17" s="80"/>
      <c r="NXW17" s="80"/>
      <c r="NXX17" s="80"/>
      <c r="NXY17" s="80"/>
      <c r="NXZ17" s="80"/>
      <c r="NYA17" s="80"/>
      <c r="NYB17" s="80"/>
      <c r="NYC17" s="80"/>
      <c r="NYD17" s="80"/>
      <c r="NYE17" s="80"/>
      <c r="NYF17" s="80"/>
      <c r="NYG17" s="80"/>
      <c r="NYH17" s="80"/>
      <c r="NYI17" s="80"/>
      <c r="NYJ17" s="80"/>
      <c r="NYK17" s="80"/>
      <c r="NYL17" s="80"/>
      <c r="NYM17" s="80"/>
      <c r="NYN17" s="80"/>
      <c r="NYO17" s="80"/>
      <c r="NYP17" s="80"/>
      <c r="NYQ17" s="80"/>
      <c r="NYR17" s="80"/>
      <c r="NYS17" s="80"/>
      <c r="NYT17" s="80"/>
      <c r="NYU17" s="80"/>
      <c r="NYV17" s="80"/>
      <c r="NYW17" s="80"/>
      <c r="NYX17" s="80"/>
      <c r="NYY17" s="80"/>
      <c r="NYZ17" s="80"/>
      <c r="NZA17" s="80"/>
      <c r="NZB17" s="80"/>
      <c r="NZC17" s="80"/>
      <c r="NZD17" s="80"/>
      <c r="NZE17" s="80"/>
      <c r="NZF17" s="80"/>
      <c r="NZG17" s="80"/>
      <c r="NZH17" s="80"/>
      <c r="NZI17" s="80"/>
      <c r="NZJ17" s="80"/>
      <c r="NZK17" s="80"/>
      <c r="NZL17" s="80"/>
      <c r="NZM17" s="80"/>
      <c r="NZN17" s="80"/>
      <c r="NZO17" s="80"/>
      <c r="NZP17" s="80"/>
      <c r="NZQ17" s="80"/>
      <c r="NZR17" s="80"/>
      <c r="NZS17" s="80"/>
      <c r="NZT17" s="80"/>
      <c r="NZU17" s="80"/>
      <c r="NZV17" s="80"/>
      <c r="NZW17" s="80"/>
      <c r="NZX17" s="80"/>
      <c r="NZY17" s="80"/>
      <c r="NZZ17" s="80"/>
      <c r="OAA17" s="80"/>
      <c r="OAB17" s="80"/>
      <c r="OAC17" s="80"/>
      <c r="OAD17" s="80"/>
      <c r="OAE17" s="80"/>
      <c r="OAF17" s="80"/>
      <c r="OAG17" s="80"/>
      <c r="OAH17" s="80"/>
      <c r="OAI17" s="80"/>
      <c r="OAJ17" s="80"/>
      <c r="OAK17" s="80"/>
      <c r="OAL17" s="80"/>
      <c r="OAM17" s="80"/>
      <c r="OAN17" s="80"/>
      <c r="OAO17" s="80"/>
      <c r="OAP17" s="80"/>
      <c r="OAQ17" s="80"/>
      <c r="OAR17" s="80"/>
      <c r="OAS17" s="80"/>
      <c r="OAT17" s="80"/>
      <c r="OAU17" s="80"/>
      <c r="OAV17" s="80"/>
      <c r="OAW17" s="80"/>
      <c r="OAX17" s="80"/>
      <c r="OAY17" s="80"/>
      <c r="OAZ17" s="80"/>
      <c r="OBA17" s="80"/>
      <c r="OBB17" s="80"/>
      <c r="OBC17" s="80"/>
      <c r="OBD17" s="80"/>
      <c r="OBE17" s="80"/>
      <c r="OBF17" s="80"/>
      <c r="OBG17" s="80"/>
      <c r="OBH17" s="80"/>
      <c r="OBI17" s="80"/>
      <c r="OBJ17" s="80"/>
      <c r="OBK17" s="80"/>
      <c r="OBL17" s="80"/>
      <c r="OBM17" s="80"/>
      <c r="OBN17" s="80"/>
      <c r="OBO17" s="80"/>
      <c r="OBP17" s="80"/>
      <c r="OBQ17" s="80"/>
      <c r="OBR17" s="80"/>
      <c r="OBS17" s="80"/>
      <c r="OBT17" s="80"/>
      <c r="OBU17" s="80"/>
      <c r="OBV17" s="80"/>
      <c r="OBW17" s="80"/>
      <c r="OBX17" s="80"/>
      <c r="OBY17" s="80"/>
      <c r="OBZ17" s="80"/>
      <c r="OCA17" s="80"/>
      <c r="OCB17" s="80"/>
      <c r="OCC17" s="80"/>
      <c r="OCD17" s="80"/>
      <c r="OCE17" s="80"/>
      <c r="OCF17" s="80"/>
      <c r="OCG17" s="80"/>
      <c r="OCH17" s="80"/>
      <c r="OCI17" s="80"/>
      <c r="OCJ17" s="80"/>
      <c r="OCK17" s="80"/>
      <c r="OCL17" s="80"/>
      <c r="OCM17" s="80"/>
      <c r="OCN17" s="80"/>
      <c r="OCO17" s="80"/>
      <c r="OCP17" s="80"/>
      <c r="OCQ17" s="80"/>
      <c r="OCR17" s="80"/>
      <c r="OCS17" s="80"/>
      <c r="OCT17" s="80"/>
      <c r="OCU17" s="80"/>
      <c r="OCV17" s="80"/>
      <c r="OCW17" s="80"/>
      <c r="OCX17" s="80"/>
      <c r="OCY17" s="80"/>
      <c r="OCZ17" s="80"/>
      <c r="ODA17" s="80"/>
      <c r="ODB17" s="80"/>
      <c r="ODC17" s="80"/>
      <c r="ODD17" s="80"/>
      <c r="ODE17" s="80"/>
      <c r="ODF17" s="80"/>
      <c r="ODG17" s="80"/>
      <c r="ODH17" s="80"/>
      <c r="ODI17" s="80"/>
      <c r="ODJ17" s="80"/>
      <c r="ODK17" s="80"/>
      <c r="ODL17" s="80"/>
      <c r="ODM17" s="80"/>
      <c r="ODN17" s="80"/>
      <c r="ODO17" s="80"/>
      <c r="ODP17" s="80"/>
      <c r="ODQ17" s="80"/>
      <c r="ODR17" s="80"/>
      <c r="ODS17" s="80"/>
      <c r="ODT17" s="80"/>
      <c r="ODU17" s="80"/>
      <c r="ODV17" s="80"/>
      <c r="ODW17" s="80"/>
      <c r="ODX17" s="80"/>
      <c r="ODY17" s="80"/>
      <c r="ODZ17" s="80"/>
      <c r="OEA17" s="80"/>
      <c r="OEB17" s="80"/>
      <c r="OEC17" s="80"/>
      <c r="OED17" s="80"/>
      <c r="OEE17" s="80"/>
      <c r="OEF17" s="80"/>
      <c r="OEG17" s="80"/>
      <c r="OEH17" s="80"/>
      <c r="OEI17" s="80"/>
      <c r="OEJ17" s="80"/>
      <c r="OEK17" s="80"/>
      <c r="OEL17" s="80"/>
      <c r="OEM17" s="80"/>
      <c r="OEN17" s="80"/>
      <c r="OEO17" s="80"/>
      <c r="OEP17" s="80"/>
      <c r="OEQ17" s="80"/>
      <c r="OER17" s="80"/>
      <c r="OES17" s="80"/>
      <c r="OET17" s="80"/>
      <c r="OEU17" s="80"/>
      <c r="OEV17" s="80"/>
      <c r="OEW17" s="80"/>
      <c r="OEX17" s="80"/>
      <c r="OEY17" s="80"/>
      <c r="OEZ17" s="80"/>
      <c r="OFA17" s="80"/>
      <c r="OFB17" s="80"/>
      <c r="OFC17" s="80"/>
      <c r="OFD17" s="80"/>
      <c r="OFE17" s="80"/>
      <c r="OFF17" s="80"/>
      <c r="OFG17" s="80"/>
      <c r="OFH17" s="80"/>
      <c r="OFI17" s="80"/>
      <c r="OFJ17" s="80"/>
      <c r="OFK17" s="80"/>
      <c r="OFL17" s="80"/>
      <c r="OFM17" s="80"/>
      <c r="OFN17" s="80"/>
      <c r="OFO17" s="80"/>
      <c r="OFP17" s="80"/>
      <c r="OFQ17" s="80"/>
      <c r="OFR17" s="80"/>
      <c r="OFS17" s="80"/>
      <c r="OFT17" s="80"/>
      <c r="OFU17" s="80"/>
      <c r="OFV17" s="80"/>
      <c r="OFW17" s="80"/>
      <c r="OFX17" s="80"/>
      <c r="OFY17" s="80"/>
      <c r="OFZ17" s="80"/>
      <c r="OGA17" s="80"/>
      <c r="OGB17" s="80"/>
      <c r="OGC17" s="80"/>
      <c r="OGD17" s="80"/>
      <c r="OGE17" s="80"/>
      <c r="OGF17" s="80"/>
      <c r="OGG17" s="80"/>
      <c r="OGH17" s="80"/>
      <c r="OGI17" s="80"/>
      <c r="OGJ17" s="80"/>
      <c r="OGK17" s="80"/>
      <c r="OGL17" s="80"/>
      <c r="OGM17" s="80"/>
      <c r="OGN17" s="80"/>
      <c r="OGO17" s="80"/>
      <c r="OGP17" s="80"/>
      <c r="OGQ17" s="80"/>
      <c r="OGR17" s="80"/>
      <c r="OGS17" s="80"/>
      <c r="OGT17" s="80"/>
      <c r="OGU17" s="80"/>
      <c r="OGV17" s="80"/>
      <c r="OGW17" s="80"/>
      <c r="OGX17" s="80"/>
      <c r="OGY17" s="80"/>
      <c r="OGZ17" s="80"/>
      <c r="OHA17" s="80"/>
      <c r="OHB17" s="80"/>
      <c r="OHC17" s="80"/>
      <c r="OHD17" s="80"/>
      <c r="OHE17" s="80"/>
      <c r="OHF17" s="80"/>
      <c r="OHG17" s="80"/>
      <c r="OHH17" s="80"/>
      <c r="OHI17" s="80"/>
      <c r="OHJ17" s="80"/>
      <c r="OHK17" s="80"/>
      <c r="OHL17" s="80"/>
      <c r="OHM17" s="80"/>
      <c r="OHN17" s="80"/>
      <c r="OHO17" s="80"/>
      <c r="OHP17" s="80"/>
      <c r="OHQ17" s="80"/>
      <c r="OHR17" s="80"/>
      <c r="OHS17" s="80"/>
      <c r="OHT17" s="80"/>
      <c r="OHU17" s="80"/>
      <c r="OHV17" s="80"/>
      <c r="OHW17" s="80"/>
      <c r="OHX17" s="80"/>
      <c r="OHY17" s="80"/>
      <c r="OHZ17" s="80"/>
      <c r="OIA17" s="80"/>
      <c r="OIB17" s="80"/>
      <c r="OIC17" s="80"/>
      <c r="OID17" s="80"/>
      <c r="OIE17" s="80"/>
      <c r="OIF17" s="80"/>
      <c r="OIG17" s="80"/>
      <c r="OIH17" s="80"/>
      <c r="OII17" s="80"/>
      <c r="OIJ17" s="80"/>
      <c r="OIK17" s="80"/>
      <c r="OIL17" s="80"/>
      <c r="OIM17" s="80"/>
      <c r="OIN17" s="80"/>
      <c r="OIO17" s="80"/>
      <c r="OIP17" s="80"/>
      <c r="OIQ17" s="80"/>
      <c r="OIR17" s="80"/>
      <c r="OIS17" s="80"/>
      <c r="OIT17" s="80"/>
      <c r="OIU17" s="80"/>
      <c r="OIV17" s="80"/>
      <c r="OIW17" s="80"/>
      <c r="OIX17" s="80"/>
      <c r="OIY17" s="80"/>
      <c r="OIZ17" s="80"/>
      <c r="OJA17" s="80"/>
      <c r="OJB17" s="80"/>
      <c r="OJC17" s="80"/>
      <c r="OJD17" s="80"/>
      <c r="OJE17" s="80"/>
      <c r="OJF17" s="80"/>
      <c r="OJG17" s="80"/>
      <c r="OJH17" s="80"/>
      <c r="OJI17" s="80"/>
      <c r="OJJ17" s="80"/>
      <c r="OJK17" s="80"/>
      <c r="OJL17" s="80"/>
      <c r="OJM17" s="80"/>
      <c r="OJN17" s="80"/>
      <c r="OJO17" s="80"/>
      <c r="OJP17" s="80"/>
      <c r="OJQ17" s="80"/>
      <c r="OJR17" s="80"/>
      <c r="OJS17" s="80"/>
      <c r="OJT17" s="80"/>
      <c r="OJU17" s="80"/>
      <c r="OJV17" s="80"/>
      <c r="OJW17" s="80"/>
      <c r="OJX17" s="80"/>
      <c r="OJY17" s="80"/>
      <c r="OJZ17" s="80"/>
      <c r="OKA17" s="80"/>
      <c r="OKB17" s="80"/>
      <c r="OKC17" s="80"/>
      <c r="OKD17" s="80"/>
      <c r="OKE17" s="80"/>
      <c r="OKF17" s="80"/>
      <c r="OKG17" s="80"/>
      <c r="OKH17" s="80"/>
      <c r="OKI17" s="80"/>
      <c r="OKJ17" s="80"/>
      <c r="OKK17" s="80"/>
      <c r="OKL17" s="80"/>
      <c r="OKM17" s="80"/>
      <c r="OKN17" s="80"/>
      <c r="OKO17" s="80"/>
      <c r="OKP17" s="80"/>
      <c r="OKQ17" s="80"/>
      <c r="OKR17" s="80"/>
      <c r="OKS17" s="80"/>
      <c r="OKT17" s="80"/>
      <c r="OKU17" s="80"/>
      <c r="OKV17" s="80"/>
      <c r="OKW17" s="80"/>
      <c r="OKX17" s="80"/>
      <c r="OKY17" s="80"/>
      <c r="OKZ17" s="80"/>
      <c r="OLA17" s="80"/>
      <c r="OLB17" s="80"/>
      <c r="OLC17" s="80"/>
      <c r="OLD17" s="80"/>
      <c r="OLE17" s="80"/>
      <c r="OLF17" s="80"/>
      <c r="OLG17" s="80"/>
      <c r="OLH17" s="80"/>
      <c r="OLI17" s="80"/>
      <c r="OLJ17" s="80"/>
      <c r="OLK17" s="80"/>
      <c r="OLL17" s="80"/>
      <c r="OLM17" s="80"/>
      <c r="OLN17" s="80"/>
      <c r="OLO17" s="80"/>
      <c r="OLP17" s="80"/>
      <c r="OLQ17" s="80"/>
      <c r="OLR17" s="80"/>
      <c r="OLS17" s="80"/>
      <c r="OLT17" s="80"/>
      <c r="OLU17" s="80"/>
      <c r="OLV17" s="80"/>
      <c r="OLW17" s="80"/>
      <c r="OLX17" s="80"/>
      <c r="OLY17" s="80"/>
      <c r="OLZ17" s="80"/>
      <c r="OMA17" s="80"/>
      <c r="OMB17" s="80"/>
      <c r="OMC17" s="80"/>
      <c r="OMD17" s="80"/>
      <c r="OME17" s="80"/>
      <c r="OMF17" s="80"/>
      <c r="OMG17" s="80"/>
      <c r="OMH17" s="80"/>
      <c r="OMI17" s="80"/>
      <c r="OMJ17" s="80"/>
      <c r="OMK17" s="80"/>
      <c r="OML17" s="80"/>
      <c r="OMM17" s="80"/>
      <c r="OMN17" s="80"/>
      <c r="OMO17" s="80"/>
      <c r="OMP17" s="80"/>
      <c r="OMQ17" s="80"/>
      <c r="OMR17" s="80"/>
      <c r="OMS17" s="80"/>
      <c r="OMT17" s="80"/>
      <c r="OMU17" s="80"/>
      <c r="OMV17" s="80"/>
      <c r="OMW17" s="80"/>
      <c r="OMX17" s="80"/>
      <c r="OMY17" s="80"/>
      <c r="OMZ17" s="80"/>
      <c r="ONA17" s="80"/>
      <c r="ONB17" s="80"/>
      <c r="ONC17" s="80"/>
      <c r="OND17" s="80"/>
      <c r="ONE17" s="80"/>
      <c r="ONF17" s="80"/>
      <c r="ONG17" s="80"/>
      <c r="ONH17" s="80"/>
      <c r="ONI17" s="80"/>
      <c r="ONJ17" s="80"/>
      <c r="ONK17" s="80"/>
      <c r="ONL17" s="80"/>
      <c r="ONM17" s="80"/>
      <c r="ONN17" s="80"/>
      <c r="ONO17" s="80"/>
      <c r="ONP17" s="80"/>
      <c r="ONQ17" s="80"/>
      <c r="ONR17" s="80"/>
      <c r="ONS17" s="80"/>
      <c r="ONT17" s="80"/>
      <c r="ONU17" s="80"/>
      <c r="ONV17" s="80"/>
      <c r="ONW17" s="80"/>
      <c r="ONX17" s="80"/>
      <c r="ONY17" s="80"/>
      <c r="ONZ17" s="80"/>
      <c r="OOA17" s="80"/>
      <c r="OOB17" s="80"/>
      <c r="OOC17" s="80"/>
      <c r="OOD17" s="80"/>
      <c r="OOE17" s="80"/>
      <c r="OOF17" s="80"/>
      <c r="OOG17" s="80"/>
      <c r="OOH17" s="80"/>
      <c r="OOI17" s="80"/>
      <c r="OOJ17" s="80"/>
      <c r="OOK17" s="80"/>
      <c r="OOL17" s="80"/>
      <c r="OOM17" s="80"/>
      <c r="OON17" s="80"/>
      <c r="OOO17" s="80"/>
      <c r="OOP17" s="80"/>
      <c r="OOQ17" s="80"/>
      <c r="OOR17" s="80"/>
      <c r="OOS17" s="80"/>
      <c r="OOT17" s="80"/>
      <c r="OOU17" s="80"/>
      <c r="OOV17" s="80"/>
      <c r="OOW17" s="80"/>
      <c r="OOX17" s="80"/>
      <c r="OOY17" s="80"/>
      <c r="OOZ17" s="80"/>
      <c r="OPA17" s="80"/>
      <c r="OPB17" s="80"/>
      <c r="OPC17" s="80"/>
      <c r="OPD17" s="80"/>
      <c r="OPE17" s="80"/>
      <c r="OPF17" s="80"/>
      <c r="OPG17" s="80"/>
      <c r="OPH17" s="80"/>
      <c r="OPI17" s="80"/>
      <c r="OPJ17" s="80"/>
      <c r="OPK17" s="80"/>
      <c r="OPL17" s="80"/>
      <c r="OPM17" s="80"/>
      <c r="OPN17" s="80"/>
      <c r="OPO17" s="80"/>
      <c r="OPP17" s="80"/>
      <c r="OPQ17" s="80"/>
      <c r="OPR17" s="80"/>
      <c r="OPS17" s="80"/>
      <c r="OPT17" s="80"/>
      <c r="OPU17" s="80"/>
      <c r="OPV17" s="80"/>
      <c r="OPW17" s="80"/>
      <c r="OPX17" s="80"/>
      <c r="OPY17" s="80"/>
      <c r="OPZ17" s="80"/>
      <c r="OQA17" s="80"/>
      <c r="OQB17" s="80"/>
      <c r="OQC17" s="80"/>
      <c r="OQD17" s="80"/>
      <c r="OQE17" s="80"/>
      <c r="OQF17" s="80"/>
      <c r="OQG17" s="80"/>
      <c r="OQH17" s="80"/>
      <c r="OQI17" s="80"/>
      <c r="OQJ17" s="80"/>
      <c r="OQK17" s="80"/>
      <c r="OQL17" s="80"/>
      <c r="OQM17" s="80"/>
      <c r="OQN17" s="80"/>
      <c r="OQO17" s="80"/>
      <c r="OQP17" s="80"/>
      <c r="OQQ17" s="80"/>
      <c r="OQR17" s="80"/>
      <c r="OQS17" s="80"/>
      <c r="OQT17" s="80"/>
      <c r="OQU17" s="80"/>
      <c r="OQV17" s="80"/>
      <c r="OQW17" s="80"/>
      <c r="OQX17" s="80"/>
      <c r="OQY17" s="80"/>
      <c r="OQZ17" s="80"/>
      <c r="ORA17" s="80"/>
      <c r="ORB17" s="80"/>
      <c r="ORC17" s="80"/>
      <c r="ORD17" s="80"/>
      <c r="ORE17" s="80"/>
      <c r="ORF17" s="80"/>
      <c r="ORG17" s="80"/>
      <c r="ORH17" s="80"/>
      <c r="ORI17" s="80"/>
      <c r="ORJ17" s="80"/>
      <c r="ORK17" s="80"/>
      <c r="ORL17" s="80"/>
      <c r="ORM17" s="80"/>
      <c r="ORN17" s="80"/>
      <c r="ORO17" s="80"/>
      <c r="ORP17" s="80"/>
      <c r="ORQ17" s="80"/>
      <c r="ORR17" s="80"/>
      <c r="ORS17" s="80"/>
      <c r="ORT17" s="80"/>
      <c r="ORU17" s="80"/>
      <c r="ORV17" s="80"/>
      <c r="ORW17" s="80"/>
      <c r="ORX17" s="80"/>
      <c r="ORY17" s="80"/>
      <c r="ORZ17" s="80"/>
      <c r="OSA17" s="80"/>
      <c r="OSB17" s="80"/>
      <c r="OSC17" s="80"/>
      <c r="OSD17" s="80"/>
      <c r="OSE17" s="80"/>
      <c r="OSF17" s="80"/>
      <c r="OSG17" s="80"/>
      <c r="OSH17" s="80"/>
      <c r="OSI17" s="80"/>
      <c r="OSJ17" s="80"/>
      <c r="OSK17" s="80"/>
      <c r="OSL17" s="80"/>
      <c r="OSM17" s="80"/>
      <c r="OSN17" s="80"/>
      <c r="OSO17" s="80"/>
      <c r="OSP17" s="80"/>
      <c r="OSQ17" s="80"/>
      <c r="OSR17" s="80"/>
      <c r="OSS17" s="80"/>
      <c r="OST17" s="80"/>
      <c r="OSU17" s="80"/>
      <c r="OSV17" s="80"/>
      <c r="OSW17" s="80"/>
      <c r="OSX17" s="80"/>
      <c r="OSY17" s="80"/>
      <c r="OSZ17" s="80"/>
      <c r="OTA17" s="80"/>
      <c r="OTB17" s="80"/>
      <c r="OTC17" s="80"/>
      <c r="OTD17" s="80"/>
      <c r="OTE17" s="80"/>
      <c r="OTF17" s="80"/>
      <c r="OTG17" s="80"/>
      <c r="OTH17" s="80"/>
      <c r="OTI17" s="80"/>
      <c r="OTJ17" s="80"/>
      <c r="OTK17" s="80"/>
      <c r="OTL17" s="80"/>
      <c r="OTM17" s="80"/>
      <c r="OTN17" s="80"/>
      <c r="OTO17" s="80"/>
      <c r="OTP17" s="80"/>
      <c r="OTQ17" s="80"/>
      <c r="OTR17" s="80"/>
      <c r="OTS17" s="80"/>
      <c r="OTT17" s="80"/>
      <c r="OTU17" s="80"/>
      <c r="OTV17" s="80"/>
      <c r="OTW17" s="80"/>
      <c r="OTX17" s="80"/>
      <c r="OTY17" s="80"/>
      <c r="OTZ17" s="80"/>
      <c r="OUA17" s="80"/>
      <c r="OUB17" s="80"/>
      <c r="OUC17" s="80"/>
      <c r="OUD17" s="80"/>
      <c r="OUE17" s="80"/>
      <c r="OUF17" s="80"/>
      <c r="OUG17" s="80"/>
      <c r="OUH17" s="80"/>
      <c r="OUI17" s="80"/>
      <c r="OUJ17" s="80"/>
      <c r="OUK17" s="80"/>
      <c r="OUL17" s="80"/>
      <c r="OUM17" s="80"/>
      <c r="OUN17" s="80"/>
      <c r="OUO17" s="80"/>
      <c r="OUP17" s="80"/>
      <c r="OUQ17" s="80"/>
      <c r="OUR17" s="80"/>
      <c r="OUS17" s="80"/>
      <c r="OUT17" s="80"/>
      <c r="OUU17" s="80"/>
      <c r="OUV17" s="80"/>
      <c r="OUW17" s="80"/>
      <c r="OUX17" s="80"/>
      <c r="OUY17" s="80"/>
      <c r="OUZ17" s="80"/>
      <c r="OVA17" s="80"/>
      <c r="OVB17" s="80"/>
      <c r="OVC17" s="80"/>
      <c r="OVD17" s="80"/>
      <c r="OVE17" s="80"/>
      <c r="OVF17" s="80"/>
      <c r="OVG17" s="80"/>
      <c r="OVH17" s="80"/>
      <c r="OVI17" s="80"/>
      <c r="OVJ17" s="80"/>
      <c r="OVK17" s="80"/>
      <c r="OVL17" s="80"/>
      <c r="OVM17" s="80"/>
      <c r="OVN17" s="80"/>
      <c r="OVO17" s="80"/>
      <c r="OVP17" s="80"/>
      <c r="OVQ17" s="80"/>
      <c r="OVR17" s="80"/>
      <c r="OVS17" s="80"/>
      <c r="OVT17" s="80"/>
      <c r="OVU17" s="80"/>
      <c r="OVV17" s="80"/>
      <c r="OVW17" s="80"/>
      <c r="OVX17" s="80"/>
      <c r="OVY17" s="80"/>
      <c r="OVZ17" s="80"/>
      <c r="OWA17" s="80"/>
      <c r="OWB17" s="80"/>
      <c r="OWC17" s="80"/>
      <c r="OWD17" s="80"/>
      <c r="OWE17" s="80"/>
      <c r="OWF17" s="80"/>
      <c r="OWG17" s="80"/>
      <c r="OWH17" s="80"/>
      <c r="OWI17" s="80"/>
      <c r="OWJ17" s="80"/>
      <c r="OWK17" s="80"/>
      <c r="OWL17" s="80"/>
      <c r="OWM17" s="80"/>
      <c r="OWN17" s="80"/>
      <c r="OWO17" s="80"/>
      <c r="OWP17" s="80"/>
      <c r="OWQ17" s="80"/>
      <c r="OWR17" s="80"/>
      <c r="OWS17" s="80"/>
      <c r="OWT17" s="80"/>
      <c r="OWU17" s="80"/>
      <c r="OWV17" s="80"/>
      <c r="OWW17" s="80"/>
      <c r="OWX17" s="80"/>
      <c r="OWY17" s="80"/>
      <c r="OWZ17" s="80"/>
      <c r="OXA17" s="80"/>
      <c r="OXB17" s="80"/>
      <c r="OXC17" s="80"/>
      <c r="OXD17" s="80"/>
      <c r="OXE17" s="80"/>
      <c r="OXF17" s="80"/>
      <c r="OXG17" s="80"/>
      <c r="OXH17" s="80"/>
      <c r="OXI17" s="80"/>
      <c r="OXJ17" s="80"/>
      <c r="OXK17" s="80"/>
      <c r="OXL17" s="80"/>
      <c r="OXM17" s="80"/>
      <c r="OXN17" s="80"/>
      <c r="OXO17" s="80"/>
      <c r="OXP17" s="80"/>
      <c r="OXQ17" s="80"/>
      <c r="OXR17" s="80"/>
      <c r="OXS17" s="80"/>
      <c r="OXT17" s="80"/>
      <c r="OXU17" s="80"/>
      <c r="OXV17" s="80"/>
      <c r="OXW17" s="80"/>
      <c r="OXX17" s="80"/>
      <c r="OXY17" s="80"/>
      <c r="OXZ17" s="80"/>
      <c r="OYA17" s="80"/>
      <c r="OYB17" s="80"/>
      <c r="OYC17" s="80"/>
      <c r="OYD17" s="80"/>
      <c r="OYE17" s="80"/>
      <c r="OYF17" s="80"/>
      <c r="OYG17" s="80"/>
      <c r="OYH17" s="80"/>
      <c r="OYI17" s="80"/>
      <c r="OYJ17" s="80"/>
      <c r="OYK17" s="80"/>
      <c r="OYL17" s="80"/>
      <c r="OYM17" s="80"/>
      <c r="OYN17" s="80"/>
      <c r="OYO17" s="80"/>
      <c r="OYP17" s="80"/>
      <c r="OYQ17" s="80"/>
      <c r="OYR17" s="80"/>
      <c r="OYS17" s="80"/>
      <c r="OYT17" s="80"/>
      <c r="OYU17" s="80"/>
      <c r="OYV17" s="80"/>
      <c r="OYW17" s="80"/>
      <c r="OYX17" s="80"/>
      <c r="OYY17" s="80"/>
      <c r="OYZ17" s="80"/>
      <c r="OZA17" s="80"/>
      <c r="OZB17" s="80"/>
      <c r="OZC17" s="80"/>
      <c r="OZD17" s="80"/>
      <c r="OZE17" s="80"/>
      <c r="OZF17" s="80"/>
      <c r="OZG17" s="80"/>
      <c r="OZH17" s="80"/>
      <c r="OZI17" s="80"/>
      <c r="OZJ17" s="80"/>
      <c r="OZK17" s="80"/>
      <c r="OZL17" s="80"/>
      <c r="OZM17" s="80"/>
      <c r="OZN17" s="80"/>
      <c r="OZO17" s="80"/>
      <c r="OZP17" s="80"/>
      <c r="OZQ17" s="80"/>
      <c r="OZR17" s="80"/>
      <c r="OZS17" s="80"/>
      <c r="OZT17" s="80"/>
      <c r="OZU17" s="80"/>
      <c r="OZV17" s="80"/>
      <c r="OZW17" s="80"/>
      <c r="OZX17" s="80"/>
      <c r="OZY17" s="80"/>
      <c r="OZZ17" s="80"/>
      <c r="PAA17" s="80"/>
      <c r="PAB17" s="80"/>
      <c r="PAC17" s="80"/>
      <c r="PAD17" s="80"/>
      <c r="PAE17" s="80"/>
      <c r="PAF17" s="80"/>
      <c r="PAG17" s="80"/>
      <c r="PAH17" s="80"/>
      <c r="PAI17" s="80"/>
      <c r="PAJ17" s="80"/>
      <c r="PAK17" s="80"/>
      <c r="PAL17" s="80"/>
      <c r="PAM17" s="80"/>
      <c r="PAN17" s="80"/>
      <c r="PAO17" s="80"/>
      <c r="PAP17" s="80"/>
      <c r="PAQ17" s="80"/>
      <c r="PAR17" s="80"/>
      <c r="PAS17" s="80"/>
      <c r="PAT17" s="80"/>
      <c r="PAU17" s="80"/>
      <c r="PAV17" s="80"/>
      <c r="PAW17" s="80"/>
      <c r="PAX17" s="80"/>
      <c r="PAY17" s="80"/>
      <c r="PAZ17" s="80"/>
      <c r="PBA17" s="80"/>
      <c r="PBB17" s="80"/>
      <c r="PBC17" s="80"/>
      <c r="PBD17" s="80"/>
      <c r="PBE17" s="80"/>
      <c r="PBF17" s="80"/>
      <c r="PBG17" s="80"/>
      <c r="PBH17" s="80"/>
      <c r="PBI17" s="80"/>
      <c r="PBJ17" s="80"/>
      <c r="PBK17" s="80"/>
      <c r="PBL17" s="80"/>
      <c r="PBM17" s="80"/>
      <c r="PBN17" s="80"/>
      <c r="PBO17" s="80"/>
      <c r="PBP17" s="80"/>
      <c r="PBQ17" s="80"/>
      <c r="PBR17" s="80"/>
      <c r="PBS17" s="80"/>
      <c r="PBT17" s="80"/>
      <c r="PBU17" s="80"/>
      <c r="PBV17" s="80"/>
      <c r="PBW17" s="80"/>
      <c r="PBX17" s="80"/>
      <c r="PBY17" s="80"/>
      <c r="PBZ17" s="80"/>
      <c r="PCA17" s="80"/>
      <c r="PCB17" s="80"/>
      <c r="PCC17" s="80"/>
      <c r="PCD17" s="80"/>
      <c r="PCE17" s="80"/>
      <c r="PCF17" s="80"/>
      <c r="PCG17" s="80"/>
      <c r="PCH17" s="80"/>
      <c r="PCI17" s="80"/>
      <c r="PCJ17" s="80"/>
      <c r="PCK17" s="80"/>
      <c r="PCL17" s="80"/>
      <c r="PCM17" s="80"/>
      <c r="PCN17" s="80"/>
      <c r="PCO17" s="80"/>
      <c r="PCP17" s="80"/>
      <c r="PCQ17" s="80"/>
      <c r="PCR17" s="80"/>
      <c r="PCS17" s="80"/>
      <c r="PCT17" s="80"/>
      <c r="PCU17" s="80"/>
      <c r="PCV17" s="80"/>
      <c r="PCW17" s="80"/>
      <c r="PCX17" s="80"/>
      <c r="PCY17" s="80"/>
      <c r="PCZ17" s="80"/>
      <c r="PDA17" s="80"/>
      <c r="PDB17" s="80"/>
      <c r="PDC17" s="80"/>
      <c r="PDD17" s="80"/>
      <c r="PDE17" s="80"/>
      <c r="PDF17" s="80"/>
      <c r="PDG17" s="80"/>
      <c r="PDH17" s="80"/>
      <c r="PDI17" s="80"/>
      <c r="PDJ17" s="80"/>
      <c r="PDK17" s="80"/>
      <c r="PDL17" s="80"/>
      <c r="PDM17" s="80"/>
      <c r="PDN17" s="80"/>
      <c r="PDO17" s="80"/>
      <c r="PDP17" s="80"/>
      <c r="PDQ17" s="80"/>
      <c r="PDR17" s="80"/>
      <c r="PDS17" s="80"/>
      <c r="PDT17" s="80"/>
      <c r="PDU17" s="80"/>
      <c r="PDV17" s="80"/>
      <c r="PDW17" s="80"/>
      <c r="PDX17" s="80"/>
      <c r="PDY17" s="80"/>
      <c r="PDZ17" s="80"/>
      <c r="PEA17" s="80"/>
      <c r="PEB17" s="80"/>
      <c r="PEC17" s="80"/>
      <c r="PED17" s="80"/>
      <c r="PEE17" s="80"/>
      <c r="PEF17" s="80"/>
      <c r="PEG17" s="80"/>
      <c r="PEH17" s="80"/>
      <c r="PEI17" s="80"/>
      <c r="PEJ17" s="80"/>
      <c r="PEK17" s="80"/>
      <c r="PEL17" s="80"/>
      <c r="PEM17" s="80"/>
      <c r="PEN17" s="80"/>
      <c r="PEO17" s="80"/>
      <c r="PEP17" s="80"/>
      <c r="PEQ17" s="80"/>
      <c r="PER17" s="80"/>
      <c r="PES17" s="80"/>
      <c r="PET17" s="80"/>
      <c r="PEU17" s="80"/>
      <c r="PEV17" s="80"/>
      <c r="PEW17" s="80"/>
      <c r="PEX17" s="80"/>
      <c r="PEY17" s="80"/>
      <c r="PEZ17" s="80"/>
      <c r="PFA17" s="80"/>
      <c r="PFB17" s="80"/>
      <c r="PFC17" s="80"/>
      <c r="PFD17" s="80"/>
      <c r="PFE17" s="80"/>
      <c r="PFF17" s="80"/>
      <c r="PFG17" s="80"/>
      <c r="PFH17" s="80"/>
      <c r="PFI17" s="80"/>
      <c r="PFJ17" s="80"/>
      <c r="PFK17" s="80"/>
      <c r="PFL17" s="80"/>
      <c r="PFM17" s="80"/>
      <c r="PFN17" s="80"/>
      <c r="PFO17" s="80"/>
      <c r="PFP17" s="80"/>
      <c r="PFQ17" s="80"/>
      <c r="PFR17" s="80"/>
      <c r="PFS17" s="80"/>
      <c r="PFT17" s="80"/>
      <c r="PFU17" s="80"/>
      <c r="PFV17" s="80"/>
      <c r="PFW17" s="80"/>
      <c r="PFX17" s="80"/>
      <c r="PFY17" s="80"/>
      <c r="PFZ17" s="80"/>
      <c r="PGA17" s="80"/>
      <c r="PGB17" s="80"/>
      <c r="PGC17" s="80"/>
      <c r="PGD17" s="80"/>
      <c r="PGE17" s="80"/>
      <c r="PGF17" s="80"/>
      <c r="PGG17" s="80"/>
      <c r="PGH17" s="80"/>
      <c r="PGI17" s="80"/>
      <c r="PGJ17" s="80"/>
      <c r="PGK17" s="80"/>
      <c r="PGL17" s="80"/>
      <c r="PGM17" s="80"/>
      <c r="PGN17" s="80"/>
      <c r="PGO17" s="80"/>
      <c r="PGP17" s="80"/>
      <c r="PGQ17" s="80"/>
      <c r="PGR17" s="80"/>
      <c r="PGS17" s="80"/>
      <c r="PGT17" s="80"/>
      <c r="PGU17" s="80"/>
      <c r="PGV17" s="80"/>
      <c r="PGW17" s="80"/>
      <c r="PGX17" s="80"/>
      <c r="PGY17" s="80"/>
      <c r="PGZ17" s="80"/>
      <c r="PHA17" s="80"/>
      <c r="PHB17" s="80"/>
      <c r="PHC17" s="80"/>
      <c r="PHD17" s="80"/>
      <c r="PHE17" s="80"/>
      <c r="PHF17" s="80"/>
      <c r="PHG17" s="80"/>
      <c r="PHH17" s="80"/>
      <c r="PHI17" s="80"/>
      <c r="PHJ17" s="80"/>
      <c r="PHK17" s="80"/>
      <c r="PHL17" s="80"/>
      <c r="PHM17" s="80"/>
      <c r="PHN17" s="80"/>
      <c r="PHO17" s="80"/>
      <c r="PHP17" s="80"/>
      <c r="PHQ17" s="80"/>
      <c r="PHR17" s="80"/>
      <c r="PHS17" s="80"/>
      <c r="PHT17" s="80"/>
      <c r="PHU17" s="80"/>
      <c r="PHV17" s="80"/>
      <c r="PHW17" s="80"/>
      <c r="PHX17" s="80"/>
      <c r="PHY17" s="80"/>
      <c r="PHZ17" s="80"/>
      <c r="PIA17" s="80"/>
      <c r="PIB17" s="80"/>
      <c r="PIC17" s="80"/>
      <c r="PID17" s="80"/>
      <c r="PIE17" s="80"/>
      <c r="PIF17" s="80"/>
      <c r="PIG17" s="80"/>
      <c r="PIH17" s="80"/>
      <c r="PII17" s="80"/>
      <c r="PIJ17" s="80"/>
      <c r="PIK17" s="80"/>
      <c r="PIL17" s="80"/>
      <c r="PIM17" s="80"/>
      <c r="PIN17" s="80"/>
      <c r="PIO17" s="80"/>
      <c r="PIP17" s="80"/>
      <c r="PIQ17" s="80"/>
      <c r="PIR17" s="80"/>
      <c r="PIS17" s="80"/>
      <c r="PIT17" s="80"/>
      <c r="PIU17" s="80"/>
      <c r="PIV17" s="80"/>
      <c r="PIW17" s="80"/>
      <c r="PIX17" s="80"/>
      <c r="PIY17" s="80"/>
      <c r="PIZ17" s="80"/>
      <c r="PJA17" s="80"/>
      <c r="PJB17" s="80"/>
      <c r="PJC17" s="80"/>
      <c r="PJD17" s="80"/>
      <c r="PJE17" s="80"/>
      <c r="PJF17" s="80"/>
      <c r="PJG17" s="80"/>
      <c r="PJH17" s="80"/>
      <c r="PJI17" s="80"/>
      <c r="PJJ17" s="80"/>
      <c r="PJK17" s="80"/>
      <c r="PJL17" s="80"/>
      <c r="PJM17" s="80"/>
      <c r="PJN17" s="80"/>
      <c r="PJO17" s="80"/>
      <c r="PJP17" s="80"/>
      <c r="PJQ17" s="80"/>
      <c r="PJR17" s="80"/>
      <c r="PJS17" s="80"/>
      <c r="PJT17" s="80"/>
      <c r="PJU17" s="80"/>
      <c r="PJV17" s="80"/>
      <c r="PJW17" s="80"/>
      <c r="PJX17" s="80"/>
      <c r="PJY17" s="80"/>
      <c r="PJZ17" s="80"/>
      <c r="PKA17" s="80"/>
      <c r="PKB17" s="80"/>
      <c r="PKC17" s="80"/>
      <c r="PKD17" s="80"/>
      <c r="PKE17" s="80"/>
      <c r="PKF17" s="80"/>
      <c r="PKG17" s="80"/>
      <c r="PKH17" s="80"/>
      <c r="PKI17" s="80"/>
      <c r="PKJ17" s="80"/>
      <c r="PKK17" s="80"/>
      <c r="PKL17" s="80"/>
      <c r="PKM17" s="80"/>
      <c r="PKN17" s="80"/>
      <c r="PKO17" s="80"/>
      <c r="PKP17" s="80"/>
      <c r="PKQ17" s="80"/>
      <c r="PKR17" s="80"/>
      <c r="PKS17" s="80"/>
      <c r="PKT17" s="80"/>
      <c r="PKU17" s="80"/>
      <c r="PKV17" s="80"/>
      <c r="PKW17" s="80"/>
      <c r="PKX17" s="80"/>
      <c r="PKY17" s="80"/>
      <c r="PKZ17" s="80"/>
      <c r="PLA17" s="80"/>
      <c r="PLB17" s="80"/>
      <c r="PLC17" s="80"/>
      <c r="PLD17" s="80"/>
      <c r="PLE17" s="80"/>
      <c r="PLF17" s="80"/>
      <c r="PLG17" s="80"/>
      <c r="PLH17" s="80"/>
      <c r="PLI17" s="80"/>
      <c r="PLJ17" s="80"/>
      <c r="PLK17" s="80"/>
      <c r="PLL17" s="80"/>
      <c r="PLM17" s="80"/>
      <c r="PLN17" s="80"/>
      <c r="PLO17" s="80"/>
      <c r="PLP17" s="80"/>
      <c r="PLQ17" s="80"/>
      <c r="PLR17" s="80"/>
      <c r="PLS17" s="80"/>
      <c r="PLT17" s="80"/>
      <c r="PLU17" s="80"/>
      <c r="PLV17" s="80"/>
      <c r="PLW17" s="80"/>
      <c r="PLX17" s="80"/>
      <c r="PLY17" s="80"/>
      <c r="PLZ17" s="80"/>
      <c r="PMA17" s="80"/>
      <c r="PMB17" s="80"/>
      <c r="PMC17" s="80"/>
      <c r="PMD17" s="80"/>
      <c r="PME17" s="80"/>
      <c r="PMF17" s="80"/>
      <c r="PMG17" s="80"/>
      <c r="PMH17" s="80"/>
      <c r="PMI17" s="80"/>
      <c r="PMJ17" s="80"/>
      <c r="PMK17" s="80"/>
      <c r="PML17" s="80"/>
      <c r="PMM17" s="80"/>
      <c r="PMN17" s="80"/>
      <c r="PMO17" s="80"/>
      <c r="PMP17" s="80"/>
      <c r="PMQ17" s="80"/>
      <c r="PMR17" s="80"/>
      <c r="PMS17" s="80"/>
      <c r="PMT17" s="80"/>
      <c r="PMU17" s="80"/>
      <c r="PMV17" s="80"/>
      <c r="PMW17" s="80"/>
      <c r="PMX17" s="80"/>
      <c r="PMY17" s="80"/>
      <c r="PMZ17" s="80"/>
      <c r="PNA17" s="80"/>
      <c r="PNB17" s="80"/>
      <c r="PNC17" s="80"/>
      <c r="PND17" s="80"/>
      <c r="PNE17" s="80"/>
      <c r="PNF17" s="80"/>
      <c r="PNG17" s="80"/>
      <c r="PNH17" s="80"/>
      <c r="PNI17" s="80"/>
      <c r="PNJ17" s="80"/>
      <c r="PNK17" s="80"/>
      <c r="PNL17" s="80"/>
      <c r="PNM17" s="80"/>
      <c r="PNN17" s="80"/>
      <c r="PNO17" s="80"/>
      <c r="PNP17" s="80"/>
      <c r="PNQ17" s="80"/>
      <c r="PNR17" s="80"/>
      <c r="PNS17" s="80"/>
      <c r="PNT17" s="80"/>
      <c r="PNU17" s="80"/>
      <c r="PNV17" s="80"/>
      <c r="PNW17" s="80"/>
      <c r="PNX17" s="80"/>
      <c r="PNY17" s="80"/>
      <c r="PNZ17" s="80"/>
      <c r="POA17" s="80"/>
      <c r="POB17" s="80"/>
      <c r="POC17" s="80"/>
      <c r="POD17" s="80"/>
      <c r="POE17" s="80"/>
      <c r="POF17" s="80"/>
      <c r="POG17" s="80"/>
      <c r="POH17" s="80"/>
      <c r="POI17" s="80"/>
      <c r="POJ17" s="80"/>
      <c r="POK17" s="80"/>
      <c r="POL17" s="80"/>
      <c r="POM17" s="80"/>
      <c r="PON17" s="80"/>
      <c r="POO17" s="80"/>
      <c r="POP17" s="80"/>
      <c r="POQ17" s="80"/>
      <c r="POR17" s="80"/>
      <c r="POS17" s="80"/>
      <c r="POT17" s="80"/>
      <c r="POU17" s="80"/>
      <c r="POV17" s="80"/>
      <c r="POW17" s="80"/>
      <c r="POX17" s="80"/>
      <c r="POY17" s="80"/>
      <c r="POZ17" s="80"/>
      <c r="PPA17" s="80"/>
      <c r="PPB17" s="80"/>
      <c r="PPC17" s="80"/>
      <c r="PPD17" s="80"/>
      <c r="PPE17" s="80"/>
      <c r="PPF17" s="80"/>
      <c r="PPG17" s="80"/>
      <c r="PPH17" s="80"/>
      <c r="PPI17" s="80"/>
      <c r="PPJ17" s="80"/>
      <c r="PPK17" s="80"/>
      <c r="PPL17" s="80"/>
      <c r="PPM17" s="80"/>
      <c r="PPN17" s="80"/>
      <c r="PPO17" s="80"/>
      <c r="PPP17" s="80"/>
      <c r="PPQ17" s="80"/>
      <c r="PPR17" s="80"/>
      <c r="PPS17" s="80"/>
      <c r="PPT17" s="80"/>
      <c r="PPU17" s="80"/>
      <c r="PPV17" s="80"/>
      <c r="PPW17" s="80"/>
      <c r="PPX17" s="80"/>
      <c r="PPY17" s="80"/>
      <c r="PPZ17" s="80"/>
      <c r="PQA17" s="80"/>
      <c r="PQB17" s="80"/>
      <c r="PQC17" s="80"/>
      <c r="PQD17" s="80"/>
      <c r="PQE17" s="80"/>
      <c r="PQF17" s="80"/>
      <c r="PQG17" s="80"/>
      <c r="PQH17" s="80"/>
      <c r="PQI17" s="80"/>
      <c r="PQJ17" s="80"/>
      <c r="PQK17" s="80"/>
      <c r="PQL17" s="80"/>
      <c r="PQM17" s="80"/>
      <c r="PQN17" s="80"/>
      <c r="PQO17" s="80"/>
      <c r="PQP17" s="80"/>
      <c r="PQQ17" s="80"/>
      <c r="PQR17" s="80"/>
      <c r="PQS17" s="80"/>
      <c r="PQT17" s="80"/>
      <c r="PQU17" s="80"/>
      <c r="PQV17" s="80"/>
      <c r="PQW17" s="80"/>
      <c r="PQX17" s="80"/>
      <c r="PQY17" s="80"/>
      <c r="PQZ17" s="80"/>
      <c r="PRA17" s="80"/>
      <c r="PRB17" s="80"/>
      <c r="PRC17" s="80"/>
      <c r="PRD17" s="80"/>
      <c r="PRE17" s="80"/>
      <c r="PRF17" s="80"/>
      <c r="PRG17" s="80"/>
      <c r="PRH17" s="80"/>
      <c r="PRI17" s="80"/>
      <c r="PRJ17" s="80"/>
      <c r="PRK17" s="80"/>
      <c r="PRL17" s="80"/>
      <c r="PRM17" s="80"/>
      <c r="PRN17" s="80"/>
      <c r="PRO17" s="80"/>
      <c r="PRP17" s="80"/>
      <c r="PRQ17" s="80"/>
      <c r="PRR17" s="80"/>
      <c r="PRS17" s="80"/>
      <c r="PRT17" s="80"/>
      <c r="PRU17" s="80"/>
      <c r="PRV17" s="80"/>
      <c r="PRW17" s="80"/>
      <c r="PRX17" s="80"/>
      <c r="PRY17" s="80"/>
      <c r="PRZ17" s="80"/>
      <c r="PSA17" s="80"/>
      <c r="PSB17" s="80"/>
      <c r="PSC17" s="80"/>
      <c r="PSD17" s="80"/>
      <c r="PSE17" s="80"/>
      <c r="PSF17" s="80"/>
      <c r="PSG17" s="80"/>
      <c r="PSH17" s="80"/>
      <c r="PSI17" s="80"/>
      <c r="PSJ17" s="80"/>
      <c r="PSK17" s="80"/>
      <c r="PSL17" s="80"/>
      <c r="PSM17" s="80"/>
      <c r="PSN17" s="80"/>
      <c r="PSO17" s="80"/>
      <c r="PSP17" s="80"/>
      <c r="PSQ17" s="80"/>
      <c r="PSR17" s="80"/>
      <c r="PSS17" s="80"/>
      <c r="PST17" s="80"/>
      <c r="PSU17" s="80"/>
      <c r="PSV17" s="80"/>
      <c r="PSW17" s="80"/>
      <c r="PSX17" s="80"/>
      <c r="PSY17" s="80"/>
      <c r="PSZ17" s="80"/>
      <c r="PTA17" s="80"/>
      <c r="PTB17" s="80"/>
      <c r="PTC17" s="80"/>
      <c r="PTD17" s="80"/>
      <c r="PTE17" s="80"/>
      <c r="PTF17" s="80"/>
      <c r="PTG17" s="80"/>
      <c r="PTH17" s="80"/>
      <c r="PTI17" s="80"/>
      <c r="PTJ17" s="80"/>
      <c r="PTK17" s="80"/>
      <c r="PTL17" s="80"/>
      <c r="PTM17" s="80"/>
      <c r="PTN17" s="80"/>
      <c r="PTO17" s="80"/>
      <c r="PTP17" s="80"/>
      <c r="PTQ17" s="80"/>
      <c r="PTR17" s="80"/>
      <c r="PTS17" s="80"/>
      <c r="PTT17" s="80"/>
      <c r="PTU17" s="80"/>
      <c r="PTV17" s="80"/>
      <c r="PTW17" s="80"/>
      <c r="PTX17" s="80"/>
      <c r="PTY17" s="80"/>
      <c r="PTZ17" s="80"/>
      <c r="PUA17" s="80"/>
      <c r="PUB17" s="80"/>
      <c r="PUC17" s="80"/>
      <c r="PUD17" s="80"/>
      <c r="PUE17" s="80"/>
      <c r="PUF17" s="80"/>
      <c r="PUG17" s="80"/>
      <c r="PUH17" s="80"/>
      <c r="PUI17" s="80"/>
      <c r="PUJ17" s="80"/>
      <c r="PUK17" s="80"/>
      <c r="PUL17" s="80"/>
      <c r="PUM17" s="80"/>
      <c r="PUN17" s="80"/>
      <c r="PUO17" s="80"/>
      <c r="PUP17" s="80"/>
      <c r="PUQ17" s="80"/>
      <c r="PUR17" s="80"/>
      <c r="PUS17" s="80"/>
      <c r="PUT17" s="80"/>
      <c r="PUU17" s="80"/>
      <c r="PUV17" s="80"/>
      <c r="PUW17" s="80"/>
      <c r="PUX17" s="80"/>
      <c r="PUY17" s="80"/>
      <c r="PUZ17" s="80"/>
      <c r="PVA17" s="80"/>
      <c r="PVB17" s="80"/>
      <c r="PVC17" s="80"/>
      <c r="PVD17" s="80"/>
      <c r="PVE17" s="80"/>
      <c r="PVF17" s="80"/>
      <c r="PVG17" s="80"/>
      <c r="PVH17" s="80"/>
      <c r="PVI17" s="80"/>
      <c r="PVJ17" s="80"/>
      <c r="PVK17" s="80"/>
      <c r="PVL17" s="80"/>
      <c r="PVM17" s="80"/>
      <c r="PVN17" s="80"/>
      <c r="PVO17" s="80"/>
      <c r="PVP17" s="80"/>
      <c r="PVQ17" s="80"/>
      <c r="PVR17" s="80"/>
      <c r="PVS17" s="80"/>
      <c r="PVT17" s="80"/>
      <c r="PVU17" s="80"/>
      <c r="PVV17" s="80"/>
      <c r="PVW17" s="80"/>
      <c r="PVX17" s="80"/>
      <c r="PVY17" s="80"/>
      <c r="PVZ17" s="80"/>
      <c r="PWA17" s="80"/>
      <c r="PWB17" s="80"/>
      <c r="PWC17" s="80"/>
      <c r="PWD17" s="80"/>
      <c r="PWE17" s="80"/>
      <c r="PWF17" s="80"/>
      <c r="PWG17" s="80"/>
      <c r="PWH17" s="80"/>
      <c r="PWI17" s="80"/>
      <c r="PWJ17" s="80"/>
      <c r="PWK17" s="80"/>
      <c r="PWL17" s="80"/>
      <c r="PWM17" s="80"/>
      <c r="PWN17" s="80"/>
      <c r="PWO17" s="80"/>
      <c r="PWP17" s="80"/>
      <c r="PWQ17" s="80"/>
      <c r="PWR17" s="80"/>
      <c r="PWS17" s="80"/>
      <c r="PWT17" s="80"/>
      <c r="PWU17" s="80"/>
      <c r="PWV17" s="80"/>
      <c r="PWW17" s="80"/>
      <c r="PWX17" s="80"/>
      <c r="PWY17" s="80"/>
      <c r="PWZ17" s="80"/>
      <c r="PXA17" s="80"/>
      <c r="PXB17" s="80"/>
      <c r="PXC17" s="80"/>
      <c r="PXD17" s="80"/>
      <c r="PXE17" s="80"/>
      <c r="PXF17" s="80"/>
      <c r="PXG17" s="80"/>
      <c r="PXH17" s="80"/>
      <c r="PXI17" s="80"/>
      <c r="PXJ17" s="80"/>
      <c r="PXK17" s="80"/>
      <c r="PXL17" s="80"/>
      <c r="PXM17" s="80"/>
      <c r="PXN17" s="80"/>
      <c r="PXO17" s="80"/>
      <c r="PXP17" s="80"/>
      <c r="PXQ17" s="80"/>
      <c r="PXR17" s="80"/>
      <c r="PXS17" s="80"/>
      <c r="PXT17" s="80"/>
      <c r="PXU17" s="80"/>
      <c r="PXV17" s="80"/>
      <c r="PXW17" s="80"/>
      <c r="PXX17" s="80"/>
      <c r="PXY17" s="80"/>
      <c r="PXZ17" s="80"/>
      <c r="PYA17" s="80"/>
      <c r="PYB17" s="80"/>
      <c r="PYC17" s="80"/>
      <c r="PYD17" s="80"/>
      <c r="PYE17" s="80"/>
      <c r="PYF17" s="80"/>
      <c r="PYG17" s="80"/>
      <c r="PYH17" s="80"/>
      <c r="PYI17" s="80"/>
      <c r="PYJ17" s="80"/>
      <c r="PYK17" s="80"/>
      <c r="PYL17" s="80"/>
      <c r="PYM17" s="80"/>
      <c r="PYN17" s="80"/>
      <c r="PYO17" s="80"/>
      <c r="PYP17" s="80"/>
      <c r="PYQ17" s="80"/>
      <c r="PYR17" s="80"/>
      <c r="PYS17" s="80"/>
      <c r="PYT17" s="80"/>
      <c r="PYU17" s="80"/>
      <c r="PYV17" s="80"/>
      <c r="PYW17" s="80"/>
      <c r="PYX17" s="80"/>
      <c r="PYY17" s="80"/>
      <c r="PYZ17" s="80"/>
      <c r="PZA17" s="80"/>
      <c r="PZB17" s="80"/>
      <c r="PZC17" s="80"/>
      <c r="PZD17" s="80"/>
      <c r="PZE17" s="80"/>
      <c r="PZF17" s="80"/>
      <c r="PZG17" s="80"/>
      <c r="PZH17" s="80"/>
      <c r="PZI17" s="80"/>
      <c r="PZJ17" s="80"/>
      <c r="PZK17" s="80"/>
      <c r="PZL17" s="80"/>
      <c r="PZM17" s="80"/>
      <c r="PZN17" s="80"/>
      <c r="PZO17" s="80"/>
      <c r="PZP17" s="80"/>
      <c r="PZQ17" s="80"/>
      <c r="PZR17" s="80"/>
      <c r="PZS17" s="80"/>
      <c r="PZT17" s="80"/>
      <c r="PZU17" s="80"/>
      <c r="PZV17" s="80"/>
      <c r="PZW17" s="80"/>
      <c r="PZX17" s="80"/>
      <c r="PZY17" s="80"/>
      <c r="PZZ17" s="80"/>
      <c r="QAA17" s="80"/>
      <c r="QAB17" s="80"/>
      <c r="QAC17" s="80"/>
      <c r="QAD17" s="80"/>
      <c r="QAE17" s="80"/>
      <c r="QAF17" s="80"/>
      <c r="QAG17" s="80"/>
      <c r="QAH17" s="80"/>
      <c r="QAI17" s="80"/>
      <c r="QAJ17" s="80"/>
      <c r="QAK17" s="80"/>
      <c r="QAL17" s="80"/>
      <c r="QAM17" s="80"/>
      <c r="QAN17" s="80"/>
      <c r="QAO17" s="80"/>
      <c r="QAP17" s="80"/>
      <c r="QAQ17" s="80"/>
      <c r="QAR17" s="80"/>
      <c r="QAS17" s="80"/>
      <c r="QAT17" s="80"/>
      <c r="QAU17" s="80"/>
      <c r="QAV17" s="80"/>
      <c r="QAW17" s="80"/>
      <c r="QAX17" s="80"/>
      <c r="QAY17" s="80"/>
      <c r="QAZ17" s="80"/>
      <c r="QBA17" s="80"/>
      <c r="QBB17" s="80"/>
      <c r="QBC17" s="80"/>
      <c r="QBD17" s="80"/>
      <c r="QBE17" s="80"/>
      <c r="QBF17" s="80"/>
      <c r="QBG17" s="80"/>
      <c r="QBH17" s="80"/>
      <c r="QBI17" s="80"/>
      <c r="QBJ17" s="80"/>
      <c r="QBK17" s="80"/>
      <c r="QBL17" s="80"/>
      <c r="QBM17" s="80"/>
      <c r="QBN17" s="80"/>
      <c r="QBO17" s="80"/>
      <c r="QBP17" s="80"/>
      <c r="QBQ17" s="80"/>
      <c r="QBR17" s="80"/>
      <c r="QBS17" s="80"/>
      <c r="QBT17" s="80"/>
      <c r="QBU17" s="80"/>
      <c r="QBV17" s="80"/>
      <c r="QBW17" s="80"/>
      <c r="QBX17" s="80"/>
      <c r="QBY17" s="80"/>
      <c r="QBZ17" s="80"/>
      <c r="QCA17" s="80"/>
      <c r="QCB17" s="80"/>
      <c r="QCC17" s="80"/>
      <c r="QCD17" s="80"/>
      <c r="QCE17" s="80"/>
      <c r="QCF17" s="80"/>
      <c r="QCG17" s="80"/>
      <c r="QCH17" s="80"/>
      <c r="QCI17" s="80"/>
      <c r="QCJ17" s="80"/>
      <c r="QCK17" s="80"/>
      <c r="QCL17" s="80"/>
      <c r="QCM17" s="80"/>
      <c r="QCN17" s="80"/>
      <c r="QCO17" s="80"/>
      <c r="QCP17" s="80"/>
      <c r="QCQ17" s="80"/>
      <c r="QCR17" s="80"/>
      <c r="QCS17" s="80"/>
      <c r="QCT17" s="80"/>
      <c r="QCU17" s="80"/>
      <c r="QCV17" s="80"/>
      <c r="QCW17" s="80"/>
      <c r="QCX17" s="80"/>
      <c r="QCY17" s="80"/>
      <c r="QCZ17" s="80"/>
      <c r="QDA17" s="80"/>
      <c r="QDB17" s="80"/>
      <c r="QDC17" s="80"/>
      <c r="QDD17" s="80"/>
      <c r="QDE17" s="80"/>
      <c r="QDF17" s="80"/>
      <c r="QDG17" s="80"/>
      <c r="QDH17" s="80"/>
      <c r="QDI17" s="80"/>
      <c r="QDJ17" s="80"/>
      <c r="QDK17" s="80"/>
      <c r="QDL17" s="80"/>
      <c r="QDM17" s="80"/>
      <c r="QDN17" s="80"/>
      <c r="QDO17" s="80"/>
      <c r="QDP17" s="80"/>
      <c r="QDQ17" s="80"/>
      <c r="QDR17" s="80"/>
      <c r="QDS17" s="80"/>
      <c r="QDT17" s="80"/>
      <c r="QDU17" s="80"/>
      <c r="QDV17" s="80"/>
      <c r="QDW17" s="80"/>
      <c r="QDX17" s="80"/>
      <c r="QDY17" s="80"/>
      <c r="QDZ17" s="80"/>
      <c r="QEA17" s="80"/>
      <c r="QEB17" s="80"/>
      <c r="QEC17" s="80"/>
      <c r="QED17" s="80"/>
      <c r="QEE17" s="80"/>
      <c r="QEF17" s="80"/>
      <c r="QEG17" s="80"/>
      <c r="QEH17" s="80"/>
      <c r="QEI17" s="80"/>
      <c r="QEJ17" s="80"/>
      <c r="QEK17" s="80"/>
      <c r="QEL17" s="80"/>
      <c r="QEM17" s="80"/>
      <c r="QEN17" s="80"/>
      <c r="QEO17" s="80"/>
      <c r="QEP17" s="80"/>
      <c r="QEQ17" s="80"/>
      <c r="QER17" s="80"/>
      <c r="QES17" s="80"/>
      <c r="QET17" s="80"/>
      <c r="QEU17" s="80"/>
      <c r="QEV17" s="80"/>
      <c r="QEW17" s="80"/>
      <c r="QEX17" s="80"/>
      <c r="QEY17" s="80"/>
      <c r="QEZ17" s="80"/>
      <c r="QFA17" s="80"/>
      <c r="QFB17" s="80"/>
      <c r="QFC17" s="80"/>
      <c r="QFD17" s="80"/>
      <c r="QFE17" s="80"/>
      <c r="QFF17" s="80"/>
      <c r="QFG17" s="80"/>
      <c r="QFH17" s="80"/>
      <c r="QFI17" s="80"/>
      <c r="QFJ17" s="80"/>
      <c r="QFK17" s="80"/>
      <c r="QFL17" s="80"/>
      <c r="QFM17" s="80"/>
      <c r="QFN17" s="80"/>
      <c r="QFO17" s="80"/>
      <c r="QFP17" s="80"/>
      <c r="QFQ17" s="80"/>
      <c r="QFR17" s="80"/>
      <c r="QFS17" s="80"/>
      <c r="QFT17" s="80"/>
      <c r="QFU17" s="80"/>
      <c r="QFV17" s="80"/>
      <c r="QFW17" s="80"/>
      <c r="QFX17" s="80"/>
      <c r="QFY17" s="80"/>
      <c r="QFZ17" s="80"/>
      <c r="QGA17" s="80"/>
      <c r="QGB17" s="80"/>
      <c r="QGC17" s="80"/>
      <c r="QGD17" s="80"/>
      <c r="QGE17" s="80"/>
      <c r="QGF17" s="80"/>
      <c r="QGG17" s="80"/>
      <c r="QGH17" s="80"/>
      <c r="QGI17" s="80"/>
      <c r="QGJ17" s="80"/>
      <c r="QGK17" s="80"/>
      <c r="QGL17" s="80"/>
      <c r="QGM17" s="80"/>
      <c r="QGN17" s="80"/>
      <c r="QGO17" s="80"/>
      <c r="QGP17" s="80"/>
      <c r="QGQ17" s="80"/>
      <c r="QGR17" s="80"/>
      <c r="QGS17" s="80"/>
      <c r="QGT17" s="80"/>
      <c r="QGU17" s="80"/>
      <c r="QGV17" s="80"/>
      <c r="QGW17" s="80"/>
      <c r="QGX17" s="80"/>
      <c r="QGY17" s="80"/>
      <c r="QGZ17" s="80"/>
      <c r="QHA17" s="80"/>
      <c r="QHB17" s="80"/>
      <c r="QHC17" s="80"/>
      <c r="QHD17" s="80"/>
      <c r="QHE17" s="80"/>
      <c r="QHF17" s="80"/>
      <c r="QHG17" s="80"/>
      <c r="QHH17" s="80"/>
      <c r="QHI17" s="80"/>
      <c r="QHJ17" s="80"/>
      <c r="QHK17" s="80"/>
      <c r="QHL17" s="80"/>
      <c r="QHM17" s="80"/>
      <c r="QHN17" s="80"/>
      <c r="QHO17" s="80"/>
      <c r="QHP17" s="80"/>
      <c r="QHQ17" s="80"/>
      <c r="QHR17" s="80"/>
      <c r="QHS17" s="80"/>
      <c r="QHT17" s="80"/>
      <c r="QHU17" s="80"/>
      <c r="QHV17" s="80"/>
      <c r="QHW17" s="80"/>
      <c r="QHX17" s="80"/>
      <c r="QHY17" s="80"/>
      <c r="QHZ17" s="80"/>
      <c r="QIA17" s="80"/>
      <c r="QIB17" s="80"/>
      <c r="QIC17" s="80"/>
      <c r="QID17" s="80"/>
      <c r="QIE17" s="80"/>
      <c r="QIF17" s="80"/>
      <c r="QIG17" s="80"/>
      <c r="QIH17" s="80"/>
      <c r="QII17" s="80"/>
      <c r="QIJ17" s="80"/>
      <c r="QIK17" s="80"/>
      <c r="QIL17" s="80"/>
      <c r="QIM17" s="80"/>
      <c r="QIN17" s="80"/>
      <c r="QIO17" s="80"/>
      <c r="QIP17" s="80"/>
      <c r="QIQ17" s="80"/>
      <c r="QIR17" s="80"/>
      <c r="QIS17" s="80"/>
      <c r="QIT17" s="80"/>
      <c r="QIU17" s="80"/>
      <c r="QIV17" s="80"/>
      <c r="QIW17" s="80"/>
      <c r="QIX17" s="80"/>
      <c r="QIY17" s="80"/>
      <c r="QIZ17" s="80"/>
      <c r="QJA17" s="80"/>
      <c r="QJB17" s="80"/>
      <c r="QJC17" s="80"/>
      <c r="QJD17" s="80"/>
      <c r="QJE17" s="80"/>
      <c r="QJF17" s="80"/>
      <c r="QJG17" s="80"/>
      <c r="QJH17" s="80"/>
      <c r="QJI17" s="80"/>
      <c r="QJJ17" s="80"/>
      <c r="QJK17" s="80"/>
      <c r="QJL17" s="80"/>
      <c r="QJM17" s="80"/>
      <c r="QJN17" s="80"/>
      <c r="QJO17" s="80"/>
      <c r="QJP17" s="80"/>
      <c r="QJQ17" s="80"/>
      <c r="QJR17" s="80"/>
      <c r="QJS17" s="80"/>
      <c r="QJT17" s="80"/>
      <c r="QJU17" s="80"/>
      <c r="QJV17" s="80"/>
      <c r="QJW17" s="80"/>
      <c r="QJX17" s="80"/>
      <c r="QJY17" s="80"/>
      <c r="QJZ17" s="80"/>
      <c r="QKA17" s="80"/>
      <c r="QKB17" s="80"/>
      <c r="QKC17" s="80"/>
      <c r="QKD17" s="80"/>
      <c r="QKE17" s="80"/>
      <c r="QKF17" s="80"/>
      <c r="QKG17" s="80"/>
      <c r="QKH17" s="80"/>
      <c r="QKI17" s="80"/>
      <c r="QKJ17" s="80"/>
      <c r="QKK17" s="80"/>
      <c r="QKL17" s="80"/>
      <c r="QKM17" s="80"/>
      <c r="QKN17" s="80"/>
      <c r="QKO17" s="80"/>
      <c r="QKP17" s="80"/>
      <c r="QKQ17" s="80"/>
      <c r="QKR17" s="80"/>
      <c r="QKS17" s="80"/>
      <c r="QKT17" s="80"/>
      <c r="QKU17" s="80"/>
      <c r="QKV17" s="80"/>
      <c r="QKW17" s="80"/>
      <c r="QKX17" s="80"/>
      <c r="QKY17" s="80"/>
      <c r="QKZ17" s="80"/>
      <c r="QLA17" s="80"/>
      <c r="QLB17" s="80"/>
      <c r="QLC17" s="80"/>
      <c r="QLD17" s="80"/>
      <c r="QLE17" s="80"/>
      <c r="QLF17" s="80"/>
      <c r="QLG17" s="80"/>
      <c r="QLH17" s="80"/>
      <c r="QLI17" s="80"/>
      <c r="QLJ17" s="80"/>
      <c r="QLK17" s="80"/>
      <c r="QLL17" s="80"/>
      <c r="QLM17" s="80"/>
      <c r="QLN17" s="80"/>
      <c r="QLO17" s="80"/>
      <c r="QLP17" s="80"/>
      <c r="QLQ17" s="80"/>
      <c r="QLR17" s="80"/>
      <c r="QLS17" s="80"/>
      <c r="QLT17" s="80"/>
      <c r="QLU17" s="80"/>
      <c r="QLV17" s="80"/>
      <c r="QLW17" s="80"/>
      <c r="QLX17" s="80"/>
      <c r="QLY17" s="80"/>
      <c r="QLZ17" s="80"/>
      <c r="QMA17" s="80"/>
      <c r="QMB17" s="80"/>
      <c r="QMC17" s="80"/>
      <c r="QMD17" s="80"/>
      <c r="QME17" s="80"/>
      <c r="QMF17" s="80"/>
      <c r="QMG17" s="80"/>
      <c r="QMH17" s="80"/>
      <c r="QMI17" s="80"/>
      <c r="QMJ17" s="80"/>
      <c r="QMK17" s="80"/>
      <c r="QML17" s="80"/>
      <c r="QMM17" s="80"/>
      <c r="QMN17" s="80"/>
      <c r="QMO17" s="80"/>
      <c r="QMP17" s="80"/>
      <c r="QMQ17" s="80"/>
      <c r="QMR17" s="80"/>
      <c r="QMS17" s="80"/>
      <c r="QMT17" s="80"/>
      <c r="QMU17" s="80"/>
      <c r="QMV17" s="80"/>
      <c r="QMW17" s="80"/>
      <c r="QMX17" s="80"/>
      <c r="QMY17" s="80"/>
      <c r="QMZ17" s="80"/>
      <c r="QNA17" s="80"/>
      <c r="QNB17" s="80"/>
      <c r="QNC17" s="80"/>
      <c r="QND17" s="80"/>
      <c r="QNE17" s="80"/>
      <c r="QNF17" s="80"/>
      <c r="QNG17" s="80"/>
      <c r="QNH17" s="80"/>
      <c r="QNI17" s="80"/>
      <c r="QNJ17" s="80"/>
      <c r="QNK17" s="80"/>
      <c r="QNL17" s="80"/>
      <c r="QNM17" s="80"/>
      <c r="QNN17" s="80"/>
      <c r="QNO17" s="80"/>
      <c r="QNP17" s="80"/>
      <c r="QNQ17" s="80"/>
      <c r="QNR17" s="80"/>
      <c r="QNS17" s="80"/>
      <c r="QNT17" s="80"/>
      <c r="QNU17" s="80"/>
      <c r="QNV17" s="80"/>
      <c r="QNW17" s="80"/>
      <c r="QNX17" s="80"/>
      <c r="QNY17" s="80"/>
      <c r="QNZ17" s="80"/>
      <c r="QOA17" s="80"/>
      <c r="QOB17" s="80"/>
      <c r="QOC17" s="80"/>
      <c r="QOD17" s="80"/>
      <c r="QOE17" s="80"/>
      <c r="QOF17" s="80"/>
      <c r="QOG17" s="80"/>
      <c r="QOH17" s="80"/>
      <c r="QOI17" s="80"/>
      <c r="QOJ17" s="80"/>
      <c r="QOK17" s="80"/>
      <c r="QOL17" s="80"/>
      <c r="QOM17" s="80"/>
      <c r="QON17" s="80"/>
      <c r="QOO17" s="80"/>
      <c r="QOP17" s="80"/>
      <c r="QOQ17" s="80"/>
      <c r="QOR17" s="80"/>
      <c r="QOS17" s="80"/>
      <c r="QOT17" s="80"/>
      <c r="QOU17" s="80"/>
      <c r="QOV17" s="80"/>
      <c r="QOW17" s="80"/>
      <c r="QOX17" s="80"/>
      <c r="QOY17" s="80"/>
      <c r="QOZ17" s="80"/>
      <c r="QPA17" s="80"/>
      <c r="QPB17" s="80"/>
      <c r="QPC17" s="80"/>
      <c r="QPD17" s="80"/>
      <c r="QPE17" s="80"/>
      <c r="QPF17" s="80"/>
      <c r="QPG17" s="80"/>
      <c r="QPH17" s="80"/>
      <c r="QPI17" s="80"/>
      <c r="QPJ17" s="80"/>
      <c r="QPK17" s="80"/>
      <c r="QPL17" s="80"/>
      <c r="QPM17" s="80"/>
      <c r="QPN17" s="80"/>
      <c r="QPO17" s="80"/>
      <c r="QPP17" s="80"/>
      <c r="QPQ17" s="80"/>
      <c r="QPR17" s="80"/>
      <c r="QPS17" s="80"/>
      <c r="QPT17" s="80"/>
      <c r="QPU17" s="80"/>
      <c r="QPV17" s="80"/>
      <c r="QPW17" s="80"/>
      <c r="QPX17" s="80"/>
      <c r="QPY17" s="80"/>
      <c r="QPZ17" s="80"/>
      <c r="QQA17" s="80"/>
      <c r="QQB17" s="80"/>
      <c r="QQC17" s="80"/>
      <c r="QQD17" s="80"/>
      <c r="QQE17" s="80"/>
      <c r="QQF17" s="80"/>
      <c r="QQG17" s="80"/>
      <c r="QQH17" s="80"/>
      <c r="QQI17" s="80"/>
      <c r="QQJ17" s="80"/>
      <c r="QQK17" s="80"/>
      <c r="QQL17" s="80"/>
      <c r="QQM17" s="80"/>
      <c r="QQN17" s="80"/>
      <c r="QQO17" s="80"/>
      <c r="QQP17" s="80"/>
      <c r="QQQ17" s="80"/>
      <c r="QQR17" s="80"/>
      <c r="QQS17" s="80"/>
      <c r="QQT17" s="80"/>
      <c r="QQU17" s="80"/>
      <c r="QQV17" s="80"/>
      <c r="QQW17" s="80"/>
      <c r="QQX17" s="80"/>
      <c r="QQY17" s="80"/>
      <c r="QQZ17" s="80"/>
      <c r="QRA17" s="80"/>
      <c r="QRB17" s="80"/>
      <c r="QRC17" s="80"/>
      <c r="QRD17" s="80"/>
      <c r="QRE17" s="80"/>
      <c r="QRF17" s="80"/>
      <c r="QRG17" s="80"/>
      <c r="QRH17" s="80"/>
      <c r="QRI17" s="80"/>
      <c r="QRJ17" s="80"/>
      <c r="QRK17" s="80"/>
      <c r="QRL17" s="80"/>
      <c r="QRM17" s="80"/>
      <c r="QRN17" s="80"/>
      <c r="QRO17" s="80"/>
      <c r="QRP17" s="80"/>
      <c r="QRQ17" s="80"/>
      <c r="QRR17" s="80"/>
      <c r="QRS17" s="80"/>
      <c r="QRT17" s="80"/>
      <c r="QRU17" s="80"/>
      <c r="QRV17" s="80"/>
      <c r="QRW17" s="80"/>
      <c r="QRX17" s="80"/>
      <c r="QRY17" s="80"/>
      <c r="QRZ17" s="80"/>
      <c r="QSA17" s="80"/>
      <c r="QSB17" s="80"/>
      <c r="QSC17" s="80"/>
      <c r="QSD17" s="80"/>
      <c r="QSE17" s="80"/>
      <c r="QSF17" s="80"/>
      <c r="QSG17" s="80"/>
      <c r="QSH17" s="80"/>
      <c r="QSI17" s="80"/>
      <c r="QSJ17" s="80"/>
      <c r="QSK17" s="80"/>
      <c r="QSL17" s="80"/>
      <c r="QSM17" s="80"/>
      <c r="QSN17" s="80"/>
      <c r="QSO17" s="80"/>
      <c r="QSP17" s="80"/>
      <c r="QSQ17" s="80"/>
      <c r="QSR17" s="80"/>
      <c r="QSS17" s="80"/>
      <c r="QST17" s="80"/>
      <c r="QSU17" s="80"/>
      <c r="QSV17" s="80"/>
      <c r="QSW17" s="80"/>
      <c r="QSX17" s="80"/>
      <c r="QSY17" s="80"/>
      <c r="QSZ17" s="80"/>
      <c r="QTA17" s="80"/>
      <c r="QTB17" s="80"/>
      <c r="QTC17" s="80"/>
      <c r="QTD17" s="80"/>
      <c r="QTE17" s="80"/>
      <c r="QTF17" s="80"/>
      <c r="QTG17" s="80"/>
      <c r="QTH17" s="80"/>
      <c r="QTI17" s="80"/>
      <c r="QTJ17" s="80"/>
      <c r="QTK17" s="80"/>
      <c r="QTL17" s="80"/>
      <c r="QTM17" s="80"/>
      <c r="QTN17" s="80"/>
      <c r="QTO17" s="80"/>
      <c r="QTP17" s="80"/>
      <c r="QTQ17" s="80"/>
      <c r="QTR17" s="80"/>
      <c r="QTS17" s="80"/>
      <c r="QTT17" s="80"/>
      <c r="QTU17" s="80"/>
      <c r="QTV17" s="80"/>
      <c r="QTW17" s="80"/>
      <c r="QTX17" s="80"/>
      <c r="QTY17" s="80"/>
      <c r="QTZ17" s="80"/>
      <c r="QUA17" s="80"/>
      <c r="QUB17" s="80"/>
      <c r="QUC17" s="80"/>
      <c r="QUD17" s="80"/>
      <c r="QUE17" s="80"/>
      <c r="QUF17" s="80"/>
      <c r="QUG17" s="80"/>
      <c r="QUH17" s="80"/>
      <c r="QUI17" s="80"/>
      <c r="QUJ17" s="80"/>
      <c r="QUK17" s="80"/>
      <c r="QUL17" s="80"/>
      <c r="QUM17" s="80"/>
      <c r="QUN17" s="80"/>
      <c r="QUO17" s="80"/>
      <c r="QUP17" s="80"/>
      <c r="QUQ17" s="80"/>
      <c r="QUR17" s="80"/>
      <c r="QUS17" s="80"/>
      <c r="QUT17" s="80"/>
      <c r="QUU17" s="80"/>
      <c r="QUV17" s="80"/>
      <c r="QUW17" s="80"/>
      <c r="QUX17" s="80"/>
      <c r="QUY17" s="80"/>
      <c r="QUZ17" s="80"/>
      <c r="QVA17" s="80"/>
      <c r="QVB17" s="80"/>
      <c r="QVC17" s="80"/>
      <c r="QVD17" s="80"/>
      <c r="QVE17" s="80"/>
      <c r="QVF17" s="80"/>
      <c r="QVG17" s="80"/>
      <c r="QVH17" s="80"/>
      <c r="QVI17" s="80"/>
      <c r="QVJ17" s="80"/>
      <c r="QVK17" s="80"/>
      <c r="QVL17" s="80"/>
      <c r="QVM17" s="80"/>
      <c r="QVN17" s="80"/>
      <c r="QVO17" s="80"/>
      <c r="QVP17" s="80"/>
      <c r="QVQ17" s="80"/>
      <c r="QVR17" s="80"/>
      <c r="QVS17" s="80"/>
      <c r="QVT17" s="80"/>
      <c r="QVU17" s="80"/>
      <c r="QVV17" s="80"/>
      <c r="QVW17" s="80"/>
      <c r="QVX17" s="80"/>
      <c r="QVY17" s="80"/>
      <c r="QVZ17" s="80"/>
      <c r="QWA17" s="80"/>
      <c r="QWB17" s="80"/>
      <c r="QWC17" s="80"/>
      <c r="QWD17" s="80"/>
      <c r="QWE17" s="80"/>
      <c r="QWF17" s="80"/>
      <c r="QWG17" s="80"/>
      <c r="QWH17" s="80"/>
      <c r="QWI17" s="80"/>
      <c r="QWJ17" s="80"/>
      <c r="QWK17" s="80"/>
      <c r="QWL17" s="80"/>
      <c r="QWM17" s="80"/>
      <c r="QWN17" s="80"/>
      <c r="QWO17" s="80"/>
      <c r="QWP17" s="80"/>
      <c r="QWQ17" s="80"/>
      <c r="QWR17" s="80"/>
      <c r="QWS17" s="80"/>
      <c r="QWT17" s="80"/>
      <c r="QWU17" s="80"/>
      <c r="QWV17" s="80"/>
      <c r="QWW17" s="80"/>
      <c r="QWX17" s="80"/>
      <c r="QWY17" s="80"/>
      <c r="QWZ17" s="80"/>
      <c r="QXA17" s="80"/>
      <c r="QXB17" s="80"/>
      <c r="QXC17" s="80"/>
      <c r="QXD17" s="80"/>
      <c r="QXE17" s="80"/>
      <c r="QXF17" s="80"/>
      <c r="QXG17" s="80"/>
      <c r="QXH17" s="80"/>
      <c r="QXI17" s="80"/>
      <c r="QXJ17" s="80"/>
      <c r="QXK17" s="80"/>
      <c r="QXL17" s="80"/>
      <c r="QXM17" s="80"/>
      <c r="QXN17" s="80"/>
      <c r="QXO17" s="80"/>
      <c r="QXP17" s="80"/>
      <c r="QXQ17" s="80"/>
      <c r="QXR17" s="80"/>
      <c r="QXS17" s="80"/>
      <c r="QXT17" s="80"/>
      <c r="QXU17" s="80"/>
      <c r="QXV17" s="80"/>
      <c r="QXW17" s="80"/>
      <c r="QXX17" s="80"/>
      <c r="QXY17" s="80"/>
      <c r="QXZ17" s="80"/>
      <c r="QYA17" s="80"/>
      <c r="QYB17" s="80"/>
      <c r="QYC17" s="80"/>
      <c r="QYD17" s="80"/>
      <c r="QYE17" s="80"/>
      <c r="QYF17" s="80"/>
      <c r="QYG17" s="80"/>
      <c r="QYH17" s="80"/>
      <c r="QYI17" s="80"/>
      <c r="QYJ17" s="80"/>
      <c r="QYK17" s="80"/>
      <c r="QYL17" s="80"/>
      <c r="QYM17" s="80"/>
      <c r="QYN17" s="80"/>
      <c r="QYO17" s="80"/>
      <c r="QYP17" s="80"/>
      <c r="QYQ17" s="80"/>
      <c r="QYR17" s="80"/>
      <c r="QYS17" s="80"/>
      <c r="QYT17" s="80"/>
      <c r="QYU17" s="80"/>
      <c r="QYV17" s="80"/>
      <c r="QYW17" s="80"/>
      <c r="QYX17" s="80"/>
      <c r="QYY17" s="80"/>
      <c r="QYZ17" s="80"/>
      <c r="QZA17" s="80"/>
      <c r="QZB17" s="80"/>
      <c r="QZC17" s="80"/>
      <c r="QZD17" s="80"/>
      <c r="QZE17" s="80"/>
      <c r="QZF17" s="80"/>
      <c r="QZG17" s="80"/>
      <c r="QZH17" s="80"/>
      <c r="QZI17" s="80"/>
      <c r="QZJ17" s="80"/>
      <c r="QZK17" s="80"/>
      <c r="QZL17" s="80"/>
      <c r="QZM17" s="80"/>
      <c r="QZN17" s="80"/>
      <c r="QZO17" s="80"/>
      <c r="QZP17" s="80"/>
      <c r="QZQ17" s="80"/>
      <c r="QZR17" s="80"/>
      <c r="QZS17" s="80"/>
      <c r="QZT17" s="80"/>
      <c r="QZU17" s="80"/>
      <c r="QZV17" s="80"/>
      <c r="QZW17" s="80"/>
      <c r="QZX17" s="80"/>
      <c r="QZY17" s="80"/>
      <c r="QZZ17" s="80"/>
      <c r="RAA17" s="80"/>
      <c r="RAB17" s="80"/>
      <c r="RAC17" s="80"/>
      <c r="RAD17" s="80"/>
      <c r="RAE17" s="80"/>
      <c r="RAF17" s="80"/>
      <c r="RAG17" s="80"/>
      <c r="RAH17" s="80"/>
      <c r="RAI17" s="80"/>
      <c r="RAJ17" s="80"/>
      <c r="RAK17" s="80"/>
      <c r="RAL17" s="80"/>
      <c r="RAM17" s="80"/>
      <c r="RAN17" s="80"/>
      <c r="RAO17" s="80"/>
      <c r="RAP17" s="80"/>
      <c r="RAQ17" s="80"/>
      <c r="RAR17" s="80"/>
      <c r="RAS17" s="80"/>
      <c r="RAT17" s="80"/>
      <c r="RAU17" s="80"/>
      <c r="RAV17" s="80"/>
      <c r="RAW17" s="80"/>
      <c r="RAX17" s="80"/>
      <c r="RAY17" s="80"/>
      <c r="RAZ17" s="80"/>
      <c r="RBA17" s="80"/>
      <c r="RBB17" s="80"/>
      <c r="RBC17" s="80"/>
      <c r="RBD17" s="80"/>
      <c r="RBE17" s="80"/>
      <c r="RBF17" s="80"/>
      <c r="RBG17" s="80"/>
      <c r="RBH17" s="80"/>
      <c r="RBI17" s="80"/>
      <c r="RBJ17" s="80"/>
      <c r="RBK17" s="80"/>
      <c r="RBL17" s="80"/>
      <c r="RBM17" s="80"/>
      <c r="RBN17" s="80"/>
      <c r="RBO17" s="80"/>
      <c r="RBP17" s="80"/>
      <c r="RBQ17" s="80"/>
      <c r="RBR17" s="80"/>
      <c r="RBS17" s="80"/>
      <c r="RBT17" s="80"/>
      <c r="RBU17" s="80"/>
      <c r="RBV17" s="80"/>
      <c r="RBW17" s="80"/>
      <c r="RBX17" s="80"/>
      <c r="RBY17" s="80"/>
      <c r="RBZ17" s="80"/>
      <c r="RCA17" s="80"/>
      <c r="RCB17" s="80"/>
      <c r="RCC17" s="80"/>
      <c r="RCD17" s="80"/>
      <c r="RCE17" s="80"/>
      <c r="RCF17" s="80"/>
      <c r="RCG17" s="80"/>
      <c r="RCH17" s="80"/>
      <c r="RCI17" s="80"/>
      <c r="RCJ17" s="80"/>
      <c r="RCK17" s="80"/>
      <c r="RCL17" s="80"/>
      <c r="RCM17" s="80"/>
      <c r="RCN17" s="80"/>
      <c r="RCO17" s="80"/>
      <c r="RCP17" s="80"/>
      <c r="RCQ17" s="80"/>
      <c r="RCR17" s="80"/>
      <c r="RCS17" s="80"/>
      <c r="RCT17" s="80"/>
      <c r="RCU17" s="80"/>
      <c r="RCV17" s="80"/>
      <c r="RCW17" s="80"/>
      <c r="RCX17" s="80"/>
      <c r="RCY17" s="80"/>
      <c r="RCZ17" s="80"/>
      <c r="RDA17" s="80"/>
      <c r="RDB17" s="80"/>
      <c r="RDC17" s="80"/>
      <c r="RDD17" s="80"/>
      <c r="RDE17" s="80"/>
      <c r="RDF17" s="80"/>
      <c r="RDG17" s="80"/>
      <c r="RDH17" s="80"/>
      <c r="RDI17" s="80"/>
      <c r="RDJ17" s="80"/>
      <c r="RDK17" s="80"/>
      <c r="RDL17" s="80"/>
      <c r="RDM17" s="80"/>
      <c r="RDN17" s="80"/>
      <c r="RDO17" s="80"/>
      <c r="RDP17" s="80"/>
      <c r="RDQ17" s="80"/>
      <c r="RDR17" s="80"/>
      <c r="RDS17" s="80"/>
      <c r="RDT17" s="80"/>
      <c r="RDU17" s="80"/>
      <c r="RDV17" s="80"/>
      <c r="RDW17" s="80"/>
      <c r="RDX17" s="80"/>
      <c r="RDY17" s="80"/>
      <c r="RDZ17" s="80"/>
      <c r="REA17" s="80"/>
      <c r="REB17" s="80"/>
      <c r="REC17" s="80"/>
      <c r="RED17" s="80"/>
      <c r="REE17" s="80"/>
      <c r="REF17" s="80"/>
      <c r="REG17" s="80"/>
      <c r="REH17" s="80"/>
      <c r="REI17" s="80"/>
      <c r="REJ17" s="80"/>
      <c r="REK17" s="80"/>
      <c r="REL17" s="80"/>
      <c r="REM17" s="80"/>
      <c r="REN17" s="80"/>
      <c r="REO17" s="80"/>
      <c r="REP17" s="80"/>
      <c r="REQ17" s="80"/>
      <c r="RER17" s="80"/>
      <c r="RES17" s="80"/>
      <c r="RET17" s="80"/>
      <c r="REU17" s="80"/>
      <c r="REV17" s="80"/>
      <c r="REW17" s="80"/>
      <c r="REX17" s="80"/>
      <c r="REY17" s="80"/>
      <c r="REZ17" s="80"/>
      <c r="RFA17" s="80"/>
      <c r="RFB17" s="80"/>
      <c r="RFC17" s="80"/>
      <c r="RFD17" s="80"/>
      <c r="RFE17" s="80"/>
      <c r="RFF17" s="80"/>
      <c r="RFG17" s="80"/>
      <c r="RFH17" s="80"/>
      <c r="RFI17" s="80"/>
      <c r="RFJ17" s="80"/>
      <c r="RFK17" s="80"/>
      <c r="RFL17" s="80"/>
      <c r="RFM17" s="80"/>
      <c r="RFN17" s="80"/>
      <c r="RFO17" s="80"/>
      <c r="RFP17" s="80"/>
      <c r="RFQ17" s="80"/>
      <c r="RFR17" s="80"/>
      <c r="RFS17" s="80"/>
      <c r="RFT17" s="80"/>
      <c r="RFU17" s="80"/>
      <c r="RFV17" s="80"/>
      <c r="RFW17" s="80"/>
      <c r="RFX17" s="80"/>
      <c r="RFY17" s="80"/>
      <c r="RFZ17" s="80"/>
      <c r="RGA17" s="80"/>
      <c r="RGB17" s="80"/>
      <c r="RGC17" s="80"/>
      <c r="RGD17" s="80"/>
      <c r="RGE17" s="80"/>
      <c r="RGF17" s="80"/>
      <c r="RGG17" s="80"/>
      <c r="RGH17" s="80"/>
      <c r="RGI17" s="80"/>
      <c r="RGJ17" s="80"/>
      <c r="RGK17" s="80"/>
      <c r="RGL17" s="80"/>
      <c r="RGM17" s="80"/>
      <c r="RGN17" s="80"/>
      <c r="RGO17" s="80"/>
      <c r="RGP17" s="80"/>
      <c r="RGQ17" s="80"/>
      <c r="RGR17" s="80"/>
      <c r="RGS17" s="80"/>
      <c r="RGT17" s="80"/>
      <c r="RGU17" s="80"/>
      <c r="RGV17" s="80"/>
      <c r="RGW17" s="80"/>
      <c r="RGX17" s="80"/>
      <c r="RGY17" s="80"/>
      <c r="RGZ17" s="80"/>
      <c r="RHA17" s="80"/>
      <c r="RHB17" s="80"/>
      <c r="RHC17" s="80"/>
      <c r="RHD17" s="80"/>
      <c r="RHE17" s="80"/>
      <c r="RHF17" s="80"/>
      <c r="RHG17" s="80"/>
      <c r="RHH17" s="80"/>
      <c r="RHI17" s="80"/>
      <c r="RHJ17" s="80"/>
      <c r="RHK17" s="80"/>
      <c r="RHL17" s="80"/>
      <c r="RHM17" s="80"/>
      <c r="RHN17" s="80"/>
      <c r="RHO17" s="80"/>
      <c r="RHP17" s="80"/>
      <c r="RHQ17" s="80"/>
      <c r="RHR17" s="80"/>
      <c r="RHS17" s="80"/>
      <c r="RHT17" s="80"/>
      <c r="RHU17" s="80"/>
      <c r="RHV17" s="80"/>
      <c r="RHW17" s="80"/>
      <c r="RHX17" s="80"/>
      <c r="RHY17" s="80"/>
      <c r="RHZ17" s="80"/>
      <c r="RIA17" s="80"/>
      <c r="RIB17" s="80"/>
      <c r="RIC17" s="80"/>
      <c r="RID17" s="80"/>
      <c r="RIE17" s="80"/>
      <c r="RIF17" s="80"/>
      <c r="RIG17" s="80"/>
      <c r="RIH17" s="80"/>
      <c r="RII17" s="80"/>
      <c r="RIJ17" s="80"/>
      <c r="RIK17" s="80"/>
      <c r="RIL17" s="80"/>
      <c r="RIM17" s="80"/>
      <c r="RIN17" s="80"/>
      <c r="RIO17" s="80"/>
      <c r="RIP17" s="80"/>
      <c r="RIQ17" s="80"/>
      <c r="RIR17" s="80"/>
      <c r="RIS17" s="80"/>
      <c r="RIT17" s="80"/>
      <c r="RIU17" s="80"/>
      <c r="RIV17" s="80"/>
      <c r="RIW17" s="80"/>
      <c r="RIX17" s="80"/>
      <c r="RIY17" s="80"/>
      <c r="RIZ17" s="80"/>
      <c r="RJA17" s="80"/>
      <c r="RJB17" s="80"/>
      <c r="RJC17" s="80"/>
      <c r="RJD17" s="80"/>
      <c r="RJE17" s="80"/>
      <c r="RJF17" s="80"/>
      <c r="RJG17" s="80"/>
      <c r="RJH17" s="80"/>
      <c r="RJI17" s="80"/>
      <c r="RJJ17" s="80"/>
      <c r="RJK17" s="80"/>
      <c r="RJL17" s="80"/>
      <c r="RJM17" s="80"/>
      <c r="RJN17" s="80"/>
      <c r="RJO17" s="80"/>
      <c r="RJP17" s="80"/>
      <c r="RJQ17" s="80"/>
      <c r="RJR17" s="80"/>
      <c r="RJS17" s="80"/>
      <c r="RJT17" s="80"/>
      <c r="RJU17" s="80"/>
      <c r="RJV17" s="80"/>
      <c r="RJW17" s="80"/>
      <c r="RJX17" s="80"/>
      <c r="RJY17" s="80"/>
      <c r="RJZ17" s="80"/>
      <c r="RKA17" s="80"/>
      <c r="RKB17" s="80"/>
      <c r="RKC17" s="80"/>
      <c r="RKD17" s="80"/>
      <c r="RKE17" s="80"/>
      <c r="RKF17" s="80"/>
      <c r="RKG17" s="80"/>
      <c r="RKH17" s="80"/>
      <c r="RKI17" s="80"/>
      <c r="RKJ17" s="80"/>
      <c r="RKK17" s="80"/>
      <c r="RKL17" s="80"/>
      <c r="RKM17" s="80"/>
      <c r="RKN17" s="80"/>
      <c r="RKO17" s="80"/>
      <c r="RKP17" s="80"/>
      <c r="RKQ17" s="80"/>
      <c r="RKR17" s="80"/>
      <c r="RKS17" s="80"/>
      <c r="RKT17" s="80"/>
      <c r="RKU17" s="80"/>
      <c r="RKV17" s="80"/>
      <c r="RKW17" s="80"/>
      <c r="RKX17" s="80"/>
      <c r="RKY17" s="80"/>
      <c r="RKZ17" s="80"/>
      <c r="RLA17" s="80"/>
      <c r="RLB17" s="80"/>
      <c r="RLC17" s="80"/>
      <c r="RLD17" s="80"/>
      <c r="RLE17" s="80"/>
      <c r="RLF17" s="80"/>
      <c r="RLG17" s="80"/>
      <c r="RLH17" s="80"/>
      <c r="RLI17" s="80"/>
      <c r="RLJ17" s="80"/>
      <c r="RLK17" s="80"/>
      <c r="RLL17" s="80"/>
      <c r="RLM17" s="80"/>
      <c r="RLN17" s="80"/>
      <c r="RLO17" s="80"/>
      <c r="RLP17" s="80"/>
      <c r="RLQ17" s="80"/>
      <c r="RLR17" s="80"/>
      <c r="RLS17" s="80"/>
      <c r="RLT17" s="80"/>
      <c r="RLU17" s="80"/>
      <c r="RLV17" s="80"/>
      <c r="RLW17" s="80"/>
      <c r="RLX17" s="80"/>
      <c r="RLY17" s="80"/>
      <c r="RLZ17" s="80"/>
      <c r="RMA17" s="80"/>
      <c r="RMB17" s="80"/>
      <c r="RMC17" s="80"/>
      <c r="RMD17" s="80"/>
      <c r="RME17" s="80"/>
      <c r="RMF17" s="80"/>
      <c r="RMG17" s="80"/>
      <c r="RMH17" s="80"/>
      <c r="RMI17" s="80"/>
      <c r="RMJ17" s="80"/>
      <c r="RMK17" s="80"/>
      <c r="RML17" s="80"/>
      <c r="RMM17" s="80"/>
      <c r="RMN17" s="80"/>
      <c r="RMO17" s="80"/>
      <c r="RMP17" s="80"/>
      <c r="RMQ17" s="80"/>
      <c r="RMR17" s="80"/>
      <c r="RMS17" s="80"/>
      <c r="RMT17" s="80"/>
      <c r="RMU17" s="80"/>
      <c r="RMV17" s="80"/>
      <c r="RMW17" s="80"/>
      <c r="RMX17" s="80"/>
      <c r="RMY17" s="80"/>
      <c r="RMZ17" s="80"/>
      <c r="RNA17" s="80"/>
      <c r="RNB17" s="80"/>
      <c r="RNC17" s="80"/>
      <c r="RND17" s="80"/>
      <c r="RNE17" s="80"/>
      <c r="RNF17" s="80"/>
      <c r="RNG17" s="80"/>
      <c r="RNH17" s="80"/>
      <c r="RNI17" s="80"/>
      <c r="RNJ17" s="80"/>
      <c r="RNK17" s="80"/>
      <c r="RNL17" s="80"/>
      <c r="RNM17" s="80"/>
      <c r="RNN17" s="80"/>
      <c r="RNO17" s="80"/>
      <c r="RNP17" s="80"/>
      <c r="RNQ17" s="80"/>
      <c r="RNR17" s="80"/>
      <c r="RNS17" s="80"/>
      <c r="RNT17" s="80"/>
      <c r="RNU17" s="80"/>
      <c r="RNV17" s="80"/>
      <c r="RNW17" s="80"/>
      <c r="RNX17" s="80"/>
      <c r="RNY17" s="80"/>
      <c r="RNZ17" s="80"/>
      <c r="ROA17" s="80"/>
      <c r="ROB17" s="80"/>
      <c r="ROC17" s="80"/>
      <c r="ROD17" s="80"/>
      <c r="ROE17" s="80"/>
      <c r="ROF17" s="80"/>
      <c r="ROG17" s="80"/>
      <c r="ROH17" s="80"/>
      <c r="ROI17" s="80"/>
      <c r="ROJ17" s="80"/>
      <c r="ROK17" s="80"/>
      <c r="ROL17" s="80"/>
      <c r="ROM17" s="80"/>
      <c r="RON17" s="80"/>
      <c r="ROO17" s="80"/>
      <c r="ROP17" s="80"/>
      <c r="ROQ17" s="80"/>
      <c r="ROR17" s="80"/>
      <c r="ROS17" s="80"/>
      <c r="ROT17" s="80"/>
      <c r="ROU17" s="80"/>
      <c r="ROV17" s="80"/>
      <c r="ROW17" s="80"/>
      <c r="ROX17" s="80"/>
      <c r="ROY17" s="80"/>
      <c r="ROZ17" s="80"/>
      <c r="RPA17" s="80"/>
      <c r="RPB17" s="80"/>
      <c r="RPC17" s="80"/>
      <c r="RPD17" s="80"/>
      <c r="RPE17" s="80"/>
      <c r="RPF17" s="80"/>
      <c r="RPG17" s="80"/>
      <c r="RPH17" s="80"/>
      <c r="RPI17" s="80"/>
      <c r="RPJ17" s="80"/>
      <c r="RPK17" s="80"/>
      <c r="RPL17" s="80"/>
      <c r="RPM17" s="80"/>
      <c r="RPN17" s="80"/>
      <c r="RPO17" s="80"/>
      <c r="RPP17" s="80"/>
      <c r="RPQ17" s="80"/>
      <c r="RPR17" s="80"/>
      <c r="RPS17" s="80"/>
      <c r="RPT17" s="80"/>
      <c r="RPU17" s="80"/>
      <c r="RPV17" s="80"/>
      <c r="RPW17" s="80"/>
      <c r="RPX17" s="80"/>
      <c r="RPY17" s="80"/>
      <c r="RPZ17" s="80"/>
      <c r="RQA17" s="80"/>
      <c r="RQB17" s="80"/>
      <c r="RQC17" s="80"/>
      <c r="RQD17" s="80"/>
      <c r="RQE17" s="80"/>
      <c r="RQF17" s="80"/>
      <c r="RQG17" s="80"/>
      <c r="RQH17" s="80"/>
      <c r="RQI17" s="80"/>
      <c r="RQJ17" s="80"/>
      <c r="RQK17" s="80"/>
      <c r="RQL17" s="80"/>
      <c r="RQM17" s="80"/>
      <c r="RQN17" s="80"/>
      <c r="RQO17" s="80"/>
      <c r="RQP17" s="80"/>
      <c r="RQQ17" s="80"/>
      <c r="RQR17" s="80"/>
      <c r="RQS17" s="80"/>
      <c r="RQT17" s="80"/>
      <c r="RQU17" s="80"/>
      <c r="RQV17" s="80"/>
      <c r="RQW17" s="80"/>
      <c r="RQX17" s="80"/>
      <c r="RQY17" s="80"/>
      <c r="RQZ17" s="80"/>
      <c r="RRA17" s="80"/>
      <c r="RRB17" s="80"/>
      <c r="RRC17" s="80"/>
      <c r="RRD17" s="80"/>
      <c r="RRE17" s="80"/>
      <c r="RRF17" s="80"/>
      <c r="RRG17" s="80"/>
      <c r="RRH17" s="80"/>
      <c r="RRI17" s="80"/>
      <c r="RRJ17" s="80"/>
      <c r="RRK17" s="80"/>
      <c r="RRL17" s="80"/>
      <c r="RRM17" s="80"/>
      <c r="RRN17" s="80"/>
      <c r="RRO17" s="80"/>
      <c r="RRP17" s="80"/>
      <c r="RRQ17" s="80"/>
      <c r="RRR17" s="80"/>
      <c r="RRS17" s="80"/>
      <c r="RRT17" s="80"/>
      <c r="RRU17" s="80"/>
      <c r="RRV17" s="80"/>
      <c r="RRW17" s="80"/>
      <c r="RRX17" s="80"/>
      <c r="RRY17" s="80"/>
      <c r="RRZ17" s="80"/>
      <c r="RSA17" s="80"/>
      <c r="RSB17" s="80"/>
      <c r="RSC17" s="80"/>
      <c r="RSD17" s="80"/>
      <c r="RSE17" s="80"/>
      <c r="RSF17" s="80"/>
      <c r="RSG17" s="80"/>
      <c r="RSH17" s="80"/>
      <c r="RSI17" s="80"/>
      <c r="RSJ17" s="80"/>
      <c r="RSK17" s="80"/>
      <c r="RSL17" s="80"/>
      <c r="RSM17" s="80"/>
      <c r="RSN17" s="80"/>
      <c r="RSO17" s="80"/>
      <c r="RSP17" s="80"/>
      <c r="RSQ17" s="80"/>
      <c r="RSR17" s="80"/>
      <c r="RSS17" s="80"/>
      <c r="RST17" s="80"/>
      <c r="RSU17" s="80"/>
      <c r="RSV17" s="80"/>
      <c r="RSW17" s="80"/>
      <c r="RSX17" s="80"/>
      <c r="RSY17" s="80"/>
      <c r="RSZ17" s="80"/>
      <c r="RTA17" s="80"/>
      <c r="RTB17" s="80"/>
      <c r="RTC17" s="80"/>
      <c r="RTD17" s="80"/>
      <c r="RTE17" s="80"/>
      <c r="RTF17" s="80"/>
      <c r="RTG17" s="80"/>
      <c r="RTH17" s="80"/>
      <c r="RTI17" s="80"/>
      <c r="RTJ17" s="80"/>
      <c r="RTK17" s="80"/>
      <c r="RTL17" s="80"/>
      <c r="RTM17" s="80"/>
      <c r="RTN17" s="80"/>
      <c r="RTO17" s="80"/>
      <c r="RTP17" s="80"/>
      <c r="RTQ17" s="80"/>
      <c r="RTR17" s="80"/>
      <c r="RTS17" s="80"/>
      <c r="RTT17" s="80"/>
      <c r="RTU17" s="80"/>
      <c r="RTV17" s="80"/>
      <c r="RTW17" s="80"/>
      <c r="RTX17" s="80"/>
      <c r="RTY17" s="80"/>
      <c r="RTZ17" s="80"/>
      <c r="RUA17" s="80"/>
      <c r="RUB17" s="80"/>
      <c r="RUC17" s="80"/>
      <c r="RUD17" s="80"/>
      <c r="RUE17" s="80"/>
      <c r="RUF17" s="80"/>
      <c r="RUG17" s="80"/>
      <c r="RUH17" s="80"/>
      <c r="RUI17" s="80"/>
      <c r="RUJ17" s="80"/>
      <c r="RUK17" s="80"/>
      <c r="RUL17" s="80"/>
      <c r="RUM17" s="80"/>
      <c r="RUN17" s="80"/>
      <c r="RUO17" s="80"/>
      <c r="RUP17" s="80"/>
      <c r="RUQ17" s="80"/>
      <c r="RUR17" s="80"/>
      <c r="RUS17" s="80"/>
      <c r="RUT17" s="80"/>
      <c r="RUU17" s="80"/>
      <c r="RUV17" s="80"/>
      <c r="RUW17" s="80"/>
      <c r="RUX17" s="80"/>
      <c r="RUY17" s="80"/>
      <c r="RUZ17" s="80"/>
      <c r="RVA17" s="80"/>
      <c r="RVB17" s="80"/>
      <c r="RVC17" s="80"/>
      <c r="RVD17" s="80"/>
      <c r="RVE17" s="80"/>
      <c r="RVF17" s="80"/>
      <c r="RVG17" s="80"/>
      <c r="RVH17" s="80"/>
      <c r="RVI17" s="80"/>
      <c r="RVJ17" s="80"/>
      <c r="RVK17" s="80"/>
      <c r="RVL17" s="80"/>
      <c r="RVM17" s="80"/>
      <c r="RVN17" s="80"/>
      <c r="RVO17" s="80"/>
      <c r="RVP17" s="80"/>
      <c r="RVQ17" s="80"/>
      <c r="RVR17" s="80"/>
      <c r="RVS17" s="80"/>
      <c r="RVT17" s="80"/>
      <c r="RVU17" s="80"/>
      <c r="RVV17" s="80"/>
      <c r="RVW17" s="80"/>
      <c r="RVX17" s="80"/>
      <c r="RVY17" s="80"/>
      <c r="RVZ17" s="80"/>
      <c r="RWA17" s="80"/>
      <c r="RWB17" s="80"/>
      <c r="RWC17" s="80"/>
      <c r="RWD17" s="80"/>
      <c r="RWE17" s="80"/>
      <c r="RWF17" s="80"/>
      <c r="RWG17" s="80"/>
      <c r="RWH17" s="80"/>
      <c r="RWI17" s="80"/>
      <c r="RWJ17" s="80"/>
      <c r="RWK17" s="80"/>
      <c r="RWL17" s="80"/>
      <c r="RWM17" s="80"/>
      <c r="RWN17" s="80"/>
      <c r="RWO17" s="80"/>
      <c r="RWP17" s="80"/>
      <c r="RWQ17" s="80"/>
      <c r="RWR17" s="80"/>
      <c r="RWS17" s="80"/>
      <c r="RWT17" s="80"/>
      <c r="RWU17" s="80"/>
      <c r="RWV17" s="80"/>
      <c r="RWW17" s="80"/>
      <c r="RWX17" s="80"/>
      <c r="RWY17" s="80"/>
      <c r="RWZ17" s="80"/>
      <c r="RXA17" s="80"/>
      <c r="RXB17" s="80"/>
      <c r="RXC17" s="80"/>
      <c r="RXD17" s="80"/>
      <c r="RXE17" s="80"/>
      <c r="RXF17" s="80"/>
      <c r="RXG17" s="80"/>
      <c r="RXH17" s="80"/>
      <c r="RXI17" s="80"/>
      <c r="RXJ17" s="80"/>
      <c r="RXK17" s="80"/>
      <c r="RXL17" s="80"/>
      <c r="RXM17" s="80"/>
      <c r="RXN17" s="80"/>
      <c r="RXO17" s="80"/>
      <c r="RXP17" s="80"/>
      <c r="RXQ17" s="80"/>
      <c r="RXR17" s="80"/>
      <c r="RXS17" s="80"/>
      <c r="RXT17" s="80"/>
      <c r="RXU17" s="80"/>
      <c r="RXV17" s="80"/>
      <c r="RXW17" s="80"/>
      <c r="RXX17" s="80"/>
      <c r="RXY17" s="80"/>
      <c r="RXZ17" s="80"/>
      <c r="RYA17" s="80"/>
      <c r="RYB17" s="80"/>
      <c r="RYC17" s="80"/>
      <c r="RYD17" s="80"/>
      <c r="RYE17" s="80"/>
      <c r="RYF17" s="80"/>
      <c r="RYG17" s="80"/>
      <c r="RYH17" s="80"/>
      <c r="RYI17" s="80"/>
      <c r="RYJ17" s="80"/>
      <c r="RYK17" s="80"/>
      <c r="RYL17" s="80"/>
      <c r="RYM17" s="80"/>
      <c r="RYN17" s="80"/>
      <c r="RYO17" s="80"/>
      <c r="RYP17" s="80"/>
      <c r="RYQ17" s="80"/>
      <c r="RYR17" s="80"/>
      <c r="RYS17" s="80"/>
      <c r="RYT17" s="80"/>
      <c r="RYU17" s="80"/>
      <c r="RYV17" s="80"/>
      <c r="RYW17" s="80"/>
      <c r="RYX17" s="80"/>
      <c r="RYY17" s="80"/>
      <c r="RYZ17" s="80"/>
      <c r="RZA17" s="80"/>
      <c r="RZB17" s="80"/>
      <c r="RZC17" s="80"/>
      <c r="RZD17" s="80"/>
      <c r="RZE17" s="80"/>
      <c r="RZF17" s="80"/>
      <c r="RZG17" s="80"/>
      <c r="RZH17" s="80"/>
      <c r="RZI17" s="80"/>
      <c r="RZJ17" s="80"/>
      <c r="RZK17" s="80"/>
      <c r="RZL17" s="80"/>
      <c r="RZM17" s="80"/>
      <c r="RZN17" s="80"/>
      <c r="RZO17" s="80"/>
      <c r="RZP17" s="80"/>
      <c r="RZQ17" s="80"/>
      <c r="RZR17" s="80"/>
      <c r="RZS17" s="80"/>
      <c r="RZT17" s="80"/>
      <c r="RZU17" s="80"/>
      <c r="RZV17" s="80"/>
      <c r="RZW17" s="80"/>
      <c r="RZX17" s="80"/>
      <c r="RZY17" s="80"/>
      <c r="RZZ17" s="80"/>
      <c r="SAA17" s="80"/>
      <c r="SAB17" s="80"/>
      <c r="SAC17" s="80"/>
      <c r="SAD17" s="80"/>
      <c r="SAE17" s="80"/>
      <c r="SAF17" s="80"/>
      <c r="SAG17" s="80"/>
      <c r="SAH17" s="80"/>
      <c r="SAI17" s="80"/>
      <c r="SAJ17" s="80"/>
      <c r="SAK17" s="80"/>
      <c r="SAL17" s="80"/>
      <c r="SAM17" s="80"/>
      <c r="SAN17" s="80"/>
      <c r="SAO17" s="80"/>
      <c r="SAP17" s="80"/>
      <c r="SAQ17" s="80"/>
      <c r="SAR17" s="80"/>
      <c r="SAS17" s="80"/>
      <c r="SAT17" s="80"/>
      <c r="SAU17" s="80"/>
      <c r="SAV17" s="80"/>
      <c r="SAW17" s="80"/>
      <c r="SAX17" s="80"/>
      <c r="SAY17" s="80"/>
      <c r="SAZ17" s="80"/>
      <c r="SBA17" s="80"/>
      <c r="SBB17" s="80"/>
      <c r="SBC17" s="80"/>
      <c r="SBD17" s="80"/>
      <c r="SBE17" s="80"/>
      <c r="SBF17" s="80"/>
      <c r="SBG17" s="80"/>
      <c r="SBH17" s="80"/>
      <c r="SBI17" s="80"/>
      <c r="SBJ17" s="80"/>
      <c r="SBK17" s="80"/>
      <c r="SBL17" s="80"/>
      <c r="SBM17" s="80"/>
      <c r="SBN17" s="80"/>
      <c r="SBO17" s="80"/>
      <c r="SBP17" s="80"/>
      <c r="SBQ17" s="80"/>
      <c r="SBR17" s="80"/>
      <c r="SBS17" s="80"/>
      <c r="SBT17" s="80"/>
      <c r="SBU17" s="80"/>
      <c r="SBV17" s="80"/>
      <c r="SBW17" s="80"/>
      <c r="SBX17" s="80"/>
      <c r="SBY17" s="80"/>
      <c r="SBZ17" s="80"/>
      <c r="SCA17" s="80"/>
      <c r="SCB17" s="80"/>
      <c r="SCC17" s="80"/>
      <c r="SCD17" s="80"/>
      <c r="SCE17" s="80"/>
      <c r="SCF17" s="80"/>
      <c r="SCG17" s="80"/>
      <c r="SCH17" s="80"/>
      <c r="SCI17" s="80"/>
      <c r="SCJ17" s="80"/>
      <c r="SCK17" s="80"/>
      <c r="SCL17" s="80"/>
      <c r="SCM17" s="80"/>
      <c r="SCN17" s="80"/>
      <c r="SCO17" s="80"/>
      <c r="SCP17" s="80"/>
      <c r="SCQ17" s="80"/>
      <c r="SCR17" s="80"/>
      <c r="SCS17" s="80"/>
      <c r="SCT17" s="80"/>
      <c r="SCU17" s="80"/>
      <c r="SCV17" s="80"/>
      <c r="SCW17" s="80"/>
      <c r="SCX17" s="80"/>
      <c r="SCY17" s="80"/>
      <c r="SCZ17" s="80"/>
      <c r="SDA17" s="80"/>
      <c r="SDB17" s="80"/>
      <c r="SDC17" s="80"/>
      <c r="SDD17" s="80"/>
      <c r="SDE17" s="80"/>
      <c r="SDF17" s="80"/>
      <c r="SDG17" s="80"/>
      <c r="SDH17" s="80"/>
      <c r="SDI17" s="80"/>
      <c r="SDJ17" s="80"/>
      <c r="SDK17" s="80"/>
      <c r="SDL17" s="80"/>
      <c r="SDM17" s="80"/>
      <c r="SDN17" s="80"/>
      <c r="SDO17" s="80"/>
      <c r="SDP17" s="80"/>
      <c r="SDQ17" s="80"/>
      <c r="SDR17" s="80"/>
      <c r="SDS17" s="80"/>
      <c r="SDT17" s="80"/>
      <c r="SDU17" s="80"/>
      <c r="SDV17" s="80"/>
      <c r="SDW17" s="80"/>
      <c r="SDX17" s="80"/>
      <c r="SDY17" s="80"/>
      <c r="SDZ17" s="80"/>
      <c r="SEA17" s="80"/>
      <c r="SEB17" s="80"/>
      <c r="SEC17" s="80"/>
      <c r="SED17" s="80"/>
      <c r="SEE17" s="80"/>
      <c r="SEF17" s="80"/>
      <c r="SEG17" s="80"/>
      <c r="SEH17" s="80"/>
      <c r="SEI17" s="80"/>
      <c r="SEJ17" s="80"/>
      <c r="SEK17" s="80"/>
      <c r="SEL17" s="80"/>
      <c r="SEM17" s="80"/>
      <c r="SEN17" s="80"/>
      <c r="SEO17" s="80"/>
      <c r="SEP17" s="80"/>
      <c r="SEQ17" s="80"/>
      <c r="SER17" s="80"/>
      <c r="SES17" s="80"/>
      <c r="SET17" s="80"/>
      <c r="SEU17" s="80"/>
      <c r="SEV17" s="80"/>
      <c r="SEW17" s="80"/>
      <c r="SEX17" s="80"/>
      <c r="SEY17" s="80"/>
      <c r="SEZ17" s="80"/>
      <c r="SFA17" s="80"/>
      <c r="SFB17" s="80"/>
      <c r="SFC17" s="80"/>
      <c r="SFD17" s="80"/>
      <c r="SFE17" s="80"/>
      <c r="SFF17" s="80"/>
      <c r="SFG17" s="80"/>
      <c r="SFH17" s="80"/>
      <c r="SFI17" s="80"/>
      <c r="SFJ17" s="80"/>
      <c r="SFK17" s="80"/>
      <c r="SFL17" s="80"/>
      <c r="SFM17" s="80"/>
      <c r="SFN17" s="80"/>
      <c r="SFO17" s="80"/>
      <c r="SFP17" s="80"/>
      <c r="SFQ17" s="80"/>
      <c r="SFR17" s="80"/>
      <c r="SFS17" s="80"/>
      <c r="SFT17" s="80"/>
      <c r="SFU17" s="80"/>
      <c r="SFV17" s="80"/>
      <c r="SFW17" s="80"/>
      <c r="SFX17" s="80"/>
      <c r="SFY17" s="80"/>
      <c r="SFZ17" s="80"/>
      <c r="SGA17" s="80"/>
      <c r="SGB17" s="80"/>
      <c r="SGC17" s="80"/>
      <c r="SGD17" s="80"/>
      <c r="SGE17" s="80"/>
      <c r="SGF17" s="80"/>
      <c r="SGG17" s="80"/>
      <c r="SGH17" s="80"/>
      <c r="SGI17" s="80"/>
      <c r="SGJ17" s="80"/>
      <c r="SGK17" s="80"/>
      <c r="SGL17" s="80"/>
      <c r="SGM17" s="80"/>
      <c r="SGN17" s="80"/>
      <c r="SGO17" s="80"/>
      <c r="SGP17" s="80"/>
      <c r="SGQ17" s="80"/>
      <c r="SGR17" s="80"/>
      <c r="SGS17" s="80"/>
      <c r="SGT17" s="80"/>
      <c r="SGU17" s="80"/>
      <c r="SGV17" s="80"/>
      <c r="SGW17" s="80"/>
      <c r="SGX17" s="80"/>
      <c r="SGY17" s="80"/>
      <c r="SGZ17" s="80"/>
      <c r="SHA17" s="80"/>
      <c r="SHB17" s="80"/>
      <c r="SHC17" s="80"/>
      <c r="SHD17" s="80"/>
      <c r="SHE17" s="80"/>
      <c r="SHF17" s="80"/>
      <c r="SHG17" s="80"/>
      <c r="SHH17" s="80"/>
      <c r="SHI17" s="80"/>
      <c r="SHJ17" s="80"/>
      <c r="SHK17" s="80"/>
      <c r="SHL17" s="80"/>
      <c r="SHM17" s="80"/>
      <c r="SHN17" s="80"/>
      <c r="SHO17" s="80"/>
      <c r="SHP17" s="80"/>
      <c r="SHQ17" s="80"/>
      <c r="SHR17" s="80"/>
      <c r="SHS17" s="80"/>
      <c r="SHT17" s="80"/>
      <c r="SHU17" s="80"/>
      <c r="SHV17" s="80"/>
      <c r="SHW17" s="80"/>
      <c r="SHX17" s="80"/>
      <c r="SHY17" s="80"/>
      <c r="SHZ17" s="80"/>
      <c r="SIA17" s="80"/>
      <c r="SIB17" s="80"/>
      <c r="SIC17" s="80"/>
      <c r="SID17" s="80"/>
      <c r="SIE17" s="80"/>
      <c r="SIF17" s="80"/>
      <c r="SIG17" s="80"/>
      <c r="SIH17" s="80"/>
      <c r="SII17" s="80"/>
      <c r="SIJ17" s="80"/>
      <c r="SIK17" s="80"/>
      <c r="SIL17" s="80"/>
      <c r="SIM17" s="80"/>
      <c r="SIN17" s="80"/>
      <c r="SIO17" s="80"/>
      <c r="SIP17" s="80"/>
      <c r="SIQ17" s="80"/>
      <c r="SIR17" s="80"/>
      <c r="SIS17" s="80"/>
      <c r="SIT17" s="80"/>
      <c r="SIU17" s="80"/>
      <c r="SIV17" s="80"/>
      <c r="SIW17" s="80"/>
      <c r="SIX17" s="80"/>
      <c r="SIY17" s="80"/>
      <c r="SIZ17" s="80"/>
      <c r="SJA17" s="80"/>
      <c r="SJB17" s="80"/>
      <c r="SJC17" s="80"/>
      <c r="SJD17" s="80"/>
      <c r="SJE17" s="80"/>
      <c r="SJF17" s="80"/>
      <c r="SJG17" s="80"/>
      <c r="SJH17" s="80"/>
      <c r="SJI17" s="80"/>
      <c r="SJJ17" s="80"/>
      <c r="SJK17" s="80"/>
      <c r="SJL17" s="80"/>
      <c r="SJM17" s="80"/>
      <c r="SJN17" s="80"/>
      <c r="SJO17" s="80"/>
      <c r="SJP17" s="80"/>
      <c r="SJQ17" s="80"/>
      <c r="SJR17" s="80"/>
      <c r="SJS17" s="80"/>
      <c r="SJT17" s="80"/>
      <c r="SJU17" s="80"/>
      <c r="SJV17" s="80"/>
      <c r="SJW17" s="80"/>
      <c r="SJX17" s="80"/>
      <c r="SJY17" s="80"/>
      <c r="SJZ17" s="80"/>
      <c r="SKA17" s="80"/>
      <c r="SKB17" s="80"/>
      <c r="SKC17" s="80"/>
      <c r="SKD17" s="80"/>
      <c r="SKE17" s="80"/>
      <c r="SKF17" s="80"/>
      <c r="SKG17" s="80"/>
      <c r="SKH17" s="80"/>
      <c r="SKI17" s="80"/>
      <c r="SKJ17" s="80"/>
      <c r="SKK17" s="80"/>
      <c r="SKL17" s="80"/>
      <c r="SKM17" s="80"/>
      <c r="SKN17" s="80"/>
      <c r="SKO17" s="80"/>
      <c r="SKP17" s="80"/>
      <c r="SKQ17" s="80"/>
      <c r="SKR17" s="80"/>
      <c r="SKS17" s="80"/>
      <c r="SKT17" s="80"/>
      <c r="SKU17" s="80"/>
      <c r="SKV17" s="80"/>
      <c r="SKW17" s="80"/>
      <c r="SKX17" s="80"/>
      <c r="SKY17" s="80"/>
      <c r="SKZ17" s="80"/>
      <c r="SLA17" s="80"/>
      <c r="SLB17" s="80"/>
      <c r="SLC17" s="80"/>
      <c r="SLD17" s="80"/>
      <c r="SLE17" s="80"/>
      <c r="SLF17" s="80"/>
      <c r="SLG17" s="80"/>
      <c r="SLH17" s="80"/>
      <c r="SLI17" s="80"/>
      <c r="SLJ17" s="80"/>
      <c r="SLK17" s="80"/>
      <c r="SLL17" s="80"/>
      <c r="SLM17" s="80"/>
      <c r="SLN17" s="80"/>
      <c r="SLO17" s="80"/>
      <c r="SLP17" s="80"/>
      <c r="SLQ17" s="80"/>
      <c r="SLR17" s="80"/>
      <c r="SLS17" s="80"/>
      <c r="SLT17" s="80"/>
      <c r="SLU17" s="80"/>
      <c r="SLV17" s="80"/>
      <c r="SLW17" s="80"/>
      <c r="SLX17" s="80"/>
      <c r="SLY17" s="80"/>
      <c r="SLZ17" s="80"/>
      <c r="SMA17" s="80"/>
      <c r="SMB17" s="80"/>
      <c r="SMC17" s="80"/>
      <c r="SMD17" s="80"/>
      <c r="SME17" s="80"/>
      <c r="SMF17" s="80"/>
      <c r="SMG17" s="80"/>
      <c r="SMH17" s="80"/>
      <c r="SMI17" s="80"/>
      <c r="SMJ17" s="80"/>
      <c r="SMK17" s="80"/>
      <c r="SML17" s="80"/>
      <c r="SMM17" s="80"/>
      <c r="SMN17" s="80"/>
      <c r="SMO17" s="80"/>
      <c r="SMP17" s="80"/>
      <c r="SMQ17" s="80"/>
      <c r="SMR17" s="80"/>
      <c r="SMS17" s="80"/>
      <c r="SMT17" s="80"/>
      <c r="SMU17" s="80"/>
      <c r="SMV17" s="80"/>
      <c r="SMW17" s="80"/>
      <c r="SMX17" s="80"/>
      <c r="SMY17" s="80"/>
      <c r="SMZ17" s="80"/>
      <c r="SNA17" s="80"/>
      <c r="SNB17" s="80"/>
      <c r="SNC17" s="80"/>
      <c r="SND17" s="80"/>
      <c r="SNE17" s="80"/>
      <c r="SNF17" s="80"/>
      <c r="SNG17" s="80"/>
      <c r="SNH17" s="80"/>
      <c r="SNI17" s="80"/>
      <c r="SNJ17" s="80"/>
      <c r="SNK17" s="80"/>
      <c r="SNL17" s="80"/>
      <c r="SNM17" s="80"/>
      <c r="SNN17" s="80"/>
      <c r="SNO17" s="80"/>
      <c r="SNP17" s="80"/>
      <c r="SNQ17" s="80"/>
      <c r="SNR17" s="80"/>
      <c r="SNS17" s="80"/>
      <c r="SNT17" s="80"/>
      <c r="SNU17" s="80"/>
      <c r="SNV17" s="80"/>
      <c r="SNW17" s="80"/>
      <c r="SNX17" s="80"/>
      <c r="SNY17" s="80"/>
      <c r="SNZ17" s="80"/>
      <c r="SOA17" s="80"/>
      <c r="SOB17" s="80"/>
      <c r="SOC17" s="80"/>
      <c r="SOD17" s="80"/>
      <c r="SOE17" s="80"/>
      <c r="SOF17" s="80"/>
      <c r="SOG17" s="80"/>
      <c r="SOH17" s="80"/>
      <c r="SOI17" s="80"/>
      <c r="SOJ17" s="80"/>
      <c r="SOK17" s="80"/>
      <c r="SOL17" s="80"/>
      <c r="SOM17" s="80"/>
      <c r="SON17" s="80"/>
      <c r="SOO17" s="80"/>
      <c r="SOP17" s="80"/>
      <c r="SOQ17" s="80"/>
      <c r="SOR17" s="80"/>
      <c r="SOS17" s="80"/>
      <c r="SOT17" s="80"/>
      <c r="SOU17" s="80"/>
      <c r="SOV17" s="80"/>
      <c r="SOW17" s="80"/>
      <c r="SOX17" s="80"/>
      <c r="SOY17" s="80"/>
      <c r="SOZ17" s="80"/>
      <c r="SPA17" s="80"/>
      <c r="SPB17" s="80"/>
      <c r="SPC17" s="80"/>
      <c r="SPD17" s="80"/>
      <c r="SPE17" s="80"/>
      <c r="SPF17" s="80"/>
      <c r="SPG17" s="80"/>
      <c r="SPH17" s="80"/>
      <c r="SPI17" s="80"/>
      <c r="SPJ17" s="80"/>
      <c r="SPK17" s="80"/>
      <c r="SPL17" s="80"/>
      <c r="SPM17" s="80"/>
      <c r="SPN17" s="80"/>
      <c r="SPO17" s="80"/>
      <c r="SPP17" s="80"/>
      <c r="SPQ17" s="80"/>
      <c r="SPR17" s="80"/>
      <c r="SPS17" s="80"/>
      <c r="SPT17" s="80"/>
      <c r="SPU17" s="80"/>
      <c r="SPV17" s="80"/>
      <c r="SPW17" s="80"/>
      <c r="SPX17" s="80"/>
      <c r="SPY17" s="80"/>
      <c r="SPZ17" s="80"/>
      <c r="SQA17" s="80"/>
      <c r="SQB17" s="80"/>
      <c r="SQC17" s="80"/>
      <c r="SQD17" s="80"/>
      <c r="SQE17" s="80"/>
      <c r="SQF17" s="80"/>
      <c r="SQG17" s="80"/>
      <c r="SQH17" s="80"/>
      <c r="SQI17" s="80"/>
      <c r="SQJ17" s="80"/>
      <c r="SQK17" s="80"/>
      <c r="SQL17" s="80"/>
      <c r="SQM17" s="80"/>
      <c r="SQN17" s="80"/>
      <c r="SQO17" s="80"/>
      <c r="SQP17" s="80"/>
      <c r="SQQ17" s="80"/>
      <c r="SQR17" s="80"/>
      <c r="SQS17" s="80"/>
      <c r="SQT17" s="80"/>
      <c r="SQU17" s="80"/>
      <c r="SQV17" s="80"/>
      <c r="SQW17" s="80"/>
      <c r="SQX17" s="80"/>
      <c r="SQY17" s="80"/>
      <c r="SQZ17" s="80"/>
      <c r="SRA17" s="80"/>
      <c r="SRB17" s="80"/>
      <c r="SRC17" s="80"/>
      <c r="SRD17" s="80"/>
      <c r="SRE17" s="80"/>
      <c r="SRF17" s="80"/>
      <c r="SRG17" s="80"/>
      <c r="SRH17" s="80"/>
      <c r="SRI17" s="80"/>
      <c r="SRJ17" s="80"/>
      <c r="SRK17" s="80"/>
      <c r="SRL17" s="80"/>
      <c r="SRM17" s="80"/>
      <c r="SRN17" s="80"/>
      <c r="SRO17" s="80"/>
      <c r="SRP17" s="80"/>
      <c r="SRQ17" s="80"/>
      <c r="SRR17" s="80"/>
      <c r="SRS17" s="80"/>
      <c r="SRT17" s="80"/>
      <c r="SRU17" s="80"/>
      <c r="SRV17" s="80"/>
      <c r="SRW17" s="80"/>
      <c r="SRX17" s="80"/>
      <c r="SRY17" s="80"/>
      <c r="SRZ17" s="80"/>
      <c r="SSA17" s="80"/>
      <c r="SSB17" s="80"/>
      <c r="SSC17" s="80"/>
      <c r="SSD17" s="80"/>
      <c r="SSE17" s="80"/>
      <c r="SSF17" s="80"/>
      <c r="SSG17" s="80"/>
      <c r="SSH17" s="80"/>
      <c r="SSI17" s="80"/>
      <c r="SSJ17" s="80"/>
      <c r="SSK17" s="80"/>
      <c r="SSL17" s="80"/>
      <c r="SSM17" s="80"/>
      <c r="SSN17" s="80"/>
      <c r="SSO17" s="80"/>
      <c r="SSP17" s="80"/>
      <c r="SSQ17" s="80"/>
      <c r="SSR17" s="80"/>
      <c r="SSS17" s="80"/>
      <c r="SST17" s="80"/>
      <c r="SSU17" s="80"/>
      <c r="SSV17" s="80"/>
      <c r="SSW17" s="80"/>
      <c r="SSX17" s="80"/>
      <c r="SSY17" s="80"/>
      <c r="SSZ17" s="80"/>
      <c r="STA17" s="80"/>
      <c r="STB17" s="80"/>
      <c r="STC17" s="80"/>
      <c r="STD17" s="80"/>
      <c r="STE17" s="80"/>
      <c r="STF17" s="80"/>
      <c r="STG17" s="80"/>
      <c r="STH17" s="80"/>
      <c r="STI17" s="80"/>
      <c r="STJ17" s="80"/>
      <c r="STK17" s="80"/>
      <c r="STL17" s="80"/>
      <c r="STM17" s="80"/>
      <c r="STN17" s="80"/>
      <c r="STO17" s="80"/>
      <c r="STP17" s="80"/>
      <c r="STQ17" s="80"/>
      <c r="STR17" s="80"/>
      <c r="STS17" s="80"/>
      <c r="STT17" s="80"/>
      <c r="STU17" s="80"/>
      <c r="STV17" s="80"/>
      <c r="STW17" s="80"/>
      <c r="STX17" s="80"/>
      <c r="STY17" s="80"/>
      <c r="STZ17" s="80"/>
      <c r="SUA17" s="80"/>
      <c r="SUB17" s="80"/>
      <c r="SUC17" s="80"/>
      <c r="SUD17" s="80"/>
      <c r="SUE17" s="80"/>
      <c r="SUF17" s="80"/>
      <c r="SUG17" s="80"/>
      <c r="SUH17" s="80"/>
      <c r="SUI17" s="80"/>
      <c r="SUJ17" s="80"/>
      <c r="SUK17" s="80"/>
      <c r="SUL17" s="80"/>
      <c r="SUM17" s="80"/>
      <c r="SUN17" s="80"/>
      <c r="SUO17" s="80"/>
      <c r="SUP17" s="80"/>
      <c r="SUQ17" s="80"/>
      <c r="SUR17" s="80"/>
      <c r="SUS17" s="80"/>
      <c r="SUT17" s="80"/>
      <c r="SUU17" s="80"/>
      <c r="SUV17" s="80"/>
      <c r="SUW17" s="80"/>
      <c r="SUX17" s="80"/>
      <c r="SUY17" s="80"/>
      <c r="SUZ17" s="80"/>
      <c r="SVA17" s="80"/>
      <c r="SVB17" s="80"/>
      <c r="SVC17" s="80"/>
      <c r="SVD17" s="80"/>
      <c r="SVE17" s="80"/>
      <c r="SVF17" s="80"/>
      <c r="SVG17" s="80"/>
      <c r="SVH17" s="80"/>
      <c r="SVI17" s="80"/>
      <c r="SVJ17" s="80"/>
      <c r="SVK17" s="80"/>
      <c r="SVL17" s="80"/>
      <c r="SVM17" s="80"/>
      <c r="SVN17" s="80"/>
      <c r="SVO17" s="80"/>
      <c r="SVP17" s="80"/>
      <c r="SVQ17" s="80"/>
      <c r="SVR17" s="80"/>
      <c r="SVS17" s="80"/>
      <c r="SVT17" s="80"/>
      <c r="SVU17" s="80"/>
      <c r="SVV17" s="80"/>
      <c r="SVW17" s="80"/>
      <c r="SVX17" s="80"/>
      <c r="SVY17" s="80"/>
      <c r="SVZ17" s="80"/>
      <c r="SWA17" s="80"/>
      <c r="SWB17" s="80"/>
      <c r="SWC17" s="80"/>
      <c r="SWD17" s="80"/>
      <c r="SWE17" s="80"/>
      <c r="SWF17" s="80"/>
      <c r="SWG17" s="80"/>
      <c r="SWH17" s="80"/>
      <c r="SWI17" s="80"/>
      <c r="SWJ17" s="80"/>
      <c r="SWK17" s="80"/>
      <c r="SWL17" s="80"/>
      <c r="SWM17" s="80"/>
      <c r="SWN17" s="80"/>
      <c r="SWO17" s="80"/>
      <c r="SWP17" s="80"/>
      <c r="SWQ17" s="80"/>
      <c r="SWR17" s="80"/>
      <c r="SWS17" s="80"/>
      <c r="SWT17" s="80"/>
      <c r="SWU17" s="80"/>
      <c r="SWV17" s="80"/>
      <c r="SWW17" s="80"/>
      <c r="SWX17" s="80"/>
      <c r="SWY17" s="80"/>
      <c r="SWZ17" s="80"/>
      <c r="SXA17" s="80"/>
      <c r="SXB17" s="80"/>
      <c r="SXC17" s="80"/>
      <c r="SXD17" s="80"/>
      <c r="SXE17" s="80"/>
      <c r="SXF17" s="80"/>
      <c r="SXG17" s="80"/>
      <c r="SXH17" s="80"/>
      <c r="SXI17" s="80"/>
      <c r="SXJ17" s="80"/>
      <c r="SXK17" s="80"/>
      <c r="SXL17" s="80"/>
      <c r="SXM17" s="80"/>
      <c r="SXN17" s="80"/>
      <c r="SXO17" s="80"/>
      <c r="SXP17" s="80"/>
      <c r="SXQ17" s="80"/>
      <c r="SXR17" s="80"/>
      <c r="SXS17" s="80"/>
      <c r="SXT17" s="80"/>
      <c r="SXU17" s="80"/>
      <c r="SXV17" s="80"/>
      <c r="SXW17" s="80"/>
      <c r="SXX17" s="80"/>
      <c r="SXY17" s="80"/>
      <c r="SXZ17" s="80"/>
      <c r="SYA17" s="80"/>
      <c r="SYB17" s="80"/>
      <c r="SYC17" s="80"/>
      <c r="SYD17" s="80"/>
      <c r="SYE17" s="80"/>
      <c r="SYF17" s="80"/>
      <c r="SYG17" s="80"/>
      <c r="SYH17" s="80"/>
      <c r="SYI17" s="80"/>
      <c r="SYJ17" s="80"/>
      <c r="SYK17" s="80"/>
      <c r="SYL17" s="80"/>
      <c r="SYM17" s="80"/>
      <c r="SYN17" s="80"/>
      <c r="SYO17" s="80"/>
      <c r="SYP17" s="80"/>
      <c r="SYQ17" s="80"/>
      <c r="SYR17" s="80"/>
      <c r="SYS17" s="80"/>
      <c r="SYT17" s="80"/>
      <c r="SYU17" s="80"/>
      <c r="SYV17" s="80"/>
      <c r="SYW17" s="80"/>
      <c r="SYX17" s="80"/>
      <c r="SYY17" s="80"/>
      <c r="SYZ17" s="80"/>
      <c r="SZA17" s="80"/>
      <c r="SZB17" s="80"/>
      <c r="SZC17" s="80"/>
      <c r="SZD17" s="80"/>
      <c r="SZE17" s="80"/>
      <c r="SZF17" s="80"/>
      <c r="SZG17" s="80"/>
      <c r="SZH17" s="80"/>
      <c r="SZI17" s="80"/>
      <c r="SZJ17" s="80"/>
      <c r="SZK17" s="80"/>
      <c r="SZL17" s="80"/>
      <c r="SZM17" s="80"/>
      <c r="SZN17" s="80"/>
      <c r="SZO17" s="80"/>
      <c r="SZP17" s="80"/>
      <c r="SZQ17" s="80"/>
      <c r="SZR17" s="80"/>
      <c r="SZS17" s="80"/>
      <c r="SZT17" s="80"/>
      <c r="SZU17" s="80"/>
      <c r="SZV17" s="80"/>
      <c r="SZW17" s="80"/>
      <c r="SZX17" s="80"/>
      <c r="SZY17" s="80"/>
      <c r="SZZ17" s="80"/>
      <c r="TAA17" s="80"/>
      <c r="TAB17" s="80"/>
      <c r="TAC17" s="80"/>
      <c r="TAD17" s="80"/>
      <c r="TAE17" s="80"/>
      <c r="TAF17" s="80"/>
      <c r="TAG17" s="80"/>
      <c r="TAH17" s="80"/>
      <c r="TAI17" s="80"/>
      <c r="TAJ17" s="80"/>
      <c r="TAK17" s="80"/>
      <c r="TAL17" s="80"/>
      <c r="TAM17" s="80"/>
      <c r="TAN17" s="80"/>
      <c r="TAO17" s="80"/>
      <c r="TAP17" s="80"/>
      <c r="TAQ17" s="80"/>
      <c r="TAR17" s="80"/>
      <c r="TAS17" s="80"/>
      <c r="TAT17" s="80"/>
      <c r="TAU17" s="80"/>
      <c r="TAV17" s="80"/>
      <c r="TAW17" s="80"/>
      <c r="TAX17" s="80"/>
      <c r="TAY17" s="80"/>
      <c r="TAZ17" s="80"/>
      <c r="TBA17" s="80"/>
      <c r="TBB17" s="80"/>
      <c r="TBC17" s="80"/>
      <c r="TBD17" s="80"/>
      <c r="TBE17" s="80"/>
      <c r="TBF17" s="80"/>
      <c r="TBG17" s="80"/>
      <c r="TBH17" s="80"/>
      <c r="TBI17" s="80"/>
      <c r="TBJ17" s="80"/>
      <c r="TBK17" s="80"/>
      <c r="TBL17" s="80"/>
      <c r="TBM17" s="80"/>
      <c r="TBN17" s="80"/>
      <c r="TBO17" s="80"/>
      <c r="TBP17" s="80"/>
      <c r="TBQ17" s="80"/>
      <c r="TBR17" s="80"/>
      <c r="TBS17" s="80"/>
      <c r="TBT17" s="80"/>
      <c r="TBU17" s="80"/>
      <c r="TBV17" s="80"/>
      <c r="TBW17" s="80"/>
      <c r="TBX17" s="80"/>
      <c r="TBY17" s="80"/>
      <c r="TBZ17" s="80"/>
      <c r="TCA17" s="80"/>
      <c r="TCB17" s="80"/>
      <c r="TCC17" s="80"/>
      <c r="TCD17" s="80"/>
      <c r="TCE17" s="80"/>
      <c r="TCF17" s="80"/>
      <c r="TCG17" s="80"/>
      <c r="TCH17" s="80"/>
      <c r="TCI17" s="80"/>
      <c r="TCJ17" s="80"/>
      <c r="TCK17" s="80"/>
      <c r="TCL17" s="80"/>
      <c r="TCM17" s="80"/>
      <c r="TCN17" s="80"/>
      <c r="TCO17" s="80"/>
      <c r="TCP17" s="80"/>
      <c r="TCQ17" s="80"/>
      <c r="TCR17" s="80"/>
      <c r="TCS17" s="80"/>
      <c r="TCT17" s="80"/>
      <c r="TCU17" s="80"/>
      <c r="TCV17" s="80"/>
      <c r="TCW17" s="80"/>
      <c r="TCX17" s="80"/>
      <c r="TCY17" s="80"/>
      <c r="TCZ17" s="80"/>
      <c r="TDA17" s="80"/>
      <c r="TDB17" s="80"/>
      <c r="TDC17" s="80"/>
      <c r="TDD17" s="80"/>
      <c r="TDE17" s="80"/>
      <c r="TDF17" s="80"/>
      <c r="TDG17" s="80"/>
      <c r="TDH17" s="80"/>
      <c r="TDI17" s="80"/>
      <c r="TDJ17" s="80"/>
      <c r="TDK17" s="80"/>
      <c r="TDL17" s="80"/>
      <c r="TDM17" s="80"/>
      <c r="TDN17" s="80"/>
      <c r="TDO17" s="80"/>
      <c r="TDP17" s="80"/>
      <c r="TDQ17" s="80"/>
      <c r="TDR17" s="80"/>
      <c r="TDS17" s="80"/>
      <c r="TDT17" s="80"/>
      <c r="TDU17" s="80"/>
      <c r="TDV17" s="80"/>
      <c r="TDW17" s="80"/>
      <c r="TDX17" s="80"/>
      <c r="TDY17" s="80"/>
      <c r="TDZ17" s="80"/>
      <c r="TEA17" s="80"/>
      <c r="TEB17" s="80"/>
      <c r="TEC17" s="80"/>
      <c r="TED17" s="80"/>
      <c r="TEE17" s="80"/>
      <c r="TEF17" s="80"/>
      <c r="TEG17" s="80"/>
      <c r="TEH17" s="80"/>
      <c r="TEI17" s="80"/>
      <c r="TEJ17" s="80"/>
      <c r="TEK17" s="80"/>
      <c r="TEL17" s="80"/>
      <c r="TEM17" s="80"/>
      <c r="TEN17" s="80"/>
      <c r="TEO17" s="80"/>
      <c r="TEP17" s="80"/>
      <c r="TEQ17" s="80"/>
      <c r="TER17" s="80"/>
      <c r="TES17" s="80"/>
      <c r="TET17" s="80"/>
      <c r="TEU17" s="80"/>
      <c r="TEV17" s="80"/>
      <c r="TEW17" s="80"/>
      <c r="TEX17" s="80"/>
      <c r="TEY17" s="80"/>
      <c r="TEZ17" s="80"/>
      <c r="TFA17" s="80"/>
      <c r="TFB17" s="80"/>
      <c r="TFC17" s="80"/>
      <c r="TFD17" s="80"/>
      <c r="TFE17" s="80"/>
      <c r="TFF17" s="80"/>
      <c r="TFG17" s="80"/>
      <c r="TFH17" s="80"/>
      <c r="TFI17" s="80"/>
      <c r="TFJ17" s="80"/>
      <c r="TFK17" s="80"/>
      <c r="TFL17" s="80"/>
      <c r="TFM17" s="80"/>
      <c r="TFN17" s="80"/>
      <c r="TFO17" s="80"/>
      <c r="TFP17" s="80"/>
      <c r="TFQ17" s="80"/>
      <c r="TFR17" s="80"/>
      <c r="TFS17" s="80"/>
      <c r="TFT17" s="80"/>
      <c r="TFU17" s="80"/>
      <c r="TFV17" s="80"/>
      <c r="TFW17" s="80"/>
      <c r="TFX17" s="80"/>
      <c r="TFY17" s="80"/>
      <c r="TFZ17" s="80"/>
      <c r="TGA17" s="80"/>
      <c r="TGB17" s="80"/>
      <c r="TGC17" s="80"/>
      <c r="TGD17" s="80"/>
      <c r="TGE17" s="80"/>
      <c r="TGF17" s="80"/>
      <c r="TGG17" s="80"/>
      <c r="TGH17" s="80"/>
      <c r="TGI17" s="80"/>
      <c r="TGJ17" s="80"/>
      <c r="TGK17" s="80"/>
      <c r="TGL17" s="80"/>
      <c r="TGM17" s="80"/>
      <c r="TGN17" s="80"/>
      <c r="TGO17" s="80"/>
      <c r="TGP17" s="80"/>
      <c r="TGQ17" s="80"/>
      <c r="TGR17" s="80"/>
      <c r="TGS17" s="80"/>
      <c r="TGT17" s="80"/>
      <c r="TGU17" s="80"/>
      <c r="TGV17" s="80"/>
      <c r="TGW17" s="80"/>
      <c r="TGX17" s="80"/>
      <c r="TGY17" s="80"/>
      <c r="TGZ17" s="80"/>
      <c r="THA17" s="80"/>
      <c r="THB17" s="80"/>
      <c r="THC17" s="80"/>
      <c r="THD17" s="80"/>
      <c r="THE17" s="80"/>
      <c r="THF17" s="80"/>
      <c r="THG17" s="80"/>
      <c r="THH17" s="80"/>
      <c r="THI17" s="80"/>
      <c r="THJ17" s="80"/>
      <c r="THK17" s="80"/>
      <c r="THL17" s="80"/>
      <c r="THM17" s="80"/>
      <c r="THN17" s="80"/>
      <c r="THO17" s="80"/>
      <c r="THP17" s="80"/>
      <c r="THQ17" s="80"/>
      <c r="THR17" s="80"/>
      <c r="THS17" s="80"/>
      <c r="THT17" s="80"/>
      <c r="THU17" s="80"/>
      <c r="THV17" s="80"/>
      <c r="THW17" s="80"/>
      <c r="THX17" s="80"/>
      <c r="THY17" s="80"/>
      <c r="THZ17" s="80"/>
      <c r="TIA17" s="80"/>
      <c r="TIB17" s="80"/>
      <c r="TIC17" s="80"/>
      <c r="TID17" s="80"/>
      <c r="TIE17" s="80"/>
      <c r="TIF17" s="80"/>
      <c r="TIG17" s="80"/>
      <c r="TIH17" s="80"/>
      <c r="TII17" s="80"/>
      <c r="TIJ17" s="80"/>
      <c r="TIK17" s="80"/>
      <c r="TIL17" s="80"/>
      <c r="TIM17" s="80"/>
      <c r="TIN17" s="80"/>
      <c r="TIO17" s="80"/>
      <c r="TIP17" s="80"/>
      <c r="TIQ17" s="80"/>
      <c r="TIR17" s="80"/>
      <c r="TIS17" s="80"/>
      <c r="TIT17" s="80"/>
      <c r="TIU17" s="80"/>
      <c r="TIV17" s="80"/>
      <c r="TIW17" s="80"/>
      <c r="TIX17" s="80"/>
      <c r="TIY17" s="80"/>
      <c r="TIZ17" s="80"/>
      <c r="TJA17" s="80"/>
      <c r="TJB17" s="80"/>
      <c r="TJC17" s="80"/>
      <c r="TJD17" s="80"/>
      <c r="TJE17" s="80"/>
      <c r="TJF17" s="80"/>
      <c r="TJG17" s="80"/>
      <c r="TJH17" s="80"/>
      <c r="TJI17" s="80"/>
      <c r="TJJ17" s="80"/>
      <c r="TJK17" s="80"/>
      <c r="TJL17" s="80"/>
      <c r="TJM17" s="80"/>
      <c r="TJN17" s="80"/>
      <c r="TJO17" s="80"/>
      <c r="TJP17" s="80"/>
      <c r="TJQ17" s="80"/>
      <c r="TJR17" s="80"/>
      <c r="TJS17" s="80"/>
      <c r="TJT17" s="80"/>
      <c r="TJU17" s="80"/>
      <c r="TJV17" s="80"/>
      <c r="TJW17" s="80"/>
      <c r="TJX17" s="80"/>
      <c r="TJY17" s="80"/>
      <c r="TJZ17" s="80"/>
      <c r="TKA17" s="80"/>
      <c r="TKB17" s="80"/>
      <c r="TKC17" s="80"/>
      <c r="TKD17" s="80"/>
      <c r="TKE17" s="80"/>
      <c r="TKF17" s="80"/>
      <c r="TKG17" s="80"/>
      <c r="TKH17" s="80"/>
      <c r="TKI17" s="80"/>
      <c r="TKJ17" s="80"/>
      <c r="TKK17" s="80"/>
      <c r="TKL17" s="80"/>
      <c r="TKM17" s="80"/>
      <c r="TKN17" s="80"/>
      <c r="TKO17" s="80"/>
      <c r="TKP17" s="80"/>
      <c r="TKQ17" s="80"/>
      <c r="TKR17" s="80"/>
      <c r="TKS17" s="80"/>
      <c r="TKT17" s="80"/>
      <c r="TKU17" s="80"/>
      <c r="TKV17" s="80"/>
      <c r="TKW17" s="80"/>
      <c r="TKX17" s="80"/>
      <c r="TKY17" s="80"/>
      <c r="TKZ17" s="80"/>
      <c r="TLA17" s="80"/>
      <c r="TLB17" s="80"/>
      <c r="TLC17" s="80"/>
      <c r="TLD17" s="80"/>
      <c r="TLE17" s="80"/>
      <c r="TLF17" s="80"/>
      <c r="TLG17" s="80"/>
      <c r="TLH17" s="80"/>
      <c r="TLI17" s="80"/>
      <c r="TLJ17" s="80"/>
      <c r="TLK17" s="80"/>
      <c r="TLL17" s="80"/>
      <c r="TLM17" s="80"/>
      <c r="TLN17" s="80"/>
      <c r="TLO17" s="80"/>
      <c r="TLP17" s="80"/>
      <c r="TLQ17" s="80"/>
      <c r="TLR17" s="80"/>
      <c r="TLS17" s="80"/>
      <c r="TLT17" s="80"/>
      <c r="TLU17" s="80"/>
      <c r="TLV17" s="80"/>
      <c r="TLW17" s="80"/>
      <c r="TLX17" s="80"/>
      <c r="TLY17" s="80"/>
      <c r="TLZ17" s="80"/>
      <c r="TMA17" s="80"/>
      <c r="TMB17" s="80"/>
      <c r="TMC17" s="80"/>
      <c r="TMD17" s="80"/>
      <c r="TME17" s="80"/>
      <c r="TMF17" s="80"/>
      <c r="TMG17" s="80"/>
      <c r="TMH17" s="80"/>
      <c r="TMI17" s="80"/>
      <c r="TMJ17" s="80"/>
      <c r="TMK17" s="80"/>
      <c r="TML17" s="80"/>
      <c r="TMM17" s="80"/>
      <c r="TMN17" s="80"/>
      <c r="TMO17" s="80"/>
      <c r="TMP17" s="80"/>
      <c r="TMQ17" s="80"/>
      <c r="TMR17" s="80"/>
      <c r="TMS17" s="80"/>
      <c r="TMT17" s="80"/>
      <c r="TMU17" s="80"/>
      <c r="TMV17" s="80"/>
      <c r="TMW17" s="80"/>
      <c r="TMX17" s="80"/>
      <c r="TMY17" s="80"/>
      <c r="TMZ17" s="80"/>
      <c r="TNA17" s="80"/>
      <c r="TNB17" s="80"/>
      <c r="TNC17" s="80"/>
      <c r="TND17" s="80"/>
      <c r="TNE17" s="80"/>
      <c r="TNF17" s="80"/>
      <c r="TNG17" s="80"/>
      <c r="TNH17" s="80"/>
      <c r="TNI17" s="80"/>
      <c r="TNJ17" s="80"/>
      <c r="TNK17" s="80"/>
      <c r="TNL17" s="80"/>
      <c r="TNM17" s="80"/>
      <c r="TNN17" s="80"/>
      <c r="TNO17" s="80"/>
      <c r="TNP17" s="80"/>
      <c r="TNQ17" s="80"/>
      <c r="TNR17" s="80"/>
      <c r="TNS17" s="80"/>
      <c r="TNT17" s="80"/>
      <c r="TNU17" s="80"/>
      <c r="TNV17" s="80"/>
      <c r="TNW17" s="80"/>
      <c r="TNX17" s="80"/>
      <c r="TNY17" s="80"/>
      <c r="TNZ17" s="80"/>
      <c r="TOA17" s="80"/>
      <c r="TOB17" s="80"/>
      <c r="TOC17" s="80"/>
      <c r="TOD17" s="80"/>
      <c r="TOE17" s="80"/>
      <c r="TOF17" s="80"/>
      <c r="TOG17" s="80"/>
      <c r="TOH17" s="80"/>
      <c r="TOI17" s="80"/>
      <c r="TOJ17" s="80"/>
      <c r="TOK17" s="80"/>
      <c r="TOL17" s="80"/>
      <c r="TOM17" s="80"/>
      <c r="TON17" s="80"/>
      <c r="TOO17" s="80"/>
      <c r="TOP17" s="80"/>
      <c r="TOQ17" s="80"/>
      <c r="TOR17" s="80"/>
      <c r="TOS17" s="80"/>
      <c r="TOT17" s="80"/>
      <c r="TOU17" s="80"/>
      <c r="TOV17" s="80"/>
      <c r="TOW17" s="80"/>
      <c r="TOX17" s="80"/>
      <c r="TOY17" s="80"/>
      <c r="TOZ17" s="80"/>
      <c r="TPA17" s="80"/>
      <c r="TPB17" s="80"/>
      <c r="TPC17" s="80"/>
      <c r="TPD17" s="80"/>
      <c r="TPE17" s="80"/>
      <c r="TPF17" s="80"/>
      <c r="TPG17" s="80"/>
      <c r="TPH17" s="80"/>
      <c r="TPI17" s="80"/>
      <c r="TPJ17" s="80"/>
      <c r="TPK17" s="80"/>
      <c r="TPL17" s="80"/>
      <c r="TPM17" s="80"/>
      <c r="TPN17" s="80"/>
      <c r="TPO17" s="80"/>
      <c r="TPP17" s="80"/>
      <c r="TPQ17" s="80"/>
      <c r="TPR17" s="80"/>
      <c r="TPS17" s="80"/>
      <c r="TPT17" s="80"/>
      <c r="TPU17" s="80"/>
      <c r="TPV17" s="80"/>
      <c r="TPW17" s="80"/>
      <c r="TPX17" s="80"/>
      <c r="TPY17" s="80"/>
      <c r="TPZ17" s="80"/>
      <c r="TQA17" s="80"/>
      <c r="TQB17" s="80"/>
      <c r="TQC17" s="80"/>
      <c r="TQD17" s="80"/>
      <c r="TQE17" s="80"/>
      <c r="TQF17" s="80"/>
      <c r="TQG17" s="80"/>
      <c r="TQH17" s="80"/>
      <c r="TQI17" s="80"/>
      <c r="TQJ17" s="80"/>
      <c r="TQK17" s="80"/>
      <c r="TQL17" s="80"/>
      <c r="TQM17" s="80"/>
      <c r="TQN17" s="80"/>
      <c r="TQO17" s="80"/>
      <c r="TQP17" s="80"/>
      <c r="TQQ17" s="80"/>
      <c r="TQR17" s="80"/>
      <c r="TQS17" s="80"/>
      <c r="TQT17" s="80"/>
      <c r="TQU17" s="80"/>
      <c r="TQV17" s="80"/>
      <c r="TQW17" s="80"/>
      <c r="TQX17" s="80"/>
      <c r="TQY17" s="80"/>
      <c r="TQZ17" s="80"/>
      <c r="TRA17" s="80"/>
      <c r="TRB17" s="80"/>
      <c r="TRC17" s="80"/>
      <c r="TRD17" s="80"/>
      <c r="TRE17" s="80"/>
      <c r="TRF17" s="80"/>
      <c r="TRG17" s="80"/>
      <c r="TRH17" s="80"/>
      <c r="TRI17" s="80"/>
      <c r="TRJ17" s="80"/>
      <c r="TRK17" s="80"/>
      <c r="TRL17" s="80"/>
      <c r="TRM17" s="80"/>
      <c r="TRN17" s="80"/>
      <c r="TRO17" s="80"/>
      <c r="TRP17" s="80"/>
      <c r="TRQ17" s="80"/>
      <c r="TRR17" s="80"/>
      <c r="TRS17" s="80"/>
      <c r="TRT17" s="80"/>
      <c r="TRU17" s="80"/>
      <c r="TRV17" s="80"/>
      <c r="TRW17" s="80"/>
      <c r="TRX17" s="80"/>
      <c r="TRY17" s="80"/>
      <c r="TRZ17" s="80"/>
      <c r="TSA17" s="80"/>
      <c r="TSB17" s="80"/>
      <c r="TSC17" s="80"/>
      <c r="TSD17" s="80"/>
      <c r="TSE17" s="80"/>
      <c r="TSF17" s="80"/>
      <c r="TSG17" s="80"/>
      <c r="TSH17" s="80"/>
      <c r="TSI17" s="80"/>
      <c r="TSJ17" s="80"/>
      <c r="TSK17" s="80"/>
      <c r="TSL17" s="80"/>
      <c r="TSM17" s="80"/>
      <c r="TSN17" s="80"/>
      <c r="TSO17" s="80"/>
      <c r="TSP17" s="80"/>
      <c r="TSQ17" s="80"/>
      <c r="TSR17" s="80"/>
      <c r="TSS17" s="80"/>
      <c r="TST17" s="80"/>
      <c r="TSU17" s="80"/>
      <c r="TSV17" s="80"/>
      <c r="TSW17" s="80"/>
      <c r="TSX17" s="80"/>
      <c r="TSY17" s="80"/>
      <c r="TSZ17" s="80"/>
      <c r="TTA17" s="80"/>
      <c r="TTB17" s="80"/>
      <c r="TTC17" s="80"/>
      <c r="TTD17" s="80"/>
      <c r="TTE17" s="80"/>
      <c r="TTF17" s="80"/>
      <c r="TTG17" s="80"/>
      <c r="TTH17" s="80"/>
      <c r="TTI17" s="80"/>
      <c r="TTJ17" s="80"/>
      <c r="TTK17" s="80"/>
      <c r="TTL17" s="80"/>
      <c r="TTM17" s="80"/>
      <c r="TTN17" s="80"/>
      <c r="TTO17" s="80"/>
      <c r="TTP17" s="80"/>
      <c r="TTQ17" s="80"/>
      <c r="TTR17" s="80"/>
      <c r="TTS17" s="80"/>
      <c r="TTT17" s="80"/>
      <c r="TTU17" s="80"/>
      <c r="TTV17" s="80"/>
      <c r="TTW17" s="80"/>
      <c r="TTX17" s="80"/>
      <c r="TTY17" s="80"/>
      <c r="TTZ17" s="80"/>
      <c r="TUA17" s="80"/>
      <c r="TUB17" s="80"/>
      <c r="TUC17" s="80"/>
      <c r="TUD17" s="80"/>
      <c r="TUE17" s="80"/>
      <c r="TUF17" s="80"/>
      <c r="TUG17" s="80"/>
      <c r="TUH17" s="80"/>
      <c r="TUI17" s="80"/>
      <c r="TUJ17" s="80"/>
      <c r="TUK17" s="80"/>
      <c r="TUL17" s="80"/>
      <c r="TUM17" s="80"/>
      <c r="TUN17" s="80"/>
      <c r="TUO17" s="80"/>
      <c r="TUP17" s="80"/>
      <c r="TUQ17" s="80"/>
      <c r="TUR17" s="80"/>
      <c r="TUS17" s="80"/>
      <c r="TUT17" s="80"/>
      <c r="TUU17" s="80"/>
      <c r="TUV17" s="80"/>
      <c r="TUW17" s="80"/>
      <c r="TUX17" s="80"/>
      <c r="TUY17" s="80"/>
      <c r="TUZ17" s="80"/>
      <c r="TVA17" s="80"/>
      <c r="TVB17" s="80"/>
      <c r="TVC17" s="80"/>
      <c r="TVD17" s="80"/>
      <c r="TVE17" s="80"/>
      <c r="TVF17" s="80"/>
      <c r="TVG17" s="80"/>
      <c r="TVH17" s="80"/>
      <c r="TVI17" s="80"/>
      <c r="TVJ17" s="80"/>
      <c r="TVK17" s="80"/>
      <c r="TVL17" s="80"/>
      <c r="TVM17" s="80"/>
      <c r="TVN17" s="80"/>
      <c r="TVO17" s="80"/>
      <c r="TVP17" s="80"/>
      <c r="TVQ17" s="80"/>
      <c r="TVR17" s="80"/>
      <c r="TVS17" s="80"/>
      <c r="TVT17" s="80"/>
      <c r="TVU17" s="80"/>
      <c r="TVV17" s="80"/>
      <c r="TVW17" s="80"/>
      <c r="TVX17" s="80"/>
      <c r="TVY17" s="80"/>
      <c r="TVZ17" s="80"/>
      <c r="TWA17" s="80"/>
      <c r="TWB17" s="80"/>
      <c r="TWC17" s="80"/>
      <c r="TWD17" s="80"/>
      <c r="TWE17" s="80"/>
      <c r="TWF17" s="80"/>
      <c r="TWG17" s="80"/>
      <c r="TWH17" s="80"/>
      <c r="TWI17" s="80"/>
      <c r="TWJ17" s="80"/>
      <c r="TWK17" s="80"/>
      <c r="TWL17" s="80"/>
      <c r="TWM17" s="80"/>
      <c r="TWN17" s="80"/>
      <c r="TWO17" s="80"/>
      <c r="TWP17" s="80"/>
      <c r="TWQ17" s="80"/>
      <c r="TWR17" s="80"/>
      <c r="TWS17" s="80"/>
      <c r="TWT17" s="80"/>
      <c r="TWU17" s="80"/>
      <c r="TWV17" s="80"/>
      <c r="TWW17" s="80"/>
      <c r="TWX17" s="80"/>
      <c r="TWY17" s="80"/>
      <c r="TWZ17" s="80"/>
      <c r="TXA17" s="80"/>
      <c r="TXB17" s="80"/>
      <c r="TXC17" s="80"/>
      <c r="TXD17" s="80"/>
      <c r="TXE17" s="80"/>
      <c r="TXF17" s="80"/>
      <c r="TXG17" s="80"/>
      <c r="TXH17" s="80"/>
      <c r="TXI17" s="80"/>
      <c r="TXJ17" s="80"/>
      <c r="TXK17" s="80"/>
      <c r="TXL17" s="80"/>
      <c r="TXM17" s="80"/>
      <c r="TXN17" s="80"/>
      <c r="TXO17" s="80"/>
      <c r="TXP17" s="80"/>
      <c r="TXQ17" s="80"/>
      <c r="TXR17" s="80"/>
      <c r="TXS17" s="80"/>
      <c r="TXT17" s="80"/>
      <c r="TXU17" s="80"/>
      <c r="TXV17" s="80"/>
      <c r="TXW17" s="80"/>
      <c r="TXX17" s="80"/>
      <c r="TXY17" s="80"/>
      <c r="TXZ17" s="80"/>
      <c r="TYA17" s="80"/>
      <c r="TYB17" s="80"/>
      <c r="TYC17" s="80"/>
      <c r="TYD17" s="80"/>
      <c r="TYE17" s="80"/>
      <c r="TYF17" s="80"/>
      <c r="TYG17" s="80"/>
      <c r="TYH17" s="80"/>
      <c r="TYI17" s="80"/>
      <c r="TYJ17" s="80"/>
      <c r="TYK17" s="80"/>
      <c r="TYL17" s="80"/>
      <c r="TYM17" s="80"/>
      <c r="TYN17" s="80"/>
      <c r="TYO17" s="80"/>
      <c r="TYP17" s="80"/>
      <c r="TYQ17" s="80"/>
      <c r="TYR17" s="80"/>
      <c r="TYS17" s="80"/>
      <c r="TYT17" s="80"/>
      <c r="TYU17" s="80"/>
      <c r="TYV17" s="80"/>
      <c r="TYW17" s="80"/>
      <c r="TYX17" s="80"/>
      <c r="TYY17" s="80"/>
      <c r="TYZ17" s="80"/>
      <c r="TZA17" s="80"/>
      <c r="TZB17" s="80"/>
      <c r="TZC17" s="80"/>
      <c r="TZD17" s="80"/>
      <c r="TZE17" s="80"/>
      <c r="TZF17" s="80"/>
      <c r="TZG17" s="80"/>
      <c r="TZH17" s="80"/>
      <c r="TZI17" s="80"/>
      <c r="TZJ17" s="80"/>
      <c r="TZK17" s="80"/>
      <c r="TZL17" s="80"/>
      <c r="TZM17" s="80"/>
      <c r="TZN17" s="80"/>
      <c r="TZO17" s="80"/>
      <c r="TZP17" s="80"/>
      <c r="TZQ17" s="80"/>
      <c r="TZR17" s="80"/>
      <c r="TZS17" s="80"/>
      <c r="TZT17" s="80"/>
      <c r="TZU17" s="80"/>
      <c r="TZV17" s="80"/>
      <c r="TZW17" s="80"/>
      <c r="TZX17" s="80"/>
      <c r="TZY17" s="80"/>
      <c r="TZZ17" s="80"/>
      <c r="UAA17" s="80"/>
      <c r="UAB17" s="80"/>
      <c r="UAC17" s="80"/>
      <c r="UAD17" s="80"/>
      <c r="UAE17" s="80"/>
      <c r="UAF17" s="80"/>
      <c r="UAG17" s="80"/>
      <c r="UAH17" s="80"/>
      <c r="UAI17" s="80"/>
      <c r="UAJ17" s="80"/>
      <c r="UAK17" s="80"/>
      <c r="UAL17" s="80"/>
      <c r="UAM17" s="80"/>
      <c r="UAN17" s="80"/>
      <c r="UAO17" s="80"/>
      <c r="UAP17" s="80"/>
      <c r="UAQ17" s="80"/>
      <c r="UAR17" s="80"/>
      <c r="UAS17" s="80"/>
      <c r="UAT17" s="80"/>
      <c r="UAU17" s="80"/>
      <c r="UAV17" s="80"/>
      <c r="UAW17" s="80"/>
      <c r="UAX17" s="80"/>
      <c r="UAY17" s="80"/>
      <c r="UAZ17" s="80"/>
      <c r="UBA17" s="80"/>
      <c r="UBB17" s="80"/>
      <c r="UBC17" s="80"/>
      <c r="UBD17" s="80"/>
      <c r="UBE17" s="80"/>
      <c r="UBF17" s="80"/>
      <c r="UBG17" s="80"/>
      <c r="UBH17" s="80"/>
      <c r="UBI17" s="80"/>
      <c r="UBJ17" s="80"/>
      <c r="UBK17" s="80"/>
      <c r="UBL17" s="80"/>
      <c r="UBM17" s="80"/>
      <c r="UBN17" s="80"/>
      <c r="UBO17" s="80"/>
      <c r="UBP17" s="80"/>
      <c r="UBQ17" s="80"/>
      <c r="UBR17" s="80"/>
      <c r="UBS17" s="80"/>
      <c r="UBT17" s="80"/>
      <c r="UBU17" s="80"/>
      <c r="UBV17" s="80"/>
      <c r="UBW17" s="80"/>
      <c r="UBX17" s="80"/>
      <c r="UBY17" s="80"/>
      <c r="UBZ17" s="80"/>
      <c r="UCA17" s="80"/>
      <c r="UCB17" s="80"/>
      <c r="UCC17" s="80"/>
      <c r="UCD17" s="80"/>
      <c r="UCE17" s="80"/>
      <c r="UCF17" s="80"/>
      <c r="UCG17" s="80"/>
      <c r="UCH17" s="80"/>
      <c r="UCI17" s="80"/>
      <c r="UCJ17" s="80"/>
      <c r="UCK17" s="80"/>
      <c r="UCL17" s="80"/>
      <c r="UCM17" s="80"/>
      <c r="UCN17" s="80"/>
      <c r="UCO17" s="80"/>
      <c r="UCP17" s="80"/>
      <c r="UCQ17" s="80"/>
      <c r="UCR17" s="80"/>
      <c r="UCS17" s="80"/>
      <c r="UCT17" s="80"/>
      <c r="UCU17" s="80"/>
      <c r="UCV17" s="80"/>
      <c r="UCW17" s="80"/>
      <c r="UCX17" s="80"/>
      <c r="UCY17" s="80"/>
      <c r="UCZ17" s="80"/>
      <c r="UDA17" s="80"/>
      <c r="UDB17" s="80"/>
      <c r="UDC17" s="80"/>
      <c r="UDD17" s="80"/>
      <c r="UDE17" s="80"/>
      <c r="UDF17" s="80"/>
      <c r="UDG17" s="80"/>
      <c r="UDH17" s="80"/>
      <c r="UDI17" s="80"/>
      <c r="UDJ17" s="80"/>
      <c r="UDK17" s="80"/>
      <c r="UDL17" s="80"/>
      <c r="UDM17" s="80"/>
      <c r="UDN17" s="80"/>
      <c r="UDO17" s="80"/>
      <c r="UDP17" s="80"/>
      <c r="UDQ17" s="80"/>
      <c r="UDR17" s="80"/>
      <c r="UDS17" s="80"/>
      <c r="UDT17" s="80"/>
      <c r="UDU17" s="80"/>
      <c r="UDV17" s="80"/>
      <c r="UDW17" s="80"/>
      <c r="UDX17" s="80"/>
      <c r="UDY17" s="80"/>
      <c r="UDZ17" s="80"/>
      <c r="UEA17" s="80"/>
      <c r="UEB17" s="80"/>
      <c r="UEC17" s="80"/>
      <c r="UED17" s="80"/>
      <c r="UEE17" s="80"/>
      <c r="UEF17" s="80"/>
      <c r="UEG17" s="80"/>
      <c r="UEH17" s="80"/>
      <c r="UEI17" s="80"/>
      <c r="UEJ17" s="80"/>
      <c r="UEK17" s="80"/>
      <c r="UEL17" s="80"/>
      <c r="UEM17" s="80"/>
      <c r="UEN17" s="80"/>
      <c r="UEO17" s="80"/>
      <c r="UEP17" s="80"/>
      <c r="UEQ17" s="80"/>
      <c r="UER17" s="80"/>
      <c r="UES17" s="80"/>
      <c r="UET17" s="80"/>
      <c r="UEU17" s="80"/>
      <c r="UEV17" s="80"/>
      <c r="UEW17" s="80"/>
      <c r="UEX17" s="80"/>
      <c r="UEY17" s="80"/>
      <c r="UEZ17" s="80"/>
      <c r="UFA17" s="80"/>
      <c r="UFB17" s="80"/>
      <c r="UFC17" s="80"/>
      <c r="UFD17" s="80"/>
      <c r="UFE17" s="80"/>
      <c r="UFF17" s="80"/>
      <c r="UFG17" s="80"/>
      <c r="UFH17" s="80"/>
      <c r="UFI17" s="80"/>
      <c r="UFJ17" s="80"/>
      <c r="UFK17" s="80"/>
      <c r="UFL17" s="80"/>
      <c r="UFM17" s="80"/>
      <c r="UFN17" s="80"/>
      <c r="UFO17" s="80"/>
      <c r="UFP17" s="80"/>
      <c r="UFQ17" s="80"/>
      <c r="UFR17" s="80"/>
      <c r="UFS17" s="80"/>
      <c r="UFT17" s="80"/>
      <c r="UFU17" s="80"/>
      <c r="UFV17" s="80"/>
      <c r="UFW17" s="80"/>
      <c r="UFX17" s="80"/>
      <c r="UFY17" s="80"/>
      <c r="UFZ17" s="80"/>
      <c r="UGA17" s="80"/>
      <c r="UGB17" s="80"/>
      <c r="UGC17" s="80"/>
      <c r="UGD17" s="80"/>
      <c r="UGE17" s="80"/>
      <c r="UGF17" s="80"/>
      <c r="UGG17" s="80"/>
      <c r="UGH17" s="80"/>
      <c r="UGI17" s="80"/>
      <c r="UGJ17" s="80"/>
      <c r="UGK17" s="80"/>
      <c r="UGL17" s="80"/>
      <c r="UGM17" s="80"/>
      <c r="UGN17" s="80"/>
      <c r="UGO17" s="80"/>
      <c r="UGP17" s="80"/>
      <c r="UGQ17" s="80"/>
      <c r="UGR17" s="80"/>
      <c r="UGS17" s="80"/>
      <c r="UGT17" s="80"/>
      <c r="UGU17" s="80"/>
      <c r="UGV17" s="80"/>
      <c r="UGW17" s="80"/>
      <c r="UGX17" s="80"/>
      <c r="UGY17" s="80"/>
      <c r="UGZ17" s="80"/>
      <c r="UHA17" s="80"/>
      <c r="UHB17" s="80"/>
      <c r="UHC17" s="80"/>
      <c r="UHD17" s="80"/>
      <c r="UHE17" s="80"/>
      <c r="UHF17" s="80"/>
      <c r="UHG17" s="80"/>
      <c r="UHH17" s="80"/>
      <c r="UHI17" s="80"/>
      <c r="UHJ17" s="80"/>
      <c r="UHK17" s="80"/>
      <c r="UHL17" s="80"/>
      <c r="UHM17" s="80"/>
      <c r="UHN17" s="80"/>
      <c r="UHO17" s="80"/>
      <c r="UHP17" s="80"/>
      <c r="UHQ17" s="80"/>
      <c r="UHR17" s="80"/>
      <c r="UHS17" s="80"/>
      <c r="UHT17" s="80"/>
      <c r="UHU17" s="80"/>
      <c r="UHV17" s="80"/>
      <c r="UHW17" s="80"/>
      <c r="UHX17" s="80"/>
      <c r="UHY17" s="80"/>
      <c r="UHZ17" s="80"/>
      <c r="UIA17" s="80"/>
      <c r="UIB17" s="80"/>
      <c r="UIC17" s="80"/>
      <c r="UID17" s="80"/>
      <c r="UIE17" s="80"/>
      <c r="UIF17" s="80"/>
      <c r="UIG17" s="80"/>
      <c r="UIH17" s="80"/>
      <c r="UII17" s="80"/>
      <c r="UIJ17" s="80"/>
      <c r="UIK17" s="80"/>
      <c r="UIL17" s="80"/>
      <c r="UIM17" s="80"/>
      <c r="UIN17" s="80"/>
      <c r="UIO17" s="80"/>
      <c r="UIP17" s="80"/>
      <c r="UIQ17" s="80"/>
      <c r="UIR17" s="80"/>
      <c r="UIS17" s="80"/>
      <c r="UIT17" s="80"/>
      <c r="UIU17" s="80"/>
      <c r="UIV17" s="80"/>
      <c r="UIW17" s="80"/>
      <c r="UIX17" s="80"/>
      <c r="UIY17" s="80"/>
      <c r="UIZ17" s="80"/>
      <c r="UJA17" s="80"/>
      <c r="UJB17" s="80"/>
      <c r="UJC17" s="80"/>
      <c r="UJD17" s="80"/>
      <c r="UJE17" s="80"/>
      <c r="UJF17" s="80"/>
      <c r="UJG17" s="80"/>
      <c r="UJH17" s="80"/>
      <c r="UJI17" s="80"/>
      <c r="UJJ17" s="80"/>
      <c r="UJK17" s="80"/>
      <c r="UJL17" s="80"/>
      <c r="UJM17" s="80"/>
      <c r="UJN17" s="80"/>
      <c r="UJO17" s="80"/>
      <c r="UJP17" s="80"/>
      <c r="UJQ17" s="80"/>
      <c r="UJR17" s="80"/>
      <c r="UJS17" s="80"/>
      <c r="UJT17" s="80"/>
      <c r="UJU17" s="80"/>
      <c r="UJV17" s="80"/>
      <c r="UJW17" s="80"/>
      <c r="UJX17" s="80"/>
      <c r="UJY17" s="80"/>
      <c r="UJZ17" s="80"/>
      <c r="UKA17" s="80"/>
      <c r="UKB17" s="80"/>
      <c r="UKC17" s="80"/>
      <c r="UKD17" s="80"/>
      <c r="UKE17" s="80"/>
      <c r="UKF17" s="80"/>
      <c r="UKG17" s="80"/>
      <c r="UKH17" s="80"/>
      <c r="UKI17" s="80"/>
      <c r="UKJ17" s="80"/>
      <c r="UKK17" s="80"/>
      <c r="UKL17" s="80"/>
      <c r="UKM17" s="80"/>
      <c r="UKN17" s="80"/>
      <c r="UKO17" s="80"/>
      <c r="UKP17" s="80"/>
      <c r="UKQ17" s="80"/>
      <c r="UKR17" s="80"/>
      <c r="UKS17" s="80"/>
      <c r="UKT17" s="80"/>
      <c r="UKU17" s="80"/>
      <c r="UKV17" s="80"/>
      <c r="UKW17" s="80"/>
      <c r="UKX17" s="80"/>
      <c r="UKY17" s="80"/>
      <c r="UKZ17" s="80"/>
      <c r="ULA17" s="80"/>
      <c r="ULB17" s="80"/>
      <c r="ULC17" s="80"/>
      <c r="ULD17" s="80"/>
      <c r="ULE17" s="80"/>
      <c r="ULF17" s="80"/>
      <c r="ULG17" s="80"/>
      <c r="ULH17" s="80"/>
      <c r="ULI17" s="80"/>
      <c r="ULJ17" s="80"/>
      <c r="ULK17" s="80"/>
      <c r="ULL17" s="80"/>
      <c r="ULM17" s="80"/>
      <c r="ULN17" s="80"/>
      <c r="ULO17" s="80"/>
      <c r="ULP17" s="80"/>
      <c r="ULQ17" s="80"/>
      <c r="ULR17" s="80"/>
      <c r="ULS17" s="80"/>
      <c r="ULT17" s="80"/>
      <c r="ULU17" s="80"/>
      <c r="ULV17" s="80"/>
      <c r="ULW17" s="80"/>
      <c r="ULX17" s="80"/>
      <c r="ULY17" s="80"/>
      <c r="ULZ17" s="80"/>
      <c r="UMA17" s="80"/>
      <c r="UMB17" s="80"/>
      <c r="UMC17" s="80"/>
      <c r="UMD17" s="80"/>
      <c r="UME17" s="80"/>
      <c r="UMF17" s="80"/>
      <c r="UMG17" s="80"/>
      <c r="UMH17" s="80"/>
      <c r="UMI17" s="80"/>
      <c r="UMJ17" s="80"/>
      <c r="UMK17" s="80"/>
      <c r="UML17" s="80"/>
      <c r="UMM17" s="80"/>
      <c r="UMN17" s="80"/>
      <c r="UMO17" s="80"/>
      <c r="UMP17" s="80"/>
      <c r="UMQ17" s="80"/>
      <c r="UMR17" s="80"/>
      <c r="UMS17" s="80"/>
      <c r="UMT17" s="80"/>
      <c r="UMU17" s="80"/>
      <c r="UMV17" s="80"/>
      <c r="UMW17" s="80"/>
      <c r="UMX17" s="80"/>
      <c r="UMY17" s="80"/>
      <c r="UMZ17" s="80"/>
      <c r="UNA17" s="80"/>
      <c r="UNB17" s="80"/>
      <c r="UNC17" s="80"/>
      <c r="UND17" s="80"/>
      <c r="UNE17" s="80"/>
      <c r="UNF17" s="80"/>
      <c r="UNG17" s="80"/>
      <c r="UNH17" s="80"/>
      <c r="UNI17" s="80"/>
      <c r="UNJ17" s="80"/>
      <c r="UNK17" s="80"/>
      <c r="UNL17" s="80"/>
      <c r="UNM17" s="80"/>
      <c r="UNN17" s="80"/>
      <c r="UNO17" s="80"/>
      <c r="UNP17" s="80"/>
      <c r="UNQ17" s="80"/>
      <c r="UNR17" s="80"/>
      <c r="UNS17" s="80"/>
      <c r="UNT17" s="80"/>
      <c r="UNU17" s="80"/>
      <c r="UNV17" s="80"/>
      <c r="UNW17" s="80"/>
      <c r="UNX17" s="80"/>
      <c r="UNY17" s="80"/>
      <c r="UNZ17" s="80"/>
      <c r="UOA17" s="80"/>
      <c r="UOB17" s="80"/>
      <c r="UOC17" s="80"/>
      <c r="UOD17" s="80"/>
      <c r="UOE17" s="80"/>
      <c r="UOF17" s="80"/>
      <c r="UOG17" s="80"/>
      <c r="UOH17" s="80"/>
      <c r="UOI17" s="80"/>
      <c r="UOJ17" s="80"/>
      <c r="UOK17" s="80"/>
      <c r="UOL17" s="80"/>
      <c r="UOM17" s="80"/>
      <c r="UON17" s="80"/>
      <c r="UOO17" s="80"/>
      <c r="UOP17" s="80"/>
      <c r="UOQ17" s="80"/>
      <c r="UOR17" s="80"/>
      <c r="UOS17" s="80"/>
      <c r="UOT17" s="80"/>
      <c r="UOU17" s="80"/>
      <c r="UOV17" s="80"/>
      <c r="UOW17" s="80"/>
      <c r="UOX17" s="80"/>
      <c r="UOY17" s="80"/>
      <c r="UOZ17" s="80"/>
      <c r="UPA17" s="80"/>
      <c r="UPB17" s="80"/>
      <c r="UPC17" s="80"/>
      <c r="UPD17" s="80"/>
      <c r="UPE17" s="80"/>
      <c r="UPF17" s="80"/>
      <c r="UPG17" s="80"/>
      <c r="UPH17" s="80"/>
      <c r="UPI17" s="80"/>
      <c r="UPJ17" s="80"/>
      <c r="UPK17" s="80"/>
      <c r="UPL17" s="80"/>
      <c r="UPM17" s="80"/>
      <c r="UPN17" s="80"/>
      <c r="UPO17" s="80"/>
      <c r="UPP17" s="80"/>
      <c r="UPQ17" s="80"/>
      <c r="UPR17" s="80"/>
      <c r="UPS17" s="80"/>
      <c r="UPT17" s="80"/>
      <c r="UPU17" s="80"/>
      <c r="UPV17" s="80"/>
      <c r="UPW17" s="80"/>
      <c r="UPX17" s="80"/>
      <c r="UPY17" s="80"/>
      <c r="UPZ17" s="80"/>
      <c r="UQA17" s="80"/>
      <c r="UQB17" s="80"/>
      <c r="UQC17" s="80"/>
      <c r="UQD17" s="80"/>
      <c r="UQE17" s="80"/>
      <c r="UQF17" s="80"/>
      <c r="UQG17" s="80"/>
      <c r="UQH17" s="80"/>
      <c r="UQI17" s="80"/>
      <c r="UQJ17" s="80"/>
      <c r="UQK17" s="80"/>
      <c r="UQL17" s="80"/>
      <c r="UQM17" s="80"/>
      <c r="UQN17" s="80"/>
      <c r="UQO17" s="80"/>
      <c r="UQP17" s="80"/>
      <c r="UQQ17" s="80"/>
      <c r="UQR17" s="80"/>
      <c r="UQS17" s="80"/>
      <c r="UQT17" s="80"/>
      <c r="UQU17" s="80"/>
      <c r="UQV17" s="80"/>
      <c r="UQW17" s="80"/>
      <c r="UQX17" s="80"/>
      <c r="UQY17" s="80"/>
      <c r="UQZ17" s="80"/>
      <c r="URA17" s="80"/>
      <c r="URB17" s="80"/>
      <c r="URC17" s="80"/>
      <c r="URD17" s="80"/>
      <c r="URE17" s="80"/>
      <c r="URF17" s="80"/>
      <c r="URG17" s="80"/>
      <c r="URH17" s="80"/>
      <c r="URI17" s="80"/>
      <c r="URJ17" s="80"/>
      <c r="URK17" s="80"/>
      <c r="URL17" s="80"/>
      <c r="URM17" s="80"/>
      <c r="URN17" s="80"/>
      <c r="URO17" s="80"/>
      <c r="URP17" s="80"/>
      <c r="URQ17" s="80"/>
      <c r="URR17" s="80"/>
      <c r="URS17" s="80"/>
      <c r="URT17" s="80"/>
      <c r="URU17" s="80"/>
      <c r="URV17" s="80"/>
      <c r="URW17" s="80"/>
      <c r="URX17" s="80"/>
      <c r="URY17" s="80"/>
      <c r="URZ17" s="80"/>
      <c r="USA17" s="80"/>
      <c r="USB17" s="80"/>
      <c r="USC17" s="80"/>
      <c r="USD17" s="80"/>
      <c r="USE17" s="80"/>
      <c r="USF17" s="80"/>
      <c r="USG17" s="80"/>
      <c r="USH17" s="80"/>
      <c r="USI17" s="80"/>
      <c r="USJ17" s="80"/>
      <c r="USK17" s="80"/>
      <c r="USL17" s="80"/>
      <c r="USM17" s="80"/>
      <c r="USN17" s="80"/>
      <c r="USO17" s="80"/>
      <c r="USP17" s="80"/>
      <c r="USQ17" s="80"/>
      <c r="USR17" s="80"/>
      <c r="USS17" s="80"/>
      <c r="UST17" s="80"/>
      <c r="USU17" s="80"/>
      <c r="USV17" s="80"/>
      <c r="USW17" s="80"/>
      <c r="USX17" s="80"/>
      <c r="USY17" s="80"/>
      <c r="USZ17" s="80"/>
      <c r="UTA17" s="80"/>
      <c r="UTB17" s="80"/>
      <c r="UTC17" s="80"/>
      <c r="UTD17" s="80"/>
      <c r="UTE17" s="80"/>
      <c r="UTF17" s="80"/>
      <c r="UTG17" s="80"/>
      <c r="UTH17" s="80"/>
      <c r="UTI17" s="80"/>
      <c r="UTJ17" s="80"/>
      <c r="UTK17" s="80"/>
      <c r="UTL17" s="80"/>
      <c r="UTM17" s="80"/>
      <c r="UTN17" s="80"/>
      <c r="UTO17" s="80"/>
      <c r="UTP17" s="80"/>
      <c r="UTQ17" s="80"/>
      <c r="UTR17" s="80"/>
      <c r="UTS17" s="80"/>
      <c r="UTT17" s="80"/>
      <c r="UTU17" s="80"/>
      <c r="UTV17" s="80"/>
      <c r="UTW17" s="80"/>
      <c r="UTX17" s="80"/>
      <c r="UTY17" s="80"/>
      <c r="UTZ17" s="80"/>
      <c r="UUA17" s="80"/>
      <c r="UUB17" s="80"/>
      <c r="UUC17" s="80"/>
      <c r="UUD17" s="80"/>
      <c r="UUE17" s="80"/>
      <c r="UUF17" s="80"/>
      <c r="UUG17" s="80"/>
      <c r="UUH17" s="80"/>
      <c r="UUI17" s="80"/>
      <c r="UUJ17" s="80"/>
      <c r="UUK17" s="80"/>
      <c r="UUL17" s="80"/>
      <c r="UUM17" s="80"/>
      <c r="UUN17" s="80"/>
      <c r="UUO17" s="80"/>
      <c r="UUP17" s="80"/>
      <c r="UUQ17" s="80"/>
      <c r="UUR17" s="80"/>
      <c r="UUS17" s="80"/>
      <c r="UUT17" s="80"/>
      <c r="UUU17" s="80"/>
      <c r="UUV17" s="80"/>
      <c r="UUW17" s="80"/>
      <c r="UUX17" s="80"/>
      <c r="UUY17" s="80"/>
      <c r="UUZ17" s="80"/>
      <c r="UVA17" s="80"/>
      <c r="UVB17" s="80"/>
      <c r="UVC17" s="80"/>
      <c r="UVD17" s="80"/>
      <c r="UVE17" s="80"/>
      <c r="UVF17" s="80"/>
      <c r="UVG17" s="80"/>
      <c r="UVH17" s="80"/>
      <c r="UVI17" s="80"/>
      <c r="UVJ17" s="80"/>
      <c r="UVK17" s="80"/>
      <c r="UVL17" s="80"/>
      <c r="UVM17" s="80"/>
      <c r="UVN17" s="80"/>
      <c r="UVO17" s="80"/>
      <c r="UVP17" s="80"/>
      <c r="UVQ17" s="80"/>
      <c r="UVR17" s="80"/>
      <c r="UVS17" s="80"/>
      <c r="UVT17" s="80"/>
      <c r="UVU17" s="80"/>
      <c r="UVV17" s="80"/>
      <c r="UVW17" s="80"/>
      <c r="UVX17" s="80"/>
      <c r="UVY17" s="80"/>
      <c r="UVZ17" s="80"/>
      <c r="UWA17" s="80"/>
      <c r="UWB17" s="80"/>
      <c r="UWC17" s="80"/>
      <c r="UWD17" s="80"/>
      <c r="UWE17" s="80"/>
      <c r="UWF17" s="80"/>
      <c r="UWG17" s="80"/>
      <c r="UWH17" s="80"/>
      <c r="UWI17" s="80"/>
      <c r="UWJ17" s="80"/>
      <c r="UWK17" s="80"/>
      <c r="UWL17" s="80"/>
      <c r="UWM17" s="80"/>
      <c r="UWN17" s="80"/>
      <c r="UWO17" s="80"/>
      <c r="UWP17" s="80"/>
      <c r="UWQ17" s="80"/>
      <c r="UWR17" s="80"/>
      <c r="UWS17" s="80"/>
      <c r="UWT17" s="80"/>
      <c r="UWU17" s="80"/>
      <c r="UWV17" s="80"/>
      <c r="UWW17" s="80"/>
      <c r="UWX17" s="80"/>
      <c r="UWY17" s="80"/>
      <c r="UWZ17" s="80"/>
      <c r="UXA17" s="80"/>
      <c r="UXB17" s="80"/>
      <c r="UXC17" s="80"/>
      <c r="UXD17" s="80"/>
      <c r="UXE17" s="80"/>
      <c r="UXF17" s="80"/>
      <c r="UXG17" s="80"/>
      <c r="UXH17" s="80"/>
      <c r="UXI17" s="80"/>
      <c r="UXJ17" s="80"/>
      <c r="UXK17" s="80"/>
      <c r="UXL17" s="80"/>
      <c r="UXM17" s="80"/>
      <c r="UXN17" s="80"/>
      <c r="UXO17" s="80"/>
      <c r="UXP17" s="80"/>
      <c r="UXQ17" s="80"/>
      <c r="UXR17" s="80"/>
      <c r="UXS17" s="80"/>
      <c r="UXT17" s="80"/>
      <c r="UXU17" s="80"/>
      <c r="UXV17" s="80"/>
      <c r="UXW17" s="80"/>
      <c r="UXX17" s="80"/>
      <c r="UXY17" s="80"/>
      <c r="UXZ17" s="80"/>
      <c r="UYA17" s="80"/>
      <c r="UYB17" s="80"/>
      <c r="UYC17" s="80"/>
      <c r="UYD17" s="80"/>
      <c r="UYE17" s="80"/>
      <c r="UYF17" s="80"/>
      <c r="UYG17" s="80"/>
      <c r="UYH17" s="80"/>
      <c r="UYI17" s="80"/>
      <c r="UYJ17" s="80"/>
      <c r="UYK17" s="80"/>
      <c r="UYL17" s="80"/>
      <c r="UYM17" s="80"/>
      <c r="UYN17" s="80"/>
      <c r="UYO17" s="80"/>
      <c r="UYP17" s="80"/>
      <c r="UYQ17" s="80"/>
      <c r="UYR17" s="80"/>
      <c r="UYS17" s="80"/>
      <c r="UYT17" s="80"/>
      <c r="UYU17" s="80"/>
      <c r="UYV17" s="80"/>
      <c r="UYW17" s="80"/>
      <c r="UYX17" s="80"/>
      <c r="UYY17" s="80"/>
      <c r="UYZ17" s="80"/>
      <c r="UZA17" s="80"/>
      <c r="UZB17" s="80"/>
      <c r="UZC17" s="80"/>
      <c r="UZD17" s="80"/>
      <c r="UZE17" s="80"/>
      <c r="UZF17" s="80"/>
      <c r="UZG17" s="80"/>
      <c r="UZH17" s="80"/>
      <c r="UZI17" s="80"/>
      <c r="UZJ17" s="80"/>
      <c r="UZK17" s="80"/>
      <c r="UZL17" s="80"/>
      <c r="UZM17" s="80"/>
      <c r="UZN17" s="80"/>
      <c r="UZO17" s="80"/>
      <c r="UZP17" s="80"/>
      <c r="UZQ17" s="80"/>
      <c r="UZR17" s="80"/>
      <c r="UZS17" s="80"/>
      <c r="UZT17" s="80"/>
      <c r="UZU17" s="80"/>
      <c r="UZV17" s="80"/>
      <c r="UZW17" s="80"/>
      <c r="UZX17" s="80"/>
      <c r="UZY17" s="80"/>
      <c r="UZZ17" s="80"/>
      <c r="VAA17" s="80"/>
      <c r="VAB17" s="80"/>
      <c r="VAC17" s="80"/>
      <c r="VAD17" s="80"/>
      <c r="VAE17" s="80"/>
      <c r="VAF17" s="80"/>
      <c r="VAG17" s="80"/>
      <c r="VAH17" s="80"/>
      <c r="VAI17" s="80"/>
      <c r="VAJ17" s="80"/>
      <c r="VAK17" s="80"/>
      <c r="VAL17" s="80"/>
      <c r="VAM17" s="80"/>
      <c r="VAN17" s="80"/>
      <c r="VAO17" s="80"/>
      <c r="VAP17" s="80"/>
      <c r="VAQ17" s="80"/>
      <c r="VAR17" s="80"/>
      <c r="VAS17" s="80"/>
      <c r="VAT17" s="80"/>
      <c r="VAU17" s="80"/>
      <c r="VAV17" s="80"/>
      <c r="VAW17" s="80"/>
      <c r="VAX17" s="80"/>
      <c r="VAY17" s="80"/>
      <c r="VAZ17" s="80"/>
      <c r="VBA17" s="80"/>
      <c r="VBB17" s="80"/>
      <c r="VBC17" s="80"/>
      <c r="VBD17" s="80"/>
      <c r="VBE17" s="80"/>
      <c r="VBF17" s="80"/>
      <c r="VBG17" s="80"/>
      <c r="VBH17" s="80"/>
      <c r="VBI17" s="80"/>
      <c r="VBJ17" s="80"/>
      <c r="VBK17" s="80"/>
      <c r="VBL17" s="80"/>
      <c r="VBM17" s="80"/>
      <c r="VBN17" s="80"/>
      <c r="VBO17" s="80"/>
      <c r="VBP17" s="80"/>
      <c r="VBQ17" s="80"/>
      <c r="VBR17" s="80"/>
      <c r="VBS17" s="80"/>
      <c r="VBT17" s="80"/>
      <c r="VBU17" s="80"/>
      <c r="VBV17" s="80"/>
      <c r="VBW17" s="80"/>
      <c r="VBX17" s="80"/>
      <c r="VBY17" s="80"/>
      <c r="VBZ17" s="80"/>
      <c r="VCA17" s="80"/>
      <c r="VCB17" s="80"/>
      <c r="VCC17" s="80"/>
      <c r="VCD17" s="80"/>
      <c r="VCE17" s="80"/>
      <c r="VCF17" s="80"/>
      <c r="VCG17" s="80"/>
      <c r="VCH17" s="80"/>
      <c r="VCI17" s="80"/>
      <c r="VCJ17" s="80"/>
      <c r="VCK17" s="80"/>
      <c r="VCL17" s="80"/>
      <c r="VCM17" s="80"/>
      <c r="VCN17" s="80"/>
      <c r="VCO17" s="80"/>
      <c r="VCP17" s="80"/>
      <c r="VCQ17" s="80"/>
      <c r="VCR17" s="80"/>
      <c r="VCS17" s="80"/>
      <c r="VCT17" s="80"/>
      <c r="VCU17" s="80"/>
      <c r="VCV17" s="80"/>
      <c r="VCW17" s="80"/>
      <c r="VCX17" s="80"/>
      <c r="VCY17" s="80"/>
      <c r="VCZ17" s="80"/>
      <c r="VDA17" s="80"/>
      <c r="VDB17" s="80"/>
      <c r="VDC17" s="80"/>
      <c r="VDD17" s="80"/>
      <c r="VDE17" s="80"/>
      <c r="VDF17" s="80"/>
      <c r="VDG17" s="80"/>
      <c r="VDH17" s="80"/>
      <c r="VDI17" s="80"/>
      <c r="VDJ17" s="80"/>
      <c r="VDK17" s="80"/>
      <c r="VDL17" s="80"/>
      <c r="VDM17" s="80"/>
      <c r="VDN17" s="80"/>
      <c r="VDO17" s="80"/>
      <c r="VDP17" s="80"/>
      <c r="VDQ17" s="80"/>
      <c r="VDR17" s="80"/>
      <c r="VDS17" s="80"/>
      <c r="VDT17" s="80"/>
      <c r="VDU17" s="80"/>
      <c r="VDV17" s="80"/>
      <c r="VDW17" s="80"/>
      <c r="VDX17" s="80"/>
      <c r="VDY17" s="80"/>
      <c r="VDZ17" s="80"/>
      <c r="VEA17" s="80"/>
      <c r="VEB17" s="80"/>
      <c r="VEC17" s="80"/>
      <c r="VED17" s="80"/>
      <c r="VEE17" s="80"/>
      <c r="VEF17" s="80"/>
      <c r="VEG17" s="80"/>
      <c r="VEH17" s="80"/>
      <c r="VEI17" s="80"/>
      <c r="VEJ17" s="80"/>
      <c r="VEK17" s="80"/>
      <c r="VEL17" s="80"/>
      <c r="VEM17" s="80"/>
      <c r="VEN17" s="80"/>
      <c r="VEO17" s="80"/>
      <c r="VEP17" s="80"/>
      <c r="VEQ17" s="80"/>
      <c r="VER17" s="80"/>
      <c r="VES17" s="80"/>
      <c r="VET17" s="80"/>
      <c r="VEU17" s="80"/>
      <c r="VEV17" s="80"/>
      <c r="VEW17" s="80"/>
      <c r="VEX17" s="80"/>
      <c r="VEY17" s="80"/>
      <c r="VEZ17" s="80"/>
      <c r="VFA17" s="80"/>
      <c r="VFB17" s="80"/>
      <c r="VFC17" s="80"/>
      <c r="VFD17" s="80"/>
      <c r="VFE17" s="80"/>
      <c r="VFF17" s="80"/>
      <c r="VFG17" s="80"/>
      <c r="VFH17" s="80"/>
      <c r="VFI17" s="80"/>
      <c r="VFJ17" s="80"/>
      <c r="VFK17" s="80"/>
      <c r="VFL17" s="80"/>
      <c r="VFM17" s="80"/>
      <c r="VFN17" s="80"/>
      <c r="VFO17" s="80"/>
      <c r="VFP17" s="80"/>
      <c r="VFQ17" s="80"/>
      <c r="VFR17" s="80"/>
      <c r="VFS17" s="80"/>
      <c r="VFT17" s="80"/>
      <c r="VFU17" s="80"/>
      <c r="VFV17" s="80"/>
      <c r="VFW17" s="80"/>
      <c r="VFX17" s="80"/>
      <c r="VFY17" s="80"/>
      <c r="VFZ17" s="80"/>
      <c r="VGA17" s="80"/>
      <c r="VGB17" s="80"/>
      <c r="VGC17" s="80"/>
      <c r="VGD17" s="80"/>
      <c r="VGE17" s="80"/>
      <c r="VGF17" s="80"/>
      <c r="VGG17" s="80"/>
      <c r="VGH17" s="80"/>
      <c r="VGI17" s="80"/>
      <c r="VGJ17" s="80"/>
      <c r="VGK17" s="80"/>
      <c r="VGL17" s="80"/>
      <c r="VGM17" s="80"/>
      <c r="VGN17" s="80"/>
      <c r="VGO17" s="80"/>
      <c r="VGP17" s="80"/>
      <c r="VGQ17" s="80"/>
      <c r="VGR17" s="80"/>
      <c r="VGS17" s="80"/>
      <c r="VGT17" s="80"/>
      <c r="VGU17" s="80"/>
      <c r="VGV17" s="80"/>
      <c r="VGW17" s="80"/>
      <c r="VGX17" s="80"/>
      <c r="VGY17" s="80"/>
      <c r="VGZ17" s="80"/>
      <c r="VHA17" s="80"/>
      <c r="VHB17" s="80"/>
      <c r="VHC17" s="80"/>
      <c r="VHD17" s="80"/>
      <c r="VHE17" s="80"/>
      <c r="VHF17" s="80"/>
      <c r="VHG17" s="80"/>
      <c r="VHH17" s="80"/>
      <c r="VHI17" s="80"/>
      <c r="VHJ17" s="80"/>
      <c r="VHK17" s="80"/>
      <c r="VHL17" s="80"/>
      <c r="VHM17" s="80"/>
      <c r="VHN17" s="80"/>
      <c r="VHO17" s="80"/>
      <c r="VHP17" s="80"/>
      <c r="VHQ17" s="80"/>
      <c r="VHR17" s="80"/>
      <c r="VHS17" s="80"/>
      <c r="VHT17" s="80"/>
      <c r="VHU17" s="80"/>
      <c r="VHV17" s="80"/>
      <c r="VHW17" s="80"/>
      <c r="VHX17" s="80"/>
      <c r="VHY17" s="80"/>
      <c r="VHZ17" s="80"/>
      <c r="VIA17" s="80"/>
      <c r="VIB17" s="80"/>
      <c r="VIC17" s="80"/>
      <c r="VID17" s="80"/>
      <c r="VIE17" s="80"/>
      <c r="VIF17" s="80"/>
      <c r="VIG17" s="80"/>
      <c r="VIH17" s="80"/>
      <c r="VII17" s="80"/>
      <c r="VIJ17" s="80"/>
      <c r="VIK17" s="80"/>
      <c r="VIL17" s="80"/>
      <c r="VIM17" s="80"/>
      <c r="VIN17" s="80"/>
      <c r="VIO17" s="80"/>
      <c r="VIP17" s="80"/>
      <c r="VIQ17" s="80"/>
      <c r="VIR17" s="80"/>
      <c r="VIS17" s="80"/>
      <c r="VIT17" s="80"/>
      <c r="VIU17" s="80"/>
      <c r="VIV17" s="80"/>
      <c r="VIW17" s="80"/>
      <c r="VIX17" s="80"/>
      <c r="VIY17" s="80"/>
      <c r="VIZ17" s="80"/>
      <c r="VJA17" s="80"/>
      <c r="VJB17" s="80"/>
      <c r="VJC17" s="80"/>
      <c r="VJD17" s="80"/>
      <c r="VJE17" s="80"/>
      <c r="VJF17" s="80"/>
      <c r="VJG17" s="80"/>
      <c r="VJH17" s="80"/>
      <c r="VJI17" s="80"/>
      <c r="VJJ17" s="80"/>
      <c r="VJK17" s="80"/>
      <c r="VJL17" s="80"/>
      <c r="VJM17" s="80"/>
      <c r="VJN17" s="80"/>
      <c r="VJO17" s="80"/>
      <c r="VJP17" s="80"/>
      <c r="VJQ17" s="80"/>
      <c r="VJR17" s="80"/>
      <c r="VJS17" s="80"/>
      <c r="VJT17" s="80"/>
      <c r="VJU17" s="80"/>
      <c r="VJV17" s="80"/>
      <c r="VJW17" s="80"/>
      <c r="VJX17" s="80"/>
      <c r="VJY17" s="80"/>
      <c r="VJZ17" s="80"/>
      <c r="VKA17" s="80"/>
      <c r="VKB17" s="80"/>
      <c r="VKC17" s="80"/>
      <c r="VKD17" s="80"/>
      <c r="VKE17" s="80"/>
      <c r="VKF17" s="80"/>
      <c r="VKG17" s="80"/>
      <c r="VKH17" s="80"/>
      <c r="VKI17" s="80"/>
      <c r="VKJ17" s="80"/>
      <c r="VKK17" s="80"/>
      <c r="VKL17" s="80"/>
      <c r="VKM17" s="80"/>
      <c r="VKN17" s="80"/>
      <c r="VKO17" s="80"/>
      <c r="VKP17" s="80"/>
      <c r="VKQ17" s="80"/>
      <c r="VKR17" s="80"/>
      <c r="VKS17" s="80"/>
      <c r="VKT17" s="80"/>
      <c r="VKU17" s="80"/>
      <c r="VKV17" s="80"/>
      <c r="VKW17" s="80"/>
      <c r="VKX17" s="80"/>
      <c r="VKY17" s="80"/>
      <c r="VKZ17" s="80"/>
      <c r="VLA17" s="80"/>
      <c r="VLB17" s="80"/>
      <c r="VLC17" s="80"/>
      <c r="VLD17" s="80"/>
      <c r="VLE17" s="80"/>
      <c r="VLF17" s="80"/>
      <c r="VLG17" s="80"/>
      <c r="VLH17" s="80"/>
      <c r="VLI17" s="80"/>
      <c r="VLJ17" s="80"/>
      <c r="VLK17" s="80"/>
      <c r="VLL17" s="80"/>
      <c r="VLM17" s="80"/>
      <c r="VLN17" s="80"/>
      <c r="VLO17" s="80"/>
      <c r="VLP17" s="80"/>
      <c r="VLQ17" s="80"/>
      <c r="VLR17" s="80"/>
      <c r="VLS17" s="80"/>
      <c r="VLT17" s="80"/>
      <c r="VLU17" s="80"/>
      <c r="VLV17" s="80"/>
      <c r="VLW17" s="80"/>
      <c r="VLX17" s="80"/>
      <c r="VLY17" s="80"/>
      <c r="VLZ17" s="80"/>
      <c r="VMA17" s="80"/>
      <c r="VMB17" s="80"/>
      <c r="VMC17" s="80"/>
      <c r="VMD17" s="80"/>
      <c r="VME17" s="80"/>
      <c r="VMF17" s="80"/>
      <c r="VMG17" s="80"/>
      <c r="VMH17" s="80"/>
      <c r="VMI17" s="80"/>
      <c r="VMJ17" s="80"/>
      <c r="VMK17" s="80"/>
      <c r="VML17" s="80"/>
      <c r="VMM17" s="80"/>
      <c r="VMN17" s="80"/>
      <c r="VMO17" s="80"/>
      <c r="VMP17" s="80"/>
      <c r="VMQ17" s="80"/>
      <c r="VMR17" s="80"/>
      <c r="VMS17" s="80"/>
      <c r="VMT17" s="80"/>
      <c r="VMU17" s="80"/>
      <c r="VMV17" s="80"/>
      <c r="VMW17" s="80"/>
      <c r="VMX17" s="80"/>
      <c r="VMY17" s="80"/>
      <c r="VMZ17" s="80"/>
      <c r="VNA17" s="80"/>
      <c r="VNB17" s="80"/>
      <c r="VNC17" s="80"/>
      <c r="VND17" s="80"/>
      <c r="VNE17" s="80"/>
      <c r="VNF17" s="80"/>
      <c r="VNG17" s="80"/>
      <c r="VNH17" s="80"/>
      <c r="VNI17" s="80"/>
      <c r="VNJ17" s="80"/>
      <c r="VNK17" s="80"/>
      <c r="VNL17" s="80"/>
      <c r="VNM17" s="80"/>
      <c r="VNN17" s="80"/>
      <c r="VNO17" s="80"/>
      <c r="VNP17" s="80"/>
      <c r="VNQ17" s="80"/>
      <c r="VNR17" s="80"/>
      <c r="VNS17" s="80"/>
      <c r="VNT17" s="80"/>
      <c r="VNU17" s="80"/>
      <c r="VNV17" s="80"/>
      <c r="VNW17" s="80"/>
      <c r="VNX17" s="80"/>
      <c r="VNY17" s="80"/>
      <c r="VNZ17" s="80"/>
      <c r="VOA17" s="80"/>
      <c r="VOB17" s="80"/>
      <c r="VOC17" s="80"/>
      <c r="VOD17" s="80"/>
      <c r="VOE17" s="80"/>
      <c r="VOF17" s="80"/>
      <c r="VOG17" s="80"/>
      <c r="VOH17" s="80"/>
      <c r="VOI17" s="80"/>
      <c r="VOJ17" s="80"/>
      <c r="VOK17" s="80"/>
      <c r="VOL17" s="80"/>
      <c r="VOM17" s="80"/>
      <c r="VON17" s="80"/>
      <c r="VOO17" s="80"/>
      <c r="VOP17" s="80"/>
      <c r="VOQ17" s="80"/>
      <c r="VOR17" s="80"/>
      <c r="VOS17" s="80"/>
      <c r="VOT17" s="80"/>
      <c r="VOU17" s="80"/>
      <c r="VOV17" s="80"/>
      <c r="VOW17" s="80"/>
      <c r="VOX17" s="80"/>
      <c r="VOY17" s="80"/>
      <c r="VOZ17" s="80"/>
      <c r="VPA17" s="80"/>
      <c r="VPB17" s="80"/>
      <c r="VPC17" s="80"/>
      <c r="VPD17" s="80"/>
      <c r="VPE17" s="80"/>
      <c r="VPF17" s="80"/>
      <c r="VPG17" s="80"/>
      <c r="VPH17" s="80"/>
      <c r="VPI17" s="80"/>
      <c r="VPJ17" s="80"/>
      <c r="VPK17" s="80"/>
      <c r="VPL17" s="80"/>
      <c r="VPM17" s="80"/>
      <c r="VPN17" s="80"/>
      <c r="VPO17" s="80"/>
      <c r="VPP17" s="80"/>
      <c r="VPQ17" s="80"/>
      <c r="VPR17" s="80"/>
      <c r="VPS17" s="80"/>
      <c r="VPT17" s="80"/>
      <c r="VPU17" s="80"/>
      <c r="VPV17" s="80"/>
      <c r="VPW17" s="80"/>
      <c r="VPX17" s="80"/>
      <c r="VPY17" s="80"/>
      <c r="VPZ17" s="80"/>
      <c r="VQA17" s="80"/>
      <c r="VQB17" s="80"/>
      <c r="VQC17" s="80"/>
      <c r="VQD17" s="80"/>
      <c r="VQE17" s="80"/>
      <c r="VQF17" s="80"/>
      <c r="VQG17" s="80"/>
      <c r="VQH17" s="80"/>
      <c r="VQI17" s="80"/>
      <c r="VQJ17" s="80"/>
      <c r="VQK17" s="80"/>
      <c r="VQL17" s="80"/>
      <c r="VQM17" s="80"/>
      <c r="VQN17" s="80"/>
      <c r="VQO17" s="80"/>
      <c r="VQP17" s="80"/>
      <c r="VQQ17" s="80"/>
      <c r="VQR17" s="80"/>
      <c r="VQS17" s="80"/>
      <c r="VQT17" s="80"/>
      <c r="VQU17" s="80"/>
      <c r="VQV17" s="80"/>
      <c r="VQW17" s="80"/>
      <c r="VQX17" s="80"/>
      <c r="VQY17" s="80"/>
      <c r="VQZ17" s="80"/>
      <c r="VRA17" s="80"/>
      <c r="VRB17" s="80"/>
      <c r="VRC17" s="80"/>
      <c r="VRD17" s="80"/>
      <c r="VRE17" s="80"/>
      <c r="VRF17" s="80"/>
      <c r="VRG17" s="80"/>
      <c r="VRH17" s="80"/>
      <c r="VRI17" s="80"/>
      <c r="VRJ17" s="80"/>
      <c r="VRK17" s="80"/>
      <c r="VRL17" s="80"/>
      <c r="VRM17" s="80"/>
      <c r="VRN17" s="80"/>
      <c r="VRO17" s="80"/>
      <c r="VRP17" s="80"/>
      <c r="VRQ17" s="80"/>
      <c r="VRR17" s="80"/>
      <c r="VRS17" s="80"/>
      <c r="VRT17" s="80"/>
      <c r="VRU17" s="80"/>
      <c r="VRV17" s="80"/>
      <c r="VRW17" s="80"/>
      <c r="VRX17" s="80"/>
      <c r="VRY17" s="80"/>
      <c r="VRZ17" s="80"/>
      <c r="VSA17" s="80"/>
      <c r="VSB17" s="80"/>
      <c r="VSC17" s="80"/>
      <c r="VSD17" s="80"/>
      <c r="VSE17" s="80"/>
      <c r="VSF17" s="80"/>
      <c r="VSG17" s="80"/>
      <c r="VSH17" s="80"/>
      <c r="VSI17" s="80"/>
      <c r="VSJ17" s="80"/>
      <c r="VSK17" s="80"/>
      <c r="VSL17" s="80"/>
      <c r="VSM17" s="80"/>
      <c r="VSN17" s="80"/>
      <c r="VSO17" s="80"/>
      <c r="VSP17" s="80"/>
      <c r="VSQ17" s="80"/>
      <c r="VSR17" s="80"/>
      <c r="VSS17" s="80"/>
      <c r="VST17" s="80"/>
      <c r="VSU17" s="80"/>
      <c r="VSV17" s="80"/>
      <c r="VSW17" s="80"/>
      <c r="VSX17" s="80"/>
      <c r="VSY17" s="80"/>
      <c r="VSZ17" s="80"/>
      <c r="VTA17" s="80"/>
      <c r="VTB17" s="80"/>
      <c r="VTC17" s="80"/>
      <c r="VTD17" s="80"/>
      <c r="VTE17" s="80"/>
      <c r="VTF17" s="80"/>
      <c r="VTG17" s="80"/>
      <c r="VTH17" s="80"/>
      <c r="VTI17" s="80"/>
      <c r="VTJ17" s="80"/>
      <c r="VTK17" s="80"/>
      <c r="VTL17" s="80"/>
      <c r="VTM17" s="80"/>
      <c r="VTN17" s="80"/>
      <c r="VTO17" s="80"/>
      <c r="VTP17" s="80"/>
      <c r="VTQ17" s="80"/>
      <c r="VTR17" s="80"/>
      <c r="VTS17" s="80"/>
      <c r="VTT17" s="80"/>
      <c r="VTU17" s="80"/>
      <c r="VTV17" s="80"/>
      <c r="VTW17" s="80"/>
      <c r="VTX17" s="80"/>
      <c r="VTY17" s="80"/>
      <c r="VTZ17" s="80"/>
      <c r="VUA17" s="80"/>
      <c r="VUB17" s="80"/>
      <c r="VUC17" s="80"/>
      <c r="VUD17" s="80"/>
      <c r="VUE17" s="80"/>
      <c r="VUF17" s="80"/>
      <c r="VUG17" s="80"/>
      <c r="VUH17" s="80"/>
      <c r="VUI17" s="80"/>
      <c r="VUJ17" s="80"/>
      <c r="VUK17" s="80"/>
      <c r="VUL17" s="80"/>
      <c r="VUM17" s="80"/>
      <c r="VUN17" s="80"/>
      <c r="VUO17" s="80"/>
      <c r="VUP17" s="80"/>
      <c r="VUQ17" s="80"/>
      <c r="VUR17" s="80"/>
      <c r="VUS17" s="80"/>
      <c r="VUT17" s="80"/>
      <c r="VUU17" s="80"/>
      <c r="VUV17" s="80"/>
      <c r="VUW17" s="80"/>
      <c r="VUX17" s="80"/>
      <c r="VUY17" s="80"/>
      <c r="VUZ17" s="80"/>
      <c r="VVA17" s="80"/>
      <c r="VVB17" s="80"/>
      <c r="VVC17" s="80"/>
      <c r="VVD17" s="80"/>
      <c r="VVE17" s="80"/>
      <c r="VVF17" s="80"/>
      <c r="VVG17" s="80"/>
      <c r="VVH17" s="80"/>
      <c r="VVI17" s="80"/>
      <c r="VVJ17" s="80"/>
      <c r="VVK17" s="80"/>
      <c r="VVL17" s="80"/>
      <c r="VVM17" s="80"/>
      <c r="VVN17" s="80"/>
      <c r="VVO17" s="80"/>
      <c r="VVP17" s="80"/>
      <c r="VVQ17" s="80"/>
      <c r="VVR17" s="80"/>
      <c r="VVS17" s="80"/>
      <c r="VVT17" s="80"/>
      <c r="VVU17" s="80"/>
      <c r="VVV17" s="80"/>
      <c r="VVW17" s="80"/>
      <c r="VVX17" s="80"/>
      <c r="VVY17" s="80"/>
      <c r="VVZ17" s="80"/>
      <c r="VWA17" s="80"/>
      <c r="VWB17" s="80"/>
      <c r="VWC17" s="80"/>
      <c r="VWD17" s="80"/>
      <c r="VWE17" s="80"/>
      <c r="VWF17" s="80"/>
      <c r="VWG17" s="80"/>
      <c r="VWH17" s="80"/>
      <c r="VWI17" s="80"/>
      <c r="VWJ17" s="80"/>
      <c r="VWK17" s="80"/>
      <c r="VWL17" s="80"/>
      <c r="VWM17" s="80"/>
      <c r="VWN17" s="80"/>
      <c r="VWO17" s="80"/>
      <c r="VWP17" s="80"/>
      <c r="VWQ17" s="80"/>
      <c r="VWR17" s="80"/>
      <c r="VWS17" s="80"/>
      <c r="VWT17" s="80"/>
      <c r="VWU17" s="80"/>
      <c r="VWV17" s="80"/>
      <c r="VWW17" s="80"/>
      <c r="VWX17" s="80"/>
      <c r="VWY17" s="80"/>
      <c r="VWZ17" s="80"/>
      <c r="VXA17" s="80"/>
      <c r="VXB17" s="80"/>
      <c r="VXC17" s="80"/>
      <c r="VXD17" s="80"/>
      <c r="VXE17" s="80"/>
      <c r="VXF17" s="80"/>
      <c r="VXG17" s="80"/>
      <c r="VXH17" s="80"/>
      <c r="VXI17" s="80"/>
      <c r="VXJ17" s="80"/>
      <c r="VXK17" s="80"/>
      <c r="VXL17" s="80"/>
      <c r="VXM17" s="80"/>
      <c r="VXN17" s="80"/>
      <c r="VXO17" s="80"/>
      <c r="VXP17" s="80"/>
      <c r="VXQ17" s="80"/>
      <c r="VXR17" s="80"/>
      <c r="VXS17" s="80"/>
      <c r="VXT17" s="80"/>
      <c r="VXU17" s="80"/>
      <c r="VXV17" s="80"/>
      <c r="VXW17" s="80"/>
      <c r="VXX17" s="80"/>
      <c r="VXY17" s="80"/>
      <c r="VXZ17" s="80"/>
      <c r="VYA17" s="80"/>
      <c r="VYB17" s="80"/>
      <c r="VYC17" s="80"/>
      <c r="VYD17" s="80"/>
      <c r="VYE17" s="80"/>
      <c r="VYF17" s="80"/>
      <c r="VYG17" s="80"/>
      <c r="VYH17" s="80"/>
      <c r="VYI17" s="80"/>
      <c r="VYJ17" s="80"/>
      <c r="VYK17" s="80"/>
      <c r="VYL17" s="80"/>
      <c r="VYM17" s="80"/>
      <c r="VYN17" s="80"/>
      <c r="VYO17" s="80"/>
      <c r="VYP17" s="80"/>
      <c r="VYQ17" s="80"/>
      <c r="VYR17" s="80"/>
      <c r="VYS17" s="80"/>
      <c r="VYT17" s="80"/>
      <c r="VYU17" s="80"/>
      <c r="VYV17" s="80"/>
      <c r="VYW17" s="80"/>
      <c r="VYX17" s="80"/>
      <c r="VYY17" s="80"/>
      <c r="VYZ17" s="80"/>
      <c r="VZA17" s="80"/>
      <c r="VZB17" s="80"/>
      <c r="VZC17" s="80"/>
      <c r="VZD17" s="80"/>
      <c r="VZE17" s="80"/>
      <c r="VZF17" s="80"/>
      <c r="VZG17" s="80"/>
      <c r="VZH17" s="80"/>
      <c r="VZI17" s="80"/>
      <c r="VZJ17" s="80"/>
      <c r="VZK17" s="80"/>
      <c r="VZL17" s="80"/>
      <c r="VZM17" s="80"/>
      <c r="VZN17" s="80"/>
      <c r="VZO17" s="80"/>
      <c r="VZP17" s="80"/>
      <c r="VZQ17" s="80"/>
      <c r="VZR17" s="80"/>
      <c r="VZS17" s="80"/>
      <c r="VZT17" s="80"/>
      <c r="VZU17" s="80"/>
      <c r="VZV17" s="80"/>
      <c r="VZW17" s="80"/>
      <c r="VZX17" s="80"/>
      <c r="VZY17" s="80"/>
      <c r="VZZ17" s="80"/>
      <c r="WAA17" s="80"/>
      <c r="WAB17" s="80"/>
      <c r="WAC17" s="80"/>
      <c r="WAD17" s="80"/>
      <c r="WAE17" s="80"/>
      <c r="WAF17" s="80"/>
      <c r="WAG17" s="80"/>
      <c r="WAH17" s="80"/>
      <c r="WAI17" s="80"/>
      <c r="WAJ17" s="80"/>
      <c r="WAK17" s="80"/>
      <c r="WAL17" s="80"/>
      <c r="WAM17" s="80"/>
      <c r="WAN17" s="80"/>
      <c r="WAO17" s="80"/>
      <c r="WAP17" s="80"/>
      <c r="WAQ17" s="80"/>
      <c r="WAR17" s="80"/>
      <c r="WAS17" s="80"/>
      <c r="WAT17" s="80"/>
      <c r="WAU17" s="80"/>
      <c r="WAV17" s="80"/>
      <c r="WAW17" s="80"/>
      <c r="WAX17" s="80"/>
      <c r="WAY17" s="80"/>
      <c r="WAZ17" s="80"/>
      <c r="WBA17" s="80"/>
      <c r="WBB17" s="80"/>
      <c r="WBC17" s="80"/>
      <c r="WBD17" s="80"/>
      <c r="WBE17" s="80"/>
      <c r="WBF17" s="80"/>
      <c r="WBG17" s="80"/>
      <c r="WBH17" s="80"/>
      <c r="WBI17" s="80"/>
      <c r="WBJ17" s="80"/>
      <c r="WBK17" s="80"/>
      <c r="WBL17" s="80"/>
      <c r="WBM17" s="80"/>
      <c r="WBN17" s="80"/>
      <c r="WBO17" s="80"/>
      <c r="WBP17" s="80"/>
      <c r="WBQ17" s="80"/>
      <c r="WBR17" s="80"/>
      <c r="WBS17" s="80"/>
      <c r="WBT17" s="80"/>
      <c r="WBU17" s="80"/>
      <c r="WBV17" s="80"/>
      <c r="WBW17" s="80"/>
      <c r="WBX17" s="80"/>
      <c r="WBY17" s="80"/>
      <c r="WBZ17" s="80"/>
      <c r="WCA17" s="80"/>
      <c r="WCB17" s="80"/>
      <c r="WCC17" s="80"/>
      <c r="WCD17" s="80"/>
      <c r="WCE17" s="80"/>
      <c r="WCF17" s="80"/>
      <c r="WCG17" s="80"/>
      <c r="WCH17" s="80"/>
      <c r="WCI17" s="80"/>
      <c r="WCJ17" s="80"/>
      <c r="WCK17" s="80"/>
      <c r="WCL17" s="80"/>
      <c r="WCM17" s="80"/>
      <c r="WCN17" s="80"/>
      <c r="WCO17" s="80"/>
      <c r="WCP17" s="80"/>
      <c r="WCQ17" s="80"/>
      <c r="WCR17" s="80"/>
      <c r="WCS17" s="80"/>
      <c r="WCT17" s="80"/>
      <c r="WCU17" s="80"/>
      <c r="WCV17" s="80"/>
      <c r="WCW17" s="80"/>
      <c r="WCX17" s="80"/>
      <c r="WCY17" s="80"/>
      <c r="WCZ17" s="80"/>
      <c r="WDA17" s="80"/>
      <c r="WDB17" s="80"/>
      <c r="WDC17" s="80"/>
      <c r="WDD17" s="80"/>
      <c r="WDE17" s="80"/>
      <c r="WDF17" s="80"/>
      <c r="WDG17" s="80"/>
      <c r="WDH17" s="80"/>
      <c r="WDI17" s="80"/>
      <c r="WDJ17" s="80"/>
      <c r="WDK17" s="80"/>
      <c r="WDL17" s="80"/>
      <c r="WDM17" s="80"/>
      <c r="WDN17" s="80"/>
      <c r="WDO17" s="80"/>
      <c r="WDP17" s="80"/>
      <c r="WDQ17" s="80"/>
      <c r="WDR17" s="80"/>
      <c r="WDS17" s="80"/>
      <c r="WDT17" s="80"/>
      <c r="WDU17" s="80"/>
      <c r="WDV17" s="80"/>
      <c r="WDW17" s="80"/>
      <c r="WDX17" s="80"/>
      <c r="WDY17" s="80"/>
      <c r="WDZ17" s="80"/>
      <c r="WEA17" s="80"/>
      <c r="WEB17" s="80"/>
      <c r="WEC17" s="80"/>
      <c r="WED17" s="80"/>
      <c r="WEE17" s="80"/>
      <c r="WEF17" s="80"/>
      <c r="WEG17" s="80"/>
      <c r="WEH17" s="80"/>
      <c r="WEI17" s="80"/>
      <c r="WEJ17" s="80"/>
      <c r="WEK17" s="80"/>
      <c r="WEL17" s="80"/>
      <c r="WEM17" s="80"/>
      <c r="WEN17" s="80"/>
      <c r="WEO17" s="80"/>
      <c r="WEP17" s="80"/>
      <c r="WEQ17" s="80"/>
      <c r="WER17" s="80"/>
      <c r="WES17" s="80"/>
      <c r="WET17" s="80"/>
      <c r="WEU17" s="80"/>
      <c r="WEV17" s="80"/>
      <c r="WEW17" s="80"/>
      <c r="WEX17" s="80"/>
      <c r="WEY17" s="80"/>
      <c r="WEZ17" s="80"/>
      <c r="WFA17" s="80"/>
      <c r="WFB17" s="80"/>
      <c r="WFC17" s="80"/>
      <c r="WFD17" s="80"/>
      <c r="WFE17" s="80"/>
      <c r="WFF17" s="80"/>
      <c r="WFG17" s="80"/>
      <c r="WFH17" s="80"/>
      <c r="WFI17" s="80"/>
      <c r="WFJ17" s="80"/>
      <c r="WFK17" s="80"/>
      <c r="WFL17" s="80"/>
      <c r="WFM17" s="80"/>
      <c r="WFN17" s="80"/>
      <c r="WFO17" s="80"/>
      <c r="WFP17" s="80"/>
      <c r="WFQ17" s="80"/>
      <c r="WFR17" s="80"/>
      <c r="WFS17" s="80"/>
      <c r="WFT17" s="80"/>
      <c r="WFU17" s="80"/>
      <c r="WFV17" s="80"/>
      <c r="WFW17" s="80"/>
      <c r="WFX17" s="80"/>
      <c r="WFY17" s="80"/>
      <c r="WFZ17" s="80"/>
      <c r="WGA17" s="80"/>
      <c r="WGB17" s="80"/>
      <c r="WGC17" s="80"/>
      <c r="WGD17" s="80"/>
      <c r="WGE17" s="80"/>
      <c r="WGF17" s="80"/>
      <c r="WGG17" s="80"/>
      <c r="WGH17" s="80"/>
      <c r="WGI17" s="80"/>
      <c r="WGJ17" s="80"/>
      <c r="WGK17" s="80"/>
      <c r="WGL17" s="80"/>
      <c r="WGM17" s="80"/>
      <c r="WGN17" s="80"/>
      <c r="WGO17" s="80"/>
      <c r="WGP17" s="80"/>
      <c r="WGQ17" s="80"/>
      <c r="WGR17" s="80"/>
      <c r="WGS17" s="80"/>
      <c r="WGT17" s="80"/>
      <c r="WGU17" s="80"/>
      <c r="WGV17" s="80"/>
      <c r="WGW17" s="80"/>
      <c r="WGX17" s="80"/>
      <c r="WGY17" s="80"/>
      <c r="WGZ17" s="80"/>
      <c r="WHA17" s="80"/>
      <c r="WHB17" s="80"/>
      <c r="WHC17" s="80"/>
      <c r="WHD17" s="80"/>
      <c r="WHE17" s="80"/>
      <c r="WHF17" s="80"/>
      <c r="WHG17" s="80"/>
      <c r="WHH17" s="80"/>
      <c r="WHI17" s="80"/>
      <c r="WHJ17" s="80"/>
      <c r="WHK17" s="80"/>
      <c r="WHL17" s="80"/>
      <c r="WHM17" s="80"/>
      <c r="WHN17" s="80"/>
      <c r="WHO17" s="80"/>
      <c r="WHP17" s="80"/>
      <c r="WHQ17" s="80"/>
      <c r="WHR17" s="80"/>
      <c r="WHS17" s="80"/>
      <c r="WHT17" s="80"/>
      <c r="WHU17" s="80"/>
      <c r="WHV17" s="80"/>
      <c r="WHW17" s="80"/>
      <c r="WHX17" s="80"/>
      <c r="WHY17" s="80"/>
      <c r="WHZ17" s="80"/>
      <c r="WIA17" s="80"/>
      <c r="WIB17" s="80"/>
      <c r="WIC17" s="80"/>
      <c r="WID17" s="80"/>
      <c r="WIE17" s="80"/>
      <c r="WIF17" s="80"/>
      <c r="WIG17" s="80"/>
      <c r="WIH17" s="80"/>
      <c r="WII17" s="80"/>
      <c r="WIJ17" s="80"/>
      <c r="WIK17" s="80"/>
      <c r="WIL17" s="80"/>
      <c r="WIM17" s="80"/>
      <c r="WIN17" s="80"/>
      <c r="WIO17" s="80"/>
      <c r="WIP17" s="80"/>
      <c r="WIQ17" s="80"/>
      <c r="WIR17" s="80"/>
      <c r="WIS17" s="80"/>
      <c r="WIT17" s="80"/>
      <c r="WIU17" s="80"/>
      <c r="WIV17" s="80"/>
      <c r="WIW17" s="80"/>
      <c r="WIX17" s="80"/>
      <c r="WIY17" s="80"/>
      <c r="WIZ17" s="80"/>
      <c r="WJA17" s="80"/>
      <c r="WJB17" s="80"/>
      <c r="WJC17" s="80"/>
      <c r="WJD17" s="80"/>
      <c r="WJE17" s="80"/>
      <c r="WJF17" s="80"/>
      <c r="WJG17" s="80"/>
      <c r="WJH17" s="80"/>
      <c r="WJI17" s="80"/>
      <c r="WJJ17" s="80"/>
      <c r="WJK17" s="80"/>
      <c r="WJL17" s="80"/>
      <c r="WJM17" s="80"/>
      <c r="WJN17" s="80"/>
      <c r="WJO17" s="80"/>
      <c r="WJP17" s="80"/>
      <c r="WJQ17" s="80"/>
      <c r="WJR17" s="80"/>
      <c r="WJS17" s="80"/>
      <c r="WJT17" s="80"/>
      <c r="WJU17" s="80"/>
      <c r="WJV17" s="80"/>
      <c r="WJW17" s="80"/>
      <c r="WJX17" s="80"/>
      <c r="WJY17" s="80"/>
      <c r="WJZ17" s="80"/>
      <c r="WKA17" s="80"/>
      <c r="WKB17" s="80"/>
      <c r="WKC17" s="80"/>
      <c r="WKD17" s="80"/>
      <c r="WKE17" s="80"/>
      <c r="WKF17" s="80"/>
      <c r="WKG17" s="80"/>
      <c r="WKH17" s="80"/>
      <c r="WKI17" s="80"/>
      <c r="WKJ17" s="80"/>
      <c r="WKK17" s="80"/>
      <c r="WKL17" s="80"/>
      <c r="WKM17" s="80"/>
      <c r="WKN17" s="80"/>
      <c r="WKO17" s="80"/>
      <c r="WKP17" s="80"/>
      <c r="WKQ17" s="80"/>
      <c r="WKR17" s="80"/>
      <c r="WKS17" s="80"/>
      <c r="WKT17" s="80"/>
      <c r="WKU17" s="80"/>
      <c r="WKV17" s="80"/>
      <c r="WKW17" s="80"/>
      <c r="WKX17" s="80"/>
      <c r="WKY17" s="80"/>
      <c r="WKZ17" s="80"/>
      <c r="WLA17" s="80"/>
      <c r="WLB17" s="80"/>
      <c r="WLC17" s="80"/>
      <c r="WLD17" s="80"/>
      <c r="WLE17" s="80"/>
      <c r="WLF17" s="80"/>
      <c r="WLG17" s="80"/>
      <c r="WLH17" s="80"/>
      <c r="WLI17" s="80"/>
      <c r="WLJ17" s="80"/>
      <c r="WLK17" s="80"/>
      <c r="WLL17" s="80"/>
      <c r="WLM17" s="80"/>
      <c r="WLN17" s="80"/>
      <c r="WLO17" s="80"/>
      <c r="WLP17" s="80"/>
      <c r="WLQ17" s="80"/>
      <c r="WLR17" s="80"/>
      <c r="WLS17" s="80"/>
      <c r="WLT17" s="80"/>
      <c r="WLU17" s="80"/>
      <c r="WLV17" s="80"/>
      <c r="WLW17" s="80"/>
      <c r="WLX17" s="80"/>
      <c r="WLY17" s="80"/>
      <c r="WLZ17" s="80"/>
      <c r="WMA17" s="80"/>
      <c r="WMB17" s="80"/>
      <c r="WMC17" s="80"/>
      <c r="WMD17" s="80"/>
      <c r="WME17" s="80"/>
      <c r="WMF17" s="80"/>
      <c r="WMG17" s="80"/>
      <c r="WMH17" s="80"/>
      <c r="WMI17" s="80"/>
      <c r="WMJ17" s="80"/>
      <c r="WMK17" s="80"/>
      <c r="WML17" s="80"/>
      <c r="WMM17" s="80"/>
      <c r="WMN17" s="80"/>
      <c r="WMO17" s="80"/>
      <c r="WMP17" s="80"/>
      <c r="WMQ17" s="80"/>
      <c r="WMR17" s="80"/>
      <c r="WMS17" s="80"/>
      <c r="WMT17" s="80"/>
      <c r="WMU17" s="80"/>
      <c r="WMV17" s="80"/>
      <c r="WMW17" s="80"/>
      <c r="WMX17" s="80"/>
      <c r="WMY17" s="80"/>
      <c r="WMZ17" s="80"/>
      <c r="WNA17" s="80"/>
      <c r="WNB17" s="80"/>
      <c r="WNC17" s="80"/>
      <c r="WND17" s="80"/>
      <c r="WNE17" s="80"/>
      <c r="WNF17" s="80"/>
      <c r="WNG17" s="80"/>
      <c r="WNH17" s="80"/>
      <c r="WNI17" s="80"/>
      <c r="WNJ17" s="80"/>
      <c r="WNK17" s="80"/>
      <c r="WNL17" s="80"/>
      <c r="WNM17" s="80"/>
      <c r="WNN17" s="80"/>
      <c r="WNO17" s="80"/>
      <c r="WNP17" s="80"/>
      <c r="WNQ17" s="80"/>
      <c r="WNR17" s="80"/>
      <c r="WNS17" s="80"/>
      <c r="WNT17" s="80"/>
      <c r="WNU17" s="80"/>
      <c r="WNV17" s="80"/>
      <c r="WNW17" s="80"/>
      <c r="WNX17" s="80"/>
      <c r="WNY17" s="80"/>
      <c r="WNZ17" s="80"/>
      <c r="WOA17" s="80"/>
      <c r="WOB17" s="80"/>
      <c r="WOC17" s="80"/>
      <c r="WOD17" s="80"/>
      <c r="WOE17" s="80"/>
      <c r="WOF17" s="80"/>
      <c r="WOG17" s="80"/>
      <c r="WOH17" s="80"/>
      <c r="WOI17" s="80"/>
      <c r="WOJ17" s="80"/>
      <c r="WOK17" s="80"/>
      <c r="WOL17" s="80"/>
      <c r="WOM17" s="80"/>
      <c r="WON17" s="80"/>
      <c r="WOO17" s="80"/>
      <c r="WOP17" s="80"/>
      <c r="WOQ17" s="80"/>
      <c r="WOR17" s="80"/>
      <c r="WOS17" s="80"/>
      <c r="WOT17" s="80"/>
      <c r="WOU17" s="80"/>
      <c r="WOV17" s="80"/>
      <c r="WOW17" s="80"/>
      <c r="WOX17" s="80"/>
      <c r="WOY17" s="80"/>
      <c r="WOZ17" s="80"/>
      <c r="WPA17" s="80"/>
      <c r="WPB17" s="80"/>
      <c r="WPC17" s="80"/>
      <c r="WPD17" s="80"/>
      <c r="WPE17" s="80"/>
      <c r="WPF17" s="80"/>
      <c r="WPG17" s="80"/>
      <c r="WPH17" s="80"/>
      <c r="WPI17" s="80"/>
      <c r="WPJ17" s="80"/>
      <c r="WPK17" s="80"/>
      <c r="WPL17" s="80"/>
      <c r="WPM17" s="80"/>
      <c r="WPN17" s="80"/>
      <c r="WPO17" s="80"/>
      <c r="WPP17" s="80"/>
      <c r="WPQ17" s="80"/>
      <c r="WPR17" s="80"/>
      <c r="WPS17" s="80"/>
      <c r="WPT17" s="80"/>
      <c r="WPU17" s="80"/>
      <c r="WPV17" s="80"/>
      <c r="WPW17" s="80"/>
      <c r="WPX17" s="80"/>
      <c r="WPY17" s="80"/>
      <c r="WPZ17" s="80"/>
      <c r="WQA17" s="80"/>
      <c r="WQB17" s="80"/>
      <c r="WQC17" s="80"/>
      <c r="WQD17" s="80"/>
      <c r="WQE17" s="80"/>
      <c r="WQF17" s="80"/>
      <c r="WQG17" s="80"/>
      <c r="WQH17" s="80"/>
      <c r="WQI17" s="80"/>
      <c r="WQJ17" s="80"/>
      <c r="WQK17" s="80"/>
      <c r="WQL17" s="80"/>
      <c r="WQM17" s="80"/>
      <c r="WQN17" s="80"/>
      <c r="WQO17" s="80"/>
      <c r="WQP17" s="80"/>
      <c r="WQQ17" s="80"/>
      <c r="WQR17" s="80"/>
      <c r="WQS17" s="80"/>
      <c r="WQT17" s="80"/>
      <c r="WQU17" s="80"/>
      <c r="WQV17" s="80"/>
      <c r="WQW17" s="80"/>
      <c r="WQX17" s="80"/>
      <c r="WQY17" s="80"/>
      <c r="WQZ17" s="80"/>
      <c r="WRA17" s="80"/>
      <c r="WRB17" s="80"/>
      <c r="WRC17" s="80"/>
      <c r="WRD17" s="80"/>
      <c r="WRE17" s="80"/>
      <c r="WRF17" s="80"/>
      <c r="WRG17" s="80"/>
      <c r="WRH17" s="80"/>
      <c r="WRI17" s="80"/>
      <c r="WRJ17" s="80"/>
      <c r="WRK17" s="80"/>
      <c r="WRL17" s="80"/>
      <c r="WRM17" s="80"/>
      <c r="WRN17" s="80"/>
      <c r="WRO17" s="80"/>
      <c r="WRP17" s="80"/>
      <c r="WRQ17" s="80"/>
      <c r="WRR17" s="80"/>
      <c r="WRS17" s="80"/>
      <c r="WRT17" s="80"/>
      <c r="WRU17" s="80"/>
      <c r="WRV17" s="80"/>
      <c r="WRW17" s="80"/>
      <c r="WRX17" s="80"/>
      <c r="WRY17" s="80"/>
      <c r="WRZ17" s="80"/>
      <c r="WSA17" s="80"/>
      <c r="WSB17" s="80"/>
      <c r="WSC17" s="80"/>
      <c r="WSD17" s="80"/>
      <c r="WSE17" s="80"/>
      <c r="WSF17" s="80"/>
      <c r="WSG17" s="80"/>
      <c r="WSH17" s="80"/>
      <c r="WSI17" s="80"/>
      <c r="WSJ17" s="80"/>
      <c r="WSK17" s="80"/>
      <c r="WSL17" s="80"/>
      <c r="WSM17" s="80"/>
      <c r="WSN17" s="80"/>
      <c r="WSO17" s="80"/>
      <c r="WSP17" s="80"/>
      <c r="WSQ17" s="80"/>
      <c r="WSR17" s="80"/>
      <c r="WSS17" s="80"/>
      <c r="WST17" s="80"/>
      <c r="WSU17" s="80"/>
      <c r="WSV17" s="80"/>
      <c r="WSW17" s="80"/>
      <c r="WSX17" s="80"/>
      <c r="WSY17" s="80"/>
      <c r="WSZ17" s="80"/>
      <c r="WTA17" s="80"/>
      <c r="WTB17" s="80"/>
      <c r="WTC17" s="80"/>
      <c r="WTD17" s="80"/>
      <c r="WTE17" s="80"/>
      <c r="WTF17" s="80"/>
      <c r="WTG17" s="80"/>
      <c r="WTH17" s="80"/>
      <c r="WTI17" s="80"/>
      <c r="WTJ17" s="80"/>
      <c r="WTK17" s="80"/>
      <c r="WTL17" s="80"/>
      <c r="WTM17" s="80"/>
      <c r="WTN17" s="80"/>
      <c r="WTO17" s="80"/>
      <c r="WTP17" s="80"/>
      <c r="WTQ17" s="80"/>
      <c r="WTR17" s="80"/>
      <c r="WTS17" s="80"/>
      <c r="WTT17" s="80"/>
      <c r="WTU17" s="80"/>
      <c r="WTV17" s="80"/>
      <c r="WTW17" s="80"/>
      <c r="WTX17" s="80"/>
      <c r="WTY17" s="80"/>
      <c r="WTZ17" s="80"/>
      <c r="WUA17" s="80"/>
      <c r="WUB17" s="80"/>
      <c r="WUC17" s="80"/>
      <c r="WUD17" s="80"/>
      <c r="WUE17" s="80"/>
      <c r="WUF17" s="80"/>
      <c r="WUG17" s="80"/>
      <c r="WUH17" s="80"/>
      <c r="WUI17" s="80"/>
      <c r="WUJ17" s="80"/>
      <c r="WUK17" s="80"/>
      <c r="WUL17" s="80"/>
      <c r="WUM17" s="80"/>
      <c r="WUN17" s="80"/>
      <c r="WUO17" s="80"/>
      <c r="WUP17" s="80"/>
      <c r="WUQ17" s="80"/>
      <c r="WUR17" s="80"/>
      <c r="WUS17" s="80"/>
      <c r="WUT17" s="80"/>
      <c r="WUU17" s="80"/>
      <c r="WUV17" s="80"/>
      <c r="WUW17" s="80"/>
      <c r="WUX17" s="80"/>
      <c r="WUY17" s="80"/>
      <c r="WUZ17" s="80"/>
      <c r="WVA17" s="80"/>
      <c r="WVB17" s="80"/>
      <c r="WVC17" s="80"/>
      <c r="WVD17" s="80"/>
      <c r="WVE17" s="80"/>
      <c r="WVF17" s="80"/>
      <c r="WVG17" s="80"/>
      <c r="WVH17" s="80"/>
      <c r="WVI17" s="80"/>
      <c r="WVJ17" s="80"/>
      <c r="WVK17" s="80"/>
      <c r="WVL17" s="80"/>
      <c r="WVM17" s="80"/>
      <c r="WVN17" s="80"/>
      <c r="WVO17" s="80"/>
      <c r="WVP17" s="80"/>
      <c r="WVQ17" s="80"/>
      <c r="WVR17" s="80"/>
      <c r="WVS17" s="80"/>
      <c r="WVT17" s="80"/>
      <c r="WVU17" s="80"/>
      <c r="WVV17" s="80"/>
      <c r="WVW17" s="80"/>
      <c r="WVX17" s="80"/>
      <c r="WVY17" s="80"/>
      <c r="WVZ17" s="80"/>
      <c r="WWA17" s="80"/>
      <c r="WWB17" s="80"/>
      <c r="WWC17" s="80"/>
      <c r="WWD17" s="80"/>
    </row>
    <row r="18" spans="1:16150">
      <c r="A18" s="224"/>
      <c r="B18" s="225"/>
      <c r="C18" s="226"/>
      <c r="D18" s="226"/>
      <c r="E18" s="226"/>
      <c r="F18" s="226"/>
      <c r="G18" s="226"/>
      <c r="H18" s="226"/>
      <c r="I18" s="226"/>
      <c r="J18" s="226"/>
      <c r="K18" s="226"/>
      <c r="L18" s="226"/>
      <c r="M18" s="226"/>
      <c r="N18" s="226"/>
      <c r="O18" s="226"/>
      <c r="P18" s="226"/>
      <c r="Q18" s="226"/>
      <c r="R18" s="225"/>
      <c r="S18" s="225"/>
      <c r="T18" s="225"/>
      <c r="U18" s="225"/>
      <c r="V18" s="225"/>
      <c r="W18" s="225"/>
      <c r="X18" s="225"/>
      <c r="Y18" s="225"/>
      <c r="Z18" s="225"/>
      <c r="AA18" s="225"/>
      <c r="AB18" s="225"/>
      <c r="AC18" s="225"/>
      <c r="AD18" s="225"/>
      <c r="AE18" s="225"/>
      <c r="AF18" s="225"/>
      <c r="AG18" s="236">
        <f>SUM(W17:AG17)</f>
        <v>2805015.55</v>
      </c>
    </row>
    <row r="19" spans="1:16150" ht="15.75" thickBot="1">
      <c r="A19" s="15"/>
      <c r="B19" s="227"/>
      <c r="C19" s="225"/>
      <c r="D19" s="225"/>
      <c r="E19" s="225"/>
      <c r="F19" s="225"/>
      <c r="G19" s="225"/>
      <c r="H19" s="225"/>
      <c r="I19" s="225"/>
      <c r="J19" s="225"/>
      <c r="K19" s="225"/>
      <c r="L19" s="225"/>
      <c r="M19" s="225"/>
      <c r="N19" s="225"/>
      <c r="O19" s="225"/>
      <c r="P19" s="225"/>
      <c r="Q19" s="225"/>
      <c r="R19" s="225"/>
      <c r="S19" s="227"/>
      <c r="T19" s="225"/>
      <c r="U19" s="225"/>
      <c r="V19" s="225"/>
      <c r="W19" s="225"/>
      <c r="X19" s="225"/>
      <c r="Y19" s="225"/>
      <c r="Z19" s="225"/>
      <c r="AA19" s="225"/>
      <c r="AB19" s="225"/>
      <c r="AC19" s="225"/>
      <c r="AD19" s="225"/>
      <c r="AE19" s="225"/>
      <c r="AF19" s="279" t="s">
        <v>557</v>
      </c>
      <c r="AG19" s="226" t="b">
        <f>AG18='5. UFR Salaries'!C55</f>
        <v>0</v>
      </c>
    </row>
    <row r="20" spans="1:16150" ht="15.75" thickBot="1">
      <c r="A20" s="455"/>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T20" s="942" t="s">
        <v>576</v>
      </c>
      <c r="AU20" s="943"/>
      <c r="AV20" s="943"/>
      <c r="AW20" s="943"/>
      <c r="AX20" s="943"/>
      <c r="AY20" s="942" t="s">
        <v>577</v>
      </c>
      <c r="AZ20" s="943"/>
      <c r="BA20" s="943"/>
      <c r="BB20" s="943"/>
      <c r="BC20" s="943"/>
      <c r="BD20" s="943"/>
      <c r="BE20" s="943"/>
      <c r="BF20" s="943"/>
      <c r="BG20" s="944"/>
      <c r="BI20" s="942" t="s">
        <v>576</v>
      </c>
      <c r="BJ20" s="943"/>
      <c r="BK20" s="943"/>
      <c r="BL20" s="943"/>
      <c r="BM20" s="944"/>
      <c r="BN20" s="942" t="s">
        <v>577</v>
      </c>
      <c r="BO20" s="943"/>
      <c r="BP20" s="943"/>
      <c r="BQ20" s="943"/>
      <c r="BR20" s="943"/>
      <c r="BS20" s="943"/>
      <c r="BT20" s="943"/>
      <c r="BU20" s="943"/>
      <c r="BV20" s="944"/>
    </row>
    <row r="21" spans="1:16150">
      <c r="A21" s="454" t="s">
        <v>643</v>
      </c>
      <c r="B21" s="253"/>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4"/>
      <c r="AJ21" s="354" t="s">
        <v>460</v>
      </c>
      <c r="AK21" s="354" t="s">
        <v>452</v>
      </c>
      <c r="AL21" s="354" t="s">
        <v>454</v>
      </c>
      <c r="AM21" s="354" t="s">
        <v>456</v>
      </c>
      <c r="AN21" s="354" t="s">
        <v>458</v>
      </c>
      <c r="AO21" s="354"/>
      <c r="AP21" s="354"/>
      <c r="AR21" s="355" t="s">
        <v>574</v>
      </c>
      <c r="AS21" s="361" t="s">
        <v>575</v>
      </c>
      <c r="AT21" s="362" t="s">
        <v>550</v>
      </c>
      <c r="AU21" s="354" t="s">
        <v>551</v>
      </c>
      <c r="AV21" s="354" t="s">
        <v>552</v>
      </c>
      <c r="AW21" s="354" t="s">
        <v>553</v>
      </c>
      <c r="AX21" s="371" t="s">
        <v>554</v>
      </c>
      <c r="AY21" s="362" t="s">
        <v>550</v>
      </c>
      <c r="AZ21" s="354" t="s">
        <v>551</v>
      </c>
      <c r="BA21" s="354" t="s">
        <v>552</v>
      </c>
      <c r="BB21" s="354" t="s">
        <v>553</v>
      </c>
      <c r="BC21" s="354" t="s">
        <v>554</v>
      </c>
      <c r="BD21" s="354" t="s">
        <v>555</v>
      </c>
      <c r="BE21" s="354" t="s">
        <v>556</v>
      </c>
      <c r="BF21" s="354" t="s">
        <v>559</v>
      </c>
      <c r="BG21" s="363" t="s">
        <v>560</v>
      </c>
      <c r="BI21" s="362" t="s">
        <v>550</v>
      </c>
      <c r="BJ21" s="354" t="s">
        <v>551</v>
      </c>
      <c r="BK21" s="354" t="s">
        <v>552</v>
      </c>
      <c r="BL21" s="354" t="s">
        <v>553</v>
      </c>
      <c r="BM21" s="363" t="s">
        <v>554</v>
      </c>
      <c r="BN21" s="362" t="s">
        <v>550</v>
      </c>
      <c r="BO21" s="354" t="s">
        <v>551</v>
      </c>
      <c r="BP21" s="354" t="s">
        <v>552</v>
      </c>
      <c r="BQ21" s="354" t="s">
        <v>553</v>
      </c>
      <c r="BR21" s="354" t="s">
        <v>554</v>
      </c>
      <c r="BS21" s="354" t="s">
        <v>555</v>
      </c>
      <c r="BT21" s="354" t="s">
        <v>556</v>
      </c>
      <c r="BU21" s="354" t="s">
        <v>559</v>
      </c>
      <c r="BV21" s="363" t="s">
        <v>560</v>
      </c>
      <c r="BX21" s="435" t="s">
        <v>434</v>
      </c>
      <c r="BY21" s="435" t="s">
        <v>634</v>
      </c>
    </row>
    <row r="22" spans="1:16150" ht="15.75" thickBot="1">
      <c r="A22" s="255" t="str">
        <f>A2</f>
        <v>BARCC</v>
      </c>
      <c r="B22" s="82">
        <f t="shared" ref="B22:AG22" si="9">B2</f>
        <v>1672859</v>
      </c>
      <c r="C22" s="83">
        <f t="shared" si="9"/>
        <v>4120</v>
      </c>
      <c r="D22" s="83">
        <f t="shared" si="9"/>
        <v>1</v>
      </c>
      <c r="E22" s="208">
        <f t="shared" si="9"/>
        <v>3</v>
      </c>
      <c r="F22" s="85">
        <f t="shared" si="9"/>
        <v>370</v>
      </c>
      <c r="G22" s="85">
        <f t="shared" si="9"/>
        <v>1</v>
      </c>
      <c r="H22" s="211">
        <f t="shared" si="9"/>
        <v>3</v>
      </c>
      <c r="I22" s="85">
        <f t="shared" si="9"/>
        <v>1687</v>
      </c>
      <c r="J22" s="85">
        <f t="shared" si="9"/>
        <v>1</v>
      </c>
      <c r="K22" s="211">
        <f t="shared" si="9"/>
        <v>3</v>
      </c>
      <c r="L22" s="85">
        <f t="shared" si="9"/>
        <v>2202</v>
      </c>
      <c r="M22" s="85">
        <f t="shared" si="9"/>
        <v>1</v>
      </c>
      <c r="N22" s="211">
        <f t="shared" si="9"/>
        <v>3</v>
      </c>
      <c r="O22" s="85">
        <f t="shared" si="9"/>
        <v>57</v>
      </c>
      <c r="P22" s="85">
        <f t="shared" si="9"/>
        <v>6</v>
      </c>
      <c r="Q22" s="211">
        <f t="shared" si="9"/>
        <v>2</v>
      </c>
      <c r="R22" s="83">
        <f t="shared" si="9"/>
        <v>4316</v>
      </c>
      <c r="S22" s="204">
        <f t="shared" si="9"/>
        <v>636796</v>
      </c>
      <c r="T22" s="207">
        <f t="shared" si="9"/>
        <v>147.5430954587581</v>
      </c>
      <c r="U22" s="83">
        <f t="shared" si="9"/>
        <v>14</v>
      </c>
      <c r="V22" s="83">
        <f t="shared" si="9"/>
        <v>1</v>
      </c>
      <c r="W22" s="239">
        <f t="shared" si="9"/>
        <v>31839.800000000003</v>
      </c>
      <c r="X22" s="239">
        <f t="shared" si="9"/>
        <v>31839.800000000003</v>
      </c>
      <c r="Y22" s="240">
        <f t="shared" si="9"/>
        <v>95519.4</v>
      </c>
      <c r="Z22" s="240">
        <f t="shared" si="9"/>
        <v>95519.4</v>
      </c>
      <c r="AA22" s="240">
        <f t="shared" si="9"/>
        <v>63679.600000000006</v>
      </c>
      <c r="AB22" s="240">
        <f t="shared" si="9"/>
        <v>95519.4</v>
      </c>
      <c r="AC22" s="240">
        <f t="shared" si="9"/>
        <v>31839.800000000003</v>
      </c>
      <c r="AD22" s="241">
        <f t="shared" si="9"/>
        <v>63679.600000000006</v>
      </c>
      <c r="AE22" s="242">
        <f t="shared" si="9"/>
        <v>31839.800000000003</v>
      </c>
      <c r="AF22" s="242">
        <f t="shared" si="9"/>
        <v>95519.4</v>
      </c>
      <c r="AG22" s="242">
        <f t="shared" si="9"/>
        <v>0</v>
      </c>
      <c r="AH22" s="256"/>
      <c r="AJ22" s="232">
        <f>'FY14 Units'!J3</f>
        <v>117.80000000000001</v>
      </c>
      <c r="AK22" s="232">
        <f>'FY14 Units'!K3</f>
        <v>1540.0952380952378</v>
      </c>
      <c r="AL22" s="232">
        <f>'FY14 Units'!L3</f>
        <v>1825.3333333333335</v>
      </c>
      <c r="AM22" s="232">
        <f>'FY14 Units'!M3</f>
        <v>6129.4333333333334</v>
      </c>
      <c r="AN22" s="232">
        <f>'FY14 Units'!N3</f>
        <v>2789.2</v>
      </c>
      <c r="AO22" s="232">
        <f>SUM(AJ22:AN22)</f>
        <v>12401.861904761903</v>
      </c>
      <c r="AP22" s="232"/>
      <c r="AQ22" s="232"/>
      <c r="AR22" s="360">
        <f>SUM(Y22:AC22)</f>
        <v>382077.6</v>
      </c>
      <c r="AS22" s="360">
        <f>SUM(Y22:AG22)</f>
        <v>573116.39999999991</v>
      </c>
      <c r="AT22" s="367">
        <f>$Y22/AR22</f>
        <v>0.25</v>
      </c>
      <c r="AU22" s="368">
        <f>$Z22/AR22</f>
        <v>0.25</v>
      </c>
      <c r="AV22" s="368">
        <f>$AA22/AR22</f>
        <v>0.16666666666666669</v>
      </c>
      <c r="AW22" s="368">
        <f>$AB22/AR22</f>
        <v>0.25</v>
      </c>
      <c r="AX22" s="368">
        <f>$AC22/AR22</f>
        <v>8.3333333333333343E-2</v>
      </c>
      <c r="AY22" s="367">
        <f>Y22/AS22</f>
        <v>0.16666666666666669</v>
      </c>
      <c r="AZ22" s="368">
        <f>Z22/AS22</f>
        <v>0.16666666666666669</v>
      </c>
      <c r="BA22" s="368">
        <f>AA22/AS22</f>
        <v>0.11111111111111113</v>
      </c>
      <c r="BB22" s="368">
        <f>AB22/AS22</f>
        <v>0.16666666666666669</v>
      </c>
      <c r="BC22" s="368">
        <f>AC22/AS22</f>
        <v>5.5555555555555566E-2</v>
      </c>
      <c r="BD22" s="368">
        <f>AD22/AS22</f>
        <v>0.11111111111111113</v>
      </c>
      <c r="BE22" s="368">
        <f>AE22/AS22</f>
        <v>5.5555555555555566E-2</v>
      </c>
      <c r="BF22" s="368">
        <f>AF22/AS22</f>
        <v>0.16666666666666669</v>
      </c>
      <c r="BG22" s="369">
        <f>AG22/AS22</f>
        <v>0</v>
      </c>
      <c r="BI22" s="375">
        <f>$X22*AT22</f>
        <v>7959.9500000000007</v>
      </c>
      <c r="BJ22" s="376">
        <f>$X22*AU22</f>
        <v>7959.9500000000007</v>
      </c>
      <c r="BK22" s="376">
        <f>$X22*AV22</f>
        <v>5306.6333333333341</v>
      </c>
      <c r="BL22" s="376">
        <f>X22*AW22</f>
        <v>7959.9500000000007</v>
      </c>
      <c r="BM22" s="377">
        <f>X22*AX22</f>
        <v>2653.3166666666671</v>
      </c>
      <c r="BN22" s="375">
        <f t="shared" ref="BN22:BV22" si="10">AY22*$W22</f>
        <v>5306.6333333333341</v>
      </c>
      <c r="BO22" s="376">
        <f t="shared" si="10"/>
        <v>5306.6333333333341</v>
      </c>
      <c r="BP22" s="376">
        <f t="shared" si="10"/>
        <v>3537.7555555555564</v>
      </c>
      <c r="BQ22" s="376">
        <f t="shared" si="10"/>
        <v>5306.6333333333341</v>
      </c>
      <c r="BR22" s="376">
        <f t="shared" si="10"/>
        <v>1768.8777777777782</v>
      </c>
      <c r="BS22" s="376">
        <f t="shared" si="10"/>
        <v>3537.7555555555564</v>
      </c>
      <c r="BT22" s="376">
        <f t="shared" si="10"/>
        <v>1768.8777777777782</v>
      </c>
      <c r="BU22" s="376">
        <f t="shared" si="10"/>
        <v>5306.6333333333341</v>
      </c>
      <c r="BV22" s="377">
        <f t="shared" si="10"/>
        <v>0</v>
      </c>
      <c r="BW22" s="378"/>
      <c r="BX22" s="437" t="str">
        <f>A22</f>
        <v>BARCC</v>
      </c>
      <c r="BY22" s="437">
        <f>AD37+BS22</f>
        <v>33105.655555555561</v>
      </c>
    </row>
    <row r="23" spans="1:16150">
      <c r="A23" s="290"/>
      <c r="B23" s="447"/>
      <c r="C23" s="260"/>
      <c r="D23" s="260"/>
      <c r="E23" s="260"/>
      <c r="F23" s="260"/>
      <c r="G23" s="260"/>
      <c r="H23" s="260"/>
      <c r="I23" s="260"/>
      <c r="J23" s="260"/>
      <c r="K23" s="260"/>
      <c r="L23" s="260"/>
      <c r="M23" s="260"/>
      <c r="N23" s="260"/>
      <c r="O23" s="260"/>
      <c r="P23" s="260"/>
      <c r="Q23" s="260"/>
      <c r="R23" s="260"/>
      <c r="S23" s="447"/>
      <c r="T23" s="260"/>
      <c r="U23" s="260"/>
      <c r="V23" s="260"/>
      <c r="W23" s="261">
        <f>SUM(W22)</f>
        <v>31839.800000000003</v>
      </c>
      <c r="X23" s="261">
        <f t="shared" ref="X23:AG23" si="11">SUM(X22)</f>
        <v>31839.800000000003</v>
      </c>
      <c r="Y23" s="261">
        <f t="shared" si="11"/>
        <v>95519.4</v>
      </c>
      <c r="Z23" s="261">
        <f t="shared" si="11"/>
        <v>95519.4</v>
      </c>
      <c r="AA23" s="261">
        <f t="shared" si="11"/>
        <v>63679.600000000006</v>
      </c>
      <c r="AB23" s="261">
        <f t="shared" si="11"/>
        <v>95519.4</v>
      </c>
      <c r="AC23" s="261">
        <f t="shared" si="11"/>
        <v>31839.800000000003</v>
      </c>
      <c r="AD23" s="261">
        <f t="shared" si="11"/>
        <v>63679.600000000006</v>
      </c>
      <c r="AE23" s="261">
        <f t="shared" si="11"/>
        <v>31839.800000000003</v>
      </c>
      <c r="AF23" s="261">
        <f t="shared" si="11"/>
        <v>95519.4</v>
      </c>
      <c r="AG23" s="261">
        <f t="shared" si="11"/>
        <v>0</v>
      </c>
      <c r="AH23" s="256"/>
      <c r="AJ23" s="232"/>
      <c r="AK23" s="232"/>
      <c r="AL23" s="232"/>
      <c r="AM23" s="232"/>
      <c r="AN23" s="232"/>
      <c r="AO23" s="232"/>
      <c r="AP23" s="232"/>
      <c r="AQ23" s="232"/>
      <c r="AR23" s="360"/>
      <c r="AS23" s="360"/>
      <c r="AT23" s="365"/>
      <c r="AU23" s="365"/>
      <c r="AV23" s="365"/>
      <c r="AW23" s="365"/>
      <c r="AX23" s="365"/>
      <c r="AY23" s="365"/>
      <c r="AZ23" s="365"/>
      <c r="BA23" s="365"/>
      <c r="BB23" s="365"/>
      <c r="BC23" s="365"/>
      <c r="BD23" s="365"/>
      <c r="BE23" s="365"/>
      <c r="BF23" s="365"/>
      <c r="BG23" s="365"/>
      <c r="BH23" s="370"/>
      <c r="BI23" s="379">
        <f>SUM(BI19:BI22)</f>
        <v>7959.9500000000007</v>
      </c>
      <c r="BJ23" s="379">
        <f t="shared" ref="BJ23" si="12">SUM(BJ19:BJ22)</f>
        <v>7959.9500000000007</v>
      </c>
      <c r="BK23" s="379">
        <f t="shared" ref="BK23" si="13">SUM(BK19:BK22)</f>
        <v>5306.6333333333341</v>
      </c>
      <c r="BL23" s="379">
        <f t="shared" ref="BL23" si="14">SUM(BL19:BL22)</f>
        <v>7959.9500000000007</v>
      </c>
      <c r="BM23" s="379">
        <f t="shared" ref="BM23" si="15">SUM(BM19:BM22)</f>
        <v>2653.3166666666671</v>
      </c>
      <c r="BN23" s="379">
        <f>SUM(BN19:BN22)</f>
        <v>5306.6333333333341</v>
      </c>
      <c r="BO23" s="379">
        <f t="shared" ref="BO23" si="16">SUM(BO19:BO22)</f>
        <v>5306.6333333333341</v>
      </c>
      <c r="BP23" s="379">
        <f t="shared" ref="BP23" si="17">SUM(BP19:BP22)</f>
        <v>3537.7555555555564</v>
      </c>
      <c r="BQ23" s="379">
        <f t="shared" ref="BQ23" si="18">SUM(BQ19:BQ22)</f>
        <v>5306.6333333333341</v>
      </c>
      <c r="BR23" s="379">
        <f t="shared" ref="BR23" si="19">SUM(BR19:BR22)</f>
        <v>1768.8777777777782</v>
      </c>
      <c r="BS23" s="379">
        <f t="shared" ref="BS23" si="20">SUM(BS19:BS22)</f>
        <v>3537.7555555555564</v>
      </c>
      <c r="BT23" s="379">
        <f t="shared" ref="BT23" si="21">SUM(BT19:BT22)</f>
        <v>1768.8777777777782</v>
      </c>
      <c r="BU23" s="379">
        <f t="shared" ref="BU23" si="22">SUM(BU19:BU22)</f>
        <v>5306.6333333333341</v>
      </c>
      <c r="BV23" s="379">
        <f t="shared" ref="BV23" si="23">SUM(BV19:BV22)</f>
        <v>0</v>
      </c>
      <c r="BW23" s="378"/>
      <c r="BX23" s="378"/>
      <c r="BY23" s="438">
        <f>SUM(BY22)</f>
        <v>33105.655555555561</v>
      </c>
      <c r="BZ23" s="378"/>
      <c r="CA23" s="378"/>
    </row>
    <row r="24" spans="1:16150">
      <c r="A24" s="290"/>
      <c r="B24" s="447"/>
      <c r="C24" s="260"/>
      <c r="D24" s="260"/>
      <c r="E24" s="260"/>
      <c r="F24" s="260"/>
      <c r="G24" s="260"/>
      <c r="H24" s="260"/>
      <c r="I24" s="260"/>
      <c r="J24" s="260"/>
      <c r="K24" s="260"/>
      <c r="L24" s="260"/>
      <c r="M24" s="260"/>
      <c r="N24" s="260"/>
      <c r="O24" s="260"/>
      <c r="P24" s="260"/>
      <c r="Q24" s="260"/>
      <c r="R24" s="260"/>
      <c r="S24" s="447"/>
      <c r="T24" s="260"/>
      <c r="U24" s="260"/>
      <c r="V24" s="260"/>
      <c r="W24" s="260"/>
      <c r="X24" s="260"/>
      <c r="Y24" s="260"/>
      <c r="Z24" s="260"/>
      <c r="AA24" s="260"/>
      <c r="AB24" s="260"/>
      <c r="AC24" s="260"/>
      <c r="AD24" s="260"/>
      <c r="AE24" s="260"/>
      <c r="AF24" s="448"/>
      <c r="AG24" s="449"/>
      <c r="AH24" s="256"/>
      <c r="AJ24" s="232"/>
      <c r="AK24" s="232"/>
      <c r="AL24" s="232"/>
      <c r="AM24" s="232"/>
      <c r="AN24" s="232"/>
      <c r="AO24" s="232"/>
      <c r="AP24" s="232"/>
      <c r="AQ24" s="232"/>
      <c r="AR24" s="360"/>
      <c r="AS24" s="360"/>
      <c r="AT24" s="365"/>
      <c r="AU24" s="365"/>
      <c r="AV24" s="365"/>
      <c r="AW24" s="365"/>
      <c r="AX24" s="365"/>
      <c r="AY24" s="365"/>
      <c r="AZ24" s="365"/>
      <c r="BA24" s="365"/>
      <c r="BB24" s="365"/>
      <c r="BC24" s="365"/>
      <c r="BD24" s="365"/>
      <c r="BE24" s="365"/>
      <c r="BF24" s="365"/>
      <c r="BG24" s="365"/>
      <c r="BH24" s="370"/>
      <c r="BI24" s="380">
        <f>SUM(BI23:BM23)</f>
        <v>31839.800000000003</v>
      </c>
      <c r="BN24" s="380">
        <f>SUM(BN23:BV23)</f>
        <v>31839.80000000001</v>
      </c>
      <c r="BW24" s="378"/>
      <c r="BX24" s="378"/>
      <c r="BY24" s="378"/>
      <c r="BZ24" s="378"/>
      <c r="CA24" s="378"/>
    </row>
    <row r="25" spans="1:16150">
      <c r="A25" s="290"/>
      <c r="B25" s="447"/>
      <c r="C25" s="260"/>
      <c r="D25" s="260"/>
      <c r="E25" s="260"/>
      <c r="F25" s="260"/>
      <c r="G25" s="260"/>
      <c r="H25" s="260"/>
      <c r="I25" s="260"/>
      <c r="J25" s="260"/>
      <c r="K25" s="260"/>
      <c r="L25" s="260"/>
      <c r="M25" s="260"/>
      <c r="N25" s="260"/>
      <c r="O25" s="260"/>
      <c r="P25" s="260"/>
      <c r="Q25" s="260"/>
      <c r="R25" s="260"/>
      <c r="S25" s="447"/>
      <c r="T25" s="260"/>
      <c r="U25" s="260"/>
      <c r="V25" s="260"/>
      <c r="W25" s="260"/>
      <c r="X25" s="260"/>
      <c r="Y25" s="260"/>
      <c r="Z25" s="260"/>
      <c r="AA25" s="271" t="s">
        <v>561</v>
      </c>
      <c r="AB25" s="271" t="s">
        <v>523</v>
      </c>
      <c r="AC25" s="271" t="s">
        <v>525</v>
      </c>
      <c r="AD25" s="271" t="s">
        <v>568</v>
      </c>
      <c r="AE25" s="271" t="s">
        <v>569</v>
      </c>
      <c r="AF25" s="271" t="s">
        <v>570</v>
      </c>
      <c r="AG25" s="271" t="s">
        <v>571</v>
      </c>
      <c r="AH25" s="256"/>
      <c r="AJ25" s="232"/>
      <c r="AK25" s="232"/>
      <c r="AL25" s="232"/>
      <c r="AM25" s="232"/>
      <c r="AN25" s="232"/>
      <c r="AO25" s="232"/>
      <c r="AP25" s="232"/>
      <c r="AQ25" s="232"/>
      <c r="AR25" s="360"/>
      <c r="AS25" s="360"/>
      <c r="AT25" s="365"/>
      <c r="AU25" s="365"/>
      <c r="AV25" s="365"/>
      <c r="AW25" s="365"/>
      <c r="AX25" s="365"/>
      <c r="AY25" s="365"/>
      <c r="AZ25" s="365"/>
      <c r="BA25" s="365"/>
      <c r="BB25" s="365"/>
      <c r="BC25" s="365"/>
      <c r="BD25" s="365"/>
      <c r="BE25" s="365"/>
      <c r="BF25" s="365"/>
      <c r="BG25" s="365"/>
      <c r="BH25" s="370"/>
      <c r="BI25" s="224" t="b">
        <f>BI24=X23</f>
        <v>1</v>
      </c>
      <c r="BN25" s="224" t="b">
        <f>BN24=W23</f>
        <v>1</v>
      </c>
      <c r="BW25" s="378"/>
      <c r="BX25" s="378"/>
      <c r="BY25" s="378"/>
      <c r="BZ25" s="378"/>
      <c r="CA25" s="378"/>
    </row>
    <row r="26" spans="1:16150">
      <c r="A26" s="290"/>
      <c r="B26" s="447"/>
      <c r="C26" s="260"/>
      <c r="D26" s="260"/>
      <c r="E26" s="260"/>
      <c r="F26" s="260"/>
      <c r="G26" s="260"/>
      <c r="H26" s="260"/>
      <c r="I26" s="260"/>
      <c r="J26" s="260"/>
      <c r="K26" s="260"/>
      <c r="L26" s="260"/>
      <c r="M26" s="260"/>
      <c r="N26" s="260"/>
      <c r="O26" s="260"/>
      <c r="P26" s="260"/>
      <c r="Q26" s="260"/>
      <c r="R26" s="260"/>
      <c r="S26" s="447"/>
      <c r="T26" s="260"/>
      <c r="U26" s="260"/>
      <c r="V26" s="260"/>
      <c r="W26" s="260"/>
      <c r="X26" s="260"/>
      <c r="Y26" s="260"/>
      <c r="Z26" s="260"/>
      <c r="AA26" s="269" t="s">
        <v>468</v>
      </c>
      <c r="AB26" s="262">
        <f>Y23+BI23+BN23</f>
        <v>108785.98333333332</v>
      </c>
      <c r="AC26" s="357">
        <f>AK22</f>
        <v>1540.0952380952378</v>
      </c>
      <c r="AD26" s="264">
        <f>AB26/AC26</f>
        <v>70.63588058870819</v>
      </c>
      <c r="AE26" s="357">
        <f>AC26/12</f>
        <v>128.34126984126982</v>
      </c>
      <c r="AF26" s="264">
        <f>AE26*AD26</f>
        <v>9065.4986111111102</v>
      </c>
      <c r="AG26" s="264">
        <f>AF26</f>
        <v>9065.4986111111102</v>
      </c>
      <c r="AH26" s="256"/>
      <c r="AJ26" s="232"/>
      <c r="AK26" s="232"/>
      <c r="AL26" s="232"/>
      <c r="AM26" s="232"/>
      <c r="AN26" s="232"/>
      <c r="AO26" s="232"/>
      <c r="AP26" s="232"/>
      <c r="AQ26" s="232"/>
      <c r="AR26" s="360"/>
      <c r="AS26" s="360"/>
      <c r="AT26" s="365"/>
      <c r="AU26" s="365"/>
      <c r="AV26" s="365"/>
      <c r="AW26" s="365"/>
      <c r="AX26" s="365"/>
      <c r="AY26" s="365"/>
      <c r="AZ26" s="365"/>
      <c r="BA26" s="365"/>
      <c r="BB26" s="365"/>
      <c r="BC26" s="365"/>
      <c r="BD26" s="365"/>
      <c r="BE26" s="365"/>
      <c r="BF26" s="365"/>
      <c r="BG26" s="365"/>
      <c r="BH26" s="370"/>
      <c r="BI26" s="373"/>
      <c r="BJ26" s="373"/>
      <c r="BK26" s="373"/>
      <c r="BL26" s="373"/>
      <c r="BM26" s="373"/>
      <c r="BN26" s="373"/>
      <c r="BO26" s="373"/>
      <c r="BP26" s="373"/>
      <c r="BQ26" s="373"/>
      <c r="BR26" s="373"/>
      <c r="BS26" s="373"/>
      <c r="BT26" s="373"/>
      <c r="BU26" s="373"/>
      <c r="BV26" s="373"/>
      <c r="BW26" s="378"/>
      <c r="BX26" s="378"/>
      <c r="BY26" s="378"/>
      <c r="BZ26" s="378"/>
      <c r="CA26" s="378"/>
    </row>
    <row r="27" spans="1:16150">
      <c r="A27" s="290"/>
      <c r="B27" s="447"/>
      <c r="C27" s="260"/>
      <c r="D27" s="260"/>
      <c r="E27" s="260"/>
      <c r="F27" s="260"/>
      <c r="G27" s="260"/>
      <c r="H27" s="260"/>
      <c r="I27" s="260"/>
      <c r="J27" s="260"/>
      <c r="K27" s="260"/>
      <c r="L27" s="260"/>
      <c r="M27" s="260"/>
      <c r="N27" s="260"/>
      <c r="O27" s="260"/>
      <c r="P27" s="260"/>
      <c r="Q27" s="260"/>
      <c r="R27" s="260"/>
      <c r="S27" s="447"/>
      <c r="T27" s="260"/>
      <c r="U27" s="260"/>
      <c r="V27" s="260"/>
      <c r="W27" s="260"/>
      <c r="X27" s="260"/>
      <c r="Y27" s="260"/>
      <c r="Z27" s="260"/>
      <c r="AA27" s="269" t="s">
        <v>469</v>
      </c>
      <c r="AB27" s="262">
        <f>Z23+BJ23+BO23</f>
        <v>108785.98333333332</v>
      </c>
      <c r="AC27" s="357">
        <f>AL22</f>
        <v>1825.3333333333335</v>
      </c>
      <c r="AD27" s="264">
        <f t="shared" ref="AD27:AD30" si="24">AB27/AC27</f>
        <v>59.597872534696847</v>
      </c>
      <c r="AE27" s="357">
        <f t="shared" ref="AE27:AE30" si="25">AC27/12</f>
        <v>152.11111111111111</v>
      </c>
      <c r="AF27" s="264">
        <f t="shared" ref="AF27:AF30" si="26">AE27*AD27</f>
        <v>9065.4986111111102</v>
      </c>
      <c r="AG27" s="264">
        <f t="shared" ref="AG27:AG34" si="27">AF27</f>
        <v>9065.4986111111102</v>
      </c>
      <c r="AH27" s="256"/>
      <c r="AJ27" s="232"/>
      <c r="AK27" s="232"/>
      <c r="AL27" s="232"/>
      <c r="AM27" s="232"/>
      <c r="AN27" s="232"/>
      <c r="AO27" s="232"/>
      <c r="AP27" s="232"/>
      <c r="AQ27" s="232"/>
      <c r="AR27" s="360"/>
      <c r="AS27" s="360"/>
      <c r="AT27" s="365"/>
      <c r="AU27" s="365"/>
      <c r="AV27" s="365"/>
      <c r="AW27" s="365"/>
      <c r="AX27" s="365"/>
      <c r="AY27" s="365"/>
      <c r="AZ27" s="365"/>
      <c r="BA27" s="365"/>
      <c r="BB27" s="365"/>
      <c r="BC27" s="365"/>
      <c r="BD27" s="365"/>
      <c r="BE27" s="365"/>
      <c r="BF27" s="365"/>
      <c r="BG27" s="365"/>
      <c r="BH27" s="370"/>
      <c r="BI27" s="373"/>
      <c r="BJ27" s="373"/>
      <c r="BK27" s="373"/>
      <c r="BL27" s="373"/>
      <c r="BM27" s="373"/>
      <c r="BN27" s="373"/>
      <c r="BO27" s="373"/>
      <c r="BP27" s="373"/>
      <c r="BQ27" s="373"/>
      <c r="BR27" s="373"/>
      <c r="BS27" s="373"/>
      <c r="BT27" s="373"/>
      <c r="BU27" s="373"/>
      <c r="BV27" s="373"/>
      <c r="BW27" s="378"/>
      <c r="BX27" s="378"/>
      <c r="BY27" s="378"/>
      <c r="BZ27" s="378"/>
      <c r="CA27" s="378"/>
    </row>
    <row r="28" spans="1:16150">
      <c r="A28" s="290"/>
      <c r="B28" s="447"/>
      <c r="C28" s="260"/>
      <c r="D28" s="260"/>
      <c r="E28" s="260"/>
      <c r="F28" s="260"/>
      <c r="G28" s="260"/>
      <c r="H28" s="260"/>
      <c r="I28" s="260"/>
      <c r="J28" s="260"/>
      <c r="K28" s="260"/>
      <c r="L28" s="260"/>
      <c r="M28" s="260"/>
      <c r="N28" s="260"/>
      <c r="O28" s="260"/>
      <c r="P28" s="260"/>
      <c r="Q28" s="260"/>
      <c r="R28" s="260"/>
      <c r="S28" s="447"/>
      <c r="T28" s="260"/>
      <c r="U28" s="260"/>
      <c r="V28" s="260"/>
      <c r="W28" s="260"/>
      <c r="X28" s="260"/>
      <c r="Y28" s="260"/>
      <c r="Z28" s="260"/>
      <c r="AA28" s="269" t="s">
        <v>470</v>
      </c>
      <c r="AB28" s="262">
        <f>AA23+BK23+BP23</f>
        <v>72523.988888888896</v>
      </c>
      <c r="AC28" s="357">
        <f>AM22</f>
        <v>6129.4333333333334</v>
      </c>
      <c r="AD28" s="264">
        <f t="shared" si="24"/>
        <v>11.832087069857828</v>
      </c>
      <c r="AE28" s="357">
        <f t="shared" si="25"/>
        <v>510.7861111111111</v>
      </c>
      <c r="AF28" s="264">
        <f t="shared" si="26"/>
        <v>6043.6657407407411</v>
      </c>
      <c r="AG28" s="264">
        <f t="shared" si="27"/>
        <v>6043.6657407407411</v>
      </c>
      <c r="AH28" s="256"/>
      <c r="AJ28" s="232"/>
      <c r="AK28" s="232"/>
      <c r="AL28" s="232"/>
      <c r="AM28" s="232"/>
      <c r="AN28" s="232"/>
      <c r="AO28" s="232"/>
      <c r="AP28" s="232"/>
      <c r="AQ28" s="232"/>
      <c r="AR28" s="360"/>
      <c r="AS28" s="360"/>
      <c r="AT28" s="365"/>
      <c r="AU28" s="365"/>
      <c r="AV28" s="365"/>
      <c r="AW28" s="365"/>
      <c r="AX28" s="365"/>
      <c r="AY28" s="365"/>
      <c r="AZ28" s="365"/>
      <c r="BA28" s="365"/>
      <c r="BB28" s="365"/>
      <c r="BC28" s="365"/>
      <c r="BD28" s="365"/>
      <c r="BE28" s="365"/>
      <c r="BF28" s="365"/>
      <c r="BG28" s="365"/>
      <c r="BH28" s="370"/>
      <c r="BI28" s="373"/>
      <c r="BJ28" s="373"/>
      <c r="BK28" s="373"/>
      <c r="BL28" s="373"/>
      <c r="BM28" s="373"/>
      <c r="BN28" s="373"/>
      <c r="BO28" s="373"/>
      <c r="BP28" s="373"/>
      <c r="BQ28" s="373"/>
      <c r="BR28" s="373"/>
      <c r="BS28" s="373"/>
      <c r="BT28" s="373"/>
      <c r="BU28" s="373"/>
      <c r="BV28" s="373"/>
      <c r="BW28" s="378"/>
      <c r="BX28" s="378"/>
      <c r="BY28" s="378"/>
      <c r="BZ28" s="378"/>
      <c r="CA28" s="378"/>
    </row>
    <row r="29" spans="1:16150">
      <c r="A29" s="290"/>
      <c r="B29" s="447"/>
      <c r="C29" s="260"/>
      <c r="D29" s="260"/>
      <c r="E29" s="260"/>
      <c r="F29" s="260"/>
      <c r="G29" s="260"/>
      <c r="H29" s="260"/>
      <c r="I29" s="260"/>
      <c r="J29" s="260"/>
      <c r="K29" s="260"/>
      <c r="L29" s="260"/>
      <c r="M29" s="260"/>
      <c r="N29" s="260"/>
      <c r="O29" s="260"/>
      <c r="P29" s="260"/>
      <c r="Q29" s="260"/>
      <c r="R29" s="260"/>
      <c r="S29" s="447"/>
      <c r="T29" s="260"/>
      <c r="U29" s="260"/>
      <c r="V29" s="260"/>
      <c r="W29" s="260"/>
      <c r="X29" s="260"/>
      <c r="Y29" s="260"/>
      <c r="Z29" s="260"/>
      <c r="AA29" s="269" t="s">
        <v>471</v>
      </c>
      <c r="AB29" s="262">
        <f>AB23+BL23+BQ23</f>
        <v>108785.98333333332</v>
      </c>
      <c r="AC29" s="357">
        <f>AN22</f>
        <v>2789.2</v>
      </c>
      <c r="AD29" s="264">
        <f t="shared" si="24"/>
        <v>39.002575409914428</v>
      </c>
      <c r="AE29" s="357">
        <f t="shared" si="25"/>
        <v>232.43333333333331</v>
      </c>
      <c r="AF29" s="264">
        <f t="shared" si="26"/>
        <v>9065.4986111111084</v>
      </c>
      <c r="AG29" s="264">
        <f t="shared" si="27"/>
        <v>9065.4986111111084</v>
      </c>
      <c r="AH29" s="256"/>
      <c r="AJ29" s="232"/>
      <c r="AK29" s="232"/>
      <c r="AL29" s="232"/>
      <c r="AM29" s="232"/>
      <c r="AN29" s="232"/>
      <c r="AO29" s="232"/>
      <c r="AP29" s="232"/>
      <c r="AQ29" s="232"/>
      <c r="AR29" s="360"/>
      <c r="AS29" s="360"/>
      <c r="AT29" s="365"/>
      <c r="AU29" s="365"/>
      <c r="AV29" s="365"/>
      <c r="AW29" s="365"/>
      <c r="AX29" s="365"/>
      <c r="AY29" s="365"/>
      <c r="AZ29" s="365"/>
      <c r="BA29" s="365"/>
      <c r="BB29" s="365"/>
      <c r="BC29" s="365"/>
      <c r="BD29" s="365"/>
      <c r="BE29" s="365"/>
      <c r="BF29" s="365"/>
      <c r="BG29" s="365"/>
      <c r="BH29" s="370"/>
      <c r="BI29" s="373"/>
      <c r="BJ29" s="373"/>
      <c r="BK29" s="373"/>
      <c r="BL29" s="373"/>
      <c r="BM29" s="373"/>
      <c r="BN29" s="373"/>
      <c r="BO29" s="373"/>
      <c r="BP29" s="373"/>
      <c r="BQ29" s="373"/>
      <c r="BR29" s="373"/>
      <c r="BS29" s="373"/>
      <c r="BT29" s="373"/>
      <c r="BU29" s="373"/>
      <c r="BV29" s="373"/>
      <c r="BW29" s="378"/>
      <c r="BX29" s="378"/>
      <c r="BY29" s="378"/>
      <c r="BZ29" s="378"/>
      <c r="CA29" s="378"/>
    </row>
    <row r="30" spans="1:16150">
      <c r="A30" s="290"/>
      <c r="B30" s="447"/>
      <c r="C30" s="260"/>
      <c r="D30" s="260"/>
      <c r="E30" s="260"/>
      <c r="F30" s="260"/>
      <c r="G30" s="260"/>
      <c r="H30" s="260"/>
      <c r="I30" s="260"/>
      <c r="J30" s="260"/>
      <c r="K30" s="260"/>
      <c r="L30" s="260"/>
      <c r="M30" s="260"/>
      <c r="N30" s="260"/>
      <c r="O30" s="260"/>
      <c r="P30" s="260"/>
      <c r="Q30" s="260"/>
      <c r="R30" s="260"/>
      <c r="S30" s="447"/>
      <c r="T30" s="260"/>
      <c r="U30" s="260"/>
      <c r="V30" s="260"/>
      <c r="W30" s="260"/>
      <c r="X30" s="260"/>
      <c r="Y30" s="260"/>
      <c r="Z30" s="260"/>
      <c r="AA30" s="269" t="s">
        <v>473</v>
      </c>
      <c r="AB30" s="262">
        <f>AC23+BM23+BR23</f>
        <v>36261.994444444448</v>
      </c>
      <c r="AC30" s="357">
        <f>AJ22</f>
        <v>117.80000000000001</v>
      </c>
      <c r="AD30" s="264">
        <f t="shared" si="24"/>
        <v>307.82677796642145</v>
      </c>
      <c r="AE30" s="357">
        <f t="shared" si="25"/>
        <v>9.8166666666666682</v>
      </c>
      <c r="AF30" s="264">
        <f t="shared" si="26"/>
        <v>3021.832870370371</v>
      </c>
      <c r="AG30" s="264">
        <f t="shared" si="27"/>
        <v>3021.832870370371</v>
      </c>
      <c r="AH30" s="256"/>
      <c r="AJ30" s="232"/>
      <c r="AK30" s="232"/>
      <c r="AL30" s="232"/>
      <c r="AM30" s="232"/>
      <c r="AN30" s="232"/>
      <c r="AO30" s="232"/>
      <c r="AP30" s="232"/>
      <c r="AQ30" s="232"/>
      <c r="AR30" s="360"/>
      <c r="AS30" s="360"/>
      <c r="AT30" s="365"/>
      <c r="AU30" s="365"/>
      <c r="AV30" s="365"/>
      <c r="AW30" s="365"/>
      <c r="AX30" s="365"/>
      <c r="AY30" s="365"/>
      <c r="AZ30" s="365"/>
      <c r="BA30" s="365"/>
      <c r="BB30" s="365"/>
      <c r="BC30" s="365"/>
      <c r="BD30" s="365"/>
      <c r="BE30" s="365"/>
      <c r="BF30" s="365"/>
      <c r="BG30" s="365"/>
      <c r="BH30" s="370"/>
      <c r="BI30" s="373"/>
      <c r="BJ30" s="373"/>
      <c r="BK30" s="373"/>
      <c r="BL30" s="373"/>
      <c r="BM30" s="373"/>
      <c r="BN30" s="373"/>
      <c r="BO30" s="373"/>
      <c r="BP30" s="373"/>
      <c r="BQ30" s="373"/>
      <c r="BR30" s="373"/>
      <c r="BS30" s="373"/>
      <c r="BT30" s="373"/>
      <c r="BU30" s="373"/>
      <c r="BV30" s="373"/>
      <c r="BW30" s="378"/>
      <c r="BX30" s="378"/>
      <c r="BY30" s="378"/>
      <c r="BZ30" s="378"/>
      <c r="CA30" s="378"/>
    </row>
    <row r="31" spans="1:16150">
      <c r="A31" s="290"/>
      <c r="B31" s="447"/>
      <c r="C31" s="260"/>
      <c r="D31" s="260"/>
      <c r="E31" s="260"/>
      <c r="F31" s="260"/>
      <c r="G31" s="260"/>
      <c r="H31" s="260"/>
      <c r="I31" s="260"/>
      <c r="J31" s="260"/>
      <c r="K31" s="260"/>
      <c r="L31" s="260"/>
      <c r="M31" s="260"/>
      <c r="N31" s="260"/>
      <c r="O31" s="260"/>
      <c r="P31" s="260"/>
      <c r="Q31" s="260"/>
      <c r="R31" s="260"/>
      <c r="S31" s="447"/>
      <c r="T31" s="260"/>
      <c r="U31" s="260"/>
      <c r="V31" s="260"/>
      <c r="W31" s="260"/>
      <c r="X31" s="260"/>
      <c r="Y31" s="260"/>
      <c r="Z31" s="260"/>
      <c r="AA31" s="269" t="s">
        <v>474</v>
      </c>
      <c r="AB31" s="262">
        <f>AD23+BS23</f>
        <v>67217.355555555565</v>
      </c>
      <c r="AC31" s="263"/>
      <c r="AD31" s="264"/>
      <c r="AE31" s="260"/>
      <c r="AF31" s="264">
        <f>AB31/12</f>
        <v>5601.4462962962971</v>
      </c>
      <c r="AG31" s="264">
        <f t="shared" si="27"/>
        <v>5601.4462962962971</v>
      </c>
      <c r="AH31" s="256"/>
      <c r="AJ31" s="232"/>
      <c r="AK31" s="232"/>
      <c r="AL31" s="232"/>
      <c r="AM31" s="232"/>
      <c r="AN31" s="232"/>
      <c r="AO31" s="232"/>
      <c r="AP31" s="232"/>
      <c r="AQ31" s="232"/>
      <c r="AR31" s="360"/>
      <c r="AS31" s="360"/>
      <c r="AT31" s="365"/>
      <c r="AU31" s="365"/>
      <c r="AV31" s="365"/>
      <c r="AW31" s="365"/>
      <c r="AX31" s="365"/>
      <c r="AY31" s="365"/>
      <c r="AZ31" s="365"/>
      <c r="BA31" s="365"/>
      <c r="BB31" s="365"/>
      <c r="BC31" s="365"/>
      <c r="BD31" s="365"/>
      <c r="BE31" s="365"/>
      <c r="BF31" s="365"/>
      <c r="BG31" s="365"/>
      <c r="BH31" s="370"/>
      <c r="BI31" s="373"/>
      <c r="BJ31" s="373"/>
      <c r="BK31" s="373"/>
      <c r="BL31" s="373"/>
      <c r="BM31" s="373"/>
      <c r="BN31" s="373"/>
      <c r="BO31" s="373"/>
      <c r="BP31" s="373"/>
      <c r="BQ31" s="373"/>
      <c r="BR31" s="373"/>
      <c r="BS31" s="373"/>
      <c r="BT31" s="373"/>
      <c r="BU31" s="373"/>
      <c r="BV31" s="373"/>
      <c r="BW31" s="378"/>
      <c r="BX31" s="378"/>
      <c r="BY31" s="378"/>
      <c r="BZ31" s="378"/>
      <c r="CA31" s="378"/>
    </row>
    <row r="32" spans="1:16150">
      <c r="A32" s="290"/>
      <c r="B32" s="447"/>
      <c r="C32" s="260"/>
      <c r="D32" s="260"/>
      <c r="E32" s="260"/>
      <c r="F32" s="260"/>
      <c r="G32" s="260"/>
      <c r="H32" s="260"/>
      <c r="I32" s="260"/>
      <c r="J32" s="260"/>
      <c r="K32" s="260"/>
      <c r="L32" s="260"/>
      <c r="M32" s="260"/>
      <c r="N32" s="260"/>
      <c r="O32" s="260"/>
      <c r="P32" s="260"/>
      <c r="Q32" s="260"/>
      <c r="R32" s="260"/>
      <c r="S32" s="447"/>
      <c r="T32" s="260"/>
      <c r="U32" s="260"/>
      <c r="V32" s="260"/>
      <c r="W32" s="260"/>
      <c r="X32" s="260"/>
      <c r="Y32" s="260"/>
      <c r="Z32" s="260"/>
      <c r="AA32" s="269" t="s">
        <v>472</v>
      </c>
      <c r="AB32" s="262">
        <f>AE23+BT23</f>
        <v>33608.677777777782</v>
      </c>
      <c r="AC32" s="263"/>
      <c r="AD32" s="264"/>
      <c r="AE32" s="260"/>
      <c r="AF32" s="264">
        <f t="shared" ref="AF32:AF34" si="28">AB32/12</f>
        <v>2800.7231481481485</v>
      </c>
      <c r="AG32" s="264">
        <f t="shared" si="27"/>
        <v>2800.7231481481485</v>
      </c>
      <c r="AH32" s="256"/>
      <c r="AJ32" s="232"/>
      <c r="AK32" s="232"/>
      <c r="AL32" s="232"/>
      <c r="AM32" s="232"/>
      <c r="AN32" s="232"/>
      <c r="AO32" s="232"/>
      <c r="AP32" s="232"/>
      <c r="AQ32" s="232"/>
      <c r="AR32" s="360"/>
      <c r="AS32" s="360"/>
      <c r="AT32" s="365"/>
      <c r="AU32" s="365"/>
      <c r="AV32" s="365"/>
      <c r="AW32" s="365"/>
      <c r="AX32" s="365"/>
      <c r="AY32" s="365"/>
      <c r="AZ32" s="365"/>
      <c r="BA32" s="365"/>
      <c r="BB32" s="365"/>
      <c r="BC32" s="365"/>
      <c r="BD32" s="365"/>
      <c r="BE32" s="365"/>
      <c r="BF32" s="365"/>
      <c r="BG32" s="365"/>
      <c r="BH32" s="370"/>
      <c r="BI32" s="373"/>
      <c r="BJ32" s="373"/>
      <c r="BK32" s="373"/>
      <c r="BL32" s="373"/>
      <c r="BM32" s="373"/>
      <c r="BN32" s="373"/>
      <c r="BO32" s="373"/>
      <c r="BP32" s="373"/>
      <c r="BQ32" s="373"/>
      <c r="BR32" s="373"/>
      <c r="BS32" s="373"/>
      <c r="BT32" s="373"/>
      <c r="BU32" s="373"/>
      <c r="BV32" s="373"/>
      <c r="BW32" s="378"/>
      <c r="BX32" s="378"/>
      <c r="BY32" s="378"/>
      <c r="BZ32" s="378"/>
      <c r="CA32" s="378"/>
    </row>
    <row r="33" spans="1:79">
      <c r="A33" s="290"/>
      <c r="B33" s="447"/>
      <c r="C33" s="260"/>
      <c r="D33" s="260"/>
      <c r="E33" s="260"/>
      <c r="F33" s="260"/>
      <c r="G33" s="260"/>
      <c r="H33" s="260"/>
      <c r="I33" s="260"/>
      <c r="J33" s="260"/>
      <c r="K33" s="260"/>
      <c r="L33" s="260"/>
      <c r="M33" s="260"/>
      <c r="N33" s="260"/>
      <c r="O33" s="260"/>
      <c r="P33" s="260"/>
      <c r="Q33" s="260"/>
      <c r="R33" s="260"/>
      <c r="S33" s="447"/>
      <c r="T33" s="260"/>
      <c r="U33" s="260"/>
      <c r="V33" s="260"/>
      <c r="W33" s="260"/>
      <c r="X33" s="260"/>
      <c r="Y33" s="260"/>
      <c r="Z33" s="260"/>
      <c r="AA33" s="269" t="s">
        <v>549</v>
      </c>
      <c r="AB33" s="262">
        <f>((SUM(AF23:AG23)+(SUM(BU23:BV23)))/2)</f>
        <v>50413.016666666663</v>
      </c>
      <c r="AC33" s="263"/>
      <c r="AD33" s="264"/>
      <c r="AE33" s="260"/>
      <c r="AF33" s="264">
        <f t="shared" si="28"/>
        <v>4201.0847222222219</v>
      </c>
      <c r="AG33" s="264">
        <f t="shared" si="27"/>
        <v>4201.0847222222219</v>
      </c>
      <c r="AH33" s="256"/>
      <c r="AJ33" s="232"/>
      <c r="AK33" s="232"/>
      <c r="AL33" s="232"/>
      <c r="AM33" s="232"/>
      <c r="AN33" s="232"/>
      <c r="AO33" s="232"/>
      <c r="AP33" s="232"/>
      <c r="AQ33" s="232"/>
      <c r="AR33" s="360"/>
      <c r="AS33" s="360"/>
      <c r="AT33" s="365"/>
      <c r="AU33" s="365"/>
      <c r="AV33" s="365"/>
      <c r="AW33" s="365"/>
      <c r="AX33" s="365"/>
      <c r="AY33" s="365"/>
      <c r="AZ33" s="365"/>
      <c r="BA33" s="365"/>
      <c r="BB33" s="365"/>
      <c r="BC33" s="365"/>
      <c r="BD33" s="365"/>
      <c r="BE33" s="365"/>
      <c r="BF33" s="365"/>
      <c r="BG33" s="365"/>
      <c r="BH33" s="370"/>
      <c r="BI33" s="373"/>
      <c r="BJ33" s="373"/>
      <c r="BK33" s="373"/>
      <c r="BL33" s="373"/>
      <c r="BM33" s="373"/>
      <c r="BN33" s="373"/>
      <c r="BO33" s="373"/>
      <c r="BP33" s="373"/>
      <c r="BQ33" s="373"/>
      <c r="BR33" s="373"/>
      <c r="BS33" s="373"/>
      <c r="BT33" s="373"/>
      <c r="BU33" s="373"/>
      <c r="BV33" s="373"/>
      <c r="BW33" s="378"/>
      <c r="BX33" s="378"/>
      <c r="BY33" s="378"/>
      <c r="BZ33" s="378"/>
      <c r="CA33" s="378"/>
    </row>
    <row r="34" spans="1:79" ht="15.75" thickBot="1">
      <c r="A34" s="290"/>
      <c r="B34" s="447"/>
      <c r="C34" s="260"/>
      <c r="D34" s="260"/>
      <c r="E34" s="260"/>
      <c r="F34" s="260"/>
      <c r="G34" s="260"/>
      <c r="H34" s="260"/>
      <c r="I34" s="260"/>
      <c r="J34" s="260"/>
      <c r="K34" s="260"/>
      <c r="L34" s="260"/>
      <c r="M34" s="260"/>
      <c r="N34" s="260"/>
      <c r="O34" s="260"/>
      <c r="P34" s="260"/>
      <c r="Q34" s="260"/>
      <c r="R34" s="260"/>
      <c r="S34" s="447"/>
      <c r="T34" s="260"/>
      <c r="U34" s="260"/>
      <c r="V34" s="260"/>
      <c r="W34" s="260"/>
      <c r="X34" s="260"/>
      <c r="Y34" s="262"/>
      <c r="Z34" s="260"/>
      <c r="AA34" s="269" t="s">
        <v>518</v>
      </c>
      <c r="AB34" s="262">
        <f>((SUM(AF23:AG23)+(SUM(BU23:BV23)))/2)</f>
        <v>50413.016666666663</v>
      </c>
      <c r="AC34" s="263"/>
      <c r="AD34" s="264"/>
      <c r="AE34" s="260"/>
      <c r="AF34" s="264">
        <f t="shared" si="28"/>
        <v>4201.0847222222219</v>
      </c>
      <c r="AG34" s="264">
        <f t="shared" si="27"/>
        <v>4201.0847222222219</v>
      </c>
      <c r="AH34" s="256"/>
      <c r="AJ34" s="232"/>
      <c r="AK34" s="232"/>
      <c r="AL34" s="232"/>
      <c r="AM34" s="232"/>
      <c r="AN34" s="232"/>
      <c r="AO34" s="232"/>
      <c r="AP34" s="232"/>
      <c r="AQ34" s="232"/>
      <c r="AR34" s="360"/>
      <c r="AS34" s="360"/>
      <c r="AT34" s="365"/>
      <c r="AU34" s="365"/>
      <c r="AV34" s="365"/>
      <c r="AW34" s="365"/>
      <c r="AX34" s="365"/>
      <c r="AY34" s="365"/>
      <c r="AZ34" s="365"/>
      <c r="BA34" s="365"/>
      <c r="BB34" s="365"/>
      <c r="BC34" s="365"/>
      <c r="BD34" s="365"/>
      <c r="BE34" s="365"/>
      <c r="BF34" s="365"/>
      <c r="BG34" s="365"/>
      <c r="BH34" s="370"/>
      <c r="BI34" s="373"/>
      <c r="BJ34" s="373"/>
      <c r="BK34" s="373"/>
      <c r="BL34" s="373"/>
      <c r="BM34" s="373"/>
      <c r="BN34" s="373"/>
      <c r="BO34" s="373"/>
      <c r="BP34" s="373"/>
      <c r="BQ34" s="373"/>
      <c r="BR34" s="373"/>
      <c r="BS34" s="373"/>
      <c r="BT34" s="373"/>
      <c r="BU34" s="373"/>
      <c r="BV34" s="373"/>
      <c r="BW34" s="378"/>
      <c r="BX34" s="378"/>
      <c r="BY34" s="378"/>
      <c r="BZ34" s="378"/>
      <c r="CA34" s="378"/>
    </row>
    <row r="35" spans="1:79" ht="15.75" thickBot="1">
      <c r="A35" s="164"/>
      <c r="B35" s="165"/>
      <c r="C35" s="267"/>
      <c r="D35" s="267"/>
      <c r="E35" s="267"/>
      <c r="F35" s="267"/>
      <c r="G35" s="267"/>
      <c r="H35" s="267"/>
      <c r="I35" s="267"/>
      <c r="J35" s="267"/>
      <c r="K35" s="267"/>
      <c r="L35" s="267"/>
      <c r="M35" s="267"/>
      <c r="N35" s="267"/>
      <c r="O35" s="267"/>
      <c r="P35" s="267"/>
      <c r="Q35" s="267"/>
      <c r="R35" s="267"/>
      <c r="S35" s="165"/>
      <c r="T35" s="267"/>
      <c r="U35" s="267"/>
      <c r="V35" s="267"/>
      <c r="W35" s="267"/>
      <c r="X35" s="267"/>
      <c r="Y35" s="267"/>
      <c r="Z35" s="267"/>
      <c r="AA35" s="270" t="s">
        <v>495</v>
      </c>
      <c r="AB35" s="272">
        <f>SUM(AB26:AB34)</f>
        <v>636796</v>
      </c>
      <c r="AC35" s="267"/>
      <c r="AD35" s="267"/>
      <c r="AE35" s="267"/>
      <c r="AF35" s="275">
        <f t="shared" ref="AF35:AG35" si="29">SUM(AF26:AF34)</f>
        <v>53066.333333333336</v>
      </c>
      <c r="AG35" s="275">
        <f t="shared" si="29"/>
        <v>53066.333333333336</v>
      </c>
      <c r="AH35" s="268"/>
      <c r="AJ35" s="232"/>
      <c r="AK35" s="232"/>
      <c r="AL35" s="232"/>
      <c r="AM35" s="232"/>
      <c r="AN35" s="232"/>
      <c r="AO35" s="232"/>
      <c r="AP35" s="232"/>
      <c r="AQ35" s="232"/>
      <c r="AT35" s="942" t="s">
        <v>576</v>
      </c>
      <c r="AU35" s="943"/>
      <c r="AV35" s="943"/>
      <c r="AW35" s="943"/>
      <c r="AX35" s="943"/>
      <c r="AY35" s="942" t="s">
        <v>577</v>
      </c>
      <c r="AZ35" s="943"/>
      <c r="BA35" s="943"/>
      <c r="BB35" s="943"/>
      <c r="BC35" s="943"/>
      <c r="BD35" s="943"/>
      <c r="BE35" s="943"/>
      <c r="BF35" s="943"/>
      <c r="BG35" s="944"/>
      <c r="BH35" s="370"/>
      <c r="BI35" s="942" t="s">
        <v>576</v>
      </c>
      <c r="BJ35" s="943"/>
      <c r="BK35" s="943"/>
      <c r="BL35" s="943"/>
      <c r="BM35" s="944"/>
      <c r="BN35" s="942" t="s">
        <v>577</v>
      </c>
      <c r="BO35" s="943"/>
      <c r="BP35" s="943"/>
      <c r="BQ35" s="943"/>
      <c r="BR35" s="943"/>
      <c r="BS35" s="943"/>
      <c r="BT35" s="943"/>
      <c r="BU35" s="943"/>
      <c r="BV35" s="944"/>
      <c r="BW35" s="378"/>
      <c r="BX35" s="378"/>
      <c r="BY35" s="378"/>
      <c r="BZ35" s="378"/>
      <c r="CA35" s="378"/>
    </row>
    <row r="36" spans="1:79" ht="15.75" thickBot="1">
      <c r="A36" s="454" t="s">
        <v>548</v>
      </c>
      <c r="B36" s="227"/>
      <c r="C36" s="225"/>
      <c r="D36" s="225"/>
      <c r="E36" s="225"/>
      <c r="F36" s="225"/>
      <c r="G36" s="225"/>
      <c r="H36" s="225"/>
      <c r="I36" s="225"/>
      <c r="J36" s="225"/>
      <c r="K36" s="225"/>
      <c r="L36" s="225"/>
      <c r="M36" s="225"/>
      <c r="N36" s="225"/>
      <c r="O36" s="225"/>
      <c r="P36" s="225"/>
      <c r="Q36" s="225"/>
      <c r="R36" s="225"/>
      <c r="S36" s="227"/>
      <c r="T36" s="225"/>
      <c r="U36" s="225"/>
      <c r="V36" s="225"/>
      <c r="W36" s="225"/>
      <c r="X36" s="225"/>
      <c r="Y36" s="225"/>
      <c r="Z36" s="225"/>
      <c r="AA36" s="225"/>
      <c r="AB36" s="225"/>
      <c r="AC36" s="225"/>
      <c r="AD36" s="225"/>
      <c r="AE36" s="225"/>
      <c r="AF36" s="279"/>
      <c r="AG36" s="226"/>
      <c r="AH36" s="256"/>
      <c r="AJ36" s="354" t="s">
        <v>460</v>
      </c>
      <c r="AK36" s="354" t="s">
        <v>452</v>
      </c>
      <c r="AL36" s="354" t="s">
        <v>454</v>
      </c>
      <c r="AM36" s="354" t="s">
        <v>456</v>
      </c>
      <c r="AN36" s="354" t="s">
        <v>458</v>
      </c>
      <c r="AO36" s="354"/>
      <c r="AP36" s="354"/>
      <c r="AQ36" s="232"/>
      <c r="AR36" s="355" t="s">
        <v>574</v>
      </c>
      <c r="AS36" s="361" t="s">
        <v>575</v>
      </c>
      <c r="AT36" s="362" t="s">
        <v>550</v>
      </c>
      <c r="AU36" s="354" t="s">
        <v>551</v>
      </c>
      <c r="AV36" s="354" t="s">
        <v>552</v>
      </c>
      <c r="AW36" s="354" t="s">
        <v>553</v>
      </c>
      <c r="AX36" s="371" t="s">
        <v>554</v>
      </c>
      <c r="AY36" s="362" t="s">
        <v>550</v>
      </c>
      <c r="AZ36" s="354" t="s">
        <v>551</v>
      </c>
      <c r="BA36" s="354" t="s">
        <v>552</v>
      </c>
      <c r="BB36" s="354" t="s">
        <v>553</v>
      </c>
      <c r="BC36" s="354" t="s">
        <v>554</v>
      </c>
      <c r="BD36" s="354" t="s">
        <v>555</v>
      </c>
      <c r="BE36" s="354" t="s">
        <v>556</v>
      </c>
      <c r="BF36" s="354" t="s">
        <v>559</v>
      </c>
      <c r="BG36" s="363" t="s">
        <v>560</v>
      </c>
      <c r="BH36" s="370"/>
      <c r="BI36" s="362" t="s">
        <v>550</v>
      </c>
      <c r="BJ36" s="354" t="s">
        <v>551</v>
      </c>
      <c r="BK36" s="354" t="s">
        <v>552</v>
      </c>
      <c r="BL36" s="354" t="s">
        <v>553</v>
      </c>
      <c r="BM36" s="363" t="s">
        <v>554</v>
      </c>
      <c r="BN36" s="362" t="s">
        <v>550</v>
      </c>
      <c r="BO36" s="354" t="s">
        <v>551</v>
      </c>
      <c r="BP36" s="354" t="s">
        <v>552</v>
      </c>
      <c r="BQ36" s="354" t="s">
        <v>553</v>
      </c>
      <c r="BR36" s="354" t="s">
        <v>554</v>
      </c>
      <c r="BS36" s="354" t="s">
        <v>555</v>
      </c>
      <c r="BT36" s="354" t="s">
        <v>556</v>
      </c>
      <c r="BU36" s="354" t="s">
        <v>559</v>
      </c>
      <c r="BV36" s="363" t="s">
        <v>560</v>
      </c>
      <c r="BW36" s="378"/>
      <c r="BX36" s="378"/>
      <c r="BY36" s="378"/>
      <c r="BZ36" s="378"/>
      <c r="CA36" s="378"/>
    </row>
    <row r="37" spans="1:79">
      <c r="A37" s="257" t="str">
        <f t="shared" ref="A37:AG37" si="30">A3</f>
        <v>YWCA Lawrence</v>
      </c>
      <c r="B37" s="82">
        <f t="shared" si="30"/>
        <v>807730</v>
      </c>
      <c r="C37" s="82">
        <f t="shared" si="30"/>
        <v>1279</v>
      </c>
      <c r="D37" s="83">
        <f t="shared" si="30"/>
        <v>4</v>
      </c>
      <c r="E37" s="208">
        <f t="shared" si="30"/>
        <v>3</v>
      </c>
      <c r="F37" s="82">
        <f t="shared" si="30"/>
        <v>140</v>
      </c>
      <c r="G37" s="85">
        <f t="shared" si="30"/>
        <v>2</v>
      </c>
      <c r="H37" s="208">
        <f t="shared" si="30"/>
        <v>3</v>
      </c>
      <c r="I37" s="82">
        <f t="shared" si="30"/>
        <v>23</v>
      </c>
      <c r="J37" s="85">
        <f t="shared" si="30"/>
        <v>9</v>
      </c>
      <c r="K37" s="208">
        <f t="shared" si="30"/>
        <v>2</v>
      </c>
      <c r="L37" s="82">
        <f t="shared" si="30"/>
        <v>936</v>
      </c>
      <c r="M37" s="85">
        <f t="shared" si="30"/>
        <v>4</v>
      </c>
      <c r="N37" s="208">
        <f t="shared" si="30"/>
        <v>3</v>
      </c>
      <c r="O37" s="82">
        <f t="shared" si="30"/>
        <v>59</v>
      </c>
      <c r="P37" s="85">
        <f t="shared" si="30"/>
        <v>4</v>
      </c>
      <c r="Q37" s="208">
        <f t="shared" si="30"/>
        <v>3</v>
      </c>
      <c r="R37" s="83">
        <f t="shared" si="30"/>
        <v>1158</v>
      </c>
      <c r="S37" s="204">
        <f t="shared" si="30"/>
        <v>295679</v>
      </c>
      <c r="T37" s="207">
        <f t="shared" si="30"/>
        <v>255.33592400690847</v>
      </c>
      <c r="U37" s="83">
        <f t="shared" si="30"/>
        <v>14</v>
      </c>
      <c r="V37" s="83">
        <f t="shared" si="30"/>
        <v>2</v>
      </c>
      <c r="W37" s="239">
        <f t="shared" si="30"/>
        <v>29567.9</v>
      </c>
      <c r="X37" s="239">
        <f t="shared" si="30"/>
        <v>29567.9</v>
      </c>
      <c r="Y37" s="240">
        <f t="shared" si="30"/>
        <v>29567.9</v>
      </c>
      <c r="Z37" s="240">
        <f t="shared" si="30"/>
        <v>59135.8</v>
      </c>
      <c r="AA37" s="240">
        <f t="shared" si="30"/>
        <v>29567.9</v>
      </c>
      <c r="AB37" s="240">
        <f t="shared" si="30"/>
        <v>29567.9</v>
      </c>
      <c r="AC37" s="240">
        <f t="shared" si="30"/>
        <v>14783.95</v>
      </c>
      <c r="AD37" s="241">
        <f t="shared" si="30"/>
        <v>29567.9</v>
      </c>
      <c r="AE37" s="242">
        <f t="shared" si="30"/>
        <v>14783.95</v>
      </c>
      <c r="AF37" s="242">
        <f t="shared" si="30"/>
        <v>29567.9</v>
      </c>
      <c r="AG37" s="242">
        <f t="shared" si="30"/>
        <v>0</v>
      </c>
      <c r="AH37" s="256"/>
      <c r="AJ37" s="232">
        <f>'FY14 Units'!J15</f>
        <v>121.93333333333335</v>
      </c>
      <c r="AK37" s="232">
        <f>'FY14 Units'!K15</f>
        <v>478.10238095238094</v>
      </c>
      <c r="AL37" s="232">
        <f>'FY14 Units'!L15</f>
        <v>690.66666666666674</v>
      </c>
      <c r="AM37" s="232">
        <f>'FY14 Units'!M15</f>
        <v>83.566666666666663</v>
      </c>
      <c r="AN37" s="232">
        <f>'FY14 Units'!N15</f>
        <v>1185.5999999999999</v>
      </c>
      <c r="AO37" s="232">
        <f t="shared" ref="AO37:AO40" si="31">SUM(AJ37:AN37)</f>
        <v>2559.8690476190477</v>
      </c>
      <c r="AR37" s="360">
        <f t="shared" ref="AR37:AR40" si="32">SUM(Y37:AC37)</f>
        <v>162623.45000000001</v>
      </c>
      <c r="AS37" s="360">
        <f t="shared" ref="AS37:AS40" si="33">SUM(Y37:AG37)</f>
        <v>236543.2</v>
      </c>
      <c r="AT37" s="364">
        <f t="shared" ref="AT37:AT39" si="34">$Y37/AR37</f>
        <v>0.18181818181818182</v>
      </c>
      <c r="AU37" s="365">
        <f t="shared" ref="AU37:AU39" si="35">$Z37/AR37</f>
        <v>0.36363636363636365</v>
      </c>
      <c r="AV37" s="365">
        <f t="shared" ref="AV37:AV39" si="36">$AA37/AR37</f>
        <v>0.18181818181818182</v>
      </c>
      <c r="AW37" s="365">
        <f t="shared" ref="AW37:AW39" si="37">$AB37/AR37</f>
        <v>0.18181818181818182</v>
      </c>
      <c r="AX37" s="365">
        <f t="shared" ref="AX37:AX39" si="38">$AC37/AR37</f>
        <v>9.0909090909090912E-2</v>
      </c>
      <c r="AY37" s="364">
        <f t="shared" ref="AY37:AY40" si="39">Y37/AS37</f>
        <v>0.125</v>
      </c>
      <c r="AZ37" s="365">
        <f t="shared" ref="AZ37:AZ40" si="40">Z37/AS37</f>
        <v>0.25</v>
      </c>
      <c r="BA37" s="365">
        <f t="shared" ref="BA37:BA40" si="41">AA37/AS37</f>
        <v>0.125</v>
      </c>
      <c r="BB37" s="365">
        <f t="shared" ref="BB37:BB40" si="42">AB37/AS37</f>
        <v>0.125</v>
      </c>
      <c r="BC37" s="365">
        <f t="shared" ref="BC37:BC40" si="43">AC37/AS37</f>
        <v>6.25E-2</v>
      </c>
      <c r="BD37" s="365">
        <f t="shared" ref="BD37:BD40" si="44">AD37/AS37</f>
        <v>0.125</v>
      </c>
      <c r="BE37" s="365">
        <f t="shared" ref="BE37:BE40" si="45">AE37/AS37</f>
        <v>6.25E-2</v>
      </c>
      <c r="BF37" s="365">
        <f t="shared" ref="BF37:BF39" si="46">AF37/AS37</f>
        <v>0.125</v>
      </c>
      <c r="BG37" s="366">
        <f t="shared" ref="BG37:BG40" si="47">AG37/AS37</f>
        <v>0</v>
      </c>
      <c r="BI37" s="444">
        <f t="shared" ref="BI37:BI40" si="48">$X37*AT37</f>
        <v>5375.9818181818182</v>
      </c>
      <c r="BJ37" s="445">
        <f t="shared" ref="BJ37:BJ40" si="49">$X37*AU37</f>
        <v>10751.963636363636</v>
      </c>
      <c r="BK37" s="445">
        <f t="shared" ref="BK37:BK40" si="50">$X37*AV37</f>
        <v>5375.9818181818182</v>
      </c>
      <c r="BL37" s="445">
        <f t="shared" ref="BL37:BL40" si="51">X37*AW37</f>
        <v>5375.9818181818182</v>
      </c>
      <c r="BM37" s="446">
        <f t="shared" ref="BM37:BM40" si="52">X37*AX37</f>
        <v>2687.9909090909091</v>
      </c>
      <c r="BN37" s="444">
        <f t="shared" ref="BN37:BN40" si="53">AY37*$W37</f>
        <v>3695.9875000000002</v>
      </c>
      <c r="BO37" s="445">
        <f t="shared" ref="BO37:BO40" si="54">AZ37*$W37</f>
        <v>7391.9750000000004</v>
      </c>
      <c r="BP37" s="445">
        <f t="shared" ref="BP37:BP40" si="55">BA37*$W37</f>
        <v>3695.9875000000002</v>
      </c>
      <c r="BQ37" s="445">
        <f t="shared" ref="BQ37:BQ40" si="56">BB37*$W37</f>
        <v>3695.9875000000002</v>
      </c>
      <c r="BR37" s="445">
        <f t="shared" ref="BR37:BR40" si="57">BC37*$W37</f>
        <v>1847.9937500000001</v>
      </c>
      <c r="BS37" s="445">
        <f t="shared" ref="BS37:BS40" si="58">BD37*$W37</f>
        <v>3695.9875000000002</v>
      </c>
      <c r="BT37" s="445">
        <f t="shared" ref="BT37:BT40" si="59">BE37*$W37</f>
        <v>1847.9937500000001</v>
      </c>
      <c r="BU37" s="445">
        <f t="shared" ref="BU37:BU40" si="60">BF37*$W37</f>
        <v>3695.9875000000002</v>
      </c>
      <c r="BV37" s="446">
        <f t="shared" ref="BV37:BV40" si="61">BG37*$W37</f>
        <v>0</v>
      </c>
      <c r="BW37" s="378"/>
      <c r="BX37" s="437" t="str">
        <f t="shared" ref="BX37:BX40" si="62">A37</f>
        <v>YWCA Lawrence</v>
      </c>
      <c r="BY37" s="437">
        <f t="shared" ref="BY37:BY40" si="63">AD38+BS37</f>
        <v>4401.2102500000001</v>
      </c>
    </row>
    <row r="38" spans="1:79">
      <c r="A38" s="257" t="str">
        <f t="shared" ref="A38:AG38" si="64">A4</f>
        <v>YWCA Western MA</v>
      </c>
      <c r="B38" s="82">
        <f t="shared" si="64"/>
        <v>463490</v>
      </c>
      <c r="C38" s="83">
        <f t="shared" si="64"/>
        <v>2327</v>
      </c>
      <c r="D38" s="83">
        <f t="shared" si="64"/>
        <v>2</v>
      </c>
      <c r="E38" s="208">
        <f t="shared" si="64"/>
        <v>3</v>
      </c>
      <c r="F38" s="85">
        <f t="shared" si="64"/>
        <v>110</v>
      </c>
      <c r="G38" s="85">
        <f t="shared" si="64"/>
        <v>4</v>
      </c>
      <c r="H38" s="211">
        <f t="shared" si="64"/>
        <v>3</v>
      </c>
      <c r="I38" s="85">
        <f t="shared" si="64"/>
        <v>38.5</v>
      </c>
      <c r="J38" s="85">
        <f t="shared" si="64"/>
        <v>5</v>
      </c>
      <c r="K38" s="211">
        <f t="shared" si="64"/>
        <v>3</v>
      </c>
      <c r="L38" s="85">
        <f t="shared" si="64"/>
        <v>954</v>
      </c>
      <c r="M38" s="85">
        <f t="shared" si="64"/>
        <v>3</v>
      </c>
      <c r="N38" s="211">
        <f t="shared" si="64"/>
        <v>3</v>
      </c>
      <c r="O38" s="85">
        <f t="shared" si="64"/>
        <v>48</v>
      </c>
      <c r="P38" s="85">
        <f t="shared" si="64"/>
        <v>7</v>
      </c>
      <c r="Q38" s="211">
        <f t="shared" si="64"/>
        <v>2</v>
      </c>
      <c r="R38" s="83">
        <f t="shared" si="64"/>
        <v>1150.5</v>
      </c>
      <c r="S38" s="204">
        <f t="shared" si="64"/>
        <v>141044.54999999999</v>
      </c>
      <c r="T38" s="207">
        <f t="shared" si="64"/>
        <v>122.5941329856584</v>
      </c>
      <c r="U38" s="83">
        <f t="shared" si="64"/>
        <v>14</v>
      </c>
      <c r="V38" s="83">
        <f t="shared" si="64"/>
        <v>2</v>
      </c>
      <c r="W38" s="239">
        <f t="shared" si="64"/>
        <v>7052.2275</v>
      </c>
      <c r="X38" s="239">
        <f t="shared" si="64"/>
        <v>2115.6682499999997</v>
      </c>
      <c r="Y38" s="240">
        <f t="shared" si="64"/>
        <v>112835.64</v>
      </c>
      <c r="Z38" s="240">
        <f t="shared" si="64"/>
        <v>7052.2275</v>
      </c>
      <c r="AA38" s="240">
        <f t="shared" si="64"/>
        <v>1410.4454999999998</v>
      </c>
      <c r="AB38" s="240">
        <f t="shared" si="64"/>
        <v>5641.7819999999992</v>
      </c>
      <c r="AC38" s="240">
        <f t="shared" si="64"/>
        <v>2820.8909999999996</v>
      </c>
      <c r="AD38" s="241">
        <f t="shared" si="64"/>
        <v>705.22274999999991</v>
      </c>
      <c r="AE38" s="242">
        <f t="shared" si="64"/>
        <v>705.22274999999991</v>
      </c>
      <c r="AF38" s="242">
        <f t="shared" si="64"/>
        <v>705.22274999999991</v>
      </c>
      <c r="AG38" s="242">
        <f t="shared" si="64"/>
        <v>0</v>
      </c>
      <c r="AH38" s="256"/>
      <c r="AJ38" s="232">
        <f>'FY14 Units'!J16</f>
        <v>99.200000000000017</v>
      </c>
      <c r="AK38" s="232">
        <f>'FY14 Units'!K16</f>
        <v>869.85476190476186</v>
      </c>
      <c r="AL38" s="232">
        <f>'FY14 Units'!L16</f>
        <v>542.66666666666674</v>
      </c>
      <c r="AM38" s="232">
        <f>'FY14 Units'!M16</f>
        <v>139.88333333333333</v>
      </c>
      <c r="AN38" s="232">
        <f>'FY14 Units'!N16</f>
        <v>1208.3999999999999</v>
      </c>
      <c r="AO38" s="232">
        <f t="shared" si="31"/>
        <v>2860.0047619047618</v>
      </c>
      <c r="AR38" s="360">
        <f t="shared" si="32"/>
        <v>129760.986</v>
      </c>
      <c r="AS38" s="360">
        <f t="shared" si="33"/>
        <v>131876.65424999999</v>
      </c>
      <c r="AT38" s="364">
        <f t="shared" si="34"/>
        <v>0.86956521739130432</v>
      </c>
      <c r="AU38" s="365">
        <f t="shared" si="35"/>
        <v>5.434782608695652E-2</v>
      </c>
      <c r="AV38" s="365">
        <f t="shared" si="36"/>
        <v>1.0869565217391302E-2</v>
      </c>
      <c r="AW38" s="365">
        <f t="shared" si="37"/>
        <v>4.3478260869565209E-2</v>
      </c>
      <c r="AX38" s="365">
        <f t="shared" si="38"/>
        <v>2.1739130434782605E-2</v>
      </c>
      <c r="AY38" s="364">
        <f t="shared" si="39"/>
        <v>0.85561497326203217</v>
      </c>
      <c r="AZ38" s="365">
        <f t="shared" si="40"/>
        <v>5.3475935828877011E-2</v>
      </c>
      <c r="BA38" s="365">
        <f t="shared" si="41"/>
        <v>1.06951871657754E-2</v>
      </c>
      <c r="BB38" s="365">
        <f t="shared" si="42"/>
        <v>4.2780748663101602E-2</v>
      </c>
      <c r="BC38" s="365">
        <f t="shared" si="43"/>
        <v>2.1390374331550801E-2</v>
      </c>
      <c r="BD38" s="365">
        <f t="shared" si="44"/>
        <v>5.3475935828877002E-3</v>
      </c>
      <c r="BE38" s="365">
        <f t="shared" si="45"/>
        <v>5.3475935828877002E-3</v>
      </c>
      <c r="BF38" s="365">
        <f t="shared" si="46"/>
        <v>5.3475935828877002E-3</v>
      </c>
      <c r="BG38" s="366">
        <f t="shared" si="47"/>
        <v>0</v>
      </c>
      <c r="BI38" s="372">
        <f t="shared" si="48"/>
        <v>1839.7115217391301</v>
      </c>
      <c r="BJ38" s="373">
        <f t="shared" si="49"/>
        <v>114.98197010869563</v>
      </c>
      <c r="BK38" s="373">
        <f t="shared" si="50"/>
        <v>22.996394021739125</v>
      </c>
      <c r="BL38" s="373">
        <f t="shared" si="51"/>
        <v>91.985576086956499</v>
      </c>
      <c r="BM38" s="374">
        <f t="shared" si="52"/>
        <v>45.992788043478249</v>
      </c>
      <c r="BN38" s="372">
        <f t="shared" si="53"/>
        <v>6033.9914438502683</v>
      </c>
      <c r="BO38" s="373">
        <f t="shared" si="54"/>
        <v>377.12446524064177</v>
      </c>
      <c r="BP38" s="373">
        <f t="shared" si="55"/>
        <v>75.42489304812834</v>
      </c>
      <c r="BQ38" s="373">
        <f t="shared" si="56"/>
        <v>301.69957219251336</v>
      </c>
      <c r="BR38" s="373">
        <f t="shared" si="57"/>
        <v>150.84978609625668</v>
      </c>
      <c r="BS38" s="373">
        <f t="shared" si="58"/>
        <v>37.71244652406417</v>
      </c>
      <c r="BT38" s="373">
        <f t="shared" si="59"/>
        <v>37.71244652406417</v>
      </c>
      <c r="BU38" s="373">
        <f t="shared" si="60"/>
        <v>37.71244652406417</v>
      </c>
      <c r="BV38" s="374">
        <f t="shared" si="61"/>
        <v>0</v>
      </c>
      <c r="BW38" s="378"/>
      <c r="BX38" s="437" t="str">
        <f t="shared" si="62"/>
        <v>YWCA Western MA</v>
      </c>
      <c r="BY38" s="437">
        <f t="shared" si="63"/>
        <v>7246.7124465240631</v>
      </c>
    </row>
    <row r="39" spans="1:79">
      <c r="A39" s="257" t="str">
        <f t="shared" ref="A39:AG39" si="65">A5</f>
        <v>Health Imperatives</v>
      </c>
      <c r="B39" s="82">
        <f t="shared" si="65"/>
        <v>786994</v>
      </c>
      <c r="C39" s="83">
        <f t="shared" si="65"/>
        <v>790</v>
      </c>
      <c r="D39" s="83">
        <f t="shared" si="65"/>
        <v>5</v>
      </c>
      <c r="E39" s="208">
        <f t="shared" si="65"/>
        <v>3</v>
      </c>
      <c r="F39" s="85">
        <f t="shared" si="65"/>
        <v>49</v>
      </c>
      <c r="G39" s="85">
        <f t="shared" si="65"/>
        <v>5</v>
      </c>
      <c r="H39" s="211">
        <f t="shared" si="65"/>
        <v>3</v>
      </c>
      <c r="I39" s="85">
        <f t="shared" si="65"/>
        <v>29</v>
      </c>
      <c r="J39" s="85">
        <f t="shared" si="65"/>
        <v>8</v>
      </c>
      <c r="K39" s="211">
        <f t="shared" si="65"/>
        <v>2</v>
      </c>
      <c r="L39" s="85">
        <f t="shared" si="65"/>
        <v>728</v>
      </c>
      <c r="M39" s="85">
        <f t="shared" si="65"/>
        <v>6</v>
      </c>
      <c r="N39" s="211">
        <f t="shared" si="65"/>
        <v>2</v>
      </c>
      <c r="O39" s="85">
        <f t="shared" si="65"/>
        <v>79</v>
      </c>
      <c r="P39" s="85">
        <f t="shared" si="65"/>
        <v>3</v>
      </c>
      <c r="Q39" s="211">
        <f t="shared" si="65"/>
        <v>3</v>
      </c>
      <c r="R39" s="83">
        <f t="shared" si="65"/>
        <v>885</v>
      </c>
      <c r="S39" s="204">
        <f t="shared" si="65"/>
        <v>158598</v>
      </c>
      <c r="T39" s="207">
        <f t="shared" si="65"/>
        <v>179.20677966101695</v>
      </c>
      <c r="U39" s="83">
        <f t="shared" si="65"/>
        <v>13</v>
      </c>
      <c r="V39" s="83">
        <f t="shared" si="65"/>
        <v>2</v>
      </c>
      <c r="W39" s="239">
        <f t="shared" si="65"/>
        <v>7208.9999999999991</v>
      </c>
      <c r="X39" s="239">
        <f t="shared" si="65"/>
        <v>15138.899999999998</v>
      </c>
      <c r="Y39" s="240">
        <f t="shared" si="65"/>
        <v>7208.9999999999991</v>
      </c>
      <c r="Z39" s="240">
        <f t="shared" si="65"/>
        <v>30998.7</v>
      </c>
      <c r="AA39" s="240">
        <f t="shared" si="65"/>
        <v>7208.9999999999991</v>
      </c>
      <c r="AB39" s="240">
        <f t="shared" si="65"/>
        <v>30998.7</v>
      </c>
      <c r="AC39" s="240">
        <f t="shared" si="65"/>
        <v>30998.7</v>
      </c>
      <c r="AD39" s="241">
        <f t="shared" si="65"/>
        <v>7208.9999999999991</v>
      </c>
      <c r="AE39" s="242">
        <f t="shared" si="65"/>
        <v>7208.9999999999991</v>
      </c>
      <c r="AF39" s="242">
        <f t="shared" si="65"/>
        <v>7208.9999999999991</v>
      </c>
      <c r="AG39" s="242">
        <f t="shared" si="65"/>
        <v>7208.9999999999991</v>
      </c>
      <c r="AH39" s="256"/>
      <c r="AJ39" s="232">
        <f>'FY14 Units'!J6</f>
        <v>163.26666666666668</v>
      </c>
      <c r="AK39" s="232">
        <f>'FY14 Units'!K6</f>
        <v>295.3095238095238</v>
      </c>
      <c r="AL39" s="232">
        <f>'FY14 Units'!L6</f>
        <v>241.73333333333335</v>
      </c>
      <c r="AM39" s="232">
        <f>'FY14 Units'!M6</f>
        <v>105.36666666666666</v>
      </c>
      <c r="AN39" s="232">
        <f>'FY14 Units'!N6</f>
        <v>922.13333333333333</v>
      </c>
      <c r="AO39" s="232">
        <f t="shared" si="31"/>
        <v>1727.8095238095239</v>
      </c>
      <c r="AR39" s="360">
        <f t="shared" si="32"/>
        <v>107414.09999999999</v>
      </c>
      <c r="AS39" s="360">
        <f t="shared" si="33"/>
        <v>136250.09999999998</v>
      </c>
      <c r="AT39" s="364">
        <f t="shared" si="34"/>
        <v>6.7114093959731544E-2</v>
      </c>
      <c r="AU39" s="365">
        <f t="shared" si="35"/>
        <v>0.28859060402684567</v>
      </c>
      <c r="AV39" s="365">
        <f t="shared" si="36"/>
        <v>6.7114093959731544E-2</v>
      </c>
      <c r="AW39" s="365">
        <f t="shared" si="37"/>
        <v>0.28859060402684567</v>
      </c>
      <c r="AX39" s="365">
        <f t="shared" si="38"/>
        <v>0.28859060402684567</v>
      </c>
      <c r="AY39" s="364">
        <f t="shared" si="39"/>
        <v>5.2910052910052914E-2</v>
      </c>
      <c r="AZ39" s="365">
        <f t="shared" si="40"/>
        <v>0.22751322751322756</v>
      </c>
      <c r="BA39" s="365">
        <f t="shared" si="41"/>
        <v>5.2910052910052914E-2</v>
      </c>
      <c r="BB39" s="365">
        <f t="shared" si="42"/>
        <v>0.22751322751322756</v>
      </c>
      <c r="BC39" s="365">
        <f t="shared" si="43"/>
        <v>0.22751322751322756</v>
      </c>
      <c r="BD39" s="365">
        <f t="shared" si="44"/>
        <v>5.2910052910052914E-2</v>
      </c>
      <c r="BE39" s="365">
        <f t="shared" si="45"/>
        <v>5.2910052910052914E-2</v>
      </c>
      <c r="BF39" s="365">
        <f t="shared" si="46"/>
        <v>5.2910052910052914E-2</v>
      </c>
      <c r="BG39" s="366">
        <f t="shared" si="47"/>
        <v>5.2910052910052914E-2</v>
      </c>
      <c r="BI39" s="372">
        <f t="shared" si="48"/>
        <v>1016.0335570469797</v>
      </c>
      <c r="BJ39" s="373">
        <f t="shared" si="49"/>
        <v>4368.9442953020134</v>
      </c>
      <c r="BK39" s="373">
        <f t="shared" si="50"/>
        <v>1016.0335570469797</v>
      </c>
      <c r="BL39" s="373">
        <f t="shared" si="51"/>
        <v>4368.9442953020134</v>
      </c>
      <c r="BM39" s="374">
        <f t="shared" si="52"/>
        <v>4368.9442953020134</v>
      </c>
      <c r="BN39" s="372">
        <f t="shared" si="53"/>
        <v>381.42857142857139</v>
      </c>
      <c r="BO39" s="373">
        <f t="shared" si="54"/>
        <v>1640.1428571428573</v>
      </c>
      <c r="BP39" s="373">
        <f t="shared" si="55"/>
        <v>381.42857142857139</v>
      </c>
      <c r="BQ39" s="373">
        <f t="shared" si="56"/>
        <v>1640.1428571428573</v>
      </c>
      <c r="BR39" s="373">
        <f t="shared" si="57"/>
        <v>1640.1428571428573</v>
      </c>
      <c r="BS39" s="373">
        <f t="shared" si="58"/>
        <v>381.42857142857139</v>
      </c>
      <c r="BT39" s="373">
        <f t="shared" si="59"/>
        <v>381.42857142857139</v>
      </c>
      <c r="BU39" s="373">
        <f t="shared" si="60"/>
        <v>381.42857142857139</v>
      </c>
      <c r="BV39" s="374">
        <f t="shared" si="61"/>
        <v>381.42857142857139</v>
      </c>
      <c r="BW39" s="378"/>
      <c r="BX39" s="437" t="str">
        <f t="shared" si="62"/>
        <v>Health Imperatives</v>
      </c>
      <c r="BY39" s="437">
        <f t="shared" si="63"/>
        <v>59034.012771428577</v>
      </c>
    </row>
    <row r="40" spans="1:79" ht="15.75" thickBot="1">
      <c r="A40" s="255" t="str">
        <f t="shared" ref="A40:AG40" si="66">A6</f>
        <v>Pathways for Change</v>
      </c>
      <c r="B40" s="82">
        <f t="shared" si="66"/>
        <v>661133</v>
      </c>
      <c r="C40" s="83">
        <f t="shared" si="66"/>
        <v>613</v>
      </c>
      <c r="D40" s="83">
        <f t="shared" si="66"/>
        <v>7</v>
      </c>
      <c r="E40" s="208">
        <f t="shared" si="66"/>
        <v>2</v>
      </c>
      <c r="F40" s="85">
        <f t="shared" si="66"/>
        <v>135</v>
      </c>
      <c r="G40" s="85">
        <f t="shared" si="66"/>
        <v>3</v>
      </c>
      <c r="H40" s="211">
        <f t="shared" si="66"/>
        <v>3</v>
      </c>
      <c r="I40" s="85">
        <f t="shared" si="66"/>
        <v>16</v>
      </c>
      <c r="J40" s="85">
        <f t="shared" si="66"/>
        <v>10</v>
      </c>
      <c r="K40" s="211">
        <f t="shared" si="66"/>
        <v>2</v>
      </c>
      <c r="L40" s="85">
        <f t="shared" si="66"/>
        <v>1042</v>
      </c>
      <c r="M40" s="85">
        <f t="shared" si="66"/>
        <v>2</v>
      </c>
      <c r="N40" s="211">
        <f t="shared" si="66"/>
        <v>3</v>
      </c>
      <c r="O40" s="85">
        <f t="shared" si="66"/>
        <v>40</v>
      </c>
      <c r="P40" s="85">
        <f t="shared" si="66"/>
        <v>8</v>
      </c>
      <c r="Q40" s="211">
        <f t="shared" si="66"/>
        <v>2</v>
      </c>
      <c r="R40" s="83">
        <f t="shared" si="66"/>
        <v>1233</v>
      </c>
      <c r="S40" s="204">
        <f t="shared" si="66"/>
        <v>360717</v>
      </c>
      <c r="T40" s="207">
        <f t="shared" si="66"/>
        <v>292.55231143552311</v>
      </c>
      <c r="U40" s="83">
        <f t="shared" si="66"/>
        <v>12</v>
      </c>
      <c r="V40" s="83">
        <f t="shared" si="66"/>
        <v>2</v>
      </c>
      <c r="W40" s="239">
        <f t="shared" si="66"/>
        <v>107782.2396</v>
      </c>
      <c r="X40" s="239">
        <f t="shared" si="66"/>
        <v>22003.737000000001</v>
      </c>
      <c r="Y40" s="240">
        <f t="shared" si="66"/>
        <v>7538.9852999999994</v>
      </c>
      <c r="Z40" s="240">
        <f t="shared" si="66"/>
        <v>7935.7740000000003</v>
      </c>
      <c r="AA40" s="240">
        <f t="shared" si="66"/>
        <v>829.64909999999998</v>
      </c>
      <c r="AB40" s="240">
        <f t="shared" si="66"/>
        <v>33546.681000000004</v>
      </c>
      <c r="AC40" s="240">
        <f t="shared" si="66"/>
        <v>4689.3210000000008</v>
      </c>
      <c r="AD40" s="241">
        <f t="shared" si="66"/>
        <v>58652.584200000005</v>
      </c>
      <c r="AE40" s="242">
        <f t="shared" si="66"/>
        <v>23843.393700000001</v>
      </c>
      <c r="AF40" s="242">
        <f t="shared" si="66"/>
        <v>93894.635100000014</v>
      </c>
      <c r="AG40" s="242">
        <f t="shared" si="66"/>
        <v>0</v>
      </c>
      <c r="AH40" s="256"/>
      <c r="AJ40" s="232">
        <f>'FY14 Units'!J11</f>
        <v>82.666666666666671</v>
      </c>
      <c r="AK40" s="232">
        <f>'FY14 Units'!K11</f>
        <v>229.14523809523808</v>
      </c>
      <c r="AL40" s="232">
        <f>'FY14 Units'!L11</f>
        <v>666</v>
      </c>
      <c r="AM40" s="232">
        <f>'FY14 Units'!M11</f>
        <v>58.133333333333333</v>
      </c>
      <c r="AN40" s="232">
        <f>'FY14 Units'!N11</f>
        <v>1319.8666666666666</v>
      </c>
      <c r="AO40" s="232">
        <f t="shared" si="31"/>
        <v>2355.8119047619048</v>
      </c>
      <c r="AR40" s="360">
        <f t="shared" si="32"/>
        <v>54540.410400000008</v>
      </c>
      <c r="AS40" s="360">
        <f t="shared" si="33"/>
        <v>230931.02340000001</v>
      </c>
      <c r="AT40" s="367">
        <f>Y40/$AR40</f>
        <v>0.1382275132275132</v>
      </c>
      <c r="AU40" s="368">
        <f t="shared" ref="AU40:AX40" si="67">Z40/$AR40</f>
        <v>0.14550264550264549</v>
      </c>
      <c r="AV40" s="368">
        <f t="shared" si="67"/>
        <v>1.5211640211640209E-2</v>
      </c>
      <c r="AW40" s="368">
        <f t="shared" si="67"/>
        <v>0.61507936507936511</v>
      </c>
      <c r="AX40" s="368">
        <f t="shared" si="67"/>
        <v>8.5978835978835988E-2</v>
      </c>
      <c r="AY40" s="367">
        <f t="shared" si="39"/>
        <v>3.2646048109965631E-2</v>
      </c>
      <c r="AZ40" s="368">
        <f t="shared" si="40"/>
        <v>3.4364261168384883E-2</v>
      </c>
      <c r="BA40" s="368">
        <f t="shared" si="41"/>
        <v>3.5926273039675102E-3</v>
      </c>
      <c r="BB40" s="368">
        <f t="shared" si="42"/>
        <v>0.14526710402999063</v>
      </c>
      <c r="BC40" s="368">
        <f t="shared" si="43"/>
        <v>2.0306154326772886E-2</v>
      </c>
      <c r="BD40" s="368">
        <f t="shared" si="44"/>
        <v>0.25398313027179009</v>
      </c>
      <c r="BE40" s="368">
        <f t="shared" si="45"/>
        <v>0.10324898469228366</v>
      </c>
      <c r="BF40" s="368">
        <f>AF40/AS40</f>
        <v>0.40659169009684476</v>
      </c>
      <c r="BG40" s="369">
        <f t="shared" si="47"/>
        <v>0</v>
      </c>
      <c r="BI40" s="375">
        <f t="shared" si="48"/>
        <v>3041.5218472222218</v>
      </c>
      <c r="BJ40" s="376">
        <f t="shared" si="49"/>
        <v>3201.6019444444446</v>
      </c>
      <c r="BK40" s="376">
        <f t="shared" si="50"/>
        <v>334.71293055555549</v>
      </c>
      <c r="BL40" s="376">
        <f t="shared" si="51"/>
        <v>13534.044583333334</v>
      </c>
      <c r="BM40" s="377">
        <f t="shared" si="52"/>
        <v>1891.8556944444447</v>
      </c>
      <c r="BN40" s="375">
        <f t="shared" si="53"/>
        <v>3518.6641793814429</v>
      </c>
      <c r="BO40" s="376">
        <f t="shared" si="54"/>
        <v>3703.8570309278352</v>
      </c>
      <c r="BP40" s="376">
        <f t="shared" si="55"/>
        <v>387.22141686972822</v>
      </c>
      <c r="BQ40" s="376">
        <f t="shared" si="56"/>
        <v>15657.213812558575</v>
      </c>
      <c r="BR40" s="376">
        <f t="shared" si="57"/>
        <v>2188.6427910028119</v>
      </c>
      <c r="BS40" s="376">
        <f t="shared" si="58"/>
        <v>27374.870601312094</v>
      </c>
      <c r="BT40" s="376">
        <f t="shared" si="59"/>
        <v>11128.40680656045</v>
      </c>
      <c r="BU40" s="376">
        <f t="shared" si="60"/>
        <v>43823.362961387073</v>
      </c>
      <c r="BV40" s="377">
        <f t="shared" si="61"/>
        <v>0</v>
      </c>
      <c r="BW40" s="378"/>
      <c r="BX40" s="437" t="str">
        <f t="shared" si="62"/>
        <v>Pathways for Change</v>
      </c>
      <c r="BY40" s="437">
        <f t="shared" si="63"/>
        <v>123509.5775513121</v>
      </c>
    </row>
    <row r="41" spans="1:79">
      <c r="A41" s="258"/>
      <c r="B41" s="259"/>
      <c r="C41" s="260"/>
      <c r="D41" s="260"/>
      <c r="E41" s="260"/>
      <c r="F41" s="260"/>
      <c r="G41" s="260"/>
      <c r="H41" s="260"/>
      <c r="I41" s="260"/>
      <c r="J41" s="260"/>
      <c r="K41" s="260"/>
      <c r="L41" s="260"/>
      <c r="M41" s="260"/>
      <c r="N41" s="260"/>
      <c r="O41" s="260"/>
      <c r="P41" s="260"/>
      <c r="Q41" s="260"/>
      <c r="R41" s="260"/>
      <c r="S41" s="260"/>
      <c r="T41" s="260"/>
      <c r="U41" s="260"/>
      <c r="V41" s="260"/>
      <c r="W41" s="261">
        <f>SUM(W37:W40)</f>
        <v>151611.3671</v>
      </c>
      <c r="X41" s="261">
        <f t="shared" ref="X41:AG41" si="68">SUM(X37:X40)</f>
        <v>68826.205249999999</v>
      </c>
      <c r="Y41" s="261">
        <f t="shared" si="68"/>
        <v>157151.52530000001</v>
      </c>
      <c r="Z41" s="261">
        <f t="shared" si="68"/>
        <v>105122.5015</v>
      </c>
      <c r="AA41" s="261">
        <f t="shared" si="68"/>
        <v>39016.994600000005</v>
      </c>
      <c r="AB41" s="261">
        <f t="shared" si="68"/>
        <v>99755.062999999995</v>
      </c>
      <c r="AC41" s="261">
        <f t="shared" si="68"/>
        <v>53292.862000000001</v>
      </c>
      <c r="AD41" s="261">
        <f t="shared" si="68"/>
        <v>96134.706950000007</v>
      </c>
      <c r="AE41" s="261">
        <f t="shared" si="68"/>
        <v>46541.566449999998</v>
      </c>
      <c r="AF41" s="261">
        <f t="shared" si="68"/>
        <v>131376.75785000002</v>
      </c>
      <c r="AG41" s="261">
        <f t="shared" si="68"/>
        <v>7208.9999999999991</v>
      </c>
      <c r="AH41" s="256"/>
      <c r="AJ41" s="350">
        <f>SUM(AJ37:AJ40)</f>
        <v>467.06666666666678</v>
      </c>
      <c r="AK41" s="350">
        <f t="shared" ref="AK41:AN41" si="69">SUM(AK37:AK40)</f>
        <v>1872.4119047619047</v>
      </c>
      <c r="AL41" s="350">
        <f t="shared" si="69"/>
        <v>2141.0666666666666</v>
      </c>
      <c r="AM41" s="350">
        <f t="shared" si="69"/>
        <v>386.95</v>
      </c>
      <c r="AN41" s="350">
        <f t="shared" si="69"/>
        <v>4636</v>
      </c>
      <c r="AO41" s="356">
        <f>SUM(AO37:AO40)</f>
        <v>9503.4952380952382</v>
      </c>
      <c r="AR41" s="359"/>
      <c r="AS41" s="260"/>
      <c r="AZ41" s="370"/>
      <c r="BA41" s="370"/>
      <c r="BB41" s="370"/>
      <c r="BC41" s="370"/>
      <c r="BD41" s="370"/>
      <c r="BE41" s="370"/>
      <c r="BF41" s="370"/>
      <c r="BI41" s="379">
        <f>SUM(BI37:BI40)</f>
        <v>11273.24874419015</v>
      </c>
      <c r="BJ41" s="379">
        <f t="shared" ref="BJ41:BM41" si="70">SUM(BJ37:BJ40)</f>
        <v>18437.491846218792</v>
      </c>
      <c r="BK41" s="379">
        <f t="shared" si="70"/>
        <v>6749.7246998060928</v>
      </c>
      <c r="BL41" s="379">
        <f t="shared" si="70"/>
        <v>23370.956272904121</v>
      </c>
      <c r="BM41" s="379">
        <f t="shared" si="70"/>
        <v>8994.7836868808463</v>
      </c>
      <c r="BN41" s="379">
        <f>SUM(BN37:BN40)</f>
        <v>13630.071694660282</v>
      </c>
      <c r="BO41" s="379">
        <f t="shared" ref="BO41:BV41" si="71">SUM(BO37:BO40)</f>
        <v>13113.099353311334</v>
      </c>
      <c r="BP41" s="379">
        <f t="shared" si="71"/>
        <v>4540.0623813464281</v>
      </c>
      <c r="BQ41" s="379">
        <f t="shared" si="71"/>
        <v>21295.043741893947</v>
      </c>
      <c r="BR41" s="379">
        <f t="shared" si="71"/>
        <v>5827.6291842419259</v>
      </c>
      <c r="BS41" s="379">
        <f t="shared" si="71"/>
        <v>31489.999119264729</v>
      </c>
      <c r="BT41" s="379">
        <f t="shared" si="71"/>
        <v>13395.541574513085</v>
      </c>
      <c r="BU41" s="379">
        <f t="shared" si="71"/>
        <v>47938.491479339711</v>
      </c>
      <c r="BV41" s="379">
        <f t="shared" si="71"/>
        <v>381.42857142857139</v>
      </c>
      <c r="BW41" s="378"/>
      <c r="BY41" s="438">
        <f>SUM(BY37:BY40)</f>
        <v>194191.51301926473</v>
      </c>
    </row>
    <row r="42" spans="1:79">
      <c r="A42" s="258"/>
      <c r="B42" s="259"/>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56"/>
      <c r="AR42" s="359"/>
      <c r="AS42" s="260"/>
      <c r="BI42" s="380">
        <f>SUM(BI41:BM41)</f>
        <v>68826.205249999999</v>
      </c>
      <c r="BN42" s="380">
        <f>SUM(BN41:BV41)</f>
        <v>151611.36710000003</v>
      </c>
      <c r="BW42" s="378"/>
    </row>
    <row r="43" spans="1:79">
      <c r="A43" s="258"/>
      <c r="B43" s="259"/>
      <c r="C43" s="260"/>
      <c r="D43" s="260"/>
      <c r="E43" s="260"/>
      <c r="F43" s="260"/>
      <c r="G43" s="260"/>
      <c r="H43" s="260"/>
      <c r="I43" s="260"/>
      <c r="J43" s="260"/>
      <c r="K43" s="260"/>
      <c r="L43" s="260"/>
      <c r="M43" s="260"/>
      <c r="N43" s="260"/>
      <c r="O43" s="260"/>
      <c r="P43" s="260"/>
      <c r="Q43" s="260"/>
      <c r="R43" s="260"/>
      <c r="S43" s="260"/>
      <c r="T43" s="260"/>
      <c r="U43" s="260"/>
      <c r="V43" s="260"/>
      <c r="W43" s="260"/>
      <c r="X43" s="225"/>
      <c r="Y43" s="225"/>
      <c r="Z43" s="260"/>
      <c r="AA43" s="271" t="s">
        <v>561</v>
      </c>
      <c r="AB43" s="271" t="s">
        <v>523</v>
      </c>
      <c r="AC43" s="271" t="s">
        <v>525</v>
      </c>
      <c r="AD43" s="271" t="s">
        <v>568</v>
      </c>
      <c r="AE43" s="271" t="s">
        <v>569</v>
      </c>
      <c r="AF43" s="271" t="s">
        <v>570</v>
      </c>
      <c r="AG43" s="271" t="s">
        <v>571</v>
      </c>
      <c r="AH43" s="256"/>
      <c r="AR43" s="359"/>
      <c r="AS43" s="260"/>
      <c r="BI43" s="224" t="b">
        <f>BI42=X41</f>
        <v>1</v>
      </c>
      <c r="BN43" s="224" t="b">
        <f>BN42=W41</f>
        <v>1</v>
      </c>
    </row>
    <row r="44" spans="1:79">
      <c r="A44" s="258"/>
      <c r="B44" s="259"/>
      <c r="C44" s="260"/>
      <c r="D44" s="260"/>
      <c r="E44" s="260"/>
      <c r="F44" s="260"/>
      <c r="G44" s="260"/>
      <c r="H44" s="260"/>
      <c r="I44" s="260"/>
      <c r="J44" s="260"/>
      <c r="K44" s="260"/>
      <c r="L44" s="260"/>
      <c r="M44" s="260"/>
      <c r="N44" s="260"/>
      <c r="O44" s="260"/>
      <c r="P44" s="260"/>
      <c r="Q44" s="260"/>
      <c r="R44" s="260"/>
      <c r="S44" s="260"/>
      <c r="T44" s="260"/>
      <c r="U44" s="260"/>
      <c r="V44" s="260"/>
      <c r="W44" s="260"/>
      <c r="X44" s="225"/>
      <c r="Y44" s="225"/>
      <c r="Z44" s="260"/>
      <c r="AA44" s="269" t="s">
        <v>468</v>
      </c>
      <c r="AB44" s="262">
        <f>Y41+BI41+BN41</f>
        <v>182054.84573885045</v>
      </c>
      <c r="AC44" s="357">
        <f>AK41</f>
        <v>1872.4119047619047</v>
      </c>
      <c r="AD44" s="264">
        <f>AB44/AC44</f>
        <v>97.230126168205757</v>
      </c>
      <c r="AE44" s="358">
        <f>AC44/12</f>
        <v>156.03432539682538</v>
      </c>
      <c r="AF44" s="264">
        <f>AE44*AD44</f>
        <v>15171.237144904204</v>
      </c>
      <c r="AG44" s="264">
        <f>AF44/4</f>
        <v>3792.809286226051</v>
      </c>
      <c r="AH44" s="256"/>
      <c r="AR44" s="359"/>
      <c r="AS44" s="260"/>
    </row>
    <row r="45" spans="1:79">
      <c r="A45" s="258"/>
      <c r="B45" s="259"/>
      <c r="C45" s="260"/>
      <c r="D45" s="260"/>
      <c r="E45" s="260"/>
      <c r="F45" s="260"/>
      <c r="G45" s="260"/>
      <c r="H45" s="260"/>
      <c r="I45" s="260"/>
      <c r="J45" s="260"/>
      <c r="K45" s="260"/>
      <c r="L45" s="260"/>
      <c r="M45" s="260"/>
      <c r="N45" s="260"/>
      <c r="O45" s="260"/>
      <c r="P45" s="260"/>
      <c r="Q45" s="260"/>
      <c r="R45" s="260"/>
      <c r="S45" s="260"/>
      <c r="T45" s="260"/>
      <c r="U45" s="260"/>
      <c r="V45" s="260"/>
      <c r="W45" s="260"/>
      <c r="X45" s="225"/>
      <c r="Y45" s="225"/>
      <c r="Z45" s="260"/>
      <c r="AA45" s="269" t="s">
        <v>469</v>
      </c>
      <c r="AB45" s="262">
        <f>Z41+BJ41+BO41</f>
        <v>136673.09269953013</v>
      </c>
      <c r="AC45" s="357">
        <f>AL41</f>
        <v>2141.0666666666666</v>
      </c>
      <c r="AD45" s="264">
        <f t="shared" ref="AD45:AD48" si="72">AB45/AC45</f>
        <v>63.834113541317471</v>
      </c>
      <c r="AE45" s="358">
        <f t="shared" ref="AE45:AE48" si="73">AC45/12</f>
        <v>178.42222222222222</v>
      </c>
      <c r="AF45" s="264">
        <f t="shared" ref="AF45:AF48" si="74">AE45*AD45</f>
        <v>11389.42439162751</v>
      </c>
      <c r="AG45" s="264">
        <f t="shared" ref="AG45:AG52" si="75">AF45/4</f>
        <v>2847.3560979068775</v>
      </c>
      <c r="AH45" s="256"/>
    </row>
    <row r="46" spans="1:79">
      <c r="A46" s="258"/>
      <c r="B46" s="259"/>
      <c r="C46" s="260"/>
      <c r="D46" s="260"/>
      <c r="E46" s="260"/>
      <c r="F46" s="260"/>
      <c r="G46" s="260"/>
      <c r="H46" s="260"/>
      <c r="I46" s="260"/>
      <c r="J46" s="260"/>
      <c r="K46" s="260"/>
      <c r="L46" s="260"/>
      <c r="M46" s="260"/>
      <c r="N46" s="260"/>
      <c r="O46" s="260"/>
      <c r="P46" s="260"/>
      <c r="Q46" s="260"/>
      <c r="R46" s="260"/>
      <c r="S46" s="260"/>
      <c r="T46" s="260"/>
      <c r="U46" s="260"/>
      <c r="V46" s="260"/>
      <c r="W46" s="260"/>
      <c r="X46" s="225"/>
      <c r="Y46" s="225"/>
      <c r="Z46" s="260"/>
      <c r="AA46" s="269" t="s">
        <v>470</v>
      </c>
      <c r="AB46" s="262">
        <f>AA41+BK41+BP41</f>
        <v>50306.781681152526</v>
      </c>
      <c r="AC46" s="357">
        <f>AM41</f>
        <v>386.95</v>
      </c>
      <c r="AD46" s="264">
        <f t="shared" si="72"/>
        <v>130.00848089198223</v>
      </c>
      <c r="AE46" s="358">
        <f t="shared" si="73"/>
        <v>32.24583333333333</v>
      </c>
      <c r="AF46" s="264">
        <f t="shared" si="74"/>
        <v>4192.2318067627102</v>
      </c>
      <c r="AG46" s="264">
        <f t="shared" si="75"/>
        <v>1048.0579516906776</v>
      </c>
      <c r="AH46" s="256"/>
    </row>
    <row r="47" spans="1:79">
      <c r="A47" s="258"/>
      <c r="B47" s="259"/>
      <c r="C47" s="260"/>
      <c r="D47" s="260"/>
      <c r="E47" s="260"/>
      <c r="F47" s="260"/>
      <c r="G47" s="260"/>
      <c r="H47" s="260"/>
      <c r="I47" s="260"/>
      <c r="J47" s="260"/>
      <c r="K47" s="260"/>
      <c r="L47" s="260"/>
      <c r="M47" s="260"/>
      <c r="N47" s="260"/>
      <c r="O47" s="260"/>
      <c r="P47" s="260"/>
      <c r="Q47" s="260"/>
      <c r="R47" s="260"/>
      <c r="S47" s="260"/>
      <c r="T47" s="260"/>
      <c r="U47" s="260"/>
      <c r="V47" s="260"/>
      <c r="W47" s="260"/>
      <c r="X47" s="225"/>
      <c r="Y47" s="225"/>
      <c r="Z47" s="260"/>
      <c r="AA47" s="269" t="s">
        <v>471</v>
      </c>
      <c r="AB47" s="262">
        <f>AB41+BL41+BQ41</f>
        <v>144421.06301479807</v>
      </c>
      <c r="AC47" s="357">
        <f>AN41</f>
        <v>4636</v>
      </c>
      <c r="AD47" s="264">
        <f t="shared" si="72"/>
        <v>31.152084343140221</v>
      </c>
      <c r="AE47" s="358">
        <f t="shared" si="73"/>
        <v>386.33333333333331</v>
      </c>
      <c r="AF47" s="264">
        <f t="shared" si="74"/>
        <v>12035.088584566505</v>
      </c>
      <c r="AG47" s="264">
        <f t="shared" si="75"/>
        <v>3008.7721461416263</v>
      </c>
      <c r="AH47" s="256"/>
    </row>
    <row r="48" spans="1:79">
      <c r="A48" s="258"/>
      <c r="B48" s="259"/>
      <c r="C48" s="260"/>
      <c r="D48" s="260"/>
      <c r="E48" s="260"/>
      <c r="F48" s="260"/>
      <c r="G48" s="260"/>
      <c r="H48" s="260"/>
      <c r="I48" s="260"/>
      <c r="J48" s="260"/>
      <c r="K48" s="260"/>
      <c r="L48" s="260"/>
      <c r="M48" s="260"/>
      <c r="N48" s="260"/>
      <c r="O48" s="260"/>
      <c r="P48" s="260"/>
      <c r="Q48" s="260"/>
      <c r="R48" s="260"/>
      <c r="S48" s="260"/>
      <c r="T48" s="260"/>
      <c r="U48" s="260"/>
      <c r="V48" s="260"/>
      <c r="W48" s="260"/>
      <c r="X48" s="225"/>
      <c r="Y48" s="225"/>
      <c r="Z48" s="260"/>
      <c r="AA48" s="269" t="s">
        <v>473</v>
      </c>
      <c r="AB48" s="262">
        <f>AC41+BM41+BR41</f>
        <v>68115.274871122776</v>
      </c>
      <c r="AC48" s="357">
        <f>AJ41</f>
        <v>467.06666666666678</v>
      </c>
      <c r="AD48" s="264">
        <f t="shared" si="72"/>
        <v>145.83630075176154</v>
      </c>
      <c r="AE48" s="358">
        <f t="shared" si="73"/>
        <v>38.922222222222231</v>
      </c>
      <c r="AF48" s="264">
        <f t="shared" si="74"/>
        <v>5676.2729059268977</v>
      </c>
      <c r="AG48" s="264">
        <f t="shared" si="75"/>
        <v>1419.0682264817244</v>
      </c>
      <c r="AH48" s="256"/>
    </row>
    <row r="49" spans="1:78">
      <c r="A49" s="258"/>
      <c r="B49" s="259"/>
      <c r="C49" s="260"/>
      <c r="D49" s="260"/>
      <c r="E49" s="260"/>
      <c r="F49" s="260"/>
      <c r="G49" s="260"/>
      <c r="H49" s="260"/>
      <c r="I49" s="260"/>
      <c r="J49" s="260"/>
      <c r="K49" s="260"/>
      <c r="L49" s="260"/>
      <c r="M49" s="260"/>
      <c r="N49" s="260"/>
      <c r="O49" s="260"/>
      <c r="P49" s="260"/>
      <c r="Q49" s="260"/>
      <c r="R49" s="260"/>
      <c r="S49" s="260"/>
      <c r="T49" s="260"/>
      <c r="U49" s="260"/>
      <c r="V49" s="260"/>
      <c r="W49" s="260"/>
      <c r="X49" s="225"/>
      <c r="Y49" s="225"/>
      <c r="Z49" s="260"/>
      <c r="AA49" s="269" t="s">
        <v>474</v>
      </c>
      <c r="AB49" s="262">
        <f>AD41+BS41</f>
        <v>127624.70606926474</v>
      </c>
      <c r="AC49" s="263"/>
      <c r="AD49" s="264"/>
      <c r="AE49" s="225"/>
      <c r="AF49" s="264">
        <f>AB49/12</f>
        <v>10635.392172438727</v>
      </c>
      <c r="AG49" s="264">
        <f t="shared" si="75"/>
        <v>2658.8480431096818</v>
      </c>
      <c r="AH49" s="256"/>
    </row>
    <row r="50" spans="1:78">
      <c r="A50" s="258"/>
      <c r="B50" s="259"/>
      <c r="C50" s="260"/>
      <c r="D50" s="260"/>
      <c r="E50" s="260"/>
      <c r="F50" s="260"/>
      <c r="G50" s="260"/>
      <c r="H50" s="260"/>
      <c r="I50" s="260"/>
      <c r="J50" s="260"/>
      <c r="K50" s="260"/>
      <c r="L50" s="260"/>
      <c r="M50" s="260"/>
      <c r="N50" s="260"/>
      <c r="O50" s="260"/>
      <c r="P50" s="260"/>
      <c r="Q50" s="260"/>
      <c r="R50" s="260"/>
      <c r="S50" s="260"/>
      <c r="T50" s="260"/>
      <c r="U50" s="260"/>
      <c r="V50" s="260"/>
      <c r="W50" s="260"/>
      <c r="X50" s="225"/>
      <c r="Y50" s="225"/>
      <c r="Z50" s="260"/>
      <c r="AA50" s="269" t="s">
        <v>472</v>
      </c>
      <c r="AB50" s="262">
        <f>AE41+BT41</f>
        <v>59937.108024513087</v>
      </c>
      <c r="AC50" s="263"/>
      <c r="AD50" s="264"/>
      <c r="AE50" s="225"/>
      <c r="AF50" s="264">
        <f t="shared" ref="AF50:AF52" si="76">AB50/12</f>
        <v>4994.7590020427569</v>
      </c>
      <c r="AG50" s="264">
        <f t="shared" si="75"/>
        <v>1248.6897505106892</v>
      </c>
      <c r="AH50" s="256"/>
    </row>
    <row r="51" spans="1:78">
      <c r="A51" s="258"/>
      <c r="B51" s="259"/>
      <c r="C51" s="260"/>
      <c r="D51" s="260"/>
      <c r="E51" s="260"/>
      <c r="F51" s="260"/>
      <c r="G51" s="260"/>
      <c r="H51" s="260"/>
      <c r="I51" s="260"/>
      <c r="J51" s="260"/>
      <c r="K51" s="260"/>
      <c r="L51" s="260"/>
      <c r="M51" s="260"/>
      <c r="N51" s="260"/>
      <c r="O51" s="260"/>
      <c r="P51" s="260"/>
      <c r="Q51" s="260"/>
      <c r="R51" s="260"/>
      <c r="S51" s="260"/>
      <c r="T51" s="260"/>
      <c r="U51" s="260"/>
      <c r="V51" s="260"/>
      <c r="W51" s="260"/>
      <c r="X51" s="225"/>
      <c r="Y51" s="225"/>
      <c r="Z51" s="260"/>
      <c r="AA51" s="269" t="s">
        <v>549</v>
      </c>
      <c r="AB51" s="262">
        <f>((SUM(AF41:AG41)+(SUM(BU41:BV41)))/2)</f>
        <v>93452.838950384146</v>
      </c>
      <c r="AC51" s="263"/>
      <c r="AD51" s="264"/>
      <c r="AE51" s="225"/>
      <c r="AF51" s="264">
        <f t="shared" si="76"/>
        <v>7787.7365791986786</v>
      </c>
      <c r="AG51" s="264">
        <f t="shared" si="75"/>
        <v>1946.9341447996696</v>
      </c>
      <c r="AH51" s="256"/>
    </row>
    <row r="52" spans="1:78" ht="15.75" thickBot="1">
      <c r="A52" s="258"/>
      <c r="B52" s="259"/>
      <c r="C52" s="260"/>
      <c r="D52" s="260"/>
      <c r="E52" s="260"/>
      <c r="F52" s="260"/>
      <c r="G52" s="260"/>
      <c r="H52" s="260"/>
      <c r="I52" s="260"/>
      <c r="J52" s="260"/>
      <c r="K52" s="260"/>
      <c r="L52" s="260"/>
      <c r="M52" s="260"/>
      <c r="N52" s="260"/>
      <c r="O52" s="260"/>
      <c r="P52" s="260"/>
      <c r="Q52" s="260"/>
      <c r="R52" s="260"/>
      <c r="S52" s="260"/>
      <c r="T52" s="260"/>
      <c r="U52" s="260"/>
      <c r="V52" s="260"/>
      <c r="W52" s="260"/>
      <c r="X52" s="225"/>
      <c r="Y52" s="262"/>
      <c r="Z52" s="260"/>
      <c r="AA52" s="269" t="s">
        <v>518</v>
      </c>
      <c r="AB52" s="262">
        <f>((SUM(AF41:AG41)+(SUM(BU41:BV41)))/2)</f>
        <v>93452.838950384146</v>
      </c>
      <c r="AC52" s="263"/>
      <c r="AD52" s="264"/>
      <c r="AE52" s="225"/>
      <c r="AF52" s="264">
        <f t="shared" si="76"/>
        <v>7787.7365791986786</v>
      </c>
      <c r="AG52" s="264">
        <f t="shared" si="75"/>
        <v>1946.9341447996696</v>
      </c>
      <c r="AH52" s="256"/>
    </row>
    <row r="53" spans="1:78" ht="15.75" thickBot="1">
      <c r="A53" s="265"/>
      <c r="B53" s="266"/>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70" t="s">
        <v>495</v>
      </c>
      <c r="AB53" s="272">
        <f>SUM(AB44:AB52)</f>
        <v>956038.55000000028</v>
      </c>
      <c r="AC53" s="267"/>
      <c r="AD53" s="267"/>
      <c r="AE53" s="267"/>
      <c r="AF53" s="275">
        <f t="shared" ref="AF53" si="77">SUM(AF44:AF52)</f>
        <v>79669.879166666666</v>
      </c>
      <c r="AG53" s="275">
        <f t="shared" ref="AG53" si="78">SUM(AG44:AG52)</f>
        <v>19917.469791666666</v>
      </c>
      <c r="AH53" s="268"/>
      <c r="AT53" s="942" t="s">
        <v>576</v>
      </c>
      <c r="AU53" s="943"/>
      <c r="AV53" s="943"/>
      <c r="AW53" s="943"/>
      <c r="AX53" s="943"/>
      <c r="AY53" s="942" t="s">
        <v>577</v>
      </c>
      <c r="AZ53" s="943"/>
      <c r="BA53" s="943"/>
      <c r="BB53" s="943"/>
      <c r="BC53" s="943"/>
      <c r="BD53" s="943"/>
      <c r="BE53" s="943"/>
      <c r="BF53" s="943"/>
      <c r="BG53" s="944"/>
      <c r="BI53" s="942" t="s">
        <v>576</v>
      </c>
      <c r="BJ53" s="943"/>
      <c r="BK53" s="943"/>
      <c r="BL53" s="943"/>
      <c r="BM53" s="944"/>
      <c r="BN53" s="942" t="s">
        <v>577</v>
      </c>
      <c r="BO53" s="943"/>
      <c r="BP53" s="943"/>
      <c r="BQ53" s="943"/>
      <c r="BR53" s="943"/>
      <c r="BS53" s="943"/>
      <c r="BT53" s="943"/>
      <c r="BU53" s="943"/>
      <c r="BV53" s="944"/>
    </row>
    <row r="54" spans="1:78">
      <c r="A54" s="252" t="s">
        <v>558</v>
      </c>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4"/>
      <c r="AJ54" s="354" t="s">
        <v>460</v>
      </c>
      <c r="AK54" s="354" t="s">
        <v>452</v>
      </c>
      <c r="AL54" s="354" t="s">
        <v>454</v>
      </c>
      <c r="AM54" s="354" t="s">
        <v>456</v>
      </c>
      <c r="AN54" s="354" t="s">
        <v>458</v>
      </c>
      <c r="AO54" s="354"/>
      <c r="AP54" s="354"/>
      <c r="AR54" s="355" t="s">
        <v>574</v>
      </c>
      <c r="AS54" s="361" t="s">
        <v>575</v>
      </c>
      <c r="AT54" s="362" t="s">
        <v>550</v>
      </c>
      <c r="AU54" s="354" t="s">
        <v>551</v>
      </c>
      <c r="AV54" s="354" t="s">
        <v>552</v>
      </c>
      <c r="AW54" s="354" t="s">
        <v>553</v>
      </c>
      <c r="AX54" s="371" t="s">
        <v>554</v>
      </c>
      <c r="AY54" s="362" t="s">
        <v>550</v>
      </c>
      <c r="AZ54" s="354" t="s">
        <v>551</v>
      </c>
      <c r="BA54" s="354" t="s">
        <v>552</v>
      </c>
      <c r="BB54" s="354" t="s">
        <v>553</v>
      </c>
      <c r="BC54" s="354" t="s">
        <v>554</v>
      </c>
      <c r="BD54" s="354" t="s">
        <v>555</v>
      </c>
      <c r="BE54" s="354" t="s">
        <v>556</v>
      </c>
      <c r="BF54" s="354" t="s">
        <v>559</v>
      </c>
      <c r="BG54" s="363" t="s">
        <v>560</v>
      </c>
      <c r="BI54" s="362" t="s">
        <v>550</v>
      </c>
      <c r="BJ54" s="354" t="s">
        <v>551</v>
      </c>
      <c r="BK54" s="354" t="s">
        <v>552</v>
      </c>
      <c r="BL54" s="354" t="s">
        <v>553</v>
      </c>
      <c r="BM54" s="363" t="s">
        <v>554</v>
      </c>
      <c r="BN54" s="362" t="s">
        <v>550</v>
      </c>
      <c r="BO54" s="354" t="s">
        <v>551</v>
      </c>
      <c r="BP54" s="354" t="s">
        <v>552</v>
      </c>
      <c r="BQ54" s="354" t="s">
        <v>553</v>
      </c>
      <c r="BR54" s="354" t="s">
        <v>554</v>
      </c>
      <c r="BS54" s="354" t="s">
        <v>555</v>
      </c>
      <c r="BT54" s="354" t="s">
        <v>556</v>
      </c>
      <c r="BU54" s="354" t="s">
        <v>559</v>
      </c>
      <c r="BV54" s="363" t="s">
        <v>560</v>
      </c>
      <c r="BX54" s="435" t="s">
        <v>434</v>
      </c>
      <c r="BY54" s="435" t="s">
        <v>634</v>
      </c>
    </row>
    <row r="55" spans="1:78">
      <c r="A55" s="255" t="str">
        <f t="shared" ref="A55:AG55" si="79">A7</f>
        <v>Elizabeth Freeman</v>
      </c>
      <c r="B55" s="82">
        <f t="shared" si="79"/>
        <v>131219</v>
      </c>
      <c r="C55" s="83">
        <f t="shared" si="79"/>
        <v>91</v>
      </c>
      <c r="D55" s="83">
        <f t="shared" si="79"/>
        <v>14</v>
      </c>
      <c r="E55" s="208">
        <f t="shared" si="79"/>
        <v>1</v>
      </c>
      <c r="F55" s="85">
        <f t="shared" si="79"/>
        <v>10</v>
      </c>
      <c r="G55" s="85">
        <f t="shared" si="79"/>
        <v>10</v>
      </c>
      <c r="H55" s="211">
        <f t="shared" si="79"/>
        <v>2</v>
      </c>
      <c r="I55" s="85">
        <f t="shared" si="79"/>
        <v>63</v>
      </c>
      <c r="J55" s="85">
        <f t="shared" si="79"/>
        <v>3</v>
      </c>
      <c r="K55" s="211">
        <f t="shared" si="79"/>
        <v>3</v>
      </c>
      <c r="L55" s="85">
        <f t="shared" si="79"/>
        <v>653</v>
      </c>
      <c r="M55" s="85">
        <f t="shared" si="79"/>
        <v>7</v>
      </c>
      <c r="N55" s="211">
        <f t="shared" si="79"/>
        <v>2</v>
      </c>
      <c r="O55" s="85">
        <f t="shared" si="79"/>
        <v>134</v>
      </c>
      <c r="P55" s="85">
        <f t="shared" si="79"/>
        <v>2</v>
      </c>
      <c r="Q55" s="211">
        <f t="shared" si="79"/>
        <v>3</v>
      </c>
      <c r="R55" s="83">
        <f t="shared" si="79"/>
        <v>860</v>
      </c>
      <c r="S55" s="204">
        <f t="shared" si="79"/>
        <v>187139</v>
      </c>
      <c r="T55" s="207">
        <f t="shared" si="79"/>
        <v>217.60348837209301</v>
      </c>
      <c r="U55" s="83">
        <f t="shared" si="79"/>
        <v>11</v>
      </c>
      <c r="V55" s="83">
        <f t="shared" si="79"/>
        <v>3</v>
      </c>
      <c r="W55" s="233">
        <f t="shared" si="79"/>
        <v>16634.577777777777</v>
      </c>
      <c r="X55" s="233">
        <f>X7</f>
        <v>7277.6277777777777</v>
      </c>
      <c r="Y55" s="234">
        <f t="shared" si="79"/>
        <v>37219.867777777778</v>
      </c>
      <c r="Z55" s="234">
        <f t="shared" si="79"/>
        <v>7277.6277777777777</v>
      </c>
      <c r="AA55" s="234">
        <f t="shared" si="79"/>
        <v>14763.187777777779</v>
      </c>
      <c r="AB55" s="234">
        <f t="shared" si="79"/>
        <v>59676.547777777778</v>
      </c>
      <c r="AC55" s="234">
        <f t="shared" si="79"/>
        <v>0</v>
      </c>
      <c r="AD55" s="235">
        <f t="shared" si="79"/>
        <v>22248.747777777779</v>
      </c>
      <c r="AE55" s="84">
        <f t="shared" si="79"/>
        <v>14763.187777777779</v>
      </c>
      <c r="AF55" s="84">
        <f t="shared" si="79"/>
        <v>7277.6277777777777</v>
      </c>
      <c r="AG55" s="84">
        <f t="shared" si="79"/>
        <v>0</v>
      </c>
      <c r="AH55" s="256"/>
      <c r="AJ55" s="232">
        <f>'FY14 Units'!J5</f>
        <v>276.93333333333334</v>
      </c>
      <c r="AK55" s="232">
        <f>'FY14 Units'!K5</f>
        <v>34.016666666666666</v>
      </c>
      <c r="AL55" s="232">
        <f>'FY14 Units'!L5</f>
        <v>49.333333333333336</v>
      </c>
      <c r="AM55" s="232">
        <f>'FY14 Units'!M5</f>
        <v>228.9</v>
      </c>
      <c r="AN55" s="232">
        <f>'FY14 Units'!N5</f>
        <v>827.13333333333333</v>
      </c>
      <c r="AO55" s="232">
        <f>SUM(AJ55:AN55)</f>
        <v>1416.3166666666666</v>
      </c>
      <c r="AP55" s="232"/>
      <c r="AR55" s="360">
        <f>SUM(Y55:AC55)</f>
        <v>118937.23111111112</v>
      </c>
      <c r="AS55" s="360">
        <f>SUM(Y55:AG55)</f>
        <v>163226.79444444447</v>
      </c>
      <c r="AT55" s="364">
        <f>$Y55/AR55</f>
        <v>0.31293706293706292</v>
      </c>
      <c r="AU55" s="365">
        <f>$Z55/AR55</f>
        <v>6.1188811188811185E-2</v>
      </c>
      <c r="AV55" s="365">
        <f>$AA55/AR55</f>
        <v>0.12412587412587413</v>
      </c>
      <c r="AW55" s="365">
        <f>$AB55/AR55</f>
        <v>0.50174825174825166</v>
      </c>
      <c r="AX55" s="365">
        <f>$AC55/AR55</f>
        <v>0</v>
      </c>
      <c r="AY55" s="364">
        <f>Y55/AS55</f>
        <v>0.22802547770700632</v>
      </c>
      <c r="AZ55" s="365">
        <f>Z55/AS55</f>
        <v>4.4585987261146487E-2</v>
      </c>
      <c r="BA55" s="365">
        <f>AA55/AS55</f>
        <v>9.0445859872611459E-2</v>
      </c>
      <c r="BB55" s="365">
        <f>AB55/AS55</f>
        <v>0.36560509554140119</v>
      </c>
      <c r="BC55" s="365">
        <f>AC55/AS55</f>
        <v>0</v>
      </c>
      <c r="BD55" s="365">
        <f>AD55/AS55</f>
        <v>0.1363057324840764</v>
      </c>
      <c r="BE55" s="365">
        <f>AE55/AS55</f>
        <v>9.0445859872611459E-2</v>
      </c>
      <c r="BF55" s="365">
        <f>AF55/AS55</f>
        <v>4.4585987261146487E-2</v>
      </c>
      <c r="BG55" s="366">
        <f>AG55/AS55</f>
        <v>0</v>
      </c>
      <c r="BI55" s="372">
        <f>$X55*AT55</f>
        <v>2277.4394619269619</v>
      </c>
      <c r="BJ55" s="373">
        <f>$X55*AU55</f>
        <v>445.30939199689197</v>
      </c>
      <c r="BK55" s="373">
        <f>$X55*AV55</f>
        <v>903.34190947940954</v>
      </c>
      <c r="BL55" s="373">
        <f>X55*AW55</f>
        <v>3651.5370143745135</v>
      </c>
      <c r="BM55" s="374">
        <f>X55*AX55</f>
        <v>0</v>
      </c>
      <c r="BN55" s="372">
        <f t="shared" ref="BN55:BV55" si="80">AY55*$W55</f>
        <v>3793.1075442321289</v>
      </c>
      <c r="BO55" s="373">
        <f t="shared" si="80"/>
        <v>741.66907289455037</v>
      </c>
      <c r="BP55" s="373">
        <f t="shared" si="80"/>
        <v>1504.5286907289453</v>
      </c>
      <c r="BQ55" s="373">
        <f t="shared" si="80"/>
        <v>6081.6863977353132</v>
      </c>
      <c r="BR55" s="373">
        <f t="shared" si="80"/>
        <v>0</v>
      </c>
      <c r="BS55" s="373">
        <f t="shared" si="80"/>
        <v>2267.3883085633397</v>
      </c>
      <c r="BT55" s="373">
        <f t="shared" si="80"/>
        <v>1504.5286907289453</v>
      </c>
      <c r="BU55" s="373">
        <f t="shared" si="80"/>
        <v>741.66907289455037</v>
      </c>
      <c r="BV55" s="374">
        <f t="shared" si="80"/>
        <v>0</v>
      </c>
      <c r="BW55" s="378"/>
      <c r="BX55" s="437" t="str">
        <f>A55</f>
        <v>Elizabeth Freeman</v>
      </c>
      <c r="BY55" s="437">
        <f>AD56+BS55</f>
        <v>4794.7483085633394</v>
      </c>
    </row>
    <row r="56" spans="1:78">
      <c r="A56" s="257" t="str">
        <f t="shared" ref="A56:AG56" si="81">A8</f>
        <v>New Hope</v>
      </c>
      <c r="B56" s="82">
        <f t="shared" si="81"/>
        <v>299063</v>
      </c>
      <c r="C56" s="82">
        <f t="shared" si="81"/>
        <v>312</v>
      </c>
      <c r="D56" s="83">
        <f t="shared" si="81"/>
        <v>10</v>
      </c>
      <c r="E56" s="208">
        <f t="shared" si="81"/>
        <v>2</v>
      </c>
      <c r="F56" s="82">
        <f t="shared" si="81"/>
        <v>18</v>
      </c>
      <c r="G56" s="85">
        <f t="shared" si="81"/>
        <v>8</v>
      </c>
      <c r="H56" s="208">
        <f t="shared" si="81"/>
        <v>2</v>
      </c>
      <c r="I56" s="82">
        <f t="shared" si="81"/>
        <v>38</v>
      </c>
      <c r="J56" s="85">
        <f t="shared" si="81"/>
        <v>6</v>
      </c>
      <c r="K56" s="208">
        <f t="shared" si="81"/>
        <v>2</v>
      </c>
      <c r="L56" s="82">
        <f t="shared" si="81"/>
        <v>766</v>
      </c>
      <c r="M56" s="85">
        <f t="shared" si="81"/>
        <v>5</v>
      </c>
      <c r="N56" s="208">
        <f t="shared" si="81"/>
        <v>3</v>
      </c>
      <c r="O56" s="82">
        <f t="shared" si="81"/>
        <v>0</v>
      </c>
      <c r="P56" s="85">
        <f t="shared" si="81"/>
        <v>13</v>
      </c>
      <c r="Q56" s="208">
        <f t="shared" si="81"/>
        <v>1</v>
      </c>
      <c r="R56" s="83">
        <f t="shared" si="81"/>
        <v>822</v>
      </c>
      <c r="S56" s="204">
        <f t="shared" si="81"/>
        <v>126368</v>
      </c>
      <c r="T56" s="207">
        <f t="shared" si="81"/>
        <v>153.73236009732361</v>
      </c>
      <c r="U56" s="83">
        <f t="shared" si="81"/>
        <v>10</v>
      </c>
      <c r="V56" s="83">
        <f t="shared" si="81"/>
        <v>3</v>
      </c>
      <c r="W56" s="233">
        <f t="shared" si="81"/>
        <v>15164.16</v>
      </c>
      <c r="X56" s="233">
        <f t="shared" si="81"/>
        <v>31592</v>
      </c>
      <c r="Y56" s="234">
        <f t="shared" si="81"/>
        <v>17691.52</v>
      </c>
      <c r="Z56" s="234">
        <f t="shared" si="81"/>
        <v>2527.36</v>
      </c>
      <c r="AA56" s="234">
        <f t="shared" si="81"/>
        <v>1263.68</v>
      </c>
      <c r="AB56" s="234">
        <f t="shared" si="81"/>
        <v>32855.68</v>
      </c>
      <c r="AC56" s="234">
        <f t="shared" si="81"/>
        <v>5054.72</v>
      </c>
      <c r="AD56" s="235">
        <f t="shared" si="81"/>
        <v>2527.36</v>
      </c>
      <c r="AE56" s="84">
        <f t="shared" si="81"/>
        <v>11373.119999999999</v>
      </c>
      <c r="AF56" s="84">
        <f t="shared" si="81"/>
        <v>6318.4000000000005</v>
      </c>
      <c r="AG56" s="84">
        <f t="shared" si="81"/>
        <v>0</v>
      </c>
      <c r="AH56" s="256"/>
      <c r="AJ56" s="232">
        <f>'FY14 Units'!J10</f>
        <v>0</v>
      </c>
      <c r="AK56" s="232">
        <f>'FY14 Units'!K10</f>
        <v>116.62857142857142</v>
      </c>
      <c r="AL56" s="232">
        <f>'FY14 Units'!L10</f>
        <v>88.800000000000011</v>
      </c>
      <c r="AM56" s="232">
        <f>'FY14 Units'!M10</f>
        <v>138.06666666666666</v>
      </c>
      <c r="AN56" s="232">
        <f>'FY14 Units'!N10</f>
        <v>970.26666666666665</v>
      </c>
      <c r="AO56" s="232">
        <f t="shared" ref="AO56:AO59" si="82">SUM(AJ56:AN56)</f>
        <v>1313.7619047619048</v>
      </c>
      <c r="AR56" s="360">
        <f t="shared" ref="AR56:AR59" si="83">SUM(Y56:AC56)</f>
        <v>59392.960000000006</v>
      </c>
      <c r="AS56" s="360">
        <f t="shared" ref="AS56:AS59" si="84">SUM(Y56:AG56)</f>
        <v>79611.839999999997</v>
      </c>
      <c r="AT56" s="364">
        <f t="shared" ref="AT56:AT58" si="85">$Y56/AR56</f>
        <v>0.2978723404255319</v>
      </c>
      <c r="AU56" s="365">
        <f t="shared" ref="AU56:AU58" si="86">$Z56/AR56</f>
        <v>4.2553191489361701E-2</v>
      </c>
      <c r="AV56" s="365">
        <f t="shared" ref="AV56:AV58" si="87">$AA56/AR56</f>
        <v>2.1276595744680851E-2</v>
      </c>
      <c r="AW56" s="365">
        <f t="shared" ref="AW56:AW58" si="88">$AB56/AR56</f>
        <v>0.55319148936170204</v>
      </c>
      <c r="AX56" s="365">
        <f t="shared" ref="AX56:AX58" si="89">$AC56/AR56</f>
        <v>8.5106382978723402E-2</v>
      </c>
      <c r="AY56" s="364">
        <f t="shared" ref="AY56:AY59" si="90">Y56/AS56</f>
        <v>0.22222222222222224</v>
      </c>
      <c r="AZ56" s="365">
        <f t="shared" ref="AZ56:AZ59" si="91">Z56/AS56</f>
        <v>3.1746031746031751E-2</v>
      </c>
      <c r="BA56" s="365">
        <f t="shared" ref="BA56:BA59" si="92">AA56/AS56</f>
        <v>1.5873015873015876E-2</v>
      </c>
      <c r="BB56" s="365">
        <f t="shared" ref="BB56:BB59" si="93">AB56/AS56</f>
        <v>0.41269841269841273</v>
      </c>
      <c r="BC56" s="365">
        <f t="shared" ref="BC56:BC59" si="94">AC56/AS56</f>
        <v>6.3492063492063502E-2</v>
      </c>
      <c r="BD56" s="365">
        <f t="shared" ref="BD56:BD59" si="95">AD56/AS56</f>
        <v>3.1746031746031751E-2</v>
      </c>
      <c r="BE56" s="365">
        <f t="shared" ref="BE56:BE59" si="96">AE56/AS56</f>
        <v>0.14285714285714285</v>
      </c>
      <c r="BF56" s="365">
        <f t="shared" ref="BF56:BF58" si="97">AF56/AS56</f>
        <v>7.9365079365079375E-2</v>
      </c>
      <c r="BG56" s="366">
        <f t="shared" ref="BG56:BG59" si="98">AG56/AS56</f>
        <v>0</v>
      </c>
      <c r="BI56" s="372">
        <f t="shared" ref="BI56:BI59" si="99">$X56*AT56</f>
        <v>9410.3829787234044</v>
      </c>
      <c r="BJ56" s="373">
        <f t="shared" ref="BJ56:BJ59" si="100">$X56*AU56</f>
        <v>1344.3404255319149</v>
      </c>
      <c r="BK56" s="373">
        <f t="shared" ref="BK56:BK59" si="101">$X56*AV56</f>
        <v>672.17021276595744</v>
      </c>
      <c r="BL56" s="373">
        <f t="shared" ref="BL56:BL59" si="102">X56*AW56</f>
        <v>17476.425531914891</v>
      </c>
      <c r="BM56" s="374">
        <f t="shared" ref="BM56:BM59" si="103">X56*AX56</f>
        <v>2688.6808510638298</v>
      </c>
      <c r="BN56" s="372">
        <f t="shared" ref="BN56:BN59" si="104">AY56*$W56</f>
        <v>3369.8133333333335</v>
      </c>
      <c r="BO56" s="373">
        <f t="shared" ref="BO56:BO59" si="105">AZ56*$W56</f>
        <v>481.40190476190486</v>
      </c>
      <c r="BP56" s="373">
        <f t="shared" ref="BP56:BP59" si="106">BA56*$W56</f>
        <v>240.70095238095243</v>
      </c>
      <c r="BQ56" s="373">
        <f t="shared" ref="BQ56:BQ59" si="107">BB56*$W56</f>
        <v>6258.2247619047621</v>
      </c>
      <c r="BR56" s="373">
        <f t="shared" ref="BR56:BR59" si="108">BC56*$W56</f>
        <v>962.80380952380972</v>
      </c>
      <c r="BS56" s="373">
        <f t="shared" ref="BS56:BS59" si="109">BD56*$W56</f>
        <v>481.40190476190486</v>
      </c>
      <c r="BT56" s="373">
        <f t="shared" ref="BT56:BT59" si="110">BE56*$W56</f>
        <v>2166.3085714285712</v>
      </c>
      <c r="BU56" s="373">
        <f t="shared" ref="BU56:BU59" si="111">BF56*$W56</f>
        <v>1203.5047619047621</v>
      </c>
      <c r="BV56" s="374">
        <f t="shared" ref="BV56:BV59" si="112">BG56*$W56</f>
        <v>0</v>
      </c>
      <c r="BW56" s="378"/>
      <c r="BX56" s="437" t="str">
        <f t="shared" ref="BX56:BX59" si="113">A56</f>
        <v>New Hope</v>
      </c>
      <c r="BY56" s="437">
        <f t="shared" ref="BY56:BY59" si="114">AD57+BS56</f>
        <v>9674.530450216449</v>
      </c>
    </row>
    <row r="57" spans="1:78">
      <c r="A57" s="257" t="str">
        <f t="shared" ref="A57:AG57" si="115">A9</f>
        <v>NELCWIT</v>
      </c>
      <c r="B57" s="82">
        <f t="shared" si="115"/>
        <v>87130</v>
      </c>
      <c r="C57" s="83">
        <f t="shared" si="115"/>
        <v>166</v>
      </c>
      <c r="D57" s="83">
        <f t="shared" si="115"/>
        <v>11</v>
      </c>
      <c r="E57" s="208">
        <f t="shared" si="115"/>
        <v>1</v>
      </c>
      <c r="F57" s="85">
        <f t="shared" si="115"/>
        <v>4</v>
      </c>
      <c r="G57" s="85">
        <f t="shared" si="115"/>
        <v>12</v>
      </c>
      <c r="H57" s="211">
        <f t="shared" si="115"/>
        <v>1</v>
      </c>
      <c r="I57" s="85">
        <f t="shared" si="115"/>
        <v>82</v>
      </c>
      <c r="J57" s="85">
        <f t="shared" si="115"/>
        <v>2</v>
      </c>
      <c r="K57" s="211">
        <f t="shared" si="115"/>
        <v>3</v>
      </c>
      <c r="L57" s="85">
        <f t="shared" si="115"/>
        <v>552</v>
      </c>
      <c r="M57" s="85">
        <f t="shared" si="115"/>
        <v>9</v>
      </c>
      <c r="N57" s="211">
        <f t="shared" si="115"/>
        <v>2</v>
      </c>
      <c r="O57" s="85">
        <f t="shared" si="115"/>
        <v>59</v>
      </c>
      <c r="P57" s="85">
        <f t="shared" si="115"/>
        <v>4</v>
      </c>
      <c r="Q57" s="211">
        <f t="shared" si="115"/>
        <v>3</v>
      </c>
      <c r="R57" s="83">
        <f t="shared" si="115"/>
        <v>697</v>
      </c>
      <c r="S57" s="204">
        <f t="shared" si="115"/>
        <v>91935</v>
      </c>
      <c r="T57" s="207">
        <f t="shared" si="115"/>
        <v>131.90100430416069</v>
      </c>
      <c r="U57" s="83">
        <f t="shared" si="115"/>
        <v>10</v>
      </c>
      <c r="V57" s="83">
        <f t="shared" si="115"/>
        <v>3</v>
      </c>
      <c r="W57" s="233">
        <f t="shared" si="115"/>
        <v>11105.376545454545</v>
      </c>
      <c r="X57" s="233">
        <f t="shared" si="115"/>
        <v>7081.2502597402581</v>
      </c>
      <c r="Y57" s="234">
        <f t="shared" si="115"/>
        <v>14350.025366883117</v>
      </c>
      <c r="Z57" s="234">
        <f t="shared" si="115"/>
        <v>6595.3081168831168</v>
      </c>
      <c r="AA57" s="234">
        <f t="shared" si="115"/>
        <v>3970.5638668831166</v>
      </c>
      <c r="AB57" s="234">
        <f t="shared" si="115"/>
        <v>18093.749902597403</v>
      </c>
      <c r="AC57" s="234">
        <f t="shared" si="115"/>
        <v>6806.1749025974023</v>
      </c>
      <c r="AD57" s="235">
        <f t="shared" si="115"/>
        <v>9193.128545454545</v>
      </c>
      <c r="AE57" s="84">
        <f t="shared" si="115"/>
        <v>6458.0622954545443</v>
      </c>
      <c r="AF57" s="84">
        <f t="shared" si="115"/>
        <v>7798.9999383116883</v>
      </c>
      <c r="AG57" s="84">
        <f t="shared" si="115"/>
        <v>482.36025974025966</v>
      </c>
      <c r="AH57" s="256"/>
      <c r="AJ57" s="232">
        <f>'FY14 Units'!J9</f>
        <v>121.93333333333335</v>
      </c>
      <c r="AK57" s="232">
        <f>'FY14 Units'!K9</f>
        <v>62.05238095238095</v>
      </c>
      <c r="AL57" s="232">
        <f>'FY14 Units'!L9</f>
        <v>19.733333333333334</v>
      </c>
      <c r="AM57" s="232">
        <f>'FY14 Units'!M9</f>
        <v>297.93333333333334</v>
      </c>
      <c r="AN57" s="232">
        <f>'FY14 Units'!N9</f>
        <v>699.19999999999993</v>
      </c>
      <c r="AO57" s="232">
        <f t="shared" si="82"/>
        <v>1200.8523809523808</v>
      </c>
      <c r="AR57" s="360">
        <f t="shared" si="83"/>
        <v>49815.822155844158</v>
      </c>
      <c r="AS57" s="360">
        <f t="shared" si="84"/>
        <v>73748.373194805201</v>
      </c>
      <c r="AT57" s="364">
        <f t="shared" si="85"/>
        <v>0.28806159862202818</v>
      </c>
      <c r="AU57" s="365">
        <f t="shared" si="86"/>
        <v>0.13239384258780895</v>
      </c>
      <c r="AV57" s="365">
        <f t="shared" si="87"/>
        <v>7.9704874777767942E-2</v>
      </c>
      <c r="AW57" s="365">
        <f t="shared" si="88"/>
        <v>0.36321291347943213</v>
      </c>
      <c r="AX57" s="365">
        <f t="shared" si="89"/>
        <v>0.13662677053296277</v>
      </c>
      <c r="AY57" s="364">
        <f t="shared" si="90"/>
        <v>0.19458090728290026</v>
      </c>
      <c r="AZ57" s="365">
        <f t="shared" si="91"/>
        <v>8.9429879347463173E-2</v>
      </c>
      <c r="BA57" s="365">
        <f t="shared" si="92"/>
        <v>5.3839341735646598E-2</v>
      </c>
      <c r="BB57" s="365">
        <f t="shared" si="93"/>
        <v>0.24534439362890134</v>
      </c>
      <c r="BC57" s="365">
        <f t="shared" si="94"/>
        <v>9.2289153072149743E-2</v>
      </c>
      <c r="BD57" s="365">
        <f t="shared" si="95"/>
        <v>0.12465534014114503</v>
      </c>
      <c r="BE57" s="365">
        <f t="shared" si="96"/>
        <v>8.7568878006239831E-2</v>
      </c>
      <c r="BF57" s="365">
        <f t="shared" si="97"/>
        <v>0.10575148441187644</v>
      </c>
      <c r="BG57" s="366">
        <f t="shared" si="98"/>
        <v>6.5406223736774833E-3</v>
      </c>
      <c r="BI57" s="372">
        <f t="shared" si="99"/>
        <v>2039.8362700634311</v>
      </c>
      <c r="BJ57" s="373">
        <f t="shared" si="100"/>
        <v>937.51393221293301</v>
      </c>
      <c r="BK57" s="373">
        <f t="shared" si="101"/>
        <v>564.41016522263396</v>
      </c>
      <c r="BL57" s="373">
        <f t="shared" si="102"/>
        <v>2572.0015379172446</v>
      </c>
      <c r="BM57" s="374">
        <f t="shared" si="103"/>
        <v>967.48835432401518</v>
      </c>
      <c r="BN57" s="372">
        <f t="shared" si="104"/>
        <v>2160.8942439327857</v>
      </c>
      <c r="BO57" s="373">
        <f t="shared" si="105"/>
        <v>993.15248456814732</v>
      </c>
      <c r="BP57" s="373">
        <f t="shared" si="106"/>
        <v>597.90616293376172</v>
      </c>
      <c r="BQ57" s="373">
        <f t="shared" si="107"/>
        <v>2724.6418745651686</v>
      </c>
      <c r="BR57" s="373">
        <f t="shared" si="108"/>
        <v>1024.9057959273159</v>
      </c>
      <c r="BS57" s="373">
        <f t="shared" si="109"/>
        <v>1384.3444906691304</v>
      </c>
      <c r="BT57" s="373">
        <f t="shared" si="110"/>
        <v>972.48536392226617</v>
      </c>
      <c r="BU57" s="373">
        <f t="shared" si="111"/>
        <v>1174.4100546346544</v>
      </c>
      <c r="BV57" s="374">
        <f t="shared" si="112"/>
        <v>72.636074301313158</v>
      </c>
      <c r="BW57" s="378"/>
      <c r="BX57" s="437" t="str">
        <f t="shared" si="113"/>
        <v>NELCWIT</v>
      </c>
      <c r="BY57" s="437">
        <f t="shared" si="114"/>
        <v>11772.244490669133</v>
      </c>
    </row>
    <row r="58" spans="1:78">
      <c r="A58" s="257" t="str">
        <f t="shared" ref="A58:AG58" si="116">A10</f>
        <v>Wayside</v>
      </c>
      <c r="B58" s="82">
        <f t="shared" si="116"/>
        <v>349443</v>
      </c>
      <c r="C58" s="83">
        <f t="shared" si="116"/>
        <v>151</v>
      </c>
      <c r="D58" s="83">
        <f t="shared" si="116"/>
        <v>12</v>
      </c>
      <c r="E58" s="208">
        <f t="shared" si="116"/>
        <v>1</v>
      </c>
      <c r="F58" s="85">
        <f t="shared" si="116"/>
        <v>10</v>
      </c>
      <c r="G58" s="85">
        <f t="shared" si="116"/>
        <v>10</v>
      </c>
      <c r="H58" s="211">
        <f t="shared" si="116"/>
        <v>1</v>
      </c>
      <c r="I58" s="85">
        <f t="shared" si="116"/>
        <v>44</v>
      </c>
      <c r="J58" s="85">
        <f t="shared" si="116"/>
        <v>4</v>
      </c>
      <c r="K58" s="211">
        <f t="shared" si="116"/>
        <v>3</v>
      </c>
      <c r="L58" s="85">
        <f t="shared" si="116"/>
        <v>537</v>
      </c>
      <c r="M58" s="85">
        <f t="shared" si="116"/>
        <v>10</v>
      </c>
      <c r="N58" s="211">
        <f t="shared" si="116"/>
        <v>2</v>
      </c>
      <c r="O58" s="85">
        <f t="shared" si="116"/>
        <v>20</v>
      </c>
      <c r="P58" s="85">
        <f t="shared" si="116"/>
        <v>10</v>
      </c>
      <c r="Q58" s="211">
        <f t="shared" si="116"/>
        <v>2</v>
      </c>
      <c r="R58" s="83">
        <f t="shared" si="116"/>
        <v>611</v>
      </c>
      <c r="S58" s="204">
        <f t="shared" si="116"/>
        <v>103879</v>
      </c>
      <c r="T58" s="207">
        <f t="shared" si="116"/>
        <v>170.01472995090018</v>
      </c>
      <c r="U58" s="83">
        <f t="shared" si="116"/>
        <v>9</v>
      </c>
      <c r="V58" s="83">
        <f t="shared" si="116"/>
        <v>3</v>
      </c>
      <c r="W58" s="233">
        <f t="shared" si="116"/>
        <v>10387.900000000001</v>
      </c>
      <c r="X58" s="233">
        <f t="shared" si="116"/>
        <v>10387.900000000001</v>
      </c>
      <c r="Y58" s="234">
        <f t="shared" si="116"/>
        <v>5193.9500000000007</v>
      </c>
      <c r="Z58" s="234">
        <f t="shared" si="116"/>
        <v>4155.16</v>
      </c>
      <c r="AA58" s="234">
        <f t="shared" si="116"/>
        <v>4155.16</v>
      </c>
      <c r="AB58" s="234">
        <f t="shared" si="116"/>
        <v>41551.600000000006</v>
      </c>
      <c r="AC58" s="234">
        <f t="shared" si="116"/>
        <v>10387.900000000001</v>
      </c>
      <c r="AD58" s="235">
        <f t="shared" si="116"/>
        <v>10387.900000000001</v>
      </c>
      <c r="AE58" s="84">
        <f t="shared" si="116"/>
        <v>3116.37</v>
      </c>
      <c r="AF58" s="84">
        <f t="shared" si="116"/>
        <v>4155.16</v>
      </c>
      <c r="AG58" s="84">
        <f t="shared" si="116"/>
        <v>0</v>
      </c>
      <c r="AH58" s="256"/>
      <c r="AJ58" s="232">
        <f>'FY14 Units'!J14</f>
        <v>41.333333333333336</v>
      </c>
      <c r="AK58" s="232">
        <f>'FY14 Units'!K14</f>
        <v>56.445238095238089</v>
      </c>
      <c r="AL58" s="232">
        <f>'FY14 Units'!L14</f>
        <v>49.333333333333336</v>
      </c>
      <c r="AM58" s="232">
        <f>'FY14 Units'!M14</f>
        <v>159.86666666666667</v>
      </c>
      <c r="AN58" s="232">
        <f>'FY14 Units'!N14</f>
        <v>680.19999999999993</v>
      </c>
      <c r="AO58" s="232">
        <f t="shared" si="82"/>
        <v>987.17857142857133</v>
      </c>
      <c r="AR58" s="360">
        <f t="shared" si="83"/>
        <v>65443.770000000011</v>
      </c>
      <c r="AS58" s="360">
        <f t="shared" si="84"/>
        <v>83103.200000000012</v>
      </c>
      <c r="AT58" s="364">
        <f t="shared" si="85"/>
        <v>7.9365079365079361E-2</v>
      </c>
      <c r="AU58" s="365">
        <f t="shared" si="86"/>
        <v>6.3492063492063475E-2</v>
      </c>
      <c r="AV58" s="365">
        <f t="shared" si="87"/>
        <v>6.3492063492063475E-2</v>
      </c>
      <c r="AW58" s="365">
        <f t="shared" si="88"/>
        <v>0.63492063492063489</v>
      </c>
      <c r="AX58" s="365">
        <f t="shared" si="89"/>
        <v>0.15873015873015872</v>
      </c>
      <c r="AY58" s="364">
        <f t="shared" si="90"/>
        <v>6.25E-2</v>
      </c>
      <c r="AZ58" s="365">
        <f t="shared" si="91"/>
        <v>4.9999999999999989E-2</v>
      </c>
      <c r="BA58" s="365">
        <f t="shared" si="92"/>
        <v>4.9999999999999989E-2</v>
      </c>
      <c r="BB58" s="365">
        <f t="shared" si="93"/>
        <v>0.5</v>
      </c>
      <c r="BC58" s="365">
        <f t="shared" si="94"/>
        <v>0.125</v>
      </c>
      <c r="BD58" s="365">
        <f t="shared" si="95"/>
        <v>0.125</v>
      </c>
      <c r="BE58" s="365">
        <f t="shared" si="96"/>
        <v>3.7499999999999992E-2</v>
      </c>
      <c r="BF58" s="365">
        <f t="shared" si="97"/>
        <v>4.9999999999999989E-2</v>
      </c>
      <c r="BG58" s="366">
        <f t="shared" si="98"/>
        <v>0</v>
      </c>
      <c r="BI58" s="372">
        <f t="shared" si="99"/>
        <v>824.43650793650795</v>
      </c>
      <c r="BJ58" s="373">
        <f t="shared" si="100"/>
        <v>659.54920634920632</v>
      </c>
      <c r="BK58" s="373">
        <f t="shared" si="101"/>
        <v>659.54920634920632</v>
      </c>
      <c r="BL58" s="373">
        <f t="shared" si="102"/>
        <v>6595.4920634920636</v>
      </c>
      <c r="BM58" s="374">
        <f t="shared" si="103"/>
        <v>1648.8730158730159</v>
      </c>
      <c r="BN58" s="372">
        <f t="shared" si="104"/>
        <v>649.24375000000009</v>
      </c>
      <c r="BO58" s="373">
        <f t="shared" si="105"/>
        <v>519.39499999999998</v>
      </c>
      <c r="BP58" s="373">
        <f t="shared" si="106"/>
        <v>519.39499999999998</v>
      </c>
      <c r="BQ58" s="373">
        <f t="shared" si="107"/>
        <v>5193.9500000000007</v>
      </c>
      <c r="BR58" s="373">
        <f t="shared" si="108"/>
        <v>1298.4875000000002</v>
      </c>
      <c r="BS58" s="373">
        <f t="shared" si="109"/>
        <v>1298.4875000000002</v>
      </c>
      <c r="BT58" s="373">
        <f t="shared" si="110"/>
        <v>389.54624999999999</v>
      </c>
      <c r="BU58" s="373">
        <f t="shared" si="111"/>
        <v>519.39499999999998</v>
      </c>
      <c r="BV58" s="374">
        <f t="shared" si="112"/>
        <v>0</v>
      </c>
      <c r="BW58" s="378"/>
      <c r="BX58" s="437" t="str">
        <f t="shared" si="113"/>
        <v>Wayside</v>
      </c>
      <c r="BY58" s="437">
        <f t="shared" si="114"/>
        <v>19152.387499999997</v>
      </c>
    </row>
    <row r="59" spans="1:78">
      <c r="A59" s="255" t="str">
        <f t="shared" ref="A59:AG59" si="117">A11</f>
        <v>Independent House</v>
      </c>
      <c r="B59" s="82">
        <f t="shared" si="117"/>
        <v>215888</v>
      </c>
      <c r="C59" s="83">
        <f t="shared" si="117"/>
        <v>759</v>
      </c>
      <c r="D59" s="83">
        <f t="shared" si="117"/>
        <v>6</v>
      </c>
      <c r="E59" s="208">
        <f t="shared" si="117"/>
        <v>2</v>
      </c>
      <c r="F59" s="85">
        <f t="shared" si="117"/>
        <v>20</v>
      </c>
      <c r="G59" s="85">
        <f t="shared" si="117"/>
        <v>7</v>
      </c>
      <c r="H59" s="211">
        <f t="shared" si="117"/>
        <v>2</v>
      </c>
      <c r="I59" s="85">
        <f t="shared" si="117"/>
        <v>0</v>
      </c>
      <c r="J59" s="85">
        <f t="shared" si="117"/>
        <v>14</v>
      </c>
      <c r="K59" s="211">
        <f t="shared" si="117"/>
        <v>1</v>
      </c>
      <c r="L59" s="85">
        <f t="shared" si="117"/>
        <v>637</v>
      </c>
      <c r="M59" s="85">
        <f t="shared" si="117"/>
        <v>8</v>
      </c>
      <c r="N59" s="211">
        <f t="shared" si="117"/>
        <v>2</v>
      </c>
      <c r="O59" s="85">
        <f t="shared" si="117"/>
        <v>3</v>
      </c>
      <c r="P59" s="85">
        <f t="shared" si="117"/>
        <v>11</v>
      </c>
      <c r="Q59" s="211">
        <f t="shared" si="117"/>
        <v>1</v>
      </c>
      <c r="R59" s="83">
        <f t="shared" si="117"/>
        <v>660</v>
      </c>
      <c r="S59" s="204">
        <f t="shared" si="117"/>
        <v>119026</v>
      </c>
      <c r="T59" s="207">
        <f t="shared" si="117"/>
        <v>180.34242424242424</v>
      </c>
      <c r="U59" s="83">
        <f t="shared" si="117"/>
        <v>8</v>
      </c>
      <c r="V59" s="83">
        <f t="shared" si="117"/>
        <v>3</v>
      </c>
      <c r="W59" s="233">
        <f t="shared" si="117"/>
        <v>11902.6</v>
      </c>
      <c r="X59" s="233">
        <f t="shared" si="117"/>
        <v>5951.3</v>
      </c>
      <c r="Y59" s="234">
        <f t="shared" si="117"/>
        <v>23805.200000000001</v>
      </c>
      <c r="Z59" s="234">
        <f t="shared" si="117"/>
        <v>5951.3</v>
      </c>
      <c r="AA59" s="234">
        <f t="shared" si="117"/>
        <v>3570.7799999999997</v>
      </c>
      <c r="AB59" s="234">
        <f t="shared" si="117"/>
        <v>11902.6</v>
      </c>
      <c r="AC59" s="234">
        <f t="shared" si="117"/>
        <v>11902.6</v>
      </c>
      <c r="AD59" s="235">
        <f t="shared" si="117"/>
        <v>17853.899999999998</v>
      </c>
      <c r="AE59" s="84">
        <f t="shared" si="117"/>
        <v>17853.899999999998</v>
      </c>
      <c r="AF59" s="84">
        <f t="shared" si="117"/>
        <v>5951.3</v>
      </c>
      <c r="AG59" s="84">
        <f t="shared" si="117"/>
        <v>2380.52</v>
      </c>
      <c r="AH59" s="256"/>
      <c r="AJ59" s="232">
        <f>'FY14 Units'!J7</f>
        <v>6.2000000000000011</v>
      </c>
      <c r="AK59" s="232">
        <f>'FY14 Units'!K7</f>
        <v>283.72142857142859</v>
      </c>
      <c r="AL59" s="232">
        <f>'FY14 Units'!L7</f>
        <v>98.666666666666671</v>
      </c>
      <c r="AM59" s="232">
        <f>'FY14 Units'!M7</f>
        <v>0</v>
      </c>
      <c r="AN59" s="232">
        <f>'FY14 Units'!N7</f>
        <v>806.86666666666667</v>
      </c>
      <c r="AO59" s="232">
        <f t="shared" si="82"/>
        <v>1195.4547619047619</v>
      </c>
      <c r="AR59" s="360">
        <f t="shared" si="83"/>
        <v>57132.479999999996</v>
      </c>
      <c r="AS59" s="360">
        <f t="shared" si="84"/>
        <v>101172.09999999999</v>
      </c>
      <c r="AT59" s="364">
        <f t="shared" ref="AT59" si="118">$Y59/AR59</f>
        <v>0.41666666666666669</v>
      </c>
      <c r="AU59" s="365">
        <f t="shared" ref="AU59" si="119">$Z59/AR59</f>
        <v>0.10416666666666667</v>
      </c>
      <c r="AV59" s="365">
        <f t="shared" ref="AV59" si="120">$AA59/AR59</f>
        <v>6.25E-2</v>
      </c>
      <c r="AW59" s="365">
        <f t="shared" ref="AW59" si="121">$AB59/AR59</f>
        <v>0.20833333333333334</v>
      </c>
      <c r="AX59" s="365">
        <f t="shared" ref="AX59" si="122">$AC59/AR59</f>
        <v>0.20833333333333334</v>
      </c>
      <c r="AY59" s="364">
        <f t="shared" si="90"/>
        <v>0.23529411764705885</v>
      </c>
      <c r="AZ59" s="365">
        <f t="shared" si="91"/>
        <v>5.8823529411764712E-2</v>
      </c>
      <c r="BA59" s="365">
        <f t="shared" si="92"/>
        <v>3.5294117647058823E-2</v>
      </c>
      <c r="BB59" s="365">
        <f t="shared" si="93"/>
        <v>0.11764705882352942</v>
      </c>
      <c r="BC59" s="365">
        <f t="shared" si="94"/>
        <v>0.11764705882352942</v>
      </c>
      <c r="BD59" s="365">
        <f t="shared" si="95"/>
        <v>0.1764705882352941</v>
      </c>
      <c r="BE59" s="365">
        <f t="shared" si="96"/>
        <v>0.1764705882352941</v>
      </c>
      <c r="BF59" s="365">
        <f>AF59/AS59</f>
        <v>5.8823529411764712E-2</v>
      </c>
      <c r="BG59" s="366">
        <f t="shared" si="98"/>
        <v>2.3529411764705885E-2</v>
      </c>
      <c r="BI59" s="372">
        <f t="shared" si="99"/>
        <v>2479.7083333333335</v>
      </c>
      <c r="BJ59" s="373">
        <f t="shared" si="100"/>
        <v>619.92708333333337</v>
      </c>
      <c r="BK59" s="373">
        <f t="shared" si="101"/>
        <v>371.95625000000001</v>
      </c>
      <c r="BL59" s="373">
        <f t="shared" si="102"/>
        <v>1239.8541666666667</v>
      </c>
      <c r="BM59" s="374">
        <f t="shared" si="103"/>
        <v>1239.8541666666667</v>
      </c>
      <c r="BN59" s="372">
        <f t="shared" si="104"/>
        <v>2800.6117647058827</v>
      </c>
      <c r="BO59" s="373">
        <f t="shared" si="105"/>
        <v>700.15294117647068</v>
      </c>
      <c r="BP59" s="373">
        <f t="shared" si="106"/>
        <v>420.09176470588238</v>
      </c>
      <c r="BQ59" s="373">
        <f t="shared" si="107"/>
        <v>1400.3058823529414</v>
      </c>
      <c r="BR59" s="373">
        <f t="shared" si="108"/>
        <v>1400.3058823529414</v>
      </c>
      <c r="BS59" s="373">
        <f t="shared" si="109"/>
        <v>2100.4588235294118</v>
      </c>
      <c r="BT59" s="373">
        <f t="shared" si="110"/>
        <v>2100.4588235294118</v>
      </c>
      <c r="BU59" s="373">
        <f t="shared" si="111"/>
        <v>700.15294117647068</v>
      </c>
      <c r="BV59" s="374">
        <f t="shared" si="112"/>
        <v>280.06117647058829</v>
      </c>
      <c r="BW59" s="378"/>
      <c r="BX59" s="437" t="str">
        <f t="shared" si="113"/>
        <v>Independent House</v>
      </c>
      <c r="BY59" s="437">
        <f t="shared" si="114"/>
        <v>18923.438823529414</v>
      </c>
    </row>
    <row r="60" spans="1:78">
      <c r="A60" s="255" t="str">
        <f t="shared" ref="A60:AG60" si="123">A12</f>
        <v>Women's Center</v>
      </c>
      <c r="B60" s="82">
        <f t="shared" si="123"/>
        <v>340575</v>
      </c>
      <c r="C60" s="83">
        <f t="shared" si="123"/>
        <v>65</v>
      </c>
      <c r="D60" s="83">
        <f t="shared" si="123"/>
        <v>15</v>
      </c>
      <c r="E60" s="208">
        <f t="shared" si="123"/>
        <v>1</v>
      </c>
      <c r="F60" s="85">
        <f t="shared" si="123"/>
        <v>40</v>
      </c>
      <c r="G60" s="85">
        <f t="shared" si="123"/>
        <v>6</v>
      </c>
      <c r="H60" s="211">
        <f t="shared" si="123"/>
        <v>2</v>
      </c>
      <c r="I60" s="85">
        <f t="shared" si="123"/>
        <v>0</v>
      </c>
      <c r="J60" s="85">
        <f t="shared" si="123"/>
        <v>14</v>
      </c>
      <c r="K60" s="211">
        <f t="shared" si="123"/>
        <v>1</v>
      </c>
      <c r="L60" s="85">
        <f t="shared" si="123"/>
        <v>517</v>
      </c>
      <c r="M60" s="85">
        <f t="shared" si="123"/>
        <v>11</v>
      </c>
      <c r="N60" s="211">
        <f t="shared" si="123"/>
        <v>1</v>
      </c>
      <c r="O60" s="85">
        <f t="shared" si="123"/>
        <v>216</v>
      </c>
      <c r="P60" s="85">
        <f t="shared" si="123"/>
        <v>1</v>
      </c>
      <c r="Q60" s="211">
        <f t="shared" si="123"/>
        <v>3</v>
      </c>
      <c r="R60" s="83">
        <f t="shared" si="123"/>
        <v>773</v>
      </c>
      <c r="S60" s="204">
        <f t="shared" si="123"/>
        <v>186922.00000000003</v>
      </c>
      <c r="T60" s="207">
        <f t="shared" si="123"/>
        <v>241.81371280724454</v>
      </c>
      <c r="U60" s="83">
        <f t="shared" si="123"/>
        <v>8</v>
      </c>
      <c r="V60" s="83">
        <f t="shared" si="123"/>
        <v>3</v>
      </c>
      <c r="W60" s="233">
        <f t="shared" si="123"/>
        <v>14953.760000000002</v>
      </c>
      <c r="X60" s="233">
        <f t="shared" si="123"/>
        <v>18692.200000000004</v>
      </c>
      <c r="Y60" s="234">
        <f t="shared" si="123"/>
        <v>18692.200000000004</v>
      </c>
      <c r="Z60" s="234">
        <f t="shared" si="123"/>
        <v>9346.1000000000022</v>
      </c>
      <c r="AA60" s="234">
        <f t="shared" si="123"/>
        <v>5607.6600000000008</v>
      </c>
      <c r="AB60" s="234">
        <f t="shared" si="123"/>
        <v>28038.300000000003</v>
      </c>
      <c r="AC60" s="234">
        <f t="shared" si="123"/>
        <v>56076.600000000006</v>
      </c>
      <c r="AD60" s="235">
        <f t="shared" si="123"/>
        <v>16822.980000000003</v>
      </c>
      <c r="AE60" s="84">
        <f t="shared" si="123"/>
        <v>13084.540000000003</v>
      </c>
      <c r="AF60" s="84">
        <f t="shared" si="123"/>
        <v>5607.6600000000008</v>
      </c>
      <c r="AG60" s="84">
        <f t="shared" si="123"/>
        <v>0</v>
      </c>
      <c r="AH60" s="256"/>
      <c r="AJ60" s="232">
        <f>'FY14 Units'!J13</f>
        <v>446.40000000000003</v>
      </c>
      <c r="AK60" s="232">
        <f>'FY14 Units'!K13</f>
        <v>24.297619047619044</v>
      </c>
      <c r="AL60" s="232">
        <f>'FY14 Units'!L13</f>
        <v>197.33333333333334</v>
      </c>
      <c r="AM60" s="232">
        <f>'FY14 Units'!M13</f>
        <v>0</v>
      </c>
      <c r="AN60" s="232">
        <f>'FY14 Units'!N13</f>
        <v>654.86666666666667</v>
      </c>
      <c r="AO60" s="232">
        <f>SUM(AJ60:AN60)</f>
        <v>1322.8976190476192</v>
      </c>
      <c r="AR60" s="360">
        <f>SUM(Y60:AC60)</f>
        <v>117760.86000000002</v>
      </c>
      <c r="AS60" s="360">
        <f>SUM(Y60:AG60)</f>
        <v>153276.04000000004</v>
      </c>
      <c r="AT60" s="364">
        <f>$Y60/AR60</f>
        <v>0.15873015873015875</v>
      </c>
      <c r="AU60" s="365">
        <f>$Z60/AR60</f>
        <v>7.9365079365079375E-2</v>
      </c>
      <c r="AV60" s="365">
        <f>$AA60/AR60</f>
        <v>4.7619047619047616E-2</v>
      </c>
      <c r="AW60" s="365">
        <f>$AB60/AR60</f>
        <v>0.23809523809523808</v>
      </c>
      <c r="AX60" s="365">
        <f>$AC60/AR60</f>
        <v>0.47619047619047616</v>
      </c>
      <c r="AY60" s="364">
        <f>Y60/AS60</f>
        <v>0.12195121951219512</v>
      </c>
      <c r="AZ60" s="365">
        <f>Z60/AS60</f>
        <v>6.097560975609756E-2</v>
      </c>
      <c r="BA60" s="365">
        <f>AA60/AS60</f>
        <v>3.6585365853658534E-2</v>
      </c>
      <c r="BB60" s="365">
        <f>AB60/AS60</f>
        <v>0.18292682926829265</v>
      </c>
      <c r="BC60" s="365">
        <f>AC60/AS60</f>
        <v>0.3658536585365853</v>
      </c>
      <c r="BD60" s="365">
        <f>AD60/AS60</f>
        <v>0.10975609756097561</v>
      </c>
      <c r="BE60" s="365">
        <f>AE60/AS60</f>
        <v>8.5365853658536578E-2</v>
      </c>
      <c r="BF60" s="365">
        <f>AF60/AS60</f>
        <v>3.6585365853658534E-2</v>
      </c>
      <c r="BG60" s="366">
        <f>AG60/AS60</f>
        <v>0</v>
      </c>
      <c r="BI60" s="372">
        <f>$X60*AT60</f>
        <v>2967.0158730158741</v>
      </c>
      <c r="BJ60" s="373">
        <f>$X60*AU60</f>
        <v>1483.5079365079371</v>
      </c>
      <c r="BK60" s="373">
        <f>$X60*AV60</f>
        <v>890.10476190476209</v>
      </c>
      <c r="BL60" s="373">
        <f>X60*AW60</f>
        <v>4450.5238095238101</v>
      </c>
      <c r="BM60" s="374">
        <f>X60*AX60</f>
        <v>8901.0476190476202</v>
      </c>
      <c r="BN60" s="372">
        <f t="shared" ref="BN60:BV60" si="124">AY60*$W60</f>
        <v>1823.629268292683</v>
      </c>
      <c r="BO60" s="373">
        <f t="shared" si="124"/>
        <v>911.81463414634152</v>
      </c>
      <c r="BP60" s="373">
        <f t="shared" si="124"/>
        <v>547.08878048780491</v>
      </c>
      <c r="BQ60" s="373">
        <f t="shared" si="124"/>
        <v>2735.4439024390244</v>
      </c>
      <c r="BR60" s="373">
        <f t="shared" si="124"/>
        <v>5470.8878048780489</v>
      </c>
      <c r="BS60" s="373">
        <f t="shared" si="124"/>
        <v>1641.2663414634148</v>
      </c>
      <c r="BT60" s="373">
        <f t="shared" si="124"/>
        <v>1276.540487804878</v>
      </c>
      <c r="BU60" s="373">
        <f t="shared" si="124"/>
        <v>547.08878048780491</v>
      </c>
      <c r="BV60" s="374">
        <f t="shared" si="124"/>
        <v>0</v>
      </c>
      <c r="BW60" s="378"/>
      <c r="BX60" s="436" t="str">
        <f>A60</f>
        <v>Women's Center</v>
      </c>
      <c r="BY60" s="437">
        <f>AD61+BS60</f>
        <v>14163.116341463416</v>
      </c>
    </row>
    <row r="61" spans="1:78">
      <c r="A61" s="257" t="str">
        <f t="shared" ref="A61:AG61" si="125">A13</f>
        <v>Center for H&amp;H</v>
      </c>
      <c r="B61" s="82">
        <f t="shared" si="125"/>
        <v>360568</v>
      </c>
      <c r="C61" s="82">
        <f t="shared" si="125"/>
        <v>325</v>
      </c>
      <c r="D61" s="83">
        <f t="shared" si="125"/>
        <v>9</v>
      </c>
      <c r="E61" s="208">
        <f t="shared" si="125"/>
        <v>2</v>
      </c>
      <c r="F61" s="82">
        <f t="shared" si="125"/>
        <v>15</v>
      </c>
      <c r="G61" s="85">
        <f t="shared" si="125"/>
        <v>9</v>
      </c>
      <c r="H61" s="208">
        <f t="shared" si="125"/>
        <v>2</v>
      </c>
      <c r="I61" s="82">
        <f t="shared" si="125"/>
        <v>8</v>
      </c>
      <c r="J61" s="85">
        <f t="shared" si="125"/>
        <v>12</v>
      </c>
      <c r="K61" s="208">
        <f t="shared" si="125"/>
        <v>1</v>
      </c>
      <c r="L61" s="82">
        <f t="shared" si="125"/>
        <v>476</v>
      </c>
      <c r="M61" s="85">
        <f t="shared" si="125"/>
        <v>13</v>
      </c>
      <c r="N61" s="208">
        <f t="shared" si="125"/>
        <v>1</v>
      </c>
      <c r="O61" s="82">
        <f t="shared" si="125"/>
        <v>32</v>
      </c>
      <c r="P61" s="85">
        <f t="shared" si="125"/>
        <v>9</v>
      </c>
      <c r="Q61" s="208">
        <f t="shared" si="125"/>
        <v>2</v>
      </c>
      <c r="R61" s="83">
        <f t="shared" si="125"/>
        <v>531</v>
      </c>
      <c r="S61" s="204">
        <f t="shared" si="125"/>
        <v>113835</v>
      </c>
      <c r="T61" s="207">
        <f t="shared" si="125"/>
        <v>214.37853107344634</v>
      </c>
      <c r="U61" s="83">
        <f t="shared" si="125"/>
        <v>8</v>
      </c>
      <c r="V61" s="83">
        <f t="shared" si="125"/>
        <v>3</v>
      </c>
      <c r="W61" s="233">
        <f t="shared" si="125"/>
        <v>18213.600000000002</v>
      </c>
      <c r="X61" s="233">
        <f t="shared" si="125"/>
        <v>12521.85</v>
      </c>
      <c r="Y61" s="234">
        <f t="shared" si="125"/>
        <v>18213.600000000002</v>
      </c>
      <c r="Z61" s="234">
        <f t="shared" si="125"/>
        <v>6830.0999999999995</v>
      </c>
      <c r="AA61" s="234">
        <f t="shared" si="125"/>
        <v>4553.4000000000005</v>
      </c>
      <c r="AB61" s="234">
        <f t="shared" si="125"/>
        <v>18213.600000000002</v>
      </c>
      <c r="AC61" s="234">
        <f t="shared" si="125"/>
        <v>9106.8000000000011</v>
      </c>
      <c r="AD61" s="235">
        <f t="shared" si="125"/>
        <v>12521.85</v>
      </c>
      <c r="AE61" s="84">
        <f t="shared" si="125"/>
        <v>6830.0999999999995</v>
      </c>
      <c r="AF61" s="84">
        <f t="shared" si="125"/>
        <v>6830.0999999999995</v>
      </c>
      <c r="AG61" s="84">
        <f t="shared" si="125"/>
        <v>0</v>
      </c>
      <c r="AH61" s="256"/>
      <c r="AJ61" s="232">
        <f>'FY14 Units'!J4</f>
        <v>66.13333333333334</v>
      </c>
      <c r="AK61" s="232">
        <f>'FY14 Units'!K4</f>
        <v>121.48809523809523</v>
      </c>
      <c r="AL61" s="232">
        <f>'FY14 Units'!L4</f>
        <v>74</v>
      </c>
      <c r="AM61" s="232">
        <f>'FY14 Units'!M4</f>
        <v>29.066666666666666</v>
      </c>
      <c r="AN61" s="232">
        <f>'FY14 Units'!N4</f>
        <v>602.93333333333328</v>
      </c>
      <c r="AO61" s="232">
        <f t="shared" ref="AO61:AO83" si="126">SUM(AJ61:AN61)</f>
        <v>893.62142857142851</v>
      </c>
      <c r="AR61" s="360">
        <f t="shared" ref="AR61:AR83" si="127">SUM(Y61:AC61)</f>
        <v>56917.500000000007</v>
      </c>
      <c r="AS61" s="360">
        <f t="shared" ref="AS61:AS83" si="128">SUM(Y61:AG61)</f>
        <v>83099.550000000017</v>
      </c>
      <c r="AT61" s="364">
        <f t="shared" ref="AT61:AT82" si="129">$Y61/AR61</f>
        <v>0.32</v>
      </c>
      <c r="AU61" s="365">
        <f t="shared" ref="AU61:AU82" si="130">$Z61/AR61</f>
        <v>0.11999999999999998</v>
      </c>
      <c r="AV61" s="365">
        <f t="shared" ref="AV61:AV82" si="131">$AA61/AR61</f>
        <v>0.08</v>
      </c>
      <c r="AW61" s="365">
        <f t="shared" ref="AW61:AW82" si="132">$AB61/AR61</f>
        <v>0.32</v>
      </c>
      <c r="AX61" s="365">
        <f t="shared" ref="AX61:AX82" si="133">$AC61/AR61</f>
        <v>0.16</v>
      </c>
      <c r="AY61" s="364">
        <f t="shared" ref="AY61:AY83" si="134">Y61/AS61</f>
        <v>0.21917808219178081</v>
      </c>
      <c r="AZ61" s="365">
        <f t="shared" ref="AZ61:AZ83" si="135">Z61/AS61</f>
        <v>8.219178082191779E-2</v>
      </c>
      <c r="BA61" s="365">
        <f t="shared" ref="BA61:BA83" si="136">AA61/AS61</f>
        <v>5.4794520547945202E-2</v>
      </c>
      <c r="BB61" s="365">
        <f t="shared" ref="BB61:BB83" si="137">AB61/AS61</f>
        <v>0.21917808219178081</v>
      </c>
      <c r="BC61" s="365">
        <f t="shared" ref="BC61:BC83" si="138">AC61/AS61</f>
        <v>0.1095890410958904</v>
      </c>
      <c r="BD61" s="365">
        <f t="shared" ref="BD61:BD83" si="139">AD61/AS61</f>
        <v>0.15068493150684928</v>
      </c>
      <c r="BE61" s="365">
        <f t="shared" ref="BE61:BE83" si="140">AE61/AS61</f>
        <v>8.219178082191779E-2</v>
      </c>
      <c r="BF61" s="365">
        <f t="shared" ref="BF61:BF82" si="141">AF61/AS61</f>
        <v>8.219178082191779E-2</v>
      </c>
      <c r="BG61" s="366">
        <f t="shared" ref="BG61:BG83" si="142">AG61/AS61</f>
        <v>0</v>
      </c>
      <c r="BI61" s="372">
        <f t="shared" ref="BI61:BI83" si="143">$X61*AT61</f>
        <v>4006.9920000000002</v>
      </c>
      <c r="BJ61" s="373">
        <f t="shared" ref="BJ61:BJ83" si="144">$X61*AU61</f>
        <v>1502.6219999999998</v>
      </c>
      <c r="BK61" s="373">
        <f t="shared" ref="BK61:BK83" si="145">$X61*AV61</f>
        <v>1001.748</v>
      </c>
      <c r="BL61" s="373">
        <f t="shared" ref="BL61:BL83" si="146">X61*AW61</f>
        <v>4006.9920000000002</v>
      </c>
      <c r="BM61" s="374">
        <f t="shared" ref="BM61:BM83" si="147">X61*AX61</f>
        <v>2003.4960000000001</v>
      </c>
      <c r="BN61" s="372">
        <f t="shared" ref="BN61:BN83" si="148">AY61*$W61</f>
        <v>3992.0219178082193</v>
      </c>
      <c r="BO61" s="373">
        <f t="shared" ref="BO61:BO83" si="149">AZ61*$W61</f>
        <v>1497.0082191780821</v>
      </c>
      <c r="BP61" s="373">
        <f t="shared" ref="BP61:BP83" si="150">BA61*$W61</f>
        <v>998.00547945205483</v>
      </c>
      <c r="BQ61" s="373">
        <f t="shared" ref="BQ61:BQ83" si="151">BB61*$W61</f>
        <v>3992.0219178082193</v>
      </c>
      <c r="BR61" s="373">
        <f t="shared" ref="BR61:BR83" si="152">BC61*$W61</f>
        <v>1996.0109589041097</v>
      </c>
      <c r="BS61" s="373">
        <f t="shared" ref="BS61:BS83" si="153">BD61*$W61</f>
        <v>2744.5150684931505</v>
      </c>
      <c r="BT61" s="373">
        <f t="shared" ref="BT61:BT83" si="154">BE61*$W61</f>
        <v>1497.0082191780821</v>
      </c>
      <c r="BU61" s="373">
        <f t="shared" ref="BU61:BU83" si="155">BF61*$W61</f>
        <v>1497.0082191780821</v>
      </c>
      <c r="BV61" s="374">
        <f t="shared" ref="BV61:BV83" si="156">BG61*$W61</f>
        <v>0</v>
      </c>
      <c r="BW61" s="378"/>
      <c r="BX61" s="436" t="str">
        <f t="shared" ref="BX61:BX83" si="157">A61</f>
        <v>Center for H&amp;H</v>
      </c>
      <c r="BY61" s="437">
        <f t="shared" ref="BY61:BY83" si="158">AD62+BS61</f>
        <v>8087.8150684931506</v>
      </c>
    </row>
    <row r="62" spans="1:78" ht="15.75" thickBot="1">
      <c r="A62" s="257" t="str">
        <f t="shared" ref="A62:AG62" si="159">A14</f>
        <v>South Middlesex</v>
      </c>
      <c r="B62" s="82">
        <f t="shared" si="159"/>
        <v>186750</v>
      </c>
      <c r="C62" s="83">
        <f t="shared" si="159"/>
        <v>1680</v>
      </c>
      <c r="D62" s="83">
        <f t="shared" si="159"/>
        <v>3</v>
      </c>
      <c r="E62" s="208">
        <f t="shared" si="159"/>
        <v>3</v>
      </c>
      <c r="F62" s="85">
        <f t="shared" si="159"/>
        <v>2</v>
      </c>
      <c r="G62" s="85">
        <f t="shared" si="159"/>
        <v>15</v>
      </c>
      <c r="H62" s="211">
        <f t="shared" si="159"/>
        <v>1</v>
      </c>
      <c r="I62" s="85">
        <f t="shared" si="159"/>
        <v>5</v>
      </c>
      <c r="J62" s="85">
        <f t="shared" si="159"/>
        <v>13</v>
      </c>
      <c r="K62" s="211">
        <f t="shared" si="159"/>
        <v>1</v>
      </c>
      <c r="L62" s="85">
        <f t="shared" si="159"/>
        <v>481</v>
      </c>
      <c r="M62" s="85">
        <f t="shared" si="159"/>
        <v>12</v>
      </c>
      <c r="N62" s="211">
        <f t="shared" si="159"/>
        <v>1</v>
      </c>
      <c r="O62" s="85">
        <f t="shared" si="159"/>
        <v>0</v>
      </c>
      <c r="P62" s="85">
        <f t="shared" si="159"/>
        <v>13</v>
      </c>
      <c r="Q62" s="211">
        <f t="shared" si="159"/>
        <v>1</v>
      </c>
      <c r="R62" s="83">
        <f t="shared" si="159"/>
        <v>488</v>
      </c>
      <c r="S62" s="204">
        <f t="shared" si="159"/>
        <v>106866</v>
      </c>
      <c r="T62" s="207">
        <f t="shared" si="159"/>
        <v>218.98770491803279</v>
      </c>
      <c r="U62" s="83">
        <f t="shared" si="159"/>
        <v>7</v>
      </c>
      <c r="V62" s="83">
        <f t="shared" si="159"/>
        <v>3</v>
      </c>
      <c r="W62" s="233">
        <f t="shared" si="159"/>
        <v>10686.6</v>
      </c>
      <c r="X62" s="233">
        <f t="shared" si="159"/>
        <v>2137.3200000000002</v>
      </c>
      <c r="Y62" s="234">
        <f t="shared" si="159"/>
        <v>10686.6</v>
      </c>
      <c r="Z62" s="234">
        <f t="shared" si="159"/>
        <v>5343.3</v>
      </c>
      <c r="AA62" s="234">
        <f t="shared" si="159"/>
        <v>5343.3</v>
      </c>
      <c r="AB62" s="234">
        <f t="shared" si="159"/>
        <v>42746.400000000001</v>
      </c>
      <c r="AC62" s="234">
        <f t="shared" si="159"/>
        <v>3205.98</v>
      </c>
      <c r="AD62" s="235">
        <f t="shared" si="159"/>
        <v>5343.3</v>
      </c>
      <c r="AE62" s="84">
        <f t="shared" si="159"/>
        <v>10686.6</v>
      </c>
      <c r="AF62" s="84">
        <f t="shared" si="159"/>
        <v>10686.6</v>
      </c>
      <c r="AG62" s="84">
        <f t="shared" si="159"/>
        <v>0</v>
      </c>
      <c r="AH62" s="256"/>
      <c r="AJ62" s="232">
        <f>'FY14 Units'!J12</f>
        <v>0</v>
      </c>
      <c r="AK62" s="232">
        <f>'FY14 Units'!K12</f>
        <v>628</v>
      </c>
      <c r="AL62" s="232">
        <f>'FY14 Units'!L12</f>
        <v>9.8666666666666671</v>
      </c>
      <c r="AM62" s="232">
        <f>'FY14 Units'!M12</f>
        <v>18.166666666666668</v>
      </c>
      <c r="AN62" s="232">
        <f>'FY14 Units'!N12</f>
        <v>609.26666666666665</v>
      </c>
      <c r="AO62" s="232">
        <f t="shared" si="126"/>
        <v>1265.3</v>
      </c>
      <c r="AR62" s="360">
        <f t="shared" si="127"/>
        <v>67325.58</v>
      </c>
      <c r="AS62" s="360">
        <f t="shared" si="128"/>
        <v>94042.080000000016</v>
      </c>
      <c r="AT62" s="367">
        <f t="shared" si="129"/>
        <v>0.15873015873015872</v>
      </c>
      <c r="AU62" s="368">
        <f t="shared" si="130"/>
        <v>7.9365079365079361E-2</v>
      </c>
      <c r="AV62" s="368">
        <f t="shared" si="131"/>
        <v>7.9365079365079361E-2</v>
      </c>
      <c r="AW62" s="368">
        <f t="shared" si="132"/>
        <v>0.63492063492063489</v>
      </c>
      <c r="AX62" s="368">
        <f t="shared" si="133"/>
        <v>4.7619047619047616E-2</v>
      </c>
      <c r="AY62" s="367">
        <f t="shared" si="134"/>
        <v>0.11363636363636362</v>
      </c>
      <c r="AZ62" s="368">
        <f t="shared" si="135"/>
        <v>5.6818181818181809E-2</v>
      </c>
      <c r="BA62" s="368">
        <f t="shared" si="136"/>
        <v>5.6818181818181809E-2</v>
      </c>
      <c r="BB62" s="368">
        <f t="shared" si="137"/>
        <v>0.45454545454545447</v>
      </c>
      <c r="BC62" s="368">
        <f t="shared" si="138"/>
        <v>3.4090909090909088E-2</v>
      </c>
      <c r="BD62" s="368">
        <f t="shared" si="139"/>
        <v>5.6818181818181809E-2</v>
      </c>
      <c r="BE62" s="368">
        <f t="shared" si="140"/>
        <v>0.11363636363636362</v>
      </c>
      <c r="BF62" s="368">
        <f t="shared" si="141"/>
        <v>0.11363636363636362</v>
      </c>
      <c r="BG62" s="369">
        <f t="shared" si="142"/>
        <v>0</v>
      </c>
      <c r="BI62" s="375">
        <f t="shared" si="143"/>
        <v>339.25714285714287</v>
      </c>
      <c r="BJ62" s="376">
        <f t="shared" si="144"/>
        <v>169.62857142857143</v>
      </c>
      <c r="BK62" s="376">
        <f t="shared" si="145"/>
        <v>169.62857142857143</v>
      </c>
      <c r="BL62" s="376">
        <f t="shared" si="146"/>
        <v>1357.0285714285715</v>
      </c>
      <c r="BM62" s="377">
        <f t="shared" si="147"/>
        <v>101.77714285714286</v>
      </c>
      <c r="BN62" s="375">
        <f t="shared" si="148"/>
        <v>1214.3863636363635</v>
      </c>
      <c r="BO62" s="376">
        <f t="shared" si="149"/>
        <v>607.19318181818176</v>
      </c>
      <c r="BP62" s="376">
        <f t="shared" si="150"/>
        <v>607.19318181818176</v>
      </c>
      <c r="BQ62" s="376">
        <f t="shared" si="151"/>
        <v>4857.545454545454</v>
      </c>
      <c r="BR62" s="376">
        <f t="shared" si="152"/>
        <v>364.31590909090909</v>
      </c>
      <c r="BS62" s="376">
        <f t="shared" si="153"/>
        <v>607.19318181818176</v>
      </c>
      <c r="BT62" s="376">
        <f t="shared" si="154"/>
        <v>1214.3863636363635</v>
      </c>
      <c r="BU62" s="376">
        <f t="shared" si="155"/>
        <v>1214.3863636363635</v>
      </c>
      <c r="BV62" s="377">
        <f t="shared" si="156"/>
        <v>0</v>
      </c>
      <c r="BW62" s="378"/>
      <c r="BX62" s="436" t="str">
        <f t="shared" si="157"/>
        <v>South Middlesex</v>
      </c>
      <c r="BY62" s="437">
        <f>AD82+BS62</f>
        <v>14719.66095959596</v>
      </c>
    </row>
    <row r="63" spans="1:78">
      <c r="A63" s="273"/>
      <c r="B63" s="260"/>
      <c r="C63" s="260"/>
      <c r="D63" s="260"/>
      <c r="E63" s="260"/>
      <c r="F63" s="260"/>
      <c r="G63" s="260"/>
      <c r="H63" s="260"/>
      <c r="I63" s="260"/>
      <c r="J63" s="260"/>
      <c r="K63" s="260"/>
      <c r="L63" s="260"/>
      <c r="M63" s="260"/>
      <c r="N63" s="260"/>
      <c r="O63" s="260"/>
      <c r="P63" s="260"/>
      <c r="Q63" s="260"/>
      <c r="R63" s="260"/>
      <c r="S63" s="260"/>
      <c r="T63" s="260"/>
      <c r="U63" s="260"/>
      <c r="V63" s="260"/>
      <c r="W63" s="261">
        <f>SUM(W55:W62)</f>
        <v>109048.57432323234</v>
      </c>
      <c r="X63" s="261">
        <f>SUM(X55:X62)</f>
        <v>95641.448037518057</v>
      </c>
      <c r="Y63" s="261">
        <f t="shared" ref="Y63:AG63" si="160">SUM(Y55:Y62)</f>
        <v>145852.9631446609</v>
      </c>
      <c r="Z63" s="261">
        <f t="shared" si="160"/>
        <v>48026.255894660899</v>
      </c>
      <c r="AA63" s="261">
        <f t="shared" si="160"/>
        <v>43227.731644660904</v>
      </c>
      <c r="AB63" s="261">
        <f t="shared" si="160"/>
        <v>253078.47768037522</v>
      </c>
      <c r="AC63" s="261">
        <f t="shared" si="160"/>
        <v>102540.77490259742</v>
      </c>
      <c r="AD63" s="261">
        <f t="shared" si="160"/>
        <v>96899.166323232334</v>
      </c>
      <c r="AE63" s="261">
        <f t="shared" si="160"/>
        <v>84165.880073232343</v>
      </c>
      <c r="AF63" s="261">
        <f t="shared" si="160"/>
        <v>54625.847716089462</v>
      </c>
      <c r="AG63" s="261">
        <f t="shared" si="160"/>
        <v>2862.8802597402596</v>
      </c>
      <c r="AH63" s="256"/>
      <c r="AJ63" s="350">
        <f>SUM(AJ55:AJ62)</f>
        <v>958.93333333333328</v>
      </c>
      <c r="AK63" s="350">
        <f t="shared" ref="AK63:AN63" si="161">SUM(AK55:AK62)</f>
        <v>1326.6499999999999</v>
      </c>
      <c r="AL63" s="350">
        <f t="shared" si="161"/>
        <v>587.06666666666672</v>
      </c>
      <c r="AM63" s="350">
        <f t="shared" si="161"/>
        <v>872.00000000000011</v>
      </c>
      <c r="AN63" s="350">
        <f t="shared" si="161"/>
        <v>5850.7333333333327</v>
      </c>
      <c r="AO63" s="356">
        <f>SUM(AO55:AO62)</f>
        <v>9595.3833333333314</v>
      </c>
      <c r="AR63" s="360"/>
      <c r="AS63" s="360"/>
      <c r="AT63" s="365"/>
      <c r="AU63" s="365"/>
      <c r="AV63" s="365"/>
      <c r="AW63" s="365"/>
      <c r="AX63" s="365"/>
      <c r="AY63" s="365"/>
      <c r="AZ63" s="365"/>
      <c r="BA63" s="365"/>
      <c r="BB63" s="365"/>
      <c r="BC63" s="365"/>
      <c r="BD63" s="365"/>
      <c r="BE63" s="365"/>
      <c r="BF63" s="365"/>
      <c r="BG63" s="365"/>
      <c r="BH63" s="370"/>
      <c r="BI63" s="379">
        <f>SUM(BI55:BI62)</f>
        <v>24345.068567856655</v>
      </c>
      <c r="BJ63" s="379">
        <f t="shared" ref="BJ63:BM63" si="162">SUM(BJ55:BJ62)</f>
        <v>7162.3985473607881</v>
      </c>
      <c r="BK63" s="379">
        <f t="shared" si="162"/>
        <v>5232.9090771505416</v>
      </c>
      <c r="BL63" s="379">
        <f t="shared" si="162"/>
        <v>41349.854695317757</v>
      </c>
      <c r="BM63" s="379">
        <f t="shared" si="162"/>
        <v>17551.21714983229</v>
      </c>
      <c r="BN63" s="379">
        <f>SUM(BN55:BN62)</f>
        <v>19803.708185941396</v>
      </c>
      <c r="BO63" s="379">
        <f t="shared" ref="BO63:BV63" si="163">SUM(BO55:BO62)</f>
        <v>6451.7874385436789</v>
      </c>
      <c r="BP63" s="379">
        <f t="shared" si="163"/>
        <v>5434.9100125075838</v>
      </c>
      <c r="BQ63" s="379">
        <f t="shared" si="163"/>
        <v>33243.820191350882</v>
      </c>
      <c r="BR63" s="379">
        <f t="shared" si="163"/>
        <v>12517.717660677134</v>
      </c>
      <c r="BS63" s="379">
        <f t="shared" si="163"/>
        <v>12525.055619298535</v>
      </c>
      <c r="BT63" s="379">
        <f t="shared" si="163"/>
        <v>11121.262770228519</v>
      </c>
      <c r="BU63" s="379">
        <f t="shared" si="163"/>
        <v>7597.6151939126885</v>
      </c>
      <c r="BV63" s="379">
        <f t="shared" si="163"/>
        <v>352.69725077190145</v>
      </c>
      <c r="BW63" s="450"/>
      <c r="BX63" s="451"/>
      <c r="BY63" s="438">
        <f>SUM(BY55:BY62)</f>
        <v>101287.94194253086</v>
      </c>
      <c r="BZ63" s="370"/>
    </row>
    <row r="64" spans="1:78">
      <c r="A64" s="273"/>
      <c r="B64" s="260"/>
      <c r="C64" s="260"/>
      <c r="D64" s="260"/>
      <c r="E64" s="260"/>
      <c r="F64" s="260"/>
      <c r="G64" s="260"/>
      <c r="H64" s="260"/>
      <c r="I64" s="260"/>
      <c r="J64" s="260"/>
      <c r="K64" s="260"/>
      <c r="L64" s="260"/>
      <c r="M64" s="260"/>
      <c r="N64" s="260"/>
      <c r="O64" s="260"/>
      <c r="P64" s="260"/>
      <c r="Q64" s="260"/>
      <c r="R64" s="260"/>
      <c r="S64" s="260"/>
      <c r="T64" s="260"/>
      <c r="U64" s="260"/>
      <c r="V64" s="260"/>
      <c r="W64" s="262">
        <f>SUM(W63:X63)</f>
        <v>204690.02236075042</v>
      </c>
      <c r="X64" s="260"/>
      <c r="Y64" s="260"/>
      <c r="Z64" s="260"/>
      <c r="AA64" s="260"/>
      <c r="AB64" s="260"/>
      <c r="AC64" s="260"/>
      <c r="AD64" s="260"/>
      <c r="AE64" s="260"/>
      <c r="AF64" s="260"/>
      <c r="AG64" s="260"/>
      <c r="AH64" s="256"/>
      <c r="AJ64" s="232"/>
      <c r="AK64" s="232"/>
      <c r="AL64" s="232"/>
      <c r="AM64" s="232"/>
      <c r="AN64" s="232"/>
      <c r="AO64" s="232"/>
      <c r="AR64" s="360"/>
      <c r="AS64" s="360"/>
      <c r="AT64" s="365"/>
      <c r="AU64" s="365"/>
      <c r="AV64" s="365"/>
      <c r="AW64" s="365"/>
      <c r="AX64" s="365"/>
      <c r="AY64" s="365"/>
      <c r="AZ64" s="365"/>
      <c r="BA64" s="365"/>
      <c r="BB64" s="365"/>
      <c r="BC64" s="365"/>
      <c r="BD64" s="365"/>
      <c r="BE64" s="365"/>
      <c r="BF64" s="365"/>
      <c r="BG64" s="365"/>
      <c r="BH64" s="370"/>
      <c r="BI64" s="380">
        <f>SUM(BI63:BM63)</f>
        <v>95641.448037518028</v>
      </c>
      <c r="BN64" s="380">
        <f>SUM(BN63:BV63)</f>
        <v>109048.57432323233</v>
      </c>
      <c r="BW64" s="450"/>
      <c r="BX64" s="451"/>
      <c r="BY64" s="450"/>
      <c r="BZ64" s="370"/>
    </row>
    <row r="65" spans="1:78">
      <c r="A65" s="273"/>
      <c r="B65" s="260"/>
      <c r="C65" s="260"/>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71" t="s">
        <v>561</v>
      </c>
      <c r="AB65" s="271" t="s">
        <v>523</v>
      </c>
      <c r="AC65" s="271" t="s">
        <v>525</v>
      </c>
      <c r="AD65" s="271" t="s">
        <v>568</v>
      </c>
      <c r="AE65" s="271" t="s">
        <v>569</v>
      </c>
      <c r="AF65" s="271" t="s">
        <v>570</v>
      </c>
      <c r="AG65" s="271" t="s">
        <v>571</v>
      </c>
      <c r="AH65" s="256"/>
      <c r="AJ65" s="232"/>
      <c r="AK65" s="232"/>
      <c r="AL65" s="232"/>
      <c r="AM65" s="232"/>
      <c r="AN65" s="232"/>
      <c r="AO65" s="232"/>
      <c r="AR65" s="360"/>
      <c r="AS65" s="360"/>
      <c r="AT65" s="365"/>
      <c r="AU65" s="365"/>
      <c r="AV65" s="365"/>
      <c r="AW65" s="365"/>
      <c r="AX65" s="365"/>
      <c r="AY65" s="365"/>
      <c r="AZ65" s="365"/>
      <c r="BA65" s="365"/>
      <c r="BB65" s="365"/>
      <c r="BC65" s="365"/>
      <c r="BD65" s="365"/>
      <c r="BE65" s="365"/>
      <c r="BF65" s="365"/>
      <c r="BG65" s="365"/>
      <c r="BH65" s="370"/>
      <c r="BI65" s="378" t="b">
        <f>SUM(BI55:BM62)=SUM(X55:X62)</f>
        <v>1</v>
      </c>
      <c r="BN65" s="224" t="b">
        <f>BN64=W63</f>
        <v>1</v>
      </c>
      <c r="BW65" s="450"/>
      <c r="BX65" s="451"/>
      <c r="BY65" s="450"/>
      <c r="BZ65" s="370"/>
    </row>
    <row r="66" spans="1:78">
      <c r="A66" s="273"/>
      <c r="B66" s="260"/>
      <c r="C66" s="260"/>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9" t="s">
        <v>468</v>
      </c>
      <c r="AB66" s="262">
        <f>Y63+BI63+BN63</f>
        <v>190001.73989845894</v>
      </c>
      <c r="AC66" s="357">
        <f>AK63</f>
        <v>1326.6499999999999</v>
      </c>
      <c r="AD66" s="264">
        <f>AB66/AC66</f>
        <v>143.21919111932985</v>
      </c>
      <c r="AE66" s="357">
        <f>AC66/12</f>
        <v>110.55416666666666</v>
      </c>
      <c r="AF66" s="264">
        <f>AE66*AD66</f>
        <v>15833.478324871578</v>
      </c>
      <c r="AG66" s="264">
        <f>AF66/8</f>
        <v>1979.1847906089472</v>
      </c>
      <c r="AH66" s="256"/>
      <c r="AJ66" s="232"/>
      <c r="AK66" s="232"/>
      <c r="AL66" s="232"/>
      <c r="AM66" s="232"/>
      <c r="AN66" s="232"/>
      <c r="AO66" s="232"/>
      <c r="AR66" s="360"/>
      <c r="AS66" s="360"/>
      <c r="AT66" s="365"/>
      <c r="AU66" s="365"/>
      <c r="AV66" s="365"/>
      <c r="AW66" s="365"/>
      <c r="AX66" s="365"/>
      <c r="AY66" s="487"/>
      <c r="AZ66" s="365"/>
      <c r="BA66" s="365"/>
      <c r="BB66" s="365"/>
      <c r="BC66" s="365"/>
      <c r="BD66" s="365"/>
      <c r="BE66" s="365"/>
      <c r="BF66" s="365"/>
      <c r="BG66" s="365"/>
      <c r="BH66" s="370"/>
      <c r="BI66" s="373"/>
      <c r="BJ66" s="373"/>
      <c r="BK66" s="373"/>
      <c r="BL66" s="373"/>
      <c r="BM66" s="373"/>
      <c r="BN66" s="373"/>
      <c r="BO66" s="373"/>
      <c r="BP66" s="373"/>
      <c r="BQ66" s="373"/>
      <c r="BR66" s="373"/>
      <c r="BS66" s="373"/>
      <c r="BT66" s="373"/>
      <c r="BU66" s="373"/>
      <c r="BV66" s="373"/>
      <c r="BW66" s="450"/>
      <c r="BX66" s="451"/>
      <c r="BY66" s="450"/>
      <c r="BZ66" s="370"/>
    </row>
    <row r="67" spans="1:78">
      <c r="A67" s="273"/>
      <c r="B67" s="260"/>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9" t="s">
        <v>469</v>
      </c>
      <c r="AB67" s="262">
        <f>Z63+BJ63+BO63</f>
        <v>61640.44188056537</v>
      </c>
      <c r="AC67" s="357">
        <f>AL63</f>
        <v>587.06666666666672</v>
      </c>
      <c r="AD67" s="264">
        <f t="shared" ref="AD67:AD70" si="164">AB67/AC67</f>
        <v>104.99734592419719</v>
      </c>
      <c r="AE67" s="357">
        <f t="shared" ref="AE67:AE70" si="165">AC67/12</f>
        <v>48.922222222222224</v>
      </c>
      <c r="AF67" s="264">
        <f t="shared" ref="AF67:AF70" si="166">AE67*AD67</f>
        <v>5136.7034900471135</v>
      </c>
      <c r="AG67" s="264">
        <f t="shared" ref="AG67:AG74" si="167">AF67/8</f>
        <v>642.08793625588919</v>
      </c>
      <c r="AH67" s="256"/>
      <c r="AJ67" s="232"/>
      <c r="AK67" s="232"/>
      <c r="AL67" s="232"/>
      <c r="AM67" s="232"/>
      <c r="AN67" s="232"/>
      <c r="AO67" s="232"/>
      <c r="AR67" s="360"/>
      <c r="AS67" s="360"/>
      <c r="AT67" s="365"/>
      <c r="AU67" s="365"/>
      <c r="AV67" s="365"/>
      <c r="AW67" s="365"/>
      <c r="AX67" s="365"/>
      <c r="AY67" s="487"/>
      <c r="AZ67" s="365"/>
      <c r="BA67" s="365"/>
      <c r="BB67" s="365"/>
      <c r="BC67" s="365"/>
      <c r="BD67" s="365"/>
      <c r="BE67" s="365"/>
      <c r="BF67" s="365"/>
      <c r="BG67" s="365"/>
      <c r="BH67" s="370"/>
      <c r="BI67" s="373"/>
      <c r="BJ67" s="373"/>
      <c r="BK67" s="373"/>
      <c r="BL67" s="373"/>
      <c r="BM67" s="373"/>
      <c r="BN67" s="373"/>
      <c r="BO67" s="373"/>
      <c r="BP67" s="373"/>
      <c r="BQ67" s="373"/>
      <c r="BR67" s="373"/>
      <c r="BS67" s="373"/>
      <c r="BT67" s="373"/>
      <c r="BU67" s="373"/>
      <c r="BV67" s="373"/>
      <c r="BW67" s="450"/>
      <c r="BX67" s="451"/>
      <c r="BY67" s="450"/>
      <c r="BZ67" s="370"/>
    </row>
    <row r="68" spans="1:78">
      <c r="A68" s="273"/>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9" t="s">
        <v>470</v>
      </c>
      <c r="AB68" s="262">
        <f>AA63+BK63+BP63</f>
        <v>53895.550734319033</v>
      </c>
      <c r="AC68" s="357">
        <f>AM63</f>
        <v>872.00000000000011</v>
      </c>
      <c r="AD68" s="264">
        <f t="shared" si="164"/>
        <v>61.806824236604385</v>
      </c>
      <c r="AE68" s="357">
        <f t="shared" si="165"/>
        <v>72.666666666666671</v>
      </c>
      <c r="AF68" s="264">
        <f t="shared" si="166"/>
        <v>4491.2958945265855</v>
      </c>
      <c r="AG68" s="264">
        <f t="shared" si="167"/>
        <v>561.41198681582318</v>
      </c>
      <c r="AH68" s="256"/>
      <c r="AJ68" s="232"/>
      <c r="AK68" s="232"/>
      <c r="AL68" s="232"/>
      <c r="AM68" s="232"/>
      <c r="AN68" s="232"/>
      <c r="AO68" s="232"/>
      <c r="AR68" s="360"/>
      <c r="AS68" s="360"/>
      <c r="AT68" s="365"/>
      <c r="AU68" s="365"/>
      <c r="AV68" s="365"/>
      <c r="AW68" s="365"/>
      <c r="AX68" s="365"/>
      <c r="AY68" s="487"/>
      <c r="AZ68" s="365"/>
      <c r="BA68" s="365"/>
      <c r="BB68" s="365"/>
      <c r="BC68" s="365"/>
      <c r="BD68" s="365"/>
      <c r="BE68" s="365"/>
      <c r="BF68" s="365"/>
      <c r="BG68" s="365"/>
      <c r="BH68" s="370"/>
      <c r="BI68" s="373"/>
      <c r="BJ68" s="373"/>
      <c r="BK68" s="373"/>
      <c r="BL68" s="373"/>
      <c r="BM68" s="373"/>
      <c r="BN68" s="373"/>
      <c r="BO68" s="373"/>
      <c r="BP68" s="373"/>
      <c r="BQ68" s="373"/>
      <c r="BR68" s="373"/>
      <c r="BS68" s="373"/>
      <c r="BT68" s="373"/>
      <c r="BU68" s="373"/>
      <c r="BV68" s="373"/>
      <c r="BW68" s="450"/>
      <c r="BX68" s="451"/>
      <c r="BY68" s="450"/>
      <c r="BZ68" s="370"/>
    </row>
    <row r="69" spans="1:78">
      <c r="A69" s="273"/>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9" t="s">
        <v>471</v>
      </c>
      <c r="AB69" s="262">
        <f>AB63+BL63+BQ63</f>
        <v>327672.15256704384</v>
      </c>
      <c r="AC69" s="357">
        <f>AN63</f>
        <v>5850.7333333333327</v>
      </c>
      <c r="AD69" s="264">
        <f t="shared" si="164"/>
        <v>56.005313163086775</v>
      </c>
      <c r="AE69" s="357">
        <f t="shared" si="165"/>
        <v>487.56111111111107</v>
      </c>
      <c r="AF69" s="264">
        <f t="shared" si="166"/>
        <v>27306.012713920321</v>
      </c>
      <c r="AG69" s="264">
        <f t="shared" si="167"/>
        <v>3413.2515892400402</v>
      </c>
      <c r="AH69" s="256"/>
      <c r="AJ69" s="232"/>
      <c r="AK69" s="232"/>
      <c r="AL69" s="232"/>
      <c r="AM69" s="232"/>
      <c r="AN69" s="232"/>
      <c r="AO69" s="232"/>
      <c r="AR69" s="360"/>
      <c r="AS69" s="360"/>
      <c r="AT69" s="365"/>
      <c r="AU69" s="365"/>
      <c r="AV69" s="365"/>
      <c r="AW69" s="365"/>
      <c r="AX69" s="365"/>
      <c r="AY69" s="487"/>
      <c r="AZ69" s="365"/>
      <c r="BA69" s="365"/>
      <c r="BB69" s="365"/>
      <c r="BC69" s="365"/>
      <c r="BD69" s="365"/>
      <c r="BE69" s="365"/>
      <c r="BF69" s="365"/>
      <c r="BG69" s="365"/>
      <c r="BH69" s="370"/>
      <c r="BI69" s="373"/>
      <c r="BJ69" s="373"/>
      <c r="BK69" s="373"/>
      <c r="BL69" s="373"/>
      <c r="BM69" s="373"/>
      <c r="BN69" s="373"/>
      <c r="BO69" s="373"/>
      <c r="BP69" s="373"/>
      <c r="BQ69" s="373"/>
      <c r="BR69" s="373"/>
      <c r="BS69" s="373"/>
      <c r="BT69" s="373"/>
      <c r="BU69" s="373"/>
      <c r="BV69" s="373"/>
      <c r="BW69" s="450"/>
      <c r="BX69" s="451"/>
      <c r="BY69" s="450"/>
      <c r="BZ69" s="370"/>
    </row>
    <row r="70" spans="1:78">
      <c r="A70" s="273"/>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9" t="s">
        <v>473</v>
      </c>
      <c r="AB70" s="262">
        <f>AC63+BM63+BR63</f>
        <v>132609.70971310683</v>
      </c>
      <c r="AC70" s="357">
        <f>AJ63</f>
        <v>958.93333333333328</v>
      </c>
      <c r="AD70" s="264">
        <f t="shared" si="164"/>
        <v>138.28876847167703</v>
      </c>
      <c r="AE70" s="357">
        <f t="shared" si="165"/>
        <v>79.911111111111111</v>
      </c>
      <c r="AF70" s="264">
        <f t="shared" si="166"/>
        <v>11050.809142758902</v>
      </c>
      <c r="AG70" s="264">
        <f t="shared" si="167"/>
        <v>1381.3511428448628</v>
      </c>
      <c r="AH70" s="256"/>
      <c r="AJ70" s="232"/>
      <c r="AK70" s="232"/>
      <c r="AL70" s="232"/>
      <c r="AM70" s="232"/>
      <c r="AN70" s="232"/>
      <c r="AO70" s="232"/>
      <c r="AR70" s="360"/>
      <c r="AS70" s="360"/>
      <c r="AT70" s="365"/>
      <c r="AU70" s="365"/>
      <c r="AV70" s="365"/>
      <c r="AW70" s="365"/>
      <c r="AX70" s="365"/>
      <c r="AY70" s="487"/>
      <c r="AZ70" s="365"/>
      <c r="BA70" s="365"/>
      <c r="BB70" s="365"/>
      <c r="BC70" s="365"/>
      <c r="BD70" s="365"/>
      <c r="BE70" s="365"/>
      <c r="BF70" s="365"/>
      <c r="BG70" s="365"/>
      <c r="BH70" s="370"/>
      <c r="BI70" s="373"/>
      <c r="BJ70" s="373"/>
      <c r="BK70" s="373"/>
      <c r="BL70" s="373"/>
      <c r="BM70" s="373"/>
      <c r="BN70" s="373"/>
      <c r="BO70" s="373"/>
      <c r="BP70" s="373"/>
      <c r="BQ70" s="373"/>
      <c r="BR70" s="373"/>
      <c r="BS70" s="373"/>
      <c r="BT70" s="373"/>
      <c r="BU70" s="373"/>
      <c r="BV70" s="373"/>
      <c r="BW70" s="450"/>
      <c r="BX70" s="451"/>
      <c r="BY70" s="450"/>
      <c r="BZ70" s="370"/>
    </row>
    <row r="71" spans="1:78">
      <c r="A71" s="273"/>
      <c r="B71" s="260"/>
      <c r="C71" s="260"/>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9" t="s">
        <v>474</v>
      </c>
      <c r="AB71" s="262">
        <f>AD63+BS63</f>
        <v>109424.22194253087</v>
      </c>
      <c r="AC71" s="263"/>
      <c r="AD71" s="264"/>
      <c r="AE71" s="260"/>
      <c r="AF71" s="264">
        <f>AB71/12</f>
        <v>9118.6851618775727</v>
      </c>
      <c r="AG71" s="264">
        <f t="shared" si="167"/>
        <v>1139.8356452346966</v>
      </c>
      <c r="AH71" s="256"/>
      <c r="AJ71" s="232"/>
      <c r="AK71" s="232"/>
      <c r="AL71" s="232"/>
      <c r="AM71" s="232"/>
      <c r="AN71" s="232"/>
      <c r="AO71" s="232"/>
      <c r="AR71" s="360"/>
      <c r="AS71" s="360"/>
      <c r="AT71" s="365"/>
      <c r="AU71" s="365"/>
      <c r="AV71" s="365"/>
      <c r="AW71" s="365"/>
      <c r="AX71" s="365"/>
      <c r="AY71" s="487"/>
      <c r="AZ71" s="365"/>
      <c r="BA71" s="365"/>
      <c r="BB71" s="365"/>
      <c r="BC71" s="365"/>
      <c r="BD71" s="365"/>
      <c r="BE71" s="365"/>
      <c r="BF71" s="365"/>
      <c r="BG71" s="365"/>
      <c r="BH71" s="370"/>
      <c r="BI71" s="373"/>
      <c r="BJ71" s="373"/>
      <c r="BK71" s="373"/>
      <c r="BL71" s="373"/>
      <c r="BM71" s="373"/>
      <c r="BN71" s="373"/>
      <c r="BO71" s="373"/>
      <c r="BP71" s="373"/>
      <c r="BQ71" s="373"/>
      <c r="BR71" s="373"/>
      <c r="BS71" s="373"/>
      <c r="BT71" s="373"/>
      <c r="BU71" s="373"/>
      <c r="BV71" s="373"/>
      <c r="BW71" s="450"/>
      <c r="BX71" s="451"/>
      <c r="BY71" s="450"/>
      <c r="BZ71" s="370"/>
    </row>
    <row r="72" spans="1:78">
      <c r="A72" s="273"/>
      <c r="B72" s="260"/>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9" t="s">
        <v>472</v>
      </c>
      <c r="AB72" s="262">
        <f>AE63+BT63</f>
        <v>95287.142843460868</v>
      </c>
      <c r="AC72" s="263"/>
      <c r="AD72" s="264"/>
      <c r="AE72" s="260"/>
      <c r="AF72" s="264">
        <f t="shared" ref="AF72:AF74" si="168">AB72/12</f>
        <v>7940.5952369550723</v>
      </c>
      <c r="AG72" s="264">
        <f t="shared" si="167"/>
        <v>992.57440461938404</v>
      </c>
      <c r="AH72" s="256"/>
      <c r="AJ72" s="232"/>
      <c r="AK72" s="232"/>
      <c r="AL72" s="232"/>
      <c r="AM72" s="232"/>
      <c r="AN72" s="232"/>
      <c r="AO72" s="232"/>
      <c r="AR72" s="360"/>
      <c r="AS72" s="360"/>
      <c r="AT72" s="365"/>
      <c r="AU72" s="365"/>
      <c r="AV72" s="365"/>
      <c r="AW72" s="365"/>
      <c r="AX72" s="365"/>
      <c r="AY72" s="487"/>
      <c r="AZ72" s="365"/>
      <c r="BA72" s="365"/>
      <c r="BB72" s="365"/>
      <c r="BC72" s="365"/>
      <c r="BD72" s="365"/>
      <c r="BE72" s="365"/>
      <c r="BF72" s="365"/>
      <c r="BG72" s="365"/>
      <c r="BH72" s="370"/>
      <c r="BI72" s="373"/>
      <c r="BJ72" s="373"/>
      <c r="BK72" s="373"/>
      <c r="BL72" s="373"/>
      <c r="BM72" s="373"/>
      <c r="BN72" s="373"/>
      <c r="BO72" s="373"/>
      <c r="BP72" s="373"/>
      <c r="BQ72" s="373"/>
      <c r="BR72" s="373"/>
      <c r="BS72" s="373"/>
      <c r="BT72" s="373"/>
      <c r="BU72" s="373"/>
      <c r="BV72" s="373"/>
      <c r="BW72" s="450"/>
      <c r="BX72" s="451"/>
      <c r="BY72" s="450"/>
      <c r="BZ72" s="370"/>
    </row>
    <row r="73" spans="1:78">
      <c r="A73" s="273"/>
      <c r="B73" s="260"/>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9" t="s">
        <v>549</v>
      </c>
      <c r="AB73" s="262">
        <f>((SUM(AF63:AG63)+(SUM(BU63:BV63)))/2)</f>
        <v>32719.520210257157</v>
      </c>
      <c r="AC73" s="263"/>
      <c r="AD73" s="264"/>
      <c r="AE73" s="260"/>
      <c r="AF73" s="264">
        <f t="shared" si="168"/>
        <v>2726.6266841880965</v>
      </c>
      <c r="AG73" s="264">
        <f t="shared" si="167"/>
        <v>340.82833552351207</v>
      </c>
      <c r="AH73" s="256"/>
      <c r="AJ73" s="232"/>
      <c r="AK73" s="232"/>
      <c r="AL73" s="232"/>
      <c r="AM73" s="232"/>
      <c r="AN73" s="232"/>
      <c r="AO73" s="232"/>
      <c r="AR73" s="360"/>
      <c r="AS73" s="360"/>
      <c r="AT73" s="365"/>
      <c r="AU73" s="365"/>
      <c r="AV73" s="365"/>
      <c r="AW73" s="365"/>
      <c r="AX73" s="365"/>
      <c r="AY73" s="487"/>
      <c r="AZ73" s="365"/>
      <c r="BA73" s="365"/>
      <c r="BB73" s="365"/>
      <c r="BC73" s="365"/>
      <c r="BD73" s="365"/>
      <c r="BE73" s="365"/>
      <c r="BF73" s="365"/>
      <c r="BG73" s="365"/>
      <c r="BH73" s="370"/>
      <c r="BI73" s="373"/>
      <c r="BJ73" s="373"/>
      <c r="BK73" s="373"/>
      <c r="BL73" s="373"/>
      <c r="BM73" s="373"/>
      <c r="BN73" s="373"/>
      <c r="BO73" s="373"/>
      <c r="BP73" s="373"/>
      <c r="BQ73" s="373"/>
      <c r="BR73" s="373"/>
      <c r="BS73" s="373"/>
      <c r="BT73" s="373"/>
      <c r="BU73" s="373"/>
      <c r="BV73" s="373"/>
      <c r="BW73" s="450"/>
      <c r="BX73" s="451"/>
      <c r="BY73" s="450"/>
      <c r="BZ73" s="370"/>
    </row>
    <row r="74" spans="1:78">
      <c r="A74" s="273"/>
      <c r="B74" s="260"/>
      <c r="C74" s="260"/>
      <c r="D74" s="260"/>
      <c r="E74" s="260"/>
      <c r="F74" s="260"/>
      <c r="G74" s="260"/>
      <c r="H74" s="260"/>
      <c r="I74" s="260"/>
      <c r="J74" s="260"/>
      <c r="K74" s="260"/>
      <c r="L74" s="260"/>
      <c r="M74" s="260"/>
      <c r="N74" s="260"/>
      <c r="O74" s="260"/>
      <c r="P74" s="260"/>
      <c r="Q74" s="260"/>
      <c r="R74" s="260"/>
      <c r="S74" s="260"/>
      <c r="T74" s="260"/>
      <c r="U74" s="260"/>
      <c r="V74" s="260"/>
      <c r="W74" s="260"/>
      <c r="X74" s="260"/>
      <c r="Y74" s="262"/>
      <c r="Z74" s="260"/>
      <c r="AA74" s="269" t="s">
        <v>518</v>
      </c>
      <c r="AB74" s="262">
        <f>((SUM(AF63:AG63)+(SUM(BU63:BV63)))/2)</f>
        <v>32719.520210257157</v>
      </c>
      <c r="AC74" s="263"/>
      <c r="AD74" s="264"/>
      <c r="AE74" s="260"/>
      <c r="AF74" s="264">
        <f t="shared" si="168"/>
        <v>2726.6266841880965</v>
      </c>
      <c r="AG74" s="264">
        <f t="shared" si="167"/>
        <v>340.82833552351207</v>
      </c>
      <c r="AH74" s="256"/>
      <c r="AJ74" s="232"/>
      <c r="AK74" s="232"/>
      <c r="AL74" s="232"/>
      <c r="AM74" s="232"/>
      <c r="AN74" s="232"/>
      <c r="AO74" s="232"/>
      <c r="AR74" s="360"/>
      <c r="AS74" s="360"/>
      <c r="AT74" s="365"/>
      <c r="AU74" s="365"/>
      <c r="AV74" s="365"/>
      <c r="AW74" s="365"/>
      <c r="AX74" s="365"/>
      <c r="AY74" s="365"/>
      <c r="AZ74" s="365"/>
      <c r="BA74" s="365"/>
      <c r="BB74" s="365"/>
      <c r="BC74" s="365"/>
      <c r="BD74" s="365"/>
      <c r="BE74" s="365"/>
      <c r="BF74" s="365"/>
      <c r="BG74" s="365"/>
      <c r="BH74" s="370"/>
      <c r="BI74" s="373"/>
      <c r="BJ74" s="373"/>
      <c r="BK74" s="373"/>
      <c r="BL74" s="373"/>
      <c r="BM74" s="373"/>
      <c r="BN74" s="373"/>
      <c r="BO74" s="373"/>
      <c r="BP74" s="373"/>
      <c r="BQ74" s="373"/>
      <c r="BR74" s="373"/>
      <c r="BS74" s="373"/>
      <c r="BT74" s="373"/>
      <c r="BU74" s="373"/>
      <c r="BV74" s="373"/>
      <c r="BW74" s="450"/>
      <c r="BX74" s="451"/>
      <c r="BY74" s="450"/>
      <c r="BZ74" s="370"/>
    </row>
    <row r="75" spans="1:78" ht="15.75" thickBot="1">
      <c r="A75" s="274"/>
      <c r="B75" s="267"/>
      <c r="C75" s="267"/>
      <c r="D75" s="267"/>
      <c r="E75" s="267"/>
      <c r="F75" s="267"/>
      <c r="G75" s="267"/>
      <c r="H75" s="267"/>
      <c r="I75" s="267"/>
      <c r="J75" s="267"/>
      <c r="K75" s="267"/>
      <c r="L75" s="267"/>
      <c r="M75" s="267"/>
      <c r="N75" s="267"/>
      <c r="O75" s="267"/>
      <c r="P75" s="267"/>
      <c r="Q75" s="267"/>
      <c r="R75" s="267"/>
      <c r="S75" s="267"/>
      <c r="T75" s="267"/>
      <c r="U75" s="267"/>
      <c r="V75" s="267"/>
      <c r="W75" s="267"/>
      <c r="X75" s="267"/>
      <c r="Y75" s="267"/>
      <c r="Z75" s="267"/>
      <c r="AA75" s="276" t="s">
        <v>495</v>
      </c>
      <c r="AB75" s="272">
        <f>SUM(AB66:AB74)</f>
        <v>1035970</v>
      </c>
      <c r="AC75" s="275"/>
      <c r="AD75" s="275"/>
      <c r="AE75" s="275"/>
      <c r="AF75" s="275">
        <f t="shared" ref="AF75:AG75" si="169">SUM(AF66:AF74)</f>
        <v>86330.833333333343</v>
      </c>
      <c r="AG75" s="275">
        <f t="shared" si="169"/>
        <v>10791.354166666668</v>
      </c>
      <c r="AH75" s="268"/>
      <c r="AJ75" s="232"/>
      <c r="AK75" s="232"/>
      <c r="AL75" s="232"/>
      <c r="AM75" s="232"/>
      <c r="AN75" s="232"/>
      <c r="AO75" s="232"/>
      <c r="AR75" s="360"/>
      <c r="AS75" s="360"/>
      <c r="AT75" s="365"/>
      <c r="AU75" s="365"/>
      <c r="AV75" s="365"/>
      <c r="AW75" s="365"/>
      <c r="AX75" s="365"/>
      <c r="AY75" s="365"/>
      <c r="AZ75" s="365"/>
      <c r="BA75" s="365"/>
      <c r="BB75" s="365"/>
      <c r="BC75" s="365"/>
      <c r="BD75" s="365"/>
      <c r="BE75" s="365"/>
      <c r="BF75" s="365"/>
      <c r="BG75" s="365"/>
      <c r="BH75" s="370"/>
      <c r="BI75" s="373"/>
      <c r="BJ75" s="373"/>
      <c r="BK75" s="373"/>
      <c r="BL75" s="373"/>
      <c r="BM75" s="373"/>
      <c r="BN75" s="373"/>
      <c r="BO75" s="373"/>
      <c r="BP75" s="373"/>
      <c r="BQ75" s="373"/>
      <c r="BR75" s="373"/>
      <c r="BS75" s="373"/>
      <c r="BT75" s="373"/>
      <c r="BU75" s="373"/>
      <c r="BV75" s="373"/>
      <c r="BW75" s="450"/>
      <c r="BX75" s="451"/>
      <c r="BY75" s="450"/>
      <c r="BZ75" s="370"/>
    </row>
    <row r="76" spans="1:78">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56"/>
      <c r="AJ76" s="232"/>
      <c r="AK76" s="232"/>
      <c r="AL76" s="232"/>
      <c r="AM76" s="232"/>
      <c r="AN76" s="232"/>
      <c r="AO76" s="232"/>
      <c r="AR76" s="360"/>
      <c r="AS76" s="360"/>
      <c r="AT76" s="365"/>
      <c r="AU76" s="365"/>
      <c r="AV76" s="365"/>
      <c r="AW76" s="365"/>
      <c r="AX76" s="365"/>
      <c r="AY76" s="365"/>
      <c r="AZ76" s="365"/>
      <c r="BA76" s="365"/>
      <c r="BB76" s="365"/>
      <c r="BC76" s="365"/>
      <c r="BD76" s="365"/>
      <c r="BE76" s="365"/>
      <c r="BF76" s="365"/>
      <c r="BG76" s="365"/>
      <c r="BH76" s="370"/>
      <c r="BI76" s="373"/>
      <c r="BJ76" s="373"/>
      <c r="BK76" s="373"/>
      <c r="BL76" s="373"/>
      <c r="BM76" s="373"/>
      <c r="BN76" s="373"/>
      <c r="BO76" s="373"/>
      <c r="BP76" s="373"/>
      <c r="BQ76" s="373"/>
      <c r="BR76" s="373"/>
      <c r="BS76" s="373"/>
      <c r="BT76" s="373"/>
      <c r="BU76" s="373"/>
      <c r="BV76" s="373"/>
      <c r="BW76" s="450"/>
      <c r="BX76" s="451"/>
      <c r="BY76" s="450"/>
      <c r="BZ76" s="370"/>
    </row>
    <row r="77" spans="1:78">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56"/>
      <c r="AJ77" s="232"/>
      <c r="AK77" s="232"/>
      <c r="AL77" s="232"/>
      <c r="AM77" s="232"/>
      <c r="AN77" s="232"/>
      <c r="AO77" s="232"/>
      <c r="AR77" s="360"/>
      <c r="AS77" s="360"/>
      <c r="AT77" s="365"/>
      <c r="AU77" s="365"/>
      <c r="AV77" s="365"/>
      <c r="AW77" s="365"/>
      <c r="AX77" s="365"/>
      <c r="AY77" s="365"/>
      <c r="AZ77" s="365"/>
      <c r="BA77" s="365"/>
      <c r="BB77" s="365"/>
      <c r="BC77" s="365"/>
      <c r="BD77" s="365"/>
      <c r="BE77" s="365"/>
      <c r="BF77" s="365"/>
      <c r="BG77" s="365"/>
      <c r="BH77" s="370"/>
      <c r="BI77" s="373"/>
      <c r="BJ77" s="373"/>
      <c r="BK77" s="373"/>
      <c r="BL77" s="373"/>
      <c r="BM77" s="373"/>
      <c r="BN77" s="373"/>
      <c r="BO77" s="373"/>
      <c r="BP77" s="373"/>
      <c r="BQ77" s="373"/>
      <c r="BR77" s="373"/>
      <c r="BS77" s="373"/>
      <c r="BT77" s="373"/>
      <c r="BU77" s="373"/>
      <c r="BV77" s="373"/>
      <c r="BW77" s="450"/>
      <c r="BX77" s="451"/>
      <c r="BY77" s="450"/>
      <c r="BZ77" s="370"/>
    </row>
    <row r="78" spans="1:78">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56"/>
      <c r="AJ78" s="232"/>
      <c r="AK78" s="232"/>
      <c r="AL78" s="232"/>
      <c r="AM78" s="232"/>
      <c r="AN78" s="232"/>
      <c r="AO78" s="232"/>
      <c r="AR78" s="360"/>
      <c r="AS78" s="360"/>
      <c r="AT78" s="365"/>
      <c r="AU78" s="365"/>
      <c r="AV78" s="365"/>
      <c r="AW78" s="365"/>
      <c r="AX78" s="365"/>
      <c r="AY78" s="365"/>
      <c r="AZ78" s="365"/>
      <c r="BA78" s="365"/>
      <c r="BB78" s="365"/>
      <c r="BC78" s="365"/>
      <c r="BD78" s="365"/>
      <c r="BE78" s="365"/>
      <c r="BF78" s="365"/>
      <c r="BG78" s="365"/>
      <c r="BH78" s="370"/>
      <c r="BI78" s="373"/>
      <c r="BJ78" s="373"/>
      <c r="BK78" s="373"/>
      <c r="BL78" s="373"/>
      <c r="BM78" s="373"/>
      <c r="BN78" s="373"/>
      <c r="BO78" s="373"/>
      <c r="BP78" s="373"/>
      <c r="BQ78" s="373"/>
      <c r="BR78" s="373"/>
      <c r="BS78" s="373"/>
      <c r="BT78" s="373"/>
      <c r="BU78" s="373"/>
      <c r="BV78" s="373"/>
      <c r="BW78" s="450"/>
      <c r="BX78" s="451"/>
      <c r="BY78" s="450"/>
      <c r="BZ78" s="370"/>
    </row>
    <row r="79" spans="1:78" ht="15.75" thickBot="1">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56"/>
      <c r="AJ79" s="232"/>
      <c r="AK79" s="232"/>
      <c r="AL79" s="232"/>
      <c r="AM79" s="232"/>
      <c r="AN79" s="232"/>
      <c r="AO79" s="232"/>
      <c r="AR79" s="360"/>
      <c r="AS79" s="360"/>
      <c r="AT79" s="365"/>
      <c r="AU79" s="365"/>
      <c r="AV79" s="365"/>
      <c r="AW79" s="365"/>
      <c r="AX79" s="368"/>
      <c r="AY79" s="365"/>
      <c r="AZ79" s="365"/>
      <c r="BA79" s="365"/>
      <c r="BB79" s="365"/>
      <c r="BC79" s="365"/>
      <c r="BD79" s="365"/>
      <c r="BE79" s="365"/>
      <c r="BF79" s="365"/>
      <c r="BG79" s="368"/>
      <c r="BH79" s="370"/>
      <c r="BI79" s="373"/>
      <c r="BJ79" s="373"/>
      <c r="BK79" s="373"/>
      <c r="BL79" s="373"/>
      <c r="BM79" s="376"/>
      <c r="BN79" s="373"/>
      <c r="BO79" s="373"/>
      <c r="BP79" s="373"/>
      <c r="BQ79" s="373"/>
      <c r="BR79" s="373"/>
      <c r="BS79" s="373"/>
      <c r="BT79" s="373"/>
      <c r="BU79" s="373"/>
      <c r="BV79" s="376"/>
      <c r="BW79" s="450"/>
      <c r="BX79" s="451"/>
      <c r="BY79" s="450"/>
      <c r="BZ79" s="370"/>
    </row>
    <row r="80" spans="1:78">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56"/>
      <c r="AJ80" s="232"/>
      <c r="AK80" s="232"/>
      <c r="AL80" s="232"/>
      <c r="AM80" s="232"/>
      <c r="AN80" s="232"/>
      <c r="AO80" s="232"/>
      <c r="AT80" s="942" t="s">
        <v>576</v>
      </c>
      <c r="AU80" s="943"/>
      <c r="AV80" s="943"/>
      <c r="AW80" s="943"/>
      <c r="AX80" s="943"/>
      <c r="AY80" s="942" t="s">
        <v>577</v>
      </c>
      <c r="AZ80" s="943"/>
      <c r="BA80" s="943"/>
      <c r="BB80" s="943"/>
      <c r="BC80" s="943"/>
      <c r="BD80" s="943"/>
      <c r="BE80" s="943"/>
      <c r="BF80" s="943"/>
      <c r="BG80" s="944"/>
      <c r="BI80" s="942" t="s">
        <v>576</v>
      </c>
      <c r="BJ80" s="943"/>
      <c r="BK80" s="943"/>
      <c r="BL80" s="943"/>
      <c r="BM80" s="944"/>
      <c r="BN80" s="942" t="s">
        <v>577</v>
      </c>
      <c r="BO80" s="943"/>
      <c r="BP80" s="943"/>
      <c r="BQ80" s="943"/>
      <c r="BR80" s="943"/>
      <c r="BS80" s="943"/>
      <c r="BT80" s="943"/>
      <c r="BU80" s="943"/>
      <c r="BV80" s="944"/>
      <c r="BW80" s="378"/>
      <c r="BX80" s="452"/>
      <c r="BY80" s="453"/>
      <c r="BZ80" s="370"/>
    </row>
    <row r="81" spans="1:79">
      <c r="A81" s="277" t="s">
        <v>668</v>
      </c>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56"/>
      <c r="AJ81" s="354" t="s">
        <v>460</v>
      </c>
      <c r="AK81" s="354" t="s">
        <v>452</v>
      </c>
      <c r="AL81" s="354" t="s">
        <v>454</v>
      </c>
      <c r="AM81" s="354" t="s">
        <v>456</v>
      </c>
      <c r="AN81" s="354" t="s">
        <v>458</v>
      </c>
      <c r="AO81" s="354"/>
      <c r="AP81" s="354"/>
      <c r="AR81" s="355" t="s">
        <v>574</v>
      </c>
      <c r="AS81" s="361" t="s">
        <v>575</v>
      </c>
      <c r="AT81" s="362" t="s">
        <v>550</v>
      </c>
      <c r="AU81" s="354" t="s">
        <v>551</v>
      </c>
      <c r="AV81" s="354" t="s">
        <v>552</v>
      </c>
      <c r="AW81" s="354" t="s">
        <v>553</v>
      </c>
      <c r="AX81" s="371" t="s">
        <v>554</v>
      </c>
      <c r="AY81" s="362" t="s">
        <v>550</v>
      </c>
      <c r="AZ81" s="354" t="s">
        <v>551</v>
      </c>
      <c r="BA81" s="354" t="s">
        <v>552</v>
      </c>
      <c r="BB81" s="354" t="s">
        <v>553</v>
      </c>
      <c r="BC81" s="354" t="s">
        <v>554</v>
      </c>
      <c r="BD81" s="354" t="s">
        <v>555</v>
      </c>
      <c r="BE81" s="354" t="s">
        <v>556</v>
      </c>
      <c r="BF81" s="354" t="s">
        <v>559</v>
      </c>
      <c r="BG81" s="363" t="s">
        <v>560</v>
      </c>
      <c r="BI81" s="362" t="s">
        <v>550</v>
      </c>
      <c r="BJ81" s="354" t="s">
        <v>551</v>
      </c>
      <c r="BK81" s="354" t="s">
        <v>552</v>
      </c>
      <c r="BL81" s="354" t="s">
        <v>553</v>
      </c>
      <c r="BM81" s="363" t="s">
        <v>554</v>
      </c>
      <c r="BN81" s="362" t="s">
        <v>550</v>
      </c>
      <c r="BO81" s="354" t="s">
        <v>551</v>
      </c>
      <c r="BP81" s="354" t="s">
        <v>552</v>
      </c>
      <c r="BQ81" s="354" t="s">
        <v>553</v>
      </c>
      <c r="BR81" s="354" t="s">
        <v>554</v>
      </c>
      <c r="BS81" s="354" t="s">
        <v>555</v>
      </c>
      <c r="BT81" s="354" t="s">
        <v>556</v>
      </c>
      <c r="BU81" s="354" t="s">
        <v>559</v>
      </c>
      <c r="BV81" s="363" t="s">
        <v>560</v>
      </c>
      <c r="BW81" s="378"/>
      <c r="BX81" s="435" t="s">
        <v>434</v>
      </c>
      <c r="BY81" s="435" t="s">
        <v>634</v>
      </c>
    </row>
    <row r="82" spans="1:79">
      <c r="A82" s="257" t="str">
        <f t="shared" ref="A82:AG82" si="170">A15</f>
        <v>Martha's Vineyard</v>
      </c>
      <c r="B82" s="82">
        <f t="shared" si="170"/>
        <v>16535</v>
      </c>
      <c r="C82" s="83">
        <f t="shared" si="170"/>
        <v>333</v>
      </c>
      <c r="D82" s="83">
        <f t="shared" si="170"/>
        <v>8</v>
      </c>
      <c r="E82" s="208">
        <f t="shared" si="170"/>
        <v>2</v>
      </c>
      <c r="F82" s="85">
        <f t="shared" si="170"/>
        <v>3</v>
      </c>
      <c r="G82" s="85">
        <f t="shared" si="170"/>
        <v>14</v>
      </c>
      <c r="H82" s="211">
        <f t="shared" si="170"/>
        <v>1</v>
      </c>
      <c r="I82" s="85">
        <f t="shared" si="170"/>
        <v>38</v>
      </c>
      <c r="J82" s="85">
        <f t="shared" si="170"/>
        <v>6</v>
      </c>
      <c r="K82" s="211">
        <f t="shared" si="170"/>
        <v>2</v>
      </c>
      <c r="L82" s="85">
        <f t="shared" si="170"/>
        <v>354</v>
      </c>
      <c r="M82" s="85">
        <f t="shared" si="170"/>
        <v>14</v>
      </c>
      <c r="N82" s="211">
        <f t="shared" si="170"/>
        <v>1</v>
      </c>
      <c r="O82" s="85">
        <f t="shared" si="170"/>
        <v>0</v>
      </c>
      <c r="P82" s="85">
        <f t="shared" si="170"/>
        <v>13</v>
      </c>
      <c r="Q82" s="211">
        <f t="shared" si="170"/>
        <v>1</v>
      </c>
      <c r="R82" s="83">
        <f t="shared" si="170"/>
        <v>395</v>
      </c>
      <c r="S82" s="204">
        <f t="shared" si="170"/>
        <v>118703</v>
      </c>
      <c r="T82" s="207">
        <f t="shared" si="170"/>
        <v>300.51392405063291</v>
      </c>
      <c r="U82" s="83">
        <f t="shared" si="170"/>
        <v>7</v>
      </c>
      <c r="V82" s="83">
        <f t="shared" si="170"/>
        <v>4</v>
      </c>
      <c r="W82" s="233">
        <f t="shared" si="170"/>
        <v>10551.377777777778</v>
      </c>
      <c r="X82" s="233">
        <f t="shared" si="170"/>
        <v>4616.2277777777781</v>
      </c>
      <c r="Y82" s="234">
        <f t="shared" si="170"/>
        <v>23608.707777777778</v>
      </c>
      <c r="Z82" s="234">
        <f t="shared" si="170"/>
        <v>4616.2277777777781</v>
      </c>
      <c r="AA82" s="234">
        <f t="shared" si="170"/>
        <v>9364.3477777777789</v>
      </c>
      <c r="AB82" s="234">
        <f t="shared" si="170"/>
        <v>37853.067777777775</v>
      </c>
      <c r="AC82" s="234">
        <f t="shared" si="170"/>
        <v>0</v>
      </c>
      <c r="AD82" s="235">
        <f t="shared" si="170"/>
        <v>14112.467777777778</v>
      </c>
      <c r="AE82" s="84">
        <f t="shared" si="170"/>
        <v>9364.3477777777789</v>
      </c>
      <c r="AF82" s="84">
        <f t="shared" si="170"/>
        <v>4616.2277777777781</v>
      </c>
      <c r="AG82" s="84">
        <f t="shared" si="170"/>
        <v>0</v>
      </c>
      <c r="AH82" s="256"/>
      <c r="AJ82" s="232">
        <f>'FY14 Units'!J8</f>
        <v>0</v>
      </c>
      <c r="AK82" s="232">
        <f>'FY14 Units'!K8</f>
        <v>124.47857142857143</v>
      </c>
      <c r="AL82" s="232">
        <f>'FY14 Units'!L8</f>
        <v>14.8</v>
      </c>
      <c r="AM82" s="232">
        <f>'FY14 Units'!M8</f>
        <v>138.06666666666666</v>
      </c>
      <c r="AN82" s="232">
        <f>'FY14 Units'!N8</f>
        <v>448.4</v>
      </c>
      <c r="AO82" s="232">
        <f t="shared" si="126"/>
        <v>725.74523809523805</v>
      </c>
      <c r="AR82" s="360">
        <f t="shared" si="127"/>
        <v>75442.351111111115</v>
      </c>
      <c r="AS82" s="360">
        <f t="shared" si="128"/>
        <v>103535.39444444445</v>
      </c>
      <c r="AT82" s="364">
        <f t="shared" si="129"/>
        <v>0.31293706293706292</v>
      </c>
      <c r="AU82" s="365">
        <f t="shared" si="130"/>
        <v>6.1188811188811192E-2</v>
      </c>
      <c r="AV82" s="365">
        <f t="shared" si="131"/>
        <v>0.12412587412587414</v>
      </c>
      <c r="AW82" s="365">
        <f t="shared" si="132"/>
        <v>0.50174825174825166</v>
      </c>
      <c r="AX82" s="365">
        <f t="shared" si="133"/>
        <v>0</v>
      </c>
      <c r="AY82" s="364">
        <f t="shared" si="134"/>
        <v>0.22802547770700635</v>
      </c>
      <c r="AZ82" s="365">
        <f t="shared" si="135"/>
        <v>4.4585987261146501E-2</v>
      </c>
      <c r="BA82" s="365">
        <f t="shared" si="136"/>
        <v>9.0445859872611473E-2</v>
      </c>
      <c r="BB82" s="365">
        <f t="shared" si="137"/>
        <v>0.36560509554140125</v>
      </c>
      <c r="BC82" s="365">
        <f t="shared" si="138"/>
        <v>0</v>
      </c>
      <c r="BD82" s="365">
        <f t="shared" si="139"/>
        <v>0.13630573248407643</v>
      </c>
      <c r="BE82" s="365">
        <f t="shared" si="140"/>
        <v>9.0445859872611473E-2</v>
      </c>
      <c r="BF82" s="365">
        <f t="shared" si="141"/>
        <v>4.4585987261146501E-2</v>
      </c>
      <c r="BG82" s="366">
        <f t="shared" si="142"/>
        <v>0</v>
      </c>
      <c r="BI82" s="372">
        <f t="shared" si="143"/>
        <v>1444.5887626262627</v>
      </c>
      <c r="BJ82" s="373">
        <f t="shared" si="144"/>
        <v>282.46148989898995</v>
      </c>
      <c r="BK82" s="373">
        <f t="shared" si="145"/>
        <v>572.99330808080822</v>
      </c>
      <c r="BL82" s="373">
        <f t="shared" si="146"/>
        <v>2316.1842171717171</v>
      </c>
      <c r="BM82" s="374">
        <f t="shared" si="147"/>
        <v>0</v>
      </c>
      <c r="BN82" s="372">
        <f t="shared" si="148"/>
        <v>2405.9829582448688</v>
      </c>
      <c r="BO82" s="373">
        <f t="shared" si="149"/>
        <v>470.44359518754425</v>
      </c>
      <c r="BP82" s="373">
        <f t="shared" si="150"/>
        <v>954.32843595187558</v>
      </c>
      <c r="BQ82" s="373">
        <f t="shared" si="151"/>
        <v>3857.6374805378623</v>
      </c>
      <c r="BR82" s="373">
        <f t="shared" si="152"/>
        <v>0</v>
      </c>
      <c r="BS82" s="373">
        <f t="shared" si="153"/>
        <v>1438.2132767162066</v>
      </c>
      <c r="BT82" s="373">
        <f t="shared" si="154"/>
        <v>954.32843595187558</v>
      </c>
      <c r="BU82" s="373">
        <f t="shared" si="155"/>
        <v>470.44359518754425</v>
      </c>
      <c r="BV82" s="374">
        <f t="shared" si="156"/>
        <v>0</v>
      </c>
      <c r="BW82" s="378"/>
      <c r="BX82" s="436" t="str">
        <f t="shared" si="157"/>
        <v>Martha's Vineyard</v>
      </c>
      <c r="BY82" s="437">
        <f t="shared" si="158"/>
        <v>11674.637276716207</v>
      </c>
    </row>
    <row r="83" spans="1:79" ht="15.75" thickBot="1">
      <c r="A83" s="255" t="str">
        <f t="shared" ref="A83:AG83" si="171">A16</f>
        <v>Safe Place</v>
      </c>
      <c r="B83" s="82">
        <f t="shared" si="171"/>
        <v>10172</v>
      </c>
      <c r="C83" s="83">
        <f t="shared" si="171"/>
        <v>95</v>
      </c>
      <c r="D83" s="83">
        <f t="shared" si="171"/>
        <v>13</v>
      </c>
      <c r="E83" s="208">
        <f t="shared" si="171"/>
        <v>1</v>
      </c>
      <c r="F83" s="85">
        <f t="shared" si="171"/>
        <v>4</v>
      </c>
      <c r="G83" s="85">
        <f t="shared" si="171"/>
        <v>12</v>
      </c>
      <c r="H83" s="211">
        <f t="shared" si="171"/>
        <v>1</v>
      </c>
      <c r="I83" s="85">
        <f t="shared" si="171"/>
        <v>15</v>
      </c>
      <c r="J83" s="85">
        <f t="shared" si="171"/>
        <v>11</v>
      </c>
      <c r="K83" s="211">
        <f t="shared" si="171"/>
        <v>1</v>
      </c>
      <c r="L83" s="85">
        <f t="shared" si="171"/>
        <v>106</v>
      </c>
      <c r="M83" s="85">
        <f t="shared" si="171"/>
        <v>15</v>
      </c>
      <c r="N83" s="211">
        <f t="shared" si="171"/>
        <v>1</v>
      </c>
      <c r="O83" s="85">
        <f t="shared" si="171"/>
        <v>3</v>
      </c>
      <c r="P83" s="85">
        <f t="shared" si="171"/>
        <v>11</v>
      </c>
      <c r="Q83" s="211">
        <f t="shared" si="171"/>
        <v>1</v>
      </c>
      <c r="R83" s="83">
        <f t="shared" si="171"/>
        <v>128</v>
      </c>
      <c r="S83" s="204">
        <f t="shared" si="171"/>
        <v>57508</v>
      </c>
      <c r="T83" s="207">
        <f t="shared" si="171"/>
        <v>449.28125</v>
      </c>
      <c r="U83" s="83">
        <f t="shared" si="171"/>
        <v>5</v>
      </c>
      <c r="V83" s="83">
        <f t="shared" si="171"/>
        <v>4</v>
      </c>
      <c r="W83" s="233">
        <f t="shared" si="171"/>
        <v>21738.023999999998</v>
      </c>
      <c r="X83" s="233">
        <f t="shared" si="171"/>
        <v>1610.2239999999999</v>
      </c>
      <c r="Y83" s="234">
        <f t="shared" si="171"/>
        <v>0</v>
      </c>
      <c r="Z83" s="234">
        <f t="shared" si="171"/>
        <v>460.06400000000002</v>
      </c>
      <c r="AA83" s="234">
        <f t="shared" si="171"/>
        <v>1610.2239999999999</v>
      </c>
      <c r="AB83" s="234">
        <f t="shared" si="171"/>
        <v>10811.504000000001</v>
      </c>
      <c r="AC83" s="234">
        <f t="shared" si="171"/>
        <v>460.06400000000002</v>
      </c>
      <c r="AD83" s="235">
        <f t="shared" si="171"/>
        <v>10236.424000000001</v>
      </c>
      <c r="AE83" s="84">
        <f t="shared" si="171"/>
        <v>2185.3040000000001</v>
      </c>
      <c r="AF83" s="84">
        <f t="shared" si="171"/>
        <v>7936.1040000000003</v>
      </c>
      <c r="AG83" s="84">
        <f t="shared" si="171"/>
        <v>460.06400000000002</v>
      </c>
      <c r="AH83" s="256"/>
      <c r="AJ83" s="232">
        <f>'FY14 Units'!J2</f>
        <v>6.2000000000000011</v>
      </c>
      <c r="AK83" s="232">
        <f>'FY14 Units'!K2</f>
        <v>35.511904761904766</v>
      </c>
      <c r="AL83" s="232">
        <f>'FY14 Units'!L2</f>
        <v>19.733333333333334</v>
      </c>
      <c r="AM83" s="232">
        <f>'FY14 Units'!M2</f>
        <v>54.5</v>
      </c>
      <c r="AN83" s="232">
        <f>'FY14 Units'!N2</f>
        <v>134.26666666666665</v>
      </c>
      <c r="AO83" s="232">
        <f t="shared" si="126"/>
        <v>250.21190476190475</v>
      </c>
      <c r="AR83" s="360">
        <f t="shared" si="127"/>
        <v>13341.856000000002</v>
      </c>
      <c r="AS83" s="360">
        <f t="shared" si="128"/>
        <v>34159.752</v>
      </c>
      <c r="AT83" s="367">
        <f>Y83/$AR83</f>
        <v>0</v>
      </c>
      <c r="AU83" s="368">
        <f t="shared" ref="AU83:AW83" si="172">Z83/$AR83</f>
        <v>3.4482758620689655E-2</v>
      </c>
      <c r="AV83" s="368">
        <f t="shared" si="172"/>
        <v>0.12068965517241377</v>
      </c>
      <c r="AW83" s="368">
        <f t="shared" si="172"/>
        <v>0.81034482758620685</v>
      </c>
      <c r="AX83" s="369">
        <f>AC83/$AR83</f>
        <v>3.4482758620689655E-2</v>
      </c>
      <c r="AY83" s="367">
        <f t="shared" si="134"/>
        <v>0</v>
      </c>
      <c r="AZ83" s="368">
        <f t="shared" si="135"/>
        <v>1.3468013468013469E-2</v>
      </c>
      <c r="BA83" s="368">
        <f t="shared" si="136"/>
        <v>4.7138047138047139E-2</v>
      </c>
      <c r="BB83" s="368">
        <f t="shared" si="137"/>
        <v>0.3164983164983165</v>
      </c>
      <c r="BC83" s="368">
        <f t="shared" si="138"/>
        <v>1.3468013468013469E-2</v>
      </c>
      <c r="BD83" s="368">
        <f t="shared" si="139"/>
        <v>0.29966329966329969</v>
      </c>
      <c r="BE83" s="368">
        <f t="shared" si="140"/>
        <v>6.3973063973063973E-2</v>
      </c>
      <c r="BF83" s="368">
        <f>AF83/AS83</f>
        <v>0.23232323232323232</v>
      </c>
      <c r="BG83" s="369">
        <f t="shared" si="142"/>
        <v>1.3468013468013469E-2</v>
      </c>
      <c r="BI83" s="375">
        <f t="shared" si="143"/>
        <v>0</v>
      </c>
      <c r="BJ83" s="376">
        <f t="shared" si="144"/>
        <v>55.524965517241377</v>
      </c>
      <c r="BK83" s="376">
        <f t="shared" si="145"/>
        <v>194.33737931034477</v>
      </c>
      <c r="BL83" s="376">
        <f t="shared" si="146"/>
        <v>1304.8366896551722</v>
      </c>
      <c r="BM83" s="377">
        <f t="shared" si="147"/>
        <v>55.524965517241377</v>
      </c>
      <c r="BN83" s="375">
        <f t="shared" si="148"/>
        <v>0</v>
      </c>
      <c r="BO83" s="376">
        <f t="shared" si="149"/>
        <v>292.76799999999997</v>
      </c>
      <c r="BP83" s="376">
        <f t="shared" si="150"/>
        <v>1024.6879999999999</v>
      </c>
      <c r="BQ83" s="376">
        <f t="shared" si="151"/>
        <v>6880.0479999999989</v>
      </c>
      <c r="BR83" s="376">
        <f t="shared" si="152"/>
        <v>292.76799999999997</v>
      </c>
      <c r="BS83" s="376">
        <f t="shared" si="153"/>
        <v>6514.0879999999997</v>
      </c>
      <c r="BT83" s="376">
        <f t="shared" si="154"/>
        <v>1390.6479999999999</v>
      </c>
      <c r="BU83" s="376">
        <f t="shared" si="155"/>
        <v>5050.2479999999996</v>
      </c>
      <c r="BV83" s="377">
        <f t="shared" si="156"/>
        <v>292.76799999999997</v>
      </c>
      <c r="BW83" s="378"/>
      <c r="BX83" s="436" t="str">
        <f t="shared" si="157"/>
        <v>Safe Place</v>
      </c>
      <c r="BY83" s="437">
        <f t="shared" si="158"/>
        <v>30862.979777777779</v>
      </c>
    </row>
    <row r="84" spans="1:79">
      <c r="A84" s="273"/>
      <c r="B84" s="260"/>
      <c r="C84" s="260"/>
      <c r="D84" s="260"/>
      <c r="E84" s="260"/>
      <c r="F84" s="260"/>
      <c r="G84" s="260"/>
      <c r="H84" s="260"/>
      <c r="I84" s="260"/>
      <c r="J84" s="260"/>
      <c r="K84" s="260"/>
      <c r="L84" s="260"/>
      <c r="M84" s="260"/>
      <c r="N84" s="260"/>
      <c r="O84" s="260"/>
      <c r="P84" s="260"/>
      <c r="Q84" s="260"/>
      <c r="R84" s="260"/>
      <c r="S84" s="260"/>
      <c r="T84" s="260"/>
      <c r="U84" s="260"/>
      <c r="V84" s="260"/>
      <c r="W84" s="261">
        <f>SUM(W82:W83)</f>
        <v>32289.401777777777</v>
      </c>
      <c r="X84" s="261">
        <f t="shared" ref="X84:AG84" si="173">SUM(X82:X83)</f>
        <v>6226.4517777777783</v>
      </c>
      <c r="Y84" s="261">
        <f t="shared" si="173"/>
        <v>23608.707777777778</v>
      </c>
      <c r="Z84" s="261">
        <f t="shared" si="173"/>
        <v>5076.2917777777784</v>
      </c>
      <c r="AA84" s="261">
        <f t="shared" si="173"/>
        <v>10974.571777777779</v>
      </c>
      <c r="AB84" s="261">
        <f t="shared" si="173"/>
        <v>48664.571777777775</v>
      </c>
      <c r="AC84" s="261">
        <f t="shared" si="173"/>
        <v>460.06400000000002</v>
      </c>
      <c r="AD84" s="261">
        <f t="shared" si="173"/>
        <v>24348.891777777779</v>
      </c>
      <c r="AE84" s="261">
        <f t="shared" si="173"/>
        <v>11549.651777777779</v>
      </c>
      <c r="AF84" s="261">
        <f t="shared" si="173"/>
        <v>12552.331777777777</v>
      </c>
      <c r="AG84" s="261">
        <f t="shared" si="173"/>
        <v>460.06400000000002</v>
      </c>
      <c r="AH84" s="256"/>
      <c r="AJ84" s="350">
        <f>SUM(AJ82:AJ83)</f>
        <v>6.2000000000000011</v>
      </c>
      <c r="AK84" s="350">
        <f t="shared" ref="AK84:AO84" si="174">SUM(AK82:AK83)</f>
        <v>159.99047619047619</v>
      </c>
      <c r="AL84" s="350">
        <f t="shared" si="174"/>
        <v>34.533333333333331</v>
      </c>
      <c r="AM84" s="350">
        <f t="shared" si="174"/>
        <v>192.56666666666666</v>
      </c>
      <c r="AN84" s="350">
        <f t="shared" si="174"/>
        <v>582.66666666666663</v>
      </c>
      <c r="AO84" s="356">
        <f t="shared" si="174"/>
        <v>975.9571428571428</v>
      </c>
      <c r="BI84" s="379">
        <f>SUM(BI82:BI83)</f>
        <v>1444.5887626262627</v>
      </c>
      <c r="BJ84" s="379">
        <f t="shared" ref="BJ84:BV84" si="175">SUM(BJ82:BJ83)</f>
        <v>337.98645541623131</v>
      </c>
      <c r="BK84" s="379">
        <f t="shared" si="175"/>
        <v>767.33068739115299</v>
      </c>
      <c r="BL84" s="379">
        <f t="shared" si="175"/>
        <v>3621.0209068268896</v>
      </c>
      <c r="BM84" s="379">
        <f t="shared" si="175"/>
        <v>55.524965517241377</v>
      </c>
      <c r="BN84" s="379">
        <f t="shared" si="175"/>
        <v>2405.9829582448688</v>
      </c>
      <c r="BO84" s="379">
        <f t="shared" si="175"/>
        <v>763.21159518754416</v>
      </c>
      <c r="BP84" s="379">
        <f t="shared" si="175"/>
        <v>1979.0164359518753</v>
      </c>
      <c r="BQ84" s="379">
        <f t="shared" si="175"/>
        <v>10737.685480537861</v>
      </c>
      <c r="BR84" s="379">
        <f t="shared" si="175"/>
        <v>292.76799999999997</v>
      </c>
      <c r="BS84" s="379">
        <f t="shared" si="175"/>
        <v>7952.3012767162063</v>
      </c>
      <c r="BT84" s="379">
        <f t="shared" si="175"/>
        <v>2344.9764359518754</v>
      </c>
      <c r="BU84" s="379">
        <f t="shared" si="175"/>
        <v>5520.6915951875435</v>
      </c>
      <c r="BV84" s="379">
        <f t="shared" si="175"/>
        <v>292.76799999999997</v>
      </c>
      <c r="BW84" s="378"/>
      <c r="BY84" s="438">
        <f>SUM(BY82:BY83)</f>
        <v>42537.617054493981</v>
      </c>
      <c r="CA84" s="380">
        <f>SUM(BY84+BY41+BY23+BY63)</f>
        <v>371122.72757184511</v>
      </c>
    </row>
    <row r="85" spans="1:79">
      <c r="A85" s="273"/>
      <c r="B85" s="260"/>
      <c r="C85" s="260"/>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56"/>
      <c r="BI85" s="380">
        <f>SUM(BI84:BM84)</f>
        <v>6226.4517777777783</v>
      </c>
      <c r="BN85" s="380">
        <f>SUM(BN84:BV84)</f>
        <v>32289.401777777774</v>
      </c>
      <c r="BW85" s="378"/>
    </row>
    <row r="86" spans="1:79">
      <c r="A86" s="273"/>
      <c r="B86" s="260"/>
      <c r="C86" s="260"/>
      <c r="D86" s="260"/>
      <c r="E86" s="260"/>
      <c r="F86" s="260"/>
      <c r="G86" s="260"/>
      <c r="H86" s="260"/>
      <c r="I86" s="260"/>
      <c r="J86" s="260"/>
      <c r="K86" s="260"/>
      <c r="L86" s="260"/>
      <c r="M86" s="260"/>
      <c r="N86" s="260"/>
      <c r="O86" s="260"/>
      <c r="P86" s="260"/>
      <c r="Q86" s="260"/>
      <c r="R86" s="260"/>
      <c r="S86" s="260"/>
      <c r="T86" s="260"/>
      <c r="U86" s="260"/>
      <c r="V86" s="260"/>
      <c r="W86" s="260"/>
      <c r="X86" s="260"/>
      <c r="Y86" s="260"/>
      <c r="Z86" s="260"/>
      <c r="AA86" s="271" t="s">
        <v>561</v>
      </c>
      <c r="AB86" s="271" t="s">
        <v>523</v>
      </c>
      <c r="AC86" s="271" t="s">
        <v>525</v>
      </c>
      <c r="AD86" s="271" t="s">
        <v>568</v>
      </c>
      <c r="AE86" s="271" t="s">
        <v>569</v>
      </c>
      <c r="AF86" s="271" t="s">
        <v>570</v>
      </c>
      <c r="AG86" s="271" t="s">
        <v>571</v>
      </c>
      <c r="AH86" s="256"/>
      <c r="AO86" s="352" t="s">
        <v>517</v>
      </c>
      <c r="BI86" s="224" t="b">
        <f>BI85=X84</f>
        <v>1</v>
      </c>
      <c r="BN86" s="224" t="b">
        <f>BN85=W84</f>
        <v>1</v>
      </c>
    </row>
    <row r="87" spans="1:79">
      <c r="A87" s="273"/>
      <c r="B87" s="260"/>
      <c r="C87" s="260"/>
      <c r="D87" s="260"/>
      <c r="E87" s="260"/>
      <c r="F87" s="260"/>
      <c r="G87" s="260"/>
      <c r="H87" s="260"/>
      <c r="I87" s="260"/>
      <c r="J87" s="260"/>
      <c r="K87" s="260"/>
      <c r="L87" s="260"/>
      <c r="M87" s="260"/>
      <c r="N87" s="260"/>
      <c r="O87" s="260"/>
      <c r="P87" s="260"/>
      <c r="Q87" s="260"/>
      <c r="R87" s="260"/>
      <c r="S87" s="260"/>
      <c r="T87" s="260"/>
      <c r="U87" s="260"/>
      <c r="V87" s="260"/>
      <c r="W87" s="260"/>
      <c r="X87" s="260"/>
      <c r="Y87" s="260"/>
      <c r="Z87" s="260"/>
      <c r="AA87" s="269" t="s">
        <v>468</v>
      </c>
      <c r="AB87" s="262">
        <f>Y84+BI84+BN84</f>
        <v>27459.27949864891</v>
      </c>
      <c r="AC87" s="357">
        <f>AK84</f>
        <v>159.99047619047619</v>
      </c>
      <c r="AD87" s="264">
        <f>AB87/AC87</f>
        <v>171.63071298042357</v>
      </c>
      <c r="AE87" s="358">
        <f>AC87/12</f>
        <v>13.332539682539682</v>
      </c>
      <c r="AF87" s="264">
        <f>AE87*AD87</f>
        <v>2288.273291554076</v>
      </c>
      <c r="AG87" s="264">
        <f>AF87/2</f>
        <v>1144.136645777038</v>
      </c>
      <c r="AH87" s="256"/>
      <c r="AO87" s="353">
        <f>SUM(AO84,AO63,AO22,AO41)</f>
        <v>32476.697619047616</v>
      </c>
    </row>
    <row r="88" spans="1:79">
      <c r="A88" s="273"/>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c r="Z88" s="260"/>
      <c r="AA88" s="269" t="s">
        <v>469</v>
      </c>
      <c r="AB88" s="262">
        <f>Z84+BJ84+BO84</f>
        <v>6177.4898283815537</v>
      </c>
      <c r="AC88" s="357">
        <f>AL84</f>
        <v>34.533333333333331</v>
      </c>
      <c r="AD88" s="264">
        <f t="shared" ref="AD88:AD91" si="176">AB88/AC88</f>
        <v>178.88484059019945</v>
      </c>
      <c r="AE88" s="358">
        <f t="shared" ref="AE88:AE91" si="177">AC88/12</f>
        <v>2.8777777777777778</v>
      </c>
      <c r="AF88" s="264">
        <f t="shared" ref="AF88:AF91" si="178">AE88*AD88</f>
        <v>514.79081903179622</v>
      </c>
      <c r="AG88" s="264">
        <f t="shared" ref="AG88:AG95" si="179">AF88/2</f>
        <v>257.39540951589811</v>
      </c>
      <c r="AH88" s="256"/>
      <c r="AO88" s="352" t="b">
        <f>AO87='FY14 Units'!O17</f>
        <v>1</v>
      </c>
    </row>
    <row r="89" spans="1:79">
      <c r="A89" s="273"/>
      <c r="B89" s="260"/>
      <c r="C89" s="260"/>
      <c r="D89" s="260"/>
      <c r="E89" s="260"/>
      <c r="F89" s="260"/>
      <c r="G89" s="260"/>
      <c r="H89" s="260"/>
      <c r="I89" s="260"/>
      <c r="J89" s="260"/>
      <c r="K89" s="260"/>
      <c r="L89" s="260"/>
      <c r="M89" s="260"/>
      <c r="N89" s="260"/>
      <c r="O89" s="260"/>
      <c r="P89" s="260"/>
      <c r="Q89" s="260"/>
      <c r="R89" s="260"/>
      <c r="S89" s="260"/>
      <c r="T89" s="260"/>
      <c r="U89" s="260"/>
      <c r="V89" s="260"/>
      <c r="W89" s="260"/>
      <c r="X89" s="260"/>
      <c r="Y89" s="260"/>
      <c r="Z89" s="260"/>
      <c r="AA89" s="269" t="s">
        <v>470</v>
      </c>
      <c r="AB89" s="262">
        <f>AA84+BK84+BP84</f>
        <v>13720.918901120807</v>
      </c>
      <c r="AC89" s="357">
        <f>AM84</f>
        <v>192.56666666666666</v>
      </c>
      <c r="AD89" s="264">
        <f t="shared" si="176"/>
        <v>71.252824482192182</v>
      </c>
      <c r="AE89" s="358">
        <f t="shared" si="177"/>
        <v>16.047222222222221</v>
      </c>
      <c r="AF89" s="264">
        <f t="shared" si="178"/>
        <v>1143.4099084267339</v>
      </c>
      <c r="AG89" s="264">
        <f t="shared" si="179"/>
        <v>571.70495421336693</v>
      </c>
      <c r="AH89" s="256"/>
    </row>
    <row r="90" spans="1:79">
      <c r="A90" s="273"/>
      <c r="B90" s="260"/>
      <c r="C90" s="260"/>
      <c r="D90" s="260"/>
      <c r="E90" s="260"/>
      <c r="F90" s="260"/>
      <c r="G90" s="260"/>
      <c r="H90" s="260"/>
      <c r="I90" s="260"/>
      <c r="J90" s="260"/>
      <c r="K90" s="260"/>
      <c r="L90" s="260"/>
      <c r="M90" s="260"/>
      <c r="N90" s="260"/>
      <c r="O90" s="260"/>
      <c r="P90" s="260"/>
      <c r="Q90" s="260"/>
      <c r="R90" s="260"/>
      <c r="S90" s="260"/>
      <c r="T90" s="260"/>
      <c r="U90" s="260"/>
      <c r="V90" s="260"/>
      <c r="W90" s="260"/>
      <c r="X90" s="260"/>
      <c r="Y90" s="260"/>
      <c r="Z90" s="260"/>
      <c r="AA90" s="269" t="s">
        <v>471</v>
      </c>
      <c r="AB90" s="262">
        <f>AB84+BL84+BQ84</f>
        <v>63023.278165142525</v>
      </c>
      <c r="AC90" s="357">
        <f>AN84</f>
        <v>582.66666666666663</v>
      </c>
      <c r="AD90" s="264">
        <f t="shared" si="176"/>
        <v>108.16352087839107</v>
      </c>
      <c r="AE90" s="358">
        <f t="shared" si="177"/>
        <v>48.55555555555555</v>
      </c>
      <c r="AF90" s="264">
        <f t="shared" si="178"/>
        <v>5251.9398470952101</v>
      </c>
      <c r="AG90" s="264">
        <f t="shared" si="179"/>
        <v>2625.969923547605</v>
      </c>
      <c r="AH90" s="256"/>
    </row>
    <row r="91" spans="1:79">
      <c r="A91" s="273"/>
      <c r="B91" s="260"/>
      <c r="C91" s="260"/>
      <c r="D91" s="260"/>
      <c r="E91" s="260"/>
      <c r="F91" s="260"/>
      <c r="G91" s="260"/>
      <c r="H91" s="260"/>
      <c r="I91" s="260"/>
      <c r="J91" s="260"/>
      <c r="K91" s="260"/>
      <c r="L91" s="260"/>
      <c r="M91" s="260"/>
      <c r="N91" s="260"/>
      <c r="O91" s="260"/>
      <c r="P91" s="260"/>
      <c r="Q91" s="260"/>
      <c r="R91" s="260"/>
      <c r="S91" s="260"/>
      <c r="T91" s="260"/>
      <c r="U91" s="260"/>
      <c r="V91" s="260"/>
      <c r="W91" s="260"/>
      <c r="X91" s="260"/>
      <c r="Y91" s="260"/>
      <c r="Z91" s="260"/>
      <c r="AA91" s="269" t="s">
        <v>473</v>
      </c>
      <c r="AB91" s="262">
        <f>AC84+BM84+BR84</f>
        <v>808.35696551724141</v>
      </c>
      <c r="AC91" s="357">
        <f>AJ84</f>
        <v>6.2000000000000011</v>
      </c>
      <c r="AD91" s="264">
        <f t="shared" si="176"/>
        <v>130.38015572858731</v>
      </c>
      <c r="AE91" s="358">
        <f t="shared" si="177"/>
        <v>0.51666666666666672</v>
      </c>
      <c r="AF91" s="264">
        <f t="shared" si="178"/>
        <v>67.363080459770117</v>
      </c>
      <c r="AG91" s="264">
        <f t="shared" si="179"/>
        <v>33.681540229885059</v>
      </c>
      <c r="AH91" s="256"/>
    </row>
    <row r="92" spans="1:79">
      <c r="A92" s="273"/>
      <c r="B92" s="260"/>
      <c r="C92" s="260"/>
      <c r="D92" s="260"/>
      <c r="E92" s="260"/>
      <c r="F92" s="260"/>
      <c r="G92" s="260"/>
      <c r="H92" s="260"/>
      <c r="I92" s="260"/>
      <c r="J92" s="260"/>
      <c r="K92" s="260"/>
      <c r="L92" s="260"/>
      <c r="M92" s="260"/>
      <c r="N92" s="260"/>
      <c r="O92" s="260"/>
      <c r="P92" s="260"/>
      <c r="Q92" s="260"/>
      <c r="R92" s="260"/>
      <c r="S92" s="260"/>
      <c r="T92" s="260"/>
      <c r="U92" s="260"/>
      <c r="V92" s="260"/>
      <c r="W92" s="260"/>
      <c r="X92" s="260"/>
      <c r="Y92" s="260"/>
      <c r="Z92" s="260"/>
      <c r="AA92" s="269" t="s">
        <v>474</v>
      </c>
      <c r="AB92" s="262">
        <f>AD84+BS84</f>
        <v>32301.193054493986</v>
      </c>
      <c r="AC92" s="263"/>
      <c r="AD92" s="264"/>
      <c r="AE92" s="225"/>
      <c r="AF92" s="264">
        <f>AB92/12</f>
        <v>2691.7660878744987</v>
      </c>
      <c r="AG92" s="264">
        <f t="shared" si="179"/>
        <v>1345.8830439372493</v>
      </c>
      <c r="AH92" s="256"/>
    </row>
    <row r="93" spans="1:79">
      <c r="A93" s="273"/>
      <c r="B93" s="260"/>
      <c r="C93" s="260"/>
      <c r="D93" s="260"/>
      <c r="E93" s="260"/>
      <c r="F93" s="260"/>
      <c r="G93" s="260"/>
      <c r="H93" s="260"/>
      <c r="I93" s="260"/>
      <c r="J93" s="260"/>
      <c r="K93" s="260"/>
      <c r="L93" s="260"/>
      <c r="M93" s="260"/>
      <c r="N93" s="260"/>
      <c r="O93" s="260"/>
      <c r="P93" s="260"/>
      <c r="Q93" s="260"/>
      <c r="R93" s="260"/>
      <c r="S93" s="260"/>
      <c r="T93" s="260"/>
      <c r="U93" s="260"/>
      <c r="V93" s="260"/>
      <c r="W93" s="260"/>
      <c r="X93" s="260"/>
      <c r="Y93" s="260"/>
      <c r="Z93" s="260"/>
      <c r="AA93" s="269" t="s">
        <v>472</v>
      </c>
      <c r="AB93" s="262">
        <f>AE84+BT84</f>
        <v>13894.628213729655</v>
      </c>
      <c r="AC93" s="263"/>
      <c r="AD93" s="264"/>
      <c r="AE93" s="225"/>
      <c r="AF93" s="264">
        <f t="shared" ref="AF93:AF95" si="180">AB93/12</f>
        <v>1157.8856844774712</v>
      </c>
      <c r="AG93" s="264">
        <f t="shared" si="179"/>
        <v>578.94284223873558</v>
      </c>
      <c r="AH93" s="256"/>
    </row>
    <row r="94" spans="1:79">
      <c r="A94" s="273"/>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9" t="s">
        <v>549</v>
      </c>
      <c r="AB94" s="262">
        <f>((SUM(AF84:AG84)+(SUM(BU84:BV84)))/2)</f>
        <v>9412.9276864826606</v>
      </c>
      <c r="AC94" s="263"/>
      <c r="AD94" s="264"/>
      <c r="AE94" s="225"/>
      <c r="AF94" s="264">
        <f t="shared" si="180"/>
        <v>784.41064054022172</v>
      </c>
      <c r="AG94" s="264">
        <f t="shared" si="179"/>
        <v>392.20532027011086</v>
      </c>
      <c r="AH94" s="256"/>
    </row>
    <row r="95" spans="1:79">
      <c r="A95" s="273"/>
      <c r="B95" s="260"/>
      <c r="C95" s="260"/>
      <c r="D95" s="260"/>
      <c r="E95" s="260"/>
      <c r="F95" s="260"/>
      <c r="G95" s="260"/>
      <c r="H95" s="260"/>
      <c r="I95" s="260"/>
      <c r="J95" s="260"/>
      <c r="K95" s="260"/>
      <c r="L95" s="260"/>
      <c r="M95" s="260"/>
      <c r="N95" s="260"/>
      <c r="O95" s="260"/>
      <c r="P95" s="260"/>
      <c r="Q95" s="260"/>
      <c r="R95" s="260"/>
      <c r="S95" s="260"/>
      <c r="T95" s="260"/>
      <c r="U95" s="260"/>
      <c r="V95" s="260"/>
      <c r="W95" s="260"/>
      <c r="X95" s="260"/>
      <c r="Y95" s="260"/>
      <c r="Z95" s="260"/>
      <c r="AA95" s="269" t="s">
        <v>518</v>
      </c>
      <c r="AB95" s="262">
        <f>((SUM(AF84:AG84)+(SUM(BU84:BV84)))/2)</f>
        <v>9412.9276864826606</v>
      </c>
      <c r="AC95" s="263"/>
      <c r="AD95" s="264"/>
      <c r="AE95" s="225"/>
      <c r="AF95" s="264">
        <f t="shared" si="180"/>
        <v>784.41064054022172</v>
      </c>
      <c r="AG95" s="264">
        <f t="shared" si="179"/>
        <v>392.20532027011086</v>
      </c>
      <c r="AH95" s="256"/>
    </row>
    <row r="96" spans="1:79" ht="15.75" thickBot="1">
      <c r="A96" s="274"/>
      <c r="B96" s="267"/>
      <c r="C96" s="267"/>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76" t="s">
        <v>495</v>
      </c>
      <c r="AB96" s="272">
        <f>SUM(AB87:AB95)</f>
        <v>176211.00000000003</v>
      </c>
      <c r="AC96" s="275"/>
      <c r="AD96" s="275"/>
      <c r="AE96" s="275"/>
      <c r="AF96" s="275">
        <f t="shared" ref="AF96" si="181">SUM(AF87:AF95)</f>
        <v>14684.25</v>
      </c>
      <c r="AG96" s="275">
        <f t="shared" ref="AG96" si="182">SUM(AG87:AG95)</f>
        <v>7342.125</v>
      </c>
      <c r="AH96" s="268"/>
    </row>
    <row r="97" spans="1:33">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row>
    <row r="98" spans="1:33">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4"/>
      <c r="AB98" s="278" t="s">
        <v>517</v>
      </c>
      <c r="AC98" s="225"/>
      <c r="AD98" s="225"/>
      <c r="AE98" s="225"/>
      <c r="AF98" s="225"/>
      <c r="AG98" s="225"/>
    </row>
    <row r="99" spans="1:33">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79" t="s">
        <v>562</v>
      </c>
      <c r="AB99" s="251">
        <f>SUM(AB96,AB53,AB35,AB75)</f>
        <v>2805015.5500000003</v>
      </c>
      <c r="AC99" s="225"/>
      <c r="AD99" s="225"/>
      <c r="AE99" s="225"/>
      <c r="AF99" s="225"/>
      <c r="AG99" s="225"/>
    </row>
    <row r="100" spans="1:33">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t="b">
        <f>AB99=AG18</f>
        <v>1</v>
      </c>
      <c r="AC100" s="225"/>
      <c r="AD100" s="225"/>
      <c r="AE100" s="225"/>
      <c r="AF100" s="225"/>
      <c r="AG100" s="225"/>
    </row>
    <row r="101" spans="1:33">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row>
    <row r="102" spans="1:33">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row>
    <row r="103" spans="1:33">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row>
    <row r="104" spans="1:33">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row>
    <row r="105" spans="1:33">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row>
    <row r="106" spans="1:33">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row>
    <row r="107" spans="1:33">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row>
    <row r="108" spans="1:33">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row>
    <row r="109" spans="1:33">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row>
    <row r="110" spans="1:33" s="224" customFormat="1">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row>
    <row r="111" spans="1:33" s="224" customFormat="1">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row>
    <row r="112" spans="1:33" s="224" customFormat="1">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row>
    <row r="113" spans="2:33" s="224" customFormat="1">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row>
    <row r="114" spans="2:33" s="224" customFormat="1">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row>
    <row r="115" spans="2:33" s="224" customFormat="1">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row>
    <row r="116" spans="2:33" s="224" customFormat="1">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row>
    <row r="117" spans="2:33" s="224" customFormat="1">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row>
    <row r="118" spans="2:33" s="224" customFormat="1">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row>
    <row r="119" spans="2:33" s="224" customFormat="1">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row>
    <row r="120" spans="2:33" s="224" customFormat="1">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row>
    <row r="121" spans="2:33" s="224" customFormat="1">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row>
    <row r="122" spans="2:33" s="224" customFormat="1">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row>
    <row r="123" spans="2:33" s="224" customFormat="1">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row>
    <row r="124" spans="2:33" s="224" customFormat="1">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row>
    <row r="125" spans="2:33" s="224" customFormat="1">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row>
    <row r="126" spans="2:33" s="224" customFormat="1">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row>
    <row r="127" spans="2:33" s="224" customFormat="1">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row>
    <row r="128" spans="2:33" s="224" customFormat="1">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row>
    <row r="129" spans="2:33" s="224" customFormat="1">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row>
    <row r="130" spans="2:33" s="224" customFormat="1">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row>
    <row r="131" spans="2:33" s="224" customFormat="1">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row>
    <row r="132" spans="2:33" s="224" customFormat="1">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row>
    <row r="133" spans="2:33" s="224" customFormat="1">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row>
    <row r="134" spans="2:33" s="224" customFormat="1">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row>
    <row r="135" spans="2:33" s="224" customFormat="1">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row>
    <row r="136" spans="2:33" s="224" customFormat="1">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row>
    <row r="137" spans="2:33" s="224" customFormat="1">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row>
    <row r="138" spans="2:33" s="224" customFormat="1">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row>
    <row r="139" spans="2:33" s="224" customFormat="1">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row>
    <row r="140" spans="2:33" s="224" customFormat="1">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row>
    <row r="141" spans="2:33" s="224" customFormat="1">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row>
    <row r="142" spans="2:33" s="224" customFormat="1">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row>
    <row r="143" spans="2:33" s="224" customFormat="1">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row>
    <row r="144" spans="2:33" s="224" customFormat="1">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row>
    <row r="145" spans="2:33" s="224" customFormat="1">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row>
    <row r="146" spans="2:33" s="224" customFormat="1">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row>
    <row r="147" spans="2:33" s="224" customFormat="1">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row>
    <row r="148" spans="2:33" s="224" customFormat="1">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row>
    <row r="149" spans="2:33" s="224" customFormat="1">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row>
    <row r="150" spans="2:33" s="224" customFormat="1">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row>
    <row r="151" spans="2:33" s="224" customFormat="1">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row>
    <row r="152" spans="2:33" s="224" customFormat="1">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row>
    <row r="153" spans="2:33" s="224" customFormat="1">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row>
    <row r="154" spans="2:33" s="224" customFormat="1">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row>
    <row r="155" spans="2:33" s="224" customFormat="1">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row>
    <row r="156" spans="2:33" s="224" customFormat="1">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row>
    <row r="157" spans="2:33" s="224" customFormat="1">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row>
    <row r="158" spans="2:33" s="224" customFormat="1">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row>
    <row r="159" spans="2:33" s="224" customFormat="1">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row>
    <row r="160" spans="2:33" s="224" customFormat="1">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5"/>
      <c r="AE160" s="225"/>
      <c r="AF160" s="225"/>
      <c r="AG160" s="225"/>
    </row>
    <row r="161" spans="2:33" s="224" customFormat="1">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c r="AA161" s="225"/>
      <c r="AB161" s="225"/>
      <c r="AC161" s="225"/>
      <c r="AD161" s="225"/>
      <c r="AE161" s="225"/>
      <c r="AF161" s="225"/>
      <c r="AG161" s="225"/>
    </row>
    <row r="162" spans="2:33" s="224" customFormat="1">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row>
    <row r="163" spans="2:33" s="224" customFormat="1">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c r="AA163" s="225"/>
      <c r="AB163" s="225"/>
      <c r="AC163" s="225"/>
      <c r="AD163" s="225"/>
      <c r="AE163" s="225"/>
      <c r="AF163" s="225"/>
      <c r="AG163" s="225"/>
    </row>
    <row r="164" spans="2:33" s="224" customFormat="1">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row>
    <row r="165" spans="2:33" s="224" customFormat="1">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c r="AA165" s="225"/>
      <c r="AB165" s="225"/>
      <c r="AC165" s="225"/>
      <c r="AD165" s="225"/>
      <c r="AE165" s="225"/>
      <c r="AF165" s="225"/>
      <c r="AG165" s="225"/>
    </row>
    <row r="166" spans="2:33" s="224" customFormat="1">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c r="AA166" s="225"/>
      <c r="AB166" s="225"/>
      <c r="AC166" s="225"/>
      <c r="AD166" s="225"/>
      <c r="AE166" s="225"/>
      <c r="AF166" s="225"/>
      <c r="AG166" s="225"/>
    </row>
    <row r="167" spans="2:33" s="224" customFormat="1">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c r="AA167" s="225"/>
      <c r="AB167" s="225"/>
      <c r="AC167" s="225"/>
      <c r="AD167" s="225"/>
      <c r="AE167" s="225"/>
      <c r="AF167" s="225"/>
      <c r="AG167" s="225"/>
    </row>
    <row r="168" spans="2:33" s="224" customFormat="1">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c r="AE168" s="225"/>
      <c r="AF168" s="225"/>
      <c r="AG168" s="225"/>
    </row>
    <row r="169" spans="2:33" s="224" customFormat="1">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row>
    <row r="170" spans="2:33" s="224" customFormat="1">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row>
    <row r="171" spans="2:33" s="224" customFormat="1">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c r="AG171" s="225"/>
    </row>
    <row r="172" spans="2:33" s="224" customFormat="1">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row>
    <row r="173" spans="2:33" s="224" customFormat="1">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row>
    <row r="174" spans="2:33" s="224" customFormat="1">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c r="AA174" s="225"/>
      <c r="AB174" s="225"/>
      <c r="AC174" s="225"/>
      <c r="AD174" s="225"/>
      <c r="AE174" s="225"/>
      <c r="AF174" s="225"/>
      <c r="AG174" s="225"/>
    </row>
    <row r="175" spans="2:33" s="224" customFormat="1">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c r="AA175" s="225"/>
      <c r="AB175" s="225"/>
      <c r="AC175" s="225"/>
      <c r="AD175" s="225"/>
      <c r="AE175" s="225"/>
      <c r="AF175" s="225"/>
      <c r="AG175" s="225"/>
    </row>
    <row r="176" spans="2:33" s="224" customFormat="1">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c r="Z176" s="225"/>
      <c r="AA176" s="225"/>
      <c r="AB176" s="225"/>
      <c r="AC176" s="225"/>
      <c r="AD176" s="225"/>
      <c r="AE176" s="225"/>
      <c r="AF176" s="225"/>
      <c r="AG176" s="225"/>
    </row>
    <row r="177" spans="2:33" s="224" customFormat="1">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row>
    <row r="178" spans="2:33" s="224" customFormat="1">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row>
    <row r="179" spans="2:33" s="224" customFormat="1">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row>
    <row r="180" spans="2:33" s="224" customFormat="1">
      <c r="B180" s="225"/>
      <c r="C180" s="225"/>
      <c r="D180" s="225"/>
      <c r="E180" s="225"/>
      <c r="F180" s="225"/>
      <c r="G180" s="225"/>
      <c r="H180" s="225"/>
      <c r="I180" s="225"/>
      <c r="J180" s="225"/>
      <c r="K180" s="225"/>
      <c r="L180" s="225"/>
      <c r="M180" s="225"/>
      <c r="N180" s="225"/>
      <c r="O180" s="225"/>
      <c r="P180" s="225"/>
      <c r="Q180" s="225"/>
      <c r="R180" s="225"/>
      <c r="S180" s="225"/>
      <c r="T180" s="225"/>
      <c r="U180" s="225"/>
      <c r="V180" s="225"/>
      <c r="W180" s="225"/>
      <c r="X180" s="225"/>
      <c r="Y180" s="225"/>
      <c r="Z180" s="225"/>
      <c r="AA180" s="225"/>
      <c r="AB180" s="225"/>
      <c r="AC180" s="225"/>
      <c r="AD180" s="225"/>
      <c r="AE180" s="225"/>
      <c r="AF180" s="225"/>
      <c r="AG180" s="225"/>
    </row>
    <row r="181" spans="2:33" s="224" customFormat="1">
      <c r="B181" s="225"/>
      <c r="C181" s="225"/>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c r="AA181" s="225"/>
      <c r="AB181" s="225"/>
      <c r="AC181" s="225"/>
      <c r="AD181" s="225"/>
      <c r="AE181" s="225"/>
      <c r="AF181" s="225"/>
      <c r="AG181" s="225"/>
    </row>
    <row r="182" spans="2:33" s="224" customFormat="1">
      <c r="B182" s="225"/>
      <c r="C182" s="225"/>
      <c r="D182" s="225"/>
      <c r="E182" s="225"/>
      <c r="F182" s="225"/>
      <c r="G182" s="225"/>
      <c r="H182" s="225"/>
      <c r="I182" s="225"/>
      <c r="J182" s="225"/>
      <c r="K182" s="225"/>
      <c r="L182" s="225"/>
      <c r="M182" s="225"/>
      <c r="N182" s="225"/>
      <c r="O182" s="225"/>
      <c r="P182" s="225"/>
      <c r="Q182" s="225"/>
      <c r="R182" s="225"/>
      <c r="S182" s="225"/>
      <c r="T182" s="225"/>
      <c r="U182" s="225"/>
      <c r="V182" s="225"/>
      <c r="W182" s="225"/>
      <c r="X182" s="225"/>
      <c r="Y182" s="225"/>
      <c r="Z182" s="225"/>
      <c r="AA182" s="225"/>
      <c r="AB182" s="225"/>
      <c r="AC182" s="225"/>
      <c r="AD182" s="225"/>
      <c r="AE182" s="225"/>
      <c r="AF182" s="225"/>
      <c r="AG182" s="225"/>
    </row>
    <row r="183" spans="2:33" s="224" customFormat="1">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row>
    <row r="184" spans="2:33" s="224" customFormat="1">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row>
    <row r="185" spans="2:33" s="224" customFormat="1">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row>
    <row r="186" spans="2:33" s="224" customFormat="1">
      <c r="B186" s="225"/>
      <c r="C186" s="225"/>
      <c r="D186" s="225"/>
      <c r="E186" s="225"/>
      <c r="F186" s="225"/>
      <c r="G186" s="225"/>
      <c r="H186" s="225"/>
      <c r="I186" s="225"/>
      <c r="J186" s="225"/>
      <c r="K186" s="225"/>
      <c r="L186" s="225"/>
      <c r="M186" s="225"/>
      <c r="N186" s="225"/>
      <c r="O186" s="225"/>
      <c r="P186" s="225"/>
      <c r="Q186" s="225"/>
      <c r="R186" s="225"/>
      <c r="S186" s="225"/>
      <c r="T186" s="225"/>
      <c r="U186" s="225"/>
      <c r="V186" s="225"/>
      <c r="W186" s="225"/>
      <c r="X186" s="225"/>
      <c r="Y186" s="225"/>
      <c r="Z186" s="225"/>
      <c r="AA186" s="225"/>
      <c r="AB186" s="225"/>
      <c r="AC186" s="225"/>
      <c r="AD186" s="225"/>
      <c r="AE186" s="225"/>
      <c r="AF186" s="225"/>
      <c r="AG186" s="225"/>
    </row>
    <row r="187" spans="2:33" s="224" customFormat="1">
      <c r="B187" s="225"/>
      <c r="C187" s="225"/>
      <c r="D187" s="225"/>
      <c r="E187" s="225"/>
      <c r="F187" s="225"/>
      <c r="G187" s="225"/>
      <c r="H187" s="225"/>
      <c r="I187" s="225"/>
      <c r="J187" s="225"/>
      <c r="K187" s="225"/>
      <c r="L187" s="225"/>
      <c r="M187" s="225"/>
      <c r="N187" s="225"/>
      <c r="O187" s="225"/>
      <c r="P187" s="225"/>
      <c r="Q187" s="225"/>
      <c r="R187" s="225"/>
      <c r="S187" s="225"/>
      <c r="T187" s="225"/>
      <c r="U187" s="225"/>
      <c r="V187" s="225"/>
      <c r="W187" s="225"/>
      <c r="X187" s="225"/>
      <c r="Y187" s="225"/>
      <c r="Z187" s="225"/>
      <c r="AA187" s="225"/>
      <c r="AB187" s="225"/>
      <c r="AC187" s="225"/>
      <c r="AD187" s="225"/>
      <c r="AE187" s="225"/>
      <c r="AF187" s="225"/>
      <c r="AG187" s="225"/>
    </row>
    <row r="188" spans="2:33" s="224" customFormat="1">
      <c r="B188" s="225"/>
      <c r="C188" s="225"/>
      <c r="D188" s="225"/>
      <c r="E188" s="225"/>
      <c r="F188" s="225"/>
      <c r="G188" s="225"/>
      <c r="H188" s="225"/>
      <c r="I188" s="225"/>
      <c r="J188" s="225"/>
      <c r="K188" s="225"/>
      <c r="L188" s="225"/>
      <c r="M188" s="225"/>
      <c r="N188" s="225"/>
      <c r="O188" s="225"/>
      <c r="P188" s="225"/>
      <c r="Q188" s="225"/>
      <c r="R188" s="225"/>
      <c r="S188" s="225"/>
      <c r="T188" s="225"/>
      <c r="U188" s="225"/>
      <c r="V188" s="225"/>
      <c r="W188" s="225"/>
      <c r="X188" s="225"/>
      <c r="Y188" s="225"/>
      <c r="Z188" s="225"/>
      <c r="AA188" s="225"/>
      <c r="AB188" s="225"/>
      <c r="AC188" s="225"/>
      <c r="AD188" s="225"/>
      <c r="AE188" s="225"/>
      <c r="AF188" s="225"/>
      <c r="AG188" s="225"/>
    </row>
    <row r="189" spans="2:33" s="224" customFormat="1">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row>
    <row r="190" spans="2:33" s="224" customFormat="1">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row>
    <row r="191" spans="2:33" s="224" customFormat="1">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row>
    <row r="192" spans="2:33" s="224" customFormat="1">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c r="AA192" s="225"/>
      <c r="AB192" s="225"/>
      <c r="AC192" s="225"/>
      <c r="AD192" s="225"/>
      <c r="AE192" s="225"/>
      <c r="AF192" s="225"/>
      <c r="AG192" s="225"/>
    </row>
    <row r="193" spans="2:33" s="224" customFormat="1">
      <c r="B193" s="225"/>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c r="AA193" s="225"/>
      <c r="AB193" s="225"/>
      <c r="AC193" s="225"/>
      <c r="AD193" s="225"/>
      <c r="AE193" s="225"/>
      <c r="AF193" s="225"/>
      <c r="AG193" s="225"/>
    </row>
    <row r="194" spans="2:33" s="224" customFormat="1">
      <c r="B194" s="225"/>
      <c r="C194" s="225"/>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c r="AA194" s="225"/>
      <c r="AB194" s="225"/>
      <c r="AC194" s="225"/>
      <c r="AD194" s="225"/>
      <c r="AE194" s="225"/>
      <c r="AF194" s="225"/>
      <c r="AG194" s="225"/>
    </row>
    <row r="195" spans="2:33" s="224" customFormat="1">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row>
    <row r="196" spans="2:33" s="224" customFormat="1">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row>
    <row r="197" spans="2:33" s="224" customFormat="1">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row>
    <row r="198" spans="2:33" s="224" customFormat="1">
      <c r="B198" s="225"/>
      <c r="C198" s="225"/>
      <c r="D198" s="225"/>
      <c r="E198" s="225"/>
      <c r="F198" s="225"/>
      <c r="G198" s="225"/>
      <c r="H198" s="225"/>
      <c r="I198" s="225"/>
      <c r="J198" s="225"/>
      <c r="K198" s="225"/>
      <c r="L198" s="225"/>
      <c r="M198" s="225"/>
      <c r="N198" s="225"/>
      <c r="O198" s="225"/>
      <c r="P198" s="225"/>
      <c r="Q198" s="225"/>
      <c r="R198" s="225"/>
      <c r="S198" s="225"/>
      <c r="T198" s="225"/>
      <c r="U198" s="225"/>
      <c r="V198" s="225"/>
      <c r="W198" s="225"/>
      <c r="X198" s="225"/>
      <c r="Y198" s="225"/>
      <c r="Z198" s="225"/>
      <c r="AA198" s="225"/>
      <c r="AB198" s="225"/>
      <c r="AC198" s="225"/>
      <c r="AD198" s="225"/>
      <c r="AE198" s="225"/>
      <c r="AF198" s="225"/>
      <c r="AG198" s="225"/>
    </row>
    <row r="199" spans="2:33" s="224" customFormat="1">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5"/>
      <c r="AG199" s="225"/>
    </row>
    <row r="200" spans="2:33" s="224" customFormat="1">
      <c r="B200" s="225"/>
      <c r="C200" s="225"/>
      <c r="D200" s="225"/>
      <c r="E200" s="225"/>
      <c r="F200" s="225"/>
      <c r="G200" s="225"/>
      <c r="H200" s="225"/>
      <c r="I200" s="225"/>
      <c r="J200" s="225"/>
      <c r="K200" s="225"/>
      <c r="L200" s="225"/>
      <c r="M200" s="225"/>
      <c r="N200" s="225"/>
      <c r="O200" s="225"/>
      <c r="P200" s="225"/>
      <c r="Q200" s="225"/>
      <c r="R200" s="225"/>
      <c r="S200" s="225"/>
      <c r="T200" s="225"/>
      <c r="U200" s="225"/>
      <c r="V200" s="225"/>
      <c r="W200" s="225"/>
      <c r="X200" s="225"/>
      <c r="Y200" s="225"/>
      <c r="Z200" s="225"/>
      <c r="AA200" s="225"/>
      <c r="AB200" s="225"/>
      <c r="AC200" s="225"/>
      <c r="AD200" s="225"/>
      <c r="AE200" s="225"/>
      <c r="AF200" s="225"/>
      <c r="AG200" s="225"/>
    </row>
    <row r="201" spans="2:33" s="224" customFormat="1">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row>
    <row r="202" spans="2:33" s="224" customFormat="1">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row>
    <row r="203" spans="2:33" s="224" customFormat="1">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row>
    <row r="204" spans="2:33" s="224" customFormat="1">
      <c r="B204" s="225"/>
      <c r="C204" s="225"/>
      <c r="D204" s="225"/>
      <c r="E204" s="225"/>
      <c r="F204" s="225"/>
      <c r="G204" s="225"/>
      <c r="H204" s="225"/>
      <c r="I204" s="225"/>
      <c r="J204" s="225"/>
      <c r="K204" s="225"/>
      <c r="L204" s="225"/>
      <c r="M204" s="225"/>
      <c r="N204" s="225"/>
      <c r="O204" s="225"/>
      <c r="P204" s="225"/>
      <c r="Q204" s="225"/>
      <c r="R204" s="225"/>
      <c r="S204" s="225"/>
      <c r="T204" s="225"/>
      <c r="U204" s="225"/>
      <c r="V204" s="225"/>
      <c r="W204" s="225"/>
      <c r="X204" s="225"/>
      <c r="Y204" s="225"/>
      <c r="Z204" s="225"/>
      <c r="AA204" s="225"/>
      <c r="AB204" s="225"/>
      <c r="AC204" s="225"/>
      <c r="AD204" s="225"/>
      <c r="AE204" s="225"/>
      <c r="AF204" s="225"/>
      <c r="AG204" s="225"/>
    </row>
    <row r="205" spans="2:33" s="224" customFormat="1">
      <c r="B205" s="225"/>
      <c r="C205" s="225"/>
      <c r="D205" s="225"/>
      <c r="E205" s="225"/>
      <c r="F205" s="225"/>
      <c r="G205" s="225"/>
      <c r="H205" s="225"/>
      <c r="I205" s="225"/>
      <c r="J205" s="225"/>
      <c r="K205" s="225"/>
      <c r="L205" s="225"/>
      <c r="M205" s="225"/>
      <c r="N205" s="225"/>
      <c r="O205" s="225"/>
      <c r="P205" s="225"/>
      <c r="Q205" s="225"/>
      <c r="R205" s="225"/>
      <c r="S205" s="225"/>
      <c r="T205" s="225"/>
      <c r="U205" s="225"/>
      <c r="V205" s="225"/>
      <c r="W205" s="225"/>
      <c r="X205" s="225"/>
      <c r="Y205" s="225"/>
      <c r="Z205" s="225"/>
      <c r="AA205" s="225"/>
      <c r="AB205" s="225"/>
      <c r="AC205" s="225"/>
      <c r="AD205" s="225"/>
      <c r="AE205" s="225"/>
      <c r="AF205" s="225"/>
      <c r="AG205" s="225"/>
    </row>
    <row r="206" spans="2:33" s="224" customFormat="1">
      <c r="B206" s="225"/>
      <c r="C206" s="225"/>
      <c r="D206" s="225"/>
      <c r="E206" s="225"/>
      <c r="F206" s="225"/>
      <c r="G206" s="225"/>
      <c r="H206" s="225"/>
      <c r="I206" s="225"/>
      <c r="J206" s="225"/>
      <c r="K206" s="225"/>
      <c r="L206" s="225"/>
      <c r="M206" s="225"/>
      <c r="N206" s="225"/>
      <c r="O206" s="225"/>
      <c r="P206" s="225"/>
      <c r="Q206" s="225"/>
      <c r="R206" s="225"/>
      <c r="S206" s="225"/>
      <c r="T206" s="225"/>
      <c r="U206" s="225"/>
      <c r="V206" s="225"/>
      <c r="W206" s="225"/>
      <c r="X206" s="225"/>
      <c r="Y206" s="225"/>
      <c r="Z206" s="225"/>
      <c r="AA206" s="225"/>
      <c r="AB206" s="225"/>
      <c r="AC206" s="225"/>
      <c r="AD206" s="225"/>
      <c r="AE206" s="225"/>
      <c r="AF206" s="225"/>
      <c r="AG206" s="225"/>
    </row>
    <row r="207" spans="2:33" s="224" customFormat="1">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row>
    <row r="208" spans="2:33" s="224" customFormat="1">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row>
    <row r="209" spans="2:33" s="224" customFormat="1">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row>
    <row r="210" spans="2:33" s="224" customFormat="1">
      <c r="B210" s="225"/>
      <c r="C210" s="225"/>
      <c r="D210" s="225"/>
      <c r="E210" s="225"/>
      <c r="F210" s="225"/>
      <c r="G210" s="225"/>
      <c r="H210" s="225"/>
      <c r="I210" s="225"/>
      <c r="J210" s="225"/>
      <c r="K210" s="225"/>
      <c r="L210" s="225"/>
      <c r="M210" s="225"/>
      <c r="N210" s="225"/>
      <c r="O210" s="225"/>
      <c r="P210" s="225"/>
      <c r="Q210" s="225"/>
      <c r="R210" s="225"/>
      <c r="S210" s="225"/>
      <c r="T210" s="225"/>
      <c r="U210" s="225"/>
      <c r="V210" s="225"/>
      <c r="W210" s="225"/>
      <c r="X210" s="225"/>
      <c r="Y210" s="225"/>
      <c r="Z210" s="225"/>
      <c r="AA210" s="225"/>
      <c r="AB210" s="225"/>
      <c r="AC210" s="225"/>
      <c r="AD210" s="225"/>
      <c r="AE210" s="225"/>
      <c r="AF210" s="225"/>
      <c r="AG210" s="225"/>
    </row>
    <row r="211" spans="2:33" s="224" customFormat="1">
      <c r="B211" s="225"/>
      <c r="C211" s="225"/>
      <c r="D211" s="225"/>
      <c r="E211" s="225"/>
      <c r="F211" s="225"/>
      <c r="G211" s="225"/>
      <c r="H211" s="225"/>
      <c r="I211" s="225"/>
      <c r="J211" s="225"/>
      <c r="K211" s="225"/>
      <c r="L211" s="225"/>
      <c r="M211" s="225"/>
      <c r="N211" s="225"/>
      <c r="O211" s="225"/>
      <c r="P211" s="225"/>
      <c r="Q211" s="225"/>
      <c r="R211" s="225"/>
      <c r="S211" s="225"/>
      <c r="T211" s="225"/>
      <c r="U211" s="225"/>
      <c r="V211" s="225"/>
      <c r="W211" s="225"/>
      <c r="X211" s="225"/>
      <c r="Y211" s="225"/>
      <c r="Z211" s="225"/>
      <c r="AA211" s="225"/>
      <c r="AB211" s="225"/>
      <c r="AC211" s="225"/>
      <c r="AD211" s="225"/>
      <c r="AE211" s="225"/>
      <c r="AF211" s="225"/>
      <c r="AG211" s="225"/>
    </row>
    <row r="212" spans="2:33" s="224" customFormat="1">
      <c r="B212" s="225"/>
      <c r="C212" s="225"/>
      <c r="D212" s="225"/>
      <c r="E212" s="225"/>
      <c r="F212" s="225"/>
      <c r="G212" s="225"/>
      <c r="H212" s="225"/>
      <c r="I212" s="225"/>
      <c r="J212" s="225"/>
      <c r="K212" s="225"/>
      <c r="L212" s="225"/>
      <c r="M212" s="225"/>
      <c r="N212" s="225"/>
      <c r="O212" s="225"/>
      <c r="P212" s="225"/>
      <c r="Q212" s="225"/>
      <c r="R212" s="225"/>
      <c r="S212" s="225"/>
      <c r="T212" s="225"/>
      <c r="U212" s="225"/>
      <c r="V212" s="225"/>
      <c r="W212" s="225"/>
      <c r="X212" s="225"/>
      <c r="Y212" s="225"/>
      <c r="Z212" s="225"/>
      <c r="AA212" s="225"/>
      <c r="AB212" s="225"/>
      <c r="AC212" s="225"/>
      <c r="AD212" s="225"/>
      <c r="AE212" s="225"/>
      <c r="AF212" s="225"/>
      <c r="AG212" s="225"/>
    </row>
    <row r="213" spans="2:33" s="224" customFormat="1">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row>
    <row r="214" spans="2:33" s="224" customFormat="1">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row>
    <row r="215" spans="2:33" s="224" customFormat="1">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row>
    <row r="216" spans="2:33" s="224" customFormat="1">
      <c r="B216" s="225"/>
      <c r="C216" s="225"/>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c r="AA216" s="225"/>
      <c r="AB216" s="225"/>
      <c r="AC216" s="225"/>
      <c r="AD216" s="225"/>
      <c r="AE216" s="225"/>
      <c r="AF216" s="225"/>
      <c r="AG216" s="225"/>
    </row>
    <row r="217" spans="2:33" s="224" customFormat="1">
      <c r="B217" s="225"/>
      <c r="C217" s="225"/>
      <c r="D217" s="225"/>
      <c r="E217" s="225"/>
      <c r="F217" s="225"/>
      <c r="G217" s="225"/>
      <c r="H217" s="225"/>
      <c r="I217" s="225"/>
      <c r="J217" s="225"/>
      <c r="K217" s="225"/>
      <c r="L217" s="225"/>
      <c r="M217" s="225"/>
      <c r="N217" s="225"/>
      <c r="O217" s="225"/>
      <c r="P217" s="225"/>
      <c r="Q217" s="225"/>
      <c r="R217" s="225"/>
      <c r="S217" s="225"/>
      <c r="T217" s="225"/>
      <c r="U217" s="225"/>
      <c r="V217" s="225"/>
      <c r="W217" s="225"/>
      <c r="X217" s="225"/>
      <c r="Y217" s="225"/>
      <c r="Z217" s="225"/>
      <c r="AA217" s="225"/>
      <c r="AB217" s="225"/>
      <c r="AC217" s="225"/>
      <c r="AD217" s="225"/>
      <c r="AE217" s="225"/>
      <c r="AF217" s="225"/>
      <c r="AG217" s="225"/>
    </row>
    <row r="218" spans="2:33" s="224" customFormat="1">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c r="AA218" s="225"/>
      <c r="AB218" s="225"/>
      <c r="AC218" s="225"/>
      <c r="AD218" s="225"/>
      <c r="AE218" s="225"/>
      <c r="AF218" s="225"/>
      <c r="AG218" s="225"/>
    </row>
    <row r="219" spans="2:33" s="224" customFormat="1">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row>
    <row r="220" spans="2:33" s="224" customFormat="1">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row>
    <row r="221" spans="2:33" s="224" customFormat="1">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row>
    <row r="222" spans="2:33" s="224" customFormat="1">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c r="AA222" s="225"/>
      <c r="AB222" s="225"/>
      <c r="AC222" s="225"/>
      <c r="AD222" s="225"/>
      <c r="AE222" s="225"/>
      <c r="AF222" s="225"/>
      <c r="AG222" s="225"/>
    </row>
    <row r="223" spans="2:33" s="224" customFormat="1">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c r="AA223" s="225"/>
      <c r="AB223" s="225"/>
      <c r="AC223" s="225"/>
      <c r="AD223" s="225"/>
      <c r="AE223" s="225"/>
      <c r="AF223" s="225"/>
      <c r="AG223" s="225"/>
    </row>
  </sheetData>
  <autoFilter ref="A1:AG19"/>
  <mergeCells count="16">
    <mergeCell ref="AT80:AX80"/>
    <mergeCell ref="AY80:BG80"/>
    <mergeCell ref="BI80:BM80"/>
    <mergeCell ref="AT20:AX20"/>
    <mergeCell ref="AY20:BG20"/>
    <mergeCell ref="AT53:AX53"/>
    <mergeCell ref="AY53:BG53"/>
    <mergeCell ref="AT35:AX35"/>
    <mergeCell ref="AY35:BG35"/>
    <mergeCell ref="BI53:BM53"/>
    <mergeCell ref="BI20:BM20"/>
    <mergeCell ref="BN20:BV20"/>
    <mergeCell ref="BI35:BM35"/>
    <mergeCell ref="BN35:BV35"/>
    <mergeCell ref="BN80:BV80"/>
    <mergeCell ref="BN53:BV5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39997558519241921"/>
  </sheetPr>
  <dimension ref="A1:WUL142"/>
  <sheetViews>
    <sheetView zoomScale="85" zoomScaleNormal="85" workbookViewId="0">
      <pane xSplit="1" ySplit="1" topLeftCell="B2" activePane="bottomRight" state="frozen"/>
      <selection pane="topRight" activeCell="B1" sqref="B1"/>
      <selection pane="bottomLeft" activeCell="A2" sqref="A2"/>
      <selection pane="bottomRight" activeCell="O9" sqref="O9"/>
    </sheetView>
  </sheetViews>
  <sheetFormatPr defaultRowHeight="15"/>
  <cols>
    <col min="1" max="1" width="22.85546875" style="80" customWidth="1"/>
    <col min="2" max="2" width="20.140625" style="79" customWidth="1"/>
    <col min="3" max="3" width="14.28515625" style="79" customWidth="1"/>
    <col min="4" max="5" width="14" style="79" customWidth="1"/>
    <col min="6" max="7" width="13.7109375" style="79" customWidth="1"/>
    <col min="8" max="8" width="16.42578125" style="79" customWidth="1"/>
    <col min="9" max="9" width="7.140625" style="79" customWidth="1"/>
    <col min="10" max="16" width="9.140625" style="224"/>
    <col min="17" max="17" width="11.7109375" style="224" customWidth="1"/>
    <col min="18" max="18" width="12.5703125" style="224" bestFit="1" customWidth="1"/>
    <col min="19" max="19" width="11.7109375" style="224" bestFit="1" customWidth="1"/>
    <col min="20" max="20" width="12.5703125" style="224" bestFit="1" customWidth="1"/>
    <col min="21" max="21" width="11.7109375" style="224" bestFit="1" customWidth="1"/>
    <col min="22" max="22" width="11.140625" style="224" customWidth="1"/>
    <col min="23" max="23" width="10.7109375" style="224" customWidth="1"/>
    <col min="24" max="24" width="8.85546875" style="224" customWidth="1"/>
    <col min="25" max="25" width="13.42578125" style="224" customWidth="1"/>
    <col min="26" max="26" width="8.85546875" style="224" customWidth="1"/>
    <col min="27" max="27" width="11.42578125" style="224" customWidth="1"/>
    <col min="28" max="28" width="8.85546875" style="224" customWidth="1"/>
    <col min="29" max="29" width="11" style="224" customWidth="1"/>
    <col min="30" max="30" width="8.85546875" style="224" customWidth="1"/>
    <col min="31" max="31" width="11.5703125" style="224" bestFit="1" customWidth="1"/>
    <col min="32" max="32" width="22.140625" style="224" customWidth="1"/>
    <col min="33" max="33" width="12.7109375" style="224" customWidth="1"/>
    <col min="34" max="34" width="9.140625" style="224"/>
    <col min="35" max="35" width="10" style="224" bestFit="1" customWidth="1"/>
    <col min="36" max="46" width="9.140625" style="224"/>
    <col min="47" max="212" width="9.140625" style="80"/>
    <col min="213" max="213" width="40.28515625" style="80" customWidth="1"/>
    <col min="214" max="215" width="14.42578125" style="80" customWidth="1"/>
    <col min="216" max="217" width="9.5703125" style="80" customWidth="1"/>
    <col min="218" max="218" width="0" style="80" hidden="1" customWidth="1"/>
    <col min="219" max="219" width="9.5703125" style="80" customWidth="1"/>
    <col min="220" max="220" width="9.85546875" style="80" customWidth="1"/>
    <col min="221" max="221" width="0" style="80" hidden="1" customWidth="1"/>
    <col min="222" max="223" width="11.42578125" style="80" customWidth="1"/>
    <col min="224" max="224" width="10.7109375" style="80" customWidth="1"/>
    <col min="225" max="225" width="0" style="80" hidden="1" customWidth="1"/>
    <col min="226" max="226" width="9.85546875" style="80" customWidth="1"/>
    <col min="227" max="227" width="9.140625" style="80"/>
    <col min="228" max="228" width="0" style="80" hidden="1" customWidth="1"/>
    <col min="229" max="229" width="9.85546875" style="80" customWidth="1"/>
    <col min="230" max="230" width="9.7109375" style="80" customWidth="1"/>
    <col min="231" max="231" width="0" style="80" hidden="1" customWidth="1"/>
    <col min="232" max="232" width="11.42578125" style="80" bestFit="1" customWidth="1"/>
    <col min="233" max="233" width="12.140625" style="80" customWidth="1"/>
    <col min="234" max="234" width="11.42578125" style="80" bestFit="1" customWidth="1"/>
    <col min="235" max="468" width="9.140625" style="80"/>
    <col min="469" max="469" width="40.28515625" style="80" customWidth="1"/>
    <col min="470" max="471" width="14.42578125" style="80" customWidth="1"/>
    <col min="472" max="473" width="9.5703125" style="80" customWidth="1"/>
    <col min="474" max="474" width="0" style="80" hidden="1" customWidth="1"/>
    <col min="475" max="475" width="9.5703125" style="80" customWidth="1"/>
    <col min="476" max="476" width="9.85546875" style="80" customWidth="1"/>
    <col min="477" max="477" width="0" style="80" hidden="1" customWidth="1"/>
    <col min="478" max="479" width="11.42578125" style="80" customWidth="1"/>
    <col min="480" max="480" width="10.7109375" style="80" customWidth="1"/>
    <col min="481" max="481" width="0" style="80" hidden="1" customWidth="1"/>
    <col min="482" max="482" width="9.85546875" style="80" customWidth="1"/>
    <col min="483" max="483" width="9.140625" style="80"/>
    <col min="484" max="484" width="0" style="80" hidden="1" customWidth="1"/>
    <col min="485" max="485" width="9.85546875" style="80" customWidth="1"/>
    <col min="486" max="486" width="9.7109375" style="80" customWidth="1"/>
    <col min="487" max="487" width="0" style="80" hidden="1" customWidth="1"/>
    <col min="488" max="488" width="11.42578125" style="80" bestFit="1" customWidth="1"/>
    <col min="489" max="489" width="12.140625" style="80" customWidth="1"/>
    <col min="490" max="490" width="11.42578125" style="80" bestFit="1" customWidth="1"/>
    <col min="491" max="724" width="9.140625" style="80"/>
    <col min="725" max="725" width="40.28515625" style="80" customWidth="1"/>
    <col min="726" max="727" width="14.42578125" style="80" customWidth="1"/>
    <col min="728" max="729" width="9.5703125" style="80" customWidth="1"/>
    <col min="730" max="730" width="0" style="80" hidden="1" customWidth="1"/>
    <col min="731" max="731" width="9.5703125" style="80" customWidth="1"/>
    <col min="732" max="732" width="9.85546875" style="80" customWidth="1"/>
    <col min="733" max="733" width="0" style="80" hidden="1" customWidth="1"/>
    <col min="734" max="735" width="11.42578125" style="80" customWidth="1"/>
    <col min="736" max="736" width="10.7109375" style="80" customWidth="1"/>
    <col min="737" max="737" width="0" style="80" hidden="1" customWidth="1"/>
    <col min="738" max="738" width="9.85546875" style="80" customWidth="1"/>
    <col min="739" max="739" width="9.140625" style="80"/>
    <col min="740" max="740" width="0" style="80" hidden="1" customWidth="1"/>
    <col min="741" max="741" width="9.85546875" style="80" customWidth="1"/>
    <col min="742" max="742" width="9.7109375" style="80" customWidth="1"/>
    <col min="743" max="743" width="0" style="80" hidden="1" customWidth="1"/>
    <col min="744" max="744" width="11.42578125" style="80" bestFit="1" customWidth="1"/>
    <col min="745" max="745" width="12.140625" style="80" customWidth="1"/>
    <col min="746" max="746" width="11.42578125" style="80" bestFit="1" customWidth="1"/>
    <col min="747" max="980" width="9.140625" style="80"/>
    <col min="981" max="981" width="40.28515625" style="80" customWidth="1"/>
    <col min="982" max="983" width="14.42578125" style="80" customWidth="1"/>
    <col min="984" max="985" width="9.5703125" style="80" customWidth="1"/>
    <col min="986" max="986" width="0" style="80" hidden="1" customWidth="1"/>
    <col min="987" max="987" width="9.5703125" style="80" customWidth="1"/>
    <col min="988" max="988" width="9.85546875" style="80" customWidth="1"/>
    <col min="989" max="989" width="0" style="80" hidden="1" customWidth="1"/>
    <col min="990" max="991" width="11.42578125" style="80" customWidth="1"/>
    <col min="992" max="992" width="10.7109375" style="80" customWidth="1"/>
    <col min="993" max="993" width="0" style="80" hidden="1" customWidth="1"/>
    <col min="994" max="994" width="9.85546875" style="80" customWidth="1"/>
    <col min="995" max="995" width="9.140625" style="80"/>
    <col min="996" max="996" width="0" style="80" hidden="1" customWidth="1"/>
    <col min="997" max="997" width="9.85546875" style="80" customWidth="1"/>
    <col min="998" max="998" width="9.7109375" style="80" customWidth="1"/>
    <col min="999" max="999" width="0" style="80" hidden="1" customWidth="1"/>
    <col min="1000" max="1000" width="11.42578125" style="80" bestFit="1" customWidth="1"/>
    <col min="1001" max="1001" width="12.140625" style="80" customWidth="1"/>
    <col min="1002" max="1002" width="11.42578125" style="80" bestFit="1" customWidth="1"/>
    <col min="1003" max="1236" width="9.140625" style="80"/>
    <col min="1237" max="1237" width="40.28515625" style="80" customWidth="1"/>
    <col min="1238" max="1239" width="14.42578125" style="80" customWidth="1"/>
    <col min="1240" max="1241" width="9.5703125" style="80" customWidth="1"/>
    <col min="1242" max="1242" width="0" style="80" hidden="1" customWidth="1"/>
    <col min="1243" max="1243" width="9.5703125" style="80" customWidth="1"/>
    <col min="1244" max="1244" width="9.85546875" style="80" customWidth="1"/>
    <col min="1245" max="1245" width="0" style="80" hidden="1" customWidth="1"/>
    <col min="1246" max="1247" width="11.42578125" style="80" customWidth="1"/>
    <col min="1248" max="1248" width="10.7109375" style="80" customWidth="1"/>
    <col min="1249" max="1249" width="0" style="80" hidden="1" customWidth="1"/>
    <col min="1250" max="1250" width="9.85546875" style="80" customWidth="1"/>
    <col min="1251" max="1251" width="9.140625" style="80"/>
    <col min="1252" max="1252" width="0" style="80" hidden="1" customWidth="1"/>
    <col min="1253" max="1253" width="9.85546875" style="80" customWidth="1"/>
    <col min="1254" max="1254" width="9.7109375" style="80" customWidth="1"/>
    <col min="1255" max="1255" width="0" style="80" hidden="1" customWidth="1"/>
    <col min="1256" max="1256" width="11.42578125" style="80" bestFit="1" customWidth="1"/>
    <col min="1257" max="1257" width="12.140625" style="80" customWidth="1"/>
    <col min="1258" max="1258" width="11.42578125" style="80" bestFit="1" customWidth="1"/>
    <col min="1259" max="1492" width="9.140625" style="80"/>
    <col min="1493" max="1493" width="40.28515625" style="80" customWidth="1"/>
    <col min="1494" max="1495" width="14.42578125" style="80" customWidth="1"/>
    <col min="1496" max="1497" width="9.5703125" style="80" customWidth="1"/>
    <col min="1498" max="1498" width="0" style="80" hidden="1" customWidth="1"/>
    <col min="1499" max="1499" width="9.5703125" style="80" customWidth="1"/>
    <col min="1500" max="1500" width="9.85546875" style="80" customWidth="1"/>
    <col min="1501" max="1501" width="0" style="80" hidden="1" customWidth="1"/>
    <col min="1502" max="1503" width="11.42578125" style="80" customWidth="1"/>
    <col min="1504" max="1504" width="10.7109375" style="80" customWidth="1"/>
    <col min="1505" max="1505" width="0" style="80" hidden="1" customWidth="1"/>
    <col min="1506" max="1506" width="9.85546875" style="80" customWidth="1"/>
    <col min="1507" max="1507" width="9.140625" style="80"/>
    <col min="1508" max="1508" width="0" style="80" hidden="1" customWidth="1"/>
    <col min="1509" max="1509" width="9.85546875" style="80" customWidth="1"/>
    <col min="1510" max="1510" width="9.7109375" style="80" customWidth="1"/>
    <col min="1511" max="1511" width="0" style="80" hidden="1" customWidth="1"/>
    <col min="1512" max="1512" width="11.42578125" style="80" bestFit="1" customWidth="1"/>
    <col min="1513" max="1513" width="12.140625" style="80" customWidth="1"/>
    <col min="1514" max="1514" width="11.42578125" style="80" bestFit="1" customWidth="1"/>
    <col min="1515" max="1748" width="9.140625" style="80"/>
    <col min="1749" max="1749" width="40.28515625" style="80" customWidth="1"/>
    <col min="1750" max="1751" width="14.42578125" style="80" customWidth="1"/>
    <col min="1752" max="1753" width="9.5703125" style="80" customWidth="1"/>
    <col min="1754" max="1754" width="0" style="80" hidden="1" customWidth="1"/>
    <col min="1755" max="1755" width="9.5703125" style="80" customWidth="1"/>
    <col min="1756" max="1756" width="9.85546875" style="80" customWidth="1"/>
    <col min="1757" max="1757" width="0" style="80" hidden="1" customWidth="1"/>
    <col min="1758" max="1759" width="11.42578125" style="80" customWidth="1"/>
    <col min="1760" max="1760" width="10.7109375" style="80" customWidth="1"/>
    <col min="1761" max="1761" width="0" style="80" hidden="1" customWidth="1"/>
    <col min="1762" max="1762" width="9.85546875" style="80" customWidth="1"/>
    <col min="1763" max="1763" width="9.140625" style="80"/>
    <col min="1764" max="1764" width="0" style="80" hidden="1" customWidth="1"/>
    <col min="1765" max="1765" width="9.85546875" style="80" customWidth="1"/>
    <col min="1766" max="1766" width="9.7109375" style="80" customWidth="1"/>
    <col min="1767" max="1767" width="0" style="80" hidden="1" customWidth="1"/>
    <col min="1768" max="1768" width="11.42578125" style="80" bestFit="1" customWidth="1"/>
    <col min="1769" max="1769" width="12.140625" style="80" customWidth="1"/>
    <col min="1770" max="1770" width="11.42578125" style="80" bestFit="1" customWidth="1"/>
    <col min="1771" max="2004" width="9.140625" style="80"/>
    <col min="2005" max="2005" width="40.28515625" style="80" customWidth="1"/>
    <col min="2006" max="2007" width="14.42578125" style="80" customWidth="1"/>
    <col min="2008" max="2009" width="9.5703125" style="80" customWidth="1"/>
    <col min="2010" max="2010" width="0" style="80" hidden="1" customWidth="1"/>
    <col min="2011" max="2011" width="9.5703125" style="80" customWidth="1"/>
    <col min="2012" max="2012" width="9.85546875" style="80" customWidth="1"/>
    <col min="2013" max="2013" width="0" style="80" hidden="1" customWidth="1"/>
    <col min="2014" max="2015" width="11.42578125" style="80" customWidth="1"/>
    <col min="2016" max="2016" width="10.7109375" style="80" customWidth="1"/>
    <col min="2017" max="2017" width="0" style="80" hidden="1" customWidth="1"/>
    <col min="2018" max="2018" width="9.85546875" style="80" customWidth="1"/>
    <col min="2019" max="2019" width="9.140625" style="80"/>
    <col min="2020" max="2020" width="0" style="80" hidden="1" customWidth="1"/>
    <col min="2021" max="2021" width="9.85546875" style="80" customWidth="1"/>
    <col min="2022" max="2022" width="9.7109375" style="80" customWidth="1"/>
    <col min="2023" max="2023" width="0" style="80" hidden="1" customWidth="1"/>
    <col min="2024" max="2024" width="11.42578125" style="80" bestFit="1" customWidth="1"/>
    <col min="2025" max="2025" width="12.140625" style="80" customWidth="1"/>
    <col min="2026" max="2026" width="11.42578125" style="80" bestFit="1" customWidth="1"/>
    <col min="2027" max="2260" width="9.140625" style="80"/>
    <col min="2261" max="2261" width="40.28515625" style="80" customWidth="1"/>
    <col min="2262" max="2263" width="14.42578125" style="80" customWidth="1"/>
    <col min="2264" max="2265" width="9.5703125" style="80" customWidth="1"/>
    <col min="2266" max="2266" width="0" style="80" hidden="1" customWidth="1"/>
    <col min="2267" max="2267" width="9.5703125" style="80" customWidth="1"/>
    <col min="2268" max="2268" width="9.85546875" style="80" customWidth="1"/>
    <col min="2269" max="2269" width="0" style="80" hidden="1" customWidth="1"/>
    <col min="2270" max="2271" width="11.42578125" style="80" customWidth="1"/>
    <col min="2272" max="2272" width="10.7109375" style="80" customWidth="1"/>
    <col min="2273" max="2273" width="0" style="80" hidden="1" customWidth="1"/>
    <col min="2274" max="2274" width="9.85546875" style="80" customWidth="1"/>
    <col min="2275" max="2275" width="9.140625" style="80"/>
    <col min="2276" max="2276" width="0" style="80" hidden="1" customWidth="1"/>
    <col min="2277" max="2277" width="9.85546875" style="80" customWidth="1"/>
    <col min="2278" max="2278" width="9.7109375" style="80" customWidth="1"/>
    <col min="2279" max="2279" width="0" style="80" hidden="1" customWidth="1"/>
    <col min="2280" max="2280" width="11.42578125" style="80" bestFit="1" customWidth="1"/>
    <col min="2281" max="2281" width="12.140625" style="80" customWidth="1"/>
    <col min="2282" max="2282" width="11.42578125" style="80" bestFit="1" customWidth="1"/>
    <col min="2283" max="2516" width="9.140625" style="80"/>
    <col min="2517" max="2517" width="40.28515625" style="80" customWidth="1"/>
    <col min="2518" max="2519" width="14.42578125" style="80" customWidth="1"/>
    <col min="2520" max="2521" width="9.5703125" style="80" customWidth="1"/>
    <col min="2522" max="2522" width="0" style="80" hidden="1" customWidth="1"/>
    <col min="2523" max="2523" width="9.5703125" style="80" customWidth="1"/>
    <col min="2524" max="2524" width="9.85546875" style="80" customWidth="1"/>
    <col min="2525" max="2525" width="0" style="80" hidden="1" customWidth="1"/>
    <col min="2526" max="2527" width="11.42578125" style="80" customWidth="1"/>
    <col min="2528" max="2528" width="10.7109375" style="80" customWidth="1"/>
    <col min="2529" max="2529" width="0" style="80" hidden="1" customWidth="1"/>
    <col min="2530" max="2530" width="9.85546875" style="80" customWidth="1"/>
    <col min="2531" max="2531" width="9.140625" style="80"/>
    <col min="2532" max="2532" width="0" style="80" hidden="1" customWidth="1"/>
    <col min="2533" max="2533" width="9.85546875" style="80" customWidth="1"/>
    <col min="2534" max="2534" width="9.7109375" style="80" customWidth="1"/>
    <col min="2535" max="2535" width="0" style="80" hidden="1" customWidth="1"/>
    <col min="2536" max="2536" width="11.42578125" style="80" bestFit="1" customWidth="1"/>
    <col min="2537" max="2537" width="12.140625" style="80" customWidth="1"/>
    <col min="2538" max="2538" width="11.42578125" style="80" bestFit="1" customWidth="1"/>
    <col min="2539" max="2772" width="9.140625" style="80"/>
    <col min="2773" max="2773" width="40.28515625" style="80" customWidth="1"/>
    <col min="2774" max="2775" width="14.42578125" style="80" customWidth="1"/>
    <col min="2776" max="2777" width="9.5703125" style="80" customWidth="1"/>
    <col min="2778" max="2778" width="0" style="80" hidden="1" customWidth="1"/>
    <col min="2779" max="2779" width="9.5703125" style="80" customWidth="1"/>
    <col min="2780" max="2780" width="9.85546875" style="80" customWidth="1"/>
    <col min="2781" max="2781" width="0" style="80" hidden="1" customWidth="1"/>
    <col min="2782" max="2783" width="11.42578125" style="80" customWidth="1"/>
    <col min="2784" max="2784" width="10.7109375" style="80" customWidth="1"/>
    <col min="2785" max="2785" width="0" style="80" hidden="1" customWidth="1"/>
    <col min="2786" max="2786" width="9.85546875" style="80" customWidth="1"/>
    <col min="2787" max="2787" width="9.140625" style="80"/>
    <col min="2788" max="2788" width="0" style="80" hidden="1" customWidth="1"/>
    <col min="2789" max="2789" width="9.85546875" style="80" customWidth="1"/>
    <col min="2790" max="2790" width="9.7109375" style="80" customWidth="1"/>
    <col min="2791" max="2791" width="0" style="80" hidden="1" customWidth="1"/>
    <col min="2792" max="2792" width="11.42578125" style="80" bestFit="1" customWidth="1"/>
    <col min="2793" max="2793" width="12.140625" style="80" customWidth="1"/>
    <col min="2794" max="2794" width="11.42578125" style="80" bestFit="1" customWidth="1"/>
    <col min="2795" max="3028" width="9.140625" style="80"/>
    <col min="3029" max="3029" width="40.28515625" style="80" customWidth="1"/>
    <col min="3030" max="3031" width="14.42578125" style="80" customWidth="1"/>
    <col min="3032" max="3033" width="9.5703125" style="80" customWidth="1"/>
    <col min="3034" max="3034" width="0" style="80" hidden="1" customWidth="1"/>
    <col min="3035" max="3035" width="9.5703125" style="80" customWidth="1"/>
    <col min="3036" max="3036" width="9.85546875" style="80" customWidth="1"/>
    <col min="3037" max="3037" width="0" style="80" hidden="1" customWidth="1"/>
    <col min="3038" max="3039" width="11.42578125" style="80" customWidth="1"/>
    <col min="3040" max="3040" width="10.7109375" style="80" customWidth="1"/>
    <col min="3041" max="3041" width="0" style="80" hidden="1" customWidth="1"/>
    <col min="3042" max="3042" width="9.85546875" style="80" customWidth="1"/>
    <col min="3043" max="3043" width="9.140625" style="80"/>
    <col min="3044" max="3044" width="0" style="80" hidden="1" customWidth="1"/>
    <col min="3045" max="3045" width="9.85546875" style="80" customWidth="1"/>
    <col min="3046" max="3046" width="9.7109375" style="80" customWidth="1"/>
    <col min="3047" max="3047" width="0" style="80" hidden="1" customWidth="1"/>
    <col min="3048" max="3048" width="11.42578125" style="80" bestFit="1" customWidth="1"/>
    <col min="3049" max="3049" width="12.140625" style="80" customWidth="1"/>
    <col min="3050" max="3050" width="11.42578125" style="80" bestFit="1" customWidth="1"/>
    <col min="3051" max="3284" width="9.140625" style="80"/>
    <col min="3285" max="3285" width="40.28515625" style="80" customWidth="1"/>
    <col min="3286" max="3287" width="14.42578125" style="80" customWidth="1"/>
    <col min="3288" max="3289" width="9.5703125" style="80" customWidth="1"/>
    <col min="3290" max="3290" width="0" style="80" hidden="1" customWidth="1"/>
    <col min="3291" max="3291" width="9.5703125" style="80" customWidth="1"/>
    <col min="3292" max="3292" width="9.85546875" style="80" customWidth="1"/>
    <col min="3293" max="3293" width="0" style="80" hidden="1" customWidth="1"/>
    <col min="3294" max="3295" width="11.42578125" style="80" customWidth="1"/>
    <col min="3296" max="3296" width="10.7109375" style="80" customWidth="1"/>
    <col min="3297" max="3297" width="0" style="80" hidden="1" customWidth="1"/>
    <col min="3298" max="3298" width="9.85546875" style="80" customWidth="1"/>
    <col min="3299" max="3299" width="9.140625" style="80"/>
    <col min="3300" max="3300" width="0" style="80" hidden="1" customWidth="1"/>
    <col min="3301" max="3301" width="9.85546875" style="80" customWidth="1"/>
    <col min="3302" max="3302" width="9.7109375" style="80" customWidth="1"/>
    <col min="3303" max="3303" width="0" style="80" hidden="1" customWidth="1"/>
    <col min="3304" max="3304" width="11.42578125" style="80" bestFit="1" customWidth="1"/>
    <col min="3305" max="3305" width="12.140625" style="80" customWidth="1"/>
    <col min="3306" max="3306" width="11.42578125" style="80" bestFit="1" customWidth="1"/>
    <col min="3307" max="3540" width="9.140625" style="80"/>
    <col min="3541" max="3541" width="40.28515625" style="80" customWidth="1"/>
    <col min="3542" max="3543" width="14.42578125" style="80" customWidth="1"/>
    <col min="3544" max="3545" width="9.5703125" style="80" customWidth="1"/>
    <col min="3546" max="3546" width="0" style="80" hidden="1" customWidth="1"/>
    <col min="3547" max="3547" width="9.5703125" style="80" customWidth="1"/>
    <col min="3548" max="3548" width="9.85546875" style="80" customWidth="1"/>
    <col min="3549" max="3549" width="0" style="80" hidden="1" customWidth="1"/>
    <col min="3550" max="3551" width="11.42578125" style="80" customWidth="1"/>
    <col min="3552" max="3552" width="10.7109375" style="80" customWidth="1"/>
    <col min="3553" max="3553" width="0" style="80" hidden="1" customWidth="1"/>
    <col min="3554" max="3554" width="9.85546875" style="80" customWidth="1"/>
    <col min="3555" max="3555" width="9.140625" style="80"/>
    <col min="3556" max="3556" width="0" style="80" hidden="1" customWidth="1"/>
    <col min="3557" max="3557" width="9.85546875" style="80" customWidth="1"/>
    <col min="3558" max="3558" width="9.7109375" style="80" customWidth="1"/>
    <col min="3559" max="3559" width="0" style="80" hidden="1" customWidth="1"/>
    <col min="3560" max="3560" width="11.42578125" style="80" bestFit="1" customWidth="1"/>
    <col min="3561" max="3561" width="12.140625" style="80" customWidth="1"/>
    <col min="3562" max="3562" width="11.42578125" style="80" bestFit="1" customWidth="1"/>
    <col min="3563" max="3796" width="9.140625" style="80"/>
    <col min="3797" max="3797" width="40.28515625" style="80" customWidth="1"/>
    <col min="3798" max="3799" width="14.42578125" style="80" customWidth="1"/>
    <col min="3800" max="3801" width="9.5703125" style="80" customWidth="1"/>
    <col min="3802" max="3802" width="0" style="80" hidden="1" customWidth="1"/>
    <col min="3803" max="3803" width="9.5703125" style="80" customWidth="1"/>
    <col min="3804" max="3804" width="9.85546875" style="80" customWidth="1"/>
    <col min="3805" max="3805" width="0" style="80" hidden="1" customWidth="1"/>
    <col min="3806" max="3807" width="11.42578125" style="80" customWidth="1"/>
    <col min="3808" max="3808" width="10.7109375" style="80" customWidth="1"/>
    <col min="3809" max="3809" width="0" style="80" hidden="1" customWidth="1"/>
    <col min="3810" max="3810" width="9.85546875" style="80" customWidth="1"/>
    <col min="3811" max="3811" width="9.140625" style="80"/>
    <col min="3812" max="3812" width="0" style="80" hidden="1" customWidth="1"/>
    <col min="3813" max="3813" width="9.85546875" style="80" customWidth="1"/>
    <col min="3814" max="3814" width="9.7109375" style="80" customWidth="1"/>
    <col min="3815" max="3815" width="0" style="80" hidden="1" customWidth="1"/>
    <col min="3816" max="3816" width="11.42578125" style="80" bestFit="1" customWidth="1"/>
    <col min="3817" max="3817" width="12.140625" style="80" customWidth="1"/>
    <col min="3818" max="3818" width="11.42578125" style="80" bestFit="1" customWidth="1"/>
    <col min="3819" max="4052" width="9.140625" style="80"/>
    <col min="4053" max="4053" width="40.28515625" style="80" customWidth="1"/>
    <col min="4054" max="4055" width="14.42578125" style="80" customWidth="1"/>
    <col min="4056" max="4057" width="9.5703125" style="80" customWidth="1"/>
    <col min="4058" max="4058" width="0" style="80" hidden="1" customWidth="1"/>
    <col min="4059" max="4059" width="9.5703125" style="80" customWidth="1"/>
    <col min="4060" max="4060" width="9.85546875" style="80" customWidth="1"/>
    <col min="4061" max="4061" width="0" style="80" hidden="1" customWidth="1"/>
    <col min="4062" max="4063" width="11.42578125" style="80" customWidth="1"/>
    <col min="4064" max="4064" width="10.7109375" style="80" customWidth="1"/>
    <col min="4065" max="4065" width="0" style="80" hidden="1" customWidth="1"/>
    <col min="4066" max="4066" width="9.85546875" style="80" customWidth="1"/>
    <col min="4067" max="4067" width="9.140625" style="80"/>
    <col min="4068" max="4068" width="0" style="80" hidden="1" customWidth="1"/>
    <col min="4069" max="4069" width="9.85546875" style="80" customWidth="1"/>
    <col min="4070" max="4070" width="9.7109375" style="80" customWidth="1"/>
    <col min="4071" max="4071" width="0" style="80" hidden="1" customWidth="1"/>
    <col min="4072" max="4072" width="11.42578125" style="80" bestFit="1" customWidth="1"/>
    <col min="4073" max="4073" width="12.140625" style="80" customWidth="1"/>
    <col min="4074" max="4074" width="11.42578125" style="80" bestFit="1" customWidth="1"/>
    <col min="4075" max="4308" width="9.140625" style="80"/>
    <col min="4309" max="4309" width="40.28515625" style="80" customWidth="1"/>
    <col min="4310" max="4311" width="14.42578125" style="80" customWidth="1"/>
    <col min="4312" max="4313" width="9.5703125" style="80" customWidth="1"/>
    <col min="4314" max="4314" width="0" style="80" hidden="1" customWidth="1"/>
    <col min="4315" max="4315" width="9.5703125" style="80" customWidth="1"/>
    <col min="4316" max="4316" width="9.85546875" style="80" customWidth="1"/>
    <col min="4317" max="4317" width="0" style="80" hidden="1" customWidth="1"/>
    <col min="4318" max="4319" width="11.42578125" style="80" customWidth="1"/>
    <col min="4320" max="4320" width="10.7109375" style="80" customWidth="1"/>
    <col min="4321" max="4321" width="0" style="80" hidden="1" customWidth="1"/>
    <col min="4322" max="4322" width="9.85546875" style="80" customWidth="1"/>
    <col min="4323" max="4323" width="9.140625" style="80"/>
    <col min="4324" max="4324" width="0" style="80" hidden="1" customWidth="1"/>
    <col min="4325" max="4325" width="9.85546875" style="80" customWidth="1"/>
    <col min="4326" max="4326" width="9.7109375" style="80" customWidth="1"/>
    <col min="4327" max="4327" width="0" style="80" hidden="1" customWidth="1"/>
    <col min="4328" max="4328" width="11.42578125" style="80" bestFit="1" customWidth="1"/>
    <col min="4329" max="4329" width="12.140625" style="80" customWidth="1"/>
    <col min="4330" max="4330" width="11.42578125" style="80" bestFit="1" customWidth="1"/>
    <col min="4331" max="4564" width="9.140625" style="80"/>
    <col min="4565" max="4565" width="40.28515625" style="80" customWidth="1"/>
    <col min="4566" max="4567" width="14.42578125" style="80" customWidth="1"/>
    <col min="4568" max="4569" width="9.5703125" style="80" customWidth="1"/>
    <col min="4570" max="4570" width="0" style="80" hidden="1" customWidth="1"/>
    <col min="4571" max="4571" width="9.5703125" style="80" customWidth="1"/>
    <col min="4572" max="4572" width="9.85546875" style="80" customWidth="1"/>
    <col min="4573" max="4573" width="0" style="80" hidden="1" customWidth="1"/>
    <col min="4574" max="4575" width="11.42578125" style="80" customWidth="1"/>
    <col min="4576" max="4576" width="10.7109375" style="80" customWidth="1"/>
    <col min="4577" max="4577" width="0" style="80" hidden="1" customWidth="1"/>
    <col min="4578" max="4578" width="9.85546875" style="80" customWidth="1"/>
    <col min="4579" max="4579" width="9.140625" style="80"/>
    <col min="4580" max="4580" width="0" style="80" hidden="1" customWidth="1"/>
    <col min="4581" max="4581" width="9.85546875" style="80" customWidth="1"/>
    <col min="4582" max="4582" width="9.7109375" style="80" customWidth="1"/>
    <col min="4583" max="4583" width="0" style="80" hidden="1" customWidth="1"/>
    <col min="4584" max="4584" width="11.42578125" style="80" bestFit="1" customWidth="1"/>
    <col min="4585" max="4585" width="12.140625" style="80" customWidth="1"/>
    <col min="4586" max="4586" width="11.42578125" style="80" bestFit="1" customWidth="1"/>
    <col min="4587" max="4820" width="9.140625" style="80"/>
    <col min="4821" max="4821" width="40.28515625" style="80" customWidth="1"/>
    <col min="4822" max="4823" width="14.42578125" style="80" customWidth="1"/>
    <col min="4824" max="4825" width="9.5703125" style="80" customWidth="1"/>
    <col min="4826" max="4826" width="0" style="80" hidden="1" customWidth="1"/>
    <col min="4827" max="4827" width="9.5703125" style="80" customWidth="1"/>
    <col min="4828" max="4828" width="9.85546875" style="80" customWidth="1"/>
    <col min="4829" max="4829" width="0" style="80" hidden="1" customWidth="1"/>
    <col min="4830" max="4831" width="11.42578125" style="80" customWidth="1"/>
    <col min="4832" max="4832" width="10.7109375" style="80" customWidth="1"/>
    <col min="4833" max="4833" width="0" style="80" hidden="1" customWidth="1"/>
    <col min="4834" max="4834" width="9.85546875" style="80" customWidth="1"/>
    <col min="4835" max="4835" width="9.140625" style="80"/>
    <col min="4836" max="4836" width="0" style="80" hidden="1" customWidth="1"/>
    <col min="4837" max="4837" width="9.85546875" style="80" customWidth="1"/>
    <col min="4838" max="4838" width="9.7109375" style="80" customWidth="1"/>
    <col min="4839" max="4839" width="0" style="80" hidden="1" customWidth="1"/>
    <col min="4840" max="4840" width="11.42578125" style="80" bestFit="1" customWidth="1"/>
    <col min="4841" max="4841" width="12.140625" style="80" customWidth="1"/>
    <col min="4842" max="4842" width="11.42578125" style="80" bestFit="1" customWidth="1"/>
    <col min="4843" max="5076" width="9.140625" style="80"/>
    <col min="5077" max="5077" width="40.28515625" style="80" customWidth="1"/>
    <col min="5078" max="5079" width="14.42578125" style="80" customWidth="1"/>
    <col min="5080" max="5081" width="9.5703125" style="80" customWidth="1"/>
    <col min="5082" max="5082" width="0" style="80" hidden="1" customWidth="1"/>
    <col min="5083" max="5083" width="9.5703125" style="80" customWidth="1"/>
    <col min="5084" max="5084" width="9.85546875" style="80" customWidth="1"/>
    <col min="5085" max="5085" width="0" style="80" hidden="1" customWidth="1"/>
    <col min="5086" max="5087" width="11.42578125" style="80" customWidth="1"/>
    <col min="5088" max="5088" width="10.7109375" style="80" customWidth="1"/>
    <col min="5089" max="5089" width="0" style="80" hidden="1" customWidth="1"/>
    <col min="5090" max="5090" width="9.85546875" style="80" customWidth="1"/>
    <col min="5091" max="5091" width="9.140625" style="80"/>
    <col min="5092" max="5092" width="0" style="80" hidden="1" customWidth="1"/>
    <col min="5093" max="5093" width="9.85546875" style="80" customWidth="1"/>
    <col min="5094" max="5094" width="9.7109375" style="80" customWidth="1"/>
    <col min="5095" max="5095" width="0" style="80" hidden="1" customWidth="1"/>
    <col min="5096" max="5096" width="11.42578125" style="80" bestFit="1" customWidth="1"/>
    <col min="5097" max="5097" width="12.140625" style="80" customWidth="1"/>
    <col min="5098" max="5098" width="11.42578125" style="80" bestFit="1" customWidth="1"/>
    <col min="5099" max="5332" width="9.140625" style="80"/>
    <col min="5333" max="5333" width="40.28515625" style="80" customWidth="1"/>
    <col min="5334" max="5335" width="14.42578125" style="80" customWidth="1"/>
    <col min="5336" max="5337" width="9.5703125" style="80" customWidth="1"/>
    <col min="5338" max="5338" width="0" style="80" hidden="1" customWidth="1"/>
    <col min="5339" max="5339" width="9.5703125" style="80" customWidth="1"/>
    <col min="5340" max="5340" width="9.85546875" style="80" customWidth="1"/>
    <col min="5341" max="5341" width="0" style="80" hidden="1" customWidth="1"/>
    <col min="5342" max="5343" width="11.42578125" style="80" customWidth="1"/>
    <col min="5344" max="5344" width="10.7109375" style="80" customWidth="1"/>
    <col min="5345" max="5345" width="0" style="80" hidden="1" customWidth="1"/>
    <col min="5346" max="5346" width="9.85546875" style="80" customWidth="1"/>
    <col min="5347" max="5347" width="9.140625" style="80"/>
    <col min="5348" max="5348" width="0" style="80" hidden="1" customWidth="1"/>
    <col min="5349" max="5349" width="9.85546875" style="80" customWidth="1"/>
    <col min="5350" max="5350" width="9.7109375" style="80" customWidth="1"/>
    <col min="5351" max="5351" width="0" style="80" hidden="1" customWidth="1"/>
    <col min="5352" max="5352" width="11.42578125" style="80" bestFit="1" customWidth="1"/>
    <col min="5353" max="5353" width="12.140625" style="80" customWidth="1"/>
    <col min="5354" max="5354" width="11.42578125" style="80" bestFit="1" customWidth="1"/>
    <col min="5355" max="5588" width="9.140625" style="80"/>
    <col min="5589" max="5589" width="40.28515625" style="80" customWidth="1"/>
    <col min="5590" max="5591" width="14.42578125" style="80" customWidth="1"/>
    <col min="5592" max="5593" width="9.5703125" style="80" customWidth="1"/>
    <col min="5594" max="5594" width="0" style="80" hidden="1" customWidth="1"/>
    <col min="5595" max="5595" width="9.5703125" style="80" customWidth="1"/>
    <col min="5596" max="5596" width="9.85546875" style="80" customWidth="1"/>
    <col min="5597" max="5597" width="0" style="80" hidden="1" customWidth="1"/>
    <col min="5598" max="5599" width="11.42578125" style="80" customWidth="1"/>
    <col min="5600" max="5600" width="10.7109375" style="80" customWidth="1"/>
    <col min="5601" max="5601" width="0" style="80" hidden="1" customWidth="1"/>
    <col min="5602" max="5602" width="9.85546875" style="80" customWidth="1"/>
    <col min="5603" max="5603" width="9.140625" style="80"/>
    <col min="5604" max="5604" width="0" style="80" hidden="1" customWidth="1"/>
    <col min="5605" max="5605" width="9.85546875" style="80" customWidth="1"/>
    <col min="5606" max="5606" width="9.7109375" style="80" customWidth="1"/>
    <col min="5607" max="5607" width="0" style="80" hidden="1" customWidth="1"/>
    <col min="5608" max="5608" width="11.42578125" style="80" bestFit="1" customWidth="1"/>
    <col min="5609" max="5609" width="12.140625" style="80" customWidth="1"/>
    <col min="5610" max="5610" width="11.42578125" style="80" bestFit="1" customWidth="1"/>
    <col min="5611" max="5844" width="9.140625" style="80"/>
    <col min="5845" max="5845" width="40.28515625" style="80" customWidth="1"/>
    <col min="5846" max="5847" width="14.42578125" style="80" customWidth="1"/>
    <col min="5848" max="5849" width="9.5703125" style="80" customWidth="1"/>
    <col min="5850" max="5850" width="0" style="80" hidden="1" customWidth="1"/>
    <col min="5851" max="5851" width="9.5703125" style="80" customWidth="1"/>
    <col min="5852" max="5852" width="9.85546875" style="80" customWidth="1"/>
    <col min="5853" max="5853" width="0" style="80" hidden="1" customWidth="1"/>
    <col min="5854" max="5855" width="11.42578125" style="80" customWidth="1"/>
    <col min="5856" max="5856" width="10.7109375" style="80" customWidth="1"/>
    <col min="5857" max="5857" width="0" style="80" hidden="1" customWidth="1"/>
    <col min="5858" max="5858" width="9.85546875" style="80" customWidth="1"/>
    <col min="5859" max="5859" width="9.140625" style="80"/>
    <col min="5860" max="5860" width="0" style="80" hidden="1" customWidth="1"/>
    <col min="5861" max="5861" width="9.85546875" style="80" customWidth="1"/>
    <col min="5862" max="5862" width="9.7109375" style="80" customWidth="1"/>
    <col min="5863" max="5863" width="0" style="80" hidden="1" customWidth="1"/>
    <col min="5864" max="5864" width="11.42578125" style="80" bestFit="1" customWidth="1"/>
    <col min="5865" max="5865" width="12.140625" style="80" customWidth="1"/>
    <col min="5866" max="5866" width="11.42578125" style="80" bestFit="1" customWidth="1"/>
    <col min="5867" max="6100" width="9.140625" style="80"/>
    <col min="6101" max="6101" width="40.28515625" style="80" customWidth="1"/>
    <col min="6102" max="6103" width="14.42578125" style="80" customWidth="1"/>
    <col min="6104" max="6105" width="9.5703125" style="80" customWidth="1"/>
    <col min="6106" max="6106" width="0" style="80" hidden="1" customWidth="1"/>
    <col min="6107" max="6107" width="9.5703125" style="80" customWidth="1"/>
    <col min="6108" max="6108" width="9.85546875" style="80" customWidth="1"/>
    <col min="6109" max="6109" width="0" style="80" hidden="1" customWidth="1"/>
    <col min="6110" max="6111" width="11.42578125" style="80" customWidth="1"/>
    <col min="6112" max="6112" width="10.7109375" style="80" customWidth="1"/>
    <col min="6113" max="6113" width="0" style="80" hidden="1" customWidth="1"/>
    <col min="6114" max="6114" width="9.85546875" style="80" customWidth="1"/>
    <col min="6115" max="6115" width="9.140625" style="80"/>
    <col min="6116" max="6116" width="0" style="80" hidden="1" customWidth="1"/>
    <col min="6117" max="6117" width="9.85546875" style="80" customWidth="1"/>
    <col min="6118" max="6118" width="9.7109375" style="80" customWidth="1"/>
    <col min="6119" max="6119" width="0" style="80" hidden="1" customWidth="1"/>
    <col min="6120" max="6120" width="11.42578125" style="80" bestFit="1" customWidth="1"/>
    <col min="6121" max="6121" width="12.140625" style="80" customWidth="1"/>
    <col min="6122" max="6122" width="11.42578125" style="80" bestFit="1" customWidth="1"/>
    <col min="6123" max="6356" width="9.140625" style="80"/>
    <col min="6357" max="6357" width="40.28515625" style="80" customWidth="1"/>
    <col min="6358" max="6359" width="14.42578125" style="80" customWidth="1"/>
    <col min="6360" max="6361" width="9.5703125" style="80" customWidth="1"/>
    <col min="6362" max="6362" width="0" style="80" hidden="1" customWidth="1"/>
    <col min="6363" max="6363" width="9.5703125" style="80" customWidth="1"/>
    <col min="6364" max="6364" width="9.85546875" style="80" customWidth="1"/>
    <col min="6365" max="6365" width="0" style="80" hidden="1" customWidth="1"/>
    <col min="6366" max="6367" width="11.42578125" style="80" customWidth="1"/>
    <col min="6368" max="6368" width="10.7109375" style="80" customWidth="1"/>
    <col min="6369" max="6369" width="0" style="80" hidden="1" customWidth="1"/>
    <col min="6370" max="6370" width="9.85546875" style="80" customWidth="1"/>
    <col min="6371" max="6371" width="9.140625" style="80"/>
    <col min="6372" max="6372" width="0" style="80" hidden="1" customWidth="1"/>
    <col min="6373" max="6373" width="9.85546875" style="80" customWidth="1"/>
    <col min="6374" max="6374" width="9.7109375" style="80" customWidth="1"/>
    <col min="6375" max="6375" width="0" style="80" hidden="1" customWidth="1"/>
    <col min="6376" max="6376" width="11.42578125" style="80" bestFit="1" customWidth="1"/>
    <col min="6377" max="6377" width="12.140625" style="80" customWidth="1"/>
    <col min="6378" max="6378" width="11.42578125" style="80" bestFit="1" customWidth="1"/>
    <col min="6379" max="6612" width="9.140625" style="80"/>
    <col min="6613" max="6613" width="40.28515625" style="80" customWidth="1"/>
    <col min="6614" max="6615" width="14.42578125" style="80" customWidth="1"/>
    <col min="6616" max="6617" width="9.5703125" style="80" customWidth="1"/>
    <col min="6618" max="6618" width="0" style="80" hidden="1" customWidth="1"/>
    <col min="6619" max="6619" width="9.5703125" style="80" customWidth="1"/>
    <col min="6620" max="6620" width="9.85546875" style="80" customWidth="1"/>
    <col min="6621" max="6621" width="0" style="80" hidden="1" customWidth="1"/>
    <col min="6622" max="6623" width="11.42578125" style="80" customWidth="1"/>
    <col min="6624" max="6624" width="10.7109375" style="80" customWidth="1"/>
    <col min="6625" max="6625" width="0" style="80" hidden="1" customWidth="1"/>
    <col min="6626" max="6626" width="9.85546875" style="80" customWidth="1"/>
    <col min="6627" max="6627" width="9.140625" style="80"/>
    <col min="6628" max="6628" width="0" style="80" hidden="1" customWidth="1"/>
    <col min="6629" max="6629" width="9.85546875" style="80" customWidth="1"/>
    <col min="6630" max="6630" width="9.7109375" style="80" customWidth="1"/>
    <col min="6631" max="6631" width="0" style="80" hidden="1" customWidth="1"/>
    <col min="6632" max="6632" width="11.42578125" style="80" bestFit="1" customWidth="1"/>
    <col min="6633" max="6633" width="12.140625" style="80" customWidth="1"/>
    <col min="6634" max="6634" width="11.42578125" style="80" bestFit="1" customWidth="1"/>
    <col min="6635" max="6868" width="9.140625" style="80"/>
    <col min="6869" max="6869" width="40.28515625" style="80" customWidth="1"/>
    <col min="6870" max="6871" width="14.42578125" style="80" customWidth="1"/>
    <col min="6872" max="6873" width="9.5703125" style="80" customWidth="1"/>
    <col min="6874" max="6874" width="0" style="80" hidden="1" customWidth="1"/>
    <col min="6875" max="6875" width="9.5703125" style="80" customWidth="1"/>
    <col min="6876" max="6876" width="9.85546875" style="80" customWidth="1"/>
    <col min="6877" max="6877" width="0" style="80" hidden="1" customWidth="1"/>
    <col min="6878" max="6879" width="11.42578125" style="80" customWidth="1"/>
    <col min="6880" max="6880" width="10.7109375" style="80" customWidth="1"/>
    <col min="6881" max="6881" width="0" style="80" hidden="1" customWidth="1"/>
    <col min="6882" max="6882" width="9.85546875" style="80" customWidth="1"/>
    <col min="6883" max="6883" width="9.140625" style="80"/>
    <col min="6884" max="6884" width="0" style="80" hidden="1" customWidth="1"/>
    <col min="6885" max="6885" width="9.85546875" style="80" customWidth="1"/>
    <col min="6886" max="6886" width="9.7109375" style="80" customWidth="1"/>
    <col min="6887" max="6887" width="0" style="80" hidden="1" customWidth="1"/>
    <col min="6888" max="6888" width="11.42578125" style="80" bestFit="1" customWidth="1"/>
    <col min="6889" max="6889" width="12.140625" style="80" customWidth="1"/>
    <col min="6890" max="6890" width="11.42578125" style="80" bestFit="1" customWidth="1"/>
    <col min="6891" max="7124" width="9.140625" style="80"/>
    <col min="7125" max="7125" width="40.28515625" style="80" customWidth="1"/>
    <col min="7126" max="7127" width="14.42578125" style="80" customWidth="1"/>
    <col min="7128" max="7129" width="9.5703125" style="80" customWidth="1"/>
    <col min="7130" max="7130" width="0" style="80" hidden="1" customWidth="1"/>
    <col min="7131" max="7131" width="9.5703125" style="80" customWidth="1"/>
    <col min="7132" max="7132" width="9.85546875" style="80" customWidth="1"/>
    <col min="7133" max="7133" width="0" style="80" hidden="1" customWidth="1"/>
    <col min="7134" max="7135" width="11.42578125" style="80" customWidth="1"/>
    <col min="7136" max="7136" width="10.7109375" style="80" customWidth="1"/>
    <col min="7137" max="7137" width="0" style="80" hidden="1" customWidth="1"/>
    <col min="7138" max="7138" width="9.85546875" style="80" customWidth="1"/>
    <col min="7139" max="7139" width="9.140625" style="80"/>
    <col min="7140" max="7140" width="0" style="80" hidden="1" customWidth="1"/>
    <col min="7141" max="7141" width="9.85546875" style="80" customWidth="1"/>
    <col min="7142" max="7142" width="9.7109375" style="80" customWidth="1"/>
    <col min="7143" max="7143" width="0" style="80" hidden="1" customWidth="1"/>
    <col min="7144" max="7144" width="11.42578125" style="80" bestFit="1" customWidth="1"/>
    <col min="7145" max="7145" width="12.140625" style="80" customWidth="1"/>
    <col min="7146" max="7146" width="11.42578125" style="80" bestFit="1" customWidth="1"/>
    <col min="7147" max="7380" width="9.140625" style="80"/>
    <col min="7381" max="7381" width="40.28515625" style="80" customWidth="1"/>
    <col min="7382" max="7383" width="14.42578125" style="80" customWidth="1"/>
    <col min="7384" max="7385" width="9.5703125" style="80" customWidth="1"/>
    <col min="7386" max="7386" width="0" style="80" hidden="1" customWidth="1"/>
    <col min="7387" max="7387" width="9.5703125" style="80" customWidth="1"/>
    <col min="7388" max="7388" width="9.85546875" style="80" customWidth="1"/>
    <col min="7389" max="7389" width="0" style="80" hidden="1" customWidth="1"/>
    <col min="7390" max="7391" width="11.42578125" style="80" customWidth="1"/>
    <col min="7392" max="7392" width="10.7109375" style="80" customWidth="1"/>
    <col min="7393" max="7393" width="0" style="80" hidden="1" customWidth="1"/>
    <col min="7394" max="7394" width="9.85546875" style="80" customWidth="1"/>
    <col min="7395" max="7395" width="9.140625" style="80"/>
    <col min="7396" max="7396" width="0" style="80" hidden="1" customWidth="1"/>
    <col min="7397" max="7397" width="9.85546875" style="80" customWidth="1"/>
    <col min="7398" max="7398" width="9.7109375" style="80" customWidth="1"/>
    <col min="7399" max="7399" width="0" style="80" hidden="1" customWidth="1"/>
    <col min="7400" max="7400" width="11.42578125" style="80" bestFit="1" customWidth="1"/>
    <col min="7401" max="7401" width="12.140625" style="80" customWidth="1"/>
    <col min="7402" max="7402" width="11.42578125" style="80" bestFit="1" customWidth="1"/>
    <col min="7403" max="7636" width="9.140625" style="80"/>
    <col min="7637" max="7637" width="40.28515625" style="80" customWidth="1"/>
    <col min="7638" max="7639" width="14.42578125" style="80" customWidth="1"/>
    <col min="7640" max="7641" width="9.5703125" style="80" customWidth="1"/>
    <col min="7642" max="7642" width="0" style="80" hidden="1" customWidth="1"/>
    <col min="7643" max="7643" width="9.5703125" style="80" customWidth="1"/>
    <col min="7644" max="7644" width="9.85546875" style="80" customWidth="1"/>
    <col min="7645" max="7645" width="0" style="80" hidden="1" customWidth="1"/>
    <col min="7646" max="7647" width="11.42578125" style="80" customWidth="1"/>
    <col min="7648" max="7648" width="10.7109375" style="80" customWidth="1"/>
    <col min="7649" max="7649" width="0" style="80" hidden="1" customWidth="1"/>
    <col min="7650" max="7650" width="9.85546875" style="80" customWidth="1"/>
    <col min="7651" max="7651" width="9.140625" style="80"/>
    <col min="7652" max="7652" width="0" style="80" hidden="1" customWidth="1"/>
    <col min="7653" max="7653" width="9.85546875" style="80" customWidth="1"/>
    <col min="7654" max="7654" width="9.7109375" style="80" customWidth="1"/>
    <col min="7655" max="7655" width="0" style="80" hidden="1" customWidth="1"/>
    <col min="7656" max="7656" width="11.42578125" style="80" bestFit="1" customWidth="1"/>
    <col min="7657" max="7657" width="12.140625" style="80" customWidth="1"/>
    <col min="7658" max="7658" width="11.42578125" style="80" bestFit="1" customWidth="1"/>
    <col min="7659" max="7892" width="9.140625" style="80"/>
    <col min="7893" max="7893" width="40.28515625" style="80" customWidth="1"/>
    <col min="7894" max="7895" width="14.42578125" style="80" customWidth="1"/>
    <col min="7896" max="7897" width="9.5703125" style="80" customWidth="1"/>
    <col min="7898" max="7898" width="0" style="80" hidden="1" customWidth="1"/>
    <col min="7899" max="7899" width="9.5703125" style="80" customWidth="1"/>
    <col min="7900" max="7900" width="9.85546875" style="80" customWidth="1"/>
    <col min="7901" max="7901" width="0" style="80" hidden="1" customWidth="1"/>
    <col min="7902" max="7903" width="11.42578125" style="80" customWidth="1"/>
    <col min="7904" max="7904" width="10.7109375" style="80" customWidth="1"/>
    <col min="7905" max="7905" width="0" style="80" hidden="1" customWidth="1"/>
    <col min="7906" max="7906" width="9.85546875" style="80" customWidth="1"/>
    <col min="7907" max="7907" width="9.140625" style="80"/>
    <col min="7908" max="7908" width="0" style="80" hidden="1" customWidth="1"/>
    <col min="7909" max="7909" width="9.85546875" style="80" customWidth="1"/>
    <col min="7910" max="7910" width="9.7109375" style="80" customWidth="1"/>
    <col min="7911" max="7911" width="0" style="80" hidden="1" customWidth="1"/>
    <col min="7912" max="7912" width="11.42578125" style="80" bestFit="1" customWidth="1"/>
    <col min="7913" max="7913" width="12.140625" style="80" customWidth="1"/>
    <col min="7914" max="7914" width="11.42578125" style="80" bestFit="1" customWidth="1"/>
    <col min="7915" max="8148" width="9.140625" style="80"/>
    <col min="8149" max="8149" width="40.28515625" style="80" customWidth="1"/>
    <col min="8150" max="8151" width="14.42578125" style="80" customWidth="1"/>
    <col min="8152" max="8153" width="9.5703125" style="80" customWidth="1"/>
    <col min="8154" max="8154" width="0" style="80" hidden="1" customWidth="1"/>
    <col min="8155" max="8155" width="9.5703125" style="80" customWidth="1"/>
    <col min="8156" max="8156" width="9.85546875" style="80" customWidth="1"/>
    <col min="8157" max="8157" width="0" style="80" hidden="1" customWidth="1"/>
    <col min="8158" max="8159" width="11.42578125" style="80" customWidth="1"/>
    <col min="8160" max="8160" width="10.7109375" style="80" customWidth="1"/>
    <col min="8161" max="8161" width="0" style="80" hidden="1" customWidth="1"/>
    <col min="8162" max="8162" width="9.85546875" style="80" customWidth="1"/>
    <col min="8163" max="8163" width="9.140625" style="80"/>
    <col min="8164" max="8164" width="0" style="80" hidden="1" customWidth="1"/>
    <col min="8165" max="8165" width="9.85546875" style="80" customWidth="1"/>
    <col min="8166" max="8166" width="9.7109375" style="80" customWidth="1"/>
    <col min="8167" max="8167" width="0" style="80" hidden="1" customWidth="1"/>
    <col min="8168" max="8168" width="11.42578125" style="80" bestFit="1" customWidth="1"/>
    <col min="8169" max="8169" width="12.140625" style="80" customWidth="1"/>
    <col min="8170" max="8170" width="11.42578125" style="80" bestFit="1" customWidth="1"/>
    <col min="8171" max="8404" width="9.140625" style="80"/>
    <col min="8405" max="8405" width="40.28515625" style="80" customWidth="1"/>
    <col min="8406" max="8407" width="14.42578125" style="80" customWidth="1"/>
    <col min="8408" max="8409" width="9.5703125" style="80" customWidth="1"/>
    <col min="8410" max="8410" width="0" style="80" hidden="1" customWidth="1"/>
    <col min="8411" max="8411" width="9.5703125" style="80" customWidth="1"/>
    <col min="8412" max="8412" width="9.85546875" style="80" customWidth="1"/>
    <col min="8413" max="8413" width="0" style="80" hidden="1" customWidth="1"/>
    <col min="8414" max="8415" width="11.42578125" style="80" customWidth="1"/>
    <col min="8416" max="8416" width="10.7109375" style="80" customWidth="1"/>
    <col min="8417" max="8417" width="0" style="80" hidden="1" customWidth="1"/>
    <col min="8418" max="8418" width="9.85546875" style="80" customWidth="1"/>
    <col min="8419" max="8419" width="9.140625" style="80"/>
    <col min="8420" max="8420" width="0" style="80" hidden="1" customWidth="1"/>
    <col min="8421" max="8421" width="9.85546875" style="80" customWidth="1"/>
    <col min="8422" max="8422" width="9.7109375" style="80" customWidth="1"/>
    <col min="8423" max="8423" width="0" style="80" hidden="1" customWidth="1"/>
    <col min="8424" max="8424" width="11.42578125" style="80" bestFit="1" customWidth="1"/>
    <col min="8425" max="8425" width="12.140625" style="80" customWidth="1"/>
    <col min="8426" max="8426" width="11.42578125" style="80" bestFit="1" customWidth="1"/>
    <col min="8427" max="8660" width="9.140625" style="80"/>
    <col min="8661" max="8661" width="40.28515625" style="80" customWidth="1"/>
    <col min="8662" max="8663" width="14.42578125" style="80" customWidth="1"/>
    <col min="8664" max="8665" width="9.5703125" style="80" customWidth="1"/>
    <col min="8666" max="8666" width="0" style="80" hidden="1" customWidth="1"/>
    <col min="8667" max="8667" width="9.5703125" style="80" customWidth="1"/>
    <col min="8668" max="8668" width="9.85546875" style="80" customWidth="1"/>
    <col min="8669" max="8669" width="0" style="80" hidden="1" customWidth="1"/>
    <col min="8670" max="8671" width="11.42578125" style="80" customWidth="1"/>
    <col min="8672" max="8672" width="10.7109375" style="80" customWidth="1"/>
    <col min="8673" max="8673" width="0" style="80" hidden="1" customWidth="1"/>
    <col min="8674" max="8674" width="9.85546875" style="80" customWidth="1"/>
    <col min="8675" max="8675" width="9.140625" style="80"/>
    <col min="8676" max="8676" width="0" style="80" hidden="1" customWidth="1"/>
    <col min="8677" max="8677" width="9.85546875" style="80" customWidth="1"/>
    <col min="8678" max="8678" width="9.7109375" style="80" customWidth="1"/>
    <col min="8679" max="8679" width="0" style="80" hidden="1" customWidth="1"/>
    <col min="8680" max="8680" width="11.42578125" style="80" bestFit="1" customWidth="1"/>
    <col min="8681" max="8681" width="12.140625" style="80" customWidth="1"/>
    <col min="8682" max="8682" width="11.42578125" style="80" bestFit="1" customWidth="1"/>
    <col min="8683" max="8916" width="9.140625" style="80"/>
    <col min="8917" max="8917" width="40.28515625" style="80" customWidth="1"/>
    <col min="8918" max="8919" width="14.42578125" style="80" customWidth="1"/>
    <col min="8920" max="8921" width="9.5703125" style="80" customWidth="1"/>
    <col min="8922" max="8922" width="0" style="80" hidden="1" customWidth="1"/>
    <col min="8923" max="8923" width="9.5703125" style="80" customWidth="1"/>
    <col min="8924" max="8924" width="9.85546875" style="80" customWidth="1"/>
    <col min="8925" max="8925" width="0" style="80" hidden="1" customWidth="1"/>
    <col min="8926" max="8927" width="11.42578125" style="80" customWidth="1"/>
    <col min="8928" max="8928" width="10.7109375" style="80" customWidth="1"/>
    <col min="8929" max="8929" width="0" style="80" hidden="1" customWidth="1"/>
    <col min="8930" max="8930" width="9.85546875" style="80" customWidth="1"/>
    <col min="8931" max="8931" width="9.140625" style="80"/>
    <col min="8932" max="8932" width="0" style="80" hidden="1" customWidth="1"/>
    <col min="8933" max="8933" width="9.85546875" style="80" customWidth="1"/>
    <col min="8934" max="8934" width="9.7109375" style="80" customWidth="1"/>
    <col min="8935" max="8935" width="0" style="80" hidden="1" customWidth="1"/>
    <col min="8936" max="8936" width="11.42578125" style="80" bestFit="1" customWidth="1"/>
    <col min="8937" max="8937" width="12.140625" style="80" customWidth="1"/>
    <col min="8938" max="8938" width="11.42578125" style="80" bestFit="1" customWidth="1"/>
    <col min="8939" max="9172" width="9.140625" style="80"/>
    <col min="9173" max="9173" width="40.28515625" style="80" customWidth="1"/>
    <col min="9174" max="9175" width="14.42578125" style="80" customWidth="1"/>
    <col min="9176" max="9177" width="9.5703125" style="80" customWidth="1"/>
    <col min="9178" max="9178" width="0" style="80" hidden="1" customWidth="1"/>
    <col min="9179" max="9179" width="9.5703125" style="80" customWidth="1"/>
    <col min="9180" max="9180" width="9.85546875" style="80" customWidth="1"/>
    <col min="9181" max="9181" width="0" style="80" hidden="1" customWidth="1"/>
    <col min="9182" max="9183" width="11.42578125" style="80" customWidth="1"/>
    <col min="9184" max="9184" width="10.7109375" style="80" customWidth="1"/>
    <col min="9185" max="9185" width="0" style="80" hidden="1" customWidth="1"/>
    <col min="9186" max="9186" width="9.85546875" style="80" customWidth="1"/>
    <col min="9187" max="9187" width="9.140625" style="80"/>
    <col min="9188" max="9188" width="0" style="80" hidden="1" customWidth="1"/>
    <col min="9189" max="9189" width="9.85546875" style="80" customWidth="1"/>
    <col min="9190" max="9190" width="9.7109375" style="80" customWidth="1"/>
    <col min="9191" max="9191" width="0" style="80" hidden="1" customWidth="1"/>
    <col min="9192" max="9192" width="11.42578125" style="80" bestFit="1" customWidth="1"/>
    <col min="9193" max="9193" width="12.140625" style="80" customWidth="1"/>
    <col min="9194" max="9194" width="11.42578125" style="80" bestFit="1" customWidth="1"/>
    <col min="9195" max="9428" width="9.140625" style="80"/>
    <col min="9429" max="9429" width="40.28515625" style="80" customWidth="1"/>
    <col min="9430" max="9431" width="14.42578125" style="80" customWidth="1"/>
    <col min="9432" max="9433" width="9.5703125" style="80" customWidth="1"/>
    <col min="9434" max="9434" width="0" style="80" hidden="1" customWidth="1"/>
    <col min="9435" max="9435" width="9.5703125" style="80" customWidth="1"/>
    <col min="9436" max="9436" width="9.85546875" style="80" customWidth="1"/>
    <col min="9437" max="9437" width="0" style="80" hidden="1" customWidth="1"/>
    <col min="9438" max="9439" width="11.42578125" style="80" customWidth="1"/>
    <col min="9440" max="9440" width="10.7109375" style="80" customWidth="1"/>
    <col min="9441" max="9441" width="0" style="80" hidden="1" customWidth="1"/>
    <col min="9442" max="9442" width="9.85546875" style="80" customWidth="1"/>
    <col min="9443" max="9443" width="9.140625" style="80"/>
    <col min="9444" max="9444" width="0" style="80" hidden="1" customWidth="1"/>
    <col min="9445" max="9445" width="9.85546875" style="80" customWidth="1"/>
    <col min="9446" max="9446" width="9.7109375" style="80" customWidth="1"/>
    <col min="9447" max="9447" width="0" style="80" hidden="1" customWidth="1"/>
    <col min="9448" max="9448" width="11.42578125" style="80" bestFit="1" customWidth="1"/>
    <col min="9449" max="9449" width="12.140625" style="80" customWidth="1"/>
    <col min="9450" max="9450" width="11.42578125" style="80" bestFit="1" customWidth="1"/>
    <col min="9451" max="9684" width="9.140625" style="80"/>
    <col min="9685" max="9685" width="40.28515625" style="80" customWidth="1"/>
    <col min="9686" max="9687" width="14.42578125" style="80" customWidth="1"/>
    <col min="9688" max="9689" width="9.5703125" style="80" customWidth="1"/>
    <col min="9690" max="9690" width="0" style="80" hidden="1" customWidth="1"/>
    <col min="9691" max="9691" width="9.5703125" style="80" customWidth="1"/>
    <col min="9692" max="9692" width="9.85546875" style="80" customWidth="1"/>
    <col min="9693" max="9693" width="0" style="80" hidden="1" customWidth="1"/>
    <col min="9694" max="9695" width="11.42578125" style="80" customWidth="1"/>
    <col min="9696" max="9696" width="10.7109375" style="80" customWidth="1"/>
    <col min="9697" max="9697" width="0" style="80" hidden="1" customWidth="1"/>
    <col min="9698" max="9698" width="9.85546875" style="80" customWidth="1"/>
    <col min="9699" max="9699" width="9.140625" style="80"/>
    <col min="9700" max="9700" width="0" style="80" hidden="1" customWidth="1"/>
    <col min="9701" max="9701" width="9.85546875" style="80" customWidth="1"/>
    <col min="9702" max="9702" width="9.7109375" style="80" customWidth="1"/>
    <col min="9703" max="9703" width="0" style="80" hidden="1" customWidth="1"/>
    <col min="9704" max="9704" width="11.42578125" style="80" bestFit="1" customWidth="1"/>
    <col min="9705" max="9705" width="12.140625" style="80" customWidth="1"/>
    <col min="9706" max="9706" width="11.42578125" style="80" bestFit="1" customWidth="1"/>
    <col min="9707" max="9940" width="9.140625" style="80"/>
    <col min="9941" max="9941" width="40.28515625" style="80" customWidth="1"/>
    <col min="9942" max="9943" width="14.42578125" style="80" customWidth="1"/>
    <col min="9944" max="9945" width="9.5703125" style="80" customWidth="1"/>
    <col min="9946" max="9946" width="0" style="80" hidden="1" customWidth="1"/>
    <col min="9947" max="9947" width="9.5703125" style="80" customWidth="1"/>
    <col min="9948" max="9948" width="9.85546875" style="80" customWidth="1"/>
    <col min="9949" max="9949" width="0" style="80" hidden="1" customWidth="1"/>
    <col min="9950" max="9951" width="11.42578125" style="80" customWidth="1"/>
    <col min="9952" max="9952" width="10.7109375" style="80" customWidth="1"/>
    <col min="9953" max="9953" width="0" style="80" hidden="1" customWidth="1"/>
    <col min="9954" max="9954" width="9.85546875" style="80" customWidth="1"/>
    <col min="9955" max="9955" width="9.140625" style="80"/>
    <col min="9956" max="9956" width="0" style="80" hidden="1" customWidth="1"/>
    <col min="9957" max="9957" width="9.85546875" style="80" customWidth="1"/>
    <col min="9958" max="9958" width="9.7109375" style="80" customWidth="1"/>
    <col min="9959" max="9959" width="0" style="80" hidden="1" customWidth="1"/>
    <col min="9960" max="9960" width="11.42578125" style="80" bestFit="1" customWidth="1"/>
    <col min="9961" max="9961" width="12.140625" style="80" customWidth="1"/>
    <col min="9962" max="9962" width="11.42578125" style="80" bestFit="1" customWidth="1"/>
    <col min="9963" max="10196" width="9.140625" style="80"/>
    <col min="10197" max="10197" width="40.28515625" style="80" customWidth="1"/>
    <col min="10198" max="10199" width="14.42578125" style="80" customWidth="1"/>
    <col min="10200" max="10201" width="9.5703125" style="80" customWidth="1"/>
    <col min="10202" max="10202" width="0" style="80" hidden="1" customWidth="1"/>
    <col min="10203" max="10203" width="9.5703125" style="80" customWidth="1"/>
    <col min="10204" max="10204" width="9.85546875" style="80" customWidth="1"/>
    <col min="10205" max="10205" width="0" style="80" hidden="1" customWidth="1"/>
    <col min="10206" max="10207" width="11.42578125" style="80" customWidth="1"/>
    <col min="10208" max="10208" width="10.7109375" style="80" customWidth="1"/>
    <col min="10209" max="10209" width="0" style="80" hidden="1" customWidth="1"/>
    <col min="10210" max="10210" width="9.85546875" style="80" customWidth="1"/>
    <col min="10211" max="10211" width="9.140625" style="80"/>
    <col min="10212" max="10212" width="0" style="80" hidden="1" customWidth="1"/>
    <col min="10213" max="10213" width="9.85546875" style="80" customWidth="1"/>
    <col min="10214" max="10214" width="9.7109375" style="80" customWidth="1"/>
    <col min="10215" max="10215" width="0" style="80" hidden="1" customWidth="1"/>
    <col min="10216" max="10216" width="11.42578125" style="80" bestFit="1" customWidth="1"/>
    <col min="10217" max="10217" width="12.140625" style="80" customWidth="1"/>
    <col min="10218" max="10218" width="11.42578125" style="80" bestFit="1" customWidth="1"/>
    <col min="10219" max="10452" width="9.140625" style="80"/>
    <col min="10453" max="10453" width="40.28515625" style="80" customWidth="1"/>
    <col min="10454" max="10455" width="14.42578125" style="80" customWidth="1"/>
    <col min="10456" max="10457" width="9.5703125" style="80" customWidth="1"/>
    <col min="10458" max="10458" width="0" style="80" hidden="1" customWidth="1"/>
    <col min="10459" max="10459" width="9.5703125" style="80" customWidth="1"/>
    <col min="10460" max="10460" width="9.85546875" style="80" customWidth="1"/>
    <col min="10461" max="10461" width="0" style="80" hidden="1" customWidth="1"/>
    <col min="10462" max="10463" width="11.42578125" style="80" customWidth="1"/>
    <col min="10464" max="10464" width="10.7109375" style="80" customWidth="1"/>
    <col min="10465" max="10465" width="0" style="80" hidden="1" customWidth="1"/>
    <col min="10466" max="10466" width="9.85546875" style="80" customWidth="1"/>
    <col min="10467" max="10467" width="9.140625" style="80"/>
    <col min="10468" max="10468" width="0" style="80" hidden="1" customWidth="1"/>
    <col min="10469" max="10469" width="9.85546875" style="80" customWidth="1"/>
    <col min="10470" max="10470" width="9.7109375" style="80" customWidth="1"/>
    <col min="10471" max="10471" width="0" style="80" hidden="1" customWidth="1"/>
    <col min="10472" max="10472" width="11.42578125" style="80" bestFit="1" customWidth="1"/>
    <col min="10473" max="10473" width="12.140625" style="80" customWidth="1"/>
    <col min="10474" max="10474" width="11.42578125" style="80" bestFit="1" customWidth="1"/>
    <col min="10475" max="10708" width="9.140625" style="80"/>
    <col min="10709" max="10709" width="40.28515625" style="80" customWidth="1"/>
    <col min="10710" max="10711" width="14.42578125" style="80" customWidth="1"/>
    <col min="10712" max="10713" width="9.5703125" style="80" customWidth="1"/>
    <col min="10714" max="10714" width="0" style="80" hidden="1" customWidth="1"/>
    <col min="10715" max="10715" width="9.5703125" style="80" customWidth="1"/>
    <col min="10716" max="10716" width="9.85546875" style="80" customWidth="1"/>
    <col min="10717" max="10717" width="0" style="80" hidden="1" customWidth="1"/>
    <col min="10718" max="10719" width="11.42578125" style="80" customWidth="1"/>
    <col min="10720" max="10720" width="10.7109375" style="80" customWidth="1"/>
    <col min="10721" max="10721" width="0" style="80" hidden="1" customWidth="1"/>
    <col min="10722" max="10722" width="9.85546875" style="80" customWidth="1"/>
    <col min="10723" max="10723" width="9.140625" style="80"/>
    <col min="10724" max="10724" width="0" style="80" hidden="1" customWidth="1"/>
    <col min="10725" max="10725" width="9.85546875" style="80" customWidth="1"/>
    <col min="10726" max="10726" width="9.7109375" style="80" customWidth="1"/>
    <col min="10727" max="10727" width="0" style="80" hidden="1" customWidth="1"/>
    <col min="10728" max="10728" width="11.42578125" style="80" bestFit="1" customWidth="1"/>
    <col min="10729" max="10729" width="12.140625" style="80" customWidth="1"/>
    <col min="10730" max="10730" width="11.42578125" style="80" bestFit="1" customWidth="1"/>
    <col min="10731" max="10964" width="9.140625" style="80"/>
    <col min="10965" max="10965" width="40.28515625" style="80" customWidth="1"/>
    <col min="10966" max="10967" width="14.42578125" style="80" customWidth="1"/>
    <col min="10968" max="10969" width="9.5703125" style="80" customWidth="1"/>
    <col min="10970" max="10970" width="0" style="80" hidden="1" customWidth="1"/>
    <col min="10971" max="10971" width="9.5703125" style="80" customWidth="1"/>
    <col min="10972" max="10972" width="9.85546875" style="80" customWidth="1"/>
    <col min="10973" max="10973" width="0" style="80" hidden="1" customWidth="1"/>
    <col min="10974" max="10975" width="11.42578125" style="80" customWidth="1"/>
    <col min="10976" max="10976" width="10.7109375" style="80" customWidth="1"/>
    <col min="10977" max="10977" width="0" style="80" hidden="1" customWidth="1"/>
    <col min="10978" max="10978" width="9.85546875" style="80" customWidth="1"/>
    <col min="10979" max="10979" width="9.140625" style="80"/>
    <col min="10980" max="10980" width="0" style="80" hidden="1" customWidth="1"/>
    <col min="10981" max="10981" width="9.85546875" style="80" customWidth="1"/>
    <col min="10982" max="10982" width="9.7109375" style="80" customWidth="1"/>
    <col min="10983" max="10983" width="0" style="80" hidden="1" customWidth="1"/>
    <col min="10984" max="10984" width="11.42578125" style="80" bestFit="1" customWidth="1"/>
    <col min="10985" max="10985" width="12.140625" style="80" customWidth="1"/>
    <col min="10986" max="10986" width="11.42578125" style="80" bestFit="1" customWidth="1"/>
    <col min="10987" max="11220" width="9.140625" style="80"/>
    <col min="11221" max="11221" width="40.28515625" style="80" customWidth="1"/>
    <col min="11222" max="11223" width="14.42578125" style="80" customWidth="1"/>
    <col min="11224" max="11225" width="9.5703125" style="80" customWidth="1"/>
    <col min="11226" max="11226" width="0" style="80" hidden="1" customWidth="1"/>
    <col min="11227" max="11227" width="9.5703125" style="80" customWidth="1"/>
    <col min="11228" max="11228" width="9.85546875" style="80" customWidth="1"/>
    <col min="11229" max="11229" width="0" style="80" hidden="1" customWidth="1"/>
    <col min="11230" max="11231" width="11.42578125" style="80" customWidth="1"/>
    <col min="11232" max="11232" width="10.7109375" style="80" customWidth="1"/>
    <col min="11233" max="11233" width="0" style="80" hidden="1" customWidth="1"/>
    <col min="11234" max="11234" width="9.85546875" style="80" customWidth="1"/>
    <col min="11235" max="11235" width="9.140625" style="80"/>
    <col min="11236" max="11236" width="0" style="80" hidden="1" customWidth="1"/>
    <col min="11237" max="11237" width="9.85546875" style="80" customWidth="1"/>
    <col min="11238" max="11238" width="9.7109375" style="80" customWidth="1"/>
    <col min="11239" max="11239" width="0" style="80" hidden="1" customWidth="1"/>
    <col min="11240" max="11240" width="11.42578125" style="80" bestFit="1" customWidth="1"/>
    <col min="11241" max="11241" width="12.140625" style="80" customWidth="1"/>
    <col min="11242" max="11242" width="11.42578125" style="80" bestFit="1" customWidth="1"/>
    <col min="11243" max="11476" width="9.140625" style="80"/>
    <col min="11477" max="11477" width="40.28515625" style="80" customWidth="1"/>
    <col min="11478" max="11479" width="14.42578125" style="80" customWidth="1"/>
    <col min="11480" max="11481" width="9.5703125" style="80" customWidth="1"/>
    <col min="11482" max="11482" width="0" style="80" hidden="1" customWidth="1"/>
    <col min="11483" max="11483" width="9.5703125" style="80" customWidth="1"/>
    <col min="11484" max="11484" width="9.85546875" style="80" customWidth="1"/>
    <col min="11485" max="11485" width="0" style="80" hidden="1" customWidth="1"/>
    <col min="11486" max="11487" width="11.42578125" style="80" customWidth="1"/>
    <col min="11488" max="11488" width="10.7109375" style="80" customWidth="1"/>
    <col min="11489" max="11489" width="0" style="80" hidden="1" customWidth="1"/>
    <col min="11490" max="11490" width="9.85546875" style="80" customWidth="1"/>
    <col min="11491" max="11491" width="9.140625" style="80"/>
    <col min="11492" max="11492" width="0" style="80" hidden="1" customWidth="1"/>
    <col min="11493" max="11493" width="9.85546875" style="80" customWidth="1"/>
    <col min="11494" max="11494" width="9.7109375" style="80" customWidth="1"/>
    <col min="11495" max="11495" width="0" style="80" hidden="1" customWidth="1"/>
    <col min="11496" max="11496" width="11.42578125" style="80" bestFit="1" customWidth="1"/>
    <col min="11497" max="11497" width="12.140625" style="80" customWidth="1"/>
    <col min="11498" max="11498" width="11.42578125" style="80" bestFit="1" customWidth="1"/>
    <col min="11499" max="11732" width="9.140625" style="80"/>
    <col min="11733" max="11733" width="40.28515625" style="80" customWidth="1"/>
    <col min="11734" max="11735" width="14.42578125" style="80" customWidth="1"/>
    <col min="11736" max="11737" width="9.5703125" style="80" customWidth="1"/>
    <col min="11738" max="11738" width="0" style="80" hidden="1" customWidth="1"/>
    <col min="11739" max="11739" width="9.5703125" style="80" customWidth="1"/>
    <col min="11740" max="11740" width="9.85546875" style="80" customWidth="1"/>
    <col min="11741" max="11741" width="0" style="80" hidden="1" customWidth="1"/>
    <col min="11742" max="11743" width="11.42578125" style="80" customWidth="1"/>
    <col min="11744" max="11744" width="10.7109375" style="80" customWidth="1"/>
    <col min="11745" max="11745" width="0" style="80" hidden="1" customWidth="1"/>
    <col min="11746" max="11746" width="9.85546875" style="80" customWidth="1"/>
    <col min="11747" max="11747" width="9.140625" style="80"/>
    <col min="11748" max="11748" width="0" style="80" hidden="1" customWidth="1"/>
    <col min="11749" max="11749" width="9.85546875" style="80" customWidth="1"/>
    <col min="11750" max="11750" width="9.7109375" style="80" customWidth="1"/>
    <col min="11751" max="11751" width="0" style="80" hidden="1" customWidth="1"/>
    <col min="11752" max="11752" width="11.42578125" style="80" bestFit="1" customWidth="1"/>
    <col min="11753" max="11753" width="12.140625" style="80" customWidth="1"/>
    <col min="11754" max="11754" width="11.42578125" style="80" bestFit="1" customWidth="1"/>
    <col min="11755" max="11988" width="9.140625" style="80"/>
    <col min="11989" max="11989" width="40.28515625" style="80" customWidth="1"/>
    <col min="11990" max="11991" width="14.42578125" style="80" customWidth="1"/>
    <col min="11992" max="11993" width="9.5703125" style="80" customWidth="1"/>
    <col min="11994" max="11994" width="0" style="80" hidden="1" customWidth="1"/>
    <col min="11995" max="11995" width="9.5703125" style="80" customWidth="1"/>
    <col min="11996" max="11996" width="9.85546875" style="80" customWidth="1"/>
    <col min="11997" max="11997" width="0" style="80" hidden="1" customWidth="1"/>
    <col min="11998" max="11999" width="11.42578125" style="80" customWidth="1"/>
    <col min="12000" max="12000" width="10.7109375" style="80" customWidth="1"/>
    <col min="12001" max="12001" width="0" style="80" hidden="1" customWidth="1"/>
    <col min="12002" max="12002" width="9.85546875" style="80" customWidth="1"/>
    <col min="12003" max="12003" width="9.140625" style="80"/>
    <col min="12004" max="12004" width="0" style="80" hidden="1" customWidth="1"/>
    <col min="12005" max="12005" width="9.85546875" style="80" customWidth="1"/>
    <col min="12006" max="12006" width="9.7109375" style="80" customWidth="1"/>
    <col min="12007" max="12007" width="0" style="80" hidden="1" customWidth="1"/>
    <col min="12008" max="12008" width="11.42578125" style="80" bestFit="1" customWidth="1"/>
    <col min="12009" max="12009" width="12.140625" style="80" customWidth="1"/>
    <col min="12010" max="12010" width="11.42578125" style="80" bestFit="1" customWidth="1"/>
    <col min="12011" max="12244" width="9.140625" style="80"/>
    <col min="12245" max="12245" width="40.28515625" style="80" customWidth="1"/>
    <col min="12246" max="12247" width="14.42578125" style="80" customWidth="1"/>
    <col min="12248" max="12249" width="9.5703125" style="80" customWidth="1"/>
    <col min="12250" max="12250" width="0" style="80" hidden="1" customWidth="1"/>
    <col min="12251" max="12251" width="9.5703125" style="80" customWidth="1"/>
    <col min="12252" max="12252" width="9.85546875" style="80" customWidth="1"/>
    <col min="12253" max="12253" width="0" style="80" hidden="1" customWidth="1"/>
    <col min="12254" max="12255" width="11.42578125" style="80" customWidth="1"/>
    <col min="12256" max="12256" width="10.7109375" style="80" customWidth="1"/>
    <col min="12257" max="12257" width="0" style="80" hidden="1" customWidth="1"/>
    <col min="12258" max="12258" width="9.85546875" style="80" customWidth="1"/>
    <col min="12259" max="12259" width="9.140625" style="80"/>
    <col min="12260" max="12260" width="0" style="80" hidden="1" customWidth="1"/>
    <col min="12261" max="12261" width="9.85546875" style="80" customWidth="1"/>
    <col min="12262" max="12262" width="9.7109375" style="80" customWidth="1"/>
    <col min="12263" max="12263" width="0" style="80" hidden="1" customWidth="1"/>
    <col min="12264" max="12264" width="11.42578125" style="80" bestFit="1" customWidth="1"/>
    <col min="12265" max="12265" width="12.140625" style="80" customWidth="1"/>
    <col min="12266" max="12266" width="11.42578125" style="80" bestFit="1" customWidth="1"/>
    <col min="12267" max="12500" width="9.140625" style="80"/>
    <col min="12501" max="12501" width="40.28515625" style="80" customWidth="1"/>
    <col min="12502" max="12503" width="14.42578125" style="80" customWidth="1"/>
    <col min="12504" max="12505" width="9.5703125" style="80" customWidth="1"/>
    <col min="12506" max="12506" width="0" style="80" hidden="1" customWidth="1"/>
    <col min="12507" max="12507" width="9.5703125" style="80" customWidth="1"/>
    <col min="12508" max="12508" width="9.85546875" style="80" customWidth="1"/>
    <col min="12509" max="12509" width="0" style="80" hidden="1" customWidth="1"/>
    <col min="12510" max="12511" width="11.42578125" style="80" customWidth="1"/>
    <col min="12512" max="12512" width="10.7109375" style="80" customWidth="1"/>
    <col min="12513" max="12513" width="0" style="80" hidden="1" customWidth="1"/>
    <col min="12514" max="12514" width="9.85546875" style="80" customWidth="1"/>
    <col min="12515" max="12515" width="9.140625" style="80"/>
    <col min="12516" max="12516" width="0" style="80" hidden="1" customWidth="1"/>
    <col min="12517" max="12517" width="9.85546875" style="80" customWidth="1"/>
    <col min="12518" max="12518" width="9.7109375" style="80" customWidth="1"/>
    <col min="12519" max="12519" width="0" style="80" hidden="1" customWidth="1"/>
    <col min="12520" max="12520" width="11.42578125" style="80" bestFit="1" customWidth="1"/>
    <col min="12521" max="12521" width="12.140625" style="80" customWidth="1"/>
    <col min="12522" max="12522" width="11.42578125" style="80" bestFit="1" customWidth="1"/>
    <col min="12523" max="12756" width="9.140625" style="80"/>
    <col min="12757" max="12757" width="40.28515625" style="80" customWidth="1"/>
    <col min="12758" max="12759" width="14.42578125" style="80" customWidth="1"/>
    <col min="12760" max="12761" width="9.5703125" style="80" customWidth="1"/>
    <col min="12762" max="12762" width="0" style="80" hidden="1" customWidth="1"/>
    <col min="12763" max="12763" width="9.5703125" style="80" customWidth="1"/>
    <col min="12764" max="12764" width="9.85546875" style="80" customWidth="1"/>
    <col min="12765" max="12765" width="0" style="80" hidden="1" customWidth="1"/>
    <col min="12766" max="12767" width="11.42578125" style="80" customWidth="1"/>
    <col min="12768" max="12768" width="10.7109375" style="80" customWidth="1"/>
    <col min="12769" max="12769" width="0" style="80" hidden="1" customWidth="1"/>
    <col min="12770" max="12770" width="9.85546875" style="80" customWidth="1"/>
    <col min="12771" max="12771" width="9.140625" style="80"/>
    <col min="12772" max="12772" width="0" style="80" hidden="1" customWidth="1"/>
    <col min="12773" max="12773" width="9.85546875" style="80" customWidth="1"/>
    <col min="12774" max="12774" width="9.7109375" style="80" customWidth="1"/>
    <col min="12775" max="12775" width="0" style="80" hidden="1" customWidth="1"/>
    <col min="12776" max="12776" width="11.42578125" style="80" bestFit="1" customWidth="1"/>
    <col min="12777" max="12777" width="12.140625" style="80" customWidth="1"/>
    <col min="12778" max="12778" width="11.42578125" style="80" bestFit="1" customWidth="1"/>
    <col min="12779" max="13012" width="9.140625" style="80"/>
    <col min="13013" max="13013" width="40.28515625" style="80" customWidth="1"/>
    <col min="13014" max="13015" width="14.42578125" style="80" customWidth="1"/>
    <col min="13016" max="13017" width="9.5703125" style="80" customWidth="1"/>
    <col min="13018" max="13018" width="0" style="80" hidden="1" customWidth="1"/>
    <col min="13019" max="13019" width="9.5703125" style="80" customWidth="1"/>
    <col min="13020" max="13020" width="9.85546875" style="80" customWidth="1"/>
    <col min="13021" max="13021" width="0" style="80" hidden="1" customWidth="1"/>
    <col min="13022" max="13023" width="11.42578125" style="80" customWidth="1"/>
    <col min="13024" max="13024" width="10.7109375" style="80" customWidth="1"/>
    <col min="13025" max="13025" width="0" style="80" hidden="1" customWidth="1"/>
    <col min="13026" max="13026" width="9.85546875" style="80" customWidth="1"/>
    <col min="13027" max="13027" width="9.140625" style="80"/>
    <col min="13028" max="13028" width="0" style="80" hidden="1" customWidth="1"/>
    <col min="13029" max="13029" width="9.85546875" style="80" customWidth="1"/>
    <col min="13030" max="13030" width="9.7109375" style="80" customWidth="1"/>
    <col min="13031" max="13031" width="0" style="80" hidden="1" customWidth="1"/>
    <col min="13032" max="13032" width="11.42578125" style="80" bestFit="1" customWidth="1"/>
    <col min="13033" max="13033" width="12.140625" style="80" customWidth="1"/>
    <col min="13034" max="13034" width="11.42578125" style="80" bestFit="1" customWidth="1"/>
    <col min="13035" max="13268" width="9.140625" style="80"/>
    <col min="13269" max="13269" width="40.28515625" style="80" customWidth="1"/>
    <col min="13270" max="13271" width="14.42578125" style="80" customWidth="1"/>
    <col min="13272" max="13273" width="9.5703125" style="80" customWidth="1"/>
    <col min="13274" max="13274" width="0" style="80" hidden="1" customWidth="1"/>
    <col min="13275" max="13275" width="9.5703125" style="80" customWidth="1"/>
    <col min="13276" max="13276" width="9.85546875" style="80" customWidth="1"/>
    <col min="13277" max="13277" width="0" style="80" hidden="1" customWidth="1"/>
    <col min="13278" max="13279" width="11.42578125" style="80" customWidth="1"/>
    <col min="13280" max="13280" width="10.7109375" style="80" customWidth="1"/>
    <col min="13281" max="13281" width="0" style="80" hidden="1" customWidth="1"/>
    <col min="13282" max="13282" width="9.85546875" style="80" customWidth="1"/>
    <col min="13283" max="13283" width="9.140625" style="80"/>
    <col min="13284" max="13284" width="0" style="80" hidden="1" customWidth="1"/>
    <col min="13285" max="13285" width="9.85546875" style="80" customWidth="1"/>
    <col min="13286" max="13286" width="9.7109375" style="80" customWidth="1"/>
    <col min="13287" max="13287" width="0" style="80" hidden="1" customWidth="1"/>
    <col min="13288" max="13288" width="11.42578125" style="80" bestFit="1" customWidth="1"/>
    <col min="13289" max="13289" width="12.140625" style="80" customWidth="1"/>
    <col min="13290" max="13290" width="11.42578125" style="80" bestFit="1" customWidth="1"/>
    <col min="13291" max="13524" width="9.140625" style="80"/>
    <col min="13525" max="13525" width="40.28515625" style="80" customWidth="1"/>
    <col min="13526" max="13527" width="14.42578125" style="80" customWidth="1"/>
    <col min="13528" max="13529" width="9.5703125" style="80" customWidth="1"/>
    <col min="13530" max="13530" width="0" style="80" hidden="1" customWidth="1"/>
    <col min="13531" max="13531" width="9.5703125" style="80" customWidth="1"/>
    <col min="13532" max="13532" width="9.85546875" style="80" customWidth="1"/>
    <col min="13533" max="13533" width="0" style="80" hidden="1" customWidth="1"/>
    <col min="13534" max="13535" width="11.42578125" style="80" customWidth="1"/>
    <col min="13536" max="13536" width="10.7109375" style="80" customWidth="1"/>
    <col min="13537" max="13537" width="0" style="80" hidden="1" customWidth="1"/>
    <col min="13538" max="13538" width="9.85546875" style="80" customWidth="1"/>
    <col min="13539" max="13539" width="9.140625" style="80"/>
    <col min="13540" max="13540" width="0" style="80" hidden="1" customWidth="1"/>
    <col min="13541" max="13541" width="9.85546875" style="80" customWidth="1"/>
    <col min="13542" max="13542" width="9.7109375" style="80" customWidth="1"/>
    <col min="13543" max="13543" width="0" style="80" hidden="1" customWidth="1"/>
    <col min="13544" max="13544" width="11.42578125" style="80" bestFit="1" customWidth="1"/>
    <col min="13545" max="13545" width="12.140625" style="80" customWidth="1"/>
    <col min="13546" max="13546" width="11.42578125" style="80" bestFit="1" customWidth="1"/>
    <col min="13547" max="13780" width="9.140625" style="80"/>
    <col min="13781" max="13781" width="40.28515625" style="80" customWidth="1"/>
    <col min="13782" max="13783" width="14.42578125" style="80" customWidth="1"/>
    <col min="13784" max="13785" width="9.5703125" style="80" customWidth="1"/>
    <col min="13786" max="13786" width="0" style="80" hidden="1" customWidth="1"/>
    <col min="13787" max="13787" width="9.5703125" style="80" customWidth="1"/>
    <col min="13788" max="13788" width="9.85546875" style="80" customWidth="1"/>
    <col min="13789" max="13789" width="0" style="80" hidden="1" customWidth="1"/>
    <col min="13790" max="13791" width="11.42578125" style="80" customWidth="1"/>
    <col min="13792" max="13792" width="10.7109375" style="80" customWidth="1"/>
    <col min="13793" max="13793" width="0" style="80" hidden="1" customWidth="1"/>
    <col min="13794" max="13794" width="9.85546875" style="80" customWidth="1"/>
    <col min="13795" max="13795" width="9.140625" style="80"/>
    <col min="13796" max="13796" width="0" style="80" hidden="1" customWidth="1"/>
    <col min="13797" max="13797" width="9.85546875" style="80" customWidth="1"/>
    <col min="13798" max="13798" width="9.7109375" style="80" customWidth="1"/>
    <col min="13799" max="13799" width="0" style="80" hidden="1" customWidth="1"/>
    <col min="13800" max="13800" width="11.42578125" style="80" bestFit="1" customWidth="1"/>
    <col min="13801" max="13801" width="12.140625" style="80" customWidth="1"/>
    <col min="13802" max="13802" width="11.42578125" style="80" bestFit="1" customWidth="1"/>
    <col min="13803" max="14036" width="9.140625" style="80"/>
    <col min="14037" max="14037" width="40.28515625" style="80" customWidth="1"/>
    <col min="14038" max="14039" width="14.42578125" style="80" customWidth="1"/>
    <col min="14040" max="14041" width="9.5703125" style="80" customWidth="1"/>
    <col min="14042" max="14042" width="0" style="80" hidden="1" customWidth="1"/>
    <col min="14043" max="14043" width="9.5703125" style="80" customWidth="1"/>
    <col min="14044" max="14044" width="9.85546875" style="80" customWidth="1"/>
    <col min="14045" max="14045" width="0" style="80" hidden="1" customWidth="1"/>
    <col min="14046" max="14047" width="11.42578125" style="80" customWidth="1"/>
    <col min="14048" max="14048" width="10.7109375" style="80" customWidth="1"/>
    <col min="14049" max="14049" width="0" style="80" hidden="1" customWidth="1"/>
    <col min="14050" max="14050" width="9.85546875" style="80" customWidth="1"/>
    <col min="14051" max="14051" width="9.140625" style="80"/>
    <col min="14052" max="14052" width="0" style="80" hidden="1" customWidth="1"/>
    <col min="14053" max="14053" width="9.85546875" style="80" customWidth="1"/>
    <col min="14054" max="14054" width="9.7109375" style="80" customWidth="1"/>
    <col min="14055" max="14055" width="0" style="80" hidden="1" customWidth="1"/>
    <col min="14056" max="14056" width="11.42578125" style="80" bestFit="1" customWidth="1"/>
    <col min="14057" max="14057" width="12.140625" style="80" customWidth="1"/>
    <col min="14058" max="14058" width="11.42578125" style="80" bestFit="1" customWidth="1"/>
    <col min="14059" max="14292" width="9.140625" style="80"/>
    <col min="14293" max="14293" width="40.28515625" style="80" customWidth="1"/>
    <col min="14294" max="14295" width="14.42578125" style="80" customWidth="1"/>
    <col min="14296" max="14297" width="9.5703125" style="80" customWidth="1"/>
    <col min="14298" max="14298" width="0" style="80" hidden="1" customWidth="1"/>
    <col min="14299" max="14299" width="9.5703125" style="80" customWidth="1"/>
    <col min="14300" max="14300" width="9.85546875" style="80" customWidth="1"/>
    <col min="14301" max="14301" width="0" style="80" hidden="1" customWidth="1"/>
    <col min="14302" max="14303" width="11.42578125" style="80" customWidth="1"/>
    <col min="14304" max="14304" width="10.7109375" style="80" customWidth="1"/>
    <col min="14305" max="14305" width="0" style="80" hidden="1" customWidth="1"/>
    <col min="14306" max="14306" width="9.85546875" style="80" customWidth="1"/>
    <col min="14307" max="14307" width="9.140625" style="80"/>
    <col min="14308" max="14308" width="0" style="80" hidden="1" customWidth="1"/>
    <col min="14309" max="14309" width="9.85546875" style="80" customWidth="1"/>
    <col min="14310" max="14310" width="9.7109375" style="80" customWidth="1"/>
    <col min="14311" max="14311" width="0" style="80" hidden="1" customWidth="1"/>
    <col min="14312" max="14312" width="11.42578125" style="80" bestFit="1" customWidth="1"/>
    <col min="14313" max="14313" width="12.140625" style="80" customWidth="1"/>
    <col min="14314" max="14314" width="11.42578125" style="80" bestFit="1" customWidth="1"/>
    <col min="14315" max="14548" width="9.140625" style="80"/>
    <col min="14549" max="14549" width="40.28515625" style="80" customWidth="1"/>
    <col min="14550" max="14551" width="14.42578125" style="80" customWidth="1"/>
    <col min="14552" max="14553" width="9.5703125" style="80" customWidth="1"/>
    <col min="14554" max="14554" width="0" style="80" hidden="1" customWidth="1"/>
    <col min="14555" max="14555" width="9.5703125" style="80" customWidth="1"/>
    <col min="14556" max="14556" width="9.85546875" style="80" customWidth="1"/>
    <col min="14557" max="14557" width="0" style="80" hidden="1" customWidth="1"/>
    <col min="14558" max="14559" width="11.42578125" style="80" customWidth="1"/>
    <col min="14560" max="14560" width="10.7109375" style="80" customWidth="1"/>
    <col min="14561" max="14561" width="0" style="80" hidden="1" customWidth="1"/>
    <col min="14562" max="14562" width="9.85546875" style="80" customWidth="1"/>
    <col min="14563" max="14563" width="9.140625" style="80"/>
    <col min="14564" max="14564" width="0" style="80" hidden="1" customWidth="1"/>
    <col min="14565" max="14565" width="9.85546875" style="80" customWidth="1"/>
    <col min="14566" max="14566" width="9.7109375" style="80" customWidth="1"/>
    <col min="14567" max="14567" width="0" style="80" hidden="1" customWidth="1"/>
    <col min="14568" max="14568" width="11.42578125" style="80" bestFit="1" customWidth="1"/>
    <col min="14569" max="14569" width="12.140625" style="80" customWidth="1"/>
    <col min="14570" max="14570" width="11.42578125" style="80" bestFit="1" customWidth="1"/>
    <col min="14571" max="14804" width="9.140625" style="80"/>
    <col min="14805" max="14805" width="40.28515625" style="80" customWidth="1"/>
    <col min="14806" max="14807" width="14.42578125" style="80" customWidth="1"/>
    <col min="14808" max="14809" width="9.5703125" style="80" customWidth="1"/>
    <col min="14810" max="14810" width="0" style="80" hidden="1" customWidth="1"/>
    <col min="14811" max="14811" width="9.5703125" style="80" customWidth="1"/>
    <col min="14812" max="14812" width="9.85546875" style="80" customWidth="1"/>
    <col min="14813" max="14813" width="0" style="80" hidden="1" customWidth="1"/>
    <col min="14814" max="14815" width="11.42578125" style="80" customWidth="1"/>
    <col min="14816" max="14816" width="10.7109375" style="80" customWidth="1"/>
    <col min="14817" max="14817" width="0" style="80" hidden="1" customWidth="1"/>
    <col min="14818" max="14818" width="9.85546875" style="80" customWidth="1"/>
    <col min="14819" max="14819" width="9.140625" style="80"/>
    <col min="14820" max="14820" width="0" style="80" hidden="1" customWidth="1"/>
    <col min="14821" max="14821" width="9.85546875" style="80" customWidth="1"/>
    <col min="14822" max="14822" width="9.7109375" style="80" customWidth="1"/>
    <col min="14823" max="14823" width="0" style="80" hidden="1" customWidth="1"/>
    <col min="14824" max="14824" width="11.42578125" style="80" bestFit="1" customWidth="1"/>
    <col min="14825" max="14825" width="12.140625" style="80" customWidth="1"/>
    <col min="14826" max="14826" width="11.42578125" style="80" bestFit="1" customWidth="1"/>
    <col min="14827" max="15060" width="9.140625" style="80"/>
    <col min="15061" max="15061" width="40.28515625" style="80" customWidth="1"/>
    <col min="15062" max="15063" width="14.42578125" style="80" customWidth="1"/>
    <col min="15064" max="15065" width="9.5703125" style="80" customWidth="1"/>
    <col min="15066" max="15066" width="0" style="80" hidden="1" customWidth="1"/>
    <col min="15067" max="15067" width="9.5703125" style="80" customWidth="1"/>
    <col min="15068" max="15068" width="9.85546875" style="80" customWidth="1"/>
    <col min="15069" max="15069" width="0" style="80" hidden="1" customWidth="1"/>
    <col min="15070" max="15071" width="11.42578125" style="80" customWidth="1"/>
    <col min="15072" max="15072" width="10.7109375" style="80" customWidth="1"/>
    <col min="15073" max="15073" width="0" style="80" hidden="1" customWidth="1"/>
    <col min="15074" max="15074" width="9.85546875" style="80" customWidth="1"/>
    <col min="15075" max="15075" width="9.140625" style="80"/>
    <col min="15076" max="15076" width="0" style="80" hidden="1" customWidth="1"/>
    <col min="15077" max="15077" width="9.85546875" style="80" customWidth="1"/>
    <col min="15078" max="15078" width="9.7109375" style="80" customWidth="1"/>
    <col min="15079" max="15079" width="0" style="80" hidden="1" customWidth="1"/>
    <col min="15080" max="15080" width="11.42578125" style="80" bestFit="1" customWidth="1"/>
    <col min="15081" max="15081" width="12.140625" style="80" customWidth="1"/>
    <col min="15082" max="15082" width="11.42578125" style="80" bestFit="1" customWidth="1"/>
    <col min="15083" max="15316" width="9.140625" style="80"/>
    <col min="15317" max="15317" width="40.28515625" style="80" customWidth="1"/>
    <col min="15318" max="15319" width="14.42578125" style="80" customWidth="1"/>
    <col min="15320" max="15321" width="9.5703125" style="80" customWidth="1"/>
    <col min="15322" max="15322" width="0" style="80" hidden="1" customWidth="1"/>
    <col min="15323" max="15323" width="9.5703125" style="80" customWidth="1"/>
    <col min="15324" max="15324" width="9.85546875" style="80" customWidth="1"/>
    <col min="15325" max="15325" width="0" style="80" hidden="1" customWidth="1"/>
    <col min="15326" max="15327" width="11.42578125" style="80" customWidth="1"/>
    <col min="15328" max="15328" width="10.7109375" style="80" customWidth="1"/>
    <col min="15329" max="15329" width="0" style="80" hidden="1" customWidth="1"/>
    <col min="15330" max="15330" width="9.85546875" style="80" customWidth="1"/>
    <col min="15331" max="15331" width="9.140625" style="80"/>
    <col min="15332" max="15332" width="0" style="80" hidden="1" customWidth="1"/>
    <col min="15333" max="15333" width="9.85546875" style="80" customWidth="1"/>
    <col min="15334" max="15334" width="9.7109375" style="80" customWidth="1"/>
    <col min="15335" max="15335" width="0" style="80" hidden="1" customWidth="1"/>
    <col min="15336" max="15336" width="11.42578125" style="80" bestFit="1" customWidth="1"/>
    <col min="15337" max="15337" width="12.140625" style="80" customWidth="1"/>
    <col min="15338" max="15338" width="11.42578125" style="80" bestFit="1" customWidth="1"/>
    <col min="15339" max="15572" width="9.140625" style="80"/>
    <col min="15573" max="15573" width="40.28515625" style="80" customWidth="1"/>
    <col min="15574" max="15575" width="14.42578125" style="80" customWidth="1"/>
    <col min="15576" max="15577" width="9.5703125" style="80" customWidth="1"/>
    <col min="15578" max="15578" width="0" style="80" hidden="1" customWidth="1"/>
    <col min="15579" max="15579" width="9.5703125" style="80" customWidth="1"/>
    <col min="15580" max="15580" width="9.85546875" style="80" customWidth="1"/>
    <col min="15581" max="15581" width="0" style="80" hidden="1" customWidth="1"/>
    <col min="15582" max="15583" width="11.42578125" style="80" customWidth="1"/>
    <col min="15584" max="15584" width="10.7109375" style="80" customWidth="1"/>
    <col min="15585" max="15585" width="0" style="80" hidden="1" customWidth="1"/>
    <col min="15586" max="15586" width="9.85546875" style="80" customWidth="1"/>
    <col min="15587" max="15587" width="9.140625" style="80"/>
    <col min="15588" max="15588" width="0" style="80" hidden="1" customWidth="1"/>
    <col min="15589" max="15589" width="9.85546875" style="80" customWidth="1"/>
    <col min="15590" max="15590" width="9.7109375" style="80" customWidth="1"/>
    <col min="15591" max="15591" width="0" style="80" hidden="1" customWidth="1"/>
    <col min="15592" max="15592" width="11.42578125" style="80" bestFit="1" customWidth="1"/>
    <col min="15593" max="15593" width="12.140625" style="80" customWidth="1"/>
    <col min="15594" max="15594" width="11.42578125" style="80" bestFit="1" customWidth="1"/>
    <col min="15595" max="15828" width="9.140625" style="80"/>
    <col min="15829" max="15829" width="40.28515625" style="80" customWidth="1"/>
    <col min="15830" max="15831" width="14.42578125" style="80" customWidth="1"/>
    <col min="15832" max="15833" width="9.5703125" style="80" customWidth="1"/>
    <col min="15834" max="15834" width="0" style="80" hidden="1" customWidth="1"/>
    <col min="15835" max="15835" width="9.5703125" style="80" customWidth="1"/>
    <col min="15836" max="15836" width="9.85546875" style="80" customWidth="1"/>
    <col min="15837" max="15837" width="0" style="80" hidden="1" customWidth="1"/>
    <col min="15838" max="15839" width="11.42578125" style="80" customWidth="1"/>
    <col min="15840" max="15840" width="10.7109375" style="80" customWidth="1"/>
    <col min="15841" max="15841" width="0" style="80" hidden="1" customWidth="1"/>
    <col min="15842" max="15842" width="9.85546875" style="80" customWidth="1"/>
    <col min="15843" max="15843" width="9.140625" style="80"/>
    <col min="15844" max="15844" width="0" style="80" hidden="1" customWidth="1"/>
    <col min="15845" max="15845" width="9.85546875" style="80" customWidth="1"/>
    <col min="15846" max="15846" width="9.7109375" style="80" customWidth="1"/>
    <col min="15847" max="15847" width="0" style="80" hidden="1" customWidth="1"/>
    <col min="15848" max="15848" width="11.42578125" style="80" bestFit="1" customWidth="1"/>
    <col min="15849" max="15849" width="12.140625" style="80" customWidth="1"/>
    <col min="15850" max="15850" width="11.42578125" style="80" bestFit="1" customWidth="1"/>
    <col min="15851" max="16084" width="9.140625" style="80"/>
    <col min="16085" max="16085" width="40.28515625" style="80" customWidth="1"/>
    <col min="16086" max="16087" width="14.42578125" style="80" customWidth="1"/>
    <col min="16088" max="16089" width="9.5703125" style="80" customWidth="1"/>
    <col min="16090" max="16090" width="0" style="80" hidden="1" customWidth="1"/>
    <col min="16091" max="16091" width="9.5703125" style="80" customWidth="1"/>
    <col min="16092" max="16092" width="9.85546875" style="80" customWidth="1"/>
    <col min="16093" max="16093" width="0" style="80" hidden="1" customWidth="1"/>
    <col min="16094" max="16095" width="11.42578125" style="80" customWidth="1"/>
    <col min="16096" max="16096" width="10.7109375" style="80" customWidth="1"/>
    <col min="16097" max="16097" width="0" style="80" hidden="1" customWidth="1"/>
    <col min="16098" max="16098" width="9.85546875" style="80" customWidth="1"/>
    <col min="16099" max="16099" width="9.140625" style="80"/>
    <col min="16100" max="16100" width="0" style="80" hidden="1" customWidth="1"/>
    <col min="16101" max="16101" width="9.85546875" style="80" customWidth="1"/>
    <col min="16102" max="16102" width="9.7109375" style="80" customWidth="1"/>
    <col min="16103" max="16103" width="0" style="80" hidden="1" customWidth="1"/>
    <col min="16104" max="16104" width="11.42578125" style="80" bestFit="1" customWidth="1"/>
    <col min="16105" max="16105" width="12.140625" style="80" customWidth="1"/>
    <col min="16106" max="16106" width="11.42578125" style="80" bestFit="1" customWidth="1"/>
    <col min="16107" max="16382" width="9.140625" style="80"/>
    <col min="16383" max="16384" width="9.140625" style="80" customWidth="1"/>
  </cols>
  <sheetData>
    <row r="1" spans="1:16106" s="79" customFormat="1" ht="45.75" customHeight="1">
      <c r="A1" s="75" t="s">
        <v>434</v>
      </c>
      <c r="B1" s="76" t="s">
        <v>450</v>
      </c>
      <c r="C1" s="76" t="s">
        <v>670</v>
      </c>
      <c r="D1" s="76" t="s">
        <v>671</v>
      </c>
      <c r="E1" s="76" t="s">
        <v>672</v>
      </c>
      <c r="F1" s="76" t="s">
        <v>673</v>
      </c>
      <c r="G1" s="76" t="s">
        <v>674</v>
      </c>
      <c r="H1" s="77" t="s">
        <v>453</v>
      </c>
      <c r="I1" s="77" t="s">
        <v>542</v>
      </c>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c r="HQ1" s="80"/>
      <c r="HR1" s="80"/>
      <c r="HS1" s="80"/>
      <c r="HT1" s="80"/>
      <c r="HU1" s="80"/>
      <c r="HV1" s="80"/>
      <c r="HW1" s="80"/>
      <c r="HX1" s="80"/>
      <c r="HY1" s="80"/>
      <c r="HZ1" s="80"/>
      <c r="IA1" s="80"/>
      <c r="IB1" s="80"/>
      <c r="IC1" s="80"/>
      <c r="ID1" s="80"/>
      <c r="IE1" s="80"/>
      <c r="IF1" s="80"/>
      <c r="IG1" s="80"/>
      <c r="IH1" s="80"/>
      <c r="II1" s="80"/>
      <c r="IJ1" s="80"/>
      <c r="IK1" s="80"/>
      <c r="IL1" s="80"/>
      <c r="IM1" s="80"/>
      <c r="IN1" s="80"/>
      <c r="IO1" s="80"/>
      <c r="IP1" s="80"/>
      <c r="IQ1" s="80"/>
      <c r="IR1" s="80"/>
      <c r="IS1" s="80"/>
      <c r="IT1" s="80"/>
      <c r="IU1" s="80"/>
      <c r="IV1" s="80"/>
      <c r="IW1" s="80"/>
      <c r="IX1" s="80"/>
      <c r="IY1" s="80"/>
      <c r="IZ1" s="80"/>
      <c r="JA1" s="80"/>
      <c r="JB1" s="80"/>
      <c r="JC1" s="80"/>
      <c r="JD1" s="80"/>
      <c r="JE1" s="80"/>
      <c r="JF1" s="80"/>
      <c r="JG1" s="80"/>
      <c r="JH1" s="80"/>
      <c r="JI1" s="80"/>
      <c r="JJ1" s="80"/>
      <c r="JK1" s="80"/>
      <c r="JL1" s="80"/>
      <c r="JM1" s="80"/>
      <c r="JN1" s="80"/>
      <c r="JO1" s="80"/>
      <c r="JP1" s="80"/>
      <c r="JQ1" s="80"/>
      <c r="JR1" s="80"/>
      <c r="JS1" s="80"/>
      <c r="JT1" s="80"/>
      <c r="JU1" s="80"/>
      <c r="JV1" s="80"/>
      <c r="JW1" s="80"/>
      <c r="JX1" s="80"/>
      <c r="JY1" s="80"/>
      <c r="JZ1" s="80"/>
      <c r="KA1" s="80"/>
      <c r="KB1" s="80"/>
      <c r="KC1" s="80"/>
      <c r="KD1" s="80"/>
      <c r="KE1" s="80"/>
      <c r="KF1" s="80"/>
      <c r="KG1" s="80"/>
      <c r="KH1" s="80"/>
      <c r="KI1" s="80"/>
      <c r="KJ1" s="80"/>
      <c r="KK1" s="80"/>
      <c r="KL1" s="80"/>
      <c r="KM1" s="80"/>
      <c r="KN1" s="80"/>
      <c r="KO1" s="80"/>
      <c r="KP1" s="80"/>
      <c r="KQ1" s="80"/>
      <c r="KR1" s="80"/>
      <c r="KS1" s="80"/>
      <c r="KT1" s="80"/>
      <c r="KU1" s="80"/>
      <c r="KV1" s="80"/>
      <c r="KW1" s="80"/>
      <c r="KX1" s="80"/>
      <c r="KY1" s="80"/>
      <c r="KZ1" s="80"/>
      <c r="LA1" s="80"/>
      <c r="LB1" s="80"/>
      <c r="LC1" s="80"/>
      <c r="LD1" s="80"/>
      <c r="LE1" s="80"/>
      <c r="LF1" s="80"/>
      <c r="LG1" s="80"/>
      <c r="LH1" s="80"/>
      <c r="LI1" s="80"/>
      <c r="LJ1" s="80"/>
      <c r="LK1" s="80"/>
      <c r="LL1" s="80"/>
      <c r="LM1" s="80"/>
      <c r="LN1" s="80"/>
      <c r="LO1" s="80"/>
      <c r="LP1" s="80"/>
      <c r="LQ1" s="80"/>
      <c r="LR1" s="80"/>
      <c r="LS1" s="80"/>
      <c r="LT1" s="80"/>
      <c r="LU1" s="80"/>
      <c r="LV1" s="80"/>
      <c r="LW1" s="80"/>
      <c r="LX1" s="80"/>
      <c r="LY1" s="80"/>
      <c r="LZ1" s="80"/>
      <c r="MA1" s="80"/>
      <c r="MB1" s="80"/>
      <c r="MC1" s="80"/>
      <c r="MD1" s="80"/>
      <c r="ME1" s="80"/>
      <c r="MF1" s="80"/>
      <c r="MG1" s="80"/>
      <c r="MH1" s="80"/>
      <c r="MI1" s="80"/>
      <c r="MJ1" s="80"/>
      <c r="MK1" s="80"/>
      <c r="ML1" s="80"/>
      <c r="MM1" s="80"/>
      <c r="MN1" s="80"/>
      <c r="MO1" s="80"/>
      <c r="MP1" s="80"/>
      <c r="MQ1" s="80"/>
      <c r="MR1" s="80"/>
      <c r="MS1" s="80"/>
      <c r="MT1" s="80"/>
      <c r="MU1" s="80"/>
      <c r="MV1" s="80"/>
      <c r="MW1" s="80"/>
      <c r="MX1" s="80"/>
      <c r="MY1" s="80"/>
      <c r="MZ1" s="80"/>
      <c r="NA1" s="80"/>
      <c r="NB1" s="80"/>
      <c r="NC1" s="80"/>
      <c r="ND1" s="80"/>
      <c r="NE1" s="80"/>
      <c r="NF1" s="80"/>
      <c r="NG1" s="80"/>
      <c r="NH1" s="80"/>
      <c r="NI1" s="80"/>
      <c r="NJ1" s="80"/>
      <c r="NK1" s="80"/>
      <c r="NL1" s="80"/>
      <c r="NM1" s="80"/>
      <c r="NN1" s="80"/>
      <c r="NO1" s="80"/>
      <c r="NP1" s="80"/>
      <c r="NQ1" s="80"/>
      <c r="NR1" s="80"/>
      <c r="NS1" s="80"/>
      <c r="NT1" s="80"/>
      <c r="NU1" s="80"/>
      <c r="NV1" s="80"/>
      <c r="NW1" s="80"/>
      <c r="NX1" s="80"/>
      <c r="NY1" s="80"/>
      <c r="NZ1" s="80"/>
      <c r="OA1" s="80"/>
      <c r="OB1" s="80"/>
      <c r="OC1" s="80"/>
      <c r="OD1" s="80"/>
      <c r="OE1" s="80"/>
      <c r="OF1" s="80"/>
      <c r="OG1" s="80"/>
      <c r="OH1" s="80"/>
      <c r="OI1" s="80"/>
      <c r="OJ1" s="80"/>
      <c r="OK1" s="80"/>
      <c r="OL1" s="80"/>
      <c r="OM1" s="80"/>
      <c r="ON1" s="80"/>
      <c r="OO1" s="80"/>
      <c r="OP1" s="80"/>
      <c r="OQ1" s="80"/>
      <c r="OR1" s="80"/>
      <c r="OS1" s="80"/>
      <c r="OT1" s="80"/>
      <c r="OU1" s="80"/>
      <c r="OV1" s="80"/>
      <c r="OW1" s="80"/>
      <c r="OX1" s="80"/>
      <c r="OY1" s="80"/>
      <c r="OZ1" s="80"/>
      <c r="PA1" s="80"/>
      <c r="PB1" s="80"/>
      <c r="PC1" s="80"/>
      <c r="PD1" s="80"/>
      <c r="PE1" s="80"/>
      <c r="PF1" s="80"/>
      <c r="PG1" s="80"/>
      <c r="PH1" s="80"/>
      <c r="PI1" s="80"/>
      <c r="PJ1" s="80"/>
      <c r="PK1" s="80"/>
      <c r="PL1" s="80"/>
      <c r="PM1" s="80"/>
      <c r="PN1" s="80"/>
      <c r="PO1" s="80"/>
      <c r="PP1" s="80"/>
      <c r="PQ1" s="80"/>
      <c r="PR1" s="80"/>
      <c r="PS1" s="80"/>
      <c r="PT1" s="80"/>
      <c r="PU1" s="80"/>
      <c r="PV1" s="80"/>
      <c r="PW1" s="80"/>
      <c r="PX1" s="80"/>
      <c r="PY1" s="80"/>
      <c r="PZ1" s="80"/>
      <c r="QA1" s="80"/>
      <c r="QB1" s="80"/>
      <c r="QC1" s="80"/>
      <c r="QD1" s="80"/>
      <c r="QE1" s="80"/>
      <c r="QF1" s="80"/>
      <c r="QG1" s="80"/>
      <c r="QH1" s="80"/>
      <c r="QI1" s="80"/>
      <c r="QJ1" s="80"/>
      <c r="QK1" s="80"/>
      <c r="QL1" s="80"/>
      <c r="QM1" s="80"/>
      <c r="QN1" s="80"/>
      <c r="QO1" s="80"/>
      <c r="QP1" s="80"/>
      <c r="QQ1" s="80"/>
      <c r="QR1" s="80"/>
      <c r="QS1" s="80"/>
      <c r="QT1" s="80"/>
      <c r="QU1" s="80"/>
      <c r="QV1" s="80"/>
      <c r="QW1" s="80"/>
      <c r="QX1" s="80"/>
      <c r="QY1" s="80"/>
      <c r="QZ1" s="80"/>
      <c r="RA1" s="80"/>
      <c r="RB1" s="80"/>
      <c r="RC1" s="80"/>
      <c r="RD1" s="80"/>
      <c r="RE1" s="80"/>
      <c r="RF1" s="80"/>
      <c r="RG1" s="80"/>
      <c r="RH1" s="80"/>
      <c r="RI1" s="80"/>
      <c r="RJ1" s="80"/>
      <c r="RK1" s="80"/>
      <c r="RL1" s="80"/>
      <c r="RM1" s="80"/>
      <c r="RN1" s="80"/>
      <c r="RO1" s="80"/>
      <c r="RP1" s="80"/>
      <c r="RQ1" s="80"/>
      <c r="RR1" s="80"/>
      <c r="RS1" s="80"/>
      <c r="RT1" s="80"/>
      <c r="RU1" s="80"/>
      <c r="RV1" s="80"/>
      <c r="RW1" s="80"/>
      <c r="RX1" s="80"/>
      <c r="RY1" s="80"/>
      <c r="RZ1" s="80"/>
      <c r="SA1" s="80"/>
      <c r="SB1" s="80"/>
      <c r="SC1" s="80"/>
      <c r="SD1" s="80"/>
      <c r="SE1" s="80"/>
      <c r="SF1" s="80"/>
      <c r="SG1" s="80"/>
      <c r="SH1" s="80"/>
      <c r="SI1" s="80"/>
      <c r="SJ1" s="80"/>
      <c r="SK1" s="80"/>
      <c r="SL1" s="80"/>
      <c r="SM1" s="80"/>
      <c r="SN1" s="80"/>
      <c r="SO1" s="80"/>
      <c r="SP1" s="80"/>
      <c r="SQ1" s="80"/>
      <c r="SR1" s="80"/>
      <c r="SS1" s="80"/>
      <c r="ST1" s="80"/>
      <c r="SU1" s="80"/>
      <c r="SV1" s="80"/>
      <c r="SW1" s="80"/>
      <c r="SX1" s="80"/>
      <c r="SY1" s="80"/>
      <c r="SZ1" s="80"/>
      <c r="TA1" s="80"/>
      <c r="TB1" s="80"/>
      <c r="TC1" s="80"/>
      <c r="TD1" s="80"/>
      <c r="TE1" s="80"/>
      <c r="TF1" s="80"/>
      <c r="TG1" s="80"/>
      <c r="TH1" s="80"/>
      <c r="TI1" s="80"/>
      <c r="TJ1" s="80"/>
      <c r="TK1" s="80"/>
      <c r="TL1" s="80"/>
      <c r="TM1" s="80"/>
      <c r="TN1" s="80"/>
      <c r="TO1" s="80"/>
      <c r="TP1" s="80"/>
      <c r="TQ1" s="80"/>
      <c r="TR1" s="80"/>
      <c r="TS1" s="80"/>
      <c r="TT1" s="80"/>
      <c r="TU1" s="80"/>
      <c r="TV1" s="80"/>
      <c r="TW1" s="80"/>
      <c r="TX1" s="80"/>
      <c r="TY1" s="80"/>
      <c r="TZ1" s="80"/>
      <c r="UA1" s="80"/>
      <c r="UB1" s="80"/>
      <c r="UC1" s="80"/>
      <c r="UD1" s="80"/>
      <c r="UE1" s="80"/>
      <c r="UF1" s="80"/>
      <c r="UG1" s="80"/>
      <c r="UH1" s="80"/>
      <c r="UI1" s="80"/>
      <c r="UJ1" s="80"/>
      <c r="UK1" s="80"/>
      <c r="UL1" s="80"/>
      <c r="UM1" s="80"/>
      <c r="UN1" s="80"/>
      <c r="UO1" s="80"/>
      <c r="UP1" s="80"/>
      <c r="UQ1" s="80"/>
      <c r="UR1" s="80"/>
      <c r="US1" s="80"/>
      <c r="UT1" s="80"/>
      <c r="UU1" s="80"/>
      <c r="UV1" s="80"/>
      <c r="UW1" s="80"/>
      <c r="UX1" s="80"/>
      <c r="UY1" s="80"/>
      <c r="UZ1" s="80"/>
      <c r="VA1" s="80"/>
      <c r="VB1" s="80"/>
      <c r="VC1" s="80"/>
      <c r="VD1" s="80"/>
      <c r="VE1" s="80"/>
      <c r="VF1" s="80"/>
      <c r="VG1" s="80"/>
      <c r="VH1" s="80"/>
      <c r="VI1" s="80"/>
      <c r="VJ1" s="80"/>
      <c r="VK1" s="80"/>
      <c r="VL1" s="80"/>
      <c r="VM1" s="80"/>
      <c r="VN1" s="80"/>
      <c r="VO1" s="80"/>
      <c r="VP1" s="80"/>
      <c r="VQ1" s="80"/>
      <c r="VR1" s="80"/>
      <c r="VS1" s="80"/>
      <c r="VT1" s="80"/>
      <c r="VU1" s="80"/>
      <c r="VV1" s="80"/>
      <c r="VW1" s="80"/>
      <c r="VX1" s="80"/>
      <c r="VY1" s="80"/>
      <c r="VZ1" s="80"/>
      <c r="WA1" s="80"/>
      <c r="WB1" s="80"/>
      <c r="WC1" s="80"/>
      <c r="WD1" s="80"/>
      <c r="WE1" s="80"/>
      <c r="WF1" s="80"/>
      <c r="WG1" s="80"/>
      <c r="WH1" s="80"/>
      <c r="WI1" s="80"/>
      <c r="WJ1" s="80"/>
      <c r="WK1" s="80"/>
      <c r="WL1" s="80"/>
      <c r="WM1" s="80"/>
      <c r="WN1" s="80"/>
      <c r="WO1" s="80"/>
      <c r="WP1" s="80"/>
      <c r="WQ1" s="80"/>
      <c r="WR1" s="80"/>
      <c r="WS1" s="80"/>
      <c r="WT1" s="80"/>
      <c r="WU1" s="80"/>
      <c r="WV1" s="80"/>
      <c r="WW1" s="80"/>
      <c r="WX1" s="80"/>
      <c r="WY1" s="80"/>
      <c r="WZ1" s="80"/>
      <c r="XA1" s="80"/>
      <c r="XB1" s="80"/>
      <c r="XC1" s="80"/>
      <c r="XD1" s="80"/>
      <c r="XE1" s="80"/>
      <c r="XF1" s="80"/>
      <c r="XG1" s="80"/>
      <c r="XH1" s="80"/>
      <c r="XI1" s="80"/>
      <c r="XJ1" s="80"/>
      <c r="XK1" s="80"/>
      <c r="XL1" s="80"/>
      <c r="XM1" s="80"/>
      <c r="XN1" s="80"/>
      <c r="XO1" s="80"/>
      <c r="XP1" s="80"/>
      <c r="XQ1" s="80"/>
      <c r="XR1" s="80"/>
      <c r="XS1" s="80"/>
      <c r="XT1" s="80"/>
      <c r="XU1" s="80"/>
      <c r="XV1" s="80"/>
      <c r="XW1" s="80"/>
      <c r="XX1" s="80"/>
      <c r="XY1" s="80"/>
      <c r="XZ1" s="80"/>
      <c r="YA1" s="80"/>
      <c r="YB1" s="80"/>
      <c r="YC1" s="80"/>
      <c r="YD1" s="80"/>
      <c r="YE1" s="80"/>
      <c r="YF1" s="80"/>
      <c r="YG1" s="80"/>
      <c r="YH1" s="80"/>
      <c r="YI1" s="80"/>
      <c r="YJ1" s="80"/>
      <c r="YK1" s="80"/>
      <c r="YL1" s="80"/>
      <c r="YM1" s="80"/>
      <c r="YN1" s="80"/>
      <c r="YO1" s="80"/>
      <c r="YP1" s="80"/>
      <c r="YQ1" s="80"/>
      <c r="YR1" s="80"/>
      <c r="YS1" s="80"/>
      <c r="YT1" s="80"/>
      <c r="YU1" s="80"/>
      <c r="YV1" s="80"/>
      <c r="YW1" s="80"/>
      <c r="YX1" s="80"/>
      <c r="YY1" s="80"/>
      <c r="YZ1" s="80"/>
      <c r="ZA1" s="80"/>
      <c r="ZB1" s="80"/>
      <c r="ZC1" s="80"/>
      <c r="ZD1" s="80"/>
      <c r="ZE1" s="80"/>
      <c r="ZF1" s="80"/>
      <c r="ZG1" s="80"/>
      <c r="ZH1" s="80"/>
      <c r="ZI1" s="80"/>
      <c r="ZJ1" s="80"/>
      <c r="ZK1" s="80"/>
      <c r="ZL1" s="80"/>
      <c r="ZM1" s="80"/>
      <c r="ZN1" s="80"/>
      <c r="ZO1" s="80"/>
      <c r="ZP1" s="80"/>
      <c r="ZQ1" s="80"/>
      <c r="ZR1" s="80"/>
      <c r="ZS1" s="80"/>
      <c r="ZT1" s="80"/>
      <c r="ZU1" s="80"/>
      <c r="ZV1" s="80"/>
      <c r="ZW1" s="80"/>
      <c r="ZX1" s="80"/>
      <c r="ZY1" s="80"/>
      <c r="ZZ1" s="80"/>
      <c r="AAA1" s="80"/>
      <c r="AAB1" s="80"/>
      <c r="AAC1" s="80"/>
      <c r="AAD1" s="80"/>
      <c r="AAE1" s="80"/>
      <c r="AAF1" s="80"/>
      <c r="AAG1" s="80"/>
      <c r="AAH1" s="80"/>
      <c r="AAI1" s="80"/>
      <c r="AAJ1" s="80"/>
      <c r="AAK1" s="80"/>
      <c r="AAL1" s="80"/>
      <c r="AAM1" s="80"/>
      <c r="AAN1" s="80"/>
      <c r="AAO1" s="80"/>
      <c r="AAP1" s="80"/>
      <c r="AAQ1" s="80"/>
      <c r="AAR1" s="80"/>
      <c r="AAS1" s="80"/>
      <c r="AAT1" s="80"/>
      <c r="AAU1" s="80"/>
      <c r="AAV1" s="80"/>
      <c r="AAW1" s="80"/>
      <c r="AAX1" s="80"/>
      <c r="AAY1" s="80"/>
      <c r="AAZ1" s="80"/>
      <c r="ABA1" s="80"/>
      <c r="ABB1" s="80"/>
      <c r="ABC1" s="80"/>
      <c r="ABD1" s="80"/>
      <c r="ABE1" s="80"/>
      <c r="ABF1" s="80"/>
      <c r="ABG1" s="80"/>
      <c r="ABH1" s="80"/>
      <c r="ABI1" s="80"/>
      <c r="ABJ1" s="80"/>
      <c r="ABK1" s="80"/>
      <c r="ABL1" s="80"/>
      <c r="ABM1" s="80"/>
      <c r="ABN1" s="80"/>
      <c r="ABO1" s="80"/>
      <c r="ABP1" s="80"/>
      <c r="ABQ1" s="80"/>
      <c r="ABR1" s="80"/>
      <c r="ABS1" s="80"/>
      <c r="ABT1" s="80"/>
      <c r="ABU1" s="80"/>
      <c r="ABV1" s="80"/>
      <c r="ABW1" s="80"/>
      <c r="ABX1" s="80"/>
      <c r="ABY1" s="80"/>
      <c r="ABZ1" s="80"/>
      <c r="ACA1" s="80"/>
      <c r="ACB1" s="80"/>
      <c r="ACC1" s="80"/>
      <c r="ACD1" s="80"/>
      <c r="ACE1" s="80"/>
      <c r="ACF1" s="80"/>
      <c r="ACG1" s="80"/>
      <c r="ACH1" s="80"/>
      <c r="ACI1" s="80"/>
      <c r="ACJ1" s="80"/>
      <c r="ACK1" s="80"/>
      <c r="ACL1" s="80"/>
      <c r="ACM1" s="80"/>
      <c r="ACN1" s="80"/>
      <c r="ACO1" s="80"/>
      <c r="ACP1" s="80"/>
      <c r="ACQ1" s="80"/>
      <c r="ACR1" s="80"/>
      <c r="ACS1" s="80"/>
      <c r="ACT1" s="80"/>
      <c r="ACU1" s="80"/>
      <c r="ACV1" s="80"/>
      <c r="ACW1" s="80"/>
      <c r="ACX1" s="80"/>
      <c r="ACY1" s="80"/>
      <c r="ACZ1" s="80"/>
      <c r="ADA1" s="80"/>
      <c r="ADB1" s="80"/>
      <c r="ADC1" s="80"/>
      <c r="ADD1" s="80"/>
      <c r="ADE1" s="80"/>
      <c r="ADF1" s="80"/>
      <c r="ADG1" s="80"/>
      <c r="ADH1" s="80"/>
      <c r="ADI1" s="80"/>
      <c r="ADJ1" s="80"/>
      <c r="ADK1" s="80"/>
      <c r="ADL1" s="80"/>
      <c r="ADM1" s="80"/>
      <c r="ADN1" s="80"/>
      <c r="ADO1" s="80"/>
      <c r="ADP1" s="80"/>
      <c r="ADQ1" s="80"/>
      <c r="ADR1" s="80"/>
      <c r="ADS1" s="80"/>
      <c r="ADT1" s="80"/>
      <c r="ADU1" s="80"/>
      <c r="ADV1" s="80"/>
      <c r="ADW1" s="80"/>
      <c r="ADX1" s="80"/>
      <c r="ADY1" s="80"/>
      <c r="ADZ1" s="80"/>
      <c r="AEA1" s="80"/>
      <c r="AEB1" s="80"/>
      <c r="AEC1" s="80"/>
      <c r="AED1" s="80"/>
      <c r="AEE1" s="80"/>
      <c r="AEF1" s="80"/>
      <c r="AEG1" s="80"/>
      <c r="AEH1" s="80"/>
      <c r="AEI1" s="80"/>
      <c r="AEJ1" s="80"/>
      <c r="AEK1" s="80"/>
      <c r="AEL1" s="80"/>
      <c r="AEM1" s="80"/>
      <c r="AEN1" s="80"/>
      <c r="AEO1" s="80"/>
      <c r="AEP1" s="80"/>
      <c r="AEQ1" s="80"/>
      <c r="AER1" s="80"/>
      <c r="AES1" s="80"/>
      <c r="AET1" s="80"/>
      <c r="AEU1" s="80"/>
      <c r="AEV1" s="80"/>
      <c r="AEW1" s="80"/>
      <c r="AEX1" s="80"/>
      <c r="AEY1" s="80"/>
      <c r="AEZ1" s="80"/>
      <c r="AFA1" s="80"/>
      <c r="AFB1" s="80"/>
      <c r="AFC1" s="80"/>
      <c r="AFD1" s="80"/>
      <c r="AFE1" s="80"/>
      <c r="AFF1" s="80"/>
      <c r="AFG1" s="80"/>
      <c r="AFH1" s="80"/>
      <c r="AFI1" s="80"/>
      <c r="AFJ1" s="80"/>
      <c r="AFK1" s="80"/>
      <c r="AFL1" s="80"/>
      <c r="AFM1" s="80"/>
      <c r="AFN1" s="80"/>
      <c r="AFO1" s="80"/>
      <c r="AFP1" s="80"/>
      <c r="AFQ1" s="80"/>
      <c r="AFR1" s="80"/>
      <c r="AFS1" s="80"/>
      <c r="AFT1" s="80"/>
      <c r="AFU1" s="80"/>
      <c r="AFV1" s="80"/>
      <c r="AFW1" s="80"/>
      <c r="AFX1" s="80"/>
      <c r="AFY1" s="80"/>
      <c r="AFZ1" s="80"/>
      <c r="AGA1" s="80"/>
      <c r="AGB1" s="80"/>
      <c r="AGC1" s="80"/>
      <c r="AGD1" s="80"/>
      <c r="AGE1" s="80"/>
      <c r="AGF1" s="80"/>
      <c r="AGG1" s="80"/>
      <c r="AGH1" s="80"/>
      <c r="AGI1" s="80"/>
      <c r="AGJ1" s="80"/>
      <c r="AGK1" s="80"/>
      <c r="AGL1" s="80"/>
      <c r="AGM1" s="80"/>
      <c r="AGN1" s="80"/>
      <c r="AGO1" s="80"/>
      <c r="AGP1" s="80"/>
      <c r="AGQ1" s="80"/>
      <c r="AGR1" s="80"/>
      <c r="AGS1" s="80"/>
      <c r="AGT1" s="80"/>
      <c r="AGU1" s="80"/>
      <c r="AGV1" s="80"/>
      <c r="AGW1" s="80"/>
      <c r="AGX1" s="80"/>
      <c r="AGY1" s="80"/>
      <c r="AGZ1" s="80"/>
      <c r="AHA1" s="80"/>
      <c r="AHB1" s="80"/>
      <c r="AHC1" s="80"/>
      <c r="AHD1" s="80"/>
      <c r="AHE1" s="80"/>
      <c r="AHF1" s="80"/>
      <c r="AHG1" s="80"/>
      <c r="AHH1" s="80"/>
      <c r="AHI1" s="80"/>
      <c r="AHJ1" s="80"/>
      <c r="AHK1" s="80"/>
      <c r="AHL1" s="80"/>
      <c r="AHM1" s="80"/>
      <c r="AHN1" s="80"/>
      <c r="AHO1" s="80"/>
      <c r="AHP1" s="80"/>
      <c r="AHQ1" s="80"/>
      <c r="AHR1" s="80"/>
      <c r="AHS1" s="80"/>
      <c r="AHT1" s="80"/>
      <c r="AHU1" s="80"/>
      <c r="AHV1" s="80"/>
      <c r="AHW1" s="80"/>
      <c r="AHX1" s="80"/>
      <c r="AHY1" s="80"/>
      <c r="AHZ1" s="80"/>
      <c r="AIA1" s="80"/>
      <c r="AIB1" s="80"/>
      <c r="AIC1" s="80"/>
      <c r="AID1" s="80"/>
      <c r="AIE1" s="80"/>
      <c r="AIF1" s="80"/>
      <c r="AIG1" s="80"/>
      <c r="AIH1" s="80"/>
      <c r="AII1" s="80"/>
      <c r="AIJ1" s="80"/>
      <c r="AIK1" s="80"/>
      <c r="AIL1" s="80"/>
      <c r="AIM1" s="80"/>
      <c r="AIN1" s="80"/>
      <c r="AIO1" s="80"/>
      <c r="AIP1" s="80"/>
      <c r="AIQ1" s="80"/>
      <c r="AIR1" s="80"/>
      <c r="AIS1" s="80"/>
      <c r="AIT1" s="80"/>
      <c r="AIU1" s="80"/>
      <c r="AIV1" s="80"/>
      <c r="AIW1" s="80"/>
      <c r="AIX1" s="80"/>
      <c r="AIY1" s="80"/>
      <c r="AIZ1" s="80"/>
      <c r="AJA1" s="80"/>
      <c r="AJB1" s="80"/>
      <c r="AJC1" s="80"/>
      <c r="AJD1" s="80"/>
      <c r="AJE1" s="80"/>
      <c r="AJF1" s="80"/>
      <c r="AJG1" s="80"/>
      <c r="AJH1" s="80"/>
      <c r="AJI1" s="80"/>
      <c r="AJJ1" s="80"/>
      <c r="AJK1" s="80"/>
      <c r="AJL1" s="80"/>
      <c r="AJM1" s="80"/>
      <c r="AJN1" s="80"/>
      <c r="AJO1" s="80"/>
      <c r="AJP1" s="80"/>
      <c r="AJQ1" s="80"/>
      <c r="AJR1" s="80"/>
      <c r="AJS1" s="80"/>
      <c r="AJT1" s="80"/>
      <c r="AJU1" s="80"/>
      <c r="AJV1" s="80"/>
      <c r="AJW1" s="80"/>
      <c r="AJX1" s="80"/>
      <c r="AJY1" s="80"/>
      <c r="AJZ1" s="80"/>
      <c r="AKA1" s="80"/>
      <c r="AKB1" s="80"/>
      <c r="AKC1" s="80"/>
      <c r="AKD1" s="80"/>
      <c r="AKE1" s="80"/>
      <c r="AKF1" s="80"/>
      <c r="AKG1" s="80"/>
      <c r="AKH1" s="80"/>
      <c r="AKI1" s="80"/>
      <c r="AKJ1" s="80"/>
      <c r="AKK1" s="80"/>
      <c r="AKL1" s="80"/>
      <c r="AKM1" s="80"/>
      <c r="AKN1" s="80"/>
      <c r="AKO1" s="80"/>
      <c r="AKP1" s="80"/>
      <c r="AKQ1" s="80"/>
      <c r="AKR1" s="80"/>
      <c r="AKS1" s="80"/>
      <c r="AKT1" s="80"/>
      <c r="AKU1" s="80"/>
      <c r="AKV1" s="80"/>
      <c r="AKW1" s="80"/>
      <c r="AKX1" s="80"/>
      <c r="AKY1" s="80"/>
      <c r="AKZ1" s="80"/>
      <c r="ALA1" s="80"/>
      <c r="ALB1" s="80"/>
      <c r="ALC1" s="80"/>
      <c r="ALD1" s="80"/>
      <c r="ALE1" s="80"/>
      <c r="ALF1" s="80"/>
      <c r="ALG1" s="80"/>
      <c r="ALH1" s="80"/>
      <c r="ALI1" s="80"/>
      <c r="ALJ1" s="80"/>
      <c r="ALK1" s="80"/>
      <c r="ALL1" s="80"/>
      <c r="ALM1" s="80"/>
      <c r="ALN1" s="80"/>
      <c r="ALO1" s="80"/>
      <c r="ALP1" s="80"/>
      <c r="ALQ1" s="80"/>
      <c r="ALR1" s="80"/>
      <c r="ALS1" s="80"/>
      <c r="ALT1" s="80"/>
      <c r="ALU1" s="80"/>
      <c r="ALV1" s="80"/>
      <c r="ALW1" s="80"/>
      <c r="ALX1" s="80"/>
      <c r="ALY1" s="80"/>
      <c r="ALZ1" s="80"/>
      <c r="AMA1" s="80"/>
      <c r="AMB1" s="80"/>
      <c r="AMC1" s="80"/>
      <c r="AMD1" s="80"/>
      <c r="AME1" s="80"/>
      <c r="AMF1" s="80"/>
      <c r="AMG1" s="80"/>
      <c r="AMH1" s="80"/>
      <c r="AMI1" s="80"/>
      <c r="AMJ1" s="80"/>
      <c r="AMK1" s="80"/>
      <c r="AML1" s="80"/>
      <c r="AMM1" s="80"/>
      <c r="AMN1" s="80"/>
      <c r="AMO1" s="80"/>
      <c r="AMP1" s="80"/>
      <c r="AMQ1" s="80"/>
      <c r="AMR1" s="80"/>
      <c r="AMS1" s="80"/>
      <c r="AMT1" s="80"/>
      <c r="AMU1" s="80"/>
      <c r="AMV1" s="80"/>
      <c r="AMW1" s="80"/>
      <c r="AMX1" s="80"/>
      <c r="AMY1" s="80"/>
      <c r="AMZ1" s="80"/>
      <c r="ANA1" s="80"/>
      <c r="ANB1" s="80"/>
      <c r="ANC1" s="80"/>
      <c r="AND1" s="80"/>
      <c r="ANE1" s="80"/>
      <c r="ANF1" s="80"/>
      <c r="ANG1" s="80"/>
      <c r="ANH1" s="80"/>
      <c r="ANI1" s="80"/>
      <c r="ANJ1" s="80"/>
      <c r="ANK1" s="80"/>
      <c r="ANL1" s="80"/>
      <c r="ANM1" s="80"/>
      <c r="ANN1" s="80"/>
      <c r="ANO1" s="80"/>
      <c r="ANP1" s="80"/>
      <c r="ANQ1" s="80"/>
      <c r="ANR1" s="80"/>
      <c r="ANS1" s="80"/>
      <c r="ANT1" s="80"/>
      <c r="ANU1" s="80"/>
      <c r="ANV1" s="80"/>
      <c r="ANW1" s="80"/>
      <c r="ANX1" s="80"/>
      <c r="ANY1" s="80"/>
      <c r="ANZ1" s="80"/>
      <c r="AOA1" s="80"/>
      <c r="AOB1" s="80"/>
      <c r="AOC1" s="80"/>
      <c r="AOD1" s="80"/>
      <c r="AOE1" s="80"/>
      <c r="AOF1" s="80"/>
      <c r="AOG1" s="80"/>
      <c r="AOH1" s="80"/>
      <c r="AOI1" s="80"/>
      <c r="AOJ1" s="80"/>
      <c r="AOK1" s="80"/>
      <c r="AOL1" s="80"/>
      <c r="AOM1" s="80"/>
      <c r="AON1" s="80"/>
      <c r="AOO1" s="80"/>
      <c r="AOP1" s="80"/>
      <c r="AOQ1" s="80"/>
      <c r="AOR1" s="80"/>
      <c r="AOS1" s="80"/>
      <c r="AOT1" s="80"/>
      <c r="AOU1" s="80"/>
      <c r="AOV1" s="80"/>
      <c r="AOW1" s="80"/>
      <c r="AOX1" s="80"/>
      <c r="AOY1" s="80"/>
      <c r="AOZ1" s="80"/>
      <c r="APA1" s="80"/>
      <c r="APB1" s="80"/>
      <c r="APC1" s="80"/>
      <c r="APD1" s="80"/>
      <c r="APE1" s="80"/>
      <c r="APF1" s="80"/>
      <c r="APG1" s="80"/>
      <c r="APH1" s="80"/>
      <c r="API1" s="80"/>
      <c r="APJ1" s="80"/>
      <c r="APK1" s="80"/>
      <c r="APL1" s="80"/>
      <c r="APM1" s="80"/>
      <c r="APN1" s="80"/>
      <c r="APO1" s="80"/>
      <c r="APP1" s="80"/>
      <c r="APQ1" s="80"/>
      <c r="APR1" s="80"/>
      <c r="APS1" s="80"/>
      <c r="APT1" s="80"/>
      <c r="APU1" s="80"/>
      <c r="APV1" s="80"/>
      <c r="APW1" s="80"/>
      <c r="APX1" s="80"/>
      <c r="APY1" s="80"/>
      <c r="APZ1" s="80"/>
      <c r="AQA1" s="80"/>
      <c r="AQB1" s="80"/>
      <c r="AQC1" s="80"/>
      <c r="AQD1" s="80"/>
      <c r="AQE1" s="80"/>
      <c r="AQF1" s="80"/>
      <c r="AQG1" s="80"/>
      <c r="AQH1" s="80"/>
      <c r="AQI1" s="80"/>
      <c r="AQJ1" s="80"/>
      <c r="AQK1" s="80"/>
      <c r="AQL1" s="80"/>
      <c r="AQM1" s="80"/>
      <c r="AQN1" s="80"/>
      <c r="AQO1" s="80"/>
      <c r="AQP1" s="80"/>
      <c r="AQQ1" s="80"/>
      <c r="AQR1" s="80"/>
      <c r="AQS1" s="80"/>
      <c r="AQT1" s="80"/>
      <c r="AQU1" s="80"/>
      <c r="AQV1" s="80"/>
      <c r="AQW1" s="80"/>
      <c r="AQX1" s="80"/>
      <c r="AQY1" s="80"/>
      <c r="AQZ1" s="80"/>
      <c r="ARA1" s="80"/>
      <c r="ARB1" s="80"/>
      <c r="ARC1" s="80"/>
      <c r="ARD1" s="80"/>
      <c r="ARE1" s="80"/>
      <c r="ARF1" s="80"/>
      <c r="ARG1" s="80"/>
      <c r="ARH1" s="80"/>
      <c r="ARI1" s="80"/>
      <c r="ARJ1" s="80"/>
      <c r="ARK1" s="80"/>
      <c r="ARL1" s="80"/>
      <c r="ARM1" s="80"/>
      <c r="ARN1" s="80"/>
      <c r="ARO1" s="80"/>
      <c r="ARP1" s="80"/>
      <c r="ARQ1" s="80"/>
      <c r="ARR1" s="80"/>
      <c r="ARS1" s="80"/>
      <c r="ART1" s="80"/>
      <c r="ARU1" s="80"/>
      <c r="ARV1" s="80"/>
      <c r="ARW1" s="80"/>
      <c r="ARX1" s="80"/>
      <c r="ARY1" s="80"/>
      <c r="ARZ1" s="80"/>
      <c r="ASA1" s="80"/>
      <c r="ASB1" s="80"/>
      <c r="ASC1" s="80"/>
      <c r="ASD1" s="80"/>
      <c r="ASE1" s="80"/>
      <c r="ASF1" s="80"/>
      <c r="ASG1" s="80"/>
      <c r="ASH1" s="80"/>
      <c r="ASI1" s="80"/>
      <c r="ASJ1" s="80"/>
      <c r="ASK1" s="80"/>
      <c r="ASL1" s="80"/>
      <c r="ASM1" s="80"/>
      <c r="ASN1" s="80"/>
      <c r="ASO1" s="80"/>
      <c r="ASP1" s="80"/>
      <c r="ASQ1" s="80"/>
      <c r="ASR1" s="80"/>
      <c r="ASS1" s="80"/>
      <c r="AST1" s="80"/>
      <c r="ASU1" s="80"/>
      <c r="ASV1" s="80"/>
      <c r="ASW1" s="80"/>
      <c r="ASX1" s="80"/>
      <c r="ASY1" s="80"/>
      <c r="ASZ1" s="80"/>
      <c r="ATA1" s="80"/>
      <c r="ATB1" s="80"/>
      <c r="ATC1" s="80"/>
      <c r="ATD1" s="80"/>
      <c r="ATE1" s="80"/>
      <c r="ATF1" s="80"/>
      <c r="ATG1" s="80"/>
      <c r="ATH1" s="80"/>
      <c r="ATI1" s="80"/>
      <c r="ATJ1" s="80"/>
      <c r="ATK1" s="80"/>
      <c r="ATL1" s="80"/>
      <c r="ATM1" s="80"/>
      <c r="ATN1" s="80"/>
      <c r="ATO1" s="80"/>
      <c r="ATP1" s="80"/>
      <c r="ATQ1" s="80"/>
      <c r="ATR1" s="80"/>
      <c r="ATS1" s="80"/>
      <c r="ATT1" s="80"/>
      <c r="ATU1" s="80"/>
      <c r="ATV1" s="80"/>
      <c r="ATW1" s="80"/>
      <c r="ATX1" s="80"/>
      <c r="ATY1" s="80"/>
      <c r="ATZ1" s="80"/>
      <c r="AUA1" s="80"/>
      <c r="AUB1" s="80"/>
      <c r="AUC1" s="80"/>
      <c r="AUD1" s="80"/>
      <c r="AUE1" s="80"/>
      <c r="AUF1" s="80"/>
      <c r="AUG1" s="80"/>
      <c r="AUH1" s="80"/>
      <c r="AUI1" s="80"/>
      <c r="AUJ1" s="80"/>
      <c r="AUK1" s="80"/>
      <c r="AUL1" s="80"/>
      <c r="AUM1" s="80"/>
      <c r="AUN1" s="80"/>
      <c r="AUO1" s="80"/>
      <c r="AUP1" s="80"/>
      <c r="AUQ1" s="80"/>
      <c r="AUR1" s="80"/>
      <c r="AUS1" s="80"/>
      <c r="AUT1" s="80"/>
      <c r="AUU1" s="80"/>
      <c r="AUV1" s="80"/>
      <c r="AUW1" s="80"/>
      <c r="AUX1" s="80"/>
      <c r="AUY1" s="80"/>
      <c r="AUZ1" s="80"/>
      <c r="AVA1" s="80"/>
      <c r="AVB1" s="80"/>
      <c r="AVC1" s="80"/>
      <c r="AVD1" s="80"/>
      <c r="AVE1" s="80"/>
      <c r="AVF1" s="80"/>
      <c r="AVG1" s="80"/>
      <c r="AVH1" s="80"/>
      <c r="AVI1" s="80"/>
      <c r="AVJ1" s="80"/>
      <c r="AVK1" s="80"/>
      <c r="AVL1" s="80"/>
      <c r="AVM1" s="80"/>
      <c r="AVN1" s="80"/>
      <c r="AVO1" s="80"/>
      <c r="AVP1" s="80"/>
      <c r="AVQ1" s="80"/>
      <c r="AVR1" s="80"/>
      <c r="AVS1" s="80"/>
      <c r="AVT1" s="80"/>
      <c r="AVU1" s="80"/>
      <c r="AVV1" s="80"/>
      <c r="AVW1" s="80"/>
      <c r="AVX1" s="80"/>
      <c r="AVY1" s="80"/>
      <c r="AVZ1" s="80"/>
      <c r="AWA1" s="80"/>
      <c r="AWB1" s="80"/>
      <c r="AWC1" s="80"/>
      <c r="AWD1" s="80"/>
      <c r="AWE1" s="80"/>
      <c r="AWF1" s="80"/>
      <c r="AWG1" s="80"/>
      <c r="AWH1" s="80"/>
      <c r="AWI1" s="80"/>
      <c r="AWJ1" s="80"/>
      <c r="AWK1" s="80"/>
      <c r="AWL1" s="80"/>
      <c r="AWM1" s="80"/>
      <c r="AWN1" s="80"/>
      <c r="AWO1" s="80"/>
      <c r="AWP1" s="80"/>
      <c r="AWQ1" s="80"/>
      <c r="AWR1" s="80"/>
      <c r="AWS1" s="80"/>
      <c r="AWT1" s="80"/>
      <c r="AWU1" s="80"/>
      <c r="AWV1" s="80"/>
      <c r="AWW1" s="80"/>
      <c r="AWX1" s="80"/>
      <c r="AWY1" s="80"/>
      <c r="AWZ1" s="80"/>
      <c r="AXA1" s="80"/>
      <c r="AXB1" s="80"/>
      <c r="AXC1" s="80"/>
      <c r="AXD1" s="80"/>
      <c r="AXE1" s="80"/>
      <c r="AXF1" s="80"/>
      <c r="AXG1" s="80"/>
      <c r="AXH1" s="80"/>
      <c r="AXI1" s="80"/>
      <c r="AXJ1" s="80"/>
      <c r="AXK1" s="80"/>
      <c r="AXL1" s="80"/>
      <c r="AXM1" s="80"/>
      <c r="AXN1" s="80"/>
      <c r="AXO1" s="80"/>
      <c r="AXP1" s="80"/>
      <c r="AXQ1" s="80"/>
      <c r="AXR1" s="80"/>
      <c r="AXS1" s="80"/>
      <c r="AXT1" s="80"/>
      <c r="AXU1" s="80"/>
      <c r="AXV1" s="80"/>
      <c r="AXW1" s="80"/>
      <c r="AXX1" s="80"/>
      <c r="AXY1" s="80"/>
      <c r="AXZ1" s="80"/>
      <c r="AYA1" s="80"/>
      <c r="AYB1" s="80"/>
      <c r="AYC1" s="80"/>
      <c r="AYD1" s="80"/>
      <c r="AYE1" s="80"/>
      <c r="AYF1" s="80"/>
      <c r="AYG1" s="80"/>
      <c r="AYH1" s="80"/>
      <c r="AYI1" s="80"/>
      <c r="AYJ1" s="80"/>
      <c r="AYK1" s="80"/>
      <c r="AYL1" s="80"/>
      <c r="AYM1" s="80"/>
      <c r="AYN1" s="80"/>
      <c r="AYO1" s="80"/>
      <c r="AYP1" s="80"/>
      <c r="AYQ1" s="80"/>
      <c r="AYR1" s="80"/>
      <c r="AYS1" s="80"/>
      <c r="AYT1" s="80"/>
      <c r="AYU1" s="80"/>
      <c r="AYV1" s="80"/>
      <c r="AYW1" s="80"/>
      <c r="AYX1" s="80"/>
      <c r="AYY1" s="80"/>
      <c r="AYZ1" s="80"/>
      <c r="AZA1" s="80"/>
      <c r="AZB1" s="80"/>
      <c r="AZC1" s="80"/>
      <c r="AZD1" s="80"/>
      <c r="AZE1" s="80"/>
      <c r="AZF1" s="80"/>
      <c r="AZG1" s="80"/>
      <c r="AZH1" s="80"/>
      <c r="AZI1" s="80"/>
      <c r="AZJ1" s="80"/>
      <c r="AZK1" s="80"/>
      <c r="AZL1" s="80"/>
      <c r="AZM1" s="80"/>
      <c r="AZN1" s="80"/>
      <c r="AZO1" s="80"/>
      <c r="AZP1" s="80"/>
      <c r="AZQ1" s="80"/>
      <c r="AZR1" s="80"/>
      <c r="AZS1" s="80"/>
      <c r="AZT1" s="80"/>
      <c r="AZU1" s="80"/>
      <c r="AZV1" s="80"/>
      <c r="AZW1" s="80"/>
      <c r="AZX1" s="80"/>
      <c r="AZY1" s="80"/>
      <c r="AZZ1" s="80"/>
      <c r="BAA1" s="80"/>
      <c r="BAB1" s="80"/>
      <c r="BAC1" s="80"/>
      <c r="BAD1" s="80"/>
      <c r="BAE1" s="80"/>
      <c r="BAF1" s="80"/>
      <c r="BAG1" s="80"/>
      <c r="BAH1" s="80"/>
      <c r="BAI1" s="80"/>
      <c r="BAJ1" s="80"/>
      <c r="BAK1" s="80"/>
      <c r="BAL1" s="80"/>
      <c r="BAM1" s="80"/>
      <c r="BAN1" s="80"/>
      <c r="BAO1" s="80"/>
      <c r="BAP1" s="80"/>
      <c r="BAQ1" s="80"/>
      <c r="BAR1" s="80"/>
      <c r="BAS1" s="80"/>
      <c r="BAT1" s="80"/>
      <c r="BAU1" s="80"/>
      <c r="BAV1" s="80"/>
      <c r="BAW1" s="80"/>
      <c r="BAX1" s="80"/>
      <c r="BAY1" s="80"/>
      <c r="BAZ1" s="80"/>
      <c r="BBA1" s="80"/>
      <c r="BBB1" s="80"/>
      <c r="BBC1" s="80"/>
      <c r="BBD1" s="80"/>
      <c r="BBE1" s="80"/>
      <c r="BBF1" s="80"/>
      <c r="BBG1" s="80"/>
      <c r="BBH1" s="80"/>
      <c r="BBI1" s="80"/>
      <c r="BBJ1" s="80"/>
      <c r="BBK1" s="80"/>
      <c r="BBL1" s="80"/>
      <c r="BBM1" s="80"/>
      <c r="BBN1" s="80"/>
      <c r="BBO1" s="80"/>
      <c r="BBP1" s="80"/>
      <c r="BBQ1" s="80"/>
      <c r="BBR1" s="80"/>
      <c r="BBS1" s="80"/>
      <c r="BBT1" s="80"/>
      <c r="BBU1" s="80"/>
      <c r="BBV1" s="80"/>
      <c r="BBW1" s="80"/>
      <c r="BBX1" s="80"/>
      <c r="BBY1" s="80"/>
      <c r="BBZ1" s="80"/>
      <c r="BCA1" s="80"/>
      <c r="BCB1" s="80"/>
      <c r="BCC1" s="80"/>
      <c r="BCD1" s="80"/>
      <c r="BCE1" s="80"/>
      <c r="BCF1" s="80"/>
      <c r="BCG1" s="80"/>
      <c r="BCH1" s="80"/>
      <c r="BCI1" s="80"/>
      <c r="BCJ1" s="80"/>
      <c r="BCK1" s="80"/>
      <c r="BCL1" s="80"/>
      <c r="BCM1" s="80"/>
      <c r="BCN1" s="80"/>
      <c r="BCO1" s="80"/>
      <c r="BCP1" s="80"/>
      <c r="BCQ1" s="80"/>
      <c r="BCR1" s="80"/>
      <c r="BCS1" s="80"/>
      <c r="BCT1" s="80"/>
      <c r="BCU1" s="80"/>
      <c r="BCV1" s="80"/>
      <c r="BCW1" s="80"/>
      <c r="BCX1" s="80"/>
      <c r="BCY1" s="80"/>
      <c r="BCZ1" s="80"/>
      <c r="BDA1" s="80"/>
      <c r="BDB1" s="80"/>
      <c r="BDC1" s="80"/>
      <c r="BDD1" s="80"/>
      <c r="BDE1" s="80"/>
      <c r="BDF1" s="80"/>
      <c r="BDG1" s="80"/>
      <c r="BDH1" s="80"/>
      <c r="BDI1" s="80"/>
      <c r="BDJ1" s="80"/>
      <c r="BDK1" s="80"/>
      <c r="BDL1" s="80"/>
      <c r="BDM1" s="80"/>
      <c r="BDN1" s="80"/>
      <c r="BDO1" s="80"/>
      <c r="BDP1" s="80"/>
      <c r="BDQ1" s="80"/>
      <c r="BDR1" s="80"/>
      <c r="BDS1" s="80"/>
      <c r="BDT1" s="80"/>
      <c r="BDU1" s="80"/>
      <c r="BDV1" s="80"/>
      <c r="BDW1" s="80"/>
      <c r="BDX1" s="80"/>
      <c r="BDY1" s="80"/>
      <c r="BDZ1" s="80"/>
      <c r="BEA1" s="80"/>
      <c r="BEB1" s="80"/>
      <c r="BEC1" s="80"/>
      <c r="BED1" s="80"/>
      <c r="BEE1" s="80"/>
      <c r="BEF1" s="80"/>
      <c r="BEG1" s="80"/>
      <c r="BEH1" s="80"/>
      <c r="BEI1" s="80"/>
      <c r="BEJ1" s="80"/>
      <c r="BEK1" s="80"/>
      <c r="BEL1" s="80"/>
      <c r="BEM1" s="80"/>
      <c r="BEN1" s="80"/>
      <c r="BEO1" s="80"/>
      <c r="BEP1" s="80"/>
      <c r="BEQ1" s="80"/>
      <c r="BER1" s="80"/>
      <c r="BES1" s="80"/>
      <c r="BET1" s="80"/>
      <c r="BEU1" s="80"/>
      <c r="BEV1" s="80"/>
      <c r="BEW1" s="80"/>
      <c r="BEX1" s="80"/>
      <c r="BEY1" s="80"/>
      <c r="BEZ1" s="80"/>
      <c r="BFA1" s="80"/>
      <c r="BFB1" s="80"/>
      <c r="BFC1" s="80"/>
      <c r="BFD1" s="80"/>
      <c r="BFE1" s="80"/>
      <c r="BFF1" s="80"/>
      <c r="BFG1" s="80"/>
      <c r="BFH1" s="80"/>
      <c r="BFI1" s="80"/>
      <c r="BFJ1" s="80"/>
      <c r="BFK1" s="80"/>
      <c r="BFL1" s="80"/>
      <c r="BFM1" s="80"/>
      <c r="BFN1" s="80"/>
      <c r="BFO1" s="80"/>
      <c r="BFP1" s="80"/>
      <c r="BFQ1" s="80"/>
      <c r="BFR1" s="80"/>
      <c r="BFS1" s="80"/>
      <c r="BFT1" s="80"/>
      <c r="BFU1" s="80"/>
      <c r="BFV1" s="80"/>
      <c r="BFW1" s="80"/>
      <c r="BFX1" s="80"/>
      <c r="BFY1" s="80"/>
      <c r="BFZ1" s="80"/>
      <c r="BGA1" s="80"/>
      <c r="BGB1" s="80"/>
      <c r="BGC1" s="80"/>
      <c r="BGD1" s="80"/>
      <c r="BGE1" s="80"/>
      <c r="BGF1" s="80"/>
      <c r="BGG1" s="80"/>
      <c r="BGH1" s="80"/>
      <c r="BGI1" s="80"/>
      <c r="BGJ1" s="80"/>
      <c r="BGK1" s="80"/>
      <c r="BGL1" s="80"/>
      <c r="BGM1" s="80"/>
      <c r="BGN1" s="80"/>
      <c r="BGO1" s="80"/>
      <c r="BGP1" s="80"/>
      <c r="BGQ1" s="80"/>
      <c r="BGR1" s="80"/>
      <c r="BGS1" s="80"/>
      <c r="BGT1" s="80"/>
      <c r="BGU1" s="80"/>
      <c r="BGV1" s="80"/>
      <c r="BGW1" s="80"/>
      <c r="BGX1" s="80"/>
      <c r="BGY1" s="80"/>
      <c r="BGZ1" s="80"/>
      <c r="BHA1" s="80"/>
      <c r="BHB1" s="80"/>
      <c r="BHC1" s="80"/>
      <c r="BHD1" s="80"/>
      <c r="BHE1" s="80"/>
      <c r="BHF1" s="80"/>
      <c r="BHG1" s="80"/>
      <c r="BHH1" s="80"/>
      <c r="BHI1" s="80"/>
      <c r="BHJ1" s="80"/>
      <c r="BHK1" s="80"/>
      <c r="BHL1" s="80"/>
      <c r="BHM1" s="80"/>
      <c r="BHN1" s="80"/>
      <c r="BHO1" s="80"/>
      <c r="BHP1" s="80"/>
      <c r="BHQ1" s="80"/>
      <c r="BHR1" s="80"/>
      <c r="BHS1" s="80"/>
      <c r="BHT1" s="80"/>
      <c r="BHU1" s="80"/>
      <c r="BHV1" s="80"/>
      <c r="BHW1" s="80"/>
      <c r="BHX1" s="80"/>
      <c r="BHY1" s="80"/>
      <c r="BHZ1" s="80"/>
      <c r="BIA1" s="80"/>
      <c r="BIB1" s="80"/>
      <c r="BIC1" s="80"/>
      <c r="BID1" s="80"/>
      <c r="BIE1" s="80"/>
      <c r="BIF1" s="80"/>
      <c r="BIG1" s="80"/>
      <c r="BIH1" s="80"/>
      <c r="BII1" s="80"/>
      <c r="BIJ1" s="80"/>
      <c r="BIK1" s="80"/>
      <c r="BIL1" s="80"/>
      <c r="BIM1" s="80"/>
      <c r="BIN1" s="80"/>
      <c r="BIO1" s="80"/>
      <c r="BIP1" s="80"/>
      <c r="BIQ1" s="80"/>
      <c r="BIR1" s="80"/>
      <c r="BIS1" s="80"/>
      <c r="BIT1" s="80"/>
      <c r="BIU1" s="80"/>
      <c r="BIV1" s="80"/>
      <c r="BIW1" s="80"/>
      <c r="BIX1" s="80"/>
      <c r="BIY1" s="80"/>
      <c r="BIZ1" s="80"/>
      <c r="BJA1" s="80"/>
      <c r="BJB1" s="80"/>
      <c r="BJC1" s="80"/>
      <c r="BJD1" s="80"/>
      <c r="BJE1" s="80"/>
      <c r="BJF1" s="80"/>
      <c r="BJG1" s="80"/>
      <c r="BJH1" s="80"/>
      <c r="BJI1" s="80"/>
      <c r="BJJ1" s="80"/>
      <c r="BJK1" s="80"/>
      <c r="BJL1" s="80"/>
      <c r="BJM1" s="80"/>
      <c r="BJN1" s="80"/>
      <c r="BJO1" s="80"/>
      <c r="BJP1" s="80"/>
      <c r="BJQ1" s="80"/>
      <c r="BJR1" s="80"/>
      <c r="BJS1" s="80"/>
      <c r="BJT1" s="80"/>
      <c r="BJU1" s="80"/>
      <c r="BJV1" s="80"/>
      <c r="BJW1" s="80"/>
      <c r="BJX1" s="80"/>
      <c r="BJY1" s="80"/>
      <c r="BJZ1" s="80"/>
      <c r="BKA1" s="80"/>
      <c r="BKB1" s="80"/>
      <c r="BKC1" s="80"/>
      <c r="BKD1" s="80"/>
      <c r="BKE1" s="80"/>
      <c r="BKF1" s="80"/>
      <c r="BKG1" s="80"/>
      <c r="BKH1" s="80"/>
      <c r="BKI1" s="80"/>
      <c r="BKJ1" s="80"/>
      <c r="BKK1" s="80"/>
      <c r="BKL1" s="80"/>
      <c r="BKM1" s="80"/>
      <c r="BKN1" s="80"/>
      <c r="BKO1" s="80"/>
      <c r="BKP1" s="80"/>
      <c r="BKQ1" s="80"/>
      <c r="BKR1" s="80"/>
      <c r="BKS1" s="80"/>
      <c r="BKT1" s="80"/>
      <c r="BKU1" s="80"/>
      <c r="BKV1" s="80"/>
      <c r="BKW1" s="80"/>
      <c r="BKX1" s="80"/>
      <c r="BKY1" s="80"/>
      <c r="BKZ1" s="80"/>
      <c r="BLA1" s="80"/>
      <c r="BLB1" s="80"/>
      <c r="BLC1" s="80"/>
      <c r="BLD1" s="80"/>
      <c r="BLE1" s="80"/>
      <c r="BLF1" s="80"/>
      <c r="BLG1" s="80"/>
      <c r="BLH1" s="80"/>
      <c r="BLI1" s="80"/>
      <c r="BLJ1" s="80"/>
      <c r="BLK1" s="80"/>
      <c r="BLL1" s="80"/>
      <c r="BLM1" s="80"/>
      <c r="BLN1" s="80"/>
      <c r="BLO1" s="80"/>
      <c r="BLP1" s="80"/>
      <c r="BLQ1" s="80"/>
      <c r="BLR1" s="80"/>
      <c r="BLS1" s="80"/>
      <c r="BLT1" s="80"/>
      <c r="BLU1" s="80"/>
      <c r="BLV1" s="80"/>
      <c r="BLW1" s="80"/>
      <c r="BLX1" s="80"/>
      <c r="BLY1" s="80"/>
      <c r="BLZ1" s="80"/>
      <c r="BMA1" s="80"/>
      <c r="BMB1" s="80"/>
      <c r="BMC1" s="80"/>
      <c r="BMD1" s="80"/>
      <c r="BME1" s="80"/>
      <c r="BMF1" s="80"/>
      <c r="BMG1" s="80"/>
      <c r="BMH1" s="80"/>
      <c r="BMI1" s="80"/>
      <c r="BMJ1" s="80"/>
      <c r="BMK1" s="80"/>
      <c r="BML1" s="80"/>
      <c r="BMM1" s="80"/>
      <c r="BMN1" s="80"/>
      <c r="BMO1" s="80"/>
      <c r="BMP1" s="80"/>
      <c r="BMQ1" s="80"/>
      <c r="BMR1" s="80"/>
      <c r="BMS1" s="80"/>
      <c r="BMT1" s="80"/>
      <c r="BMU1" s="80"/>
      <c r="BMV1" s="80"/>
      <c r="BMW1" s="80"/>
      <c r="BMX1" s="80"/>
      <c r="BMY1" s="80"/>
      <c r="BMZ1" s="80"/>
      <c r="BNA1" s="80"/>
      <c r="BNB1" s="80"/>
      <c r="BNC1" s="80"/>
      <c r="BND1" s="80"/>
      <c r="BNE1" s="80"/>
      <c r="BNF1" s="80"/>
      <c r="BNG1" s="80"/>
      <c r="BNH1" s="80"/>
      <c r="BNI1" s="80"/>
      <c r="BNJ1" s="80"/>
      <c r="BNK1" s="80"/>
      <c r="BNL1" s="80"/>
      <c r="BNM1" s="80"/>
      <c r="BNN1" s="80"/>
      <c r="BNO1" s="80"/>
      <c r="BNP1" s="80"/>
      <c r="BNQ1" s="80"/>
      <c r="BNR1" s="80"/>
      <c r="BNS1" s="80"/>
      <c r="BNT1" s="80"/>
      <c r="BNU1" s="80"/>
      <c r="BNV1" s="80"/>
      <c r="BNW1" s="80"/>
      <c r="BNX1" s="80"/>
      <c r="BNY1" s="80"/>
      <c r="BNZ1" s="80"/>
      <c r="BOA1" s="80"/>
      <c r="BOB1" s="80"/>
      <c r="BOC1" s="80"/>
      <c r="BOD1" s="80"/>
      <c r="BOE1" s="80"/>
      <c r="BOF1" s="80"/>
      <c r="BOG1" s="80"/>
      <c r="BOH1" s="80"/>
      <c r="BOI1" s="80"/>
      <c r="BOJ1" s="80"/>
      <c r="BOK1" s="80"/>
      <c r="BOL1" s="80"/>
      <c r="BOM1" s="80"/>
      <c r="BON1" s="80"/>
      <c r="BOO1" s="80"/>
      <c r="BOP1" s="80"/>
      <c r="BOQ1" s="80"/>
      <c r="BOR1" s="80"/>
      <c r="BOS1" s="80"/>
      <c r="BOT1" s="80"/>
      <c r="BOU1" s="80"/>
      <c r="BOV1" s="80"/>
      <c r="BOW1" s="80"/>
      <c r="BOX1" s="80"/>
      <c r="BOY1" s="80"/>
      <c r="BOZ1" s="80"/>
      <c r="BPA1" s="80"/>
      <c r="BPB1" s="80"/>
      <c r="BPC1" s="80"/>
      <c r="BPD1" s="80"/>
      <c r="BPE1" s="80"/>
      <c r="BPF1" s="80"/>
      <c r="BPG1" s="80"/>
      <c r="BPH1" s="80"/>
      <c r="BPI1" s="80"/>
      <c r="BPJ1" s="80"/>
      <c r="BPK1" s="80"/>
      <c r="BPL1" s="80"/>
      <c r="BPM1" s="80"/>
      <c r="BPN1" s="80"/>
      <c r="BPO1" s="80"/>
      <c r="BPP1" s="80"/>
      <c r="BPQ1" s="80"/>
      <c r="BPR1" s="80"/>
      <c r="BPS1" s="80"/>
      <c r="BPT1" s="80"/>
      <c r="BPU1" s="80"/>
      <c r="BPV1" s="80"/>
      <c r="BPW1" s="80"/>
      <c r="BPX1" s="80"/>
      <c r="BPY1" s="80"/>
      <c r="BPZ1" s="80"/>
      <c r="BQA1" s="80"/>
      <c r="BQB1" s="80"/>
      <c r="BQC1" s="80"/>
      <c r="BQD1" s="80"/>
      <c r="BQE1" s="80"/>
      <c r="BQF1" s="80"/>
      <c r="BQG1" s="80"/>
      <c r="BQH1" s="80"/>
      <c r="BQI1" s="80"/>
      <c r="BQJ1" s="80"/>
      <c r="BQK1" s="80"/>
      <c r="BQL1" s="80"/>
      <c r="BQM1" s="80"/>
      <c r="BQN1" s="80"/>
      <c r="BQO1" s="80"/>
      <c r="BQP1" s="80"/>
      <c r="BQQ1" s="80"/>
      <c r="BQR1" s="80"/>
      <c r="BQS1" s="80"/>
      <c r="BQT1" s="80"/>
      <c r="BQU1" s="80"/>
      <c r="BQV1" s="80"/>
      <c r="BQW1" s="80"/>
      <c r="BQX1" s="80"/>
      <c r="BQY1" s="80"/>
      <c r="BQZ1" s="80"/>
      <c r="BRA1" s="80"/>
      <c r="BRB1" s="80"/>
      <c r="BRC1" s="80"/>
      <c r="BRD1" s="80"/>
      <c r="BRE1" s="80"/>
      <c r="BRF1" s="80"/>
      <c r="BRG1" s="80"/>
      <c r="BRH1" s="80"/>
      <c r="BRI1" s="80"/>
      <c r="BRJ1" s="80"/>
      <c r="BRK1" s="80"/>
      <c r="BRL1" s="80"/>
      <c r="BRM1" s="80"/>
      <c r="BRN1" s="80"/>
      <c r="BRO1" s="80"/>
      <c r="BRP1" s="80"/>
      <c r="BRQ1" s="80"/>
      <c r="BRR1" s="80"/>
      <c r="BRS1" s="80"/>
      <c r="BRT1" s="80"/>
      <c r="BRU1" s="80"/>
      <c r="BRV1" s="80"/>
      <c r="BRW1" s="80"/>
      <c r="BRX1" s="80"/>
      <c r="BRY1" s="80"/>
      <c r="BRZ1" s="80"/>
      <c r="BSA1" s="80"/>
      <c r="BSB1" s="80"/>
      <c r="BSC1" s="80"/>
      <c r="BSD1" s="80"/>
      <c r="BSE1" s="80"/>
      <c r="BSF1" s="80"/>
      <c r="BSG1" s="80"/>
      <c r="BSH1" s="80"/>
      <c r="BSI1" s="80"/>
      <c r="BSJ1" s="80"/>
      <c r="BSK1" s="80"/>
      <c r="BSL1" s="80"/>
      <c r="BSM1" s="80"/>
      <c r="BSN1" s="80"/>
      <c r="BSO1" s="80"/>
      <c r="BSP1" s="80"/>
      <c r="BSQ1" s="80"/>
      <c r="BSR1" s="80"/>
      <c r="BSS1" s="80"/>
      <c r="BST1" s="80"/>
      <c r="BSU1" s="80"/>
      <c r="BSV1" s="80"/>
      <c r="BSW1" s="80"/>
      <c r="BSX1" s="80"/>
      <c r="BSY1" s="80"/>
      <c r="BSZ1" s="80"/>
      <c r="BTA1" s="80"/>
      <c r="BTB1" s="80"/>
      <c r="BTC1" s="80"/>
      <c r="BTD1" s="80"/>
      <c r="BTE1" s="80"/>
      <c r="BTF1" s="80"/>
      <c r="BTG1" s="80"/>
      <c r="BTH1" s="80"/>
      <c r="BTI1" s="80"/>
      <c r="BTJ1" s="80"/>
      <c r="BTK1" s="80"/>
      <c r="BTL1" s="80"/>
      <c r="BTM1" s="80"/>
      <c r="BTN1" s="80"/>
      <c r="BTO1" s="80"/>
      <c r="BTP1" s="80"/>
      <c r="BTQ1" s="80"/>
      <c r="BTR1" s="80"/>
      <c r="BTS1" s="80"/>
      <c r="BTT1" s="80"/>
      <c r="BTU1" s="80"/>
      <c r="BTV1" s="80"/>
      <c r="BTW1" s="80"/>
      <c r="BTX1" s="80"/>
      <c r="BTY1" s="80"/>
      <c r="BTZ1" s="80"/>
      <c r="BUA1" s="80"/>
      <c r="BUB1" s="80"/>
      <c r="BUC1" s="80"/>
      <c r="BUD1" s="80"/>
      <c r="BUE1" s="80"/>
      <c r="BUF1" s="80"/>
      <c r="BUG1" s="80"/>
      <c r="BUH1" s="80"/>
      <c r="BUI1" s="80"/>
      <c r="BUJ1" s="80"/>
      <c r="BUK1" s="80"/>
      <c r="BUL1" s="80"/>
      <c r="BUM1" s="80"/>
      <c r="BUN1" s="80"/>
      <c r="BUO1" s="80"/>
      <c r="BUP1" s="80"/>
      <c r="BUQ1" s="80"/>
      <c r="BUR1" s="80"/>
      <c r="BUS1" s="80"/>
      <c r="BUT1" s="80"/>
      <c r="BUU1" s="80"/>
      <c r="BUV1" s="80"/>
      <c r="BUW1" s="80"/>
      <c r="BUX1" s="80"/>
      <c r="BUY1" s="80"/>
      <c r="BUZ1" s="80"/>
      <c r="BVA1" s="80"/>
      <c r="BVB1" s="80"/>
      <c r="BVC1" s="80"/>
      <c r="BVD1" s="80"/>
      <c r="BVE1" s="80"/>
      <c r="BVF1" s="80"/>
      <c r="BVG1" s="80"/>
      <c r="BVH1" s="80"/>
      <c r="BVI1" s="80"/>
      <c r="BVJ1" s="80"/>
      <c r="BVK1" s="80"/>
      <c r="BVL1" s="80"/>
      <c r="BVM1" s="80"/>
      <c r="BVN1" s="80"/>
      <c r="BVO1" s="80"/>
      <c r="BVP1" s="80"/>
      <c r="BVQ1" s="80"/>
      <c r="BVR1" s="80"/>
      <c r="BVS1" s="80"/>
      <c r="BVT1" s="80"/>
      <c r="BVU1" s="80"/>
      <c r="BVV1" s="80"/>
      <c r="BVW1" s="80"/>
      <c r="BVX1" s="80"/>
      <c r="BVY1" s="80"/>
      <c r="BVZ1" s="80"/>
      <c r="BWA1" s="80"/>
      <c r="BWB1" s="80"/>
      <c r="BWC1" s="80"/>
      <c r="BWD1" s="80"/>
      <c r="BWE1" s="80"/>
      <c r="BWF1" s="80"/>
      <c r="BWG1" s="80"/>
      <c r="BWH1" s="80"/>
      <c r="BWI1" s="80"/>
      <c r="BWJ1" s="80"/>
      <c r="BWK1" s="80"/>
      <c r="BWL1" s="80"/>
      <c r="BWM1" s="80"/>
      <c r="BWN1" s="80"/>
      <c r="BWO1" s="80"/>
      <c r="BWP1" s="80"/>
      <c r="BWQ1" s="80"/>
      <c r="BWR1" s="80"/>
      <c r="BWS1" s="80"/>
      <c r="BWT1" s="80"/>
      <c r="BWU1" s="80"/>
      <c r="BWV1" s="80"/>
      <c r="BWW1" s="80"/>
      <c r="BWX1" s="80"/>
      <c r="BWY1" s="80"/>
      <c r="BWZ1" s="80"/>
      <c r="BXA1" s="80"/>
      <c r="BXB1" s="80"/>
      <c r="BXC1" s="80"/>
      <c r="BXD1" s="80"/>
      <c r="BXE1" s="80"/>
      <c r="BXF1" s="80"/>
      <c r="BXG1" s="80"/>
      <c r="BXH1" s="80"/>
      <c r="BXI1" s="80"/>
      <c r="BXJ1" s="80"/>
      <c r="BXK1" s="80"/>
      <c r="BXL1" s="80"/>
      <c r="BXM1" s="80"/>
      <c r="BXN1" s="80"/>
      <c r="BXO1" s="80"/>
      <c r="BXP1" s="80"/>
      <c r="BXQ1" s="80"/>
      <c r="BXR1" s="80"/>
      <c r="BXS1" s="80"/>
      <c r="BXT1" s="80"/>
      <c r="BXU1" s="80"/>
      <c r="BXV1" s="80"/>
      <c r="BXW1" s="80"/>
      <c r="BXX1" s="80"/>
      <c r="BXY1" s="80"/>
      <c r="BXZ1" s="80"/>
      <c r="BYA1" s="80"/>
      <c r="BYB1" s="80"/>
      <c r="BYC1" s="80"/>
      <c r="BYD1" s="80"/>
      <c r="BYE1" s="80"/>
      <c r="BYF1" s="80"/>
      <c r="BYG1" s="80"/>
      <c r="BYH1" s="80"/>
      <c r="BYI1" s="80"/>
      <c r="BYJ1" s="80"/>
      <c r="BYK1" s="80"/>
      <c r="BYL1" s="80"/>
      <c r="BYM1" s="80"/>
      <c r="BYN1" s="80"/>
      <c r="BYO1" s="80"/>
      <c r="BYP1" s="80"/>
      <c r="BYQ1" s="80"/>
      <c r="BYR1" s="80"/>
      <c r="BYS1" s="80"/>
      <c r="BYT1" s="80"/>
      <c r="BYU1" s="80"/>
      <c r="BYV1" s="80"/>
      <c r="BYW1" s="80"/>
      <c r="BYX1" s="80"/>
      <c r="BYY1" s="80"/>
      <c r="BYZ1" s="80"/>
      <c r="BZA1" s="80"/>
      <c r="BZB1" s="80"/>
      <c r="BZC1" s="80"/>
      <c r="BZD1" s="80"/>
      <c r="BZE1" s="80"/>
      <c r="BZF1" s="80"/>
      <c r="BZG1" s="80"/>
      <c r="BZH1" s="80"/>
      <c r="BZI1" s="80"/>
      <c r="BZJ1" s="80"/>
      <c r="BZK1" s="80"/>
      <c r="BZL1" s="80"/>
      <c r="BZM1" s="80"/>
      <c r="BZN1" s="80"/>
      <c r="BZO1" s="80"/>
      <c r="BZP1" s="80"/>
      <c r="BZQ1" s="80"/>
      <c r="BZR1" s="80"/>
      <c r="BZS1" s="80"/>
      <c r="BZT1" s="80"/>
      <c r="BZU1" s="80"/>
      <c r="BZV1" s="80"/>
      <c r="BZW1" s="80"/>
      <c r="BZX1" s="80"/>
      <c r="BZY1" s="80"/>
      <c r="BZZ1" s="80"/>
      <c r="CAA1" s="80"/>
      <c r="CAB1" s="80"/>
      <c r="CAC1" s="80"/>
      <c r="CAD1" s="80"/>
      <c r="CAE1" s="80"/>
      <c r="CAF1" s="80"/>
      <c r="CAG1" s="80"/>
      <c r="CAH1" s="80"/>
      <c r="CAI1" s="80"/>
      <c r="CAJ1" s="80"/>
      <c r="CAK1" s="80"/>
      <c r="CAL1" s="80"/>
      <c r="CAM1" s="80"/>
      <c r="CAN1" s="80"/>
      <c r="CAO1" s="80"/>
      <c r="CAP1" s="80"/>
      <c r="CAQ1" s="80"/>
      <c r="CAR1" s="80"/>
      <c r="CAS1" s="80"/>
      <c r="CAT1" s="80"/>
      <c r="CAU1" s="80"/>
      <c r="CAV1" s="80"/>
      <c r="CAW1" s="80"/>
      <c r="CAX1" s="80"/>
      <c r="CAY1" s="80"/>
      <c r="CAZ1" s="80"/>
      <c r="CBA1" s="80"/>
      <c r="CBB1" s="80"/>
      <c r="CBC1" s="80"/>
      <c r="CBD1" s="80"/>
      <c r="CBE1" s="80"/>
      <c r="CBF1" s="80"/>
      <c r="CBG1" s="80"/>
      <c r="CBH1" s="80"/>
      <c r="CBI1" s="80"/>
      <c r="CBJ1" s="80"/>
      <c r="CBK1" s="80"/>
      <c r="CBL1" s="80"/>
      <c r="CBM1" s="80"/>
      <c r="CBN1" s="80"/>
      <c r="CBO1" s="80"/>
      <c r="CBP1" s="80"/>
      <c r="CBQ1" s="80"/>
      <c r="CBR1" s="80"/>
      <c r="CBS1" s="80"/>
      <c r="CBT1" s="80"/>
      <c r="CBU1" s="80"/>
      <c r="CBV1" s="80"/>
      <c r="CBW1" s="80"/>
      <c r="CBX1" s="80"/>
      <c r="CBY1" s="80"/>
      <c r="CBZ1" s="80"/>
      <c r="CCA1" s="80"/>
      <c r="CCB1" s="80"/>
      <c r="CCC1" s="80"/>
      <c r="CCD1" s="80"/>
      <c r="CCE1" s="80"/>
      <c r="CCF1" s="80"/>
      <c r="CCG1" s="80"/>
      <c r="CCH1" s="80"/>
      <c r="CCI1" s="80"/>
      <c r="CCJ1" s="80"/>
      <c r="CCK1" s="80"/>
      <c r="CCL1" s="80"/>
      <c r="CCM1" s="80"/>
      <c r="CCN1" s="80"/>
      <c r="CCO1" s="80"/>
      <c r="CCP1" s="80"/>
      <c r="CCQ1" s="80"/>
      <c r="CCR1" s="80"/>
      <c r="CCS1" s="80"/>
      <c r="CCT1" s="80"/>
      <c r="CCU1" s="80"/>
      <c r="CCV1" s="80"/>
      <c r="CCW1" s="80"/>
      <c r="CCX1" s="80"/>
      <c r="CCY1" s="80"/>
      <c r="CCZ1" s="80"/>
      <c r="CDA1" s="80"/>
      <c r="CDB1" s="80"/>
      <c r="CDC1" s="80"/>
      <c r="CDD1" s="80"/>
      <c r="CDE1" s="80"/>
      <c r="CDF1" s="80"/>
      <c r="CDG1" s="80"/>
      <c r="CDH1" s="80"/>
      <c r="CDI1" s="80"/>
      <c r="CDJ1" s="80"/>
      <c r="CDK1" s="80"/>
      <c r="CDL1" s="80"/>
      <c r="CDM1" s="80"/>
      <c r="CDN1" s="80"/>
      <c r="CDO1" s="80"/>
      <c r="CDP1" s="80"/>
      <c r="CDQ1" s="80"/>
      <c r="CDR1" s="80"/>
      <c r="CDS1" s="80"/>
      <c r="CDT1" s="80"/>
      <c r="CDU1" s="80"/>
      <c r="CDV1" s="80"/>
      <c r="CDW1" s="80"/>
      <c r="CDX1" s="80"/>
      <c r="CDY1" s="80"/>
      <c r="CDZ1" s="80"/>
      <c r="CEA1" s="80"/>
      <c r="CEB1" s="80"/>
      <c r="CEC1" s="80"/>
      <c r="CED1" s="80"/>
      <c r="CEE1" s="80"/>
      <c r="CEF1" s="80"/>
      <c r="CEG1" s="80"/>
      <c r="CEH1" s="80"/>
      <c r="CEI1" s="80"/>
      <c r="CEJ1" s="80"/>
      <c r="CEK1" s="80"/>
      <c r="CEL1" s="80"/>
      <c r="CEM1" s="80"/>
      <c r="CEN1" s="80"/>
      <c r="CEO1" s="80"/>
      <c r="CEP1" s="80"/>
      <c r="CEQ1" s="80"/>
      <c r="CER1" s="80"/>
      <c r="CES1" s="80"/>
      <c r="CET1" s="80"/>
      <c r="CEU1" s="80"/>
      <c r="CEV1" s="80"/>
      <c r="CEW1" s="80"/>
      <c r="CEX1" s="80"/>
      <c r="CEY1" s="80"/>
      <c r="CEZ1" s="80"/>
      <c r="CFA1" s="80"/>
      <c r="CFB1" s="80"/>
      <c r="CFC1" s="80"/>
      <c r="CFD1" s="80"/>
      <c r="CFE1" s="80"/>
      <c r="CFF1" s="80"/>
      <c r="CFG1" s="80"/>
      <c r="CFH1" s="80"/>
      <c r="CFI1" s="80"/>
      <c r="CFJ1" s="80"/>
      <c r="CFK1" s="80"/>
      <c r="CFL1" s="80"/>
      <c r="CFM1" s="80"/>
      <c r="CFN1" s="80"/>
      <c r="CFO1" s="80"/>
      <c r="CFP1" s="80"/>
      <c r="CFQ1" s="80"/>
      <c r="CFR1" s="80"/>
      <c r="CFS1" s="80"/>
      <c r="CFT1" s="80"/>
      <c r="CFU1" s="80"/>
      <c r="CFV1" s="80"/>
      <c r="CFW1" s="80"/>
      <c r="CFX1" s="80"/>
      <c r="CFY1" s="80"/>
      <c r="CFZ1" s="80"/>
      <c r="CGA1" s="80"/>
      <c r="CGB1" s="80"/>
      <c r="CGC1" s="80"/>
      <c r="CGD1" s="80"/>
      <c r="CGE1" s="80"/>
      <c r="CGF1" s="80"/>
      <c r="CGG1" s="80"/>
      <c r="CGH1" s="80"/>
      <c r="CGI1" s="80"/>
      <c r="CGJ1" s="80"/>
      <c r="CGK1" s="80"/>
      <c r="CGL1" s="80"/>
      <c r="CGM1" s="80"/>
      <c r="CGN1" s="80"/>
      <c r="CGO1" s="80"/>
      <c r="CGP1" s="80"/>
      <c r="CGQ1" s="80"/>
      <c r="CGR1" s="80"/>
      <c r="CGS1" s="80"/>
      <c r="CGT1" s="80"/>
      <c r="CGU1" s="80"/>
      <c r="CGV1" s="80"/>
      <c r="CGW1" s="80"/>
      <c r="CGX1" s="80"/>
      <c r="CGY1" s="80"/>
      <c r="CGZ1" s="80"/>
      <c r="CHA1" s="80"/>
      <c r="CHB1" s="80"/>
      <c r="CHC1" s="80"/>
      <c r="CHD1" s="80"/>
      <c r="CHE1" s="80"/>
      <c r="CHF1" s="80"/>
      <c r="CHG1" s="80"/>
      <c r="CHH1" s="80"/>
      <c r="CHI1" s="80"/>
      <c r="CHJ1" s="80"/>
      <c r="CHK1" s="80"/>
      <c r="CHL1" s="80"/>
      <c r="CHM1" s="80"/>
      <c r="CHN1" s="80"/>
      <c r="CHO1" s="80"/>
      <c r="CHP1" s="80"/>
      <c r="CHQ1" s="80"/>
      <c r="CHR1" s="80"/>
      <c r="CHS1" s="80"/>
      <c r="CHT1" s="80"/>
      <c r="CHU1" s="80"/>
      <c r="CHV1" s="80"/>
      <c r="CHW1" s="80"/>
      <c r="CHX1" s="80"/>
      <c r="CHY1" s="80"/>
      <c r="CHZ1" s="80"/>
      <c r="CIA1" s="80"/>
      <c r="CIB1" s="80"/>
      <c r="CIC1" s="80"/>
      <c r="CID1" s="80"/>
      <c r="CIE1" s="80"/>
      <c r="CIF1" s="80"/>
      <c r="CIG1" s="80"/>
      <c r="CIH1" s="80"/>
      <c r="CII1" s="80"/>
      <c r="CIJ1" s="80"/>
      <c r="CIK1" s="80"/>
      <c r="CIL1" s="80"/>
      <c r="CIM1" s="80"/>
      <c r="CIN1" s="80"/>
      <c r="CIO1" s="80"/>
      <c r="CIP1" s="80"/>
      <c r="CIQ1" s="80"/>
      <c r="CIR1" s="80"/>
      <c r="CIS1" s="80"/>
      <c r="CIT1" s="80"/>
      <c r="CIU1" s="80"/>
      <c r="CIV1" s="80"/>
      <c r="CIW1" s="80"/>
      <c r="CIX1" s="80"/>
      <c r="CIY1" s="80"/>
      <c r="CIZ1" s="80"/>
      <c r="CJA1" s="80"/>
      <c r="CJB1" s="80"/>
      <c r="CJC1" s="80"/>
      <c r="CJD1" s="80"/>
      <c r="CJE1" s="80"/>
      <c r="CJF1" s="80"/>
      <c r="CJG1" s="80"/>
      <c r="CJH1" s="80"/>
      <c r="CJI1" s="80"/>
      <c r="CJJ1" s="80"/>
      <c r="CJK1" s="80"/>
      <c r="CJL1" s="80"/>
      <c r="CJM1" s="80"/>
      <c r="CJN1" s="80"/>
      <c r="CJO1" s="80"/>
      <c r="CJP1" s="80"/>
      <c r="CJQ1" s="80"/>
      <c r="CJR1" s="80"/>
      <c r="CJS1" s="80"/>
      <c r="CJT1" s="80"/>
      <c r="CJU1" s="80"/>
      <c r="CJV1" s="80"/>
      <c r="CJW1" s="80"/>
      <c r="CJX1" s="80"/>
      <c r="CJY1" s="80"/>
      <c r="CJZ1" s="80"/>
      <c r="CKA1" s="80"/>
      <c r="CKB1" s="80"/>
      <c r="CKC1" s="80"/>
      <c r="CKD1" s="80"/>
      <c r="CKE1" s="80"/>
      <c r="CKF1" s="80"/>
      <c r="CKG1" s="80"/>
      <c r="CKH1" s="80"/>
      <c r="CKI1" s="80"/>
      <c r="CKJ1" s="80"/>
      <c r="CKK1" s="80"/>
      <c r="CKL1" s="80"/>
      <c r="CKM1" s="80"/>
      <c r="CKN1" s="80"/>
      <c r="CKO1" s="80"/>
      <c r="CKP1" s="80"/>
      <c r="CKQ1" s="80"/>
      <c r="CKR1" s="80"/>
      <c r="CKS1" s="80"/>
      <c r="CKT1" s="80"/>
      <c r="CKU1" s="80"/>
      <c r="CKV1" s="80"/>
      <c r="CKW1" s="80"/>
      <c r="CKX1" s="80"/>
      <c r="CKY1" s="80"/>
      <c r="CKZ1" s="80"/>
      <c r="CLA1" s="80"/>
      <c r="CLB1" s="80"/>
      <c r="CLC1" s="80"/>
      <c r="CLD1" s="80"/>
      <c r="CLE1" s="80"/>
      <c r="CLF1" s="80"/>
      <c r="CLG1" s="80"/>
      <c r="CLH1" s="80"/>
      <c r="CLI1" s="80"/>
      <c r="CLJ1" s="80"/>
      <c r="CLK1" s="80"/>
      <c r="CLL1" s="80"/>
      <c r="CLM1" s="80"/>
      <c r="CLN1" s="80"/>
      <c r="CLO1" s="80"/>
      <c r="CLP1" s="80"/>
      <c r="CLQ1" s="80"/>
      <c r="CLR1" s="80"/>
      <c r="CLS1" s="80"/>
      <c r="CLT1" s="80"/>
      <c r="CLU1" s="80"/>
      <c r="CLV1" s="80"/>
      <c r="CLW1" s="80"/>
      <c r="CLX1" s="80"/>
      <c r="CLY1" s="80"/>
      <c r="CLZ1" s="80"/>
      <c r="CMA1" s="80"/>
      <c r="CMB1" s="80"/>
      <c r="CMC1" s="80"/>
      <c r="CMD1" s="80"/>
      <c r="CME1" s="80"/>
      <c r="CMF1" s="80"/>
      <c r="CMG1" s="80"/>
      <c r="CMH1" s="80"/>
      <c r="CMI1" s="80"/>
      <c r="CMJ1" s="80"/>
      <c r="CMK1" s="80"/>
      <c r="CML1" s="80"/>
      <c r="CMM1" s="80"/>
      <c r="CMN1" s="80"/>
      <c r="CMO1" s="80"/>
      <c r="CMP1" s="80"/>
      <c r="CMQ1" s="80"/>
      <c r="CMR1" s="80"/>
      <c r="CMS1" s="80"/>
      <c r="CMT1" s="80"/>
      <c r="CMU1" s="80"/>
      <c r="CMV1" s="80"/>
      <c r="CMW1" s="80"/>
      <c r="CMX1" s="80"/>
      <c r="CMY1" s="80"/>
      <c r="CMZ1" s="80"/>
      <c r="CNA1" s="80"/>
      <c r="CNB1" s="80"/>
      <c r="CNC1" s="80"/>
      <c r="CND1" s="80"/>
      <c r="CNE1" s="80"/>
      <c r="CNF1" s="80"/>
      <c r="CNG1" s="80"/>
      <c r="CNH1" s="80"/>
      <c r="CNI1" s="80"/>
      <c r="CNJ1" s="80"/>
      <c r="CNK1" s="80"/>
      <c r="CNL1" s="80"/>
      <c r="CNM1" s="80"/>
      <c r="CNN1" s="80"/>
      <c r="CNO1" s="80"/>
      <c r="CNP1" s="80"/>
      <c r="CNQ1" s="80"/>
      <c r="CNR1" s="80"/>
      <c r="CNS1" s="80"/>
      <c r="CNT1" s="80"/>
      <c r="CNU1" s="80"/>
      <c r="CNV1" s="80"/>
      <c r="CNW1" s="80"/>
      <c r="CNX1" s="80"/>
      <c r="CNY1" s="80"/>
      <c r="CNZ1" s="80"/>
      <c r="COA1" s="80"/>
      <c r="COB1" s="80"/>
      <c r="COC1" s="80"/>
      <c r="COD1" s="80"/>
      <c r="COE1" s="80"/>
      <c r="COF1" s="80"/>
      <c r="COG1" s="80"/>
      <c r="COH1" s="80"/>
      <c r="COI1" s="80"/>
      <c r="COJ1" s="80"/>
      <c r="COK1" s="80"/>
      <c r="COL1" s="80"/>
      <c r="COM1" s="80"/>
      <c r="CON1" s="80"/>
      <c r="COO1" s="80"/>
      <c r="COP1" s="80"/>
      <c r="COQ1" s="80"/>
      <c r="COR1" s="80"/>
      <c r="COS1" s="80"/>
      <c r="COT1" s="80"/>
      <c r="COU1" s="80"/>
      <c r="COV1" s="80"/>
      <c r="COW1" s="80"/>
      <c r="COX1" s="80"/>
      <c r="COY1" s="80"/>
      <c r="COZ1" s="80"/>
      <c r="CPA1" s="80"/>
      <c r="CPB1" s="80"/>
      <c r="CPC1" s="80"/>
      <c r="CPD1" s="80"/>
      <c r="CPE1" s="80"/>
      <c r="CPF1" s="80"/>
      <c r="CPG1" s="80"/>
      <c r="CPH1" s="80"/>
      <c r="CPI1" s="80"/>
      <c r="CPJ1" s="80"/>
      <c r="CPK1" s="80"/>
      <c r="CPL1" s="80"/>
      <c r="CPM1" s="80"/>
      <c r="CPN1" s="80"/>
      <c r="CPO1" s="80"/>
      <c r="CPP1" s="80"/>
      <c r="CPQ1" s="80"/>
      <c r="CPR1" s="80"/>
      <c r="CPS1" s="80"/>
      <c r="CPT1" s="80"/>
      <c r="CPU1" s="80"/>
      <c r="CPV1" s="80"/>
      <c r="CPW1" s="80"/>
      <c r="CPX1" s="80"/>
      <c r="CPY1" s="80"/>
      <c r="CPZ1" s="80"/>
      <c r="CQA1" s="80"/>
      <c r="CQB1" s="80"/>
      <c r="CQC1" s="80"/>
      <c r="CQD1" s="80"/>
      <c r="CQE1" s="80"/>
      <c r="CQF1" s="80"/>
      <c r="CQG1" s="80"/>
      <c r="CQH1" s="80"/>
      <c r="CQI1" s="80"/>
      <c r="CQJ1" s="80"/>
      <c r="CQK1" s="80"/>
      <c r="CQL1" s="80"/>
      <c r="CQM1" s="80"/>
      <c r="CQN1" s="80"/>
      <c r="CQO1" s="80"/>
      <c r="CQP1" s="80"/>
      <c r="CQQ1" s="80"/>
      <c r="CQR1" s="80"/>
      <c r="CQS1" s="80"/>
      <c r="CQT1" s="80"/>
      <c r="CQU1" s="80"/>
      <c r="CQV1" s="80"/>
      <c r="CQW1" s="80"/>
      <c r="CQX1" s="80"/>
      <c r="CQY1" s="80"/>
      <c r="CQZ1" s="80"/>
      <c r="CRA1" s="80"/>
      <c r="CRB1" s="80"/>
      <c r="CRC1" s="80"/>
      <c r="CRD1" s="80"/>
      <c r="CRE1" s="80"/>
      <c r="CRF1" s="80"/>
      <c r="CRG1" s="80"/>
      <c r="CRH1" s="80"/>
      <c r="CRI1" s="80"/>
      <c r="CRJ1" s="80"/>
      <c r="CRK1" s="80"/>
      <c r="CRL1" s="80"/>
      <c r="CRM1" s="80"/>
      <c r="CRN1" s="80"/>
      <c r="CRO1" s="80"/>
      <c r="CRP1" s="80"/>
      <c r="CRQ1" s="80"/>
      <c r="CRR1" s="80"/>
      <c r="CRS1" s="80"/>
      <c r="CRT1" s="80"/>
      <c r="CRU1" s="80"/>
      <c r="CRV1" s="80"/>
      <c r="CRW1" s="80"/>
      <c r="CRX1" s="80"/>
      <c r="CRY1" s="80"/>
      <c r="CRZ1" s="80"/>
      <c r="CSA1" s="80"/>
      <c r="CSB1" s="80"/>
      <c r="CSC1" s="80"/>
      <c r="CSD1" s="80"/>
      <c r="CSE1" s="80"/>
      <c r="CSF1" s="80"/>
      <c r="CSG1" s="80"/>
      <c r="CSH1" s="80"/>
      <c r="CSI1" s="80"/>
      <c r="CSJ1" s="80"/>
      <c r="CSK1" s="80"/>
      <c r="CSL1" s="80"/>
      <c r="CSM1" s="80"/>
      <c r="CSN1" s="80"/>
      <c r="CSO1" s="80"/>
      <c r="CSP1" s="80"/>
      <c r="CSQ1" s="80"/>
      <c r="CSR1" s="80"/>
      <c r="CSS1" s="80"/>
      <c r="CST1" s="80"/>
      <c r="CSU1" s="80"/>
      <c r="CSV1" s="80"/>
      <c r="CSW1" s="80"/>
      <c r="CSX1" s="80"/>
      <c r="CSY1" s="80"/>
      <c r="CSZ1" s="80"/>
      <c r="CTA1" s="80"/>
      <c r="CTB1" s="80"/>
      <c r="CTC1" s="80"/>
      <c r="CTD1" s="80"/>
      <c r="CTE1" s="80"/>
      <c r="CTF1" s="80"/>
      <c r="CTG1" s="80"/>
      <c r="CTH1" s="80"/>
      <c r="CTI1" s="80"/>
      <c r="CTJ1" s="80"/>
      <c r="CTK1" s="80"/>
      <c r="CTL1" s="80"/>
      <c r="CTM1" s="80"/>
      <c r="CTN1" s="80"/>
      <c r="CTO1" s="80"/>
      <c r="CTP1" s="80"/>
      <c r="CTQ1" s="80"/>
      <c r="CTR1" s="80"/>
      <c r="CTS1" s="80"/>
      <c r="CTT1" s="80"/>
      <c r="CTU1" s="80"/>
      <c r="CTV1" s="80"/>
      <c r="CTW1" s="80"/>
      <c r="CTX1" s="80"/>
      <c r="CTY1" s="80"/>
      <c r="CTZ1" s="80"/>
      <c r="CUA1" s="80"/>
      <c r="CUB1" s="80"/>
      <c r="CUC1" s="80"/>
      <c r="CUD1" s="80"/>
      <c r="CUE1" s="80"/>
      <c r="CUF1" s="80"/>
      <c r="CUG1" s="80"/>
      <c r="CUH1" s="80"/>
      <c r="CUI1" s="80"/>
      <c r="CUJ1" s="80"/>
      <c r="CUK1" s="80"/>
      <c r="CUL1" s="80"/>
      <c r="CUM1" s="80"/>
      <c r="CUN1" s="80"/>
      <c r="CUO1" s="80"/>
      <c r="CUP1" s="80"/>
      <c r="CUQ1" s="80"/>
      <c r="CUR1" s="80"/>
      <c r="CUS1" s="80"/>
      <c r="CUT1" s="80"/>
      <c r="CUU1" s="80"/>
      <c r="CUV1" s="80"/>
      <c r="CUW1" s="80"/>
      <c r="CUX1" s="80"/>
      <c r="CUY1" s="80"/>
      <c r="CUZ1" s="80"/>
      <c r="CVA1" s="80"/>
      <c r="CVB1" s="80"/>
      <c r="CVC1" s="80"/>
      <c r="CVD1" s="80"/>
      <c r="CVE1" s="80"/>
      <c r="CVF1" s="80"/>
      <c r="CVG1" s="80"/>
      <c r="CVH1" s="80"/>
      <c r="CVI1" s="80"/>
      <c r="CVJ1" s="80"/>
      <c r="CVK1" s="80"/>
      <c r="CVL1" s="80"/>
      <c r="CVM1" s="80"/>
      <c r="CVN1" s="80"/>
      <c r="CVO1" s="80"/>
      <c r="CVP1" s="80"/>
      <c r="CVQ1" s="80"/>
      <c r="CVR1" s="80"/>
      <c r="CVS1" s="80"/>
      <c r="CVT1" s="80"/>
      <c r="CVU1" s="80"/>
      <c r="CVV1" s="80"/>
      <c r="CVW1" s="80"/>
      <c r="CVX1" s="80"/>
      <c r="CVY1" s="80"/>
      <c r="CVZ1" s="80"/>
      <c r="CWA1" s="80"/>
      <c r="CWB1" s="80"/>
      <c r="CWC1" s="80"/>
      <c r="CWD1" s="80"/>
      <c r="CWE1" s="80"/>
      <c r="CWF1" s="80"/>
      <c r="CWG1" s="80"/>
      <c r="CWH1" s="80"/>
      <c r="CWI1" s="80"/>
      <c r="CWJ1" s="80"/>
      <c r="CWK1" s="80"/>
      <c r="CWL1" s="80"/>
      <c r="CWM1" s="80"/>
      <c r="CWN1" s="80"/>
      <c r="CWO1" s="80"/>
      <c r="CWP1" s="80"/>
      <c r="CWQ1" s="80"/>
      <c r="CWR1" s="80"/>
      <c r="CWS1" s="80"/>
      <c r="CWT1" s="80"/>
      <c r="CWU1" s="80"/>
      <c r="CWV1" s="80"/>
      <c r="CWW1" s="80"/>
      <c r="CWX1" s="80"/>
      <c r="CWY1" s="80"/>
      <c r="CWZ1" s="80"/>
      <c r="CXA1" s="80"/>
      <c r="CXB1" s="80"/>
      <c r="CXC1" s="80"/>
      <c r="CXD1" s="80"/>
      <c r="CXE1" s="80"/>
      <c r="CXF1" s="80"/>
      <c r="CXG1" s="80"/>
      <c r="CXH1" s="80"/>
      <c r="CXI1" s="80"/>
      <c r="CXJ1" s="80"/>
      <c r="CXK1" s="80"/>
      <c r="CXL1" s="80"/>
      <c r="CXM1" s="80"/>
      <c r="CXN1" s="80"/>
      <c r="CXO1" s="80"/>
      <c r="CXP1" s="80"/>
      <c r="CXQ1" s="80"/>
      <c r="CXR1" s="80"/>
      <c r="CXS1" s="80"/>
      <c r="CXT1" s="80"/>
      <c r="CXU1" s="80"/>
      <c r="CXV1" s="80"/>
      <c r="CXW1" s="80"/>
      <c r="CXX1" s="80"/>
      <c r="CXY1" s="80"/>
      <c r="CXZ1" s="80"/>
      <c r="CYA1" s="80"/>
      <c r="CYB1" s="80"/>
      <c r="CYC1" s="80"/>
      <c r="CYD1" s="80"/>
      <c r="CYE1" s="80"/>
      <c r="CYF1" s="80"/>
      <c r="CYG1" s="80"/>
      <c r="CYH1" s="80"/>
      <c r="CYI1" s="80"/>
      <c r="CYJ1" s="80"/>
      <c r="CYK1" s="80"/>
      <c r="CYL1" s="80"/>
      <c r="CYM1" s="80"/>
      <c r="CYN1" s="80"/>
      <c r="CYO1" s="80"/>
      <c r="CYP1" s="80"/>
      <c r="CYQ1" s="80"/>
      <c r="CYR1" s="80"/>
      <c r="CYS1" s="80"/>
      <c r="CYT1" s="80"/>
      <c r="CYU1" s="80"/>
      <c r="CYV1" s="80"/>
      <c r="CYW1" s="80"/>
      <c r="CYX1" s="80"/>
      <c r="CYY1" s="80"/>
      <c r="CYZ1" s="80"/>
      <c r="CZA1" s="80"/>
      <c r="CZB1" s="80"/>
      <c r="CZC1" s="80"/>
      <c r="CZD1" s="80"/>
      <c r="CZE1" s="80"/>
      <c r="CZF1" s="80"/>
      <c r="CZG1" s="80"/>
      <c r="CZH1" s="80"/>
      <c r="CZI1" s="80"/>
      <c r="CZJ1" s="80"/>
      <c r="CZK1" s="80"/>
      <c r="CZL1" s="80"/>
      <c r="CZM1" s="80"/>
      <c r="CZN1" s="80"/>
      <c r="CZO1" s="80"/>
      <c r="CZP1" s="80"/>
      <c r="CZQ1" s="80"/>
      <c r="CZR1" s="80"/>
      <c r="CZS1" s="80"/>
      <c r="CZT1" s="80"/>
      <c r="CZU1" s="80"/>
      <c r="CZV1" s="80"/>
      <c r="CZW1" s="80"/>
      <c r="CZX1" s="80"/>
      <c r="CZY1" s="80"/>
      <c r="CZZ1" s="80"/>
      <c r="DAA1" s="80"/>
      <c r="DAB1" s="80"/>
      <c r="DAC1" s="80"/>
      <c r="DAD1" s="80"/>
      <c r="DAE1" s="80"/>
      <c r="DAF1" s="80"/>
      <c r="DAG1" s="80"/>
      <c r="DAH1" s="80"/>
      <c r="DAI1" s="80"/>
      <c r="DAJ1" s="80"/>
      <c r="DAK1" s="80"/>
      <c r="DAL1" s="80"/>
      <c r="DAM1" s="80"/>
      <c r="DAN1" s="80"/>
      <c r="DAO1" s="80"/>
      <c r="DAP1" s="80"/>
      <c r="DAQ1" s="80"/>
      <c r="DAR1" s="80"/>
      <c r="DAS1" s="80"/>
      <c r="DAT1" s="80"/>
      <c r="DAU1" s="80"/>
      <c r="DAV1" s="80"/>
      <c r="DAW1" s="80"/>
      <c r="DAX1" s="80"/>
      <c r="DAY1" s="80"/>
      <c r="DAZ1" s="80"/>
      <c r="DBA1" s="80"/>
      <c r="DBB1" s="80"/>
      <c r="DBC1" s="80"/>
      <c r="DBD1" s="80"/>
      <c r="DBE1" s="80"/>
      <c r="DBF1" s="80"/>
      <c r="DBG1" s="80"/>
      <c r="DBH1" s="80"/>
      <c r="DBI1" s="80"/>
      <c r="DBJ1" s="80"/>
      <c r="DBK1" s="80"/>
      <c r="DBL1" s="80"/>
      <c r="DBM1" s="80"/>
      <c r="DBN1" s="80"/>
      <c r="DBO1" s="80"/>
      <c r="DBP1" s="80"/>
      <c r="DBQ1" s="80"/>
      <c r="DBR1" s="80"/>
      <c r="DBS1" s="80"/>
      <c r="DBT1" s="80"/>
      <c r="DBU1" s="80"/>
      <c r="DBV1" s="80"/>
      <c r="DBW1" s="80"/>
      <c r="DBX1" s="80"/>
      <c r="DBY1" s="80"/>
      <c r="DBZ1" s="80"/>
      <c r="DCA1" s="80"/>
      <c r="DCB1" s="80"/>
      <c r="DCC1" s="80"/>
      <c r="DCD1" s="80"/>
      <c r="DCE1" s="80"/>
      <c r="DCF1" s="80"/>
      <c r="DCG1" s="80"/>
      <c r="DCH1" s="80"/>
      <c r="DCI1" s="80"/>
      <c r="DCJ1" s="80"/>
      <c r="DCK1" s="80"/>
      <c r="DCL1" s="80"/>
      <c r="DCM1" s="80"/>
      <c r="DCN1" s="80"/>
      <c r="DCO1" s="80"/>
      <c r="DCP1" s="80"/>
      <c r="DCQ1" s="80"/>
      <c r="DCR1" s="80"/>
      <c r="DCS1" s="80"/>
      <c r="DCT1" s="80"/>
      <c r="DCU1" s="80"/>
      <c r="DCV1" s="80"/>
      <c r="DCW1" s="80"/>
      <c r="DCX1" s="80"/>
      <c r="DCY1" s="80"/>
      <c r="DCZ1" s="80"/>
      <c r="DDA1" s="80"/>
      <c r="DDB1" s="80"/>
      <c r="DDC1" s="80"/>
      <c r="DDD1" s="80"/>
      <c r="DDE1" s="80"/>
      <c r="DDF1" s="80"/>
      <c r="DDG1" s="80"/>
      <c r="DDH1" s="80"/>
      <c r="DDI1" s="80"/>
      <c r="DDJ1" s="80"/>
      <c r="DDK1" s="80"/>
      <c r="DDL1" s="80"/>
      <c r="DDM1" s="80"/>
      <c r="DDN1" s="80"/>
      <c r="DDO1" s="80"/>
      <c r="DDP1" s="80"/>
      <c r="DDQ1" s="80"/>
      <c r="DDR1" s="80"/>
      <c r="DDS1" s="80"/>
      <c r="DDT1" s="80"/>
      <c r="DDU1" s="80"/>
      <c r="DDV1" s="80"/>
      <c r="DDW1" s="80"/>
      <c r="DDX1" s="80"/>
      <c r="DDY1" s="80"/>
      <c r="DDZ1" s="80"/>
      <c r="DEA1" s="80"/>
      <c r="DEB1" s="80"/>
      <c r="DEC1" s="80"/>
      <c r="DED1" s="80"/>
      <c r="DEE1" s="80"/>
      <c r="DEF1" s="80"/>
      <c r="DEG1" s="80"/>
      <c r="DEH1" s="80"/>
      <c r="DEI1" s="80"/>
      <c r="DEJ1" s="80"/>
      <c r="DEK1" s="80"/>
      <c r="DEL1" s="80"/>
      <c r="DEM1" s="80"/>
      <c r="DEN1" s="80"/>
      <c r="DEO1" s="80"/>
      <c r="DEP1" s="80"/>
      <c r="DEQ1" s="80"/>
      <c r="DER1" s="80"/>
      <c r="DES1" s="80"/>
      <c r="DET1" s="80"/>
      <c r="DEU1" s="80"/>
      <c r="DEV1" s="80"/>
      <c r="DEW1" s="80"/>
      <c r="DEX1" s="80"/>
      <c r="DEY1" s="80"/>
      <c r="DEZ1" s="80"/>
      <c r="DFA1" s="80"/>
      <c r="DFB1" s="80"/>
      <c r="DFC1" s="80"/>
      <c r="DFD1" s="80"/>
      <c r="DFE1" s="80"/>
      <c r="DFF1" s="80"/>
      <c r="DFG1" s="80"/>
      <c r="DFH1" s="80"/>
      <c r="DFI1" s="80"/>
      <c r="DFJ1" s="80"/>
      <c r="DFK1" s="80"/>
      <c r="DFL1" s="80"/>
      <c r="DFM1" s="80"/>
      <c r="DFN1" s="80"/>
      <c r="DFO1" s="80"/>
      <c r="DFP1" s="80"/>
      <c r="DFQ1" s="80"/>
      <c r="DFR1" s="80"/>
      <c r="DFS1" s="80"/>
      <c r="DFT1" s="80"/>
      <c r="DFU1" s="80"/>
      <c r="DFV1" s="80"/>
      <c r="DFW1" s="80"/>
      <c r="DFX1" s="80"/>
      <c r="DFY1" s="80"/>
      <c r="DFZ1" s="80"/>
      <c r="DGA1" s="80"/>
      <c r="DGB1" s="80"/>
      <c r="DGC1" s="80"/>
      <c r="DGD1" s="80"/>
      <c r="DGE1" s="80"/>
      <c r="DGF1" s="80"/>
      <c r="DGG1" s="80"/>
      <c r="DGH1" s="80"/>
      <c r="DGI1" s="80"/>
      <c r="DGJ1" s="80"/>
      <c r="DGK1" s="80"/>
      <c r="DGL1" s="80"/>
      <c r="DGM1" s="80"/>
      <c r="DGN1" s="80"/>
      <c r="DGO1" s="80"/>
      <c r="DGP1" s="80"/>
      <c r="DGQ1" s="80"/>
      <c r="DGR1" s="80"/>
      <c r="DGS1" s="80"/>
      <c r="DGT1" s="80"/>
      <c r="DGU1" s="80"/>
      <c r="DGV1" s="80"/>
      <c r="DGW1" s="80"/>
      <c r="DGX1" s="80"/>
      <c r="DGY1" s="80"/>
      <c r="DGZ1" s="80"/>
      <c r="DHA1" s="80"/>
      <c r="DHB1" s="80"/>
      <c r="DHC1" s="80"/>
      <c r="DHD1" s="80"/>
      <c r="DHE1" s="80"/>
      <c r="DHF1" s="80"/>
      <c r="DHG1" s="80"/>
      <c r="DHH1" s="80"/>
      <c r="DHI1" s="80"/>
      <c r="DHJ1" s="80"/>
      <c r="DHK1" s="80"/>
      <c r="DHL1" s="80"/>
      <c r="DHM1" s="80"/>
      <c r="DHN1" s="80"/>
      <c r="DHO1" s="80"/>
      <c r="DHP1" s="80"/>
      <c r="DHQ1" s="80"/>
      <c r="DHR1" s="80"/>
      <c r="DHS1" s="80"/>
      <c r="DHT1" s="80"/>
      <c r="DHU1" s="80"/>
      <c r="DHV1" s="80"/>
      <c r="DHW1" s="80"/>
      <c r="DHX1" s="80"/>
      <c r="DHY1" s="80"/>
      <c r="DHZ1" s="80"/>
      <c r="DIA1" s="80"/>
      <c r="DIB1" s="80"/>
      <c r="DIC1" s="80"/>
      <c r="DID1" s="80"/>
      <c r="DIE1" s="80"/>
      <c r="DIF1" s="80"/>
      <c r="DIG1" s="80"/>
      <c r="DIH1" s="80"/>
      <c r="DII1" s="80"/>
      <c r="DIJ1" s="80"/>
      <c r="DIK1" s="80"/>
      <c r="DIL1" s="80"/>
      <c r="DIM1" s="80"/>
      <c r="DIN1" s="80"/>
      <c r="DIO1" s="80"/>
      <c r="DIP1" s="80"/>
      <c r="DIQ1" s="80"/>
      <c r="DIR1" s="80"/>
      <c r="DIS1" s="80"/>
      <c r="DIT1" s="80"/>
      <c r="DIU1" s="80"/>
      <c r="DIV1" s="80"/>
      <c r="DIW1" s="80"/>
      <c r="DIX1" s="80"/>
      <c r="DIY1" s="80"/>
      <c r="DIZ1" s="80"/>
      <c r="DJA1" s="80"/>
      <c r="DJB1" s="80"/>
      <c r="DJC1" s="80"/>
      <c r="DJD1" s="80"/>
      <c r="DJE1" s="80"/>
      <c r="DJF1" s="80"/>
      <c r="DJG1" s="80"/>
      <c r="DJH1" s="80"/>
      <c r="DJI1" s="80"/>
      <c r="DJJ1" s="80"/>
      <c r="DJK1" s="80"/>
      <c r="DJL1" s="80"/>
      <c r="DJM1" s="80"/>
      <c r="DJN1" s="80"/>
      <c r="DJO1" s="80"/>
      <c r="DJP1" s="80"/>
      <c r="DJQ1" s="80"/>
      <c r="DJR1" s="80"/>
      <c r="DJS1" s="80"/>
      <c r="DJT1" s="80"/>
      <c r="DJU1" s="80"/>
      <c r="DJV1" s="80"/>
      <c r="DJW1" s="80"/>
      <c r="DJX1" s="80"/>
      <c r="DJY1" s="80"/>
      <c r="DJZ1" s="80"/>
      <c r="DKA1" s="80"/>
      <c r="DKB1" s="80"/>
      <c r="DKC1" s="80"/>
      <c r="DKD1" s="80"/>
      <c r="DKE1" s="80"/>
      <c r="DKF1" s="80"/>
      <c r="DKG1" s="80"/>
      <c r="DKH1" s="80"/>
      <c r="DKI1" s="80"/>
      <c r="DKJ1" s="80"/>
      <c r="DKK1" s="80"/>
      <c r="DKL1" s="80"/>
      <c r="DKM1" s="80"/>
      <c r="DKN1" s="80"/>
      <c r="DKO1" s="80"/>
      <c r="DKP1" s="80"/>
      <c r="DKQ1" s="80"/>
      <c r="DKR1" s="80"/>
      <c r="DKS1" s="80"/>
      <c r="DKT1" s="80"/>
      <c r="DKU1" s="80"/>
      <c r="DKV1" s="80"/>
      <c r="DKW1" s="80"/>
      <c r="DKX1" s="80"/>
      <c r="DKY1" s="80"/>
      <c r="DKZ1" s="80"/>
      <c r="DLA1" s="80"/>
      <c r="DLB1" s="80"/>
      <c r="DLC1" s="80"/>
      <c r="DLD1" s="80"/>
      <c r="DLE1" s="80"/>
      <c r="DLF1" s="80"/>
      <c r="DLG1" s="80"/>
      <c r="DLH1" s="80"/>
      <c r="DLI1" s="80"/>
      <c r="DLJ1" s="80"/>
      <c r="DLK1" s="80"/>
      <c r="DLL1" s="80"/>
      <c r="DLM1" s="80"/>
      <c r="DLN1" s="80"/>
      <c r="DLO1" s="80"/>
      <c r="DLP1" s="80"/>
      <c r="DLQ1" s="80"/>
      <c r="DLR1" s="80"/>
      <c r="DLS1" s="80"/>
      <c r="DLT1" s="80"/>
      <c r="DLU1" s="80"/>
      <c r="DLV1" s="80"/>
      <c r="DLW1" s="80"/>
      <c r="DLX1" s="80"/>
      <c r="DLY1" s="80"/>
      <c r="DLZ1" s="80"/>
      <c r="DMA1" s="80"/>
      <c r="DMB1" s="80"/>
      <c r="DMC1" s="80"/>
      <c r="DMD1" s="80"/>
      <c r="DME1" s="80"/>
      <c r="DMF1" s="80"/>
      <c r="DMG1" s="80"/>
      <c r="DMH1" s="80"/>
      <c r="DMI1" s="80"/>
      <c r="DMJ1" s="80"/>
      <c r="DMK1" s="80"/>
      <c r="DML1" s="80"/>
      <c r="DMM1" s="80"/>
      <c r="DMN1" s="80"/>
      <c r="DMO1" s="80"/>
      <c r="DMP1" s="80"/>
      <c r="DMQ1" s="80"/>
      <c r="DMR1" s="80"/>
      <c r="DMS1" s="80"/>
      <c r="DMT1" s="80"/>
      <c r="DMU1" s="80"/>
      <c r="DMV1" s="80"/>
      <c r="DMW1" s="80"/>
      <c r="DMX1" s="80"/>
      <c r="DMY1" s="80"/>
      <c r="DMZ1" s="80"/>
      <c r="DNA1" s="80"/>
      <c r="DNB1" s="80"/>
      <c r="DNC1" s="80"/>
      <c r="DND1" s="80"/>
      <c r="DNE1" s="80"/>
      <c r="DNF1" s="80"/>
      <c r="DNG1" s="80"/>
      <c r="DNH1" s="80"/>
      <c r="DNI1" s="80"/>
      <c r="DNJ1" s="80"/>
      <c r="DNK1" s="80"/>
      <c r="DNL1" s="80"/>
      <c r="DNM1" s="80"/>
      <c r="DNN1" s="80"/>
      <c r="DNO1" s="80"/>
      <c r="DNP1" s="80"/>
      <c r="DNQ1" s="80"/>
      <c r="DNR1" s="80"/>
      <c r="DNS1" s="80"/>
      <c r="DNT1" s="80"/>
      <c r="DNU1" s="80"/>
      <c r="DNV1" s="80"/>
      <c r="DNW1" s="80"/>
      <c r="DNX1" s="80"/>
      <c r="DNY1" s="80"/>
      <c r="DNZ1" s="80"/>
      <c r="DOA1" s="80"/>
      <c r="DOB1" s="80"/>
      <c r="DOC1" s="80"/>
      <c r="DOD1" s="80"/>
      <c r="DOE1" s="80"/>
      <c r="DOF1" s="80"/>
      <c r="DOG1" s="80"/>
      <c r="DOH1" s="80"/>
      <c r="DOI1" s="80"/>
      <c r="DOJ1" s="80"/>
      <c r="DOK1" s="80"/>
      <c r="DOL1" s="80"/>
      <c r="DOM1" s="80"/>
      <c r="DON1" s="80"/>
      <c r="DOO1" s="80"/>
      <c r="DOP1" s="80"/>
      <c r="DOQ1" s="80"/>
      <c r="DOR1" s="80"/>
      <c r="DOS1" s="80"/>
      <c r="DOT1" s="80"/>
      <c r="DOU1" s="80"/>
      <c r="DOV1" s="80"/>
      <c r="DOW1" s="80"/>
      <c r="DOX1" s="80"/>
      <c r="DOY1" s="80"/>
      <c r="DOZ1" s="80"/>
      <c r="DPA1" s="80"/>
      <c r="DPB1" s="80"/>
      <c r="DPC1" s="80"/>
      <c r="DPD1" s="80"/>
      <c r="DPE1" s="80"/>
      <c r="DPF1" s="80"/>
      <c r="DPG1" s="80"/>
      <c r="DPH1" s="80"/>
      <c r="DPI1" s="80"/>
      <c r="DPJ1" s="80"/>
      <c r="DPK1" s="80"/>
      <c r="DPL1" s="80"/>
      <c r="DPM1" s="80"/>
      <c r="DPN1" s="80"/>
      <c r="DPO1" s="80"/>
      <c r="DPP1" s="80"/>
      <c r="DPQ1" s="80"/>
      <c r="DPR1" s="80"/>
      <c r="DPS1" s="80"/>
      <c r="DPT1" s="80"/>
      <c r="DPU1" s="80"/>
      <c r="DPV1" s="80"/>
      <c r="DPW1" s="80"/>
      <c r="DPX1" s="80"/>
      <c r="DPY1" s="80"/>
      <c r="DPZ1" s="80"/>
      <c r="DQA1" s="80"/>
      <c r="DQB1" s="80"/>
      <c r="DQC1" s="80"/>
      <c r="DQD1" s="80"/>
      <c r="DQE1" s="80"/>
      <c r="DQF1" s="80"/>
      <c r="DQG1" s="80"/>
      <c r="DQH1" s="80"/>
      <c r="DQI1" s="80"/>
      <c r="DQJ1" s="80"/>
      <c r="DQK1" s="80"/>
      <c r="DQL1" s="80"/>
      <c r="DQM1" s="80"/>
      <c r="DQN1" s="80"/>
      <c r="DQO1" s="80"/>
      <c r="DQP1" s="80"/>
      <c r="DQQ1" s="80"/>
      <c r="DQR1" s="80"/>
      <c r="DQS1" s="80"/>
      <c r="DQT1" s="80"/>
      <c r="DQU1" s="80"/>
      <c r="DQV1" s="80"/>
      <c r="DQW1" s="80"/>
      <c r="DQX1" s="80"/>
      <c r="DQY1" s="80"/>
      <c r="DQZ1" s="80"/>
      <c r="DRA1" s="80"/>
      <c r="DRB1" s="80"/>
      <c r="DRC1" s="80"/>
      <c r="DRD1" s="80"/>
      <c r="DRE1" s="80"/>
      <c r="DRF1" s="80"/>
      <c r="DRG1" s="80"/>
      <c r="DRH1" s="80"/>
      <c r="DRI1" s="80"/>
      <c r="DRJ1" s="80"/>
      <c r="DRK1" s="80"/>
      <c r="DRL1" s="80"/>
      <c r="DRM1" s="80"/>
      <c r="DRN1" s="80"/>
      <c r="DRO1" s="80"/>
      <c r="DRP1" s="80"/>
      <c r="DRQ1" s="80"/>
      <c r="DRR1" s="80"/>
      <c r="DRS1" s="80"/>
      <c r="DRT1" s="80"/>
      <c r="DRU1" s="80"/>
      <c r="DRV1" s="80"/>
      <c r="DRW1" s="80"/>
      <c r="DRX1" s="80"/>
      <c r="DRY1" s="80"/>
      <c r="DRZ1" s="80"/>
      <c r="DSA1" s="80"/>
      <c r="DSB1" s="80"/>
      <c r="DSC1" s="80"/>
      <c r="DSD1" s="80"/>
      <c r="DSE1" s="80"/>
      <c r="DSF1" s="80"/>
      <c r="DSG1" s="80"/>
      <c r="DSH1" s="80"/>
      <c r="DSI1" s="80"/>
      <c r="DSJ1" s="80"/>
      <c r="DSK1" s="80"/>
      <c r="DSL1" s="80"/>
      <c r="DSM1" s="80"/>
      <c r="DSN1" s="80"/>
      <c r="DSO1" s="80"/>
      <c r="DSP1" s="80"/>
      <c r="DSQ1" s="80"/>
      <c r="DSR1" s="80"/>
      <c r="DSS1" s="80"/>
      <c r="DST1" s="80"/>
      <c r="DSU1" s="80"/>
      <c r="DSV1" s="80"/>
      <c r="DSW1" s="80"/>
      <c r="DSX1" s="80"/>
      <c r="DSY1" s="80"/>
      <c r="DSZ1" s="80"/>
      <c r="DTA1" s="80"/>
      <c r="DTB1" s="80"/>
      <c r="DTC1" s="80"/>
      <c r="DTD1" s="80"/>
      <c r="DTE1" s="80"/>
      <c r="DTF1" s="80"/>
      <c r="DTG1" s="80"/>
      <c r="DTH1" s="80"/>
      <c r="DTI1" s="80"/>
      <c r="DTJ1" s="80"/>
      <c r="DTK1" s="80"/>
      <c r="DTL1" s="80"/>
      <c r="DTM1" s="80"/>
      <c r="DTN1" s="80"/>
      <c r="DTO1" s="80"/>
      <c r="DTP1" s="80"/>
      <c r="DTQ1" s="80"/>
      <c r="DTR1" s="80"/>
      <c r="DTS1" s="80"/>
      <c r="DTT1" s="80"/>
      <c r="DTU1" s="80"/>
      <c r="DTV1" s="80"/>
      <c r="DTW1" s="80"/>
      <c r="DTX1" s="80"/>
      <c r="DTY1" s="80"/>
      <c r="DTZ1" s="80"/>
      <c r="DUA1" s="80"/>
      <c r="DUB1" s="80"/>
      <c r="DUC1" s="80"/>
      <c r="DUD1" s="80"/>
      <c r="DUE1" s="80"/>
      <c r="DUF1" s="80"/>
      <c r="DUG1" s="80"/>
      <c r="DUH1" s="80"/>
      <c r="DUI1" s="80"/>
      <c r="DUJ1" s="80"/>
      <c r="DUK1" s="80"/>
      <c r="DUL1" s="80"/>
      <c r="DUM1" s="80"/>
      <c r="DUN1" s="80"/>
      <c r="DUO1" s="80"/>
      <c r="DUP1" s="80"/>
      <c r="DUQ1" s="80"/>
      <c r="DUR1" s="80"/>
      <c r="DUS1" s="80"/>
      <c r="DUT1" s="80"/>
      <c r="DUU1" s="80"/>
      <c r="DUV1" s="80"/>
      <c r="DUW1" s="80"/>
      <c r="DUX1" s="80"/>
      <c r="DUY1" s="80"/>
      <c r="DUZ1" s="80"/>
      <c r="DVA1" s="80"/>
      <c r="DVB1" s="80"/>
      <c r="DVC1" s="80"/>
      <c r="DVD1" s="80"/>
      <c r="DVE1" s="80"/>
      <c r="DVF1" s="80"/>
      <c r="DVG1" s="80"/>
      <c r="DVH1" s="80"/>
      <c r="DVI1" s="80"/>
      <c r="DVJ1" s="80"/>
      <c r="DVK1" s="80"/>
      <c r="DVL1" s="80"/>
      <c r="DVM1" s="80"/>
      <c r="DVN1" s="80"/>
      <c r="DVO1" s="80"/>
      <c r="DVP1" s="80"/>
      <c r="DVQ1" s="80"/>
      <c r="DVR1" s="80"/>
      <c r="DVS1" s="80"/>
      <c r="DVT1" s="80"/>
      <c r="DVU1" s="80"/>
      <c r="DVV1" s="80"/>
      <c r="DVW1" s="80"/>
      <c r="DVX1" s="80"/>
      <c r="DVY1" s="80"/>
      <c r="DVZ1" s="80"/>
      <c r="DWA1" s="80"/>
      <c r="DWB1" s="80"/>
      <c r="DWC1" s="80"/>
      <c r="DWD1" s="80"/>
      <c r="DWE1" s="80"/>
      <c r="DWF1" s="80"/>
      <c r="DWG1" s="80"/>
      <c r="DWH1" s="80"/>
      <c r="DWI1" s="80"/>
      <c r="DWJ1" s="80"/>
      <c r="DWK1" s="80"/>
      <c r="DWL1" s="80"/>
      <c r="DWM1" s="80"/>
      <c r="DWN1" s="80"/>
      <c r="DWO1" s="80"/>
      <c r="DWP1" s="80"/>
      <c r="DWQ1" s="80"/>
      <c r="DWR1" s="80"/>
      <c r="DWS1" s="80"/>
      <c r="DWT1" s="80"/>
      <c r="DWU1" s="80"/>
      <c r="DWV1" s="80"/>
      <c r="DWW1" s="80"/>
      <c r="DWX1" s="80"/>
      <c r="DWY1" s="80"/>
      <c r="DWZ1" s="80"/>
      <c r="DXA1" s="80"/>
      <c r="DXB1" s="80"/>
      <c r="DXC1" s="80"/>
      <c r="DXD1" s="80"/>
      <c r="DXE1" s="80"/>
      <c r="DXF1" s="80"/>
      <c r="DXG1" s="80"/>
      <c r="DXH1" s="80"/>
      <c r="DXI1" s="80"/>
      <c r="DXJ1" s="80"/>
      <c r="DXK1" s="80"/>
      <c r="DXL1" s="80"/>
      <c r="DXM1" s="80"/>
      <c r="DXN1" s="80"/>
      <c r="DXO1" s="80"/>
      <c r="DXP1" s="80"/>
      <c r="DXQ1" s="80"/>
      <c r="DXR1" s="80"/>
      <c r="DXS1" s="80"/>
      <c r="DXT1" s="80"/>
      <c r="DXU1" s="80"/>
      <c r="DXV1" s="80"/>
      <c r="DXW1" s="80"/>
      <c r="DXX1" s="80"/>
      <c r="DXY1" s="80"/>
      <c r="DXZ1" s="80"/>
      <c r="DYA1" s="80"/>
      <c r="DYB1" s="80"/>
      <c r="DYC1" s="80"/>
      <c r="DYD1" s="80"/>
      <c r="DYE1" s="80"/>
      <c r="DYF1" s="80"/>
      <c r="DYG1" s="80"/>
      <c r="DYH1" s="80"/>
      <c r="DYI1" s="80"/>
      <c r="DYJ1" s="80"/>
      <c r="DYK1" s="80"/>
      <c r="DYL1" s="80"/>
      <c r="DYM1" s="80"/>
      <c r="DYN1" s="80"/>
      <c r="DYO1" s="80"/>
      <c r="DYP1" s="80"/>
      <c r="DYQ1" s="80"/>
      <c r="DYR1" s="80"/>
      <c r="DYS1" s="80"/>
      <c r="DYT1" s="80"/>
      <c r="DYU1" s="80"/>
      <c r="DYV1" s="80"/>
      <c r="DYW1" s="80"/>
      <c r="DYX1" s="80"/>
      <c r="DYY1" s="80"/>
      <c r="DYZ1" s="80"/>
      <c r="DZA1" s="80"/>
      <c r="DZB1" s="80"/>
      <c r="DZC1" s="80"/>
      <c r="DZD1" s="80"/>
      <c r="DZE1" s="80"/>
      <c r="DZF1" s="80"/>
      <c r="DZG1" s="80"/>
      <c r="DZH1" s="80"/>
      <c r="DZI1" s="80"/>
      <c r="DZJ1" s="80"/>
      <c r="DZK1" s="80"/>
      <c r="DZL1" s="80"/>
      <c r="DZM1" s="80"/>
      <c r="DZN1" s="80"/>
      <c r="DZO1" s="80"/>
      <c r="DZP1" s="80"/>
      <c r="DZQ1" s="80"/>
      <c r="DZR1" s="80"/>
      <c r="DZS1" s="80"/>
      <c r="DZT1" s="80"/>
      <c r="DZU1" s="80"/>
      <c r="DZV1" s="80"/>
      <c r="DZW1" s="80"/>
      <c r="DZX1" s="80"/>
      <c r="DZY1" s="80"/>
      <c r="DZZ1" s="80"/>
      <c r="EAA1" s="80"/>
      <c r="EAB1" s="80"/>
      <c r="EAC1" s="80"/>
      <c r="EAD1" s="80"/>
      <c r="EAE1" s="80"/>
      <c r="EAF1" s="80"/>
      <c r="EAG1" s="80"/>
      <c r="EAH1" s="80"/>
      <c r="EAI1" s="80"/>
      <c r="EAJ1" s="80"/>
      <c r="EAK1" s="80"/>
      <c r="EAL1" s="80"/>
      <c r="EAM1" s="80"/>
      <c r="EAN1" s="80"/>
      <c r="EAO1" s="80"/>
      <c r="EAP1" s="80"/>
      <c r="EAQ1" s="80"/>
      <c r="EAR1" s="80"/>
      <c r="EAS1" s="80"/>
      <c r="EAT1" s="80"/>
      <c r="EAU1" s="80"/>
      <c r="EAV1" s="80"/>
      <c r="EAW1" s="80"/>
      <c r="EAX1" s="80"/>
      <c r="EAY1" s="80"/>
      <c r="EAZ1" s="80"/>
      <c r="EBA1" s="80"/>
      <c r="EBB1" s="80"/>
      <c r="EBC1" s="80"/>
      <c r="EBD1" s="80"/>
      <c r="EBE1" s="80"/>
      <c r="EBF1" s="80"/>
      <c r="EBG1" s="80"/>
      <c r="EBH1" s="80"/>
      <c r="EBI1" s="80"/>
      <c r="EBJ1" s="80"/>
      <c r="EBK1" s="80"/>
      <c r="EBL1" s="80"/>
      <c r="EBM1" s="80"/>
      <c r="EBN1" s="80"/>
      <c r="EBO1" s="80"/>
      <c r="EBP1" s="80"/>
      <c r="EBQ1" s="80"/>
      <c r="EBR1" s="80"/>
      <c r="EBS1" s="80"/>
      <c r="EBT1" s="80"/>
      <c r="EBU1" s="80"/>
      <c r="EBV1" s="80"/>
      <c r="EBW1" s="80"/>
      <c r="EBX1" s="80"/>
      <c r="EBY1" s="80"/>
      <c r="EBZ1" s="80"/>
      <c r="ECA1" s="80"/>
      <c r="ECB1" s="80"/>
      <c r="ECC1" s="80"/>
      <c r="ECD1" s="80"/>
      <c r="ECE1" s="80"/>
      <c r="ECF1" s="80"/>
      <c r="ECG1" s="80"/>
      <c r="ECH1" s="80"/>
      <c r="ECI1" s="80"/>
      <c r="ECJ1" s="80"/>
      <c r="ECK1" s="80"/>
      <c r="ECL1" s="80"/>
      <c r="ECM1" s="80"/>
      <c r="ECN1" s="80"/>
      <c r="ECO1" s="80"/>
      <c r="ECP1" s="80"/>
      <c r="ECQ1" s="80"/>
      <c r="ECR1" s="80"/>
      <c r="ECS1" s="80"/>
      <c r="ECT1" s="80"/>
      <c r="ECU1" s="80"/>
      <c r="ECV1" s="80"/>
      <c r="ECW1" s="80"/>
      <c r="ECX1" s="80"/>
      <c r="ECY1" s="80"/>
      <c r="ECZ1" s="80"/>
      <c r="EDA1" s="80"/>
      <c r="EDB1" s="80"/>
      <c r="EDC1" s="80"/>
      <c r="EDD1" s="80"/>
      <c r="EDE1" s="80"/>
      <c r="EDF1" s="80"/>
      <c r="EDG1" s="80"/>
      <c r="EDH1" s="80"/>
      <c r="EDI1" s="80"/>
      <c r="EDJ1" s="80"/>
      <c r="EDK1" s="80"/>
      <c r="EDL1" s="80"/>
      <c r="EDM1" s="80"/>
      <c r="EDN1" s="80"/>
      <c r="EDO1" s="80"/>
      <c r="EDP1" s="80"/>
      <c r="EDQ1" s="80"/>
      <c r="EDR1" s="80"/>
      <c r="EDS1" s="80"/>
      <c r="EDT1" s="80"/>
      <c r="EDU1" s="80"/>
      <c r="EDV1" s="80"/>
      <c r="EDW1" s="80"/>
      <c r="EDX1" s="80"/>
      <c r="EDY1" s="80"/>
      <c r="EDZ1" s="80"/>
      <c r="EEA1" s="80"/>
      <c r="EEB1" s="80"/>
      <c r="EEC1" s="80"/>
      <c r="EED1" s="80"/>
      <c r="EEE1" s="80"/>
      <c r="EEF1" s="80"/>
      <c r="EEG1" s="80"/>
      <c r="EEH1" s="80"/>
      <c r="EEI1" s="80"/>
      <c r="EEJ1" s="80"/>
      <c r="EEK1" s="80"/>
      <c r="EEL1" s="80"/>
      <c r="EEM1" s="80"/>
      <c r="EEN1" s="80"/>
      <c r="EEO1" s="80"/>
      <c r="EEP1" s="80"/>
      <c r="EEQ1" s="80"/>
      <c r="EER1" s="80"/>
      <c r="EES1" s="80"/>
      <c r="EET1" s="80"/>
      <c r="EEU1" s="80"/>
      <c r="EEV1" s="80"/>
      <c r="EEW1" s="80"/>
      <c r="EEX1" s="80"/>
      <c r="EEY1" s="80"/>
      <c r="EEZ1" s="80"/>
      <c r="EFA1" s="80"/>
      <c r="EFB1" s="80"/>
      <c r="EFC1" s="80"/>
      <c r="EFD1" s="80"/>
      <c r="EFE1" s="80"/>
      <c r="EFF1" s="80"/>
      <c r="EFG1" s="80"/>
      <c r="EFH1" s="80"/>
      <c r="EFI1" s="80"/>
      <c r="EFJ1" s="80"/>
      <c r="EFK1" s="80"/>
      <c r="EFL1" s="80"/>
      <c r="EFM1" s="80"/>
      <c r="EFN1" s="80"/>
      <c r="EFO1" s="80"/>
      <c r="EFP1" s="80"/>
      <c r="EFQ1" s="80"/>
      <c r="EFR1" s="80"/>
      <c r="EFS1" s="80"/>
      <c r="EFT1" s="80"/>
      <c r="EFU1" s="80"/>
      <c r="EFV1" s="80"/>
      <c r="EFW1" s="80"/>
      <c r="EFX1" s="80"/>
      <c r="EFY1" s="80"/>
      <c r="EFZ1" s="80"/>
      <c r="EGA1" s="80"/>
      <c r="EGB1" s="80"/>
      <c r="EGC1" s="80"/>
      <c r="EGD1" s="80"/>
      <c r="EGE1" s="80"/>
      <c r="EGF1" s="80"/>
      <c r="EGG1" s="80"/>
      <c r="EGH1" s="80"/>
      <c r="EGI1" s="80"/>
      <c r="EGJ1" s="80"/>
      <c r="EGK1" s="80"/>
      <c r="EGL1" s="80"/>
      <c r="EGM1" s="80"/>
      <c r="EGN1" s="80"/>
      <c r="EGO1" s="80"/>
      <c r="EGP1" s="80"/>
      <c r="EGQ1" s="80"/>
      <c r="EGR1" s="80"/>
      <c r="EGS1" s="80"/>
      <c r="EGT1" s="80"/>
      <c r="EGU1" s="80"/>
      <c r="EGV1" s="80"/>
      <c r="EGW1" s="80"/>
      <c r="EGX1" s="80"/>
      <c r="EGY1" s="80"/>
      <c r="EGZ1" s="80"/>
      <c r="EHA1" s="80"/>
      <c r="EHB1" s="80"/>
      <c r="EHC1" s="80"/>
      <c r="EHD1" s="80"/>
      <c r="EHE1" s="80"/>
      <c r="EHF1" s="80"/>
      <c r="EHG1" s="80"/>
      <c r="EHH1" s="80"/>
      <c r="EHI1" s="80"/>
      <c r="EHJ1" s="80"/>
      <c r="EHK1" s="80"/>
      <c r="EHL1" s="80"/>
      <c r="EHM1" s="80"/>
      <c r="EHN1" s="80"/>
      <c r="EHO1" s="80"/>
      <c r="EHP1" s="80"/>
      <c r="EHQ1" s="80"/>
      <c r="EHR1" s="80"/>
      <c r="EHS1" s="80"/>
      <c r="EHT1" s="80"/>
      <c r="EHU1" s="80"/>
      <c r="EHV1" s="80"/>
      <c r="EHW1" s="80"/>
      <c r="EHX1" s="80"/>
      <c r="EHY1" s="80"/>
      <c r="EHZ1" s="80"/>
      <c r="EIA1" s="80"/>
      <c r="EIB1" s="80"/>
      <c r="EIC1" s="80"/>
      <c r="EID1" s="80"/>
      <c r="EIE1" s="80"/>
      <c r="EIF1" s="80"/>
      <c r="EIG1" s="80"/>
      <c r="EIH1" s="80"/>
      <c r="EII1" s="80"/>
      <c r="EIJ1" s="80"/>
      <c r="EIK1" s="80"/>
      <c r="EIL1" s="80"/>
      <c r="EIM1" s="80"/>
      <c r="EIN1" s="80"/>
      <c r="EIO1" s="80"/>
      <c r="EIP1" s="80"/>
      <c r="EIQ1" s="80"/>
      <c r="EIR1" s="80"/>
      <c r="EIS1" s="80"/>
      <c r="EIT1" s="80"/>
      <c r="EIU1" s="80"/>
      <c r="EIV1" s="80"/>
      <c r="EIW1" s="80"/>
      <c r="EIX1" s="80"/>
      <c r="EIY1" s="80"/>
      <c r="EIZ1" s="80"/>
      <c r="EJA1" s="80"/>
      <c r="EJB1" s="80"/>
      <c r="EJC1" s="80"/>
      <c r="EJD1" s="80"/>
      <c r="EJE1" s="80"/>
      <c r="EJF1" s="80"/>
      <c r="EJG1" s="80"/>
      <c r="EJH1" s="80"/>
      <c r="EJI1" s="80"/>
      <c r="EJJ1" s="80"/>
      <c r="EJK1" s="80"/>
      <c r="EJL1" s="80"/>
      <c r="EJM1" s="80"/>
      <c r="EJN1" s="80"/>
      <c r="EJO1" s="80"/>
      <c r="EJP1" s="80"/>
      <c r="EJQ1" s="80"/>
      <c r="EJR1" s="80"/>
      <c r="EJS1" s="80"/>
      <c r="EJT1" s="80"/>
      <c r="EJU1" s="80"/>
      <c r="EJV1" s="80"/>
      <c r="EJW1" s="80"/>
      <c r="EJX1" s="80"/>
      <c r="EJY1" s="80"/>
      <c r="EJZ1" s="80"/>
      <c r="EKA1" s="80"/>
      <c r="EKB1" s="80"/>
      <c r="EKC1" s="80"/>
      <c r="EKD1" s="80"/>
      <c r="EKE1" s="80"/>
      <c r="EKF1" s="80"/>
      <c r="EKG1" s="80"/>
      <c r="EKH1" s="80"/>
      <c r="EKI1" s="80"/>
      <c r="EKJ1" s="80"/>
      <c r="EKK1" s="80"/>
      <c r="EKL1" s="80"/>
      <c r="EKM1" s="80"/>
      <c r="EKN1" s="80"/>
      <c r="EKO1" s="80"/>
      <c r="EKP1" s="80"/>
      <c r="EKQ1" s="80"/>
      <c r="EKR1" s="80"/>
      <c r="EKS1" s="80"/>
      <c r="EKT1" s="80"/>
      <c r="EKU1" s="80"/>
      <c r="EKV1" s="80"/>
      <c r="EKW1" s="80"/>
      <c r="EKX1" s="80"/>
      <c r="EKY1" s="80"/>
      <c r="EKZ1" s="80"/>
      <c r="ELA1" s="80"/>
      <c r="ELB1" s="80"/>
      <c r="ELC1" s="80"/>
      <c r="ELD1" s="80"/>
      <c r="ELE1" s="80"/>
      <c r="ELF1" s="80"/>
      <c r="ELG1" s="80"/>
      <c r="ELH1" s="80"/>
      <c r="ELI1" s="80"/>
      <c r="ELJ1" s="80"/>
      <c r="ELK1" s="80"/>
      <c r="ELL1" s="80"/>
      <c r="ELM1" s="80"/>
      <c r="ELN1" s="80"/>
      <c r="ELO1" s="80"/>
      <c r="ELP1" s="80"/>
      <c r="ELQ1" s="80"/>
      <c r="ELR1" s="80"/>
      <c r="ELS1" s="80"/>
      <c r="ELT1" s="80"/>
      <c r="ELU1" s="80"/>
      <c r="ELV1" s="80"/>
      <c r="ELW1" s="80"/>
      <c r="ELX1" s="80"/>
      <c r="ELY1" s="80"/>
      <c r="ELZ1" s="80"/>
      <c r="EMA1" s="80"/>
      <c r="EMB1" s="80"/>
      <c r="EMC1" s="80"/>
      <c r="EMD1" s="80"/>
      <c r="EME1" s="80"/>
      <c r="EMF1" s="80"/>
      <c r="EMG1" s="80"/>
      <c r="EMH1" s="80"/>
      <c r="EMI1" s="80"/>
      <c r="EMJ1" s="80"/>
      <c r="EMK1" s="80"/>
      <c r="EML1" s="80"/>
      <c r="EMM1" s="80"/>
      <c r="EMN1" s="80"/>
      <c r="EMO1" s="80"/>
      <c r="EMP1" s="80"/>
      <c r="EMQ1" s="80"/>
      <c r="EMR1" s="80"/>
      <c r="EMS1" s="80"/>
      <c r="EMT1" s="80"/>
      <c r="EMU1" s="80"/>
      <c r="EMV1" s="80"/>
      <c r="EMW1" s="80"/>
      <c r="EMX1" s="80"/>
      <c r="EMY1" s="80"/>
      <c r="EMZ1" s="80"/>
      <c r="ENA1" s="80"/>
      <c r="ENB1" s="80"/>
      <c r="ENC1" s="80"/>
      <c r="END1" s="80"/>
      <c r="ENE1" s="80"/>
      <c r="ENF1" s="80"/>
      <c r="ENG1" s="80"/>
      <c r="ENH1" s="80"/>
      <c r="ENI1" s="80"/>
      <c r="ENJ1" s="80"/>
      <c r="ENK1" s="80"/>
      <c r="ENL1" s="80"/>
      <c r="ENM1" s="80"/>
      <c r="ENN1" s="80"/>
      <c r="ENO1" s="80"/>
      <c r="ENP1" s="80"/>
      <c r="ENQ1" s="80"/>
      <c r="ENR1" s="80"/>
      <c r="ENS1" s="80"/>
      <c r="ENT1" s="80"/>
      <c r="ENU1" s="80"/>
      <c r="ENV1" s="80"/>
      <c r="ENW1" s="80"/>
      <c r="ENX1" s="80"/>
      <c r="ENY1" s="80"/>
      <c r="ENZ1" s="80"/>
      <c r="EOA1" s="80"/>
      <c r="EOB1" s="80"/>
      <c r="EOC1" s="80"/>
      <c r="EOD1" s="80"/>
      <c r="EOE1" s="80"/>
      <c r="EOF1" s="80"/>
      <c r="EOG1" s="80"/>
      <c r="EOH1" s="80"/>
      <c r="EOI1" s="80"/>
      <c r="EOJ1" s="80"/>
      <c r="EOK1" s="80"/>
      <c r="EOL1" s="80"/>
      <c r="EOM1" s="80"/>
      <c r="EON1" s="80"/>
      <c r="EOO1" s="80"/>
      <c r="EOP1" s="80"/>
      <c r="EOQ1" s="80"/>
      <c r="EOR1" s="80"/>
      <c r="EOS1" s="80"/>
      <c r="EOT1" s="80"/>
      <c r="EOU1" s="80"/>
      <c r="EOV1" s="80"/>
      <c r="EOW1" s="80"/>
      <c r="EOX1" s="80"/>
      <c r="EOY1" s="80"/>
      <c r="EOZ1" s="80"/>
      <c r="EPA1" s="80"/>
      <c r="EPB1" s="80"/>
      <c r="EPC1" s="80"/>
      <c r="EPD1" s="80"/>
      <c r="EPE1" s="80"/>
      <c r="EPF1" s="80"/>
      <c r="EPG1" s="80"/>
      <c r="EPH1" s="80"/>
      <c r="EPI1" s="80"/>
      <c r="EPJ1" s="80"/>
      <c r="EPK1" s="80"/>
      <c r="EPL1" s="80"/>
      <c r="EPM1" s="80"/>
      <c r="EPN1" s="80"/>
      <c r="EPO1" s="80"/>
      <c r="EPP1" s="80"/>
      <c r="EPQ1" s="80"/>
      <c r="EPR1" s="80"/>
      <c r="EPS1" s="80"/>
      <c r="EPT1" s="80"/>
      <c r="EPU1" s="80"/>
      <c r="EPV1" s="80"/>
      <c r="EPW1" s="80"/>
      <c r="EPX1" s="80"/>
      <c r="EPY1" s="80"/>
      <c r="EPZ1" s="80"/>
      <c r="EQA1" s="80"/>
      <c r="EQB1" s="80"/>
      <c r="EQC1" s="80"/>
      <c r="EQD1" s="80"/>
      <c r="EQE1" s="80"/>
      <c r="EQF1" s="80"/>
      <c r="EQG1" s="80"/>
      <c r="EQH1" s="80"/>
      <c r="EQI1" s="80"/>
      <c r="EQJ1" s="80"/>
      <c r="EQK1" s="80"/>
      <c r="EQL1" s="80"/>
      <c r="EQM1" s="80"/>
      <c r="EQN1" s="80"/>
      <c r="EQO1" s="80"/>
      <c r="EQP1" s="80"/>
      <c r="EQQ1" s="80"/>
      <c r="EQR1" s="80"/>
      <c r="EQS1" s="80"/>
      <c r="EQT1" s="80"/>
      <c r="EQU1" s="80"/>
      <c r="EQV1" s="80"/>
      <c r="EQW1" s="80"/>
      <c r="EQX1" s="80"/>
      <c r="EQY1" s="80"/>
      <c r="EQZ1" s="80"/>
      <c r="ERA1" s="80"/>
      <c r="ERB1" s="80"/>
      <c r="ERC1" s="80"/>
      <c r="ERD1" s="80"/>
      <c r="ERE1" s="80"/>
      <c r="ERF1" s="80"/>
      <c r="ERG1" s="80"/>
      <c r="ERH1" s="80"/>
      <c r="ERI1" s="80"/>
      <c r="ERJ1" s="80"/>
      <c r="ERK1" s="80"/>
      <c r="ERL1" s="80"/>
      <c r="ERM1" s="80"/>
      <c r="ERN1" s="80"/>
      <c r="ERO1" s="80"/>
      <c r="ERP1" s="80"/>
      <c r="ERQ1" s="80"/>
      <c r="ERR1" s="80"/>
      <c r="ERS1" s="80"/>
      <c r="ERT1" s="80"/>
      <c r="ERU1" s="80"/>
      <c r="ERV1" s="80"/>
      <c r="ERW1" s="80"/>
      <c r="ERX1" s="80"/>
      <c r="ERY1" s="80"/>
      <c r="ERZ1" s="80"/>
      <c r="ESA1" s="80"/>
      <c r="ESB1" s="80"/>
      <c r="ESC1" s="80"/>
      <c r="ESD1" s="80"/>
      <c r="ESE1" s="80"/>
      <c r="ESF1" s="80"/>
      <c r="ESG1" s="80"/>
      <c r="ESH1" s="80"/>
      <c r="ESI1" s="80"/>
      <c r="ESJ1" s="80"/>
      <c r="ESK1" s="80"/>
      <c r="ESL1" s="80"/>
      <c r="ESM1" s="80"/>
      <c r="ESN1" s="80"/>
      <c r="ESO1" s="80"/>
      <c r="ESP1" s="80"/>
      <c r="ESQ1" s="80"/>
      <c r="ESR1" s="80"/>
      <c r="ESS1" s="80"/>
      <c r="EST1" s="80"/>
      <c r="ESU1" s="80"/>
      <c r="ESV1" s="80"/>
      <c r="ESW1" s="80"/>
      <c r="ESX1" s="80"/>
      <c r="ESY1" s="80"/>
      <c r="ESZ1" s="80"/>
      <c r="ETA1" s="80"/>
      <c r="ETB1" s="80"/>
      <c r="ETC1" s="80"/>
      <c r="ETD1" s="80"/>
      <c r="ETE1" s="80"/>
      <c r="ETF1" s="80"/>
      <c r="ETG1" s="80"/>
      <c r="ETH1" s="80"/>
      <c r="ETI1" s="80"/>
      <c r="ETJ1" s="80"/>
      <c r="ETK1" s="80"/>
      <c r="ETL1" s="80"/>
      <c r="ETM1" s="80"/>
      <c r="ETN1" s="80"/>
      <c r="ETO1" s="80"/>
      <c r="ETP1" s="80"/>
      <c r="ETQ1" s="80"/>
      <c r="ETR1" s="80"/>
      <c r="ETS1" s="80"/>
      <c r="ETT1" s="80"/>
      <c r="ETU1" s="80"/>
      <c r="ETV1" s="80"/>
      <c r="ETW1" s="80"/>
      <c r="ETX1" s="80"/>
      <c r="ETY1" s="80"/>
      <c r="ETZ1" s="80"/>
      <c r="EUA1" s="80"/>
      <c r="EUB1" s="80"/>
      <c r="EUC1" s="80"/>
      <c r="EUD1" s="80"/>
      <c r="EUE1" s="80"/>
      <c r="EUF1" s="80"/>
      <c r="EUG1" s="80"/>
      <c r="EUH1" s="80"/>
      <c r="EUI1" s="80"/>
      <c r="EUJ1" s="80"/>
      <c r="EUK1" s="80"/>
      <c r="EUL1" s="80"/>
      <c r="EUM1" s="80"/>
      <c r="EUN1" s="80"/>
      <c r="EUO1" s="80"/>
      <c r="EUP1" s="80"/>
      <c r="EUQ1" s="80"/>
      <c r="EUR1" s="80"/>
      <c r="EUS1" s="80"/>
      <c r="EUT1" s="80"/>
      <c r="EUU1" s="80"/>
      <c r="EUV1" s="80"/>
      <c r="EUW1" s="80"/>
      <c r="EUX1" s="80"/>
      <c r="EUY1" s="80"/>
      <c r="EUZ1" s="80"/>
      <c r="EVA1" s="80"/>
      <c r="EVB1" s="80"/>
      <c r="EVC1" s="80"/>
      <c r="EVD1" s="80"/>
      <c r="EVE1" s="80"/>
      <c r="EVF1" s="80"/>
      <c r="EVG1" s="80"/>
      <c r="EVH1" s="80"/>
      <c r="EVI1" s="80"/>
      <c r="EVJ1" s="80"/>
      <c r="EVK1" s="80"/>
      <c r="EVL1" s="80"/>
      <c r="EVM1" s="80"/>
      <c r="EVN1" s="80"/>
      <c r="EVO1" s="80"/>
      <c r="EVP1" s="80"/>
      <c r="EVQ1" s="80"/>
      <c r="EVR1" s="80"/>
      <c r="EVS1" s="80"/>
      <c r="EVT1" s="80"/>
      <c r="EVU1" s="80"/>
      <c r="EVV1" s="80"/>
      <c r="EVW1" s="80"/>
      <c r="EVX1" s="80"/>
      <c r="EVY1" s="80"/>
      <c r="EVZ1" s="80"/>
      <c r="EWA1" s="80"/>
      <c r="EWB1" s="80"/>
      <c r="EWC1" s="80"/>
      <c r="EWD1" s="80"/>
      <c r="EWE1" s="80"/>
      <c r="EWF1" s="80"/>
      <c r="EWG1" s="80"/>
      <c r="EWH1" s="80"/>
      <c r="EWI1" s="80"/>
      <c r="EWJ1" s="80"/>
      <c r="EWK1" s="80"/>
      <c r="EWL1" s="80"/>
      <c r="EWM1" s="80"/>
      <c r="EWN1" s="80"/>
      <c r="EWO1" s="80"/>
      <c r="EWP1" s="80"/>
      <c r="EWQ1" s="80"/>
      <c r="EWR1" s="80"/>
      <c r="EWS1" s="80"/>
      <c r="EWT1" s="80"/>
      <c r="EWU1" s="80"/>
      <c r="EWV1" s="80"/>
      <c r="EWW1" s="80"/>
      <c r="EWX1" s="80"/>
      <c r="EWY1" s="80"/>
      <c r="EWZ1" s="80"/>
      <c r="EXA1" s="80"/>
      <c r="EXB1" s="80"/>
      <c r="EXC1" s="80"/>
      <c r="EXD1" s="80"/>
      <c r="EXE1" s="80"/>
      <c r="EXF1" s="80"/>
      <c r="EXG1" s="80"/>
      <c r="EXH1" s="80"/>
      <c r="EXI1" s="80"/>
      <c r="EXJ1" s="80"/>
      <c r="EXK1" s="80"/>
      <c r="EXL1" s="80"/>
      <c r="EXM1" s="80"/>
      <c r="EXN1" s="80"/>
      <c r="EXO1" s="80"/>
      <c r="EXP1" s="80"/>
      <c r="EXQ1" s="80"/>
      <c r="EXR1" s="80"/>
      <c r="EXS1" s="80"/>
      <c r="EXT1" s="80"/>
      <c r="EXU1" s="80"/>
      <c r="EXV1" s="80"/>
      <c r="EXW1" s="80"/>
      <c r="EXX1" s="80"/>
      <c r="EXY1" s="80"/>
      <c r="EXZ1" s="80"/>
      <c r="EYA1" s="80"/>
      <c r="EYB1" s="80"/>
      <c r="EYC1" s="80"/>
      <c r="EYD1" s="80"/>
      <c r="EYE1" s="80"/>
      <c r="EYF1" s="80"/>
      <c r="EYG1" s="80"/>
      <c r="EYH1" s="80"/>
      <c r="EYI1" s="80"/>
      <c r="EYJ1" s="80"/>
      <c r="EYK1" s="80"/>
      <c r="EYL1" s="80"/>
      <c r="EYM1" s="80"/>
      <c r="EYN1" s="80"/>
      <c r="EYO1" s="80"/>
      <c r="EYP1" s="80"/>
      <c r="EYQ1" s="80"/>
      <c r="EYR1" s="80"/>
      <c r="EYS1" s="80"/>
      <c r="EYT1" s="80"/>
      <c r="EYU1" s="80"/>
      <c r="EYV1" s="80"/>
      <c r="EYW1" s="80"/>
      <c r="EYX1" s="80"/>
      <c r="EYY1" s="80"/>
      <c r="EYZ1" s="80"/>
      <c r="EZA1" s="80"/>
      <c r="EZB1" s="80"/>
      <c r="EZC1" s="80"/>
      <c r="EZD1" s="80"/>
      <c r="EZE1" s="80"/>
      <c r="EZF1" s="80"/>
      <c r="EZG1" s="80"/>
      <c r="EZH1" s="80"/>
      <c r="EZI1" s="80"/>
      <c r="EZJ1" s="80"/>
      <c r="EZK1" s="80"/>
      <c r="EZL1" s="80"/>
      <c r="EZM1" s="80"/>
      <c r="EZN1" s="80"/>
      <c r="EZO1" s="80"/>
      <c r="EZP1" s="80"/>
      <c r="EZQ1" s="80"/>
      <c r="EZR1" s="80"/>
      <c r="EZS1" s="80"/>
      <c r="EZT1" s="80"/>
      <c r="EZU1" s="80"/>
      <c r="EZV1" s="80"/>
      <c r="EZW1" s="80"/>
      <c r="EZX1" s="80"/>
      <c r="EZY1" s="80"/>
      <c r="EZZ1" s="80"/>
      <c r="FAA1" s="80"/>
      <c r="FAB1" s="80"/>
      <c r="FAC1" s="80"/>
      <c r="FAD1" s="80"/>
      <c r="FAE1" s="80"/>
      <c r="FAF1" s="80"/>
      <c r="FAG1" s="80"/>
      <c r="FAH1" s="80"/>
      <c r="FAI1" s="80"/>
      <c r="FAJ1" s="80"/>
      <c r="FAK1" s="80"/>
      <c r="FAL1" s="80"/>
      <c r="FAM1" s="80"/>
      <c r="FAN1" s="80"/>
      <c r="FAO1" s="80"/>
      <c r="FAP1" s="80"/>
      <c r="FAQ1" s="80"/>
      <c r="FAR1" s="80"/>
      <c r="FAS1" s="80"/>
      <c r="FAT1" s="80"/>
      <c r="FAU1" s="80"/>
      <c r="FAV1" s="80"/>
      <c r="FAW1" s="80"/>
      <c r="FAX1" s="80"/>
      <c r="FAY1" s="80"/>
      <c r="FAZ1" s="80"/>
      <c r="FBA1" s="80"/>
      <c r="FBB1" s="80"/>
      <c r="FBC1" s="80"/>
      <c r="FBD1" s="80"/>
      <c r="FBE1" s="80"/>
      <c r="FBF1" s="80"/>
      <c r="FBG1" s="80"/>
      <c r="FBH1" s="80"/>
      <c r="FBI1" s="80"/>
      <c r="FBJ1" s="80"/>
      <c r="FBK1" s="80"/>
      <c r="FBL1" s="80"/>
      <c r="FBM1" s="80"/>
      <c r="FBN1" s="80"/>
      <c r="FBO1" s="80"/>
      <c r="FBP1" s="80"/>
      <c r="FBQ1" s="80"/>
      <c r="FBR1" s="80"/>
      <c r="FBS1" s="80"/>
      <c r="FBT1" s="80"/>
      <c r="FBU1" s="80"/>
      <c r="FBV1" s="80"/>
      <c r="FBW1" s="80"/>
      <c r="FBX1" s="80"/>
      <c r="FBY1" s="80"/>
      <c r="FBZ1" s="80"/>
      <c r="FCA1" s="80"/>
      <c r="FCB1" s="80"/>
      <c r="FCC1" s="80"/>
      <c r="FCD1" s="80"/>
      <c r="FCE1" s="80"/>
      <c r="FCF1" s="80"/>
      <c r="FCG1" s="80"/>
      <c r="FCH1" s="80"/>
      <c r="FCI1" s="80"/>
      <c r="FCJ1" s="80"/>
      <c r="FCK1" s="80"/>
      <c r="FCL1" s="80"/>
      <c r="FCM1" s="80"/>
      <c r="FCN1" s="80"/>
      <c r="FCO1" s="80"/>
      <c r="FCP1" s="80"/>
      <c r="FCQ1" s="80"/>
      <c r="FCR1" s="80"/>
      <c r="FCS1" s="80"/>
      <c r="FCT1" s="80"/>
      <c r="FCU1" s="80"/>
      <c r="FCV1" s="80"/>
      <c r="FCW1" s="80"/>
      <c r="FCX1" s="80"/>
      <c r="FCY1" s="80"/>
      <c r="FCZ1" s="80"/>
      <c r="FDA1" s="80"/>
      <c r="FDB1" s="80"/>
      <c r="FDC1" s="80"/>
      <c r="FDD1" s="80"/>
      <c r="FDE1" s="80"/>
      <c r="FDF1" s="80"/>
      <c r="FDG1" s="80"/>
      <c r="FDH1" s="80"/>
      <c r="FDI1" s="80"/>
      <c r="FDJ1" s="80"/>
      <c r="FDK1" s="80"/>
      <c r="FDL1" s="80"/>
      <c r="FDM1" s="80"/>
      <c r="FDN1" s="80"/>
      <c r="FDO1" s="80"/>
      <c r="FDP1" s="80"/>
      <c r="FDQ1" s="80"/>
      <c r="FDR1" s="80"/>
      <c r="FDS1" s="80"/>
      <c r="FDT1" s="80"/>
      <c r="FDU1" s="80"/>
      <c r="FDV1" s="80"/>
      <c r="FDW1" s="80"/>
      <c r="FDX1" s="80"/>
      <c r="FDY1" s="80"/>
      <c r="FDZ1" s="80"/>
      <c r="FEA1" s="80"/>
      <c r="FEB1" s="80"/>
      <c r="FEC1" s="80"/>
      <c r="FED1" s="80"/>
      <c r="FEE1" s="80"/>
      <c r="FEF1" s="80"/>
      <c r="FEG1" s="80"/>
      <c r="FEH1" s="80"/>
      <c r="FEI1" s="80"/>
      <c r="FEJ1" s="80"/>
      <c r="FEK1" s="80"/>
      <c r="FEL1" s="80"/>
      <c r="FEM1" s="80"/>
      <c r="FEN1" s="80"/>
      <c r="FEO1" s="80"/>
      <c r="FEP1" s="80"/>
      <c r="FEQ1" s="80"/>
      <c r="FER1" s="80"/>
      <c r="FES1" s="80"/>
      <c r="FET1" s="80"/>
      <c r="FEU1" s="80"/>
      <c r="FEV1" s="80"/>
      <c r="FEW1" s="80"/>
      <c r="FEX1" s="80"/>
      <c r="FEY1" s="80"/>
      <c r="FEZ1" s="80"/>
      <c r="FFA1" s="80"/>
      <c r="FFB1" s="80"/>
      <c r="FFC1" s="80"/>
      <c r="FFD1" s="80"/>
      <c r="FFE1" s="80"/>
      <c r="FFF1" s="80"/>
      <c r="FFG1" s="80"/>
      <c r="FFH1" s="80"/>
      <c r="FFI1" s="80"/>
      <c r="FFJ1" s="80"/>
      <c r="FFK1" s="80"/>
      <c r="FFL1" s="80"/>
      <c r="FFM1" s="80"/>
      <c r="FFN1" s="80"/>
      <c r="FFO1" s="80"/>
      <c r="FFP1" s="80"/>
      <c r="FFQ1" s="80"/>
      <c r="FFR1" s="80"/>
      <c r="FFS1" s="80"/>
      <c r="FFT1" s="80"/>
      <c r="FFU1" s="80"/>
      <c r="FFV1" s="80"/>
      <c r="FFW1" s="80"/>
      <c r="FFX1" s="80"/>
      <c r="FFY1" s="80"/>
      <c r="FFZ1" s="80"/>
      <c r="FGA1" s="80"/>
      <c r="FGB1" s="80"/>
      <c r="FGC1" s="80"/>
      <c r="FGD1" s="80"/>
      <c r="FGE1" s="80"/>
      <c r="FGF1" s="80"/>
      <c r="FGG1" s="80"/>
      <c r="FGH1" s="80"/>
      <c r="FGI1" s="80"/>
      <c r="FGJ1" s="80"/>
      <c r="FGK1" s="80"/>
      <c r="FGL1" s="80"/>
      <c r="FGM1" s="80"/>
      <c r="FGN1" s="80"/>
      <c r="FGO1" s="80"/>
      <c r="FGP1" s="80"/>
      <c r="FGQ1" s="80"/>
      <c r="FGR1" s="80"/>
      <c r="FGS1" s="80"/>
      <c r="FGT1" s="80"/>
      <c r="FGU1" s="80"/>
      <c r="FGV1" s="80"/>
      <c r="FGW1" s="80"/>
      <c r="FGX1" s="80"/>
      <c r="FGY1" s="80"/>
      <c r="FGZ1" s="80"/>
      <c r="FHA1" s="80"/>
      <c r="FHB1" s="80"/>
      <c r="FHC1" s="80"/>
      <c r="FHD1" s="80"/>
      <c r="FHE1" s="80"/>
      <c r="FHF1" s="80"/>
      <c r="FHG1" s="80"/>
      <c r="FHH1" s="80"/>
      <c r="FHI1" s="80"/>
      <c r="FHJ1" s="80"/>
      <c r="FHK1" s="80"/>
      <c r="FHL1" s="80"/>
      <c r="FHM1" s="80"/>
      <c r="FHN1" s="80"/>
      <c r="FHO1" s="80"/>
      <c r="FHP1" s="80"/>
      <c r="FHQ1" s="80"/>
      <c r="FHR1" s="80"/>
      <c r="FHS1" s="80"/>
      <c r="FHT1" s="80"/>
      <c r="FHU1" s="80"/>
      <c r="FHV1" s="80"/>
      <c r="FHW1" s="80"/>
      <c r="FHX1" s="80"/>
      <c r="FHY1" s="80"/>
      <c r="FHZ1" s="80"/>
      <c r="FIA1" s="80"/>
      <c r="FIB1" s="80"/>
      <c r="FIC1" s="80"/>
      <c r="FID1" s="80"/>
      <c r="FIE1" s="80"/>
      <c r="FIF1" s="80"/>
      <c r="FIG1" s="80"/>
      <c r="FIH1" s="80"/>
      <c r="FII1" s="80"/>
      <c r="FIJ1" s="80"/>
      <c r="FIK1" s="80"/>
      <c r="FIL1" s="80"/>
      <c r="FIM1" s="80"/>
      <c r="FIN1" s="80"/>
      <c r="FIO1" s="80"/>
      <c r="FIP1" s="80"/>
      <c r="FIQ1" s="80"/>
      <c r="FIR1" s="80"/>
      <c r="FIS1" s="80"/>
      <c r="FIT1" s="80"/>
      <c r="FIU1" s="80"/>
      <c r="FIV1" s="80"/>
      <c r="FIW1" s="80"/>
      <c r="FIX1" s="80"/>
      <c r="FIY1" s="80"/>
      <c r="FIZ1" s="80"/>
      <c r="FJA1" s="80"/>
      <c r="FJB1" s="80"/>
      <c r="FJC1" s="80"/>
      <c r="FJD1" s="80"/>
      <c r="FJE1" s="80"/>
      <c r="FJF1" s="80"/>
      <c r="FJG1" s="80"/>
      <c r="FJH1" s="80"/>
      <c r="FJI1" s="80"/>
      <c r="FJJ1" s="80"/>
      <c r="FJK1" s="80"/>
      <c r="FJL1" s="80"/>
      <c r="FJM1" s="80"/>
      <c r="FJN1" s="80"/>
      <c r="FJO1" s="80"/>
      <c r="FJP1" s="80"/>
      <c r="FJQ1" s="80"/>
      <c r="FJR1" s="80"/>
      <c r="FJS1" s="80"/>
      <c r="FJT1" s="80"/>
      <c r="FJU1" s="80"/>
      <c r="FJV1" s="80"/>
      <c r="FJW1" s="80"/>
      <c r="FJX1" s="80"/>
      <c r="FJY1" s="80"/>
      <c r="FJZ1" s="80"/>
      <c r="FKA1" s="80"/>
      <c r="FKB1" s="80"/>
      <c r="FKC1" s="80"/>
      <c r="FKD1" s="80"/>
      <c r="FKE1" s="80"/>
      <c r="FKF1" s="80"/>
      <c r="FKG1" s="80"/>
      <c r="FKH1" s="80"/>
      <c r="FKI1" s="80"/>
      <c r="FKJ1" s="80"/>
      <c r="FKK1" s="80"/>
      <c r="FKL1" s="80"/>
      <c r="FKM1" s="80"/>
      <c r="FKN1" s="80"/>
      <c r="FKO1" s="80"/>
      <c r="FKP1" s="80"/>
      <c r="FKQ1" s="80"/>
      <c r="FKR1" s="80"/>
      <c r="FKS1" s="80"/>
      <c r="FKT1" s="80"/>
      <c r="FKU1" s="80"/>
      <c r="FKV1" s="80"/>
      <c r="FKW1" s="80"/>
      <c r="FKX1" s="80"/>
      <c r="FKY1" s="80"/>
      <c r="FKZ1" s="80"/>
      <c r="FLA1" s="80"/>
      <c r="FLB1" s="80"/>
      <c r="FLC1" s="80"/>
      <c r="FLD1" s="80"/>
      <c r="FLE1" s="80"/>
      <c r="FLF1" s="80"/>
      <c r="FLG1" s="80"/>
      <c r="FLH1" s="80"/>
      <c r="FLI1" s="80"/>
      <c r="FLJ1" s="80"/>
      <c r="FLK1" s="80"/>
      <c r="FLL1" s="80"/>
      <c r="FLM1" s="80"/>
      <c r="FLN1" s="80"/>
      <c r="FLO1" s="80"/>
      <c r="FLP1" s="80"/>
      <c r="FLQ1" s="80"/>
      <c r="FLR1" s="80"/>
      <c r="FLS1" s="80"/>
      <c r="FLT1" s="80"/>
      <c r="FLU1" s="80"/>
      <c r="FLV1" s="80"/>
      <c r="FLW1" s="80"/>
      <c r="FLX1" s="80"/>
      <c r="FLY1" s="80"/>
      <c r="FLZ1" s="80"/>
      <c r="FMA1" s="80"/>
      <c r="FMB1" s="80"/>
      <c r="FMC1" s="80"/>
      <c r="FMD1" s="80"/>
      <c r="FME1" s="80"/>
      <c r="FMF1" s="80"/>
      <c r="FMG1" s="80"/>
      <c r="FMH1" s="80"/>
      <c r="FMI1" s="80"/>
      <c r="FMJ1" s="80"/>
      <c r="FMK1" s="80"/>
      <c r="FML1" s="80"/>
      <c r="FMM1" s="80"/>
      <c r="FMN1" s="80"/>
      <c r="FMO1" s="80"/>
      <c r="FMP1" s="80"/>
      <c r="FMQ1" s="80"/>
      <c r="FMR1" s="80"/>
      <c r="FMS1" s="80"/>
      <c r="FMT1" s="80"/>
      <c r="FMU1" s="80"/>
      <c r="FMV1" s="80"/>
      <c r="FMW1" s="80"/>
      <c r="FMX1" s="80"/>
      <c r="FMY1" s="80"/>
      <c r="FMZ1" s="80"/>
      <c r="FNA1" s="80"/>
      <c r="FNB1" s="80"/>
      <c r="FNC1" s="80"/>
      <c r="FND1" s="80"/>
      <c r="FNE1" s="80"/>
      <c r="FNF1" s="80"/>
      <c r="FNG1" s="80"/>
      <c r="FNH1" s="80"/>
      <c r="FNI1" s="80"/>
      <c r="FNJ1" s="80"/>
      <c r="FNK1" s="80"/>
      <c r="FNL1" s="80"/>
      <c r="FNM1" s="80"/>
      <c r="FNN1" s="80"/>
      <c r="FNO1" s="80"/>
      <c r="FNP1" s="80"/>
      <c r="FNQ1" s="80"/>
      <c r="FNR1" s="80"/>
      <c r="FNS1" s="80"/>
      <c r="FNT1" s="80"/>
      <c r="FNU1" s="80"/>
      <c r="FNV1" s="80"/>
      <c r="FNW1" s="80"/>
      <c r="FNX1" s="80"/>
      <c r="FNY1" s="80"/>
      <c r="FNZ1" s="80"/>
      <c r="FOA1" s="80"/>
      <c r="FOB1" s="80"/>
      <c r="FOC1" s="80"/>
      <c r="FOD1" s="80"/>
      <c r="FOE1" s="80"/>
      <c r="FOF1" s="80"/>
      <c r="FOG1" s="80"/>
      <c r="FOH1" s="80"/>
      <c r="FOI1" s="80"/>
      <c r="FOJ1" s="80"/>
      <c r="FOK1" s="80"/>
      <c r="FOL1" s="80"/>
      <c r="FOM1" s="80"/>
      <c r="FON1" s="80"/>
      <c r="FOO1" s="80"/>
      <c r="FOP1" s="80"/>
      <c r="FOQ1" s="80"/>
      <c r="FOR1" s="80"/>
      <c r="FOS1" s="80"/>
      <c r="FOT1" s="80"/>
      <c r="FOU1" s="80"/>
      <c r="FOV1" s="80"/>
      <c r="FOW1" s="80"/>
      <c r="FOX1" s="80"/>
      <c r="FOY1" s="80"/>
      <c r="FOZ1" s="80"/>
      <c r="FPA1" s="80"/>
      <c r="FPB1" s="80"/>
      <c r="FPC1" s="80"/>
      <c r="FPD1" s="80"/>
      <c r="FPE1" s="80"/>
      <c r="FPF1" s="80"/>
      <c r="FPG1" s="80"/>
      <c r="FPH1" s="80"/>
      <c r="FPI1" s="80"/>
      <c r="FPJ1" s="80"/>
      <c r="FPK1" s="80"/>
      <c r="FPL1" s="80"/>
      <c r="FPM1" s="80"/>
      <c r="FPN1" s="80"/>
      <c r="FPO1" s="80"/>
      <c r="FPP1" s="80"/>
      <c r="FPQ1" s="80"/>
      <c r="FPR1" s="80"/>
      <c r="FPS1" s="80"/>
      <c r="FPT1" s="80"/>
      <c r="FPU1" s="80"/>
      <c r="FPV1" s="80"/>
      <c r="FPW1" s="80"/>
      <c r="FPX1" s="80"/>
      <c r="FPY1" s="80"/>
      <c r="FPZ1" s="80"/>
      <c r="FQA1" s="80"/>
      <c r="FQB1" s="80"/>
      <c r="FQC1" s="80"/>
      <c r="FQD1" s="80"/>
      <c r="FQE1" s="80"/>
      <c r="FQF1" s="80"/>
      <c r="FQG1" s="80"/>
      <c r="FQH1" s="80"/>
      <c r="FQI1" s="80"/>
      <c r="FQJ1" s="80"/>
      <c r="FQK1" s="80"/>
      <c r="FQL1" s="80"/>
      <c r="FQM1" s="80"/>
      <c r="FQN1" s="80"/>
      <c r="FQO1" s="80"/>
      <c r="FQP1" s="80"/>
      <c r="FQQ1" s="80"/>
      <c r="FQR1" s="80"/>
      <c r="FQS1" s="80"/>
      <c r="FQT1" s="80"/>
      <c r="FQU1" s="80"/>
      <c r="FQV1" s="80"/>
      <c r="FQW1" s="80"/>
      <c r="FQX1" s="80"/>
      <c r="FQY1" s="80"/>
      <c r="FQZ1" s="80"/>
      <c r="FRA1" s="80"/>
      <c r="FRB1" s="80"/>
      <c r="FRC1" s="80"/>
      <c r="FRD1" s="80"/>
      <c r="FRE1" s="80"/>
      <c r="FRF1" s="80"/>
      <c r="FRG1" s="80"/>
      <c r="FRH1" s="80"/>
      <c r="FRI1" s="80"/>
      <c r="FRJ1" s="80"/>
      <c r="FRK1" s="80"/>
      <c r="FRL1" s="80"/>
      <c r="FRM1" s="80"/>
      <c r="FRN1" s="80"/>
      <c r="FRO1" s="80"/>
      <c r="FRP1" s="80"/>
      <c r="FRQ1" s="80"/>
      <c r="FRR1" s="80"/>
      <c r="FRS1" s="80"/>
      <c r="FRT1" s="80"/>
      <c r="FRU1" s="80"/>
      <c r="FRV1" s="80"/>
      <c r="FRW1" s="80"/>
      <c r="FRX1" s="80"/>
      <c r="FRY1" s="80"/>
      <c r="FRZ1" s="80"/>
      <c r="FSA1" s="80"/>
      <c r="FSB1" s="80"/>
      <c r="FSC1" s="80"/>
      <c r="FSD1" s="80"/>
      <c r="FSE1" s="80"/>
      <c r="FSF1" s="80"/>
      <c r="FSG1" s="80"/>
      <c r="FSH1" s="80"/>
      <c r="FSI1" s="80"/>
      <c r="FSJ1" s="80"/>
      <c r="FSK1" s="80"/>
      <c r="FSL1" s="80"/>
      <c r="FSM1" s="80"/>
      <c r="FSN1" s="80"/>
      <c r="FSO1" s="80"/>
      <c r="FSP1" s="80"/>
      <c r="FSQ1" s="80"/>
      <c r="FSR1" s="80"/>
      <c r="FSS1" s="80"/>
      <c r="FST1" s="80"/>
      <c r="FSU1" s="80"/>
      <c r="FSV1" s="80"/>
      <c r="FSW1" s="80"/>
      <c r="FSX1" s="80"/>
      <c r="FSY1" s="80"/>
      <c r="FSZ1" s="80"/>
      <c r="FTA1" s="80"/>
      <c r="FTB1" s="80"/>
      <c r="FTC1" s="80"/>
      <c r="FTD1" s="80"/>
      <c r="FTE1" s="80"/>
      <c r="FTF1" s="80"/>
      <c r="FTG1" s="80"/>
      <c r="FTH1" s="80"/>
      <c r="FTI1" s="80"/>
      <c r="FTJ1" s="80"/>
      <c r="FTK1" s="80"/>
      <c r="FTL1" s="80"/>
      <c r="FTM1" s="80"/>
      <c r="FTN1" s="80"/>
      <c r="FTO1" s="80"/>
      <c r="FTP1" s="80"/>
      <c r="FTQ1" s="80"/>
      <c r="FTR1" s="80"/>
      <c r="FTS1" s="80"/>
      <c r="FTT1" s="80"/>
      <c r="FTU1" s="80"/>
      <c r="FTV1" s="80"/>
      <c r="FTW1" s="80"/>
      <c r="FTX1" s="80"/>
      <c r="FTY1" s="80"/>
      <c r="FTZ1" s="80"/>
      <c r="FUA1" s="80"/>
      <c r="FUB1" s="80"/>
      <c r="FUC1" s="80"/>
      <c r="FUD1" s="80"/>
      <c r="FUE1" s="80"/>
      <c r="FUF1" s="80"/>
      <c r="FUG1" s="80"/>
      <c r="FUH1" s="80"/>
      <c r="FUI1" s="80"/>
      <c r="FUJ1" s="80"/>
      <c r="FUK1" s="80"/>
      <c r="FUL1" s="80"/>
      <c r="FUM1" s="80"/>
      <c r="FUN1" s="80"/>
      <c r="FUO1" s="80"/>
      <c r="FUP1" s="80"/>
      <c r="FUQ1" s="80"/>
      <c r="FUR1" s="80"/>
      <c r="FUS1" s="80"/>
      <c r="FUT1" s="80"/>
      <c r="FUU1" s="80"/>
      <c r="FUV1" s="80"/>
      <c r="FUW1" s="80"/>
      <c r="FUX1" s="80"/>
      <c r="FUY1" s="80"/>
      <c r="FUZ1" s="80"/>
      <c r="FVA1" s="80"/>
      <c r="FVB1" s="80"/>
      <c r="FVC1" s="80"/>
      <c r="FVD1" s="80"/>
      <c r="FVE1" s="80"/>
      <c r="FVF1" s="80"/>
      <c r="FVG1" s="80"/>
      <c r="FVH1" s="80"/>
      <c r="FVI1" s="80"/>
      <c r="FVJ1" s="80"/>
      <c r="FVK1" s="80"/>
      <c r="FVL1" s="80"/>
      <c r="FVM1" s="80"/>
      <c r="FVN1" s="80"/>
      <c r="FVO1" s="80"/>
      <c r="FVP1" s="80"/>
      <c r="FVQ1" s="80"/>
      <c r="FVR1" s="80"/>
      <c r="FVS1" s="80"/>
      <c r="FVT1" s="80"/>
      <c r="FVU1" s="80"/>
      <c r="FVV1" s="80"/>
      <c r="FVW1" s="80"/>
      <c r="FVX1" s="80"/>
      <c r="FVY1" s="80"/>
      <c r="FVZ1" s="80"/>
      <c r="FWA1" s="80"/>
      <c r="FWB1" s="80"/>
      <c r="FWC1" s="80"/>
      <c r="FWD1" s="80"/>
      <c r="FWE1" s="80"/>
      <c r="FWF1" s="80"/>
      <c r="FWG1" s="80"/>
      <c r="FWH1" s="80"/>
      <c r="FWI1" s="80"/>
      <c r="FWJ1" s="80"/>
      <c r="FWK1" s="80"/>
      <c r="FWL1" s="80"/>
      <c r="FWM1" s="80"/>
      <c r="FWN1" s="80"/>
      <c r="FWO1" s="80"/>
      <c r="FWP1" s="80"/>
      <c r="FWQ1" s="80"/>
      <c r="FWR1" s="80"/>
      <c r="FWS1" s="80"/>
      <c r="FWT1" s="80"/>
      <c r="FWU1" s="80"/>
      <c r="FWV1" s="80"/>
      <c r="FWW1" s="80"/>
      <c r="FWX1" s="80"/>
      <c r="FWY1" s="80"/>
      <c r="FWZ1" s="80"/>
      <c r="FXA1" s="80"/>
      <c r="FXB1" s="80"/>
      <c r="FXC1" s="80"/>
      <c r="FXD1" s="80"/>
      <c r="FXE1" s="80"/>
      <c r="FXF1" s="80"/>
      <c r="FXG1" s="80"/>
      <c r="FXH1" s="80"/>
      <c r="FXI1" s="80"/>
      <c r="FXJ1" s="80"/>
      <c r="FXK1" s="80"/>
      <c r="FXL1" s="80"/>
      <c r="FXM1" s="80"/>
      <c r="FXN1" s="80"/>
      <c r="FXO1" s="80"/>
      <c r="FXP1" s="80"/>
      <c r="FXQ1" s="80"/>
      <c r="FXR1" s="80"/>
      <c r="FXS1" s="80"/>
      <c r="FXT1" s="80"/>
      <c r="FXU1" s="80"/>
      <c r="FXV1" s="80"/>
      <c r="FXW1" s="80"/>
      <c r="FXX1" s="80"/>
      <c r="FXY1" s="80"/>
      <c r="FXZ1" s="80"/>
      <c r="FYA1" s="80"/>
      <c r="FYB1" s="80"/>
      <c r="FYC1" s="80"/>
      <c r="FYD1" s="80"/>
      <c r="FYE1" s="80"/>
      <c r="FYF1" s="80"/>
      <c r="FYG1" s="80"/>
      <c r="FYH1" s="80"/>
      <c r="FYI1" s="80"/>
      <c r="FYJ1" s="80"/>
      <c r="FYK1" s="80"/>
      <c r="FYL1" s="80"/>
      <c r="FYM1" s="80"/>
      <c r="FYN1" s="80"/>
      <c r="FYO1" s="80"/>
      <c r="FYP1" s="80"/>
      <c r="FYQ1" s="80"/>
      <c r="FYR1" s="80"/>
      <c r="FYS1" s="80"/>
      <c r="FYT1" s="80"/>
      <c r="FYU1" s="80"/>
      <c r="FYV1" s="80"/>
      <c r="FYW1" s="80"/>
      <c r="FYX1" s="80"/>
      <c r="FYY1" s="80"/>
      <c r="FYZ1" s="80"/>
      <c r="FZA1" s="80"/>
      <c r="FZB1" s="80"/>
      <c r="FZC1" s="80"/>
      <c r="FZD1" s="80"/>
      <c r="FZE1" s="80"/>
      <c r="FZF1" s="80"/>
      <c r="FZG1" s="80"/>
      <c r="FZH1" s="80"/>
      <c r="FZI1" s="80"/>
      <c r="FZJ1" s="80"/>
      <c r="FZK1" s="80"/>
      <c r="FZL1" s="80"/>
      <c r="FZM1" s="80"/>
      <c r="FZN1" s="80"/>
      <c r="FZO1" s="80"/>
      <c r="FZP1" s="80"/>
      <c r="FZQ1" s="80"/>
      <c r="FZR1" s="80"/>
      <c r="FZS1" s="80"/>
      <c r="FZT1" s="80"/>
      <c r="FZU1" s="80"/>
      <c r="FZV1" s="80"/>
      <c r="FZW1" s="80"/>
      <c r="FZX1" s="80"/>
      <c r="FZY1" s="80"/>
      <c r="FZZ1" s="80"/>
      <c r="GAA1" s="80"/>
      <c r="GAB1" s="80"/>
      <c r="GAC1" s="80"/>
      <c r="GAD1" s="80"/>
      <c r="GAE1" s="80"/>
      <c r="GAF1" s="80"/>
      <c r="GAG1" s="80"/>
      <c r="GAH1" s="80"/>
      <c r="GAI1" s="80"/>
      <c r="GAJ1" s="80"/>
      <c r="GAK1" s="80"/>
      <c r="GAL1" s="80"/>
      <c r="GAM1" s="80"/>
      <c r="GAN1" s="80"/>
      <c r="GAO1" s="80"/>
      <c r="GAP1" s="80"/>
      <c r="GAQ1" s="80"/>
      <c r="GAR1" s="80"/>
      <c r="GAS1" s="80"/>
      <c r="GAT1" s="80"/>
      <c r="GAU1" s="80"/>
      <c r="GAV1" s="80"/>
      <c r="GAW1" s="80"/>
      <c r="GAX1" s="80"/>
      <c r="GAY1" s="80"/>
      <c r="GAZ1" s="80"/>
      <c r="GBA1" s="80"/>
      <c r="GBB1" s="80"/>
      <c r="GBC1" s="80"/>
      <c r="GBD1" s="80"/>
      <c r="GBE1" s="80"/>
      <c r="GBF1" s="80"/>
      <c r="GBG1" s="80"/>
      <c r="GBH1" s="80"/>
      <c r="GBI1" s="80"/>
      <c r="GBJ1" s="80"/>
      <c r="GBK1" s="80"/>
      <c r="GBL1" s="80"/>
      <c r="GBM1" s="80"/>
      <c r="GBN1" s="80"/>
      <c r="GBO1" s="80"/>
      <c r="GBP1" s="80"/>
      <c r="GBQ1" s="80"/>
      <c r="GBR1" s="80"/>
      <c r="GBS1" s="80"/>
      <c r="GBT1" s="80"/>
      <c r="GBU1" s="80"/>
      <c r="GBV1" s="80"/>
      <c r="GBW1" s="80"/>
      <c r="GBX1" s="80"/>
      <c r="GBY1" s="80"/>
      <c r="GBZ1" s="80"/>
      <c r="GCA1" s="80"/>
      <c r="GCB1" s="80"/>
      <c r="GCC1" s="80"/>
      <c r="GCD1" s="80"/>
      <c r="GCE1" s="80"/>
      <c r="GCF1" s="80"/>
      <c r="GCG1" s="80"/>
      <c r="GCH1" s="80"/>
      <c r="GCI1" s="80"/>
      <c r="GCJ1" s="80"/>
      <c r="GCK1" s="80"/>
      <c r="GCL1" s="80"/>
      <c r="GCM1" s="80"/>
      <c r="GCN1" s="80"/>
      <c r="GCO1" s="80"/>
      <c r="GCP1" s="80"/>
      <c r="GCQ1" s="80"/>
      <c r="GCR1" s="80"/>
      <c r="GCS1" s="80"/>
      <c r="GCT1" s="80"/>
      <c r="GCU1" s="80"/>
      <c r="GCV1" s="80"/>
      <c r="GCW1" s="80"/>
      <c r="GCX1" s="80"/>
      <c r="GCY1" s="80"/>
      <c r="GCZ1" s="80"/>
      <c r="GDA1" s="80"/>
      <c r="GDB1" s="80"/>
      <c r="GDC1" s="80"/>
      <c r="GDD1" s="80"/>
      <c r="GDE1" s="80"/>
      <c r="GDF1" s="80"/>
      <c r="GDG1" s="80"/>
      <c r="GDH1" s="80"/>
      <c r="GDI1" s="80"/>
      <c r="GDJ1" s="80"/>
      <c r="GDK1" s="80"/>
      <c r="GDL1" s="80"/>
      <c r="GDM1" s="80"/>
      <c r="GDN1" s="80"/>
      <c r="GDO1" s="80"/>
      <c r="GDP1" s="80"/>
      <c r="GDQ1" s="80"/>
      <c r="GDR1" s="80"/>
      <c r="GDS1" s="80"/>
      <c r="GDT1" s="80"/>
      <c r="GDU1" s="80"/>
      <c r="GDV1" s="80"/>
      <c r="GDW1" s="80"/>
      <c r="GDX1" s="80"/>
      <c r="GDY1" s="80"/>
      <c r="GDZ1" s="80"/>
      <c r="GEA1" s="80"/>
      <c r="GEB1" s="80"/>
      <c r="GEC1" s="80"/>
      <c r="GED1" s="80"/>
      <c r="GEE1" s="80"/>
      <c r="GEF1" s="80"/>
      <c r="GEG1" s="80"/>
      <c r="GEH1" s="80"/>
      <c r="GEI1" s="80"/>
      <c r="GEJ1" s="80"/>
      <c r="GEK1" s="80"/>
      <c r="GEL1" s="80"/>
      <c r="GEM1" s="80"/>
      <c r="GEN1" s="80"/>
      <c r="GEO1" s="80"/>
      <c r="GEP1" s="80"/>
      <c r="GEQ1" s="80"/>
      <c r="GER1" s="80"/>
      <c r="GES1" s="80"/>
      <c r="GET1" s="80"/>
      <c r="GEU1" s="80"/>
      <c r="GEV1" s="80"/>
      <c r="GEW1" s="80"/>
      <c r="GEX1" s="80"/>
      <c r="GEY1" s="80"/>
      <c r="GEZ1" s="80"/>
      <c r="GFA1" s="80"/>
      <c r="GFB1" s="80"/>
      <c r="GFC1" s="80"/>
      <c r="GFD1" s="80"/>
      <c r="GFE1" s="80"/>
      <c r="GFF1" s="80"/>
      <c r="GFG1" s="80"/>
      <c r="GFH1" s="80"/>
      <c r="GFI1" s="80"/>
      <c r="GFJ1" s="80"/>
      <c r="GFK1" s="80"/>
      <c r="GFL1" s="80"/>
      <c r="GFM1" s="80"/>
      <c r="GFN1" s="80"/>
      <c r="GFO1" s="80"/>
      <c r="GFP1" s="80"/>
      <c r="GFQ1" s="80"/>
      <c r="GFR1" s="80"/>
      <c r="GFS1" s="80"/>
      <c r="GFT1" s="80"/>
      <c r="GFU1" s="80"/>
      <c r="GFV1" s="80"/>
      <c r="GFW1" s="80"/>
      <c r="GFX1" s="80"/>
      <c r="GFY1" s="80"/>
      <c r="GFZ1" s="80"/>
      <c r="GGA1" s="80"/>
      <c r="GGB1" s="80"/>
      <c r="GGC1" s="80"/>
      <c r="GGD1" s="80"/>
      <c r="GGE1" s="80"/>
      <c r="GGF1" s="80"/>
      <c r="GGG1" s="80"/>
      <c r="GGH1" s="80"/>
      <c r="GGI1" s="80"/>
      <c r="GGJ1" s="80"/>
      <c r="GGK1" s="80"/>
      <c r="GGL1" s="80"/>
      <c r="GGM1" s="80"/>
      <c r="GGN1" s="80"/>
      <c r="GGO1" s="80"/>
      <c r="GGP1" s="80"/>
      <c r="GGQ1" s="80"/>
      <c r="GGR1" s="80"/>
      <c r="GGS1" s="80"/>
      <c r="GGT1" s="80"/>
      <c r="GGU1" s="80"/>
      <c r="GGV1" s="80"/>
      <c r="GGW1" s="80"/>
      <c r="GGX1" s="80"/>
      <c r="GGY1" s="80"/>
      <c r="GGZ1" s="80"/>
      <c r="GHA1" s="80"/>
      <c r="GHB1" s="80"/>
      <c r="GHC1" s="80"/>
      <c r="GHD1" s="80"/>
      <c r="GHE1" s="80"/>
      <c r="GHF1" s="80"/>
      <c r="GHG1" s="80"/>
      <c r="GHH1" s="80"/>
      <c r="GHI1" s="80"/>
      <c r="GHJ1" s="80"/>
      <c r="GHK1" s="80"/>
      <c r="GHL1" s="80"/>
      <c r="GHM1" s="80"/>
      <c r="GHN1" s="80"/>
      <c r="GHO1" s="80"/>
      <c r="GHP1" s="80"/>
      <c r="GHQ1" s="80"/>
      <c r="GHR1" s="80"/>
      <c r="GHS1" s="80"/>
      <c r="GHT1" s="80"/>
      <c r="GHU1" s="80"/>
      <c r="GHV1" s="80"/>
      <c r="GHW1" s="80"/>
      <c r="GHX1" s="80"/>
      <c r="GHY1" s="80"/>
      <c r="GHZ1" s="80"/>
      <c r="GIA1" s="80"/>
      <c r="GIB1" s="80"/>
      <c r="GIC1" s="80"/>
      <c r="GID1" s="80"/>
      <c r="GIE1" s="80"/>
      <c r="GIF1" s="80"/>
      <c r="GIG1" s="80"/>
      <c r="GIH1" s="80"/>
      <c r="GII1" s="80"/>
      <c r="GIJ1" s="80"/>
      <c r="GIK1" s="80"/>
      <c r="GIL1" s="80"/>
      <c r="GIM1" s="80"/>
      <c r="GIN1" s="80"/>
      <c r="GIO1" s="80"/>
      <c r="GIP1" s="80"/>
      <c r="GIQ1" s="80"/>
      <c r="GIR1" s="80"/>
      <c r="GIS1" s="80"/>
      <c r="GIT1" s="80"/>
      <c r="GIU1" s="80"/>
      <c r="GIV1" s="80"/>
      <c r="GIW1" s="80"/>
      <c r="GIX1" s="80"/>
      <c r="GIY1" s="80"/>
      <c r="GIZ1" s="80"/>
      <c r="GJA1" s="80"/>
      <c r="GJB1" s="80"/>
      <c r="GJC1" s="80"/>
      <c r="GJD1" s="80"/>
      <c r="GJE1" s="80"/>
      <c r="GJF1" s="80"/>
      <c r="GJG1" s="80"/>
      <c r="GJH1" s="80"/>
      <c r="GJI1" s="80"/>
      <c r="GJJ1" s="80"/>
      <c r="GJK1" s="80"/>
      <c r="GJL1" s="80"/>
      <c r="GJM1" s="80"/>
      <c r="GJN1" s="80"/>
      <c r="GJO1" s="80"/>
      <c r="GJP1" s="80"/>
      <c r="GJQ1" s="80"/>
      <c r="GJR1" s="80"/>
      <c r="GJS1" s="80"/>
      <c r="GJT1" s="80"/>
      <c r="GJU1" s="80"/>
      <c r="GJV1" s="80"/>
      <c r="GJW1" s="80"/>
      <c r="GJX1" s="80"/>
      <c r="GJY1" s="80"/>
      <c r="GJZ1" s="80"/>
      <c r="GKA1" s="80"/>
      <c r="GKB1" s="80"/>
      <c r="GKC1" s="80"/>
      <c r="GKD1" s="80"/>
      <c r="GKE1" s="80"/>
      <c r="GKF1" s="80"/>
      <c r="GKG1" s="80"/>
      <c r="GKH1" s="80"/>
      <c r="GKI1" s="80"/>
      <c r="GKJ1" s="80"/>
      <c r="GKK1" s="80"/>
      <c r="GKL1" s="80"/>
      <c r="GKM1" s="80"/>
      <c r="GKN1" s="80"/>
      <c r="GKO1" s="80"/>
      <c r="GKP1" s="80"/>
      <c r="GKQ1" s="80"/>
      <c r="GKR1" s="80"/>
      <c r="GKS1" s="80"/>
      <c r="GKT1" s="80"/>
      <c r="GKU1" s="80"/>
      <c r="GKV1" s="80"/>
      <c r="GKW1" s="80"/>
      <c r="GKX1" s="80"/>
      <c r="GKY1" s="80"/>
      <c r="GKZ1" s="80"/>
      <c r="GLA1" s="80"/>
      <c r="GLB1" s="80"/>
      <c r="GLC1" s="80"/>
      <c r="GLD1" s="80"/>
      <c r="GLE1" s="80"/>
      <c r="GLF1" s="80"/>
      <c r="GLG1" s="80"/>
      <c r="GLH1" s="80"/>
      <c r="GLI1" s="80"/>
      <c r="GLJ1" s="80"/>
      <c r="GLK1" s="80"/>
      <c r="GLL1" s="80"/>
      <c r="GLM1" s="80"/>
      <c r="GLN1" s="80"/>
      <c r="GLO1" s="80"/>
      <c r="GLP1" s="80"/>
      <c r="GLQ1" s="80"/>
      <c r="GLR1" s="80"/>
      <c r="GLS1" s="80"/>
      <c r="GLT1" s="80"/>
      <c r="GLU1" s="80"/>
      <c r="GLV1" s="80"/>
      <c r="GLW1" s="80"/>
      <c r="GLX1" s="80"/>
      <c r="GLY1" s="80"/>
      <c r="GLZ1" s="80"/>
      <c r="GMA1" s="80"/>
      <c r="GMB1" s="80"/>
      <c r="GMC1" s="80"/>
      <c r="GMD1" s="80"/>
      <c r="GME1" s="80"/>
      <c r="GMF1" s="80"/>
      <c r="GMG1" s="80"/>
      <c r="GMH1" s="80"/>
      <c r="GMI1" s="80"/>
      <c r="GMJ1" s="80"/>
      <c r="GMK1" s="80"/>
      <c r="GML1" s="80"/>
      <c r="GMM1" s="80"/>
      <c r="GMN1" s="80"/>
      <c r="GMO1" s="80"/>
      <c r="GMP1" s="80"/>
      <c r="GMQ1" s="80"/>
      <c r="GMR1" s="80"/>
      <c r="GMS1" s="80"/>
      <c r="GMT1" s="80"/>
      <c r="GMU1" s="80"/>
      <c r="GMV1" s="80"/>
      <c r="GMW1" s="80"/>
      <c r="GMX1" s="80"/>
      <c r="GMY1" s="80"/>
      <c r="GMZ1" s="80"/>
      <c r="GNA1" s="80"/>
      <c r="GNB1" s="80"/>
      <c r="GNC1" s="80"/>
      <c r="GND1" s="80"/>
      <c r="GNE1" s="80"/>
      <c r="GNF1" s="80"/>
      <c r="GNG1" s="80"/>
      <c r="GNH1" s="80"/>
      <c r="GNI1" s="80"/>
      <c r="GNJ1" s="80"/>
      <c r="GNK1" s="80"/>
      <c r="GNL1" s="80"/>
      <c r="GNM1" s="80"/>
      <c r="GNN1" s="80"/>
      <c r="GNO1" s="80"/>
      <c r="GNP1" s="80"/>
      <c r="GNQ1" s="80"/>
      <c r="GNR1" s="80"/>
      <c r="GNS1" s="80"/>
      <c r="GNT1" s="80"/>
      <c r="GNU1" s="80"/>
      <c r="GNV1" s="80"/>
      <c r="GNW1" s="80"/>
      <c r="GNX1" s="80"/>
      <c r="GNY1" s="80"/>
      <c r="GNZ1" s="80"/>
      <c r="GOA1" s="80"/>
      <c r="GOB1" s="80"/>
      <c r="GOC1" s="80"/>
      <c r="GOD1" s="80"/>
      <c r="GOE1" s="80"/>
      <c r="GOF1" s="80"/>
      <c r="GOG1" s="80"/>
      <c r="GOH1" s="80"/>
      <c r="GOI1" s="80"/>
      <c r="GOJ1" s="80"/>
      <c r="GOK1" s="80"/>
      <c r="GOL1" s="80"/>
      <c r="GOM1" s="80"/>
      <c r="GON1" s="80"/>
      <c r="GOO1" s="80"/>
      <c r="GOP1" s="80"/>
      <c r="GOQ1" s="80"/>
      <c r="GOR1" s="80"/>
      <c r="GOS1" s="80"/>
      <c r="GOT1" s="80"/>
      <c r="GOU1" s="80"/>
      <c r="GOV1" s="80"/>
      <c r="GOW1" s="80"/>
      <c r="GOX1" s="80"/>
      <c r="GOY1" s="80"/>
      <c r="GOZ1" s="80"/>
      <c r="GPA1" s="80"/>
      <c r="GPB1" s="80"/>
      <c r="GPC1" s="80"/>
      <c r="GPD1" s="80"/>
      <c r="GPE1" s="80"/>
      <c r="GPF1" s="80"/>
      <c r="GPG1" s="80"/>
      <c r="GPH1" s="80"/>
      <c r="GPI1" s="80"/>
      <c r="GPJ1" s="80"/>
      <c r="GPK1" s="80"/>
      <c r="GPL1" s="80"/>
      <c r="GPM1" s="80"/>
      <c r="GPN1" s="80"/>
      <c r="GPO1" s="80"/>
      <c r="GPP1" s="80"/>
      <c r="GPQ1" s="80"/>
      <c r="GPR1" s="80"/>
      <c r="GPS1" s="80"/>
      <c r="GPT1" s="80"/>
      <c r="GPU1" s="80"/>
      <c r="GPV1" s="80"/>
      <c r="GPW1" s="80"/>
      <c r="GPX1" s="80"/>
      <c r="GPY1" s="80"/>
      <c r="GPZ1" s="80"/>
      <c r="GQA1" s="80"/>
      <c r="GQB1" s="80"/>
      <c r="GQC1" s="80"/>
      <c r="GQD1" s="80"/>
      <c r="GQE1" s="80"/>
      <c r="GQF1" s="80"/>
      <c r="GQG1" s="80"/>
      <c r="GQH1" s="80"/>
      <c r="GQI1" s="80"/>
      <c r="GQJ1" s="80"/>
      <c r="GQK1" s="80"/>
      <c r="GQL1" s="80"/>
      <c r="GQM1" s="80"/>
      <c r="GQN1" s="80"/>
      <c r="GQO1" s="80"/>
      <c r="GQP1" s="80"/>
      <c r="GQQ1" s="80"/>
      <c r="GQR1" s="80"/>
      <c r="GQS1" s="80"/>
      <c r="GQT1" s="80"/>
      <c r="GQU1" s="80"/>
      <c r="GQV1" s="80"/>
      <c r="GQW1" s="80"/>
      <c r="GQX1" s="80"/>
      <c r="GQY1" s="80"/>
      <c r="GQZ1" s="80"/>
      <c r="GRA1" s="80"/>
      <c r="GRB1" s="80"/>
      <c r="GRC1" s="80"/>
      <c r="GRD1" s="80"/>
      <c r="GRE1" s="80"/>
      <c r="GRF1" s="80"/>
      <c r="GRG1" s="80"/>
      <c r="GRH1" s="80"/>
      <c r="GRI1" s="80"/>
      <c r="GRJ1" s="80"/>
      <c r="GRK1" s="80"/>
      <c r="GRL1" s="80"/>
      <c r="GRM1" s="80"/>
      <c r="GRN1" s="80"/>
      <c r="GRO1" s="80"/>
      <c r="GRP1" s="80"/>
      <c r="GRQ1" s="80"/>
      <c r="GRR1" s="80"/>
      <c r="GRS1" s="80"/>
      <c r="GRT1" s="80"/>
      <c r="GRU1" s="80"/>
      <c r="GRV1" s="80"/>
      <c r="GRW1" s="80"/>
      <c r="GRX1" s="80"/>
      <c r="GRY1" s="80"/>
      <c r="GRZ1" s="80"/>
      <c r="GSA1" s="80"/>
      <c r="GSB1" s="80"/>
      <c r="GSC1" s="80"/>
      <c r="GSD1" s="80"/>
      <c r="GSE1" s="80"/>
      <c r="GSF1" s="80"/>
      <c r="GSG1" s="80"/>
      <c r="GSH1" s="80"/>
      <c r="GSI1" s="80"/>
      <c r="GSJ1" s="80"/>
      <c r="GSK1" s="80"/>
      <c r="GSL1" s="80"/>
      <c r="GSM1" s="80"/>
      <c r="GSN1" s="80"/>
      <c r="GSO1" s="80"/>
      <c r="GSP1" s="80"/>
      <c r="GSQ1" s="80"/>
      <c r="GSR1" s="80"/>
      <c r="GSS1" s="80"/>
      <c r="GST1" s="80"/>
      <c r="GSU1" s="80"/>
      <c r="GSV1" s="80"/>
      <c r="GSW1" s="80"/>
      <c r="GSX1" s="80"/>
      <c r="GSY1" s="80"/>
      <c r="GSZ1" s="80"/>
      <c r="GTA1" s="80"/>
      <c r="GTB1" s="80"/>
      <c r="GTC1" s="80"/>
      <c r="GTD1" s="80"/>
      <c r="GTE1" s="80"/>
      <c r="GTF1" s="80"/>
      <c r="GTG1" s="80"/>
      <c r="GTH1" s="80"/>
      <c r="GTI1" s="80"/>
      <c r="GTJ1" s="80"/>
      <c r="GTK1" s="80"/>
      <c r="GTL1" s="80"/>
      <c r="GTM1" s="80"/>
      <c r="GTN1" s="80"/>
      <c r="GTO1" s="80"/>
      <c r="GTP1" s="80"/>
      <c r="GTQ1" s="80"/>
      <c r="GTR1" s="80"/>
      <c r="GTS1" s="80"/>
      <c r="GTT1" s="80"/>
      <c r="GTU1" s="80"/>
      <c r="GTV1" s="80"/>
      <c r="GTW1" s="80"/>
      <c r="GTX1" s="80"/>
      <c r="GTY1" s="80"/>
      <c r="GTZ1" s="80"/>
      <c r="GUA1" s="80"/>
      <c r="GUB1" s="80"/>
      <c r="GUC1" s="80"/>
      <c r="GUD1" s="80"/>
      <c r="GUE1" s="80"/>
      <c r="GUF1" s="80"/>
      <c r="GUG1" s="80"/>
      <c r="GUH1" s="80"/>
      <c r="GUI1" s="80"/>
      <c r="GUJ1" s="80"/>
      <c r="GUK1" s="80"/>
      <c r="GUL1" s="80"/>
      <c r="GUM1" s="80"/>
      <c r="GUN1" s="80"/>
      <c r="GUO1" s="80"/>
      <c r="GUP1" s="80"/>
      <c r="GUQ1" s="80"/>
      <c r="GUR1" s="80"/>
      <c r="GUS1" s="80"/>
      <c r="GUT1" s="80"/>
      <c r="GUU1" s="80"/>
      <c r="GUV1" s="80"/>
      <c r="GUW1" s="80"/>
      <c r="GUX1" s="80"/>
      <c r="GUY1" s="80"/>
      <c r="GUZ1" s="80"/>
      <c r="GVA1" s="80"/>
      <c r="GVB1" s="80"/>
      <c r="GVC1" s="80"/>
      <c r="GVD1" s="80"/>
      <c r="GVE1" s="80"/>
      <c r="GVF1" s="80"/>
      <c r="GVG1" s="80"/>
      <c r="GVH1" s="80"/>
      <c r="GVI1" s="80"/>
      <c r="GVJ1" s="80"/>
      <c r="GVK1" s="80"/>
      <c r="GVL1" s="80"/>
      <c r="GVM1" s="80"/>
      <c r="GVN1" s="80"/>
      <c r="GVO1" s="80"/>
      <c r="GVP1" s="80"/>
      <c r="GVQ1" s="80"/>
      <c r="GVR1" s="80"/>
      <c r="GVS1" s="80"/>
      <c r="GVT1" s="80"/>
      <c r="GVU1" s="80"/>
      <c r="GVV1" s="80"/>
      <c r="GVW1" s="80"/>
      <c r="GVX1" s="80"/>
      <c r="GVY1" s="80"/>
      <c r="GVZ1" s="80"/>
      <c r="GWA1" s="80"/>
      <c r="GWB1" s="80"/>
      <c r="GWC1" s="80"/>
      <c r="GWD1" s="80"/>
      <c r="GWE1" s="80"/>
      <c r="GWF1" s="80"/>
      <c r="GWG1" s="80"/>
      <c r="GWH1" s="80"/>
      <c r="GWI1" s="80"/>
      <c r="GWJ1" s="80"/>
      <c r="GWK1" s="80"/>
      <c r="GWL1" s="80"/>
      <c r="GWM1" s="80"/>
      <c r="GWN1" s="80"/>
      <c r="GWO1" s="80"/>
      <c r="GWP1" s="80"/>
      <c r="GWQ1" s="80"/>
      <c r="GWR1" s="80"/>
      <c r="GWS1" s="80"/>
      <c r="GWT1" s="80"/>
      <c r="GWU1" s="80"/>
      <c r="GWV1" s="80"/>
      <c r="GWW1" s="80"/>
      <c r="GWX1" s="80"/>
      <c r="GWY1" s="80"/>
      <c r="GWZ1" s="80"/>
      <c r="GXA1" s="80"/>
      <c r="GXB1" s="80"/>
      <c r="GXC1" s="80"/>
      <c r="GXD1" s="80"/>
      <c r="GXE1" s="80"/>
      <c r="GXF1" s="80"/>
      <c r="GXG1" s="80"/>
      <c r="GXH1" s="80"/>
      <c r="GXI1" s="80"/>
      <c r="GXJ1" s="80"/>
      <c r="GXK1" s="80"/>
      <c r="GXL1" s="80"/>
      <c r="GXM1" s="80"/>
      <c r="GXN1" s="80"/>
      <c r="GXO1" s="80"/>
      <c r="GXP1" s="80"/>
      <c r="GXQ1" s="80"/>
      <c r="GXR1" s="80"/>
      <c r="GXS1" s="80"/>
      <c r="GXT1" s="80"/>
      <c r="GXU1" s="80"/>
      <c r="GXV1" s="80"/>
      <c r="GXW1" s="80"/>
      <c r="GXX1" s="80"/>
      <c r="GXY1" s="80"/>
      <c r="GXZ1" s="80"/>
      <c r="GYA1" s="80"/>
      <c r="GYB1" s="80"/>
      <c r="GYC1" s="80"/>
      <c r="GYD1" s="80"/>
      <c r="GYE1" s="80"/>
      <c r="GYF1" s="80"/>
      <c r="GYG1" s="80"/>
      <c r="GYH1" s="80"/>
      <c r="GYI1" s="80"/>
      <c r="GYJ1" s="80"/>
      <c r="GYK1" s="80"/>
      <c r="GYL1" s="80"/>
      <c r="GYM1" s="80"/>
      <c r="GYN1" s="80"/>
      <c r="GYO1" s="80"/>
      <c r="GYP1" s="80"/>
      <c r="GYQ1" s="80"/>
      <c r="GYR1" s="80"/>
      <c r="GYS1" s="80"/>
      <c r="GYT1" s="80"/>
      <c r="GYU1" s="80"/>
      <c r="GYV1" s="80"/>
      <c r="GYW1" s="80"/>
      <c r="GYX1" s="80"/>
      <c r="GYY1" s="80"/>
      <c r="GYZ1" s="80"/>
      <c r="GZA1" s="80"/>
      <c r="GZB1" s="80"/>
      <c r="GZC1" s="80"/>
      <c r="GZD1" s="80"/>
      <c r="GZE1" s="80"/>
      <c r="GZF1" s="80"/>
      <c r="GZG1" s="80"/>
      <c r="GZH1" s="80"/>
      <c r="GZI1" s="80"/>
      <c r="GZJ1" s="80"/>
      <c r="GZK1" s="80"/>
      <c r="GZL1" s="80"/>
      <c r="GZM1" s="80"/>
      <c r="GZN1" s="80"/>
      <c r="GZO1" s="80"/>
      <c r="GZP1" s="80"/>
      <c r="GZQ1" s="80"/>
      <c r="GZR1" s="80"/>
      <c r="GZS1" s="80"/>
      <c r="GZT1" s="80"/>
      <c r="GZU1" s="80"/>
      <c r="GZV1" s="80"/>
      <c r="GZW1" s="80"/>
      <c r="GZX1" s="80"/>
      <c r="GZY1" s="80"/>
      <c r="GZZ1" s="80"/>
      <c r="HAA1" s="80"/>
      <c r="HAB1" s="80"/>
      <c r="HAC1" s="80"/>
      <c r="HAD1" s="80"/>
      <c r="HAE1" s="80"/>
      <c r="HAF1" s="80"/>
      <c r="HAG1" s="80"/>
      <c r="HAH1" s="80"/>
      <c r="HAI1" s="80"/>
      <c r="HAJ1" s="80"/>
      <c r="HAK1" s="80"/>
      <c r="HAL1" s="80"/>
      <c r="HAM1" s="80"/>
      <c r="HAN1" s="80"/>
      <c r="HAO1" s="80"/>
      <c r="HAP1" s="80"/>
      <c r="HAQ1" s="80"/>
      <c r="HAR1" s="80"/>
      <c r="HAS1" s="80"/>
      <c r="HAT1" s="80"/>
      <c r="HAU1" s="80"/>
      <c r="HAV1" s="80"/>
      <c r="HAW1" s="80"/>
      <c r="HAX1" s="80"/>
      <c r="HAY1" s="80"/>
      <c r="HAZ1" s="80"/>
      <c r="HBA1" s="80"/>
      <c r="HBB1" s="80"/>
      <c r="HBC1" s="80"/>
      <c r="HBD1" s="80"/>
      <c r="HBE1" s="80"/>
      <c r="HBF1" s="80"/>
      <c r="HBG1" s="80"/>
      <c r="HBH1" s="80"/>
      <c r="HBI1" s="80"/>
      <c r="HBJ1" s="80"/>
      <c r="HBK1" s="80"/>
      <c r="HBL1" s="80"/>
      <c r="HBM1" s="80"/>
      <c r="HBN1" s="80"/>
      <c r="HBO1" s="80"/>
      <c r="HBP1" s="80"/>
      <c r="HBQ1" s="80"/>
      <c r="HBR1" s="80"/>
      <c r="HBS1" s="80"/>
      <c r="HBT1" s="80"/>
      <c r="HBU1" s="80"/>
      <c r="HBV1" s="80"/>
      <c r="HBW1" s="80"/>
      <c r="HBX1" s="80"/>
      <c r="HBY1" s="80"/>
      <c r="HBZ1" s="80"/>
      <c r="HCA1" s="80"/>
      <c r="HCB1" s="80"/>
      <c r="HCC1" s="80"/>
      <c r="HCD1" s="80"/>
      <c r="HCE1" s="80"/>
      <c r="HCF1" s="80"/>
      <c r="HCG1" s="80"/>
      <c r="HCH1" s="80"/>
      <c r="HCI1" s="80"/>
      <c r="HCJ1" s="80"/>
      <c r="HCK1" s="80"/>
      <c r="HCL1" s="80"/>
      <c r="HCM1" s="80"/>
      <c r="HCN1" s="80"/>
      <c r="HCO1" s="80"/>
      <c r="HCP1" s="80"/>
      <c r="HCQ1" s="80"/>
      <c r="HCR1" s="80"/>
      <c r="HCS1" s="80"/>
      <c r="HCT1" s="80"/>
      <c r="HCU1" s="80"/>
      <c r="HCV1" s="80"/>
      <c r="HCW1" s="80"/>
      <c r="HCX1" s="80"/>
      <c r="HCY1" s="80"/>
      <c r="HCZ1" s="80"/>
      <c r="HDA1" s="80"/>
      <c r="HDB1" s="80"/>
      <c r="HDC1" s="80"/>
      <c r="HDD1" s="80"/>
      <c r="HDE1" s="80"/>
      <c r="HDF1" s="80"/>
      <c r="HDG1" s="80"/>
      <c r="HDH1" s="80"/>
      <c r="HDI1" s="80"/>
      <c r="HDJ1" s="80"/>
      <c r="HDK1" s="80"/>
      <c r="HDL1" s="80"/>
      <c r="HDM1" s="80"/>
      <c r="HDN1" s="80"/>
      <c r="HDO1" s="80"/>
      <c r="HDP1" s="80"/>
      <c r="HDQ1" s="80"/>
      <c r="HDR1" s="80"/>
      <c r="HDS1" s="80"/>
      <c r="HDT1" s="80"/>
      <c r="HDU1" s="80"/>
      <c r="HDV1" s="80"/>
      <c r="HDW1" s="80"/>
      <c r="HDX1" s="80"/>
      <c r="HDY1" s="80"/>
      <c r="HDZ1" s="80"/>
      <c r="HEA1" s="80"/>
      <c r="HEB1" s="80"/>
      <c r="HEC1" s="80"/>
      <c r="HED1" s="80"/>
      <c r="HEE1" s="80"/>
      <c r="HEF1" s="80"/>
      <c r="HEG1" s="80"/>
      <c r="HEH1" s="80"/>
      <c r="HEI1" s="80"/>
      <c r="HEJ1" s="80"/>
      <c r="HEK1" s="80"/>
      <c r="HEL1" s="80"/>
      <c r="HEM1" s="80"/>
      <c r="HEN1" s="80"/>
      <c r="HEO1" s="80"/>
      <c r="HEP1" s="80"/>
      <c r="HEQ1" s="80"/>
      <c r="HER1" s="80"/>
      <c r="HES1" s="80"/>
      <c r="HET1" s="80"/>
      <c r="HEU1" s="80"/>
      <c r="HEV1" s="80"/>
      <c r="HEW1" s="80"/>
      <c r="HEX1" s="80"/>
      <c r="HEY1" s="80"/>
      <c r="HEZ1" s="80"/>
      <c r="HFA1" s="80"/>
      <c r="HFB1" s="80"/>
      <c r="HFC1" s="80"/>
      <c r="HFD1" s="80"/>
      <c r="HFE1" s="80"/>
      <c r="HFF1" s="80"/>
      <c r="HFG1" s="80"/>
      <c r="HFH1" s="80"/>
      <c r="HFI1" s="80"/>
      <c r="HFJ1" s="80"/>
      <c r="HFK1" s="80"/>
      <c r="HFL1" s="80"/>
      <c r="HFM1" s="80"/>
      <c r="HFN1" s="80"/>
      <c r="HFO1" s="80"/>
      <c r="HFP1" s="80"/>
      <c r="HFQ1" s="80"/>
      <c r="HFR1" s="80"/>
      <c r="HFS1" s="80"/>
      <c r="HFT1" s="80"/>
      <c r="HFU1" s="80"/>
      <c r="HFV1" s="80"/>
      <c r="HFW1" s="80"/>
      <c r="HFX1" s="80"/>
      <c r="HFY1" s="80"/>
      <c r="HFZ1" s="80"/>
      <c r="HGA1" s="80"/>
      <c r="HGB1" s="80"/>
      <c r="HGC1" s="80"/>
      <c r="HGD1" s="80"/>
      <c r="HGE1" s="80"/>
      <c r="HGF1" s="80"/>
      <c r="HGG1" s="80"/>
      <c r="HGH1" s="80"/>
      <c r="HGI1" s="80"/>
      <c r="HGJ1" s="80"/>
      <c r="HGK1" s="80"/>
      <c r="HGL1" s="80"/>
      <c r="HGM1" s="80"/>
      <c r="HGN1" s="80"/>
      <c r="HGO1" s="80"/>
      <c r="HGP1" s="80"/>
      <c r="HGQ1" s="80"/>
      <c r="HGR1" s="80"/>
      <c r="HGS1" s="80"/>
      <c r="HGT1" s="80"/>
      <c r="HGU1" s="80"/>
      <c r="HGV1" s="80"/>
      <c r="HGW1" s="80"/>
      <c r="HGX1" s="80"/>
      <c r="HGY1" s="80"/>
      <c r="HGZ1" s="80"/>
      <c r="HHA1" s="80"/>
      <c r="HHB1" s="80"/>
      <c r="HHC1" s="80"/>
      <c r="HHD1" s="80"/>
      <c r="HHE1" s="80"/>
      <c r="HHF1" s="80"/>
      <c r="HHG1" s="80"/>
      <c r="HHH1" s="80"/>
      <c r="HHI1" s="80"/>
      <c r="HHJ1" s="80"/>
      <c r="HHK1" s="80"/>
      <c r="HHL1" s="80"/>
      <c r="HHM1" s="80"/>
      <c r="HHN1" s="80"/>
      <c r="HHO1" s="80"/>
      <c r="HHP1" s="80"/>
      <c r="HHQ1" s="80"/>
      <c r="HHR1" s="80"/>
      <c r="HHS1" s="80"/>
      <c r="HHT1" s="80"/>
      <c r="HHU1" s="80"/>
      <c r="HHV1" s="80"/>
      <c r="HHW1" s="80"/>
      <c r="HHX1" s="80"/>
      <c r="HHY1" s="80"/>
      <c r="HHZ1" s="80"/>
      <c r="HIA1" s="80"/>
      <c r="HIB1" s="80"/>
      <c r="HIC1" s="80"/>
      <c r="HID1" s="80"/>
      <c r="HIE1" s="80"/>
      <c r="HIF1" s="80"/>
      <c r="HIG1" s="80"/>
      <c r="HIH1" s="80"/>
      <c r="HII1" s="80"/>
      <c r="HIJ1" s="80"/>
      <c r="HIK1" s="80"/>
      <c r="HIL1" s="80"/>
      <c r="HIM1" s="80"/>
      <c r="HIN1" s="80"/>
      <c r="HIO1" s="80"/>
      <c r="HIP1" s="80"/>
      <c r="HIQ1" s="80"/>
      <c r="HIR1" s="80"/>
      <c r="HIS1" s="80"/>
      <c r="HIT1" s="80"/>
      <c r="HIU1" s="80"/>
      <c r="HIV1" s="80"/>
      <c r="HIW1" s="80"/>
      <c r="HIX1" s="80"/>
      <c r="HIY1" s="80"/>
      <c r="HIZ1" s="80"/>
      <c r="HJA1" s="80"/>
      <c r="HJB1" s="80"/>
      <c r="HJC1" s="80"/>
      <c r="HJD1" s="80"/>
      <c r="HJE1" s="80"/>
      <c r="HJF1" s="80"/>
      <c r="HJG1" s="80"/>
      <c r="HJH1" s="80"/>
      <c r="HJI1" s="80"/>
      <c r="HJJ1" s="80"/>
      <c r="HJK1" s="80"/>
      <c r="HJL1" s="80"/>
      <c r="HJM1" s="80"/>
      <c r="HJN1" s="80"/>
      <c r="HJO1" s="80"/>
      <c r="HJP1" s="80"/>
      <c r="HJQ1" s="80"/>
      <c r="HJR1" s="80"/>
      <c r="HJS1" s="80"/>
      <c r="HJT1" s="80"/>
      <c r="HJU1" s="80"/>
      <c r="HJV1" s="80"/>
      <c r="HJW1" s="80"/>
      <c r="HJX1" s="80"/>
      <c r="HJY1" s="80"/>
      <c r="HJZ1" s="80"/>
      <c r="HKA1" s="80"/>
      <c r="HKB1" s="80"/>
      <c r="HKC1" s="80"/>
      <c r="HKD1" s="80"/>
      <c r="HKE1" s="80"/>
      <c r="HKF1" s="80"/>
      <c r="HKG1" s="80"/>
      <c r="HKH1" s="80"/>
      <c r="HKI1" s="80"/>
      <c r="HKJ1" s="80"/>
      <c r="HKK1" s="80"/>
      <c r="HKL1" s="80"/>
      <c r="HKM1" s="80"/>
      <c r="HKN1" s="80"/>
      <c r="HKO1" s="80"/>
      <c r="HKP1" s="80"/>
      <c r="HKQ1" s="80"/>
      <c r="HKR1" s="80"/>
      <c r="HKS1" s="80"/>
      <c r="HKT1" s="80"/>
      <c r="HKU1" s="80"/>
      <c r="HKV1" s="80"/>
      <c r="HKW1" s="80"/>
      <c r="HKX1" s="80"/>
      <c r="HKY1" s="80"/>
      <c r="HKZ1" s="80"/>
      <c r="HLA1" s="80"/>
      <c r="HLB1" s="80"/>
      <c r="HLC1" s="80"/>
      <c r="HLD1" s="80"/>
      <c r="HLE1" s="80"/>
      <c r="HLF1" s="80"/>
      <c r="HLG1" s="80"/>
      <c r="HLH1" s="80"/>
      <c r="HLI1" s="80"/>
      <c r="HLJ1" s="80"/>
      <c r="HLK1" s="80"/>
      <c r="HLL1" s="80"/>
      <c r="HLM1" s="80"/>
      <c r="HLN1" s="80"/>
      <c r="HLO1" s="80"/>
      <c r="HLP1" s="80"/>
      <c r="HLQ1" s="80"/>
      <c r="HLR1" s="80"/>
      <c r="HLS1" s="80"/>
      <c r="HLT1" s="80"/>
      <c r="HLU1" s="80"/>
      <c r="HLV1" s="80"/>
      <c r="HLW1" s="80"/>
      <c r="HLX1" s="80"/>
      <c r="HLY1" s="80"/>
      <c r="HLZ1" s="80"/>
      <c r="HMA1" s="80"/>
      <c r="HMB1" s="80"/>
      <c r="HMC1" s="80"/>
      <c r="HMD1" s="80"/>
      <c r="HME1" s="80"/>
      <c r="HMF1" s="80"/>
      <c r="HMG1" s="80"/>
      <c r="HMH1" s="80"/>
      <c r="HMI1" s="80"/>
      <c r="HMJ1" s="80"/>
      <c r="HMK1" s="80"/>
      <c r="HML1" s="80"/>
      <c r="HMM1" s="80"/>
      <c r="HMN1" s="80"/>
      <c r="HMO1" s="80"/>
      <c r="HMP1" s="80"/>
      <c r="HMQ1" s="80"/>
      <c r="HMR1" s="80"/>
      <c r="HMS1" s="80"/>
      <c r="HMT1" s="80"/>
      <c r="HMU1" s="80"/>
      <c r="HMV1" s="80"/>
      <c r="HMW1" s="80"/>
      <c r="HMX1" s="80"/>
      <c r="HMY1" s="80"/>
      <c r="HMZ1" s="80"/>
      <c r="HNA1" s="80"/>
      <c r="HNB1" s="80"/>
      <c r="HNC1" s="80"/>
      <c r="HND1" s="80"/>
      <c r="HNE1" s="80"/>
      <c r="HNF1" s="80"/>
      <c r="HNG1" s="80"/>
      <c r="HNH1" s="80"/>
      <c r="HNI1" s="80"/>
      <c r="HNJ1" s="80"/>
      <c r="HNK1" s="80"/>
      <c r="HNL1" s="80"/>
      <c r="HNM1" s="80"/>
      <c r="HNN1" s="80"/>
      <c r="HNO1" s="80"/>
      <c r="HNP1" s="80"/>
      <c r="HNQ1" s="80"/>
      <c r="HNR1" s="80"/>
      <c r="HNS1" s="80"/>
      <c r="HNT1" s="80"/>
      <c r="HNU1" s="80"/>
      <c r="HNV1" s="80"/>
      <c r="HNW1" s="80"/>
      <c r="HNX1" s="80"/>
      <c r="HNY1" s="80"/>
      <c r="HNZ1" s="80"/>
      <c r="HOA1" s="80"/>
      <c r="HOB1" s="80"/>
      <c r="HOC1" s="80"/>
      <c r="HOD1" s="80"/>
      <c r="HOE1" s="80"/>
      <c r="HOF1" s="80"/>
      <c r="HOG1" s="80"/>
      <c r="HOH1" s="80"/>
      <c r="HOI1" s="80"/>
      <c r="HOJ1" s="80"/>
      <c r="HOK1" s="80"/>
      <c r="HOL1" s="80"/>
      <c r="HOM1" s="80"/>
      <c r="HON1" s="80"/>
      <c r="HOO1" s="80"/>
      <c r="HOP1" s="80"/>
      <c r="HOQ1" s="80"/>
      <c r="HOR1" s="80"/>
      <c r="HOS1" s="80"/>
      <c r="HOT1" s="80"/>
      <c r="HOU1" s="80"/>
      <c r="HOV1" s="80"/>
      <c r="HOW1" s="80"/>
      <c r="HOX1" s="80"/>
      <c r="HOY1" s="80"/>
      <c r="HOZ1" s="80"/>
      <c r="HPA1" s="80"/>
      <c r="HPB1" s="80"/>
      <c r="HPC1" s="80"/>
      <c r="HPD1" s="80"/>
      <c r="HPE1" s="80"/>
      <c r="HPF1" s="80"/>
      <c r="HPG1" s="80"/>
      <c r="HPH1" s="80"/>
      <c r="HPI1" s="80"/>
      <c r="HPJ1" s="80"/>
      <c r="HPK1" s="80"/>
      <c r="HPL1" s="80"/>
      <c r="HPM1" s="80"/>
      <c r="HPN1" s="80"/>
      <c r="HPO1" s="80"/>
      <c r="HPP1" s="80"/>
      <c r="HPQ1" s="80"/>
      <c r="HPR1" s="80"/>
      <c r="HPS1" s="80"/>
      <c r="HPT1" s="80"/>
      <c r="HPU1" s="80"/>
      <c r="HPV1" s="80"/>
      <c r="HPW1" s="80"/>
      <c r="HPX1" s="80"/>
      <c r="HPY1" s="80"/>
      <c r="HPZ1" s="80"/>
      <c r="HQA1" s="80"/>
      <c r="HQB1" s="80"/>
      <c r="HQC1" s="80"/>
      <c r="HQD1" s="80"/>
      <c r="HQE1" s="80"/>
      <c r="HQF1" s="80"/>
      <c r="HQG1" s="80"/>
      <c r="HQH1" s="80"/>
      <c r="HQI1" s="80"/>
      <c r="HQJ1" s="80"/>
      <c r="HQK1" s="80"/>
      <c r="HQL1" s="80"/>
      <c r="HQM1" s="80"/>
      <c r="HQN1" s="80"/>
      <c r="HQO1" s="80"/>
      <c r="HQP1" s="80"/>
      <c r="HQQ1" s="80"/>
      <c r="HQR1" s="80"/>
      <c r="HQS1" s="80"/>
      <c r="HQT1" s="80"/>
      <c r="HQU1" s="80"/>
      <c r="HQV1" s="80"/>
      <c r="HQW1" s="80"/>
      <c r="HQX1" s="80"/>
      <c r="HQY1" s="80"/>
      <c r="HQZ1" s="80"/>
      <c r="HRA1" s="80"/>
      <c r="HRB1" s="80"/>
      <c r="HRC1" s="80"/>
      <c r="HRD1" s="80"/>
      <c r="HRE1" s="80"/>
      <c r="HRF1" s="80"/>
      <c r="HRG1" s="80"/>
      <c r="HRH1" s="80"/>
      <c r="HRI1" s="80"/>
      <c r="HRJ1" s="80"/>
      <c r="HRK1" s="80"/>
      <c r="HRL1" s="80"/>
      <c r="HRM1" s="80"/>
      <c r="HRN1" s="80"/>
      <c r="HRO1" s="80"/>
      <c r="HRP1" s="80"/>
      <c r="HRQ1" s="80"/>
      <c r="HRR1" s="80"/>
      <c r="HRS1" s="80"/>
      <c r="HRT1" s="80"/>
      <c r="HRU1" s="80"/>
      <c r="HRV1" s="80"/>
      <c r="HRW1" s="80"/>
      <c r="HRX1" s="80"/>
      <c r="HRY1" s="80"/>
      <c r="HRZ1" s="80"/>
      <c r="HSA1" s="80"/>
      <c r="HSB1" s="80"/>
      <c r="HSC1" s="80"/>
      <c r="HSD1" s="80"/>
      <c r="HSE1" s="80"/>
      <c r="HSF1" s="80"/>
      <c r="HSG1" s="80"/>
      <c r="HSH1" s="80"/>
      <c r="HSI1" s="80"/>
      <c r="HSJ1" s="80"/>
      <c r="HSK1" s="80"/>
      <c r="HSL1" s="80"/>
      <c r="HSM1" s="80"/>
      <c r="HSN1" s="80"/>
      <c r="HSO1" s="80"/>
      <c r="HSP1" s="80"/>
      <c r="HSQ1" s="80"/>
      <c r="HSR1" s="80"/>
      <c r="HSS1" s="80"/>
      <c r="HST1" s="80"/>
      <c r="HSU1" s="80"/>
      <c r="HSV1" s="80"/>
      <c r="HSW1" s="80"/>
      <c r="HSX1" s="80"/>
      <c r="HSY1" s="80"/>
      <c r="HSZ1" s="80"/>
      <c r="HTA1" s="80"/>
      <c r="HTB1" s="80"/>
      <c r="HTC1" s="80"/>
      <c r="HTD1" s="80"/>
      <c r="HTE1" s="80"/>
      <c r="HTF1" s="80"/>
      <c r="HTG1" s="80"/>
      <c r="HTH1" s="80"/>
      <c r="HTI1" s="80"/>
      <c r="HTJ1" s="80"/>
      <c r="HTK1" s="80"/>
      <c r="HTL1" s="80"/>
      <c r="HTM1" s="80"/>
      <c r="HTN1" s="80"/>
      <c r="HTO1" s="80"/>
      <c r="HTP1" s="80"/>
      <c r="HTQ1" s="80"/>
      <c r="HTR1" s="80"/>
      <c r="HTS1" s="80"/>
      <c r="HTT1" s="80"/>
      <c r="HTU1" s="80"/>
      <c r="HTV1" s="80"/>
      <c r="HTW1" s="80"/>
      <c r="HTX1" s="80"/>
      <c r="HTY1" s="80"/>
      <c r="HTZ1" s="80"/>
      <c r="HUA1" s="80"/>
      <c r="HUB1" s="80"/>
      <c r="HUC1" s="80"/>
      <c r="HUD1" s="80"/>
      <c r="HUE1" s="80"/>
      <c r="HUF1" s="80"/>
      <c r="HUG1" s="80"/>
      <c r="HUH1" s="80"/>
      <c r="HUI1" s="80"/>
      <c r="HUJ1" s="80"/>
      <c r="HUK1" s="80"/>
      <c r="HUL1" s="80"/>
      <c r="HUM1" s="80"/>
      <c r="HUN1" s="80"/>
      <c r="HUO1" s="80"/>
      <c r="HUP1" s="80"/>
      <c r="HUQ1" s="80"/>
      <c r="HUR1" s="80"/>
      <c r="HUS1" s="80"/>
      <c r="HUT1" s="80"/>
      <c r="HUU1" s="80"/>
      <c r="HUV1" s="80"/>
      <c r="HUW1" s="80"/>
      <c r="HUX1" s="80"/>
      <c r="HUY1" s="80"/>
      <c r="HUZ1" s="80"/>
      <c r="HVA1" s="80"/>
      <c r="HVB1" s="80"/>
      <c r="HVC1" s="80"/>
      <c r="HVD1" s="80"/>
      <c r="HVE1" s="80"/>
      <c r="HVF1" s="80"/>
      <c r="HVG1" s="80"/>
      <c r="HVH1" s="80"/>
      <c r="HVI1" s="80"/>
      <c r="HVJ1" s="80"/>
      <c r="HVK1" s="80"/>
      <c r="HVL1" s="80"/>
      <c r="HVM1" s="80"/>
      <c r="HVN1" s="80"/>
      <c r="HVO1" s="80"/>
      <c r="HVP1" s="80"/>
      <c r="HVQ1" s="80"/>
      <c r="HVR1" s="80"/>
      <c r="HVS1" s="80"/>
      <c r="HVT1" s="80"/>
      <c r="HVU1" s="80"/>
      <c r="HVV1" s="80"/>
      <c r="HVW1" s="80"/>
      <c r="HVX1" s="80"/>
      <c r="HVY1" s="80"/>
      <c r="HVZ1" s="80"/>
      <c r="HWA1" s="80"/>
      <c r="HWB1" s="80"/>
      <c r="HWC1" s="80"/>
      <c r="HWD1" s="80"/>
      <c r="HWE1" s="80"/>
      <c r="HWF1" s="80"/>
      <c r="HWG1" s="80"/>
      <c r="HWH1" s="80"/>
      <c r="HWI1" s="80"/>
      <c r="HWJ1" s="80"/>
      <c r="HWK1" s="80"/>
      <c r="HWL1" s="80"/>
      <c r="HWM1" s="80"/>
      <c r="HWN1" s="80"/>
      <c r="HWO1" s="80"/>
      <c r="HWP1" s="80"/>
      <c r="HWQ1" s="80"/>
      <c r="HWR1" s="80"/>
      <c r="HWS1" s="80"/>
      <c r="HWT1" s="80"/>
      <c r="HWU1" s="80"/>
      <c r="HWV1" s="80"/>
      <c r="HWW1" s="80"/>
      <c r="HWX1" s="80"/>
      <c r="HWY1" s="80"/>
      <c r="HWZ1" s="80"/>
      <c r="HXA1" s="80"/>
      <c r="HXB1" s="80"/>
      <c r="HXC1" s="80"/>
      <c r="HXD1" s="80"/>
      <c r="HXE1" s="80"/>
      <c r="HXF1" s="80"/>
      <c r="HXG1" s="80"/>
      <c r="HXH1" s="80"/>
      <c r="HXI1" s="80"/>
      <c r="HXJ1" s="80"/>
      <c r="HXK1" s="80"/>
      <c r="HXL1" s="80"/>
      <c r="HXM1" s="80"/>
      <c r="HXN1" s="80"/>
      <c r="HXO1" s="80"/>
      <c r="HXP1" s="80"/>
      <c r="HXQ1" s="80"/>
      <c r="HXR1" s="80"/>
      <c r="HXS1" s="80"/>
      <c r="HXT1" s="80"/>
      <c r="HXU1" s="80"/>
      <c r="HXV1" s="80"/>
      <c r="HXW1" s="80"/>
      <c r="HXX1" s="80"/>
      <c r="HXY1" s="80"/>
      <c r="HXZ1" s="80"/>
      <c r="HYA1" s="80"/>
      <c r="HYB1" s="80"/>
      <c r="HYC1" s="80"/>
      <c r="HYD1" s="80"/>
      <c r="HYE1" s="80"/>
      <c r="HYF1" s="80"/>
      <c r="HYG1" s="80"/>
      <c r="HYH1" s="80"/>
      <c r="HYI1" s="80"/>
      <c r="HYJ1" s="80"/>
      <c r="HYK1" s="80"/>
      <c r="HYL1" s="80"/>
      <c r="HYM1" s="80"/>
      <c r="HYN1" s="80"/>
      <c r="HYO1" s="80"/>
      <c r="HYP1" s="80"/>
      <c r="HYQ1" s="80"/>
      <c r="HYR1" s="80"/>
      <c r="HYS1" s="80"/>
      <c r="HYT1" s="80"/>
      <c r="HYU1" s="80"/>
      <c r="HYV1" s="80"/>
      <c r="HYW1" s="80"/>
      <c r="HYX1" s="80"/>
      <c r="HYY1" s="80"/>
      <c r="HYZ1" s="80"/>
      <c r="HZA1" s="80"/>
      <c r="HZB1" s="80"/>
      <c r="HZC1" s="80"/>
      <c r="HZD1" s="80"/>
      <c r="HZE1" s="80"/>
      <c r="HZF1" s="80"/>
      <c r="HZG1" s="80"/>
      <c r="HZH1" s="80"/>
      <c r="HZI1" s="80"/>
      <c r="HZJ1" s="80"/>
      <c r="HZK1" s="80"/>
      <c r="HZL1" s="80"/>
      <c r="HZM1" s="80"/>
      <c r="HZN1" s="80"/>
      <c r="HZO1" s="80"/>
      <c r="HZP1" s="80"/>
      <c r="HZQ1" s="80"/>
      <c r="HZR1" s="80"/>
      <c r="HZS1" s="80"/>
      <c r="HZT1" s="80"/>
      <c r="HZU1" s="80"/>
      <c r="HZV1" s="80"/>
      <c r="HZW1" s="80"/>
      <c r="HZX1" s="80"/>
      <c r="HZY1" s="80"/>
      <c r="HZZ1" s="80"/>
      <c r="IAA1" s="80"/>
      <c r="IAB1" s="80"/>
      <c r="IAC1" s="80"/>
      <c r="IAD1" s="80"/>
      <c r="IAE1" s="80"/>
      <c r="IAF1" s="80"/>
      <c r="IAG1" s="80"/>
      <c r="IAH1" s="80"/>
      <c r="IAI1" s="80"/>
      <c r="IAJ1" s="80"/>
      <c r="IAK1" s="80"/>
      <c r="IAL1" s="80"/>
      <c r="IAM1" s="80"/>
      <c r="IAN1" s="80"/>
      <c r="IAO1" s="80"/>
      <c r="IAP1" s="80"/>
      <c r="IAQ1" s="80"/>
      <c r="IAR1" s="80"/>
      <c r="IAS1" s="80"/>
      <c r="IAT1" s="80"/>
      <c r="IAU1" s="80"/>
      <c r="IAV1" s="80"/>
      <c r="IAW1" s="80"/>
      <c r="IAX1" s="80"/>
      <c r="IAY1" s="80"/>
      <c r="IAZ1" s="80"/>
      <c r="IBA1" s="80"/>
      <c r="IBB1" s="80"/>
      <c r="IBC1" s="80"/>
      <c r="IBD1" s="80"/>
      <c r="IBE1" s="80"/>
      <c r="IBF1" s="80"/>
      <c r="IBG1" s="80"/>
      <c r="IBH1" s="80"/>
      <c r="IBI1" s="80"/>
      <c r="IBJ1" s="80"/>
      <c r="IBK1" s="80"/>
      <c r="IBL1" s="80"/>
      <c r="IBM1" s="80"/>
      <c r="IBN1" s="80"/>
      <c r="IBO1" s="80"/>
      <c r="IBP1" s="80"/>
      <c r="IBQ1" s="80"/>
      <c r="IBR1" s="80"/>
      <c r="IBS1" s="80"/>
      <c r="IBT1" s="80"/>
      <c r="IBU1" s="80"/>
      <c r="IBV1" s="80"/>
      <c r="IBW1" s="80"/>
      <c r="IBX1" s="80"/>
      <c r="IBY1" s="80"/>
      <c r="IBZ1" s="80"/>
      <c r="ICA1" s="80"/>
      <c r="ICB1" s="80"/>
      <c r="ICC1" s="80"/>
      <c r="ICD1" s="80"/>
      <c r="ICE1" s="80"/>
      <c r="ICF1" s="80"/>
      <c r="ICG1" s="80"/>
      <c r="ICH1" s="80"/>
      <c r="ICI1" s="80"/>
      <c r="ICJ1" s="80"/>
      <c r="ICK1" s="80"/>
      <c r="ICL1" s="80"/>
      <c r="ICM1" s="80"/>
      <c r="ICN1" s="80"/>
      <c r="ICO1" s="80"/>
      <c r="ICP1" s="80"/>
      <c r="ICQ1" s="80"/>
      <c r="ICR1" s="80"/>
      <c r="ICS1" s="80"/>
      <c r="ICT1" s="80"/>
      <c r="ICU1" s="80"/>
      <c r="ICV1" s="80"/>
      <c r="ICW1" s="80"/>
      <c r="ICX1" s="80"/>
      <c r="ICY1" s="80"/>
      <c r="ICZ1" s="80"/>
      <c r="IDA1" s="80"/>
      <c r="IDB1" s="80"/>
      <c r="IDC1" s="80"/>
      <c r="IDD1" s="80"/>
      <c r="IDE1" s="80"/>
      <c r="IDF1" s="80"/>
      <c r="IDG1" s="80"/>
      <c r="IDH1" s="80"/>
      <c r="IDI1" s="80"/>
      <c r="IDJ1" s="80"/>
      <c r="IDK1" s="80"/>
      <c r="IDL1" s="80"/>
      <c r="IDM1" s="80"/>
      <c r="IDN1" s="80"/>
      <c r="IDO1" s="80"/>
      <c r="IDP1" s="80"/>
      <c r="IDQ1" s="80"/>
      <c r="IDR1" s="80"/>
      <c r="IDS1" s="80"/>
      <c r="IDT1" s="80"/>
      <c r="IDU1" s="80"/>
      <c r="IDV1" s="80"/>
      <c r="IDW1" s="80"/>
      <c r="IDX1" s="80"/>
      <c r="IDY1" s="80"/>
      <c r="IDZ1" s="80"/>
      <c r="IEA1" s="80"/>
      <c r="IEB1" s="80"/>
      <c r="IEC1" s="80"/>
      <c r="IED1" s="80"/>
      <c r="IEE1" s="80"/>
      <c r="IEF1" s="80"/>
      <c r="IEG1" s="80"/>
      <c r="IEH1" s="80"/>
      <c r="IEI1" s="80"/>
      <c r="IEJ1" s="80"/>
      <c r="IEK1" s="80"/>
      <c r="IEL1" s="80"/>
      <c r="IEM1" s="80"/>
      <c r="IEN1" s="80"/>
      <c r="IEO1" s="80"/>
      <c r="IEP1" s="80"/>
      <c r="IEQ1" s="80"/>
      <c r="IER1" s="80"/>
      <c r="IES1" s="80"/>
      <c r="IET1" s="80"/>
      <c r="IEU1" s="80"/>
      <c r="IEV1" s="80"/>
      <c r="IEW1" s="80"/>
      <c r="IEX1" s="80"/>
      <c r="IEY1" s="80"/>
      <c r="IEZ1" s="80"/>
      <c r="IFA1" s="80"/>
      <c r="IFB1" s="80"/>
      <c r="IFC1" s="80"/>
      <c r="IFD1" s="80"/>
      <c r="IFE1" s="80"/>
      <c r="IFF1" s="80"/>
      <c r="IFG1" s="80"/>
      <c r="IFH1" s="80"/>
      <c r="IFI1" s="80"/>
      <c r="IFJ1" s="80"/>
      <c r="IFK1" s="80"/>
      <c r="IFL1" s="80"/>
      <c r="IFM1" s="80"/>
      <c r="IFN1" s="80"/>
      <c r="IFO1" s="80"/>
      <c r="IFP1" s="80"/>
      <c r="IFQ1" s="80"/>
      <c r="IFR1" s="80"/>
      <c r="IFS1" s="80"/>
      <c r="IFT1" s="80"/>
      <c r="IFU1" s="80"/>
      <c r="IFV1" s="80"/>
      <c r="IFW1" s="80"/>
      <c r="IFX1" s="80"/>
      <c r="IFY1" s="80"/>
      <c r="IFZ1" s="80"/>
      <c r="IGA1" s="80"/>
      <c r="IGB1" s="80"/>
      <c r="IGC1" s="80"/>
      <c r="IGD1" s="80"/>
      <c r="IGE1" s="80"/>
      <c r="IGF1" s="80"/>
      <c r="IGG1" s="80"/>
      <c r="IGH1" s="80"/>
      <c r="IGI1" s="80"/>
      <c r="IGJ1" s="80"/>
      <c r="IGK1" s="80"/>
      <c r="IGL1" s="80"/>
      <c r="IGM1" s="80"/>
      <c r="IGN1" s="80"/>
      <c r="IGO1" s="80"/>
      <c r="IGP1" s="80"/>
      <c r="IGQ1" s="80"/>
      <c r="IGR1" s="80"/>
      <c r="IGS1" s="80"/>
      <c r="IGT1" s="80"/>
      <c r="IGU1" s="80"/>
      <c r="IGV1" s="80"/>
      <c r="IGW1" s="80"/>
      <c r="IGX1" s="80"/>
      <c r="IGY1" s="80"/>
      <c r="IGZ1" s="80"/>
      <c r="IHA1" s="80"/>
      <c r="IHB1" s="80"/>
      <c r="IHC1" s="80"/>
      <c r="IHD1" s="80"/>
      <c r="IHE1" s="80"/>
      <c r="IHF1" s="80"/>
      <c r="IHG1" s="80"/>
      <c r="IHH1" s="80"/>
      <c r="IHI1" s="80"/>
      <c r="IHJ1" s="80"/>
      <c r="IHK1" s="80"/>
      <c r="IHL1" s="80"/>
      <c r="IHM1" s="80"/>
      <c r="IHN1" s="80"/>
      <c r="IHO1" s="80"/>
      <c r="IHP1" s="80"/>
      <c r="IHQ1" s="80"/>
      <c r="IHR1" s="80"/>
      <c r="IHS1" s="80"/>
      <c r="IHT1" s="80"/>
      <c r="IHU1" s="80"/>
      <c r="IHV1" s="80"/>
      <c r="IHW1" s="80"/>
      <c r="IHX1" s="80"/>
      <c r="IHY1" s="80"/>
      <c r="IHZ1" s="80"/>
      <c r="IIA1" s="80"/>
      <c r="IIB1" s="80"/>
      <c r="IIC1" s="80"/>
      <c r="IID1" s="80"/>
      <c r="IIE1" s="80"/>
      <c r="IIF1" s="80"/>
      <c r="IIG1" s="80"/>
      <c r="IIH1" s="80"/>
      <c r="III1" s="80"/>
      <c r="IIJ1" s="80"/>
      <c r="IIK1" s="80"/>
      <c r="IIL1" s="80"/>
      <c r="IIM1" s="80"/>
      <c r="IIN1" s="80"/>
      <c r="IIO1" s="80"/>
      <c r="IIP1" s="80"/>
      <c r="IIQ1" s="80"/>
      <c r="IIR1" s="80"/>
      <c r="IIS1" s="80"/>
      <c r="IIT1" s="80"/>
      <c r="IIU1" s="80"/>
      <c r="IIV1" s="80"/>
      <c r="IIW1" s="80"/>
      <c r="IIX1" s="80"/>
      <c r="IIY1" s="80"/>
      <c r="IIZ1" s="80"/>
      <c r="IJA1" s="80"/>
      <c r="IJB1" s="80"/>
      <c r="IJC1" s="80"/>
      <c r="IJD1" s="80"/>
      <c r="IJE1" s="80"/>
      <c r="IJF1" s="80"/>
      <c r="IJG1" s="80"/>
      <c r="IJH1" s="80"/>
      <c r="IJI1" s="80"/>
      <c r="IJJ1" s="80"/>
      <c r="IJK1" s="80"/>
      <c r="IJL1" s="80"/>
      <c r="IJM1" s="80"/>
      <c r="IJN1" s="80"/>
      <c r="IJO1" s="80"/>
      <c r="IJP1" s="80"/>
      <c r="IJQ1" s="80"/>
      <c r="IJR1" s="80"/>
      <c r="IJS1" s="80"/>
      <c r="IJT1" s="80"/>
      <c r="IJU1" s="80"/>
      <c r="IJV1" s="80"/>
      <c r="IJW1" s="80"/>
      <c r="IJX1" s="80"/>
      <c r="IJY1" s="80"/>
      <c r="IJZ1" s="80"/>
      <c r="IKA1" s="80"/>
      <c r="IKB1" s="80"/>
      <c r="IKC1" s="80"/>
      <c r="IKD1" s="80"/>
      <c r="IKE1" s="80"/>
      <c r="IKF1" s="80"/>
      <c r="IKG1" s="80"/>
      <c r="IKH1" s="80"/>
      <c r="IKI1" s="80"/>
      <c r="IKJ1" s="80"/>
      <c r="IKK1" s="80"/>
      <c r="IKL1" s="80"/>
      <c r="IKM1" s="80"/>
      <c r="IKN1" s="80"/>
      <c r="IKO1" s="80"/>
      <c r="IKP1" s="80"/>
      <c r="IKQ1" s="80"/>
      <c r="IKR1" s="80"/>
      <c r="IKS1" s="80"/>
      <c r="IKT1" s="80"/>
      <c r="IKU1" s="80"/>
      <c r="IKV1" s="80"/>
      <c r="IKW1" s="80"/>
      <c r="IKX1" s="80"/>
      <c r="IKY1" s="80"/>
      <c r="IKZ1" s="80"/>
      <c r="ILA1" s="80"/>
      <c r="ILB1" s="80"/>
      <c r="ILC1" s="80"/>
      <c r="ILD1" s="80"/>
      <c r="ILE1" s="80"/>
      <c r="ILF1" s="80"/>
      <c r="ILG1" s="80"/>
      <c r="ILH1" s="80"/>
      <c r="ILI1" s="80"/>
      <c r="ILJ1" s="80"/>
      <c r="ILK1" s="80"/>
      <c r="ILL1" s="80"/>
      <c r="ILM1" s="80"/>
      <c r="ILN1" s="80"/>
      <c r="ILO1" s="80"/>
      <c r="ILP1" s="80"/>
      <c r="ILQ1" s="80"/>
      <c r="ILR1" s="80"/>
      <c r="ILS1" s="80"/>
      <c r="ILT1" s="80"/>
      <c r="ILU1" s="80"/>
      <c r="ILV1" s="80"/>
      <c r="ILW1" s="80"/>
      <c r="ILX1" s="80"/>
      <c r="ILY1" s="80"/>
      <c r="ILZ1" s="80"/>
      <c r="IMA1" s="80"/>
      <c r="IMB1" s="80"/>
      <c r="IMC1" s="80"/>
      <c r="IMD1" s="80"/>
      <c r="IME1" s="80"/>
      <c r="IMF1" s="80"/>
      <c r="IMG1" s="80"/>
      <c r="IMH1" s="80"/>
      <c r="IMI1" s="80"/>
      <c r="IMJ1" s="80"/>
      <c r="IMK1" s="80"/>
      <c r="IML1" s="80"/>
      <c r="IMM1" s="80"/>
      <c r="IMN1" s="80"/>
      <c r="IMO1" s="80"/>
      <c r="IMP1" s="80"/>
      <c r="IMQ1" s="80"/>
      <c r="IMR1" s="80"/>
      <c r="IMS1" s="80"/>
      <c r="IMT1" s="80"/>
      <c r="IMU1" s="80"/>
      <c r="IMV1" s="80"/>
      <c r="IMW1" s="80"/>
      <c r="IMX1" s="80"/>
      <c r="IMY1" s="80"/>
      <c r="IMZ1" s="80"/>
      <c r="INA1" s="80"/>
      <c r="INB1" s="80"/>
      <c r="INC1" s="80"/>
      <c r="IND1" s="80"/>
      <c r="INE1" s="80"/>
      <c r="INF1" s="80"/>
      <c r="ING1" s="80"/>
      <c r="INH1" s="80"/>
      <c r="INI1" s="80"/>
      <c r="INJ1" s="80"/>
      <c r="INK1" s="80"/>
      <c r="INL1" s="80"/>
      <c r="INM1" s="80"/>
      <c r="INN1" s="80"/>
      <c r="INO1" s="80"/>
      <c r="INP1" s="80"/>
      <c r="INQ1" s="80"/>
      <c r="INR1" s="80"/>
      <c r="INS1" s="80"/>
      <c r="INT1" s="80"/>
      <c r="INU1" s="80"/>
      <c r="INV1" s="80"/>
      <c r="INW1" s="80"/>
      <c r="INX1" s="80"/>
      <c r="INY1" s="80"/>
      <c r="INZ1" s="80"/>
      <c r="IOA1" s="80"/>
      <c r="IOB1" s="80"/>
      <c r="IOC1" s="80"/>
      <c r="IOD1" s="80"/>
      <c r="IOE1" s="80"/>
      <c r="IOF1" s="80"/>
      <c r="IOG1" s="80"/>
      <c r="IOH1" s="80"/>
      <c r="IOI1" s="80"/>
      <c r="IOJ1" s="80"/>
      <c r="IOK1" s="80"/>
      <c r="IOL1" s="80"/>
      <c r="IOM1" s="80"/>
      <c r="ION1" s="80"/>
      <c r="IOO1" s="80"/>
      <c r="IOP1" s="80"/>
      <c r="IOQ1" s="80"/>
      <c r="IOR1" s="80"/>
      <c r="IOS1" s="80"/>
      <c r="IOT1" s="80"/>
      <c r="IOU1" s="80"/>
      <c r="IOV1" s="80"/>
      <c r="IOW1" s="80"/>
      <c r="IOX1" s="80"/>
      <c r="IOY1" s="80"/>
      <c r="IOZ1" s="80"/>
      <c r="IPA1" s="80"/>
      <c r="IPB1" s="80"/>
      <c r="IPC1" s="80"/>
      <c r="IPD1" s="80"/>
      <c r="IPE1" s="80"/>
      <c r="IPF1" s="80"/>
      <c r="IPG1" s="80"/>
      <c r="IPH1" s="80"/>
      <c r="IPI1" s="80"/>
      <c r="IPJ1" s="80"/>
      <c r="IPK1" s="80"/>
      <c r="IPL1" s="80"/>
      <c r="IPM1" s="80"/>
      <c r="IPN1" s="80"/>
      <c r="IPO1" s="80"/>
      <c r="IPP1" s="80"/>
      <c r="IPQ1" s="80"/>
      <c r="IPR1" s="80"/>
      <c r="IPS1" s="80"/>
      <c r="IPT1" s="80"/>
      <c r="IPU1" s="80"/>
      <c r="IPV1" s="80"/>
      <c r="IPW1" s="80"/>
      <c r="IPX1" s="80"/>
      <c r="IPY1" s="80"/>
      <c r="IPZ1" s="80"/>
      <c r="IQA1" s="80"/>
      <c r="IQB1" s="80"/>
      <c r="IQC1" s="80"/>
      <c r="IQD1" s="80"/>
      <c r="IQE1" s="80"/>
      <c r="IQF1" s="80"/>
      <c r="IQG1" s="80"/>
      <c r="IQH1" s="80"/>
      <c r="IQI1" s="80"/>
      <c r="IQJ1" s="80"/>
      <c r="IQK1" s="80"/>
      <c r="IQL1" s="80"/>
      <c r="IQM1" s="80"/>
      <c r="IQN1" s="80"/>
      <c r="IQO1" s="80"/>
      <c r="IQP1" s="80"/>
      <c r="IQQ1" s="80"/>
      <c r="IQR1" s="80"/>
      <c r="IQS1" s="80"/>
      <c r="IQT1" s="80"/>
      <c r="IQU1" s="80"/>
      <c r="IQV1" s="80"/>
      <c r="IQW1" s="80"/>
      <c r="IQX1" s="80"/>
      <c r="IQY1" s="80"/>
      <c r="IQZ1" s="80"/>
      <c r="IRA1" s="80"/>
      <c r="IRB1" s="80"/>
      <c r="IRC1" s="80"/>
      <c r="IRD1" s="80"/>
      <c r="IRE1" s="80"/>
      <c r="IRF1" s="80"/>
      <c r="IRG1" s="80"/>
      <c r="IRH1" s="80"/>
      <c r="IRI1" s="80"/>
      <c r="IRJ1" s="80"/>
      <c r="IRK1" s="80"/>
      <c r="IRL1" s="80"/>
      <c r="IRM1" s="80"/>
      <c r="IRN1" s="80"/>
      <c r="IRO1" s="80"/>
      <c r="IRP1" s="80"/>
      <c r="IRQ1" s="80"/>
      <c r="IRR1" s="80"/>
      <c r="IRS1" s="80"/>
      <c r="IRT1" s="80"/>
      <c r="IRU1" s="80"/>
      <c r="IRV1" s="80"/>
      <c r="IRW1" s="80"/>
      <c r="IRX1" s="80"/>
      <c r="IRY1" s="80"/>
      <c r="IRZ1" s="80"/>
      <c r="ISA1" s="80"/>
      <c r="ISB1" s="80"/>
      <c r="ISC1" s="80"/>
      <c r="ISD1" s="80"/>
      <c r="ISE1" s="80"/>
      <c r="ISF1" s="80"/>
      <c r="ISG1" s="80"/>
      <c r="ISH1" s="80"/>
      <c r="ISI1" s="80"/>
      <c r="ISJ1" s="80"/>
      <c r="ISK1" s="80"/>
      <c r="ISL1" s="80"/>
      <c r="ISM1" s="80"/>
      <c r="ISN1" s="80"/>
      <c r="ISO1" s="80"/>
      <c r="ISP1" s="80"/>
      <c r="ISQ1" s="80"/>
      <c r="ISR1" s="80"/>
      <c r="ISS1" s="80"/>
      <c r="IST1" s="80"/>
      <c r="ISU1" s="80"/>
      <c r="ISV1" s="80"/>
      <c r="ISW1" s="80"/>
      <c r="ISX1" s="80"/>
      <c r="ISY1" s="80"/>
      <c r="ISZ1" s="80"/>
      <c r="ITA1" s="80"/>
      <c r="ITB1" s="80"/>
      <c r="ITC1" s="80"/>
      <c r="ITD1" s="80"/>
      <c r="ITE1" s="80"/>
      <c r="ITF1" s="80"/>
      <c r="ITG1" s="80"/>
      <c r="ITH1" s="80"/>
      <c r="ITI1" s="80"/>
      <c r="ITJ1" s="80"/>
      <c r="ITK1" s="80"/>
      <c r="ITL1" s="80"/>
      <c r="ITM1" s="80"/>
      <c r="ITN1" s="80"/>
      <c r="ITO1" s="80"/>
      <c r="ITP1" s="80"/>
      <c r="ITQ1" s="80"/>
      <c r="ITR1" s="80"/>
      <c r="ITS1" s="80"/>
      <c r="ITT1" s="80"/>
      <c r="ITU1" s="80"/>
      <c r="ITV1" s="80"/>
      <c r="ITW1" s="80"/>
      <c r="ITX1" s="80"/>
      <c r="ITY1" s="80"/>
      <c r="ITZ1" s="80"/>
      <c r="IUA1" s="80"/>
      <c r="IUB1" s="80"/>
      <c r="IUC1" s="80"/>
      <c r="IUD1" s="80"/>
      <c r="IUE1" s="80"/>
      <c r="IUF1" s="80"/>
      <c r="IUG1" s="80"/>
      <c r="IUH1" s="80"/>
      <c r="IUI1" s="80"/>
      <c r="IUJ1" s="80"/>
      <c r="IUK1" s="80"/>
      <c r="IUL1" s="80"/>
      <c r="IUM1" s="80"/>
      <c r="IUN1" s="80"/>
      <c r="IUO1" s="80"/>
      <c r="IUP1" s="80"/>
      <c r="IUQ1" s="80"/>
      <c r="IUR1" s="80"/>
      <c r="IUS1" s="80"/>
      <c r="IUT1" s="80"/>
      <c r="IUU1" s="80"/>
      <c r="IUV1" s="80"/>
      <c r="IUW1" s="80"/>
      <c r="IUX1" s="80"/>
      <c r="IUY1" s="80"/>
      <c r="IUZ1" s="80"/>
      <c r="IVA1" s="80"/>
      <c r="IVB1" s="80"/>
      <c r="IVC1" s="80"/>
      <c r="IVD1" s="80"/>
      <c r="IVE1" s="80"/>
      <c r="IVF1" s="80"/>
      <c r="IVG1" s="80"/>
      <c r="IVH1" s="80"/>
      <c r="IVI1" s="80"/>
      <c r="IVJ1" s="80"/>
      <c r="IVK1" s="80"/>
      <c r="IVL1" s="80"/>
      <c r="IVM1" s="80"/>
      <c r="IVN1" s="80"/>
      <c r="IVO1" s="80"/>
      <c r="IVP1" s="80"/>
      <c r="IVQ1" s="80"/>
      <c r="IVR1" s="80"/>
      <c r="IVS1" s="80"/>
      <c r="IVT1" s="80"/>
      <c r="IVU1" s="80"/>
      <c r="IVV1" s="80"/>
      <c r="IVW1" s="80"/>
      <c r="IVX1" s="80"/>
      <c r="IVY1" s="80"/>
      <c r="IVZ1" s="80"/>
      <c r="IWA1" s="80"/>
      <c r="IWB1" s="80"/>
      <c r="IWC1" s="80"/>
      <c r="IWD1" s="80"/>
      <c r="IWE1" s="80"/>
      <c r="IWF1" s="80"/>
      <c r="IWG1" s="80"/>
      <c r="IWH1" s="80"/>
      <c r="IWI1" s="80"/>
      <c r="IWJ1" s="80"/>
      <c r="IWK1" s="80"/>
      <c r="IWL1" s="80"/>
      <c r="IWM1" s="80"/>
      <c r="IWN1" s="80"/>
      <c r="IWO1" s="80"/>
      <c r="IWP1" s="80"/>
      <c r="IWQ1" s="80"/>
      <c r="IWR1" s="80"/>
      <c r="IWS1" s="80"/>
      <c r="IWT1" s="80"/>
      <c r="IWU1" s="80"/>
      <c r="IWV1" s="80"/>
      <c r="IWW1" s="80"/>
      <c r="IWX1" s="80"/>
      <c r="IWY1" s="80"/>
      <c r="IWZ1" s="80"/>
      <c r="IXA1" s="80"/>
      <c r="IXB1" s="80"/>
      <c r="IXC1" s="80"/>
      <c r="IXD1" s="80"/>
      <c r="IXE1" s="80"/>
      <c r="IXF1" s="80"/>
      <c r="IXG1" s="80"/>
      <c r="IXH1" s="80"/>
      <c r="IXI1" s="80"/>
      <c r="IXJ1" s="80"/>
      <c r="IXK1" s="80"/>
      <c r="IXL1" s="80"/>
      <c r="IXM1" s="80"/>
      <c r="IXN1" s="80"/>
      <c r="IXO1" s="80"/>
      <c r="IXP1" s="80"/>
      <c r="IXQ1" s="80"/>
      <c r="IXR1" s="80"/>
      <c r="IXS1" s="80"/>
      <c r="IXT1" s="80"/>
      <c r="IXU1" s="80"/>
      <c r="IXV1" s="80"/>
      <c r="IXW1" s="80"/>
      <c r="IXX1" s="80"/>
      <c r="IXY1" s="80"/>
      <c r="IXZ1" s="80"/>
      <c r="IYA1" s="80"/>
      <c r="IYB1" s="80"/>
      <c r="IYC1" s="80"/>
      <c r="IYD1" s="80"/>
      <c r="IYE1" s="80"/>
      <c r="IYF1" s="80"/>
      <c r="IYG1" s="80"/>
      <c r="IYH1" s="80"/>
      <c r="IYI1" s="80"/>
      <c r="IYJ1" s="80"/>
      <c r="IYK1" s="80"/>
      <c r="IYL1" s="80"/>
      <c r="IYM1" s="80"/>
      <c r="IYN1" s="80"/>
      <c r="IYO1" s="80"/>
      <c r="IYP1" s="80"/>
      <c r="IYQ1" s="80"/>
      <c r="IYR1" s="80"/>
      <c r="IYS1" s="80"/>
      <c r="IYT1" s="80"/>
      <c r="IYU1" s="80"/>
      <c r="IYV1" s="80"/>
      <c r="IYW1" s="80"/>
      <c r="IYX1" s="80"/>
      <c r="IYY1" s="80"/>
      <c r="IYZ1" s="80"/>
      <c r="IZA1" s="80"/>
      <c r="IZB1" s="80"/>
      <c r="IZC1" s="80"/>
      <c r="IZD1" s="80"/>
      <c r="IZE1" s="80"/>
      <c r="IZF1" s="80"/>
      <c r="IZG1" s="80"/>
      <c r="IZH1" s="80"/>
      <c r="IZI1" s="80"/>
      <c r="IZJ1" s="80"/>
      <c r="IZK1" s="80"/>
      <c r="IZL1" s="80"/>
      <c r="IZM1" s="80"/>
      <c r="IZN1" s="80"/>
      <c r="IZO1" s="80"/>
      <c r="IZP1" s="80"/>
      <c r="IZQ1" s="80"/>
      <c r="IZR1" s="80"/>
      <c r="IZS1" s="80"/>
      <c r="IZT1" s="80"/>
      <c r="IZU1" s="80"/>
      <c r="IZV1" s="80"/>
      <c r="IZW1" s="80"/>
      <c r="IZX1" s="80"/>
      <c r="IZY1" s="80"/>
      <c r="IZZ1" s="80"/>
      <c r="JAA1" s="80"/>
      <c r="JAB1" s="80"/>
      <c r="JAC1" s="80"/>
      <c r="JAD1" s="80"/>
      <c r="JAE1" s="80"/>
      <c r="JAF1" s="80"/>
      <c r="JAG1" s="80"/>
      <c r="JAH1" s="80"/>
      <c r="JAI1" s="80"/>
      <c r="JAJ1" s="80"/>
      <c r="JAK1" s="80"/>
      <c r="JAL1" s="80"/>
      <c r="JAM1" s="80"/>
      <c r="JAN1" s="80"/>
      <c r="JAO1" s="80"/>
      <c r="JAP1" s="80"/>
      <c r="JAQ1" s="80"/>
      <c r="JAR1" s="80"/>
      <c r="JAS1" s="80"/>
      <c r="JAT1" s="80"/>
      <c r="JAU1" s="80"/>
      <c r="JAV1" s="80"/>
      <c r="JAW1" s="80"/>
      <c r="JAX1" s="80"/>
      <c r="JAY1" s="80"/>
      <c r="JAZ1" s="80"/>
      <c r="JBA1" s="80"/>
      <c r="JBB1" s="80"/>
      <c r="JBC1" s="80"/>
      <c r="JBD1" s="80"/>
      <c r="JBE1" s="80"/>
      <c r="JBF1" s="80"/>
      <c r="JBG1" s="80"/>
      <c r="JBH1" s="80"/>
      <c r="JBI1" s="80"/>
      <c r="JBJ1" s="80"/>
      <c r="JBK1" s="80"/>
      <c r="JBL1" s="80"/>
      <c r="JBM1" s="80"/>
      <c r="JBN1" s="80"/>
      <c r="JBO1" s="80"/>
      <c r="JBP1" s="80"/>
      <c r="JBQ1" s="80"/>
      <c r="JBR1" s="80"/>
      <c r="JBS1" s="80"/>
      <c r="JBT1" s="80"/>
      <c r="JBU1" s="80"/>
      <c r="JBV1" s="80"/>
      <c r="JBW1" s="80"/>
      <c r="JBX1" s="80"/>
      <c r="JBY1" s="80"/>
      <c r="JBZ1" s="80"/>
      <c r="JCA1" s="80"/>
      <c r="JCB1" s="80"/>
      <c r="JCC1" s="80"/>
      <c r="JCD1" s="80"/>
      <c r="JCE1" s="80"/>
      <c r="JCF1" s="80"/>
      <c r="JCG1" s="80"/>
      <c r="JCH1" s="80"/>
      <c r="JCI1" s="80"/>
      <c r="JCJ1" s="80"/>
      <c r="JCK1" s="80"/>
      <c r="JCL1" s="80"/>
      <c r="JCM1" s="80"/>
      <c r="JCN1" s="80"/>
      <c r="JCO1" s="80"/>
      <c r="JCP1" s="80"/>
      <c r="JCQ1" s="80"/>
      <c r="JCR1" s="80"/>
      <c r="JCS1" s="80"/>
      <c r="JCT1" s="80"/>
      <c r="JCU1" s="80"/>
      <c r="JCV1" s="80"/>
      <c r="JCW1" s="80"/>
      <c r="JCX1" s="80"/>
      <c r="JCY1" s="80"/>
      <c r="JCZ1" s="80"/>
      <c r="JDA1" s="80"/>
      <c r="JDB1" s="80"/>
      <c r="JDC1" s="80"/>
      <c r="JDD1" s="80"/>
      <c r="JDE1" s="80"/>
      <c r="JDF1" s="80"/>
      <c r="JDG1" s="80"/>
      <c r="JDH1" s="80"/>
      <c r="JDI1" s="80"/>
      <c r="JDJ1" s="80"/>
      <c r="JDK1" s="80"/>
      <c r="JDL1" s="80"/>
      <c r="JDM1" s="80"/>
      <c r="JDN1" s="80"/>
      <c r="JDO1" s="80"/>
      <c r="JDP1" s="80"/>
      <c r="JDQ1" s="80"/>
      <c r="JDR1" s="80"/>
      <c r="JDS1" s="80"/>
      <c r="JDT1" s="80"/>
      <c r="JDU1" s="80"/>
      <c r="JDV1" s="80"/>
      <c r="JDW1" s="80"/>
      <c r="JDX1" s="80"/>
      <c r="JDY1" s="80"/>
      <c r="JDZ1" s="80"/>
      <c r="JEA1" s="80"/>
      <c r="JEB1" s="80"/>
      <c r="JEC1" s="80"/>
      <c r="JED1" s="80"/>
      <c r="JEE1" s="80"/>
      <c r="JEF1" s="80"/>
      <c r="JEG1" s="80"/>
      <c r="JEH1" s="80"/>
      <c r="JEI1" s="80"/>
      <c r="JEJ1" s="80"/>
      <c r="JEK1" s="80"/>
      <c r="JEL1" s="80"/>
      <c r="JEM1" s="80"/>
      <c r="JEN1" s="80"/>
      <c r="JEO1" s="80"/>
      <c r="JEP1" s="80"/>
      <c r="JEQ1" s="80"/>
      <c r="JER1" s="80"/>
      <c r="JES1" s="80"/>
      <c r="JET1" s="80"/>
      <c r="JEU1" s="80"/>
      <c r="JEV1" s="80"/>
      <c r="JEW1" s="80"/>
      <c r="JEX1" s="80"/>
      <c r="JEY1" s="80"/>
      <c r="JEZ1" s="80"/>
      <c r="JFA1" s="80"/>
      <c r="JFB1" s="80"/>
      <c r="JFC1" s="80"/>
      <c r="JFD1" s="80"/>
      <c r="JFE1" s="80"/>
      <c r="JFF1" s="80"/>
      <c r="JFG1" s="80"/>
      <c r="JFH1" s="80"/>
      <c r="JFI1" s="80"/>
      <c r="JFJ1" s="80"/>
      <c r="JFK1" s="80"/>
      <c r="JFL1" s="80"/>
      <c r="JFM1" s="80"/>
      <c r="JFN1" s="80"/>
      <c r="JFO1" s="80"/>
      <c r="JFP1" s="80"/>
      <c r="JFQ1" s="80"/>
      <c r="JFR1" s="80"/>
      <c r="JFS1" s="80"/>
      <c r="JFT1" s="80"/>
      <c r="JFU1" s="80"/>
      <c r="JFV1" s="80"/>
      <c r="JFW1" s="80"/>
      <c r="JFX1" s="80"/>
      <c r="JFY1" s="80"/>
      <c r="JFZ1" s="80"/>
      <c r="JGA1" s="80"/>
      <c r="JGB1" s="80"/>
      <c r="JGC1" s="80"/>
      <c r="JGD1" s="80"/>
      <c r="JGE1" s="80"/>
      <c r="JGF1" s="80"/>
      <c r="JGG1" s="80"/>
      <c r="JGH1" s="80"/>
      <c r="JGI1" s="80"/>
      <c r="JGJ1" s="80"/>
      <c r="JGK1" s="80"/>
      <c r="JGL1" s="80"/>
      <c r="JGM1" s="80"/>
      <c r="JGN1" s="80"/>
      <c r="JGO1" s="80"/>
      <c r="JGP1" s="80"/>
      <c r="JGQ1" s="80"/>
      <c r="JGR1" s="80"/>
      <c r="JGS1" s="80"/>
      <c r="JGT1" s="80"/>
      <c r="JGU1" s="80"/>
      <c r="JGV1" s="80"/>
      <c r="JGW1" s="80"/>
      <c r="JGX1" s="80"/>
      <c r="JGY1" s="80"/>
      <c r="JGZ1" s="80"/>
      <c r="JHA1" s="80"/>
      <c r="JHB1" s="80"/>
      <c r="JHC1" s="80"/>
      <c r="JHD1" s="80"/>
      <c r="JHE1" s="80"/>
      <c r="JHF1" s="80"/>
      <c r="JHG1" s="80"/>
      <c r="JHH1" s="80"/>
      <c r="JHI1" s="80"/>
      <c r="JHJ1" s="80"/>
      <c r="JHK1" s="80"/>
      <c r="JHL1" s="80"/>
      <c r="JHM1" s="80"/>
      <c r="JHN1" s="80"/>
      <c r="JHO1" s="80"/>
      <c r="JHP1" s="80"/>
      <c r="JHQ1" s="80"/>
      <c r="JHR1" s="80"/>
      <c r="JHS1" s="80"/>
      <c r="JHT1" s="80"/>
      <c r="JHU1" s="80"/>
      <c r="JHV1" s="80"/>
      <c r="JHW1" s="80"/>
      <c r="JHX1" s="80"/>
      <c r="JHY1" s="80"/>
      <c r="JHZ1" s="80"/>
      <c r="JIA1" s="80"/>
      <c r="JIB1" s="80"/>
      <c r="JIC1" s="80"/>
      <c r="JID1" s="80"/>
      <c r="JIE1" s="80"/>
      <c r="JIF1" s="80"/>
      <c r="JIG1" s="80"/>
      <c r="JIH1" s="80"/>
      <c r="JII1" s="80"/>
      <c r="JIJ1" s="80"/>
      <c r="JIK1" s="80"/>
      <c r="JIL1" s="80"/>
      <c r="JIM1" s="80"/>
      <c r="JIN1" s="80"/>
      <c r="JIO1" s="80"/>
      <c r="JIP1" s="80"/>
      <c r="JIQ1" s="80"/>
      <c r="JIR1" s="80"/>
      <c r="JIS1" s="80"/>
      <c r="JIT1" s="80"/>
      <c r="JIU1" s="80"/>
      <c r="JIV1" s="80"/>
      <c r="JIW1" s="80"/>
      <c r="JIX1" s="80"/>
      <c r="JIY1" s="80"/>
      <c r="JIZ1" s="80"/>
      <c r="JJA1" s="80"/>
      <c r="JJB1" s="80"/>
      <c r="JJC1" s="80"/>
      <c r="JJD1" s="80"/>
      <c r="JJE1" s="80"/>
      <c r="JJF1" s="80"/>
      <c r="JJG1" s="80"/>
      <c r="JJH1" s="80"/>
      <c r="JJI1" s="80"/>
      <c r="JJJ1" s="80"/>
      <c r="JJK1" s="80"/>
      <c r="JJL1" s="80"/>
      <c r="JJM1" s="80"/>
      <c r="JJN1" s="80"/>
      <c r="JJO1" s="80"/>
      <c r="JJP1" s="80"/>
      <c r="JJQ1" s="80"/>
      <c r="JJR1" s="80"/>
      <c r="JJS1" s="80"/>
      <c r="JJT1" s="80"/>
      <c r="JJU1" s="80"/>
      <c r="JJV1" s="80"/>
      <c r="JJW1" s="80"/>
      <c r="JJX1" s="80"/>
      <c r="JJY1" s="80"/>
      <c r="JJZ1" s="80"/>
      <c r="JKA1" s="80"/>
      <c r="JKB1" s="80"/>
      <c r="JKC1" s="80"/>
      <c r="JKD1" s="80"/>
      <c r="JKE1" s="80"/>
      <c r="JKF1" s="80"/>
      <c r="JKG1" s="80"/>
      <c r="JKH1" s="80"/>
      <c r="JKI1" s="80"/>
      <c r="JKJ1" s="80"/>
      <c r="JKK1" s="80"/>
      <c r="JKL1" s="80"/>
      <c r="JKM1" s="80"/>
      <c r="JKN1" s="80"/>
      <c r="JKO1" s="80"/>
      <c r="JKP1" s="80"/>
      <c r="JKQ1" s="80"/>
      <c r="JKR1" s="80"/>
      <c r="JKS1" s="80"/>
      <c r="JKT1" s="80"/>
      <c r="JKU1" s="80"/>
      <c r="JKV1" s="80"/>
      <c r="JKW1" s="80"/>
      <c r="JKX1" s="80"/>
      <c r="JKY1" s="80"/>
      <c r="JKZ1" s="80"/>
      <c r="JLA1" s="80"/>
      <c r="JLB1" s="80"/>
      <c r="JLC1" s="80"/>
      <c r="JLD1" s="80"/>
      <c r="JLE1" s="80"/>
      <c r="JLF1" s="80"/>
      <c r="JLG1" s="80"/>
      <c r="JLH1" s="80"/>
      <c r="JLI1" s="80"/>
      <c r="JLJ1" s="80"/>
      <c r="JLK1" s="80"/>
      <c r="JLL1" s="80"/>
      <c r="JLM1" s="80"/>
      <c r="JLN1" s="80"/>
      <c r="JLO1" s="80"/>
      <c r="JLP1" s="80"/>
      <c r="JLQ1" s="80"/>
      <c r="JLR1" s="80"/>
      <c r="JLS1" s="80"/>
      <c r="JLT1" s="80"/>
      <c r="JLU1" s="80"/>
      <c r="JLV1" s="80"/>
      <c r="JLW1" s="80"/>
      <c r="JLX1" s="80"/>
      <c r="JLY1" s="80"/>
      <c r="JLZ1" s="80"/>
      <c r="JMA1" s="80"/>
      <c r="JMB1" s="80"/>
      <c r="JMC1" s="80"/>
      <c r="JMD1" s="80"/>
      <c r="JME1" s="80"/>
      <c r="JMF1" s="80"/>
      <c r="JMG1" s="80"/>
      <c r="JMH1" s="80"/>
      <c r="JMI1" s="80"/>
      <c r="JMJ1" s="80"/>
      <c r="JMK1" s="80"/>
      <c r="JML1" s="80"/>
      <c r="JMM1" s="80"/>
      <c r="JMN1" s="80"/>
      <c r="JMO1" s="80"/>
      <c r="JMP1" s="80"/>
      <c r="JMQ1" s="80"/>
      <c r="JMR1" s="80"/>
      <c r="JMS1" s="80"/>
      <c r="JMT1" s="80"/>
      <c r="JMU1" s="80"/>
      <c r="JMV1" s="80"/>
      <c r="JMW1" s="80"/>
      <c r="JMX1" s="80"/>
      <c r="JMY1" s="80"/>
      <c r="JMZ1" s="80"/>
      <c r="JNA1" s="80"/>
      <c r="JNB1" s="80"/>
      <c r="JNC1" s="80"/>
      <c r="JND1" s="80"/>
      <c r="JNE1" s="80"/>
      <c r="JNF1" s="80"/>
      <c r="JNG1" s="80"/>
      <c r="JNH1" s="80"/>
      <c r="JNI1" s="80"/>
      <c r="JNJ1" s="80"/>
      <c r="JNK1" s="80"/>
      <c r="JNL1" s="80"/>
      <c r="JNM1" s="80"/>
      <c r="JNN1" s="80"/>
      <c r="JNO1" s="80"/>
      <c r="JNP1" s="80"/>
      <c r="JNQ1" s="80"/>
      <c r="JNR1" s="80"/>
      <c r="JNS1" s="80"/>
      <c r="JNT1" s="80"/>
      <c r="JNU1" s="80"/>
      <c r="JNV1" s="80"/>
      <c r="JNW1" s="80"/>
      <c r="JNX1" s="80"/>
      <c r="JNY1" s="80"/>
      <c r="JNZ1" s="80"/>
      <c r="JOA1" s="80"/>
      <c r="JOB1" s="80"/>
      <c r="JOC1" s="80"/>
      <c r="JOD1" s="80"/>
      <c r="JOE1" s="80"/>
      <c r="JOF1" s="80"/>
      <c r="JOG1" s="80"/>
      <c r="JOH1" s="80"/>
      <c r="JOI1" s="80"/>
      <c r="JOJ1" s="80"/>
      <c r="JOK1" s="80"/>
      <c r="JOL1" s="80"/>
      <c r="JOM1" s="80"/>
      <c r="JON1" s="80"/>
      <c r="JOO1" s="80"/>
      <c r="JOP1" s="80"/>
      <c r="JOQ1" s="80"/>
      <c r="JOR1" s="80"/>
      <c r="JOS1" s="80"/>
      <c r="JOT1" s="80"/>
      <c r="JOU1" s="80"/>
      <c r="JOV1" s="80"/>
      <c r="JOW1" s="80"/>
      <c r="JOX1" s="80"/>
      <c r="JOY1" s="80"/>
      <c r="JOZ1" s="80"/>
      <c r="JPA1" s="80"/>
      <c r="JPB1" s="80"/>
      <c r="JPC1" s="80"/>
      <c r="JPD1" s="80"/>
      <c r="JPE1" s="80"/>
      <c r="JPF1" s="80"/>
      <c r="JPG1" s="80"/>
      <c r="JPH1" s="80"/>
      <c r="JPI1" s="80"/>
      <c r="JPJ1" s="80"/>
      <c r="JPK1" s="80"/>
      <c r="JPL1" s="80"/>
      <c r="JPM1" s="80"/>
      <c r="JPN1" s="80"/>
      <c r="JPO1" s="80"/>
      <c r="JPP1" s="80"/>
      <c r="JPQ1" s="80"/>
      <c r="JPR1" s="80"/>
      <c r="JPS1" s="80"/>
      <c r="JPT1" s="80"/>
      <c r="JPU1" s="80"/>
      <c r="JPV1" s="80"/>
      <c r="JPW1" s="80"/>
      <c r="JPX1" s="80"/>
      <c r="JPY1" s="80"/>
      <c r="JPZ1" s="80"/>
      <c r="JQA1" s="80"/>
      <c r="JQB1" s="80"/>
      <c r="JQC1" s="80"/>
      <c r="JQD1" s="80"/>
      <c r="JQE1" s="80"/>
      <c r="JQF1" s="80"/>
      <c r="JQG1" s="80"/>
      <c r="JQH1" s="80"/>
      <c r="JQI1" s="80"/>
      <c r="JQJ1" s="80"/>
      <c r="JQK1" s="80"/>
      <c r="JQL1" s="80"/>
      <c r="JQM1" s="80"/>
      <c r="JQN1" s="80"/>
      <c r="JQO1" s="80"/>
      <c r="JQP1" s="80"/>
      <c r="JQQ1" s="80"/>
      <c r="JQR1" s="80"/>
      <c r="JQS1" s="80"/>
      <c r="JQT1" s="80"/>
      <c r="JQU1" s="80"/>
      <c r="JQV1" s="80"/>
      <c r="JQW1" s="80"/>
      <c r="JQX1" s="80"/>
      <c r="JQY1" s="80"/>
      <c r="JQZ1" s="80"/>
      <c r="JRA1" s="80"/>
      <c r="JRB1" s="80"/>
      <c r="JRC1" s="80"/>
      <c r="JRD1" s="80"/>
      <c r="JRE1" s="80"/>
      <c r="JRF1" s="80"/>
      <c r="JRG1" s="80"/>
      <c r="JRH1" s="80"/>
      <c r="JRI1" s="80"/>
      <c r="JRJ1" s="80"/>
      <c r="JRK1" s="80"/>
      <c r="JRL1" s="80"/>
      <c r="JRM1" s="80"/>
      <c r="JRN1" s="80"/>
      <c r="JRO1" s="80"/>
      <c r="JRP1" s="80"/>
      <c r="JRQ1" s="80"/>
      <c r="JRR1" s="80"/>
      <c r="JRS1" s="80"/>
      <c r="JRT1" s="80"/>
      <c r="JRU1" s="80"/>
      <c r="JRV1" s="80"/>
      <c r="JRW1" s="80"/>
      <c r="JRX1" s="80"/>
      <c r="JRY1" s="80"/>
      <c r="JRZ1" s="80"/>
      <c r="JSA1" s="80"/>
      <c r="JSB1" s="80"/>
      <c r="JSC1" s="80"/>
      <c r="JSD1" s="80"/>
      <c r="JSE1" s="80"/>
      <c r="JSF1" s="80"/>
      <c r="JSG1" s="80"/>
      <c r="JSH1" s="80"/>
      <c r="JSI1" s="80"/>
      <c r="JSJ1" s="80"/>
      <c r="JSK1" s="80"/>
      <c r="JSL1" s="80"/>
      <c r="JSM1" s="80"/>
      <c r="JSN1" s="80"/>
      <c r="JSO1" s="80"/>
      <c r="JSP1" s="80"/>
      <c r="JSQ1" s="80"/>
      <c r="JSR1" s="80"/>
      <c r="JSS1" s="80"/>
      <c r="JST1" s="80"/>
      <c r="JSU1" s="80"/>
      <c r="JSV1" s="80"/>
      <c r="JSW1" s="80"/>
      <c r="JSX1" s="80"/>
      <c r="JSY1" s="80"/>
      <c r="JSZ1" s="80"/>
      <c r="JTA1" s="80"/>
      <c r="JTB1" s="80"/>
      <c r="JTC1" s="80"/>
      <c r="JTD1" s="80"/>
      <c r="JTE1" s="80"/>
      <c r="JTF1" s="80"/>
      <c r="JTG1" s="80"/>
      <c r="JTH1" s="80"/>
      <c r="JTI1" s="80"/>
      <c r="JTJ1" s="80"/>
      <c r="JTK1" s="80"/>
      <c r="JTL1" s="80"/>
      <c r="JTM1" s="80"/>
      <c r="JTN1" s="80"/>
      <c r="JTO1" s="80"/>
      <c r="JTP1" s="80"/>
      <c r="JTQ1" s="80"/>
      <c r="JTR1" s="80"/>
      <c r="JTS1" s="80"/>
      <c r="JTT1" s="80"/>
      <c r="JTU1" s="80"/>
      <c r="JTV1" s="80"/>
      <c r="JTW1" s="80"/>
      <c r="JTX1" s="80"/>
      <c r="JTY1" s="80"/>
      <c r="JTZ1" s="80"/>
      <c r="JUA1" s="80"/>
      <c r="JUB1" s="80"/>
      <c r="JUC1" s="80"/>
      <c r="JUD1" s="80"/>
      <c r="JUE1" s="80"/>
      <c r="JUF1" s="80"/>
      <c r="JUG1" s="80"/>
      <c r="JUH1" s="80"/>
      <c r="JUI1" s="80"/>
      <c r="JUJ1" s="80"/>
      <c r="JUK1" s="80"/>
      <c r="JUL1" s="80"/>
      <c r="JUM1" s="80"/>
      <c r="JUN1" s="80"/>
      <c r="JUO1" s="80"/>
      <c r="JUP1" s="80"/>
      <c r="JUQ1" s="80"/>
      <c r="JUR1" s="80"/>
      <c r="JUS1" s="80"/>
      <c r="JUT1" s="80"/>
      <c r="JUU1" s="80"/>
      <c r="JUV1" s="80"/>
      <c r="JUW1" s="80"/>
      <c r="JUX1" s="80"/>
      <c r="JUY1" s="80"/>
      <c r="JUZ1" s="80"/>
      <c r="JVA1" s="80"/>
      <c r="JVB1" s="80"/>
      <c r="JVC1" s="80"/>
      <c r="JVD1" s="80"/>
      <c r="JVE1" s="80"/>
      <c r="JVF1" s="80"/>
      <c r="JVG1" s="80"/>
      <c r="JVH1" s="80"/>
      <c r="JVI1" s="80"/>
      <c r="JVJ1" s="80"/>
      <c r="JVK1" s="80"/>
      <c r="JVL1" s="80"/>
      <c r="JVM1" s="80"/>
      <c r="JVN1" s="80"/>
      <c r="JVO1" s="80"/>
      <c r="JVP1" s="80"/>
      <c r="JVQ1" s="80"/>
      <c r="JVR1" s="80"/>
      <c r="JVS1" s="80"/>
      <c r="JVT1" s="80"/>
      <c r="JVU1" s="80"/>
      <c r="JVV1" s="80"/>
      <c r="JVW1" s="80"/>
      <c r="JVX1" s="80"/>
      <c r="JVY1" s="80"/>
      <c r="JVZ1" s="80"/>
      <c r="JWA1" s="80"/>
      <c r="JWB1" s="80"/>
      <c r="JWC1" s="80"/>
      <c r="JWD1" s="80"/>
      <c r="JWE1" s="80"/>
      <c r="JWF1" s="80"/>
      <c r="JWG1" s="80"/>
      <c r="JWH1" s="80"/>
      <c r="JWI1" s="80"/>
      <c r="JWJ1" s="80"/>
      <c r="JWK1" s="80"/>
      <c r="JWL1" s="80"/>
      <c r="JWM1" s="80"/>
      <c r="JWN1" s="80"/>
      <c r="JWO1" s="80"/>
      <c r="JWP1" s="80"/>
      <c r="JWQ1" s="80"/>
      <c r="JWR1" s="80"/>
      <c r="JWS1" s="80"/>
      <c r="JWT1" s="80"/>
      <c r="JWU1" s="80"/>
      <c r="JWV1" s="80"/>
      <c r="JWW1" s="80"/>
      <c r="JWX1" s="80"/>
      <c r="JWY1" s="80"/>
      <c r="JWZ1" s="80"/>
      <c r="JXA1" s="80"/>
      <c r="JXB1" s="80"/>
      <c r="JXC1" s="80"/>
      <c r="JXD1" s="80"/>
      <c r="JXE1" s="80"/>
      <c r="JXF1" s="80"/>
      <c r="JXG1" s="80"/>
      <c r="JXH1" s="80"/>
      <c r="JXI1" s="80"/>
      <c r="JXJ1" s="80"/>
      <c r="JXK1" s="80"/>
      <c r="JXL1" s="80"/>
      <c r="JXM1" s="80"/>
      <c r="JXN1" s="80"/>
      <c r="JXO1" s="80"/>
      <c r="JXP1" s="80"/>
      <c r="JXQ1" s="80"/>
      <c r="JXR1" s="80"/>
      <c r="JXS1" s="80"/>
      <c r="JXT1" s="80"/>
      <c r="JXU1" s="80"/>
      <c r="JXV1" s="80"/>
      <c r="JXW1" s="80"/>
      <c r="JXX1" s="80"/>
      <c r="JXY1" s="80"/>
      <c r="JXZ1" s="80"/>
      <c r="JYA1" s="80"/>
      <c r="JYB1" s="80"/>
      <c r="JYC1" s="80"/>
      <c r="JYD1" s="80"/>
      <c r="JYE1" s="80"/>
      <c r="JYF1" s="80"/>
      <c r="JYG1" s="80"/>
      <c r="JYH1" s="80"/>
      <c r="JYI1" s="80"/>
      <c r="JYJ1" s="80"/>
      <c r="JYK1" s="80"/>
      <c r="JYL1" s="80"/>
      <c r="JYM1" s="80"/>
      <c r="JYN1" s="80"/>
      <c r="JYO1" s="80"/>
      <c r="JYP1" s="80"/>
      <c r="JYQ1" s="80"/>
      <c r="JYR1" s="80"/>
      <c r="JYS1" s="80"/>
      <c r="JYT1" s="80"/>
      <c r="JYU1" s="80"/>
      <c r="JYV1" s="80"/>
      <c r="JYW1" s="80"/>
      <c r="JYX1" s="80"/>
      <c r="JYY1" s="80"/>
      <c r="JYZ1" s="80"/>
      <c r="JZA1" s="80"/>
      <c r="JZB1" s="80"/>
      <c r="JZC1" s="80"/>
      <c r="JZD1" s="80"/>
      <c r="JZE1" s="80"/>
      <c r="JZF1" s="80"/>
      <c r="JZG1" s="80"/>
      <c r="JZH1" s="80"/>
      <c r="JZI1" s="80"/>
      <c r="JZJ1" s="80"/>
      <c r="JZK1" s="80"/>
      <c r="JZL1" s="80"/>
      <c r="JZM1" s="80"/>
      <c r="JZN1" s="80"/>
      <c r="JZO1" s="80"/>
      <c r="JZP1" s="80"/>
      <c r="JZQ1" s="80"/>
      <c r="JZR1" s="80"/>
      <c r="JZS1" s="80"/>
      <c r="JZT1" s="80"/>
      <c r="JZU1" s="80"/>
      <c r="JZV1" s="80"/>
      <c r="JZW1" s="80"/>
      <c r="JZX1" s="80"/>
      <c r="JZY1" s="80"/>
      <c r="JZZ1" s="80"/>
      <c r="KAA1" s="80"/>
      <c r="KAB1" s="80"/>
      <c r="KAC1" s="80"/>
      <c r="KAD1" s="80"/>
      <c r="KAE1" s="80"/>
      <c r="KAF1" s="80"/>
      <c r="KAG1" s="80"/>
      <c r="KAH1" s="80"/>
      <c r="KAI1" s="80"/>
      <c r="KAJ1" s="80"/>
      <c r="KAK1" s="80"/>
      <c r="KAL1" s="80"/>
      <c r="KAM1" s="80"/>
      <c r="KAN1" s="80"/>
      <c r="KAO1" s="80"/>
      <c r="KAP1" s="80"/>
      <c r="KAQ1" s="80"/>
      <c r="KAR1" s="80"/>
      <c r="KAS1" s="80"/>
      <c r="KAT1" s="80"/>
      <c r="KAU1" s="80"/>
      <c r="KAV1" s="80"/>
      <c r="KAW1" s="80"/>
      <c r="KAX1" s="80"/>
      <c r="KAY1" s="80"/>
      <c r="KAZ1" s="80"/>
      <c r="KBA1" s="80"/>
      <c r="KBB1" s="80"/>
      <c r="KBC1" s="80"/>
      <c r="KBD1" s="80"/>
      <c r="KBE1" s="80"/>
      <c r="KBF1" s="80"/>
      <c r="KBG1" s="80"/>
      <c r="KBH1" s="80"/>
      <c r="KBI1" s="80"/>
      <c r="KBJ1" s="80"/>
      <c r="KBK1" s="80"/>
      <c r="KBL1" s="80"/>
      <c r="KBM1" s="80"/>
      <c r="KBN1" s="80"/>
      <c r="KBO1" s="80"/>
      <c r="KBP1" s="80"/>
      <c r="KBQ1" s="80"/>
      <c r="KBR1" s="80"/>
      <c r="KBS1" s="80"/>
      <c r="KBT1" s="80"/>
      <c r="KBU1" s="80"/>
      <c r="KBV1" s="80"/>
      <c r="KBW1" s="80"/>
      <c r="KBX1" s="80"/>
      <c r="KBY1" s="80"/>
      <c r="KBZ1" s="80"/>
      <c r="KCA1" s="80"/>
      <c r="KCB1" s="80"/>
      <c r="KCC1" s="80"/>
      <c r="KCD1" s="80"/>
      <c r="KCE1" s="80"/>
      <c r="KCF1" s="80"/>
      <c r="KCG1" s="80"/>
      <c r="KCH1" s="80"/>
      <c r="KCI1" s="80"/>
      <c r="KCJ1" s="80"/>
      <c r="KCK1" s="80"/>
      <c r="KCL1" s="80"/>
      <c r="KCM1" s="80"/>
      <c r="KCN1" s="80"/>
      <c r="KCO1" s="80"/>
      <c r="KCP1" s="80"/>
      <c r="KCQ1" s="80"/>
      <c r="KCR1" s="80"/>
      <c r="KCS1" s="80"/>
      <c r="KCT1" s="80"/>
      <c r="KCU1" s="80"/>
      <c r="KCV1" s="80"/>
      <c r="KCW1" s="80"/>
      <c r="KCX1" s="80"/>
      <c r="KCY1" s="80"/>
      <c r="KCZ1" s="80"/>
      <c r="KDA1" s="80"/>
      <c r="KDB1" s="80"/>
      <c r="KDC1" s="80"/>
      <c r="KDD1" s="80"/>
      <c r="KDE1" s="80"/>
      <c r="KDF1" s="80"/>
      <c r="KDG1" s="80"/>
      <c r="KDH1" s="80"/>
      <c r="KDI1" s="80"/>
      <c r="KDJ1" s="80"/>
      <c r="KDK1" s="80"/>
      <c r="KDL1" s="80"/>
      <c r="KDM1" s="80"/>
      <c r="KDN1" s="80"/>
      <c r="KDO1" s="80"/>
      <c r="KDP1" s="80"/>
      <c r="KDQ1" s="80"/>
      <c r="KDR1" s="80"/>
      <c r="KDS1" s="80"/>
      <c r="KDT1" s="80"/>
      <c r="KDU1" s="80"/>
      <c r="KDV1" s="80"/>
      <c r="KDW1" s="80"/>
      <c r="KDX1" s="80"/>
      <c r="KDY1" s="80"/>
      <c r="KDZ1" s="80"/>
      <c r="KEA1" s="80"/>
      <c r="KEB1" s="80"/>
      <c r="KEC1" s="80"/>
      <c r="KED1" s="80"/>
      <c r="KEE1" s="80"/>
      <c r="KEF1" s="80"/>
      <c r="KEG1" s="80"/>
      <c r="KEH1" s="80"/>
      <c r="KEI1" s="80"/>
      <c r="KEJ1" s="80"/>
      <c r="KEK1" s="80"/>
      <c r="KEL1" s="80"/>
      <c r="KEM1" s="80"/>
      <c r="KEN1" s="80"/>
      <c r="KEO1" s="80"/>
      <c r="KEP1" s="80"/>
      <c r="KEQ1" s="80"/>
      <c r="KER1" s="80"/>
      <c r="KES1" s="80"/>
      <c r="KET1" s="80"/>
      <c r="KEU1" s="80"/>
      <c r="KEV1" s="80"/>
      <c r="KEW1" s="80"/>
      <c r="KEX1" s="80"/>
      <c r="KEY1" s="80"/>
      <c r="KEZ1" s="80"/>
      <c r="KFA1" s="80"/>
      <c r="KFB1" s="80"/>
      <c r="KFC1" s="80"/>
      <c r="KFD1" s="80"/>
      <c r="KFE1" s="80"/>
      <c r="KFF1" s="80"/>
      <c r="KFG1" s="80"/>
      <c r="KFH1" s="80"/>
      <c r="KFI1" s="80"/>
      <c r="KFJ1" s="80"/>
      <c r="KFK1" s="80"/>
      <c r="KFL1" s="80"/>
      <c r="KFM1" s="80"/>
      <c r="KFN1" s="80"/>
      <c r="KFO1" s="80"/>
      <c r="KFP1" s="80"/>
      <c r="KFQ1" s="80"/>
      <c r="KFR1" s="80"/>
      <c r="KFS1" s="80"/>
      <c r="KFT1" s="80"/>
      <c r="KFU1" s="80"/>
      <c r="KFV1" s="80"/>
      <c r="KFW1" s="80"/>
      <c r="KFX1" s="80"/>
      <c r="KFY1" s="80"/>
      <c r="KFZ1" s="80"/>
      <c r="KGA1" s="80"/>
      <c r="KGB1" s="80"/>
      <c r="KGC1" s="80"/>
      <c r="KGD1" s="80"/>
      <c r="KGE1" s="80"/>
      <c r="KGF1" s="80"/>
      <c r="KGG1" s="80"/>
      <c r="KGH1" s="80"/>
      <c r="KGI1" s="80"/>
      <c r="KGJ1" s="80"/>
      <c r="KGK1" s="80"/>
      <c r="KGL1" s="80"/>
      <c r="KGM1" s="80"/>
      <c r="KGN1" s="80"/>
      <c r="KGO1" s="80"/>
      <c r="KGP1" s="80"/>
      <c r="KGQ1" s="80"/>
      <c r="KGR1" s="80"/>
      <c r="KGS1" s="80"/>
      <c r="KGT1" s="80"/>
      <c r="KGU1" s="80"/>
      <c r="KGV1" s="80"/>
      <c r="KGW1" s="80"/>
      <c r="KGX1" s="80"/>
      <c r="KGY1" s="80"/>
      <c r="KGZ1" s="80"/>
      <c r="KHA1" s="80"/>
      <c r="KHB1" s="80"/>
      <c r="KHC1" s="80"/>
      <c r="KHD1" s="80"/>
      <c r="KHE1" s="80"/>
      <c r="KHF1" s="80"/>
      <c r="KHG1" s="80"/>
      <c r="KHH1" s="80"/>
      <c r="KHI1" s="80"/>
      <c r="KHJ1" s="80"/>
      <c r="KHK1" s="80"/>
      <c r="KHL1" s="80"/>
      <c r="KHM1" s="80"/>
      <c r="KHN1" s="80"/>
      <c r="KHO1" s="80"/>
      <c r="KHP1" s="80"/>
      <c r="KHQ1" s="80"/>
      <c r="KHR1" s="80"/>
      <c r="KHS1" s="80"/>
      <c r="KHT1" s="80"/>
      <c r="KHU1" s="80"/>
      <c r="KHV1" s="80"/>
      <c r="KHW1" s="80"/>
      <c r="KHX1" s="80"/>
      <c r="KHY1" s="80"/>
      <c r="KHZ1" s="80"/>
      <c r="KIA1" s="80"/>
      <c r="KIB1" s="80"/>
      <c r="KIC1" s="80"/>
      <c r="KID1" s="80"/>
      <c r="KIE1" s="80"/>
      <c r="KIF1" s="80"/>
      <c r="KIG1" s="80"/>
      <c r="KIH1" s="80"/>
      <c r="KII1" s="80"/>
      <c r="KIJ1" s="80"/>
      <c r="KIK1" s="80"/>
      <c r="KIL1" s="80"/>
      <c r="KIM1" s="80"/>
      <c r="KIN1" s="80"/>
      <c r="KIO1" s="80"/>
      <c r="KIP1" s="80"/>
      <c r="KIQ1" s="80"/>
      <c r="KIR1" s="80"/>
      <c r="KIS1" s="80"/>
      <c r="KIT1" s="80"/>
      <c r="KIU1" s="80"/>
      <c r="KIV1" s="80"/>
      <c r="KIW1" s="80"/>
      <c r="KIX1" s="80"/>
      <c r="KIY1" s="80"/>
      <c r="KIZ1" s="80"/>
      <c r="KJA1" s="80"/>
      <c r="KJB1" s="80"/>
      <c r="KJC1" s="80"/>
      <c r="KJD1" s="80"/>
      <c r="KJE1" s="80"/>
      <c r="KJF1" s="80"/>
      <c r="KJG1" s="80"/>
      <c r="KJH1" s="80"/>
      <c r="KJI1" s="80"/>
      <c r="KJJ1" s="80"/>
      <c r="KJK1" s="80"/>
      <c r="KJL1" s="80"/>
      <c r="KJM1" s="80"/>
      <c r="KJN1" s="80"/>
      <c r="KJO1" s="80"/>
      <c r="KJP1" s="80"/>
      <c r="KJQ1" s="80"/>
      <c r="KJR1" s="80"/>
      <c r="KJS1" s="80"/>
      <c r="KJT1" s="80"/>
      <c r="KJU1" s="80"/>
      <c r="KJV1" s="80"/>
      <c r="KJW1" s="80"/>
      <c r="KJX1" s="80"/>
      <c r="KJY1" s="80"/>
      <c r="KJZ1" s="80"/>
      <c r="KKA1" s="80"/>
      <c r="KKB1" s="80"/>
      <c r="KKC1" s="80"/>
      <c r="KKD1" s="80"/>
      <c r="KKE1" s="80"/>
      <c r="KKF1" s="80"/>
      <c r="KKG1" s="80"/>
      <c r="KKH1" s="80"/>
      <c r="KKI1" s="80"/>
      <c r="KKJ1" s="80"/>
      <c r="KKK1" s="80"/>
      <c r="KKL1" s="80"/>
      <c r="KKM1" s="80"/>
      <c r="KKN1" s="80"/>
      <c r="KKO1" s="80"/>
      <c r="KKP1" s="80"/>
      <c r="KKQ1" s="80"/>
      <c r="KKR1" s="80"/>
      <c r="KKS1" s="80"/>
      <c r="KKT1" s="80"/>
      <c r="KKU1" s="80"/>
      <c r="KKV1" s="80"/>
      <c r="KKW1" s="80"/>
      <c r="KKX1" s="80"/>
      <c r="KKY1" s="80"/>
      <c r="KKZ1" s="80"/>
      <c r="KLA1" s="80"/>
      <c r="KLB1" s="80"/>
      <c r="KLC1" s="80"/>
      <c r="KLD1" s="80"/>
      <c r="KLE1" s="80"/>
      <c r="KLF1" s="80"/>
      <c r="KLG1" s="80"/>
      <c r="KLH1" s="80"/>
      <c r="KLI1" s="80"/>
      <c r="KLJ1" s="80"/>
      <c r="KLK1" s="80"/>
      <c r="KLL1" s="80"/>
      <c r="KLM1" s="80"/>
      <c r="KLN1" s="80"/>
      <c r="KLO1" s="80"/>
      <c r="KLP1" s="80"/>
      <c r="KLQ1" s="80"/>
      <c r="KLR1" s="80"/>
      <c r="KLS1" s="80"/>
      <c r="KLT1" s="80"/>
      <c r="KLU1" s="80"/>
      <c r="KLV1" s="80"/>
      <c r="KLW1" s="80"/>
      <c r="KLX1" s="80"/>
      <c r="KLY1" s="80"/>
      <c r="KLZ1" s="80"/>
      <c r="KMA1" s="80"/>
      <c r="KMB1" s="80"/>
      <c r="KMC1" s="80"/>
      <c r="KMD1" s="80"/>
      <c r="KME1" s="80"/>
      <c r="KMF1" s="80"/>
      <c r="KMG1" s="80"/>
      <c r="KMH1" s="80"/>
      <c r="KMI1" s="80"/>
      <c r="KMJ1" s="80"/>
      <c r="KMK1" s="80"/>
      <c r="KML1" s="80"/>
      <c r="KMM1" s="80"/>
      <c r="KMN1" s="80"/>
      <c r="KMO1" s="80"/>
      <c r="KMP1" s="80"/>
      <c r="KMQ1" s="80"/>
      <c r="KMR1" s="80"/>
      <c r="KMS1" s="80"/>
      <c r="KMT1" s="80"/>
      <c r="KMU1" s="80"/>
      <c r="KMV1" s="80"/>
      <c r="KMW1" s="80"/>
      <c r="KMX1" s="80"/>
      <c r="KMY1" s="80"/>
      <c r="KMZ1" s="80"/>
      <c r="KNA1" s="80"/>
      <c r="KNB1" s="80"/>
      <c r="KNC1" s="80"/>
      <c r="KND1" s="80"/>
      <c r="KNE1" s="80"/>
      <c r="KNF1" s="80"/>
      <c r="KNG1" s="80"/>
      <c r="KNH1" s="80"/>
      <c r="KNI1" s="80"/>
      <c r="KNJ1" s="80"/>
      <c r="KNK1" s="80"/>
      <c r="KNL1" s="80"/>
      <c r="KNM1" s="80"/>
      <c r="KNN1" s="80"/>
      <c r="KNO1" s="80"/>
      <c r="KNP1" s="80"/>
      <c r="KNQ1" s="80"/>
      <c r="KNR1" s="80"/>
      <c r="KNS1" s="80"/>
      <c r="KNT1" s="80"/>
      <c r="KNU1" s="80"/>
      <c r="KNV1" s="80"/>
      <c r="KNW1" s="80"/>
      <c r="KNX1" s="80"/>
      <c r="KNY1" s="80"/>
      <c r="KNZ1" s="80"/>
      <c r="KOA1" s="80"/>
      <c r="KOB1" s="80"/>
      <c r="KOC1" s="80"/>
      <c r="KOD1" s="80"/>
      <c r="KOE1" s="80"/>
      <c r="KOF1" s="80"/>
      <c r="KOG1" s="80"/>
      <c r="KOH1" s="80"/>
      <c r="KOI1" s="80"/>
      <c r="KOJ1" s="80"/>
      <c r="KOK1" s="80"/>
      <c r="KOL1" s="80"/>
      <c r="KOM1" s="80"/>
      <c r="KON1" s="80"/>
      <c r="KOO1" s="80"/>
      <c r="KOP1" s="80"/>
      <c r="KOQ1" s="80"/>
      <c r="KOR1" s="80"/>
      <c r="KOS1" s="80"/>
      <c r="KOT1" s="80"/>
      <c r="KOU1" s="80"/>
      <c r="KOV1" s="80"/>
      <c r="KOW1" s="80"/>
      <c r="KOX1" s="80"/>
      <c r="KOY1" s="80"/>
      <c r="KOZ1" s="80"/>
      <c r="KPA1" s="80"/>
      <c r="KPB1" s="80"/>
      <c r="KPC1" s="80"/>
      <c r="KPD1" s="80"/>
      <c r="KPE1" s="80"/>
      <c r="KPF1" s="80"/>
      <c r="KPG1" s="80"/>
      <c r="KPH1" s="80"/>
      <c r="KPI1" s="80"/>
      <c r="KPJ1" s="80"/>
      <c r="KPK1" s="80"/>
      <c r="KPL1" s="80"/>
      <c r="KPM1" s="80"/>
      <c r="KPN1" s="80"/>
      <c r="KPO1" s="80"/>
      <c r="KPP1" s="80"/>
      <c r="KPQ1" s="80"/>
      <c r="KPR1" s="80"/>
      <c r="KPS1" s="80"/>
      <c r="KPT1" s="80"/>
      <c r="KPU1" s="80"/>
      <c r="KPV1" s="80"/>
      <c r="KPW1" s="80"/>
      <c r="KPX1" s="80"/>
      <c r="KPY1" s="80"/>
      <c r="KPZ1" s="80"/>
      <c r="KQA1" s="80"/>
      <c r="KQB1" s="80"/>
      <c r="KQC1" s="80"/>
      <c r="KQD1" s="80"/>
      <c r="KQE1" s="80"/>
      <c r="KQF1" s="80"/>
      <c r="KQG1" s="80"/>
      <c r="KQH1" s="80"/>
      <c r="KQI1" s="80"/>
      <c r="KQJ1" s="80"/>
      <c r="KQK1" s="80"/>
      <c r="KQL1" s="80"/>
      <c r="KQM1" s="80"/>
      <c r="KQN1" s="80"/>
      <c r="KQO1" s="80"/>
      <c r="KQP1" s="80"/>
      <c r="KQQ1" s="80"/>
      <c r="KQR1" s="80"/>
      <c r="KQS1" s="80"/>
      <c r="KQT1" s="80"/>
      <c r="KQU1" s="80"/>
      <c r="KQV1" s="80"/>
      <c r="KQW1" s="80"/>
      <c r="KQX1" s="80"/>
      <c r="KQY1" s="80"/>
      <c r="KQZ1" s="80"/>
      <c r="KRA1" s="80"/>
      <c r="KRB1" s="80"/>
      <c r="KRC1" s="80"/>
      <c r="KRD1" s="80"/>
      <c r="KRE1" s="80"/>
      <c r="KRF1" s="80"/>
      <c r="KRG1" s="80"/>
      <c r="KRH1" s="80"/>
      <c r="KRI1" s="80"/>
      <c r="KRJ1" s="80"/>
      <c r="KRK1" s="80"/>
      <c r="KRL1" s="80"/>
      <c r="KRM1" s="80"/>
      <c r="KRN1" s="80"/>
      <c r="KRO1" s="80"/>
      <c r="KRP1" s="80"/>
      <c r="KRQ1" s="80"/>
      <c r="KRR1" s="80"/>
      <c r="KRS1" s="80"/>
      <c r="KRT1" s="80"/>
      <c r="KRU1" s="80"/>
      <c r="KRV1" s="80"/>
      <c r="KRW1" s="80"/>
      <c r="KRX1" s="80"/>
      <c r="KRY1" s="80"/>
      <c r="KRZ1" s="80"/>
      <c r="KSA1" s="80"/>
      <c r="KSB1" s="80"/>
      <c r="KSC1" s="80"/>
      <c r="KSD1" s="80"/>
      <c r="KSE1" s="80"/>
      <c r="KSF1" s="80"/>
      <c r="KSG1" s="80"/>
      <c r="KSH1" s="80"/>
      <c r="KSI1" s="80"/>
      <c r="KSJ1" s="80"/>
      <c r="KSK1" s="80"/>
      <c r="KSL1" s="80"/>
      <c r="KSM1" s="80"/>
      <c r="KSN1" s="80"/>
      <c r="KSO1" s="80"/>
      <c r="KSP1" s="80"/>
      <c r="KSQ1" s="80"/>
      <c r="KSR1" s="80"/>
      <c r="KSS1" s="80"/>
      <c r="KST1" s="80"/>
      <c r="KSU1" s="80"/>
      <c r="KSV1" s="80"/>
      <c r="KSW1" s="80"/>
      <c r="KSX1" s="80"/>
      <c r="KSY1" s="80"/>
      <c r="KSZ1" s="80"/>
      <c r="KTA1" s="80"/>
      <c r="KTB1" s="80"/>
      <c r="KTC1" s="80"/>
      <c r="KTD1" s="80"/>
      <c r="KTE1" s="80"/>
      <c r="KTF1" s="80"/>
      <c r="KTG1" s="80"/>
      <c r="KTH1" s="80"/>
      <c r="KTI1" s="80"/>
      <c r="KTJ1" s="80"/>
      <c r="KTK1" s="80"/>
      <c r="KTL1" s="80"/>
      <c r="KTM1" s="80"/>
      <c r="KTN1" s="80"/>
      <c r="KTO1" s="80"/>
      <c r="KTP1" s="80"/>
      <c r="KTQ1" s="80"/>
      <c r="KTR1" s="80"/>
      <c r="KTS1" s="80"/>
      <c r="KTT1" s="80"/>
      <c r="KTU1" s="80"/>
      <c r="KTV1" s="80"/>
      <c r="KTW1" s="80"/>
      <c r="KTX1" s="80"/>
      <c r="KTY1" s="80"/>
      <c r="KTZ1" s="80"/>
      <c r="KUA1" s="80"/>
      <c r="KUB1" s="80"/>
      <c r="KUC1" s="80"/>
      <c r="KUD1" s="80"/>
      <c r="KUE1" s="80"/>
      <c r="KUF1" s="80"/>
      <c r="KUG1" s="80"/>
      <c r="KUH1" s="80"/>
      <c r="KUI1" s="80"/>
      <c r="KUJ1" s="80"/>
      <c r="KUK1" s="80"/>
      <c r="KUL1" s="80"/>
      <c r="KUM1" s="80"/>
      <c r="KUN1" s="80"/>
      <c r="KUO1" s="80"/>
      <c r="KUP1" s="80"/>
      <c r="KUQ1" s="80"/>
      <c r="KUR1" s="80"/>
      <c r="KUS1" s="80"/>
      <c r="KUT1" s="80"/>
      <c r="KUU1" s="80"/>
      <c r="KUV1" s="80"/>
      <c r="KUW1" s="80"/>
      <c r="KUX1" s="80"/>
      <c r="KUY1" s="80"/>
      <c r="KUZ1" s="80"/>
      <c r="KVA1" s="80"/>
      <c r="KVB1" s="80"/>
      <c r="KVC1" s="80"/>
      <c r="KVD1" s="80"/>
      <c r="KVE1" s="80"/>
      <c r="KVF1" s="80"/>
      <c r="KVG1" s="80"/>
      <c r="KVH1" s="80"/>
      <c r="KVI1" s="80"/>
      <c r="KVJ1" s="80"/>
      <c r="KVK1" s="80"/>
      <c r="KVL1" s="80"/>
      <c r="KVM1" s="80"/>
      <c r="KVN1" s="80"/>
      <c r="KVO1" s="80"/>
      <c r="KVP1" s="80"/>
      <c r="KVQ1" s="80"/>
      <c r="KVR1" s="80"/>
      <c r="KVS1" s="80"/>
      <c r="KVT1" s="80"/>
      <c r="KVU1" s="80"/>
      <c r="KVV1" s="80"/>
      <c r="KVW1" s="80"/>
      <c r="KVX1" s="80"/>
      <c r="KVY1" s="80"/>
      <c r="KVZ1" s="80"/>
      <c r="KWA1" s="80"/>
      <c r="KWB1" s="80"/>
      <c r="KWC1" s="80"/>
      <c r="KWD1" s="80"/>
      <c r="KWE1" s="80"/>
      <c r="KWF1" s="80"/>
      <c r="KWG1" s="80"/>
      <c r="KWH1" s="80"/>
      <c r="KWI1" s="80"/>
      <c r="KWJ1" s="80"/>
      <c r="KWK1" s="80"/>
      <c r="KWL1" s="80"/>
      <c r="KWM1" s="80"/>
      <c r="KWN1" s="80"/>
      <c r="KWO1" s="80"/>
      <c r="KWP1" s="80"/>
      <c r="KWQ1" s="80"/>
      <c r="KWR1" s="80"/>
      <c r="KWS1" s="80"/>
      <c r="KWT1" s="80"/>
      <c r="KWU1" s="80"/>
      <c r="KWV1" s="80"/>
      <c r="KWW1" s="80"/>
      <c r="KWX1" s="80"/>
      <c r="KWY1" s="80"/>
      <c r="KWZ1" s="80"/>
      <c r="KXA1" s="80"/>
      <c r="KXB1" s="80"/>
      <c r="KXC1" s="80"/>
      <c r="KXD1" s="80"/>
      <c r="KXE1" s="80"/>
      <c r="KXF1" s="80"/>
      <c r="KXG1" s="80"/>
      <c r="KXH1" s="80"/>
      <c r="KXI1" s="80"/>
      <c r="KXJ1" s="80"/>
      <c r="KXK1" s="80"/>
      <c r="KXL1" s="80"/>
      <c r="KXM1" s="80"/>
      <c r="KXN1" s="80"/>
      <c r="KXO1" s="80"/>
      <c r="KXP1" s="80"/>
      <c r="KXQ1" s="80"/>
      <c r="KXR1" s="80"/>
      <c r="KXS1" s="80"/>
      <c r="KXT1" s="80"/>
      <c r="KXU1" s="80"/>
      <c r="KXV1" s="80"/>
      <c r="KXW1" s="80"/>
      <c r="KXX1" s="80"/>
      <c r="KXY1" s="80"/>
      <c r="KXZ1" s="80"/>
      <c r="KYA1" s="80"/>
      <c r="KYB1" s="80"/>
      <c r="KYC1" s="80"/>
      <c r="KYD1" s="80"/>
      <c r="KYE1" s="80"/>
      <c r="KYF1" s="80"/>
      <c r="KYG1" s="80"/>
      <c r="KYH1" s="80"/>
      <c r="KYI1" s="80"/>
      <c r="KYJ1" s="80"/>
      <c r="KYK1" s="80"/>
      <c r="KYL1" s="80"/>
      <c r="KYM1" s="80"/>
      <c r="KYN1" s="80"/>
      <c r="KYO1" s="80"/>
      <c r="KYP1" s="80"/>
      <c r="KYQ1" s="80"/>
      <c r="KYR1" s="80"/>
      <c r="KYS1" s="80"/>
      <c r="KYT1" s="80"/>
      <c r="KYU1" s="80"/>
      <c r="KYV1" s="80"/>
      <c r="KYW1" s="80"/>
      <c r="KYX1" s="80"/>
      <c r="KYY1" s="80"/>
      <c r="KYZ1" s="80"/>
      <c r="KZA1" s="80"/>
      <c r="KZB1" s="80"/>
      <c r="KZC1" s="80"/>
      <c r="KZD1" s="80"/>
      <c r="KZE1" s="80"/>
      <c r="KZF1" s="80"/>
      <c r="KZG1" s="80"/>
      <c r="KZH1" s="80"/>
      <c r="KZI1" s="80"/>
      <c r="KZJ1" s="80"/>
      <c r="KZK1" s="80"/>
      <c r="KZL1" s="80"/>
      <c r="KZM1" s="80"/>
      <c r="KZN1" s="80"/>
      <c r="KZO1" s="80"/>
      <c r="KZP1" s="80"/>
      <c r="KZQ1" s="80"/>
      <c r="KZR1" s="80"/>
      <c r="KZS1" s="80"/>
      <c r="KZT1" s="80"/>
      <c r="KZU1" s="80"/>
      <c r="KZV1" s="80"/>
      <c r="KZW1" s="80"/>
      <c r="KZX1" s="80"/>
      <c r="KZY1" s="80"/>
      <c r="KZZ1" s="80"/>
      <c r="LAA1" s="80"/>
      <c r="LAB1" s="80"/>
      <c r="LAC1" s="80"/>
      <c r="LAD1" s="80"/>
      <c r="LAE1" s="80"/>
      <c r="LAF1" s="80"/>
      <c r="LAG1" s="80"/>
      <c r="LAH1" s="80"/>
      <c r="LAI1" s="80"/>
      <c r="LAJ1" s="80"/>
      <c r="LAK1" s="80"/>
      <c r="LAL1" s="80"/>
      <c r="LAM1" s="80"/>
      <c r="LAN1" s="80"/>
      <c r="LAO1" s="80"/>
      <c r="LAP1" s="80"/>
      <c r="LAQ1" s="80"/>
      <c r="LAR1" s="80"/>
      <c r="LAS1" s="80"/>
      <c r="LAT1" s="80"/>
      <c r="LAU1" s="80"/>
      <c r="LAV1" s="80"/>
      <c r="LAW1" s="80"/>
      <c r="LAX1" s="80"/>
      <c r="LAY1" s="80"/>
      <c r="LAZ1" s="80"/>
      <c r="LBA1" s="80"/>
      <c r="LBB1" s="80"/>
      <c r="LBC1" s="80"/>
      <c r="LBD1" s="80"/>
      <c r="LBE1" s="80"/>
      <c r="LBF1" s="80"/>
      <c r="LBG1" s="80"/>
      <c r="LBH1" s="80"/>
      <c r="LBI1" s="80"/>
      <c r="LBJ1" s="80"/>
      <c r="LBK1" s="80"/>
      <c r="LBL1" s="80"/>
      <c r="LBM1" s="80"/>
      <c r="LBN1" s="80"/>
      <c r="LBO1" s="80"/>
      <c r="LBP1" s="80"/>
      <c r="LBQ1" s="80"/>
      <c r="LBR1" s="80"/>
      <c r="LBS1" s="80"/>
      <c r="LBT1" s="80"/>
      <c r="LBU1" s="80"/>
      <c r="LBV1" s="80"/>
      <c r="LBW1" s="80"/>
      <c r="LBX1" s="80"/>
      <c r="LBY1" s="80"/>
      <c r="LBZ1" s="80"/>
      <c r="LCA1" s="80"/>
      <c r="LCB1" s="80"/>
      <c r="LCC1" s="80"/>
      <c r="LCD1" s="80"/>
      <c r="LCE1" s="80"/>
      <c r="LCF1" s="80"/>
      <c r="LCG1" s="80"/>
      <c r="LCH1" s="80"/>
      <c r="LCI1" s="80"/>
      <c r="LCJ1" s="80"/>
      <c r="LCK1" s="80"/>
      <c r="LCL1" s="80"/>
      <c r="LCM1" s="80"/>
      <c r="LCN1" s="80"/>
      <c r="LCO1" s="80"/>
      <c r="LCP1" s="80"/>
      <c r="LCQ1" s="80"/>
      <c r="LCR1" s="80"/>
      <c r="LCS1" s="80"/>
      <c r="LCT1" s="80"/>
      <c r="LCU1" s="80"/>
      <c r="LCV1" s="80"/>
      <c r="LCW1" s="80"/>
      <c r="LCX1" s="80"/>
      <c r="LCY1" s="80"/>
      <c r="LCZ1" s="80"/>
      <c r="LDA1" s="80"/>
      <c r="LDB1" s="80"/>
      <c r="LDC1" s="80"/>
      <c r="LDD1" s="80"/>
      <c r="LDE1" s="80"/>
      <c r="LDF1" s="80"/>
      <c r="LDG1" s="80"/>
      <c r="LDH1" s="80"/>
      <c r="LDI1" s="80"/>
      <c r="LDJ1" s="80"/>
      <c r="LDK1" s="80"/>
      <c r="LDL1" s="80"/>
      <c r="LDM1" s="80"/>
      <c r="LDN1" s="80"/>
      <c r="LDO1" s="80"/>
      <c r="LDP1" s="80"/>
      <c r="LDQ1" s="80"/>
      <c r="LDR1" s="80"/>
      <c r="LDS1" s="80"/>
      <c r="LDT1" s="80"/>
      <c r="LDU1" s="80"/>
      <c r="LDV1" s="80"/>
      <c r="LDW1" s="80"/>
      <c r="LDX1" s="80"/>
      <c r="LDY1" s="80"/>
      <c r="LDZ1" s="80"/>
      <c r="LEA1" s="80"/>
      <c r="LEB1" s="80"/>
      <c r="LEC1" s="80"/>
      <c r="LED1" s="80"/>
      <c r="LEE1" s="80"/>
      <c r="LEF1" s="80"/>
      <c r="LEG1" s="80"/>
      <c r="LEH1" s="80"/>
      <c r="LEI1" s="80"/>
      <c r="LEJ1" s="80"/>
      <c r="LEK1" s="80"/>
      <c r="LEL1" s="80"/>
      <c r="LEM1" s="80"/>
      <c r="LEN1" s="80"/>
      <c r="LEO1" s="80"/>
      <c r="LEP1" s="80"/>
      <c r="LEQ1" s="80"/>
      <c r="LER1" s="80"/>
      <c r="LES1" s="80"/>
      <c r="LET1" s="80"/>
      <c r="LEU1" s="80"/>
      <c r="LEV1" s="80"/>
      <c r="LEW1" s="80"/>
      <c r="LEX1" s="80"/>
      <c r="LEY1" s="80"/>
      <c r="LEZ1" s="80"/>
      <c r="LFA1" s="80"/>
      <c r="LFB1" s="80"/>
      <c r="LFC1" s="80"/>
      <c r="LFD1" s="80"/>
      <c r="LFE1" s="80"/>
      <c r="LFF1" s="80"/>
      <c r="LFG1" s="80"/>
      <c r="LFH1" s="80"/>
      <c r="LFI1" s="80"/>
      <c r="LFJ1" s="80"/>
      <c r="LFK1" s="80"/>
      <c r="LFL1" s="80"/>
      <c r="LFM1" s="80"/>
      <c r="LFN1" s="80"/>
      <c r="LFO1" s="80"/>
      <c r="LFP1" s="80"/>
      <c r="LFQ1" s="80"/>
      <c r="LFR1" s="80"/>
      <c r="LFS1" s="80"/>
      <c r="LFT1" s="80"/>
      <c r="LFU1" s="80"/>
      <c r="LFV1" s="80"/>
      <c r="LFW1" s="80"/>
      <c r="LFX1" s="80"/>
      <c r="LFY1" s="80"/>
      <c r="LFZ1" s="80"/>
      <c r="LGA1" s="80"/>
      <c r="LGB1" s="80"/>
      <c r="LGC1" s="80"/>
      <c r="LGD1" s="80"/>
      <c r="LGE1" s="80"/>
      <c r="LGF1" s="80"/>
      <c r="LGG1" s="80"/>
      <c r="LGH1" s="80"/>
      <c r="LGI1" s="80"/>
      <c r="LGJ1" s="80"/>
      <c r="LGK1" s="80"/>
      <c r="LGL1" s="80"/>
      <c r="LGM1" s="80"/>
      <c r="LGN1" s="80"/>
      <c r="LGO1" s="80"/>
      <c r="LGP1" s="80"/>
      <c r="LGQ1" s="80"/>
      <c r="LGR1" s="80"/>
      <c r="LGS1" s="80"/>
      <c r="LGT1" s="80"/>
      <c r="LGU1" s="80"/>
      <c r="LGV1" s="80"/>
      <c r="LGW1" s="80"/>
      <c r="LGX1" s="80"/>
      <c r="LGY1" s="80"/>
      <c r="LGZ1" s="80"/>
      <c r="LHA1" s="80"/>
      <c r="LHB1" s="80"/>
      <c r="LHC1" s="80"/>
      <c r="LHD1" s="80"/>
      <c r="LHE1" s="80"/>
      <c r="LHF1" s="80"/>
      <c r="LHG1" s="80"/>
      <c r="LHH1" s="80"/>
      <c r="LHI1" s="80"/>
      <c r="LHJ1" s="80"/>
      <c r="LHK1" s="80"/>
      <c r="LHL1" s="80"/>
      <c r="LHM1" s="80"/>
      <c r="LHN1" s="80"/>
      <c r="LHO1" s="80"/>
      <c r="LHP1" s="80"/>
      <c r="LHQ1" s="80"/>
      <c r="LHR1" s="80"/>
      <c r="LHS1" s="80"/>
      <c r="LHT1" s="80"/>
      <c r="LHU1" s="80"/>
      <c r="LHV1" s="80"/>
      <c r="LHW1" s="80"/>
      <c r="LHX1" s="80"/>
      <c r="LHY1" s="80"/>
      <c r="LHZ1" s="80"/>
      <c r="LIA1" s="80"/>
      <c r="LIB1" s="80"/>
      <c r="LIC1" s="80"/>
      <c r="LID1" s="80"/>
      <c r="LIE1" s="80"/>
      <c r="LIF1" s="80"/>
      <c r="LIG1" s="80"/>
      <c r="LIH1" s="80"/>
      <c r="LII1" s="80"/>
      <c r="LIJ1" s="80"/>
      <c r="LIK1" s="80"/>
      <c r="LIL1" s="80"/>
      <c r="LIM1" s="80"/>
      <c r="LIN1" s="80"/>
      <c r="LIO1" s="80"/>
      <c r="LIP1" s="80"/>
      <c r="LIQ1" s="80"/>
      <c r="LIR1" s="80"/>
      <c r="LIS1" s="80"/>
      <c r="LIT1" s="80"/>
      <c r="LIU1" s="80"/>
      <c r="LIV1" s="80"/>
      <c r="LIW1" s="80"/>
      <c r="LIX1" s="80"/>
      <c r="LIY1" s="80"/>
      <c r="LIZ1" s="80"/>
      <c r="LJA1" s="80"/>
      <c r="LJB1" s="80"/>
      <c r="LJC1" s="80"/>
      <c r="LJD1" s="80"/>
      <c r="LJE1" s="80"/>
      <c r="LJF1" s="80"/>
      <c r="LJG1" s="80"/>
      <c r="LJH1" s="80"/>
      <c r="LJI1" s="80"/>
      <c r="LJJ1" s="80"/>
      <c r="LJK1" s="80"/>
      <c r="LJL1" s="80"/>
      <c r="LJM1" s="80"/>
      <c r="LJN1" s="80"/>
      <c r="LJO1" s="80"/>
      <c r="LJP1" s="80"/>
      <c r="LJQ1" s="80"/>
      <c r="LJR1" s="80"/>
      <c r="LJS1" s="80"/>
      <c r="LJT1" s="80"/>
      <c r="LJU1" s="80"/>
      <c r="LJV1" s="80"/>
      <c r="LJW1" s="80"/>
      <c r="LJX1" s="80"/>
      <c r="LJY1" s="80"/>
      <c r="LJZ1" s="80"/>
      <c r="LKA1" s="80"/>
      <c r="LKB1" s="80"/>
      <c r="LKC1" s="80"/>
      <c r="LKD1" s="80"/>
      <c r="LKE1" s="80"/>
      <c r="LKF1" s="80"/>
      <c r="LKG1" s="80"/>
      <c r="LKH1" s="80"/>
      <c r="LKI1" s="80"/>
      <c r="LKJ1" s="80"/>
      <c r="LKK1" s="80"/>
      <c r="LKL1" s="80"/>
      <c r="LKM1" s="80"/>
      <c r="LKN1" s="80"/>
      <c r="LKO1" s="80"/>
      <c r="LKP1" s="80"/>
      <c r="LKQ1" s="80"/>
      <c r="LKR1" s="80"/>
      <c r="LKS1" s="80"/>
      <c r="LKT1" s="80"/>
      <c r="LKU1" s="80"/>
      <c r="LKV1" s="80"/>
      <c r="LKW1" s="80"/>
      <c r="LKX1" s="80"/>
      <c r="LKY1" s="80"/>
      <c r="LKZ1" s="80"/>
      <c r="LLA1" s="80"/>
      <c r="LLB1" s="80"/>
      <c r="LLC1" s="80"/>
      <c r="LLD1" s="80"/>
      <c r="LLE1" s="80"/>
      <c r="LLF1" s="80"/>
      <c r="LLG1" s="80"/>
      <c r="LLH1" s="80"/>
      <c r="LLI1" s="80"/>
      <c r="LLJ1" s="80"/>
      <c r="LLK1" s="80"/>
      <c r="LLL1" s="80"/>
      <c r="LLM1" s="80"/>
      <c r="LLN1" s="80"/>
      <c r="LLO1" s="80"/>
      <c r="LLP1" s="80"/>
      <c r="LLQ1" s="80"/>
      <c r="LLR1" s="80"/>
      <c r="LLS1" s="80"/>
      <c r="LLT1" s="80"/>
      <c r="LLU1" s="80"/>
      <c r="LLV1" s="80"/>
      <c r="LLW1" s="80"/>
      <c r="LLX1" s="80"/>
      <c r="LLY1" s="80"/>
      <c r="LLZ1" s="80"/>
      <c r="LMA1" s="80"/>
      <c r="LMB1" s="80"/>
      <c r="LMC1" s="80"/>
      <c r="LMD1" s="80"/>
      <c r="LME1" s="80"/>
      <c r="LMF1" s="80"/>
      <c r="LMG1" s="80"/>
      <c r="LMH1" s="80"/>
      <c r="LMI1" s="80"/>
      <c r="LMJ1" s="80"/>
      <c r="LMK1" s="80"/>
      <c r="LML1" s="80"/>
      <c r="LMM1" s="80"/>
      <c r="LMN1" s="80"/>
      <c r="LMO1" s="80"/>
      <c r="LMP1" s="80"/>
      <c r="LMQ1" s="80"/>
      <c r="LMR1" s="80"/>
      <c r="LMS1" s="80"/>
      <c r="LMT1" s="80"/>
      <c r="LMU1" s="80"/>
      <c r="LMV1" s="80"/>
      <c r="LMW1" s="80"/>
      <c r="LMX1" s="80"/>
      <c r="LMY1" s="80"/>
      <c r="LMZ1" s="80"/>
      <c r="LNA1" s="80"/>
      <c r="LNB1" s="80"/>
      <c r="LNC1" s="80"/>
      <c r="LND1" s="80"/>
      <c r="LNE1" s="80"/>
      <c r="LNF1" s="80"/>
      <c r="LNG1" s="80"/>
      <c r="LNH1" s="80"/>
      <c r="LNI1" s="80"/>
      <c r="LNJ1" s="80"/>
      <c r="LNK1" s="80"/>
      <c r="LNL1" s="80"/>
      <c r="LNM1" s="80"/>
      <c r="LNN1" s="80"/>
      <c r="LNO1" s="80"/>
      <c r="LNP1" s="80"/>
      <c r="LNQ1" s="80"/>
      <c r="LNR1" s="80"/>
      <c r="LNS1" s="80"/>
      <c r="LNT1" s="80"/>
      <c r="LNU1" s="80"/>
      <c r="LNV1" s="80"/>
      <c r="LNW1" s="80"/>
      <c r="LNX1" s="80"/>
      <c r="LNY1" s="80"/>
      <c r="LNZ1" s="80"/>
      <c r="LOA1" s="80"/>
      <c r="LOB1" s="80"/>
      <c r="LOC1" s="80"/>
      <c r="LOD1" s="80"/>
      <c r="LOE1" s="80"/>
      <c r="LOF1" s="80"/>
      <c r="LOG1" s="80"/>
      <c r="LOH1" s="80"/>
      <c r="LOI1" s="80"/>
      <c r="LOJ1" s="80"/>
      <c r="LOK1" s="80"/>
      <c r="LOL1" s="80"/>
      <c r="LOM1" s="80"/>
      <c r="LON1" s="80"/>
      <c r="LOO1" s="80"/>
      <c r="LOP1" s="80"/>
      <c r="LOQ1" s="80"/>
      <c r="LOR1" s="80"/>
      <c r="LOS1" s="80"/>
      <c r="LOT1" s="80"/>
      <c r="LOU1" s="80"/>
      <c r="LOV1" s="80"/>
      <c r="LOW1" s="80"/>
      <c r="LOX1" s="80"/>
      <c r="LOY1" s="80"/>
      <c r="LOZ1" s="80"/>
      <c r="LPA1" s="80"/>
      <c r="LPB1" s="80"/>
      <c r="LPC1" s="80"/>
      <c r="LPD1" s="80"/>
      <c r="LPE1" s="80"/>
      <c r="LPF1" s="80"/>
      <c r="LPG1" s="80"/>
      <c r="LPH1" s="80"/>
      <c r="LPI1" s="80"/>
      <c r="LPJ1" s="80"/>
      <c r="LPK1" s="80"/>
      <c r="LPL1" s="80"/>
      <c r="LPM1" s="80"/>
      <c r="LPN1" s="80"/>
      <c r="LPO1" s="80"/>
      <c r="LPP1" s="80"/>
      <c r="LPQ1" s="80"/>
      <c r="LPR1" s="80"/>
      <c r="LPS1" s="80"/>
      <c r="LPT1" s="80"/>
      <c r="LPU1" s="80"/>
      <c r="LPV1" s="80"/>
      <c r="LPW1" s="80"/>
      <c r="LPX1" s="80"/>
      <c r="LPY1" s="80"/>
      <c r="LPZ1" s="80"/>
      <c r="LQA1" s="80"/>
      <c r="LQB1" s="80"/>
      <c r="LQC1" s="80"/>
      <c r="LQD1" s="80"/>
      <c r="LQE1" s="80"/>
      <c r="LQF1" s="80"/>
      <c r="LQG1" s="80"/>
      <c r="LQH1" s="80"/>
      <c r="LQI1" s="80"/>
      <c r="LQJ1" s="80"/>
      <c r="LQK1" s="80"/>
      <c r="LQL1" s="80"/>
      <c r="LQM1" s="80"/>
      <c r="LQN1" s="80"/>
      <c r="LQO1" s="80"/>
      <c r="LQP1" s="80"/>
      <c r="LQQ1" s="80"/>
      <c r="LQR1" s="80"/>
      <c r="LQS1" s="80"/>
      <c r="LQT1" s="80"/>
      <c r="LQU1" s="80"/>
      <c r="LQV1" s="80"/>
      <c r="LQW1" s="80"/>
      <c r="LQX1" s="80"/>
      <c r="LQY1" s="80"/>
      <c r="LQZ1" s="80"/>
      <c r="LRA1" s="80"/>
      <c r="LRB1" s="80"/>
      <c r="LRC1" s="80"/>
      <c r="LRD1" s="80"/>
      <c r="LRE1" s="80"/>
      <c r="LRF1" s="80"/>
      <c r="LRG1" s="80"/>
      <c r="LRH1" s="80"/>
      <c r="LRI1" s="80"/>
      <c r="LRJ1" s="80"/>
      <c r="LRK1" s="80"/>
      <c r="LRL1" s="80"/>
      <c r="LRM1" s="80"/>
      <c r="LRN1" s="80"/>
      <c r="LRO1" s="80"/>
      <c r="LRP1" s="80"/>
      <c r="LRQ1" s="80"/>
      <c r="LRR1" s="80"/>
      <c r="LRS1" s="80"/>
      <c r="LRT1" s="80"/>
      <c r="LRU1" s="80"/>
      <c r="LRV1" s="80"/>
      <c r="LRW1" s="80"/>
      <c r="LRX1" s="80"/>
      <c r="LRY1" s="80"/>
      <c r="LRZ1" s="80"/>
      <c r="LSA1" s="80"/>
      <c r="LSB1" s="80"/>
      <c r="LSC1" s="80"/>
      <c r="LSD1" s="80"/>
      <c r="LSE1" s="80"/>
      <c r="LSF1" s="80"/>
      <c r="LSG1" s="80"/>
      <c r="LSH1" s="80"/>
      <c r="LSI1" s="80"/>
      <c r="LSJ1" s="80"/>
      <c r="LSK1" s="80"/>
      <c r="LSL1" s="80"/>
      <c r="LSM1" s="80"/>
      <c r="LSN1" s="80"/>
      <c r="LSO1" s="80"/>
      <c r="LSP1" s="80"/>
      <c r="LSQ1" s="80"/>
      <c r="LSR1" s="80"/>
      <c r="LSS1" s="80"/>
      <c r="LST1" s="80"/>
      <c r="LSU1" s="80"/>
      <c r="LSV1" s="80"/>
      <c r="LSW1" s="80"/>
      <c r="LSX1" s="80"/>
      <c r="LSY1" s="80"/>
      <c r="LSZ1" s="80"/>
      <c r="LTA1" s="80"/>
      <c r="LTB1" s="80"/>
      <c r="LTC1" s="80"/>
      <c r="LTD1" s="80"/>
      <c r="LTE1" s="80"/>
      <c r="LTF1" s="80"/>
      <c r="LTG1" s="80"/>
      <c r="LTH1" s="80"/>
      <c r="LTI1" s="80"/>
      <c r="LTJ1" s="80"/>
      <c r="LTK1" s="80"/>
      <c r="LTL1" s="80"/>
      <c r="LTM1" s="80"/>
      <c r="LTN1" s="80"/>
      <c r="LTO1" s="80"/>
      <c r="LTP1" s="80"/>
      <c r="LTQ1" s="80"/>
      <c r="LTR1" s="80"/>
      <c r="LTS1" s="80"/>
      <c r="LTT1" s="80"/>
      <c r="LTU1" s="80"/>
      <c r="LTV1" s="80"/>
      <c r="LTW1" s="80"/>
      <c r="LTX1" s="80"/>
      <c r="LTY1" s="80"/>
      <c r="LTZ1" s="80"/>
      <c r="LUA1" s="80"/>
      <c r="LUB1" s="80"/>
      <c r="LUC1" s="80"/>
      <c r="LUD1" s="80"/>
      <c r="LUE1" s="80"/>
      <c r="LUF1" s="80"/>
      <c r="LUG1" s="80"/>
      <c r="LUH1" s="80"/>
      <c r="LUI1" s="80"/>
      <c r="LUJ1" s="80"/>
      <c r="LUK1" s="80"/>
      <c r="LUL1" s="80"/>
      <c r="LUM1" s="80"/>
      <c r="LUN1" s="80"/>
      <c r="LUO1" s="80"/>
      <c r="LUP1" s="80"/>
      <c r="LUQ1" s="80"/>
      <c r="LUR1" s="80"/>
      <c r="LUS1" s="80"/>
      <c r="LUT1" s="80"/>
      <c r="LUU1" s="80"/>
      <c r="LUV1" s="80"/>
      <c r="LUW1" s="80"/>
      <c r="LUX1" s="80"/>
      <c r="LUY1" s="80"/>
      <c r="LUZ1" s="80"/>
      <c r="LVA1" s="80"/>
      <c r="LVB1" s="80"/>
      <c r="LVC1" s="80"/>
      <c r="LVD1" s="80"/>
      <c r="LVE1" s="80"/>
      <c r="LVF1" s="80"/>
      <c r="LVG1" s="80"/>
      <c r="LVH1" s="80"/>
      <c r="LVI1" s="80"/>
      <c r="LVJ1" s="80"/>
      <c r="LVK1" s="80"/>
      <c r="LVL1" s="80"/>
      <c r="LVM1" s="80"/>
      <c r="LVN1" s="80"/>
      <c r="LVO1" s="80"/>
      <c r="LVP1" s="80"/>
      <c r="LVQ1" s="80"/>
      <c r="LVR1" s="80"/>
      <c r="LVS1" s="80"/>
      <c r="LVT1" s="80"/>
      <c r="LVU1" s="80"/>
      <c r="LVV1" s="80"/>
      <c r="LVW1" s="80"/>
      <c r="LVX1" s="80"/>
      <c r="LVY1" s="80"/>
      <c r="LVZ1" s="80"/>
      <c r="LWA1" s="80"/>
      <c r="LWB1" s="80"/>
      <c r="LWC1" s="80"/>
      <c r="LWD1" s="80"/>
      <c r="LWE1" s="80"/>
      <c r="LWF1" s="80"/>
      <c r="LWG1" s="80"/>
      <c r="LWH1" s="80"/>
      <c r="LWI1" s="80"/>
      <c r="LWJ1" s="80"/>
      <c r="LWK1" s="80"/>
      <c r="LWL1" s="80"/>
      <c r="LWM1" s="80"/>
      <c r="LWN1" s="80"/>
      <c r="LWO1" s="80"/>
      <c r="LWP1" s="80"/>
      <c r="LWQ1" s="80"/>
      <c r="LWR1" s="80"/>
      <c r="LWS1" s="80"/>
      <c r="LWT1" s="80"/>
      <c r="LWU1" s="80"/>
      <c r="LWV1" s="80"/>
      <c r="LWW1" s="80"/>
      <c r="LWX1" s="80"/>
      <c r="LWY1" s="80"/>
      <c r="LWZ1" s="80"/>
      <c r="LXA1" s="80"/>
      <c r="LXB1" s="80"/>
      <c r="LXC1" s="80"/>
      <c r="LXD1" s="80"/>
      <c r="LXE1" s="80"/>
      <c r="LXF1" s="80"/>
      <c r="LXG1" s="80"/>
      <c r="LXH1" s="80"/>
      <c r="LXI1" s="80"/>
      <c r="LXJ1" s="80"/>
      <c r="LXK1" s="80"/>
      <c r="LXL1" s="80"/>
      <c r="LXM1" s="80"/>
      <c r="LXN1" s="80"/>
      <c r="LXO1" s="80"/>
      <c r="LXP1" s="80"/>
      <c r="LXQ1" s="80"/>
      <c r="LXR1" s="80"/>
      <c r="LXS1" s="80"/>
      <c r="LXT1" s="80"/>
      <c r="LXU1" s="80"/>
      <c r="LXV1" s="80"/>
      <c r="LXW1" s="80"/>
      <c r="LXX1" s="80"/>
      <c r="LXY1" s="80"/>
      <c r="LXZ1" s="80"/>
      <c r="LYA1" s="80"/>
      <c r="LYB1" s="80"/>
      <c r="LYC1" s="80"/>
      <c r="LYD1" s="80"/>
      <c r="LYE1" s="80"/>
      <c r="LYF1" s="80"/>
      <c r="LYG1" s="80"/>
      <c r="LYH1" s="80"/>
      <c r="LYI1" s="80"/>
      <c r="LYJ1" s="80"/>
      <c r="LYK1" s="80"/>
      <c r="LYL1" s="80"/>
      <c r="LYM1" s="80"/>
      <c r="LYN1" s="80"/>
      <c r="LYO1" s="80"/>
      <c r="LYP1" s="80"/>
      <c r="LYQ1" s="80"/>
      <c r="LYR1" s="80"/>
      <c r="LYS1" s="80"/>
      <c r="LYT1" s="80"/>
      <c r="LYU1" s="80"/>
      <c r="LYV1" s="80"/>
      <c r="LYW1" s="80"/>
      <c r="LYX1" s="80"/>
      <c r="LYY1" s="80"/>
      <c r="LYZ1" s="80"/>
      <c r="LZA1" s="80"/>
      <c r="LZB1" s="80"/>
      <c r="LZC1" s="80"/>
      <c r="LZD1" s="80"/>
      <c r="LZE1" s="80"/>
      <c r="LZF1" s="80"/>
      <c r="LZG1" s="80"/>
      <c r="LZH1" s="80"/>
      <c r="LZI1" s="80"/>
      <c r="LZJ1" s="80"/>
      <c r="LZK1" s="80"/>
      <c r="LZL1" s="80"/>
      <c r="LZM1" s="80"/>
      <c r="LZN1" s="80"/>
      <c r="LZO1" s="80"/>
      <c r="LZP1" s="80"/>
      <c r="LZQ1" s="80"/>
      <c r="LZR1" s="80"/>
      <c r="LZS1" s="80"/>
      <c r="LZT1" s="80"/>
      <c r="LZU1" s="80"/>
      <c r="LZV1" s="80"/>
      <c r="LZW1" s="80"/>
      <c r="LZX1" s="80"/>
      <c r="LZY1" s="80"/>
      <c r="LZZ1" s="80"/>
      <c r="MAA1" s="80"/>
      <c r="MAB1" s="80"/>
      <c r="MAC1" s="80"/>
      <c r="MAD1" s="80"/>
      <c r="MAE1" s="80"/>
      <c r="MAF1" s="80"/>
      <c r="MAG1" s="80"/>
      <c r="MAH1" s="80"/>
      <c r="MAI1" s="80"/>
      <c r="MAJ1" s="80"/>
      <c r="MAK1" s="80"/>
      <c r="MAL1" s="80"/>
      <c r="MAM1" s="80"/>
      <c r="MAN1" s="80"/>
      <c r="MAO1" s="80"/>
      <c r="MAP1" s="80"/>
      <c r="MAQ1" s="80"/>
      <c r="MAR1" s="80"/>
      <c r="MAS1" s="80"/>
      <c r="MAT1" s="80"/>
      <c r="MAU1" s="80"/>
      <c r="MAV1" s="80"/>
      <c r="MAW1" s="80"/>
      <c r="MAX1" s="80"/>
      <c r="MAY1" s="80"/>
      <c r="MAZ1" s="80"/>
      <c r="MBA1" s="80"/>
      <c r="MBB1" s="80"/>
      <c r="MBC1" s="80"/>
      <c r="MBD1" s="80"/>
      <c r="MBE1" s="80"/>
      <c r="MBF1" s="80"/>
      <c r="MBG1" s="80"/>
      <c r="MBH1" s="80"/>
      <c r="MBI1" s="80"/>
      <c r="MBJ1" s="80"/>
      <c r="MBK1" s="80"/>
      <c r="MBL1" s="80"/>
      <c r="MBM1" s="80"/>
      <c r="MBN1" s="80"/>
      <c r="MBO1" s="80"/>
      <c r="MBP1" s="80"/>
      <c r="MBQ1" s="80"/>
      <c r="MBR1" s="80"/>
      <c r="MBS1" s="80"/>
      <c r="MBT1" s="80"/>
      <c r="MBU1" s="80"/>
      <c r="MBV1" s="80"/>
      <c r="MBW1" s="80"/>
      <c r="MBX1" s="80"/>
      <c r="MBY1" s="80"/>
      <c r="MBZ1" s="80"/>
      <c r="MCA1" s="80"/>
      <c r="MCB1" s="80"/>
      <c r="MCC1" s="80"/>
      <c r="MCD1" s="80"/>
      <c r="MCE1" s="80"/>
      <c r="MCF1" s="80"/>
      <c r="MCG1" s="80"/>
      <c r="MCH1" s="80"/>
      <c r="MCI1" s="80"/>
      <c r="MCJ1" s="80"/>
      <c r="MCK1" s="80"/>
      <c r="MCL1" s="80"/>
      <c r="MCM1" s="80"/>
      <c r="MCN1" s="80"/>
      <c r="MCO1" s="80"/>
      <c r="MCP1" s="80"/>
      <c r="MCQ1" s="80"/>
      <c r="MCR1" s="80"/>
      <c r="MCS1" s="80"/>
      <c r="MCT1" s="80"/>
      <c r="MCU1" s="80"/>
      <c r="MCV1" s="80"/>
      <c r="MCW1" s="80"/>
      <c r="MCX1" s="80"/>
      <c r="MCY1" s="80"/>
      <c r="MCZ1" s="80"/>
      <c r="MDA1" s="80"/>
      <c r="MDB1" s="80"/>
      <c r="MDC1" s="80"/>
      <c r="MDD1" s="80"/>
      <c r="MDE1" s="80"/>
      <c r="MDF1" s="80"/>
      <c r="MDG1" s="80"/>
      <c r="MDH1" s="80"/>
      <c r="MDI1" s="80"/>
      <c r="MDJ1" s="80"/>
      <c r="MDK1" s="80"/>
      <c r="MDL1" s="80"/>
      <c r="MDM1" s="80"/>
      <c r="MDN1" s="80"/>
      <c r="MDO1" s="80"/>
      <c r="MDP1" s="80"/>
      <c r="MDQ1" s="80"/>
      <c r="MDR1" s="80"/>
      <c r="MDS1" s="80"/>
      <c r="MDT1" s="80"/>
      <c r="MDU1" s="80"/>
      <c r="MDV1" s="80"/>
      <c r="MDW1" s="80"/>
      <c r="MDX1" s="80"/>
      <c r="MDY1" s="80"/>
      <c r="MDZ1" s="80"/>
      <c r="MEA1" s="80"/>
      <c r="MEB1" s="80"/>
      <c r="MEC1" s="80"/>
      <c r="MED1" s="80"/>
      <c r="MEE1" s="80"/>
      <c r="MEF1" s="80"/>
      <c r="MEG1" s="80"/>
      <c r="MEH1" s="80"/>
      <c r="MEI1" s="80"/>
      <c r="MEJ1" s="80"/>
      <c r="MEK1" s="80"/>
      <c r="MEL1" s="80"/>
      <c r="MEM1" s="80"/>
      <c r="MEN1" s="80"/>
      <c r="MEO1" s="80"/>
      <c r="MEP1" s="80"/>
      <c r="MEQ1" s="80"/>
      <c r="MER1" s="80"/>
      <c r="MES1" s="80"/>
      <c r="MET1" s="80"/>
      <c r="MEU1" s="80"/>
      <c r="MEV1" s="80"/>
      <c r="MEW1" s="80"/>
      <c r="MEX1" s="80"/>
      <c r="MEY1" s="80"/>
      <c r="MEZ1" s="80"/>
      <c r="MFA1" s="80"/>
      <c r="MFB1" s="80"/>
      <c r="MFC1" s="80"/>
      <c r="MFD1" s="80"/>
      <c r="MFE1" s="80"/>
      <c r="MFF1" s="80"/>
      <c r="MFG1" s="80"/>
      <c r="MFH1" s="80"/>
      <c r="MFI1" s="80"/>
      <c r="MFJ1" s="80"/>
      <c r="MFK1" s="80"/>
      <c r="MFL1" s="80"/>
      <c r="MFM1" s="80"/>
      <c r="MFN1" s="80"/>
      <c r="MFO1" s="80"/>
      <c r="MFP1" s="80"/>
      <c r="MFQ1" s="80"/>
      <c r="MFR1" s="80"/>
      <c r="MFS1" s="80"/>
      <c r="MFT1" s="80"/>
      <c r="MFU1" s="80"/>
      <c r="MFV1" s="80"/>
      <c r="MFW1" s="80"/>
      <c r="MFX1" s="80"/>
      <c r="MFY1" s="80"/>
      <c r="MFZ1" s="80"/>
      <c r="MGA1" s="80"/>
      <c r="MGB1" s="80"/>
      <c r="MGC1" s="80"/>
      <c r="MGD1" s="80"/>
      <c r="MGE1" s="80"/>
      <c r="MGF1" s="80"/>
      <c r="MGG1" s="80"/>
      <c r="MGH1" s="80"/>
      <c r="MGI1" s="80"/>
      <c r="MGJ1" s="80"/>
      <c r="MGK1" s="80"/>
      <c r="MGL1" s="80"/>
      <c r="MGM1" s="80"/>
      <c r="MGN1" s="80"/>
      <c r="MGO1" s="80"/>
      <c r="MGP1" s="80"/>
      <c r="MGQ1" s="80"/>
      <c r="MGR1" s="80"/>
      <c r="MGS1" s="80"/>
      <c r="MGT1" s="80"/>
      <c r="MGU1" s="80"/>
      <c r="MGV1" s="80"/>
      <c r="MGW1" s="80"/>
      <c r="MGX1" s="80"/>
      <c r="MGY1" s="80"/>
      <c r="MGZ1" s="80"/>
      <c r="MHA1" s="80"/>
      <c r="MHB1" s="80"/>
      <c r="MHC1" s="80"/>
      <c r="MHD1" s="80"/>
      <c r="MHE1" s="80"/>
      <c r="MHF1" s="80"/>
      <c r="MHG1" s="80"/>
      <c r="MHH1" s="80"/>
      <c r="MHI1" s="80"/>
      <c r="MHJ1" s="80"/>
      <c r="MHK1" s="80"/>
      <c r="MHL1" s="80"/>
      <c r="MHM1" s="80"/>
      <c r="MHN1" s="80"/>
      <c r="MHO1" s="80"/>
      <c r="MHP1" s="80"/>
      <c r="MHQ1" s="80"/>
      <c r="MHR1" s="80"/>
      <c r="MHS1" s="80"/>
      <c r="MHT1" s="80"/>
      <c r="MHU1" s="80"/>
      <c r="MHV1" s="80"/>
      <c r="MHW1" s="80"/>
      <c r="MHX1" s="80"/>
      <c r="MHY1" s="80"/>
      <c r="MHZ1" s="80"/>
      <c r="MIA1" s="80"/>
      <c r="MIB1" s="80"/>
      <c r="MIC1" s="80"/>
      <c r="MID1" s="80"/>
      <c r="MIE1" s="80"/>
      <c r="MIF1" s="80"/>
      <c r="MIG1" s="80"/>
      <c r="MIH1" s="80"/>
      <c r="MII1" s="80"/>
      <c r="MIJ1" s="80"/>
      <c r="MIK1" s="80"/>
      <c r="MIL1" s="80"/>
      <c r="MIM1" s="80"/>
      <c r="MIN1" s="80"/>
      <c r="MIO1" s="80"/>
      <c r="MIP1" s="80"/>
      <c r="MIQ1" s="80"/>
      <c r="MIR1" s="80"/>
      <c r="MIS1" s="80"/>
      <c r="MIT1" s="80"/>
      <c r="MIU1" s="80"/>
      <c r="MIV1" s="80"/>
      <c r="MIW1" s="80"/>
      <c r="MIX1" s="80"/>
      <c r="MIY1" s="80"/>
      <c r="MIZ1" s="80"/>
      <c r="MJA1" s="80"/>
      <c r="MJB1" s="80"/>
      <c r="MJC1" s="80"/>
      <c r="MJD1" s="80"/>
      <c r="MJE1" s="80"/>
      <c r="MJF1" s="80"/>
      <c r="MJG1" s="80"/>
      <c r="MJH1" s="80"/>
      <c r="MJI1" s="80"/>
      <c r="MJJ1" s="80"/>
      <c r="MJK1" s="80"/>
      <c r="MJL1" s="80"/>
      <c r="MJM1" s="80"/>
      <c r="MJN1" s="80"/>
      <c r="MJO1" s="80"/>
      <c r="MJP1" s="80"/>
      <c r="MJQ1" s="80"/>
      <c r="MJR1" s="80"/>
      <c r="MJS1" s="80"/>
      <c r="MJT1" s="80"/>
      <c r="MJU1" s="80"/>
      <c r="MJV1" s="80"/>
      <c r="MJW1" s="80"/>
      <c r="MJX1" s="80"/>
      <c r="MJY1" s="80"/>
      <c r="MJZ1" s="80"/>
      <c r="MKA1" s="80"/>
      <c r="MKB1" s="80"/>
      <c r="MKC1" s="80"/>
      <c r="MKD1" s="80"/>
      <c r="MKE1" s="80"/>
      <c r="MKF1" s="80"/>
      <c r="MKG1" s="80"/>
      <c r="MKH1" s="80"/>
      <c r="MKI1" s="80"/>
      <c r="MKJ1" s="80"/>
      <c r="MKK1" s="80"/>
      <c r="MKL1" s="80"/>
      <c r="MKM1" s="80"/>
      <c r="MKN1" s="80"/>
      <c r="MKO1" s="80"/>
      <c r="MKP1" s="80"/>
      <c r="MKQ1" s="80"/>
      <c r="MKR1" s="80"/>
      <c r="MKS1" s="80"/>
      <c r="MKT1" s="80"/>
      <c r="MKU1" s="80"/>
      <c r="MKV1" s="80"/>
      <c r="MKW1" s="80"/>
      <c r="MKX1" s="80"/>
      <c r="MKY1" s="80"/>
      <c r="MKZ1" s="80"/>
      <c r="MLA1" s="80"/>
      <c r="MLB1" s="80"/>
      <c r="MLC1" s="80"/>
      <c r="MLD1" s="80"/>
      <c r="MLE1" s="80"/>
      <c r="MLF1" s="80"/>
      <c r="MLG1" s="80"/>
      <c r="MLH1" s="80"/>
      <c r="MLI1" s="80"/>
      <c r="MLJ1" s="80"/>
      <c r="MLK1" s="80"/>
      <c r="MLL1" s="80"/>
      <c r="MLM1" s="80"/>
      <c r="MLN1" s="80"/>
      <c r="MLO1" s="80"/>
      <c r="MLP1" s="80"/>
      <c r="MLQ1" s="80"/>
      <c r="MLR1" s="80"/>
      <c r="MLS1" s="80"/>
      <c r="MLT1" s="80"/>
      <c r="MLU1" s="80"/>
      <c r="MLV1" s="80"/>
      <c r="MLW1" s="80"/>
      <c r="MLX1" s="80"/>
      <c r="MLY1" s="80"/>
      <c r="MLZ1" s="80"/>
      <c r="MMA1" s="80"/>
      <c r="MMB1" s="80"/>
      <c r="MMC1" s="80"/>
      <c r="MMD1" s="80"/>
      <c r="MME1" s="80"/>
      <c r="MMF1" s="80"/>
      <c r="MMG1" s="80"/>
      <c r="MMH1" s="80"/>
      <c r="MMI1" s="80"/>
      <c r="MMJ1" s="80"/>
      <c r="MMK1" s="80"/>
      <c r="MML1" s="80"/>
      <c r="MMM1" s="80"/>
      <c r="MMN1" s="80"/>
      <c r="MMO1" s="80"/>
      <c r="MMP1" s="80"/>
      <c r="MMQ1" s="80"/>
      <c r="MMR1" s="80"/>
      <c r="MMS1" s="80"/>
      <c r="MMT1" s="80"/>
      <c r="MMU1" s="80"/>
      <c r="MMV1" s="80"/>
      <c r="MMW1" s="80"/>
      <c r="MMX1" s="80"/>
      <c r="MMY1" s="80"/>
      <c r="MMZ1" s="80"/>
      <c r="MNA1" s="80"/>
      <c r="MNB1" s="80"/>
      <c r="MNC1" s="80"/>
      <c r="MND1" s="80"/>
      <c r="MNE1" s="80"/>
      <c r="MNF1" s="80"/>
      <c r="MNG1" s="80"/>
      <c r="MNH1" s="80"/>
      <c r="MNI1" s="80"/>
      <c r="MNJ1" s="80"/>
      <c r="MNK1" s="80"/>
      <c r="MNL1" s="80"/>
      <c r="MNM1" s="80"/>
      <c r="MNN1" s="80"/>
      <c r="MNO1" s="80"/>
      <c r="MNP1" s="80"/>
      <c r="MNQ1" s="80"/>
      <c r="MNR1" s="80"/>
      <c r="MNS1" s="80"/>
      <c r="MNT1" s="80"/>
      <c r="MNU1" s="80"/>
      <c r="MNV1" s="80"/>
      <c r="MNW1" s="80"/>
      <c r="MNX1" s="80"/>
      <c r="MNY1" s="80"/>
      <c r="MNZ1" s="80"/>
      <c r="MOA1" s="80"/>
      <c r="MOB1" s="80"/>
      <c r="MOC1" s="80"/>
      <c r="MOD1" s="80"/>
      <c r="MOE1" s="80"/>
      <c r="MOF1" s="80"/>
      <c r="MOG1" s="80"/>
      <c r="MOH1" s="80"/>
      <c r="MOI1" s="80"/>
      <c r="MOJ1" s="80"/>
      <c r="MOK1" s="80"/>
      <c r="MOL1" s="80"/>
      <c r="MOM1" s="80"/>
      <c r="MON1" s="80"/>
      <c r="MOO1" s="80"/>
      <c r="MOP1" s="80"/>
      <c r="MOQ1" s="80"/>
      <c r="MOR1" s="80"/>
      <c r="MOS1" s="80"/>
      <c r="MOT1" s="80"/>
      <c r="MOU1" s="80"/>
      <c r="MOV1" s="80"/>
      <c r="MOW1" s="80"/>
      <c r="MOX1" s="80"/>
      <c r="MOY1" s="80"/>
      <c r="MOZ1" s="80"/>
      <c r="MPA1" s="80"/>
      <c r="MPB1" s="80"/>
      <c r="MPC1" s="80"/>
      <c r="MPD1" s="80"/>
      <c r="MPE1" s="80"/>
      <c r="MPF1" s="80"/>
      <c r="MPG1" s="80"/>
      <c r="MPH1" s="80"/>
      <c r="MPI1" s="80"/>
      <c r="MPJ1" s="80"/>
      <c r="MPK1" s="80"/>
      <c r="MPL1" s="80"/>
      <c r="MPM1" s="80"/>
      <c r="MPN1" s="80"/>
      <c r="MPO1" s="80"/>
      <c r="MPP1" s="80"/>
      <c r="MPQ1" s="80"/>
      <c r="MPR1" s="80"/>
      <c r="MPS1" s="80"/>
      <c r="MPT1" s="80"/>
      <c r="MPU1" s="80"/>
      <c r="MPV1" s="80"/>
      <c r="MPW1" s="80"/>
      <c r="MPX1" s="80"/>
      <c r="MPY1" s="80"/>
      <c r="MPZ1" s="80"/>
      <c r="MQA1" s="80"/>
      <c r="MQB1" s="80"/>
      <c r="MQC1" s="80"/>
      <c r="MQD1" s="80"/>
      <c r="MQE1" s="80"/>
      <c r="MQF1" s="80"/>
      <c r="MQG1" s="80"/>
      <c r="MQH1" s="80"/>
      <c r="MQI1" s="80"/>
      <c r="MQJ1" s="80"/>
      <c r="MQK1" s="80"/>
      <c r="MQL1" s="80"/>
      <c r="MQM1" s="80"/>
      <c r="MQN1" s="80"/>
      <c r="MQO1" s="80"/>
      <c r="MQP1" s="80"/>
      <c r="MQQ1" s="80"/>
      <c r="MQR1" s="80"/>
      <c r="MQS1" s="80"/>
      <c r="MQT1" s="80"/>
      <c r="MQU1" s="80"/>
      <c r="MQV1" s="80"/>
      <c r="MQW1" s="80"/>
      <c r="MQX1" s="80"/>
      <c r="MQY1" s="80"/>
      <c r="MQZ1" s="80"/>
      <c r="MRA1" s="80"/>
      <c r="MRB1" s="80"/>
      <c r="MRC1" s="80"/>
      <c r="MRD1" s="80"/>
      <c r="MRE1" s="80"/>
      <c r="MRF1" s="80"/>
      <c r="MRG1" s="80"/>
      <c r="MRH1" s="80"/>
      <c r="MRI1" s="80"/>
      <c r="MRJ1" s="80"/>
      <c r="MRK1" s="80"/>
      <c r="MRL1" s="80"/>
      <c r="MRM1" s="80"/>
      <c r="MRN1" s="80"/>
      <c r="MRO1" s="80"/>
      <c r="MRP1" s="80"/>
      <c r="MRQ1" s="80"/>
      <c r="MRR1" s="80"/>
      <c r="MRS1" s="80"/>
      <c r="MRT1" s="80"/>
      <c r="MRU1" s="80"/>
      <c r="MRV1" s="80"/>
      <c r="MRW1" s="80"/>
      <c r="MRX1" s="80"/>
      <c r="MRY1" s="80"/>
      <c r="MRZ1" s="80"/>
      <c r="MSA1" s="80"/>
      <c r="MSB1" s="80"/>
      <c r="MSC1" s="80"/>
      <c r="MSD1" s="80"/>
      <c r="MSE1" s="80"/>
      <c r="MSF1" s="80"/>
      <c r="MSG1" s="80"/>
      <c r="MSH1" s="80"/>
      <c r="MSI1" s="80"/>
      <c r="MSJ1" s="80"/>
      <c r="MSK1" s="80"/>
      <c r="MSL1" s="80"/>
      <c r="MSM1" s="80"/>
      <c r="MSN1" s="80"/>
      <c r="MSO1" s="80"/>
      <c r="MSP1" s="80"/>
      <c r="MSQ1" s="80"/>
      <c r="MSR1" s="80"/>
      <c r="MSS1" s="80"/>
      <c r="MST1" s="80"/>
      <c r="MSU1" s="80"/>
      <c r="MSV1" s="80"/>
      <c r="MSW1" s="80"/>
      <c r="MSX1" s="80"/>
      <c r="MSY1" s="80"/>
      <c r="MSZ1" s="80"/>
      <c r="MTA1" s="80"/>
      <c r="MTB1" s="80"/>
      <c r="MTC1" s="80"/>
      <c r="MTD1" s="80"/>
      <c r="MTE1" s="80"/>
      <c r="MTF1" s="80"/>
      <c r="MTG1" s="80"/>
      <c r="MTH1" s="80"/>
      <c r="MTI1" s="80"/>
      <c r="MTJ1" s="80"/>
      <c r="MTK1" s="80"/>
      <c r="MTL1" s="80"/>
      <c r="MTM1" s="80"/>
      <c r="MTN1" s="80"/>
      <c r="MTO1" s="80"/>
      <c r="MTP1" s="80"/>
      <c r="MTQ1" s="80"/>
      <c r="MTR1" s="80"/>
      <c r="MTS1" s="80"/>
      <c r="MTT1" s="80"/>
      <c r="MTU1" s="80"/>
      <c r="MTV1" s="80"/>
      <c r="MTW1" s="80"/>
      <c r="MTX1" s="80"/>
      <c r="MTY1" s="80"/>
      <c r="MTZ1" s="80"/>
      <c r="MUA1" s="80"/>
      <c r="MUB1" s="80"/>
      <c r="MUC1" s="80"/>
      <c r="MUD1" s="80"/>
      <c r="MUE1" s="80"/>
      <c r="MUF1" s="80"/>
      <c r="MUG1" s="80"/>
      <c r="MUH1" s="80"/>
      <c r="MUI1" s="80"/>
      <c r="MUJ1" s="80"/>
      <c r="MUK1" s="80"/>
      <c r="MUL1" s="80"/>
      <c r="MUM1" s="80"/>
      <c r="MUN1" s="80"/>
      <c r="MUO1" s="80"/>
      <c r="MUP1" s="80"/>
      <c r="MUQ1" s="80"/>
      <c r="MUR1" s="80"/>
      <c r="MUS1" s="80"/>
      <c r="MUT1" s="80"/>
      <c r="MUU1" s="80"/>
      <c r="MUV1" s="80"/>
      <c r="MUW1" s="80"/>
      <c r="MUX1" s="80"/>
      <c r="MUY1" s="80"/>
      <c r="MUZ1" s="80"/>
      <c r="MVA1" s="80"/>
      <c r="MVB1" s="80"/>
      <c r="MVC1" s="80"/>
      <c r="MVD1" s="80"/>
      <c r="MVE1" s="80"/>
      <c r="MVF1" s="80"/>
      <c r="MVG1" s="80"/>
      <c r="MVH1" s="80"/>
      <c r="MVI1" s="80"/>
      <c r="MVJ1" s="80"/>
      <c r="MVK1" s="80"/>
      <c r="MVL1" s="80"/>
      <c r="MVM1" s="80"/>
      <c r="MVN1" s="80"/>
      <c r="MVO1" s="80"/>
      <c r="MVP1" s="80"/>
      <c r="MVQ1" s="80"/>
      <c r="MVR1" s="80"/>
      <c r="MVS1" s="80"/>
      <c r="MVT1" s="80"/>
      <c r="MVU1" s="80"/>
      <c r="MVV1" s="80"/>
      <c r="MVW1" s="80"/>
      <c r="MVX1" s="80"/>
      <c r="MVY1" s="80"/>
      <c r="MVZ1" s="80"/>
      <c r="MWA1" s="80"/>
      <c r="MWB1" s="80"/>
      <c r="MWC1" s="80"/>
      <c r="MWD1" s="80"/>
      <c r="MWE1" s="80"/>
      <c r="MWF1" s="80"/>
      <c r="MWG1" s="80"/>
      <c r="MWH1" s="80"/>
      <c r="MWI1" s="80"/>
      <c r="MWJ1" s="80"/>
      <c r="MWK1" s="80"/>
      <c r="MWL1" s="80"/>
      <c r="MWM1" s="80"/>
      <c r="MWN1" s="80"/>
      <c r="MWO1" s="80"/>
      <c r="MWP1" s="80"/>
      <c r="MWQ1" s="80"/>
      <c r="MWR1" s="80"/>
      <c r="MWS1" s="80"/>
      <c r="MWT1" s="80"/>
      <c r="MWU1" s="80"/>
      <c r="MWV1" s="80"/>
      <c r="MWW1" s="80"/>
      <c r="MWX1" s="80"/>
      <c r="MWY1" s="80"/>
      <c r="MWZ1" s="80"/>
      <c r="MXA1" s="80"/>
      <c r="MXB1" s="80"/>
      <c r="MXC1" s="80"/>
      <c r="MXD1" s="80"/>
      <c r="MXE1" s="80"/>
      <c r="MXF1" s="80"/>
      <c r="MXG1" s="80"/>
      <c r="MXH1" s="80"/>
      <c r="MXI1" s="80"/>
      <c r="MXJ1" s="80"/>
      <c r="MXK1" s="80"/>
      <c r="MXL1" s="80"/>
      <c r="MXM1" s="80"/>
      <c r="MXN1" s="80"/>
      <c r="MXO1" s="80"/>
      <c r="MXP1" s="80"/>
      <c r="MXQ1" s="80"/>
      <c r="MXR1" s="80"/>
      <c r="MXS1" s="80"/>
      <c r="MXT1" s="80"/>
      <c r="MXU1" s="80"/>
      <c r="MXV1" s="80"/>
      <c r="MXW1" s="80"/>
      <c r="MXX1" s="80"/>
      <c r="MXY1" s="80"/>
      <c r="MXZ1" s="80"/>
      <c r="MYA1" s="80"/>
      <c r="MYB1" s="80"/>
      <c r="MYC1" s="80"/>
      <c r="MYD1" s="80"/>
      <c r="MYE1" s="80"/>
      <c r="MYF1" s="80"/>
      <c r="MYG1" s="80"/>
      <c r="MYH1" s="80"/>
      <c r="MYI1" s="80"/>
      <c r="MYJ1" s="80"/>
      <c r="MYK1" s="80"/>
      <c r="MYL1" s="80"/>
      <c r="MYM1" s="80"/>
      <c r="MYN1" s="80"/>
      <c r="MYO1" s="80"/>
      <c r="MYP1" s="80"/>
      <c r="MYQ1" s="80"/>
      <c r="MYR1" s="80"/>
      <c r="MYS1" s="80"/>
      <c r="MYT1" s="80"/>
      <c r="MYU1" s="80"/>
      <c r="MYV1" s="80"/>
      <c r="MYW1" s="80"/>
      <c r="MYX1" s="80"/>
      <c r="MYY1" s="80"/>
      <c r="MYZ1" s="80"/>
      <c r="MZA1" s="80"/>
      <c r="MZB1" s="80"/>
      <c r="MZC1" s="80"/>
      <c r="MZD1" s="80"/>
      <c r="MZE1" s="80"/>
      <c r="MZF1" s="80"/>
      <c r="MZG1" s="80"/>
      <c r="MZH1" s="80"/>
      <c r="MZI1" s="80"/>
      <c r="MZJ1" s="80"/>
      <c r="MZK1" s="80"/>
      <c r="MZL1" s="80"/>
      <c r="MZM1" s="80"/>
      <c r="MZN1" s="80"/>
      <c r="MZO1" s="80"/>
      <c r="MZP1" s="80"/>
      <c r="MZQ1" s="80"/>
      <c r="MZR1" s="80"/>
      <c r="MZS1" s="80"/>
      <c r="MZT1" s="80"/>
      <c r="MZU1" s="80"/>
      <c r="MZV1" s="80"/>
      <c r="MZW1" s="80"/>
      <c r="MZX1" s="80"/>
      <c r="MZY1" s="80"/>
      <c r="MZZ1" s="80"/>
      <c r="NAA1" s="80"/>
      <c r="NAB1" s="80"/>
      <c r="NAC1" s="80"/>
      <c r="NAD1" s="80"/>
      <c r="NAE1" s="80"/>
      <c r="NAF1" s="80"/>
      <c r="NAG1" s="80"/>
      <c r="NAH1" s="80"/>
      <c r="NAI1" s="80"/>
      <c r="NAJ1" s="80"/>
      <c r="NAK1" s="80"/>
      <c r="NAL1" s="80"/>
      <c r="NAM1" s="80"/>
      <c r="NAN1" s="80"/>
      <c r="NAO1" s="80"/>
      <c r="NAP1" s="80"/>
      <c r="NAQ1" s="80"/>
      <c r="NAR1" s="80"/>
      <c r="NAS1" s="80"/>
      <c r="NAT1" s="80"/>
      <c r="NAU1" s="80"/>
      <c r="NAV1" s="80"/>
      <c r="NAW1" s="80"/>
      <c r="NAX1" s="80"/>
      <c r="NAY1" s="80"/>
      <c r="NAZ1" s="80"/>
      <c r="NBA1" s="80"/>
      <c r="NBB1" s="80"/>
      <c r="NBC1" s="80"/>
      <c r="NBD1" s="80"/>
      <c r="NBE1" s="80"/>
      <c r="NBF1" s="80"/>
      <c r="NBG1" s="80"/>
      <c r="NBH1" s="80"/>
      <c r="NBI1" s="80"/>
      <c r="NBJ1" s="80"/>
      <c r="NBK1" s="80"/>
      <c r="NBL1" s="80"/>
      <c r="NBM1" s="80"/>
      <c r="NBN1" s="80"/>
      <c r="NBO1" s="80"/>
      <c r="NBP1" s="80"/>
      <c r="NBQ1" s="80"/>
      <c r="NBR1" s="80"/>
      <c r="NBS1" s="80"/>
      <c r="NBT1" s="80"/>
      <c r="NBU1" s="80"/>
      <c r="NBV1" s="80"/>
      <c r="NBW1" s="80"/>
      <c r="NBX1" s="80"/>
      <c r="NBY1" s="80"/>
      <c r="NBZ1" s="80"/>
      <c r="NCA1" s="80"/>
      <c r="NCB1" s="80"/>
      <c r="NCC1" s="80"/>
      <c r="NCD1" s="80"/>
      <c r="NCE1" s="80"/>
      <c r="NCF1" s="80"/>
      <c r="NCG1" s="80"/>
      <c r="NCH1" s="80"/>
      <c r="NCI1" s="80"/>
      <c r="NCJ1" s="80"/>
      <c r="NCK1" s="80"/>
      <c r="NCL1" s="80"/>
      <c r="NCM1" s="80"/>
      <c r="NCN1" s="80"/>
      <c r="NCO1" s="80"/>
      <c r="NCP1" s="80"/>
      <c r="NCQ1" s="80"/>
      <c r="NCR1" s="80"/>
      <c r="NCS1" s="80"/>
      <c r="NCT1" s="80"/>
      <c r="NCU1" s="80"/>
      <c r="NCV1" s="80"/>
      <c r="NCW1" s="80"/>
      <c r="NCX1" s="80"/>
      <c r="NCY1" s="80"/>
      <c r="NCZ1" s="80"/>
      <c r="NDA1" s="80"/>
      <c r="NDB1" s="80"/>
      <c r="NDC1" s="80"/>
      <c r="NDD1" s="80"/>
      <c r="NDE1" s="80"/>
      <c r="NDF1" s="80"/>
      <c r="NDG1" s="80"/>
      <c r="NDH1" s="80"/>
      <c r="NDI1" s="80"/>
      <c r="NDJ1" s="80"/>
      <c r="NDK1" s="80"/>
      <c r="NDL1" s="80"/>
      <c r="NDM1" s="80"/>
      <c r="NDN1" s="80"/>
      <c r="NDO1" s="80"/>
      <c r="NDP1" s="80"/>
      <c r="NDQ1" s="80"/>
      <c r="NDR1" s="80"/>
      <c r="NDS1" s="80"/>
      <c r="NDT1" s="80"/>
      <c r="NDU1" s="80"/>
      <c r="NDV1" s="80"/>
      <c r="NDW1" s="80"/>
      <c r="NDX1" s="80"/>
      <c r="NDY1" s="80"/>
      <c r="NDZ1" s="80"/>
      <c r="NEA1" s="80"/>
      <c r="NEB1" s="80"/>
      <c r="NEC1" s="80"/>
      <c r="NED1" s="80"/>
      <c r="NEE1" s="80"/>
      <c r="NEF1" s="80"/>
      <c r="NEG1" s="80"/>
      <c r="NEH1" s="80"/>
      <c r="NEI1" s="80"/>
      <c r="NEJ1" s="80"/>
      <c r="NEK1" s="80"/>
      <c r="NEL1" s="80"/>
      <c r="NEM1" s="80"/>
      <c r="NEN1" s="80"/>
      <c r="NEO1" s="80"/>
      <c r="NEP1" s="80"/>
      <c r="NEQ1" s="80"/>
      <c r="NER1" s="80"/>
      <c r="NES1" s="80"/>
      <c r="NET1" s="80"/>
      <c r="NEU1" s="80"/>
      <c r="NEV1" s="80"/>
      <c r="NEW1" s="80"/>
      <c r="NEX1" s="80"/>
      <c r="NEY1" s="80"/>
      <c r="NEZ1" s="80"/>
      <c r="NFA1" s="80"/>
      <c r="NFB1" s="80"/>
      <c r="NFC1" s="80"/>
      <c r="NFD1" s="80"/>
      <c r="NFE1" s="80"/>
      <c r="NFF1" s="80"/>
      <c r="NFG1" s="80"/>
      <c r="NFH1" s="80"/>
      <c r="NFI1" s="80"/>
      <c r="NFJ1" s="80"/>
      <c r="NFK1" s="80"/>
      <c r="NFL1" s="80"/>
      <c r="NFM1" s="80"/>
      <c r="NFN1" s="80"/>
      <c r="NFO1" s="80"/>
      <c r="NFP1" s="80"/>
      <c r="NFQ1" s="80"/>
      <c r="NFR1" s="80"/>
      <c r="NFS1" s="80"/>
      <c r="NFT1" s="80"/>
      <c r="NFU1" s="80"/>
      <c r="NFV1" s="80"/>
      <c r="NFW1" s="80"/>
      <c r="NFX1" s="80"/>
      <c r="NFY1" s="80"/>
      <c r="NFZ1" s="80"/>
      <c r="NGA1" s="80"/>
      <c r="NGB1" s="80"/>
      <c r="NGC1" s="80"/>
      <c r="NGD1" s="80"/>
      <c r="NGE1" s="80"/>
      <c r="NGF1" s="80"/>
      <c r="NGG1" s="80"/>
      <c r="NGH1" s="80"/>
      <c r="NGI1" s="80"/>
      <c r="NGJ1" s="80"/>
      <c r="NGK1" s="80"/>
      <c r="NGL1" s="80"/>
      <c r="NGM1" s="80"/>
      <c r="NGN1" s="80"/>
      <c r="NGO1" s="80"/>
      <c r="NGP1" s="80"/>
      <c r="NGQ1" s="80"/>
      <c r="NGR1" s="80"/>
      <c r="NGS1" s="80"/>
      <c r="NGT1" s="80"/>
      <c r="NGU1" s="80"/>
      <c r="NGV1" s="80"/>
      <c r="NGW1" s="80"/>
      <c r="NGX1" s="80"/>
      <c r="NGY1" s="80"/>
      <c r="NGZ1" s="80"/>
      <c r="NHA1" s="80"/>
      <c r="NHB1" s="80"/>
      <c r="NHC1" s="80"/>
      <c r="NHD1" s="80"/>
      <c r="NHE1" s="80"/>
      <c r="NHF1" s="80"/>
      <c r="NHG1" s="80"/>
      <c r="NHH1" s="80"/>
      <c r="NHI1" s="80"/>
      <c r="NHJ1" s="80"/>
      <c r="NHK1" s="80"/>
      <c r="NHL1" s="80"/>
      <c r="NHM1" s="80"/>
      <c r="NHN1" s="80"/>
      <c r="NHO1" s="80"/>
      <c r="NHP1" s="80"/>
      <c r="NHQ1" s="80"/>
      <c r="NHR1" s="80"/>
      <c r="NHS1" s="80"/>
      <c r="NHT1" s="80"/>
      <c r="NHU1" s="80"/>
      <c r="NHV1" s="80"/>
      <c r="NHW1" s="80"/>
      <c r="NHX1" s="80"/>
      <c r="NHY1" s="80"/>
      <c r="NHZ1" s="80"/>
      <c r="NIA1" s="80"/>
      <c r="NIB1" s="80"/>
      <c r="NIC1" s="80"/>
      <c r="NID1" s="80"/>
      <c r="NIE1" s="80"/>
      <c r="NIF1" s="80"/>
      <c r="NIG1" s="80"/>
      <c r="NIH1" s="80"/>
      <c r="NII1" s="80"/>
      <c r="NIJ1" s="80"/>
      <c r="NIK1" s="80"/>
      <c r="NIL1" s="80"/>
      <c r="NIM1" s="80"/>
      <c r="NIN1" s="80"/>
      <c r="NIO1" s="80"/>
      <c r="NIP1" s="80"/>
      <c r="NIQ1" s="80"/>
      <c r="NIR1" s="80"/>
      <c r="NIS1" s="80"/>
      <c r="NIT1" s="80"/>
      <c r="NIU1" s="80"/>
      <c r="NIV1" s="80"/>
      <c r="NIW1" s="80"/>
      <c r="NIX1" s="80"/>
      <c r="NIY1" s="80"/>
      <c r="NIZ1" s="80"/>
      <c r="NJA1" s="80"/>
      <c r="NJB1" s="80"/>
      <c r="NJC1" s="80"/>
      <c r="NJD1" s="80"/>
      <c r="NJE1" s="80"/>
      <c r="NJF1" s="80"/>
      <c r="NJG1" s="80"/>
      <c r="NJH1" s="80"/>
      <c r="NJI1" s="80"/>
      <c r="NJJ1" s="80"/>
      <c r="NJK1" s="80"/>
      <c r="NJL1" s="80"/>
      <c r="NJM1" s="80"/>
      <c r="NJN1" s="80"/>
      <c r="NJO1" s="80"/>
      <c r="NJP1" s="80"/>
      <c r="NJQ1" s="80"/>
      <c r="NJR1" s="80"/>
      <c r="NJS1" s="80"/>
      <c r="NJT1" s="80"/>
      <c r="NJU1" s="80"/>
      <c r="NJV1" s="80"/>
      <c r="NJW1" s="80"/>
      <c r="NJX1" s="80"/>
      <c r="NJY1" s="80"/>
      <c r="NJZ1" s="80"/>
      <c r="NKA1" s="80"/>
      <c r="NKB1" s="80"/>
      <c r="NKC1" s="80"/>
      <c r="NKD1" s="80"/>
      <c r="NKE1" s="80"/>
      <c r="NKF1" s="80"/>
      <c r="NKG1" s="80"/>
      <c r="NKH1" s="80"/>
      <c r="NKI1" s="80"/>
      <c r="NKJ1" s="80"/>
      <c r="NKK1" s="80"/>
      <c r="NKL1" s="80"/>
      <c r="NKM1" s="80"/>
      <c r="NKN1" s="80"/>
      <c r="NKO1" s="80"/>
      <c r="NKP1" s="80"/>
      <c r="NKQ1" s="80"/>
      <c r="NKR1" s="80"/>
      <c r="NKS1" s="80"/>
      <c r="NKT1" s="80"/>
      <c r="NKU1" s="80"/>
      <c r="NKV1" s="80"/>
      <c r="NKW1" s="80"/>
      <c r="NKX1" s="80"/>
      <c r="NKY1" s="80"/>
      <c r="NKZ1" s="80"/>
      <c r="NLA1" s="80"/>
      <c r="NLB1" s="80"/>
      <c r="NLC1" s="80"/>
      <c r="NLD1" s="80"/>
      <c r="NLE1" s="80"/>
      <c r="NLF1" s="80"/>
      <c r="NLG1" s="80"/>
      <c r="NLH1" s="80"/>
      <c r="NLI1" s="80"/>
      <c r="NLJ1" s="80"/>
      <c r="NLK1" s="80"/>
      <c r="NLL1" s="80"/>
      <c r="NLM1" s="80"/>
      <c r="NLN1" s="80"/>
      <c r="NLO1" s="80"/>
      <c r="NLP1" s="80"/>
      <c r="NLQ1" s="80"/>
      <c r="NLR1" s="80"/>
      <c r="NLS1" s="80"/>
      <c r="NLT1" s="80"/>
      <c r="NLU1" s="80"/>
      <c r="NLV1" s="80"/>
      <c r="NLW1" s="80"/>
      <c r="NLX1" s="80"/>
      <c r="NLY1" s="80"/>
      <c r="NLZ1" s="80"/>
      <c r="NMA1" s="80"/>
      <c r="NMB1" s="80"/>
      <c r="NMC1" s="80"/>
      <c r="NMD1" s="80"/>
      <c r="NME1" s="80"/>
      <c r="NMF1" s="80"/>
      <c r="NMG1" s="80"/>
      <c r="NMH1" s="80"/>
      <c r="NMI1" s="80"/>
      <c r="NMJ1" s="80"/>
      <c r="NMK1" s="80"/>
      <c r="NML1" s="80"/>
      <c r="NMM1" s="80"/>
      <c r="NMN1" s="80"/>
      <c r="NMO1" s="80"/>
      <c r="NMP1" s="80"/>
      <c r="NMQ1" s="80"/>
      <c r="NMR1" s="80"/>
      <c r="NMS1" s="80"/>
      <c r="NMT1" s="80"/>
      <c r="NMU1" s="80"/>
      <c r="NMV1" s="80"/>
      <c r="NMW1" s="80"/>
      <c r="NMX1" s="80"/>
      <c r="NMY1" s="80"/>
      <c r="NMZ1" s="80"/>
      <c r="NNA1" s="80"/>
      <c r="NNB1" s="80"/>
      <c r="NNC1" s="80"/>
      <c r="NND1" s="80"/>
      <c r="NNE1" s="80"/>
      <c r="NNF1" s="80"/>
      <c r="NNG1" s="80"/>
      <c r="NNH1" s="80"/>
      <c r="NNI1" s="80"/>
      <c r="NNJ1" s="80"/>
      <c r="NNK1" s="80"/>
      <c r="NNL1" s="80"/>
      <c r="NNM1" s="80"/>
      <c r="NNN1" s="80"/>
      <c r="NNO1" s="80"/>
      <c r="NNP1" s="80"/>
      <c r="NNQ1" s="80"/>
      <c r="NNR1" s="80"/>
      <c r="NNS1" s="80"/>
      <c r="NNT1" s="80"/>
      <c r="NNU1" s="80"/>
      <c r="NNV1" s="80"/>
      <c r="NNW1" s="80"/>
      <c r="NNX1" s="80"/>
      <c r="NNY1" s="80"/>
      <c r="NNZ1" s="80"/>
      <c r="NOA1" s="80"/>
      <c r="NOB1" s="80"/>
      <c r="NOC1" s="80"/>
      <c r="NOD1" s="80"/>
      <c r="NOE1" s="80"/>
      <c r="NOF1" s="80"/>
      <c r="NOG1" s="80"/>
      <c r="NOH1" s="80"/>
      <c r="NOI1" s="80"/>
      <c r="NOJ1" s="80"/>
      <c r="NOK1" s="80"/>
      <c r="NOL1" s="80"/>
      <c r="NOM1" s="80"/>
      <c r="NON1" s="80"/>
      <c r="NOO1" s="80"/>
      <c r="NOP1" s="80"/>
      <c r="NOQ1" s="80"/>
      <c r="NOR1" s="80"/>
      <c r="NOS1" s="80"/>
      <c r="NOT1" s="80"/>
      <c r="NOU1" s="80"/>
      <c r="NOV1" s="80"/>
      <c r="NOW1" s="80"/>
      <c r="NOX1" s="80"/>
      <c r="NOY1" s="80"/>
      <c r="NOZ1" s="80"/>
      <c r="NPA1" s="80"/>
      <c r="NPB1" s="80"/>
      <c r="NPC1" s="80"/>
      <c r="NPD1" s="80"/>
      <c r="NPE1" s="80"/>
      <c r="NPF1" s="80"/>
      <c r="NPG1" s="80"/>
      <c r="NPH1" s="80"/>
      <c r="NPI1" s="80"/>
      <c r="NPJ1" s="80"/>
      <c r="NPK1" s="80"/>
      <c r="NPL1" s="80"/>
      <c r="NPM1" s="80"/>
      <c r="NPN1" s="80"/>
      <c r="NPO1" s="80"/>
      <c r="NPP1" s="80"/>
      <c r="NPQ1" s="80"/>
      <c r="NPR1" s="80"/>
      <c r="NPS1" s="80"/>
      <c r="NPT1" s="80"/>
      <c r="NPU1" s="80"/>
      <c r="NPV1" s="80"/>
      <c r="NPW1" s="80"/>
      <c r="NPX1" s="80"/>
      <c r="NPY1" s="80"/>
      <c r="NPZ1" s="80"/>
      <c r="NQA1" s="80"/>
      <c r="NQB1" s="80"/>
      <c r="NQC1" s="80"/>
      <c r="NQD1" s="80"/>
      <c r="NQE1" s="80"/>
      <c r="NQF1" s="80"/>
      <c r="NQG1" s="80"/>
      <c r="NQH1" s="80"/>
      <c r="NQI1" s="80"/>
      <c r="NQJ1" s="80"/>
      <c r="NQK1" s="80"/>
      <c r="NQL1" s="80"/>
      <c r="NQM1" s="80"/>
      <c r="NQN1" s="80"/>
      <c r="NQO1" s="80"/>
      <c r="NQP1" s="80"/>
      <c r="NQQ1" s="80"/>
      <c r="NQR1" s="80"/>
      <c r="NQS1" s="80"/>
      <c r="NQT1" s="80"/>
      <c r="NQU1" s="80"/>
      <c r="NQV1" s="80"/>
      <c r="NQW1" s="80"/>
      <c r="NQX1" s="80"/>
      <c r="NQY1" s="80"/>
      <c r="NQZ1" s="80"/>
      <c r="NRA1" s="80"/>
      <c r="NRB1" s="80"/>
      <c r="NRC1" s="80"/>
      <c r="NRD1" s="80"/>
      <c r="NRE1" s="80"/>
      <c r="NRF1" s="80"/>
      <c r="NRG1" s="80"/>
      <c r="NRH1" s="80"/>
      <c r="NRI1" s="80"/>
      <c r="NRJ1" s="80"/>
      <c r="NRK1" s="80"/>
      <c r="NRL1" s="80"/>
      <c r="NRM1" s="80"/>
      <c r="NRN1" s="80"/>
      <c r="NRO1" s="80"/>
      <c r="NRP1" s="80"/>
      <c r="NRQ1" s="80"/>
      <c r="NRR1" s="80"/>
      <c r="NRS1" s="80"/>
      <c r="NRT1" s="80"/>
      <c r="NRU1" s="80"/>
      <c r="NRV1" s="80"/>
      <c r="NRW1" s="80"/>
      <c r="NRX1" s="80"/>
      <c r="NRY1" s="80"/>
      <c r="NRZ1" s="80"/>
      <c r="NSA1" s="80"/>
      <c r="NSB1" s="80"/>
      <c r="NSC1" s="80"/>
      <c r="NSD1" s="80"/>
      <c r="NSE1" s="80"/>
      <c r="NSF1" s="80"/>
      <c r="NSG1" s="80"/>
      <c r="NSH1" s="80"/>
      <c r="NSI1" s="80"/>
      <c r="NSJ1" s="80"/>
      <c r="NSK1" s="80"/>
      <c r="NSL1" s="80"/>
      <c r="NSM1" s="80"/>
      <c r="NSN1" s="80"/>
      <c r="NSO1" s="80"/>
      <c r="NSP1" s="80"/>
      <c r="NSQ1" s="80"/>
      <c r="NSR1" s="80"/>
      <c r="NSS1" s="80"/>
      <c r="NST1" s="80"/>
      <c r="NSU1" s="80"/>
      <c r="NSV1" s="80"/>
      <c r="NSW1" s="80"/>
      <c r="NSX1" s="80"/>
      <c r="NSY1" s="80"/>
      <c r="NSZ1" s="80"/>
      <c r="NTA1" s="80"/>
      <c r="NTB1" s="80"/>
      <c r="NTC1" s="80"/>
      <c r="NTD1" s="80"/>
      <c r="NTE1" s="80"/>
      <c r="NTF1" s="80"/>
      <c r="NTG1" s="80"/>
      <c r="NTH1" s="80"/>
      <c r="NTI1" s="80"/>
      <c r="NTJ1" s="80"/>
      <c r="NTK1" s="80"/>
      <c r="NTL1" s="80"/>
      <c r="NTM1" s="80"/>
      <c r="NTN1" s="80"/>
      <c r="NTO1" s="80"/>
      <c r="NTP1" s="80"/>
      <c r="NTQ1" s="80"/>
      <c r="NTR1" s="80"/>
      <c r="NTS1" s="80"/>
      <c r="NTT1" s="80"/>
      <c r="NTU1" s="80"/>
      <c r="NTV1" s="80"/>
      <c r="NTW1" s="80"/>
      <c r="NTX1" s="80"/>
      <c r="NTY1" s="80"/>
      <c r="NTZ1" s="80"/>
      <c r="NUA1" s="80"/>
      <c r="NUB1" s="80"/>
      <c r="NUC1" s="80"/>
      <c r="NUD1" s="80"/>
      <c r="NUE1" s="80"/>
      <c r="NUF1" s="80"/>
      <c r="NUG1" s="80"/>
      <c r="NUH1" s="80"/>
      <c r="NUI1" s="80"/>
      <c r="NUJ1" s="80"/>
      <c r="NUK1" s="80"/>
      <c r="NUL1" s="80"/>
      <c r="NUM1" s="80"/>
      <c r="NUN1" s="80"/>
      <c r="NUO1" s="80"/>
      <c r="NUP1" s="80"/>
      <c r="NUQ1" s="80"/>
      <c r="NUR1" s="80"/>
      <c r="NUS1" s="80"/>
      <c r="NUT1" s="80"/>
      <c r="NUU1" s="80"/>
      <c r="NUV1" s="80"/>
      <c r="NUW1" s="80"/>
      <c r="NUX1" s="80"/>
      <c r="NUY1" s="80"/>
      <c r="NUZ1" s="80"/>
      <c r="NVA1" s="80"/>
      <c r="NVB1" s="80"/>
      <c r="NVC1" s="80"/>
      <c r="NVD1" s="80"/>
      <c r="NVE1" s="80"/>
      <c r="NVF1" s="80"/>
      <c r="NVG1" s="80"/>
      <c r="NVH1" s="80"/>
      <c r="NVI1" s="80"/>
      <c r="NVJ1" s="80"/>
      <c r="NVK1" s="80"/>
      <c r="NVL1" s="80"/>
      <c r="NVM1" s="80"/>
      <c r="NVN1" s="80"/>
      <c r="NVO1" s="80"/>
      <c r="NVP1" s="80"/>
      <c r="NVQ1" s="80"/>
      <c r="NVR1" s="80"/>
      <c r="NVS1" s="80"/>
      <c r="NVT1" s="80"/>
      <c r="NVU1" s="80"/>
      <c r="NVV1" s="80"/>
      <c r="NVW1" s="80"/>
      <c r="NVX1" s="80"/>
      <c r="NVY1" s="80"/>
      <c r="NVZ1" s="80"/>
      <c r="NWA1" s="80"/>
      <c r="NWB1" s="80"/>
      <c r="NWC1" s="80"/>
      <c r="NWD1" s="80"/>
      <c r="NWE1" s="80"/>
      <c r="NWF1" s="80"/>
      <c r="NWG1" s="80"/>
      <c r="NWH1" s="80"/>
      <c r="NWI1" s="80"/>
      <c r="NWJ1" s="80"/>
      <c r="NWK1" s="80"/>
      <c r="NWL1" s="80"/>
      <c r="NWM1" s="80"/>
      <c r="NWN1" s="80"/>
      <c r="NWO1" s="80"/>
      <c r="NWP1" s="80"/>
      <c r="NWQ1" s="80"/>
      <c r="NWR1" s="80"/>
      <c r="NWS1" s="80"/>
      <c r="NWT1" s="80"/>
      <c r="NWU1" s="80"/>
      <c r="NWV1" s="80"/>
      <c r="NWW1" s="80"/>
      <c r="NWX1" s="80"/>
      <c r="NWY1" s="80"/>
      <c r="NWZ1" s="80"/>
      <c r="NXA1" s="80"/>
      <c r="NXB1" s="80"/>
      <c r="NXC1" s="80"/>
      <c r="NXD1" s="80"/>
      <c r="NXE1" s="80"/>
      <c r="NXF1" s="80"/>
      <c r="NXG1" s="80"/>
      <c r="NXH1" s="80"/>
      <c r="NXI1" s="80"/>
      <c r="NXJ1" s="80"/>
      <c r="NXK1" s="80"/>
      <c r="NXL1" s="80"/>
      <c r="NXM1" s="80"/>
      <c r="NXN1" s="80"/>
      <c r="NXO1" s="80"/>
      <c r="NXP1" s="80"/>
      <c r="NXQ1" s="80"/>
      <c r="NXR1" s="80"/>
      <c r="NXS1" s="80"/>
      <c r="NXT1" s="80"/>
      <c r="NXU1" s="80"/>
      <c r="NXV1" s="80"/>
      <c r="NXW1" s="80"/>
      <c r="NXX1" s="80"/>
      <c r="NXY1" s="80"/>
      <c r="NXZ1" s="80"/>
      <c r="NYA1" s="80"/>
      <c r="NYB1" s="80"/>
      <c r="NYC1" s="80"/>
      <c r="NYD1" s="80"/>
      <c r="NYE1" s="80"/>
      <c r="NYF1" s="80"/>
      <c r="NYG1" s="80"/>
      <c r="NYH1" s="80"/>
      <c r="NYI1" s="80"/>
      <c r="NYJ1" s="80"/>
      <c r="NYK1" s="80"/>
      <c r="NYL1" s="80"/>
      <c r="NYM1" s="80"/>
      <c r="NYN1" s="80"/>
      <c r="NYO1" s="80"/>
      <c r="NYP1" s="80"/>
      <c r="NYQ1" s="80"/>
      <c r="NYR1" s="80"/>
      <c r="NYS1" s="80"/>
      <c r="NYT1" s="80"/>
      <c r="NYU1" s="80"/>
      <c r="NYV1" s="80"/>
      <c r="NYW1" s="80"/>
      <c r="NYX1" s="80"/>
      <c r="NYY1" s="80"/>
      <c r="NYZ1" s="80"/>
      <c r="NZA1" s="80"/>
      <c r="NZB1" s="80"/>
      <c r="NZC1" s="80"/>
      <c r="NZD1" s="80"/>
      <c r="NZE1" s="80"/>
      <c r="NZF1" s="80"/>
      <c r="NZG1" s="80"/>
      <c r="NZH1" s="80"/>
      <c r="NZI1" s="80"/>
      <c r="NZJ1" s="80"/>
      <c r="NZK1" s="80"/>
      <c r="NZL1" s="80"/>
      <c r="NZM1" s="80"/>
      <c r="NZN1" s="80"/>
      <c r="NZO1" s="80"/>
      <c r="NZP1" s="80"/>
      <c r="NZQ1" s="80"/>
      <c r="NZR1" s="80"/>
      <c r="NZS1" s="80"/>
      <c r="NZT1" s="80"/>
      <c r="NZU1" s="80"/>
      <c r="NZV1" s="80"/>
      <c r="NZW1" s="80"/>
      <c r="NZX1" s="80"/>
      <c r="NZY1" s="80"/>
      <c r="NZZ1" s="80"/>
      <c r="OAA1" s="80"/>
      <c r="OAB1" s="80"/>
      <c r="OAC1" s="80"/>
      <c r="OAD1" s="80"/>
      <c r="OAE1" s="80"/>
      <c r="OAF1" s="80"/>
      <c r="OAG1" s="80"/>
      <c r="OAH1" s="80"/>
      <c r="OAI1" s="80"/>
      <c r="OAJ1" s="80"/>
      <c r="OAK1" s="80"/>
      <c r="OAL1" s="80"/>
      <c r="OAM1" s="80"/>
      <c r="OAN1" s="80"/>
      <c r="OAO1" s="80"/>
      <c r="OAP1" s="80"/>
      <c r="OAQ1" s="80"/>
      <c r="OAR1" s="80"/>
      <c r="OAS1" s="80"/>
      <c r="OAT1" s="80"/>
      <c r="OAU1" s="80"/>
      <c r="OAV1" s="80"/>
      <c r="OAW1" s="80"/>
      <c r="OAX1" s="80"/>
      <c r="OAY1" s="80"/>
      <c r="OAZ1" s="80"/>
      <c r="OBA1" s="80"/>
      <c r="OBB1" s="80"/>
      <c r="OBC1" s="80"/>
      <c r="OBD1" s="80"/>
      <c r="OBE1" s="80"/>
      <c r="OBF1" s="80"/>
      <c r="OBG1" s="80"/>
      <c r="OBH1" s="80"/>
      <c r="OBI1" s="80"/>
      <c r="OBJ1" s="80"/>
      <c r="OBK1" s="80"/>
      <c r="OBL1" s="80"/>
      <c r="OBM1" s="80"/>
      <c r="OBN1" s="80"/>
      <c r="OBO1" s="80"/>
      <c r="OBP1" s="80"/>
      <c r="OBQ1" s="80"/>
      <c r="OBR1" s="80"/>
      <c r="OBS1" s="80"/>
      <c r="OBT1" s="80"/>
      <c r="OBU1" s="80"/>
      <c r="OBV1" s="80"/>
      <c r="OBW1" s="80"/>
      <c r="OBX1" s="80"/>
      <c r="OBY1" s="80"/>
      <c r="OBZ1" s="80"/>
      <c r="OCA1" s="80"/>
      <c r="OCB1" s="80"/>
      <c r="OCC1" s="80"/>
      <c r="OCD1" s="80"/>
      <c r="OCE1" s="80"/>
      <c r="OCF1" s="80"/>
      <c r="OCG1" s="80"/>
      <c r="OCH1" s="80"/>
      <c r="OCI1" s="80"/>
      <c r="OCJ1" s="80"/>
      <c r="OCK1" s="80"/>
      <c r="OCL1" s="80"/>
      <c r="OCM1" s="80"/>
      <c r="OCN1" s="80"/>
      <c r="OCO1" s="80"/>
      <c r="OCP1" s="80"/>
      <c r="OCQ1" s="80"/>
      <c r="OCR1" s="80"/>
      <c r="OCS1" s="80"/>
      <c r="OCT1" s="80"/>
      <c r="OCU1" s="80"/>
      <c r="OCV1" s="80"/>
      <c r="OCW1" s="80"/>
      <c r="OCX1" s="80"/>
      <c r="OCY1" s="80"/>
      <c r="OCZ1" s="80"/>
      <c r="ODA1" s="80"/>
      <c r="ODB1" s="80"/>
      <c r="ODC1" s="80"/>
      <c r="ODD1" s="80"/>
      <c r="ODE1" s="80"/>
      <c r="ODF1" s="80"/>
      <c r="ODG1" s="80"/>
      <c r="ODH1" s="80"/>
      <c r="ODI1" s="80"/>
      <c r="ODJ1" s="80"/>
      <c r="ODK1" s="80"/>
      <c r="ODL1" s="80"/>
      <c r="ODM1" s="80"/>
      <c r="ODN1" s="80"/>
      <c r="ODO1" s="80"/>
      <c r="ODP1" s="80"/>
      <c r="ODQ1" s="80"/>
      <c r="ODR1" s="80"/>
      <c r="ODS1" s="80"/>
      <c r="ODT1" s="80"/>
      <c r="ODU1" s="80"/>
      <c r="ODV1" s="80"/>
      <c r="ODW1" s="80"/>
      <c r="ODX1" s="80"/>
      <c r="ODY1" s="80"/>
      <c r="ODZ1" s="80"/>
      <c r="OEA1" s="80"/>
      <c r="OEB1" s="80"/>
      <c r="OEC1" s="80"/>
      <c r="OED1" s="80"/>
      <c r="OEE1" s="80"/>
      <c r="OEF1" s="80"/>
      <c r="OEG1" s="80"/>
      <c r="OEH1" s="80"/>
      <c r="OEI1" s="80"/>
      <c r="OEJ1" s="80"/>
      <c r="OEK1" s="80"/>
      <c r="OEL1" s="80"/>
      <c r="OEM1" s="80"/>
      <c r="OEN1" s="80"/>
      <c r="OEO1" s="80"/>
      <c r="OEP1" s="80"/>
      <c r="OEQ1" s="80"/>
      <c r="OER1" s="80"/>
      <c r="OES1" s="80"/>
      <c r="OET1" s="80"/>
      <c r="OEU1" s="80"/>
      <c r="OEV1" s="80"/>
      <c r="OEW1" s="80"/>
      <c r="OEX1" s="80"/>
      <c r="OEY1" s="80"/>
      <c r="OEZ1" s="80"/>
      <c r="OFA1" s="80"/>
      <c r="OFB1" s="80"/>
      <c r="OFC1" s="80"/>
      <c r="OFD1" s="80"/>
      <c r="OFE1" s="80"/>
      <c r="OFF1" s="80"/>
      <c r="OFG1" s="80"/>
      <c r="OFH1" s="80"/>
      <c r="OFI1" s="80"/>
      <c r="OFJ1" s="80"/>
      <c r="OFK1" s="80"/>
      <c r="OFL1" s="80"/>
      <c r="OFM1" s="80"/>
      <c r="OFN1" s="80"/>
      <c r="OFO1" s="80"/>
      <c r="OFP1" s="80"/>
      <c r="OFQ1" s="80"/>
      <c r="OFR1" s="80"/>
      <c r="OFS1" s="80"/>
      <c r="OFT1" s="80"/>
      <c r="OFU1" s="80"/>
      <c r="OFV1" s="80"/>
      <c r="OFW1" s="80"/>
      <c r="OFX1" s="80"/>
      <c r="OFY1" s="80"/>
      <c r="OFZ1" s="80"/>
      <c r="OGA1" s="80"/>
      <c r="OGB1" s="80"/>
      <c r="OGC1" s="80"/>
      <c r="OGD1" s="80"/>
      <c r="OGE1" s="80"/>
      <c r="OGF1" s="80"/>
      <c r="OGG1" s="80"/>
      <c r="OGH1" s="80"/>
      <c r="OGI1" s="80"/>
      <c r="OGJ1" s="80"/>
      <c r="OGK1" s="80"/>
      <c r="OGL1" s="80"/>
      <c r="OGM1" s="80"/>
      <c r="OGN1" s="80"/>
      <c r="OGO1" s="80"/>
      <c r="OGP1" s="80"/>
      <c r="OGQ1" s="80"/>
      <c r="OGR1" s="80"/>
      <c r="OGS1" s="80"/>
      <c r="OGT1" s="80"/>
      <c r="OGU1" s="80"/>
      <c r="OGV1" s="80"/>
      <c r="OGW1" s="80"/>
      <c r="OGX1" s="80"/>
      <c r="OGY1" s="80"/>
      <c r="OGZ1" s="80"/>
      <c r="OHA1" s="80"/>
      <c r="OHB1" s="80"/>
      <c r="OHC1" s="80"/>
      <c r="OHD1" s="80"/>
      <c r="OHE1" s="80"/>
      <c r="OHF1" s="80"/>
      <c r="OHG1" s="80"/>
      <c r="OHH1" s="80"/>
      <c r="OHI1" s="80"/>
      <c r="OHJ1" s="80"/>
      <c r="OHK1" s="80"/>
      <c r="OHL1" s="80"/>
      <c r="OHM1" s="80"/>
      <c r="OHN1" s="80"/>
      <c r="OHO1" s="80"/>
      <c r="OHP1" s="80"/>
      <c r="OHQ1" s="80"/>
      <c r="OHR1" s="80"/>
      <c r="OHS1" s="80"/>
      <c r="OHT1" s="80"/>
      <c r="OHU1" s="80"/>
      <c r="OHV1" s="80"/>
      <c r="OHW1" s="80"/>
      <c r="OHX1" s="80"/>
      <c r="OHY1" s="80"/>
      <c r="OHZ1" s="80"/>
      <c r="OIA1" s="80"/>
      <c r="OIB1" s="80"/>
      <c r="OIC1" s="80"/>
      <c r="OID1" s="80"/>
      <c r="OIE1" s="80"/>
      <c r="OIF1" s="80"/>
      <c r="OIG1" s="80"/>
      <c r="OIH1" s="80"/>
      <c r="OII1" s="80"/>
      <c r="OIJ1" s="80"/>
      <c r="OIK1" s="80"/>
      <c r="OIL1" s="80"/>
      <c r="OIM1" s="80"/>
      <c r="OIN1" s="80"/>
      <c r="OIO1" s="80"/>
      <c r="OIP1" s="80"/>
      <c r="OIQ1" s="80"/>
      <c r="OIR1" s="80"/>
      <c r="OIS1" s="80"/>
      <c r="OIT1" s="80"/>
      <c r="OIU1" s="80"/>
      <c r="OIV1" s="80"/>
      <c r="OIW1" s="80"/>
      <c r="OIX1" s="80"/>
      <c r="OIY1" s="80"/>
      <c r="OIZ1" s="80"/>
      <c r="OJA1" s="80"/>
      <c r="OJB1" s="80"/>
      <c r="OJC1" s="80"/>
      <c r="OJD1" s="80"/>
      <c r="OJE1" s="80"/>
      <c r="OJF1" s="80"/>
      <c r="OJG1" s="80"/>
      <c r="OJH1" s="80"/>
      <c r="OJI1" s="80"/>
      <c r="OJJ1" s="80"/>
      <c r="OJK1" s="80"/>
      <c r="OJL1" s="80"/>
      <c r="OJM1" s="80"/>
      <c r="OJN1" s="80"/>
      <c r="OJO1" s="80"/>
      <c r="OJP1" s="80"/>
      <c r="OJQ1" s="80"/>
      <c r="OJR1" s="80"/>
      <c r="OJS1" s="80"/>
      <c r="OJT1" s="80"/>
      <c r="OJU1" s="80"/>
      <c r="OJV1" s="80"/>
      <c r="OJW1" s="80"/>
      <c r="OJX1" s="80"/>
      <c r="OJY1" s="80"/>
      <c r="OJZ1" s="80"/>
      <c r="OKA1" s="80"/>
      <c r="OKB1" s="80"/>
      <c r="OKC1" s="80"/>
      <c r="OKD1" s="80"/>
      <c r="OKE1" s="80"/>
      <c r="OKF1" s="80"/>
      <c r="OKG1" s="80"/>
      <c r="OKH1" s="80"/>
      <c r="OKI1" s="80"/>
      <c r="OKJ1" s="80"/>
      <c r="OKK1" s="80"/>
      <c r="OKL1" s="80"/>
      <c r="OKM1" s="80"/>
      <c r="OKN1" s="80"/>
      <c r="OKO1" s="80"/>
      <c r="OKP1" s="80"/>
      <c r="OKQ1" s="80"/>
      <c r="OKR1" s="80"/>
      <c r="OKS1" s="80"/>
      <c r="OKT1" s="80"/>
      <c r="OKU1" s="80"/>
      <c r="OKV1" s="80"/>
      <c r="OKW1" s="80"/>
      <c r="OKX1" s="80"/>
      <c r="OKY1" s="80"/>
      <c r="OKZ1" s="80"/>
      <c r="OLA1" s="80"/>
      <c r="OLB1" s="80"/>
      <c r="OLC1" s="80"/>
      <c r="OLD1" s="80"/>
      <c r="OLE1" s="80"/>
      <c r="OLF1" s="80"/>
      <c r="OLG1" s="80"/>
      <c r="OLH1" s="80"/>
      <c r="OLI1" s="80"/>
      <c r="OLJ1" s="80"/>
      <c r="OLK1" s="80"/>
      <c r="OLL1" s="80"/>
      <c r="OLM1" s="80"/>
      <c r="OLN1" s="80"/>
      <c r="OLO1" s="80"/>
      <c r="OLP1" s="80"/>
      <c r="OLQ1" s="80"/>
      <c r="OLR1" s="80"/>
      <c r="OLS1" s="80"/>
      <c r="OLT1" s="80"/>
      <c r="OLU1" s="80"/>
      <c r="OLV1" s="80"/>
      <c r="OLW1" s="80"/>
      <c r="OLX1" s="80"/>
      <c r="OLY1" s="80"/>
      <c r="OLZ1" s="80"/>
      <c r="OMA1" s="80"/>
      <c r="OMB1" s="80"/>
      <c r="OMC1" s="80"/>
      <c r="OMD1" s="80"/>
      <c r="OME1" s="80"/>
      <c r="OMF1" s="80"/>
      <c r="OMG1" s="80"/>
      <c r="OMH1" s="80"/>
      <c r="OMI1" s="80"/>
      <c r="OMJ1" s="80"/>
      <c r="OMK1" s="80"/>
      <c r="OML1" s="80"/>
      <c r="OMM1" s="80"/>
      <c r="OMN1" s="80"/>
      <c r="OMO1" s="80"/>
      <c r="OMP1" s="80"/>
      <c r="OMQ1" s="80"/>
      <c r="OMR1" s="80"/>
      <c r="OMS1" s="80"/>
      <c r="OMT1" s="80"/>
      <c r="OMU1" s="80"/>
      <c r="OMV1" s="80"/>
      <c r="OMW1" s="80"/>
      <c r="OMX1" s="80"/>
      <c r="OMY1" s="80"/>
      <c r="OMZ1" s="80"/>
      <c r="ONA1" s="80"/>
      <c r="ONB1" s="80"/>
      <c r="ONC1" s="80"/>
      <c r="OND1" s="80"/>
      <c r="ONE1" s="80"/>
      <c r="ONF1" s="80"/>
      <c r="ONG1" s="80"/>
      <c r="ONH1" s="80"/>
      <c r="ONI1" s="80"/>
      <c r="ONJ1" s="80"/>
      <c r="ONK1" s="80"/>
      <c r="ONL1" s="80"/>
      <c r="ONM1" s="80"/>
      <c r="ONN1" s="80"/>
      <c r="ONO1" s="80"/>
      <c r="ONP1" s="80"/>
      <c r="ONQ1" s="80"/>
      <c r="ONR1" s="80"/>
      <c r="ONS1" s="80"/>
      <c r="ONT1" s="80"/>
      <c r="ONU1" s="80"/>
      <c r="ONV1" s="80"/>
      <c r="ONW1" s="80"/>
      <c r="ONX1" s="80"/>
      <c r="ONY1" s="80"/>
      <c r="ONZ1" s="80"/>
      <c r="OOA1" s="80"/>
      <c r="OOB1" s="80"/>
      <c r="OOC1" s="80"/>
      <c r="OOD1" s="80"/>
      <c r="OOE1" s="80"/>
      <c r="OOF1" s="80"/>
      <c r="OOG1" s="80"/>
      <c r="OOH1" s="80"/>
      <c r="OOI1" s="80"/>
      <c r="OOJ1" s="80"/>
      <c r="OOK1" s="80"/>
      <c r="OOL1" s="80"/>
      <c r="OOM1" s="80"/>
      <c r="OON1" s="80"/>
      <c r="OOO1" s="80"/>
      <c r="OOP1" s="80"/>
      <c r="OOQ1" s="80"/>
      <c r="OOR1" s="80"/>
      <c r="OOS1" s="80"/>
      <c r="OOT1" s="80"/>
      <c r="OOU1" s="80"/>
      <c r="OOV1" s="80"/>
      <c r="OOW1" s="80"/>
      <c r="OOX1" s="80"/>
      <c r="OOY1" s="80"/>
      <c r="OOZ1" s="80"/>
      <c r="OPA1" s="80"/>
      <c r="OPB1" s="80"/>
      <c r="OPC1" s="80"/>
      <c r="OPD1" s="80"/>
      <c r="OPE1" s="80"/>
      <c r="OPF1" s="80"/>
      <c r="OPG1" s="80"/>
      <c r="OPH1" s="80"/>
      <c r="OPI1" s="80"/>
      <c r="OPJ1" s="80"/>
      <c r="OPK1" s="80"/>
      <c r="OPL1" s="80"/>
      <c r="OPM1" s="80"/>
      <c r="OPN1" s="80"/>
      <c r="OPO1" s="80"/>
      <c r="OPP1" s="80"/>
      <c r="OPQ1" s="80"/>
      <c r="OPR1" s="80"/>
      <c r="OPS1" s="80"/>
      <c r="OPT1" s="80"/>
      <c r="OPU1" s="80"/>
      <c r="OPV1" s="80"/>
      <c r="OPW1" s="80"/>
      <c r="OPX1" s="80"/>
      <c r="OPY1" s="80"/>
      <c r="OPZ1" s="80"/>
      <c r="OQA1" s="80"/>
      <c r="OQB1" s="80"/>
      <c r="OQC1" s="80"/>
      <c r="OQD1" s="80"/>
      <c r="OQE1" s="80"/>
      <c r="OQF1" s="80"/>
      <c r="OQG1" s="80"/>
      <c r="OQH1" s="80"/>
      <c r="OQI1" s="80"/>
      <c r="OQJ1" s="80"/>
      <c r="OQK1" s="80"/>
      <c r="OQL1" s="80"/>
      <c r="OQM1" s="80"/>
      <c r="OQN1" s="80"/>
      <c r="OQO1" s="80"/>
      <c r="OQP1" s="80"/>
      <c r="OQQ1" s="80"/>
      <c r="OQR1" s="80"/>
      <c r="OQS1" s="80"/>
      <c r="OQT1" s="80"/>
      <c r="OQU1" s="80"/>
      <c r="OQV1" s="80"/>
      <c r="OQW1" s="80"/>
      <c r="OQX1" s="80"/>
      <c r="OQY1" s="80"/>
      <c r="OQZ1" s="80"/>
      <c r="ORA1" s="80"/>
      <c r="ORB1" s="80"/>
      <c r="ORC1" s="80"/>
      <c r="ORD1" s="80"/>
      <c r="ORE1" s="80"/>
      <c r="ORF1" s="80"/>
      <c r="ORG1" s="80"/>
      <c r="ORH1" s="80"/>
      <c r="ORI1" s="80"/>
      <c r="ORJ1" s="80"/>
      <c r="ORK1" s="80"/>
      <c r="ORL1" s="80"/>
      <c r="ORM1" s="80"/>
      <c r="ORN1" s="80"/>
      <c r="ORO1" s="80"/>
      <c r="ORP1" s="80"/>
      <c r="ORQ1" s="80"/>
      <c r="ORR1" s="80"/>
      <c r="ORS1" s="80"/>
      <c r="ORT1" s="80"/>
      <c r="ORU1" s="80"/>
      <c r="ORV1" s="80"/>
      <c r="ORW1" s="80"/>
      <c r="ORX1" s="80"/>
      <c r="ORY1" s="80"/>
      <c r="ORZ1" s="80"/>
      <c r="OSA1" s="80"/>
      <c r="OSB1" s="80"/>
      <c r="OSC1" s="80"/>
      <c r="OSD1" s="80"/>
      <c r="OSE1" s="80"/>
      <c r="OSF1" s="80"/>
      <c r="OSG1" s="80"/>
      <c r="OSH1" s="80"/>
      <c r="OSI1" s="80"/>
      <c r="OSJ1" s="80"/>
      <c r="OSK1" s="80"/>
      <c r="OSL1" s="80"/>
      <c r="OSM1" s="80"/>
      <c r="OSN1" s="80"/>
      <c r="OSO1" s="80"/>
      <c r="OSP1" s="80"/>
      <c r="OSQ1" s="80"/>
      <c r="OSR1" s="80"/>
      <c r="OSS1" s="80"/>
      <c r="OST1" s="80"/>
      <c r="OSU1" s="80"/>
      <c r="OSV1" s="80"/>
      <c r="OSW1" s="80"/>
      <c r="OSX1" s="80"/>
      <c r="OSY1" s="80"/>
      <c r="OSZ1" s="80"/>
      <c r="OTA1" s="80"/>
      <c r="OTB1" s="80"/>
      <c r="OTC1" s="80"/>
      <c r="OTD1" s="80"/>
      <c r="OTE1" s="80"/>
      <c r="OTF1" s="80"/>
      <c r="OTG1" s="80"/>
      <c r="OTH1" s="80"/>
      <c r="OTI1" s="80"/>
      <c r="OTJ1" s="80"/>
      <c r="OTK1" s="80"/>
      <c r="OTL1" s="80"/>
      <c r="OTM1" s="80"/>
      <c r="OTN1" s="80"/>
      <c r="OTO1" s="80"/>
      <c r="OTP1" s="80"/>
      <c r="OTQ1" s="80"/>
      <c r="OTR1" s="80"/>
      <c r="OTS1" s="80"/>
      <c r="OTT1" s="80"/>
      <c r="OTU1" s="80"/>
      <c r="OTV1" s="80"/>
      <c r="OTW1" s="80"/>
      <c r="OTX1" s="80"/>
      <c r="OTY1" s="80"/>
      <c r="OTZ1" s="80"/>
      <c r="OUA1" s="80"/>
      <c r="OUB1" s="80"/>
      <c r="OUC1" s="80"/>
      <c r="OUD1" s="80"/>
      <c r="OUE1" s="80"/>
      <c r="OUF1" s="80"/>
      <c r="OUG1" s="80"/>
      <c r="OUH1" s="80"/>
      <c r="OUI1" s="80"/>
      <c r="OUJ1" s="80"/>
      <c r="OUK1" s="80"/>
      <c r="OUL1" s="80"/>
      <c r="OUM1" s="80"/>
      <c r="OUN1" s="80"/>
      <c r="OUO1" s="80"/>
      <c r="OUP1" s="80"/>
      <c r="OUQ1" s="80"/>
      <c r="OUR1" s="80"/>
      <c r="OUS1" s="80"/>
      <c r="OUT1" s="80"/>
      <c r="OUU1" s="80"/>
      <c r="OUV1" s="80"/>
      <c r="OUW1" s="80"/>
      <c r="OUX1" s="80"/>
      <c r="OUY1" s="80"/>
      <c r="OUZ1" s="80"/>
      <c r="OVA1" s="80"/>
      <c r="OVB1" s="80"/>
      <c r="OVC1" s="80"/>
      <c r="OVD1" s="80"/>
      <c r="OVE1" s="80"/>
      <c r="OVF1" s="80"/>
      <c r="OVG1" s="80"/>
      <c r="OVH1" s="80"/>
      <c r="OVI1" s="80"/>
      <c r="OVJ1" s="80"/>
      <c r="OVK1" s="80"/>
      <c r="OVL1" s="80"/>
      <c r="OVM1" s="80"/>
      <c r="OVN1" s="80"/>
      <c r="OVO1" s="80"/>
      <c r="OVP1" s="80"/>
      <c r="OVQ1" s="80"/>
      <c r="OVR1" s="80"/>
      <c r="OVS1" s="80"/>
      <c r="OVT1" s="80"/>
      <c r="OVU1" s="80"/>
      <c r="OVV1" s="80"/>
      <c r="OVW1" s="80"/>
      <c r="OVX1" s="80"/>
      <c r="OVY1" s="80"/>
      <c r="OVZ1" s="80"/>
      <c r="OWA1" s="80"/>
      <c r="OWB1" s="80"/>
      <c r="OWC1" s="80"/>
      <c r="OWD1" s="80"/>
      <c r="OWE1" s="80"/>
      <c r="OWF1" s="80"/>
      <c r="OWG1" s="80"/>
      <c r="OWH1" s="80"/>
      <c r="OWI1" s="80"/>
      <c r="OWJ1" s="80"/>
      <c r="OWK1" s="80"/>
      <c r="OWL1" s="80"/>
      <c r="OWM1" s="80"/>
      <c r="OWN1" s="80"/>
      <c r="OWO1" s="80"/>
      <c r="OWP1" s="80"/>
      <c r="OWQ1" s="80"/>
      <c r="OWR1" s="80"/>
      <c r="OWS1" s="80"/>
      <c r="OWT1" s="80"/>
      <c r="OWU1" s="80"/>
      <c r="OWV1" s="80"/>
      <c r="OWW1" s="80"/>
      <c r="OWX1" s="80"/>
      <c r="OWY1" s="80"/>
      <c r="OWZ1" s="80"/>
      <c r="OXA1" s="80"/>
      <c r="OXB1" s="80"/>
      <c r="OXC1" s="80"/>
      <c r="OXD1" s="80"/>
      <c r="OXE1" s="80"/>
      <c r="OXF1" s="80"/>
      <c r="OXG1" s="80"/>
      <c r="OXH1" s="80"/>
      <c r="OXI1" s="80"/>
      <c r="OXJ1" s="80"/>
      <c r="OXK1" s="80"/>
      <c r="OXL1" s="80"/>
      <c r="OXM1" s="80"/>
      <c r="OXN1" s="80"/>
      <c r="OXO1" s="80"/>
      <c r="OXP1" s="80"/>
      <c r="OXQ1" s="80"/>
      <c r="OXR1" s="80"/>
      <c r="OXS1" s="80"/>
      <c r="OXT1" s="80"/>
      <c r="OXU1" s="80"/>
      <c r="OXV1" s="80"/>
      <c r="OXW1" s="80"/>
      <c r="OXX1" s="80"/>
      <c r="OXY1" s="80"/>
      <c r="OXZ1" s="80"/>
      <c r="OYA1" s="80"/>
      <c r="OYB1" s="80"/>
      <c r="OYC1" s="80"/>
      <c r="OYD1" s="80"/>
      <c r="OYE1" s="80"/>
      <c r="OYF1" s="80"/>
      <c r="OYG1" s="80"/>
      <c r="OYH1" s="80"/>
      <c r="OYI1" s="80"/>
      <c r="OYJ1" s="80"/>
      <c r="OYK1" s="80"/>
      <c r="OYL1" s="80"/>
      <c r="OYM1" s="80"/>
      <c r="OYN1" s="80"/>
      <c r="OYO1" s="80"/>
      <c r="OYP1" s="80"/>
      <c r="OYQ1" s="80"/>
      <c r="OYR1" s="80"/>
      <c r="OYS1" s="80"/>
      <c r="OYT1" s="80"/>
      <c r="OYU1" s="80"/>
      <c r="OYV1" s="80"/>
      <c r="OYW1" s="80"/>
      <c r="OYX1" s="80"/>
      <c r="OYY1" s="80"/>
      <c r="OYZ1" s="80"/>
      <c r="OZA1" s="80"/>
      <c r="OZB1" s="80"/>
      <c r="OZC1" s="80"/>
      <c r="OZD1" s="80"/>
      <c r="OZE1" s="80"/>
      <c r="OZF1" s="80"/>
      <c r="OZG1" s="80"/>
      <c r="OZH1" s="80"/>
      <c r="OZI1" s="80"/>
      <c r="OZJ1" s="80"/>
      <c r="OZK1" s="80"/>
      <c r="OZL1" s="80"/>
      <c r="OZM1" s="80"/>
      <c r="OZN1" s="80"/>
      <c r="OZO1" s="80"/>
      <c r="OZP1" s="80"/>
      <c r="OZQ1" s="80"/>
      <c r="OZR1" s="80"/>
      <c r="OZS1" s="80"/>
      <c r="OZT1" s="80"/>
      <c r="OZU1" s="80"/>
      <c r="OZV1" s="80"/>
      <c r="OZW1" s="80"/>
      <c r="OZX1" s="80"/>
      <c r="OZY1" s="80"/>
      <c r="OZZ1" s="80"/>
      <c r="PAA1" s="80"/>
      <c r="PAB1" s="80"/>
      <c r="PAC1" s="80"/>
      <c r="PAD1" s="80"/>
      <c r="PAE1" s="80"/>
      <c r="PAF1" s="80"/>
      <c r="PAG1" s="80"/>
      <c r="PAH1" s="80"/>
      <c r="PAI1" s="80"/>
      <c r="PAJ1" s="80"/>
      <c r="PAK1" s="80"/>
      <c r="PAL1" s="80"/>
      <c r="PAM1" s="80"/>
      <c r="PAN1" s="80"/>
      <c r="PAO1" s="80"/>
      <c r="PAP1" s="80"/>
      <c r="PAQ1" s="80"/>
      <c r="PAR1" s="80"/>
      <c r="PAS1" s="80"/>
      <c r="PAT1" s="80"/>
      <c r="PAU1" s="80"/>
      <c r="PAV1" s="80"/>
      <c r="PAW1" s="80"/>
      <c r="PAX1" s="80"/>
      <c r="PAY1" s="80"/>
      <c r="PAZ1" s="80"/>
      <c r="PBA1" s="80"/>
      <c r="PBB1" s="80"/>
      <c r="PBC1" s="80"/>
      <c r="PBD1" s="80"/>
      <c r="PBE1" s="80"/>
      <c r="PBF1" s="80"/>
      <c r="PBG1" s="80"/>
      <c r="PBH1" s="80"/>
      <c r="PBI1" s="80"/>
      <c r="PBJ1" s="80"/>
      <c r="PBK1" s="80"/>
      <c r="PBL1" s="80"/>
      <c r="PBM1" s="80"/>
      <c r="PBN1" s="80"/>
      <c r="PBO1" s="80"/>
      <c r="PBP1" s="80"/>
      <c r="PBQ1" s="80"/>
      <c r="PBR1" s="80"/>
      <c r="PBS1" s="80"/>
      <c r="PBT1" s="80"/>
      <c r="PBU1" s="80"/>
      <c r="PBV1" s="80"/>
      <c r="PBW1" s="80"/>
      <c r="PBX1" s="80"/>
      <c r="PBY1" s="80"/>
      <c r="PBZ1" s="80"/>
      <c r="PCA1" s="80"/>
      <c r="PCB1" s="80"/>
      <c r="PCC1" s="80"/>
      <c r="PCD1" s="80"/>
      <c r="PCE1" s="80"/>
      <c r="PCF1" s="80"/>
      <c r="PCG1" s="80"/>
      <c r="PCH1" s="80"/>
      <c r="PCI1" s="80"/>
      <c r="PCJ1" s="80"/>
      <c r="PCK1" s="80"/>
      <c r="PCL1" s="80"/>
      <c r="PCM1" s="80"/>
      <c r="PCN1" s="80"/>
      <c r="PCO1" s="80"/>
      <c r="PCP1" s="80"/>
      <c r="PCQ1" s="80"/>
      <c r="PCR1" s="80"/>
      <c r="PCS1" s="80"/>
      <c r="PCT1" s="80"/>
      <c r="PCU1" s="80"/>
      <c r="PCV1" s="80"/>
      <c r="PCW1" s="80"/>
      <c r="PCX1" s="80"/>
      <c r="PCY1" s="80"/>
      <c r="PCZ1" s="80"/>
      <c r="PDA1" s="80"/>
      <c r="PDB1" s="80"/>
      <c r="PDC1" s="80"/>
      <c r="PDD1" s="80"/>
      <c r="PDE1" s="80"/>
      <c r="PDF1" s="80"/>
      <c r="PDG1" s="80"/>
      <c r="PDH1" s="80"/>
      <c r="PDI1" s="80"/>
      <c r="PDJ1" s="80"/>
      <c r="PDK1" s="80"/>
      <c r="PDL1" s="80"/>
      <c r="PDM1" s="80"/>
      <c r="PDN1" s="80"/>
      <c r="PDO1" s="80"/>
      <c r="PDP1" s="80"/>
      <c r="PDQ1" s="80"/>
      <c r="PDR1" s="80"/>
      <c r="PDS1" s="80"/>
      <c r="PDT1" s="80"/>
      <c r="PDU1" s="80"/>
      <c r="PDV1" s="80"/>
      <c r="PDW1" s="80"/>
      <c r="PDX1" s="80"/>
      <c r="PDY1" s="80"/>
      <c r="PDZ1" s="80"/>
      <c r="PEA1" s="80"/>
      <c r="PEB1" s="80"/>
      <c r="PEC1" s="80"/>
      <c r="PED1" s="80"/>
      <c r="PEE1" s="80"/>
      <c r="PEF1" s="80"/>
      <c r="PEG1" s="80"/>
      <c r="PEH1" s="80"/>
      <c r="PEI1" s="80"/>
      <c r="PEJ1" s="80"/>
      <c r="PEK1" s="80"/>
      <c r="PEL1" s="80"/>
      <c r="PEM1" s="80"/>
      <c r="PEN1" s="80"/>
      <c r="PEO1" s="80"/>
      <c r="PEP1" s="80"/>
      <c r="PEQ1" s="80"/>
      <c r="PER1" s="80"/>
      <c r="PES1" s="80"/>
      <c r="PET1" s="80"/>
      <c r="PEU1" s="80"/>
      <c r="PEV1" s="80"/>
      <c r="PEW1" s="80"/>
      <c r="PEX1" s="80"/>
      <c r="PEY1" s="80"/>
      <c r="PEZ1" s="80"/>
      <c r="PFA1" s="80"/>
      <c r="PFB1" s="80"/>
      <c r="PFC1" s="80"/>
      <c r="PFD1" s="80"/>
      <c r="PFE1" s="80"/>
      <c r="PFF1" s="80"/>
      <c r="PFG1" s="80"/>
      <c r="PFH1" s="80"/>
      <c r="PFI1" s="80"/>
      <c r="PFJ1" s="80"/>
      <c r="PFK1" s="80"/>
      <c r="PFL1" s="80"/>
      <c r="PFM1" s="80"/>
      <c r="PFN1" s="80"/>
      <c r="PFO1" s="80"/>
      <c r="PFP1" s="80"/>
      <c r="PFQ1" s="80"/>
      <c r="PFR1" s="80"/>
      <c r="PFS1" s="80"/>
      <c r="PFT1" s="80"/>
      <c r="PFU1" s="80"/>
      <c r="PFV1" s="80"/>
      <c r="PFW1" s="80"/>
      <c r="PFX1" s="80"/>
      <c r="PFY1" s="80"/>
      <c r="PFZ1" s="80"/>
      <c r="PGA1" s="80"/>
      <c r="PGB1" s="80"/>
      <c r="PGC1" s="80"/>
      <c r="PGD1" s="80"/>
      <c r="PGE1" s="80"/>
      <c r="PGF1" s="80"/>
      <c r="PGG1" s="80"/>
      <c r="PGH1" s="80"/>
      <c r="PGI1" s="80"/>
      <c r="PGJ1" s="80"/>
      <c r="PGK1" s="80"/>
      <c r="PGL1" s="80"/>
      <c r="PGM1" s="80"/>
      <c r="PGN1" s="80"/>
      <c r="PGO1" s="80"/>
      <c r="PGP1" s="80"/>
      <c r="PGQ1" s="80"/>
      <c r="PGR1" s="80"/>
      <c r="PGS1" s="80"/>
      <c r="PGT1" s="80"/>
      <c r="PGU1" s="80"/>
      <c r="PGV1" s="80"/>
      <c r="PGW1" s="80"/>
      <c r="PGX1" s="80"/>
      <c r="PGY1" s="80"/>
      <c r="PGZ1" s="80"/>
      <c r="PHA1" s="80"/>
      <c r="PHB1" s="80"/>
      <c r="PHC1" s="80"/>
      <c r="PHD1" s="80"/>
      <c r="PHE1" s="80"/>
      <c r="PHF1" s="80"/>
      <c r="PHG1" s="80"/>
      <c r="PHH1" s="80"/>
      <c r="PHI1" s="80"/>
      <c r="PHJ1" s="80"/>
      <c r="PHK1" s="80"/>
      <c r="PHL1" s="80"/>
      <c r="PHM1" s="80"/>
      <c r="PHN1" s="80"/>
      <c r="PHO1" s="80"/>
      <c r="PHP1" s="80"/>
      <c r="PHQ1" s="80"/>
      <c r="PHR1" s="80"/>
      <c r="PHS1" s="80"/>
      <c r="PHT1" s="80"/>
      <c r="PHU1" s="80"/>
      <c r="PHV1" s="80"/>
      <c r="PHW1" s="80"/>
      <c r="PHX1" s="80"/>
      <c r="PHY1" s="80"/>
      <c r="PHZ1" s="80"/>
      <c r="PIA1" s="80"/>
      <c r="PIB1" s="80"/>
      <c r="PIC1" s="80"/>
      <c r="PID1" s="80"/>
      <c r="PIE1" s="80"/>
      <c r="PIF1" s="80"/>
      <c r="PIG1" s="80"/>
      <c r="PIH1" s="80"/>
      <c r="PII1" s="80"/>
      <c r="PIJ1" s="80"/>
      <c r="PIK1" s="80"/>
      <c r="PIL1" s="80"/>
      <c r="PIM1" s="80"/>
      <c r="PIN1" s="80"/>
      <c r="PIO1" s="80"/>
      <c r="PIP1" s="80"/>
      <c r="PIQ1" s="80"/>
      <c r="PIR1" s="80"/>
      <c r="PIS1" s="80"/>
      <c r="PIT1" s="80"/>
      <c r="PIU1" s="80"/>
      <c r="PIV1" s="80"/>
      <c r="PIW1" s="80"/>
      <c r="PIX1" s="80"/>
      <c r="PIY1" s="80"/>
      <c r="PIZ1" s="80"/>
      <c r="PJA1" s="80"/>
      <c r="PJB1" s="80"/>
      <c r="PJC1" s="80"/>
      <c r="PJD1" s="80"/>
      <c r="PJE1" s="80"/>
      <c r="PJF1" s="80"/>
      <c r="PJG1" s="80"/>
      <c r="PJH1" s="80"/>
      <c r="PJI1" s="80"/>
      <c r="PJJ1" s="80"/>
      <c r="PJK1" s="80"/>
      <c r="PJL1" s="80"/>
      <c r="PJM1" s="80"/>
      <c r="PJN1" s="80"/>
      <c r="PJO1" s="80"/>
      <c r="PJP1" s="80"/>
      <c r="PJQ1" s="80"/>
      <c r="PJR1" s="80"/>
      <c r="PJS1" s="80"/>
      <c r="PJT1" s="80"/>
      <c r="PJU1" s="80"/>
      <c r="PJV1" s="80"/>
      <c r="PJW1" s="80"/>
      <c r="PJX1" s="80"/>
      <c r="PJY1" s="80"/>
      <c r="PJZ1" s="80"/>
      <c r="PKA1" s="80"/>
      <c r="PKB1" s="80"/>
      <c r="PKC1" s="80"/>
      <c r="PKD1" s="80"/>
      <c r="PKE1" s="80"/>
      <c r="PKF1" s="80"/>
      <c r="PKG1" s="80"/>
      <c r="PKH1" s="80"/>
      <c r="PKI1" s="80"/>
      <c r="PKJ1" s="80"/>
      <c r="PKK1" s="80"/>
      <c r="PKL1" s="80"/>
      <c r="PKM1" s="80"/>
      <c r="PKN1" s="80"/>
      <c r="PKO1" s="80"/>
      <c r="PKP1" s="80"/>
      <c r="PKQ1" s="80"/>
      <c r="PKR1" s="80"/>
      <c r="PKS1" s="80"/>
      <c r="PKT1" s="80"/>
      <c r="PKU1" s="80"/>
      <c r="PKV1" s="80"/>
      <c r="PKW1" s="80"/>
      <c r="PKX1" s="80"/>
      <c r="PKY1" s="80"/>
      <c r="PKZ1" s="80"/>
      <c r="PLA1" s="80"/>
      <c r="PLB1" s="80"/>
      <c r="PLC1" s="80"/>
      <c r="PLD1" s="80"/>
      <c r="PLE1" s="80"/>
      <c r="PLF1" s="80"/>
      <c r="PLG1" s="80"/>
      <c r="PLH1" s="80"/>
      <c r="PLI1" s="80"/>
      <c r="PLJ1" s="80"/>
      <c r="PLK1" s="80"/>
      <c r="PLL1" s="80"/>
      <c r="PLM1" s="80"/>
      <c r="PLN1" s="80"/>
      <c r="PLO1" s="80"/>
      <c r="PLP1" s="80"/>
      <c r="PLQ1" s="80"/>
      <c r="PLR1" s="80"/>
      <c r="PLS1" s="80"/>
      <c r="PLT1" s="80"/>
      <c r="PLU1" s="80"/>
      <c r="PLV1" s="80"/>
      <c r="PLW1" s="80"/>
      <c r="PLX1" s="80"/>
      <c r="PLY1" s="80"/>
      <c r="PLZ1" s="80"/>
      <c r="PMA1" s="80"/>
      <c r="PMB1" s="80"/>
      <c r="PMC1" s="80"/>
      <c r="PMD1" s="80"/>
      <c r="PME1" s="80"/>
      <c r="PMF1" s="80"/>
      <c r="PMG1" s="80"/>
      <c r="PMH1" s="80"/>
      <c r="PMI1" s="80"/>
      <c r="PMJ1" s="80"/>
      <c r="PMK1" s="80"/>
      <c r="PML1" s="80"/>
      <c r="PMM1" s="80"/>
      <c r="PMN1" s="80"/>
      <c r="PMO1" s="80"/>
      <c r="PMP1" s="80"/>
      <c r="PMQ1" s="80"/>
      <c r="PMR1" s="80"/>
      <c r="PMS1" s="80"/>
      <c r="PMT1" s="80"/>
      <c r="PMU1" s="80"/>
      <c r="PMV1" s="80"/>
      <c r="PMW1" s="80"/>
      <c r="PMX1" s="80"/>
      <c r="PMY1" s="80"/>
      <c r="PMZ1" s="80"/>
      <c r="PNA1" s="80"/>
      <c r="PNB1" s="80"/>
      <c r="PNC1" s="80"/>
      <c r="PND1" s="80"/>
      <c r="PNE1" s="80"/>
      <c r="PNF1" s="80"/>
      <c r="PNG1" s="80"/>
      <c r="PNH1" s="80"/>
      <c r="PNI1" s="80"/>
      <c r="PNJ1" s="80"/>
      <c r="PNK1" s="80"/>
      <c r="PNL1" s="80"/>
      <c r="PNM1" s="80"/>
      <c r="PNN1" s="80"/>
      <c r="PNO1" s="80"/>
      <c r="PNP1" s="80"/>
      <c r="PNQ1" s="80"/>
      <c r="PNR1" s="80"/>
      <c r="PNS1" s="80"/>
      <c r="PNT1" s="80"/>
      <c r="PNU1" s="80"/>
      <c r="PNV1" s="80"/>
      <c r="PNW1" s="80"/>
      <c r="PNX1" s="80"/>
      <c r="PNY1" s="80"/>
      <c r="PNZ1" s="80"/>
      <c r="POA1" s="80"/>
      <c r="POB1" s="80"/>
      <c r="POC1" s="80"/>
      <c r="POD1" s="80"/>
      <c r="POE1" s="80"/>
      <c r="POF1" s="80"/>
      <c r="POG1" s="80"/>
      <c r="POH1" s="80"/>
      <c r="POI1" s="80"/>
      <c r="POJ1" s="80"/>
      <c r="POK1" s="80"/>
      <c r="POL1" s="80"/>
      <c r="POM1" s="80"/>
      <c r="PON1" s="80"/>
      <c r="POO1" s="80"/>
      <c r="POP1" s="80"/>
      <c r="POQ1" s="80"/>
      <c r="POR1" s="80"/>
      <c r="POS1" s="80"/>
      <c r="POT1" s="80"/>
      <c r="POU1" s="80"/>
      <c r="POV1" s="80"/>
      <c r="POW1" s="80"/>
      <c r="POX1" s="80"/>
      <c r="POY1" s="80"/>
      <c r="POZ1" s="80"/>
      <c r="PPA1" s="80"/>
      <c r="PPB1" s="80"/>
      <c r="PPC1" s="80"/>
      <c r="PPD1" s="80"/>
      <c r="PPE1" s="80"/>
      <c r="PPF1" s="80"/>
      <c r="PPG1" s="80"/>
      <c r="PPH1" s="80"/>
      <c r="PPI1" s="80"/>
      <c r="PPJ1" s="80"/>
      <c r="PPK1" s="80"/>
      <c r="PPL1" s="80"/>
      <c r="PPM1" s="80"/>
      <c r="PPN1" s="80"/>
      <c r="PPO1" s="80"/>
      <c r="PPP1" s="80"/>
      <c r="PPQ1" s="80"/>
      <c r="PPR1" s="80"/>
      <c r="PPS1" s="80"/>
      <c r="PPT1" s="80"/>
      <c r="PPU1" s="80"/>
      <c r="PPV1" s="80"/>
      <c r="PPW1" s="80"/>
      <c r="PPX1" s="80"/>
      <c r="PPY1" s="80"/>
      <c r="PPZ1" s="80"/>
      <c r="PQA1" s="80"/>
      <c r="PQB1" s="80"/>
      <c r="PQC1" s="80"/>
      <c r="PQD1" s="80"/>
      <c r="PQE1" s="80"/>
      <c r="PQF1" s="80"/>
      <c r="PQG1" s="80"/>
      <c r="PQH1" s="80"/>
      <c r="PQI1" s="80"/>
      <c r="PQJ1" s="80"/>
      <c r="PQK1" s="80"/>
      <c r="PQL1" s="80"/>
      <c r="PQM1" s="80"/>
      <c r="PQN1" s="80"/>
      <c r="PQO1" s="80"/>
      <c r="PQP1" s="80"/>
      <c r="PQQ1" s="80"/>
      <c r="PQR1" s="80"/>
      <c r="PQS1" s="80"/>
      <c r="PQT1" s="80"/>
      <c r="PQU1" s="80"/>
      <c r="PQV1" s="80"/>
      <c r="PQW1" s="80"/>
      <c r="PQX1" s="80"/>
      <c r="PQY1" s="80"/>
      <c r="PQZ1" s="80"/>
      <c r="PRA1" s="80"/>
      <c r="PRB1" s="80"/>
      <c r="PRC1" s="80"/>
      <c r="PRD1" s="80"/>
      <c r="PRE1" s="80"/>
      <c r="PRF1" s="80"/>
      <c r="PRG1" s="80"/>
      <c r="PRH1" s="80"/>
      <c r="PRI1" s="80"/>
      <c r="PRJ1" s="80"/>
      <c r="PRK1" s="80"/>
      <c r="PRL1" s="80"/>
      <c r="PRM1" s="80"/>
      <c r="PRN1" s="80"/>
      <c r="PRO1" s="80"/>
      <c r="PRP1" s="80"/>
      <c r="PRQ1" s="80"/>
      <c r="PRR1" s="80"/>
      <c r="PRS1" s="80"/>
      <c r="PRT1" s="80"/>
      <c r="PRU1" s="80"/>
      <c r="PRV1" s="80"/>
      <c r="PRW1" s="80"/>
      <c r="PRX1" s="80"/>
      <c r="PRY1" s="80"/>
      <c r="PRZ1" s="80"/>
      <c r="PSA1" s="80"/>
      <c r="PSB1" s="80"/>
      <c r="PSC1" s="80"/>
      <c r="PSD1" s="80"/>
      <c r="PSE1" s="80"/>
      <c r="PSF1" s="80"/>
      <c r="PSG1" s="80"/>
      <c r="PSH1" s="80"/>
      <c r="PSI1" s="80"/>
      <c r="PSJ1" s="80"/>
      <c r="PSK1" s="80"/>
      <c r="PSL1" s="80"/>
      <c r="PSM1" s="80"/>
      <c r="PSN1" s="80"/>
      <c r="PSO1" s="80"/>
      <c r="PSP1" s="80"/>
      <c r="PSQ1" s="80"/>
      <c r="PSR1" s="80"/>
      <c r="PSS1" s="80"/>
      <c r="PST1" s="80"/>
      <c r="PSU1" s="80"/>
      <c r="PSV1" s="80"/>
      <c r="PSW1" s="80"/>
      <c r="PSX1" s="80"/>
      <c r="PSY1" s="80"/>
      <c r="PSZ1" s="80"/>
      <c r="PTA1" s="80"/>
      <c r="PTB1" s="80"/>
      <c r="PTC1" s="80"/>
      <c r="PTD1" s="80"/>
      <c r="PTE1" s="80"/>
      <c r="PTF1" s="80"/>
      <c r="PTG1" s="80"/>
      <c r="PTH1" s="80"/>
      <c r="PTI1" s="80"/>
      <c r="PTJ1" s="80"/>
      <c r="PTK1" s="80"/>
      <c r="PTL1" s="80"/>
      <c r="PTM1" s="80"/>
      <c r="PTN1" s="80"/>
      <c r="PTO1" s="80"/>
      <c r="PTP1" s="80"/>
      <c r="PTQ1" s="80"/>
      <c r="PTR1" s="80"/>
      <c r="PTS1" s="80"/>
      <c r="PTT1" s="80"/>
      <c r="PTU1" s="80"/>
      <c r="PTV1" s="80"/>
      <c r="PTW1" s="80"/>
      <c r="PTX1" s="80"/>
      <c r="PTY1" s="80"/>
      <c r="PTZ1" s="80"/>
      <c r="PUA1" s="80"/>
      <c r="PUB1" s="80"/>
      <c r="PUC1" s="80"/>
      <c r="PUD1" s="80"/>
      <c r="PUE1" s="80"/>
      <c r="PUF1" s="80"/>
      <c r="PUG1" s="80"/>
      <c r="PUH1" s="80"/>
      <c r="PUI1" s="80"/>
      <c r="PUJ1" s="80"/>
      <c r="PUK1" s="80"/>
      <c r="PUL1" s="80"/>
      <c r="PUM1" s="80"/>
      <c r="PUN1" s="80"/>
      <c r="PUO1" s="80"/>
      <c r="PUP1" s="80"/>
      <c r="PUQ1" s="80"/>
      <c r="PUR1" s="80"/>
      <c r="PUS1" s="80"/>
      <c r="PUT1" s="80"/>
      <c r="PUU1" s="80"/>
      <c r="PUV1" s="80"/>
      <c r="PUW1" s="80"/>
      <c r="PUX1" s="80"/>
      <c r="PUY1" s="80"/>
      <c r="PUZ1" s="80"/>
      <c r="PVA1" s="80"/>
      <c r="PVB1" s="80"/>
      <c r="PVC1" s="80"/>
      <c r="PVD1" s="80"/>
      <c r="PVE1" s="80"/>
      <c r="PVF1" s="80"/>
      <c r="PVG1" s="80"/>
      <c r="PVH1" s="80"/>
      <c r="PVI1" s="80"/>
      <c r="PVJ1" s="80"/>
      <c r="PVK1" s="80"/>
      <c r="PVL1" s="80"/>
      <c r="PVM1" s="80"/>
      <c r="PVN1" s="80"/>
      <c r="PVO1" s="80"/>
      <c r="PVP1" s="80"/>
      <c r="PVQ1" s="80"/>
      <c r="PVR1" s="80"/>
      <c r="PVS1" s="80"/>
      <c r="PVT1" s="80"/>
      <c r="PVU1" s="80"/>
      <c r="PVV1" s="80"/>
      <c r="PVW1" s="80"/>
      <c r="PVX1" s="80"/>
      <c r="PVY1" s="80"/>
      <c r="PVZ1" s="80"/>
      <c r="PWA1" s="80"/>
      <c r="PWB1" s="80"/>
      <c r="PWC1" s="80"/>
      <c r="PWD1" s="80"/>
      <c r="PWE1" s="80"/>
      <c r="PWF1" s="80"/>
      <c r="PWG1" s="80"/>
      <c r="PWH1" s="80"/>
      <c r="PWI1" s="80"/>
      <c r="PWJ1" s="80"/>
      <c r="PWK1" s="80"/>
      <c r="PWL1" s="80"/>
      <c r="PWM1" s="80"/>
      <c r="PWN1" s="80"/>
      <c r="PWO1" s="80"/>
      <c r="PWP1" s="80"/>
      <c r="PWQ1" s="80"/>
      <c r="PWR1" s="80"/>
      <c r="PWS1" s="80"/>
      <c r="PWT1" s="80"/>
      <c r="PWU1" s="80"/>
      <c r="PWV1" s="80"/>
      <c r="PWW1" s="80"/>
      <c r="PWX1" s="80"/>
      <c r="PWY1" s="80"/>
      <c r="PWZ1" s="80"/>
      <c r="PXA1" s="80"/>
      <c r="PXB1" s="80"/>
      <c r="PXC1" s="80"/>
      <c r="PXD1" s="80"/>
      <c r="PXE1" s="80"/>
      <c r="PXF1" s="80"/>
      <c r="PXG1" s="80"/>
      <c r="PXH1" s="80"/>
      <c r="PXI1" s="80"/>
      <c r="PXJ1" s="80"/>
      <c r="PXK1" s="80"/>
      <c r="PXL1" s="80"/>
      <c r="PXM1" s="80"/>
      <c r="PXN1" s="80"/>
      <c r="PXO1" s="80"/>
      <c r="PXP1" s="80"/>
      <c r="PXQ1" s="80"/>
      <c r="PXR1" s="80"/>
      <c r="PXS1" s="80"/>
      <c r="PXT1" s="80"/>
      <c r="PXU1" s="80"/>
      <c r="PXV1" s="80"/>
      <c r="PXW1" s="80"/>
      <c r="PXX1" s="80"/>
      <c r="PXY1" s="80"/>
      <c r="PXZ1" s="80"/>
      <c r="PYA1" s="80"/>
      <c r="PYB1" s="80"/>
      <c r="PYC1" s="80"/>
      <c r="PYD1" s="80"/>
      <c r="PYE1" s="80"/>
      <c r="PYF1" s="80"/>
      <c r="PYG1" s="80"/>
      <c r="PYH1" s="80"/>
      <c r="PYI1" s="80"/>
      <c r="PYJ1" s="80"/>
      <c r="PYK1" s="80"/>
      <c r="PYL1" s="80"/>
      <c r="PYM1" s="80"/>
      <c r="PYN1" s="80"/>
      <c r="PYO1" s="80"/>
      <c r="PYP1" s="80"/>
      <c r="PYQ1" s="80"/>
      <c r="PYR1" s="80"/>
      <c r="PYS1" s="80"/>
      <c r="PYT1" s="80"/>
      <c r="PYU1" s="80"/>
      <c r="PYV1" s="80"/>
      <c r="PYW1" s="80"/>
      <c r="PYX1" s="80"/>
      <c r="PYY1" s="80"/>
      <c r="PYZ1" s="80"/>
      <c r="PZA1" s="80"/>
      <c r="PZB1" s="80"/>
      <c r="PZC1" s="80"/>
      <c r="PZD1" s="80"/>
      <c r="PZE1" s="80"/>
      <c r="PZF1" s="80"/>
      <c r="PZG1" s="80"/>
      <c r="PZH1" s="80"/>
      <c r="PZI1" s="80"/>
      <c r="PZJ1" s="80"/>
      <c r="PZK1" s="80"/>
      <c r="PZL1" s="80"/>
      <c r="PZM1" s="80"/>
      <c r="PZN1" s="80"/>
      <c r="PZO1" s="80"/>
      <c r="PZP1" s="80"/>
      <c r="PZQ1" s="80"/>
      <c r="PZR1" s="80"/>
      <c r="PZS1" s="80"/>
      <c r="PZT1" s="80"/>
      <c r="PZU1" s="80"/>
      <c r="PZV1" s="80"/>
      <c r="PZW1" s="80"/>
      <c r="PZX1" s="80"/>
      <c r="PZY1" s="80"/>
      <c r="PZZ1" s="80"/>
      <c r="QAA1" s="80"/>
      <c r="QAB1" s="80"/>
      <c r="QAC1" s="80"/>
      <c r="QAD1" s="80"/>
      <c r="QAE1" s="80"/>
      <c r="QAF1" s="80"/>
      <c r="QAG1" s="80"/>
      <c r="QAH1" s="80"/>
      <c r="QAI1" s="80"/>
      <c r="QAJ1" s="80"/>
      <c r="QAK1" s="80"/>
      <c r="QAL1" s="80"/>
      <c r="QAM1" s="80"/>
      <c r="QAN1" s="80"/>
      <c r="QAO1" s="80"/>
      <c r="QAP1" s="80"/>
      <c r="QAQ1" s="80"/>
      <c r="QAR1" s="80"/>
      <c r="QAS1" s="80"/>
      <c r="QAT1" s="80"/>
      <c r="QAU1" s="80"/>
      <c r="QAV1" s="80"/>
      <c r="QAW1" s="80"/>
      <c r="QAX1" s="80"/>
      <c r="QAY1" s="80"/>
      <c r="QAZ1" s="80"/>
      <c r="QBA1" s="80"/>
      <c r="QBB1" s="80"/>
      <c r="QBC1" s="80"/>
      <c r="QBD1" s="80"/>
      <c r="QBE1" s="80"/>
      <c r="QBF1" s="80"/>
      <c r="QBG1" s="80"/>
      <c r="QBH1" s="80"/>
      <c r="QBI1" s="80"/>
      <c r="QBJ1" s="80"/>
      <c r="QBK1" s="80"/>
      <c r="QBL1" s="80"/>
      <c r="QBM1" s="80"/>
      <c r="QBN1" s="80"/>
      <c r="QBO1" s="80"/>
      <c r="QBP1" s="80"/>
      <c r="QBQ1" s="80"/>
      <c r="QBR1" s="80"/>
      <c r="QBS1" s="80"/>
      <c r="QBT1" s="80"/>
      <c r="QBU1" s="80"/>
      <c r="QBV1" s="80"/>
      <c r="QBW1" s="80"/>
      <c r="QBX1" s="80"/>
      <c r="QBY1" s="80"/>
      <c r="QBZ1" s="80"/>
      <c r="QCA1" s="80"/>
      <c r="QCB1" s="80"/>
      <c r="QCC1" s="80"/>
      <c r="QCD1" s="80"/>
      <c r="QCE1" s="80"/>
      <c r="QCF1" s="80"/>
      <c r="QCG1" s="80"/>
      <c r="QCH1" s="80"/>
      <c r="QCI1" s="80"/>
      <c r="QCJ1" s="80"/>
      <c r="QCK1" s="80"/>
      <c r="QCL1" s="80"/>
      <c r="QCM1" s="80"/>
      <c r="QCN1" s="80"/>
      <c r="QCO1" s="80"/>
      <c r="QCP1" s="80"/>
      <c r="QCQ1" s="80"/>
      <c r="QCR1" s="80"/>
      <c r="QCS1" s="80"/>
      <c r="QCT1" s="80"/>
      <c r="QCU1" s="80"/>
      <c r="QCV1" s="80"/>
      <c r="QCW1" s="80"/>
      <c r="QCX1" s="80"/>
      <c r="QCY1" s="80"/>
      <c r="QCZ1" s="80"/>
      <c r="QDA1" s="80"/>
      <c r="QDB1" s="80"/>
      <c r="QDC1" s="80"/>
      <c r="QDD1" s="80"/>
      <c r="QDE1" s="80"/>
      <c r="QDF1" s="80"/>
      <c r="QDG1" s="80"/>
      <c r="QDH1" s="80"/>
      <c r="QDI1" s="80"/>
      <c r="QDJ1" s="80"/>
      <c r="QDK1" s="80"/>
      <c r="QDL1" s="80"/>
      <c r="QDM1" s="80"/>
      <c r="QDN1" s="80"/>
      <c r="QDO1" s="80"/>
      <c r="QDP1" s="80"/>
      <c r="QDQ1" s="80"/>
      <c r="QDR1" s="80"/>
      <c r="QDS1" s="80"/>
      <c r="QDT1" s="80"/>
      <c r="QDU1" s="80"/>
      <c r="QDV1" s="80"/>
      <c r="QDW1" s="80"/>
      <c r="QDX1" s="80"/>
      <c r="QDY1" s="80"/>
      <c r="QDZ1" s="80"/>
      <c r="QEA1" s="80"/>
      <c r="QEB1" s="80"/>
      <c r="QEC1" s="80"/>
      <c r="QED1" s="80"/>
      <c r="QEE1" s="80"/>
      <c r="QEF1" s="80"/>
      <c r="QEG1" s="80"/>
      <c r="QEH1" s="80"/>
      <c r="QEI1" s="80"/>
      <c r="QEJ1" s="80"/>
      <c r="QEK1" s="80"/>
      <c r="QEL1" s="80"/>
      <c r="QEM1" s="80"/>
      <c r="QEN1" s="80"/>
      <c r="QEO1" s="80"/>
      <c r="QEP1" s="80"/>
      <c r="QEQ1" s="80"/>
      <c r="QER1" s="80"/>
      <c r="QES1" s="80"/>
      <c r="QET1" s="80"/>
      <c r="QEU1" s="80"/>
      <c r="QEV1" s="80"/>
      <c r="QEW1" s="80"/>
      <c r="QEX1" s="80"/>
      <c r="QEY1" s="80"/>
      <c r="QEZ1" s="80"/>
      <c r="QFA1" s="80"/>
      <c r="QFB1" s="80"/>
      <c r="QFC1" s="80"/>
      <c r="QFD1" s="80"/>
      <c r="QFE1" s="80"/>
      <c r="QFF1" s="80"/>
      <c r="QFG1" s="80"/>
      <c r="QFH1" s="80"/>
      <c r="QFI1" s="80"/>
      <c r="QFJ1" s="80"/>
      <c r="QFK1" s="80"/>
      <c r="QFL1" s="80"/>
      <c r="QFM1" s="80"/>
      <c r="QFN1" s="80"/>
      <c r="QFO1" s="80"/>
      <c r="QFP1" s="80"/>
      <c r="QFQ1" s="80"/>
      <c r="QFR1" s="80"/>
      <c r="QFS1" s="80"/>
      <c r="QFT1" s="80"/>
      <c r="QFU1" s="80"/>
      <c r="QFV1" s="80"/>
      <c r="QFW1" s="80"/>
      <c r="QFX1" s="80"/>
      <c r="QFY1" s="80"/>
      <c r="QFZ1" s="80"/>
      <c r="QGA1" s="80"/>
      <c r="QGB1" s="80"/>
      <c r="QGC1" s="80"/>
      <c r="QGD1" s="80"/>
      <c r="QGE1" s="80"/>
      <c r="QGF1" s="80"/>
      <c r="QGG1" s="80"/>
      <c r="QGH1" s="80"/>
      <c r="QGI1" s="80"/>
      <c r="QGJ1" s="80"/>
      <c r="QGK1" s="80"/>
      <c r="QGL1" s="80"/>
      <c r="QGM1" s="80"/>
      <c r="QGN1" s="80"/>
      <c r="QGO1" s="80"/>
      <c r="QGP1" s="80"/>
      <c r="QGQ1" s="80"/>
      <c r="QGR1" s="80"/>
      <c r="QGS1" s="80"/>
      <c r="QGT1" s="80"/>
      <c r="QGU1" s="80"/>
      <c r="QGV1" s="80"/>
      <c r="QGW1" s="80"/>
      <c r="QGX1" s="80"/>
      <c r="QGY1" s="80"/>
      <c r="QGZ1" s="80"/>
      <c r="QHA1" s="80"/>
      <c r="QHB1" s="80"/>
      <c r="QHC1" s="80"/>
      <c r="QHD1" s="80"/>
      <c r="QHE1" s="80"/>
      <c r="QHF1" s="80"/>
      <c r="QHG1" s="80"/>
      <c r="QHH1" s="80"/>
      <c r="QHI1" s="80"/>
      <c r="QHJ1" s="80"/>
      <c r="QHK1" s="80"/>
      <c r="QHL1" s="80"/>
      <c r="QHM1" s="80"/>
      <c r="QHN1" s="80"/>
      <c r="QHO1" s="80"/>
      <c r="QHP1" s="80"/>
      <c r="QHQ1" s="80"/>
      <c r="QHR1" s="80"/>
      <c r="QHS1" s="80"/>
      <c r="QHT1" s="80"/>
      <c r="QHU1" s="80"/>
      <c r="QHV1" s="80"/>
      <c r="QHW1" s="80"/>
      <c r="QHX1" s="80"/>
      <c r="QHY1" s="80"/>
      <c r="QHZ1" s="80"/>
      <c r="QIA1" s="80"/>
      <c r="QIB1" s="80"/>
      <c r="QIC1" s="80"/>
      <c r="QID1" s="80"/>
      <c r="QIE1" s="80"/>
      <c r="QIF1" s="80"/>
      <c r="QIG1" s="80"/>
      <c r="QIH1" s="80"/>
      <c r="QII1" s="80"/>
      <c r="QIJ1" s="80"/>
      <c r="QIK1" s="80"/>
      <c r="QIL1" s="80"/>
      <c r="QIM1" s="80"/>
      <c r="QIN1" s="80"/>
      <c r="QIO1" s="80"/>
      <c r="QIP1" s="80"/>
      <c r="QIQ1" s="80"/>
      <c r="QIR1" s="80"/>
      <c r="QIS1" s="80"/>
      <c r="QIT1" s="80"/>
      <c r="QIU1" s="80"/>
      <c r="QIV1" s="80"/>
      <c r="QIW1" s="80"/>
      <c r="QIX1" s="80"/>
      <c r="QIY1" s="80"/>
      <c r="QIZ1" s="80"/>
      <c r="QJA1" s="80"/>
      <c r="QJB1" s="80"/>
      <c r="QJC1" s="80"/>
      <c r="QJD1" s="80"/>
      <c r="QJE1" s="80"/>
      <c r="QJF1" s="80"/>
      <c r="QJG1" s="80"/>
      <c r="QJH1" s="80"/>
      <c r="QJI1" s="80"/>
      <c r="QJJ1" s="80"/>
      <c r="QJK1" s="80"/>
      <c r="QJL1" s="80"/>
      <c r="QJM1" s="80"/>
      <c r="QJN1" s="80"/>
      <c r="QJO1" s="80"/>
      <c r="QJP1" s="80"/>
      <c r="QJQ1" s="80"/>
      <c r="QJR1" s="80"/>
      <c r="QJS1" s="80"/>
      <c r="QJT1" s="80"/>
      <c r="QJU1" s="80"/>
      <c r="QJV1" s="80"/>
      <c r="QJW1" s="80"/>
      <c r="QJX1" s="80"/>
      <c r="QJY1" s="80"/>
      <c r="QJZ1" s="80"/>
      <c r="QKA1" s="80"/>
      <c r="QKB1" s="80"/>
      <c r="QKC1" s="80"/>
      <c r="QKD1" s="80"/>
      <c r="QKE1" s="80"/>
      <c r="QKF1" s="80"/>
      <c r="QKG1" s="80"/>
      <c r="QKH1" s="80"/>
      <c r="QKI1" s="80"/>
      <c r="QKJ1" s="80"/>
      <c r="QKK1" s="80"/>
      <c r="QKL1" s="80"/>
      <c r="QKM1" s="80"/>
      <c r="QKN1" s="80"/>
      <c r="QKO1" s="80"/>
      <c r="QKP1" s="80"/>
      <c r="QKQ1" s="80"/>
      <c r="QKR1" s="80"/>
      <c r="QKS1" s="80"/>
      <c r="QKT1" s="80"/>
      <c r="QKU1" s="80"/>
      <c r="QKV1" s="80"/>
      <c r="QKW1" s="80"/>
      <c r="QKX1" s="80"/>
      <c r="QKY1" s="80"/>
      <c r="QKZ1" s="80"/>
      <c r="QLA1" s="80"/>
      <c r="QLB1" s="80"/>
      <c r="QLC1" s="80"/>
      <c r="QLD1" s="80"/>
      <c r="QLE1" s="80"/>
      <c r="QLF1" s="80"/>
      <c r="QLG1" s="80"/>
      <c r="QLH1" s="80"/>
      <c r="QLI1" s="80"/>
      <c r="QLJ1" s="80"/>
      <c r="QLK1" s="80"/>
      <c r="QLL1" s="80"/>
      <c r="QLM1" s="80"/>
      <c r="QLN1" s="80"/>
      <c r="QLO1" s="80"/>
      <c r="QLP1" s="80"/>
      <c r="QLQ1" s="80"/>
      <c r="QLR1" s="80"/>
      <c r="QLS1" s="80"/>
      <c r="QLT1" s="80"/>
      <c r="QLU1" s="80"/>
      <c r="QLV1" s="80"/>
      <c r="QLW1" s="80"/>
      <c r="QLX1" s="80"/>
      <c r="QLY1" s="80"/>
      <c r="QLZ1" s="80"/>
      <c r="QMA1" s="80"/>
      <c r="QMB1" s="80"/>
      <c r="QMC1" s="80"/>
      <c r="QMD1" s="80"/>
      <c r="QME1" s="80"/>
      <c r="QMF1" s="80"/>
      <c r="QMG1" s="80"/>
      <c r="QMH1" s="80"/>
      <c r="QMI1" s="80"/>
      <c r="QMJ1" s="80"/>
      <c r="QMK1" s="80"/>
      <c r="QML1" s="80"/>
      <c r="QMM1" s="80"/>
      <c r="QMN1" s="80"/>
      <c r="QMO1" s="80"/>
      <c r="QMP1" s="80"/>
      <c r="QMQ1" s="80"/>
      <c r="QMR1" s="80"/>
      <c r="QMS1" s="80"/>
      <c r="QMT1" s="80"/>
      <c r="QMU1" s="80"/>
      <c r="QMV1" s="80"/>
      <c r="QMW1" s="80"/>
      <c r="QMX1" s="80"/>
      <c r="QMY1" s="80"/>
      <c r="QMZ1" s="80"/>
      <c r="QNA1" s="80"/>
      <c r="QNB1" s="80"/>
      <c r="QNC1" s="80"/>
      <c r="QND1" s="80"/>
      <c r="QNE1" s="80"/>
      <c r="QNF1" s="80"/>
      <c r="QNG1" s="80"/>
      <c r="QNH1" s="80"/>
      <c r="QNI1" s="80"/>
      <c r="QNJ1" s="80"/>
      <c r="QNK1" s="80"/>
      <c r="QNL1" s="80"/>
      <c r="QNM1" s="80"/>
      <c r="QNN1" s="80"/>
      <c r="QNO1" s="80"/>
      <c r="QNP1" s="80"/>
      <c r="QNQ1" s="80"/>
      <c r="QNR1" s="80"/>
      <c r="QNS1" s="80"/>
      <c r="QNT1" s="80"/>
      <c r="QNU1" s="80"/>
      <c r="QNV1" s="80"/>
      <c r="QNW1" s="80"/>
      <c r="QNX1" s="80"/>
      <c r="QNY1" s="80"/>
      <c r="QNZ1" s="80"/>
      <c r="QOA1" s="80"/>
      <c r="QOB1" s="80"/>
      <c r="QOC1" s="80"/>
      <c r="QOD1" s="80"/>
      <c r="QOE1" s="80"/>
      <c r="QOF1" s="80"/>
      <c r="QOG1" s="80"/>
      <c r="QOH1" s="80"/>
      <c r="QOI1" s="80"/>
      <c r="QOJ1" s="80"/>
      <c r="QOK1" s="80"/>
      <c r="QOL1" s="80"/>
      <c r="QOM1" s="80"/>
      <c r="QON1" s="80"/>
      <c r="QOO1" s="80"/>
      <c r="QOP1" s="80"/>
      <c r="QOQ1" s="80"/>
      <c r="QOR1" s="80"/>
      <c r="QOS1" s="80"/>
      <c r="QOT1" s="80"/>
      <c r="QOU1" s="80"/>
      <c r="QOV1" s="80"/>
      <c r="QOW1" s="80"/>
      <c r="QOX1" s="80"/>
      <c r="QOY1" s="80"/>
      <c r="QOZ1" s="80"/>
      <c r="QPA1" s="80"/>
      <c r="QPB1" s="80"/>
      <c r="QPC1" s="80"/>
      <c r="QPD1" s="80"/>
      <c r="QPE1" s="80"/>
      <c r="QPF1" s="80"/>
      <c r="QPG1" s="80"/>
      <c r="QPH1" s="80"/>
      <c r="QPI1" s="80"/>
      <c r="QPJ1" s="80"/>
      <c r="QPK1" s="80"/>
      <c r="QPL1" s="80"/>
      <c r="QPM1" s="80"/>
      <c r="QPN1" s="80"/>
      <c r="QPO1" s="80"/>
      <c r="QPP1" s="80"/>
      <c r="QPQ1" s="80"/>
      <c r="QPR1" s="80"/>
      <c r="QPS1" s="80"/>
      <c r="QPT1" s="80"/>
      <c r="QPU1" s="80"/>
      <c r="QPV1" s="80"/>
      <c r="QPW1" s="80"/>
      <c r="QPX1" s="80"/>
      <c r="QPY1" s="80"/>
      <c r="QPZ1" s="80"/>
      <c r="QQA1" s="80"/>
      <c r="QQB1" s="80"/>
      <c r="QQC1" s="80"/>
      <c r="QQD1" s="80"/>
      <c r="QQE1" s="80"/>
      <c r="QQF1" s="80"/>
      <c r="QQG1" s="80"/>
      <c r="QQH1" s="80"/>
      <c r="QQI1" s="80"/>
      <c r="QQJ1" s="80"/>
      <c r="QQK1" s="80"/>
      <c r="QQL1" s="80"/>
      <c r="QQM1" s="80"/>
      <c r="QQN1" s="80"/>
      <c r="QQO1" s="80"/>
      <c r="QQP1" s="80"/>
      <c r="QQQ1" s="80"/>
      <c r="QQR1" s="80"/>
      <c r="QQS1" s="80"/>
      <c r="QQT1" s="80"/>
      <c r="QQU1" s="80"/>
      <c r="QQV1" s="80"/>
      <c r="QQW1" s="80"/>
      <c r="QQX1" s="80"/>
      <c r="QQY1" s="80"/>
      <c r="QQZ1" s="80"/>
      <c r="QRA1" s="80"/>
      <c r="QRB1" s="80"/>
      <c r="QRC1" s="80"/>
      <c r="QRD1" s="80"/>
      <c r="QRE1" s="80"/>
      <c r="QRF1" s="80"/>
      <c r="QRG1" s="80"/>
      <c r="QRH1" s="80"/>
      <c r="QRI1" s="80"/>
      <c r="QRJ1" s="80"/>
      <c r="QRK1" s="80"/>
      <c r="QRL1" s="80"/>
      <c r="QRM1" s="80"/>
      <c r="QRN1" s="80"/>
      <c r="QRO1" s="80"/>
      <c r="QRP1" s="80"/>
      <c r="QRQ1" s="80"/>
      <c r="QRR1" s="80"/>
      <c r="QRS1" s="80"/>
      <c r="QRT1" s="80"/>
      <c r="QRU1" s="80"/>
      <c r="QRV1" s="80"/>
      <c r="QRW1" s="80"/>
      <c r="QRX1" s="80"/>
      <c r="QRY1" s="80"/>
      <c r="QRZ1" s="80"/>
      <c r="QSA1" s="80"/>
      <c r="QSB1" s="80"/>
      <c r="QSC1" s="80"/>
      <c r="QSD1" s="80"/>
      <c r="QSE1" s="80"/>
      <c r="QSF1" s="80"/>
      <c r="QSG1" s="80"/>
      <c r="QSH1" s="80"/>
      <c r="QSI1" s="80"/>
      <c r="QSJ1" s="80"/>
      <c r="QSK1" s="80"/>
      <c r="QSL1" s="80"/>
      <c r="QSM1" s="80"/>
      <c r="QSN1" s="80"/>
      <c r="QSO1" s="80"/>
      <c r="QSP1" s="80"/>
      <c r="QSQ1" s="80"/>
      <c r="QSR1" s="80"/>
      <c r="QSS1" s="80"/>
      <c r="QST1" s="80"/>
      <c r="QSU1" s="80"/>
      <c r="QSV1" s="80"/>
      <c r="QSW1" s="80"/>
      <c r="QSX1" s="80"/>
      <c r="QSY1" s="80"/>
      <c r="QSZ1" s="80"/>
      <c r="QTA1" s="80"/>
      <c r="QTB1" s="80"/>
      <c r="QTC1" s="80"/>
      <c r="QTD1" s="80"/>
      <c r="QTE1" s="80"/>
      <c r="QTF1" s="80"/>
      <c r="QTG1" s="80"/>
      <c r="QTH1" s="80"/>
      <c r="QTI1" s="80"/>
      <c r="QTJ1" s="80"/>
      <c r="QTK1" s="80"/>
      <c r="QTL1" s="80"/>
      <c r="QTM1" s="80"/>
      <c r="QTN1" s="80"/>
      <c r="QTO1" s="80"/>
      <c r="QTP1" s="80"/>
      <c r="QTQ1" s="80"/>
      <c r="QTR1" s="80"/>
      <c r="QTS1" s="80"/>
      <c r="QTT1" s="80"/>
      <c r="QTU1" s="80"/>
      <c r="QTV1" s="80"/>
      <c r="QTW1" s="80"/>
      <c r="QTX1" s="80"/>
      <c r="QTY1" s="80"/>
      <c r="QTZ1" s="80"/>
      <c r="QUA1" s="80"/>
      <c r="QUB1" s="80"/>
      <c r="QUC1" s="80"/>
      <c r="QUD1" s="80"/>
      <c r="QUE1" s="80"/>
      <c r="QUF1" s="80"/>
      <c r="QUG1" s="80"/>
      <c r="QUH1" s="80"/>
      <c r="QUI1" s="80"/>
      <c r="QUJ1" s="80"/>
      <c r="QUK1" s="80"/>
      <c r="QUL1" s="80"/>
      <c r="QUM1" s="80"/>
      <c r="QUN1" s="80"/>
      <c r="QUO1" s="80"/>
      <c r="QUP1" s="80"/>
      <c r="QUQ1" s="80"/>
      <c r="QUR1" s="80"/>
      <c r="QUS1" s="80"/>
      <c r="QUT1" s="80"/>
      <c r="QUU1" s="80"/>
      <c r="QUV1" s="80"/>
      <c r="QUW1" s="80"/>
      <c r="QUX1" s="80"/>
      <c r="QUY1" s="80"/>
      <c r="QUZ1" s="80"/>
      <c r="QVA1" s="80"/>
      <c r="QVB1" s="80"/>
      <c r="QVC1" s="80"/>
      <c r="QVD1" s="80"/>
      <c r="QVE1" s="80"/>
      <c r="QVF1" s="80"/>
      <c r="QVG1" s="80"/>
      <c r="QVH1" s="80"/>
      <c r="QVI1" s="80"/>
      <c r="QVJ1" s="80"/>
      <c r="QVK1" s="80"/>
      <c r="QVL1" s="80"/>
      <c r="QVM1" s="80"/>
      <c r="QVN1" s="80"/>
      <c r="QVO1" s="80"/>
      <c r="QVP1" s="80"/>
      <c r="QVQ1" s="80"/>
      <c r="QVR1" s="80"/>
      <c r="QVS1" s="80"/>
      <c r="QVT1" s="80"/>
      <c r="QVU1" s="80"/>
      <c r="QVV1" s="80"/>
      <c r="QVW1" s="80"/>
      <c r="QVX1" s="80"/>
      <c r="QVY1" s="80"/>
      <c r="QVZ1" s="80"/>
      <c r="QWA1" s="80"/>
      <c r="QWB1" s="80"/>
      <c r="QWC1" s="80"/>
      <c r="QWD1" s="80"/>
      <c r="QWE1" s="80"/>
      <c r="QWF1" s="80"/>
      <c r="QWG1" s="80"/>
      <c r="QWH1" s="80"/>
      <c r="QWI1" s="80"/>
      <c r="QWJ1" s="80"/>
      <c r="QWK1" s="80"/>
      <c r="QWL1" s="80"/>
      <c r="QWM1" s="80"/>
      <c r="QWN1" s="80"/>
      <c r="QWO1" s="80"/>
      <c r="QWP1" s="80"/>
      <c r="QWQ1" s="80"/>
      <c r="QWR1" s="80"/>
      <c r="QWS1" s="80"/>
      <c r="QWT1" s="80"/>
      <c r="QWU1" s="80"/>
      <c r="QWV1" s="80"/>
      <c r="QWW1" s="80"/>
      <c r="QWX1" s="80"/>
      <c r="QWY1" s="80"/>
      <c r="QWZ1" s="80"/>
      <c r="QXA1" s="80"/>
      <c r="QXB1" s="80"/>
      <c r="QXC1" s="80"/>
      <c r="QXD1" s="80"/>
      <c r="QXE1" s="80"/>
      <c r="QXF1" s="80"/>
      <c r="QXG1" s="80"/>
      <c r="QXH1" s="80"/>
      <c r="QXI1" s="80"/>
      <c r="QXJ1" s="80"/>
      <c r="QXK1" s="80"/>
      <c r="QXL1" s="80"/>
      <c r="QXM1" s="80"/>
      <c r="QXN1" s="80"/>
      <c r="QXO1" s="80"/>
      <c r="QXP1" s="80"/>
      <c r="QXQ1" s="80"/>
      <c r="QXR1" s="80"/>
      <c r="QXS1" s="80"/>
      <c r="QXT1" s="80"/>
      <c r="QXU1" s="80"/>
      <c r="QXV1" s="80"/>
      <c r="QXW1" s="80"/>
      <c r="QXX1" s="80"/>
      <c r="QXY1" s="80"/>
      <c r="QXZ1" s="80"/>
      <c r="QYA1" s="80"/>
      <c r="QYB1" s="80"/>
      <c r="QYC1" s="80"/>
      <c r="QYD1" s="80"/>
      <c r="QYE1" s="80"/>
      <c r="QYF1" s="80"/>
      <c r="QYG1" s="80"/>
      <c r="QYH1" s="80"/>
      <c r="QYI1" s="80"/>
      <c r="QYJ1" s="80"/>
      <c r="QYK1" s="80"/>
      <c r="QYL1" s="80"/>
      <c r="QYM1" s="80"/>
      <c r="QYN1" s="80"/>
      <c r="QYO1" s="80"/>
      <c r="QYP1" s="80"/>
      <c r="QYQ1" s="80"/>
      <c r="QYR1" s="80"/>
      <c r="QYS1" s="80"/>
      <c r="QYT1" s="80"/>
      <c r="QYU1" s="80"/>
      <c r="QYV1" s="80"/>
      <c r="QYW1" s="80"/>
      <c r="QYX1" s="80"/>
      <c r="QYY1" s="80"/>
      <c r="QYZ1" s="80"/>
      <c r="QZA1" s="80"/>
      <c r="QZB1" s="80"/>
      <c r="QZC1" s="80"/>
      <c r="QZD1" s="80"/>
      <c r="QZE1" s="80"/>
      <c r="QZF1" s="80"/>
      <c r="QZG1" s="80"/>
      <c r="QZH1" s="80"/>
      <c r="QZI1" s="80"/>
      <c r="QZJ1" s="80"/>
      <c r="QZK1" s="80"/>
      <c r="QZL1" s="80"/>
      <c r="QZM1" s="80"/>
      <c r="QZN1" s="80"/>
      <c r="QZO1" s="80"/>
      <c r="QZP1" s="80"/>
      <c r="QZQ1" s="80"/>
      <c r="QZR1" s="80"/>
      <c r="QZS1" s="80"/>
      <c r="QZT1" s="80"/>
      <c r="QZU1" s="80"/>
      <c r="QZV1" s="80"/>
      <c r="QZW1" s="80"/>
      <c r="QZX1" s="80"/>
      <c r="QZY1" s="80"/>
      <c r="QZZ1" s="80"/>
      <c r="RAA1" s="80"/>
      <c r="RAB1" s="80"/>
      <c r="RAC1" s="80"/>
      <c r="RAD1" s="80"/>
      <c r="RAE1" s="80"/>
      <c r="RAF1" s="80"/>
      <c r="RAG1" s="80"/>
      <c r="RAH1" s="80"/>
      <c r="RAI1" s="80"/>
      <c r="RAJ1" s="80"/>
      <c r="RAK1" s="80"/>
      <c r="RAL1" s="80"/>
      <c r="RAM1" s="80"/>
      <c r="RAN1" s="80"/>
      <c r="RAO1" s="80"/>
      <c r="RAP1" s="80"/>
      <c r="RAQ1" s="80"/>
      <c r="RAR1" s="80"/>
      <c r="RAS1" s="80"/>
      <c r="RAT1" s="80"/>
      <c r="RAU1" s="80"/>
      <c r="RAV1" s="80"/>
      <c r="RAW1" s="80"/>
      <c r="RAX1" s="80"/>
      <c r="RAY1" s="80"/>
      <c r="RAZ1" s="80"/>
      <c r="RBA1" s="80"/>
      <c r="RBB1" s="80"/>
      <c r="RBC1" s="80"/>
      <c r="RBD1" s="80"/>
      <c r="RBE1" s="80"/>
      <c r="RBF1" s="80"/>
      <c r="RBG1" s="80"/>
      <c r="RBH1" s="80"/>
      <c r="RBI1" s="80"/>
      <c r="RBJ1" s="80"/>
      <c r="RBK1" s="80"/>
      <c r="RBL1" s="80"/>
      <c r="RBM1" s="80"/>
      <c r="RBN1" s="80"/>
      <c r="RBO1" s="80"/>
      <c r="RBP1" s="80"/>
      <c r="RBQ1" s="80"/>
      <c r="RBR1" s="80"/>
      <c r="RBS1" s="80"/>
      <c r="RBT1" s="80"/>
      <c r="RBU1" s="80"/>
      <c r="RBV1" s="80"/>
      <c r="RBW1" s="80"/>
      <c r="RBX1" s="80"/>
      <c r="RBY1" s="80"/>
      <c r="RBZ1" s="80"/>
      <c r="RCA1" s="80"/>
      <c r="RCB1" s="80"/>
      <c r="RCC1" s="80"/>
      <c r="RCD1" s="80"/>
      <c r="RCE1" s="80"/>
      <c r="RCF1" s="80"/>
      <c r="RCG1" s="80"/>
      <c r="RCH1" s="80"/>
      <c r="RCI1" s="80"/>
      <c r="RCJ1" s="80"/>
      <c r="RCK1" s="80"/>
      <c r="RCL1" s="80"/>
      <c r="RCM1" s="80"/>
      <c r="RCN1" s="80"/>
      <c r="RCO1" s="80"/>
      <c r="RCP1" s="80"/>
      <c r="RCQ1" s="80"/>
      <c r="RCR1" s="80"/>
      <c r="RCS1" s="80"/>
      <c r="RCT1" s="80"/>
      <c r="RCU1" s="80"/>
      <c r="RCV1" s="80"/>
      <c r="RCW1" s="80"/>
      <c r="RCX1" s="80"/>
      <c r="RCY1" s="80"/>
      <c r="RCZ1" s="80"/>
      <c r="RDA1" s="80"/>
      <c r="RDB1" s="80"/>
      <c r="RDC1" s="80"/>
      <c r="RDD1" s="80"/>
      <c r="RDE1" s="80"/>
      <c r="RDF1" s="80"/>
      <c r="RDG1" s="80"/>
      <c r="RDH1" s="80"/>
      <c r="RDI1" s="80"/>
      <c r="RDJ1" s="80"/>
      <c r="RDK1" s="80"/>
      <c r="RDL1" s="80"/>
      <c r="RDM1" s="80"/>
      <c r="RDN1" s="80"/>
      <c r="RDO1" s="80"/>
      <c r="RDP1" s="80"/>
      <c r="RDQ1" s="80"/>
      <c r="RDR1" s="80"/>
      <c r="RDS1" s="80"/>
      <c r="RDT1" s="80"/>
      <c r="RDU1" s="80"/>
      <c r="RDV1" s="80"/>
      <c r="RDW1" s="80"/>
      <c r="RDX1" s="80"/>
      <c r="RDY1" s="80"/>
      <c r="RDZ1" s="80"/>
      <c r="REA1" s="80"/>
      <c r="REB1" s="80"/>
      <c r="REC1" s="80"/>
      <c r="RED1" s="80"/>
      <c r="REE1" s="80"/>
      <c r="REF1" s="80"/>
      <c r="REG1" s="80"/>
      <c r="REH1" s="80"/>
      <c r="REI1" s="80"/>
      <c r="REJ1" s="80"/>
      <c r="REK1" s="80"/>
      <c r="REL1" s="80"/>
      <c r="REM1" s="80"/>
      <c r="REN1" s="80"/>
      <c r="REO1" s="80"/>
      <c r="REP1" s="80"/>
      <c r="REQ1" s="80"/>
      <c r="RER1" s="80"/>
      <c r="RES1" s="80"/>
      <c r="RET1" s="80"/>
      <c r="REU1" s="80"/>
      <c r="REV1" s="80"/>
      <c r="REW1" s="80"/>
      <c r="REX1" s="80"/>
      <c r="REY1" s="80"/>
      <c r="REZ1" s="80"/>
      <c r="RFA1" s="80"/>
      <c r="RFB1" s="80"/>
      <c r="RFC1" s="80"/>
      <c r="RFD1" s="80"/>
      <c r="RFE1" s="80"/>
      <c r="RFF1" s="80"/>
      <c r="RFG1" s="80"/>
      <c r="RFH1" s="80"/>
      <c r="RFI1" s="80"/>
      <c r="RFJ1" s="80"/>
      <c r="RFK1" s="80"/>
      <c r="RFL1" s="80"/>
      <c r="RFM1" s="80"/>
      <c r="RFN1" s="80"/>
      <c r="RFO1" s="80"/>
      <c r="RFP1" s="80"/>
      <c r="RFQ1" s="80"/>
      <c r="RFR1" s="80"/>
      <c r="RFS1" s="80"/>
      <c r="RFT1" s="80"/>
      <c r="RFU1" s="80"/>
      <c r="RFV1" s="80"/>
      <c r="RFW1" s="80"/>
      <c r="RFX1" s="80"/>
      <c r="RFY1" s="80"/>
      <c r="RFZ1" s="80"/>
      <c r="RGA1" s="80"/>
      <c r="RGB1" s="80"/>
      <c r="RGC1" s="80"/>
      <c r="RGD1" s="80"/>
      <c r="RGE1" s="80"/>
      <c r="RGF1" s="80"/>
      <c r="RGG1" s="80"/>
      <c r="RGH1" s="80"/>
      <c r="RGI1" s="80"/>
      <c r="RGJ1" s="80"/>
      <c r="RGK1" s="80"/>
      <c r="RGL1" s="80"/>
      <c r="RGM1" s="80"/>
      <c r="RGN1" s="80"/>
      <c r="RGO1" s="80"/>
      <c r="RGP1" s="80"/>
      <c r="RGQ1" s="80"/>
      <c r="RGR1" s="80"/>
      <c r="RGS1" s="80"/>
      <c r="RGT1" s="80"/>
      <c r="RGU1" s="80"/>
      <c r="RGV1" s="80"/>
      <c r="RGW1" s="80"/>
      <c r="RGX1" s="80"/>
      <c r="RGY1" s="80"/>
      <c r="RGZ1" s="80"/>
      <c r="RHA1" s="80"/>
      <c r="RHB1" s="80"/>
      <c r="RHC1" s="80"/>
      <c r="RHD1" s="80"/>
      <c r="RHE1" s="80"/>
      <c r="RHF1" s="80"/>
      <c r="RHG1" s="80"/>
      <c r="RHH1" s="80"/>
      <c r="RHI1" s="80"/>
      <c r="RHJ1" s="80"/>
      <c r="RHK1" s="80"/>
      <c r="RHL1" s="80"/>
      <c r="RHM1" s="80"/>
      <c r="RHN1" s="80"/>
      <c r="RHO1" s="80"/>
      <c r="RHP1" s="80"/>
      <c r="RHQ1" s="80"/>
      <c r="RHR1" s="80"/>
      <c r="RHS1" s="80"/>
      <c r="RHT1" s="80"/>
      <c r="RHU1" s="80"/>
      <c r="RHV1" s="80"/>
      <c r="RHW1" s="80"/>
      <c r="RHX1" s="80"/>
      <c r="RHY1" s="80"/>
      <c r="RHZ1" s="80"/>
      <c r="RIA1" s="80"/>
      <c r="RIB1" s="80"/>
      <c r="RIC1" s="80"/>
      <c r="RID1" s="80"/>
      <c r="RIE1" s="80"/>
      <c r="RIF1" s="80"/>
      <c r="RIG1" s="80"/>
      <c r="RIH1" s="80"/>
      <c r="RII1" s="80"/>
      <c r="RIJ1" s="80"/>
      <c r="RIK1" s="80"/>
      <c r="RIL1" s="80"/>
      <c r="RIM1" s="80"/>
      <c r="RIN1" s="80"/>
      <c r="RIO1" s="80"/>
      <c r="RIP1" s="80"/>
      <c r="RIQ1" s="80"/>
      <c r="RIR1" s="80"/>
      <c r="RIS1" s="80"/>
      <c r="RIT1" s="80"/>
      <c r="RIU1" s="80"/>
      <c r="RIV1" s="80"/>
      <c r="RIW1" s="80"/>
      <c r="RIX1" s="80"/>
      <c r="RIY1" s="80"/>
      <c r="RIZ1" s="80"/>
      <c r="RJA1" s="80"/>
      <c r="RJB1" s="80"/>
      <c r="RJC1" s="80"/>
      <c r="RJD1" s="80"/>
      <c r="RJE1" s="80"/>
      <c r="RJF1" s="80"/>
      <c r="RJG1" s="80"/>
      <c r="RJH1" s="80"/>
      <c r="RJI1" s="80"/>
      <c r="RJJ1" s="80"/>
      <c r="RJK1" s="80"/>
      <c r="RJL1" s="80"/>
      <c r="RJM1" s="80"/>
      <c r="RJN1" s="80"/>
      <c r="RJO1" s="80"/>
      <c r="RJP1" s="80"/>
      <c r="RJQ1" s="80"/>
      <c r="RJR1" s="80"/>
      <c r="RJS1" s="80"/>
      <c r="RJT1" s="80"/>
      <c r="RJU1" s="80"/>
      <c r="RJV1" s="80"/>
      <c r="RJW1" s="80"/>
      <c r="RJX1" s="80"/>
      <c r="RJY1" s="80"/>
      <c r="RJZ1" s="80"/>
      <c r="RKA1" s="80"/>
      <c r="RKB1" s="80"/>
      <c r="RKC1" s="80"/>
      <c r="RKD1" s="80"/>
      <c r="RKE1" s="80"/>
      <c r="RKF1" s="80"/>
      <c r="RKG1" s="80"/>
      <c r="RKH1" s="80"/>
      <c r="RKI1" s="80"/>
      <c r="RKJ1" s="80"/>
      <c r="RKK1" s="80"/>
      <c r="RKL1" s="80"/>
      <c r="RKM1" s="80"/>
      <c r="RKN1" s="80"/>
      <c r="RKO1" s="80"/>
      <c r="RKP1" s="80"/>
      <c r="RKQ1" s="80"/>
      <c r="RKR1" s="80"/>
      <c r="RKS1" s="80"/>
      <c r="RKT1" s="80"/>
      <c r="RKU1" s="80"/>
      <c r="RKV1" s="80"/>
      <c r="RKW1" s="80"/>
      <c r="RKX1" s="80"/>
      <c r="RKY1" s="80"/>
      <c r="RKZ1" s="80"/>
      <c r="RLA1" s="80"/>
      <c r="RLB1" s="80"/>
      <c r="RLC1" s="80"/>
      <c r="RLD1" s="80"/>
      <c r="RLE1" s="80"/>
      <c r="RLF1" s="80"/>
      <c r="RLG1" s="80"/>
      <c r="RLH1" s="80"/>
      <c r="RLI1" s="80"/>
      <c r="RLJ1" s="80"/>
      <c r="RLK1" s="80"/>
      <c r="RLL1" s="80"/>
      <c r="RLM1" s="80"/>
      <c r="RLN1" s="80"/>
      <c r="RLO1" s="80"/>
      <c r="RLP1" s="80"/>
      <c r="RLQ1" s="80"/>
      <c r="RLR1" s="80"/>
      <c r="RLS1" s="80"/>
      <c r="RLT1" s="80"/>
      <c r="RLU1" s="80"/>
      <c r="RLV1" s="80"/>
      <c r="RLW1" s="80"/>
      <c r="RLX1" s="80"/>
      <c r="RLY1" s="80"/>
      <c r="RLZ1" s="80"/>
      <c r="RMA1" s="80"/>
      <c r="RMB1" s="80"/>
      <c r="RMC1" s="80"/>
      <c r="RMD1" s="80"/>
      <c r="RME1" s="80"/>
      <c r="RMF1" s="80"/>
      <c r="RMG1" s="80"/>
      <c r="RMH1" s="80"/>
      <c r="RMI1" s="80"/>
      <c r="RMJ1" s="80"/>
      <c r="RMK1" s="80"/>
      <c r="RML1" s="80"/>
      <c r="RMM1" s="80"/>
      <c r="RMN1" s="80"/>
      <c r="RMO1" s="80"/>
      <c r="RMP1" s="80"/>
      <c r="RMQ1" s="80"/>
      <c r="RMR1" s="80"/>
      <c r="RMS1" s="80"/>
      <c r="RMT1" s="80"/>
      <c r="RMU1" s="80"/>
      <c r="RMV1" s="80"/>
      <c r="RMW1" s="80"/>
      <c r="RMX1" s="80"/>
      <c r="RMY1" s="80"/>
      <c r="RMZ1" s="80"/>
      <c r="RNA1" s="80"/>
      <c r="RNB1" s="80"/>
      <c r="RNC1" s="80"/>
      <c r="RND1" s="80"/>
      <c r="RNE1" s="80"/>
      <c r="RNF1" s="80"/>
      <c r="RNG1" s="80"/>
      <c r="RNH1" s="80"/>
      <c r="RNI1" s="80"/>
      <c r="RNJ1" s="80"/>
      <c r="RNK1" s="80"/>
      <c r="RNL1" s="80"/>
      <c r="RNM1" s="80"/>
      <c r="RNN1" s="80"/>
      <c r="RNO1" s="80"/>
      <c r="RNP1" s="80"/>
      <c r="RNQ1" s="80"/>
      <c r="RNR1" s="80"/>
      <c r="RNS1" s="80"/>
      <c r="RNT1" s="80"/>
      <c r="RNU1" s="80"/>
      <c r="RNV1" s="80"/>
      <c r="RNW1" s="80"/>
      <c r="RNX1" s="80"/>
      <c r="RNY1" s="80"/>
      <c r="RNZ1" s="80"/>
      <c r="ROA1" s="80"/>
      <c r="ROB1" s="80"/>
      <c r="ROC1" s="80"/>
      <c r="ROD1" s="80"/>
      <c r="ROE1" s="80"/>
      <c r="ROF1" s="80"/>
      <c r="ROG1" s="80"/>
      <c r="ROH1" s="80"/>
      <c r="ROI1" s="80"/>
      <c r="ROJ1" s="80"/>
      <c r="ROK1" s="80"/>
      <c r="ROL1" s="80"/>
      <c r="ROM1" s="80"/>
      <c r="RON1" s="80"/>
      <c r="ROO1" s="80"/>
      <c r="ROP1" s="80"/>
      <c r="ROQ1" s="80"/>
      <c r="ROR1" s="80"/>
      <c r="ROS1" s="80"/>
      <c r="ROT1" s="80"/>
      <c r="ROU1" s="80"/>
      <c r="ROV1" s="80"/>
      <c r="ROW1" s="80"/>
      <c r="ROX1" s="80"/>
      <c r="ROY1" s="80"/>
      <c r="ROZ1" s="80"/>
      <c r="RPA1" s="80"/>
      <c r="RPB1" s="80"/>
      <c r="RPC1" s="80"/>
      <c r="RPD1" s="80"/>
      <c r="RPE1" s="80"/>
      <c r="RPF1" s="80"/>
      <c r="RPG1" s="80"/>
      <c r="RPH1" s="80"/>
      <c r="RPI1" s="80"/>
      <c r="RPJ1" s="80"/>
      <c r="RPK1" s="80"/>
      <c r="RPL1" s="80"/>
      <c r="RPM1" s="80"/>
      <c r="RPN1" s="80"/>
      <c r="RPO1" s="80"/>
      <c r="RPP1" s="80"/>
      <c r="RPQ1" s="80"/>
      <c r="RPR1" s="80"/>
      <c r="RPS1" s="80"/>
      <c r="RPT1" s="80"/>
      <c r="RPU1" s="80"/>
      <c r="RPV1" s="80"/>
      <c r="RPW1" s="80"/>
      <c r="RPX1" s="80"/>
      <c r="RPY1" s="80"/>
      <c r="RPZ1" s="80"/>
      <c r="RQA1" s="80"/>
      <c r="RQB1" s="80"/>
      <c r="RQC1" s="80"/>
      <c r="RQD1" s="80"/>
      <c r="RQE1" s="80"/>
      <c r="RQF1" s="80"/>
      <c r="RQG1" s="80"/>
      <c r="RQH1" s="80"/>
      <c r="RQI1" s="80"/>
      <c r="RQJ1" s="80"/>
      <c r="RQK1" s="80"/>
      <c r="RQL1" s="80"/>
      <c r="RQM1" s="80"/>
      <c r="RQN1" s="80"/>
      <c r="RQO1" s="80"/>
      <c r="RQP1" s="80"/>
      <c r="RQQ1" s="80"/>
      <c r="RQR1" s="80"/>
      <c r="RQS1" s="80"/>
      <c r="RQT1" s="80"/>
      <c r="RQU1" s="80"/>
      <c r="RQV1" s="80"/>
      <c r="RQW1" s="80"/>
      <c r="RQX1" s="80"/>
      <c r="RQY1" s="80"/>
      <c r="RQZ1" s="80"/>
      <c r="RRA1" s="80"/>
      <c r="RRB1" s="80"/>
      <c r="RRC1" s="80"/>
      <c r="RRD1" s="80"/>
      <c r="RRE1" s="80"/>
      <c r="RRF1" s="80"/>
      <c r="RRG1" s="80"/>
      <c r="RRH1" s="80"/>
      <c r="RRI1" s="80"/>
      <c r="RRJ1" s="80"/>
      <c r="RRK1" s="80"/>
      <c r="RRL1" s="80"/>
      <c r="RRM1" s="80"/>
      <c r="RRN1" s="80"/>
      <c r="RRO1" s="80"/>
      <c r="RRP1" s="80"/>
      <c r="RRQ1" s="80"/>
      <c r="RRR1" s="80"/>
      <c r="RRS1" s="80"/>
      <c r="RRT1" s="80"/>
      <c r="RRU1" s="80"/>
      <c r="RRV1" s="80"/>
      <c r="RRW1" s="80"/>
      <c r="RRX1" s="80"/>
      <c r="RRY1" s="80"/>
      <c r="RRZ1" s="80"/>
      <c r="RSA1" s="80"/>
      <c r="RSB1" s="80"/>
      <c r="RSC1" s="80"/>
      <c r="RSD1" s="80"/>
      <c r="RSE1" s="80"/>
      <c r="RSF1" s="80"/>
      <c r="RSG1" s="80"/>
      <c r="RSH1" s="80"/>
      <c r="RSI1" s="80"/>
      <c r="RSJ1" s="80"/>
      <c r="RSK1" s="80"/>
      <c r="RSL1" s="80"/>
      <c r="RSM1" s="80"/>
      <c r="RSN1" s="80"/>
      <c r="RSO1" s="80"/>
      <c r="RSP1" s="80"/>
      <c r="RSQ1" s="80"/>
      <c r="RSR1" s="80"/>
      <c r="RSS1" s="80"/>
      <c r="RST1" s="80"/>
      <c r="RSU1" s="80"/>
      <c r="RSV1" s="80"/>
      <c r="RSW1" s="80"/>
      <c r="RSX1" s="80"/>
      <c r="RSY1" s="80"/>
      <c r="RSZ1" s="80"/>
      <c r="RTA1" s="80"/>
      <c r="RTB1" s="80"/>
      <c r="RTC1" s="80"/>
      <c r="RTD1" s="80"/>
      <c r="RTE1" s="80"/>
      <c r="RTF1" s="80"/>
      <c r="RTG1" s="80"/>
      <c r="RTH1" s="80"/>
      <c r="RTI1" s="80"/>
      <c r="RTJ1" s="80"/>
      <c r="RTK1" s="80"/>
      <c r="RTL1" s="80"/>
      <c r="RTM1" s="80"/>
      <c r="RTN1" s="80"/>
      <c r="RTO1" s="80"/>
      <c r="RTP1" s="80"/>
      <c r="RTQ1" s="80"/>
      <c r="RTR1" s="80"/>
      <c r="RTS1" s="80"/>
      <c r="RTT1" s="80"/>
      <c r="RTU1" s="80"/>
      <c r="RTV1" s="80"/>
      <c r="RTW1" s="80"/>
      <c r="RTX1" s="80"/>
      <c r="RTY1" s="80"/>
      <c r="RTZ1" s="80"/>
      <c r="RUA1" s="80"/>
      <c r="RUB1" s="80"/>
      <c r="RUC1" s="80"/>
      <c r="RUD1" s="80"/>
      <c r="RUE1" s="80"/>
      <c r="RUF1" s="80"/>
      <c r="RUG1" s="80"/>
      <c r="RUH1" s="80"/>
      <c r="RUI1" s="80"/>
      <c r="RUJ1" s="80"/>
      <c r="RUK1" s="80"/>
      <c r="RUL1" s="80"/>
      <c r="RUM1" s="80"/>
      <c r="RUN1" s="80"/>
      <c r="RUO1" s="80"/>
      <c r="RUP1" s="80"/>
      <c r="RUQ1" s="80"/>
      <c r="RUR1" s="80"/>
      <c r="RUS1" s="80"/>
      <c r="RUT1" s="80"/>
      <c r="RUU1" s="80"/>
      <c r="RUV1" s="80"/>
      <c r="RUW1" s="80"/>
      <c r="RUX1" s="80"/>
      <c r="RUY1" s="80"/>
      <c r="RUZ1" s="80"/>
      <c r="RVA1" s="80"/>
      <c r="RVB1" s="80"/>
      <c r="RVC1" s="80"/>
      <c r="RVD1" s="80"/>
      <c r="RVE1" s="80"/>
      <c r="RVF1" s="80"/>
      <c r="RVG1" s="80"/>
      <c r="RVH1" s="80"/>
      <c r="RVI1" s="80"/>
      <c r="RVJ1" s="80"/>
      <c r="RVK1" s="80"/>
      <c r="RVL1" s="80"/>
      <c r="RVM1" s="80"/>
      <c r="RVN1" s="80"/>
      <c r="RVO1" s="80"/>
      <c r="RVP1" s="80"/>
      <c r="RVQ1" s="80"/>
      <c r="RVR1" s="80"/>
      <c r="RVS1" s="80"/>
      <c r="RVT1" s="80"/>
      <c r="RVU1" s="80"/>
      <c r="RVV1" s="80"/>
      <c r="RVW1" s="80"/>
      <c r="RVX1" s="80"/>
      <c r="RVY1" s="80"/>
      <c r="RVZ1" s="80"/>
      <c r="RWA1" s="80"/>
      <c r="RWB1" s="80"/>
      <c r="RWC1" s="80"/>
      <c r="RWD1" s="80"/>
      <c r="RWE1" s="80"/>
      <c r="RWF1" s="80"/>
      <c r="RWG1" s="80"/>
      <c r="RWH1" s="80"/>
      <c r="RWI1" s="80"/>
      <c r="RWJ1" s="80"/>
      <c r="RWK1" s="80"/>
      <c r="RWL1" s="80"/>
      <c r="RWM1" s="80"/>
      <c r="RWN1" s="80"/>
      <c r="RWO1" s="80"/>
      <c r="RWP1" s="80"/>
      <c r="RWQ1" s="80"/>
      <c r="RWR1" s="80"/>
      <c r="RWS1" s="80"/>
      <c r="RWT1" s="80"/>
      <c r="RWU1" s="80"/>
      <c r="RWV1" s="80"/>
      <c r="RWW1" s="80"/>
      <c r="RWX1" s="80"/>
      <c r="RWY1" s="80"/>
      <c r="RWZ1" s="80"/>
      <c r="RXA1" s="80"/>
      <c r="RXB1" s="80"/>
      <c r="RXC1" s="80"/>
      <c r="RXD1" s="80"/>
      <c r="RXE1" s="80"/>
      <c r="RXF1" s="80"/>
      <c r="RXG1" s="80"/>
      <c r="RXH1" s="80"/>
      <c r="RXI1" s="80"/>
      <c r="RXJ1" s="80"/>
      <c r="RXK1" s="80"/>
      <c r="RXL1" s="80"/>
      <c r="RXM1" s="80"/>
      <c r="RXN1" s="80"/>
      <c r="RXO1" s="80"/>
      <c r="RXP1" s="80"/>
      <c r="RXQ1" s="80"/>
      <c r="RXR1" s="80"/>
      <c r="RXS1" s="80"/>
      <c r="RXT1" s="80"/>
      <c r="RXU1" s="80"/>
      <c r="RXV1" s="80"/>
      <c r="RXW1" s="80"/>
      <c r="RXX1" s="80"/>
      <c r="RXY1" s="80"/>
      <c r="RXZ1" s="80"/>
      <c r="RYA1" s="80"/>
      <c r="RYB1" s="80"/>
      <c r="RYC1" s="80"/>
      <c r="RYD1" s="80"/>
      <c r="RYE1" s="80"/>
      <c r="RYF1" s="80"/>
      <c r="RYG1" s="80"/>
      <c r="RYH1" s="80"/>
      <c r="RYI1" s="80"/>
      <c r="RYJ1" s="80"/>
      <c r="RYK1" s="80"/>
      <c r="RYL1" s="80"/>
      <c r="RYM1" s="80"/>
      <c r="RYN1" s="80"/>
      <c r="RYO1" s="80"/>
      <c r="RYP1" s="80"/>
      <c r="RYQ1" s="80"/>
      <c r="RYR1" s="80"/>
      <c r="RYS1" s="80"/>
      <c r="RYT1" s="80"/>
      <c r="RYU1" s="80"/>
      <c r="RYV1" s="80"/>
      <c r="RYW1" s="80"/>
      <c r="RYX1" s="80"/>
      <c r="RYY1" s="80"/>
      <c r="RYZ1" s="80"/>
      <c r="RZA1" s="80"/>
      <c r="RZB1" s="80"/>
      <c r="RZC1" s="80"/>
      <c r="RZD1" s="80"/>
      <c r="RZE1" s="80"/>
      <c r="RZF1" s="80"/>
      <c r="RZG1" s="80"/>
      <c r="RZH1" s="80"/>
      <c r="RZI1" s="80"/>
      <c r="RZJ1" s="80"/>
      <c r="RZK1" s="80"/>
      <c r="RZL1" s="80"/>
      <c r="RZM1" s="80"/>
      <c r="RZN1" s="80"/>
      <c r="RZO1" s="80"/>
      <c r="RZP1" s="80"/>
      <c r="RZQ1" s="80"/>
      <c r="RZR1" s="80"/>
      <c r="RZS1" s="80"/>
      <c r="RZT1" s="80"/>
      <c r="RZU1" s="80"/>
      <c r="RZV1" s="80"/>
      <c r="RZW1" s="80"/>
      <c r="RZX1" s="80"/>
      <c r="RZY1" s="80"/>
      <c r="RZZ1" s="80"/>
      <c r="SAA1" s="80"/>
      <c r="SAB1" s="80"/>
      <c r="SAC1" s="80"/>
      <c r="SAD1" s="80"/>
      <c r="SAE1" s="80"/>
      <c r="SAF1" s="80"/>
      <c r="SAG1" s="80"/>
      <c r="SAH1" s="80"/>
      <c r="SAI1" s="80"/>
      <c r="SAJ1" s="80"/>
      <c r="SAK1" s="80"/>
      <c r="SAL1" s="80"/>
      <c r="SAM1" s="80"/>
      <c r="SAN1" s="80"/>
      <c r="SAO1" s="80"/>
      <c r="SAP1" s="80"/>
      <c r="SAQ1" s="80"/>
      <c r="SAR1" s="80"/>
      <c r="SAS1" s="80"/>
      <c r="SAT1" s="80"/>
      <c r="SAU1" s="80"/>
      <c r="SAV1" s="80"/>
      <c r="SAW1" s="80"/>
      <c r="SAX1" s="80"/>
      <c r="SAY1" s="80"/>
      <c r="SAZ1" s="80"/>
      <c r="SBA1" s="80"/>
      <c r="SBB1" s="80"/>
      <c r="SBC1" s="80"/>
      <c r="SBD1" s="80"/>
      <c r="SBE1" s="80"/>
      <c r="SBF1" s="80"/>
      <c r="SBG1" s="80"/>
      <c r="SBH1" s="80"/>
      <c r="SBI1" s="80"/>
      <c r="SBJ1" s="80"/>
      <c r="SBK1" s="80"/>
      <c r="SBL1" s="80"/>
      <c r="SBM1" s="80"/>
      <c r="SBN1" s="80"/>
      <c r="SBO1" s="80"/>
      <c r="SBP1" s="80"/>
      <c r="SBQ1" s="80"/>
      <c r="SBR1" s="80"/>
      <c r="SBS1" s="80"/>
      <c r="SBT1" s="80"/>
      <c r="SBU1" s="80"/>
      <c r="SBV1" s="80"/>
      <c r="SBW1" s="80"/>
      <c r="SBX1" s="80"/>
      <c r="SBY1" s="80"/>
      <c r="SBZ1" s="80"/>
      <c r="SCA1" s="80"/>
      <c r="SCB1" s="80"/>
      <c r="SCC1" s="80"/>
      <c r="SCD1" s="80"/>
      <c r="SCE1" s="80"/>
      <c r="SCF1" s="80"/>
      <c r="SCG1" s="80"/>
      <c r="SCH1" s="80"/>
      <c r="SCI1" s="80"/>
      <c r="SCJ1" s="80"/>
      <c r="SCK1" s="80"/>
      <c r="SCL1" s="80"/>
      <c r="SCM1" s="80"/>
      <c r="SCN1" s="80"/>
      <c r="SCO1" s="80"/>
      <c r="SCP1" s="80"/>
      <c r="SCQ1" s="80"/>
      <c r="SCR1" s="80"/>
      <c r="SCS1" s="80"/>
      <c r="SCT1" s="80"/>
      <c r="SCU1" s="80"/>
      <c r="SCV1" s="80"/>
      <c r="SCW1" s="80"/>
      <c r="SCX1" s="80"/>
      <c r="SCY1" s="80"/>
      <c r="SCZ1" s="80"/>
      <c r="SDA1" s="80"/>
      <c r="SDB1" s="80"/>
      <c r="SDC1" s="80"/>
      <c r="SDD1" s="80"/>
      <c r="SDE1" s="80"/>
      <c r="SDF1" s="80"/>
      <c r="SDG1" s="80"/>
      <c r="SDH1" s="80"/>
      <c r="SDI1" s="80"/>
      <c r="SDJ1" s="80"/>
      <c r="SDK1" s="80"/>
      <c r="SDL1" s="80"/>
      <c r="SDM1" s="80"/>
      <c r="SDN1" s="80"/>
      <c r="SDO1" s="80"/>
      <c r="SDP1" s="80"/>
      <c r="SDQ1" s="80"/>
      <c r="SDR1" s="80"/>
      <c r="SDS1" s="80"/>
      <c r="SDT1" s="80"/>
      <c r="SDU1" s="80"/>
      <c r="SDV1" s="80"/>
      <c r="SDW1" s="80"/>
      <c r="SDX1" s="80"/>
      <c r="SDY1" s="80"/>
      <c r="SDZ1" s="80"/>
      <c r="SEA1" s="80"/>
      <c r="SEB1" s="80"/>
      <c r="SEC1" s="80"/>
      <c r="SED1" s="80"/>
      <c r="SEE1" s="80"/>
      <c r="SEF1" s="80"/>
      <c r="SEG1" s="80"/>
      <c r="SEH1" s="80"/>
      <c r="SEI1" s="80"/>
      <c r="SEJ1" s="80"/>
      <c r="SEK1" s="80"/>
      <c r="SEL1" s="80"/>
      <c r="SEM1" s="80"/>
      <c r="SEN1" s="80"/>
      <c r="SEO1" s="80"/>
      <c r="SEP1" s="80"/>
      <c r="SEQ1" s="80"/>
      <c r="SER1" s="80"/>
      <c r="SES1" s="80"/>
      <c r="SET1" s="80"/>
      <c r="SEU1" s="80"/>
      <c r="SEV1" s="80"/>
      <c r="SEW1" s="80"/>
      <c r="SEX1" s="80"/>
      <c r="SEY1" s="80"/>
      <c r="SEZ1" s="80"/>
      <c r="SFA1" s="80"/>
      <c r="SFB1" s="80"/>
      <c r="SFC1" s="80"/>
      <c r="SFD1" s="80"/>
      <c r="SFE1" s="80"/>
      <c r="SFF1" s="80"/>
      <c r="SFG1" s="80"/>
      <c r="SFH1" s="80"/>
      <c r="SFI1" s="80"/>
      <c r="SFJ1" s="80"/>
      <c r="SFK1" s="80"/>
      <c r="SFL1" s="80"/>
      <c r="SFM1" s="80"/>
      <c r="SFN1" s="80"/>
      <c r="SFO1" s="80"/>
      <c r="SFP1" s="80"/>
      <c r="SFQ1" s="80"/>
      <c r="SFR1" s="80"/>
      <c r="SFS1" s="80"/>
      <c r="SFT1" s="80"/>
      <c r="SFU1" s="80"/>
      <c r="SFV1" s="80"/>
      <c r="SFW1" s="80"/>
      <c r="SFX1" s="80"/>
      <c r="SFY1" s="80"/>
      <c r="SFZ1" s="80"/>
      <c r="SGA1" s="80"/>
      <c r="SGB1" s="80"/>
      <c r="SGC1" s="80"/>
      <c r="SGD1" s="80"/>
      <c r="SGE1" s="80"/>
      <c r="SGF1" s="80"/>
      <c r="SGG1" s="80"/>
      <c r="SGH1" s="80"/>
      <c r="SGI1" s="80"/>
      <c r="SGJ1" s="80"/>
      <c r="SGK1" s="80"/>
      <c r="SGL1" s="80"/>
      <c r="SGM1" s="80"/>
      <c r="SGN1" s="80"/>
      <c r="SGO1" s="80"/>
      <c r="SGP1" s="80"/>
      <c r="SGQ1" s="80"/>
      <c r="SGR1" s="80"/>
      <c r="SGS1" s="80"/>
      <c r="SGT1" s="80"/>
      <c r="SGU1" s="80"/>
      <c r="SGV1" s="80"/>
      <c r="SGW1" s="80"/>
      <c r="SGX1" s="80"/>
      <c r="SGY1" s="80"/>
      <c r="SGZ1" s="80"/>
      <c r="SHA1" s="80"/>
      <c r="SHB1" s="80"/>
      <c r="SHC1" s="80"/>
      <c r="SHD1" s="80"/>
      <c r="SHE1" s="80"/>
      <c r="SHF1" s="80"/>
      <c r="SHG1" s="80"/>
      <c r="SHH1" s="80"/>
      <c r="SHI1" s="80"/>
      <c r="SHJ1" s="80"/>
      <c r="SHK1" s="80"/>
      <c r="SHL1" s="80"/>
      <c r="SHM1" s="80"/>
      <c r="SHN1" s="80"/>
      <c r="SHO1" s="80"/>
      <c r="SHP1" s="80"/>
      <c r="SHQ1" s="80"/>
      <c r="SHR1" s="80"/>
      <c r="SHS1" s="80"/>
      <c r="SHT1" s="80"/>
      <c r="SHU1" s="80"/>
      <c r="SHV1" s="80"/>
      <c r="SHW1" s="80"/>
      <c r="SHX1" s="80"/>
      <c r="SHY1" s="80"/>
      <c r="SHZ1" s="80"/>
      <c r="SIA1" s="80"/>
      <c r="SIB1" s="80"/>
      <c r="SIC1" s="80"/>
      <c r="SID1" s="80"/>
      <c r="SIE1" s="80"/>
      <c r="SIF1" s="80"/>
      <c r="SIG1" s="80"/>
      <c r="SIH1" s="80"/>
      <c r="SII1" s="80"/>
      <c r="SIJ1" s="80"/>
      <c r="SIK1" s="80"/>
      <c r="SIL1" s="80"/>
      <c r="SIM1" s="80"/>
      <c r="SIN1" s="80"/>
      <c r="SIO1" s="80"/>
      <c r="SIP1" s="80"/>
      <c r="SIQ1" s="80"/>
      <c r="SIR1" s="80"/>
      <c r="SIS1" s="80"/>
      <c r="SIT1" s="80"/>
      <c r="SIU1" s="80"/>
      <c r="SIV1" s="80"/>
      <c r="SIW1" s="80"/>
      <c r="SIX1" s="80"/>
      <c r="SIY1" s="80"/>
      <c r="SIZ1" s="80"/>
      <c r="SJA1" s="80"/>
      <c r="SJB1" s="80"/>
      <c r="SJC1" s="80"/>
      <c r="SJD1" s="80"/>
      <c r="SJE1" s="80"/>
      <c r="SJF1" s="80"/>
      <c r="SJG1" s="80"/>
      <c r="SJH1" s="80"/>
      <c r="SJI1" s="80"/>
      <c r="SJJ1" s="80"/>
      <c r="SJK1" s="80"/>
      <c r="SJL1" s="80"/>
      <c r="SJM1" s="80"/>
      <c r="SJN1" s="80"/>
      <c r="SJO1" s="80"/>
      <c r="SJP1" s="80"/>
      <c r="SJQ1" s="80"/>
      <c r="SJR1" s="80"/>
      <c r="SJS1" s="80"/>
      <c r="SJT1" s="80"/>
      <c r="SJU1" s="80"/>
      <c r="SJV1" s="80"/>
      <c r="SJW1" s="80"/>
      <c r="SJX1" s="80"/>
      <c r="SJY1" s="80"/>
      <c r="SJZ1" s="80"/>
      <c r="SKA1" s="80"/>
      <c r="SKB1" s="80"/>
      <c r="SKC1" s="80"/>
      <c r="SKD1" s="80"/>
      <c r="SKE1" s="80"/>
      <c r="SKF1" s="80"/>
      <c r="SKG1" s="80"/>
      <c r="SKH1" s="80"/>
      <c r="SKI1" s="80"/>
      <c r="SKJ1" s="80"/>
      <c r="SKK1" s="80"/>
      <c r="SKL1" s="80"/>
      <c r="SKM1" s="80"/>
      <c r="SKN1" s="80"/>
      <c r="SKO1" s="80"/>
      <c r="SKP1" s="80"/>
      <c r="SKQ1" s="80"/>
      <c r="SKR1" s="80"/>
      <c r="SKS1" s="80"/>
      <c r="SKT1" s="80"/>
      <c r="SKU1" s="80"/>
      <c r="SKV1" s="80"/>
      <c r="SKW1" s="80"/>
      <c r="SKX1" s="80"/>
      <c r="SKY1" s="80"/>
      <c r="SKZ1" s="80"/>
      <c r="SLA1" s="80"/>
      <c r="SLB1" s="80"/>
      <c r="SLC1" s="80"/>
      <c r="SLD1" s="80"/>
      <c r="SLE1" s="80"/>
      <c r="SLF1" s="80"/>
      <c r="SLG1" s="80"/>
      <c r="SLH1" s="80"/>
      <c r="SLI1" s="80"/>
      <c r="SLJ1" s="80"/>
      <c r="SLK1" s="80"/>
      <c r="SLL1" s="80"/>
      <c r="SLM1" s="80"/>
      <c r="SLN1" s="80"/>
      <c r="SLO1" s="80"/>
      <c r="SLP1" s="80"/>
      <c r="SLQ1" s="80"/>
      <c r="SLR1" s="80"/>
      <c r="SLS1" s="80"/>
      <c r="SLT1" s="80"/>
      <c r="SLU1" s="80"/>
      <c r="SLV1" s="80"/>
      <c r="SLW1" s="80"/>
      <c r="SLX1" s="80"/>
      <c r="SLY1" s="80"/>
      <c r="SLZ1" s="80"/>
      <c r="SMA1" s="80"/>
      <c r="SMB1" s="80"/>
      <c r="SMC1" s="80"/>
      <c r="SMD1" s="80"/>
      <c r="SME1" s="80"/>
      <c r="SMF1" s="80"/>
      <c r="SMG1" s="80"/>
      <c r="SMH1" s="80"/>
      <c r="SMI1" s="80"/>
      <c r="SMJ1" s="80"/>
      <c r="SMK1" s="80"/>
      <c r="SML1" s="80"/>
      <c r="SMM1" s="80"/>
      <c r="SMN1" s="80"/>
      <c r="SMO1" s="80"/>
      <c r="SMP1" s="80"/>
      <c r="SMQ1" s="80"/>
      <c r="SMR1" s="80"/>
      <c r="SMS1" s="80"/>
      <c r="SMT1" s="80"/>
      <c r="SMU1" s="80"/>
      <c r="SMV1" s="80"/>
      <c r="SMW1" s="80"/>
      <c r="SMX1" s="80"/>
      <c r="SMY1" s="80"/>
      <c r="SMZ1" s="80"/>
      <c r="SNA1" s="80"/>
      <c r="SNB1" s="80"/>
      <c r="SNC1" s="80"/>
      <c r="SND1" s="80"/>
      <c r="SNE1" s="80"/>
      <c r="SNF1" s="80"/>
      <c r="SNG1" s="80"/>
      <c r="SNH1" s="80"/>
      <c r="SNI1" s="80"/>
      <c r="SNJ1" s="80"/>
      <c r="SNK1" s="80"/>
      <c r="SNL1" s="80"/>
      <c r="SNM1" s="80"/>
      <c r="SNN1" s="80"/>
      <c r="SNO1" s="80"/>
      <c r="SNP1" s="80"/>
      <c r="SNQ1" s="80"/>
      <c r="SNR1" s="80"/>
      <c r="SNS1" s="80"/>
      <c r="SNT1" s="80"/>
      <c r="SNU1" s="80"/>
      <c r="SNV1" s="80"/>
      <c r="SNW1" s="80"/>
      <c r="SNX1" s="80"/>
      <c r="SNY1" s="80"/>
      <c r="SNZ1" s="80"/>
      <c r="SOA1" s="80"/>
      <c r="SOB1" s="80"/>
      <c r="SOC1" s="80"/>
      <c r="SOD1" s="80"/>
      <c r="SOE1" s="80"/>
      <c r="SOF1" s="80"/>
      <c r="SOG1" s="80"/>
      <c r="SOH1" s="80"/>
      <c r="SOI1" s="80"/>
      <c r="SOJ1" s="80"/>
      <c r="SOK1" s="80"/>
      <c r="SOL1" s="80"/>
      <c r="SOM1" s="80"/>
      <c r="SON1" s="80"/>
      <c r="SOO1" s="80"/>
      <c r="SOP1" s="80"/>
      <c r="SOQ1" s="80"/>
      <c r="SOR1" s="80"/>
      <c r="SOS1" s="80"/>
      <c r="SOT1" s="80"/>
      <c r="SOU1" s="80"/>
      <c r="SOV1" s="80"/>
      <c r="SOW1" s="80"/>
      <c r="SOX1" s="80"/>
      <c r="SOY1" s="80"/>
      <c r="SOZ1" s="80"/>
      <c r="SPA1" s="80"/>
      <c r="SPB1" s="80"/>
      <c r="SPC1" s="80"/>
      <c r="SPD1" s="80"/>
      <c r="SPE1" s="80"/>
      <c r="SPF1" s="80"/>
      <c r="SPG1" s="80"/>
      <c r="SPH1" s="80"/>
      <c r="SPI1" s="80"/>
      <c r="SPJ1" s="80"/>
      <c r="SPK1" s="80"/>
      <c r="SPL1" s="80"/>
      <c r="SPM1" s="80"/>
      <c r="SPN1" s="80"/>
      <c r="SPO1" s="80"/>
      <c r="SPP1" s="80"/>
      <c r="SPQ1" s="80"/>
      <c r="SPR1" s="80"/>
      <c r="SPS1" s="80"/>
      <c r="SPT1" s="80"/>
      <c r="SPU1" s="80"/>
      <c r="SPV1" s="80"/>
      <c r="SPW1" s="80"/>
      <c r="SPX1" s="80"/>
      <c r="SPY1" s="80"/>
      <c r="SPZ1" s="80"/>
      <c r="SQA1" s="80"/>
      <c r="SQB1" s="80"/>
      <c r="SQC1" s="80"/>
      <c r="SQD1" s="80"/>
      <c r="SQE1" s="80"/>
      <c r="SQF1" s="80"/>
      <c r="SQG1" s="80"/>
      <c r="SQH1" s="80"/>
      <c r="SQI1" s="80"/>
      <c r="SQJ1" s="80"/>
      <c r="SQK1" s="80"/>
      <c r="SQL1" s="80"/>
      <c r="SQM1" s="80"/>
      <c r="SQN1" s="80"/>
      <c r="SQO1" s="80"/>
      <c r="SQP1" s="80"/>
      <c r="SQQ1" s="80"/>
      <c r="SQR1" s="80"/>
      <c r="SQS1" s="80"/>
      <c r="SQT1" s="80"/>
      <c r="SQU1" s="80"/>
      <c r="SQV1" s="80"/>
      <c r="SQW1" s="80"/>
      <c r="SQX1" s="80"/>
      <c r="SQY1" s="80"/>
      <c r="SQZ1" s="80"/>
      <c r="SRA1" s="80"/>
      <c r="SRB1" s="80"/>
      <c r="SRC1" s="80"/>
      <c r="SRD1" s="80"/>
      <c r="SRE1" s="80"/>
      <c r="SRF1" s="80"/>
      <c r="SRG1" s="80"/>
      <c r="SRH1" s="80"/>
      <c r="SRI1" s="80"/>
      <c r="SRJ1" s="80"/>
      <c r="SRK1" s="80"/>
      <c r="SRL1" s="80"/>
      <c r="SRM1" s="80"/>
      <c r="SRN1" s="80"/>
      <c r="SRO1" s="80"/>
      <c r="SRP1" s="80"/>
      <c r="SRQ1" s="80"/>
      <c r="SRR1" s="80"/>
      <c r="SRS1" s="80"/>
      <c r="SRT1" s="80"/>
      <c r="SRU1" s="80"/>
      <c r="SRV1" s="80"/>
      <c r="SRW1" s="80"/>
      <c r="SRX1" s="80"/>
      <c r="SRY1" s="80"/>
      <c r="SRZ1" s="80"/>
      <c r="SSA1" s="80"/>
      <c r="SSB1" s="80"/>
      <c r="SSC1" s="80"/>
      <c r="SSD1" s="80"/>
      <c r="SSE1" s="80"/>
      <c r="SSF1" s="80"/>
      <c r="SSG1" s="80"/>
      <c r="SSH1" s="80"/>
      <c r="SSI1" s="80"/>
      <c r="SSJ1" s="80"/>
      <c r="SSK1" s="80"/>
      <c r="SSL1" s="80"/>
      <c r="SSM1" s="80"/>
      <c r="SSN1" s="80"/>
      <c r="SSO1" s="80"/>
      <c r="SSP1" s="80"/>
      <c r="SSQ1" s="80"/>
      <c r="SSR1" s="80"/>
      <c r="SSS1" s="80"/>
      <c r="SST1" s="80"/>
      <c r="SSU1" s="80"/>
      <c r="SSV1" s="80"/>
      <c r="SSW1" s="80"/>
      <c r="SSX1" s="80"/>
      <c r="SSY1" s="80"/>
      <c r="SSZ1" s="80"/>
      <c r="STA1" s="80"/>
      <c r="STB1" s="80"/>
      <c r="STC1" s="80"/>
      <c r="STD1" s="80"/>
      <c r="STE1" s="80"/>
      <c r="STF1" s="80"/>
      <c r="STG1" s="80"/>
      <c r="STH1" s="80"/>
      <c r="STI1" s="80"/>
      <c r="STJ1" s="80"/>
      <c r="STK1" s="80"/>
      <c r="STL1" s="80"/>
      <c r="STM1" s="80"/>
      <c r="STN1" s="80"/>
      <c r="STO1" s="80"/>
      <c r="STP1" s="80"/>
      <c r="STQ1" s="80"/>
      <c r="STR1" s="80"/>
      <c r="STS1" s="80"/>
      <c r="STT1" s="80"/>
      <c r="STU1" s="80"/>
      <c r="STV1" s="80"/>
      <c r="STW1" s="80"/>
      <c r="STX1" s="80"/>
      <c r="STY1" s="80"/>
      <c r="STZ1" s="80"/>
      <c r="SUA1" s="80"/>
      <c r="SUB1" s="80"/>
      <c r="SUC1" s="80"/>
      <c r="SUD1" s="80"/>
      <c r="SUE1" s="80"/>
      <c r="SUF1" s="80"/>
      <c r="SUG1" s="80"/>
      <c r="SUH1" s="80"/>
      <c r="SUI1" s="80"/>
      <c r="SUJ1" s="80"/>
      <c r="SUK1" s="80"/>
      <c r="SUL1" s="80"/>
      <c r="SUM1" s="80"/>
      <c r="SUN1" s="80"/>
      <c r="SUO1" s="80"/>
      <c r="SUP1" s="80"/>
      <c r="SUQ1" s="80"/>
      <c r="SUR1" s="80"/>
      <c r="SUS1" s="80"/>
      <c r="SUT1" s="80"/>
      <c r="SUU1" s="80"/>
      <c r="SUV1" s="80"/>
      <c r="SUW1" s="80"/>
      <c r="SUX1" s="80"/>
      <c r="SUY1" s="80"/>
      <c r="SUZ1" s="80"/>
      <c r="SVA1" s="80"/>
      <c r="SVB1" s="80"/>
      <c r="SVC1" s="80"/>
      <c r="SVD1" s="80"/>
      <c r="SVE1" s="80"/>
      <c r="SVF1" s="80"/>
      <c r="SVG1" s="80"/>
      <c r="SVH1" s="80"/>
      <c r="SVI1" s="80"/>
      <c r="SVJ1" s="80"/>
      <c r="SVK1" s="80"/>
      <c r="SVL1" s="80"/>
      <c r="SVM1" s="80"/>
      <c r="SVN1" s="80"/>
      <c r="SVO1" s="80"/>
      <c r="SVP1" s="80"/>
      <c r="SVQ1" s="80"/>
      <c r="SVR1" s="80"/>
      <c r="SVS1" s="80"/>
      <c r="SVT1" s="80"/>
      <c r="SVU1" s="80"/>
      <c r="SVV1" s="80"/>
      <c r="SVW1" s="80"/>
      <c r="SVX1" s="80"/>
      <c r="SVY1" s="80"/>
      <c r="SVZ1" s="80"/>
      <c r="SWA1" s="80"/>
      <c r="SWB1" s="80"/>
      <c r="SWC1" s="80"/>
      <c r="SWD1" s="80"/>
      <c r="SWE1" s="80"/>
      <c r="SWF1" s="80"/>
      <c r="SWG1" s="80"/>
      <c r="SWH1" s="80"/>
      <c r="SWI1" s="80"/>
      <c r="SWJ1" s="80"/>
      <c r="SWK1" s="80"/>
      <c r="SWL1" s="80"/>
      <c r="SWM1" s="80"/>
      <c r="SWN1" s="80"/>
      <c r="SWO1" s="80"/>
      <c r="SWP1" s="80"/>
      <c r="SWQ1" s="80"/>
      <c r="SWR1" s="80"/>
      <c r="SWS1" s="80"/>
      <c r="SWT1" s="80"/>
      <c r="SWU1" s="80"/>
      <c r="SWV1" s="80"/>
      <c r="SWW1" s="80"/>
      <c r="SWX1" s="80"/>
      <c r="SWY1" s="80"/>
      <c r="SWZ1" s="80"/>
      <c r="SXA1" s="80"/>
      <c r="SXB1" s="80"/>
      <c r="SXC1" s="80"/>
      <c r="SXD1" s="80"/>
      <c r="SXE1" s="80"/>
      <c r="SXF1" s="80"/>
      <c r="SXG1" s="80"/>
      <c r="SXH1" s="80"/>
      <c r="SXI1" s="80"/>
      <c r="SXJ1" s="80"/>
      <c r="SXK1" s="80"/>
      <c r="SXL1" s="80"/>
      <c r="SXM1" s="80"/>
      <c r="SXN1" s="80"/>
      <c r="SXO1" s="80"/>
      <c r="SXP1" s="80"/>
      <c r="SXQ1" s="80"/>
      <c r="SXR1" s="80"/>
      <c r="SXS1" s="80"/>
      <c r="SXT1" s="80"/>
      <c r="SXU1" s="80"/>
      <c r="SXV1" s="80"/>
      <c r="SXW1" s="80"/>
      <c r="SXX1" s="80"/>
      <c r="SXY1" s="80"/>
      <c r="SXZ1" s="80"/>
      <c r="SYA1" s="80"/>
      <c r="SYB1" s="80"/>
      <c r="SYC1" s="80"/>
      <c r="SYD1" s="80"/>
      <c r="SYE1" s="80"/>
      <c r="SYF1" s="80"/>
      <c r="SYG1" s="80"/>
      <c r="SYH1" s="80"/>
      <c r="SYI1" s="80"/>
      <c r="SYJ1" s="80"/>
      <c r="SYK1" s="80"/>
      <c r="SYL1" s="80"/>
      <c r="SYM1" s="80"/>
      <c r="SYN1" s="80"/>
      <c r="SYO1" s="80"/>
      <c r="SYP1" s="80"/>
      <c r="SYQ1" s="80"/>
      <c r="SYR1" s="80"/>
      <c r="SYS1" s="80"/>
      <c r="SYT1" s="80"/>
      <c r="SYU1" s="80"/>
      <c r="SYV1" s="80"/>
      <c r="SYW1" s="80"/>
      <c r="SYX1" s="80"/>
      <c r="SYY1" s="80"/>
      <c r="SYZ1" s="80"/>
      <c r="SZA1" s="80"/>
      <c r="SZB1" s="80"/>
      <c r="SZC1" s="80"/>
      <c r="SZD1" s="80"/>
      <c r="SZE1" s="80"/>
      <c r="SZF1" s="80"/>
      <c r="SZG1" s="80"/>
      <c r="SZH1" s="80"/>
      <c r="SZI1" s="80"/>
      <c r="SZJ1" s="80"/>
      <c r="SZK1" s="80"/>
      <c r="SZL1" s="80"/>
      <c r="SZM1" s="80"/>
      <c r="SZN1" s="80"/>
      <c r="SZO1" s="80"/>
      <c r="SZP1" s="80"/>
      <c r="SZQ1" s="80"/>
      <c r="SZR1" s="80"/>
      <c r="SZS1" s="80"/>
      <c r="SZT1" s="80"/>
      <c r="SZU1" s="80"/>
      <c r="SZV1" s="80"/>
      <c r="SZW1" s="80"/>
      <c r="SZX1" s="80"/>
      <c r="SZY1" s="80"/>
      <c r="SZZ1" s="80"/>
      <c r="TAA1" s="80"/>
      <c r="TAB1" s="80"/>
      <c r="TAC1" s="80"/>
      <c r="TAD1" s="80"/>
      <c r="TAE1" s="80"/>
      <c r="TAF1" s="80"/>
      <c r="TAG1" s="80"/>
      <c r="TAH1" s="80"/>
      <c r="TAI1" s="80"/>
      <c r="TAJ1" s="80"/>
      <c r="TAK1" s="80"/>
      <c r="TAL1" s="80"/>
      <c r="TAM1" s="80"/>
      <c r="TAN1" s="80"/>
      <c r="TAO1" s="80"/>
      <c r="TAP1" s="80"/>
      <c r="TAQ1" s="80"/>
      <c r="TAR1" s="80"/>
      <c r="TAS1" s="80"/>
      <c r="TAT1" s="80"/>
      <c r="TAU1" s="80"/>
      <c r="TAV1" s="80"/>
      <c r="TAW1" s="80"/>
      <c r="TAX1" s="80"/>
      <c r="TAY1" s="80"/>
      <c r="TAZ1" s="80"/>
      <c r="TBA1" s="80"/>
      <c r="TBB1" s="80"/>
      <c r="TBC1" s="80"/>
      <c r="TBD1" s="80"/>
      <c r="TBE1" s="80"/>
      <c r="TBF1" s="80"/>
      <c r="TBG1" s="80"/>
      <c r="TBH1" s="80"/>
      <c r="TBI1" s="80"/>
      <c r="TBJ1" s="80"/>
      <c r="TBK1" s="80"/>
      <c r="TBL1" s="80"/>
      <c r="TBM1" s="80"/>
      <c r="TBN1" s="80"/>
      <c r="TBO1" s="80"/>
      <c r="TBP1" s="80"/>
      <c r="TBQ1" s="80"/>
      <c r="TBR1" s="80"/>
      <c r="TBS1" s="80"/>
      <c r="TBT1" s="80"/>
      <c r="TBU1" s="80"/>
      <c r="TBV1" s="80"/>
      <c r="TBW1" s="80"/>
      <c r="TBX1" s="80"/>
      <c r="TBY1" s="80"/>
      <c r="TBZ1" s="80"/>
      <c r="TCA1" s="80"/>
      <c r="TCB1" s="80"/>
      <c r="TCC1" s="80"/>
      <c r="TCD1" s="80"/>
      <c r="TCE1" s="80"/>
      <c r="TCF1" s="80"/>
      <c r="TCG1" s="80"/>
      <c r="TCH1" s="80"/>
      <c r="TCI1" s="80"/>
      <c r="TCJ1" s="80"/>
      <c r="TCK1" s="80"/>
      <c r="TCL1" s="80"/>
      <c r="TCM1" s="80"/>
      <c r="TCN1" s="80"/>
      <c r="TCO1" s="80"/>
      <c r="TCP1" s="80"/>
      <c r="TCQ1" s="80"/>
      <c r="TCR1" s="80"/>
      <c r="TCS1" s="80"/>
      <c r="TCT1" s="80"/>
      <c r="TCU1" s="80"/>
      <c r="TCV1" s="80"/>
      <c r="TCW1" s="80"/>
      <c r="TCX1" s="80"/>
      <c r="TCY1" s="80"/>
      <c r="TCZ1" s="80"/>
      <c r="TDA1" s="80"/>
      <c r="TDB1" s="80"/>
      <c r="TDC1" s="80"/>
      <c r="TDD1" s="80"/>
      <c r="TDE1" s="80"/>
      <c r="TDF1" s="80"/>
      <c r="TDG1" s="80"/>
      <c r="TDH1" s="80"/>
      <c r="TDI1" s="80"/>
      <c r="TDJ1" s="80"/>
      <c r="TDK1" s="80"/>
      <c r="TDL1" s="80"/>
      <c r="TDM1" s="80"/>
      <c r="TDN1" s="80"/>
      <c r="TDO1" s="80"/>
      <c r="TDP1" s="80"/>
      <c r="TDQ1" s="80"/>
      <c r="TDR1" s="80"/>
      <c r="TDS1" s="80"/>
      <c r="TDT1" s="80"/>
      <c r="TDU1" s="80"/>
      <c r="TDV1" s="80"/>
      <c r="TDW1" s="80"/>
      <c r="TDX1" s="80"/>
      <c r="TDY1" s="80"/>
      <c r="TDZ1" s="80"/>
      <c r="TEA1" s="80"/>
      <c r="TEB1" s="80"/>
      <c r="TEC1" s="80"/>
      <c r="TED1" s="80"/>
      <c r="TEE1" s="80"/>
      <c r="TEF1" s="80"/>
      <c r="TEG1" s="80"/>
      <c r="TEH1" s="80"/>
      <c r="TEI1" s="80"/>
      <c r="TEJ1" s="80"/>
      <c r="TEK1" s="80"/>
      <c r="TEL1" s="80"/>
      <c r="TEM1" s="80"/>
      <c r="TEN1" s="80"/>
      <c r="TEO1" s="80"/>
      <c r="TEP1" s="80"/>
      <c r="TEQ1" s="80"/>
      <c r="TER1" s="80"/>
      <c r="TES1" s="80"/>
      <c r="TET1" s="80"/>
      <c r="TEU1" s="80"/>
      <c r="TEV1" s="80"/>
      <c r="TEW1" s="80"/>
      <c r="TEX1" s="80"/>
      <c r="TEY1" s="80"/>
      <c r="TEZ1" s="80"/>
      <c r="TFA1" s="80"/>
      <c r="TFB1" s="80"/>
      <c r="TFC1" s="80"/>
      <c r="TFD1" s="80"/>
      <c r="TFE1" s="80"/>
      <c r="TFF1" s="80"/>
      <c r="TFG1" s="80"/>
      <c r="TFH1" s="80"/>
      <c r="TFI1" s="80"/>
      <c r="TFJ1" s="80"/>
      <c r="TFK1" s="80"/>
      <c r="TFL1" s="80"/>
      <c r="TFM1" s="80"/>
      <c r="TFN1" s="80"/>
      <c r="TFO1" s="80"/>
      <c r="TFP1" s="80"/>
      <c r="TFQ1" s="80"/>
      <c r="TFR1" s="80"/>
      <c r="TFS1" s="80"/>
      <c r="TFT1" s="80"/>
      <c r="TFU1" s="80"/>
      <c r="TFV1" s="80"/>
      <c r="TFW1" s="80"/>
      <c r="TFX1" s="80"/>
      <c r="TFY1" s="80"/>
      <c r="TFZ1" s="80"/>
      <c r="TGA1" s="80"/>
      <c r="TGB1" s="80"/>
      <c r="TGC1" s="80"/>
      <c r="TGD1" s="80"/>
      <c r="TGE1" s="80"/>
      <c r="TGF1" s="80"/>
      <c r="TGG1" s="80"/>
      <c r="TGH1" s="80"/>
      <c r="TGI1" s="80"/>
      <c r="TGJ1" s="80"/>
      <c r="TGK1" s="80"/>
      <c r="TGL1" s="80"/>
      <c r="TGM1" s="80"/>
      <c r="TGN1" s="80"/>
      <c r="TGO1" s="80"/>
      <c r="TGP1" s="80"/>
      <c r="TGQ1" s="80"/>
      <c r="TGR1" s="80"/>
      <c r="TGS1" s="80"/>
      <c r="TGT1" s="80"/>
      <c r="TGU1" s="80"/>
      <c r="TGV1" s="80"/>
      <c r="TGW1" s="80"/>
      <c r="TGX1" s="80"/>
      <c r="TGY1" s="80"/>
      <c r="TGZ1" s="80"/>
      <c r="THA1" s="80"/>
      <c r="THB1" s="80"/>
      <c r="THC1" s="80"/>
      <c r="THD1" s="80"/>
      <c r="THE1" s="80"/>
      <c r="THF1" s="80"/>
      <c r="THG1" s="80"/>
      <c r="THH1" s="80"/>
      <c r="THI1" s="80"/>
      <c r="THJ1" s="80"/>
      <c r="THK1" s="80"/>
      <c r="THL1" s="80"/>
      <c r="THM1" s="80"/>
      <c r="THN1" s="80"/>
      <c r="THO1" s="80"/>
      <c r="THP1" s="80"/>
      <c r="THQ1" s="80"/>
      <c r="THR1" s="80"/>
      <c r="THS1" s="80"/>
      <c r="THT1" s="80"/>
      <c r="THU1" s="80"/>
      <c r="THV1" s="80"/>
      <c r="THW1" s="80"/>
      <c r="THX1" s="80"/>
      <c r="THY1" s="80"/>
      <c r="THZ1" s="80"/>
      <c r="TIA1" s="80"/>
      <c r="TIB1" s="80"/>
      <c r="TIC1" s="80"/>
      <c r="TID1" s="80"/>
      <c r="TIE1" s="80"/>
      <c r="TIF1" s="80"/>
      <c r="TIG1" s="80"/>
      <c r="TIH1" s="80"/>
      <c r="TII1" s="80"/>
      <c r="TIJ1" s="80"/>
      <c r="TIK1" s="80"/>
      <c r="TIL1" s="80"/>
      <c r="TIM1" s="80"/>
      <c r="TIN1" s="80"/>
      <c r="TIO1" s="80"/>
      <c r="TIP1" s="80"/>
      <c r="TIQ1" s="80"/>
      <c r="TIR1" s="80"/>
      <c r="TIS1" s="80"/>
      <c r="TIT1" s="80"/>
      <c r="TIU1" s="80"/>
      <c r="TIV1" s="80"/>
      <c r="TIW1" s="80"/>
      <c r="TIX1" s="80"/>
      <c r="TIY1" s="80"/>
      <c r="TIZ1" s="80"/>
      <c r="TJA1" s="80"/>
      <c r="TJB1" s="80"/>
      <c r="TJC1" s="80"/>
      <c r="TJD1" s="80"/>
      <c r="TJE1" s="80"/>
      <c r="TJF1" s="80"/>
      <c r="TJG1" s="80"/>
      <c r="TJH1" s="80"/>
      <c r="TJI1" s="80"/>
      <c r="TJJ1" s="80"/>
      <c r="TJK1" s="80"/>
      <c r="TJL1" s="80"/>
      <c r="TJM1" s="80"/>
      <c r="TJN1" s="80"/>
      <c r="TJO1" s="80"/>
      <c r="TJP1" s="80"/>
      <c r="TJQ1" s="80"/>
      <c r="TJR1" s="80"/>
      <c r="TJS1" s="80"/>
      <c r="TJT1" s="80"/>
      <c r="TJU1" s="80"/>
      <c r="TJV1" s="80"/>
      <c r="TJW1" s="80"/>
      <c r="TJX1" s="80"/>
      <c r="TJY1" s="80"/>
      <c r="TJZ1" s="80"/>
      <c r="TKA1" s="80"/>
      <c r="TKB1" s="80"/>
      <c r="TKC1" s="80"/>
      <c r="TKD1" s="80"/>
      <c r="TKE1" s="80"/>
      <c r="TKF1" s="80"/>
      <c r="TKG1" s="80"/>
      <c r="TKH1" s="80"/>
      <c r="TKI1" s="80"/>
      <c r="TKJ1" s="80"/>
      <c r="TKK1" s="80"/>
      <c r="TKL1" s="80"/>
      <c r="TKM1" s="80"/>
      <c r="TKN1" s="80"/>
      <c r="TKO1" s="80"/>
      <c r="TKP1" s="80"/>
      <c r="TKQ1" s="80"/>
      <c r="TKR1" s="80"/>
      <c r="TKS1" s="80"/>
      <c r="TKT1" s="80"/>
      <c r="TKU1" s="80"/>
      <c r="TKV1" s="80"/>
      <c r="TKW1" s="80"/>
      <c r="TKX1" s="80"/>
      <c r="TKY1" s="80"/>
      <c r="TKZ1" s="80"/>
      <c r="TLA1" s="80"/>
      <c r="TLB1" s="80"/>
      <c r="TLC1" s="80"/>
      <c r="TLD1" s="80"/>
      <c r="TLE1" s="80"/>
      <c r="TLF1" s="80"/>
      <c r="TLG1" s="80"/>
      <c r="TLH1" s="80"/>
      <c r="TLI1" s="80"/>
      <c r="TLJ1" s="80"/>
      <c r="TLK1" s="80"/>
      <c r="TLL1" s="80"/>
      <c r="TLM1" s="80"/>
      <c r="TLN1" s="80"/>
      <c r="TLO1" s="80"/>
      <c r="TLP1" s="80"/>
      <c r="TLQ1" s="80"/>
      <c r="TLR1" s="80"/>
      <c r="TLS1" s="80"/>
      <c r="TLT1" s="80"/>
      <c r="TLU1" s="80"/>
      <c r="TLV1" s="80"/>
      <c r="TLW1" s="80"/>
      <c r="TLX1" s="80"/>
      <c r="TLY1" s="80"/>
      <c r="TLZ1" s="80"/>
      <c r="TMA1" s="80"/>
      <c r="TMB1" s="80"/>
      <c r="TMC1" s="80"/>
      <c r="TMD1" s="80"/>
      <c r="TME1" s="80"/>
      <c r="TMF1" s="80"/>
      <c r="TMG1" s="80"/>
      <c r="TMH1" s="80"/>
      <c r="TMI1" s="80"/>
      <c r="TMJ1" s="80"/>
      <c r="TMK1" s="80"/>
      <c r="TML1" s="80"/>
      <c r="TMM1" s="80"/>
      <c r="TMN1" s="80"/>
      <c r="TMO1" s="80"/>
      <c r="TMP1" s="80"/>
      <c r="TMQ1" s="80"/>
      <c r="TMR1" s="80"/>
      <c r="TMS1" s="80"/>
      <c r="TMT1" s="80"/>
      <c r="TMU1" s="80"/>
      <c r="TMV1" s="80"/>
      <c r="TMW1" s="80"/>
      <c r="TMX1" s="80"/>
      <c r="TMY1" s="80"/>
      <c r="TMZ1" s="80"/>
      <c r="TNA1" s="80"/>
      <c r="TNB1" s="80"/>
      <c r="TNC1" s="80"/>
      <c r="TND1" s="80"/>
      <c r="TNE1" s="80"/>
      <c r="TNF1" s="80"/>
      <c r="TNG1" s="80"/>
      <c r="TNH1" s="80"/>
      <c r="TNI1" s="80"/>
      <c r="TNJ1" s="80"/>
      <c r="TNK1" s="80"/>
      <c r="TNL1" s="80"/>
      <c r="TNM1" s="80"/>
      <c r="TNN1" s="80"/>
      <c r="TNO1" s="80"/>
      <c r="TNP1" s="80"/>
      <c r="TNQ1" s="80"/>
      <c r="TNR1" s="80"/>
      <c r="TNS1" s="80"/>
      <c r="TNT1" s="80"/>
      <c r="TNU1" s="80"/>
      <c r="TNV1" s="80"/>
      <c r="TNW1" s="80"/>
      <c r="TNX1" s="80"/>
      <c r="TNY1" s="80"/>
      <c r="TNZ1" s="80"/>
      <c r="TOA1" s="80"/>
      <c r="TOB1" s="80"/>
      <c r="TOC1" s="80"/>
      <c r="TOD1" s="80"/>
      <c r="TOE1" s="80"/>
      <c r="TOF1" s="80"/>
      <c r="TOG1" s="80"/>
      <c r="TOH1" s="80"/>
      <c r="TOI1" s="80"/>
      <c r="TOJ1" s="80"/>
      <c r="TOK1" s="80"/>
      <c r="TOL1" s="80"/>
      <c r="TOM1" s="80"/>
      <c r="TON1" s="80"/>
      <c r="TOO1" s="80"/>
      <c r="TOP1" s="80"/>
      <c r="TOQ1" s="80"/>
      <c r="TOR1" s="80"/>
      <c r="TOS1" s="80"/>
      <c r="TOT1" s="80"/>
      <c r="TOU1" s="80"/>
      <c r="TOV1" s="80"/>
      <c r="TOW1" s="80"/>
      <c r="TOX1" s="80"/>
      <c r="TOY1" s="80"/>
      <c r="TOZ1" s="80"/>
      <c r="TPA1" s="80"/>
      <c r="TPB1" s="80"/>
      <c r="TPC1" s="80"/>
      <c r="TPD1" s="80"/>
      <c r="TPE1" s="80"/>
      <c r="TPF1" s="80"/>
      <c r="TPG1" s="80"/>
      <c r="TPH1" s="80"/>
      <c r="TPI1" s="80"/>
      <c r="TPJ1" s="80"/>
      <c r="TPK1" s="80"/>
      <c r="TPL1" s="80"/>
      <c r="TPM1" s="80"/>
      <c r="TPN1" s="80"/>
      <c r="TPO1" s="80"/>
      <c r="TPP1" s="80"/>
      <c r="TPQ1" s="80"/>
      <c r="TPR1" s="80"/>
      <c r="TPS1" s="80"/>
      <c r="TPT1" s="80"/>
      <c r="TPU1" s="80"/>
      <c r="TPV1" s="80"/>
      <c r="TPW1" s="80"/>
      <c r="TPX1" s="80"/>
      <c r="TPY1" s="80"/>
      <c r="TPZ1" s="80"/>
      <c r="TQA1" s="80"/>
      <c r="TQB1" s="80"/>
      <c r="TQC1" s="80"/>
      <c r="TQD1" s="80"/>
      <c r="TQE1" s="80"/>
      <c r="TQF1" s="80"/>
      <c r="TQG1" s="80"/>
      <c r="TQH1" s="80"/>
      <c r="TQI1" s="80"/>
      <c r="TQJ1" s="80"/>
      <c r="TQK1" s="80"/>
      <c r="TQL1" s="80"/>
      <c r="TQM1" s="80"/>
      <c r="TQN1" s="80"/>
      <c r="TQO1" s="80"/>
      <c r="TQP1" s="80"/>
      <c r="TQQ1" s="80"/>
      <c r="TQR1" s="80"/>
      <c r="TQS1" s="80"/>
      <c r="TQT1" s="80"/>
      <c r="TQU1" s="80"/>
      <c r="TQV1" s="80"/>
      <c r="TQW1" s="80"/>
      <c r="TQX1" s="80"/>
      <c r="TQY1" s="80"/>
      <c r="TQZ1" s="80"/>
      <c r="TRA1" s="80"/>
      <c r="TRB1" s="80"/>
      <c r="TRC1" s="80"/>
      <c r="TRD1" s="80"/>
      <c r="TRE1" s="80"/>
      <c r="TRF1" s="80"/>
      <c r="TRG1" s="80"/>
      <c r="TRH1" s="80"/>
      <c r="TRI1" s="80"/>
      <c r="TRJ1" s="80"/>
      <c r="TRK1" s="80"/>
      <c r="TRL1" s="80"/>
      <c r="TRM1" s="80"/>
      <c r="TRN1" s="80"/>
      <c r="TRO1" s="80"/>
      <c r="TRP1" s="80"/>
      <c r="TRQ1" s="80"/>
      <c r="TRR1" s="80"/>
      <c r="TRS1" s="80"/>
      <c r="TRT1" s="80"/>
      <c r="TRU1" s="80"/>
      <c r="TRV1" s="80"/>
      <c r="TRW1" s="80"/>
      <c r="TRX1" s="80"/>
      <c r="TRY1" s="80"/>
      <c r="TRZ1" s="80"/>
      <c r="TSA1" s="80"/>
      <c r="TSB1" s="80"/>
      <c r="TSC1" s="80"/>
      <c r="TSD1" s="80"/>
      <c r="TSE1" s="80"/>
      <c r="TSF1" s="80"/>
      <c r="TSG1" s="80"/>
      <c r="TSH1" s="80"/>
      <c r="TSI1" s="80"/>
      <c r="TSJ1" s="80"/>
      <c r="TSK1" s="80"/>
      <c r="TSL1" s="80"/>
      <c r="TSM1" s="80"/>
      <c r="TSN1" s="80"/>
      <c r="TSO1" s="80"/>
      <c r="TSP1" s="80"/>
      <c r="TSQ1" s="80"/>
      <c r="TSR1" s="80"/>
      <c r="TSS1" s="80"/>
      <c r="TST1" s="80"/>
      <c r="TSU1" s="80"/>
      <c r="TSV1" s="80"/>
      <c r="TSW1" s="80"/>
      <c r="TSX1" s="80"/>
      <c r="TSY1" s="80"/>
      <c r="TSZ1" s="80"/>
      <c r="TTA1" s="80"/>
      <c r="TTB1" s="80"/>
      <c r="TTC1" s="80"/>
      <c r="TTD1" s="80"/>
      <c r="TTE1" s="80"/>
      <c r="TTF1" s="80"/>
      <c r="TTG1" s="80"/>
      <c r="TTH1" s="80"/>
      <c r="TTI1" s="80"/>
      <c r="TTJ1" s="80"/>
      <c r="TTK1" s="80"/>
      <c r="TTL1" s="80"/>
      <c r="TTM1" s="80"/>
      <c r="TTN1" s="80"/>
      <c r="TTO1" s="80"/>
      <c r="TTP1" s="80"/>
      <c r="TTQ1" s="80"/>
      <c r="TTR1" s="80"/>
      <c r="TTS1" s="80"/>
      <c r="TTT1" s="80"/>
      <c r="TTU1" s="80"/>
      <c r="TTV1" s="80"/>
      <c r="TTW1" s="80"/>
      <c r="TTX1" s="80"/>
      <c r="TTY1" s="80"/>
      <c r="TTZ1" s="80"/>
      <c r="TUA1" s="80"/>
      <c r="TUB1" s="80"/>
      <c r="TUC1" s="80"/>
      <c r="TUD1" s="80"/>
      <c r="TUE1" s="80"/>
      <c r="TUF1" s="80"/>
      <c r="TUG1" s="80"/>
      <c r="TUH1" s="80"/>
      <c r="TUI1" s="80"/>
      <c r="TUJ1" s="80"/>
      <c r="TUK1" s="80"/>
      <c r="TUL1" s="80"/>
      <c r="TUM1" s="80"/>
      <c r="TUN1" s="80"/>
      <c r="TUO1" s="80"/>
      <c r="TUP1" s="80"/>
      <c r="TUQ1" s="80"/>
      <c r="TUR1" s="80"/>
      <c r="TUS1" s="80"/>
      <c r="TUT1" s="80"/>
      <c r="TUU1" s="80"/>
      <c r="TUV1" s="80"/>
      <c r="TUW1" s="80"/>
      <c r="TUX1" s="80"/>
      <c r="TUY1" s="80"/>
      <c r="TUZ1" s="80"/>
      <c r="TVA1" s="80"/>
      <c r="TVB1" s="80"/>
      <c r="TVC1" s="80"/>
      <c r="TVD1" s="80"/>
      <c r="TVE1" s="80"/>
      <c r="TVF1" s="80"/>
      <c r="TVG1" s="80"/>
      <c r="TVH1" s="80"/>
      <c r="TVI1" s="80"/>
      <c r="TVJ1" s="80"/>
      <c r="TVK1" s="80"/>
      <c r="TVL1" s="80"/>
      <c r="TVM1" s="80"/>
      <c r="TVN1" s="80"/>
      <c r="TVO1" s="80"/>
      <c r="TVP1" s="80"/>
      <c r="TVQ1" s="80"/>
      <c r="TVR1" s="80"/>
      <c r="TVS1" s="80"/>
      <c r="TVT1" s="80"/>
      <c r="TVU1" s="80"/>
      <c r="TVV1" s="80"/>
      <c r="TVW1" s="80"/>
      <c r="TVX1" s="80"/>
      <c r="TVY1" s="80"/>
      <c r="TVZ1" s="80"/>
      <c r="TWA1" s="80"/>
      <c r="TWB1" s="80"/>
      <c r="TWC1" s="80"/>
      <c r="TWD1" s="80"/>
      <c r="TWE1" s="80"/>
      <c r="TWF1" s="80"/>
      <c r="TWG1" s="80"/>
      <c r="TWH1" s="80"/>
      <c r="TWI1" s="80"/>
      <c r="TWJ1" s="80"/>
      <c r="TWK1" s="80"/>
      <c r="TWL1" s="80"/>
      <c r="TWM1" s="80"/>
      <c r="TWN1" s="80"/>
      <c r="TWO1" s="80"/>
      <c r="TWP1" s="80"/>
      <c r="TWQ1" s="80"/>
      <c r="TWR1" s="80"/>
      <c r="TWS1" s="80"/>
      <c r="TWT1" s="80"/>
      <c r="TWU1" s="80"/>
      <c r="TWV1" s="80"/>
      <c r="TWW1" s="80"/>
      <c r="TWX1" s="80"/>
      <c r="TWY1" s="80"/>
      <c r="TWZ1" s="80"/>
      <c r="TXA1" s="80"/>
      <c r="TXB1" s="80"/>
      <c r="TXC1" s="80"/>
      <c r="TXD1" s="80"/>
      <c r="TXE1" s="80"/>
      <c r="TXF1" s="80"/>
      <c r="TXG1" s="80"/>
      <c r="TXH1" s="80"/>
      <c r="TXI1" s="80"/>
      <c r="TXJ1" s="80"/>
      <c r="TXK1" s="80"/>
      <c r="TXL1" s="80"/>
      <c r="TXM1" s="80"/>
      <c r="TXN1" s="80"/>
      <c r="TXO1" s="80"/>
      <c r="TXP1" s="80"/>
      <c r="TXQ1" s="80"/>
      <c r="TXR1" s="80"/>
      <c r="TXS1" s="80"/>
      <c r="TXT1" s="80"/>
      <c r="TXU1" s="80"/>
      <c r="TXV1" s="80"/>
      <c r="TXW1" s="80"/>
      <c r="TXX1" s="80"/>
      <c r="TXY1" s="80"/>
      <c r="TXZ1" s="80"/>
      <c r="TYA1" s="80"/>
      <c r="TYB1" s="80"/>
      <c r="TYC1" s="80"/>
      <c r="TYD1" s="80"/>
      <c r="TYE1" s="80"/>
      <c r="TYF1" s="80"/>
      <c r="TYG1" s="80"/>
      <c r="TYH1" s="80"/>
      <c r="TYI1" s="80"/>
      <c r="TYJ1" s="80"/>
      <c r="TYK1" s="80"/>
      <c r="TYL1" s="80"/>
      <c r="TYM1" s="80"/>
      <c r="TYN1" s="80"/>
      <c r="TYO1" s="80"/>
      <c r="TYP1" s="80"/>
      <c r="TYQ1" s="80"/>
      <c r="TYR1" s="80"/>
      <c r="TYS1" s="80"/>
      <c r="TYT1" s="80"/>
      <c r="TYU1" s="80"/>
      <c r="TYV1" s="80"/>
      <c r="TYW1" s="80"/>
      <c r="TYX1" s="80"/>
      <c r="TYY1" s="80"/>
      <c r="TYZ1" s="80"/>
      <c r="TZA1" s="80"/>
      <c r="TZB1" s="80"/>
      <c r="TZC1" s="80"/>
      <c r="TZD1" s="80"/>
      <c r="TZE1" s="80"/>
      <c r="TZF1" s="80"/>
      <c r="TZG1" s="80"/>
      <c r="TZH1" s="80"/>
      <c r="TZI1" s="80"/>
      <c r="TZJ1" s="80"/>
      <c r="TZK1" s="80"/>
      <c r="TZL1" s="80"/>
      <c r="TZM1" s="80"/>
      <c r="TZN1" s="80"/>
      <c r="TZO1" s="80"/>
      <c r="TZP1" s="80"/>
      <c r="TZQ1" s="80"/>
      <c r="TZR1" s="80"/>
      <c r="TZS1" s="80"/>
      <c r="TZT1" s="80"/>
      <c r="TZU1" s="80"/>
      <c r="TZV1" s="80"/>
      <c r="TZW1" s="80"/>
      <c r="TZX1" s="80"/>
      <c r="TZY1" s="80"/>
      <c r="TZZ1" s="80"/>
      <c r="UAA1" s="80"/>
      <c r="UAB1" s="80"/>
      <c r="UAC1" s="80"/>
      <c r="UAD1" s="80"/>
      <c r="UAE1" s="80"/>
      <c r="UAF1" s="80"/>
      <c r="UAG1" s="80"/>
      <c r="UAH1" s="80"/>
      <c r="UAI1" s="80"/>
      <c r="UAJ1" s="80"/>
      <c r="UAK1" s="80"/>
      <c r="UAL1" s="80"/>
      <c r="UAM1" s="80"/>
      <c r="UAN1" s="80"/>
      <c r="UAO1" s="80"/>
      <c r="UAP1" s="80"/>
      <c r="UAQ1" s="80"/>
      <c r="UAR1" s="80"/>
      <c r="UAS1" s="80"/>
      <c r="UAT1" s="80"/>
      <c r="UAU1" s="80"/>
      <c r="UAV1" s="80"/>
      <c r="UAW1" s="80"/>
      <c r="UAX1" s="80"/>
      <c r="UAY1" s="80"/>
      <c r="UAZ1" s="80"/>
      <c r="UBA1" s="80"/>
      <c r="UBB1" s="80"/>
      <c r="UBC1" s="80"/>
      <c r="UBD1" s="80"/>
      <c r="UBE1" s="80"/>
      <c r="UBF1" s="80"/>
      <c r="UBG1" s="80"/>
      <c r="UBH1" s="80"/>
      <c r="UBI1" s="80"/>
      <c r="UBJ1" s="80"/>
      <c r="UBK1" s="80"/>
      <c r="UBL1" s="80"/>
      <c r="UBM1" s="80"/>
      <c r="UBN1" s="80"/>
      <c r="UBO1" s="80"/>
      <c r="UBP1" s="80"/>
      <c r="UBQ1" s="80"/>
      <c r="UBR1" s="80"/>
      <c r="UBS1" s="80"/>
      <c r="UBT1" s="80"/>
      <c r="UBU1" s="80"/>
      <c r="UBV1" s="80"/>
      <c r="UBW1" s="80"/>
      <c r="UBX1" s="80"/>
      <c r="UBY1" s="80"/>
      <c r="UBZ1" s="80"/>
      <c r="UCA1" s="80"/>
      <c r="UCB1" s="80"/>
      <c r="UCC1" s="80"/>
      <c r="UCD1" s="80"/>
      <c r="UCE1" s="80"/>
      <c r="UCF1" s="80"/>
      <c r="UCG1" s="80"/>
      <c r="UCH1" s="80"/>
      <c r="UCI1" s="80"/>
      <c r="UCJ1" s="80"/>
      <c r="UCK1" s="80"/>
      <c r="UCL1" s="80"/>
      <c r="UCM1" s="80"/>
      <c r="UCN1" s="80"/>
      <c r="UCO1" s="80"/>
      <c r="UCP1" s="80"/>
      <c r="UCQ1" s="80"/>
      <c r="UCR1" s="80"/>
      <c r="UCS1" s="80"/>
      <c r="UCT1" s="80"/>
      <c r="UCU1" s="80"/>
      <c r="UCV1" s="80"/>
      <c r="UCW1" s="80"/>
      <c r="UCX1" s="80"/>
      <c r="UCY1" s="80"/>
      <c r="UCZ1" s="80"/>
      <c r="UDA1" s="80"/>
      <c r="UDB1" s="80"/>
      <c r="UDC1" s="80"/>
      <c r="UDD1" s="80"/>
      <c r="UDE1" s="80"/>
      <c r="UDF1" s="80"/>
      <c r="UDG1" s="80"/>
      <c r="UDH1" s="80"/>
      <c r="UDI1" s="80"/>
      <c r="UDJ1" s="80"/>
      <c r="UDK1" s="80"/>
      <c r="UDL1" s="80"/>
      <c r="UDM1" s="80"/>
      <c r="UDN1" s="80"/>
      <c r="UDO1" s="80"/>
      <c r="UDP1" s="80"/>
      <c r="UDQ1" s="80"/>
      <c r="UDR1" s="80"/>
      <c r="UDS1" s="80"/>
      <c r="UDT1" s="80"/>
      <c r="UDU1" s="80"/>
      <c r="UDV1" s="80"/>
      <c r="UDW1" s="80"/>
      <c r="UDX1" s="80"/>
      <c r="UDY1" s="80"/>
      <c r="UDZ1" s="80"/>
      <c r="UEA1" s="80"/>
      <c r="UEB1" s="80"/>
      <c r="UEC1" s="80"/>
      <c r="UED1" s="80"/>
      <c r="UEE1" s="80"/>
      <c r="UEF1" s="80"/>
      <c r="UEG1" s="80"/>
      <c r="UEH1" s="80"/>
      <c r="UEI1" s="80"/>
      <c r="UEJ1" s="80"/>
      <c r="UEK1" s="80"/>
      <c r="UEL1" s="80"/>
      <c r="UEM1" s="80"/>
      <c r="UEN1" s="80"/>
      <c r="UEO1" s="80"/>
      <c r="UEP1" s="80"/>
      <c r="UEQ1" s="80"/>
      <c r="UER1" s="80"/>
      <c r="UES1" s="80"/>
      <c r="UET1" s="80"/>
      <c r="UEU1" s="80"/>
      <c r="UEV1" s="80"/>
      <c r="UEW1" s="80"/>
      <c r="UEX1" s="80"/>
      <c r="UEY1" s="80"/>
      <c r="UEZ1" s="80"/>
      <c r="UFA1" s="80"/>
      <c r="UFB1" s="80"/>
      <c r="UFC1" s="80"/>
      <c r="UFD1" s="80"/>
      <c r="UFE1" s="80"/>
      <c r="UFF1" s="80"/>
      <c r="UFG1" s="80"/>
      <c r="UFH1" s="80"/>
      <c r="UFI1" s="80"/>
      <c r="UFJ1" s="80"/>
      <c r="UFK1" s="80"/>
      <c r="UFL1" s="80"/>
      <c r="UFM1" s="80"/>
      <c r="UFN1" s="80"/>
      <c r="UFO1" s="80"/>
      <c r="UFP1" s="80"/>
      <c r="UFQ1" s="80"/>
      <c r="UFR1" s="80"/>
      <c r="UFS1" s="80"/>
      <c r="UFT1" s="80"/>
      <c r="UFU1" s="80"/>
      <c r="UFV1" s="80"/>
      <c r="UFW1" s="80"/>
      <c r="UFX1" s="80"/>
      <c r="UFY1" s="80"/>
      <c r="UFZ1" s="80"/>
      <c r="UGA1" s="80"/>
      <c r="UGB1" s="80"/>
      <c r="UGC1" s="80"/>
      <c r="UGD1" s="80"/>
      <c r="UGE1" s="80"/>
      <c r="UGF1" s="80"/>
      <c r="UGG1" s="80"/>
      <c r="UGH1" s="80"/>
      <c r="UGI1" s="80"/>
      <c r="UGJ1" s="80"/>
      <c r="UGK1" s="80"/>
      <c r="UGL1" s="80"/>
      <c r="UGM1" s="80"/>
      <c r="UGN1" s="80"/>
      <c r="UGO1" s="80"/>
      <c r="UGP1" s="80"/>
      <c r="UGQ1" s="80"/>
      <c r="UGR1" s="80"/>
      <c r="UGS1" s="80"/>
      <c r="UGT1" s="80"/>
      <c r="UGU1" s="80"/>
      <c r="UGV1" s="80"/>
      <c r="UGW1" s="80"/>
      <c r="UGX1" s="80"/>
      <c r="UGY1" s="80"/>
      <c r="UGZ1" s="80"/>
      <c r="UHA1" s="80"/>
      <c r="UHB1" s="80"/>
      <c r="UHC1" s="80"/>
      <c r="UHD1" s="80"/>
      <c r="UHE1" s="80"/>
      <c r="UHF1" s="80"/>
      <c r="UHG1" s="80"/>
      <c r="UHH1" s="80"/>
      <c r="UHI1" s="80"/>
      <c r="UHJ1" s="80"/>
      <c r="UHK1" s="80"/>
      <c r="UHL1" s="80"/>
      <c r="UHM1" s="80"/>
      <c r="UHN1" s="80"/>
      <c r="UHO1" s="80"/>
      <c r="UHP1" s="80"/>
      <c r="UHQ1" s="80"/>
      <c r="UHR1" s="80"/>
      <c r="UHS1" s="80"/>
      <c r="UHT1" s="80"/>
      <c r="UHU1" s="80"/>
      <c r="UHV1" s="80"/>
      <c r="UHW1" s="80"/>
      <c r="UHX1" s="80"/>
      <c r="UHY1" s="80"/>
      <c r="UHZ1" s="80"/>
      <c r="UIA1" s="80"/>
      <c r="UIB1" s="80"/>
      <c r="UIC1" s="80"/>
      <c r="UID1" s="80"/>
      <c r="UIE1" s="80"/>
      <c r="UIF1" s="80"/>
      <c r="UIG1" s="80"/>
      <c r="UIH1" s="80"/>
      <c r="UII1" s="80"/>
      <c r="UIJ1" s="80"/>
      <c r="UIK1" s="80"/>
      <c r="UIL1" s="80"/>
      <c r="UIM1" s="80"/>
      <c r="UIN1" s="80"/>
      <c r="UIO1" s="80"/>
      <c r="UIP1" s="80"/>
      <c r="UIQ1" s="80"/>
      <c r="UIR1" s="80"/>
      <c r="UIS1" s="80"/>
      <c r="UIT1" s="80"/>
      <c r="UIU1" s="80"/>
      <c r="UIV1" s="80"/>
      <c r="UIW1" s="80"/>
      <c r="UIX1" s="80"/>
      <c r="UIY1" s="80"/>
      <c r="UIZ1" s="80"/>
      <c r="UJA1" s="80"/>
      <c r="UJB1" s="80"/>
      <c r="UJC1" s="80"/>
      <c r="UJD1" s="80"/>
      <c r="UJE1" s="80"/>
      <c r="UJF1" s="80"/>
      <c r="UJG1" s="80"/>
      <c r="UJH1" s="80"/>
      <c r="UJI1" s="80"/>
      <c r="UJJ1" s="80"/>
      <c r="UJK1" s="80"/>
      <c r="UJL1" s="80"/>
      <c r="UJM1" s="80"/>
      <c r="UJN1" s="80"/>
      <c r="UJO1" s="80"/>
      <c r="UJP1" s="80"/>
      <c r="UJQ1" s="80"/>
      <c r="UJR1" s="80"/>
      <c r="UJS1" s="80"/>
      <c r="UJT1" s="80"/>
      <c r="UJU1" s="80"/>
      <c r="UJV1" s="80"/>
      <c r="UJW1" s="80"/>
      <c r="UJX1" s="80"/>
      <c r="UJY1" s="80"/>
      <c r="UJZ1" s="80"/>
      <c r="UKA1" s="80"/>
      <c r="UKB1" s="80"/>
      <c r="UKC1" s="80"/>
      <c r="UKD1" s="80"/>
      <c r="UKE1" s="80"/>
      <c r="UKF1" s="80"/>
      <c r="UKG1" s="80"/>
      <c r="UKH1" s="80"/>
      <c r="UKI1" s="80"/>
      <c r="UKJ1" s="80"/>
      <c r="UKK1" s="80"/>
      <c r="UKL1" s="80"/>
      <c r="UKM1" s="80"/>
      <c r="UKN1" s="80"/>
      <c r="UKO1" s="80"/>
      <c r="UKP1" s="80"/>
      <c r="UKQ1" s="80"/>
      <c r="UKR1" s="80"/>
      <c r="UKS1" s="80"/>
      <c r="UKT1" s="80"/>
      <c r="UKU1" s="80"/>
      <c r="UKV1" s="80"/>
      <c r="UKW1" s="80"/>
      <c r="UKX1" s="80"/>
      <c r="UKY1" s="80"/>
      <c r="UKZ1" s="80"/>
      <c r="ULA1" s="80"/>
      <c r="ULB1" s="80"/>
      <c r="ULC1" s="80"/>
      <c r="ULD1" s="80"/>
      <c r="ULE1" s="80"/>
      <c r="ULF1" s="80"/>
      <c r="ULG1" s="80"/>
      <c r="ULH1" s="80"/>
      <c r="ULI1" s="80"/>
      <c r="ULJ1" s="80"/>
      <c r="ULK1" s="80"/>
      <c r="ULL1" s="80"/>
      <c r="ULM1" s="80"/>
      <c r="ULN1" s="80"/>
      <c r="ULO1" s="80"/>
      <c r="ULP1" s="80"/>
      <c r="ULQ1" s="80"/>
      <c r="ULR1" s="80"/>
      <c r="ULS1" s="80"/>
      <c r="ULT1" s="80"/>
      <c r="ULU1" s="80"/>
      <c r="ULV1" s="80"/>
      <c r="ULW1" s="80"/>
      <c r="ULX1" s="80"/>
      <c r="ULY1" s="80"/>
      <c r="ULZ1" s="80"/>
      <c r="UMA1" s="80"/>
      <c r="UMB1" s="80"/>
      <c r="UMC1" s="80"/>
      <c r="UMD1" s="80"/>
      <c r="UME1" s="80"/>
      <c r="UMF1" s="80"/>
      <c r="UMG1" s="80"/>
      <c r="UMH1" s="80"/>
      <c r="UMI1" s="80"/>
      <c r="UMJ1" s="80"/>
      <c r="UMK1" s="80"/>
      <c r="UML1" s="80"/>
      <c r="UMM1" s="80"/>
      <c r="UMN1" s="80"/>
      <c r="UMO1" s="80"/>
      <c r="UMP1" s="80"/>
      <c r="UMQ1" s="80"/>
      <c r="UMR1" s="80"/>
      <c r="UMS1" s="80"/>
      <c r="UMT1" s="80"/>
      <c r="UMU1" s="80"/>
      <c r="UMV1" s="80"/>
      <c r="UMW1" s="80"/>
      <c r="UMX1" s="80"/>
      <c r="UMY1" s="80"/>
      <c r="UMZ1" s="80"/>
      <c r="UNA1" s="80"/>
      <c r="UNB1" s="80"/>
      <c r="UNC1" s="80"/>
      <c r="UND1" s="80"/>
      <c r="UNE1" s="80"/>
      <c r="UNF1" s="80"/>
      <c r="UNG1" s="80"/>
      <c r="UNH1" s="80"/>
      <c r="UNI1" s="80"/>
      <c r="UNJ1" s="80"/>
      <c r="UNK1" s="80"/>
      <c r="UNL1" s="80"/>
      <c r="UNM1" s="80"/>
      <c r="UNN1" s="80"/>
      <c r="UNO1" s="80"/>
      <c r="UNP1" s="80"/>
      <c r="UNQ1" s="80"/>
      <c r="UNR1" s="80"/>
      <c r="UNS1" s="80"/>
      <c r="UNT1" s="80"/>
      <c r="UNU1" s="80"/>
      <c r="UNV1" s="80"/>
      <c r="UNW1" s="80"/>
      <c r="UNX1" s="80"/>
      <c r="UNY1" s="80"/>
      <c r="UNZ1" s="80"/>
      <c r="UOA1" s="80"/>
      <c r="UOB1" s="80"/>
      <c r="UOC1" s="80"/>
      <c r="UOD1" s="80"/>
      <c r="UOE1" s="80"/>
      <c r="UOF1" s="80"/>
      <c r="UOG1" s="80"/>
      <c r="UOH1" s="80"/>
      <c r="UOI1" s="80"/>
      <c r="UOJ1" s="80"/>
      <c r="UOK1" s="80"/>
      <c r="UOL1" s="80"/>
      <c r="UOM1" s="80"/>
      <c r="UON1" s="80"/>
      <c r="UOO1" s="80"/>
      <c r="UOP1" s="80"/>
      <c r="UOQ1" s="80"/>
      <c r="UOR1" s="80"/>
      <c r="UOS1" s="80"/>
      <c r="UOT1" s="80"/>
      <c r="UOU1" s="80"/>
      <c r="UOV1" s="80"/>
      <c r="UOW1" s="80"/>
      <c r="UOX1" s="80"/>
      <c r="UOY1" s="80"/>
      <c r="UOZ1" s="80"/>
      <c r="UPA1" s="80"/>
      <c r="UPB1" s="80"/>
      <c r="UPC1" s="80"/>
      <c r="UPD1" s="80"/>
      <c r="UPE1" s="80"/>
      <c r="UPF1" s="80"/>
      <c r="UPG1" s="80"/>
      <c r="UPH1" s="80"/>
      <c r="UPI1" s="80"/>
      <c r="UPJ1" s="80"/>
      <c r="UPK1" s="80"/>
      <c r="UPL1" s="80"/>
      <c r="UPM1" s="80"/>
      <c r="UPN1" s="80"/>
      <c r="UPO1" s="80"/>
      <c r="UPP1" s="80"/>
      <c r="UPQ1" s="80"/>
      <c r="UPR1" s="80"/>
      <c r="UPS1" s="80"/>
      <c r="UPT1" s="80"/>
      <c r="UPU1" s="80"/>
      <c r="UPV1" s="80"/>
      <c r="UPW1" s="80"/>
      <c r="UPX1" s="80"/>
      <c r="UPY1" s="80"/>
      <c r="UPZ1" s="80"/>
      <c r="UQA1" s="80"/>
      <c r="UQB1" s="80"/>
      <c r="UQC1" s="80"/>
      <c r="UQD1" s="80"/>
      <c r="UQE1" s="80"/>
      <c r="UQF1" s="80"/>
      <c r="UQG1" s="80"/>
      <c r="UQH1" s="80"/>
      <c r="UQI1" s="80"/>
      <c r="UQJ1" s="80"/>
      <c r="UQK1" s="80"/>
      <c r="UQL1" s="80"/>
      <c r="UQM1" s="80"/>
      <c r="UQN1" s="80"/>
      <c r="UQO1" s="80"/>
      <c r="UQP1" s="80"/>
      <c r="UQQ1" s="80"/>
      <c r="UQR1" s="80"/>
      <c r="UQS1" s="80"/>
      <c r="UQT1" s="80"/>
      <c r="UQU1" s="80"/>
      <c r="UQV1" s="80"/>
      <c r="UQW1" s="80"/>
      <c r="UQX1" s="80"/>
      <c r="UQY1" s="80"/>
      <c r="UQZ1" s="80"/>
      <c r="URA1" s="80"/>
      <c r="URB1" s="80"/>
      <c r="URC1" s="80"/>
      <c r="URD1" s="80"/>
      <c r="URE1" s="80"/>
      <c r="URF1" s="80"/>
      <c r="URG1" s="80"/>
      <c r="URH1" s="80"/>
      <c r="URI1" s="80"/>
      <c r="URJ1" s="80"/>
      <c r="URK1" s="80"/>
      <c r="URL1" s="80"/>
      <c r="URM1" s="80"/>
      <c r="URN1" s="80"/>
      <c r="URO1" s="80"/>
      <c r="URP1" s="80"/>
      <c r="URQ1" s="80"/>
      <c r="URR1" s="80"/>
      <c r="URS1" s="80"/>
      <c r="URT1" s="80"/>
      <c r="URU1" s="80"/>
      <c r="URV1" s="80"/>
      <c r="URW1" s="80"/>
      <c r="URX1" s="80"/>
      <c r="URY1" s="80"/>
      <c r="URZ1" s="80"/>
      <c r="USA1" s="80"/>
      <c r="USB1" s="80"/>
      <c r="USC1" s="80"/>
      <c r="USD1" s="80"/>
      <c r="USE1" s="80"/>
      <c r="USF1" s="80"/>
      <c r="USG1" s="80"/>
      <c r="USH1" s="80"/>
      <c r="USI1" s="80"/>
      <c r="USJ1" s="80"/>
      <c r="USK1" s="80"/>
      <c r="USL1" s="80"/>
      <c r="USM1" s="80"/>
      <c r="USN1" s="80"/>
      <c r="USO1" s="80"/>
      <c r="USP1" s="80"/>
      <c r="USQ1" s="80"/>
      <c r="USR1" s="80"/>
      <c r="USS1" s="80"/>
      <c r="UST1" s="80"/>
      <c r="USU1" s="80"/>
      <c r="USV1" s="80"/>
      <c r="USW1" s="80"/>
      <c r="USX1" s="80"/>
      <c r="USY1" s="80"/>
      <c r="USZ1" s="80"/>
      <c r="UTA1" s="80"/>
      <c r="UTB1" s="80"/>
      <c r="UTC1" s="80"/>
      <c r="UTD1" s="80"/>
      <c r="UTE1" s="80"/>
      <c r="UTF1" s="80"/>
      <c r="UTG1" s="80"/>
      <c r="UTH1" s="80"/>
      <c r="UTI1" s="80"/>
      <c r="UTJ1" s="80"/>
      <c r="UTK1" s="80"/>
      <c r="UTL1" s="80"/>
      <c r="UTM1" s="80"/>
      <c r="UTN1" s="80"/>
      <c r="UTO1" s="80"/>
      <c r="UTP1" s="80"/>
      <c r="UTQ1" s="80"/>
      <c r="UTR1" s="80"/>
      <c r="UTS1" s="80"/>
      <c r="UTT1" s="80"/>
      <c r="UTU1" s="80"/>
      <c r="UTV1" s="80"/>
      <c r="UTW1" s="80"/>
      <c r="UTX1" s="80"/>
      <c r="UTY1" s="80"/>
      <c r="UTZ1" s="80"/>
      <c r="UUA1" s="80"/>
      <c r="UUB1" s="80"/>
      <c r="UUC1" s="80"/>
      <c r="UUD1" s="80"/>
      <c r="UUE1" s="80"/>
      <c r="UUF1" s="80"/>
      <c r="UUG1" s="80"/>
      <c r="UUH1" s="80"/>
      <c r="UUI1" s="80"/>
      <c r="UUJ1" s="80"/>
      <c r="UUK1" s="80"/>
      <c r="UUL1" s="80"/>
      <c r="UUM1" s="80"/>
      <c r="UUN1" s="80"/>
      <c r="UUO1" s="80"/>
      <c r="UUP1" s="80"/>
      <c r="UUQ1" s="80"/>
      <c r="UUR1" s="80"/>
      <c r="UUS1" s="80"/>
      <c r="UUT1" s="80"/>
      <c r="UUU1" s="80"/>
      <c r="UUV1" s="80"/>
      <c r="UUW1" s="80"/>
      <c r="UUX1" s="80"/>
      <c r="UUY1" s="80"/>
      <c r="UUZ1" s="80"/>
      <c r="UVA1" s="80"/>
      <c r="UVB1" s="80"/>
      <c r="UVC1" s="80"/>
      <c r="UVD1" s="80"/>
      <c r="UVE1" s="80"/>
      <c r="UVF1" s="80"/>
      <c r="UVG1" s="80"/>
      <c r="UVH1" s="80"/>
      <c r="UVI1" s="80"/>
      <c r="UVJ1" s="80"/>
      <c r="UVK1" s="80"/>
      <c r="UVL1" s="80"/>
      <c r="UVM1" s="80"/>
      <c r="UVN1" s="80"/>
      <c r="UVO1" s="80"/>
      <c r="UVP1" s="80"/>
      <c r="UVQ1" s="80"/>
      <c r="UVR1" s="80"/>
      <c r="UVS1" s="80"/>
      <c r="UVT1" s="80"/>
      <c r="UVU1" s="80"/>
      <c r="UVV1" s="80"/>
      <c r="UVW1" s="80"/>
      <c r="UVX1" s="80"/>
      <c r="UVY1" s="80"/>
      <c r="UVZ1" s="80"/>
      <c r="UWA1" s="80"/>
      <c r="UWB1" s="80"/>
      <c r="UWC1" s="80"/>
      <c r="UWD1" s="80"/>
      <c r="UWE1" s="80"/>
      <c r="UWF1" s="80"/>
      <c r="UWG1" s="80"/>
      <c r="UWH1" s="80"/>
      <c r="UWI1" s="80"/>
      <c r="UWJ1" s="80"/>
      <c r="UWK1" s="80"/>
      <c r="UWL1" s="80"/>
      <c r="UWM1" s="80"/>
      <c r="UWN1" s="80"/>
      <c r="UWO1" s="80"/>
      <c r="UWP1" s="80"/>
      <c r="UWQ1" s="80"/>
      <c r="UWR1" s="80"/>
      <c r="UWS1" s="80"/>
      <c r="UWT1" s="80"/>
      <c r="UWU1" s="80"/>
      <c r="UWV1" s="80"/>
      <c r="UWW1" s="80"/>
      <c r="UWX1" s="80"/>
      <c r="UWY1" s="80"/>
      <c r="UWZ1" s="80"/>
      <c r="UXA1" s="80"/>
      <c r="UXB1" s="80"/>
      <c r="UXC1" s="80"/>
      <c r="UXD1" s="80"/>
      <c r="UXE1" s="80"/>
      <c r="UXF1" s="80"/>
      <c r="UXG1" s="80"/>
      <c r="UXH1" s="80"/>
      <c r="UXI1" s="80"/>
      <c r="UXJ1" s="80"/>
      <c r="UXK1" s="80"/>
      <c r="UXL1" s="80"/>
      <c r="UXM1" s="80"/>
      <c r="UXN1" s="80"/>
      <c r="UXO1" s="80"/>
      <c r="UXP1" s="80"/>
      <c r="UXQ1" s="80"/>
      <c r="UXR1" s="80"/>
      <c r="UXS1" s="80"/>
      <c r="UXT1" s="80"/>
      <c r="UXU1" s="80"/>
      <c r="UXV1" s="80"/>
      <c r="UXW1" s="80"/>
      <c r="UXX1" s="80"/>
      <c r="UXY1" s="80"/>
      <c r="UXZ1" s="80"/>
      <c r="UYA1" s="80"/>
      <c r="UYB1" s="80"/>
      <c r="UYC1" s="80"/>
      <c r="UYD1" s="80"/>
      <c r="UYE1" s="80"/>
      <c r="UYF1" s="80"/>
      <c r="UYG1" s="80"/>
      <c r="UYH1" s="80"/>
      <c r="UYI1" s="80"/>
      <c r="UYJ1" s="80"/>
      <c r="UYK1" s="80"/>
      <c r="UYL1" s="80"/>
      <c r="UYM1" s="80"/>
      <c r="UYN1" s="80"/>
      <c r="UYO1" s="80"/>
      <c r="UYP1" s="80"/>
      <c r="UYQ1" s="80"/>
      <c r="UYR1" s="80"/>
      <c r="UYS1" s="80"/>
      <c r="UYT1" s="80"/>
      <c r="UYU1" s="80"/>
      <c r="UYV1" s="80"/>
      <c r="UYW1" s="80"/>
      <c r="UYX1" s="80"/>
      <c r="UYY1" s="80"/>
      <c r="UYZ1" s="80"/>
      <c r="UZA1" s="80"/>
      <c r="UZB1" s="80"/>
      <c r="UZC1" s="80"/>
      <c r="UZD1" s="80"/>
      <c r="UZE1" s="80"/>
      <c r="UZF1" s="80"/>
      <c r="UZG1" s="80"/>
      <c r="UZH1" s="80"/>
      <c r="UZI1" s="80"/>
      <c r="UZJ1" s="80"/>
      <c r="UZK1" s="80"/>
      <c r="UZL1" s="80"/>
      <c r="UZM1" s="80"/>
      <c r="UZN1" s="80"/>
      <c r="UZO1" s="80"/>
      <c r="UZP1" s="80"/>
      <c r="UZQ1" s="80"/>
      <c r="UZR1" s="80"/>
      <c r="UZS1" s="80"/>
      <c r="UZT1" s="80"/>
      <c r="UZU1" s="80"/>
      <c r="UZV1" s="80"/>
      <c r="UZW1" s="80"/>
      <c r="UZX1" s="80"/>
      <c r="UZY1" s="80"/>
      <c r="UZZ1" s="80"/>
      <c r="VAA1" s="80"/>
      <c r="VAB1" s="80"/>
      <c r="VAC1" s="80"/>
      <c r="VAD1" s="80"/>
      <c r="VAE1" s="80"/>
      <c r="VAF1" s="80"/>
      <c r="VAG1" s="80"/>
      <c r="VAH1" s="80"/>
      <c r="VAI1" s="80"/>
      <c r="VAJ1" s="80"/>
      <c r="VAK1" s="80"/>
      <c r="VAL1" s="80"/>
      <c r="VAM1" s="80"/>
      <c r="VAN1" s="80"/>
      <c r="VAO1" s="80"/>
      <c r="VAP1" s="80"/>
      <c r="VAQ1" s="80"/>
      <c r="VAR1" s="80"/>
      <c r="VAS1" s="80"/>
      <c r="VAT1" s="80"/>
      <c r="VAU1" s="80"/>
      <c r="VAV1" s="80"/>
      <c r="VAW1" s="80"/>
      <c r="VAX1" s="80"/>
      <c r="VAY1" s="80"/>
      <c r="VAZ1" s="80"/>
      <c r="VBA1" s="80"/>
      <c r="VBB1" s="80"/>
      <c r="VBC1" s="80"/>
      <c r="VBD1" s="80"/>
      <c r="VBE1" s="80"/>
      <c r="VBF1" s="80"/>
      <c r="VBG1" s="80"/>
      <c r="VBH1" s="80"/>
      <c r="VBI1" s="80"/>
      <c r="VBJ1" s="80"/>
      <c r="VBK1" s="80"/>
      <c r="VBL1" s="80"/>
      <c r="VBM1" s="80"/>
      <c r="VBN1" s="80"/>
      <c r="VBO1" s="80"/>
      <c r="VBP1" s="80"/>
      <c r="VBQ1" s="80"/>
      <c r="VBR1" s="80"/>
      <c r="VBS1" s="80"/>
      <c r="VBT1" s="80"/>
      <c r="VBU1" s="80"/>
      <c r="VBV1" s="80"/>
      <c r="VBW1" s="80"/>
      <c r="VBX1" s="80"/>
      <c r="VBY1" s="80"/>
      <c r="VBZ1" s="80"/>
      <c r="VCA1" s="80"/>
      <c r="VCB1" s="80"/>
      <c r="VCC1" s="80"/>
      <c r="VCD1" s="80"/>
      <c r="VCE1" s="80"/>
      <c r="VCF1" s="80"/>
      <c r="VCG1" s="80"/>
      <c r="VCH1" s="80"/>
      <c r="VCI1" s="80"/>
      <c r="VCJ1" s="80"/>
      <c r="VCK1" s="80"/>
      <c r="VCL1" s="80"/>
      <c r="VCM1" s="80"/>
      <c r="VCN1" s="80"/>
      <c r="VCO1" s="80"/>
      <c r="VCP1" s="80"/>
      <c r="VCQ1" s="80"/>
      <c r="VCR1" s="80"/>
      <c r="VCS1" s="80"/>
      <c r="VCT1" s="80"/>
      <c r="VCU1" s="80"/>
      <c r="VCV1" s="80"/>
      <c r="VCW1" s="80"/>
      <c r="VCX1" s="80"/>
      <c r="VCY1" s="80"/>
      <c r="VCZ1" s="80"/>
      <c r="VDA1" s="80"/>
      <c r="VDB1" s="80"/>
      <c r="VDC1" s="80"/>
      <c r="VDD1" s="80"/>
      <c r="VDE1" s="80"/>
      <c r="VDF1" s="80"/>
      <c r="VDG1" s="80"/>
      <c r="VDH1" s="80"/>
      <c r="VDI1" s="80"/>
      <c r="VDJ1" s="80"/>
      <c r="VDK1" s="80"/>
      <c r="VDL1" s="80"/>
      <c r="VDM1" s="80"/>
      <c r="VDN1" s="80"/>
      <c r="VDO1" s="80"/>
      <c r="VDP1" s="80"/>
      <c r="VDQ1" s="80"/>
      <c r="VDR1" s="80"/>
      <c r="VDS1" s="80"/>
      <c r="VDT1" s="80"/>
      <c r="VDU1" s="80"/>
      <c r="VDV1" s="80"/>
      <c r="VDW1" s="80"/>
      <c r="VDX1" s="80"/>
      <c r="VDY1" s="80"/>
      <c r="VDZ1" s="80"/>
      <c r="VEA1" s="80"/>
      <c r="VEB1" s="80"/>
      <c r="VEC1" s="80"/>
      <c r="VED1" s="80"/>
      <c r="VEE1" s="80"/>
      <c r="VEF1" s="80"/>
      <c r="VEG1" s="80"/>
      <c r="VEH1" s="80"/>
      <c r="VEI1" s="80"/>
      <c r="VEJ1" s="80"/>
      <c r="VEK1" s="80"/>
      <c r="VEL1" s="80"/>
      <c r="VEM1" s="80"/>
      <c r="VEN1" s="80"/>
      <c r="VEO1" s="80"/>
      <c r="VEP1" s="80"/>
      <c r="VEQ1" s="80"/>
      <c r="VER1" s="80"/>
      <c r="VES1" s="80"/>
      <c r="VET1" s="80"/>
      <c r="VEU1" s="80"/>
      <c r="VEV1" s="80"/>
      <c r="VEW1" s="80"/>
      <c r="VEX1" s="80"/>
      <c r="VEY1" s="80"/>
      <c r="VEZ1" s="80"/>
      <c r="VFA1" s="80"/>
      <c r="VFB1" s="80"/>
      <c r="VFC1" s="80"/>
      <c r="VFD1" s="80"/>
      <c r="VFE1" s="80"/>
      <c r="VFF1" s="80"/>
      <c r="VFG1" s="80"/>
      <c r="VFH1" s="80"/>
      <c r="VFI1" s="80"/>
      <c r="VFJ1" s="80"/>
      <c r="VFK1" s="80"/>
      <c r="VFL1" s="80"/>
      <c r="VFM1" s="80"/>
      <c r="VFN1" s="80"/>
      <c r="VFO1" s="80"/>
      <c r="VFP1" s="80"/>
      <c r="VFQ1" s="80"/>
      <c r="VFR1" s="80"/>
      <c r="VFS1" s="80"/>
      <c r="VFT1" s="80"/>
      <c r="VFU1" s="80"/>
      <c r="VFV1" s="80"/>
      <c r="VFW1" s="80"/>
      <c r="VFX1" s="80"/>
      <c r="VFY1" s="80"/>
      <c r="VFZ1" s="80"/>
      <c r="VGA1" s="80"/>
      <c r="VGB1" s="80"/>
      <c r="VGC1" s="80"/>
      <c r="VGD1" s="80"/>
      <c r="VGE1" s="80"/>
      <c r="VGF1" s="80"/>
      <c r="VGG1" s="80"/>
      <c r="VGH1" s="80"/>
      <c r="VGI1" s="80"/>
      <c r="VGJ1" s="80"/>
      <c r="VGK1" s="80"/>
      <c r="VGL1" s="80"/>
      <c r="VGM1" s="80"/>
      <c r="VGN1" s="80"/>
      <c r="VGO1" s="80"/>
      <c r="VGP1" s="80"/>
      <c r="VGQ1" s="80"/>
      <c r="VGR1" s="80"/>
      <c r="VGS1" s="80"/>
      <c r="VGT1" s="80"/>
      <c r="VGU1" s="80"/>
      <c r="VGV1" s="80"/>
      <c r="VGW1" s="80"/>
      <c r="VGX1" s="80"/>
      <c r="VGY1" s="80"/>
      <c r="VGZ1" s="80"/>
      <c r="VHA1" s="80"/>
      <c r="VHB1" s="80"/>
      <c r="VHC1" s="80"/>
      <c r="VHD1" s="80"/>
      <c r="VHE1" s="80"/>
      <c r="VHF1" s="80"/>
      <c r="VHG1" s="80"/>
      <c r="VHH1" s="80"/>
      <c r="VHI1" s="80"/>
      <c r="VHJ1" s="80"/>
      <c r="VHK1" s="80"/>
      <c r="VHL1" s="80"/>
      <c r="VHM1" s="80"/>
      <c r="VHN1" s="80"/>
      <c r="VHO1" s="80"/>
      <c r="VHP1" s="80"/>
      <c r="VHQ1" s="80"/>
      <c r="VHR1" s="80"/>
      <c r="VHS1" s="80"/>
      <c r="VHT1" s="80"/>
      <c r="VHU1" s="80"/>
      <c r="VHV1" s="80"/>
      <c r="VHW1" s="80"/>
      <c r="VHX1" s="80"/>
      <c r="VHY1" s="80"/>
      <c r="VHZ1" s="80"/>
      <c r="VIA1" s="80"/>
      <c r="VIB1" s="80"/>
      <c r="VIC1" s="80"/>
      <c r="VID1" s="80"/>
      <c r="VIE1" s="80"/>
      <c r="VIF1" s="80"/>
      <c r="VIG1" s="80"/>
      <c r="VIH1" s="80"/>
      <c r="VII1" s="80"/>
      <c r="VIJ1" s="80"/>
      <c r="VIK1" s="80"/>
      <c r="VIL1" s="80"/>
      <c r="VIM1" s="80"/>
      <c r="VIN1" s="80"/>
      <c r="VIO1" s="80"/>
      <c r="VIP1" s="80"/>
      <c r="VIQ1" s="80"/>
      <c r="VIR1" s="80"/>
      <c r="VIS1" s="80"/>
      <c r="VIT1" s="80"/>
      <c r="VIU1" s="80"/>
      <c r="VIV1" s="80"/>
      <c r="VIW1" s="80"/>
      <c r="VIX1" s="80"/>
      <c r="VIY1" s="80"/>
      <c r="VIZ1" s="80"/>
      <c r="VJA1" s="80"/>
      <c r="VJB1" s="80"/>
      <c r="VJC1" s="80"/>
      <c r="VJD1" s="80"/>
      <c r="VJE1" s="80"/>
      <c r="VJF1" s="80"/>
      <c r="VJG1" s="80"/>
      <c r="VJH1" s="80"/>
      <c r="VJI1" s="80"/>
      <c r="VJJ1" s="80"/>
      <c r="VJK1" s="80"/>
      <c r="VJL1" s="80"/>
      <c r="VJM1" s="80"/>
      <c r="VJN1" s="80"/>
      <c r="VJO1" s="80"/>
      <c r="VJP1" s="80"/>
      <c r="VJQ1" s="80"/>
      <c r="VJR1" s="80"/>
      <c r="VJS1" s="80"/>
      <c r="VJT1" s="80"/>
      <c r="VJU1" s="80"/>
      <c r="VJV1" s="80"/>
      <c r="VJW1" s="80"/>
      <c r="VJX1" s="80"/>
      <c r="VJY1" s="80"/>
      <c r="VJZ1" s="80"/>
      <c r="VKA1" s="80"/>
      <c r="VKB1" s="80"/>
      <c r="VKC1" s="80"/>
      <c r="VKD1" s="80"/>
      <c r="VKE1" s="80"/>
      <c r="VKF1" s="80"/>
      <c r="VKG1" s="80"/>
      <c r="VKH1" s="80"/>
      <c r="VKI1" s="80"/>
      <c r="VKJ1" s="80"/>
      <c r="VKK1" s="80"/>
      <c r="VKL1" s="80"/>
      <c r="VKM1" s="80"/>
      <c r="VKN1" s="80"/>
      <c r="VKO1" s="80"/>
      <c r="VKP1" s="80"/>
      <c r="VKQ1" s="80"/>
      <c r="VKR1" s="80"/>
      <c r="VKS1" s="80"/>
      <c r="VKT1" s="80"/>
      <c r="VKU1" s="80"/>
      <c r="VKV1" s="80"/>
      <c r="VKW1" s="80"/>
      <c r="VKX1" s="80"/>
      <c r="VKY1" s="80"/>
      <c r="VKZ1" s="80"/>
      <c r="VLA1" s="80"/>
      <c r="VLB1" s="80"/>
      <c r="VLC1" s="80"/>
      <c r="VLD1" s="80"/>
      <c r="VLE1" s="80"/>
      <c r="VLF1" s="80"/>
      <c r="VLG1" s="80"/>
      <c r="VLH1" s="80"/>
      <c r="VLI1" s="80"/>
      <c r="VLJ1" s="80"/>
      <c r="VLK1" s="80"/>
      <c r="VLL1" s="80"/>
      <c r="VLM1" s="80"/>
      <c r="VLN1" s="80"/>
      <c r="VLO1" s="80"/>
      <c r="VLP1" s="80"/>
      <c r="VLQ1" s="80"/>
      <c r="VLR1" s="80"/>
      <c r="VLS1" s="80"/>
      <c r="VLT1" s="80"/>
      <c r="VLU1" s="80"/>
      <c r="VLV1" s="80"/>
      <c r="VLW1" s="80"/>
      <c r="VLX1" s="80"/>
      <c r="VLY1" s="80"/>
      <c r="VLZ1" s="80"/>
      <c r="VMA1" s="80"/>
      <c r="VMB1" s="80"/>
      <c r="VMC1" s="80"/>
      <c r="VMD1" s="80"/>
      <c r="VME1" s="80"/>
      <c r="VMF1" s="80"/>
      <c r="VMG1" s="80"/>
      <c r="VMH1" s="80"/>
      <c r="VMI1" s="80"/>
      <c r="VMJ1" s="80"/>
      <c r="VMK1" s="80"/>
      <c r="VML1" s="80"/>
      <c r="VMM1" s="80"/>
      <c r="VMN1" s="80"/>
      <c r="VMO1" s="80"/>
      <c r="VMP1" s="80"/>
      <c r="VMQ1" s="80"/>
      <c r="VMR1" s="80"/>
      <c r="VMS1" s="80"/>
      <c r="VMT1" s="80"/>
      <c r="VMU1" s="80"/>
      <c r="VMV1" s="80"/>
      <c r="VMW1" s="80"/>
      <c r="VMX1" s="80"/>
      <c r="VMY1" s="80"/>
      <c r="VMZ1" s="80"/>
      <c r="VNA1" s="80"/>
      <c r="VNB1" s="80"/>
      <c r="VNC1" s="80"/>
      <c r="VND1" s="80"/>
      <c r="VNE1" s="80"/>
      <c r="VNF1" s="80"/>
      <c r="VNG1" s="80"/>
      <c r="VNH1" s="80"/>
      <c r="VNI1" s="80"/>
      <c r="VNJ1" s="80"/>
      <c r="VNK1" s="80"/>
      <c r="VNL1" s="80"/>
      <c r="VNM1" s="80"/>
      <c r="VNN1" s="80"/>
      <c r="VNO1" s="80"/>
      <c r="VNP1" s="80"/>
      <c r="VNQ1" s="80"/>
      <c r="VNR1" s="80"/>
      <c r="VNS1" s="80"/>
      <c r="VNT1" s="80"/>
      <c r="VNU1" s="80"/>
      <c r="VNV1" s="80"/>
      <c r="VNW1" s="80"/>
      <c r="VNX1" s="80"/>
      <c r="VNY1" s="80"/>
      <c r="VNZ1" s="80"/>
      <c r="VOA1" s="80"/>
      <c r="VOB1" s="80"/>
      <c r="VOC1" s="80"/>
      <c r="VOD1" s="80"/>
      <c r="VOE1" s="80"/>
      <c r="VOF1" s="80"/>
      <c r="VOG1" s="80"/>
      <c r="VOH1" s="80"/>
      <c r="VOI1" s="80"/>
      <c r="VOJ1" s="80"/>
      <c r="VOK1" s="80"/>
      <c r="VOL1" s="80"/>
      <c r="VOM1" s="80"/>
      <c r="VON1" s="80"/>
      <c r="VOO1" s="80"/>
      <c r="VOP1" s="80"/>
      <c r="VOQ1" s="80"/>
      <c r="VOR1" s="80"/>
      <c r="VOS1" s="80"/>
      <c r="VOT1" s="80"/>
      <c r="VOU1" s="80"/>
      <c r="VOV1" s="80"/>
      <c r="VOW1" s="80"/>
      <c r="VOX1" s="80"/>
      <c r="VOY1" s="80"/>
      <c r="VOZ1" s="80"/>
      <c r="VPA1" s="80"/>
      <c r="VPB1" s="80"/>
      <c r="VPC1" s="80"/>
      <c r="VPD1" s="80"/>
      <c r="VPE1" s="80"/>
      <c r="VPF1" s="80"/>
      <c r="VPG1" s="80"/>
      <c r="VPH1" s="80"/>
      <c r="VPI1" s="80"/>
      <c r="VPJ1" s="80"/>
      <c r="VPK1" s="80"/>
      <c r="VPL1" s="80"/>
      <c r="VPM1" s="80"/>
      <c r="VPN1" s="80"/>
      <c r="VPO1" s="80"/>
      <c r="VPP1" s="80"/>
      <c r="VPQ1" s="80"/>
      <c r="VPR1" s="80"/>
      <c r="VPS1" s="80"/>
      <c r="VPT1" s="80"/>
      <c r="VPU1" s="80"/>
      <c r="VPV1" s="80"/>
      <c r="VPW1" s="80"/>
      <c r="VPX1" s="80"/>
      <c r="VPY1" s="80"/>
      <c r="VPZ1" s="80"/>
      <c r="VQA1" s="80"/>
      <c r="VQB1" s="80"/>
      <c r="VQC1" s="80"/>
      <c r="VQD1" s="80"/>
      <c r="VQE1" s="80"/>
      <c r="VQF1" s="80"/>
      <c r="VQG1" s="80"/>
      <c r="VQH1" s="80"/>
      <c r="VQI1" s="80"/>
      <c r="VQJ1" s="80"/>
      <c r="VQK1" s="80"/>
      <c r="VQL1" s="80"/>
      <c r="VQM1" s="80"/>
      <c r="VQN1" s="80"/>
      <c r="VQO1" s="80"/>
      <c r="VQP1" s="80"/>
      <c r="VQQ1" s="80"/>
      <c r="VQR1" s="80"/>
      <c r="VQS1" s="80"/>
      <c r="VQT1" s="80"/>
      <c r="VQU1" s="80"/>
      <c r="VQV1" s="80"/>
      <c r="VQW1" s="80"/>
      <c r="VQX1" s="80"/>
      <c r="VQY1" s="80"/>
      <c r="VQZ1" s="80"/>
      <c r="VRA1" s="80"/>
      <c r="VRB1" s="80"/>
      <c r="VRC1" s="80"/>
      <c r="VRD1" s="80"/>
      <c r="VRE1" s="80"/>
      <c r="VRF1" s="80"/>
      <c r="VRG1" s="80"/>
      <c r="VRH1" s="80"/>
      <c r="VRI1" s="80"/>
      <c r="VRJ1" s="80"/>
      <c r="VRK1" s="80"/>
      <c r="VRL1" s="80"/>
      <c r="VRM1" s="80"/>
      <c r="VRN1" s="80"/>
      <c r="VRO1" s="80"/>
      <c r="VRP1" s="80"/>
      <c r="VRQ1" s="80"/>
      <c r="VRR1" s="80"/>
      <c r="VRS1" s="80"/>
      <c r="VRT1" s="80"/>
      <c r="VRU1" s="80"/>
      <c r="VRV1" s="80"/>
      <c r="VRW1" s="80"/>
      <c r="VRX1" s="80"/>
      <c r="VRY1" s="80"/>
      <c r="VRZ1" s="80"/>
      <c r="VSA1" s="80"/>
      <c r="VSB1" s="80"/>
      <c r="VSC1" s="80"/>
      <c r="VSD1" s="80"/>
      <c r="VSE1" s="80"/>
      <c r="VSF1" s="80"/>
      <c r="VSG1" s="80"/>
      <c r="VSH1" s="80"/>
      <c r="VSI1" s="80"/>
      <c r="VSJ1" s="80"/>
      <c r="VSK1" s="80"/>
      <c r="VSL1" s="80"/>
      <c r="VSM1" s="80"/>
      <c r="VSN1" s="80"/>
      <c r="VSO1" s="80"/>
      <c r="VSP1" s="80"/>
      <c r="VSQ1" s="80"/>
      <c r="VSR1" s="80"/>
      <c r="VSS1" s="80"/>
      <c r="VST1" s="80"/>
      <c r="VSU1" s="80"/>
      <c r="VSV1" s="80"/>
      <c r="VSW1" s="80"/>
      <c r="VSX1" s="80"/>
      <c r="VSY1" s="80"/>
      <c r="VSZ1" s="80"/>
      <c r="VTA1" s="80"/>
      <c r="VTB1" s="80"/>
      <c r="VTC1" s="80"/>
      <c r="VTD1" s="80"/>
      <c r="VTE1" s="80"/>
      <c r="VTF1" s="80"/>
      <c r="VTG1" s="80"/>
      <c r="VTH1" s="80"/>
      <c r="VTI1" s="80"/>
      <c r="VTJ1" s="80"/>
      <c r="VTK1" s="80"/>
      <c r="VTL1" s="80"/>
      <c r="VTM1" s="80"/>
      <c r="VTN1" s="80"/>
      <c r="VTO1" s="80"/>
      <c r="VTP1" s="80"/>
      <c r="VTQ1" s="80"/>
      <c r="VTR1" s="80"/>
      <c r="VTS1" s="80"/>
      <c r="VTT1" s="80"/>
      <c r="VTU1" s="80"/>
      <c r="VTV1" s="80"/>
      <c r="VTW1" s="80"/>
      <c r="VTX1" s="80"/>
      <c r="VTY1" s="80"/>
      <c r="VTZ1" s="80"/>
      <c r="VUA1" s="80"/>
      <c r="VUB1" s="80"/>
      <c r="VUC1" s="80"/>
      <c r="VUD1" s="80"/>
      <c r="VUE1" s="80"/>
      <c r="VUF1" s="80"/>
      <c r="VUG1" s="80"/>
      <c r="VUH1" s="80"/>
      <c r="VUI1" s="80"/>
      <c r="VUJ1" s="80"/>
      <c r="VUK1" s="80"/>
      <c r="VUL1" s="80"/>
      <c r="VUM1" s="80"/>
      <c r="VUN1" s="80"/>
      <c r="VUO1" s="80"/>
      <c r="VUP1" s="80"/>
      <c r="VUQ1" s="80"/>
      <c r="VUR1" s="80"/>
      <c r="VUS1" s="80"/>
      <c r="VUT1" s="80"/>
      <c r="VUU1" s="80"/>
      <c r="VUV1" s="80"/>
      <c r="VUW1" s="80"/>
      <c r="VUX1" s="80"/>
      <c r="VUY1" s="80"/>
      <c r="VUZ1" s="80"/>
      <c r="VVA1" s="80"/>
      <c r="VVB1" s="80"/>
      <c r="VVC1" s="80"/>
      <c r="VVD1" s="80"/>
      <c r="VVE1" s="80"/>
      <c r="VVF1" s="80"/>
      <c r="VVG1" s="80"/>
      <c r="VVH1" s="80"/>
      <c r="VVI1" s="80"/>
      <c r="VVJ1" s="80"/>
      <c r="VVK1" s="80"/>
      <c r="VVL1" s="80"/>
      <c r="VVM1" s="80"/>
      <c r="VVN1" s="80"/>
      <c r="VVO1" s="80"/>
      <c r="VVP1" s="80"/>
      <c r="VVQ1" s="80"/>
      <c r="VVR1" s="80"/>
      <c r="VVS1" s="80"/>
      <c r="VVT1" s="80"/>
      <c r="VVU1" s="80"/>
      <c r="VVV1" s="80"/>
      <c r="VVW1" s="80"/>
      <c r="VVX1" s="80"/>
      <c r="VVY1" s="80"/>
      <c r="VVZ1" s="80"/>
      <c r="VWA1" s="80"/>
      <c r="VWB1" s="80"/>
      <c r="VWC1" s="80"/>
      <c r="VWD1" s="80"/>
      <c r="VWE1" s="80"/>
      <c r="VWF1" s="80"/>
      <c r="VWG1" s="80"/>
      <c r="VWH1" s="80"/>
      <c r="VWI1" s="80"/>
      <c r="VWJ1" s="80"/>
      <c r="VWK1" s="80"/>
      <c r="VWL1" s="80"/>
      <c r="VWM1" s="80"/>
      <c r="VWN1" s="80"/>
      <c r="VWO1" s="80"/>
      <c r="VWP1" s="80"/>
      <c r="VWQ1" s="80"/>
      <c r="VWR1" s="80"/>
      <c r="VWS1" s="80"/>
      <c r="VWT1" s="80"/>
      <c r="VWU1" s="80"/>
      <c r="VWV1" s="80"/>
      <c r="VWW1" s="80"/>
      <c r="VWX1" s="80"/>
      <c r="VWY1" s="80"/>
      <c r="VWZ1" s="80"/>
      <c r="VXA1" s="80"/>
      <c r="VXB1" s="80"/>
      <c r="VXC1" s="80"/>
      <c r="VXD1" s="80"/>
      <c r="VXE1" s="80"/>
      <c r="VXF1" s="80"/>
      <c r="VXG1" s="80"/>
      <c r="VXH1" s="80"/>
      <c r="VXI1" s="80"/>
      <c r="VXJ1" s="80"/>
      <c r="VXK1" s="80"/>
      <c r="VXL1" s="80"/>
      <c r="VXM1" s="80"/>
      <c r="VXN1" s="80"/>
      <c r="VXO1" s="80"/>
      <c r="VXP1" s="80"/>
      <c r="VXQ1" s="80"/>
      <c r="VXR1" s="80"/>
      <c r="VXS1" s="80"/>
      <c r="VXT1" s="80"/>
      <c r="VXU1" s="80"/>
      <c r="VXV1" s="80"/>
      <c r="VXW1" s="80"/>
      <c r="VXX1" s="80"/>
      <c r="VXY1" s="80"/>
      <c r="VXZ1" s="80"/>
      <c r="VYA1" s="80"/>
      <c r="VYB1" s="80"/>
      <c r="VYC1" s="80"/>
      <c r="VYD1" s="80"/>
      <c r="VYE1" s="80"/>
      <c r="VYF1" s="80"/>
      <c r="VYG1" s="80"/>
      <c r="VYH1" s="80"/>
      <c r="VYI1" s="80"/>
      <c r="VYJ1" s="80"/>
      <c r="VYK1" s="80"/>
      <c r="VYL1" s="80"/>
      <c r="VYM1" s="80"/>
      <c r="VYN1" s="80"/>
      <c r="VYO1" s="80"/>
      <c r="VYP1" s="80"/>
      <c r="VYQ1" s="80"/>
      <c r="VYR1" s="80"/>
      <c r="VYS1" s="80"/>
      <c r="VYT1" s="80"/>
      <c r="VYU1" s="80"/>
      <c r="VYV1" s="80"/>
      <c r="VYW1" s="80"/>
      <c r="VYX1" s="80"/>
      <c r="VYY1" s="80"/>
      <c r="VYZ1" s="80"/>
      <c r="VZA1" s="80"/>
      <c r="VZB1" s="80"/>
      <c r="VZC1" s="80"/>
      <c r="VZD1" s="80"/>
      <c r="VZE1" s="80"/>
      <c r="VZF1" s="80"/>
      <c r="VZG1" s="80"/>
      <c r="VZH1" s="80"/>
      <c r="VZI1" s="80"/>
      <c r="VZJ1" s="80"/>
      <c r="VZK1" s="80"/>
      <c r="VZL1" s="80"/>
      <c r="VZM1" s="80"/>
      <c r="VZN1" s="80"/>
      <c r="VZO1" s="80"/>
      <c r="VZP1" s="80"/>
      <c r="VZQ1" s="80"/>
      <c r="VZR1" s="80"/>
      <c r="VZS1" s="80"/>
      <c r="VZT1" s="80"/>
      <c r="VZU1" s="80"/>
      <c r="VZV1" s="80"/>
      <c r="VZW1" s="80"/>
      <c r="VZX1" s="80"/>
      <c r="VZY1" s="80"/>
      <c r="VZZ1" s="80"/>
      <c r="WAA1" s="80"/>
      <c r="WAB1" s="80"/>
      <c r="WAC1" s="80"/>
      <c r="WAD1" s="80"/>
      <c r="WAE1" s="80"/>
      <c r="WAF1" s="80"/>
      <c r="WAG1" s="80"/>
      <c r="WAH1" s="80"/>
      <c r="WAI1" s="80"/>
      <c r="WAJ1" s="80"/>
      <c r="WAK1" s="80"/>
      <c r="WAL1" s="80"/>
      <c r="WAM1" s="80"/>
      <c r="WAN1" s="80"/>
      <c r="WAO1" s="80"/>
      <c r="WAP1" s="80"/>
      <c r="WAQ1" s="80"/>
      <c r="WAR1" s="80"/>
      <c r="WAS1" s="80"/>
      <c r="WAT1" s="80"/>
      <c r="WAU1" s="80"/>
      <c r="WAV1" s="80"/>
      <c r="WAW1" s="80"/>
      <c r="WAX1" s="80"/>
      <c r="WAY1" s="80"/>
      <c r="WAZ1" s="80"/>
      <c r="WBA1" s="80"/>
      <c r="WBB1" s="80"/>
      <c r="WBC1" s="80"/>
      <c r="WBD1" s="80"/>
      <c r="WBE1" s="80"/>
      <c r="WBF1" s="80"/>
      <c r="WBG1" s="80"/>
      <c r="WBH1" s="80"/>
      <c r="WBI1" s="80"/>
      <c r="WBJ1" s="80"/>
      <c r="WBK1" s="80"/>
      <c r="WBL1" s="80"/>
      <c r="WBM1" s="80"/>
      <c r="WBN1" s="80"/>
      <c r="WBO1" s="80"/>
      <c r="WBP1" s="80"/>
      <c r="WBQ1" s="80"/>
      <c r="WBR1" s="80"/>
      <c r="WBS1" s="80"/>
      <c r="WBT1" s="80"/>
      <c r="WBU1" s="80"/>
      <c r="WBV1" s="80"/>
      <c r="WBW1" s="80"/>
      <c r="WBX1" s="80"/>
      <c r="WBY1" s="80"/>
      <c r="WBZ1" s="80"/>
      <c r="WCA1" s="80"/>
      <c r="WCB1" s="80"/>
      <c r="WCC1" s="80"/>
      <c r="WCD1" s="80"/>
      <c r="WCE1" s="80"/>
      <c r="WCF1" s="80"/>
      <c r="WCG1" s="80"/>
      <c r="WCH1" s="80"/>
      <c r="WCI1" s="80"/>
      <c r="WCJ1" s="80"/>
      <c r="WCK1" s="80"/>
      <c r="WCL1" s="80"/>
      <c r="WCM1" s="80"/>
      <c r="WCN1" s="80"/>
      <c r="WCO1" s="80"/>
      <c r="WCP1" s="80"/>
      <c r="WCQ1" s="80"/>
      <c r="WCR1" s="80"/>
      <c r="WCS1" s="80"/>
      <c r="WCT1" s="80"/>
      <c r="WCU1" s="80"/>
      <c r="WCV1" s="80"/>
      <c r="WCW1" s="80"/>
      <c r="WCX1" s="80"/>
      <c r="WCY1" s="80"/>
      <c r="WCZ1" s="80"/>
      <c r="WDA1" s="80"/>
      <c r="WDB1" s="80"/>
      <c r="WDC1" s="80"/>
      <c r="WDD1" s="80"/>
      <c r="WDE1" s="80"/>
      <c r="WDF1" s="80"/>
      <c r="WDG1" s="80"/>
      <c r="WDH1" s="80"/>
      <c r="WDI1" s="80"/>
      <c r="WDJ1" s="80"/>
      <c r="WDK1" s="80"/>
      <c r="WDL1" s="80"/>
      <c r="WDM1" s="80"/>
      <c r="WDN1" s="80"/>
      <c r="WDO1" s="80"/>
      <c r="WDP1" s="80"/>
      <c r="WDQ1" s="80"/>
      <c r="WDR1" s="80"/>
      <c r="WDS1" s="80"/>
      <c r="WDT1" s="80"/>
      <c r="WDU1" s="80"/>
      <c r="WDV1" s="80"/>
      <c r="WDW1" s="80"/>
      <c r="WDX1" s="80"/>
      <c r="WDY1" s="80"/>
      <c r="WDZ1" s="80"/>
      <c r="WEA1" s="80"/>
      <c r="WEB1" s="80"/>
      <c r="WEC1" s="80"/>
      <c r="WED1" s="80"/>
      <c r="WEE1" s="80"/>
      <c r="WEF1" s="80"/>
      <c r="WEG1" s="80"/>
      <c r="WEH1" s="80"/>
      <c r="WEI1" s="80"/>
      <c r="WEJ1" s="80"/>
      <c r="WEK1" s="80"/>
      <c r="WEL1" s="80"/>
      <c r="WEM1" s="80"/>
      <c r="WEN1" s="80"/>
      <c r="WEO1" s="80"/>
      <c r="WEP1" s="80"/>
      <c r="WEQ1" s="80"/>
      <c r="WER1" s="80"/>
      <c r="WES1" s="80"/>
      <c r="WET1" s="80"/>
      <c r="WEU1" s="80"/>
      <c r="WEV1" s="80"/>
      <c r="WEW1" s="80"/>
      <c r="WEX1" s="80"/>
      <c r="WEY1" s="80"/>
      <c r="WEZ1" s="80"/>
      <c r="WFA1" s="80"/>
      <c r="WFB1" s="80"/>
      <c r="WFC1" s="80"/>
      <c r="WFD1" s="80"/>
      <c r="WFE1" s="80"/>
      <c r="WFF1" s="80"/>
      <c r="WFG1" s="80"/>
      <c r="WFH1" s="80"/>
      <c r="WFI1" s="80"/>
      <c r="WFJ1" s="80"/>
      <c r="WFK1" s="80"/>
      <c r="WFL1" s="80"/>
      <c r="WFM1" s="80"/>
      <c r="WFN1" s="80"/>
      <c r="WFO1" s="80"/>
      <c r="WFP1" s="80"/>
      <c r="WFQ1" s="80"/>
      <c r="WFR1" s="80"/>
      <c r="WFS1" s="80"/>
      <c r="WFT1" s="80"/>
      <c r="WFU1" s="80"/>
      <c r="WFV1" s="80"/>
      <c r="WFW1" s="80"/>
      <c r="WFX1" s="80"/>
      <c r="WFY1" s="80"/>
      <c r="WFZ1" s="80"/>
      <c r="WGA1" s="80"/>
      <c r="WGB1" s="80"/>
      <c r="WGC1" s="80"/>
      <c r="WGD1" s="80"/>
      <c r="WGE1" s="80"/>
      <c r="WGF1" s="80"/>
      <c r="WGG1" s="80"/>
      <c r="WGH1" s="80"/>
      <c r="WGI1" s="80"/>
      <c r="WGJ1" s="80"/>
      <c r="WGK1" s="80"/>
      <c r="WGL1" s="80"/>
      <c r="WGM1" s="80"/>
      <c r="WGN1" s="80"/>
      <c r="WGO1" s="80"/>
      <c r="WGP1" s="80"/>
      <c r="WGQ1" s="80"/>
      <c r="WGR1" s="80"/>
      <c r="WGS1" s="80"/>
      <c r="WGT1" s="80"/>
      <c r="WGU1" s="80"/>
      <c r="WGV1" s="80"/>
      <c r="WGW1" s="80"/>
      <c r="WGX1" s="80"/>
      <c r="WGY1" s="80"/>
      <c r="WGZ1" s="80"/>
      <c r="WHA1" s="80"/>
      <c r="WHB1" s="80"/>
      <c r="WHC1" s="80"/>
      <c r="WHD1" s="80"/>
      <c r="WHE1" s="80"/>
      <c r="WHF1" s="80"/>
      <c r="WHG1" s="80"/>
      <c r="WHH1" s="80"/>
      <c r="WHI1" s="80"/>
      <c r="WHJ1" s="80"/>
      <c r="WHK1" s="80"/>
      <c r="WHL1" s="80"/>
      <c r="WHM1" s="80"/>
      <c r="WHN1" s="80"/>
      <c r="WHO1" s="80"/>
      <c r="WHP1" s="80"/>
      <c r="WHQ1" s="80"/>
      <c r="WHR1" s="80"/>
      <c r="WHS1" s="80"/>
      <c r="WHT1" s="80"/>
      <c r="WHU1" s="80"/>
      <c r="WHV1" s="80"/>
      <c r="WHW1" s="80"/>
      <c r="WHX1" s="80"/>
      <c r="WHY1" s="80"/>
      <c r="WHZ1" s="80"/>
      <c r="WIA1" s="80"/>
      <c r="WIB1" s="80"/>
      <c r="WIC1" s="80"/>
      <c r="WID1" s="80"/>
      <c r="WIE1" s="80"/>
      <c r="WIF1" s="80"/>
      <c r="WIG1" s="80"/>
      <c r="WIH1" s="80"/>
      <c r="WII1" s="80"/>
      <c r="WIJ1" s="80"/>
      <c r="WIK1" s="80"/>
      <c r="WIL1" s="80"/>
      <c r="WIM1" s="80"/>
      <c r="WIN1" s="80"/>
      <c r="WIO1" s="80"/>
      <c r="WIP1" s="80"/>
      <c r="WIQ1" s="80"/>
      <c r="WIR1" s="80"/>
      <c r="WIS1" s="80"/>
      <c r="WIT1" s="80"/>
      <c r="WIU1" s="80"/>
      <c r="WIV1" s="80"/>
      <c r="WIW1" s="80"/>
      <c r="WIX1" s="80"/>
      <c r="WIY1" s="80"/>
      <c r="WIZ1" s="80"/>
      <c r="WJA1" s="80"/>
      <c r="WJB1" s="80"/>
      <c r="WJC1" s="80"/>
      <c r="WJD1" s="80"/>
      <c r="WJE1" s="80"/>
      <c r="WJF1" s="80"/>
      <c r="WJG1" s="80"/>
      <c r="WJH1" s="80"/>
      <c r="WJI1" s="80"/>
      <c r="WJJ1" s="80"/>
      <c r="WJK1" s="80"/>
      <c r="WJL1" s="80"/>
      <c r="WJM1" s="80"/>
      <c r="WJN1" s="80"/>
      <c r="WJO1" s="80"/>
      <c r="WJP1" s="80"/>
      <c r="WJQ1" s="80"/>
      <c r="WJR1" s="80"/>
      <c r="WJS1" s="80"/>
      <c r="WJT1" s="80"/>
      <c r="WJU1" s="80"/>
      <c r="WJV1" s="80"/>
      <c r="WJW1" s="80"/>
      <c r="WJX1" s="80"/>
      <c r="WJY1" s="80"/>
      <c r="WJZ1" s="80"/>
      <c r="WKA1" s="80"/>
      <c r="WKB1" s="80"/>
      <c r="WKC1" s="80"/>
      <c r="WKD1" s="80"/>
      <c r="WKE1" s="80"/>
      <c r="WKF1" s="80"/>
      <c r="WKG1" s="80"/>
      <c r="WKH1" s="80"/>
      <c r="WKI1" s="80"/>
      <c r="WKJ1" s="80"/>
      <c r="WKK1" s="80"/>
      <c r="WKL1" s="80"/>
      <c r="WKM1" s="80"/>
      <c r="WKN1" s="80"/>
      <c r="WKO1" s="80"/>
      <c r="WKP1" s="80"/>
      <c r="WKQ1" s="80"/>
      <c r="WKR1" s="80"/>
      <c r="WKS1" s="80"/>
      <c r="WKT1" s="80"/>
      <c r="WKU1" s="80"/>
      <c r="WKV1" s="80"/>
      <c r="WKW1" s="80"/>
      <c r="WKX1" s="80"/>
      <c r="WKY1" s="80"/>
      <c r="WKZ1" s="80"/>
      <c r="WLA1" s="80"/>
      <c r="WLB1" s="80"/>
      <c r="WLC1" s="80"/>
      <c r="WLD1" s="80"/>
      <c r="WLE1" s="80"/>
      <c r="WLF1" s="80"/>
      <c r="WLG1" s="80"/>
      <c r="WLH1" s="80"/>
      <c r="WLI1" s="80"/>
      <c r="WLJ1" s="80"/>
      <c r="WLK1" s="80"/>
      <c r="WLL1" s="80"/>
      <c r="WLM1" s="80"/>
      <c r="WLN1" s="80"/>
      <c r="WLO1" s="80"/>
      <c r="WLP1" s="80"/>
      <c r="WLQ1" s="80"/>
      <c r="WLR1" s="80"/>
      <c r="WLS1" s="80"/>
      <c r="WLT1" s="80"/>
      <c r="WLU1" s="80"/>
      <c r="WLV1" s="80"/>
      <c r="WLW1" s="80"/>
      <c r="WLX1" s="80"/>
      <c r="WLY1" s="80"/>
      <c r="WLZ1" s="80"/>
      <c r="WMA1" s="80"/>
      <c r="WMB1" s="80"/>
      <c r="WMC1" s="80"/>
      <c r="WMD1" s="80"/>
      <c r="WME1" s="80"/>
      <c r="WMF1" s="80"/>
      <c r="WMG1" s="80"/>
      <c r="WMH1" s="80"/>
      <c r="WMI1" s="80"/>
      <c r="WMJ1" s="80"/>
      <c r="WMK1" s="80"/>
      <c r="WML1" s="80"/>
      <c r="WMM1" s="80"/>
      <c r="WMN1" s="80"/>
      <c r="WMO1" s="80"/>
      <c r="WMP1" s="80"/>
      <c r="WMQ1" s="80"/>
      <c r="WMR1" s="80"/>
      <c r="WMS1" s="80"/>
      <c r="WMT1" s="80"/>
      <c r="WMU1" s="80"/>
      <c r="WMV1" s="80"/>
      <c r="WMW1" s="80"/>
      <c r="WMX1" s="80"/>
      <c r="WMY1" s="80"/>
      <c r="WMZ1" s="80"/>
      <c r="WNA1" s="80"/>
      <c r="WNB1" s="80"/>
      <c r="WNC1" s="80"/>
      <c r="WND1" s="80"/>
      <c r="WNE1" s="80"/>
      <c r="WNF1" s="80"/>
      <c r="WNG1" s="80"/>
      <c r="WNH1" s="80"/>
      <c r="WNI1" s="80"/>
      <c r="WNJ1" s="80"/>
      <c r="WNK1" s="80"/>
      <c r="WNL1" s="80"/>
      <c r="WNM1" s="80"/>
      <c r="WNN1" s="80"/>
      <c r="WNO1" s="80"/>
      <c r="WNP1" s="80"/>
      <c r="WNQ1" s="80"/>
      <c r="WNR1" s="80"/>
      <c r="WNS1" s="80"/>
      <c r="WNT1" s="80"/>
      <c r="WNU1" s="80"/>
      <c r="WNV1" s="80"/>
      <c r="WNW1" s="80"/>
      <c r="WNX1" s="80"/>
      <c r="WNY1" s="80"/>
      <c r="WNZ1" s="80"/>
      <c r="WOA1" s="80"/>
      <c r="WOB1" s="80"/>
      <c r="WOC1" s="80"/>
      <c r="WOD1" s="80"/>
      <c r="WOE1" s="80"/>
      <c r="WOF1" s="80"/>
      <c r="WOG1" s="80"/>
      <c r="WOH1" s="80"/>
      <c r="WOI1" s="80"/>
      <c r="WOJ1" s="80"/>
      <c r="WOK1" s="80"/>
      <c r="WOL1" s="80"/>
      <c r="WOM1" s="80"/>
      <c r="WON1" s="80"/>
      <c r="WOO1" s="80"/>
      <c r="WOP1" s="80"/>
      <c r="WOQ1" s="80"/>
      <c r="WOR1" s="80"/>
      <c r="WOS1" s="80"/>
      <c r="WOT1" s="80"/>
      <c r="WOU1" s="80"/>
      <c r="WOV1" s="80"/>
      <c r="WOW1" s="80"/>
      <c r="WOX1" s="80"/>
      <c r="WOY1" s="80"/>
      <c r="WOZ1" s="80"/>
      <c r="WPA1" s="80"/>
      <c r="WPB1" s="80"/>
      <c r="WPC1" s="80"/>
      <c r="WPD1" s="80"/>
      <c r="WPE1" s="80"/>
      <c r="WPF1" s="80"/>
      <c r="WPG1" s="80"/>
      <c r="WPH1" s="80"/>
      <c r="WPI1" s="80"/>
      <c r="WPJ1" s="80"/>
      <c r="WPK1" s="80"/>
      <c r="WPL1" s="80"/>
      <c r="WPM1" s="80"/>
      <c r="WPN1" s="80"/>
      <c r="WPO1" s="80"/>
      <c r="WPP1" s="80"/>
      <c r="WPQ1" s="80"/>
      <c r="WPR1" s="80"/>
      <c r="WPS1" s="80"/>
      <c r="WPT1" s="80"/>
      <c r="WPU1" s="80"/>
      <c r="WPV1" s="80"/>
      <c r="WPW1" s="80"/>
      <c r="WPX1" s="80"/>
      <c r="WPY1" s="80"/>
      <c r="WPZ1" s="80"/>
      <c r="WQA1" s="80"/>
      <c r="WQB1" s="80"/>
      <c r="WQC1" s="80"/>
      <c r="WQD1" s="80"/>
      <c r="WQE1" s="80"/>
      <c r="WQF1" s="80"/>
      <c r="WQG1" s="80"/>
      <c r="WQH1" s="80"/>
      <c r="WQI1" s="80"/>
      <c r="WQJ1" s="80"/>
      <c r="WQK1" s="80"/>
      <c r="WQL1" s="80"/>
      <c r="WQM1" s="80"/>
      <c r="WQN1" s="80"/>
      <c r="WQO1" s="80"/>
      <c r="WQP1" s="80"/>
      <c r="WQQ1" s="80"/>
      <c r="WQR1" s="80"/>
      <c r="WQS1" s="80"/>
      <c r="WQT1" s="80"/>
      <c r="WQU1" s="80"/>
      <c r="WQV1" s="80"/>
      <c r="WQW1" s="80"/>
      <c r="WQX1" s="80"/>
      <c r="WQY1" s="80"/>
      <c r="WQZ1" s="80"/>
      <c r="WRA1" s="80"/>
      <c r="WRB1" s="80"/>
      <c r="WRC1" s="80"/>
      <c r="WRD1" s="80"/>
      <c r="WRE1" s="80"/>
      <c r="WRF1" s="80"/>
      <c r="WRG1" s="80"/>
      <c r="WRH1" s="80"/>
      <c r="WRI1" s="80"/>
      <c r="WRJ1" s="80"/>
      <c r="WRK1" s="80"/>
      <c r="WRL1" s="80"/>
      <c r="WRM1" s="80"/>
      <c r="WRN1" s="80"/>
      <c r="WRO1" s="80"/>
      <c r="WRP1" s="80"/>
      <c r="WRQ1" s="80"/>
      <c r="WRR1" s="80"/>
      <c r="WRS1" s="80"/>
      <c r="WRT1" s="80"/>
      <c r="WRU1" s="80"/>
      <c r="WRV1" s="80"/>
      <c r="WRW1" s="80"/>
      <c r="WRX1" s="80"/>
      <c r="WRY1" s="80"/>
      <c r="WRZ1" s="80"/>
      <c r="WSA1" s="80"/>
      <c r="WSB1" s="80"/>
      <c r="WSC1" s="80"/>
      <c r="WSD1" s="80"/>
      <c r="WSE1" s="80"/>
      <c r="WSF1" s="80"/>
      <c r="WSG1" s="80"/>
      <c r="WSH1" s="80"/>
      <c r="WSI1" s="80"/>
      <c r="WSJ1" s="80"/>
      <c r="WSK1" s="80"/>
      <c r="WSL1" s="80"/>
      <c r="WSM1" s="80"/>
      <c r="WSN1" s="80"/>
      <c r="WSO1" s="80"/>
      <c r="WSP1" s="80"/>
      <c r="WSQ1" s="80"/>
      <c r="WSR1" s="80"/>
      <c r="WSS1" s="80"/>
      <c r="WST1" s="80"/>
      <c r="WSU1" s="80"/>
      <c r="WSV1" s="80"/>
      <c r="WSW1" s="80"/>
      <c r="WSX1" s="80"/>
      <c r="WSY1" s="80"/>
      <c r="WSZ1" s="80"/>
      <c r="WTA1" s="80"/>
      <c r="WTB1" s="80"/>
      <c r="WTC1" s="80"/>
      <c r="WTD1" s="80"/>
      <c r="WTE1" s="80"/>
      <c r="WTF1" s="80"/>
      <c r="WTG1" s="80"/>
      <c r="WTH1" s="80"/>
      <c r="WTI1" s="80"/>
      <c r="WTJ1" s="80"/>
      <c r="WTK1" s="80"/>
      <c r="WTL1" s="80"/>
      <c r="WTM1" s="80"/>
      <c r="WTN1" s="80"/>
      <c r="WTO1" s="80"/>
      <c r="WTP1" s="80"/>
      <c r="WTQ1" s="80"/>
      <c r="WTR1" s="80"/>
      <c r="WTS1" s="80"/>
      <c r="WTT1" s="80"/>
      <c r="WTU1" s="80"/>
      <c r="WTV1" s="80"/>
      <c r="WTW1" s="80"/>
      <c r="WTX1" s="80"/>
      <c r="WTY1" s="80"/>
      <c r="WTZ1" s="80"/>
      <c r="WUA1" s="80"/>
      <c r="WUB1" s="80"/>
      <c r="WUC1" s="80"/>
      <c r="WUD1" s="80"/>
      <c r="WUE1" s="80"/>
      <c r="WUF1" s="80"/>
      <c r="WUG1" s="80"/>
      <c r="WUH1" s="80"/>
      <c r="WUI1" s="80"/>
      <c r="WUJ1" s="80"/>
      <c r="WUK1" s="80"/>
      <c r="WUL1" s="80"/>
    </row>
    <row r="2" spans="1:16106" s="79" customFormat="1">
      <c r="A2" s="87" t="s">
        <v>436</v>
      </c>
      <c r="B2" s="82">
        <v>1672859</v>
      </c>
      <c r="C2" s="83">
        <v>22</v>
      </c>
      <c r="D2" s="83">
        <v>7</v>
      </c>
      <c r="E2" s="491">
        <f t="shared" ref="E2:E16" si="0">RANK(B2,$B$2:$B$16,0)</f>
        <v>1</v>
      </c>
      <c r="F2" s="491">
        <f t="shared" ref="F2:F16" si="1">RANK(D2,$D$2:$D$16,0)</f>
        <v>1</v>
      </c>
      <c r="G2" s="491">
        <f t="shared" ref="G2:G16" si="2">RANK(C2,$C$2:$C$16,0)</f>
        <v>1</v>
      </c>
      <c r="H2" s="85">
        <v>370</v>
      </c>
      <c r="I2" s="85">
        <f t="shared" ref="I2:I16" si="3">RANK(H2,$H$2:$H$16,0)</f>
        <v>1</v>
      </c>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c r="NS2" s="80"/>
      <c r="NT2" s="80"/>
      <c r="NU2" s="80"/>
      <c r="NV2" s="80"/>
      <c r="NW2" s="80"/>
      <c r="NX2" s="80"/>
      <c r="NY2" s="80"/>
      <c r="NZ2" s="80"/>
      <c r="OA2" s="80"/>
      <c r="OB2" s="80"/>
      <c r="OC2" s="80"/>
      <c r="OD2" s="80"/>
      <c r="OE2" s="80"/>
      <c r="OF2" s="80"/>
      <c r="OG2" s="80"/>
      <c r="OH2" s="80"/>
      <c r="OI2" s="80"/>
      <c r="OJ2" s="80"/>
      <c r="OK2" s="80"/>
      <c r="OL2" s="80"/>
      <c r="OM2" s="80"/>
      <c r="ON2" s="80"/>
      <c r="OO2" s="80"/>
      <c r="OP2" s="80"/>
      <c r="OQ2" s="80"/>
      <c r="OR2" s="80"/>
      <c r="OS2" s="80"/>
      <c r="OT2" s="80"/>
      <c r="OU2" s="80"/>
      <c r="OV2" s="80"/>
      <c r="OW2" s="80"/>
      <c r="OX2" s="80"/>
      <c r="OY2" s="80"/>
      <c r="OZ2" s="80"/>
      <c r="PA2" s="80"/>
      <c r="PB2" s="80"/>
      <c r="PC2" s="80"/>
      <c r="PD2" s="80"/>
      <c r="PE2" s="80"/>
      <c r="PF2" s="80"/>
      <c r="PG2" s="80"/>
      <c r="PH2" s="80"/>
      <c r="PI2" s="80"/>
      <c r="PJ2" s="80"/>
      <c r="PK2" s="80"/>
      <c r="PL2" s="80"/>
      <c r="PM2" s="80"/>
      <c r="PN2" s="80"/>
      <c r="PO2" s="80"/>
      <c r="PP2" s="80"/>
      <c r="PQ2" s="80"/>
      <c r="PR2" s="80"/>
      <c r="PS2" s="80"/>
      <c r="PT2" s="80"/>
      <c r="PU2" s="80"/>
      <c r="PV2" s="80"/>
      <c r="PW2" s="80"/>
      <c r="PX2" s="80"/>
      <c r="PY2" s="80"/>
      <c r="PZ2" s="80"/>
      <c r="QA2" s="80"/>
      <c r="QB2" s="80"/>
      <c r="QC2" s="80"/>
      <c r="QD2" s="80"/>
      <c r="QE2" s="80"/>
      <c r="QF2" s="80"/>
      <c r="QG2" s="80"/>
      <c r="QH2" s="80"/>
      <c r="QI2" s="80"/>
      <c r="QJ2" s="80"/>
      <c r="QK2" s="80"/>
      <c r="QL2" s="80"/>
      <c r="QM2" s="80"/>
      <c r="QN2" s="80"/>
      <c r="QO2" s="80"/>
      <c r="QP2" s="80"/>
      <c r="QQ2" s="80"/>
      <c r="QR2" s="80"/>
      <c r="QS2" s="80"/>
      <c r="QT2" s="80"/>
      <c r="QU2" s="80"/>
      <c r="QV2" s="80"/>
      <c r="QW2" s="80"/>
      <c r="QX2" s="80"/>
      <c r="QY2" s="80"/>
      <c r="QZ2" s="80"/>
      <c r="RA2" s="80"/>
      <c r="RB2" s="80"/>
      <c r="RC2" s="80"/>
      <c r="RD2" s="80"/>
      <c r="RE2" s="80"/>
      <c r="RF2" s="80"/>
      <c r="RG2" s="80"/>
      <c r="RH2" s="80"/>
      <c r="RI2" s="80"/>
      <c r="RJ2" s="80"/>
      <c r="RK2" s="80"/>
      <c r="RL2" s="80"/>
      <c r="RM2" s="80"/>
      <c r="RN2" s="80"/>
      <c r="RO2" s="80"/>
      <c r="RP2" s="80"/>
      <c r="RQ2" s="80"/>
      <c r="RR2" s="80"/>
      <c r="RS2" s="80"/>
      <c r="RT2" s="80"/>
      <c r="RU2" s="80"/>
      <c r="RV2" s="80"/>
      <c r="RW2" s="80"/>
      <c r="RX2" s="80"/>
      <c r="RY2" s="80"/>
      <c r="RZ2" s="80"/>
      <c r="SA2" s="80"/>
      <c r="SB2" s="80"/>
      <c r="SC2" s="80"/>
      <c r="SD2" s="80"/>
      <c r="SE2" s="80"/>
      <c r="SF2" s="80"/>
      <c r="SG2" s="80"/>
      <c r="SH2" s="80"/>
      <c r="SI2" s="80"/>
      <c r="SJ2" s="80"/>
      <c r="SK2" s="80"/>
      <c r="SL2" s="80"/>
      <c r="SM2" s="80"/>
      <c r="SN2" s="80"/>
      <c r="SO2" s="80"/>
      <c r="SP2" s="80"/>
      <c r="SQ2" s="80"/>
      <c r="SR2" s="80"/>
      <c r="SS2" s="80"/>
      <c r="ST2" s="80"/>
      <c r="SU2" s="80"/>
      <c r="SV2" s="80"/>
      <c r="SW2" s="80"/>
      <c r="SX2" s="80"/>
      <c r="SY2" s="80"/>
      <c r="SZ2" s="80"/>
      <c r="TA2" s="80"/>
      <c r="TB2" s="80"/>
      <c r="TC2" s="80"/>
      <c r="TD2" s="80"/>
      <c r="TE2" s="80"/>
      <c r="TF2" s="80"/>
      <c r="TG2" s="80"/>
      <c r="TH2" s="80"/>
      <c r="TI2" s="80"/>
      <c r="TJ2" s="80"/>
      <c r="TK2" s="80"/>
      <c r="TL2" s="80"/>
      <c r="TM2" s="80"/>
      <c r="TN2" s="80"/>
      <c r="TO2" s="80"/>
      <c r="TP2" s="80"/>
      <c r="TQ2" s="80"/>
      <c r="TR2" s="80"/>
      <c r="TS2" s="80"/>
      <c r="TT2" s="80"/>
      <c r="TU2" s="80"/>
      <c r="TV2" s="80"/>
      <c r="TW2" s="80"/>
      <c r="TX2" s="80"/>
      <c r="TY2" s="80"/>
      <c r="TZ2" s="80"/>
      <c r="UA2" s="80"/>
      <c r="UB2" s="80"/>
      <c r="UC2" s="80"/>
      <c r="UD2" s="80"/>
      <c r="UE2" s="80"/>
      <c r="UF2" s="80"/>
      <c r="UG2" s="80"/>
      <c r="UH2" s="80"/>
      <c r="UI2" s="80"/>
      <c r="UJ2" s="80"/>
      <c r="UK2" s="80"/>
      <c r="UL2" s="80"/>
      <c r="UM2" s="80"/>
      <c r="UN2" s="80"/>
      <c r="UO2" s="80"/>
      <c r="UP2" s="80"/>
      <c r="UQ2" s="80"/>
      <c r="UR2" s="80"/>
      <c r="US2" s="80"/>
      <c r="UT2" s="80"/>
      <c r="UU2" s="80"/>
      <c r="UV2" s="80"/>
      <c r="UW2" s="80"/>
      <c r="UX2" s="80"/>
      <c r="UY2" s="80"/>
      <c r="UZ2" s="80"/>
      <c r="VA2" s="80"/>
      <c r="VB2" s="80"/>
      <c r="VC2" s="80"/>
      <c r="VD2" s="80"/>
      <c r="VE2" s="80"/>
      <c r="VF2" s="80"/>
      <c r="VG2" s="80"/>
      <c r="VH2" s="80"/>
      <c r="VI2" s="80"/>
      <c r="VJ2" s="80"/>
      <c r="VK2" s="80"/>
      <c r="VL2" s="80"/>
      <c r="VM2" s="80"/>
      <c r="VN2" s="80"/>
      <c r="VO2" s="80"/>
      <c r="VP2" s="80"/>
      <c r="VQ2" s="80"/>
      <c r="VR2" s="80"/>
      <c r="VS2" s="80"/>
      <c r="VT2" s="80"/>
      <c r="VU2" s="80"/>
      <c r="VV2" s="80"/>
      <c r="VW2" s="80"/>
      <c r="VX2" s="80"/>
      <c r="VY2" s="80"/>
      <c r="VZ2" s="80"/>
      <c r="WA2" s="80"/>
      <c r="WB2" s="80"/>
      <c r="WC2" s="80"/>
      <c r="WD2" s="80"/>
      <c r="WE2" s="80"/>
      <c r="WF2" s="80"/>
      <c r="WG2" s="80"/>
      <c r="WH2" s="80"/>
      <c r="WI2" s="80"/>
      <c r="WJ2" s="80"/>
      <c r="WK2" s="80"/>
      <c r="WL2" s="80"/>
      <c r="WM2" s="80"/>
      <c r="WN2" s="80"/>
      <c r="WO2" s="80"/>
      <c r="WP2" s="80"/>
      <c r="WQ2" s="80"/>
      <c r="WR2" s="80"/>
      <c r="WS2" s="80"/>
      <c r="WT2" s="80"/>
      <c r="WU2" s="80"/>
      <c r="WV2" s="80"/>
      <c r="WW2" s="80"/>
      <c r="WX2" s="80"/>
      <c r="WY2" s="80"/>
      <c r="WZ2" s="80"/>
      <c r="XA2" s="80"/>
      <c r="XB2" s="80"/>
      <c r="XC2" s="80"/>
      <c r="XD2" s="80"/>
      <c r="XE2" s="80"/>
      <c r="XF2" s="80"/>
      <c r="XG2" s="80"/>
      <c r="XH2" s="80"/>
      <c r="XI2" s="80"/>
      <c r="XJ2" s="80"/>
      <c r="XK2" s="80"/>
      <c r="XL2" s="80"/>
      <c r="XM2" s="80"/>
      <c r="XN2" s="80"/>
      <c r="XO2" s="80"/>
      <c r="XP2" s="80"/>
      <c r="XQ2" s="80"/>
      <c r="XR2" s="80"/>
      <c r="XS2" s="80"/>
      <c r="XT2" s="80"/>
      <c r="XU2" s="80"/>
      <c r="XV2" s="80"/>
      <c r="XW2" s="80"/>
      <c r="XX2" s="80"/>
      <c r="XY2" s="80"/>
      <c r="XZ2" s="80"/>
      <c r="YA2" s="80"/>
      <c r="YB2" s="80"/>
      <c r="YC2" s="80"/>
      <c r="YD2" s="80"/>
      <c r="YE2" s="80"/>
      <c r="YF2" s="80"/>
      <c r="YG2" s="80"/>
      <c r="YH2" s="80"/>
      <c r="YI2" s="80"/>
      <c r="YJ2" s="80"/>
      <c r="YK2" s="80"/>
      <c r="YL2" s="80"/>
      <c r="YM2" s="80"/>
      <c r="YN2" s="80"/>
      <c r="YO2" s="80"/>
      <c r="YP2" s="80"/>
      <c r="YQ2" s="80"/>
      <c r="YR2" s="80"/>
      <c r="YS2" s="80"/>
      <c r="YT2" s="80"/>
      <c r="YU2" s="80"/>
      <c r="YV2" s="80"/>
      <c r="YW2" s="80"/>
      <c r="YX2" s="80"/>
      <c r="YY2" s="80"/>
      <c r="YZ2" s="80"/>
      <c r="ZA2" s="80"/>
      <c r="ZB2" s="80"/>
      <c r="ZC2" s="80"/>
      <c r="ZD2" s="80"/>
      <c r="ZE2" s="80"/>
      <c r="ZF2" s="80"/>
      <c r="ZG2" s="80"/>
      <c r="ZH2" s="80"/>
      <c r="ZI2" s="80"/>
      <c r="ZJ2" s="80"/>
      <c r="ZK2" s="80"/>
      <c r="ZL2" s="80"/>
      <c r="ZM2" s="80"/>
      <c r="ZN2" s="80"/>
      <c r="ZO2" s="80"/>
      <c r="ZP2" s="80"/>
      <c r="ZQ2" s="80"/>
      <c r="ZR2" s="80"/>
      <c r="ZS2" s="80"/>
      <c r="ZT2" s="80"/>
      <c r="ZU2" s="80"/>
      <c r="ZV2" s="80"/>
      <c r="ZW2" s="80"/>
      <c r="ZX2" s="80"/>
      <c r="ZY2" s="80"/>
      <c r="ZZ2" s="80"/>
      <c r="AAA2" s="80"/>
      <c r="AAB2" s="80"/>
      <c r="AAC2" s="80"/>
      <c r="AAD2" s="80"/>
      <c r="AAE2" s="80"/>
      <c r="AAF2" s="80"/>
      <c r="AAG2" s="80"/>
      <c r="AAH2" s="80"/>
      <c r="AAI2" s="80"/>
      <c r="AAJ2" s="80"/>
      <c r="AAK2" s="80"/>
      <c r="AAL2" s="80"/>
      <c r="AAM2" s="80"/>
      <c r="AAN2" s="80"/>
      <c r="AAO2" s="80"/>
      <c r="AAP2" s="80"/>
      <c r="AAQ2" s="80"/>
      <c r="AAR2" s="80"/>
      <c r="AAS2" s="80"/>
      <c r="AAT2" s="80"/>
      <c r="AAU2" s="80"/>
      <c r="AAV2" s="80"/>
      <c r="AAW2" s="80"/>
      <c r="AAX2" s="80"/>
      <c r="AAY2" s="80"/>
      <c r="AAZ2" s="80"/>
      <c r="ABA2" s="80"/>
      <c r="ABB2" s="80"/>
      <c r="ABC2" s="80"/>
      <c r="ABD2" s="80"/>
      <c r="ABE2" s="80"/>
      <c r="ABF2" s="80"/>
      <c r="ABG2" s="80"/>
      <c r="ABH2" s="80"/>
      <c r="ABI2" s="80"/>
      <c r="ABJ2" s="80"/>
      <c r="ABK2" s="80"/>
      <c r="ABL2" s="80"/>
      <c r="ABM2" s="80"/>
      <c r="ABN2" s="80"/>
      <c r="ABO2" s="80"/>
      <c r="ABP2" s="80"/>
      <c r="ABQ2" s="80"/>
      <c r="ABR2" s="80"/>
      <c r="ABS2" s="80"/>
      <c r="ABT2" s="80"/>
      <c r="ABU2" s="80"/>
      <c r="ABV2" s="80"/>
      <c r="ABW2" s="80"/>
      <c r="ABX2" s="80"/>
      <c r="ABY2" s="80"/>
      <c r="ABZ2" s="80"/>
      <c r="ACA2" s="80"/>
      <c r="ACB2" s="80"/>
      <c r="ACC2" s="80"/>
      <c r="ACD2" s="80"/>
      <c r="ACE2" s="80"/>
      <c r="ACF2" s="80"/>
      <c r="ACG2" s="80"/>
      <c r="ACH2" s="80"/>
      <c r="ACI2" s="80"/>
      <c r="ACJ2" s="80"/>
      <c r="ACK2" s="80"/>
      <c r="ACL2" s="80"/>
      <c r="ACM2" s="80"/>
      <c r="ACN2" s="80"/>
      <c r="ACO2" s="80"/>
      <c r="ACP2" s="80"/>
      <c r="ACQ2" s="80"/>
      <c r="ACR2" s="80"/>
      <c r="ACS2" s="80"/>
      <c r="ACT2" s="80"/>
      <c r="ACU2" s="80"/>
      <c r="ACV2" s="80"/>
      <c r="ACW2" s="80"/>
      <c r="ACX2" s="80"/>
      <c r="ACY2" s="80"/>
      <c r="ACZ2" s="80"/>
      <c r="ADA2" s="80"/>
      <c r="ADB2" s="80"/>
      <c r="ADC2" s="80"/>
      <c r="ADD2" s="80"/>
      <c r="ADE2" s="80"/>
      <c r="ADF2" s="80"/>
      <c r="ADG2" s="80"/>
      <c r="ADH2" s="80"/>
      <c r="ADI2" s="80"/>
      <c r="ADJ2" s="80"/>
      <c r="ADK2" s="80"/>
      <c r="ADL2" s="80"/>
      <c r="ADM2" s="80"/>
      <c r="ADN2" s="80"/>
      <c r="ADO2" s="80"/>
      <c r="ADP2" s="80"/>
      <c r="ADQ2" s="80"/>
      <c r="ADR2" s="80"/>
      <c r="ADS2" s="80"/>
      <c r="ADT2" s="80"/>
      <c r="ADU2" s="80"/>
      <c r="ADV2" s="80"/>
      <c r="ADW2" s="80"/>
      <c r="ADX2" s="80"/>
      <c r="ADY2" s="80"/>
      <c r="ADZ2" s="80"/>
      <c r="AEA2" s="80"/>
      <c r="AEB2" s="80"/>
      <c r="AEC2" s="80"/>
      <c r="AED2" s="80"/>
      <c r="AEE2" s="80"/>
      <c r="AEF2" s="80"/>
      <c r="AEG2" s="80"/>
      <c r="AEH2" s="80"/>
      <c r="AEI2" s="80"/>
      <c r="AEJ2" s="80"/>
      <c r="AEK2" s="80"/>
      <c r="AEL2" s="80"/>
      <c r="AEM2" s="80"/>
      <c r="AEN2" s="80"/>
      <c r="AEO2" s="80"/>
      <c r="AEP2" s="80"/>
      <c r="AEQ2" s="80"/>
      <c r="AER2" s="80"/>
      <c r="AES2" s="80"/>
      <c r="AET2" s="80"/>
      <c r="AEU2" s="80"/>
      <c r="AEV2" s="80"/>
      <c r="AEW2" s="80"/>
      <c r="AEX2" s="80"/>
      <c r="AEY2" s="80"/>
      <c r="AEZ2" s="80"/>
      <c r="AFA2" s="80"/>
      <c r="AFB2" s="80"/>
      <c r="AFC2" s="80"/>
      <c r="AFD2" s="80"/>
      <c r="AFE2" s="80"/>
      <c r="AFF2" s="80"/>
      <c r="AFG2" s="80"/>
      <c r="AFH2" s="80"/>
      <c r="AFI2" s="80"/>
      <c r="AFJ2" s="80"/>
      <c r="AFK2" s="80"/>
      <c r="AFL2" s="80"/>
      <c r="AFM2" s="80"/>
      <c r="AFN2" s="80"/>
      <c r="AFO2" s="80"/>
      <c r="AFP2" s="80"/>
      <c r="AFQ2" s="80"/>
      <c r="AFR2" s="80"/>
      <c r="AFS2" s="80"/>
      <c r="AFT2" s="80"/>
      <c r="AFU2" s="80"/>
      <c r="AFV2" s="80"/>
      <c r="AFW2" s="80"/>
      <c r="AFX2" s="80"/>
      <c r="AFY2" s="80"/>
      <c r="AFZ2" s="80"/>
      <c r="AGA2" s="80"/>
      <c r="AGB2" s="80"/>
      <c r="AGC2" s="80"/>
      <c r="AGD2" s="80"/>
      <c r="AGE2" s="80"/>
      <c r="AGF2" s="80"/>
      <c r="AGG2" s="80"/>
      <c r="AGH2" s="80"/>
      <c r="AGI2" s="80"/>
      <c r="AGJ2" s="80"/>
      <c r="AGK2" s="80"/>
      <c r="AGL2" s="80"/>
      <c r="AGM2" s="80"/>
      <c r="AGN2" s="80"/>
      <c r="AGO2" s="80"/>
      <c r="AGP2" s="80"/>
      <c r="AGQ2" s="80"/>
      <c r="AGR2" s="80"/>
      <c r="AGS2" s="80"/>
      <c r="AGT2" s="80"/>
      <c r="AGU2" s="80"/>
      <c r="AGV2" s="80"/>
      <c r="AGW2" s="80"/>
      <c r="AGX2" s="80"/>
      <c r="AGY2" s="80"/>
      <c r="AGZ2" s="80"/>
      <c r="AHA2" s="80"/>
      <c r="AHB2" s="80"/>
      <c r="AHC2" s="80"/>
      <c r="AHD2" s="80"/>
      <c r="AHE2" s="80"/>
      <c r="AHF2" s="80"/>
      <c r="AHG2" s="80"/>
      <c r="AHH2" s="80"/>
      <c r="AHI2" s="80"/>
      <c r="AHJ2" s="80"/>
      <c r="AHK2" s="80"/>
      <c r="AHL2" s="80"/>
      <c r="AHM2" s="80"/>
      <c r="AHN2" s="80"/>
      <c r="AHO2" s="80"/>
      <c r="AHP2" s="80"/>
      <c r="AHQ2" s="80"/>
      <c r="AHR2" s="80"/>
      <c r="AHS2" s="80"/>
      <c r="AHT2" s="80"/>
      <c r="AHU2" s="80"/>
      <c r="AHV2" s="80"/>
      <c r="AHW2" s="80"/>
      <c r="AHX2" s="80"/>
      <c r="AHY2" s="80"/>
      <c r="AHZ2" s="80"/>
      <c r="AIA2" s="80"/>
      <c r="AIB2" s="80"/>
      <c r="AIC2" s="80"/>
      <c r="AID2" s="80"/>
      <c r="AIE2" s="80"/>
      <c r="AIF2" s="80"/>
      <c r="AIG2" s="80"/>
      <c r="AIH2" s="80"/>
      <c r="AII2" s="80"/>
      <c r="AIJ2" s="80"/>
      <c r="AIK2" s="80"/>
      <c r="AIL2" s="80"/>
      <c r="AIM2" s="80"/>
      <c r="AIN2" s="80"/>
      <c r="AIO2" s="80"/>
      <c r="AIP2" s="80"/>
      <c r="AIQ2" s="80"/>
      <c r="AIR2" s="80"/>
      <c r="AIS2" s="80"/>
      <c r="AIT2" s="80"/>
      <c r="AIU2" s="80"/>
      <c r="AIV2" s="80"/>
      <c r="AIW2" s="80"/>
      <c r="AIX2" s="80"/>
      <c r="AIY2" s="80"/>
      <c r="AIZ2" s="80"/>
      <c r="AJA2" s="80"/>
      <c r="AJB2" s="80"/>
      <c r="AJC2" s="80"/>
      <c r="AJD2" s="80"/>
      <c r="AJE2" s="80"/>
      <c r="AJF2" s="80"/>
      <c r="AJG2" s="80"/>
      <c r="AJH2" s="80"/>
      <c r="AJI2" s="80"/>
      <c r="AJJ2" s="80"/>
      <c r="AJK2" s="80"/>
      <c r="AJL2" s="80"/>
      <c r="AJM2" s="80"/>
      <c r="AJN2" s="80"/>
      <c r="AJO2" s="80"/>
      <c r="AJP2" s="80"/>
      <c r="AJQ2" s="80"/>
      <c r="AJR2" s="80"/>
      <c r="AJS2" s="80"/>
      <c r="AJT2" s="80"/>
      <c r="AJU2" s="80"/>
      <c r="AJV2" s="80"/>
      <c r="AJW2" s="80"/>
      <c r="AJX2" s="80"/>
      <c r="AJY2" s="80"/>
      <c r="AJZ2" s="80"/>
      <c r="AKA2" s="80"/>
      <c r="AKB2" s="80"/>
      <c r="AKC2" s="80"/>
      <c r="AKD2" s="80"/>
      <c r="AKE2" s="80"/>
      <c r="AKF2" s="80"/>
      <c r="AKG2" s="80"/>
      <c r="AKH2" s="80"/>
      <c r="AKI2" s="80"/>
      <c r="AKJ2" s="80"/>
      <c r="AKK2" s="80"/>
      <c r="AKL2" s="80"/>
      <c r="AKM2" s="80"/>
      <c r="AKN2" s="80"/>
      <c r="AKO2" s="80"/>
      <c r="AKP2" s="80"/>
      <c r="AKQ2" s="80"/>
      <c r="AKR2" s="80"/>
      <c r="AKS2" s="80"/>
      <c r="AKT2" s="80"/>
      <c r="AKU2" s="80"/>
      <c r="AKV2" s="80"/>
      <c r="AKW2" s="80"/>
      <c r="AKX2" s="80"/>
      <c r="AKY2" s="80"/>
      <c r="AKZ2" s="80"/>
      <c r="ALA2" s="80"/>
      <c r="ALB2" s="80"/>
      <c r="ALC2" s="80"/>
      <c r="ALD2" s="80"/>
      <c r="ALE2" s="80"/>
      <c r="ALF2" s="80"/>
      <c r="ALG2" s="80"/>
      <c r="ALH2" s="80"/>
      <c r="ALI2" s="80"/>
      <c r="ALJ2" s="80"/>
      <c r="ALK2" s="80"/>
      <c r="ALL2" s="80"/>
      <c r="ALM2" s="80"/>
      <c r="ALN2" s="80"/>
      <c r="ALO2" s="80"/>
      <c r="ALP2" s="80"/>
      <c r="ALQ2" s="80"/>
      <c r="ALR2" s="80"/>
      <c r="ALS2" s="80"/>
      <c r="ALT2" s="80"/>
      <c r="ALU2" s="80"/>
      <c r="ALV2" s="80"/>
      <c r="ALW2" s="80"/>
      <c r="ALX2" s="80"/>
      <c r="ALY2" s="80"/>
      <c r="ALZ2" s="80"/>
      <c r="AMA2" s="80"/>
      <c r="AMB2" s="80"/>
      <c r="AMC2" s="80"/>
      <c r="AMD2" s="80"/>
      <c r="AME2" s="80"/>
      <c r="AMF2" s="80"/>
      <c r="AMG2" s="80"/>
      <c r="AMH2" s="80"/>
      <c r="AMI2" s="80"/>
      <c r="AMJ2" s="80"/>
      <c r="AMK2" s="80"/>
      <c r="AML2" s="80"/>
      <c r="AMM2" s="80"/>
      <c r="AMN2" s="80"/>
      <c r="AMO2" s="80"/>
      <c r="AMP2" s="80"/>
      <c r="AMQ2" s="80"/>
      <c r="AMR2" s="80"/>
      <c r="AMS2" s="80"/>
      <c r="AMT2" s="80"/>
      <c r="AMU2" s="80"/>
      <c r="AMV2" s="80"/>
      <c r="AMW2" s="80"/>
      <c r="AMX2" s="80"/>
      <c r="AMY2" s="80"/>
      <c r="AMZ2" s="80"/>
      <c r="ANA2" s="80"/>
      <c r="ANB2" s="80"/>
      <c r="ANC2" s="80"/>
      <c r="AND2" s="80"/>
      <c r="ANE2" s="80"/>
      <c r="ANF2" s="80"/>
      <c r="ANG2" s="80"/>
      <c r="ANH2" s="80"/>
      <c r="ANI2" s="80"/>
      <c r="ANJ2" s="80"/>
      <c r="ANK2" s="80"/>
      <c r="ANL2" s="80"/>
      <c r="ANM2" s="80"/>
      <c r="ANN2" s="80"/>
      <c r="ANO2" s="80"/>
      <c r="ANP2" s="80"/>
      <c r="ANQ2" s="80"/>
      <c r="ANR2" s="80"/>
      <c r="ANS2" s="80"/>
      <c r="ANT2" s="80"/>
      <c r="ANU2" s="80"/>
      <c r="ANV2" s="80"/>
      <c r="ANW2" s="80"/>
      <c r="ANX2" s="80"/>
      <c r="ANY2" s="80"/>
      <c r="ANZ2" s="80"/>
      <c r="AOA2" s="80"/>
      <c r="AOB2" s="80"/>
      <c r="AOC2" s="80"/>
      <c r="AOD2" s="80"/>
      <c r="AOE2" s="80"/>
      <c r="AOF2" s="80"/>
      <c r="AOG2" s="80"/>
      <c r="AOH2" s="80"/>
      <c r="AOI2" s="80"/>
      <c r="AOJ2" s="80"/>
      <c r="AOK2" s="80"/>
      <c r="AOL2" s="80"/>
      <c r="AOM2" s="80"/>
      <c r="AON2" s="80"/>
      <c r="AOO2" s="80"/>
      <c r="AOP2" s="80"/>
      <c r="AOQ2" s="80"/>
      <c r="AOR2" s="80"/>
      <c r="AOS2" s="80"/>
      <c r="AOT2" s="80"/>
      <c r="AOU2" s="80"/>
      <c r="AOV2" s="80"/>
      <c r="AOW2" s="80"/>
      <c r="AOX2" s="80"/>
      <c r="AOY2" s="80"/>
      <c r="AOZ2" s="80"/>
      <c r="APA2" s="80"/>
      <c r="APB2" s="80"/>
      <c r="APC2" s="80"/>
      <c r="APD2" s="80"/>
      <c r="APE2" s="80"/>
      <c r="APF2" s="80"/>
      <c r="APG2" s="80"/>
      <c r="APH2" s="80"/>
      <c r="API2" s="80"/>
      <c r="APJ2" s="80"/>
      <c r="APK2" s="80"/>
      <c r="APL2" s="80"/>
      <c r="APM2" s="80"/>
      <c r="APN2" s="80"/>
      <c r="APO2" s="80"/>
      <c r="APP2" s="80"/>
      <c r="APQ2" s="80"/>
      <c r="APR2" s="80"/>
      <c r="APS2" s="80"/>
      <c r="APT2" s="80"/>
      <c r="APU2" s="80"/>
      <c r="APV2" s="80"/>
      <c r="APW2" s="80"/>
      <c r="APX2" s="80"/>
      <c r="APY2" s="80"/>
      <c r="APZ2" s="80"/>
      <c r="AQA2" s="80"/>
      <c r="AQB2" s="80"/>
      <c r="AQC2" s="80"/>
      <c r="AQD2" s="80"/>
      <c r="AQE2" s="80"/>
      <c r="AQF2" s="80"/>
      <c r="AQG2" s="80"/>
      <c r="AQH2" s="80"/>
      <c r="AQI2" s="80"/>
      <c r="AQJ2" s="80"/>
      <c r="AQK2" s="80"/>
      <c r="AQL2" s="80"/>
      <c r="AQM2" s="80"/>
      <c r="AQN2" s="80"/>
      <c r="AQO2" s="80"/>
      <c r="AQP2" s="80"/>
      <c r="AQQ2" s="80"/>
      <c r="AQR2" s="80"/>
      <c r="AQS2" s="80"/>
      <c r="AQT2" s="80"/>
      <c r="AQU2" s="80"/>
      <c r="AQV2" s="80"/>
      <c r="AQW2" s="80"/>
      <c r="AQX2" s="80"/>
      <c r="AQY2" s="80"/>
      <c r="AQZ2" s="80"/>
      <c r="ARA2" s="80"/>
      <c r="ARB2" s="80"/>
      <c r="ARC2" s="80"/>
      <c r="ARD2" s="80"/>
      <c r="ARE2" s="80"/>
      <c r="ARF2" s="80"/>
      <c r="ARG2" s="80"/>
      <c r="ARH2" s="80"/>
      <c r="ARI2" s="80"/>
      <c r="ARJ2" s="80"/>
      <c r="ARK2" s="80"/>
      <c r="ARL2" s="80"/>
      <c r="ARM2" s="80"/>
      <c r="ARN2" s="80"/>
      <c r="ARO2" s="80"/>
      <c r="ARP2" s="80"/>
      <c r="ARQ2" s="80"/>
      <c r="ARR2" s="80"/>
      <c r="ARS2" s="80"/>
      <c r="ART2" s="80"/>
      <c r="ARU2" s="80"/>
      <c r="ARV2" s="80"/>
      <c r="ARW2" s="80"/>
      <c r="ARX2" s="80"/>
      <c r="ARY2" s="80"/>
      <c r="ARZ2" s="80"/>
      <c r="ASA2" s="80"/>
      <c r="ASB2" s="80"/>
      <c r="ASC2" s="80"/>
      <c r="ASD2" s="80"/>
      <c r="ASE2" s="80"/>
      <c r="ASF2" s="80"/>
      <c r="ASG2" s="80"/>
      <c r="ASH2" s="80"/>
      <c r="ASI2" s="80"/>
      <c r="ASJ2" s="80"/>
      <c r="ASK2" s="80"/>
      <c r="ASL2" s="80"/>
      <c r="ASM2" s="80"/>
      <c r="ASN2" s="80"/>
      <c r="ASO2" s="80"/>
      <c r="ASP2" s="80"/>
      <c r="ASQ2" s="80"/>
      <c r="ASR2" s="80"/>
      <c r="ASS2" s="80"/>
      <c r="AST2" s="80"/>
      <c r="ASU2" s="80"/>
      <c r="ASV2" s="80"/>
      <c r="ASW2" s="80"/>
      <c r="ASX2" s="80"/>
      <c r="ASY2" s="80"/>
      <c r="ASZ2" s="80"/>
      <c r="ATA2" s="80"/>
      <c r="ATB2" s="80"/>
      <c r="ATC2" s="80"/>
      <c r="ATD2" s="80"/>
      <c r="ATE2" s="80"/>
      <c r="ATF2" s="80"/>
      <c r="ATG2" s="80"/>
      <c r="ATH2" s="80"/>
      <c r="ATI2" s="80"/>
      <c r="ATJ2" s="80"/>
      <c r="ATK2" s="80"/>
      <c r="ATL2" s="80"/>
      <c r="ATM2" s="80"/>
      <c r="ATN2" s="80"/>
      <c r="ATO2" s="80"/>
      <c r="ATP2" s="80"/>
      <c r="ATQ2" s="80"/>
      <c r="ATR2" s="80"/>
      <c r="ATS2" s="80"/>
      <c r="ATT2" s="80"/>
      <c r="ATU2" s="80"/>
      <c r="ATV2" s="80"/>
      <c r="ATW2" s="80"/>
      <c r="ATX2" s="80"/>
      <c r="ATY2" s="80"/>
      <c r="ATZ2" s="80"/>
      <c r="AUA2" s="80"/>
      <c r="AUB2" s="80"/>
      <c r="AUC2" s="80"/>
      <c r="AUD2" s="80"/>
      <c r="AUE2" s="80"/>
      <c r="AUF2" s="80"/>
      <c r="AUG2" s="80"/>
      <c r="AUH2" s="80"/>
      <c r="AUI2" s="80"/>
      <c r="AUJ2" s="80"/>
      <c r="AUK2" s="80"/>
      <c r="AUL2" s="80"/>
      <c r="AUM2" s="80"/>
      <c r="AUN2" s="80"/>
      <c r="AUO2" s="80"/>
      <c r="AUP2" s="80"/>
      <c r="AUQ2" s="80"/>
      <c r="AUR2" s="80"/>
      <c r="AUS2" s="80"/>
      <c r="AUT2" s="80"/>
      <c r="AUU2" s="80"/>
      <c r="AUV2" s="80"/>
      <c r="AUW2" s="80"/>
      <c r="AUX2" s="80"/>
      <c r="AUY2" s="80"/>
      <c r="AUZ2" s="80"/>
      <c r="AVA2" s="80"/>
      <c r="AVB2" s="80"/>
      <c r="AVC2" s="80"/>
      <c r="AVD2" s="80"/>
      <c r="AVE2" s="80"/>
      <c r="AVF2" s="80"/>
      <c r="AVG2" s="80"/>
      <c r="AVH2" s="80"/>
      <c r="AVI2" s="80"/>
      <c r="AVJ2" s="80"/>
      <c r="AVK2" s="80"/>
      <c r="AVL2" s="80"/>
      <c r="AVM2" s="80"/>
      <c r="AVN2" s="80"/>
      <c r="AVO2" s="80"/>
      <c r="AVP2" s="80"/>
      <c r="AVQ2" s="80"/>
      <c r="AVR2" s="80"/>
      <c r="AVS2" s="80"/>
      <c r="AVT2" s="80"/>
      <c r="AVU2" s="80"/>
      <c r="AVV2" s="80"/>
      <c r="AVW2" s="80"/>
      <c r="AVX2" s="80"/>
      <c r="AVY2" s="80"/>
      <c r="AVZ2" s="80"/>
      <c r="AWA2" s="80"/>
      <c r="AWB2" s="80"/>
      <c r="AWC2" s="80"/>
      <c r="AWD2" s="80"/>
      <c r="AWE2" s="80"/>
      <c r="AWF2" s="80"/>
      <c r="AWG2" s="80"/>
      <c r="AWH2" s="80"/>
      <c r="AWI2" s="80"/>
      <c r="AWJ2" s="80"/>
      <c r="AWK2" s="80"/>
      <c r="AWL2" s="80"/>
      <c r="AWM2" s="80"/>
      <c r="AWN2" s="80"/>
      <c r="AWO2" s="80"/>
      <c r="AWP2" s="80"/>
      <c r="AWQ2" s="80"/>
      <c r="AWR2" s="80"/>
      <c r="AWS2" s="80"/>
      <c r="AWT2" s="80"/>
      <c r="AWU2" s="80"/>
      <c r="AWV2" s="80"/>
      <c r="AWW2" s="80"/>
      <c r="AWX2" s="80"/>
      <c r="AWY2" s="80"/>
      <c r="AWZ2" s="80"/>
      <c r="AXA2" s="80"/>
      <c r="AXB2" s="80"/>
      <c r="AXC2" s="80"/>
      <c r="AXD2" s="80"/>
      <c r="AXE2" s="80"/>
      <c r="AXF2" s="80"/>
      <c r="AXG2" s="80"/>
      <c r="AXH2" s="80"/>
      <c r="AXI2" s="80"/>
      <c r="AXJ2" s="80"/>
      <c r="AXK2" s="80"/>
      <c r="AXL2" s="80"/>
      <c r="AXM2" s="80"/>
      <c r="AXN2" s="80"/>
      <c r="AXO2" s="80"/>
      <c r="AXP2" s="80"/>
      <c r="AXQ2" s="80"/>
      <c r="AXR2" s="80"/>
      <c r="AXS2" s="80"/>
      <c r="AXT2" s="80"/>
      <c r="AXU2" s="80"/>
      <c r="AXV2" s="80"/>
      <c r="AXW2" s="80"/>
      <c r="AXX2" s="80"/>
      <c r="AXY2" s="80"/>
      <c r="AXZ2" s="80"/>
      <c r="AYA2" s="80"/>
      <c r="AYB2" s="80"/>
      <c r="AYC2" s="80"/>
      <c r="AYD2" s="80"/>
      <c r="AYE2" s="80"/>
      <c r="AYF2" s="80"/>
      <c r="AYG2" s="80"/>
      <c r="AYH2" s="80"/>
      <c r="AYI2" s="80"/>
      <c r="AYJ2" s="80"/>
      <c r="AYK2" s="80"/>
      <c r="AYL2" s="80"/>
      <c r="AYM2" s="80"/>
      <c r="AYN2" s="80"/>
      <c r="AYO2" s="80"/>
      <c r="AYP2" s="80"/>
      <c r="AYQ2" s="80"/>
      <c r="AYR2" s="80"/>
      <c r="AYS2" s="80"/>
      <c r="AYT2" s="80"/>
      <c r="AYU2" s="80"/>
      <c r="AYV2" s="80"/>
      <c r="AYW2" s="80"/>
      <c r="AYX2" s="80"/>
      <c r="AYY2" s="80"/>
      <c r="AYZ2" s="80"/>
      <c r="AZA2" s="80"/>
      <c r="AZB2" s="80"/>
      <c r="AZC2" s="80"/>
      <c r="AZD2" s="80"/>
      <c r="AZE2" s="80"/>
      <c r="AZF2" s="80"/>
      <c r="AZG2" s="80"/>
      <c r="AZH2" s="80"/>
      <c r="AZI2" s="80"/>
      <c r="AZJ2" s="80"/>
      <c r="AZK2" s="80"/>
      <c r="AZL2" s="80"/>
      <c r="AZM2" s="80"/>
      <c r="AZN2" s="80"/>
      <c r="AZO2" s="80"/>
      <c r="AZP2" s="80"/>
      <c r="AZQ2" s="80"/>
      <c r="AZR2" s="80"/>
      <c r="AZS2" s="80"/>
      <c r="AZT2" s="80"/>
      <c r="AZU2" s="80"/>
      <c r="AZV2" s="80"/>
      <c r="AZW2" s="80"/>
      <c r="AZX2" s="80"/>
      <c r="AZY2" s="80"/>
      <c r="AZZ2" s="80"/>
      <c r="BAA2" s="80"/>
      <c r="BAB2" s="80"/>
      <c r="BAC2" s="80"/>
      <c r="BAD2" s="80"/>
      <c r="BAE2" s="80"/>
      <c r="BAF2" s="80"/>
      <c r="BAG2" s="80"/>
      <c r="BAH2" s="80"/>
      <c r="BAI2" s="80"/>
      <c r="BAJ2" s="80"/>
      <c r="BAK2" s="80"/>
      <c r="BAL2" s="80"/>
      <c r="BAM2" s="80"/>
      <c r="BAN2" s="80"/>
      <c r="BAO2" s="80"/>
      <c r="BAP2" s="80"/>
      <c r="BAQ2" s="80"/>
      <c r="BAR2" s="80"/>
      <c r="BAS2" s="80"/>
      <c r="BAT2" s="80"/>
      <c r="BAU2" s="80"/>
      <c r="BAV2" s="80"/>
      <c r="BAW2" s="80"/>
      <c r="BAX2" s="80"/>
      <c r="BAY2" s="80"/>
      <c r="BAZ2" s="80"/>
      <c r="BBA2" s="80"/>
      <c r="BBB2" s="80"/>
      <c r="BBC2" s="80"/>
      <c r="BBD2" s="80"/>
      <c r="BBE2" s="80"/>
      <c r="BBF2" s="80"/>
      <c r="BBG2" s="80"/>
      <c r="BBH2" s="80"/>
      <c r="BBI2" s="80"/>
      <c r="BBJ2" s="80"/>
      <c r="BBK2" s="80"/>
      <c r="BBL2" s="80"/>
      <c r="BBM2" s="80"/>
      <c r="BBN2" s="80"/>
      <c r="BBO2" s="80"/>
      <c r="BBP2" s="80"/>
      <c r="BBQ2" s="80"/>
      <c r="BBR2" s="80"/>
      <c r="BBS2" s="80"/>
      <c r="BBT2" s="80"/>
      <c r="BBU2" s="80"/>
      <c r="BBV2" s="80"/>
      <c r="BBW2" s="80"/>
      <c r="BBX2" s="80"/>
      <c r="BBY2" s="80"/>
      <c r="BBZ2" s="80"/>
      <c r="BCA2" s="80"/>
      <c r="BCB2" s="80"/>
      <c r="BCC2" s="80"/>
      <c r="BCD2" s="80"/>
      <c r="BCE2" s="80"/>
      <c r="BCF2" s="80"/>
      <c r="BCG2" s="80"/>
      <c r="BCH2" s="80"/>
      <c r="BCI2" s="80"/>
      <c r="BCJ2" s="80"/>
      <c r="BCK2" s="80"/>
      <c r="BCL2" s="80"/>
      <c r="BCM2" s="80"/>
      <c r="BCN2" s="80"/>
      <c r="BCO2" s="80"/>
      <c r="BCP2" s="80"/>
      <c r="BCQ2" s="80"/>
      <c r="BCR2" s="80"/>
      <c r="BCS2" s="80"/>
      <c r="BCT2" s="80"/>
      <c r="BCU2" s="80"/>
      <c r="BCV2" s="80"/>
      <c r="BCW2" s="80"/>
      <c r="BCX2" s="80"/>
      <c r="BCY2" s="80"/>
      <c r="BCZ2" s="80"/>
      <c r="BDA2" s="80"/>
      <c r="BDB2" s="80"/>
      <c r="BDC2" s="80"/>
      <c r="BDD2" s="80"/>
      <c r="BDE2" s="80"/>
      <c r="BDF2" s="80"/>
      <c r="BDG2" s="80"/>
      <c r="BDH2" s="80"/>
      <c r="BDI2" s="80"/>
      <c r="BDJ2" s="80"/>
      <c r="BDK2" s="80"/>
      <c r="BDL2" s="80"/>
      <c r="BDM2" s="80"/>
      <c r="BDN2" s="80"/>
      <c r="BDO2" s="80"/>
      <c r="BDP2" s="80"/>
      <c r="BDQ2" s="80"/>
      <c r="BDR2" s="80"/>
      <c r="BDS2" s="80"/>
      <c r="BDT2" s="80"/>
      <c r="BDU2" s="80"/>
      <c r="BDV2" s="80"/>
      <c r="BDW2" s="80"/>
      <c r="BDX2" s="80"/>
      <c r="BDY2" s="80"/>
      <c r="BDZ2" s="80"/>
      <c r="BEA2" s="80"/>
      <c r="BEB2" s="80"/>
      <c r="BEC2" s="80"/>
      <c r="BED2" s="80"/>
      <c r="BEE2" s="80"/>
      <c r="BEF2" s="80"/>
      <c r="BEG2" s="80"/>
      <c r="BEH2" s="80"/>
      <c r="BEI2" s="80"/>
      <c r="BEJ2" s="80"/>
      <c r="BEK2" s="80"/>
      <c r="BEL2" s="80"/>
      <c r="BEM2" s="80"/>
      <c r="BEN2" s="80"/>
      <c r="BEO2" s="80"/>
      <c r="BEP2" s="80"/>
      <c r="BEQ2" s="80"/>
      <c r="BER2" s="80"/>
      <c r="BES2" s="80"/>
      <c r="BET2" s="80"/>
      <c r="BEU2" s="80"/>
      <c r="BEV2" s="80"/>
      <c r="BEW2" s="80"/>
      <c r="BEX2" s="80"/>
      <c r="BEY2" s="80"/>
      <c r="BEZ2" s="80"/>
      <c r="BFA2" s="80"/>
      <c r="BFB2" s="80"/>
      <c r="BFC2" s="80"/>
      <c r="BFD2" s="80"/>
      <c r="BFE2" s="80"/>
      <c r="BFF2" s="80"/>
      <c r="BFG2" s="80"/>
      <c r="BFH2" s="80"/>
      <c r="BFI2" s="80"/>
      <c r="BFJ2" s="80"/>
      <c r="BFK2" s="80"/>
      <c r="BFL2" s="80"/>
      <c r="BFM2" s="80"/>
      <c r="BFN2" s="80"/>
      <c r="BFO2" s="80"/>
      <c r="BFP2" s="80"/>
      <c r="BFQ2" s="80"/>
      <c r="BFR2" s="80"/>
      <c r="BFS2" s="80"/>
      <c r="BFT2" s="80"/>
      <c r="BFU2" s="80"/>
      <c r="BFV2" s="80"/>
      <c r="BFW2" s="80"/>
      <c r="BFX2" s="80"/>
      <c r="BFY2" s="80"/>
      <c r="BFZ2" s="80"/>
      <c r="BGA2" s="80"/>
      <c r="BGB2" s="80"/>
      <c r="BGC2" s="80"/>
      <c r="BGD2" s="80"/>
      <c r="BGE2" s="80"/>
      <c r="BGF2" s="80"/>
      <c r="BGG2" s="80"/>
      <c r="BGH2" s="80"/>
      <c r="BGI2" s="80"/>
      <c r="BGJ2" s="80"/>
      <c r="BGK2" s="80"/>
      <c r="BGL2" s="80"/>
      <c r="BGM2" s="80"/>
      <c r="BGN2" s="80"/>
      <c r="BGO2" s="80"/>
      <c r="BGP2" s="80"/>
      <c r="BGQ2" s="80"/>
      <c r="BGR2" s="80"/>
      <c r="BGS2" s="80"/>
      <c r="BGT2" s="80"/>
      <c r="BGU2" s="80"/>
      <c r="BGV2" s="80"/>
      <c r="BGW2" s="80"/>
      <c r="BGX2" s="80"/>
      <c r="BGY2" s="80"/>
      <c r="BGZ2" s="80"/>
      <c r="BHA2" s="80"/>
      <c r="BHB2" s="80"/>
      <c r="BHC2" s="80"/>
      <c r="BHD2" s="80"/>
      <c r="BHE2" s="80"/>
      <c r="BHF2" s="80"/>
      <c r="BHG2" s="80"/>
      <c r="BHH2" s="80"/>
      <c r="BHI2" s="80"/>
      <c r="BHJ2" s="80"/>
      <c r="BHK2" s="80"/>
      <c r="BHL2" s="80"/>
      <c r="BHM2" s="80"/>
      <c r="BHN2" s="80"/>
      <c r="BHO2" s="80"/>
      <c r="BHP2" s="80"/>
      <c r="BHQ2" s="80"/>
      <c r="BHR2" s="80"/>
      <c r="BHS2" s="80"/>
      <c r="BHT2" s="80"/>
      <c r="BHU2" s="80"/>
      <c r="BHV2" s="80"/>
      <c r="BHW2" s="80"/>
      <c r="BHX2" s="80"/>
      <c r="BHY2" s="80"/>
      <c r="BHZ2" s="80"/>
      <c r="BIA2" s="80"/>
      <c r="BIB2" s="80"/>
      <c r="BIC2" s="80"/>
      <c r="BID2" s="80"/>
      <c r="BIE2" s="80"/>
      <c r="BIF2" s="80"/>
      <c r="BIG2" s="80"/>
      <c r="BIH2" s="80"/>
      <c r="BII2" s="80"/>
      <c r="BIJ2" s="80"/>
      <c r="BIK2" s="80"/>
      <c r="BIL2" s="80"/>
      <c r="BIM2" s="80"/>
      <c r="BIN2" s="80"/>
      <c r="BIO2" s="80"/>
      <c r="BIP2" s="80"/>
      <c r="BIQ2" s="80"/>
      <c r="BIR2" s="80"/>
      <c r="BIS2" s="80"/>
      <c r="BIT2" s="80"/>
      <c r="BIU2" s="80"/>
      <c r="BIV2" s="80"/>
      <c r="BIW2" s="80"/>
      <c r="BIX2" s="80"/>
      <c r="BIY2" s="80"/>
      <c r="BIZ2" s="80"/>
      <c r="BJA2" s="80"/>
      <c r="BJB2" s="80"/>
      <c r="BJC2" s="80"/>
      <c r="BJD2" s="80"/>
      <c r="BJE2" s="80"/>
      <c r="BJF2" s="80"/>
      <c r="BJG2" s="80"/>
      <c r="BJH2" s="80"/>
      <c r="BJI2" s="80"/>
      <c r="BJJ2" s="80"/>
      <c r="BJK2" s="80"/>
      <c r="BJL2" s="80"/>
      <c r="BJM2" s="80"/>
      <c r="BJN2" s="80"/>
      <c r="BJO2" s="80"/>
      <c r="BJP2" s="80"/>
      <c r="BJQ2" s="80"/>
      <c r="BJR2" s="80"/>
      <c r="BJS2" s="80"/>
      <c r="BJT2" s="80"/>
      <c r="BJU2" s="80"/>
      <c r="BJV2" s="80"/>
      <c r="BJW2" s="80"/>
      <c r="BJX2" s="80"/>
      <c r="BJY2" s="80"/>
      <c r="BJZ2" s="80"/>
      <c r="BKA2" s="80"/>
      <c r="BKB2" s="80"/>
      <c r="BKC2" s="80"/>
      <c r="BKD2" s="80"/>
      <c r="BKE2" s="80"/>
      <c r="BKF2" s="80"/>
      <c r="BKG2" s="80"/>
      <c r="BKH2" s="80"/>
      <c r="BKI2" s="80"/>
      <c r="BKJ2" s="80"/>
      <c r="BKK2" s="80"/>
      <c r="BKL2" s="80"/>
      <c r="BKM2" s="80"/>
      <c r="BKN2" s="80"/>
      <c r="BKO2" s="80"/>
      <c r="BKP2" s="80"/>
      <c r="BKQ2" s="80"/>
      <c r="BKR2" s="80"/>
      <c r="BKS2" s="80"/>
      <c r="BKT2" s="80"/>
      <c r="BKU2" s="80"/>
      <c r="BKV2" s="80"/>
      <c r="BKW2" s="80"/>
      <c r="BKX2" s="80"/>
      <c r="BKY2" s="80"/>
      <c r="BKZ2" s="80"/>
      <c r="BLA2" s="80"/>
      <c r="BLB2" s="80"/>
      <c r="BLC2" s="80"/>
      <c r="BLD2" s="80"/>
      <c r="BLE2" s="80"/>
      <c r="BLF2" s="80"/>
      <c r="BLG2" s="80"/>
      <c r="BLH2" s="80"/>
      <c r="BLI2" s="80"/>
      <c r="BLJ2" s="80"/>
      <c r="BLK2" s="80"/>
      <c r="BLL2" s="80"/>
      <c r="BLM2" s="80"/>
      <c r="BLN2" s="80"/>
      <c r="BLO2" s="80"/>
      <c r="BLP2" s="80"/>
      <c r="BLQ2" s="80"/>
      <c r="BLR2" s="80"/>
      <c r="BLS2" s="80"/>
      <c r="BLT2" s="80"/>
      <c r="BLU2" s="80"/>
      <c r="BLV2" s="80"/>
      <c r="BLW2" s="80"/>
      <c r="BLX2" s="80"/>
      <c r="BLY2" s="80"/>
      <c r="BLZ2" s="80"/>
      <c r="BMA2" s="80"/>
      <c r="BMB2" s="80"/>
      <c r="BMC2" s="80"/>
      <c r="BMD2" s="80"/>
      <c r="BME2" s="80"/>
      <c r="BMF2" s="80"/>
      <c r="BMG2" s="80"/>
      <c r="BMH2" s="80"/>
      <c r="BMI2" s="80"/>
      <c r="BMJ2" s="80"/>
      <c r="BMK2" s="80"/>
      <c r="BML2" s="80"/>
      <c r="BMM2" s="80"/>
      <c r="BMN2" s="80"/>
      <c r="BMO2" s="80"/>
      <c r="BMP2" s="80"/>
      <c r="BMQ2" s="80"/>
      <c r="BMR2" s="80"/>
      <c r="BMS2" s="80"/>
      <c r="BMT2" s="80"/>
      <c r="BMU2" s="80"/>
      <c r="BMV2" s="80"/>
      <c r="BMW2" s="80"/>
      <c r="BMX2" s="80"/>
      <c r="BMY2" s="80"/>
      <c r="BMZ2" s="80"/>
      <c r="BNA2" s="80"/>
      <c r="BNB2" s="80"/>
      <c r="BNC2" s="80"/>
      <c r="BND2" s="80"/>
      <c r="BNE2" s="80"/>
      <c r="BNF2" s="80"/>
      <c r="BNG2" s="80"/>
      <c r="BNH2" s="80"/>
      <c r="BNI2" s="80"/>
      <c r="BNJ2" s="80"/>
      <c r="BNK2" s="80"/>
      <c r="BNL2" s="80"/>
      <c r="BNM2" s="80"/>
      <c r="BNN2" s="80"/>
      <c r="BNO2" s="80"/>
      <c r="BNP2" s="80"/>
      <c r="BNQ2" s="80"/>
      <c r="BNR2" s="80"/>
      <c r="BNS2" s="80"/>
      <c r="BNT2" s="80"/>
      <c r="BNU2" s="80"/>
      <c r="BNV2" s="80"/>
      <c r="BNW2" s="80"/>
      <c r="BNX2" s="80"/>
      <c r="BNY2" s="80"/>
      <c r="BNZ2" s="80"/>
      <c r="BOA2" s="80"/>
      <c r="BOB2" s="80"/>
      <c r="BOC2" s="80"/>
      <c r="BOD2" s="80"/>
      <c r="BOE2" s="80"/>
      <c r="BOF2" s="80"/>
      <c r="BOG2" s="80"/>
      <c r="BOH2" s="80"/>
      <c r="BOI2" s="80"/>
      <c r="BOJ2" s="80"/>
      <c r="BOK2" s="80"/>
      <c r="BOL2" s="80"/>
      <c r="BOM2" s="80"/>
      <c r="BON2" s="80"/>
      <c r="BOO2" s="80"/>
      <c r="BOP2" s="80"/>
      <c r="BOQ2" s="80"/>
      <c r="BOR2" s="80"/>
      <c r="BOS2" s="80"/>
      <c r="BOT2" s="80"/>
      <c r="BOU2" s="80"/>
      <c r="BOV2" s="80"/>
      <c r="BOW2" s="80"/>
      <c r="BOX2" s="80"/>
      <c r="BOY2" s="80"/>
      <c r="BOZ2" s="80"/>
      <c r="BPA2" s="80"/>
      <c r="BPB2" s="80"/>
      <c r="BPC2" s="80"/>
      <c r="BPD2" s="80"/>
      <c r="BPE2" s="80"/>
      <c r="BPF2" s="80"/>
      <c r="BPG2" s="80"/>
      <c r="BPH2" s="80"/>
      <c r="BPI2" s="80"/>
      <c r="BPJ2" s="80"/>
      <c r="BPK2" s="80"/>
      <c r="BPL2" s="80"/>
      <c r="BPM2" s="80"/>
      <c r="BPN2" s="80"/>
      <c r="BPO2" s="80"/>
      <c r="BPP2" s="80"/>
      <c r="BPQ2" s="80"/>
      <c r="BPR2" s="80"/>
      <c r="BPS2" s="80"/>
      <c r="BPT2" s="80"/>
      <c r="BPU2" s="80"/>
      <c r="BPV2" s="80"/>
      <c r="BPW2" s="80"/>
      <c r="BPX2" s="80"/>
      <c r="BPY2" s="80"/>
      <c r="BPZ2" s="80"/>
      <c r="BQA2" s="80"/>
      <c r="BQB2" s="80"/>
      <c r="BQC2" s="80"/>
      <c r="BQD2" s="80"/>
      <c r="BQE2" s="80"/>
      <c r="BQF2" s="80"/>
      <c r="BQG2" s="80"/>
      <c r="BQH2" s="80"/>
      <c r="BQI2" s="80"/>
      <c r="BQJ2" s="80"/>
      <c r="BQK2" s="80"/>
      <c r="BQL2" s="80"/>
      <c r="BQM2" s="80"/>
      <c r="BQN2" s="80"/>
      <c r="BQO2" s="80"/>
      <c r="BQP2" s="80"/>
      <c r="BQQ2" s="80"/>
      <c r="BQR2" s="80"/>
      <c r="BQS2" s="80"/>
      <c r="BQT2" s="80"/>
      <c r="BQU2" s="80"/>
      <c r="BQV2" s="80"/>
      <c r="BQW2" s="80"/>
      <c r="BQX2" s="80"/>
      <c r="BQY2" s="80"/>
      <c r="BQZ2" s="80"/>
      <c r="BRA2" s="80"/>
      <c r="BRB2" s="80"/>
      <c r="BRC2" s="80"/>
      <c r="BRD2" s="80"/>
      <c r="BRE2" s="80"/>
      <c r="BRF2" s="80"/>
      <c r="BRG2" s="80"/>
      <c r="BRH2" s="80"/>
      <c r="BRI2" s="80"/>
      <c r="BRJ2" s="80"/>
      <c r="BRK2" s="80"/>
      <c r="BRL2" s="80"/>
      <c r="BRM2" s="80"/>
      <c r="BRN2" s="80"/>
      <c r="BRO2" s="80"/>
      <c r="BRP2" s="80"/>
      <c r="BRQ2" s="80"/>
      <c r="BRR2" s="80"/>
      <c r="BRS2" s="80"/>
      <c r="BRT2" s="80"/>
      <c r="BRU2" s="80"/>
      <c r="BRV2" s="80"/>
      <c r="BRW2" s="80"/>
      <c r="BRX2" s="80"/>
      <c r="BRY2" s="80"/>
      <c r="BRZ2" s="80"/>
      <c r="BSA2" s="80"/>
      <c r="BSB2" s="80"/>
      <c r="BSC2" s="80"/>
      <c r="BSD2" s="80"/>
      <c r="BSE2" s="80"/>
      <c r="BSF2" s="80"/>
      <c r="BSG2" s="80"/>
      <c r="BSH2" s="80"/>
      <c r="BSI2" s="80"/>
      <c r="BSJ2" s="80"/>
      <c r="BSK2" s="80"/>
      <c r="BSL2" s="80"/>
      <c r="BSM2" s="80"/>
      <c r="BSN2" s="80"/>
      <c r="BSO2" s="80"/>
      <c r="BSP2" s="80"/>
      <c r="BSQ2" s="80"/>
      <c r="BSR2" s="80"/>
      <c r="BSS2" s="80"/>
      <c r="BST2" s="80"/>
      <c r="BSU2" s="80"/>
      <c r="BSV2" s="80"/>
      <c r="BSW2" s="80"/>
      <c r="BSX2" s="80"/>
      <c r="BSY2" s="80"/>
      <c r="BSZ2" s="80"/>
      <c r="BTA2" s="80"/>
      <c r="BTB2" s="80"/>
      <c r="BTC2" s="80"/>
      <c r="BTD2" s="80"/>
      <c r="BTE2" s="80"/>
      <c r="BTF2" s="80"/>
      <c r="BTG2" s="80"/>
      <c r="BTH2" s="80"/>
      <c r="BTI2" s="80"/>
      <c r="BTJ2" s="80"/>
      <c r="BTK2" s="80"/>
      <c r="BTL2" s="80"/>
      <c r="BTM2" s="80"/>
      <c r="BTN2" s="80"/>
      <c r="BTO2" s="80"/>
      <c r="BTP2" s="80"/>
      <c r="BTQ2" s="80"/>
      <c r="BTR2" s="80"/>
      <c r="BTS2" s="80"/>
      <c r="BTT2" s="80"/>
      <c r="BTU2" s="80"/>
      <c r="BTV2" s="80"/>
      <c r="BTW2" s="80"/>
      <c r="BTX2" s="80"/>
      <c r="BTY2" s="80"/>
      <c r="BTZ2" s="80"/>
      <c r="BUA2" s="80"/>
      <c r="BUB2" s="80"/>
      <c r="BUC2" s="80"/>
      <c r="BUD2" s="80"/>
      <c r="BUE2" s="80"/>
      <c r="BUF2" s="80"/>
      <c r="BUG2" s="80"/>
      <c r="BUH2" s="80"/>
      <c r="BUI2" s="80"/>
      <c r="BUJ2" s="80"/>
      <c r="BUK2" s="80"/>
      <c r="BUL2" s="80"/>
      <c r="BUM2" s="80"/>
      <c r="BUN2" s="80"/>
      <c r="BUO2" s="80"/>
      <c r="BUP2" s="80"/>
      <c r="BUQ2" s="80"/>
      <c r="BUR2" s="80"/>
      <c r="BUS2" s="80"/>
      <c r="BUT2" s="80"/>
      <c r="BUU2" s="80"/>
      <c r="BUV2" s="80"/>
      <c r="BUW2" s="80"/>
      <c r="BUX2" s="80"/>
      <c r="BUY2" s="80"/>
      <c r="BUZ2" s="80"/>
      <c r="BVA2" s="80"/>
      <c r="BVB2" s="80"/>
      <c r="BVC2" s="80"/>
      <c r="BVD2" s="80"/>
      <c r="BVE2" s="80"/>
      <c r="BVF2" s="80"/>
      <c r="BVG2" s="80"/>
      <c r="BVH2" s="80"/>
      <c r="BVI2" s="80"/>
      <c r="BVJ2" s="80"/>
      <c r="BVK2" s="80"/>
      <c r="BVL2" s="80"/>
      <c r="BVM2" s="80"/>
      <c r="BVN2" s="80"/>
      <c r="BVO2" s="80"/>
      <c r="BVP2" s="80"/>
      <c r="BVQ2" s="80"/>
      <c r="BVR2" s="80"/>
      <c r="BVS2" s="80"/>
      <c r="BVT2" s="80"/>
      <c r="BVU2" s="80"/>
      <c r="BVV2" s="80"/>
      <c r="BVW2" s="80"/>
      <c r="BVX2" s="80"/>
      <c r="BVY2" s="80"/>
      <c r="BVZ2" s="80"/>
      <c r="BWA2" s="80"/>
      <c r="BWB2" s="80"/>
      <c r="BWC2" s="80"/>
      <c r="BWD2" s="80"/>
      <c r="BWE2" s="80"/>
      <c r="BWF2" s="80"/>
      <c r="BWG2" s="80"/>
      <c r="BWH2" s="80"/>
      <c r="BWI2" s="80"/>
      <c r="BWJ2" s="80"/>
      <c r="BWK2" s="80"/>
      <c r="BWL2" s="80"/>
      <c r="BWM2" s="80"/>
      <c r="BWN2" s="80"/>
      <c r="BWO2" s="80"/>
      <c r="BWP2" s="80"/>
      <c r="BWQ2" s="80"/>
      <c r="BWR2" s="80"/>
      <c r="BWS2" s="80"/>
      <c r="BWT2" s="80"/>
      <c r="BWU2" s="80"/>
      <c r="BWV2" s="80"/>
      <c r="BWW2" s="80"/>
      <c r="BWX2" s="80"/>
      <c r="BWY2" s="80"/>
      <c r="BWZ2" s="80"/>
      <c r="BXA2" s="80"/>
      <c r="BXB2" s="80"/>
      <c r="BXC2" s="80"/>
      <c r="BXD2" s="80"/>
      <c r="BXE2" s="80"/>
      <c r="BXF2" s="80"/>
      <c r="BXG2" s="80"/>
      <c r="BXH2" s="80"/>
      <c r="BXI2" s="80"/>
      <c r="BXJ2" s="80"/>
      <c r="BXK2" s="80"/>
      <c r="BXL2" s="80"/>
      <c r="BXM2" s="80"/>
      <c r="BXN2" s="80"/>
      <c r="BXO2" s="80"/>
      <c r="BXP2" s="80"/>
      <c r="BXQ2" s="80"/>
      <c r="BXR2" s="80"/>
      <c r="BXS2" s="80"/>
      <c r="BXT2" s="80"/>
      <c r="BXU2" s="80"/>
      <c r="BXV2" s="80"/>
      <c r="BXW2" s="80"/>
      <c r="BXX2" s="80"/>
      <c r="BXY2" s="80"/>
      <c r="BXZ2" s="80"/>
      <c r="BYA2" s="80"/>
      <c r="BYB2" s="80"/>
      <c r="BYC2" s="80"/>
      <c r="BYD2" s="80"/>
      <c r="BYE2" s="80"/>
      <c r="BYF2" s="80"/>
      <c r="BYG2" s="80"/>
      <c r="BYH2" s="80"/>
      <c r="BYI2" s="80"/>
      <c r="BYJ2" s="80"/>
      <c r="BYK2" s="80"/>
      <c r="BYL2" s="80"/>
      <c r="BYM2" s="80"/>
      <c r="BYN2" s="80"/>
      <c r="BYO2" s="80"/>
      <c r="BYP2" s="80"/>
      <c r="BYQ2" s="80"/>
      <c r="BYR2" s="80"/>
      <c r="BYS2" s="80"/>
      <c r="BYT2" s="80"/>
      <c r="BYU2" s="80"/>
      <c r="BYV2" s="80"/>
      <c r="BYW2" s="80"/>
      <c r="BYX2" s="80"/>
      <c r="BYY2" s="80"/>
      <c r="BYZ2" s="80"/>
      <c r="BZA2" s="80"/>
      <c r="BZB2" s="80"/>
      <c r="BZC2" s="80"/>
      <c r="BZD2" s="80"/>
      <c r="BZE2" s="80"/>
      <c r="BZF2" s="80"/>
      <c r="BZG2" s="80"/>
      <c r="BZH2" s="80"/>
      <c r="BZI2" s="80"/>
      <c r="BZJ2" s="80"/>
      <c r="BZK2" s="80"/>
      <c r="BZL2" s="80"/>
      <c r="BZM2" s="80"/>
      <c r="BZN2" s="80"/>
      <c r="BZO2" s="80"/>
      <c r="BZP2" s="80"/>
      <c r="BZQ2" s="80"/>
      <c r="BZR2" s="80"/>
      <c r="BZS2" s="80"/>
      <c r="BZT2" s="80"/>
      <c r="BZU2" s="80"/>
      <c r="BZV2" s="80"/>
      <c r="BZW2" s="80"/>
      <c r="BZX2" s="80"/>
      <c r="BZY2" s="80"/>
      <c r="BZZ2" s="80"/>
      <c r="CAA2" s="80"/>
      <c r="CAB2" s="80"/>
      <c r="CAC2" s="80"/>
      <c r="CAD2" s="80"/>
      <c r="CAE2" s="80"/>
      <c r="CAF2" s="80"/>
      <c r="CAG2" s="80"/>
      <c r="CAH2" s="80"/>
      <c r="CAI2" s="80"/>
      <c r="CAJ2" s="80"/>
      <c r="CAK2" s="80"/>
      <c r="CAL2" s="80"/>
      <c r="CAM2" s="80"/>
      <c r="CAN2" s="80"/>
      <c r="CAO2" s="80"/>
      <c r="CAP2" s="80"/>
      <c r="CAQ2" s="80"/>
      <c r="CAR2" s="80"/>
      <c r="CAS2" s="80"/>
      <c r="CAT2" s="80"/>
      <c r="CAU2" s="80"/>
      <c r="CAV2" s="80"/>
      <c r="CAW2" s="80"/>
      <c r="CAX2" s="80"/>
      <c r="CAY2" s="80"/>
      <c r="CAZ2" s="80"/>
      <c r="CBA2" s="80"/>
      <c r="CBB2" s="80"/>
      <c r="CBC2" s="80"/>
      <c r="CBD2" s="80"/>
      <c r="CBE2" s="80"/>
      <c r="CBF2" s="80"/>
      <c r="CBG2" s="80"/>
      <c r="CBH2" s="80"/>
      <c r="CBI2" s="80"/>
      <c r="CBJ2" s="80"/>
      <c r="CBK2" s="80"/>
      <c r="CBL2" s="80"/>
      <c r="CBM2" s="80"/>
      <c r="CBN2" s="80"/>
      <c r="CBO2" s="80"/>
      <c r="CBP2" s="80"/>
      <c r="CBQ2" s="80"/>
      <c r="CBR2" s="80"/>
      <c r="CBS2" s="80"/>
      <c r="CBT2" s="80"/>
      <c r="CBU2" s="80"/>
      <c r="CBV2" s="80"/>
      <c r="CBW2" s="80"/>
      <c r="CBX2" s="80"/>
      <c r="CBY2" s="80"/>
      <c r="CBZ2" s="80"/>
      <c r="CCA2" s="80"/>
      <c r="CCB2" s="80"/>
      <c r="CCC2" s="80"/>
      <c r="CCD2" s="80"/>
      <c r="CCE2" s="80"/>
      <c r="CCF2" s="80"/>
      <c r="CCG2" s="80"/>
      <c r="CCH2" s="80"/>
      <c r="CCI2" s="80"/>
      <c r="CCJ2" s="80"/>
      <c r="CCK2" s="80"/>
      <c r="CCL2" s="80"/>
      <c r="CCM2" s="80"/>
      <c r="CCN2" s="80"/>
      <c r="CCO2" s="80"/>
      <c r="CCP2" s="80"/>
      <c r="CCQ2" s="80"/>
      <c r="CCR2" s="80"/>
      <c r="CCS2" s="80"/>
      <c r="CCT2" s="80"/>
      <c r="CCU2" s="80"/>
      <c r="CCV2" s="80"/>
      <c r="CCW2" s="80"/>
      <c r="CCX2" s="80"/>
      <c r="CCY2" s="80"/>
      <c r="CCZ2" s="80"/>
      <c r="CDA2" s="80"/>
      <c r="CDB2" s="80"/>
      <c r="CDC2" s="80"/>
      <c r="CDD2" s="80"/>
      <c r="CDE2" s="80"/>
      <c r="CDF2" s="80"/>
      <c r="CDG2" s="80"/>
      <c r="CDH2" s="80"/>
      <c r="CDI2" s="80"/>
      <c r="CDJ2" s="80"/>
      <c r="CDK2" s="80"/>
      <c r="CDL2" s="80"/>
      <c r="CDM2" s="80"/>
      <c r="CDN2" s="80"/>
      <c r="CDO2" s="80"/>
      <c r="CDP2" s="80"/>
      <c r="CDQ2" s="80"/>
      <c r="CDR2" s="80"/>
      <c r="CDS2" s="80"/>
      <c r="CDT2" s="80"/>
      <c r="CDU2" s="80"/>
      <c r="CDV2" s="80"/>
      <c r="CDW2" s="80"/>
      <c r="CDX2" s="80"/>
      <c r="CDY2" s="80"/>
      <c r="CDZ2" s="80"/>
      <c r="CEA2" s="80"/>
      <c r="CEB2" s="80"/>
      <c r="CEC2" s="80"/>
      <c r="CED2" s="80"/>
      <c r="CEE2" s="80"/>
      <c r="CEF2" s="80"/>
      <c r="CEG2" s="80"/>
      <c r="CEH2" s="80"/>
      <c r="CEI2" s="80"/>
      <c r="CEJ2" s="80"/>
      <c r="CEK2" s="80"/>
      <c r="CEL2" s="80"/>
      <c r="CEM2" s="80"/>
      <c r="CEN2" s="80"/>
      <c r="CEO2" s="80"/>
      <c r="CEP2" s="80"/>
      <c r="CEQ2" s="80"/>
      <c r="CER2" s="80"/>
      <c r="CES2" s="80"/>
      <c r="CET2" s="80"/>
      <c r="CEU2" s="80"/>
      <c r="CEV2" s="80"/>
      <c r="CEW2" s="80"/>
      <c r="CEX2" s="80"/>
      <c r="CEY2" s="80"/>
      <c r="CEZ2" s="80"/>
      <c r="CFA2" s="80"/>
      <c r="CFB2" s="80"/>
      <c r="CFC2" s="80"/>
      <c r="CFD2" s="80"/>
      <c r="CFE2" s="80"/>
      <c r="CFF2" s="80"/>
      <c r="CFG2" s="80"/>
      <c r="CFH2" s="80"/>
      <c r="CFI2" s="80"/>
      <c r="CFJ2" s="80"/>
      <c r="CFK2" s="80"/>
      <c r="CFL2" s="80"/>
      <c r="CFM2" s="80"/>
      <c r="CFN2" s="80"/>
      <c r="CFO2" s="80"/>
      <c r="CFP2" s="80"/>
      <c r="CFQ2" s="80"/>
      <c r="CFR2" s="80"/>
      <c r="CFS2" s="80"/>
      <c r="CFT2" s="80"/>
      <c r="CFU2" s="80"/>
      <c r="CFV2" s="80"/>
      <c r="CFW2" s="80"/>
      <c r="CFX2" s="80"/>
      <c r="CFY2" s="80"/>
      <c r="CFZ2" s="80"/>
      <c r="CGA2" s="80"/>
      <c r="CGB2" s="80"/>
      <c r="CGC2" s="80"/>
      <c r="CGD2" s="80"/>
      <c r="CGE2" s="80"/>
      <c r="CGF2" s="80"/>
      <c r="CGG2" s="80"/>
      <c r="CGH2" s="80"/>
      <c r="CGI2" s="80"/>
      <c r="CGJ2" s="80"/>
      <c r="CGK2" s="80"/>
      <c r="CGL2" s="80"/>
      <c r="CGM2" s="80"/>
      <c r="CGN2" s="80"/>
      <c r="CGO2" s="80"/>
      <c r="CGP2" s="80"/>
      <c r="CGQ2" s="80"/>
      <c r="CGR2" s="80"/>
      <c r="CGS2" s="80"/>
      <c r="CGT2" s="80"/>
      <c r="CGU2" s="80"/>
      <c r="CGV2" s="80"/>
      <c r="CGW2" s="80"/>
      <c r="CGX2" s="80"/>
      <c r="CGY2" s="80"/>
      <c r="CGZ2" s="80"/>
      <c r="CHA2" s="80"/>
      <c r="CHB2" s="80"/>
      <c r="CHC2" s="80"/>
      <c r="CHD2" s="80"/>
      <c r="CHE2" s="80"/>
      <c r="CHF2" s="80"/>
      <c r="CHG2" s="80"/>
      <c r="CHH2" s="80"/>
      <c r="CHI2" s="80"/>
      <c r="CHJ2" s="80"/>
      <c r="CHK2" s="80"/>
      <c r="CHL2" s="80"/>
      <c r="CHM2" s="80"/>
      <c r="CHN2" s="80"/>
      <c r="CHO2" s="80"/>
      <c r="CHP2" s="80"/>
      <c r="CHQ2" s="80"/>
      <c r="CHR2" s="80"/>
      <c r="CHS2" s="80"/>
      <c r="CHT2" s="80"/>
      <c r="CHU2" s="80"/>
      <c r="CHV2" s="80"/>
      <c r="CHW2" s="80"/>
      <c r="CHX2" s="80"/>
      <c r="CHY2" s="80"/>
      <c r="CHZ2" s="80"/>
      <c r="CIA2" s="80"/>
      <c r="CIB2" s="80"/>
      <c r="CIC2" s="80"/>
      <c r="CID2" s="80"/>
      <c r="CIE2" s="80"/>
      <c r="CIF2" s="80"/>
      <c r="CIG2" s="80"/>
      <c r="CIH2" s="80"/>
      <c r="CII2" s="80"/>
      <c r="CIJ2" s="80"/>
      <c r="CIK2" s="80"/>
      <c r="CIL2" s="80"/>
      <c r="CIM2" s="80"/>
      <c r="CIN2" s="80"/>
      <c r="CIO2" s="80"/>
      <c r="CIP2" s="80"/>
      <c r="CIQ2" s="80"/>
      <c r="CIR2" s="80"/>
      <c r="CIS2" s="80"/>
      <c r="CIT2" s="80"/>
      <c r="CIU2" s="80"/>
      <c r="CIV2" s="80"/>
      <c r="CIW2" s="80"/>
      <c r="CIX2" s="80"/>
      <c r="CIY2" s="80"/>
      <c r="CIZ2" s="80"/>
      <c r="CJA2" s="80"/>
      <c r="CJB2" s="80"/>
      <c r="CJC2" s="80"/>
      <c r="CJD2" s="80"/>
      <c r="CJE2" s="80"/>
      <c r="CJF2" s="80"/>
      <c r="CJG2" s="80"/>
      <c r="CJH2" s="80"/>
      <c r="CJI2" s="80"/>
      <c r="CJJ2" s="80"/>
      <c r="CJK2" s="80"/>
      <c r="CJL2" s="80"/>
      <c r="CJM2" s="80"/>
      <c r="CJN2" s="80"/>
      <c r="CJO2" s="80"/>
      <c r="CJP2" s="80"/>
      <c r="CJQ2" s="80"/>
      <c r="CJR2" s="80"/>
      <c r="CJS2" s="80"/>
      <c r="CJT2" s="80"/>
      <c r="CJU2" s="80"/>
      <c r="CJV2" s="80"/>
      <c r="CJW2" s="80"/>
      <c r="CJX2" s="80"/>
      <c r="CJY2" s="80"/>
      <c r="CJZ2" s="80"/>
      <c r="CKA2" s="80"/>
      <c r="CKB2" s="80"/>
      <c r="CKC2" s="80"/>
      <c r="CKD2" s="80"/>
      <c r="CKE2" s="80"/>
      <c r="CKF2" s="80"/>
      <c r="CKG2" s="80"/>
      <c r="CKH2" s="80"/>
      <c r="CKI2" s="80"/>
      <c r="CKJ2" s="80"/>
      <c r="CKK2" s="80"/>
      <c r="CKL2" s="80"/>
      <c r="CKM2" s="80"/>
      <c r="CKN2" s="80"/>
      <c r="CKO2" s="80"/>
      <c r="CKP2" s="80"/>
      <c r="CKQ2" s="80"/>
      <c r="CKR2" s="80"/>
      <c r="CKS2" s="80"/>
      <c r="CKT2" s="80"/>
      <c r="CKU2" s="80"/>
      <c r="CKV2" s="80"/>
      <c r="CKW2" s="80"/>
      <c r="CKX2" s="80"/>
      <c r="CKY2" s="80"/>
      <c r="CKZ2" s="80"/>
      <c r="CLA2" s="80"/>
      <c r="CLB2" s="80"/>
      <c r="CLC2" s="80"/>
      <c r="CLD2" s="80"/>
      <c r="CLE2" s="80"/>
      <c r="CLF2" s="80"/>
      <c r="CLG2" s="80"/>
      <c r="CLH2" s="80"/>
      <c r="CLI2" s="80"/>
      <c r="CLJ2" s="80"/>
      <c r="CLK2" s="80"/>
      <c r="CLL2" s="80"/>
      <c r="CLM2" s="80"/>
      <c r="CLN2" s="80"/>
      <c r="CLO2" s="80"/>
      <c r="CLP2" s="80"/>
      <c r="CLQ2" s="80"/>
      <c r="CLR2" s="80"/>
      <c r="CLS2" s="80"/>
      <c r="CLT2" s="80"/>
      <c r="CLU2" s="80"/>
      <c r="CLV2" s="80"/>
      <c r="CLW2" s="80"/>
      <c r="CLX2" s="80"/>
      <c r="CLY2" s="80"/>
      <c r="CLZ2" s="80"/>
      <c r="CMA2" s="80"/>
      <c r="CMB2" s="80"/>
      <c r="CMC2" s="80"/>
      <c r="CMD2" s="80"/>
      <c r="CME2" s="80"/>
      <c r="CMF2" s="80"/>
      <c r="CMG2" s="80"/>
      <c r="CMH2" s="80"/>
      <c r="CMI2" s="80"/>
      <c r="CMJ2" s="80"/>
      <c r="CMK2" s="80"/>
      <c r="CML2" s="80"/>
      <c r="CMM2" s="80"/>
      <c r="CMN2" s="80"/>
      <c r="CMO2" s="80"/>
      <c r="CMP2" s="80"/>
      <c r="CMQ2" s="80"/>
      <c r="CMR2" s="80"/>
      <c r="CMS2" s="80"/>
      <c r="CMT2" s="80"/>
      <c r="CMU2" s="80"/>
      <c r="CMV2" s="80"/>
      <c r="CMW2" s="80"/>
      <c r="CMX2" s="80"/>
      <c r="CMY2" s="80"/>
      <c r="CMZ2" s="80"/>
      <c r="CNA2" s="80"/>
      <c r="CNB2" s="80"/>
      <c r="CNC2" s="80"/>
      <c r="CND2" s="80"/>
      <c r="CNE2" s="80"/>
      <c r="CNF2" s="80"/>
      <c r="CNG2" s="80"/>
      <c r="CNH2" s="80"/>
      <c r="CNI2" s="80"/>
      <c r="CNJ2" s="80"/>
      <c r="CNK2" s="80"/>
      <c r="CNL2" s="80"/>
      <c r="CNM2" s="80"/>
      <c r="CNN2" s="80"/>
      <c r="CNO2" s="80"/>
      <c r="CNP2" s="80"/>
      <c r="CNQ2" s="80"/>
      <c r="CNR2" s="80"/>
      <c r="CNS2" s="80"/>
      <c r="CNT2" s="80"/>
      <c r="CNU2" s="80"/>
      <c r="CNV2" s="80"/>
      <c r="CNW2" s="80"/>
      <c r="CNX2" s="80"/>
      <c r="CNY2" s="80"/>
      <c r="CNZ2" s="80"/>
      <c r="COA2" s="80"/>
      <c r="COB2" s="80"/>
      <c r="COC2" s="80"/>
      <c r="COD2" s="80"/>
      <c r="COE2" s="80"/>
      <c r="COF2" s="80"/>
      <c r="COG2" s="80"/>
      <c r="COH2" s="80"/>
      <c r="COI2" s="80"/>
      <c r="COJ2" s="80"/>
      <c r="COK2" s="80"/>
      <c r="COL2" s="80"/>
      <c r="COM2" s="80"/>
      <c r="CON2" s="80"/>
      <c r="COO2" s="80"/>
      <c r="COP2" s="80"/>
      <c r="COQ2" s="80"/>
      <c r="COR2" s="80"/>
      <c r="COS2" s="80"/>
      <c r="COT2" s="80"/>
      <c r="COU2" s="80"/>
      <c r="COV2" s="80"/>
      <c r="COW2" s="80"/>
      <c r="COX2" s="80"/>
      <c r="COY2" s="80"/>
      <c r="COZ2" s="80"/>
      <c r="CPA2" s="80"/>
      <c r="CPB2" s="80"/>
      <c r="CPC2" s="80"/>
      <c r="CPD2" s="80"/>
      <c r="CPE2" s="80"/>
      <c r="CPF2" s="80"/>
      <c r="CPG2" s="80"/>
      <c r="CPH2" s="80"/>
      <c r="CPI2" s="80"/>
      <c r="CPJ2" s="80"/>
      <c r="CPK2" s="80"/>
      <c r="CPL2" s="80"/>
      <c r="CPM2" s="80"/>
      <c r="CPN2" s="80"/>
      <c r="CPO2" s="80"/>
      <c r="CPP2" s="80"/>
      <c r="CPQ2" s="80"/>
      <c r="CPR2" s="80"/>
      <c r="CPS2" s="80"/>
      <c r="CPT2" s="80"/>
      <c r="CPU2" s="80"/>
      <c r="CPV2" s="80"/>
      <c r="CPW2" s="80"/>
      <c r="CPX2" s="80"/>
      <c r="CPY2" s="80"/>
      <c r="CPZ2" s="80"/>
      <c r="CQA2" s="80"/>
      <c r="CQB2" s="80"/>
      <c r="CQC2" s="80"/>
      <c r="CQD2" s="80"/>
      <c r="CQE2" s="80"/>
      <c r="CQF2" s="80"/>
      <c r="CQG2" s="80"/>
      <c r="CQH2" s="80"/>
      <c r="CQI2" s="80"/>
      <c r="CQJ2" s="80"/>
      <c r="CQK2" s="80"/>
      <c r="CQL2" s="80"/>
      <c r="CQM2" s="80"/>
      <c r="CQN2" s="80"/>
      <c r="CQO2" s="80"/>
      <c r="CQP2" s="80"/>
      <c r="CQQ2" s="80"/>
      <c r="CQR2" s="80"/>
      <c r="CQS2" s="80"/>
      <c r="CQT2" s="80"/>
      <c r="CQU2" s="80"/>
      <c r="CQV2" s="80"/>
      <c r="CQW2" s="80"/>
      <c r="CQX2" s="80"/>
      <c r="CQY2" s="80"/>
      <c r="CQZ2" s="80"/>
      <c r="CRA2" s="80"/>
      <c r="CRB2" s="80"/>
      <c r="CRC2" s="80"/>
      <c r="CRD2" s="80"/>
      <c r="CRE2" s="80"/>
      <c r="CRF2" s="80"/>
      <c r="CRG2" s="80"/>
      <c r="CRH2" s="80"/>
      <c r="CRI2" s="80"/>
      <c r="CRJ2" s="80"/>
      <c r="CRK2" s="80"/>
      <c r="CRL2" s="80"/>
      <c r="CRM2" s="80"/>
      <c r="CRN2" s="80"/>
      <c r="CRO2" s="80"/>
      <c r="CRP2" s="80"/>
      <c r="CRQ2" s="80"/>
      <c r="CRR2" s="80"/>
      <c r="CRS2" s="80"/>
      <c r="CRT2" s="80"/>
      <c r="CRU2" s="80"/>
      <c r="CRV2" s="80"/>
      <c r="CRW2" s="80"/>
      <c r="CRX2" s="80"/>
      <c r="CRY2" s="80"/>
      <c r="CRZ2" s="80"/>
      <c r="CSA2" s="80"/>
      <c r="CSB2" s="80"/>
      <c r="CSC2" s="80"/>
      <c r="CSD2" s="80"/>
      <c r="CSE2" s="80"/>
      <c r="CSF2" s="80"/>
      <c r="CSG2" s="80"/>
      <c r="CSH2" s="80"/>
      <c r="CSI2" s="80"/>
      <c r="CSJ2" s="80"/>
      <c r="CSK2" s="80"/>
      <c r="CSL2" s="80"/>
      <c r="CSM2" s="80"/>
      <c r="CSN2" s="80"/>
      <c r="CSO2" s="80"/>
      <c r="CSP2" s="80"/>
      <c r="CSQ2" s="80"/>
      <c r="CSR2" s="80"/>
      <c r="CSS2" s="80"/>
      <c r="CST2" s="80"/>
      <c r="CSU2" s="80"/>
      <c r="CSV2" s="80"/>
      <c r="CSW2" s="80"/>
      <c r="CSX2" s="80"/>
      <c r="CSY2" s="80"/>
      <c r="CSZ2" s="80"/>
      <c r="CTA2" s="80"/>
      <c r="CTB2" s="80"/>
      <c r="CTC2" s="80"/>
      <c r="CTD2" s="80"/>
      <c r="CTE2" s="80"/>
      <c r="CTF2" s="80"/>
      <c r="CTG2" s="80"/>
      <c r="CTH2" s="80"/>
      <c r="CTI2" s="80"/>
      <c r="CTJ2" s="80"/>
      <c r="CTK2" s="80"/>
      <c r="CTL2" s="80"/>
      <c r="CTM2" s="80"/>
      <c r="CTN2" s="80"/>
      <c r="CTO2" s="80"/>
      <c r="CTP2" s="80"/>
      <c r="CTQ2" s="80"/>
      <c r="CTR2" s="80"/>
      <c r="CTS2" s="80"/>
      <c r="CTT2" s="80"/>
      <c r="CTU2" s="80"/>
      <c r="CTV2" s="80"/>
      <c r="CTW2" s="80"/>
      <c r="CTX2" s="80"/>
      <c r="CTY2" s="80"/>
      <c r="CTZ2" s="80"/>
      <c r="CUA2" s="80"/>
      <c r="CUB2" s="80"/>
      <c r="CUC2" s="80"/>
      <c r="CUD2" s="80"/>
      <c r="CUE2" s="80"/>
      <c r="CUF2" s="80"/>
      <c r="CUG2" s="80"/>
      <c r="CUH2" s="80"/>
      <c r="CUI2" s="80"/>
      <c r="CUJ2" s="80"/>
      <c r="CUK2" s="80"/>
      <c r="CUL2" s="80"/>
      <c r="CUM2" s="80"/>
      <c r="CUN2" s="80"/>
      <c r="CUO2" s="80"/>
      <c r="CUP2" s="80"/>
      <c r="CUQ2" s="80"/>
      <c r="CUR2" s="80"/>
      <c r="CUS2" s="80"/>
      <c r="CUT2" s="80"/>
      <c r="CUU2" s="80"/>
      <c r="CUV2" s="80"/>
      <c r="CUW2" s="80"/>
      <c r="CUX2" s="80"/>
      <c r="CUY2" s="80"/>
      <c r="CUZ2" s="80"/>
      <c r="CVA2" s="80"/>
      <c r="CVB2" s="80"/>
      <c r="CVC2" s="80"/>
      <c r="CVD2" s="80"/>
      <c r="CVE2" s="80"/>
      <c r="CVF2" s="80"/>
      <c r="CVG2" s="80"/>
      <c r="CVH2" s="80"/>
      <c r="CVI2" s="80"/>
      <c r="CVJ2" s="80"/>
      <c r="CVK2" s="80"/>
      <c r="CVL2" s="80"/>
      <c r="CVM2" s="80"/>
      <c r="CVN2" s="80"/>
      <c r="CVO2" s="80"/>
      <c r="CVP2" s="80"/>
      <c r="CVQ2" s="80"/>
      <c r="CVR2" s="80"/>
      <c r="CVS2" s="80"/>
      <c r="CVT2" s="80"/>
      <c r="CVU2" s="80"/>
      <c r="CVV2" s="80"/>
      <c r="CVW2" s="80"/>
      <c r="CVX2" s="80"/>
      <c r="CVY2" s="80"/>
      <c r="CVZ2" s="80"/>
      <c r="CWA2" s="80"/>
      <c r="CWB2" s="80"/>
      <c r="CWC2" s="80"/>
      <c r="CWD2" s="80"/>
      <c r="CWE2" s="80"/>
      <c r="CWF2" s="80"/>
      <c r="CWG2" s="80"/>
      <c r="CWH2" s="80"/>
      <c r="CWI2" s="80"/>
      <c r="CWJ2" s="80"/>
      <c r="CWK2" s="80"/>
      <c r="CWL2" s="80"/>
      <c r="CWM2" s="80"/>
      <c r="CWN2" s="80"/>
      <c r="CWO2" s="80"/>
      <c r="CWP2" s="80"/>
      <c r="CWQ2" s="80"/>
      <c r="CWR2" s="80"/>
      <c r="CWS2" s="80"/>
      <c r="CWT2" s="80"/>
      <c r="CWU2" s="80"/>
      <c r="CWV2" s="80"/>
      <c r="CWW2" s="80"/>
      <c r="CWX2" s="80"/>
      <c r="CWY2" s="80"/>
      <c r="CWZ2" s="80"/>
      <c r="CXA2" s="80"/>
      <c r="CXB2" s="80"/>
      <c r="CXC2" s="80"/>
      <c r="CXD2" s="80"/>
      <c r="CXE2" s="80"/>
      <c r="CXF2" s="80"/>
      <c r="CXG2" s="80"/>
      <c r="CXH2" s="80"/>
      <c r="CXI2" s="80"/>
      <c r="CXJ2" s="80"/>
      <c r="CXK2" s="80"/>
      <c r="CXL2" s="80"/>
      <c r="CXM2" s="80"/>
      <c r="CXN2" s="80"/>
      <c r="CXO2" s="80"/>
      <c r="CXP2" s="80"/>
      <c r="CXQ2" s="80"/>
      <c r="CXR2" s="80"/>
      <c r="CXS2" s="80"/>
      <c r="CXT2" s="80"/>
      <c r="CXU2" s="80"/>
      <c r="CXV2" s="80"/>
      <c r="CXW2" s="80"/>
      <c r="CXX2" s="80"/>
      <c r="CXY2" s="80"/>
      <c r="CXZ2" s="80"/>
      <c r="CYA2" s="80"/>
      <c r="CYB2" s="80"/>
      <c r="CYC2" s="80"/>
      <c r="CYD2" s="80"/>
      <c r="CYE2" s="80"/>
      <c r="CYF2" s="80"/>
      <c r="CYG2" s="80"/>
      <c r="CYH2" s="80"/>
      <c r="CYI2" s="80"/>
      <c r="CYJ2" s="80"/>
      <c r="CYK2" s="80"/>
      <c r="CYL2" s="80"/>
      <c r="CYM2" s="80"/>
      <c r="CYN2" s="80"/>
      <c r="CYO2" s="80"/>
      <c r="CYP2" s="80"/>
      <c r="CYQ2" s="80"/>
      <c r="CYR2" s="80"/>
      <c r="CYS2" s="80"/>
      <c r="CYT2" s="80"/>
      <c r="CYU2" s="80"/>
      <c r="CYV2" s="80"/>
      <c r="CYW2" s="80"/>
      <c r="CYX2" s="80"/>
      <c r="CYY2" s="80"/>
      <c r="CYZ2" s="80"/>
      <c r="CZA2" s="80"/>
      <c r="CZB2" s="80"/>
      <c r="CZC2" s="80"/>
      <c r="CZD2" s="80"/>
      <c r="CZE2" s="80"/>
      <c r="CZF2" s="80"/>
      <c r="CZG2" s="80"/>
      <c r="CZH2" s="80"/>
      <c r="CZI2" s="80"/>
      <c r="CZJ2" s="80"/>
      <c r="CZK2" s="80"/>
      <c r="CZL2" s="80"/>
      <c r="CZM2" s="80"/>
      <c r="CZN2" s="80"/>
      <c r="CZO2" s="80"/>
      <c r="CZP2" s="80"/>
      <c r="CZQ2" s="80"/>
      <c r="CZR2" s="80"/>
      <c r="CZS2" s="80"/>
      <c r="CZT2" s="80"/>
      <c r="CZU2" s="80"/>
      <c r="CZV2" s="80"/>
      <c r="CZW2" s="80"/>
      <c r="CZX2" s="80"/>
      <c r="CZY2" s="80"/>
      <c r="CZZ2" s="80"/>
      <c r="DAA2" s="80"/>
      <c r="DAB2" s="80"/>
      <c r="DAC2" s="80"/>
      <c r="DAD2" s="80"/>
      <c r="DAE2" s="80"/>
      <c r="DAF2" s="80"/>
      <c r="DAG2" s="80"/>
      <c r="DAH2" s="80"/>
      <c r="DAI2" s="80"/>
      <c r="DAJ2" s="80"/>
      <c r="DAK2" s="80"/>
      <c r="DAL2" s="80"/>
      <c r="DAM2" s="80"/>
      <c r="DAN2" s="80"/>
      <c r="DAO2" s="80"/>
      <c r="DAP2" s="80"/>
      <c r="DAQ2" s="80"/>
      <c r="DAR2" s="80"/>
      <c r="DAS2" s="80"/>
      <c r="DAT2" s="80"/>
      <c r="DAU2" s="80"/>
      <c r="DAV2" s="80"/>
      <c r="DAW2" s="80"/>
      <c r="DAX2" s="80"/>
      <c r="DAY2" s="80"/>
      <c r="DAZ2" s="80"/>
      <c r="DBA2" s="80"/>
      <c r="DBB2" s="80"/>
      <c r="DBC2" s="80"/>
      <c r="DBD2" s="80"/>
      <c r="DBE2" s="80"/>
      <c r="DBF2" s="80"/>
      <c r="DBG2" s="80"/>
      <c r="DBH2" s="80"/>
      <c r="DBI2" s="80"/>
      <c r="DBJ2" s="80"/>
      <c r="DBK2" s="80"/>
      <c r="DBL2" s="80"/>
      <c r="DBM2" s="80"/>
      <c r="DBN2" s="80"/>
      <c r="DBO2" s="80"/>
      <c r="DBP2" s="80"/>
      <c r="DBQ2" s="80"/>
      <c r="DBR2" s="80"/>
      <c r="DBS2" s="80"/>
      <c r="DBT2" s="80"/>
      <c r="DBU2" s="80"/>
      <c r="DBV2" s="80"/>
      <c r="DBW2" s="80"/>
      <c r="DBX2" s="80"/>
      <c r="DBY2" s="80"/>
      <c r="DBZ2" s="80"/>
      <c r="DCA2" s="80"/>
      <c r="DCB2" s="80"/>
      <c r="DCC2" s="80"/>
      <c r="DCD2" s="80"/>
      <c r="DCE2" s="80"/>
      <c r="DCF2" s="80"/>
      <c r="DCG2" s="80"/>
      <c r="DCH2" s="80"/>
      <c r="DCI2" s="80"/>
      <c r="DCJ2" s="80"/>
      <c r="DCK2" s="80"/>
      <c r="DCL2" s="80"/>
      <c r="DCM2" s="80"/>
      <c r="DCN2" s="80"/>
      <c r="DCO2" s="80"/>
      <c r="DCP2" s="80"/>
      <c r="DCQ2" s="80"/>
      <c r="DCR2" s="80"/>
      <c r="DCS2" s="80"/>
      <c r="DCT2" s="80"/>
      <c r="DCU2" s="80"/>
      <c r="DCV2" s="80"/>
      <c r="DCW2" s="80"/>
      <c r="DCX2" s="80"/>
      <c r="DCY2" s="80"/>
      <c r="DCZ2" s="80"/>
      <c r="DDA2" s="80"/>
      <c r="DDB2" s="80"/>
      <c r="DDC2" s="80"/>
      <c r="DDD2" s="80"/>
      <c r="DDE2" s="80"/>
      <c r="DDF2" s="80"/>
      <c r="DDG2" s="80"/>
      <c r="DDH2" s="80"/>
      <c r="DDI2" s="80"/>
      <c r="DDJ2" s="80"/>
      <c r="DDK2" s="80"/>
      <c r="DDL2" s="80"/>
      <c r="DDM2" s="80"/>
      <c r="DDN2" s="80"/>
      <c r="DDO2" s="80"/>
      <c r="DDP2" s="80"/>
      <c r="DDQ2" s="80"/>
      <c r="DDR2" s="80"/>
      <c r="DDS2" s="80"/>
      <c r="DDT2" s="80"/>
      <c r="DDU2" s="80"/>
      <c r="DDV2" s="80"/>
      <c r="DDW2" s="80"/>
      <c r="DDX2" s="80"/>
      <c r="DDY2" s="80"/>
      <c r="DDZ2" s="80"/>
      <c r="DEA2" s="80"/>
      <c r="DEB2" s="80"/>
      <c r="DEC2" s="80"/>
      <c r="DED2" s="80"/>
      <c r="DEE2" s="80"/>
      <c r="DEF2" s="80"/>
      <c r="DEG2" s="80"/>
      <c r="DEH2" s="80"/>
      <c r="DEI2" s="80"/>
      <c r="DEJ2" s="80"/>
      <c r="DEK2" s="80"/>
      <c r="DEL2" s="80"/>
      <c r="DEM2" s="80"/>
      <c r="DEN2" s="80"/>
      <c r="DEO2" s="80"/>
      <c r="DEP2" s="80"/>
      <c r="DEQ2" s="80"/>
      <c r="DER2" s="80"/>
      <c r="DES2" s="80"/>
      <c r="DET2" s="80"/>
      <c r="DEU2" s="80"/>
      <c r="DEV2" s="80"/>
      <c r="DEW2" s="80"/>
      <c r="DEX2" s="80"/>
      <c r="DEY2" s="80"/>
      <c r="DEZ2" s="80"/>
      <c r="DFA2" s="80"/>
      <c r="DFB2" s="80"/>
      <c r="DFC2" s="80"/>
      <c r="DFD2" s="80"/>
      <c r="DFE2" s="80"/>
      <c r="DFF2" s="80"/>
      <c r="DFG2" s="80"/>
      <c r="DFH2" s="80"/>
      <c r="DFI2" s="80"/>
      <c r="DFJ2" s="80"/>
      <c r="DFK2" s="80"/>
      <c r="DFL2" s="80"/>
      <c r="DFM2" s="80"/>
      <c r="DFN2" s="80"/>
      <c r="DFO2" s="80"/>
      <c r="DFP2" s="80"/>
      <c r="DFQ2" s="80"/>
      <c r="DFR2" s="80"/>
      <c r="DFS2" s="80"/>
      <c r="DFT2" s="80"/>
      <c r="DFU2" s="80"/>
      <c r="DFV2" s="80"/>
      <c r="DFW2" s="80"/>
      <c r="DFX2" s="80"/>
      <c r="DFY2" s="80"/>
      <c r="DFZ2" s="80"/>
      <c r="DGA2" s="80"/>
      <c r="DGB2" s="80"/>
      <c r="DGC2" s="80"/>
      <c r="DGD2" s="80"/>
      <c r="DGE2" s="80"/>
      <c r="DGF2" s="80"/>
      <c r="DGG2" s="80"/>
      <c r="DGH2" s="80"/>
      <c r="DGI2" s="80"/>
      <c r="DGJ2" s="80"/>
      <c r="DGK2" s="80"/>
      <c r="DGL2" s="80"/>
      <c r="DGM2" s="80"/>
      <c r="DGN2" s="80"/>
      <c r="DGO2" s="80"/>
      <c r="DGP2" s="80"/>
      <c r="DGQ2" s="80"/>
      <c r="DGR2" s="80"/>
      <c r="DGS2" s="80"/>
      <c r="DGT2" s="80"/>
      <c r="DGU2" s="80"/>
      <c r="DGV2" s="80"/>
      <c r="DGW2" s="80"/>
      <c r="DGX2" s="80"/>
      <c r="DGY2" s="80"/>
      <c r="DGZ2" s="80"/>
      <c r="DHA2" s="80"/>
      <c r="DHB2" s="80"/>
      <c r="DHC2" s="80"/>
      <c r="DHD2" s="80"/>
      <c r="DHE2" s="80"/>
      <c r="DHF2" s="80"/>
      <c r="DHG2" s="80"/>
      <c r="DHH2" s="80"/>
      <c r="DHI2" s="80"/>
      <c r="DHJ2" s="80"/>
      <c r="DHK2" s="80"/>
      <c r="DHL2" s="80"/>
      <c r="DHM2" s="80"/>
      <c r="DHN2" s="80"/>
      <c r="DHO2" s="80"/>
      <c r="DHP2" s="80"/>
      <c r="DHQ2" s="80"/>
      <c r="DHR2" s="80"/>
      <c r="DHS2" s="80"/>
      <c r="DHT2" s="80"/>
      <c r="DHU2" s="80"/>
      <c r="DHV2" s="80"/>
      <c r="DHW2" s="80"/>
      <c r="DHX2" s="80"/>
      <c r="DHY2" s="80"/>
      <c r="DHZ2" s="80"/>
      <c r="DIA2" s="80"/>
      <c r="DIB2" s="80"/>
      <c r="DIC2" s="80"/>
      <c r="DID2" s="80"/>
      <c r="DIE2" s="80"/>
      <c r="DIF2" s="80"/>
      <c r="DIG2" s="80"/>
      <c r="DIH2" s="80"/>
      <c r="DII2" s="80"/>
      <c r="DIJ2" s="80"/>
      <c r="DIK2" s="80"/>
      <c r="DIL2" s="80"/>
      <c r="DIM2" s="80"/>
      <c r="DIN2" s="80"/>
      <c r="DIO2" s="80"/>
      <c r="DIP2" s="80"/>
      <c r="DIQ2" s="80"/>
      <c r="DIR2" s="80"/>
      <c r="DIS2" s="80"/>
      <c r="DIT2" s="80"/>
      <c r="DIU2" s="80"/>
      <c r="DIV2" s="80"/>
      <c r="DIW2" s="80"/>
      <c r="DIX2" s="80"/>
      <c r="DIY2" s="80"/>
      <c r="DIZ2" s="80"/>
      <c r="DJA2" s="80"/>
      <c r="DJB2" s="80"/>
      <c r="DJC2" s="80"/>
      <c r="DJD2" s="80"/>
      <c r="DJE2" s="80"/>
      <c r="DJF2" s="80"/>
      <c r="DJG2" s="80"/>
      <c r="DJH2" s="80"/>
      <c r="DJI2" s="80"/>
      <c r="DJJ2" s="80"/>
      <c r="DJK2" s="80"/>
      <c r="DJL2" s="80"/>
      <c r="DJM2" s="80"/>
      <c r="DJN2" s="80"/>
      <c r="DJO2" s="80"/>
      <c r="DJP2" s="80"/>
      <c r="DJQ2" s="80"/>
      <c r="DJR2" s="80"/>
      <c r="DJS2" s="80"/>
      <c r="DJT2" s="80"/>
      <c r="DJU2" s="80"/>
      <c r="DJV2" s="80"/>
      <c r="DJW2" s="80"/>
      <c r="DJX2" s="80"/>
      <c r="DJY2" s="80"/>
      <c r="DJZ2" s="80"/>
      <c r="DKA2" s="80"/>
      <c r="DKB2" s="80"/>
      <c r="DKC2" s="80"/>
      <c r="DKD2" s="80"/>
      <c r="DKE2" s="80"/>
      <c r="DKF2" s="80"/>
      <c r="DKG2" s="80"/>
      <c r="DKH2" s="80"/>
      <c r="DKI2" s="80"/>
      <c r="DKJ2" s="80"/>
      <c r="DKK2" s="80"/>
      <c r="DKL2" s="80"/>
      <c r="DKM2" s="80"/>
      <c r="DKN2" s="80"/>
      <c r="DKO2" s="80"/>
      <c r="DKP2" s="80"/>
      <c r="DKQ2" s="80"/>
      <c r="DKR2" s="80"/>
      <c r="DKS2" s="80"/>
      <c r="DKT2" s="80"/>
      <c r="DKU2" s="80"/>
      <c r="DKV2" s="80"/>
      <c r="DKW2" s="80"/>
      <c r="DKX2" s="80"/>
      <c r="DKY2" s="80"/>
      <c r="DKZ2" s="80"/>
      <c r="DLA2" s="80"/>
      <c r="DLB2" s="80"/>
      <c r="DLC2" s="80"/>
      <c r="DLD2" s="80"/>
      <c r="DLE2" s="80"/>
      <c r="DLF2" s="80"/>
      <c r="DLG2" s="80"/>
      <c r="DLH2" s="80"/>
      <c r="DLI2" s="80"/>
      <c r="DLJ2" s="80"/>
      <c r="DLK2" s="80"/>
      <c r="DLL2" s="80"/>
      <c r="DLM2" s="80"/>
      <c r="DLN2" s="80"/>
      <c r="DLO2" s="80"/>
      <c r="DLP2" s="80"/>
      <c r="DLQ2" s="80"/>
      <c r="DLR2" s="80"/>
      <c r="DLS2" s="80"/>
      <c r="DLT2" s="80"/>
      <c r="DLU2" s="80"/>
      <c r="DLV2" s="80"/>
      <c r="DLW2" s="80"/>
      <c r="DLX2" s="80"/>
      <c r="DLY2" s="80"/>
      <c r="DLZ2" s="80"/>
      <c r="DMA2" s="80"/>
      <c r="DMB2" s="80"/>
      <c r="DMC2" s="80"/>
      <c r="DMD2" s="80"/>
      <c r="DME2" s="80"/>
      <c r="DMF2" s="80"/>
      <c r="DMG2" s="80"/>
      <c r="DMH2" s="80"/>
      <c r="DMI2" s="80"/>
      <c r="DMJ2" s="80"/>
      <c r="DMK2" s="80"/>
      <c r="DML2" s="80"/>
      <c r="DMM2" s="80"/>
      <c r="DMN2" s="80"/>
      <c r="DMO2" s="80"/>
      <c r="DMP2" s="80"/>
      <c r="DMQ2" s="80"/>
      <c r="DMR2" s="80"/>
      <c r="DMS2" s="80"/>
      <c r="DMT2" s="80"/>
      <c r="DMU2" s="80"/>
      <c r="DMV2" s="80"/>
      <c r="DMW2" s="80"/>
      <c r="DMX2" s="80"/>
      <c r="DMY2" s="80"/>
      <c r="DMZ2" s="80"/>
      <c r="DNA2" s="80"/>
      <c r="DNB2" s="80"/>
      <c r="DNC2" s="80"/>
      <c r="DND2" s="80"/>
      <c r="DNE2" s="80"/>
      <c r="DNF2" s="80"/>
      <c r="DNG2" s="80"/>
      <c r="DNH2" s="80"/>
      <c r="DNI2" s="80"/>
      <c r="DNJ2" s="80"/>
      <c r="DNK2" s="80"/>
      <c r="DNL2" s="80"/>
      <c r="DNM2" s="80"/>
      <c r="DNN2" s="80"/>
      <c r="DNO2" s="80"/>
      <c r="DNP2" s="80"/>
      <c r="DNQ2" s="80"/>
      <c r="DNR2" s="80"/>
      <c r="DNS2" s="80"/>
      <c r="DNT2" s="80"/>
      <c r="DNU2" s="80"/>
      <c r="DNV2" s="80"/>
      <c r="DNW2" s="80"/>
      <c r="DNX2" s="80"/>
      <c r="DNY2" s="80"/>
      <c r="DNZ2" s="80"/>
      <c r="DOA2" s="80"/>
      <c r="DOB2" s="80"/>
      <c r="DOC2" s="80"/>
      <c r="DOD2" s="80"/>
      <c r="DOE2" s="80"/>
      <c r="DOF2" s="80"/>
      <c r="DOG2" s="80"/>
      <c r="DOH2" s="80"/>
      <c r="DOI2" s="80"/>
      <c r="DOJ2" s="80"/>
      <c r="DOK2" s="80"/>
      <c r="DOL2" s="80"/>
      <c r="DOM2" s="80"/>
      <c r="DON2" s="80"/>
      <c r="DOO2" s="80"/>
      <c r="DOP2" s="80"/>
      <c r="DOQ2" s="80"/>
      <c r="DOR2" s="80"/>
      <c r="DOS2" s="80"/>
      <c r="DOT2" s="80"/>
      <c r="DOU2" s="80"/>
      <c r="DOV2" s="80"/>
      <c r="DOW2" s="80"/>
      <c r="DOX2" s="80"/>
      <c r="DOY2" s="80"/>
      <c r="DOZ2" s="80"/>
      <c r="DPA2" s="80"/>
      <c r="DPB2" s="80"/>
      <c r="DPC2" s="80"/>
      <c r="DPD2" s="80"/>
      <c r="DPE2" s="80"/>
      <c r="DPF2" s="80"/>
      <c r="DPG2" s="80"/>
      <c r="DPH2" s="80"/>
      <c r="DPI2" s="80"/>
      <c r="DPJ2" s="80"/>
      <c r="DPK2" s="80"/>
      <c r="DPL2" s="80"/>
      <c r="DPM2" s="80"/>
      <c r="DPN2" s="80"/>
      <c r="DPO2" s="80"/>
      <c r="DPP2" s="80"/>
      <c r="DPQ2" s="80"/>
      <c r="DPR2" s="80"/>
      <c r="DPS2" s="80"/>
      <c r="DPT2" s="80"/>
      <c r="DPU2" s="80"/>
      <c r="DPV2" s="80"/>
      <c r="DPW2" s="80"/>
      <c r="DPX2" s="80"/>
      <c r="DPY2" s="80"/>
      <c r="DPZ2" s="80"/>
      <c r="DQA2" s="80"/>
      <c r="DQB2" s="80"/>
      <c r="DQC2" s="80"/>
      <c r="DQD2" s="80"/>
      <c r="DQE2" s="80"/>
      <c r="DQF2" s="80"/>
      <c r="DQG2" s="80"/>
      <c r="DQH2" s="80"/>
      <c r="DQI2" s="80"/>
      <c r="DQJ2" s="80"/>
      <c r="DQK2" s="80"/>
      <c r="DQL2" s="80"/>
      <c r="DQM2" s="80"/>
      <c r="DQN2" s="80"/>
      <c r="DQO2" s="80"/>
      <c r="DQP2" s="80"/>
      <c r="DQQ2" s="80"/>
      <c r="DQR2" s="80"/>
      <c r="DQS2" s="80"/>
      <c r="DQT2" s="80"/>
      <c r="DQU2" s="80"/>
      <c r="DQV2" s="80"/>
      <c r="DQW2" s="80"/>
      <c r="DQX2" s="80"/>
      <c r="DQY2" s="80"/>
      <c r="DQZ2" s="80"/>
      <c r="DRA2" s="80"/>
      <c r="DRB2" s="80"/>
      <c r="DRC2" s="80"/>
      <c r="DRD2" s="80"/>
      <c r="DRE2" s="80"/>
      <c r="DRF2" s="80"/>
      <c r="DRG2" s="80"/>
      <c r="DRH2" s="80"/>
      <c r="DRI2" s="80"/>
      <c r="DRJ2" s="80"/>
      <c r="DRK2" s="80"/>
      <c r="DRL2" s="80"/>
      <c r="DRM2" s="80"/>
      <c r="DRN2" s="80"/>
      <c r="DRO2" s="80"/>
      <c r="DRP2" s="80"/>
      <c r="DRQ2" s="80"/>
      <c r="DRR2" s="80"/>
      <c r="DRS2" s="80"/>
      <c r="DRT2" s="80"/>
      <c r="DRU2" s="80"/>
      <c r="DRV2" s="80"/>
      <c r="DRW2" s="80"/>
      <c r="DRX2" s="80"/>
      <c r="DRY2" s="80"/>
      <c r="DRZ2" s="80"/>
      <c r="DSA2" s="80"/>
      <c r="DSB2" s="80"/>
      <c r="DSC2" s="80"/>
      <c r="DSD2" s="80"/>
      <c r="DSE2" s="80"/>
      <c r="DSF2" s="80"/>
      <c r="DSG2" s="80"/>
      <c r="DSH2" s="80"/>
      <c r="DSI2" s="80"/>
      <c r="DSJ2" s="80"/>
      <c r="DSK2" s="80"/>
      <c r="DSL2" s="80"/>
      <c r="DSM2" s="80"/>
      <c r="DSN2" s="80"/>
      <c r="DSO2" s="80"/>
      <c r="DSP2" s="80"/>
      <c r="DSQ2" s="80"/>
      <c r="DSR2" s="80"/>
      <c r="DSS2" s="80"/>
      <c r="DST2" s="80"/>
      <c r="DSU2" s="80"/>
      <c r="DSV2" s="80"/>
      <c r="DSW2" s="80"/>
      <c r="DSX2" s="80"/>
      <c r="DSY2" s="80"/>
      <c r="DSZ2" s="80"/>
      <c r="DTA2" s="80"/>
      <c r="DTB2" s="80"/>
      <c r="DTC2" s="80"/>
      <c r="DTD2" s="80"/>
      <c r="DTE2" s="80"/>
      <c r="DTF2" s="80"/>
      <c r="DTG2" s="80"/>
      <c r="DTH2" s="80"/>
      <c r="DTI2" s="80"/>
      <c r="DTJ2" s="80"/>
      <c r="DTK2" s="80"/>
      <c r="DTL2" s="80"/>
      <c r="DTM2" s="80"/>
      <c r="DTN2" s="80"/>
      <c r="DTO2" s="80"/>
      <c r="DTP2" s="80"/>
      <c r="DTQ2" s="80"/>
      <c r="DTR2" s="80"/>
      <c r="DTS2" s="80"/>
      <c r="DTT2" s="80"/>
      <c r="DTU2" s="80"/>
      <c r="DTV2" s="80"/>
      <c r="DTW2" s="80"/>
      <c r="DTX2" s="80"/>
      <c r="DTY2" s="80"/>
      <c r="DTZ2" s="80"/>
      <c r="DUA2" s="80"/>
      <c r="DUB2" s="80"/>
      <c r="DUC2" s="80"/>
      <c r="DUD2" s="80"/>
      <c r="DUE2" s="80"/>
      <c r="DUF2" s="80"/>
      <c r="DUG2" s="80"/>
      <c r="DUH2" s="80"/>
      <c r="DUI2" s="80"/>
      <c r="DUJ2" s="80"/>
      <c r="DUK2" s="80"/>
      <c r="DUL2" s="80"/>
      <c r="DUM2" s="80"/>
      <c r="DUN2" s="80"/>
      <c r="DUO2" s="80"/>
      <c r="DUP2" s="80"/>
      <c r="DUQ2" s="80"/>
      <c r="DUR2" s="80"/>
      <c r="DUS2" s="80"/>
      <c r="DUT2" s="80"/>
      <c r="DUU2" s="80"/>
      <c r="DUV2" s="80"/>
      <c r="DUW2" s="80"/>
      <c r="DUX2" s="80"/>
      <c r="DUY2" s="80"/>
      <c r="DUZ2" s="80"/>
      <c r="DVA2" s="80"/>
      <c r="DVB2" s="80"/>
      <c r="DVC2" s="80"/>
      <c r="DVD2" s="80"/>
      <c r="DVE2" s="80"/>
      <c r="DVF2" s="80"/>
      <c r="DVG2" s="80"/>
      <c r="DVH2" s="80"/>
      <c r="DVI2" s="80"/>
      <c r="DVJ2" s="80"/>
      <c r="DVK2" s="80"/>
      <c r="DVL2" s="80"/>
      <c r="DVM2" s="80"/>
      <c r="DVN2" s="80"/>
      <c r="DVO2" s="80"/>
      <c r="DVP2" s="80"/>
      <c r="DVQ2" s="80"/>
      <c r="DVR2" s="80"/>
      <c r="DVS2" s="80"/>
      <c r="DVT2" s="80"/>
      <c r="DVU2" s="80"/>
      <c r="DVV2" s="80"/>
      <c r="DVW2" s="80"/>
      <c r="DVX2" s="80"/>
      <c r="DVY2" s="80"/>
      <c r="DVZ2" s="80"/>
      <c r="DWA2" s="80"/>
      <c r="DWB2" s="80"/>
      <c r="DWC2" s="80"/>
      <c r="DWD2" s="80"/>
      <c r="DWE2" s="80"/>
      <c r="DWF2" s="80"/>
      <c r="DWG2" s="80"/>
      <c r="DWH2" s="80"/>
      <c r="DWI2" s="80"/>
      <c r="DWJ2" s="80"/>
      <c r="DWK2" s="80"/>
      <c r="DWL2" s="80"/>
      <c r="DWM2" s="80"/>
      <c r="DWN2" s="80"/>
      <c r="DWO2" s="80"/>
      <c r="DWP2" s="80"/>
      <c r="DWQ2" s="80"/>
      <c r="DWR2" s="80"/>
      <c r="DWS2" s="80"/>
      <c r="DWT2" s="80"/>
      <c r="DWU2" s="80"/>
      <c r="DWV2" s="80"/>
      <c r="DWW2" s="80"/>
      <c r="DWX2" s="80"/>
      <c r="DWY2" s="80"/>
      <c r="DWZ2" s="80"/>
      <c r="DXA2" s="80"/>
      <c r="DXB2" s="80"/>
      <c r="DXC2" s="80"/>
      <c r="DXD2" s="80"/>
      <c r="DXE2" s="80"/>
      <c r="DXF2" s="80"/>
      <c r="DXG2" s="80"/>
      <c r="DXH2" s="80"/>
      <c r="DXI2" s="80"/>
      <c r="DXJ2" s="80"/>
      <c r="DXK2" s="80"/>
      <c r="DXL2" s="80"/>
      <c r="DXM2" s="80"/>
      <c r="DXN2" s="80"/>
      <c r="DXO2" s="80"/>
      <c r="DXP2" s="80"/>
      <c r="DXQ2" s="80"/>
      <c r="DXR2" s="80"/>
      <c r="DXS2" s="80"/>
      <c r="DXT2" s="80"/>
      <c r="DXU2" s="80"/>
      <c r="DXV2" s="80"/>
      <c r="DXW2" s="80"/>
      <c r="DXX2" s="80"/>
      <c r="DXY2" s="80"/>
      <c r="DXZ2" s="80"/>
      <c r="DYA2" s="80"/>
      <c r="DYB2" s="80"/>
      <c r="DYC2" s="80"/>
      <c r="DYD2" s="80"/>
      <c r="DYE2" s="80"/>
      <c r="DYF2" s="80"/>
      <c r="DYG2" s="80"/>
      <c r="DYH2" s="80"/>
      <c r="DYI2" s="80"/>
      <c r="DYJ2" s="80"/>
      <c r="DYK2" s="80"/>
      <c r="DYL2" s="80"/>
      <c r="DYM2" s="80"/>
      <c r="DYN2" s="80"/>
      <c r="DYO2" s="80"/>
      <c r="DYP2" s="80"/>
      <c r="DYQ2" s="80"/>
      <c r="DYR2" s="80"/>
      <c r="DYS2" s="80"/>
      <c r="DYT2" s="80"/>
      <c r="DYU2" s="80"/>
      <c r="DYV2" s="80"/>
      <c r="DYW2" s="80"/>
      <c r="DYX2" s="80"/>
      <c r="DYY2" s="80"/>
      <c r="DYZ2" s="80"/>
      <c r="DZA2" s="80"/>
      <c r="DZB2" s="80"/>
      <c r="DZC2" s="80"/>
      <c r="DZD2" s="80"/>
      <c r="DZE2" s="80"/>
      <c r="DZF2" s="80"/>
      <c r="DZG2" s="80"/>
      <c r="DZH2" s="80"/>
      <c r="DZI2" s="80"/>
      <c r="DZJ2" s="80"/>
      <c r="DZK2" s="80"/>
      <c r="DZL2" s="80"/>
      <c r="DZM2" s="80"/>
      <c r="DZN2" s="80"/>
      <c r="DZO2" s="80"/>
      <c r="DZP2" s="80"/>
      <c r="DZQ2" s="80"/>
      <c r="DZR2" s="80"/>
      <c r="DZS2" s="80"/>
      <c r="DZT2" s="80"/>
      <c r="DZU2" s="80"/>
      <c r="DZV2" s="80"/>
      <c r="DZW2" s="80"/>
      <c r="DZX2" s="80"/>
      <c r="DZY2" s="80"/>
      <c r="DZZ2" s="80"/>
      <c r="EAA2" s="80"/>
      <c r="EAB2" s="80"/>
      <c r="EAC2" s="80"/>
      <c r="EAD2" s="80"/>
      <c r="EAE2" s="80"/>
      <c r="EAF2" s="80"/>
      <c r="EAG2" s="80"/>
      <c r="EAH2" s="80"/>
      <c r="EAI2" s="80"/>
      <c r="EAJ2" s="80"/>
      <c r="EAK2" s="80"/>
      <c r="EAL2" s="80"/>
      <c r="EAM2" s="80"/>
      <c r="EAN2" s="80"/>
      <c r="EAO2" s="80"/>
      <c r="EAP2" s="80"/>
      <c r="EAQ2" s="80"/>
      <c r="EAR2" s="80"/>
      <c r="EAS2" s="80"/>
      <c r="EAT2" s="80"/>
      <c r="EAU2" s="80"/>
      <c r="EAV2" s="80"/>
      <c r="EAW2" s="80"/>
      <c r="EAX2" s="80"/>
      <c r="EAY2" s="80"/>
      <c r="EAZ2" s="80"/>
      <c r="EBA2" s="80"/>
      <c r="EBB2" s="80"/>
      <c r="EBC2" s="80"/>
      <c r="EBD2" s="80"/>
      <c r="EBE2" s="80"/>
      <c r="EBF2" s="80"/>
      <c r="EBG2" s="80"/>
      <c r="EBH2" s="80"/>
      <c r="EBI2" s="80"/>
      <c r="EBJ2" s="80"/>
      <c r="EBK2" s="80"/>
      <c r="EBL2" s="80"/>
      <c r="EBM2" s="80"/>
      <c r="EBN2" s="80"/>
      <c r="EBO2" s="80"/>
      <c r="EBP2" s="80"/>
      <c r="EBQ2" s="80"/>
      <c r="EBR2" s="80"/>
      <c r="EBS2" s="80"/>
      <c r="EBT2" s="80"/>
      <c r="EBU2" s="80"/>
      <c r="EBV2" s="80"/>
      <c r="EBW2" s="80"/>
      <c r="EBX2" s="80"/>
      <c r="EBY2" s="80"/>
      <c r="EBZ2" s="80"/>
      <c r="ECA2" s="80"/>
      <c r="ECB2" s="80"/>
      <c r="ECC2" s="80"/>
      <c r="ECD2" s="80"/>
      <c r="ECE2" s="80"/>
      <c r="ECF2" s="80"/>
      <c r="ECG2" s="80"/>
      <c r="ECH2" s="80"/>
      <c r="ECI2" s="80"/>
      <c r="ECJ2" s="80"/>
      <c r="ECK2" s="80"/>
      <c r="ECL2" s="80"/>
      <c r="ECM2" s="80"/>
      <c r="ECN2" s="80"/>
      <c r="ECO2" s="80"/>
      <c r="ECP2" s="80"/>
      <c r="ECQ2" s="80"/>
      <c r="ECR2" s="80"/>
      <c r="ECS2" s="80"/>
      <c r="ECT2" s="80"/>
      <c r="ECU2" s="80"/>
      <c r="ECV2" s="80"/>
      <c r="ECW2" s="80"/>
      <c r="ECX2" s="80"/>
      <c r="ECY2" s="80"/>
      <c r="ECZ2" s="80"/>
      <c r="EDA2" s="80"/>
      <c r="EDB2" s="80"/>
      <c r="EDC2" s="80"/>
      <c r="EDD2" s="80"/>
      <c r="EDE2" s="80"/>
      <c r="EDF2" s="80"/>
      <c r="EDG2" s="80"/>
      <c r="EDH2" s="80"/>
      <c r="EDI2" s="80"/>
      <c r="EDJ2" s="80"/>
      <c r="EDK2" s="80"/>
      <c r="EDL2" s="80"/>
      <c r="EDM2" s="80"/>
      <c r="EDN2" s="80"/>
      <c r="EDO2" s="80"/>
      <c r="EDP2" s="80"/>
      <c r="EDQ2" s="80"/>
      <c r="EDR2" s="80"/>
      <c r="EDS2" s="80"/>
      <c r="EDT2" s="80"/>
      <c r="EDU2" s="80"/>
      <c r="EDV2" s="80"/>
      <c r="EDW2" s="80"/>
      <c r="EDX2" s="80"/>
      <c r="EDY2" s="80"/>
      <c r="EDZ2" s="80"/>
      <c r="EEA2" s="80"/>
      <c r="EEB2" s="80"/>
      <c r="EEC2" s="80"/>
      <c r="EED2" s="80"/>
      <c r="EEE2" s="80"/>
      <c r="EEF2" s="80"/>
      <c r="EEG2" s="80"/>
      <c r="EEH2" s="80"/>
      <c r="EEI2" s="80"/>
      <c r="EEJ2" s="80"/>
      <c r="EEK2" s="80"/>
      <c r="EEL2" s="80"/>
      <c r="EEM2" s="80"/>
      <c r="EEN2" s="80"/>
      <c r="EEO2" s="80"/>
      <c r="EEP2" s="80"/>
      <c r="EEQ2" s="80"/>
      <c r="EER2" s="80"/>
      <c r="EES2" s="80"/>
      <c r="EET2" s="80"/>
      <c r="EEU2" s="80"/>
      <c r="EEV2" s="80"/>
      <c r="EEW2" s="80"/>
      <c r="EEX2" s="80"/>
      <c r="EEY2" s="80"/>
      <c r="EEZ2" s="80"/>
      <c r="EFA2" s="80"/>
      <c r="EFB2" s="80"/>
      <c r="EFC2" s="80"/>
      <c r="EFD2" s="80"/>
      <c r="EFE2" s="80"/>
      <c r="EFF2" s="80"/>
      <c r="EFG2" s="80"/>
      <c r="EFH2" s="80"/>
      <c r="EFI2" s="80"/>
      <c r="EFJ2" s="80"/>
      <c r="EFK2" s="80"/>
      <c r="EFL2" s="80"/>
      <c r="EFM2" s="80"/>
      <c r="EFN2" s="80"/>
      <c r="EFO2" s="80"/>
      <c r="EFP2" s="80"/>
      <c r="EFQ2" s="80"/>
      <c r="EFR2" s="80"/>
      <c r="EFS2" s="80"/>
      <c r="EFT2" s="80"/>
      <c r="EFU2" s="80"/>
      <c r="EFV2" s="80"/>
      <c r="EFW2" s="80"/>
      <c r="EFX2" s="80"/>
      <c r="EFY2" s="80"/>
      <c r="EFZ2" s="80"/>
      <c r="EGA2" s="80"/>
      <c r="EGB2" s="80"/>
      <c r="EGC2" s="80"/>
      <c r="EGD2" s="80"/>
      <c r="EGE2" s="80"/>
      <c r="EGF2" s="80"/>
      <c r="EGG2" s="80"/>
      <c r="EGH2" s="80"/>
      <c r="EGI2" s="80"/>
      <c r="EGJ2" s="80"/>
      <c r="EGK2" s="80"/>
      <c r="EGL2" s="80"/>
      <c r="EGM2" s="80"/>
      <c r="EGN2" s="80"/>
      <c r="EGO2" s="80"/>
      <c r="EGP2" s="80"/>
      <c r="EGQ2" s="80"/>
      <c r="EGR2" s="80"/>
      <c r="EGS2" s="80"/>
      <c r="EGT2" s="80"/>
      <c r="EGU2" s="80"/>
      <c r="EGV2" s="80"/>
      <c r="EGW2" s="80"/>
      <c r="EGX2" s="80"/>
      <c r="EGY2" s="80"/>
      <c r="EGZ2" s="80"/>
      <c r="EHA2" s="80"/>
      <c r="EHB2" s="80"/>
      <c r="EHC2" s="80"/>
      <c r="EHD2" s="80"/>
      <c r="EHE2" s="80"/>
      <c r="EHF2" s="80"/>
      <c r="EHG2" s="80"/>
      <c r="EHH2" s="80"/>
      <c r="EHI2" s="80"/>
      <c r="EHJ2" s="80"/>
      <c r="EHK2" s="80"/>
      <c r="EHL2" s="80"/>
      <c r="EHM2" s="80"/>
      <c r="EHN2" s="80"/>
      <c r="EHO2" s="80"/>
      <c r="EHP2" s="80"/>
      <c r="EHQ2" s="80"/>
      <c r="EHR2" s="80"/>
      <c r="EHS2" s="80"/>
      <c r="EHT2" s="80"/>
      <c r="EHU2" s="80"/>
      <c r="EHV2" s="80"/>
      <c r="EHW2" s="80"/>
      <c r="EHX2" s="80"/>
      <c r="EHY2" s="80"/>
      <c r="EHZ2" s="80"/>
      <c r="EIA2" s="80"/>
      <c r="EIB2" s="80"/>
      <c r="EIC2" s="80"/>
      <c r="EID2" s="80"/>
      <c r="EIE2" s="80"/>
      <c r="EIF2" s="80"/>
      <c r="EIG2" s="80"/>
      <c r="EIH2" s="80"/>
      <c r="EII2" s="80"/>
      <c r="EIJ2" s="80"/>
      <c r="EIK2" s="80"/>
      <c r="EIL2" s="80"/>
      <c r="EIM2" s="80"/>
      <c r="EIN2" s="80"/>
      <c r="EIO2" s="80"/>
      <c r="EIP2" s="80"/>
      <c r="EIQ2" s="80"/>
      <c r="EIR2" s="80"/>
      <c r="EIS2" s="80"/>
      <c r="EIT2" s="80"/>
      <c r="EIU2" s="80"/>
      <c r="EIV2" s="80"/>
      <c r="EIW2" s="80"/>
      <c r="EIX2" s="80"/>
      <c r="EIY2" s="80"/>
      <c r="EIZ2" s="80"/>
      <c r="EJA2" s="80"/>
      <c r="EJB2" s="80"/>
      <c r="EJC2" s="80"/>
      <c r="EJD2" s="80"/>
      <c r="EJE2" s="80"/>
      <c r="EJF2" s="80"/>
      <c r="EJG2" s="80"/>
      <c r="EJH2" s="80"/>
      <c r="EJI2" s="80"/>
      <c r="EJJ2" s="80"/>
      <c r="EJK2" s="80"/>
      <c r="EJL2" s="80"/>
      <c r="EJM2" s="80"/>
      <c r="EJN2" s="80"/>
      <c r="EJO2" s="80"/>
      <c r="EJP2" s="80"/>
      <c r="EJQ2" s="80"/>
      <c r="EJR2" s="80"/>
      <c r="EJS2" s="80"/>
      <c r="EJT2" s="80"/>
      <c r="EJU2" s="80"/>
      <c r="EJV2" s="80"/>
      <c r="EJW2" s="80"/>
      <c r="EJX2" s="80"/>
      <c r="EJY2" s="80"/>
      <c r="EJZ2" s="80"/>
      <c r="EKA2" s="80"/>
      <c r="EKB2" s="80"/>
      <c r="EKC2" s="80"/>
      <c r="EKD2" s="80"/>
      <c r="EKE2" s="80"/>
      <c r="EKF2" s="80"/>
      <c r="EKG2" s="80"/>
      <c r="EKH2" s="80"/>
      <c r="EKI2" s="80"/>
      <c r="EKJ2" s="80"/>
      <c r="EKK2" s="80"/>
      <c r="EKL2" s="80"/>
      <c r="EKM2" s="80"/>
      <c r="EKN2" s="80"/>
      <c r="EKO2" s="80"/>
      <c r="EKP2" s="80"/>
      <c r="EKQ2" s="80"/>
      <c r="EKR2" s="80"/>
      <c r="EKS2" s="80"/>
      <c r="EKT2" s="80"/>
      <c r="EKU2" s="80"/>
      <c r="EKV2" s="80"/>
      <c r="EKW2" s="80"/>
      <c r="EKX2" s="80"/>
      <c r="EKY2" s="80"/>
      <c r="EKZ2" s="80"/>
      <c r="ELA2" s="80"/>
      <c r="ELB2" s="80"/>
      <c r="ELC2" s="80"/>
      <c r="ELD2" s="80"/>
      <c r="ELE2" s="80"/>
      <c r="ELF2" s="80"/>
      <c r="ELG2" s="80"/>
      <c r="ELH2" s="80"/>
      <c r="ELI2" s="80"/>
      <c r="ELJ2" s="80"/>
      <c r="ELK2" s="80"/>
      <c r="ELL2" s="80"/>
      <c r="ELM2" s="80"/>
      <c r="ELN2" s="80"/>
      <c r="ELO2" s="80"/>
      <c r="ELP2" s="80"/>
      <c r="ELQ2" s="80"/>
      <c r="ELR2" s="80"/>
      <c r="ELS2" s="80"/>
      <c r="ELT2" s="80"/>
      <c r="ELU2" s="80"/>
      <c r="ELV2" s="80"/>
      <c r="ELW2" s="80"/>
      <c r="ELX2" s="80"/>
      <c r="ELY2" s="80"/>
      <c r="ELZ2" s="80"/>
      <c r="EMA2" s="80"/>
      <c r="EMB2" s="80"/>
      <c r="EMC2" s="80"/>
      <c r="EMD2" s="80"/>
      <c r="EME2" s="80"/>
      <c r="EMF2" s="80"/>
      <c r="EMG2" s="80"/>
      <c r="EMH2" s="80"/>
      <c r="EMI2" s="80"/>
      <c r="EMJ2" s="80"/>
      <c r="EMK2" s="80"/>
      <c r="EML2" s="80"/>
      <c r="EMM2" s="80"/>
      <c r="EMN2" s="80"/>
      <c r="EMO2" s="80"/>
      <c r="EMP2" s="80"/>
      <c r="EMQ2" s="80"/>
      <c r="EMR2" s="80"/>
      <c r="EMS2" s="80"/>
      <c r="EMT2" s="80"/>
      <c r="EMU2" s="80"/>
      <c r="EMV2" s="80"/>
      <c r="EMW2" s="80"/>
      <c r="EMX2" s="80"/>
      <c r="EMY2" s="80"/>
      <c r="EMZ2" s="80"/>
      <c r="ENA2" s="80"/>
      <c r="ENB2" s="80"/>
      <c r="ENC2" s="80"/>
      <c r="END2" s="80"/>
      <c r="ENE2" s="80"/>
      <c r="ENF2" s="80"/>
      <c r="ENG2" s="80"/>
      <c r="ENH2" s="80"/>
      <c r="ENI2" s="80"/>
      <c r="ENJ2" s="80"/>
      <c r="ENK2" s="80"/>
      <c r="ENL2" s="80"/>
      <c r="ENM2" s="80"/>
      <c r="ENN2" s="80"/>
      <c r="ENO2" s="80"/>
      <c r="ENP2" s="80"/>
      <c r="ENQ2" s="80"/>
      <c r="ENR2" s="80"/>
      <c r="ENS2" s="80"/>
      <c r="ENT2" s="80"/>
      <c r="ENU2" s="80"/>
      <c r="ENV2" s="80"/>
      <c r="ENW2" s="80"/>
      <c r="ENX2" s="80"/>
      <c r="ENY2" s="80"/>
      <c r="ENZ2" s="80"/>
      <c r="EOA2" s="80"/>
      <c r="EOB2" s="80"/>
      <c r="EOC2" s="80"/>
      <c r="EOD2" s="80"/>
      <c r="EOE2" s="80"/>
      <c r="EOF2" s="80"/>
      <c r="EOG2" s="80"/>
      <c r="EOH2" s="80"/>
      <c r="EOI2" s="80"/>
      <c r="EOJ2" s="80"/>
      <c r="EOK2" s="80"/>
      <c r="EOL2" s="80"/>
      <c r="EOM2" s="80"/>
      <c r="EON2" s="80"/>
      <c r="EOO2" s="80"/>
      <c r="EOP2" s="80"/>
      <c r="EOQ2" s="80"/>
      <c r="EOR2" s="80"/>
      <c r="EOS2" s="80"/>
      <c r="EOT2" s="80"/>
      <c r="EOU2" s="80"/>
      <c r="EOV2" s="80"/>
      <c r="EOW2" s="80"/>
      <c r="EOX2" s="80"/>
      <c r="EOY2" s="80"/>
      <c r="EOZ2" s="80"/>
      <c r="EPA2" s="80"/>
      <c r="EPB2" s="80"/>
      <c r="EPC2" s="80"/>
      <c r="EPD2" s="80"/>
      <c r="EPE2" s="80"/>
      <c r="EPF2" s="80"/>
      <c r="EPG2" s="80"/>
      <c r="EPH2" s="80"/>
      <c r="EPI2" s="80"/>
      <c r="EPJ2" s="80"/>
      <c r="EPK2" s="80"/>
      <c r="EPL2" s="80"/>
      <c r="EPM2" s="80"/>
      <c r="EPN2" s="80"/>
      <c r="EPO2" s="80"/>
      <c r="EPP2" s="80"/>
      <c r="EPQ2" s="80"/>
      <c r="EPR2" s="80"/>
      <c r="EPS2" s="80"/>
      <c r="EPT2" s="80"/>
      <c r="EPU2" s="80"/>
      <c r="EPV2" s="80"/>
      <c r="EPW2" s="80"/>
      <c r="EPX2" s="80"/>
      <c r="EPY2" s="80"/>
      <c r="EPZ2" s="80"/>
      <c r="EQA2" s="80"/>
      <c r="EQB2" s="80"/>
      <c r="EQC2" s="80"/>
      <c r="EQD2" s="80"/>
      <c r="EQE2" s="80"/>
      <c r="EQF2" s="80"/>
      <c r="EQG2" s="80"/>
      <c r="EQH2" s="80"/>
      <c r="EQI2" s="80"/>
      <c r="EQJ2" s="80"/>
      <c r="EQK2" s="80"/>
      <c r="EQL2" s="80"/>
      <c r="EQM2" s="80"/>
      <c r="EQN2" s="80"/>
      <c r="EQO2" s="80"/>
      <c r="EQP2" s="80"/>
      <c r="EQQ2" s="80"/>
      <c r="EQR2" s="80"/>
      <c r="EQS2" s="80"/>
      <c r="EQT2" s="80"/>
      <c r="EQU2" s="80"/>
      <c r="EQV2" s="80"/>
      <c r="EQW2" s="80"/>
      <c r="EQX2" s="80"/>
      <c r="EQY2" s="80"/>
      <c r="EQZ2" s="80"/>
      <c r="ERA2" s="80"/>
      <c r="ERB2" s="80"/>
      <c r="ERC2" s="80"/>
      <c r="ERD2" s="80"/>
      <c r="ERE2" s="80"/>
      <c r="ERF2" s="80"/>
      <c r="ERG2" s="80"/>
      <c r="ERH2" s="80"/>
      <c r="ERI2" s="80"/>
      <c r="ERJ2" s="80"/>
      <c r="ERK2" s="80"/>
      <c r="ERL2" s="80"/>
      <c r="ERM2" s="80"/>
      <c r="ERN2" s="80"/>
      <c r="ERO2" s="80"/>
      <c r="ERP2" s="80"/>
      <c r="ERQ2" s="80"/>
      <c r="ERR2" s="80"/>
      <c r="ERS2" s="80"/>
      <c r="ERT2" s="80"/>
      <c r="ERU2" s="80"/>
      <c r="ERV2" s="80"/>
      <c r="ERW2" s="80"/>
      <c r="ERX2" s="80"/>
      <c r="ERY2" s="80"/>
      <c r="ERZ2" s="80"/>
      <c r="ESA2" s="80"/>
      <c r="ESB2" s="80"/>
      <c r="ESC2" s="80"/>
      <c r="ESD2" s="80"/>
      <c r="ESE2" s="80"/>
      <c r="ESF2" s="80"/>
      <c r="ESG2" s="80"/>
      <c r="ESH2" s="80"/>
      <c r="ESI2" s="80"/>
      <c r="ESJ2" s="80"/>
      <c r="ESK2" s="80"/>
      <c r="ESL2" s="80"/>
      <c r="ESM2" s="80"/>
      <c r="ESN2" s="80"/>
      <c r="ESO2" s="80"/>
      <c r="ESP2" s="80"/>
      <c r="ESQ2" s="80"/>
      <c r="ESR2" s="80"/>
      <c r="ESS2" s="80"/>
      <c r="EST2" s="80"/>
      <c r="ESU2" s="80"/>
      <c r="ESV2" s="80"/>
      <c r="ESW2" s="80"/>
      <c r="ESX2" s="80"/>
      <c r="ESY2" s="80"/>
      <c r="ESZ2" s="80"/>
      <c r="ETA2" s="80"/>
      <c r="ETB2" s="80"/>
      <c r="ETC2" s="80"/>
      <c r="ETD2" s="80"/>
      <c r="ETE2" s="80"/>
      <c r="ETF2" s="80"/>
      <c r="ETG2" s="80"/>
      <c r="ETH2" s="80"/>
      <c r="ETI2" s="80"/>
      <c r="ETJ2" s="80"/>
      <c r="ETK2" s="80"/>
      <c r="ETL2" s="80"/>
      <c r="ETM2" s="80"/>
      <c r="ETN2" s="80"/>
      <c r="ETO2" s="80"/>
      <c r="ETP2" s="80"/>
      <c r="ETQ2" s="80"/>
      <c r="ETR2" s="80"/>
      <c r="ETS2" s="80"/>
      <c r="ETT2" s="80"/>
      <c r="ETU2" s="80"/>
      <c r="ETV2" s="80"/>
      <c r="ETW2" s="80"/>
      <c r="ETX2" s="80"/>
      <c r="ETY2" s="80"/>
      <c r="ETZ2" s="80"/>
      <c r="EUA2" s="80"/>
      <c r="EUB2" s="80"/>
      <c r="EUC2" s="80"/>
      <c r="EUD2" s="80"/>
      <c r="EUE2" s="80"/>
      <c r="EUF2" s="80"/>
      <c r="EUG2" s="80"/>
      <c r="EUH2" s="80"/>
      <c r="EUI2" s="80"/>
      <c r="EUJ2" s="80"/>
      <c r="EUK2" s="80"/>
      <c r="EUL2" s="80"/>
      <c r="EUM2" s="80"/>
      <c r="EUN2" s="80"/>
      <c r="EUO2" s="80"/>
      <c r="EUP2" s="80"/>
      <c r="EUQ2" s="80"/>
      <c r="EUR2" s="80"/>
      <c r="EUS2" s="80"/>
      <c r="EUT2" s="80"/>
      <c r="EUU2" s="80"/>
      <c r="EUV2" s="80"/>
      <c r="EUW2" s="80"/>
      <c r="EUX2" s="80"/>
      <c r="EUY2" s="80"/>
      <c r="EUZ2" s="80"/>
      <c r="EVA2" s="80"/>
      <c r="EVB2" s="80"/>
      <c r="EVC2" s="80"/>
      <c r="EVD2" s="80"/>
      <c r="EVE2" s="80"/>
      <c r="EVF2" s="80"/>
      <c r="EVG2" s="80"/>
      <c r="EVH2" s="80"/>
      <c r="EVI2" s="80"/>
      <c r="EVJ2" s="80"/>
      <c r="EVK2" s="80"/>
      <c r="EVL2" s="80"/>
      <c r="EVM2" s="80"/>
      <c r="EVN2" s="80"/>
      <c r="EVO2" s="80"/>
      <c r="EVP2" s="80"/>
      <c r="EVQ2" s="80"/>
      <c r="EVR2" s="80"/>
      <c r="EVS2" s="80"/>
      <c r="EVT2" s="80"/>
      <c r="EVU2" s="80"/>
      <c r="EVV2" s="80"/>
      <c r="EVW2" s="80"/>
      <c r="EVX2" s="80"/>
      <c r="EVY2" s="80"/>
      <c r="EVZ2" s="80"/>
      <c r="EWA2" s="80"/>
      <c r="EWB2" s="80"/>
      <c r="EWC2" s="80"/>
      <c r="EWD2" s="80"/>
      <c r="EWE2" s="80"/>
      <c r="EWF2" s="80"/>
      <c r="EWG2" s="80"/>
      <c r="EWH2" s="80"/>
      <c r="EWI2" s="80"/>
      <c r="EWJ2" s="80"/>
      <c r="EWK2" s="80"/>
      <c r="EWL2" s="80"/>
      <c r="EWM2" s="80"/>
      <c r="EWN2" s="80"/>
      <c r="EWO2" s="80"/>
      <c r="EWP2" s="80"/>
      <c r="EWQ2" s="80"/>
      <c r="EWR2" s="80"/>
      <c r="EWS2" s="80"/>
      <c r="EWT2" s="80"/>
      <c r="EWU2" s="80"/>
      <c r="EWV2" s="80"/>
      <c r="EWW2" s="80"/>
      <c r="EWX2" s="80"/>
      <c r="EWY2" s="80"/>
      <c r="EWZ2" s="80"/>
      <c r="EXA2" s="80"/>
      <c r="EXB2" s="80"/>
      <c r="EXC2" s="80"/>
      <c r="EXD2" s="80"/>
      <c r="EXE2" s="80"/>
      <c r="EXF2" s="80"/>
      <c r="EXG2" s="80"/>
      <c r="EXH2" s="80"/>
      <c r="EXI2" s="80"/>
      <c r="EXJ2" s="80"/>
      <c r="EXK2" s="80"/>
      <c r="EXL2" s="80"/>
      <c r="EXM2" s="80"/>
      <c r="EXN2" s="80"/>
      <c r="EXO2" s="80"/>
      <c r="EXP2" s="80"/>
      <c r="EXQ2" s="80"/>
      <c r="EXR2" s="80"/>
      <c r="EXS2" s="80"/>
      <c r="EXT2" s="80"/>
      <c r="EXU2" s="80"/>
      <c r="EXV2" s="80"/>
      <c r="EXW2" s="80"/>
      <c r="EXX2" s="80"/>
      <c r="EXY2" s="80"/>
      <c r="EXZ2" s="80"/>
      <c r="EYA2" s="80"/>
      <c r="EYB2" s="80"/>
      <c r="EYC2" s="80"/>
      <c r="EYD2" s="80"/>
      <c r="EYE2" s="80"/>
      <c r="EYF2" s="80"/>
      <c r="EYG2" s="80"/>
      <c r="EYH2" s="80"/>
      <c r="EYI2" s="80"/>
      <c r="EYJ2" s="80"/>
      <c r="EYK2" s="80"/>
      <c r="EYL2" s="80"/>
      <c r="EYM2" s="80"/>
      <c r="EYN2" s="80"/>
      <c r="EYO2" s="80"/>
      <c r="EYP2" s="80"/>
      <c r="EYQ2" s="80"/>
      <c r="EYR2" s="80"/>
      <c r="EYS2" s="80"/>
      <c r="EYT2" s="80"/>
      <c r="EYU2" s="80"/>
      <c r="EYV2" s="80"/>
      <c r="EYW2" s="80"/>
      <c r="EYX2" s="80"/>
      <c r="EYY2" s="80"/>
      <c r="EYZ2" s="80"/>
      <c r="EZA2" s="80"/>
      <c r="EZB2" s="80"/>
      <c r="EZC2" s="80"/>
      <c r="EZD2" s="80"/>
      <c r="EZE2" s="80"/>
      <c r="EZF2" s="80"/>
      <c r="EZG2" s="80"/>
      <c r="EZH2" s="80"/>
      <c r="EZI2" s="80"/>
      <c r="EZJ2" s="80"/>
      <c r="EZK2" s="80"/>
      <c r="EZL2" s="80"/>
      <c r="EZM2" s="80"/>
      <c r="EZN2" s="80"/>
      <c r="EZO2" s="80"/>
      <c r="EZP2" s="80"/>
      <c r="EZQ2" s="80"/>
      <c r="EZR2" s="80"/>
      <c r="EZS2" s="80"/>
      <c r="EZT2" s="80"/>
      <c r="EZU2" s="80"/>
      <c r="EZV2" s="80"/>
      <c r="EZW2" s="80"/>
      <c r="EZX2" s="80"/>
      <c r="EZY2" s="80"/>
      <c r="EZZ2" s="80"/>
      <c r="FAA2" s="80"/>
      <c r="FAB2" s="80"/>
      <c r="FAC2" s="80"/>
      <c r="FAD2" s="80"/>
      <c r="FAE2" s="80"/>
      <c r="FAF2" s="80"/>
      <c r="FAG2" s="80"/>
      <c r="FAH2" s="80"/>
      <c r="FAI2" s="80"/>
      <c r="FAJ2" s="80"/>
      <c r="FAK2" s="80"/>
      <c r="FAL2" s="80"/>
      <c r="FAM2" s="80"/>
      <c r="FAN2" s="80"/>
      <c r="FAO2" s="80"/>
      <c r="FAP2" s="80"/>
      <c r="FAQ2" s="80"/>
      <c r="FAR2" s="80"/>
      <c r="FAS2" s="80"/>
      <c r="FAT2" s="80"/>
      <c r="FAU2" s="80"/>
      <c r="FAV2" s="80"/>
      <c r="FAW2" s="80"/>
      <c r="FAX2" s="80"/>
      <c r="FAY2" s="80"/>
      <c r="FAZ2" s="80"/>
      <c r="FBA2" s="80"/>
      <c r="FBB2" s="80"/>
      <c r="FBC2" s="80"/>
      <c r="FBD2" s="80"/>
      <c r="FBE2" s="80"/>
      <c r="FBF2" s="80"/>
      <c r="FBG2" s="80"/>
      <c r="FBH2" s="80"/>
      <c r="FBI2" s="80"/>
      <c r="FBJ2" s="80"/>
      <c r="FBK2" s="80"/>
      <c r="FBL2" s="80"/>
      <c r="FBM2" s="80"/>
      <c r="FBN2" s="80"/>
      <c r="FBO2" s="80"/>
      <c r="FBP2" s="80"/>
      <c r="FBQ2" s="80"/>
      <c r="FBR2" s="80"/>
      <c r="FBS2" s="80"/>
      <c r="FBT2" s="80"/>
      <c r="FBU2" s="80"/>
      <c r="FBV2" s="80"/>
      <c r="FBW2" s="80"/>
      <c r="FBX2" s="80"/>
      <c r="FBY2" s="80"/>
      <c r="FBZ2" s="80"/>
      <c r="FCA2" s="80"/>
      <c r="FCB2" s="80"/>
      <c r="FCC2" s="80"/>
      <c r="FCD2" s="80"/>
      <c r="FCE2" s="80"/>
      <c r="FCF2" s="80"/>
      <c r="FCG2" s="80"/>
      <c r="FCH2" s="80"/>
      <c r="FCI2" s="80"/>
      <c r="FCJ2" s="80"/>
      <c r="FCK2" s="80"/>
      <c r="FCL2" s="80"/>
      <c r="FCM2" s="80"/>
      <c r="FCN2" s="80"/>
      <c r="FCO2" s="80"/>
      <c r="FCP2" s="80"/>
      <c r="FCQ2" s="80"/>
      <c r="FCR2" s="80"/>
      <c r="FCS2" s="80"/>
      <c r="FCT2" s="80"/>
      <c r="FCU2" s="80"/>
      <c r="FCV2" s="80"/>
      <c r="FCW2" s="80"/>
      <c r="FCX2" s="80"/>
      <c r="FCY2" s="80"/>
      <c r="FCZ2" s="80"/>
      <c r="FDA2" s="80"/>
      <c r="FDB2" s="80"/>
      <c r="FDC2" s="80"/>
      <c r="FDD2" s="80"/>
      <c r="FDE2" s="80"/>
      <c r="FDF2" s="80"/>
      <c r="FDG2" s="80"/>
      <c r="FDH2" s="80"/>
      <c r="FDI2" s="80"/>
      <c r="FDJ2" s="80"/>
      <c r="FDK2" s="80"/>
      <c r="FDL2" s="80"/>
      <c r="FDM2" s="80"/>
      <c r="FDN2" s="80"/>
      <c r="FDO2" s="80"/>
      <c r="FDP2" s="80"/>
      <c r="FDQ2" s="80"/>
      <c r="FDR2" s="80"/>
      <c r="FDS2" s="80"/>
      <c r="FDT2" s="80"/>
      <c r="FDU2" s="80"/>
      <c r="FDV2" s="80"/>
      <c r="FDW2" s="80"/>
      <c r="FDX2" s="80"/>
      <c r="FDY2" s="80"/>
      <c r="FDZ2" s="80"/>
      <c r="FEA2" s="80"/>
      <c r="FEB2" s="80"/>
      <c r="FEC2" s="80"/>
      <c r="FED2" s="80"/>
      <c r="FEE2" s="80"/>
      <c r="FEF2" s="80"/>
      <c r="FEG2" s="80"/>
      <c r="FEH2" s="80"/>
      <c r="FEI2" s="80"/>
      <c r="FEJ2" s="80"/>
      <c r="FEK2" s="80"/>
      <c r="FEL2" s="80"/>
      <c r="FEM2" s="80"/>
      <c r="FEN2" s="80"/>
      <c r="FEO2" s="80"/>
      <c r="FEP2" s="80"/>
      <c r="FEQ2" s="80"/>
      <c r="FER2" s="80"/>
      <c r="FES2" s="80"/>
      <c r="FET2" s="80"/>
      <c r="FEU2" s="80"/>
      <c r="FEV2" s="80"/>
      <c r="FEW2" s="80"/>
      <c r="FEX2" s="80"/>
      <c r="FEY2" s="80"/>
      <c r="FEZ2" s="80"/>
      <c r="FFA2" s="80"/>
      <c r="FFB2" s="80"/>
      <c r="FFC2" s="80"/>
      <c r="FFD2" s="80"/>
      <c r="FFE2" s="80"/>
      <c r="FFF2" s="80"/>
      <c r="FFG2" s="80"/>
      <c r="FFH2" s="80"/>
      <c r="FFI2" s="80"/>
      <c r="FFJ2" s="80"/>
      <c r="FFK2" s="80"/>
      <c r="FFL2" s="80"/>
      <c r="FFM2" s="80"/>
      <c r="FFN2" s="80"/>
      <c r="FFO2" s="80"/>
      <c r="FFP2" s="80"/>
      <c r="FFQ2" s="80"/>
      <c r="FFR2" s="80"/>
      <c r="FFS2" s="80"/>
      <c r="FFT2" s="80"/>
      <c r="FFU2" s="80"/>
      <c r="FFV2" s="80"/>
      <c r="FFW2" s="80"/>
      <c r="FFX2" s="80"/>
      <c r="FFY2" s="80"/>
      <c r="FFZ2" s="80"/>
      <c r="FGA2" s="80"/>
      <c r="FGB2" s="80"/>
      <c r="FGC2" s="80"/>
      <c r="FGD2" s="80"/>
      <c r="FGE2" s="80"/>
      <c r="FGF2" s="80"/>
      <c r="FGG2" s="80"/>
      <c r="FGH2" s="80"/>
      <c r="FGI2" s="80"/>
      <c r="FGJ2" s="80"/>
      <c r="FGK2" s="80"/>
      <c r="FGL2" s="80"/>
      <c r="FGM2" s="80"/>
      <c r="FGN2" s="80"/>
      <c r="FGO2" s="80"/>
      <c r="FGP2" s="80"/>
      <c r="FGQ2" s="80"/>
      <c r="FGR2" s="80"/>
      <c r="FGS2" s="80"/>
      <c r="FGT2" s="80"/>
      <c r="FGU2" s="80"/>
      <c r="FGV2" s="80"/>
      <c r="FGW2" s="80"/>
      <c r="FGX2" s="80"/>
      <c r="FGY2" s="80"/>
      <c r="FGZ2" s="80"/>
      <c r="FHA2" s="80"/>
      <c r="FHB2" s="80"/>
      <c r="FHC2" s="80"/>
      <c r="FHD2" s="80"/>
      <c r="FHE2" s="80"/>
      <c r="FHF2" s="80"/>
      <c r="FHG2" s="80"/>
      <c r="FHH2" s="80"/>
      <c r="FHI2" s="80"/>
      <c r="FHJ2" s="80"/>
      <c r="FHK2" s="80"/>
      <c r="FHL2" s="80"/>
      <c r="FHM2" s="80"/>
      <c r="FHN2" s="80"/>
      <c r="FHO2" s="80"/>
      <c r="FHP2" s="80"/>
      <c r="FHQ2" s="80"/>
      <c r="FHR2" s="80"/>
      <c r="FHS2" s="80"/>
      <c r="FHT2" s="80"/>
      <c r="FHU2" s="80"/>
      <c r="FHV2" s="80"/>
      <c r="FHW2" s="80"/>
      <c r="FHX2" s="80"/>
      <c r="FHY2" s="80"/>
      <c r="FHZ2" s="80"/>
      <c r="FIA2" s="80"/>
      <c r="FIB2" s="80"/>
      <c r="FIC2" s="80"/>
      <c r="FID2" s="80"/>
      <c r="FIE2" s="80"/>
      <c r="FIF2" s="80"/>
      <c r="FIG2" s="80"/>
      <c r="FIH2" s="80"/>
      <c r="FII2" s="80"/>
      <c r="FIJ2" s="80"/>
      <c r="FIK2" s="80"/>
      <c r="FIL2" s="80"/>
      <c r="FIM2" s="80"/>
      <c r="FIN2" s="80"/>
      <c r="FIO2" s="80"/>
      <c r="FIP2" s="80"/>
      <c r="FIQ2" s="80"/>
      <c r="FIR2" s="80"/>
      <c r="FIS2" s="80"/>
      <c r="FIT2" s="80"/>
      <c r="FIU2" s="80"/>
      <c r="FIV2" s="80"/>
      <c r="FIW2" s="80"/>
      <c r="FIX2" s="80"/>
      <c r="FIY2" s="80"/>
      <c r="FIZ2" s="80"/>
      <c r="FJA2" s="80"/>
      <c r="FJB2" s="80"/>
      <c r="FJC2" s="80"/>
      <c r="FJD2" s="80"/>
      <c r="FJE2" s="80"/>
      <c r="FJF2" s="80"/>
      <c r="FJG2" s="80"/>
      <c r="FJH2" s="80"/>
      <c r="FJI2" s="80"/>
      <c r="FJJ2" s="80"/>
      <c r="FJK2" s="80"/>
      <c r="FJL2" s="80"/>
      <c r="FJM2" s="80"/>
      <c r="FJN2" s="80"/>
      <c r="FJO2" s="80"/>
      <c r="FJP2" s="80"/>
      <c r="FJQ2" s="80"/>
      <c r="FJR2" s="80"/>
      <c r="FJS2" s="80"/>
      <c r="FJT2" s="80"/>
      <c r="FJU2" s="80"/>
      <c r="FJV2" s="80"/>
      <c r="FJW2" s="80"/>
      <c r="FJX2" s="80"/>
      <c r="FJY2" s="80"/>
      <c r="FJZ2" s="80"/>
      <c r="FKA2" s="80"/>
      <c r="FKB2" s="80"/>
      <c r="FKC2" s="80"/>
      <c r="FKD2" s="80"/>
      <c r="FKE2" s="80"/>
      <c r="FKF2" s="80"/>
      <c r="FKG2" s="80"/>
      <c r="FKH2" s="80"/>
      <c r="FKI2" s="80"/>
      <c r="FKJ2" s="80"/>
      <c r="FKK2" s="80"/>
      <c r="FKL2" s="80"/>
      <c r="FKM2" s="80"/>
      <c r="FKN2" s="80"/>
      <c r="FKO2" s="80"/>
      <c r="FKP2" s="80"/>
      <c r="FKQ2" s="80"/>
      <c r="FKR2" s="80"/>
      <c r="FKS2" s="80"/>
      <c r="FKT2" s="80"/>
      <c r="FKU2" s="80"/>
      <c r="FKV2" s="80"/>
      <c r="FKW2" s="80"/>
      <c r="FKX2" s="80"/>
      <c r="FKY2" s="80"/>
      <c r="FKZ2" s="80"/>
      <c r="FLA2" s="80"/>
      <c r="FLB2" s="80"/>
      <c r="FLC2" s="80"/>
      <c r="FLD2" s="80"/>
      <c r="FLE2" s="80"/>
      <c r="FLF2" s="80"/>
      <c r="FLG2" s="80"/>
      <c r="FLH2" s="80"/>
      <c r="FLI2" s="80"/>
      <c r="FLJ2" s="80"/>
      <c r="FLK2" s="80"/>
      <c r="FLL2" s="80"/>
      <c r="FLM2" s="80"/>
      <c r="FLN2" s="80"/>
      <c r="FLO2" s="80"/>
      <c r="FLP2" s="80"/>
      <c r="FLQ2" s="80"/>
      <c r="FLR2" s="80"/>
      <c r="FLS2" s="80"/>
      <c r="FLT2" s="80"/>
      <c r="FLU2" s="80"/>
      <c r="FLV2" s="80"/>
      <c r="FLW2" s="80"/>
      <c r="FLX2" s="80"/>
      <c r="FLY2" s="80"/>
      <c r="FLZ2" s="80"/>
      <c r="FMA2" s="80"/>
      <c r="FMB2" s="80"/>
      <c r="FMC2" s="80"/>
      <c r="FMD2" s="80"/>
      <c r="FME2" s="80"/>
      <c r="FMF2" s="80"/>
      <c r="FMG2" s="80"/>
      <c r="FMH2" s="80"/>
      <c r="FMI2" s="80"/>
      <c r="FMJ2" s="80"/>
      <c r="FMK2" s="80"/>
      <c r="FML2" s="80"/>
      <c r="FMM2" s="80"/>
      <c r="FMN2" s="80"/>
      <c r="FMO2" s="80"/>
      <c r="FMP2" s="80"/>
      <c r="FMQ2" s="80"/>
      <c r="FMR2" s="80"/>
      <c r="FMS2" s="80"/>
      <c r="FMT2" s="80"/>
      <c r="FMU2" s="80"/>
      <c r="FMV2" s="80"/>
      <c r="FMW2" s="80"/>
      <c r="FMX2" s="80"/>
      <c r="FMY2" s="80"/>
      <c r="FMZ2" s="80"/>
      <c r="FNA2" s="80"/>
      <c r="FNB2" s="80"/>
      <c r="FNC2" s="80"/>
      <c r="FND2" s="80"/>
      <c r="FNE2" s="80"/>
      <c r="FNF2" s="80"/>
      <c r="FNG2" s="80"/>
      <c r="FNH2" s="80"/>
      <c r="FNI2" s="80"/>
      <c r="FNJ2" s="80"/>
      <c r="FNK2" s="80"/>
      <c r="FNL2" s="80"/>
      <c r="FNM2" s="80"/>
      <c r="FNN2" s="80"/>
      <c r="FNO2" s="80"/>
      <c r="FNP2" s="80"/>
      <c r="FNQ2" s="80"/>
      <c r="FNR2" s="80"/>
      <c r="FNS2" s="80"/>
      <c r="FNT2" s="80"/>
      <c r="FNU2" s="80"/>
      <c r="FNV2" s="80"/>
      <c r="FNW2" s="80"/>
      <c r="FNX2" s="80"/>
      <c r="FNY2" s="80"/>
      <c r="FNZ2" s="80"/>
      <c r="FOA2" s="80"/>
      <c r="FOB2" s="80"/>
      <c r="FOC2" s="80"/>
      <c r="FOD2" s="80"/>
      <c r="FOE2" s="80"/>
      <c r="FOF2" s="80"/>
      <c r="FOG2" s="80"/>
      <c r="FOH2" s="80"/>
      <c r="FOI2" s="80"/>
      <c r="FOJ2" s="80"/>
      <c r="FOK2" s="80"/>
      <c r="FOL2" s="80"/>
      <c r="FOM2" s="80"/>
      <c r="FON2" s="80"/>
      <c r="FOO2" s="80"/>
      <c r="FOP2" s="80"/>
      <c r="FOQ2" s="80"/>
      <c r="FOR2" s="80"/>
      <c r="FOS2" s="80"/>
      <c r="FOT2" s="80"/>
      <c r="FOU2" s="80"/>
      <c r="FOV2" s="80"/>
      <c r="FOW2" s="80"/>
      <c r="FOX2" s="80"/>
      <c r="FOY2" s="80"/>
      <c r="FOZ2" s="80"/>
      <c r="FPA2" s="80"/>
      <c r="FPB2" s="80"/>
      <c r="FPC2" s="80"/>
      <c r="FPD2" s="80"/>
      <c r="FPE2" s="80"/>
      <c r="FPF2" s="80"/>
      <c r="FPG2" s="80"/>
      <c r="FPH2" s="80"/>
      <c r="FPI2" s="80"/>
      <c r="FPJ2" s="80"/>
      <c r="FPK2" s="80"/>
      <c r="FPL2" s="80"/>
      <c r="FPM2" s="80"/>
      <c r="FPN2" s="80"/>
      <c r="FPO2" s="80"/>
      <c r="FPP2" s="80"/>
      <c r="FPQ2" s="80"/>
      <c r="FPR2" s="80"/>
      <c r="FPS2" s="80"/>
      <c r="FPT2" s="80"/>
      <c r="FPU2" s="80"/>
      <c r="FPV2" s="80"/>
      <c r="FPW2" s="80"/>
      <c r="FPX2" s="80"/>
      <c r="FPY2" s="80"/>
      <c r="FPZ2" s="80"/>
      <c r="FQA2" s="80"/>
      <c r="FQB2" s="80"/>
      <c r="FQC2" s="80"/>
      <c r="FQD2" s="80"/>
      <c r="FQE2" s="80"/>
      <c r="FQF2" s="80"/>
      <c r="FQG2" s="80"/>
      <c r="FQH2" s="80"/>
      <c r="FQI2" s="80"/>
      <c r="FQJ2" s="80"/>
      <c r="FQK2" s="80"/>
      <c r="FQL2" s="80"/>
      <c r="FQM2" s="80"/>
      <c r="FQN2" s="80"/>
      <c r="FQO2" s="80"/>
      <c r="FQP2" s="80"/>
      <c r="FQQ2" s="80"/>
      <c r="FQR2" s="80"/>
      <c r="FQS2" s="80"/>
      <c r="FQT2" s="80"/>
      <c r="FQU2" s="80"/>
      <c r="FQV2" s="80"/>
      <c r="FQW2" s="80"/>
      <c r="FQX2" s="80"/>
      <c r="FQY2" s="80"/>
      <c r="FQZ2" s="80"/>
      <c r="FRA2" s="80"/>
      <c r="FRB2" s="80"/>
      <c r="FRC2" s="80"/>
      <c r="FRD2" s="80"/>
      <c r="FRE2" s="80"/>
      <c r="FRF2" s="80"/>
      <c r="FRG2" s="80"/>
      <c r="FRH2" s="80"/>
      <c r="FRI2" s="80"/>
      <c r="FRJ2" s="80"/>
      <c r="FRK2" s="80"/>
      <c r="FRL2" s="80"/>
      <c r="FRM2" s="80"/>
      <c r="FRN2" s="80"/>
      <c r="FRO2" s="80"/>
      <c r="FRP2" s="80"/>
      <c r="FRQ2" s="80"/>
      <c r="FRR2" s="80"/>
      <c r="FRS2" s="80"/>
      <c r="FRT2" s="80"/>
      <c r="FRU2" s="80"/>
      <c r="FRV2" s="80"/>
      <c r="FRW2" s="80"/>
      <c r="FRX2" s="80"/>
      <c r="FRY2" s="80"/>
      <c r="FRZ2" s="80"/>
      <c r="FSA2" s="80"/>
      <c r="FSB2" s="80"/>
      <c r="FSC2" s="80"/>
      <c r="FSD2" s="80"/>
      <c r="FSE2" s="80"/>
      <c r="FSF2" s="80"/>
      <c r="FSG2" s="80"/>
      <c r="FSH2" s="80"/>
      <c r="FSI2" s="80"/>
      <c r="FSJ2" s="80"/>
      <c r="FSK2" s="80"/>
      <c r="FSL2" s="80"/>
      <c r="FSM2" s="80"/>
      <c r="FSN2" s="80"/>
      <c r="FSO2" s="80"/>
      <c r="FSP2" s="80"/>
      <c r="FSQ2" s="80"/>
      <c r="FSR2" s="80"/>
      <c r="FSS2" s="80"/>
      <c r="FST2" s="80"/>
      <c r="FSU2" s="80"/>
      <c r="FSV2" s="80"/>
      <c r="FSW2" s="80"/>
      <c r="FSX2" s="80"/>
      <c r="FSY2" s="80"/>
      <c r="FSZ2" s="80"/>
      <c r="FTA2" s="80"/>
      <c r="FTB2" s="80"/>
      <c r="FTC2" s="80"/>
      <c r="FTD2" s="80"/>
      <c r="FTE2" s="80"/>
      <c r="FTF2" s="80"/>
      <c r="FTG2" s="80"/>
      <c r="FTH2" s="80"/>
      <c r="FTI2" s="80"/>
      <c r="FTJ2" s="80"/>
      <c r="FTK2" s="80"/>
      <c r="FTL2" s="80"/>
      <c r="FTM2" s="80"/>
      <c r="FTN2" s="80"/>
      <c r="FTO2" s="80"/>
      <c r="FTP2" s="80"/>
      <c r="FTQ2" s="80"/>
      <c r="FTR2" s="80"/>
      <c r="FTS2" s="80"/>
      <c r="FTT2" s="80"/>
      <c r="FTU2" s="80"/>
      <c r="FTV2" s="80"/>
      <c r="FTW2" s="80"/>
      <c r="FTX2" s="80"/>
      <c r="FTY2" s="80"/>
      <c r="FTZ2" s="80"/>
      <c r="FUA2" s="80"/>
      <c r="FUB2" s="80"/>
      <c r="FUC2" s="80"/>
      <c r="FUD2" s="80"/>
      <c r="FUE2" s="80"/>
      <c r="FUF2" s="80"/>
      <c r="FUG2" s="80"/>
      <c r="FUH2" s="80"/>
      <c r="FUI2" s="80"/>
      <c r="FUJ2" s="80"/>
      <c r="FUK2" s="80"/>
      <c r="FUL2" s="80"/>
      <c r="FUM2" s="80"/>
      <c r="FUN2" s="80"/>
      <c r="FUO2" s="80"/>
      <c r="FUP2" s="80"/>
      <c r="FUQ2" s="80"/>
      <c r="FUR2" s="80"/>
      <c r="FUS2" s="80"/>
      <c r="FUT2" s="80"/>
      <c r="FUU2" s="80"/>
      <c r="FUV2" s="80"/>
      <c r="FUW2" s="80"/>
      <c r="FUX2" s="80"/>
      <c r="FUY2" s="80"/>
      <c r="FUZ2" s="80"/>
      <c r="FVA2" s="80"/>
      <c r="FVB2" s="80"/>
      <c r="FVC2" s="80"/>
      <c r="FVD2" s="80"/>
      <c r="FVE2" s="80"/>
      <c r="FVF2" s="80"/>
      <c r="FVG2" s="80"/>
      <c r="FVH2" s="80"/>
      <c r="FVI2" s="80"/>
      <c r="FVJ2" s="80"/>
      <c r="FVK2" s="80"/>
      <c r="FVL2" s="80"/>
      <c r="FVM2" s="80"/>
      <c r="FVN2" s="80"/>
      <c r="FVO2" s="80"/>
      <c r="FVP2" s="80"/>
      <c r="FVQ2" s="80"/>
      <c r="FVR2" s="80"/>
      <c r="FVS2" s="80"/>
      <c r="FVT2" s="80"/>
      <c r="FVU2" s="80"/>
      <c r="FVV2" s="80"/>
      <c r="FVW2" s="80"/>
      <c r="FVX2" s="80"/>
      <c r="FVY2" s="80"/>
      <c r="FVZ2" s="80"/>
      <c r="FWA2" s="80"/>
      <c r="FWB2" s="80"/>
      <c r="FWC2" s="80"/>
      <c r="FWD2" s="80"/>
      <c r="FWE2" s="80"/>
      <c r="FWF2" s="80"/>
      <c r="FWG2" s="80"/>
      <c r="FWH2" s="80"/>
      <c r="FWI2" s="80"/>
      <c r="FWJ2" s="80"/>
      <c r="FWK2" s="80"/>
      <c r="FWL2" s="80"/>
      <c r="FWM2" s="80"/>
      <c r="FWN2" s="80"/>
      <c r="FWO2" s="80"/>
      <c r="FWP2" s="80"/>
      <c r="FWQ2" s="80"/>
      <c r="FWR2" s="80"/>
      <c r="FWS2" s="80"/>
      <c r="FWT2" s="80"/>
      <c r="FWU2" s="80"/>
      <c r="FWV2" s="80"/>
      <c r="FWW2" s="80"/>
      <c r="FWX2" s="80"/>
      <c r="FWY2" s="80"/>
      <c r="FWZ2" s="80"/>
      <c r="FXA2" s="80"/>
      <c r="FXB2" s="80"/>
      <c r="FXC2" s="80"/>
      <c r="FXD2" s="80"/>
      <c r="FXE2" s="80"/>
      <c r="FXF2" s="80"/>
      <c r="FXG2" s="80"/>
      <c r="FXH2" s="80"/>
      <c r="FXI2" s="80"/>
      <c r="FXJ2" s="80"/>
      <c r="FXK2" s="80"/>
      <c r="FXL2" s="80"/>
      <c r="FXM2" s="80"/>
      <c r="FXN2" s="80"/>
      <c r="FXO2" s="80"/>
      <c r="FXP2" s="80"/>
      <c r="FXQ2" s="80"/>
      <c r="FXR2" s="80"/>
      <c r="FXS2" s="80"/>
      <c r="FXT2" s="80"/>
      <c r="FXU2" s="80"/>
      <c r="FXV2" s="80"/>
      <c r="FXW2" s="80"/>
      <c r="FXX2" s="80"/>
      <c r="FXY2" s="80"/>
      <c r="FXZ2" s="80"/>
      <c r="FYA2" s="80"/>
      <c r="FYB2" s="80"/>
      <c r="FYC2" s="80"/>
      <c r="FYD2" s="80"/>
      <c r="FYE2" s="80"/>
      <c r="FYF2" s="80"/>
      <c r="FYG2" s="80"/>
      <c r="FYH2" s="80"/>
      <c r="FYI2" s="80"/>
      <c r="FYJ2" s="80"/>
      <c r="FYK2" s="80"/>
      <c r="FYL2" s="80"/>
      <c r="FYM2" s="80"/>
      <c r="FYN2" s="80"/>
      <c r="FYO2" s="80"/>
      <c r="FYP2" s="80"/>
      <c r="FYQ2" s="80"/>
      <c r="FYR2" s="80"/>
      <c r="FYS2" s="80"/>
      <c r="FYT2" s="80"/>
      <c r="FYU2" s="80"/>
      <c r="FYV2" s="80"/>
      <c r="FYW2" s="80"/>
      <c r="FYX2" s="80"/>
      <c r="FYY2" s="80"/>
      <c r="FYZ2" s="80"/>
      <c r="FZA2" s="80"/>
      <c r="FZB2" s="80"/>
      <c r="FZC2" s="80"/>
      <c r="FZD2" s="80"/>
      <c r="FZE2" s="80"/>
      <c r="FZF2" s="80"/>
      <c r="FZG2" s="80"/>
      <c r="FZH2" s="80"/>
      <c r="FZI2" s="80"/>
      <c r="FZJ2" s="80"/>
      <c r="FZK2" s="80"/>
      <c r="FZL2" s="80"/>
      <c r="FZM2" s="80"/>
      <c r="FZN2" s="80"/>
      <c r="FZO2" s="80"/>
      <c r="FZP2" s="80"/>
      <c r="FZQ2" s="80"/>
      <c r="FZR2" s="80"/>
      <c r="FZS2" s="80"/>
      <c r="FZT2" s="80"/>
      <c r="FZU2" s="80"/>
      <c r="FZV2" s="80"/>
      <c r="FZW2" s="80"/>
      <c r="FZX2" s="80"/>
      <c r="FZY2" s="80"/>
      <c r="FZZ2" s="80"/>
      <c r="GAA2" s="80"/>
      <c r="GAB2" s="80"/>
      <c r="GAC2" s="80"/>
      <c r="GAD2" s="80"/>
      <c r="GAE2" s="80"/>
      <c r="GAF2" s="80"/>
      <c r="GAG2" s="80"/>
      <c r="GAH2" s="80"/>
      <c r="GAI2" s="80"/>
      <c r="GAJ2" s="80"/>
      <c r="GAK2" s="80"/>
      <c r="GAL2" s="80"/>
      <c r="GAM2" s="80"/>
      <c r="GAN2" s="80"/>
      <c r="GAO2" s="80"/>
      <c r="GAP2" s="80"/>
      <c r="GAQ2" s="80"/>
      <c r="GAR2" s="80"/>
      <c r="GAS2" s="80"/>
      <c r="GAT2" s="80"/>
      <c r="GAU2" s="80"/>
      <c r="GAV2" s="80"/>
      <c r="GAW2" s="80"/>
      <c r="GAX2" s="80"/>
      <c r="GAY2" s="80"/>
      <c r="GAZ2" s="80"/>
      <c r="GBA2" s="80"/>
      <c r="GBB2" s="80"/>
      <c r="GBC2" s="80"/>
      <c r="GBD2" s="80"/>
      <c r="GBE2" s="80"/>
      <c r="GBF2" s="80"/>
      <c r="GBG2" s="80"/>
      <c r="GBH2" s="80"/>
      <c r="GBI2" s="80"/>
      <c r="GBJ2" s="80"/>
      <c r="GBK2" s="80"/>
      <c r="GBL2" s="80"/>
      <c r="GBM2" s="80"/>
      <c r="GBN2" s="80"/>
      <c r="GBO2" s="80"/>
      <c r="GBP2" s="80"/>
      <c r="GBQ2" s="80"/>
      <c r="GBR2" s="80"/>
      <c r="GBS2" s="80"/>
      <c r="GBT2" s="80"/>
      <c r="GBU2" s="80"/>
      <c r="GBV2" s="80"/>
      <c r="GBW2" s="80"/>
      <c r="GBX2" s="80"/>
      <c r="GBY2" s="80"/>
      <c r="GBZ2" s="80"/>
      <c r="GCA2" s="80"/>
      <c r="GCB2" s="80"/>
      <c r="GCC2" s="80"/>
      <c r="GCD2" s="80"/>
      <c r="GCE2" s="80"/>
      <c r="GCF2" s="80"/>
      <c r="GCG2" s="80"/>
      <c r="GCH2" s="80"/>
      <c r="GCI2" s="80"/>
      <c r="GCJ2" s="80"/>
      <c r="GCK2" s="80"/>
      <c r="GCL2" s="80"/>
      <c r="GCM2" s="80"/>
      <c r="GCN2" s="80"/>
      <c r="GCO2" s="80"/>
      <c r="GCP2" s="80"/>
      <c r="GCQ2" s="80"/>
      <c r="GCR2" s="80"/>
      <c r="GCS2" s="80"/>
      <c r="GCT2" s="80"/>
      <c r="GCU2" s="80"/>
      <c r="GCV2" s="80"/>
      <c r="GCW2" s="80"/>
      <c r="GCX2" s="80"/>
      <c r="GCY2" s="80"/>
      <c r="GCZ2" s="80"/>
      <c r="GDA2" s="80"/>
      <c r="GDB2" s="80"/>
      <c r="GDC2" s="80"/>
      <c r="GDD2" s="80"/>
      <c r="GDE2" s="80"/>
      <c r="GDF2" s="80"/>
      <c r="GDG2" s="80"/>
      <c r="GDH2" s="80"/>
      <c r="GDI2" s="80"/>
      <c r="GDJ2" s="80"/>
      <c r="GDK2" s="80"/>
      <c r="GDL2" s="80"/>
      <c r="GDM2" s="80"/>
      <c r="GDN2" s="80"/>
      <c r="GDO2" s="80"/>
      <c r="GDP2" s="80"/>
      <c r="GDQ2" s="80"/>
      <c r="GDR2" s="80"/>
      <c r="GDS2" s="80"/>
      <c r="GDT2" s="80"/>
      <c r="GDU2" s="80"/>
      <c r="GDV2" s="80"/>
      <c r="GDW2" s="80"/>
      <c r="GDX2" s="80"/>
      <c r="GDY2" s="80"/>
      <c r="GDZ2" s="80"/>
      <c r="GEA2" s="80"/>
      <c r="GEB2" s="80"/>
      <c r="GEC2" s="80"/>
      <c r="GED2" s="80"/>
      <c r="GEE2" s="80"/>
      <c r="GEF2" s="80"/>
      <c r="GEG2" s="80"/>
      <c r="GEH2" s="80"/>
      <c r="GEI2" s="80"/>
      <c r="GEJ2" s="80"/>
      <c r="GEK2" s="80"/>
      <c r="GEL2" s="80"/>
      <c r="GEM2" s="80"/>
      <c r="GEN2" s="80"/>
      <c r="GEO2" s="80"/>
      <c r="GEP2" s="80"/>
      <c r="GEQ2" s="80"/>
      <c r="GER2" s="80"/>
      <c r="GES2" s="80"/>
      <c r="GET2" s="80"/>
      <c r="GEU2" s="80"/>
      <c r="GEV2" s="80"/>
      <c r="GEW2" s="80"/>
      <c r="GEX2" s="80"/>
      <c r="GEY2" s="80"/>
      <c r="GEZ2" s="80"/>
      <c r="GFA2" s="80"/>
      <c r="GFB2" s="80"/>
      <c r="GFC2" s="80"/>
      <c r="GFD2" s="80"/>
      <c r="GFE2" s="80"/>
      <c r="GFF2" s="80"/>
      <c r="GFG2" s="80"/>
      <c r="GFH2" s="80"/>
      <c r="GFI2" s="80"/>
      <c r="GFJ2" s="80"/>
      <c r="GFK2" s="80"/>
      <c r="GFL2" s="80"/>
      <c r="GFM2" s="80"/>
      <c r="GFN2" s="80"/>
      <c r="GFO2" s="80"/>
      <c r="GFP2" s="80"/>
      <c r="GFQ2" s="80"/>
      <c r="GFR2" s="80"/>
      <c r="GFS2" s="80"/>
      <c r="GFT2" s="80"/>
      <c r="GFU2" s="80"/>
      <c r="GFV2" s="80"/>
      <c r="GFW2" s="80"/>
      <c r="GFX2" s="80"/>
      <c r="GFY2" s="80"/>
      <c r="GFZ2" s="80"/>
      <c r="GGA2" s="80"/>
      <c r="GGB2" s="80"/>
      <c r="GGC2" s="80"/>
      <c r="GGD2" s="80"/>
      <c r="GGE2" s="80"/>
      <c r="GGF2" s="80"/>
      <c r="GGG2" s="80"/>
      <c r="GGH2" s="80"/>
      <c r="GGI2" s="80"/>
      <c r="GGJ2" s="80"/>
      <c r="GGK2" s="80"/>
      <c r="GGL2" s="80"/>
      <c r="GGM2" s="80"/>
      <c r="GGN2" s="80"/>
      <c r="GGO2" s="80"/>
      <c r="GGP2" s="80"/>
      <c r="GGQ2" s="80"/>
      <c r="GGR2" s="80"/>
      <c r="GGS2" s="80"/>
      <c r="GGT2" s="80"/>
      <c r="GGU2" s="80"/>
      <c r="GGV2" s="80"/>
      <c r="GGW2" s="80"/>
      <c r="GGX2" s="80"/>
      <c r="GGY2" s="80"/>
      <c r="GGZ2" s="80"/>
      <c r="GHA2" s="80"/>
      <c r="GHB2" s="80"/>
      <c r="GHC2" s="80"/>
      <c r="GHD2" s="80"/>
      <c r="GHE2" s="80"/>
      <c r="GHF2" s="80"/>
      <c r="GHG2" s="80"/>
      <c r="GHH2" s="80"/>
      <c r="GHI2" s="80"/>
      <c r="GHJ2" s="80"/>
      <c r="GHK2" s="80"/>
      <c r="GHL2" s="80"/>
      <c r="GHM2" s="80"/>
      <c r="GHN2" s="80"/>
      <c r="GHO2" s="80"/>
      <c r="GHP2" s="80"/>
      <c r="GHQ2" s="80"/>
      <c r="GHR2" s="80"/>
      <c r="GHS2" s="80"/>
      <c r="GHT2" s="80"/>
      <c r="GHU2" s="80"/>
      <c r="GHV2" s="80"/>
      <c r="GHW2" s="80"/>
      <c r="GHX2" s="80"/>
      <c r="GHY2" s="80"/>
      <c r="GHZ2" s="80"/>
      <c r="GIA2" s="80"/>
      <c r="GIB2" s="80"/>
      <c r="GIC2" s="80"/>
      <c r="GID2" s="80"/>
      <c r="GIE2" s="80"/>
      <c r="GIF2" s="80"/>
      <c r="GIG2" s="80"/>
      <c r="GIH2" s="80"/>
      <c r="GII2" s="80"/>
      <c r="GIJ2" s="80"/>
      <c r="GIK2" s="80"/>
      <c r="GIL2" s="80"/>
      <c r="GIM2" s="80"/>
      <c r="GIN2" s="80"/>
      <c r="GIO2" s="80"/>
      <c r="GIP2" s="80"/>
      <c r="GIQ2" s="80"/>
      <c r="GIR2" s="80"/>
      <c r="GIS2" s="80"/>
      <c r="GIT2" s="80"/>
      <c r="GIU2" s="80"/>
      <c r="GIV2" s="80"/>
      <c r="GIW2" s="80"/>
      <c r="GIX2" s="80"/>
      <c r="GIY2" s="80"/>
      <c r="GIZ2" s="80"/>
      <c r="GJA2" s="80"/>
      <c r="GJB2" s="80"/>
      <c r="GJC2" s="80"/>
      <c r="GJD2" s="80"/>
      <c r="GJE2" s="80"/>
      <c r="GJF2" s="80"/>
      <c r="GJG2" s="80"/>
      <c r="GJH2" s="80"/>
      <c r="GJI2" s="80"/>
      <c r="GJJ2" s="80"/>
      <c r="GJK2" s="80"/>
      <c r="GJL2" s="80"/>
      <c r="GJM2" s="80"/>
      <c r="GJN2" s="80"/>
      <c r="GJO2" s="80"/>
      <c r="GJP2" s="80"/>
      <c r="GJQ2" s="80"/>
      <c r="GJR2" s="80"/>
      <c r="GJS2" s="80"/>
      <c r="GJT2" s="80"/>
      <c r="GJU2" s="80"/>
      <c r="GJV2" s="80"/>
      <c r="GJW2" s="80"/>
      <c r="GJX2" s="80"/>
      <c r="GJY2" s="80"/>
      <c r="GJZ2" s="80"/>
      <c r="GKA2" s="80"/>
      <c r="GKB2" s="80"/>
      <c r="GKC2" s="80"/>
      <c r="GKD2" s="80"/>
      <c r="GKE2" s="80"/>
      <c r="GKF2" s="80"/>
      <c r="GKG2" s="80"/>
      <c r="GKH2" s="80"/>
      <c r="GKI2" s="80"/>
      <c r="GKJ2" s="80"/>
      <c r="GKK2" s="80"/>
      <c r="GKL2" s="80"/>
      <c r="GKM2" s="80"/>
      <c r="GKN2" s="80"/>
      <c r="GKO2" s="80"/>
      <c r="GKP2" s="80"/>
      <c r="GKQ2" s="80"/>
      <c r="GKR2" s="80"/>
      <c r="GKS2" s="80"/>
      <c r="GKT2" s="80"/>
      <c r="GKU2" s="80"/>
      <c r="GKV2" s="80"/>
      <c r="GKW2" s="80"/>
      <c r="GKX2" s="80"/>
      <c r="GKY2" s="80"/>
      <c r="GKZ2" s="80"/>
      <c r="GLA2" s="80"/>
      <c r="GLB2" s="80"/>
      <c r="GLC2" s="80"/>
      <c r="GLD2" s="80"/>
      <c r="GLE2" s="80"/>
      <c r="GLF2" s="80"/>
      <c r="GLG2" s="80"/>
      <c r="GLH2" s="80"/>
      <c r="GLI2" s="80"/>
      <c r="GLJ2" s="80"/>
      <c r="GLK2" s="80"/>
      <c r="GLL2" s="80"/>
      <c r="GLM2" s="80"/>
      <c r="GLN2" s="80"/>
      <c r="GLO2" s="80"/>
      <c r="GLP2" s="80"/>
      <c r="GLQ2" s="80"/>
      <c r="GLR2" s="80"/>
      <c r="GLS2" s="80"/>
      <c r="GLT2" s="80"/>
      <c r="GLU2" s="80"/>
      <c r="GLV2" s="80"/>
      <c r="GLW2" s="80"/>
      <c r="GLX2" s="80"/>
      <c r="GLY2" s="80"/>
      <c r="GLZ2" s="80"/>
      <c r="GMA2" s="80"/>
      <c r="GMB2" s="80"/>
      <c r="GMC2" s="80"/>
      <c r="GMD2" s="80"/>
      <c r="GME2" s="80"/>
      <c r="GMF2" s="80"/>
      <c r="GMG2" s="80"/>
      <c r="GMH2" s="80"/>
      <c r="GMI2" s="80"/>
      <c r="GMJ2" s="80"/>
      <c r="GMK2" s="80"/>
      <c r="GML2" s="80"/>
      <c r="GMM2" s="80"/>
      <c r="GMN2" s="80"/>
      <c r="GMO2" s="80"/>
      <c r="GMP2" s="80"/>
      <c r="GMQ2" s="80"/>
      <c r="GMR2" s="80"/>
      <c r="GMS2" s="80"/>
      <c r="GMT2" s="80"/>
      <c r="GMU2" s="80"/>
      <c r="GMV2" s="80"/>
      <c r="GMW2" s="80"/>
      <c r="GMX2" s="80"/>
      <c r="GMY2" s="80"/>
      <c r="GMZ2" s="80"/>
      <c r="GNA2" s="80"/>
      <c r="GNB2" s="80"/>
      <c r="GNC2" s="80"/>
      <c r="GND2" s="80"/>
      <c r="GNE2" s="80"/>
      <c r="GNF2" s="80"/>
      <c r="GNG2" s="80"/>
      <c r="GNH2" s="80"/>
      <c r="GNI2" s="80"/>
      <c r="GNJ2" s="80"/>
      <c r="GNK2" s="80"/>
      <c r="GNL2" s="80"/>
      <c r="GNM2" s="80"/>
      <c r="GNN2" s="80"/>
      <c r="GNO2" s="80"/>
      <c r="GNP2" s="80"/>
      <c r="GNQ2" s="80"/>
      <c r="GNR2" s="80"/>
      <c r="GNS2" s="80"/>
      <c r="GNT2" s="80"/>
      <c r="GNU2" s="80"/>
      <c r="GNV2" s="80"/>
      <c r="GNW2" s="80"/>
      <c r="GNX2" s="80"/>
      <c r="GNY2" s="80"/>
      <c r="GNZ2" s="80"/>
      <c r="GOA2" s="80"/>
      <c r="GOB2" s="80"/>
      <c r="GOC2" s="80"/>
      <c r="GOD2" s="80"/>
      <c r="GOE2" s="80"/>
      <c r="GOF2" s="80"/>
      <c r="GOG2" s="80"/>
      <c r="GOH2" s="80"/>
      <c r="GOI2" s="80"/>
      <c r="GOJ2" s="80"/>
      <c r="GOK2" s="80"/>
      <c r="GOL2" s="80"/>
      <c r="GOM2" s="80"/>
      <c r="GON2" s="80"/>
      <c r="GOO2" s="80"/>
      <c r="GOP2" s="80"/>
      <c r="GOQ2" s="80"/>
      <c r="GOR2" s="80"/>
      <c r="GOS2" s="80"/>
      <c r="GOT2" s="80"/>
      <c r="GOU2" s="80"/>
      <c r="GOV2" s="80"/>
      <c r="GOW2" s="80"/>
      <c r="GOX2" s="80"/>
      <c r="GOY2" s="80"/>
      <c r="GOZ2" s="80"/>
      <c r="GPA2" s="80"/>
      <c r="GPB2" s="80"/>
      <c r="GPC2" s="80"/>
      <c r="GPD2" s="80"/>
      <c r="GPE2" s="80"/>
      <c r="GPF2" s="80"/>
      <c r="GPG2" s="80"/>
      <c r="GPH2" s="80"/>
      <c r="GPI2" s="80"/>
      <c r="GPJ2" s="80"/>
      <c r="GPK2" s="80"/>
      <c r="GPL2" s="80"/>
      <c r="GPM2" s="80"/>
      <c r="GPN2" s="80"/>
      <c r="GPO2" s="80"/>
      <c r="GPP2" s="80"/>
      <c r="GPQ2" s="80"/>
      <c r="GPR2" s="80"/>
      <c r="GPS2" s="80"/>
      <c r="GPT2" s="80"/>
      <c r="GPU2" s="80"/>
      <c r="GPV2" s="80"/>
      <c r="GPW2" s="80"/>
      <c r="GPX2" s="80"/>
      <c r="GPY2" s="80"/>
      <c r="GPZ2" s="80"/>
      <c r="GQA2" s="80"/>
      <c r="GQB2" s="80"/>
      <c r="GQC2" s="80"/>
      <c r="GQD2" s="80"/>
      <c r="GQE2" s="80"/>
      <c r="GQF2" s="80"/>
      <c r="GQG2" s="80"/>
      <c r="GQH2" s="80"/>
      <c r="GQI2" s="80"/>
      <c r="GQJ2" s="80"/>
      <c r="GQK2" s="80"/>
      <c r="GQL2" s="80"/>
      <c r="GQM2" s="80"/>
      <c r="GQN2" s="80"/>
      <c r="GQO2" s="80"/>
      <c r="GQP2" s="80"/>
      <c r="GQQ2" s="80"/>
      <c r="GQR2" s="80"/>
      <c r="GQS2" s="80"/>
      <c r="GQT2" s="80"/>
      <c r="GQU2" s="80"/>
      <c r="GQV2" s="80"/>
      <c r="GQW2" s="80"/>
      <c r="GQX2" s="80"/>
      <c r="GQY2" s="80"/>
      <c r="GQZ2" s="80"/>
      <c r="GRA2" s="80"/>
      <c r="GRB2" s="80"/>
      <c r="GRC2" s="80"/>
      <c r="GRD2" s="80"/>
      <c r="GRE2" s="80"/>
      <c r="GRF2" s="80"/>
      <c r="GRG2" s="80"/>
      <c r="GRH2" s="80"/>
      <c r="GRI2" s="80"/>
      <c r="GRJ2" s="80"/>
      <c r="GRK2" s="80"/>
      <c r="GRL2" s="80"/>
      <c r="GRM2" s="80"/>
      <c r="GRN2" s="80"/>
      <c r="GRO2" s="80"/>
      <c r="GRP2" s="80"/>
      <c r="GRQ2" s="80"/>
      <c r="GRR2" s="80"/>
      <c r="GRS2" s="80"/>
      <c r="GRT2" s="80"/>
      <c r="GRU2" s="80"/>
      <c r="GRV2" s="80"/>
      <c r="GRW2" s="80"/>
      <c r="GRX2" s="80"/>
      <c r="GRY2" s="80"/>
      <c r="GRZ2" s="80"/>
      <c r="GSA2" s="80"/>
      <c r="GSB2" s="80"/>
      <c r="GSC2" s="80"/>
      <c r="GSD2" s="80"/>
      <c r="GSE2" s="80"/>
      <c r="GSF2" s="80"/>
      <c r="GSG2" s="80"/>
      <c r="GSH2" s="80"/>
      <c r="GSI2" s="80"/>
      <c r="GSJ2" s="80"/>
      <c r="GSK2" s="80"/>
      <c r="GSL2" s="80"/>
      <c r="GSM2" s="80"/>
      <c r="GSN2" s="80"/>
      <c r="GSO2" s="80"/>
      <c r="GSP2" s="80"/>
      <c r="GSQ2" s="80"/>
      <c r="GSR2" s="80"/>
      <c r="GSS2" s="80"/>
      <c r="GST2" s="80"/>
      <c r="GSU2" s="80"/>
      <c r="GSV2" s="80"/>
      <c r="GSW2" s="80"/>
      <c r="GSX2" s="80"/>
      <c r="GSY2" s="80"/>
      <c r="GSZ2" s="80"/>
      <c r="GTA2" s="80"/>
      <c r="GTB2" s="80"/>
      <c r="GTC2" s="80"/>
      <c r="GTD2" s="80"/>
      <c r="GTE2" s="80"/>
      <c r="GTF2" s="80"/>
      <c r="GTG2" s="80"/>
      <c r="GTH2" s="80"/>
      <c r="GTI2" s="80"/>
      <c r="GTJ2" s="80"/>
      <c r="GTK2" s="80"/>
      <c r="GTL2" s="80"/>
      <c r="GTM2" s="80"/>
      <c r="GTN2" s="80"/>
      <c r="GTO2" s="80"/>
      <c r="GTP2" s="80"/>
      <c r="GTQ2" s="80"/>
      <c r="GTR2" s="80"/>
      <c r="GTS2" s="80"/>
      <c r="GTT2" s="80"/>
      <c r="GTU2" s="80"/>
      <c r="GTV2" s="80"/>
      <c r="GTW2" s="80"/>
      <c r="GTX2" s="80"/>
      <c r="GTY2" s="80"/>
      <c r="GTZ2" s="80"/>
      <c r="GUA2" s="80"/>
      <c r="GUB2" s="80"/>
      <c r="GUC2" s="80"/>
      <c r="GUD2" s="80"/>
      <c r="GUE2" s="80"/>
      <c r="GUF2" s="80"/>
      <c r="GUG2" s="80"/>
      <c r="GUH2" s="80"/>
      <c r="GUI2" s="80"/>
      <c r="GUJ2" s="80"/>
      <c r="GUK2" s="80"/>
      <c r="GUL2" s="80"/>
      <c r="GUM2" s="80"/>
      <c r="GUN2" s="80"/>
      <c r="GUO2" s="80"/>
      <c r="GUP2" s="80"/>
      <c r="GUQ2" s="80"/>
      <c r="GUR2" s="80"/>
      <c r="GUS2" s="80"/>
      <c r="GUT2" s="80"/>
      <c r="GUU2" s="80"/>
      <c r="GUV2" s="80"/>
      <c r="GUW2" s="80"/>
      <c r="GUX2" s="80"/>
      <c r="GUY2" s="80"/>
      <c r="GUZ2" s="80"/>
      <c r="GVA2" s="80"/>
      <c r="GVB2" s="80"/>
      <c r="GVC2" s="80"/>
      <c r="GVD2" s="80"/>
      <c r="GVE2" s="80"/>
      <c r="GVF2" s="80"/>
      <c r="GVG2" s="80"/>
      <c r="GVH2" s="80"/>
      <c r="GVI2" s="80"/>
      <c r="GVJ2" s="80"/>
      <c r="GVK2" s="80"/>
      <c r="GVL2" s="80"/>
      <c r="GVM2" s="80"/>
      <c r="GVN2" s="80"/>
      <c r="GVO2" s="80"/>
      <c r="GVP2" s="80"/>
      <c r="GVQ2" s="80"/>
      <c r="GVR2" s="80"/>
      <c r="GVS2" s="80"/>
      <c r="GVT2" s="80"/>
      <c r="GVU2" s="80"/>
      <c r="GVV2" s="80"/>
      <c r="GVW2" s="80"/>
      <c r="GVX2" s="80"/>
      <c r="GVY2" s="80"/>
      <c r="GVZ2" s="80"/>
      <c r="GWA2" s="80"/>
      <c r="GWB2" s="80"/>
      <c r="GWC2" s="80"/>
      <c r="GWD2" s="80"/>
      <c r="GWE2" s="80"/>
      <c r="GWF2" s="80"/>
      <c r="GWG2" s="80"/>
      <c r="GWH2" s="80"/>
      <c r="GWI2" s="80"/>
      <c r="GWJ2" s="80"/>
      <c r="GWK2" s="80"/>
      <c r="GWL2" s="80"/>
      <c r="GWM2" s="80"/>
      <c r="GWN2" s="80"/>
      <c r="GWO2" s="80"/>
      <c r="GWP2" s="80"/>
      <c r="GWQ2" s="80"/>
      <c r="GWR2" s="80"/>
      <c r="GWS2" s="80"/>
      <c r="GWT2" s="80"/>
      <c r="GWU2" s="80"/>
      <c r="GWV2" s="80"/>
      <c r="GWW2" s="80"/>
      <c r="GWX2" s="80"/>
      <c r="GWY2" s="80"/>
      <c r="GWZ2" s="80"/>
      <c r="GXA2" s="80"/>
      <c r="GXB2" s="80"/>
      <c r="GXC2" s="80"/>
      <c r="GXD2" s="80"/>
      <c r="GXE2" s="80"/>
      <c r="GXF2" s="80"/>
      <c r="GXG2" s="80"/>
      <c r="GXH2" s="80"/>
      <c r="GXI2" s="80"/>
      <c r="GXJ2" s="80"/>
      <c r="GXK2" s="80"/>
      <c r="GXL2" s="80"/>
      <c r="GXM2" s="80"/>
      <c r="GXN2" s="80"/>
      <c r="GXO2" s="80"/>
      <c r="GXP2" s="80"/>
      <c r="GXQ2" s="80"/>
      <c r="GXR2" s="80"/>
      <c r="GXS2" s="80"/>
      <c r="GXT2" s="80"/>
      <c r="GXU2" s="80"/>
      <c r="GXV2" s="80"/>
      <c r="GXW2" s="80"/>
      <c r="GXX2" s="80"/>
      <c r="GXY2" s="80"/>
      <c r="GXZ2" s="80"/>
      <c r="GYA2" s="80"/>
      <c r="GYB2" s="80"/>
      <c r="GYC2" s="80"/>
      <c r="GYD2" s="80"/>
      <c r="GYE2" s="80"/>
      <c r="GYF2" s="80"/>
      <c r="GYG2" s="80"/>
      <c r="GYH2" s="80"/>
      <c r="GYI2" s="80"/>
      <c r="GYJ2" s="80"/>
      <c r="GYK2" s="80"/>
      <c r="GYL2" s="80"/>
      <c r="GYM2" s="80"/>
      <c r="GYN2" s="80"/>
      <c r="GYO2" s="80"/>
      <c r="GYP2" s="80"/>
      <c r="GYQ2" s="80"/>
      <c r="GYR2" s="80"/>
      <c r="GYS2" s="80"/>
      <c r="GYT2" s="80"/>
      <c r="GYU2" s="80"/>
      <c r="GYV2" s="80"/>
      <c r="GYW2" s="80"/>
      <c r="GYX2" s="80"/>
      <c r="GYY2" s="80"/>
      <c r="GYZ2" s="80"/>
      <c r="GZA2" s="80"/>
      <c r="GZB2" s="80"/>
      <c r="GZC2" s="80"/>
      <c r="GZD2" s="80"/>
      <c r="GZE2" s="80"/>
      <c r="GZF2" s="80"/>
      <c r="GZG2" s="80"/>
      <c r="GZH2" s="80"/>
      <c r="GZI2" s="80"/>
      <c r="GZJ2" s="80"/>
      <c r="GZK2" s="80"/>
      <c r="GZL2" s="80"/>
      <c r="GZM2" s="80"/>
      <c r="GZN2" s="80"/>
      <c r="GZO2" s="80"/>
      <c r="GZP2" s="80"/>
      <c r="GZQ2" s="80"/>
      <c r="GZR2" s="80"/>
      <c r="GZS2" s="80"/>
      <c r="GZT2" s="80"/>
      <c r="GZU2" s="80"/>
      <c r="GZV2" s="80"/>
      <c r="GZW2" s="80"/>
      <c r="GZX2" s="80"/>
      <c r="GZY2" s="80"/>
      <c r="GZZ2" s="80"/>
      <c r="HAA2" s="80"/>
      <c r="HAB2" s="80"/>
      <c r="HAC2" s="80"/>
      <c r="HAD2" s="80"/>
      <c r="HAE2" s="80"/>
      <c r="HAF2" s="80"/>
      <c r="HAG2" s="80"/>
      <c r="HAH2" s="80"/>
      <c r="HAI2" s="80"/>
      <c r="HAJ2" s="80"/>
      <c r="HAK2" s="80"/>
      <c r="HAL2" s="80"/>
      <c r="HAM2" s="80"/>
      <c r="HAN2" s="80"/>
      <c r="HAO2" s="80"/>
      <c r="HAP2" s="80"/>
      <c r="HAQ2" s="80"/>
      <c r="HAR2" s="80"/>
      <c r="HAS2" s="80"/>
      <c r="HAT2" s="80"/>
      <c r="HAU2" s="80"/>
      <c r="HAV2" s="80"/>
      <c r="HAW2" s="80"/>
      <c r="HAX2" s="80"/>
      <c r="HAY2" s="80"/>
      <c r="HAZ2" s="80"/>
      <c r="HBA2" s="80"/>
      <c r="HBB2" s="80"/>
      <c r="HBC2" s="80"/>
      <c r="HBD2" s="80"/>
      <c r="HBE2" s="80"/>
      <c r="HBF2" s="80"/>
      <c r="HBG2" s="80"/>
      <c r="HBH2" s="80"/>
      <c r="HBI2" s="80"/>
      <c r="HBJ2" s="80"/>
      <c r="HBK2" s="80"/>
      <c r="HBL2" s="80"/>
      <c r="HBM2" s="80"/>
      <c r="HBN2" s="80"/>
      <c r="HBO2" s="80"/>
      <c r="HBP2" s="80"/>
      <c r="HBQ2" s="80"/>
      <c r="HBR2" s="80"/>
      <c r="HBS2" s="80"/>
      <c r="HBT2" s="80"/>
      <c r="HBU2" s="80"/>
      <c r="HBV2" s="80"/>
      <c r="HBW2" s="80"/>
      <c r="HBX2" s="80"/>
      <c r="HBY2" s="80"/>
      <c r="HBZ2" s="80"/>
      <c r="HCA2" s="80"/>
      <c r="HCB2" s="80"/>
      <c r="HCC2" s="80"/>
      <c r="HCD2" s="80"/>
      <c r="HCE2" s="80"/>
      <c r="HCF2" s="80"/>
      <c r="HCG2" s="80"/>
      <c r="HCH2" s="80"/>
      <c r="HCI2" s="80"/>
      <c r="HCJ2" s="80"/>
      <c r="HCK2" s="80"/>
      <c r="HCL2" s="80"/>
      <c r="HCM2" s="80"/>
      <c r="HCN2" s="80"/>
      <c r="HCO2" s="80"/>
      <c r="HCP2" s="80"/>
      <c r="HCQ2" s="80"/>
      <c r="HCR2" s="80"/>
      <c r="HCS2" s="80"/>
      <c r="HCT2" s="80"/>
      <c r="HCU2" s="80"/>
      <c r="HCV2" s="80"/>
      <c r="HCW2" s="80"/>
      <c r="HCX2" s="80"/>
      <c r="HCY2" s="80"/>
      <c r="HCZ2" s="80"/>
      <c r="HDA2" s="80"/>
      <c r="HDB2" s="80"/>
      <c r="HDC2" s="80"/>
      <c r="HDD2" s="80"/>
      <c r="HDE2" s="80"/>
      <c r="HDF2" s="80"/>
      <c r="HDG2" s="80"/>
      <c r="HDH2" s="80"/>
      <c r="HDI2" s="80"/>
      <c r="HDJ2" s="80"/>
      <c r="HDK2" s="80"/>
      <c r="HDL2" s="80"/>
      <c r="HDM2" s="80"/>
      <c r="HDN2" s="80"/>
      <c r="HDO2" s="80"/>
      <c r="HDP2" s="80"/>
      <c r="HDQ2" s="80"/>
      <c r="HDR2" s="80"/>
      <c r="HDS2" s="80"/>
      <c r="HDT2" s="80"/>
      <c r="HDU2" s="80"/>
      <c r="HDV2" s="80"/>
      <c r="HDW2" s="80"/>
      <c r="HDX2" s="80"/>
      <c r="HDY2" s="80"/>
      <c r="HDZ2" s="80"/>
      <c r="HEA2" s="80"/>
      <c r="HEB2" s="80"/>
      <c r="HEC2" s="80"/>
      <c r="HED2" s="80"/>
      <c r="HEE2" s="80"/>
      <c r="HEF2" s="80"/>
      <c r="HEG2" s="80"/>
      <c r="HEH2" s="80"/>
      <c r="HEI2" s="80"/>
      <c r="HEJ2" s="80"/>
      <c r="HEK2" s="80"/>
      <c r="HEL2" s="80"/>
      <c r="HEM2" s="80"/>
      <c r="HEN2" s="80"/>
      <c r="HEO2" s="80"/>
      <c r="HEP2" s="80"/>
      <c r="HEQ2" s="80"/>
      <c r="HER2" s="80"/>
      <c r="HES2" s="80"/>
      <c r="HET2" s="80"/>
      <c r="HEU2" s="80"/>
      <c r="HEV2" s="80"/>
      <c r="HEW2" s="80"/>
      <c r="HEX2" s="80"/>
      <c r="HEY2" s="80"/>
      <c r="HEZ2" s="80"/>
      <c r="HFA2" s="80"/>
      <c r="HFB2" s="80"/>
      <c r="HFC2" s="80"/>
      <c r="HFD2" s="80"/>
      <c r="HFE2" s="80"/>
      <c r="HFF2" s="80"/>
      <c r="HFG2" s="80"/>
      <c r="HFH2" s="80"/>
      <c r="HFI2" s="80"/>
      <c r="HFJ2" s="80"/>
      <c r="HFK2" s="80"/>
      <c r="HFL2" s="80"/>
      <c r="HFM2" s="80"/>
      <c r="HFN2" s="80"/>
      <c r="HFO2" s="80"/>
      <c r="HFP2" s="80"/>
      <c r="HFQ2" s="80"/>
      <c r="HFR2" s="80"/>
      <c r="HFS2" s="80"/>
      <c r="HFT2" s="80"/>
      <c r="HFU2" s="80"/>
      <c r="HFV2" s="80"/>
      <c r="HFW2" s="80"/>
      <c r="HFX2" s="80"/>
      <c r="HFY2" s="80"/>
      <c r="HFZ2" s="80"/>
      <c r="HGA2" s="80"/>
      <c r="HGB2" s="80"/>
      <c r="HGC2" s="80"/>
      <c r="HGD2" s="80"/>
      <c r="HGE2" s="80"/>
      <c r="HGF2" s="80"/>
      <c r="HGG2" s="80"/>
      <c r="HGH2" s="80"/>
      <c r="HGI2" s="80"/>
      <c r="HGJ2" s="80"/>
      <c r="HGK2" s="80"/>
      <c r="HGL2" s="80"/>
      <c r="HGM2" s="80"/>
      <c r="HGN2" s="80"/>
      <c r="HGO2" s="80"/>
      <c r="HGP2" s="80"/>
      <c r="HGQ2" s="80"/>
      <c r="HGR2" s="80"/>
      <c r="HGS2" s="80"/>
      <c r="HGT2" s="80"/>
      <c r="HGU2" s="80"/>
      <c r="HGV2" s="80"/>
      <c r="HGW2" s="80"/>
      <c r="HGX2" s="80"/>
      <c r="HGY2" s="80"/>
      <c r="HGZ2" s="80"/>
      <c r="HHA2" s="80"/>
      <c r="HHB2" s="80"/>
      <c r="HHC2" s="80"/>
      <c r="HHD2" s="80"/>
      <c r="HHE2" s="80"/>
      <c r="HHF2" s="80"/>
      <c r="HHG2" s="80"/>
      <c r="HHH2" s="80"/>
      <c r="HHI2" s="80"/>
      <c r="HHJ2" s="80"/>
      <c r="HHK2" s="80"/>
      <c r="HHL2" s="80"/>
      <c r="HHM2" s="80"/>
      <c r="HHN2" s="80"/>
      <c r="HHO2" s="80"/>
      <c r="HHP2" s="80"/>
      <c r="HHQ2" s="80"/>
      <c r="HHR2" s="80"/>
      <c r="HHS2" s="80"/>
      <c r="HHT2" s="80"/>
      <c r="HHU2" s="80"/>
      <c r="HHV2" s="80"/>
      <c r="HHW2" s="80"/>
      <c r="HHX2" s="80"/>
      <c r="HHY2" s="80"/>
      <c r="HHZ2" s="80"/>
      <c r="HIA2" s="80"/>
      <c r="HIB2" s="80"/>
      <c r="HIC2" s="80"/>
      <c r="HID2" s="80"/>
      <c r="HIE2" s="80"/>
      <c r="HIF2" s="80"/>
      <c r="HIG2" s="80"/>
      <c r="HIH2" s="80"/>
      <c r="HII2" s="80"/>
      <c r="HIJ2" s="80"/>
      <c r="HIK2" s="80"/>
      <c r="HIL2" s="80"/>
      <c r="HIM2" s="80"/>
      <c r="HIN2" s="80"/>
      <c r="HIO2" s="80"/>
      <c r="HIP2" s="80"/>
      <c r="HIQ2" s="80"/>
      <c r="HIR2" s="80"/>
      <c r="HIS2" s="80"/>
      <c r="HIT2" s="80"/>
      <c r="HIU2" s="80"/>
      <c r="HIV2" s="80"/>
      <c r="HIW2" s="80"/>
      <c r="HIX2" s="80"/>
      <c r="HIY2" s="80"/>
      <c r="HIZ2" s="80"/>
      <c r="HJA2" s="80"/>
      <c r="HJB2" s="80"/>
      <c r="HJC2" s="80"/>
      <c r="HJD2" s="80"/>
      <c r="HJE2" s="80"/>
      <c r="HJF2" s="80"/>
      <c r="HJG2" s="80"/>
      <c r="HJH2" s="80"/>
      <c r="HJI2" s="80"/>
      <c r="HJJ2" s="80"/>
      <c r="HJK2" s="80"/>
      <c r="HJL2" s="80"/>
      <c r="HJM2" s="80"/>
      <c r="HJN2" s="80"/>
      <c r="HJO2" s="80"/>
      <c r="HJP2" s="80"/>
      <c r="HJQ2" s="80"/>
      <c r="HJR2" s="80"/>
      <c r="HJS2" s="80"/>
      <c r="HJT2" s="80"/>
      <c r="HJU2" s="80"/>
      <c r="HJV2" s="80"/>
      <c r="HJW2" s="80"/>
      <c r="HJX2" s="80"/>
      <c r="HJY2" s="80"/>
      <c r="HJZ2" s="80"/>
      <c r="HKA2" s="80"/>
      <c r="HKB2" s="80"/>
      <c r="HKC2" s="80"/>
      <c r="HKD2" s="80"/>
      <c r="HKE2" s="80"/>
      <c r="HKF2" s="80"/>
      <c r="HKG2" s="80"/>
      <c r="HKH2" s="80"/>
      <c r="HKI2" s="80"/>
      <c r="HKJ2" s="80"/>
      <c r="HKK2" s="80"/>
      <c r="HKL2" s="80"/>
      <c r="HKM2" s="80"/>
      <c r="HKN2" s="80"/>
      <c r="HKO2" s="80"/>
      <c r="HKP2" s="80"/>
      <c r="HKQ2" s="80"/>
      <c r="HKR2" s="80"/>
      <c r="HKS2" s="80"/>
      <c r="HKT2" s="80"/>
      <c r="HKU2" s="80"/>
      <c r="HKV2" s="80"/>
      <c r="HKW2" s="80"/>
      <c r="HKX2" s="80"/>
      <c r="HKY2" s="80"/>
      <c r="HKZ2" s="80"/>
      <c r="HLA2" s="80"/>
      <c r="HLB2" s="80"/>
      <c r="HLC2" s="80"/>
      <c r="HLD2" s="80"/>
      <c r="HLE2" s="80"/>
      <c r="HLF2" s="80"/>
      <c r="HLG2" s="80"/>
      <c r="HLH2" s="80"/>
      <c r="HLI2" s="80"/>
      <c r="HLJ2" s="80"/>
      <c r="HLK2" s="80"/>
      <c r="HLL2" s="80"/>
      <c r="HLM2" s="80"/>
      <c r="HLN2" s="80"/>
      <c r="HLO2" s="80"/>
      <c r="HLP2" s="80"/>
      <c r="HLQ2" s="80"/>
      <c r="HLR2" s="80"/>
      <c r="HLS2" s="80"/>
      <c r="HLT2" s="80"/>
      <c r="HLU2" s="80"/>
      <c r="HLV2" s="80"/>
      <c r="HLW2" s="80"/>
      <c r="HLX2" s="80"/>
      <c r="HLY2" s="80"/>
      <c r="HLZ2" s="80"/>
      <c r="HMA2" s="80"/>
      <c r="HMB2" s="80"/>
      <c r="HMC2" s="80"/>
      <c r="HMD2" s="80"/>
      <c r="HME2" s="80"/>
      <c r="HMF2" s="80"/>
      <c r="HMG2" s="80"/>
      <c r="HMH2" s="80"/>
      <c r="HMI2" s="80"/>
      <c r="HMJ2" s="80"/>
      <c r="HMK2" s="80"/>
      <c r="HML2" s="80"/>
      <c r="HMM2" s="80"/>
      <c r="HMN2" s="80"/>
      <c r="HMO2" s="80"/>
      <c r="HMP2" s="80"/>
      <c r="HMQ2" s="80"/>
      <c r="HMR2" s="80"/>
      <c r="HMS2" s="80"/>
      <c r="HMT2" s="80"/>
      <c r="HMU2" s="80"/>
      <c r="HMV2" s="80"/>
      <c r="HMW2" s="80"/>
      <c r="HMX2" s="80"/>
      <c r="HMY2" s="80"/>
      <c r="HMZ2" s="80"/>
      <c r="HNA2" s="80"/>
      <c r="HNB2" s="80"/>
      <c r="HNC2" s="80"/>
      <c r="HND2" s="80"/>
      <c r="HNE2" s="80"/>
      <c r="HNF2" s="80"/>
      <c r="HNG2" s="80"/>
      <c r="HNH2" s="80"/>
      <c r="HNI2" s="80"/>
      <c r="HNJ2" s="80"/>
      <c r="HNK2" s="80"/>
      <c r="HNL2" s="80"/>
      <c r="HNM2" s="80"/>
      <c r="HNN2" s="80"/>
      <c r="HNO2" s="80"/>
      <c r="HNP2" s="80"/>
      <c r="HNQ2" s="80"/>
      <c r="HNR2" s="80"/>
      <c r="HNS2" s="80"/>
      <c r="HNT2" s="80"/>
      <c r="HNU2" s="80"/>
      <c r="HNV2" s="80"/>
      <c r="HNW2" s="80"/>
      <c r="HNX2" s="80"/>
      <c r="HNY2" s="80"/>
      <c r="HNZ2" s="80"/>
      <c r="HOA2" s="80"/>
      <c r="HOB2" s="80"/>
      <c r="HOC2" s="80"/>
      <c r="HOD2" s="80"/>
      <c r="HOE2" s="80"/>
      <c r="HOF2" s="80"/>
      <c r="HOG2" s="80"/>
      <c r="HOH2" s="80"/>
      <c r="HOI2" s="80"/>
      <c r="HOJ2" s="80"/>
      <c r="HOK2" s="80"/>
      <c r="HOL2" s="80"/>
      <c r="HOM2" s="80"/>
      <c r="HON2" s="80"/>
      <c r="HOO2" s="80"/>
      <c r="HOP2" s="80"/>
      <c r="HOQ2" s="80"/>
      <c r="HOR2" s="80"/>
      <c r="HOS2" s="80"/>
      <c r="HOT2" s="80"/>
      <c r="HOU2" s="80"/>
      <c r="HOV2" s="80"/>
      <c r="HOW2" s="80"/>
      <c r="HOX2" s="80"/>
      <c r="HOY2" s="80"/>
      <c r="HOZ2" s="80"/>
      <c r="HPA2" s="80"/>
      <c r="HPB2" s="80"/>
      <c r="HPC2" s="80"/>
      <c r="HPD2" s="80"/>
      <c r="HPE2" s="80"/>
      <c r="HPF2" s="80"/>
      <c r="HPG2" s="80"/>
      <c r="HPH2" s="80"/>
      <c r="HPI2" s="80"/>
      <c r="HPJ2" s="80"/>
      <c r="HPK2" s="80"/>
      <c r="HPL2" s="80"/>
      <c r="HPM2" s="80"/>
      <c r="HPN2" s="80"/>
      <c r="HPO2" s="80"/>
      <c r="HPP2" s="80"/>
      <c r="HPQ2" s="80"/>
      <c r="HPR2" s="80"/>
      <c r="HPS2" s="80"/>
      <c r="HPT2" s="80"/>
      <c r="HPU2" s="80"/>
      <c r="HPV2" s="80"/>
      <c r="HPW2" s="80"/>
      <c r="HPX2" s="80"/>
      <c r="HPY2" s="80"/>
      <c r="HPZ2" s="80"/>
      <c r="HQA2" s="80"/>
      <c r="HQB2" s="80"/>
      <c r="HQC2" s="80"/>
      <c r="HQD2" s="80"/>
      <c r="HQE2" s="80"/>
      <c r="HQF2" s="80"/>
      <c r="HQG2" s="80"/>
      <c r="HQH2" s="80"/>
      <c r="HQI2" s="80"/>
      <c r="HQJ2" s="80"/>
      <c r="HQK2" s="80"/>
      <c r="HQL2" s="80"/>
      <c r="HQM2" s="80"/>
      <c r="HQN2" s="80"/>
      <c r="HQO2" s="80"/>
      <c r="HQP2" s="80"/>
      <c r="HQQ2" s="80"/>
      <c r="HQR2" s="80"/>
      <c r="HQS2" s="80"/>
      <c r="HQT2" s="80"/>
      <c r="HQU2" s="80"/>
      <c r="HQV2" s="80"/>
      <c r="HQW2" s="80"/>
      <c r="HQX2" s="80"/>
      <c r="HQY2" s="80"/>
      <c r="HQZ2" s="80"/>
      <c r="HRA2" s="80"/>
      <c r="HRB2" s="80"/>
      <c r="HRC2" s="80"/>
      <c r="HRD2" s="80"/>
      <c r="HRE2" s="80"/>
      <c r="HRF2" s="80"/>
      <c r="HRG2" s="80"/>
      <c r="HRH2" s="80"/>
      <c r="HRI2" s="80"/>
      <c r="HRJ2" s="80"/>
      <c r="HRK2" s="80"/>
      <c r="HRL2" s="80"/>
      <c r="HRM2" s="80"/>
      <c r="HRN2" s="80"/>
      <c r="HRO2" s="80"/>
      <c r="HRP2" s="80"/>
      <c r="HRQ2" s="80"/>
      <c r="HRR2" s="80"/>
      <c r="HRS2" s="80"/>
      <c r="HRT2" s="80"/>
      <c r="HRU2" s="80"/>
      <c r="HRV2" s="80"/>
      <c r="HRW2" s="80"/>
      <c r="HRX2" s="80"/>
      <c r="HRY2" s="80"/>
      <c r="HRZ2" s="80"/>
      <c r="HSA2" s="80"/>
      <c r="HSB2" s="80"/>
      <c r="HSC2" s="80"/>
      <c r="HSD2" s="80"/>
      <c r="HSE2" s="80"/>
      <c r="HSF2" s="80"/>
      <c r="HSG2" s="80"/>
      <c r="HSH2" s="80"/>
      <c r="HSI2" s="80"/>
      <c r="HSJ2" s="80"/>
      <c r="HSK2" s="80"/>
      <c r="HSL2" s="80"/>
      <c r="HSM2" s="80"/>
      <c r="HSN2" s="80"/>
      <c r="HSO2" s="80"/>
      <c r="HSP2" s="80"/>
      <c r="HSQ2" s="80"/>
      <c r="HSR2" s="80"/>
      <c r="HSS2" s="80"/>
      <c r="HST2" s="80"/>
      <c r="HSU2" s="80"/>
      <c r="HSV2" s="80"/>
      <c r="HSW2" s="80"/>
      <c r="HSX2" s="80"/>
      <c r="HSY2" s="80"/>
      <c r="HSZ2" s="80"/>
      <c r="HTA2" s="80"/>
      <c r="HTB2" s="80"/>
      <c r="HTC2" s="80"/>
      <c r="HTD2" s="80"/>
      <c r="HTE2" s="80"/>
      <c r="HTF2" s="80"/>
      <c r="HTG2" s="80"/>
      <c r="HTH2" s="80"/>
      <c r="HTI2" s="80"/>
      <c r="HTJ2" s="80"/>
      <c r="HTK2" s="80"/>
      <c r="HTL2" s="80"/>
      <c r="HTM2" s="80"/>
      <c r="HTN2" s="80"/>
      <c r="HTO2" s="80"/>
      <c r="HTP2" s="80"/>
      <c r="HTQ2" s="80"/>
      <c r="HTR2" s="80"/>
      <c r="HTS2" s="80"/>
      <c r="HTT2" s="80"/>
      <c r="HTU2" s="80"/>
      <c r="HTV2" s="80"/>
      <c r="HTW2" s="80"/>
      <c r="HTX2" s="80"/>
      <c r="HTY2" s="80"/>
      <c r="HTZ2" s="80"/>
      <c r="HUA2" s="80"/>
      <c r="HUB2" s="80"/>
      <c r="HUC2" s="80"/>
      <c r="HUD2" s="80"/>
      <c r="HUE2" s="80"/>
      <c r="HUF2" s="80"/>
      <c r="HUG2" s="80"/>
      <c r="HUH2" s="80"/>
      <c r="HUI2" s="80"/>
      <c r="HUJ2" s="80"/>
      <c r="HUK2" s="80"/>
      <c r="HUL2" s="80"/>
      <c r="HUM2" s="80"/>
      <c r="HUN2" s="80"/>
      <c r="HUO2" s="80"/>
      <c r="HUP2" s="80"/>
      <c r="HUQ2" s="80"/>
      <c r="HUR2" s="80"/>
      <c r="HUS2" s="80"/>
      <c r="HUT2" s="80"/>
      <c r="HUU2" s="80"/>
      <c r="HUV2" s="80"/>
      <c r="HUW2" s="80"/>
      <c r="HUX2" s="80"/>
      <c r="HUY2" s="80"/>
      <c r="HUZ2" s="80"/>
      <c r="HVA2" s="80"/>
      <c r="HVB2" s="80"/>
      <c r="HVC2" s="80"/>
      <c r="HVD2" s="80"/>
      <c r="HVE2" s="80"/>
      <c r="HVF2" s="80"/>
      <c r="HVG2" s="80"/>
      <c r="HVH2" s="80"/>
      <c r="HVI2" s="80"/>
      <c r="HVJ2" s="80"/>
      <c r="HVK2" s="80"/>
      <c r="HVL2" s="80"/>
      <c r="HVM2" s="80"/>
      <c r="HVN2" s="80"/>
      <c r="HVO2" s="80"/>
      <c r="HVP2" s="80"/>
      <c r="HVQ2" s="80"/>
      <c r="HVR2" s="80"/>
      <c r="HVS2" s="80"/>
      <c r="HVT2" s="80"/>
      <c r="HVU2" s="80"/>
      <c r="HVV2" s="80"/>
      <c r="HVW2" s="80"/>
      <c r="HVX2" s="80"/>
      <c r="HVY2" s="80"/>
      <c r="HVZ2" s="80"/>
      <c r="HWA2" s="80"/>
      <c r="HWB2" s="80"/>
      <c r="HWC2" s="80"/>
      <c r="HWD2" s="80"/>
      <c r="HWE2" s="80"/>
      <c r="HWF2" s="80"/>
      <c r="HWG2" s="80"/>
      <c r="HWH2" s="80"/>
      <c r="HWI2" s="80"/>
      <c r="HWJ2" s="80"/>
      <c r="HWK2" s="80"/>
      <c r="HWL2" s="80"/>
      <c r="HWM2" s="80"/>
      <c r="HWN2" s="80"/>
      <c r="HWO2" s="80"/>
      <c r="HWP2" s="80"/>
      <c r="HWQ2" s="80"/>
      <c r="HWR2" s="80"/>
      <c r="HWS2" s="80"/>
      <c r="HWT2" s="80"/>
      <c r="HWU2" s="80"/>
      <c r="HWV2" s="80"/>
      <c r="HWW2" s="80"/>
      <c r="HWX2" s="80"/>
      <c r="HWY2" s="80"/>
      <c r="HWZ2" s="80"/>
      <c r="HXA2" s="80"/>
      <c r="HXB2" s="80"/>
      <c r="HXC2" s="80"/>
      <c r="HXD2" s="80"/>
      <c r="HXE2" s="80"/>
      <c r="HXF2" s="80"/>
      <c r="HXG2" s="80"/>
      <c r="HXH2" s="80"/>
      <c r="HXI2" s="80"/>
      <c r="HXJ2" s="80"/>
      <c r="HXK2" s="80"/>
      <c r="HXL2" s="80"/>
      <c r="HXM2" s="80"/>
      <c r="HXN2" s="80"/>
      <c r="HXO2" s="80"/>
      <c r="HXP2" s="80"/>
      <c r="HXQ2" s="80"/>
      <c r="HXR2" s="80"/>
      <c r="HXS2" s="80"/>
      <c r="HXT2" s="80"/>
      <c r="HXU2" s="80"/>
      <c r="HXV2" s="80"/>
      <c r="HXW2" s="80"/>
      <c r="HXX2" s="80"/>
      <c r="HXY2" s="80"/>
      <c r="HXZ2" s="80"/>
      <c r="HYA2" s="80"/>
      <c r="HYB2" s="80"/>
      <c r="HYC2" s="80"/>
      <c r="HYD2" s="80"/>
      <c r="HYE2" s="80"/>
      <c r="HYF2" s="80"/>
      <c r="HYG2" s="80"/>
      <c r="HYH2" s="80"/>
      <c r="HYI2" s="80"/>
      <c r="HYJ2" s="80"/>
      <c r="HYK2" s="80"/>
      <c r="HYL2" s="80"/>
      <c r="HYM2" s="80"/>
      <c r="HYN2" s="80"/>
      <c r="HYO2" s="80"/>
      <c r="HYP2" s="80"/>
      <c r="HYQ2" s="80"/>
      <c r="HYR2" s="80"/>
      <c r="HYS2" s="80"/>
      <c r="HYT2" s="80"/>
      <c r="HYU2" s="80"/>
      <c r="HYV2" s="80"/>
      <c r="HYW2" s="80"/>
      <c r="HYX2" s="80"/>
      <c r="HYY2" s="80"/>
      <c r="HYZ2" s="80"/>
      <c r="HZA2" s="80"/>
      <c r="HZB2" s="80"/>
      <c r="HZC2" s="80"/>
      <c r="HZD2" s="80"/>
      <c r="HZE2" s="80"/>
      <c r="HZF2" s="80"/>
      <c r="HZG2" s="80"/>
      <c r="HZH2" s="80"/>
      <c r="HZI2" s="80"/>
      <c r="HZJ2" s="80"/>
      <c r="HZK2" s="80"/>
      <c r="HZL2" s="80"/>
      <c r="HZM2" s="80"/>
      <c r="HZN2" s="80"/>
      <c r="HZO2" s="80"/>
      <c r="HZP2" s="80"/>
      <c r="HZQ2" s="80"/>
      <c r="HZR2" s="80"/>
      <c r="HZS2" s="80"/>
      <c r="HZT2" s="80"/>
      <c r="HZU2" s="80"/>
      <c r="HZV2" s="80"/>
      <c r="HZW2" s="80"/>
      <c r="HZX2" s="80"/>
      <c r="HZY2" s="80"/>
      <c r="HZZ2" s="80"/>
      <c r="IAA2" s="80"/>
      <c r="IAB2" s="80"/>
      <c r="IAC2" s="80"/>
      <c r="IAD2" s="80"/>
      <c r="IAE2" s="80"/>
      <c r="IAF2" s="80"/>
      <c r="IAG2" s="80"/>
      <c r="IAH2" s="80"/>
      <c r="IAI2" s="80"/>
      <c r="IAJ2" s="80"/>
      <c r="IAK2" s="80"/>
      <c r="IAL2" s="80"/>
      <c r="IAM2" s="80"/>
      <c r="IAN2" s="80"/>
      <c r="IAO2" s="80"/>
      <c r="IAP2" s="80"/>
      <c r="IAQ2" s="80"/>
      <c r="IAR2" s="80"/>
      <c r="IAS2" s="80"/>
      <c r="IAT2" s="80"/>
      <c r="IAU2" s="80"/>
      <c r="IAV2" s="80"/>
      <c r="IAW2" s="80"/>
      <c r="IAX2" s="80"/>
      <c r="IAY2" s="80"/>
      <c r="IAZ2" s="80"/>
      <c r="IBA2" s="80"/>
      <c r="IBB2" s="80"/>
      <c r="IBC2" s="80"/>
      <c r="IBD2" s="80"/>
      <c r="IBE2" s="80"/>
      <c r="IBF2" s="80"/>
      <c r="IBG2" s="80"/>
      <c r="IBH2" s="80"/>
      <c r="IBI2" s="80"/>
      <c r="IBJ2" s="80"/>
      <c r="IBK2" s="80"/>
      <c r="IBL2" s="80"/>
      <c r="IBM2" s="80"/>
      <c r="IBN2" s="80"/>
      <c r="IBO2" s="80"/>
      <c r="IBP2" s="80"/>
      <c r="IBQ2" s="80"/>
      <c r="IBR2" s="80"/>
      <c r="IBS2" s="80"/>
      <c r="IBT2" s="80"/>
      <c r="IBU2" s="80"/>
      <c r="IBV2" s="80"/>
      <c r="IBW2" s="80"/>
      <c r="IBX2" s="80"/>
      <c r="IBY2" s="80"/>
      <c r="IBZ2" s="80"/>
      <c r="ICA2" s="80"/>
      <c r="ICB2" s="80"/>
      <c r="ICC2" s="80"/>
      <c r="ICD2" s="80"/>
      <c r="ICE2" s="80"/>
      <c r="ICF2" s="80"/>
      <c r="ICG2" s="80"/>
      <c r="ICH2" s="80"/>
      <c r="ICI2" s="80"/>
      <c r="ICJ2" s="80"/>
      <c r="ICK2" s="80"/>
      <c r="ICL2" s="80"/>
      <c r="ICM2" s="80"/>
      <c r="ICN2" s="80"/>
      <c r="ICO2" s="80"/>
      <c r="ICP2" s="80"/>
      <c r="ICQ2" s="80"/>
      <c r="ICR2" s="80"/>
      <c r="ICS2" s="80"/>
      <c r="ICT2" s="80"/>
      <c r="ICU2" s="80"/>
      <c r="ICV2" s="80"/>
      <c r="ICW2" s="80"/>
      <c r="ICX2" s="80"/>
      <c r="ICY2" s="80"/>
      <c r="ICZ2" s="80"/>
      <c r="IDA2" s="80"/>
      <c r="IDB2" s="80"/>
      <c r="IDC2" s="80"/>
      <c r="IDD2" s="80"/>
      <c r="IDE2" s="80"/>
      <c r="IDF2" s="80"/>
      <c r="IDG2" s="80"/>
      <c r="IDH2" s="80"/>
      <c r="IDI2" s="80"/>
      <c r="IDJ2" s="80"/>
      <c r="IDK2" s="80"/>
      <c r="IDL2" s="80"/>
      <c r="IDM2" s="80"/>
      <c r="IDN2" s="80"/>
      <c r="IDO2" s="80"/>
      <c r="IDP2" s="80"/>
      <c r="IDQ2" s="80"/>
      <c r="IDR2" s="80"/>
      <c r="IDS2" s="80"/>
      <c r="IDT2" s="80"/>
      <c r="IDU2" s="80"/>
      <c r="IDV2" s="80"/>
      <c r="IDW2" s="80"/>
      <c r="IDX2" s="80"/>
      <c r="IDY2" s="80"/>
      <c r="IDZ2" s="80"/>
      <c r="IEA2" s="80"/>
      <c r="IEB2" s="80"/>
      <c r="IEC2" s="80"/>
      <c r="IED2" s="80"/>
      <c r="IEE2" s="80"/>
      <c r="IEF2" s="80"/>
      <c r="IEG2" s="80"/>
      <c r="IEH2" s="80"/>
      <c r="IEI2" s="80"/>
      <c r="IEJ2" s="80"/>
      <c r="IEK2" s="80"/>
      <c r="IEL2" s="80"/>
      <c r="IEM2" s="80"/>
      <c r="IEN2" s="80"/>
      <c r="IEO2" s="80"/>
      <c r="IEP2" s="80"/>
      <c r="IEQ2" s="80"/>
      <c r="IER2" s="80"/>
      <c r="IES2" s="80"/>
      <c r="IET2" s="80"/>
      <c r="IEU2" s="80"/>
      <c r="IEV2" s="80"/>
      <c r="IEW2" s="80"/>
      <c r="IEX2" s="80"/>
      <c r="IEY2" s="80"/>
      <c r="IEZ2" s="80"/>
      <c r="IFA2" s="80"/>
      <c r="IFB2" s="80"/>
      <c r="IFC2" s="80"/>
      <c r="IFD2" s="80"/>
      <c r="IFE2" s="80"/>
      <c r="IFF2" s="80"/>
      <c r="IFG2" s="80"/>
      <c r="IFH2" s="80"/>
      <c r="IFI2" s="80"/>
      <c r="IFJ2" s="80"/>
      <c r="IFK2" s="80"/>
      <c r="IFL2" s="80"/>
      <c r="IFM2" s="80"/>
      <c r="IFN2" s="80"/>
      <c r="IFO2" s="80"/>
      <c r="IFP2" s="80"/>
      <c r="IFQ2" s="80"/>
      <c r="IFR2" s="80"/>
      <c r="IFS2" s="80"/>
      <c r="IFT2" s="80"/>
      <c r="IFU2" s="80"/>
      <c r="IFV2" s="80"/>
      <c r="IFW2" s="80"/>
      <c r="IFX2" s="80"/>
      <c r="IFY2" s="80"/>
      <c r="IFZ2" s="80"/>
      <c r="IGA2" s="80"/>
      <c r="IGB2" s="80"/>
      <c r="IGC2" s="80"/>
      <c r="IGD2" s="80"/>
      <c r="IGE2" s="80"/>
      <c r="IGF2" s="80"/>
      <c r="IGG2" s="80"/>
      <c r="IGH2" s="80"/>
      <c r="IGI2" s="80"/>
      <c r="IGJ2" s="80"/>
      <c r="IGK2" s="80"/>
      <c r="IGL2" s="80"/>
      <c r="IGM2" s="80"/>
      <c r="IGN2" s="80"/>
      <c r="IGO2" s="80"/>
      <c r="IGP2" s="80"/>
      <c r="IGQ2" s="80"/>
      <c r="IGR2" s="80"/>
      <c r="IGS2" s="80"/>
      <c r="IGT2" s="80"/>
      <c r="IGU2" s="80"/>
      <c r="IGV2" s="80"/>
      <c r="IGW2" s="80"/>
      <c r="IGX2" s="80"/>
      <c r="IGY2" s="80"/>
      <c r="IGZ2" s="80"/>
      <c r="IHA2" s="80"/>
      <c r="IHB2" s="80"/>
      <c r="IHC2" s="80"/>
      <c r="IHD2" s="80"/>
      <c r="IHE2" s="80"/>
      <c r="IHF2" s="80"/>
      <c r="IHG2" s="80"/>
      <c r="IHH2" s="80"/>
      <c r="IHI2" s="80"/>
      <c r="IHJ2" s="80"/>
      <c r="IHK2" s="80"/>
      <c r="IHL2" s="80"/>
      <c r="IHM2" s="80"/>
      <c r="IHN2" s="80"/>
      <c r="IHO2" s="80"/>
      <c r="IHP2" s="80"/>
      <c r="IHQ2" s="80"/>
      <c r="IHR2" s="80"/>
      <c r="IHS2" s="80"/>
      <c r="IHT2" s="80"/>
      <c r="IHU2" s="80"/>
      <c r="IHV2" s="80"/>
      <c r="IHW2" s="80"/>
      <c r="IHX2" s="80"/>
      <c r="IHY2" s="80"/>
      <c r="IHZ2" s="80"/>
      <c r="IIA2" s="80"/>
      <c r="IIB2" s="80"/>
      <c r="IIC2" s="80"/>
      <c r="IID2" s="80"/>
      <c r="IIE2" s="80"/>
      <c r="IIF2" s="80"/>
      <c r="IIG2" s="80"/>
      <c r="IIH2" s="80"/>
      <c r="III2" s="80"/>
      <c r="IIJ2" s="80"/>
      <c r="IIK2" s="80"/>
      <c r="IIL2" s="80"/>
      <c r="IIM2" s="80"/>
      <c r="IIN2" s="80"/>
      <c r="IIO2" s="80"/>
      <c r="IIP2" s="80"/>
      <c r="IIQ2" s="80"/>
      <c r="IIR2" s="80"/>
      <c r="IIS2" s="80"/>
      <c r="IIT2" s="80"/>
      <c r="IIU2" s="80"/>
      <c r="IIV2" s="80"/>
      <c r="IIW2" s="80"/>
      <c r="IIX2" s="80"/>
      <c r="IIY2" s="80"/>
      <c r="IIZ2" s="80"/>
      <c r="IJA2" s="80"/>
      <c r="IJB2" s="80"/>
      <c r="IJC2" s="80"/>
      <c r="IJD2" s="80"/>
      <c r="IJE2" s="80"/>
      <c r="IJF2" s="80"/>
      <c r="IJG2" s="80"/>
      <c r="IJH2" s="80"/>
      <c r="IJI2" s="80"/>
      <c r="IJJ2" s="80"/>
      <c r="IJK2" s="80"/>
      <c r="IJL2" s="80"/>
      <c r="IJM2" s="80"/>
      <c r="IJN2" s="80"/>
      <c r="IJO2" s="80"/>
      <c r="IJP2" s="80"/>
      <c r="IJQ2" s="80"/>
      <c r="IJR2" s="80"/>
      <c r="IJS2" s="80"/>
      <c r="IJT2" s="80"/>
      <c r="IJU2" s="80"/>
      <c r="IJV2" s="80"/>
      <c r="IJW2" s="80"/>
      <c r="IJX2" s="80"/>
      <c r="IJY2" s="80"/>
      <c r="IJZ2" s="80"/>
      <c r="IKA2" s="80"/>
      <c r="IKB2" s="80"/>
      <c r="IKC2" s="80"/>
      <c r="IKD2" s="80"/>
      <c r="IKE2" s="80"/>
      <c r="IKF2" s="80"/>
      <c r="IKG2" s="80"/>
      <c r="IKH2" s="80"/>
      <c r="IKI2" s="80"/>
      <c r="IKJ2" s="80"/>
      <c r="IKK2" s="80"/>
      <c r="IKL2" s="80"/>
      <c r="IKM2" s="80"/>
      <c r="IKN2" s="80"/>
      <c r="IKO2" s="80"/>
      <c r="IKP2" s="80"/>
      <c r="IKQ2" s="80"/>
      <c r="IKR2" s="80"/>
      <c r="IKS2" s="80"/>
      <c r="IKT2" s="80"/>
      <c r="IKU2" s="80"/>
      <c r="IKV2" s="80"/>
      <c r="IKW2" s="80"/>
      <c r="IKX2" s="80"/>
      <c r="IKY2" s="80"/>
      <c r="IKZ2" s="80"/>
      <c r="ILA2" s="80"/>
      <c r="ILB2" s="80"/>
      <c r="ILC2" s="80"/>
      <c r="ILD2" s="80"/>
      <c r="ILE2" s="80"/>
      <c r="ILF2" s="80"/>
      <c r="ILG2" s="80"/>
      <c r="ILH2" s="80"/>
      <c r="ILI2" s="80"/>
      <c r="ILJ2" s="80"/>
      <c r="ILK2" s="80"/>
      <c r="ILL2" s="80"/>
      <c r="ILM2" s="80"/>
      <c r="ILN2" s="80"/>
      <c r="ILO2" s="80"/>
      <c r="ILP2" s="80"/>
      <c r="ILQ2" s="80"/>
      <c r="ILR2" s="80"/>
      <c r="ILS2" s="80"/>
      <c r="ILT2" s="80"/>
      <c r="ILU2" s="80"/>
      <c r="ILV2" s="80"/>
      <c r="ILW2" s="80"/>
      <c r="ILX2" s="80"/>
      <c r="ILY2" s="80"/>
      <c r="ILZ2" s="80"/>
      <c r="IMA2" s="80"/>
      <c r="IMB2" s="80"/>
      <c r="IMC2" s="80"/>
      <c r="IMD2" s="80"/>
      <c r="IME2" s="80"/>
      <c r="IMF2" s="80"/>
      <c r="IMG2" s="80"/>
      <c r="IMH2" s="80"/>
      <c r="IMI2" s="80"/>
      <c r="IMJ2" s="80"/>
      <c r="IMK2" s="80"/>
      <c r="IML2" s="80"/>
      <c r="IMM2" s="80"/>
      <c r="IMN2" s="80"/>
      <c r="IMO2" s="80"/>
      <c r="IMP2" s="80"/>
      <c r="IMQ2" s="80"/>
      <c r="IMR2" s="80"/>
      <c r="IMS2" s="80"/>
      <c r="IMT2" s="80"/>
      <c r="IMU2" s="80"/>
      <c r="IMV2" s="80"/>
      <c r="IMW2" s="80"/>
      <c r="IMX2" s="80"/>
      <c r="IMY2" s="80"/>
      <c r="IMZ2" s="80"/>
      <c r="INA2" s="80"/>
      <c r="INB2" s="80"/>
      <c r="INC2" s="80"/>
      <c r="IND2" s="80"/>
      <c r="INE2" s="80"/>
      <c r="INF2" s="80"/>
      <c r="ING2" s="80"/>
      <c r="INH2" s="80"/>
      <c r="INI2" s="80"/>
      <c r="INJ2" s="80"/>
      <c r="INK2" s="80"/>
      <c r="INL2" s="80"/>
      <c r="INM2" s="80"/>
      <c r="INN2" s="80"/>
      <c r="INO2" s="80"/>
      <c r="INP2" s="80"/>
      <c r="INQ2" s="80"/>
      <c r="INR2" s="80"/>
      <c r="INS2" s="80"/>
      <c r="INT2" s="80"/>
      <c r="INU2" s="80"/>
      <c r="INV2" s="80"/>
      <c r="INW2" s="80"/>
      <c r="INX2" s="80"/>
      <c r="INY2" s="80"/>
      <c r="INZ2" s="80"/>
      <c r="IOA2" s="80"/>
      <c r="IOB2" s="80"/>
      <c r="IOC2" s="80"/>
      <c r="IOD2" s="80"/>
      <c r="IOE2" s="80"/>
      <c r="IOF2" s="80"/>
      <c r="IOG2" s="80"/>
      <c r="IOH2" s="80"/>
      <c r="IOI2" s="80"/>
      <c r="IOJ2" s="80"/>
      <c r="IOK2" s="80"/>
      <c r="IOL2" s="80"/>
      <c r="IOM2" s="80"/>
      <c r="ION2" s="80"/>
      <c r="IOO2" s="80"/>
      <c r="IOP2" s="80"/>
      <c r="IOQ2" s="80"/>
      <c r="IOR2" s="80"/>
      <c r="IOS2" s="80"/>
      <c r="IOT2" s="80"/>
      <c r="IOU2" s="80"/>
      <c r="IOV2" s="80"/>
      <c r="IOW2" s="80"/>
      <c r="IOX2" s="80"/>
      <c r="IOY2" s="80"/>
      <c r="IOZ2" s="80"/>
      <c r="IPA2" s="80"/>
      <c r="IPB2" s="80"/>
      <c r="IPC2" s="80"/>
      <c r="IPD2" s="80"/>
      <c r="IPE2" s="80"/>
      <c r="IPF2" s="80"/>
      <c r="IPG2" s="80"/>
      <c r="IPH2" s="80"/>
      <c r="IPI2" s="80"/>
      <c r="IPJ2" s="80"/>
      <c r="IPK2" s="80"/>
      <c r="IPL2" s="80"/>
      <c r="IPM2" s="80"/>
      <c r="IPN2" s="80"/>
      <c r="IPO2" s="80"/>
      <c r="IPP2" s="80"/>
      <c r="IPQ2" s="80"/>
      <c r="IPR2" s="80"/>
      <c r="IPS2" s="80"/>
      <c r="IPT2" s="80"/>
      <c r="IPU2" s="80"/>
      <c r="IPV2" s="80"/>
      <c r="IPW2" s="80"/>
      <c r="IPX2" s="80"/>
      <c r="IPY2" s="80"/>
      <c r="IPZ2" s="80"/>
      <c r="IQA2" s="80"/>
      <c r="IQB2" s="80"/>
      <c r="IQC2" s="80"/>
      <c r="IQD2" s="80"/>
      <c r="IQE2" s="80"/>
      <c r="IQF2" s="80"/>
      <c r="IQG2" s="80"/>
      <c r="IQH2" s="80"/>
      <c r="IQI2" s="80"/>
      <c r="IQJ2" s="80"/>
      <c r="IQK2" s="80"/>
      <c r="IQL2" s="80"/>
      <c r="IQM2" s="80"/>
      <c r="IQN2" s="80"/>
      <c r="IQO2" s="80"/>
      <c r="IQP2" s="80"/>
      <c r="IQQ2" s="80"/>
      <c r="IQR2" s="80"/>
      <c r="IQS2" s="80"/>
      <c r="IQT2" s="80"/>
      <c r="IQU2" s="80"/>
      <c r="IQV2" s="80"/>
      <c r="IQW2" s="80"/>
      <c r="IQX2" s="80"/>
      <c r="IQY2" s="80"/>
      <c r="IQZ2" s="80"/>
      <c r="IRA2" s="80"/>
      <c r="IRB2" s="80"/>
      <c r="IRC2" s="80"/>
      <c r="IRD2" s="80"/>
      <c r="IRE2" s="80"/>
      <c r="IRF2" s="80"/>
      <c r="IRG2" s="80"/>
      <c r="IRH2" s="80"/>
      <c r="IRI2" s="80"/>
      <c r="IRJ2" s="80"/>
      <c r="IRK2" s="80"/>
      <c r="IRL2" s="80"/>
      <c r="IRM2" s="80"/>
      <c r="IRN2" s="80"/>
      <c r="IRO2" s="80"/>
      <c r="IRP2" s="80"/>
      <c r="IRQ2" s="80"/>
      <c r="IRR2" s="80"/>
      <c r="IRS2" s="80"/>
      <c r="IRT2" s="80"/>
      <c r="IRU2" s="80"/>
      <c r="IRV2" s="80"/>
      <c r="IRW2" s="80"/>
      <c r="IRX2" s="80"/>
      <c r="IRY2" s="80"/>
      <c r="IRZ2" s="80"/>
      <c r="ISA2" s="80"/>
      <c r="ISB2" s="80"/>
      <c r="ISC2" s="80"/>
      <c r="ISD2" s="80"/>
      <c r="ISE2" s="80"/>
      <c r="ISF2" s="80"/>
      <c r="ISG2" s="80"/>
      <c r="ISH2" s="80"/>
      <c r="ISI2" s="80"/>
      <c r="ISJ2" s="80"/>
      <c r="ISK2" s="80"/>
      <c r="ISL2" s="80"/>
      <c r="ISM2" s="80"/>
      <c r="ISN2" s="80"/>
      <c r="ISO2" s="80"/>
      <c r="ISP2" s="80"/>
      <c r="ISQ2" s="80"/>
      <c r="ISR2" s="80"/>
      <c r="ISS2" s="80"/>
      <c r="IST2" s="80"/>
      <c r="ISU2" s="80"/>
      <c r="ISV2" s="80"/>
      <c r="ISW2" s="80"/>
      <c r="ISX2" s="80"/>
      <c r="ISY2" s="80"/>
      <c r="ISZ2" s="80"/>
      <c r="ITA2" s="80"/>
      <c r="ITB2" s="80"/>
      <c r="ITC2" s="80"/>
      <c r="ITD2" s="80"/>
      <c r="ITE2" s="80"/>
      <c r="ITF2" s="80"/>
      <c r="ITG2" s="80"/>
      <c r="ITH2" s="80"/>
      <c r="ITI2" s="80"/>
      <c r="ITJ2" s="80"/>
      <c r="ITK2" s="80"/>
      <c r="ITL2" s="80"/>
      <c r="ITM2" s="80"/>
      <c r="ITN2" s="80"/>
      <c r="ITO2" s="80"/>
      <c r="ITP2" s="80"/>
      <c r="ITQ2" s="80"/>
      <c r="ITR2" s="80"/>
      <c r="ITS2" s="80"/>
      <c r="ITT2" s="80"/>
      <c r="ITU2" s="80"/>
      <c r="ITV2" s="80"/>
      <c r="ITW2" s="80"/>
      <c r="ITX2" s="80"/>
      <c r="ITY2" s="80"/>
      <c r="ITZ2" s="80"/>
      <c r="IUA2" s="80"/>
      <c r="IUB2" s="80"/>
      <c r="IUC2" s="80"/>
      <c r="IUD2" s="80"/>
      <c r="IUE2" s="80"/>
      <c r="IUF2" s="80"/>
      <c r="IUG2" s="80"/>
      <c r="IUH2" s="80"/>
      <c r="IUI2" s="80"/>
      <c r="IUJ2" s="80"/>
      <c r="IUK2" s="80"/>
      <c r="IUL2" s="80"/>
      <c r="IUM2" s="80"/>
      <c r="IUN2" s="80"/>
      <c r="IUO2" s="80"/>
      <c r="IUP2" s="80"/>
      <c r="IUQ2" s="80"/>
      <c r="IUR2" s="80"/>
      <c r="IUS2" s="80"/>
      <c r="IUT2" s="80"/>
      <c r="IUU2" s="80"/>
      <c r="IUV2" s="80"/>
      <c r="IUW2" s="80"/>
      <c r="IUX2" s="80"/>
      <c r="IUY2" s="80"/>
      <c r="IUZ2" s="80"/>
      <c r="IVA2" s="80"/>
      <c r="IVB2" s="80"/>
      <c r="IVC2" s="80"/>
      <c r="IVD2" s="80"/>
      <c r="IVE2" s="80"/>
      <c r="IVF2" s="80"/>
      <c r="IVG2" s="80"/>
      <c r="IVH2" s="80"/>
      <c r="IVI2" s="80"/>
      <c r="IVJ2" s="80"/>
      <c r="IVK2" s="80"/>
      <c r="IVL2" s="80"/>
      <c r="IVM2" s="80"/>
      <c r="IVN2" s="80"/>
      <c r="IVO2" s="80"/>
      <c r="IVP2" s="80"/>
      <c r="IVQ2" s="80"/>
      <c r="IVR2" s="80"/>
      <c r="IVS2" s="80"/>
      <c r="IVT2" s="80"/>
      <c r="IVU2" s="80"/>
      <c r="IVV2" s="80"/>
      <c r="IVW2" s="80"/>
      <c r="IVX2" s="80"/>
      <c r="IVY2" s="80"/>
      <c r="IVZ2" s="80"/>
      <c r="IWA2" s="80"/>
      <c r="IWB2" s="80"/>
      <c r="IWC2" s="80"/>
      <c r="IWD2" s="80"/>
      <c r="IWE2" s="80"/>
      <c r="IWF2" s="80"/>
      <c r="IWG2" s="80"/>
      <c r="IWH2" s="80"/>
      <c r="IWI2" s="80"/>
      <c r="IWJ2" s="80"/>
      <c r="IWK2" s="80"/>
      <c r="IWL2" s="80"/>
      <c r="IWM2" s="80"/>
      <c r="IWN2" s="80"/>
      <c r="IWO2" s="80"/>
      <c r="IWP2" s="80"/>
      <c r="IWQ2" s="80"/>
      <c r="IWR2" s="80"/>
      <c r="IWS2" s="80"/>
      <c r="IWT2" s="80"/>
      <c r="IWU2" s="80"/>
      <c r="IWV2" s="80"/>
      <c r="IWW2" s="80"/>
      <c r="IWX2" s="80"/>
      <c r="IWY2" s="80"/>
      <c r="IWZ2" s="80"/>
      <c r="IXA2" s="80"/>
      <c r="IXB2" s="80"/>
      <c r="IXC2" s="80"/>
      <c r="IXD2" s="80"/>
      <c r="IXE2" s="80"/>
      <c r="IXF2" s="80"/>
      <c r="IXG2" s="80"/>
      <c r="IXH2" s="80"/>
      <c r="IXI2" s="80"/>
      <c r="IXJ2" s="80"/>
      <c r="IXK2" s="80"/>
      <c r="IXL2" s="80"/>
      <c r="IXM2" s="80"/>
      <c r="IXN2" s="80"/>
      <c r="IXO2" s="80"/>
      <c r="IXP2" s="80"/>
      <c r="IXQ2" s="80"/>
      <c r="IXR2" s="80"/>
      <c r="IXS2" s="80"/>
      <c r="IXT2" s="80"/>
      <c r="IXU2" s="80"/>
      <c r="IXV2" s="80"/>
      <c r="IXW2" s="80"/>
      <c r="IXX2" s="80"/>
      <c r="IXY2" s="80"/>
      <c r="IXZ2" s="80"/>
      <c r="IYA2" s="80"/>
      <c r="IYB2" s="80"/>
      <c r="IYC2" s="80"/>
      <c r="IYD2" s="80"/>
      <c r="IYE2" s="80"/>
      <c r="IYF2" s="80"/>
      <c r="IYG2" s="80"/>
      <c r="IYH2" s="80"/>
      <c r="IYI2" s="80"/>
      <c r="IYJ2" s="80"/>
      <c r="IYK2" s="80"/>
      <c r="IYL2" s="80"/>
      <c r="IYM2" s="80"/>
      <c r="IYN2" s="80"/>
      <c r="IYO2" s="80"/>
      <c r="IYP2" s="80"/>
      <c r="IYQ2" s="80"/>
      <c r="IYR2" s="80"/>
      <c r="IYS2" s="80"/>
      <c r="IYT2" s="80"/>
      <c r="IYU2" s="80"/>
      <c r="IYV2" s="80"/>
      <c r="IYW2" s="80"/>
      <c r="IYX2" s="80"/>
      <c r="IYY2" s="80"/>
      <c r="IYZ2" s="80"/>
      <c r="IZA2" s="80"/>
      <c r="IZB2" s="80"/>
      <c r="IZC2" s="80"/>
      <c r="IZD2" s="80"/>
      <c r="IZE2" s="80"/>
      <c r="IZF2" s="80"/>
      <c r="IZG2" s="80"/>
      <c r="IZH2" s="80"/>
      <c r="IZI2" s="80"/>
      <c r="IZJ2" s="80"/>
      <c r="IZK2" s="80"/>
      <c r="IZL2" s="80"/>
      <c r="IZM2" s="80"/>
      <c r="IZN2" s="80"/>
      <c r="IZO2" s="80"/>
      <c r="IZP2" s="80"/>
      <c r="IZQ2" s="80"/>
      <c r="IZR2" s="80"/>
      <c r="IZS2" s="80"/>
      <c r="IZT2" s="80"/>
      <c r="IZU2" s="80"/>
      <c r="IZV2" s="80"/>
      <c r="IZW2" s="80"/>
      <c r="IZX2" s="80"/>
      <c r="IZY2" s="80"/>
      <c r="IZZ2" s="80"/>
      <c r="JAA2" s="80"/>
      <c r="JAB2" s="80"/>
      <c r="JAC2" s="80"/>
      <c r="JAD2" s="80"/>
      <c r="JAE2" s="80"/>
      <c r="JAF2" s="80"/>
      <c r="JAG2" s="80"/>
      <c r="JAH2" s="80"/>
      <c r="JAI2" s="80"/>
      <c r="JAJ2" s="80"/>
      <c r="JAK2" s="80"/>
      <c r="JAL2" s="80"/>
      <c r="JAM2" s="80"/>
      <c r="JAN2" s="80"/>
      <c r="JAO2" s="80"/>
      <c r="JAP2" s="80"/>
      <c r="JAQ2" s="80"/>
      <c r="JAR2" s="80"/>
      <c r="JAS2" s="80"/>
      <c r="JAT2" s="80"/>
      <c r="JAU2" s="80"/>
      <c r="JAV2" s="80"/>
      <c r="JAW2" s="80"/>
      <c r="JAX2" s="80"/>
      <c r="JAY2" s="80"/>
      <c r="JAZ2" s="80"/>
      <c r="JBA2" s="80"/>
      <c r="JBB2" s="80"/>
      <c r="JBC2" s="80"/>
      <c r="JBD2" s="80"/>
      <c r="JBE2" s="80"/>
      <c r="JBF2" s="80"/>
      <c r="JBG2" s="80"/>
      <c r="JBH2" s="80"/>
      <c r="JBI2" s="80"/>
      <c r="JBJ2" s="80"/>
      <c r="JBK2" s="80"/>
      <c r="JBL2" s="80"/>
      <c r="JBM2" s="80"/>
      <c r="JBN2" s="80"/>
      <c r="JBO2" s="80"/>
      <c r="JBP2" s="80"/>
      <c r="JBQ2" s="80"/>
      <c r="JBR2" s="80"/>
      <c r="JBS2" s="80"/>
      <c r="JBT2" s="80"/>
      <c r="JBU2" s="80"/>
      <c r="JBV2" s="80"/>
      <c r="JBW2" s="80"/>
      <c r="JBX2" s="80"/>
      <c r="JBY2" s="80"/>
      <c r="JBZ2" s="80"/>
      <c r="JCA2" s="80"/>
      <c r="JCB2" s="80"/>
      <c r="JCC2" s="80"/>
      <c r="JCD2" s="80"/>
      <c r="JCE2" s="80"/>
      <c r="JCF2" s="80"/>
      <c r="JCG2" s="80"/>
      <c r="JCH2" s="80"/>
      <c r="JCI2" s="80"/>
      <c r="JCJ2" s="80"/>
      <c r="JCK2" s="80"/>
      <c r="JCL2" s="80"/>
      <c r="JCM2" s="80"/>
      <c r="JCN2" s="80"/>
      <c r="JCO2" s="80"/>
      <c r="JCP2" s="80"/>
      <c r="JCQ2" s="80"/>
      <c r="JCR2" s="80"/>
      <c r="JCS2" s="80"/>
      <c r="JCT2" s="80"/>
      <c r="JCU2" s="80"/>
      <c r="JCV2" s="80"/>
      <c r="JCW2" s="80"/>
      <c r="JCX2" s="80"/>
      <c r="JCY2" s="80"/>
      <c r="JCZ2" s="80"/>
      <c r="JDA2" s="80"/>
      <c r="JDB2" s="80"/>
      <c r="JDC2" s="80"/>
      <c r="JDD2" s="80"/>
      <c r="JDE2" s="80"/>
      <c r="JDF2" s="80"/>
      <c r="JDG2" s="80"/>
      <c r="JDH2" s="80"/>
      <c r="JDI2" s="80"/>
      <c r="JDJ2" s="80"/>
      <c r="JDK2" s="80"/>
      <c r="JDL2" s="80"/>
      <c r="JDM2" s="80"/>
      <c r="JDN2" s="80"/>
      <c r="JDO2" s="80"/>
      <c r="JDP2" s="80"/>
      <c r="JDQ2" s="80"/>
      <c r="JDR2" s="80"/>
      <c r="JDS2" s="80"/>
      <c r="JDT2" s="80"/>
      <c r="JDU2" s="80"/>
      <c r="JDV2" s="80"/>
      <c r="JDW2" s="80"/>
      <c r="JDX2" s="80"/>
      <c r="JDY2" s="80"/>
      <c r="JDZ2" s="80"/>
      <c r="JEA2" s="80"/>
      <c r="JEB2" s="80"/>
      <c r="JEC2" s="80"/>
      <c r="JED2" s="80"/>
      <c r="JEE2" s="80"/>
      <c r="JEF2" s="80"/>
      <c r="JEG2" s="80"/>
      <c r="JEH2" s="80"/>
      <c r="JEI2" s="80"/>
      <c r="JEJ2" s="80"/>
      <c r="JEK2" s="80"/>
      <c r="JEL2" s="80"/>
      <c r="JEM2" s="80"/>
      <c r="JEN2" s="80"/>
      <c r="JEO2" s="80"/>
      <c r="JEP2" s="80"/>
      <c r="JEQ2" s="80"/>
      <c r="JER2" s="80"/>
      <c r="JES2" s="80"/>
      <c r="JET2" s="80"/>
      <c r="JEU2" s="80"/>
      <c r="JEV2" s="80"/>
      <c r="JEW2" s="80"/>
      <c r="JEX2" s="80"/>
      <c r="JEY2" s="80"/>
      <c r="JEZ2" s="80"/>
      <c r="JFA2" s="80"/>
      <c r="JFB2" s="80"/>
      <c r="JFC2" s="80"/>
      <c r="JFD2" s="80"/>
      <c r="JFE2" s="80"/>
      <c r="JFF2" s="80"/>
      <c r="JFG2" s="80"/>
      <c r="JFH2" s="80"/>
      <c r="JFI2" s="80"/>
      <c r="JFJ2" s="80"/>
      <c r="JFK2" s="80"/>
      <c r="JFL2" s="80"/>
      <c r="JFM2" s="80"/>
      <c r="JFN2" s="80"/>
      <c r="JFO2" s="80"/>
      <c r="JFP2" s="80"/>
      <c r="JFQ2" s="80"/>
      <c r="JFR2" s="80"/>
      <c r="JFS2" s="80"/>
      <c r="JFT2" s="80"/>
      <c r="JFU2" s="80"/>
      <c r="JFV2" s="80"/>
      <c r="JFW2" s="80"/>
      <c r="JFX2" s="80"/>
      <c r="JFY2" s="80"/>
      <c r="JFZ2" s="80"/>
      <c r="JGA2" s="80"/>
      <c r="JGB2" s="80"/>
      <c r="JGC2" s="80"/>
      <c r="JGD2" s="80"/>
      <c r="JGE2" s="80"/>
      <c r="JGF2" s="80"/>
      <c r="JGG2" s="80"/>
      <c r="JGH2" s="80"/>
      <c r="JGI2" s="80"/>
      <c r="JGJ2" s="80"/>
      <c r="JGK2" s="80"/>
      <c r="JGL2" s="80"/>
      <c r="JGM2" s="80"/>
      <c r="JGN2" s="80"/>
      <c r="JGO2" s="80"/>
      <c r="JGP2" s="80"/>
      <c r="JGQ2" s="80"/>
      <c r="JGR2" s="80"/>
      <c r="JGS2" s="80"/>
      <c r="JGT2" s="80"/>
      <c r="JGU2" s="80"/>
      <c r="JGV2" s="80"/>
      <c r="JGW2" s="80"/>
      <c r="JGX2" s="80"/>
      <c r="JGY2" s="80"/>
      <c r="JGZ2" s="80"/>
      <c r="JHA2" s="80"/>
      <c r="JHB2" s="80"/>
      <c r="JHC2" s="80"/>
      <c r="JHD2" s="80"/>
      <c r="JHE2" s="80"/>
      <c r="JHF2" s="80"/>
      <c r="JHG2" s="80"/>
      <c r="JHH2" s="80"/>
      <c r="JHI2" s="80"/>
      <c r="JHJ2" s="80"/>
      <c r="JHK2" s="80"/>
      <c r="JHL2" s="80"/>
      <c r="JHM2" s="80"/>
      <c r="JHN2" s="80"/>
      <c r="JHO2" s="80"/>
      <c r="JHP2" s="80"/>
      <c r="JHQ2" s="80"/>
      <c r="JHR2" s="80"/>
      <c r="JHS2" s="80"/>
      <c r="JHT2" s="80"/>
      <c r="JHU2" s="80"/>
      <c r="JHV2" s="80"/>
      <c r="JHW2" s="80"/>
      <c r="JHX2" s="80"/>
      <c r="JHY2" s="80"/>
      <c r="JHZ2" s="80"/>
      <c r="JIA2" s="80"/>
      <c r="JIB2" s="80"/>
      <c r="JIC2" s="80"/>
      <c r="JID2" s="80"/>
      <c r="JIE2" s="80"/>
      <c r="JIF2" s="80"/>
      <c r="JIG2" s="80"/>
      <c r="JIH2" s="80"/>
      <c r="JII2" s="80"/>
      <c r="JIJ2" s="80"/>
      <c r="JIK2" s="80"/>
      <c r="JIL2" s="80"/>
      <c r="JIM2" s="80"/>
      <c r="JIN2" s="80"/>
      <c r="JIO2" s="80"/>
      <c r="JIP2" s="80"/>
      <c r="JIQ2" s="80"/>
      <c r="JIR2" s="80"/>
      <c r="JIS2" s="80"/>
      <c r="JIT2" s="80"/>
      <c r="JIU2" s="80"/>
      <c r="JIV2" s="80"/>
      <c r="JIW2" s="80"/>
      <c r="JIX2" s="80"/>
      <c r="JIY2" s="80"/>
      <c r="JIZ2" s="80"/>
      <c r="JJA2" s="80"/>
      <c r="JJB2" s="80"/>
      <c r="JJC2" s="80"/>
      <c r="JJD2" s="80"/>
      <c r="JJE2" s="80"/>
      <c r="JJF2" s="80"/>
      <c r="JJG2" s="80"/>
      <c r="JJH2" s="80"/>
      <c r="JJI2" s="80"/>
      <c r="JJJ2" s="80"/>
      <c r="JJK2" s="80"/>
      <c r="JJL2" s="80"/>
      <c r="JJM2" s="80"/>
      <c r="JJN2" s="80"/>
      <c r="JJO2" s="80"/>
      <c r="JJP2" s="80"/>
      <c r="JJQ2" s="80"/>
      <c r="JJR2" s="80"/>
      <c r="JJS2" s="80"/>
      <c r="JJT2" s="80"/>
      <c r="JJU2" s="80"/>
      <c r="JJV2" s="80"/>
      <c r="JJW2" s="80"/>
      <c r="JJX2" s="80"/>
      <c r="JJY2" s="80"/>
      <c r="JJZ2" s="80"/>
      <c r="JKA2" s="80"/>
      <c r="JKB2" s="80"/>
      <c r="JKC2" s="80"/>
      <c r="JKD2" s="80"/>
      <c r="JKE2" s="80"/>
      <c r="JKF2" s="80"/>
      <c r="JKG2" s="80"/>
      <c r="JKH2" s="80"/>
      <c r="JKI2" s="80"/>
      <c r="JKJ2" s="80"/>
      <c r="JKK2" s="80"/>
      <c r="JKL2" s="80"/>
      <c r="JKM2" s="80"/>
      <c r="JKN2" s="80"/>
      <c r="JKO2" s="80"/>
      <c r="JKP2" s="80"/>
      <c r="JKQ2" s="80"/>
      <c r="JKR2" s="80"/>
      <c r="JKS2" s="80"/>
      <c r="JKT2" s="80"/>
      <c r="JKU2" s="80"/>
      <c r="JKV2" s="80"/>
      <c r="JKW2" s="80"/>
      <c r="JKX2" s="80"/>
      <c r="JKY2" s="80"/>
      <c r="JKZ2" s="80"/>
      <c r="JLA2" s="80"/>
      <c r="JLB2" s="80"/>
      <c r="JLC2" s="80"/>
      <c r="JLD2" s="80"/>
      <c r="JLE2" s="80"/>
      <c r="JLF2" s="80"/>
      <c r="JLG2" s="80"/>
      <c r="JLH2" s="80"/>
      <c r="JLI2" s="80"/>
      <c r="JLJ2" s="80"/>
      <c r="JLK2" s="80"/>
      <c r="JLL2" s="80"/>
      <c r="JLM2" s="80"/>
      <c r="JLN2" s="80"/>
      <c r="JLO2" s="80"/>
      <c r="JLP2" s="80"/>
      <c r="JLQ2" s="80"/>
      <c r="JLR2" s="80"/>
      <c r="JLS2" s="80"/>
      <c r="JLT2" s="80"/>
      <c r="JLU2" s="80"/>
      <c r="JLV2" s="80"/>
      <c r="JLW2" s="80"/>
      <c r="JLX2" s="80"/>
      <c r="JLY2" s="80"/>
      <c r="JLZ2" s="80"/>
      <c r="JMA2" s="80"/>
      <c r="JMB2" s="80"/>
      <c r="JMC2" s="80"/>
      <c r="JMD2" s="80"/>
      <c r="JME2" s="80"/>
      <c r="JMF2" s="80"/>
      <c r="JMG2" s="80"/>
      <c r="JMH2" s="80"/>
      <c r="JMI2" s="80"/>
      <c r="JMJ2" s="80"/>
      <c r="JMK2" s="80"/>
      <c r="JML2" s="80"/>
      <c r="JMM2" s="80"/>
      <c r="JMN2" s="80"/>
      <c r="JMO2" s="80"/>
      <c r="JMP2" s="80"/>
      <c r="JMQ2" s="80"/>
      <c r="JMR2" s="80"/>
      <c r="JMS2" s="80"/>
      <c r="JMT2" s="80"/>
      <c r="JMU2" s="80"/>
      <c r="JMV2" s="80"/>
      <c r="JMW2" s="80"/>
      <c r="JMX2" s="80"/>
      <c r="JMY2" s="80"/>
      <c r="JMZ2" s="80"/>
      <c r="JNA2" s="80"/>
      <c r="JNB2" s="80"/>
      <c r="JNC2" s="80"/>
      <c r="JND2" s="80"/>
      <c r="JNE2" s="80"/>
      <c r="JNF2" s="80"/>
      <c r="JNG2" s="80"/>
      <c r="JNH2" s="80"/>
      <c r="JNI2" s="80"/>
      <c r="JNJ2" s="80"/>
      <c r="JNK2" s="80"/>
      <c r="JNL2" s="80"/>
      <c r="JNM2" s="80"/>
      <c r="JNN2" s="80"/>
      <c r="JNO2" s="80"/>
      <c r="JNP2" s="80"/>
      <c r="JNQ2" s="80"/>
      <c r="JNR2" s="80"/>
      <c r="JNS2" s="80"/>
      <c r="JNT2" s="80"/>
      <c r="JNU2" s="80"/>
      <c r="JNV2" s="80"/>
      <c r="JNW2" s="80"/>
      <c r="JNX2" s="80"/>
      <c r="JNY2" s="80"/>
      <c r="JNZ2" s="80"/>
      <c r="JOA2" s="80"/>
      <c r="JOB2" s="80"/>
      <c r="JOC2" s="80"/>
      <c r="JOD2" s="80"/>
      <c r="JOE2" s="80"/>
      <c r="JOF2" s="80"/>
      <c r="JOG2" s="80"/>
      <c r="JOH2" s="80"/>
      <c r="JOI2" s="80"/>
      <c r="JOJ2" s="80"/>
      <c r="JOK2" s="80"/>
      <c r="JOL2" s="80"/>
      <c r="JOM2" s="80"/>
      <c r="JON2" s="80"/>
      <c r="JOO2" s="80"/>
      <c r="JOP2" s="80"/>
      <c r="JOQ2" s="80"/>
      <c r="JOR2" s="80"/>
      <c r="JOS2" s="80"/>
      <c r="JOT2" s="80"/>
      <c r="JOU2" s="80"/>
      <c r="JOV2" s="80"/>
      <c r="JOW2" s="80"/>
      <c r="JOX2" s="80"/>
      <c r="JOY2" s="80"/>
      <c r="JOZ2" s="80"/>
      <c r="JPA2" s="80"/>
      <c r="JPB2" s="80"/>
      <c r="JPC2" s="80"/>
      <c r="JPD2" s="80"/>
      <c r="JPE2" s="80"/>
      <c r="JPF2" s="80"/>
      <c r="JPG2" s="80"/>
      <c r="JPH2" s="80"/>
      <c r="JPI2" s="80"/>
      <c r="JPJ2" s="80"/>
      <c r="JPK2" s="80"/>
      <c r="JPL2" s="80"/>
      <c r="JPM2" s="80"/>
      <c r="JPN2" s="80"/>
      <c r="JPO2" s="80"/>
      <c r="JPP2" s="80"/>
      <c r="JPQ2" s="80"/>
      <c r="JPR2" s="80"/>
      <c r="JPS2" s="80"/>
      <c r="JPT2" s="80"/>
      <c r="JPU2" s="80"/>
      <c r="JPV2" s="80"/>
      <c r="JPW2" s="80"/>
      <c r="JPX2" s="80"/>
      <c r="JPY2" s="80"/>
      <c r="JPZ2" s="80"/>
      <c r="JQA2" s="80"/>
      <c r="JQB2" s="80"/>
      <c r="JQC2" s="80"/>
      <c r="JQD2" s="80"/>
      <c r="JQE2" s="80"/>
      <c r="JQF2" s="80"/>
      <c r="JQG2" s="80"/>
      <c r="JQH2" s="80"/>
      <c r="JQI2" s="80"/>
      <c r="JQJ2" s="80"/>
      <c r="JQK2" s="80"/>
      <c r="JQL2" s="80"/>
      <c r="JQM2" s="80"/>
      <c r="JQN2" s="80"/>
      <c r="JQO2" s="80"/>
      <c r="JQP2" s="80"/>
      <c r="JQQ2" s="80"/>
      <c r="JQR2" s="80"/>
      <c r="JQS2" s="80"/>
      <c r="JQT2" s="80"/>
      <c r="JQU2" s="80"/>
      <c r="JQV2" s="80"/>
      <c r="JQW2" s="80"/>
      <c r="JQX2" s="80"/>
      <c r="JQY2" s="80"/>
      <c r="JQZ2" s="80"/>
      <c r="JRA2" s="80"/>
      <c r="JRB2" s="80"/>
      <c r="JRC2" s="80"/>
      <c r="JRD2" s="80"/>
      <c r="JRE2" s="80"/>
      <c r="JRF2" s="80"/>
      <c r="JRG2" s="80"/>
      <c r="JRH2" s="80"/>
      <c r="JRI2" s="80"/>
      <c r="JRJ2" s="80"/>
      <c r="JRK2" s="80"/>
      <c r="JRL2" s="80"/>
      <c r="JRM2" s="80"/>
      <c r="JRN2" s="80"/>
      <c r="JRO2" s="80"/>
      <c r="JRP2" s="80"/>
      <c r="JRQ2" s="80"/>
      <c r="JRR2" s="80"/>
      <c r="JRS2" s="80"/>
      <c r="JRT2" s="80"/>
      <c r="JRU2" s="80"/>
      <c r="JRV2" s="80"/>
      <c r="JRW2" s="80"/>
      <c r="JRX2" s="80"/>
      <c r="JRY2" s="80"/>
      <c r="JRZ2" s="80"/>
      <c r="JSA2" s="80"/>
      <c r="JSB2" s="80"/>
      <c r="JSC2" s="80"/>
      <c r="JSD2" s="80"/>
      <c r="JSE2" s="80"/>
      <c r="JSF2" s="80"/>
      <c r="JSG2" s="80"/>
      <c r="JSH2" s="80"/>
      <c r="JSI2" s="80"/>
      <c r="JSJ2" s="80"/>
      <c r="JSK2" s="80"/>
      <c r="JSL2" s="80"/>
      <c r="JSM2" s="80"/>
      <c r="JSN2" s="80"/>
      <c r="JSO2" s="80"/>
      <c r="JSP2" s="80"/>
      <c r="JSQ2" s="80"/>
      <c r="JSR2" s="80"/>
      <c r="JSS2" s="80"/>
      <c r="JST2" s="80"/>
      <c r="JSU2" s="80"/>
      <c r="JSV2" s="80"/>
      <c r="JSW2" s="80"/>
      <c r="JSX2" s="80"/>
      <c r="JSY2" s="80"/>
      <c r="JSZ2" s="80"/>
      <c r="JTA2" s="80"/>
      <c r="JTB2" s="80"/>
      <c r="JTC2" s="80"/>
      <c r="JTD2" s="80"/>
      <c r="JTE2" s="80"/>
      <c r="JTF2" s="80"/>
      <c r="JTG2" s="80"/>
      <c r="JTH2" s="80"/>
      <c r="JTI2" s="80"/>
      <c r="JTJ2" s="80"/>
      <c r="JTK2" s="80"/>
      <c r="JTL2" s="80"/>
      <c r="JTM2" s="80"/>
      <c r="JTN2" s="80"/>
      <c r="JTO2" s="80"/>
      <c r="JTP2" s="80"/>
      <c r="JTQ2" s="80"/>
      <c r="JTR2" s="80"/>
      <c r="JTS2" s="80"/>
      <c r="JTT2" s="80"/>
      <c r="JTU2" s="80"/>
      <c r="JTV2" s="80"/>
      <c r="JTW2" s="80"/>
      <c r="JTX2" s="80"/>
      <c r="JTY2" s="80"/>
      <c r="JTZ2" s="80"/>
      <c r="JUA2" s="80"/>
      <c r="JUB2" s="80"/>
      <c r="JUC2" s="80"/>
      <c r="JUD2" s="80"/>
      <c r="JUE2" s="80"/>
      <c r="JUF2" s="80"/>
      <c r="JUG2" s="80"/>
      <c r="JUH2" s="80"/>
      <c r="JUI2" s="80"/>
      <c r="JUJ2" s="80"/>
      <c r="JUK2" s="80"/>
      <c r="JUL2" s="80"/>
      <c r="JUM2" s="80"/>
      <c r="JUN2" s="80"/>
      <c r="JUO2" s="80"/>
      <c r="JUP2" s="80"/>
      <c r="JUQ2" s="80"/>
      <c r="JUR2" s="80"/>
      <c r="JUS2" s="80"/>
      <c r="JUT2" s="80"/>
      <c r="JUU2" s="80"/>
      <c r="JUV2" s="80"/>
      <c r="JUW2" s="80"/>
      <c r="JUX2" s="80"/>
      <c r="JUY2" s="80"/>
      <c r="JUZ2" s="80"/>
      <c r="JVA2" s="80"/>
      <c r="JVB2" s="80"/>
      <c r="JVC2" s="80"/>
      <c r="JVD2" s="80"/>
      <c r="JVE2" s="80"/>
      <c r="JVF2" s="80"/>
      <c r="JVG2" s="80"/>
      <c r="JVH2" s="80"/>
      <c r="JVI2" s="80"/>
      <c r="JVJ2" s="80"/>
      <c r="JVK2" s="80"/>
      <c r="JVL2" s="80"/>
      <c r="JVM2" s="80"/>
      <c r="JVN2" s="80"/>
      <c r="JVO2" s="80"/>
      <c r="JVP2" s="80"/>
      <c r="JVQ2" s="80"/>
      <c r="JVR2" s="80"/>
      <c r="JVS2" s="80"/>
      <c r="JVT2" s="80"/>
      <c r="JVU2" s="80"/>
      <c r="JVV2" s="80"/>
      <c r="JVW2" s="80"/>
      <c r="JVX2" s="80"/>
      <c r="JVY2" s="80"/>
      <c r="JVZ2" s="80"/>
      <c r="JWA2" s="80"/>
      <c r="JWB2" s="80"/>
      <c r="JWC2" s="80"/>
      <c r="JWD2" s="80"/>
      <c r="JWE2" s="80"/>
      <c r="JWF2" s="80"/>
      <c r="JWG2" s="80"/>
      <c r="JWH2" s="80"/>
      <c r="JWI2" s="80"/>
      <c r="JWJ2" s="80"/>
      <c r="JWK2" s="80"/>
      <c r="JWL2" s="80"/>
      <c r="JWM2" s="80"/>
      <c r="JWN2" s="80"/>
      <c r="JWO2" s="80"/>
      <c r="JWP2" s="80"/>
      <c r="JWQ2" s="80"/>
      <c r="JWR2" s="80"/>
      <c r="JWS2" s="80"/>
      <c r="JWT2" s="80"/>
      <c r="JWU2" s="80"/>
      <c r="JWV2" s="80"/>
      <c r="JWW2" s="80"/>
      <c r="JWX2" s="80"/>
      <c r="JWY2" s="80"/>
      <c r="JWZ2" s="80"/>
      <c r="JXA2" s="80"/>
      <c r="JXB2" s="80"/>
      <c r="JXC2" s="80"/>
      <c r="JXD2" s="80"/>
      <c r="JXE2" s="80"/>
      <c r="JXF2" s="80"/>
      <c r="JXG2" s="80"/>
      <c r="JXH2" s="80"/>
      <c r="JXI2" s="80"/>
      <c r="JXJ2" s="80"/>
      <c r="JXK2" s="80"/>
      <c r="JXL2" s="80"/>
      <c r="JXM2" s="80"/>
      <c r="JXN2" s="80"/>
      <c r="JXO2" s="80"/>
      <c r="JXP2" s="80"/>
      <c r="JXQ2" s="80"/>
      <c r="JXR2" s="80"/>
      <c r="JXS2" s="80"/>
      <c r="JXT2" s="80"/>
      <c r="JXU2" s="80"/>
      <c r="JXV2" s="80"/>
      <c r="JXW2" s="80"/>
      <c r="JXX2" s="80"/>
      <c r="JXY2" s="80"/>
      <c r="JXZ2" s="80"/>
      <c r="JYA2" s="80"/>
      <c r="JYB2" s="80"/>
      <c r="JYC2" s="80"/>
      <c r="JYD2" s="80"/>
      <c r="JYE2" s="80"/>
      <c r="JYF2" s="80"/>
      <c r="JYG2" s="80"/>
      <c r="JYH2" s="80"/>
      <c r="JYI2" s="80"/>
      <c r="JYJ2" s="80"/>
      <c r="JYK2" s="80"/>
      <c r="JYL2" s="80"/>
      <c r="JYM2" s="80"/>
      <c r="JYN2" s="80"/>
      <c r="JYO2" s="80"/>
      <c r="JYP2" s="80"/>
      <c r="JYQ2" s="80"/>
      <c r="JYR2" s="80"/>
      <c r="JYS2" s="80"/>
      <c r="JYT2" s="80"/>
      <c r="JYU2" s="80"/>
      <c r="JYV2" s="80"/>
      <c r="JYW2" s="80"/>
      <c r="JYX2" s="80"/>
      <c r="JYY2" s="80"/>
      <c r="JYZ2" s="80"/>
      <c r="JZA2" s="80"/>
      <c r="JZB2" s="80"/>
      <c r="JZC2" s="80"/>
      <c r="JZD2" s="80"/>
      <c r="JZE2" s="80"/>
      <c r="JZF2" s="80"/>
      <c r="JZG2" s="80"/>
      <c r="JZH2" s="80"/>
      <c r="JZI2" s="80"/>
      <c r="JZJ2" s="80"/>
      <c r="JZK2" s="80"/>
      <c r="JZL2" s="80"/>
      <c r="JZM2" s="80"/>
      <c r="JZN2" s="80"/>
      <c r="JZO2" s="80"/>
      <c r="JZP2" s="80"/>
      <c r="JZQ2" s="80"/>
      <c r="JZR2" s="80"/>
      <c r="JZS2" s="80"/>
      <c r="JZT2" s="80"/>
      <c r="JZU2" s="80"/>
      <c r="JZV2" s="80"/>
      <c r="JZW2" s="80"/>
      <c r="JZX2" s="80"/>
      <c r="JZY2" s="80"/>
      <c r="JZZ2" s="80"/>
      <c r="KAA2" s="80"/>
      <c r="KAB2" s="80"/>
      <c r="KAC2" s="80"/>
      <c r="KAD2" s="80"/>
      <c r="KAE2" s="80"/>
      <c r="KAF2" s="80"/>
      <c r="KAG2" s="80"/>
      <c r="KAH2" s="80"/>
      <c r="KAI2" s="80"/>
      <c r="KAJ2" s="80"/>
      <c r="KAK2" s="80"/>
      <c r="KAL2" s="80"/>
      <c r="KAM2" s="80"/>
      <c r="KAN2" s="80"/>
      <c r="KAO2" s="80"/>
      <c r="KAP2" s="80"/>
      <c r="KAQ2" s="80"/>
      <c r="KAR2" s="80"/>
      <c r="KAS2" s="80"/>
      <c r="KAT2" s="80"/>
      <c r="KAU2" s="80"/>
      <c r="KAV2" s="80"/>
      <c r="KAW2" s="80"/>
      <c r="KAX2" s="80"/>
      <c r="KAY2" s="80"/>
      <c r="KAZ2" s="80"/>
      <c r="KBA2" s="80"/>
      <c r="KBB2" s="80"/>
      <c r="KBC2" s="80"/>
      <c r="KBD2" s="80"/>
      <c r="KBE2" s="80"/>
      <c r="KBF2" s="80"/>
      <c r="KBG2" s="80"/>
      <c r="KBH2" s="80"/>
      <c r="KBI2" s="80"/>
      <c r="KBJ2" s="80"/>
      <c r="KBK2" s="80"/>
      <c r="KBL2" s="80"/>
      <c r="KBM2" s="80"/>
      <c r="KBN2" s="80"/>
      <c r="KBO2" s="80"/>
      <c r="KBP2" s="80"/>
      <c r="KBQ2" s="80"/>
      <c r="KBR2" s="80"/>
      <c r="KBS2" s="80"/>
      <c r="KBT2" s="80"/>
      <c r="KBU2" s="80"/>
      <c r="KBV2" s="80"/>
      <c r="KBW2" s="80"/>
      <c r="KBX2" s="80"/>
      <c r="KBY2" s="80"/>
      <c r="KBZ2" s="80"/>
      <c r="KCA2" s="80"/>
      <c r="KCB2" s="80"/>
      <c r="KCC2" s="80"/>
      <c r="KCD2" s="80"/>
      <c r="KCE2" s="80"/>
      <c r="KCF2" s="80"/>
      <c r="KCG2" s="80"/>
      <c r="KCH2" s="80"/>
      <c r="KCI2" s="80"/>
      <c r="KCJ2" s="80"/>
      <c r="KCK2" s="80"/>
      <c r="KCL2" s="80"/>
      <c r="KCM2" s="80"/>
      <c r="KCN2" s="80"/>
      <c r="KCO2" s="80"/>
      <c r="KCP2" s="80"/>
      <c r="KCQ2" s="80"/>
      <c r="KCR2" s="80"/>
      <c r="KCS2" s="80"/>
      <c r="KCT2" s="80"/>
      <c r="KCU2" s="80"/>
      <c r="KCV2" s="80"/>
      <c r="KCW2" s="80"/>
      <c r="KCX2" s="80"/>
      <c r="KCY2" s="80"/>
      <c r="KCZ2" s="80"/>
      <c r="KDA2" s="80"/>
      <c r="KDB2" s="80"/>
      <c r="KDC2" s="80"/>
      <c r="KDD2" s="80"/>
      <c r="KDE2" s="80"/>
      <c r="KDF2" s="80"/>
      <c r="KDG2" s="80"/>
      <c r="KDH2" s="80"/>
      <c r="KDI2" s="80"/>
      <c r="KDJ2" s="80"/>
      <c r="KDK2" s="80"/>
      <c r="KDL2" s="80"/>
      <c r="KDM2" s="80"/>
      <c r="KDN2" s="80"/>
      <c r="KDO2" s="80"/>
      <c r="KDP2" s="80"/>
      <c r="KDQ2" s="80"/>
      <c r="KDR2" s="80"/>
      <c r="KDS2" s="80"/>
      <c r="KDT2" s="80"/>
      <c r="KDU2" s="80"/>
      <c r="KDV2" s="80"/>
      <c r="KDW2" s="80"/>
      <c r="KDX2" s="80"/>
      <c r="KDY2" s="80"/>
      <c r="KDZ2" s="80"/>
      <c r="KEA2" s="80"/>
      <c r="KEB2" s="80"/>
      <c r="KEC2" s="80"/>
      <c r="KED2" s="80"/>
      <c r="KEE2" s="80"/>
      <c r="KEF2" s="80"/>
      <c r="KEG2" s="80"/>
      <c r="KEH2" s="80"/>
      <c r="KEI2" s="80"/>
      <c r="KEJ2" s="80"/>
      <c r="KEK2" s="80"/>
      <c r="KEL2" s="80"/>
      <c r="KEM2" s="80"/>
      <c r="KEN2" s="80"/>
      <c r="KEO2" s="80"/>
      <c r="KEP2" s="80"/>
      <c r="KEQ2" s="80"/>
      <c r="KER2" s="80"/>
      <c r="KES2" s="80"/>
      <c r="KET2" s="80"/>
      <c r="KEU2" s="80"/>
      <c r="KEV2" s="80"/>
      <c r="KEW2" s="80"/>
      <c r="KEX2" s="80"/>
      <c r="KEY2" s="80"/>
      <c r="KEZ2" s="80"/>
      <c r="KFA2" s="80"/>
      <c r="KFB2" s="80"/>
      <c r="KFC2" s="80"/>
      <c r="KFD2" s="80"/>
      <c r="KFE2" s="80"/>
      <c r="KFF2" s="80"/>
      <c r="KFG2" s="80"/>
      <c r="KFH2" s="80"/>
      <c r="KFI2" s="80"/>
      <c r="KFJ2" s="80"/>
      <c r="KFK2" s="80"/>
      <c r="KFL2" s="80"/>
      <c r="KFM2" s="80"/>
      <c r="KFN2" s="80"/>
      <c r="KFO2" s="80"/>
      <c r="KFP2" s="80"/>
      <c r="KFQ2" s="80"/>
      <c r="KFR2" s="80"/>
      <c r="KFS2" s="80"/>
      <c r="KFT2" s="80"/>
      <c r="KFU2" s="80"/>
      <c r="KFV2" s="80"/>
      <c r="KFW2" s="80"/>
      <c r="KFX2" s="80"/>
      <c r="KFY2" s="80"/>
      <c r="KFZ2" s="80"/>
      <c r="KGA2" s="80"/>
      <c r="KGB2" s="80"/>
      <c r="KGC2" s="80"/>
      <c r="KGD2" s="80"/>
      <c r="KGE2" s="80"/>
      <c r="KGF2" s="80"/>
      <c r="KGG2" s="80"/>
      <c r="KGH2" s="80"/>
      <c r="KGI2" s="80"/>
      <c r="KGJ2" s="80"/>
      <c r="KGK2" s="80"/>
      <c r="KGL2" s="80"/>
      <c r="KGM2" s="80"/>
      <c r="KGN2" s="80"/>
      <c r="KGO2" s="80"/>
      <c r="KGP2" s="80"/>
      <c r="KGQ2" s="80"/>
      <c r="KGR2" s="80"/>
      <c r="KGS2" s="80"/>
      <c r="KGT2" s="80"/>
      <c r="KGU2" s="80"/>
      <c r="KGV2" s="80"/>
      <c r="KGW2" s="80"/>
      <c r="KGX2" s="80"/>
      <c r="KGY2" s="80"/>
      <c r="KGZ2" s="80"/>
      <c r="KHA2" s="80"/>
      <c r="KHB2" s="80"/>
      <c r="KHC2" s="80"/>
      <c r="KHD2" s="80"/>
      <c r="KHE2" s="80"/>
      <c r="KHF2" s="80"/>
      <c r="KHG2" s="80"/>
      <c r="KHH2" s="80"/>
      <c r="KHI2" s="80"/>
      <c r="KHJ2" s="80"/>
      <c r="KHK2" s="80"/>
      <c r="KHL2" s="80"/>
      <c r="KHM2" s="80"/>
      <c r="KHN2" s="80"/>
      <c r="KHO2" s="80"/>
      <c r="KHP2" s="80"/>
      <c r="KHQ2" s="80"/>
      <c r="KHR2" s="80"/>
      <c r="KHS2" s="80"/>
      <c r="KHT2" s="80"/>
      <c r="KHU2" s="80"/>
      <c r="KHV2" s="80"/>
      <c r="KHW2" s="80"/>
      <c r="KHX2" s="80"/>
      <c r="KHY2" s="80"/>
      <c r="KHZ2" s="80"/>
      <c r="KIA2" s="80"/>
      <c r="KIB2" s="80"/>
      <c r="KIC2" s="80"/>
      <c r="KID2" s="80"/>
      <c r="KIE2" s="80"/>
      <c r="KIF2" s="80"/>
      <c r="KIG2" s="80"/>
      <c r="KIH2" s="80"/>
      <c r="KII2" s="80"/>
      <c r="KIJ2" s="80"/>
      <c r="KIK2" s="80"/>
      <c r="KIL2" s="80"/>
      <c r="KIM2" s="80"/>
      <c r="KIN2" s="80"/>
      <c r="KIO2" s="80"/>
      <c r="KIP2" s="80"/>
      <c r="KIQ2" s="80"/>
      <c r="KIR2" s="80"/>
      <c r="KIS2" s="80"/>
      <c r="KIT2" s="80"/>
      <c r="KIU2" s="80"/>
      <c r="KIV2" s="80"/>
      <c r="KIW2" s="80"/>
      <c r="KIX2" s="80"/>
      <c r="KIY2" s="80"/>
      <c r="KIZ2" s="80"/>
      <c r="KJA2" s="80"/>
      <c r="KJB2" s="80"/>
      <c r="KJC2" s="80"/>
      <c r="KJD2" s="80"/>
      <c r="KJE2" s="80"/>
      <c r="KJF2" s="80"/>
      <c r="KJG2" s="80"/>
      <c r="KJH2" s="80"/>
      <c r="KJI2" s="80"/>
      <c r="KJJ2" s="80"/>
      <c r="KJK2" s="80"/>
      <c r="KJL2" s="80"/>
      <c r="KJM2" s="80"/>
      <c r="KJN2" s="80"/>
      <c r="KJO2" s="80"/>
      <c r="KJP2" s="80"/>
      <c r="KJQ2" s="80"/>
      <c r="KJR2" s="80"/>
      <c r="KJS2" s="80"/>
      <c r="KJT2" s="80"/>
      <c r="KJU2" s="80"/>
      <c r="KJV2" s="80"/>
      <c r="KJW2" s="80"/>
      <c r="KJX2" s="80"/>
      <c r="KJY2" s="80"/>
      <c r="KJZ2" s="80"/>
      <c r="KKA2" s="80"/>
      <c r="KKB2" s="80"/>
      <c r="KKC2" s="80"/>
      <c r="KKD2" s="80"/>
      <c r="KKE2" s="80"/>
      <c r="KKF2" s="80"/>
      <c r="KKG2" s="80"/>
      <c r="KKH2" s="80"/>
      <c r="KKI2" s="80"/>
      <c r="KKJ2" s="80"/>
      <c r="KKK2" s="80"/>
      <c r="KKL2" s="80"/>
      <c r="KKM2" s="80"/>
      <c r="KKN2" s="80"/>
      <c r="KKO2" s="80"/>
      <c r="KKP2" s="80"/>
      <c r="KKQ2" s="80"/>
      <c r="KKR2" s="80"/>
      <c r="KKS2" s="80"/>
      <c r="KKT2" s="80"/>
      <c r="KKU2" s="80"/>
      <c r="KKV2" s="80"/>
      <c r="KKW2" s="80"/>
      <c r="KKX2" s="80"/>
      <c r="KKY2" s="80"/>
      <c r="KKZ2" s="80"/>
      <c r="KLA2" s="80"/>
      <c r="KLB2" s="80"/>
      <c r="KLC2" s="80"/>
      <c r="KLD2" s="80"/>
      <c r="KLE2" s="80"/>
      <c r="KLF2" s="80"/>
      <c r="KLG2" s="80"/>
      <c r="KLH2" s="80"/>
      <c r="KLI2" s="80"/>
      <c r="KLJ2" s="80"/>
      <c r="KLK2" s="80"/>
      <c r="KLL2" s="80"/>
      <c r="KLM2" s="80"/>
      <c r="KLN2" s="80"/>
      <c r="KLO2" s="80"/>
      <c r="KLP2" s="80"/>
      <c r="KLQ2" s="80"/>
      <c r="KLR2" s="80"/>
      <c r="KLS2" s="80"/>
      <c r="KLT2" s="80"/>
      <c r="KLU2" s="80"/>
      <c r="KLV2" s="80"/>
      <c r="KLW2" s="80"/>
      <c r="KLX2" s="80"/>
      <c r="KLY2" s="80"/>
      <c r="KLZ2" s="80"/>
      <c r="KMA2" s="80"/>
      <c r="KMB2" s="80"/>
      <c r="KMC2" s="80"/>
      <c r="KMD2" s="80"/>
      <c r="KME2" s="80"/>
      <c r="KMF2" s="80"/>
      <c r="KMG2" s="80"/>
      <c r="KMH2" s="80"/>
      <c r="KMI2" s="80"/>
      <c r="KMJ2" s="80"/>
      <c r="KMK2" s="80"/>
      <c r="KML2" s="80"/>
      <c r="KMM2" s="80"/>
      <c r="KMN2" s="80"/>
      <c r="KMO2" s="80"/>
      <c r="KMP2" s="80"/>
      <c r="KMQ2" s="80"/>
      <c r="KMR2" s="80"/>
      <c r="KMS2" s="80"/>
      <c r="KMT2" s="80"/>
      <c r="KMU2" s="80"/>
      <c r="KMV2" s="80"/>
      <c r="KMW2" s="80"/>
      <c r="KMX2" s="80"/>
      <c r="KMY2" s="80"/>
      <c r="KMZ2" s="80"/>
      <c r="KNA2" s="80"/>
      <c r="KNB2" s="80"/>
      <c r="KNC2" s="80"/>
      <c r="KND2" s="80"/>
      <c r="KNE2" s="80"/>
      <c r="KNF2" s="80"/>
      <c r="KNG2" s="80"/>
      <c r="KNH2" s="80"/>
      <c r="KNI2" s="80"/>
      <c r="KNJ2" s="80"/>
      <c r="KNK2" s="80"/>
      <c r="KNL2" s="80"/>
      <c r="KNM2" s="80"/>
      <c r="KNN2" s="80"/>
      <c r="KNO2" s="80"/>
      <c r="KNP2" s="80"/>
      <c r="KNQ2" s="80"/>
      <c r="KNR2" s="80"/>
      <c r="KNS2" s="80"/>
      <c r="KNT2" s="80"/>
      <c r="KNU2" s="80"/>
      <c r="KNV2" s="80"/>
      <c r="KNW2" s="80"/>
      <c r="KNX2" s="80"/>
      <c r="KNY2" s="80"/>
      <c r="KNZ2" s="80"/>
      <c r="KOA2" s="80"/>
      <c r="KOB2" s="80"/>
      <c r="KOC2" s="80"/>
      <c r="KOD2" s="80"/>
      <c r="KOE2" s="80"/>
      <c r="KOF2" s="80"/>
      <c r="KOG2" s="80"/>
      <c r="KOH2" s="80"/>
      <c r="KOI2" s="80"/>
      <c r="KOJ2" s="80"/>
      <c r="KOK2" s="80"/>
      <c r="KOL2" s="80"/>
      <c r="KOM2" s="80"/>
      <c r="KON2" s="80"/>
      <c r="KOO2" s="80"/>
      <c r="KOP2" s="80"/>
      <c r="KOQ2" s="80"/>
      <c r="KOR2" s="80"/>
      <c r="KOS2" s="80"/>
      <c r="KOT2" s="80"/>
      <c r="KOU2" s="80"/>
      <c r="KOV2" s="80"/>
      <c r="KOW2" s="80"/>
      <c r="KOX2" s="80"/>
      <c r="KOY2" s="80"/>
      <c r="KOZ2" s="80"/>
      <c r="KPA2" s="80"/>
      <c r="KPB2" s="80"/>
      <c r="KPC2" s="80"/>
      <c r="KPD2" s="80"/>
      <c r="KPE2" s="80"/>
      <c r="KPF2" s="80"/>
      <c r="KPG2" s="80"/>
      <c r="KPH2" s="80"/>
      <c r="KPI2" s="80"/>
      <c r="KPJ2" s="80"/>
      <c r="KPK2" s="80"/>
      <c r="KPL2" s="80"/>
      <c r="KPM2" s="80"/>
      <c r="KPN2" s="80"/>
      <c r="KPO2" s="80"/>
      <c r="KPP2" s="80"/>
      <c r="KPQ2" s="80"/>
      <c r="KPR2" s="80"/>
      <c r="KPS2" s="80"/>
      <c r="KPT2" s="80"/>
      <c r="KPU2" s="80"/>
      <c r="KPV2" s="80"/>
      <c r="KPW2" s="80"/>
      <c r="KPX2" s="80"/>
      <c r="KPY2" s="80"/>
      <c r="KPZ2" s="80"/>
      <c r="KQA2" s="80"/>
      <c r="KQB2" s="80"/>
      <c r="KQC2" s="80"/>
      <c r="KQD2" s="80"/>
      <c r="KQE2" s="80"/>
      <c r="KQF2" s="80"/>
      <c r="KQG2" s="80"/>
      <c r="KQH2" s="80"/>
      <c r="KQI2" s="80"/>
      <c r="KQJ2" s="80"/>
      <c r="KQK2" s="80"/>
      <c r="KQL2" s="80"/>
      <c r="KQM2" s="80"/>
      <c r="KQN2" s="80"/>
      <c r="KQO2" s="80"/>
      <c r="KQP2" s="80"/>
      <c r="KQQ2" s="80"/>
      <c r="KQR2" s="80"/>
      <c r="KQS2" s="80"/>
      <c r="KQT2" s="80"/>
      <c r="KQU2" s="80"/>
      <c r="KQV2" s="80"/>
      <c r="KQW2" s="80"/>
      <c r="KQX2" s="80"/>
      <c r="KQY2" s="80"/>
      <c r="KQZ2" s="80"/>
      <c r="KRA2" s="80"/>
      <c r="KRB2" s="80"/>
      <c r="KRC2" s="80"/>
      <c r="KRD2" s="80"/>
      <c r="KRE2" s="80"/>
      <c r="KRF2" s="80"/>
      <c r="KRG2" s="80"/>
      <c r="KRH2" s="80"/>
      <c r="KRI2" s="80"/>
      <c r="KRJ2" s="80"/>
      <c r="KRK2" s="80"/>
      <c r="KRL2" s="80"/>
      <c r="KRM2" s="80"/>
      <c r="KRN2" s="80"/>
      <c r="KRO2" s="80"/>
      <c r="KRP2" s="80"/>
      <c r="KRQ2" s="80"/>
      <c r="KRR2" s="80"/>
      <c r="KRS2" s="80"/>
      <c r="KRT2" s="80"/>
      <c r="KRU2" s="80"/>
      <c r="KRV2" s="80"/>
      <c r="KRW2" s="80"/>
      <c r="KRX2" s="80"/>
      <c r="KRY2" s="80"/>
      <c r="KRZ2" s="80"/>
      <c r="KSA2" s="80"/>
      <c r="KSB2" s="80"/>
      <c r="KSC2" s="80"/>
      <c r="KSD2" s="80"/>
      <c r="KSE2" s="80"/>
      <c r="KSF2" s="80"/>
      <c r="KSG2" s="80"/>
      <c r="KSH2" s="80"/>
      <c r="KSI2" s="80"/>
      <c r="KSJ2" s="80"/>
      <c r="KSK2" s="80"/>
      <c r="KSL2" s="80"/>
      <c r="KSM2" s="80"/>
      <c r="KSN2" s="80"/>
      <c r="KSO2" s="80"/>
      <c r="KSP2" s="80"/>
      <c r="KSQ2" s="80"/>
      <c r="KSR2" s="80"/>
      <c r="KSS2" s="80"/>
      <c r="KST2" s="80"/>
      <c r="KSU2" s="80"/>
      <c r="KSV2" s="80"/>
      <c r="KSW2" s="80"/>
      <c r="KSX2" s="80"/>
      <c r="KSY2" s="80"/>
      <c r="KSZ2" s="80"/>
      <c r="KTA2" s="80"/>
      <c r="KTB2" s="80"/>
      <c r="KTC2" s="80"/>
      <c r="KTD2" s="80"/>
      <c r="KTE2" s="80"/>
      <c r="KTF2" s="80"/>
      <c r="KTG2" s="80"/>
      <c r="KTH2" s="80"/>
      <c r="KTI2" s="80"/>
      <c r="KTJ2" s="80"/>
      <c r="KTK2" s="80"/>
      <c r="KTL2" s="80"/>
      <c r="KTM2" s="80"/>
      <c r="KTN2" s="80"/>
      <c r="KTO2" s="80"/>
      <c r="KTP2" s="80"/>
      <c r="KTQ2" s="80"/>
      <c r="KTR2" s="80"/>
      <c r="KTS2" s="80"/>
      <c r="KTT2" s="80"/>
      <c r="KTU2" s="80"/>
      <c r="KTV2" s="80"/>
      <c r="KTW2" s="80"/>
      <c r="KTX2" s="80"/>
      <c r="KTY2" s="80"/>
      <c r="KTZ2" s="80"/>
      <c r="KUA2" s="80"/>
      <c r="KUB2" s="80"/>
      <c r="KUC2" s="80"/>
      <c r="KUD2" s="80"/>
      <c r="KUE2" s="80"/>
      <c r="KUF2" s="80"/>
      <c r="KUG2" s="80"/>
      <c r="KUH2" s="80"/>
      <c r="KUI2" s="80"/>
      <c r="KUJ2" s="80"/>
      <c r="KUK2" s="80"/>
      <c r="KUL2" s="80"/>
      <c r="KUM2" s="80"/>
      <c r="KUN2" s="80"/>
      <c r="KUO2" s="80"/>
      <c r="KUP2" s="80"/>
      <c r="KUQ2" s="80"/>
      <c r="KUR2" s="80"/>
      <c r="KUS2" s="80"/>
      <c r="KUT2" s="80"/>
      <c r="KUU2" s="80"/>
      <c r="KUV2" s="80"/>
      <c r="KUW2" s="80"/>
      <c r="KUX2" s="80"/>
      <c r="KUY2" s="80"/>
      <c r="KUZ2" s="80"/>
      <c r="KVA2" s="80"/>
      <c r="KVB2" s="80"/>
      <c r="KVC2" s="80"/>
      <c r="KVD2" s="80"/>
      <c r="KVE2" s="80"/>
      <c r="KVF2" s="80"/>
      <c r="KVG2" s="80"/>
      <c r="KVH2" s="80"/>
      <c r="KVI2" s="80"/>
      <c r="KVJ2" s="80"/>
      <c r="KVK2" s="80"/>
      <c r="KVL2" s="80"/>
      <c r="KVM2" s="80"/>
      <c r="KVN2" s="80"/>
      <c r="KVO2" s="80"/>
      <c r="KVP2" s="80"/>
      <c r="KVQ2" s="80"/>
      <c r="KVR2" s="80"/>
      <c r="KVS2" s="80"/>
      <c r="KVT2" s="80"/>
      <c r="KVU2" s="80"/>
      <c r="KVV2" s="80"/>
      <c r="KVW2" s="80"/>
      <c r="KVX2" s="80"/>
      <c r="KVY2" s="80"/>
      <c r="KVZ2" s="80"/>
      <c r="KWA2" s="80"/>
      <c r="KWB2" s="80"/>
      <c r="KWC2" s="80"/>
      <c r="KWD2" s="80"/>
      <c r="KWE2" s="80"/>
      <c r="KWF2" s="80"/>
      <c r="KWG2" s="80"/>
      <c r="KWH2" s="80"/>
      <c r="KWI2" s="80"/>
      <c r="KWJ2" s="80"/>
      <c r="KWK2" s="80"/>
      <c r="KWL2" s="80"/>
      <c r="KWM2" s="80"/>
      <c r="KWN2" s="80"/>
      <c r="KWO2" s="80"/>
      <c r="KWP2" s="80"/>
      <c r="KWQ2" s="80"/>
      <c r="KWR2" s="80"/>
      <c r="KWS2" s="80"/>
      <c r="KWT2" s="80"/>
      <c r="KWU2" s="80"/>
      <c r="KWV2" s="80"/>
      <c r="KWW2" s="80"/>
      <c r="KWX2" s="80"/>
      <c r="KWY2" s="80"/>
      <c r="KWZ2" s="80"/>
      <c r="KXA2" s="80"/>
      <c r="KXB2" s="80"/>
      <c r="KXC2" s="80"/>
      <c r="KXD2" s="80"/>
      <c r="KXE2" s="80"/>
      <c r="KXF2" s="80"/>
      <c r="KXG2" s="80"/>
      <c r="KXH2" s="80"/>
      <c r="KXI2" s="80"/>
      <c r="KXJ2" s="80"/>
      <c r="KXK2" s="80"/>
      <c r="KXL2" s="80"/>
      <c r="KXM2" s="80"/>
      <c r="KXN2" s="80"/>
      <c r="KXO2" s="80"/>
      <c r="KXP2" s="80"/>
      <c r="KXQ2" s="80"/>
      <c r="KXR2" s="80"/>
      <c r="KXS2" s="80"/>
      <c r="KXT2" s="80"/>
      <c r="KXU2" s="80"/>
      <c r="KXV2" s="80"/>
      <c r="KXW2" s="80"/>
      <c r="KXX2" s="80"/>
      <c r="KXY2" s="80"/>
      <c r="KXZ2" s="80"/>
      <c r="KYA2" s="80"/>
      <c r="KYB2" s="80"/>
      <c r="KYC2" s="80"/>
      <c r="KYD2" s="80"/>
      <c r="KYE2" s="80"/>
      <c r="KYF2" s="80"/>
      <c r="KYG2" s="80"/>
      <c r="KYH2" s="80"/>
      <c r="KYI2" s="80"/>
      <c r="KYJ2" s="80"/>
      <c r="KYK2" s="80"/>
      <c r="KYL2" s="80"/>
      <c r="KYM2" s="80"/>
      <c r="KYN2" s="80"/>
      <c r="KYO2" s="80"/>
      <c r="KYP2" s="80"/>
      <c r="KYQ2" s="80"/>
      <c r="KYR2" s="80"/>
      <c r="KYS2" s="80"/>
      <c r="KYT2" s="80"/>
      <c r="KYU2" s="80"/>
      <c r="KYV2" s="80"/>
      <c r="KYW2" s="80"/>
      <c r="KYX2" s="80"/>
      <c r="KYY2" s="80"/>
      <c r="KYZ2" s="80"/>
      <c r="KZA2" s="80"/>
      <c r="KZB2" s="80"/>
      <c r="KZC2" s="80"/>
      <c r="KZD2" s="80"/>
      <c r="KZE2" s="80"/>
      <c r="KZF2" s="80"/>
      <c r="KZG2" s="80"/>
      <c r="KZH2" s="80"/>
      <c r="KZI2" s="80"/>
      <c r="KZJ2" s="80"/>
      <c r="KZK2" s="80"/>
      <c r="KZL2" s="80"/>
      <c r="KZM2" s="80"/>
      <c r="KZN2" s="80"/>
      <c r="KZO2" s="80"/>
      <c r="KZP2" s="80"/>
      <c r="KZQ2" s="80"/>
      <c r="KZR2" s="80"/>
      <c r="KZS2" s="80"/>
      <c r="KZT2" s="80"/>
      <c r="KZU2" s="80"/>
      <c r="KZV2" s="80"/>
      <c r="KZW2" s="80"/>
      <c r="KZX2" s="80"/>
      <c r="KZY2" s="80"/>
      <c r="KZZ2" s="80"/>
      <c r="LAA2" s="80"/>
      <c r="LAB2" s="80"/>
      <c r="LAC2" s="80"/>
      <c r="LAD2" s="80"/>
      <c r="LAE2" s="80"/>
      <c r="LAF2" s="80"/>
      <c r="LAG2" s="80"/>
      <c r="LAH2" s="80"/>
      <c r="LAI2" s="80"/>
      <c r="LAJ2" s="80"/>
      <c r="LAK2" s="80"/>
      <c r="LAL2" s="80"/>
      <c r="LAM2" s="80"/>
      <c r="LAN2" s="80"/>
      <c r="LAO2" s="80"/>
      <c r="LAP2" s="80"/>
      <c r="LAQ2" s="80"/>
      <c r="LAR2" s="80"/>
      <c r="LAS2" s="80"/>
      <c r="LAT2" s="80"/>
      <c r="LAU2" s="80"/>
      <c r="LAV2" s="80"/>
      <c r="LAW2" s="80"/>
      <c r="LAX2" s="80"/>
      <c r="LAY2" s="80"/>
      <c r="LAZ2" s="80"/>
      <c r="LBA2" s="80"/>
      <c r="LBB2" s="80"/>
      <c r="LBC2" s="80"/>
      <c r="LBD2" s="80"/>
      <c r="LBE2" s="80"/>
      <c r="LBF2" s="80"/>
      <c r="LBG2" s="80"/>
      <c r="LBH2" s="80"/>
      <c r="LBI2" s="80"/>
      <c r="LBJ2" s="80"/>
      <c r="LBK2" s="80"/>
      <c r="LBL2" s="80"/>
      <c r="LBM2" s="80"/>
      <c r="LBN2" s="80"/>
      <c r="LBO2" s="80"/>
      <c r="LBP2" s="80"/>
      <c r="LBQ2" s="80"/>
      <c r="LBR2" s="80"/>
      <c r="LBS2" s="80"/>
      <c r="LBT2" s="80"/>
      <c r="LBU2" s="80"/>
      <c r="LBV2" s="80"/>
      <c r="LBW2" s="80"/>
      <c r="LBX2" s="80"/>
      <c r="LBY2" s="80"/>
      <c r="LBZ2" s="80"/>
      <c r="LCA2" s="80"/>
      <c r="LCB2" s="80"/>
      <c r="LCC2" s="80"/>
      <c r="LCD2" s="80"/>
      <c r="LCE2" s="80"/>
      <c r="LCF2" s="80"/>
      <c r="LCG2" s="80"/>
      <c r="LCH2" s="80"/>
      <c r="LCI2" s="80"/>
      <c r="LCJ2" s="80"/>
      <c r="LCK2" s="80"/>
      <c r="LCL2" s="80"/>
      <c r="LCM2" s="80"/>
      <c r="LCN2" s="80"/>
      <c r="LCO2" s="80"/>
      <c r="LCP2" s="80"/>
      <c r="LCQ2" s="80"/>
      <c r="LCR2" s="80"/>
      <c r="LCS2" s="80"/>
      <c r="LCT2" s="80"/>
      <c r="LCU2" s="80"/>
      <c r="LCV2" s="80"/>
      <c r="LCW2" s="80"/>
      <c r="LCX2" s="80"/>
      <c r="LCY2" s="80"/>
      <c r="LCZ2" s="80"/>
      <c r="LDA2" s="80"/>
      <c r="LDB2" s="80"/>
      <c r="LDC2" s="80"/>
      <c r="LDD2" s="80"/>
      <c r="LDE2" s="80"/>
      <c r="LDF2" s="80"/>
      <c r="LDG2" s="80"/>
      <c r="LDH2" s="80"/>
      <c r="LDI2" s="80"/>
      <c r="LDJ2" s="80"/>
      <c r="LDK2" s="80"/>
      <c r="LDL2" s="80"/>
      <c r="LDM2" s="80"/>
      <c r="LDN2" s="80"/>
      <c r="LDO2" s="80"/>
      <c r="LDP2" s="80"/>
      <c r="LDQ2" s="80"/>
      <c r="LDR2" s="80"/>
      <c r="LDS2" s="80"/>
      <c r="LDT2" s="80"/>
      <c r="LDU2" s="80"/>
      <c r="LDV2" s="80"/>
      <c r="LDW2" s="80"/>
      <c r="LDX2" s="80"/>
      <c r="LDY2" s="80"/>
      <c r="LDZ2" s="80"/>
      <c r="LEA2" s="80"/>
      <c r="LEB2" s="80"/>
      <c r="LEC2" s="80"/>
      <c r="LED2" s="80"/>
      <c r="LEE2" s="80"/>
      <c r="LEF2" s="80"/>
      <c r="LEG2" s="80"/>
      <c r="LEH2" s="80"/>
      <c r="LEI2" s="80"/>
      <c r="LEJ2" s="80"/>
      <c r="LEK2" s="80"/>
      <c r="LEL2" s="80"/>
      <c r="LEM2" s="80"/>
      <c r="LEN2" s="80"/>
      <c r="LEO2" s="80"/>
      <c r="LEP2" s="80"/>
      <c r="LEQ2" s="80"/>
      <c r="LER2" s="80"/>
      <c r="LES2" s="80"/>
      <c r="LET2" s="80"/>
      <c r="LEU2" s="80"/>
      <c r="LEV2" s="80"/>
      <c r="LEW2" s="80"/>
      <c r="LEX2" s="80"/>
      <c r="LEY2" s="80"/>
      <c r="LEZ2" s="80"/>
      <c r="LFA2" s="80"/>
      <c r="LFB2" s="80"/>
      <c r="LFC2" s="80"/>
      <c r="LFD2" s="80"/>
      <c r="LFE2" s="80"/>
      <c r="LFF2" s="80"/>
      <c r="LFG2" s="80"/>
      <c r="LFH2" s="80"/>
      <c r="LFI2" s="80"/>
      <c r="LFJ2" s="80"/>
      <c r="LFK2" s="80"/>
      <c r="LFL2" s="80"/>
      <c r="LFM2" s="80"/>
      <c r="LFN2" s="80"/>
      <c r="LFO2" s="80"/>
      <c r="LFP2" s="80"/>
      <c r="LFQ2" s="80"/>
      <c r="LFR2" s="80"/>
      <c r="LFS2" s="80"/>
      <c r="LFT2" s="80"/>
      <c r="LFU2" s="80"/>
      <c r="LFV2" s="80"/>
      <c r="LFW2" s="80"/>
      <c r="LFX2" s="80"/>
      <c r="LFY2" s="80"/>
      <c r="LFZ2" s="80"/>
      <c r="LGA2" s="80"/>
      <c r="LGB2" s="80"/>
      <c r="LGC2" s="80"/>
      <c r="LGD2" s="80"/>
      <c r="LGE2" s="80"/>
      <c r="LGF2" s="80"/>
      <c r="LGG2" s="80"/>
      <c r="LGH2" s="80"/>
      <c r="LGI2" s="80"/>
      <c r="LGJ2" s="80"/>
      <c r="LGK2" s="80"/>
      <c r="LGL2" s="80"/>
      <c r="LGM2" s="80"/>
      <c r="LGN2" s="80"/>
      <c r="LGO2" s="80"/>
      <c r="LGP2" s="80"/>
      <c r="LGQ2" s="80"/>
      <c r="LGR2" s="80"/>
      <c r="LGS2" s="80"/>
      <c r="LGT2" s="80"/>
      <c r="LGU2" s="80"/>
      <c r="LGV2" s="80"/>
      <c r="LGW2" s="80"/>
      <c r="LGX2" s="80"/>
      <c r="LGY2" s="80"/>
      <c r="LGZ2" s="80"/>
      <c r="LHA2" s="80"/>
      <c r="LHB2" s="80"/>
      <c r="LHC2" s="80"/>
      <c r="LHD2" s="80"/>
      <c r="LHE2" s="80"/>
      <c r="LHF2" s="80"/>
      <c r="LHG2" s="80"/>
      <c r="LHH2" s="80"/>
      <c r="LHI2" s="80"/>
      <c r="LHJ2" s="80"/>
      <c r="LHK2" s="80"/>
      <c r="LHL2" s="80"/>
      <c r="LHM2" s="80"/>
      <c r="LHN2" s="80"/>
      <c r="LHO2" s="80"/>
      <c r="LHP2" s="80"/>
      <c r="LHQ2" s="80"/>
      <c r="LHR2" s="80"/>
      <c r="LHS2" s="80"/>
      <c r="LHT2" s="80"/>
      <c r="LHU2" s="80"/>
      <c r="LHV2" s="80"/>
      <c r="LHW2" s="80"/>
      <c r="LHX2" s="80"/>
      <c r="LHY2" s="80"/>
      <c r="LHZ2" s="80"/>
      <c r="LIA2" s="80"/>
      <c r="LIB2" s="80"/>
      <c r="LIC2" s="80"/>
      <c r="LID2" s="80"/>
      <c r="LIE2" s="80"/>
      <c r="LIF2" s="80"/>
      <c r="LIG2" s="80"/>
      <c r="LIH2" s="80"/>
      <c r="LII2" s="80"/>
      <c r="LIJ2" s="80"/>
      <c r="LIK2" s="80"/>
      <c r="LIL2" s="80"/>
      <c r="LIM2" s="80"/>
      <c r="LIN2" s="80"/>
      <c r="LIO2" s="80"/>
      <c r="LIP2" s="80"/>
      <c r="LIQ2" s="80"/>
      <c r="LIR2" s="80"/>
      <c r="LIS2" s="80"/>
      <c r="LIT2" s="80"/>
      <c r="LIU2" s="80"/>
      <c r="LIV2" s="80"/>
      <c r="LIW2" s="80"/>
      <c r="LIX2" s="80"/>
      <c r="LIY2" s="80"/>
      <c r="LIZ2" s="80"/>
      <c r="LJA2" s="80"/>
      <c r="LJB2" s="80"/>
      <c r="LJC2" s="80"/>
      <c r="LJD2" s="80"/>
      <c r="LJE2" s="80"/>
      <c r="LJF2" s="80"/>
      <c r="LJG2" s="80"/>
      <c r="LJH2" s="80"/>
      <c r="LJI2" s="80"/>
      <c r="LJJ2" s="80"/>
      <c r="LJK2" s="80"/>
      <c r="LJL2" s="80"/>
      <c r="LJM2" s="80"/>
      <c r="LJN2" s="80"/>
      <c r="LJO2" s="80"/>
      <c r="LJP2" s="80"/>
      <c r="LJQ2" s="80"/>
      <c r="LJR2" s="80"/>
      <c r="LJS2" s="80"/>
      <c r="LJT2" s="80"/>
      <c r="LJU2" s="80"/>
      <c r="LJV2" s="80"/>
      <c r="LJW2" s="80"/>
      <c r="LJX2" s="80"/>
      <c r="LJY2" s="80"/>
      <c r="LJZ2" s="80"/>
      <c r="LKA2" s="80"/>
      <c r="LKB2" s="80"/>
      <c r="LKC2" s="80"/>
      <c r="LKD2" s="80"/>
      <c r="LKE2" s="80"/>
      <c r="LKF2" s="80"/>
      <c r="LKG2" s="80"/>
      <c r="LKH2" s="80"/>
      <c r="LKI2" s="80"/>
      <c r="LKJ2" s="80"/>
      <c r="LKK2" s="80"/>
      <c r="LKL2" s="80"/>
      <c r="LKM2" s="80"/>
      <c r="LKN2" s="80"/>
      <c r="LKO2" s="80"/>
      <c r="LKP2" s="80"/>
      <c r="LKQ2" s="80"/>
      <c r="LKR2" s="80"/>
      <c r="LKS2" s="80"/>
      <c r="LKT2" s="80"/>
      <c r="LKU2" s="80"/>
      <c r="LKV2" s="80"/>
      <c r="LKW2" s="80"/>
      <c r="LKX2" s="80"/>
      <c r="LKY2" s="80"/>
      <c r="LKZ2" s="80"/>
      <c r="LLA2" s="80"/>
      <c r="LLB2" s="80"/>
      <c r="LLC2" s="80"/>
      <c r="LLD2" s="80"/>
      <c r="LLE2" s="80"/>
      <c r="LLF2" s="80"/>
      <c r="LLG2" s="80"/>
      <c r="LLH2" s="80"/>
      <c r="LLI2" s="80"/>
      <c r="LLJ2" s="80"/>
      <c r="LLK2" s="80"/>
      <c r="LLL2" s="80"/>
      <c r="LLM2" s="80"/>
      <c r="LLN2" s="80"/>
      <c r="LLO2" s="80"/>
      <c r="LLP2" s="80"/>
      <c r="LLQ2" s="80"/>
      <c r="LLR2" s="80"/>
      <c r="LLS2" s="80"/>
      <c r="LLT2" s="80"/>
      <c r="LLU2" s="80"/>
      <c r="LLV2" s="80"/>
      <c r="LLW2" s="80"/>
      <c r="LLX2" s="80"/>
      <c r="LLY2" s="80"/>
      <c r="LLZ2" s="80"/>
      <c r="LMA2" s="80"/>
      <c r="LMB2" s="80"/>
      <c r="LMC2" s="80"/>
      <c r="LMD2" s="80"/>
      <c r="LME2" s="80"/>
      <c r="LMF2" s="80"/>
      <c r="LMG2" s="80"/>
      <c r="LMH2" s="80"/>
      <c r="LMI2" s="80"/>
      <c r="LMJ2" s="80"/>
      <c r="LMK2" s="80"/>
      <c r="LML2" s="80"/>
      <c r="LMM2" s="80"/>
      <c r="LMN2" s="80"/>
      <c r="LMO2" s="80"/>
      <c r="LMP2" s="80"/>
      <c r="LMQ2" s="80"/>
      <c r="LMR2" s="80"/>
      <c r="LMS2" s="80"/>
      <c r="LMT2" s="80"/>
      <c r="LMU2" s="80"/>
      <c r="LMV2" s="80"/>
      <c r="LMW2" s="80"/>
      <c r="LMX2" s="80"/>
      <c r="LMY2" s="80"/>
      <c r="LMZ2" s="80"/>
      <c r="LNA2" s="80"/>
      <c r="LNB2" s="80"/>
      <c r="LNC2" s="80"/>
      <c r="LND2" s="80"/>
      <c r="LNE2" s="80"/>
      <c r="LNF2" s="80"/>
      <c r="LNG2" s="80"/>
      <c r="LNH2" s="80"/>
      <c r="LNI2" s="80"/>
      <c r="LNJ2" s="80"/>
      <c r="LNK2" s="80"/>
      <c r="LNL2" s="80"/>
      <c r="LNM2" s="80"/>
      <c r="LNN2" s="80"/>
      <c r="LNO2" s="80"/>
      <c r="LNP2" s="80"/>
      <c r="LNQ2" s="80"/>
      <c r="LNR2" s="80"/>
      <c r="LNS2" s="80"/>
      <c r="LNT2" s="80"/>
      <c r="LNU2" s="80"/>
      <c r="LNV2" s="80"/>
      <c r="LNW2" s="80"/>
      <c r="LNX2" s="80"/>
      <c r="LNY2" s="80"/>
      <c r="LNZ2" s="80"/>
      <c r="LOA2" s="80"/>
      <c r="LOB2" s="80"/>
      <c r="LOC2" s="80"/>
      <c r="LOD2" s="80"/>
      <c r="LOE2" s="80"/>
      <c r="LOF2" s="80"/>
      <c r="LOG2" s="80"/>
      <c r="LOH2" s="80"/>
      <c r="LOI2" s="80"/>
      <c r="LOJ2" s="80"/>
      <c r="LOK2" s="80"/>
      <c r="LOL2" s="80"/>
      <c r="LOM2" s="80"/>
      <c r="LON2" s="80"/>
      <c r="LOO2" s="80"/>
      <c r="LOP2" s="80"/>
      <c r="LOQ2" s="80"/>
      <c r="LOR2" s="80"/>
      <c r="LOS2" s="80"/>
      <c r="LOT2" s="80"/>
      <c r="LOU2" s="80"/>
      <c r="LOV2" s="80"/>
      <c r="LOW2" s="80"/>
      <c r="LOX2" s="80"/>
      <c r="LOY2" s="80"/>
      <c r="LOZ2" s="80"/>
      <c r="LPA2" s="80"/>
      <c r="LPB2" s="80"/>
      <c r="LPC2" s="80"/>
      <c r="LPD2" s="80"/>
      <c r="LPE2" s="80"/>
      <c r="LPF2" s="80"/>
      <c r="LPG2" s="80"/>
      <c r="LPH2" s="80"/>
      <c r="LPI2" s="80"/>
      <c r="LPJ2" s="80"/>
      <c r="LPK2" s="80"/>
      <c r="LPL2" s="80"/>
      <c r="LPM2" s="80"/>
      <c r="LPN2" s="80"/>
      <c r="LPO2" s="80"/>
      <c r="LPP2" s="80"/>
      <c r="LPQ2" s="80"/>
      <c r="LPR2" s="80"/>
      <c r="LPS2" s="80"/>
      <c r="LPT2" s="80"/>
      <c r="LPU2" s="80"/>
      <c r="LPV2" s="80"/>
      <c r="LPW2" s="80"/>
      <c r="LPX2" s="80"/>
      <c r="LPY2" s="80"/>
      <c r="LPZ2" s="80"/>
      <c r="LQA2" s="80"/>
      <c r="LQB2" s="80"/>
      <c r="LQC2" s="80"/>
      <c r="LQD2" s="80"/>
      <c r="LQE2" s="80"/>
      <c r="LQF2" s="80"/>
      <c r="LQG2" s="80"/>
      <c r="LQH2" s="80"/>
      <c r="LQI2" s="80"/>
      <c r="LQJ2" s="80"/>
      <c r="LQK2" s="80"/>
      <c r="LQL2" s="80"/>
      <c r="LQM2" s="80"/>
      <c r="LQN2" s="80"/>
      <c r="LQO2" s="80"/>
      <c r="LQP2" s="80"/>
      <c r="LQQ2" s="80"/>
      <c r="LQR2" s="80"/>
      <c r="LQS2" s="80"/>
      <c r="LQT2" s="80"/>
      <c r="LQU2" s="80"/>
      <c r="LQV2" s="80"/>
      <c r="LQW2" s="80"/>
      <c r="LQX2" s="80"/>
      <c r="LQY2" s="80"/>
      <c r="LQZ2" s="80"/>
      <c r="LRA2" s="80"/>
      <c r="LRB2" s="80"/>
      <c r="LRC2" s="80"/>
      <c r="LRD2" s="80"/>
      <c r="LRE2" s="80"/>
      <c r="LRF2" s="80"/>
      <c r="LRG2" s="80"/>
      <c r="LRH2" s="80"/>
      <c r="LRI2" s="80"/>
      <c r="LRJ2" s="80"/>
      <c r="LRK2" s="80"/>
      <c r="LRL2" s="80"/>
      <c r="LRM2" s="80"/>
      <c r="LRN2" s="80"/>
      <c r="LRO2" s="80"/>
      <c r="LRP2" s="80"/>
      <c r="LRQ2" s="80"/>
      <c r="LRR2" s="80"/>
      <c r="LRS2" s="80"/>
      <c r="LRT2" s="80"/>
      <c r="LRU2" s="80"/>
      <c r="LRV2" s="80"/>
      <c r="LRW2" s="80"/>
      <c r="LRX2" s="80"/>
      <c r="LRY2" s="80"/>
      <c r="LRZ2" s="80"/>
      <c r="LSA2" s="80"/>
      <c r="LSB2" s="80"/>
      <c r="LSC2" s="80"/>
      <c r="LSD2" s="80"/>
      <c r="LSE2" s="80"/>
      <c r="LSF2" s="80"/>
      <c r="LSG2" s="80"/>
      <c r="LSH2" s="80"/>
      <c r="LSI2" s="80"/>
      <c r="LSJ2" s="80"/>
      <c r="LSK2" s="80"/>
      <c r="LSL2" s="80"/>
      <c r="LSM2" s="80"/>
      <c r="LSN2" s="80"/>
      <c r="LSO2" s="80"/>
      <c r="LSP2" s="80"/>
      <c r="LSQ2" s="80"/>
      <c r="LSR2" s="80"/>
      <c r="LSS2" s="80"/>
      <c r="LST2" s="80"/>
      <c r="LSU2" s="80"/>
      <c r="LSV2" s="80"/>
      <c r="LSW2" s="80"/>
      <c r="LSX2" s="80"/>
      <c r="LSY2" s="80"/>
      <c r="LSZ2" s="80"/>
      <c r="LTA2" s="80"/>
      <c r="LTB2" s="80"/>
      <c r="LTC2" s="80"/>
      <c r="LTD2" s="80"/>
      <c r="LTE2" s="80"/>
      <c r="LTF2" s="80"/>
      <c r="LTG2" s="80"/>
      <c r="LTH2" s="80"/>
      <c r="LTI2" s="80"/>
      <c r="LTJ2" s="80"/>
      <c r="LTK2" s="80"/>
      <c r="LTL2" s="80"/>
      <c r="LTM2" s="80"/>
      <c r="LTN2" s="80"/>
      <c r="LTO2" s="80"/>
      <c r="LTP2" s="80"/>
      <c r="LTQ2" s="80"/>
      <c r="LTR2" s="80"/>
      <c r="LTS2" s="80"/>
      <c r="LTT2" s="80"/>
      <c r="LTU2" s="80"/>
      <c r="LTV2" s="80"/>
      <c r="LTW2" s="80"/>
      <c r="LTX2" s="80"/>
      <c r="LTY2" s="80"/>
      <c r="LTZ2" s="80"/>
      <c r="LUA2" s="80"/>
      <c r="LUB2" s="80"/>
      <c r="LUC2" s="80"/>
      <c r="LUD2" s="80"/>
      <c r="LUE2" s="80"/>
      <c r="LUF2" s="80"/>
      <c r="LUG2" s="80"/>
      <c r="LUH2" s="80"/>
      <c r="LUI2" s="80"/>
      <c r="LUJ2" s="80"/>
      <c r="LUK2" s="80"/>
      <c r="LUL2" s="80"/>
      <c r="LUM2" s="80"/>
      <c r="LUN2" s="80"/>
      <c r="LUO2" s="80"/>
      <c r="LUP2" s="80"/>
      <c r="LUQ2" s="80"/>
      <c r="LUR2" s="80"/>
      <c r="LUS2" s="80"/>
      <c r="LUT2" s="80"/>
      <c r="LUU2" s="80"/>
      <c r="LUV2" s="80"/>
      <c r="LUW2" s="80"/>
      <c r="LUX2" s="80"/>
      <c r="LUY2" s="80"/>
      <c r="LUZ2" s="80"/>
      <c r="LVA2" s="80"/>
      <c r="LVB2" s="80"/>
      <c r="LVC2" s="80"/>
      <c r="LVD2" s="80"/>
      <c r="LVE2" s="80"/>
      <c r="LVF2" s="80"/>
      <c r="LVG2" s="80"/>
      <c r="LVH2" s="80"/>
      <c r="LVI2" s="80"/>
      <c r="LVJ2" s="80"/>
      <c r="LVK2" s="80"/>
      <c r="LVL2" s="80"/>
      <c r="LVM2" s="80"/>
      <c r="LVN2" s="80"/>
      <c r="LVO2" s="80"/>
      <c r="LVP2" s="80"/>
      <c r="LVQ2" s="80"/>
      <c r="LVR2" s="80"/>
      <c r="LVS2" s="80"/>
      <c r="LVT2" s="80"/>
      <c r="LVU2" s="80"/>
      <c r="LVV2" s="80"/>
      <c r="LVW2" s="80"/>
      <c r="LVX2" s="80"/>
      <c r="LVY2" s="80"/>
      <c r="LVZ2" s="80"/>
      <c r="LWA2" s="80"/>
      <c r="LWB2" s="80"/>
      <c r="LWC2" s="80"/>
      <c r="LWD2" s="80"/>
      <c r="LWE2" s="80"/>
      <c r="LWF2" s="80"/>
      <c r="LWG2" s="80"/>
      <c r="LWH2" s="80"/>
      <c r="LWI2" s="80"/>
      <c r="LWJ2" s="80"/>
      <c r="LWK2" s="80"/>
      <c r="LWL2" s="80"/>
      <c r="LWM2" s="80"/>
      <c r="LWN2" s="80"/>
      <c r="LWO2" s="80"/>
      <c r="LWP2" s="80"/>
      <c r="LWQ2" s="80"/>
      <c r="LWR2" s="80"/>
      <c r="LWS2" s="80"/>
      <c r="LWT2" s="80"/>
      <c r="LWU2" s="80"/>
      <c r="LWV2" s="80"/>
      <c r="LWW2" s="80"/>
      <c r="LWX2" s="80"/>
      <c r="LWY2" s="80"/>
      <c r="LWZ2" s="80"/>
      <c r="LXA2" s="80"/>
      <c r="LXB2" s="80"/>
      <c r="LXC2" s="80"/>
      <c r="LXD2" s="80"/>
      <c r="LXE2" s="80"/>
      <c r="LXF2" s="80"/>
      <c r="LXG2" s="80"/>
      <c r="LXH2" s="80"/>
      <c r="LXI2" s="80"/>
      <c r="LXJ2" s="80"/>
      <c r="LXK2" s="80"/>
      <c r="LXL2" s="80"/>
      <c r="LXM2" s="80"/>
      <c r="LXN2" s="80"/>
      <c r="LXO2" s="80"/>
      <c r="LXP2" s="80"/>
      <c r="LXQ2" s="80"/>
      <c r="LXR2" s="80"/>
      <c r="LXS2" s="80"/>
      <c r="LXT2" s="80"/>
      <c r="LXU2" s="80"/>
      <c r="LXV2" s="80"/>
      <c r="LXW2" s="80"/>
      <c r="LXX2" s="80"/>
      <c r="LXY2" s="80"/>
      <c r="LXZ2" s="80"/>
      <c r="LYA2" s="80"/>
      <c r="LYB2" s="80"/>
      <c r="LYC2" s="80"/>
      <c r="LYD2" s="80"/>
      <c r="LYE2" s="80"/>
      <c r="LYF2" s="80"/>
      <c r="LYG2" s="80"/>
      <c r="LYH2" s="80"/>
      <c r="LYI2" s="80"/>
      <c r="LYJ2" s="80"/>
      <c r="LYK2" s="80"/>
      <c r="LYL2" s="80"/>
      <c r="LYM2" s="80"/>
      <c r="LYN2" s="80"/>
      <c r="LYO2" s="80"/>
      <c r="LYP2" s="80"/>
      <c r="LYQ2" s="80"/>
      <c r="LYR2" s="80"/>
      <c r="LYS2" s="80"/>
      <c r="LYT2" s="80"/>
      <c r="LYU2" s="80"/>
      <c r="LYV2" s="80"/>
      <c r="LYW2" s="80"/>
      <c r="LYX2" s="80"/>
      <c r="LYY2" s="80"/>
      <c r="LYZ2" s="80"/>
      <c r="LZA2" s="80"/>
      <c r="LZB2" s="80"/>
      <c r="LZC2" s="80"/>
      <c r="LZD2" s="80"/>
      <c r="LZE2" s="80"/>
      <c r="LZF2" s="80"/>
      <c r="LZG2" s="80"/>
      <c r="LZH2" s="80"/>
      <c r="LZI2" s="80"/>
      <c r="LZJ2" s="80"/>
      <c r="LZK2" s="80"/>
      <c r="LZL2" s="80"/>
      <c r="LZM2" s="80"/>
      <c r="LZN2" s="80"/>
      <c r="LZO2" s="80"/>
      <c r="LZP2" s="80"/>
      <c r="LZQ2" s="80"/>
      <c r="LZR2" s="80"/>
      <c r="LZS2" s="80"/>
      <c r="LZT2" s="80"/>
      <c r="LZU2" s="80"/>
      <c r="LZV2" s="80"/>
      <c r="LZW2" s="80"/>
      <c r="LZX2" s="80"/>
      <c r="LZY2" s="80"/>
      <c r="LZZ2" s="80"/>
      <c r="MAA2" s="80"/>
      <c r="MAB2" s="80"/>
      <c r="MAC2" s="80"/>
      <c r="MAD2" s="80"/>
      <c r="MAE2" s="80"/>
      <c r="MAF2" s="80"/>
      <c r="MAG2" s="80"/>
      <c r="MAH2" s="80"/>
      <c r="MAI2" s="80"/>
      <c r="MAJ2" s="80"/>
      <c r="MAK2" s="80"/>
      <c r="MAL2" s="80"/>
      <c r="MAM2" s="80"/>
      <c r="MAN2" s="80"/>
      <c r="MAO2" s="80"/>
      <c r="MAP2" s="80"/>
      <c r="MAQ2" s="80"/>
      <c r="MAR2" s="80"/>
      <c r="MAS2" s="80"/>
      <c r="MAT2" s="80"/>
      <c r="MAU2" s="80"/>
      <c r="MAV2" s="80"/>
      <c r="MAW2" s="80"/>
      <c r="MAX2" s="80"/>
      <c r="MAY2" s="80"/>
      <c r="MAZ2" s="80"/>
      <c r="MBA2" s="80"/>
      <c r="MBB2" s="80"/>
      <c r="MBC2" s="80"/>
      <c r="MBD2" s="80"/>
      <c r="MBE2" s="80"/>
      <c r="MBF2" s="80"/>
      <c r="MBG2" s="80"/>
      <c r="MBH2" s="80"/>
      <c r="MBI2" s="80"/>
      <c r="MBJ2" s="80"/>
      <c r="MBK2" s="80"/>
      <c r="MBL2" s="80"/>
      <c r="MBM2" s="80"/>
      <c r="MBN2" s="80"/>
      <c r="MBO2" s="80"/>
      <c r="MBP2" s="80"/>
      <c r="MBQ2" s="80"/>
      <c r="MBR2" s="80"/>
      <c r="MBS2" s="80"/>
      <c r="MBT2" s="80"/>
      <c r="MBU2" s="80"/>
      <c r="MBV2" s="80"/>
      <c r="MBW2" s="80"/>
      <c r="MBX2" s="80"/>
      <c r="MBY2" s="80"/>
      <c r="MBZ2" s="80"/>
      <c r="MCA2" s="80"/>
      <c r="MCB2" s="80"/>
      <c r="MCC2" s="80"/>
      <c r="MCD2" s="80"/>
      <c r="MCE2" s="80"/>
      <c r="MCF2" s="80"/>
      <c r="MCG2" s="80"/>
      <c r="MCH2" s="80"/>
      <c r="MCI2" s="80"/>
      <c r="MCJ2" s="80"/>
      <c r="MCK2" s="80"/>
      <c r="MCL2" s="80"/>
      <c r="MCM2" s="80"/>
      <c r="MCN2" s="80"/>
      <c r="MCO2" s="80"/>
      <c r="MCP2" s="80"/>
      <c r="MCQ2" s="80"/>
      <c r="MCR2" s="80"/>
      <c r="MCS2" s="80"/>
      <c r="MCT2" s="80"/>
      <c r="MCU2" s="80"/>
      <c r="MCV2" s="80"/>
      <c r="MCW2" s="80"/>
      <c r="MCX2" s="80"/>
      <c r="MCY2" s="80"/>
      <c r="MCZ2" s="80"/>
      <c r="MDA2" s="80"/>
      <c r="MDB2" s="80"/>
      <c r="MDC2" s="80"/>
      <c r="MDD2" s="80"/>
      <c r="MDE2" s="80"/>
      <c r="MDF2" s="80"/>
      <c r="MDG2" s="80"/>
      <c r="MDH2" s="80"/>
      <c r="MDI2" s="80"/>
      <c r="MDJ2" s="80"/>
      <c r="MDK2" s="80"/>
      <c r="MDL2" s="80"/>
      <c r="MDM2" s="80"/>
      <c r="MDN2" s="80"/>
      <c r="MDO2" s="80"/>
      <c r="MDP2" s="80"/>
      <c r="MDQ2" s="80"/>
      <c r="MDR2" s="80"/>
      <c r="MDS2" s="80"/>
      <c r="MDT2" s="80"/>
      <c r="MDU2" s="80"/>
      <c r="MDV2" s="80"/>
      <c r="MDW2" s="80"/>
      <c r="MDX2" s="80"/>
      <c r="MDY2" s="80"/>
      <c r="MDZ2" s="80"/>
      <c r="MEA2" s="80"/>
      <c r="MEB2" s="80"/>
      <c r="MEC2" s="80"/>
      <c r="MED2" s="80"/>
      <c r="MEE2" s="80"/>
      <c r="MEF2" s="80"/>
      <c r="MEG2" s="80"/>
      <c r="MEH2" s="80"/>
      <c r="MEI2" s="80"/>
      <c r="MEJ2" s="80"/>
      <c r="MEK2" s="80"/>
      <c r="MEL2" s="80"/>
      <c r="MEM2" s="80"/>
      <c r="MEN2" s="80"/>
      <c r="MEO2" s="80"/>
      <c r="MEP2" s="80"/>
      <c r="MEQ2" s="80"/>
      <c r="MER2" s="80"/>
      <c r="MES2" s="80"/>
      <c r="MET2" s="80"/>
      <c r="MEU2" s="80"/>
      <c r="MEV2" s="80"/>
      <c r="MEW2" s="80"/>
      <c r="MEX2" s="80"/>
      <c r="MEY2" s="80"/>
      <c r="MEZ2" s="80"/>
      <c r="MFA2" s="80"/>
      <c r="MFB2" s="80"/>
      <c r="MFC2" s="80"/>
      <c r="MFD2" s="80"/>
      <c r="MFE2" s="80"/>
      <c r="MFF2" s="80"/>
      <c r="MFG2" s="80"/>
      <c r="MFH2" s="80"/>
      <c r="MFI2" s="80"/>
      <c r="MFJ2" s="80"/>
      <c r="MFK2" s="80"/>
      <c r="MFL2" s="80"/>
      <c r="MFM2" s="80"/>
      <c r="MFN2" s="80"/>
      <c r="MFO2" s="80"/>
      <c r="MFP2" s="80"/>
      <c r="MFQ2" s="80"/>
      <c r="MFR2" s="80"/>
      <c r="MFS2" s="80"/>
      <c r="MFT2" s="80"/>
      <c r="MFU2" s="80"/>
      <c r="MFV2" s="80"/>
      <c r="MFW2" s="80"/>
      <c r="MFX2" s="80"/>
      <c r="MFY2" s="80"/>
      <c r="MFZ2" s="80"/>
      <c r="MGA2" s="80"/>
      <c r="MGB2" s="80"/>
      <c r="MGC2" s="80"/>
      <c r="MGD2" s="80"/>
      <c r="MGE2" s="80"/>
      <c r="MGF2" s="80"/>
      <c r="MGG2" s="80"/>
      <c r="MGH2" s="80"/>
      <c r="MGI2" s="80"/>
      <c r="MGJ2" s="80"/>
      <c r="MGK2" s="80"/>
      <c r="MGL2" s="80"/>
      <c r="MGM2" s="80"/>
      <c r="MGN2" s="80"/>
      <c r="MGO2" s="80"/>
      <c r="MGP2" s="80"/>
      <c r="MGQ2" s="80"/>
      <c r="MGR2" s="80"/>
      <c r="MGS2" s="80"/>
      <c r="MGT2" s="80"/>
      <c r="MGU2" s="80"/>
      <c r="MGV2" s="80"/>
      <c r="MGW2" s="80"/>
      <c r="MGX2" s="80"/>
      <c r="MGY2" s="80"/>
      <c r="MGZ2" s="80"/>
      <c r="MHA2" s="80"/>
      <c r="MHB2" s="80"/>
      <c r="MHC2" s="80"/>
      <c r="MHD2" s="80"/>
      <c r="MHE2" s="80"/>
      <c r="MHF2" s="80"/>
      <c r="MHG2" s="80"/>
      <c r="MHH2" s="80"/>
      <c r="MHI2" s="80"/>
      <c r="MHJ2" s="80"/>
      <c r="MHK2" s="80"/>
      <c r="MHL2" s="80"/>
      <c r="MHM2" s="80"/>
      <c r="MHN2" s="80"/>
      <c r="MHO2" s="80"/>
      <c r="MHP2" s="80"/>
      <c r="MHQ2" s="80"/>
      <c r="MHR2" s="80"/>
      <c r="MHS2" s="80"/>
      <c r="MHT2" s="80"/>
      <c r="MHU2" s="80"/>
      <c r="MHV2" s="80"/>
      <c r="MHW2" s="80"/>
      <c r="MHX2" s="80"/>
      <c r="MHY2" s="80"/>
      <c r="MHZ2" s="80"/>
      <c r="MIA2" s="80"/>
      <c r="MIB2" s="80"/>
      <c r="MIC2" s="80"/>
      <c r="MID2" s="80"/>
      <c r="MIE2" s="80"/>
      <c r="MIF2" s="80"/>
      <c r="MIG2" s="80"/>
      <c r="MIH2" s="80"/>
      <c r="MII2" s="80"/>
      <c r="MIJ2" s="80"/>
      <c r="MIK2" s="80"/>
      <c r="MIL2" s="80"/>
      <c r="MIM2" s="80"/>
      <c r="MIN2" s="80"/>
      <c r="MIO2" s="80"/>
      <c r="MIP2" s="80"/>
      <c r="MIQ2" s="80"/>
      <c r="MIR2" s="80"/>
      <c r="MIS2" s="80"/>
      <c r="MIT2" s="80"/>
      <c r="MIU2" s="80"/>
      <c r="MIV2" s="80"/>
      <c r="MIW2" s="80"/>
      <c r="MIX2" s="80"/>
      <c r="MIY2" s="80"/>
      <c r="MIZ2" s="80"/>
      <c r="MJA2" s="80"/>
      <c r="MJB2" s="80"/>
      <c r="MJC2" s="80"/>
      <c r="MJD2" s="80"/>
      <c r="MJE2" s="80"/>
      <c r="MJF2" s="80"/>
      <c r="MJG2" s="80"/>
      <c r="MJH2" s="80"/>
      <c r="MJI2" s="80"/>
      <c r="MJJ2" s="80"/>
      <c r="MJK2" s="80"/>
      <c r="MJL2" s="80"/>
      <c r="MJM2" s="80"/>
      <c r="MJN2" s="80"/>
      <c r="MJO2" s="80"/>
      <c r="MJP2" s="80"/>
      <c r="MJQ2" s="80"/>
      <c r="MJR2" s="80"/>
      <c r="MJS2" s="80"/>
      <c r="MJT2" s="80"/>
      <c r="MJU2" s="80"/>
      <c r="MJV2" s="80"/>
      <c r="MJW2" s="80"/>
      <c r="MJX2" s="80"/>
      <c r="MJY2" s="80"/>
      <c r="MJZ2" s="80"/>
      <c r="MKA2" s="80"/>
      <c r="MKB2" s="80"/>
      <c r="MKC2" s="80"/>
      <c r="MKD2" s="80"/>
      <c r="MKE2" s="80"/>
      <c r="MKF2" s="80"/>
      <c r="MKG2" s="80"/>
      <c r="MKH2" s="80"/>
      <c r="MKI2" s="80"/>
      <c r="MKJ2" s="80"/>
      <c r="MKK2" s="80"/>
      <c r="MKL2" s="80"/>
      <c r="MKM2" s="80"/>
      <c r="MKN2" s="80"/>
      <c r="MKO2" s="80"/>
      <c r="MKP2" s="80"/>
      <c r="MKQ2" s="80"/>
      <c r="MKR2" s="80"/>
      <c r="MKS2" s="80"/>
      <c r="MKT2" s="80"/>
      <c r="MKU2" s="80"/>
      <c r="MKV2" s="80"/>
      <c r="MKW2" s="80"/>
      <c r="MKX2" s="80"/>
      <c r="MKY2" s="80"/>
      <c r="MKZ2" s="80"/>
      <c r="MLA2" s="80"/>
      <c r="MLB2" s="80"/>
      <c r="MLC2" s="80"/>
      <c r="MLD2" s="80"/>
      <c r="MLE2" s="80"/>
      <c r="MLF2" s="80"/>
      <c r="MLG2" s="80"/>
      <c r="MLH2" s="80"/>
      <c r="MLI2" s="80"/>
      <c r="MLJ2" s="80"/>
      <c r="MLK2" s="80"/>
      <c r="MLL2" s="80"/>
      <c r="MLM2" s="80"/>
      <c r="MLN2" s="80"/>
      <c r="MLO2" s="80"/>
      <c r="MLP2" s="80"/>
      <c r="MLQ2" s="80"/>
      <c r="MLR2" s="80"/>
      <c r="MLS2" s="80"/>
      <c r="MLT2" s="80"/>
      <c r="MLU2" s="80"/>
      <c r="MLV2" s="80"/>
      <c r="MLW2" s="80"/>
      <c r="MLX2" s="80"/>
      <c r="MLY2" s="80"/>
      <c r="MLZ2" s="80"/>
      <c r="MMA2" s="80"/>
      <c r="MMB2" s="80"/>
      <c r="MMC2" s="80"/>
      <c r="MMD2" s="80"/>
      <c r="MME2" s="80"/>
      <c r="MMF2" s="80"/>
      <c r="MMG2" s="80"/>
      <c r="MMH2" s="80"/>
      <c r="MMI2" s="80"/>
      <c r="MMJ2" s="80"/>
      <c r="MMK2" s="80"/>
      <c r="MML2" s="80"/>
      <c r="MMM2" s="80"/>
      <c r="MMN2" s="80"/>
      <c r="MMO2" s="80"/>
      <c r="MMP2" s="80"/>
      <c r="MMQ2" s="80"/>
      <c r="MMR2" s="80"/>
      <c r="MMS2" s="80"/>
      <c r="MMT2" s="80"/>
      <c r="MMU2" s="80"/>
      <c r="MMV2" s="80"/>
      <c r="MMW2" s="80"/>
      <c r="MMX2" s="80"/>
      <c r="MMY2" s="80"/>
      <c r="MMZ2" s="80"/>
      <c r="MNA2" s="80"/>
      <c r="MNB2" s="80"/>
      <c r="MNC2" s="80"/>
      <c r="MND2" s="80"/>
      <c r="MNE2" s="80"/>
      <c r="MNF2" s="80"/>
      <c r="MNG2" s="80"/>
      <c r="MNH2" s="80"/>
      <c r="MNI2" s="80"/>
      <c r="MNJ2" s="80"/>
      <c r="MNK2" s="80"/>
      <c r="MNL2" s="80"/>
      <c r="MNM2" s="80"/>
      <c r="MNN2" s="80"/>
      <c r="MNO2" s="80"/>
      <c r="MNP2" s="80"/>
      <c r="MNQ2" s="80"/>
      <c r="MNR2" s="80"/>
      <c r="MNS2" s="80"/>
      <c r="MNT2" s="80"/>
      <c r="MNU2" s="80"/>
      <c r="MNV2" s="80"/>
      <c r="MNW2" s="80"/>
      <c r="MNX2" s="80"/>
      <c r="MNY2" s="80"/>
      <c r="MNZ2" s="80"/>
      <c r="MOA2" s="80"/>
      <c r="MOB2" s="80"/>
      <c r="MOC2" s="80"/>
      <c r="MOD2" s="80"/>
      <c r="MOE2" s="80"/>
      <c r="MOF2" s="80"/>
      <c r="MOG2" s="80"/>
      <c r="MOH2" s="80"/>
      <c r="MOI2" s="80"/>
      <c r="MOJ2" s="80"/>
      <c r="MOK2" s="80"/>
      <c r="MOL2" s="80"/>
      <c r="MOM2" s="80"/>
      <c r="MON2" s="80"/>
      <c r="MOO2" s="80"/>
      <c r="MOP2" s="80"/>
      <c r="MOQ2" s="80"/>
      <c r="MOR2" s="80"/>
      <c r="MOS2" s="80"/>
      <c r="MOT2" s="80"/>
      <c r="MOU2" s="80"/>
      <c r="MOV2" s="80"/>
      <c r="MOW2" s="80"/>
      <c r="MOX2" s="80"/>
      <c r="MOY2" s="80"/>
      <c r="MOZ2" s="80"/>
      <c r="MPA2" s="80"/>
      <c r="MPB2" s="80"/>
      <c r="MPC2" s="80"/>
      <c r="MPD2" s="80"/>
      <c r="MPE2" s="80"/>
      <c r="MPF2" s="80"/>
      <c r="MPG2" s="80"/>
      <c r="MPH2" s="80"/>
      <c r="MPI2" s="80"/>
      <c r="MPJ2" s="80"/>
      <c r="MPK2" s="80"/>
      <c r="MPL2" s="80"/>
      <c r="MPM2" s="80"/>
      <c r="MPN2" s="80"/>
      <c r="MPO2" s="80"/>
      <c r="MPP2" s="80"/>
      <c r="MPQ2" s="80"/>
      <c r="MPR2" s="80"/>
      <c r="MPS2" s="80"/>
      <c r="MPT2" s="80"/>
      <c r="MPU2" s="80"/>
      <c r="MPV2" s="80"/>
      <c r="MPW2" s="80"/>
      <c r="MPX2" s="80"/>
      <c r="MPY2" s="80"/>
      <c r="MPZ2" s="80"/>
      <c r="MQA2" s="80"/>
      <c r="MQB2" s="80"/>
      <c r="MQC2" s="80"/>
      <c r="MQD2" s="80"/>
      <c r="MQE2" s="80"/>
      <c r="MQF2" s="80"/>
      <c r="MQG2" s="80"/>
      <c r="MQH2" s="80"/>
      <c r="MQI2" s="80"/>
      <c r="MQJ2" s="80"/>
      <c r="MQK2" s="80"/>
      <c r="MQL2" s="80"/>
      <c r="MQM2" s="80"/>
      <c r="MQN2" s="80"/>
      <c r="MQO2" s="80"/>
      <c r="MQP2" s="80"/>
      <c r="MQQ2" s="80"/>
      <c r="MQR2" s="80"/>
      <c r="MQS2" s="80"/>
      <c r="MQT2" s="80"/>
      <c r="MQU2" s="80"/>
      <c r="MQV2" s="80"/>
      <c r="MQW2" s="80"/>
      <c r="MQX2" s="80"/>
      <c r="MQY2" s="80"/>
      <c r="MQZ2" s="80"/>
      <c r="MRA2" s="80"/>
      <c r="MRB2" s="80"/>
      <c r="MRC2" s="80"/>
      <c r="MRD2" s="80"/>
      <c r="MRE2" s="80"/>
      <c r="MRF2" s="80"/>
      <c r="MRG2" s="80"/>
      <c r="MRH2" s="80"/>
      <c r="MRI2" s="80"/>
      <c r="MRJ2" s="80"/>
      <c r="MRK2" s="80"/>
      <c r="MRL2" s="80"/>
      <c r="MRM2" s="80"/>
      <c r="MRN2" s="80"/>
      <c r="MRO2" s="80"/>
      <c r="MRP2" s="80"/>
      <c r="MRQ2" s="80"/>
      <c r="MRR2" s="80"/>
      <c r="MRS2" s="80"/>
      <c r="MRT2" s="80"/>
      <c r="MRU2" s="80"/>
      <c r="MRV2" s="80"/>
      <c r="MRW2" s="80"/>
      <c r="MRX2" s="80"/>
      <c r="MRY2" s="80"/>
      <c r="MRZ2" s="80"/>
      <c r="MSA2" s="80"/>
      <c r="MSB2" s="80"/>
      <c r="MSC2" s="80"/>
      <c r="MSD2" s="80"/>
      <c r="MSE2" s="80"/>
      <c r="MSF2" s="80"/>
      <c r="MSG2" s="80"/>
      <c r="MSH2" s="80"/>
      <c r="MSI2" s="80"/>
      <c r="MSJ2" s="80"/>
      <c r="MSK2" s="80"/>
      <c r="MSL2" s="80"/>
      <c r="MSM2" s="80"/>
      <c r="MSN2" s="80"/>
      <c r="MSO2" s="80"/>
      <c r="MSP2" s="80"/>
      <c r="MSQ2" s="80"/>
      <c r="MSR2" s="80"/>
      <c r="MSS2" s="80"/>
      <c r="MST2" s="80"/>
      <c r="MSU2" s="80"/>
      <c r="MSV2" s="80"/>
      <c r="MSW2" s="80"/>
      <c r="MSX2" s="80"/>
      <c r="MSY2" s="80"/>
      <c r="MSZ2" s="80"/>
      <c r="MTA2" s="80"/>
      <c r="MTB2" s="80"/>
      <c r="MTC2" s="80"/>
      <c r="MTD2" s="80"/>
      <c r="MTE2" s="80"/>
      <c r="MTF2" s="80"/>
      <c r="MTG2" s="80"/>
      <c r="MTH2" s="80"/>
      <c r="MTI2" s="80"/>
      <c r="MTJ2" s="80"/>
      <c r="MTK2" s="80"/>
      <c r="MTL2" s="80"/>
      <c r="MTM2" s="80"/>
      <c r="MTN2" s="80"/>
      <c r="MTO2" s="80"/>
      <c r="MTP2" s="80"/>
      <c r="MTQ2" s="80"/>
      <c r="MTR2" s="80"/>
      <c r="MTS2" s="80"/>
      <c r="MTT2" s="80"/>
      <c r="MTU2" s="80"/>
      <c r="MTV2" s="80"/>
      <c r="MTW2" s="80"/>
      <c r="MTX2" s="80"/>
      <c r="MTY2" s="80"/>
      <c r="MTZ2" s="80"/>
      <c r="MUA2" s="80"/>
      <c r="MUB2" s="80"/>
      <c r="MUC2" s="80"/>
      <c r="MUD2" s="80"/>
      <c r="MUE2" s="80"/>
      <c r="MUF2" s="80"/>
      <c r="MUG2" s="80"/>
      <c r="MUH2" s="80"/>
      <c r="MUI2" s="80"/>
      <c r="MUJ2" s="80"/>
      <c r="MUK2" s="80"/>
      <c r="MUL2" s="80"/>
      <c r="MUM2" s="80"/>
      <c r="MUN2" s="80"/>
      <c r="MUO2" s="80"/>
      <c r="MUP2" s="80"/>
      <c r="MUQ2" s="80"/>
      <c r="MUR2" s="80"/>
      <c r="MUS2" s="80"/>
      <c r="MUT2" s="80"/>
      <c r="MUU2" s="80"/>
      <c r="MUV2" s="80"/>
      <c r="MUW2" s="80"/>
      <c r="MUX2" s="80"/>
      <c r="MUY2" s="80"/>
      <c r="MUZ2" s="80"/>
      <c r="MVA2" s="80"/>
      <c r="MVB2" s="80"/>
      <c r="MVC2" s="80"/>
      <c r="MVD2" s="80"/>
      <c r="MVE2" s="80"/>
      <c r="MVF2" s="80"/>
      <c r="MVG2" s="80"/>
      <c r="MVH2" s="80"/>
      <c r="MVI2" s="80"/>
      <c r="MVJ2" s="80"/>
      <c r="MVK2" s="80"/>
      <c r="MVL2" s="80"/>
      <c r="MVM2" s="80"/>
      <c r="MVN2" s="80"/>
      <c r="MVO2" s="80"/>
      <c r="MVP2" s="80"/>
      <c r="MVQ2" s="80"/>
      <c r="MVR2" s="80"/>
      <c r="MVS2" s="80"/>
      <c r="MVT2" s="80"/>
      <c r="MVU2" s="80"/>
      <c r="MVV2" s="80"/>
      <c r="MVW2" s="80"/>
      <c r="MVX2" s="80"/>
      <c r="MVY2" s="80"/>
      <c r="MVZ2" s="80"/>
      <c r="MWA2" s="80"/>
      <c r="MWB2" s="80"/>
      <c r="MWC2" s="80"/>
      <c r="MWD2" s="80"/>
      <c r="MWE2" s="80"/>
      <c r="MWF2" s="80"/>
      <c r="MWG2" s="80"/>
      <c r="MWH2" s="80"/>
      <c r="MWI2" s="80"/>
      <c r="MWJ2" s="80"/>
      <c r="MWK2" s="80"/>
      <c r="MWL2" s="80"/>
      <c r="MWM2" s="80"/>
      <c r="MWN2" s="80"/>
      <c r="MWO2" s="80"/>
      <c r="MWP2" s="80"/>
      <c r="MWQ2" s="80"/>
      <c r="MWR2" s="80"/>
      <c r="MWS2" s="80"/>
      <c r="MWT2" s="80"/>
      <c r="MWU2" s="80"/>
      <c r="MWV2" s="80"/>
      <c r="MWW2" s="80"/>
      <c r="MWX2" s="80"/>
      <c r="MWY2" s="80"/>
      <c r="MWZ2" s="80"/>
      <c r="MXA2" s="80"/>
      <c r="MXB2" s="80"/>
      <c r="MXC2" s="80"/>
      <c r="MXD2" s="80"/>
      <c r="MXE2" s="80"/>
      <c r="MXF2" s="80"/>
      <c r="MXG2" s="80"/>
      <c r="MXH2" s="80"/>
      <c r="MXI2" s="80"/>
      <c r="MXJ2" s="80"/>
      <c r="MXK2" s="80"/>
      <c r="MXL2" s="80"/>
      <c r="MXM2" s="80"/>
      <c r="MXN2" s="80"/>
      <c r="MXO2" s="80"/>
      <c r="MXP2" s="80"/>
      <c r="MXQ2" s="80"/>
      <c r="MXR2" s="80"/>
      <c r="MXS2" s="80"/>
      <c r="MXT2" s="80"/>
      <c r="MXU2" s="80"/>
      <c r="MXV2" s="80"/>
      <c r="MXW2" s="80"/>
      <c r="MXX2" s="80"/>
      <c r="MXY2" s="80"/>
      <c r="MXZ2" s="80"/>
      <c r="MYA2" s="80"/>
      <c r="MYB2" s="80"/>
      <c r="MYC2" s="80"/>
      <c r="MYD2" s="80"/>
      <c r="MYE2" s="80"/>
      <c r="MYF2" s="80"/>
      <c r="MYG2" s="80"/>
      <c r="MYH2" s="80"/>
      <c r="MYI2" s="80"/>
      <c r="MYJ2" s="80"/>
      <c r="MYK2" s="80"/>
      <c r="MYL2" s="80"/>
      <c r="MYM2" s="80"/>
      <c r="MYN2" s="80"/>
      <c r="MYO2" s="80"/>
      <c r="MYP2" s="80"/>
      <c r="MYQ2" s="80"/>
      <c r="MYR2" s="80"/>
      <c r="MYS2" s="80"/>
      <c r="MYT2" s="80"/>
      <c r="MYU2" s="80"/>
      <c r="MYV2" s="80"/>
      <c r="MYW2" s="80"/>
      <c r="MYX2" s="80"/>
      <c r="MYY2" s="80"/>
      <c r="MYZ2" s="80"/>
      <c r="MZA2" s="80"/>
      <c r="MZB2" s="80"/>
      <c r="MZC2" s="80"/>
      <c r="MZD2" s="80"/>
      <c r="MZE2" s="80"/>
      <c r="MZF2" s="80"/>
      <c r="MZG2" s="80"/>
      <c r="MZH2" s="80"/>
      <c r="MZI2" s="80"/>
      <c r="MZJ2" s="80"/>
      <c r="MZK2" s="80"/>
      <c r="MZL2" s="80"/>
      <c r="MZM2" s="80"/>
      <c r="MZN2" s="80"/>
      <c r="MZO2" s="80"/>
      <c r="MZP2" s="80"/>
      <c r="MZQ2" s="80"/>
      <c r="MZR2" s="80"/>
      <c r="MZS2" s="80"/>
      <c r="MZT2" s="80"/>
      <c r="MZU2" s="80"/>
      <c r="MZV2" s="80"/>
      <c r="MZW2" s="80"/>
      <c r="MZX2" s="80"/>
      <c r="MZY2" s="80"/>
      <c r="MZZ2" s="80"/>
      <c r="NAA2" s="80"/>
      <c r="NAB2" s="80"/>
      <c r="NAC2" s="80"/>
      <c r="NAD2" s="80"/>
      <c r="NAE2" s="80"/>
      <c r="NAF2" s="80"/>
      <c r="NAG2" s="80"/>
      <c r="NAH2" s="80"/>
      <c r="NAI2" s="80"/>
      <c r="NAJ2" s="80"/>
      <c r="NAK2" s="80"/>
      <c r="NAL2" s="80"/>
      <c r="NAM2" s="80"/>
      <c r="NAN2" s="80"/>
      <c r="NAO2" s="80"/>
      <c r="NAP2" s="80"/>
      <c r="NAQ2" s="80"/>
      <c r="NAR2" s="80"/>
      <c r="NAS2" s="80"/>
      <c r="NAT2" s="80"/>
      <c r="NAU2" s="80"/>
      <c r="NAV2" s="80"/>
      <c r="NAW2" s="80"/>
      <c r="NAX2" s="80"/>
      <c r="NAY2" s="80"/>
      <c r="NAZ2" s="80"/>
      <c r="NBA2" s="80"/>
      <c r="NBB2" s="80"/>
      <c r="NBC2" s="80"/>
      <c r="NBD2" s="80"/>
      <c r="NBE2" s="80"/>
      <c r="NBF2" s="80"/>
      <c r="NBG2" s="80"/>
      <c r="NBH2" s="80"/>
      <c r="NBI2" s="80"/>
      <c r="NBJ2" s="80"/>
      <c r="NBK2" s="80"/>
      <c r="NBL2" s="80"/>
      <c r="NBM2" s="80"/>
      <c r="NBN2" s="80"/>
      <c r="NBO2" s="80"/>
      <c r="NBP2" s="80"/>
      <c r="NBQ2" s="80"/>
      <c r="NBR2" s="80"/>
      <c r="NBS2" s="80"/>
      <c r="NBT2" s="80"/>
      <c r="NBU2" s="80"/>
      <c r="NBV2" s="80"/>
      <c r="NBW2" s="80"/>
      <c r="NBX2" s="80"/>
      <c r="NBY2" s="80"/>
      <c r="NBZ2" s="80"/>
      <c r="NCA2" s="80"/>
      <c r="NCB2" s="80"/>
      <c r="NCC2" s="80"/>
      <c r="NCD2" s="80"/>
      <c r="NCE2" s="80"/>
      <c r="NCF2" s="80"/>
      <c r="NCG2" s="80"/>
      <c r="NCH2" s="80"/>
      <c r="NCI2" s="80"/>
      <c r="NCJ2" s="80"/>
      <c r="NCK2" s="80"/>
      <c r="NCL2" s="80"/>
      <c r="NCM2" s="80"/>
      <c r="NCN2" s="80"/>
      <c r="NCO2" s="80"/>
      <c r="NCP2" s="80"/>
      <c r="NCQ2" s="80"/>
      <c r="NCR2" s="80"/>
      <c r="NCS2" s="80"/>
      <c r="NCT2" s="80"/>
      <c r="NCU2" s="80"/>
      <c r="NCV2" s="80"/>
      <c r="NCW2" s="80"/>
      <c r="NCX2" s="80"/>
      <c r="NCY2" s="80"/>
      <c r="NCZ2" s="80"/>
      <c r="NDA2" s="80"/>
      <c r="NDB2" s="80"/>
      <c r="NDC2" s="80"/>
      <c r="NDD2" s="80"/>
      <c r="NDE2" s="80"/>
      <c r="NDF2" s="80"/>
      <c r="NDG2" s="80"/>
      <c r="NDH2" s="80"/>
      <c r="NDI2" s="80"/>
      <c r="NDJ2" s="80"/>
      <c r="NDK2" s="80"/>
      <c r="NDL2" s="80"/>
      <c r="NDM2" s="80"/>
      <c r="NDN2" s="80"/>
      <c r="NDO2" s="80"/>
      <c r="NDP2" s="80"/>
      <c r="NDQ2" s="80"/>
      <c r="NDR2" s="80"/>
      <c r="NDS2" s="80"/>
      <c r="NDT2" s="80"/>
      <c r="NDU2" s="80"/>
      <c r="NDV2" s="80"/>
      <c r="NDW2" s="80"/>
      <c r="NDX2" s="80"/>
      <c r="NDY2" s="80"/>
      <c r="NDZ2" s="80"/>
      <c r="NEA2" s="80"/>
      <c r="NEB2" s="80"/>
      <c r="NEC2" s="80"/>
      <c r="NED2" s="80"/>
      <c r="NEE2" s="80"/>
      <c r="NEF2" s="80"/>
      <c r="NEG2" s="80"/>
      <c r="NEH2" s="80"/>
      <c r="NEI2" s="80"/>
      <c r="NEJ2" s="80"/>
      <c r="NEK2" s="80"/>
      <c r="NEL2" s="80"/>
      <c r="NEM2" s="80"/>
      <c r="NEN2" s="80"/>
      <c r="NEO2" s="80"/>
      <c r="NEP2" s="80"/>
      <c r="NEQ2" s="80"/>
      <c r="NER2" s="80"/>
      <c r="NES2" s="80"/>
      <c r="NET2" s="80"/>
      <c r="NEU2" s="80"/>
      <c r="NEV2" s="80"/>
      <c r="NEW2" s="80"/>
      <c r="NEX2" s="80"/>
      <c r="NEY2" s="80"/>
      <c r="NEZ2" s="80"/>
      <c r="NFA2" s="80"/>
      <c r="NFB2" s="80"/>
      <c r="NFC2" s="80"/>
      <c r="NFD2" s="80"/>
      <c r="NFE2" s="80"/>
      <c r="NFF2" s="80"/>
      <c r="NFG2" s="80"/>
      <c r="NFH2" s="80"/>
      <c r="NFI2" s="80"/>
      <c r="NFJ2" s="80"/>
      <c r="NFK2" s="80"/>
      <c r="NFL2" s="80"/>
      <c r="NFM2" s="80"/>
      <c r="NFN2" s="80"/>
      <c r="NFO2" s="80"/>
      <c r="NFP2" s="80"/>
      <c r="NFQ2" s="80"/>
      <c r="NFR2" s="80"/>
      <c r="NFS2" s="80"/>
      <c r="NFT2" s="80"/>
      <c r="NFU2" s="80"/>
      <c r="NFV2" s="80"/>
      <c r="NFW2" s="80"/>
      <c r="NFX2" s="80"/>
      <c r="NFY2" s="80"/>
      <c r="NFZ2" s="80"/>
      <c r="NGA2" s="80"/>
      <c r="NGB2" s="80"/>
      <c r="NGC2" s="80"/>
      <c r="NGD2" s="80"/>
      <c r="NGE2" s="80"/>
      <c r="NGF2" s="80"/>
      <c r="NGG2" s="80"/>
      <c r="NGH2" s="80"/>
      <c r="NGI2" s="80"/>
      <c r="NGJ2" s="80"/>
      <c r="NGK2" s="80"/>
      <c r="NGL2" s="80"/>
      <c r="NGM2" s="80"/>
      <c r="NGN2" s="80"/>
      <c r="NGO2" s="80"/>
      <c r="NGP2" s="80"/>
      <c r="NGQ2" s="80"/>
      <c r="NGR2" s="80"/>
      <c r="NGS2" s="80"/>
      <c r="NGT2" s="80"/>
      <c r="NGU2" s="80"/>
      <c r="NGV2" s="80"/>
      <c r="NGW2" s="80"/>
      <c r="NGX2" s="80"/>
      <c r="NGY2" s="80"/>
      <c r="NGZ2" s="80"/>
      <c r="NHA2" s="80"/>
      <c r="NHB2" s="80"/>
      <c r="NHC2" s="80"/>
      <c r="NHD2" s="80"/>
      <c r="NHE2" s="80"/>
      <c r="NHF2" s="80"/>
      <c r="NHG2" s="80"/>
      <c r="NHH2" s="80"/>
      <c r="NHI2" s="80"/>
      <c r="NHJ2" s="80"/>
      <c r="NHK2" s="80"/>
      <c r="NHL2" s="80"/>
      <c r="NHM2" s="80"/>
      <c r="NHN2" s="80"/>
      <c r="NHO2" s="80"/>
      <c r="NHP2" s="80"/>
      <c r="NHQ2" s="80"/>
      <c r="NHR2" s="80"/>
      <c r="NHS2" s="80"/>
      <c r="NHT2" s="80"/>
      <c r="NHU2" s="80"/>
      <c r="NHV2" s="80"/>
      <c r="NHW2" s="80"/>
      <c r="NHX2" s="80"/>
      <c r="NHY2" s="80"/>
      <c r="NHZ2" s="80"/>
      <c r="NIA2" s="80"/>
      <c r="NIB2" s="80"/>
      <c r="NIC2" s="80"/>
      <c r="NID2" s="80"/>
      <c r="NIE2" s="80"/>
      <c r="NIF2" s="80"/>
      <c r="NIG2" s="80"/>
      <c r="NIH2" s="80"/>
      <c r="NII2" s="80"/>
      <c r="NIJ2" s="80"/>
      <c r="NIK2" s="80"/>
      <c r="NIL2" s="80"/>
      <c r="NIM2" s="80"/>
      <c r="NIN2" s="80"/>
      <c r="NIO2" s="80"/>
      <c r="NIP2" s="80"/>
      <c r="NIQ2" s="80"/>
      <c r="NIR2" s="80"/>
      <c r="NIS2" s="80"/>
      <c r="NIT2" s="80"/>
      <c r="NIU2" s="80"/>
      <c r="NIV2" s="80"/>
      <c r="NIW2" s="80"/>
      <c r="NIX2" s="80"/>
      <c r="NIY2" s="80"/>
      <c r="NIZ2" s="80"/>
      <c r="NJA2" s="80"/>
      <c r="NJB2" s="80"/>
      <c r="NJC2" s="80"/>
      <c r="NJD2" s="80"/>
      <c r="NJE2" s="80"/>
      <c r="NJF2" s="80"/>
      <c r="NJG2" s="80"/>
      <c r="NJH2" s="80"/>
      <c r="NJI2" s="80"/>
      <c r="NJJ2" s="80"/>
      <c r="NJK2" s="80"/>
      <c r="NJL2" s="80"/>
      <c r="NJM2" s="80"/>
      <c r="NJN2" s="80"/>
      <c r="NJO2" s="80"/>
      <c r="NJP2" s="80"/>
      <c r="NJQ2" s="80"/>
      <c r="NJR2" s="80"/>
      <c r="NJS2" s="80"/>
      <c r="NJT2" s="80"/>
      <c r="NJU2" s="80"/>
      <c r="NJV2" s="80"/>
      <c r="NJW2" s="80"/>
      <c r="NJX2" s="80"/>
      <c r="NJY2" s="80"/>
      <c r="NJZ2" s="80"/>
      <c r="NKA2" s="80"/>
      <c r="NKB2" s="80"/>
      <c r="NKC2" s="80"/>
      <c r="NKD2" s="80"/>
      <c r="NKE2" s="80"/>
      <c r="NKF2" s="80"/>
      <c r="NKG2" s="80"/>
      <c r="NKH2" s="80"/>
      <c r="NKI2" s="80"/>
      <c r="NKJ2" s="80"/>
      <c r="NKK2" s="80"/>
      <c r="NKL2" s="80"/>
      <c r="NKM2" s="80"/>
      <c r="NKN2" s="80"/>
      <c r="NKO2" s="80"/>
      <c r="NKP2" s="80"/>
      <c r="NKQ2" s="80"/>
      <c r="NKR2" s="80"/>
      <c r="NKS2" s="80"/>
      <c r="NKT2" s="80"/>
      <c r="NKU2" s="80"/>
      <c r="NKV2" s="80"/>
      <c r="NKW2" s="80"/>
      <c r="NKX2" s="80"/>
      <c r="NKY2" s="80"/>
      <c r="NKZ2" s="80"/>
      <c r="NLA2" s="80"/>
      <c r="NLB2" s="80"/>
      <c r="NLC2" s="80"/>
      <c r="NLD2" s="80"/>
      <c r="NLE2" s="80"/>
      <c r="NLF2" s="80"/>
      <c r="NLG2" s="80"/>
      <c r="NLH2" s="80"/>
      <c r="NLI2" s="80"/>
      <c r="NLJ2" s="80"/>
      <c r="NLK2" s="80"/>
      <c r="NLL2" s="80"/>
      <c r="NLM2" s="80"/>
      <c r="NLN2" s="80"/>
      <c r="NLO2" s="80"/>
      <c r="NLP2" s="80"/>
      <c r="NLQ2" s="80"/>
      <c r="NLR2" s="80"/>
      <c r="NLS2" s="80"/>
      <c r="NLT2" s="80"/>
      <c r="NLU2" s="80"/>
      <c r="NLV2" s="80"/>
      <c r="NLW2" s="80"/>
      <c r="NLX2" s="80"/>
      <c r="NLY2" s="80"/>
      <c r="NLZ2" s="80"/>
      <c r="NMA2" s="80"/>
      <c r="NMB2" s="80"/>
      <c r="NMC2" s="80"/>
      <c r="NMD2" s="80"/>
      <c r="NME2" s="80"/>
      <c r="NMF2" s="80"/>
      <c r="NMG2" s="80"/>
      <c r="NMH2" s="80"/>
      <c r="NMI2" s="80"/>
      <c r="NMJ2" s="80"/>
      <c r="NMK2" s="80"/>
      <c r="NML2" s="80"/>
      <c r="NMM2" s="80"/>
      <c r="NMN2" s="80"/>
      <c r="NMO2" s="80"/>
      <c r="NMP2" s="80"/>
      <c r="NMQ2" s="80"/>
      <c r="NMR2" s="80"/>
      <c r="NMS2" s="80"/>
      <c r="NMT2" s="80"/>
      <c r="NMU2" s="80"/>
      <c r="NMV2" s="80"/>
      <c r="NMW2" s="80"/>
      <c r="NMX2" s="80"/>
      <c r="NMY2" s="80"/>
      <c r="NMZ2" s="80"/>
      <c r="NNA2" s="80"/>
      <c r="NNB2" s="80"/>
      <c r="NNC2" s="80"/>
      <c r="NND2" s="80"/>
      <c r="NNE2" s="80"/>
      <c r="NNF2" s="80"/>
      <c r="NNG2" s="80"/>
      <c r="NNH2" s="80"/>
      <c r="NNI2" s="80"/>
      <c r="NNJ2" s="80"/>
      <c r="NNK2" s="80"/>
      <c r="NNL2" s="80"/>
      <c r="NNM2" s="80"/>
      <c r="NNN2" s="80"/>
      <c r="NNO2" s="80"/>
      <c r="NNP2" s="80"/>
      <c r="NNQ2" s="80"/>
      <c r="NNR2" s="80"/>
      <c r="NNS2" s="80"/>
      <c r="NNT2" s="80"/>
      <c r="NNU2" s="80"/>
      <c r="NNV2" s="80"/>
      <c r="NNW2" s="80"/>
      <c r="NNX2" s="80"/>
      <c r="NNY2" s="80"/>
      <c r="NNZ2" s="80"/>
      <c r="NOA2" s="80"/>
      <c r="NOB2" s="80"/>
      <c r="NOC2" s="80"/>
      <c r="NOD2" s="80"/>
      <c r="NOE2" s="80"/>
      <c r="NOF2" s="80"/>
      <c r="NOG2" s="80"/>
      <c r="NOH2" s="80"/>
      <c r="NOI2" s="80"/>
      <c r="NOJ2" s="80"/>
      <c r="NOK2" s="80"/>
      <c r="NOL2" s="80"/>
      <c r="NOM2" s="80"/>
      <c r="NON2" s="80"/>
      <c r="NOO2" s="80"/>
      <c r="NOP2" s="80"/>
      <c r="NOQ2" s="80"/>
      <c r="NOR2" s="80"/>
      <c r="NOS2" s="80"/>
      <c r="NOT2" s="80"/>
      <c r="NOU2" s="80"/>
      <c r="NOV2" s="80"/>
      <c r="NOW2" s="80"/>
      <c r="NOX2" s="80"/>
      <c r="NOY2" s="80"/>
      <c r="NOZ2" s="80"/>
      <c r="NPA2" s="80"/>
      <c r="NPB2" s="80"/>
      <c r="NPC2" s="80"/>
      <c r="NPD2" s="80"/>
      <c r="NPE2" s="80"/>
      <c r="NPF2" s="80"/>
      <c r="NPG2" s="80"/>
      <c r="NPH2" s="80"/>
      <c r="NPI2" s="80"/>
      <c r="NPJ2" s="80"/>
      <c r="NPK2" s="80"/>
      <c r="NPL2" s="80"/>
      <c r="NPM2" s="80"/>
      <c r="NPN2" s="80"/>
      <c r="NPO2" s="80"/>
      <c r="NPP2" s="80"/>
      <c r="NPQ2" s="80"/>
      <c r="NPR2" s="80"/>
      <c r="NPS2" s="80"/>
      <c r="NPT2" s="80"/>
      <c r="NPU2" s="80"/>
      <c r="NPV2" s="80"/>
      <c r="NPW2" s="80"/>
      <c r="NPX2" s="80"/>
      <c r="NPY2" s="80"/>
      <c r="NPZ2" s="80"/>
      <c r="NQA2" s="80"/>
      <c r="NQB2" s="80"/>
      <c r="NQC2" s="80"/>
      <c r="NQD2" s="80"/>
      <c r="NQE2" s="80"/>
      <c r="NQF2" s="80"/>
      <c r="NQG2" s="80"/>
      <c r="NQH2" s="80"/>
      <c r="NQI2" s="80"/>
      <c r="NQJ2" s="80"/>
      <c r="NQK2" s="80"/>
      <c r="NQL2" s="80"/>
      <c r="NQM2" s="80"/>
      <c r="NQN2" s="80"/>
      <c r="NQO2" s="80"/>
      <c r="NQP2" s="80"/>
      <c r="NQQ2" s="80"/>
      <c r="NQR2" s="80"/>
      <c r="NQS2" s="80"/>
      <c r="NQT2" s="80"/>
      <c r="NQU2" s="80"/>
      <c r="NQV2" s="80"/>
      <c r="NQW2" s="80"/>
      <c r="NQX2" s="80"/>
      <c r="NQY2" s="80"/>
      <c r="NQZ2" s="80"/>
      <c r="NRA2" s="80"/>
      <c r="NRB2" s="80"/>
      <c r="NRC2" s="80"/>
      <c r="NRD2" s="80"/>
      <c r="NRE2" s="80"/>
      <c r="NRF2" s="80"/>
      <c r="NRG2" s="80"/>
      <c r="NRH2" s="80"/>
      <c r="NRI2" s="80"/>
      <c r="NRJ2" s="80"/>
      <c r="NRK2" s="80"/>
      <c r="NRL2" s="80"/>
      <c r="NRM2" s="80"/>
      <c r="NRN2" s="80"/>
      <c r="NRO2" s="80"/>
      <c r="NRP2" s="80"/>
      <c r="NRQ2" s="80"/>
      <c r="NRR2" s="80"/>
      <c r="NRS2" s="80"/>
      <c r="NRT2" s="80"/>
      <c r="NRU2" s="80"/>
      <c r="NRV2" s="80"/>
      <c r="NRW2" s="80"/>
      <c r="NRX2" s="80"/>
      <c r="NRY2" s="80"/>
      <c r="NRZ2" s="80"/>
      <c r="NSA2" s="80"/>
      <c r="NSB2" s="80"/>
      <c r="NSC2" s="80"/>
      <c r="NSD2" s="80"/>
      <c r="NSE2" s="80"/>
      <c r="NSF2" s="80"/>
      <c r="NSG2" s="80"/>
      <c r="NSH2" s="80"/>
      <c r="NSI2" s="80"/>
      <c r="NSJ2" s="80"/>
      <c r="NSK2" s="80"/>
      <c r="NSL2" s="80"/>
      <c r="NSM2" s="80"/>
      <c r="NSN2" s="80"/>
      <c r="NSO2" s="80"/>
      <c r="NSP2" s="80"/>
      <c r="NSQ2" s="80"/>
      <c r="NSR2" s="80"/>
      <c r="NSS2" s="80"/>
      <c r="NST2" s="80"/>
      <c r="NSU2" s="80"/>
      <c r="NSV2" s="80"/>
      <c r="NSW2" s="80"/>
      <c r="NSX2" s="80"/>
      <c r="NSY2" s="80"/>
      <c r="NSZ2" s="80"/>
      <c r="NTA2" s="80"/>
      <c r="NTB2" s="80"/>
      <c r="NTC2" s="80"/>
      <c r="NTD2" s="80"/>
      <c r="NTE2" s="80"/>
      <c r="NTF2" s="80"/>
      <c r="NTG2" s="80"/>
      <c r="NTH2" s="80"/>
      <c r="NTI2" s="80"/>
      <c r="NTJ2" s="80"/>
      <c r="NTK2" s="80"/>
      <c r="NTL2" s="80"/>
      <c r="NTM2" s="80"/>
      <c r="NTN2" s="80"/>
      <c r="NTO2" s="80"/>
      <c r="NTP2" s="80"/>
      <c r="NTQ2" s="80"/>
      <c r="NTR2" s="80"/>
      <c r="NTS2" s="80"/>
      <c r="NTT2" s="80"/>
      <c r="NTU2" s="80"/>
      <c r="NTV2" s="80"/>
      <c r="NTW2" s="80"/>
      <c r="NTX2" s="80"/>
      <c r="NTY2" s="80"/>
      <c r="NTZ2" s="80"/>
      <c r="NUA2" s="80"/>
      <c r="NUB2" s="80"/>
      <c r="NUC2" s="80"/>
      <c r="NUD2" s="80"/>
      <c r="NUE2" s="80"/>
      <c r="NUF2" s="80"/>
      <c r="NUG2" s="80"/>
      <c r="NUH2" s="80"/>
      <c r="NUI2" s="80"/>
      <c r="NUJ2" s="80"/>
      <c r="NUK2" s="80"/>
      <c r="NUL2" s="80"/>
      <c r="NUM2" s="80"/>
      <c r="NUN2" s="80"/>
      <c r="NUO2" s="80"/>
      <c r="NUP2" s="80"/>
      <c r="NUQ2" s="80"/>
      <c r="NUR2" s="80"/>
      <c r="NUS2" s="80"/>
      <c r="NUT2" s="80"/>
      <c r="NUU2" s="80"/>
      <c r="NUV2" s="80"/>
      <c r="NUW2" s="80"/>
      <c r="NUX2" s="80"/>
      <c r="NUY2" s="80"/>
      <c r="NUZ2" s="80"/>
      <c r="NVA2" s="80"/>
      <c r="NVB2" s="80"/>
      <c r="NVC2" s="80"/>
      <c r="NVD2" s="80"/>
      <c r="NVE2" s="80"/>
      <c r="NVF2" s="80"/>
      <c r="NVG2" s="80"/>
      <c r="NVH2" s="80"/>
      <c r="NVI2" s="80"/>
      <c r="NVJ2" s="80"/>
      <c r="NVK2" s="80"/>
      <c r="NVL2" s="80"/>
      <c r="NVM2" s="80"/>
      <c r="NVN2" s="80"/>
      <c r="NVO2" s="80"/>
      <c r="NVP2" s="80"/>
      <c r="NVQ2" s="80"/>
      <c r="NVR2" s="80"/>
      <c r="NVS2" s="80"/>
      <c r="NVT2" s="80"/>
      <c r="NVU2" s="80"/>
      <c r="NVV2" s="80"/>
      <c r="NVW2" s="80"/>
      <c r="NVX2" s="80"/>
      <c r="NVY2" s="80"/>
      <c r="NVZ2" s="80"/>
      <c r="NWA2" s="80"/>
      <c r="NWB2" s="80"/>
      <c r="NWC2" s="80"/>
      <c r="NWD2" s="80"/>
      <c r="NWE2" s="80"/>
      <c r="NWF2" s="80"/>
      <c r="NWG2" s="80"/>
      <c r="NWH2" s="80"/>
      <c r="NWI2" s="80"/>
      <c r="NWJ2" s="80"/>
      <c r="NWK2" s="80"/>
      <c r="NWL2" s="80"/>
      <c r="NWM2" s="80"/>
      <c r="NWN2" s="80"/>
      <c r="NWO2" s="80"/>
      <c r="NWP2" s="80"/>
      <c r="NWQ2" s="80"/>
      <c r="NWR2" s="80"/>
      <c r="NWS2" s="80"/>
      <c r="NWT2" s="80"/>
      <c r="NWU2" s="80"/>
      <c r="NWV2" s="80"/>
      <c r="NWW2" s="80"/>
      <c r="NWX2" s="80"/>
      <c r="NWY2" s="80"/>
      <c r="NWZ2" s="80"/>
      <c r="NXA2" s="80"/>
      <c r="NXB2" s="80"/>
      <c r="NXC2" s="80"/>
      <c r="NXD2" s="80"/>
      <c r="NXE2" s="80"/>
      <c r="NXF2" s="80"/>
      <c r="NXG2" s="80"/>
      <c r="NXH2" s="80"/>
      <c r="NXI2" s="80"/>
      <c r="NXJ2" s="80"/>
      <c r="NXK2" s="80"/>
      <c r="NXL2" s="80"/>
      <c r="NXM2" s="80"/>
      <c r="NXN2" s="80"/>
      <c r="NXO2" s="80"/>
      <c r="NXP2" s="80"/>
      <c r="NXQ2" s="80"/>
      <c r="NXR2" s="80"/>
      <c r="NXS2" s="80"/>
      <c r="NXT2" s="80"/>
      <c r="NXU2" s="80"/>
      <c r="NXV2" s="80"/>
      <c r="NXW2" s="80"/>
      <c r="NXX2" s="80"/>
      <c r="NXY2" s="80"/>
      <c r="NXZ2" s="80"/>
      <c r="NYA2" s="80"/>
      <c r="NYB2" s="80"/>
      <c r="NYC2" s="80"/>
      <c r="NYD2" s="80"/>
      <c r="NYE2" s="80"/>
      <c r="NYF2" s="80"/>
      <c r="NYG2" s="80"/>
      <c r="NYH2" s="80"/>
      <c r="NYI2" s="80"/>
      <c r="NYJ2" s="80"/>
      <c r="NYK2" s="80"/>
      <c r="NYL2" s="80"/>
      <c r="NYM2" s="80"/>
      <c r="NYN2" s="80"/>
      <c r="NYO2" s="80"/>
      <c r="NYP2" s="80"/>
      <c r="NYQ2" s="80"/>
      <c r="NYR2" s="80"/>
      <c r="NYS2" s="80"/>
      <c r="NYT2" s="80"/>
      <c r="NYU2" s="80"/>
      <c r="NYV2" s="80"/>
      <c r="NYW2" s="80"/>
      <c r="NYX2" s="80"/>
      <c r="NYY2" s="80"/>
      <c r="NYZ2" s="80"/>
      <c r="NZA2" s="80"/>
      <c r="NZB2" s="80"/>
      <c r="NZC2" s="80"/>
      <c r="NZD2" s="80"/>
      <c r="NZE2" s="80"/>
      <c r="NZF2" s="80"/>
      <c r="NZG2" s="80"/>
      <c r="NZH2" s="80"/>
      <c r="NZI2" s="80"/>
      <c r="NZJ2" s="80"/>
      <c r="NZK2" s="80"/>
      <c r="NZL2" s="80"/>
      <c r="NZM2" s="80"/>
      <c r="NZN2" s="80"/>
      <c r="NZO2" s="80"/>
      <c r="NZP2" s="80"/>
      <c r="NZQ2" s="80"/>
      <c r="NZR2" s="80"/>
      <c r="NZS2" s="80"/>
      <c r="NZT2" s="80"/>
      <c r="NZU2" s="80"/>
      <c r="NZV2" s="80"/>
      <c r="NZW2" s="80"/>
      <c r="NZX2" s="80"/>
      <c r="NZY2" s="80"/>
      <c r="NZZ2" s="80"/>
      <c r="OAA2" s="80"/>
      <c r="OAB2" s="80"/>
      <c r="OAC2" s="80"/>
      <c r="OAD2" s="80"/>
      <c r="OAE2" s="80"/>
      <c r="OAF2" s="80"/>
      <c r="OAG2" s="80"/>
      <c r="OAH2" s="80"/>
      <c r="OAI2" s="80"/>
      <c r="OAJ2" s="80"/>
      <c r="OAK2" s="80"/>
      <c r="OAL2" s="80"/>
      <c r="OAM2" s="80"/>
      <c r="OAN2" s="80"/>
      <c r="OAO2" s="80"/>
      <c r="OAP2" s="80"/>
      <c r="OAQ2" s="80"/>
      <c r="OAR2" s="80"/>
      <c r="OAS2" s="80"/>
      <c r="OAT2" s="80"/>
      <c r="OAU2" s="80"/>
      <c r="OAV2" s="80"/>
      <c r="OAW2" s="80"/>
      <c r="OAX2" s="80"/>
      <c r="OAY2" s="80"/>
      <c r="OAZ2" s="80"/>
      <c r="OBA2" s="80"/>
      <c r="OBB2" s="80"/>
      <c r="OBC2" s="80"/>
      <c r="OBD2" s="80"/>
      <c r="OBE2" s="80"/>
      <c r="OBF2" s="80"/>
      <c r="OBG2" s="80"/>
      <c r="OBH2" s="80"/>
      <c r="OBI2" s="80"/>
      <c r="OBJ2" s="80"/>
      <c r="OBK2" s="80"/>
      <c r="OBL2" s="80"/>
      <c r="OBM2" s="80"/>
      <c r="OBN2" s="80"/>
      <c r="OBO2" s="80"/>
      <c r="OBP2" s="80"/>
      <c r="OBQ2" s="80"/>
      <c r="OBR2" s="80"/>
      <c r="OBS2" s="80"/>
      <c r="OBT2" s="80"/>
      <c r="OBU2" s="80"/>
      <c r="OBV2" s="80"/>
      <c r="OBW2" s="80"/>
      <c r="OBX2" s="80"/>
      <c r="OBY2" s="80"/>
      <c r="OBZ2" s="80"/>
      <c r="OCA2" s="80"/>
      <c r="OCB2" s="80"/>
      <c r="OCC2" s="80"/>
      <c r="OCD2" s="80"/>
      <c r="OCE2" s="80"/>
      <c r="OCF2" s="80"/>
      <c r="OCG2" s="80"/>
      <c r="OCH2" s="80"/>
      <c r="OCI2" s="80"/>
      <c r="OCJ2" s="80"/>
      <c r="OCK2" s="80"/>
      <c r="OCL2" s="80"/>
      <c r="OCM2" s="80"/>
      <c r="OCN2" s="80"/>
      <c r="OCO2" s="80"/>
      <c r="OCP2" s="80"/>
      <c r="OCQ2" s="80"/>
      <c r="OCR2" s="80"/>
      <c r="OCS2" s="80"/>
      <c r="OCT2" s="80"/>
      <c r="OCU2" s="80"/>
      <c r="OCV2" s="80"/>
      <c r="OCW2" s="80"/>
      <c r="OCX2" s="80"/>
      <c r="OCY2" s="80"/>
      <c r="OCZ2" s="80"/>
      <c r="ODA2" s="80"/>
      <c r="ODB2" s="80"/>
      <c r="ODC2" s="80"/>
      <c r="ODD2" s="80"/>
      <c r="ODE2" s="80"/>
      <c r="ODF2" s="80"/>
      <c r="ODG2" s="80"/>
      <c r="ODH2" s="80"/>
      <c r="ODI2" s="80"/>
      <c r="ODJ2" s="80"/>
      <c r="ODK2" s="80"/>
      <c r="ODL2" s="80"/>
      <c r="ODM2" s="80"/>
      <c r="ODN2" s="80"/>
      <c r="ODO2" s="80"/>
      <c r="ODP2" s="80"/>
      <c r="ODQ2" s="80"/>
      <c r="ODR2" s="80"/>
      <c r="ODS2" s="80"/>
      <c r="ODT2" s="80"/>
      <c r="ODU2" s="80"/>
      <c r="ODV2" s="80"/>
      <c r="ODW2" s="80"/>
      <c r="ODX2" s="80"/>
      <c r="ODY2" s="80"/>
      <c r="ODZ2" s="80"/>
      <c r="OEA2" s="80"/>
      <c r="OEB2" s="80"/>
      <c r="OEC2" s="80"/>
      <c r="OED2" s="80"/>
      <c r="OEE2" s="80"/>
      <c r="OEF2" s="80"/>
      <c r="OEG2" s="80"/>
      <c r="OEH2" s="80"/>
      <c r="OEI2" s="80"/>
      <c r="OEJ2" s="80"/>
      <c r="OEK2" s="80"/>
      <c r="OEL2" s="80"/>
      <c r="OEM2" s="80"/>
      <c r="OEN2" s="80"/>
      <c r="OEO2" s="80"/>
      <c r="OEP2" s="80"/>
      <c r="OEQ2" s="80"/>
      <c r="OER2" s="80"/>
      <c r="OES2" s="80"/>
      <c r="OET2" s="80"/>
      <c r="OEU2" s="80"/>
      <c r="OEV2" s="80"/>
      <c r="OEW2" s="80"/>
      <c r="OEX2" s="80"/>
      <c r="OEY2" s="80"/>
      <c r="OEZ2" s="80"/>
      <c r="OFA2" s="80"/>
      <c r="OFB2" s="80"/>
      <c r="OFC2" s="80"/>
      <c r="OFD2" s="80"/>
      <c r="OFE2" s="80"/>
      <c r="OFF2" s="80"/>
      <c r="OFG2" s="80"/>
      <c r="OFH2" s="80"/>
      <c r="OFI2" s="80"/>
      <c r="OFJ2" s="80"/>
      <c r="OFK2" s="80"/>
      <c r="OFL2" s="80"/>
      <c r="OFM2" s="80"/>
      <c r="OFN2" s="80"/>
      <c r="OFO2" s="80"/>
      <c r="OFP2" s="80"/>
      <c r="OFQ2" s="80"/>
      <c r="OFR2" s="80"/>
      <c r="OFS2" s="80"/>
      <c r="OFT2" s="80"/>
      <c r="OFU2" s="80"/>
      <c r="OFV2" s="80"/>
      <c r="OFW2" s="80"/>
      <c r="OFX2" s="80"/>
      <c r="OFY2" s="80"/>
      <c r="OFZ2" s="80"/>
      <c r="OGA2" s="80"/>
      <c r="OGB2" s="80"/>
      <c r="OGC2" s="80"/>
      <c r="OGD2" s="80"/>
      <c r="OGE2" s="80"/>
      <c r="OGF2" s="80"/>
      <c r="OGG2" s="80"/>
      <c r="OGH2" s="80"/>
      <c r="OGI2" s="80"/>
      <c r="OGJ2" s="80"/>
      <c r="OGK2" s="80"/>
      <c r="OGL2" s="80"/>
      <c r="OGM2" s="80"/>
      <c r="OGN2" s="80"/>
      <c r="OGO2" s="80"/>
      <c r="OGP2" s="80"/>
      <c r="OGQ2" s="80"/>
      <c r="OGR2" s="80"/>
      <c r="OGS2" s="80"/>
      <c r="OGT2" s="80"/>
      <c r="OGU2" s="80"/>
      <c r="OGV2" s="80"/>
      <c r="OGW2" s="80"/>
      <c r="OGX2" s="80"/>
      <c r="OGY2" s="80"/>
      <c r="OGZ2" s="80"/>
      <c r="OHA2" s="80"/>
      <c r="OHB2" s="80"/>
      <c r="OHC2" s="80"/>
      <c r="OHD2" s="80"/>
      <c r="OHE2" s="80"/>
      <c r="OHF2" s="80"/>
      <c r="OHG2" s="80"/>
      <c r="OHH2" s="80"/>
      <c r="OHI2" s="80"/>
      <c r="OHJ2" s="80"/>
      <c r="OHK2" s="80"/>
      <c r="OHL2" s="80"/>
      <c r="OHM2" s="80"/>
      <c r="OHN2" s="80"/>
      <c r="OHO2" s="80"/>
      <c r="OHP2" s="80"/>
      <c r="OHQ2" s="80"/>
      <c r="OHR2" s="80"/>
      <c r="OHS2" s="80"/>
      <c r="OHT2" s="80"/>
      <c r="OHU2" s="80"/>
      <c r="OHV2" s="80"/>
      <c r="OHW2" s="80"/>
      <c r="OHX2" s="80"/>
      <c r="OHY2" s="80"/>
      <c r="OHZ2" s="80"/>
      <c r="OIA2" s="80"/>
      <c r="OIB2" s="80"/>
      <c r="OIC2" s="80"/>
      <c r="OID2" s="80"/>
      <c r="OIE2" s="80"/>
      <c r="OIF2" s="80"/>
      <c r="OIG2" s="80"/>
      <c r="OIH2" s="80"/>
      <c r="OII2" s="80"/>
      <c r="OIJ2" s="80"/>
      <c r="OIK2" s="80"/>
      <c r="OIL2" s="80"/>
      <c r="OIM2" s="80"/>
      <c r="OIN2" s="80"/>
      <c r="OIO2" s="80"/>
      <c r="OIP2" s="80"/>
      <c r="OIQ2" s="80"/>
      <c r="OIR2" s="80"/>
      <c r="OIS2" s="80"/>
      <c r="OIT2" s="80"/>
      <c r="OIU2" s="80"/>
      <c r="OIV2" s="80"/>
      <c r="OIW2" s="80"/>
      <c r="OIX2" s="80"/>
      <c r="OIY2" s="80"/>
      <c r="OIZ2" s="80"/>
      <c r="OJA2" s="80"/>
      <c r="OJB2" s="80"/>
      <c r="OJC2" s="80"/>
      <c r="OJD2" s="80"/>
      <c r="OJE2" s="80"/>
      <c r="OJF2" s="80"/>
      <c r="OJG2" s="80"/>
      <c r="OJH2" s="80"/>
      <c r="OJI2" s="80"/>
      <c r="OJJ2" s="80"/>
      <c r="OJK2" s="80"/>
      <c r="OJL2" s="80"/>
      <c r="OJM2" s="80"/>
      <c r="OJN2" s="80"/>
      <c r="OJO2" s="80"/>
      <c r="OJP2" s="80"/>
      <c r="OJQ2" s="80"/>
      <c r="OJR2" s="80"/>
      <c r="OJS2" s="80"/>
      <c r="OJT2" s="80"/>
      <c r="OJU2" s="80"/>
      <c r="OJV2" s="80"/>
      <c r="OJW2" s="80"/>
      <c r="OJX2" s="80"/>
      <c r="OJY2" s="80"/>
      <c r="OJZ2" s="80"/>
      <c r="OKA2" s="80"/>
      <c r="OKB2" s="80"/>
      <c r="OKC2" s="80"/>
      <c r="OKD2" s="80"/>
      <c r="OKE2" s="80"/>
      <c r="OKF2" s="80"/>
      <c r="OKG2" s="80"/>
      <c r="OKH2" s="80"/>
      <c r="OKI2" s="80"/>
      <c r="OKJ2" s="80"/>
      <c r="OKK2" s="80"/>
      <c r="OKL2" s="80"/>
      <c r="OKM2" s="80"/>
      <c r="OKN2" s="80"/>
      <c r="OKO2" s="80"/>
      <c r="OKP2" s="80"/>
      <c r="OKQ2" s="80"/>
      <c r="OKR2" s="80"/>
      <c r="OKS2" s="80"/>
      <c r="OKT2" s="80"/>
      <c r="OKU2" s="80"/>
      <c r="OKV2" s="80"/>
      <c r="OKW2" s="80"/>
      <c r="OKX2" s="80"/>
      <c r="OKY2" s="80"/>
      <c r="OKZ2" s="80"/>
      <c r="OLA2" s="80"/>
      <c r="OLB2" s="80"/>
      <c r="OLC2" s="80"/>
      <c r="OLD2" s="80"/>
      <c r="OLE2" s="80"/>
      <c r="OLF2" s="80"/>
      <c r="OLG2" s="80"/>
      <c r="OLH2" s="80"/>
      <c r="OLI2" s="80"/>
      <c r="OLJ2" s="80"/>
      <c r="OLK2" s="80"/>
      <c r="OLL2" s="80"/>
      <c r="OLM2" s="80"/>
      <c r="OLN2" s="80"/>
      <c r="OLO2" s="80"/>
      <c r="OLP2" s="80"/>
      <c r="OLQ2" s="80"/>
      <c r="OLR2" s="80"/>
      <c r="OLS2" s="80"/>
      <c r="OLT2" s="80"/>
      <c r="OLU2" s="80"/>
      <c r="OLV2" s="80"/>
      <c r="OLW2" s="80"/>
      <c r="OLX2" s="80"/>
      <c r="OLY2" s="80"/>
      <c r="OLZ2" s="80"/>
      <c r="OMA2" s="80"/>
      <c r="OMB2" s="80"/>
      <c r="OMC2" s="80"/>
      <c r="OMD2" s="80"/>
      <c r="OME2" s="80"/>
      <c r="OMF2" s="80"/>
      <c r="OMG2" s="80"/>
      <c r="OMH2" s="80"/>
      <c r="OMI2" s="80"/>
      <c r="OMJ2" s="80"/>
      <c r="OMK2" s="80"/>
      <c r="OML2" s="80"/>
      <c r="OMM2" s="80"/>
      <c r="OMN2" s="80"/>
      <c r="OMO2" s="80"/>
      <c r="OMP2" s="80"/>
      <c r="OMQ2" s="80"/>
      <c r="OMR2" s="80"/>
      <c r="OMS2" s="80"/>
      <c r="OMT2" s="80"/>
      <c r="OMU2" s="80"/>
      <c r="OMV2" s="80"/>
      <c r="OMW2" s="80"/>
      <c r="OMX2" s="80"/>
      <c r="OMY2" s="80"/>
      <c r="OMZ2" s="80"/>
      <c r="ONA2" s="80"/>
      <c r="ONB2" s="80"/>
      <c r="ONC2" s="80"/>
      <c r="OND2" s="80"/>
      <c r="ONE2" s="80"/>
      <c r="ONF2" s="80"/>
      <c r="ONG2" s="80"/>
      <c r="ONH2" s="80"/>
      <c r="ONI2" s="80"/>
      <c r="ONJ2" s="80"/>
      <c r="ONK2" s="80"/>
      <c r="ONL2" s="80"/>
      <c r="ONM2" s="80"/>
      <c r="ONN2" s="80"/>
      <c r="ONO2" s="80"/>
      <c r="ONP2" s="80"/>
      <c r="ONQ2" s="80"/>
      <c r="ONR2" s="80"/>
      <c r="ONS2" s="80"/>
      <c r="ONT2" s="80"/>
      <c r="ONU2" s="80"/>
      <c r="ONV2" s="80"/>
      <c r="ONW2" s="80"/>
      <c r="ONX2" s="80"/>
      <c r="ONY2" s="80"/>
      <c r="ONZ2" s="80"/>
      <c r="OOA2" s="80"/>
      <c r="OOB2" s="80"/>
      <c r="OOC2" s="80"/>
      <c r="OOD2" s="80"/>
      <c r="OOE2" s="80"/>
      <c r="OOF2" s="80"/>
      <c r="OOG2" s="80"/>
      <c r="OOH2" s="80"/>
      <c r="OOI2" s="80"/>
      <c r="OOJ2" s="80"/>
      <c r="OOK2" s="80"/>
      <c r="OOL2" s="80"/>
      <c r="OOM2" s="80"/>
      <c r="OON2" s="80"/>
      <c r="OOO2" s="80"/>
      <c r="OOP2" s="80"/>
      <c r="OOQ2" s="80"/>
      <c r="OOR2" s="80"/>
      <c r="OOS2" s="80"/>
      <c r="OOT2" s="80"/>
      <c r="OOU2" s="80"/>
      <c r="OOV2" s="80"/>
      <c r="OOW2" s="80"/>
      <c r="OOX2" s="80"/>
      <c r="OOY2" s="80"/>
      <c r="OOZ2" s="80"/>
      <c r="OPA2" s="80"/>
      <c r="OPB2" s="80"/>
      <c r="OPC2" s="80"/>
      <c r="OPD2" s="80"/>
      <c r="OPE2" s="80"/>
      <c r="OPF2" s="80"/>
      <c r="OPG2" s="80"/>
      <c r="OPH2" s="80"/>
      <c r="OPI2" s="80"/>
      <c r="OPJ2" s="80"/>
      <c r="OPK2" s="80"/>
      <c r="OPL2" s="80"/>
      <c r="OPM2" s="80"/>
      <c r="OPN2" s="80"/>
      <c r="OPO2" s="80"/>
      <c r="OPP2" s="80"/>
      <c r="OPQ2" s="80"/>
      <c r="OPR2" s="80"/>
      <c r="OPS2" s="80"/>
      <c r="OPT2" s="80"/>
      <c r="OPU2" s="80"/>
      <c r="OPV2" s="80"/>
      <c r="OPW2" s="80"/>
      <c r="OPX2" s="80"/>
      <c r="OPY2" s="80"/>
      <c r="OPZ2" s="80"/>
      <c r="OQA2" s="80"/>
      <c r="OQB2" s="80"/>
      <c r="OQC2" s="80"/>
      <c r="OQD2" s="80"/>
      <c r="OQE2" s="80"/>
      <c r="OQF2" s="80"/>
      <c r="OQG2" s="80"/>
      <c r="OQH2" s="80"/>
      <c r="OQI2" s="80"/>
      <c r="OQJ2" s="80"/>
      <c r="OQK2" s="80"/>
      <c r="OQL2" s="80"/>
      <c r="OQM2" s="80"/>
      <c r="OQN2" s="80"/>
      <c r="OQO2" s="80"/>
      <c r="OQP2" s="80"/>
      <c r="OQQ2" s="80"/>
      <c r="OQR2" s="80"/>
      <c r="OQS2" s="80"/>
      <c r="OQT2" s="80"/>
      <c r="OQU2" s="80"/>
      <c r="OQV2" s="80"/>
      <c r="OQW2" s="80"/>
      <c r="OQX2" s="80"/>
      <c r="OQY2" s="80"/>
      <c r="OQZ2" s="80"/>
      <c r="ORA2" s="80"/>
      <c r="ORB2" s="80"/>
      <c r="ORC2" s="80"/>
      <c r="ORD2" s="80"/>
      <c r="ORE2" s="80"/>
      <c r="ORF2" s="80"/>
      <c r="ORG2" s="80"/>
      <c r="ORH2" s="80"/>
      <c r="ORI2" s="80"/>
      <c r="ORJ2" s="80"/>
      <c r="ORK2" s="80"/>
      <c r="ORL2" s="80"/>
      <c r="ORM2" s="80"/>
      <c r="ORN2" s="80"/>
      <c r="ORO2" s="80"/>
      <c r="ORP2" s="80"/>
      <c r="ORQ2" s="80"/>
      <c r="ORR2" s="80"/>
      <c r="ORS2" s="80"/>
      <c r="ORT2" s="80"/>
      <c r="ORU2" s="80"/>
      <c r="ORV2" s="80"/>
      <c r="ORW2" s="80"/>
      <c r="ORX2" s="80"/>
      <c r="ORY2" s="80"/>
      <c r="ORZ2" s="80"/>
      <c r="OSA2" s="80"/>
      <c r="OSB2" s="80"/>
      <c r="OSC2" s="80"/>
      <c r="OSD2" s="80"/>
      <c r="OSE2" s="80"/>
      <c r="OSF2" s="80"/>
      <c r="OSG2" s="80"/>
      <c r="OSH2" s="80"/>
      <c r="OSI2" s="80"/>
      <c r="OSJ2" s="80"/>
      <c r="OSK2" s="80"/>
      <c r="OSL2" s="80"/>
      <c r="OSM2" s="80"/>
      <c r="OSN2" s="80"/>
      <c r="OSO2" s="80"/>
      <c r="OSP2" s="80"/>
      <c r="OSQ2" s="80"/>
      <c r="OSR2" s="80"/>
      <c r="OSS2" s="80"/>
      <c r="OST2" s="80"/>
      <c r="OSU2" s="80"/>
      <c r="OSV2" s="80"/>
      <c r="OSW2" s="80"/>
      <c r="OSX2" s="80"/>
      <c r="OSY2" s="80"/>
      <c r="OSZ2" s="80"/>
      <c r="OTA2" s="80"/>
      <c r="OTB2" s="80"/>
      <c r="OTC2" s="80"/>
      <c r="OTD2" s="80"/>
      <c r="OTE2" s="80"/>
      <c r="OTF2" s="80"/>
      <c r="OTG2" s="80"/>
      <c r="OTH2" s="80"/>
      <c r="OTI2" s="80"/>
      <c r="OTJ2" s="80"/>
      <c r="OTK2" s="80"/>
      <c r="OTL2" s="80"/>
      <c r="OTM2" s="80"/>
      <c r="OTN2" s="80"/>
      <c r="OTO2" s="80"/>
      <c r="OTP2" s="80"/>
      <c r="OTQ2" s="80"/>
      <c r="OTR2" s="80"/>
      <c r="OTS2" s="80"/>
      <c r="OTT2" s="80"/>
      <c r="OTU2" s="80"/>
      <c r="OTV2" s="80"/>
      <c r="OTW2" s="80"/>
      <c r="OTX2" s="80"/>
      <c r="OTY2" s="80"/>
      <c r="OTZ2" s="80"/>
      <c r="OUA2" s="80"/>
      <c r="OUB2" s="80"/>
      <c r="OUC2" s="80"/>
      <c r="OUD2" s="80"/>
      <c r="OUE2" s="80"/>
      <c r="OUF2" s="80"/>
      <c r="OUG2" s="80"/>
      <c r="OUH2" s="80"/>
      <c r="OUI2" s="80"/>
      <c r="OUJ2" s="80"/>
      <c r="OUK2" s="80"/>
      <c r="OUL2" s="80"/>
      <c r="OUM2" s="80"/>
      <c r="OUN2" s="80"/>
      <c r="OUO2" s="80"/>
      <c r="OUP2" s="80"/>
      <c r="OUQ2" s="80"/>
      <c r="OUR2" s="80"/>
      <c r="OUS2" s="80"/>
      <c r="OUT2" s="80"/>
      <c r="OUU2" s="80"/>
      <c r="OUV2" s="80"/>
      <c r="OUW2" s="80"/>
      <c r="OUX2" s="80"/>
      <c r="OUY2" s="80"/>
      <c r="OUZ2" s="80"/>
      <c r="OVA2" s="80"/>
      <c r="OVB2" s="80"/>
      <c r="OVC2" s="80"/>
      <c r="OVD2" s="80"/>
      <c r="OVE2" s="80"/>
      <c r="OVF2" s="80"/>
      <c r="OVG2" s="80"/>
      <c r="OVH2" s="80"/>
      <c r="OVI2" s="80"/>
      <c r="OVJ2" s="80"/>
      <c r="OVK2" s="80"/>
      <c r="OVL2" s="80"/>
      <c r="OVM2" s="80"/>
      <c r="OVN2" s="80"/>
      <c r="OVO2" s="80"/>
      <c r="OVP2" s="80"/>
      <c r="OVQ2" s="80"/>
      <c r="OVR2" s="80"/>
      <c r="OVS2" s="80"/>
      <c r="OVT2" s="80"/>
      <c r="OVU2" s="80"/>
      <c r="OVV2" s="80"/>
      <c r="OVW2" s="80"/>
      <c r="OVX2" s="80"/>
      <c r="OVY2" s="80"/>
      <c r="OVZ2" s="80"/>
      <c r="OWA2" s="80"/>
      <c r="OWB2" s="80"/>
      <c r="OWC2" s="80"/>
      <c r="OWD2" s="80"/>
      <c r="OWE2" s="80"/>
      <c r="OWF2" s="80"/>
      <c r="OWG2" s="80"/>
      <c r="OWH2" s="80"/>
      <c r="OWI2" s="80"/>
      <c r="OWJ2" s="80"/>
      <c r="OWK2" s="80"/>
      <c r="OWL2" s="80"/>
      <c r="OWM2" s="80"/>
      <c r="OWN2" s="80"/>
      <c r="OWO2" s="80"/>
      <c r="OWP2" s="80"/>
      <c r="OWQ2" s="80"/>
      <c r="OWR2" s="80"/>
      <c r="OWS2" s="80"/>
      <c r="OWT2" s="80"/>
      <c r="OWU2" s="80"/>
      <c r="OWV2" s="80"/>
      <c r="OWW2" s="80"/>
      <c r="OWX2" s="80"/>
      <c r="OWY2" s="80"/>
      <c r="OWZ2" s="80"/>
      <c r="OXA2" s="80"/>
      <c r="OXB2" s="80"/>
      <c r="OXC2" s="80"/>
      <c r="OXD2" s="80"/>
      <c r="OXE2" s="80"/>
      <c r="OXF2" s="80"/>
      <c r="OXG2" s="80"/>
      <c r="OXH2" s="80"/>
      <c r="OXI2" s="80"/>
      <c r="OXJ2" s="80"/>
      <c r="OXK2" s="80"/>
      <c r="OXL2" s="80"/>
      <c r="OXM2" s="80"/>
      <c r="OXN2" s="80"/>
      <c r="OXO2" s="80"/>
      <c r="OXP2" s="80"/>
      <c r="OXQ2" s="80"/>
      <c r="OXR2" s="80"/>
      <c r="OXS2" s="80"/>
      <c r="OXT2" s="80"/>
      <c r="OXU2" s="80"/>
      <c r="OXV2" s="80"/>
      <c r="OXW2" s="80"/>
      <c r="OXX2" s="80"/>
      <c r="OXY2" s="80"/>
      <c r="OXZ2" s="80"/>
      <c r="OYA2" s="80"/>
      <c r="OYB2" s="80"/>
      <c r="OYC2" s="80"/>
      <c r="OYD2" s="80"/>
      <c r="OYE2" s="80"/>
      <c r="OYF2" s="80"/>
      <c r="OYG2" s="80"/>
      <c r="OYH2" s="80"/>
      <c r="OYI2" s="80"/>
      <c r="OYJ2" s="80"/>
      <c r="OYK2" s="80"/>
      <c r="OYL2" s="80"/>
      <c r="OYM2" s="80"/>
      <c r="OYN2" s="80"/>
      <c r="OYO2" s="80"/>
      <c r="OYP2" s="80"/>
      <c r="OYQ2" s="80"/>
      <c r="OYR2" s="80"/>
      <c r="OYS2" s="80"/>
      <c r="OYT2" s="80"/>
      <c r="OYU2" s="80"/>
      <c r="OYV2" s="80"/>
      <c r="OYW2" s="80"/>
      <c r="OYX2" s="80"/>
      <c r="OYY2" s="80"/>
      <c r="OYZ2" s="80"/>
      <c r="OZA2" s="80"/>
      <c r="OZB2" s="80"/>
      <c r="OZC2" s="80"/>
      <c r="OZD2" s="80"/>
      <c r="OZE2" s="80"/>
      <c r="OZF2" s="80"/>
      <c r="OZG2" s="80"/>
      <c r="OZH2" s="80"/>
      <c r="OZI2" s="80"/>
      <c r="OZJ2" s="80"/>
      <c r="OZK2" s="80"/>
      <c r="OZL2" s="80"/>
      <c r="OZM2" s="80"/>
      <c r="OZN2" s="80"/>
      <c r="OZO2" s="80"/>
      <c r="OZP2" s="80"/>
      <c r="OZQ2" s="80"/>
      <c r="OZR2" s="80"/>
      <c r="OZS2" s="80"/>
      <c r="OZT2" s="80"/>
      <c r="OZU2" s="80"/>
      <c r="OZV2" s="80"/>
      <c r="OZW2" s="80"/>
      <c r="OZX2" s="80"/>
      <c r="OZY2" s="80"/>
      <c r="OZZ2" s="80"/>
      <c r="PAA2" s="80"/>
      <c r="PAB2" s="80"/>
      <c r="PAC2" s="80"/>
      <c r="PAD2" s="80"/>
      <c r="PAE2" s="80"/>
      <c r="PAF2" s="80"/>
      <c r="PAG2" s="80"/>
      <c r="PAH2" s="80"/>
      <c r="PAI2" s="80"/>
      <c r="PAJ2" s="80"/>
      <c r="PAK2" s="80"/>
      <c r="PAL2" s="80"/>
      <c r="PAM2" s="80"/>
      <c r="PAN2" s="80"/>
      <c r="PAO2" s="80"/>
      <c r="PAP2" s="80"/>
      <c r="PAQ2" s="80"/>
      <c r="PAR2" s="80"/>
      <c r="PAS2" s="80"/>
      <c r="PAT2" s="80"/>
      <c r="PAU2" s="80"/>
      <c r="PAV2" s="80"/>
      <c r="PAW2" s="80"/>
      <c r="PAX2" s="80"/>
      <c r="PAY2" s="80"/>
      <c r="PAZ2" s="80"/>
      <c r="PBA2" s="80"/>
      <c r="PBB2" s="80"/>
      <c r="PBC2" s="80"/>
      <c r="PBD2" s="80"/>
      <c r="PBE2" s="80"/>
      <c r="PBF2" s="80"/>
      <c r="PBG2" s="80"/>
      <c r="PBH2" s="80"/>
      <c r="PBI2" s="80"/>
      <c r="PBJ2" s="80"/>
      <c r="PBK2" s="80"/>
      <c r="PBL2" s="80"/>
      <c r="PBM2" s="80"/>
      <c r="PBN2" s="80"/>
      <c r="PBO2" s="80"/>
      <c r="PBP2" s="80"/>
      <c r="PBQ2" s="80"/>
      <c r="PBR2" s="80"/>
      <c r="PBS2" s="80"/>
      <c r="PBT2" s="80"/>
      <c r="PBU2" s="80"/>
      <c r="PBV2" s="80"/>
      <c r="PBW2" s="80"/>
      <c r="PBX2" s="80"/>
      <c r="PBY2" s="80"/>
      <c r="PBZ2" s="80"/>
      <c r="PCA2" s="80"/>
      <c r="PCB2" s="80"/>
      <c r="PCC2" s="80"/>
      <c r="PCD2" s="80"/>
      <c r="PCE2" s="80"/>
      <c r="PCF2" s="80"/>
      <c r="PCG2" s="80"/>
      <c r="PCH2" s="80"/>
      <c r="PCI2" s="80"/>
      <c r="PCJ2" s="80"/>
      <c r="PCK2" s="80"/>
      <c r="PCL2" s="80"/>
      <c r="PCM2" s="80"/>
      <c r="PCN2" s="80"/>
      <c r="PCO2" s="80"/>
      <c r="PCP2" s="80"/>
      <c r="PCQ2" s="80"/>
      <c r="PCR2" s="80"/>
      <c r="PCS2" s="80"/>
      <c r="PCT2" s="80"/>
      <c r="PCU2" s="80"/>
      <c r="PCV2" s="80"/>
      <c r="PCW2" s="80"/>
      <c r="PCX2" s="80"/>
      <c r="PCY2" s="80"/>
      <c r="PCZ2" s="80"/>
      <c r="PDA2" s="80"/>
      <c r="PDB2" s="80"/>
      <c r="PDC2" s="80"/>
      <c r="PDD2" s="80"/>
      <c r="PDE2" s="80"/>
      <c r="PDF2" s="80"/>
      <c r="PDG2" s="80"/>
      <c r="PDH2" s="80"/>
      <c r="PDI2" s="80"/>
      <c r="PDJ2" s="80"/>
      <c r="PDK2" s="80"/>
      <c r="PDL2" s="80"/>
      <c r="PDM2" s="80"/>
      <c r="PDN2" s="80"/>
      <c r="PDO2" s="80"/>
      <c r="PDP2" s="80"/>
      <c r="PDQ2" s="80"/>
      <c r="PDR2" s="80"/>
      <c r="PDS2" s="80"/>
      <c r="PDT2" s="80"/>
      <c r="PDU2" s="80"/>
      <c r="PDV2" s="80"/>
      <c r="PDW2" s="80"/>
      <c r="PDX2" s="80"/>
      <c r="PDY2" s="80"/>
      <c r="PDZ2" s="80"/>
      <c r="PEA2" s="80"/>
      <c r="PEB2" s="80"/>
      <c r="PEC2" s="80"/>
      <c r="PED2" s="80"/>
      <c r="PEE2" s="80"/>
      <c r="PEF2" s="80"/>
      <c r="PEG2" s="80"/>
      <c r="PEH2" s="80"/>
      <c r="PEI2" s="80"/>
      <c r="PEJ2" s="80"/>
      <c r="PEK2" s="80"/>
      <c r="PEL2" s="80"/>
      <c r="PEM2" s="80"/>
      <c r="PEN2" s="80"/>
      <c r="PEO2" s="80"/>
      <c r="PEP2" s="80"/>
      <c r="PEQ2" s="80"/>
      <c r="PER2" s="80"/>
      <c r="PES2" s="80"/>
      <c r="PET2" s="80"/>
      <c r="PEU2" s="80"/>
      <c r="PEV2" s="80"/>
      <c r="PEW2" s="80"/>
      <c r="PEX2" s="80"/>
      <c r="PEY2" s="80"/>
      <c r="PEZ2" s="80"/>
      <c r="PFA2" s="80"/>
      <c r="PFB2" s="80"/>
      <c r="PFC2" s="80"/>
      <c r="PFD2" s="80"/>
      <c r="PFE2" s="80"/>
      <c r="PFF2" s="80"/>
      <c r="PFG2" s="80"/>
      <c r="PFH2" s="80"/>
      <c r="PFI2" s="80"/>
      <c r="PFJ2" s="80"/>
      <c r="PFK2" s="80"/>
      <c r="PFL2" s="80"/>
      <c r="PFM2" s="80"/>
      <c r="PFN2" s="80"/>
      <c r="PFO2" s="80"/>
      <c r="PFP2" s="80"/>
      <c r="PFQ2" s="80"/>
      <c r="PFR2" s="80"/>
      <c r="PFS2" s="80"/>
      <c r="PFT2" s="80"/>
      <c r="PFU2" s="80"/>
      <c r="PFV2" s="80"/>
      <c r="PFW2" s="80"/>
      <c r="PFX2" s="80"/>
      <c r="PFY2" s="80"/>
      <c r="PFZ2" s="80"/>
      <c r="PGA2" s="80"/>
      <c r="PGB2" s="80"/>
      <c r="PGC2" s="80"/>
      <c r="PGD2" s="80"/>
      <c r="PGE2" s="80"/>
      <c r="PGF2" s="80"/>
      <c r="PGG2" s="80"/>
      <c r="PGH2" s="80"/>
      <c r="PGI2" s="80"/>
      <c r="PGJ2" s="80"/>
      <c r="PGK2" s="80"/>
      <c r="PGL2" s="80"/>
      <c r="PGM2" s="80"/>
      <c r="PGN2" s="80"/>
      <c r="PGO2" s="80"/>
      <c r="PGP2" s="80"/>
      <c r="PGQ2" s="80"/>
      <c r="PGR2" s="80"/>
      <c r="PGS2" s="80"/>
      <c r="PGT2" s="80"/>
      <c r="PGU2" s="80"/>
      <c r="PGV2" s="80"/>
      <c r="PGW2" s="80"/>
      <c r="PGX2" s="80"/>
      <c r="PGY2" s="80"/>
      <c r="PGZ2" s="80"/>
      <c r="PHA2" s="80"/>
      <c r="PHB2" s="80"/>
      <c r="PHC2" s="80"/>
      <c r="PHD2" s="80"/>
      <c r="PHE2" s="80"/>
      <c r="PHF2" s="80"/>
      <c r="PHG2" s="80"/>
      <c r="PHH2" s="80"/>
      <c r="PHI2" s="80"/>
      <c r="PHJ2" s="80"/>
      <c r="PHK2" s="80"/>
      <c r="PHL2" s="80"/>
      <c r="PHM2" s="80"/>
      <c r="PHN2" s="80"/>
      <c r="PHO2" s="80"/>
      <c r="PHP2" s="80"/>
      <c r="PHQ2" s="80"/>
      <c r="PHR2" s="80"/>
      <c r="PHS2" s="80"/>
      <c r="PHT2" s="80"/>
      <c r="PHU2" s="80"/>
      <c r="PHV2" s="80"/>
      <c r="PHW2" s="80"/>
      <c r="PHX2" s="80"/>
      <c r="PHY2" s="80"/>
      <c r="PHZ2" s="80"/>
      <c r="PIA2" s="80"/>
      <c r="PIB2" s="80"/>
      <c r="PIC2" s="80"/>
      <c r="PID2" s="80"/>
      <c r="PIE2" s="80"/>
      <c r="PIF2" s="80"/>
      <c r="PIG2" s="80"/>
      <c r="PIH2" s="80"/>
      <c r="PII2" s="80"/>
      <c r="PIJ2" s="80"/>
      <c r="PIK2" s="80"/>
      <c r="PIL2" s="80"/>
      <c r="PIM2" s="80"/>
      <c r="PIN2" s="80"/>
      <c r="PIO2" s="80"/>
      <c r="PIP2" s="80"/>
      <c r="PIQ2" s="80"/>
      <c r="PIR2" s="80"/>
      <c r="PIS2" s="80"/>
      <c r="PIT2" s="80"/>
      <c r="PIU2" s="80"/>
      <c r="PIV2" s="80"/>
      <c r="PIW2" s="80"/>
      <c r="PIX2" s="80"/>
      <c r="PIY2" s="80"/>
      <c r="PIZ2" s="80"/>
      <c r="PJA2" s="80"/>
      <c r="PJB2" s="80"/>
      <c r="PJC2" s="80"/>
      <c r="PJD2" s="80"/>
      <c r="PJE2" s="80"/>
      <c r="PJF2" s="80"/>
      <c r="PJG2" s="80"/>
      <c r="PJH2" s="80"/>
      <c r="PJI2" s="80"/>
      <c r="PJJ2" s="80"/>
      <c r="PJK2" s="80"/>
      <c r="PJL2" s="80"/>
      <c r="PJM2" s="80"/>
      <c r="PJN2" s="80"/>
      <c r="PJO2" s="80"/>
      <c r="PJP2" s="80"/>
      <c r="PJQ2" s="80"/>
      <c r="PJR2" s="80"/>
      <c r="PJS2" s="80"/>
      <c r="PJT2" s="80"/>
      <c r="PJU2" s="80"/>
      <c r="PJV2" s="80"/>
      <c r="PJW2" s="80"/>
      <c r="PJX2" s="80"/>
      <c r="PJY2" s="80"/>
      <c r="PJZ2" s="80"/>
      <c r="PKA2" s="80"/>
      <c r="PKB2" s="80"/>
      <c r="PKC2" s="80"/>
      <c r="PKD2" s="80"/>
      <c r="PKE2" s="80"/>
      <c r="PKF2" s="80"/>
      <c r="PKG2" s="80"/>
      <c r="PKH2" s="80"/>
      <c r="PKI2" s="80"/>
      <c r="PKJ2" s="80"/>
      <c r="PKK2" s="80"/>
      <c r="PKL2" s="80"/>
      <c r="PKM2" s="80"/>
      <c r="PKN2" s="80"/>
      <c r="PKO2" s="80"/>
      <c r="PKP2" s="80"/>
      <c r="PKQ2" s="80"/>
      <c r="PKR2" s="80"/>
      <c r="PKS2" s="80"/>
      <c r="PKT2" s="80"/>
      <c r="PKU2" s="80"/>
      <c r="PKV2" s="80"/>
      <c r="PKW2" s="80"/>
      <c r="PKX2" s="80"/>
      <c r="PKY2" s="80"/>
      <c r="PKZ2" s="80"/>
      <c r="PLA2" s="80"/>
      <c r="PLB2" s="80"/>
      <c r="PLC2" s="80"/>
      <c r="PLD2" s="80"/>
      <c r="PLE2" s="80"/>
      <c r="PLF2" s="80"/>
      <c r="PLG2" s="80"/>
      <c r="PLH2" s="80"/>
      <c r="PLI2" s="80"/>
      <c r="PLJ2" s="80"/>
      <c r="PLK2" s="80"/>
      <c r="PLL2" s="80"/>
      <c r="PLM2" s="80"/>
      <c r="PLN2" s="80"/>
      <c r="PLO2" s="80"/>
      <c r="PLP2" s="80"/>
      <c r="PLQ2" s="80"/>
      <c r="PLR2" s="80"/>
      <c r="PLS2" s="80"/>
      <c r="PLT2" s="80"/>
      <c r="PLU2" s="80"/>
      <c r="PLV2" s="80"/>
      <c r="PLW2" s="80"/>
      <c r="PLX2" s="80"/>
      <c r="PLY2" s="80"/>
      <c r="PLZ2" s="80"/>
      <c r="PMA2" s="80"/>
      <c r="PMB2" s="80"/>
      <c r="PMC2" s="80"/>
      <c r="PMD2" s="80"/>
      <c r="PME2" s="80"/>
      <c r="PMF2" s="80"/>
      <c r="PMG2" s="80"/>
      <c r="PMH2" s="80"/>
      <c r="PMI2" s="80"/>
      <c r="PMJ2" s="80"/>
      <c r="PMK2" s="80"/>
      <c r="PML2" s="80"/>
      <c r="PMM2" s="80"/>
      <c r="PMN2" s="80"/>
      <c r="PMO2" s="80"/>
      <c r="PMP2" s="80"/>
      <c r="PMQ2" s="80"/>
      <c r="PMR2" s="80"/>
      <c r="PMS2" s="80"/>
      <c r="PMT2" s="80"/>
      <c r="PMU2" s="80"/>
      <c r="PMV2" s="80"/>
      <c r="PMW2" s="80"/>
      <c r="PMX2" s="80"/>
      <c r="PMY2" s="80"/>
      <c r="PMZ2" s="80"/>
      <c r="PNA2" s="80"/>
      <c r="PNB2" s="80"/>
      <c r="PNC2" s="80"/>
      <c r="PND2" s="80"/>
      <c r="PNE2" s="80"/>
      <c r="PNF2" s="80"/>
      <c r="PNG2" s="80"/>
      <c r="PNH2" s="80"/>
      <c r="PNI2" s="80"/>
      <c r="PNJ2" s="80"/>
      <c r="PNK2" s="80"/>
      <c r="PNL2" s="80"/>
      <c r="PNM2" s="80"/>
      <c r="PNN2" s="80"/>
      <c r="PNO2" s="80"/>
      <c r="PNP2" s="80"/>
      <c r="PNQ2" s="80"/>
      <c r="PNR2" s="80"/>
      <c r="PNS2" s="80"/>
      <c r="PNT2" s="80"/>
      <c r="PNU2" s="80"/>
      <c r="PNV2" s="80"/>
      <c r="PNW2" s="80"/>
      <c r="PNX2" s="80"/>
      <c r="PNY2" s="80"/>
      <c r="PNZ2" s="80"/>
      <c r="POA2" s="80"/>
      <c r="POB2" s="80"/>
      <c r="POC2" s="80"/>
      <c r="POD2" s="80"/>
      <c r="POE2" s="80"/>
      <c r="POF2" s="80"/>
      <c r="POG2" s="80"/>
      <c r="POH2" s="80"/>
      <c r="POI2" s="80"/>
      <c r="POJ2" s="80"/>
      <c r="POK2" s="80"/>
      <c r="POL2" s="80"/>
      <c r="POM2" s="80"/>
      <c r="PON2" s="80"/>
      <c r="POO2" s="80"/>
      <c r="POP2" s="80"/>
      <c r="POQ2" s="80"/>
      <c r="POR2" s="80"/>
      <c r="POS2" s="80"/>
      <c r="POT2" s="80"/>
      <c r="POU2" s="80"/>
      <c r="POV2" s="80"/>
      <c r="POW2" s="80"/>
      <c r="POX2" s="80"/>
      <c r="POY2" s="80"/>
      <c r="POZ2" s="80"/>
      <c r="PPA2" s="80"/>
      <c r="PPB2" s="80"/>
      <c r="PPC2" s="80"/>
      <c r="PPD2" s="80"/>
      <c r="PPE2" s="80"/>
      <c r="PPF2" s="80"/>
      <c r="PPG2" s="80"/>
      <c r="PPH2" s="80"/>
      <c r="PPI2" s="80"/>
      <c r="PPJ2" s="80"/>
      <c r="PPK2" s="80"/>
      <c r="PPL2" s="80"/>
      <c r="PPM2" s="80"/>
      <c r="PPN2" s="80"/>
      <c r="PPO2" s="80"/>
      <c r="PPP2" s="80"/>
      <c r="PPQ2" s="80"/>
      <c r="PPR2" s="80"/>
      <c r="PPS2" s="80"/>
      <c r="PPT2" s="80"/>
      <c r="PPU2" s="80"/>
      <c r="PPV2" s="80"/>
      <c r="PPW2" s="80"/>
      <c r="PPX2" s="80"/>
      <c r="PPY2" s="80"/>
      <c r="PPZ2" s="80"/>
      <c r="PQA2" s="80"/>
      <c r="PQB2" s="80"/>
      <c r="PQC2" s="80"/>
      <c r="PQD2" s="80"/>
      <c r="PQE2" s="80"/>
      <c r="PQF2" s="80"/>
      <c r="PQG2" s="80"/>
      <c r="PQH2" s="80"/>
      <c r="PQI2" s="80"/>
      <c r="PQJ2" s="80"/>
      <c r="PQK2" s="80"/>
      <c r="PQL2" s="80"/>
      <c r="PQM2" s="80"/>
      <c r="PQN2" s="80"/>
      <c r="PQO2" s="80"/>
      <c r="PQP2" s="80"/>
      <c r="PQQ2" s="80"/>
      <c r="PQR2" s="80"/>
      <c r="PQS2" s="80"/>
      <c r="PQT2" s="80"/>
      <c r="PQU2" s="80"/>
      <c r="PQV2" s="80"/>
      <c r="PQW2" s="80"/>
      <c r="PQX2" s="80"/>
      <c r="PQY2" s="80"/>
      <c r="PQZ2" s="80"/>
      <c r="PRA2" s="80"/>
      <c r="PRB2" s="80"/>
      <c r="PRC2" s="80"/>
      <c r="PRD2" s="80"/>
      <c r="PRE2" s="80"/>
      <c r="PRF2" s="80"/>
      <c r="PRG2" s="80"/>
      <c r="PRH2" s="80"/>
      <c r="PRI2" s="80"/>
      <c r="PRJ2" s="80"/>
      <c r="PRK2" s="80"/>
      <c r="PRL2" s="80"/>
      <c r="PRM2" s="80"/>
      <c r="PRN2" s="80"/>
      <c r="PRO2" s="80"/>
      <c r="PRP2" s="80"/>
      <c r="PRQ2" s="80"/>
      <c r="PRR2" s="80"/>
      <c r="PRS2" s="80"/>
      <c r="PRT2" s="80"/>
      <c r="PRU2" s="80"/>
      <c r="PRV2" s="80"/>
      <c r="PRW2" s="80"/>
      <c r="PRX2" s="80"/>
      <c r="PRY2" s="80"/>
      <c r="PRZ2" s="80"/>
      <c r="PSA2" s="80"/>
      <c r="PSB2" s="80"/>
      <c r="PSC2" s="80"/>
      <c r="PSD2" s="80"/>
      <c r="PSE2" s="80"/>
      <c r="PSF2" s="80"/>
      <c r="PSG2" s="80"/>
      <c r="PSH2" s="80"/>
      <c r="PSI2" s="80"/>
      <c r="PSJ2" s="80"/>
      <c r="PSK2" s="80"/>
      <c r="PSL2" s="80"/>
      <c r="PSM2" s="80"/>
      <c r="PSN2" s="80"/>
      <c r="PSO2" s="80"/>
      <c r="PSP2" s="80"/>
      <c r="PSQ2" s="80"/>
      <c r="PSR2" s="80"/>
      <c r="PSS2" s="80"/>
      <c r="PST2" s="80"/>
      <c r="PSU2" s="80"/>
      <c r="PSV2" s="80"/>
      <c r="PSW2" s="80"/>
      <c r="PSX2" s="80"/>
      <c r="PSY2" s="80"/>
      <c r="PSZ2" s="80"/>
      <c r="PTA2" s="80"/>
      <c r="PTB2" s="80"/>
      <c r="PTC2" s="80"/>
      <c r="PTD2" s="80"/>
      <c r="PTE2" s="80"/>
      <c r="PTF2" s="80"/>
      <c r="PTG2" s="80"/>
      <c r="PTH2" s="80"/>
      <c r="PTI2" s="80"/>
      <c r="PTJ2" s="80"/>
      <c r="PTK2" s="80"/>
      <c r="PTL2" s="80"/>
      <c r="PTM2" s="80"/>
      <c r="PTN2" s="80"/>
      <c r="PTO2" s="80"/>
      <c r="PTP2" s="80"/>
      <c r="PTQ2" s="80"/>
      <c r="PTR2" s="80"/>
      <c r="PTS2" s="80"/>
      <c r="PTT2" s="80"/>
      <c r="PTU2" s="80"/>
      <c r="PTV2" s="80"/>
      <c r="PTW2" s="80"/>
      <c r="PTX2" s="80"/>
      <c r="PTY2" s="80"/>
      <c r="PTZ2" s="80"/>
      <c r="PUA2" s="80"/>
      <c r="PUB2" s="80"/>
      <c r="PUC2" s="80"/>
      <c r="PUD2" s="80"/>
      <c r="PUE2" s="80"/>
      <c r="PUF2" s="80"/>
      <c r="PUG2" s="80"/>
      <c r="PUH2" s="80"/>
      <c r="PUI2" s="80"/>
      <c r="PUJ2" s="80"/>
      <c r="PUK2" s="80"/>
      <c r="PUL2" s="80"/>
      <c r="PUM2" s="80"/>
      <c r="PUN2" s="80"/>
      <c r="PUO2" s="80"/>
      <c r="PUP2" s="80"/>
      <c r="PUQ2" s="80"/>
      <c r="PUR2" s="80"/>
      <c r="PUS2" s="80"/>
      <c r="PUT2" s="80"/>
      <c r="PUU2" s="80"/>
      <c r="PUV2" s="80"/>
      <c r="PUW2" s="80"/>
      <c r="PUX2" s="80"/>
      <c r="PUY2" s="80"/>
      <c r="PUZ2" s="80"/>
      <c r="PVA2" s="80"/>
      <c r="PVB2" s="80"/>
      <c r="PVC2" s="80"/>
      <c r="PVD2" s="80"/>
      <c r="PVE2" s="80"/>
      <c r="PVF2" s="80"/>
      <c r="PVG2" s="80"/>
      <c r="PVH2" s="80"/>
      <c r="PVI2" s="80"/>
      <c r="PVJ2" s="80"/>
      <c r="PVK2" s="80"/>
      <c r="PVL2" s="80"/>
      <c r="PVM2" s="80"/>
      <c r="PVN2" s="80"/>
      <c r="PVO2" s="80"/>
      <c r="PVP2" s="80"/>
      <c r="PVQ2" s="80"/>
      <c r="PVR2" s="80"/>
      <c r="PVS2" s="80"/>
      <c r="PVT2" s="80"/>
      <c r="PVU2" s="80"/>
      <c r="PVV2" s="80"/>
      <c r="PVW2" s="80"/>
      <c r="PVX2" s="80"/>
      <c r="PVY2" s="80"/>
      <c r="PVZ2" s="80"/>
      <c r="PWA2" s="80"/>
      <c r="PWB2" s="80"/>
      <c r="PWC2" s="80"/>
      <c r="PWD2" s="80"/>
      <c r="PWE2" s="80"/>
      <c r="PWF2" s="80"/>
      <c r="PWG2" s="80"/>
      <c r="PWH2" s="80"/>
      <c r="PWI2" s="80"/>
      <c r="PWJ2" s="80"/>
      <c r="PWK2" s="80"/>
      <c r="PWL2" s="80"/>
      <c r="PWM2" s="80"/>
      <c r="PWN2" s="80"/>
      <c r="PWO2" s="80"/>
      <c r="PWP2" s="80"/>
      <c r="PWQ2" s="80"/>
      <c r="PWR2" s="80"/>
      <c r="PWS2" s="80"/>
      <c r="PWT2" s="80"/>
      <c r="PWU2" s="80"/>
      <c r="PWV2" s="80"/>
      <c r="PWW2" s="80"/>
      <c r="PWX2" s="80"/>
      <c r="PWY2" s="80"/>
      <c r="PWZ2" s="80"/>
      <c r="PXA2" s="80"/>
      <c r="PXB2" s="80"/>
      <c r="PXC2" s="80"/>
      <c r="PXD2" s="80"/>
      <c r="PXE2" s="80"/>
      <c r="PXF2" s="80"/>
      <c r="PXG2" s="80"/>
      <c r="PXH2" s="80"/>
      <c r="PXI2" s="80"/>
      <c r="PXJ2" s="80"/>
      <c r="PXK2" s="80"/>
      <c r="PXL2" s="80"/>
      <c r="PXM2" s="80"/>
      <c r="PXN2" s="80"/>
      <c r="PXO2" s="80"/>
      <c r="PXP2" s="80"/>
      <c r="PXQ2" s="80"/>
      <c r="PXR2" s="80"/>
      <c r="PXS2" s="80"/>
      <c r="PXT2" s="80"/>
      <c r="PXU2" s="80"/>
      <c r="PXV2" s="80"/>
      <c r="PXW2" s="80"/>
      <c r="PXX2" s="80"/>
      <c r="PXY2" s="80"/>
      <c r="PXZ2" s="80"/>
      <c r="PYA2" s="80"/>
      <c r="PYB2" s="80"/>
      <c r="PYC2" s="80"/>
      <c r="PYD2" s="80"/>
      <c r="PYE2" s="80"/>
      <c r="PYF2" s="80"/>
      <c r="PYG2" s="80"/>
      <c r="PYH2" s="80"/>
      <c r="PYI2" s="80"/>
      <c r="PYJ2" s="80"/>
      <c r="PYK2" s="80"/>
      <c r="PYL2" s="80"/>
      <c r="PYM2" s="80"/>
      <c r="PYN2" s="80"/>
      <c r="PYO2" s="80"/>
      <c r="PYP2" s="80"/>
      <c r="PYQ2" s="80"/>
      <c r="PYR2" s="80"/>
      <c r="PYS2" s="80"/>
      <c r="PYT2" s="80"/>
      <c r="PYU2" s="80"/>
      <c r="PYV2" s="80"/>
      <c r="PYW2" s="80"/>
      <c r="PYX2" s="80"/>
      <c r="PYY2" s="80"/>
      <c r="PYZ2" s="80"/>
      <c r="PZA2" s="80"/>
      <c r="PZB2" s="80"/>
      <c r="PZC2" s="80"/>
      <c r="PZD2" s="80"/>
      <c r="PZE2" s="80"/>
      <c r="PZF2" s="80"/>
      <c r="PZG2" s="80"/>
      <c r="PZH2" s="80"/>
      <c r="PZI2" s="80"/>
      <c r="PZJ2" s="80"/>
      <c r="PZK2" s="80"/>
      <c r="PZL2" s="80"/>
      <c r="PZM2" s="80"/>
      <c r="PZN2" s="80"/>
      <c r="PZO2" s="80"/>
      <c r="PZP2" s="80"/>
      <c r="PZQ2" s="80"/>
      <c r="PZR2" s="80"/>
      <c r="PZS2" s="80"/>
      <c r="PZT2" s="80"/>
      <c r="PZU2" s="80"/>
      <c r="PZV2" s="80"/>
      <c r="PZW2" s="80"/>
      <c r="PZX2" s="80"/>
      <c r="PZY2" s="80"/>
      <c r="PZZ2" s="80"/>
      <c r="QAA2" s="80"/>
      <c r="QAB2" s="80"/>
      <c r="QAC2" s="80"/>
      <c r="QAD2" s="80"/>
      <c r="QAE2" s="80"/>
      <c r="QAF2" s="80"/>
      <c r="QAG2" s="80"/>
      <c r="QAH2" s="80"/>
      <c r="QAI2" s="80"/>
      <c r="QAJ2" s="80"/>
      <c r="QAK2" s="80"/>
      <c r="QAL2" s="80"/>
      <c r="QAM2" s="80"/>
      <c r="QAN2" s="80"/>
      <c r="QAO2" s="80"/>
      <c r="QAP2" s="80"/>
      <c r="QAQ2" s="80"/>
      <c r="QAR2" s="80"/>
      <c r="QAS2" s="80"/>
      <c r="QAT2" s="80"/>
      <c r="QAU2" s="80"/>
      <c r="QAV2" s="80"/>
      <c r="QAW2" s="80"/>
      <c r="QAX2" s="80"/>
      <c r="QAY2" s="80"/>
      <c r="QAZ2" s="80"/>
      <c r="QBA2" s="80"/>
      <c r="QBB2" s="80"/>
      <c r="QBC2" s="80"/>
      <c r="QBD2" s="80"/>
      <c r="QBE2" s="80"/>
      <c r="QBF2" s="80"/>
      <c r="QBG2" s="80"/>
      <c r="QBH2" s="80"/>
      <c r="QBI2" s="80"/>
      <c r="QBJ2" s="80"/>
      <c r="QBK2" s="80"/>
      <c r="QBL2" s="80"/>
      <c r="QBM2" s="80"/>
      <c r="QBN2" s="80"/>
      <c r="QBO2" s="80"/>
      <c r="QBP2" s="80"/>
      <c r="QBQ2" s="80"/>
      <c r="QBR2" s="80"/>
      <c r="QBS2" s="80"/>
      <c r="QBT2" s="80"/>
      <c r="QBU2" s="80"/>
      <c r="QBV2" s="80"/>
      <c r="QBW2" s="80"/>
      <c r="QBX2" s="80"/>
      <c r="QBY2" s="80"/>
      <c r="QBZ2" s="80"/>
      <c r="QCA2" s="80"/>
      <c r="QCB2" s="80"/>
      <c r="QCC2" s="80"/>
      <c r="QCD2" s="80"/>
      <c r="QCE2" s="80"/>
      <c r="QCF2" s="80"/>
      <c r="QCG2" s="80"/>
      <c r="QCH2" s="80"/>
      <c r="QCI2" s="80"/>
      <c r="QCJ2" s="80"/>
      <c r="QCK2" s="80"/>
      <c r="QCL2" s="80"/>
      <c r="QCM2" s="80"/>
      <c r="QCN2" s="80"/>
      <c r="QCO2" s="80"/>
      <c r="QCP2" s="80"/>
      <c r="QCQ2" s="80"/>
      <c r="QCR2" s="80"/>
      <c r="QCS2" s="80"/>
      <c r="QCT2" s="80"/>
      <c r="QCU2" s="80"/>
      <c r="QCV2" s="80"/>
      <c r="QCW2" s="80"/>
      <c r="QCX2" s="80"/>
      <c r="QCY2" s="80"/>
      <c r="QCZ2" s="80"/>
      <c r="QDA2" s="80"/>
      <c r="QDB2" s="80"/>
      <c r="QDC2" s="80"/>
      <c r="QDD2" s="80"/>
      <c r="QDE2" s="80"/>
      <c r="QDF2" s="80"/>
      <c r="QDG2" s="80"/>
      <c r="QDH2" s="80"/>
      <c r="QDI2" s="80"/>
      <c r="QDJ2" s="80"/>
      <c r="QDK2" s="80"/>
      <c r="QDL2" s="80"/>
      <c r="QDM2" s="80"/>
      <c r="QDN2" s="80"/>
      <c r="QDO2" s="80"/>
      <c r="QDP2" s="80"/>
      <c r="QDQ2" s="80"/>
      <c r="QDR2" s="80"/>
      <c r="QDS2" s="80"/>
      <c r="QDT2" s="80"/>
      <c r="QDU2" s="80"/>
      <c r="QDV2" s="80"/>
      <c r="QDW2" s="80"/>
      <c r="QDX2" s="80"/>
      <c r="QDY2" s="80"/>
      <c r="QDZ2" s="80"/>
      <c r="QEA2" s="80"/>
      <c r="QEB2" s="80"/>
      <c r="QEC2" s="80"/>
      <c r="QED2" s="80"/>
      <c r="QEE2" s="80"/>
      <c r="QEF2" s="80"/>
      <c r="QEG2" s="80"/>
      <c r="QEH2" s="80"/>
      <c r="QEI2" s="80"/>
      <c r="QEJ2" s="80"/>
      <c r="QEK2" s="80"/>
      <c r="QEL2" s="80"/>
      <c r="QEM2" s="80"/>
      <c r="QEN2" s="80"/>
      <c r="QEO2" s="80"/>
      <c r="QEP2" s="80"/>
      <c r="QEQ2" s="80"/>
      <c r="QER2" s="80"/>
      <c r="QES2" s="80"/>
      <c r="QET2" s="80"/>
      <c r="QEU2" s="80"/>
      <c r="QEV2" s="80"/>
      <c r="QEW2" s="80"/>
      <c r="QEX2" s="80"/>
      <c r="QEY2" s="80"/>
      <c r="QEZ2" s="80"/>
      <c r="QFA2" s="80"/>
      <c r="QFB2" s="80"/>
      <c r="QFC2" s="80"/>
      <c r="QFD2" s="80"/>
      <c r="QFE2" s="80"/>
      <c r="QFF2" s="80"/>
      <c r="QFG2" s="80"/>
      <c r="QFH2" s="80"/>
      <c r="QFI2" s="80"/>
      <c r="QFJ2" s="80"/>
      <c r="QFK2" s="80"/>
      <c r="QFL2" s="80"/>
      <c r="QFM2" s="80"/>
      <c r="QFN2" s="80"/>
      <c r="QFO2" s="80"/>
      <c r="QFP2" s="80"/>
      <c r="QFQ2" s="80"/>
      <c r="QFR2" s="80"/>
      <c r="QFS2" s="80"/>
      <c r="QFT2" s="80"/>
      <c r="QFU2" s="80"/>
      <c r="QFV2" s="80"/>
      <c r="QFW2" s="80"/>
      <c r="QFX2" s="80"/>
      <c r="QFY2" s="80"/>
      <c r="QFZ2" s="80"/>
      <c r="QGA2" s="80"/>
      <c r="QGB2" s="80"/>
      <c r="QGC2" s="80"/>
      <c r="QGD2" s="80"/>
      <c r="QGE2" s="80"/>
      <c r="QGF2" s="80"/>
      <c r="QGG2" s="80"/>
      <c r="QGH2" s="80"/>
      <c r="QGI2" s="80"/>
      <c r="QGJ2" s="80"/>
      <c r="QGK2" s="80"/>
      <c r="QGL2" s="80"/>
      <c r="QGM2" s="80"/>
      <c r="QGN2" s="80"/>
      <c r="QGO2" s="80"/>
      <c r="QGP2" s="80"/>
      <c r="QGQ2" s="80"/>
      <c r="QGR2" s="80"/>
      <c r="QGS2" s="80"/>
      <c r="QGT2" s="80"/>
      <c r="QGU2" s="80"/>
      <c r="QGV2" s="80"/>
      <c r="QGW2" s="80"/>
      <c r="QGX2" s="80"/>
      <c r="QGY2" s="80"/>
      <c r="QGZ2" s="80"/>
      <c r="QHA2" s="80"/>
      <c r="QHB2" s="80"/>
      <c r="QHC2" s="80"/>
      <c r="QHD2" s="80"/>
      <c r="QHE2" s="80"/>
      <c r="QHF2" s="80"/>
      <c r="QHG2" s="80"/>
      <c r="QHH2" s="80"/>
      <c r="QHI2" s="80"/>
      <c r="QHJ2" s="80"/>
      <c r="QHK2" s="80"/>
      <c r="QHL2" s="80"/>
      <c r="QHM2" s="80"/>
      <c r="QHN2" s="80"/>
      <c r="QHO2" s="80"/>
      <c r="QHP2" s="80"/>
      <c r="QHQ2" s="80"/>
      <c r="QHR2" s="80"/>
      <c r="QHS2" s="80"/>
      <c r="QHT2" s="80"/>
      <c r="QHU2" s="80"/>
      <c r="QHV2" s="80"/>
      <c r="QHW2" s="80"/>
      <c r="QHX2" s="80"/>
      <c r="QHY2" s="80"/>
      <c r="QHZ2" s="80"/>
      <c r="QIA2" s="80"/>
      <c r="QIB2" s="80"/>
      <c r="QIC2" s="80"/>
      <c r="QID2" s="80"/>
      <c r="QIE2" s="80"/>
      <c r="QIF2" s="80"/>
      <c r="QIG2" s="80"/>
      <c r="QIH2" s="80"/>
      <c r="QII2" s="80"/>
      <c r="QIJ2" s="80"/>
      <c r="QIK2" s="80"/>
      <c r="QIL2" s="80"/>
      <c r="QIM2" s="80"/>
      <c r="QIN2" s="80"/>
      <c r="QIO2" s="80"/>
      <c r="QIP2" s="80"/>
      <c r="QIQ2" s="80"/>
      <c r="QIR2" s="80"/>
      <c r="QIS2" s="80"/>
      <c r="QIT2" s="80"/>
      <c r="QIU2" s="80"/>
      <c r="QIV2" s="80"/>
      <c r="QIW2" s="80"/>
      <c r="QIX2" s="80"/>
      <c r="QIY2" s="80"/>
      <c r="QIZ2" s="80"/>
      <c r="QJA2" s="80"/>
      <c r="QJB2" s="80"/>
      <c r="QJC2" s="80"/>
      <c r="QJD2" s="80"/>
      <c r="QJE2" s="80"/>
      <c r="QJF2" s="80"/>
      <c r="QJG2" s="80"/>
      <c r="QJH2" s="80"/>
      <c r="QJI2" s="80"/>
      <c r="QJJ2" s="80"/>
      <c r="QJK2" s="80"/>
      <c r="QJL2" s="80"/>
      <c r="QJM2" s="80"/>
      <c r="QJN2" s="80"/>
      <c r="QJO2" s="80"/>
      <c r="QJP2" s="80"/>
      <c r="QJQ2" s="80"/>
      <c r="QJR2" s="80"/>
      <c r="QJS2" s="80"/>
      <c r="QJT2" s="80"/>
      <c r="QJU2" s="80"/>
      <c r="QJV2" s="80"/>
      <c r="QJW2" s="80"/>
      <c r="QJX2" s="80"/>
      <c r="QJY2" s="80"/>
      <c r="QJZ2" s="80"/>
      <c r="QKA2" s="80"/>
      <c r="QKB2" s="80"/>
      <c r="QKC2" s="80"/>
      <c r="QKD2" s="80"/>
      <c r="QKE2" s="80"/>
      <c r="QKF2" s="80"/>
      <c r="QKG2" s="80"/>
      <c r="QKH2" s="80"/>
      <c r="QKI2" s="80"/>
      <c r="QKJ2" s="80"/>
      <c r="QKK2" s="80"/>
      <c r="QKL2" s="80"/>
      <c r="QKM2" s="80"/>
      <c r="QKN2" s="80"/>
      <c r="QKO2" s="80"/>
      <c r="QKP2" s="80"/>
      <c r="QKQ2" s="80"/>
      <c r="QKR2" s="80"/>
      <c r="QKS2" s="80"/>
      <c r="QKT2" s="80"/>
      <c r="QKU2" s="80"/>
      <c r="QKV2" s="80"/>
      <c r="QKW2" s="80"/>
      <c r="QKX2" s="80"/>
      <c r="QKY2" s="80"/>
      <c r="QKZ2" s="80"/>
      <c r="QLA2" s="80"/>
      <c r="QLB2" s="80"/>
      <c r="QLC2" s="80"/>
      <c r="QLD2" s="80"/>
      <c r="QLE2" s="80"/>
      <c r="QLF2" s="80"/>
      <c r="QLG2" s="80"/>
      <c r="QLH2" s="80"/>
      <c r="QLI2" s="80"/>
      <c r="QLJ2" s="80"/>
      <c r="QLK2" s="80"/>
      <c r="QLL2" s="80"/>
      <c r="QLM2" s="80"/>
      <c r="QLN2" s="80"/>
      <c r="QLO2" s="80"/>
      <c r="QLP2" s="80"/>
      <c r="QLQ2" s="80"/>
      <c r="QLR2" s="80"/>
      <c r="QLS2" s="80"/>
      <c r="QLT2" s="80"/>
      <c r="QLU2" s="80"/>
      <c r="QLV2" s="80"/>
      <c r="QLW2" s="80"/>
      <c r="QLX2" s="80"/>
      <c r="QLY2" s="80"/>
      <c r="QLZ2" s="80"/>
      <c r="QMA2" s="80"/>
      <c r="QMB2" s="80"/>
      <c r="QMC2" s="80"/>
      <c r="QMD2" s="80"/>
      <c r="QME2" s="80"/>
      <c r="QMF2" s="80"/>
      <c r="QMG2" s="80"/>
      <c r="QMH2" s="80"/>
      <c r="QMI2" s="80"/>
      <c r="QMJ2" s="80"/>
      <c r="QMK2" s="80"/>
      <c r="QML2" s="80"/>
      <c r="QMM2" s="80"/>
      <c r="QMN2" s="80"/>
      <c r="QMO2" s="80"/>
      <c r="QMP2" s="80"/>
      <c r="QMQ2" s="80"/>
      <c r="QMR2" s="80"/>
      <c r="QMS2" s="80"/>
      <c r="QMT2" s="80"/>
      <c r="QMU2" s="80"/>
      <c r="QMV2" s="80"/>
      <c r="QMW2" s="80"/>
      <c r="QMX2" s="80"/>
      <c r="QMY2" s="80"/>
      <c r="QMZ2" s="80"/>
      <c r="QNA2" s="80"/>
      <c r="QNB2" s="80"/>
      <c r="QNC2" s="80"/>
      <c r="QND2" s="80"/>
      <c r="QNE2" s="80"/>
      <c r="QNF2" s="80"/>
      <c r="QNG2" s="80"/>
      <c r="QNH2" s="80"/>
      <c r="QNI2" s="80"/>
      <c r="QNJ2" s="80"/>
      <c r="QNK2" s="80"/>
      <c r="QNL2" s="80"/>
      <c r="QNM2" s="80"/>
      <c r="QNN2" s="80"/>
      <c r="QNO2" s="80"/>
      <c r="QNP2" s="80"/>
      <c r="QNQ2" s="80"/>
      <c r="QNR2" s="80"/>
      <c r="QNS2" s="80"/>
      <c r="QNT2" s="80"/>
      <c r="QNU2" s="80"/>
      <c r="QNV2" s="80"/>
      <c r="QNW2" s="80"/>
      <c r="QNX2" s="80"/>
      <c r="QNY2" s="80"/>
      <c r="QNZ2" s="80"/>
      <c r="QOA2" s="80"/>
      <c r="QOB2" s="80"/>
      <c r="QOC2" s="80"/>
      <c r="QOD2" s="80"/>
      <c r="QOE2" s="80"/>
      <c r="QOF2" s="80"/>
      <c r="QOG2" s="80"/>
      <c r="QOH2" s="80"/>
      <c r="QOI2" s="80"/>
      <c r="QOJ2" s="80"/>
      <c r="QOK2" s="80"/>
      <c r="QOL2" s="80"/>
      <c r="QOM2" s="80"/>
      <c r="QON2" s="80"/>
      <c r="QOO2" s="80"/>
      <c r="QOP2" s="80"/>
      <c r="QOQ2" s="80"/>
      <c r="QOR2" s="80"/>
      <c r="QOS2" s="80"/>
      <c r="QOT2" s="80"/>
      <c r="QOU2" s="80"/>
      <c r="QOV2" s="80"/>
      <c r="QOW2" s="80"/>
      <c r="QOX2" s="80"/>
      <c r="QOY2" s="80"/>
      <c r="QOZ2" s="80"/>
      <c r="QPA2" s="80"/>
      <c r="QPB2" s="80"/>
      <c r="QPC2" s="80"/>
      <c r="QPD2" s="80"/>
      <c r="QPE2" s="80"/>
      <c r="QPF2" s="80"/>
      <c r="QPG2" s="80"/>
      <c r="QPH2" s="80"/>
      <c r="QPI2" s="80"/>
      <c r="QPJ2" s="80"/>
      <c r="QPK2" s="80"/>
      <c r="QPL2" s="80"/>
      <c r="QPM2" s="80"/>
      <c r="QPN2" s="80"/>
      <c r="QPO2" s="80"/>
      <c r="QPP2" s="80"/>
      <c r="QPQ2" s="80"/>
      <c r="QPR2" s="80"/>
      <c r="QPS2" s="80"/>
      <c r="QPT2" s="80"/>
      <c r="QPU2" s="80"/>
      <c r="QPV2" s="80"/>
      <c r="QPW2" s="80"/>
      <c r="QPX2" s="80"/>
      <c r="QPY2" s="80"/>
      <c r="QPZ2" s="80"/>
      <c r="QQA2" s="80"/>
      <c r="QQB2" s="80"/>
      <c r="QQC2" s="80"/>
      <c r="QQD2" s="80"/>
      <c r="QQE2" s="80"/>
      <c r="QQF2" s="80"/>
      <c r="QQG2" s="80"/>
      <c r="QQH2" s="80"/>
      <c r="QQI2" s="80"/>
      <c r="QQJ2" s="80"/>
      <c r="QQK2" s="80"/>
      <c r="QQL2" s="80"/>
      <c r="QQM2" s="80"/>
      <c r="QQN2" s="80"/>
      <c r="QQO2" s="80"/>
      <c r="QQP2" s="80"/>
      <c r="QQQ2" s="80"/>
      <c r="QQR2" s="80"/>
      <c r="QQS2" s="80"/>
      <c r="QQT2" s="80"/>
      <c r="QQU2" s="80"/>
      <c r="QQV2" s="80"/>
      <c r="QQW2" s="80"/>
      <c r="QQX2" s="80"/>
      <c r="QQY2" s="80"/>
      <c r="QQZ2" s="80"/>
      <c r="QRA2" s="80"/>
      <c r="QRB2" s="80"/>
      <c r="QRC2" s="80"/>
      <c r="QRD2" s="80"/>
      <c r="QRE2" s="80"/>
      <c r="QRF2" s="80"/>
      <c r="QRG2" s="80"/>
      <c r="QRH2" s="80"/>
      <c r="QRI2" s="80"/>
      <c r="QRJ2" s="80"/>
      <c r="QRK2" s="80"/>
      <c r="QRL2" s="80"/>
      <c r="QRM2" s="80"/>
      <c r="QRN2" s="80"/>
      <c r="QRO2" s="80"/>
      <c r="QRP2" s="80"/>
      <c r="QRQ2" s="80"/>
      <c r="QRR2" s="80"/>
      <c r="QRS2" s="80"/>
      <c r="QRT2" s="80"/>
      <c r="QRU2" s="80"/>
      <c r="QRV2" s="80"/>
      <c r="QRW2" s="80"/>
      <c r="QRX2" s="80"/>
      <c r="QRY2" s="80"/>
      <c r="QRZ2" s="80"/>
      <c r="QSA2" s="80"/>
      <c r="QSB2" s="80"/>
      <c r="QSC2" s="80"/>
      <c r="QSD2" s="80"/>
      <c r="QSE2" s="80"/>
      <c r="QSF2" s="80"/>
      <c r="QSG2" s="80"/>
      <c r="QSH2" s="80"/>
      <c r="QSI2" s="80"/>
      <c r="QSJ2" s="80"/>
      <c r="QSK2" s="80"/>
      <c r="QSL2" s="80"/>
      <c r="QSM2" s="80"/>
      <c r="QSN2" s="80"/>
      <c r="QSO2" s="80"/>
      <c r="QSP2" s="80"/>
      <c r="QSQ2" s="80"/>
      <c r="QSR2" s="80"/>
      <c r="QSS2" s="80"/>
      <c r="QST2" s="80"/>
      <c r="QSU2" s="80"/>
      <c r="QSV2" s="80"/>
      <c r="QSW2" s="80"/>
      <c r="QSX2" s="80"/>
      <c r="QSY2" s="80"/>
      <c r="QSZ2" s="80"/>
      <c r="QTA2" s="80"/>
      <c r="QTB2" s="80"/>
      <c r="QTC2" s="80"/>
      <c r="QTD2" s="80"/>
      <c r="QTE2" s="80"/>
      <c r="QTF2" s="80"/>
      <c r="QTG2" s="80"/>
      <c r="QTH2" s="80"/>
      <c r="QTI2" s="80"/>
      <c r="QTJ2" s="80"/>
      <c r="QTK2" s="80"/>
      <c r="QTL2" s="80"/>
      <c r="QTM2" s="80"/>
      <c r="QTN2" s="80"/>
      <c r="QTO2" s="80"/>
      <c r="QTP2" s="80"/>
      <c r="QTQ2" s="80"/>
      <c r="QTR2" s="80"/>
      <c r="QTS2" s="80"/>
      <c r="QTT2" s="80"/>
      <c r="QTU2" s="80"/>
      <c r="QTV2" s="80"/>
      <c r="QTW2" s="80"/>
      <c r="QTX2" s="80"/>
      <c r="QTY2" s="80"/>
      <c r="QTZ2" s="80"/>
      <c r="QUA2" s="80"/>
      <c r="QUB2" s="80"/>
      <c r="QUC2" s="80"/>
      <c r="QUD2" s="80"/>
      <c r="QUE2" s="80"/>
      <c r="QUF2" s="80"/>
      <c r="QUG2" s="80"/>
      <c r="QUH2" s="80"/>
      <c r="QUI2" s="80"/>
      <c r="QUJ2" s="80"/>
      <c r="QUK2" s="80"/>
      <c r="QUL2" s="80"/>
      <c r="QUM2" s="80"/>
      <c r="QUN2" s="80"/>
      <c r="QUO2" s="80"/>
      <c r="QUP2" s="80"/>
      <c r="QUQ2" s="80"/>
      <c r="QUR2" s="80"/>
      <c r="QUS2" s="80"/>
      <c r="QUT2" s="80"/>
      <c r="QUU2" s="80"/>
      <c r="QUV2" s="80"/>
      <c r="QUW2" s="80"/>
      <c r="QUX2" s="80"/>
      <c r="QUY2" s="80"/>
      <c r="QUZ2" s="80"/>
      <c r="QVA2" s="80"/>
      <c r="QVB2" s="80"/>
      <c r="QVC2" s="80"/>
      <c r="QVD2" s="80"/>
      <c r="QVE2" s="80"/>
      <c r="QVF2" s="80"/>
      <c r="QVG2" s="80"/>
      <c r="QVH2" s="80"/>
      <c r="QVI2" s="80"/>
      <c r="QVJ2" s="80"/>
      <c r="QVK2" s="80"/>
      <c r="QVL2" s="80"/>
      <c r="QVM2" s="80"/>
      <c r="QVN2" s="80"/>
      <c r="QVO2" s="80"/>
      <c r="QVP2" s="80"/>
      <c r="QVQ2" s="80"/>
      <c r="QVR2" s="80"/>
      <c r="QVS2" s="80"/>
      <c r="QVT2" s="80"/>
      <c r="QVU2" s="80"/>
      <c r="QVV2" s="80"/>
      <c r="QVW2" s="80"/>
      <c r="QVX2" s="80"/>
      <c r="QVY2" s="80"/>
      <c r="QVZ2" s="80"/>
      <c r="QWA2" s="80"/>
      <c r="QWB2" s="80"/>
      <c r="QWC2" s="80"/>
      <c r="QWD2" s="80"/>
      <c r="QWE2" s="80"/>
      <c r="QWF2" s="80"/>
      <c r="QWG2" s="80"/>
      <c r="QWH2" s="80"/>
      <c r="QWI2" s="80"/>
      <c r="QWJ2" s="80"/>
      <c r="QWK2" s="80"/>
      <c r="QWL2" s="80"/>
      <c r="QWM2" s="80"/>
      <c r="QWN2" s="80"/>
      <c r="QWO2" s="80"/>
      <c r="QWP2" s="80"/>
      <c r="QWQ2" s="80"/>
      <c r="QWR2" s="80"/>
      <c r="QWS2" s="80"/>
      <c r="QWT2" s="80"/>
      <c r="QWU2" s="80"/>
      <c r="QWV2" s="80"/>
      <c r="QWW2" s="80"/>
      <c r="QWX2" s="80"/>
      <c r="QWY2" s="80"/>
      <c r="QWZ2" s="80"/>
      <c r="QXA2" s="80"/>
      <c r="QXB2" s="80"/>
      <c r="QXC2" s="80"/>
      <c r="QXD2" s="80"/>
      <c r="QXE2" s="80"/>
      <c r="QXF2" s="80"/>
      <c r="QXG2" s="80"/>
      <c r="QXH2" s="80"/>
      <c r="QXI2" s="80"/>
      <c r="QXJ2" s="80"/>
      <c r="QXK2" s="80"/>
      <c r="QXL2" s="80"/>
      <c r="QXM2" s="80"/>
      <c r="QXN2" s="80"/>
      <c r="QXO2" s="80"/>
      <c r="QXP2" s="80"/>
      <c r="QXQ2" s="80"/>
      <c r="QXR2" s="80"/>
      <c r="QXS2" s="80"/>
      <c r="QXT2" s="80"/>
      <c r="QXU2" s="80"/>
      <c r="QXV2" s="80"/>
      <c r="QXW2" s="80"/>
      <c r="QXX2" s="80"/>
      <c r="QXY2" s="80"/>
      <c r="QXZ2" s="80"/>
      <c r="QYA2" s="80"/>
      <c r="QYB2" s="80"/>
      <c r="QYC2" s="80"/>
      <c r="QYD2" s="80"/>
      <c r="QYE2" s="80"/>
      <c r="QYF2" s="80"/>
      <c r="QYG2" s="80"/>
      <c r="QYH2" s="80"/>
      <c r="QYI2" s="80"/>
      <c r="QYJ2" s="80"/>
      <c r="QYK2" s="80"/>
      <c r="QYL2" s="80"/>
      <c r="QYM2" s="80"/>
      <c r="QYN2" s="80"/>
      <c r="QYO2" s="80"/>
      <c r="QYP2" s="80"/>
      <c r="QYQ2" s="80"/>
      <c r="QYR2" s="80"/>
      <c r="QYS2" s="80"/>
      <c r="QYT2" s="80"/>
      <c r="QYU2" s="80"/>
      <c r="QYV2" s="80"/>
      <c r="QYW2" s="80"/>
      <c r="QYX2" s="80"/>
      <c r="QYY2" s="80"/>
      <c r="QYZ2" s="80"/>
      <c r="QZA2" s="80"/>
      <c r="QZB2" s="80"/>
      <c r="QZC2" s="80"/>
      <c r="QZD2" s="80"/>
      <c r="QZE2" s="80"/>
      <c r="QZF2" s="80"/>
      <c r="QZG2" s="80"/>
      <c r="QZH2" s="80"/>
      <c r="QZI2" s="80"/>
      <c r="QZJ2" s="80"/>
      <c r="QZK2" s="80"/>
      <c r="QZL2" s="80"/>
      <c r="QZM2" s="80"/>
      <c r="QZN2" s="80"/>
      <c r="QZO2" s="80"/>
      <c r="QZP2" s="80"/>
      <c r="QZQ2" s="80"/>
      <c r="QZR2" s="80"/>
      <c r="QZS2" s="80"/>
      <c r="QZT2" s="80"/>
      <c r="QZU2" s="80"/>
      <c r="QZV2" s="80"/>
      <c r="QZW2" s="80"/>
      <c r="QZX2" s="80"/>
      <c r="QZY2" s="80"/>
      <c r="QZZ2" s="80"/>
      <c r="RAA2" s="80"/>
      <c r="RAB2" s="80"/>
      <c r="RAC2" s="80"/>
      <c r="RAD2" s="80"/>
      <c r="RAE2" s="80"/>
      <c r="RAF2" s="80"/>
      <c r="RAG2" s="80"/>
      <c r="RAH2" s="80"/>
      <c r="RAI2" s="80"/>
      <c r="RAJ2" s="80"/>
      <c r="RAK2" s="80"/>
      <c r="RAL2" s="80"/>
      <c r="RAM2" s="80"/>
      <c r="RAN2" s="80"/>
      <c r="RAO2" s="80"/>
      <c r="RAP2" s="80"/>
      <c r="RAQ2" s="80"/>
      <c r="RAR2" s="80"/>
      <c r="RAS2" s="80"/>
      <c r="RAT2" s="80"/>
      <c r="RAU2" s="80"/>
      <c r="RAV2" s="80"/>
      <c r="RAW2" s="80"/>
      <c r="RAX2" s="80"/>
      <c r="RAY2" s="80"/>
      <c r="RAZ2" s="80"/>
      <c r="RBA2" s="80"/>
      <c r="RBB2" s="80"/>
      <c r="RBC2" s="80"/>
      <c r="RBD2" s="80"/>
      <c r="RBE2" s="80"/>
      <c r="RBF2" s="80"/>
      <c r="RBG2" s="80"/>
      <c r="RBH2" s="80"/>
      <c r="RBI2" s="80"/>
      <c r="RBJ2" s="80"/>
      <c r="RBK2" s="80"/>
      <c r="RBL2" s="80"/>
      <c r="RBM2" s="80"/>
      <c r="RBN2" s="80"/>
      <c r="RBO2" s="80"/>
      <c r="RBP2" s="80"/>
      <c r="RBQ2" s="80"/>
      <c r="RBR2" s="80"/>
      <c r="RBS2" s="80"/>
      <c r="RBT2" s="80"/>
      <c r="RBU2" s="80"/>
      <c r="RBV2" s="80"/>
      <c r="RBW2" s="80"/>
      <c r="RBX2" s="80"/>
      <c r="RBY2" s="80"/>
      <c r="RBZ2" s="80"/>
      <c r="RCA2" s="80"/>
      <c r="RCB2" s="80"/>
      <c r="RCC2" s="80"/>
      <c r="RCD2" s="80"/>
      <c r="RCE2" s="80"/>
      <c r="RCF2" s="80"/>
      <c r="RCG2" s="80"/>
      <c r="RCH2" s="80"/>
      <c r="RCI2" s="80"/>
      <c r="RCJ2" s="80"/>
      <c r="RCK2" s="80"/>
      <c r="RCL2" s="80"/>
      <c r="RCM2" s="80"/>
      <c r="RCN2" s="80"/>
      <c r="RCO2" s="80"/>
      <c r="RCP2" s="80"/>
      <c r="RCQ2" s="80"/>
      <c r="RCR2" s="80"/>
      <c r="RCS2" s="80"/>
      <c r="RCT2" s="80"/>
      <c r="RCU2" s="80"/>
      <c r="RCV2" s="80"/>
      <c r="RCW2" s="80"/>
      <c r="RCX2" s="80"/>
      <c r="RCY2" s="80"/>
      <c r="RCZ2" s="80"/>
      <c r="RDA2" s="80"/>
      <c r="RDB2" s="80"/>
      <c r="RDC2" s="80"/>
      <c r="RDD2" s="80"/>
      <c r="RDE2" s="80"/>
      <c r="RDF2" s="80"/>
      <c r="RDG2" s="80"/>
      <c r="RDH2" s="80"/>
      <c r="RDI2" s="80"/>
      <c r="RDJ2" s="80"/>
      <c r="RDK2" s="80"/>
      <c r="RDL2" s="80"/>
      <c r="RDM2" s="80"/>
      <c r="RDN2" s="80"/>
      <c r="RDO2" s="80"/>
      <c r="RDP2" s="80"/>
      <c r="RDQ2" s="80"/>
      <c r="RDR2" s="80"/>
      <c r="RDS2" s="80"/>
      <c r="RDT2" s="80"/>
      <c r="RDU2" s="80"/>
      <c r="RDV2" s="80"/>
      <c r="RDW2" s="80"/>
      <c r="RDX2" s="80"/>
      <c r="RDY2" s="80"/>
      <c r="RDZ2" s="80"/>
      <c r="REA2" s="80"/>
      <c r="REB2" s="80"/>
      <c r="REC2" s="80"/>
      <c r="RED2" s="80"/>
      <c r="REE2" s="80"/>
      <c r="REF2" s="80"/>
      <c r="REG2" s="80"/>
      <c r="REH2" s="80"/>
      <c r="REI2" s="80"/>
      <c r="REJ2" s="80"/>
      <c r="REK2" s="80"/>
      <c r="REL2" s="80"/>
      <c r="REM2" s="80"/>
      <c r="REN2" s="80"/>
      <c r="REO2" s="80"/>
      <c r="REP2" s="80"/>
      <c r="REQ2" s="80"/>
      <c r="RER2" s="80"/>
      <c r="RES2" s="80"/>
      <c r="RET2" s="80"/>
      <c r="REU2" s="80"/>
      <c r="REV2" s="80"/>
      <c r="REW2" s="80"/>
      <c r="REX2" s="80"/>
      <c r="REY2" s="80"/>
      <c r="REZ2" s="80"/>
      <c r="RFA2" s="80"/>
      <c r="RFB2" s="80"/>
      <c r="RFC2" s="80"/>
      <c r="RFD2" s="80"/>
      <c r="RFE2" s="80"/>
      <c r="RFF2" s="80"/>
      <c r="RFG2" s="80"/>
      <c r="RFH2" s="80"/>
      <c r="RFI2" s="80"/>
      <c r="RFJ2" s="80"/>
      <c r="RFK2" s="80"/>
      <c r="RFL2" s="80"/>
      <c r="RFM2" s="80"/>
      <c r="RFN2" s="80"/>
      <c r="RFO2" s="80"/>
      <c r="RFP2" s="80"/>
      <c r="RFQ2" s="80"/>
      <c r="RFR2" s="80"/>
      <c r="RFS2" s="80"/>
      <c r="RFT2" s="80"/>
      <c r="RFU2" s="80"/>
      <c r="RFV2" s="80"/>
      <c r="RFW2" s="80"/>
      <c r="RFX2" s="80"/>
      <c r="RFY2" s="80"/>
      <c r="RFZ2" s="80"/>
      <c r="RGA2" s="80"/>
      <c r="RGB2" s="80"/>
      <c r="RGC2" s="80"/>
      <c r="RGD2" s="80"/>
      <c r="RGE2" s="80"/>
      <c r="RGF2" s="80"/>
      <c r="RGG2" s="80"/>
      <c r="RGH2" s="80"/>
      <c r="RGI2" s="80"/>
      <c r="RGJ2" s="80"/>
      <c r="RGK2" s="80"/>
      <c r="RGL2" s="80"/>
      <c r="RGM2" s="80"/>
      <c r="RGN2" s="80"/>
      <c r="RGO2" s="80"/>
      <c r="RGP2" s="80"/>
      <c r="RGQ2" s="80"/>
      <c r="RGR2" s="80"/>
      <c r="RGS2" s="80"/>
      <c r="RGT2" s="80"/>
      <c r="RGU2" s="80"/>
      <c r="RGV2" s="80"/>
      <c r="RGW2" s="80"/>
      <c r="RGX2" s="80"/>
      <c r="RGY2" s="80"/>
      <c r="RGZ2" s="80"/>
      <c r="RHA2" s="80"/>
      <c r="RHB2" s="80"/>
      <c r="RHC2" s="80"/>
      <c r="RHD2" s="80"/>
      <c r="RHE2" s="80"/>
      <c r="RHF2" s="80"/>
      <c r="RHG2" s="80"/>
      <c r="RHH2" s="80"/>
      <c r="RHI2" s="80"/>
      <c r="RHJ2" s="80"/>
      <c r="RHK2" s="80"/>
      <c r="RHL2" s="80"/>
      <c r="RHM2" s="80"/>
      <c r="RHN2" s="80"/>
      <c r="RHO2" s="80"/>
      <c r="RHP2" s="80"/>
      <c r="RHQ2" s="80"/>
      <c r="RHR2" s="80"/>
      <c r="RHS2" s="80"/>
      <c r="RHT2" s="80"/>
      <c r="RHU2" s="80"/>
      <c r="RHV2" s="80"/>
      <c r="RHW2" s="80"/>
      <c r="RHX2" s="80"/>
      <c r="RHY2" s="80"/>
      <c r="RHZ2" s="80"/>
      <c r="RIA2" s="80"/>
      <c r="RIB2" s="80"/>
      <c r="RIC2" s="80"/>
      <c r="RID2" s="80"/>
      <c r="RIE2" s="80"/>
      <c r="RIF2" s="80"/>
      <c r="RIG2" s="80"/>
      <c r="RIH2" s="80"/>
      <c r="RII2" s="80"/>
      <c r="RIJ2" s="80"/>
      <c r="RIK2" s="80"/>
      <c r="RIL2" s="80"/>
      <c r="RIM2" s="80"/>
      <c r="RIN2" s="80"/>
      <c r="RIO2" s="80"/>
      <c r="RIP2" s="80"/>
      <c r="RIQ2" s="80"/>
      <c r="RIR2" s="80"/>
      <c r="RIS2" s="80"/>
      <c r="RIT2" s="80"/>
      <c r="RIU2" s="80"/>
      <c r="RIV2" s="80"/>
      <c r="RIW2" s="80"/>
      <c r="RIX2" s="80"/>
      <c r="RIY2" s="80"/>
      <c r="RIZ2" s="80"/>
      <c r="RJA2" s="80"/>
      <c r="RJB2" s="80"/>
      <c r="RJC2" s="80"/>
      <c r="RJD2" s="80"/>
      <c r="RJE2" s="80"/>
      <c r="RJF2" s="80"/>
      <c r="RJG2" s="80"/>
      <c r="RJH2" s="80"/>
      <c r="RJI2" s="80"/>
      <c r="RJJ2" s="80"/>
      <c r="RJK2" s="80"/>
      <c r="RJL2" s="80"/>
      <c r="RJM2" s="80"/>
      <c r="RJN2" s="80"/>
      <c r="RJO2" s="80"/>
      <c r="RJP2" s="80"/>
      <c r="RJQ2" s="80"/>
      <c r="RJR2" s="80"/>
      <c r="RJS2" s="80"/>
      <c r="RJT2" s="80"/>
      <c r="RJU2" s="80"/>
      <c r="RJV2" s="80"/>
      <c r="RJW2" s="80"/>
      <c r="RJX2" s="80"/>
      <c r="RJY2" s="80"/>
      <c r="RJZ2" s="80"/>
      <c r="RKA2" s="80"/>
      <c r="RKB2" s="80"/>
      <c r="RKC2" s="80"/>
      <c r="RKD2" s="80"/>
      <c r="RKE2" s="80"/>
      <c r="RKF2" s="80"/>
      <c r="RKG2" s="80"/>
      <c r="RKH2" s="80"/>
      <c r="RKI2" s="80"/>
      <c r="RKJ2" s="80"/>
      <c r="RKK2" s="80"/>
      <c r="RKL2" s="80"/>
      <c r="RKM2" s="80"/>
      <c r="RKN2" s="80"/>
      <c r="RKO2" s="80"/>
      <c r="RKP2" s="80"/>
      <c r="RKQ2" s="80"/>
      <c r="RKR2" s="80"/>
      <c r="RKS2" s="80"/>
      <c r="RKT2" s="80"/>
      <c r="RKU2" s="80"/>
      <c r="RKV2" s="80"/>
      <c r="RKW2" s="80"/>
      <c r="RKX2" s="80"/>
      <c r="RKY2" s="80"/>
      <c r="RKZ2" s="80"/>
      <c r="RLA2" s="80"/>
      <c r="RLB2" s="80"/>
      <c r="RLC2" s="80"/>
      <c r="RLD2" s="80"/>
      <c r="RLE2" s="80"/>
      <c r="RLF2" s="80"/>
      <c r="RLG2" s="80"/>
      <c r="RLH2" s="80"/>
      <c r="RLI2" s="80"/>
      <c r="RLJ2" s="80"/>
      <c r="RLK2" s="80"/>
      <c r="RLL2" s="80"/>
      <c r="RLM2" s="80"/>
      <c r="RLN2" s="80"/>
      <c r="RLO2" s="80"/>
      <c r="RLP2" s="80"/>
      <c r="RLQ2" s="80"/>
      <c r="RLR2" s="80"/>
      <c r="RLS2" s="80"/>
      <c r="RLT2" s="80"/>
      <c r="RLU2" s="80"/>
      <c r="RLV2" s="80"/>
      <c r="RLW2" s="80"/>
      <c r="RLX2" s="80"/>
      <c r="RLY2" s="80"/>
      <c r="RLZ2" s="80"/>
      <c r="RMA2" s="80"/>
      <c r="RMB2" s="80"/>
      <c r="RMC2" s="80"/>
      <c r="RMD2" s="80"/>
      <c r="RME2" s="80"/>
      <c r="RMF2" s="80"/>
      <c r="RMG2" s="80"/>
      <c r="RMH2" s="80"/>
      <c r="RMI2" s="80"/>
      <c r="RMJ2" s="80"/>
      <c r="RMK2" s="80"/>
      <c r="RML2" s="80"/>
      <c r="RMM2" s="80"/>
      <c r="RMN2" s="80"/>
      <c r="RMO2" s="80"/>
      <c r="RMP2" s="80"/>
      <c r="RMQ2" s="80"/>
      <c r="RMR2" s="80"/>
      <c r="RMS2" s="80"/>
      <c r="RMT2" s="80"/>
      <c r="RMU2" s="80"/>
      <c r="RMV2" s="80"/>
      <c r="RMW2" s="80"/>
      <c r="RMX2" s="80"/>
      <c r="RMY2" s="80"/>
      <c r="RMZ2" s="80"/>
      <c r="RNA2" s="80"/>
      <c r="RNB2" s="80"/>
      <c r="RNC2" s="80"/>
      <c r="RND2" s="80"/>
      <c r="RNE2" s="80"/>
      <c r="RNF2" s="80"/>
      <c r="RNG2" s="80"/>
      <c r="RNH2" s="80"/>
      <c r="RNI2" s="80"/>
      <c r="RNJ2" s="80"/>
      <c r="RNK2" s="80"/>
      <c r="RNL2" s="80"/>
      <c r="RNM2" s="80"/>
      <c r="RNN2" s="80"/>
      <c r="RNO2" s="80"/>
      <c r="RNP2" s="80"/>
      <c r="RNQ2" s="80"/>
      <c r="RNR2" s="80"/>
      <c r="RNS2" s="80"/>
      <c r="RNT2" s="80"/>
      <c r="RNU2" s="80"/>
      <c r="RNV2" s="80"/>
      <c r="RNW2" s="80"/>
      <c r="RNX2" s="80"/>
      <c r="RNY2" s="80"/>
      <c r="RNZ2" s="80"/>
      <c r="ROA2" s="80"/>
      <c r="ROB2" s="80"/>
      <c r="ROC2" s="80"/>
      <c r="ROD2" s="80"/>
      <c r="ROE2" s="80"/>
      <c r="ROF2" s="80"/>
      <c r="ROG2" s="80"/>
      <c r="ROH2" s="80"/>
      <c r="ROI2" s="80"/>
      <c r="ROJ2" s="80"/>
      <c r="ROK2" s="80"/>
      <c r="ROL2" s="80"/>
      <c r="ROM2" s="80"/>
      <c r="RON2" s="80"/>
      <c r="ROO2" s="80"/>
      <c r="ROP2" s="80"/>
      <c r="ROQ2" s="80"/>
      <c r="ROR2" s="80"/>
      <c r="ROS2" s="80"/>
      <c r="ROT2" s="80"/>
      <c r="ROU2" s="80"/>
      <c r="ROV2" s="80"/>
      <c r="ROW2" s="80"/>
      <c r="ROX2" s="80"/>
      <c r="ROY2" s="80"/>
      <c r="ROZ2" s="80"/>
      <c r="RPA2" s="80"/>
      <c r="RPB2" s="80"/>
      <c r="RPC2" s="80"/>
      <c r="RPD2" s="80"/>
      <c r="RPE2" s="80"/>
      <c r="RPF2" s="80"/>
      <c r="RPG2" s="80"/>
      <c r="RPH2" s="80"/>
      <c r="RPI2" s="80"/>
      <c r="RPJ2" s="80"/>
      <c r="RPK2" s="80"/>
      <c r="RPL2" s="80"/>
      <c r="RPM2" s="80"/>
      <c r="RPN2" s="80"/>
      <c r="RPO2" s="80"/>
      <c r="RPP2" s="80"/>
      <c r="RPQ2" s="80"/>
      <c r="RPR2" s="80"/>
      <c r="RPS2" s="80"/>
      <c r="RPT2" s="80"/>
      <c r="RPU2" s="80"/>
      <c r="RPV2" s="80"/>
      <c r="RPW2" s="80"/>
      <c r="RPX2" s="80"/>
      <c r="RPY2" s="80"/>
      <c r="RPZ2" s="80"/>
      <c r="RQA2" s="80"/>
      <c r="RQB2" s="80"/>
      <c r="RQC2" s="80"/>
      <c r="RQD2" s="80"/>
      <c r="RQE2" s="80"/>
      <c r="RQF2" s="80"/>
      <c r="RQG2" s="80"/>
      <c r="RQH2" s="80"/>
      <c r="RQI2" s="80"/>
      <c r="RQJ2" s="80"/>
      <c r="RQK2" s="80"/>
      <c r="RQL2" s="80"/>
      <c r="RQM2" s="80"/>
      <c r="RQN2" s="80"/>
      <c r="RQO2" s="80"/>
      <c r="RQP2" s="80"/>
      <c r="RQQ2" s="80"/>
      <c r="RQR2" s="80"/>
      <c r="RQS2" s="80"/>
      <c r="RQT2" s="80"/>
      <c r="RQU2" s="80"/>
      <c r="RQV2" s="80"/>
      <c r="RQW2" s="80"/>
      <c r="RQX2" s="80"/>
      <c r="RQY2" s="80"/>
      <c r="RQZ2" s="80"/>
      <c r="RRA2" s="80"/>
      <c r="RRB2" s="80"/>
      <c r="RRC2" s="80"/>
      <c r="RRD2" s="80"/>
      <c r="RRE2" s="80"/>
      <c r="RRF2" s="80"/>
      <c r="RRG2" s="80"/>
      <c r="RRH2" s="80"/>
      <c r="RRI2" s="80"/>
      <c r="RRJ2" s="80"/>
      <c r="RRK2" s="80"/>
      <c r="RRL2" s="80"/>
      <c r="RRM2" s="80"/>
      <c r="RRN2" s="80"/>
      <c r="RRO2" s="80"/>
      <c r="RRP2" s="80"/>
      <c r="RRQ2" s="80"/>
      <c r="RRR2" s="80"/>
      <c r="RRS2" s="80"/>
      <c r="RRT2" s="80"/>
      <c r="RRU2" s="80"/>
      <c r="RRV2" s="80"/>
      <c r="RRW2" s="80"/>
      <c r="RRX2" s="80"/>
      <c r="RRY2" s="80"/>
      <c r="RRZ2" s="80"/>
      <c r="RSA2" s="80"/>
      <c r="RSB2" s="80"/>
      <c r="RSC2" s="80"/>
      <c r="RSD2" s="80"/>
      <c r="RSE2" s="80"/>
      <c r="RSF2" s="80"/>
      <c r="RSG2" s="80"/>
      <c r="RSH2" s="80"/>
      <c r="RSI2" s="80"/>
      <c r="RSJ2" s="80"/>
      <c r="RSK2" s="80"/>
      <c r="RSL2" s="80"/>
      <c r="RSM2" s="80"/>
      <c r="RSN2" s="80"/>
      <c r="RSO2" s="80"/>
      <c r="RSP2" s="80"/>
      <c r="RSQ2" s="80"/>
      <c r="RSR2" s="80"/>
      <c r="RSS2" s="80"/>
      <c r="RST2" s="80"/>
      <c r="RSU2" s="80"/>
      <c r="RSV2" s="80"/>
      <c r="RSW2" s="80"/>
      <c r="RSX2" s="80"/>
      <c r="RSY2" s="80"/>
      <c r="RSZ2" s="80"/>
      <c r="RTA2" s="80"/>
      <c r="RTB2" s="80"/>
      <c r="RTC2" s="80"/>
      <c r="RTD2" s="80"/>
      <c r="RTE2" s="80"/>
      <c r="RTF2" s="80"/>
      <c r="RTG2" s="80"/>
      <c r="RTH2" s="80"/>
      <c r="RTI2" s="80"/>
      <c r="RTJ2" s="80"/>
      <c r="RTK2" s="80"/>
      <c r="RTL2" s="80"/>
      <c r="RTM2" s="80"/>
      <c r="RTN2" s="80"/>
      <c r="RTO2" s="80"/>
      <c r="RTP2" s="80"/>
      <c r="RTQ2" s="80"/>
      <c r="RTR2" s="80"/>
      <c r="RTS2" s="80"/>
      <c r="RTT2" s="80"/>
      <c r="RTU2" s="80"/>
      <c r="RTV2" s="80"/>
      <c r="RTW2" s="80"/>
      <c r="RTX2" s="80"/>
      <c r="RTY2" s="80"/>
      <c r="RTZ2" s="80"/>
      <c r="RUA2" s="80"/>
      <c r="RUB2" s="80"/>
      <c r="RUC2" s="80"/>
      <c r="RUD2" s="80"/>
      <c r="RUE2" s="80"/>
      <c r="RUF2" s="80"/>
      <c r="RUG2" s="80"/>
      <c r="RUH2" s="80"/>
      <c r="RUI2" s="80"/>
      <c r="RUJ2" s="80"/>
      <c r="RUK2" s="80"/>
      <c r="RUL2" s="80"/>
      <c r="RUM2" s="80"/>
      <c r="RUN2" s="80"/>
      <c r="RUO2" s="80"/>
      <c r="RUP2" s="80"/>
      <c r="RUQ2" s="80"/>
      <c r="RUR2" s="80"/>
      <c r="RUS2" s="80"/>
      <c r="RUT2" s="80"/>
      <c r="RUU2" s="80"/>
      <c r="RUV2" s="80"/>
      <c r="RUW2" s="80"/>
      <c r="RUX2" s="80"/>
      <c r="RUY2" s="80"/>
      <c r="RUZ2" s="80"/>
      <c r="RVA2" s="80"/>
      <c r="RVB2" s="80"/>
      <c r="RVC2" s="80"/>
      <c r="RVD2" s="80"/>
      <c r="RVE2" s="80"/>
      <c r="RVF2" s="80"/>
      <c r="RVG2" s="80"/>
      <c r="RVH2" s="80"/>
      <c r="RVI2" s="80"/>
      <c r="RVJ2" s="80"/>
      <c r="RVK2" s="80"/>
      <c r="RVL2" s="80"/>
      <c r="RVM2" s="80"/>
      <c r="RVN2" s="80"/>
      <c r="RVO2" s="80"/>
      <c r="RVP2" s="80"/>
      <c r="RVQ2" s="80"/>
      <c r="RVR2" s="80"/>
      <c r="RVS2" s="80"/>
      <c r="RVT2" s="80"/>
      <c r="RVU2" s="80"/>
      <c r="RVV2" s="80"/>
      <c r="RVW2" s="80"/>
      <c r="RVX2" s="80"/>
      <c r="RVY2" s="80"/>
      <c r="RVZ2" s="80"/>
      <c r="RWA2" s="80"/>
      <c r="RWB2" s="80"/>
      <c r="RWC2" s="80"/>
      <c r="RWD2" s="80"/>
      <c r="RWE2" s="80"/>
      <c r="RWF2" s="80"/>
      <c r="RWG2" s="80"/>
      <c r="RWH2" s="80"/>
      <c r="RWI2" s="80"/>
      <c r="RWJ2" s="80"/>
      <c r="RWK2" s="80"/>
      <c r="RWL2" s="80"/>
      <c r="RWM2" s="80"/>
      <c r="RWN2" s="80"/>
      <c r="RWO2" s="80"/>
      <c r="RWP2" s="80"/>
      <c r="RWQ2" s="80"/>
      <c r="RWR2" s="80"/>
      <c r="RWS2" s="80"/>
      <c r="RWT2" s="80"/>
      <c r="RWU2" s="80"/>
      <c r="RWV2" s="80"/>
      <c r="RWW2" s="80"/>
      <c r="RWX2" s="80"/>
      <c r="RWY2" s="80"/>
      <c r="RWZ2" s="80"/>
      <c r="RXA2" s="80"/>
      <c r="RXB2" s="80"/>
      <c r="RXC2" s="80"/>
      <c r="RXD2" s="80"/>
      <c r="RXE2" s="80"/>
      <c r="RXF2" s="80"/>
      <c r="RXG2" s="80"/>
      <c r="RXH2" s="80"/>
      <c r="RXI2" s="80"/>
      <c r="RXJ2" s="80"/>
      <c r="RXK2" s="80"/>
      <c r="RXL2" s="80"/>
      <c r="RXM2" s="80"/>
      <c r="RXN2" s="80"/>
      <c r="RXO2" s="80"/>
      <c r="RXP2" s="80"/>
      <c r="RXQ2" s="80"/>
      <c r="RXR2" s="80"/>
      <c r="RXS2" s="80"/>
      <c r="RXT2" s="80"/>
      <c r="RXU2" s="80"/>
      <c r="RXV2" s="80"/>
      <c r="RXW2" s="80"/>
      <c r="RXX2" s="80"/>
      <c r="RXY2" s="80"/>
      <c r="RXZ2" s="80"/>
      <c r="RYA2" s="80"/>
      <c r="RYB2" s="80"/>
      <c r="RYC2" s="80"/>
      <c r="RYD2" s="80"/>
      <c r="RYE2" s="80"/>
      <c r="RYF2" s="80"/>
      <c r="RYG2" s="80"/>
      <c r="RYH2" s="80"/>
      <c r="RYI2" s="80"/>
      <c r="RYJ2" s="80"/>
      <c r="RYK2" s="80"/>
      <c r="RYL2" s="80"/>
      <c r="RYM2" s="80"/>
      <c r="RYN2" s="80"/>
      <c r="RYO2" s="80"/>
      <c r="RYP2" s="80"/>
      <c r="RYQ2" s="80"/>
      <c r="RYR2" s="80"/>
      <c r="RYS2" s="80"/>
      <c r="RYT2" s="80"/>
      <c r="RYU2" s="80"/>
      <c r="RYV2" s="80"/>
      <c r="RYW2" s="80"/>
      <c r="RYX2" s="80"/>
      <c r="RYY2" s="80"/>
      <c r="RYZ2" s="80"/>
      <c r="RZA2" s="80"/>
      <c r="RZB2" s="80"/>
      <c r="RZC2" s="80"/>
      <c r="RZD2" s="80"/>
      <c r="RZE2" s="80"/>
      <c r="RZF2" s="80"/>
      <c r="RZG2" s="80"/>
      <c r="RZH2" s="80"/>
      <c r="RZI2" s="80"/>
      <c r="RZJ2" s="80"/>
      <c r="RZK2" s="80"/>
      <c r="RZL2" s="80"/>
      <c r="RZM2" s="80"/>
      <c r="RZN2" s="80"/>
      <c r="RZO2" s="80"/>
      <c r="RZP2" s="80"/>
      <c r="RZQ2" s="80"/>
      <c r="RZR2" s="80"/>
      <c r="RZS2" s="80"/>
      <c r="RZT2" s="80"/>
      <c r="RZU2" s="80"/>
      <c r="RZV2" s="80"/>
      <c r="RZW2" s="80"/>
      <c r="RZX2" s="80"/>
      <c r="RZY2" s="80"/>
      <c r="RZZ2" s="80"/>
      <c r="SAA2" s="80"/>
      <c r="SAB2" s="80"/>
      <c r="SAC2" s="80"/>
      <c r="SAD2" s="80"/>
      <c r="SAE2" s="80"/>
      <c r="SAF2" s="80"/>
      <c r="SAG2" s="80"/>
      <c r="SAH2" s="80"/>
      <c r="SAI2" s="80"/>
      <c r="SAJ2" s="80"/>
      <c r="SAK2" s="80"/>
      <c r="SAL2" s="80"/>
      <c r="SAM2" s="80"/>
      <c r="SAN2" s="80"/>
      <c r="SAO2" s="80"/>
      <c r="SAP2" s="80"/>
      <c r="SAQ2" s="80"/>
      <c r="SAR2" s="80"/>
      <c r="SAS2" s="80"/>
      <c r="SAT2" s="80"/>
      <c r="SAU2" s="80"/>
      <c r="SAV2" s="80"/>
      <c r="SAW2" s="80"/>
      <c r="SAX2" s="80"/>
      <c r="SAY2" s="80"/>
      <c r="SAZ2" s="80"/>
      <c r="SBA2" s="80"/>
      <c r="SBB2" s="80"/>
      <c r="SBC2" s="80"/>
      <c r="SBD2" s="80"/>
      <c r="SBE2" s="80"/>
      <c r="SBF2" s="80"/>
      <c r="SBG2" s="80"/>
      <c r="SBH2" s="80"/>
      <c r="SBI2" s="80"/>
      <c r="SBJ2" s="80"/>
      <c r="SBK2" s="80"/>
      <c r="SBL2" s="80"/>
      <c r="SBM2" s="80"/>
      <c r="SBN2" s="80"/>
      <c r="SBO2" s="80"/>
      <c r="SBP2" s="80"/>
      <c r="SBQ2" s="80"/>
      <c r="SBR2" s="80"/>
      <c r="SBS2" s="80"/>
      <c r="SBT2" s="80"/>
      <c r="SBU2" s="80"/>
      <c r="SBV2" s="80"/>
      <c r="SBW2" s="80"/>
      <c r="SBX2" s="80"/>
      <c r="SBY2" s="80"/>
      <c r="SBZ2" s="80"/>
      <c r="SCA2" s="80"/>
      <c r="SCB2" s="80"/>
      <c r="SCC2" s="80"/>
      <c r="SCD2" s="80"/>
      <c r="SCE2" s="80"/>
      <c r="SCF2" s="80"/>
      <c r="SCG2" s="80"/>
      <c r="SCH2" s="80"/>
      <c r="SCI2" s="80"/>
      <c r="SCJ2" s="80"/>
      <c r="SCK2" s="80"/>
      <c r="SCL2" s="80"/>
      <c r="SCM2" s="80"/>
      <c r="SCN2" s="80"/>
      <c r="SCO2" s="80"/>
      <c r="SCP2" s="80"/>
      <c r="SCQ2" s="80"/>
      <c r="SCR2" s="80"/>
      <c r="SCS2" s="80"/>
      <c r="SCT2" s="80"/>
      <c r="SCU2" s="80"/>
      <c r="SCV2" s="80"/>
      <c r="SCW2" s="80"/>
      <c r="SCX2" s="80"/>
      <c r="SCY2" s="80"/>
      <c r="SCZ2" s="80"/>
      <c r="SDA2" s="80"/>
      <c r="SDB2" s="80"/>
      <c r="SDC2" s="80"/>
      <c r="SDD2" s="80"/>
      <c r="SDE2" s="80"/>
      <c r="SDF2" s="80"/>
      <c r="SDG2" s="80"/>
      <c r="SDH2" s="80"/>
      <c r="SDI2" s="80"/>
      <c r="SDJ2" s="80"/>
      <c r="SDK2" s="80"/>
      <c r="SDL2" s="80"/>
      <c r="SDM2" s="80"/>
      <c r="SDN2" s="80"/>
      <c r="SDO2" s="80"/>
      <c r="SDP2" s="80"/>
      <c r="SDQ2" s="80"/>
      <c r="SDR2" s="80"/>
      <c r="SDS2" s="80"/>
      <c r="SDT2" s="80"/>
      <c r="SDU2" s="80"/>
      <c r="SDV2" s="80"/>
      <c r="SDW2" s="80"/>
      <c r="SDX2" s="80"/>
      <c r="SDY2" s="80"/>
      <c r="SDZ2" s="80"/>
      <c r="SEA2" s="80"/>
      <c r="SEB2" s="80"/>
      <c r="SEC2" s="80"/>
      <c r="SED2" s="80"/>
      <c r="SEE2" s="80"/>
      <c r="SEF2" s="80"/>
      <c r="SEG2" s="80"/>
      <c r="SEH2" s="80"/>
      <c r="SEI2" s="80"/>
      <c r="SEJ2" s="80"/>
      <c r="SEK2" s="80"/>
      <c r="SEL2" s="80"/>
      <c r="SEM2" s="80"/>
      <c r="SEN2" s="80"/>
      <c r="SEO2" s="80"/>
      <c r="SEP2" s="80"/>
      <c r="SEQ2" s="80"/>
      <c r="SER2" s="80"/>
      <c r="SES2" s="80"/>
      <c r="SET2" s="80"/>
      <c r="SEU2" s="80"/>
      <c r="SEV2" s="80"/>
      <c r="SEW2" s="80"/>
      <c r="SEX2" s="80"/>
      <c r="SEY2" s="80"/>
      <c r="SEZ2" s="80"/>
      <c r="SFA2" s="80"/>
      <c r="SFB2" s="80"/>
      <c r="SFC2" s="80"/>
      <c r="SFD2" s="80"/>
      <c r="SFE2" s="80"/>
      <c r="SFF2" s="80"/>
      <c r="SFG2" s="80"/>
      <c r="SFH2" s="80"/>
      <c r="SFI2" s="80"/>
      <c r="SFJ2" s="80"/>
      <c r="SFK2" s="80"/>
      <c r="SFL2" s="80"/>
      <c r="SFM2" s="80"/>
      <c r="SFN2" s="80"/>
      <c r="SFO2" s="80"/>
      <c r="SFP2" s="80"/>
      <c r="SFQ2" s="80"/>
      <c r="SFR2" s="80"/>
      <c r="SFS2" s="80"/>
      <c r="SFT2" s="80"/>
      <c r="SFU2" s="80"/>
      <c r="SFV2" s="80"/>
      <c r="SFW2" s="80"/>
      <c r="SFX2" s="80"/>
      <c r="SFY2" s="80"/>
      <c r="SFZ2" s="80"/>
      <c r="SGA2" s="80"/>
      <c r="SGB2" s="80"/>
      <c r="SGC2" s="80"/>
      <c r="SGD2" s="80"/>
      <c r="SGE2" s="80"/>
      <c r="SGF2" s="80"/>
      <c r="SGG2" s="80"/>
      <c r="SGH2" s="80"/>
      <c r="SGI2" s="80"/>
      <c r="SGJ2" s="80"/>
      <c r="SGK2" s="80"/>
      <c r="SGL2" s="80"/>
      <c r="SGM2" s="80"/>
      <c r="SGN2" s="80"/>
      <c r="SGO2" s="80"/>
      <c r="SGP2" s="80"/>
      <c r="SGQ2" s="80"/>
      <c r="SGR2" s="80"/>
      <c r="SGS2" s="80"/>
      <c r="SGT2" s="80"/>
      <c r="SGU2" s="80"/>
      <c r="SGV2" s="80"/>
      <c r="SGW2" s="80"/>
      <c r="SGX2" s="80"/>
      <c r="SGY2" s="80"/>
      <c r="SGZ2" s="80"/>
      <c r="SHA2" s="80"/>
      <c r="SHB2" s="80"/>
      <c r="SHC2" s="80"/>
      <c r="SHD2" s="80"/>
      <c r="SHE2" s="80"/>
      <c r="SHF2" s="80"/>
      <c r="SHG2" s="80"/>
      <c r="SHH2" s="80"/>
      <c r="SHI2" s="80"/>
      <c r="SHJ2" s="80"/>
      <c r="SHK2" s="80"/>
      <c r="SHL2" s="80"/>
      <c r="SHM2" s="80"/>
      <c r="SHN2" s="80"/>
      <c r="SHO2" s="80"/>
      <c r="SHP2" s="80"/>
      <c r="SHQ2" s="80"/>
      <c r="SHR2" s="80"/>
      <c r="SHS2" s="80"/>
      <c r="SHT2" s="80"/>
      <c r="SHU2" s="80"/>
      <c r="SHV2" s="80"/>
      <c r="SHW2" s="80"/>
      <c r="SHX2" s="80"/>
      <c r="SHY2" s="80"/>
      <c r="SHZ2" s="80"/>
      <c r="SIA2" s="80"/>
      <c r="SIB2" s="80"/>
      <c r="SIC2" s="80"/>
      <c r="SID2" s="80"/>
      <c r="SIE2" s="80"/>
      <c r="SIF2" s="80"/>
      <c r="SIG2" s="80"/>
      <c r="SIH2" s="80"/>
      <c r="SII2" s="80"/>
      <c r="SIJ2" s="80"/>
      <c r="SIK2" s="80"/>
      <c r="SIL2" s="80"/>
      <c r="SIM2" s="80"/>
      <c r="SIN2" s="80"/>
      <c r="SIO2" s="80"/>
      <c r="SIP2" s="80"/>
      <c r="SIQ2" s="80"/>
      <c r="SIR2" s="80"/>
      <c r="SIS2" s="80"/>
      <c r="SIT2" s="80"/>
      <c r="SIU2" s="80"/>
      <c r="SIV2" s="80"/>
      <c r="SIW2" s="80"/>
      <c r="SIX2" s="80"/>
      <c r="SIY2" s="80"/>
      <c r="SIZ2" s="80"/>
      <c r="SJA2" s="80"/>
      <c r="SJB2" s="80"/>
      <c r="SJC2" s="80"/>
      <c r="SJD2" s="80"/>
      <c r="SJE2" s="80"/>
      <c r="SJF2" s="80"/>
      <c r="SJG2" s="80"/>
      <c r="SJH2" s="80"/>
      <c r="SJI2" s="80"/>
      <c r="SJJ2" s="80"/>
      <c r="SJK2" s="80"/>
      <c r="SJL2" s="80"/>
      <c r="SJM2" s="80"/>
      <c r="SJN2" s="80"/>
      <c r="SJO2" s="80"/>
      <c r="SJP2" s="80"/>
      <c r="SJQ2" s="80"/>
      <c r="SJR2" s="80"/>
      <c r="SJS2" s="80"/>
      <c r="SJT2" s="80"/>
      <c r="SJU2" s="80"/>
      <c r="SJV2" s="80"/>
      <c r="SJW2" s="80"/>
      <c r="SJX2" s="80"/>
      <c r="SJY2" s="80"/>
      <c r="SJZ2" s="80"/>
      <c r="SKA2" s="80"/>
      <c r="SKB2" s="80"/>
      <c r="SKC2" s="80"/>
      <c r="SKD2" s="80"/>
      <c r="SKE2" s="80"/>
      <c r="SKF2" s="80"/>
      <c r="SKG2" s="80"/>
      <c r="SKH2" s="80"/>
      <c r="SKI2" s="80"/>
      <c r="SKJ2" s="80"/>
      <c r="SKK2" s="80"/>
      <c r="SKL2" s="80"/>
      <c r="SKM2" s="80"/>
      <c r="SKN2" s="80"/>
      <c r="SKO2" s="80"/>
      <c r="SKP2" s="80"/>
      <c r="SKQ2" s="80"/>
      <c r="SKR2" s="80"/>
      <c r="SKS2" s="80"/>
      <c r="SKT2" s="80"/>
      <c r="SKU2" s="80"/>
      <c r="SKV2" s="80"/>
      <c r="SKW2" s="80"/>
      <c r="SKX2" s="80"/>
      <c r="SKY2" s="80"/>
      <c r="SKZ2" s="80"/>
      <c r="SLA2" s="80"/>
      <c r="SLB2" s="80"/>
      <c r="SLC2" s="80"/>
      <c r="SLD2" s="80"/>
      <c r="SLE2" s="80"/>
      <c r="SLF2" s="80"/>
      <c r="SLG2" s="80"/>
      <c r="SLH2" s="80"/>
      <c r="SLI2" s="80"/>
      <c r="SLJ2" s="80"/>
      <c r="SLK2" s="80"/>
      <c r="SLL2" s="80"/>
      <c r="SLM2" s="80"/>
      <c r="SLN2" s="80"/>
      <c r="SLO2" s="80"/>
      <c r="SLP2" s="80"/>
      <c r="SLQ2" s="80"/>
      <c r="SLR2" s="80"/>
      <c r="SLS2" s="80"/>
      <c r="SLT2" s="80"/>
      <c r="SLU2" s="80"/>
      <c r="SLV2" s="80"/>
      <c r="SLW2" s="80"/>
      <c r="SLX2" s="80"/>
      <c r="SLY2" s="80"/>
      <c r="SLZ2" s="80"/>
      <c r="SMA2" s="80"/>
      <c r="SMB2" s="80"/>
      <c r="SMC2" s="80"/>
      <c r="SMD2" s="80"/>
      <c r="SME2" s="80"/>
      <c r="SMF2" s="80"/>
      <c r="SMG2" s="80"/>
      <c r="SMH2" s="80"/>
      <c r="SMI2" s="80"/>
      <c r="SMJ2" s="80"/>
      <c r="SMK2" s="80"/>
      <c r="SML2" s="80"/>
      <c r="SMM2" s="80"/>
      <c r="SMN2" s="80"/>
      <c r="SMO2" s="80"/>
      <c r="SMP2" s="80"/>
      <c r="SMQ2" s="80"/>
      <c r="SMR2" s="80"/>
      <c r="SMS2" s="80"/>
      <c r="SMT2" s="80"/>
      <c r="SMU2" s="80"/>
      <c r="SMV2" s="80"/>
      <c r="SMW2" s="80"/>
      <c r="SMX2" s="80"/>
      <c r="SMY2" s="80"/>
      <c r="SMZ2" s="80"/>
      <c r="SNA2" s="80"/>
      <c r="SNB2" s="80"/>
      <c r="SNC2" s="80"/>
      <c r="SND2" s="80"/>
      <c r="SNE2" s="80"/>
      <c r="SNF2" s="80"/>
      <c r="SNG2" s="80"/>
      <c r="SNH2" s="80"/>
      <c r="SNI2" s="80"/>
      <c r="SNJ2" s="80"/>
      <c r="SNK2" s="80"/>
      <c r="SNL2" s="80"/>
      <c r="SNM2" s="80"/>
      <c r="SNN2" s="80"/>
      <c r="SNO2" s="80"/>
      <c r="SNP2" s="80"/>
      <c r="SNQ2" s="80"/>
      <c r="SNR2" s="80"/>
      <c r="SNS2" s="80"/>
      <c r="SNT2" s="80"/>
      <c r="SNU2" s="80"/>
      <c r="SNV2" s="80"/>
      <c r="SNW2" s="80"/>
      <c r="SNX2" s="80"/>
      <c r="SNY2" s="80"/>
      <c r="SNZ2" s="80"/>
      <c r="SOA2" s="80"/>
      <c r="SOB2" s="80"/>
      <c r="SOC2" s="80"/>
      <c r="SOD2" s="80"/>
      <c r="SOE2" s="80"/>
      <c r="SOF2" s="80"/>
      <c r="SOG2" s="80"/>
      <c r="SOH2" s="80"/>
      <c r="SOI2" s="80"/>
      <c r="SOJ2" s="80"/>
      <c r="SOK2" s="80"/>
      <c r="SOL2" s="80"/>
      <c r="SOM2" s="80"/>
      <c r="SON2" s="80"/>
      <c r="SOO2" s="80"/>
      <c r="SOP2" s="80"/>
      <c r="SOQ2" s="80"/>
      <c r="SOR2" s="80"/>
      <c r="SOS2" s="80"/>
      <c r="SOT2" s="80"/>
      <c r="SOU2" s="80"/>
      <c r="SOV2" s="80"/>
      <c r="SOW2" s="80"/>
      <c r="SOX2" s="80"/>
      <c r="SOY2" s="80"/>
      <c r="SOZ2" s="80"/>
      <c r="SPA2" s="80"/>
      <c r="SPB2" s="80"/>
      <c r="SPC2" s="80"/>
      <c r="SPD2" s="80"/>
      <c r="SPE2" s="80"/>
      <c r="SPF2" s="80"/>
      <c r="SPG2" s="80"/>
      <c r="SPH2" s="80"/>
      <c r="SPI2" s="80"/>
      <c r="SPJ2" s="80"/>
      <c r="SPK2" s="80"/>
      <c r="SPL2" s="80"/>
      <c r="SPM2" s="80"/>
      <c r="SPN2" s="80"/>
      <c r="SPO2" s="80"/>
      <c r="SPP2" s="80"/>
      <c r="SPQ2" s="80"/>
      <c r="SPR2" s="80"/>
      <c r="SPS2" s="80"/>
      <c r="SPT2" s="80"/>
      <c r="SPU2" s="80"/>
      <c r="SPV2" s="80"/>
      <c r="SPW2" s="80"/>
      <c r="SPX2" s="80"/>
      <c r="SPY2" s="80"/>
      <c r="SPZ2" s="80"/>
      <c r="SQA2" s="80"/>
      <c r="SQB2" s="80"/>
      <c r="SQC2" s="80"/>
      <c r="SQD2" s="80"/>
      <c r="SQE2" s="80"/>
      <c r="SQF2" s="80"/>
      <c r="SQG2" s="80"/>
      <c r="SQH2" s="80"/>
      <c r="SQI2" s="80"/>
      <c r="SQJ2" s="80"/>
      <c r="SQK2" s="80"/>
      <c r="SQL2" s="80"/>
      <c r="SQM2" s="80"/>
      <c r="SQN2" s="80"/>
      <c r="SQO2" s="80"/>
      <c r="SQP2" s="80"/>
      <c r="SQQ2" s="80"/>
      <c r="SQR2" s="80"/>
      <c r="SQS2" s="80"/>
      <c r="SQT2" s="80"/>
      <c r="SQU2" s="80"/>
      <c r="SQV2" s="80"/>
      <c r="SQW2" s="80"/>
      <c r="SQX2" s="80"/>
      <c r="SQY2" s="80"/>
      <c r="SQZ2" s="80"/>
      <c r="SRA2" s="80"/>
      <c r="SRB2" s="80"/>
      <c r="SRC2" s="80"/>
      <c r="SRD2" s="80"/>
      <c r="SRE2" s="80"/>
      <c r="SRF2" s="80"/>
      <c r="SRG2" s="80"/>
      <c r="SRH2" s="80"/>
      <c r="SRI2" s="80"/>
      <c r="SRJ2" s="80"/>
      <c r="SRK2" s="80"/>
      <c r="SRL2" s="80"/>
      <c r="SRM2" s="80"/>
      <c r="SRN2" s="80"/>
      <c r="SRO2" s="80"/>
      <c r="SRP2" s="80"/>
      <c r="SRQ2" s="80"/>
      <c r="SRR2" s="80"/>
      <c r="SRS2" s="80"/>
      <c r="SRT2" s="80"/>
      <c r="SRU2" s="80"/>
      <c r="SRV2" s="80"/>
      <c r="SRW2" s="80"/>
      <c r="SRX2" s="80"/>
      <c r="SRY2" s="80"/>
      <c r="SRZ2" s="80"/>
      <c r="SSA2" s="80"/>
      <c r="SSB2" s="80"/>
      <c r="SSC2" s="80"/>
      <c r="SSD2" s="80"/>
      <c r="SSE2" s="80"/>
      <c r="SSF2" s="80"/>
      <c r="SSG2" s="80"/>
      <c r="SSH2" s="80"/>
      <c r="SSI2" s="80"/>
      <c r="SSJ2" s="80"/>
      <c r="SSK2" s="80"/>
      <c r="SSL2" s="80"/>
      <c r="SSM2" s="80"/>
      <c r="SSN2" s="80"/>
      <c r="SSO2" s="80"/>
      <c r="SSP2" s="80"/>
      <c r="SSQ2" s="80"/>
      <c r="SSR2" s="80"/>
      <c r="SSS2" s="80"/>
      <c r="SST2" s="80"/>
      <c r="SSU2" s="80"/>
      <c r="SSV2" s="80"/>
      <c r="SSW2" s="80"/>
      <c r="SSX2" s="80"/>
      <c r="SSY2" s="80"/>
      <c r="SSZ2" s="80"/>
      <c r="STA2" s="80"/>
      <c r="STB2" s="80"/>
      <c r="STC2" s="80"/>
      <c r="STD2" s="80"/>
      <c r="STE2" s="80"/>
      <c r="STF2" s="80"/>
      <c r="STG2" s="80"/>
      <c r="STH2" s="80"/>
      <c r="STI2" s="80"/>
      <c r="STJ2" s="80"/>
      <c r="STK2" s="80"/>
      <c r="STL2" s="80"/>
      <c r="STM2" s="80"/>
      <c r="STN2" s="80"/>
      <c r="STO2" s="80"/>
      <c r="STP2" s="80"/>
      <c r="STQ2" s="80"/>
      <c r="STR2" s="80"/>
      <c r="STS2" s="80"/>
      <c r="STT2" s="80"/>
      <c r="STU2" s="80"/>
      <c r="STV2" s="80"/>
      <c r="STW2" s="80"/>
      <c r="STX2" s="80"/>
      <c r="STY2" s="80"/>
      <c r="STZ2" s="80"/>
      <c r="SUA2" s="80"/>
      <c r="SUB2" s="80"/>
      <c r="SUC2" s="80"/>
      <c r="SUD2" s="80"/>
      <c r="SUE2" s="80"/>
      <c r="SUF2" s="80"/>
      <c r="SUG2" s="80"/>
      <c r="SUH2" s="80"/>
      <c r="SUI2" s="80"/>
      <c r="SUJ2" s="80"/>
      <c r="SUK2" s="80"/>
      <c r="SUL2" s="80"/>
      <c r="SUM2" s="80"/>
      <c r="SUN2" s="80"/>
      <c r="SUO2" s="80"/>
      <c r="SUP2" s="80"/>
      <c r="SUQ2" s="80"/>
      <c r="SUR2" s="80"/>
      <c r="SUS2" s="80"/>
      <c r="SUT2" s="80"/>
      <c r="SUU2" s="80"/>
      <c r="SUV2" s="80"/>
      <c r="SUW2" s="80"/>
      <c r="SUX2" s="80"/>
      <c r="SUY2" s="80"/>
      <c r="SUZ2" s="80"/>
      <c r="SVA2" s="80"/>
      <c r="SVB2" s="80"/>
      <c r="SVC2" s="80"/>
      <c r="SVD2" s="80"/>
      <c r="SVE2" s="80"/>
      <c r="SVF2" s="80"/>
      <c r="SVG2" s="80"/>
      <c r="SVH2" s="80"/>
      <c r="SVI2" s="80"/>
      <c r="SVJ2" s="80"/>
      <c r="SVK2" s="80"/>
      <c r="SVL2" s="80"/>
      <c r="SVM2" s="80"/>
      <c r="SVN2" s="80"/>
      <c r="SVO2" s="80"/>
      <c r="SVP2" s="80"/>
      <c r="SVQ2" s="80"/>
      <c r="SVR2" s="80"/>
      <c r="SVS2" s="80"/>
      <c r="SVT2" s="80"/>
      <c r="SVU2" s="80"/>
      <c r="SVV2" s="80"/>
      <c r="SVW2" s="80"/>
      <c r="SVX2" s="80"/>
      <c r="SVY2" s="80"/>
      <c r="SVZ2" s="80"/>
      <c r="SWA2" s="80"/>
      <c r="SWB2" s="80"/>
      <c r="SWC2" s="80"/>
      <c r="SWD2" s="80"/>
      <c r="SWE2" s="80"/>
      <c r="SWF2" s="80"/>
      <c r="SWG2" s="80"/>
      <c r="SWH2" s="80"/>
      <c r="SWI2" s="80"/>
      <c r="SWJ2" s="80"/>
      <c r="SWK2" s="80"/>
      <c r="SWL2" s="80"/>
      <c r="SWM2" s="80"/>
      <c r="SWN2" s="80"/>
      <c r="SWO2" s="80"/>
      <c r="SWP2" s="80"/>
      <c r="SWQ2" s="80"/>
      <c r="SWR2" s="80"/>
      <c r="SWS2" s="80"/>
      <c r="SWT2" s="80"/>
      <c r="SWU2" s="80"/>
      <c r="SWV2" s="80"/>
      <c r="SWW2" s="80"/>
      <c r="SWX2" s="80"/>
      <c r="SWY2" s="80"/>
      <c r="SWZ2" s="80"/>
      <c r="SXA2" s="80"/>
      <c r="SXB2" s="80"/>
      <c r="SXC2" s="80"/>
      <c r="SXD2" s="80"/>
      <c r="SXE2" s="80"/>
      <c r="SXF2" s="80"/>
      <c r="SXG2" s="80"/>
      <c r="SXH2" s="80"/>
      <c r="SXI2" s="80"/>
      <c r="SXJ2" s="80"/>
      <c r="SXK2" s="80"/>
      <c r="SXL2" s="80"/>
      <c r="SXM2" s="80"/>
      <c r="SXN2" s="80"/>
      <c r="SXO2" s="80"/>
      <c r="SXP2" s="80"/>
      <c r="SXQ2" s="80"/>
      <c r="SXR2" s="80"/>
      <c r="SXS2" s="80"/>
      <c r="SXT2" s="80"/>
      <c r="SXU2" s="80"/>
      <c r="SXV2" s="80"/>
      <c r="SXW2" s="80"/>
      <c r="SXX2" s="80"/>
      <c r="SXY2" s="80"/>
      <c r="SXZ2" s="80"/>
      <c r="SYA2" s="80"/>
      <c r="SYB2" s="80"/>
      <c r="SYC2" s="80"/>
      <c r="SYD2" s="80"/>
      <c r="SYE2" s="80"/>
      <c r="SYF2" s="80"/>
      <c r="SYG2" s="80"/>
      <c r="SYH2" s="80"/>
      <c r="SYI2" s="80"/>
      <c r="SYJ2" s="80"/>
      <c r="SYK2" s="80"/>
      <c r="SYL2" s="80"/>
      <c r="SYM2" s="80"/>
      <c r="SYN2" s="80"/>
      <c r="SYO2" s="80"/>
      <c r="SYP2" s="80"/>
      <c r="SYQ2" s="80"/>
      <c r="SYR2" s="80"/>
      <c r="SYS2" s="80"/>
      <c r="SYT2" s="80"/>
      <c r="SYU2" s="80"/>
      <c r="SYV2" s="80"/>
      <c r="SYW2" s="80"/>
      <c r="SYX2" s="80"/>
      <c r="SYY2" s="80"/>
      <c r="SYZ2" s="80"/>
      <c r="SZA2" s="80"/>
      <c r="SZB2" s="80"/>
      <c r="SZC2" s="80"/>
      <c r="SZD2" s="80"/>
      <c r="SZE2" s="80"/>
      <c r="SZF2" s="80"/>
      <c r="SZG2" s="80"/>
      <c r="SZH2" s="80"/>
      <c r="SZI2" s="80"/>
      <c r="SZJ2" s="80"/>
      <c r="SZK2" s="80"/>
      <c r="SZL2" s="80"/>
      <c r="SZM2" s="80"/>
      <c r="SZN2" s="80"/>
      <c r="SZO2" s="80"/>
      <c r="SZP2" s="80"/>
      <c r="SZQ2" s="80"/>
      <c r="SZR2" s="80"/>
      <c r="SZS2" s="80"/>
      <c r="SZT2" s="80"/>
      <c r="SZU2" s="80"/>
      <c r="SZV2" s="80"/>
      <c r="SZW2" s="80"/>
      <c r="SZX2" s="80"/>
      <c r="SZY2" s="80"/>
      <c r="SZZ2" s="80"/>
      <c r="TAA2" s="80"/>
      <c r="TAB2" s="80"/>
      <c r="TAC2" s="80"/>
      <c r="TAD2" s="80"/>
      <c r="TAE2" s="80"/>
      <c r="TAF2" s="80"/>
      <c r="TAG2" s="80"/>
      <c r="TAH2" s="80"/>
      <c r="TAI2" s="80"/>
      <c r="TAJ2" s="80"/>
      <c r="TAK2" s="80"/>
      <c r="TAL2" s="80"/>
      <c r="TAM2" s="80"/>
      <c r="TAN2" s="80"/>
      <c r="TAO2" s="80"/>
      <c r="TAP2" s="80"/>
      <c r="TAQ2" s="80"/>
      <c r="TAR2" s="80"/>
      <c r="TAS2" s="80"/>
      <c r="TAT2" s="80"/>
      <c r="TAU2" s="80"/>
      <c r="TAV2" s="80"/>
      <c r="TAW2" s="80"/>
      <c r="TAX2" s="80"/>
      <c r="TAY2" s="80"/>
      <c r="TAZ2" s="80"/>
      <c r="TBA2" s="80"/>
      <c r="TBB2" s="80"/>
      <c r="TBC2" s="80"/>
      <c r="TBD2" s="80"/>
      <c r="TBE2" s="80"/>
      <c r="TBF2" s="80"/>
      <c r="TBG2" s="80"/>
      <c r="TBH2" s="80"/>
      <c r="TBI2" s="80"/>
      <c r="TBJ2" s="80"/>
      <c r="TBK2" s="80"/>
      <c r="TBL2" s="80"/>
      <c r="TBM2" s="80"/>
      <c r="TBN2" s="80"/>
      <c r="TBO2" s="80"/>
      <c r="TBP2" s="80"/>
      <c r="TBQ2" s="80"/>
      <c r="TBR2" s="80"/>
      <c r="TBS2" s="80"/>
      <c r="TBT2" s="80"/>
      <c r="TBU2" s="80"/>
      <c r="TBV2" s="80"/>
      <c r="TBW2" s="80"/>
      <c r="TBX2" s="80"/>
      <c r="TBY2" s="80"/>
      <c r="TBZ2" s="80"/>
      <c r="TCA2" s="80"/>
      <c r="TCB2" s="80"/>
      <c r="TCC2" s="80"/>
      <c r="TCD2" s="80"/>
      <c r="TCE2" s="80"/>
      <c r="TCF2" s="80"/>
      <c r="TCG2" s="80"/>
      <c r="TCH2" s="80"/>
      <c r="TCI2" s="80"/>
      <c r="TCJ2" s="80"/>
      <c r="TCK2" s="80"/>
      <c r="TCL2" s="80"/>
      <c r="TCM2" s="80"/>
      <c r="TCN2" s="80"/>
      <c r="TCO2" s="80"/>
      <c r="TCP2" s="80"/>
      <c r="TCQ2" s="80"/>
      <c r="TCR2" s="80"/>
      <c r="TCS2" s="80"/>
      <c r="TCT2" s="80"/>
      <c r="TCU2" s="80"/>
      <c r="TCV2" s="80"/>
      <c r="TCW2" s="80"/>
      <c r="TCX2" s="80"/>
      <c r="TCY2" s="80"/>
      <c r="TCZ2" s="80"/>
      <c r="TDA2" s="80"/>
      <c r="TDB2" s="80"/>
      <c r="TDC2" s="80"/>
      <c r="TDD2" s="80"/>
      <c r="TDE2" s="80"/>
      <c r="TDF2" s="80"/>
      <c r="TDG2" s="80"/>
      <c r="TDH2" s="80"/>
      <c r="TDI2" s="80"/>
      <c r="TDJ2" s="80"/>
      <c r="TDK2" s="80"/>
      <c r="TDL2" s="80"/>
      <c r="TDM2" s="80"/>
      <c r="TDN2" s="80"/>
      <c r="TDO2" s="80"/>
      <c r="TDP2" s="80"/>
      <c r="TDQ2" s="80"/>
      <c r="TDR2" s="80"/>
      <c r="TDS2" s="80"/>
      <c r="TDT2" s="80"/>
      <c r="TDU2" s="80"/>
      <c r="TDV2" s="80"/>
      <c r="TDW2" s="80"/>
      <c r="TDX2" s="80"/>
      <c r="TDY2" s="80"/>
      <c r="TDZ2" s="80"/>
      <c r="TEA2" s="80"/>
      <c r="TEB2" s="80"/>
      <c r="TEC2" s="80"/>
      <c r="TED2" s="80"/>
      <c r="TEE2" s="80"/>
      <c r="TEF2" s="80"/>
      <c r="TEG2" s="80"/>
      <c r="TEH2" s="80"/>
      <c r="TEI2" s="80"/>
      <c r="TEJ2" s="80"/>
      <c r="TEK2" s="80"/>
      <c r="TEL2" s="80"/>
      <c r="TEM2" s="80"/>
      <c r="TEN2" s="80"/>
      <c r="TEO2" s="80"/>
      <c r="TEP2" s="80"/>
      <c r="TEQ2" s="80"/>
      <c r="TER2" s="80"/>
      <c r="TES2" s="80"/>
      <c r="TET2" s="80"/>
      <c r="TEU2" s="80"/>
      <c r="TEV2" s="80"/>
      <c r="TEW2" s="80"/>
      <c r="TEX2" s="80"/>
      <c r="TEY2" s="80"/>
      <c r="TEZ2" s="80"/>
      <c r="TFA2" s="80"/>
      <c r="TFB2" s="80"/>
      <c r="TFC2" s="80"/>
      <c r="TFD2" s="80"/>
      <c r="TFE2" s="80"/>
      <c r="TFF2" s="80"/>
      <c r="TFG2" s="80"/>
      <c r="TFH2" s="80"/>
      <c r="TFI2" s="80"/>
      <c r="TFJ2" s="80"/>
      <c r="TFK2" s="80"/>
      <c r="TFL2" s="80"/>
      <c r="TFM2" s="80"/>
      <c r="TFN2" s="80"/>
      <c r="TFO2" s="80"/>
      <c r="TFP2" s="80"/>
      <c r="TFQ2" s="80"/>
      <c r="TFR2" s="80"/>
      <c r="TFS2" s="80"/>
      <c r="TFT2" s="80"/>
      <c r="TFU2" s="80"/>
      <c r="TFV2" s="80"/>
      <c r="TFW2" s="80"/>
      <c r="TFX2" s="80"/>
      <c r="TFY2" s="80"/>
      <c r="TFZ2" s="80"/>
      <c r="TGA2" s="80"/>
      <c r="TGB2" s="80"/>
      <c r="TGC2" s="80"/>
      <c r="TGD2" s="80"/>
      <c r="TGE2" s="80"/>
      <c r="TGF2" s="80"/>
      <c r="TGG2" s="80"/>
      <c r="TGH2" s="80"/>
      <c r="TGI2" s="80"/>
      <c r="TGJ2" s="80"/>
      <c r="TGK2" s="80"/>
      <c r="TGL2" s="80"/>
      <c r="TGM2" s="80"/>
      <c r="TGN2" s="80"/>
      <c r="TGO2" s="80"/>
      <c r="TGP2" s="80"/>
      <c r="TGQ2" s="80"/>
      <c r="TGR2" s="80"/>
      <c r="TGS2" s="80"/>
      <c r="TGT2" s="80"/>
      <c r="TGU2" s="80"/>
      <c r="TGV2" s="80"/>
      <c r="TGW2" s="80"/>
      <c r="TGX2" s="80"/>
      <c r="TGY2" s="80"/>
      <c r="TGZ2" s="80"/>
      <c r="THA2" s="80"/>
      <c r="THB2" s="80"/>
      <c r="THC2" s="80"/>
      <c r="THD2" s="80"/>
      <c r="THE2" s="80"/>
      <c r="THF2" s="80"/>
      <c r="THG2" s="80"/>
      <c r="THH2" s="80"/>
      <c r="THI2" s="80"/>
      <c r="THJ2" s="80"/>
      <c r="THK2" s="80"/>
      <c r="THL2" s="80"/>
      <c r="THM2" s="80"/>
      <c r="THN2" s="80"/>
      <c r="THO2" s="80"/>
      <c r="THP2" s="80"/>
      <c r="THQ2" s="80"/>
      <c r="THR2" s="80"/>
      <c r="THS2" s="80"/>
      <c r="THT2" s="80"/>
      <c r="THU2" s="80"/>
      <c r="THV2" s="80"/>
      <c r="THW2" s="80"/>
      <c r="THX2" s="80"/>
      <c r="THY2" s="80"/>
      <c r="THZ2" s="80"/>
      <c r="TIA2" s="80"/>
      <c r="TIB2" s="80"/>
      <c r="TIC2" s="80"/>
      <c r="TID2" s="80"/>
      <c r="TIE2" s="80"/>
      <c r="TIF2" s="80"/>
      <c r="TIG2" s="80"/>
      <c r="TIH2" s="80"/>
      <c r="TII2" s="80"/>
      <c r="TIJ2" s="80"/>
      <c r="TIK2" s="80"/>
      <c r="TIL2" s="80"/>
      <c r="TIM2" s="80"/>
      <c r="TIN2" s="80"/>
      <c r="TIO2" s="80"/>
      <c r="TIP2" s="80"/>
      <c r="TIQ2" s="80"/>
      <c r="TIR2" s="80"/>
      <c r="TIS2" s="80"/>
      <c r="TIT2" s="80"/>
      <c r="TIU2" s="80"/>
      <c r="TIV2" s="80"/>
      <c r="TIW2" s="80"/>
      <c r="TIX2" s="80"/>
      <c r="TIY2" s="80"/>
      <c r="TIZ2" s="80"/>
      <c r="TJA2" s="80"/>
      <c r="TJB2" s="80"/>
      <c r="TJC2" s="80"/>
      <c r="TJD2" s="80"/>
      <c r="TJE2" s="80"/>
      <c r="TJF2" s="80"/>
      <c r="TJG2" s="80"/>
      <c r="TJH2" s="80"/>
      <c r="TJI2" s="80"/>
      <c r="TJJ2" s="80"/>
      <c r="TJK2" s="80"/>
      <c r="TJL2" s="80"/>
      <c r="TJM2" s="80"/>
      <c r="TJN2" s="80"/>
      <c r="TJO2" s="80"/>
      <c r="TJP2" s="80"/>
      <c r="TJQ2" s="80"/>
      <c r="TJR2" s="80"/>
      <c r="TJS2" s="80"/>
      <c r="TJT2" s="80"/>
      <c r="TJU2" s="80"/>
      <c r="TJV2" s="80"/>
      <c r="TJW2" s="80"/>
      <c r="TJX2" s="80"/>
      <c r="TJY2" s="80"/>
      <c r="TJZ2" s="80"/>
      <c r="TKA2" s="80"/>
      <c r="TKB2" s="80"/>
      <c r="TKC2" s="80"/>
      <c r="TKD2" s="80"/>
      <c r="TKE2" s="80"/>
      <c r="TKF2" s="80"/>
      <c r="TKG2" s="80"/>
      <c r="TKH2" s="80"/>
      <c r="TKI2" s="80"/>
      <c r="TKJ2" s="80"/>
      <c r="TKK2" s="80"/>
      <c r="TKL2" s="80"/>
      <c r="TKM2" s="80"/>
      <c r="TKN2" s="80"/>
      <c r="TKO2" s="80"/>
      <c r="TKP2" s="80"/>
      <c r="TKQ2" s="80"/>
      <c r="TKR2" s="80"/>
      <c r="TKS2" s="80"/>
      <c r="TKT2" s="80"/>
      <c r="TKU2" s="80"/>
      <c r="TKV2" s="80"/>
      <c r="TKW2" s="80"/>
      <c r="TKX2" s="80"/>
      <c r="TKY2" s="80"/>
      <c r="TKZ2" s="80"/>
      <c r="TLA2" s="80"/>
      <c r="TLB2" s="80"/>
      <c r="TLC2" s="80"/>
      <c r="TLD2" s="80"/>
      <c r="TLE2" s="80"/>
      <c r="TLF2" s="80"/>
      <c r="TLG2" s="80"/>
      <c r="TLH2" s="80"/>
      <c r="TLI2" s="80"/>
      <c r="TLJ2" s="80"/>
      <c r="TLK2" s="80"/>
      <c r="TLL2" s="80"/>
      <c r="TLM2" s="80"/>
      <c r="TLN2" s="80"/>
      <c r="TLO2" s="80"/>
      <c r="TLP2" s="80"/>
      <c r="TLQ2" s="80"/>
      <c r="TLR2" s="80"/>
      <c r="TLS2" s="80"/>
      <c r="TLT2" s="80"/>
      <c r="TLU2" s="80"/>
      <c r="TLV2" s="80"/>
      <c r="TLW2" s="80"/>
      <c r="TLX2" s="80"/>
      <c r="TLY2" s="80"/>
      <c r="TLZ2" s="80"/>
      <c r="TMA2" s="80"/>
      <c r="TMB2" s="80"/>
      <c r="TMC2" s="80"/>
      <c r="TMD2" s="80"/>
      <c r="TME2" s="80"/>
      <c r="TMF2" s="80"/>
      <c r="TMG2" s="80"/>
      <c r="TMH2" s="80"/>
      <c r="TMI2" s="80"/>
      <c r="TMJ2" s="80"/>
      <c r="TMK2" s="80"/>
      <c r="TML2" s="80"/>
      <c r="TMM2" s="80"/>
      <c r="TMN2" s="80"/>
      <c r="TMO2" s="80"/>
      <c r="TMP2" s="80"/>
      <c r="TMQ2" s="80"/>
      <c r="TMR2" s="80"/>
      <c r="TMS2" s="80"/>
      <c r="TMT2" s="80"/>
      <c r="TMU2" s="80"/>
      <c r="TMV2" s="80"/>
      <c r="TMW2" s="80"/>
      <c r="TMX2" s="80"/>
      <c r="TMY2" s="80"/>
      <c r="TMZ2" s="80"/>
      <c r="TNA2" s="80"/>
      <c r="TNB2" s="80"/>
      <c r="TNC2" s="80"/>
      <c r="TND2" s="80"/>
      <c r="TNE2" s="80"/>
      <c r="TNF2" s="80"/>
      <c r="TNG2" s="80"/>
      <c r="TNH2" s="80"/>
      <c r="TNI2" s="80"/>
      <c r="TNJ2" s="80"/>
      <c r="TNK2" s="80"/>
      <c r="TNL2" s="80"/>
      <c r="TNM2" s="80"/>
      <c r="TNN2" s="80"/>
      <c r="TNO2" s="80"/>
      <c r="TNP2" s="80"/>
      <c r="TNQ2" s="80"/>
      <c r="TNR2" s="80"/>
      <c r="TNS2" s="80"/>
      <c r="TNT2" s="80"/>
      <c r="TNU2" s="80"/>
      <c r="TNV2" s="80"/>
      <c r="TNW2" s="80"/>
      <c r="TNX2" s="80"/>
      <c r="TNY2" s="80"/>
      <c r="TNZ2" s="80"/>
      <c r="TOA2" s="80"/>
      <c r="TOB2" s="80"/>
      <c r="TOC2" s="80"/>
      <c r="TOD2" s="80"/>
      <c r="TOE2" s="80"/>
      <c r="TOF2" s="80"/>
      <c r="TOG2" s="80"/>
      <c r="TOH2" s="80"/>
      <c r="TOI2" s="80"/>
      <c r="TOJ2" s="80"/>
      <c r="TOK2" s="80"/>
      <c r="TOL2" s="80"/>
      <c r="TOM2" s="80"/>
      <c r="TON2" s="80"/>
      <c r="TOO2" s="80"/>
      <c r="TOP2" s="80"/>
      <c r="TOQ2" s="80"/>
      <c r="TOR2" s="80"/>
      <c r="TOS2" s="80"/>
      <c r="TOT2" s="80"/>
      <c r="TOU2" s="80"/>
      <c r="TOV2" s="80"/>
      <c r="TOW2" s="80"/>
      <c r="TOX2" s="80"/>
      <c r="TOY2" s="80"/>
      <c r="TOZ2" s="80"/>
      <c r="TPA2" s="80"/>
      <c r="TPB2" s="80"/>
      <c r="TPC2" s="80"/>
      <c r="TPD2" s="80"/>
      <c r="TPE2" s="80"/>
      <c r="TPF2" s="80"/>
      <c r="TPG2" s="80"/>
      <c r="TPH2" s="80"/>
      <c r="TPI2" s="80"/>
      <c r="TPJ2" s="80"/>
      <c r="TPK2" s="80"/>
      <c r="TPL2" s="80"/>
      <c r="TPM2" s="80"/>
      <c r="TPN2" s="80"/>
      <c r="TPO2" s="80"/>
      <c r="TPP2" s="80"/>
      <c r="TPQ2" s="80"/>
      <c r="TPR2" s="80"/>
      <c r="TPS2" s="80"/>
      <c r="TPT2" s="80"/>
      <c r="TPU2" s="80"/>
      <c r="TPV2" s="80"/>
      <c r="TPW2" s="80"/>
      <c r="TPX2" s="80"/>
      <c r="TPY2" s="80"/>
      <c r="TPZ2" s="80"/>
      <c r="TQA2" s="80"/>
      <c r="TQB2" s="80"/>
      <c r="TQC2" s="80"/>
      <c r="TQD2" s="80"/>
      <c r="TQE2" s="80"/>
      <c r="TQF2" s="80"/>
      <c r="TQG2" s="80"/>
      <c r="TQH2" s="80"/>
      <c r="TQI2" s="80"/>
      <c r="TQJ2" s="80"/>
      <c r="TQK2" s="80"/>
      <c r="TQL2" s="80"/>
      <c r="TQM2" s="80"/>
      <c r="TQN2" s="80"/>
      <c r="TQO2" s="80"/>
      <c r="TQP2" s="80"/>
      <c r="TQQ2" s="80"/>
      <c r="TQR2" s="80"/>
      <c r="TQS2" s="80"/>
      <c r="TQT2" s="80"/>
      <c r="TQU2" s="80"/>
      <c r="TQV2" s="80"/>
      <c r="TQW2" s="80"/>
      <c r="TQX2" s="80"/>
      <c r="TQY2" s="80"/>
      <c r="TQZ2" s="80"/>
      <c r="TRA2" s="80"/>
      <c r="TRB2" s="80"/>
      <c r="TRC2" s="80"/>
      <c r="TRD2" s="80"/>
      <c r="TRE2" s="80"/>
      <c r="TRF2" s="80"/>
      <c r="TRG2" s="80"/>
      <c r="TRH2" s="80"/>
      <c r="TRI2" s="80"/>
      <c r="TRJ2" s="80"/>
      <c r="TRK2" s="80"/>
      <c r="TRL2" s="80"/>
      <c r="TRM2" s="80"/>
      <c r="TRN2" s="80"/>
      <c r="TRO2" s="80"/>
      <c r="TRP2" s="80"/>
      <c r="TRQ2" s="80"/>
      <c r="TRR2" s="80"/>
      <c r="TRS2" s="80"/>
      <c r="TRT2" s="80"/>
      <c r="TRU2" s="80"/>
      <c r="TRV2" s="80"/>
      <c r="TRW2" s="80"/>
      <c r="TRX2" s="80"/>
      <c r="TRY2" s="80"/>
      <c r="TRZ2" s="80"/>
      <c r="TSA2" s="80"/>
      <c r="TSB2" s="80"/>
      <c r="TSC2" s="80"/>
      <c r="TSD2" s="80"/>
      <c r="TSE2" s="80"/>
      <c r="TSF2" s="80"/>
      <c r="TSG2" s="80"/>
      <c r="TSH2" s="80"/>
      <c r="TSI2" s="80"/>
      <c r="TSJ2" s="80"/>
      <c r="TSK2" s="80"/>
      <c r="TSL2" s="80"/>
      <c r="TSM2" s="80"/>
      <c r="TSN2" s="80"/>
      <c r="TSO2" s="80"/>
      <c r="TSP2" s="80"/>
      <c r="TSQ2" s="80"/>
      <c r="TSR2" s="80"/>
      <c r="TSS2" s="80"/>
      <c r="TST2" s="80"/>
      <c r="TSU2" s="80"/>
      <c r="TSV2" s="80"/>
      <c r="TSW2" s="80"/>
      <c r="TSX2" s="80"/>
      <c r="TSY2" s="80"/>
      <c r="TSZ2" s="80"/>
      <c r="TTA2" s="80"/>
      <c r="TTB2" s="80"/>
      <c r="TTC2" s="80"/>
      <c r="TTD2" s="80"/>
      <c r="TTE2" s="80"/>
      <c r="TTF2" s="80"/>
      <c r="TTG2" s="80"/>
      <c r="TTH2" s="80"/>
      <c r="TTI2" s="80"/>
      <c r="TTJ2" s="80"/>
      <c r="TTK2" s="80"/>
      <c r="TTL2" s="80"/>
      <c r="TTM2" s="80"/>
      <c r="TTN2" s="80"/>
      <c r="TTO2" s="80"/>
      <c r="TTP2" s="80"/>
      <c r="TTQ2" s="80"/>
      <c r="TTR2" s="80"/>
      <c r="TTS2" s="80"/>
      <c r="TTT2" s="80"/>
      <c r="TTU2" s="80"/>
      <c r="TTV2" s="80"/>
      <c r="TTW2" s="80"/>
      <c r="TTX2" s="80"/>
      <c r="TTY2" s="80"/>
      <c r="TTZ2" s="80"/>
      <c r="TUA2" s="80"/>
      <c r="TUB2" s="80"/>
      <c r="TUC2" s="80"/>
      <c r="TUD2" s="80"/>
      <c r="TUE2" s="80"/>
      <c r="TUF2" s="80"/>
      <c r="TUG2" s="80"/>
      <c r="TUH2" s="80"/>
      <c r="TUI2" s="80"/>
      <c r="TUJ2" s="80"/>
      <c r="TUK2" s="80"/>
      <c r="TUL2" s="80"/>
      <c r="TUM2" s="80"/>
      <c r="TUN2" s="80"/>
      <c r="TUO2" s="80"/>
      <c r="TUP2" s="80"/>
      <c r="TUQ2" s="80"/>
      <c r="TUR2" s="80"/>
      <c r="TUS2" s="80"/>
      <c r="TUT2" s="80"/>
      <c r="TUU2" s="80"/>
      <c r="TUV2" s="80"/>
      <c r="TUW2" s="80"/>
      <c r="TUX2" s="80"/>
      <c r="TUY2" s="80"/>
      <c r="TUZ2" s="80"/>
      <c r="TVA2" s="80"/>
      <c r="TVB2" s="80"/>
      <c r="TVC2" s="80"/>
      <c r="TVD2" s="80"/>
      <c r="TVE2" s="80"/>
      <c r="TVF2" s="80"/>
      <c r="TVG2" s="80"/>
      <c r="TVH2" s="80"/>
      <c r="TVI2" s="80"/>
      <c r="TVJ2" s="80"/>
      <c r="TVK2" s="80"/>
      <c r="TVL2" s="80"/>
      <c r="TVM2" s="80"/>
      <c r="TVN2" s="80"/>
      <c r="TVO2" s="80"/>
      <c r="TVP2" s="80"/>
      <c r="TVQ2" s="80"/>
      <c r="TVR2" s="80"/>
      <c r="TVS2" s="80"/>
      <c r="TVT2" s="80"/>
      <c r="TVU2" s="80"/>
      <c r="TVV2" s="80"/>
      <c r="TVW2" s="80"/>
      <c r="TVX2" s="80"/>
      <c r="TVY2" s="80"/>
      <c r="TVZ2" s="80"/>
      <c r="TWA2" s="80"/>
      <c r="TWB2" s="80"/>
      <c r="TWC2" s="80"/>
      <c r="TWD2" s="80"/>
      <c r="TWE2" s="80"/>
      <c r="TWF2" s="80"/>
      <c r="TWG2" s="80"/>
      <c r="TWH2" s="80"/>
      <c r="TWI2" s="80"/>
      <c r="TWJ2" s="80"/>
      <c r="TWK2" s="80"/>
      <c r="TWL2" s="80"/>
      <c r="TWM2" s="80"/>
      <c r="TWN2" s="80"/>
      <c r="TWO2" s="80"/>
      <c r="TWP2" s="80"/>
      <c r="TWQ2" s="80"/>
      <c r="TWR2" s="80"/>
      <c r="TWS2" s="80"/>
      <c r="TWT2" s="80"/>
      <c r="TWU2" s="80"/>
      <c r="TWV2" s="80"/>
      <c r="TWW2" s="80"/>
      <c r="TWX2" s="80"/>
      <c r="TWY2" s="80"/>
      <c r="TWZ2" s="80"/>
      <c r="TXA2" s="80"/>
      <c r="TXB2" s="80"/>
      <c r="TXC2" s="80"/>
      <c r="TXD2" s="80"/>
      <c r="TXE2" s="80"/>
      <c r="TXF2" s="80"/>
      <c r="TXG2" s="80"/>
      <c r="TXH2" s="80"/>
      <c r="TXI2" s="80"/>
      <c r="TXJ2" s="80"/>
      <c r="TXK2" s="80"/>
      <c r="TXL2" s="80"/>
      <c r="TXM2" s="80"/>
      <c r="TXN2" s="80"/>
      <c r="TXO2" s="80"/>
      <c r="TXP2" s="80"/>
      <c r="TXQ2" s="80"/>
      <c r="TXR2" s="80"/>
      <c r="TXS2" s="80"/>
      <c r="TXT2" s="80"/>
      <c r="TXU2" s="80"/>
      <c r="TXV2" s="80"/>
      <c r="TXW2" s="80"/>
      <c r="TXX2" s="80"/>
      <c r="TXY2" s="80"/>
      <c r="TXZ2" s="80"/>
      <c r="TYA2" s="80"/>
      <c r="TYB2" s="80"/>
      <c r="TYC2" s="80"/>
      <c r="TYD2" s="80"/>
      <c r="TYE2" s="80"/>
      <c r="TYF2" s="80"/>
      <c r="TYG2" s="80"/>
      <c r="TYH2" s="80"/>
      <c r="TYI2" s="80"/>
      <c r="TYJ2" s="80"/>
      <c r="TYK2" s="80"/>
      <c r="TYL2" s="80"/>
      <c r="TYM2" s="80"/>
      <c r="TYN2" s="80"/>
      <c r="TYO2" s="80"/>
      <c r="TYP2" s="80"/>
      <c r="TYQ2" s="80"/>
      <c r="TYR2" s="80"/>
      <c r="TYS2" s="80"/>
      <c r="TYT2" s="80"/>
      <c r="TYU2" s="80"/>
      <c r="TYV2" s="80"/>
      <c r="TYW2" s="80"/>
      <c r="TYX2" s="80"/>
      <c r="TYY2" s="80"/>
      <c r="TYZ2" s="80"/>
      <c r="TZA2" s="80"/>
      <c r="TZB2" s="80"/>
      <c r="TZC2" s="80"/>
      <c r="TZD2" s="80"/>
      <c r="TZE2" s="80"/>
      <c r="TZF2" s="80"/>
      <c r="TZG2" s="80"/>
      <c r="TZH2" s="80"/>
      <c r="TZI2" s="80"/>
      <c r="TZJ2" s="80"/>
      <c r="TZK2" s="80"/>
      <c r="TZL2" s="80"/>
      <c r="TZM2" s="80"/>
      <c r="TZN2" s="80"/>
      <c r="TZO2" s="80"/>
      <c r="TZP2" s="80"/>
      <c r="TZQ2" s="80"/>
      <c r="TZR2" s="80"/>
      <c r="TZS2" s="80"/>
      <c r="TZT2" s="80"/>
      <c r="TZU2" s="80"/>
      <c r="TZV2" s="80"/>
      <c r="TZW2" s="80"/>
      <c r="TZX2" s="80"/>
      <c r="TZY2" s="80"/>
      <c r="TZZ2" s="80"/>
      <c r="UAA2" s="80"/>
      <c r="UAB2" s="80"/>
      <c r="UAC2" s="80"/>
      <c r="UAD2" s="80"/>
      <c r="UAE2" s="80"/>
      <c r="UAF2" s="80"/>
      <c r="UAG2" s="80"/>
      <c r="UAH2" s="80"/>
      <c r="UAI2" s="80"/>
      <c r="UAJ2" s="80"/>
      <c r="UAK2" s="80"/>
      <c r="UAL2" s="80"/>
      <c r="UAM2" s="80"/>
      <c r="UAN2" s="80"/>
      <c r="UAO2" s="80"/>
      <c r="UAP2" s="80"/>
      <c r="UAQ2" s="80"/>
      <c r="UAR2" s="80"/>
      <c r="UAS2" s="80"/>
      <c r="UAT2" s="80"/>
      <c r="UAU2" s="80"/>
      <c r="UAV2" s="80"/>
      <c r="UAW2" s="80"/>
      <c r="UAX2" s="80"/>
      <c r="UAY2" s="80"/>
      <c r="UAZ2" s="80"/>
      <c r="UBA2" s="80"/>
      <c r="UBB2" s="80"/>
      <c r="UBC2" s="80"/>
      <c r="UBD2" s="80"/>
      <c r="UBE2" s="80"/>
      <c r="UBF2" s="80"/>
      <c r="UBG2" s="80"/>
      <c r="UBH2" s="80"/>
      <c r="UBI2" s="80"/>
      <c r="UBJ2" s="80"/>
      <c r="UBK2" s="80"/>
      <c r="UBL2" s="80"/>
      <c r="UBM2" s="80"/>
      <c r="UBN2" s="80"/>
      <c r="UBO2" s="80"/>
      <c r="UBP2" s="80"/>
      <c r="UBQ2" s="80"/>
      <c r="UBR2" s="80"/>
      <c r="UBS2" s="80"/>
      <c r="UBT2" s="80"/>
      <c r="UBU2" s="80"/>
      <c r="UBV2" s="80"/>
      <c r="UBW2" s="80"/>
      <c r="UBX2" s="80"/>
      <c r="UBY2" s="80"/>
      <c r="UBZ2" s="80"/>
      <c r="UCA2" s="80"/>
      <c r="UCB2" s="80"/>
      <c r="UCC2" s="80"/>
      <c r="UCD2" s="80"/>
      <c r="UCE2" s="80"/>
      <c r="UCF2" s="80"/>
      <c r="UCG2" s="80"/>
      <c r="UCH2" s="80"/>
      <c r="UCI2" s="80"/>
      <c r="UCJ2" s="80"/>
      <c r="UCK2" s="80"/>
      <c r="UCL2" s="80"/>
      <c r="UCM2" s="80"/>
      <c r="UCN2" s="80"/>
      <c r="UCO2" s="80"/>
      <c r="UCP2" s="80"/>
      <c r="UCQ2" s="80"/>
      <c r="UCR2" s="80"/>
      <c r="UCS2" s="80"/>
      <c r="UCT2" s="80"/>
      <c r="UCU2" s="80"/>
      <c r="UCV2" s="80"/>
      <c r="UCW2" s="80"/>
      <c r="UCX2" s="80"/>
      <c r="UCY2" s="80"/>
      <c r="UCZ2" s="80"/>
      <c r="UDA2" s="80"/>
      <c r="UDB2" s="80"/>
      <c r="UDC2" s="80"/>
      <c r="UDD2" s="80"/>
      <c r="UDE2" s="80"/>
      <c r="UDF2" s="80"/>
      <c r="UDG2" s="80"/>
      <c r="UDH2" s="80"/>
      <c r="UDI2" s="80"/>
      <c r="UDJ2" s="80"/>
      <c r="UDK2" s="80"/>
      <c r="UDL2" s="80"/>
      <c r="UDM2" s="80"/>
      <c r="UDN2" s="80"/>
      <c r="UDO2" s="80"/>
      <c r="UDP2" s="80"/>
      <c r="UDQ2" s="80"/>
      <c r="UDR2" s="80"/>
      <c r="UDS2" s="80"/>
      <c r="UDT2" s="80"/>
      <c r="UDU2" s="80"/>
      <c r="UDV2" s="80"/>
      <c r="UDW2" s="80"/>
      <c r="UDX2" s="80"/>
      <c r="UDY2" s="80"/>
      <c r="UDZ2" s="80"/>
      <c r="UEA2" s="80"/>
      <c r="UEB2" s="80"/>
      <c r="UEC2" s="80"/>
      <c r="UED2" s="80"/>
      <c r="UEE2" s="80"/>
      <c r="UEF2" s="80"/>
      <c r="UEG2" s="80"/>
      <c r="UEH2" s="80"/>
      <c r="UEI2" s="80"/>
      <c r="UEJ2" s="80"/>
      <c r="UEK2" s="80"/>
      <c r="UEL2" s="80"/>
      <c r="UEM2" s="80"/>
      <c r="UEN2" s="80"/>
      <c r="UEO2" s="80"/>
      <c r="UEP2" s="80"/>
      <c r="UEQ2" s="80"/>
      <c r="UER2" s="80"/>
      <c r="UES2" s="80"/>
      <c r="UET2" s="80"/>
      <c r="UEU2" s="80"/>
      <c r="UEV2" s="80"/>
      <c r="UEW2" s="80"/>
      <c r="UEX2" s="80"/>
      <c r="UEY2" s="80"/>
      <c r="UEZ2" s="80"/>
      <c r="UFA2" s="80"/>
      <c r="UFB2" s="80"/>
      <c r="UFC2" s="80"/>
      <c r="UFD2" s="80"/>
      <c r="UFE2" s="80"/>
      <c r="UFF2" s="80"/>
      <c r="UFG2" s="80"/>
      <c r="UFH2" s="80"/>
      <c r="UFI2" s="80"/>
      <c r="UFJ2" s="80"/>
      <c r="UFK2" s="80"/>
      <c r="UFL2" s="80"/>
      <c r="UFM2" s="80"/>
      <c r="UFN2" s="80"/>
      <c r="UFO2" s="80"/>
      <c r="UFP2" s="80"/>
      <c r="UFQ2" s="80"/>
      <c r="UFR2" s="80"/>
      <c r="UFS2" s="80"/>
      <c r="UFT2" s="80"/>
      <c r="UFU2" s="80"/>
      <c r="UFV2" s="80"/>
      <c r="UFW2" s="80"/>
      <c r="UFX2" s="80"/>
      <c r="UFY2" s="80"/>
      <c r="UFZ2" s="80"/>
      <c r="UGA2" s="80"/>
      <c r="UGB2" s="80"/>
      <c r="UGC2" s="80"/>
      <c r="UGD2" s="80"/>
      <c r="UGE2" s="80"/>
      <c r="UGF2" s="80"/>
      <c r="UGG2" s="80"/>
      <c r="UGH2" s="80"/>
      <c r="UGI2" s="80"/>
      <c r="UGJ2" s="80"/>
      <c r="UGK2" s="80"/>
      <c r="UGL2" s="80"/>
      <c r="UGM2" s="80"/>
      <c r="UGN2" s="80"/>
      <c r="UGO2" s="80"/>
      <c r="UGP2" s="80"/>
      <c r="UGQ2" s="80"/>
      <c r="UGR2" s="80"/>
      <c r="UGS2" s="80"/>
      <c r="UGT2" s="80"/>
      <c r="UGU2" s="80"/>
      <c r="UGV2" s="80"/>
      <c r="UGW2" s="80"/>
      <c r="UGX2" s="80"/>
      <c r="UGY2" s="80"/>
      <c r="UGZ2" s="80"/>
      <c r="UHA2" s="80"/>
      <c r="UHB2" s="80"/>
      <c r="UHC2" s="80"/>
      <c r="UHD2" s="80"/>
      <c r="UHE2" s="80"/>
      <c r="UHF2" s="80"/>
      <c r="UHG2" s="80"/>
      <c r="UHH2" s="80"/>
      <c r="UHI2" s="80"/>
      <c r="UHJ2" s="80"/>
      <c r="UHK2" s="80"/>
      <c r="UHL2" s="80"/>
      <c r="UHM2" s="80"/>
      <c r="UHN2" s="80"/>
      <c r="UHO2" s="80"/>
      <c r="UHP2" s="80"/>
      <c r="UHQ2" s="80"/>
      <c r="UHR2" s="80"/>
      <c r="UHS2" s="80"/>
      <c r="UHT2" s="80"/>
      <c r="UHU2" s="80"/>
      <c r="UHV2" s="80"/>
      <c r="UHW2" s="80"/>
      <c r="UHX2" s="80"/>
      <c r="UHY2" s="80"/>
      <c r="UHZ2" s="80"/>
      <c r="UIA2" s="80"/>
      <c r="UIB2" s="80"/>
      <c r="UIC2" s="80"/>
      <c r="UID2" s="80"/>
      <c r="UIE2" s="80"/>
      <c r="UIF2" s="80"/>
      <c r="UIG2" s="80"/>
      <c r="UIH2" s="80"/>
      <c r="UII2" s="80"/>
      <c r="UIJ2" s="80"/>
      <c r="UIK2" s="80"/>
      <c r="UIL2" s="80"/>
      <c r="UIM2" s="80"/>
      <c r="UIN2" s="80"/>
      <c r="UIO2" s="80"/>
      <c r="UIP2" s="80"/>
      <c r="UIQ2" s="80"/>
      <c r="UIR2" s="80"/>
      <c r="UIS2" s="80"/>
      <c r="UIT2" s="80"/>
      <c r="UIU2" s="80"/>
      <c r="UIV2" s="80"/>
      <c r="UIW2" s="80"/>
      <c r="UIX2" s="80"/>
      <c r="UIY2" s="80"/>
      <c r="UIZ2" s="80"/>
      <c r="UJA2" s="80"/>
      <c r="UJB2" s="80"/>
      <c r="UJC2" s="80"/>
      <c r="UJD2" s="80"/>
      <c r="UJE2" s="80"/>
      <c r="UJF2" s="80"/>
      <c r="UJG2" s="80"/>
      <c r="UJH2" s="80"/>
      <c r="UJI2" s="80"/>
      <c r="UJJ2" s="80"/>
      <c r="UJK2" s="80"/>
      <c r="UJL2" s="80"/>
      <c r="UJM2" s="80"/>
      <c r="UJN2" s="80"/>
      <c r="UJO2" s="80"/>
      <c r="UJP2" s="80"/>
      <c r="UJQ2" s="80"/>
      <c r="UJR2" s="80"/>
      <c r="UJS2" s="80"/>
      <c r="UJT2" s="80"/>
      <c r="UJU2" s="80"/>
      <c r="UJV2" s="80"/>
      <c r="UJW2" s="80"/>
      <c r="UJX2" s="80"/>
      <c r="UJY2" s="80"/>
      <c r="UJZ2" s="80"/>
      <c r="UKA2" s="80"/>
      <c r="UKB2" s="80"/>
      <c r="UKC2" s="80"/>
      <c r="UKD2" s="80"/>
      <c r="UKE2" s="80"/>
      <c r="UKF2" s="80"/>
      <c r="UKG2" s="80"/>
      <c r="UKH2" s="80"/>
      <c r="UKI2" s="80"/>
      <c r="UKJ2" s="80"/>
      <c r="UKK2" s="80"/>
      <c r="UKL2" s="80"/>
      <c r="UKM2" s="80"/>
      <c r="UKN2" s="80"/>
      <c r="UKO2" s="80"/>
      <c r="UKP2" s="80"/>
      <c r="UKQ2" s="80"/>
      <c r="UKR2" s="80"/>
      <c r="UKS2" s="80"/>
      <c r="UKT2" s="80"/>
      <c r="UKU2" s="80"/>
      <c r="UKV2" s="80"/>
      <c r="UKW2" s="80"/>
      <c r="UKX2" s="80"/>
      <c r="UKY2" s="80"/>
      <c r="UKZ2" s="80"/>
      <c r="ULA2" s="80"/>
      <c r="ULB2" s="80"/>
      <c r="ULC2" s="80"/>
      <c r="ULD2" s="80"/>
      <c r="ULE2" s="80"/>
      <c r="ULF2" s="80"/>
      <c r="ULG2" s="80"/>
      <c r="ULH2" s="80"/>
      <c r="ULI2" s="80"/>
      <c r="ULJ2" s="80"/>
      <c r="ULK2" s="80"/>
      <c r="ULL2" s="80"/>
      <c r="ULM2" s="80"/>
      <c r="ULN2" s="80"/>
      <c r="ULO2" s="80"/>
      <c r="ULP2" s="80"/>
      <c r="ULQ2" s="80"/>
      <c r="ULR2" s="80"/>
      <c r="ULS2" s="80"/>
      <c r="ULT2" s="80"/>
      <c r="ULU2" s="80"/>
      <c r="ULV2" s="80"/>
      <c r="ULW2" s="80"/>
      <c r="ULX2" s="80"/>
      <c r="ULY2" s="80"/>
      <c r="ULZ2" s="80"/>
      <c r="UMA2" s="80"/>
      <c r="UMB2" s="80"/>
      <c r="UMC2" s="80"/>
      <c r="UMD2" s="80"/>
      <c r="UME2" s="80"/>
      <c r="UMF2" s="80"/>
      <c r="UMG2" s="80"/>
      <c r="UMH2" s="80"/>
      <c r="UMI2" s="80"/>
      <c r="UMJ2" s="80"/>
      <c r="UMK2" s="80"/>
      <c r="UML2" s="80"/>
      <c r="UMM2" s="80"/>
      <c r="UMN2" s="80"/>
      <c r="UMO2" s="80"/>
      <c r="UMP2" s="80"/>
      <c r="UMQ2" s="80"/>
      <c r="UMR2" s="80"/>
      <c r="UMS2" s="80"/>
      <c r="UMT2" s="80"/>
      <c r="UMU2" s="80"/>
      <c r="UMV2" s="80"/>
      <c r="UMW2" s="80"/>
      <c r="UMX2" s="80"/>
      <c r="UMY2" s="80"/>
      <c r="UMZ2" s="80"/>
      <c r="UNA2" s="80"/>
      <c r="UNB2" s="80"/>
      <c r="UNC2" s="80"/>
      <c r="UND2" s="80"/>
      <c r="UNE2" s="80"/>
      <c r="UNF2" s="80"/>
      <c r="UNG2" s="80"/>
      <c r="UNH2" s="80"/>
      <c r="UNI2" s="80"/>
      <c r="UNJ2" s="80"/>
      <c r="UNK2" s="80"/>
      <c r="UNL2" s="80"/>
      <c r="UNM2" s="80"/>
      <c r="UNN2" s="80"/>
      <c r="UNO2" s="80"/>
      <c r="UNP2" s="80"/>
      <c r="UNQ2" s="80"/>
      <c r="UNR2" s="80"/>
      <c r="UNS2" s="80"/>
      <c r="UNT2" s="80"/>
      <c r="UNU2" s="80"/>
      <c r="UNV2" s="80"/>
      <c r="UNW2" s="80"/>
      <c r="UNX2" s="80"/>
      <c r="UNY2" s="80"/>
      <c r="UNZ2" s="80"/>
      <c r="UOA2" s="80"/>
      <c r="UOB2" s="80"/>
      <c r="UOC2" s="80"/>
      <c r="UOD2" s="80"/>
      <c r="UOE2" s="80"/>
      <c r="UOF2" s="80"/>
      <c r="UOG2" s="80"/>
      <c r="UOH2" s="80"/>
      <c r="UOI2" s="80"/>
      <c r="UOJ2" s="80"/>
      <c r="UOK2" s="80"/>
      <c r="UOL2" s="80"/>
      <c r="UOM2" s="80"/>
      <c r="UON2" s="80"/>
      <c r="UOO2" s="80"/>
      <c r="UOP2" s="80"/>
      <c r="UOQ2" s="80"/>
      <c r="UOR2" s="80"/>
      <c r="UOS2" s="80"/>
      <c r="UOT2" s="80"/>
      <c r="UOU2" s="80"/>
      <c r="UOV2" s="80"/>
      <c r="UOW2" s="80"/>
      <c r="UOX2" s="80"/>
      <c r="UOY2" s="80"/>
      <c r="UOZ2" s="80"/>
      <c r="UPA2" s="80"/>
      <c r="UPB2" s="80"/>
      <c r="UPC2" s="80"/>
      <c r="UPD2" s="80"/>
      <c r="UPE2" s="80"/>
      <c r="UPF2" s="80"/>
      <c r="UPG2" s="80"/>
      <c r="UPH2" s="80"/>
      <c r="UPI2" s="80"/>
      <c r="UPJ2" s="80"/>
      <c r="UPK2" s="80"/>
      <c r="UPL2" s="80"/>
      <c r="UPM2" s="80"/>
      <c r="UPN2" s="80"/>
      <c r="UPO2" s="80"/>
      <c r="UPP2" s="80"/>
      <c r="UPQ2" s="80"/>
      <c r="UPR2" s="80"/>
      <c r="UPS2" s="80"/>
      <c r="UPT2" s="80"/>
      <c r="UPU2" s="80"/>
      <c r="UPV2" s="80"/>
      <c r="UPW2" s="80"/>
      <c r="UPX2" s="80"/>
      <c r="UPY2" s="80"/>
      <c r="UPZ2" s="80"/>
      <c r="UQA2" s="80"/>
      <c r="UQB2" s="80"/>
      <c r="UQC2" s="80"/>
      <c r="UQD2" s="80"/>
      <c r="UQE2" s="80"/>
      <c r="UQF2" s="80"/>
      <c r="UQG2" s="80"/>
      <c r="UQH2" s="80"/>
      <c r="UQI2" s="80"/>
      <c r="UQJ2" s="80"/>
      <c r="UQK2" s="80"/>
      <c r="UQL2" s="80"/>
      <c r="UQM2" s="80"/>
      <c r="UQN2" s="80"/>
      <c r="UQO2" s="80"/>
      <c r="UQP2" s="80"/>
      <c r="UQQ2" s="80"/>
      <c r="UQR2" s="80"/>
      <c r="UQS2" s="80"/>
      <c r="UQT2" s="80"/>
      <c r="UQU2" s="80"/>
      <c r="UQV2" s="80"/>
      <c r="UQW2" s="80"/>
      <c r="UQX2" s="80"/>
      <c r="UQY2" s="80"/>
      <c r="UQZ2" s="80"/>
      <c r="URA2" s="80"/>
      <c r="URB2" s="80"/>
      <c r="URC2" s="80"/>
      <c r="URD2" s="80"/>
      <c r="URE2" s="80"/>
      <c r="URF2" s="80"/>
      <c r="URG2" s="80"/>
      <c r="URH2" s="80"/>
      <c r="URI2" s="80"/>
      <c r="URJ2" s="80"/>
      <c r="URK2" s="80"/>
      <c r="URL2" s="80"/>
      <c r="URM2" s="80"/>
      <c r="URN2" s="80"/>
      <c r="URO2" s="80"/>
      <c r="URP2" s="80"/>
      <c r="URQ2" s="80"/>
      <c r="URR2" s="80"/>
      <c r="URS2" s="80"/>
      <c r="URT2" s="80"/>
      <c r="URU2" s="80"/>
      <c r="URV2" s="80"/>
      <c r="URW2" s="80"/>
      <c r="URX2" s="80"/>
      <c r="URY2" s="80"/>
      <c r="URZ2" s="80"/>
      <c r="USA2" s="80"/>
      <c r="USB2" s="80"/>
      <c r="USC2" s="80"/>
      <c r="USD2" s="80"/>
      <c r="USE2" s="80"/>
      <c r="USF2" s="80"/>
      <c r="USG2" s="80"/>
      <c r="USH2" s="80"/>
      <c r="USI2" s="80"/>
      <c r="USJ2" s="80"/>
      <c r="USK2" s="80"/>
      <c r="USL2" s="80"/>
      <c r="USM2" s="80"/>
      <c r="USN2" s="80"/>
      <c r="USO2" s="80"/>
      <c r="USP2" s="80"/>
      <c r="USQ2" s="80"/>
      <c r="USR2" s="80"/>
      <c r="USS2" s="80"/>
      <c r="UST2" s="80"/>
      <c r="USU2" s="80"/>
      <c r="USV2" s="80"/>
      <c r="USW2" s="80"/>
      <c r="USX2" s="80"/>
      <c r="USY2" s="80"/>
      <c r="USZ2" s="80"/>
      <c r="UTA2" s="80"/>
      <c r="UTB2" s="80"/>
      <c r="UTC2" s="80"/>
      <c r="UTD2" s="80"/>
      <c r="UTE2" s="80"/>
      <c r="UTF2" s="80"/>
      <c r="UTG2" s="80"/>
      <c r="UTH2" s="80"/>
      <c r="UTI2" s="80"/>
      <c r="UTJ2" s="80"/>
      <c r="UTK2" s="80"/>
      <c r="UTL2" s="80"/>
      <c r="UTM2" s="80"/>
      <c r="UTN2" s="80"/>
      <c r="UTO2" s="80"/>
      <c r="UTP2" s="80"/>
      <c r="UTQ2" s="80"/>
      <c r="UTR2" s="80"/>
      <c r="UTS2" s="80"/>
      <c r="UTT2" s="80"/>
      <c r="UTU2" s="80"/>
      <c r="UTV2" s="80"/>
      <c r="UTW2" s="80"/>
      <c r="UTX2" s="80"/>
      <c r="UTY2" s="80"/>
      <c r="UTZ2" s="80"/>
      <c r="UUA2" s="80"/>
      <c r="UUB2" s="80"/>
      <c r="UUC2" s="80"/>
      <c r="UUD2" s="80"/>
      <c r="UUE2" s="80"/>
      <c r="UUF2" s="80"/>
      <c r="UUG2" s="80"/>
      <c r="UUH2" s="80"/>
      <c r="UUI2" s="80"/>
      <c r="UUJ2" s="80"/>
      <c r="UUK2" s="80"/>
      <c r="UUL2" s="80"/>
      <c r="UUM2" s="80"/>
      <c r="UUN2" s="80"/>
      <c r="UUO2" s="80"/>
      <c r="UUP2" s="80"/>
      <c r="UUQ2" s="80"/>
      <c r="UUR2" s="80"/>
      <c r="UUS2" s="80"/>
      <c r="UUT2" s="80"/>
      <c r="UUU2" s="80"/>
      <c r="UUV2" s="80"/>
      <c r="UUW2" s="80"/>
      <c r="UUX2" s="80"/>
      <c r="UUY2" s="80"/>
      <c r="UUZ2" s="80"/>
      <c r="UVA2" s="80"/>
      <c r="UVB2" s="80"/>
      <c r="UVC2" s="80"/>
      <c r="UVD2" s="80"/>
      <c r="UVE2" s="80"/>
      <c r="UVF2" s="80"/>
      <c r="UVG2" s="80"/>
      <c r="UVH2" s="80"/>
      <c r="UVI2" s="80"/>
      <c r="UVJ2" s="80"/>
      <c r="UVK2" s="80"/>
      <c r="UVL2" s="80"/>
      <c r="UVM2" s="80"/>
      <c r="UVN2" s="80"/>
      <c r="UVO2" s="80"/>
      <c r="UVP2" s="80"/>
      <c r="UVQ2" s="80"/>
      <c r="UVR2" s="80"/>
      <c r="UVS2" s="80"/>
      <c r="UVT2" s="80"/>
      <c r="UVU2" s="80"/>
      <c r="UVV2" s="80"/>
      <c r="UVW2" s="80"/>
      <c r="UVX2" s="80"/>
      <c r="UVY2" s="80"/>
      <c r="UVZ2" s="80"/>
      <c r="UWA2" s="80"/>
      <c r="UWB2" s="80"/>
      <c r="UWC2" s="80"/>
      <c r="UWD2" s="80"/>
      <c r="UWE2" s="80"/>
      <c r="UWF2" s="80"/>
      <c r="UWG2" s="80"/>
      <c r="UWH2" s="80"/>
      <c r="UWI2" s="80"/>
      <c r="UWJ2" s="80"/>
      <c r="UWK2" s="80"/>
      <c r="UWL2" s="80"/>
      <c r="UWM2" s="80"/>
      <c r="UWN2" s="80"/>
      <c r="UWO2" s="80"/>
      <c r="UWP2" s="80"/>
      <c r="UWQ2" s="80"/>
      <c r="UWR2" s="80"/>
      <c r="UWS2" s="80"/>
      <c r="UWT2" s="80"/>
      <c r="UWU2" s="80"/>
      <c r="UWV2" s="80"/>
      <c r="UWW2" s="80"/>
      <c r="UWX2" s="80"/>
      <c r="UWY2" s="80"/>
      <c r="UWZ2" s="80"/>
      <c r="UXA2" s="80"/>
      <c r="UXB2" s="80"/>
      <c r="UXC2" s="80"/>
      <c r="UXD2" s="80"/>
      <c r="UXE2" s="80"/>
      <c r="UXF2" s="80"/>
      <c r="UXG2" s="80"/>
      <c r="UXH2" s="80"/>
      <c r="UXI2" s="80"/>
      <c r="UXJ2" s="80"/>
      <c r="UXK2" s="80"/>
      <c r="UXL2" s="80"/>
      <c r="UXM2" s="80"/>
      <c r="UXN2" s="80"/>
      <c r="UXO2" s="80"/>
      <c r="UXP2" s="80"/>
      <c r="UXQ2" s="80"/>
      <c r="UXR2" s="80"/>
      <c r="UXS2" s="80"/>
      <c r="UXT2" s="80"/>
      <c r="UXU2" s="80"/>
      <c r="UXV2" s="80"/>
      <c r="UXW2" s="80"/>
      <c r="UXX2" s="80"/>
      <c r="UXY2" s="80"/>
      <c r="UXZ2" s="80"/>
      <c r="UYA2" s="80"/>
      <c r="UYB2" s="80"/>
      <c r="UYC2" s="80"/>
      <c r="UYD2" s="80"/>
      <c r="UYE2" s="80"/>
      <c r="UYF2" s="80"/>
      <c r="UYG2" s="80"/>
      <c r="UYH2" s="80"/>
      <c r="UYI2" s="80"/>
      <c r="UYJ2" s="80"/>
      <c r="UYK2" s="80"/>
      <c r="UYL2" s="80"/>
      <c r="UYM2" s="80"/>
      <c r="UYN2" s="80"/>
      <c r="UYO2" s="80"/>
      <c r="UYP2" s="80"/>
      <c r="UYQ2" s="80"/>
      <c r="UYR2" s="80"/>
      <c r="UYS2" s="80"/>
      <c r="UYT2" s="80"/>
      <c r="UYU2" s="80"/>
      <c r="UYV2" s="80"/>
      <c r="UYW2" s="80"/>
      <c r="UYX2" s="80"/>
      <c r="UYY2" s="80"/>
      <c r="UYZ2" s="80"/>
      <c r="UZA2" s="80"/>
      <c r="UZB2" s="80"/>
      <c r="UZC2" s="80"/>
      <c r="UZD2" s="80"/>
      <c r="UZE2" s="80"/>
      <c r="UZF2" s="80"/>
      <c r="UZG2" s="80"/>
      <c r="UZH2" s="80"/>
      <c r="UZI2" s="80"/>
      <c r="UZJ2" s="80"/>
      <c r="UZK2" s="80"/>
      <c r="UZL2" s="80"/>
      <c r="UZM2" s="80"/>
      <c r="UZN2" s="80"/>
      <c r="UZO2" s="80"/>
      <c r="UZP2" s="80"/>
      <c r="UZQ2" s="80"/>
      <c r="UZR2" s="80"/>
      <c r="UZS2" s="80"/>
      <c r="UZT2" s="80"/>
      <c r="UZU2" s="80"/>
      <c r="UZV2" s="80"/>
      <c r="UZW2" s="80"/>
      <c r="UZX2" s="80"/>
      <c r="UZY2" s="80"/>
      <c r="UZZ2" s="80"/>
      <c r="VAA2" s="80"/>
      <c r="VAB2" s="80"/>
      <c r="VAC2" s="80"/>
      <c r="VAD2" s="80"/>
      <c r="VAE2" s="80"/>
      <c r="VAF2" s="80"/>
      <c r="VAG2" s="80"/>
      <c r="VAH2" s="80"/>
      <c r="VAI2" s="80"/>
      <c r="VAJ2" s="80"/>
      <c r="VAK2" s="80"/>
      <c r="VAL2" s="80"/>
      <c r="VAM2" s="80"/>
      <c r="VAN2" s="80"/>
      <c r="VAO2" s="80"/>
      <c r="VAP2" s="80"/>
      <c r="VAQ2" s="80"/>
      <c r="VAR2" s="80"/>
      <c r="VAS2" s="80"/>
      <c r="VAT2" s="80"/>
      <c r="VAU2" s="80"/>
      <c r="VAV2" s="80"/>
      <c r="VAW2" s="80"/>
      <c r="VAX2" s="80"/>
      <c r="VAY2" s="80"/>
      <c r="VAZ2" s="80"/>
      <c r="VBA2" s="80"/>
      <c r="VBB2" s="80"/>
      <c r="VBC2" s="80"/>
      <c r="VBD2" s="80"/>
      <c r="VBE2" s="80"/>
      <c r="VBF2" s="80"/>
      <c r="VBG2" s="80"/>
      <c r="VBH2" s="80"/>
      <c r="VBI2" s="80"/>
      <c r="VBJ2" s="80"/>
      <c r="VBK2" s="80"/>
      <c r="VBL2" s="80"/>
      <c r="VBM2" s="80"/>
      <c r="VBN2" s="80"/>
      <c r="VBO2" s="80"/>
      <c r="VBP2" s="80"/>
      <c r="VBQ2" s="80"/>
      <c r="VBR2" s="80"/>
      <c r="VBS2" s="80"/>
      <c r="VBT2" s="80"/>
      <c r="VBU2" s="80"/>
      <c r="VBV2" s="80"/>
      <c r="VBW2" s="80"/>
      <c r="VBX2" s="80"/>
      <c r="VBY2" s="80"/>
      <c r="VBZ2" s="80"/>
      <c r="VCA2" s="80"/>
      <c r="VCB2" s="80"/>
      <c r="VCC2" s="80"/>
      <c r="VCD2" s="80"/>
      <c r="VCE2" s="80"/>
      <c r="VCF2" s="80"/>
      <c r="VCG2" s="80"/>
      <c r="VCH2" s="80"/>
      <c r="VCI2" s="80"/>
      <c r="VCJ2" s="80"/>
      <c r="VCK2" s="80"/>
      <c r="VCL2" s="80"/>
      <c r="VCM2" s="80"/>
      <c r="VCN2" s="80"/>
      <c r="VCO2" s="80"/>
      <c r="VCP2" s="80"/>
      <c r="VCQ2" s="80"/>
      <c r="VCR2" s="80"/>
      <c r="VCS2" s="80"/>
      <c r="VCT2" s="80"/>
      <c r="VCU2" s="80"/>
      <c r="VCV2" s="80"/>
      <c r="VCW2" s="80"/>
      <c r="VCX2" s="80"/>
      <c r="VCY2" s="80"/>
      <c r="VCZ2" s="80"/>
      <c r="VDA2" s="80"/>
      <c r="VDB2" s="80"/>
      <c r="VDC2" s="80"/>
      <c r="VDD2" s="80"/>
      <c r="VDE2" s="80"/>
      <c r="VDF2" s="80"/>
      <c r="VDG2" s="80"/>
      <c r="VDH2" s="80"/>
      <c r="VDI2" s="80"/>
      <c r="VDJ2" s="80"/>
      <c r="VDK2" s="80"/>
      <c r="VDL2" s="80"/>
      <c r="VDM2" s="80"/>
      <c r="VDN2" s="80"/>
      <c r="VDO2" s="80"/>
      <c r="VDP2" s="80"/>
      <c r="VDQ2" s="80"/>
      <c r="VDR2" s="80"/>
      <c r="VDS2" s="80"/>
      <c r="VDT2" s="80"/>
      <c r="VDU2" s="80"/>
      <c r="VDV2" s="80"/>
      <c r="VDW2" s="80"/>
      <c r="VDX2" s="80"/>
      <c r="VDY2" s="80"/>
      <c r="VDZ2" s="80"/>
      <c r="VEA2" s="80"/>
      <c r="VEB2" s="80"/>
      <c r="VEC2" s="80"/>
      <c r="VED2" s="80"/>
      <c r="VEE2" s="80"/>
      <c r="VEF2" s="80"/>
      <c r="VEG2" s="80"/>
      <c r="VEH2" s="80"/>
      <c r="VEI2" s="80"/>
      <c r="VEJ2" s="80"/>
      <c r="VEK2" s="80"/>
      <c r="VEL2" s="80"/>
      <c r="VEM2" s="80"/>
      <c r="VEN2" s="80"/>
      <c r="VEO2" s="80"/>
      <c r="VEP2" s="80"/>
      <c r="VEQ2" s="80"/>
      <c r="VER2" s="80"/>
      <c r="VES2" s="80"/>
      <c r="VET2" s="80"/>
      <c r="VEU2" s="80"/>
      <c r="VEV2" s="80"/>
      <c r="VEW2" s="80"/>
      <c r="VEX2" s="80"/>
      <c r="VEY2" s="80"/>
      <c r="VEZ2" s="80"/>
      <c r="VFA2" s="80"/>
      <c r="VFB2" s="80"/>
      <c r="VFC2" s="80"/>
      <c r="VFD2" s="80"/>
      <c r="VFE2" s="80"/>
      <c r="VFF2" s="80"/>
      <c r="VFG2" s="80"/>
      <c r="VFH2" s="80"/>
      <c r="VFI2" s="80"/>
      <c r="VFJ2" s="80"/>
      <c r="VFK2" s="80"/>
      <c r="VFL2" s="80"/>
      <c r="VFM2" s="80"/>
      <c r="VFN2" s="80"/>
      <c r="VFO2" s="80"/>
      <c r="VFP2" s="80"/>
      <c r="VFQ2" s="80"/>
      <c r="VFR2" s="80"/>
      <c r="VFS2" s="80"/>
      <c r="VFT2" s="80"/>
      <c r="VFU2" s="80"/>
      <c r="VFV2" s="80"/>
      <c r="VFW2" s="80"/>
      <c r="VFX2" s="80"/>
      <c r="VFY2" s="80"/>
      <c r="VFZ2" s="80"/>
      <c r="VGA2" s="80"/>
      <c r="VGB2" s="80"/>
      <c r="VGC2" s="80"/>
      <c r="VGD2" s="80"/>
      <c r="VGE2" s="80"/>
      <c r="VGF2" s="80"/>
      <c r="VGG2" s="80"/>
      <c r="VGH2" s="80"/>
      <c r="VGI2" s="80"/>
      <c r="VGJ2" s="80"/>
      <c r="VGK2" s="80"/>
      <c r="VGL2" s="80"/>
      <c r="VGM2" s="80"/>
      <c r="VGN2" s="80"/>
      <c r="VGO2" s="80"/>
      <c r="VGP2" s="80"/>
      <c r="VGQ2" s="80"/>
      <c r="VGR2" s="80"/>
      <c r="VGS2" s="80"/>
      <c r="VGT2" s="80"/>
      <c r="VGU2" s="80"/>
      <c r="VGV2" s="80"/>
      <c r="VGW2" s="80"/>
      <c r="VGX2" s="80"/>
      <c r="VGY2" s="80"/>
      <c r="VGZ2" s="80"/>
      <c r="VHA2" s="80"/>
      <c r="VHB2" s="80"/>
      <c r="VHC2" s="80"/>
      <c r="VHD2" s="80"/>
      <c r="VHE2" s="80"/>
      <c r="VHF2" s="80"/>
      <c r="VHG2" s="80"/>
      <c r="VHH2" s="80"/>
      <c r="VHI2" s="80"/>
      <c r="VHJ2" s="80"/>
      <c r="VHK2" s="80"/>
      <c r="VHL2" s="80"/>
      <c r="VHM2" s="80"/>
      <c r="VHN2" s="80"/>
      <c r="VHO2" s="80"/>
      <c r="VHP2" s="80"/>
      <c r="VHQ2" s="80"/>
      <c r="VHR2" s="80"/>
      <c r="VHS2" s="80"/>
      <c r="VHT2" s="80"/>
      <c r="VHU2" s="80"/>
      <c r="VHV2" s="80"/>
      <c r="VHW2" s="80"/>
      <c r="VHX2" s="80"/>
      <c r="VHY2" s="80"/>
      <c r="VHZ2" s="80"/>
      <c r="VIA2" s="80"/>
      <c r="VIB2" s="80"/>
      <c r="VIC2" s="80"/>
      <c r="VID2" s="80"/>
      <c r="VIE2" s="80"/>
      <c r="VIF2" s="80"/>
      <c r="VIG2" s="80"/>
      <c r="VIH2" s="80"/>
      <c r="VII2" s="80"/>
      <c r="VIJ2" s="80"/>
      <c r="VIK2" s="80"/>
      <c r="VIL2" s="80"/>
      <c r="VIM2" s="80"/>
      <c r="VIN2" s="80"/>
      <c r="VIO2" s="80"/>
      <c r="VIP2" s="80"/>
      <c r="VIQ2" s="80"/>
      <c r="VIR2" s="80"/>
      <c r="VIS2" s="80"/>
      <c r="VIT2" s="80"/>
      <c r="VIU2" s="80"/>
      <c r="VIV2" s="80"/>
      <c r="VIW2" s="80"/>
      <c r="VIX2" s="80"/>
      <c r="VIY2" s="80"/>
      <c r="VIZ2" s="80"/>
      <c r="VJA2" s="80"/>
      <c r="VJB2" s="80"/>
      <c r="VJC2" s="80"/>
      <c r="VJD2" s="80"/>
      <c r="VJE2" s="80"/>
      <c r="VJF2" s="80"/>
      <c r="VJG2" s="80"/>
      <c r="VJH2" s="80"/>
      <c r="VJI2" s="80"/>
      <c r="VJJ2" s="80"/>
      <c r="VJK2" s="80"/>
      <c r="VJL2" s="80"/>
      <c r="VJM2" s="80"/>
      <c r="VJN2" s="80"/>
      <c r="VJO2" s="80"/>
      <c r="VJP2" s="80"/>
      <c r="VJQ2" s="80"/>
      <c r="VJR2" s="80"/>
      <c r="VJS2" s="80"/>
      <c r="VJT2" s="80"/>
      <c r="VJU2" s="80"/>
      <c r="VJV2" s="80"/>
      <c r="VJW2" s="80"/>
      <c r="VJX2" s="80"/>
      <c r="VJY2" s="80"/>
      <c r="VJZ2" s="80"/>
      <c r="VKA2" s="80"/>
      <c r="VKB2" s="80"/>
      <c r="VKC2" s="80"/>
      <c r="VKD2" s="80"/>
      <c r="VKE2" s="80"/>
      <c r="VKF2" s="80"/>
      <c r="VKG2" s="80"/>
      <c r="VKH2" s="80"/>
      <c r="VKI2" s="80"/>
      <c r="VKJ2" s="80"/>
      <c r="VKK2" s="80"/>
      <c r="VKL2" s="80"/>
      <c r="VKM2" s="80"/>
      <c r="VKN2" s="80"/>
      <c r="VKO2" s="80"/>
      <c r="VKP2" s="80"/>
      <c r="VKQ2" s="80"/>
      <c r="VKR2" s="80"/>
      <c r="VKS2" s="80"/>
      <c r="VKT2" s="80"/>
      <c r="VKU2" s="80"/>
      <c r="VKV2" s="80"/>
      <c r="VKW2" s="80"/>
      <c r="VKX2" s="80"/>
      <c r="VKY2" s="80"/>
      <c r="VKZ2" s="80"/>
      <c r="VLA2" s="80"/>
      <c r="VLB2" s="80"/>
      <c r="VLC2" s="80"/>
      <c r="VLD2" s="80"/>
      <c r="VLE2" s="80"/>
      <c r="VLF2" s="80"/>
      <c r="VLG2" s="80"/>
      <c r="VLH2" s="80"/>
      <c r="VLI2" s="80"/>
      <c r="VLJ2" s="80"/>
      <c r="VLK2" s="80"/>
      <c r="VLL2" s="80"/>
      <c r="VLM2" s="80"/>
      <c r="VLN2" s="80"/>
      <c r="VLO2" s="80"/>
      <c r="VLP2" s="80"/>
      <c r="VLQ2" s="80"/>
      <c r="VLR2" s="80"/>
      <c r="VLS2" s="80"/>
      <c r="VLT2" s="80"/>
      <c r="VLU2" s="80"/>
      <c r="VLV2" s="80"/>
      <c r="VLW2" s="80"/>
      <c r="VLX2" s="80"/>
      <c r="VLY2" s="80"/>
      <c r="VLZ2" s="80"/>
      <c r="VMA2" s="80"/>
      <c r="VMB2" s="80"/>
      <c r="VMC2" s="80"/>
      <c r="VMD2" s="80"/>
      <c r="VME2" s="80"/>
      <c r="VMF2" s="80"/>
      <c r="VMG2" s="80"/>
      <c r="VMH2" s="80"/>
      <c r="VMI2" s="80"/>
      <c r="VMJ2" s="80"/>
      <c r="VMK2" s="80"/>
      <c r="VML2" s="80"/>
      <c r="VMM2" s="80"/>
      <c r="VMN2" s="80"/>
      <c r="VMO2" s="80"/>
      <c r="VMP2" s="80"/>
      <c r="VMQ2" s="80"/>
      <c r="VMR2" s="80"/>
      <c r="VMS2" s="80"/>
      <c r="VMT2" s="80"/>
      <c r="VMU2" s="80"/>
      <c r="VMV2" s="80"/>
      <c r="VMW2" s="80"/>
      <c r="VMX2" s="80"/>
      <c r="VMY2" s="80"/>
      <c r="VMZ2" s="80"/>
      <c r="VNA2" s="80"/>
      <c r="VNB2" s="80"/>
      <c r="VNC2" s="80"/>
      <c r="VND2" s="80"/>
      <c r="VNE2" s="80"/>
      <c r="VNF2" s="80"/>
      <c r="VNG2" s="80"/>
      <c r="VNH2" s="80"/>
      <c r="VNI2" s="80"/>
      <c r="VNJ2" s="80"/>
      <c r="VNK2" s="80"/>
      <c r="VNL2" s="80"/>
      <c r="VNM2" s="80"/>
      <c r="VNN2" s="80"/>
      <c r="VNO2" s="80"/>
      <c r="VNP2" s="80"/>
      <c r="VNQ2" s="80"/>
      <c r="VNR2" s="80"/>
      <c r="VNS2" s="80"/>
      <c r="VNT2" s="80"/>
      <c r="VNU2" s="80"/>
      <c r="VNV2" s="80"/>
      <c r="VNW2" s="80"/>
      <c r="VNX2" s="80"/>
      <c r="VNY2" s="80"/>
      <c r="VNZ2" s="80"/>
      <c r="VOA2" s="80"/>
      <c r="VOB2" s="80"/>
      <c r="VOC2" s="80"/>
      <c r="VOD2" s="80"/>
      <c r="VOE2" s="80"/>
      <c r="VOF2" s="80"/>
      <c r="VOG2" s="80"/>
      <c r="VOH2" s="80"/>
      <c r="VOI2" s="80"/>
      <c r="VOJ2" s="80"/>
      <c r="VOK2" s="80"/>
      <c r="VOL2" s="80"/>
      <c r="VOM2" s="80"/>
      <c r="VON2" s="80"/>
      <c r="VOO2" s="80"/>
      <c r="VOP2" s="80"/>
      <c r="VOQ2" s="80"/>
      <c r="VOR2" s="80"/>
      <c r="VOS2" s="80"/>
      <c r="VOT2" s="80"/>
      <c r="VOU2" s="80"/>
      <c r="VOV2" s="80"/>
      <c r="VOW2" s="80"/>
      <c r="VOX2" s="80"/>
      <c r="VOY2" s="80"/>
      <c r="VOZ2" s="80"/>
      <c r="VPA2" s="80"/>
      <c r="VPB2" s="80"/>
      <c r="VPC2" s="80"/>
      <c r="VPD2" s="80"/>
      <c r="VPE2" s="80"/>
      <c r="VPF2" s="80"/>
      <c r="VPG2" s="80"/>
      <c r="VPH2" s="80"/>
      <c r="VPI2" s="80"/>
      <c r="VPJ2" s="80"/>
      <c r="VPK2" s="80"/>
      <c r="VPL2" s="80"/>
      <c r="VPM2" s="80"/>
      <c r="VPN2" s="80"/>
      <c r="VPO2" s="80"/>
      <c r="VPP2" s="80"/>
      <c r="VPQ2" s="80"/>
      <c r="VPR2" s="80"/>
      <c r="VPS2" s="80"/>
      <c r="VPT2" s="80"/>
      <c r="VPU2" s="80"/>
      <c r="VPV2" s="80"/>
      <c r="VPW2" s="80"/>
      <c r="VPX2" s="80"/>
      <c r="VPY2" s="80"/>
      <c r="VPZ2" s="80"/>
      <c r="VQA2" s="80"/>
      <c r="VQB2" s="80"/>
      <c r="VQC2" s="80"/>
      <c r="VQD2" s="80"/>
      <c r="VQE2" s="80"/>
      <c r="VQF2" s="80"/>
      <c r="VQG2" s="80"/>
      <c r="VQH2" s="80"/>
      <c r="VQI2" s="80"/>
      <c r="VQJ2" s="80"/>
      <c r="VQK2" s="80"/>
      <c r="VQL2" s="80"/>
      <c r="VQM2" s="80"/>
      <c r="VQN2" s="80"/>
      <c r="VQO2" s="80"/>
      <c r="VQP2" s="80"/>
      <c r="VQQ2" s="80"/>
      <c r="VQR2" s="80"/>
      <c r="VQS2" s="80"/>
      <c r="VQT2" s="80"/>
      <c r="VQU2" s="80"/>
      <c r="VQV2" s="80"/>
      <c r="VQW2" s="80"/>
      <c r="VQX2" s="80"/>
      <c r="VQY2" s="80"/>
      <c r="VQZ2" s="80"/>
      <c r="VRA2" s="80"/>
      <c r="VRB2" s="80"/>
      <c r="VRC2" s="80"/>
      <c r="VRD2" s="80"/>
      <c r="VRE2" s="80"/>
      <c r="VRF2" s="80"/>
      <c r="VRG2" s="80"/>
      <c r="VRH2" s="80"/>
      <c r="VRI2" s="80"/>
      <c r="VRJ2" s="80"/>
      <c r="VRK2" s="80"/>
      <c r="VRL2" s="80"/>
      <c r="VRM2" s="80"/>
      <c r="VRN2" s="80"/>
      <c r="VRO2" s="80"/>
      <c r="VRP2" s="80"/>
      <c r="VRQ2" s="80"/>
      <c r="VRR2" s="80"/>
      <c r="VRS2" s="80"/>
      <c r="VRT2" s="80"/>
      <c r="VRU2" s="80"/>
      <c r="VRV2" s="80"/>
      <c r="VRW2" s="80"/>
      <c r="VRX2" s="80"/>
      <c r="VRY2" s="80"/>
      <c r="VRZ2" s="80"/>
      <c r="VSA2" s="80"/>
      <c r="VSB2" s="80"/>
      <c r="VSC2" s="80"/>
      <c r="VSD2" s="80"/>
      <c r="VSE2" s="80"/>
      <c r="VSF2" s="80"/>
      <c r="VSG2" s="80"/>
      <c r="VSH2" s="80"/>
      <c r="VSI2" s="80"/>
      <c r="VSJ2" s="80"/>
      <c r="VSK2" s="80"/>
      <c r="VSL2" s="80"/>
      <c r="VSM2" s="80"/>
      <c r="VSN2" s="80"/>
      <c r="VSO2" s="80"/>
      <c r="VSP2" s="80"/>
      <c r="VSQ2" s="80"/>
      <c r="VSR2" s="80"/>
      <c r="VSS2" s="80"/>
      <c r="VST2" s="80"/>
      <c r="VSU2" s="80"/>
      <c r="VSV2" s="80"/>
      <c r="VSW2" s="80"/>
      <c r="VSX2" s="80"/>
      <c r="VSY2" s="80"/>
      <c r="VSZ2" s="80"/>
      <c r="VTA2" s="80"/>
      <c r="VTB2" s="80"/>
      <c r="VTC2" s="80"/>
      <c r="VTD2" s="80"/>
      <c r="VTE2" s="80"/>
      <c r="VTF2" s="80"/>
      <c r="VTG2" s="80"/>
      <c r="VTH2" s="80"/>
      <c r="VTI2" s="80"/>
      <c r="VTJ2" s="80"/>
      <c r="VTK2" s="80"/>
      <c r="VTL2" s="80"/>
      <c r="VTM2" s="80"/>
      <c r="VTN2" s="80"/>
      <c r="VTO2" s="80"/>
      <c r="VTP2" s="80"/>
      <c r="VTQ2" s="80"/>
      <c r="VTR2" s="80"/>
      <c r="VTS2" s="80"/>
      <c r="VTT2" s="80"/>
      <c r="VTU2" s="80"/>
      <c r="VTV2" s="80"/>
      <c r="VTW2" s="80"/>
      <c r="VTX2" s="80"/>
      <c r="VTY2" s="80"/>
      <c r="VTZ2" s="80"/>
      <c r="VUA2" s="80"/>
      <c r="VUB2" s="80"/>
      <c r="VUC2" s="80"/>
      <c r="VUD2" s="80"/>
      <c r="VUE2" s="80"/>
      <c r="VUF2" s="80"/>
      <c r="VUG2" s="80"/>
      <c r="VUH2" s="80"/>
      <c r="VUI2" s="80"/>
      <c r="VUJ2" s="80"/>
      <c r="VUK2" s="80"/>
      <c r="VUL2" s="80"/>
      <c r="VUM2" s="80"/>
      <c r="VUN2" s="80"/>
      <c r="VUO2" s="80"/>
      <c r="VUP2" s="80"/>
      <c r="VUQ2" s="80"/>
      <c r="VUR2" s="80"/>
      <c r="VUS2" s="80"/>
      <c r="VUT2" s="80"/>
      <c r="VUU2" s="80"/>
      <c r="VUV2" s="80"/>
      <c r="VUW2" s="80"/>
      <c r="VUX2" s="80"/>
      <c r="VUY2" s="80"/>
      <c r="VUZ2" s="80"/>
      <c r="VVA2" s="80"/>
      <c r="VVB2" s="80"/>
      <c r="VVC2" s="80"/>
      <c r="VVD2" s="80"/>
      <c r="VVE2" s="80"/>
      <c r="VVF2" s="80"/>
      <c r="VVG2" s="80"/>
      <c r="VVH2" s="80"/>
      <c r="VVI2" s="80"/>
      <c r="VVJ2" s="80"/>
      <c r="VVK2" s="80"/>
      <c r="VVL2" s="80"/>
      <c r="VVM2" s="80"/>
      <c r="VVN2" s="80"/>
      <c r="VVO2" s="80"/>
      <c r="VVP2" s="80"/>
      <c r="VVQ2" s="80"/>
      <c r="VVR2" s="80"/>
      <c r="VVS2" s="80"/>
      <c r="VVT2" s="80"/>
      <c r="VVU2" s="80"/>
      <c r="VVV2" s="80"/>
      <c r="VVW2" s="80"/>
      <c r="VVX2" s="80"/>
      <c r="VVY2" s="80"/>
      <c r="VVZ2" s="80"/>
      <c r="VWA2" s="80"/>
      <c r="VWB2" s="80"/>
      <c r="VWC2" s="80"/>
      <c r="VWD2" s="80"/>
      <c r="VWE2" s="80"/>
      <c r="VWF2" s="80"/>
      <c r="VWG2" s="80"/>
      <c r="VWH2" s="80"/>
      <c r="VWI2" s="80"/>
      <c r="VWJ2" s="80"/>
      <c r="VWK2" s="80"/>
      <c r="VWL2" s="80"/>
      <c r="VWM2" s="80"/>
      <c r="VWN2" s="80"/>
      <c r="VWO2" s="80"/>
      <c r="VWP2" s="80"/>
      <c r="VWQ2" s="80"/>
      <c r="VWR2" s="80"/>
      <c r="VWS2" s="80"/>
      <c r="VWT2" s="80"/>
      <c r="VWU2" s="80"/>
      <c r="VWV2" s="80"/>
      <c r="VWW2" s="80"/>
      <c r="VWX2" s="80"/>
      <c r="VWY2" s="80"/>
      <c r="VWZ2" s="80"/>
      <c r="VXA2" s="80"/>
      <c r="VXB2" s="80"/>
      <c r="VXC2" s="80"/>
      <c r="VXD2" s="80"/>
      <c r="VXE2" s="80"/>
      <c r="VXF2" s="80"/>
      <c r="VXG2" s="80"/>
      <c r="VXH2" s="80"/>
      <c r="VXI2" s="80"/>
      <c r="VXJ2" s="80"/>
      <c r="VXK2" s="80"/>
      <c r="VXL2" s="80"/>
      <c r="VXM2" s="80"/>
      <c r="VXN2" s="80"/>
      <c r="VXO2" s="80"/>
      <c r="VXP2" s="80"/>
      <c r="VXQ2" s="80"/>
      <c r="VXR2" s="80"/>
      <c r="VXS2" s="80"/>
      <c r="VXT2" s="80"/>
      <c r="VXU2" s="80"/>
      <c r="VXV2" s="80"/>
      <c r="VXW2" s="80"/>
      <c r="VXX2" s="80"/>
      <c r="VXY2" s="80"/>
      <c r="VXZ2" s="80"/>
      <c r="VYA2" s="80"/>
      <c r="VYB2" s="80"/>
      <c r="VYC2" s="80"/>
      <c r="VYD2" s="80"/>
      <c r="VYE2" s="80"/>
      <c r="VYF2" s="80"/>
      <c r="VYG2" s="80"/>
      <c r="VYH2" s="80"/>
      <c r="VYI2" s="80"/>
      <c r="VYJ2" s="80"/>
      <c r="VYK2" s="80"/>
      <c r="VYL2" s="80"/>
      <c r="VYM2" s="80"/>
      <c r="VYN2" s="80"/>
      <c r="VYO2" s="80"/>
      <c r="VYP2" s="80"/>
      <c r="VYQ2" s="80"/>
      <c r="VYR2" s="80"/>
      <c r="VYS2" s="80"/>
      <c r="VYT2" s="80"/>
      <c r="VYU2" s="80"/>
      <c r="VYV2" s="80"/>
      <c r="VYW2" s="80"/>
      <c r="VYX2" s="80"/>
      <c r="VYY2" s="80"/>
      <c r="VYZ2" s="80"/>
      <c r="VZA2" s="80"/>
      <c r="VZB2" s="80"/>
      <c r="VZC2" s="80"/>
      <c r="VZD2" s="80"/>
      <c r="VZE2" s="80"/>
      <c r="VZF2" s="80"/>
      <c r="VZG2" s="80"/>
      <c r="VZH2" s="80"/>
      <c r="VZI2" s="80"/>
      <c r="VZJ2" s="80"/>
      <c r="VZK2" s="80"/>
      <c r="VZL2" s="80"/>
      <c r="VZM2" s="80"/>
      <c r="VZN2" s="80"/>
      <c r="VZO2" s="80"/>
      <c r="VZP2" s="80"/>
      <c r="VZQ2" s="80"/>
      <c r="VZR2" s="80"/>
      <c r="VZS2" s="80"/>
      <c r="VZT2" s="80"/>
      <c r="VZU2" s="80"/>
      <c r="VZV2" s="80"/>
      <c r="VZW2" s="80"/>
      <c r="VZX2" s="80"/>
      <c r="VZY2" s="80"/>
      <c r="VZZ2" s="80"/>
      <c r="WAA2" s="80"/>
      <c r="WAB2" s="80"/>
      <c r="WAC2" s="80"/>
      <c r="WAD2" s="80"/>
      <c r="WAE2" s="80"/>
      <c r="WAF2" s="80"/>
      <c r="WAG2" s="80"/>
      <c r="WAH2" s="80"/>
      <c r="WAI2" s="80"/>
      <c r="WAJ2" s="80"/>
      <c r="WAK2" s="80"/>
      <c r="WAL2" s="80"/>
      <c r="WAM2" s="80"/>
      <c r="WAN2" s="80"/>
      <c r="WAO2" s="80"/>
      <c r="WAP2" s="80"/>
      <c r="WAQ2" s="80"/>
      <c r="WAR2" s="80"/>
      <c r="WAS2" s="80"/>
      <c r="WAT2" s="80"/>
      <c r="WAU2" s="80"/>
      <c r="WAV2" s="80"/>
      <c r="WAW2" s="80"/>
      <c r="WAX2" s="80"/>
      <c r="WAY2" s="80"/>
      <c r="WAZ2" s="80"/>
      <c r="WBA2" s="80"/>
      <c r="WBB2" s="80"/>
      <c r="WBC2" s="80"/>
      <c r="WBD2" s="80"/>
      <c r="WBE2" s="80"/>
      <c r="WBF2" s="80"/>
      <c r="WBG2" s="80"/>
      <c r="WBH2" s="80"/>
      <c r="WBI2" s="80"/>
      <c r="WBJ2" s="80"/>
      <c r="WBK2" s="80"/>
      <c r="WBL2" s="80"/>
      <c r="WBM2" s="80"/>
      <c r="WBN2" s="80"/>
      <c r="WBO2" s="80"/>
      <c r="WBP2" s="80"/>
      <c r="WBQ2" s="80"/>
      <c r="WBR2" s="80"/>
      <c r="WBS2" s="80"/>
      <c r="WBT2" s="80"/>
      <c r="WBU2" s="80"/>
      <c r="WBV2" s="80"/>
      <c r="WBW2" s="80"/>
      <c r="WBX2" s="80"/>
      <c r="WBY2" s="80"/>
      <c r="WBZ2" s="80"/>
      <c r="WCA2" s="80"/>
      <c r="WCB2" s="80"/>
      <c r="WCC2" s="80"/>
      <c r="WCD2" s="80"/>
      <c r="WCE2" s="80"/>
      <c r="WCF2" s="80"/>
      <c r="WCG2" s="80"/>
      <c r="WCH2" s="80"/>
      <c r="WCI2" s="80"/>
      <c r="WCJ2" s="80"/>
      <c r="WCK2" s="80"/>
      <c r="WCL2" s="80"/>
      <c r="WCM2" s="80"/>
      <c r="WCN2" s="80"/>
      <c r="WCO2" s="80"/>
      <c r="WCP2" s="80"/>
      <c r="WCQ2" s="80"/>
      <c r="WCR2" s="80"/>
      <c r="WCS2" s="80"/>
      <c r="WCT2" s="80"/>
      <c r="WCU2" s="80"/>
      <c r="WCV2" s="80"/>
      <c r="WCW2" s="80"/>
      <c r="WCX2" s="80"/>
      <c r="WCY2" s="80"/>
      <c r="WCZ2" s="80"/>
      <c r="WDA2" s="80"/>
      <c r="WDB2" s="80"/>
      <c r="WDC2" s="80"/>
      <c r="WDD2" s="80"/>
      <c r="WDE2" s="80"/>
      <c r="WDF2" s="80"/>
      <c r="WDG2" s="80"/>
      <c r="WDH2" s="80"/>
      <c r="WDI2" s="80"/>
      <c r="WDJ2" s="80"/>
      <c r="WDK2" s="80"/>
      <c r="WDL2" s="80"/>
      <c r="WDM2" s="80"/>
      <c r="WDN2" s="80"/>
      <c r="WDO2" s="80"/>
      <c r="WDP2" s="80"/>
      <c r="WDQ2" s="80"/>
      <c r="WDR2" s="80"/>
      <c r="WDS2" s="80"/>
      <c r="WDT2" s="80"/>
      <c r="WDU2" s="80"/>
      <c r="WDV2" s="80"/>
      <c r="WDW2" s="80"/>
      <c r="WDX2" s="80"/>
      <c r="WDY2" s="80"/>
      <c r="WDZ2" s="80"/>
      <c r="WEA2" s="80"/>
      <c r="WEB2" s="80"/>
      <c r="WEC2" s="80"/>
      <c r="WED2" s="80"/>
      <c r="WEE2" s="80"/>
      <c r="WEF2" s="80"/>
      <c r="WEG2" s="80"/>
      <c r="WEH2" s="80"/>
      <c r="WEI2" s="80"/>
      <c r="WEJ2" s="80"/>
      <c r="WEK2" s="80"/>
      <c r="WEL2" s="80"/>
      <c r="WEM2" s="80"/>
      <c r="WEN2" s="80"/>
      <c r="WEO2" s="80"/>
      <c r="WEP2" s="80"/>
      <c r="WEQ2" s="80"/>
      <c r="WER2" s="80"/>
      <c r="WES2" s="80"/>
      <c r="WET2" s="80"/>
      <c r="WEU2" s="80"/>
      <c r="WEV2" s="80"/>
      <c r="WEW2" s="80"/>
      <c r="WEX2" s="80"/>
      <c r="WEY2" s="80"/>
      <c r="WEZ2" s="80"/>
      <c r="WFA2" s="80"/>
      <c r="WFB2" s="80"/>
      <c r="WFC2" s="80"/>
      <c r="WFD2" s="80"/>
      <c r="WFE2" s="80"/>
      <c r="WFF2" s="80"/>
      <c r="WFG2" s="80"/>
      <c r="WFH2" s="80"/>
      <c r="WFI2" s="80"/>
      <c r="WFJ2" s="80"/>
      <c r="WFK2" s="80"/>
      <c r="WFL2" s="80"/>
      <c r="WFM2" s="80"/>
      <c r="WFN2" s="80"/>
      <c r="WFO2" s="80"/>
      <c r="WFP2" s="80"/>
      <c r="WFQ2" s="80"/>
      <c r="WFR2" s="80"/>
      <c r="WFS2" s="80"/>
      <c r="WFT2" s="80"/>
      <c r="WFU2" s="80"/>
      <c r="WFV2" s="80"/>
      <c r="WFW2" s="80"/>
      <c r="WFX2" s="80"/>
      <c r="WFY2" s="80"/>
      <c r="WFZ2" s="80"/>
      <c r="WGA2" s="80"/>
      <c r="WGB2" s="80"/>
      <c r="WGC2" s="80"/>
      <c r="WGD2" s="80"/>
      <c r="WGE2" s="80"/>
      <c r="WGF2" s="80"/>
      <c r="WGG2" s="80"/>
      <c r="WGH2" s="80"/>
      <c r="WGI2" s="80"/>
      <c r="WGJ2" s="80"/>
      <c r="WGK2" s="80"/>
      <c r="WGL2" s="80"/>
      <c r="WGM2" s="80"/>
      <c r="WGN2" s="80"/>
      <c r="WGO2" s="80"/>
      <c r="WGP2" s="80"/>
      <c r="WGQ2" s="80"/>
      <c r="WGR2" s="80"/>
      <c r="WGS2" s="80"/>
      <c r="WGT2" s="80"/>
      <c r="WGU2" s="80"/>
      <c r="WGV2" s="80"/>
      <c r="WGW2" s="80"/>
      <c r="WGX2" s="80"/>
      <c r="WGY2" s="80"/>
      <c r="WGZ2" s="80"/>
      <c r="WHA2" s="80"/>
      <c r="WHB2" s="80"/>
      <c r="WHC2" s="80"/>
      <c r="WHD2" s="80"/>
      <c r="WHE2" s="80"/>
      <c r="WHF2" s="80"/>
      <c r="WHG2" s="80"/>
      <c r="WHH2" s="80"/>
      <c r="WHI2" s="80"/>
      <c r="WHJ2" s="80"/>
      <c r="WHK2" s="80"/>
      <c r="WHL2" s="80"/>
      <c r="WHM2" s="80"/>
      <c r="WHN2" s="80"/>
      <c r="WHO2" s="80"/>
      <c r="WHP2" s="80"/>
      <c r="WHQ2" s="80"/>
      <c r="WHR2" s="80"/>
      <c r="WHS2" s="80"/>
      <c r="WHT2" s="80"/>
      <c r="WHU2" s="80"/>
      <c r="WHV2" s="80"/>
      <c r="WHW2" s="80"/>
      <c r="WHX2" s="80"/>
      <c r="WHY2" s="80"/>
      <c r="WHZ2" s="80"/>
      <c r="WIA2" s="80"/>
      <c r="WIB2" s="80"/>
      <c r="WIC2" s="80"/>
      <c r="WID2" s="80"/>
      <c r="WIE2" s="80"/>
      <c r="WIF2" s="80"/>
      <c r="WIG2" s="80"/>
      <c r="WIH2" s="80"/>
      <c r="WII2" s="80"/>
      <c r="WIJ2" s="80"/>
      <c r="WIK2" s="80"/>
      <c r="WIL2" s="80"/>
      <c r="WIM2" s="80"/>
      <c r="WIN2" s="80"/>
      <c r="WIO2" s="80"/>
      <c r="WIP2" s="80"/>
      <c r="WIQ2" s="80"/>
      <c r="WIR2" s="80"/>
      <c r="WIS2" s="80"/>
      <c r="WIT2" s="80"/>
      <c r="WIU2" s="80"/>
      <c r="WIV2" s="80"/>
      <c r="WIW2" s="80"/>
      <c r="WIX2" s="80"/>
      <c r="WIY2" s="80"/>
      <c r="WIZ2" s="80"/>
      <c r="WJA2" s="80"/>
      <c r="WJB2" s="80"/>
      <c r="WJC2" s="80"/>
      <c r="WJD2" s="80"/>
      <c r="WJE2" s="80"/>
      <c r="WJF2" s="80"/>
      <c r="WJG2" s="80"/>
      <c r="WJH2" s="80"/>
      <c r="WJI2" s="80"/>
      <c r="WJJ2" s="80"/>
      <c r="WJK2" s="80"/>
      <c r="WJL2" s="80"/>
      <c r="WJM2" s="80"/>
      <c r="WJN2" s="80"/>
      <c r="WJO2" s="80"/>
      <c r="WJP2" s="80"/>
      <c r="WJQ2" s="80"/>
      <c r="WJR2" s="80"/>
      <c r="WJS2" s="80"/>
      <c r="WJT2" s="80"/>
      <c r="WJU2" s="80"/>
      <c r="WJV2" s="80"/>
      <c r="WJW2" s="80"/>
      <c r="WJX2" s="80"/>
      <c r="WJY2" s="80"/>
      <c r="WJZ2" s="80"/>
      <c r="WKA2" s="80"/>
      <c r="WKB2" s="80"/>
      <c r="WKC2" s="80"/>
      <c r="WKD2" s="80"/>
      <c r="WKE2" s="80"/>
      <c r="WKF2" s="80"/>
      <c r="WKG2" s="80"/>
      <c r="WKH2" s="80"/>
      <c r="WKI2" s="80"/>
      <c r="WKJ2" s="80"/>
      <c r="WKK2" s="80"/>
      <c r="WKL2" s="80"/>
      <c r="WKM2" s="80"/>
      <c r="WKN2" s="80"/>
      <c r="WKO2" s="80"/>
      <c r="WKP2" s="80"/>
      <c r="WKQ2" s="80"/>
      <c r="WKR2" s="80"/>
      <c r="WKS2" s="80"/>
      <c r="WKT2" s="80"/>
      <c r="WKU2" s="80"/>
      <c r="WKV2" s="80"/>
      <c r="WKW2" s="80"/>
      <c r="WKX2" s="80"/>
      <c r="WKY2" s="80"/>
      <c r="WKZ2" s="80"/>
      <c r="WLA2" s="80"/>
      <c r="WLB2" s="80"/>
      <c r="WLC2" s="80"/>
      <c r="WLD2" s="80"/>
      <c r="WLE2" s="80"/>
      <c r="WLF2" s="80"/>
      <c r="WLG2" s="80"/>
      <c r="WLH2" s="80"/>
      <c r="WLI2" s="80"/>
      <c r="WLJ2" s="80"/>
      <c r="WLK2" s="80"/>
      <c r="WLL2" s="80"/>
      <c r="WLM2" s="80"/>
      <c r="WLN2" s="80"/>
      <c r="WLO2" s="80"/>
      <c r="WLP2" s="80"/>
      <c r="WLQ2" s="80"/>
      <c r="WLR2" s="80"/>
      <c r="WLS2" s="80"/>
      <c r="WLT2" s="80"/>
      <c r="WLU2" s="80"/>
      <c r="WLV2" s="80"/>
      <c r="WLW2" s="80"/>
      <c r="WLX2" s="80"/>
      <c r="WLY2" s="80"/>
      <c r="WLZ2" s="80"/>
      <c r="WMA2" s="80"/>
      <c r="WMB2" s="80"/>
      <c r="WMC2" s="80"/>
      <c r="WMD2" s="80"/>
      <c r="WME2" s="80"/>
      <c r="WMF2" s="80"/>
      <c r="WMG2" s="80"/>
      <c r="WMH2" s="80"/>
      <c r="WMI2" s="80"/>
      <c r="WMJ2" s="80"/>
      <c r="WMK2" s="80"/>
      <c r="WML2" s="80"/>
      <c r="WMM2" s="80"/>
      <c r="WMN2" s="80"/>
      <c r="WMO2" s="80"/>
      <c r="WMP2" s="80"/>
      <c r="WMQ2" s="80"/>
      <c r="WMR2" s="80"/>
      <c r="WMS2" s="80"/>
      <c r="WMT2" s="80"/>
      <c r="WMU2" s="80"/>
      <c r="WMV2" s="80"/>
      <c r="WMW2" s="80"/>
      <c r="WMX2" s="80"/>
      <c r="WMY2" s="80"/>
      <c r="WMZ2" s="80"/>
      <c r="WNA2" s="80"/>
      <c r="WNB2" s="80"/>
      <c r="WNC2" s="80"/>
      <c r="WND2" s="80"/>
      <c r="WNE2" s="80"/>
      <c r="WNF2" s="80"/>
      <c r="WNG2" s="80"/>
      <c r="WNH2" s="80"/>
      <c r="WNI2" s="80"/>
      <c r="WNJ2" s="80"/>
      <c r="WNK2" s="80"/>
      <c r="WNL2" s="80"/>
      <c r="WNM2" s="80"/>
      <c r="WNN2" s="80"/>
      <c r="WNO2" s="80"/>
      <c r="WNP2" s="80"/>
      <c r="WNQ2" s="80"/>
      <c r="WNR2" s="80"/>
      <c r="WNS2" s="80"/>
      <c r="WNT2" s="80"/>
      <c r="WNU2" s="80"/>
      <c r="WNV2" s="80"/>
      <c r="WNW2" s="80"/>
      <c r="WNX2" s="80"/>
      <c r="WNY2" s="80"/>
      <c r="WNZ2" s="80"/>
      <c r="WOA2" s="80"/>
      <c r="WOB2" s="80"/>
      <c r="WOC2" s="80"/>
      <c r="WOD2" s="80"/>
      <c r="WOE2" s="80"/>
      <c r="WOF2" s="80"/>
      <c r="WOG2" s="80"/>
      <c r="WOH2" s="80"/>
      <c r="WOI2" s="80"/>
      <c r="WOJ2" s="80"/>
      <c r="WOK2" s="80"/>
      <c r="WOL2" s="80"/>
      <c r="WOM2" s="80"/>
      <c r="WON2" s="80"/>
      <c r="WOO2" s="80"/>
      <c r="WOP2" s="80"/>
      <c r="WOQ2" s="80"/>
      <c r="WOR2" s="80"/>
      <c r="WOS2" s="80"/>
      <c r="WOT2" s="80"/>
      <c r="WOU2" s="80"/>
      <c r="WOV2" s="80"/>
      <c r="WOW2" s="80"/>
      <c r="WOX2" s="80"/>
      <c r="WOY2" s="80"/>
      <c r="WOZ2" s="80"/>
      <c r="WPA2" s="80"/>
      <c r="WPB2" s="80"/>
      <c r="WPC2" s="80"/>
      <c r="WPD2" s="80"/>
      <c r="WPE2" s="80"/>
      <c r="WPF2" s="80"/>
      <c r="WPG2" s="80"/>
      <c r="WPH2" s="80"/>
      <c r="WPI2" s="80"/>
      <c r="WPJ2" s="80"/>
      <c r="WPK2" s="80"/>
      <c r="WPL2" s="80"/>
      <c r="WPM2" s="80"/>
      <c r="WPN2" s="80"/>
      <c r="WPO2" s="80"/>
      <c r="WPP2" s="80"/>
      <c r="WPQ2" s="80"/>
      <c r="WPR2" s="80"/>
      <c r="WPS2" s="80"/>
      <c r="WPT2" s="80"/>
      <c r="WPU2" s="80"/>
      <c r="WPV2" s="80"/>
      <c r="WPW2" s="80"/>
      <c r="WPX2" s="80"/>
      <c r="WPY2" s="80"/>
      <c r="WPZ2" s="80"/>
      <c r="WQA2" s="80"/>
      <c r="WQB2" s="80"/>
      <c r="WQC2" s="80"/>
      <c r="WQD2" s="80"/>
      <c r="WQE2" s="80"/>
      <c r="WQF2" s="80"/>
      <c r="WQG2" s="80"/>
      <c r="WQH2" s="80"/>
      <c r="WQI2" s="80"/>
      <c r="WQJ2" s="80"/>
      <c r="WQK2" s="80"/>
      <c r="WQL2" s="80"/>
      <c r="WQM2" s="80"/>
      <c r="WQN2" s="80"/>
      <c r="WQO2" s="80"/>
      <c r="WQP2" s="80"/>
      <c r="WQQ2" s="80"/>
      <c r="WQR2" s="80"/>
      <c r="WQS2" s="80"/>
      <c r="WQT2" s="80"/>
      <c r="WQU2" s="80"/>
      <c r="WQV2" s="80"/>
      <c r="WQW2" s="80"/>
      <c r="WQX2" s="80"/>
      <c r="WQY2" s="80"/>
      <c r="WQZ2" s="80"/>
      <c r="WRA2" s="80"/>
      <c r="WRB2" s="80"/>
      <c r="WRC2" s="80"/>
      <c r="WRD2" s="80"/>
      <c r="WRE2" s="80"/>
      <c r="WRF2" s="80"/>
      <c r="WRG2" s="80"/>
      <c r="WRH2" s="80"/>
      <c r="WRI2" s="80"/>
      <c r="WRJ2" s="80"/>
      <c r="WRK2" s="80"/>
      <c r="WRL2" s="80"/>
      <c r="WRM2" s="80"/>
      <c r="WRN2" s="80"/>
      <c r="WRO2" s="80"/>
      <c r="WRP2" s="80"/>
      <c r="WRQ2" s="80"/>
      <c r="WRR2" s="80"/>
      <c r="WRS2" s="80"/>
      <c r="WRT2" s="80"/>
      <c r="WRU2" s="80"/>
      <c r="WRV2" s="80"/>
      <c r="WRW2" s="80"/>
      <c r="WRX2" s="80"/>
      <c r="WRY2" s="80"/>
      <c r="WRZ2" s="80"/>
      <c r="WSA2" s="80"/>
      <c r="WSB2" s="80"/>
      <c r="WSC2" s="80"/>
      <c r="WSD2" s="80"/>
      <c r="WSE2" s="80"/>
      <c r="WSF2" s="80"/>
      <c r="WSG2" s="80"/>
      <c r="WSH2" s="80"/>
      <c r="WSI2" s="80"/>
      <c r="WSJ2" s="80"/>
      <c r="WSK2" s="80"/>
      <c r="WSL2" s="80"/>
      <c r="WSM2" s="80"/>
      <c r="WSN2" s="80"/>
      <c r="WSO2" s="80"/>
      <c r="WSP2" s="80"/>
      <c r="WSQ2" s="80"/>
      <c r="WSR2" s="80"/>
      <c r="WSS2" s="80"/>
      <c r="WST2" s="80"/>
      <c r="WSU2" s="80"/>
      <c r="WSV2" s="80"/>
      <c r="WSW2" s="80"/>
      <c r="WSX2" s="80"/>
      <c r="WSY2" s="80"/>
      <c r="WSZ2" s="80"/>
      <c r="WTA2" s="80"/>
      <c r="WTB2" s="80"/>
      <c r="WTC2" s="80"/>
      <c r="WTD2" s="80"/>
      <c r="WTE2" s="80"/>
      <c r="WTF2" s="80"/>
      <c r="WTG2" s="80"/>
      <c r="WTH2" s="80"/>
      <c r="WTI2" s="80"/>
      <c r="WTJ2" s="80"/>
      <c r="WTK2" s="80"/>
      <c r="WTL2" s="80"/>
      <c r="WTM2" s="80"/>
      <c r="WTN2" s="80"/>
      <c r="WTO2" s="80"/>
      <c r="WTP2" s="80"/>
      <c r="WTQ2" s="80"/>
      <c r="WTR2" s="80"/>
      <c r="WTS2" s="80"/>
      <c r="WTT2" s="80"/>
      <c r="WTU2" s="80"/>
      <c r="WTV2" s="80"/>
      <c r="WTW2" s="80"/>
      <c r="WTX2" s="80"/>
      <c r="WTY2" s="80"/>
      <c r="WTZ2" s="80"/>
      <c r="WUA2" s="80"/>
      <c r="WUB2" s="80"/>
      <c r="WUC2" s="80"/>
      <c r="WUD2" s="80"/>
      <c r="WUE2" s="80"/>
      <c r="WUF2" s="80"/>
      <c r="WUG2" s="80"/>
      <c r="WUH2" s="80"/>
      <c r="WUI2" s="80"/>
      <c r="WUJ2" s="80"/>
      <c r="WUK2" s="80"/>
      <c r="WUL2" s="80"/>
    </row>
    <row r="3" spans="1:16106" s="79" customFormat="1">
      <c r="A3" s="81" t="s">
        <v>446</v>
      </c>
      <c r="B3" s="82">
        <v>807730</v>
      </c>
      <c r="C3" s="83">
        <v>10</v>
      </c>
      <c r="D3" s="83">
        <v>1</v>
      </c>
      <c r="E3" s="491">
        <f t="shared" si="0"/>
        <v>2</v>
      </c>
      <c r="F3" s="491">
        <f t="shared" si="1"/>
        <v>7</v>
      </c>
      <c r="G3" s="491">
        <f t="shared" si="2"/>
        <v>2</v>
      </c>
      <c r="H3" s="82">
        <v>140</v>
      </c>
      <c r="I3" s="85">
        <f t="shared" si="3"/>
        <v>2</v>
      </c>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c r="NS3" s="80"/>
      <c r="NT3" s="80"/>
      <c r="NU3" s="80"/>
      <c r="NV3" s="80"/>
      <c r="NW3" s="80"/>
      <c r="NX3" s="80"/>
      <c r="NY3" s="80"/>
      <c r="NZ3" s="80"/>
      <c r="OA3" s="80"/>
      <c r="OB3" s="80"/>
      <c r="OC3" s="80"/>
      <c r="OD3" s="80"/>
      <c r="OE3" s="80"/>
      <c r="OF3" s="80"/>
      <c r="OG3" s="80"/>
      <c r="OH3" s="80"/>
      <c r="OI3" s="80"/>
      <c r="OJ3" s="80"/>
      <c r="OK3" s="80"/>
      <c r="OL3" s="80"/>
      <c r="OM3" s="80"/>
      <c r="ON3" s="80"/>
      <c r="OO3" s="80"/>
      <c r="OP3" s="80"/>
      <c r="OQ3" s="80"/>
      <c r="OR3" s="80"/>
      <c r="OS3" s="80"/>
      <c r="OT3" s="80"/>
      <c r="OU3" s="80"/>
      <c r="OV3" s="80"/>
      <c r="OW3" s="80"/>
      <c r="OX3" s="80"/>
      <c r="OY3" s="80"/>
      <c r="OZ3" s="80"/>
      <c r="PA3" s="80"/>
      <c r="PB3" s="80"/>
      <c r="PC3" s="80"/>
      <c r="PD3" s="80"/>
      <c r="PE3" s="80"/>
      <c r="PF3" s="80"/>
      <c r="PG3" s="80"/>
      <c r="PH3" s="80"/>
      <c r="PI3" s="80"/>
      <c r="PJ3" s="80"/>
      <c r="PK3" s="80"/>
      <c r="PL3" s="80"/>
      <c r="PM3" s="80"/>
      <c r="PN3" s="80"/>
      <c r="PO3" s="80"/>
      <c r="PP3" s="80"/>
      <c r="PQ3" s="80"/>
      <c r="PR3" s="80"/>
      <c r="PS3" s="80"/>
      <c r="PT3" s="80"/>
      <c r="PU3" s="80"/>
      <c r="PV3" s="80"/>
      <c r="PW3" s="80"/>
      <c r="PX3" s="80"/>
      <c r="PY3" s="80"/>
      <c r="PZ3" s="80"/>
      <c r="QA3" s="80"/>
      <c r="QB3" s="80"/>
      <c r="QC3" s="80"/>
      <c r="QD3" s="80"/>
      <c r="QE3" s="80"/>
      <c r="QF3" s="80"/>
      <c r="QG3" s="80"/>
      <c r="QH3" s="80"/>
      <c r="QI3" s="80"/>
      <c r="QJ3" s="80"/>
      <c r="QK3" s="80"/>
      <c r="QL3" s="80"/>
      <c r="QM3" s="80"/>
      <c r="QN3" s="80"/>
      <c r="QO3" s="80"/>
      <c r="QP3" s="80"/>
      <c r="QQ3" s="80"/>
      <c r="QR3" s="80"/>
      <c r="QS3" s="80"/>
      <c r="QT3" s="80"/>
      <c r="QU3" s="80"/>
      <c r="QV3" s="80"/>
      <c r="QW3" s="80"/>
      <c r="QX3" s="80"/>
      <c r="QY3" s="80"/>
      <c r="QZ3" s="80"/>
      <c r="RA3" s="80"/>
      <c r="RB3" s="80"/>
      <c r="RC3" s="80"/>
      <c r="RD3" s="80"/>
      <c r="RE3" s="80"/>
      <c r="RF3" s="80"/>
      <c r="RG3" s="80"/>
      <c r="RH3" s="80"/>
      <c r="RI3" s="80"/>
      <c r="RJ3" s="80"/>
      <c r="RK3" s="80"/>
      <c r="RL3" s="80"/>
      <c r="RM3" s="80"/>
      <c r="RN3" s="80"/>
      <c r="RO3" s="80"/>
      <c r="RP3" s="80"/>
      <c r="RQ3" s="80"/>
      <c r="RR3" s="80"/>
      <c r="RS3" s="80"/>
      <c r="RT3" s="80"/>
      <c r="RU3" s="80"/>
      <c r="RV3" s="80"/>
      <c r="RW3" s="80"/>
      <c r="RX3" s="80"/>
      <c r="RY3" s="80"/>
      <c r="RZ3" s="80"/>
      <c r="SA3" s="80"/>
      <c r="SB3" s="80"/>
      <c r="SC3" s="80"/>
      <c r="SD3" s="80"/>
      <c r="SE3" s="80"/>
      <c r="SF3" s="80"/>
      <c r="SG3" s="80"/>
      <c r="SH3" s="80"/>
      <c r="SI3" s="80"/>
      <c r="SJ3" s="80"/>
      <c r="SK3" s="80"/>
      <c r="SL3" s="80"/>
      <c r="SM3" s="80"/>
      <c r="SN3" s="80"/>
      <c r="SO3" s="80"/>
      <c r="SP3" s="80"/>
      <c r="SQ3" s="80"/>
      <c r="SR3" s="80"/>
      <c r="SS3" s="80"/>
      <c r="ST3" s="80"/>
      <c r="SU3" s="80"/>
      <c r="SV3" s="80"/>
      <c r="SW3" s="80"/>
      <c r="SX3" s="80"/>
      <c r="SY3" s="80"/>
      <c r="SZ3" s="80"/>
      <c r="TA3" s="80"/>
      <c r="TB3" s="80"/>
      <c r="TC3" s="80"/>
      <c r="TD3" s="80"/>
      <c r="TE3" s="80"/>
      <c r="TF3" s="80"/>
      <c r="TG3" s="80"/>
      <c r="TH3" s="80"/>
      <c r="TI3" s="80"/>
      <c r="TJ3" s="80"/>
      <c r="TK3" s="80"/>
      <c r="TL3" s="80"/>
      <c r="TM3" s="80"/>
      <c r="TN3" s="80"/>
      <c r="TO3" s="80"/>
      <c r="TP3" s="80"/>
      <c r="TQ3" s="80"/>
      <c r="TR3" s="80"/>
      <c r="TS3" s="80"/>
      <c r="TT3" s="80"/>
      <c r="TU3" s="80"/>
      <c r="TV3" s="80"/>
      <c r="TW3" s="80"/>
      <c r="TX3" s="80"/>
      <c r="TY3" s="80"/>
      <c r="TZ3" s="80"/>
      <c r="UA3" s="80"/>
      <c r="UB3" s="80"/>
      <c r="UC3" s="80"/>
      <c r="UD3" s="80"/>
      <c r="UE3" s="80"/>
      <c r="UF3" s="80"/>
      <c r="UG3" s="80"/>
      <c r="UH3" s="80"/>
      <c r="UI3" s="80"/>
      <c r="UJ3" s="80"/>
      <c r="UK3" s="80"/>
      <c r="UL3" s="80"/>
      <c r="UM3" s="80"/>
      <c r="UN3" s="80"/>
      <c r="UO3" s="80"/>
      <c r="UP3" s="80"/>
      <c r="UQ3" s="80"/>
      <c r="UR3" s="80"/>
      <c r="US3" s="80"/>
      <c r="UT3" s="80"/>
      <c r="UU3" s="80"/>
      <c r="UV3" s="80"/>
      <c r="UW3" s="80"/>
      <c r="UX3" s="80"/>
      <c r="UY3" s="80"/>
      <c r="UZ3" s="80"/>
      <c r="VA3" s="80"/>
      <c r="VB3" s="80"/>
      <c r="VC3" s="80"/>
      <c r="VD3" s="80"/>
      <c r="VE3" s="80"/>
      <c r="VF3" s="80"/>
      <c r="VG3" s="80"/>
      <c r="VH3" s="80"/>
      <c r="VI3" s="80"/>
      <c r="VJ3" s="80"/>
      <c r="VK3" s="80"/>
      <c r="VL3" s="80"/>
      <c r="VM3" s="80"/>
      <c r="VN3" s="80"/>
      <c r="VO3" s="80"/>
      <c r="VP3" s="80"/>
      <c r="VQ3" s="80"/>
      <c r="VR3" s="80"/>
      <c r="VS3" s="80"/>
      <c r="VT3" s="80"/>
      <c r="VU3" s="80"/>
      <c r="VV3" s="80"/>
      <c r="VW3" s="80"/>
      <c r="VX3" s="80"/>
      <c r="VY3" s="80"/>
      <c r="VZ3" s="80"/>
      <c r="WA3" s="80"/>
      <c r="WB3" s="80"/>
      <c r="WC3" s="80"/>
      <c r="WD3" s="80"/>
      <c r="WE3" s="80"/>
      <c r="WF3" s="80"/>
      <c r="WG3" s="80"/>
      <c r="WH3" s="80"/>
      <c r="WI3" s="80"/>
      <c r="WJ3" s="80"/>
      <c r="WK3" s="80"/>
      <c r="WL3" s="80"/>
      <c r="WM3" s="80"/>
      <c r="WN3" s="80"/>
      <c r="WO3" s="80"/>
      <c r="WP3" s="80"/>
      <c r="WQ3" s="80"/>
      <c r="WR3" s="80"/>
      <c r="WS3" s="80"/>
      <c r="WT3" s="80"/>
      <c r="WU3" s="80"/>
      <c r="WV3" s="80"/>
      <c r="WW3" s="80"/>
      <c r="WX3" s="80"/>
      <c r="WY3" s="80"/>
      <c r="WZ3" s="80"/>
      <c r="XA3" s="80"/>
      <c r="XB3" s="80"/>
      <c r="XC3" s="80"/>
      <c r="XD3" s="80"/>
      <c r="XE3" s="80"/>
      <c r="XF3" s="80"/>
      <c r="XG3" s="80"/>
      <c r="XH3" s="80"/>
      <c r="XI3" s="80"/>
      <c r="XJ3" s="80"/>
      <c r="XK3" s="80"/>
      <c r="XL3" s="80"/>
      <c r="XM3" s="80"/>
      <c r="XN3" s="80"/>
      <c r="XO3" s="80"/>
      <c r="XP3" s="80"/>
      <c r="XQ3" s="80"/>
      <c r="XR3" s="80"/>
      <c r="XS3" s="80"/>
      <c r="XT3" s="80"/>
      <c r="XU3" s="80"/>
      <c r="XV3" s="80"/>
      <c r="XW3" s="80"/>
      <c r="XX3" s="80"/>
      <c r="XY3" s="80"/>
      <c r="XZ3" s="80"/>
      <c r="YA3" s="80"/>
      <c r="YB3" s="80"/>
      <c r="YC3" s="80"/>
      <c r="YD3" s="80"/>
      <c r="YE3" s="80"/>
      <c r="YF3" s="80"/>
      <c r="YG3" s="80"/>
      <c r="YH3" s="80"/>
      <c r="YI3" s="80"/>
      <c r="YJ3" s="80"/>
      <c r="YK3" s="80"/>
      <c r="YL3" s="80"/>
      <c r="YM3" s="80"/>
      <c r="YN3" s="80"/>
      <c r="YO3" s="80"/>
      <c r="YP3" s="80"/>
      <c r="YQ3" s="80"/>
      <c r="YR3" s="80"/>
      <c r="YS3" s="80"/>
      <c r="YT3" s="80"/>
      <c r="YU3" s="80"/>
      <c r="YV3" s="80"/>
      <c r="YW3" s="80"/>
      <c r="YX3" s="80"/>
      <c r="YY3" s="80"/>
      <c r="YZ3" s="80"/>
      <c r="ZA3" s="80"/>
      <c r="ZB3" s="80"/>
      <c r="ZC3" s="80"/>
      <c r="ZD3" s="80"/>
      <c r="ZE3" s="80"/>
      <c r="ZF3" s="80"/>
      <c r="ZG3" s="80"/>
      <c r="ZH3" s="80"/>
      <c r="ZI3" s="80"/>
      <c r="ZJ3" s="80"/>
      <c r="ZK3" s="80"/>
      <c r="ZL3" s="80"/>
      <c r="ZM3" s="80"/>
      <c r="ZN3" s="80"/>
      <c r="ZO3" s="80"/>
      <c r="ZP3" s="80"/>
      <c r="ZQ3" s="80"/>
      <c r="ZR3" s="80"/>
      <c r="ZS3" s="80"/>
      <c r="ZT3" s="80"/>
      <c r="ZU3" s="80"/>
      <c r="ZV3" s="80"/>
      <c r="ZW3" s="80"/>
      <c r="ZX3" s="80"/>
      <c r="ZY3" s="80"/>
      <c r="ZZ3" s="80"/>
      <c r="AAA3" s="80"/>
      <c r="AAB3" s="80"/>
      <c r="AAC3" s="80"/>
      <c r="AAD3" s="80"/>
      <c r="AAE3" s="80"/>
      <c r="AAF3" s="80"/>
      <c r="AAG3" s="80"/>
      <c r="AAH3" s="80"/>
      <c r="AAI3" s="80"/>
      <c r="AAJ3" s="80"/>
      <c r="AAK3" s="80"/>
      <c r="AAL3" s="80"/>
      <c r="AAM3" s="80"/>
      <c r="AAN3" s="80"/>
      <c r="AAO3" s="80"/>
      <c r="AAP3" s="80"/>
      <c r="AAQ3" s="80"/>
      <c r="AAR3" s="80"/>
      <c r="AAS3" s="80"/>
      <c r="AAT3" s="80"/>
      <c r="AAU3" s="80"/>
      <c r="AAV3" s="80"/>
      <c r="AAW3" s="80"/>
      <c r="AAX3" s="80"/>
      <c r="AAY3" s="80"/>
      <c r="AAZ3" s="80"/>
      <c r="ABA3" s="80"/>
      <c r="ABB3" s="80"/>
      <c r="ABC3" s="80"/>
      <c r="ABD3" s="80"/>
      <c r="ABE3" s="80"/>
      <c r="ABF3" s="80"/>
      <c r="ABG3" s="80"/>
      <c r="ABH3" s="80"/>
      <c r="ABI3" s="80"/>
      <c r="ABJ3" s="80"/>
      <c r="ABK3" s="80"/>
      <c r="ABL3" s="80"/>
      <c r="ABM3" s="80"/>
      <c r="ABN3" s="80"/>
      <c r="ABO3" s="80"/>
      <c r="ABP3" s="80"/>
      <c r="ABQ3" s="80"/>
      <c r="ABR3" s="80"/>
      <c r="ABS3" s="80"/>
      <c r="ABT3" s="80"/>
      <c r="ABU3" s="80"/>
      <c r="ABV3" s="80"/>
      <c r="ABW3" s="80"/>
      <c r="ABX3" s="80"/>
      <c r="ABY3" s="80"/>
      <c r="ABZ3" s="80"/>
      <c r="ACA3" s="80"/>
      <c r="ACB3" s="80"/>
      <c r="ACC3" s="80"/>
      <c r="ACD3" s="80"/>
      <c r="ACE3" s="80"/>
      <c r="ACF3" s="80"/>
      <c r="ACG3" s="80"/>
      <c r="ACH3" s="80"/>
      <c r="ACI3" s="80"/>
      <c r="ACJ3" s="80"/>
      <c r="ACK3" s="80"/>
      <c r="ACL3" s="80"/>
      <c r="ACM3" s="80"/>
      <c r="ACN3" s="80"/>
      <c r="ACO3" s="80"/>
      <c r="ACP3" s="80"/>
      <c r="ACQ3" s="80"/>
      <c r="ACR3" s="80"/>
      <c r="ACS3" s="80"/>
      <c r="ACT3" s="80"/>
      <c r="ACU3" s="80"/>
      <c r="ACV3" s="80"/>
      <c r="ACW3" s="80"/>
      <c r="ACX3" s="80"/>
      <c r="ACY3" s="80"/>
      <c r="ACZ3" s="80"/>
      <c r="ADA3" s="80"/>
      <c r="ADB3" s="80"/>
      <c r="ADC3" s="80"/>
      <c r="ADD3" s="80"/>
      <c r="ADE3" s="80"/>
      <c r="ADF3" s="80"/>
      <c r="ADG3" s="80"/>
      <c r="ADH3" s="80"/>
      <c r="ADI3" s="80"/>
      <c r="ADJ3" s="80"/>
      <c r="ADK3" s="80"/>
      <c r="ADL3" s="80"/>
      <c r="ADM3" s="80"/>
      <c r="ADN3" s="80"/>
      <c r="ADO3" s="80"/>
      <c r="ADP3" s="80"/>
      <c r="ADQ3" s="80"/>
      <c r="ADR3" s="80"/>
      <c r="ADS3" s="80"/>
      <c r="ADT3" s="80"/>
      <c r="ADU3" s="80"/>
      <c r="ADV3" s="80"/>
      <c r="ADW3" s="80"/>
      <c r="ADX3" s="80"/>
      <c r="ADY3" s="80"/>
      <c r="ADZ3" s="80"/>
      <c r="AEA3" s="80"/>
      <c r="AEB3" s="80"/>
      <c r="AEC3" s="80"/>
      <c r="AED3" s="80"/>
      <c r="AEE3" s="80"/>
      <c r="AEF3" s="80"/>
      <c r="AEG3" s="80"/>
      <c r="AEH3" s="80"/>
      <c r="AEI3" s="80"/>
      <c r="AEJ3" s="80"/>
      <c r="AEK3" s="80"/>
      <c r="AEL3" s="80"/>
      <c r="AEM3" s="80"/>
      <c r="AEN3" s="80"/>
      <c r="AEO3" s="80"/>
      <c r="AEP3" s="80"/>
      <c r="AEQ3" s="80"/>
      <c r="AER3" s="80"/>
      <c r="AES3" s="80"/>
      <c r="AET3" s="80"/>
      <c r="AEU3" s="80"/>
      <c r="AEV3" s="80"/>
      <c r="AEW3" s="80"/>
      <c r="AEX3" s="80"/>
      <c r="AEY3" s="80"/>
      <c r="AEZ3" s="80"/>
      <c r="AFA3" s="80"/>
      <c r="AFB3" s="80"/>
      <c r="AFC3" s="80"/>
      <c r="AFD3" s="80"/>
      <c r="AFE3" s="80"/>
      <c r="AFF3" s="80"/>
      <c r="AFG3" s="80"/>
      <c r="AFH3" s="80"/>
      <c r="AFI3" s="80"/>
      <c r="AFJ3" s="80"/>
      <c r="AFK3" s="80"/>
      <c r="AFL3" s="80"/>
      <c r="AFM3" s="80"/>
      <c r="AFN3" s="80"/>
      <c r="AFO3" s="80"/>
      <c r="AFP3" s="80"/>
      <c r="AFQ3" s="80"/>
      <c r="AFR3" s="80"/>
      <c r="AFS3" s="80"/>
      <c r="AFT3" s="80"/>
      <c r="AFU3" s="80"/>
      <c r="AFV3" s="80"/>
      <c r="AFW3" s="80"/>
      <c r="AFX3" s="80"/>
      <c r="AFY3" s="80"/>
      <c r="AFZ3" s="80"/>
      <c r="AGA3" s="80"/>
      <c r="AGB3" s="80"/>
      <c r="AGC3" s="80"/>
      <c r="AGD3" s="80"/>
      <c r="AGE3" s="80"/>
      <c r="AGF3" s="80"/>
      <c r="AGG3" s="80"/>
      <c r="AGH3" s="80"/>
      <c r="AGI3" s="80"/>
      <c r="AGJ3" s="80"/>
      <c r="AGK3" s="80"/>
      <c r="AGL3" s="80"/>
      <c r="AGM3" s="80"/>
      <c r="AGN3" s="80"/>
      <c r="AGO3" s="80"/>
      <c r="AGP3" s="80"/>
      <c r="AGQ3" s="80"/>
      <c r="AGR3" s="80"/>
      <c r="AGS3" s="80"/>
      <c r="AGT3" s="80"/>
      <c r="AGU3" s="80"/>
      <c r="AGV3" s="80"/>
      <c r="AGW3" s="80"/>
      <c r="AGX3" s="80"/>
      <c r="AGY3" s="80"/>
      <c r="AGZ3" s="80"/>
      <c r="AHA3" s="80"/>
      <c r="AHB3" s="80"/>
      <c r="AHC3" s="80"/>
      <c r="AHD3" s="80"/>
      <c r="AHE3" s="80"/>
      <c r="AHF3" s="80"/>
      <c r="AHG3" s="80"/>
      <c r="AHH3" s="80"/>
      <c r="AHI3" s="80"/>
      <c r="AHJ3" s="80"/>
      <c r="AHK3" s="80"/>
      <c r="AHL3" s="80"/>
      <c r="AHM3" s="80"/>
      <c r="AHN3" s="80"/>
      <c r="AHO3" s="80"/>
      <c r="AHP3" s="80"/>
      <c r="AHQ3" s="80"/>
      <c r="AHR3" s="80"/>
      <c r="AHS3" s="80"/>
      <c r="AHT3" s="80"/>
      <c r="AHU3" s="80"/>
      <c r="AHV3" s="80"/>
      <c r="AHW3" s="80"/>
      <c r="AHX3" s="80"/>
      <c r="AHY3" s="80"/>
      <c r="AHZ3" s="80"/>
      <c r="AIA3" s="80"/>
      <c r="AIB3" s="80"/>
      <c r="AIC3" s="80"/>
      <c r="AID3" s="80"/>
      <c r="AIE3" s="80"/>
      <c r="AIF3" s="80"/>
      <c r="AIG3" s="80"/>
      <c r="AIH3" s="80"/>
      <c r="AII3" s="80"/>
      <c r="AIJ3" s="80"/>
      <c r="AIK3" s="80"/>
      <c r="AIL3" s="80"/>
      <c r="AIM3" s="80"/>
      <c r="AIN3" s="80"/>
      <c r="AIO3" s="80"/>
      <c r="AIP3" s="80"/>
      <c r="AIQ3" s="80"/>
      <c r="AIR3" s="80"/>
      <c r="AIS3" s="80"/>
      <c r="AIT3" s="80"/>
      <c r="AIU3" s="80"/>
      <c r="AIV3" s="80"/>
      <c r="AIW3" s="80"/>
      <c r="AIX3" s="80"/>
      <c r="AIY3" s="80"/>
      <c r="AIZ3" s="80"/>
      <c r="AJA3" s="80"/>
      <c r="AJB3" s="80"/>
      <c r="AJC3" s="80"/>
      <c r="AJD3" s="80"/>
      <c r="AJE3" s="80"/>
      <c r="AJF3" s="80"/>
      <c r="AJG3" s="80"/>
      <c r="AJH3" s="80"/>
      <c r="AJI3" s="80"/>
      <c r="AJJ3" s="80"/>
      <c r="AJK3" s="80"/>
      <c r="AJL3" s="80"/>
      <c r="AJM3" s="80"/>
      <c r="AJN3" s="80"/>
      <c r="AJO3" s="80"/>
      <c r="AJP3" s="80"/>
      <c r="AJQ3" s="80"/>
      <c r="AJR3" s="80"/>
      <c r="AJS3" s="80"/>
      <c r="AJT3" s="80"/>
      <c r="AJU3" s="80"/>
      <c r="AJV3" s="80"/>
      <c r="AJW3" s="80"/>
      <c r="AJX3" s="80"/>
      <c r="AJY3" s="80"/>
      <c r="AJZ3" s="80"/>
      <c r="AKA3" s="80"/>
      <c r="AKB3" s="80"/>
      <c r="AKC3" s="80"/>
      <c r="AKD3" s="80"/>
      <c r="AKE3" s="80"/>
      <c r="AKF3" s="80"/>
      <c r="AKG3" s="80"/>
      <c r="AKH3" s="80"/>
      <c r="AKI3" s="80"/>
      <c r="AKJ3" s="80"/>
      <c r="AKK3" s="80"/>
      <c r="AKL3" s="80"/>
      <c r="AKM3" s="80"/>
      <c r="AKN3" s="80"/>
      <c r="AKO3" s="80"/>
      <c r="AKP3" s="80"/>
      <c r="AKQ3" s="80"/>
      <c r="AKR3" s="80"/>
      <c r="AKS3" s="80"/>
      <c r="AKT3" s="80"/>
      <c r="AKU3" s="80"/>
      <c r="AKV3" s="80"/>
      <c r="AKW3" s="80"/>
      <c r="AKX3" s="80"/>
      <c r="AKY3" s="80"/>
      <c r="AKZ3" s="80"/>
      <c r="ALA3" s="80"/>
      <c r="ALB3" s="80"/>
      <c r="ALC3" s="80"/>
      <c r="ALD3" s="80"/>
      <c r="ALE3" s="80"/>
      <c r="ALF3" s="80"/>
      <c r="ALG3" s="80"/>
      <c r="ALH3" s="80"/>
      <c r="ALI3" s="80"/>
      <c r="ALJ3" s="80"/>
      <c r="ALK3" s="80"/>
      <c r="ALL3" s="80"/>
      <c r="ALM3" s="80"/>
      <c r="ALN3" s="80"/>
      <c r="ALO3" s="80"/>
      <c r="ALP3" s="80"/>
      <c r="ALQ3" s="80"/>
      <c r="ALR3" s="80"/>
      <c r="ALS3" s="80"/>
      <c r="ALT3" s="80"/>
      <c r="ALU3" s="80"/>
      <c r="ALV3" s="80"/>
      <c r="ALW3" s="80"/>
      <c r="ALX3" s="80"/>
      <c r="ALY3" s="80"/>
      <c r="ALZ3" s="80"/>
      <c r="AMA3" s="80"/>
      <c r="AMB3" s="80"/>
      <c r="AMC3" s="80"/>
      <c r="AMD3" s="80"/>
      <c r="AME3" s="80"/>
      <c r="AMF3" s="80"/>
      <c r="AMG3" s="80"/>
      <c r="AMH3" s="80"/>
      <c r="AMI3" s="80"/>
      <c r="AMJ3" s="80"/>
      <c r="AMK3" s="80"/>
      <c r="AML3" s="80"/>
      <c r="AMM3" s="80"/>
      <c r="AMN3" s="80"/>
      <c r="AMO3" s="80"/>
      <c r="AMP3" s="80"/>
      <c r="AMQ3" s="80"/>
      <c r="AMR3" s="80"/>
      <c r="AMS3" s="80"/>
      <c r="AMT3" s="80"/>
      <c r="AMU3" s="80"/>
      <c r="AMV3" s="80"/>
      <c r="AMW3" s="80"/>
      <c r="AMX3" s="80"/>
      <c r="AMY3" s="80"/>
      <c r="AMZ3" s="80"/>
      <c r="ANA3" s="80"/>
      <c r="ANB3" s="80"/>
      <c r="ANC3" s="80"/>
      <c r="AND3" s="80"/>
      <c r="ANE3" s="80"/>
      <c r="ANF3" s="80"/>
      <c r="ANG3" s="80"/>
      <c r="ANH3" s="80"/>
      <c r="ANI3" s="80"/>
      <c r="ANJ3" s="80"/>
      <c r="ANK3" s="80"/>
      <c r="ANL3" s="80"/>
      <c r="ANM3" s="80"/>
      <c r="ANN3" s="80"/>
      <c r="ANO3" s="80"/>
      <c r="ANP3" s="80"/>
      <c r="ANQ3" s="80"/>
      <c r="ANR3" s="80"/>
      <c r="ANS3" s="80"/>
      <c r="ANT3" s="80"/>
      <c r="ANU3" s="80"/>
      <c r="ANV3" s="80"/>
      <c r="ANW3" s="80"/>
      <c r="ANX3" s="80"/>
      <c r="ANY3" s="80"/>
      <c r="ANZ3" s="80"/>
      <c r="AOA3" s="80"/>
      <c r="AOB3" s="80"/>
      <c r="AOC3" s="80"/>
      <c r="AOD3" s="80"/>
      <c r="AOE3" s="80"/>
      <c r="AOF3" s="80"/>
      <c r="AOG3" s="80"/>
      <c r="AOH3" s="80"/>
      <c r="AOI3" s="80"/>
      <c r="AOJ3" s="80"/>
      <c r="AOK3" s="80"/>
      <c r="AOL3" s="80"/>
      <c r="AOM3" s="80"/>
      <c r="AON3" s="80"/>
      <c r="AOO3" s="80"/>
      <c r="AOP3" s="80"/>
      <c r="AOQ3" s="80"/>
      <c r="AOR3" s="80"/>
      <c r="AOS3" s="80"/>
      <c r="AOT3" s="80"/>
      <c r="AOU3" s="80"/>
      <c r="AOV3" s="80"/>
      <c r="AOW3" s="80"/>
      <c r="AOX3" s="80"/>
      <c r="AOY3" s="80"/>
      <c r="AOZ3" s="80"/>
      <c r="APA3" s="80"/>
      <c r="APB3" s="80"/>
      <c r="APC3" s="80"/>
      <c r="APD3" s="80"/>
      <c r="APE3" s="80"/>
      <c r="APF3" s="80"/>
      <c r="APG3" s="80"/>
      <c r="APH3" s="80"/>
      <c r="API3" s="80"/>
      <c r="APJ3" s="80"/>
      <c r="APK3" s="80"/>
      <c r="APL3" s="80"/>
      <c r="APM3" s="80"/>
      <c r="APN3" s="80"/>
      <c r="APO3" s="80"/>
      <c r="APP3" s="80"/>
      <c r="APQ3" s="80"/>
      <c r="APR3" s="80"/>
      <c r="APS3" s="80"/>
      <c r="APT3" s="80"/>
      <c r="APU3" s="80"/>
      <c r="APV3" s="80"/>
      <c r="APW3" s="80"/>
      <c r="APX3" s="80"/>
      <c r="APY3" s="80"/>
      <c r="APZ3" s="80"/>
      <c r="AQA3" s="80"/>
      <c r="AQB3" s="80"/>
      <c r="AQC3" s="80"/>
      <c r="AQD3" s="80"/>
      <c r="AQE3" s="80"/>
      <c r="AQF3" s="80"/>
      <c r="AQG3" s="80"/>
      <c r="AQH3" s="80"/>
      <c r="AQI3" s="80"/>
      <c r="AQJ3" s="80"/>
      <c r="AQK3" s="80"/>
      <c r="AQL3" s="80"/>
      <c r="AQM3" s="80"/>
      <c r="AQN3" s="80"/>
      <c r="AQO3" s="80"/>
      <c r="AQP3" s="80"/>
      <c r="AQQ3" s="80"/>
      <c r="AQR3" s="80"/>
      <c r="AQS3" s="80"/>
      <c r="AQT3" s="80"/>
      <c r="AQU3" s="80"/>
      <c r="AQV3" s="80"/>
      <c r="AQW3" s="80"/>
      <c r="AQX3" s="80"/>
      <c r="AQY3" s="80"/>
      <c r="AQZ3" s="80"/>
      <c r="ARA3" s="80"/>
      <c r="ARB3" s="80"/>
      <c r="ARC3" s="80"/>
      <c r="ARD3" s="80"/>
      <c r="ARE3" s="80"/>
      <c r="ARF3" s="80"/>
      <c r="ARG3" s="80"/>
      <c r="ARH3" s="80"/>
      <c r="ARI3" s="80"/>
      <c r="ARJ3" s="80"/>
      <c r="ARK3" s="80"/>
      <c r="ARL3" s="80"/>
      <c r="ARM3" s="80"/>
      <c r="ARN3" s="80"/>
      <c r="ARO3" s="80"/>
      <c r="ARP3" s="80"/>
      <c r="ARQ3" s="80"/>
      <c r="ARR3" s="80"/>
      <c r="ARS3" s="80"/>
      <c r="ART3" s="80"/>
      <c r="ARU3" s="80"/>
      <c r="ARV3" s="80"/>
      <c r="ARW3" s="80"/>
      <c r="ARX3" s="80"/>
      <c r="ARY3" s="80"/>
      <c r="ARZ3" s="80"/>
      <c r="ASA3" s="80"/>
      <c r="ASB3" s="80"/>
      <c r="ASC3" s="80"/>
      <c r="ASD3" s="80"/>
      <c r="ASE3" s="80"/>
      <c r="ASF3" s="80"/>
      <c r="ASG3" s="80"/>
      <c r="ASH3" s="80"/>
      <c r="ASI3" s="80"/>
      <c r="ASJ3" s="80"/>
      <c r="ASK3" s="80"/>
      <c r="ASL3" s="80"/>
      <c r="ASM3" s="80"/>
      <c r="ASN3" s="80"/>
      <c r="ASO3" s="80"/>
      <c r="ASP3" s="80"/>
      <c r="ASQ3" s="80"/>
      <c r="ASR3" s="80"/>
      <c r="ASS3" s="80"/>
      <c r="AST3" s="80"/>
      <c r="ASU3" s="80"/>
      <c r="ASV3" s="80"/>
      <c r="ASW3" s="80"/>
      <c r="ASX3" s="80"/>
      <c r="ASY3" s="80"/>
      <c r="ASZ3" s="80"/>
      <c r="ATA3" s="80"/>
      <c r="ATB3" s="80"/>
      <c r="ATC3" s="80"/>
      <c r="ATD3" s="80"/>
      <c r="ATE3" s="80"/>
      <c r="ATF3" s="80"/>
      <c r="ATG3" s="80"/>
      <c r="ATH3" s="80"/>
      <c r="ATI3" s="80"/>
      <c r="ATJ3" s="80"/>
      <c r="ATK3" s="80"/>
      <c r="ATL3" s="80"/>
      <c r="ATM3" s="80"/>
      <c r="ATN3" s="80"/>
      <c r="ATO3" s="80"/>
      <c r="ATP3" s="80"/>
      <c r="ATQ3" s="80"/>
      <c r="ATR3" s="80"/>
      <c r="ATS3" s="80"/>
      <c r="ATT3" s="80"/>
      <c r="ATU3" s="80"/>
      <c r="ATV3" s="80"/>
      <c r="ATW3" s="80"/>
      <c r="ATX3" s="80"/>
      <c r="ATY3" s="80"/>
      <c r="ATZ3" s="80"/>
      <c r="AUA3" s="80"/>
      <c r="AUB3" s="80"/>
      <c r="AUC3" s="80"/>
      <c r="AUD3" s="80"/>
      <c r="AUE3" s="80"/>
      <c r="AUF3" s="80"/>
      <c r="AUG3" s="80"/>
      <c r="AUH3" s="80"/>
      <c r="AUI3" s="80"/>
      <c r="AUJ3" s="80"/>
      <c r="AUK3" s="80"/>
      <c r="AUL3" s="80"/>
      <c r="AUM3" s="80"/>
      <c r="AUN3" s="80"/>
      <c r="AUO3" s="80"/>
      <c r="AUP3" s="80"/>
      <c r="AUQ3" s="80"/>
      <c r="AUR3" s="80"/>
      <c r="AUS3" s="80"/>
      <c r="AUT3" s="80"/>
      <c r="AUU3" s="80"/>
      <c r="AUV3" s="80"/>
      <c r="AUW3" s="80"/>
      <c r="AUX3" s="80"/>
      <c r="AUY3" s="80"/>
      <c r="AUZ3" s="80"/>
      <c r="AVA3" s="80"/>
      <c r="AVB3" s="80"/>
      <c r="AVC3" s="80"/>
      <c r="AVD3" s="80"/>
      <c r="AVE3" s="80"/>
      <c r="AVF3" s="80"/>
      <c r="AVG3" s="80"/>
      <c r="AVH3" s="80"/>
      <c r="AVI3" s="80"/>
      <c r="AVJ3" s="80"/>
      <c r="AVK3" s="80"/>
      <c r="AVL3" s="80"/>
      <c r="AVM3" s="80"/>
      <c r="AVN3" s="80"/>
      <c r="AVO3" s="80"/>
      <c r="AVP3" s="80"/>
      <c r="AVQ3" s="80"/>
      <c r="AVR3" s="80"/>
      <c r="AVS3" s="80"/>
      <c r="AVT3" s="80"/>
      <c r="AVU3" s="80"/>
      <c r="AVV3" s="80"/>
      <c r="AVW3" s="80"/>
      <c r="AVX3" s="80"/>
      <c r="AVY3" s="80"/>
      <c r="AVZ3" s="80"/>
      <c r="AWA3" s="80"/>
      <c r="AWB3" s="80"/>
      <c r="AWC3" s="80"/>
      <c r="AWD3" s="80"/>
      <c r="AWE3" s="80"/>
      <c r="AWF3" s="80"/>
      <c r="AWG3" s="80"/>
      <c r="AWH3" s="80"/>
      <c r="AWI3" s="80"/>
      <c r="AWJ3" s="80"/>
      <c r="AWK3" s="80"/>
      <c r="AWL3" s="80"/>
      <c r="AWM3" s="80"/>
      <c r="AWN3" s="80"/>
      <c r="AWO3" s="80"/>
      <c r="AWP3" s="80"/>
      <c r="AWQ3" s="80"/>
      <c r="AWR3" s="80"/>
      <c r="AWS3" s="80"/>
      <c r="AWT3" s="80"/>
      <c r="AWU3" s="80"/>
      <c r="AWV3" s="80"/>
      <c r="AWW3" s="80"/>
      <c r="AWX3" s="80"/>
      <c r="AWY3" s="80"/>
      <c r="AWZ3" s="80"/>
      <c r="AXA3" s="80"/>
      <c r="AXB3" s="80"/>
      <c r="AXC3" s="80"/>
      <c r="AXD3" s="80"/>
      <c r="AXE3" s="80"/>
      <c r="AXF3" s="80"/>
      <c r="AXG3" s="80"/>
      <c r="AXH3" s="80"/>
      <c r="AXI3" s="80"/>
      <c r="AXJ3" s="80"/>
      <c r="AXK3" s="80"/>
      <c r="AXL3" s="80"/>
      <c r="AXM3" s="80"/>
      <c r="AXN3" s="80"/>
      <c r="AXO3" s="80"/>
      <c r="AXP3" s="80"/>
      <c r="AXQ3" s="80"/>
      <c r="AXR3" s="80"/>
      <c r="AXS3" s="80"/>
      <c r="AXT3" s="80"/>
      <c r="AXU3" s="80"/>
      <c r="AXV3" s="80"/>
      <c r="AXW3" s="80"/>
      <c r="AXX3" s="80"/>
      <c r="AXY3" s="80"/>
      <c r="AXZ3" s="80"/>
      <c r="AYA3" s="80"/>
      <c r="AYB3" s="80"/>
      <c r="AYC3" s="80"/>
      <c r="AYD3" s="80"/>
      <c r="AYE3" s="80"/>
      <c r="AYF3" s="80"/>
      <c r="AYG3" s="80"/>
      <c r="AYH3" s="80"/>
      <c r="AYI3" s="80"/>
      <c r="AYJ3" s="80"/>
      <c r="AYK3" s="80"/>
      <c r="AYL3" s="80"/>
      <c r="AYM3" s="80"/>
      <c r="AYN3" s="80"/>
      <c r="AYO3" s="80"/>
      <c r="AYP3" s="80"/>
      <c r="AYQ3" s="80"/>
      <c r="AYR3" s="80"/>
      <c r="AYS3" s="80"/>
      <c r="AYT3" s="80"/>
      <c r="AYU3" s="80"/>
      <c r="AYV3" s="80"/>
      <c r="AYW3" s="80"/>
      <c r="AYX3" s="80"/>
      <c r="AYY3" s="80"/>
      <c r="AYZ3" s="80"/>
      <c r="AZA3" s="80"/>
      <c r="AZB3" s="80"/>
      <c r="AZC3" s="80"/>
      <c r="AZD3" s="80"/>
      <c r="AZE3" s="80"/>
      <c r="AZF3" s="80"/>
      <c r="AZG3" s="80"/>
      <c r="AZH3" s="80"/>
      <c r="AZI3" s="80"/>
      <c r="AZJ3" s="80"/>
      <c r="AZK3" s="80"/>
      <c r="AZL3" s="80"/>
      <c r="AZM3" s="80"/>
      <c r="AZN3" s="80"/>
      <c r="AZO3" s="80"/>
      <c r="AZP3" s="80"/>
      <c r="AZQ3" s="80"/>
      <c r="AZR3" s="80"/>
      <c r="AZS3" s="80"/>
      <c r="AZT3" s="80"/>
      <c r="AZU3" s="80"/>
      <c r="AZV3" s="80"/>
      <c r="AZW3" s="80"/>
      <c r="AZX3" s="80"/>
      <c r="AZY3" s="80"/>
      <c r="AZZ3" s="80"/>
      <c r="BAA3" s="80"/>
      <c r="BAB3" s="80"/>
      <c r="BAC3" s="80"/>
      <c r="BAD3" s="80"/>
      <c r="BAE3" s="80"/>
      <c r="BAF3" s="80"/>
      <c r="BAG3" s="80"/>
      <c r="BAH3" s="80"/>
      <c r="BAI3" s="80"/>
      <c r="BAJ3" s="80"/>
      <c r="BAK3" s="80"/>
      <c r="BAL3" s="80"/>
      <c r="BAM3" s="80"/>
      <c r="BAN3" s="80"/>
      <c r="BAO3" s="80"/>
      <c r="BAP3" s="80"/>
      <c r="BAQ3" s="80"/>
      <c r="BAR3" s="80"/>
      <c r="BAS3" s="80"/>
      <c r="BAT3" s="80"/>
      <c r="BAU3" s="80"/>
      <c r="BAV3" s="80"/>
      <c r="BAW3" s="80"/>
      <c r="BAX3" s="80"/>
      <c r="BAY3" s="80"/>
      <c r="BAZ3" s="80"/>
      <c r="BBA3" s="80"/>
      <c r="BBB3" s="80"/>
      <c r="BBC3" s="80"/>
      <c r="BBD3" s="80"/>
      <c r="BBE3" s="80"/>
      <c r="BBF3" s="80"/>
      <c r="BBG3" s="80"/>
      <c r="BBH3" s="80"/>
      <c r="BBI3" s="80"/>
      <c r="BBJ3" s="80"/>
      <c r="BBK3" s="80"/>
      <c r="BBL3" s="80"/>
      <c r="BBM3" s="80"/>
      <c r="BBN3" s="80"/>
      <c r="BBO3" s="80"/>
      <c r="BBP3" s="80"/>
      <c r="BBQ3" s="80"/>
      <c r="BBR3" s="80"/>
      <c r="BBS3" s="80"/>
      <c r="BBT3" s="80"/>
      <c r="BBU3" s="80"/>
      <c r="BBV3" s="80"/>
      <c r="BBW3" s="80"/>
      <c r="BBX3" s="80"/>
      <c r="BBY3" s="80"/>
      <c r="BBZ3" s="80"/>
      <c r="BCA3" s="80"/>
      <c r="BCB3" s="80"/>
      <c r="BCC3" s="80"/>
      <c r="BCD3" s="80"/>
      <c r="BCE3" s="80"/>
      <c r="BCF3" s="80"/>
      <c r="BCG3" s="80"/>
      <c r="BCH3" s="80"/>
      <c r="BCI3" s="80"/>
      <c r="BCJ3" s="80"/>
      <c r="BCK3" s="80"/>
      <c r="BCL3" s="80"/>
      <c r="BCM3" s="80"/>
      <c r="BCN3" s="80"/>
      <c r="BCO3" s="80"/>
      <c r="BCP3" s="80"/>
      <c r="BCQ3" s="80"/>
      <c r="BCR3" s="80"/>
      <c r="BCS3" s="80"/>
      <c r="BCT3" s="80"/>
      <c r="BCU3" s="80"/>
      <c r="BCV3" s="80"/>
      <c r="BCW3" s="80"/>
      <c r="BCX3" s="80"/>
      <c r="BCY3" s="80"/>
      <c r="BCZ3" s="80"/>
      <c r="BDA3" s="80"/>
      <c r="BDB3" s="80"/>
      <c r="BDC3" s="80"/>
      <c r="BDD3" s="80"/>
      <c r="BDE3" s="80"/>
      <c r="BDF3" s="80"/>
      <c r="BDG3" s="80"/>
      <c r="BDH3" s="80"/>
      <c r="BDI3" s="80"/>
      <c r="BDJ3" s="80"/>
      <c r="BDK3" s="80"/>
      <c r="BDL3" s="80"/>
      <c r="BDM3" s="80"/>
      <c r="BDN3" s="80"/>
      <c r="BDO3" s="80"/>
      <c r="BDP3" s="80"/>
      <c r="BDQ3" s="80"/>
      <c r="BDR3" s="80"/>
      <c r="BDS3" s="80"/>
      <c r="BDT3" s="80"/>
      <c r="BDU3" s="80"/>
      <c r="BDV3" s="80"/>
      <c r="BDW3" s="80"/>
      <c r="BDX3" s="80"/>
      <c r="BDY3" s="80"/>
      <c r="BDZ3" s="80"/>
      <c r="BEA3" s="80"/>
      <c r="BEB3" s="80"/>
      <c r="BEC3" s="80"/>
      <c r="BED3" s="80"/>
      <c r="BEE3" s="80"/>
      <c r="BEF3" s="80"/>
      <c r="BEG3" s="80"/>
      <c r="BEH3" s="80"/>
      <c r="BEI3" s="80"/>
      <c r="BEJ3" s="80"/>
      <c r="BEK3" s="80"/>
      <c r="BEL3" s="80"/>
      <c r="BEM3" s="80"/>
      <c r="BEN3" s="80"/>
      <c r="BEO3" s="80"/>
      <c r="BEP3" s="80"/>
      <c r="BEQ3" s="80"/>
      <c r="BER3" s="80"/>
      <c r="BES3" s="80"/>
      <c r="BET3" s="80"/>
      <c r="BEU3" s="80"/>
      <c r="BEV3" s="80"/>
      <c r="BEW3" s="80"/>
      <c r="BEX3" s="80"/>
      <c r="BEY3" s="80"/>
      <c r="BEZ3" s="80"/>
      <c r="BFA3" s="80"/>
      <c r="BFB3" s="80"/>
      <c r="BFC3" s="80"/>
      <c r="BFD3" s="80"/>
      <c r="BFE3" s="80"/>
      <c r="BFF3" s="80"/>
      <c r="BFG3" s="80"/>
      <c r="BFH3" s="80"/>
      <c r="BFI3" s="80"/>
      <c r="BFJ3" s="80"/>
      <c r="BFK3" s="80"/>
      <c r="BFL3" s="80"/>
      <c r="BFM3" s="80"/>
      <c r="BFN3" s="80"/>
      <c r="BFO3" s="80"/>
      <c r="BFP3" s="80"/>
      <c r="BFQ3" s="80"/>
      <c r="BFR3" s="80"/>
      <c r="BFS3" s="80"/>
      <c r="BFT3" s="80"/>
      <c r="BFU3" s="80"/>
      <c r="BFV3" s="80"/>
      <c r="BFW3" s="80"/>
      <c r="BFX3" s="80"/>
      <c r="BFY3" s="80"/>
      <c r="BFZ3" s="80"/>
      <c r="BGA3" s="80"/>
      <c r="BGB3" s="80"/>
      <c r="BGC3" s="80"/>
      <c r="BGD3" s="80"/>
      <c r="BGE3" s="80"/>
      <c r="BGF3" s="80"/>
      <c r="BGG3" s="80"/>
      <c r="BGH3" s="80"/>
      <c r="BGI3" s="80"/>
      <c r="BGJ3" s="80"/>
      <c r="BGK3" s="80"/>
      <c r="BGL3" s="80"/>
      <c r="BGM3" s="80"/>
      <c r="BGN3" s="80"/>
      <c r="BGO3" s="80"/>
      <c r="BGP3" s="80"/>
      <c r="BGQ3" s="80"/>
      <c r="BGR3" s="80"/>
      <c r="BGS3" s="80"/>
      <c r="BGT3" s="80"/>
      <c r="BGU3" s="80"/>
      <c r="BGV3" s="80"/>
      <c r="BGW3" s="80"/>
      <c r="BGX3" s="80"/>
      <c r="BGY3" s="80"/>
      <c r="BGZ3" s="80"/>
      <c r="BHA3" s="80"/>
      <c r="BHB3" s="80"/>
      <c r="BHC3" s="80"/>
      <c r="BHD3" s="80"/>
      <c r="BHE3" s="80"/>
      <c r="BHF3" s="80"/>
      <c r="BHG3" s="80"/>
      <c r="BHH3" s="80"/>
      <c r="BHI3" s="80"/>
      <c r="BHJ3" s="80"/>
      <c r="BHK3" s="80"/>
      <c r="BHL3" s="80"/>
      <c r="BHM3" s="80"/>
      <c r="BHN3" s="80"/>
      <c r="BHO3" s="80"/>
      <c r="BHP3" s="80"/>
      <c r="BHQ3" s="80"/>
      <c r="BHR3" s="80"/>
      <c r="BHS3" s="80"/>
      <c r="BHT3" s="80"/>
      <c r="BHU3" s="80"/>
      <c r="BHV3" s="80"/>
      <c r="BHW3" s="80"/>
      <c r="BHX3" s="80"/>
      <c r="BHY3" s="80"/>
      <c r="BHZ3" s="80"/>
      <c r="BIA3" s="80"/>
      <c r="BIB3" s="80"/>
      <c r="BIC3" s="80"/>
      <c r="BID3" s="80"/>
      <c r="BIE3" s="80"/>
      <c r="BIF3" s="80"/>
      <c r="BIG3" s="80"/>
      <c r="BIH3" s="80"/>
      <c r="BII3" s="80"/>
      <c r="BIJ3" s="80"/>
      <c r="BIK3" s="80"/>
      <c r="BIL3" s="80"/>
      <c r="BIM3" s="80"/>
      <c r="BIN3" s="80"/>
      <c r="BIO3" s="80"/>
      <c r="BIP3" s="80"/>
      <c r="BIQ3" s="80"/>
      <c r="BIR3" s="80"/>
      <c r="BIS3" s="80"/>
      <c r="BIT3" s="80"/>
      <c r="BIU3" s="80"/>
      <c r="BIV3" s="80"/>
      <c r="BIW3" s="80"/>
      <c r="BIX3" s="80"/>
      <c r="BIY3" s="80"/>
      <c r="BIZ3" s="80"/>
      <c r="BJA3" s="80"/>
      <c r="BJB3" s="80"/>
      <c r="BJC3" s="80"/>
      <c r="BJD3" s="80"/>
      <c r="BJE3" s="80"/>
      <c r="BJF3" s="80"/>
      <c r="BJG3" s="80"/>
      <c r="BJH3" s="80"/>
      <c r="BJI3" s="80"/>
      <c r="BJJ3" s="80"/>
      <c r="BJK3" s="80"/>
      <c r="BJL3" s="80"/>
      <c r="BJM3" s="80"/>
      <c r="BJN3" s="80"/>
      <c r="BJO3" s="80"/>
      <c r="BJP3" s="80"/>
      <c r="BJQ3" s="80"/>
      <c r="BJR3" s="80"/>
      <c r="BJS3" s="80"/>
      <c r="BJT3" s="80"/>
      <c r="BJU3" s="80"/>
      <c r="BJV3" s="80"/>
      <c r="BJW3" s="80"/>
      <c r="BJX3" s="80"/>
      <c r="BJY3" s="80"/>
      <c r="BJZ3" s="80"/>
      <c r="BKA3" s="80"/>
      <c r="BKB3" s="80"/>
      <c r="BKC3" s="80"/>
      <c r="BKD3" s="80"/>
      <c r="BKE3" s="80"/>
      <c r="BKF3" s="80"/>
      <c r="BKG3" s="80"/>
      <c r="BKH3" s="80"/>
      <c r="BKI3" s="80"/>
      <c r="BKJ3" s="80"/>
      <c r="BKK3" s="80"/>
      <c r="BKL3" s="80"/>
      <c r="BKM3" s="80"/>
      <c r="BKN3" s="80"/>
      <c r="BKO3" s="80"/>
      <c r="BKP3" s="80"/>
      <c r="BKQ3" s="80"/>
      <c r="BKR3" s="80"/>
      <c r="BKS3" s="80"/>
      <c r="BKT3" s="80"/>
      <c r="BKU3" s="80"/>
      <c r="BKV3" s="80"/>
      <c r="BKW3" s="80"/>
      <c r="BKX3" s="80"/>
      <c r="BKY3" s="80"/>
      <c r="BKZ3" s="80"/>
      <c r="BLA3" s="80"/>
      <c r="BLB3" s="80"/>
      <c r="BLC3" s="80"/>
      <c r="BLD3" s="80"/>
      <c r="BLE3" s="80"/>
      <c r="BLF3" s="80"/>
      <c r="BLG3" s="80"/>
      <c r="BLH3" s="80"/>
      <c r="BLI3" s="80"/>
      <c r="BLJ3" s="80"/>
      <c r="BLK3" s="80"/>
      <c r="BLL3" s="80"/>
      <c r="BLM3" s="80"/>
      <c r="BLN3" s="80"/>
      <c r="BLO3" s="80"/>
      <c r="BLP3" s="80"/>
      <c r="BLQ3" s="80"/>
      <c r="BLR3" s="80"/>
      <c r="BLS3" s="80"/>
      <c r="BLT3" s="80"/>
      <c r="BLU3" s="80"/>
      <c r="BLV3" s="80"/>
      <c r="BLW3" s="80"/>
      <c r="BLX3" s="80"/>
      <c r="BLY3" s="80"/>
      <c r="BLZ3" s="80"/>
      <c r="BMA3" s="80"/>
      <c r="BMB3" s="80"/>
      <c r="BMC3" s="80"/>
      <c r="BMD3" s="80"/>
      <c r="BME3" s="80"/>
      <c r="BMF3" s="80"/>
      <c r="BMG3" s="80"/>
      <c r="BMH3" s="80"/>
      <c r="BMI3" s="80"/>
      <c r="BMJ3" s="80"/>
      <c r="BMK3" s="80"/>
      <c r="BML3" s="80"/>
      <c r="BMM3" s="80"/>
      <c r="BMN3" s="80"/>
      <c r="BMO3" s="80"/>
      <c r="BMP3" s="80"/>
      <c r="BMQ3" s="80"/>
      <c r="BMR3" s="80"/>
      <c r="BMS3" s="80"/>
      <c r="BMT3" s="80"/>
      <c r="BMU3" s="80"/>
      <c r="BMV3" s="80"/>
      <c r="BMW3" s="80"/>
      <c r="BMX3" s="80"/>
      <c r="BMY3" s="80"/>
      <c r="BMZ3" s="80"/>
      <c r="BNA3" s="80"/>
      <c r="BNB3" s="80"/>
      <c r="BNC3" s="80"/>
      <c r="BND3" s="80"/>
      <c r="BNE3" s="80"/>
      <c r="BNF3" s="80"/>
      <c r="BNG3" s="80"/>
      <c r="BNH3" s="80"/>
      <c r="BNI3" s="80"/>
      <c r="BNJ3" s="80"/>
      <c r="BNK3" s="80"/>
      <c r="BNL3" s="80"/>
      <c r="BNM3" s="80"/>
      <c r="BNN3" s="80"/>
      <c r="BNO3" s="80"/>
      <c r="BNP3" s="80"/>
      <c r="BNQ3" s="80"/>
      <c r="BNR3" s="80"/>
      <c r="BNS3" s="80"/>
      <c r="BNT3" s="80"/>
      <c r="BNU3" s="80"/>
      <c r="BNV3" s="80"/>
      <c r="BNW3" s="80"/>
      <c r="BNX3" s="80"/>
      <c r="BNY3" s="80"/>
      <c r="BNZ3" s="80"/>
      <c r="BOA3" s="80"/>
      <c r="BOB3" s="80"/>
      <c r="BOC3" s="80"/>
      <c r="BOD3" s="80"/>
      <c r="BOE3" s="80"/>
      <c r="BOF3" s="80"/>
      <c r="BOG3" s="80"/>
      <c r="BOH3" s="80"/>
      <c r="BOI3" s="80"/>
      <c r="BOJ3" s="80"/>
      <c r="BOK3" s="80"/>
      <c r="BOL3" s="80"/>
      <c r="BOM3" s="80"/>
      <c r="BON3" s="80"/>
      <c r="BOO3" s="80"/>
      <c r="BOP3" s="80"/>
      <c r="BOQ3" s="80"/>
      <c r="BOR3" s="80"/>
      <c r="BOS3" s="80"/>
      <c r="BOT3" s="80"/>
      <c r="BOU3" s="80"/>
      <c r="BOV3" s="80"/>
      <c r="BOW3" s="80"/>
      <c r="BOX3" s="80"/>
      <c r="BOY3" s="80"/>
      <c r="BOZ3" s="80"/>
      <c r="BPA3" s="80"/>
      <c r="BPB3" s="80"/>
      <c r="BPC3" s="80"/>
      <c r="BPD3" s="80"/>
      <c r="BPE3" s="80"/>
      <c r="BPF3" s="80"/>
      <c r="BPG3" s="80"/>
      <c r="BPH3" s="80"/>
      <c r="BPI3" s="80"/>
      <c r="BPJ3" s="80"/>
      <c r="BPK3" s="80"/>
      <c r="BPL3" s="80"/>
      <c r="BPM3" s="80"/>
      <c r="BPN3" s="80"/>
      <c r="BPO3" s="80"/>
      <c r="BPP3" s="80"/>
      <c r="BPQ3" s="80"/>
      <c r="BPR3" s="80"/>
      <c r="BPS3" s="80"/>
      <c r="BPT3" s="80"/>
      <c r="BPU3" s="80"/>
      <c r="BPV3" s="80"/>
      <c r="BPW3" s="80"/>
      <c r="BPX3" s="80"/>
      <c r="BPY3" s="80"/>
      <c r="BPZ3" s="80"/>
      <c r="BQA3" s="80"/>
      <c r="BQB3" s="80"/>
      <c r="BQC3" s="80"/>
      <c r="BQD3" s="80"/>
      <c r="BQE3" s="80"/>
      <c r="BQF3" s="80"/>
      <c r="BQG3" s="80"/>
      <c r="BQH3" s="80"/>
      <c r="BQI3" s="80"/>
      <c r="BQJ3" s="80"/>
      <c r="BQK3" s="80"/>
      <c r="BQL3" s="80"/>
      <c r="BQM3" s="80"/>
      <c r="BQN3" s="80"/>
      <c r="BQO3" s="80"/>
      <c r="BQP3" s="80"/>
      <c r="BQQ3" s="80"/>
      <c r="BQR3" s="80"/>
      <c r="BQS3" s="80"/>
      <c r="BQT3" s="80"/>
      <c r="BQU3" s="80"/>
      <c r="BQV3" s="80"/>
      <c r="BQW3" s="80"/>
      <c r="BQX3" s="80"/>
      <c r="BQY3" s="80"/>
      <c r="BQZ3" s="80"/>
      <c r="BRA3" s="80"/>
      <c r="BRB3" s="80"/>
      <c r="BRC3" s="80"/>
      <c r="BRD3" s="80"/>
      <c r="BRE3" s="80"/>
      <c r="BRF3" s="80"/>
      <c r="BRG3" s="80"/>
      <c r="BRH3" s="80"/>
      <c r="BRI3" s="80"/>
      <c r="BRJ3" s="80"/>
      <c r="BRK3" s="80"/>
      <c r="BRL3" s="80"/>
      <c r="BRM3" s="80"/>
      <c r="BRN3" s="80"/>
      <c r="BRO3" s="80"/>
      <c r="BRP3" s="80"/>
      <c r="BRQ3" s="80"/>
      <c r="BRR3" s="80"/>
      <c r="BRS3" s="80"/>
      <c r="BRT3" s="80"/>
      <c r="BRU3" s="80"/>
      <c r="BRV3" s="80"/>
      <c r="BRW3" s="80"/>
      <c r="BRX3" s="80"/>
      <c r="BRY3" s="80"/>
      <c r="BRZ3" s="80"/>
      <c r="BSA3" s="80"/>
      <c r="BSB3" s="80"/>
      <c r="BSC3" s="80"/>
      <c r="BSD3" s="80"/>
      <c r="BSE3" s="80"/>
      <c r="BSF3" s="80"/>
      <c r="BSG3" s="80"/>
      <c r="BSH3" s="80"/>
      <c r="BSI3" s="80"/>
      <c r="BSJ3" s="80"/>
      <c r="BSK3" s="80"/>
      <c r="BSL3" s="80"/>
      <c r="BSM3" s="80"/>
      <c r="BSN3" s="80"/>
      <c r="BSO3" s="80"/>
      <c r="BSP3" s="80"/>
      <c r="BSQ3" s="80"/>
      <c r="BSR3" s="80"/>
      <c r="BSS3" s="80"/>
      <c r="BST3" s="80"/>
      <c r="BSU3" s="80"/>
      <c r="BSV3" s="80"/>
      <c r="BSW3" s="80"/>
      <c r="BSX3" s="80"/>
      <c r="BSY3" s="80"/>
      <c r="BSZ3" s="80"/>
      <c r="BTA3" s="80"/>
      <c r="BTB3" s="80"/>
      <c r="BTC3" s="80"/>
      <c r="BTD3" s="80"/>
      <c r="BTE3" s="80"/>
      <c r="BTF3" s="80"/>
      <c r="BTG3" s="80"/>
      <c r="BTH3" s="80"/>
      <c r="BTI3" s="80"/>
      <c r="BTJ3" s="80"/>
      <c r="BTK3" s="80"/>
      <c r="BTL3" s="80"/>
      <c r="BTM3" s="80"/>
      <c r="BTN3" s="80"/>
      <c r="BTO3" s="80"/>
      <c r="BTP3" s="80"/>
      <c r="BTQ3" s="80"/>
      <c r="BTR3" s="80"/>
      <c r="BTS3" s="80"/>
      <c r="BTT3" s="80"/>
      <c r="BTU3" s="80"/>
      <c r="BTV3" s="80"/>
      <c r="BTW3" s="80"/>
      <c r="BTX3" s="80"/>
      <c r="BTY3" s="80"/>
      <c r="BTZ3" s="80"/>
      <c r="BUA3" s="80"/>
      <c r="BUB3" s="80"/>
      <c r="BUC3" s="80"/>
      <c r="BUD3" s="80"/>
      <c r="BUE3" s="80"/>
      <c r="BUF3" s="80"/>
      <c r="BUG3" s="80"/>
      <c r="BUH3" s="80"/>
      <c r="BUI3" s="80"/>
      <c r="BUJ3" s="80"/>
      <c r="BUK3" s="80"/>
      <c r="BUL3" s="80"/>
      <c r="BUM3" s="80"/>
      <c r="BUN3" s="80"/>
      <c r="BUO3" s="80"/>
      <c r="BUP3" s="80"/>
      <c r="BUQ3" s="80"/>
      <c r="BUR3" s="80"/>
      <c r="BUS3" s="80"/>
      <c r="BUT3" s="80"/>
      <c r="BUU3" s="80"/>
      <c r="BUV3" s="80"/>
      <c r="BUW3" s="80"/>
      <c r="BUX3" s="80"/>
      <c r="BUY3" s="80"/>
      <c r="BUZ3" s="80"/>
      <c r="BVA3" s="80"/>
      <c r="BVB3" s="80"/>
      <c r="BVC3" s="80"/>
      <c r="BVD3" s="80"/>
      <c r="BVE3" s="80"/>
      <c r="BVF3" s="80"/>
      <c r="BVG3" s="80"/>
      <c r="BVH3" s="80"/>
      <c r="BVI3" s="80"/>
      <c r="BVJ3" s="80"/>
      <c r="BVK3" s="80"/>
      <c r="BVL3" s="80"/>
      <c r="BVM3" s="80"/>
      <c r="BVN3" s="80"/>
      <c r="BVO3" s="80"/>
      <c r="BVP3" s="80"/>
      <c r="BVQ3" s="80"/>
      <c r="BVR3" s="80"/>
      <c r="BVS3" s="80"/>
      <c r="BVT3" s="80"/>
      <c r="BVU3" s="80"/>
      <c r="BVV3" s="80"/>
      <c r="BVW3" s="80"/>
      <c r="BVX3" s="80"/>
      <c r="BVY3" s="80"/>
      <c r="BVZ3" s="80"/>
      <c r="BWA3" s="80"/>
      <c r="BWB3" s="80"/>
      <c r="BWC3" s="80"/>
      <c r="BWD3" s="80"/>
      <c r="BWE3" s="80"/>
      <c r="BWF3" s="80"/>
      <c r="BWG3" s="80"/>
      <c r="BWH3" s="80"/>
      <c r="BWI3" s="80"/>
      <c r="BWJ3" s="80"/>
      <c r="BWK3" s="80"/>
      <c r="BWL3" s="80"/>
      <c r="BWM3" s="80"/>
      <c r="BWN3" s="80"/>
      <c r="BWO3" s="80"/>
      <c r="BWP3" s="80"/>
      <c r="BWQ3" s="80"/>
      <c r="BWR3" s="80"/>
      <c r="BWS3" s="80"/>
      <c r="BWT3" s="80"/>
      <c r="BWU3" s="80"/>
      <c r="BWV3" s="80"/>
      <c r="BWW3" s="80"/>
      <c r="BWX3" s="80"/>
      <c r="BWY3" s="80"/>
      <c r="BWZ3" s="80"/>
      <c r="BXA3" s="80"/>
      <c r="BXB3" s="80"/>
      <c r="BXC3" s="80"/>
      <c r="BXD3" s="80"/>
      <c r="BXE3" s="80"/>
      <c r="BXF3" s="80"/>
      <c r="BXG3" s="80"/>
      <c r="BXH3" s="80"/>
      <c r="BXI3" s="80"/>
      <c r="BXJ3" s="80"/>
      <c r="BXK3" s="80"/>
      <c r="BXL3" s="80"/>
      <c r="BXM3" s="80"/>
      <c r="BXN3" s="80"/>
      <c r="BXO3" s="80"/>
      <c r="BXP3" s="80"/>
      <c r="BXQ3" s="80"/>
      <c r="BXR3" s="80"/>
      <c r="BXS3" s="80"/>
      <c r="BXT3" s="80"/>
      <c r="BXU3" s="80"/>
      <c r="BXV3" s="80"/>
      <c r="BXW3" s="80"/>
      <c r="BXX3" s="80"/>
      <c r="BXY3" s="80"/>
      <c r="BXZ3" s="80"/>
      <c r="BYA3" s="80"/>
      <c r="BYB3" s="80"/>
      <c r="BYC3" s="80"/>
      <c r="BYD3" s="80"/>
      <c r="BYE3" s="80"/>
      <c r="BYF3" s="80"/>
      <c r="BYG3" s="80"/>
      <c r="BYH3" s="80"/>
      <c r="BYI3" s="80"/>
      <c r="BYJ3" s="80"/>
      <c r="BYK3" s="80"/>
      <c r="BYL3" s="80"/>
      <c r="BYM3" s="80"/>
      <c r="BYN3" s="80"/>
      <c r="BYO3" s="80"/>
      <c r="BYP3" s="80"/>
      <c r="BYQ3" s="80"/>
      <c r="BYR3" s="80"/>
      <c r="BYS3" s="80"/>
      <c r="BYT3" s="80"/>
      <c r="BYU3" s="80"/>
      <c r="BYV3" s="80"/>
      <c r="BYW3" s="80"/>
      <c r="BYX3" s="80"/>
      <c r="BYY3" s="80"/>
      <c r="BYZ3" s="80"/>
      <c r="BZA3" s="80"/>
      <c r="BZB3" s="80"/>
      <c r="BZC3" s="80"/>
      <c r="BZD3" s="80"/>
      <c r="BZE3" s="80"/>
      <c r="BZF3" s="80"/>
      <c r="BZG3" s="80"/>
      <c r="BZH3" s="80"/>
      <c r="BZI3" s="80"/>
      <c r="BZJ3" s="80"/>
      <c r="BZK3" s="80"/>
      <c r="BZL3" s="80"/>
      <c r="BZM3" s="80"/>
      <c r="BZN3" s="80"/>
      <c r="BZO3" s="80"/>
      <c r="BZP3" s="80"/>
      <c r="BZQ3" s="80"/>
      <c r="BZR3" s="80"/>
      <c r="BZS3" s="80"/>
      <c r="BZT3" s="80"/>
      <c r="BZU3" s="80"/>
      <c r="BZV3" s="80"/>
      <c r="BZW3" s="80"/>
      <c r="BZX3" s="80"/>
      <c r="BZY3" s="80"/>
      <c r="BZZ3" s="80"/>
      <c r="CAA3" s="80"/>
      <c r="CAB3" s="80"/>
      <c r="CAC3" s="80"/>
      <c r="CAD3" s="80"/>
      <c r="CAE3" s="80"/>
      <c r="CAF3" s="80"/>
      <c r="CAG3" s="80"/>
      <c r="CAH3" s="80"/>
      <c r="CAI3" s="80"/>
      <c r="CAJ3" s="80"/>
      <c r="CAK3" s="80"/>
      <c r="CAL3" s="80"/>
      <c r="CAM3" s="80"/>
      <c r="CAN3" s="80"/>
      <c r="CAO3" s="80"/>
      <c r="CAP3" s="80"/>
      <c r="CAQ3" s="80"/>
      <c r="CAR3" s="80"/>
      <c r="CAS3" s="80"/>
      <c r="CAT3" s="80"/>
      <c r="CAU3" s="80"/>
      <c r="CAV3" s="80"/>
      <c r="CAW3" s="80"/>
      <c r="CAX3" s="80"/>
      <c r="CAY3" s="80"/>
      <c r="CAZ3" s="80"/>
      <c r="CBA3" s="80"/>
      <c r="CBB3" s="80"/>
      <c r="CBC3" s="80"/>
      <c r="CBD3" s="80"/>
      <c r="CBE3" s="80"/>
      <c r="CBF3" s="80"/>
      <c r="CBG3" s="80"/>
      <c r="CBH3" s="80"/>
      <c r="CBI3" s="80"/>
      <c r="CBJ3" s="80"/>
      <c r="CBK3" s="80"/>
      <c r="CBL3" s="80"/>
      <c r="CBM3" s="80"/>
      <c r="CBN3" s="80"/>
      <c r="CBO3" s="80"/>
      <c r="CBP3" s="80"/>
      <c r="CBQ3" s="80"/>
      <c r="CBR3" s="80"/>
      <c r="CBS3" s="80"/>
      <c r="CBT3" s="80"/>
      <c r="CBU3" s="80"/>
      <c r="CBV3" s="80"/>
      <c r="CBW3" s="80"/>
      <c r="CBX3" s="80"/>
      <c r="CBY3" s="80"/>
      <c r="CBZ3" s="80"/>
      <c r="CCA3" s="80"/>
      <c r="CCB3" s="80"/>
      <c r="CCC3" s="80"/>
      <c r="CCD3" s="80"/>
      <c r="CCE3" s="80"/>
      <c r="CCF3" s="80"/>
      <c r="CCG3" s="80"/>
      <c r="CCH3" s="80"/>
      <c r="CCI3" s="80"/>
      <c r="CCJ3" s="80"/>
      <c r="CCK3" s="80"/>
      <c r="CCL3" s="80"/>
      <c r="CCM3" s="80"/>
      <c r="CCN3" s="80"/>
      <c r="CCO3" s="80"/>
      <c r="CCP3" s="80"/>
      <c r="CCQ3" s="80"/>
      <c r="CCR3" s="80"/>
      <c r="CCS3" s="80"/>
      <c r="CCT3" s="80"/>
      <c r="CCU3" s="80"/>
      <c r="CCV3" s="80"/>
      <c r="CCW3" s="80"/>
      <c r="CCX3" s="80"/>
      <c r="CCY3" s="80"/>
      <c r="CCZ3" s="80"/>
      <c r="CDA3" s="80"/>
      <c r="CDB3" s="80"/>
      <c r="CDC3" s="80"/>
      <c r="CDD3" s="80"/>
      <c r="CDE3" s="80"/>
      <c r="CDF3" s="80"/>
      <c r="CDG3" s="80"/>
      <c r="CDH3" s="80"/>
      <c r="CDI3" s="80"/>
      <c r="CDJ3" s="80"/>
      <c r="CDK3" s="80"/>
      <c r="CDL3" s="80"/>
      <c r="CDM3" s="80"/>
      <c r="CDN3" s="80"/>
      <c r="CDO3" s="80"/>
      <c r="CDP3" s="80"/>
      <c r="CDQ3" s="80"/>
      <c r="CDR3" s="80"/>
      <c r="CDS3" s="80"/>
      <c r="CDT3" s="80"/>
      <c r="CDU3" s="80"/>
      <c r="CDV3" s="80"/>
      <c r="CDW3" s="80"/>
      <c r="CDX3" s="80"/>
      <c r="CDY3" s="80"/>
      <c r="CDZ3" s="80"/>
      <c r="CEA3" s="80"/>
      <c r="CEB3" s="80"/>
      <c r="CEC3" s="80"/>
      <c r="CED3" s="80"/>
      <c r="CEE3" s="80"/>
      <c r="CEF3" s="80"/>
      <c r="CEG3" s="80"/>
      <c r="CEH3" s="80"/>
      <c r="CEI3" s="80"/>
      <c r="CEJ3" s="80"/>
      <c r="CEK3" s="80"/>
      <c r="CEL3" s="80"/>
      <c r="CEM3" s="80"/>
      <c r="CEN3" s="80"/>
      <c r="CEO3" s="80"/>
      <c r="CEP3" s="80"/>
      <c r="CEQ3" s="80"/>
      <c r="CER3" s="80"/>
      <c r="CES3" s="80"/>
      <c r="CET3" s="80"/>
      <c r="CEU3" s="80"/>
      <c r="CEV3" s="80"/>
      <c r="CEW3" s="80"/>
      <c r="CEX3" s="80"/>
      <c r="CEY3" s="80"/>
      <c r="CEZ3" s="80"/>
      <c r="CFA3" s="80"/>
      <c r="CFB3" s="80"/>
      <c r="CFC3" s="80"/>
      <c r="CFD3" s="80"/>
      <c r="CFE3" s="80"/>
      <c r="CFF3" s="80"/>
      <c r="CFG3" s="80"/>
      <c r="CFH3" s="80"/>
      <c r="CFI3" s="80"/>
      <c r="CFJ3" s="80"/>
      <c r="CFK3" s="80"/>
      <c r="CFL3" s="80"/>
      <c r="CFM3" s="80"/>
      <c r="CFN3" s="80"/>
      <c r="CFO3" s="80"/>
      <c r="CFP3" s="80"/>
      <c r="CFQ3" s="80"/>
      <c r="CFR3" s="80"/>
      <c r="CFS3" s="80"/>
      <c r="CFT3" s="80"/>
      <c r="CFU3" s="80"/>
      <c r="CFV3" s="80"/>
      <c r="CFW3" s="80"/>
      <c r="CFX3" s="80"/>
      <c r="CFY3" s="80"/>
      <c r="CFZ3" s="80"/>
      <c r="CGA3" s="80"/>
      <c r="CGB3" s="80"/>
      <c r="CGC3" s="80"/>
      <c r="CGD3" s="80"/>
      <c r="CGE3" s="80"/>
      <c r="CGF3" s="80"/>
      <c r="CGG3" s="80"/>
      <c r="CGH3" s="80"/>
      <c r="CGI3" s="80"/>
      <c r="CGJ3" s="80"/>
      <c r="CGK3" s="80"/>
      <c r="CGL3" s="80"/>
      <c r="CGM3" s="80"/>
      <c r="CGN3" s="80"/>
      <c r="CGO3" s="80"/>
      <c r="CGP3" s="80"/>
      <c r="CGQ3" s="80"/>
      <c r="CGR3" s="80"/>
      <c r="CGS3" s="80"/>
      <c r="CGT3" s="80"/>
      <c r="CGU3" s="80"/>
      <c r="CGV3" s="80"/>
      <c r="CGW3" s="80"/>
      <c r="CGX3" s="80"/>
      <c r="CGY3" s="80"/>
      <c r="CGZ3" s="80"/>
      <c r="CHA3" s="80"/>
      <c r="CHB3" s="80"/>
      <c r="CHC3" s="80"/>
      <c r="CHD3" s="80"/>
      <c r="CHE3" s="80"/>
      <c r="CHF3" s="80"/>
      <c r="CHG3" s="80"/>
      <c r="CHH3" s="80"/>
      <c r="CHI3" s="80"/>
      <c r="CHJ3" s="80"/>
      <c r="CHK3" s="80"/>
      <c r="CHL3" s="80"/>
      <c r="CHM3" s="80"/>
      <c r="CHN3" s="80"/>
      <c r="CHO3" s="80"/>
      <c r="CHP3" s="80"/>
      <c r="CHQ3" s="80"/>
      <c r="CHR3" s="80"/>
      <c r="CHS3" s="80"/>
      <c r="CHT3" s="80"/>
      <c r="CHU3" s="80"/>
      <c r="CHV3" s="80"/>
      <c r="CHW3" s="80"/>
      <c r="CHX3" s="80"/>
      <c r="CHY3" s="80"/>
      <c r="CHZ3" s="80"/>
      <c r="CIA3" s="80"/>
      <c r="CIB3" s="80"/>
      <c r="CIC3" s="80"/>
      <c r="CID3" s="80"/>
      <c r="CIE3" s="80"/>
      <c r="CIF3" s="80"/>
      <c r="CIG3" s="80"/>
      <c r="CIH3" s="80"/>
      <c r="CII3" s="80"/>
      <c r="CIJ3" s="80"/>
      <c r="CIK3" s="80"/>
      <c r="CIL3" s="80"/>
      <c r="CIM3" s="80"/>
      <c r="CIN3" s="80"/>
      <c r="CIO3" s="80"/>
      <c r="CIP3" s="80"/>
      <c r="CIQ3" s="80"/>
      <c r="CIR3" s="80"/>
      <c r="CIS3" s="80"/>
      <c r="CIT3" s="80"/>
      <c r="CIU3" s="80"/>
      <c r="CIV3" s="80"/>
      <c r="CIW3" s="80"/>
      <c r="CIX3" s="80"/>
      <c r="CIY3" s="80"/>
      <c r="CIZ3" s="80"/>
      <c r="CJA3" s="80"/>
      <c r="CJB3" s="80"/>
      <c r="CJC3" s="80"/>
      <c r="CJD3" s="80"/>
      <c r="CJE3" s="80"/>
      <c r="CJF3" s="80"/>
      <c r="CJG3" s="80"/>
      <c r="CJH3" s="80"/>
      <c r="CJI3" s="80"/>
      <c r="CJJ3" s="80"/>
      <c r="CJK3" s="80"/>
      <c r="CJL3" s="80"/>
      <c r="CJM3" s="80"/>
      <c r="CJN3" s="80"/>
      <c r="CJO3" s="80"/>
      <c r="CJP3" s="80"/>
      <c r="CJQ3" s="80"/>
      <c r="CJR3" s="80"/>
      <c r="CJS3" s="80"/>
      <c r="CJT3" s="80"/>
      <c r="CJU3" s="80"/>
      <c r="CJV3" s="80"/>
      <c r="CJW3" s="80"/>
      <c r="CJX3" s="80"/>
      <c r="CJY3" s="80"/>
      <c r="CJZ3" s="80"/>
      <c r="CKA3" s="80"/>
      <c r="CKB3" s="80"/>
      <c r="CKC3" s="80"/>
      <c r="CKD3" s="80"/>
      <c r="CKE3" s="80"/>
      <c r="CKF3" s="80"/>
      <c r="CKG3" s="80"/>
      <c r="CKH3" s="80"/>
      <c r="CKI3" s="80"/>
      <c r="CKJ3" s="80"/>
      <c r="CKK3" s="80"/>
      <c r="CKL3" s="80"/>
      <c r="CKM3" s="80"/>
      <c r="CKN3" s="80"/>
      <c r="CKO3" s="80"/>
      <c r="CKP3" s="80"/>
      <c r="CKQ3" s="80"/>
      <c r="CKR3" s="80"/>
      <c r="CKS3" s="80"/>
      <c r="CKT3" s="80"/>
      <c r="CKU3" s="80"/>
      <c r="CKV3" s="80"/>
      <c r="CKW3" s="80"/>
      <c r="CKX3" s="80"/>
      <c r="CKY3" s="80"/>
      <c r="CKZ3" s="80"/>
      <c r="CLA3" s="80"/>
      <c r="CLB3" s="80"/>
      <c r="CLC3" s="80"/>
      <c r="CLD3" s="80"/>
      <c r="CLE3" s="80"/>
      <c r="CLF3" s="80"/>
      <c r="CLG3" s="80"/>
      <c r="CLH3" s="80"/>
      <c r="CLI3" s="80"/>
      <c r="CLJ3" s="80"/>
      <c r="CLK3" s="80"/>
      <c r="CLL3" s="80"/>
      <c r="CLM3" s="80"/>
      <c r="CLN3" s="80"/>
      <c r="CLO3" s="80"/>
      <c r="CLP3" s="80"/>
      <c r="CLQ3" s="80"/>
      <c r="CLR3" s="80"/>
      <c r="CLS3" s="80"/>
      <c r="CLT3" s="80"/>
      <c r="CLU3" s="80"/>
      <c r="CLV3" s="80"/>
      <c r="CLW3" s="80"/>
      <c r="CLX3" s="80"/>
      <c r="CLY3" s="80"/>
      <c r="CLZ3" s="80"/>
      <c r="CMA3" s="80"/>
      <c r="CMB3" s="80"/>
      <c r="CMC3" s="80"/>
      <c r="CMD3" s="80"/>
      <c r="CME3" s="80"/>
      <c r="CMF3" s="80"/>
      <c r="CMG3" s="80"/>
      <c r="CMH3" s="80"/>
      <c r="CMI3" s="80"/>
      <c r="CMJ3" s="80"/>
      <c r="CMK3" s="80"/>
      <c r="CML3" s="80"/>
      <c r="CMM3" s="80"/>
      <c r="CMN3" s="80"/>
      <c r="CMO3" s="80"/>
      <c r="CMP3" s="80"/>
      <c r="CMQ3" s="80"/>
      <c r="CMR3" s="80"/>
      <c r="CMS3" s="80"/>
      <c r="CMT3" s="80"/>
      <c r="CMU3" s="80"/>
      <c r="CMV3" s="80"/>
      <c r="CMW3" s="80"/>
      <c r="CMX3" s="80"/>
      <c r="CMY3" s="80"/>
      <c r="CMZ3" s="80"/>
      <c r="CNA3" s="80"/>
      <c r="CNB3" s="80"/>
      <c r="CNC3" s="80"/>
      <c r="CND3" s="80"/>
      <c r="CNE3" s="80"/>
      <c r="CNF3" s="80"/>
      <c r="CNG3" s="80"/>
      <c r="CNH3" s="80"/>
      <c r="CNI3" s="80"/>
      <c r="CNJ3" s="80"/>
      <c r="CNK3" s="80"/>
      <c r="CNL3" s="80"/>
      <c r="CNM3" s="80"/>
      <c r="CNN3" s="80"/>
      <c r="CNO3" s="80"/>
      <c r="CNP3" s="80"/>
      <c r="CNQ3" s="80"/>
      <c r="CNR3" s="80"/>
      <c r="CNS3" s="80"/>
      <c r="CNT3" s="80"/>
      <c r="CNU3" s="80"/>
      <c r="CNV3" s="80"/>
      <c r="CNW3" s="80"/>
      <c r="CNX3" s="80"/>
      <c r="CNY3" s="80"/>
      <c r="CNZ3" s="80"/>
      <c r="COA3" s="80"/>
      <c r="COB3" s="80"/>
      <c r="COC3" s="80"/>
      <c r="COD3" s="80"/>
      <c r="COE3" s="80"/>
      <c r="COF3" s="80"/>
      <c r="COG3" s="80"/>
      <c r="COH3" s="80"/>
      <c r="COI3" s="80"/>
      <c r="COJ3" s="80"/>
      <c r="COK3" s="80"/>
      <c r="COL3" s="80"/>
      <c r="COM3" s="80"/>
      <c r="CON3" s="80"/>
      <c r="COO3" s="80"/>
      <c r="COP3" s="80"/>
      <c r="COQ3" s="80"/>
      <c r="COR3" s="80"/>
      <c r="COS3" s="80"/>
      <c r="COT3" s="80"/>
      <c r="COU3" s="80"/>
      <c r="COV3" s="80"/>
      <c r="COW3" s="80"/>
      <c r="COX3" s="80"/>
      <c r="COY3" s="80"/>
      <c r="COZ3" s="80"/>
      <c r="CPA3" s="80"/>
      <c r="CPB3" s="80"/>
      <c r="CPC3" s="80"/>
      <c r="CPD3" s="80"/>
      <c r="CPE3" s="80"/>
      <c r="CPF3" s="80"/>
      <c r="CPG3" s="80"/>
      <c r="CPH3" s="80"/>
      <c r="CPI3" s="80"/>
      <c r="CPJ3" s="80"/>
      <c r="CPK3" s="80"/>
      <c r="CPL3" s="80"/>
      <c r="CPM3" s="80"/>
      <c r="CPN3" s="80"/>
      <c r="CPO3" s="80"/>
      <c r="CPP3" s="80"/>
      <c r="CPQ3" s="80"/>
      <c r="CPR3" s="80"/>
      <c r="CPS3" s="80"/>
      <c r="CPT3" s="80"/>
      <c r="CPU3" s="80"/>
      <c r="CPV3" s="80"/>
      <c r="CPW3" s="80"/>
      <c r="CPX3" s="80"/>
      <c r="CPY3" s="80"/>
      <c r="CPZ3" s="80"/>
      <c r="CQA3" s="80"/>
      <c r="CQB3" s="80"/>
      <c r="CQC3" s="80"/>
      <c r="CQD3" s="80"/>
      <c r="CQE3" s="80"/>
      <c r="CQF3" s="80"/>
      <c r="CQG3" s="80"/>
      <c r="CQH3" s="80"/>
      <c r="CQI3" s="80"/>
      <c r="CQJ3" s="80"/>
      <c r="CQK3" s="80"/>
      <c r="CQL3" s="80"/>
      <c r="CQM3" s="80"/>
      <c r="CQN3" s="80"/>
      <c r="CQO3" s="80"/>
      <c r="CQP3" s="80"/>
      <c r="CQQ3" s="80"/>
      <c r="CQR3" s="80"/>
      <c r="CQS3" s="80"/>
      <c r="CQT3" s="80"/>
      <c r="CQU3" s="80"/>
      <c r="CQV3" s="80"/>
      <c r="CQW3" s="80"/>
      <c r="CQX3" s="80"/>
      <c r="CQY3" s="80"/>
      <c r="CQZ3" s="80"/>
      <c r="CRA3" s="80"/>
      <c r="CRB3" s="80"/>
      <c r="CRC3" s="80"/>
      <c r="CRD3" s="80"/>
      <c r="CRE3" s="80"/>
      <c r="CRF3" s="80"/>
      <c r="CRG3" s="80"/>
      <c r="CRH3" s="80"/>
      <c r="CRI3" s="80"/>
      <c r="CRJ3" s="80"/>
      <c r="CRK3" s="80"/>
      <c r="CRL3" s="80"/>
      <c r="CRM3" s="80"/>
      <c r="CRN3" s="80"/>
      <c r="CRO3" s="80"/>
      <c r="CRP3" s="80"/>
      <c r="CRQ3" s="80"/>
      <c r="CRR3" s="80"/>
      <c r="CRS3" s="80"/>
      <c r="CRT3" s="80"/>
      <c r="CRU3" s="80"/>
      <c r="CRV3" s="80"/>
      <c r="CRW3" s="80"/>
      <c r="CRX3" s="80"/>
      <c r="CRY3" s="80"/>
      <c r="CRZ3" s="80"/>
      <c r="CSA3" s="80"/>
      <c r="CSB3" s="80"/>
      <c r="CSC3" s="80"/>
      <c r="CSD3" s="80"/>
      <c r="CSE3" s="80"/>
      <c r="CSF3" s="80"/>
      <c r="CSG3" s="80"/>
      <c r="CSH3" s="80"/>
      <c r="CSI3" s="80"/>
      <c r="CSJ3" s="80"/>
      <c r="CSK3" s="80"/>
      <c r="CSL3" s="80"/>
      <c r="CSM3" s="80"/>
      <c r="CSN3" s="80"/>
      <c r="CSO3" s="80"/>
      <c r="CSP3" s="80"/>
      <c r="CSQ3" s="80"/>
      <c r="CSR3" s="80"/>
      <c r="CSS3" s="80"/>
      <c r="CST3" s="80"/>
      <c r="CSU3" s="80"/>
      <c r="CSV3" s="80"/>
      <c r="CSW3" s="80"/>
      <c r="CSX3" s="80"/>
      <c r="CSY3" s="80"/>
      <c r="CSZ3" s="80"/>
      <c r="CTA3" s="80"/>
      <c r="CTB3" s="80"/>
      <c r="CTC3" s="80"/>
      <c r="CTD3" s="80"/>
      <c r="CTE3" s="80"/>
      <c r="CTF3" s="80"/>
      <c r="CTG3" s="80"/>
      <c r="CTH3" s="80"/>
      <c r="CTI3" s="80"/>
      <c r="CTJ3" s="80"/>
      <c r="CTK3" s="80"/>
      <c r="CTL3" s="80"/>
      <c r="CTM3" s="80"/>
      <c r="CTN3" s="80"/>
      <c r="CTO3" s="80"/>
      <c r="CTP3" s="80"/>
      <c r="CTQ3" s="80"/>
      <c r="CTR3" s="80"/>
      <c r="CTS3" s="80"/>
      <c r="CTT3" s="80"/>
      <c r="CTU3" s="80"/>
      <c r="CTV3" s="80"/>
      <c r="CTW3" s="80"/>
      <c r="CTX3" s="80"/>
      <c r="CTY3" s="80"/>
      <c r="CTZ3" s="80"/>
      <c r="CUA3" s="80"/>
      <c r="CUB3" s="80"/>
      <c r="CUC3" s="80"/>
      <c r="CUD3" s="80"/>
      <c r="CUE3" s="80"/>
      <c r="CUF3" s="80"/>
      <c r="CUG3" s="80"/>
      <c r="CUH3" s="80"/>
      <c r="CUI3" s="80"/>
      <c r="CUJ3" s="80"/>
      <c r="CUK3" s="80"/>
      <c r="CUL3" s="80"/>
      <c r="CUM3" s="80"/>
      <c r="CUN3" s="80"/>
      <c r="CUO3" s="80"/>
      <c r="CUP3" s="80"/>
      <c r="CUQ3" s="80"/>
      <c r="CUR3" s="80"/>
      <c r="CUS3" s="80"/>
      <c r="CUT3" s="80"/>
      <c r="CUU3" s="80"/>
      <c r="CUV3" s="80"/>
      <c r="CUW3" s="80"/>
      <c r="CUX3" s="80"/>
      <c r="CUY3" s="80"/>
      <c r="CUZ3" s="80"/>
      <c r="CVA3" s="80"/>
      <c r="CVB3" s="80"/>
      <c r="CVC3" s="80"/>
      <c r="CVD3" s="80"/>
      <c r="CVE3" s="80"/>
      <c r="CVF3" s="80"/>
      <c r="CVG3" s="80"/>
      <c r="CVH3" s="80"/>
      <c r="CVI3" s="80"/>
      <c r="CVJ3" s="80"/>
      <c r="CVK3" s="80"/>
      <c r="CVL3" s="80"/>
      <c r="CVM3" s="80"/>
      <c r="CVN3" s="80"/>
      <c r="CVO3" s="80"/>
      <c r="CVP3" s="80"/>
      <c r="CVQ3" s="80"/>
      <c r="CVR3" s="80"/>
      <c r="CVS3" s="80"/>
      <c r="CVT3" s="80"/>
      <c r="CVU3" s="80"/>
      <c r="CVV3" s="80"/>
      <c r="CVW3" s="80"/>
      <c r="CVX3" s="80"/>
      <c r="CVY3" s="80"/>
      <c r="CVZ3" s="80"/>
      <c r="CWA3" s="80"/>
      <c r="CWB3" s="80"/>
      <c r="CWC3" s="80"/>
      <c r="CWD3" s="80"/>
      <c r="CWE3" s="80"/>
      <c r="CWF3" s="80"/>
      <c r="CWG3" s="80"/>
      <c r="CWH3" s="80"/>
      <c r="CWI3" s="80"/>
      <c r="CWJ3" s="80"/>
      <c r="CWK3" s="80"/>
      <c r="CWL3" s="80"/>
      <c r="CWM3" s="80"/>
      <c r="CWN3" s="80"/>
      <c r="CWO3" s="80"/>
      <c r="CWP3" s="80"/>
      <c r="CWQ3" s="80"/>
      <c r="CWR3" s="80"/>
      <c r="CWS3" s="80"/>
      <c r="CWT3" s="80"/>
      <c r="CWU3" s="80"/>
      <c r="CWV3" s="80"/>
      <c r="CWW3" s="80"/>
      <c r="CWX3" s="80"/>
      <c r="CWY3" s="80"/>
      <c r="CWZ3" s="80"/>
      <c r="CXA3" s="80"/>
      <c r="CXB3" s="80"/>
      <c r="CXC3" s="80"/>
      <c r="CXD3" s="80"/>
      <c r="CXE3" s="80"/>
      <c r="CXF3" s="80"/>
      <c r="CXG3" s="80"/>
      <c r="CXH3" s="80"/>
      <c r="CXI3" s="80"/>
      <c r="CXJ3" s="80"/>
      <c r="CXK3" s="80"/>
      <c r="CXL3" s="80"/>
      <c r="CXM3" s="80"/>
      <c r="CXN3" s="80"/>
      <c r="CXO3" s="80"/>
      <c r="CXP3" s="80"/>
      <c r="CXQ3" s="80"/>
      <c r="CXR3" s="80"/>
      <c r="CXS3" s="80"/>
      <c r="CXT3" s="80"/>
      <c r="CXU3" s="80"/>
      <c r="CXV3" s="80"/>
      <c r="CXW3" s="80"/>
      <c r="CXX3" s="80"/>
      <c r="CXY3" s="80"/>
      <c r="CXZ3" s="80"/>
      <c r="CYA3" s="80"/>
      <c r="CYB3" s="80"/>
      <c r="CYC3" s="80"/>
      <c r="CYD3" s="80"/>
      <c r="CYE3" s="80"/>
      <c r="CYF3" s="80"/>
      <c r="CYG3" s="80"/>
      <c r="CYH3" s="80"/>
      <c r="CYI3" s="80"/>
      <c r="CYJ3" s="80"/>
      <c r="CYK3" s="80"/>
      <c r="CYL3" s="80"/>
      <c r="CYM3" s="80"/>
      <c r="CYN3" s="80"/>
      <c r="CYO3" s="80"/>
      <c r="CYP3" s="80"/>
      <c r="CYQ3" s="80"/>
      <c r="CYR3" s="80"/>
      <c r="CYS3" s="80"/>
      <c r="CYT3" s="80"/>
      <c r="CYU3" s="80"/>
      <c r="CYV3" s="80"/>
      <c r="CYW3" s="80"/>
      <c r="CYX3" s="80"/>
      <c r="CYY3" s="80"/>
      <c r="CYZ3" s="80"/>
      <c r="CZA3" s="80"/>
      <c r="CZB3" s="80"/>
      <c r="CZC3" s="80"/>
      <c r="CZD3" s="80"/>
      <c r="CZE3" s="80"/>
      <c r="CZF3" s="80"/>
      <c r="CZG3" s="80"/>
      <c r="CZH3" s="80"/>
      <c r="CZI3" s="80"/>
      <c r="CZJ3" s="80"/>
      <c r="CZK3" s="80"/>
      <c r="CZL3" s="80"/>
      <c r="CZM3" s="80"/>
      <c r="CZN3" s="80"/>
      <c r="CZO3" s="80"/>
      <c r="CZP3" s="80"/>
      <c r="CZQ3" s="80"/>
      <c r="CZR3" s="80"/>
      <c r="CZS3" s="80"/>
      <c r="CZT3" s="80"/>
      <c r="CZU3" s="80"/>
      <c r="CZV3" s="80"/>
      <c r="CZW3" s="80"/>
      <c r="CZX3" s="80"/>
      <c r="CZY3" s="80"/>
      <c r="CZZ3" s="80"/>
      <c r="DAA3" s="80"/>
      <c r="DAB3" s="80"/>
      <c r="DAC3" s="80"/>
      <c r="DAD3" s="80"/>
      <c r="DAE3" s="80"/>
      <c r="DAF3" s="80"/>
      <c r="DAG3" s="80"/>
      <c r="DAH3" s="80"/>
      <c r="DAI3" s="80"/>
      <c r="DAJ3" s="80"/>
      <c r="DAK3" s="80"/>
      <c r="DAL3" s="80"/>
      <c r="DAM3" s="80"/>
      <c r="DAN3" s="80"/>
      <c r="DAO3" s="80"/>
      <c r="DAP3" s="80"/>
      <c r="DAQ3" s="80"/>
      <c r="DAR3" s="80"/>
      <c r="DAS3" s="80"/>
      <c r="DAT3" s="80"/>
      <c r="DAU3" s="80"/>
      <c r="DAV3" s="80"/>
      <c r="DAW3" s="80"/>
      <c r="DAX3" s="80"/>
      <c r="DAY3" s="80"/>
      <c r="DAZ3" s="80"/>
      <c r="DBA3" s="80"/>
      <c r="DBB3" s="80"/>
      <c r="DBC3" s="80"/>
      <c r="DBD3" s="80"/>
      <c r="DBE3" s="80"/>
      <c r="DBF3" s="80"/>
      <c r="DBG3" s="80"/>
      <c r="DBH3" s="80"/>
      <c r="DBI3" s="80"/>
      <c r="DBJ3" s="80"/>
      <c r="DBK3" s="80"/>
      <c r="DBL3" s="80"/>
      <c r="DBM3" s="80"/>
      <c r="DBN3" s="80"/>
      <c r="DBO3" s="80"/>
      <c r="DBP3" s="80"/>
      <c r="DBQ3" s="80"/>
      <c r="DBR3" s="80"/>
      <c r="DBS3" s="80"/>
      <c r="DBT3" s="80"/>
      <c r="DBU3" s="80"/>
      <c r="DBV3" s="80"/>
      <c r="DBW3" s="80"/>
      <c r="DBX3" s="80"/>
      <c r="DBY3" s="80"/>
      <c r="DBZ3" s="80"/>
      <c r="DCA3" s="80"/>
      <c r="DCB3" s="80"/>
      <c r="DCC3" s="80"/>
      <c r="DCD3" s="80"/>
      <c r="DCE3" s="80"/>
      <c r="DCF3" s="80"/>
      <c r="DCG3" s="80"/>
      <c r="DCH3" s="80"/>
      <c r="DCI3" s="80"/>
      <c r="DCJ3" s="80"/>
      <c r="DCK3" s="80"/>
      <c r="DCL3" s="80"/>
      <c r="DCM3" s="80"/>
      <c r="DCN3" s="80"/>
      <c r="DCO3" s="80"/>
      <c r="DCP3" s="80"/>
      <c r="DCQ3" s="80"/>
      <c r="DCR3" s="80"/>
      <c r="DCS3" s="80"/>
      <c r="DCT3" s="80"/>
      <c r="DCU3" s="80"/>
      <c r="DCV3" s="80"/>
      <c r="DCW3" s="80"/>
      <c r="DCX3" s="80"/>
      <c r="DCY3" s="80"/>
      <c r="DCZ3" s="80"/>
      <c r="DDA3" s="80"/>
      <c r="DDB3" s="80"/>
      <c r="DDC3" s="80"/>
      <c r="DDD3" s="80"/>
      <c r="DDE3" s="80"/>
      <c r="DDF3" s="80"/>
      <c r="DDG3" s="80"/>
      <c r="DDH3" s="80"/>
      <c r="DDI3" s="80"/>
      <c r="DDJ3" s="80"/>
      <c r="DDK3" s="80"/>
      <c r="DDL3" s="80"/>
      <c r="DDM3" s="80"/>
      <c r="DDN3" s="80"/>
      <c r="DDO3" s="80"/>
      <c r="DDP3" s="80"/>
      <c r="DDQ3" s="80"/>
      <c r="DDR3" s="80"/>
      <c r="DDS3" s="80"/>
      <c r="DDT3" s="80"/>
      <c r="DDU3" s="80"/>
      <c r="DDV3" s="80"/>
      <c r="DDW3" s="80"/>
      <c r="DDX3" s="80"/>
      <c r="DDY3" s="80"/>
      <c r="DDZ3" s="80"/>
      <c r="DEA3" s="80"/>
      <c r="DEB3" s="80"/>
      <c r="DEC3" s="80"/>
      <c r="DED3" s="80"/>
      <c r="DEE3" s="80"/>
      <c r="DEF3" s="80"/>
      <c r="DEG3" s="80"/>
      <c r="DEH3" s="80"/>
      <c r="DEI3" s="80"/>
      <c r="DEJ3" s="80"/>
      <c r="DEK3" s="80"/>
      <c r="DEL3" s="80"/>
      <c r="DEM3" s="80"/>
      <c r="DEN3" s="80"/>
      <c r="DEO3" s="80"/>
      <c r="DEP3" s="80"/>
      <c r="DEQ3" s="80"/>
      <c r="DER3" s="80"/>
      <c r="DES3" s="80"/>
      <c r="DET3" s="80"/>
      <c r="DEU3" s="80"/>
      <c r="DEV3" s="80"/>
      <c r="DEW3" s="80"/>
      <c r="DEX3" s="80"/>
      <c r="DEY3" s="80"/>
      <c r="DEZ3" s="80"/>
      <c r="DFA3" s="80"/>
      <c r="DFB3" s="80"/>
      <c r="DFC3" s="80"/>
      <c r="DFD3" s="80"/>
      <c r="DFE3" s="80"/>
      <c r="DFF3" s="80"/>
      <c r="DFG3" s="80"/>
      <c r="DFH3" s="80"/>
      <c r="DFI3" s="80"/>
      <c r="DFJ3" s="80"/>
      <c r="DFK3" s="80"/>
      <c r="DFL3" s="80"/>
      <c r="DFM3" s="80"/>
      <c r="DFN3" s="80"/>
      <c r="DFO3" s="80"/>
      <c r="DFP3" s="80"/>
      <c r="DFQ3" s="80"/>
      <c r="DFR3" s="80"/>
      <c r="DFS3" s="80"/>
      <c r="DFT3" s="80"/>
      <c r="DFU3" s="80"/>
      <c r="DFV3" s="80"/>
      <c r="DFW3" s="80"/>
      <c r="DFX3" s="80"/>
      <c r="DFY3" s="80"/>
      <c r="DFZ3" s="80"/>
      <c r="DGA3" s="80"/>
      <c r="DGB3" s="80"/>
      <c r="DGC3" s="80"/>
      <c r="DGD3" s="80"/>
      <c r="DGE3" s="80"/>
      <c r="DGF3" s="80"/>
      <c r="DGG3" s="80"/>
      <c r="DGH3" s="80"/>
      <c r="DGI3" s="80"/>
      <c r="DGJ3" s="80"/>
      <c r="DGK3" s="80"/>
      <c r="DGL3" s="80"/>
      <c r="DGM3" s="80"/>
      <c r="DGN3" s="80"/>
      <c r="DGO3" s="80"/>
      <c r="DGP3" s="80"/>
      <c r="DGQ3" s="80"/>
      <c r="DGR3" s="80"/>
      <c r="DGS3" s="80"/>
      <c r="DGT3" s="80"/>
      <c r="DGU3" s="80"/>
      <c r="DGV3" s="80"/>
      <c r="DGW3" s="80"/>
      <c r="DGX3" s="80"/>
      <c r="DGY3" s="80"/>
      <c r="DGZ3" s="80"/>
      <c r="DHA3" s="80"/>
      <c r="DHB3" s="80"/>
      <c r="DHC3" s="80"/>
      <c r="DHD3" s="80"/>
      <c r="DHE3" s="80"/>
      <c r="DHF3" s="80"/>
      <c r="DHG3" s="80"/>
      <c r="DHH3" s="80"/>
      <c r="DHI3" s="80"/>
      <c r="DHJ3" s="80"/>
      <c r="DHK3" s="80"/>
      <c r="DHL3" s="80"/>
      <c r="DHM3" s="80"/>
      <c r="DHN3" s="80"/>
      <c r="DHO3" s="80"/>
      <c r="DHP3" s="80"/>
      <c r="DHQ3" s="80"/>
      <c r="DHR3" s="80"/>
      <c r="DHS3" s="80"/>
      <c r="DHT3" s="80"/>
      <c r="DHU3" s="80"/>
      <c r="DHV3" s="80"/>
      <c r="DHW3" s="80"/>
      <c r="DHX3" s="80"/>
      <c r="DHY3" s="80"/>
      <c r="DHZ3" s="80"/>
      <c r="DIA3" s="80"/>
      <c r="DIB3" s="80"/>
      <c r="DIC3" s="80"/>
      <c r="DID3" s="80"/>
      <c r="DIE3" s="80"/>
      <c r="DIF3" s="80"/>
      <c r="DIG3" s="80"/>
      <c r="DIH3" s="80"/>
      <c r="DII3" s="80"/>
      <c r="DIJ3" s="80"/>
      <c r="DIK3" s="80"/>
      <c r="DIL3" s="80"/>
      <c r="DIM3" s="80"/>
      <c r="DIN3" s="80"/>
      <c r="DIO3" s="80"/>
      <c r="DIP3" s="80"/>
      <c r="DIQ3" s="80"/>
      <c r="DIR3" s="80"/>
      <c r="DIS3" s="80"/>
      <c r="DIT3" s="80"/>
      <c r="DIU3" s="80"/>
      <c r="DIV3" s="80"/>
      <c r="DIW3" s="80"/>
      <c r="DIX3" s="80"/>
      <c r="DIY3" s="80"/>
      <c r="DIZ3" s="80"/>
      <c r="DJA3" s="80"/>
      <c r="DJB3" s="80"/>
      <c r="DJC3" s="80"/>
      <c r="DJD3" s="80"/>
      <c r="DJE3" s="80"/>
      <c r="DJF3" s="80"/>
      <c r="DJG3" s="80"/>
      <c r="DJH3" s="80"/>
      <c r="DJI3" s="80"/>
      <c r="DJJ3" s="80"/>
      <c r="DJK3" s="80"/>
      <c r="DJL3" s="80"/>
      <c r="DJM3" s="80"/>
      <c r="DJN3" s="80"/>
      <c r="DJO3" s="80"/>
      <c r="DJP3" s="80"/>
      <c r="DJQ3" s="80"/>
      <c r="DJR3" s="80"/>
      <c r="DJS3" s="80"/>
      <c r="DJT3" s="80"/>
      <c r="DJU3" s="80"/>
      <c r="DJV3" s="80"/>
      <c r="DJW3" s="80"/>
      <c r="DJX3" s="80"/>
      <c r="DJY3" s="80"/>
      <c r="DJZ3" s="80"/>
      <c r="DKA3" s="80"/>
      <c r="DKB3" s="80"/>
      <c r="DKC3" s="80"/>
      <c r="DKD3" s="80"/>
      <c r="DKE3" s="80"/>
      <c r="DKF3" s="80"/>
      <c r="DKG3" s="80"/>
      <c r="DKH3" s="80"/>
      <c r="DKI3" s="80"/>
      <c r="DKJ3" s="80"/>
      <c r="DKK3" s="80"/>
      <c r="DKL3" s="80"/>
      <c r="DKM3" s="80"/>
      <c r="DKN3" s="80"/>
      <c r="DKO3" s="80"/>
      <c r="DKP3" s="80"/>
      <c r="DKQ3" s="80"/>
      <c r="DKR3" s="80"/>
      <c r="DKS3" s="80"/>
      <c r="DKT3" s="80"/>
      <c r="DKU3" s="80"/>
      <c r="DKV3" s="80"/>
      <c r="DKW3" s="80"/>
      <c r="DKX3" s="80"/>
      <c r="DKY3" s="80"/>
      <c r="DKZ3" s="80"/>
      <c r="DLA3" s="80"/>
      <c r="DLB3" s="80"/>
      <c r="DLC3" s="80"/>
      <c r="DLD3" s="80"/>
      <c r="DLE3" s="80"/>
      <c r="DLF3" s="80"/>
      <c r="DLG3" s="80"/>
      <c r="DLH3" s="80"/>
      <c r="DLI3" s="80"/>
      <c r="DLJ3" s="80"/>
      <c r="DLK3" s="80"/>
      <c r="DLL3" s="80"/>
      <c r="DLM3" s="80"/>
      <c r="DLN3" s="80"/>
      <c r="DLO3" s="80"/>
      <c r="DLP3" s="80"/>
      <c r="DLQ3" s="80"/>
      <c r="DLR3" s="80"/>
      <c r="DLS3" s="80"/>
      <c r="DLT3" s="80"/>
      <c r="DLU3" s="80"/>
      <c r="DLV3" s="80"/>
      <c r="DLW3" s="80"/>
      <c r="DLX3" s="80"/>
      <c r="DLY3" s="80"/>
      <c r="DLZ3" s="80"/>
      <c r="DMA3" s="80"/>
      <c r="DMB3" s="80"/>
      <c r="DMC3" s="80"/>
      <c r="DMD3" s="80"/>
      <c r="DME3" s="80"/>
      <c r="DMF3" s="80"/>
      <c r="DMG3" s="80"/>
      <c r="DMH3" s="80"/>
      <c r="DMI3" s="80"/>
      <c r="DMJ3" s="80"/>
      <c r="DMK3" s="80"/>
      <c r="DML3" s="80"/>
      <c r="DMM3" s="80"/>
      <c r="DMN3" s="80"/>
      <c r="DMO3" s="80"/>
      <c r="DMP3" s="80"/>
      <c r="DMQ3" s="80"/>
      <c r="DMR3" s="80"/>
      <c r="DMS3" s="80"/>
      <c r="DMT3" s="80"/>
      <c r="DMU3" s="80"/>
      <c r="DMV3" s="80"/>
      <c r="DMW3" s="80"/>
      <c r="DMX3" s="80"/>
      <c r="DMY3" s="80"/>
      <c r="DMZ3" s="80"/>
      <c r="DNA3" s="80"/>
      <c r="DNB3" s="80"/>
      <c r="DNC3" s="80"/>
      <c r="DND3" s="80"/>
      <c r="DNE3" s="80"/>
      <c r="DNF3" s="80"/>
      <c r="DNG3" s="80"/>
      <c r="DNH3" s="80"/>
      <c r="DNI3" s="80"/>
      <c r="DNJ3" s="80"/>
      <c r="DNK3" s="80"/>
      <c r="DNL3" s="80"/>
      <c r="DNM3" s="80"/>
      <c r="DNN3" s="80"/>
      <c r="DNO3" s="80"/>
      <c r="DNP3" s="80"/>
      <c r="DNQ3" s="80"/>
      <c r="DNR3" s="80"/>
      <c r="DNS3" s="80"/>
      <c r="DNT3" s="80"/>
      <c r="DNU3" s="80"/>
      <c r="DNV3" s="80"/>
      <c r="DNW3" s="80"/>
      <c r="DNX3" s="80"/>
      <c r="DNY3" s="80"/>
      <c r="DNZ3" s="80"/>
      <c r="DOA3" s="80"/>
      <c r="DOB3" s="80"/>
      <c r="DOC3" s="80"/>
      <c r="DOD3" s="80"/>
      <c r="DOE3" s="80"/>
      <c r="DOF3" s="80"/>
      <c r="DOG3" s="80"/>
      <c r="DOH3" s="80"/>
      <c r="DOI3" s="80"/>
      <c r="DOJ3" s="80"/>
      <c r="DOK3" s="80"/>
      <c r="DOL3" s="80"/>
      <c r="DOM3" s="80"/>
      <c r="DON3" s="80"/>
      <c r="DOO3" s="80"/>
      <c r="DOP3" s="80"/>
      <c r="DOQ3" s="80"/>
      <c r="DOR3" s="80"/>
      <c r="DOS3" s="80"/>
      <c r="DOT3" s="80"/>
      <c r="DOU3" s="80"/>
      <c r="DOV3" s="80"/>
      <c r="DOW3" s="80"/>
      <c r="DOX3" s="80"/>
      <c r="DOY3" s="80"/>
      <c r="DOZ3" s="80"/>
      <c r="DPA3" s="80"/>
      <c r="DPB3" s="80"/>
      <c r="DPC3" s="80"/>
      <c r="DPD3" s="80"/>
      <c r="DPE3" s="80"/>
      <c r="DPF3" s="80"/>
      <c r="DPG3" s="80"/>
      <c r="DPH3" s="80"/>
      <c r="DPI3" s="80"/>
      <c r="DPJ3" s="80"/>
      <c r="DPK3" s="80"/>
      <c r="DPL3" s="80"/>
      <c r="DPM3" s="80"/>
      <c r="DPN3" s="80"/>
      <c r="DPO3" s="80"/>
      <c r="DPP3" s="80"/>
      <c r="DPQ3" s="80"/>
      <c r="DPR3" s="80"/>
      <c r="DPS3" s="80"/>
      <c r="DPT3" s="80"/>
      <c r="DPU3" s="80"/>
      <c r="DPV3" s="80"/>
      <c r="DPW3" s="80"/>
      <c r="DPX3" s="80"/>
      <c r="DPY3" s="80"/>
      <c r="DPZ3" s="80"/>
      <c r="DQA3" s="80"/>
      <c r="DQB3" s="80"/>
      <c r="DQC3" s="80"/>
      <c r="DQD3" s="80"/>
      <c r="DQE3" s="80"/>
      <c r="DQF3" s="80"/>
      <c r="DQG3" s="80"/>
      <c r="DQH3" s="80"/>
      <c r="DQI3" s="80"/>
      <c r="DQJ3" s="80"/>
      <c r="DQK3" s="80"/>
      <c r="DQL3" s="80"/>
      <c r="DQM3" s="80"/>
      <c r="DQN3" s="80"/>
      <c r="DQO3" s="80"/>
      <c r="DQP3" s="80"/>
      <c r="DQQ3" s="80"/>
      <c r="DQR3" s="80"/>
      <c r="DQS3" s="80"/>
      <c r="DQT3" s="80"/>
      <c r="DQU3" s="80"/>
      <c r="DQV3" s="80"/>
      <c r="DQW3" s="80"/>
      <c r="DQX3" s="80"/>
      <c r="DQY3" s="80"/>
      <c r="DQZ3" s="80"/>
      <c r="DRA3" s="80"/>
      <c r="DRB3" s="80"/>
      <c r="DRC3" s="80"/>
      <c r="DRD3" s="80"/>
      <c r="DRE3" s="80"/>
      <c r="DRF3" s="80"/>
      <c r="DRG3" s="80"/>
      <c r="DRH3" s="80"/>
      <c r="DRI3" s="80"/>
      <c r="DRJ3" s="80"/>
      <c r="DRK3" s="80"/>
      <c r="DRL3" s="80"/>
      <c r="DRM3" s="80"/>
      <c r="DRN3" s="80"/>
      <c r="DRO3" s="80"/>
      <c r="DRP3" s="80"/>
      <c r="DRQ3" s="80"/>
      <c r="DRR3" s="80"/>
      <c r="DRS3" s="80"/>
      <c r="DRT3" s="80"/>
      <c r="DRU3" s="80"/>
      <c r="DRV3" s="80"/>
      <c r="DRW3" s="80"/>
      <c r="DRX3" s="80"/>
      <c r="DRY3" s="80"/>
      <c r="DRZ3" s="80"/>
      <c r="DSA3" s="80"/>
      <c r="DSB3" s="80"/>
      <c r="DSC3" s="80"/>
      <c r="DSD3" s="80"/>
      <c r="DSE3" s="80"/>
      <c r="DSF3" s="80"/>
      <c r="DSG3" s="80"/>
      <c r="DSH3" s="80"/>
      <c r="DSI3" s="80"/>
      <c r="DSJ3" s="80"/>
      <c r="DSK3" s="80"/>
      <c r="DSL3" s="80"/>
      <c r="DSM3" s="80"/>
      <c r="DSN3" s="80"/>
      <c r="DSO3" s="80"/>
      <c r="DSP3" s="80"/>
      <c r="DSQ3" s="80"/>
      <c r="DSR3" s="80"/>
      <c r="DSS3" s="80"/>
      <c r="DST3" s="80"/>
      <c r="DSU3" s="80"/>
      <c r="DSV3" s="80"/>
      <c r="DSW3" s="80"/>
      <c r="DSX3" s="80"/>
      <c r="DSY3" s="80"/>
      <c r="DSZ3" s="80"/>
      <c r="DTA3" s="80"/>
      <c r="DTB3" s="80"/>
      <c r="DTC3" s="80"/>
      <c r="DTD3" s="80"/>
      <c r="DTE3" s="80"/>
      <c r="DTF3" s="80"/>
      <c r="DTG3" s="80"/>
      <c r="DTH3" s="80"/>
      <c r="DTI3" s="80"/>
      <c r="DTJ3" s="80"/>
      <c r="DTK3" s="80"/>
      <c r="DTL3" s="80"/>
      <c r="DTM3" s="80"/>
      <c r="DTN3" s="80"/>
      <c r="DTO3" s="80"/>
      <c r="DTP3" s="80"/>
      <c r="DTQ3" s="80"/>
      <c r="DTR3" s="80"/>
      <c r="DTS3" s="80"/>
      <c r="DTT3" s="80"/>
      <c r="DTU3" s="80"/>
      <c r="DTV3" s="80"/>
      <c r="DTW3" s="80"/>
      <c r="DTX3" s="80"/>
      <c r="DTY3" s="80"/>
      <c r="DTZ3" s="80"/>
      <c r="DUA3" s="80"/>
      <c r="DUB3" s="80"/>
      <c r="DUC3" s="80"/>
      <c r="DUD3" s="80"/>
      <c r="DUE3" s="80"/>
      <c r="DUF3" s="80"/>
      <c r="DUG3" s="80"/>
      <c r="DUH3" s="80"/>
      <c r="DUI3" s="80"/>
      <c r="DUJ3" s="80"/>
      <c r="DUK3" s="80"/>
      <c r="DUL3" s="80"/>
      <c r="DUM3" s="80"/>
      <c r="DUN3" s="80"/>
      <c r="DUO3" s="80"/>
      <c r="DUP3" s="80"/>
      <c r="DUQ3" s="80"/>
      <c r="DUR3" s="80"/>
      <c r="DUS3" s="80"/>
      <c r="DUT3" s="80"/>
      <c r="DUU3" s="80"/>
      <c r="DUV3" s="80"/>
      <c r="DUW3" s="80"/>
      <c r="DUX3" s="80"/>
      <c r="DUY3" s="80"/>
      <c r="DUZ3" s="80"/>
      <c r="DVA3" s="80"/>
      <c r="DVB3" s="80"/>
      <c r="DVC3" s="80"/>
      <c r="DVD3" s="80"/>
      <c r="DVE3" s="80"/>
      <c r="DVF3" s="80"/>
      <c r="DVG3" s="80"/>
      <c r="DVH3" s="80"/>
      <c r="DVI3" s="80"/>
      <c r="DVJ3" s="80"/>
      <c r="DVK3" s="80"/>
      <c r="DVL3" s="80"/>
      <c r="DVM3" s="80"/>
      <c r="DVN3" s="80"/>
      <c r="DVO3" s="80"/>
      <c r="DVP3" s="80"/>
      <c r="DVQ3" s="80"/>
      <c r="DVR3" s="80"/>
      <c r="DVS3" s="80"/>
      <c r="DVT3" s="80"/>
      <c r="DVU3" s="80"/>
      <c r="DVV3" s="80"/>
      <c r="DVW3" s="80"/>
      <c r="DVX3" s="80"/>
      <c r="DVY3" s="80"/>
      <c r="DVZ3" s="80"/>
      <c r="DWA3" s="80"/>
      <c r="DWB3" s="80"/>
      <c r="DWC3" s="80"/>
      <c r="DWD3" s="80"/>
      <c r="DWE3" s="80"/>
      <c r="DWF3" s="80"/>
      <c r="DWG3" s="80"/>
      <c r="DWH3" s="80"/>
      <c r="DWI3" s="80"/>
      <c r="DWJ3" s="80"/>
      <c r="DWK3" s="80"/>
      <c r="DWL3" s="80"/>
      <c r="DWM3" s="80"/>
      <c r="DWN3" s="80"/>
      <c r="DWO3" s="80"/>
      <c r="DWP3" s="80"/>
      <c r="DWQ3" s="80"/>
      <c r="DWR3" s="80"/>
      <c r="DWS3" s="80"/>
      <c r="DWT3" s="80"/>
      <c r="DWU3" s="80"/>
      <c r="DWV3" s="80"/>
      <c r="DWW3" s="80"/>
      <c r="DWX3" s="80"/>
      <c r="DWY3" s="80"/>
      <c r="DWZ3" s="80"/>
      <c r="DXA3" s="80"/>
      <c r="DXB3" s="80"/>
      <c r="DXC3" s="80"/>
      <c r="DXD3" s="80"/>
      <c r="DXE3" s="80"/>
      <c r="DXF3" s="80"/>
      <c r="DXG3" s="80"/>
      <c r="DXH3" s="80"/>
      <c r="DXI3" s="80"/>
      <c r="DXJ3" s="80"/>
      <c r="DXK3" s="80"/>
      <c r="DXL3" s="80"/>
      <c r="DXM3" s="80"/>
      <c r="DXN3" s="80"/>
      <c r="DXO3" s="80"/>
      <c r="DXP3" s="80"/>
      <c r="DXQ3" s="80"/>
      <c r="DXR3" s="80"/>
      <c r="DXS3" s="80"/>
      <c r="DXT3" s="80"/>
      <c r="DXU3" s="80"/>
      <c r="DXV3" s="80"/>
      <c r="DXW3" s="80"/>
      <c r="DXX3" s="80"/>
      <c r="DXY3" s="80"/>
      <c r="DXZ3" s="80"/>
      <c r="DYA3" s="80"/>
      <c r="DYB3" s="80"/>
      <c r="DYC3" s="80"/>
      <c r="DYD3" s="80"/>
      <c r="DYE3" s="80"/>
      <c r="DYF3" s="80"/>
      <c r="DYG3" s="80"/>
      <c r="DYH3" s="80"/>
      <c r="DYI3" s="80"/>
      <c r="DYJ3" s="80"/>
      <c r="DYK3" s="80"/>
      <c r="DYL3" s="80"/>
      <c r="DYM3" s="80"/>
      <c r="DYN3" s="80"/>
      <c r="DYO3" s="80"/>
      <c r="DYP3" s="80"/>
      <c r="DYQ3" s="80"/>
      <c r="DYR3" s="80"/>
      <c r="DYS3" s="80"/>
      <c r="DYT3" s="80"/>
      <c r="DYU3" s="80"/>
      <c r="DYV3" s="80"/>
      <c r="DYW3" s="80"/>
      <c r="DYX3" s="80"/>
      <c r="DYY3" s="80"/>
      <c r="DYZ3" s="80"/>
      <c r="DZA3" s="80"/>
      <c r="DZB3" s="80"/>
      <c r="DZC3" s="80"/>
      <c r="DZD3" s="80"/>
      <c r="DZE3" s="80"/>
      <c r="DZF3" s="80"/>
      <c r="DZG3" s="80"/>
      <c r="DZH3" s="80"/>
      <c r="DZI3" s="80"/>
      <c r="DZJ3" s="80"/>
      <c r="DZK3" s="80"/>
      <c r="DZL3" s="80"/>
      <c r="DZM3" s="80"/>
      <c r="DZN3" s="80"/>
      <c r="DZO3" s="80"/>
      <c r="DZP3" s="80"/>
      <c r="DZQ3" s="80"/>
      <c r="DZR3" s="80"/>
      <c r="DZS3" s="80"/>
      <c r="DZT3" s="80"/>
      <c r="DZU3" s="80"/>
      <c r="DZV3" s="80"/>
      <c r="DZW3" s="80"/>
      <c r="DZX3" s="80"/>
      <c r="DZY3" s="80"/>
      <c r="DZZ3" s="80"/>
      <c r="EAA3" s="80"/>
      <c r="EAB3" s="80"/>
      <c r="EAC3" s="80"/>
      <c r="EAD3" s="80"/>
      <c r="EAE3" s="80"/>
      <c r="EAF3" s="80"/>
      <c r="EAG3" s="80"/>
      <c r="EAH3" s="80"/>
      <c r="EAI3" s="80"/>
      <c r="EAJ3" s="80"/>
      <c r="EAK3" s="80"/>
      <c r="EAL3" s="80"/>
      <c r="EAM3" s="80"/>
      <c r="EAN3" s="80"/>
      <c r="EAO3" s="80"/>
      <c r="EAP3" s="80"/>
      <c r="EAQ3" s="80"/>
      <c r="EAR3" s="80"/>
      <c r="EAS3" s="80"/>
      <c r="EAT3" s="80"/>
      <c r="EAU3" s="80"/>
      <c r="EAV3" s="80"/>
      <c r="EAW3" s="80"/>
      <c r="EAX3" s="80"/>
      <c r="EAY3" s="80"/>
      <c r="EAZ3" s="80"/>
      <c r="EBA3" s="80"/>
      <c r="EBB3" s="80"/>
      <c r="EBC3" s="80"/>
      <c r="EBD3" s="80"/>
      <c r="EBE3" s="80"/>
      <c r="EBF3" s="80"/>
      <c r="EBG3" s="80"/>
      <c r="EBH3" s="80"/>
      <c r="EBI3" s="80"/>
      <c r="EBJ3" s="80"/>
      <c r="EBK3" s="80"/>
      <c r="EBL3" s="80"/>
      <c r="EBM3" s="80"/>
      <c r="EBN3" s="80"/>
      <c r="EBO3" s="80"/>
      <c r="EBP3" s="80"/>
      <c r="EBQ3" s="80"/>
      <c r="EBR3" s="80"/>
      <c r="EBS3" s="80"/>
      <c r="EBT3" s="80"/>
      <c r="EBU3" s="80"/>
      <c r="EBV3" s="80"/>
      <c r="EBW3" s="80"/>
      <c r="EBX3" s="80"/>
      <c r="EBY3" s="80"/>
      <c r="EBZ3" s="80"/>
      <c r="ECA3" s="80"/>
      <c r="ECB3" s="80"/>
      <c r="ECC3" s="80"/>
      <c r="ECD3" s="80"/>
      <c r="ECE3" s="80"/>
      <c r="ECF3" s="80"/>
      <c r="ECG3" s="80"/>
      <c r="ECH3" s="80"/>
      <c r="ECI3" s="80"/>
      <c r="ECJ3" s="80"/>
      <c r="ECK3" s="80"/>
      <c r="ECL3" s="80"/>
      <c r="ECM3" s="80"/>
      <c r="ECN3" s="80"/>
      <c r="ECO3" s="80"/>
      <c r="ECP3" s="80"/>
      <c r="ECQ3" s="80"/>
      <c r="ECR3" s="80"/>
      <c r="ECS3" s="80"/>
      <c r="ECT3" s="80"/>
      <c r="ECU3" s="80"/>
      <c r="ECV3" s="80"/>
      <c r="ECW3" s="80"/>
      <c r="ECX3" s="80"/>
      <c r="ECY3" s="80"/>
      <c r="ECZ3" s="80"/>
      <c r="EDA3" s="80"/>
      <c r="EDB3" s="80"/>
      <c r="EDC3" s="80"/>
      <c r="EDD3" s="80"/>
      <c r="EDE3" s="80"/>
      <c r="EDF3" s="80"/>
      <c r="EDG3" s="80"/>
      <c r="EDH3" s="80"/>
      <c r="EDI3" s="80"/>
      <c r="EDJ3" s="80"/>
      <c r="EDK3" s="80"/>
      <c r="EDL3" s="80"/>
      <c r="EDM3" s="80"/>
      <c r="EDN3" s="80"/>
      <c r="EDO3" s="80"/>
      <c r="EDP3" s="80"/>
      <c r="EDQ3" s="80"/>
      <c r="EDR3" s="80"/>
      <c r="EDS3" s="80"/>
      <c r="EDT3" s="80"/>
      <c r="EDU3" s="80"/>
      <c r="EDV3" s="80"/>
      <c r="EDW3" s="80"/>
      <c r="EDX3" s="80"/>
      <c r="EDY3" s="80"/>
      <c r="EDZ3" s="80"/>
      <c r="EEA3" s="80"/>
      <c r="EEB3" s="80"/>
      <c r="EEC3" s="80"/>
      <c r="EED3" s="80"/>
      <c r="EEE3" s="80"/>
      <c r="EEF3" s="80"/>
      <c r="EEG3" s="80"/>
      <c r="EEH3" s="80"/>
      <c r="EEI3" s="80"/>
      <c r="EEJ3" s="80"/>
      <c r="EEK3" s="80"/>
      <c r="EEL3" s="80"/>
      <c r="EEM3" s="80"/>
      <c r="EEN3" s="80"/>
      <c r="EEO3" s="80"/>
      <c r="EEP3" s="80"/>
      <c r="EEQ3" s="80"/>
      <c r="EER3" s="80"/>
      <c r="EES3" s="80"/>
      <c r="EET3" s="80"/>
      <c r="EEU3" s="80"/>
      <c r="EEV3" s="80"/>
      <c r="EEW3" s="80"/>
      <c r="EEX3" s="80"/>
      <c r="EEY3" s="80"/>
      <c r="EEZ3" s="80"/>
      <c r="EFA3" s="80"/>
      <c r="EFB3" s="80"/>
      <c r="EFC3" s="80"/>
      <c r="EFD3" s="80"/>
      <c r="EFE3" s="80"/>
      <c r="EFF3" s="80"/>
      <c r="EFG3" s="80"/>
      <c r="EFH3" s="80"/>
      <c r="EFI3" s="80"/>
      <c r="EFJ3" s="80"/>
      <c r="EFK3" s="80"/>
      <c r="EFL3" s="80"/>
      <c r="EFM3" s="80"/>
      <c r="EFN3" s="80"/>
      <c r="EFO3" s="80"/>
      <c r="EFP3" s="80"/>
      <c r="EFQ3" s="80"/>
      <c r="EFR3" s="80"/>
      <c r="EFS3" s="80"/>
      <c r="EFT3" s="80"/>
      <c r="EFU3" s="80"/>
      <c r="EFV3" s="80"/>
      <c r="EFW3" s="80"/>
      <c r="EFX3" s="80"/>
      <c r="EFY3" s="80"/>
      <c r="EFZ3" s="80"/>
      <c r="EGA3" s="80"/>
      <c r="EGB3" s="80"/>
      <c r="EGC3" s="80"/>
      <c r="EGD3" s="80"/>
      <c r="EGE3" s="80"/>
      <c r="EGF3" s="80"/>
      <c r="EGG3" s="80"/>
      <c r="EGH3" s="80"/>
      <c r="EGI3" s="80"/>
      <c r="EGJ3" s="80"/>
      <c r="EGK3" s="80"/>
      <c r="EGL3" s="80"/>
      <c r="EGM3" s="80"/>
      <c r="EGN3" s="80"/>
      <c r="EGO3" s="80"/>
      <c r="EGP3" s="80"/>
      <c r="EGQ3" s="80"/>
      <c r="EGR3" s="80"/>
      <c r="EGS3" s="80"/>
      <c r="EGT3" s="80"/>
      <c r="EGU3" s="80"/>
      <c r="EGV3" s="80"/>
      <c r="EGW3" s="80"/>
      <c r="EGX3" s="80"/>
      <c r="EGY3" s="80"/>
      <c r="EGZ3" s="80"/>
      <c r="EHA3" s="80"/>
      <c r="EHB3" s="80"/>
      <c r="EHC3" s="80"/>
      <c r="EHD3" s="80"/>
      <c r="EHE3" s="80"/>
      <c r="EHF3" s="80"/>
      <c r="EHG3" s="80"/>
      <c r="EHH3" s="80"/>
      <c r="EHI3" s="80"/>
      <c r="EHJ3" s="80"/>
      <c r="EHK3" s="80"/>
      <c r="EHL3" s="80"/>
      <c r="EHM3" s="80"/>
      <c r="EHN3" s="80"/>
      <c r="EHO3" s="80"/>
      <c r="EHP3" s="80"/>
      <c r="EHQ3" s="80"/>
      <c r="EHR3" s="80"/>
      <c r="EHS3" s="80"/>
      <c r="EHT3" s="80"/>
      <c r="EHU3" s="80"/>
      <c r="EHV3" s="80"/>
      <c r="EHW3" s="80"/>
      <c r="EHX3" s="80"/>
      <c r="EHY3" s="80"/>
      <c r="EHZ3" s="80"/>
      <c r="EIA3" s="80"/>
      <c r="EIB3" s="80"/>
      <c r="EIC3" s="80"/>
      <c r="EID3" s="80"/>
      <c r="EIE3" s="80"/>
      <c r="EIF3" s="80"/>
      <c r="EIG3" s="80"/>
      <c r="EIH3" s="80"/>
      <c r="EII3" s="80"/>
      <c r="EIJ3" s="80"/>
      <c r="EIK3" s="80"/>
      <c r="EIL3" s="80"/>
      <c r="EIM3" s="80"/>
      <c r="EIN3" s="80"/>
      <c r="EIO3" s="80"/>
      <c r="EIP3" s="80"/>
      <c r="EIQ3" s="80"/>
      <c r="EIR3" s="80"/>
      <c r="EIS3" s="80"/>
      <c r="EIT3" s="80"/>
      <c r="EIU3" s="80"/>
      <c r="EIV3" s="80"/>
      <c r="EIW3" s="80"/>
      <c r="EIX3" s="80"/>
      <c r="EIY3" s="80"/>
      <c r="EIZ3" s="80"/>
      <c r="EJA3" s="80"/>
      <c r="EJB3" s="80"/>
      <c r="EJC3" s="80"/>
      <c r="EJD3" s="80"/>
      <c r="EJE3" s="80"/>
      <c r="EJF3" s="80"/>
      <c r="EJG3" s="80"/>
      <c r="EJH3" s="80"/>
      <c r="EJI3" s="80"/>
      <c r="EJJ3" s="80"/>
      <c r="EJK3" s="80"/>
      <c r="EJL3" s="80"/>
      <c r="EJM3" s="80"/>
      <c r="EJN3" s="80"/>
      <c r="EJO3" s="80"/>
      <c r="EJP3" s="80"/>
      <c r="EJQ3" s="80"/>
      <c r="EJR3" s="80"/>
      <c r="EJS3" s="80"/>
      <c r="EJT3" s="80"/>
      <c r="EJU3" s="80"/>
      <c r="EJV3" s="80"/>
      <c r="EJW3" s="80"/>
      <c r="EJX3" s="80"/>
      <c r="EJY3" s="80"/>
      <c r="EJZ3" s="80"/>
      <c r="EKA3" s="80"/>
      <c r="EKB3" s="80"/>
      <c r="EKC3" s="80"/>
      <c r="EKD3" s="80"/>
      <c r="EKE3" s="80"/>
      <c r="EKF3" s="80"/>
      <c r="EKG3" s="80"/>
      <c r="EKH3" s="80"/>
      <c r="EKI3" s="80"/>
      <c r="EKJ3" s="80"/>
      <c r="EKK3" s="80"/>
      <c r="EKL3" s="80"/>
      <c r="EKM3" s="80"/>
      <c r="EKN3" s="80"/>
      <c r="EKO3" s="80"/>
      <c r="EKP3" s="80"/>
      <c r="EKQ3" s="80"/>
      <c r="EKR3" s="80"/>
      <c r="EKS3" s="80"/>
      <c r="EKT3" s="80"/>
      <c r="EKU3" s="80"/>
      <c r="EKV3" s="80"/>
      <c r="EKW3" s="80"/>
      <c r="EKX3" s="80"/>
      <c r="EKY3" s="80"/>
      <c r="EKZ3" s="80"/>
      <c r="ELA3" s="80"/>
      <c r="ELB3" s="80"/>
      <c r="ELC3" s="80"/>
      <c r="ELD3" s="80"/>
      <c r="ELE3" s="80"/>
      <c r="ELF3" s="80"/>
      <c r="ELG3" s="80"/>
      <c r="ELH3" s="80"/>
      <c r="ELI3" s="80"/>
      <c r="ELJ3" s="80"/>
      <c r="ELK3" s="80"/>
      <c r="ELL3" s="80"/>
      <c r="ELM3" s="80"/>
      <c r="ELN3" s="80"/>
      <c r="ELO3" s="80"/>
      <c r="ELP3" s="80"/>
      <c r="ELQ3" s="80"/>
      <c r="ELR3" s="80"/>
      <c r="ELS3" s="80"/>
      <c r="ELT3" s="80"/>
      <c r="ELU3" s="80"/>
      <c r="ELV3" s="80"/>
      <c r="ELW3" s="80"/>
      <c r="ELX3" s="80"/>
      <c r="ELY3" s="80"/>
      <c r="ELZ3" s="80"/>
      <c r="EMA3" s="80"/>
      <c r="EMB3" s="80"/>
      <c r="EMC3" s="80"/>
      <c r="EMD3" s="80"/>
      <c r="EME3" s="80"/>
      <c r="EMF3" s="80"/>
      <c r="EMG3" s="80"/>
      <c r="EMH3" s="80"/>
      <c r="EMI3" s="80"/>
      <c r="EMJ3" s="80"/>
      <c r="EMK3" s="80"/>
      <c r="EML3" s="80"/>
      <c r="EMM3" s="80"/>
      <c r="EMN3" s="80"/>
      <c r="EMO3" s="80"/>
      <c r="EMP3" s="80"/>
      <c r="EMQ3" s="80"/>
      <c r="EMR3" s="80"/>
      <c r="EMS3" s="80"/>
      <c r="EMT3" s="80"/>
      <c r="EMU3" s="80"/>
      <c r="EMV3" s="80"/>
      <c r="EMW3" s="80"/>
      <c r="EMX3" s="80"/>
      <c r="EMY3" s="80"/>
      <c r="EMZ3" s="80"/>
      <c r="ENA3" s="80"/>
      <c r="ENB3" s="80"/>
      <c r="ENC3" s="80"/>
      <c r="END3" s="80"/>
      <c r="ENE3" s="80"/>
      <c r="ENF3" s="80"/>
      <c r="ENG3" s="80"/>
      <c r="ENH3" s="80"/>
      <c r="ENI3" s="80"/>
      <c r="ENJ3" s="80"/>
      <c r="ENK3" s="80"/>
      <c r="ENL3" s="80"/>
      <c r="ENM3" s="80"/>
      <c r="ENN3" s="80"/>
      <c r="ENO3" s="80"/>
      <c r="ENP3" s="80"/>
      <c r="ENQ3" s="80"/>
      <c r="ENR3" s="80"/>
      <c r="ENS3" s="80"/>
      <c r="ENT3" s="80"/>
      <c r="ENU3" s="80"/>
      <c r="ENV3" s="80"/>
      <c r="ENW3" s="80"/>
      <c r="ENX3" s="80"/>
      <c r="ENY3" s="80"/>
      <c r="ENZ3" s="80"/>
      <c r="EOA3" s="80"/>
      <c r="EOB3" s="80"/>
      <c r="EOC3" s="80"/>
      <c r="EOD3" s="80"/>
      <c r="EOE3" s="80"/>
      <c r="EOF3" s="80"/>
      <c r="EOG3" s="80"/>
      <c r="EOH3" s="80"/>
      <c r="EOI3" s="80"/>
      <c r="EOJ3" s="80"/>
      <c r="EOK3" s="80"/>
      <c r="EOL3" s="80"/>
      <c r="EOM3" s="80"/>
      <c r="EON3" s="80"/>
      <c r="EOO3" s="80"/>
      <c r="EOP3" s="80"/>
      <c r="EOQ3" s="80"/>
      <c r="EOR3" s="80"/>
      <c r="EOS3" s="80"/>
      <c r="EOT3" s="80"/>
      <c r="EOU3" s="80"/>
      <c r="EOV3" s="80"/>
      <c r="EOW3" s="80"/>
      <c r="EOX3" s="80"/>
      <c r="EOY3" s="80"/>
      <c r="EOZ3" s="80"/>
      <c r="EPA3" s="80"/>
      <c r="EPB3" s="80"/>
      <c r="EPC3" s="80"/>
      <c r="EPD3" s="80"/>
      <c r="EPE3" s="80"/>
      <c r="EPF3" s="80"/>
      <c r="EPG3" s="80"/>
      <c r="EPH3" s="80"/>
      <c r="EPI3" s="80"/>
      <c r="EPJ3" s="80"/>
      <c r="EPK3" s="80"/>
      <c r="EPL3" s="80"/>
      <c r="EPM3" s="80"/>
      <c r="EPN3" s="80"/>
      <c r="EPO3" s="80"/>
      <c r="EPP3" s="80"/>
      <c r="EPQ3" s="80"/>
      <c r="EPR3" s="80"/>
      <c r="EPS3" s="80"/>
      <c r="EPT3" s="80"/>
      <c r="EPU3" s="80"/>
      <c r="EPV3" s="80"/>
      <c r="EPW3" s="80"/>
      <c r="EPX3" s="80"/>
      <c r="EPY3" s="80"/>
      <c r="EPZ3" s="80"/>
      <c r="EQA3" s="80"/>
      <c r="EQB3" s="80"/>
      <c r="EQC3" s="80"/>
      <c r="EQD3" s="80"/>
      <c r="EQE3" s="80"/>
      <c r="EQF3" s="80"/>
      <c r="EQG3" s="80"/>
      <c r="EQH3" s="80"/>
      <c r="EQI3" s="80"/>
      <c r="EQJ3" s="80"/>
      <c r="EQK3" s="80"/>
      <c r="EQL3" s="80"/>
      <c r="EQM3" s="80"/>
      <c r="EQN3" s="80"/>
      <c r="EQO3" s="80"/>
      <c r="EQP3" s="80"/>
      <c r="EQQ3" s="80"/>
      <c r="EQR3" s="80"/>
      <c r="EQS3" s="80"/>
      <c r="EQT3" s="80"/>
      <c r="EQU3" s="80"/>
      <c r="EQV3" s="80"/>
      <c r="EQW3" s="80"/>
      <c r="EQX3" s="80"/>
      <c r="EQY3" s="80"/>
      <c r="EQZ3" s="80"/>
      <c r="ERA3" s="80"/>
      <c r="ERB3" s="80"/>
      <c r="ERC3" s="80"/>
      <c r="ERD3" s="80"/>
      <c r="ERE3" s="80"/>
      <c r="ERF3" s="80"/>
      <c r="ERG3" s="80"/>
      <c r="ERH3" s="80"/>
      <c r="ERI3" s="80"/>
      <c r="ERJ3" s="80"/>
      <c r="ERK3" s="80"/>
      <c r="ERL3" s="80"/>
      <c r="ERM3" s="80"/>
      <c r="ERN3" s="80"/>
      <c r="ERO3" s="80"/>
      <c r="ERP3" s="80"/>
      <c r="ERQ3" s="80"/>
      <c r="ERR3" s="80"/>
      <c r="ERS3" s="80"/>
      <c r="ERT3" s="80"/>
      <c r="ERU3" s="80"/>
      <c r="ERV3" s="80"/>
      <c r="ERW3" s="80"/>
      <c r="ERX3" s="80"/>
      <c r="ERY3" s="80"/>
      <c r="ERZ3" s="80"/>
      <c r="ESA3" s="80"/>
      <c r="ESB3" s="80"/>
      <c r="ESC3" s="80"/>
      <c r="ESD3" s="80"/>
      <c r="ESE3" s="80"/>
      <c r="ESF3" s="80"/>
      <c r="ESG3" s="80"/>
      <c r="ESH3" s="80"/>
      <c r="ESI3" s="80"/>
      <c r="ESJ3" s="80"/>
      <c r="ESK3" s="80"/>
      <c r="ESL3" s="80"/>
      <c r="ESM3" s="80"/>
      <c r="ESN3" s="80"/>
      <c r="ESO3" s="80"/>
      <c r="ESP3" s="80"/>
      <c r="ESQ3" s="80"/>
      <c r="ESR3" s="80"/>
      <c r="ESS3" s="80"/>
      <c r="EST3" s="80"/>
      <c r="ESU3" s="80"/>
      <c r="ESV3" s="80"/>
      <c r="ESW3" s="80"/>
      <c r="ESX3" s="80"/>
      <c r="ESY3" s="80"/>
      <c r="ESZ3" s="80"/>
      <c r="ETA3" s="80"/>
      <c r="ETB3" s="80"/>
      <c r="ETC3" s="80"/>
      <c r="ETD3" s="80"/>
      <c r="ETE3" s="80"/>
      <c r="ETF3" s="80"/>
      <c r="ETG3" s="80"/>
      <c r="ETH3" s="80"/>
      <c r="ETI3" s="80"/>
      <c r="ETJ3" s="80"/>
      <c r="ETK3" s="80"/>
      <c r="ETL3" s="80"/>
      <c r="ETM3" s="80"/>
      <c r="ETN3" s="80"/>
      <c r="ETO3" s="80"/>
      <c r="ETP3" s="80"/>
      <c r="ETQ3" s="80"/>
      <c r="ETR3" s="80"/>
      <c r="ETS3" s="80"/>
      <c r="ETT3" s="80"/>
      <c r="ETU3" s="80"/>
      <c r="ETV3" s="80"/>
      <c r="ETW3" s="80"/>
      <c r="ETX3" s="80"/>
      <c r="ETY3" s="80"/>
      <c r="ETZ3" s="80"/>
      <c r="EUA3" s="80"/>
      <c r="EUB3" s="80"/>
      <c r="EUC3" s="80"/>
      <c r="EUD3" s="80"/>
      <c r="EUE3" s="80"/>
      <c r="EUF3" s="80"/>
      <c r="EUG3" s="80"/>
      <c r="EUH3" s="80"/>
      <c r="EUI3" s="80"/>
      <c r="EUJ3" s="80"/>
      <c r="EUK3" s="80"/>
      <c r="EUL3" s="80"/>
      <c r="EUM3" s="80"/>
      <c r="EUN3" s="80"/>
      <c r="EUO3" s="80"/>
      <c r="EUP3" s="80"/>
      <c r="EUQ3" s="80"/>
      <c r="EUR3" s="80"/>
      <c r="EUS3" s="80"/>
      <c r="EUT3" s="80"/>
      <c r="EUU3" s="80"/>
      <c r="EUV3" s="80"/>
      <c r="EUW3" s="80"/>
      <c r="EUX3" s="80"/>
      <c r="EUY3" s="80"/>
      <c r="EUZ3" s="80"/>
      <c r="EVA3" s="80"/>
      <c r="EVB3" s="80"/>
      <c r="EVC3" s="80"/>
      <c r="EVD3" s="80"/>
      <c r="EVE3" s="80"/>
      <c r="EVF3" s="80"/>
      <c r="EVG3" s="80"/>
      <c r="EVH3" s="80"/>
      <c r="EVI3" s="80"/>
      <c r="EVJ3" s="80"/>
      <c r="EVK3" s="80"/>
      <c r="EVL3" s="80"/>
      <c r="EVM3" s="80"/>
      <c r="EVN3" s="80"/>
      <c r="EVO3" s="80"/>
      <c r="EVP3" s="80"/>
      <c r="EVQ3" s="80"/>
      <c r="EVR3" s="80"/>
      <c r="EVS3" s="80"/>
      <c r="EVT3" s="80"/>
      <c r="EVU3" s="80"/>
      <c r="EVV3" s="80"/>
      <c r="EVW3" s="80"/>
      <c r="EVX3" s="80"/>
      <c r="EVY3" s="80"/>
      <c r="EVZ3" s="80"/>
      <c r="EWA3" s="80"/>
      <c r="EWB3" s="80"/>
      <c r="EWC3" s="80"/>
      <c r="EWD3" s="80"/>
      <c r="EWE3" s="80"/>
      <c r="EWF3" s="80"/>
      <c r="EWG3" s="80"/>
      <c r="EWH3" s="80"/>
      <c r="EWI3" s="80"/>
      <c r="EWJ3" s="80"/>
      <c r="EWK3" s="80"/>
      <c r="EWL3" s="80"/>
      <c r="EWM3" s="80"/>
      <c r="EWN3" s="80"/>
      <c r="EWO3" s="80"/>
      <c r="EWP3" s="80"/>
      <c r="EWQ3" s="80"/>
      <c r="EWR3" s="80"/>
      <c r="EWS3" s="80"/>
      <c r="EWT3" s="80"/>
      <c r="EWU3" s="80"/>
      <c r="EWV3" s="80"/>
      <c r="EWW3" s="80"/>
      <c r="EWX3" s="80"/>
      <c r="EWY3" s="80"/>
      <c r="EWZ3" s="80"/>
      <c r="EXA3" s="80"/>
      <c r="EXB3" s="80"/>
      <c r="EXC3" s="80"/>
      <c r="EXD3" s="80"/>
      <c r="EXE3" s="80"/>
      <c r="EXF3" s="80"/>
      <c r="EXG3" s="80"/>
      <c r="EXH3" s="80"/>
      <c r="EXI3" s="80"/>
      <c r="EXJ3" s="80"/>
      <c r="EXK3" s="80"/>
      <c r="EXL3" s="80"/>
      <c r="EXM3" s="80"/>
      <c r="EXN3" s="80"/>
      <c r="EXO3" s="80"/>
      <c r="EXP3" s="80"/>
      <c r="EXQ3" s="80"/>
      <c r="EXR3" s="80"/>
      <c r="EXS3" s="80"/>
      <c r="EXT3" s="80"/>
      <c r="EXU3" s="80"/>
      <c r="EXV3" s="80"/>
      <c r="EXW3" s="80"/>
      <c r="EXX3" s="80"/>
      <c r="EXY3" s="80"/>
      <c r="EXZ3" s="80"/>
      <c r="EYA3" s="80"/>
      <c r="EYB3" s="80"/>
      <c r="EYC3" s="80"/>
      <c r="EYD3" s="80"/>
      <c r="EYE3" s="80"/>
      <c r="EYF3" s="80"/>
      <c r="EYG3" s="80"/>
      <c r="EYH3" s="80"/>
      <c r="EYI3" s="80"/>
      <c r="EYJ3" s="80"/>
      <c r="EYK3" s="80"/>
      <c r="EYL3" s="80"/>
      <c r="EYM3" s="80"/>
      <c r="EYN3" s="80"/>
      <c r="EYO3" s="80"/>
      <c r="EYP3" s="80"/>
      <c r="EYQ3" s="80"/>
      <c r="EYR3" s="80"/>
      <c r="EYS3" s="80"/>
      <c r="EYT3" s="80"/>
      <c r="EYU3" s="80"/>
      <c r="EYV3" s="80"/>
      <c r="EYW3" s="80"/>
      <c r="EYX3" s="80"/>
      <c r="EYY3" s="80"/>
      <c r="EYZ3" s="80"/>
      <c r="EZA3" s="80"/>
      <c r="EZB3" s="80"/>
      <c r="EZC3" s="80"/>
      <c r="EZD3" s="80"/>
      <c r="EZE3" s="80"/>
      <c r="EZF3" s="80"/>
      <c r="EZG3" s="80"/>
      <c r="EZH3" s="80"/>
      <c r="EZI3" s="80"/>
      <c r="EZJ3" s="80"/>
      <c r="EZK3" s="80"/>
      <c r="EZL3" s="80"/>
      <c r="EZM3" s="80"/>
      <c r="EZN3" s="80"/>
      <c r="EZO3" s="80"/>
      <c r="EZP3" s="80"/>
      <c r="EZQ3" s="80"/>
      <c r="EZR3" s="80"/>
      <c r="EZS3" s="80"/>
      <c r="EZT3" s="80"/>
      <c r="EZU3" s="80"/>
      <c r="EZV3" s="80"/>
      <c r="EZW3" s="80"/>
      <c r="EZX3" s="80"/>
      <c r="EZY3" s="80"/>
      <c r="EZZ3" s="80"/>
      <c r="FAA3" s="80"/>
      <c r="FAB3" s="80"/>
      <c r="FAC3" s="80"/>
      <c r="FAD3" s="80"/>
      <c r="FAE3" s="80"/>
      <c r="FAF3" s="80"/>
      <c r="FAG3" s="80"/>
      <c r="FAH3" s="80"/>
      <c r="FAI3" s="80"/>
      <c r="FAJ3" s="80"/>
      <c r="FAK3" s="80"/>
      <c r="FAL3" s="80"/>
      <c r="FAM3" s="80"/>
      <c r="FAN3" s="80"/>
      <c r="FAO3" s="80"/>
      <c r="FAP3" s="80"/>
      <c r="FAQ3" s="80"/>
      <c r="FAR3" s="80"/>
      <c r="FAS3" s="80"/>
      <c r="FAT3" s="80"/>
      <c r="FAU3" s="80"/>
      <c r="FAV3" s="80"/>
      <c r="FAW3" s="80"/>
      <c r="FAX3" s="80"/>
      <c r="FAY3" s="80"/>
      <c r="FAZ3" s="80"/>
      <c r="FBA3" s="80"/>
      <c r="FBB3" s="80"/>
      <c r="FBC3" s="80"/>
      <c r="FBD3" s="80"/>
      <c r="FBE3" s="80"/>
      <c r="FBF3" s="80"/>
      <c r="FBG3" s="80"/>
      <c r="FBH3" s="80"/>
      <c r="FBI3" s="80"/>
      <c r="FBJ3" s="80"/>
      <c r="FBK3" s="80"/>
      <c r="FBL3" s="80"/>
      <c r="FBM3" s="80"/>
      <c r="FBN3" s="80"/>
      <c r="FBO3" s="80"/>
      <c r="FBP3" s="80"/>
      <c r="FBQ3" s="80"/>
      <c r="FBR3" s="80"/>
      <c r="FBS3" s="80"/>
      <c r="FBT3" s="80"/>
      <c r="FBU3" s="80"/>
      <c r="FBV3" s="80"/>
      <c r="FBW3" s="80"/>
      <c r="FBX3" s="80"/>
      <c r="FBY3" s="80"/>
      <c r="FBZ3" s="80"/>
      <c r="FCA3" s="80"/>
      <c r="FCB3" s="80"/>
      <c r="FCC3" s="80"/>
      <c r="FCD3" s="80"/>
      <c r="FCE3" s="80"/>
      <c r="FCF3" s="80"/>
      <c r="FCG3" s="80"/>
      <c r="FCH3" s="80"/>
      <c r="FCI3" s="80"/>
      <c r="FCJ3" s="80"/>
      <c r="FCK3" s="80"/>
      <c r="FCL3" s="80"/>
      <c r="FCM3" s="80"/>
      <c r="FCN3" s="80"/>
      <c r="FCO3" s="80"/>
      <c r="FCP3" s="80"/>
      <c r="FCQ3" s="80"/>
      <c r="FCR3" s="80"/>
      <c r="FCS3" s="80"/>
      <c r="FCT3" s="80"/>
      <c r="FCU3" s="80"/>
      <c r="FCV3" s="80"/>
      <c r="FCW3" s="80"/>
      <c r="FCX3" s="80"/>
      <c r="FCY3" s="80"/>
      <c r="FCZ3" s="80"/>
      <c r="FDA3" s="80"/>
      <c r="FDB3" s="80"/>
      <c r="FDC3" s="80"/>
      <c r="FDD3" s="80"/>
      <c r="FDE3" s="80"/>
      <c r="FDF3" s="80"/>
      <c r="FDG3" s="80"/>
      <c r="FDH3" s="80"/>
      <c r="FDI3" s="80"/>
      <c r="FDJ3" s="80"/>
      <c r="FDK3" s="80"/>
      <c r="FDL3" s="80"/>
      <c r="FDM3" s="80"/>
      <c r="FDN3" s="80"/>
      <c r="FDO3" s="80"/>
      <c r="FDP3" s="80"/>
      <c r="FDQ3" s="80"/>
      <c r="FDR3" s="80"/>
      <c r="FDS3" s="80"/>
      <c r="FDT3" s="80"/>
      <c r="FDU3" s="80"/>
      <c r="FDV3" s="80"/>
      <c r="FDW3" s="80"/>
      <c r="FDX3" s="80"/>
      <c r="FDY3" s="80"/>
      <c r="FDZ3" s="80"/>
      <c r="FEA3" s="80"/>
      <c r="FEB3" s="80"/>
      <c r="FEC3" s="80"/>
      <c r="FED3" s="80"/>
      <c r="FEE3" s="80"/>
      <c r="FEF3" s="80"/>
      <c r="FEG3" s="80"/>
      <c r="FEH3" s="80"/>
      <c r="FEI3" s="80"/>
      <c r="FEJ3" s="80"/>
      <c r="FEK3" s="80"/>
      <c r="FEL3" s="80"/>
      <c r="FEM3" s="80"/>
      <c r="FEN3" s="80"/>
      <c r="FEO3" s="80"/>
      <c r="FEP3" s="80"/>
      <c r="FEQ3" s="80"/>
      <c r="FER3" s="80"/>
      <c r="FES3" s="80"/>
      <c r="FET3" s="80"/>
      <c r="FEU3" s="80"/>
      <c r="FEV3" s="80"/>
      <c r="FEW3" s="80"/>
      <c r="FEX3" s="80"/>
      <c r="FEY3" s="80"/>
      <c r="FEZ3" s="80"/>
      <c r="FFA3" s="80"/>
      <c r="FFB3" s="80"/>
      <c r="FFC3" s="80"/>
      <c r="FFD3" s="80"/>
      <c r="FFE3" s="80"/>
      <c r="FFF3" s="80"/>
      <c r="FFG3" s="80"/>
      <c r="FFH3" s="80"/>
      <c r="FFI3" s="80"/>
      <c r="FFJ3" s="80"/>
      <c r="FFK3" s="80"/>
      <c r="FFL3" s="80"/>
      <c r="FFM3" s="80"/>
      <c r="FFN3" s="80"/>
      <c r="FFO3" s="80"/>
      <c r="FFP3" s="80"/>
      <c r="FFQ3" s="80"/>
      <c r="FFR3" s="80"/>
      <c r="FFS3" s="80"/>
      <c r="FFT3" s="80"/>
      <c r="FFU3" s="80"/>
      <c r="FFV3" s="80"/>
      <c r="FFW3" s="80"/>
      <c r="FFX3" s="80"/>
      <c r="FFY3" s="80"/>
      <c r="FFZ3" s="80"/>
      <c r="FGA3" s="80"/>
      <c r="FGB3" s="80"/>
      <c r="FGC3" s="80"/>
      <c r="FGD3" s="80"/>
      <c r="FGE3" s="80"/>
      <c r="FGF3" s="80"/>
      <c r="FGG3" s="80"/>
      <c r="FGH3" s="80"/>
      <c r="FGI3" s="80"/>
      <c r="FGJ3" s="80"/>
      <c r="FGK3" s="80"/>
      <c r="FGL3" s="80"/>
      <c r="FGM3" s="80"/>
      <c r="FGN3" s="80"/>
      <c r="FGO3" s="80"/>
      <c r="FGP3" s="80"/>
      <c r="FGQ3" s="80"/>
      <c r="FGR3" s="80"/>
      <c r="FGS3" s="80"/>
      <c r="FGT3" s="80"/>
      <c r="FGU3" s="80"/>
      <c r="FGV3" s="80"/>
      <c r="FGW3" s="80"/>
      <c r="FGX3" s="80"/>
      <c r="FGY3" s="80"/>
      <c r="FGZ3" s="80"/>
      <c r="FHA3" s="80"/>
      <c r="FHB3" s="80"/>
      <c r="FHC3" s="80"/>
      <c r="FHD3" s="80"/>
      <c r="FHE3" s="80"/>
      <c r="FHF3" s="80"/>
      <c r="FHG3" s="80"/>
      <c r="FHH3" s="80"/>
      <c r="FHI3" s="80"/>
      <c r="FHJ3" s="80"/>
      <c r="FHK3" s="80"/>
      <c r="FHL3" s="80"/>
      <c r="FHM3" s="80"/>
      <c r="FHN3" s="80"/>
      <c r="FHO3" s="80"/>
      <c r="FHP3" s="80"/>
      <c r="FHQ3" s="80"/>
      <c r="FHR3" s="80"/>
      <c r="FHS3" s="80"/>
      <c r="FHT3" s="80"/>
      <c r="FHU3" s="80"/>
      <c r="FHV3" s="80"/>
      <c r="FHW3" s="80"/>
      <c r="FHX3" s="80"/>
      <c r="FHY3" s="80"/>
      <c r="FHZ3" s="80"/>
      <c r="FIA3" s="80"/>
      <c r="FIB3" s="80"/>
      <c r="FIC3" s="80"/>
      <c r="FID3" s="80"/>
      <c r="FIE3" s="80"/>
      <c r="FIF3" s="80"/>
      <c r="FIG3" s="80"/>
      <c r="FIH3" s="80"/>
      <c r="FII3" s="80"/>
      <c r="FIJ3" s="80"/>
      <c r="FIK3" s="80"/>
      <c r="FIL3" s="80"/>
      <c r="FIM3" s="80"/>
      <c r="FIN3" s="80"/>
      <c r="FIO3" s="80"/>
      <c r="FIP3" s="80"/>
      <c r="FIQ3" s="80"/>
      <c r="FIR3" s="80"/>
      <c r="FIS3" s="80"/>
      <c r="FIT3" s="80"/>
      <c r="FIU3" s="80"/>
      <c r="FIV3" s="80"/>
      <c r="FIW3" s="80"/>
      <c r="FIX3" s="80"/>
      <c r="FIY3" s="80"/>
      <c r="FIZ3" s="80"/>
      <c r="FJA3" s="80"/>
      <c r="FJB3" s="80"/>
      <c r="FJC3" s="80"/>
      <c r="FJD3" s="80"/>
      <c r="FJE3" s="80"/>
      <c r="FJF3" s="80"/>
      <c r="FJG3" s="80"/>
      <c r="FJH3" s="80"/>
      <c r="FJI3" s="80"/>
      <c r="FJJ3" s="80"/>
      <c r="FJK3" s="80"/>
      <c r="FJL3" s="80"/>
      <c r="FJM3" s="80"/>
      <c r="FJN3" s="80"/>
      <c r="FJO3" s="80"/>
      <c r="FJP3" s="80"/>
      <c r="FJQ3" s="80"/>
      <c r="FJR3" s="80"/>
      <c r="FJS3" s="80"/>
      <c r="FJT3" s="80"/>
      <c r="FJU3" s="80"/>
      <c r="FJV3" s="80"/>
      <c r="FJW3" s="80"/>
      <c r="FJX3" s="80"/>
      <c r="FJY3" s="80"/>
      <c r="FJZ3" s="80"/>
      <c r="FKA3" s="80"/>
      <c r="FKB3" s="80"/>
      <c r="FKC3" s="80"/>
      <c r="FKD3" s="80"/>
      <c r="FKE3" s="80"/>
      <c r="FKF3" s="80"/>
      <c r="FKG3" s="80"/>
      <c r="FKH3" s="80"/>
      <c r="FKI3" s="80"/>
      <c r="FKJ3" s="80"/>
      <c r="FKK3" s="80"/>
      <c r="FKL3" s="80"/>
      <c r="FKM3" s="80"/>
      <c r="FKN3" s="80"/>
      <c r="FKO3" s="80"/>
      <c r="FKP3" s="80"/>
      <c r="FKQ3" s="80"/>
      <c r="FKR3" s="80"/>
      <c r="FKS3" s="80"/>
      <c r="FKT3" s="80"/>
      <c r="FKU3" s="80"/>
      <c r="FKV3" s="80"/>
      <c r="FKW3" s="80"/>
      <c r="FKX3" s="80"/>
      <c r="FKY3" s="80"/>
      <c r="FKZ3" s="80"/>
      <c r="FLA3" s="80"/>
      <c r="FLB3" s="80"/>
      <c r="FLC3" s="80"/>
      <c r="FLD3" s="80"/>
      <c r="FLE3" s="80"/>
      <c r="FLF3" s="80"/>
      <c r="FLG3" s="80"/>
      <c r="FLH3" s="80"/>
      <c r="FLI3" s="80"/>
      <c r="FLJ3" s="80"/>
      <c r="FLK3" s="80"/>
      <c r="FLL3" s="80"/>
      <c r="FLM3" s="80"/>
      <c r="FLN3" s="80"/>
      <c r="FLO3" s="80"/>
      <c r="FLP3" s="80"/>
      <c r="FLQ3" s="80"/>
      <c r="FLR3" s="80"/>
      <c r="FLS3" s="80"/>
      <c r="FLT3" s="80"/>
      <c r="FLU3" s="80"/>
      <c r="FLV3" s="80"/>
      <c r="FLW3" s="80"/>
      <c r="FLX3" s="80"/>
      <c r="FLY3" s="80"/>
      <c r="FLZ3" s="80"/>
      <c r="FMA3" s="80"/>
      <c r="FMB3" s="80"/>
      <c r="FMC3" s="80"/>
      <c r="FMD3" s="80"/>
      <c r="FME3" s="80"/>
      <c r="FMF3" s="80"/>
      <c r="FMG3" s="80"/>
      <c r="FMH3" s="80"/>
      <c r="FMI3" s="80"/>
      <c r="FMJ3" s="80"/>
      <c r="FMK3" s="80"/>
      <c r="FML3" s="80"/>
      <c r="FMM3" s="80"/>
      <c r="FMN3" s="80"/>
      <c r="FMO3" s="80"/>
      <c r="FMP3" s="80"/>
      <c r="FMQ3" s="80"/>
      <c r="FMR3" s="80"/>
      <c r="FMS3" s="80"/>
      <c r="FMT3" s="80"/>
      <c r="FMU3" s="80"/>
      <c r="FMV3" s="80"/>
      <c r="FMW3" s="80"/>
      <c r="FMX3" s="80"/>
      <c r="FMY3" s="80"/>
      <c r="FMZ3" s="80"/>
      <c r="FNA3" s="80"/>
      <c r="FNB3" s="80"/>
      <c r="FNC3" s="80"/>
      <c r="FND3" s="80"/>
      <c r="FNE3" s="80"/>
      <c r="FNF3" s="80"/>
      <c r="FNG3" s="80"/>
      <c r="FNH3" s="80"/>
      <c r="FNI3" s="80"/>
      <c r="FNJ3" s="80"/>
      <c r="FNK3" s="80"/>
      <c r="FNL3" s="80"/>
      <c r="FNM3" s="80"/>
      <c r="FNN3" s="80"/>
      <c r="FNO3" s="80"/>
      <c r="FNP3" s="80"/>
      <c r="FNQ3" s="80"/>
      <c r="FNR3" s="80"/>
      <c r="FNS3" s="80"/>
      <c r="FNT3" s="80"/>
      <c r="FNU3" s="80"/>
      <c r="FNV3" s="80"/>
      <c r="FNW3" s="80"/>
      <c r="FNX3" s="80"/>
      <c r="FNY3" s="80"/>
      <c r="FNZ3" s="80"/>
      <c r="FOA3" s="80"/>
      <c r="FOB3" s="80"/>
      <c r="FOC3" s="80"/>
      <c r="FOD3" s="80"/>
      <c r="FOE3" s="80"/>
      <c r="FOF3" s="80"/>
      <c r="FOG3" s="80"/>
      <c r="FOH3" s="80"/>
      <c r="FOI3" s="80"/>
      <c r="FOJ3" s="80"/>
      <c r="FOK3" s="80"/>
      <c r="FOL3" s="80"/>
      <c r="FOM3" s="80"/>
      <c r="FON3" s="80"/>
      <c r="FOO3" s="80"/>
      <c r="FOP3" s="80"/>
      <c r="FOQ3" s="80"/>
      <c r="FOR3" s="80"/>
      <c r="FOS3" s="80"/>
      <c r="FOT3" s="80"/>
      <c r="FOU3" s="80"/>
      <c r="FOV3" s="80"/>
      <c r="FOW3" s="80"/>
      <c r="FOX3" s="80"/>
      <c r="FOY3" s="80"/>
      <c r="FOZ3" s="80"/>
      <c r="FPA3" s="80"/>
      <c r="FPB3" s="80"/>
      <c r="FPC3" s="80"/>
      <c r="FPD3" s="80"/>
      <c r="FPE3" s="80"/>
      <c r="FPF3" s="80"/>
      <c r="FPG3" s="80"/>
      <c r="FPH3" s="80"/>
      <c r="FPI3" s="80"/>
      <c r="FPJ3" s="80"/>
      <c r="FPK3" s="80"/>
      <c r="FPL3" s="80"/>
      <c r="FPM3" s="80"/>
      <c r="FPN3" s="80"/>
      <c r="FPO3" s="80"/>
      <c r="FPP3" s="80"/>
      <c r="FPQ3" s="80"/>
      <c r="FPR3" s="80"/>
      <c r="FPS3" s="80"/>
      <c r="FPT3" s="80"/>
      <c r="FPU3" s="80"/>
      <c r="FPV3" s="80"/>
      <c r="FPW3" s="80"/>
      <c r="FPX3" s="80"/>
      <c r="FPY3" s="80"/>
      <c r="FPZ3" s="80"/>
      <c r="FQA3" s="80"/>
      <c r="FQB3" s="80"/>
      <c r="FQC3" s="80"/>
      <c r="FQD3" s="80"/>
      <c r="FQE3" s="80"/>
      <c r="FQF3" s="80"/>
      <c r="FQG3" s="80"/>
      <c r="FQH3" s="80"/>
      <c r="FQI3" s="80"/>
      <c r="FQJ3" s="80"/>
      <c r="FQK3" s="80"/>
      <c r="FQL3" s="80"/>
      <c r="FQM3" s="80"/>
      <c r="FQN3" s="80"/>
      <c r="FQO3" s="80"/>
      <c r="FQP3" s="80"/>
      <c r="FQQ3" s="80"/>
      <c r="FQR3" s="80"/>
      <c r="FQS3" s="80"/>
      <c r="FQT3" s="80"/>
      <c r="FQU3" s="80"/>
      <c r="FQV3" s="80"/>
      <c r="FQW3" s="80"/>
      <c r="FQX3" s="80"/>
      <c r="FQY3" s="80"/>
      <c r="FQZ3" s="80"/>
      <c r="FRA3" s="80"/>
      <c r="FRB3" s="80"/>
      <c r="FRC3" s="80"/>
      <c r="FRD3" s="80"/>
      <c r="FRE3" s="80"/>
      <c r="FRF3" s="80"/>
      <c r="FRG3" s="80"/>
      <c r="FRH3" s="80"/>
      <c r="FRI3" s="80"/>
      <c r="FRJ3" s="80"/>
      <c r="FRK3" s="80"/>
      <c r="FRL3" s="80"/>
      <c r="FRM3" s="80"/>
      <c r="FRN3" s="80"/>
      <c r="FRO3" s="80"/>
      <c r="FRP3" s="80"/>
      <c r="FRQ3" s="80"/>
      <c r="FRR3" s="80"/>
      <c r="FRS3" s="80"/>
      <c r="FRT3" s="80"/>
      <c r="FRU3" s="80"/>
      <c r="FRV3" s="80"/>
      <c r="FRW3" s="80"/>
      <c r="FRX3" s="80"/>
      <c r="FRY3" s="80"/>
      <c r="FRZ3" s="80"/>
      <c r="FSA3" s="80"/>
      <c r="FSB3" s="80"/>
      <c r="FSC3" s="80"/>
      <c r="FSD3" s="80"/>
      <c r="FSE3" s="80"/>
      <c r="FSF3" s="80"/>
      <c r="FSG3" s="80"/>
      <c r="FSH3" s="80"/>
      <c r="FSI3" s="80"/>
      <c r="FSJ3" s="80"/>
      <c r="FSK3" s="80"/>
      <c r="FSL3" s="80"/>
      <c r="FSM3" s="80"/>
      <c r="FSN3" s="80"/>
      <c r="FSO3" s="80"/>
      <c r="FSP3" s="80"/>
      <c r="FSQ3" s="80"/>
      <c r="FSR3" s="80"/>
      <c r="FSS3" s="80"/>
      <c r="FST3" s="80"/>
      <c r="FSU3" s="80"/>
      <c r="FSV3" s="80"/>
      <c r="FSW3" s="80"/>
      <c r="FSX3" s="80"/>
      <c r="FSY3" s="80"/>
      <c r="FSZ3" s="80"/>
      <c r="FTA3" s="80"/>
      <c r="FTB3" s="80"/>
      <c r="FTC3" s="80"/>
      <c r="FTD3" s="80"/>
      <c r="FTE3" s="80"/>
      <c r="FTF3" s="80"/>
      <c r="FTG3" s="80"/>
      <c r="FTH3" s="80"/>
      <c r="FTI3" s="80"/>
      <c r="FTJ3" s="80"/>
      <c r="FTK3" s="80"/>
      <c r="FTL3" s="80"/>
      <c r="FTM3" s="80"/>
      <c r="FTN3" s="80"/>
      <c r="FTO3" s="80"/>
      <c r="FTP3" s="80"/>
      <c r="FTQ3" s="80"/>
      <c r="FTR3" s="80"/>
      <c r="FTS3" s="80"/>
      <c r="FTT3" s="80"/>
      <c r="FTU3" s="80"/>
      <c r="FTV3" s="80"/>
      <c r="FTW3" s="80"/>
      <c r="FTX3" s="80"/>
      <c r="FTY3" s="80"/>
      <c r="FTZ3" s="80"/>
      <c r="FUA3" s="80"/>
      <c r="FUB3" s="80"/>
      <c r="FUC3" s="80"/>
      <c r="FUD3" s="80"/>
      <c r="FUE3" s="80"/>
      <c r="FUF3" s="80"/>
      <c r="FUG3" s="80"/>
      <c r="FUH3" s="80"/>
      <c r="FUI3" s="80"/>
      <c r="FUJ3" s="80"/>
      <c r="FUK3" s="80"/>
      <c r="FUL3" s="80"/>
      <c r="FUM3" s="80"/>
      <c r="FUN3" s="80"/>
      <c r="FUO3" s="80"/>
      <c r="FUP3" s="80"/>
      <c r="FUQ3" s="80"/>
      <c r="FUR3" s="80"/>
      <c r="FUS3" s="80"/>
      <c r="FUT3" s="80"/>
      <c r="FUU3" s="80"/>
      <c r="FUV3" s="80"/>
      <c r="FUW3" s="80"/>
      <c r="FUX3" s="80"/>
      <c r="FUY3" s="80"/>
      <c r="FUZ3" s="80"/>
      <c r="FVA3" s="80"/>
      <c r="FVB3" s="80"/>
      <c r="FVC3" s="80"/>
      <c r="FVD3" s="80"/>
      <c r="FVE3" s="80"/>
      <c r="FVF3" s="80"/>
      <c r="FVG3" s="80"/>
      <c r="FVH3" s="80"/>
      <c r="FVI3" s="80"/>
      <c r="FVJ3" s="80"/>
      <c r="FVK3" s="80"/>
      <c r="FVL3" s="80"/>
      <c r="FVM3" s="80"/>
      <c r="FVN3" s="80"/>
      <c r="FVO3" s="80"/>
      <c r="FVP3" s="80"/>
      <c r="FVQ3" s="80"/>
      <c r="FVR3" s="80"/>
      <c r="FVS3" s="80"/>
      <c r="FVT3" s="80"/>
      <c r="FVU3" s="80"/>
      <c r="FVV3" s="80"/>
      <c r="FVW3" s="80"/>
      <c r="FVX3" s="80"/>
      <c r="FVY3" s="80"/>
      <c r="FVZ3" s="80"/>
      <c r="FWA3" s="80"/>
      <c r="FWB3" s="80"/>
      <c r="FWC3" s="80"/>
      <c r="FWD3" s="80"/>
      <c r="FWE3" s="80"/>
      <c r="FWF3" s="80"/>
      <c r="FWG3" s="80"/>
      <c r="FWH3" s="80"/>
      <c r="FWI3" s="80"/>
      <c r="FWJ3" s="80"/>
      <c r="FWK3" s="80"/>
      <c r="FWL3" s="80"/>
      <c r="FWM3" s="80"/>
      <c r="FWN3" s="80"/>
      <c r="FWO3" s="80"/>
      <c r="FWP3" s="80"/>
      <c r="FWQ3" s="80"/>
      <c r="FWR3" s="80"/>
      <c r="FWS3" s="80"/>
      <c r="FWT3" s="80"/>
      <c r="FWU3" s="80"/>
      <c r="FWV3" s="80"/>
      <c r="FWW3" s="80"/>
      <c r="FWX3" s="80"/>
      <c r="FWY3" s="80"/>
      <c r="FWZ3" s="80"/>
      <c r="FXA3" s="80"/>
      <c r="FXB3" s="80"/>
      <c r="FXC3" s="80"/>
      <c r="FXD3" s="80"/>
      <c r="FXE3" s="80"/>
      <c r="FXF3" s="80"/>
      <c r="FXG3" s="80"/>
      <c r="FXH3" s="80"/>
      <c r="FXI3" s="80"/>
      <c r="FXJ3" s="80"/>
      <c r="FXK3" s="80"/>
      <c r="FXL3" s="80"/>
      <c r="FXM3" s="80"/>
      <c r="FXN3" s="80"/>
      <c r="FXO3" s="80"/>
      <c r="FXP3" s="80"/>
      <c r="FXQ3" s="80"/>
      <c r="FXR3" s="80"/>
      <c r="FXS3" s="80"/>
      <c r="FXT3" s="80"/>
      <c r="FXU3" s="80"/>
      <c r="FXV3" s="80"/>
      <c r="FXW3" s="80"/>
      <c r="FXX3" s="80"/>
      <c r="FXY3" s="80"/>
      <c r="FXZ3" s="80"/>
      <c r="FYA3" s="80"/>
      <c r="FYB3" s="80"/>
      <c r="FYC3" s="80"/>
      <c r="FYD3" s="80"/>
      <c r="FYE3" s="80"/>
      <c r="FYF3" s="80"/>
      <c r="FYG3" s="80"/>
      <c r="FYH3" s="80"/>
      <c r="FYI3" s="80"/>
      <c r="FYJ3" s="80"/>
      <c r="FYK3" s="80"/>
      <c r="FYL3" s="80"/>
      <c r="FYM3" s="80"/>
      <c r="FYN3" s="80"/>
      <c r="FYO3" s="80"/>
      <c r="FYP3" s="80"/>
      <c r="FYQ3" s="80"/>
      <c r="FYR3" s="80"/>
      <c r="FYS3" s="80"/>
      <c r="FYT3" s="80"/>
      <c r="FYU3" s="80"/>
      <c r="FYV3" s="80"/>
      <c r="FYW3" s="80"/>
      <c r="FYX3" s="80"/>
      <c r="FYY3" s="80"/>
      <c r="FYZ3" s="80"/>
      <c r="FZA3" s="80"/>
      <c r="FZB3" s="80"/>
      <c r="FZC3" s="80"/>
      <c r="FZD3" s="80"/>
      <c r="FZE3" s="80"/>
      <c r="FZF3" s="80"/>
      <c r="FZG3" s="80"/>
      <c r="FZH3" s="80"/>
      <c r="FZI3" s="80"/>
      <c r="FZJ3" s="80"/>
      <c r="FZK3" s="80"/>
      <c r="FZL3" s="80"/>
      <c r="FZM3" s="80"/>
      <c r="FZN3" s="80"/>
      <c r="FZO3" s="80"/>
      <c r="FZP3" s="80"/>
      <c r="FZQ3" s="80"/>
      <c r="FZR3" s="80"/>
      <c r="FZS3" s="80"/>
      <c r="FZT3" s="80"/>
      <c r="FZU3" s="80"/>
      <c r="FZV3" s="80"/>
      <c r="FZW3" s="80"/>
      <c r="FZX3" s="80"/>
      <c r="FZY3" s="80"/>
      <c r="FZZ3" s="80"/>
      <c r="GAA3" s="80"/>
      <c r="GAB3" s="80"/>
      <c r="GAC3" s="80"/>
      <c r="GAD3" s="80"/>
      <c r="GAE3" s="80"/>
      <c r="GAF3" s="80"/>
      <c r="GAG3" s="80"/>
      <c r="GAH3" s="80"/>
      <c r="GAI3" s="80"/>
      <c r="GAJ3" s="80"/>
      <c r="GAK3" s="80"/>
      <c r="GAL3" s="80"/>
      <c r="GAM3" s="80"/>
      <c r="GAN3" s="80"/>
      <c r="GAO3" s="80"/>
      <c r="GAP3" s="80"/>
      <c r="GAQ3" s="80"/>
      <c r="GAR3" s="80"/>
      <c r="GAS3" s="80"/>
      <c r="GAT3" s="80"/>
      <c r="GAU3" s="80"/>
      <c r="GAV3" s="80"/>
      <c r="GAW3" s="80"/>
      <c r="GAX3" s="80"/>
      <c r="GAY3" s="80"/>
      <c r="GAZ3" s="80"/>
      <c r="GBA3" s="80"/>
      <c r="GBB3" s="80"/>
      <c r="GBC3" s="80"/>
      <c r="GBD3" s="80"/>
      <c r="GBE3" s="80"/>
      <c r="GBF3" s="80"/>
      <c r="GBG3" s="80"/>
      <c r="GBH3" s="80"/>
      <c r="GBI3" s="80"/>
      <c r="GBJ3" s="80"/>
      <c r="GBK3" s="80"/>
      <c r="GBL3" s="80"/>
      <c r="GBM3" s="80"/>
      <c r="GBN3" s="80"/>
      <c r="GBO3" s="80"/>
      <c r="GBP3" s="80"/>
      <c r="GBQ3" s="80"/>
      <c r="GBR3" s="80"/>
      <c r="GBS3" s="80"/>
      <c r="GBT3" s="80"/>
      <c r="GBU3" s="80"/>
      <c r="GBV3" s="80"/>
      <c r="GBW3" s="80"/>
      <c r="GBX3" s="80"/>
      <c r="GBY3" s="80"/>
      <c r="GBZ3" s="80"/>
      <c r="GCA3" s="80"/>
      <c r="GCB3" s="80"/>
      <c r="GCC3" s="80"/>
      <c r="GCD3" s="80"/>
      <c r="GCE3" s="80"/>
      <c r="GCF3" s="80"/>
      <c r="GCG3" s="80"/>
      <c r="GCH3" s="80"/>
      <c r="GCI3" s="80"/>
      <c r="GCJ3" s="80"/>
      <c r="GCK3" s="80"/>
      <c r="GCL3" s="80"/>
      <c r="GCM3" s="80"/>
      <c r="GCN3" s="80"/>
      <c r="GCO3" s="80"/>
      <c r="GCP3" s="80"/>
      <c r="GCQ3" s="80"/>
      <c r="GCR3" s="80"/>
      <c r="GCS3" s="80"/>
      <c r="GCT3" s="80"/>
      <c r="GCU3" s="80"/>
      <c r="GCV3" s="80"/>
      <c r="GCW3" s="80"/>
      <c r="GCX3" s="80"/>
      <c r="GCY3" s="80"/>
      <c r="GCZ3" s="80"/>
      <c r="GDA3" s="80"/>
      <c r="GDB3" s="80"/>
      <c r="GDC3" s="80"/>
      <c r="GDD3" s="80"/>
      <c r="GDE3" s="80"/>
      <c r="GDF3" s="80"/>
      <c r="GDG3" s="80"/>
      <c r="GDH3" s="80"/>
      <c r="GDI3" s="80"/>
      <c r="GDJ3" s="80"/>
      <c r="GDK3" s="80"/>
      <c r="GDL3" s="80"/>
      <c r="GDM3" s="80"/>
      <c r="GDN3" s="80"/>
      <c r="GDO3" s="80"/>
      <c r="GDP3" s="80"/>
      <c r="GDQ3" s="80"/>
      <c r="GDR3" s="80"/>
      <c r="GDS3" s="80"/>
      <c r="GDT3" s="80"/>
      <c r="GDU3" s="80"/>
      <c r="GDV3" s="80"/>
      <c r="GDW3" s="80"/>
      <c r="GDX3" s="80"/>
      <c r="GDY3" s="80"/>
      <c r="GDZ3" s="80"/>
      <c r="GEA3" s="80"/>
      <c r="GEB3" s="80"/>
      <c r="GEC3" s="80"/>
      <c r="GED3" s="80"/>
      <c r="GEE3" s="80"/>
      <c r="GEF3" s="80"/>
      <c r="GEG3" s="80"/>
      <c r="GEH3" s="80"/>
      <c r="GEI3" s="80"/>
      <c r="GEJ3" s="80"/>
      <c r="GEK3" s="80"/>
      <c r="GEL3" s="80"/>
      <c r="GEM3" s="80"/>
      <c r="GEN3" s="80"/>
      <c r="GEO3" s="80"/>
      <c r="GEP3" s="80"/>
      <c r="GEQ3" s="80"/>
      <c r="GER3" s="80"/>
      <c r="GES3" s="80"/>
      <c r="GET3" s="80"/>
      <c r="GEU3" s="80"/>
      <c r="GEV3" s="80"/>
      <c r="GEW3" s="80"/>
      <c r="GEX3" s="80"/>
      <c r="GEY3" s="80"/>
      <c r="GEZ3" s="80"/>
      <c r="GFA3" s="80"/>
      <c r="GFB3" s="80"/>
      <c r="GFC3" s="80"/>
      <c r="GFD3" s="80"/>
      <c r="GFE3" s="80"/>
      <c r="GFF3" s="80"/>
      <c r="GFG3" s="80"/>
      <c r="GFH3" s="80"/>
      <c r="GFI3" s="80"/>
      <c r="GFJ3" s="80"/>
      <c r="GFK3" s="80"/>
      <c r="GFL3" s="80"/>
      <c r="GFM3" s="80"/>
      <c r="GFN3" s="80"/>
      <c r="GFO3" s="80"/>
      <c r="GFP3" s="80"/>
      <c r="GFQ3" s="80"/>
      <c r="GFR3" s="80"/>
      <c r="GFS3" s="80"/>
      <c r="GFT3" s="80"/>
      <c r="GFU3" s="80"/>
      <c r="GFV3" s="80"/>
      <c r="GFW3" s="80"/>
      <c r="GFX3" s="80"/>
      <c r="GFY3" s="80"/>
      <c r="GFZ3" s="80"/>
      <c r="GGA3" s="80"/>
      <c r="GGB3" s="80"/>
      <c r="GGC3" s="80"/>
      <c r="GGD3" s="80"/>
      <c r="GGE3" s="80"/>
      <c r="GGF3" s="80"/>
      <c r="GGG3" s="80"/>
      <c r="GGH3" s="80"/>
      <c r="GGI3" s="80"/>
      <c r="GGJ3" s="80"/>
      <c r="GGK3" s="80"/>
      <c r="GGL3" s="80"/>
      <c r="GGM3" s="80"/>
      <c r="GGN3" s="80"/>
      <c r="GGO3" s="80"/>
      <c r="GGP3" s="80"/>
      <c r="GGQ3" s="80"/>
      <c r="GGR3" s="80"/>
      <c r="GGS3" s="80"/>
      <c r="GGT3" s="80"/>
      <c r="GGU3" s="80"/>
      <c r="GGV3" s="80"/>
      <c r="GGW3" s="80"/>
      <c r="GGX3" s="80"/>
      <c r="GGY3" s="80"/>
      <c r="GGZ3" s="80"/>
      <c r="GHA3" s="80"/>
      <c r="GHB3" s="80"/>
      <c r="GHC3" s="80"/>
      <c r="GHD3" s="80"/>
      <c r="GHE3" s="80"/>
      <c r="GHF3" s="80"/>
      <c r="GHG3" s="80"/>
      <c r="GHH3" s="80"/>
      <c r="GHI3" s="80"/>
      <c r="GHJ3" s="80"/>
      <c r="GHK3" s="80"/>
      <c r="GHL3" s="80"/>
      <c r="GHM3" s="80"/>
      <c r="GHN3" s="80"/>
      <c r="GHO3" s="80"/>
      <c r="GHP3" s="80"/>
      <c r="GHQ3" s="80"/>
      <c r="GHR3" s="80"/>
      <c r="GHS3" s="80"/>
      <c r="GHT3" s="80"/>
      <c r="GHU3" s="80"/>
      <c r="GHV3" s="80"/>
      <c r="GHW3" s="80"/>
      <c r="GHX3" s="80"/>
      <c r="GHY3" s="80"/>
      <c r="GHZ3" s="80"/>
      <c r="GIA3" s="80"/>
      <c r="GIB3" s="80"/>
      <c r="GIC3" s="80"/>
      <c r="GID3" s="80"/>
      <c r="GIE3" s="80"/>
      <c r="GIF3" s="80"/>
      <c r="GIG3" s="80"/>
      <c r="GIH3" s="80"/>
      <c r="GII3" s="80"/>
      <c r="GIJ3" s="80"/>
      <c r="GIK3" s="80"/>
      <c r="GIL3" s="80"/>
      <c r="GIM3" s="80"/>
      <c r="GIN3" s="80"/>
      <c r="GIO3" s="80"/>
      <c r="GIP3" s="80"/>
      <c r="GIQ3" s="80"/>
      <c r="GIR3" s="80"/>
      <c r="GIS3" s="80"/>
      <c r="GIT3" s="80"/>
      <c r="GIU3" s="80"/>
      <c r="GIV3" s="80"/>
      <c r="GIW3" s="80"/>
      <c r="GIX3" s="80"/>
      <c r="GIY3" s="80"/>
      <c r="GIZ3" s="80"/>
      <c r="GJA3" s="80"/>
      <c r="GJB3" s="80"/>
      <c r="GJC3" s="80"/>
      <c r="GJD3" s="80"/>
      <c r="GJE3" s="80"/>
      <c r="GJF3" s="80"/>
      <c r="GJG3" s="80"/>
      <c r="GJH3" s="80"/>
      <c r="GJI3" s="80"/>
      <c r="GJJ3" s="80"/>
      <c r="GJK3" s="80"/>
      <c r="GJL3" s="80"/>
      <c r="GJM3" s="80"/>
      <c r="GJN3" s="80"/>
      <c r="GJO3" s="80"/>
      <c r="GJP3" s="80"/>
      <c r="GJQ3" s="80"/>
      <c r="GJR3" s="80"/>
      <c r="GJS3" s="80"/>
      <c r="GJT3" s="80"/>
      <c r="GJU3" s="80"/>
      <c r="GJV3" s="80"/>
      <c r="GJW3" s="80"/>
      <c r="GJX3" s="80"/>
      <c r="GJY3" s="80"/>
      <c r="GJZ3" s="80"/>
      <c r="GKA3" s="80"/>
      <c r="GKB3" s="80"/>
      <c r="GKC3" s="80"/>
      <c r="GKD3" s="80"/>
      <c r="GKE3" s="80"/>
      <c r="GKF3" s="80"/>
      <c r="GKG3" s="80"/>
      <c r="GKH3" s="80"/>
      <c r="GKI3" s="80"/>
      <c r="GKJ3" s="80"/>
      <c r="GKK3" s="80"/>
      <c r="GKL3" s="80"/>
      <c r="GKM3" s="80"/>
      <c r="GKN3" s="80"/>
      <c r="GKO3" s="80"/>
      <c r="GKP3" s="80"/>
      <c r="GKQ3" s="80"/>
      <c r="GKR3" s="80"/>
      <c r="GKS3" s="80"/>
      <c r="GKT3" s="80"/>
      <c r="GKU3" s="80"/>
      <c r="GKV3" s="80"/>
      <c r="GKW3" s="80"/>
      <c r="GKX3" s="80"/>
      <c r="GKY3" s="80"/>
      <c r="GKZ3" s="80"/>
      <c r="GLA3" s="80"/>
      <c r="GLB3" s="80"/>
      <c r="GLC3" s="80"/>
      <c r="GLD3" s="80"/>
      <c r="GLE3" s="80"/>
      <c r="GLF3" s="80"/>
      <c r="GLG3" s="80"/>
      <c r="GLH3" s="80"/>
      <c r="GLI3" s="80"/>
      <c r="GLJ3" s="80"/>
      <c r="GLK3" s="80"/>
      <c r="GLL3" s="80"/>
      <c r="GLM3" s="80"/>
      <c r="GLN3" s="80"/>
      <c r="GLO3" s="80"/>
      <c r="GLP3" s="80"/>
      <c r="GLQ3" s="80"/>
      <c r="GLR3" s="80"/>
      <c r="GLS3" s="80"/>
      <c r="GLT3" s="80"/>
      <c r="GLU3" s="80"/>
      <c r="GLV3" s="80"/>
      <c r="GLW3" s="80"/>
      <c r="GLX3" s="80"/>
      <c r="GLY3" s="80"/>
      <c r="GLZ3" s="80"/>
      <c r="GMA3" s="80"/>
      <c r="GMB3" s="80"/>
      <c r="GMC3" s="80"/>
      <c r="GMD3" s="80"/>
      <c r="GME3" s="80"/>
      <c r="GMF3" s="80"/>
      <c r="GMG3" s="80"/>
      <c r="GMH3" s="80"/>
      <c r="GMI3" s="80"/>
      <c r="GMJ3" s="80"/>
      <c r="GMK3" s="80"/>
      <c r="GML3" s="80"/>
      <c r="GMM3" s="80"/>
      <c r="GMN3" s="80"/>
      <c r="GMO3" s="80"/>
      <c r="GMP3" s="80"/>
      <c r="GMQ3" s="80"/>
      <c r="GMR3" s="80"/>
      <c r="GMS3" s="80"/>
      <c r="GMT3" s="80"/>
      <c r="GMU3" s="80"/>
      <c r="GMV3" s="80"/>
      <c r="GMW3" s="80"/>
      <c r="GMX3" s="80"/>
      <c r="GMY3" s="80"/>
      <c r="GMZ3" s="80"/>
      <c r="GNA3" s="80"/>
      <c r="GNB3" s="80"/>
      <c r="GNC3" s="80"/>
      <c r="GND3" s="80"/>
      <c r="GNE3" s="80"/>
      <c r="GNF3" s="80"/>
      <c r="GNG3" s="80"/>
      <c r="GNH3" s="80"/>
      <c r="GNI3" s="80"/>
      <c r="GNJ3" s="80"/>
      <c r="GNK3" s="80"/>
      <c r="GNL3" s="80"/>
      <c r="GNM3" s="80"/>
      <c r="GNN3" s="80"/>
      <c r="GNO3" s="80"/>
      <c r="GNP3" s="80"/>
      <c r="GNQ3" s="80"/>
      <c r="GNR3" s="80"/>
      <c r="GNS3" s="80"/>
      <c r="GNT3" s="80"/>
      <c r="GNU3" s="80"/>
      <c r="GNV3" s="80"/>
      <c r="GNW3" s="80"/>
      <c r="GNX3" s="80"/>
      <c r="GNY3" s="80"/>
      <c r="GNZ3" s="80"/>
      <c r="GOA3" s="80"/>
      <c r="GOB3" s="80"/>
      <c r="GOC3" s="80"/>
      <c r="GOD3" s="80"/>
      <c r="GOE3" s="80"/>
      <c r="GOF3" s="80"/>
      <c r="GOG3" s="80"/>
      <c r="GOH3" s="80"/>
      <c r="GOI3" s="80"/>
      <c r="GOJ3" s="80"/>
      <c r="GOK3" s="80"/>
      <c r="GOL3" s="80"/>
      <c r="GOM3" s="80"/>
      <c r="GON3" s="80"/>
      <c r="GOO3" s="80"/>
      <c r="GOP3" s="80"/>
      <c r="GOQ3" s="80"/>
      <c r="GOR3" s="80"/>
      <c r="GOS3" s="80"/>
      <c r="GOT3" s="80"/>
      <c r="GOU3" s="80"/>
      <c r="GOV3" s="80"/>
      <c r="GOW3" s="80"/>
      <c r="GOX3" s="80"/>
      <c r="GOY3" s="80"/>
      <c r="GOZ3" s="80"/>
      <c r="GPA3" s="80"/>
      <c r="GPB3" s="80"/>
      <c r="GPC3" s="80"/>
      <c r="GPD3" s="80"/>
      <c r="GPE3" s="80"/>
      <c r="GPF3" s="80"/>
      <c r="GPG3" s="80"/>
      <c r="GPH3" s="80"/>
      <c r="GPI3" s="80"/>
      <c r="GPJ3" s="80"/>
      <c r="GPK3" s="80"/>
      <c r="GPL3" s="80"/>
      <c r="GPM3" s="80"/>
      <c r="GPN3" s="80"/>
      <c r="GPO3" s="80"/>
      <c r="GPP3" s="80"/>
      <c r="GPQ3" s="80"/>
      <c r="GPR3" s="80"/>
      <c r="GPS3" s="80"/>
      <c r="GPT3" s="80"/>
      <c r="GPU3" s="80"/>
      <c r="GPV3" s="80"/>
      <c r="GPW3" s="80"/>
      <c r="GPX3" s="80"/>
      <c r="GPY3" s="80"/>
      <c r="GPZ3" s="80"/>
      <c r="GQA3" s="80"/>
      <c r="GQB3" s="80"/>
      <c r="GQC3" s="80"/>
      <c r="GQD3" s="80"/>
      <c r="GQE3" s="80"/>
      <c r="GQF3" s="80"/>
      <c r="GQG3" s="80"/>
      <c r="GQH3" s="80"/>
      <c r="GQI3" s="80"/>
      <c r="GQJ3" s="80"/>
      <c r="GQK3" s="80"/>
      <c r="GQL3" s="80"/>
      <c r="GQM3" s="80"/>
      <c r="GQN3" s="80"/>
      <c r="GQO3" s="80"/>
      <c r="GQP3" s="80"/>
      <c r="GQQ3" s="80"/>
      <c r="GQR3" s="80"/>
      <c r="GQS3" s="80"/>
      <c r="GQT3" s="80"/>
      <c r="GQU3" s="80"/>
      <c r="GQV3" s="80"/>
      <c r="GQW3" s="80"/>
      <c r="GQX3" s="80"/>
      <c r="GQY3" s="80"/>
      <c r="GQZ3" s="80"/>
      <c r="GRA3" s="80"/>
      <c r="GRB3" s="80"/>
      <c r="GRC3" s="80"/>
      <c r="GRD3" s="80"/>
      <c r="GRE3" s="80"/>
      <c r="GRF3" s="80"/>
      <c r="GRG3" s="80"/>
      <c r="GRH3" s="80"/>
      <c r="GRI3" s="80"/>
      <c r="GRJ3" s="80"/>
      <c r="GRK3" s="80"/>
      <c r="GRL3" s="80"/>
      <c r="GRM3" s="80"/>
      <c r="GRN3" s="80"/>
      <c r="GRO3" s="80"/>
      <c r="GRP3" s="80"/>
      <c r="GRQ3" s="80"/>
      <c r="GRR3" s="80"/>
      <c r="GRS3" s="80"/>
      <c r="GRT3" s="80"/>
      <c r="GRU3" s="80"/>
      <c r="GRV3" s="80"/>
      <c r="GRW3" s="80"/>
      <c r="GRX3" s="80"/>
      <c r="GRY3" s="80"/>
      <c r="GRZ3" s="80"/>
      <c r="GSA3" s="80"/>
      <c r="GSB3" s="80"/>
      <c r="GSC3" s="80"/>
      <c r="GSD3" s="80"/>
      <c r="GSE3" s="80"/>
      <c r="GSF3" s="80"/>
      <c r="GSG3" s="80"/>
      <c r="GSH3" s="80"/>
      <c r="GSI3" s="80"/>
      <c r="GSJ3" s="80"/>
      <c r="GSK3" s="80"/>
      <c r="GSL3" s="80"/>
      <c r="GSM3" s="80"/>
      <c r="GSN3" s="80"/>
      <c r="GSO3" s="80"/>
      <c r="GSP3" s="80"/>
      <c r="GSQ3" s="80"/>
      <c r="GSR3" s="80"/>
      <c r="GSS3" s="80"/>
      <c r="GST3" s="80"/>
      <c r="GSU3" s="80"/>
      <c r="GSV3" s="80"/>
      <c r="GSW3" s="80"/>
      <c r="GSX3" s="80"/>
      <c r="GSY3" s="80"/>
      <c r="GSZ3" s="80"/>
      <c r="GTA3" s="80"/>
      <c r="GTB3" s="80"/>
      <c r="GTC3" s="80"/>
      <c r="GTD3" s="80"/>
      <c r="GTE3" s="80"/>
      <c r="GTF3" s="80"/>
      <c r="GTG3" s="80"/>
      <c r="GTH3" s="80"/>
      <c r="GTI3" s="80"/>
      <c r="GTJ3" s="80"/>
      <c r="GTK3" s="80"/>
      <c r="GTL3" s="80"/>
      <c r="GTM3" s="80"/>
      <c r="GTN3" s="80"/>
      <c r="GTO3" s="80"/>
      <c r="GTP3" s="80"/>
      <c r="GTQ3" s="80"/>
      <c r="GTR3" s="80"/>
      <c r="GTS3" s="80"/>
      <c r="GTT3" s="80"/>
      <c r="GTU3" s="80"/>
      <c r="GTV3" s="80"/>
      <c r="GTW3" s="80"/>
      <c r="GTX3" s="80"/>
      <c r="GTY3" s="80"/>
      <c r="GTZ3" s="80"/>
      <c r="GUA3" s="80"/>
      <c r="GUB3" s="80"/>
      <c r="GUC3" s="80"/>
      <c r="GUD3" s="80"/>
      <c r="GUE3" s="80"/>
      <c r="GUF3" s="80"/>
      <c r="GUG3" s="80"/>
      <c r="GUH3" s="80"/>
      <c r="GUI3" s="80"/>
      <c r="GUJ3" s="80"/>
      <c r="GUK3" s="80"/>
      <c r="GUL3" s="80"/>
      <c r="GUM3" s="80"/>
      <c r="GUN3" s="80"/>
      <c r="GUO3" s="80"/>
      <c r="GUP3" s="80"/>
      <c r="GUQ3" s="80"/>
      <c r="GUR3" s="80"/>
      <c r="GUS3" s="80"/>
      <c r="GUT3" s="80"/>
      <c r="GUU3" s="80"/>
      <c r="GUV3" s="80"/>
      <c r="GUW3" s="80"/>
      <c r="GUX3" s="80"/>
      <c r="GUY3" s="80"/>
      <c r="GUZ3" s="80"/>
      <c r="GVA3" s="80"/>
      <c r="GVB3" s="80"/>
      <c r="GVC3" s="80"/>
      <c r="GVD3" s="80"/>
      <c r="GVE3" s="80"/>
      <c r="GVF3" s="80"/>
      <c r="GVG3" s="80"/>
      <c r="GVH3" s="80"/>
      <c r="GVI3" s="80"/>
      <c r="GVJ3" s="80"/>
      <c r="GVK3" s="80"/>
      <c r="GVL3" s="80"/>
      <c r="GVM3" s="80"/>
      <c r="GVN3" s="80"/>
      <c r="GVO3" s="80"/>
      <c r="GVP3" s="80"/>
      <c r="GVQ3" s="80"/>
      <c r="GVR3" s="80"/>
      <c r="GVS3" s="80"/>
      <c r="GVT3" s="80"/>
      <c r="GVU3" s="80"/>
      <c r="GVV3" s="80"/>
      <c r="GVW3" s="80"/>
      <c r="GVX3" s="80"/>
      <c r="GVY3" s="80"/>
      <c r="GVZ3" s="80"/>
      <c r="GWA3" s="80"/>
      <c r="GWB3" s="80"/>
      <c r="GWC3" s="80"/>
      <c r="GWD3" s="80"/>
      <c r="GWE3" s="80"/>
      <c r="GWF3" s="80"/>
      <c r="GWG3" s="80"/>
      <c r="GWH3" s="80"/>
      <c r="GWI3" s="80"/>
      <c r="GWJ3" s="80"/>
      <c r="GWK3" s="80"/>
      <c r="GWL3" s="80"/>
      <c r="GWM3" s="80"/>
      <c r="GWN3" s="80"/>
      <c r="GWO3" s="80"/>
      <c r="GWP3" s="80"/>
      <c r="GWQ3" s="80"/>
      <c r="GWR3" s="80"/>
      <c r="GWS3" s="80"/>
      <c r="GWT3" s="80"/>
      <c r="GWU3" s="80"/>
      <c r="GWV3" s="80"/>
      <c r="GWW3" s="80"/>
      <c r="GWX3" s="80"/>
      <c r="GWY3" s="80"/>
      <c r="GWZ3" s="80"/>
      <c r="GXA3" s="80"/>
      <c r="GXB3" s="80"/>
      <c r="GXC3" s="80"/>
      <c r="GXD3" s="80"/>
      <c r="GXE3" s="80"/>
      <c r="GXF3" s="80"/>
      <c r="GXG3" s="80"/>
      <c r="GXH3" s="80"/>
      <c r="GXI3" s="80"/>
      <c r="GXJ3" s="80"/>
      <c r="GXK3" s="80"/>
      <c r="GXL3" s="80"/>
      <c r="GXM3" s="80"/>
      <c r="GXN3" s="80"/>
      <c r="GXO3" s="80"/>
      <c r="GXP3" s="80"/>
      <c r="GXQ3" s="80"/>
      <c r="GXR3" s="80"/>
      <c r="GXS3" s="80"/>
      <c r="GXT3" s="80"/>
      <c r="GXU3" s="80"/>
      <c r="GXV3" s="80"/>
      <c r="GXW3" s="80"/>
      <c r="GXX3" s="80"/>
      <c r="GXY3" s="80"/>
      <c r="GXZ3" s="80"/>
      <c r="GYA3" s="80"/>
      <c r="GYB3" s="80"/>
      <c r="GYC3" s="80"/>
      <c r="GYD3" s="80"/>
      <c r="GYE3" s="80"/>
      <c r="GYF3" s="80"/>
      <c r="GYG3" s="80"/>
      <c r="GYH3" s="80"/>
      <c r="GYI3" s="80"/>
      <c r="GYJ3" s="80"/>
      <c r="GYK3" s="80"/>
      <c r="GYL3" s="80"/>
      <c r="GYM3" s="80"/>
      <c r="GYN3" s="80"/>
      <c r="GYO3" s="80"/>
      <c r="GYP3" s="80"/>
      <c r="GYQ3" s="80"/>
      <c r="GYR3" s="80"/>
      <c r="GYS3" s="80"/>
      <c r="GYT3" s="80"/>
      <c r="GYU3" s="80"/>
      <c r="GYV3" s="80"/>
      <c r="GYW3" s="80"/>
      <c r="GYX3" s="80"/>
      <c r="GYY3" s="80"/>
      <c r="GYZ3" s="80"/>
      <c r="GZA3" s="80"/>
      <c r="GZB3" s="80"/>
      <c r="GZC3" s="80"/>
      <c r="GZD3" s="80"/>
      <c r="GZE3" s="80"/>
      <c r="GZF3" s="80"/>
      <c r="GZG3" s="80"/>
      <c r="GZH3" s="80"/>
      <c r="GZI3" s="80"/>
      <c r="GZJ3" s="80"/>
      <c r="GZK3" s="80"/>
      <c r="GZL3" s="80"/>
      <c r="GZM3" s="80"/>
      <c r="GZN3" s="80"/>
      <c r="GZO3" s="80"/>
      <c r="GZP3" s="80"/>
      <c r="GZQ3" s="80"/>
      <c r="GZR3" s="80"/>
      <c r="GZS3" s="80"/>
      <c r="GZT3" s="80"/>
      <c r="GZU3" s="80"/>
      <c r="GZV3" s="80"/>
      <c r="GZW3" s="80"/>
      <c r="GZX3" s="80"/>
      <c r="GZY3" s="80"/>
      <c r="GZZ3" s="80"/>
      <c r="HAA3" s="80"/>
      <c r="HAB3" s="80"/>
      <c r="HAC3" s="80"/>
      <c r="HAD3" s="80"/>
      <c r="HAE3" s="80"/>
      <c r="HAF3" s="80"/>
      <c r="HAG3" s="80"/>
      <c r="HAH3" s="80"/>
      <c r="HAI3" s="80"/>
      <c r="HAJ3" s="80"/>
      <c r="HAK3" s="80"/>
      <c r="HAL3" s="80"/>
      <c r="HAM3" s="80"/>
      <c r="HAN3" s="80"/>
      <c r="HAO3" s="80"/>
      <c r="HAP3" s="80"/>
      <c r="HAQ3" s="80"/>
      <c r="HAR3" s="80"/>
      <c r="HAS3" s="80"/>
      <c r="HAT3" s="80"/>
      <c r="HAU3" s="80"/>
      <c r="HAV3" s="80"/>
      <c r="HAW3" s="80"/>
      <c r="HAX3" s="80"/>
      <c r="HAY3" s="80"/>
      <c r="HAZ3" s="80"/>
      <c r="HBA3" s="80"/>
      <c r="HBB3" s="80"/>
      <c r="HBC3" s="80"/>
      <c r="HBD3" s="80"/>
      <c r="HBE3" s="80"/>
      <c r="HBF3" s="80"/>
      <c r="HBG3" s="80"/>
      <c r="HBH3" s="80"/>
      <c r="HBI3" s="80"/>
      <c r="HBJ3" s="80"/>
      <c r="HBK3" s="80"/>
      <c r="HBL3" s="80"/>
      <c r="HBM3" s="80"/>
      <c r="HBN3" s="80"/>
      <c r="HBO3" s="80"/>
      <c r="HBP3" s="80"/>
      <c r="HBQ3" s="80"/>
      <c r="HBR3" s="80"/>
      <c r="HBS3" s="80"/>
      <c r="HBT3" s="80"/>
      <c r="HBU3" s="80"/>
      <c r="HBV3" s="80"/>
      <c r="HBW3" s="80"/>
      <c r="HBX3" s="80"/>
      <c r="HBY3" s="80"/>
      <c r="HBZ3" s="80"/>
      <c r="HCA3" s="80"/>
      <c r="HCB3" s="80"/>
      <c r="HCC3" s="80"/>
      <c r="HCD3" s="80"/>
      <c r="HCE3" s="80"/>
      <c r="HCF3" s="80"/>
      <c r="HCG3" s="80"/>
      <c r="HCH3" s="80"/>
      <c r="HCI3" s="80"/>
      <c r="HCJ3" s="80"/>
      <c r="HCK3" s="80"/>
      <c r="HCL3" s="80"/>
      <c r="HCM3" s="80"/>
      <c r="HCN3" s="80"/>
      <c r="HCO3" s="80"/>
      <c r="HCP3" s="80"/>
      <c r="HCQ3" s="80"/>
      <c r="HCR3" s="80"/>
      <c r="HCS3" s="80"/>
      <c r="HCT3" s="80"/>
      <c r="HCU3" s="80"/>
      <c r="HCV3" s="80"/>
      <c r="HCW3" s="80"/>
      <c r="HCX3" s="80"/>
      <c r="HCY3" s="80"/>
      <c r="HCZ3" s="80"/>
      <c r="HDA3" s="80"/>
      <c r="HDB3" s="80"/>
      <c r="HDC3" s="80"/>
      <c r="HDD3" s="80"/>
      <c r="HDE3" s="80"/>
      <c r="HDF3" s="80"/>
      <c r="HDG3" s="80"/>
      <c r="HDH3" s="80"/>
      <c r="HDI3" s="80"/>
      <c r="HDJ3" s="80"/>
      <c r="HDK3" s="80"/>
      <c r="HDL3" s="80"/>
      <c r="HDM3" s="80"/>
      <c r="HDN3" s="80"/>
      <c r="HDO3" s="80"/>
      <c r="HDP3" s="80"/>
      <c r="HDQ3" s="80"/>
      <c r="HDR3" s="80"/>
      <c r="HDS3" s="80"/>
      <c r="HDT3" s="80"/>
      <c r="HDU3" s="80"/>
      <c r="HDV3" s="80"/>
      <c r="HDW3" s="80"/>
      <c r="HDX3" s="80"/>
      <c r="HDY3" s="80"/>
      <c r="HDZ3" s="80"/>
      <c r="HEA3" s="80"/>
      <c r="HEB3" s="80"/>
      <c r="HEC3" s="80"/>
      <c r="HED3" s="80"/>
      <c r="HEE3" s="80"/>
      <c r="HEF3" s="80"/>
      <c r="HEG3" s="80"/>
      <c r="HEH3" s="80"/>
      <c r="HEI3" s="80"/>
      <c r="HEJ3" s="80"/>
      <c r="HEK3" s="80"/>
      <c r="HEL3" s="80"/>
      <c r="HEM3" s="80"/>
      <c r="HEN3" s="80"/>
      <c r="HEO3" s="80"/>
      <c r="HEP3" s="80"/>
      <c r="HEQ3" s="80"/>
      <c r="HER3" s="80"/>
      <c r="HES3" s="80"/>
      <c r="HET3" s="80"/>
      <c r="HEU3" s="80"/>
      <c r="HEV3" s="80"/>
      <c r="HEW3" s="80"/>
      <c r="HEX3" s="80"/>
      <c r="HEY3" s="80"/>
      <c r="HEZ3" s="80"/>
      <c r="HFA3" s="80"/>
      <c r="HFB3" s="80"/>
      <c r="HFC3" s="80"/>
      <c r="HFD3" s="80"/>
      <c r="HFE3" s="80"/>
      <c r="HFF3" s="80"/>
      <c r="HFG3" s="80"/>
      <c r="HFH3" s="80"/>
      <c r="HFI3" s="80"/>
      <c r="HFJ3" s="80"/>
      <c r="HFK3" s="80"/>
      <c r="HFL3" s="80"/>
      <c r="HFM3" s="80"/>
      <c r="HFN3" s="80"/>
      <c r="HFO3" s="80"/>
      <c r="HFP3" s="80"/>
      <c r="HFQ3" s="80"/>
      <c r="HFR3" s="80"/>
      <c r="HFS3" s="80"/>
      <c r="HFT3" s="80"/>
      <c r="HFU3" s="80"/>
      <c r="HFV3" s="80"/>
      <c r="HFW3" s="80"/>
      <c r="HFX3" s="80"/>
      <c r="HFY3" s="80"/>
      <c r="HFZ3" s="80"/>
      <c r="HGA3" s="80"/>
      <c r="HGB3" s="80"/>
      <c r="HGC3" s="80"/>
      <c r="HGD3" s="80"/>
      <c r="HGE3" s="80"/>
      <c r="HGF3" s="80"/>
      <c r="HGG3" s="80"/>
      <c r="HGH3" s="80"/>
      <c r="HGI3" s="80"/>
      <c r="HGJ3" s="80"/>
      <c r="HGK3" s="80"/>
      <c r="HGL3" s="80"/>
      <c r="HGM3" s="80"/>
      <c r="HGN3" s="80"/>
      <c r="HGO3" s="80"/>
      <c r="HGP3" s="80"/>
      <c r="HGQ3" s="80"/>
      <c r="HGR3" s="80"/>
      <c r="HGS3" s="80"/>
      <c r="HGT3" s="80"/>
      <c r="HGU3" s="80"/>
      <c r="HGV3" s="80"/>
      <c r="HGW3" s="80"/>
      <c r="HGX3" s="80"/>
      <c r="HGY3" s="80"/>
      <c r="HGZ3" s="80"/>
      <c r="HHA3" s="80"/>
      <c r="HHB3" s="80"/>
      <c r="HHC3" s="80"/>
      <c r="HHD3" s="80"/>
      <c r="HHE3" s="80"/>
      <c r="HHF3" s="80"/>
      <c r="HHG3" s="80"/>
      <c r="HHH3" s="80"/>
      <c r="HHI3" s="80"/>
      <c r="HHJ3" s="80"/>
      <c r="HHK3" s="80"/>
      <c r="HHL3" s="80"/>
      <c r="HHM3" s="80"/>
      <c r="HHN3" s="80"/>
      <c r="HHO3" s="80"/>
      <c r="HHP3" s="80"/>
      <c r="HHQ3" s="80"/>
      <c r="HHR3" s="80"/>
      <c r="HHS3" s="80"/>
      <c r="HHT3" s="80"/>
      <c r="HHU3" s="80"/>
      <c r="HHV3" s="80"/>
      <c r="HHW3" s="80"/>
      <c r="HHX3" s="80"/>
      <c r="HHY3" s="80"/>
      <c r="HHZ3" s="80"/>
      <c r="HIA3" s="80"/>
      <c r="HIB3" s="80"/>
      <c r="HIC3" s="80"/>
      <c r="HID3" s="80"/>
      <c r="HIE3" s="80"/>
      <c r="HIF3" s="80"/>
      <c r="HIG3" s="80"/>
      <c r="HIH3" s="80"/>
      <c r="HII3" s="80"/>
      <c r="HIJ3" s="80"/>
      <c r="HIK3" s="80"/>
      <c r="HIL3" s="80"/>
      <c r="HIM3" s="80"/>
      <c r="HIN3" s="80"/>
      <c r="HIO3" s="80"/>
      <c r="HIP3" s="80"/>
      <c r="HIQ3" s="80"/>
      <c r="HIR3" s="80"/>
      <c r="HIS3" s="80"/>
      <c r="HIT3" s="80"/>
      <c r="HIU3" s="80"/>
      <c r="HIV3" s="80"/>
      <c r="HIW3" s="80"/>
      <c r="HIX3" s="80"/>
      <c r="HIY3" s="80"/>
      <c r="HIZ3" s="80"/>
      <c r="HJA3" s="80"/>
      <c r="HJB3" s="80"/>
      <c r="HJC3" s="80"/>
      <c r="HJD3" s="80"/>
      <c r="HJE3" s="80"/>
      <c r="HJF3" s="80"/>
      <c r="HJG3" s="80"/>
      <c r="HJH3" s="80"/>
      <c r="HJI3" s="80"/>
      <c r="HJJ3" s="80"/>
      <c r="HJK3" s="80"/>
      <c r="HJL3" s="80"/>
      <c r="HJM3" s="80"/>
      <c r="HJN3" s="80"/>
      <c r="HJO3" s="80"/>
      <c r="HJP3" s="80"/>
      <c r="HJQ3" s="80"/>
      <c r="HJR3" s="80"/>
      <c r="HJS3" s="80"/>
      <c r="HJT3" s="80"/>
      <c r="HJU3" s="80"/>
      <c r="HJV3" s="80"/>
      <c r="HJW3" s="80"/>
      <c r="HJX3" s="80"/>
      <c r="HJY3" s="80"/>
      <c r="HJZ3" s="80"/>
      <c r="HKA3" s="80"/>
      <c r="HKB3" s="80"/>
      <c r="HKC3" s="80"/>
      <c r="HKD3" s="80"/>
      <c r="HKE3" s="80"/>
      <c r="HKF3" s="80"/>
      <c r="HKG3" s="80"/>
      <c r="HKH3" s="80"/>
      <c r="HKI3" s="80"/>
      <c r="HKJ3" s="80"/>
      <c r="HKK3" s="80"/>
      <c r="HKL3" s="80"/>
      <c r="HKM3" s="80"/>
      <c r="HKN3" s="80"/>
      <c r="HKO3" s="80"/>
      <c r="HKP3" s="80"/>
      <c r="HKQ3" s="80"/>
      <c r="HKR3" s="80"/>
      <c r="HKS3" s="80"/>
      <c r="HKT3" s="80"/>
      <c r="HKU3" s="80"/>
      <c r="HKV3" s="80"/>
      <c r="HKW3" s="80"/>
      <c r="HKX3" s="80"/>
      <c r="HKY3" s="80"/>
      <c r="HKZ3" s="80"/>
      <c r="HLA3" s="80"/>
      <c r="HLB3" s="80"/>
      <c r="HLC3" s="80"/>
      <c r="HLD3" s="80"/>
      <c r="HLE3" s="80"/>
      <c r="HLF3" s="80"/>
      <c r="HLG3" s="80"/>
      <c r="HLH3" s="80"/>
      <c r="HLI3" s="80"/>
      <c r="HLJ3" s="80"/>
      <c r="HLK3" s="80"/>
      <c r="HLL3" s="80"/>
      <c r="HLM3" s="80"/>
      <c r="HLN3" s="80"/>
      <c r="HLO3" s="80"/>
      <c r="HLP3" s="80"/>
      <c r="HLQ3" s="80"/>
      <c r="HLR3" s="80"/>
      <c r="HLS3" s="80"/>
      <c r="HLT3" s="80"/>
      <c r="HLU3" s="80"/>
      <c r="HLV3" s="80"/>
      <c r="HLW3" s="80"/>
      <c r="HLX3" s="80"/>
      <c r="HLY3" s="80"/>
      <c r="HLZ3" s="80"/>
      <c r="HMA3" s="80"/>
      <c r="HMB3" s="80"/>
      <c r="HMC3" s="80"/>
      <c r="HMD3" s="80"/>
      <c r="HME3" s="80"/>
      <c r="HMF3" s="80"/>
      <c r="HMG3" s="80"/>
      <c r="HMH3" s="80"/>
      <c r="HMI3" s="80"/>
      <c r="HMJ3" s="80"/>
      <c r="HMK3" s="80"/>
      <c r="HML3" s="80"/>
      <c r="HMM3" s="80"/>
      <c r="HMN3" s="80"/>
      <c r="HMO3" s="80"/>
      <c r="HMP3" s="80"/>
      <c r="HMQ3" s="80"/>
      <c r="HMR3" s="80"/>
      <c r="HMS3" s="80"/>
      <c r="HMT3" s="80"/>
      <c r="HMU3" s="80"/>
      <c r="HMV3" s="80"/>
      <c r="HMW3" s="80"/>
      <c r="HMX3" s="80"/>
      <c r="HMY3" s="80"/>
      <c r="HMZ3" s="80"/>
      <c r="HNA3" s="80"/>
      <c r="HNB3" s="80"/>
      <c r="HNC3" s="80"/>
      <c r="HND3" s="80"/>
      <c r="HNE3" s="80"/>
      <c r="HNF3" s="80"/>
      <c r="HNG3" s="80"/>
      <c r="HNH3" s="80"/>
      <c r="HNI3" s="80"/>
      <c r="HNJ3" s="80"/>
      <c r="HNK3" s="80"/>
      <c r="HNL3" s="80"/>
      <c r="HNM3" s="80"/>
      <c r="HNN3" s="80"/>
      <c r="HNO3" s="80"/>
      <c r="HNP3" s="80"/>
      <c r="HNQ3" s="80"/>
      <c r="HNR3" s="80"/>
      <c r="HNS3" s="80"/>
      <c r="HNT3" s="80"/>
      <c r="HNU3" s="80"/>
      <c r="HNV3" s="80"/>
      <c r="HNW3" s="80"/>
      <c r="HNX3" s="80"/>
      <c r="HNY3" s="80"/>
      <c r="HNZ3" s="80"/>
      <c r="HOA3" s="80"/>
      <c r="HOB3" s="80"/>
      <c r="HOC3" s="80"/>
      <c r="HOD3" s="80"/>
      <c r="HOE3" s="80"/>
      <c r="HOF3" s="80"/>
      <c r="HOG3" s="80"/>
      <c r="HOH3" s="80"/>
      <c r="HOI3" s="80"/>
      <c r="HOJ3" s="80"/>
      <c r="HOK3" s="80"/>
      <c r="HOL3" s="80"/>
      <c r="HOM3" s="80"/>
      <c r="HON3" s="80"/>
      <c r="HOO3" s="80"/>
      <c r="HOP3" s="80"/>
      <c r="HOQ3" s="80"/>
      <c r="HOR3" s="80"/>
      <c r="HOS3" s="80"/>
      <c r="HOT3" s="80"/>
      <c r="HOU3" s="80"/>
      <c r="HOV3" s="80"/>
      <c r="HOW3" s="80"/>
      <c r="HOX3" s="80"/>
      <c r="HOY3" s="80"/>
      <c r="HOZ3" s="80"/>
      <c r="HPA3" s="80"/>
      <c r="HPB3" s="80"/>
      <c r="HPC3" s="80"/>
      <c r="HPD3" s="80"/>
      <c r="HPE3" s="80"/>
      <c r="HPF3" s="80"/>
      <c r="HPG3" s="80"/>
      <c r="HPH3" s="80"/>
      <c r="HPI3" s="80"/>
      <c r="HPJ3" s="80"/>
      <c r="HPK3" s="80"/>
      <c r="HPL3" s="80"/>
      <c r="HPM3" s="80"/>
      <c r="HPN3" s="80"/>
      <c r="HPO3" s="80"/>
      <c r="HPP3" s="80"/>
      <c r="HPQ3" s="80"/>
      <c r="HPR3" s="80"/>
      <c r="HPS3" s="80"/>
      <c r="HPT3" s="80"/>
      <c r="HPU3" s="80"/>
      <c r="HPV3" s="80"/>
      <c r="HPW3" s="80"/>
      <c r="HPX3" s="80"/>
      <c r="HPY3" s="80"/>
      <c r="HPZ3" s="80"/>
      <c r="HQA3" s="80"/>
      <c r="HQB3" s="80"/>
      <c r="HQC3" s="80"/>
      <c r="HQD3" s="80"/>
      <c r="HQE3" s="80"/>
      <c r="HQF3" s="80"/>
      <c r="HQG3" s="80"/>
      <c r="HQH3" s="80"/>
      <c r="HQI3" s="80"/>
      <c r="HQJ3" s="80"/>
      <c r="HQK3" s="80"/>
      <c r="HQL3" s="80"/>
      <c r="HQM3" s="80"/>
      <c r="HQN3" s="80"/>
      <c r="HQO3" s="80"/>
      <c r="HQP3" s="80"/>
      <c r="HQQ3" s="80"/>
      <c r="HQR3" s="80"/>
      <c r="HQS3" s="80"/>
      <c r="HQT3" s="80"/>
      <c r="HQU3" s="80"/>
      <c r="HQV3" s="80"/>
      <c r="HQW3" s="80"/>
      <c r="HQX3" s="80"/>
      <c r="HQY3" s="80"/>
      <c r="HQZ3" s="80"/>
      <c r="HRA3" s="80"/>
      <c r="HRB3" s="80"/>
      <c r="HRC3" s="80"/>
      <c r="HRD3" s="80"/>
      <c r="HRE3" s="80"/>
      <c r="HRF3" s="80"/>
      <c r="HRG3" s="80"/>
      <c r="HRH3" s="80"/>
      <c r="HRI3" s="80"/>
      <c r="HRJ3" s="80"/>
      <c r="HRK3" s="80"/>
      <c r="HRL3" s="80"/>
      <c r="HRM3" s="80"/>
      <c r="HRN3" s="80"/>
      <c r="HRO3" s="80"/>
      <c r="HRP3" s="80"/>
      <c r="HRQ3" s="80"/>
      <c r="HRR3" s="80"/>
      <c r="HRS3" s="80"/>
      <c r="HRT3" s="80"/>
      <c r="HRU3" s="80"/>
      <c r="HRV3" s="80"/>
      <c r="HRW3" s="80"/>
      <c r="HRX3" s="80"/>
      <c r="HRY3" s="80"/>
      <c r="HRZ3" s="80"/>
      <c r="HSA3" s="80"/>
      <c r="HSB3" s="80"/>
      <c r="HSC3" s="80"/>
      <c r="HSD3" s="80"/>
      <c r="HSE3" s="80"/>
      <c r="HSF3" s="80"/>
      <c r="HSG3" s="80"/>
      <c r="HSH3" s="80"/>
      <c r="HSI3" s="80"/>
      <c r="HSJ3" s="80"/>
      <c r="HSK3" s="80"/>
      <c r="HSL3" s="80"/>
      <c r="HSM3" s="80"/>
      <c r="HSN3" s="80"/>
      <c r="HSO3" s="80"/>
      <c r="HSP3" s="80"/>
      <c r="HSQ3" s="80"/>
      <c r="HSR3" s="80"/>
      <c r="HSS3" s="80"/>
      <c r="HST3" s="80"/>
      <c r="HSU3" s="80"/>
      <c r="HSV3" s="80"/>
      <c r="HSW3" s="80"/>
      <c r="HSX3" s="80"/>
      <c r="HSY3" s="80"/>
      <c r="HSZ3" s="80"/>
      <c r="HTA3" s="80"/>
      <c r="HTB3" s="80"/>
      <c r="HTC3" s="80"/>
      <c r="HTD3" s="80"/>
      <c r="HTE3" s="80"/>
      <c r="HTF3" s="80"/>
      <c r="HTG3" s="80"/>
      <c r="HTH3" s="80"/>
      <c r="HTI3" s="80"/>
      <c r="HTJ3" s="80"/>
      <c r="HTK3" s="80"/>
      <c r="HTL3" s="80"/>
      <c r="HTM3" s="80"/>
      <c r="HTN3" s="80"/>
      <c r="HTO3" s="80"/>
      <c r="HTP3" s="80"/>
      <c r="HTQ3" s="80"/>
      <c r="HTR3" s="80"/>
      <c r="HTS3" s="80"/>
      <c r="HTT3" s="80"/>
      <c r="HTU3" s="80"/>
      <c r="HTV3" s="80"/>
      <c r="HTW3" s="80"/>
      <c r="HTX3" s="80"/>
      <c r="HTY3" s="80"/>
      <c r="HTZ3" s="80"/>
      <c r="HUA3" s="80"/>
      <c r="HUB3" s="80"/>
      <c r="HUC3" s="80"/>
      <c r="HUD3" s="80"/>
      <c r="HUE3" s="80"/>
      <c r="HUF3" s="80"/>
      <c r="HUG3" s="80"/>
      <c r="HUH3" s="80"/>
      <c r="HUI3" s="80"/>
      <c r="HUJ3" s="80"/>
      <c r="HUK3" s="80"/>
      <c r="HUL3" s="80"/>
      <c r="HUM3" s="80"/>
      <c r="HUN3" s="80"/>
      <c r="HUO3" s="80"/>
      <c r="HUP3" s="80"/>
      <c r="HUQ3" s="80"/>
      <c r="HUR3" s="80"/>
      <c r="HUS3" s="80"/>
      <c r="HUT3" s="80"/>
      <c r="HUU3" s="80"/>
      <c r="HUV3" s="80"/>
      <c r="HUW3" s="80"/>
      <c r="HUX3" s="80"/>
      <c r="HUY3" s="80"/>
      <c r="HUZ3" s="80"/>
      <c r="HVA3" s="80"/>
      <c r="HVB3" s="80"/>
      <c r="HVC3" s="80"/>
      <c r="HVD3" s="80"/>
      <c r="HVE3" s="80"/>
      <c r="HVF3" s="80"/>
      <c r="HVG3" s="80"/>
      <c r="HVH3" s="80"/>
      <c r="HVI3" s="80"/>
      <c r="HVJ3" s="80"/>
      <c r="HVK3" s="80"/>
      <c r="HVL3" s="80"/>
      <c r="HVM3" s="80"/>
      <c r="HVN3" s="80"/>
      <c r="HVO3" s="80"/>
      <c r="HVP3" s="80"/>
      <c r="HVQ3" s="80"/>
      <c r="HVR3" s="80"/>
      <c r="HVS3" s="80"/>
      <c r="HVT3" s="80"/>
      <c r="HVU3" s="80"/>
      <c r="HVV3" s="80"/>
      <c r="HVW3" s="80"/>
      <c r="HVX3" s="80"/>
      <c r="HVY3" s="80"/>
      <c r="HVZ3" s="80"/>
      <c r="HWA3" s="80"/>
      <c r="HWB3" s="80"/>
      <c r="HWC3" s="80"/>
      <c r="HWD3" s="80"/>
      <c r="HWE3" s="80"/>
      <c r="HWF3" s="80"/>
      <c r="HWG3" s="80"/>
      <c r="HWH3" s="80"/>
      <c r="HWI3" s="80"/>
      <c r="HWJ3" s="80"/>
      <c r="HWK3" s="80"/>
      <c r="HWL3" s="80"/>
      <c r="HWM3" s="80"/>
      <c r="HWN3" s="80"/>
      <c r="HWO3" s="80"/>
      <c r="HWP3" s="80"/>
      <c r="HWQ3" s="80"/>
      <c r="HWR3" s="80"/>
      <c r="HWS3" s="80"/>
      <c r="HWT3" s="80"/>
      <c r="HWU3" s="80"/>
      <c r="HWV3" s="80"/>
      <c r="HWW3" s="80"/>
      <c r="HWX3" s="80"/>
      <c r="HWY3" s="80"/>
      <c r="HWZ3" s="80"/>
      <c r="HXA3" s="80"/>
      <c r="HXB3" s="80"/>
      <c r="HXC3" s="80"/>
      <c r="HXD3" s="80"/>
      <c r="HXE3" s="80"/>
      <c r="HXF3" s="80"/>
      <c r="HXG3" s="80"/>
      <c r="HXH3" s="80"/>
      <c r="HXI3" s="80"/>
      <c r="HXJ3" s="80"/>
      <c r="HXK3" s="80"/>
      <c r="HXL3" s="80"/>
      <c r="HXM3" s="80"/>
      <c r="HXN3" s="80"/>
      <c r="HXO3" s="80"/>
      <c r="HXP3" s="80"/>
      <c r="HXQ3" s="80"/>
      <c r="HXR3" s="80"/>
      <c r="HXS3" s="80"/>
      <c r="HXT3" s="80"/>
      <c r="HXU3" s="80"/>
      <c r="HXV3" s="80"/>
      <c r="HXW3" s="80"/>
      <c r="HXX3" s="80"/>
      <c r="HXY3" s="80"/>
      <c r="HXZ3" s="80"/>
      <c r="HYA3" s="80"/>
      <c r="HYB3" s="80"/>
      <c r="HYC3" s="80"/>
      <c r="HYD3" s="80"/>
      <c r="HYE3" s="80"/>
      <c r="HYF3" s="80"/>
      <c r="HYG3" s="80"/>
      <c r="HYH3" s="80"/>
      <c r="HYI3" s="80"/>
      <c r="HYJ3" s="80"/>
      <c r="HYK3" s="80"/>
      <c r="HYL3" s="80"/>
      <c r="HYM3" s="80"/>
      <c r="HYN3" s="80"/>
      <c r="HYO3" s="80"/>
      <c r="HYP3" s="80"/>
      <c r="HYQ3" s="80"/>
      <c r="HYR3" s="80"/>
      <c r="HYS3" s="80"/>
      <c r="HYT3" s="80"/>
      <c r="HYU3" s="80"/>
      <c r="HYV3" s="80"/>
      <c r="HYW3" s="80"/>
      <c r="HYX3" s="80"/>
      <c r="HYY3" s="80"/>
      <c r="HYZ3" s="80"/>
      <c r="HZA3" s="80"/>
      <c r="HZB3" s="80"/>
      <c r="HZC3" s="80"/>
      <c r="HZD3" s="80"/>
      <c r="HZE3" s="80"/>
      <c r="HZF3" s="80"/>
      <c r="HZG3" s="80"/>
      <c r="HZH3" s="80"/>
      <c r="HZI3" s="80"/>
      <c r="HZJ3" s="80"/>
      <c r="HZK3" s="80"/>
      <c r="HZL3" s="80"/>
      <c r="HZM3" s="80"/>
      <c r="HZN3" s="80"/>
      <c r="HZO3" s="80"/>
      <c r="HZP3" s="80"/>
      <c r="HZQ3" s="80"/>
      <c r="HZR3" s="80"/>
      <c r="HZS3" s="80"/>
      <c r="HZT3" s="80"/>
      <c r="HZU3" s="80"/>
      <c r="HZV3" s="80"/>
      <c r="HZW3" s="80"/>
      <c r="HZX3" s="80"/>
      <c r="HZY3" s="80"/>
      <c r="HZZ3" s="80"/>
      <c r="IAA3" s="80"/>
      <c r="IAB3" s="80"/>
      <c r="IAC3" s="80"/>
      <c r="IAD3" s="80"/>
      <c r="IAE3" s="80"/>
      <c r="IAF3" s="80"/>
      <c r="IAG3" s="80"/>
      <c r="IAH3" s="80"/>
      <c r="IAI3" s="80"/>
      <c r="IAJ3" s="80"/>
      <c r="IAK3" s="80"/>
      <c r="IAL3" s="80"/>
      <c r="IAM3" s="80"/>
      <c r="IAN3" s="80"/>
      <c r="IAO3" s="80"/>
      <c r="IAP3" s="80"/>
      <c r="IAQ3" s="80"/>
      <c r="IAR3" s="80"/>
      <c r="IAS3" s="80"/>
      <c r="IAT3" s="80"/>
      <c r="IAU3" s="80"/>
      <c r="IAV3" s="80"/>
      <c r="IAW3" s="80"/>
      <c r="IAX3" s="80"/>
      <c r="IAY3" s="80"/>
      <c r="IAZ3" s="80"/>
      <c r="IBA3" s="80"/>
      <c r="IBB3" s="80"/>
      <c r="IBC3" s="80"/>
      <c r="IBD3" s="80"/>
      <c r="IBE3" s="80"/>
      <c r="IBF3" s="80"/>
      <c r="IBG3" s="80"/>
      <c r="IBH3" s="80"/>
      <c r="IBI3" s="80"/>
      <c r="IBJ3" s="80"/>
      <c r="IBK3" s="80"/>
      <c r="IBL3" s="80"/>
      <c r="IBM3" s="80"/>
      <c r="IBN3" s="80"/>
      <c r="IBO3" s="80"/>
      <c r="IBP3" s="80"/>
      <c r="IBQ3" s="80"/>
      <c r="IBR3" s="80"/>
      <c r="IBS3" s="80"/>
      <c r="IBT3" s="80"/>
      <c r="IBU3" s="80"/>
      <c r="IBV3" s="80"/>
      <c r="IBW3" s="80"/>
      <c r="IBX3" s="80"/>
      <c r="IBY3" s="80"/>
      <c r="IBZ3" s="80"/>
      <c r="ICA3" s="80"/>
      <c r="ICB3" s="80"/>
      <c r="ICC3" s="80"/>
      <c r="ICD3" s="80"/>
      <c r="ICE3" s="80"/>
      <c r="ICF3" s="80"/>
      <c r="ICG3" s="80"/>
      <c r="ICH3" s="80"/>
      <c r="ICI3" s="80"/>
      <c r="ICJ3" s="80"/>
      <c r="ICK3" s="80"/>
      <c r="ICL3" s="80"/>
      <c r="ICM3" s="80"/>
      <c r="ICN3" s="80"/>
      <c r="ICO3" s="80"/>
      <c r="ICP3" s="80"/>
      <c r="ICQ3" s="80"/>
      <c r="ICR3" s="80"/>
      <c r="ICS3" s="80"/>
      <c r="ICT3" s="80"/>
      <c r="ICU3" s="80"/>
      <c r="ICV3" s="80"/>
      <c r="ICW3" s="80"/>
      <c r="ICX3" s="80"/>
      <c r="ICY3" s="80"/>
      <c r="ICZ3" s="80"/>
      <c r="IDA3" s="80"/>
      <c r="IDB3" s="80"/>
      <c r="IDC3" s="80"/>
      <c r="IDD3" s="80"/>
      <c r="IDE3" s="80"/>
      <c r="IDF3" s="80"/>
      <c r="IDG3" s="80"/>
      <c r="IDH3" s="80"/>
      <c r="IDI3" s="80"/>
      <c r="IDJ3" s="80"/>
      <c r="IDK3" s="80"/>
      <c r="IDL3" s="80"/>
      <c r="IDM3" s="80"/>
      <c r="IDN3" s="80"/>
      <c r="IDO3" s="80"/>
      <c r="IDP3" s="80"/>
      <c r="IDQ3" s="80"/>
      <c r="IDR3" s="80"/>
      <c r="IDS3" s="80"/>
      <c r="IDT3" s="80"/>
      <c r="IDU3" s="80"/>
      <c r="IDV3" s="80"/>
      <c r="IDW3" s="80"/>
      <c r="IDX3" s="80"/>
      <c r="IDY3" s="80"/>
      <c r="IDZ3" s="80"/>
      <c r="IEA3" s="80"/>
      <c r="IEB3" s="80"/>
      <c r="IEC3" s="80"/>
      <c r="IED3" s="80"/>
      <c r="IEE3" s="80"/>
      <c r="IEF3" s="80"/>
      <c r="IEG3" s="80"/>
      <c r="IEH3" s="80"/>
      <c r="IEI3" s="80"/>
      <c r="IEJ3" s="80"/>
      <c r="IEK3" s="80"/>
      <c r="IEL3" s="80"/>
      <c r="IEM3" s="80"/>
      <c r="IEN3" s="80"/>
      <c r="IEO3" s="80"/>
      <c r="IEP3" s="80"/>
      <c r="IEQ3" s="80"/>
      <c r="IER3" s="80"/>
      <c r="IES3" s="80"/>
      <c r="IET3" s="80"/>
      <c r="IEU3" s="80"/>
      <c r="IEV3" s="80"/>
      <c r="IEW3" s="80"/>
      <c r="IEX3" s="80"/>
      <c r="IEY3" s="80"/>
      <c r="IEZ3" s="80"/>
      <c r="IFA3" s="80"/>
      <c r="IFB3" s="80"/>
      <c r="IFC3" s="80"/>
      <c r="IFD3" s="80"/>
      <c r="IFE3" s="80"/>
      <c r="IFF3" s="80"/>
      <c r="IFG3" s="80"/>
      <c r="IFH3" s="80"/>
      <c r="IFI3" s="80"/>
      <c r="IFJ3" s="80"/>
      <c r="IFK3" s="80"/>
      <c r="IFL3" s="80"/>
      <c r="IFM3" s="80"/>
      <c r="IFN3" s="80"/>
      <c r="IFO3" s="80"/>
      <c r="IFP3" s="80"/>
      <c r="IFQ3" s="80"/>
      <c r="IFR3" s="80"/>
      <c r="IFS3" s="80"/>
      <c r="IFT3" s="80"/>
      <c r="IFU3" s="80"/>
      <c r="IFV3" s="80"/>
      <c r="IFW3" s="80"/>
      <c r="IFX3" s="80"/>
      <c r="IFY3" s="80"/>
      <c r="IFZ3" s="80"/>
      <c r="IGA3" s="80"/>
      <c r="IGB3" s="80"/>
      <c r="IGC3" s="80"/>
      <c r="IGD3" s="80"/>
      <c r="IGE3" s="80"/>
      <c r="IGF3" s="80"/>
      <c r="IGG3" s="80"/>
      <c r="IGH3" s="80"/>
      <c r="IGI3" s="80"/>
      <c r="IGJ3" s="80"/>
      <c r="IGK3" s="80"/>
      <c r="IGL3" s="80"/>
      <c r="IGM3" s="80"/>
      <c r="IGN3" s="80"/>
      <c r="IGO3" s="80"/>
      <c r="IGP3" s="80"/>
      <c r="IGQ3" s="80"/>
      <c r="IGR3" s="80"/>
      <c r="IGS3" s="80"/>
      <c r="IGT3" s="80"/>
      <c r="IGU3" s="80"/>
      <c r="IGV3" s="80"/>
      <c r="IGW3" s="80"/>
      <c r="IGX3" s="80"/>
      <c r="IGY3" s="80"/>
      <c r="IGZ3" s="80"/>
      <c r="IHA3" s="80"/>
      <c r="IHB3" s="80"/>
      <c r="IHC3" s="80"/>
      <c r="IHD3" s="80"/>
      <c r="IHE3" s="80"/>
      <c r="IHF3" s="80"/>
      <c r="IHG3" s="80"/>
      <c r="IHH3" s="80"/>
      <c r="IHI3" s="80"/>
      <c r="IHJ3" s="80"/>
      <c r="IHK3" s="80"/>
      <c r="IHL3" s="80"/>
      <c r="IHM3" s="80"/>
      <c r="IHN3" s="80"/>
      <c r="IHO3" s="80"/>
      <c r="IHP3" s="80"/>
      <c r="IHQ3" s="80"/>
      <c r="IHR3" s="80"/>
      <c r="IHS3" s="80"/>
      <c r="IHT3" s="80"/>
      <c r="IHU3" s="80"/>
      <c r="IHV3" s="80"/>
      <c r="IHW3" s="80"/>
      <c r="IHX3" s="80"/>
      <c r="IHY3" s="80"/>
      <c r="IHZ3" s="80"/>
      <c r="IIA3" s="80"/>
      <c r="IIB3" s="80"/>
      <c r="IIC3" s="80"/>
      <c r="IID3" s="80"/>
      <c r="IIE3" s="80"/>
      <c r="IIF3" s="80"/>
      <c r="IIG3" s="80"/>
      <c r="IIH3" s="80"/>
      <c r="III3" s="80"/>
      <c r="IIJ3" s="80"/>
      <c r="IIK3" s="80"/>
      <c r="IIL3" s="80"/>
      <c r="IIM3" s="80"/>
      <c r="IIN3" s="80"/>
      <c r="IIO3" s="80"/>
      <c r="IIP3" s="80"/>
      <c r="IIQ3" s="80"/>
      <c r="IIR3" s="80"/>
      <c r="IIS3" s="80"/>
      <c r="IIT3" s="80"/>
      <c r="IIU3" s="80"/>
      <c r="IIV3" s="80"/>
      <c r="IIW3" s="80"/>
      <c r="IIX3" s="80"/>
      <c r="IIY3" s="80"/>
      <c r="IIZ3" s="80"/>
      <c r="IJA3" s="80"/>
      <c r="IJB3" s="80"/>
      <c r="IJC3" s="80"/>
      <c r="IJD3" s="80"/>
      <c r="IJE3" s="80"/>
      <c r="IJF3" s="80"/>
      <c r="IJG3" s="80"/>
      <c r="IJH3" s="80"/>
      <c r="IJI3" s="80"/>
      <c r="IJJ3" s="80"/>
      <c r="IJK3" s="80"/>
      <c r="IJL3" s="80"/>
      <c r="IJM3" s="80"/>
      <c r="IJN3" s="80"/>
      <c r="IJO3" s="80"/>
      <c r="IJP3" s="80"/>
      <c r="IJQ3" s="80"/>
      <c r="IJR3" s="80"/>
      <c r="IJS3" s="80"/>
      <c r="IJT3" s="80"/>
      <c r="IJU3" s="80"/>
      <c r="IJV3" s="80"/>
      <c r="IJW3" s="80"/>
      <c r="IJX3" s="80"/>
      <c r="IJY3" s="80"/>
      <c r="IJZ3" s="80"/>
      <c r="IKA3" s="80"/>
      <c r="IKB3" s="80"/>
      <c r="IKC3" s="80"/>
      <c r="IKD3" s="80"/>
      <c r="IKE3" s="80"/>
      <c r="IKF3" s="80"/>
      <c r="IKG3" s="80"/>
      <c r="IKH3" s="80"/>
      <c r="IKI3" s="80"/>
      <c r="IKJ3" s="80"/>
      <c r="IKK3" s="80"/>
      <c r="IKL3" s="80"/>
      <c r="IKM3" s="80"/>
      <c r="IKN3" s="80"/>
      <c r="IKO3" s="80"/>
      <c r="IKP3" s="80"/>
      <c r="IKQ3" s="80"/>
      <c r="IKR3" s="80"/>
      <c r="IKS3" s="80"/>
      <c r="IKT3" s="80"/>
      <c r="IKU3" s="80"/>
      <c r="IKV3" s="80"/>
      <c r="IKW3" s="80"/>
      <c r="IKX3" s="80"/>
      <c r="IKY3" s="80"/>
      <c r="IKZ3" s="80"/>
      <c r="ILA3" s="80"/>
      <c r="ILB3" s="80"/>
      <c r="ILC3" s="80"/>
      <c r="ILD3" s="80"/>
      <c r="ILE3" s="80"/>
      <c r="ILF3" s="80"/>
      <c r="ILG3" s="80"/>
      <c r="ILH3" s="80"/>
      <c r="ILI3" s="80"/>
      <c r="ILJ3" s="80"/>
      <c r="ILK3" s="80"/>
      <c r="ILL3" s="80"/>
      <c r="ILM3" s="80"/>
      <c r="ILN3" s="80"/>
      <c r="ILO3" s="80"/>
      <c r="ILP3" s="80"/>
      <c r="ILQ3" s="80"/>
      <c r="ILR3" s="80"/>
      <c r="ILS3" s="80"/>
      <c r="ILT3" s="80"/>
      <c r="ILU3" s="80"/>
      <c r="ILV3" s="80"/>
      <c r="ILW3" s="80"/>
      <c r="ILX3" s="80"/>
      <c r="ILY3" s="80"/>
      <c r="ILZ3" s="80"/>
      <c r="IMA3" s="80"/>
      <c r="IMB3" s="80"/>
      <c r="IMC3" s="80"/>
      <c r="IMD3" s="80"/>
      <c r="IME3" s="80"/>
      <c r="IMF3" s="80"/>
      <c r="IMG3" s="80"/>
      <c r="IMH3" s="80"/>
      <c r="IMI3" s="80"/>
      <c r="IMJ3" s="80"/>
      <c r="IMK3" s="80"/>
      <c r="IML3" s="80"/>
      <c r="IMM3" s="80"/>
      <c r="IMN3" s="80"/>
      <c r="IMO3" s="80"/>
      <c r="IMP3" s="80"/>
      <c r="IMQ3" s="80"/>
      <c r="IMR3" s="80"/>
      <c r="IMS3" s="80"/>
      <c r="IMT3" s="80"/>
      <c r="IMU3" s="80"/>
      <c r="IMV3" s="80"/>
      <c r="IMW3" s="80"/>
      <c r="IMX3" s="80"/>
      <c r="IMY3" s="80"/>
      <c r="IMZ3" s="80"/>
      <c r="INA3" s="80"/>
      <c r="INB3" s="80"/>
      <c r="INC3" s="80"/>
      <c r="IND3" s="80"/>
      <c r="INE3" s="80"/>
      <c r="INF3" s="80"/>
      <c r="ING3" s="80"/>
      <c r="INH3" s="80"/>
      <c r="INI3" s="80"/>
      <c r="INJ3" s="80"/>
      <c r="INK3" s="80"/>
      <c r="INL3" s="80"/>
      <c r="INM3" s="80"/>
      <c r="INN3" s="80"/>
      <c r="INO3" s="80"/>
      <c r="INP3" s="80"/>
      <c r="INQ3" s="80"/>
      <c r="INR3" s="80"/>
      <c r="INS3" s="80"/>
      <c r="INT3" s="80"/>
      <c r="INU3" s="80"/>
      <c r="INV3" s="80"/>
      <c r="INW3" s="80"/>
      <c r="INX3" s="80"/>
      <c r="INY3" s="80"/>
      <c r="INZ3" s="80"/>
      <c r="IOA3" s="80"/>
      <c r="IOB3" s="80"/>
      <c r="IOC3" s="80"/>
      <c r="IOD3" s="80"/>
      <c r="IOE3" s="80"/>
      <c r="IOF3" s="80"/>
      <c r="IOG3" s="80"/>
      <c r="IOH3" s="80"/>
      <c r="IOI3" s="80"/>
      <c r="IOJ3" s="80"/>
      <c r="IOK3" s="80"/>
      <c r="IOL3" s="80"/>
      <c r="IOM3" s="80"/>
      <c r="ION3" s="80"/>
      <c r="IOO3" s="80"/>
      <c r="IOP3" s="80"/>
      <c r="IOQ3" s="80"/>
      <c r="IOR3" s="80"/>
      <c r="IOS3" s="80"/>
      <c r="IOT3" s="80"/>
      <c r="IOU3" s="80"/>
      <c r="IOV3" s="80"/>
      <c r="IOW3" s="80"/>
      <c r="IOX3" s="80"/>
      <c r="IOY3" s="80"/>
      <c r="IOZ3" s="80"/>
      <c r="IPA3" s="80"/>
      <c r="IPB3" s="80"/>
      <c r="IPC3" s="80"/>
      <c r="IPD3" s="80"/>
      <c r="IPE3" s="80"/>
      <c r="IPF3" s="80"/>
      <c r="IPG3" s="80"/>
      <c r="IPH3" s="80"/>
      <c r="IPI3" s="80"/>
      <c r="IPJ3" s="80"/>
      <c r="IPK3" s="80"/>
      <c r="IPL3" s="80"/>
      <c r="IPM3" s="80"/>
      <c r="IPN3" s="80"/>
      <c r="IPO3" s="80"/>
      <c r="IPP3" s="80"/>
      <c r="IPQ3" s="80"/>
      <c r="IPR3" s="80"/>
      <c r="IPS3" s="80"/>
      <c r="IPT3" s="80"/>
      <c r="IPU3" s="80"/>
      <c r="IPV3" s="80"/>
      <c r="IPW3" s="80"/>
      <c r="IPX3" s="80"/>
      <c r="IPY3" s="80"/>
      <c r="IPZ3" s="80"/>
      <c r="IQA3" s="80"/>
      <c r="IQB3" s="80"/>
      <c r="IQC3" s="80"/>
      <c r="IQD3" s="80"/>
      <c r="IQE3" s="80"/>
      <c r="IQF3" s="80"/>
      <c r="IQG3" s="80"/>
      <c r="IQH3" s="80"/>
      <c r="IQI3" s="80"/>
      <c r="IQJ3" s="80"/>
      <c r="IQK3" s="80"/>
      <c r="IQL3" s="80"/>
      <c r="IQM3" s="80"/>
      <c r="IQN3" s="80"/>
      <c r="IQO3" s="80"/>
      <c r="IQP3" s="80"/>
      <c r="IQQ3" s="80"/>
      <c r="IQR3" s="80"/>
      <c r="IQS3" s="80"/>
      <c r="IQT3" s="80"/>
      <c r="IQU3" s="80"/>
      <c r="IQV3" s="80"/>
      <c r="IQW3" s="80"/>
      <c r="IQX3" s="80"/>
      <c r="IQY3" s="80"/>
      <c r="IQZ3" s="80"/>
      <c r="IRA3" s="80"/>
      <c r="IRB3" s="80"/>
      <c r="IRC3" s="80"/>
      <c r="IRD3" s="80"/>
      <c r="IRE3" s="80"/>
      <c r="IRF3" s="80"/>
      <c r="IRG3" s="80"/>
      <c r="IRH3" s="80"/>
      <c r="IRI3" s="80"/>
      <c r="IRJ3" s="80"/>
      <c r="IRK3" s="80"/>
      <c r="IRL3" s="80"/>
      <c r="IRM3" s="80"/>
      <c r="IRN3" s="80"/>
      <c r="IRO3" s="80"/>
      <c r="IRP3" s="80"/>
      <c r="IRQ3" s="80"/>
      <c r="IRR3" s="80"/>
      <c r="IRS3" s="80"/>
      <c r="IRT3" s="80"/>
      <c r="IRU3" s="80"/>
      <c r="IRV3" s="80"/>
      <c r="IRW3" s="80"/>
      <c r="IRX3" s="80"/>
      <c r="IRY3" s="80"/>
      <c r="IRZ3" s="80"/>
      <c r="ISA3" s="80"/>
      <c r="ISB3" s="80"/>
      <c r="ISC3" s="80"/>
      <c r="ISD3" s="80"/>
      <c r="ISE3" s="80"/>
      <c r="ISF3" s="80"/>
      <c r="ISG3" s="80"/>
      <c r="ISH3" s="80"/>
      <c r="ISI3" s="80"/>
      <c r="ISJ3" s="80"/>
      <c r="ISK3" s="80"/>
      <c r="ISL3" s="80"/>
      <c r="ISM3" s="80"/>
      <c r="ISN3" s="80"/>
      <c r="ISO3" s="80"/>
      <c r="ISP3" s="80"/>
      <c r="ISQ3" s="80"/>
      <c r="ISR3" s="80"/>
      <c r="ISS3" s="80"/>
      <c r="IST3" s="80"/>
      <c r="ISU3" s="80"/>
      <c r="ISV3" s="80"/>
      <c r="ISW3" s="80"/>
      <c r="ISX3" s="80"/>
      <c r="ISY3" s="80"/>
      <c r="ISZ3" s="80"/>
      <c r="ITA3" s="80"/>
      <c r="ITB3" s="80"/>
      <c r="ITC3" s="80"/>
      <c r="ITD3" s="80"/>
      <c r="ITE3" s="80"/>
      <c r="ITF3" s="80"/>
      <c r="ITG3" s="80"/>
      <c r="ITH3" s="80"/>
      <c r="ITI3" s="80"/>
      <c r="ITJ3" s="80"/>
      <c r="ITK3" s="80"/>
      <c r="ITL3" s="80"/>
      <c r="ITM3" s="80"/>
      <c r="ITN3" s="80"/>
      <c r="ITO3" s="80"/>
      <c r="ITP3" s="80"/>
      <c r="ITQ3" s="80"/>
      <c r="ITR3" s="80"/>
      <c r="ITS3" s="80"/>
      <c r="ITT3" s="80"/>
      <c r="ITU3" s="80"/>
      <c r="ITV3" s="80"/>
      <c r="ITW3" s="80"/>
      <c r="ITX3" s="80"/>
      <c r="ITY3" s="80"/>
      <c r="ITZ3" s="80"/>
      <c r="IUA3" s="80"/>
      <c r="IUB3" s="80"/>
      <c r="IUC3" s="80"/>
      <c r="IUD3" s="80"/>
      <c r="IUE3" s="80"/>
      <c r="IUF3" s="80"/>
      <c r="IUG3" s="80"/>
      <c r="IUH3" s="80"/>
      <c r="IUI3" s="80"/>
      <c r="IUJ3" s="80"/>
      <c r="IUK3" s="80"/>
      <c r="IUL3" s="80"/>
      <c r="IUM3" s="80"/>
      <c r="IUN3" s="80"/>
      <c r="IUO3" s="80"/>
      <c r="IUP3" s="80"/>
      <c r="IUQ3" s="80"/>
      <c r="IUR3" s="80"/>
      <c r="IUS3" s="80"/>
      <c r="IUT3" s="80"/>
      <c r="IUU3" s="80"/>
      <c r="IUV3" s="80"/>
      <c r="IUW3" s="80"/>
      <c r="IUX3" s="80"/>
      <c r="IUY3" s="80"/>
      <c r="IUZ3" s="80"/>
      <c r="IVA3" s="80"/>
      <c r="IVB3" s="80"/>
      <c r="IVC3" s="80"/>
      <c r="IVD3" s="80"/>
      <c r="IVE3" s="80"/>
      <c r="IVF3" s="80"/>
      <c r="IVG3" s="80"/>
      <c r="IVH3" s="80"/>
      <c r="IVI3" s="80"/>
      <c r="IVJ3" s="80"/>
      <c r="IVK3" s="80"/>
      <c r="IVL3" s="80"/>
      <c r="IVM3" s="80"/>
      <c r="IVN3" s="80"/>
      <c r="IVO3" s="80"/>
      <c r="IVP3" s="80"/>
      <c r="IVQ3" s="80"/>
      <c r="IVR3" s="80"/>
      <c r="IVS3" s="80"/>
      <c r="IVT3" s="80"/>
      <c r="IVU3" s="80"/>
      <c r="IVV3" s="80"/>
      <c r="IVW3" s="80"/>
      <c r="IVX3" s="80"/>
      <c r="IVY3" s="80"/>
      <c r="IVZ3" s="80"/>
      <c r="IWA3" s="80"/>
      <c r="IWB3" s="80"/>
      <c r="IWC3" s="80"/>
      <c r="IWD3" s="80"/>
      <c r="IWE3" s="80"/>
      <c r="IWF3" s="80"/>
      <c r="IWG3" s="80"/>
      <c r="IWH3" s="80"/>
      <c r="IWI3" s="80"/>
      <c r="IWJ3" s="80"/>
      <c r="IWK3" s="80"/>
      <c r="IWL3" s="80"/>
      <c r="IWM3" s="80"/>
      <c r="IWN3" s="80"/>
      <c r="IWO3" s="80"/>
      <c r="IWP3" s="80"/>
      <c r="IWQ3" s="80"/>
      <c r="IWR3" s="80"/>
      <c r="IWS3" s="80"/>
      <c r="IWT3" s="80"/>
      <c r="IWU3" s="80"/>
      <c r="IWV3" s="80"/>
      <c r="IWW3" s="80"/>
      <c r="IWX3" s="80"/>
      <c r="IWY3" s="80"/>
      <c r="IWZ3" s="80"/>
      <c r="IXA3" s="80"/>
      <c r="IXB3" s="80"/>
      <c r="IXC3" s="80"/>
      <c r="IXD3" s="80"/>
      <c r="IXE3" s="80"/>
      <c r="IXF3" s="80"/>
      <c r="IXG3" s="80"/>
      <c r="IXH3" s="80"/>
      <c r="IXI3" s="80"/>
      <c r="IXJ3" s="80"/>
      <c r="IXK3" s="80"/>
      <c r="IXL3" s="80"/>
      <c r="IXM3" s="80"/>
      <c r="IXN3" s="80"/>
      <c r="IXO3" s="80"/>
      <c r="IXP3" s="80"/>
      <c r="IXQ3" s="80"/>
      <c r="IXR3" s="80"/>
      <c r="IXS3" s="80"/>
      <c r="IXT3" s="80"/>
      <c r="IXU3" s="80"/>
      <c r="IXV3" s="80"/>
      <c r="IXW3" s="80"/>
      <c r="IXX3" s="80"/>
      <c r="IXY3" s="80"/>
      <c r="IXZ3" s="80"/>
      <c r="IYA3" s="80"/>
      <c r="IYB3" s="80"/>
      <c r="IYC3" s="80"/>
      <c r="IYD3" s="80"/>
      <c r="IYE3" s="80"/>
      <c r="IYF3" s="80"/>
      <c r="IYG3" s="80"/>
      <c r="IYH3" s="80"/>
      <c r="IYI3" s="80"/>
      <c r="IYJ3" s="80"/>
      <c r="IYK3" s="80"/>
      <c r="IYL3" s="80"/>
      <c r="IYM3" s="80"/>
      <c r="IYN3" s="80"/>
      <c r="IYO3" s="80"/>
      <c r="IYP3" s="80"/>
      <c r="IYQ3" s="80"/>
      <c r="IYR3" s="80"/>
      <c r="IYS3" s="80"/>
      <c r="IYT3" s="80"/>
      <c r="IYU3" s="80"/>
      <c r="IYV3" s="80"/>
      <c r="IYW3" s="80"/>
      <c r="IYX3" s="80"/>
      <c r="IYY3" s="80"/>
      <c r="IYZ3" s="80"/>
      <c r="IZA3" s="80"/>
      <c r="IZB3" s="80"/>
      <c r="IZC3" s="80"/>
      <c r="IZD3" s="80"/>
      <c r="IZE3" s="80"/>
      <c r="IZF3" s="80"/>
      <c r="IZG3" s="80"/>
      <c r="IZH3" s="80"/>
      <c r="IZI3" s="80"/>
      <c r="IZJ3" s="80"/>
      <c r="IZK3" s="80"/>
      <c r="IZL3" s="80"/>
      <c r="IZM3" s="80"/>
      <c r="IZN3" s="80"/>
      <c r="IZO3" s="80"/>
      <c r="IZP3" s="80"/>
      <c r="IZQ3" s="80"/>
      <c r="IZR3" s="80"/>
      <c r="IZS3" s="80"/>
      <c r="IZT3" s="80"/>
      <c r="IZU3" s="80"/>
      <c r="IZV3" s="80"/>
      <c r="IZW3" s="80"/>
      <c r="IZX3" s="80"/>
      <c r="IZY3" s="80"/>
      <c r="IZZ3" s="80"/>
      <c r="JAA3" s="80"/>
      <c r="JAB3" s="80"/>
      <c r="JAC3" s="80"/>
      <c r="JAD3" s="80"/>
      <c r="JAE3" s="80"/>
      <c r="JAF3" s="80"/>
      <c r="JAG3" s="80"/>
      <c r="JAH3" s="80"/>
      <c r="JAI3" s="80"/>
      <c r="JAJ3" s="80"/>
      <c r="JAK3" s="80"/>
      <c r="JAL3" s="80"/>
      <c r="JAM3" s="80"/>
      <c r="JAN3" s="80"/>
      <c r="JAO3" s="80"/>
      <c r="JAP3" s="80"/>
      <c r="JAQ3" s="80"/>
      <c r="JAR3" s="80"/>
      <c r="JAS3" s="80"/>
      <c r="JAT3" s="80"/>
      <c r="JAU3" s="80"/>
      <c r="JAV3" s="80"/>
      <c r="JAW3" s="80"/>
      <c r="JAX3" s="80"/>
      <c r="JAY3" s="80"/>
      <c r="JAZ3" s="80"/>
      <c r="JBA3" s="80"/>
      <c r="JBB3" s="80"/>
      <c r="JBC3" s="80"/>
      <c r="JBD3" s="80"/>
      <c r="JBE3" s="80"/>
      <c r="JBF3" s="80"/>
      <c r="JBG3" s="80"/>
      <c r="JBH3" s="80"/>
      <c r="JBI3" s="80"/>
      <c r="JBJ3" s="80"/>
      <c r="JBK3" s="80"/>
      <c r="JBL3" s="80"/>
      <c r="JBM3" s="80"/>
      <c r="JBN3" s="80"/>
      <c r="JBO3" s="80"/>
      <c r="JBP3" s="80"/>
      <c r="JBQ3" s="80"/>
      <c r="JBR3" s="80"/>
      <c r="JBS3" s="80"/>
      <c r="JBT3" s="80"/>
      <c r="JBU3" s="80"/>
      <c r="JBV3" s="80"/>
      <c r="JBW3" s="80"/>
      <c r="JBX3" s="80"/>
      <c r="JBY3" s="80"/>
      <c r="JBZ3" s="80"/>
      <c r="JCA3" s="80"/>
      <c r="JCB3" s="80"/>
      <c r="JCC3" s="80"/>
      <c r="JCD3" s="80"/>
      <c r="JCE3" s="80"/>
      <c r="JCF3" s="80"/>
      <c r="JCG3" s="80"/>
      <c r="JCH3" s="80"/>
      <c r="JCI3" s="80"/>
      <c r="JCJ3" s="80"/>
      <c r="JCK3" s="80"/>
      <c r="JCL3" s="80"/>
      <c r="JCM3" s="80"/>
      <c r="JCN3" s="80"/>
      <c r="JCO3" s="80"/>
      <c r="JCP3" s="80"/>
      <c r="JCQ3" s="80"/>
      <c r="JCR3" s="80"/>
      <c r="JCS3" s="80"/>
      <c r="JCT3" s="80"/>
      <c r="JCU3" s="80"/>
      <c r="JCV3" s="80"/>
      <c r="JCW3" s="80"/>
      <c r="JCX3" s="80"/>
      <c r="JCY3" s="80"/>
      <c r="JCZ3" s="80"/>
      <c r="JDA3" s="80"/>
      <c r="JDB3" s="80"/>
      <c r="JDC3" s="80"/>
      <c r="JDD3" s="80"/>
      <c r="JDE3" s="80"/>
      <c r="JDF3" s="80"/>
      <c r="JDG3" s="80"/>
      <c r="JDH3" s="80"/>
      <c r="JDI3" s="80"/>
      <c r="JDJ3" s="80"/>
      <c r="JDK3" s="80"/>
      <c r="JDL3" s="80"/>
      <c r="JDM3" s="80"/>
      <c r="JDN3" s="80"/>
      <c r="JDO3" s="80"/>
      <c r="JDP3" s="80"/>
      <c r="JDQ3" s="80"/>
      <c r="JDR3" s="80"/>
      <c r="JDS3" s="80"/>
      <c r="JDT3" s="80"/>
      <c r="JDU3" s="80"/>
      <c r="JDV3" s="80"/>
      <c r="JDW3" s="80"/>
      <c r="JDX3" s="80"/>
      <c r="JDY3" s="80"/>
      <c r="JDZ3" s="80"/>
      <c r="JEA3" s="80"/>
      <c r="JEB3" s="80"/>
      <c r="JEC3" s="80"/>
      <c r="JED3" s="80"/>
      <c r="JEE3" s="80"/>
      <c r="JEF3" s="80"/>
      <c r="JEG3" s="80"/>
      <c r="JEH3" s="80"/>
      <c r="JEI3" s="80"/>
      <c r="JEJ3" s="80"/>
      <c r="JEK3" s="80"/>
      <c r="JEL3" s="80"/>
      <c r="JEM3" s="80"/>
      <c r="JEN3" s="80"/>
      <c r="JEO3" s="80"/>
      <c r="JEP3" s="80"/>
      <c r="JEQ3" s="80"/>
      <c r="JER3" s="80"/>
      <c r="JES3" s="80"/>
      <c r="JET3" s="80"/>
      <c r="JEU3" s="80"/>
      <c r="JEV3" s="80"/>
      <c r="JEW3" s="80"/>
      <c r="JEX3" s="80"/>
      <c r="JEY3" s="80"/>
      <c r="JEZ3" s="80"/>
      <c r="JFA3" s="80"/>
      <c r="JFB3" s="80"/>
      <c r="JFC3" s="80"/>
      <c r="JFD3" s="80"/>
      <c r="JFE3" s="80"/>
      <c r="JFF3" s="80"/>
      <c r="JFG3" s="80"/>
      <c r="JFH3" s="80"/>
      <c r="JFI3" s="80"/>
      <c r="JFJ3" s="80"/>
      <c r="JFK3" s="80"/>
      <c r="JFL3" s="80"/>
      <c r="JFM3" s="80"/>
      <c r="JFN3" s="80"/>
      <c r="JFO3" s="80"/>
      <c r="JFP3" s="80"/>
      <c r="JFQ3" s="80"/>
      <c r="JFR3" s="80"/>
      <c r="JFS3" s="80"/>
      <c r="JFT3" s="80"/>
      <c r="JFU3" s="80"/>
      <c r="JFV3" s="80"/>
      <c r="JFW3" s="80"/>
      <c r="JFX3" s="80"/>
      <c r="JFY3" s="80"/>
      <c r="JFZ3" s="80"/>
      <c r="JGA3" s="80"/>
      <c r="JGB3" s="80"/>
      <c r="JGC3" s="80"/>
      <c r="JGD3" s="80"/>
      <c r="JGE3" s="80"/>
      <c r="JGF3" s="80"/>
      <c r="JGG3" s="80"/>
      <c r="JGH3" s="80"/>
      <c r="JGI3" s="80"/>
      <c r="JGJ3" s="80"/>
      <c r="JGK3" s="80"/>
      <c r="JGL3" s="80"/>
      <c r="JGM3" s="80"/>
      <c r="JGN3" s="80"/>
      <c r="JGO3" s="80"/>
      <c r="JGP3" s="80"/>
      <c r="JGQ3" s="80"/>
      <c r="JGR3" s="80"/>
      <c r="JGS3" s="80"/>
      <c r="JGT3" s="80"/>
      <c r="JGU3" s="80"/>
      <c r="JGV3" s="80"/>
      <c r="JGW3" s="80"/>
      <c r="JGX3" s="80"/>
      <c r="JGY3" s="80"/>
      <c r="JGZ3" s="80"/>
      <c r="JHA3" s="80"/>
      <c r="JHB3" s="80"/>
      <c r="JHC3" s="80"/>
      <c r="JHD3" s="80"/>
      <c r="JHE3" s="80"/>
      <c r="JHF3" s="80"/>
      <c r="JHG3" s="80"/>
      <c r="JHH3" s="80"/>
      <c r="JHI3" s="80"/>
      <c r="JHJ3" s="80"/>
      <c r="JHK3" s="80"/>
      <c r="JHL3" s="80"/>
      <c r="JHM3" s="80"/>
      <c r="JHN3" s="80"/>
      <c r="JHO3" s="80"/>
      <c r="JHP3" s="80"/>
      <c r="JHQ3" s="80"/>
      <c r="JHR3" s="80"/>
      <c r="JHS3" s="80"/>
      <c r="JHT3" s="80"/>
      <c r="JHU3" s="80"/>
      <c r="JHV3" s="80"/>
      <c r="JHW3" s="80"/>
      <c r="JHX3" s="80"/>
      <c r="JHY3" s="80"/>
      <c r="JHZ3" s="80"/>
      <c r="JIA3" s="80"/>
      <c r="JIB3" s="80"/>
      <c r="JIC3" s="80"/>
      <c r="JID3" s="80"/>
      <c r="JIE3" s="80"/>
      <c r="JIF3" s="80"/>
      <c r="JIG3" s="80"/>
      <c r="JIH3" s="80"/>
      <c r="JII3" s="80"/>
      <c r="JIJ3" s="80"/>
      <c r="JIK3" s="80"/>
      <c r="JIL3" s="80"/>
      <c r="JIM3" s="80"/>
      <c r="JIN3" s="80"/>
      <c r="JIO3" s="80"/>
      <c r="JIP3" s="80"/>
      <c r="JIQ3" s="80"/>
      <c r="JIR3" s="80"/>
      <c r="JIS3" s="80"/>
      <c r="JIT3" s="80"/>
      <c r="JIU3" s="80"/>
      <c r="JIV3" s="80"/>
      <c r="JIW3" s="80"/>
      <c r="JIX3" s="80"/>
      <c r="JIY3" s="80"/>
      <c r="JIZ3" s="80"/>
      <c r="JJA3" s="80"/>
      <c r="JJB3" s="80"/>
      <c r="JJC3" s="80"/>
      <c r="JJD3" s="80"/>
      <c r="JJE3" s="80"/>
      <c r="JJF3" s="80"/>
      <c r="JJG3" s="80"/>
      <c r="JJH3" s="80"/>
      <c r="JJI3" s="80"/>
      <c r="JJJ3" s="80"/>
      <c r="JJK3" s="80"/>
      <c r="JJL3" s="80"/>
      <c r="JJM3" s="80"/>
      <c r="JJN3" s="80"/>
      <c r="JJO3" s="80"/>
      <c r="JJP3" s="80"/>
      <c r="JJQ3" s="80"/>
      <c r="JJR3" s="80"/>
      <c r="JJS3" s="80"/>
      <c r="JJT3" s="80"/>
      <c r="JJU3" s="80"/>
      <c r="JJV3" s="80"/>
      <c r="JJW3" s="80"/>
      <c r="JJX3" s="80"/>
      <c r="JJY3" s="80"/>
      <c r="JJZ3" s="80"/>
      <c r="JKA3" s="80"/>
      <c r="JKB3" s="80"/>
      <c r="JKC3" s="80"/>
      <c r="JKD3" s="80"/>
      <c r="JKE3" s="80"/>
      <c r="JKF3" s="80"/>
      <c r="JKG3" s="80"/>
      <c r="JKH3" s="80"/>
      <c r="JKI3" s="80"/>
      <c r="JKJ3" s="80"/>
      <c r="JKK3" s="80"/>
      <c r="JKL3" s="80"/>
      <c r="JKM3" s="80"/>
      <c r="JKN3" s="80"/>
      <c r="JKO3" s="80"/>
      <c r="JKP3" s="80"/>
      <c r="JKQ3" s="80"/>
      <c r="JKR3" s="80"/>
      <c r="JKS3" s="80"/>
      <c r="JKT3" s="80"/>
      <c r="JKU3" s="80"/>
      <c r="JKV3" s="80"/>
      <c r="JKW3" s="80"/>
      <c r="JKX3" s="80"/>
      <c r="JKY3" s="80"/>
      <c r="JKZ3" s="80"/>
      <c r="JLA3" s="80"/>
      <c r="JLB3" s="80"/>
      <c r="JLC3" s="80"/>
      <c r="JLD3" s="80"/>
      <c r="JLE3" s="80"/>
      <c r="JLF3" s="80"/>
      <c r="JLG3" s="80"/>
      <c r="JLH3" s="80"/>
      <c r="JLI3" s="80"/>
      <c r="JLJ3" s="80"/>
      <c r="JLK3" s="80"/>
      <c r="JLL3" s="80"/>
      <c r="JLM3" s="80"/>
      <c r="JLN3" s="80"/>
      <c r="JLO3" s="80"/>
      <c r="JLP3" s="80"/>
      <c r="JLQ3" s="80"/>
      <c r="JLR3" s="80"/>
      <c r="JLS3" s="80"/>
      <c r="JLT3" s="80"/>
      <c r="JLU3" s="80"/>
      <c r="JLV3" s="80"/>
      <c r="JLW3" s="80"/>
      <c r="JLX3" s="80"/>
      <c r="JLY3" s="80"/>
      <c r="JLZ3" s="80"/>
      <c r="JMA3" s="80"/>
      <c r="JMB3" s="80"/>
      <c r="JMC3" s="80"/>
      <c r="JMD3" s="80"/>
      <c r="JME3" s="80"/>
      <c r="JMF3" s="80"/>
      <c r="JMG3" s="80"/>
      <c r="JMH3" s="80"/>
      <c r="JMI3" s="80"/>
      <c r="JMJ3" s="80"/>
      <c r="JMK3" s="80"/>
      <c r="JML3" s="80"/>
      <c r="JMM3" s="80"/>
      <c r="JMN3" s="80"/>
      <c r="JMO3" s="80"/>
      <c r="JMP3" s="80"/>
      <c r="JMQ3" s="80"/>
      <c r="JMR3" s="80"/>
      <c r="JMS3" s="80"/>
      <c r="JMT3" s="80"/>
      <c r="JMU3" s="80"/>
      <c r="JMV3" s="80"/>
      <c r="JMW3" s="80"/>
      <c r="JMX3" s="80"/>
      <c r="JMY3" s="80"/>
      <c r="JMZ3" s="80"/>
      <c r="JNA3" s="80"/>
      <c r="JNB3" s="80"/>
      <c r="JNC3" s="80"/>
      <c r="JND3" s="80"/>
      <c r="JNE3" s="80"/>
      <c r="JNF3" s="80"/>
      <c r="JNG3" s="80"/>
      <c r="JNH3" s="80"/>
      <c r="JNI3" s="80"/>
      <c r="JNJ3" s="80"/>
      <c r="JNK3" s="80"/>
      <c r="JNL3" s="80"/>
      <c r="JNM3" s="80"/>
      <c r="JNN3" s="80"/>
      <c r="JNO3" s="80"/>
      <c r="JNP3" s="80"/>
      <c r="JNQ3" s="80"/>
      <c r="JNR3" s="80"/>
      <c r="JNS3" s="80"/>
      <c r="JNT3" s="80"/>
      <c r="JNU3" s="80"/>
      <c r="JNV3" s="80"/>
      <c r="JNW3" s="80"/>
      <c r="JNX3" s="80"/>
      <c r="JNY3" s="80"/>
      <c r="JNZ3" s="80"/>
      <c r="JOA3" s="80"/>
      <c r="JOB3" s="80"/>
      <c r="JOC3" s="80"/>
      <c r="JOD3" s="80"/>
      <c r="JOE3" s="80"/>
      <c r="JOF3" s="80"/>
      <c r="JOG3" s="80"/>
      <c r="JOH3" s="80"/>
      <c r="JOI3" s="80"/>
      <c r="JOJ3" s="80"/>
      <c r="JOK3" s="80"/>
      <c r="JOL3" s="80"/>
      <c r="JOM3" s="80"/>
      <c r="JON3" s="80"/>
      <c r="JOO3" s="80"/>
      <c r="JOP3" s="80"/>
      <c r="JOQ3" s="80"/>
      <c r="JOR3" s="80"/>
      <c r="JOS3" s="80"/>
      <c r="JOT3" s="80"/>
      <c r="JOU3" s="80"/>
      <c r="JOV3" s="80"/>
      <c r="JOW3" s="80"/>
      <c r="JOX3" s="80"/>
      <c r="JOY3" s="80"/>
      <c r="JOZ3" s="80"/>
      <c r="JPA3" s="80"/>
      <c r="JPB3" s="80"/>
      <c r="JPC3" s="80"/>
      <c r="JPD3" s="80"/>
      <c r="JPE3" s="80"/>
      <c r="JPF3" s="80"/>
      <c r="JPG3" s="80"/>
      <c r="JPH3" s="80"/>
      <c r="JPI3" s="80"/>
      <c r="JPJ3" s="80"/>
      <c r="JPK3" s="80"/>
      <c r="JPL3" s="80"/>
      <c r="JPM3" s="80"/>
      <c r="JPN3" s="80"/>
      <c r="JPO3" s="80"/>
      <c r="JPP3" s="80"/>
      <c r="JPQ3" s="80"/>
      <c r="JPR3" s="80"/>
      <c r="JPS3" s="80"/>
      <c r="JPT3" s="80"/>
      <c r="JPU3" s="80"/>
      <c r="JPV3" s="80"/>
      <c r="JPW3" s="80"/>
      <c r="JPX3" s="80"/>
      <c r="JPY3" s="80"/>
      <c r="JPZ3" s="80"/>
      <c r="JQA3" s="80"/>
      <c r="JQB3" s="80"/>
      <c r="JQC3" s="80"/>
      <c r="JQD3" s="80"/>
      <c r="JQE3" s="80"/>
      <c r="JQF3" s="80"/>
      <c r="JQG3" s="80"/>
      <c r="JQH3" s="80"/>
      <c r="JQI3" s="80"/>
      <c r="JQJ3" s="80"/>
      <c r="JQK3" s="80"/>
      <c r="JQL3" s="80"/>
      <c r="JQM3" s="80"/>
      <c r="JQN3" s="80"/>
      <c r="JQO3" s="80"/>
      <c r="JQP3" s="80"/>
      <c r="JQQ3" s="80"/>
      <c r="JQR3" s="80"/>
      <c r="JQS3" s="80"/>
      <c r="JQT3" s="80"/>
      <c r="JQU3" s="80"/>
      <c r="JQV3" s="80"/>
      <c r="JQW3" s="80"/>
      <c r="JQX3" s="80"/>
      <c r="JQY3" s="80"/>
      <c r="JQZ3" s="80"/>
      <c r="JRA3" s="80"/>
      <c r="JRB3" s="80"/>
      <c r="JRC3" s="80"/>
      <c r="JRD3" s="80"/>
      <c r="JRE3" s="80"/>
      <c r="JRF3" s="80"/>
      <c r="JRG3" s="80"/>
      <c r="JRH3" s="80"/>
      <c r="JRI3" s="80"/>
      <c r="JRJ3" s="80"/>
      <c r="JRK3" s="80"/>
      <c r="JRL3" s="80"/>
      <c r="JRM3" s="80"/>
      <c r="JRN3" s="80"/>
      <c r="JRO3" s="80"/>
      <c r="JRP3" s="80"/>
      <c r="JRQ3" s="80"/>
      <c r="JRR3" s="80"/>
      <c r="JRS3" s="80"/>
      <c r="JRT3" s="80"/>
      <c r="JRU3" s="80"/>
      <c r="JRV3" s="80"/>
      <c r="JRW3" s="80"/>
      <c r="JRX3" s="80"/>
      <c r="JRY3" s="80"/>
      <c r="JRZ3" s="80"/>
      <c r="JSA3" s="80"/>
      <c r="JSB3" s="80"/>
      <c r="JSC3" s="80"/>
      <c r="JSD3" s="80"/>
      <c r="JSE3" s="80"/>
      <c r="JSF3" s="80"/>
      <c r="JSG3" s="80"/>
      <c r="JSH3" s="80"/>
      <c r="JSI3" s="80"/>
      <c r="JSJ3" s="80"/>
      <c r="JSK3" s="80"/>
      <c r="JSL3" s="80"/>
      <c r="JSM3" s="80"/>
      <c r="JSN3" s="80"/>
      <c r="JSO3" s="80"/>
      <c r="JSP3" s="80"/>
      <c r="JSQ3" s="80"/>
      <c r="JSR3" s="80"/>
      <c r="JSS3" s="80"/>
      <c r="JST3" s="80"/>
      <c r="JSU3" s="80"/>
      <c r="JSV3" s="80"/>
      <c r="JSW3" s="80"/>
      <c r="JSX3" s="80"/>
      <c r="JSY3" s="80"/>
      <c r="JSZ3" s="80"/>
      <c r="JTA3" s="80"/>
      <c r="JTB3" s="80"/>
      <c r="JTC3" s="80"/>
      <c r="JTD3" s="80"/>
      <c r="JTE3" s="80"/>
      <c r="JTF3" s="80"/>
      <c r="JTG3" s="80"/>
      <c r="JTH3" s="80"/>
      <c r="JTI3" s="80"/>
      <c r="JTJ3" s="80"/>
      <c r="JTK3" s="80"/>
      <c r="JTL3" s="80"/>
      <c r="JTM3" s="80"/>
      <c r="JTN3" s="80"/>
      <c r="JTO3" s="80"/>
      <c r="JTP3" s="80"/>
      <c r="JTQ3" s="80"/>
      <c r="JTR3" s="80"/>
      <c r="JTS3" s="80"/>
      <c r="JTT3" s="80"/>
      <c r="JTU3" s="80"/>
      <c r="JTV3" s="80"/>
      <c r="JTW3" s="80"/>
      <c r="JTX3" s="80"/>
      <c r="JTY3" s="80"/>
      <c r="JTZ3" s="80"/>
      <c r="JUA3" s="80"/>
      <c r="JUB3" s="80"/>
      <c r="JUC3" s="80"/>
      <c r="JUD3" s="80"/>
      <c r="JUE3" s="80"/>
      <c r="JUF3" s="80"/>
      <c r="JUG3" s="80"/>
      <c r="JUH3" s="80"/>
      <c r="JUI3" s="80"/>
      <c r="JUJ3" s="80"/>
      <c r="JUK3" s="80"/>
      <c r="JUL3" s="80"/>
      <c r="JUM3" s="80"/>
      <c r="JUN3" s="80"/>
      <c r="JUO3" s="80"/>
      <c r="JUP3" s="80"/>
      <c r="JUQ3" s="80"/>
      <c r="JUR3" s="80"/>
      <c r="JUS3" s="80"/>
      <c r="JUT3" s="80"/>
      <c r="JUU3" s="80"/>
      <c r="JUV3" s="80"/>
      <c r="JUW3" s="80"/>
      <c r="JUX3" s="80"/>
      <c r="JUY3" s="80"/>
      <c r="JUZ3" s="80"/>
      <c r="JVA3" s="80"/>
      <c r="JVB3" s="80"/>
      <c r="JVC3" s="80"/>
      <c r="JVD3" s="80"/>
      <c r="JVE3" s="80"/>
      <c r="JVF3" s="80"/>
      <c r="JVG3" s="80"/>
      <c r="JVH3" s="80"/>
      <c r="JVI3" s="80"/>
      <c r="JVJ3" s="80"/>
      <c r="JVK3" s="80"/>
      <c r="JVL3" s="80"/>
      <c r="JVM3" s="80"/>
      <c r="JVN3" s="80"/>
      <c r="JVO3" s="80"/>
      <c r="JVP3" s="80"/>
      <c r="JVQ3" s="80"/>
      <c r="JVR3" s="80"/>
      <c r="JVS3" s="80"/>
      <c r="JVT3" s="80"/>
      <c r="JVU3" s="80"/>
      <c r="JVV3" s="80"/>
      <c r="JVW3" s="80"/>
      <c r="JVX3" s="80"/>
      <c r="JVY3" s="80"/>
      <c r="JVZ3" s="80"/>
      <c r="JWA3" s="80"/>
      <c r="JWB3" s="80"/>
      <c r="JWC3" s="80"/>
      <c r="JWD3" s="80"/>
      <c r="JWE3" s="80"/>
      <c r="JWF3" s="80"/>
      <c r="JWG3" s="80"/>
      <c r="JWH3" s="80"/>
      <c r="JWI3" s="80"/>
      <c r="JWJ3" s="80"/>
      <c r="JWK3" s="80"/>
      <c r="JWL3" s="80"/>
      <c r="JWM3" s="80"/>
      <c r="JWN3" s="80"/>
      <c r="JWO3" s="80"/>
      <c r="JWP3" s="80"/>
      <c r="JWQ3" s="80"/>
      <c r="JWR3" s="80"/>
      <c r="JWS3" s="80"/>
      <c r="JWT3" s="80"/>
      <c r="JWU3" s="80"/>
      <c r="JWV3" s="80"/>
      <c r="JWW3" s="80"/>
      <c r="JWX3" s="80"/>
      <c r="JWY3" s="80"/>
      <c r="JWZ3" s="80"/>
      <c r="JXA3" s="80"/>
      <c r="JXB3" s="80"/>
      <c r="JXC3" s="80"/>
      <c r="JXD3" s="80"/>
      <c r="JXE3" s="80"/>
      <c r="JXF3" s="80"/>
      <c r="JXG3" s="80"/>
      <c r="JXH3" s="80"/>
      <c r="JXI3" s="80"/>
      <c r="JXJ3" s="80"/>
      <c r="JXK3" s="80"/>
      <c r="JXL3" s="80"/>
      <c r="JXM3" s="80"/>
      <c r="JXN3" s="80"/>
      <c r="JXO3" s="80"/>
      <c r="JXP3" s="80"/>
      <c r="JXQ3" s="80"/>
      <c r="JXR3" s="80"/>
      <c r="JXS3" s="80"/>
      <c r="JXT3" s="80"/>
      <c r="JXU3" s="80"/>
      <c r="JXV3" s="80"/>
      <c r="JXW3" s="80"/>
      <c r="JXX3" s="80"/>
      <c r="JXY3" s="80"/>
      <c r="JXZ3" s="80"/>
      <c r="JYA3" s="80"/>
      <c r="JYB3" s="80"/>
      <c r="JYC3" s="80"/>
      <c r="JYD3" s="80"/>
      <c r="JYE3" s="80"/>
      <c r="JYF3" s="80"/>
      <c r="JYG3" s="80"/>
      <c r="JYH3" s="80"/>
      <c r="JYI3" s="80"/>
      <c r="JYJ3" s="80"/>
      <c r="JYK3" s="80"/>
      <c r="JYL3" s="80"/>
      <c r="JYM3" s="80"/>
      <c r="JYN3" s="80"/>
      <c r="JYO3" s="80"/>
      <c r="JYP3" s="80"/>
      <c r="JYQ3" s="80"/>
      <c r="JYR3" s="80"/>
      <c r="JYS3" s="80"/>
      <c r="JYT3" s="80"/>
      <c r="JYU3" s="80"/>
      <c r="JYV3" s="80"/>
      <c r="JYW3" s="80"/>
      <c r="JYX3" s="80"/>
      <c r="JYY3" s="80"/>
      <c r="JYZ3" s="80"/>
      <c r="JZA3" s="80"/>
      <c r="JZB3" s="80"/>
      <c r="JZC3" s="80"/>
      <c r="JZD3" s="80"/>
      <c r="JZE3" s="80"/>
      <c r="JZF3" s="80"/>
      <c r="JZG3" s="80"/>
      <c r="JZH3" s="80"/>
      <c r="JZI3" s="80"/>
      <c r="JZJ3" s="80"/>
      <c r="JZK3" s="80"/>
      <c r="JZL3" s="80"/>
      <c r="JZM3" s="80"/>
      <c r="JZN3" s="80"/>
      <c r="JZO3" s="80"/>
      <c r="JZP3" s="80"/>
      <c r="JZQ3" s="80"/>
      <c r="JZR3" s="80"/>
      <c r="JZS3" s="80"/>
      <c r="JZT3" s="80"/>
      <c r="JZU3" s="80"/>
      <c r="JZV3" s="80"/>
      <c r="JZW3" s="80"/>
      <c r="JZX3" s="80"/>
      <c r="JZY3" s="80"/>
      <c r="JZZ3" s="80"/>
      <c r="KAA3" s="80"/>
      <c r="KAB3" s="80"/>
      <c r="KAC3" s="80"/>
      <c r="KAD3" s="80"/>
      <c r="KAE3" s="80"/>
      <c r="KAF3" s="80"/>
      <c r="KAG3" s="80"/>
      <c r="KAH3" s="80"/>
      <c r="KAI3" s="80"/>
      <c r="KAJ3" s="80"/>
      <c r="KAK3" s="80"/>
      <c r="KAL3" s="80"/>
      <c r="KAM3" s="80"/>
      <c r="KAN3" s="80"/>
      <c r="KAO3" s="80"/>
      <c r="KAP3" s="80"/>
      <c r="KAQ3" s="80"/>
      <c r="KAR3" s="80"/>
      <c r="KAS3" s="80"/>
      <c r="KAT3" s="80"/>
      <c r="KAU3" s="80"/>
      <c r="KAV3" s="80"/>
      <c r="KAW3" s="80"/>
      <c r="KAX3" s="80"/>
      <c r="KAY3" s="80"/>
      <c r="KAZ3" s="80"/>
      <c r="KBA3" s="80"/>
      <c r="KBB3" s="80"/>
      <c r="KBC3" s="80"/>
      <c r="KBD3" s="80"/>
      <c r="KBE3" s="80"/>
      <c r="KBF3" s="80"/>
      <c r="KBG3" s="80"/>
      <c r="KBH3" s="80"/>
      <c r="KBI3" s="80"/>
      <c r="KBJ3" s="80"/>
      <c r="KBK3" s="80"/>
      <c r="KBL3" s="80"/>
      <c r="KBM3" s="80"/>
      <c r="KBN3" s="80"/>
      <c r="KBO3" s="80"/>
      <c r="KBP3" s="80"/>
      <c r="KBQ3" s="80"/>
      <c r="KBR3" s="80"/>
      <c r="KBS3" s="80"/>
      <c r="KBT3" s="80"/>
      <c r="KBU3" s="80"/>
      <c r="KBV3" s="80"/>
      <c r="KBW3" s="80"/>
      <c r="KBX3" s="80"/>
      <c r="KBY3" s="80"/>
      <c r="KBZ3" s="80"/>
      <c r="KCA3" s="80"/>
      <c r="KCB3" s="80"/>
      <c r="KCC3" s="80"/>
      <c r="KCD3" s="80"/>
      <c r="KCE3" s="80"/>
      <c r="KCF3" s="80"/>
      <c r="KCG3" s="80"/>
      <c r="KCH3" s="80"/>
      <c r="KCI3" s="80"/>
      <c r="KCJ3" s="80"/>
      <c r="KCK3" s="80"/>
      <c r="KCL3" s="80"/>
      <c r="KCM3" s="80"/>
      <c r="KCN3" s="80"/>
      <c r="KCO3" s="80"/>
      <c r="KCP3" s="80"/>
      <c r="KCQ3" s="80"/>
      <c r="KCR3" s="80"/>
      <c r="KCS3" s="80"/>
      <c r="KCT3" s="80"/>
      <c r="KCU3" s="80"/>
      <c r="KCV3" s="80"/>
      <c r="KCW3" s="80"/>
      <c r="KCX3" s="80"/>
      <c r="KCY3" s="80"/>
      <c r="KCZ3" s="80"/>
      <c r="KDA3" s="80"/>
      <c r="KDB3" s="80"/>
      <c r="KDC3" s="80"/>
      <c r="KDD3" s="80"/>
      <c r="KDE3" s="80"/>
      <c r="KDF3" s="80"/>
      <c r="KDG3" s="80"/>
      <c r="KDH3" s="80"/>
      <c r="KDI3" s="80"/>
      <c r="KDJ3" s="80"/>
      <c r="KDK3" s="80"/>
      <c r="KDL3" s="80"/>
      <c r="KDM3" s="80"/>
      <c r="KDN3" s="80"/>
      <c r="KDO3" s="80"/>
      <c r="KDP3" s="80"/>
      <c r="KDQ3" s="80"/>
      <c r="KDR3" s="80"/>
      <c r="KDS3" s="80"/>
      <c r="KDT3" s="80"/>
      <c r="KDU3" s="80"/>
      <c r="KDV3" s="80"/>
      <c r="KDW3" s="80"/>
      <c r="KDX3" s="80"/>
      <c r="KDY3" s="80"/>
      <c r="KDZ3" s="80"/>
      <c r="KEA3" s="80"/>
      <c r="KEB3" s="80"/>
      <c r="KEC3" s="80"/>
      <c r="KED3" s="80"/>
      <c r="KEE3" s="80"/>
      <c r="KEF3" s="80"/>
      <c r="KEG3" s="80"/>
      <c r="KEH3" s="80"/>
      <c r="KEI3" s="80"/>
      <c r="KEJ3" s="80"/>
      <c r="KEK3" s="80"/>
      <c r="KEL3" s="80"/>
      <c r="KEM3" s="80"/>
      <c r="KEN3" s="80"/>
      <c r="KEO3" s="80"/>
      <c r="KEP3" s="80"/>
      <c r="KEQ3" s="80"/>
      <c r="KER3" s="80"/>
      <c r="KES3" s="80"/>
      <c r="KET3" s="80"/>
      <c r="KEU3" s="80"/>
      <c r="KEV3" s="80"/>
      <c r="KEW3" s="80"/>
      <c r="KEX3" s="80"/>
      <c r="KEY3" s="80"/>
      <c r="KEZ3" s="80"/>
      <c r="KFA3" s="80"/>
      <c r="KFB3" s="80"/>
      <c r="KFC3" s="80"/>
      <c r="KFD3" s="80"/>
      <c r="KFE3" s="80"/>
      <c r="KFF3" s="80"/>
      <c r="KFG3" s="80"/>
      <c r="KFH3" s="80"/>
      <c r="KFI3" s="80"/>
      <c r="KFJ3" s="80"/>
      <c r="KFK3" s="80"/>
      <c r="KFL3" s="80"/>
      <c r="KFM3" s="80"/>
      <c r="KFN3" s="80"/>
      <c r="KFO3" s="80"/>
      <c r="KFP3" s="80"/>
      <c r="KFQ3" s="80"/>
      <c r="KFR3" s="80"/>
      <c r="KFS3" s="80"/>
      <c r="KFT3" s="80"/>
      <c r="KFU3" s="80"/>
      <c r="KFV3" s="80"/>
      <c r="KFW3" s="80"/>
      <c r="KFX3" s="80"/>
      <c r="KFY3" s="80"/>
      <c r="KFZ3" s="80"/>
      <c r="KGA3" s="80"/>
      <c r="KGB3" s="80"/>
      <c r="KGC3" s="80"/>
      <c r="KGD3" s="80"/>
      <c r="KGE3" s="80"/>
      <c r="KGF3" s="80"/>
      <c r="KGG3" s="80"/>
      <c r="KGH3" s="80"/>
      <c r="KGI3" s="80"/>
      <c r="KGJ3" s="80"/>
      <c r="KGK3" s="80"/>
      <c r="KGL3" s="80"/>
      <c r="KGM3" s="80"/>
      <c r="KGN3" s="80"/>
      <c r="KGO3" s="80"/>
      <c r="KGP3" s="80"/>
      <c r="KGQ3" s="80"/>
      <c r="KGR3" s="80"/>
      <c r="KGS3" s="80"/>
      <c r="KGT3" s="80"/>
      <c r="KGU3" s="80"/>
      <c r="KGV3" s="80"/>
      <c r="KGW3" s="80"/>
      <c r="KGX3" s="80"/>
      <c r="KGY3" s="80"/>
      <c r="KGZ3" s="80"/>
      <c r="KHA3" s="80"/>
      <c r="KHB3" s="80"/>
      <c r="KHC3" s="80"/>
      <c r="KHD3" s="80"/>
      <c r="KHE3" s="80"/>
      <c r="KHF3" s="80"/>
      <c r="KHG3" s="80"/>
      <c r="KHH3" s="80"/>
      <c r="KHI3" s="80"/>
      <c r="KHJ3" s="80"/>
      <c r="KHK3" s="80"/>
      <c r="KHL3" s="80"/>
      <c r="KHM3" s="80"/>
      <c r="KHN3" s="80"/>
      <c r="KHO3" s="80"/>
      <c r="KHP3" s="80"/>
      <c r="KHQ3" s="80"/>
      <c r="KHR3" s="80"/>
      <c r="KHS3" s="80"/>
      <c r="KHT3" s="80"/>
      <c r="KHU3" s="80"/>
      <c r="KHV3" s="80"/>
      <c r="KHW3" s="80"/>
      <c r="KHX3" s="80"/>
      <c r="KHY3" s="80"/>
      <c r="KHZ3" s="80"/>
      <c r="KIA3" s="80"/>
      <c r="KIB3" s="80"/>
      <c r="KIC3" s="80"/>
      <c r="KID3" s="80"/>
      <c r="KIE3" s="80"/>
      <c r="KIF3" s="80"/>
      <c r="KIG3" s="80"/>
      <c r="KIH3" s="80"/>
      <c r="KII3" s="80"/>
      <c r="KIJ3" s="80"/>
      <c r="KIK3" s="80"/>
      <c r="KIL3" s="80"/>
      <c r="KIM3" s="80"/>
      <c r="KIN3" s="80"/>
      <c r="KIO3" s="80"/>
      <c r="KIP3" s="80"/>
      <c r="KIQ3" s="80"/>
      <c r="KIR3" s="80"/>
      <c r="KIS3" s="80"/>
      <c r="KIT3" s="80"/>
      <c r="KIU3" s="80"/>
      <c r="KIV3" s="80"/>
      <c r="KIW3" s="80"/>
      <c r="KIX3" s="80"/>
      <c r="KIY3" s="80"/>
      <c r="KIZ3" s="80"/>
      <c r="KJA3" s="80"/>
      <c r="KJB3" s="80"/>
      <c r="KJC3" s="80"/>
      <c r="KJD3" s="80"/>
      <c r="KJE3" s="80"/>
      <c r="KJF3" s="80"/>
      <c r="KJG3" s="80"/>
      <c r="KJH3" s="80"/>
      <c r="KJI3" s="80"/>
      <c r="KJJ3" s="80"/>
      <c r="KJK3" s="80"/>
      <c r="KJL3" s="80"/>
      <c r="KJM3" s="80"/>
      <c r="KJN3" s="80"/>
      <c r="KJO3" s="80"/>
      <c r="KJP3" s="80"/>
      <c r="KJQ3" s="80"/>
      <c r="KJR3" s="80"/>
      <c r="KJS3" s="80"/>
      <c r="KJT3" s="80"/>
      <c r="KJU3" s="80"/>
      <c r="KJV3" s="80"/>
      <c r="KJW3" s="80"/>
      <c r="KJX3" s="80"/>
      <c r="KJY3" s="80"/>
      <c r="KJZ3" s="80"/>
      <c r="KKA3" s="80"/>
      <c r="KKB3" s="80"/>
      <c r="KKC3" s="80"/>
      <c r="KKD3" s="80"/>
      <c r="KKE3" s="80"/>
      <c r="KKF3" s="80"/>
      <c r="KKG3" s="80"/>
      <c r="KKH3" s="80"/>
      <c r="KKI3" s="80"/>
      <c r="KKJ3" s="80"/>
      <c r="KKK3" s="80"/>
      <c r="KKL3" s="80"/>
      <c r="KKM3" s="80"/>
      <c r="KKN3" s="80"/>
      <c r="KKO3" s="80"/>
      <c r="KKP3" s="80"/>
      <c r="KKQ3" s="80"/>
      <c r="KKR3" s="80"/>
      <c r="KKS3" s="80"/>
      <c r="KKT3" s="80"/>
      <c r="KKU3" s="80"/>
      <c r="KKV3" s="80"/>
      <c r="KKW3" s="80"/>
      <c r="KKX3" s="80"/>
      <c r="KKY3" s="80"/>
      <c r="KKZ3" s="80"/>
      <c r="KLA3" s="80"/>
      <c r="KLB3" s="80"/>
      <c r="KLC3" s="80"/>
      <c r="KLD3" s="80"/>
      <c r="KLE3" s="80"/>
      <c r="KLF3" s="80"/>
      <c r="KLG3" s="80"/>
      <c r="KLH3" s="80"/>
      <c r="KLI3" s="80"/>
      <c r="KLJ3" s="80"/>
      <c r="KLK3" s="80"/>
      <c r="KLL3" s="80"/>
      <c r="KLM3" s="80"/>
      <c r="KLN3" s="80"/>
      <c r="KLO3" s="80"/>
      <c r="KLP3" s="80"/>
      <c r="KLQ3" s="80"/>
      <c r="KLR3" s="80"/>
      <c r="KLS3" s="80"/>
      <c r="KLT3" s="80"/>
      <c r="KLU3" s="80"/>
      <c r="KLV3" s="80"/>
      <c r="KLW3" s="80"/>
      <c r="KLX3" s="80"/>
      <c r="KLY3" s="80"/>
      <c r="KLZ3" s="80"/>
      <c r="KMA3" s="80"/>
      <c r="KMB3" s="80"/>
      <c r="KMC3" s="80"/>
      <c r="KMD3" s="80"/>
      <c r="KME3" s="80"/>
      <c r="KMF3" s="80"/>
      <c r="KMG3" s="80"/>
      <c r="KMH3" s="80"/>
      <c r="KMI3" s="80"/>
      <c r="KMJ3" s="80"/>
      <c r="KMK3" s="80"/>
      <c r="KML3" s="80"/>
      <c r="KMM3" s="80"/>
      <c r="KMN3" s="80"/>
      <c r="KMO3" s="80"/>
      <c r="KMP3" s="80"/>
      <c r="KMQ3" s="80"/>
      <c r="KMR3" s="80"/>
      <c r="KMS3" s="80"/>
      <c r="KMT3" s="80"/>
      <c r="KMU3" s="80"/>
      <c r="KMV3" s="80"/>
      <c r="KMW3" s="80"/>
      <c r="KMX3" s="80"/>
      <c r="KMY3" s="80"/>
      <c r="KMZ3" s="80"/>
      <c r="KNA3" s="80"/>
      <c r="KNB3" s="80"/>
      <c r="KNC3" s="80"/>
      <c r="KND3" s="80"/>
      <c r="KNE3" s="80"/>
      <c r="KNF3" s="80"/>
      <c r="KNG3" s="80"/>
      <c r="KNH3" s="80"/>
      <c r="KNI3" s="80"/>
      <c r="KNJ3" s="80"/>
      <c r="KNK3" s="80"/>
      <c r="KNL3" s="80"/>
      <c r="KNM3" s="80"/>
      <c r="KNN3" s="80"/>
      <c r="KNO3" s="80"/>
      <c r="KNP3" s="80"/>
      <c r="KNQ3" s="80"/>
      <c r="KNR3" s="80"/>
      <c r="KNS3" s="80"/>
      <c r="KNT3" s="80"/>
      <c r="KNU3" s="80"/>
      <c r="KNV3" s="80"/>
      <c r="KNW3" s="80"/>
      <c r="KNX3" s="80"/>
      <c r="KNY3" s="80"/>
      <c r="KNZ3" s="80"/>
      <c r="KOA3" s="80"/>
      <c r="KOB3" s="80"/>
      <c r="KOC3" s="80"/>
      <c r="KOD3" s="80"/>
      <c r="KOE3" s="80"/>
      <c r="KOF3" s="80"/>
      <c r="KOG3" s="80"/>
      <c r="KOH3" s="80"/>
      <c r="KOI3" s="80"/>
      <c r="KOJ3" s="80"/>
      <c r="KOK3" s="80"/>
      <c r="KOL3" s="80"/>
      <c r="KOM3" s="80"/>
      <c r="KON3" s="80"/>
      <c r="KOO3" s="80"/>
      <c r="KOP3" s="80"/>
      <c r="KOQ3" s="80"/>
      <c r="KOR3" s="80"/>
      <c r="KOS3" s="80"/>
      <c r="KOT3" s="80"/>
      <c r="KOU3" s="80"/>
      <c r="KOV3" s="80"/>
      <c r="KOW3" s="80"/>
      <c r="KOX3" s="80"/>
      <c r="KOY3" s="80"/>
      <c r="KOZ3" s="80"/>
      <c r="KPA3" s="80"/>
      <c r="KPB3" s="80"/>
      <c r="KPC3" s="80"/>
      <c r="KPD3" s="80"/>
      <c r="KPE3" s="80"/>
      <c r="KPF3" s="80"/>
      <c r="KPG3" s="80"/>
      <c r="KPH3" s="80"/>
      <c r="KPI3" s="80"/>
      <c r="KPJ3" s="80"/>
      <c r="KPK3" s="80"/>
      <c r="KPL3" s="80"/>
      <c r="KPM3" s="80"/>
      <c r="KPN3" s="80"/>
      <c r="KPO3" s="80"/>
      <c r="KPP3" s="80"/>
      <c r="KPQ3" s="80"/>
      <c r="KPR3" s="80"/>
      <c r="KPS3" s="80"/>
      <c r="KPT3" s="80"/>
      <c r="KPU3" s="80"/>
      <c r="KPV3" s="80"/>
      <c r="KPW3" s="80"/>
      <c r="KPX3" s="80"/>
      <c r="KPY3" s="80"/>
      <c r="KPZ3" s="80"/>
      <c r="KQA3" s="80"/>
      <c r="KQB3" s="80"/>
      <c r="KQC3" s="80"/>
      <c r="KQD3" s="80"/>
      <c r="KQE3" s="80"/>
      <c r="KQF3" s="80"/>
      <c r="KQG3" s="80"/>
      <c r="KQH3" s="80"/>
      <c r="KQI3" s="80"/>
      <c r="KQJ3" s="80"/>
      <c r="KQK3" s="80"/>
      <c r="KQL3" s="80"/>
      <c r="KQM3" s="80"/>
      <c r="KQN3" s="80"/>
      <c r="KQO3" s="80"/>
      <c r="KQP3" s="80"/>
      <c r="KQQ3" s="80"/>
      <c r="KQR3" s="80"/>
      <c r="KQS3" s="80"/>
      <c r="KQT3" s="80"/>
      <c r="KQU3" s="80"/>
      <c r="KQV3" s="80"/>
      <c r="KQW3" s="80"/>
      <c r="KQX3" s="80"/>
      <c r="KQY3" s="80"/>
      <c r="KQZ3" s="80"/>
      <c r="KRA3" s="80"/>
      <c r="KRB3" s="80"/>
      <c r="KRC3" s="80"/>
      <c r="KRD3" s="80"/>
      <c r="KRE3" s="80"/>
      <c r="KRF3" s="80"/>
      <c r="KRG3" s="80"/>
      <c r="KRH3" s="80"/>
      <c r="KRI3" s="80"/>
      <c r="KRJ3" s="80"/>
      <c r="KRK3" s="80"/>
      <c r="KRL3" s="80"/>
      <c r="KRM3" s="80"/>
      <c r="KRN3" s="80"/>
      <c r="KRO3" s="80"/>
      <c r="KRP3" s="80"/>
      <c r="KRQ3" s="80"/>
      <c r="KRR3" s="80"/>
      <c r="KRS3" s="80"/>
      <c r="KRT3" s="80"/>
      <c r="KRU3" s="80"/>
      <c r="KRV3" s="80"/>
      <c r="KRW3" s="80"/>
      <c r="KRX3" s="80"/>
      <c r="KRY3" s="80"/>
      <c r="KRZ3" s="80"/>
      <c r="KSA3" s="80"/>
      <c r="KSB3" s="80"/>
      <c r="KSC3" s="80"/>
      <c r="KSD3" s="80"/>
      <c r="KSE3" s="80"/>
      <c r="KSF3" s="80"/>
      <c r="KSG3" s="80"/>
      <c r="KSH3" s="80"/>
      <c r="KSI3" s="80"/>
      <c r="KSJ3" s="80"/>
      <c r="KSK3" s="80"/>
      <c r="KSL3" s="80"/>
      <c r="KSM3" s="80"/>
      <c r="KSN3" s="80"/>
      <c r="KSO3" s="80"/>
      <c r="KSP3" s="80"/>
      <c r="KSQ3" s="80"/>
      <c r="KSR3" s="80"/>
      <c r="KSS3" s="80"/>
      <c r="KST3" s="80"/>
      <c r="KSU3" s="80"/>
      <c r="KSV3" s="80"/>
      <c r="KSW3" s="80"/>
      <c r="KSX3" s="80"/>
      <c r="KSY3" s="80"/>
      <c r="KSZ3" s="80"/>
      <c r="KTA3" s="80"/>
      <c r="KTB3" s="80"/>
      <c r="KTC3" s="80"/>
      <c r="KTD3" s="80"/>
      <c r="KTE3" s="80"/>
      <c r="KTF3" s="80"/>
      <c r="KTG3" s="80"/>
      <c r="KTH3" s="80"/>
      <c r="KTI3" s="80"/>
      <c r="KTJ3" s="80"/>
      <c r="KTK3" s="80"/>
      <c r="KTL3" s="80"/>
      <c r="KTM3" s="80"/>
      <c r="KTN3" s="80"/>
      <c r="KTO3" s="80"/>
      <c r="KTP3" s="80"/>
      <c r="KTQ3" s="80"/>
      <c r="KTR3" s="80"/>
      <c r="KTS3" s="80"/>
      <c r="KTT3" s="80"/>
      <c r="KTU3" s="80"/>
      <c r="KTV3" s="80"/>
      <c r="KTW3" s="80"/>
      <c r="KTX3" s="80"/>
      <c r="KTY3" s="80"/>
      <c r="KTZ3" s="80"/>
      <c r="KUA3" s="80"/>
      <c r="KUB3" s="80"/>
      <c r="KUC3" s="80"/>
      <c r="KUD3" s="80"/>
      <c r="KUE3" s="80"/>
      <c r="KUF3" s="80"/>
      <c r="KUG3" s="80"/>
      <c r="KUH3" s="80"/>
      <c r="KUI3" s="80"/>
      <c r="KUJ3" s="80"/>
      <c r="KUK3" s="80"/>
      <c r="KUL3" s="80"/>
      <c r="KUM3" s="80"/>
      <c r="KUN3" s="80"/>
      <c r="KUO3" s="80"/>
      <c r="KUP3" s="80"/>
      <c r="KUQ3" s="80"/>
      <c r="KUR3" s="80"/>
      <c r="KUS3" s="80"/>
      <c r="KUT3" s="80"/>
      <c r="KUU3" s="80"/>
      <c r="KUV3" s="80"/>
      <c r="KUW3" s="80"/>
      <c r="KUX3" s="80"/>
      <c r="KUY3" s="80"/>
      <c r="KUZ3" s="80"/>
      <c r="KVA3" s="80"/>
      <c r="KVB3" s="80"/>
      <c r="KVC3" s="80"/>
      <c r="KVD3" s="80"/>
      <c r="KVE3" s="80"/>
      <c r="KVF3" s="80"/>
      <c r="KVG3" s="80"/>
      <c r="KVH3" s="80"/>
      <c r="KVI3" s="80"/>
      <c r="KVJ3" s="80"/>
      <c r="KVK3" s="80"/>
      <c r="KVL3" s="80"/>
      <c r="KVM3" s="80"/>
      <c r="KVN3" s="80"/>
      <c r="KVO3" s="80"/>
      <c r="KVP3" s="80"/>
      <c r="KVQ3" s="80"/>
      <c r="KVR3" s="80"/>
      <c r="KVS3" s="80"/>
      <c r="KVT3" s="80"/>
      <c r="KVU3" s="80"/>
      <c r="KVV3" s="80"/>
      <c r="KVW3" s="80"/>
      <c r="KVX3" s="80"/>
      <c r="KVY3" s="80"/>
      <c r="KVZ3" s="80"/>
      <c r="KWA3" s="80"/>
      <c r="KWB3" s="80"/>
      <c r="KWC3" s="80"/>
      <c r="KWD3" s="80"/>
      <c r="KWE3" s="80"/>
      <c r="KWF3" s="80"/>
      <c r="KWG3" s="80"/>
      <c r="KWH3" s="80"/>
      <c r="KWI3" s="80"/>
      <c r="KWJ3" s="80"/>
      <c r="KWK3" s="80"/>
      <c r="KWL3" s="80"/>
      <c r="KWM3" s="80"/>
      <c r="KWN3" s="80"/>
      <c r="KWO3" s="80"/>
      <c r="KWP3" s="80"/>
      <c r="KWQ3" s="80"/>
      <c r="KWR3" s="80"/>
      <c r="KWS3" s="80"/>
      <c r="KWT3" s="80"/>
      <c r="KWU3" s="80"/>
      <c r="KWV3" s="80"/>
      <c r="KWW3" s="80"/>
      <c r="KWX3" s="80"/>
      <c r="KWY3" s="80"/>
      <c r="KWZ3" s="80"/>
      <c r="KXA3" s="80"/>
      <c r="KXB3" s="80"/>
      <c r="KXC3" s="80"/>
      <c r="KXD3" s="80"/>
      <c r="KXE3" s="80"/>
      <c r="KXF3" s="80"/>
      <c r="KXG3" s="80"/>
      <c r="KXH3" s="80"/>
      <c r="KXI3" s="80"/>
      <c r="KXJ3" s="80"/>
      <c r="KXK3" s="80"/>
      <c r="KXL3" s="80"/>
      <c r="KXM3" s="80"/>
      <c r="KXN3" s="80"/>
      <c r="KXO3" s="80"/>
      <c r="KXP3" s="80"/>
      <c r="KXQ3" s="80"/>
      <c r="KXR3" s="80"/>
      <c r="KXS3" s="80"/>
      <c r="KXT3" s="80"/>
      <c r="KXU3" s="80"/>
      <c r="KXV3" s="80"/>
      <c r="KXW3" s="80"/>
      <c r="KXX3" s="80"/>
      <c r="KXY3" s="80"/>
      <c r="KXZ3" s="80"/>
      <c r="KYA3" s="80"/>
      <c r="KYB3" s="80"/>
      <c r="KYC3" s="80"/>
      <c r="KYD3" s="80"/>
      <c r="KYE3" s="80"/>
      <c r="KYF3" s="80"/>
      <c r="KYG3" s="80"/>
      <c r="KYH3" s="80"/>
      <c r="KYI3" s="80"/>
      <c r="KYJ3" s="80"/>
      <c r="KYK3" s="80"/>
      <c r="KYL3" s="80"/>
      <c r="KYM3" s="80"/>
      <c r="KYN3" s="80"/>
      <c r="KYO3" s="80"/>
      <c r="KYP3" s="80"/>
      <c r="KYQ3" s="80"/>
      <c r="KYR3" s="80"/>
      <c r="KYS3" s="80"/>
      <c r="KYT3" s="80"/>
      <c r="KYU3" s="80"/>
      <c r="KYV3" s="80"/>
      <c r="KYW3" s="80"/>
      <c r="KYX3" s="80"/>
      <c r="KYY3" s="80"/>
      <c r="KYZ3" s="80"/>
      <c r="KZA3" s="80"/>
      <c r="KZB3" s="80"/>
      <c r="KZC3" s="80"/>
      <c r="KZD3" s="80"/>
      <c r="KZE3" s="80"/>
      <c r="KZF3" s="80"/>
      <c r="KZG3" s="80"/>
      <c r="KZH3" s="80"/>
      <c r="KZI3" s="80"/>
      <c r="KZJ3" s="80"/>
      <c r="KZK3" s="80"/>
      <c r="KZL3" s="80"/>
      <c r="KZM3" s="80"/>
      <c r="KZN3" s="80"/>
      <c r="KZO3" s="80"/>
      <c r="KZP3" s="80"/>
      <c r="KZQ3" s="80"/>
      <c r="KZR3" s="80"/>
      <c r="KZS3" s="80"/>
      <c r="KZT3" s="80"/>
      <c r="KZU3" s="80"/>
      <c r="KZV3" s="80"/>
      <c r="KZW3" s="80"/>
      <c r="KZX3" s="80"/>
      <c r="KZY3" s="80"/>
      <c r="KZZ3" s="80"/>
      <c r="LAA3" s="80"/>
      <c r="LAB3" s="80"/>
      <c r="LAC3" s="80"/>
      <c r="LAD3" s="80"/>
      <c r="LAE3" s="80"/>
      <c r="LAF3" s="80"/>
      <c r="LAG3" s="80"/>
      <c r="LAH3" s="80"/>
      <c r="LAI3" s="80"/>
      <c r="LAJ3" s="80"/>
      <c r="LAK3" s="80"/>
      <c r="LAL3" s="80"/>
      <c r="LAM3" s="80"/>
      <c r="LAN3" s="80"/>
      <c r="LAO3" s="80"/>
      <c r="LAP3" s="80"/>
      <c r="LAQ3" s="80"/>
      <c r="LAR3" s="80"/>
      <c r="LAS3" s="80"/>
      <c r="LAT3" s="80"/>
      <c r="LAU3" s="80"/>
      <c r="LAV3" s="80"/>
      <c r="LAW3" s="80"/>
      <c r="LAX3" s="80"/>
      <c r="LAY3" s="80"/>
      <c r="LAZ3" s="80"/>
      <c r="LBA3" s="80"/>
      <c r="LBB3" s="80"/>
      <c r="LBC3" s="80"/>
      <c r="LBD3" s="80"/>
      <c r="LBE3" s="80"/>
      <c r="LBF3" s="80"/>
      <c r="LBG3" s="80"/>
      <c r="LBH3" s="80"/>
      <c r="LBI3" s="80"/>
      <c r="LBJ3" s="80"/>
      <c r="LBK3" s="80"/>
      <c r="LBL3" s="80"/>
      <c r="LBM3" s="80"/>
      <c r="LBN3" s="80"/>
      <c r="LBO3" s="80"/>
      <c r="LBP3" s="80"/>
      <c r="LBQ3" s="80"/>
      <c r="LBR3" s="80"/>
      <c r="LBS3" s="80"/>
      <c r="LBT3" s="80"/>
      <c r="LBU3" s="80"/>
      <c r="LBV3" s="80"/>
      <c r="LBW3" s="80"/>
      <c r="LBX3" s="80"/>
      <c r="LBY3" s="80"/>
      <c r="LBZ3" s="80"/>
      <c r="LCA3" s="80"/>
      <c r="LCB3" s="80"/>
      <c r="LCC3" s="80"/>
      <c r="LCD3" s="80"/>
      <c r="LCE3" s="80"/>
      <c r="LCF3" s="80"/>
      <c r="LCG3" s="80"/>
      <c r="LCH3" s="80"/>
      <c r="LCI3" s="80"/>
      <c r="LCJ3" s="80"/>
      <c r="LCK3" s="80"/>
      <c r="LCL3" s="80"/>
      <c r="LCM3" s="80"/>
      <c r="LCN3" s="80"/>
      <c r="LCO3" s="80"/>
      <c r="LCP3" s="80"/>
      <c r="LCQ3" s="80"/>
      <c r="LCR3" s="80"/>
      <c r="LCS3" s="80"/>
      <c r="LCT3" s="80"/>
      <c r="LCU3" s="80"/>
      <c r="LCV3" s="80"/>
      <c r="LCW3" s="80"/>
      <c r="LCX3" s="80"/>
      <c r="LCY3" s="80"/>
      <c r="LCZ3" s="80"/>
      <c r="LDA3" s="80"/>
      <c r="LDB3" s="80"/>
      <c r="LDC3" s="80"/>
      <c r="LDD3" s="80"/>
      <c r="LDE3" s="80"/>
      <c r="LDF3" s="80"/>
      <c r="LDG3" s="80"/>
      <c r="LDH3" s="80"/>
      <c r="LDI3" s="80"/>
      <c r="LDJ3" s="80"/>
      <c r="LDK3" s="80"/>
      <c r="LDL3" s="80"/>
      <c r="LDM3" s="80"/>
      <c r="LDN3" s="80"/>
      <c r="LDO3" s="80"/>
      <c r="LDP3" s="80"/>
      <c r="LDQ3" s="80"/>
      <c r="LDR3" s="80"/>
      <c r="LDS3" s="80"/>
      <c r="LDT3" s="80"/>
      <c r="LDU3" s="80"/>
      <c r="LDV3" s="80"/>
      <c r="LDW3" s="80"/>
      <c r="LDX3" s="80"/>
      <c r="LDY3" s="80"/>
      <c r="LDZ3" s="80"/>
      <c r="LEA3" s="80"/>
      <c r="LEB3" s="80"/>
      <c r="LEC3" s="80"/>
      <c r="LED3" s="80"/>
      <c r="LEE3" s="80"/>
      <c r="LEF3" s="80"/>
      <c r="LEG3" s="80"/>
      <c r="LEH3" s="80"/>
      <c r="LEI3" s="80"/>
      <c r="LEJ3" s="80"/>
      <c r="LEK3" s="80"/>
      <c r="LEL3" s="80"/>
      <c r="LEM3" s="80"/>
      <c r="LEN3" s="80"/>
      <c r="LEO3" s="80"/>
      <c r="LEP3" s="80"/>
      <c r="LEQ3" s="80"/>
      <c r="LER3" s="80"/>
      <c r="LES3" s="80"/>
      <c r="LET3" s="80"/>
      <c r="LEU3" s="80"/>
      <c r="LEV3" s="80"/>
      <c r="LEW3" s="80"/>
      <c r="LEX3" s="80"/>
      <c r="LEY3" s="80"/>
      <c r="LEZ3" s="80"/>
      <c r="LFA3" s="80"/>
      <c r="LFB3" s="80"/>
      <c r="LFC3" s="80"/>
      <c r="LFD3" s="80"/>
      <c r="LFE3" s="80"/>
      <c r="LFF3" s="80"/>
      <c r="LFG3" s="80"/>
      <c r="LFH3" s="80"/>
      <c r="LFI3" s="80"/>
      <c r="LFJ3" s="80"/>
      <c r="LFK3" s="80"/>
      <c r="LFL3" s="80"/>
      <c r="LFM3" s="80"/>
      <c r="LFN3" s="80"/>
      <c r="LFO3" s="80"/>
      <c r="LFP3" s="80"/>
      <c r="LFQ3" s="80"/>
      <c r="LFR3" s="80"/>
      <c r="LFS3" s="80"/>
      <c r="LFT3" s="80"/>
      <c r="LFU3" s="80"/>
      <c r="LFV3" s="80"/>
      <c r="LFW3" s="80"/>
      <c r="LFX3" s="80"/>
      <c r="LFY3" s="80"/>
      <c r="LFZ3" s="80"/>
      <c r="LGA3" s="80"/>
      <c r="LGB3" s="80"/>
      <c r="LGC3" s="80"/>
      <c r="LGD3" s="80"/>
      <c r="LGE3" s="80"/>
      <c r="LGF3" s="80"/>
      <c r="LGG3" s="80"/>
      <c r="LGH3" s="80"/>
      <c r="LGI3" s="80"/>
      <c r="LGJ3" s="80"/>
      <c r="LGK3" s="80"/>
      <c r="LGL3" s="80"/>
      <c r="LGM3" s="80"/>
      <c r="LGN3" s="80"/>
      <c r="LGO3" s="80"/>
      <c r="LGP3" s="80"/>
      <c r="LGQ3" s="80"/>
      <c r="LGR3" s="80"/>
      <c r="LGS3" s="80"/>
      <c r="LGT3" s="80"/>
      <c r="LGU3" s="80"/>
      <c r="LGV3" s="80"/>
      <c r="LGW3" s="80"/>
      <c r="LGX3" s="80"/>
      <c r="LGY3" s="80"/>
      <c r="LGZ3" s="80"/>
      <c r="LHA3" s="80"/>
      <c r="LHB3" s="80"/>
      <c r="LHC3" s="80"/>
      <c r="LHD3" s="80"/>
      <c r="LHE3" s="80"/>
      <c r="LHF3" s="80"/>
      <c r="LHG3" s="80"/>
      <c r="LHH3" s="80"/>
      <c r="LHI3" s="80"/>
      <c r="LHJ3" s="80"/>
      <c r="LHK3" s="80"/>
      <c r="LHL3" s="80"/>
      <c r="LHM3" s="80"/>
      <c r="LHN3" s="80"/>
      <c r="LHO3" s="80"/>
      <c r="LHP3" s="80"/>
      <c r="LHQ3" s="80"/>
      <c r="LHR3" s="80"/>
      <c r="LHS3" s="80"/>
      <c r="LHT3" s="80"/>
      <c r="LHU3" s="80"/>
      <c r="LHV3" s="80"/>
      <c r="LHW3" s="80"/>
      <c r="LHX3" s="80"/>
      <c r="LHY3" s="80"/>
      <c r="LHZ3" s="80"/>
      <c r="LIA3" s="80"/>
      <c r="LIB3" s="80"/>
      <c r="LIC3" s="80"/>
      <c r="LID3" s="80"/>
      <c r="LIE3" s="80"/>
      <c r="LIF3" s="80"/>
      <c r="LIG3" s="80"/>
      <c r="LIH3" s="80"/>
      <c r="LII3" s="80"/>
      <c r="LIJ3" s="80"/>
      <c r="LIK3" s="80"/>
      <c r="LIL3" s="80"/>
      <c r="LIM3" s="80"/>
      <c r="LIN3" s="80"/>
      <c r="LIO3" s="80"/>
      <c r="LIP3" s="80"/>
      <c r="LIQ3" s="80"/>
      <c r="LIR3" s="80"/>
      <c r="LIS3" s="80"/>
      <c r="LIT3" s="80"/>
      <c r="LIU3" s="80"/>
      <c r="LIV3" s="80"/>
      <c r="LIW3" s="80"/>
      <c r="LIX3" s="80"/>
      <c r="LIY3" s="80"/>
      <c r="LIZ3" s="80"/>
      <c r="LJA3" s="80"/>
      <c r="LJB3" s="80"/>
      <c r="LJC3" s="80"/>
      <c r="LJD3" s="80"/>
      <c r="LJE3" s="80"/>
      <c r="LJF3" s="80"/>
      <c r="LJG3" s="80"/>
      <c r="LJH3" s="80"/>
      <c r="LJI3" s="80"/>
      <c r="LJJ3" s="80"/>
      <c r="LJK3" s="80"/>
      <c r="LJL3" s="80"/>
      <c r="LJM3" s="80"/>
      <c r="LJN3" s="80"/>
      <c r="LJO3" s="80"/>
      <c r="LJP3" s="80"/>
      <c r="LJQ3" s="80"/>
      <c r="LJR3" s="80"/>
      <c r="LJS3" s="80"/>
      <c r="LJT3" s="80"/>
      <c r="LJU3" s="80"/>
      <c r="LJV3" s="80"/>
      <c r="LJW3" s="80"/>
      <c r="LJX3" s="80"/>
      <c r="LJY3" s="80"/>
      <c r="LJZ3" s="80"/>
      <c r="LKA3" s="80"/>
      <c r="LKB3" s="80"/>
      <c r="LKC3" s="80"/>
      <c r="LKD3" s="80"/>
      <c r="LKE3" s="80"/>
      <c r="LKF3" s="80"/>
      <c r="LKG3" s="80"/>
      <c r="LKH3" s="80"/>
      <c r="LKI3" s="80"/>
      <c r="LKJ3" s="80"/>
      <c r="LKK3" s="80"/>
      <c r="LKL3" s="80"/>
      <c r="LKM3" s="80"/>
      <c r="LKN3" s="80"/>
      <c r="LKO3" s="80"/>
      <c r="LKP3" s="80"/>
      <c r="LKQ3" s="80"/>
      <c r="LKR3" s="80"/>
      <c r="LKS3" s="80"/>
      <c r="LKT3" s="80"/>
      <c r="LKU3" s="80"/>
      <c r="LKV3" s="80"/>
      <c r="LKW3" s="80"/>
      <c r="LKX3" s="80"/>
      <c r="LKY3" s="80"/>
      <c r="LKZ3" s="80"/>
      <c r="LLA3" s="80"/>
      <c r="LLB3" s="80"/>
      <c r="LLC3" s="80"/>
      <c r="LLD3" s="80"/>
      <c r="LLE3" s="80"/>
      <c r="LLF3" s="80"/>
      <c r="LLG3" s="80"/>
      <c r="LLH3" s="80"/>
      <c r="LLI3" s="80"/>
      <c r="LLJ3" s="80"/>
      <c r="LLK3" s="80"/>
      <c r="LLL3" s="80"/>
      <c r="LLM3" s="80"/>
      <c r="LLN3" s="80"/>
      <c r="LLO3" s="80"/>
      <c r="LLP3" s="80"/>
      <c r="LLQ3" s="80"/>
      <c r="LLR3" s="80"/>
      <c r="LLS3" s="80"/>
      <c r="LLT3" s="80"/>
      <c r="LLU3" s="80"/>
      <c r="LLV3" s="80"/>
      <c r="LLW3" s="80"/>
      <c r="LLX3" s="80"/>
      <c r="LLY3" s="80"/>
      <c r="LLZ3" s="80"/>
      <c r="LMA3" s="80"/>
      <c r="LMB3" s="80"/>
      <c r="LMC3" s="80"/>
      <c r="LMD3" s="80"/>
      <c r="LME3" s="80"/>
      <c r="LMF3" s="80"/>
      <c r="LMG3" s="80"/>
      <c r="LMH3" s="80"/>
      <c r="LMI3" s="80"/>
      <c r="LMJ3" s="80"/>
      <c r="LMK3" s="80"/>
      <c r="LML3" s="80"/>
      <c r="LMM3" s="80"/>
      <c r="LMN3" s="80"/>
      <c r="LMO3" s="80"/>
      <c r="LMP3" s="80"/>
      <c r="LMQ3" s="80"/>
      <c r="LMR3" s="80"/>
      <c r="LMS3" s="80"/>
      <c r="LMT3" s="80"/>
      <c r="LMU3" s="80"/>
      <c r="LMV3" s="80"/>
      <c r="LMW3" s="80"/>
      <c r="LMX3" s="80"/>
      <c r="LMY3" s="80"/>
      <c r="LMZ3" s="80"/>
      <c r="LNA3" s="80"/>
      <c r="LNB3" s="80"/>
      <c r="LNC3" s="80"/>
      <c r="LND3" s="80"/>
      <c r="LNE3" s="80"/>
      <c r="LNF3" s="80"/>
      <c r="LNG3" s="80"/>
      <c r="LNH3" s="80"/>
      <c r="LNI3" s="80"/>
      <c r="LNJ3" s="80"/>
      <c r="LNK3" s="80"/>
      <c r="LNL3" s="80"/>
      <c r="LNM3" s="80"/>
      <c r="LNN3" s="80"/>
      <c r="LNO3" s="80"/>
      <c r="LNP3" s="80"/>
      <c r="LNQ3" s="80"/>
      <c r="LNR3" s="80"/>
      <c r="LNS3" s="80"/>
      <c r="LNT3" s="80"/>
      <c r="LNU3" s="80"/>
      <c r="LNV3" s="80"/>
      <c r="LNW3" s="80"/>
      <c r="LNX3" s="80"/>
      <c r="LNY3" s="80"/>
      <c r="LNZ3" s="80"/>
      <c r="LOA3" s="80"/>
      <c r="LOB3" s="80"/>
      <c r="LOC3" s="80"/>
      <c r="LOD3" s="80"/>
      <c r="LOE3" s="80"/>
      <c r="LOF3" s="80"/>
      <c r="LOG3" s="80"/>
      <c r="LOH3" s="80"/>
      <c r="LOI3" s="80"/>
      <c r="LOJ3" s="80"/>
      <c r="LOK3" s="80"/>
      <c r="LOL3" s="80"/>
      <c r="LOM3" s="80"/>
      <c r="LON3" s="80"/>
      <c r="LOO3" s="80"/>
      <c r="LOP3" s="80"/>
      <c r="LOQ3" s="80"/>
      <c r="LOR3" s="80"/>
      <c r="LOS3" s="80"/>
      <c r="LOT3" s="80"/>
      <c r="LOU3" s="80"/>
      <c r="LOV3" s="80"/>
      <c r="LOW3" s="80"/>
      <c r="LOX3" s="80"/>
      <c r="LOY3" s="80"/>
      <c r="LOZ3" s="80"/>
      <c r="LPA3" s="80"/>
      <c r="LPB3" s="80"/>
      <c r="LPC3" s="80"/>
      <c r="LPD3" s="80"/>
      <c r="LPE3" s="80"/>
      <c r="LPF3" s="80"/>
      <c r="LPG3" s="80"/>
      <c r="LPH3" s="80"/>
      <c r="LPI3" s="80"/>
      <c r="LPJ3" s="80"/>
      <c r="LPK3" s="80"/>
      <c r="LPL3" s="80"/>
      <c r="LPM3" s="80"/>
      <c r="LPN3" s="80"/>
      <c r="LPO3" s="80"/>
      <c r="LPP3" s="80"/>
      <c r="LPQ3" s="80"/>
      <c r="LPR3" s="80"/>
      <c r="LPS3" s="80"/>
      <c r="LPT3" s="80"/>
      <c r="LPU3" s="80"/>
      <c r="LPV3" s="80"/>
      <c r="LPW3" s="80"/>
      <c r="LPX3" s="80"/>
      <c r="LPY3" s="80"/>
      <c r="LPZ3" s="80"/>
      <c r="LQA3" s="80"/>
      <c r="LQB3" s="80"/>
      <c r="LQC3" s="80"/>
      <c r="LQD3" s="80"/>
      <c r="LQE3" s="80"/>
      <c r="LQF3" s="80"/>
      <c r="LQG3" s="80"/>
      <c r="LQH3" s="80"/>
      <c r="LQI3" s="80"/>
      <c r="LQJ3" s="80"/>
      <c r="LQK3" s="80"/>
      <c r="LQL3" s="80"/>
      <c r="LQM3" s="80"/>
      <c r="LQN3" s="80"/>
      <c r="LQO3" s="80"/>
      <c r="LQP3" s="80"/>
      <c r="LQQ3" s="80"/>
      <c r="LQR3" s="80"/>
      <c r="LQS3" s="80"/>
      <c r="LQT3" s="80"/>
      <c r="LQU3" s="80"/>
      <c r="LQV3" s="80"/>
      <c r="LQW3" s="80"/>
      <c r="LQX3" s="80"/>
      <c r="LQY3" s="80"/>
      <c r="LQZ3" s="80"/>
      <c r="LRA3" s="80"/>
      <c r="LRB3" s="80"/>
      <c r="LRC3" s="80"/>
      <c r="LRD3" s="80"/>
      <c r="LRE3" s="80"/>
      <c r="LRF3" s="80"/>
      <c r="LRG3" s="80"/>
      <c r="LRH3" s="80"/>
      <c r="LRI3" s="80"/>
      <c r="LRJ3" s="80"/>
      <c r="LRK3" s="80"/>
      <c r="LRL3" s="80"/>
      <c r="LRM3" s="80"/>
      <c r="LRN3" s="80"/>
      <c r="LRO3" s="80"/>
      <c r="LRP3" s="80"/>
      <c r="LRQ3" s="80"/>
      <c r="LRR3" s="80"/>
      <c r="LRS3" s="80"/>
      <c r="LRT3" s="80"/>
      <c r="LRU3" s="80"/>
      <c r="LRV3" s="80"/>
      <c r="LRW3" s="80"/>
      <c r="LRX3" s="80"/>
      <c r="LRY3" s="80"/>
      <c r="LRZ3" s="80"/>
      <c r="LSA3" s="80"/>
      <c r="LSB3" s="80"/>
      <c r="LSC3" s="80"/>
      <c r="LSD3" s="80"/>
      <c r="LSE3" s="80"/>
      <c r="LSF3" s="80"/>
      <c r="LSG3" s="80"/>
      <c r="LSH3" s="80"/>
      <c r="LSI3" s="80"/>
      <c r="LSJ3" s="80"/>
      <c r="LSK3" s="80"/>
      <c r="LSL3" s="80"/>
      <c r="LSM3" s="80"/>
      <c r="LSN3" s="80"/>
      <c r="LSO3" s="80"/>
      <c r="LSP3" s="80"/>
      <c r="LSQ3" s="80"/>
      <c r="LSR3" s="80"/>
      <c r="LSS3" s="80"/>
      <c r="LST3" s="80"/>
      <c r="LSU3" s="80"/>
      <c r="LSV3" s="80"/>
      <c r="LSW3" s="80"/>
      <c r="LSX3" s="80"/>
      <c r="LSY3" s="80"/>
      <c r="LSZ3" s="80"/>
      <c r="LTA3" s="80"/>
      <c r="LTB3" s="80"/>
      <c r="LTC3" s="80"/>
      <c r="LTD3" s="80"/>
      <c r="LTE3" s="80"/>
      <c r="LTF3" s="80"/>
      <c r="LTG3" s="80"/>
      <c r="LTH3" s="80"/>
      <c r="LTI3" s="80"/>
      <c r="LTJ3" s="80"/>
      <c r="LTK3" s="80"/>
      <c r="LTL3" s="80"/>
      <c r="LTM3" s="80"/>
      <c r="LTN3" s="80"/>
      <c r="LTO3" s="80"/>
      <c r="LTP3" s="80"/>
      <c r="LTQ3" s="80"/>
      <c r="LTR3" s="80"/>
      <c r="LTS3" s="80"/>
      <c r="LTT3" s="80"/>
      <c r="LTU3" s="80"/>
      <c r="LTV3" s="80"/>
      <c r="LTW3" s="80"/>
      <c r="LTX3" s="80"/>
      <c r="LTY3" s="80"/>
      <c r="LTZ3" s="80"/>
      <c r="LUA3" s="80"/>
      <c r="LUB3" s="80"/>
      <c r="LUC3" s="80"/>
      <c r="LUD3" s="80"/>
      <c r="LUE3" s="80"/>
      <c r="LUF3" s="80"/>
      <c r="LUG3" s="80"/>
      <c r="LUH3" s="80"/>
      <c r="LUI3" s="80"/>
      <c r="LUJ3" s="80"/>
      <c r="LUK3" s="80"/>
      <c r="LUL3" s="80"/>
      <c r="LUM3" s="80"/>
      <c r="LUN3" s="80"/>
      <c r="LUO3" s="80"/>
      <c r="LUP3" s="80"/>
      <c r="LUQ3" s="80"/>
      <c r="LUR3" s="80"/>
      <c r="LUS3" s="80"/>
      <c r="LUT3" s="80"/>
      <c r="LUU3" s="80"/>
      <c r="LUV3" s="80"/>
      <c r="LUW3" s="80"/>
      <c r="LUX3" s="80"/>
      <c r="LUY3" s="80"/>
      <c r="LUZ3" s="80"/>
      <c r="LVA3" s="80"/>
      <c r="LVB3" s="80"/>
      <c r="LVC3" s="80"/>
      <c r="LVD3" s="80"/>
      <c r="LVE3" s="80"/>
      <c r="LVF3" s="80"/>
      <c r="LVG3" s="80"/>
      <c r="LVH3" s="80"/>
      <c r="LVI3" s="80"/>
      <c r="LVJ3" s="80"/>
      <c r="LVK3" s="80"/>
      <c r="LVL3" s="80"/>
      <c r="LVM3" s="80"/>
      <c r="LVN3" s="80"/>
      <c r="LVO3" s="80"/>
      <c r="LVP3" s="80"/>
      <c r="LVQ3" s="80"/>
      <c r="LVR3" s="80"/>
      <c r="LVS3" s="80"/>
      <c r="LVT3" s="80"/>
      <c r="LVU3" s="80"/>
      <c r="LVV3" s="80"/>
      <c r="LVW3" s="80"/>
      <c r="LVX3" s="80"/>
      <c r="LVY3" s="80"/>
      <c r="LVZ3" s="80"/>
      <c r="LWA3" s="80"/>
      <c r="LWB3" s="80"/>
      <c r="LWC3" s="80"/>
      <c r="LWD3" s="80"/>
      <c r="LWE3" s="80"/>
      <c r="LWF3" s="80"/>
      <c r="LWG3" s="80"/>
      <c r="LWH3" s="80"/>
      <c r="LWI3" s="80"/>
      <c r="LWJ3" s="80"/>
      <c r="LWK3" s="80"/>
      <c r="LWL3" s="80"/>
      <c r="LWM3" s="80"/>
      <c r="LWN3" s="80"/>
      <c r="LWO3" s="80"/>
      <c r="LWP3" s="80"/>
      <c r="LWQ3" s="80"/>
      <c r="LWR3" s="80"/>
      <c r="LWS3" s="80"/>
      <c r="LWT3" s="80"/>
      <c r="LWU3" s="80"/>
      <c r="LWV3" s="80"/>
      <c r="LWW3" s="80"/>
      <c r="LWX3" s="80"/>
      <c r="LWY3" s="80"/>
      <c r="LWZ3" s="80"/>
      <c r="LXA3" s="80"/>
      <c r="LXB3" s="80"/>
      <c r="LXC3" s="80"/>
      <c r="LXD3" s="80"/>
      <c r="LXE3" s="80"/>
      <c r="LXF3" s="80"/>
      <c r="LXG3" s="80"/>
      <c r="LXH3" s="80"/>
      <c r="LXI3" s="80"/>
      <c r="LXJ3" s="80"/>
      <c r="LXK3" s="80"/>
      <c r="LXL3" s="80"/>
      <c r="LXM3" s="80"/>
      <c r="LXN3" s="80"/>
      <c r="LXO3" s="80"/>
      <c r="LXP3" s="80"/>
      <c r="LXQ3" s="80"/>
      <c r="LXR3" s="80"/>
      <c r="LXS3" s="80"/>
      <c r="LXT3" s="80"/>
      <c r="LXU3" s="80"/>
      <c r="LXV3" s="80"/>
      <c r="LXW3" s="80"/>
      <c r="LXX3" s="80"/>
      <c r="LXY3" s="80"/>
      <c r="LXZ3" s="80"/>
      <c r="LYA3" s="80"/>
      <c r="LYB3" s="80"/>
      <c r="LYC3" s="80"/>
      <c r="LYD3" s="80"/>
      <c r="LYE3" s="80"/>
      <c r="LYF3" s="80"/>
      <c r="LYG3" s="80"/>
      <c r="LYH3" s="80"/>
      <c r="LYI3" s="80"/>
      <c r="LYJ3" s="80"/>
      <c r="LYK3" s="80"/>
      <c r="LYL3" s="80"/>
      <c r="LYM3" s="80"/>
      <c r="LYN3" s="80"/>
      <c r="LYO3" s="80"/>
      <c r="LYP3" s="80"/>
      <c r="LYQ3" s="80"/>
      <c r="LYR3" s="80"/>
      <c r="LYS3" s="80"/>
      <c r="LYT3" s="80"/>
      <c r="LYU3" s="80"/>
      <c r="LYV3" s="80"/>
      <c r="LYW3" s="80"/>
      <c r="LYX3" s="80"/>
      <c r="LYY3" s="80"/>
      <c r="LYZ3" s="80"/>
      <c r="LZA3" s="80"/>
      <c r="LZB3" s="80"/>
      <c r="LZC3" s="80"/>
      <c r="LZD3" s="80"/>
      <c r="LZE3" s="80"/>
      <c r="LZF3" s="80"/>
      <c r="LZG3" s="80"/>
      <c r="LZH3" s="80"/>
      <c r="LZI3" s="80"/>
      <c r="LZJ3" s="80"/>
      <c r="LZK3" s="80"/>
      <c r="LZL3" s="80"/>
      <c r="LZM3" s="80"/>
      <c r="LZN3" s="80"/>
      <c r="LZO3" s="80"/>
      <c r="LZP3" s="80"/>
      <c r="LZQ3" s="80"/>
      <c r="LZR3" s="80"/>
      <c r="LZS3" s="80"/>
      <c r="LZT3" s="80"/>
      <c r="LZU3" s="80"/>
      <c r="LZV3" s="80"/>
      <c r="LZW3" s="80"/>
      <c r="LZX3" s="80"/>
      <c r="LZY3" s="80"/>
      <c r="LZZ3" s="80"/>
      <c r="MAA3" s="80"/>
      <c r="MAB3" s="80"/>
      <c r="MAC3" s="80"/>
      <c r="MAD3" s="80"/>
      <c r="MAE3" s="80"/>
      <c r="MAF3" s="80"/>
      <c r="MAG3" s="80"/>
      <c r="MAH3" s="80"/>
      <c r="MAI3" s="80"/>
      <c r="MAJ3" s="80"/>
      <c r="MAK3" s="80"/>
      <c r="MAL3" s="80"/>
      <c r="MAM3" s="80"/>
      <c r="MAN3" s="80"/>
      <c r="MAO3" s="80"/>
      <c r="MAP3" s="80"/>
      <c r="MAQ3" s="80"/>
      <c r="MAR3" s="80"/>
      <c r="MAS3" s="80"/>
      <c r="MAT3" s="80"/>
      <c r="MAU3" s="80"/>
      <c r="MAV3" s="80"/>
      <c r="MAW3" s="80"/>
      <c r="MAX3" s="80"/>
      <c r="MAY3" s="80"/>
      <c r="MAZ3" s="80"/>
      <c r="MBA3" s="80"/>
      <c r="MBB3" s="80"/>
      <c r="MBC3" s="80"/>
      <c r="MBD3" s="80"/>
      <c r="MBE3" s="80"/>
      <c r="MBF3" s="80"/>
      <c r="MBG3" s="80"/>
      <c r="MBH3" s="80"/>
      <c r="MBI3" s="80"/>
      <c r="MBJ3" s="80"/>
      <c r="MBK3" s="80"/>
      <c r="MBL3" s="80"/>
      <c r="MBM3" s="80"/>
      <c r="MBN3" s="80"/>
      <c r="MBO3" s="80"/>
      <c r="MBP3" s="80"/>
      <c r="MBQ3" s="80"/>
      <c r="MBR3" s="80"/>
      <c r="MBS3" s="80"/>
      <c r="MBT3" s="80"/>
      <c r="MBU3" s="80"/>
      <c r="MBV3" s="80"/>
      <c r="MBW3" s="80"/>
      <c r="MBX3" s="80"/>
      <c r="MBY3" s="80"/>
      <c r="MBZ3" s="80"/>
      <c r="MCA3" s="80"/>
      <c r="MCB3" s="80"/>
      <c r="MCC3" s="80"/>
      <c r="MCD3" s="80"/>
      <c r="MCE3" s="80"/>
      <c r="MCF3" s="80"/>
      <c r="MCG3" s="80"/>
      <c r="MCH3" s="80"/>
      <c r="MCI3" s="80"/>
      <c r="MCJ3" s="80"/>
      <c r="MCK3" s="80"/>
      <c r="MCL3" s="80"/>
      <c r="MCM3" s="80"/>
      <c r="MCN3" s="80"/>
      <c r="MCO3" s="80"/>
      <c r="MCP3" s="80"/>
      <c r="MCQ3" s="80"/>
      <c r="MCR3" s="80"/>
      <c r="MCS3" s="80"/>
      <c r="MCT3" s="80"/>
      <c r="MCU3" s="80"/>
      <c r="MCV3" s="80"/>
      <c r="MCW3" s="80"/>
      <c r="MCX3" s="80"/>
      <c r="MCY3" s="80"/>
      <c r="MCZ3" s="80"/>
      <c r="MDA3" s="80"/>
      <c r="MDB3" s="80"/>
      <c r="MDC3" s="80"/>
      <c r="MDD3" s="80"/>
      <c r="MDE3" s="80"/>
      <c r="MDF3" s="80"/>
      <c r="MDG3" s="80"/>
      <c r="MDH3" s="80"/>
      <c r="MDI3" s="80"/>
      <c r="MDJ3" s="80"/>
      <c r="MDK3" s="80"/>
      <c r="MDL3" s="80"/>
      <c r="MDM3" s="80"/>
      <c r="MDN3" s="80"/>
      <c r="MDO3" s="80"/>
      <c r="MDP3" s="80"/>
      <c r="MDQ3" s="80"/>
      <c r="MDR3" s="80"/>
      <c r="MDS3" s="80"/>
      <c r="MDT3" s="80"/>
      <c r="MDU3" s="80"/>
      <c r="MDV3" s="80"/>
      <c r="MDW3" s="80"/>
      <c r="MDX3" s="80"/>
      <c r="MDY3" s="80"/>
      <c r="MDZ3" s="80"/>
      <c r="MEA3" s="80"/>
      <c r="MEB3" s="80"/>
      <c r="MEC3" s="80"/>
      <c r="MED3" s="80"/>
      <c r="MEE3" s="80"/>
      <c r="MEF3" s="80"/>
      <c r="MEG3" s="80"/>
      <c r="MEH3" s="80"/>
      <c r="MEI3" s="80"/>
      <c r="MEJ3" s="80"/>
      <c r="MEK3" s="80"/>
      <c r="MEL3" s="80"/>
      <c r="MEM3" s="80"/>
      <c r="MEN3" s="80"/>
      <c r="MEO3" s="80"/>
      <c r="MEP3" s="80"/>
      <c r="MEQ3" s="80"/>
      <c r="MER3" s="80"/>
      <c r="MES3" s="80"/>
      <c r="MET3" s="80"/>
      <c r="MEU3" s="80"/>
      <c r="MEV3" s="80"/>
      <c r="MEW3" s="80"/>
      <c r="MEX3" s="80"/>
      <c r="MEY3" s="80"/>
      <c r="MEZ3" s="80"/>
      <c r="MFA3" s="80"/>
      <c r="MFB3" s="80"/>
      <c r="MFC3" s="80"/>
      <c r="MFD3" s="80"/>
      <c r="MFE3" s="80"/>
      <c r="MFF3" s="80"/>
      <c r="MFG3" s="80"/>
      <c r="MFH3" s="80"/>
      <c r="MFI3" s="80"/>
      <c r="MFJ3" s="80"/>
      <c r="MFK3" s="80"/>
      <c r="MFL3" s="80"/>
      <c r="MFM3" s="80"/>
      <c r="MFN3" s="80"/>
      <c r="MFO3" s="80"/>
      <c r="MFP3" s="80"/>
      <c r="MFQ3" s="80"/>
      <c r="MFR3" s="80"/>
      <c r="MFS3" s="80"/>
      <c r="MFT3" s="80"/>
      <c r="MFU3" s="80"/>
      <c r="MFV3" s="80"/>
      <c r="MFW3" s="80"/>
      <c r="MFX3" s="80"/>
      <c r="MFY3" s="80"/>
      <c r="MFZ3" s="80"/>
      <c r="MGA3" s="80"/>
      <c r="MGB3" s="80"/>
      <c r="MGC3" s="80"/>
      <c r="MGD3" s="80"/>
      <c r="MGE3" s="80"/>
      <c r="MGF3" s="80"/>
      <c r="MGG3" s="80"/>
      <c r="MGH3" s="80"/>
      <c r="MGI3" s="80"/>
      <c r="MGJ3" s="80"/>
      <c r="MGK3" s="80"/>
      <c r="MGL3" s="80"/>
      <c r="MGM3" s="80"/>
      <c r="MGN3" s="80"/>
      <c r="MGO3" s="80"/>
      <c r="MGP3" s="80"/>
      <c r="MGQ3" s="80"/>
      <c r="MGR3" s="80"/>
      <c r="MGS3" s="80"/>
      <c r="MGT3" s="80"/>
      <c r="MGU3" s="80"/>
      <c r="MGV3" s="80"/>
      <c r="MGW3" s="80"/>
      <c r="MGX3" s="80"/>
      <c r="MGY3" s="80"/>
      <c r="MGZ3" s="80"/>
      <c r="MHA3" s="80"/>
      <c r="MHB3" s="80"/>
      <c r="MHC3" s="80"/>
      <c r="MHD3" s="80"/>
      <c r="MHE3" s="80"/>
      <c r="MHF3" s="80"/>
      <c r="MHG3" s="80"/>
      <c r="MHH3" s="80"/>
      <c r="MHI3" s="80"/>
      <c r="MHJ3" s="80"/>
      <c r="MHK3" s="80"/>
      <c r="MHL3" s="80"/>
      <c r="MHM3" s="80"/>
      <c r="MHN3" s="80"/>
      <c r="MHO3" s="80"/>
      <c r="MHP3" s="80"/>
      <c r="MHQ3" s="80"/>
      <c r="MHR3" s="80"/>
      <c r="MHS3" s="80"/>
      <c r="MHT3" s="80"/>
      <c r="MHU3" s="80"/>
      <c r="MHV3" s="80"/>
      <c r="MHW3" s="80"/>
      <c r="MHX3" s="80"/>
      <c r="MHY3" s="80"/>
      <c r="MHZ3" s="80"/>
      <c r="MIA3" s="80"/>
      <c r="MIB3" s="80"/>
      <c r="MIC3" s="80"/>
      <c r="MID3" s="80"/>
      <c r="MIE3" s="80"/>
      <c r="MIF3" s="80"/>
      <c r="MIG3" s="80"/>
      <c r="MIH3" s="80"/>
      <c r="MII3" s="80"/>
      <c r="MIJ3" s="80"/>
      <c r="MIK3" s="80"/>
      <c r="MIL3" s="80"/>
      <c r="MIM3" s="80"/>
      <c r="MIN3" s="80"/>
      <c r="MIO3" s="80"/>
      <c r="MIP3" s="80"/>
      <c r="MIQ3" s="80"/>
      <c r="MIR3" s="80"/>
      <c r="MIS3" s="80"/>
      <c r="MIT3" s="80"/>
      <c r="MIU3" s="80"/>
      <c r="MIV3" s="80"/>
      <c r="MIW3" s="80"/>
      <c r="MIX3" s="80"/>
      <c r="MIY3" s="80"/>
      <c r="MIZ3" s="80"/>
      <c r="MJA3" s="80"/>
      <c r="MJB3" s="80"/>
      <c r="MJC3" s="80"/>
      <c r="MJD3" s="80"/>
      <c r="MJE3" s="80"/>
      <c r="MJF3" s="80"/>
      <c r="MJG3" s="80"/>
      <c r="MJH3" s="80"/>
      <c r="MJI3" s="80"/>
      <c r="MJJ3" s="80"/>
      <c r="MJK3" s="80"/>
      <c r="MJL3" s="80"/>
      <c r="MJM3" s="80"/>
      <c r="MJN3" s="80"/>
      <c r="MJO3" s="80"/>
      <c r="MJP3" s="80"/>
      <c r="MJQ3" s="80"/>
      <c r="MJR3" s="80"/>
      <c r="MJS3" s="80"/>
      <c r="MJT3" s="80"/>
      <c r="MJU3" s="80"/>
      <c r="MJV3" s="80"/>
      <c r="MJW3" s="80"/>
      <c r="MJX3" s="80"/>
      <c r="MJY3" s="80"/>
      <c r="MJZ3" s="80"/>
      <c r="MKA3" s="80"/>
      <c r="MKB3" s="80"/>
      <c r="MKC3" s="80"/>
      <c r="MKD3" s="80"/>
      <c r="MKE3" s="80"/>
      <c r="MKF3" s="80"/>
      <c r="MKG3" s="80"/>
      <c r="MKH3" s="80"/>
      <c r="MKI3" s="80"/>
      <c r="MKJ3" s="80"/>
      <c r="MKK3" s="80"/>
      <c r="MKL3" s="80"/>
      <c r="MKM3" s="80"/>
      <c r="MKN3" s="80"/>
      <c r="MKO3" s="80"/>
      <c r="MKP3" s="80"/>
      <c r="MKQ3" s="80"/>
      <c r="MKR3" s="80"/>
      <c r="MKS3" s="80"/>
      <c r="MKT3" s="80"/>
      <c r="MKU3" s="80"/>
      <c r="MKV3" s="80"/>
      <c r="MKW3" s="80"/>
      <c r="MKX3" s="80"/>
      <c r="MKY3" s="80"/>
      <c r="MKZ3" s="80"/>
      <c r="MLA3" s="80"/>
      <c r="MLB3" s="80"/>
      <c r="MLC3" s="80"/>
      <c r="MLD3" s="80"/>
      <c r="MLE3" s="80"/>
      <c r="MLF3" s="80"/>
      <c r="MLG3" s="80"/>
      <c r="MLH3" s="80"/>
      <c r="MLI3" s="80"/>
      <c r="MLJ3" s="80"/>
      <c r="MLK3" s="80"/>
      <c r="MLL3" s="80"/>
      <c r="MLM3" s="80"/>
      <c r="MLN3" s="80"/>
      <c r="MLO3" s="80"/>
      <c r="MLP3" s="80"/>
      <c r="MLQ3" s="80"/>
      <c r="MLR3" s="80"/>
      <c r="MLS3" s="80"/>
      <c r="MLT3" s="80"/>
      <c r="MLU3" s="80"/>
      <c r="MLV3" s="80"/>
      <c r="MLW3" s="80"/>
      <c r="MLX3" s="80"/>
      <c r="MLY3" s="80"/>
      <c r="MLZ3" s="80"/>
      <c r="MMA3" s="80"/>
      <c r="MMB3" s="80"/>
      <c r="MMC3" s="80"/>
      <c r="MMD3" s="80"/>
      <c r="MME3" s="80"/>
      <c r="MMF3" s="80"/>
      <c r="MMG3" s="80"/>
      <c r="MMH3" s="80"/>
      <c r="MMI3" s="80"/>
      <c r="MMJ3" s="80"/>
      <c r="MMK3" s="80"/>
      <c r="MML3" s="80"/>
      <c r="MMM3" s="80"/>
      <c r="MMN3" s="80"/>
      <c r="MMO3" s="80"/>
      <c r="MMP3" s="80"/>
      <c r="MMQ3" s="80"/>
      <c r="MMR3" s="80"/>
      <c r="MMS3" s="80"/>
      <c r="MMT3" s="80"/>
      <c r="MMU3" s="80"/>
      <c r="MMV3" s="80"/>
      <c r="MMW3" s="80"/>
      <c r="MMX3" s="80"/>
      <c r="MMY3" s="80"/>
      <c r="MMZ3" s="80"/>
      <c r="MNA3" s="80"/>
      <c r="MNB3" s="80"/>
      <c r="MNC3" s="80"/>
      <c r="MND3" s="80"/>
      <c r="MNE3" s="80"/>
      <c r="MNF3" s="80"/>
      <c r="MNG3" s="80"/>
      <c r="MNH3" s="80"/>
      <c r="MNI3" s="80"/>
      <c r="MNJ3" s="80"/>
      <c r="MNK3" s="80"/>
      <c r="MNL3" s="80"/>
      <c r="MNM3" s="80"/>
      <c r="MNN3" s="80"/>
      <c r="MNO3" s="80"/>
      <c r="MNP3" s="80"/>
      <c r="MNQ3" s="80"/>
      <c r="MNR3" s="80"/>
      <c r="MNS3" s="80"/>
      <c r="MNT3" s="80"/>
      <c r="MNU3" s="80"/>
      <c r="MNV3" s="80"/>
      <c r="MNW3" s="80"/>
      <c r="MNX3" s="80"/>
      <c r="MNY3" s="80"/>
      <c r="MNZ3" s="80"/>
      <c r="MOA3" s="80"/>
      <c r="MOB3" s="80"/>
      <c r="MOC3" s="80"/>
      <c r="MOD3" s="80"/>
      <c r="MOE3" s="80"/>
      <c r="MOF3" s="80"/>
      <c r="MOG3" s="80"/>
      <c r="MOH3" s="80"/>
      <c r="MOI3" s="80"/>
      <c r="MOJ3" s="80"/>
      <c r="MOK3" s="80"/>
      <c r="MOL3" s="80"/>
      <c r="MOM3" s="80"/>
      <c r="MON3" s="80"/>
      <c r="MOO3" s="80"/>
      <c r="MOP3" s="80"/>
      <c r="MOQ3" s="80"/>
      <c r="MOR3" s="80"/>
      <c r="MOS3" s="80"/>
      <c r="MOT3" s="80"/>
      <c r="MOU3" s="80"/>
      <c r="MOV3" s="80"/>
      <c r="MOW3" s="80"/>
      <c r="MOX3" s="80"/>
      <c r="MOY3" s="80"/>
      <c r="MOZ3" s="80"/>
      <c r="MPA3" s="80"/>
      <c r="MPB3" s="80"/>
      <c r="MPC3" s="80"/>
      <c r="MPD3" s="80"/>
      <c r="MPE3" s="80"/>
      <c r="MPF3" s="80"/>
      <c r="MPG3" s="80"/>
      <c r="MPH3" s="80"/>
      <c r="MPI3" s="80"/>
      <c r="MPJ3" s="80"/>
      <c r="MPK3" s="80"/>
      <c r="MPL3" s="80"/>
      <c r="MPM3" s="80"/>
      <c r="MPN3" s="80"/>
      <c r="MPO3" s="80"/>
      <c r="MPP3" s="80"/>
      <c r="MPQ3" s="80"/>
      <c r="MPR3" s="80"/>
      <c r="MPS3" s="80"/>
      <c r="MPT3" s="80"/>
      <c r="MPU3" s="80"/>
      <c r="MPV3" s="80"/>
      <c r="MPW3" s="80"/>
      <c r="MPX3" s="80"/>
      <c r="MPY3" s="80"/>
      <c r="MPZ3" s="80"/>
      <c r="MQA3" s="80"/>
      <c r="MQB3" s="80"/>
      <c r="MQC3" s="80"/>
      <c r="MQD3" s="80"/>
      <c r="MQE3" s="80"/>
      <c r="MQF3" s="80"/>
      <c r="MQG3" s="80"/>
      <c r="MQH3" s="80"/>
      <c r="MQI3" s="80"/>
      <c r="MQJ3" s="80"/>
      <c r="MQK3" s="80"/>
      <c r="MQL3" s="80"/>
      <c r="MQM3" s="80"/>
      <c r="MQN3" s="80"/>
      <c r="MQO3" s="80"/>
      <c r="MQP3" s="80"/>
      <c r="MQQ3" s="80"/>
      <c r="MQR3" s="80"/>
      <c r="MQS3" s="80"/>
      <c r="MQT3" s="80"/>
      <c r="MQU3" s="80"/>
      <c r="MQV3" s="80"/>
      <c r="MQW3" s="80"/>
      <c r="MQX3" s="80"/>
      <c r="MQY3" s="80"/>
      <c r="MQZ3" s="80"/>
      <c r="MRA3" s="80"/>
      <c r="MRB3" s="80"/>
      <c r="MRC3" s="80"/>
      <c r="MRD3" s="80"/>
      <c r="MRE3" s="80"/>
      <c r="MRF3" s="80"/>
      <c r="MRG3" s="80"/>
      <c r="MRH3" s="80"/>
      <c r="MRI3" s="80"/>
      <c r="MRJ3" s="80"/>
      <c r="MRK3" s="80"/>
      <c r="MRL3" s="80"/>
      <c r="MRM3" s="80"/>
      <c r="MRN3" s="80"/>
      <c r="MRO3" s="80"/>
      <c r="MRP3" s="80"/>
      <c r="MRQ3" s="80"/>
      <c r="MRR3" s="80"/>
      <c r="MRS3" s="80"/>
      <c r="MRT3" s="80"/>
      <c r="MRU3" s="80"/>
      <c r="MRV3" s="80"/>
      <c r="MRW3" s="80"/>
      <c r="MRX3" s="80"/>
      <c r="MRY3" s="80"/>
      <c r="MRZ3" s="80"/>
      <c r="MSA3" s="80"/>
      <c r="MSB3" s="80"/>
      <c r="MSC3" s="80"/>
      <c r="MSD3" s="80"/>
      <c r="MSE3" s="80"/>
      <c r="MSF3" s="80"/>
      <c r="MSG3" s="80"/>
      <c r="MSH3" s="80"/>
      <c r="MSI3" s="80"/>
      <c r="MSJ3" s="80"/>
      <c r="MSK3" s="80"/>
      <c r="MSL3" s="80"/>
      <c r="MSM3" s="80"/>
      <c r="MSN3" s="80"/>
      <c r="MSO3" s="80"/>
      <c r="MSP3" s="80"/>
      <c r="MSQ3" s="80"/>
      <c r="MSR3" s="80"/>
      <c r="MSS3" s="80"/>
      <c r="MST3" s="80"/>
      <c r="MSU3" s="80"/>
      <c r="MSV3" s="80"/>
      <c r="MSW3" s="80"/>
      <c r="MSX3" s="80"/>
      <c r="MSY3" s="80"/>
      <c r="MSZ3" s="80"/>
      <c r="MTA3" s="80"/>
      <c r="MTB3" s="80"/>
      <c r="MTC3" s="80"/>
      <c r="MTD3" s="80"/>
      <c r="MTE3" s="80"/>
      <c r="MTF3" s="80"/>
      <c r="MTG3" s="80"/>
      <c r="MTH3" s="80"/>
      <c r="MTI3" s="80"/>
      <c r="MTJ3" s="80"/>
      <c r="MTK3" s="80"/>
      <c r="MTL3" s="80"/>
      <c r="MTM3" s="80"/>
      <c r="MTN3" s="80"/>
      <c r="MTO3" s="80"/>
      <c r="MTP3" s="80"/>
      <c r="MTQ3" s="80"/>
      <c r="MTR3" s="80"/>
      <c r="MTS3" s="80"/>
      <c r="MTT3" s="80"/>
      <c r="MTU3" s="80"/>
      <c r="MTV3" s="80"/>
      <c r="MTW3" s="80"/>
      <c r="MTX3" s="80"/>
      <c r="MTY3" s="80"/>
      <c r="MTZ3" s="80"/>
      <c r="MUA3" s="80"/>
      <c r="MUB3" s="80"/>
      <c r="MUC3" s="80"/>
      <c r="MUD3" s="80"/>
      <c r="MUE3" s="80"/>
      <c r="MUF3" s="80"/>
      <c r="MUG3" s="80"/>
      <c r="MUH3" s="80"/>
      <c r="MUI3" s="80"/>
      <c r="MUJ3" s="80"/>
      <c r="MUK3" s="80"/>
      <c r="MUL3" s="80"/>
      <c r="MUM3" s="80"/>
      <c r="MUN3" s="80"/>
      <c r="MUO3" s="80"/>
      <c r="MUP3" s="80"/>
      <c r="MUQ3" s="80"/>
      <c r="MUR3" s="80"/>
      <c r="MUS3" s="80"/>
      <c r="MUT3" s="80"/>
      <c r="MUU3" s="80"/>
      <c r="MUV3" s="80"/>
      <c r="MUW3" s="80"/>
      <c r="MUX3" s="80"/>
      <c r="MUY3" s="80"/>
      <c r="MUZ3" s="80"/>
      <c r="MVA3" s="80"/>
      <c r="MVB3" s="80"/>
      <c r="MVC3" s="80"/>
      <c r="MVD3" s="80"/>
      <c r="MVE3" s="80"/>
      <c r="MVF3" s="80"/>
      <c r="MVG3" s="80"/>
      <c r="MVH3" s="80"/>
      <c r="MVI3" s="80"/>
      <c r="MVJ3" s="80"/>
      <c r="MVK3" s="80"/>
      <c r="MVL3" s="80"/>
      <c r="MVM3" s="80"/>
      <c r="MVN3" s="80"/>
      <c r="MVO3" s="80"/>
      <c r="MVP3" s="80"/>
      <c r="MVQ3" s="80"/>
      <c r="MVR3" s="80"/>
      <c r="MVS3" s="80"/>
      <c r="MVT3" s="80"/>
      <c r="MVU3" s="80"/>
      <c r="MVV3" s="80"/>
      <c r="MVW3" s="80"/>
      <c r="MVX3" s="80"/>
      <c r="MVY3" s="80"/>
      <c r="MVZ3" s="80"/>
      <c r="MWA3" s="80"/>
      <c r="MWB3" s="80"/>
      <c r="MWC3" s="80"/>
      <c r="MWD3" s="80"/>
      <c r="MWE3" s="80"/>
      <c r="MWF3" s="80"/>
      <c r="MWG3" s="80"/>
      <c r="MWH3" s="80"/>
      <c r="MWI3" s="80"/>
      <c r="MWJ3" s="80"/>
      <c r="MWK3" s="80"/>
      <c r="MWL3" s="80"/>
      <c r="MWM3" s="80"/>
      <c r="MWN3" s="80"/>
      <c r="MWO3" s="80"/>
      <c r="MWP3" s="80"/>
      <c r="MWQ3" s="80"/>
      <c r="MWR3" s="80"/>
      <c r="MWS3" s="80"/>
      <c r="MWT3" s="80"/>
      <c r="MWU3" s="80"/>
      <c r="MWV3" s="80"/>
      <c r="MWW3" s="80"/>
      <c r="MWX3" s="80"/>
      <c r="MWY3" s="80"/>
      <c r="MWZ3" s="80"/>
      <c r="MXA3" s="80"/>
      <c r="MXB3" s="80"/>
      <c r="MXC3" s="80"/>
      <c r="MXD3" s="80"/>
      <c r="MXE3" s="80"/>
      <c r="MXF3" s="80"/>
      <c r="MXG3" s="80"/>
      <c r="MXH3" s="80"/>
      <c r="MXI3" s="80"/>
      <c r="MXJ3" s="80"/>
      <c r="MXK3" s="80"/>
      <c r="MXL3" s="80"/>
      <c r="MXM3" s="80"/>
      <c r="MXN3" s="80"/>
      <c r="MXO3" s="80"/>
      <c r="MXP3" s="80"/>
      <c r="MXQ3" s="80"/>
      <c r="MXR3" s="80"/>
      <c r="MXS3" s="80"/>
      <c r="MXT3" s="80"/>
      <c r="MXU3" s="80"/>
      <c r="MXV3" s="80"/>
      <c r="MXW3" s="80"/>
      <c r="MXX3" s="80"/>
      <c r="MXY3" s="80"/>
      <c r="MXZ3" s="80"/>
      <c r="MYA3" s="80"/>
      <c r="MYB3" s="80"/>
      <c r="MYC3" s="80"/>
      <c r="MYD3" s="80"/>
      <c r="MYE3" s="80"/>
      <c r="MYF3" s="80"/>
      <c r="MYG3" s="80"/>
      <c r="MYH3" s="80"/>
      <c r="MYI3" s="80"/>
      <c r="MYJ3" s="80"/>
      <c r="MYK3" s="80"/>
      <c r="MYL3" s="80"/>
      <c r="MYM3" s="80"/>
      <c r="MYN3" s="80"/>
      <c r="MYO3" s="80"/>
      <c r="MYP3" s="80"/>
      <c r="MYQ3" s="80"/>
      <c r="MYR3" s="80"/>
      <c r="MYS3" s="80"/>
      <c r="MYT3" s="80"/>
      <c r="MYU3" s="80"/>
      <c r="MYV3" s="80"/>
      <c r="MYW3" s="80"/>
      <c r="MYX3" s="80"/>
      <c r="MYY3" s="80"/>
      <c r="MYZ3" s="80"/>
      <c r="MZA3" s="80"/>
      <c r="MZB3" s="80"/>
      <c r="MZC3" s="80"/>
      <c r="MZD3" s="80"/>
      <c r="MZE3" s="80"/>
      <c r="MZF3" s="80"/>
      <c r="MZG3" s="80"/>
      <c r="MZH3" s="80"/>
      <c r="MZI3" s="80"/>
      <c r="MZJ3" s="80"/>
      <c r="MZK3" s="80"/>
      <c r="MZL3" s="80"/>
      <c r="MZM3" s="80"/>
      <c r="MZN3" s="80"/>
      <c r="MZO3" s="80"/>
      <c r="MZP3" s="80"/>
      <c r="MZQ3" s="80"/>
      <c r="MZR3" s="80"/>
      <c r="MZS3" s="80"/>
      <c r="MZT3" s="80"/>
      <c r="MZU3" s="80"/>
      <c r="MZV3" s="80"/>
      <c r="MZW3" s="80"/>
      <c r="MZX3" s="80"/>
      <c r="MZY3" s="80"/>
      <c r="MZZ3" s="80"/>
      <c r="NAA3" s="80"/>
      <c r="NAB3" s="80"/>
      <c r="NAC3" s="80"/>
      <c r="NAD3" s="80"/>
      <c r="NAE3" s="80"/>
      <c r="NAF3" s="80"/>
      <c r="NAG3" s="80"/>
      <c r="NAH3" s="80"/>
      <c r="NAI3" s="80"/>
      <c r="NAJ3" s="80"/>
      <c r="NAK3" s="80"/>
      <c r="NAL3" s="80"/>
      <c r="NAM3" s="80"/>
      <c r="NAN3" s="80"/>
      <c r="NAO3" s="80"/>
      <c r="NAP3" s="80"/>
      <c r="NAQ3" s="80"/>
      <c r="NAR3" s="80"/>
      <c r="NAS3" s="80"/>
      <c r="NAT3" s="80"/>
      <c r="NAU3" s="80"/>
      <c r="NAV3" s="80"/>
      <c r="NAW3" s="80"/>
      <c r="NAX3" s="80"/>
      <c r="NAY3" s="80"/>
      <c r="NAZ3" s="80"/>
      <c r="NBA3" s="80"/>
      <c r="NBB3" s="80"/>
      <c r="NBC3" s="80"/>
      <c r="NBD3" s="80"/>
      <c r="NBE3" s="80"/>
      <c r="NBF3" s="80"/>
      <c r="NBG3" s="80"/>
      <c r="NBH3" s="80"/>
      <c r="NBI3" s="80"/>
      <c r="NBJ3" s="80"/>
      <c r="NBK3" s="80"/>
      <c r="NBL3" s="80"/>
      <c r="NBM3" s="80"/>
      <c r="NBN3" s="80"/>
      <c r="NBO3" s="80"/>
      <c r="NBP3" s="80"/>
      <c r="NBQ3" s="80"/>
      <c r="NBR3" s="80"/>
      <c r="NBS3" s="80"/>
      <c r="NBT3" s="80"/>
      <c r="NBU3" s="80"/>
      <c r="NBV3" s="80"/>
      <c r="NBW3" s="80"/>
      <c r="NBX3" s="80"/>
      <c r="NBY3" s="80"/>
      <c r="NBZ3" s="80"/>
      <c r="NCA3" s="80"/>
      <c r="NCB3" s="80"/>
      <c r="NCC3" s="80"/>
      <c r="NCD3" s="80"/>
      <c r="NCE3" s="80"/>
      <c r="NCF3" s="80"/>
      <c r="NCG3" s="80"/>
      <c r="NCH3" s="80"/>
      <c r="NCI3" s="80"/>
      <c r="NCJ3" s="80"/>
      <c r="NCK3" s="80"/>
      <c r="NCL3" s="80"/>
      <c r="NCM3" s="80"/>
      <c r="NCN3" s="80"/>
      <c r="NCO3" s="80"/>
      <c r="NCP3" s="80"/>
      <c r="NCQ3" s="80"/>
      <c r="NCR3" s="80"/>
      <c r="NCS3" s="80"/>
      <c r="NCT3" s="80"/>
      <c r="NCU3" s="80"/>
      <c r="NCV3" s="80"/>
      <c r="NCW3" s="80"/>
      <c r="NCX3" s="80"/>
      <c r="NCY3" s="80"/>
      <c r="NCZ3" s="80"/>
      <c r="NDA3" s="80"/>
      <c r="NDB3" s="80"/>
      <c r="NDC3" s="80"/>
      <c r="NDD3" s="80"/>
      <c r="NDE3" s="80"/>
      <c r="NDF3" s="80"/>
      <c r="NDG3" s="80"/>
      <c r="NDH3" s="80"/>
      <c r="NDI3" s="80"/>
      <c r="NDJ3" s="80"/>
      <c r="NDK3" s="80"/>
      <c r="NDL3" s="80"/>
      <c r="NDM3" s="80"/>
      <c r="NDN3" s="80"/>
      <c r="NDO3" s="80"/>
      <c r="NDP3" s="80"/>
      <c r="NDQ3" s="80"/>
      <c r="NDR3" s="80"/>
      <c r="NDS3" s="80"/>
      <c r="NDT3" s="80"/>
      <c r="NDU3" s="80"/>
      <c r="NDV3" s="80"/>
      <c r="NDW3" s="80"/>
      <c r="NDX3" s="80"/>
      <c r="NDY3" s="80"/>
      <c r="NDZ3" s="80"/>
      <c r="NEA3" s="80"/>
      <c r="NEB3" s="80"/>
      <c r="NEC3" s="80"/>
      <c r="NED3" s="80"/>
      <c r="NEE3" s="80"/>
      <c r="NEF3" s="80"/>
      <c r="NEG3" s="80"/>
      <c r="NEH3" s="80"/>
      <c r="NEI3" s="80"/>
      <c r="NEJ3" s="80"/>
      <c r="NEK3" s="80"/>
      <c r="NEL3" s="80"/>
      <c r="NEM3" s="80"/>
      <c r="NEN3" s="80"/>
      <c r="NEO3" s="80"/>
      <c r="NEP3" s="80"/>
      <c r="NEQ3" s="80"/>
      <c r="NER3" s="80"/>
      <c r="NES3" s="80"/>
      <c r="NET3" s="80"/>
      <c r="NEU3" s="80"/>
      <c r="NEV3" s="80"/>
      <c r="NEW3" s="80"/>
      <c r="NEX3" s="80"/>
      <c r="NEY3" s="80"/>
      <c r="NEZ3" s="80"/>
      <c r="NFA3" s="80"/>
      <c r="NFB3" s="80"/>
      <c r="NFC3" s="80"/>
      <c r="NFD3" s="80"/>
      <c r="NFE3" s="80"/>
      <c r="NFF3" s="80"/>
      <c r="NFG3" s="80"/>
      <c r="NFH3" s="80"/>
      <c r="NFI3" s="80"/>
      <c r="NFJ3" s="80"/>
      <c r="NFK3" s="80"/>
      <c r="NFL3" s="80"/>
      <c r="NFM3" s="80"/>
      <c r="NFN3" s="80"/>
      <c r="NFO3" s="80"/>
      <c r="NFP3" s="80"/>
      <c r="NFQ3" s="80"/>
      <c r="NFR3" s="80"/>
      <c r="NFS3" s="80"/>
      <c r="NFT3" s="80"/>
      <c r="NFU3" s="80"/>
      <c r="NFV3" s="80"/>
      <c r="NFW3" s="80"/>
      <c r="NFX3" s="80"/>
      <c r="NFY3" s="80"/>
      <c r="NFZ3" s="80"/>
      <c r="NGA3" s="80"/>
      <c r="NGB3" s="80"/>
      <c r="NGC3" s="80"/>
      <c r="NGD3" s="80"/>
      <c r="NGE3" s="80"/>
      <c r="NGF3" s="80"/>
      <c r="NGG3" s="80"/>
      <c r="NGH3" s="80"/>
      <c r="NGI3" s="80"/>
      <c r="NGJ3" s="80"/>
      <c r="NGK3" s="80"/>
      <c r="NGL3" s="80"/>
      <c r="NGM3" s="80"/>
      <c r="NGN3" s="80"/>
      <c r="NGO3" s="80"/>
      <c r="NGP3" s="80"/>
      <c r="NGQ3" s="80"/>
      <c r="NGR3" s="80"/>
      <c r="NGS3" s="80"/>
      <c r="NGT3" s="80"/>
      <c r="NGU3" s="80"/>
      <c r="NGV3" s="80"/>
      <c r="NGW3" s="80"/>
      <c r="NGX3" s="80"/>
      <c r="NGY3" s="80"/>
      <c r="NGZ3" s="80"/>
      <c r="NHA3" s="80"/>
      <c r="NHB3" s="80"/>
      <c r="NHC3" s="80"/>
      <c r="NHD3" s="80"/>
      <c r="NHE3" s="80"/>
      <c r="NHF3" s="80"/>
      <c r="NHG3" s="80"/>
      <c r="NHH3" s="80"/>
      <c r="NHI3" s="80"/>
      <c r="NHJ3" s="80"/>
      <c r="NHK3" s="80"/>
      <c r="NHL3" s="80"/>
      <c r="NHM3" s="80"/>
      <c r="NHN3" s="80"/>
      <c r="NHO3" s="80"/>
      <c r="NHP3" s="80"/>
      <c r="NHQ3" s="80"/>
      <c r="NHR3" s="80"/>
      <c r="NHS3" s="80"/>
      <c r="NHT3" s="80"/>
      <c r="NHU3" s="80"/>
      <c r="NHV3" s="80"/>
      <c r="NHW3" s="80"/>
      <c r="NHX3" s="80"/>
      <c r="NHY3" s="80"/>
      <c r="NHZ3" s="80"/>
      <c r="NIA3" s="80"/>
      <c r="NIB3" s="80"/>
      <c r="NIC3" s="80"/>
      <c r="NID3" s="80"/>
      <c r="NIE3" s="80"/>
      <c r="NIF3" s="80"/>
      <c r="NIG3" s="80"/>
      <c r="NIH3" s="80"/>
      <c r="NII3" s="80"/>
      <c r="NIJ3" s="80"/>
      <c r="NIK3" s="80"/>
      <c r="NIL3" s="80"/>
      <c r="NIM3" s="80"/>
      <c r="NIN3" s="80"/>
      <c r="NIO3" s="80"/>
      <c r="NIP3" s="80"/>
      <c r="NIQ3" s="80"/>
      <c r="NIR3" s="80"/>
      <c r="NIS3" s="80"/>
      <c r="NIT3" s="80"/>
      <c r="NIU3" s="80"/>
      <c r="NIV3" s="80"/>
      <c r="NIW3" s="80"/>
      <c r="NIX3" s="80"/>
      <c r="NIY3" s="80"/>
      <c r="NIZ3" s="80"/>
      <c r="NJA3" s="80"/>
      <c r="NJB3" s="80"/>
      <c r="NJC3" s="80"/>
      <c r="NJD3" s="80"/>
      <c r="NJE3" s="80"/>
      <c r="NJF3" s="80"/>
      <c r="NJG3" s="80"/>
      <c r="NJH3" s="80"/>
      <c r="NJI3" s="80"/>
      <c r="NJJ3" s="80"/>
      <c r="NJK3" s="80"/>
      <c r="NJL3" s="80"/>
      <c r="NJM3" s="80"/>
      <c r="NJN3" s="80"/>
      <c r="NJO3" s="80"/>
      <c r="NJP3" s="80"/>
      <c r="NJQ3" s="80"/>
      <c r="NJR3" s="80"/>
      <c r="NJS3" s="80"/>
      <c r="NJT3" s="80"/>
      <c r="NJU3" s="80"/>
      <c r="NJV3" s="80"/>
      <c r="NJW3" s="80"/>
      <c r="NJX3" s="80"/>
      <c r="NJY3" s="80"/>
      <c r="NJZ3" s="80"/>
      <c r="NKA3" s="80"/>
      <c r="NKB3" s="80"/>
      <c r="NKC3" s="80"/>
      <c r="NKD3" s="80"/>
      <c r="NKE3" s="80"/>
      <c r="NKF3" s="80"/>
      <c r="NKG3" s="80"/>
      <c r="NKH3" s="80"/>
      <c r="NKI3" s="80"/>
      <c r="NKJ3" s="80"/>
      <c r="NKK3" s="80"/>
      <c r="NKL3" s="80"/>
      <c r="NKM3" s="80"/>
      <c r="NKN3" s="80"/>
      <c r="NKO3" s="80"/>
      <c r="NKP3" s="80"/>
      <c r="NKQ3" s="80"/>
      <c r="NKR3" s="80"/>
      <c r="NKS3" s="80"/>
      <c r="NKT3" s="80"/>
      <c r="NKU3" s="80"/>
      <c r="NKV3" s="80"/>
      <c r="NKW3" s="80"/>
      <c r="NKX3" s="80"/>
      <c r="NKY3" s="80"/>
      <c r="NKZ3" s="80"/>
      <c r="NLA3" s="80"/>
      <c r="NLB3" s="80"/>
      <c r="NLC3" s="80"/>
      <c r="NLD3" s="80"/>
      <c r="NLE3" s="80"/>
      <c r="NLF3" s="80"/>
      <c r="NLG3" s="80"/>
      <c r="NLH3" s="80"/>
      <c r="NLI3" s="80"/>
      <c r="NLJ3" s="80"/>
      <c r="NLK3" s="80"/>
      <c r="NLL3" s="80"/>
      <c r="NLM3" s="80"/>
      <c r="NLN3" s="80"/>
      <c r="NLO3" s="80"/>
      <c r="NLP3" s="80"/>
      <c r="NLQ3" s="80"/>
      <c r="NLR3" s="80"/>
      <c r="NLS3" s="80"/>
      <c r="NLT3" s="80"/>
      <c r="NLU3" s="80"/>
      <c r="NLV3" s="80"/>
      <c r="NLW3" s="80"/>
      <c r="NLX3" s="80"/>
      <c r="NLY3" s="80"/>
      <c r="NLZ3" s="80"/>
      <c r="NMA3" s="80"/>
      <c r="NMB3" s="80"/>
      <c r="NMC3" s="80"/>
      <c r="NMD3" s="80"/>
      <c r="NME3" s="80"/>
      <c r="NMF3" s="80"/>
      <c r="NMG3" s="80"/>
      <c r="NMH3" s="80"/>
      <c r="NMI3" s="80"/>
      <c r="NMJ3" s="80"/>
      <c r="NMK3" s="80"/>
      <c r="NML3" s="80"/>
      <c r="NMM3" s="80"/>
      <c r="NMN3" s="80"/>
      <c r="NMO3" s="80"/>
      <c r="NMP3" s="80"/>
      <c r="NMQ3" s="80"/>
      <c r="NMR3" s="80"/>
      <c r="NMS3" s="80"/>
      <c r="NMT3" s="80"/>
      <c r="NMU3" s="80"/>
      <c r="NMV3" s="80"/>
      <c r="NMW3" s="80"/>
      <c r="NMX3" s="80"/>
      <c r="NMY3" s="80"/>
      <c r="NMZ3" s="80"/>
      <c r="NNA3" s="80"/>
      <c r="NNB3" s="80"/>
      <c r="NNC3" s="80"/>
      <c r="NND3" s="80"/>
      <c r="NNE3" s="80"/>
      <c r="NNF3" s="80"/>
      <c r="NNG3" s="80"/>
      <c r="NNH3" s="80"/>
      <c r="NNI3" s="80"/>
      <c r="NNJ3" s="80"/>
      <c r="NNK3" s="80"/>
      <c r="NNL3" s="80"/>
      <c r="NNM3" s="80"/>
      <c r="NNN3" s="80"/>
      <c r="NNO3" s="80"/>
      <c r="NNP3" s="80"/>
      <c r="NNQ3" s="80"/>
      <c r="NNR3" s="80"/>
      <c r="NNS3" s="80"/>
      <c r="NNT3" s="80"/>
      <c r="NNU3" s="80"/>
      <c r="NNV3" s="80"/>
      <c r="NNW3" s="80"/>
      <c r="NNX3" s="80"/>
      <c r="NNY3" s="80"/>
      <c r="NNZ3" s="80"/>
      <c r="NOA3" s="80"/>
      <c r="NOB3" s="80"/>
      <c r="NOC3" s="80"/>
      <c r="NOD3" s="80"/>
      <c r="NOE3" s="80"/>
      <c r="NOF3" s="80"/>
      <c r="NOG3" s="80"/>
      <c r="NOH3" s="80"/>
      <c r="NOI3" s="80"/>
      <c r="NOJ3" s="80"/>
      <c r="NOK3" s="80"/>
      <c r="NOL3" s="80"/>
      <c r="NOM3" s="80"/>
      <c r="NON3" s="80"/>
      <c r="NOO3" s="80"/>
      <c r="NOP3" s="80"/>
      <c r="NOQ3" s="80"/>
      <c r="NOR3" s="80"/>
      <c r="NOS3" s="80"/>
      <c r="NOT3" s="80"/>
      <c r="NOU3" s="80"/>
      <c r="NOV3" s="80"/>
      <c r="NOW3" s="80"/>
      <c r="NOX3" s="80"/>
      <c r="NOY3" s="80"/>
      <c r="NOZ3" s="80"/>
      <c r="NPA3" s="80"/>
      <c r="NPB3" s="80"/>
      <c r="NPC3" s="80"/>
      <c r="NPD3" s="80"/>
      <c r="NPE3" s="80"/>
      <c r="NPF3" s="80"/>
      <c r="NPG3" s="80"/>
      <c r="NPH3" s="80"/>
      <c r="NPI3" s="80"/>
      <c r="NPJ3" s="80"/>
      <c r="NPK3" s="80"/>
      <c r="NPL3" s="80"/>
      <c r="NPM3" s="80"/>
      <c r="NPN3" s="80"/>
      <c r="NPO3" s="80"/>
      <c r="NPP3" s="80"/>
      <c r="NPQ3" s="80"/>
      <c r="NPR3" s="80"/>
      <c r="NPS3" s="80"/>
      <c r="NPT3" s="80"/>
      <c r="NPU3" s="80"/>
      <c r="NPV3" s="80"/>
      <c r="NPW3" s="80"/>
      <c r="NPX3" s="80"/>
      <c r="NPY3" s="80"/>
      <c r="NPZ3" s="80"/>
      <c r="NQA3" s="80"/>
      <c r="NQB3" s="80"/>
      <c r="NQC3" s="80"/>
      <c r="NQD3" s="80"/>
      <c r="NQE3" s="80"/>
      <c r="NQF3" s="80"/>
      <c r="NQG3" s="80"/>
      <c r="NQH3" s="80"/>
      <c r="NQI3" s="80"/>
      <c r="NQJ3" s="80"/>
      <c r="NQK3" s="80"/>
      <c r="NQL3" s="80"/>
      <c r="NQM3" s="80"/>
      <c r="NQN3" s="80"/>
      <c r="NQO3" s="80"/>
      <c r="NQP3" s="80"/>
      <c r="NQQ3" s="80"/>
      <c r="NQR3" s="80"/>
      <c r="NQS3" s="80"/>
      <c r="NQT3" s="80"/>
      <c r="NQU3" s="80"/>
      <c r="NQV3" s="80"/>
      <c r="NQW3" s="80"/>
      <c r="NQX3" s="80"/>
      <c r="NQY3" s="80"/>
      <c r="NQZ3" s="80"/>
      <c r="NRA3" s="80"/>
      <c r="NRB3" s="80"/>
      <c r="NRC3" s="80"/>
      <c r="NRD3" s="80"/>
      <c r="NRE3" s="80"/>
      <c r="NRF3" s="80"/>
      <c r="NRG3" s="80"/>
      <c r="NRH3" s="80"/>
      <c r="NRI3" s="80"/>
      <c r="NRJ3" s="80"/>
      <c r="NRK3" s="80"/>
      <c r="NRL3" s="80"/>
      <c r="NRM3" s="80"/>
      <c r="NRN3" s="80"/>
      <c r="NRO3" s="80"/>
      <c r="NRP3" s="80"/>
      <c r="NRQ3" s="80"/>
      <c r="NRR3" s="80"/>
      <c r="NRS3" s="80"/>
      <c r="NRT3" s="80"/>
      <c r="NRU3" s="80"/>
      <c r="NRV3" s="80"/>
      <c r="NRW3" s="80"/>
      <c r="NRX3" s="80"/>
      <c r="NRY3" s="80"/>
      <c r="NRZ3" s="80"/>
      <c r="NSA3" s="80"/>
      <c r="NSB3" s="80"/>
      <c r="NSC3" s="80"/>
      <c r="NSD3" s="80"/>
      <c r="NSE3" s="80"/>
      <c r="NSF3" s="80"/>
      <c r="NSG3" s="80"/>
      <c r="NSH3" s="80"/>
      <c r="NSI3" s="80"/>
      <c r="NSJ3" s="80"/>
      <c r="NSK3" s="80"/>
      <c r="NSL3" s="80"/>
      <c r="NSM3" s="80"/>
      <c r="NSN3" s="80"/>
      <c r="NSO3" s="80"/>
      <c r="NSP3" s="80"/>
      <c r="NSQ3" s="80"/>
      <c r="NSR3" s="80"/>
      <c r="NSS3" s="80"/>
      <c r="NST3" s="80"/>
      <c r="NSU3" s="80"/>
      <c r="NSV3" s="80"/>
      <c r="NSW3" s="80"/>
      <c r="NSX3" s="80"/>
      <c r="NSY3" s="80"/>
      <c r="NSZ3" s="80"/>
      <c r="NTA3" s="80"/>
      <c r="NTB3" s="80"/>
      <c r="NTC3" s="80"/>
      <c r="NTD3" s="80"/>
      <c r="NTE3" s="80"/>
      <c r="NTF3" s="80"/>
      <c r="NTG3" s="80"/>
      <c r="NTH3" s="80"/>
      <c r="NTI3" s="80"/>
      <c r="NTJ3" s="80"/>
      <c r="NTK3" s="80"/>
      <c r="NTL3" s="80"/>
      <c r="NTM3" s="80"/>
      <c r="NTN3" s="80"/>
      <c r="NTO3" s="80"/>
      <c r="NTP3" s="80"/>
      <c r="NTQ3" s="80"/>
      <c r="NTR3" s="80"/>
      <c r="NTS3" s="80"/>
      <c r="NTT3" s="80"/>
      <c r="NTU3" s="80"/>
      <c r="NTV3" s="80"/>
      <c r="NTW3" s="80"/>
      <c r="NTX3" s="80"/>
      <c r="NTY3" s="80"/>
      <c r="NTZ3" s="80"/>
      <c r="NUA3" s="80"/>
      <c r="NUB3" s="80"/>
      <c r="NUC3" s="80"/>
      <c r="NUD3" s="80"/>
      <c r="NUE3" s="80"/>
      <c r="NUF3" s="80"/>
      <c r="NUG3" s="80"/>
      <c r="NUH3" s="80"/>
      <c r="NUI3" s="80"/>
      <c r="NUJ3" s="80"/>
      <c r="NUK3" s="80"/>
      <c r="NUL3" s="80"/>
      <c r="NUM3" s="80"/>
      <c r="NUN3" s="80"/>
      <c r="NUO3" s="80"/>
      <c r="NUP3" s="80"/>
      <c r="NUQ3" s="80"/>
      <c r="NUR3" s="80"/>
      <c r="NUS3" s="80"/>
      <c r="NUT3" s="80"/>
      <c r="NUU3" s="80"/>
      <c r="NUV3" s="80"/>
      <c r="NUW3" s="80"/>
      <c r="NUX3" s="80"/>
      <c r="NUY3" s="80"/>
      <c r="NUZ3" s="80"/>
      <c r="NVA3" s="80"/>
      <c r="NVB3" s="80"/>
      <c r="NVC3" s="80"/>
      <c r="NVD3" s="80"/>
      <c r="NVE3" s="80"/>
      <c r="NVF3" s="80"/>
      <c r="NVG3" s="80"/>
      <c r="NVH3" s="80"/>
      <c r="NVI3" s="80"/>
      <c r="NVJ3" s="80"/>
      <c r="NVK3" s="80"/>
      <c r="NVL3" s="80"/>
      <c r="NVM3" s="80"/>
      <c r="NVN3" s="80"/>
      <c r="NVO3" s="80"/>
      <c r="NVP3" s="80"/>
      <c r="NVQ3" s="80"/>
      <c r="NVR3" s="80"/>
      <c r="NVS3" s="80"/>
      <c r="NVT3" s="80"/>
      <c r="NVU3" s="80"/>
      <c r="NVV3" s="80"/>
      <c r="NVW3" s="80"/>
      <c r="NVX3" s="80"/>
      <c r="NVY3" s="80"/>
      <c r="NVZ3" s="80"/>
      <c r="NWA3" s="80"/>
      <c r="NWB3" s="80"/>
      <c r="NWC3" s="80"/>
      <c r="NWD3" s="80"/>
      <c r="NWE3" s="80"/>
      <c r="NWF3" s="80"/>
      <c r="NWG3" s="80"/>
      <c r="NWH3" s="80"/>
      <c r="NWI3" s="80"/>
      <c r="NWJ3" s="80"/>
      <c r="NWK3" s="80"/>
      <c r="NWL3" s="80"/>
      <c r="NWM3" s="80"/>
      <c r="NWN3" s="80"/>
      <c r="NWO3" s="80"/>
      <c r="NWP3" s="80"/>
      <c r="NWQ3" s="80"/>
      <c r="NWR3" s="80"/>
      <c r="NWS3" s="80"/>
      <c r="NWT3" s="80"/>
      <c r="NWU3" s="80"/>
      <c r="NWV3" s="80"/>
      <c r="NWW3" s="80"/>
      <c r="NWX3" s="80"/>
      <c r="NWY3" s="80"/>
      <c r="NWZ3" s="80"/>
      <c r="NXA3" s="80"/>
      <c r="NXB3" s="80"/>
      <c r="NXC3" s="80"/>
      <c r="NXD3" s="80"/>
      <c r="NXE3" s="80"/>
      <c r="NXF3" s="80"/>
      <c r="NXG3" s="80"/>
      <c r="NXH3" s="80"/>
      <c r="NXI3" s="80"/>
      <c r="NXJ3" s="80"/>
      <c r="NXK3" s="80"/>
      <c r="NXL3" s="80"/>
      <c r="NXM3" s="80"/>
      <c r="NXN3" s="80"/>
      <c r="NXO3" s="80"/>
      <c r="NXP3" s="80"/>
      <c r="NXQ3" s="80"/>
      <c r="NXR3" s="80"/>
      <c r="NXS3" s="80"/>
      <c r="NXT3" s="80"/>
      <c r="NXU3" s="80"/>
      <c r="NXV3" s="80"/>
      <c r="NXW3" s="80"/>
      <c r="NXX3" s="80"/>
      <c r="NXY3" s="80"/>
      <c r="NXZ3" s="80"/>
      <c r="NYA3" s="80"/>
      <c r="NYB3" s="80"/>
      <c r="NYC3" s="80"/>
      <c r="NYD3" s="80"/>
      <c r="NYE3" s="80"/>
      <c r="NYF3" s="80"/>
      <c r="NYG3" s="80"/>
      <c r="NYH3" s="80"/>
      <c r="NYI3" s="80"/>
      <c r="NYJ3" s="80"/>
      <c r="NYK3" s="80"/>
      <c r="NYL3" s="80"/>
      <c r="NYM3" s="80"/>
      <c r="NYN3" s="80"/>
      <c r="NYO3" s="80"/>
      <c r="NYP3" s="80"/>
      <c r="NYQ3" s="80"/>
      <c r="NYR3" s="80"/>
      <c r="NYS3" s="80"/>
      <c r="NYT3" s="80"/>
      <c r="NYU3" s="80"/>
      <c r="NYV3" s="80"/>
      <c r="NYW3" s="80"/>
      <c r="NYX3" s="80"/>
      <c r="NYY3" s="80"/>
      <c r="NYZ3" s="80"/>
      <c r="NZA3" s="80"/>
      <c r="NZB3" s="80"/>
      <c r="NZC3" s="80"/>
      <c r="NZD3" s="80"/>
      <c r="NZE3" s="80"/>
      <c r="NZF3" s="80"/>
      <c r="NZG3" s="80"/>
      <c r="NZH3" s="80"/>
      <c r="NZI3" s="80"/>
      <c r="NZJ3" s="80"/>
      <c r="NZK3" s="80"/>
      <c r="NZL3" s="80"/>
      <c r="NZM3" s="80"/>
      <c r="NZN3" s="80"/>
      <c r="NZO3" s="80"/>
      <c r="NZP3" s="80"/>
      <c r="NZQ3" s="80"/>
      <c r="NZR3" s="80"/>
      <c r="NZS3" s="80"/>
      <c r="NZT3" s="80"/>
      <c r="NZU3" s="80"/>
      <c r="NZV3" s="80"/>
      <c r="NZW3" s="80"/>
      <c r="NZX3" s="80"/>
      <c r="NZY3" s="80"/>
      <c r="NZZ3" s="80"/>
      <c r="OAA3" s="80"/>
      <c r="OAB3" s="80"/>
      <c r="OAC3" s="80"/>
      <c r="OAD3" s="80"/>
      <c r="OAE3" s="80"/>
      <c r="OAF3" s="80"/>
      <c r="OAG3" s="80"/>
      <c r="OAH3" s="80"/>
      <c r="OAI3" s="80"/>
      <c r="OAJ3" s="80"/>
      <c r="OAK3" s="80"/>
      <c r="OAL3" s="80"/>
      <c r="OAM3" s="80"/>
      <c r="OAN3" s="80"/>
      <c r="OAO3" s="80"/>
      <c r="OAP3" s="80"/>
      <c r="OAQ3" s="80"/>
      <c r="OAR3" s="80"/>
      <c r="OAS3" s="80"/>
      <c r="OAT3" s="80"/>
      <c r="OAU3" s="80"/>
      <c r="OAV3" s="80"/>
      <c r="OAW3" s="80"/>
      <c r="OAX3" s="80"/>
      <c r="OAY3" s="80"/>
      <c r="OAZ3" s="80"/>
      <c r="OBA3" s="80"/>
      <c r="OBB3" s="80"/>
      <c r="OBC3" s="80"/>
      <c r="OBD3" s="80"/>
      <c r="OBE3" s="80"/>
      <c r="OBF3" s="80"/>
      <c r="OBG3" s="80"/>
      <c r="OBH3" s="80"/>
      <c r="OBI3" s="80"/>
      <c r="OBJ3" s="80"/>
      <c r="OBK3" s="80"/>
      <c r="OBL3" s="80"/>
      <c r="OBM3" s="80"/>
      <c r="OBN3" s="80"/>
      <c r="OBO3" s="80"/>
      <c r="OBP3" s="80"/>
      <c r="OBQ3" s="80"/>
      <c r="OBR3" s="80"/>
      <c r="OBS3" s="80"/>
      <c r="OBT3" s="80"/>
      <c r="OBU3" s="80"/>
      <c r="OBV3" s="80"/>
      <c r="OBW3" s="80"/>
      <c r="OBX3" s="80"/>
      <c r="OBY3" s="80"/>
      <c r="OBZ3" s="80"/>
      <c r="OCA3" s="80"/>
      <c r="OCB3" s="80"/>
      <c r="OCC3" s="80"/>
      <c r="OCD3" s="80"/>
      <c r="OCE3" s="80"/>
      <c r="OCF3" s="80"/>
      <c r="OCG3" s="80"/>
      <c r="OCH3" s="80"/>
      <c r="OCI3" s="80"/>
      <c r="OCJ3" s="80"/>
      <c r="OCK3" s="80"/>
      <c r="OCL3" s="80"/>
      <c r="OCM3" s="80"/>
      <c r="OCN3" s="80"/>
      <c r="OCO3" s="80"/>
      <c r="OCP3" s="80"/>
      <c r="OCQ3" s="80"/>
      <c r="OCR3" s="80"/>
      <c r="OCS3" s="80"/>
      <c r="OCT3" s="80"/>
      <c r="OCU3" s="80"/>
      <c r="OCV3" s="80"/>
      <c r="OCW3" s="80"/>
      <c r="OCX3" s="80"/>
      <c r="OCY3" s="80"/>
      <c r="OCZ3" s="80"/>
      <c r="ODA3" s="80"/>
      <c r="ODB3" s="80"/>
      <c r="ODC3" s="80"/>
      <c r="ODD3" s="80"/>
      <c r="ODE3" s="80"/>
      <c r="ODF3" s="80"/>
      <c r="ODG3" s="80"/>
      <c r="ODH3" s="80"/>
      <c r="ODI3" s="80"/>
      <c r="ODJ3" s="80"/>
      <c r="ODK3" s="80"/>
      <c r="ODL3" s="80"/>
      <c r="ODM3" s="80"/>
      <c r="ODN3" s="80"/>
      <c r="ODO3" s="80"/>
      <c r="ODP3" s="80"/>
      <c r="ODQ3" s="80"/>
      <c r="ODR3" s="80"/>
      <c r="ODS3" s="80"/>
      <c r="ODT3" s="80"/>
      <c r="ODU3" s="80"/>
      <c r="ODV3" s="80"/>
      <c r="ODW3" s="80"/>
      <c r="ODX3" s="80"/>
      <c r="ODY3" s="80"/>
      <c r="ODZ3" s="80"/>
      <c r="OEA3" s="80"/>
      <c r="OEB3" s="80"/>
      <c r="OEC3" s="80"/>
      <c r="OED3" s="80"/>
      <c r="OEE3" s="80"/>
      <c r="OEF3" s="80"/>
      <c r="OEG3" s="80"/>
      <c r="OEH3" s="80"/>
      <c r="OEI3" s="80"/>
      <c r="OEJ3" s="80"/>
      <c r="OEK3" s="80"/>
      <c r="OEL3" s="80"/>
      <c r="OEM3" s="80"/>
      <c r="OEN3" s="80"/>
      <c r="OEO3" s="80"/>
      <c r="OEP3" s="80"/>
      <c r="OEQ3" s="80"/>
      <c r="OER3" s="80"/>
      <c r="OES3" s="80"/>
      <c r="OET3" s="80"/>
      <c r="OEU3" s="80"/>
      <c r="OEV3" s="80"/>
      <c r="OEW3" s="80"/>
      <c r="OEX3" s="80"/>
      <c r="OEY3" s="80"/>
      <c r="OEZ3" s="80"/>
      <c r="OFA3" s="80"/>
      <c r="OFB3" s="80"/>
      <c r="OFC3" s="80"/>
      <c r="OFD3" s="80"/>
      <c r="OFE3" s="80"/>
      <c r="OFF3" s="80"/>
      <c r="OFG3" s="80"/>
      <c r="OFH3" s="80"/>
      <c r="OFI3" s="80"/>
      <c r="OFJ3" s="80"/>
      <c r="OFK3" s="80"/>
      <c r="OFL3" s="80"/>
      <c r="OFM3" s="80"/>
      <c r="OFN3" s="80"/>
      <c r="OFO3" s="80"/>
      <c r="OFP3" s="80"/>
      <c r="OFQ3" s="80"/>
      <c r="OFR3" s="80"/>
      <c r="OFS3" s="80"/>
      <c r="OFT3" s="80"/>
      <c r="OFU3" s="80"/>
      <c r="OFV3" s="80"/>
      <c r="OFW3" s="80"/>
      <c r="OFX3" s="80"/>
      <c r="OFY3" s="80"/>
      <c r="OFZ3" s="80"/>
      <c r="OGA3" s="80"/>
      <c r="OGB3" s="80"/>
      <c r="OGC3" s="80"/>
      <c r="OGD3" s="80"/>
      <c r="OGE3" s="80"/>
      <c r="OGF3" s="80"/>
      <c r="OGG3" s="80"/>
      <c r="OGH3" s="80"/>
      <c r="OGI3" s="80"/>
      <c r="OGJ3" s="80"/>
      <c r="OGK3" s="80"/>
      <c r="OGL3" s="80"/>
      <c r="OGM3" s="80"/>
      <c r="OGN3" s="80"/>
      <c r="OGO3" s="80"/>
      <c r="OGP3" s="80"/>
      <c r="OGQ3" s="80"/>
      <c r="OGR3" s="80"/>
      <c r="OGS3" s="80"/>
      <c r="OGT3" s="80"/>
      <c r="OGU3" s="80"/>
      <c r="OGV3" s="80"/>
      <c r="OGW3" s="80"/>
      <c r="OGX3" s="80"/>
      <c r="OGY3" s="80"/>
      <c r="OGZ3" s="80"/>
      <c r="OHA3" s="80"/>
      <c r="OHB3" s="80"/>
      <c r="OHC3" s="80"/>
      <c r="OHD3" s="80"/>
      <c r="OHE3" s="80"/>
      <c r="OHF3" s="80"/>
      <c r="OHG3" s="80"/>
      <c r="OHH3" s="80"/>
      <c r="OHI3" s="80"/>
      <c r="OHJ3" s="80"/>
      <c r="OHK3" s="80"/>
      <c r="OHL3" s="80"/>
      <c r="OHM3" s="80"/>
      <c r="OHN3" s="80"/>
      <c r="OHO3" s="80"/>
      <c r="OHP3" s="80"/>
      <c r="OHQ3" s="80"/>
      <c r="OHR3" s="80"/>
      <c r="OHS3" s="80"/>
      <c r="OHT3" s="80"/>
      <c r="OHU3" s="80"/>
      <c r="OHV3" s="80"/>
      <c r="OHW3" s="80"/>
      <c r="OHX3" s="80"/>
      <c r="OHY3" s="80"/>
      <c r="OHZ3" s="80"/>
      <c r="OIA3" s="80"/>
      <c r="OIB3" s="80"/>
      <c r="OIC3" s="80"/>
      <c r="OID3" s="80"/>
      <c r="OIE3" s="80"/>
      <c r="OIF3" s="80"/>
      <c r="OIG3" s="80"/>
      <c r="OIH3" s="80"/>
      <c r="OII3" s="80"/>
      <c r="OIJ3" s="80"/>
      <c r="OIK3" s="80"/>
      <c r="OIL3" s="80"/>
      <c r="OIM3" s="80"/>
      <c r="OIN3" s="80"/>
      <c r="OIO3" s="80"/>
      <c r="OIP3" s="80"/>
      <c r="OIQ3" s="80"/>
      <c r="OIR3" s="80"/>
      <c r="OIS3" s="80"/>
      <c r="OIT3" s="80"/>
      <c r="OIU3" s="80"/>
      <c r="OIV3" s="80"/>
      <c r="OIW3" s="80"/>
      <c r="OIX3" s="80"/>
      <c r="OIY3" s="80"/>
      <c r="OIZ3" s="80"/>
      <c r="OJA3" s="80"/>
      <c r="OJB3" s="80"/>
      <c r="OJC3" s="80"/>
      <c r="OJD3" s="80"/>
      <c r="OJE3" s="80"/>
      <c r="OJF3" s="80"/>
      <c r="OJG3" s="80"/>
      <c r="OJH3" s="80"/>
      <c r="OJI3" s="80"/>
      <c r="OJJ3" s="80"/>
      <c r="OJK3" s="80"/>
      <c r="OJL3" s="80"/>
      <c r="OJM3" s="80"/>
      <c r="OJN3" s="80"/>
      <c r="OJO3" s="80"/>
      <c r="OJP3" s="80"/>
      <c r="OJQ3" s="80"/>
      <c r="OJR3" s="80"/>
      <c r="OJS3" s="80"/>
      <c r="OJT3" s="80"/>
      <c r="OJU3" s="80"/>
      <c r="OJV3" s="80"/>
      <c r="OJW3" s="80"/>
      <c r="OJX3" s="80"/>
      <c r="OJY3" s="80"/>
      <c r="OJZ3" s="80"/>
      <c r="OKA3" s="80"/>
      <c r="OKB3" s="80"/>
      <c r="OKC3" s="80"/>
      <c r="OKD3" s="80"/>
      <c r="OKE3" s="80"/>
      <c r="OKF3" s="80"/>
      <c r="OKG3" s="80"/>
      <c r="OKH3" s="80"/>
      <c r="OKI3" s="80"/>
      <c r="OKJ3" s="80"/>
      <c r="OKK3" s="80"/>
      <c r="OKL3" s="80"/>
      <c r="OKM3" s="80"/>
      <c r="OKN3" s="80"/>
      <c r="OKO3" s="80"/>
      <c r="OKP3" s="80"/>
      <c r="OKQ3" s="80"/>
      <c r="OKR3" s="80"/>
      <c r="OKS3" s="80"/>
      <c r="OKT3" s="80"/>
      <c r="OKU3" s="80"/>
      <c r="OKV3" s="80"/>
      <c r="OKW3" s="80"/>
      <c r="OKX3" s="80"/>
      <c r="OKY3" s="80"/>
      <c r="OKZ3" s="80"/>
      <c r="OLA3" s="80"/>
      <c r="OLB3" s="80"/>
      <c r="OLC3" s="80"/>
      <c r="OLD3" s="80"/>
      <c r="OLE3" s="80"/>
      <c r="OLF3" s="80"/>
      <c r="OLG3" s="80"/>
      <c r="OLH3" s="80"/>
      <c r="OLI3" s="80"/>
      <c r="OLJ3" s="80"/>
      <c r="OLK3" s="80"/>
      <c r="OLL3" s="80"/>
      <c r="OLM3" s="80"/>
      <c r="OLN3" s="80"/>
      <c r="OLO3" s="80"/>
      <c r="OLP3" s="80"/>
      <c r="OLQ3" s="80"/>
      <c r="OLR3" s="80"/>
      <c r="OLS3" s="80"/>
      <c r="OLT3" s="80"/>
      <c r="OLU3" s="80"/>
      <c r="OLV3" s="80"/>
      <c r="OLW3" s="80"/>
      <c r="OLX3" s="80"/>
      <c r="OLY3" s="80"/>
      <c r="OLZ3" s="80"/>
      <c r="OMA3" s="80"/>
      <c r="OMB3" s="80"/>
      <c r="OMC3" s="80"/>
      <c r="OMD3" s="80"/>
      <c r="OME3" s="80"/>
      <c r="OMF3" s="80"/>
      <c r="OMG3" s="80"/>
      <c r="OMH3" s="80"/>
      <c r="OMI3" s="80"/>
      <c r="OMJ3" s="80"/>
      <c r="OMK3" s="80"/>
      <c r="OML3" s="80"/>
      <c r="OMM3" s="80"/>
      <c r="OMN3" s="80"/>
      <c r="OMO3" s="80"/>
      <c r="OMP3" s="80"/>
      <c r="OMQ3" s="80"/>
      <c r="OMR3" s="80"/>
      <c r="OMS3" s="80"/>
      <c r="OMT3" s="80"/>
      <c r="OMU3" s="80"/>
      <c r="OMV3" s="80"/>
      <c r="OMW3" s="80"/>
      <c r="OMX3" s="80"/>
      <c r="OMY3" s="80"/>
      <c r="OMZ3" s="80"/>
      <c r="ONA3" s="80"/>
      <c r="ONB3" s="80"/>
      <c r="ONC3" s="80"/>
      <c r="OND3" s="80"/>
      <c r="ONE3" s="80"/>
      <c r="ONF3" s="80"/>
      <c r="ONG3" s="80"/>
      <c r="ONH3" s="80"/>
      <c r="ONI3" s="80"/>
      <c r="ONJ3" s="80"/>
      <c r="ONK3" s="80"/>
      <c r="ONL3" s="80"/>
      <c r="ONM3" s="80"/>
      <c r="ONN3" s="80"/>
      <c r="ONO3" s="80"/>
      <c r="ONP3" s="80"/>
      <c r="ONQ3" s="80"/>
      <c r="ONR3" s="80"/>
      <c r="ONS3" s="80"/>
      <c r="ONT3" s="80"/>
      <c r="ONU3" s="80"/>
      <c r="ONV3" s="80"/>
      <c r="ONW3" s="80"/>
      <c r="ONX3" s="80"/>
      <c r="ONY3" s="80"/>
      <c r="ONZ3" s="80"/>
      <c r="OOA3" s="80"/>
      <c r="OOB3" s="80"/>
      <c r="OOC3" s="80"/>
      <c r="OOD3" s="80"/>
      <c r="OOE3" s="80"/>
      <c r="OOF3" s="80"/>
      <c r="OOG3" s="80"/>
      <c r="OOH3" s="80"/>
      <c r="OOI3" s="80"/>
      <c r="OOJ3" s="80"/>
      <c r="OOK3" s="80"/>
      <c r="OOL3" s="80"/>
      <c r="OOM3" s="80"/>
      <c r="OON3" s="80"/>
      <c r="OOO3" s="80"/>
      <c r="OOP3" s="80"/>
      <c r="OOQ3" s="80"/>
      <c r="OOR3" s="80"/>
      <c r="OOS3" s="80"/>
      <c r="OOT3" s="80"/>
      <c r="OOU3" s="80"/>
      <c r="OOV3" s="80"/>
      <c r="OOW3" s="80"/>
      <c r="OOX3" s="80"/>
      <c r="OOY3" s="80"/>
      <c r="OOZ3" s="80"/>
      <c r="OPA3" s="80"/>
      <c r="OPB3" s="80"/>
      <c r="OPC3" s="80"/>
      <c r="OPD3" s="80"/>
      <c r="OPE3" s="80"/>
      <c r="OPF3" s="80"/>
      <c r="OPG3" s="80"/>
      <c r="OPH3" s="80"/>
      <c r="OPI3" s="80"/>
      <c r="OPJ3" s="80"/>
      <c r="OPK3" s="80"/>
      <c r="OPL3" s="80"/>
      <c r="OPM3" s="80"/>
      <c r="OPN3" s="80"/>
      <c r="OPO3" s="80"/>
      <c r="OPP3" s="80"/>
      <c r="OPQ3" s="80"/>
      <c r="OPR3" s="80"/>
      <c r="OPS3" s="80"/>
      <c r="OPT3" s="80"/>
      <c r="OPU3" s="80"/>
      <c r="OPV3" s="80"/>
      <c r="OPW3" s="80"/>
      <c r="OPX3" s="80"/>
      <c r="OPY3" s="80"/>
      <c r="OPZ3" s="80"/>
      <c r="OQA3" s="80"/>
      <c r="OQB3" s="80"/>
      <c r="OQC3" s="80"/>
      <c r="OQD3" s="80"/>
      <c r="OQE3" s="80"/>
      <c r="OQF3" s="80"/>
      <c r="OQG3" s="80"/>
      <c r="OQH3" s="80"/>
      <c r="OQI3" s="80"/>
      <c r="OQJ3" s="80"/>
      <c r="OQK3" s="80"/>
      <c r="OQL3" s="80"/>
      <c r="OQM3" s="80"/>
      <c r="OQN3" s="80"/>
      <c r="OQO3" s="80"/>
      <c r="OQP3" s="80"/>
      <c r="OQQ3" s="80"/>
      <c r="OQR3" s="80"/>
      <c r="OQS3" s="80"/>
      <c r="OQT3" s="80"/>
      <c r="OQU3" s="80"/>
      <c r="OQV3" s="80"/>
      <c r="OQW3" s="80"/>
      <c r="OQX3" s="80"/>
      <c r="OQY3" s="80"/>
      <c r="OQZ3" s="80"/>
      <c r="ORA3" s="80"/>
      <c r="ORB3" s="80"/>
      <c r="ORC3" s="80"/>
      <c r="ORD3" s="80"/>
      <c r="ORE3" s="80"/>
      <c r="ORF3" s="80"/>
      <c r="ORG3" s="80"/>
      <c r="ORH3" s="80"/>
      <c r="ORI3" s="80"/>
      <c r="ORJ3" s="80"/>
      <c r="ORK3" s="80"/>
      <c r="ORL3" s="80"/>
      <c r="ORM3" s="80"/>
      <c r="ORN3" s="80"/>
      <c r="ORO3" s="80"/>
      <c r="ORP3" s="80"/>
      <c r="ORQ3" s="80"/>
      <c r="ORR3" s="80"/>
      <c r="ORS3" s="80"/>
      <c r="ORT3" s="80"/>
      <c r="ORU3" s="80"/>
      <c r="ORV3" s="80"/>
      <c r="ORW3" s="80"/>
      <c r="ORX3" s="80"/>
      <c r="ORY3" s="80"/>
      <c r="ORZ3" s="80"/>
      <c r="OSA3" s="80"/>
      <c r="OSB3" s="80"/>
      <c r="OSC3" s="80"/>
      <c r="OSD3" s="80"/>
      <c r="OSE3" s="80"/>
      <c r="OSF3" s="80"/>
      <c r="OSG3" s="80"/>
      <c r="OSH3" s="80"/>
      <c r="OSI3" s="80"/>
      <c r="OSJ3" s="80"/>
      <c r="OSK3" s="80"/>
      <c r="OSL3" s="80"/>
      <c r="OSM3" s="80"/>
      <c r="OSN3" s="80"/>
      <c r="OSO3" s="80"/>
      <c r="OSP3" s="80"/>
      <c r="OSQ3" s="80"/>
      <c r="OSR3" s="80"/>
      <c r="OSS3" s="80"/>
      <c r="OST3" s="80"/>
      <c r="OSU3" s="80"/>
      <c r="OSV3" s="80"/>
      <c r="OSW3" s="80"/>
      <c r="OSX3" s="80"/>
      <c r="OSY3" s="80"/>
      <c r="OSZ3" s="80"/>
      <c r="OTA3" s="80"/>
      <c r="OTB3" s="80"/>
      <c r="OTC3" s="80"/>
      <c r="OTD3" s="80"/>
      <c r="OTE3" s="80"/>
      <c r="OTF3" s="80"/>
      <c r="OTG3" s="80"/>
      <c r="OTH3" s="80"/>
      <c r="OTI3" s="80"/>
      <c r="OTJ3" s="80"/>
      <c r="OTK3" s="80"/>
      <c r="OTL3" s="80"/>
      <c r="OTM3" s="80"/>
      <c r="OTN3" s="80"/>
      <c r="OTO3" s="80"/>
      <c r="OTP3" s="80"/>
      <c r="OTQ3" s="80"/>
      <c r="OTR3" s="80"/>
      <c r="OTS3" s="80"/>
      <c r="OTT3" s="80"/>
      <c r="OTU3" s="80"/>
      <c r="OTV3" s="80"/>
      <c r="OTW3" s="80"/>
      <c r="OTX3" s="80"/>
      <c r="OTY3" s="80"/>
      <c r="OTZ3" s="80"/>
      <c r="OUA3" s="80"/>
      <c r="OUB3" s="80"/>
      <c r="OUC3" s="80"/>
      <c r="OUD3" s="80"/>
      <c r="OUE3" s="80"/>
      <c r="OUF3" s="80"/>
      <c r="OUG3" s="80"/>
      <c r="OUH3" s="80"/>
      <c r="OUI3" s="80"/>
      <c r="OUJ3" s="80"/>
      <c r="OUK3" s="80"/>
      <c r="OUL3" s="80"/>
      <c r="OUM3" s="80"/>
      <c r="OUN3" s="80"/>
      <c r="OUO3" s="80"/>
      <c r="OUP3" s="80"/>
      <c r="OUQ3" s="80"/>
      <c r="OUR3" s="80"/>
      <c r="OUS3" s="80"/>
      <c r="OUT3" s="80"/>
      <c r="OUU3" s="80"/>
      <c r="OUV3" s="80"/>
      <c r="OUW3" s="80"/>
      <c r="OUX3" s="80"/>
      <c r="OUY3" s="80"/>
      <c r="OUZ3" s="80"/>
      <c r="OVA3" s="80"/>
      <c r="OVB3" s="80"/>
      <c r="OVC3" s="80"/>
      <c r="OVD3" s="80"/>
      <c r="OVE3" s="80"/>
      <c r="OVF3" s="80"/>
      <c r="OVG3" s="80"/>
      <c r="OVH3" s="80"/>
      <c r="OVI3" s="80"/>
      <c r="OVJ3" s="80"/>
      <c r="OVK3" s="80"/>
      <c r="OVL3" s="80"/>
      <c r="OVM3" s="80"/>
      <c r="OVN3" s="80"/>
      <c r="OVO3" s="80"/>
      <c r="OVP3" s="80"/>
      <c r="OVQ3" s="80"/>
      <c r="OVR3" s="80"/>
      <c r="OVS3" s="80"/>
      <c r="OVT3" s="80"/>
      <c r="OVU3" s="80"/>
      <c r="OVV3" s="80"/>
      <c r="OVW3" s="80"/>
      <c r="OVX3" s="80"/>
      <c r="OVY3" s="80"/>
      <c r="OVZ3" s="80"/>
      <c r="OWA3" s="80"/>
      <c r="OWB3" s="80"/>
      <c r="OWC3" s="80"/>
      <c r="OWD3" s="80"/>
      <c r="OWE3" s="80"/>
      <c r="OWF3" s="80"/>
      <c r="OWG3" s="80"/>
      <c r="OWH3" s="80"/>
      <c r="OWI3" s="80"/>
      <c r="OWJ3" s="80"/>
      <c r="OWK3" s="80"/>
      <c r="OWL3" s="80"/>
      <c r="OWM3" s="80"/>
      <c r="OWN3" s="80"/>
      <c r="OWO3" s="80"/>
      <c r="OWP3" s="80"/>
      <c r="OWQ3" s="80"/>
      <c r="OWR3" s="80"/>
      <c r="OWS3" s="80"/>
      <c r="OWT3" s="80"/>
      <c r="OWU3" s="80"/>
      <c r="OWV3" s="80"/>
      <c r="OWW3" s="80"/>
      <c r="OWX3" s="80"/>
      <c r="OWY3" s="80"/>
      <c r="OWZ3" s="80"/>
      <c r="OXA3" s="80"/>
      <c r="OXB3" s="80"/>
      <c r="OXC3" s="80"/>
      <c r="OXD3" s="80"/>
      <c r="OXE3" s="80"/>
      <c r="OXF3" s="80"/>
      <c r="OXG3" s="80"/>
      <c r="OXH3" s="80"/>
      <c r="OXI3" s="80"/>
      <c r="OXJ3" s="80"/>
      <c r="OXK3" s="80"/>
      <c r="OXL3" s="80"/>
      <c r="OXM3" s="80"/>
      <c r="OXN3" s="80"/>
      <c r="OXO3" s="80"/>
      <c r="OXP3" s="80"/>
      <c r="OXQ3" s="80"/>
      <c r="OXR3" s="80"/>
      <c r="OXS3" s="80"/>
      <c r="OXT3" s="80"/>
      <c r="OXU3" s="80"/>
      <c r="OXV3" s="80"/>
      <c r="OXW3" s="80"/>
      <c r="OXX3" s="80"/>
      <c r="OXY3" s="80"/>
      <c r="OXZ3" s="80"/>
      <c r="OYA3" s="80"/>
      <c r="OYB3" s="80"/>
      <c r="OYC3" s="80"/>
      <c r="OYD3" s="80"/>
      <c r="OYE3" s="80"/>
      <c r="OYF3" s="80"/>
      <c r="OYG3" s="80"/>
      <c r="OYH3" s="80"/>
      <c r="OYI3" s="80"/>
      <c r="OYJ3" s="80"/>
      <c r="OYK3" s="80"/>
      <c r="OYL3" s="80"/>
      <c r="OYM3" s="80"/>
      <c r="OYN3" s="80"/>
      <c r="OYO3" s="80"/>
      <c r="OYP3" s="80"/>
      <c r="OYQ3" s="80"/>
      <c r="OYR3" s="80"/>
      <c r="OYS3" s="80"/>
      <c r="OYT3" s="80"/>
      <c r="OYU3" s="80"/>
      <c r="OYV3" s="80"/>
      <c r="OYW3" s="80"/>
      <c r="OYX3" s="80"/>
      <c r="OYY3" s="80"/>
      <c r="OYZ3" s="80"/>
      <c r="OZA3" s="80"/>
      <c r="OZB3" s="80"/>
      <c r="OZC3" s="80"/>
      <c r="OZD3" s="80"/>
      <c r="OZE3" s="80"/>
      <c r="OZF3" s="80"/>
      <c r="OZG3" s="80"/>
      <c r="OZH3" s="80"/>
      <c r="OZI3" s="80"/>
      <c r="OZJ3" s="80"/>
      <c r="OZK3" s="80"/>
      <c r="OZL3" s="80"/>
      <c r="OZM3" s="80"/>
      <c r="OZN3" s="80"/>
      <c r="OZO3" s="80"/>
      <c r="OZP3" s="80"/>
      <c r="OZQ3" s="80"/>
      <c r="OZR3" s="80"/>
      <c r="OZS3" s="80"/>
      <c r="OZT3" s="80"/>
      <c r="OZU3" s="80"/>
      <c r="OZV3" s="80"/>
      <c r="OZW3" s="80"/>
      <c r="OZX3" s="80"/>
      <c r="OZY3" s="80"/>
      <c r="OZZ3" s="80"/>
      <c r="PAA3" s="80"/>
      <c r="PAB3" s="80"/>
      <c r="PAC3" s="80"/>
      <c r="PAD3" s="80"/>
      <c r="PAE3" s="80"/>
      <c r="PAF3" s="80"/>
      <c r="PAG3" s="80"/>
      <c r="PAH3" s="80"/>
      <c r="PAI3" s="80"/>
      <c r="PAJ3" s="80"/>
      <c r="PAK3" s="80"/>
      <c r="PAL3" s="80"/>
      <c r="PAM3" s="80"/>
      <c r="PAN3" s="80"/>
      <c r="PAO3" s="80"/>
      <c r="PAP3" s="80"/>
      <c r="PAQ3" s="80"/>
      <c r="PAR3" s="80"/>
      <c r="PAS3" s="80"/>
      <c r="PAT3" s="80"/>
      <c r="PAU3" s="80"/>
      <c r="PAV3" s="80"/>
      <c r="PAW3" s="80"/>
      <c r="PAX3" s="80"/>
      <c r="PAY3" s="80"/>
      <c r="PAZ3" s="80"/>
      <c r="PBA3" s="80"/>
      <c r="PBB3" s="80"/>
      <c r="PBC3" s="80"/>
      <c r="PBD3" s="80"/>
      <c r="PBE3" s="80"/>
      <c r="PBF3" s="80"/>
      <c r="PBG3" s="80"/>
      <c r="PBH3" s="80"/>
      <c r="PBI3" s="80"/>
      <c r="PBJ3" s="80"/>
      <c r="PBK3" s="80"/>
      <c r="PBL3" s="80"/>
      <c r="PBM3" s="80"/>
      <c r="PBN3" s="80"/>
      <c r="PBO3" s="80"/>
      <c r="PBP3" s="80"/>
      <c r="PBQ3" s="80"/>
      <c r="PBR3" s="80"/>
      <c r="PBS3" s="80"/>
      <c r="PBT3" s="80"/>
      <c r="PBU3" s="80"/>
      <c r="PBV3" s="80"/>
      <c r="PBW3" s="80"/>
      <c r="PBX3" s="80"/>
      <c r="PBY3" s="80"/>
      <c r="PBZ3" s="80"/>
      <c r="PCA3" s="80"/>
      <c r="PCB3" s="80"/>
      <c r="PCC3" s="80"/>
      <c r="PCD3" s="80"/>
      <c r="PCE3" s="80"/>
      <c r="PCF3" s="80"/>
      <c r="PCG3" s="80"/>
      <c r="PCH3" s="80"/>
      <c r="PCI3" s="80"/>
      <c r="PCJ3" s="80"/>
      <c r="PCK3" s="80"/>
      <c r="PCL3" s="80"/>
      <c r="PCM3" s="80"/>
      <c r="PCN3" s="80"/>
      <c r="PCO3" s="80"/>
      <c r="PCP3" s="80"/>
      <c r="PCQ3" s="80"/>
      <c r="PCR3" s="80"/>
      <c r="PCS3" s="80"/>
      <c r="PCT3" s="80"/>
      <c r="PCU3" s="80"/>
      <c r="PCV3" s="80"/>
      <c r="PCW3" s="80"/>
      <c r="PCX3" s="80"/>
      <c r="PCY3" s="80"/>
      <c r="PCZ3" s="80"/>
      <c r="PDA3" s="80"/>
      <c r="PDB3" s="80"/>
      <c r="PDC3" s="80"/>
      <c r="PDD3" s="80"/>
      <c r="PDE3" s="80"/>
      <c r="PDF3" s="80"/>
      <c r="PDG3" s="80"/>
      <c r="PDH3" s="80"/>
      <c r="PDI3" s="80"/>
      <c r="PDJ3" s="80"/>
      <c r="PDK3" s="80"/>
      <c r="PDL3" s="80"/>
      <c r="PDM3" s="80"/>
      <c r="PDN3" s="80"/>
      <c r="PDO3" s="80"/>
      <c r="PDP3" s="80"/>
      <c r="PDQ3" s="80"/>
      <c r="PDR3" s="80"/>
      <c r="PDS3" s="80"/>
      <c r="PDT3" s="80"/>
      <c r="PDU3" s="80"/>
      <c r="PDV3" s="80"/>
      <c r="PDW3" s="80"/>
      <c r="PDX3" s="80"/>
      <c r="PDY3" s="80"/>
      <c r="PDZ3" s="80"/>
      <c r="PEA3" s="80"/>
      <c r="PEB3" s="80"/>
      <c r="PEC3" s="80"/>
      <c r="PED3" s="80"/>
      <c r="PEE3" s="80"/>
      <c r="PEF3" s="80"/>
      <c r="PEG3" s="80"/>
      <c r="PEH3" s="80"/>
      <c r="PEI3" s="80"/>
      <c r="PEJ3" s="80"/>
      <c r="PEK3" s="80"/>
      <c r="PEL3" s="80"/>
      <c r="PEM3" s="80"/>
      <c r="PEN3" s="80"/>
      <c r="PEO3" s="80"/>
      <c r="PEP3" s="80"/>
      <c r="PEQ3" s="80"/>
      <c r="PER3" s="80"/>
      <c r="PES3" s="80"/>
      <c r="PET3" s="80"/>
      <c r="PEU3" s="80"/>
      <c r="PEV3" s="80"/>
      <c r="PEW3" s="80"/>
      <c r="PEX3" s="80"/>
      <c r="PEY3" s="80"/>
      <c r="PEZ3" s="80"/>
      <c r="PFA3" s="80"/>
      <c r="PFB3" s="80"/>
      <c r="PFC3" s="80"/>
      <c r="PFD3" s="80"/>
      <c r="PFE3" s="80"/>
      <c r="PFF3" s="80"/>
      <c r="PFG3" s="80"/>
      <c r="PFH3" s="80"/>
      <c r="PFI3" s="80"/>
      <c r="PFJ3" s="80"/>
      <c r="PFK3" s="80"/>
      <c r="PFL3" s="80"/>
      <c r="PFM3" s="80"/>
      <c r="PFN3" s="80"/>
      <c r="PFO3" s="80"/>
      <c r="PFP3" s="80"/>
      <c r="PFQ3" s="80"/>
      <c r="PFR3" s="80"/>
      <c r="PFS3" s="80"/>
      <c r="PFT3" s="80"/>
      <c r="PFU3" s="80"/>
      <c r="PFV3" s="80"/>
      <c r="PFW3" s="80"/>
      <c r="PFX3" s="80"/>
      <c r="PFY3" s="80"/>
      <c r="PFZ3" s="80"/>
      <c r="PGA3" s="80"/>
      <c r="PGB3" s="80"/>
      <c r="PGC3" s="80"/>
      <c r="PGD3" s="80"/>
      <c r="PGE3" s="80"/>
      <c r="PGF3" s="80"/>
      <c r="PGG3" s="80"/>
      <c r="PGH3" s="80"/>
      <c r="PGI3" s="80"/>
      <c r="PGJ3" s="80"/>
      <c r="PGK3" s="80"/>
      <c r="PGL3" s="80"/>
      <c r="PGM3" s="80"/>
      <c r="PGN3" s="80"/>
      <c r="PGO3" s="80"/>
      <c r="PGP3" s="80"/>
      <c r="PGQ3" s="80"/>
      <c r="PGR3" s="80"/>
      <c r="PGS3" s="80"/>
      <c r="PGT3" s="80"/>
      <c r="PGU3" s="80"/>
      <c r="PGV3" s="80"/>
      <c r="PGW3" s="80"/>
      <c r="PGX3" s="80"/>
      <c r="PGY3" s="80"/>
      <c r="PGZ3" s="80"/>
      <c r="PHA3" s="80"/>
      <c r="PHB3" s="80"/>
      <c r="PHC3" s="80"/>
      <c r="PHD3" s="80"/>
      <c r="PHE3" s="80"/>
      <c r="PHF3" s="80"/>
      <c r="PHG3" s="80"/>
      <c r="PHH3" s="80"/>
      <c r="PHI3" s="80"/>
      <c r="PHJ3" s="80"/>
      <c r="PHK3" s="80"/>
      <c r="PHL3" s="80"/>
      <c r="PHM3" s="80"/>
      <c r="PHN3" s="80"/>
      <c r="PHO3" s="80"/>
      <c r="PHP3" s="80"/>
      <c r="PHQ3" s="80"/>
      <c r="PHR3" s="80"/>
      <c r="PHS3" s="80"/>
      <c r="PHT3" s="80"/>
      <c r="PHU3" s="80"/>
      <c r="PHV3" s="80"/>
      <c r="PHW3" s="80"/>
      <c r="PHX3" s="80"/>
      <c r="PHY3" s="80"/>
      <c r="PHZ3" s="80"/>
      <c r="PIA3" s="80"/>
      <c r="PIB3" s="80"/>
      <c r="PIC3" s="80"/>
      <c r="PID3" s="80"/>
      <c r="PIE3" s="80"/>
      <c r="PIF3" s="80"/>
      <c r="PIG3" s="80"/>
      <c r="PIH3" s="80"/>
      <c r="PII3" s="80"/>
      <c r="PIJ3" s="80"/>
      <c r="PIK3" s="80"/>
      <c r="PIL3" s="80"/>
      <c r="PIM3" s="80"/>
      <c r="PIN3" s="80"/>
      <c r="PIO3" s="80"/>
      <c r="PIP3" s="80"/>
      <c r="PIQ3" s="80"/>
      <c r="PIR3" s="80"/>
      <c r="PIS3" s="80"/>
      <c r="PIT3" s="80"/>
      <c r="PIU3" s="80"/>
      <c r="PIV3" s="80"/>
      <c r="PIW3" s="80"/>
      <c r="PIX3" s="80"/>
      <c r="PIY3" s="80"/>
      <c r="PIZ3" s="80"/>
      <c r="PJA3" s="80"/>
      <c r="PJB3" s="80"/>
      <c r="PJC3" s="80"/>
      <c r="PJD3" s="80"/>
      <c r="PJE3" s="80"/>
      <c r="PJF3" s="80"/>
      <c r="PJG3" s="80"/>
      <c r="PJH3" s="80"/>
      <c r="PJI3" s="80"/>
      <c r="PJJ3" s="80"/>
      <c r="PJK3" s="80"/>
      <c r="PJL3" s="80"/>
      <c r="PJM3" s="80"/>
      <c r="PJN3" s="80"/>
      <c r="PJO3" s="80"/>
      <c r="PJP3" s="80"/>
      <c r="PJQ3" s="80"/>
      <c r="PJR3" s="80"/>
      <c r="PJS3" s="80"/>
      <c r="PJT3" s="80"/>
      <c r="PJU3" s="80"/>
      <c r="PJV3" s="80"/>
      <c r="PJW3" s="80"/>
      <c r="PJX3" s="80"/>
      <c r="PJY3" s="80"/>
      <c r="PJZ3" s="80"/>
      <c r="PKA3" s="80"/>
      <c r="PKB3" s="80"/>
      <c r="PKC3" s="80"/>
      <c r="PKD3" s="80"/>
      <c r="PKE3" s="80"/>
      <c r="PKF3" s="80"/>
      <c r="PKG3" s="80"/>
      <c r="PKH3" s="80"/>
      <c r="PKI3" s="80"/>
      <c r="PKJ3" s="80"/>
      <c r="PKK3" s="80"/>
      <c r="PKL3" s="80"/>
      <c r="PKM3" s="80"/>
      <c r="PKN3" s="80"/>
      <c r="PKO3" s="80"/>
      <c r="PKP3" s="80"/>
      <c r="PKQ3" s="80"/>
      <c r="PKR3" s="80"/>
      <c r="PKS3" s="80"/>
      <c r="PKT3" s="80"/>
      <c r="PKU3" s="80"/>
      <c r="PKV3" s="80"/>
      <c r="PKW3" s="80"/>
      <c r="PKX3" s="80"/>
      <c r="PKY3" s="80"/>
      <c r="PKZ3" s="80"/>
      <c r="PLA3" s="80"/>
      <c r="PLB3" s="80"/>
      <c r="PLC3" s="80"/>
      <c r="PLD3" s="80"/>
      <c r="PLE3" s="80"/>
      <c r="PLF3" s="80"/>
      <c r="PLG3" s="80"/>
      <c r="PLH3" s="80"/>
      <c r="PLI3" s="80"/>
      <c r="PLJ3" s="80"/>
      <c r="PLK3" s="80"/>
      <c r="PLL3" s="80"/>
      <c r="PLM3" s="80"/>
      <c r="PLN3" s="80"/>
      <c r="PLO3" s="80"/>
      <c r="PLP3" s="80"/>
      <c r="PLQ3" s="80"/>
      <c r="PLR3" s="80"/>
      <c r="PLS3" s="80"/>
      <c r="PLT3" s="80"/>
      <c r="PLU3" s="80"/>
      <c r="PLV3" s="80"/>
      <c r="PLW3" s="80"/>
      <c r="PLX3" s="80"/>
      <c r="PLY3" s="80"/>
      <c r="PLZ3" s="80"/>
      <c r="PMA3" s="80"/>
      <c r="PMB3" s="80"/>
      <c r="PMC3" s="80"/>
      <c r="PMD3" s="80"/>
      <c r="PME3" s="80"/>
      <c r="PMF3" s="80"/>
      <c r="PMG3" s="80"/>
      <c r="PMH3" s="80"/>
      <c r="PMI3" s="80"/>
      <c r="PMJ3" s="80"/>
      <c r="PMK3" s="80"/>
      <c r="PML3" s="80"/>
      <c r="PMM3" s="80"/>
      <c r="PMN3" s="80"/>
      <c r="PMO3" s="80"/>
      <c r="PMP3" s="80"/>
      <c r="PMQ3" s="80"/>
      <c r="PMR3" s="80"/>
      <c r="PMS3" s="80"/>
      <c r="PMT3" s="80"/>
      <c r="PMU3" s="80"/>
      <c r="PMV3" s="80"/>
      <c r="PMW3" s="80"/>
      <c r="PMX3" s="80"/>
      <c r="PMY3" s="80"/>
      <c r="PMZ3" s="80"/>
      <c r="PNA3" s="80"/>
      <c r="PNB3" s="80"/>
      <c r="PNC3" s="80"/>
      <c r="PND3" s="80"/>
      <c r="PNE3" s="80"/>
      <c r="PNF3" s="80"/>
      <c r="PNG3" s="80"/>
      <c r="PNH3" s="80"/>
      <c r="PNI3" s="80"/>
      <c r="PNJ3" s="80"/>
      <c r="PNK3" s="80"/>
      <c r="PNL3" s="80"/>
      <c r="PNM3" s="80"/>
      <c r="PNN3" s="80"/>
      <c r="PNO3" s="80"/>
      <c r="PNP3" s="80"/>
      <c r="PNQ3" s="80"/>
      <c r="PNR3" s="80"/>
      <c r="PNS3" s="80"/>
      <c r="PNT3" s="80"/>
      <c r="PNU3" s="80"/>
      <c r="PNV3" s="80"/>
      <c r="PNW3" s="80"/>
      <c r="PNX3" s="80"/>
      <c r="PNY3" s="80"/>
      <c r="PNZ3" s="80"/>
      <c r="POA3" s="80"/>
      <c r="POB3" s="80"/>
      <c r="POC3" s="80"/>
      <c r="POD3" s="80"/>
      <c r="POE3" s="80"/>
      <c r="POF3" s="80"/>
      <c r="POG3" s="80"/>
      <c r="POH3" s="80"/>
      <c r="POI3" s="80"/>
      <c r="POJ3" s="80"/>
      <c r="POK3" s="80"/>
      <c r="POL3" s="80"/>
      <c r="POM3" s="80"/>
      <c r="PON3" s="80"/>
      <c r="POO3" s="80"/>
      <c r="POP3" s="80"/>
      <c r="POQ3" s="80"/>
      <c r="POR3" s="80"/>
      <c r="POS3" s="80"/>
      <c r="POT3" s="80"/>
      <c r="POU3" s="80"/>
      <c r="POV3" s="80"/>
      <c r="POW3" s="80"/>
      <c r="POX3" s="80"/>
      <c r="POY3" s="80"/>
      <c r="POZ3" s="80"/>
      <c r="PPA3" s="80"/>
      <c r="PPB3" s="80"/>
      <c r="PPC3" s="80"/>
      <c r="PPD3" s="80"/>
      <c r="PPE3" s="80"/>
      <c r="PPF3" s="80"/>
      <c r="PPG3" s="80"/>
      <c r="PPH3" s="80"/>
      <c r="PPI3" s="80"/>
      <c r="PPJ3" s="80"/>
      <c r="PPK3" s="80"/>
      <c r="PPL3" s="80"/>
      <c r="PPM3" s="80"/>
      <c r="PPN3" s="80"/>
      <c r="PPO3" s="80"/>
      <c r="PPP3" s="80"/>
      <c r="PPQ3" s="80"/>
      <c r="PPR3" s="80"/>
      <c r="PPS3" s="80"/>
      <c r="PPT3" s="80"/>
      <c r="PPU3" s="80"/>
      <c r="PPV3" s="80"/>
      <c r="PPW3" s="80"/>
      <c r="PPX3" s="80"/>
      <c r="PPY3" s="80"/>
      <c r="PPZ3" s="80"/>
      <c r="PQA3" s="80"/>
      <c r="PQB3" s="80"/>
      <c r="PQC3" s="80"/>
      <c r="PQD3" s="80"/>
      <c r="PQE3" s="80"/>
      <c r="PQF3" s="80"/>
      <c r="PQG3" s="80"/>
      <c r="PQH3" s="80"/>
      <c r="PQI3" s="80"/>
      <c r="PQJ3" s="80"/>
      <c r="PQK3" s="80"/>
      <c r="PQL3" s="80"/>
      <c r="PQM3" s="80"/>
      <c r="PQN3" s="80"/>
      <c r="PQO3" s="80"/>
      <c r="PQP3" s="80"/>
      <c r="PQQ3" s="80"/>
      <c r="PQR3" s="80"/>
      <c r="PQS3" s="80"/>
      <c r="PQT3" s="80"/>
      <c r="PQU3" s="80"/>
      <c r="PQV3" s="80"/>
      <c r="PQW3" s="80"/>
      <c r="PQX3" s="80"/>
      <c r="PQY3" s="80"/>
      <c r="PQZ3" s="80"/>
      <c r="PRA3" s="80"/>
      <c r="PRB3" s="80"/>
      <c r="PRC3" s="80"/>
      <c r="PRD3" s="80"/>
      <c r="PRE3" s="80"/>
      <c r="PRF3" s="80"/>
      <c r="PRG3" s="80"/>
      <c r="PRH3" s="80"/>
      <c r="PRI3" s="80"/>
      <c r="PRJ3" s="80"/>
      <c r="PRK3" s="80"/>
      <c r="PRL3" s="80"/>
      <c r="PRM3" s="80"/>
      <c r="PRN3" s="80"/>
      <c r="PRO3" s="80"/>
      <c r="PRP3" s="80"/>
      <c r="PRQ3" s="80"/>
      <c r="PRR3" s="80"/>
      <c r="PRS3" s="80"/>
      <c r="PRT3" s="80"/>
      <c r="PRU3" s="80"/>
      <c r="PRV3" s="80"/>
      <c r="PRW3" s="80"/>
      <c r="PRX3" s="80"/>
      <c r="PRY3" s="80"/>
      <c r="PRZ3" s="80"/>
      <c r="PSA3" s="80"/>
      <c r="PSB3" s="80"/>
      <c r="PSC3" s="80"/>
      <c r="PSD3" s="80"/>
      <c r="PSE3" s="80"/>
      <c r="PSF3" s="80"/>
      <c r="PSG3" s="80"/>
      <c r="PSH3" s="80"/>
      <c r="PSI3" s="80"/>
      <c r="PSJ3" s="80"/>
      <c r="PSK3" s="80"/>
      <c r="PSL3" s="80"/>
      <c r="PSM3" s="80"/>
      <c r="PSN3" s="80"/>
      <c r="PSO3" s="80"/>
      <c r="PSP3" s="80"/>
      <c r="PSQ3" s="80"/>
      <c r="PSR3" s="80"/>
      <c r="PSS3" s="80"/>
      <c r="PST3" s="80"/>
      <c r="PSU3" s="80"/>
      <c r="PSV3" s="80"/>
      <c r="PSW3" s="80"/>
      <c r="PSX3" s="80"/>
      <c r="PSY3" s="80"/>
      <c r="PSZ3" s="80"/>
      <c r="PTA3" s="80"/>
      <c r="PTB3" s="80"/>
      <c r="PTC3" s="80"/>
      <c r="PTD3" s="80"/>
      <c r="PTE3" s="80"/>
      <c r="PTF3" s="80"/>
      <c r="PTG3" s="80"/>
      <c r="PTH3" s="80"/>
      <c r="PTI3" s="80"/>
      <c r="PTJ3" s="80"/>
      <c r="PTK3" s="80"/>
      <c r="PTL3" s="80"/>
      <c r="PTM3" s="80"/>
      <c r="PTN3" s="80"/>
      <c r="PTO3" s="80"/>
      <c r="PTP3" s="80"/>
      <c r="PTQ3" s="80"/>
      <c r="PTR3" s="80"/>
      <c r="PTS3" s="80"/>
      <c r="PTT3" s="80"/>
      <c r="PTU3" s="80"/>
      <c r="PTV3" s="80"/>
      <c r="PTW3" s="80"/>
      <c r="PTX3" s="80"/>
      <c r="PTY3" s="80"/>
      <c r="PTZ3" s="80"/>
      <c r="PUA3" s="80"/>
      <c r="PUB3" s="80"/>
      <c r="PUC3" s="80"/>
      <c r="PUD3" s="80"/>
      <c r="PUE3" s="80"/>
      <c r="PUF3" s="80"/>
      <c r="PUG3" s="80"/>
      <c r="PUH3" s="80"/>
      <c r="PUI3" s="80"/>
      <c r="PUJ3" s="80"/>
      <c r="PUK3" s="80"/>
      <c r="PUL3" s="80"/>
      <c r="PUM3" s="80"/>
      <c r="PUN3" s="80"/>
      <c r="PUO3" s="80"/>
      <c r="PUP3" s="80"/>
      <c r="PUQ3" s="80"/>
      <c r="PUR3" s="80"/>
      <c r="PUS3" s="80"/>
      <c r="PUT3" s="80"/>
      <c r="PUU3" s="80"/>
      <c r="PUV3" s="80"/>
      <c r="PUW3" s="80"/>
      <c r="PUX3" s="80"/>
      <c r="PUY3" s="80"/>
      <c r="PUZ3" s="80"/>
      <c r="PVA3" s="80"/>
      <c r="PVB3" s="80"/>
      <c r="PVC3" s="80"/>
      <c r="PVD3" s="80"/>
      <c r="PVE3" s="80"/>
      <c r="PVF3" s="80"/>
      <c r="PVG3" s="80"/>
      <c r="PVH3" s="80"/>
      <c r="PVI3" s="80"/>
      <c r="PVJ3" s="80"/>
      <c r="PVK3" s="80"/>
      <c r="PVL3" s="80"/>
      <c r="PVM3" s="80"/>
      <c r="PVN3" s="80"/>
      <c r="PVO3" s="80"/>
      <c r="PVP3" s="80"/>
      <c r="PVQ3" s="80"/>
      <c r="PVR3" s="80"/>
      <c r="PVS3" s="80"/>
      <c r="PVT3" s="80"/>
      <c r="PVU3" s="80"/>
      <c r="PVV3" s="80"/>
      <c r="PVW3" s="80"/>
      <c r="PVX3" s="80"/>
      <c r="PVY3" s="80"/>
      <c r="PVZ3" s="80"/>
      <c r="PWA3" s="80"/>
      <c r="PWB3" s="80"/>
      <c r="PWC3" s="80"/>
      <c r="PWD3" s="80"/>
      <c r="PWE3" s="80"/>
      <c r="PWF3" s="80"/>
      <c r="PWG3" s="80"/>
      <c r="PWH3" s="80"/>
      <c r="PWI3" s="80"/>
      <c r="PWJ3" s="80"/>
      <c r="PWK3" s="80"/>
      <c r="PWL3" s="80"/>
      <c r="PWM3" s="80"/>
      <c r="PWN3" s="80"/>
      <c r="PWO3" s="80"/>
      <c r="PWP3" s="80"/>
      <c r="PWQ3" s="80"/>
      <c r="PWR3" s="80"/>
      <c r="PWS3" s="80"/>
      <c r="PWT3" s="80"/>
      <c r="PWU3" s="80"/>
      <c r="PWV3" s="80"/>
      <c r="PWW3" s="80"/>
      <c r="PWX3" s="80"/>
      <c r="PWY3" s="80"/>
      <c r="PWZ3" s="80"/>
      <c r="PXA3" s="80"/>
      <c r="PXB3" s="80"/>
      <c r="PXC3" s="80"/>
      <c r="PXD3" s="80"/>
      <c r="PXE3" s="80"/>
      <c r="PXF3" s="80"/>
      <c r="PXG3" s="80"/>
      <c r="PXH3" s="80"/>
      <c r="PXI3" s="80"/>
      <c r="PXJ3" s="80"/>
      <c r="PXK3" s="80"/>
      <c r="PXL3" s="80"/>
      <c r="PXM3" s="80"/>
      <c r="PXN3" s="80"/>
      <c r="PXO3" s="80"/>
      <c r="PXP3" s="80"/>
      <c r="PXQ3" s="80"/>
      <c r="PXR3" s="80"/>
      <c r="PXS3" s="80"/>
      <c r="PXT3" s="80"/>
      <c r="PXU3" s="80"/>
      <c r="PXV3" s="80"/>
      <c r="PXW3" s="80"/>
      <c r="PXX3" s="80"/>
      <c r="PXY3" s="80"/>
      <c r="PXZ3" s="80"/>
      <c r="PYA3" s="80"/>
      <c r="PYB3" s="80"/>
      <c r="PYC3" s="80"/>
      <c r="PYD3" s="80"/>
      <c r="PYE3" s="80"/>
      <c r="PYF3" s="80"/>
      <c r="PYG3" s="80"/>
      <c r="PYH3" s="80"/>
      <c r="PYI3" s="80"/>
      <c r="PYJ3" s="80"/>
      <c r="PYK3" s="80"/>
      <c r="PYL3" s="80"/>
      <c r="PYM3" s="80"/>
      <c r="PYN3" s="80"/>
      <c r="PYO3" s="80"/>
      <c r="PYP3" s="80"/>
      <c r="PYQ3" s="80"/>
      <c r="PYR3" s="80"/>
      <c r="PYS3" s="80"/>
      <c r="PYT3" s="80"/>
      <c r="PYU3" s="80"/>
      <c r="PYV3" s="80"/>
      <c r="PYW3" s="80"/>
      <c r="PYX3" s="80"/>
      <c r="PYY3" s="80"/>
      <c r="PYZ3" s="80"/>
      <c r="PZA3" s="80"/>
      <c r="PZB3" s="80"/>
      <c r="PZC3" s="80"/>
      <c r="PZD3" s="80"/>
      <c r="PZE3" s="80"/>
      <c r="PZF3" s="80"/>
      <c r="PZG3" s="80"/>
      <c r="PZH3" s="80"/>
      <c r="PZI3" s="80"/>
      <c r="PZJ3" s="80"/>
      <c r="PZK3" s="80"/>
      <c r="PZL3" s="80"/>
      <c r="PZM3" s="80"/>
      <c r="PZN3" s="80"/>
      <c r="PZO3" s="80"/>
      <c r="PZP3" s="80"/>
      <c r="PZQ3" s="80"/>
      <c r="PZR3" s="80"/>
      <c r="PZS3" s="80"/>
      <c r="PZT3" s="80"/>
      <c r="PZU3" s="80"/>
      <c r="PZV3" s="80"/>
      <c r="PZW3" s="80"/>
      <c r="PZX3" s="80"/>
      <c r="PZY3" s="80"/>
      <c r="PZZ3" s="80"/>
      <c r="QAA3" s="80"/>
      <c r="QAB3" s="80"/>
      <c r="QAC3" s="80"/>
      <c r="QAD3" s="80"/>
      <c r="QAE3" s="80"/>
      <c r="QAF3" s="80"/>
      <c r="QAG3" s="80"/>
      <c r="QAH3" s="80"/>
      <c r="QAI3" s="80"/>
      <c r="QAJ3" s="80"/>
      <c r="QAK3" s="80"/>
      <c r="QAL3" s="80"/>
      <c r="QAM3" s="80"/>
      <c r="QAN3" s="80"/>
      <c r="QAO3" s="80"/>
      <c r="QAP3" s="80"/>
      <c r="QAQ3" s="80"/>
      <c r="QAR3" s="80"/>
      <c r="QAS3" s="80"/>
      <c r="QAT3" s="80"/>
      <c r="QAU3" s="80"/>
      <c r="QAV3" s="80"/>
      <c r="QAW3" s="80"/>
      <c r="QAX3" s="80"/>
      <c r="QAY3" s="80"/>
      <c r="QAZ3" s="80"/>
      <c r="QBA3" s="80"/>
      <c r="QBB3" s="80"/>
      <c r="QBC3" s="80"/>
      <c r="QBD3" s="80"/>
      <c r="QBE3" s="80"/>
      <c r="QBF3" s="80"/>
      <c r="QBG3" s="80"/>
      <c r="QBH3" s="80"/>
      <c r="QBI3" s="80"/>
      <c r="QBJ3" s="80"/>
      <c r="QBK3" s="80"/>
      <c r="QBL3" s="80"/>
      <c r="QBM3" s="80"/>
      <c r="QBN3" s="80"/>
      <c r="QBO3" s="80"/>
      <c r="QBP3" s="80"/>
      <c r="QBQ3" s="80"/>
      <c r="QBR3" s="80"/>
      <c r="QBS3" s="80"/>
      <c r="QBT3" s="80"/>
      <c r="QBU3" s="80"/>
      <c r="QBV3" s="80"/>
      <c r="QBW3" s="80"/>
      <c r="QBX3" s="80"/>
      <c r="QBY3" s="80"/>
      <c r="QBZ3" s="80"/>
      <c r="QCA3" s="80"/>
      <c r="QCB3" s="80"/>
      <c r="QCC3" s="80"/>
      <c r="QCD3" s="80"/>
      <c r="QCE3" s="80"/>
      <c r="QCF3" s="80"/>
      <c r="QCG3" s="80"/>
      <c r="QCH3" s="80"/>
      <c r="QCI3" s="80"/>
      <c r="QCJ3" s="80"/>
      <c r="QCK3" s="80"/>
      <c r="QCL3" s="80"/>
      <c r="QCM3" s="80"/>
      <c r="QCN3" s="80"/>
      <c r="QCO3" s="80"/>
      <c r="QCP3" s="80"/>
      <c r="QCQ3" s="80"/>
      <c r="QCR3" s="80"/>
      <c r="QCS3" s="80"/>
      <c r="QCT3" s="80"/>
      <c r="QCU3" s="80"/>
      <c r="QCV3" s="80"/>
      <c r="QCW3" s="80"/>
      <c r="QCX3" s="80"/>
      <c r="QCY3" s="80"/>
      <c r="QCZ3" s="80"/>
      <c r="QDA3" s="80"/>
      <c r="QDB3" s="80"/>
      <c r="QDC3" s="80"/>
      <c r="QDD3" s="80"/>
      <c r="QDE3" s="80"/>
      <c r="QDF3" s="80"/>
      <c r="QDG3" s="80"/>
      <c r="QDH3" s="80"/>
      <c r="QDI3" s="80"/>
      <c r="QDJ3" s="80"/>
      <c r="QDK3" s="80"/>
      <c r="QDL3" s="80"/>
      <c r="QDM3" s="80"/>
      <c r="QDN3" s="80"/>
      <c r="QDO3" s="80"/>
      <c r="QDP3" s="80"/>
      <c r="QDQ3" s="80"/>
      <c r="QDR3" s="80"/>
      <c r="QDS3" s="80"/>
      <c r="QDT3" s="80"/>
      <c r="QDU3" s="80"/>
      <c r="QDV3" s="80"/>
      <c r="QDW3" s="80"/>
      <c r="QDX3" s="80"/>
      <c r="QDY3" s="80"/>
      <c r="QDZ3" s="80"/>
      <c r="QEA3" s="80"/>
      <c r="QEB3" s="80"/>
      <c r="QEC3" s="80"/>
      <c r="QED3" s="80"/>
      <c r="QEE3" s="80"/>
      <c r="QEF3" s="80"/>
      <c r="QEG3" s="80"/>
      <c r="QEH3" s="80"/>
      <c r="QEI3" s="80"/>
      <c r="QEJ3" s="80"/>
      <c r="QEK3" s="80"/>
      <c r="QEL3" s="80"/>
      <c r="QEM3" s="80"/>
      <c r="QEN3" s="80"/>
      <c r="QEO3" s="80"/>
      <c r="QEP3" s="80"/>
      <c r="QEQ3" s="80"/>
      <c r="QER3" s="80"/>
      <c r="QES3" s="80"/>
      <c r="QET3" s="80"/>
      <c r="QEU3" s="80"/>
      <c r="QEV3" s="80"/>
      <c r="QEW3" s="80"/>
      <c r="QEX3" s="80"/>
      <c r="QEY3" s="80"/>
      <c r="QEZ3" s="80"/>
      <c r="QFA3" s="80"/>
      <c r="QFB3" s="80"/>
      <c r="QFC3" s="80"/>
      <c r="QFD3" s="80"/>
      <c r="QFE3" s="80"/>
      <c r="QFF3" s="80"/>
      <c r="QFG3" s="80"/>
      <c r="QFH3" s="80"/>
      <c r="QFI3" s="80"/>
      <c r="QFJ3" s="80"/>
      <c r="QFK3" s="80"/>
      <c r="QFL3" s="80"/>
      <c r="QFM3" s="80"/>
      <c r="QFN3" s="80"/>
      <c r="QFO3" s="80"/>
      <c r="QFP3" s="80"/>
      <c r="QFQ3" s="80"/>
      <c r="QFR3" s="80"/>
      <c r="QFS3" s="80"/>
      <c r="QFT3" s="80"/>
      <c r="QFU3" s="80"/>
      <c r="QFV3" s="80"/>
      <c r="QFW3" s="80"/>
      <c r="QFX3" s="80"/>
      <c r="QFY3" s="80"/>
      <c r="QFZ3" s="80"/>
      <c r="QGA3" s="80"/>
      <c r="QGB3" s="80"/>
      <c r="QGC3" s="80"/>
      <c r="QGD3" s="80"/>
      <c r="QGE3" s="80"/>
      <c r="QGF3" s="80"/>
      <c r="QGG3" s="80"/>
      <c r="QGH3" s="80"/>
      <c r="QGI3" s="80"/>
      <c r="QGJ3" s="80"/>
      <c r="QGK3" s="80"/>
      <c r="QGL3" s="80"/>
      <c r="QGM3" s="80"/>
      <c r="QGN3" s="80"/>
      <c r="QGO3" s="80"/>
      <c r="QGP3" s="80"/>
      <c r="QGQ3" s="80"/>
      <c r="QGR3" s="80"/>
      <c r="QGS3" s="80"/>
      <c r="QGT3" s="80"/>
      <c r="QGU3" s="80"/>
      <c r="QGV3" s="80"/>
      <c r="QGW3" s="80"/>
      <c r="QGX3" s="80"/>
      <c r="QGY3" s="80"/>
      <c r="QGZ3" s="80"/>
      <c r="QHA3" s="80"/>
      <c r="QHB3" s="80"/>
      <c r="QHC3" s="80"/>
      <c r="QHD3" s="80"/>
      <c r="QHE3" s="80"/>
      <c r="QHF3" s="80"/>
      <c r="QHG3" s="80"/>
      <c r="QHH3" s="80"/>
      <c r="QHI3" s="80"/>
      <c r="QHJ3" s="80"/>
      <c r="QHK3" s="80"/>
      <c r="QHL3" s="80"/>
      <c r="QHM3" s="80"/>
      <c r="QHN3" s="80"/>
      <c r="QHO3" s="80"/>
      <c r="QHP3" s="80"/>
      <c r="QHQ3" s="80"/>
      <c r="QHR3" s="80"/>
      <c r="QHS3" s="80"/>
      <c r="QHT3" s="80"/>
      <c r="QHU3" s="80"/>
      <c r="QHV3" s="80"/>
      <c r="QHW3" s="80"/>
      <c r="QHX3" s="80"/>
      <c r="QHY3" s="80"/>
      <c r="QHZ3" s="80"/>
      <c r="QIA3" s="80"/>
      <c r="QIB3" s="80"/>
      <c r="QIC3" s="80"/>
      <c r="QID3" s="80"/>
      <c r="QIE3" s="80"/>
      <c r="QIF3" s="80"/>
      <c r="QIG3" s="80"/>
      <c r="QIH3" s="80"/>
      <c r="QII3" s="80"/>
      <c r="QIJ3" s="80"/>
      <c r="QIK3" s="80"/>
      <c r="QIL3" s="80"/>
      <c r="QIM3" s="80"/>
      <c r="QIN3" s="80"/>
      <c r="QIO3" s="80"/>
      <c r="QIP3" s="80"/>
      <c r="QIQ3" s="80"/>
      <c r="QIR3" s="80"/>
      <c r="QIS3" s="80"/>
      <c r="QIT3" s="80"/>
      <c r="QIU3" s="80"/>
      <c r="QIV3" s="80"/>
      <c r="QIW3" s="80"/>
      <c r="QIX3" s="80"/>
      <c r="QIY3" s="80"/>
      <c r="QIZ3" s="80"/>
      <c r="QJA3" s="80"/>
      <c r="QJB3" s="80"/>
      <c r="QJC3" s="80"/>
      <c r="QJD3" s="80"/>
      <c r="QJE3" s="80"/>
      <c r="QJF3" s="80"/>
      <c r="QJG3" s="80"/>
      <c r="QJH3" s="80"/>
      <c r="QJI3" s="80"/>
      <c r="QJJ3" s="80"/>
      <c r="QJK3" s="80"/>
      <c r="QJL3" s="80"/>
      <c r="QJM3" s="80"/>
      <c r="QJN3" s="80"/>
      <c r="QJO3" s="80"/>
      <c r="QJP3" s="80"/>
      <c r="QJQ3" s="80"/>
      <c r="QJR3" s="80"/>
      <c r="QJS3" s="80"/>
      <c r="QJT3" s="80"/>
      <c r="QJU3" s="80"/>
      <c r="QJV3" s="80"/>
      <c r="QJW3" s="80"/>
      <c r="QJX3" s="80"/>
      <c r="QJY3" s="80"/>
      <c r="QJZ3" s="80"/>
      <c r="QKA3" s="80"/>
      <c r="QKB3" s="80"/>
      <c r="QKC3" s="80"/>
      <c r="QKD3" s="80"/>
      <c r="QKE3" s="80"/>
      <c r="QKF3" s="80"/>
      <c r="QKG3" s="80"/>
      <c r="QKH3" s="80"/>
      <c r="QKI3" s="80"/>
      <c r="QKJ3" s="80"/>
      <c r="QKK3" s="80"/>
      <c r="QKL3" s="80"/>
      <c r="QKM3" s="80"/>
      <c r="QKN3" s="80"/>
      <c r="QKO3" s="80"/>
      <c r="QKP3" s="80"/>
      <c r="QKQ3" s="80"/>
      <c r="QKR3" s="80"/>
      <c r="QKS3" s="80"/>
      <c r="QKT3" s="80"/>
      <c r="QKU3" s="80"/>
      <c r="QKV3" s="80"/>
      <c r="QKW3" s="80"/>
      <c r="QKX3" s="80"/>
      <c r="QKY3" s="80"/>
      <c r="QKZ3" s="80"/>
      <c r="QLA3" s="80"/>
      <c r="QLB3" s="80"/>
      <c r="QLC3" s="80"/>
      <c r="QLD3" s="80"/>
      <c r="QLE3" s="80"/>
      <c r="QLF3" s="80"/>
      <c r="QLG3" s="80"/>
      <c r="QLH3" s="80"/>
      <c r="QLI3" s="80"/>
      <c r="QLJ3" s="80"/>
      <c r="QLK3" s="80"/>
      <c r="QLL3" s="80"/>
      <c r="QLM3" s="80"/>
      <c r="QLN3" s="80"/>
      <c r="QLO3" s="80"/>
      <c r="QLP3" s="80"/>
      <c r="QLQ3" s="80"/>
      <c r="QLR3" s="80"/>
      <c r="QLS3" s="80"/>
      <c r="QLT3" s="80"/>
      <c r="QLU3" s="80"/>
      <c r="QLV3" s="80"/>
      <c r="QLW3" s="80"/>
      <c r="QLX3" s="80"/>
      <c r="QLY3" s="80"/>
      <c r="QLZ3" s="80"/>
      <c r="QMA3" s="80"/>
      <c r="QMB3" s="80"/>
      <c r="QMC3" s="80"/>
      <c r="QMD3" s="80"/>
      <c r="QME3" s="80"/>
      <c r="QMF3" s="80"/>
      <c r="QMG3" s="80"/>
      <c r="QMH3" s="80"/>
      <c r="QMI3" s="80"/>
      <c r="QMJ3" s="80"/>
      <c r="QMK3" s="80"/>
      <c r="QML3" s="80"/>
      <c r="QMM3" s="80"/>
      <c r="QMN3" s="80"/>
      <c r="QMO3" s="80"/>
      <c r="QMP3" s="80"/>
      <c r="QMQ3" s="80"/>
      <c r="QMR3" s="80"/>
      <c r="QMS3" s="80"/>
      <c r="QMT3" s="80"/>
      <c r="QMU3" s="80"/>
      <c r="QMV3" s="80"/>
      <c r="QMW3" s="80"/>
      <c r="QMX3" s="80"/>
      <c r="QMY3" s="80"/>
      <c r="QMZ3" s="80"/>
      <c r="QNA3" s="80"/>
      <c r="QNB3" s="80"/>
      <c r="QNC3" s="80"/>
      <c r="QND3" s="80"/>
      <c r="QNE3" s="80"/>
      <c r="QNF3" s="80"/>
      <c r="QNG3" s="80"/>
      <c r="QNH3" s="80"/>
      <c r="QNI3" s="80"/>
      <c r="QNJ3" s="80"/>
      <c r="QNK3" s="80"/>
      <c r="QNL3" s="80"/>
      <c r="QNM3" s="80"/>
      <c r="QNN3" s="80"/>
      <c r="QNO3" s="80"/>
      <c r="QNP3" s="80"/>
      <c r="QNQ3" s="80"/>
      <c r="QNR3" s="80"/>
      <c r="QNS3" s="80"/>
      <c r="QNT3" s="80"/>
      <c r="QNU3" s="80"/>
      <c r="QNV3" s="80"/>
      <c r="QNW3" s="80"/>
      <c r="QNX3" s="80"/>
      <c r="QNY3" s="80"/>
      <c r="QNZ3" s="80"/>
      <c r="QOA3" s="80"/>
      <c r="QOB3" s="80"/>
      <c r="QOC3" s="80"/>
      <c r="QOD3" s="80"/>
      <c r="QOE3" s="80"/>
      <c r="QOF3" s="80"/>
      <c r="QOG3" s="80"/>
      <c r="QOH3" s="80"/>
      <c r="QOI3" s="80"/>
      <c r="QOJ3" s="80"/>
      <c r="QOK3" s="80"/>
      <c r="QOL3" s="80"/>
      <c r="QOM3" s="80"/>
      <c r="QON3" s="80"/>
      <c r="QOO3" s="80"/>
      <c r="QOP3" s="80"/>
      <c r="QOQ3" s="80"/>
      <c r="QOR3" s="80"/>
      <c r="QOS3" s="80"/>
      <c r="QOT3" s="80"/>
      <c r="QOU3" s="80"/>
      <c r="QOV3" s="80"/>
      <c r="QOW3" s="80"/>
      <c r="QOX3" s="80"/>
      <c r="QOY3" s="80"/>
      <c r="QOZ3" s="80"/>
      <c r="QPA3" s="80"/>
      <c r="QPB3" s="80"/>
      <c r="QPC3" s="80"/>
      <c r="QPD3" s="80"/>
      <c r="QPE3" s="80"/>
      <c r="QPF3" s="80"/>
      <c r="QPG3" s="80"/>
      <c r="QPH3" s="80"/>
      <c r="QPI3" s="80"/>
      <c r="QPJ3" s="80"/>
      <c r="QPK3" s="80"/>
      <c r="QPL3" s="80"/>
      <c r="QPM3" s="80"/>
      <c r="QPN3" s="80"/>
      <c r="QPO3" s="80"/>
      <c r="QPP3" s="80"/>
      <c r="QPQ3" s="80"/>
      <c r="QPR3" s="80"/>
      <c r="QPS3" s="80"/>
      <c r="QPT3" s="80"/>
      <c r="QPU3" s="80"/>
      <c r="QPV3" s="80"/>
      <c r="QPW3" s="80"/>
      <c r="QPX3" s="80"/>
      <c r="QPY3" s="80"/>
      <c r="QPZ3" s="80"/>
      <c r="QQA3" s="80"/>
      <c r="QQB3" s="80"/>
      <c r="QQC3" s="80"/>
      <c r="QQD3" s="80"/>
      <c r="QQE3" s="80"/>
      <c r="QQF3" s="80"/>
      <c r="QQG3" s="80"/>
      <c r="QQH3" s="80"/>
      <c r="QQI3" s="80"/>
      <c r="QQJ3" s="80"/>
      <c r="QQK3" s="80"/>
      <c r="QQL3" s="80"/>
      <c r="QQM3" s="80"/>
      <c r="QQN3" s="80"/>
      <c r="QQO3" s="80"/>
      <c r="QQP3" s="80"/>
      <c r="QQQ3" s="80"/>
      <c r="QQR3" s="80"/>
      <c r="QQS3" s="80"/>
      <c r="QQT3" s="80"/>
      <c r="QQU3" s="80"/>
      <c r="QQV3" s="80"/>
      <c r="QQW3" s="80"/>
      <c r="QQX3" s="80"/>
      <c r="QQY3" s="80"/>
      <c r="QQZ3" s="80"/>
      <c r="QRA3" s="80"/>
      <c r="QRB3" s="80"/>
      <c r="QRC3" s="80"/>
      <c r="QRD3" s="80"/>
      <c r="QRE3" s="80"/>
      <c r="QRF3" s="80"/>
      <c r="QRG3" s="80"/>
      <c r="QRH3" s="80"/>
      <c r="QRI3" s="80"/>
      <c r="QRJ3" s="80"/>
      <c r="QRK3" s="80"/>
      <c r="QRL3" s="80"/>
      <c r="QRM3" s="80"/>
      <c r="QRN3" s="80"/>
      <c r="QRO3" s="80"/>
      <c r="QRP3" s="80"/>
      <c r="QRQ3" s="80"/>
      <c r="QRR3" s="80"/>
      <c r="QRS3" s="80"/>
      <c r="QRT3" s="80"/>
      <c r="QRU3" s="80"/>
      <c r="QRV3" s="80"/>
      <c r="QRW3" s="80"/>
      <c r="QRX3" s="80"/>
      <c r="QRY3" s="80"/>
      <c r="QRZ3" s="80"/>
      <c r="QSA3" s="80"/>
      <c r="QSB3" s="80"/>
      <c r="QSC3" s="80"/>
      <c r="QSD3" s="80"/>
      <c r="QSE3" s="80"/>
      <c r="QSF3" s="80"/>
      <c r="QSG3" s="80"/>
      <c r="QSH3" s="80"/>
      <c r="QSI3" s="80"/>
      <c r="QSJ3" s="80"/>
      <c r="QSK3" s="80"/>
      <c r="QSL3" s="80"/>
      <c r="QSM3" s="80"/>
      <c r="QSN3" s="80"/>
      <c r="QSO3" s="80"/>
      <c r="QSP3" s="80"/>
      <c r="QSQ3" s="80"/>
      <c r="QSR3" s="80"/>
      <c r="QSS3" s="80"/>
      <c r="QST3" s="80"/>
      <c r="QSU3" s="80"/>
      <c r="QSV3" s="80"/>
      <c r="QSW3" s="80"/>
      <c r="QSX3" s="80"/>
      <c r="QSY3" s="80"/>
      <c r="QSZ3" s="80"/>
      <c r="QTA3" s="80"/>
      <c r="QTB3" s="80"/>
      <c r="QTC3" s="80"/>
      <c r="QTD3" s="80"/>
      <c r="QTE3" s="80"/>
      <c r="QTF3" s="80"/>
      <c r="QTG3" s="80"/>
      <c r="QTH3" s="80"/>
      <c r="QTI3" s="80"/>
      <c r="QTJ3" s="80"/>
      <c r="QTK3" s="80"/>
      <c r="QTL3" s="80"/>
      <c r="QTM3" s="80"/>
      <c r="QTN3" s="80"/>
      <c r="QTO3" s="80"/>
      <c r="QTP3" s="80"/>
      <c r="QTQ3" s="80"/>
      <c r="QTR3" s="80"/>
      <c r="QTS3" s="80"/>
      <c r="QTT3" s="80"/>
      <c r="QTU3" s="80"/>
      <c r="QTV3" s="80"/>
      <c r="QTW3" s="80"/>
      <c r="QTX3" s="80"/>
      <c r="QTY3" s="80"/>
      <c r="QTZ3" s="80"/>
      <c r="QUA3" s="80"/>
      <c r="QUB3" s="80"/>
      <c r="QUC3" s="80"/>
      <c r="QUD3" s="80"/>
      <c r="QUE3" s="80"/>
      <c r="QUF3" s="80"/>
      <c r="QUG3" s="80"/>
      <c r="QUH3" s="80"/>
      <c r="QUI3" s="80"/>
      <c r="QUJ3" s="80"/>
      <c r="QUK3" s="80"/>
      <c r="QUL3" s="80"/>
      <c r="QUM3" s="80"/>
      <c r="QUN3" s="80"/>
      <c r="QUO3" s="80"/>
      <c r="QUP3" s="80"/>
      <c r="QUQ3" s="80"/>
      <c r="QUR3" s="80"/>
      <c r="QUS3" s="80"/>
      <c r="QUT3" s="80"/>
      <c r="QUU3" s="80"/>
      <c r="QUV3" s="80"/>
      <c r="QUW3" s="80"/>
      <c r="QUX3" s="80"/>
      <c r="QUY3" s="80"/>
      <c r="QUZ3" s="80"/>
      <c r="QVA3" s="80"/>
      <c r="QVB3" s="80"/>
      <c r="QVC3" s="80"/>
      <c r="QVD3" s="80"/>
      <c r="QVE3" s="80"/>
      <c r="QVF3" s="80"/>
      <c r="QVG3" s="80"/>
      <c r="QVH3" s="80"/>
      <c r="QVI3" s="80"/>
      <c r="QVJ3" s="80"/>
      <c r="QVK3" s="80"/>
      <c r="QVL3" s="80"/>
      <c r="QVM3" s="80"/>
      <c r="QVN3" s="80"/>
      <c r="QVO3" s="80"/>
      <c r="QVP3" s="80"/>
      <c r="QVQ3" s="80"/>
      <c r="QVR3" s="80"/>
      <c r="QVS3" s="80"/>
      <c r="QVT3" s="80"/>
      <c r="QVU3" s="80"/>
      <c r="QVV3" s="80"/>
      <c r="QVW3" s="80"/>
      <c r="QVX3" s="80"/>
      <c r="QVY3" s="80"/>
      <c r="QVZ3" s="80"/>
      <c r="QWA3" s="80"/>
      <c r="QWB3" s="80"/>
      <c r="QWC3" s="80"/>
      <c r="QWD3" s="80"/>
      <c r="QWE3" s="80"/>
      <c r="QWF3" s="80"/>
      <c r="QWG3" s="80"/>
      <c r="QWH3" s="80"/>
      <c r="QWI3" s="80"/>
      <c r="QWJ3" s="80"/>
      <c r="QWK3" s="80"/>
      <c r="QWL3" s="80"/>
      <c r="QWM3" s="80"/>
      <c r="QWN3" s="80"/>
      <c r="QWO3" s="80"/>
      <c r="QWP3" s="80"/>
      <c r="QWQ3" s="80"/>
      <c r="QWR3" s="80"/>
      <c r="QWS3" s="80"/>
      <c r="QWT3" s="80"/>
      <c r="QWU3" s="80"/>
      <c r="QWV3" s="80"/>
      <c r="QWW3" s="80"/>
      <c r="QWX3" s="80"/>
      <c r="QWY3" s="80"/>
      <c r="QWZ3" s="80"/>
      <c r="QXA3" s="80"/>
      <c r="QXB3" s="80"/>
      <c r="QXC3" s="80"/>
      <c r="QXD3" s="80"/>
      <c r="QXE3" s="80"/>
      <c r="QXF3" s="80"/>
      <c r="QXG3" s="80"/>
      <c r="QXH3" s="80"/>
      <c r="QXI3" s="80"/>
      <c r="QXJ3" s="80"/>
      <c r="QXK3" s="80"/>
      <c r="QXL3" s="80"/>
      <c r="QXM3" s="80"/>
      <c r="QXN3" s="80"/>
      <c r="QXO3" s="80"/>
      <c r="QXP3" s="80"/>
      <c r="QXQ3" s="80"/>
      <c r="QXR3" s="80"/>
      <c r="QXS3" s="80"/>
      <c r="QXT3" s="80"/>
      <c r="QXU3" s="80"/>
      <c r="QXV3" s="80"/>
      <c r="QXW3" s="80"/>
      <c r="QXX3" s="80"/>
      <c r="QXY3" s="80"/>
      <c r="QXZ3" s="80"/>
      <c r="QYA3" s="80"/>
      <c r="QYB3" s="80"/>
      <c r="QYC3" s="80"/>
      <c r="QYD3" s="80"/>
      <c r="QYE3" s="80"/>
      <c r="QYF3" s="80"/>
      <c r="QYG3" s="80"/>
      <c r="QYH3" s="80"/>
      <c r="QYI3" s="80"/>
      <c r="QYJ3" s="80"/>
      <c r="QYK3" s="80"/>
      <c r="QYL3" s="80"/>
      <c r="QYM3" s="80"/>
      <c r="QYN3" s="80"/>
      <c r="QYO3" s="80"/>
      <c r="QYP3" s="80"/>
      <c r="QYQ3" s="80"/>
      <c r="QYR3" s="80"/>
      <c r="QYS3" s="80"/>
      <c r="QYT3" s="80"/>
      <c r="QYU3" s="80"/>
      <c r="QYV3" s="80"/>
      <c r="QYW3" s="80"/>
      <c r="QYX3" s="80"/>
      <c r="QYY3" s="80"/>
      <c r="QYZ3" s="80"/>
      <c r="QZA3" s="80"/>
      <c r="QZB3" s="80"/>
      <c r="QZC3" s="80"/>
      <c r="QZD3" s="80"/>
      <c r="QZE3" s="80"/>
      <c r="QZF3" s="80"/>
      <c r="QZG3" s="80"/>
      <c r="QZH3" s="80"/>
      <c r="QZI3" s="80"/>
      <c r="QZJ3" s="80"/>
      <c r="QZK3" s="80"/>
      <c r="QZL3" s="80"/>
      <c r="QZM3" s="80"/>
      <c r="QZN3" s="80"/>
      <c r="QZO3" s="80"/>
      <c r="QZP3" s="80"/>
      <c r="QZQ3" s="80"/>
      <c r="QZR3" s="80"/>
      <c r="QZS3" s="80"/>
      <c r="QZT3" s="80"/>
      <c r="QZU3" s="80"/>
      <c r="QZV3" s="80"/>
      <c r="QZW3" s="80"/>
      <c r="QZX3" s="80"/>
      <c r="QZY3" s="80"/>
      <c r="QZZ3" s="80"/>
      <c r="RAA3" s="80"/>
      <c r="RAB3" s="80"/>
      <c r="RAC3" s="80"/>
      <c r="RAD3" s="80"/>
      <c r="RAE3" s="80"/>
      <c r="RAF3" s="80"/>
      <c r="RAG3" s="80"/>
      <c r="RAH3" s="80"/>
      <c r="RAI3" s="80"/>
      <c r="RAJ3" s="80"/>
      <c r="RAK3" s="80"/>
      <c r="RAL3" s="80"/>
      <c r="RAM3" s="80"/>
      <c r="RAN3" s="80"/>
      <c r="RAO3" s="80"/>
      <c r="RAP3" s="80"/>
      <c r="RAQ3" s="80"/>
      <c r="RAR3" s="80"/>
      <c r="RAS3" s="80"/>
      <c r="RAT3" s="80"/>
      <c r="RAU3" s="80"/>
      <c r="RAV3" s="80"/>
      <c r="RAW3" s="80"/>
      <c r="RAX3" s="80"/>
      <c r="RAY3" s="80"/>
      <c r="RAZ3" s="80"/>
      <c r="RBA3" s="80"/>
      <c r="RBB3" s="80"/>
      <c r="RBC3" s="80"/>
      <c r="RBD3" s="80"/>
      <c r="RBE3" s="80"/>
      <c r="RBF3" s="80"/>
      <c r="RBG3" s="80"/>
      <c r="RBH3" s="80"/>
      <c r="RBI3" s="80"/>
      <c r="RBJ3" s="80"/>
      <c r="RBK3" s="80"/>
      <c r="RBL3" s="80"/>
      <c r="RBM3" s="80"/>
      <c r="RBN3" s="80"/>
      <c r="RBO3" s="80"/>
      <c r="RBP3" s="80"/>
      <c r="RBQ3" s="80"/>
      <c r="RBR3" s="80"/>
      <c r="RBS3" s="80"/>
      <c r="RBT3" s="80"/>
      <c r="RBU3" s="80"/>
      <c r="RBV3" s="80"/>
      <c r="RBW3" s="80"/>
      <c r="RBX3" s="80"/>
      <c r="RBY3" s="80"/>
      <c r="RBZ3" s="80"/>
      <c r="RCA3" s="80"/>
      <c r="RCB3" s="80"/>
      <c r="RCC3" s="80"/>
      <c r="RCD3" s="80"/>
      <c r="RCE3" s="80"/>
      <c r="RCF3" s="80"/>
      <c r="RCG3" s="80"/>
      <c r="RCH3" s="80"/>
      <c r="RCI3" s="80"/>
      <c r="RCJ3" s="80"/>
      <c r="RCK3" s="80"/>
      <c r="RCL3" s="80"/>
      <c r="RCM3" s="80"/>
      <c r="RCN3" s="80"/>
      <c r="RCO3" s="80"/>
      <c r="RCP3" s="80"/>
      <c r="RCQ3" s="80"/>
      <c r="RCR3" s="80"/>
      <c r="RCS3" s="80"/>
      <c r="RCT3" s="80"/>
      <c r="RCU3" s="80"/>
      <c r="RCV3" s="80"/>
      <c r="RCW3" s="80"/>
      <c r="RCX3" s="80"/>
      <c r="RCY3" s="80"/>
      <c r="RCZ3" s="80"/>
      <c r="RDA3" s="80"/>
      <c r="RDB3" s="80"/>
      <c r="RDC3" s="80"/>
      <c r="RDD3" s="80"/>
      <c r="RDE3" s="80"/>
      <c r="RDF3" s="80"/>
      <c r="RDG3" s="80"/>
      <c r="RDH3" s="80"/>
      <c r="RDI3" s="80"/>
      <c r="RDJ3" s="80"/>
      <c r="RDK3" s="80"/>
      <c r="RDL3" s="80"/>
      <c r="RDM3" s="80"/>
      <c r="RDN3" s="80"/>
      <c r="RDO3" s="80"/>
      <c r="RDP3" s="80"/>
      <c r="RDQ3" s="80"/>
      <c r="RDR3" s="80"/>
      <c r="RDS3" s="80"/>
      <c r="RDT3" s="80"/>
      <c r="RDU3" s="80"/>
      <c r="RDV3" s="80"/>
      <c r="RDW3" s="80"/>
      <c r="RDX3" s="80"/>
      <c r="RDY3" s="80"/>
      <c r="RDZ3" s="80"/>
      <c r="REA3" s="80"/>
      <c r="REB3" s="80"/>
      <c r="REC3" s="80"/>
      <c r="RED3" s="80"/>
      <c r="REE3" s="80"/>
      <c r="REF3" s="80"/>
      <c r="REG3" s="80"/>
      <c r="REH3" s="80"/>
      <c r="REI3" s="80"/>
      <c r="REJ3" s="80"/>
      <c r="REK3" s="80"/>
      <c r="REL3" s="80"/>
      <c r="REM3" s="80"/>
      <c r="REN3" s="80"/>
      <c r="REO3" s="80"/>
      <c r="REP3" s="80"/>
      <c r="REQ3" s="80"/>
      <c r="RER3" s="80"/>
      <c r="RES3" s="80"/>
      <c r="RET3" s="80"/>
      <c r="REU3" s="80"/>
      <c r="REV3" s="80"/>
      <c r="REW3" s="80"/>
      <c r="REX3" s="80"/>
      <c r="REY3" s="80"/>
      <c r="REZ3" s="80"/>
      <c r="RFA3" s="80"/>
      <c r="RFB3" s="80"/>
      <c r="RFC3" s="80"/>
      <c r="RFD3" s="80"/>
      <c r="RFE3" s="80"/>
      <c r="RFF3" s="80"/>
      <c r="RFG3" s="80"/>
      <c r="RFH3" s="80"/>
      <c r="RFI3" s="80"/>
      <c r="RFJ3" s="80"/>
      <c r="RFK3" s="80"/>
      <c r="RFL3" s="80"/>
      <c r="RFM3" s="80"/>
      <c r="RFN3" s="80"/>
      <c r="RFO3" s="80"/>
      <c r="RFP3" s="80"/>
      <c r="RFQ3" s="80"/>
      <c r="RFR3" s="80"/>
      <c r="RFS3" s="80"/>
      <c r="RFT3" s="80"/>
      <c r="RFU3" s="80"/>
      <c r="RFV3" s="80"/>
      <c r="RFW3" s="80"/>
      <c r="RFX3" s="80"/>
      <c r="RFY3" s="80"/>
      <c r="RFZ3" s="80"/>
      <c r="RGA3" s="80"/>
      <c r="RGB3" s="80"/>
      <c r="RGC3" s="80"/>
      <c r="RGD3" s="80"/>
      <c r="RGE3" s="80"/>
      <c r="RGF3" s="80"/>
      <c r="RGG3" s="80"/>
      <c r="RGH3" s="80"/>
      <c r="RGI3" s="80"/>
      <c r="RGJ3" s="80"/>
      <c r="RGK3" s="80"/>
      <c r="RGL3" s="80"/>
      <c r="RGM3" s="80"/>
      <c r="RGN3" s="80"/>
      <c r="RGO3" s="80"/>
      <c r="RGP3" s="80"/>
      <c r="RGQ3" s="80"/>
      <c r="RGR3" s="80"/>
      <c r="RGS3" s="80"/>
      <c r="RGT3" s="80"/>
      <c r="RGU3" s="80"/>
      <c r="RGV3" s="80"/>
      <c r="RGW3" s="80"/>
      <c r="RGX3" s="80"/>
      <c r="RGY3" s="80"/>
      <c r="RGZ3" s="80"/>
      <c r="RHA3" s="80"/>
      <c r="RHB3" s="80"/>
      <c r="RHC3" s="80"/>
      <c r="RHD3" s="80"/>
      <c r="RHE3" s="80"/>
      <c r="RHF3" s="80"/>
      <c r="RHG3" s="80"/>
      <c r="RHH3" s="80"/>
      <c r="RHI3" s="80"/>
      <c r="RHJ3" s="80"/>
      <c r="RHK3" s="80"/>
      <c r="RHL3" s="80"/>
      <c r="RHM3" s="80"/>
      <c r="RHN3" s="80"/>
      <c r="RHO3" s="80"/>
      <c r="RHP3" s="80"/>
      <c r="RHQ3" s="80"/>
      <c r="RHR3" s="80"/>
      <c r="RHS3" s="80"/>
      <c r="RHT3" s="80"/>
      <c r="RHU3" s="80"/>
      <c r="RHV3" s="80"/>
      <c r="RHW3" s="80"/>
      <c r="RHX3" s="80"/>
      <c r="RHY3" s="80"/>
      <c r="RHZ3" s="80"/>
      <c r="RIA3" s="80"/>
      <c r="RIB3" s="80"/>
      <c r="RIC3" s="80"/>
      <c r="RID3" s="80"/>
      <c r="RIE3" s="80"/>
      <c r="RIF3" s="80"/>
      <c r="RIG3" s="80"/>
      <c r="RIH3" s="80"/>
      <c r="RII3" s="80"/>
      <c r="RIJ3" s="80"/>
      <c r="RIK3" s="80"/>
      <c r="RIL3" s="80"/>
      <c r="RIM3" s="80"/>
      <c r="RIN3" s="80"/>
      <c r="RIO3" s="80"/>
      <c r="RIP3" s="80"/>
      <c r="RIQ3" s="80"/>
      <c r="RIR3" s="80"/>
      <c r="RIS3" s="80"/>
      <c r="RIT3" s="80"/>
      <c r="RIU3" s="80"/>
      <c r="RIV3" s="80"/>
      <c r="RIW3" s="80"/>
      <c r="RIX3" s="80"/>
      <c r="RIY3" s="80"/>
      <c r="RIZ3" s="80"/>
      <c r="RJA3" s="80"/>
      <c r="RJB3" s="80"/>
      <c r="RJC3" s="80"/>
      <c r="RJD3" s="80"/>
      <c r="RJE3" s="80"/>
      <c r="RJF3" s="80"/>
      <c r="RJG3" s="80"/>
      <c r="RJH3" s="80"/>
      <c r="RJI3" s="80"/>
      <c r="RJJ3" s="80"/>
      <c r="RJK3" s="80"/>
      <c r="RJL3" s="80"/>
      <c r="RJM3" s="80"/>
      <c r="RJN3" s="80"/>
      <c r="RJO3" s="80"/>
      <c r="RJP3" s="80"/>
      <c r="RJQ3" s="80"/>
      <c r="RJR3" s="80"/>
      <c r="RJS3" s="80"/>
      <c r="RJT3" s="80"/>
      <c r="RJU3" s="80"/>
      <c r="RJV3" s="80"/>
      <c r="RJW3" s="80"/>
      <c r="RJX3" s="80"/>
      <c r="RJY3" s="80"/>
      <c r="RJZ3" s="80"/>
      <c r="RKA3" s="80"/>
      <c r="RKB3" s="80"/>
      <c r="RKC3" s="80"/>
      <c r="RKD3" s="80"/>
      <c r="RKE3" s="80"/>
      <c r="RKF3" s="80"/>
      <c r="RKG3" s="80"/>
      <c r="RKH3" s="80"/>
      <c r="RKI3" s="80"/>
      <c r="RKJ3" s="80"/>
      <c r="RKK3" s="80"/>
      <c r="RKL3" s="80"/>
      <c r="RKM3" s="80"/>
      <c r="RKN3" s="80"/>
      <c r="RKO3" s="80"/>
      <c r="RKP3" s="80"/>
      <c r="RKQ3" s="80"/>
      <c r="RKR3" s="80"/>
      <c r="RKS3" s="80"/>
      <c r="RKT3" s="80"/>
      <c r="RKU3" s="80"/>
      <c r="RKV3" s="80"/>
      <c r="RKW3" s="80"/>
      <c r="RKX3" s="80"/>
      <c r="RKY3" s="80"/>
      <c r="RKZ3" s="80"/>
      <c r="RLA3" s="80"/>
      <c r="RLB3" s="80"/>
      <c r="RLC3" s="80"/>
      <c r="RLD3" s="80"/>
      <c r="RLE3" s="80"/>
      <c r="RLF3" s="80"/>
      <c r="RLG3" s="80"/>
      <c r="RLH3" s="80"/>
      <c r="RLI3" s="80"/>
      <c r="RLJ3" s="80"/>
      <c r="RLK3" s="80"/>
      <c r="RLL3" s="80"/>
      <c r="RLM3" s="80"/>
      <c r="RLN3" s="80"/>
      <c r="RLO3" s="80"/>
      <c r="RLP3" s="80"/>
      <c r="RLQ3" s="80"/>
      <c r="RLR3" s="80"/>
      <c r="RLS3" s="80"/>
      <c r="RLT3" s="80"/>
      <c r="RLU3" s="80"/>
      <c r="RLV3" s="80"/>
      <c r="RLW3" s="80"/>
      <c r="RLX3" s="80"/>
      <c r="RLY3" s="80"/>
      <c r="RLZ3" s="80"/>
      <c r="RMA3" s="80"/>
      <c r="RMB3" s="80"/>
      <c r="RMC3" s="80"/>
      <c r="RMD3" s="80"/>
      <c r="RME3" s="80"/>
      <c r="RMF3" s="80"/>
      <c r="RMG3" s="80"/>
      <c r="RMH3" s="80"/>
      <c r="RMI3" s="80"/>
      <c r="RMJ3" s="80"/>
      <c r="RMK3" s="80"/>
      <c r="RML3" s="80"/>
      <c r="RMM3" s="80"/>
      <c r="RMN3" s="80"/>
      <c r="RMO3" s="80"/>
      <c r="RMP3" s="80"/>
      <c r="RMQ3" s="80"/>
      <c r="RMR3" s="80"/>
      <c r="RMS3" s="80"/>
      <c r="RMT3" s="80"/>
      <c r="RMU3" s="80"/>
      <c r="RMV3" s="80"/>
      <c r="RMW3" s="80"/>
      <c r="RMX3" s="80"/>
      <c r="RMY3" s="80"/>
      <c r="RMZ3" s="80"/>
      <c r="RNA3" s="80"/>
      <c r="RNB3" s="80"/>
      <c r="RNC3" s="80"/>
      <c r="RND3" s="80"/>
      <c r="RNE3" s="80"/>
      <c r="RNF3" s="80"/>
      <c r="RNG3" s="80"/>
      <c r="RNH3" s="80"/>
      <c r="RNI3" s="80"/>
      <c r="RNJ3" s="80"/>
      <c r="RNK3" s="80"/>
      <c r="RNL3" s="80"/>
      <c r="RNM3" s="80"/>
      <c r="RNN3" s="80"/>
      <c r="RNO3" s="80"/>
      <c r="RNP3" s="80"/>
      <c r="RNQ3" s="80"/>
      <c r="RNR3" s="80"/>
      <c r="RNS3" s="80"/>
      <c r="RNT3" s="80"/>
      <c r="RNU3" s="80"/>
      <c r="RNV3" s="80"/>
      <c r="RNW3" s="80"/>
      <c r="RNX3" s="80"/>
      <c r="RNY3" s="80"/>
      <c r="RNZ3" s="80"/>
      <c r="ROA3" s="80"/>
      <c r="ROB3" s="80"/>
      <c r="ROC3" s="80"/>
      <c r="ROD3" s="80"/>
      <c r="ROE3" s="80"/>
      <c r="ROF3" s="80"/>
      <c r="ROG3" s="80"/>
      <c r="ROH3" s="80"/>
      <c r="ROI3" s="80"/>
      <c r="ROJ3" s="80"/>
      <c r="ROK3" s="80"/>
      <c r="ROL3" s="80"/>
      <c r="ROM3" s="80"/>
      <c r="RON3" s="80"/>
      <c r="ROO3" s="80"/>
      <c r="ROP3" s="80"/>
      <c r="ROQ3" s="80"/>
      <c r="ROR3" s="80"/>
      <c r="ROS3" s="80"/>
      <c r="ROT3" s="80"/>
      <c r="ROU3" s="80"/>
      <c r="ROV3" s="80"/>
      <c r="ROW3" s="80"/>
      <c r="ROX3" s="80"/>
      <c r="ROY3" s="80"/>
      <c r="ROZ3" s="80"/>
      <c r="RPA3" s="80"/>
      <c r="RPB3" s="80"/>
      <c r="RPC3" s="80"/>
      <c r="RPD3" s="80"/>
      <c r="RPE3" s="80"/>
      <c r="RPF3" s="80"/>
      <c r="RPG3" s="80"/>
      <c r="RPH3" s="80"/>
      <c r="RPI3" s="80"/>
      <c r="RPJ3" s="80"/>
      <c r="RPK3" s="80"/>
      <c r="RPL3" s="80"/>
      <c r="RPM3" s="80"/>
      <c r="RPN3" s="80"/>
      <c r="RPO3" s="80"/>
      <c r="RPP3" s="80"/>
      <c r="RPQ3" s="80"/>
      <c r="RPR3" s="80"/>
      <c r="RPS3" s="80"/>
      <c r="RPT3" s="80"/>
      <c r="RPU3" s="80"/>
      <c r="RPV3" s="80"/>
      <c r="RPW3" s="80"/>
      <c r="RPX3" s="80"/>
      <c r="RPY3" s="80"/>
      <c r="RPZ3" s="80"/>
      <c r="RQA3" s="80"/>
      <c r="RQB3" s="80"/>
      <c r="RQC3" s="80"/>
      <c r="RQD3" s="80"/>
      <c r="RQE3" s="80"/>
      <c r="RQF3" s="80"/>
      <c r="RQG3" s="80"/>
      <c r="RQH3" s="80"/>
      <c r="RQI3" s="80"/>
      <c r="RQJ3" s="80"/>
      <c r="RQK3" s="80"/>
      <c r="RQL3" s="80"/>
      <c r="RQM3" s="80"/>
      <c r="RQN3" s="80"/>
      <c r="RQO3" s="80"/>
      <c r="RQP3" s="80"/>
      <c r="RQQ3" s="80"/>
      <c r="RQR3" s="80"/>
      <c r="RQS3" s="80"/>
      <c r="RQT3" s="80"/>
      <c r="RQU3" s="80"/>
      <c r="RQV3" s="80"/>
      <c r="RQW3" s="80"/>
      <c r="RQX3" s="80"/>
      <c r="RQY3" s="80"/>
      <c r="RQZ3" s="80"/>
      <c r="RRA3" s="80"/>
      <c r="RRB3" s="80"/>
      <c r="RRC3" s="80"/>
      <c r="RRD3" s="80"/>
      <c r="RRE3" s="80"/>
      <c r="RRF3" s="80"/>
      <c r="RRG3" s="80"/>
      <c r="RRH3" s="80"/>
      <c r="RRI3" s="80"/>
      <c r="RRJ3" s="80"/>
      <c r="RRK3" s="80"/>
      <c r="RRL3" s="80"/>
      <c r="RRM3" s="80"/>
      <c r="RRN3" s="80"/>
      <c r="RRO3" s="80"/>
      <c r="RRP3" s="80"/>
      <c r="RRQ3" s="80"/>
      <c r="RRR3" s="80"/>
      <c r="RRS3" s="80"/>
      <c r="RRT3" s="80"/>
      <c r="RRU3" s="80"/>
      <c r="RRV3" s="80"/>
      <c r="RRW3" s="80"/>
      <c r="RRX3" s="80"/>
      <c r="RRY3" s="80"/>
      <c r="RRZ3" s="80"/>
      <c r="RSA3" s="80"/>
      <c r="RSB3" s="80"/>
      <c r="RSC3" s="80"/>
      <c r="RSD3" s="80"/>
      <c r="RSE3" s="80"/>
      <c r="RSF3" s="80"/>
      <c r="RSG3" s="80"/>
      <c r="RSH3" s="80"/>
      <c r="RSI3" s="80"/>
      <c r="RSJ3" s="80"/>
      <c r="RSK3" s="80"/>
      <c r="RSL3" s="80"/>
      <c r="RSM3" s="80"/>
      <c r="RSN3" s="80"/>
      <c r="RSO3" s="80"/>
      <c r="RSP3" s="80"/>
      <c r="RSQ3" s="80"/>
      <c r="RSR3" s="80"/>
      <c r="RSS3" s="80"/>
      <c r="RST3" s="80"/>
      <c r="RSU3" s="80"/>
      <c r="RSV3" s="80"/>
      <c r="RSW3" s="80"/>
      <c r="RSX3" s="80"/>
      <c r="RSY3" s="80"/>
      <c r="RSZ3" s="80"/>
      <c r="RTA3" s="80"/>
      <c r="RTB3" s="80"/>
      <c r="RTC3" s="80"/>
      <c r="RTD3" s="80"/>
      <c r="RTE3" s="80"/>
      <c r="RTF3" s="80"/>
      <c r="RTG3" s="80"/>
      <c r="RTH3" s="80"/>
      <c r="RTI3" s="80"/>
      <c r="RTJ3" s="80"/>
      <c r="RTK3" s="80"/>
      <c r="RTL3" s="80"/>
      <c r="RTM3" s="80"/>
      <c r="RTN3" s="80"/>
      <c r="RTO3" s="80"/>
      <c r="RTP3" s="80"/>
      <c r="RTQ3" s="80"/>
      <c r="RTR3" s="80"/>
      <c r="RTS3" s="80"/>
      <c r="RTT3" s="80"/>
      <c r="RTU3" s="80"/>
      <c r="RTV3" s="80"/>
      <c r="RTW3" s="80"/>
      <c r="RTX3" s="80"/>
      <c r="RTY3" s="80"/>
      <c r="RTZ3" s="80"/>
      <c r="RUA3" s="80"/>
      <c r="RUB3" s="80"/>
      <c r="RUC3" s="80"/>
      <c r="RUD3" s="80"/>
      <c r="RUE3" s="80"/>
      <c r="RUF3" s="80"/>
      <c r="RUG3" s="80"/>
      <c r="RUH3" s="80"/>
      <c r="RUI3" s="80"/>
      <c r="RUJ3" s="80"/>
      <c r="RUK3" s="80"/>
      <c r="RUL3" s="80"/>
      <c r="RUM3" s="80"/>
      <c r="RUN3" s="80"/>
      <c r="RUO3" s="80"/>
      <c r="RUP3" s="80"/>
      <c r="RUQ3" s="80"/>
      <c r="RUR3" s="80"/>
      <c r="RUS3" s="80"/>
      <c r="RUT3" s="80"/>
      <c r="RUU3" s="80"/>
      <c r="RUV3" s="80"/>
      <c r="RUW3" s="80"/>
      <c r="RUX3" s="80"/>
      <c r="RUY3" s="80"/>
      <c r="RUZ3" s="80"/>
      <c r="RVA3" s="80"/>
      <c r="RVB3" s="80"/>
      <c r="RVC3" s="80"/>
      <c r="RVD3" s="80"/>
      <c r="RVE3" s="80"/>
      <c r="RVF3" s="80"/>
      <c r="RVG3" s="80"/>
      <c r="RVH3" s="80"/>
      <c r="RVI3" s="80"/>
      <c r="RVJ3" s="80"/>
      <c r="RVK3" s="80"/>
      <c r="RVL3" s="80"/>
      <c r="RVM3" s="80"/>
      <c r="RVN3" s="80"/>
      <c r="RVO3" s="80"/>
      <c r="RVP3" s="80"/>
      <c r="RVQ3" s="80"/>
      <c r="RVR3" s="80"/>
      <c r="RVS3" s="80"/>
      <c r="RVT3" s="80"/>
      <c r="RVU3" s="80"/>
      <c r="RVV3" s="80"/>
      <c r="RVW3" s="80"/>
      <c r="RVX3" s="80"/>
      <c r="RVY3" s="80"/>
      <c r="RVZ3" s="80"/>
      <c r="RWA3" s="80"/>
      <c r="RWB3" s="80"/>
      <c r="RWC3" s="80"/>
      <c r="RWD3" s="80"/>
      <c r="RWE3" s="80"/>
      <c r="RWF3" s="80"/>
      <c r="RWG3" s="80"/>
      <c r="RWH3" s="80"/>
      <c r="RWI3" s="80"/>
      <c r="RWJ3" s="80"/>
      <c r="RWK3" s="80"/>
      <c r="RWL3" s="80"/>
      <c r="RWM3" s="80"/>
      <c r="RWN3" s="80"/>
      <c r="RWO3" s="80"/>
      <c r="RWP3" s="80"/>
      <c r="RWQ3" s="80"/>
      <c r="RWR3" s="80"/>
      <c r="RWS3" s="80"/>
      <c r="RWT3" s="80"/>
      <c r="RWU3" s="80"/>
      <c r="RWV3" s="80"/>
      <c r="RWW3" s="80"/>
      <c r="RWX3" s="80"/>
      <c r="RWY3" s="80"/>
      <c r="RWZ3" s="80"/>
      <c r="RXA3" s="80"/>
      <c r="RXB3" s="80"/>
      <c r="RXC3" s="80"/>
      <c r="RXD3" s="80"/>
      <c r="RXE3" s="80"/>
      <c r="RXF3" s="80"/>
      <c r="RXG3" s="80"/>
      <c r="RXH3" s="80"/>
      <c r="RXI3" s="80"/>
      <c r="RXJ3" s="80"/>
      <c r="RXK3" s="80"/>
      <c r="RXL3" s="80"/>
      <c r="RXM3" s="80"/>
      <c r="RXN3" s="80"/>
      <c r="RXO3" s="80"/>
      <c r="RXP3" s="80"/>
      <c r="RXQ3" s="80"/>
      <c r="RXR3" s="80"/>
      <c r="RXS3" s="80"/>
      <c r="RXT3" s="80"/>
      <c r="RXU3" s="80"/>
      <c r="RXV3" s="80"/>
      <c r="RXW3" s="80"/>
      <c r="RXX3" s="80"/>
      <c r="RXY3" s="80"/>
      <c r="RXZ3" s="80"/>
      <c r="RYA3" s="80"/>
      <c r="RYB3" s="80"/>
      <c r="RYC3" s="80"/>
      <c r="RYD3" s="80"/>
      <c r="RYE3" s="80"/>
      <c r="RYF3" s="80"/>
      <c r="RYG3" s="80"/>
      <c r="RYH3" s="80"/>
      <c r="RYI3" s="80"/>
      <c r="RYJ3" s="80"/>
      <c r="RYK3" s="80"/>
      <c r="RYL3" s="80"/>
      <c r="RYM3" s="80"/>
      <c r="RYN3" s="80"/>
      <c r="RYO3" s="80"/>
      <c r="RYP3" s="80"/>
      <c r="RYQ3" s="80"/>
      <c r="RYR3" s="80"/>
      <c r="RYS3" s="80"/>
      <c r="RYT3" s="80"/>
      <c r="RYU3" s="80"/>
      <c r="RYV3" s="80"/>
      <c r="RYW3" s="80"/>
      <c r="RYX3" s="80"/>
      <c r="RYY3" s="80"/>
      <c r="RYZ3" s="80"/>
      <c r="RZA3" s="80"/>
      <c r="RZB3" s="80"/>
      <c r="RZC3" s="80"/>
      <c r="RZD3" s="80"/>
      <c r="RZE3" s="80"/>
      <c r="RZF3" s="80"/>
      <c r="RZG3" s="80"/>
      <c r="RZH3" s="80"/>
      <c r="RZI3" s="80"/>
      <c r="RZJ3" s="80"/>
      <c r="RZK3" s="80"/>
      <c r="RZL3" s="80"/>
      <c r="RZM3" s="80"/>
      <c r="RZN3" s="80"/>
      <c r="RZO3" s="80"/>
      <c r="RZP3" s="80"/>
      <c r="RZQ3" s="80"/>
      <c r="RZR3" s="80"/>
      <c r="RZS3" s="80"/>
      <c r="RZT3" s="80"/>
      <c r="RZU3" s="80"/>
      <c r="RZV3" s="80"/>
      <c r="RZW3" s="80"/>
      <c r="RZX3" s="80"/>
      <c r="RZY3" s="80"/>
      <c r="RZZ3" s="80"/>
      <c r="SAA3" s="80"/>
      <c r="SAB3" s="80"/>
      <c r="SAC3" s="80"/>
      <c r="SAD3" s="80"/>
      <c r="SAE3" s="80"/>
      <c r="SAF3" s="80"/>
      <c r="SAG3" s="80"/>
      <c r="SAH3" s="80"/>
      <c r="SAI3" s="80"/>
      <c r="SAJ3" s="80"/>
      <c r="SAK3" s="80"/>
      <c r="SAL3" s="80"/>
      <c r="SAM3" s="80"/>
      <c r="SAN3" s="80"/>
      <c r="SAO3" s="80"/>
      <c r="SAP3" s="80"/>
      <c r="SAQ3" s="80"/>
      <c r="SAR3" s="80"/>
      <c r="SAS3" s="80"/>
      <c r="SAT3" s="80"/>
      <c r="SAU3" s="80"/>
      <c r="SAV3" s="80"/>
      <c r="SAW3" s="80"/>
      <c r="SAX3" s="80"/>
      <c r="SAY3" s="80"/>
      <c r="SAZ3" s="80"/>
      <c r="SBA3" s="80"/>
      <c r="SBB3" s="80"/>
      <c r="SBC3" s="80"/>
      <c r="SBD3" s="80"/>
      <c r="SBE3" s="80"/>
      <c r="SBF3" s="80"/>
      <c r="SBG3" s="80"/>
      <c r="SBH3" s="80"/>
      <c r="SBI3" s="80"/>
      <c r="SBJ3" s="80"/>
      <c r="SBK3" s="80"/>
      <c r="SBL3" s="80"/>
      <c r="SBM3" s="80"/>
      <c r="SBN3" s="80"/>
      <c r="SBO3" s="80"/>
      <c r="SBP3" s="80"/>
      <c r="SBQ3" s="80"/>
      <c r="SBR3" s="80"/>
      <c r="SBS3" s="80"/>
      <c r="SBT3" s="80"/>
      <c r="SBU3" s="80"/>
      <c r="SBV3" s="80"/>
      <c r="SBW3" s="80"/>
      <c r="SBX3" s="80"/>
      <c r="SBY3" s="80"/>
      <c r="SBZ3" s="80"/>
      <c r="SCA3" s="80"/>
      <c r="SCB3" s="80"/>
      <c r="SCC3" s="80"/>
      <c r="SCD3" s="80"/>
      <c r="SCE3" s="80"/>
      <c r="SCF3" s="80"/>
      <c r="SCG3" s="80"/>
      <c r="SCH3" s="80"/>
      <c r="SCI3" s="80"/>
      <c r="SCJ3" s="80"/>
      <c r="SCK3" s="80"/>
      <c r="SCL3" s="80"/>
      <c r="SCM3" s="80"/>
      <c r="SCN3" s="80"/>
      <c r="SCO3" s="80"/>
      <c r="SCP3" s="80"/>
      <c r="SCQ3" s="80"/>
      <c r="SCR3" s="80"/>
      <c r="SCS3" s="80"/>
      <c r="SCT3" s="80"/>
      <c r="SCU3" s="80"/>
      <c r="SCV3" s="80"/>
      <c r="SCW3" s="80"/>
      <c r="SCX3" s="80"/>
      <c r="SCY3" s="80"/>
      <c r="SCZ3" s="80"/>
      <c r="SDA3" s="80"/>
      <c r="SDB3" s="80"/>
      <c r="SDC3" s="80"/>
      <c r="SDD3" s="80"/>
      <c r="SDE3" s="80"/>
      <c r="SDF3" s="80"/>
      <c r="SDG3" s="80"/>
      <c r="SDH3" s="80"/>
      <c r="SDI3" s="80"/>
      <c r="SDJ3" s="80"/>
      <c r="SDK3" s="80"/>
      <c r="SDL3" s="80"/>
      <c r="SDM3" s="80"/>
      <c r="SDN3" s="80"/>
      <c r="SDO3" s="80"/>
      <c r="SDP3" s="80"/>
      <c r="SDQ3" s="80"/>
      <c r="SDR3" s="80"/>
      <c r="SDS3" s="80"/>
      <c r="SDT3" s="80"/>
      <c r="SDU3" s="80"/>
      <c r="SDV3" s="80"/>
      <c r="SDW3" s="80"/>
      <c r="SDX3" s="80"/>
      <c r="SDY3" s="80"/>
      <c r="SDZ3" s="80"/>
      <c r="SEA3" s="80"/>
      <c r="SEB3" s="80"/>
      <c r="SEC3" s="80"/>
      <c r="SED3" s="80"/>
      <c r="SEE3" s="80"/>
      <c r="SEF3" s="80"/>
      <c r="SEG3" s="80"/>
      <c r="SEH3" s="80"/>
      <c r="SEI3" s="80"/>
      <c r="SEJ3" s="80"/>
      <c r="SEK3" s="80"/>
      <c r="SEL3" s="80"/>
      <c r="SEM3" s="80"/>
      <c r="SEN3" s="80"/>
      <c r="SEO3" s="80"/>
      <c r="SEP3" s="80"/>
      <c r="SEQ3" s="80"/>
      <c r="SER3" s="80"/>
      <c r="SES3" s="80"/>
      <c r="SET3" s="80"/>
      <c r="SEU3" s="80"/>
      <c r="SEV3" s="80"/>
      <c r="SEW3" s="80"/>
      <c r="SEX3" s="80"/>
      <c r="SEY3" s="80"/>
      <c r="SEZ3" s="80"/>
      <c r="SFA3" s="80"/>
      <c r="SFB3" s="80"/>
      <c r="SFC3" s="80"/>
      <c r="SFD3" s="80"/>
      <c r="SFE3" s="80"/>
      <c r="SFF3" s="80"/>
      <c r="SFG3" s="80"/>
      <c r="SFH3" s="80"/>
      <c r="SFI3" s="80"/>
      <c r="SFJ3" s="80"/>
      <c r="SFK3" s="80"/>
      <c r="SFL3" s="80"/>
      <c r="SFM3" s="80"/>
      <c r="SFN3" s="80"/>
      <c r="SFO3" s="80"/>
      <c r="SFP3" s="80"/>
      <c r="SFQ3" s="80"/>
      <c r="SFR3" s="80"/>
      <c r="SFS3" s="80"/>
      <c r="SFT3" s="80"/>
      <c r="SFU3" s="80"/>
      <c r="SFV3" s="80"/>
      <c r="SFW3" s="80"/>
      <c r="SFX3" s="80"/>
      <c r="SFY3" s="80"/>
      <c r="SFZ3" s="80"/>
      <c r="SGA3" s="80"/>
      <c r="SGB3" s="80"/>
      <c r="SGC3" s="80"/>
      <c r="SGD3" s="80"/>
      <c r="SGE3" s="80"/>
      <c r="SGF3" s="80"/>
      <c r="SGG3" s="80"/>
      <c r="SGH3" s="80"/>
      <c r="SGI3" s="80"/>
      <c r="SGJ3" s="80"/>
      <c r="SGK3" s="80"/>
      <c r="SGL3" s="80"/>
      <c r="SGM3" s="80"/>
      <c r="SGN3" s="80"/>
      <c r="SGO3" s="80"/>
      <c r="SGP3" s="80"/>
      <c r="SGQ3" s="80"/>
      <c r="SGR3" s="80"/>
      <c r="SGS3" s="80"/>
      <c r="SGT3" s="80"/>
      <c r="SGU3" s="80"/>
      <c r="SGV3" s="80"/>
      <c r="SGW3" s="80"/>
      <c r="SGX3" s="80"/>
      <c r="SGY3" s="80"/>
      <c r="SGZ3" s="80"/>
      <c r="SHA3" s="80"/>
      <c r="SHB3" s="80"/>
      <c r="SHC3" s="80"/>
      <c r="SHD3" s="80"/>
      <c r="SHE3" s="80"/>
      <c r="SHF3" s="80"/>
      <c r="SHG3" s="80"/>
      <c r="SHH3" s="80"/>
      <c r="SHI3" s="80"/>
      <c r="SHJ3" s="80"/>
      <c r="SHK3" s="80"/>
      <c r="SHL3" s="80"/>
      <c r="SHM3" s="80"/>
      <c r="SHN3" s="80"/>
      <c r="SHO3" s="80"/>
      <c r="SHP3" s="80"/>
      <c r="SHQ3" s="80"/>
      <c r="SHR3" s="80"/>
      <c r="SHS3" s="80"/>
      <c r="SHT3" s="80"/>
      <c r="SHU3" s="80"/>
      <c r="SHV3" s="80"/>
      <c r="SHW3" s="80"/>
      <c r="SHX3" s="80"/>
      <c r="SHY3" s="80"/>
      <c r="SHZ3" s="80"/>
      <c r="SIA3" s="80"/>
      <c r="SIB3" s="80"/>
      <c r="SIC3" s="80"/>
      <c r="SID3" s="80"/>
      <c r="SIE3" s="80"/>
      <c r="SIF3" s="80"/>
      <c r="SIG3" s="80"/>
      <c r="SIH3" s="80"/>
      <c r="SII3" s="80"/>
      <c r="SIJ3" s="80"/>
      <c r="SIK3" s="80"/>
      <c r="SIL3" s="80"/>
      <c r="SIM3" s="80"/>
      <c r="SIN3" s="80"/>
      <c r="SIO3" s="80"/>
      <c r="SIP3" s="80"/>
      <c r="SIQ3" s="80"/>
      <c r="SIR3" s="80"/>
      <c r="SIS3" s="80"/>
      <c r="SIT3" s="80"/>
      <c r="SIU3" s="80"/>
      <c r="SIV3" s="80"/>
      <c r="SIW3" s="80"/>
      <c r="SIX3" s="80"/>
      <c r="SIY3" s="80"/>
      <c r="SIZ3" s="80"/>
      <c r="SJA3" s="80"/>
      <c r="SJB3" s="80"/>
      <c r="SJC3" s="80"/>
      <c r="SJD3" s="80"/>
      <c r="SJE3" s="80"/>
      <c r="SJF3" s="80"/>
      <c r="SJG3" s="80"/>
      <c r="SJH3" s="80"/>
      <c r="SJI3" s="80"/>
      <c r="SJJ3" s="80"/>
      <c r="SJK3" s="80"/>
      <c r="SJL3" s="80"/>
      <c r="SJM3" s="80"/>
      <c r="SJN3" s="80"/>
      <c r="SJO3" s="80"/>
      <c r="SJP3" s="80"/>
      <c r="SJQ3" s="80"/>
      <c r="SJR3" s="80"/>
      <c r="SJS3" s="80"/>
      <c r="SJT3" s="80"/>
      <c r="SJU3" s="80"/>
      <c r="SJV3" s="80"/>
      <c r="SJW3" s="80"/>
      <c r="SJX3" s="80"/>
      <c r="SJY3" s="80"/>
      <c r="SJZ3" s="80"/>
      <c r="SKA3" s="80"/>
      <c r="SKB3" s="80"/>
      <c r="SKC3" s="80"/>
      <c r="SKD3" s="80"/>
      <c r="SKE3" s="80"/>
      <c r="SKF3" s="80"/>
      <c r="SKG3" s="80"/>
      <c r="SKH3" s="80"/>
      <c r="SKI3" s="80"/>
      <c r="SKJ3" s="80"/>
      <c r="SKK3" s="80"/>
      <c r="SKL3" s="80"/>
      <c r="SKM3" s="80"/>
      <c r="SKN3" s="80"/>
      <c r="SKO3" s="80"/>
      <c r="SKP3" s="80"/>
      <c r="SKQ3" s="80"/>
      <c r="SKR3" s="80"/>
      <c r="SKS3" s="80"/>
      <c r="SKT3" s="80"/>
      <c r="SKU3" s="80"/>
      <c r="SKV3" s="80"/>
      <c r="SKW3" s="80"/>
      <c r="SKX3" s="80"/>
      <c r="SKY3" s="80"/>
      <c r="SKZ3" s="80"/>
      <c r="SLA3" s="80"/>
      <c r="SLB3" s="80"/>
      <c r="SLC3" s="80"/>
      <c r="SLD3" s="80"/>
      <c r="SLE3" s="80"/>
      <c r="SLF3" s="80"/>
      <c r="SLG3" s="80"/>
      <c r="SLH3" s="80"/>
      <c r="SLI3" s="80"/>
      <c r="SLJ3" s="80"/>
      <c r="SLK3" s="80"/>
      <c r="SLL3" s="80"/>
      <c r="SLM3" s="80"/>
      <c r="SLN3" s="80"/>
      <c r="SLO3" s="80"/>
      <c r="SLP3" s="80"/>
      <c r="SLQ3" s="80"/>
      <c r="SLR3" s="80"/>
      <c r="SLS3" s="80"/>
      <c r="SLT3" s="80"/>
      <c r="SLU3" s="80"/>
      <c r="SLV3" s="80"/>
      <c r="SLW3" s="80"/>
      <c r="SLX3" s="80"/>
      <c r="SLY3" s="80"/>
      <c r="SLZ3" s="80"/>
      <c r="SMA3" s="80"/>
      <c r="SMB3" s="80"/>
      <c r="SMC3" s="80"/>
      <c r="SMD3" s="80"/>
      <c r="SME3" s="80"/>
      <c r="SMF3" s="80"/>
      <c r="SMG3" s="80"/>
      <c r="SMH3" s="80"/>
      <c r="SMI3" s="80"/>
      <c r="SMJ3" s="80"/>
      <c r="SMK3" s="80"/>
      <c r="SML3" s="80"/>
      <c r="SMM3" s="80"/>
      <c r="SMN3" s="80"/>
      <c r="SMO3" s="80"/>
      <c r="SMP3" s="80"/>
      <c r="SMQ3" s="80"/>
      <c r="SMR3" s="80"/>
      <c r="SMS3" s="80"/>
      <c r="SMT3" s="80"/>
      <c r="SMU3" s="80"/>
      <c r="SMV3" s="80"/>
      <c r="SMW3" s="80"/>
      <c r="SMX3" s="80"/>
      <c r="SMY3" s="80"/>
      <c r="SMZ3" s="80"/>
      <c r="SNA3" s="80"/>
      <c r="SNB3" s="80"/>
      <c r="SNC3" s="80"/>
      <c r="SND3" s="80"/>
      <c r="SNE3" s="80"/>
      <c r="SNF3" s="80"/>
      <c r="SNG3" s="80"/>
      <c r="SNH3" s="80"/>
      <c r="SNI3" s="80"/>
      <c r="SNJ3" s="80"/>
      <c r="SNK3" s="80"/>
      <c r="SNL3" s="80"/>
      <c r="SNM3" s="80"/>
      <c r="SNN3" s="80"/>
      <c r="SNO3" s="80"/>
      <c r="SNP3" s="80"/>
      <c r="SNQ3" s="80"/>
      <c r="SNR3" s="80"/>
      <c r="SNS3" s="80"/>
      <c r="SNT3" s="80"/>
      <c r="SNU3" s="80"/>
      <c r="SNV3" s="80"/>
      <c r="SNW3" s="80"/>
      <c r="SNX3" s="80"/>
      <c r="SNY3" s="80"/>
      <c r="SNZ3" s="80"/>
      <c r="SOA3" s="80"/>
      <c r="SOB3" s="80"/>
      <c r="SOC3" s="80"/>
      <c r="SOD3" s="80"/>
      <c r="SOE3" s="80"/>
      <c r="SOF3" s="80"/>
      <c r="SOG3" s="80"/>
      <c r="SOH3" s="80"/>
      <c r="SOI3" s="80"/>
      <c r="SOJ3" s="80"/>
      <c r="SOK3" s="80"/>
      <c r="SOL3" s="80"/>
      <c r="SOM3" s="80"/>
      <c r="SON3" s="80"/>
      <c r="SOO3" s="80"/>
      <c r="SOP3" s="80"/>
      <c r="SOQ3" s="80"/>
      <c r="SOR3" s="80"/>
      <c r="SOS3" s="80"/>
      <c r="SOT3" s="80"/>
      <c r="SOU3" s="80"/>
      <c r="SOV3" s="80"/>
      <c r="SOW3" s="80"/>
      <c r="SOX3" s="80"/>
      <c r="SOY3" s="80"/>
      <c r="SOZ3" s="80"/>
      <c r="SPA3" s="80"/>
      <c r="SPB3" s="80"/>
      <c r="SPC3" s="80"/>
      <c r="SPD3" s="80"/>
      <c r="SPE3" s="80"/>
      <c r="SPF3" s="80"/>
      <c r="SPG3" s="80"/>
      <c r="SPH3" s="80"/>
      <c r="SPI3" s="80"/>
      <c r="SPJ3" s="80"/>
      <c r="SPK3" s="80"/>
      <c r="SPL3" s="80"/>
      <c r="SPM3" s="80"/>
      <c r="SPN3" s="80"/>
      <c r="SPO3" s="80"/>
      <c r="SPP3" s="80"/>
      <c r="SPQ3" s="80"/>
      <c r="SPR3" s="80"/>
      <c r="SPS3" s="80"/>
      <c r="SPT3" s="80"/>
      <c r="SPU3" s="80"/>
      <c r="SPV3" s="80"/>
      <c r="SPW3" s="80"/>
      <c r="SPX3" s="80"/>
      <c r="SPY3" s="80"/>
      <c r="SPZ3" s="80"/>
      <c r="SQA3" s="80"/>
      <c r="SQB3" s="80"/>
      <c r="SQC3" s="80"/>
      <c r="SQD3" s="80"/>
      <c r="SQE3" s="80"/>
      <c r="SQF3" s="80"/>
      <c r="SQG3" s="80"/>
      <c r="SQH3" s="80"/>
      <c r="SQI3" s="80"/>
      <c r="SQJ3" s="80"/>
      <c r="SQK3" s="80"/>
      <c r="SQL3" s="80"/>
      <c r="SQM3" s="80"/>
      <c r="SQN3" s="80"/>
      <c r="SQO3" s="80"/>
      <c r="SQP3" s="80"/>
      <c r="SQQ3" s="80"/>
      <c r="SQR3" s="80"/>
      <c r="SQS3" s="80"/>
      <c r="SQT3" s="80"/>
      <c r="SQU3" s="80"/>
      <c r="SQV3" s="80"/>
      <c r="SQW3" s="80"/>
      <c r="SQX3" s="80"/>
      <c r="SQY3" s="80"/>
      <c r="SQZ3" s="80"/>
      <c r="SRA3" s="80"/>
      <c r="SRB3" s="80"/>
      <c r="SRC3" s="80"/>
      <c r="SRD3" s="80"/>
      <c r="SRE3" s="80"/>
      <c r="SRF3" s="80"/>
      <c r="SRG3" s="80"/>
      <c r="SRH3" s="80"/>
      <c r="SRI3" s="80"/>
      <c r="SRJ3" s="80"/>
      <c r="SRK3" s="80"/>
      <c r="SRL3" s="80"/>
      <c r="SRM3" s="80"/>
      <c r="SRN3" s="80"/>
      <c r="SRO3" s="80"/>
      <c r="SRP3" s="80"/>
      <c r="SRQ3" s="80"/>
      <c r="SRR3" s="80"/>
      <c r="SRS3" s="80"/>
      <c r="SRT3" s="80"/>
      <c r="SRU3" s="80"/>
      <c r="SRV3" s="80"/>
      <c r="SRW3" s="80"/>
      <c r="SRX3" s="80"/>
      <c r="SRY3" s="80"/>
      <c r="SRZ3" s="80"/>
      <c r="SSA3" s="80"/>
      <c r="SSB3" s="80"/>
      <c r="SSC3" s="80"/>
      <c r="SSD3" s="80"/>
      <c r="SSE3" s="80"/>
      <c r="SSF3" s="80"/>
      <c r="SSG3" s="80"/>
      <c r="SSH3" s="80"/>
      <c r="SSI3" s="80"/>
      <c r="SSJ3" s="80"/>
      <c r="SSK3" s="80"/>
      <c r="SSL3" s="80"/>
      <c r="SSM3" s="80"/>
      <c r="SSN3" s="80"/>
      <c r="SSO3" s="80"/>
      <c r="SSP3" s="80"/>
      <c r="SSQ3" s="80"/>
      <c r="SSR3" s="80"/>
      <c r="SSS3" s="80"/>
      <c r="SST3" s="80"/>
      <c r="SSU3" s="80"/>
      <c r="SSV3" s="80"/>
      <c r="SSW3" s="80"/>
      <c r="SSX3" s="80"/>
      <c r="SSY3" s="80"/>
      <c r="SSZ3" s="80"/>
      <c r="STA3" s="80"/>
      <c r="STB3" s="80"/>
      <c r="STC3" s="80"/>
      <c r="STD3" s="80"/>
      <c r="STE3" s="80"/>
      <c r="STF3" s="80"/>
      <c r="STG3" s="80"/>
      <c r="STH3" s="80"/>
      <c r="STI3" s="80"/>
      <c r="STJ3" s="80"/>
      <c r="STK3" s="80"/>
      <c r="STL3" s="80"/>
      <c r="STM3" s="80"/>
      <c r="STN3" s="80"/>
      <c r="STO3" s="80"/>
      <c r="STP3" s="80"/>
      <c r="STQ3" s="80"/>
      <c r="STR3" s="80"/>
      <c r="STS3" s="80"/>
      <c r="STT3" s="80"/>
      <c r="STU3" s="80"/>
      <c r="STV3" s="80"/>
      <c r="STW3" s="80"/>
      <c r="STX3" s="80"/>
      <c r="STY3" s="80"/>
      <c r="STZ3" s="80"/>
      <c r="SUA3" s="80"/>
      <c r="SUB3" s="80"/>
      <c r="SUC3" s="80"/>
      <c r="SUD3" s="80"/>
      <c r="SUE3" s="80"/>
      <c r="SUF3" s="80"/>
      <c r="SUG3" s="80"/>
      <c r="SUH3" s="80"/>
      <c r="SUI3" s="80"/>
      <c r="SUJ3" s="80"/>
      <c r="SUK3" s="80"/>
      <c r="SUL3" s="80"/>
      <c r="SUM3" s="80"/>
      <c r="SUN3" s="80"/>
      <c r="SUO3" s="80"/>
      <c r="SUP3" s="80"/>
      <c r="SUQ3" s="80"/>
      <c r="SUR3" s="80"/>
      <c r="SUS3" s="80"/>
      <c r="SUT3" s="80"/>
      <c r="SUU3" s="80"/>
      <c r="SUV3" s="80"/>
      <c r="SUW3" s="80"/>
      <c r="SUX3" s="80"/>
      <c r="SUY3" s="80"/>
      <c r="SUZ3" s="80"/>
      <c r="SVA3" s="80"/>
      <c r="SVB3" s="80"/>
      <c r="SVC3" s="80"/>
      <c r="SVD3" s="80"/>
      <c r="SVE3" s="80"/>
      <c r="SVF3" s="80"/>
      <c r="SVG3" s="80"/>
      <c r="SVH3" s="80"/>
      <c r="SVI3" s="80"/>
      <c r="SVJ3" s="80"/>
      <c r="SVK3" s="80"/>
      <c r="SVL3" s="80"/>
      <c r="SVM3" s="80"/>
      <c r="SVN3" s="80"/>
      <c r="SVO3" s="80"/>
      <c r="SVP3" s="80"/>
      <c r="SVQ3" s="80"/>
      <c r="SVR3" s="80"/>
      <c r="SVS3" s="80"/>
      <c r="SVT3" s="80"/>
      <c r="SVU3" s="80"/>
      <c r="SVV3" s="80"/>
      <c r="SVW3" s="80"/>
      <c r="SVX3" s="80"/>
      <c r="SVY3" s="80"/>
      <c r="SVZ3" s="80"/>
      <c r="SWA3" s="80"/>
      <c r="SWB3" s="80"/>
      <c r="SWC3" s="80"/>
      <c r="SWD3" s="80"/>
      <c r="SWE3" s="80"/>
      <c r="SWF3" s="80"/>
      <c r="SWG3" s="80"/>
      <c r="SWH3" s="80"/>
      <c r="SWI3" s="80"/>
      <c r="SWJ3" s="80"/>
      <c r="SWK3" s="80"/>
      <c r="SWL3" s="80"/>
      <c r="SWM3" s="80"/>
      <c r="SWN3" s="80"/>
      <c r="SWO3" s="80"/>
      <c r="SWP3" s="80"/>
      <c r="SWQ3" s="80"/>
      <c r="SWR3" s="80"/>
      <c r="SWS3" s="80"/>
      <c r="SWT3" s="80"/>
      <c r="SWU3" s="80"/>
      <c r="SWV3" s="80"/>
      <c r="SWW3" s="80"/>
      <c r="SWX3" s="80"/>
      <c r="SWY3" s="80"/>
      <c r="SWZ3" s="80"/>
      <c r="SXA3" s="80"/>
      <c r="SXB3" s="80"/>
      <c r="SXC3" s="80"/>
      <c r="SXD3" s="80"/>
      <c r="SXE3" s="80"/>
      <c r="SXF3" s="80"/>
      <c r="SXG3" s="80"/>
      <c r="SXH3" s="80"/>
      <c r="SXI3" s="80"/>
      <c r="SXJ3" s="80"/>
      <c r="SXK3" s="80"/>
      <c r="SXL3" s="80"/>
      <c r="SXM3" s="80"/>
      <c r="SXN3" s="80"/>
      <c r="SXO3" s="80"/>
      <c r="SXP3" s="80"/>
      <c r="SXQ3" s="80"/>
      <c r="SXR3" s="80"/>
      <c r="SXS3" s="80"/>
      <c r="SXT3" s="80"/>
      <c r="SXU3" s="80"/>
      <c r="SXV3" s="80"/>
      <c r="SXW3" s="80"/>
      <c r="SXX3" s="80"/>
      <c r="SXY3" s="80"/>
      <c r="SXZ3" s="80"/>
      <c r="SYA3" s="80"/>
      <c r="SYB3" s="80"/>
      <c r="SYC3" s="80"/>
      <c r="SYD3" s="80"/>
      <c r="SYE3" s="80"/>
      <c r="SYF3" s="80"/>
      <c r="SYG3" s="80"/>
      <c r="SYH3" s="80"/>
      <c r="SYI3" s="80"/>
      <c r="SYJ3" s="80"/>
      <c r="SYK3" s="80"/>
      <c r="SYL3" s="80"/>
      <c r="SYM3" s="80"/>
      <c r="SYN3" s="80"/>
      <c r="SYO3" s="80"/>
      <c r="SYP3" s="80"/>
      <c r="SYQ3" s="80"/>
      <c r="SYR3" s="80"/>
      <c r="SYS3" s="80"/>
      <c r="SYT3" s="80"/>
      <c r="SYU3" s="80"/>
      <c r="SYV3" s="80"/>
      <c r="SYW3" s="80"/>
      <c r="SYX3" s="80"/>
      <c r="SYY3" s="80"/>
      <c r="SYZ3" s="80"/>
      <c r="SZA3" s="80"/>
      <c r="SZB3" s="80"/>
      <c r="SZC3" s="80"/>
      <c r="SZD3" s="80"/>
      <c r="SZE3" s="80"/>
      <c r="SZF3" s="80"/>
      <c r="SZG3" s="80"/>
      <c r="SZH3" s="80"/>
      <c r="SZI3" s="80"/>
      <c r="SZJ3" s="80"/>
      <c r="SZK3" s="80"/>
      <c r="SZL3" s="80"/>
      <c r="SZM3" s="80"/>
      <c r="SZN3" s="80"/>
      <c r="SZO3" s="80"/>
      <c r="SZP3" s="80"/>
      <c r="SZQ3" s="80"/>
      <c r="SZR3" s="80"/>
      <c r="SZS3" s="80"/>
      <c r="SZT3" s="80"/>
      <c r="SZU3" s="80"/>
      <c r="SZV3" s="80"/>
      <c r="SZW3" s="80"/>
      <c r="SZX3" s="80"/>
      <c r="SZY3" s="80"/>
      <c r="SZZ3" s="80"/>
      <c r="TAA3" s="80"/>
      <c r="TAB3" s="80"/>
      <c r="TAC3" s="80"/>
      <c r="TAD3" s="80"/>
      <c r="TAE3" s="80"/>
      <c r="TAF3" s="80"/>
      <c r="TAG3" s="80"/>
      <c r="TAH3" s="80"/>
      <c r="TAI3" s="80"/>
      <c r="TAJ3" s="80"/>
      <c r="TAK3" s="80"/>
      <c r="TAL3" s="80"/>
      <c r="TAM3" s="80"/>
      <c r="TAN3" s="80"/>
      <c r="TAO3" s="80"/>
      <c r="TAP3" s="80"/>
      <c r="TAQ3" s="80"/>
      <c r="TAR3" s="80"/>
      <c r="TAS3" s="80"/>
      <c r="TAT3" s="80"/>
      <c r="TAU3" s="80"/>
      <c r="TAV3" s="80"/>
      <c r="TAW3" s="80"/>
      <c r="TAX3" s="80"/>
      <c r="TAY3" s="80"/>
      <c r="TAZ3" s="80"/>
      <c r="TBA3" s="80"/>
      <c r="TBB3" s="80"/>
      <c r="TBC3" s="80"/>
      <c r="TBD3" s="80"/>
      <c r="TBE3" s="80"/>
      <c r="TBF3" s="80"/>
      <c r="TBG3" s="80"/>
      <c r="TBH3" s="80"/>
      <c r="TBI3" s="80"/>
      <c r="TBJ3" s="80"/>
      <c r="TBK3" s="80"/>
      <c r="TBL3" s="80"/>
      <c r="TBM3" s="80"/>
      <c r="TBN3" s="80"/>
      <c r="TBO3" s="80"/>
      <c r="TBP3" s="80"/>
      <c r="TBQ3" s="80"/>
      <c r="TBR3" s="80"/>
      <c r="TBS3" s="80"/>
      <c r="TBT3" s="80"/>
      <c r="TBU3" s="80"/>
      <c r="TBV3" s="80"/>
      <c r="TBW3" s="80"/>
      <c r="TBX3" s="80"/>
      <c r="TBY3" s="80"/>
      <c r="TBZ3" s="80"/>
      <c r="TCA3" s="80"/>
      <c r="TCB3" s="80"/>
      <c r="TCC3" s="80"/>
      <c r="TCD3" s="80"/>
      <c r="TCE3" s="80"/>
      <c r="TCF3" s="80"/>
      <c r="TCG3" s="80"/>
      <c r="TCH3" s="80"/>
      <c r="TCI3" s="80"/>
      <c r="TCJ3" s="80"/>
      <c r="TCK3" s="80"/>
      <c r="TCL3" s="80"/>
      <c r="TCM3" s="80"/>
      <c r="TCN3" s="80"/>
      <c r="TCO3" s="80"/>
      <c r="TCP3" s="80"/>
      <c r="TCQ3" s="80"/>
      <c r="TCR3" s="80"/>
      <c r="TCS3" s="80"/>
      <c r="TCT3" s="80"/>
      <c r="TCU3" s="80"/>
      <c r="TCV3" s="80"/>
      <c r="TCW3" s="80"/>
      <c r="TCX3" s="80"/>
      <c r="TCY3" s="80"/>
      <c r="TCZ3" s="80"/>
      <c r="TDA3" s="80"/>
      <c r="TDB3" s="80"/>
      <c r="TDC3" s="80"/>
      <c r="TDD3" s="80"/>
      <c r="TDE3" s="80"/>
      <c r="TDF3" s="80"/>
      <c r="TDG3" s="80"/>
      <c r="TDH3" s="80"/>
      <c r="TDI3" s="80"/>
      <c r="TDJ3" s="80"/>
      <c r="TDK3" s="80"/>
      <c r="TDL3" s="80"/>
      <c r="TDM3" s="80"/>
      <c r="TDN3" s="80"/>
      <c r="TDO3" s="80"/>
      <c r="TDP3" s="80"/>
      <c r="TDQ3" s="80"/>
      <c r="TDR3" s="80"/>
      <c r="TDS3" s="80"/>
      <c r="TDT3" s="80"/>
      <c r="TDU3" s="80"/>
      <c r="TDV3" s="80"/>
      <c r="TDW3" s="80"/>
      <c r="TDX3" s="80"/>
      <c r="TDY3" s="80"/>
      <c r="TDZ3" s="80"/>
      <c r="TEA3" s="80"/>
      <c r="TEB3" s="80"/>
      <c r="TEC3" s="80"/>
      <c r="TED3" s="80"/>
      <c r="TEE3" s="80"/>
      <c r="TEF3" s="80"/>
      <c r="TEG3" s="80"/>
      <c r="TEH3" s="80"/>
      <c r="TEI3" s="80"/>
      <c r="TEJ3" s="80"/>
      <c r="TEK3" s="80"/>
      <c r="TEL3" s="80"/>
      <c r="TEM3" s="80"/>
      <c r="TEN3" s="80"/>
      <c r="TEO3" s="80"/>
      <c r="TEP3" s="80"/>
      <c r="TEQ3" s="80"/>
      <c r="TER3" s="80"/>
      <c r="TES3" s="80"/>
      <c r="TET3" s="80"/>
      <c r="TEU3" s="80"/>
      <c r="TEV3" s="80"/>
      <c r="TEW3" s="80"/>
      <c r="TEX3" s="80"/>
      <c r="TEY3" s="80"/>
      <c r="TEZ3" s="80"/>
      <c r="TFA3" s="80"/>
      <c r="TFB3" s="80"/>
      <c r="TFC3" s="80"/>
      <c r="TFD3" s="80"/>
      <c r="TFE3" s="80"/>
      <c r="TFF3" s="80"/>
      <c r="TFG3" s="80"/>
      <c r="TFH3" s="80"/>
      <c r="TFI3" s="80"/>
      <c r="TFJ3" s="80"/>
      <c r="TFK3" s="80"/>
      <c r="TFL3" s="80"/>
      <c r="TFM3" s="80"/>
      <c r="TFN3" s="80"/>
      <c r="TFO3" s="80"/>
      <c r="TFP3" s="80"/>
      <c r="TFQ3" s="80"/>
      <c r="TFR3" s="80"/>
      <c r="TFS3" s="80"/>
      <c r="TFT3" s="80"/>
      <c r="TFU3" s="80"/>
      <c r="TFV3" s="80"/>
      <c r="TFW3" s="80"/>
      <c r="TFX3" s="80"/>
      <c r="TFY3" s="80"/>
      <c r="TFZ3" s="80"/>
      <c r="TGA3" s="80"/>
      <c r="TGB3" s="80"/>
      <c r="TGC3" s="80"/>
      <c r="TGD3" s="80"/>
      <c r="TGE3" s="80"/>
      <c r="TGF3" s="80"/>
      <c r="TGG3" s="80"/>
      <c r="TGH3" s="80"/>
      <c r="TGI3" s="80"/>
      <c r="TGJ3" s="80"/>
      <c r="TGK3" s="80"/>
      <c r="TGL3" s="80"/>
      <c r="TGM3" s="80"/>
      <c r="TGN3" s="80"/>
      <c r="TGO3" s="80"/>
      <c r="TGP3" s="80"/>
      <c r="TGQ3" s="80"/>
      <c r="TGR3" s="80"/>
      <c r="TGS3" s="80"/>
      <c r="TGT3" s="80"/>
      <c r="TGU3" s="80"/>
      <c r="TGV3" s="80"/>
      <c r="TGW3" s="80"/>
      <c r="TGX3" s="80"/>
      <c r="TGY3" s="80"/>
      <c r="TGZ3" s="80"/>
      <c r="THA3" s="80"/>
      <c r="THB3" s="80"/>
      <c r="THC3" s="80"/>
      <c r="THD3" s="80"/>
      <c r="THE3" s="80"/>
      <c r="THF3" s="80"/>
      <c r="THG3" s="80"/>
      <c r="THH3" s="80"/>
      <c r="THI3" s="80"/>
      <c r="THJ3" s="80"/>
      <c r="THK3" s="80"/>
      <c r="THL3" s="80"/>
      <c r="THM3" s="80"/>
      <c r="THN3" s="80"/>
      <c r="THO3" s="80"/>
      <c r="THP3" s="80"/>
      <c r="THQ3" s="80"/>
      <c r="THR3" s="80"/>
      <c r="THS3" s="80"/>
      <c r="THT3" s="80"/>
      <c r="THU3" s="80"/>
      <c r="THV3" s="80"/>
      <c r="THW3" s="80"/>
      <c r="THX3" s="80"/>
      <c r="THY3" s="80"/>
      <c r="THZ3" s="80"/>
      <c r="TIA3" s="80"/>
      <c r="TIB3" s="80"/>
      <c r="TIC3" s="80"/>
      <c r="TID3" s="80"/>
      <c r="TIE3" s="80"/>
      <c r="TIF3" s="80"/>
      <c r="TIG3" s="80"/>
      <c r="TIH3" s="80"/>
      <c r="TII3" s="80"/>
      <c r="TIJ3" s="80"/>
      <c r="TIK3" s="80"/>
      <c r="TIL3" s="80"/>
      <c r="TIM3" s="80"/>
      <c r="TIN3" s="80"/>
      <c r="TIO3" s="80"/>
      <c r="TIP3" s="80"/>
      <c r="TIQ3" s="80"/>
      <c r="TIR3" s="80"/>
      <c r="TIS3" s="80"/>
      <c r="TIT3" s="80"/>
      <c r="TIU3" s="80"/>
      <c r="TIV3" s="80"/>
      <c r="TIW3" s="80"/>
      <c r="TIX3" s="80"/>
      <c r="TIY3" s="80"/>
      <c r="TIZ3" s="80"/>
      <c r="TJA3" s="80"/>
      <c r="TJB3" s="80"/>
      <c r="TJC3" s="80"/>
      <c r="TJD3" s="80"/>
      <c r="TJE3" s="80"/>
      <c r="TJF3" s="80"/>
      <c r="TJG3" s="80"/>
      <c r="TJH3" s="80"/>
      <c r="TJI3" s="80"/>
      <c r="TJJ3" s="80"/>
      <c r="TJK3" s="80"/>
      <c r="TJL3" s="80"/>
      <c r="TJM3" s="80"/>
      <c r="TJN3" s="80"/>
      <c r="TJO3" s="80"/>
      <c r="TJP3" s="80"/>
      <c r="TJQ3" s="80"/>
      <c r="TJR3" s="80"/>
      <c r="TJS3" s="80"/>
      <c r="TJT3" s="80"/>
      <c r="TJU3" s="80"/>
      <c r="TJV3" s="80"/>
      <c r="TJW3" s="80"/>
      <c r="TJX3" s="80"/>
      <c r="TJY3" s="80"/>
      <c r="TJZ3" s="80"/>
      <c r="TKA3" s="80"/>
      <c r="TKB3" s="80"/>
      <c r="TKC3" s="80"/>
      <c r="TKD3" s="80"/>
      <c r="TKE3" s="80"/>
      <c r="TKF3" s="80"/>
      <c r="TKG3" s="80"/>
      <c r="TKH3" s="80"/>
      <c r="TKI3" s="80"/>
      <c r="TKJ3" s="80"/>
      <c r="TKK3" s="80"/>
      <c r="TKL3" s="80"/>
      <c r="TKM3" s="80"/>
      <c r="TKN3" s="80"/>
      <c r="TKO3" s="80"/>
      <c r="TKP3" s="80"/>
      <c r="TKQ3" s="80"/>
      <c r="TKR3" s="80"/>
      <c r="TKS3" s="80"/>
      <c r="TKT3" s="80"/>
      <c r="TKU3" s="80"/>
      <c r="TKV3" s="80"/>
      <c r="TKW3" s="80"/>
      <c r="TKX3" s="80"/>
      <c r="TKY3" s="80"/>
      <c r="TKZ3" s="80"/>
      <c r="TLA3" s="80"/>
      <c r="TLB3" s="80"/>
      <c r="TLC3" s="80"/>
      <c r="TLD3" s="80"/>
      <c r="TLE3" s="80"/>
      <c r="TLF3" s="80"/>
      <c r="TLG3" s="80"/>
      <c r="TLH3" s="80"/>
      <c r="TLI3" s="80"/>
      <c r="TLJ3" s="80"/>
      <c r="TLK3" s="80"/>
      <c r="TLL3" s="80"/>
      <c r="TLM3" s="80"/>
      <c r="TLN3" s="80"/>
      <c r="TLO3" s="80"/>
      <c r="TLP3" s="80"/>
      <c r="TLQ3" s="80"/>
      <c r="TLR3" s="80"/>
      <c r="TLS3" s="80"/>
      <c r="TLT3" s="80"/>
      <c r="TLU3" s="80"/>
      <c r="TLV3" s="80"/>
      <c r="TLW3" s="80"/>
      <c r="TLX3" s="80"/>
      <c r="TLY3" s="80"/>
      <c r="TLZ3" s="80"/>
      <c r="TMA3" s="80"/>
      <c r="TMB3" s="80"/>
      <c r="TMC3" s="80"/>
      <c r="TMD3" s="80"/>
      <c r="TME3" s="80"/>
      <c r="TMF3" s="80"/>
      <c r="TMG3" s="80"/>
      <c r="TMH3" s="80"/>
      <c r="TMI3" s="80"/>
      <c r="TMJ3" s="80"/>
      <c r="TMK3" s="80"/>
      <c r="TML3" s="80"/>
      <c r="TMM3" s="80"/>
      <c r="TMN3" s="80"/>
      <c r="TMO3" s="80"/>
      <c r="TMP3" s="80"/>
      <c r="TMQ3" s="80"/>
      <c r="TMR3" s="80"/>
      <c r="TMS3" s="80"/>
      <c r="TMT3" s="80"/>
      <c r="TMU3" s="80"/>
      <c r="TMV3" s="80"/>
      <c r="TMW3" s="80"/>
      <c r="TMX3" s="80"/>
      <c r="TMY3" s="80"/>
      <c r="TMZ3" s="80"/>
      <c r="TNA3" s="80"/>
      <c r="TNB3" s="80"/>
      <c r="TNC3" s="80"/>
      <c r="TND3" s="80"/>
      <c r="TNE3" s="80"/>
      <c r="TNF3" s="80"/>
      <c r="TNG3" s="80"/>
      <c r="TNH3" s="80"/>
      <c r="TNI3" s="80"/>
      <c r="TNJ3" s="80"/>
      <c r="TNK3" s="80"/>
      <c r="TNL3" s="80"/>
      <c r="TNM3" s="80"/>
      <c r="TNN3" s="80"/>
      <c r="TNO3" s="80"/>
      <c r="TNP3" s="80"/>
      <c r="TNQ3" s="80"/>
      <c r="TNR3" s="80"/>
      <c r="TNS3" s="80"/>
      <c r="TNT3" s="80"/>
      <c r="TNU3" s="80"/>
      <c r="TNV3" s="80"/>
      <c r="TNW3" s="80"/>
      <c r="TNX3" s="80"/>
      <c r="TNY3" s="80"/>
      <c r="TNZ3" s="80"/>
      <c r="TOA3" s="80"/>
      <c r="TOB3" s="80"/>
      <c r="TOC3" s="80"/>
      <c r="TOD3" s="80"/>
      <c r="TOE3" s="80"/>
      <c r="TOF3" s="80"/>
      <c r="TOG3" s="80"/>
      <c r="TOH3" s="80"/>
      <c r="TOI3" s="80"/>
      <c r="TOJ3" s="80"/>
      <c r="TOK3" s="80"/>
      <c r="TOL3" s="80"/>
      <c r="TOM3" s="80"/>
      <c r="TON3" s="80"/>
      <c r="TOO3" s="80"/>
      <c r="TOP3" s="80"/>
      <c r="TOQ3" s="80"/>
      <c r="TOR3" s="80"/>
      <c r="TOS3" s="80"/>
      <c r="TOT3" s="80"/>
      <c r="TOU3" s="80"/>
      <c r="TOV3" s="80"/>
      <c r="TOW3" s="80"/>
      <c r="TOX3" s="80"/>
      <c r="TOY3" s="80"/>
      <c r="TOZ3" s="80"/>
      <c r="TPA3" s="80"/>
      <c r="TPB3" s="80"/>
      <c r="TPC3" s="80"/>
      <c r="TPD3" s="80"/>
      <c r="TPE3" s="80"/>
      <c r="TPF3" s="80"/>
      <c r="TPG3" s="80"/>
      <c r="TPH3" s="80"/>
      <c r="TPI3" s="80"/>
      <c r="TPJ3" s="80"/>
      <c r="TPK3" s="80"/>
      <c r="TPL3" s="80"/>
      <c r="TPM3" s="80"/>
      <c r="TPN3" s="80"/>
      <c r="TPO3" s="80"/>
      <c r="TPP3" s="80"/>
      <c r="TPQ3" s="80"/>
      <c r="TPR3" s="80"/>
      <c r="TPS3" s="80"/>
      <c r="TPT3" s="80"/>
      <c r="TPU3" s="80"/>
      <c r="TPV3" s="80"/>
      <c r="TPW3" s="80"/>
      <c r="TPX3" s="80"/>
      <c r="TPY3" s="80"/>
      <c r="TPZ3" s="80"/>
      <c r="TQA3" s="80"/>
      <c r="TQB3" s="80"/>
      <c r="TQC3" s="80"/>
      <c r="TQD3" s="80"/>
      <c r="TQE3" s="80"/>
      <c r="TQF3" s="80"/>
      <c r="TQG3" s="80"/>
      <c r="TQH3" s="80"/>
      <c r="TQI3" s="80"/>
      <c r="TQJ3" s="80"/>
      <c r="TQK3" s="80"/>
      <c r="TQL3" s="80"/>
      <c r="TQM3" s="80"/>
      <c r="TQN3" s="80"/>
      <c r="TQO3" s="80"/>
      <c r="TQP3" s="80"/>
      <c r="TQQ3" s="80"/>
      <c r="TQR3" s="80"/>
      <c r="TQS3" s="80"/>
      <c r="TQT3" s="80"/>
      <c r="TQU3" s="80"/>
      <c r="TQV3" s="80"/>
      <c r="TQW3" s="80"/>
      <c r="TQX3" s="80"/>
      <c r="TQY3" s="80"/>
      <c r="TQZ3" s="80"/>
      <c r="TRA3" s="80"/>
      <c r="TRB3" s="80"/>
      <c r="TRC3" s="80"/>
      <c r="TRD3" s="80"/>
      <c r="TRE3" s="80"/>
      <c r="TRF3" s="80"/>
      <c r="TRG3" s="80"/>
      <c r="TRH3" s="80"/>
      <c r="TRI3" s="80"/>
      <c r="TRJ3" s="80"/>
      <c r="TRK3" s="80"/>
      <c r="TRL3" s="80"/>
      <c r="TRM3" s="80"/>
      <c r="TRN3" s="80"/>
      <c r="TRO3" s="80"/>
      <c r="TRP3" s="80"/>
      <c r="TRQ3" s="80"/>
      <c r="TRR3" s="80"/>
      <c r="TRS3" s="80"/>
      <c r="TRT3" s="80"/>
      <c r="TRU3" s="80"/>
      <c r="TRV3" s="80"/>
      <c r="TRW3" s="80"/>
      <c r="TRX3" s="80"/>
      <c r="TRY3" s="80"/>
      <c r="TRZ3" s="80"/>
      <c r="TSA3" s="80"/>
      <c r="TSB3" s="80"/>
      <c r="TSC3" s="80"/>
      <c r="TSD3" s="80"/>
      <c r="TSE3" s="80"/>
      <c r="TSF3" s="80"/>
      <c r="TSG3" s="80"/>
      <c r="TSH3" s="80"/>
      <c r="TSI3" s="80"/>
      <c r="TSJ3" s="80"/>
      <c r="TSK3" s="80"/>
      <c r="TSL3" s="80"/>
      <c r="TSM3" s="80"/>
      <c r="TSN3" s="80"/>
      <c r="TSO3" s="80"/>
      <c r="TSP3" s="80"/>
      <c r="TSQ3" s="80"/>
      <c r="TSR3" s="80"/>
      <c r="TSS3" s="80"/>
      <c r="TST3" s="80"/>
      <c r="TSU3" s="80"/>
      <c r="TSV3" s="80"/>
      <c r="TSW3" s="80"/>
      <c r="TSX3" s="80"/>
      <c r="TSY3" s="80"/>
      <c r="TSZ3" s="80"/>
      <c r="TTA3" s="80"/>
      <c r="TTB3" s="80"/>
      <c r="TTC3" s="80"/>
      <c r="TTD3" s="80"/>
      <c r="TTE3" s="80"/>
      <c r="TTF3" s="80"/>
      <c r="TTG3" s="80"/>
      <c r="TTH3" s="80"/>
      <c r="TTI3" s="80"/>
      <c r="TTJ3" s="80"/>
      <c r="TTK3" s="80"/>
      <c r="TTL3" s="80"/>
      <c r="TTM3" s="80"/>
      <c r="TTN3" s="80"/>
      <c r="TTO3" s="80"/>
      <c r="TTP3" s="80"/>
      <c r="TTQ3" s="80"/>
      <c r="TTR3" s="80"/>
      <c r="TTS3" s="80"/>
      <c r="TTT3" s="80"/>
      <c r="TTU3" s="80"/>
      <c r="TTV3" s="80"/>
      <c r="TTW3" s="80"/>
      <c r="TTX3" s="80"/>
      <c r="TTY3" s="80"/>
      <c r="TTZ3" s="80"/>
      <c r="TUA3" s="80"/>
      <c r="TUB3" s="80"/>
      <c r="TUC3" s="80"/>
      <c r="TUD3" s="80"/>
      <c r="TUE3" s="80"/>
      <c r="TUF3" s="80"/>
      <c r="TUG3" s="80"/>
      <c r="TUH3" s="80"/>
      <c r="TUI3" s="80"/>
      <c r="TUJ3" s="80"/>
      <c r="TUK3" s="80"/>
      <c r="TUL3" s="80"/>
      <c r="TUM3" s="80"/>
      <c r="TUN3" s="80"/>
      <c r="TUO3" s="80"/>
      <c r="TUP3" s="80"/>
      <c r="TUQ3" s="80"/>
      <c r="TUR3" s="80"/>
      <c r="TUS3" s="80"/>
      <c r="TUT3" s="80"/>
      <c r="TUU3" s="80"/>
      <c r="TUV3" s="80"/>
      <c r="TUW3" s="80"/>
      <c r="TUX3" s="80"/>
      <c r="TUY3" s="80"/>
      <c r="TUZ3" s="80"/>
      <c r="TVA3" s="80"/>
      <c r="TVB3" s="80"/>
      <c r="TVC3" s="80"/>
      <c r="TVD3" s="80"/>
      <c r="TVE3" s="80"/>
      <c r="TVF3" s="80"/>
      <c r="TVG3" s="80"/>
      <c r="TVH3" s="80"/>
      <c r="TVI3" s="80"/>
      <c r="TVJ3" s="80"/>
      <c r="TVK3" s="80"/>
      <c r="TVL3" s="80"/>
      <c r="TVM3" s="80"/>
      <c r="TVN3" s="80"/>
      <c r="TVO3" s="80"/>
      <c r="TVP3" s="80"/>
      <c r="TVQ3" s="80"/>
      <c r="TVR3" s="80"/>
      <c r="TVS3" s="80"/>
      <c r="TVT3" s="80"/>
      <c r="TVU3" s="80"/>
      <c r="TVV3" s="80"/>
      <c r="TVW3" s="80"/>
      <c r="TVX3" s="80"/>
      <c r="TVY3" s="80"/>
      <c r="TVZ3" s="80"/>
      <c r="TWA3" s="80"/>
      <c r="TWB3" s="80"/>
      <c r="TWC3" s="80"/>
      <c r="TWD3" s="80"/>
      <c r="TWE3" s="80"/>
      <c r="TWF3" s="80"/>
      <c r="TWG3" s="80"/>
      <c r="TWH3" s="80"/>
      <c r="TWI3" s="80"/>
      <c r="TWJ3" s="80"/>
      <c r="TWK3" s="80"/>
      <c r="TWL3" s="80"/>
      <c r="TWM3" s="80"/>
      <c r="TWN3" s="80"/>
      <c r="TWO3" s="80"/>
      <c r="TWP3" s="80"/>
      <c r="TWQ3" s="80"/>
      <c r="TWR3" s="80"/>
      <c r="TWS3" s="80"/>
      <c r="TWT3" s="80"/>
      <c r="TWU3" s="80"/>
      <c r="TWV3" s="80"/>
      <c r="TWW3" s="80"/>
      <c r="TWX3" s="80"/>
      <c r="TWY3" s="80"/>
      <c r="TWZ3" s="80"/>
      <c r="TXA3" s="80"/>
      <c r="TXB3" s="80"/>
      <c r="TXC3" s="80"/>
      <c r="TXD3" s="80"/>
      <c r="TXE3" s="80"/>
      <c r="TXF3" s="80"/>
      <c r="TXG3" s="80"/>
      <c r="TXH3" s="80"/>
      <c r="TXI3" s="80"/>
      <c r="TXJ3" s="80"/>
      <c r="TXK3" s="80"/>
      <c r="TXL3" s="80"/>
      <c r="TXM3" s="80"/>
      <c r="TXN3" s="80"/>
      <c r="TXO3" s="80"/>
      <c r="TXP3" s="80"/>
      <c r="TXQ3" s="80"/>
      <c r="TXR3" s="80"/>
      <c r="TXS3" s="80"/>
      <c r="TXT3" s="80"/>
      <c r="TXU3" s="80"/>
      <c r="TXV3" s="80"/>
      <c r="TXW3" s="80"/>
      <c r="TXX3" s="80"/>
      <c r="TXY3" s="80"/>
      <c r="TXZ3" s="80"/>
      <c r="TYA3" s="80"/>
      <c r="TYB3" s="80"/>
      <c r="TYC3" s="80"/>
      <c r="TYD3" s="80"/>
      <c r="TYE3" s="80"/>
      <c r="TYF3" s="80"/>
      <c r="TYG3" s="80"/>
      <c r="TYH3" s="80"/>
      <c r="TYI3" s="80"/>
      <c r="TYJ3" s="80"/>
      <c r="TYK3" s="80"/>
      <c r="TYL3" s="80"/>
      <c r="TYM3" s="80"/>
      <c r="TYN3" s="80"/>
      <c r="TYO3" s="80"/>
      <c r="TYP3" s="80"/>
      <c r="TYQ3" s="80"/>
      <c r="TYR3" s="80"/>
      <c r="TYS3" s="80"/>
      <c r="TYT3" s="80"/>
      <c r="TYU3" s="80"/>
      <c r="TYV3" s="80"/>
      <c r="TYW3" s="80"/>
      <c r="TYX3" s="80"/>
      <c r="TYY3" s="80"/>
      <c r="TYZ3" s="80"/>
      <c r="TZA3" s="80"/>
      <c r="TZB3" s="80"/>
      <c r="TZC3" s="80"/>
      <c r="TZD3" s="80"/>
      <c r="TZE3" s="80"/>
      <c r="TZF3" s="80"/>
      <c r="TZG3" s="80"/>
      <c r="TZH3" s="80"/>
      <c r="TZI3" s="80"/>
      <c r="TZJ3" s="80"/>
      <c r="TZK3" s="80"/>
      <c r="TZL3" s="80"/>
      <c r="TZM3" s="80"/>
      <c r="TZN3" s="80"/>
      <c r="TZO3" s="80"/>
      <c r="TZP3" s="80"/>
      <c r="TZQ3" s="80"/>
      <c r="TZR3" s="80"/>
      <c r="TZS3" s="80"/>
      <c r="TZT3" s="80"/>
      <c r="TZU3" s="80"/>
      <c r="TZV3" s="80"/>
      <c r="TZW3" s="80"/>
      <c r="TZX3" s="80"/>
      <c r="TZY3" s="80"/>
      <c r="TZZ3" s="80"/>
      <c r="UAA3" s="80"/>
      <c r="UAB3" s="80"/>
      <c r="UAC3" s="80"/>
      <c r="UAD3" s="80"/>
      <c r="UAE3" s="80"/>
      <c r="UAF3" s="80"/>
      <c r="UAG3" s="80"/>
      <c r="UAH3" s="80"/>
      <c r="UAI3" s="80"/>
      <c r="UAJ3" s="80"/>
      <c r="UAK3" s="80"/>
      <c r="UAL3" s="80"/>
      <c r="UAM3" s="80"/>
      <c r="UAN3" s="80"/>
      <c r="UAO3" s="80"/>
      <c r="UAP3" s="80"/>
      <c r="UAQ3" s="80"/>
      <c r="UAR3" s="80"/>
      <c r="UAS3" s="80"/>
      <c r="UAT3" s="80"/>
      <c r="UAU3" s="80"/>
      <c r="UAV3" s="80"/>
      <c r="UAW3" s="80"/>
      <c r="UAX3" s="80"/>
      <c r="UAY3" s="80"/>
      <c r="UAZ3" s="80"/>
      <c r="UBA3" s="80"/>
      <c r="UBB3" s="80"/>
      <c r="UBC3" s="80"/>
      <c r="UBD3" s="80"/>
      <c r="UBE3" s="80"/>
      <c r="UBF3" s="80"/>
      <c r="UBG3" s="80"/>
      <c r="UBH3" s="80"/>
      <c r="UBI3" s="80"/>
      <c r="UBJ3" s="80"/>
      <c r="UBK3" s="80"/>
      <c r="UBL3" s="80"/>
      <c r="UBM3" s="80"/>
      <c r="UBN3" s="80"/>
      <c r="UBO3" s="80"/>
      <c r="UBP3" s="80"/>
      <c r="UBQ3" s="80"/>
      <c r="UBR3" s="80"/>
      <c r="UBS3" s="80"/>
      <c r="UBT3" s="80"/>
      <c r="UBU3" s="80"/>
      <c r="UBV3" s="80"/>
      <c r="UBW3" s="80"/>
      <c r="UBX3" s="80"/>
      <c r="UBY3" s="80"/>
      <c r="UBZ3" s="80"/>
      <c r="UCA3" s="80"/>
      <c r="UCB3" s="80"/>
      <c r="UCC3" s="80"/>
      <c r="UCD3" s="80"/>
      <c r="UCE3" s="80"/>
      <c r="UCF3" s="80"/>
      <c r="UCG3" s="80"/>
      <c r="UCH3" s="80"/>
      <c r="UCI3" s="80"/>
      <c r="UCJ3" s="80"/>
      <c r="UCK3" s="80"/>
      <c r="UCL3" s="80"/>
      <c r="UCM3" s="80"/>
      <c r="UCN3" s="80"/>
      <c r="UCO3" s="80"/>
      <c r="UCP3" s="80"/>
      <c r="UCQ3" s="80"/>
      <c r="UCR3" s="80"/>
      <c r="UCS3" s="80"/>
      <c r="UCT3" s="80"/>
      <c r="UCU3" s="80"/>
      <c r="UCV3" s="80"/>
      <c r="UCW3" s="80"/>
      <c r="UCX3" s="80"/>
      <c r="UCY3" s="80"/>
      <c r="UCZ3" s="80"/>
      <c r="UDA3" s="80"/>
      <c r="UDB3" s="80"/>
      <c r="UDC3" s="80"/>
      <c r="UDD3" s="80"/>
      <c r="UDE3" s="80"/>
      <c r="UDF3" s="80"/>
      <c r="UDG3" s="80"/>
      <c r="UDH3" s="80"/>
      <c r="UDI3" s="80"/>
      <c r="UDJ3" s="80"/>
      <c r="UDK3" s="80"/>
      <c r="UDL3" s="80"/>
      <c r="UDM3" s="80"/>
      <c r="UDN3" s="80"/>
      <c r="UDO3" s="80"/>
      <c r="UDP3" s="80"/>
      <c r="UDQ3" s="80"/>
      <c r="UDR3" s="80"/>
      <c r="UDS3" s="80"/>
      <c r="UDT3" s="80"/>
      <c r="UDU3" s="80"/>
      <c r="UDV3" s="80"/>
      <c r="UDW3" s="80"/>
      <c r="UDX3" s="80"/>
      <c r="UDY3" s="80"/>
      <c r="UDZ3" s="80"/>
      <c r="UEA3" s="80"/>
      <c r="UEB3" s="80"/>
      <c r="UEC3" s="80"/>
      <c r="UED3" s="80"/>
      <c r="UEE3" s="80"/>
      <c r="UEF3" s="80"/>
      <c r="UEG3" s="80"/>
      <c r="UEH3" s="80"/>
      <c r="UEI3" s="80"/>
      <c r="UEJ3" s="80"/>
      <c r="UEK3" s="80"/>
      <c r="UEL3" s="80"/>
      <c r="UEM3" s="80"/>
      <c r="UEN3" s="80"/>
      <c r="UEO3" s="80"/>
      <c r="UEP3" s="80"/>
      <c r="UEQ3" s="80"/>
      <c r="UER3" s="80"/>
      <c r="UES3" s="80"/>
      <c r="UET3" s="80"/>
      <c r="UEU3" s="80"/>
      <c r="UEV3" s="80"/>
      <c r="UEW3" s="80"/>
      <c r="UEX3" s="80"/>
      <c r="UEY3" s="80"/>
      <c r="UEZ3" s="80"/>
      <c r="UFA3" s="80"/>
      <c r="UFB3" s="80"/>
      <c r="UFC3" s="80"/>
      <c r="UFD3" s="80"/>
      <c r="UFE3" s="80"/>
      <c r="UFF3" s="80"/>
      <c r="UFG3" s="80"/>
      <c r="UFH3" s="80"/>
      <c r="UFI3" s="80"/>
      <c r="UFJ3" s="80"/>
      <c r="UFK3" s="80"/>
      <c r="UFL3" s="80"/>
      <c r="UFM3" s="80"/>
      <c r="UFN3" s="80"/>
      <c r="UFO3" s="80"/>
      <c r="UFP3" s="80"/>
      <c r="UFQ3" s="80"/>
      <c r="UFR3" s="80"/>
      <c r="UFS3" s="80"/>
      <c r="UFT3" s="80"/>
      <c r="UFU3" s="80"/>
      <c r="UFV3" s="80"/>
      <c r="UFW3" s="80"/>
      <c r="UFX3" s="80"/>
      <c r="UFY3" s="80"/>
      <c r="UFZ3" s="80"/>
      <c r="UGA3" s="80"/>
      <c r="UGB3" s="80"/>
      <c r="UGC3" s="80"/>
      <c r="UGD3" s="80"/>
      <c r="UGE3" s="80"/>
      <c r="UGF3" s="80"/>
      <c r="UGG3" s="80"/>
      <c r="UGH3" s="80"/>
      <c r="UGI3" s="80"/>
      <c r="UGJ3" s="80"/>
      <c r="UGK3" s="80"/>
      <c r="UGL3" s="80"/>
      <c r="UGM3" s="80"/>
      <c r="UGN3" s="80"/>
      <c r="UGO3" s="80"/>
      <c r="UGP3" s="80"/>
      <c r="UGQ3" s="80"/>
      <c r="UGR3" s="80"/>
      <c r="UGS3" s="80"/>
      <c r="UGT3" s="80"/>
      <c r="UGU3" s="80"/>
      <c r="UGV3" s="80"/>
      <c r="UGW3" s="80"/>
      <c r="UGX3" s="80"/>
      <c r="UGY3" s="80"/>
      <c r="UGZ3" s="80"/>
      <c r="UHA3" s="80"/>
      <c r="UHB3" s="80"/>
      <c r="UHC3" s="80"/>
      <c r="UHD3" s="80"/>
      <c r="UHE3" s="80"/>
      <c r="UHF3" s="80"/>
      <c r="UHG3" s="80"/>
      <c r="UHH3" s="80"/>
      <c r="UHI3" s="80"/>
      <c r="UHJ3" s="80"/>
      <c r="UHK3" s="80"/>
      <c r="UHL3" s="80"/>
      <c r="UHM3" s="80"/>
      <c r="UHN3" s="80"/>
      <c r="UHO3" s="80"/>
      <c r="UHP3" s="80"/>
      <c r="UHQ3" s="80"/>
      <c r="UHR3" s="80"/>
      <c r="UHS3" s="80"/>
      <c r="UHT3" s="80"/>
      <c r="UHU3" s="80"/>
      <c r="UHV3" s="80"/>
      <c r="UHW3" s="80"/>
      <c r="UHX3" s="80"/>
      <c r="UHY3" s="80"/>
      <c r="UHZ3" s="80"/>
      <c r="UIA3" s="80"/>
      <c r="UIB3" s="80"/>
      <c r="UIC3" s="80"/>
      <c r="UID3" s="80"/>
      <c r="UIE3" s="80"/>
      <c r="UIF3" s="80"/>
      <c r="UIG3" s="80"/>
      <c r="UIH3" s="80"/>
      <c r="UII3" s="80"/>
      <c r="UIJ3" s="80"/>
      <c r="UIK3" s="80"/>
      <c r="UIL3" s="80"/>
      <c r="UIM3" s="80"/>
      <c r="UIN3" s="80"/>
      <c r="UIO3" s="80"/>
      <c r="UIP3" s="80"/>
      <c r="UIQ3" s="80"/>
      <c r="UIR3" s="80"/>
      <c r="UIS3" s="80"/>
      <c r="UIT3" s="80"/>
      <c r="UIU3" s="80"/>
      <c r="UIV3" s="80"/>
      <c r="UIW3" s="80"/>
      <c r="UIX3" s="80"/>
      <c r="UIY3" s="80"/>
      <c r="UIZ3" s="80"/>
      <c r="UJA3" s="80"/>
      <c r="UJB3" s="80"/>
      <c r="UJC3" s="80"/>
      <c r="UJD3" s="80"/>
      <c r="UJE3" s="80"/>
      <c r="UJF3" s="80"/>
      <c r="UJG3" s="80"/>
      <c r="UJH3" s="80"/>
      <c r="UJI3" s="80"/>
      <c r="UJJ3" s="80"/>
      <c r="UJK3" s="80"/>
      <c r="UJL3" s="80"/>
      <c r="UJM3" s="80"/>
      <c r="UJN3" s="80"/>
      <c r="UJO3" s="80"/>
      <c r="UJP3" s="80"/>
      <c r="UJQ3" s="80"/>
      <c r="UJR3" s="80"/>
      <c r="UJS3" s="80"/>
      <c r="UJT3" s="80"/>
      <c r="UJU3" s="80"/>
      <c r="UJV3" s="80"/>
      <c r="UJW3" s="80"/>
      <c r="UJX3" s="80"/>
      <c r="UJY3" s="80"/>
      <c r="UJZ3" s="80"/>
      <c r="UKA3" s="80"/>
      <c r="UKB3" s="80"/>
      <c r="UKC3" s="80"/>
      <c r="UKD3" s="80"/>
      <c r="UKE3" s="80"/>
      <c r="UKF3" s="80"/>
      <c r="UKG3" s="80"/>
      <c r="UKH3" s="80"/>
      <c r="UKI3" s="80"/>
      <c r="UKJ3" s="80"/>
      <c r="UKK3" s="80"/>
      <c r="UKL3" s="80"/>
      <c r="UKM3" s="80"/>
      <c r="UKN3" s="80"/>
      <c r="UKO3" s="80"/>
      <c r="UKP3" s="80"/>
      <c r="UKQ3" s="80"/>
      <c r="UKR3" s="80"/>
      <c r="UKS3" s="80"/>
      <c r="UKT3" s="80"/>
      <c r="UKU3" s="80"/>
      <c r="UKV3" s="80"/>
      <c r="UKW3" s="80"/>
      <c r="UKX3" s="80"/>
      <c r="UKY3" s="80"/>
      <c r="UKZ3" s="80"/>
      <c r="ULA3" s="80"/>
      <c r="ULB3" s="80"/>
      <c r="ULC3" s="80"/>
      <c r="ULD3" s="80"/>
      <c r="ULE3" s="80"/>
      <c r="ULF3" s="80"/>
      <c r="ULG3" s="80"/>
      <c r="ULH3" s="80"/>
      <c r="ULI3" s="80"/>
      <c r="ULJ3" s="80"/>
      <c r="ULK3" s="80"/>
      <c r="ULL3" s="80"/>
      <c r="ULM3" s="80"/>
      <c r="ULN3" s="80"/>
      <c r="ULO3" s="80"/>
      <c r="ULP3" s="80"/>
      <c r="ULQ3" s="80"/>
      <c r="ULR3" s="80"/>
      <c r="ULS3" s="80"/>
      <c r="ULT3" s="80"/>
      <c r="ULU3" s="80"/>
      <c r="ULV3" s="80"/>
      <c r="ULW3" s="80"/>
      <c r="ULX3" s="80"/>
      <c r="ULY3" s="80"/>
      <c r="ULZ3" s="80"/>
      <c r="UMA3" s="80"/>
      <c r="UMB3" s="80"/>
      <c r="UMC3" s="80"/>
      <c r="UMD3" s="80"/>
      <c r="UME3" s="80"/>
      <c r="UMF3" s="80"/>
      <c r="UMG3" s="80"/>
      <c r="UMH3" s="80"/>
      <c r="UMI3" s="80"/>
      <c r="UMJ3" s="80"/>
      <c r="UMK3" s="80"/>
      <c r="UML3" s="80"/>
      <c r="UMM3" s="80"/>
      <c r="UMN3" s="80"/>
      <c r="UMO3" s="80"/>
      <c r="UMP3" s="80"/>
      <c r="UMQ3" s="80"/>
      <c r="UMR3" s="80"/>
      <c r="UMS3" s="80"/>
      <c r="UMT3" s="80"/>
      <c r="UMU3" s="80"/>
      <c r="UMV3" s="80"/>
      <c r="UMW3" s="80"/>
      <c r="UMX3" s="80"/>
      <c r="UMY3" s="80"/>
      <c r="UMZ3" s="80"/>
      <c r="UNA3" s="80"/>
      <c r="UNB3" s="80"/>
      <c r="UNC3" s="80"/>
      <c r="UND3" s="80"/>
      <c r="UNE3" s="80"/>
      <c r="UNF3" s="80"/>
      <c r="UNG3" s="80"/>
      <c r="UNH3" s="80"/>
      <c r="UNI3" s="80"/>
      <c r="UNJ3" s="80"/>
      <c r="UNK3" s="80"/>
      <c r="UNL3" s="80"/>
      <c r="UNM3" s="80"/>
      <c r="UNN3" s="80"/>
      <c r="UNO3" s="80"/>
      <c r="UNP3" s="80"/>
      <c r="UNQ3" s="80"/>
      <c r="UNR3" s="80"/>
      <c r="UNS3" s="80"/>
      <c r="UNT3" s="80"/>
      <c r="UNU3" s="80"/>
      <c r="UNV3" s="80"/>
      <c r="UNW3" s="80"/>
      <c r="UNX3" s="80"/>
      <c r="UNY3" s="80"/>
      <c r="UNZ3" s="80"/>
      <c r="UOA3" s="80"/>
      <c r="UOB3" s="80"/>
      <c r="UOC3" s="80"/>
      <c r="UOD3" s="80"/>
      <c r="UOE3" s="80"/>
      <c r="UOF3" s="80"/>
      <c r="UOG3" s="80"/>
      <c r="UOH3" s="80"/>
      <c r="UOI3" s="80"/>
      <c r="UOJ3" s="80"/>
      <c r="UOK3" s="80"/>
      <c r="UOL3" s="80"/>
      <c r="UOM3" s="80"/>
      <c r="UON3" s="80"/>
      <c r="UOO3" s="80"/>
      <c r="UOP3" s="80"/>
      <c r="UOQ3" s="80"/>
      <c r="UOR3" s="80"/>
      <c r="UOS3" s="80"/>
      <c r="UOT3" s="80"/>
      <c r="UOU3" s="80"/>
      <c r="UOV3" s="80"/>
      <c r="UOW3" s="80"/>
      <c r="UOX3" s="80"/>
      <c r="UOY3" s="80"/>
      <c r="UOZ3" s="80"/>
      <c r="UPA3" s="80"/>
      <c r="UPB3" s="80"/>
      <c r="UPC3" s="80"/>
      <c r="UPD3" s="80"/>
      <c r="UPE3" s="80"/>
      <c r="UPF3" s="80"/>
      <c r="UPG3" s="80"/>
      <c r="UPH3" s="80"/>
      <c r="UPI3" s="80"/>
      <c r="UPJ3" s="80"/>
      <c r="UPK3" s="80"/>
      <c r="UPL3" s="80"/>
      <c r="UPM3" s="80"/>
      <c r="UPN3" s="80"/>
      <c r="UPO3" s="80"/>
      <c r="UPP3" s="80"/>
      <c r="UPQ3" s="80"/>
      <c r="UPR3" s="80"/>
      <c r="UPS3" s="80"/>
      <c r="UPT3" s="80"/>
      <c r="UPU3" s="80"/>
      <c r="UPV3" s="80"/>
      <c r="UPW3" s="80"/>
      <c r="UPX3" s="80"/>
      <c r="UPY3" s="80"/>
      <c r="UPZ3" s="80"/>
      <c r="UQA3" s="80"/>
      <c r="UQB3" s="80"/>
      <c r="UQC3" s="80"/>
      <c r="UQD3" s="80"/>
      <c r="UQE3" s="80"/>
      <c r="UQF3" s="80"/>
      <c r="UQG3" s="80"/>
      <c r="UQH3" s="80"/>
      <c r="UQI3" s="80"/>
      <c r="UQJ3" s="80"/>
      <c r="UQK3" s="80"/>
      <c r="UQL3" s="80"/>
      <c r="UQM3" s="80"/>
      <c r="UQN3" s="80"/>
      <c r="UQO3" s="80"/>
      <c r="UQP3" s="80"/>
      <c r="UQQ3" s="80"/>
      <c r="UQR3" s="80"/>
      <c r="UQS3" s="80"/>
      <c r="UQT3" s="80"/>
      <c r="UQU3" s="80"/>
      <c r="UQV3" s="80"/>
      <c r="UQW3" s="80"/>
      <c r="UQX3" s="80"/>
      <c r="UQY3" s="80"/>
      <c r="UQZ3" s="80"/>
      <c r="URA3" s="80"/>
      <c r="URB3" s="80"/>
      <c r="URC3" s="80"/>
      <c r="URD3" s="80"/>
      <c r="URE3" s="80"/>
      <c r="URF3" s="80"/>
      <c r="URG3" s="80"/>
      <c r="URH3" s="80"/>
      <c r="URI3" s="80"/>
      <c r="URJ3" s="80"/>
      <c r="URK3" s="80"/>
      <c r="URL3" s="80"/>
      <c r="URM3" s="80"/>
      <c r="URN3" s="80"/>
      <c r="URO3" s="80"/>
      <c r="URP3" s="80"/>
      <c r="URQ3" s="80"/>
      <c r="URR3" s="80"/>
      <c r="URS3" s="80"/>
      <c r="URT3" s="80"/>
      <c r="URU3" s="80"/>
      <c r="URV3" s="80"/>
      <c r="URW3" s="80"/>
      <c r="URX3" s="80"/>
      <c r="URY3" s="80"/>
      <c r="URZ3" s="80"/>
      <c r="USA3" s="80"/>
      <c r="USB3" s="80"/>
      <c r="USC3" s="80"/>
      <c r="USD3" s="80"/>
      <c r="USE3" s="80"/>
      <c r="USF3" s="80"/>
      <c r="USG3" s="80"/>
      <c r="USH3" s="80"/>
      <c r="USI3" s="80"/>
      <c r="USJ3" s="80"/>
      <c r="USK3" s="80"/>
      <c r="USL3" s="80"/>
      <c r="USM3" s="80"/>
      <c r="USN3" s="80"/>
      <c r="USO3" s="80"/>
      <c r="USP3" s="80"/>
      <c r="USQ3" s="80"/>
      <c r="USR3" s="80"/>
      <c r="USS3" s="80"/>
      <c r="UST3" s="80"/>
      <c r="USU3" s="80"/>
      <c r="USV3" s="80"/>
      <c r="USW3" s="80"/>
      <c r="USX3" s="80"/>
      <c r="USY3" s="80"/>
      <c r="USZ3" s="80"/>
      <c r="UTA3" s="80"/>
      <c r="UTB3" s="80"/>
      <c r="UTC3" s="80"/>
      <c r="UTD3" s="80"/>
      <c r="UTE3" s="80"/>
      <c r="UTF3" s="80"/>
      <c r="UTG3" s="80"/>
      <c r="UTH3" s="80"/>
      <c r="UTI3" s="80"/>
      <c r="UTJ3" s="80"/>
      <c r="UTK3" s="80"/>
      <c r="UTL3" s="80"/>
      <c r="UTM3" s="80"/>
      <c r="UTN3" s="80"/>
      <c r="UTO3" s="80"/>
      <c r="UTP3" s="80"/>
      <c r="UTQ3" s="80"/>
      <c r="UTR3" s="80"/>
      <c r="UTS3" s="80"/>
      <c r="UTT3" s="80"/>
      <c r="UTU3" s="80"/>
      <c r="UTV3" s="80"/>
      <c r="UTW3" s="80"/>
      <c r="UTX3" s="80"/>
      <c r="UTY3" s="80"/>
      <c r="UTZ3" s="80"/>
      <c r="UUA3" s="80"/>
      <c r="UUB3" s="80"/>
      <c r="UUC3" s="80"/>
      <c r="UUD3" s="80"/>
      <c r="UUE3" s="80"/>
      <c r="UUF3" s="80"/>
      <c r="UUG3" s="80"/>
      <c r="UUH3" s="80"/>
      <c r="UUI3" s="80"/>
      <c r="UUJ3" s="80"/>
      <c r="UUK3" s="80"/>
      <c r="UUL3" s="80"/>
      <c r="UUM3" s="80"/>
      <c r="UUN3" s="80"/>
      <c r="UUO3" s="80"/>
      <c r="UUP3" s="80"/>
      <c r="UUQ3" s="80"/>
      <c r="UUR3" s="80"/>
      <c r="UUS3" s="80"/>
      <c r="UUT3" s="80"/>
      <c r="UUU3" s="80"/>
      <c r="UUV3" s="80"/>
      <c r="UUW3" s="80"/>
      <c r="UUX3" s="80"/>
      <c r="UUY3" s="80"/>
      <c r="UUZ3" s="80"/>
      <c r="UVA3" s="80"/>
      <c r="UVB3" s="80"/>
      <c r="UVC3" s="80"/>
      <c r="UVD3" s="80"/>
      <c r="UVE3" s="80"/>
      <c r="UVF3" s="80"/>
      <c r="UVG3" s="80"/>
      <c r="UVH3" s="80"/>
      <c r="UVI3" s="80"/>
      <c r="UVJ3" s="80"/>
      <c r="UVK3" s="80"/>
      <c r="UVL3" s="80"/>
      <c r="UVM3" s="80"/>
      <c r="UVN3" s="80"/>
      <c r="UVO3" s="80"/>
      <c r="UVP3" s="80"/>
      <c r="UVQ3" s="80"/>
      <c r="UVR3" s="80"/>
      <c r="UVS3" s="80"/>
      <c r="UVT3" s="80"/>
      <c r="UVU3" s="80"/>
      <c r="UVV3" s="80"/>
      <c r="UVW3" s="80"/>
      <c r="UVX3" s="80"/>
      <c r="UVY3" s="80"/>
      <c r="UVZ3" s="80"/>
      <c r="UWA3" s="80"/>
      <c r="UWB3" s="80"/>
      <c r="UWC3" s="80"/>
      <c r="UWD3" s="80"/>
      <c r="UWE3" s="80"/>
      <c r="UWF3" s="80"/>
      <c r="UWG3" s="80"/>
      <c r="UWH3" s="80"/>
      <c r="UWI3" s="80"/>
      <c r="UWJ3" s="80"/>
      <c r="UWK3" s="80"/>
      <c r="UWL3" s="80"/>
      <c r="UWM3" s="80"/>
      <c r="UWN3" s="80"/>
      <c r="UWO3" s="80"/>
      <c r="UWP3" s="80"/>
      <c r="UWQ3" s="80"/>
      <c r="UWR3" s="80"/>
      <c r="UWS3" s="80"/>
      <c r="UWT3" s="80"/>
      <c r="UWU3" s="80"/>
      <c r="UWV3" s="80"/>
      <c r="UWW3" s="80"/>
      <c r="UWX3" s="80"/>
      <c r="UWY3" s="80"/>
      <c r="UWZ3" s="80"/>
      <c r="UXA3" s="80"/>
      <c r="UXB3" s="80"/>
      <c r="UXC3" s="80"/>
      <c r="UXD3" s="80"/>
      <c r="UXE3" s="80"/>
      <c r="UXF3" s="80"/>
      <c r="UXG3" s="80"/>
      <c r="UXH3" s="80"/>
      <c r="UXI3" s="80"/>
      <c r="UXJ3" s="80"/>
      <c r="UXK3" s="80"/>
      <c r="UXL3" s="80"/>
      <c r="UXM3" s="80"/>
      <c r="UXN3" s="80"/>
      <c r="UXO3" s="80"/>
      <c r="UXP3" s="80"/>
      <c r="UXQ3" s="80"/>
      <c r="UXR3" s="80"/>
      <c r="UXS3" s="80"/>
      <c r="UXT3" s="80"/>
      <c r="UXU3" s="80"/>
      <c r="UXV3" s="80"/>
      <c r="UXW3" s="80"/>
      <c r="UXX3" s="80"/>
      <c r="UXY3" s="80"/>
      <c r="UXZ3" s="80"/>
      <c r="UYA3" s="80"/>
      <c r="UYB3" s="80"/>
      <c r="UYC3" s="80"/>
      <c r="UYD3" s="80"/>
      <c r="UYE3" s="80"/>
      <c r="UYF3" s="80"/>
      <c r="UYG3" s="80"/>
      <c r="UYH3" s="80"/>
      <c r="UYI3" s="80"/>
      <c r="UYJ3" s="80"/>
      <c r="UYK3" s="80"/>
      <c r="UYL3" s="80"/>
      <c r="UYM3" s="80"/>
      <c r="UYN3" s="80"/>
      <c r="UYO3" s="80"/>
      <c r="UYP3" s="80"/>
      <c r="UYQ3" s="80"/>
      <c r="UYR3" s="80"/>
      <c r="UYS3" s="80"/>
      <c r="UYT3" s="80"/>
      <c r="UYU3" s="80"/>
      <c r="UYV3" s="80"/>
      <c r="UYW3" s="80"/>
      <c r="UYX3" s="80"/>
      <c r="UYY3" s="80"/>
      <c r="UYZ3" s="80"/>
      <c r="UZA3" s="80"/>
      <c r="UZB3" s="80"/>
      <c r="UZC3" s="80"/>
      <c r="UZD3" s="80"/>
      <c r="UZE3" s="80"/>
      <c r="UZF3" s="80"/>
      <c r="UZG3" s="80"/>
      <c r="UZH3" s="80"/>
      <c r="UZI3" s="80"/>
      <c r="UZJ3" s="80"/>
      <c r="UZK3" s="80"/>
      <c r="UZL3" s="80"/>
      <c r="UZM3" s="80"/>
      <c r="UZN3" s="80"/>
      <c r="UZO3" s="80"/>
      <c r="UZP3" s="80"/>
      <c r="UZQ3" s="80"/>
      <c r="UZR3" s="80"/>
      <c r="UZS3" s="80"/>
      <c r="UZT3" s="80"/>
      <c r="UZU3" s="80"/>
      <c r="UZV3" s="80"/>
      <c r="UZW3" s="80"/>
      <c r="UZX3" s="80"/>
      <c r="UZY3" s="80"/>
      <c r="UZZ3" s="80"/>
      <c r="VAA3" s="80"/>
      <c r="VAB3" s="80"/>
      <c r="VAC3" s="80"/>
      <c r="VAD3" s="80"/>
      <c r="VAE3" s="80"/>
      <c r="VAF3" s="80"/>
      <c r="VAG3" s="80"/>
      <c r="VAH3" s="80"/>
      <c r="VAI3" s="80"/>
      <c r="VAJ3" s="80"/>
      <c r="VAK3" s="80"/>
      <c r="VAL3" s="80"/>
      <c r="VAM3" s="80"/>
      <c r="VAN3" s="80"/>
      <c r="VAO3" s="80"/>
      <c r="VAP3" s="80"/>
      <c r="VAQ3" s="80"/>
      <c r="VAR3" s="80"/>
      <c r="VAS3" s="80"/>
      <c r="VAT3" s="80"/>
      <c r="VAU3" s="80"/>
      <c r="VAV3" s="80"/>
      <c r="VAW3" s="80"/>
      <c r="VAX3" s="80"/>
      <c r="VAY3" s="80"/>
      <c r="VAZ3" s="80"/>
      <c r="VBA3" s="80"/>
      <c r="VBB3" s="80"/>
      <c r="VBC3" s="80"/>
      <c r="VBD3" s="80"/>
      <c r="VBE3" s="80"/>
      <c r="VBF3" s="80"/>
      <c r="VBG3" s="80"/>
      <c r="VBH3" s="80"/>
      <c r="VBI3" s="80"/>
      <c r="VBJ3" s="80"/>
      <c r="VBK3" s="80"/>
      <c r="VBL3" s="80"/>
      <c r="VBM3" s="80"/>
      <c r="VBN3" s="80"/>
      <c r="VBO3" s="80"/>
      <c r="VBP3" s="80"/>
      <c r="VBQ3" s="80"/>
      <c r="VBR3" s="80"/>
      <c r="VBS3" s="80"/>
      <c r="VBT3" s="80"/>
      <c r="VBU3" s="80"/>
      <c r="VBV3" s="80"/>
      <c r="VBW3" s="80"/>
      <c r="VBX3" s="80"/>
      <c r="VBY3" s="80"/>
      <c r="VBZ3" s="80"/>
      <c r="VCA3" s="80"/>
      <c r="VCB3" s="80"/>
      <c r="VCC3" s="80"/>
      <c r="VCD3" s="80"/>
      <c r="VCE3" s="80"/>
      <c r="VCF3" s="80"/>
      <c r="VCG3" s="80"/>
      <c r="VCH3" s="80"/>
      <c r="VCI3" s="80"/>
      <c r="VCJ3" s="80"/>
      <c r="VCK3" s="80"/>
      <c r="VCL3" s="80"/>
      <c r="VCM3" s="80"/>
      <c r="VCN3" s="80"/>
      <c r="VCO3" s="80"/>
      <c r="VCP3" s="80"/>
      <c r="VCQ3" s="80"/>
      <c r="VCR3" s="80"/>
      <c r="VCS3" s="80"/>
      <c r="VCT3" s="80"/>
      <c r="VCU3" s="80"/>
      <c r="VCV3" s="80"/>
      <c r="VCW3" s="80"/>
      <c r="VCX3" s="80"/>
      <c r="VCY3" s="80"/>
      <c r="VCZ3" s="80"/>
      <c r="VDA3" s="80"/>
      <c r="VDB3" s="80"/>
      <c r="VDC3" s="80"/>
      <c r="VDD3" s="80"/>
      <c r="VDE3" s="80"/>
      <c r="VDF3" s="80"/>
      <c r="VDG3" s="80"/>
      <c r="VDH3" s="80"/>
      <c r="VDI3" s="80"/>
      <c r="VDJ3" s="80"/>
      <c r="VDK3" s="80"/>
      <c r="VDL3" s="80"/>
      <c r="VDM3" s="80"/>
      <c r="VDN3" s="80"/>
      <c r="VDO3" s="80"/>
      <c r="VDP3" s="80"/>
      <c r="VDQ3" s="80"/>
      <c r="VDR3" s="80"/>
      <c r="VDS3" s="80"/>
      <c r="VDT3" s="80"/>
      <c r="VDU3" s="80"/>
      <c r="VDV3" s="80"/>
      <c r="VDW3" s="80"/>
      <c r="VDX3" s="80"/>
      <c r="VDY3" s="80"/>
      <c r="VDZ3" s="80"/>
      <c r="VEA3" s="80"/>
      <c r="VEB3" s="80"/>
      <c r="VEC3" s="80"/>
      <c r="VED3" s="80"/>
      <c r="VEE3" s="80"/>
      <c r="VEF3" s="80"/>
      <c r="VEG3" s="80"/>
      <c r="VEH3" s="80"/>
      <c r="VEI3" s="80"/>
      <c r="VEJ3" s="80"/>
      <c r="VEK3" s="80"/>
      <c r="VEL3" s="80"/>
      <c r="VEM3" s="80"/>
      <c r="VEN3" s="80"/>
      <c r="VEO3" s="80"/>
      <c r="VEP3" s="80"/>
      <c r="VEQ3" s="80"/>
      <c r="VER3" s="80"/>
      <c r="VES3" s="80"/>
      <c r="VET3" s="80"/>
      <c r="VEU3" s="80"/>
      <c r="VEV3" s="80"/>
      <c r="VEW3" s="80"/>
      <c r="VEX3" s="80"/>
      <c r="VEY3" s="80"/>
      <c r="VEZ3" s="80"/>
      <c r="VFA3" s="80"/>
      <c r="VFB3" s="80"/>
      <c r="VFC3" s="80"/>
      <c r="VFD3" s="80"/>
      <c r="VFE3" s="80"/>
      <c r="VFF3" s="80"/>
      <c r="VFG3" s="80"/>
      <c r="VFH3" s="80"/>
      <c r="VFI3" s="80"/>
      <c r="VFJ3" s="80"/>
      <c r="VFK3" s="80"/>
      <c r="VFL3" s="80"/>
      <c r="VFM3" s="80"/>
      <c r="VFN3" s="80"/>
      <c r="VFO3" s="80"/>
      <c r="VFP3" s="80"/>
      <c r="VFQ3" s="80"/>
      <c r="VFR3" s="80"/>
      <c r="VFS3" s="80"/>
      <c r="VFT3" s="80"/>
      <c r="VFU3" s="80"/>
      <c r="VFV3" s="80"/>
      <c r="VFW3" s="80"/>
      <c r="VFX3" s="80"/>
      <c r="VFY3" s="80"/>
      <c r="VFZ3" s="80"/>
      <c r="VGA3" s="80"/>
      <c r="VGB3" s="80"/>
      <c r="VGC3" s="80"/>
      <c r="VGD3" s="80"/>
      <c r="VGE3" s="80"/>
      <c r="VGF3" s="80"/>
      <c r="VGG3" s="80"/>
      <c r="VGH3" s="80"/>
      <c r="VGI3" s="80"/>
      <c r="VGJ3" s="80"/>
      <c r="VGK3" s="80"/>
      <c r="VGL3" s="80"/>
      <c r="VGM3" s="80"/>
      <c r="VGN3" s="80"/>
      <c r="VGO3" s="80"/>
      <c r="VGP3" s="80"/>
      <c r="VGQ3" s="80"/>
      <c r="VGR3" s="80"/>
      <c r="VGS3" s="80"/>
      <c r="VGT3" s="80"/>
      <c r="VGU3" s="80"/>
      <c r="VGV3" s="80"/>
      <c r="VGW3" s="80"/>
      <c r="VGX3" s="80"/>
      <c r="VGY3" s="80"/>
      <c r="VGZ3" s="80"/>
      <c r="VHA3" s="80"/>
      <c r="VHB3" s="80"/>
      <c r="VHC3" s="80"/>
      <c r="VHD3" s="80"/>
      <c r="VHE3" s="80"/>
      <c r="VHF3" s="80"/>
      <c r="VHG3" s="80"/>
      <c r="VHH3" s="80"/>
      <c r="VHI3" s="80"/>
      <c r="VHJ3" s="80"/>
      <c r="VHK3" s="80"/>
      <c r="VHL3" s="80"/>
      <c r="VHM3" s="80"/>
      <c r="VHN3" s="80"/>
      <c r="VHO3" s="80"/>
      <c r="VHP3" s="80"/>
      <c r="VHQ3" s="80"/>
      <c r="VHR3" s="80"/>
      <c r="VHS3" s="80"/>
      <c r="VHT3" s="80"/>
      <c r="VHU3" s="80"/>
      <c r="VHV3" s="80"/>
      <c r="VHW3" s="80"/>
      <c r="VHX3" s="80"/>
      <c r="VHY3" s="80"/>
      <c r="VHZ3" s="80"/>
      <c r="VIA3" s="80"/>
      <c r="VIB3" s="80"/>
      <c r="VIC3" s="80"/>
      <c r="VID3" s="80"/>
      <c r="VIE3" s="80"/>
      <c r="VIF3" s="80"/>
      <c r="VIG3" s="80"/>
      <c r="VIH3" s="80"/>
      <c r="VII3" s="80"/>
      <c r="VIJ3" s="80"/>
      <c r="VIK3" s="80"/>
      <c r="VIL3" s="80"/>
      <c r="VIM3" s="80"/>
      <c r="VIN3" s="80"/>
      <c r="VIO3" s="80"/>
      <c r="VIP3" s="80"/>
      <c r="VIQ3" s="80"/>
      <c r="VIR3" s="80"/>
      <c r="VIS3" s="80"/>
      <c r="VIT3" s="80"/>
      <c r="VIU3" s="80"/>
      <c r="VIV3" s="80"/>
      <c r="VIW3" s="80"/>
      <c r="VIX3" s="80"/>
      <c r="VIY3" s="80"/>
      <c r="VIZ3" s="80"/>
      <c r="VJA3" s="80"/>
      <c r="VJB3" s="80"/>
      <c r="VJC3" s="80"/>
      <c r="VJD3" s="80"/>
      <c r="VJE3" s="80"/>
      <c r="VJF3" s="80"/>
      <c r="VJG3" s="80"/>
      <c r="VJH3" s="80"/>
      <c r="VJI3" s="80"/>
      <c r="VJJ3" s="80"/>
      <c r="VJK3" s="80"/>
      <c r="VJL3" s="80"/>
      <c r="VJM3" s="80"/>
      <c r="VJN3" s="80"/>
      <c r="VJO3" s="80"/>
      <c r="VJP3" s="80"/>
      <c r="VJQ3" s="80"/>
      <c r="VJR3" s="80"/>
      <c r="VJS3" s="80"/>
      <c r="VJT3" s="80"/>
      <c r="VJU3" s="80"/>
      <c r="VJV3" s="80"/>
      <c r="VJW3" s="80"/>
      <c r="VJX3" s="80"/>
      <c r="VJY3" s="80"/>
      <c r="VJZ3" s="80"/>
      <c r="VKA3" s="80"/>
      <c r="VKB3" s="80"/>
      <c r="VKC3" s="80"/>
      <c r="VKD3" s="80"/>
      <c r="VKE3" s="80"/>
      <c r="VKF3" s="80"/>
      <c r="VKG3" s="80"/>
      <c r="VKH3" s="80"/>
      <c r="VKI3" s="80"/>
      <c r="VKJ3" s="80"/>
      <c r="VKK3" s="80"/>
      <c r="VKL3" s="80"/>
      <c r="VKM3" s="80"/>
      <c r="VKN3" s="80"/>
      <c r="VKO3" s="80"/>
      <c r="VKP3" s="80"/>
      <c r="VKQ3" s="80"/>
      <c r="VKR3" s="80"/>
      <c r="VKS3" s="80"/>
      <c r="VKT3" s="80"/>
      <c r="VKU3" s="80"/>
      <c r="VKV3" s="80"/>
      <c r="VKW3" s="80"/>
      <c r="VKX3" s="80"/>
      <c r="VKY3" s="80"/>
      <c r="VKZ3" s="80"/>
      <c r="VLA3" s="80"/>
      <c r="VLB3" s="80"/>
      <c r="VLC3" s="80"/>
      <c r="VLD3" s="80"/>
      <c r="VLE3" s="80"/>
      <c r="VLF3" s="80"/>
      <c r="VLG3" s="80"/>
      <c r="VLH3" s="80"/>
      <c r="VLI3" s="80"/>
      <c r="VLJ3" s="80"/>
      <c r="VLK3" s="80"/>
      <c r="VLL3" s="80"/>
      <c r="VLM3" s="80"/>
      <c r="VLN3" s="80"/>
      <c r="VLO3" s="80"/>
      <c r="VLP3" s="80"/>
      <c r="VLQ3" s="80"/>
      <c r="VLR3" s="80"/>
      <c r="VLS3" s="80"/>
      <c r="VLT3" s="80"/>
      <c r="VLU3" s="80"/>
      <c r="VLV3" s="80"/>
      <c r="VLW3" s="80"/>
      <c r="VLX3" s="80"/>
      <c r="VLY3" s="80"/>
      <c r="VLZ3" s="80"/>
      <c r="VMA3" s="80"/>
      <c r="VMB3" s="80"/>
      <c r="VMC3" s="80"/>
      <c r="VMD3" s="80"/>
      <c r="VME3" s="80"/>
      <c r="VMF3" s="80"/>
      <c r="VMG3" s="80"/>
      <c r="VMH3" s="80"/>
      <c r="VMI3" s="80"/>
      <c r="VMJ3" s="80"/>
      <c r="VMK3" s="80"/>
      <c r="VML3" s="80"/>
      <c r="VMM3" s="80"/>
      <c r="VMN3" s="80"/>
      <c r="VMO3" s="80"/>
      <c r="VMP3" s="80"/>
      <c r="VMQ3" s="80"/>
      <c r="VMR3" s="80"/>
      <c r="VMS3" s="80"/>
      <c r="VMT3" s="80"/>
      <c r="VMU3" s="80"/>
      <c r="VMV3" s="80"/>
      <c r="VMW3" s="80"/>
      <c r="VMX3" s="80"/>
      <c r="VMY3" s="80"/>
      <c r="VMZ3" s="80"/>
      <c r="VNA3" s="80"/>
      <c r="VNB3" s="80"/>
      <c r="VNC3" s="80"/>
      <c r="VND3" s="80"/>
      <c r="VNE3" s="80"/>
      <c r="VNF3" s="80"/>
      <c r="VNG3" s="80"/>
      <c r="VNH3" s="80"/>
      <c r="VNI3" s="80"/>
      <c r="VNJ3" s="80"/>
      <c r="VNK3" s="80"/>
      <c r="VNL3" s="80"/>
      <c r="VNM3" s="80"/>
      <c r="VNN3" s="80"/>
      <c r="VNO3" s="80"/>
      <c r="VNP3" s="80"/>
      <c r="VNQ3" s="80"/>
      <c r="VNR3" s="80"/>
      <c r="VNS3" s="80"/>
      <c r="VNT3" s="80"/>
      <c r="VNU3" s="80"/>
      <c r="VNV3" s="80"/>
      <c r="VNW3" s="80"/>
      <c r="VNX3" s="80"/>
      <c r="VNY3" s="80"/>
      <c r="VNZ3" s="80"/>
      <c r="VOA3" s="80"/>
      <c r="VOB3" s="80"/>
      <c r="VOC3" s="80"/>
      <c r="VOD3" s="80"/>
      <c r="VOE3" s="80"/>
      <c r="VOF3" s="80"/>
      <c r="VOG3" s="80"/>
      <c r="VOH3" s="80"/>
      <c r="VOI3" s="80"/>
      <c r="VOJ3" s="80"/>
      <c r="VOK3" s="80"/>
      <c r="VOL3" s="80"/>
      <c r="VOM3" s="80"/>
      <c r="VON3" s="80"/>
      <c r="VOO3" s="80"/>
      <c r="VOP3" s="80"/>
      <c r="VOQ3" s="80"/>
      <c r="VOR3" s="80"/>
      <c r="VOS3" s="80"/>
      <c r="VOT3" s="80"/>
      <c r="VOU3" s="80"/>
      <c r="VOV3" s="80"/>
      <c r="VOW3" s="80"/>
      <c r="VOX3" s="80"/>
      <c r="VOY3" s="80"/>
      <c r="VOZ3" s="80"/>
      <c r="VPA3" s="80"/>
      <c r="VPB3" s="80"/>
      <c r="VPC3" s="80"/>
      <c r="VPD3" s="80"/>
      <c r="VPE3" s="80"/>
      <c r="VPF3" s="80"/>
      <c r="VPG3" s="80"/>
      <c r="VPH3" s="80"/>
      <c r="VPI3" s="80"/>
      <c r="VPJ3" s="80"/>
      <c r="VPK3" s="80"/>
      <c r="VPL3" s="80"/>
      <c r="VPM3" s="80"/>
      <c r="VPN3" s="80"/>
      <c r="VPO3" s="80"/>
      <c r="VPP3" s="80"/>
      <c r="VPQ3" s="80"/>
      <c r="VPR3" s="80"/>
      <c r="VPS3" s="80"/>
      <c r="VPT3" s="80"/>
      <c r="VPU3" s="80"/>
      <c r="VPV3" s="80"/>
      <c r="VPW3" s="80"/>
      <c r="VPX3" s="80"/>
      <c r="VPY3" s="80"/>
      <c r="VPZ3" s="80"/>
      <c r="VQA3" s="80"/>
      <c r="VQB3" s="80"/>
      <c r="VQC3" s="80"/>
      <c r="VQD3" s="80"/>
      <c r="VQE3" s="80"/>
      <c r="VQF3" s="80"/>
      <c r="VQG3" s="80"/>
      <c r="VQH3" s="80"/>
      <c r="VQI3" s="80"/>
      <c r="VQJ3" s="80"/>
      <c r="VQK3" s="80"/>
      <c r="VQL3" s="80"/>
      <c r="VQM3" s="80"/>
      <c r="VQN3" s="80"/>
      <c r="VQO3" s="80"/>
      <c r="VQP3" s="80"/>
      <c r="VQQ3" s="80"/>
      <c r="VQR3" s="80"/>
      <c r="VQS3" s="80"/>
      <c r="VQT3" s="80"/>
      <c r="VQU3" s="80"/>
      <c r="VQV3" s="80"/>
      <c r="VQW3" s="80"/>
      <c r="VQX3" s="80"/>
      <c r="VQY3" s="80"/>
      <c r="VQZ3" s="80"/>
      <c r="VRA3" s="80"/>
      <c r="VRB3" s="80"/>
      <c r="VRC3" s="80"/>
      <c r="VRD3" s="80"/>
      <c r="VRE3" s="80"/>
      <c r="VRF3" s="80"/>
      <c r="VRG3" s="80"/>
      <c r="VRH3" s="80"/>
      <c r="VRI3" s="80"/>
      <c r="VRJ3" s="80"/>
      <c r="VRK3" s="80"/>
      <c r="VRL3" s="80"/>
      <c r="VRM3" s="80"/>
      <c r="VRN3" s="80"/>
      <c r="VRO3" s="80"/>
      <c r="VRP3" s="80"/>
      <c r="VRQ3" s="80"/>
      <c r="VRR3" s="80"/>
      <c r="VRS3" s="80"/>
      <c r="VRT3" s="80"/>
      <c r="VRU3" s="80"/>
      <c r="VRV3" s="80"/>
      <c r="VRW3" s="80"/>
      <c r="VRX3" s="80"/>
      <c r="VRY3" s="80"/>
      <c r="VRZ3" s="80"/>
      <c r="VSA3" s="80"/>
      <c r="VSB3" s="80"/>
      <c r="VSC3" s="80"/>
      <c r="VSD3" s="80"/>
      <c r="VSE3" s="80"/>
      <c r="VSF3" s="80"/>
      <c r="VSG3" s="80"/>
      <c r="VSH3" s="80"/>
      <c r="VSI3" s="80"/>
      <c r="VSJ3" s="80"/>
      <c r="VSK3" s="80"/>
      <c r="VSL3" s="80"/>
      <c r="VSM3" s="80"/>
      <c r="VSN3" s="80"/>
      <c r="VSO3" s="80"/>
      <c r="VSP3" s="80"/>
      <c r="VSQ3" s="80"/>
      <c r="VSR3" s="80"/>
      <c r="VSS3" s="80"/>
      <c r="VST3" s="80"/>
      <c r="VSU3" s="80"/>
      <c r="VSV3" s="80"/>
      <c r="VSW3" s="80"/>
      <c r="VSX3" s="80"/>
      <c r="VSY3" s="80"/>
      <c r="VSZ3" s="80"/>
      <c r="VTA3" s="80"/>
      <c r="VTB3" s="80"/>
      <c r="VTC3" s="80"/>
      <c r="VTD3" s="80"/>
      <c r="VTE3" s="80"/>
      <c r="VTF3" s="80"/>
      <c r="VTG3" s="80"/>
      <c r="VTH3" s="80"/>
      <c r="VTI3" s="80"/>
      <c r="VTJ3" s="80"/>
      <c r="VTK3" s="80"/>
      <c r="VTL3" s="80"/>
      <c r="VTM3" s="80"/>
      <c r="VTN3" s="80"/>
      <c r="VTO3" s="80"/>
      <c r="VTP3" s="80"/>
      <c r="VTQ3" s="80"/>
      <c r="VTR3" s="80"/>
      <c r="VTS3" s="80"/>
      <c r="VTT3" s="80"/>
      <c r="VTU3" s="80"/>
      <c r="VTV3" s="80"/>
      <c r="VTW3" s="80"/>
      <c r="VTX3" s="80"/>
      <c r="VTY3" s="80"/>
      <c r="VTZ3" s="80"/>
      <c r="VUA3" s="80"/>
      <c r="VUB3" s="80"/>
      <c r="VUC3" s="80"/>
      <c r="VUD3" s="80"/>
      <c r="VUE3" s="80"/>
      <c r="VUF3" s="80"/>
      <c r="VUG3" s="80"/>
      <c r="VUH3" s="80"/>
      <c r="VUI3" s="80"/>
      <c r="VUJ3" s="80"/>
      <c r="VUK3" s="80"/>
      <c r="VUL3" s="80"/>
      <c r="VUM3" s="80"/>
      <c r="VUN3" s="80"/>
      <c r="VUO3" s="80"/>
      <c r="VUP3" s="80"/>
      <c r="VUQ3" s="80"/>
      <c r="VUR3" s="80"/>
      <c r="VUS3" s="80"/>
      <c r="VUT3" s="80"/>
      <c r="VUU3" s="80"/>
      <c r="VUV3" s="80"/>
      <c r="VUW3" s="80"/>
      <c r="VUX3" s="80"/>
      <c r="VUY3" s="80"/>
      <c r="VUZ3" s="80"/>
      <c r="VVA3" s="80"/>
      <c r="VVB3" s="80"/>
      <c r="VVC3" s="80"/>
      <c r="VVD3" s="80"/>
      <c r="VVE3" s="80"/>
      <c r="VVF3" s="80"/>
      <c r="VVG3" s="80"/>
      <c r="VVH3" s="80"/>
      <c r="VVI3" s="80"/>
      <c r="VVJ3" s="80"/>
      <c r="VVK3" s="80"/>
      <c r="VVL3" s="80"/>
      <c r="VVM3" s="80"/>
      <c r="VVN3" s="80"/>
      <c r="VVO3" s="80"/>
      <c r="VVP3" s="80"/>
      <c r="VVQ3" s="80"/>
      <c r="VVR3" s="80"/>
      <c r="VVS3" s="80"/>
      <c r="VVT3" s="80"/>
      <c r="VVU3" s="80"/>
      <c r="VVV3" s="80"/>
      <c r="VVW3" s="80"/>
      <c r="VVX3" s="80"/>
      <c r="VVY3" s="80"/>
      <c r="VVZ3" s="80"/>
      <c r="VWA3" s="80"/>
      <c r="VWB3" s="80"/>
      <c r="VWC3" s="80"/>
      <c r="VWD3" s="80"/>
      <c r="VWE3" s="80"/>
      <c r="VWF3" s="80"/>
      <c r="VWG3" s="80"/>
      <c r="VWH3" s="80"/>
      <c r="VWI3" s="80"/>
      <c r="VWJ3" s="80"/>
      <c r="VWK3" s="80"/>
      <c r="VWL3" s="80"/>
      <c r="VWM3" s="80"/>
      <c r="VWN3" s="80"/>
      <c r="VWO3" s="80"/>
      <c r="VWP3" s="80"/>
      <c r="VWQ3" s="80"/>
      <c r="VWR3" s="80"/>
      <c r="VWS3" s="80"/>
      <c r="VWT3" s="80"/>
      <c r="VWU3" s="80"/>
      <c r="VWV3" s="80"/>
      <c r="VWW3" s="80"/>
      <c r="VWX3" s="80"/>
      <c r="VWY3" s="80"/>
      <c r="VWZ3" s="80"/>
      <c r="VXA3" s="80"/>
      <c r="VXB3" s="80"/>
      <c r="VXC3" s="80"/>
      <c r="VXD3" s="80"/>
      <c r="VXE3" s="80"/>
      <c r="VXF3" s="80"/>
      <c r="VXG3" s="80"/>
      <c r="VXH3" s="80"/>
      <c r="VXI3" s="80"/>
      <c r="VXJ3" s="80"/>
      <c r="VXK3" s="80"/>
      <c r="VXL3" s="80"/>
      <c r="VXM3" s="80"/>
      <c r="VXN3" s="80"/>
      <c r="VXO3" s="80"/>
      <c r="VXP3" s="80"/>
      <c r="VXQ3" s="80"/>
      <c r="VXR3" s="80"/>
      <c r="VXS3" s="80"/>
      <c r="VXT3" s="80"/>
      <c r="VXU3" s="80"/>
      <c r="VXV3" s="80"/>
      <c r="VXW3" s="80"/>
      <c r="VXX3" s="80"/>
      <c r="VXY3" s="80"/>
      <c r="VXZ3" s="80"/>
      <c r="VYA3" s="80"/>
      <c r="VYB3" s="80"/>
      <c r="VYC3" s="80"/>
      <c r="VYD3" s="80"/>
      <c r="VYE3" s="80"/>
      <c r="VYF3" s="80"/>
      <c r="VYG3" s="80"/>
      <c r="VYH3" s="80"/>
      <c r="VYI3" s="80"/>
      <c r="VYJ3" s="80"/>
      <c r="VYK3" s="80"/>
      <c r="VYL3" s="80"/>
      <c r="VYM3" s="80"/>
      <c r="VYN3" s="80"/>
      <c r="VYO3" s="80"/>
      <c r="VYP3" s="80"/>
      <c r="VYQ3" s="80"/>
      <c r="VYR3" s="80"/>
      <c r="VYS3" s="80"/>
      <c r="VYT3" s="80"/>
      <c r="VYU3" s="80"/>
      <c r="VYV3" s="80"/>
      <c r="VYW3" s="80"/>
      <c r="VYX3" s="80"/>
      <c r="VYY3" s="80"/>
      <c r="VYZ3" s="80"/>
      <c r="VZA3" s="80"/>
      <c r="VZB3" s="80"/>
      <c r="VZC3" s="80"/>
      <c r="VZD3" s="80"/>
      <c r="VZE3" s="80"/>
      <c r="VZF3" s="80"/>
      <c r="VZG3" s="80"/>
      <c r="VZH3" s="80"/>
      <c r="VZI3" s="80"/>
      <c r="VZJ3" s="80"/>
      <c r="VZK3" s="80"/>
      <c r="VZL3" s="80"/>
      <c r="VZM3" s="80"/>
      <c r="VZN3" s="80"/>
      <c r="VZO3" s="80"/>
      <c r="VZP3" s="80"/>
      <c r="VZQ3" s="80"/>
      <c r="VZR3" s="80"/>
      <c r="VZS3" s="80"/>
      <c r="VZT3" s="80"/>
      <c r="VZU3" s="80"/>
      <c r="VZV3" s="80"/>
      <c r="VZW3" s="80"/>
      <c r="VZX3" s="80"/>
      <c r="VZY3" s="80"/>
      <c r="VZZ3" s="80"/>
      <c r="WAA3" s="80"/>
      <c r="WAB3" s="80"/>
      <c r="WAC3" s="80"/>
      <c r="WAD3" s="80"/>
      <c r="WAE3" s="80"/>
      <c r="WAF3" s="80"/>
      <c r="WAG3" s="80"/>
      <c r="WAH3" s="80"/>
      <c r="WAI3" s="80"/>
      <c r="WAJ3" s="80"/>
      <c r="WAK3" s="80"/>
      <c r="WAL3" s="80"/>
      <c r="WAM3" s="80"/>
      <c r="WAN3" s="80"/>
      <c r="WAO3" s="80"/>
      <c r="WAP3" s="80"/>
      <c r="WAQ3" s="80"/>
      <c r="WAR3" s="80"/>
      <c r="WAS3" s="80"/>
      <c r="WAT3" s="80"/>
      <c r="WAU3" s="80"/>
      <c r="WAV3" s="80"/>
      <c r="WAW3" s="80"/>
      <c r="WAX3" s="80"/>
      <c r="WAY3" s="80"/>
      <c r="WAZ3" s="80"/>
      <c r="WBA3" s="80"/>
      <c r="WBB3" s="80"/>
      <c r="WBC3" s="80"/>
      <c r="WBD3" s="80"/>
      <c r="WBE3" s="80"/>
      <c r="WBF3" s="80"/>
      <c r="WBG3" s="80"/>
      <c r="WBH3" s="80"/>
      <c r="WBI3" s="80"/>
      <c r="WBJ3" s="80"/>
      <c r="WBK3" s="80"/>
      <c r="WBL3" s="80"/>
      <c r="WBM3" s="80"/>
      <c r="WBN3" s="80"/>
      <c r="WBO3" s="80"/>
      <c r="WBP3" s="80"/>
      <c r="WBQ3" s="80"/>
      <c r="WBR3" s="80"/>
      <c r="WBS3" s="80"/>
      <c r="WBT3" s="80"/>
      <c r="WBU3" s="80"/>
      <c r="WBV3" s="80"/>
      <c r="WBW3" s="80"/>
      <c r="WBX3" s="80"/>
      <c r="WBY3" s="80"/>
      <c r="WBZ3" s="80"/>
      <c r="WCA3" s="80"/>
      <c r="WCB3" s="80"/>
      <c r="WCC3" s="80"/>
      <c r="WCD3" s="80"/>
      <c r="WCE3" s="80"/>
      <c r="WCF3" s="80"/>
      <c r="WCG3" s="80"/>
      <c r="WCH3" s="80"/>
      <c r="WCI3" s="80"/>
      <c r="WCJ3" s="80"/>
      <c r="WCK3" s="80"/>
      <c r="WCL3" s="80"/>
      <c r="WCM3" s="80"/>
      <c r="WCN3" s="80"/>
      <c r="WCO3" s="80"/>
      <c r="WCP3" s="80"/>
      <c r="WCQ3" s="80"/>
      <c r="WCR3" s="80"/>
      <c r="WCS3" s="80"/>
      <c r="WCT3" s="80"/>
      <c r="WCU3" s="80"/>
      <c r="WCV3" s="80"/>
      <c r="WCW3" s="80"/>
      <c r="WCX3" s="80"/>
      <c r="WCY3" s="80"/>
      <c r="WCZ3" s="80"/>
      <c r="WDA3" s="80"/>
      <c r="WDB3" s="80"/>
      <c r="WDC3" s="80"/>
      <c r="WDD3" s="80"/>
      <c r="WDE3" s="80"/>
      <c r="WDF3" s="80"/>
      <c r="WDG3" s="80"/>
      <c r="WDH3" s="80"/>
      <c r="WDI3" s="80"/>
      <c r="WDJ3" s="80"/>
      <c r="WDK3" s="80"/>
      <c r="WDL3" s="80"/>
      <c r="WDM3" s="80"/>
      <c r="WDN3" s="80"/>
      <c r="WDO3" s="80"/>
      <c r="WDP3" s="80"/>
      <c r="WDQ3" s="80"/>
      <c r="WDR3" s="80"/>
      <c r="WDS3" s="80"/>
      <c r="WDT3" s="80"/>
      <c r="WDU3" s="80"/>
      <c r="WDV3" s="80"/>
      <c r="WDW3" s="80"/>
      <c r="WDX3" s="80"/>
      <c r="WDY3" s="80"/>
      <c r="WDZ3" s="80"/>
      <c r="WEA3" s="80"/>
      <c r="WEB3" s="80"/>
      <c r="WEC3" s="80"/>
      <c r="WED3" s="80"/>
      <c r="WEE3" s="80"/>
      <c r="WEF3" s="80"/>
      <c r="WEG3" s="80"/>
      <c r="WEH3" s="80"/>
      <c r="WEI3" s="80"/>
      <c r="WEJ3" s="80"/>
      <c r="WEK3" s="80"/>
      <c r="WEL3" s="80"/>
      <c r="WEM3" s="80"/>
      <c r="WEN3" s="80"/>
      <c r="WEO3" s="80"/>
      <c r="WEP3" s="80"/>
      <c r="WEQ3" s="80"/>
      <c r="WER3" s="80"/>
      <c r="WES3" s="80"/>
      <c r="WET3" s="80"/>
      <c r="WEU3" s="80"/>
      <c r="WEV3" s="80"/>
      <c r="WEW3" s="80"/>
      <c r="WEX3" s="80"/>
      <c r="WEY3" s="80"/>
      <c r="WEZ3" s="80"/>
      <c r="WFA3" s="80"/>
      <c r="WFB3" s="80"/>
      <c r="WFC3" s="80"/>
      <c r="WFD3" s="80"/>
      <c r="WFE3" s="80"/>
      <c r="WFF3" s="80"/>
      <c r="WFG3" s="80"/>
      <c r="WFH3" s="80"/>
      <c r="WFI3" s="80"/>
      <c r="WFJ3" s="80"/>
      <c r="WFK3" s="80"/>
      <c r="WFL3" s="80"/>
      <c r="WFM3" s="80"/>
      <c r="WFN3" s="80"/>
      <c r="WFO3" s="80"/>
      <c r="WFP3" s="80"/>
      <c r="WFQ3" s="80"/>
      <c r="WFR3" s="80"/>
      <c r="WFS3" s="80"/>
      <c r="WFT3" s="80"/>
      <c r="WFU3" s="80"/>
      <c r="WFV3" s="80"/>
      <c r="WFW3" s="80"/>
      <c r="WFX3" s="80"/>
      <c r="WFY3" s="80"/>
      <c r="WFZ3" s="80"/>
      <c r="WGA3" s="80"/>
      <c r="WGB3" s="80"/>
      <c r="WGC3" s="80"/>
      <c r="WGD3" s="80"/>
      <c r="WGE3" s="80"/>
      <c r="WGF3" s="80"/>
      <c r="WGG3" s="80"/>
      <c r="WGH3" s="80"/>
      <c r="WGI3" s="80"/>
      <c r="WGJ3" s="80"/>
      <c r="WGK3" s="80"/>
      <c r="WGL3" s="80"/>
      <c r="WGM3" s="80"/>
      <c r="WGN3" s="80"/>
      <c r="WGO3" s="80"/>
      <c r="WGP3" s="80"/>
      <c r="WGQ3" s="80"/>
      <c r="WGR3" s="80"/>
      <c r="WGS3" s="80"/>
      <c r="WGT3" s="80"/>
      <c r="WGU3" s="80"/>
      <c r="WGV3" s="80"/>
      <c r="WGW3" s="80"/>
      <c r="WGX3" s="80"/>
      <c r="WGY3" s="80"/>
      <c r="WGZ3" s="80"/>
      <c r="WHA3" s="80"/>
      <c r="WHB3" s="80"/>
      <c r="WHC3" s="80"/>
      <c r="WHD3" s="80"/>
      <c r="WHE3" s="80"/>
      <c r="WHF3" s="80"/>
      <c r="WHG3" s="80"/>
      <c r="WHH3" s="80"/>
      <c r="WHI3" s="80"/>
      <c r="WHJ3" s="80"/>
      <c r="WHK3" s="80"/>
      <c r="WHL3" s="80"/>
      <c r="WHM3" s="80"/>
      <c r="WHN3" s="80"/>
      <c r="WHO3" s="80"/>
      <c r="WHP3" s="80"/>
      <c r="WHQ3" s="80"/>
      <c r="WHR3" s="80"/>
      <c r="WHS3" s="80"/>
      <c r="WHT3" s="80"/>
      <c r="WHU3" s="80"/>
      <c r="WHV3" s="80"/>
      <c r="WHW3" s="80"/>
      <c r="WHX3" s="80"/>
      <c r="WHY3" s="80"/>
      <c r="WHZ3" s="80"/>
      <c r="WIA3" s="80"/>
      <c r="WIB3" s="80"/>
      <c r="WIC3" s="80"/>
      <c r="WID3" s="80"/>
      <c r="WIE3" s="80"/>
      <c r="WIF3" s="80"/>
      <c r="WIG3" s="80"/>
      <c r="WIH3" s="80"/>
      <c r="WII3" s="80"/>
      <c r="WIJ3" s="80"/>
      <c r="WIK3" s="80"/>
      <c r="WIL3" s="80"/>
      <c r="WIM3" s="80"/>
      <c r="WIN3" s="80"/>
      <c r="WIO3" s="80"/>
      <c r="WIP3" s="80"/>
      <c r="WIQ3" s="80"/>
      <c r="WIR3" s="80"/>
      <c r="WIS3" s="80"/>
      <c r="WIT3" s="80"/>
      <c r="WIU3" s="80"/>
      <c r="WIV3" s="80"/>
      <c r="WIW3" s="80"/>
      <c r="WIX3" s="80"/>
      <c r="WIY3" s="80"/>
      <c r="WIZ3" s="80"/>
      <c r="WJA3" s="80"/>
      <c r="WJB3" s="80"/>
      <c r="WJC3" s="80"/>
      <c r="WJD3" s="80"/>
      <c r="WJE3" s="80"/>
      <c r="WJF3" s="80"/>
      <c r="WJG3" s="80"/>
      <c r="WJH3" s="80"/>
      <c r="WJI3" s="80"/>
      <c r="WJJ3" s="80"/>
      <c r="WJK3" s="80"/>
      <c r="WJL3" s="80"/>
      <c r="WJM3" s="80"/>
      <c r="WJN3" s="80"/>
      <c r="WJO3" s="80"/>
      <c r="WJP3" s="80"/>
      <c r="WJQ3" s="80"/>
      <c r="WJR3" s="80"/>
      <c r="WJS3" s="80"/>
      <c r="WJT3" s="80"/>
      <c r="WJU3" s="80"/>
      <c r="WJV3" s="80"/>
      <c r="WJW3" s="80"/>
      <c r="WJX3" s="80"/>
      <c r="WJY3" s="80"/>
      <c r="WJZ3" s="80"/>
      <c r="WKA3" s="80"/>
      <c r="WKB3" s="80"/>
      <c r="WKC3" s="80"/>
      <c r="WKD3" s="80"/>
      <c r="WKE3" s="80"/>
      <c r="WKF3" s="80"/>
      <c r="WKG3" s="80"/>
      <c r="WKH3" s="80"/>
      <c r="WKI3" s="80"/>
      <c r="WKJ3" s="80"/>
      <c r="WKK3" s="80"/>
      <c r="WKL3" s="80"/>
      <c r="WKM3" s="80"/>
      <c r="WKN3" s="80"/>
      <c r="WKO3" s="80"/>
      <c r="WKP3" s="80"/>
      <c r="WKQ3" s="80"/>
      <c r="WKR3" s="80"/>
      <c r="WKS3" s="80"/>
      <c r="WKT3" s="80"/>
      <c r="WKU3" s="80"/>
      <c r="WKV3" s="80"/>
      <c r="WKW3" s="80"/>
      <c r="WKX3" s="80"/>
      <c r="WKY3" s="80"/>
      <c r="WKZ3" s="80"/>
      <c r="WLA3" s="80"/>
      <c r="WLB3" s="80"/>
      <c r="WLC3" s="80"/>
      <c r="WLD3" s="80"/>
      <c r="WLE3" s="80"/>
      <c r="WLF3" s="80"/>
      <c r="WLG3" s="80"/>
      <c r="WLH3" s="80"/>
      <c r="WLI3" s="80"/>
      <c r="WLJ3" s="80"/>
      <c r="WLK3" s="80"/>
      <c r="WLL3" s="80"/>
      <c r="WLM3" s="80"/>
      <c r="WLN3" s="80"/>
      <c r="WLO3" s="80"/>
      <c r="WLP3" s="80"/>
      <c r="WLQ3" s="80"/>
      <c r="WLR3" s="80"/>
      <c r="WLS3" s="80"/>
      <c r="WLT3" s="80"/>
      <c r="WLU3" s="80"/>
      <c r="WLV3" s="80"/>
      <c r="WLW3" s="80"/>
      <c r="WLX3" s="80"/>
      <c r="WLY3" s="80"/>
      <c r="WLZ3" s="80"/>
      <c r="WMA3" s="80"/>
      <c r="WMB3" s="80"/>
      <c r="WMC3" s="80"/>
      <c r="WMD3" s="80"/>
      <c r="WME3" s="80"/>
      <c r="WMF3" s="80"/>
      <c r="WMG3" s="80"/>
      <c r="WMH3" s="80"/>
      <c r="WMI3" s="80"/>
      <c r="WMJ3" s="80"/>
      <c r="WMK3" s="80"/>
      <c r="WML3" s="80"/>
      <c r="WMM3" s="80"/>
      <c r="WMN3" s="80"/>
      <c r="WMO3" s="80"/>
      <c r="WMP3" s="80"/>
      <c r="WMQ3" s="80"/>
      <c r="WMR3" s="80"/>
      <c r="WMS3" s="80"/>
      <c r="WMT3" s="80"/>
      <c r="WMU3" s="80"/>
      <c r="WMV3" s="80"/>
      <c r="WMW3" s="80"/>
      <c r="WMX3" s="80"/>
      <c r="WMY3" s="80"/>
      <c r="WMZ3" s="80"/>
      <c r="WNA3" s="80"/>
      <c r="WNB3" s="80"/>
      <c r="WNC3" s="80"/>
      <c r="WND3" s="80"/>
      <c r="WNE3" s="80"/>
      <c r="WNF3" s="80"/>
      <c r="WNG3" s="80"/>
      <c r="WNH3" s="80"/>
      <c r="WNI3" s="80"/>
      <c r="WNJ3" s="80"/>
      <c r="WNK3" s="80"/>
      <c r="WNL3" s="80"/>
      <c r="WNM3" s="80"/>
      <c r="WNN3" s="80"/>
      <c r="WNO3" s="80"/>
      <c r="WNP3" s="80"/>
      <c r="WNQ3" s="80"/>
      <c r="WNR3" s="80"/>
      <c r="WNS3" s="80"/>
      <c r="WNT3" s="80"/>
      <c r="WNU3" s="80"/>
      <c r="WNV3" s="80"/>
      <c r="WNW3" s="80"/>
      <c r="WNX3" s="80"/>
      <c r="WNY3" s="80"/>
      <c r="WNZ3" s="80"/>
      <c r="WOA3" s="80"/>
      <c r="WOB3" s="80"/>
      <c r="WOC3" s="80"/>
      <c r="WOD3" s="80"/>
      <c r="WOE3" s="80"/>
      <c r="WOF3" s="80"/>
      <c r="WOG3" s="80"/>
      <c r="WOH3" s="80"/>
      <c r="WOI3" s="80"/>
      <c r="WOJ3" s="80"/>
      <c r="WOK3" s="80"/>
      <c r="WOL3" s="80"/>
      <c r="WOM3" s="80"/>
      <c r="WON3" s="80"/>
      <c r="WOO3" s="80"/>
      <c r="WOP3" s="80"/>
      <c r="WOQ3" s="80"/>
      <c r="WOR3" s="80"/>
      <c r="WOS3" s="80"/>
      <c r="WOT3" s="80"/>
      <c r="WOU3" s="80"/>
      <c r="WOV3" s="80"/>
      <c r="WOW3" s="80"/>
      <c r="WOX3" s="80"/>
      <c r="WOY3" s="80"/>
      <c r="WOZ3" s="80"/>
      <c r="WPA3" s="80"/>
      <c r="WPB3" s="80"/>
      <c r="WPC3" s="80"/>
      <c r="WPD3" s="80"/>
      <c r="WPE3" s="80"/>
      <c r="WPF3" s="80"/>
      <c r="WPG3" s="80"/>
      <c r="WPH3" s="80"/>
      <c r="WPI3" s="80"/>
      <c r="WPJ3" s="80"/>
      <c r="WPK3" s="80"/>
      <c r="WPL3" s="80"/>
      <c r="WPM3" s="80"/>
      <c r="WPN3" s="80"/>
      <c r="WPO3" s="80"/>
      <c r="WPP3" s="80"/>
      <c r="WPQ3" s="80"/>
      <c r="WPR3" s="80"/>
      <c r="WPS3" s="80"/>
      <c r="WPT3" s="80"/>
      <c r="WPU3" s="80"/>
      <c r="WPV3" s="80"/>
      <c r="WPW3" s="80"/>
      <c r="WPX3" s="80"/>
      <c r="WPY3" s="80"/>
      <c r="WPZ3" s="80"/>
      <c r="WQA3" s="80"/>
      <c r="WQB3" s="80"/>
      <c r="WQC3" s="80"/>
      <c r="WQD3" s="80"/>
      <c r="WQE3" s="80"/>
      <c r="WQF3" s="80"/>
      <c r="WQG3" s="80"/>
      <c r="WQH3" s="80"/>
      <c r="WQI3" s="80"/>
      <c r="WQJ3" s="80"/>
      <c r="WQK3" s="80"/>
      <c r="WQL3" s="80"/>
      <c r="WQM3" s="80"/>
      <c r="WQN3" s="80"/>
      <c r="WQO3" s="80"/>
      <c r="WQP3" s="80"/>
      <c r="WQQ3" s="80"/>
      <c r="WQR3" s="80"/>
      <c r="WQS3" s="80"/>
      <c r="WQT3" s="80"/>
      <c r="WQU3" s="80"/>
      <c r="WQV3" s="80"/>
      <c r="WQW3" s="80"/>
      <c r="WQX3" s="80"/>
      <c r="WQY3" s="80"/>
      <c r="WQZ3" s="80"/>
      <c r="WRA3" s="80"/>
      <c r="WRB3" s="80"/>
      <c r="WRC3" s="80"/>
      <c r="WRD3" s="80"/>
      <c r="WRE3" s="80"/>
      <c r="WRF3" s="80"/>
      <c r="WRG3" s="80"/>
      <c r="WRH3" s="80"/>
      <c r="WRI3" s="80"/>
      <c r="WRJ3" s="80"/>
      <c r="WRK3" s="80"/>
      <c r="WRL3" s="80"/>
      <c r="WRM3" s="80"/>
      <c r="WRN3" s="80"/>
      <c r="WRO3" s="80"/>
      <c r="WRP3" s="80"/>
      <c r="WRQ3" s="80"/>
      <c r="WRR3" s="80"/>
      <c r="WRS3" s="80"/>
      <c r="WRT3" s="80"/>
      <c r="WRU3" s="80"/>
      <c r="WRV3" s="80"/>
      <c r="WRW3" s="80"/>
      <c r="WRX3" s="80"/>
      <c r="WRY3" s="80"/>
      <c r="WRZ3" s="80"/>
      <c r="WSA3" s="80"/>
      <c r="WSB3" s="80"/>
      <c r="WSC3" s="80"/>
      <c r="WSD3" s="80"/>
      <c r="WSE3" s="80"/>
      <c r="WSF3" s="80"/>
      <c r="WSG3" s="80"/>
      <c r="WSH3" s="80"/>
      <c r="WSI3" s="80"/>
      <c r="WSJ3" s="80"/>
      <c r="WSK3" s="80"/>
      <c r="WSL3" s="80"/>
      <c r="WSM3" s="80"/>
      <c r="WSN3" s="80"/>
      <c r="WSO3" s="80"/>
      <c r="WSP3" s="80"/>
      <c r="WSQ3" s="80"/>
      <c r="WSR3" s="80"/>
      <c r="WSS3" s="80"/>
      <c r="WST3" s="80"/>
      <c r="WSU3" s="80"/>
      <c r="WSV3" s="80"/>
      <c r="WSW3" s="80"/>
      <c r="WSX3" s="80"/>
      <c r="WSY3" s="80"/>
      <c r="WSZ3" s="80"/>
      <c r="WTA3" s="80"/>
      <c r="WTB3" s="80"/>
      <c r="WTC3" s="80"/>
      <c r="WTD3" s="80"/>
      <c r="WTE3" s="80"/>
      <c r="WTF3" s="80"/>
      <c r="WTG3" s="80"/>
      <c r="WTH3" s="80"/>
      <c r="WTI3" s="80"/>
      <c r="WTJ3" s="80"/>
      <c r="WTK3" s="80"/>
      <c r="WTL3" s="80"/>
      <c r="WTM3" s="80"/>
      <c r="WTN3" s="80"/>
      <c r="WTO3" s="80"/>
      <c r="WTP3" s="80"/>
      <c r="WTQ3" s="80"/>
      <c r="WTR3" s="80"/>
      <c r="WTS3" s="80"/>
      <c r="WTT3" s="80"/>
      <c r="WTU3" s="80"/>
      <c r="WTV3" s="80"/>
      <c r="WTW3" s="80"/>
      <c r="WTX3" s="80"/>
      <c r="WTY3" s="80"/>
      <c r="WTZ3" s="80"/>
      <c r="WUA3" s="80"/>
      <c r="WUB3" s="80"/>
      <c r="WUC3" s="80"/>
      <c r="WUD3" s="80"/>
      <c r="WUE3" s="80"/>
      <c r="WUF3" s="80"/>
      <c r="WUG3" s="80"/>
      <c r="WUH3" s="80"/>
      <c r="WUI3" s="80"/>
      <c r="WUJ3" s="80"/>
      <c r="WUK3" s="80"/>
      <c r="WUL3" s="80"/>
    </row>
    <row r="4" spans="1:16106" s="79" customFormat="1">
      <c r="A4" s="87" t="s">
        <v>443</v>
      </c>
      <c r="B4" s="82">
        <v>661133</v>
      </c>
      <c r="C4" s="83">
        <v>9</v>
      </c>
      <c r="D4" s="83">
        <v>4</v>
      </c>
      <c r="E4" s="491">
        <f t="shared" si="0"/>
        <v>4</v>
      </c>
      <c r="F4" s="491">
        <f t="shared" si="1"/>
        <v>2</v>
      </c>
      <c r="G4" s="491">
        <f t="shared" si="2"/>
        <v>3</v>
      </c>
      <c r="H4" s="85">
        <v>135</v>
      </c>
      <c r="I4" s="85">
        <f t="shared" si="3"/>
        <v>3</v>
      </c>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c r="NS4" s="80"/>
      <c r="NT4" s="80"/>
      <c r="NU4" s="80"/>
      <c r="NV4" s="80"/>
      <c r="NW4" s="80"/>
      <c r="NX4" s="80"/>
      <c r="NY4" s="80"/>
      <c r="NZ4" s="80"/>
      <c r="OA4" s="80"/>
      <c r="OB4" s="80"/>
      <c r="OC4" s="80"/>
      <c r="OD4" s="80"/>
      <c r="OE4" s="80"/>
      <c r="OF4" s="80"/>
      <c r="OG4" s="80"/>
      <c r="OH4" s="80"/>
      <c r="OI4" s="80"/>
      <c r="OJ4" s="80"/>
      <c r="OK4" s="80"/>
      <c r="OL4" s="80"/>
      <c r="OM4" s="80"/>
      <c r="ON4" s="80"/>
      <c r="OO4" s="80"/>
      <c r="OP4" s="80"/>
      <c r="OQ4" s="80"/>
      <c r="OR4" s="80"/>
      <c r="OS4" s="80"/>
      <c r="OT4" s="80"/>
      <c r="OU4" s="80"/>
      <c r="OV4" s="80"/>
      <c r="OW4" s="80"/>
      <c r="OX4" s="80"/>
      <c r="OY4" s="80"/>
      <c r="OZ4" s="80"/>
      <c r="PA4" s="80"/>
      <c r="PB4" s="80"/>
      <c r="PC4" s="80"/>
      <c r="PD4" s="80"/>
      <c r="PE4" s="80"/>
      <c r="PF4" s="80"/>
      <c r="PG4" s="80"/>
      <c r="PH4" s="80"/>
      <c r="PI4" s="80"/>
      <c r="PJ4" s="80"/>
      <c r="PK4" s="80"/>
      <c r="PL4" s="80"/>
      <c r="PM4" s="80"/>
      <c r="PN4" s="80"/>
      <c r="PO4" s="80"/>
      <c r="PP4" s="80"/>
      <c r="PQ4" s="80"/>
      <c r="PR4" s="80"/>
      <c r="PS4" s="80"/>
      <c r="PT4" s="80"/>
      <c r="PU4" s="80"/>
      <c r="PV4" s="80"/>
      <c r="PW4" s="80"/>
      <c r="PX4" s="80"/>
      <c r="PY4" s="80"/>
      <c r="PZ4" s="80"/>
      <c r="QA4" s="80"/>
      <c r="QB4" s="80"/>
      <c r="QC4" s="80"/>
      <c r="QD4" s="80"/>
      <c r="QE4" s="80"/>
      <c r="QF4" s="80"/>
      <c r="QG4" s="80"/>
      <c r="QH4" s="80"/>
      <c r="QI4" s="80"/>
      <c r="QJ4" s="80"/>
      <c r="QK4" s="80"/>
      <c r="QL4" s="80"/>
      <c r="QM4" s="80"/>
      <c r="QN4" s="80"/>
      <c r="QO4" s="80"/>
      <c r="QP4" s="80"/>
      <c r="QQ4" s="80"/>
      <c r="QR4" s="80"/>
      <c r="QS4" s="80"/>
      <c r="QT4" s="80"/>
      <c r="QU4" s="80"/>
      <c r="QV4" s="80"/>
      <c r="QW4" s="80"/>
      <c r="QX4" s="80"/>
      <c r="QY4" s="80"/>
      <c r="QZ4" s="80"/>
      <c r="RA4" s="80"/>
      <c r="RB4" s="80"/>
      <c r="RC4" s="80"/>
      <c r="RD4" s="80"/>
      <c r="RE4" s="80"/>
      <c r="RF4" s="80"/>
      <c r="RG4" s="80"/>
      <c r="RH4" s="80"/>
      <c r="RI4" s="80"/>
      <c r="RJ4" s="80"/>
      <c r="RK4" s="80"/>
      <c r="RL4" s="80"/>
      <c r="RM4" s="80"/>
      <c r="RN4" s="80"/>
      <c r="RO4" s="80"/>
      <c r="RP4" s="80"/>
      <c r="RQ4" s="80"/>
      <c r="RR4" s="80"/>
      <c r="RS4" s="80"/>
      <c r="RT4" s="80"/>
      <c r="RU4" s="80"/>
      <c r="RV4" s="80"/>
      <c r="RW4" s="80"/>
      <c r="RX4" s="80"/>
      <c r="RY4" s="80"/>
      <c r="RZ4" s="80"/>
      <c r="SA4" s="80"/>
      <c r="SB4" s="80"/>
      <c r="SC4" s="80"/>
      <c r="SD4" s="80"/>
      <c r="SE4" s="80"/>
      <c r="SF4" s="80"/>
      <c r="SG4" s="80"/>
      <c r="SH4" s="80"/>
      <c r="SI4" s="80"/>
      <c r="SJ4" s="80"/>
      <c r="SK4" s="80"/>
      <c r="SL4" s="80"/>
      <c r="SM4" s="80"/>
      <c r="SN4" s="80"/>
      <c r="SO4" s="80"/>
      <c r="SP4" s="80"/>
      <c r="SQ4" s="80"/>
      <c r="SR4" s="80"/>
      <c r="SS4" s="80"/>
      <c r="ST4" s="80"/>
      <c r="SU4" s="80"/>
      <c r="SV4" s="80"/>
      <c r="SW4" s="80"/>
      <c r="SX4" s="80"/>
      <c r="SY4" s="80"/>
      <c r="SZ4" s="80"/>
      <c r="TA4" s="80"/>
      <c r="TB4" s="80"/>
      <c r="TC4" s="80"/>
      <c r="TD4" s="80"/>
      <c r="TE4" s="80"/>
      <c r="TF4" s="80"/>
      <c r="TG4" s="80"/>
      <c r="TH4" s="80"/>
      <c r="TI4" s="80"/>
      <c r="TJ4" s="80"/>
      <c r="TK4" s="80"/>
      <c r="TL4" s="80"/>
      <c r="TM4" s="80"/>
      <c r="TN4" s="80"/>
      <c r="TO4" s="80"/>
      <c r="TP4" s="80"/>
      <c r="TQ4" s="80"/>
      <c r="TR4" s="80"/>
      <c r="TS4" s="80"/>
      <c r="TT4" s="80"/>
      <c r="TU4" s="80"/>
      <c r="TV4" s="80"/>
      <c r="TW4" s="80"/>
      <c r="TX4" s="80"/>
      <c r="TY4" s="80"/>
      <c r="TZ4" s="80"/>
      <c r="UA4" s="80"/>
      <c r="UB4" s="80"/>
      <c r="UC4" s="80"/>
      <c r="UD4" s="80"/>
      <c r="UE4" s="80"/>
      <c r="UF4" s="80"/>
      <c r="UG4" s="80"/>
      <c r="UH4" s="80"/>
      <c r="UI4" s="80"/>
      <c r="UJ4" s="80"/>
      <c r="UK4" s="80"/>
      <c r="UL4" s="80"/>
      <c r="UM4" s="80"/>
      <c r="UN4" s="80"/>
      <c r="UO4" s="80"/>
      <c r="UP4" s="80"/>
      <c r="UQ4" s="80"/>
      <c r="UR4" s="80"/>
      <c r="US4" s="80"/>
      <c r="UT4" s="80"/>
      <c r="UU4" s="80"/>
      <c r="UV4" s="80"/>
      <c r="UW4" s="80"/>
      <c r="UX4" s="80"/>
      <c r="UY4" s="80"/>
      <c r="UZ4" s="80"/>
      <c r="VA4" s="80"/>
      <c r="VB4" s="80"/>
      <c r="VC4" s="80"/>
      <c r="VD4" s="80"/>
      <c r="VE4" s="80"/>
      <c r="VF4" s="80"/>
      <c r="VG4" s="80"/>
      <c r="VH4" s="80"/>
      <c r="VI4" s="80"/>
      <c r="VJ4" s="80"/>
      <c r="VK4" s="80"/>
      <c r="VL4" s="80"/>
      <c r="VM4" s="80"/>
      <c r="VN4" s="80"/>
      <c r="VO4" s="80"/>
      <c r="VP4" s="80"/>
      <c r="VQ4" s="80"/>
      <c r="VR4" s="80"/>
      <c r="VS4" s="80"/>
      <c r="VT4" s="80"/>
      <c r="VU4" s="80"/>
      <c r="VV4" s="80"/>
      <c r="VW4" s="80"/>
      <c r="VX4" s="80"/>
      <c r="VY4" s="80"/>
      <c r="VZ4" s="80"/>
      <c r="WA4" s="80"/>
      <c r="WB4" s="80"/>
      <c r="WC4" s="80"/>
      <c r="WD4" s="80"/>
      <c r="WE4" s="80"/>
      <c r="WF4" s="80"/>
      <c r="WG4" s="80"/>
      <c r="WH4" s="80"/>
      <c r="WI4" s="80"/>
      <c r="WJ4" s="80"/>
      <c r="WK4" s="80"/>
      <c r="WL4" s="80"/>
      <c r="WM4" s="80"/>
      <c r="WN4" s="80"/>
      <c r="WO4" s="80"/>
      <c r="WP4" s="80"/>
      <c r="WQ4" s="80"/>
      <c r="WR4" s="80"/>
      <c r="WS4" s="80"/>
      <c r="WT4" s="80"/>
      <c r="WU4" s="80"/>
      <c r="WV4" s="80"/>
      <c r="WW4" s="80"/>
      <c r="WX4" s="80"/>
      <c r="WY4" s="80"/>
      <c r="WZ4" s="80"/>
      <c r="XA4" s="80"/>
      <c r="XB4" s="80"/>
      <c r="XC4" s="80"/>
      <c r="XD4" s="80"/>
      <c r="XE4" s="80"/>
      <c r="XF4" s="80"/>
      <c r="XG4" s="80"/>
      <c r="XH4" s="80"/>
      <c r="XI4" s="80"/>
      <c r="XJ4" s="80"/>
      <c r="XK4" s="80"/>
      <c r="XL4" s="80"/>
      <c r="XM4" s="80"/>
      <c r="XN4" s="80"/>
      <c r="XO4" s="80"/>
      <c r="XP4" s="80"/>
      <c r="XQ4" s="80"/>
      <c r="XR4" s="80"/>
      <c r="XS4" s="80"/>
      <c r="XT4" s="80"/>
      <c r="XU4" s="80"/>
      <c r="XV4" s="80"/>
      <c r="XW4" s="80"/>
      <c r="XX4" s="80"/>
      <c r="XY4" s="80"/>
      <c r="XZ4" s="80"/>
      <c r="YA4" s="80"/>
      <c r="YB4" s="80"/>
      <c r="YC4" s="80"/>
      <c r="YD4" s="80"/>
      <c r="YE4" s="80"/>
      <c r="YF4" s="80"/>
      <c r="YG4" s="80"/>
      <c r="YH4" s="80"/>
      <c r="YI4" s="80"/>
      <c r="YJ4" s="80"/>
      <c r="YK4" s="80"/>
      <c r="YL4" s="80"/>
      <c r="YM4" s="80"/>
      <c r="YN4" s="80"/>
      <c r="YO4" s="80"/>
      <c r="YP4" s="80"/>
      <c r="YQ4" s="80"/>
      <c r="YR4" s="80"/>
      <c r="YS4" s="80"/>
      <c r="YT4" s="80"/>
      <c r="YU4" s="80"/>
      <c r="YV4" s="80"/>
      <c r="YW4" s="80"/>
      <c r="YX4" s="80"/>
      <c r="YY4" s="80"/>
      <c r="YZ4" s="80"/>
      <c r="ZA4" s="80"/>
      <c r="ZB4" s="80"/>
      <c r="ZC4" s="80"/>
      <c r="ZD4" s="80"/>
      <c r="ZE4" s="80"/>
      <c r="ZF4" s="80"/>
      <c r="ZG4" s="80"/>
      <c r="ZH4" s="80"/>
      <c r="ZI4" s="80"/>
      <c r="ZJ4" s="80"/>
      <c r="ZK4" s="80"/>
      <c r="ZL4" s="80"/>
      <c r="ZM4" s="80"/>
      <c r="ZN4" s="80"/>
      <c r="ZO4" s="80"/>
      <c r="ZP4" s="80"/>
      <c r="ZQ4" s="80"/>
      <c r="ZR4" s="80"/>
      <c r="ZS4" s="80"/>
      <c r="ZT4" s="80"/>
      <c r="ZU4" s="80"/>
      <c r="ZV4" s="80"/>
      <c r="ZW4" s="80"/>
      <c r="ZX4" s="80"/>
      <c r="ZY4" s="80"/>
      <c r="ZZ4" s="80"/>
      <c r="AAA4" s="80"/>
      <c r="AAB4" s="80"/>
      <c r="AAC4" s="80"/>
      <c r="AAD4" s="80"/>
      <c r="AAE4" s="80"/>
      <c r="AAF4" s="80"/>
      <c r="AAG4" s="80"/>
      <c r="AAH4" s="80"/>
      <c r="AAI4" s="80"/>
      <c r="AAJ4" s="80"/>
      <c r="AAK4" s="80"/>
      <c r="AAL4" s="80"/>
      <c r="AAM4" s="80"/>
      <c r="AAN4" s="80"/>
      <c r="AAO4" s="80"/>
      <c r="AAP4" s="80"/>
      <c r="AAQ4" s="80"/>
      <c r="AAR4" s="80"/>
      <c r="AAS4" s="80"/>
      <c r="AAT4" s="80"/>
      <c r="AAU4" s="80"/>
      <c r="AAV4" s="80"/>
      <c r="AAW4" s="80"/>
      <c r="AAX4" s="80"/>
      <c r="AAY4" s="80"/>
      <c r="AAZ4" s="80"/>
      <c r="ABA4" s="80"/>
      <c r="ABB4" s="80"/>
      <c r="ABC4" s="80"/>
      <c r="ABD4" s="80"/>
      <c r="ABE4" s="80"/>
      <c r="ABF4" s="80"/>
      <c r="ABG4" s="80"/>
      <c r="ABH4" s="80"/>
      <c r="ABI4" s="80"/>
      <c r="ABJ4" s="80"/>
      <c r="ABK4" s="80"/>
      <c r="ABL4" s="80"/>
      <c r="ABM4" s="80"/>
      <c r="ABN4" s="80"/>
      <c r="ABO4" s="80"/>
      <c r="ABP4" s="80"/>
      <c r="ABQ4" s="80"/>
      <c r="ABR4" s="80"/>
      <c r="ABS4" s="80"/>
      <c r="ABT4" s="80"/>
      <c r="ABU4" s="80"/>
      <c r="ABV4" s="80"/>
      <c r="ABW4" s="80"/>
      <c r="ABX4" s="80"/>
      <c r="ABY4" s="80"/>
      <c r="ABZ4" s="80"/>
      <c r="ACA4" s="80"/>
      <c r="ACB4" s="80"/>
      <c r="ACC4" s="80"/>
      <c r="ACD4" s="80"/>
      <c r="ACE4" s="80"/>
      <c r="ACF4" s="80"/>
      <c r="ACG4" s="80"/>
      <c r="ACH4" s="80"/>
      <c r="ACI4" s="80"/>
      <c r="ACJ4" s="80"/>
      <c r="ACK4" s="80"/>
      <c r="ACL4" s="80"/>
      <c r="ACM4" s="80"/>
      <c r="ACN4" s="80"/>
      <c r="ACO4" s="80"/>
      <c r="ACP4" s="80"/>
      <c r="ACQ4" s="80"/>
      <c r="ACR4" s="80"/>
      <c r="ACS4" s="80"/>
      <c r="ACT4" s="80"/>
      <c r="ACU4" s="80"/>
      <c r="ACV4" s="80"/>
      <c r="ACW4" s="80"/>
      <c r="ACX4" s="80"/>
      <c r="ACY4" s="80"/>
      <c r="ACZ4" s="80"/>
      <c r="ADA4" s="80"/>
      <c r="ADB4" s="80"/>
      <c r="ADC4" s="80"/>
      <c r="ADD4" s="80"/>
      <c r="ADE4" s="80"/>
      <c r="ADF4" s="80"/>
      <c r="ADG4" s="80"/>
      <c r="ADH4" s="80"/>
      <c r="ADI4" s="80"/>
      <c r="ADJ4" s="80"/>
      <c r="ADK4" s="80"/>
      <c r="ADL4" s="80"/>
      <c r="ADM4" s="80"/>
      <c r="ADN4" s="80"/>
      <c r="ADO4" s="80"/>
      <c r="ADP4" s="80"/>
      <c r="ADQ4" s="80"/>
      <c r="ADR4" s="80"/>
      <c r="ADS4" s="80"/>
      <c r="ADT4" s="80"/>
      <c r="ADU4" s="80"/>
      <c r="ADV4" s="80"/>
      <c r="ADW4" s="80"/>
      <c r="ADX4" s="80"/>
      <c r="ADY4" s="80"/>
      <c r="ADZ4" s="80"/>
      <c r="AEA4" s="80"/>
      <c r="AEB4" s="80"/>
      <c r="AEC4" s="80"/>
      <c r="AED4" s="80"/>
      <c r="AEE4" s="80"/>
      <c r="AEF4" s="80"/>
      <c r="AEG4" s="80"/>
      <c r="AEH4" s="80"/>
      <c r="AEI4" s="80"/>
      <c r="AEJ4" s="80"/>
      <c r="AEK4" s="80"/>
      <c r="AEL4" s="80"/>
      <c r="AEM4" s="80"/>
      <c r="AEN4" s="80"/>
      <c r="AEO4" s="80"/>
      <c r="AEP4" s="80"/>
      <c r="AEQ4" s="80"/>
      <c r="AER4" s="80"/>
      <c r="AES4" s="80"/>
      <c r="AET4" s="80"/>
      <c r="AEU4" s="80"/>
      <c r="AEV4" s="80"/>
      <c r="AEW4" s="80"/>
      <c r="AEX4" s="80"/>
      <c r="AEY4" s="80"/>
      <c r="AEZ4" s="80"/>
      <c r="AFA4" s="80"/>
      <c r="AFB4" s="80"/>
      <c r="AFC4" s="80"/>
      <c r="AFD4" s="80"/>
      <c r="AFE4" s="80"/>
      <c r="AFF4" s="80"/>
      <c r="AFG4" s="80"/>
      <c r="AFH4" s="80"/>
      <c r="AFI4" s="80"/>
      <c r="AFJ4" s="80"/>
      <c r="AFK4" s="80"/>
      <c r="AFL4" s="80"/>
      <c r="AFM4" s="80"/>
      <c r="AFN4" s="80"/>
      <c r="AFO4" s="80"/>
      <c r="AFP4" s="80"/>
      <c r="AFQ4" s="80"/>
      <c r="AFR4" s="80"/>
      <c r="AFS4" s="80"/>
      <c r="AFT4" s="80"/>
      <c r="AFU4" s="80"/>
      <c r="AFV4" s="80"/>
      <c r="AFW4" s="80"/>
      <c r="AFX4" s="80"/>
      <c r="AFY4" s="80"/>
      <c r="AFZ4" s="80"/>
      <c r="AGA4" s="80"/>
      <c r="AGB4" s="80"/>
      <c r="AGC4" s="80"/>
      <c r="AGD4" s="80"/>
      <c r="AGE4" s="80"/>
      <c r="AGF4" s="80"/>
      <c r="AGG4" s="80"/>
      <c r="AGH4" s="80"/>
      <c r="AGI4" s="80"/>
      <c r="AGJ4" s="80"/>
      <c r="AGK4" s="80"/>
      <c r="AGL4" s="80"/>
      <c r="AGM4" s="80"/>
      <c r="AGN4" s="80"/>
      <c r="AGO4" s="80"/>
      <c r="AGP4" s="80"/>
      <c r="AGQ4" s="80"/>
      <c r="AGR4" s="80"/>
      <c r="AGS4" s="80"/>
      <c r="AGT4" s="80"/>
      <c r="AGU4" s="80"/>
      <c r="AGV4" s="80"/>
      <c r="AGW4" s="80"/>
      <c r="AGX4" s="80"/>
      <c r="AGY4" s="80"/>
      <c r="AGZ4" s="80"/>
      <c r="AHA4" s="80"/>
      <c r="AHB4" s="80"/>
      <c r="AHC4" s="80"/>
      <c r="AHD4" s="80"/>
      <c r="AHE4" s="80"/>
      <c r="AHF4" s="80"/>
      <c r="AHG4" s="80"/>
      <c r="AHH4" s="80"/>
      <c r="AHI4" s="80"/>
      <c r="AHJ4" s="80"/>
      <c r="AHK4" s="80"/>
      <c r="AHL4" s="80"/>
      <c r="AHM4" s="80"/>
      <c r="AHN4" s="80"/>
      <c r="AHO4" s="80"/>
      <c r="AHP4" s="80"/>
      <c r="AHQ4" s="80"/>
      <c r="AHR4" s="80"/>
      <c r="AHS4" s="80"/>
      <c r="AHT4" s="80"/>
      <c r="AHU4" s="80"/>
      <c r="AHV4" s="80"/>
      <c r="AHW4" s="80"/>
      <c r="AHX4" s="80"/>
      <c r="AHY4" s="80"/>
      <c r="AHZ4" s="80"/>
      <c r="AIA4" s="80"/>
      <c r="AIB4" s="80"/>
      <c r="AIC4" s="80"/>
      <c r="AID4" s="80"/>
      <c r="AIE4" s="80"/>
      <c r="AIF4" s="80"/>
      <c r="AIG4" s="80"/>
      <c r="AIH4" s="80"/>
      <c r="AII4" s="80"/>
      <c r="AIJ4" s="80"/>
      <c r="AIK4" s="80"/>
      <c r="AIL4" s="80"/>
      <c r="AIM4" s="80"/>
      <c r="AIN4" s="80"/>
      <c r="AIO4" s="80"/>
      <c r="AIP4" s="80"/>
      <c r="AIQ4" s="80"/>
      <c r="AIR4" s="80"/>
      <c r="AIS4" s="80"/>
      <c r="AIT4" s="80"/>
      <c r="AIU4" s="80"/>
      <c r="AIV4" s="80"/>
      <c r="AIW4" s="80"/>
      <c r="AIX4" s="80"/>
      <c r="AIY4" s="80"/>
      <c r="AIZ4" s="80"/>
      <c r="AJA4" s="80"/>
      <c r="AJB4" s="80"/>
      <c r="AJC4" s="80"/>
      <c r="AJD4" s="80"/>
      <c r="AJE4" s="80"/>
      <c r="AJF4" s="80"/>
      <c r="AJG4" s="80"/>
      <c r="AJH4" s="80"/>
      <c r="AJI4" s="80"/>
      <c r="AJJ4" s="80"/>
      <c r="AJK4" s="80"/>
      <c r="AJL4" s="80"/>
      <c r="AJM4" s="80"/>
      <c r="AJN4" s="80"/>
      <c r="AJO4" s="80"/>
      <c r="AJP4" s="80"/>
      <c r="AJQ4" s="80"/>
      <c r="AJR4" s="80"/>
      <c r="AJS4" s="80"/>
      <c r="AJT4" s="80"/>
      <c r="AJU4" s="80"/>
      <c r="AJV4" s="80"/>
      <c r="AJW4" s="80"/>
      <c r="AJX4" s="80"/>
      <c r="AJY4" s="80"/>
      <c r="AJZ4" s="80"/>
      <c r="AKA4" s="80"/>
      <c r="AKB4" s="80"/>
      <c r="AKC4" s="80"/>
      <c r="AKD4" s="80"/>
      <c r="AKE4" s="80"/>
      <c r="AKF4" s="80"/>
      <c r="AKG4" s="80"/>
      <c r="AKH4" s="80"/>
      <c r="AKI4" s="80"/>
      <c r="AKJ4" s="80"/>
      <c r="AKK4" s="80"/>
      <c r="AKL4" s="80"/>
      <c r="AKM4" s="80"/>
      <c r="AKN4" s="80"/>
      <c r="AKO4" s="80"/>
      <c r="AKP4" s="80"/>
      <c r="AKQ4" s="80"/>
      <c r="AKR4" s="80"/>
      <c r="AKS4" s="80"/>
      <c r="AKT4" s="80"/>
      <c r="AKU4" s="80"/>
      <c r="AKV4" s="80"/>
      <c r="AKW4" s="80"/>
      <c r="AKX4" s="80"/>
      <c r="AKY4" s="80"/>
      <c r="AKZ4" s="80"/>
      <c r="ALA4" s="80"/>
      <c r="ALB4" s="80"/>
      <c r="ALC4" s="80"/>
      <c r="ALD4" s="80"/>
      <c r="ALE4" s="80"/>
      <c r="ALF4" s="80"/>
      <c r="ALG4" s="80"/>
      <c r="ALH4" s="80"/>
      <c r="ALI4" s="80"/>
      <c r="ALJ4" s="80"/>
      <c r="ALK4" s="80"/>
      <c r="ALL4" s="80"/>
      <c r="ALM4" s="80"/>
      <c r="ALN4" s="80"/>
      <c r="ALO4" s="80"/>
      <c r="ALP4" s="80"/>
      <c r="ALQ4" s="80"/>
      <c r="ALR4" s="80"/>
      <c r="ALS4" s="80"/>
      <c r="ALT4" s="80"/>
      <c r="ALU4" s="80"/>
      <c r="ALV4" s="80"/>
      <c r="ALW4" s="80"/>
      <c r="ALX4" s="80"/>
      <c r="ALY4" s="80"/>
      <c r="ALZ4" s="80"/>
      <c r="AMA4" s="80"/>
      <c r="AMB4" s="80"/>
      <c r="AMC4" s="80"/>
      <c r="AMD4" s="80"/>
      <c r="AME4" s="80"/>
      <c r="AMF4" s="80"/>
      <c r="AMG4" s="80"/>
      <c r="AMH4" s="80"/>
      <c r="AMI4" s="80"/>
      <c r="AMJ4" s="80"/>
      <c r="AMK4" s="80"/>
      <c r="AML4" s="80"/>
      <c r="AMM4" s="80"/>
      <c r="AMN4" s="80"/>
      <c r="AMO4" s="80"/>
      <c r="AMP4" s="80"/>
      <c r="AMQ4" s="80"/>
      <c r="AMR4" s="80"/>
      <c r="AMS4" s="80"/>
      <c r="AMT4" s="80"/>
      <c r="AMU4" s="80"/>
      <c r="AMV4" s="80"/>
      <c r="AMW4" s="80"/>
      <c r="AMX4" s="80"/>
      <c r="AMY4" s="80"/>
      <c r="AMZ4" s="80"/>
      <c r="ANA4" s="80"/>
      <c r="ANB4" s="80"/>
      <c r="ANC4" s="80"/>
      <c r="AND4" s="80"/>
      <c r="ANE4" s="80"/>
      <c r="ANF4" s="80"/>
      <c r="ANG4" s="80"/>
      <c r="ANH4" s="80"/>
      <c r="ANI4" s="80"/>
      <c r="ANJ4" s="80"/>
      <c r="ANK4" s="80"/>
      <c r="ANL4" s="80"/>
      <c r="ANM4" s="80"/>
      <c r="ANN4" s="80"/>
      <c r="ANO4" s="80"/>
      <c r="ANP4" s="80"/>
      <c r="ANQ4" s="80"/>
      <c r="ANR4" s="80"/>
      <c r="ANS4" s="80"/>
      <c r="ANT4" s="80"/>
      <c r="ANU4" s="80"/>
      <c r="ANV4" s="80"/>
      <c r="ANW4" s="80"/>
      <c r="ANX4" s="80"/>
      <c r="ANY4" s="80"/>
      <c r="ANZ4" s="80"/>
      <c r="AOA4" s="80"/>
      <c r="AOB4" s="80"/>
      <c r="AOC4" s="80"/>
      <c r="AOD4" s="80"/>
      <c r="AOE4" s="80"/>
      <c r="AOF4" s="80"/>
      <c r="AOG4" s="80"/>
      <c r="AOH4" s="80"/>
      <c r="AOI4" s="80"/>
      <c r="AOJ4" s="80"/>
      <c r="AOK4" s="80"/>
      <c r="AOL4" s="80"/>
      <c r="AOM4" s="80"/>
      <c r="AON4" s="80"/>
      <c r="AOO4" s="80"/>
      <c r="AOP4" s="80"/>
      <c r="AOQ4" s="80"/>
      <c r="AOR4" s="80"/>
      <c r="AOS4" s="80"/>
      <c r="AOT4" s="80"/>
      <c r="AOU4" s="80"/>
      <c r="AOV4" s="80"/>
      <c r="AOW4" s="80"/>
      <c r="AOX4" s="80"/>
      <c r="AOY4" s="80"/>
      <c r="AOZ4" s="80"/>
      <c r="APA4" s="80"/>
      <c r="APB4" s="80"/>
      <c r="APC4" s="80"/>
      <c r="APD4" s="80"/>
      <c r="APE4" s="80"/>
      <c r="APF4" s="80"/>
      <c r="APG4" s="80"/>
      <c r="APH4" s="80"/>
      <c r="API4" s="80"/>
      <c r="APJ4" s="80"/>
      <c r="APK4" s="80"/>
      <c r="APL4" s="80"/>
      <c r="APM4" s="80"/>
      <c r="APN4" s="80"/>
      <c r="APO4" s="80"/>
      <c r="APP4" s="80"/>
      <c r="APQ4" s="80"/>
      <c r="APR4" s="80"/>
      <c r="APS4" s="80"/>
      <c r="APT4" s="80"/>
      <c r="APU4" s="80"/>
      <c r="APV4" s="80"/>
      <c r="APW4" s="80"/>
      <c r="APX4" s="80"/>
      <c r="APY4" s="80"/>
      <c r="APZ4" s="80"/>
      <c r="AQA4" s="80"/>
      <c r="AQB4" s="80"/>
      <c r="AQC4" s="80"/>
      <c r="AQD4" s="80"/>
      <c r="AQE4" s="80"/>
      <c r="AQF4" s="80"/>
      <c r="AQG4" s="80"/>
      <c r="AQH4" s="80"/>
      <c r="AQI4" s="80"/>
      <c r="AQJ4" s="80"/>
      <c r="AQK4" s="80"/>
      <c r="AQL4" s="80"/>
      <c r="AQM4" s="80"/>
      <c r="AQN4" s="80"/>
      <c r="AQO4" s="80"/>
      <c r="AQP4" s="80"/>
      <c r="AQQ4" s="80"/>
      <c r="AQR4" s="80"/>
      <c r="AQS4" s="80"/>
      <c r="AQT4" s="80"/>
      <c r="AQU4" s="80"/>
      <c r="AQV4" s="80"/>
      <c r="AQW4" s="80"/>
      <c r="AQX4" s="80"/>
      <c r="AQY4" s="80"/>
      <c r="AQZ4" s="80"/>
      <c r="ARA4" s="80"/>
      <c r="ARB4" s="80"/>
      <c r="ARC4" s="80"/>
      <c r="ARD4" s="80"/>
      <c r="ARE4" s="80"/>
      <c r="ARF4" s="80"/>
      <c r="ARG4" s="80"/>
      <c r="ARH4" s="80"/>
      <c r="ARI4" s="80"/>
      <c r="ARJ4" s="80"/>
      <c r="ARK4" s="80"/>
      <c r="ARL4" s="80"/>
      <c r="ARM4" s="80"/>
      <c r="ARN4" s="80"/>
      <c r="ARO4" s="80"/>
      <c r="ARP4" s="80"/>
      <c r="ARQ4" s="80"/>
      <c r="ARR4" s="80"/>
      <c r="ARS4" s="80"/>
      <c r="ART4" s="80"/>
      <c r="ARU4" s="80"/>
      <c r="ARV4" s="80"/>
      <c r="ARW4" s="80"/>
      <c r="ARX4" s="80"/>
      <c r="ARY4" s="80"/>
      <c r="ARZ4" s="80"/>
      <c r="ASA4" s="80"/>
      <c r="ASB4" s="80"/>
      <c r="ASC4" s="80"/>
      <c r="ASD4" s="80"/>
      <c r="ASE4" s="80"/>
      <c r="ASF4" s="80"/>
      <c r="ASG4" s="80"/>
      <c r="ASH4" s="80"/>
      <c r="ASI4" s="80"/>
      <c r="ASJ4" s="80"/>
      <c r="ASK4" s="80"/>
      <c r="ASL4" s="80"/>
      <c r="ASM4" s="80"/>
      <c r="ASN4" s="80"/>
      <c r="ASO4" s="80"/>
      <c r="ASP4" s="80"/>
      <c r="ASQ4" s="80"/>
      <c r="ASR4" s="80"/>
      <c r="ASS4" s="80"/>
      <c r="AST4" s="80"/>
      <c r="ASU4" s="80"/>
      <c r="ASV4" s="80"/>
      <c r="ASW4" s="80"/>
      <c r="ASX4" s="80"/>
      <c r="ASY4" s="80"/>
      <c r="ASZ4" s="80"/>
      <c r="ATA4" s="80"/>
      <c r="ATB4" s="80"/>
      <c r="ATC4" s="80"/>
      <c r="ATD4" s="80"/>
      <c r="ATE4" s="80"/>
      <c r="ATF4" s="80"/>
      <c r="ATG4" s="80"/>
      <c r="ATH4" s="80"/>
      <c r="ATI4" s="80"/>
      <c r="ATJ4" s="80"/>
      <c r="ATK4" s="80"/>
      <c r="ATL4" s="80"/>
      <c r="ATM4" s="80"/>
      <c r="ATN4" s="80"/>
      <c r="ATO4" s="80"/>
      <c r="ATP4" s="80"/>
      <c r="ATQ4" s="80"/>
      <c r="ATR4" s="80"/>
      <c r="ATS4" s="80"/>
      <c r="ATT4" s="80"/>
      <c r="ATU4" s="80"/>
      <c r="ATV4" s="80"/>
      <c r="ATW4" s="80"/>
      <c r="ATX4" s="80"/>
      <c r="ATY4" s="80"/>
      <c r="ATZ4" s="80"/>
      <c r="AUA4" s="80"/>
      <c r="AUB4" s="80"/>
      <c r="AUC4" s="80"/>
      <c r="AUD4" s="80"/>
      <c r="AUE4" s="80"/>
      <c r="AUF4" s="80"/>
      <c r="AUG4" s="80"/>
      <c r="AUH4" s="80"/>
      <c r="AUI4" s="80"/>
      <c r="AUJ4" s="80"/>
      <c r="AUK4" s="80"/>
      <c r="AUL4" s="80"/>
      <c r="AUM4" s="80"/>
      <c r="AUN4" s="80"/>
      <c r="AUO4" s="80"/>
      <c r="AUP4" s="80"/>
      <c r="AUQ4" s="80"/>
      <c r="AUR4" s="80"/>
      <c r="AUS4" s="80"/>
      <c r="AUT4" s="80"/>
      <c r="AUU4" s="80"/>
      <c r="AUV4" s="80"/>
      <c r="AUW4" s="80"/>
      <c r="AUX4" s="80"/>
      <c r="AUY4" s="80"/>
      <c r="AUZ4" s="80"/>
      <c r="AVA4" s="80"/>
      <c r="AVB4" s="80"/>
      <c r="AVC4" s="80"/>
      <c r="AVD4" s="80"/>
      <c r="AVE4" s="80"/>
      <c r="AVF4" s="80"/>
      <c r="AVG4" s="80"/>
      <c r="AVH4" s="80"/>
      <c r="AVI4" s="80"/>
      <c r="AVJ4" s="80"/>
      <c r="AVK4" s="80"/>
      <c r="AVL4" s="80"/>
      <c r="AVM4" s="80"/>
      <c r="AVN4" s="80"/>
      <c r="AVO4" s="80"/>
      <c r="AVP4" s="80"/>
      <c r="AVQ4" s="80"/>
      <c r="AVR4" s="80"/>
      <c r="AVS4" s="80"/>
      <c r="AVT4" s="80"/>
      <c r="AVU4" s="80"/>
      <c r="AVV4" s="80"/>
      <c r="AVW4" s="80"/>
      <c r="AVX4" s="80"/>
      <c r="AVY4" s="80"/>
      <c r="AVZ4" s="80"/>
      <c r="AWA4" s="80"/>
      <c r="AWB4" s="80"/>
      <c r="AWC4" s="80"/>
      <c r="AWD4" s="80"/>
      <c r="AWE4" s="80"/>
      <c r="AWF4" s="80"/>
      <c r="AWG4" s="80"/>
      <c r="AWH4" s="80"/>
      <c r="AWI4" s="80"/>
      <c r="AWJ4" s="80"/>
      <c r="AWK4" s="80"/>
      <c r="AWL4" s="80"/>
      <c r="AWM4" s="80"/>
      <c r="AWN4" s="80"/>
      <c r="AWO4" s="80"/>
      <c r="AWP4" s="80"/>
      <c r="AWQ4" s="80"/>
      <c r="AWR4" s="80"/>
      <c r="AWS4" s="80"/>
      <c r="AWT4" s="80"/>
      <c r="AWU4" s="80"/>
      <c r="AWV4" s="80"/>
      <c r="AWW4" s="80"/>
      <c r="AWX4" s="80"/>
      <c r="AWY4" s="80"/>
      <c r="AWZ4" s="80"/>
      <c r="AXA4" s="80"/>
      <c r="AXB4" s="80"/>
      <c r="AXC4" s="80"/>
      <c r="AXD4" s="80"/>
      <c r="AXE4" s="80"/>
      <c r="AXF4" s="80"/>
      <c r="AXG4" s="80"/>
      <c r="AXH4" s="80"/>
      <c r="AXI4" s="80"/>
      <c r="AXJ4" s="80"/>
      <c r="AXK4" s="80"/>
      <c r="AXL4" s="80"/>
      <c r="AXM4" s="80"/>
      <c r="AXN4" s="80"/>
      <c r="AXO4" s="80"/>
      <c r="AXP4" s="80"/>
      <c r="AXQ4" s="80"/>
      <c r="AXR4" s="80"/>
      <c r="AXS4" s="80"/>
      <c r="AXT4" s="80"/>
      <c r="AXU4" s="80"/>
      <c r="AXV4" s="80"/>
      <c r="AXW4" s="80"/>
      <c r="AXX4" s="80"/>
      <c r="AXY4" s="80"/>
      <c r="AXZ4" s="80"/>
      <c r="AYA4" s="80"/>
      <c r="AYB4" s="80"/>
      <c r="AYC4" s="80"/>
      <c r="AYD4" s="80"/>
      <c r="AYE4" s="80"/>
      <c r="AYF4" s="80"/>
      <c r="AYG4" s="80"/>
      <c r="AYH4" s="80"/>
      <c r="AYI4" s="80"/>
      <c r="AYJ4" s="80"/>
      <c r="AYK4" s="80"/>
      <c r="AYL4" s="80"/>
      <c r="AYM4" s="80"/>
      <c r="AYN4" s="80"/>
      <c r="AYO4" s="80"/>
      <c r="AYP4" s="80"/>
      <c r="AYQ4" s="80"/>
      <c r="AYR4" s="80"/>
      <c r="AYS4" s="80"/>
      <c r="AYT4" s="80"/>
      <c r="AYU4" s="80"/>
      <c r="AYV4" s="80"/>
      <c r="AYW4" s="80"/>
      <c r="AYX4" s="80"/>
      <c r="AYY4" s="80"/>
      <c r="AYZ4" s="80"/>
      <c r="AZA4" s="80"/>
      <c r="AZB4" s="80"/>
      <c r="AZC4" s="80"/>
      <c r="AZD4" s="80"/>
      <c r="AZE4" s="80"/>
      <c r="AZF4" s="80"/>
      <c r="AZG4" s="80"/>
      <c r="AZH4" s="80"/>
      <c r="AZI4" s="80"/>
      <c r="AZJ4" s="80"/>
      <c r="AZK4" s="80"/>
      <c r="AZL4" s="80"/>
      <c r="AZM4" s="80"/>
      <c r="AZN4" s="80"/>
      <c r="AZO4" s="80"/>
      <c r="AZP4" s="80"/>
      <c r="AZQ4" s="80"/>
      <c r="AZR4" s="80"/>
      <c r="AZS4" s="80"/>
      <c r="AZT4" s="80"/>
      <c r="AZU4" s="80"/>
      <c r="AZV4" s="80"/>
      <c r="AZW4" s="80"/>
      <c r="AZX4" s="80"/>
      <c r="AZY4" s="80"/>
      <c r="AZZ4" s="80"/>
      <c r="BAA4" s="80"/>
      <c r="BAB4" s="80"/>
      <c r="BAC4" s="80"/>
      <c r="BAD4" s="80"/>
      <c r="BAE4" s="80"/>
      <c r="BAF4" s="80"/>
      <c r="BAG4" s="80"/>
      <c r="BAH4" s="80"/>
      <c r="BAI4" s="80"/>
      <c r="BAJ4" s="80"/>
      <c r="BAK4" s="80"/>
      <c r="BAL4" s="80"/>
      <c r="BAM4" s="80"/>
      <c r="BAN4" s="80"/>
      <c r="BAO4" s="80"/>
      <c r="BAP4" s="80"/>
      <c r="BAQ4" s="80"/>
      <c r="BAR4" s="80"/>
      <c r="BAS4" s="80"/>
      <c r="BAT4" s="80"/>
      <c r="BAU4" s="80"/>
      <c r="BAV4" s="80"/>
      <c r="BAW4" s="80"/>
      <c r="BAX4" s="80"/>
      <c r="BAY4" s="80"/>
      <c r="BAZ4" s="80"/>
      <c r="BBA4" s="80"/>
      <c r="BBB4" s="80"/>
      <c r="BBC4" s="80"/>
      <c r="BBD4" s="80"/>
      <c r="BBE4" s="80"/>
      <c r="BBF4" s="80"/>
      <c r="BBG4" s="80"/>
      <c r="BBH4" s="80"/>
      <c r="BBI4" s="80"/>
      <c r="BBJ4" s="80"/>
      <c r="BBK4" s="80"/>
      <c r="BBL4" s="80"/>
      <c r="BBM4" s="80"/>
      <c r="BBN4" s="80"/>
      <c r="BBO4" s="80"/>
      <c r="BBP4" s="80"/>
      <c r="BBQ4" s="80"/>
      <c r="BBR4" s="80"/>
      <c r="BBS4" s="80"/>
      <c r="BBT4" s="80"/>
      <c r="BBU4" s="80"/>
      <c r="BBV4" s="80"/>
      <c r="BBW4" s="80"/>
      <c r="BBX4" s="80"/>
      <c r="BBY4" s="80"/>
      <c r="BBZ4" s="80"/>
      <c r="BCA4" s="80"/>
      <c r="BCB4" s="80"/>
      <c r="BCC4" s="80"/>
      <c r="BCD4" s="80"/>
      <c r="BCE4" s="80"/>
      <c r="BCF4" s="80"/>
      <c r="BCG4" s="80"/>
      <c r="BCH4" s="80"/>
      <c r="BCI4" s="80"/>
      <c r="BCJ4" s="80"/>
      <c r="BCK4" s="80"/>
      <c r="BCL4" s="80"/>
      <c r="BCM4" s="80"/>
      <c r="BCN4" s="80"/>
      <c r="BCO4" s="80"/>
      <c r="BCP4" s="80"/>
      <c r="BCQ4" s="80"/>
      <c r="BCR4" s="80"/>
      <c r="BCS4" s="80"/>
      <c r="BCT4" s="80"/>
      <c r="BCU4" s="80"/>
      <c r="BCV4" s="80"/>
      <c r="BCW4" s="80"/>
      <c r="BCX4" s="80"/>
      <c r="BCY4" s="80"/>
      <c r="BCZ4" s="80"/>
      <c r="BDA4" s="80"/>
      <c r="BDB4" s="80"/>
      <c r="BDC4" s="80"/>
      <c r="BDD4" s="80"/>
      <c r="BDE4" s="80"/>
      <c r="BDF4" s="80"/>
      <c r="BDG4" s="80"/>
      <c r="BDH4" s="80"/>
      <c r="BDI4" s="80"/>
      <c r="BDJ4" s="80"/>
      <c r="BDK4" s="80"/>
      <c r="BDL4" s="80"/>
      <c r="BDM4" s="80"/>
      <c r="BDN4" s="80"/>
      <c r="BDO4" s="80"/>
      <c r="BDP4" s="80"/>
      <c r="BDQ4" s="80"/>
      <c r="BDR4" s="80"/>
      <c r="BDS4" s="80"/>
      <c r="BDT4" s="80"/>
      <c r="BDU4" s="80"/>
      <c r="BDV4" s="80"/>
      <c r="BDW4" s="80"/>
      <c r="BDX4" s="80"/>
      <c r="BDY4" s="80"/>
      <c r="BDZ4" s="80"/>
      <c r="BEA4" s="80"/>
      <c r="BEB4" s="80"/>
      <c r="BEC4" s="80"/>
      <c r="BED4" s="80"/>
      <c r="BEE4" s="80"/>
      <c r="BEF4" s="80"/>
      <c r="BEG4" s="80"/>
      <c r="BEH4" s="80"/>
      <c r="BEI4" s="80"/>
      <c r="BEJ4" s="80"/>
      <c r="BEK4" s="80"/>
      <c r="BEL4" s="80"/>
      <c r="BEM4" s="80"/>
      <c r="BEN4" s="80"/>
      <c r="BEO4" s="80"/>
      <c r="BEP4" s="80"/>
      <c r="BEQ4" s="80"/>
      <c r="BER4" s="80"/>
      <c r="BES4" s="80"/>
      <c r="BET4" s="80"/>
      <c r="BEU4" s="80"/>
      <c r="BEV4" s="80"/>
      <c r="BEW4" s="80"/>
      <c r="BEX4" s="80"/>
      <c r="BEY4" s="80"/>
      <c r="BEZ4" s="80"/>
      <c r="BFA4" s="80"/>
      <c r="BFB4" s="80"/>
      <c r="BFC4" s="80"/>
      <c r="BFD4" s="80"/>
      <c r="BFE4" s="80"/>
      <c r="BFF4" s="80"/>
      <c r="BFG4" s="80"/>
      <c r="BFH4" s="80"/>
      <c r="BFI4" s="80"/>
      <c r="BFJ4" s="80"/>
      <c r="BFK4" s="80"/>
      <c r="BFL4" s="80"/>
      <c r="BFM4" s="80"/>
      <c r="BFN4" s="80"/>
      <c r="BFO4" s="80"/>
      <c r="BFP4" s="80"/>
      <c r="BFQ4" s="80"/>
      <c r="BFR4" s="80"/>
      <c r="BFS4" s="80"/>
      <c r="BFT4" s="80"/>
      <c r="BFU4" s="80"/>
      <c r="BFV4" s="80"/>
      <c r="BFW4" s="80"/>
      <c r="BFX4" s="80"/>
      <c r="BFY4" s="80"/>
      <c r="BFZ4" s="80"/>
      <c r="BGA4" s="80"/>
      <c r="BGB4" s="80"/>
      <c r="BGC4" s="80"/>
      <c r="BGD4" s="80"/>
      <c r="BGE4" s="80"/>
      <c r="BGF4" s="80"/>
      <c r="BGG4" s="80"/>
      <c r="BGH4" s="80"/>
      <c r="BGI4" s="80"/>
      <c r="BGJ4" s="80"/>
      <c r="BGK4" s="80"/>
      <c r="BGL4" s="80"/>
      <c r="BGM4" s="80"/>
      <c r="BGN4" s="80"/>
      <c r="BGO4" s="80"/>
      <c r="BGP4" s="80"/>
      <c r="BGQ4" s="80"/>
      <c r="BGR4" s="80"/>
      <c r="BGS4" s="80"/>
      <c r="BGT4" s="80"/>
      <c r="BGU4" s="80"/>
      <c r="BGV4" s="80"/>
      <c r="BGW4" s="80"/>
      <c r="BGX4" s="80"/>
      <c r="BGY4" s="80"/>
      <c r="BGZ4" s="80"/>
      <c r="BHA4" s="80"/>
      <c r="BHB4" s="80"/>
      <c r="BHC4" s="80"/>
      <c r="BHD4" s="80"/>
      <c r="BHE4" s="80"/>
      <c r="BHF4" s="80"/>
      <c r="BHG4" s="80"/>
      <c r="BHH4" s="80"/>
      <c r="BHI4" s="80"/>
      <c r="BHJ4" s="80"/>
      <c r="BHK4" s="80"/>
      <c r="BHL4" s="80"/>
      <c r="BHM4" s="80"/>
      <c r="BHN4" s="80"/>
      <c r="BHO4" s="80"/>
      <c r="BHP4" s="80"/>
      <c r="BHQ4" s="80"/>
      <c r="BHR4" s="80"/>
      <c r="BHS4" s="80"/>
      <c r="BHT4" s="80"/>
      <c r="BHU4" s="80"/>
      <c r="BHV4" s="80"/>
      <c r="BHW4" s="80"/>
      <c r="BHX4" s="80"/>
      <c r="BHY4" s="80"/>
      <c r="BHZ4" s="80"/>
      <c r="BIA4" s="80"/>
      <c r="BIB4" s="80"/>
      <c r="BIC4" s="80"/>
      <c r="BID4" s="80"/>
      <c r="BIE4" s="80"/>
      <c r="BIF4" s="80"/>
      <c r="BIG4" s="80"/>
      <c r="BIH4" s="80"/>
      <c r="BII4" s="80"/>
      <c r="BIJ4" s="80"/>
      <c r="BIK4" s="80"/>
      <c r="BIL4" s="80"/>
      <c r="BIM4" s="80"/>
      <c r="BIN4" s="80"/>
      <c r="BIO4" s="80"/>
      <c r="BIP4" s="80"/>
      <c r="BIQ4" s="80"/>
      <c r="BIR4" s="80"/>
      <c r="BIS4" s="80"/>
      <c r="BIT4" s="80"/>
      <c r="BIU4" s="80"/>
      <c r="BIV4" s="80"/>
      <c r="BIW4" s="80"/>
      <c r="BIX4" s="80"/>
      <c r="BIY4" s="80"/>
      <c r="BIZ4" s="80"/>
      <c r="BJA4" s="80"/>
      <c r="BJB4" s="80"/>
      <c r="BJC4" s="80"/>
      <c r="BJD4" s="80"/>
      <c r="BJE4" s="80"/>
      <c r="BJF4" s="80"/>
      <c r="BJG4" s="80"/>
      <c r="BJH4" s="80"/>
      <c r="BJI4" s="80"/>
      <c r="BJJ4" s="80"/>
      <c r="BJK4" s="80"/>
      <c r="BJL4" s="80"/>
      <c r="BJM4" s="80"/>
      <c r="BJN4" s="80"/>
      <c r="BJO4" s="80"/>
      <c r="BJP4" s="80"/>
      <c r="BJQ4" s="80"/>
      <c r="BJR4" s="80"/>
      <c r="BJS4" s="80"/>
      <c r="BJT4" s="80"/>
      <c r="BJU4" s="80"/>
      <c r="BJV4" s="80"/>
      <c r="BJW4" s="80"/>
      <c r="BJX4" s="80"/>
      <c r="BJY4" s="80"/>
      <c r="BJZ4" s="80"/>
      <c r="BKA4" s="80"/>
      <c r="BKB4" s="80"/>
      <c r="BKC4" s="80"/>
      <c r="BKD4" s="80"/>
      <c r="BKE4" s="80"/>
      <c r="BKF4" s="80"/>
      <c r="BKG4" s="80"/>
      <c r="BKH4" s="80"/>
      <c r="BKI4" s="80"/>
      <c r="BKJ4" s="80"/>
      <c r="BKK4" s="80"/>
      <c r="BKL4" s="80"/>
      <c r="BKM4" s="80"/>
      <c r="BKN4" s="80"/>
      <c r="BKO4" s="80"/>
      <c r="BKP4" s="80"/>
      <c r="BKQ4" s="80"/>
      <c r="BKR4" s="80"/>
      <c r="BKS4" s="80"/>
      <c r="BKT4" s="80"/>
      <c r="BKU4" s="80"/>
      <c r="BKV4" s="80"/>
      <c r="BKW4" s="80"/>
      <c r="BKX4" s="80"/>
      <c r="BKY4" s="80"/>
      <c r="BKZ4" s="80"/>
      <c r="BLA4" s="80"/>
      <c r="BLB4" s="80"/>
      <c r="BLC4" s="80"/>
      <c r="BLD4" s="80"/>
      <c r="BLE4" s="80"/>
      <c r="BLF4" s="80"/>
      <c r="BLG4" s="80"/>
      <c r="BLH4" s="80"/>
      <c r="BLI4" s="80"/>
      <c r="BLJ4" s="80"/>
      <c r="BLK4" s="80"/>
      <c r="BLL4" s="80"/>
      <c r="BLM4" s="80"/>
      <c r="BLN4" s="80"/>
      <c r="BLO4" s="80"/>
      <c r="BLP4" s="80"/>
      <c r="BLQ4" s="80"/>
      <c r="BLR4" s="80"/>
      <c r="BLS4" s="80"/>
      <c r="BLT4" s="80"/>
      <c r="BLU4" s="80"/>
      <c r="BLV4" s="80"/>
      <c r="BLW4" s="80"/>
      <c r="BLX4" s="80"/>
      <c r="BLY4" s="80"/>
      <c r="BLZ4" s="80"/>
      <c r="BMA4" s="80"/>
      <c r="BMB4" s="80"/>
      <c r="BMC4" s="80"/>
      <c r="BMD4" s="80"/>
      <c r="BME4" s="80"/>
      <c r="BMF4" s="80"/>
      <c r="BMG4" s="80"/>
      <c r="BMH4" s="80"/>
      <c r="BMI4" s="80"/>
      <c r="BMJ4" s="80"/>
      <c r="BMK4" s="80"/>
      <c r="BML4" s="80"/>
      <c r="BMM4" s="80"/>
      <c r="BMN4" s="80"/>
      <c r="BMO4" s="80"/>
      <c r="BMP4" s="80"/>
      <c r="BMQ4" s="80"/>
      <c r="BMR4" s="80"/>
      <c r="BMS4" s="80"/>
      <c r="BMT4" s="80"/>
      <c r="BMU4" s="80"/>
      <c r="BMV4" s="80"/>
      <c r="BMW4" s="80"/>
      <c r="BMX4" s="80"/>
      <c r="BMY4" s="80"/>
      <c r="BMZ4" s="80"/>
      <c r="BNA4" s="80"/>
      <c r="BNB4" s="80"/>
      <c r="BNC4" s="80"/>
      <c r="BND4" s="80"/>
      <c r="BNE4" s="80"/>
      <c r="BNF4" s="80"/>
      <c r="BNG4" s="80"/>
      <c r="BNH4" s="80"/>
      <c r="BNI4" s="80"/>
      <c r="BNJ4" s="80"/>
      <c r="BNK4" s="80"/>
      <c r="BNL4" s="80"/>
      <c r="BNM4" s="80"/>
      <c r="BNN4" s="80"/>
      <c r="BNO4" s="80"/>
      <c r="BNP4" s="80"/>
      <c r="BNQ4" s="80"/>
      <c r="BNR4" s="80"/>
      <c r="BNS4" s="80"/>
      <c r="BNT4" s="80"/>
      <c r="BNU4" s="80"/>
      <c r="BNV4" s="80"/>
      <c r="BNW4" s="80"/>
      <c r="BNX4" s="80"/>
      <c r="BNY4" s="80"/>
      <c r="BNZ4" s="80"/>
      <c r="BOA4" s="80"/>
      <c r="BOB4" s="80"/>
      <c r="BOC4" s="80"/>
      <c r="BOD4" s="80"/>
      <c r="BOE4" s="80"/>
      <c r="BOF4" s="80"/>
      <c r="BOG4" s="80"/>
      <c r="BOH4" s="80"/>
      <c r="BOI4" s="80"/>
      <c r="BOJ4" s="80"/>
      <c r="BOK4" s="80"/>
      <c r="BOL4" s="80"/>
      <c r="BOM4" s="80"/>
      <c r="BON4" s="80"/>
      <c r="BOO4" s="80"/>
      <c r="BOP4" s="80"/>
      <c r="BOQ4" s="80"/>
      <c r="BOR4" s="80"/>
      <c r="BOS4" s="80"/>
      <c r="BOT4" s="80"/>
      <c r="BOU4" s="80"/>
      <c r="BOV4" s="80"/>
      <c r="BOW4" s="80"/>
      <c r="BOX4" s="80"/>
      <c r="BOY4" s="80"/>
      <c r="BOZ4" s="80"/>
      <c r="BPA4" s="80"/>
      <c r="BPB4" s="80"/>
      <c r="BPC4" s="80"/>
      <c r="BPD4" s="80"/>
      <c r="BPE4" s="80"/>
      <c r="BPF4" s="80"/>
      <c r="BPG4" s="80"/>
      <c r="BPH4" s="80"/>
      <c r="BPI4" s="80"/>
      <c r="BPJ4" s="80"/>
      <c r="BPK4" s="80"/>
      <c r="BPL4" s="80"/>
      <c r="BPM4" s="80"/>
      <c r="BPN4" s="80"/>
      <c r="BPO4" s="80"/>
      <c r="BPP4" s="80"/>
      <c r="BPQ4" s="80"/>
      <c r="BPR4" s="80"/>
      <c r="BPS4" s="80"/>
      <c r="BPT4" s="80"/>
      <c r="BPU4" s="80"/>
      <c r="BPV4" s="80"/>
      <c r="BPW4" s="80"/>
      <c r="BPX4" s="80"/>
      <c r="BPY4" s="80"/>
      <c r="BPZ4" s="80"/>
      <c r="BQA4" s="80"/>
      <c r="BQB4" s="80"/>
      <c r="BQC4" s="80"/>
      <c r="BQD4" s="80"/>
      <c r="BQE4" s="80"/>
      <c r="BQF4" s="80"/>
      <c r="BQG4" s="80"/>
      <c r="BQH4" s="80"/>
      <c r="BQI4" s="80"/>
      <c r="BQJ4" s="80"/>
      <c r="BQK4" s="80"/>
      <c r="BQL4" s="80"/>
      <c r="BQM4" s="80"/>
      <c r="BQN4" s="80"/>
      <c r="BQO4" s="80"/>
      <c r="BQP4" s="80"/>
      <c r="BQQ4" s="80"/>
      <c r="BQR4" s="80"/>
      <c r="BQS4" s="80"/>
      <c r="BQT4" s="80"/>
      <c r="BQU4" s="80"/>
      <c r="BQV4" s="80"/>
      <c r="BQW4" s="80"/>
      <c r="BQX4" s="80"/>
      <c r="BQY4" s="80"/>
      <c r="BQZ4" s="80"/>
      <c r="BRA4" s="80"/>
      <c r="BRB4" s="80"/>
      <c r="BRC4" s="80"/>
      <c r="BRD4" s="80"/>
      <c r="BRE4" s="80"/>
      <c r="BRF4" s="80"/>
      <c r="BRG4" s="80"/>
      <c r="BRH4" s="80"/>
      <c r="BRI4" s="80"/>
      <c r="BRJ4" s="80"/>
      <c r="BRK4" s="80"/>
      <c r="BRL4" s="80"/>
      <c r="BRM4" s="80"/>
      <c r="BRN4" s="80"/>
      <c r="BRO4" s="80"/>
      <c r="BRP4" s="80"/>
      <c r="BRQ4" s="80"/>
      <c r="BRR4" s="80"/>
      <c r="BRS4" s="80"/>
      <c r="BRT4" s="80"/>
      <c r="BRU4" s="80"/>
      <c r="BRV4" s="80"/>
      <c r="BRW4" s="80"/>
      <c r="BRX4" s="80"/>
      <c r="BRY4" s="80"/>
      <c r="BRZ4" s="80"/>
      <c r="BSA4" s="80"/>
      <c r="BSB4" s="80"/>
      <c r="BSC4" s="80"/>
      <c r="BSD4" s="80"/>
      <c r="BSE4" s="80"/>
      <c r="BSF4" s="80"/>
      <c r="BSG4" s="80"/>
      <c r="BSH4" s="80"/>
      <c r="BSI4" s="80"/>
      <c r="BSJ4" s="80"/>
      <c r="BSK4" s="80"/>
      <c r="BSL4" s="80"/>
      <c r="BSM4" s="80"/>
      <c r="BSN4" s="80"/>
      <c r="BSO4" s="80"/>
      <c r="BSP4" s="80"/>
      <c r="BSQ4" s="80"/>
      <c r="BSR4" s="80"/>
      <c r="BSS4" s="80"/>
      <c r="BST4" s="80"/>
      <c r="BSU4" s="80"/>
      <c r="BSV4" s="80"/>
      <c r="BSW4" s="80"/>
      <c r="BSX4" s="80"/>
      <c r="BSY4" s="80"/>
      <c r="BSZ4" s="80"/>
      <c r="BTA4" s="80"/>
      <c r="BTB4" s="80"/>
      <c r="BTC4" s="80"/>
      <c r="BTD4" s="80"/>
      <c r="BTE4" s="80"/>
      <c r="BTF4" s="80"/>
      <c r="BTG4" s="80"/>
      <c r="BTH4" s="80"/>
      <c r="BTI4" s="80"/>
      <c r="BTJ4" s="80"/>
      <c r="BTK4" s="80"/>
      <c r="BTL4" s="80"/>
      <c r="BTM4" s="80"/>
      <c r="BTN4" s="80"/>
      <c r="BTO4" s="80"/>
      <c r="BTP4" s="80"/>
      <c r="BTQ4" s="80"/>
      <c r="BTR4" s="80"/>
      <c r="BTS4" s="80"/>
      <c r="BTT4" s="80"/>
      <c r="BTU4" s="80"/>
      <c r="BTV4" s="80"/>
      <c r="BTW4" s="80"/>
      <c r="BTX4" s="80"/>
      <c r="BTY4" s="80"/>
      <c r="BTZ4" s="80"/>
      <c r="BUA4" s="80"/>
      <c r="BUB4" s="80"/>
      <c r="BUC4" s="80"/>
      <c r="BUD4" s="80"/>
      <c r="BUE4" s="80"/>
      <c r="BUF4" s="80"/>
      <c r="BUG4" s="80"/>
      <c r="BUH4" s="80"/>
      <c r="BUI4" s="80"/>
      <c r="BUJ4" s="80"/>
      <c r="BUK4" s="80"/>
      <c r="BUL4" s="80"/>
      <c r="BUM4" s="80"/>
      <c r="BUN4" s="80"/>
      <c r="BUO4" s="80"/>
      <c r="BUP4" s="80"/>
      <c r="BUQ4" s="80"/>
      <c r="BUR4" s="80"/>
      <c r="BUS4" s="80"/>
      <c r="BUT4" s="80"/>
      <c r="BUU4" s="80"/>
      <c r="BUV4" s="80"/>
      <c r="BUW4" s="80"/>
      <c r="BUX4" s="80"/>
      <c r="BUY4" s="80"/>
      <c r="BUZ4" s="80"/>
      <c r="BVA4" s="80"/>
      <c r="BVB4" s="80"/>
      <c r="BVC4" s="80"/>
      <c r="BVD4" s="80"/>
      <c r="BVE4" s="80"/>
      <c r="BVF4" s="80"/>
      <c r="BVG4" s="80"/>
      <c r="BVH4" s="80"/>
      <c r="BVI4" s="80"/>
      <c r="BVJ4" s="80"/>
      <c r="BVK4" s="80"/>
      <c r="BVL4" s="80"/>
      <c r="BVM4" s="80"/>
      <c r="BVN4" s="80"/>
      <c r="BVO4" s="80"/>
      <c r="BVP4" s="80"/>
      <c r="BVQ4" s="80"/>
      <c r="BVR4" s="80"/>
      <c r="BVS4" s="80"/>
      <c r="BVT4" s="80"/>
      <c r="BVU4" s="80"/>
      <c r="BVV4" s="80"/>
      <c r="BVW4" s="80"/>
      <c r="BVX4" s="80"/>
      <c r="BVY4" s="80"/>
      <c r="BVZ4" s="80"/>
      <c r="BWA4" s="80"/>
      <c r="BWB4" s="80"/>
      <c r="BWC4" s="80"/>
      <c r="BWD4" s="80"/>
      <c r="BWE4" s="80"/>
      <c r="BWF4" s="80"/>
      <c r="BWG4" s="80"/>
      <c r="BWH4" s="80"/>
      <c r="BWI4" s="80"/>
      <c r="BWJ4" s="80"/>
      <c r="BWK4" s="80"/>
      <c r="BWL4" s="80"/>
      <c r="BWM4" s="80"/>
      <c r="BWN4" s="80"/>
      <c r="BWO4" s="80"/>
      <c r="BWP4" s="80"/>
      <c r="BWQ4" s="80"/>
      <c r="BWR4" s="80"/>
      <c r="BWS4" s="80"/>
      <c r="BWT4" s="80"/>
      <c r="BWU4" s="80"/>
      <c r="BWV4" s="80"/>
      <c r="BWW4" s="80"/>
      <c r="BWX4" s="80"/>
      <c r="BWY4" s="80"/>
      <c r="BWZ4" s="80"/>
      <c r="BXA4" s="80"/>
      <c r="BXB4" s="80"/>
      <c r="BXC4" s="80"/>
      <c r="BXD4" s="80"/>
      <c r="BXE4" s="80"/>
      <c r="BXF4" s="80"/>
      <c r="BXG4" s="80"/>
      <c r="BXH4" s="80"/>
      <c r="BXI4" s="80"/>
      <c r="BXJ4" s="80"/>
      <c r="BXK4" s="80"/>
      <c r="BXL4" s="80"/>
      <c r="BXM4" s="80"/>
      <c r="BXN4" s="80"/>
      <c r="BXO4" s="80"/>
      <c r="BXP4" s="80"/>
      <c r="BXQ4" s="80"/>
      <c r="BXR4" s="80"/>
      <c r="BXS4" s="80"/>
      <c r="BXT4" s="80"/>
      <c r="BXU4" s="80"/>
      <c r="BXV4" s="80"/>
      <c r="BXW4" s="80"/>
      <c r="BXX4" s="80"/>
      <c r="BXY4" s="80"/>
      <c r="BXZ4" s="80"/>
      <c r="BYA4" s="80"/>
      <c r="BYB4" s="80"/>
      <c r="BYC4" s="80"/>
      <c r="BYD4" s="80"/>
      <c r="BYE4" s="80"/>
      <c r="BYF4" s="80"/>
      <c r="BYG4" s="80"/>
      <c r="BYH4" s="80"/>
      <c r="BYI4" s="80"/>
      <c r="BYJ4" s="80"/>
      <c r="BYK4" s="80"/>
      <c r="BYL4" s="80"/>
      <c r="BYM4" s="80"/>
      <c r="BYN4" s="80"/>
      <c r="BYO4" s="80"/>
      <c r="BYP4" s="80"/>
      <c r="BYQ4" s="80"/>
      <c r="BYR4" s="80"/>
      <c r="BYS4" s="80"/>
      <c r="BYT4" s="80"/>
      <c r="BYU4" s="80"/>
      <c r="BYV4" s="80"/>
      <c r="BYW4" s="80"/>
      <c r="BYX4" s="80"/>
      <c r="BYY4" s="80"/>
      <c r="BYZ4" s="80"/>
      <c r="BZA4" s="80"/>
      <c r="BZB4" s="80"/>
      <c r="BZC4" s="80"/>
      <c r="BZD4" s="80"/>
      <c r="BZE4" s="80"/>
      <c r="BZF4" s="80"/>
      <c r="BZG4" s="80"/>
      <c r="BZH4" s="80"/>
      <c r="BZI4" s="80"/>
      <c r="BZJ4" s="80"/>
      <c r="BZK4" s="80"/>
      <c r="BZL4" s="80"/>
      <c r="BZM4" s="80"/>
      <c r="BZN4" s="80"/>
      <c r="BZO4" s="80"/>
      <c r="BZP4" s="80"/>
      <c r="BZQ4" s="80"/>
      <c r="BZR4" s="80"/>
      <c r="BZS4" s="80"/>
      <c r="BZT4" s="80"/>
      <c r="BZU4" s="80"/>
      <c r="BZV4" s="80"/>
      <c r="BZW4" s="80"/>
      <c r="BZX4" s="80"/>
      <c r="BZY4" s="80"/>
      <c r="BZZ4" s="80"/>
      <c r="CAA4" s="80"/>
      <c r="CAB4" s="80"/>
      <c r="CAC4" s="80"/>
      <c r="CAD4" s="80"/>
      <c r="CAE4" s="80"/>
      <c r="CAF4" s="80"/>
      <c r="CAG4" s="80"/>
      <c r="CAH4" s="80"/>
      <c r="CAI4" s="80"/>
      <c r="CAJ4" s="80"/>
      <c r="CAK4" s="80"/>
      <c r="CAL4" s="80"/>
      <c r="CAM4" s="80"/>
      <c r="CAN4" s="80"/>
      <c r="CAO4" s="80"/>
      <c r="CAP4" s="80"/>
      <c r="CAQ4" s="80"/>
      <c r="CAR4" s="80"/>
      <c r="CAS4" s="80"/>
      <c r="CAT4" s="80"/>
      <c r="CAU4" s="80"/>
      <c r="CAV4" s="80"/>
      <c r="CAW4" s="80"/>
      <c r="CAX4" s="80"/>
      <c r="CAY4" s="80"/>
      <c r="CAZ4" s="80"/>
      <c r="CBA4" s="80"/>
      <c r="CBB4" s="80"/>
      <c r="CBC4" s="80"/>
      <c r="CBD4" s="80"/>
      <c r="CBE4" s="80"/>
      <c r="CBF4" s="80"/>
      <c r="CBG4" s="80"/>
      <c r="CBH4" s="80"/>
      <c r="CBI4" s="80"/>
      <c r="CBJ4" s="80"/>
      <c r="CBK4" s="80"/>
      <c r="CBL4" s="80"/>
      <c r="CBM4" s="80"/>
      <c r="CBN4" s="80"/>
      <c r="CBO4" s="80"/>
      <c r="CBP4" s="80"/>
      <c r="CBQ4" s="80"/>
      <c r="CBR4" s="80"/>
      <c r="CBS4" s="80"/>
      <c r="CBT4" s="80"/>
      <c r="CBU4" s="80"/>
      <c r="CBV4" s="80"/>
      <c r="CBW4" s="80"/>
      <c r="CBX4" s="80"/>
      <c r="CBY4" s="80"/>
      <c r="CBZ4" s="80"/>
      <c r="CCA4" s="80"/>
      <c r="CCB4" s="80"/>
      <c r="CCC4" s="80"/>
      <c r="CCD4" s="80"/>
      <c r="CCE4" s="80"/>
      <c r="CCF4" s="80"/>
      <c r="CCG4" s="80"/>
      <c r="CCH4" s="80"/>
      <c r="CCI4" s="80"/>
      <c r="CCJ4" s="80"/>
      <c r="CCK4" s="80"/>
      <c r="CCL4" s="80"/>
      <c r="CCM4" s="80"/>
      <c r="CCN4" s="80"/>
      <c r="CCO4" s="80"/>
      <c r="CCP4" s="80"/>
      <c r="CCQ4" s="80"/>
      <c r="CCR4" s="80"/>
      <c r="CCS4" s="80"/>
      <c r="CCT4" s="80"/>
      <c r="CCU4" s="80"/>
      <c r="CCV4" s="80"/>
      <c r="CCW4" s="80"/>
      <c r="CCX4" s="80"/>
      <c r="CCY4" s="80"/>
      <c r="CCZ4" s="80"/>
      <c r="CDA4" s="80"/>
      <c r="CDB4" s="80"/>
      <c r="CDC4" s="80"/>
      <c r="CDD4" s="80"/>
      <c r="CDE4" s="80"/>
      <c r="CDF4" s="80"/>
      <c r="CDG4" s="80"/>
      <c r="CDH4" s="80"/>
      <c r="CDI4" s="80"/>
      <c r="CDJ4" s="80"/>
      <c r="CDK4" s="80"/>
      <c r="CDL4" s="80"/>
      <c r="CDM4" s="80"/>
      <c r="CDN4" s="80"/>
      <c r="CDO4" s="80"/>
      <c r="CDP4" s="80"/>
      <c r="CDQ4" s="80"/>
      <c r="CDR4" s="80"/>
      <c r="CDS4" s="80"/>
      <c r="CDT4" s="80"/>
      <c r="CDU4" s="80"/>
      <c r="CDV4" s="80"/>
      <c r="CDW4" s="80"/>
      <c r="CDX4" s="80"/>
      <c r="CDY4" s="80"/>
      <c r="CDZ4" s="80"/>
      <c r="CEA4" s="80"/>
      <c r="CEB4" s="80"/>
      <c r="CEC4" s="80"/>
      <c r="CED4" s="80"/>
      <c r="CEE4" s="80"/>
      <c r="CEF4" s="80"/>
      <c r="CEG4" s="80"/>
      <c r="CEH4" s="80"/>
      <c r="CEI4" s="80"/>
      <c r="CEJ4" s="80"/>
      <c r="CEK4" s="80"/>
      <c r="CEL4" s="80"/>
      <c r="CEM4" s="80"/>
      <c r="CEN4" s="80"/>
      <c r="CEO4" s="80"/>
      <c r="CEP4" s="80"/>
      <c r="CEQ4" s="80"/>
      <c r="CER4" s="80"/>
      <c r="CES4" s="80"/>
      <c r="CET4" s="80"/>
      <c r="CEU4" s="80"/>
      <c r="CEV4" s="80"/>
      <c r="CEW4" s="80"/>
      <c r="CEX4" s="80"/>
      <c r="CEY4" s="80"/>
      <c r="CEZ4" s="80"/>
      <c r="CFA4" s="80"/>
      <c r="CFB4" s="80"/>
      <c r="CFC4" s="80"/>
      <c r="CFD4" s="80"/>
      <c r="CFE4" s="80"/>
      <c r="CFF4" s="80"/>
      <c r="CFG4" s="80"/>
      <c r="CFH4" s="80"/>
      <c r="CFI4" s="80"/>
      <c r="CFJ4" s="80"/>
      <c r="CFK4" s="80"/>
      <c r="CFL4" s="80"/>
      <c r="CFM4" s="80"/>
      <c r="CFN4" s="80"/>
      <c r="CFO4" s="80"/>
      <c r="CFP4" s="80"/>
      <c r="CFQ4" s="80"/>
      <c r="CFR4" s="80"/>
      <c r="CFS4" s="80"/>
      <c r="CFT4" s="80"/>
      <c r="CFU4" s="80"/>
      <c r="CFV4" s="80"/>
      <c r="CFW4" s="80"/>
      <c r="CFX4" s="80"/>
      <c r="CFY4" s="80"/>
      <c r="CFZ4" s="80"/>
      <c r="CGA4" s="80"/>
      <c r="CGB4" s="80"/>
      <c r="CGC4" s="80"/>
      <c r="CGD4" s="80"/>
      <c r="CGE4" s="80"/>
      <c r="CGF4" s="80"/>
      <c r="CGG4" s="80"/>
      <c r="CGH4" s="80"/>
      <c r="CGI4" s="80"/>
      <c r="CGJ4" s="80"/>
      <c r="CGK4" s="80"/>
      <c r="CGL4" s="80"/>
      <c r="CGM4" s="80"/>
      <c r="CGN4" s="80"/>
      <c r="CGO4" s="80"/>
      <c r="CGP4" s="80"/>
      <c r="CGQ4" s="80"/>
      <c r="CGR4" s="80"/>
      <c r="CGS4" s="80"/>
      <c r="CGT4" s="80"/>
      <c r="CGU4" s="80"/>
      <c r="CGV4" s="80"/>
      <c r="CGW4" s="80"/>
      <c r="CGX4" s="80"/>
      <c r="CGY4" s="80"/>
      <c r="CGZ4" s="80"/>
      <c r="CHA4" s="80"/>
      <c r="CHB4" s="80"/>
      <c r="CHC4" s="80"/>
      <c r="CHD4" s="80"/>
      <c r="CHE4" s="80"/>
      <c r="CHF4" s="80"/>
      <c r="CHG4" s="80"/>
      <c r="CHH4" s="80"/>
      <c r="CHI4" s="80"/>
      <c r="CHJ4" s="80"/>
      <c r="CHK4" s="80"/>
      <c r="CHL4" s="80"/>
      <c r="CHM4" s="80"/>
      <c r="CHN4" s="80"/>
      <c r="CHO4" s="80"/>
      <c r="CHP4" s="80"/>
      <c r="CHQ4" s="80"/>
      <c r="CHR4" s="80"/>
      <c r="CHS4" s="80"/>
      <c r="CHT4" s="80"/>
      <c r="CHU4" s="80"/>
      <c r="CHV4" s="80"/>
      <c r="CHW4" s="80"/>
      <c r="CHX4" s="80"/>
      <c r="CHY4" s="80"/>
      <c r="CHZ4" s="80"/>
      <c r="CIA4" s="80"/>
      <c r="CIB4" s="80"/>
      <c r="CIC4" s="80"/>
      <c r="CID4" s="80"/>
      <c r="CIE4" s="80"/>
      <c r="CIF4" s="80"/>
      <c r="CIG4" s="80"/>
      <c r="CIH4" s="80"/>
      <c r="CII4" s="80"/>
      <c r="CIJ4" s="80"/>
      <c r="CIK4" s="80"/>
      <c r="CIL4" s="80"/>
      <c r="CIM4" s="80"/>
      <c r="CIN4" s="80"/>
      <c r="CIO4" s="80"/>
      <c r="CIP4" s="80"/>
      <c r="CIQ4" s="80"/>
      <c r="CIR4" s="80"/>
      <c r="CIS4" s="80"/>
      <c r="CIT4" s="80"/>
      <c r="CIU4" s="80"/>
      <c r="CIV4" s="80"/>
      <c r="CIW4" s="80"/>
      <c r="CIX4" s="80"/>
      <c r="CIY4" s="80"/>
      <c r="CIZ4" s="80"/>
      <c r="CJA4" s="80"/>
      <c r="CJB4" s="80"/>
      <c r="CJC4" s="80"/>
      <c r="CJD4" s="80"/>
      <c r="CJE4" s="80"/>
      <c r="CJF4" s="80"/>
      <c r="CJG4" s="80"/>
      <c r="CJH4" s="80"/>
      <c r="CJI4" s="80"/>
      <c r="CJJ4" s="80"/>
      <c r="CJK4" s="80"/>
      <c r="CJL4" s="80"/>
      <c r="CJM4" s="80"/>
      <c r="CJN4" s="80"/>
      <c r="CJO4" s="80"/>
      <c r="CJP4" s="80"/>
      <c r="CJQ4" s="80"/>
      <c r="CJR4" s="80"/>
      <c r="CJS4" s="80"/>
      <c r="CJT4" s="80"/>
      <c r="CJU4" s="80"/>
      <c r="CJV4" s="80"/>
      <c r="CJW4" s="80"/>
      <c r="CJX4" s="80"/>
      <c r="CJY4" s="80"/>
      <c r="CJZ4" s="80"/>
      <c r="CKA4" s="80"/>
      <c r="CKB4" s="80"/>
      <c r="CKC4" s="80"/>
      <c r="CKD4" s="80"/>
      <c r="CKE4" s="80"/>
      <c r="CKF4" s="80"/>
      <c r="CKG4" s="80"/>
      <c r="CKH4" s="80"/>
      <c r="CKI4" s="80"/>
      <c r="CKJ4" s="80"/>
      <c r="CKK4" s="80"/>
      <c r="CKL4" s="80"/>
      <c r="CKM4" s="80"/>
      <c r="CKN4" s="80"/>
      <c r="CKO4" s="80"/>
      <c r="CKP4" s="80"/>
      <c r="CKQ4" s="80"/>
      <c r="CKR4" s="80"/>
      <c r="CKS4" s="80"/>
      <c r="CKT4" s="80"/>
      <c r="CKU4" s="80"/>
      <c r="CKV4" s="80"/>
      <c r="CKW4" s="80"/>
      <c r="CKX4" s="80"/>
      <c r="CKY4" s="80"/>
      <c r="CKZ4" s="80"/>
      <c r="CLA4" s="80"/>
      <c r="CLB4" s="80"/>
      <c r="CLC4" s="80"/>
      <c r="CLD4" s="80"/>
      <c r="CLE4" s="80"/>
      <c r="CLF4" s="80"/>
      <c r="CLG4" s="80"/>
      <c r="CLH4" s="80"/>
      <c r="CLI4" s="80"/>
      <c r="CLJ4" s="80"/>
      <c r="CLK4" s="80"/>
      <c r="CLL4" s="80"/>
      <c r="CLM4" s="80"/>
      <c r="CLN4" s="80"/>
      <c r="CLO4" s="80"/>
      <c r="CLP4" s="80"/>
      <c r="CLQ4" s="80"/>
      <c r="CLR4" s="80"/>
      <c r="CLS4" s="80"/>
      <c r="CLT4" s="80"/>
      <c r="CLU4" s="80"/>
      <c r="CLV4" s="80"/>
      <c r="CLW4" s="80"/>
      <c r="CLX4" s="80"/>
      <c r="CLY4" s="80"/>
      <c r="CLZ4" s="80"/>
      <c r="CMA4" s="80"/>
      <c r="CMB4" s="80"/>
      <c r="CMC4" s="80"/>
      <c r="CMD4" s="80"/>
      <c r="CME4" s="80"/>
      <c r="CMF4" s="80"/>
      <c r="CMG4" s="80"/>
      <c r="CMH4" s="80"/>
      <c r="CMI4" s="80"/>
      <c r="CMJ4" s="80"/>
      <c r="CMK4" s="80"/>
      <c r="CML4" s="80"/>
      <c r="CMM4" s="80"/>
      <c r="CMN4" s="80"/>
      <c r="CMO4" s="80"/>
      <c r="CMP4" s="80"/>
      <c r="CMQ4" s="80"/>
      <c r="CMR4" s="80"/>
      <c r="CMS4" s="80"/>
      <c r="CMT4" s="80"/>
      <c r="CMU4" s="80"/>
      <c r="CMV4" s="80"/>
      <c r="CMW4" s="80"/>
      <c r="CMX4" s="80"/>
      <c r="CMY4" s="80"/>
      <c r="CMZ4" s="80"/>
      <c r="CNA4" s="80"/>
      <c r="CNB4" s="80"/>
      <c r="CNC4" s="80"/>
      <c r="CND4" s="80"/>
      <c r="CNE4" s="80"/>
      <c r="CNF4" s="80"/>
      <c r="CNG4" s="80"/>
      <c r="CNH4" s="80"/>
      <c r="CNI4" s="80"/>
      <c r="CNJ4" s="80"/>
      <c r="CNK4" s="80"/>
      <c r="CNL4" s="80"/>
      <c r="CNM4" s="80"/>
      <c r="CNN4" s="80"/>
      <c r="CNO4" s="80"/>
      <c r="CNP4" s="80"/>
      <c r="CNQ4" s="80"/>
      <c r="CNR4" s="80"/>
      <c r="CNS4" s="80"/>
      <c r="CNT4" s="80"/>
      <c r="CNU4" s="80"/>
      <c r="CNV4" s="80"/>
      <c r="CNW4" s="80"/>
      <c r="CNX4" s="80"/>
      <c r="CNY4" s="80"/>
      <c r="CNZ4" s="80"/>
      <c r="COA4" s="80"/>
      <c r="COB4" s="80"/>
      <c r="COC4" s="80"/>
      <c r="COD4" s="80"/>
      <c r="COE4" s="80"/>
      <c r="COF4" s="80"/>
      <c r="COG4" s="80"/>
      <c r="COH4" s="80"/>
      <c r="COI4" s="80"/>
      <c r="COJ4" s="80"/>
      <c r="COK4" s="80"/>
      <c r="COL4" s="80"/>
      <c r="COM4" s="80"/>
      <c r="CON4" s="80"/>
      <c r="COO4" s="80"/>
      <c r="COP4" s="80"/>
      <c r="COQ4" s="80"/>
      <c r="COR4" s="80"/>
      <c r="COS4" s="80"/>
      <c r="COT4" s="80"/>
      <c r="COU4" s="80"/>
      <c r="COV4" s="80"/>
      <c r="COW4" s="80"/>
      <c r="COX4" s="80"/>
      <c r="COY4" s="80"/>
      <c r="COZ4" s="80"/>
      <c r="CPA4" s="80"/>
      <c r="CPB4" s="80"/>
      <c r="CPC4" s="80"/>
      <c r="CPD4" s="80"/>
      <c r="CPE4" s="80"/>
      <c r="CPF4" s="80"/>
      <c r="CPG4" s="80"/>
      <c r="CPH4" s="80"/>
      <c r="CPI4" s="80"/>
      <c r="CPJ4" s="80"/>
      <c r="CPK4" s="80"/>
      <c r="CPL4" s="80"/>
      <c r="CPM4" s="80"/>
      <c r="CPN4" s="80"/>
      <c r="CPO4" s="80"/>
      <c r="CPP4" s="80"/>
      <c r="CPQ4" s="80"/>
      <c r="CPR4" s="80"/>
      <c r="CPS4" s="80"/>
      <c r="CPT4" s="80"/>
      <c r="CPU4" s="80"/>
      <c r="CPV4" s="80"/>
      <c r="CPW4" s="80"/>
      <c r="CPX4" s="80"/>
      <c r="CPY4" s="80"/>
      <c r="CPZ4" s="80"/>
      <c r="CQA4" s="80"/>
      <c r="CQB4" s="80"/>
      <c r="CQC4" s="80"/>
      <c r="CQD4" s="80"/>
      <c r="CQE4" s="80"/>
      <c r="CQF4" s="80"/>
      <c r="CQG4" s="80"/>
      <c r="CQH4" s="80"/>
      <c r="CQI4" s="80"/>
      <c r="CQJ4" s="80"/>
      <c r="CQK4" s="80"/>
      <c r="CQL4" s="80"/>
      <c r="CQM4" s="80"/>
      <c r="CQN4" s="80"/>
      <c r="CQO4" s="80"/>
      <c r="CQP4" s="80"/>
      <c r="CQQ4" s="80"/>
      <c r="CQR4" s="80"/>
      <c r="CQS4" s="80"/>
      <c r="CQT4" s="80"/>
      <c r="CQU4" s="80"/>
      <c r="CQV4" s="80"/>
      <c r="CQW4" s="80"/>
      <c r="CQX4" s="80"/>
      <c r="CQY4" s="80"/>
      <c r="CQZ4" s="80"/>
      <c r="CRA4" s="80"/>
      <c r="CRB4" s="80"/>
      <c r="CRC4" s="80"/>
      <c r="CRD4" s="80"/>
      <c r="CRE4" s="80"/>
      <c r="CRF4" s="80"/>
      <c r="CRG4" s="80"/>
      <c r="CRH4" s="80"/>
      <c r="CRI4" s="80"/>
      <c r="CRJ4" s="80"/>
      <c r="CRK4" s="80"/>
      <c r="CRL4" s="80"/>
      <c r="CRM4" s="80"/>
      <c r="CRN4" s="80"/>
      <c r="CRO4" s="80"/>
      <c r="CRP4" s="80"/>
      <c r="CRQ4" s="80"/>
      <c r="CRR4" s="80"/>
      <c r="CRS4" s="80"/>
      <c r="CRT4" s="80"/>
      <c r="CRU4" s="80"/>
      <c r="CRV4" s="80"/>
      <c r="CRW4" s="80"/>
      <c r="CRX4" s="80"/>
      <c r="CRY4" s="80"/>
      <c r="CRZ4" s="80"/>
      <c r="CSA4" s="80"/>
      <c r="CSB4" s="80"/>
      <c r="CSC4" s="80"/>
      <c r="CSD4" s="80"/>
      <c r="CSE4" s="80"/>
      <c r="CSF4" s="80"/>
      <c r="CSG4" s="80"/>
      <c r="CSH4" s="80"/>
      <c r="CSI4" s="80"/>
      <c r="CSJ4" s="80"/>
      <c r="CSK4" s="80"/>
      <c r="CSL4" s="80"/>
      <c r="CSM4" s="80"/>
      <c r="CSN4" s="80"/>
      <c r="CSO4" s="80"/>
      <c r="CSP4" s="80"/>
      <c r="CSQ4" s="80"/>
      <c r="CSR4" s="80"/>
      <c r="CSS4" s="80"/>
      <c r="CST4" s="80"/>
      <c r="CSU4" s="80"/>
      <c r="CSV4" s="80"/>
      <c r="CSW4" s="80"/>
      <c r="CSX4" s="80"/>
      <c r="CSY4" s="80"/>
      <c r="CSZ4" s="80"/>
      <c r="CTA4" s="80"/>
      <c r="CTB4" s="80"/>
      <c r="CTC4" s="80"/>
      <c r="CTD4" s="80"/>
      <c r="CTE4" s="80"/>
      <c r="CTF4" s="80"/>
      <c r="CTG4" s="80"/>
      <c r="CTH4" s="80"/>
      <c r="CTI4" s="80"/>
      <c r="CTJ4" s="80"/>
      <c r="CTK4" s="80"/>
      <c r="CTL4" s="80"/>
      <c r="CTM4" s="80"/>
      <c r="CTN4" s="80"/>
      <c r="CTO4" s="80"/>
      <c r="CTP4" s="80"/>
      <c r="CTQ4" s="80"/>
      <c r="CTR4" s="80"/>
      <c r="CTS4" s="80"/>
      <c r="CTT4" s="80"/>
      <c r="CTU4" s="80"/>
      <c r="CTV4" s="80"/>
      <c r="CTW4" s="80"/>
      <c r="CTX4" s="80"/>
      <c r="CTY4" s="80"/>
      <c r="CTZ4" s="80"/>
      <c r="CUA4" s="80"/>
      <c r="CUB4" s="80"/>
      <c r="CUC4" s="80"/>
      <c r="CUD4" s="80"/>
      <c r="CUE4" s="80"/>
      <c r="CUF4" s="80"/>
      <c r="CUG4" s="80"/>
      <c r="CUH4" s="80"/>
      <c r="CUI4" s="80"/>
      <c r="CUJ4" s="80"/>
      <c r="CUK4" s="80"/>
      <c r="CUL4" s="80"/>
      <c r="CUM4" s="80"/>
      <c r="CUN4" s="80"/>
      <c r="CUO4" s="80"/>
      <c r="CUP4" s="80"/>
      <c r="CUQ4" s="80"/>
      <c r="CUR4" s="80"/>
      <c r="CUS4" s="80"/>
      <c r="CUT4" s="80"/>
      <c r="CUU4" s="80"/>
      <c r="CUV4" s="80"/>
      <c r="CUW4" s="80"/>
      <c r="CUX4" s="80"/>
      <c r="CUY4" s="80"/>
      <c r="CUZ4" s="80"/>
      <c r="CVA4" s="80"/>
      <c r="CVB4" s="80"/>
      <c r="CVC4" s="80"/>
      <c r="CVD4" s="80"/>
      <c r="CVE4" s="80"/>
      <c r="CVF4" s="80"/>
      <c r="CVG4" s="80"/>
      <c r="CVH4" s="80"/>
      <c r="CVI4" s="80"/>
      <c r="CVJ4" s="80"/>
      <c r="CVK4" s="80"/>
      <c r="CVL4" s="80"/>
      <c r="CVM4" s="80"/>
      <c r="CVN4" s="80"/>
      <c r="CVO4" s="80"/>
      <c r="CVP4" s="80"/>
      <c r="CVQ4" s="80"/>
      <c r="CVR4" s="80"/>
      <c r="CVS4" s="80"/>
      <c r="CVT4" s="80"/>
      <c r="CVU4" s="80"/>
      <c r="CVV4" s="80"/>
      <c r="CVW4" s="80"/>
      <c r="CVX4" s="80"/>
      <c r="CVY4" s="80"/>
      <c r="CVZ4" s="80"/>
      <c r="CWA4" s="80"/>
      <c r="CWB4" s="80"/>
      <c r="CWC4" s="80"/>
      <c r="CWD4" s="80"/>
      <c r="CWE4" s="80"/>
      <c r="CWF4" s="80"/>
      <c r="CWG4" s="80"/>
      <c r="CWH4" s="80"/>
      <c r="CWI4" s="80"/>
      <c r="CWJ4" s="80"/>
      <c r="CWK4" s="80"/>
      <c r="CWL4" s="80"/>
      <c r="CWM4" s="80"/>
      <c r="CWN4" s="80"/>
      <c r="CWO4" s="80"/>
      <c r="CWP4" s="80"/>
      <c r="CWQ4" s="80"/>
      <c r="CWR4" s="80"/>
      <c r="CWS4" s="80"/>
      <c r="CWT4" s="80"/>
      <c r="CWU4" s="80"/>
      <c r="CWV4" s="80"/>
      <c r="CWW4" s="80"/>
      <c r="CWX4" s="80"/>
      <c r="CWY4" s="80"/>
      <c r="CWZ4" s="80"/>
      <c r="CXA4" s="80"/>
      <c r="CXB4" s="80"/>
      <c r="CXC4" s="80"/>
      <c r="CXD4" s="80"/>
      <c r="CXE4" s="80"/>
      <c r="CXF4" s="80"/>
      <c r="CXG4" s="80"/>
      <c r="CXH4" s="80"/>
      <c r="CXI4" s="80"/>
      <c r="CXJ4" s="80"/>
      <c r="CXK4" s="80"/>
      <c r="CXL4" s="80"/>
      <c r="CXM4" s="80"/>
      <c r="CXN4" s="80"/>
      <c r="CXO4" s="80"/>
      <c r="CXP4" s="80"/>
      <c r="CXQ4" s="80"/>
      <c r="CXR4" s="80"/>
      <c r="CXS4" s="80"/>
      <c r="CXT4" s="80"/>
      <c r="CXU4" s="80"/>
      <c r="CXV4" s="80"/>
      <c r="CXW4" s="80"/>
      <c r="CXX4" s="80"/>
      <c r="CXY4" s="80"/>
      <c r="CXZ4" s="80"/>
      <c r="CYA4" s="80"/>
      <c r="CYB4" s="80"/>
      <c r="CYC4" s="80"/>
      <c r="CYD4" s="80"/>
      <c r="CYE4" s="80"/>
      <c r="CYF4" s="80"/>
      <c r="CYG4" s="80"/>
      <c r="CYH4" s="80"/>
      <c r="CYI4" s="80"/>
      <c r="CYJ4" s="80"/>
      <c r="CYK4" s="80"/>
      <c r="CYL4" s="80"/>
      <c r="CYM4" s="80"/>
      <c r="CYN4" s="80"/>
      <c r="CYO4" s="80"/>
      <c r="CYP4" s="80"/>
      <c r="CYQ4" s="80"/>
      <c r="CYR4" s="80"/>
      <c r="CYS4" s="80"/>
      <c r="CYT4" s="80"/>
      <c r="CYU4" s="80"/>
      <c r="CYV4" s="80"/>
      <c r="CYW4" s="80"/>
      <c r="CYX4" s="80"/>
      <c r="CYY4" s="80"/>
      <c r="CYZ4" s="80"/>
      <c r="CZA4" s="80"/>
      <c r="CZB4" s="80"/>
      <c r="CZC4" s="80"/>
      <c r="CZD4" s="80"/>
      <c r="CZE4" s="80"/>
      <c r="CZF4" s="80"/>
      <c r="CZG4" s="80"/>
      <c r="CZH4" s="80"/>
      <c r="CZI4" s="80"/>
      <c r="CZJ4" s="80"/>
      <c r="CZK4" s="80"/>
      <c r="CZL4" s="80"/>
      <c r="CZM4" s="80"/>
      <c r="CZN4" s="80"/>
      <c r="CZO4" s="80"/>
      <c r="CZP4" s="80"/>
      <c r="CZQ4" s="80"/>
      <c r="CZR4" s="80"/>
      <c r="CZS4" s="80"/>
      <c r="CZT4" s="80"/>
      <c r="CZU4" s="80"/>
      <c r="CZV4" s="80"/>
      <c r="CZW4" s="80"/>
      <c r="CZX4" s="80"/>
      <c r="CZY4" s="80"/>
      <c r="CZZ4" s="80"/>
      <c r="DAA4" s="80"/>
      <c r="DAB4" s="80"/>
      <c r="DAC4" s="80"/>
      <c r="DAD4" s="80"/>
      <c r="DAE4" s="80"/>
      <c r="DAF4" s="80"/>
      <c r="DAG4" s="80"/>
      <c r="DAH4" s="80"/>
      <c r="DAI4" s="80"/>
      <c r="DAJ4" s="80"/>
      <c r="DAK4" s="80"/>
      <c r="DAL4" s="80"/>
      <c r="DAM4" s="80"/>
      <c r="DAN4" s="80"/>
      <c r="DAO4" s="80"/>
      <c r="DAP4" s="80"/>
      <c r="DAQ4" s="80"/>
      <c r="DAR4" s="80"/>
      <c r="DAS4" s="80"/>
      <c r="DAT4" s="80"/>
      <c r="DAU4" s="80"/>
      <c r="DAV4" s="80"/>
      <c r="DAW4" s="80"/>
      <c r="DAX4" s="80"/>
      <c r="DAY4" s="80"/>
      <c r="DAZ4" s="80"/>
      <c r="DBA4" s="80"/>
      <c r="DBB4" s="80"/>
      <c r="DBC4" s="80"/>
      <c r="DBD4" s="80"/>
      <c r="DBE4" s="80"/>
      <c r="DBF4" s="80"/>
      <c r="DBG4" s="80"/>
      <c r="DBH4" s="80"/>
      <c r="DBI4" s="80"/>
      <c r="DBJ4" s="80"/>
      <c r="DBK4" s="80"/>
      <c r="DBL4" s="80"/>
      <c r="DBM4" s="80"/>
      <c r="DBN4" s="80"/>
      <c r="DBO4" s="80"/>
      <c r="DBP4" s="80"/>
      <c r="DBQ4" s="80"/>
      <c r="DBR4" s="80"/>
      <c r="DBS4" s="80"/>
      <c r="DBT4" s="80"/>
      <c r="DBU4" s="80"/>
      <c r="DBV4" s="80"/>
      <c r="DBW4" s="80"/>
      <c r="DBX4" s="80"/>
      <c r="DBY4" s="80"/>
      <c r="DBZ4" s="80"/>
      <c r="DCA4" s="80"/>
      <c r="DCB4" s="80"/>
      <c r="DCC4" s="80"/>
      <c r="DCD4" s="80"/>
      <c r="DCE4" s="80"/>
      <c r="DCF4" s="80"/>
      <c r="DCG4" s="80"/>
      <c r="DCH4" s="80"/>
      <c r="DCI4" s="80"/>
      <c r="DCJ4" s="80"/>
      <c r="DCK4" s="80"/>
      <c r="DCL4" s="80"/>
      <c r="DCM4" s="80"/>
      <c r="DCN4" s="80"/>
      <c r="DCO4" s="80"/>
      <c r="DCP4" s="80"/>
      <c r="DCQ4" s="80"/>
      <c r="DCR4" s="80"/>
      <c r="DCS4" s="80"/>
      <c r="DCT4" s="80"/>
      <c r="DCU4" s="80"/>
      <c r="DCV4" s="80"/>
      <c r="DCW4" s="80"/>
      <c r="DCX4" s="80"/>
      <c r="DCY4" s="80"/>
      <c r="DCZ4" s="80"/>
      <c r="DDA4" s="80"/>
      <c r="DDB4" s="80"/>
      <c r="DDC4" s="80"/>
      <c r="DDD4" s="80"/>
      <c r="DDE4" s="80"/>
      <c r="DDF4" s="80"/>
      <c r="DDG4" s="80"/>
      <c r="DDH4" s="80"/>
      <c r="DDI4" s="80"/>
      <c r="DDJ4" s="80"/>
      <c r="DDK4" s="80"/>
      <c r="DDL4" s="80"/>
      <c r="DDM4" s="80"/>
      <c r="DDN4" s="80"/>
      <c r="DDO4" s="80"/>
      <c r="DDP4" s="80"/>
      <c r="DDQ4" s="80"/>
      <c r="DDR4" s="80"/>
      <c r="DDS4" s="80"/>
      <c r="DDT4" s="80"/>
      <c r="DDU4" s="80"/>
      <c r="DDV4" s="80"/>
      <c r="DDW4" s="80"/>
      <c r="DDX4" s="80"/>
      <c r="DDY4" s="80"/>
      <c r="DDZ4" s="80"/>
      <c r="DEA4" s="80"/>
      <c r="DEB4" s="80"/>
      <c r="DEC4" s="80"/>
      <c r="DED4" s="80"/>
      <c r="DEE4" s="80"/>
      <c r="DEF4" s="80"/>
      <c r="DEG4" s="80"/>
      <c r="DEH4" s="80"/>
      <c r="DEI4" s="80"/>
      <c r="DEJ4" s="80"/>
      <c r="DEK4" s="80"/>
      <c r="DEL4" s="80"/>
      <c r="DEM4" s="80"/>
      <c r="DEN4" s="80"/>
      <c r="DEO4" s="80"/>
      <c r="DEP4" s="80"/>
      <c r="DEQ4" s="80"/>
      <c r="DER4" s="80"/>
      <c r="DES4" s="80"/>
      <c r="DET4" s="80"/>
      <c r="DEU4" s="80"/>
      <c r="DEV4" s="80"/>
      <c r="DEW4" s="80"/>
      <c r="DEX4" s="80"/>
      <c r="DEY4" s="80"/>
      <c r="DEZ4" s="80"/>
      <c r="DFA4" s="80"/>
      <c r="DFB4" s="80"/>
      <c r="DFC4" s="80"/>
      <c r="DFD4" s="80"/>
      <c r="DFE4" s="80"/>
      <c r="DFF4" s="80"/>
      <c r="DFG4" s="80"/>
      <c r="DFH4" s="80"/>
      <c r="DFI4" s="80"/>
      <c r="DFJ4" s="80"/>
      <c r="DFK4" s="80"/>
      <c r="DFL4" s="80"/>
      <c r="DFM4" s="80"/>
      <c r="DFN4" s="80"/>
      <c r="DFO4" s="80"/>
      <c r="DFP4" s="80"/>
      <c r="DFQ4" s="80"/>
      <c r="DFR4" s="80"/>
      <c r="DFS4" s="80"/>
      <c r="DFT4" s="80"/>
      <c r="DFU4" s="80"/>
      <c r="DFV4" s="80"/>
      <c r="DFW4" s="80"/>
      <c r="DFX4" s="80"/>
      <c r="DFY4" s="80"/>
      <c r="DFZ4" s="80"/>
      <c r="DGA4" s="80"/>
      <c r="DGB4" s="80"/>
      <c r="DGC4" s="80"/>
      <c r="DGD4" s="80"/>
      <c r="DGE4" s="80"/>
      <c r="DGF4" s="80"/>
      <c r="DGG4" s="80"/>
      <c r="DGH4" s="80"/>
      <c r="DGI4" s="80"/>
      <c r="DGJ4" s="80"/>
      <c r="DGK4" s="80"/>
      <c r="DGL4" s="80"/>
      <c r="DGM4" s="80"/>
      <c r="DGN4" s="80"/>
      <c r="DGO4" s="80"/>
      <c r="DGP4" s="80"/>
      <c r="DGQ4" s="80"/>
      <c r="DGR4" s="80"/>
      <c r="DGS4" s="80"/>
      <c r="DGT4" s="80"/>
      <c r="DGU4" s="80"/>
      <c r="DGV4" s="80"/>
      <c r="DGW4" s="80"/>
      <c r="DGX4" s="80"/>
      <c r="DGY4" s="80"/>
      <c r="DGZ4" s="80"/>
      <c r="DHA4" s="80"/>
      <c r="DHB4" s="80"/>
      <c r="DHC4" s="80"/>
      <c r="DHD4" s="80"/>
      <c r="DHE4" s="80"/>
      <c r="DHF4" s="80"/>
      <c r="DHG4" s="80"/>
      <c r="DHH4" s="80"/>
      <c r="DHI4" s="80"/>
      <c r="DHJ4" s="80"/>
      <c r="DHK4" s="80"/>
      <c r="DHL4" s="80"/>
      <c r="DHM4" s="80"/>
      <c r="DHN4" s="80"/>
      <c r="DHO4" s="80"/>
      <c r="DHP4" s="80"/>
      <c r="DHQ4" s="80"/>
      <c r="DHR4" s="80"/>
      <c r="DHS4" s="80"/>
      <c r="DHT4" s="80"/>
      <c r="DHU4" s="80"/>
      <c r="DHV4" s="80"/>
      <c r="DHW4" s="80"/>
      <c r="DHX4" s="80"/>
      <c r="DHY4" s="80"/>
      <c r="DHZ4" s="80"/>
      <c r="DIA4" s="80"/>
      <c r="DIB4" s="80"/>
      <c r="DIC4" s="80"/>
      <c r="DID4" s="80"/>
      <c r="DIE4" s="80"/>
      <c r="DIF4" s="80"/>
      <c r="DIG4" s="80"/>
      <c r="DIH4" s="80"/>
      <c r="DII4" s="80"/>
      <c r="DIJ4" s="80"/>
      <c r="DIK4" s="80"/>
      <c r="DIL4" s="80"/>
      <c r="DIM4" s="80"/>
      <c r="DIN4" s="80"/>
      <c r="DIO4" s="80"/>
      <c r="DIP4" s="80"/>
      <c r="DIQ4" s="80"/>
      <c r="DIR4" s="80"/>
      <c r="DIS4" s="80"/>
      <c r="DIT4" s="80"/>
      <c r="DIU4" s="80"/>
      <c r="DIV4" s="80"/>
      <c r="DIW4" s="80"/>
      <c r="DIX4" s="80"/>
      <c r="DIY4" s="80"/>
      <c r="DIZ4" s="80"/>
      <c r="DJA4" s="80"/>
      <c r="DJB4" s="80"/>
      <c r="DJC4" s="80"/>
      <c r="DJD4" s="80"/>
      <c r="DJE4" s="80"/>
      <c r="DJF4" s="80"/>
      <c r="DJG4" s="80"/>
      <c r="DJH4" s="80"/>
      <c r="DJI4" s="80"/>
      <c r="DJJ4" s="80"/>
      <c r="DJK4" s="80"/>
      <c r="DJL4" s="80"/>
      <c r="DJM4" s="80"/>
      <c r="DJN4" s="80"/>
      <c r="DJO4" s="80"/>
      <c r="DJP4" s="80"/>
      <c r="DJQ4" s="80"/>
      <c r="DJR4" s="80"/>
      <c r="DJS4" s="80"/>
      <c r="DJT4" s="80"/>
      <c r="DJU4" s="80"/>
      <c r="DJV4" s="80"/>
      <c r="DJW4" s="80"/>
      <c r="DJX4" s="80"/>
      <c r="DJY4" s="80"/>
      <c r="DJZ4" s="80"/>
      <c r="DKA4" s="80"/>
      <c r="DKB4" s="80"/>
      <c r="DKC4" s="80"/>
      <c r="DKD4" s="80"/>
      <c r="DKE4" s="80"/>
      <c r="DKF4" s="80"/>
      <c r="DKG4" s="80"/>
      <c r="DKH4" s="80"/>
      <c r="DKI4" s="80"/>
      <c r="DKJ4" s="80"/>
      <c r="DKK4" s="80"/>
      <c r="DKL4" s="80"/>
      <c r="DKM4" s="80"/>
      <c r="DKN4" s="80"/>
      <c r="DKO4" s="80"/>
      <c r="DKP4" s="80"/>
      <c r="DKQ4" s="80"/>
      <c r="DKR4" s="80"/>
      <c r="DKS4" s="80"/>
      <c r="DKT4" s="80"/>
      <c r="DKU4" s="80"/>
      <c r="DKV4" s="80"/>
      <c r="DKW4" s="80"/>
      <c r="DKX4" s="80"/>
      <c r="DKY4" s="80"/>
      <c r="DKZ4" s="80"/>
      <c r="DLA4" s="80"/>
      <c r="DLB4" s="80"/>
      <c r="DLC4" s="80"/>
      <c r="DLD4" s="80"/>
      <c r="DLE4" s="80"/>
      <c r="DLF4" s="80"/>
      <c r="DLG4" s="80"/>
      <c r="DLH4" s="80"/>
      <c r="DLI4" s="80"/>
      <c r="DLJ4" s="80"/>
      <c r="DLK4" s="80"/>
      <c r="DLL4" s="80"/>
      <c r="DLM4" s="80"/>
      <c r="DLN4" s="80"/>
      <c r="DLO4" s="80"/>
      <c r="DLP4" s="80"/>
      <c r="DLQ4" s="80"/>
      <c r="DLR4" s="80"/>
      <c r="DLS4" s="80"/>
      <c r="DLT4" s="80"/>
      <c r="DLU4" s="80"/>
      <c r="DLV4" s="80"/>
      <c r="DLW4" s="80"/>
      <c r="DLX4" s="80"/>
      <c r="DLY4" s="80"/>
      <c r="DLZ4" s="80"/>
      <c r="DMA4" s="80"/>
      <c r="DMB4" s="80"/>
      <c r="DMC4" s="80"/>
      <c r="DMD4" s="80"/>
      <c r="DME4" s="80"/>
      <c r="DMF4" s="80"/>
      <c r="DMG4" s="80"/>
      <c r="DMH4" s="80"/>
      <c r="DMI4" s="80"/>
      <c r="DMJ4" s="80"/>
      <c r="DMK4" s="80"/>
      <c r="DML4" s="80"/>
      <c r="DMM4" s="80"/>
      <c r="DMN4" s="80"/>
      <c r="DMO4" s="80"/>
      <c r="DMP4" s="80"/>
      <c r="DMQ4" s="80"/>
      <c r="DMR4" s="80"/>
      <c r="DMS4" s="80"/>
      <c r="DMT4" s="80"/>
      <c r="DMU4" s="80"/>
      <c r="DMV4" s="80"/>
      <c r="DMW4" s="80"/>
      <c r="DMX4" s="80"/>
      <c r="DMY4" s="80"/>
      <c r="DMZ4" s="80"/>
      <c r="DNA4" s="80"/>
      <c r="DNB4" s="80"/>
      <c r="DNC4" s="80"/>
      <c r="DND4" s="80"/>
      <c r="DNE4" s="80"/>
      <c r="DNF4" s="80"/>
      <c r="DNG4" s="80"/>
      <c r="DNH4" s="80"/>
      <c r="DNI4" s="80"/>
      <c r="DNJ4" s="80"/>
      <c r="DNK4" s="80"/>
      <c r="DNL4" s="80"/>
      <c r="DNM4" s="80"/>
      <c r="DNN4" s="80"/>
      <c r="DNO4" s="80"/>
      <c r="DNP4" s="80"/>
      <c r="DNQ4" s="80"/>
      <c r="DNR4" s="80"/>
      <c r="DNS4" s="80"/>
      <c r="DNT4" s="80"/>
      <c r="DNU4" s="80"/>
      <c r="DNV4" s="80"/>
      <c r="DNW4" s="80"/>
      <c r="DNX4" s="80"/>
      <c r="DNY4" s="80"/>
      <c r="DNZ4" s="80"/>
      <c r="DOA4" s="80"/>
      <c r="DOB4" s="80"/>
      <c r="DOC4" s="80"/>
      <c r="DOD4" s="80"/>
      <c r="DOE4" s="80"/>
      <c r="DOF4" s="80"/>
      <c r="DOG4" s="80"/>
      <c r="DOH4" s="80"/>
      <c r="DOI4" s="80"/>
      <c r="DOJ4" s="80"/>
      <c r="DOK4" s="80"/>
      <c r="DOL4" s="80"/>
      <c r="DOM4" s="80"/>
      <c r="DON4" s="80"/>
      <c r="DOO4" s="80"/>
      <c r="DOP4" s="80"/>
      <c r="DOQ4" s="80"/>
      <c r="DOR4" s="80"/>
      <c r="DOS4" s="80"/>
      <c r="DOT4" s="80"/>
      <c r="DOU4" s="80"/>
      <c r="DOV4" s="80"/>
      <c r="DOW4" s="80"/>
      <c r="DOX4" s="80"/>
      <c r="DOY4" s="80"/>
      <c r="DOZ4" s="80"/>
      <c r="DPA4" s="80"/>
      <c r="DPB4" s="80"/>
      <c r="DPC4" s="80"/>
      <c r="DPD4" s="80"/>
      <c r="DPE4" s="80"/>
      <c r="DPF4" s="80"/>
      <c r="DPG4" s="80"/>
      <c r="DPH4" s="80"/>
      <c r="DPI4" s="80"/>
      <c r="DPJ4" s="80"/>
      <c r="DPK4" s="80"/>
      <c r="DPL4" s="80"/>
      <c r="DPM4" s="80"/>
      <c r="DPN4" s="80"/>
      <c r="DPO4" s="80"/>
      <c r="DPP4" s="80"/>
      <c r="DPQ4" s="80"/>
      <c r="DPR4" s="80"/>
      <c r="DPS4" s="80"/>
      <c r="DPT4" s="80"/>
      <c r="DPU4" s="80"/>
      <c r="DPV4" s="80"/>
      <c r="DPW4" s="80"/>
      <c r="DPX4" s="80"/>
      <c r="DPY4" s="80"/>
      <c r="DPZ4" s="80"/>
      <c r="DQA4" s="80"/>
      <c r="DQB4" s="80"/>
      <c r="DQC4" s="80"/>
      <c r="DQD4" s="80"/>
      <c r="DQE4" s="80"/>
      <c r="DQF4" s="80"/>
      <c r="DQG4" s="80"/>
      <c r="DQH4" s="80"/>
      <c r="DQI4" s="80"/>
      <c r="DQJ4" s="80"/>
      <c r="DQK4" s="80"/>
      <c r="DQL4" s="80"/>
      <c r="DQM4" s="80"/>
      <c r="DQN4" s="80"/>
      <c r="DQO4" s="80"/>
      <c r="DQP4" s="80"/>
      <c r="DQQ4" s="80"/>
      <c r="DQR4" s="80"/>
      <c r="DQS4" s="80"/>
      <c r="DQT4" s="80"/>
      <c r="DQU4" s="80"/>
      <c r="DQV4" s="80"/>
      <c r="DQW4" s="80"/>
      <c r="DQX4" s="80"/>
      <c r="DQY4" s="80"/>
      <c r="DQZ4" s="80"/>
      <c r="DRA4" s="80"/>
      <c r="DRB4" s="80"/>
      <c r="DRC4" s="80"/>
      <c r="DRD4" s="80"/>
      <c r="DRE4" s="80"/>
      <c r="DRF4" s="80"/>
      <c r="DRG4" s="80"/>
      <c r="DRH4" s="80"/>
      <c r="DRI4" s="80"/>
      <c r="DRJ4" s="80"/>
      <c r="DRK4" s="80"/>
      <c r="DRL4" s="80"/>
      <c r="DRM4" s="80"/>
      <c r="DRN4" s="80"/>
      <c r="DRO4" s="80"/>
      <c r="DRP4" s="80"/>
      <c r="DRQ4" s="80"/>
      <c r="DRR4" s="80"/>
      <c r="DRS4" s="80"/>
      <c r="DRT4" s="80"/>
      <c r="DRU4" s="80"/>
      <c r="DRV4" s="80"/>
      <c r="DRW4" s="80"/>
      <c r="DRX4" s="80"/>
      <c r="DRY4" s="80"/>
      <c r="DRZ4" s="80"/>
      <c r="DSA4" s="80"/>
      <c r="DSB4" s="80"/>
      <c r="DSC4" s="80"/>
      <c r="DSD4" s="80"/>
      <c r="DSE4" s="80"/>
      <c r="DSF4" s="80"/>
      <c r="DSG4" s="80"/>
      <c r="DSH4" s="80"/>
      <c r="DSI4" s="80"/>
      <c r="DSJ4" s="80"/>
      <c r="DSK4" s="80"/>
      <c r="DSL4" s="80"/>
      <c r="DSM4" s="80"/>
      <c r="DSN4" s="80"/>
      <c r="DSO4" s="80"/>
      <c r="DSP4" s="80"/>
      <c r="DSQ4" s="80"/>
      <c r="DSR4" s="80"/>
      <c r="DSS4" s="80"/>
      <c r="DST4" s="80"/>
      <c r="DSU4" s="80"/>
      <c r="DSV4" s="80"/>
      <c r="DSW4" s="80"/>
      <c r="DSX4" s="80"/>
      <c r="DSY4" s="80"/>
      <c r="DSZ4" s="80"/>
      <c r="DTA4" s="80"/>
      <c r="DTB4" s="80"/>
      <c r="DTC4" s="80"/>
      <c r="DTD4" s="80"/>
      <c r="DTE4" s="80"/>
      <c r="DTF4" s="80"/>
      <c r="DTG4" s="80"/>
      <c r="DTH4" s="80"/>
      <c r="DTI4" s="80"/>
      <c r="DTJ4" s="80"/>
      <c r="DTK4" s="80"/>
      <c r="DTL4" s="80"/>
      <c r="DTM4" s="80"/>
      <c r="DTN4" s="80"/>
      <c r="DTO4" s="80"/>
      <c r="DTP4" s="80"/>
      <c r="DTQ4" s="80"/>
      <c r="DTR4" s="80"/>
      <c r="DTS4" s="80"/>
      <c r="DTT4" s="80"/>
      <c r="DTU4" s="80"/>
      <c r="DTV4" s="80"/>
      <c r="DTW4" s="80"/>
      <c r="DTX4" s="80"/>
      <c r="DTY4" s="80"/>
      <c r="DTZ4" s="80"/>
      <c r="DUA4" s="80"/>
      <c r="DUB4" s="80"/>
      <c r="DUC4" s="80"/>
      <c r="DUD4" s="80"/>
      <c r="DUE4" s="80"/>
      <c r="DUF4" s="80"/>
      <c r="DUG4" s="80"/>
      <c r="DUH4" s="80"/>
      <c r="DUI4" s="80"/>
      <c r="DUJ4" s="80"/>
      <c r="DUK4" s="80"/>
      <c r="DUL4" s="80"/>
      <c r="DUM4" s="80"/>
      <c r="DUN4" s="80"/>
      <c r="DUO4" s="80"/>
      <c r="DUP4" s="80"/>
      <c r="DUQ4" s="80"/>
      <c r="DUR4" s="80"/>
      <c r="DUS4" s="80"/>
      <c r="DUT4" s="80"/>
      <c r="DUU4" s="80"/>
      <c r="DUV4" s="80"/>
      <c r="DUW4" s="80"/>
      <c r="DUX4" s="80"/>
      <c r="DUY4" s="80"/>
      <c r="DUZ4" s="80"/>
      <c r="DVA4" s="80"/>
      <c r="DVB4" s="80"/>
      <c r="DVC4" s="80"/>
      <c r="DVD4" s="80"/>
      <c r="DVE4" s="80"/>
      <c r="DVF4" s="80"/>
      <c r="DVG4" s="80"/>
      <c r="DVH4" s="80"/>
      <c r="DVI4" s="80"/>
      <c r="DVJ4" s="80"/>
      <c r="DVK4" s="80"/>
      <c r="DVL4" s="80"/>
      <c r="DVM4" s="80"/>
      <c r="DVN4" s="80"/>
      <c r="DVO4" s="80"/>
      <c r="DVP4" s="80"/>
      <c r="DVQ4" s="80"/>
      <c r="DVR4" s="80"/>
      <c r="DVS4" s="80"/>
      <c r="DVT4" s="80"/>
      <c r="DVU4" s="80"/>
      <c r="DVV4" s="80"/>
      <c r="DVW4" s="80"/>
      <c r="DVX4" s="80"/>
      <c r="DVY4" s="80"/>
      <c r="DVZ4" s="80"/>
      <c r="DWA4" s="80"/>
      <c r="DWB4" s="80"/>
      <c r="DWC4" s="80"/>
      <c r="DWD4" s="80"/>
      <c r="DWE4" s="80"/>
      <c r="DWF4" s="80"/>
      <c r="DWG4" s="80"/>
      <c r="DWH4" s="80"/>
      <c r="DWI4" s="80"/>
      <c r="DWJ4" s="80"/>
      <c r="DWK4" s="80"/>
      <c r="DWL4" s="80"/>
      <c r="DWM4" s="80"/>
      <c r="DWN4" s="80"/>
      <c r="DWO4" s="80"/>
      <c r="DWP4" s="80"/>
      <c r="DWQ4" s="80"/>
      <c r="DWR4" s="80"/>
      <c r="DWS4" s="80"/>
      <c r="DWT4" s="80"/>
      <c r="DWU4" s="80"/>
      <c r="DWV4" s="80"/>
      <c r="DWW4" s="80"/>
      <c r="DWX4" s="80"/>
      <c r="DWY4" s="80"/>
      <c r="DWZ4" s="80"/>
      <c r="DXA4" s="80"/>
      <c r="DXB4" s="80"/>
      <c r="DXC4" s="80"/>
      <c r="DXD4" s="80"/>
      <c r="DXE4" s="80"/>
      <c r="DXF4" s="80"/>
      <c r="DXG4" s="80"/>
      <c r="DXH4" s="80"/>
      <c r="DXI4" s="80"/>
      <c r="DXJ4" s="80"/>
      <c r="DXK4" s="80"/>
      <c r="DXL4" s="80"/>
      <c r="DXM4" s="80"/>
      <c r="DXN4" s="80"/>
      <c r="DXO4" s="80"/>
      <c r="DXP4" s="80"/>
      <c r="DXQ4" s="80"/>
      <c r="DXR4" s="80"/>
      <c r="DXS4" s="80"/>
      <c r="DXT4" s="80"/>
      <c r="DXU4" s="80"/>
      <c r="DXV4" s="80"/>
      <c r="DXW4" s="80"/>
      <c r="DXX4" s="80"/>
      <c r="DXY4" s="80"/>
      <c r="DXZ4" s="80"/>
      <c r="DYA4" s="80"/>
      <c r="DYB4" s="80"/>
      <c r="DYC4" s="80"/>
      <c r="DYD4" s="80"/>
      <c r="DYE4" s="80"/>
      <c r="DYF4" s="80"/>
      <c r="DYG4" s="80"/>
      <c r="DYH4" s="80"/>
      <c r="DYI4" s="80"/>
      <c r="DYJ4" s="80"/>
      <c r="DYK4" s="80"/>
      <c r="DYL4" s="80"/>
      <c r="DYM4" s="80"/>
      <c r="DYN4" s="80"/>
      <c r="DYO4" s="80"/>
      <c r="DYP4" s="80"/>
      <c r="DYQ4" s="80"/>
      <c r="DYR4" s="80"/>
      <c r="DYS4" s="80"/>
      <c r="DYT4" s="80"/>
      <c r="DYU4" s="80"/>
      <c r="DYV4" s="80"/>
      <c r="DYW4" s="80"/>
      <c r="DYX4" s="80"/>
      <c r="DYY4" s="80"/>
      <c r="DYZ4" s="80"/>
      <c r="DZA4" s="80"/>
      <c r="DZB4" s="80"/>
      <c r="DZC4" s="80"/>
      <c r="DZD4" s="80"/>
      <c r="DZE4" s="80"/>
      <c r="DZF4" s="80"/>
      <c r="DZG4" s="80"/>
      <c r="DZH4" s="80"/>
      <c r="DZI4" s="80"/>
      <c r="DZJ4" s="80"/>
      <c r="DZK4" s="80"/>
      <c r="DZL4" s="80"/>
      <c r="DZM4" s="80"/>
      <c r="DZN4" s="80"/>
      <c r="DZO4" s="80"/>
      <c r="DZP4" s="80"/>
      <c r="DZQ4" s="80"/>
      <c r="DZR4" s="80"/>
      <c r="DZS4" s="80"/>
      <c r="DZT4" s="80"/>
      <c r="DZU4" s="80"/>
      <c r="DZV4" s="80"/>
      <c r="DZW4" s="80"/>
      <c r="DZX4" s="80"/>
      <c r="DZY4" s="80"/>
      <c r="DZZ4" s="80"/>
      <c r="EAA4" s="80"/>
      <c r="EAB4" s="80"/>
      <c r="EAC4" s="80"/>
      <c r="EAD4" s="80"/>
      <c r="EAE4" s="80"/>
      <c r="EAF4" s="80"/>
      <c r="EAG4" s="80"/>
      <c r="EAH4" s="80"/>
      <c r="EAI4" s="80"/>
      <c r="EAJ4" s="80"/>
      <c r="EAK4" s="80"/>
      <c r="EAL4" s="80"/>
      <c r="EAM4" s="80"/>
      <c r="EAN4" s="80"/>
      <c r="EAO4" s="80"/>
      <c r="EAP4" s="80"/>
      <c r="EAQ4" s="80"/>
      <c r="EAR4" s="80"/>
      <c r="EAS4" s="80"/>
      <c r="EAT4" s="80"/>
      <c r="EAU4" s="80"/>
      <c r="EAV4" s="80"/>
      <c r="EAW4" s="80"/>
      <c r="EAX4" s="80"/>
      <c r="EAY4" s="80"/>
      <c r="EAZ4" s="80"/>
      <c r="EBA4" s="80"/>
      <c r="EBB4" s="80"/>
      <c r="EBC4" s="80"/>
      <c r="EBD4" s="80"/>
      <c r="EBE4" s="80"/>
      <c r="EBF4" s="80"/>
      <c r="EBG4" s="80"/>
      <c r="EBH4" s="80"/>
      <c r="EBI4" s="80"/>
      <c r="EBJ4" s="80"/>
      <c r="EBK4" s="80"/>
      <c r="EBL4" s="80"/>
      <c r="EBM4" s="80"/>
      <c r="EBN4" s="80"/>
      <c r="EBO4" s="80"/>
      <c r="EBP4" s="80"/>
      <c r="EBQ4" s="80"/>
      <c r="EBR4" s="80"/>
      <c r="EBS4" s="80"/>
      <c r="EBT4" s="80"/>
      <c r="EBU4" s="80"/>
      <c r="EBV4" s="80"/>
      <c r="EBW4" s="80"/>
      <c r="EBX4" s="80"/>
      <c r="EBY4" s="80"/>
      <c r="EBZ4" s="80"/>
      <c r="ECA4" s="80"/>
      <c r="ECB4" s="80"/>
      <c r="ECC4" s="80"/>
      <c r="ECD4" s="80"/>
      <c r="ECE4" s="80"/>
      <c r="ECF4" s="80"/>
      <c r="ECG4" s="80"/>
      <c r="ECH4" s="80"/>
      <c r="ECI4" s="80"/>
      <c r="ECJ4" s="80"/>
      <c r="ECK4" s="80"/>
      <c r="ECL4" s="80"/>
      <c r="ECM4" s="80"/>
      <c r="ECN4" s="80"/>
      <c r="ECO4" s="80"/>
      <c r="ECP4" s="80"/>
      <c r="ECQ4" s="80"/>
      <c r="ECR4" s="80"/>
      <c r="ECS4" s="80"/>
      <c r="ECT4" s="80"/>
      <c r="ECU4" s="80"/>
      <c r="ECV4" s="80"/>
      <c r="ECW4" s="80"/>
      <c r="ECX4" s="80"/>
      <c r="ECY4" s="80"/>
      <c r="ECZ4" s="80"/>
      <c r="EDA4" s="80"/>
      <c r="EDB4" s="80"/>
      <c r="EDC4" s="80"/>
      <c r="EDD4" s="80"/>
      <c r="EDE4" s="80"/>
      <c r="EDF4" s="80"/>
      <c r="EDG4" s="80"/>
      <c r="EDH4" s="80"/>
      <c r="EDI4" s="80"/>
      <c r="EDJ4" s="80"/>
      <c r="EDK4" s="80"/>
      <c r="EDL4" s="80"/>
      <c r="EDM4" s="80"/>
      <c r="EDN4" s="80"/>
      <c r="EDO4" s="80"/>
      <c r="EDP4" s="80"/>
      <c r="EDQ4" s="80"/>
      <c r="EDR4" s="80"/>
      <c r="EDS4" s="80"/>
      <c r="EDT4" s="80"/>
      <c r="EDU4" s="80"/>
      <c r="EDV4" s="80"/>
      <c r="EDW4" s="80"/>
      <c r="EDX4" s="80"/>
      <c r="EDY4" s="80"/>
      <c r="EDZ4" s="80"/>
      <c r="EEA4" s="80"/>
      <c r="EEB4" s="80"/>
      <c r="EEC4" s="80"/>
      <c r="EED4" s="80"/>
      <c r="EEE4" s="80"/>
      <c r="EEF4" s="80"/>
      <c r="EEG4" s="80"/>
      <c r="EEH4" s="80"/>
      <c r="EEI4" s="80"/>
      <c r="EEJ4" s="80"/>
      <c r="EEK4" s="80"/>
      <c r="EEL4" s="80"/>
      <c r="EEM4" s="80"/>
      <c r="EEN4" s="80"/>
      <c r="EEO4" s="80"/>
      <c r="EEP4" s="80"/>
      <c r="EEQ4" s="80"/>
      <c r="EER4" s="80"/>
      <c r="EES4" s="80"/>
      <c r="EET4" s="80"/>
      <c r="EEU4" s="80"/>
      <c r="EEV4" s="80"/>
      <c r="EEW4" s="80"/>
      <c r="EEX4" s="80"/>
      <c r="EEY4" s="80"/>
      <c r="EEZ4" s="80"/>
      <c r="EFA4" s="80"/>
      <c r="EFB4" s="80"/>
      <c r="EFC4" s="80"/>
      <c r="EFD4" s="80"/>
      <c r="EFE4" s="80"/>
      <c r="EFF4" s="80"/>
      <c r="EFG4" s="80"/>
      <c r="EFH4" s="80"/>
      <c r="EFI4" s="80"/>
      <c r="EFJ4" s="80"/>
      <c r="EFK4" s="80"/>
      <c r="EFL4" s="80"/>
      <c r="EFM4" s="80"/>
      <c r="EFN4" s="80"/>
      <c r="EFO4" s="80"/>
      <c r="EFP4" s="80"/>
      <c r="EFQ4" s="80"/>
      <c r="EFR4" s="80"/>
      <c r="EFS4" s="80"/>
      <c r="EFT4" s="80"/>
      <c r="EFU4" s="80"/>
      <c r="EFV4" s="80"/>
      <c r="EFW4" s="80"/>
      <c r="EFX4" s="80"/>
      <c r="EFY4" s="80"/>
      <c r="EFZ4" s="80"/>
      <c r="EGA4" s="80"/>
      <c r="EGB4" s="80"/>
      <c r="EGC4" s="80"/>
      <c r="EGD4" s="80"/>
      <c r="EGE4" s="80"/>
      <c r="EGF4" s="80"/>
      <c r="EGG4" s="80"/>
      <c r="EGH4" s="80"/>
      <c r="EGI4" s="80"/>
      <c r="EGJ4" s="80"/>
      <c r="EGK4" s="80"/>
      <c r="EGL4" s="80"/>
      <c r="EGM4" s="80"/>
      <c r="EGN4" s="80"/>
      <c r="EGO4" s="80"/>
      <c r="EGP4" s="80"/>
      <c r="EGQ4" s="80"/>
      <c r="EGR4" s="80"/>
      <c r="EGS4" s="80"/>
      <c r="EGT4" s="80"/>
      <c r="EGU4" s="80"/>
      <c r="EGV4" s="80"/>
      <c r="EGW4" s="80"/>
      <c r="EGX4" s="80"/>
      <c r="EGY4" s="80"/>
      <c r="EGZ4" s="80"/>
      <c r="EHA4" s="80"/>
      <c r="EHB4" s="80"/>
      <c r="EHC4" s="80"/>
      <c r="EHD4" s="80"/>
      <c r="EHE4" s="80"/>
      <c r="EHF4" s="80"/>
      <c r="EHG4" s="80"/>
      <c r="EHH4" s="80"/>
      <c r="EHI4" s="80"/>
      <c r="EHJ4" s="80"/>
      <c r="EHK4" s="80"/>
      <c r="EHL4" s="80"/>
      <c r="EHM4" s="80"/>
      <c r="EHN4" s="80"/>
      <c r="EHO4" s="80"/>
      <c r="EHP4" s="80"/>
      <c r="EHQ4" s="80"/>
      <c r="EHR4" s="80"/>
      <c r="EHS4" s="80"/>
      <c r="EHT4" s="80"/>
      <c r="EHU4" s="80"/>
      <c r="EHV4" s="80"/>
      <c r="EHW4" s="80"/>
      <c r="EHX4" s="80"/>
      <c r="EHY4" s="80"/>
      <c r="EHZ4" s="80"/>
      <c r="EIA4" s="80"/>
      <c r="EIB4" s="80"/>
      <c r="EIC4" s="80"/>
      <c r="EID4" s="80"/>
      <c r="EIE4" s="80"/>
      <c r="EIF4" s="80"/>
      <c r="EIG4" s="80"/>
      <c r="EIH4" s="80"/>
      <c r="EII4" s="80"/>
      <c r="EIJ4" s="80"/>
      <c r="EIK4" s="80"/>
      <c r="EIL4" s="80"/>
      <c r="EIM4" s="80"/>
      <c r="EIN4" s="80"/>
      <c r="EIO4" s="80"/>
      <c r="EIP4" s="80"/>
      <c r="EIQ4" s="80"/>
      <c r="EIR4" s="80"/>
      <c r="EIS4" s="80"/>
      <c r="EIT4" s="80"/>
      <c r="EIU4" s="80"/>
      <c r="EIV4" s="80"/>
      <c r="EIW4" s="80"/>
      <c r="EIX4" s="80"/>
      <c r="EIY4" s="80"/>
      <c r="EIZ4" s="80"/>
      <c r="EJA4" s="80"/>
      <c r="EJB4" s="80"/>
      <c r="EJC4" s="80"/>
      <c r="EJD4" s="80"/>
      <c r="EJE4" s="80"/>
      <c r="EJF4" s="80"/>
      <c r="EJG4" s="80"/>
      <c r="EJH4" s="80"/>
      <c r="EJI4" s="80"/>
      <c r="EJJ4" s="80"/>
      <c r="EJK4" s="80"/>
      <c r="EJL4" s="80"/>
      <c r="EJM4" s="80"/>
      <c r="EJN4" s="80"/>
      <c r="EJO4" s="80"/>
      <c r="EJP4" s="80"/>
      <c r="EJQ4" s="80"/>
      <c r="EJR4" s="80"/>
      <c r="EJS4" s="80"/>
      <c r="EJT4" s="80"/>
      <c r="EJU4" s="80"/>
      <c r="EJV4" s="80"/>
      <c r="EJW4" s="80"/>
      <c r="EJX4" s="80"/>
      <c r="EJY4" s="80"/>
      <c r="EJZ4" s="80"/>
      <c r="EKA4" s="80"/>
      <c r="EKB4" s="80"/>
      <c r="EKC4" s="80"/>
      <c r="EKD4" s="80"/>
      <c r="EKE4" s="80"/>
      <c r="EKF4" s="80"/>
      <c r="EKG4" s="80"/>
      <c r="EKH4" s="80"/>
      <c r="EKI4" s="80"/>
      <c r="EKJ4" s="80"/>
      <c r="EKK4" s="80"/>
      <c r="EKL4" s="80"/>
      <c r="EKM4" s="80"/>
      <c r="EKN4" s="80"/>
      <c r="EKO4" s="80"/>
      <c r="EKP4" s="80"/>
      <c r="EKQ4" s="80"/>
      <c r="EKR4" s="80"/>
      <c r="EKS4" s="80"/>
      <c r="EKT4" s="80"/>
      <c r="EKU4" s="80"/>
      <c r="EKV4" s="80"/>
      <c r="EKW4" s="80"/>
      <c r="EKX4" s="80"/>
      <c r="EKY4" s="80"/>
      <c r="EKZ4" s="80"/>
      <c r="ELA4" s="80"/>
      <c r="ELB4" s="80"/>
      <c r="ELC4" s="80"/>
      <c r="ELD4" s="80"/>
      <c r="ELE4" s="80"/>
      <c r="ELF4" s="80"/>
      <c r="ELG4" s="80"/>
      <c r="ELH4" s="80"/>
      <c r="ELI4" s="80"/>
      <c r="ELJ4" s="80"/>
      <c r="ELK4" s="80"/>
      <c r="ELL4" s="80"/>
      <c r="ELM4" s="80"/>
      <c r="ELN4" s="80"/>
      <c r="ELO4" s="80"/>
      <c r="ELP4" s="80"/>
      <c r="ELQ4" s="80"/>
      <c r="ELR4" s="80"/>
      <c r="ELS4" s="80"/>
      <c r="ELT4" s="80"/>
      <c r="ELU4" s="80"/>
      <c r="ELV4" s="80"/>
      <c r="ELW4" s="80"/>
      <c r="ELX4" s="80"/>
      <c r="ELY4" s="80"/>
      <c r="ELZ4" s="80"/>
      <c r="EMA4" s="80"/>
      <c r="EMB4" s="80"/>
      <c r="EMC4" s="80"/>
      <c r="EMD4" s="80"/>
      <c r="EME4" s="80"/>
      <c r="EMF4" s="80"/>
      <c r="EMG4" s="80"/>
      <c r="EMH4" s="80"/>
      <c r="EMI4" s="80"/>
      <c r="EMJ4" s="80"/>
      <c r="EMK4" s="80"/>
      <c r="EML4" s="80"/>
      <c r="EMM4" s="80"/>
      <c r="EMN4" s="80"/>
      <c r="EMO4" s="80"/>
      <c r="EMP4" s="80"/>
      <c r="EMQ4" s="80"/>
      <c r="EMR4" s="80"/>
      <c r="EMS4" s="80"/>
      <c r="EMT4" s="80"/>
      <c r="EMU4" s="80"/>
      <c r="EMV4" s="80"/>
      <c r="EMW4" s="80"/>
      <c r="EMX4" s="80"/>
      <c r="EMY4" s="80"/>
      <c r="EMZ4" s="80"/>
      <c r="ENA4" s="80"/>
      <c r="ENB4" s="80"/>
      <c r="ENC4" s="80"/>
      <c r="END4" s="80"/>
      <c r="ENE4" s="80"/>
      <c r="ENF4" s="80"/>
      <c r="ENG4" s="80"/>
      <c r="ENH4" s="80"/>
      <c r="ENI4" s="80"/>
      <c r="ENJ4" s="80"/>
      <c r="ENK4" s="80"/>
      <c r="ENL4" s="80"/>
      <c r="ENM4" s="80"/>
      <c r="ENN4" s="80"/>
      <c r="ENO4" s="80"/>
      <c r="ENP4" s="80"/>
      <c r="ENQ4" s="80"/>
      <c r="ENR4" s="80"/>
      <c r="ENS4" s="80"/>
      <c r="ENT4" s="80"/>
      <c r="ENU4" s="80"/>
      <c r="ENV4" s="80"/>
      <c r="ENW4" s="80"/>
      <c r="ENX4" s="80"/>
      <c r="ENY4" s="80"/>
      <c r="ENZ4" s="80"/>
      <c r="EOA4" s="80"/>
      <c r="EOB4" s="80"/>
      <c r="EOC4" s="80"/>
      <c r="EOD4" s="80"/>
      <c r="EOE4" s="80"/>
      <c r="EOF4" s="80"/>
      <c r="EOG4" s="80"/>
      <c r="EOH4" s="80"/>
      <c r="EOI4" s="80"/>
      <c r="EOJ4" s="80"/>
      <c r="EOK4" s="80"/>
      <c r="EOL4" s="80"/>
      <c r="EOM4" s="80"/>
      <c r="EON4" s="80"/>
      <c r="EOO4" s="80"/>
      <c r="EOP4" s="80"/>
      <c r="EOQ4" s="80"/>
      <c r="EOR4" s="80"/>
      <c r="EOS4" s="80"/>
      <c r="EOT4" s="80"/>
      <c r="EOU4" s="80"/>
      <c r="EOV4" s="80"/>
      <c r="EOW4" s="80"/>
      <c r="EOX4" s="80"/>
      <c r="EOY4" s="80"/>
      <c r="EOZ4" s="80"/>
      <c r="EPA4" s="80"/>
      <c r="EPB4" s="80"/>
      <c r="EPC4" s="80"/>
      <c r="EPD4" s="80"/>
      <c r="EPE4" s="80"/>
      <c r="EPF4" s="80"/>
      <c r="EPG4" s="80"/>
      <c r="EPH4" s="80"/>
      <c r="EPI4" s="80"/>
      <c r="EPJ4" s="80"/>
      <c r="EPK4" s="80"/>
      <c r="EPL4" s="80"/>
      <c r="EPM4" s="80"/>
      <c r="EPN4" s="80"/>
      <c r="EPO4" s="80"/>
      <c r="EPP4" s="80"/>
      <c r="EPQ4" s="80"/>
      <c r="EPR4" s="80"/>
      <c r="EPS4" s="80"/>
      <c r="EPT4" s="80"/>
      <c r="EPU4" s="80"/>
      <c r="EPV4" s="80"/>
      <c r="EPW4" s="80"/>
      <c r="EPX4" s="80"/>
      <c r="EPY4" s="80"/>
      <c r="EPZ4" s="80"/>
      <c r="EQA4" s="80"/>
      <c r="EQB4" s="80"/>
      <c r="EQC4" s="80"/>
      <c r="EQD4" s="80"/>
      <c r="EQE4" s="80"/>
      <c r="EQF4" s="80"/>
      <c r="EQG4" s="80"/>
      <c r="EQH4" s="80"/>
      <c r="EQI4" s="80"/>
      <c r="EQJ4" s="80"/>
      <c r="EQK4" s="80"/>
      <c r="EQL4" s="80"/>
      <c r="EQM4" s="80"/>
      <c r="EQN4" s="80"/>
      <c r="EQO4" s="80"/>
      <c r="EQP4" s="80"/>
      <c r="EQQ4" s="80"/>
      <c r="EQR4" s="80"/>
      <c r="EQS4" s="80"/>
      <c r="EQT4" s="80"/>
      <c r="EQU4" s="80"/>
      <c r="EQV4" s="80"/>
      <c r="EQW4" s="80"/>
      <c r="EQX4" s="80"/>
      <c r="EQY4" s="80"/>
      <c r="EQZ4" s="80"/>
      <c r="ERA4" s="80"/>
      <c r="ERB4" s="80"/>
      <c r="ERC4" s="80"/>
      <c r="ERD4" s="80"/>
      <c r="ERE4" s="80"/>
      <c r="ERF4" s="80"/>
      <c r="ERG4" s="80"/>
      <c r="ERH4" s="80"/>
      <c r="ERI4" s="80"/>
      <c r="ERJ4" s="80"/>
      <c r="ERK4" s="80"/>
      <c r="ERL4" s="80"/>
      <c r="ERM4" s="80"/>
      <c r="ERN4" s="80"/>
      <c r="ERO4" s="80"/>
      <c r="ERP4" s="80"/>
      <c r="ERQ4" s="80"/>
      <c r="ERR4" s="80"/>
      <c r="ERS4" s="80"/>
      <c r="ERT4" s="80"/>
      <c r="ERU4" s="80"/>
      <c r="ERV4" s="80"/>
      <c r="ERW4" s="80"/>
      <c r="ERX4" s="80"/>
      <c r="ERY4" s="80"/>
      <c r="ERZ4" s="80"/>
      <c r="ESA4" s="80"/>
      <c r="ESB4" s="80"/>
      <c r="ESC4" s="80"/>
      <c r="ESD4" s="80"/>
      <c r="ESE4" s="80"/>
      <c r="ESF4" s="80"/>
      <c r="ESG4" s="80"/>
      <c r="ESH4" s="80"/>
      <c r="ESI4" s="80"/>
      <c r="ESJ4" s="80"/>
      <c r="ESK4" s="80"/>
      <c r="ESL4" s="80"/>
      <c r="ESM4" s="80"/>
      <c r="ESN4" s="80"/>
      <c r="ESO4" s="80"/>
      <c r="ESP4" s="80"/>
      <c r="ESQ4" s="80"/>
      <c r="ESR4" s="80"/>
      <c r="ESS4" s="80"/>
      <c r="EST4" s="80"/>
      <c r="ESU4" s="80"/>
      <c r="ESV4" s="80"/>
      <c r="ESW4" s="80"/>
      <c r="ESX4" s="80"/>
      <c r="ESY4" s="80"/>
      <c r="ESZ4" s="80"/>
      <c r="ETA4" s="80"/>
      <c r="ETB4" s="80"/>
      <c r="ETC4" s="80"/>
      <c r="ETD4" s="80"/>
      <c r="ETE4" s="80"/>
      <c r="ETF4" s="80"/>
      <c r="ETG4" s="80"/>
      <c r="ETH4" s="80"/>
      <c r="ETI4" s="80"/>
      <c r="ETJ4" s="80"/>
      <c r="ETK4" s="80"/>
      <c r="ETL4" s="80"/>
      <c r="ETM4" s="80"/>
      <c r="ETN4" s="80"/>
      <c r="ETO4" s="80"/>
      <c r="ETP4" s="80"/>
      <c r="ETQ4" s="80"/>
      <c r="ETR4" s="80"/>
      <c r="ETS4" s="80"/>
      <c r="ETT4" s="80"/>
      <c r="ETU4" s="80"/>
      <c r="ETV4" s="80"/>
      <c r="ETW4" s="80"/>
      <c r="ETX4" s="80"/>
      <c r="ETY4" s="80"/>
      <c r="ETZ4" s="80"/>
      <c r="EUA4" s="80"/>
      <c r="EUB4" s="80"/>
      <c r="EUC4" s="80"/>
      <c r="EUD4" s="80"/>
      <c r="EUE4" s="80"/>
      <c r="EUF4" s="80"/>
      <c r="EUG4" s="80"/>
      <c r="EUH4" s="80"/>
      <c r="EUI4" s="80"/>
      <c r="EUJ4" s="80"/>
      <c r="EUK4" s="80"/>
      <c r="EUL4" s="80"/>
      <c r="EUM4" s="80"/>
      <c r="EUN4" s="80"/>
      <c r="EUO4" s="80"/>
      <c r="EUP4" s="80"/>
      <c r="EUQ4" s="80"/>
      <c r="EUR4" s="80"/>
      <c r="EUS4" s="80"/>
      <c r="EUT4" s="80"/>
      <c r="EUU4" s="80"/>
      <c r="EUV4" s="80"/>
      <c r="EUW4" s="80"/>
      <c r="EUX4" s="80"/>
      <c r="EUY4" s="80"/>
      <c r="EUZ4" s="80"/>
      <c r="EVA4" s="80"/>
      <c r="EVB4" s="80"/>
      <c r="EVC4" s="80"/>
      <c r="EVD4" s="80"/>
      <c r="EVE4" s="80"/>
      <c r="EVF4" s="80"/>
      <c r="EVG4" s="80"/>
      <c r="EVH4" s="80"/>
      <c r="EVI4" s="80"/>
      <c r="EVJ4" s="80"/>
      <c r="EVK4" s="80"/>
      <c r="EVL4" s="80"/>
      <c r="EVM4" s="80"/>
      <c r="EVN4" s="80"/>
      <c r="EVO4" s="80"/>
      <c r="EVP4" s="80"/>
      <c r="EVQ4" s="80"/>
      <c r="EVR4" s="80"/>
      <c r="EVS4" s="80"/>
      <c r="EVT4" s="80"/>
      <c r="EVU4" s="80"/>
      <c r="EVV4" s="80"/>
      <c r="EVW4" s="80"/>
      <c r="EVX4" s="80"/>
      <c r="EVY4" s="80"/>
      <c r="EVZ4" s="80"/>
      <c r="EWA4" s="80"/>
      <c r="EWB4" s="80"/>
      <c r="EWC4" s="80"/>
      <c r="EWD4" s="80"/>
      <c r="EWE4" s="80"/>
      <c r="EWF4" s="80"/>
      <c r="EWG4" s="80"/>
      <c r="EWH4" s="80"/>
      <c r="EWI4" s="80"/>
      <c r="EWJ4" s="80"/>
      <c r="EWK4" s="80"/>
      <c r="EWL4" s="80"/>
      <c r="EWM4" s="80"/>
      <c r="EWN4" s="80"/>
      <c r="EWO4" s="80"/>
      <c r="EWP4" s="80"/>
      <c r="EWQ4" s="80"/>
      <c r="EWR4" s="80"/>
      <c r="EWS4" s="80"/>
      <c r="EWT4" s="80"/>
      <c r="EWU4" s="80"/>
      <c r="EWV4" s="80"/>
      <c r="EWW4" s="80"/>
      <c r="EWX4" s="80"/>
      <c r="EWY4" s="80"/>
      <c r="EWZ4" s="80"/>
      <c r="EXA4" s="80"/>
      <c r="EXB4" s="80"/>
      <c r="EXC4" s="80"/>
      <c r="EXD4" s="80"/>
      <c r="EXE4" s="80"/>
      <c r="EXF4" s="80"/>
      <c r="EXG4" s="80"/>
      <c r="EXH4" s="80"/>
      <c r="EXI4" s="80"/>
      <c r="EXJ4" s="80"/>
      <c r="EXK4" s="80"/>
      <c r="EXL4" s="80"/>
      <c r="EXM4" s="80"/>
      <c r="EXN4" s="80"/>
      <c r="EXO4" s="80"/>
      <c r="EXP4" s="80"/>
      <c r="EXQ4" s="80"/>
      <c r="EXR4" s="80"/>
      <c r="EXS4" s="80"/>
      <c r="EXT4" s="80"/>
      <c r="EXU4" s="80"/>
      <c r="EXV4" s="80"/>
      <c r="EXW4" s="80"/>
      <c r="EXX4" s="80"/>
      <c r="EXY4" s="80"/>
      <c r="EXZ4" s="80"/>
      <c r="EYA4" s="80"/>
      <c r="EYB4" s="80"/>
      <c r="EYC4" s="80"/>
      <c r="EYD4" s="80"/>
      <c r="EYE4" s="80"/>
      <c r="EYF4" s="80"/>
      <c r="EYG4" s="80"/>
      <c r="EYH4" s="80"/>
      <c r="EYI4" s="80"/>
      <c r="EYJ4" s="80"/>
      <c r="EYK4" s="80"/>
      <c r="EYL4" s="80"/>
      <c r="EYM4" s="80"/>
      <c r="EYN4" s="80"/>
      <c r="EYO4" s="80"/>
      <c r="EYP4" s="80"/>
      <c r="EYQ4" s="80"/>
      <c r="EYR4" s="80"/>
      <c r="EYS4" s="80"/>
      <c r="EYT4" s="80"/>
      <c r="EYU4" s="80"/>
      <c r="EYV4" s="80"/>
      <c r="EYW4" s="80"/>
      <c r="EYX4" s="80"/>
      <c r="EYY4" s="80"/>
      <c r="EYZ4" s="80"/>
      <c r="EZA4" s="80"/>
      <c r="EZB4" s="80"/>
      <c r="EZC4" s="80"/>
      <c r="EZD4" s="80"/>
      <c r="EZE4" s="80"/>
      <c r="EZF4" s="80"/>
      <c r="EZG4" s="80"/>
      <c r="EZH4" s="80"/>
      <c r="EZI4" s="80"/>
      <c r="EZJ4" s="80"/>
      <c r="EZK4" s="80"/>
      <c r="EZL4" s="80"/>
      <c r="EZM4" s="80"/>
      <c r="EZN4" s="80"/>
      <c r="EZO4" s="80"/>
      <c r="EZP4" s="80"/>
      <c r="EZQ4" s="80"/>
      <c r="EZR4" s="80"/>
      <c r="EZS4" s="80"/>
      <c r="EZT4" s="80"/>
      <c r="EZU4" s="80"/>
      <c r="EZV4" s="80"/>
      <c r="EZW4" s="80"/>
      <c r="EZX4" s="80"/>
      <c r="EZY4" s="80"/>
      <c r="EZZ4" s="80"/>
      <c r="FAA4" s="80"/>
      <c r="FAB4" s="80"/>
      <c r="FAC4" s="80"/>
      <c r="FAD4" s="80"/>
      <c r="FAE4" s="80"/>
      <c r="FAF4" s="80"/>
      <c r="FAG4" s="80"/>
      <c r="FAH4" s="80"/>
      <c r="FAI4" s="80"/>
      <c r="FAJ4" s="80"/>
      <c r="FAK4" s="80"/>
      <c r="FAL4" s="80"/>
      <c r="FAM4" s="80"/>
      <c r="FAN4" s="80"/>
      <c r="FAO4" s="80"/>
      <c r="FAP4" s="80"/>
      <c r="FAQ4" s="80"/>
      <c r="FAR4" s="80"/>
      <c r="FAS4" s="80"/>
      <c r="FAT4" s="80"/>
      <c r="FAU4" s="80"/>
      <c r="FAV4" s="80"/>
      <c r="FAW4" s="80"/>
      <c r="FAX4" s="80"/>
      <c r="FAY4" s="80"/>
      <c r="FAZ4" s="80"/>
      <c r="FBA4" s="80"/>
      <c r="FBB4" s="80"/>
      <c r="FBC4" s="80"/>
      <c r="FBD4" s="80"/>
      <c r="FBE4" s="80"/>
      <c r="FBF4" s="80"/>
      <c r="FBG4" s="80"/>
      <c r="FBH4" s="80"/>
      <c r="FBI4" s="80"/>
      <c r="FBJ4" s="80"/>
      <c r="FBK4" s="80"/>
      <c r="FBL4" s="80"/>
      <c r="FBM4" s="80"/>
      <c r="FBN4" s="80"/>
      <c r="FBO4" s="80"/>
      <c r="FBP4" s="80"/>
      <c r="FBQ4" s="80"/>
      <c r="FBR4" s="80"/>
      <c r="FBS4" s="80"/>
      <c r="FBT4" s="80"/>
      <c r="FBU4" s="80"/>
      <c r="FBV4" s="80"/>
      <c r="FBW4" s="80"/>
      <c r="FBX4" s="80"/>
      <c r="FBY4" s="80"/>
      <c r="FBZ4" s="80"/>
      <c r="FCA4" s="80"/>
      <c r="FCB4" s="80"/>
      <c r="FCC4" s="80"/>
      <c r="FCD4" s="80"/>
      <c r="FCE4" s="80"/>
      <c r="FCF4" s="80"/>
      <c r="FCG4" s="80"/>
      <c r="FCH4" s="80"/>
      <c r="FCI4" s="80"/>
      <c r="FCJ4" s="80"/>
      <c r="FCK4" s="80"/>
      <c r="FCL4" s="80"/>
      <c r="FCM4" s="80"/>
      <c r="FCN4" s="80"/>
      <c r="FCO4" s="80"/>
      <c r="FCP4" s="80"/>
      <c r="FCQ4" s="80"/>
      <c r="FCR4" s="80"/>
      <c r="FCS4" s="80"/>
      <c r="FCT4" s="80"/>
      <c r="FCU4" s="80"/>
      <c r="FCV4" s="80"/>
      <c r="FCW4" s="80"/>
      <c r="FCX4" s="80"/>
      <c r="FCY4" s="80"/>
      <c r="FCZ4" s="80"/>
      <c r="FDA4" s="80"/>
      <c r="FDB4" s="80"/>
      <c r="FDC4" s="80"/>
      <c r="FDD4" s="80"/>
      <c r="FDE4" s="80"/>
      <c r="FDF4" s="80"/>
      <c r="FDG4" s="80"/>
      <c r="FDH4" s="80"/>
      <c r="FDI4" s="80"/>
      <c r="FDJ4" s="80"/>
      <c r="FDK4" s="80"/>
      <c r="FDL4" s="80"/>
      <c r="FDM4" s="80"/>
      <c r="FDN4" s="80"/>
      <c r="FDO4" s="80"/>
      <c r="FDP4" s="80"/>
      <c r="FDQ4" s="80"/>
      <c r="FDR4" s="80"/>
      <c r="FDS4" s="80"/>
      <c r="FDT4" s="80"/>
      <c r="FDU4" s="80"/>
      <c r="FDV4" s="80"/>
      <c r="FDW4" s="80"/>
      <c r="FDX4" s="80"/>
      <c r="FDY4" s="80"/>
      <c r="FDZ4" s="80"/>
      <c r="FEA4" s="80"/>
      <c r="FEB4" s="80"/>
      <c r="FEC4" s="80"/>
      <c r="FED4" s="80"/>
      <c r="FEE4" s="80"/>
      <c r="FEF4" s="80"/>
      <c r="FEG4" s="80"/>
      <c r="FEH4" s="80"/>
      <c r="FEI4" s="80"/>
      <c r="FEJ4" s="80"/>
      <c r="FEK4" s="80"/>
      <c r="FEL4" s="80"/>
      <c r="FEM4" s="80"/>
      <c r="FEN4" s="80"/>
      <c r="FEO4" s="80"/>
      <c r="FEP4" s="80"/>
      <c r="FEQ4" s="80"/>
      <c r="FER4" s="80"/>
      <c r="FES4" s="80"/>
      <c r="FET4" s="80"/>
      <c r="FEU4" s="80"/>
      <c r="FEV4" s="80"/>
      <c r="FEW4" s="80"/>
      <c r="FEX4" s="80"/>
      <c r="FEY4" s="80"/>
      <c r="FEZ4" s="80"/>
      <c r="FFA4" s="80"/>
      <c r="FFB4" s="80"/>
      <c r="FFC4" s="80"/>
      <c r="FFD4" s="80"/>
      <c r="FFE4" s="80"/>
      <c r="FFF4" s="80"/>
      <c r="FFG4" s="80"/>
      <c r="FFH4" s="80"/>
      <c r="FFI4" s="80"/>
      <c r="FFJ4" s="80"/>
      <c r="FFK4" s="80"/>
      <c r="FFL4" s="80"/>
      <c r="FFM4" s="80"/>
      <c r="FFN4" s="80"/>
      <c r="FFO4" s="80"/>
      <c r="FFP4" s="80"/>
      <c r="FFQ4" s="80"/>
      <c r="FFR4" s="80"/>
      <c r="FFS4" s="80"/>
      <c r="FFT4" s="80"/>
      <c r="FFU4" s="80"/>
      <c r="FFV4" s="80"/>
      <c r="FFW4" s="80"/>
      <c r="FFX4" s="80"/>
      <c r="FFY4" s="80"/>
      <c r="FFZ4" s="80"/>
      <c r="FGA4" s="80"/>
      <c r="FGB4" s="80"/>
      <c r="FGC4" s="80"/>
      <c r="FGD4" s="80"/>
      <c r="FGE4" s="80"/>
      <c r="FGF4" s="80"/>
      <c r="FGG4" s="80"/>
      <c r="FGH4" s="80"/>
      <c r="FGI4" s="80"/>
      <c r="FGJ4" s="80"/>
      <c r="FGK4" s="80"/>
      <c r="FGL4" s="80"/>
      <c r="FGM4" s="80"/>
      <c r="FGN4" s="80"/>
      <c r="FGO4" s="80"/>
      <c r="FGP4" s="80"/>
      <c r="FGQ4" s="80"/>
      <c r="FGR4" s="80"/>
      <c r="FGS4" s="80"/>
      <c r="FGT4" s="80"/>
      <c r="FGU4" s="80"/>
      <c r="FGV4" s="80"/>
      <c r="FGW4" s="80"/>
      <c r="FGX4" s="80"/>
      <c r="FGY4" s="80"/>
      <c r="FGZ4" s="80"/>
      <c r="FHA4" s="80"/>
      <c r="FHB4" s="80"/>
      <c r="FHC4" s="80"/>
      <c r="FHD4" s="80"/>
      <c r="FHE4" s="80"/>
      <c r="FHF4" s="80"/>
      <c r="FHG4" s="80"/>
      <c r="FHH4" s="80"/>
      <c r="FHI4" s="80"/>
      <c r="FHJ4" s="80"/>
      <c r="FHK4" s="80"/>
      <c r="FHL4" s="80"/>
      <c r="FHM4" s="80"/>
      <c r="FHN4" s="80"/>
      <c r="FHO4" s="80"/>
      <c r="FHP4" s="80"/>
      <c r="FHQ4" s="80"/>
      <c r="FHR4" s="80"/>
      <c r="FHS4" s="80"/>
      <c r="FHT4" s="80"/>
      <c r="FHU4" s="80"/>
      <c r="FHV4" s="80"/>
      <c r="FHW4" s="80"/>
      <c r="FHX4" s="80"/>
      <c r="FHY4" s="80"/>
      <c r="FHZ4" s="80"/>
      <c r="FIA4" s="80"/>
      <c r="FIB4" s="80"/>
      <c r="FIC4" s="80"/>
      <c r="FID4" s="80"/>
      <c r="FIE4" s="80"/>
      <c r="FIF4" s="80"/>
      <c r="FIG4" s="80"/>
      <c r="FIH4" s="80"/>
      <c r="FII4" s="80"/>
      <c r="FIJ4" s="80"/>
      <c r="FIK4" s="80"/>
      <c r="FIL4" s="80"/>
      <c r="FIM4" s="80"/>
      <c r="FIN4" s="80"/>
      <c r="FIO4" s="80"/>
      <c r="FIP4" s="80"/>
      <c r="FIQ4" s="80"/>
      <c r="FIR4" s="80"/>
      <c r="FIS4" s="80"/>
      <c r="FIT4" s="80"/>
      <c r="FIU4" s="80"/>
      <c r="FIV4" s="80"/>
      <c r="FIW4" s="80"/>
      <c r="FIX4" s="80"/>
      <c r="FIY4" s="80"/>
      <c r="FIZ4" s="80"/>
      <c r="FJA4" s="80"/>
      <c r="FJB4" s="80"/>
      <c r="FJC4" s="80"/>
      <c r="FJD4" s="80"/>
      <c r="FJE4" s="80"/>
      <c r="FJF4" s="80"/>
      <c r="FJG4" s="80"/>
      <c r="FJH4" s="80"/>
      <c r="FJI4" s="80"/>
      <c r="FJJ4" s="80"/>
      <c r="FJK4" s="80"/>
      <c r="FJL4" s="80"/>
      <c r="FJM4" s="80"/>
      <c r="FJN4" s="80"/>
      <c r="FJO4" s="80"/>
      <c r="FJP4" s="80"/>
      <c r="FJQ4" s="80"/>
      <c r="FJR4" s="80"/>
      <c r="FJS4" s="80"/>
      <c r="FJT4" s="80"/>
      <c r="FJU4" s="80"/>
      <c r="FJV4" s="80"/>
      <c r="FJW4" s="80"/>
      <c r="FJX4" s="80"/>
      <c r="FJY4" s="80"/>
      <c r="FJZ4" s="80"/>
      <c r="FKA4" s="80"/>
      <c r="FKB4" s="80"/>
      <c r="FKC4" s="80"/>
      <c r="FKD4" s="80"/>
      <c r="FKE4" s="80"/>
      <c r="FKF4" s="80"/>
      <c r="FKG4" s="80"/>
      <c r="FKH4" s="80"/>
      <c r="FKI4" s="80"/>
      <c r="FKJ4" s="80"/>
      <c r="FKK4" s="80"/>
      <c r="FKL4" s="80"/>
      <c r="FKM4" s="80"/>
      <c r="FKN4" s="80"/>
      <c r="FKO4" s="80"/>
      <c r="FKP4" s="80"/>
      <c r="FKQ4" s="80"/>
      <c r="FKR4" s="80"/>
      <c r="FKS4" s="80"/>
      <c r="FKT4" s="80"/>
      <c r="FKU4" s="80"/>
      <c r="FKV4" s="80"/>
      <c r="FKW4" s="80"/>
      <c r="FKX4" s="80"/>
      <c r="FKY4" s="80"/>
      <c r="FKZ4" s="80"/>
      <c r="FLA4" s="80"/>
      <c r="FLB4" s="80"/>
      <c r="FLC4" s="80"/>
      <c r="FLD4" s="80"/>
      <c r="FLE4" s="80"/>
      <c r="FLF4" s="80"/>
      <c r="FLG4" s="80"/>
      <c r="FLH4" s="80"/>
      <c r="FLI4" s="80"/>
      <c r="FLJ4" s="80"/>
      <c r="FLK4" s="80"/>
      <c r="FLL4" s="80"/>
      <c r="FLM4" s="80"/>
      <c r="FLN4" s="80"/>
      <c r="FLO4" s="80"/>
      <c r="FLP4" s="80"/>
      <c r="FLQ4" s="80"/>
      <c r="FLR4" s="80"/>
      <c r="FLS4" s="80"/>
      <c r="FLT4" s="80"/>
      <c r="FLU4" s="80"/>
      <c r="FLV4" s="80"/>
      <c r="FLW4" s="80"/>
      <c r="FLX4" s="80"/>
      <c r="FLY4" s="80"/>
      <c r="FLZ4" s="80"/>
      <c r="FMA4" s="80"/>
      <c r="FMB4" s="80"/>
      <c r="FMC4" s="80"/>
      <c r="FMD4" s="80"/>
      <c r="FME4" s="80"/>
      <c r="FMF4" s="80"/>
      <c r="FMG4" s="80"/>
      <c r="FMH4" s="80"/>
      <c r="FMI4" s="80"/>
      <c r="FMJ4" s="80"/>
      <c r="FMK4" s="80"/>
      <c r="FML4" s="80"/>
      <c r="FMM4" s="80"/>
      <c r="FMN4" s="80"/>
      <c r="FMO4" s="80"/>
      <c r="FMP4" s="80"/>
      <c r="FMQ4" s="80"/>
      <c r="FMR4" s="80"/>
      <c r="FMS4" s="80"/>
      <c r="FMT4" s="80"/>
      <c r="FMU4" s="80"/>
      <c r="FMV4" s="80"/>
      <c r="FMW4" s="80"/>
      <c r="FMX4" s="80"/>
      <c r="FMY4" s="80"/>
      <c r="FMZ4" s="80"/>
      <c r="FNA4" s="80"/>
      <c r="FNB4" s="80"/>
      <c r="FNC4" s="80"/>
      <c r="FND4" s="80"/>
      <c r="FNE4" s="80"/>
      <c r="FNF4" s="80"/>
      <c r="FNG4" s="80"/>
      <c r="FNH4" s="80"/>
      <c r="FNI4" s="80"/>
      <c r="FNJ4" s="80"/>
      <c r="FNK4" s="80"/>
      <c r="FNL4" s="80"/>
      <c r="FNM4" s="80"/>
      <c r="FNN4" s="80"/>
      <c r="FNO4" s="80"/>
      <c r="FNP4" s="80"/>
      <c r="FNQ4" s="80"/>
      <c r="FNR4" s="80"/>
      <c r="FNS4" s="80"/>
      <c r="FNT4" s="80"/>
      <c r="FNU4" s="80"/>
      <c r="FNV4" s="80"/>
      <c r="FNW4" s="80"/>
      <c r="FNX4" s="80"/>
      <c r="FNY4" s="80"/>
      <c r="FNZ4" s="80"/>
      <c r="FOA4" s="80"/>
      <c r="FOB4" s="80"/>
      <c r="FOC4" s="80"/>
      <c r="FOD4" s="80"/>
      <c r="FOE4" s="80"/>
      <c r="FOF4" s="80"/>
      <c r="FOG4" s="80"/>
      <c r="FOH4" s="80"/>
      <c r="FOI4" s="80"/>
      <c r="FOJ4" s="80"/>
      <c r="FOK4" s="80"/>
      <c r="FOL4" s="80"/>
      <c r="FOM4" s="80"/>
      <c r="FON4" s="80"/>
      <c r="FOO4" s="80"/>
      <c r="FOP4" s="80"/>
      <c r="FOQ4" s="80"/>
      <c r="FOR4" s="80"/>
      <c r="FOS4" s="80"/>
      <c r="FOT4" s="80"/>
      <c r="FOU4" s="80"/>
      <c r="FOV4" s="80"/>
      <c r="FOW4" s="80"/>
      <c r="FOX4" s="80"/>
      <c r="FOY4" s="80"/>
      <c r="FOZ4" s="80"/>
      <c r="FPA4" s="80"/>
      <c r="FPB4" s="80"/>
      <c r="FPC4" s="80"/>
      <c r="FPD4" s="80"/>
      <c r="FPE4" s="80"/>
      <c r="FPF4" s="80"/>
      <c r="FPG4" s="80"/>
      <c r="FPH4" s="80"/>
      <c r="FPI4" s="80"/>
      <c r="FPJ4" s="80"/>
      <c r="FPK4" s="80"/>
      <c r="FPL4" s="80"/>
      <c r="FPM4" s="80"/>
      <c r="FPN4" s="80"/>
      <c r="FPO4" s="80"/>
      <c r="FPP4" s="80"/>
      <c r="FPQ4" s="80"/>
      <c r="FPR4" s="80"/>
      <c r="FPS4" s="80"/>
      <c r="FPT4" s="80"/>
      <c r="FPU4" s="80"/>
      <c r="FPV4" s="80"/>
      <c r="FPW4" s="80"/>
      <c r="FPX4" s="80"/>
      <c r="FPY4" s="80"/>
      <c r="FPZ4" s="80"/>
      <c r="FQA4" s="80"/>
      <c r="FQB4" s="80"/>
      <c r="FQC4" s="80"/>
      <c r="FQD4" s="80"/>
      <c r="FQE4" s="80"/>
      <c r="FQF4" s="80"/>
      <c r="FQG4" s="80"/>
      <c r="FQH4" s="80"/>
      <c r="FQI4" s="80"/>
      <c r="FQJ4" s="80"/>
      <c r="FQK4" s="80"/>
      <c r="FQL4" s="80"/>
      <c r="FQM4" s="80"/>
      <c r="FQN4" s="80"/>
      <c r="FQO4" s="80"/>
      <c r="FQP4" s="80"/>
      <c r="FQQ4" s="80"/>
      <c r="FQR4" s="80"/>
      <c r="FQS4" s="80"/>
      <c r="FQT4" s="80"/>
      <c r="FQU4" s="80"/>
      <c r="FQV4" s="80"/>
      <c r="FQW4" s="80"/>
      <c r="FQX4" s="80"/>
      <c r="FQY4" s="80"/>
      <c r="FQZ4" s="80"/>
      <c r="FRA4" s="80"/>
      <c r="FRB4" s="80"/>
      <c r="FRC4" s="80"/>
      <c r="FRD4" s="80"/>
      <c r="FRE4" s="80"/>
      <c r="FRF4" s="80"/>
      <c r="FRG4" s="80"/>
      <c r="FRH4" s="80"/>
      <c r="FRI4" s="80"/>
      <c r="FRJ4" s="80"/>
      <c r="FRK4" s="80"/>
      <c r="FRL4" s="80"/>
      <c r="FRM4" s="80"/>
      <c r="FRN4" s="80"/>
      <c r="FRO4" s="80"/>
      <c r="FRP4" s="80"/>
      <c r="FRQ4" s="80"/>
      <c r="FRR4" s="80"/>
      <c r="FRS4" s="80"/>
      <c r="FRT4" s="80"/>
      <c r="FRU4" s="80"/>
      <c r="FRV4" s="80"/>
      <c r="FRW4" s="80"/>
      <c r="FRX4" s="80"/>
      <c r="FRY4" s="80"/>
      <c r="FRZ4" s="80"/>
      <c r="FSA4" s="80"/>
      <c r="FSB4" s="80"/>
      <c r="FSC4" s="80"/>
      <c r="FSD4" s="80"/>
      <c r="FSE4" s="80"/>
      <c r="FSF4" s="80"/>
      <c r="FSG4" s="80"/>
      <c r="FSH4" s="80"/>
      <c r="FSI4" s="80"/>
      <c r="FSJ4" s="80"/>
      <c r="FSK4" s="80"/>
      <c r="FSL4" s="80"/>
      <c r="FSM4" s="80"/>
      <c r="FSN4" s="80"/>
      <c r="FSO4" s="80"/>
      <c r="FSP4" s="80"/>
      <c r="FSQ4" s="80"/>
      <c r="FSR4" s="80"/>
      <c r="FSS4" s="80"/>
      <c r="FST4" s="80"/>
      <c r="FSU4" s="80"/>
      <c r="FSV4" s="80"/>
      <c r="FSW4" s="80"/>
      <c r="FSX4" s="80"/>
      <c r="FSY4" s="80"/>
      <c r="FSZ4" s="80"/>
      <c r="FTA4" s="80"/>
      <c r="FTB4" s="80"/>
      <c r="FTC4" s="80"/>
      <c r="FTD4" s="80"/>
      <c r="FTE4" s="80"/>
      <c r="FTF4" s="80"/>
      <c r="FTG4" s="80"/>
      <c r="FTH4" s="80"/>
      <c r="FTI4" s="80"/>
      <c r="FTJ4" s="80"/>
      <c r="FTK4" s="80"/>
      <c r="FTL4" s="80"/>
      <c r="FTM4" s="80"/>
      <c r="FTN4" s="80"/>
      <c r="FTO4" s="80"/>
      <c r="FTP4" s="80"/>
      <c r="FTQ4" s="80"/>
      <c r="FTR4" s="80"/>
      <c r="FTS4" s="80"/>
      <c r="FTT4" s="80"/>
      <c r="FTU4" s="80"/>
      <c r="FTV4" s="80"/>
      <c r="FTW4" s="80"/>
      <c r="FTX4" s="80"/>
      <c r="FTY4" s="80"/>
      <c r="FTZ4" s="80"/>
      <c r="FUA4" s="80"/>
      <c r="FUB4" s="80"/>
      <c r="FUC4" s="80"/>
      <c r="FUD4" s="80"/>
      <c r="FUE4" s="80"/>
      <c r="FUF4" s="80"/>
      <c r="FUG4" s="80"/>
      <c r="FUH4" s="80"/>
      <c r="FUI4" s="80"/>
      <c r="FUJ4" s="80"/>
      <c r="FUK4" s="80"/>
      <c r="FUL4" s="80"/>
      <c r="FUM4" s="80"/>
      <c r="FUN4" s="80"/>
      <c r="FUO4" s="80"/>
      <c r="FUP4" s="80"/>
      <c r="FUQ4" s="80"/>
      <c r="FUR4" s="80"/>
      <c r="FUS4" s="80"/>
      <c r="FUT4" s="80"/>
      <c r="FUU4" s="80"/>
      <c r="FUV4" s="80"/>
      <c r="FUW4" s="80"/>
      <c r="FUX4" s="80"/>
      <c r="FUY4" s="80"/>
      <c r="FUZ4" s="80"/>
      <c r="FVA4" s="80"/>
      <c r="FVB4" s="80"/>
      <c r="FVC4" s="80"/>
      <c r="FVD4" s="80"/>
      <c r="FVE4" s="80"/>
      <c r="FVF4" s="80"/>
      <c r="FVG4" s="80"/>
      <c r="FVH4" s="80"/>
      <c r="FVI4" s="80"/>
      <c r="FVJ4" s="80"/>
      <c r="FVK4" s="80"/>
      <c r="FVL4" s="80"/>
      <c r="FVM4" s="80"/>
      <c r="FVN4" s="80"/>
      <c r="FVO4" s="80"/>
      <c r="FVP4" s="80"/>
      <c r="FVQ4" s="80"/>
      <c r="FVR4" s="80"/>
      <c r="FVS4" s="80"/>
      <c r="FVT4" s="80"/>
      <c r="FVU4" s="80"/>
      <c r="FVV4" s="80"/>
      <c r="FVW4" s="80"/>
      <c r="FVX4" s="80"/>
      <c r="FVY4" s="80"/>
      <c r="FVZ4" s="80"/>
      <c r="FWA4" s="80"/>
      <c r="FWB4" s="80"/>
      <c r="FWC4" s="80"/>
      <c r="FWD4" s="80"/>
      <c r="FWE4" s="80"/>
      <c r="FWF4" s="80"/>
      <c r="FWG4" s="80"/>
      <c r="FWH4" s="80"/>
      <c r="FWI4" s="80"/>
      <c r="FWJ4" s="80"/>
      <c r="FWK4" s="80"/>
      <c r="FWL4" s="80"/>
      <c r="FWM4" s="80"/>
      <c r="FWN4" s="80"/>
      <c r="FWO4" s="80"/>
      <c r="FWP4" s="80"/>
      <c r="FWQ4" s="80"/>
      <c r="FWR4" s="80"/>
      <c r="FWS4" s="80"/>
      <c r="FWT4" s="80"/>
      <c r="FWU4" s="80"/>
      <c r="FWV4" s="80"/>
      <c r="FWW4" s="80"/>
      <c r="FWX4" s="80"/>
      <c r="FWY4" s="80"/>
      <c r="FWZ4" s="80"/>
      <c r="FXA4" s="80"/>
      <c r="FXB4" s="80"/>
      <c r="FXC4" s="80"/>
      <c r="FXD4" s="80"/>
      <c r="FXE4" s="80"/>
      <c r="FXF4" s="80"/>
      <c r="FXG4" s="80"/>
      <c r="FXH4" s="80"/>
      <c r="FXI4" s="80"/>
      <c r="FXJ4" s="80"/>
      <c r="FXK4" s="80"/>
      <c r="FXL4" s="80"/>
      <c r="FXM4" s="80"/>
      <c r="FXN4" s="80"/>
      <c r="FXO4" s="80"/>
      <c r="FXP4" s="80"/>
      <c r="FXQ4" s="80"/>
      <c r="FXR4" s="80"/>
      <c r="FXS4" s="80"/>
      <c r="FXT4" s="80"/>
      <c r="FXU4" s="80"/>
      <c r="FXV4" s="80"/>
      <c r="FXW4" s="80"/>
      <c r="FXX4" s="80"/>
      <c r="FXY4" s="80"/>
      <c r="FXZ4" s="80"/>
      <c r="FYA4" s="80"/>
      <c r="FYB4" s="80"/>
      <c r="FYC4" s="80"/>
      <c r="FYD4" s="80"/>
      <c r="FYE4" s="80"/>
      <c r="FYF4" s="80"/>
      <c r="FYG4" s="80"/>
      <c r="FYH4" s="80"/>
      <c r="FYI4" s="80"/>
      <c r="FYJ4" s="80"/>
      <c r="FYK4" s="80"/>
      <c r="FYL4" s="80"/>
      <c r="FYM4" s="80"/>
      <c r="FYN4" s="80"/>
      <c r="FYO4" s="80"/>
      <c r="FYP4" s="80"/>
      <c r="FYQ4" s="80"/>
      <c r="FYR4" s="80"/>
      <c r="FYS4" s="80"/>
      <c r="FYT4" s="80"/>
      <c r="FYU4" s="80"/>
      <c r="FYV4" s="80"/>
      <c r="FYW4" s="80"/>
      <c r="FYX4" s="80"/>
      <c r="FYY4" s="80"/>
      <c r="FYZ4" s="80"/>
      <c r="FZA4" s="80"/>
      <c r="FZB4" s="80"/>
      <c r="FZC4" s="80"/>
      <c r="FZD4" s="80"/>
      <c r="FZE4" s="80"/>
      <c r="FZF4" s="80"/>
      <c r="FZG4" s="80"/>
      <c r="FZH4" s="80"/>
      <c r="FZI4" s="80"/>
      <c r="FZJ4" s="80"/>
      <c r="FZK4" s="80"/>
      <c r="FZL4" s="80"/>
      <c r="FZM4" s="80"/>
      <c r="FZN4" s="80"/>
      <c r="FZO4" s="80"/>
      <c r="FZP4" s="80"/>
      <c r="FZQ4" s="80"/>
      <c r="FZR4" s="80"/>
      <c r="FZS4" s="80"/>
      <c r="FZT4" s="80"/>
      <c r="FZU4" s="80"/>
      <c r="FZV4" s="80"/>
      <c r="FZW4" s="80"/>
      <c r="FZX4" s="80"/>
      <c r="FZY4" s="80"/>
      <c r="FZZ4" s="80"/>
      <c r="GAA4" s="80"/>
      <c r="GAB4" s="80"/>
      <c r="GAC4" s="80"/>
      <c r="GAD4" s="80"/>
      <c r="GAE4" s="80"/>
      <c r="GAF4" s="80"/>
      <c r="GAG4" s="80"/>
      <c r="GAH4" s="80"/>
      <c r="GAI4" s="80"/>
      <c r="GAJ4" s="80"/>
      <c r="GAK4" s="80"/>
      <c r="GAL4" s="80"/>
      <c r="GAM4" s="80"/>
      <c r="GAN4" s="80"/>
      <c r="GAO4" s="80"/>
      <c r="GAP4" s="80"/>
      <c r="GAQ4" s="80"/>
      <c r="GAR4" s="80"/>
      <c r="GAS4" s="80"/>
      <c r="GAT4" s="80"/>
      <c r="GAU4" s="80"/>
      <c r="GAV4" s="80"/>
      <c r="GAW4" s="80"/>
      <c r="GAX4" s="80"/>
      <c r="GAY4" s="80"/>
      <c r="GAZ4" s="80"/>
      <c r="GBA4" s="80"/>
      <c r="GBB4" s="80"/>
      <c r="GBC4" s="80"/>
      <c r="GBD4" s="80"/>
      <c r="GBE4" s="80"/>
      <c r="GBF4" s="80"/>
      <c r="GBG4" s="80"/>
      <c r="GBH4" s="80"/>
      <c r="GBI4" s="80"/>
      <c r="GBJ4" s="80"/>
      <c r="GBK4" s="80"/>
      <c r="GBL4" s="80"/>
      <c r="GBM4" s="80"/>
      <c r="GBN4" s="80"/>
      <c r="GBO4" s="80"/>
      <c r="GBP4" s="80"/>
      <c r="GBQ4" s="80"/>
      <c r="GBR4" s="80"/>
      <c r="GBS4" s="80"/>
      <c r="GBT4" s="80"/>
      <c r="GBU4" s="80"/>
      <c r="GBV4" s="80"/>
      <c r="GBW4" s="80"/>
      <c r="GBX4" s="80"/>
      <c r="GBY4" s="80"/>
      <c r="GBZ4" s="80"/>
      <c r="GCA4" s="80"/>
      <c r="GCB4" s="80"/>
      <c r="GCC4" s="80"/>
      <c r="GCD4" s="80"/>
      <c r="GCE4" s="80"/>
      <c r="GCF4" s="80"/>
      <c r="GCG4" s="80"/>
      <c r="GCH4" s="80"/>
      <c r="GCI4" s="80"/>
      <c r="GCJ4" s="80"/>
      <c r="GCK4" s="80"/>
      <c r="GCL4" s="80"/>
      <c r="GCM4" s="80"/>
      <c r="GCN4" s="80"/>
      <c r="GCO4" s="80"/>
      <c r="GCP4" s="80"/>
      <c r="GCQ4" s="80"/>
      <c r="GCR4" s="80"/>
      <c r="GCS4" s="80"/>
      <c r="GCT4" s="80"/>
      <c r="GCU4" s="80"/>
      <c r="GCV4" s="80"/>
      <c r="GCW4" s="80"/>
      <c r="GCX4" s="80"/>
      <c r="GCY4" s="80"/>
      <c r="GCZ4" s="80"/>
      <c r="GDA4" s="80"/>
      <c r="GDB4" s="80"/>
      <c r="GDC4" s="80"/>
      <c r="GDD4" s="80"/>
      <c r="GDE4" s="80"/>
      <c r="GDF4" s="80"/>
      <c r="GDG4" s="80"/>
      <c r="GDH4" s="80"/>
      <c r="GDI4" s="80"/>
      <c r="GDJ4" s="80"/>
      <c r="GDK4" s="80"/>
      <c r="GDL4" s="80"/>
      <c r="GDM4" s="80"/>
      <c r="GDN4" s="80"/>
      <c r="GDO4" s="80"/>
      <c r="GDP4" s="80"/>
      <c r="GDQ4" s="80"/>
      <c r="GDR4" s="80"/>
      <c r="GDS4" s="80"/>
      <c r="GDT4" s="80"/>
      <c r="GDU4" s="80"/>
      <c r="GDV4" s="80"/>
      <c r="GDW4" s="80"/>
      <c r="GDX4" s="80"/>
      <c r="GDY4" s="80"/>
      <c r="GDZ4" s="80"/>
      <c r="GEA4" s="80"/>
      <c r="GEB4" s="80"/>
      <c r="GEC4" s="80"/>
      <c r="GED4" s="80"/>
      <c r="GEE4" s="80"/>
      <c r="GEF4" s="80"/>
      <c r="GEG4" s="80"/>
      <c r="GEH4" s="80"/>
      <c r="GEI4" s="80"/>
      <c r="GEJ4" s="80"/>
      <c r="GEK4" s="80"/>
      <c r="GEL4" s="80"/>
      <c r="GEM4" s="80"/>
      <c r="GEN4" s="80"/>
      <c r="GEO4" s="80"/>
      <c r="GEP4" s="80"/>
      <c r="GEQ4" s="80"/>
      <c r="GER4" s="80"/>
      <c r="GES4" s="80"/>
      <c r="GET4" s="80"/>
      <c r="GEU4" s="80"/>
      <c r="GEV4" s="80"/>
      <c r="GEW4" s="80"/>
      <c r="GEX4" s="80"/>
      <c r="GEY4" s="80"/>
      <c r="GEZ4" s="80"/>
      <c r="GFA4" s="80"/>
      <c r="GFB4" s="80"/>
      <c r="GFC4" s="80"/>
      <c r="GFD4" s="80"/>
      <c r="GFE4" s="80"/>
      <c r="GFF4" s="80"/>
      <c r="GFG4" s="80"/>
      <c r="GFH4" s="80"/>
      <c r="GFI4" s="80"/>
      <c r="GFJ4" s="80"/>
      <c r="GFK4" s="80"/>
      <c r="GFL4" s="80"/>
      <c r="GFM4" s="80"/>
      <c r="GFN4" s="80"/>
      <c r="GFO4" s="80"/>
      <c r="GFP4" s="80"/>
      <c r="GFQ4" s="80"/>
      <c r="GFR4" s="80"/>
      <c r="GFS4" s="80"/>
      <c r="GFT4" s="80"/>
      <c r="GFU4" s="80"/>
      <c r="GFV4" s="80"/>
      <c r="GFW4" s="80"/>
      <c r="GFX4" s="80"/>
      <c r="GFY4" s="80"/>
      <c r="GFZ4" s="80"/>
      <c r="GGA4" s="80"/>
      <c r="GGB4" s="80"/>
      <c r="GGC4" s="80"/>
      <c r="GGD4" s="80"/>
      <c r="GGE4" s="80"/>
      <c r="GGF4" s="80"/>
      <c r="GGG4" s="80"/>
      <c r="GGH4" s="80"/>
      <c r="GGI4" s="80"/>
      <c r="GGJ4" s="80"/>
      <c r="GGK4" s="80"/>
      <c r="GGL4" s="80"/>
      <c r="GGM4" s="80"/>
      <c r="GGN4" s="80"/>
      <c r="GGO4" s="80"/>
      <c r="GGP4" s="80"/>
      <c r="GGQ4" s="80"/>
      <c r="GGR4" s="80"/>
      <c r="GGS4" s="80"/>
      <c r="GGT4" s="80"/>
      <c r="GGU4" s="80"/>
      <c r="GGV4" s="80"/>
      <c r="GGW4" s="80"/>
      <c r="GGX4" s="80"/>
      <c r="GGY4" s="80"/>
      <c r="GGZ4" s="80"/>
      <c r="GHA4" s="80"/>
      <c r="GHB4" s="80"/>
      <c r="GHC4" s="80"/>
      <c r="GHD4" s="80"/>
      <c r="GHE4" s="80"/>
      <c r="GHF4" s="80"/>
      <c r="GHG4" s="80"/>
      <c r="GHH4" s="80"/>
      <c r="GHI4" s="80"/>
      <c r="GHJ4" s="80"/>
      <c r="GHK4" s="80"/>
      <c r="GHL4" s="80"/>
      <c r="GHM4" s="80"/>
      <c r="GHN4" s="80"/>
      <c r="GHO4" s="80"/>
      <c r="GHP4" s="80"/>
      <c r="GHQ4" s="80"/>
      <c r="GHR4" s="80"/>
      <c r="GHS4" s="80"/>
      <c r="GHT4" s="80"/>
      <c r="GHU4" s="80"/>
      <c r="GHV4" s="80"/>
      <c r="GHW4" s="80"/>
      <c r="GHX4" s="80"/>
      <c r="GHY4" s="80"/>
      <c r="GHZ4" s="80"/>
      <c r="GIA4" s="80"/>
      <c r="GIB4" s="80"/>
      <c r="GIC4" s="80"/>
      <c r="GID4" s="80"/>
      <c r="GIE4" s="80"/>
      <c r="GIF4" s="80"/>
      <c r="GIG4" s="80"/>
      <c r="GIH4" s="80"/>
      <c r="GII4" s="80"/>
      <c r="GIJ4" s="80"/>
      <c r="GIK4" s="80"/>
      <c r="GIL4" s="80"/>
      <c r="GIM4" s="80"/>
      <c r="GIN4" s="80"/>
      <c r="GIO4" s="80"/>
      <c r="GIP4" s="80"/>
      <c r="GIQ4" s="80"/>
      <c r="GIR4" s="80"/>
      <c r="GIS4" s="80"/>
      <c r="GIT4" s="80"/>
      <c r="GIU4" s="80"/>
      <c r="GIV4" s="80"/>
      <c r="GIW4" s="80"/>
      <c r="GIX4" s="80"/>
      <c r="GIY4" s="80"/>
      <c r="GIZ4" s="80"/>
      <c r="GJA4" s="80"/>
      <c r="GJB4" s="80"/>
      <c r="GJC4" s="80"/>
      <c r="GJD4" s="80"/>
      <c r="GJE4" s="80"/>
      <c r="GJF4" s="80"/>
      <c r="GJG4" s="80"/>
      <c r="GJH4" s="80"/>
      <c r="GJI4" s="80"/>
      <c r="GJJ4" s="80"/>
      <c r="GJK4" s="80"/>
      <c r="GJL4" s="80"/>
      <c r="GJM4" s="80"/>
      <c r="GJN4" s="80"/>
      <c r="GJO4" s="80"/>
      <c r="GJP4" s="80"/>
      <c r="GJQ4" s="80"/>
      <c r="GJR4" s="80"/>
      <c r="GJS4" s="80"/>
      <c r="GJT4" s="80"/>
      <c r="GJU4" s="80"/>
      <c r="GJV4" s="80"/>
      <c r="GJW4" s="80"/>
      <c r="GJX4" s="80"/>
      <c r="GJY4" s="80"/>
      <c r="GJZ4" s="80"/>
      <c r="GKA4" s="80"/>
      <c r="GKB4" s="80"/>
      <c r="GKC4" s="80"/>
      <c r="GKD4" s="80"/>
      <c r="GKE4" s="80"/>
      <c r="GKF4" s="80"/>
      <c r="GKG4" s="80"/>
      <c r="GKH4" s="80"/>
      <c r="GKI4" s="80"/>
      <c r="GKJ4" s="80"/>
      <c r="GKK4" s="80"/>
      <c r="GKL4" s="80"/>
      <c r="GKM4" s="80"/>
      <c r="GKN4" s="80"/>
      <c r="GKO4" s="80"/>
      <c r="GKP4" s="80"/>
      <c r="GKQ4" s="80"/>
      <c r="GKR4" s="80"/>
      <c r="GKS4" s="80"/>
      <c r="GKT4" s="80"/>
      <c r="GKU4" s="80"/>
      <c r="GKV4" s="80"/>
      <c r="GKW4" s="80"/>
      <c r="GKX4" s="80"/>
      <c r="GKY4" s="80"/>
      <c r="GKZ4" s="80"/>
      <c r="GLA4" s="80"/>
      <c r="GLB4" s="80"/>
      <c r="GLC4" s="80"/>
      <c r="GLD4" s="80"/>
      <c r="GLE4" s="80"/>
      <c r="GLF4" s="80"/>
      <c r="GLG4" s="80"/>
      <c r="GLH4" s="80"/>
      <c r="GLI4" s="80"/>
      <c r="GLJ4" s="80"/>
      <c r="GLK4" s="80"/>
      <c r="GLL4" s="80"/>
      <c r="GLM4" s="80"/>
      <c r="GLN4" s="80"/>
      <c r="GLO4" s="80"/>
      <c r="GLP4" s="80"/>
      <c r="GLQ4" s="80"/>
      <c r="GLR4" s="80"/>
      <c r="GLS4" s="80"/>
      <c r="GLT4" s="80"/>
      <c r="GLU4" s="80"/>
      <c r="GLV4" s="80"/>
      <c r="GLW4" s="80"/>
      <c r="GLX4" s="80"/>
      <c r="GLY4" s="80"/>
      <c r="GLZ4" s="80"/>
      <c r="GMA4" s="80"/>
      <c r="GMB4" s="80"/>
      <c r="GMC4" s="80"/>
      <c r="GMD4" s="80"/>
      <c r="GME4" s="80"/>
      <c r="GMF4" s="80"/>
      <c r="GMG4" s="80"/>
      <c r="GMH4" s="80"/>
      <c r="GMI4" s="80"/>
      <c r="GMJ4" s="80"/>
      <c r="GMK4" s="80"/>
      <c r="GML4" s="80"/>
      <c r="GMM4" s="80"/>
      <c r="GMN4" s="80"/>
      <c r="GMO4" s="80"/>
      <c r="GMP4" s="80"/>
      <c r="GMQ4" s="80"/>
      <c r="GMR4" s="80"/>
      <c r="GMS4" s="80"/>
      <c r="GMT4" s="80"/>
      <c r="GMU4" s="80"/>
      <c r="GMV4" s="80"/>
      <c r="GMW4" s="80"/>
      <c r="GMX4" s="80"/>
      <c r="GMY4" s="80"/>
      <c r="GMZ4" s="80"/>
      <c r="GNA4" s="80"/>
      <c r="GNB4" s="80"/>
      <c r="GNC4" s="80"/>
      <c r="GND4" s="80"/>
      <c r="GNE4" s="80"/>
      <c r="GNF4" s="80"/>
      <c r="GNG4" s="80"/>
      <c r="GNH4" s="80"/>
      <c r="GNI4" s="80"/>
      <c r="GNJ4" s="80"/>
      <c r="GNK4" s="80"/>
      <c r="GNL4" s="80"/>
      <c r="GNM4" s="80"/>
      <c r="GNN4" s="80"/>
      <c r="GNO4" s="80"/>
      <c r="GNP4" s="80"/>
      <c r="GNQ4" s="80"/>
      <c r="GNR4" s="80"/>
      <c r="GNS4" s="80"/>
      <c r="GNT4" s="80"/>
      <c r="GNU4" s="80"/>
      <c r="GNV4" s="80"/>
      <c r="GNW4" s="80"/>
      <c r="GNX4" s="80"/>
      <c r="GNY4" s="80"/>
      <c r="GNZ4" s="80"/>
      <c r="GOA4" s="80"/>
      <c r="GOB4" s="80"/>
      <c r="GOC4" s="80"/>
      <c r="GOD4" s="80"/>
      <c r="GOE4" s="80"/>
      <c r="GOF4" s="80"/>
      <c r="GOG4" s="80"/>
      <c r="GOH4" s="80"/>
      <c r="GOI4" s="80"/>
      <c r="GOJ4" s="80"/>
      <c r="GOK4" s="80"/>
      <c r="GOL4" s="80"/>
      <c r="GOM4" s="80"/>
      <c r="GON4" s="80"/>
      <c r="GOO4" s="80"/>
      <c r="GOP4" s="80"/>
      <c r="GOQ4" s="80"/>
      <c r="GOR4" s="80"/>
      <c r="GOS4" s="80"/>
      <c r="GOT4" s="80"/>
      <c r="GOU4" s="80"/>
      <c r="GOV4" s="80"/>
      <c r="GOW4" s="80"/>
      <c r="GOX4" s="80"/>
      <c r="GOY4" s="80"/>
      <c r="GOZ4" s="80"/>
      <c r="GPA4" s="80"/>
      <c r="GPB4" s="80"/>
      <c r="GPC4" s="80"/>
      <c r="GPD4" s="80"/>
      <c r="GPE4" s="80"/>
      <c r="GPF4" s="80"/>
      <c r="GPG4" s="80"/>
      <c r="GPH4" s="80"/>
      <c r="GPI4" s="80"/>
      <c r="GPJ4" s="80"/>
      <c r="GPK4" s="80"/>
      <c r="GPL4" s="80"/>
      <c r="GPM4" s="80"/>
      <c r="GPN4" s="80"/>
      <c r="GPO4" s="80"/>
      <c r="GPP4" s="80"/>
      <c r="GPQ4" s="80"/>
      <c r="GPR4" s="80"/>
      <c r="GPS4" s="80"/>
      <c r="GPT4" s="80"/>
      <c r="GPU4" s="80"/>
      <c r="GPV4" s="80"/>
      <c r="GPW4" s="80"/>
      <c r="GPX4" s="80"/>
      <c r="GPY4" s="80"/>
      <c r="GPZ4" s="80"/>
      <c r="GQA4" s="80"/>
      <c r="GQB4" s="80"/>
      <c r="GQC4" s="80"/>
      <c r="GQD4" s="80"/>
      <c r="GQE4" s="80"/>
      <c r="GQF4" s="80"/>
      <c r="GQG4" s="80"/>
      <c r="GQH4" s="80"/>
      <c r="GQI4" s="80"/>
      <c r="GQJ4" s="80"/>
      <c r="GQK4" s="80"/>
      <c r="GQL4" s="80"/>
      <c r="GQM4" s="80"/>
      <c r="GQN4" s="80"/>
      <c r="GQO4" s="80"/>
      <c r="GQP4" s="80"/>
      <c r="GQQ4" s="80"/>
      <c r="GQR4" s="80"/>
      <c r="GQS4" s="80"/>
      <c r="GQT4" s="80"/>
      <c r="GQU4" s="80"/>
      <c r="GQV4" s="80"/>
      <c r="GQW4" s="80"/>
      <c r="GQX4" s="80"/>
      <c r="GQY4" s="80"/>
      <c r="GQZ4" s="80"/>
      <c r="GRA4" s="80"/>
      <c r="GRB4" s="80"/>
      <c r="GRC4" s="80"/>
      <c r="GRD4" s="80"/>
      <c r="GRE4" s="80"/>
      <c r="GRF4" s="80"/>
      <c r="GRG4" s="80"/>
      <c r="GRH4" s="80"/>
      <c r="GRI4" s="80"/>
      <c r="GRJ4" s="80"/>
      <c r="GRK4" s="80"/>
      <c r="GRL4" s="80"/>
      <c r="GRM4" s="80"/>
      <c r="GRN4" s="80"/>
      <c r="GRO4" s="80"/>
      <c r="GRP4" s="80"/>
      <c r="GRQ4" s="80"/>
      <c r="GRR4" s="80"/>
      <c r="GRS4" s="80"/>
      <c r="GRT4" s="80"/>
      <c r="GRU4" s="80"/>
      <c r="GRV4" s="80"/>
      <c r="GRW4" s="80"/>
      <c r="GRX4" s="80"/>
      <c r="GRY4" s="80"/>
      <c r="GRZ4" s="80"/>
      <c r="GSA4" s="80"/>
      <c r="GSB4" s="80"/>
      <c r="GSC4" s="80"/>
      <c r="GSD4" s="80"/>
      <c r="GSE4" s="80"/>
      <c r="GSF4" s="80"/>
      <c r="GSG4" s="80"/>
      <c r="GSH4" s="80"/>
      <c r="GSI4" s="80"/>
      <c r="GSJ4" s="80"/>
      <c r="GSK4" s="80"/>
      <c r="GSL4" s="80"/>
      <c r="GSM4" s="80"/>
      <c r="GSN4" s="80"/>
      <c r="GSO4" s="80"/>
      <c r="GSP4" s="80"/>
      <c r="GSQ4" s="80"/>
      <c r="GSR4" s="80"/>
      <c r="GSS4" s="80"/>
      <c r="GST4" s="80"/>
      <c r="GSU4" s="80"/>
      <c r="GSV4" s="80"/>
      <c r="GSW4" s="80"/>
      <c r="GSX4" s="80"/>
      <c r="GSY4" s="80"/>
      <c r="GSZ4" s="80"/>
      <c r="GTA4" s="80"/>
      <c r="GTB4" s="80"/>
      <c r="GTC4" s="80"/>
      <c r="GTD4" s="80"/>
      <c r="GTE4" s="80"/>
      <c r="GTF4" s="80"/>
      <c r="GTG4" s="80"/>
      <c r="GTH4" s="80"/>
      <c r="GTI4" s="80"/>
      <c r="GTJ4" s="80"/>
      <c r="GTK4" s="80"/>
      <c r="GTL4" s="80"/>
      <c r="GTM4" s="80"/>
      <c r="GTN4" s="80"/>
      <c r="GTO4" s="80"/>
      <c r="GTP4" s="80"/>
      <c r="GTQ4" s="80"/>
      <c r="GTR4" s="80"/>
      <c r="GTS4" s="80"/>
      <c r="GTT4" s="80"/>
      <c r="GTU4" s="80"/>
      <c r="GTV4" s="80"/>
      <c r="GTW4" s="80"/>
      <c r="GTX4" s="80"/>
      <c r="GTY4" s="80"/>
      <c r="GTZ4" s="80"/>
      <c r="GUA4" s="80"/>
      <c r="GUB4" s="80"/>
      <c r="GUC4" s="80"/>
      <c r="GUD4" s="80"/>
      <c r="GUE4" s="80"/>
      <c r="GUF4" s="80"/>
      <c r="GUG4" s="80"/>
      <c r="GUH4" s="80"/>
      <c r="GUI4" s="80"/>
      <c r="GUJ4" s="80"/>
      <c r="GUK4" s="80"/>
      <c r="GUL4" s="80"/>
      <c r="GUM4" s="80"/>
      <c r="GUN4" s="80"/>
      <c r="GUO4" s="80"/>
      <c r="GUP4" s="80"/>
      <c r="GUQ4" s="80"/>
      <c r="GUR4" s="80"/>
      <c r="GUS4" s="80"/>
      <c r="GUT4" s="80"/>
      <c r="GUU4" s="80"/>
      <c r="GUV4" s="80"/>
      <c r="GUW4" s="80"/>
      <c r="GUX4" s="80"/>
      <c r="GUY4" s="80"/>
      <c r="GUZ4" s="80"/>
      <c r="GVA4" s="80"/>
      <c r="GVB4" s="80"/>
      <c r="GVC4" s="80"/>
      <c r="GVD4" s="80"/>
      <c r="GVE4" s="80"/>
      <c r="GVF4" s="80"/>
      <c r="GVG4" s="80"/>
      <c r="GVH4" s="80"/>
      <c r="GVI4" s="80"/>
      <c r="GVJ4" s="80"/>
      <c r="GVK4" s="80"/>
      <c r="GVL4" s="80"/>
      <c r="GVM4" s="80"/>
      <c r="GVN4" s="80"/>
      <c r="GVO4" s="80"/>
      <c r="GVP4" s="80"/>
      <c r="GVQ4" s="80"/>
      <c r="GVR4" s="80"/>
      <c r="GVS4" s="80"/>
      <c r="GVT4" s="80"/>
      <c r="GVU4" s="80"/>
      <c r="GVV4" s="80"/>
      <c r="GVW4" s="80"/>
      <c r="GVX4" s="80"/>
      <c r="GVY4" s="80"/>
      <c r="GVZ4" s="80"/>
      <c r="GWA4" s="80"/>
      <c r="GWB4" s="80"/>
      <c r="GWC4" s="80"/>
      <c r="GWD4" s="80"/>
      <c r="GWE4" s="80"/>
      <c r="GWF4" s="80"/>
      <c r="GWG4" s="80"/>
      <c r="GWH4" s="80"/>
      <c r="GWI4" s="80"/>
      <c r="GWJ4" s="80"/>
      <c r="GWK4" s="80"/>
      <c r="GWL4" s="80"/>
      <c r="GWM4" s="80"/>
      <c r="GWN4" s="80"/>
      <c r="GWO4" s="80"/>
      <c r="GWP4" s="80"/>
      <c r="GWQ4" s="80"/>
      <c r="GWR4" s="80"/>
      <c r="GWS4" s="80"/>
      <c r="GWT4" s="80"/>
      <c r="GWU4" s="80"/>
      <c r="GWV4" s="80"/>
      <c r="GWW4" s="80"/>
      <c r="GWX4" s="80"/>
      <c r="GWY4" s="80"/>
      <c r="GWZ4" s="80"/>
      <c r="GXA4" s="80"/>
      <c r="GXB4" s="80"/>
      <c r="GXC4" s="80"/>
      <c r="GXD4" s="80"/>
      <c r="GXE4" s="80"/>
      <c r="GXF4" s="80"/>
      <c r="GXG4" s="80"/>
      <c r="GXH4" s="80"/>
      <c r="GXI4" s="80"/>
      <c r="GXJ4" s="80"/>
      <c r="GXK4" s="80"/>
      <c r="GXL4" s="80"/>
      <c r="GXM4" s="80"/>
      <c r="GXN4" s="80"/>
      <c r="GXO4" s="80"/>
      <c r="GXP4" s="80"/>
      <c r="GXQ4" s="80"/>
      <c r="GXR4" s="80"/>
      <c r="GXS4" s="80"/>
      <c r="GXT4" s="80"/>
      <c r="GXU4" s="80"/>
      <c r="GXV4" s="80"/>
      <c r="GXW4" s="80"/>
      <c r="GXX4" s="80"/>
      <c r="GXY4" s="80"/>
      <c r="GXZ4" s="80"/>
      <c r="GYA4" s="80"/>
      <c r="GYB4" s="80"/>
      <c r="GYC4" s="80"/>
      <c r="GYD4" s="80"/>
      <c r="GYE4" s="80"/>
      <c r="GYF4" s="80"/>
      <c r="GYG4" s="80"/>
      <c r="GYH4" s="80"/>
      <c r="GYI4" s="80"/>
      <c r="GYJ4" s="80"/>
      <c r="GYK4" s="80"/>
      <c r="GYL4" s="80"/>
      <c r="GYM4" s="80"/>
      <c r="GYN4" s="80"/>
      <c r="GYO4" s="80"/>
      <c r="GYP4" s="80"/>
      <c r="GYQ4" s="80"/>
      <c r="GYR4" s="80"/>
      <c r="GYS4" s="80"/>
      <c r="GYT4" s="80"/>
      <c r="GYU4" s="80"/>
      <c r="GYV4" s="80"/>
      <c r="GYW4" s="80"/>
      <c r="GYX4" s="80"/>
      <c r="GYY4" s="80"/>
      <c r="GYZ4" s="80"/>
      <c r="GZA4" s="80"/>
      <c r="GZB4" s="80"/>
      <c r="GZC4" s="80"/>
      <c r="GZD4" s="80"/>
      <c r="GZE4" s="80"/>
      <c r="GZF4" s="80"/>
      <c r="GZG4" s="80"/>
      <c r="GZH4" s="80"/>
      <c r="GZI4" s="80"/>
      <c r="GZJ4" s="80"/>
      <c r="GZK4" s="80"/>
      <c r="GZL4" s="80"/>
      <c r="GZM4" s="80"/>
      <c r="GZN4" s="80"/>
      <c r="GZO4" s="80"/>
      <c r="GZP4" s="80"/>
      <c r="GZQ4" s="80"/>
      <c r="GZR4" s="80"/>
      <c r="GZS4" s="80"/>
      <c r="GZT4" s="80"/>
      <c r="GZU4" s="80"/>
      <c r="GZV4" s="80"/>
      <c r="GZW4" s="80"/>
      <c r="GZX4" s="80"/>
      <c r="GZY4" s="80"/>
      <c r="GZZ4" s="80"/>
      <c r="HAA4" s="80"/>
      <c r="HAB4" s="80"/>
      <c r="HAC4" s="80"/>
      <c r="HAD4" s="80"/>
      <c r="HAE4" s="80"/>
      <c r="HAF4" s="80"/>
      <c r="HAG4" s="80"/>
      <c r="HAH4" s="80"/>
      <c r="HAI4" s="80"/>
      <c r="HAJ4" s="80"/>
      <c r="HAK4" s="80"/>
      <c r="HAL4" s="80"/>
      <c r="HAM4" s="80"/>
      <c r="HAN4" s="80"/>
      <c r="HAO4" s="80"/>
      <c r="HAP4" s="80"/>
      <c r="HAQ4" s="80"/>
      <c r="HAR4" s="80"/>
      <c r="HAS4" s="80"/>
      <c r="HAT4" s="80"/>
      <c r="HAU4" s="80"/>
      <c r="HAV4" s="80"/>
      <c r="HAW4" s="80"/>
      <c r="HAX4" s="80"/>
      <c r="HAY4" s="80"/>
      <c r="HAZ4" s="80"/>
      <c r="HBA4" s="80"/>
      <c r="HBB4" s="80"/>
      <c r="HBC4" s="80"/>
      <c r="HBD4" s="80"/>
      <c r="HBE4" s="80"/>
      <c r="HBF4" s="80"/>
      <c r="HBG4" s="80"/>
      <c r="HBH4" s="80"/>
      <c r="HBI4" s="80"/>
      <c r="HBJ4" s="80"/>
      <c r="HBK4" s="80"/>
      <c r="HBL4" s="80"/>
      <c r="HBM4" s="80"/>
      <c r="HBN4" s="80"/>
      <c r="HBO4" s="80"/>
      <c r="HBP4" s="80"/>
      <c r="HBQ4" s="80"/>
      <c r="HBR4" s="80"/>
      <c r="HBS4" s="80"/>
      <c r="HBT4" s="80"/>
      <c r="HBU4" s="80"/>
      <c r="HBV4" s="80"/>
      <c r="HBW4" s="80"/>
      <c r="HBX4" s="80"/>
      <c r="HBY4" s="80"/>
      <c r="HBZ4" s="80"/>
      <c r="HCA4" s="80"/>
      <c r="HCB4" s="80"/>
      <c r="HCC4" s="80"/>
      <c r="HCD4" s="80"/>
      <c r="HCE4" s="80"/>
      <c r="HCF4" s="80"/>
      <c r="HCG4" s="80"/>
      <c r="HCH4" s="80"/>
      <c r="HCI4" s="80"/>
      <c r="HCJ4" s="80"/>
      <c r="HCK4" s="80"/>
      <c r="HCL4" s="80"/>
      <c r="HCM4" s="80"/>
      <c r="HCN4" s="80"/>
      <c r="HCO4" s="80"/>
      <c r="HCP4" s="80"/>
      <c r="HCQ4" s="80"/>
      <c r="HCR4" s="80"/>
      <c r="HCS4" s="80"/>
      <c r="HCT4" s="80"/>
      <c r="HCU4" s="80"/>
      <c r="HCV4" s="80"/>
      <c r="HCW4" s="80"/>
      <c r="HCX4" s="80"/>
      <c r="HCY4" s="80"/>
      <c r="HCZ4" s="80"/>
      <c r="HDA4" s="80"/>
      <c r="HDB4" s="80"/>
      <c r="HDC4" s="80"/>
      <c r="HDD4" s="80"/>
      <c r="HDE4" s="80"/>
      <c r="HDF4" s="80"/>
      <c r="HDG4" s="80"/>
      <c r="HDH4" s="80"/>
      <c r="HDI4" s="80"/>
      <c r="HDJ4" s="80"/>
      <c r="HDK4" s="80"/>
      <c r="HDL4" s="80"/>
      <c r="HDM4" s="80"/>
      <c r="HDN4" s="80"/>
      <c r="HDO4" s="80"/>
      <c r="HDP4" s="80"/>
      <c r="HDQ4" s="80"/>
      <c r="HDR4" s="80"/>
      <c r="HDS4" s="80"/>
      <c r="HDT4" s="80"/>
      <c r="HDU4" s="80"/>
      <c r="HDV4" s="80"/>
      <c r="HDW4" s="80"/>
      <c r="HDX4" s="80"/>
      <c r="HDY4" s="80"/>
      <c r="HDZ4" s="80"/>
      <c r="HEA4" s="80"/>
      <c r="HEB4" s="80"/>
      <c r="HEC4" s="80"/>
      <c r="HED4" s="80"/>
      <c r="HEE4" s="80"/>
      <c r="HEF4" s="80"/>
      <c r="HEG4" s="80"/>
      <c r="HEH4" s="80"/>
      <c r="HEI4" s="80"/>
      <c r="HEJ4" s="80"/>
      <c r="HEK4" s="80"/>
      <c r="HEL4" s="80"/>
      <c r="HEM4" s="80"/>
      <c r="HEN4" s="80"/>
      <c r="HEO4" s="80"/>
      <c r="HEP4" s="80"/>
      <c r="HEQ4" s="80"/>
      <c r="HER4" s="80"/>
      <c r="HES4" s="80"/>
      <c r="HET4" s="80"/>
      <c r="HEU4" s="80"/>
      <c r="HEV4" s="80"/>
      <c r="HEW4" s="80"/>
      <c r="HEX4" s="80"/>
      <c r="HEY4" s="80"/>
      <c r="HEZ4" s="80"/>
      <c r="HFA4" s="80"/>
      <c r="HFB4" s="80"/>
      <c r="HFC4" s="80"/>
      <c r="HFD4" s="80"/>
      <c r="HFE4" s="80"/>
      <c r="HFF4" s="80"/>
      <c r="HFG4" s="80"/>
      <c r="HFH4" s="80"/>
      <c r="HFI4" s="80"/>
      <c r="HFJ4" s="80"/>
      <c r="HFK4" s="80"/>
      <c r="HFL4" s="80"/>
      <c r="HFM4" s="80"/>
      <c r="HFN4" s="80"/>
      <c r="HFO4" s="80"/>
      <c r="HFP4" s="80"/>
      <c r="HFQ4" s="80"/>
      <c r="HFR4" s="80"/>
      <c r="HFS4" s="80"/>
      <c r="HFT4" s="80"/>
      <c r="HFU4" s="80"/>
      <c r="HFV4" s="80"/>
      <c r="HFW4" s="80"/>
      <c r="HFX4" s="80"/>
      <c r="HFY4" s="80"/>
      <c r="HFZ4" s="80"/>
      <c r="HGA4" s="80"/>
      <c r="HGB4" s="80"/>
      <c r="HGC4" s="80"/>
      <c r="HGD4" s="80"/>
      <c r="HGE4" s="80"/>
      <c r="HGF4" s="80"/>
      <c r="HGG4" s="80"/>
      <c r="HGH4" s="80"/>
      <c r="HGI4" s="80"/>
      <c r="HGJ4" s="80"/>
      <c r="HGK4" s="80"/>
      <c r="HGL4" s="80"/>
      <c r="HGM4" s="80"/>
      <c r="HGN4" s="80"/>
      <c r="HGO4" s="80"/>
      <c r="HGP4" s="80"/>
      <c r="HGQ4" s="80"/>
      <c r="HGR4" s="80"/>
      <c r="HGS4" s="80"/>
      <c r="HGT4" s="80"/>
      <c r="HGU4" s="80"/>
      <c r="HGV4" s="80"/>
      <c r="HGW4" s="80"/>
      <c r="HGX4" s="80"/>
      <c r="HGY4" s="80"/>
      <c r="HGZ4" s="80"/>
      <c r="HHA4" s="80"/>
      <c r="HHB4" s="80"/>
      <c r="HHC4" s="80"/>
      <c r="HHD4" s="80"/>
      <c r="HHE4" s="80"/>
      <c r="HHF4" s="80"/>
      <c r="HHG4" s="80"/>
      <c r="HHH4" s="80"/>
      <c r="HHI4" s="80"/>
      <c r="HHJ4" s="80"/>
      <c r="HHK4" s="80"/>
      <c r="HHL4" s="80"/>
      <c r="HHM4" s="80"/>
      <c r="HHN4" s="80"/>
      <c r="HHO4" s="80"/>
      <c r="HHP4" s="80"/>
      <c r="HHQ4" s="80"/>
      <c r="HHR4" s="80"/>
      <c r="HHS4" s="80"/>
      <c r="HHT4" s="80"/>
      <c r="HHU4" s="80"/>
      <c r="HHV4" s="80"/>
      <c r="HHW4" s="80"/>
      <c r="HHX4" s="80"/>
      <c r="HHY4" s="80"/>
      <c r="HHZ4" s="80"/>
      <c r="HIA4" s="80"/>
      <c r="HIB4" s="80"/>
      <c r="HIC4" s="80"/>
      <c r="HID4" s="80"/>
      <c r="HIE4" s="80"/>
      <c r="HIF4" s="80"/>
      <c r="HIG4" s="80"/>
      <c r="HIH4" s="80"/>
      <c r="HII4" s="80"/>
      <c r="HIJ4" s="80"/>
      <c r="HIK4" s="80"/>
      <c r="HIL4" s="80"/>
      <c r="HIM4" s="80"/>
      <c r="HIN4" s="80"/>
      <c r="HIO4" s="80"/>
      <c r="HIP4" s="80"/>
      <c r="HIQ4" s="80"/>
      <c r="HIR4" s="80"/>
      <c r="HIS4" s="80"/>
      <c r="HIT4" s="80"/>
      <c r="HIU4" s="80"/>
      <c r="HIV4" s="80"/>
      <c r="HIW4" s="80"/>
      <c r="HIX4" s="80"/>
      <c r="HIY4" s="80"/>
      <c r="HIZ4" s="80"/>
      <c r="HJA4" s="80"/>
      <c r="HJB4" s="80"/>
      <c r="HJC4" s="80"/>
      <c r="HJD4" s="80"/>
      <c r="HJE4" s="80"/>
      <c r="HJF4" s="80"/>
      <c r="HJG4" s="80"/>
      <c r="HJH4" s="80"/>
      <c r="HJI4" s="80"/>
      <c r="HJJ4" s="80"/>
      <c r="HJK4" s="80"/>
      <c r="HJL4" s="80"/>
      <c r="HJM4" s="80"/>
      <c r="HJN4" s="80"/>
      <c r="HJO4" s="80"/>
      <c r="HJP4" s="80"/>
      <c r="HJQ4" s="80"/>
      <c r="HJR4" s="80"/>
      <c r="HJS4" s="80"/>
      <c r="HJT4" s="80"/>
      <c r="HJU4" s="80"/>
      <c r="HJV4" s="80"/>
      <c r="HJW4" s="80"/>
      <c r="HJX4" s="80"/>
      <c r="HJY4" s="80"/>
      <c r="HJZ4" s="80"/>
      <c r="HKA4" s="80"/>
      <c r="HKB4" s="80"/>
      <c r="HKC4" s="80"/>
      <c r="HKD4" s="80"/>
      <c r="HKE4" s="80"/>
      <c r="HKF4" s="80"/>
      <c r="HKG4" s="80"/>
      <c r="HKH4" s="80"/>
      <c r="HKI4" s="80"/>
      <c r="HKJ4" s="80"/>
      <c r="HKK4" s="80"/>
      <c r="HKL4" s="80"/>
      <c r="HKM4" s="80"/>
      <c r="HKN4" s="80"/>
      <c r="HKO4" s="80"/>
      <c r="HKP4" s="80"/>
      <c r="HKQ4" s="80"/>
      <c r="HKR4" s="80"/>
      <c r="HKS4" s="80"/>
      <c r="HKT4" s="80"/>
      <c r="HKU4" s="80"/>
      <c r="HKV4" s="80"/>
      <c r="HKW4" s="80"/>
      <c r="HKX4" s="80"/>
      <c r="HKY4" s="80"/>
      <c r="HKZ4" s="80"/>
      <c r="HLA4" s="80"/>
      <c r="HLB4" s="80"/>
      <c r="HLC4" s="80"/>
      <c r="HLD4" s="80"/>
      <c r="HLE4" s="80"/>
      <c r="HLF4" s="80"/>
      <c r="HLG4" s="80"/>
      <c r="HLH4" s="80"/>
      <c r="HLI4" s="80"/>
      <c r="HLJ4" s="80"/>
      <c r="HLK4" s="80"/>
      <c r="HLL4" s="80"/>
      <c r="HLM4" s="80"/>
      <c r="HLN4" s="80"/>
      <c r="HLO4" s="80"/>
      <c r="HLP4" s="80"/>
      <c r="HLQ4" s="80"/>
      <c r="HLR4" s="80"/>
      <c r="HLS4" s="80"/>
      <c r="HLT4" s="80"/>
      <c r="HLU4" s="80"/>
      <c r="HLV4" s="80"/>
      <c r="HLW4" s="80"/>
      <c r="HLX4" s="80"/>
      <c r="HLY4" s="80"/>
      <c r="HLZ4" s="80"/>
      <c r="HMA4" s="80"/>
      <c r="HMB4" s="80"/>
      <c r="HMC4" s="80"/>
      <c r="HMD4" s="80"/>
      <c r="HME4" s="80"/>
      <c r="HMF4" s="80"/>
      <c r="HMG4" s="80"/>
      <c r="HMH4" s="80"/>
      <c r="HMI4" s="80"/>
      <c r="HMJ4" s="80"/>
      <c r="HMK4" s="80"/>
      <c r="HML4" s="80"/>
      <c r="HMM4" s="80"/>
      <c r="HMN4" s="80"/>
      <c r="HMO4" s="80"/>
      <c r="HMP4" s="80"/>
      <c r="HMQ4" s="80"/>
      <c r="HMR4" s="80"/>
      <c r="HMS4" s="80"/>
      <c r="HMT4" s="80"/>
      <c r="HMU4" s="80"/>
      <c r="HMV4" s="80"/>
      <c r="HMW4" s="80"/>
      <c r="HMX4" s="80"/>
      <c r="HMY4" s="80"/>
      <c r="HMZ4" s="80"/>
      <c r="HNA4" s="80"/>
      <c r="HNB4" s="80"/>
      <c r="HNC4" s="80"/>
      <c r="HND4" s="80"/>
      <c r="HNE4" s="80"/>
      <c r="HNF4" s="80"/>
      <c r="HNG4" s="80"/>
      <c r="HNH4" s="80"/>
      <c r="HNI4" s="80"/>
      <c r="HNJ4" s="80"/>
      <c r="HNK4" s="80"/>
      <c r="HNL4" s="80"/>
      <c r="HNM4" s="80"/>
      <c r="HNN4" s="80"/>
      <c r="HNO4" s="80"/>
      <c r="HNP4" s="80"/>
      <c r="HNQ4" s="80"/>
      <c r="HNR4" s="80"/>
      <c r="HNS4" s="80"/>
      <c r="HNT4" s="80"/>
      <c r="HNU4" s="80"/>
      <c r="HNV4" s="80"/>
      <c r="HNW4" s="80"/>
      <c r="HNX4" s="80"/>
      <c r="HNY4" s="80"/>
      <c r="HNZ4" s="80"/>
      <c r="HOA4" s="80"/>
      <c r="HOB4" s="80"/>
      <c r="HOC4" s="80"/>
      <c r="HOD4" s="80"/>
      <c r="HOE4" s="80"/>
      <c r="HOF4" s="80"/>
      <c r="HOG4" s="80"/>
      <c r="HOH4" s="80"/>
      <c r="HOI4" s="80"/>
      <c r="HOJ4" s="80"/>
      <c r="HOK4" s="80"/>
      <c r="HOL4" s="80"/>
      <c r="HOM4" s="80"/>
      <c r="HON4" s="80"/>
      <c r="HOO4" s="80"/>
      <c r="HOP4" s="80"/>
      <c r="HOQ4" s="80"/>
      <c r="HOR4" s="80"/>
      <c r="HOS4" s="80"/>
      <c r="HOT4" s="80"/>
      <c r="HOU4" s="80"/>
      <c r="HOV4" s="80"/>
      <c r="HOW4" s="80"/>
      <c r="HOX4" s="80"/>
      <c r="HOY4" s="80"/>
      <c r="HOZ4" s="80"/>
      <c r="HPA4" s="80"/>
      <c r="HPB4" s="80"/>
      <c r="HPC4" s="80"/>
      <c r="HPD4" s="80"/>
      <c r="HPE4" s="80"/>
      <c r="HPF4" s="80"/>
      <c r="HPG4" s="80"/>
      <c r="HPH4" s="80"/>
      <c r="HPI4" s="80"/>
      <c r="HPJ4" s="80"/>
      <c r="HPK4" s="80"/>
      <c r="HPL4" s="80"/>
      <c r="HPM4" s="80"/>
      <c r="HPN4" s="80"/>
      <c r="HPO4" s="80"/>
      <c r="HPP4" s="80"/>
      <c r="HPQ4" s="80"/>
      <c r="HPR4" s="80"/>
      <c r="HPS4" s="80"/>
      <c r="HPT4" s="80"/>
      <c r="HPU4" s="80"/>
      <c r="HPV4" s="80"/>
      <c r="HPW4" s="80"/>
      <c r="HPX4" s="80"/>
      <c r="HPY4" s="80"/>
      <c r="HPZ4" s="80"/>
      <c r="HQA4" s="80"/>
      <c r="HQB4" s="80"/>
      <c r="HQC4" s="80"/>
      <c r="HQD4" s="80"/>
      <c r="HQE4" s="80"/>
      <c r="HQF4" s="80"/>
      <c r="HQG4" s="80"/>
      <c r="HQH4" s="80"/>
      <c r="HQI4" s="80"/>
      <c r="HQJ4" s="80"/>
      <c r="HQK4" s="80"/>
      <c r="HQL4" s="80"/>
      <c r="HQM4" s="80"/>
      <c r="HQN4" s="80"/>
      <c r="HQO4" s="80"/>
      <c r="HQP4" s="80"/>
      <c r="HQQ4" s="80"/>
      <c r="HQR4" s="80"/>
      <c r="HQS4" s="80"/>
      <c r="HQT4" s="80"/>
      <c r="HQU4" s="80"/>
      <c r="HQV4" s="80"/>
      <c r="HQW4" s="80"/>
      <c r="HQX4" s="80"/>
      <c r="HQY4" s="80"/>
      <c r="HQZ4" s="80"/>
      <c r="HRA4" s="80"/>
      <c r="HRB4" s="80"/>
      <c r="HRC4" s="80"/>
      <c r="HRD4" s="80"/>
      <c r="HRE4" s="80"/>
      <c r="HRF4" s="80"/>
      <c r="HRG4" s="80"/>
      <c r="HRH4" s="80"/>
      <c r="HRI4" s="80"/>
      <c r="HRJ4" s="80"/>
      <c r="HRK4" s="80"/>
      <c r="HRL4" s="80"/>
      <c r="HRM4" s="80"/>
      <c r="HRN4" s="80"/>
      <c r="HRO4" s="80"/>
      <c r="HRP4" s="80"/>
      <c r="HRQ4" s="80"/>
      <c r="HRR4" s="80"/>
      <c r="HRS4" s="80"/>
      <c r="HRT4" s="80"/>
      <c r="HRU4" s="80"/>
      <c r="HRV4" s="80"/>
      <c r="HRW4" s="80"/>
      <c r="HRX4" s="80"/>
      <c r="HRY4" s="80"/>
      <c r="HRZ4" s="80"/>
      <c r="HSA4" s="80"/>
      <c r="HSB4" s="80"/>
      <c r="HSC4" s="80"/>
      <c r="HSD4" s="80"/>
      <c r="HSE4" s="80"/>
      <c r="HSF4" s="80"/>
      <c r="HSG4" s="80"/>
      <c r="HSH4" s="80"/>
      <c r="HSI4" s="80"/>
      <c r="HSJ4" s="80"/>
      <c r="HSK4" s="80"/>
      <c r="HSL4" s="80"/>
      <c r="HSM4" s="80"/>
      <c r="HSN4" s="80"/>
      <c r="HSO4" s="80"/>
      <c r="HSP4" s="80"/>
      <c r="HSQ4" s="80"/>
      <c r="HSR4" s="80"/>
      <c r="HSS4" s="80"/>
      <c r="HST4" s="80"/>
      <c r="HSU4" s="80"/>
      <c r="HSV4" s="80"/>
      <c r="HSW4" s="80"/>
      <c r="HSX4" s="80"/>
      <c r="HSY4" s="80"/>
      <c r="HSZ4" s="80"/>
      <c r="HTA4" s="80"/>
      <c r="HTB4" s="80"/>
      <c r="HTC4" s="80"/>
      <c r="HTD4" s="80"/>
      <c r="HTE4" s="80"/>
      <c r="HTF4" s="80"/>
      <c r="HTG4" s="80"/>
      <c r="HTH4" s="80"/>
      <c r="HTI4" s="80"/>
      <c r="HTJ4" s="80"/>
      <c r="HTK4" s="80"/>
      <c r="HTL4" s="80"/>
      <c r="HTM4" s="80"/>
      <c r="HTN4" s="80"/>
      <c r="HTO4" s="80"/>
      <c r="HTP4" s="80"/>
      <c r="HTQ4" s="80"/>
      <c r="HTR4" s="80"/>
      <c r="HTS4" s="80"/>
      <c r="HTT4" s="80"/>
      <c r="HTU4" s="80"/>
      <c r="HTV4" s="80"/>
      <c r="HTW4" s="80"/>
      <c r="HTX4" s="80"/>
      <c r="HTY4" s="80"/>
      <c r="HTZ4" s="80"/>
      <c r="HUA4" s="80"/>
      <c r="HUB4" s="80"/>
      <c r="HUC4" s="80"/>
      <c r="HUD4" s="80"/>
      <c r="HUE4" s="80"/>
      <c r="HUF4" s="80"/>
      <c r="HUG4" s="80"/>
      <c r="HUH4" s="80"/>
      <c r="HUI4" s="80"/>
      <c r="HUJ4" s="80"/>
      <c r="HUK4" s="80"/>
      <c r="HUL4" s="80"/>
      <c r="HUM4" s="80"/>
      <c r="HUN4" s="80"/>
      <c r="HUO4" s="80"/>
      <c r="HUP4" s="80"/>
      <c r="HUQ4" s="80"/>
      <c r="HUR4" s="80"/>
      <c r="HUS4" s="80"/>
      <c r="HUT4" s="80"/>
      <c r="HUU4" s="80"/>
      <c r="HUV4" s="80"/>
      <c r="HUW4" s="80"/>
      <c r="HUX4" s="80"/>
      <c r="HUY4" s="80"/>
      <c r="HUZ4" s="80"/>
      <c r="HVA4" s="80"/>
      <c r="HVB4" s="80"/>
      <c r="HVC4" s="80"/>
      <c r="HVD4" s="80"/>
      <c r="HVE4" s="80"/>
      <c r="HVF4" s="80"/>
      <c r="HVG4" s="80"/>
      <c r="HVH4" s="80"/>
      <c r="HVI4" s="80"/>
      <c r="HVJ4" s="80"/>
      <c r="HVK4" s="80"/>
      <c r="HVL4" s="80"/>
      <c r="HVM4" s="80"/>
      <c r="HVN4" s="80"/>
      <c r="HVO4" s="80"/>
      <c r="HVP4" s="80"/>
      <c r="HVQ4" s="80"/>
      <c r="HVR4" s="80"/>
      <c r="HVS4" s="80"/>
      <c r="HVT4" s="80"/>
      <c r="HVU4" s="80"/>
      <c r="HVV4" s="80"/>
      <c r="HVW4" s="80"/>
      <c r="HVX4" s="80"/>
      <c r="HVY4" s="80"/>
      <c r="HVZ4" s="80"/>
      <c r="HWA4" s="80"/>
      <c r="HWB4" s="80"/>
      <c r="HWC4" s="80"/>
      <c r="HWD4" s="80"/>
      <c r="HWE4" s="80"/>
      <c r="HWF4" s="80"/>
      <c r="HWG4" s="80"/>
      <c r="HWH4" s="80"/>
      <c r="HWI4" s="80"/>
      <c r="HWJ4" s="80"/>
      <c r="HWK4" s="80"/>
      <c r="HWL4" s="80"/>
      <c r="HWM4" s="80"/>
      <c r="HWN4" s="80"/>
      <c r="HWO4" s="80"/>
      <c r="HWP4" s="80"/>
      <c r="HWQ4" s="80"/>
      <c r="HWR4" s="80"/>
      <c r="HWS4" s="80"/>
      <c r="HWT4" s="80"/>
      <c r="HWU4" s="80"/>
      <c r="HWV4" s="80"/>
      <c r="HWW4" s="80"/>
      <c r="HWX4" s="80"/>
      <c r="HWY4" s="80"/>
      <c r="HWZ4" s="80"/>
      <c r="HXA4" s="80"/>
      <c r="HXB4" s="80"/>
      <c r="HXC4" s="80"/>
      <c r="HXD4" s="80"/>
      <c r="HXE4" s="80"/>
      <c r="HXF4" s="80"/>
      <c r="HXG4" s="80"/>
      <c r="HXH4" s="80"/>
      <c r="HXI4" s="80"/>
      <c r="HXJ4" s="80"/>
      <c r="HXK4" s="80"/>
      <c r="HXL4" s="80"/>
      <c r="HXM4" s="80"/>
      <c r="HXN4" s="80"/>
      <c r="HXO4" s="80"/>
      <c r="HXP4" s="80"/>
      <c r="HXQ4" s="80"/>
      <c r="HXR4" s="80"/>
      <c r="HXS4" s="80"/>
      <c r="HXT4" s="80"/>
      <c r="HXU4" s="80"/>
      <c r="HXV4" s="80"/>
      <c r="HXW4" s="80"/>
      <c r="HXX4" s="80"/>
      <c r="HXY4" s="80"/>
      <c r="HXZ4" s="80"/>
      <c r="HYA4" s="80"/>
      <c r="HYB4" s="80"/>
      <c r="HYC4" s="80"/>
      <c r="HYD4" s="80"/>
      <c r="HYE4" s="80"/>
      <c r="HYF4" s="80"/>
      <c r="HYG4" s="80"/>
      <c r="HYH4" s="80"/>
      <c r="HYI4" s="80"/>
      <c r="HYJ4" s="80"/>
      <c r="HYK4" s="80"/>
      <c r="HYL4" s="80"/>
      <c r="HYM4" s="80"/>
      <c r="HYN4" s="80"/>
      <c r="HYO4" s="80"/>
      <c r="HYP4" s="80"/>
      <c r="HYQ4" s="80"/>
      <c r="HYR4" s="80"/>
      <c r="HYS4" s="80"/>
      <c r="HYT4" s="80"/>
      <c r="HYU4" s="80"/>
      <c r="HYV4" s="80"/>
      <c r="HYW4" s="80"/>
      <c r="HYX4" s="80"/>
      <c r="HYY4" s="80"/>
      <c r="HYZ4" s="80"/>
      <c r="HZA4" s="80"/>
      <c r="HZB4" s="80"/>
      <c r="HZC4" s="80"/>
      <c r="HZD4" s="80"/>
      <c r="HZE4" s="80"/>
      <c r="HZF4" s="80"/>
      <c r="HZG4" s="80"/>
      <c r="HZH4" s="80"/>
      <c r="HZI4" s="80"/>
      <c r="HZJ4" s="80"/>
      <c r="HZK4" s="80"/>
      <c r="HZL4" s="80"/>
      <c r="HZM4" s="80"/>
      <c r="HZN4" s="80"/>
      <c r="HZO4" s="80"/>
      <c r="HZP4" s="80"/>
      <c r="HZQ4" s="80"/>
      <c r="HZR4" s="80"/>
      <c r="HZS4" s="80"/>
      <c r="HZT4" s="80"/>
      <c r="HZU4" s="80"/>
      <c r="HZV4" s="80"/>
      <c r="HZW4" s="80"/>
      <c r="HZX4" s="80"/>
      <c r="HZY4" s="80"/>
      <c r="HZZ4" s="80"/>
      <c r="IAA4" s="80"/>
      <c r="IAB4" s="80"/>
      <c r="IAC4" s="80"/>
      <c r="IAD4" s="80"/>
      <c r="IAE4" s="80"/>
      <c r="IAF4" s="80"/>
      <c r="IAG4" s="80"/>
      <c r="IAH4" s="80"/>
      <c r="IAI4" s="80"/>
      <c r="IAJ4" s="80"/>
      <c r="IAK4" s="80"/>
      <c r="IAL4" s="80"/>
      <c r="IAM4" s="80"/>
      <c r="IAN4" s="80"/>
      <c r="IAO4" s="80"/>
      <c r="IAP4" s="80"/>
      <c r="IAQ4" s="80"/>
      <c r="IAR4" s="80"/>
      <c r="IAS4" s="80"/>
      <c r="IAT4" s="80"/>
      <c r="IAU4" s="80"/>
      <c r="IAV4" s="80"/>
      <c r="IAW4" s="80"/>
      <c r="IAX4" s="80"/>
      <c r="IAY4" s="80"/>
      <c r="IAZ4" s="80"/>
      <c r="IBA4" s="80"/>
      <c r="IBB4" s="80"/>
      <c r="IBC4" s="80"/>
      <c r="IBD4" s="80"/>
      <c r="IBE4" s="80"/>
      <c r="IBF4" s="80"/>
      <c r="IBG4" s="80"/>
      <c r="IBH4" s="80"/>
      <c r="IBI4" s="80"/>
      <c r="IBJ4" s="80"/>
      <c r="IBK4" s="80"/>
      <c r="IBL4" s="80"/>
      <c r="IBM4" s="80"/>
      <c r="IBN4" s="80"/>
      <c r="IBO4" s="80"/>
      <c r="IBP4" s="80"/>
      <c r="IBQ4" s="80"/>
      <c r="IBR4" s="80"/>
      <c r="IBS4" s="80"/>
      <c r="IBT4" s="80"/>
      <c r="IBU4" s="80"/>
      <c r="IBV4" s="80"/>
      <c r="IBW4" s="80"/>
      <c r="IBX4" s="80"/>
      <c r="IBY4" s="80"/>
      <c r="IBZ4" s="80"/>
      <c r="ICA4" s="80"/>
      <c r="ICB4" s="80"/>
      <c r="ICC4" s="80"/>
      <c r="ICD4" s="80"/>
      <c r="ICE4" s="80"/>
      <c r="ICF4" s="80"/>
      <c r="ICG4" s="80"/>
      <c r="ICH4" s="80"/>
      <c r="ICI4" s="80"/>
      <c r="ICJ4" s="80"/>
      <c r="ICK4" s="80"/>
      <c r="ICL4" s="80"/>
      <c r="ICM4" s="80"/>
      <c r="ICN4" s="80"/>
      <c r="ICO4" s="80"/>
      <c r="ICP4" s="80"/>
      <c r="ICQ4" s="80"/>
      <c r="ICR4" s="80"/>
      <c r="ICS4" s="80"/>
      <c r="ICT4" s="80"/>
      <c r="ICU4" s="80"/>
      <c r="ICV4" s="80"/>
      <c r="ICW4" s="80"/>
      <c r="ICX4" s="80"/>
      <c r="ICY4" s="80"/>
      <c r="ICZ4" s="80"/>
      <c r="IDA4" s="80"/>
      <c r="IDB4" s="80"/>
      <c r="IDC4" s="80"/>
      <c r="IDD4" s="80"/>
      <c r="IDE4" s="80"/>
      <c r="IDF4" s="80"/>
      <c r="IDG4" s="80"/>
      <c r="IDH4" s="80"/>
      <c r="IDI4" s="80"/>
      <c r="IDJ4" s="80"/>
      <c r="IDK4" s="80"/>
      <c r="IDL4" s="80"/>
      <c r="IDM4" s="80"/>
      <c r="IDN4" s="80"/>
      <c r="IDO4" s="80"/>
      <c r="IDP4" s="80"/>
      <c r="IDQ4" s="80"/>
      <c r="IDR4" s="80"/>
      <c r="IDS4" s="80"/>
      <c r="IDT4" s="80"/>
      <c r="IDU4" s="80"/>
      <c r="IDV4" s="80"/>
      <c r="IDW4" s="80"/>
      <c r="IDX4" s="80"/>
      <c r="IDY4" s="80"/>
      <c r="IDZ4" s="80"/>
      <c r="IEA4" s="80"/>
      <c r="IEB4" s="80"/>
      <c r="IEC4" s="80"/>
      <c r="IED4" s="80"/>
      <c r="IEE4" s="80"/>
      <c r="IEF4" s="80"/>
      <c r="IEG4" s="80"/>
      <c r="IEH4" s="80"/>
      <c r="IEI4" s="80"/>
      <c r="IEJ4" s="80"/>
      <c r="IEK4" s="80"/>
      <c r="IEL4" s="80"/>
      <c r="IEM4" s="80"/>
      <c r="IEN4" s="80"/>
      <c r="IEO4" s="80"/>
      <c r="IEP4" s="80"/>
      <c r="IEQ4" s="80"/>
      <c r="IER4" s="80"/>
      <c r="IES4" s="80"/>
      <c r="IET4" s="80"/>
      <c r="IEU4" s="80"/>
      <c r="IEV4" s="80"/>
      <c r="IEW4" s="80"/>
      <c r="IEX4" s="80"/>
      <c r="IEY4" s="80"/>
      <c r="IEZ4" s="80"/>
      <c r="IFA4" s="80"/>
      <c r="IFB4" s="80"/>
      <c r="IFC4" s="80"/>
      <c r="IFD4" s="80"/>
      <c r="IFE4" s="80"/>
      <c r="IFF4" s="80"/>
      <c r="IFG4" s="80"/>
      <c r="IFH4" s="80"/>
      <c r="IFI4" s="80"/>
      <c r="IFJ4" s="80"/>
      <c r="IFK4" s="80"/>
      <c r="IFL4" s="80"/>
      <c r="IFM4" s="80"/>
      <c r="IFN4" s="80"/>
      <c r="IFO4" s="80"/>
      <c r="IFP4" s="80"/>
      <c r="IFQ4" s="80"/>
      <c r="IFR4" s="80"/>
      <c r="IFS4" s="80"/>
      <c r="IFT4" s="80"/>
      <c r="IFU4" s="80"/>
      <c r="IFV4" s="80"/>
      <c r="IFW4" s="80"/>
      <c r="IFX4" s="80"/>
      <c r="IFY4" s="80"/>
      <c r="IFZ4" s="80"/>
      <c r="IGA4" s="80"/>
      <c r="IGB4" s="80"/>
      <c r="IGC4" s="80"/>
      <c r="IGD4" s="80"/>
      <c r="IGE4" s="80"/>
      <c r="IGF4" s="80"/>
      <c r="IGG4" s="80"/>
      <c r="IGH4" s="80"/>
      <c r="IGI4" s="80"/>
      <c r="IGJ4" s="80"/>
      <c r="IGK4" s="80"/>
      <c r="IGL4" s="80"/>
      <c r="IGM4" s="80"/>
      <c r="IGN4" s="80"/>
      <c r="IGO4" s="80"/>
      <c r="IGP4" s="80"/>
      <c r="IGQ4" s="80"/>
      <c r="IGR4" s="80"/>
      <c r="IGS4" s="80"/>
      <c r="IGT4" s="80"/>
      <c r="IGU4" s="80"/>
      <c r="IGV4" s="80"/>
      <c r="IGW4" s="80"/>
      <c r="IGX4" s="80"/>
      <c r="IGY4" s="80"/>
      <c r="IGZ4" s="80"/>
      <c r="IHA4" s="80"/>
      <c r="IHB4" s="80"/>
      <c r="IHC4" s="80"/>
      <c r="IHD4" s="80"/>
      <c r="IHE4" s="80"/>
      <c r="IHF4" s="80"/>
      <c r="IHG4" s="80"/>
      <c r="IHH4" s="80"/>
      <c r="IHI4" s="80"/>
      <c r="IHJ4" s="80"/>
      <c r="IHK4" s="80"/>
      <c r="IHL4" s="80"/>
      <c r="IHM4" s="80"/>
      <c r="IHN4" s="80"/>
      <c r="IHO4" s="80"/>
      <c r="IHP4" s="80"/>
      <c r="IHQ4" s="80"/>
      <c r="IHR4" s="80"/>
      <c r="IHS4" s="80"/>
      <c r="IHT4" s="80"/>
      <c r="IHU4" s="80"/>
      <c r="IHV4" s="80"/>
      <c r="IHW4" s="80"/>
      <c r="IHX4" s="80"/>
      <c r="IHY4" s="80"/>
      <c r="IHZ4" s="80"/>
      <c r="IIA4" s="80"/>
      <c r="IIB4" s="80"/>
      <c r="IIC4" s="80"/>
      <c r="IID4" s="80"/>
      <c r="IIE4" s="80"/>
      <c r="IIF4" s="80"/>
      <c r="IIG4" s="80"/>
      <c r="IIH4" s="80"/>
      <c r="III4" s="80"/>
      <c r="IIJ4" s="80"/>
      <c r="IIK4" s="80"/>
      <c r="IIL4" s="80"/>
      <c r="IIM4" s="80"/>
      <c r="IIN4" s="80"/>
      <c r="IIO4" s="80"/>
      <c r="IIP4" s="80"/>
      <c r="IIQ4" s="80"/>
      <c r="IIR4" s="80"/>
      <c r="IIS4" s="80"/>
      <c r="IIT4" s="80"/>
      <c r="IIU4" s="80"/>
      <c r="IIV4" s="80"/>
      <c r="IIW4" s="80"/>
      <c r="IIX4" s="80"/>
      <c r="IIY4" s="80"/>
      <c r="IIZ4" s="80"/>
      <c r="IJA4" s="80"/>
      <c r="IJB4" s="80"/>
      <c r="IJC4" s="80"/>
      <c r="IJD4" s="80"/>
      <c r="IJE4" s="80"/>
      <c r="IJF4" s="80"/>
      <c r="IJG4" s="80"/>
      <c r="IJH4" s="80"/>
      <c r="IJI4" s="80"/>
      <c r="IJJ4" s="80"/>
      <c r="IJK4" s="80"/>
      <c r="IJL4" s="80"/>
      <c r="IJM4" s="80"/>
      <c r="IJN4" s="80"/>
      <c r="IJO4" s="80"/>
      <c r="IJP4" s="80"/>
      <c r="IJQ4" s="80"/>
      <c r="IJR4" s="80"/>
      <c r="IJS4" s="80"/>
      <c r="IJT4" s="80"/>
      <c r="IJU4" s="80"/>
      <c r="IJV4" s="80"/>
      <c r="IJW4" s="80"/>
      <c r="IJX4" s="80"/>
      <c r="IJY4" s="80"/>
      <c r="IJZ4" s="80"/>
      <c r="IKA4" s="80"/>
      <c r="IKB4" s="80"/>
      <c r="IKC4" s="80"/>
      <c r="IKD4" s="80"/>
      <c r="IKE4" s="80"/>
      <c r="IKF4" s="80"/>
      <c r="IKG4" s="80"/>
      <c r="IKH4" s="80"/>
      <c r="IKI4" s="80"/>
      <c r="IKJ4" s="80"/>
      <c r="IKK4" s="80"/>
      <c r="IKL4" s="80"/>
      <c r="IKM4" s="80"/>
      <c r="IKN4" s="80"/>
      <c r="IKO4" s="80"/>
      <c r="IKP4" s="80"/>
      <c r="IKQ4" s="80"/>
      <c r="IKR4" s="80"/>
      <c r="IKS4" s="80"/>
      <c r="IKT4" s="80"/>
      <c r="IKU4" s="80"/>
      <c r="IKV4" s="80"/>
      <c r="IKW4" s="80"/>
      <c r="IKX4" s="80"/>
      <c r="IKY4" s="80"/>
      <c r="IKZ4" s="80"/>
      <c r="ILA4" s="80"/>
      <c r="ILB4" s="80"/>
      <c r="ILC4" s="80"/>
      <c r="ILD4" s="80"/>
      <c r="ILE4" s="80"/>
      <c r="ILF4" s="80"/>
      <c r="ILG4" s="80"/>
      <c r="ILH4" s="80"/>
      <c r="ILI4" s="80"/>
      <c r="ILJ4" s="80"/>
      <c r="ILK4" s="80"/>
      <c r="ILL4" s="80"/>
      <c r="ILM4" s="80"/>
      <c r="ILN4" s="80"/>
      <c r="ILO4" s="80"/>
      <c r="ILP4" s="80"/>
      <c r="ILQ4" s="80"/>
      <c r="ILR4" s="80"/>
      <c r="ILS4" s="80"/>
      <c r="ILT4" s="80"/>
      <c r="ILU4" s="80"/>
      <c r="ILV4" s="80"/>
      <c r="ILW4" s="80"/>
      <c r="ILX4" s="80"/>
      <c r="ILY4" s="80"/>
      <c r="ILZ4" s="80"/>
      <c r="IMA4" s="80"/>
      <c r="IMB4" s="80"/>
      <c r="IMC4" s="80"/>
      <c r="IMD4" s="80"/>
      <c r="IME4" s="80"/>
      <c r="IMF4" s="80"/>
      <c r="IMG4" s="80"/>
      <c r="IMH4" s="80"/>
      <c r="IMI4" s="80"/>
      <c r="IMJ4" s="80"/>
      <c r="IMK4" s="80"/>
      <c r="IML4" s="80"/>
      <c r="IMM4" s="80"/>
      <c r="IMN4" s="80"/>
      <c r="IMO4" s="80"/>
      <c r="IMP4" s="80"/>
      <c r="IMQ4" s="80"/>
      <c r="IMR4" s="80"/>
      <c r="IMS4" s="80"/>
      <c r="IMT4" s="80"/>
      <c r="IMU4" s="80"/>
      <c r="IMV4" s="80"/>
      <c r="IMW4" s="80"/>
      <c r="IMX4" s="80"/>
      <c r="IMY4" s="80"/>
      <c r="IMZ4" s="80"/>
      <c r="INA4" s="80"/>
      <c r="INB4" s="80"/>
      <c r="INC4" s="80"/>
      <c r="IND4" s="80"/>
      <c r="INE4" s="80"/>
      <c r="INF4" s="80"/>
      <c r="ING4" s="80"/>
      <c r="INH4" s="80"/>
      <c r="INI4" s="80"/>
      <c r="INJ4" s="80"/>
      <c r="INK4" s="80"/>
      <c r="INL4" s="80"/>
      <c r="INM4" s="80"/>
      <c r="INN4" s="80"/>
      <c r="INO4" s="80"/>
      <c r="INP4" s="80"/>
      <c r="INQ4" s="80"/>
      <c r="INR4" s="80"/>
      <c r="INS4" s="80"/>
      <c r="INT4" s="80"/>
      <c r="INU4" s="80"/>
      <c r="INV4" s="80"/>
      <c r="INW4" s="80"/>
      <c r="INX4" s="80"/>
      <c r="INY4" s="80"/>
      <c r="INZ4" s="80"/>
      <c r="IOA4" s="80"/>
      <c r="IOB4" s="80"/>
      <c r="IOC4" s="80"/>
      <c r="IOD4" s="80"/>
      <c r="IOE4" s="80"/>
      <c r="IOF4" s="80"/>
      <c r="IOG4" s="80"/>
      <c r="IOH4" s="80"/>
      <c r="IOI4" s="80"/>
      <c r="IOJ4" s="80"/>
      <c r="IOK4" s="80"/>
      <c r="IOL4" s="80"/>
      <c r="IOM4" s="80"/>
      <c r="ION4" s="80"/>
      <c r="IOO4" s="80"/>
      <c r="IOP4" s="80"/>
      <c r="IOQ4" s="80"/>
      <c r="IOR4" s="80"/>
      <c r="IOS4" s="80"/>
      <c r="IOT4" s="80"/>
      <c r="IOU4" s="80"/>
      <c r="IOV4" s="80"/>
      <c r="IOW4" s="80"/>
      <c r="IOX4" s="80"/>
      <c r="IOY4" s="80"/>
      <c r="IOZ4" s="80"/>
      <c r="IPA4" s="80"/>
      <c r="IPB4" s="80"/>
      <c r="IPC4" s="80"/>
      <c r="IPD4" s="80"/>
      <c r="IPE4" s="80"/>
      <c r="IPF4" s="80"/>
      <c r="IPG4" s="80"/>
      <c r="IPH4" s="80"/>
      <c r="IPI4" s="80"/>
      <c r="IPJ4" s="80"/>
      <c r="IPK4" s="80"/>
      <c r="IPL4" s="80"/>
      <c r="IPM4" s="80"/>
      <c r="IPN4" s="80"/>
      <c r="IPO4" s="80"/>
      <c r="IPP4" s="80"/>
      <c r="IPQ4" s="80"/>
      <c r="IPR4" s="80"/>
      <c r="IPS4" s="80"/>
      <c r="IPT4" s="80"/>
      <c r="IPU4" s="80"/>
      <c r="IPV4" s="80"/>
      <c r="IPW4" s="80"/>
      <c r="IPX4" s="80"/>
      <c r="IPY4" s="80"/>
      <c r="IPZ4" s="80"/>
      <c r="IQA4" s="80"/>
      <c r="IQB4" s="80"/>
      <c r="IQC4" s="80"/>
      <c r="IQD4" s="80"/>
      <c r="IQE4" s="80"/>
      <c r="IQF4" s="80"/>
      <c r="IQG4" s="80"/>
      <c r="IQH4" s="80"/>
      <c r="IQI4" s="80"/>
      <c r="IQJ4" s="80"/>
      <c r="IQK4" s="80"/>
      <c r="IQL4" s="80"/>
      <c r="IQM4" s="80"/>
      <c r="IQN4" s="80"/>
      <c r="IQO4" s="80"/>
      <c r="IQP4" s="80"/>
      <c r="IQQ4" s="80"/>
      <c r="IQR4" s="80"/>
      <c r="IQS4" s="80"/>
      <c r="IQT4" s="80"/>
      <c r="IQU4" s="80"/>
      <c r="IQV4" s="80"/>
      <c r="IQW4" s="80"/>
      <c r="IQX4" s="80"/>
      <c r="IQY4" s="80"/>
      <c r="IQZ4" s="80"/>
      <c r="IRA4" s="80"/>
      <c r="IRB4" s="80"/>
      <c r="IRC4" s="80"/>
      <c r="IRD4" s="80"/>
      <c r="IRE4" s="80"/>
      <c r="IRF4" s="80"/>
      <c r="IRG4" s="80"/>
      <c r="IRH4" s="80"/>
      <c r="IRI4" s="80"/>
      <c r="IRJ4" s="80"/>
      <c r="IRK4" s="80"/>
      <c r="IRL4" s="80"/>
      <c r="IRM4" s="80"/>
      <c r="IRN4" s="80"/>
      <c r="IRO4" s="80"/>
      <c r="IRP4" s="80"/>
      <c r="IRQ4" s="80"/>
      <c r="IRR4" s="80"/>
      <c r="IRS4" s="80"/>
      <c r="IRT4" s="80"/>
      <c r="IRU4" s="80"/>
      <c r="IRV4" s="80"/>
      <c r="IRW4" s="80"/>
      <c r="IRX4" s="80"/>
      <c r="IRY4" s="80"/>
      <c r="IRZ4" s="80"/>
      <c r="ISA4" s="80"/>
      <c r="ISB4" s="80"/>
      <c r="ISC4" s="80"/>
      <c r="ISD4" s="80"/>
      <c r="ISE4" s="80"/>
      <c r="ISF4" s="80"/>
      <c r="ISG4" s="80"/>
      <c r="ISH4" s="80"/>
      <c r="ISI4" s="80"/>
      <c r="ISJ4" s="80"/>
      <c r="ISK4" s="80"/>
      <c r="ISL4" s="80"/>
      <c r="ISM4" s="80"/>
      <c r="ISN4" s="80"/>
      <c r="ISO4" s="80"/>
      <c r="ISP4" s="80"/>
      <c r="ISQ4" s="80"/>
      <c r="ISR4" s="80"/>
      <c r="ISS4" s="80"/>
      <c r="IST4" s="80"/>
      <c r="ISU4" s="80"/>
      <c r="ISV4" s="80"/>
      <c r="ISW4" s="80"/>
      <c r="ISX4" s="80"/>
      <c r="ISY4" s="80"/>
      <c r="ISZ4" s="80"/>
      <c r="ITA4" s="80"/>
      <c r="ITB4" s="80"/>
      <c r="ITC4" s="80"/>
      <c r="ITD4" s="80"/>
      <c r="ITE4" s="80"/>
      <c r="ITF4" s="80"/>
      <c r="ITG4" s="80"/>
      <c r="ITH4" s="80"/>
      <c r="ITI4" s="80"/>
      <c r="ITJ4" s="80"/>
      <c r="ITK4" s="80"/>
      <c r="ITL4" s="80"/>
      <c r="ITM4" s="80"/>
      <c r="ITN4" s="80"/>
      <c r="ITO4" s="80"/>
      <c r="ITP4" s="80"/>
      <c r="ITQ4" s="80"/>
      <c r="ITR4" s="80"/>
      <c r="ITS4" s="80"/>
      <c r="ITT4" s="80"/>
      <c r="ITU4" s="80"/>
      <c r="ITV4" s="80"/>
      <c r="ITW4" s="80"/>
      <c r="ITX4" s="80"/>
      <c r="ITY4" s="80"/>
      <c r="ITZ4" s="80"/>
      <c r="IUA4" s="80"/>
      <c r="IUB4" s="80"/>
      <c r="IUC4" s="80"/>
      <c r="IUD4" s="80"/>
      <c r="IUE4" s="80"/>
      <c r="IUF4" s="80"/>
      <c r="IUG4" s="80"/>
      <c r="IUH4" s="80"/>
      <c r="IUI4" s="80"/>
      <c r="IUJ4" s="80"/>
      <c r="IUK4" s="80"/>
      <c r="IUL4" s="80"/>
      <c r="IUM4" s="80"/>
      <c r="IUN4" s="80"/>
      <c r="IUO4" s="80"/>
      <c r="IUP4" s="80"/>
      <c r="IUQ4" s="80"/>
      <c r="IUR4" s="80"/>
      <c r="IUS4" s="80"/>
      <c r="IUT4" s="80"/>
      <c r="IUU4" s="80"/>
      <c r="IUV4" s="80"/>
      <c r="IUW4" s="80"/>
      <c r="IUX4" s="80"/>
      <c r="IUY4" s="80"/>
      <c r="IUZ4" s="80"/>
      <c r="IVA4" s="80"/>
      <c r="IVB4" s="80"/>
      <c r="IVC4" s="80"/>
      <c r="IVD4" s="80"/>
      <c r="IVE4" s="80"/>
      <c r="IVF4" s="80"/>
      <c r="IVG4" s="80"/>
      <c r="IVH4" s="80"/>
      <c r="IVI4" s="80"/>
      <c r="IVJ4" s="80"/>
      <c r="IVK4" s="80"/>
      <c r="IVL4" s="80"/>
      <c r="IVM4" s="80"/>
      <c r="IVN4" s="80"/>
      <c r="IVO4" s="80"/>
      <c r="IVP4" s="80"/>
      <c r="IVQ4" s="80"/>
      <c r="IVR4" s="80"/>
      <c r="IVS4" s="80"/>
      <c r="IVT4" s="80"/>
      <c r="IVU4" s="80"/>
      <c r="IVV4" s="80"/>
      <c r="IVW4" s="80"/>
      <c r="IVX4" s="80"/>
      <c r="IVY4" s="80"/>
      <c r="IVZ4" s="80"/>
      <c r="IWA4" s="80"/>
      <c r="IWB4" s="80"/>
      <c r="IWC4" s="80"/>
      <c r="IWD4" s="80"/>
      <c r="IWE4" s="80"/>
      <c r="IWF4" s="80"/>
      <c r="IWG4" s="80"/>
      <c r="IWH4" s="80"/>
      <c r="IWI4" s="80"/>
      <c r="IWJ4" s="80"/>
      <c r="IWK4" s="80"/>
      <c r="IWL4" s="80"/>
      <c r="IWM4" s="80"/>
      <c r="IWN4" s="80"/>
      <c r="IWO4" s="80"/>
      <c r="IWP4" s="80"/>
      <c r="IWQ4" s="80"/>
      <c r="IWR4" s="80"/>
      <c r="IWS4" s="80"/>
      <c r="IWT4" s="80"/>
      <c r="IWU4" s="80"/>
      <c r="IWV4" s="80"/>
      <c r="IWW4" s="80"/>
      <c r="IWX4" s="80"/>
      <c r="IWY4" s="80"/>
      <c r="IWZ4" s="80"/>
      <c r="IXA4" s="80"/>
      <c r="IXB4" s="80"/>
      <c r="IXC4" s="80"/>
      <c r="IXD4" s="80"/>
      <c r="IXE4" s="80"/>
      <c r="IXF4" s="80"/>
      <c r="IXG4" s="80"/>
      <c r="IXH4" s="80"/>
      <c r="IXI4" s="80"/>
      <c r="IXJ4" s="80"/>
      <c r="IXK4" s="80"/>
      <c r="IXL4" s="80"/>
      <c r="IXM4" s="80"/>
      <c r="IXN4" s="80"/>
      <c r="IXO4" s="80"/>
      <c r="IXP4" s="80"/>
      <c r="IXQ4" s="80"/>
      <c r="IXR4" s="80"/>
      <c r="IXS4" s="80"/>
      <c r="IXT4" s="80"/>
      <c r="IXU4" s="80"/>
      <c r="IXV4" s="80"/>
      <c r="IXW4" s="80"/>
      <c r="IXX4" s="80"/>
      <c r="IXY4" s="80"/>
      <c r="IXZ4" s="80"/>
      <c r="IYA4" s="80"/>
      <c r="IYB4" s="80"/>
      <c r="IYC4" s="80"/>
      <c r="IYD4" s="80"/>
      <c r="IYE4" s="80"/>
      <c r="IYF4" s="80"/>
      <c r="IYG4" s="80"/>
      <c r="IYH4" s="80"/>
      <c r="IYI4" s="80"/>
      <c r="IYJ4" s="80"/>
      <c r="IYK4" s="80"/>
      <c r="IYL4" s="80"/>
      <c r="IYM4" s="80"/>
      <c r="IYN4" s="80"/>
      <c r="IYO4" s="80"/>
      <c r="IYP4" s="80"/>
      <c r="IYQ4" s="80"/>
      <c r="IYR4" s="80"/>
      <c r="IYS4" s="80"/>
      <c r="IYT4" s="80"/>
      <c r="IYU4" s="80"/>
      <c r="IYV4" s="80"/>
      <c r="IYW4" s="80"/>
      <c r="IYX4" s="80"/>
      <c r="IYY4" s="80"/>
      <c r="IYZ4" s="80"/>
      <c r="IZA4" s="80"/>
      <c r="IZB4" s="80"/>
      <c r="IZC4" s="80"/>
      <c r="IZD4" s="80"/>
      <c r="IZE4" s="80"/>
      <c r="IZF4" s="80"/>
      <c r="IZG4" s="80"/>
      <c r="IZH4" s="80"/>
      <c r="IZI4" s="80"/>
      <c r="IZJ4" s="80"/>
      <c r="IZK4" s="80"/>
      <c r="IZL4" s="80"/>
      <c r="IZM4" s="80"/>
      <c r="IZN4" s="80"/>
      <c r="IZO4" s="80"/>
      <c r="IZP4" s="80"/>
      <c r="IZQ4" s="80"/>
      <c r="IZR4" s="80"/>
      <c r="IZS4" s="80"/>
      <c r="IZT4" s="80"/>
      <c r="IZU4" s="80"/>
      <c r="IZV4" s="80"/>
      <c r="IZW4" s="80"/>
      <c r="IZX4" s="80"/>
      <c r="IZY4" s="80"/>
      <c r="IZZ4" s="80"/>
      <c r="JAA4" s="80"/>
      <c r="JAB4" s="80"/>
      <c r="JAC4" s="80"/>
      <c r="JAD4" s="80"/>
      <c r="JAE4" s="80"/>
      <c r="JAF4" s="80"/>
      <c r="JAG4" s="80"/>
      <c r="JAH4" s="80"/>
      <c r="JAI4" s="80"/>
      <c r="JAJ4" s="80"/>
      <c r="JAK4" s="80"/>
      <c r="JAL4" s="80"/>
      <c r="JAM4" s="80"/>
      <c r="JAN4" s="80"/>
      <c r="JAO4" s="80"/>
      <c r="JAP4" s="80"/>
      <c r="JAQ4" s="80"/>
      <c r="JAR4" s="80"/>
      <c r="JAS4" s="80"/>
      <c r="JAT4" s="80"/>
      <c r="JAU4" s="80"/>
      <c r="JAV4" s="80"/>
      <c r="JAW4" s="80"/>
      <c r="JAX4" s="80"/>
      <c r="JAY4" s="80"/>
      <c r="JAZ4" s="80"/>
      <c r="JBA4" s="80"/>
      <c r="JBB4" s="80"/>
      <c r="JBC4" s="80"/>
      <c r="JBD4" s="80"/>
      <c r="JBE4" s="80"/>
      <c r="JBF4" s="80"/>
      <c r="JBG4" s="80"/>
      <c r="JBH4" s="80"/>
      <c r="JBI4" s="80"/>
      <c r="JBJ4" s="80"/>
      <c r="JBK4" s="80"/>
      <c r="JBL4" s="80"/>
      <c r="JBM4" s="80"/>
      <c r="JBN4" s="80"/>
      <c r="JBO4" s="80"/>
      <c r="JBP4" s="80"/>
      <c r="JBQ4" s="80"/>
      <c r="JBR4" s="80"/>
      <c r="JBS4" s="80"/>
      <c r="JBT4" s="80"/>
      <c r="JBU4" s="80"/>
      <c r="JBV4" s="80"/>
      <c r="JBW4" s="80"/>
      <c r="JBX4" s="80"/>
      <c r="JBY4" s="80"/>
      <c r="JBZ4" s="80"/>
      <c r="JCA4" s="80"/>
      <c r="JCB4" s="80"/>
      <c r="JCC4" s="80"/>
      <c r="JCD4" s="80"/>
      <c r="JCE4" s="80"/>
      <c r="JCF4" s="80"/>
      <c r="JCG4" s="80"/>
      <c r="JCH4" s="80"/>
      <c r="JCI4" s="80"/>
      <c r="JCJ4" s="80"/>
      <c r="JCK4" s="80"/>
      <c r="JCL4" s="80"/>
      <c r="JCM4" s="80"/>
      <c r="JCN4" s="80"/>
      <c r="JCO4" s="80"/>
      <c r="JCP4" s="80"/>
      <c r="JCQ4" s="80"/>
      <c r="JCR4" s="80"/>
      <c r="JCS4" s="80"/>
      <c r="JCT4" s="80"/>
      <c r="JCU4" s="80"/>
      <c r="JCV4" s="80"/>
      <c r="JCW4" s="80"/>
      <c r="JCX4" s="80"/>
      <c r="JCY4" s="80"/>
      <c r="JCZ4" s="80"/>
      <c r="JDA4" s="80"/>
      <c r="JDB4" s="80"/>
      <c r="JDC4" s="80"/>
      <c r="JDD4" s="80"/>
      <c r="JDE4" s="80"/>
      <c r="JDF4" s="80"/>
      <c r="JDG4" s="80"/>
      <c r="JDH4" s="80"/>
      <c r="JDI4" s="80"/>
      <c r="JDJ4" s="80"/>
      <c r="JDK4" s="80"/>
      <c r="JDL4" s="80"/>
      <c r="JDM4" s="80"/>
      <c r="JDN4" s="80"/>
      <c r="JDO4" s="80"/>
      <c r="JDP4" s="80"/>
      <c r="JDQ4" s="80"/>
      <c r="JDR4" s="80"/>
      <c r="JDS4" s="80"/>
      <c r="JDT4" s="80"/>
      <c r="JDU4" s="80"/>
      <c r="JDV4" s="80"/>
      <c r="JDW4" s="80"/>
      <c r="JDX4" s="80"/>
      <c r="JDY4" s="80"/>
      <c r="JDZ4" s="80"/>
      <c r="JEA4" s="80"/>
      <c r="JEB4" s="80"/>
      <c r="JEC4" s="80"/>
      <c r="JED4" s="80"/>
      <c r="JEE4" s="80"/>
      <c r="JEF4" s="80"/>
      <c r="JEG4" s="80"/>
      <c r="JEH4" s="80"/>
      <c r="JEI4" s="80"/>
      <c r="JEJ4" s="80"/>
      <c r="JEK4" s="80"/>
      <c r="JEL4" s="80"/>
      <c r="JEM4" s="80"/>
      <c r="JEN4" s="80"/>
      <c r="JEO4" s="80"/>
      <c r="JEP4" s="80"/>
      <c r="JEQ4" s="80"/>
      <c r="JER4" s="80"/>
      <c r="JES4" s="80"/>
      <c r="JET4" s="80"/>
      <c r="JEU4" s="80"/>
      <c r="JEV4" s="80"/>
      <c r="JEW4" s="80"/>
      <c r="JEX4" s="80"/>
      <c r="JEY4" s="80"/>
      <c r="JEZ4" s="80"/>
      <c r="JFA4" s="80"/>
      <c r="JFB4" s="80"/>
      <c r="JFC4" s="80"/>
      <c r="JFD4" s="80"/>
      <c r="JFE4" s="80"/>
      <c r="JFF4" s="80"/>
      <c r="JFG4" s="80"/>
      <c r="JFH4" s="80"/>
      <c r="JFI4" s="80"/>
      <c r="JFJ4" s="80"/>
      <c r="JFK4" s="80"/>
      <c r="JFL4" s="80"/>
      <c r="JFM4" s="80"/>
      <c r="JFN4" s="80"/>
      <c r="JFO4" s="80"/>
      <c r="JFP4" s="80"/>
      <c r="JFQ4" s="80"/>
      <c r="JFR4" s="80"/>
      <c r="JFS4" s="80"/>
      <c r="JFT4" s="80"/>
      <c r="JFU4" s="80"/>
      <c r="JFV4" s="80"/>
      <c r="JFW4" s="80"/>
      <c r="JFX4" s="80"/>
      <c r="JFY4" s="80"/>
      <c r="JFZ4" s="80"/>
      <c r="JGA4" s="80"/>
      <c r="JGB4" s="80"/>
      <c r="JGC4" s="80"/>
      <c r="JGD4" s="80"/>
      <c r="JGE4" s="80"/>
      <c r="JGF4" s="80"/>
      <c r="JGG4" s="80"/>
      <c r="JGH4" s="80"/>
      <c r="JGI4" s="80"/>
      <c r="JGJ4" s="80"/>
      <c r="JGK4" s="80"/>
      <c r="JGL4" s="80"/>
      <c r="JGM4" s="80"/>
      <c r="JGN4" s="80"/>
      <c r="JGO4" s="80"/>
      <c r="JGP4" s="80"/>
      <c r="JGQ4" s="80"/>
      <c r="JGR4" s="80"/>
      <c r="JGS4" s="80"/>
      <c r="JGT4" s="80"/>
      <c r="JGU4" s="80"/>
      <c r="JGV4" s="80"/>
      <c r="JGW4" s="80"/>
      <c r="JGX4" s="80"/>
      <c r="JGY4" s="80"/>
      <c r="JGZ4" s="80"/>
      <c r="JHA4" s="80"/>
      <c r="JHB4" s="80"/>
      <c r="JHC4" s="80"/>
      <c r="JHD4" s="80"/>
      <c r="JHE4" s="80"/>
      <c r="JHF4" s="80"/>
      <c r="JHG4" s="80"/>
      <c r="JHH4" s="80"/>
      <c r="JHI4" s="80"/>
      <c r="JHJ4" s="80"/>
      <c r="JHK4" s="80"/>
      <c r="JHL4" s="80"/>
      <c r="JHM4" s="80"/>
      <c r="JHN4" s="80"/>
      <c r="JHO4" s="80"/>
      <c r="JHP4" s="80"/>
      <c r="JHQ4" s="80"/>
      <c r="JHR4" s="80"/>
      <c r="JHS4" s="80"/>
      <c r="JHT4" s="80"/>
      <c r="JHU4" s="80"/>
      <c r="JHV4" s="80"/>
      <c r="JHW4" s="80"/>
      <c r="JHX4" s="80"/>
      <c r="JHY4" s="80"/>
      <c r="JHZ4" s="80"/>
      <c r="JIA4" s="80"/>
      <c r="JIB4" s="80"/>
      <c r="JIC4" s="80"/>
      <c r="JID4" s="80"/>
      <c r="JIE4" s="80"/>
      <c r="JIF4" s="80"/>
      <c r="JIG4" s="80"/>
      <c r="JIH4" s="80"/>
      <c r="JII4" s="80"/>
      <c r="JIJ4" s="80"/>
      <c r="JIK4" s="80"/>
      <c r="JIL4" s="80"/>
      <c r="JIM4" s="80"/>
      <c r="JIN4" s="80"/>
      <c r="JIO4" s="80"/>
      <c r="JIP4" s="80"/>
      <c r="JIQ4" s="80"/>
      <c r="JIR4" s="80"/>
      <c r="JIS4" s="80"/>
      <c r="JIT4" s="80"/>
      <c r="JIU4" s="80"/>
      <c r="JIV4" s="80"/>
      <c r="JIW4" s="80"/>
      <c r="JIX4" s="80"/>
      <c r="JIY4" s="80"/>
      <c r="JIZ4" s="80"/>
      <c r="JJA4" s="80"/>
      <c r="JJB4" s="80"/>
      <c r="JJC4" s="80"/>
      <c r="JJD4" s="80"/>
      <c r="JJE4" s="80"/>
      <c r="JJF4" s="80"/>
      <c r="JJG4" s="80"/>
      <c r="JJH4" s="80"/>
      <c r="JJI4" s="80"/>
      <c r="JJJ4" s="80"/>
      <c r="JJK4" s="80"/>
      <c r="JJL4" s="80"/>
      <c r="JJM4" s="80"/>
      <c r="JJN4" s="80"/>
      <c r="JJO4" s="80"/>
      <c r="JJP4" s="80"/>
      <c r="JJQ4" s="80"/>
      <c r="JJR4" s="80"/>
      <c r="JJS4" s="80"/>
      <c r="JJT4" s="80"/>
      <c r="JJU4" s="80"/>
      <c r="JJV4" s="80"/>
      <c r="JJW4" s="80"/>
      <c r="JJX4" s="80"/>
      <c r="JJY4" s="80"/>
      <c r="JJZ4" s="80"/>
      <c r="JKA4" s="80"/>
      <c r="JKB4" s="80"/>
      <c r="JKC4" s="80"/>
      <c r="JKD4" s="80"/>
      <c r="JKE4" s="80"/>
      <c r="JKF4" s="80"/>
      <c r="JKG4" s="80"/>
      <c r="JKH4" s="80"/>
      <c r="JKI4" s="80"/>
      <c r="JKJ4" s="80"/>
      <c r="JKK4" s="80"/>
      <c r="JKL4" s="80"/>
      <c r="JKM4" s="80"/>
      <c r="JKN4" s="80"/>
      <c r="JKO4" s="80"/>
      <c r="JKP4" s="80"/>
      <c r="JKQ4" s="80"/>
      <c r="JKR4" s="80"/>
      <c r="JKS4" s="80"/>
      <c r="JKT4" s="80"/>
      <c r="JKU4" s="80"/>
      <c r="JKV4" s="80"/>
      <c r="JKW4" s="80"/>
      <c r="JKX4" s="80"/>
      <c r="JKY4" s="80"/>
      <c r="JKZ4" s="80"/>
      <c r="JLA4" s="80"/>
      <c r="JLB4" s="80"/>
      <c r="JLC4" s="80"/>
      <c r="JLD4" s="80"/>
      <c r="JLE4" s="80"/>
      <c r="JLF4" s="80"/>
      <c r="JLG4" s="80"/>
      <c r="JLH4" s="80"/>
      <c r="JLI4" s="80"/>
      <c r="JLJ4" s="80"/>
      <c r="JLK4" s="80"/>
      <c r="JLL4" s="80"/>
      <c r="JLM4" s="80"/>
      <c r="JLN4" s="80"/>
      <c r="JLO4" s="80"/>
      <c r="JLP4" s="80"/>
      <c r="JLQ4" s="80"/>
      <c r="JLR4" s="80"/>
      <c r="JLS4" s="80"/>
      <c r="JLT4" s="80"/>
      <c r="JLU4" s="80"/>
      <c r="JLV4" s="80"/>
      <c r="JLW4" s="80"/>
      <c r="JLX4" s="80"/>
      <c r="JLY4" s="80"/>
      <c r="JLZ4" s="80"/>
      <c r="JMA4" s="80"/>
      <c r="JMB4" s="80"/>
      <c r="JMC4" s="80"/>
      <c r="JMD4" s="80"/>
      <c r="JME4" s="80"/>
      <c r="JMF4" s="80"/>
      <c r="JMG4" s="80"/>
      <c r="JMH4" s="80"/>
      <c r="JMI4" s="80"/>
      <c r="JMJ4" s="80"/>
      <c r="JMK4" s="80"/>
      <c r="JML4" s="80"/>
      <c r="JMM4" s="80"/>
      <c r="JMN4" s="80"/>
      <c r="JMO4" s="80"/>
      <c r="JMP4" s="80"/>
      <c r="JMQ4" s="80"/>
      <c r="JMR4" s="80"/>
      <c r="JMS4" s="80"/>
      <c r="JMT4" s="80"/>
      <c r="JMU4" s="80"/>
      <c r="JMV4" s="80"/>
      <c r="JMW4" s="80"/>
      <c r="JMX4" s="80"/>
      <c r="JMY4" s="80"/>
      <c r="JMZ4" s="80"/>
      <c r="JNA4" s="80"/>
      <c r="JNB4" s="80"/>
      <c r="JNC4" s="80"/>
      <c r="JND4" s="80"/>
      <c r="JNE4" s="80"/>
      <c r="JNF4" s="80"/>
      <c r="JNG4" s="80"/>
      <c r="JNH4" s="80"/>
      <c r="JNI4" s="80"/>
      <c r="JNJ4" s="80"/>
      <c r="JNK4" s="80"/>
      <c r="JNL4" s="80"/>
      <c r="JNM4" s="80"/>
      <c r="JNN4" s="80"/>
      <c r="JNO4" s="80"/>
      <c r="JNP4" s="80"/>
      <c r="JNQ4" s="80"/>
      <c r="JNR4" s="80"/>
      <c r="JNS4" s="80"/>
      <c r="JNT4" s="80"/>
      <c r="JNU4" s="80"/>
      <c r="JNV4" s="80"/>
      <c r="JNW4" s="80"/>
      <c r="JNX4" s="80"/>
      <c r="JNY4" s="80"/>
      <c r="JNZ4" s="80"/>
      <c r="JOA4" s="80"/>
      <c r="JOB4" s="80"/>
      <c r="JOC4" s="80"/>
      <c r="JOD4" s="80"/>
      <c r="JOE4" s="80"/>
      <c r="JOF4" s="80"/>
      <c r="JOG4" s="80"/>
      <c r="JOH4" s="80"/>
      <c r="JOI4" s="80"/>
      <c r="JOJ4" s="80"/>
      <c r="JOK4" s="80"/>
      <c r="JOL4" s="80"/>
      <c r="JOM4" s="80"/>
      <c r="JON4" s="80"/>
      <c r="JOO4" s="80"/>
      <c r="JOP4" s="80"/>
      <c r="JOQ4" s="80"/>
      <c r="JOR4" s="80"/>
      <c r="JOS4" s="80"/>
      <c r="JOT4" s="80"/>
      <c r="JOU4" s="80"/>
      <c r="JOV4" s="80"/>
      <c r="JOW4" s="80"/>
      <c r="JOX4" s="80"/>
      <c r="JOY4" s="80"/>
      <c r="JOZ4" s="80"/>
      <c r="JPA4" s="80"/>
      <c r="JPB4" s="80"/>
      <c r="JPC4" s="80"/>
      <c r="JPD4" s="80"/>
      <c r="JPE4" s="80"/>
      <c r="JPF4" s="80"/>
      <c r="JPG4" s="80"/>
      <c r="JPH4" s="80"/>
      <c r="JPI4" s="80"/>
      <c r="JPJ4" s="80"/>
      <c r="JPK4" s="80"/>
      <c r="JPL4" s="80"/>
      <c r="JPM4" s="80"/>
      <c r="JPN4" s="80"/>
      <c r="JPO4" s="80"/>
      <c r="JPP4" s="80"/>
      <c r="JPQ4" s="80"/>
      <c r="JPR4" s="80"/>
      <c r="JPS4" s="80"/>
      <c r="JPT4" s="80"/>
      <c r="JPU4" s="80"/>
      <c r="JPV4" s="80"/>
      <c r="JPW4" s="80"/>
      <c r="JPX4" s="80"/>
      <c r="JPY4" s="80"/>
      <c r="JPZ4" s="80"/>
      <c r="JQA4" s="80"/>
      <c r="JQB4" s="80"/>
      <c r="JQC4" s="80"/>
      <c r="JQD4" s="80"/>
      <c r="JQE4" s="80"/>
      <c r="JQF4" s="80"/>
      <c r="JQG4" s="80"/>
      <c r="JQH4" s="80"/>
      <c r="JQI4" s="80"/>
      <c r="JQJ4" s="80"/>
      <c r="JQK4" s="80"/>
      <c r="JQL4" s="80"/>
      <c r="JQM4" s="80"/>
      <c r="JQN4" s="80"/>
      <c r="JQO4" s="80"/>
      <c r="JQP4" s="80"/>
      <c r="JQQ4" s="80"/>
      <c r="JQR4" s="80"/>
      <c r="JQS4" s="80"/>
      <c r="JQT4" s="80"/>
      <c r="JQU4" s="80"/>
      <c r="JQV4" s="80"/>
      <c r="JQW4" s="80"/>
      <c r="JQX4" s="80"/>
      <c r="JQY4" s="80"/>
      <c r="JQZ4" s="80"/>
      <c r="JRA4" s="80"/>
      <c r="JRB4" s="80"/>
      <c r="JRC4" s="80"/>
      <c r="JRD4" s="80"/>
      <c r="JRE4" s="80"/>
      <c r="JRF4" s="80"/>
      <c r="JRG4" s="80"/>
      <c r="JRH4" s="80"/>
      <c r="JRI4" s="80"/>
      <c r="JRJ4" s="80"/>
      <c r="JRK4" s="80"/>
      <c r="JRL4" s="80"/>
      <c r="JRM4" s="80"/>
      <c r="JRN4" s="80"/>
      <c r="JRO4" s="80"/>
      <c r="JRP4" s="80"/>
      <c r="JRQ4" s="80"/>
      <c r="JRR4" s="80"/>
      <c r="JRS4" s="80"/>
      <c r="JRT4" s="80"/>
      <c r="JRU4" s="80"/>
      <c r="JRV4" s="80"/>
      <c r="JRW4" s="80"/>
      <c r="JRX4" s="80"/>
      <c r="JRY4" s="80"/>
      <c r="JRZ4" s="80"/>
      <c r="JSA4" s="80"/>
      <c r="JSB4" s="80"/>
      <c r="JSC4" s="80"/>
      <c r="JSD4" s="80"/>
      <c r="JSE4" s="80"/>
      <c r="JSF4" s="80"/>
      <c r="JSG4" s="80"/>
      <c r="JSH4" s="80"/>
      <c r="JSI4" s="80"/>
      <c r="JSJ4" s="80"/>
      <c r="JSK4" s="80"/>
      <c r="JSL4" s="80"/>
      <c r="JSM4" s="80"/>
      <c r="JSN4" s="80"/>
      <c r="JSO4" s="80"/>
      <c r="JSP4" s="80"/>
      <c r="JSQ4" s="80"/>
      <c r="JSR4" s="80"/>
      <c r="JSS4" s="80"/>
      <c r="JST4" s="80"/>
      <c r="JSU4" s="80"/>
      <c r="JSV4" s="80"/>
      <c r="JSW4" s="80"/>
      <c r="JSX4" s="80"/>
      <c r="JSY4" s="80"/>
      <c r="JSZ4" s="80"/>
      <c r="JTA4" s="80"/>
      <c r="JTB4" s="80"/>
      <c r="JTC4" s="80"/>
      <c r="JTD4" s="80"/>
      <c r="JTE4" s="80"/>
      <c r="JTF4" s="80"/>
      <c r="JTG4" s="80"/>
      <c r="JTH4" s="80"/>
      <c r="JTI4" s="80"/>
      <c r="JTJ4" s="80"/>
      <c r="JTK4" s="80"/>
      <c r="JTL4" s="80"/>
      <c r="JTM4" s="80"/>
      <c r="JTN4" s="80"/>
      <c r="JTO4" s="80"/>
      <c r="JTP4" s="80"/>
      <c r="JTQ4" s="80"/>
      <c r="JTR4" s="80"/>
      <c r="JTS4" s="80"/>
      <c r="JTT4" s="80"/>
      <c r="JTU4" s="80"/>
      <c r="JTV4" s="80"/>
      <c r="JTW4" s="80"/>
      <c r="JTX4" s="80"/>
      <c r="JTY4" s="80"/>
      <c r="JTZ4" s="80"/>
      <c r="JUA4" s="80"/>
      <c r="JUB4" s="80"/>
      <c r="JUC4" s="80"/>
      <c r="JUD4" s="80"/>
      <c r="JUE4" s="80"/>
      <c r="JUF4" s="80"/>
      <c r="JUG4" s="80"/>
      <c r="JUH4" s="80"/>
      <c r="JUI4" s="80"/>
      <c r="JUJ4" s="80"/>
      <c r="JUK4" s="80"/>
      <c r="JUL4" s="80"/>
      <c r="JUM4" s="80"/>
      <c r="JUN4" s="80"/>
      <c r="JUO4" s="80"/>
      <c r="JUP4" s="80"/>
      <c r="JUQ4" s="80"/>
      <c r="JUR4" s="80"/>
      <c r="JUS4" s="80"/>
      <c r="JUT4" s="80"/>
      <c r="JUU4" s="80"/>
      <c r="JUV4" s="80"/>
      <c r="JUW4" s="80"/>
      <c r="JUX4" s="80"/>
      <c r="JUY4" s="80"/>
      <c r="JUZ4" s="80"/>
      <c r="JVA4" s="80"/>
      <c r="JVB4" s="80"/>
      <c r="JVC4" s="80"/>
      <c r="JVD4" s="80"/>
      <c r="JVE4" s="80"/>
      <c r="JVF4" s="80"/>
      <c r="JVG4" s="80"/>
      <c r="JVH4" s="80"/>
      <c r="JVI4" s="80"/>
      <c r="JVJ4" s="80"/>
      <c r="JVK4" s="80"/>
      <c r="JVL4" s="80"/>
      <c r="JVM4" s="80"/>
      <c r="JVN4" s="80"/>
      <c r="JVO4" s="80"/>
      <c r="JVP4" s="80"/>
      <c r="JVQ4" s="80"/>
      <c r="JVR4" s="80"/>
      <c r="JVS4" s="80"/>
      <c r="JVT4" s="80"/>
      <c r="JVU4" s="80"/>
      <c r="JVV4" s="80"/>
      <c r="JVW4" s="80"/>
      <c r="JVX4" s="80"/>
      <c r="JVY4" s="80"/>
      <c r="JVZ4" s="80"/>
      <c r="JWA4" s="80"/>
      <c r="JWB4" s="80"/>
      <c r="JWC4" s="80"/>
      <c r="JWD4" s="80"/>
      <c r="JWE4" s="80"/>
      <c r="JWF4" s="80"/>
      <c r="JWG4" s="80"/>
      <c r="JWH4" s="80"/>
      <c r="JWI4" s="80"/>
      <c r="JWJ4" s="80"/>
      <c r="JWK4" s="80"/>
      <c r="JWL4" s="80"/>
      <c r="JWM4" s="80"/>
      <c r="JWN4" s="80"/>
      <c r="JWO4" s="80"/>
      <c r="JWP4" s="80"/>
      <c r="JWQ4" s="80"/>
      <c r="JWR4" s="80"/>
      <c r="JWS4" s="80"/>
      <c r="JWT4" s="80"/>
      <c r="JWU4" s="80"/>
      <c r="JWV4" s="80"/>
      <c r="JWW4" s="80"/>
      <c r="JWX4" s="80"/>
      <c r="JWY4" s="80"/>
      <c r="JWZ4" s="80"/>
      <c r="JXA4" s="80"/>
      <c r="JXB4" s="80"/>
      <c r="JXC4" s="80"/>
      <c r="JXD4" s="80"/>
      <c r="JXE4" s="80"/>
      <c r="JXF4" s="80"/>
      <c r="JXG4" s="80"/>
      <c r="JXH4" s="80"/>
      <c r="JXI4" s="80"/>
      <c r="JXJ4" s="80"/>
      <c r="JXK4" s="80"/>
      <c r="JXL4" s="80"/>
      <c r="JXM4" s="80"/>
      <c r="JXN4" s="80"/>
      <c r="JXO4" s="80"/>
      <c r="JXP4" s="80"/>
      <c r="JXQ4" s="80"/>
      <c r="JXR4" s="80"/>
      <c r="JXS4" s="80"/>
      <c r="JXT4" s="80"/>
      <c r="JXU4" s="80"/>
      <c r="JXV4" s="80"/>
      <c r="JXW4" s="80"/>
      <c r="JXX4" s="80"/>
      <c r="JXY4" s="80"/>
      <c r="JXZ4" s="80"/>
      <c r="JYA4" s="80"/>
      <c r="JYB4" s="80"/>
      <c r="JYC4" s="80"/>
      <c r="JYD4" s="80"/>
      <c r="JYE4" s="80"/>
      <c r="JYF4" s="80"/>
      <c r="JYG4" s="80"/>
      <c r="JYH4" s="80"/>
      <c r="JYI4" s="80"/>
      <c r="JYJ4" s="80"/>
      <c r="JYK4" s="80"/>
      <c r="JYL4" s="80"/>
      <c r="JYM4" s="80"/>
      <c r="JYN4" s="80"/>
      <c r="JYO4" s="80"/>
      <c r="JYP4" s="80"/>
      <c r="JYQ4" s="80"/>
      <c r="JYR4" s="80"/>
      <c r="JYS4" s="80"/>
      <c r="JYT4" s="80"/>
      <c r="JYU4" s="80"/>
      <c r="JYV4" s="80"/>
      <c r="JYW4" s="80"/>
      <c r="JYX4" s="80"/>
      <c r="JYY4" s="80"/>
      <c r="JYZ4" s="80"/>
      <c r="JZA4" s="80"/>
      <c r="JZB4" s="80"/>
      <c r="JZC4" s="80"/>
      <c r="JZD4" s="80"/>
      <c r="JZE4" s="80"/>
      <c r="JZF4" s="80"/>
      <c r="JZG4" s="80"/>
      <c r="JZH4" s="80"/>
      <c r="JZI4" s="80"/>
      <c r="JZJ4" s="80"/>
      <c r="JZK4" s="80"/>
      <c r="JZL4" s="80"/>
      <c r="JZM4" s="80"/>
      <c r="JZN4" s="80"/>
      <c r="JZO4" s="80"/>
      <c r="JZP4" s="80"/>
      <c r="JZQ4" s="80"/>
      <c r="JZR4" s="80"/>
      <c r="JZS4" s="80"/>
      <c r="JZT4" s="80"/>
      <c r="JZU4" s="80"/>
      <c r="JZV4" s="80"/>
      <c r="JZW4" s="80"/>
      <c r="JZX4" s="80"/>
      <c r="JZY4" s="80"/>
      <c r="JZZ4" s="80"/>
      <c r="KAA4" s="80"/>
      <c r="KAB4" s="80"/>
      <c r="KAC4" s="80"/>
      <c r="KAD4" s="80"/>
      <c r="KAE4" s="80"/>
      <c r="KAF4" s="80"/>
      <c r="KAG4" s="80"/>
      <c r="KAH4" s="80"/>
      <c r="KAI4" s="80"/>
      <c r="KAJ4" s="80"/>
      <c r="KAK4" s="80"/>
      <c r="KAL4" s="80"/>
      <c r="KAM4" s="80"/>
      <c r="KAN4" s="80"/>
      <c r="KAO4" s="80"/>
      <c r="KAP4" s="80"/>
      <c r="KAQ4" s="80"/>
      <c r="KAR4" s="80"/>
      <c r="KAS4" s="80"/>
      <c r="KAT4" s="80"/>
      <c r="KAU4" s="80"/>
      <c r="KAV4" s="80"/>
      <c r="KAW4" s="80"/>
      <c r="KAX4" s="80"/>
      <c r="KAY4" s="80"/>
      <c r="KAZ4" s="80"/>
      <c r="KBA4" s="80"/>
      <c r="KBB4" s="80"/>
      <c r="KBC4" s="80"/>
      <c r="KBD4" s="80"/>
      <c r="KBE4" s="80"/>
      <c r="KBF4" s="80"/>
      <c r="KBG4" s="80"/>
      <c r="KBH4" s="80"/>
      <c r="KBI4" s="80"/>
      <c r="KBJ4" s="80"/>
      <c r="KBK4" s="80"/>
      <c r="KBL4" s="80"/>
      <c r="KBM4" s="80"/>
      <c r="KBN4" s="80"/>
      <c r="KBO4" s="80"/>
      <c r="KBP4" s="80"/>
      <c r="KBQ4" s="80"/>
      <c r="KBR4" s="80"/>
      <c r="KBS4" s="80"/>
      <c r="KBT4" s="80"/>
      <c r="KBU4" s="80"/>
      <c r="KBV4" s="80"/>
      <c r="KBW4" s="80"/>
      <c r="KBX4" s="80"/>
      <c r="KBY4" s="80"/>
      <c r="KBZ4" s="80"/>
      <c r="KCA4" s="80"/>
      <c r="KCB4" s="80"/>
      <c r="KCC4" s="80"/>
      <c r="KCD4" s="80"/>
      <c r="KCE4" s="80"/>
      <c r="KCF4" s="80"/>
      <c r="KCG4" s="80"/>
      <c r="KCH4" s="80"/>
      <c r="KCI4" s="80"/>
      <c r="KCJ4" s="80"/>
      <c r="KCK4" s="80"/>
      <c r="KCL4" s="80"/>
      <c r="KCM4" s="80"/>
      <c r="KCN4" s="80"/>
      <c r="KCO4" s="80"/>
      <c r="KCP4" s="80"/>
      <c r="KCQ4" s="80"/>
      <c r="KCR4" s="80"/>
      <c r="KCS4" s="80"/>
      <c r="KCT4" s="80"/>
      <c r="KCU4" s="80"/>
      <c r="KCV4" s="80"/>
      <c r="KCW4" s="80"/>
      <c r="KCX4" s="80"/>
      <c r="KCY4" s="80"/>
      <c r="KCZ4" s="80"/>
      <c r="KDA4" s="80"/>
      <c r="KDB4" s="80"/>
      <c r="KDC4" s="80"/>
      <c r="KDD4" s="80"/>
      <c r="KDE4" s="80"/>
      <c r="KDF4" s="80"/>
      <c r="KDG4" s="80"/>
      <c r="KDH4" s="80"/>
      <c r="KDI4" s="80"/>
      <c r="KDJ4" s="80"/>
      <c r="KDK4" s="80"/>
      <c r="KDL4" s="80"/>
      <c r="KDM4" s="80"/>
      <c r="KDN4" s="80"/>
      <c r="KDO4" s="80"/>
      <c r="KDP4" s="80"/>
      <c r="KDQ4" s="80"/>
      <c r="KDR4" s="80"/>
      <c r="KDS4" s="80"/>
      <c r="KDT4" s="80"/>
      <c r="KDU4" s="80"/>
      <c r="KDV4" s="80"/>
      <c r="KDW4" s="80"/>
      <c r="KDX4" s="80"/>
      <c r="KDY4" s="80"/>
      <c r="KDZ4" s="80"/>
      <c r="KEA4" s="80"/>
      <c r="KEB4" s="80"/>
      <c r="KEC4" s="80"/>
      <c r="KED4" s="80"/>
      <c r="KEE4" s="80"/>
      <c r="KEF4" s="80"/>
      <c r="KEG4" s="80"/>
      <c r="KEH4" s="80"/>
      <c r="KEI4" s="80"/>
      <c r="KEJ4" s="80"/>
      <c r="KEK4" s="80"/>
      <c r="KEL4" s="80"/>
      <c r="KEM4" s="80"/>
      <c r="KEN4" s="80"/>
      <c r="KEO4" s="80"/>
      <c r="KEP4" s="80"/>
      <c r="KEQ4" s="80"/>
      <c r="KER4" s="80"/>
      <c r="KES4" s="80"/>
      <c r="KET4" s="80"/>
      <c r="KEU4" s="80"/>
      <c r="KEV4" s="80"/>
      <c r="KEW4" s="80"/>
      <c r="KEX4" s="80"/>
      <c r="KEY4" s="80"/>
      <c r="KEZ4" s="80"/>
      <c r="KFA4" s="80"/>
      <c r="KFB4" s="80"/>
      <c r="KFC4" s="80"/>
      <c r="KFD4" s="80"/>
      <c r="KFE4" s="80"/>
      <c r="KFF4" s="80"/>
      <c r="KFG4" s="80"/>
      <c r="KFH4" s="80"/>
      <c r="KFI4" s="80"/>
      <c r="KFJ4" s="80"/>
      <c r="KFK4" s="80"/>
      <c r="KFL4" s="80"/>
      <c r="KFM4" s="80"/>
      <c r="KFN4" s="80"/>
      <c r="KFO4" s="80"/>
      <c r="KFP4" s="80"/>
      <c r="KFQ4" s="80"/>
      <c r="KFR4" s="80"/>
      <c r="KFS4" s="80"/>
      <c r="KFT4" s="80"/>
      <c r="KFU4" s="80"/>
      <c r="KFV4" s="80"/>
      <c r="KFW4" s="80"/>
      <c r="KFX4" s="80"/>
      <c r="KFY4" s="80"/>
      <c r="KFZ4" s="80"/>
      <c r="KGA4" s="80"/>
      <c r="KGB4" s="80"/>
      <c r="KGC4" s="80"/>
      <c r="KGD4" s="80"/>
      <c r="KGE4" s="80"/>
      <c r="KGF4" s="80"/>
      <c r="KGG4" s="80"/>
      <c r="KGH4" s="80"/>
      <c r="KGI4" s="80"/>
      <c r="KGJ4" s="80"/>
      <c r="KGK4" s="80"/>
      <c r="KGL4" s="80"/>
      <c r="KGM4" s="80"/>
      <c r="KGN4" s="80"/>
      <c r="KGO4" s="80"/>
      <c r="KGP4" s="80"/>
      <c r="KGQ4" s="80"/>
      <c r="KGR4" s="80"/>
      <c r="KGS4" s="80"/>
      <c r="KGT4" s="80"/>
      <c r="KGU4" s="80"/>
      <c r="KGV4" s="80"/>
      <c r="KGW4" s="80"/>
      <c r="KGX4" s="80"/>
      <c r="KGY4" s="80"/>
      <c r="KGZ4" s="80"/>
      <c r="KHA4" s="80"/>
      <c r="KHB4" s="80"/>
      <c r="KHC4" s="80"/>
      <c r="KHD4" s="80"/>
      <c r="KHE4" s="80"/>
      <c r="KHF4" s="80"/>
      <c r="KHG4" s="80"/>
      <c r="KHH4" s="80"/>
      <c r="KHI4" s="80"/>
      <c r="KHJ4" s="80"/>
      <c r="KHK4" s="80"/>
      <c r="KHL4" s="80"/>
      <c r="KHM4" s="80"/>
      <c r="KHN4" s="80"/>
      <c r="KHO4" s="80"/>
      <c r="KHP4" s="80"/>
      <c r="KHQ4" s="80"/>
      <c r="KHR4" s="80"/>
      <c r="KHS4" s="80"/>
      <c r="KHT4" s="80"/>
      <c r="KHU4" s="80"/>
      <c r="KHV4" s="80"/>
      <c r="KHW4" s="80"/>
      <c r="KHX4" s="80"/>
      <c r="KHY4" s="80"/>
      <c r="KHZ4" s="80"/>
      <c r="KIA4" s="80"/>
      <c r="KIB4" s="80"/>
      <c r="KIC4" s="80"/>
      <c r="KID4" s="80"/>
      <c r="KIE4" s="80"/>
      <c r="KIF4" s="80"/>
      <c r="KIG4" s="80"/>
      <c r="KIH4" s="80"/>
      <c r="KII4" s="80"/>
      <c r="KIJ4" s="80"/>
      <c r="KIK4" s="80"/>
      <c r="KIL4" s="80"/>
      <c r="KIM4" s="80"/>
      <c r="KIN4" s="80"/>
      <c r="KIO4" s="80"/>
      <c r="KIP4" s="80"/>
      <c r="KIQ4" s="80"/>
      <c r="KIR4" s="80"/>
      <c r="KIS4" s="80"/>
      <c r="KIT4" s="80"/>
      <c r="KIU4" s="80"/>
      <c r="KIV4" s="80"/>
      <c r="KIW4" s="80"/>
      <c r="KIX4" s="80"/>
      <c r="KIY4" s="80"/>
      <c r="KIZ4" s="80"/>
      <c r="KJA4" s="80"/>
      <c r="KJB4" s="80"/>
      <c r="KJC4" s="80"/>
      <c r="KJD4" s="80"/>
      <c r="KJE4" s="80"/>
      <c r="KJF4" s="80"/>
      <c r="KJG4" s="80"/>
      <c r="KJH4" s="80"/>
      <c r="KJI4" s="80"/>
      <c r="KJJ4" s="80"/>
      <c r="KJK4" s="80"/>
      <c r="KJL4" s="80"/>
      <c r="KJM4" s="80"/>
      <c r="KJN4" s="80"/>
      <c r="KJO4" s="80"/>
      <c r="KJP4" s="80"/>
      <c r="KJQ4" s="80"/>
      <c r="KJR4" s="80"/>
      <c r="KJS4" s="80"/>
      <c r="KJT4" s="80"/>
      <c r="KJU4" s="80"/>
      <c r="KJV4" s="80"/>
      <c r="KJW4" s="80"/>
      <c r="KJX4" s="80"/>
      <c r="KJY4" s="80"/>
      <c r="KJZ4" s="80"/>
      <c r="KKA4" s="80"/>
      <c r="KKB4" s="80"/>
      <c r="KKC4" s="80"/>
      <c r="KKD4" s="80"/>
      <c r="KKE4" s="80"/>
      <c r="KKF4" s="80"/>
      <c r="KKG4" s="80"/>
      <c r="KKH4" s="80"/>
      <c r="KKI4" s="80"/>
      <c r="KKJ4" s="80"/>
      <c r="KKK4" s="80"/>
      <c r="KKL4" s="80"/>
      <c r="KKM4" s="80"/>
      <c r="KKN4" s="80"/>
      <c r="KKO4" s="80"/>
      <c r="KKP4" s="80"/>
      <c r="KKQ4" s="80"/>
      <c r="KKR4" s="80"/>
      <c r="KKS4" s="80"/>
      <c r="KKT4" s="80"/>
      <c r="KKU4" s="80"/>
      <c r="KKV4" s="80"/>
      <c r="KKW4" s="80"/>
      <c r="KKX4" s="80"/>
      <c r="KKY4" s="80"/>
      <c r="KKZ4" s="80"/>
      <c r="KLA4" s="80"/>
      <c r="KLB4" s="80"/>
      <c r="KLC4" s="80"/>
      <c r="KLD4" s="80"/>
      <c r="KLE4" s="80"/>
      <c r="KLF4" s="80"/>
      <c r="KLG4" s="80"/>
      <c r="KLH4" s="80"/>
      <c r="KLI4" s="80"/>
      <c r="KLJ4" s="80"/>
      <c r="KLK4" s="80"/>
      <c r="KLL4" s="80"/>
      <c r="KLM4" s="80"/>
      <c r="KLN4" s="80"/>
      <c r="KLO4" s="80"/>
      <c r="KLP4" s="80"/>
      <c r="KLQ4" s="80"/>
      <c r="KLR4" s="80"/>
      <c r="KLS4" s="80"/>
      <c r="KLT4" s="80"/>
      <c r="KLU4" s="80"/>
      <c r="KLV4" s="80"/>
      <c r="KLW4" s="80"/>
      <c r="KLX4" s="80"/>
      <c r="KLY4" s="80"/>
      <c r="KLZ4" s="80"/>
      <c r="KMA4" s="80"/>
      <c r="KMB4" s="80"/>
      <c r="KMC4" s="80"/>
      <c r="KMD4" s="80"/>
      <c r="KME4" s="80"/>
      <c r="KMF4" s="80"/>
      <c r="KMG4" s="80"/>
      <c r="KMH4" s="80"/>
      <c r="KMI4" s="80"/>
      <c r="KMJ4" s="80"/>
      <c r="KMK4" s="80"/>
      <c r="KML4" s="80"/>
      <c r="KMM4" s="80"/>
      <c r="KMN4" s="80"/>
      <c r="KMO4" s="80"/>
      <c r="KMP4" s="80"/>
      <c r="KMQ4" s="80"/>
      <c r="KMR4" s="80"/>
      <c r="KMS4" s="80"/>
      <c r="KMT4" s="80"/>
      <c r="KMU4" s="80"/>
      <c r="KMV4" s="80"/>
      <c r="KMW4" s="80"/>
      <c r="KMX4" s="80"/>
      <c r="KMY4" s="80"/>
      <c r="KMZ4" s="80"/>
      <c r="KNA4" s="80"/>
      <c r="KNB4" s="80"/>
      <c r="KNC4" s="80"/>
      <c r="KND4" s="80"/>
      <c r="KNE4" s="80"/>
      <c r="KNF4" s="80"/>
      <c r="KNG4" s="80"/>
      <c r="KNH4" s="80"/>
      <c r="KNI4" s="80"/>
      <c r="KNJ4" s="80"/>
      <c r="KNK4" s="80"/>
      <c r="KNL4" s="80"/>
      <c r="KNM4" s="80"/>
      <c r="KNN4" s="80"/>
      <c r="KNO4" s="80"/>
      <c r="KNP4" s="80"/>
      <c r="KNQ4" s="80"/>
      <c r="KNR4" s="80"/>
      <c r="KNS4" s="80"/>
      <c r="KNT4" s="80"/>
      <c r="KNU4" s="80"/>
      <c r="KNV4" s="80"/>
      <c r="KNW4" s="80"/>
      <c r="KNX4" s="80"/>
      <c r="KNY4" s="80"/>
      <c r="KNZ4" s="80"/>
      <c r="KOA4" s="80"/>
      <c r="KOB4" s="80"/>
      <c r="KOC4" s="80"/>
      <c r="KOD4" s="80"/>
      <c r="KOE4" s="80"/>
      <c r="KOF4" s="80"/>
      <c r="KOG4" s="80"/>
      <c r="KOH4" s="80"/>
      <c r="KOI4" s="80"/>
      <c r="KOJ4" s="80"/>
      <c r="KOK4" s="80"/>
      <c r="KOL4" s="80"/>
      <c r="KOM4" s="80"/>
      <c r="KON4" s="80"/>
      <c r="KOO4" s="80"/>
      <c r="KOP4" s="80"/>
      <c r="KOQ4" s="80"/>
      <c r="KOR4" s="80"/>
      <c r="KOS4" s="80"/>
      <c r="KOT4" s="80"/>
      <c r="KOU4" s="80"/>
      <c r="KOV4" s="80"/>
      <c r="KOW4" s="80"/>
      <c r="KOX4" s="80"/>
      <c r="KOY4" s="80"/>
      <c r="KOZ4" s="80"/>
      <c r="KPA4" s="80"/>
      <c r="KPB4" s="80"/>
      <c r="KPC4" s="80"/>
      <c r="KPD4" s="80"/>
      <c r="KPE4" s="80"/>
      <c r="KPF4" s="80"/>
      <c r="KPG4" s="80"/>
      <c r="KPH4" s="80"/>
      <c r="KPI4" s="80"/>
      <c r="KPJ4" s="80"/>
      <c r="KPK4" s="80"/>
      <c r="KPL4" s="80"/>
      <c r="KPM4" s="80"/>
      <c r="KPN4" s="80"/>
      <c r="KPO4" s="80"/>
      <c r="KPP4" s="80"/>
      <c r="KPQ4" s="80"/>
      <c r="KPR4" s="80"/>
      <c r="KPS4" s="80"/>
      <c r="KPT4" s="80"/>
      <c r="KPU4" s="80"/>
      <c r="KPV4" s="80"/>
      <c r="KPW4" s="80"/>
      <c r="KPX4" s="80"/>
      <c r="KPY4" s="80"/>
      <c r="KPZ4" s="80"/>
      <c r="KQA4" s="80"/>
      <c r="KQB4" s="80"/>
      <c r="KQC4" s="80"/>
      <c r="KQD4" s="80"/>
      <c r="KQE4" s="80"/>
      <c r="KQF4" s="80"/>
      <c r="KQG4" s="80"/>
      <c r="KQH4" s="80"/>
      <c r="KQI4" s="80"/>
      <c r="KQJ4" s="80"/>
      <c r="KQK4" s="80"/>
      <c r="KQL4" s="80"/>
      <c r="KQM4" s="80"/>
      <c r="KQN4" s="80"/>
      <c r="KQO4" s="80"/>
      <c r="KQP4" s="80"/>
      <c r="KQQ4" s="80"/>
      <c r="KQR4" s="80"/>
      <c r="KQS4" s="80"/>
      <c r="KQT4" s="80"/>
      <c r="KQU4" s="80"/>
      <c r="KQV4" s="80"/>
      <c r="KQW4" s="80"/>
      <c r="KQX4" s="80"/>
      <c r="KQY4" s="80"/>
      <c r="KQZ4" s="80"/>
      <c r="KRA4" s="80"/>
      <c r="KRB4" s="80"/>
      <c r="KRC4" s="80"/>
      <c r="KRD4" s="80"/>
      <c r="KRE4" s="80"/>
      <c r="KRF4" s="80"/>
      <c r="KRG4" s="80"/>
      <c r="KRH4" s="80"/>
      <c r="KRI4" s="80"/>
      <c r="KRJ4" s="80"/>
      <c r="KRK4" s="80"/>
      <c r="KRL4" s="80"/>
      <c r="KRM4" s="80"/>
      <c r="KRN4" s="80"/>
      <c r="KRO4" s="80"/>
      <c r="KRP4" s="80"/>
      <c r="KRQ4" s="80"/>
      <c r="KRR4" s="80"/>
      <c r="KRS4" s="80"/>
      <c r="KRT4" s="80"/>
      <c r="KRU4" s="80"/>
      <c r="KRV4" s="80"/>
      <c r="KRW4" s="80"/>
      <c r="KRX4" s="80"/>
      <c r="KRY4" s="80"/>
      <c r="KRZ4" s="80"/>
      <c r="KSA4" s="80"/>
      <c r="KSB4" s="80"/>
      <c r="KSC4" s="80"/>
      <c r="KSD4" s="80"/>
      <c r="KSE4" s="80"/>
      <c r="KSF4" s="80"/>
      <c r="KSG4" s="80"/>
      <c r="KSH4" s="80"/>
      <c r="KSI4" s="80"/>
      <c r="KSJ4" s="80"/>
      <c r="KSK4" s="80"/>
      <c r="KSL4" s="80"/>
      <c r="KSM4" s="80"/>
      <c r="KSN4" s="80"/>
      <c r="KSO4" s="80"/>
      <c r="KSP4" s="80"/>
      <c r="KSQ4" s="80"/>
      <c r="KSR4" s="80"/>
      <c r="KSS4" s="80"/>
      <c r="KST4" s="80"/>
      <c r="KSU4" s="80"/>
      <c r="KSV4" s="80"/>
      <c r="KSW4" s="80"/>
      <c r="KSX4" s="80"/>
      <c r="KSY4" s="80"/>
      <c r="KSZ4" s="80"/>
      <c r="KTA4" s="80"/>
      <c r="KTB4" s="80"/>
      <c r="KTC4" s="80"/>
      <c r="KTD4" s="80"/>
      <c r="KTE4" s="80"/>
      <c r="KTF4" s="80"/>
      <c r="KTG4" s="80"/>
      <c r="KTH4" s="80"/>
      <c r="KTI4" s="80"/>
      <c r="KTJ4" s="80"/>
      <c r="KTK4" s="80"/>
      <c r="KTL4" s="80"/>
      <c r="KTM4" s="80"/>
      <c r="KTN4" s="80"/>
      <c r="KTO4" s="80"/>
      <c r="KTP4" s="80"/>
      <c r="KTQ4" s="80"/>
      <c r="KTR4" s="80"/>
      <c r="KTS4" s="80"/>
      <c r="KTT4" s="80"/>
      <c r="KTU4" s="80"/>
      <c r="KTV4" s="80"/>
      <c r="KTW4" s="80"/>
      <c r="KTX4" s="80"/>
      <c r="KTY4" s="80"/>
      <c r="KTZ4" s="80"/>
      <c r="KUA4" s="80"/>
      <c r="KUB4" s="80"/>
      <c r="KUC4" s="80"/>
      <c r="KUD4" s="80"/>
      <c r="KUE4" s="80"/>
      <c r="KUF4" s="80"/>
      <c r="KUG4" s="80"/>
      <c r="KUH4" s="80"/>
      <c r="KUI4" s="80"/>
      <c r="KUJ4" s="80"/>
      <c r="KUK4" s="80"/>
      <c r="KUL4" s="80"/>
      <c r="KUM4" s="80"/>
      <c r="KUN4" s="80"/>
      <c r="KUO4" s="80"/>
      <c r="KUP4" s="80"/>
      <c r="KUQ4" s="80"/>
      <c r="KUR4" s="80"/>
      <c r="KUS4" s="80"/>
      <c r="KUT4" s="80"/>
      <c r="KUU4" s="80"/>
      <c r="KUV4" s="80"/>
      <c r="KUW4" s="80"/>
      <c r="KUX4" s="80"/>
      <c r="KUY4" s="80"/>
      <c r="KUZ4" s="80"/>
      <c r="KVA4" s="80"/>
      <c r="KVB4" s="80"/>
      <c r="KVC4" s="80"/>
      <c r="KVD4" s="80"/>
      <c r="KVE4" s="80"/>
      <c r="KVF4" s="80"/>
      <c r="KVG4" s="80"/>
      <c r="KVH4" s="80"/>
      <c r="KVI4" s="80"/>
      <c r="KVJ4" s="80"/>
      <c r="KVK4" s="80"/>
      <c r="KVL4" s="80"/>
      <c r="KVM4" s="80"/>
      <c r="KVN4" s="80"/>
      <c r="KVO4" s="80"/>
      <c r="KVP4" s="80"/>
      <c r="KVQ4" s="80"/>
      <c r="KVR4" s="80"/>
      <c r="KVS4" s="80"/>
      <c r="KVT4" s="80"/>
      <c r="KVU4" s="80"/>
      <c r="KVV4" s="80"/>
      <c r="KVW4" s="80"/>
      <c r="KVX4" s="80"/>
      <c r="KVY4" s="80"/>
      <c r="KVZ4" s="80"/>
      <c r="KWA4" s="80"/>
      <c r="KWB4" s="80"/>
      <c r="KWC4" s="80"/>
      <c r="KWD4" s="80"/>
      <c r="KWE4" s="80"/>
      <c r="KWF4" s="80"/>
      <c r="KWG4" s="80"/>
      <c r="KWH4" s="80"/>
      <c r="KWI4" s="80"/>
      <c r="KWJ4" s="80"/>
      <c r="KWK4" s="80"/>
      <c r="KWL4" s="80"/>
      <c r="KWM4" s="80"/>
      <c r="KWN4" s="80"/>
      <c r="KWO4" s="80"/>
      <c r="KWP4" s="80"/>
      <c r="KWQ4" s="80"/>
      <c r="KWR4" s="80"/>
      <c r="KWS4" s="80"/>
      <c r="KWT4" s="80"/>
      <c r="KWU4" s="80"/>
      <c r="KWV4" s="80"/>
      <c r="KWW4" s="80"/>
      <c r="KWX4" s="80"/>
      <c r="KWY4" s="80"/>
      <c r="KWZ4" s="80"/>
      <c r="KXA4" s="80"/>
      <c r="KXB4" s="80"/>
      <c r="KXC4" s="80"/>
      <c r="KXD4" s="80"/>
      <c r="KXE4" s="80"/>
      <c r="KXF4" s="80"/>
      <c r="KXG4" s="80"/>
      <c r="KXH4" s="80"/>
      <c r="KXI4" s="80"/>
      <c r="KXJ4" s="80"/>
      <c r="KXK4" s="80"/>
      <c r="KXL4" s="80"/>
      <c r="KXM4" s="80"/>
      <c r="KXN4" s="80"/>
      <c r="KXO4" s="80"/>
      <c r="KXP4" s="80"/>
      <c r="KXQ4" s="80"/>
      <c r="KXR4" s="80"/>
      <c r="KXS4" s="80"/>
      <c r="KXT4" s="80"/>
      <c r="KXU4" s="80"/>
      <c r="KXV4" s="80"/>
      <c r="KXW4" s="80"/>
      <c r="KXX4" s="80"/>
      <c r="KXY4" s="80"/>
      <c r="KXZ4" s="80"/>
      <c r="KYA4" s="80"/>
      <c r="KYB4" s="80"/>
      <c r="KYC4" s="80"/>
      <c r="KYD4" s="80"/>
      <c r="KYE4" s="80"/>
      <c r="KYF4" s="80"/>
      <c r="KYG4" s="80"/>
      <c r="KYH4" s="80"/>
      <c r="KYI4" s="80"/>
      <c r="KYJ4" s="80"/>
      <c r="KYK4" s="80"/>
      <c r="KYL4" s="80"/>
      <c r="KYM4" s="80"/>
      <c r="KYN4" s="80"/>
      <c r="KYO4" s="80"/>
      <c r="KYP4" s="80"/>
      <c r="KYQ4" s="80"/>
      <c r="KYR4" s="80"/>
      <c r="KYS4" s="80"/>
      <c r="KYT4" s="80"/>
      <c r="KYU4" s="80"/>
      <c r="KYV4" s="80"/>
      <c r="KYW4" s="80"/>
      <c r="KYX4" s="80"/>
      <c r="KYY4" s="80"/>
      <c r="KYZ4" s="80"/>
      <c r="KZA4" s="80"/>
      <c r="KZB4" s="80"/>
      <c r="KZC4" s="80"/>
      <c r="KZD4" s="80"/>
      <c r="KZE4" s="80"/>
      <c r="KZF4" s="80"/>
      <c r="KZG4" s="80"/>
      <c r="KZH4" s="80"/>
      <c r="KZI4" s="80"/>
      <c r="KZJ4" s="80"/>
      <c r="KZK4" s="80"/>
      <c r="KZL4" s="80"/>
      <c r="KZM4" s="80"/>
      <c r="KZN4" s="80"/>
      <c r="KZO4" s="80"/>
      <c r="KZP4" s="80"/>
      <c r="KZQ4" s="80"/>
      <c r="KZR4" s="80"/>
      <c r="KZS4" s="80"/>
      <c r="KZT4" s="80"/>
      <c r="KZU4" s="80"/>
      <c r="KZV4" s="80"/>
      <c r="KZW4" s="80"/>
      <c r="KZX4" s="80"/>
      <c r="KZY4" s="80"/>
      <c r="KZZ4" s="80"/>
      <c r="LAA4" s="80"/>
      <c r="LAB4" s="80"/>
      <c r="LAC4" s="80"/>
      <c r="LAD4" s="80"/>
      <c r="LAE4" s="80"/>
      <c r="LAF4" s="80"/>
      <c r="LAG4" s="80"/>
      <c r="LAH4" s="80"/>
      <c r="LAI4" s="80"/>
      <c r="LAJ4" s="80"/>
      <c r="LAK4" s="80"/>
      <c r="LAL4" s="80"/>
      <c r="LAM4" s="80"/>
      <c r="LAN4" s="80"/>
      <c r="LAO4" s="80"/>
      <c r="LAP4" s="80"/>
      <c r="LAQ4" s="80"/>
      <c r="LAR4" s="80"/>
      <c r="LAS4" s="80"/>
      <c r="LAT4" s="80"/>
      <c r="LAU4" s="80"/>
      <c r="LAV4" s="80"/>
      <c r="LAW4" s="80"/>
      <c r="LAX4" s="80"/>
      <c r="LAY4" s="80"/>
      <c r="LAZ4" s="80"/>
      <c r="LBA4" s="80"/>
      <c r="LBB4" s="80"/>
      <c r="LBC4" s="80"/>
      <c r="LBD4" s="80"/>
      <c r="LBE4" s="80"/>
      <c r="LBF4" s="80"/>
      <c r="LBG4" s="80"/>
      <c r="LBH4" s="80"/>
      <c r="LBI4" s="80"/>
      <c r="LBJ4" s="80"/>
      <c r="LBK4" s="80"/>
      <c r="LBL4" s="80"/>
      <c r="LBM4" s="80"/>
      <c r="LBN4" s="80"/>
      <c r="LBO4" s="80"/>
      <c r="LBP4" s="80"/>
      <c r="LBQ4" s="80"/>
      <c r="LBR4" s="80"/>
      <c r="LBS4" s="80"/>
      <c r="LBT4" s="80"/>
      <c r="LBU4" s="80"/>
      <c r="LBV4" s="80"/>
      <c r="LBW4" s="80"/>
      <c r="LBX4" s="80"/>
      <c r="LBY4" s="80"/>
      <c r="LBZ4" s="80"/>
      <c r="LCA4" s="80"/>
      <c r="LCB4" s="80"/>
      <c r="LCC4" s="80"/>
      <c r="LCD4" s="80"/>
      <c r="LCE4" s="80"/>
      <c r="LCF4" s="80"/>
      <c r="LCG4" s="80"/>
      <c r="LCH4" s="80"/>
      <c r="LCI4" s="80"/>
      <c r="LCJ4" s="80"/>
      <c r="LCK4" s="80"/>
      <c r="LCL4" s="80"/>
      <c r="LCM4" s="80"/>
      <c r="LCN4" s="80"/>
      <c r="LCO4" s="80"/>
      <c r="LCP4" s="80"/>
      <c r="LCQ4" s="80"/>
      <c r="LCR4" s="80"/>
      <c r="LCS4" s="80"/>
      <c r="LCT4" s="80"/>
      <c r="LCU4" s="80"/>
      <c r="LCV4" s="80"/>
      <c r="LCW4" s="80"/>
      <c r="LCX4" s="80"/>
      <c r="LCY4" s="80"/>
      <c r="LCZ4" s="80"/>
      <c r="LDA4" s="80"/>
      <c r="LDB4" s="80"/>
      <c r="LDC4" s="80"/>
      <c r="LDD4" s="80"/>
      <c r="LDE4" s="80"/>
      <c r="LDF4" s="80"/>
      <c r="LDG4" s="80"/>
      <c r="LDH4" s="80"/>
      <c r="LDI4" s="80"/>
      <c r="LDJ4" s="80"/>
      <c r="LDK4" s="80"/>
      <c r="LDL4" s="80"/>
      <c r="LDM4" s="80"/>
      <c r="LDN4" s="80"/>
      <c r="LDO4" s="80"/>
      <c r="LDP4" s="80"/>
      <c r="LDQ4" s="80"/>
      <c r="LDR4" s="80"/>
      <c r="LDS4" s="80"/>
      <c r="LDT4" s="80"/>
      <c r="LDU4" s="80"/>
      <c r="LDV4" s="80"/>
      <c r="LDW4" s="80"/>
      <c r="LDX4" s="80"/>
      <c r="LDY4" s="80"/>
      <c r="LDZ4" s="80"/>
      <c r="LEA4" s="80"/>
      <c r="LEB4" s="80"/>
      <c r="LEC4" s="80"/>
      <c r="LED4" s="80"/>
      <c r="LEE4" s="80"/>
      <c r="LEF4" s="80"/>
      <c r="LEG4" s="80"/>
      <c r="LEH4" s="80"/>
      <c r="LEI4" s="80"/>
      <c r="LEJ4" s="80"/>
      <c r="LEK4" s="80"/>
      <c r="LEL4" s="80"/>
      <c r="LEM4" s="80"/>
      <c r="LEN4" s="80"/>
      <c r="LEO4" s="80"/>
      <c r="LEP4" s="80"/>
      <c r="LEQ4" s="80"/>
      <c r="LER4" s="80"/>
      <c r="LES4" s="80"/>
      <c r="LET4" s="80"/>
      <c r="LEU4" s="80"/>
      <c r="LEV4" s="80"/>
      <c r="LEW4" s="80"/>
      <c r="LEX4" s="80"/>
      <c r="LEY4" s="80"/>
      <c r="LEZ4" s="80"/>
      <c r="LFA4" s="80"/>
      <c r="LFB4" s="80"/>
      <c r="LFC4" s="80"/>
      <c r="LFD4" s="80"/>
      <c r="LFE4" s="80"/>
      <c r="LFF4" s="80"/>
      <c r="LFG4" s="80"/>
      <c r="LFH4" s="80"/>
      <c r="LFI4" s="80"/>
      <c r="LFJ4" s="80"/>
      <c r="LFK4" s="80"/>
      <c r="LFL4" s="80"/>
      <c r="LFM4" s="80"/>
      <c r="LFN4" s="80"/>
      <c r="LFO4" s="80"/>
      <c r="LFP4" s="80"/>
      <c r="LFQ4" s="80"/>
      <c r="LFR4" s="80"/>
      <c r="LFS4" s="80"/>
      <c r="LFT4" s="80"/>
      <c r="LFU4" s="80"/>
      <c r="LFV4" s="80"/>
      <c r="LFW4" s="80"/>
      <c r="LFX4" s="80"/>
      <c r="LFY4" s="80"/>
      <c r="LFZ4" s="80"/>
      <c r="LGA4" s="80"/>
      <c r="LGB4" s="80"/>
      <c r="LGC4" s="80"/>
      <c r="LGD4" s="80"/>
      <c r="LGE4" s="80"/>
      <c r="LGF4" s="80"/>
      <c r="LGG4" s="80"/>
      <c r="LGH4" s="80"/>
      <c r="LGI4" s="80"/>
      <c r="LGJ4" s="80"/>
      <c r="LGK4" s="80"/>
      <c r="LGL4" s="80"/>
      <c r="LGM4" s="80"/>
      <c r="LGN4" s="80"/>
      <c r="LGO4" s="80"/>
      <c r="LGP4" s="80"/>
      <c r="LGQ4" s="80"/>
      <c r="LGR4" s="80"/>
      <c r="LGS4" s="80"/>
      <c r="LGT4" s="80"/>
      <c r="LGU4" s="80"/>
      <c r="LGV4" s="80"/>
      <c r="LGW4" s="80"/>
      <c r="LGX4" s="80"/>
      <c r="LGY4" s="80"/>
      <c r="LGZ4" s="80"/>
      <c r="LHA4" s="80"/>
      <c r="LHB4" s="80"/>
      <c r="LHC4" s="80"/>
      <c r="LHD4" s="80"/>
      <c r="LHE4" s="80"/>
      <c r="LHF4" s="80"/>
      <c r="LHG4" s="80"/>
      <c r="LHH4" s="80"/>
      <c r="LHI4" s="80"/>
      <c r="LHJ4" s="80"/>
      <c r="LHK4" s="80"/>
      <c r="LHL4" s="80"/>
      <c r="LHM4" s="80"/>
      <c r="LHN4" s="80"/>
      <c r="LHO4" s="80"/>
      <c r="LHP4" s="80"/>
      <c r="LHQ4" s="80"/>
      <c r="LHR4" s="80"/>
      <c r="LHS4" s="80"/>
      <c r="LHT4" s="80"/>
      <c r="LHU4" s="80"/>
      <c r="LHV4" s="80"/>
      <c r="LHW4" s="80"/>
      <c r="LHX4" s="80"/>
      <c r="LHY4" s="80"/>
      <c r="LHZ4" s="80"/>
      <c r="LIA4" s="80"/>
      <c r="LIB4" s="80"/>
      <c r="LIC4" s="80"/>
      <c r="LID4" s="80"/>
      <c r="LIE4" s="80"/>
      <c r="LIF4" s="80"/>
      <c r="LIG4" s="80"/>
      <c r="LIH4" s="80"/>
      <c r="LII4" s="80"/>
      <c r="LIJ4" s="80"/>
      <c r="LIK4" s="80"/>
      <c r="LIL4" s="80"/>
      <c r="LIM4" s="80"/>
      <c r="LIN4" s="80"/>
      <c r="LIO4" s="80"/>
      <c r="LIP4" s="80"/>
      <c r="LIQ4" s="80"/>
      <c r="LIR4" s="80"/>
      <c r="LIS4" s="80"/>
      <c r="LIT4" s="80"/>
      <c r="LIU4" s="80"/>
      <c r="LIV4" s="80"/>
      <c r="LIW4" s="80"/>
      <c r="LIX4" s="80"/>
      <c r="LIY4" s="80"/>
      <c r="LIZ4" s="80"/>
      <c r="LJA4" s="80"/>
      <c r="LJB4" s="80"/>
      <c r="LJC4" s="80"/>
      <c r="LJD4" s="80"/>
      <c r="LJE4" s="80"/>
      <c r="LJF4" s="80"/>
      <c r="LJG4" s="80"/>
      <c r="LJH4" s="80"/>
      <c r="LJI4" s="80"/>
      <c r="LJJ4" s="80"/>
      <c r="LJK4" s="80"/>
      <c r="LJL4" s="80"/>
      <c r="LJM4" s="80"/>
      <c r="LJN4" s="80"/>
      <c r="LJO4" s="80"/>
      <c r="LJP4" s="80"/>
      <c r="LJQ4" s="80"/>
      <c r="LJR4" s="80"/>
      <c r="LJS4" s="80"/>
      <c r="LJT4" s="80"/>
      <c r="LJU4" s="80"/>
      <c r="LJV4" s="80"/>
      <c r="LJW4" s="80"/>
      <c r="LJX4" s="80"/>
      <c r="LJY4" s="80"/>
      <c r="LJZ4" s="80"/>
      <c r="LKA4" s="80"/>
      <c r="LKB4" s="80"/>
      <c r="LKC4" s="80"/>
      <c r="LKD4" s="80"/>
      <c r="LKE4" s="80"/>
      <c r="LKF4" s="80"/>
      <c r="LKG4" s="80"/>
      <c r="LKH4" s="80"/>
      <c r="LKI4" s="80"/>
      <c r="LKJ4" s="80"/>
      <c r="LKK4" s="80"/>
      <c r="LKL4" s="80"/>
      <c r="LKM4" s="80"/>
      <c r="LKN4" s="80"/>
      <c r="LKO4" s="80"/>
      <c r="LKP4" s="80"/>
      <c r="LKQ4" s="80"/>
      <c r="LKR4" s="80"/>
      <c r="LKS4" s="80"/>
      <c r="LKT4" s="80"/>
      <c r="LKU4" s="80"/>
      <c r="LKV4" s="80"/>
      <c r="LKW4" s="80"/>
      <c r="LKX4" s="80"/>
      <c r="LKY4" s="80"/>
      <c r="LKZ4" s="80"/>
      <c r="LLA4" s="80"/>
      <c r="LLB4" s="80"/>
      <c r="LLC4" s="80"/>
      <c r="LLD4" s="80"/>
      <c r="LLE4" s="80"/>
      <c r="LLF4" s="80"/>
      <c r="LLG4" s="80"/>
      <c r="LLH4" s="80"/>
      <c r="LLI4" s="80"/>
      <c r="LLJ4" s="80"/>
      <c r="LLK4" s="80"/>
      <c r="LLL4" s="80"/>
      <c r="LLM4" s="80"/>
      <c r="LLN4" s="80"/>
      <c r="LLO4" s="80"/>
      <c r="LLP4" s="80"/>
      <c r="LLQ4" s="80"/>
      <c r="LLR4" s="80"/>
      <c r="LLS4" s="80"/>
      <c r="LLT4" s="80"/>
      <c r="LLU4" s="80"/>
      <c r="LLV4" s="80"/>
      <c r="LLW4" s="80"/>
      <c r="LLX4" s="80"/>
      <c r="LLY4" s="80"/>
      <c r="LLZ4" s="80"/>
      <c r="LMA4" s="80"/>
      <c r="LMB4" s="80"/>
      <c r="LMC4" s="80"/>
      <c r="LMD4" s="80"/>
      <c r="LME4" s="80"/>
      <c r="LMF4" s="80"/>
      <c r="LMG4" s="80"/>
      <c r="LMH4" s="80"/>
      <c r="LMI4" s="80"/>
      <c r="LMJ4" s="80"/>
      <c r="LMK4" s="80"/>
      <c r="LML4" s="80"/>
      <c r="LMM4" s="80"/>
      <c r="LMN4" s="80"/>
      <c r="LMO4" s="80"/>
      <c r="LMP4" s="80"/>
      <c r="LMQ4" s="80"/>
      <c r="LMR4" s="80"/>
      <c r="LMS4" s="80"/>
      <c r="LMT4" s="80"/>
      <c r="LMU4" s="80"/>
      <c r="LMV4" s="80"/>
      <c r="LMW4" s="80"/>
      <c r="LMX4" s="80"/>
      <c r="LMY4" s="80"/>
      <c r="LMZ4" s="80"/>
      <c r="LNA4" s="80"/>
      <c r="LNB4" s="80"/>
      <c r="LNC4" s="80"/>
      <c r="LND4" s="80"/>
      <c r="LNE4" s="80"/>
      <c r="LNF4" s="80"/>
      <c r="LNG4" s="80"/>
      <c r="LNH4" s="80"/>
      <c r="LNI4" s="80"/>
      <c r="LNJ4" s="80"/>
      <c r="LNK4" s="80"/>
      <c r="LNL4" s="80"/>
      <c r="LNM4" s="80"/>
      <c r="LNN4" s="80"/>
      <c r="LNO4" s="80"/>
      <c r="LNP4" s="80"/>
      <c r="LNQ4" s="80"/>
      <c r="LNR4" s="80"/>
      <c r="LNS4" s="80"/>
      <c r="LNT4" s="80"/>
      <c r="LNU4" s="80"/>
      <c r="LNV4" s="80"/>
      <c r="LNW4" s="80"/>
      <c r="LNX4" s="80"/>
      <c r="LNY4" s="80"/>
      <c r="LNZ4" s="80"/>
      <c r="LOA4" s="80"/>
      <c r="LOB4" s="80"/>
      <c r="LOC4" s="80"/>
      <c r="LOD4" s="80"/>
      <c r="LOE4" s="80"/>
      <c r="LOF4" s="80"/>
      <c r="LOG4" s="80"/>
      <c r="LOH4" s="80"/>
      <c r="LOI4" s="80"/>
      <c r="LOJ4" s="80"/>
      <c r="LOK4" s="80"/>
      <c r="LOL4" s="80"/>
      <c r="LOM4" s="80"/>
      <c r="LON4" s="80"/>
      <c r="LOO4" s="80"/>
      <c r="LOP4" s="80"/>
      <c r="LOQ4" s="80"/>
      <c r="LOR4" s="80"/>
      <c r="LOS4" s="80"/>
      <c r="LOT4" s="80"/>
      <c r="LOU4" s="80"/>
      <c r="LOV4" s="80"/>
      <c r="LOW4" s="80"/>
      <c r="LOX4" s="80"/>
      <c r="LOY4" s="80"/>
      <c r="LOZ4" s="80"/>
      <c r="LPA4" s="80"/>
      <c r="LPB4" s="80"/>
      <c r="LPC4" s="80"/>
      <c r="LPD4" s="80"/>
      <c r="LPE4" s="80"/>
      <c r="LPF4" s="80"/>
      <c r="LPG4" s="80"/>
      <c r="LPH4" s="80"/>
      <c r="LPI4" s="80"/>
      <c r="LPJ4" s="80"/>
      <c r="LPK4" s="80"/>
      <c r="LPL4" s="80"/>
      <c r="LPM4" s="80"/>
      <c r="LPN4" s="80"/>
      <c r="LPO4" s="80"/>
      <c r="LPP4" s="80"/>
      <c r="LPQ4" s="80"/>
      <c r="LPR4" s="80"/>
      <c r="LPS4" s="80"/>
      <c r="LPT4" s="80"/>
      <c r="LPU4" s="80"/>
      <c r="LPV4" s="80"/>
      <c r="LPW4" s="80"/>
      <c r="LPX4" s="80"/>
      <c r="LPY4" s="80"/>
      <c r="LPZ4" s="80"/>
      <c r="LQA4" s="80"/>
      <c r="LQB4" s="80"/>
      <c r="LQC4" s="80"/>
      <c r="LQD4" s="80"/>
      <c r="LQE4" s="80"/>
      <c r="LQF4" s="80"/>
      <c r="LQG4" s="80"/>
      <c r="LQH4" s="80"/>
      <c r="LQI4" s="80"/>
      <c r="LQJ4" s="80"/>
      <c r="LQK4" s="80"/>
      <c r="LQL4" s="80"/>
      <c r="LQM4" s="80"/>
      <c r="LQN4" s="80"/>
      <c r="LQO4" s="80"/>
      <c r="LQP4" s="80"/>
      <c r="LQQ4" s="80"/>
      <c r="LQR4" s="80"/>
      <c r="LQS4" s="80"/>
      <c r="LQT4" s="80"/>
      <c r="LQU4" s="80"/>
      <c r="LQV4" s="80"/>
      <c r="LQW4" s="80"/>
      <c r="LQX4" s="80"/>
      <c r="LQY4" s="80"/>
      <c r="LQZ4" s="80"/>
      <c r="LRA4" s="80"/>
      <c r="LRB4" s="80"/>
      <c r="LRC4" s="80"/>
      <c r="LRD4" s="80"/>
      <c r="LRE4" s="80"/>
      <c r="LRF4" s="80"/>
      <c r="LRG4" s="80"/>
      <c r="LRH4" s="80"/>
      <c r="LRI4" s="80"/>
      <c r="LRJ4" s="80"/>
      <c r="LRK4" s="80"/>
      <c r="LRL4" s="80"/>
      <c r="LRM4" s="80"/>
      <c r="LRN4" s="80"/>
      <c r="LRO4" s="80"/>
      <c r="LRP4" s="80"/>
      <c r="LRQ4" s="80"/>
      <c r="LRR4" s="80"/>
      <c r="LRS4" s="80"/>
      <c r="LRT4" s="80"/>
      <c r="LRU4" s="80"/>
      <c r="LRV4" s="80"/>
      <c r="LRW4" s="80"/>
      <c r="LRX4" s="80"/>
      <c r="LRY4" s="80"/>
      <c r="LRZ4" s="80"/>
      <c r="LSA4" s="80"/>
      <c r="LSB4" s="80"/>
      <c r="LSC4" s="80"/>
      <c r="LSD4" s="80"/>
      <c r="LSE4" s="80"/>
      <c r="LSF4" s="80"/>
      <c r="LSG4" s="80"/>
      <c r="LSH4" s="80"/>
      <c r="LSI4" s="80"/>
      <c r="LSJ4" s="80"/>
      <c r="LSK4" s="80"/>
      <c r="LSL4" s="80"/>
      <c r="LSM4" s="80"/>
      <c r="LSN4" s="80"/>
      <c r="LSO4" s="80"/>
      <c r="LSP4" s="80"/>
      <c r="LSQ4" s="80"/>
      <c r="LSR4" s="80"/>
      <c r="LSS4" s="80"/>
      <c r="LST4" s="80"/>
      <c r="LSU4" s="80"/>
      <c r="LSV4" s="80"/>
      <c r="LSW4" s="80"/>
      <c r="LSX4" s="80"/>
      <c r="LSY4" s="80"/>
      <c r="LSZ4" s="80"/>
      <c r="LTA4" s="80"/>
      <c r="LTB4" s="80"/>
      <c r="LTC4" s="80"/>
      <c r="LTD4" s="80"/>
      <c r="LTE4" s="80"/>
      <c r="LTF4" s="80"/>
      <c r="LTG4" s="80"/>
      <c r="LTH4" s="80"/>
      <c r="LTI4" s="80"/>
      <c r="LTJ4" s="80"/>
      <c r="LTK4" s="80"/>
      <c r="LTL4" s="80"/>
      <c r="LTM4" s="80"/>
      <c r="LTN4" s="80"/>
      <c r="LTO4" s="80"/>
      <c r="LTP4" s="80"/>
      <c r="LTQ4" s="80"/>
      <c r="LTR4" s="80"/>
      <c r="LTS4" s="80"/>
      <c r="LTT4" s="80"/>
      <c r="LTU4" s="80"/>
      <c r="LTV4" s="80"/>
      <c r="LTW4" s="80"/>
      <c r="LTX4" s="80"/>
      <c r="LTY4" s="80"/>
      <c r="LTZ4" s="80"/>
      <c r="LUA4" s="80"/>
      <c r="LUB4" s="80"/>
      <c r="LUC4" s="80"/>
      <c r="LUD4" s="80"/>
      <c r="LUE4" s="80"/>
      <c r="LUF4" s="80"/>
      <c r="LUG4" s="80"/>
      <c r="LUH4" s="80"/>
      <c r="LUI4" s="80"/>
      <c r="LUJ4" s="80"/>
      <c r="LUK4" s="80"/>
      <c r="LUL4" s="80"/>
      <c r="LUM4" s="80"/>
      <c r="LUN4" s="80"/>
      <c r="LUO4" s="80"/>
      <c r="LUP4" s="80"/>
      <c r="LUQ4" s="80"/>
      <c r="LUR4" s="80"/>
      <c r="LUS4" s="80"/>
      <c r="LUT4" s="80"/>
      <c r="LUU4" s="80"/>
      <c r="LUV4" s="80"/>
      <c r="LUW4" s="80"/>
      <c r="LUX4" s="80"/>
      <c r="LUY4" s="80"/>
      <c r="LUZ4" s="80"/>
      <c r="LVA4" s="80"/>
      <c r="LVB4" s="80"/>
      <c r="LVC4" s="80"/>
      <c r="LVD4" s="80"/>
      <c r="LVE4" s="80"/>
      <c r="LVF4" s="80"/>
      <c r="LVG4" s="80"/>
      <c r="LVH4" s="80"/>
      <c r="LVI4" s="80"/>
      <c r="LVJ4" s="80"/>
      <c r="LVK4" s="80"/>
      <c r="LVL4" s="80"/>
      <c r="LVM4" s="80"/>
      <c r="LVN4" s="80"/>
      <c r="LVO4" s="80"/>
      <c r="LVP4" s="80"/>
      <c r="LVQ4" s="80"/>
      <c r="LVR4" s="80"/>
      <c r="LVS4" s="80"/>
      <c r="LVT4" s="80"/>
      <c r="LVU4" s="80"/>
      <c r="LVV4" s="80"/>
      <c r="LVW4" s="80"/>
      <c r="LVX4" s="80"/>
      <c r="LVY4" s="80"/>
      <c r="LVZ4" s="80"/>
      <c r="LWA4" s="80"/>
      <c r="LWB4" s="80"/>
      <c r="LWC4" s="80"/>
      <c r="LWD4" s="80"/>
      <c r="LWE4" s="80"/>
      <c r="LWF4" s="80"/>
      <c r="LWG4" s="80"/>
      <c r="LWH4" s="80"/>
      <c r="LWI4" s="80"/>
      <c r="LWJ4" s="80"/>
      <c r="LWK4" s="80"/>
      <c r="LWL4" s="80"/>
      <c r="LWM4" s="80"/>
      <c r="LWN4" s="80"/>
      <c r="LWO4" s="80"/>
      <c r="LWP4" s="80"/>
      <c r="LWQ4" s="80"/>
      <c r="LWR4" s="80"/>
      <c r="LWS4" s="80"/>
      <c r="LWT4" s="80"/>
      <c r="LWU4" s="80"/>
      <c r="LWV4" s="80"/>
      <c r="LWW4" s="80"/>
      <c r="LWX4" s="80"/>
      <c r="LWY4" s="80"/>
      <c r="LWZ4" s="80"/>
      <c r="LXA4" s="80"/>
      <c r="LXB4" s="80"/>
      <c r="LXC4" s="80"/>
      <c r="LXD4" s="80"/>
      <c r="LXE4" s="80"/>
      <c r="LXF4" s="80"/>
      <c r="LXG4" s="80"/>
      <c r="LXH4" s="80"/>
      <c r="LXI4" s="80"/>
      <c r="LXJ4" s="80"/>
      <c r="LXK4" s="80"/>
      <c r="LXL4" s="80"/>
      <c r="LXM4" s="80"/>
      <c r="LXN4" s="80"/>
      <c r="LXO4" s="80"/>
      <c r="LXP4" s="80"/>
      <c r="LXQ4" s="80"/>
      <c r="LXR4" s="80"/>
      <c r="LXS4" s="80"/>
      <c r="LXT4" s="80"/>
      <c r="LXU4" s="80"/>
      <c r="LXV4" s="80"/>
      <c r="LXW4" s="80"/>
      <c r="LXX4" s="80"/>
      <c r="LXY4" s="80"/>
      <c r="LXZ4" s="80"/>
      <c r="LYA4" s="80"/>
      <c r="LYB4" s="80"/>
      <c r="LYC4" s="80"/>
      <c r="LYD4" s="80"/>
      <c r="LYE4" s="80"/>
      <c r="LYF4" s="80"/>
      <c r="LYG4" s="80"/>
      <c r="LYH4" s="80"/>
      <c r="LYI4" s="80"/>
      <c r="LYJ4" s="80"/>
      <c r="LYK4" s="80"/>
      <c r="LYL4" s="80"/>
      <c r="LYM4" s="80"/>
      <c r="LYN4" s="80"/>
      <c r="LYO4" s="80"/>
      <c r="LYP4" s="80"/>
      <c r="LYQ4" s="80"/>
      <c r="LYR4" s="80"/>
      <c r="LYS4" s="80"/>
      <c r="LYT4" s="80"/>
      <c r="LYU4" s="80"/>
      <c r="LYV4" s="80"/>
      <c r="LYW4" s="80"/>
      <c r="LYX4" s="80"/>
      <c r="LYY4" s="80"/>
      <c r="LYZ4" s="80"/>
      <c r="LZA4" s="80"/>
      <c r="LZB4" s="80"/>
      <c r="LZC4" s="80"/>
      <c r="LZD4" s="80"/>
      <c r="LZE4" s="80"/>
      <c r="LZF4" s="80"/>
      <c r="LZG4" s="80"/>
      <c r="LZH4" s="80"/>
      <c r="LZI4" s="80"/>
      <c r="LZJ4" s="80"/>
      <c r="LZK4" s="80"/>
      <c r="LZL4" s="80"/>
      <c r="LZM4" s="80"/>
      <c r="LZN4" s="80"/>
      <c r="LZO4" s="80"/>
      <c r="LZP4" s="80"/>
      <c r="LZQ4" s="80"/>
      <c r="LZR4" s="80"/>
      <c r="LZS4" s="80"/>
      <c r="LZT4" s="80"/>
      <c r="LZU4" s="80"/>
      <c r="LZV4" s="80"/>
      <c r="LZW4" s="80"/>
      <c r="LZX4" s="80"/>
      <c r="LZY4" s="80"/>
      <c r="LZZ4" s="80"/>
      <c r="MAA4" s="80"/>
      <c r="MAB4" s="80"/>
      <c r="MAC4" s="80"/>
      <c r="MAD4" s="80"/>
      <c r="MAE4" s="80"/>
      <c r="MAF4" s="80"/>
      <c r="MAG4" s="80"/>
      <c r="MAH4" s="80"/>
      <c r="MAI4" s="80"/>
      <c r="MAJ4" s="80"/>
      <c r="MAK4" s="80"/>
      <c r="MAL4" s="80"/>
      <c r="MAM4" s="80"/>
      <c r="MAN4" s="80"/>
      <c r="MAO4" s="80"/>
      <c r="MAP4" s="80"/>
      <c r="MAQ4" s="80"/>
      <c r="MAR4" s="80"/>
      <c r="MAS4" s="80"/>
      <c r="MAT4" s="80"/>
      <c r="MAU4" s="80"/>
      <c r="MAV4" s="80"/>
      <c r="MAW4" s="80"/>
      <c r="MAX4" s="80"/>
      <c r="MAY4" s="80"/>
      <c r="MAZ4" s="80"/>
      <c r="MBA4" s="80"/>
      <c r="MBB4" s="80"/>
      <c r="MBC4" s="80"/>
      <c r="MBD4" s="80"/>
      <c r="MBE4" s="80"/>
      <c r="MBF4" s="80"/>
      <c r="MBG4" s="80"/>
      <c r="MBH4" s="80"/>
      <c r="MBI4" s="80"/>
      <c r="MBJ4" s="80"/>
      <c r="MBK4" s="80"/>
      <c r="MBL4" s="80"/>
      <c r="MBM4" s="80"/>
      <c r="MBN4" s="80"/>
      <c r="MBO4" s="80"/>
      <c r="MBP4" s="80"/>
      <c r="MBQ4" s="80"/>
      <c r="MBR4" s="80"/>
      <c r="MBS4" s="80"/>
      <c r="MBT4" s="80"/>
      <c r="MBU4" s="80"/>
      <c r="MBV4" s="80"/>
      <c r="MBW4" s="80"/>
      <c r="MBX4" s="80"/>
      <c r="MBY4" s="80"/>
      <c r="MBZ4" s="80"/>
      <c r="MCA4" s="80"/>
      <c r="MCB4" s="80"/>
      <c r="MCC4" s="80"/>
      <c r="MCD4" s="80"/>
      <c r="MCE4" s="80"/>
      <c r="MCF4" s="80"/>
      <c r="MCG4" s="80"/>
      <c r="MCH4" s="80"/>
      <c r="MCI4" s="80"/>
      <c r="MCJ4" s="80"/>
      <c r="MCK4" s="80"/>
      <c r="MCL4" s="80"/>
      <c r="MCM4" s="80"/>
      <c r="MCN4" s="80"/>
      <c r="MCO4" s="80"/>
      <c r="MCP4" s="80"/>
      <c r="MCQ4" s="80"/>
      <c r="MCR4" s="80"/>
      <c r="MCS4" s="80"/>
      <c r="MCT4" s="80"/>
      <c r="MCU4" s="80"/>
      <c r="MCV4" s="80"/>
      <c r="MCW4" s="80"/>
      <c r="MCX4" s="80"/>
      <c r="MCY4" s="80"/>
      <c r="MCZ4" s="80"/>
      <c r="MDA4" s="80"/>
      <c r="MDB4" s="80"/>
      <c r="MDC4" s="80"/>
      <c r="MDD4" s="80"/>
      <c r="MDE4" s="80"/>
      <c r="MDF4" s="80"/>
      <c r="MDG4" s="80"/>
      <c r="MDH4" s="80"/>
      <c r="MDI4" s="80"/>
      <c r="MDJ4" s="80"/>
      <c r="MDK4" s="80"/>
      <c r="MDL4" s="80"/>
      <c r="MDM4" s="80"/>
      <c r="MDN4" s="80"/>
      <c r="MDO4" s="80"/>
      <c r="MDP4" s="80"/>
      <c r="MDQ4" s="80"/>
      <c r="MDR4" s="80"/>
      <c r="MDS4" s="80"/>
      <c r="MDT4" s="80"/>
      <c r="MDU4" s="80"/>
      <c r="MDV4" s="80"/>
      <c r="MDW4" s="80"/>
      <c r="MDX4" s="80"/>
      <c r="MDY4" s="80"/>
      <c r="MDZ4" s="80"/>
      <c r="MEA4" s="80"/>
      <c r="MEB4" s="80"/>
      <c r="MEC4" s="80"/>
      <c r="MED4" s="80"/>
      <c r="MEE4" s="80"/>
      <c r="MEF4" s="80"/>
      <c r="MEG4" s="80"/>
      <c r="MEH4" s="80"/>
      <c r="MEI4" s="80"/>
      <c r="MEJ4" s="80"/>
      <c r="MEK4" s="80"/>
      <c r="MEL4" s="80"/>
      <c r="MEM4" s="80"/>
      <c r="MEN4" s="80"/>
      <c r="MEO4" s="80"/>
      <c r="MEP4" s="80"/>
      <c r="MEQ4" s="80"/>
      <c r="MER4" s="80"/>
      <c r="MES4" s="80"/>
      <c r="MET4" s="80"/>
      <c r="MEU4" s="80"/>
      <c r="MEV4" s="80"/>
      <c r="MEW4" s="80"/>
      <c r="MEX4" s="80"/>
      <c r="MEY4" s="80"/>
      <c r="MEZ4" s="80"/>
      <c r="MFA4" s="80"/>
      <c r="MFB4" s="80"/>
      <c r="MFC4" s="80"/>
      <c r="MFD4" s="80"/>
      <c r="MFE4" s="80"/>
      <c r="MFF4" s="80"/>
      <c r="MFG4" s="80"/>
      <c r="MFH4" s="80"/>
      <c r="MFI4" s="80"/>
      <c r="MFJ4" s="80"/>
      <c r="MFK4" s="80"/>
      <c r="MFL4" s="80"/>
      <c r="MFM4" s="80"/>
      <c r="MFN4" s="80"/>
      <c r="MFO4" s="80"/>
      <c r="MFP4" s="80"/>
      <c r="MFQ4" s="80"/>
      <c r="MFR4" s="80"/>
      <c r="MFS4" s="80"/>
      <c r="MFT4" s="80"/>
      <c r="MFU4" s="80"/>
      <c r="MFV4" s="80"/>
      <c r="MFW4" s="80"/>
      <c r="MFX4" s="80"/>
      <c r="MFY4" s="80"/>
      <c r="MFZ4" s="80"/>
      <c r="MGA4" s="80"/>
      <c r="MGB4" s="80"/>
      <c r="MGC4" s="80"/>
      <c r="MGD4" s="80"/>
      <c r="MGE4" s="80"/>
      <c r="MGF4" s="80"/>
      <c r="MGG4" s="80"/>
      <c r="MGH4" s="80"/>
      <c r="MGI4" s="80"/>
      <c r="MGJ4" s="80"/>
      <c r="MGK4" s="80"/>
      <c r="MGL4" s="80"/>
      <c r="MGM4" s="80"/>
      <c r="MGN4" s="80"/>
      <c r="MGO4" s="80"/>
      <c r="MGP4" s="80"/>
      <c r="MGQ4" s="80"/>
      <c r="MGR4" s="80"/>
      <c r="MGS4" s="80"/>
      <c r="MGT4" s="80"/>
      <c r="MGU4" s="80"/>
      <c r="MGV4" s="80"/>
      <c r="MGW4" s="80"/>
      <c r="MGX4" s="80"/>
      <c r="MGY4" s="80"/>
      <c r="MGZ4" s="80"/>
      <c r="MHA4" s="80"/>
      <c r="MHB4" s="80"/>
      <c r="MHC4" s="80"/>
      <c r="MHD4" s="80"/>
      <c r="MHE4" s="80"/>
      <c r="MHF4" s="80"/>
      <c r="MHG4" s="80"/>
      <c r="MHH4" s="80"/>
      <c r="MHI4" s="80"/>
      <c r="MHJ4" s="80"/>
      <c r="MHK4" s="80"/>
      <c r="MHL4" s="80"/>
      <c r="MHM4" s="80"/>
      <c r="MHN4" s="80"/>
      <c r="MHO4" s="80"/>
      <c r="MHP4" s="80"/>
      <c r="MHQ4" s="80"/>
      <c r="MHR4" s="80"/>
      <c r="MHS4" s="80"/>
      <c r="MHT4" s="80"/>
      <c r="MHU4" s="80"/>
      <c r="MHV4" s="80"/>
      <c r="MHW4" s="80"/>
      <c r="MHX4" s="80"/>
      <c r="MHY4" s="80"/>
      <c r="MHZ4" s="80"/>
      <c r="MIA4" s="80"/>
      <c r="MIB4" s="80"/>
      <c r="MIC4" s="80"/>
      <c r="MID4" s="80"/>
      <c r="MIE4" s="80"/>
      <c r="MIF4" s="80"/>
      <c r="MIG4" s="80"/>
      <c r="MIH4" s="80"/>
      <c r="MII4" s="80"/>
      <c r="MIJ4" s="80"/>
      <c r="MIK4" s="80"/>
      <c r="MIL4" s="80"/>
      <c r="MIM4" s="80"/>
      <c r="MIN4" s="80"/>
      <c r="MIO4" s="80"/>
      <c r="MIP4" s="80"/>
      <c r="MIQ4" s="80"/>
      <c r="MIR4" s="80"/>
      <c r="MIS4" s="80"/>
      <c r="MIT4" s="80"/>
      <c r="MIU4" s="80"/>
      <c r="MIV4" s="80"/>
      <c r="MIW4" s="80"/>
      <c r="MIX4" s="80"/>
      <c r="MIY4" s="80"/>
      <c r="MIZ4" s="80"/>
      <c r="MJA4" s="80"/>
      <c r="MJB4" s="80"/>
      <c r="MJC4" s="80"/>
      <c r="MJD4" s="80"/>
      <c r="MJE4" s="80"/>
      <c r="MJF4" s="80"/>
      <c r="MJG4" s="80"/>
      <c r="MJH4" s="80"/>
      <c r="MJI4" s="80"/>
      <c r="MJJ4" s="80"/>
      <c r="MJK4" s="80"/>
      <c r="MJL4" s="80"/>
      <c r="MJM4" s="80"/>
      <c r="MJN4" s="80"/>
      <c r="MJO4" s="80"/>
      <c r="MJP4" s="80"/>
      <c r="MJQ4" s="80"/>
      <c r="MJR4" s="80"/>
      <c r="MJS4" s="80"/>
      <c r="MJT4" s="80"/>
      <c r="MJU4" s="80"/>
      <c r="MJV4" s="80"/>
      <c r="MJW4" s="80"/>
      <c r="MJX4" s="80"/>
      <c r="MJY4" s="80"/>
      <c r="MJZ4" s="80"/>
      <c r="MKA4" s="80"/>
      <c r="MKB4" s="80"/>
      <c r="MKC4" s="80"/>
      <c r="MKD4" s="80"/>
      <c r="MKE4" s="80"/>
      <c r="MKF4" s="80"/>
      <c r="MKG4" s="80"/>
      <c r="MKH4" s="80"/>
      <c r="MKI4" s="80"/>
      <c r="MKJ4" s="80"/>
      <c r="MKK4" s="80"/>
      <c r="MKL4" s="80"/>
      <c r="MKM4" s="80"/>
      <c r="MKN4" s="80"/>
      <c r="MKO4" s="80"/>
      <c r="MKP4" s="80"/>
      <c r="MKQ4" s="80"/>
      <c r="MKR4" s="80"/>
      <c r="MKS4" s="80"/>
      <c r="MKT4" s="80"/>
      <c r="MKU4" s="80"/>
      <c r="MKV4" s="80"/>
      <c r="MKW4" s="80"/>
      <c r="MKX4" s="80"/>
      <c r="MKY4" s="80"/>
      <c r="MKZ4" s="80"/>
      <c r="MLA4" s="80"/>
      <c r="MLB4" s="80"/>
      <c r="MLC4" s="80"/>
      <c r="MLD4" s="80"/>
      <c r="MLE4" s="80"/>
      <c r="MLF4" s="80"/>
      <c r="MLG4" s="80"/>
      <c r="MLH4" s="80"/>
      <c r="MLI4" s="80"/>
      <c r="MLJ4" s="80"/>
      <c r="MLK4" s="80"/>
      <c r="MLL4" s="80"/>
      <c r="MLM4" s="80"/>
      <c r="MLN4" s="80"/>
      <c r="MLO4" s="80"/>
      <c r="MLP4" s="80"/>
      <c r="MLQ4" s="80"/>
      <c r="MLR4" s="80"/>
      <c r="MLS4" s="80"/>
      <c r="MLT4" s="80"/>
      <c r="MLU4" s="80"/>
      <c r="MLV4" s="80"/>
      <c r="MLW4" s="80"/>
      <c r="MLX4" s="80"/>
      <c r="MLY4" s="80"/>
      <c r="MLZ4" s="80"/>
      <c r="MMA4" s="80"/>
      <c r="MMB4" s="80"/>
      <c r="MMC4" s="80"/>
      <c r="MMD4" s="80"/>
      <c r="MME4" s="80"/>
      <c r="MMF4" s="80"/>
      <c r="MMG4" s="80"/>
      <c r="MMH4" s="80"/>
      <c r="MMI4" s="80"/>
      <c r="MMJ4" s="80"/>
      <c r="MMK4" s="80"/>
      <c r="MML4" s="80"/>
      <c r="MMM4" s="80"/>
      <c r="MMN4" s="80"/>
      <c r="MMO4" s="80"/>
      <c r="MMP4" s="80"/>
      <c r="MMQ4" s="80"/>
      <c r="MMR4" s="80"/>
      <c r="MMS4" s="80"/>
      <c r="MMT4" s="80"/>
      <c r="MMU4" s="80"/>
      <c r="MMV4" s="80"/>
      <c r="MMW4" s="80"/>
      <c r="MMX4" s="80"/>
      <c r="MMY4" s="80"/>
      <c r="MMZ4" s="80"/>
      <c r="MNA4" s="80"/>
      <c r="MNB4" s="80"/>
      <c r="MNC4" s="80"/>
      <c r="MND4" s="80"/>
      <c r="MNE4" s="80"/>
      <c r="MNF4" s="80"/>
      <c r="MNG4" s="80"/>
      <c r="MNH4" s="80"/>
      <c r="MNI4" s="80"/>
      <c r="MNJ4" s="80"/>
      <c r="MNK4" s="80"/>
      <c r="MNL4" s="80"/>
      <c r="MNM4" s="80"/>
      <c r="MNN4" s="80"/>
      <c r="MNO4" s="80"/>
      <c r="MNP4" s="80"/>
      <c r="MNQ4" s="80"/>
      <c r="MNR4" s="80"/>
      <c r="MNS4" s="80"/>
      <c r="MNT4" s="80"/>
      <c r="MNU4" s="80"/>
      <c r="MNV4" s="80"/>
      <c r="MNW4" s="80"/>
      <c r="MNX4" s="80"/>
      <c r="MNY4" s="80"/>
      <c r="MNZ4" s="80"/>
      <c r="MOA4" s="80"/>
      <c r="MOB4" s="80"/>
      <c r="MOC4" s="80"/>
      <c r="MOD4" s="80"/>
      <c r="MOE4" s="80"/>
      <c r="MOF4" s="80"/>
      <c r="MOG4" s="80"/>
      <c r="MOH4" s="80"/>
      <c r="MOI4" s="80"/>
      <c r="MOJ4" s="80"/>
      <c r="MOK4" s="80"/>
      <c r="MOL4" s="80"/>
      <c r="MOM4" s="80"/>
      <c r="MON4" s="80"/>
      <c r="MOO4" s="80"/>
      <c r="MOP4" s="80"/>
      <c r="MOQ4" s="80"/>
      <c r="MOR4" s="80"/>
      <c r="MOS4" s="80"/>
      <c r="MOT4" s="80"/>
      <c r="MOU4" s="80"/>
      <c r="MOV4" s="80"/>
      <c r="MOW4" s="80"/>
      <c r="MOX4" s="80"/>
      <c r="MOY4" s="80"/>
      <c r="MOZ4" s="80"/>
      <c r="MPA4" s="80"/>
      <c r="MPB4" s="80"/>
      <c r="MPC4" s="80"/>
      <c r="MPD4" s="80"/>
      <c r="MPE4" s="80"/>
      <c r="MPF4" s="80"/>
      <c r="MPG4" s="80"/>
      <c r="MPH4" s="80"/>
      <c r="MPI4" s="80"/>
      <c r="MPJ4" s="80"/>
      <c r="MPK4" s="80"/>
      <c r="MPL4" s="80"/>
      <c r="MPM4" s="80"/>
      <c r="MPN4" s="80"/>
      <c r="MPO4" s="80"/>
      <c r="MPP4" s="80"/>
      <c r="MPQ4" s="80"/>
      <c r="MPR4" s="80"/>
      <c r="MPS4" s="80"/>
      <c r="MPT4" s="80"/>
      <c r="MPU4" s="80"/>
      <c r="MPV4" s="80"/>
      <c r="MPW4" s="80"/>
      <c r="MPX4" s="80"/>
      <c r="MPY4" s="80"/>
      <c r="MPZ4" s="80"/>
      <c r="MQA4" s="80"/>
      <c r="MQB4" s="80"/>
      <c r="MQC4" s="80"/>
      <c r="MQD4" s="80"/>
      <c r="MQE4" s="80"/>
      <c r="MQF4" s="80"/>
      <c r="MQG4" s="80"/>
      <c r="MQH4" s="80"/>
      <c r="MQI4" s="80"/>
      <c r="MQJ4" s="80"/>
      <c r="MQK4" s="80"/>
      <c r="MQL4" s="80"/>
      <c r="MQM4" s="80"/>
      <c r="MQN4" s="80"/>
      <c r="MQO4" s="80"/>
      <c r="MQP4" s="80"/>
      <c r="MQQ4" s="80"/>
      <c r="MQR4" s="80"/>
      <c r="MQS4" s="80"/>
      <c r="MQT4" s="80"/>
      <c r="MQU4" s="80"/>
      <c r="MQV4" s="80"/>
      <c r="MQW4" s="80"/>
      <c r="MQX4" s="80"/>
      <c r="MQY4" s="80"/>
      <c r="MQZ4" s="80"/>
      <c r="MRA4" s="80"/>
      <c r="MRB4" s="80"/>
      <c r="MRC4" s="80"/>
      <c r="MRD4" s="80"/>
      <c r="MRE4" s="80"/>
      <c r="MRF4" s="80"/>
      <c r="MRG4" s="80"/>
      <c r="MRH4" s="80"/>
      <c r="MRI4" s="80"/>
      <c r="MRJ4" s="80"/>
      <c r="MRK4" s="80"/>
      <c r="MRL4" s="80"/>
      <c r="MRM4" s="80"/>
      <c r="MRN4" s="80"/>
      <c r="MRO4" s="80"/>
      <c r="MRP4" s="80"/>
      <c r="MRQ4" s="80"/>
      <c r="MRR4" s="80"/>
      <c r="MRS4" s="80"/>
      <c r="MRT4" s="80"/>
      <c r="MRU4" s="80"/>
      <c r="MRV4" s="80"/>
      <c r="MRW4" s="80"/>
      <c r="MRX4" s="80"/>
      <c r="MRY4" s="80"/>
      <c r="MRZ4" s="80"/>
      <c r="MSA4" s="80"/>
      <c r="MSB4" s="80"/>
      <c r="MSC4" s="80"/>
      <c r="MSD4" s="80"/>
      <c r="MSE4" s="80"/>
      <c r="MSF4" s="80"/>
      <c r="MSG4" s="80"/>
      <c r="MSH4" s="80"/>
      <c r="MSI4" s="80"/>
      <c r="MSJ4" s="80"/>
      <c r="MSK4" s="80"/>
      <c r="MSL4" s="80"/>
      <c r="MSM4" s="80"/>
      <c r="MSN4" s="80"/>
      <c r="MSO4" s="80"/>
      <c r="MSP4" s="80"/>
      <c r="MSQ4" s="80"/>
      <c r="MSR4" s="80"/>
      <c r="MSS4" s="80"/>
      <c r="MST4" s="80"/>
      <c r="MSU4" s="80"/>
      <c r="MSV4" s="80"/>
      <c r="MSW4" s="80"/>
      <c r="MSX4" s="80"/>
      <c r="MSY4" s="80"/>
      <c r="MSZ4" s="80"/>
      <c r="MTA4" s="80"/>
      <c r="MTB4" s="80"/>
      <c r="MTC4" s="80"/>
      <c r="MTD4" s="80"/>
      <c r="MTE4" s="80"/>
      <c r="MTF4" s="80"/>
      <c r="MTG4" s="80"/>
      <c r="MTH4" s="80"/>
      <c r="MTI4" s="80"/>
      <c r="MTJ4" s="80"/>
      <c r="MTK4" s="80"/>
      <c r="MTL4" s="80"/>
      <c r="MTM4" s="80"/>
      <c r="MTN4" s="80"/>
      <c r="MTO4" s="80"/>
      <c r="MTP4" s="80"/>
      <c r="MTQ4" s="80"/>
      <c r="MTR4" s="80"/>
      <c r="MTS4" s="80"/>
      <c r="MTT4" s="80"/>
      <c r="MTU4" s="80"/>
      <c r="MTV4" s="80"/>
      <c r="MTW4" s="80"/>
      <c r="MTX4" s="80"/>
      <c r="MTY4" s="80"/>
      <c r="MTZ4" s="80"/>
      <c r="MUA4" s="80"/>
      <c r="MUB4" s="80"/>
      <c r="MUC4" s="80"/>
      <c r="MUD4" s="80"/>
      <c r="MUE4" s="80"/>
      <c r="MUF4" s="80"/>
      <c r="MUG4" s="80"/>
      <c r="MUH4" s="80"/>
      <c r="MUI4" s="80"/>
      <c r="MUJ4" s="80"/>
      <c r="MUK4" s="80"/>
      <c r="MUL4" s="80"/>
      <c r="MUM4" s="80"/>
      <c r="MUN4" s="80"/>
      <c r="MUO4" s="80"/>
      <c r="MUP4" s="80"/>
      <c r="MUQ4" s="80"/>
      <c r="MUR4" s="80"/>
      <c r="MUS4" s="80"/>
      <c r="MUT4" s="80"/>
      <c r="MUU4" s="80"/>
      <c r="MUV4" s="80"/>
      <c r="MUW4" s="80"/>
      <c r="MUX4" s="80"/>
      <c r="MUY4" s="80"/>
      <c r="MUZ4" s="80"/>
      <c r="MVA4" s="80"/>
      <c r="MVB4" s="80"/>
      <c r="MVC4" s="80"/>
      <c r="MVD4" s="80"/>
      <c r="MVE4" s="80"/>
      <c r="MVF4" s="80"/>
      <c r="MVG4" s="80"/>
      <c r="MVH4" s="80"/>
      <c r="MVI4" s="80"/>
      <c r="MVJ4" s="80"/>
      <c r="MVK4" s="80"/>
      <c r="MVL4" s="80"/>
      <c r="MVM4" s="80"/>
      <c r="MVN4" s="80"/>
      <c r="MVO4" s="80"/>
      <c r="MVP4" s="80"/>
      <c r="MVQ4" s="80"/>
      <c r="MVR4" s="80"/>
      <c r="MVS4" s="80"/>
      <c r="MVT4" s="80"/>
      <c r="MVU4" s="80"/>
      <c r="MVV4" s="80"/>
      <c r="MVW4" s="80"/>
      <c r="MVX4" s="80"/>
      <c r="MVY4" s="80"/>
      <c r="MVZ4" s="80"/>
      <c r="MWA4" s="80"/>
      <c r="MWB4" s="80"/>
      <c r="MWC4" s="80"/>
      <c r="MWD4" s="80"/>
      <c r="MWE4" s="80"/>
      <c r="MWF4" s="80"/>
      <c r="MWG4" s="80"/>
      <c r="MWH4" s="80"/>
      <c r="MWI4" s="80"/>
      <c r="MWJ4" s="80"/>
      <c r="MWK4" s="80"/>
      <c r="MWL4" s="80"/>
      <c r="MWM4" s="80"/>
      <c r="MWN4" s="80"/>
      <c r="MWO4" s="80"/>
      <c r="MWP4" s="80"/>
      <c r="MWQ4" s="80"/>
      <c r="MWR4" s="80"/>
      <c r="MWS4" s="80"/>
      <c r="MWT4" s="80"/>
      <c r="MWU4" s="80"/>
      <c r="MWV4" s="80"/>
      <c r="MWW4" s="80"/>
      <c r="MWX4" s="80"/>
      <c r="MWY4" s="80"/>
      <c r="MWZ4" s="80"/>
      <c r="MXA4" s="80"/>
      <c r="MXB4" s="80"/>
      <c r="MXC4" s="80"/>
      <c r="MXD4" s="80"/>
      <c r="MXE4" s="80"/>
      <c r="MXF4" s="80"/>
      <c r="MXG4" s="80"/>
      <c r="MXH4" s="80"/>
      <c r="MXI4" s="80"/>
      <c r="MXJ4" s="80"/>
      <c r="MXK4" s="80"/>
      <c r="MXL4" s="80"/>
      <c r="MXM4" s="80"/>
      <c r="MXN4" s="80"/>
      <c r="MXO4" s="80"/>
      <c r="MXP4" s="80"/>
      <c r="MXQ4" s="80"/>
      <c r="MXR4" s="80"/>
      <c r="MXS4" s="80"/>
      <c r="MXT4" s="80"/>
      <c r="MXU4" s="80"/>
      <c r="MXV4" s="80"/>
      <c r="MXW4" s="80"/>
      <c r="MXX4" s="80"/>
      <c r="MXY4" s="80"/>
      <c r="MXZ4" s="80"/>
      <c r="MYA4" s="80"/>
      <c r="MYB4" s="80"/>
      <c r="MYC4" s="80"/>
      <c r="MYD4" s="80"/>
      <c r="MYE4" s="80"/>
      <c r="MYF4" s="80"/>
      <c r="MYG4" s="80"/>
      <c r="MYH4" s="80"/>
      <c r="MYI4" s="80"/>
      <c r="MYJ4" s="80"/>
      <c r="MYK4" s="80"/>
      <c r="MYL4" s="80"/>
      <c r="MYM4" s="80"/>
      <c r="MYN4" s="80"/>
      <c r="MYO4" s="80"/>
      <c r="MYP4" s="80"/>
      <c r="MYQ4" s="80"/>
      <c r="MYR4" s="80"/>
      <c r="MYS4" s="80"/>
      <c r="MYT4" s="80"/>
      <c r="MYU4" s="80"/>
      <c r="MYV4" s="80"/>
      <c r="MYW4" s="80"/>
      <c r="MYX4" s="80"/>
      <c r="MYY4" s="80"/>
      <c r="MYZ4" s="80"/>
      <c r="MZA4" s="80"/>
      <c r="MZB4" s="80"/>
      <c r="MZC4" s="80"/>
      <c r="MZD4" s="80"/>
      <c r="MZE4" s="80"/>
      <c r="MZF4" s="80"/>
      <c r="MZG4" s="80"/>
      <c r="MZH4" s="80"/>
      <c r="MZI4" s="80"/>
      <c r="MZJ4" s="80"/>
      <c r="MZK4" s="80"/>
      <c r="MZL4" s="80"/>
      <c r="MZM4" s="80"/>
      <c r="MZN4" s="80"/>
      <c r="MZO4" s="80"/>
      <c r="MZP4" s="80"/>
      <c r="MZQ4" s="80"/>
      <c r="MZR4" s="80"/>
      <c r="MZS4" s="80"/>
      <c r="MZT4" s="80"/>
      <c r="MZU4" s="80"/>
      <c r="MZV4" s="80"/>
      <c r="MZW4" s="80"/>
      <c r="MZX4" s="80"/>
      <c r="MZY4" s="80"/>
      <c r="MZZ4" s="80"/>
      <c r="NAA4" s="80"/>
      <c r="NAB4" s="80"/>
      <c r="NAC4" s="80"/>
      <c r="NAD4" s="80"/>
      <c r="NAE4" s="80"/>
      <c r="NAF4" s="80"/>
      <c r="NAG4" s="80"/>
      <c r="NAH4" s="80"/>
      <c r="NAI4" s="80"/>
      <c r="NAJ4" s="80"/>
      <c r="NAK4" s="80"/>
      <c r="NAL4" s="80"/>
      <c r="NAM4" s="80"/>
      <c r="NAN4" s="80"/>
      <c r="NAO4" s="80"/>
      <c r="NAP4" s="80"/>
      <c r="NAQ4" s="80"/>
      <c r="NAR4" s="80"/>
      <c r="NAS4" s="80"/>
      <c r="NAT4" s="80"/>
      <c r="NAU4" s="80"/>
      <c r="NAV4" s="80"/>
      <c r="NAW4" s="80"/>
      <c r="NAX4" s="80"/>
      <c r="NAY4" s="80"/>
      <c r="NAZ4" s="80"/>
      <c r="NBA4" s="80"/>
      <c r="NBB4" s="80"/>
      <c r="NBC4" s="80"/>
      <c r="NBD4" s="80"/>
      <c r="NBE4" s="80"/>
      <c r="NBF4" s="80"/>
      <c r="NBG4" s="80"/>
      <c r="NBH4" s="80"/>
      <c r="NBI4" s="80"/>
      <c r="NBJ4" s="80"/>
      <c r="NBK4" s="80"/>
      <c r="NBL4" s="80"/>
      <c r="NBM4" s="80"/>
      <c r="NBN4" s="80"/>
      <c r="NBO4" s="80"/>
      <c r="NBP4" s="80"/>
      <c r="NBQ4" s="80"/>
      <c r="NBR4" s="80"/>
      <c r="NBS4" s="80"/>
      <c r="NBT4" s="80"/>
      <c r="NBU4" s="80"/>
      <c r="NBV4" s="80"/>
      <c r="NBW4" s="80"/>
      <c r="NBX4" s="80"/>
      <c r="NBY4" s="80"/>
      <c r="NBZ4" s="80"/>
      <c r="NCA4" s="80"/>
      <c r="NCB4" s="80"/>
      <c r="NCC4" s="80"/>
      <c r="NCD4" s="80"/>
      <c r="NCE4" s="80"/>
      <c r="NCF4" s="80"/>
      <c r="NCG4" s="80"/>
      <c r="NCH4" s="80"/>
      <c r="NCI4" s="80"/>
      <c r="NCJ4" s="80"/>
      <c r="NCK4" s="80"/>
      <c r="NCL4" s="80"/>
      <c r="NCM4" s="80"/>
      <c r="NCN4" s="80"/>
      <c r="NCO4" s="80"/>
      <c r="NCP4" s="80"/>
      <c r="NCQ4" s="80"/>
      <c r="NCR4" s="80"/>
      <c r="NCS4" s="80"/>
      <c r="NCT4" s="80"/>
      <c r="NCU4" s="80"/>
      <c r="NCV4" s="80"/>
      <c r="NCW4" s="80"/>
      <c r="NCX4" s="80"/>
      <c r="NCY4" s="80"/>
      <c r="NCZ4" s="80"/>
      <c r="NDA4" s="80"/>
      <c r="NDB4" s="80"/>
      <c r="NDC4" s="80"/>
      <c r="NDD4" s="80"/>
      <c r="NDE4" s="80"/>
      <c r="NDF4" s="80"/>
      <c r="NDG4" s="80"/>
      <c r="NDH4" s="80"/>
      <c r="NDI4" s="80"/>
      <c r="NDJ4" s="80"/>
      <c r="NDK4" s="80"/>
      <c r="NDL4" s="80"/>
      <c r="NDM4" s="80"/>
      <c r="NDN4" s="80"/>
      <c r="NDO4" s="80"/>
      <c r="NDP4" s="80"/>
      <c r="NDQ4" s="80"/>
      <c r="NDR4" s="80"/>
      <c r="NDS4" s="80"/>
      <c r="NDT4" s="80"/>
      <c r="NDU4" s="80"/>
      <c r="NDV4" s="80"/>
      <c r="NDW4" s="80"/>
      <c r="NDX4" s="80"/>
      <c r="NDY4" s="80"/>
      <c r="NDZ4" s="80"/>
      <c r="NEA4" s="80"/>
      <c r="NEB4" s="80"/>
      <c r="NEC4" s="80"/>
      <c r="NED4" s="80"/>
      <c r="NEE4" s="80"/>
      <c r="NEF4" s="80"/>
      <c r="NEG4" s="80"/>
      <c r="NEH4" s="80"/>
      <c r="NEI4" s="80"/>
      <c r="NEJ4" s="80"/>
      <c r="NEK4" s="80"/>
      <c r="NEL4" s="80"/>
      <c r="NEM4" s="80"/>
      <c r="NEN4" s="80"/>
      <c r="NEO4" s="80"/>
      <c r="NEP4" s="80"/>
      <c r="NEQ4" s="80"/>
      <c r="NER4" s="80"/>
      <c r="NES4" s="80"/>
      <c r="NET4" s="80"/>
      <c r="NEU4" s="80"/>
      <c r="NEV4" s="80"/>
      <c r="NEW4" s="80"/>
      <c r="NEX4" s="80"/>
      <c r="NEY4" s="80"/>
      <c r="NEZ4" s="80"/>
      <c r="NFA4" s="80"/>
      <c r="NFB4" s="80"/>
      <c r="NFC4" s="80"/>
      <c r="NFD4" s="80"/>
      <c r="NFE4" s="80"/>
      <c r="NFF4" s="80"/>
      <c r="NFG4" s="80"/>
      <c r="NFH4" s="80"/>
      <c r="NFI4" s="80"/>
      <c r="NFJ4" s="80"/>
      <c r="NFK4" s="80"/>
      <c r="NFL4" s="80"/>
      <c r="NFM4" s="80"/>
      <c r="NFN4" s="80"/>
      <c r="NFO4" s="80"/>
      <c r="NFP4" s="80"/>
      <c r="NFQ4" s="80"/>
      <c r="NFR4" s="80"/>
      <c r="NFS4" s="80"/>
      <c r="NFT4" s="80"/>
      <c r="NFU4" s="80"/>
      <c r="NFV4" s="80"/>
      <c r="NFW4" s="80"/>
      <c r="NFX4" s="80"/>
      <c r="NFY4" s="80"/>
      <c r="NFZ4" s="80"/>
      <c r="NGA4" s="80"/>
      <c r="NGB4" s="80"/>
      <c r="NGC4" s="80"/>
      <c r="NGD4" s="80"/>
      <c r="NGE4" s="80"/>
      <c r="NGF4" s="80"/>
      <c r="NGG4" s="80"/>
      <c r="NGH4" s="80"/>
      <c r="NGI4" s="80"/>
      <c r="NGJ4" s="80"/>
      <c r="NGK4" s="80"/>
      <c r="NGL4" s="80"/>
      <c r="NGM4" s="80"/>
      <c r="NGN4" s="80"/>
      <c r="NGO4" s="80"/>
      <c r="NGP4" s="80"/>
      <c r="NGQ4" s="80"/>
      <c r="NGR4" s="80"/>
      <c r="NGS4" s="80"/>
      <c r="NGT4" s="80"/>
      <c r="NGU4" s="80"/>
      <c r="NGV4" s="80"/>
      <c r="NGW4" s="80"/>
      <c r="NGX4" s="80"/>
      <c r="NGY4" s="80"/>
      <c r="NGZ4" s="80"/>
      <c r="NHA4" s="80"/>
      <c r="NHB4" s="80"/>
      <c r="NHC4" s="80"/>
      <c r="NHD4" s="80"/>
      <c r="NHE4" s="80"/>
      <c r="NHF4" s="80"/>
      <c r="NHG4" s="80"/>
      <c r="NHH4" s="80"/>
      <c r="NHI4" s="80"/>
      <c r="NHJ4" s="80"/>
      <c r="NHK4" s="80"/>
      <c r="NHL4" s="80"/>
      <c r="NHM4" s="80"/>
      <c r="NHN4" s="80"/>
      <c r="NHO4" s="80"/>
      <c r="NHP4" s="80"/>
      <c r="NHQ4" s="80"/>
      <c r="NHR4" s="80"/>
      <c r="NHS4" s="80"/>
      <c r="NHT4" s="80"/>
      <c r="NHU4" s="80"/>
      <c r="NHV4" s="80"/>
      <c r="NHW4" s="80"/>
      <c r="NHX4" s="80"/>
      <c r="NHY4" s="80"/>
      <c r="NHZ4" s="80"/>
      <c r="NIA4" s="80"/>
      <c r="NIB4" s="80"/>
      <c r="NIC4" s="80"/>
      <c r="NID4" s="80"/>
      <c r="NIE4" s="80"/>
      <c r="NIF4" s="80"/>
      <c r="NIG4" s="80"/>
      <c r="NIH4" s="80"/>
      <c r="NII4" s="80"/>
      <c r="NIJ4" s="80"/>
      <c r="NIK4" s="80"/>
      <c r="NIL4" s="80"/>
      <c r="NIM4" s="80"/>
      <c r="NIN4" s="80"/>
      <c r="NIO4" s="80"/>
      <c r="NIP4" s="80"/>
      <c r="NIQ4" s="80"/>
      <c r="NIR4" s="80"/>
      <c r="NIS4" s="80"/>
      <c r="NIT4" s="80"/>
      <c r="NIU4" s="80"/>
      <c r="NIV4" s="80"/>
      <c r="NIW4" s="80"/>
      <c r="NIX4" s="80"/>
      <c r="NIY4" s="80"/>
      <c r="NIZ4" s="80"/>
      <c r="NJA4" s="80"/>
      <c r="NJB4" s="80"/>
      <c r="NJC4" s="80"/>
      <c r="NJD4" s="80"/>
      <c r="NJE4" s="80"/>
      <c r="NJF4" s="80"/>
      <c r="NJG4" s="80"/>
      <c r="NJH4" s="80"/>
      <c r="NJI4" s="80"/>
      <c r="NJJ4" s="80"/>
      <c r="NJK4" s="80"/>
      <c r="NJL4" s="80"/>
      <c r="NJM4" s="80"/>
      <c r="NJN4" s="80"/>
      <c r="NJO4" s="80"/>
      <c r="NJP4" s="80"/>
      <c r="NJQ4" s="80"/>
      <c r="NJR4" s="80"/>
      <c r="NJS4" s="80"/>
      <c r="NJT4" s="80"/>
      <c r="NJU4" s="80"/>
      <c r="NJV4" s="80"/>
      <c r="NJW4" s="80"/>
      <c r="NJX4" s="80"/>
      <c r="NJY4" s="80"/>
      <c r="NJZ4" s="80"/>
      <c r="NKA4" s="80"/>
      <c r="NKB4" s="80"/>
      <c r="NKC4" s="80"/>
      <c r="NKD4" s="80"/>
      <c r="NKE4" s="80"/>
      <c r="NKF4" s="80"/>
      <c r="NKG4" s="80"/>
      <c r="NKH4" s="80"/>
      <c r="NKI4" s="80"/>
      <c r="NKJ4" s="80"/>
      <c r="NKK4" s="80"/>
      <c r="NKL4" s="80"/>
      <c r="NKM4" s="80"/>
      <c r="NKN4" s="80"/>
      <c r="NKO4" s="80"/>
      <c r="NKP4" s="80"/>
      <c r="NKQ4" s="80"/>
      <c r="NKR4" s="80"/>
      <c r="NKS4" s="80"/>
      <c r="NKT4" s="80"/>
      <c r="NKU4" s="80"/>
      <c r="NKV4" s="80"/>
      <c r="NKW4" s="80"/>
      <c r="NKX4" s="80"/>
      <c r="NKY4" s="80"/>
      <c r="NKZ4" s="80"/>
      <c r="NLA4" s="80"/>
      <c r="NLB4" s="80"/>
      <c r="NLC4" s="80"/>
      <c r="NLD4" s="80"/>
      <c r="NLE4" s="80"/>
      <c r="NLF4" s="80"/>
      <c r="NLG4" s="80"/>
      <c r="NLH4" s="80"/>
      <c r="NLI4" s="80"/>
      <c r="NLJ4" s="80"/>
      <c r="NLK4" s="80"/>
      <c r="NLL4" s="80"/>
      <c r="NLM4" s="80"/>
      <c r="NLN4" s="80"/>
      <c r="NLO4" s="80"/>
      <c r="NLP4" s="80"/>
      <c r="NLQ4" s="80"/>
      <c r="NLR4" s="80"/>
      <c r="NLS4" s="80"/>
      <c r="NLT4" s="80"/>
      <c r="NLU4" s="80"/>
      <c r="NLV4" s="80"/>
      <c r="NLW4" s="80"/>
      <c r="NLX4" s="80"/>
      <c r="NLY4" s="80"/>
      <c r="NLZ4" s="80"/>
      <c r="NMA4" s="80"/>
      <c r="NMB4" s="80"/>
      <c r="NMC4" s="80"/>
      <c r="NMD4" s="80"/>
      <c r="NME4" s="80"/>
      <c r="NMF4" s="80"/>
      <c r="NMG4" s="80"/>
      <c r="NMH4" s="80"/>
      <c r="NMI4" s="80"/>
      <c r="NMJ4" s="80"/>
      <c r="NMK4" s="80"/>
      <c r="NML4" s="80"/>
      <c r="NMM4" s="80"/>
      <c r="NMN4" s="80"/>
      <c r="NMO4" s="80"/>
      <c r="NMP4" s="80"/>
      <c r="NMQ4" s="80"/>
      <c r="NMR4" s="80"/>
      <c r="NMS4" s="80"/>
      <c r="NMT4" s="80"/>
      <c r="NMU4" s="80"/>
      <c r="NMV4" s="80"/>
      <c r="NMW4" s="80"/>
      <c r="NMX4" s="80"/>
      <c r="NMY4" s="80"/>
      <c r="NMZ4" s="80"/>
      <c r="NNA4" s="80"/>
      <c r="NNB4" s="80"/>
      <c r="NNC4" s="80"/>
      <c r="NND4" s="80"/>
      <c r="NNE4" s="80"/>
      <c r="NNF4" s="80"/>
      <c r="NNG4" s="80"/>
      <c r="NNH4" s="80"/>
      <c r="NNI4" s="80"/>
      <c r="NNJ4" s="80"/>
      <c r="NNK4" s="80"/>
      <c r="NNL4" s="80"/>
      <c r="NNM4" s="80"/>
      <c r="NNN4" s="80"/>
      <c r="NNO4" s="80"/>
      <c r="NNP4" s="80"/>
      <c r="NNQ4" s="80"/>
      <c r="NNR4" s="80"/>
      <c r="NNS4" s="80"/>
      <c r="NNT4" s="80"/>
      <c r="NNU4" s="80"/>
      <c r="NNV4" s="80"/>
      <c r="NNW4" s="80"/>
      <c r="NNX4" s="80"/>
      <c r="NNY4" s="80"/>
      <c r="NNZ4" s="80"/>
      <c r="NOA4" s="80"/>
      <c r="NOB4" s="80"/>
      <c r="NOC4" s="80"/>
      <c r="NOD4" s="80"/>
      <c r="NOE4" s="80"/>
      <c r="NOF4" s="80"/>
      <c r="NOG4" s="80"/>
      <c r="NOH4" s="80"/>
      <c r="NOI4" s="80"/>
      <c r="NOJ4" s="80"/>
      <c r="NOK4" s="80"/>
      <c r="NOL4" s="80"/>
      <c r="NOM4" s="80"/>
      <c r="NON4" s="80"/>
      <c r="NOO4" s="80"/>
      <c r="NOP4" s="80"/>
      <c r="NOQ4" s="80"/>
      <c r="NOR4" s="80"/>
      <c r="NOS4" s="80"/>
      <c r="NOT4" s="80"/>
      <c r="NOU4" s="80"/>
      <c r="NOV4" s="80"/>
      <c r="NOW4" s="80"/>
      <c r="NOX4" s="80"/>
      <c r="NOY4" s="80"/>
      <c r="NOZ4" s="80"/>
      <c r="NPA4" s="80"/>
      <c r="NPB4" s="80"/>
      <c r="NPC4" s="80"/>
      <c r="NPD4" s="80"/>
      <c r="NPE4" s="80"/>
      <c r="NPF4" s="80"/>
      <c r="NPG4" s="80"/>
      <c r="NPH4" s="80"/>
      <c r="NPI4" s="80"/>
      <c r="NPJ4" s="80"/>
      <c r="NPK4" s="80"/>
      <c r="NPL4" s="80"/>
      <c r="NPM4" s="80"/>
      <c r="NPN4" s="80"/>
      <c r="NPO4" s="80"/>
      <c r="NPP4" s="80"/>
      <c r="NPQ4" s="80"/>
      <c r="NPR4" s="80"/>
      <c r="NPS4" s="80"/>
      <c r="NPT4" s="80"/>
      <c r="NPU4" s="80"/>
      <c r="NPV4" s="80"/>
      <c r="NPW4" s="80"/>
      <c r="NPX4" s="80"/>
      <c r="NPY4" s="80"/>
      <c r="NPZ4" s="80"/>
      <c r="NQA4" s="80"/>
      <c r="NQB4" s="80"/>
      <c r="NQC4" s="80"/>
      <c r="NQD4" s="80"/>
      <c r="NQE4" s="80"/>
      <c r="NQF4" s="80"/>
      <c r="NQG4" s="80"/>
      <c r="NQH4" s="80"/>
      <c r="NQI4" s="80"/>
      <c r="NQJ4" s="80"/>
      <c r="NQK4" s="80"/>
      <c r="NQL4" s="80"/>
      <c r="NQM4" s="80"/>
      <c r="NQN4" s="80"/>
      <c r="NQO4" s="80"/>
      <c r="NQP4" s="80"/>
      <c r="NQQ4" s="80"/>
      <c r="NQR4" s="80"/>
      <c r="NQS4" s="80"/>
      <c r="NQT4" s="80"/>
      <c r="NQU4" s="80"/>
      <c r="NQV4" s="80"/>
      <c r="NQW4" s="80"/>
      <c r="NQX4" s="80"/>
      <c r="NQY4" s="80"/>
      <c r="NQZ4" s="80"/>
      <c r="NRA4" s="80"/>
      <c r="NRB4" s="80"/>
      <c r="NRC4" s="80"/>
      <c r="NRD4" s="80"/>
      <c r="NRE4" s="80"/>
      <c r="NRF4" s="80"/>
      <c r="NRG4" s="80"/>
      <c r="NRH4" s="80"/>
      <c r="NRI4" s="80"/>
      <c r="NRJ4" s="80"/>
      <c r="NRK4" s="80"/>
      <c r="NRL4" s="80"/>
      <c r="NRM4" s="80"/>
      <c r="NRN4" s="80"/>
      <c r="NRO4" s="80"/>
      <c r="NRP4" s="80"/>
      <c r="NRQ4" s="80"/>
      <c r="NRR4" s="80"/>
      <c r="NRS4" s="80"/>
      <c r="NRT4" s="80"/>
      <c r="NRU4" s="80"/>
      <c r="NRV4" s="80"/>
      <c r="NRW4" s="80"/>
      <c r="NRX4" s="80"/>
      <c r="NRY4" s="80"/>
      <c r="NRZ4" s="80"/>
      <c r="NSA4" s="80"/>
      <c r="NSB4" s="80"/>
      <c r="NSC4" s="80"/>
      <c r="NSD4" s="80"/>
      <c r="NSE4" s="80"/>
      <c r="NSF4" s="80"/>
      <c r="NSG4" s="80"/>
      <c r="NSH4" s="80"/>
      <c r="NSI4" s="80"/>
      <c r="NSJ4" s="80"/>
      <c r="NSK4" s="80"/>
      <c r="NSL4" s="80"/>
      <c r="NSM4" s="80"/>
      <c r="NSN4" s="80"/>
      <c r="NSO4" s="80"/>
      <c r="NSP4" s="80"/>
      <c r="NSQ4" s="80"/>
      <c r="NSR4" s="80"/>
      <c r="NSS4" s="80"/>
      <c r="NST4" s="80"/>
      <c r="NSU4" s="80"/>
      <c r="NSV4" s="80"/>
      <c r="NSW4" s="80"/>
      <c r="NSX4" s="80"/>
      <c r="NSY4" s="80"/>
      <c r="NSZ4" s="80"/>
      <c r="NTA4" s="80"/>
      <c r="NTB4" s="80"/>
      <c r="NTC4" s="80"/>
      <c r="NTD4" s="80"/>
      <c r="NTE4" s="80"/>
      <c r="NTF4" s="80"/>
      <c r="NTG4" s="80"/>
      <c r="NTH4" s="80"/>
      <c r="NTI4" s="80"/>
      <c r="NTJ4" s="80"/>
      <c r="NTK4" s="80"/>
      <c r="NTL4" s="80"/>
      <c r="NTM4" s="80"/>
      <c r="NTN4" s="80"/>
      <c r="NTO4" s="80"/>
      <c r="NTP4" s="80"/>
      <c r="NTQ4" s="80"/>
      <c r="NTR4" s="80"/>
      <c r="NTS4" s="80"/>
      <c r="NTT4" s="80"/>
      <c r="NTU4" s="80"/>
      <c r="NTV4" s="80"/>
      <c r="NTW4" s="80"/>
      <c r="NTX4" s="80"/>
      <c r="NTY4" s="80"/>
      <c r="NTZ4" s="80"/>
      <c r="NUA4" s="80"/>
      <c r="NUB4" s="80"/>
      <c r="NUC4" s="80"/>
      <c r="NUD4" s="80"/>
      <c r="NUE4" s="80"/>
      <c r="NUF4" s="80"/>
      <c r="NUG4" s="80"/>
      <c r="NUH4" s="80"/>
      <c r="NUI4" s="80"/>
      <c r="NUJ4" s="80"/>
      <c r="NUK4" s="80"/>
      <c r="NUL4" s="80"/>
      <c r="NUM4" s="80"/>
      <c r="NUN4" s="80"/>
      <c r="NUO4" s="80"/>
      <c r="NUP4" s="80"/>
      <c r="NUQ4" s="80"/>
      <c r="NUR4" s="80"/>
      <c r="NUS4" s="80"/>
      <c r="NUT4" s="80"/>
      <c r="NUU4" s="80"/>
      <c r="NUV4" s="80"/>
      <c r="NUW4" s="80"/>
      <c r="NUX4" s="80"/>
      <c r="NUY4" s="80"/>
      <c r="NUZ4" s="80"/>
      <c r="NVA4" s="80"/>
      <c r="NVB4" s="80"/>
      <c r="NVC4" s="80"/>
      <c r="NVD4" s="80"/>
      <c r="NVE4" s="80"/>
      <c r="NVF4" s="80"/>
      <c r="NVG4" s="80"/>
      <c r="NVH4" s="80"/>
      <c r="NVI4" s="80"/>
      <c r="NVJ4" s="80"/>
      <c r="NVK4" s="80"/>
      <c r="NVL4" s="80"/>
      <c r="NVM4" s="80"/>
      <c r="NVN4" s="80"/>
      <c r="NVO4" s="80"/>
      <c r="NVP4" s="80"/>
      <c r="NVQ4" s="80"/>
      <c r="NVR4" s="80"/>
      <c r="NVS4" s="80"/>
      <c r="NVT4" s="80"/>
      <c r="NVU4" s="80"/>
      <c r="NVV4" s="80"/>
      <c r="NVW4" s="80"/>
      <c r="NVX4" s="80"/>
      <c r="NVY4" s="80"/>
      <c r="NVZ4" s="80"/>
      <c r="NWA4" s="80"/>
      <c r="NWB4" s="80"/>
      <c r="NWC4" s="80"/>
      <c r="NWD4" s="80"/>
      <c r="NWE4" s="80"/>
      <c r="NWF4" s="80"/>
      <c r="NWG4" s="80"/>
      <c r="NWH4" s="80"/>
      <c r="NWI4" s="80"/>
      <c r="NWJ4" s="80"/>
      <c r="NWK4" s="80"/>
      <c r="NWL4" s="80"/>
      <c r="NWM4" s="80"/>
      <c r="NWN4" s="80"/>
      <c r="NWO4" s="80"/>
      <c r="NWP4" s="80"/>
      <c r="NWQ4" s="80"/>
      <c r="NWR4" s="80"/>
      <c r="NWS4" s="80"/>
      <c r="NWT4" s="80"/>
      <c r="NWU4" s="80"/>
      <c r="NWV4" s="80"/>
      <c r="NWW4" s="80"/>
      <c r="NWX4" s="80"/>
      <c r="NWY4" s="80"/>
      <c r="NWZ4" s="80"/>
      <c r="NXA4" s="80"/>
      <c r="NXB4" s="80"/>
      <c r="NXC4" s="80"/>
      <c r="NXD4" s="80"/>
      <c r="NXE4" s="80"/>
      <c r="NXF4" s="80"/>
      <c r="NXG4" s="80"/>
      <c r="NXH4" s="80"/>
      <c r="NXI4" s="80"/>
      <c r="NXJ4" s="80"/>
      <c r="NXK4" s="80"/>
      <c r="NXL4" s="80"/>
      <c r="NXM4" s="80"/>
      <c r="NXN4" s="80"/>
      <c r="NXO4" s="80"/>
      <c r="NXP4" s="80"/>
      <c r="NXQ4" s="80"/>
      <c r="NXR4" s="80"/>
      <c r="NXS4" s="80"/>
      <c r="NXT4" s="80"/>
      <c r="NXU4" s="80"/>
      <c r="NXV4" s="80"/>
      <c r="NXW4" s="80"/>
      <c r="NXX4" s="80"/>
      <c r="NXY4" s="80"/>
      <c r="NXZ4" s="80"/>
      <c r="NYA4" s="80"/>
      <c r="NYB4" s="80"/>
      <c r="NYC4" s="80"/>
      <c r="NYD4" s="80"/>
      <c r="NYE4" s="80"/>
      <c r="NYF4" s="80"/>
      <c r="NYG4" s="80"/>
      <c r="NYH4" s="80"/>
      <c r="NYI4" s="80"/>
      <c r="NYJ4" s="80"/>
      <c r="NYK4" s="80"/>
      <c r="NYL4" s="80"/>
      <c r="NYM4" s="80"/>
      <c r="NYN4" s="80"/>
      <c r="NYO4" s="80"/>
      <c r="NYP4" s="80"/>
      <c r="NYQ4" s="80"/>
      <c r="NYR4" s="80"/>
      <c r="NYS4" s="80"/>
      <c r="NYT4" s="80"/>
      <c r="NYU4" s="80"/>
      <c r="NYV4" s="80"/>
      <c r="NYW4" s="80"/>
      <c r="NYX4" s="80"/>
      <c r="NYY4" s="80"/>
      <c r="NYZ4" s="80"/>
      <c r="NZA4" s="80"/>
      <c r="NZB4" s="80"/>
      <c r="NZC4" s="80"/>
      <c r="NZD4" s="80"/>
      <c r="NZE4" s="80"/>
      <c r="NZF4" s="80"/>
      <c r="NZG4" s="80"/>
      <c r="NZH4" s="80"/>
      <c r="NZI4" s="80"/>
      <c r="NZJ4" s="80"/>
      <c r="NZK4" s="80"/>
      <c r="NZL4" s="80"/>
      <c r="NZM4" s="80"/>
      <c r="NZN4" s="80"/>
      <c r="NZO4" s="80"/>
      <c r="NZP4" s="80"/>
      <c r="NZQ4" s="80"/>
      <c r="NZR4" s="80"/>
      <c r="NZS4" s="80"/>
      <c r="NZT4" s="80"/>
      <c r="NZU4" s="80"/>
      <c r="NZV4" s="80"/>
      <c r="NZW4" s="80"/>
      <c r="NZX4" s="80"/>
      <c r="NZY4" s="80"/>
      <c r="NZZ4" s="80"/>
      <c r="OAA4" s="80"/>
      <c r="OAB4" s="80"/>
      <c r="OAC4" s="80"/>
      <c r="OAD4" s="80"/>
      <c r="OAE4" s="80"/>
      <c r="OAF4" s="80"/>
      <c r="OAG4" s="80"/>
      <c r="OAH4" s="80"/>
      <c r="OAI4" s="80"/>
      <c r="OAJ4" s="80"/>
      <c r="OAK4" s="80"/>
      <c r="OAL4" s="80"/>
      <c r="OAM4" s="80"/>
      <c r="OAN4" s="80"/>
      <c r="OAO4" s="80"/>
      <c r="OAP4" s="80"/>
      <c r="OAQ4" s="80"/>
      <c r="OAR4" s="80"/>
      <c r="OAS4" s="80"/>
      <c r="OAT4" s="80"/>
      <c r="OAU4" s="80"/>
      <c r="OAV4" s="80"/>
      <c r="OAW4" s="80"/>
      <c r="OAX4" s="80"/>
      <c r="OAY4" s="80"/>
      <c r="OAZ4" s="80"/>
      <c r="OBA4" s="80"/>
      <c r="OBB4" s="80"/>
      <c r="OBC4" s="80"/>
      <c r="OBD4" s="80"/>
      <c r="OBE4" s="80"/>
      <c r="OBF4" s="80"/>
      <c r="OBG4" s="80"/>
      <c r="OBH4" s="80"/>
      <c r="OBI4" s="80"/>
      <c r="OBJ4" s="80"/>
      <c r="OBK4" s="80"/>
      <c r="OBL4" s="80"/>
      <c r="OBM4" s="80"/>
      <c r="OBN4" s="80"/>
      <c r="OBO4" s="80"/>
      <c r="OBP4" s="80"/>
      <c r="OBQ4" s="80"/>
      <c r="OBR4" s="80"/>
      <c r="OBS4" s="80"/>
      <c r="OBT4" s="80"/>
      <c r="OBU4" s="80"/>
      <c r="OBV4" s="80"/>
      <c r="OBW4" s="80"/>
      <c r="OBX4" s="80"/>
      <c r="OBY4" s="80"/>
      <c r="OBZ4" s="80"/>
      <c r="OCA4" s="80"/>
      <c r="OCB4" s="80"/>
      <c r="OCC4" s="80"/>
      <c r="OCD4" s="80"/>
      <c r="OCE4" s="80"/>
      <c r="OCF4" s="80"/>
      <c r="OCG4" s="80"/>
      <c r="OCH4" s="80"/>
      <c r="OCI4" s="80"/>
      <c r="OCJ4" s="80"/>
      <c r="OCK4" s="80"/>
      <c r="OCL4" s="80"/>
      <c r="OCM4" s="80"/>
      <c r="OCN4" s="80"/>
      <c r="OCO4" s="80"/>
      <c r="OCP4" s="80"/>
      <c r="OCQ4" s="80"/>
      <c r="OCR4" s="80"/>
      <c r="OCS4" s="80"/>
      <c r="OCT4" s="80"/>
      <c r="OCU4" s="80"/>
      <c r="OCV4" s="80"/>
      <c r="OCW4" s="80"/>
      <c r="OCX4" s="80"/>
      <c r="OCY4" s="80"/>
      <c r="OCZ4" s="80"/>
      <c r="ODA4" s="80"/>
      <c r="ODB4" s="80"/>
      <c r="ODC4" s="80"/>
      <c r="ODD4" s="80"/>
      <c r="ODE4" s="80"/>
      <c r="ODF4" s="80"/>
      <c r="ODG4" s="80"/>
      <c r="ODH4" s="80"/>
      <c r="ODI4" s="80"/>
      <c r="ODJ4" s="80"/>
      <c r="ODK4" s="80"/>
      <c r="ODL4" s="80"/>
      <c r="ODM4" s="80"/>
      <c r="ODN4" s="80"/>
      <c r="ODO4" s="80"/>
      <c r="ODP4" s="80"/>
      <c r="ODQ4" s="80"/>
      <c r="ODR4" s="80"/>
      <c r="ODS4" s="80"/>
      <c r="ODT4" s="80"/>
      <c r="ODU4" s="80"/>
      <c r="ODV4" s="80"/>
      <c r="ODW4" s="80"/>
      <c r="ODX4" s="80"/>
      <c r="ODY4" s="80"/>
      <c r="ODZ4" s="80"/>
      <c r="OEA4" s="80"/>
      <c r="OEB4" s="80"/>
      <c r="OEC4" s="80"/>
      <c r="OED4" s="80"/>
      <c r="OEE4" s="80"/>
      <c r="OEF4" s="80"/>
      <c r="OEG4" s="80"/>
      <c r="OEH4" s="80"/>
      <c r="OEI4" s="80"/>
      <c r="OEJ4" s="80"/>
      <c r="OEK4" s="80"/>
      <c r="OEL4" s="80"/>
      <c r="OEM4" s="80"/>
      <c r="OEN4" s="80"/>
      <c r="OEO4" s="80"/>
      <c r="OEP4" s="80"/>
      <c r="OEQ4" s="80"/>
      <c r="OER4" s="80"/>
      <c r="OES4" s="80"/>
      <c r="OET4" s="80"/>
      <c r="OEU4" s="80"/>
      <c r="OEV4" s="80"/>
      <c r="OEW4" s="80"/>
      <c r="OEX4" s="80"/>
      <c r="OEY4" s="80"/>
      <c r="OEZ4" s="80"/>
      <c r="OFA4" s="80"/>
      <c r="OFB4" s="80"/>
      <c r="OFC4" s="80"/>
      <c r="OFD4" s="80"/>
      <c r="OFE4" s="80"/>
      <c r="OFF4" s="80"/>
      <c r="OFG4" s="80"/>
      <c r="OFH4" s="80"/>
      <c r="OFI4" s="80"/>
      <c r="OFJ4" s="80"/>
      <c r="OFK4" s="80"/>
      <c r="OFL4" s="80"/>
      <c r="OFM4" s="80"/>
      <c r="OFN4" s="80"/>
      <c r="OFO4" s="80"/>
      <c r="OFP4" s="80"/>
      <c r="OFQ4" s="80"/>
      <c r="OFR4" s="80"/>
      <c r="OFS4" s="80"/>
      <c r="OFT4" s="80"/>
      <c r="OFU4" s="80"/>
      <c r="OFV4" s="80"/>
      <c r="OFW4" s="80"/>
      <c r="OFX4" s="80"/>
      <c r="OFY4" s="80"/>
      <c r="OFZ4" s="80"/>
      <c r="OGA4" s="80"/>
      <c r="OGB4" s="80"/>
      <c r="OGC4" s="80"/>
      <c r="OGD4" s="80"/>
      <c r="OGE4" s="80"/>
      <c r="OGF4" s="80"/>
      <c r="OGG4" s="80"/>
      <c r="OGH4" s="80"/>
      <c r="OGI4" s="80"/>
      <c r="OGJ4" s="80"/>
      <c r="OGK4" s="80"/>
      <c r="OGL4" s="80"/>
      <c r="OGM4" s="80"/>
      <c r="OGN4" s="80"/>
      <c r="OGO4" s="80"/>
      <c r="OGP4" s="80"/>
      <c r="OGQ4" s="80"/>
      <c r="OGR4" s="80"/>
      <c r="OGS4" s="80"/>
      <c r="OGT4" s="80"/>
      <c r="OGU4" s="80"/>
      <c r="OGV4" s="80"/>
      <c r="OGW4" s="80"/>
      <c r="OGX4" s="80"/>
      <c r="OGY4" s="80"/>
      <c r="OGZ4" s="80"/>
      <c r="OHA4" s="80"/>
      <c r="OHB4" s="80"/>
      <c r="OHC4" s="80"/>
      <c r="OHD4" s="80"/>
      <c r="OHE4" s="80"/>
      <c r="OHF4" s="80"/>
      <c r="OHG4" s="80"/>
      <c r="OHH4" s="80"/>
      <c r="OHI4" s="80"/>
      <c r="OHJ4" s="80"/>
      <c r="OHK4" s="80"/>
      <c r="OHL4" s="80"/>
      <c r="OHM4" s="80"/>
      <c r="OHN4" s="80"/>
      <c r="OHO4" s="80"/>
      <c r="OHP4" s="80"/>
      <c r="OHQ4" s="80"/>
      <c r="OHR4" s="80"/>
      <c r="OHS4" s="80"/>
      <c r="OHT4" s="80"/>
      <c r="OHU4" s="80"/>
      <c r="OHV4" s="80"/>
      <c r="OHW4" s="80"/>
      <c r="OHX4" s="80"/>
      <c r="OHY4" s="80"/>
      <c r="OHZ4" s="80"/>
      <c r="OIA4" s="80"/>
      <c r="OIB4" s="80"/>
      <c r="OIC4" s="80"/>
      <c r="OID4" s="80"/>
      <c r="OIE4" s="80"/>
      <c r="OIF4" s="80"/>
      <c r="OIG4" s="80"/>
      <c r="OIH4" s="80"/>
      <c r="OII4" s="80"/>
      <c r="OIJ4" s="80"/>
      <c r="OIK4" s="80"/>
      <c r="OIL4" s="80"/>
      <c r="OIM4" s="80"/>
      <c r="OIN4" s="80"/>
      <c r="OIO4" s="80"/>
      <c r="OIP4" s="80"/>
      <c r="OIQ4" s="80"/>
      <c r="OIR4" s="80"/>
      <c r="OIS4" s="80"/>
      <c r="OIT4" s="80"/>
      <c r="OIU4" s="80"/>
      <c r="OIV4" s="80"/>
      <c r="OIW4" s="80"/>
      <c r="OIX4" s="80"/>
      <c r="OIY4" s="80"/>
      <c r="OIZ4" s="80"/>
      <c r="OJA4" s="80"/>
      <c r="OJB4" s="80"/>
      <c r="OJC4" s="80"/>
      <c r="OJD4" s="80"/>
      <c r="OJE4" s="80"/>
      <c r="OJF4" s="80"/>
      <c r="OJG4" s="80"/>
      <c r="OJH4" s="80"/>
      <c r="OJI4" s="80"/>
      <c r="OJJ4" s="80"/>
      <c r="OJK4" s="80"/>
      <c r="OJL4" s="80"/>
      <c r="OJM4" s="80"/>
      <c r="OJN4" s="80"/>
      <c r="OJO4" s="80"/>
      <c r="OJP4" s="80"/>
      <c r="OJQ4" s="80"/>
      <c r="OJR4" s="80"/>
      <c r="OJS4" s="80"/>
      <c r="OJT4" s="80"/>
      <c r="OJU4" s="80"/>
      <c r="OJV4" s="80"/>
      <c r="OJW4" s="80"/>
      <c r="OJX4" s="80"/>
      <c r="OJY4" s="80"/>
      <c r="OJZ4" s="80"/>
      <c r="OKA4" s="80"/>
      <c r="OKB4" s="80"/>
      <c r="OKC4" s="80"/>
      <c r="OKD4" s="80"/>
      <c r="OKE4" s="80"/>
      <c r="OKF4" s="80"/>
      <c r="OKG4" s="80"/>
      <c r="OKH4" s="80"/>
      <c r="OKI4" s="80"/>
      <c r="OKJ4" s="80"/>
      <c r="OKK4" s="80"/>
      <c r="OKL4" s="80"/>
      <c r="OKM4" s="80"/>
      <c r="OKN4" s="80"/>
      <c r="OKO4" s="80"/>
      <c r="OKP4" s="80"/>
      <c r="OKQ4" s="80"/>
      <c r="OKR4" s="80"/>
      <c r="OKS4" s="80"/>
      <c r="OKT4" s="80"/>
      <c r="OKU4" s="80"/>
      <c r="OKV4" s="80"/>
      <c r="OKW4" s="80"/>
      <c r="OKX4" s="80"/>
      <c r="OKY4" s="80"/>
      <c r="OKZ4" s="80"/>
      <c r="OLA4" s="80"/>
      <c r="OLB4" s="80"/>
      <c r="OLC4" s="80"/>
      <c r="OLD4" s="80"/>
      <c r="OLE4" s="80"/>
      <c r="OLF4" s="80"/>
      <c r="OLG4" s="80"/>
      <c r="OLH4" s="80"/>
      <c r="OLI4" s="80"/>
      <c r="OLJ4" s="80"/>
      <c r="OLK4" s="80"/>
      <c r="OLL4" s="80"/>
      <c r="OLM4" s="80"/>
      <c r="OLN4" s="80"/>
      <c r="OLO4" s="80"/>
      <c r="OLP4" s="80"/>
      <c r="OLQ4" s="80"/>
      <c r="OLR4" s="80"/>
      <c r="OLS4" s="80"/>
      <c r="OLT4" s="80"/>
      <c r="OLU4" s="80"/>
      <c r="OLV4" s="80"/>
      <c r="OLW4" s="80"/>
      <c r="OLX4" s="80"/>
      <c r="OLY4" s="80"/>
      <c r="OLZ4" s="80"/>
      <c r="OMA4" s="80"/>
      <c r="OMB4" s="80"/>
      <c r="OMC4" s="80"/>
      <c r="OMD4" s="80"/>
      <c r="OME4" s="80"/>
      <c r="OMF4" s="80"/>
      <c r="OMG4" s="80"/>
      <c r="OMH4" s="80"/>
      <c r="OMI4" s="80"/>
      <c r="OMJ4" s="80"/>
      <c r="OMK4" s="80"/>
      <c r="OML4" s="80"/>
      <c r="OMM4" s="80"/>
      <c r="OMN4" s="80"/>
      <c r="OMO4" s="80"/>
      <c r="OMP4" s="80"/>
      <c r="OMQ4" s="80"/>
      <c r="OMR4" s="80"/>
      <c r="OMS4" s="80"/>
      <c r="OMT4" s="80"/>
      <c r="OMU4" s="80"/>
      <c r="OMV4" s="80"/>
      <c r="OMW4" s="80"/>
      <c r="OMX4" s="80"/>
      <c r="OMY4" s="80"/>
      <c r="OMZ4" s="80"/>
      <c r="ONA4" s="80"/>
      <c r="ONB4" s="80"/>
      <c r="ONC4" s="80"/>
      <c r="OND4" s="80"/>
      <c r="ONE4" s="80"/>
      <c r="ONF4" s="80"/>
      <c r="ONG4" s="80"/>
      <c r="ONH4" s="80"/>
      <c r="ONI4" s="80"/>
      <c r="ONJ4" s="80"/>
      <c r="ONK4" s="80"/>
      <c r="ONL4" s="80"/>
      <c r="ONM4" s="80"/>
      <c r="ONN4" s="80"/>
      <c r="ONO4" s="80"/>
      <c r="ONP4" s="80"/>
      <c r="ONQ4" s="80"/>
      <c r="ONR4" s="80"/>
      <c r="ONS4" s="80"/>
      <c r="ONT4" s="80"/>
      <c r="ONU4" s="80"/>
      <c r="ONV4" s="80"/>
      <c r="ONW4" s="80"/>
      <c r="ONX4" s="80"/>
      <c r="ONY4" s="80"/>
      <c r="ONZ4" s="80"/>
      <c r="OOA4" s="80"/>
      <c r="OOB4" s="80"/>
      <c r="OOC4" s="80"/>
      <c r="OOD4" s="80"/>
      <c r="OOE4" s="80"/>
      <c r="OOF4" s="80"/>
      <c r="OOG4" s="80"/>
      <c r="OOH4" s="80"/>
      <c r="OOI4" s="80"/>
      <c r="OOJ4" s="80"/>
      <c r="OOK4" s="80"/>
      <c r="OOL4" s="80"/>
      <c r="OOM4" s="80"/>
      <c r="OON4" s="80"/>
      <c r="OOO4" s="80"/>
      <c r="OOP4" s="80"/>
      <c r="OOQ4" s="80"/>
      <c r="OOR4" s="80"/>
      <c r="OOS4" s="80"/>
      <c r="OOT4" s="80"/>
      <c r="OOU4" s="80"/>
      <c r="OOV4" s="80"/>
      <c r="OOW4" s="80"/>
      <c r="OOX4" s="80"/>
      <c r="OOY4" s="80"/>
      <c r="OOZ4" s="80"/>
      <c r="OPA4" s="80"/>
      <c r="OPB4" s="80"/>
      <c r="OPC4" s="80"/>
      <c r="OPD4" s="80"/>
      <c r="OPE4" s="80"/>
      <c r="OPF4" s="80"/>
      <c r="OPG4" s="80"/>
      <c r="OPH4" s="80"/>
      <c r="OPI4" s="80"/>
      <c r="OPJ4" s="80"/>
      <c r="OPK4" s="80"/>
      <c r="OPL4" s="80"/>
      <c r="OPM4" s="80"/>
      <c r="OPN4" s="80"/>
      <c r="OPO4" s="80"/>
      <c r="OPP4" s="80"/>
      <c r="OPQ4" s="80"/>
      <c r="OPR4" s="80"/>
      <c r="OPS4" s="80"/>
      <c r="OPT4" s="80"/>
      <c r="OPU4" s="80"/>
      <c r="OPV4" s="80"/>
      <c r="OPW4" s="80"/>
      <c r="OPX4" s="80"/>
      <c r="OPY4" s="80"/>
      <c r="OPZ4" s="80"/>
      <c r="OQA4" s="80"/>
      <c r="OQB4" s="80"/>
      <c r="OQC4" s="80"/>
      <c r="OQD4" s="80"/>
      <c r="OQE4" s="80"/>
      <c r="OQF4" s="80"/>
      <c r="OQG4" s="80"/>
      <c r="OQH4" s="80"/>
      <c r="OQI4" s="80"/>
      <c r="OQJ4" s="80"/>
      <c r="OQK4" s="80"/>
      <c r="OQL4" s="80"/>
      <c r="OQM4" s="80"/>
      <c r="OQN4" s="80"/>
      <c r="OQO4" s="80"/>
      <c r="OQP4" s="80"/>
      <c r="OQQ4" s="80"/>
      <c r="OQR4" s="80"/>
      <c r="OQS4" s="80"/>
      <c r="OQT4" s="80"/>
      <c r="OQU4" s="80"/>
      <c r="OQV4" s="80"/>
      <c r="OQW4" s="80"/>
      <c r="OQX4" s="80"/>
      <c r="OQY4" s="80"/>
      <c r="OQZ4" s="80"/>
      <c r="ORA4" s="80"/>
      <c r="ORB4" s="80"/>
      <c r="ORC4" s="80"/>
      <c r="ORD4" s="80"/>
      <c r="ORE4" s="80"/>
      <c r="ORF4" s="80"/>
      <c r="ORG4" s="80"/>
      <c r="ORH4" s="80"/>
      <c r="ORI4" s="80"/>
      <c r="ORJ4" s="80"/>
      <c r="ORK4" s="80"/>
      <c r="ORL4" s="80"/>
      <c r="ORM4" s="80"/>
      <c r="ORN4" s="80"/>
      <c r="ORO4" s="80"/>
      <c r="ORP4" s="80"/>
      <c r="ORQ4" s="80"/>
      <c r="ORR4" s="80"/>
      <c r="ORS4" s="80"/>
      <c r="ORT4" s="80"/>
      <c r="ORU4" s="80"/>
      <c r="ORV4" s="80"/>
      <c r="ORW4" s="80"/>
      <c r="ORX4" s="80"/>
      <c r="ORY4" s="80"/>
      <c r="ORZ4" s="80"/>
      <c r="OSA4" s="80"/>
      <c r="OSB4" s="80"/>
      <c r="OSC4" s="80"/>
      <c r="OSD4" s="80"/>
      <c r="OSE4" s="80"/>
      <c r="OSF4" s="80"/>
      <c r="OSG4" s="80"/>
      <c r="OSH4" s="80"/>
      <c r="OSI4" s="80"/>
      <c r="OSJ4" s="80"/>
      <c r="OSK4" s="80"/>
      <c r="OSL4" s="80"/>
      <c r="OSM4" s="80"/>
      <c r="OSN4" s="80"/>
      <c r="OSO4" s="80"/>
      <c r="OSP4" s="80"/>
      <c r="OSQ4" s="80"/>
      <c r="OSR4" s="80"/>
      <c r="OSS4" s="80"/>
      <c r="OST4" s="80"/>
      <c r="OSU4" s="80"/>
      <c r="OSV4" s="80"/>
      <c r="OSW4" s="80"/>
      <c r="OSX4" s="80"/>
      <c r="OSY4" s="80"/>
      <c r="OSZ4" s="80"/>
      <c r="OTA4" s="80"/>
      <c r="OTB4" s="80"/>
      <c r="OTC4" s="80"/>
      <c r="OTD4" s="80"/>
      <c r="OTE4" s="80"/>
      <c r="OTF4" s="80"/>
      <c r="OTG4" s="80"/>
      <c r="OTH4" s="80"/>
      <c r="OTI4" s="80"/>
      <c r="OTJ4" s="80"/>
      <c r="OTK4" s="80"/>
      <c r="OTL4" s="80"/>
      <c r="OTM4" s="80"/>
      <c r="OTN4" s="80"/>
      <c r="OTO4" s="80"/>
      <c r="OTP4" s="80"/>
      <c r="OTQ4" s="80"/>
      <c r="OTR4" s="80"/>
      <c r="OTS4" s="80"/>
      <c r="OTT4" s="80"/>
      <c r="OTU4" s="80"/>
      <c r="OTV4" s="80"/>
      <c r="OTW4" s="80"/>
      <c r="OTX4" s="80"/>
      <c r="OTY4" s="80"/>
      <c r="OTZ4" s="80"/>
      <c r="OUA4" s="80"/>
      <c r="OUB4" s="80"/>
      <c r="OUC4" s="80"/>
      <c r="OUD4" s="80"/>
      <c r="OUE4" s="80"/>
      <c r="OUF4" s="80"/>
      <c r="OUG4" s="80"/>
      <c r="OUH4" s="80"/>
      <c r="OUI4" s="80"/>
      <c r="OUJ4" s="80"/>
      <c r="OUK4" s="80"/>
      <c r="OUL4" s="80"/>
      <c r="OUM4" s="80"/>
      <c r="OUN4" s="80"/>
      <c r="OUO4" s="80"/>
      <c r="OUP4" s="80"/>
      <c r="OUQ4" s="80"/>
      <c r="OUR4" s="80"/>
      <c r="OUS4" s="80"/>
      <c r="OUT4" s="80"/>
      <c r="OUU4" s="80"/>
      <c r="OUV4" s="80"/>
      <c r="OUW4" s="80"/>
      <c r="OUX4" s="80"/>
      <c r="OUY4" s="80"/>
      <c r="OUZ4" s="80"/>
      <c r="OVA4" s="80"/>
      <c r="OVB4" s="80"/>
      <c r="OVC4" s="80"/>
      <c r="OVD4" s="80"/>
      <c r="OVE4" s="80"/>
      <c r="OVF4" s="80"/>
      <c r="OVG4" s="80"/>
      <c r="OVH4" s="80"/>
      <c r="OVI4" s="80"/>
      <c r="OVJ4" s="80"/>
      <c r="OVK4" s="80"/>
      <c r="OVL4" s="80"/>
      <c r="OVM4" s="80"/>
      <c r="OVN4" s="80"/>
      <c r="OVO4" s="80"/>
      <c r="OVP4" s="80"/>
      <c r="OVQ4" s="80"/>
      <c r="OVR4" s="80"/>
      <c r="OVS4" s="80"/>
      <c r="OVT4" s="80"/>
      <c r="OVU4" s="80"/>
      <c r="OVV4" s="80"/>
      <c r="OVW4" s="80"/>
      <c r="OVX4" s="80"/>
      <c r="OVY4" s="80"/>
      <c r="OVZ4" s="80"/>
      <c r="OWA4" s="80"/>
      <c r="OWB4" s="80"/>
      <c r="OWC4" s="80"/>
      <c r="OWD4" s="80"/>
      <c r="OWE4" s="80"/>
      <c r="OWF4" s="80"/>
      <c r="OWG4" s="80"/>
      <c r="OWH4" s="80"/>
      <c r="OWI4" s="80"/>
      <c r="OWJ4" s="80"/>
      <c r="OWK4" s="80"/>
      <c r="OWL4" s="80"/>
      <c r="OWM4" s="80"/>
      <c r="OWN4" s="80"/>
      <c r="OWO4" s="80"/>
      <c r="OWP4" s="80"/>
      <c r="OWQ4" s="80"/>
      <c r="OWR4" s="80"/>
      <c r="OWS4" s="80"/>
      <c r="OWT4" s="80"/>
      <c r="OWU4" s="80"/>
      <c r="OWV4" s="80"/>
      <c r="OWW4" s="80"/>
      <c r="OWX4" s="80"/>
      <c r="OWY4" s="80"/>
      <c r="OWZ4" s="80"/>
      <c r="OXA4" s="80"/>
      <c r="OXB4" s="80"/>
      <c r="OXC4" s="80"/>
      <c r="OXD4" s="80"/>
      <c r="OXE4" s="80"/>
      <c r="OXF4" s="80"/>
      <c r="OXG4" s="80"/>
      <c r="OXH4" s="80"/>
      <c r="OXI4" s="80"/>
      <c r="OXJ4" s="80"/>
      <c r="OXK4" s="80"/>
      <c r="OXL4" s="80"/>
      <c r="OXM4" s="80"/>
      <c r="OXN4" s="80"/>
      <c r="OXO4" s="80"/>
      <c r="OXP4" s="80"/>
      <c r="OXQ4" s="80"/>
      <c r="OXR4" s="80"/>
      <c r="OXS4" s="80"/>
      <c r="OXT4" s="80"/>
      <c r="OXU4" s="80"/>
      <c r="OXV4" s="80"/>
      <c r="OXW4" s="80"/>
      <c r="OXX4" s="80"/>
      <c r="OXY4" s="80"/>
      <c r="OXZ4" s="80"/>
      <c r="OYA4" s="80"/>
      <c r="OYB4" s="80"/>
      <c r="OYC4" s="80"/>
      <c r="OYD4" s="80"/>
      <c r="OYE4" s="80"/>
      <c r="OYF4" s="80"/>
      <c r="OYG4" s="80"/>
      <c r="OYH4" s="80"/>
      <c r="OYI4" s="80"/>
      <c r="OYJ4" s="80"/>
      <c r="OYK4" s="80"/>
      <c r="OYL4" s="80"/>
      <c r="OYM4" s="80"/>
      <c r="OYN4" s="80"/>
      <c r="OYO4" s="80"/>
      <c r="OYP4" s="80"/>
      <c r="OYQ4" s="80"/>
      <c r="OYR4" s="80"/>
      <c r="OYS4" s="80"/>
      <c r="OYT4" s="80"/>
      <c r="OYU4" s="80"/>
      <c r="OYV4" s="80"/>
      <c r="OYW4" s="80"/>
      <c r="OYX4" s="80"/>
      <c r="OYY4" s="80"/>
      <c r="OYZ4" s="80"/>
      <c r="OZA4" s="80"/>
      <c r="OZB4" s="80"/>
      <c r="OZC4" s="80"/>
      <c r="OZD4" s="80"/>
      <c r="OZE4" s="80"/>
      <c r="OZF4" s="80"/>
      <c r="OZG4" s="80"/>
      <c r="OZH4" s="80"/>
      <c r="OZI4" s="80"/>
      <c r="OZJ4" s="80"/>
      <c r="OZK4" s="80"/>
      <c r="OZL4" s="80"/>
      <c r="OZM4" s="80"/>
      <c r="OZN4" s="80"/>
      <c r="OZO4" s="80"/>
      <c r="OZP4" s="80"/>
      <c r="OZQ4" s="80"/>
      <c r="OZR4" s="80"/>
      <c r="OZS4" s="80"/>
      <c r="OZT4" s="80"/>
      <c r="OZU4" s="80"/>
      <c r="OZV4" s="80"/>
      <c r="OZW4" s="80"/>
      <c r="OZX4" s="80"/>
      <c r="OZY4" s="80"/>
      <c r="OZZ4" s="80"/>
      <c r="PAA4" s="80"/>
      <c r="PAB4" s="80"/>
      <c r="PAC4" s="80"/>
      <c r="PAD4" s="80"/>
      <c r="PAE4" s="80"/>
      <c r="PAF4" s="80"/>
      <c r="PAG4" s="80"/>
      <c r="PAH4" s="80"/>
      <c r="PAI4" s="80"/>
      <c r="PAJ4" s="80"/>
      <c r="PAK4" s="80"/>
      <c r="PAL4" s="80"/>
      <c r="PAM4" s="80"/>
      <c r="PAN4" s="80"/>
      <c r="PAO4" s="80"/>
      <c r="PAP4" s="80"/>
      <c r="PAQ4" s="80"/>
      <c r="PAR4" s="80"/>
      <c r="PAS4" s="80"/>
      <c r="PAT4" s="80"/>
      <c r="PAU4" s="80"/>
      <c r="PAV4" s="80"/>
      <c r="PAW4" s="80"/>
      <c r="PAX4" s="80"/>
      <c r="PAY4" s="80"/>
      <c r="PAZ4" s="80"/>
      <c r="PBA4" s="80"/>
      <c r="PBB4" s="80"/>
      <c r="PBC4" s="80"/>
      <c r="PBD4" s="80"/>
      <c r="PBE4" s="80"/>
      <c r="PBF4" s="80"/>
      <c r="PBG4" s="80"/>
      <c r="PBH4" s="80"/>
      <c r="PBI4" s="80"/>
      <c r="PBJ4" s="80"/>
      <c r="PBK4" s="80"/>
      <c r="PBL4" s="80"/>
      <c r="PBM4" s="80"/>
      <c r="PBN4" s="80"/>
      <c r="PBO4" s="80"/>
      <c r="PBP4" s="80"/>
      <c r="PBQ4" s="80"/>
      <c r="PBR4" s="80"/>
      <c r="PBS4" s="80"/>
      <c r="PBT4" s="80"/>
      <c r="PBU4" s="80"/>
      <c r="PBV4" s="80"/>
      <c r="PBW4" s="80"/>
      <c r="PBX4" s="80"/>
      <c r="PBY4" s="80"/>
      <c r="PBZ4" s="80"/>
      <c r="PCA4" s="80"/>
      <c r="PCB4" s="80"/>
      <c r="PCC4" s="80"/>
      <c r="PCD4" s="80"/>
      <c r="PCE4" s="80"/>
      <c r="PCF4" s="80"/>
      <c r="PCG4" s="80"/>
      <c r="PCH4" s="80"/>
      <c r="PCI4" s="80"/>
      <c r="PCJ4" s="80"/>
      <c r="PCK4" s="80"/>
      <c r="PCL4" s="80"/>
      <c r="PCM4" s="80"/>
      <c r="PCN4" s="80"/>
      <c r="PCO4" s="80"/>
      <c r="PCP4" s="80"/>
      <c r="PCQ4" s="80"/>
      <c r="PCR4" s="80"/>
      <c r="PCS4" s="80"/>
      <c r="PCT4" s="80"/>
      <c r="PCU4" s="80"/>
      <c r="PCV4" s="80"/>
      <c r="PCW4" s="80"/>
      <c r="PCX4" s="80"/>
      <c r="PCY4" s="80"/>
      <c r="PCZ4" s="80"/>
      <c r="PDA4" s="80"/>
      <c r="PDB4" s="80"/>
      <c r="PDC4" s="80"/>
      <c r="PDD4" s="80"/>
      <c r="PDE4" s="80"/>
      <c r="PDF4" s="80"/>
      <c r="PDG4" s="80"/>
      <c r="PDH4" s="80"/>
      <c r="PDI4" s="80"/>
      <c r="PDJ4" s="80"/>
      <c r="PDK4" s="80"/>
      <c r="PDL4" s="80"/>
      <c r="PDM4" s="80"/>
      <c r="PDN4" s="80"/>
      <c r="PDO4" s="80"/>
      <c r="PDP4" s="80"/>
      <c r="PDQ4" s="80"/>
      <c r="PDR4" s="80"/>
      <c r="PDS4" s="80"/>
      <c r="PDT4" s="80"/>
      <c r="PDU4" s="80"/>
      <c r="PDV4" s="80"/>
      <c r="PDW4" s="80"/>
      <c r="PDX4" s="80"/>
      <c r="PDY4" s="80"/>
      <c r="PDZ4" s="80"/>
      <c r="PEA4" s="80"/>
      <c r="PEB4" s="80"/>
      <c r="PEC4" s="80"/>
      <c r="PED4" s="80"/>
      <c r="PEE4" s="80"/>
      <c r="PEF4" s="80"/>
      <c r="PEG4" s="80"/>
      <c r="PEH4" s="80"/>
      <c r="PEI4" s="80"/>
      <c r="PEJ4" s="80"/>
      <c r="PEK4" s="80"/>
      <c r="PEL4" s="80"/>
      <c r="PEM4" s="80"/>
      <c r="PEN4" s="80"/>
      <c r="PEO4" s="80"/>
      <c r="PEP4" s="80"/>
      <c r="PEQ4" s="80"/>
      <c r="PER4" s="80"/>
      <c r="PES4" s="80"/>
      <c r="PET4" s="80"/>
      <c r="PEU4" s="80"/>
      <c r="PEV4" s="80"/>
      <c r="PEW4" s="80"/>
      <c r="PEX4" s="80"/>
      <c r="PEY4" s="80"/>
      <c r="PEZ4" s="80"/>
      <c r="PFA4" s="80"/>
      <c r="PFB4" s="80"/>
      <c r="PFC4" s="80"/>
      <c r="PFD4" s="80"/>
      <c r="PFE4" s="80"/>
      <c r="PFF4" s="80"/>
      <c r="PFG4" s="80"/>
      <c r="PFH4" s="80"/>
      <c r="PFI4" s="80"/>
      <c r="PFJ4" s="80"/>
      <c r="PFK4" s="80"/>
      <c r="PFL4" s="80"/>
      <c r="PFM4" s="80"/>
      <c r="PFN4" s="80"/>
      <c r="PFO4" s="80"/>
      <c r="PFP4" s="80"/>
      <c r="PFQ4" s="80"/>
      <c r="PFR4" s="80"/>
      <c r="PFS4" s="80"/>
      <c r="PFT4" s="80"/>
      <c r="PFU4" s="80"/>
      <c r="PFV4" s="80"/>
      <c r="PFW4" s="80"/>
      <c r="PFX4" s="80"/>
      <c r="PFY4" s="80"/>
      <c r="PFZ4" s="80"/>
      <c r="PGA4" s="80"/>
      <c r="PGB4" s="80"/>
      <c r="PGC4" s="80"/>
      <c r="PGD4" s="80"/>
      <c r="PGE4" s="80"/>
      <c r="PGF4" s="80"/>
      <c r="PGG4" s="80"/>
      <c r="PGH4" s="80"/>
      <c r="PGI4" s="80"/>
      <c r="PGJ4" s="80"/>
      <c r="PGK4" s="80"/>
      <c r="PGL4" s="80"/>
      <c r="PGM4" s="80"/>
      <c r="PGN4" s="80"/>
      <c r="PGO4" s="80"/>
      <c r="PGP4" s="80"/>
      <c r="PGQ4" s="80"/>
      <c r="PGR4" s="80"/>
      <c r="PGS4" s="80"/>
      <c r="PGT4" s="80"/>
      <c r="PGU4" s="80"/>
      <c r="PGV4" s="80"/>
      <c r="PGW4" s="80"/>
      <c r="PGX4" s="80"/>
      <c r="PGY4" s="80"/>
      <c r="PGZ4" s="80"/>
      <c r="PHA4" s="80"/>
      <c r="PHB4" s="80"/>
      <c r="PHC4" s="80"/>
      <c r="PHD4" s="80"/>
      <c r="PHE4" s="80"/>
      <c r="PHF4" s="80"/>
      <c r="PHG4" s="80"/>
      <c r="PHH4" s="80"/>
      <c r="PHI4" s="80"/>
      <c r="PHJ4" s="80"/>
      <c r="PHK4" s="80"/>
      <c r="PHL4" s="80"/>
      <c r="PHM4" s="80"/>
      <c r="PHN4" s="80"/>
      <c r="PHO4" s="80"/>
      <c r="PHP4" s="80"/>
      <c r="PHQ4" s="80"/>
      <c r="PHR4" s="80"/>
      <c r="PHS4" s="80"/>
      <c r="PHT4" s="80"/>
      <c r="PHU4" s="80"/>
      <c r="PHV4" s="80"/>
      <c r="PHW4" s="80"/>
      <c r="PHX4" s="80"/>
      <c r="PHY4" s="80"/>
      <c r="PHZ4" s="80"/>
      <c r="PIA4" s="80"/>
      <c r="PIB4" s="80"/>
      <c r="PIC4" s="80"/>
      <c r="PID4" s="80"/>
      <c r="PIE4" s="80"/>
      <c r="PIF4" s="80"/>
      <c r="PIG4" s="80"/>
      <c r="PIH4" s="80"/>
      <c r="PII4" s="80"/>
      <c r="PIJ4" s="80"/>
      <c r="PIK4" s="80"/>
      <c r="PIL4" s="80"/>
      <c r="PIM4" s="80"/>
      <c r="PIN4" s="80"/>
      <c r="PIO4" s="80"/>
      <c r="PIP4" s="80"/>
      <c r="PIQ4" s="80"/>
      <c r="PIR4" s="80"/>
      <c r="PIS4" s="80"/>
      <c r="PIT4" s="80"/>
      <c r="PIU4" s="80"/>
      <c r="PIV4" s="80"/>
      <c r="PIW4" s="80"/>
      <c r="PIX4" s="80"/>
      <c r="PIY4" s="80"/>
      <c r="PIZ4" s="80"/>
      <c r="PJA4" s="80"/>
      <c r="PJB4" s="80"/>
      <c r="PJC4" s="80"/>
      <c r="PJD4" s="80"/>
      <c r="PJE4" s="80"/>
      <c r="PJF4" s="80"/>
      <c r="PJG4" s="80"/>
      <c r="PJH4" s="80"/>
      <c r="PJI4" s="80"/>
      <c r="PJJ4" s="80"/>
      <c r="PJK4" s="80"/>
      <c r="PJL4" s="80"/>
      <c r="PJM4" s="80"/>
      <c r="PJN4" s="80"/>
      <c r="PJO4" s="80"/>
      <c r="PJP4" s="80"/>
      <c r="PJQ4" s="80"/>
      <c r="PJR4" s="80"/>
      <c r="PJS4" s="80"/>
      <c r="PJT4" s="80"/>
      <c r="PJU4" s="80"/>
      <c r="PJV4" s="80"/>
      <c r="PJW4" s="80"/>
      <c r="PJX4" s="80"/>
      <c r="PJY4" s="80"/>
      <c r="PJZ4" s="80"/>
      <c r="PKA4" s="80"/>
      <c r="PKB4" s="80"/>
      <c r="PKC4" s="80"/>
      <c r="PKD4" s="80"/>
      <c r="PKE4" s="80"/>
      <c r="PKF4" s="80"/>
      <c r="PKG4" s="80"/>
      <c r="PKH4" s="80"/>
      <c r="PKI4" s="80"/>
      <c r="PKJ4" s="80"/>
      <c r="PKK4" s="80"/>
      <c r="PKL4" s="80"/>
      <c r="PKM4" s="80"/>
      <c r="PKN4" s="80"/>
      <c r="PKO4" s="80"/>
      <c r="PKP4" s="80"/>
      <c r="PKQ4" s="80"/>
      <c r="PKR4" s="80"/>
      <c r="PKS4" s="80"/>
      <c r="PKT4" s="80"/>
      <c r="PKU4" s="80"/>
      <c r="PKV4" s="80"/>
      <c r="PKW4" s="80"/>
      <c r="PKX4" s="80"/>
      <c r="PKY4" s="80"/>
      <c r="PKZ4" s="80"/>
      <c r="PLA4" s="80"/>
      <c r="PLB4" s="80"/>
      <c r="PLC4" s="80"/>
      <c r="PLD4" s="80"/>
      <c r="PLE4" s="80"/>
      <c r="PLF4" s="80"/>
      <c r="PLG4" s="80"/>
      <c r="PLH4" s="80"/>
      <c r="PLI4" s="80"/>
      <c r="PLJ4" s="80"/>
      <c r="PLK4" s="80"/>
      <c r="PLL4" s="80"/>
      <c r="PLM4" s="80"/>
      <c r="PLN4" s="80"/>
      <c r="PLO4" s="80"/>
      <c r="PLP4" s="80"/>
      <c r="PLQ4" s="80"/>
      <c r="PLR4" s="80"/>
      <c r="PLS4" s="80"/>
      <c r="PLT4" s="80"/>
      <c r="PLU4" s="80"/>
      <c r="PLV4" s="80"/>
      <c r="PLW4" s="80"/>
      <c r="PLX4" s="80"/>
      <c r="PLY4" s="80"/>
      <c r="PLZ4" s="80"/>
      <c r="PMA4" s="80"/>
      <c r="PMB4" s="80"/>
      <c r="PMC4" s="80"/>
      <c r="PMD4" s="80"/>
      <c r="PME4" s="80"/>
      <c r="PMF4" s="80"/>
      <c r="PMG4" s="80"/>
      <c r="PMH4" s="80"/>
      <c r="PMI4" s="80"/>
      <c r="PMJ4" s="80"/>
      <c r="PMK4" s="80"/>
      <c r="PML4" s="80"/>
      <c r="PMM4" s="80"/>
      <c r="PMN4" s="80"/>
      <c r="PMO4" s="80"/>
      <c r="PMP4" s="80"/>
      <c r="PMQ4" s="80"/>
      <c r="PMR4" s="80"/>
      <c r="PMS4" s="80"/>
      <c r="PMT4" s="80"/>
      <c r="PMU4" s="80"/>
      <c r="PMV4" s="80"/>
      <c r="PMW4" s="80"/>
      <c r="PMX4" s="80"/>
      <c r="PMY4" s="80"/>
      <c r="PMZ4" s="80"/>
      <c r="PNA4" s="80"/>
      <c r="PNB4" s="80"/>
      <c r="PNC4" s="80"/>
      <c r="PND4" s="80"/>
      <c r="PNE4" s="80"/>
      <c r="PNF4" s="80"/>
      <c r="PNG4" s="80"/>
      <c r="PNH4" s="80"/>
      <c r="PNI4" s="80"/>
      <c r="PNJ4" s="80"/>
      <c r="PNK4" s="80"/>
      <c r="PNL4" s="80"/>
      <c r="PNM4" s="80"/>
      <c r="PNN4" s="80"/>
      <c r="PNO4" s="80"/>
      <c r="PNP4" s="80"/>
      <c r="PNQ4" s="80"/>
      <c r="PNR4" s="80"/>
      <c r="PNS4" s="80"/>
      <c r="PNT4" s="80"/>
      <c r="PNU4" s="80"/>
      <c r="PNV4" s="80"/>
      <c r="PNW4" s="80"/>
      <c r="PNX4" s="80"/>
      <c r="PNY4" s="80"/>
      <c r="PNZ4" s="80"/>
      <c r="POA4" s="80"/>
      <c r="POB4" s="80"/>
      <c r="POC4" s="80"/>
      <c r="POD4" s="80"/>
      <c r="POE4" s="80"/>
      <c r="POF4" s="80"/>
      <c r="POG4" s="80"/>
      <c r="POH4" s="80"/>
      <c r="POI4" s="80"/>
      <c r="POJ4" s="80"/>
      <c r="POK4" s="80"/>
      <c r="POL4" s="80"/>
      <c r="POM4" s="80"/>
      <c r="PON4" s="80"/>
      <c r="POO4" s="80"/>
      <c r="POP4" s="80"/>
      <c r="POQ4" s="80"/>
      <c r="POR4" s="80"/>
      <c r="POS4" s="80"/>
      <c r="POT4" s="80"/>
      <c r="POU4" s="80"/>
      <c r="POV4" s="80"/>
      <c r="POW4" s="80"/>
      <c r="POX4" s="80"/>
      <c r="POY4" s="80"/>
      <c r="POZ4" s="80"/>
      <c r="PPA4" s="80"/>
      <c r="PPB4" s="80"/>
      <c r="PPC4" s="80"/>
      <c r="PPD4" s="80"/>
      <c r="PPE4" s="80"/>
      <c r="PPF4" s="80"/>
      <c r="PPG4" s="80"/>
      <c r="PPH4" s="80"/>
      <c r="PPI4" s="80"/>
      <c r="PPJ4" s="80"/>
      <c r="PPK4" s="80"/>
      <c r="PPL4" s="80"/>
      <c r="PPM4" s="80"/>
      <c r="PPN4" s="80"/>
      <c r="PPO4" s="80"/>
      <c r="PPP4" s="80"/>
      <c r="PPQ4" s="80"/>
      <c r="PPR4" s="80"/>
      <c r="PPS4" s="80"/>
      <c r="PPT4" s="80"/>
      <c r="PPU4" s="80"/>
      <c r="PPV4" s="80"/>
      <c r="PPW4" s="80"/>
      <c r="PPX4" s="80"/>
      <c r="PPY4" s="80"/>
      <c r="PPZ4" s="80"/>
      <c r="PQA4" s="80"/>
      <c r="PQB4" s="80"/>
      <c r="PQC4" s="80"/>
      <c r="PQD4" s="80"/>
      <c r="PQE4" s="80"/>
      <c r="PQF4" s="80"/>
      <c r="PQG4" s="80"/>
      <c r="PQH4" s="80"/>
      <c r="PQI4" s="80"/>
      <c r="PQJ4" s="80"/>
      <c r="PQK4" s="80"/>
      <c r="PQL4" s="80"/>
      <c r="PQM4" s="80"/>
      <c r="PQN4" s="80"/>
      <c r="PQO4" s="80"/>
      <c r="PQP4" s="80"/>
      <c r="PQQ4" s="80"/>
      <c r="PQR4" s="80"/>
      <c r="PQS4" s="80"/>
      <c r="PQT4" s="80"/>
      <c r="PQU4" s="80"/>
      <c r="PQV4" s="80"/>
      <c r="PQW4" s="80"/>
      <c r="PQX4" s="80"/>
      <c r="PQY4" s="80"/>
      <c r="PQZ4" s="80"/>
      <c r="PRA4" s="80"/>
      <c r="PRB4" s="80"/>
      <c r="PRC4" s="80"/>
      <c r="PRD4" s="80"/>
      <c r="PRE4" s="80"/>
      <c r="PRF4" s="80"/>
      <c r="PRG4" s="80"/>
      <c r="PRH4" s="80"/>
      <c r="PRI4" s="80"/>
      <c r="PRJ4" s="80"/>
      <c r="PRK4" s="80"/>
      <c r="PRL4" s="80"/>
      <c r="PRM4" s="80"/>
      <c r="PRN4" s="80"/>
      <c r="PRO4" s="80"/>
      <c r="PRP4" s="80"/>
      <c r="PRQ4" s="80"/>
      <c r="PRR4" s="80"/>
      <c r="PRS4" s="80"/>
      <c r="PRT4" s="80"/>
      <c r="PRU4" s="80"/>
      <c r="PRV4" s="80"/>
      <c r="PRW4" s="80"/>
      <c r="PRX4" s="80"/>
      <c r="PRY4" s="80"/>
      <c r="PRZ4" s="80"/>
      <c r="PSA4" s="80"/>
      <c r="PSB4" s="80"/>
      <c r="PSC4" s="80"/>
      <c r="PSD4" s="80"/>
      <c r="PSE4" s="80"/>
      <c r="PSF4" s="80"/>
      <c r="PSG4" s="80"/>
      <c r="PSH4" s="80"/>
      <c r="PSI4" s="80"/>
      <c r="PSJ4" s="80"/>
      <c r="PSK4" s="80"/>
      <c r="PSL4" s="80"/>
      <c r="PSM4" s="80"/>
      <c r="PSN4" s="80"/>
      <c r="PSO4" s="80"/>
      <c r="PSP4" s="80"/>
      <c r="PSQ4" s="80"/>
      <c r="PSR4" s="80"/>
      <c r="PSS4" s="80"/>
      <c r="PST4" s="80"/>
      <c r="PSU4" s="80"/>
      <c r="PSV4" s="80"/>
      <c r="PSW4" s="80"/>
      <c r="PSX4" s="80"/>
      <c r="PSY4" s="80"/>
      <c r="PSZ4" s="80"/>
      <c r="PTA4" s="80"/>
      <c r="PTB4" s="80"/>
      <c r="PTC4" s="80"/>
      <c r="PTD4" s="80"/>
      <c r="PTE4" s="80"/>
      <c r="PTF4" s="80"/>
      <c r="PTG4" s="80"/>
      <c r="PTH4" s="80"/>
      <c r="PTI4" s="80"/>
      <c r="PTJ4" s="80"/>
      <c r="PTK4" s="80"/>
      <c r="PTL4" s="80"/>
      <c r="PTM4" s="80"/>
      <c r="PTN4" s="80"/>
      <c r="PTO4" s="80"/>
      <c r="PTP4" s="80"/>
      <c r="PTQ4" s="80"/>
      <c r="PTR4" s="80"/>
      <c r="PTS4" s="80"/>
      <c r="PTT4" s="80"/>
      <c r="PTU4" s="80"/>
      <c r="PTV4" s="80"/>
      <c r="PTW4" s="80"/>
      <c r="PTX4" s="80"/>
      <c r="PTY4" s="80"/>
      <c r="PTZ4" s="80"/>
      <c r="PUA4" s="80"/>
      <c r="PUB4" s="80"/>
      <c r="PUC4" s="80"/>
      <c r="PUD4" s="80"/>
      <c r="PUE4" s="80"/>
      <c r="PUF4" s="80"/>
      <c r="PUG4" s="80"/>
      <c r="PUH4" s="80"/>
      <c r="PUI4" s="80"/>
      <c r="PUJ4" s="80"/>
      <c r="PUK4" s="80"/>
      <c r="PUL4" s="80"/>
      <c r="PUM4" s="80"/>
      <c r="PUN4" s="80"/>
      <c r="PUO4" s="80"/>
      <c r="PUP4" s="80"/>
      <c r="PUQ4" s="80"/>
      <c r="PUR4" s="80"/>
      <c r="PUS4" s="80"/>
      <c r="PUT4" s="80"/>
      <c r="PUU4" s="80"/>
      <c r="PUV4" s="80"/>
      <c r="PUW4" s="80"/>
      <c r="PUX4" s="80"/>
      <c r="PUY4" s="80"/>
      <c r="PUZ4" s="80"/>
      <c r="PVA4" s="80"/>
      <c r="PVB4" s="80"/>
      <c r="PVC4" s="80"/>
      <c r="PVD4" s="80"/>
      <c r="PVE4" s="80"/>
      <c r="PVF4" s="80"/>
      <c r="PVG4" s="80"/>
      <c r="PVH4" s="80"/>
      <c r="PVI4" s="80"/>
      <c r="PVJ4" s="80"/>
      <c r="PVK4" s="80"/>
      <c r="PVL4" s="80"/>
      <c r="PVM4" s="80"/>
      <c r="PVN4" s="80"/>
      <c r="PVO4" s="80"/>
      <c r="PVP4" s="80"/>
      <c r="PVQ4" s="80"/>
      <c r="PVR4" s="80"/>
      <c r="PVS4" s="80"/>
      <c r="PVT4" s="80"/>
      <c r="PVU4" s="80"/>
      <c r="PVV4" s="80"/>
      <c r="PVW4" s="80"/>
      <c r="PVX4" s="80"/>
      <c r="PVY4" s="80"/>
      <c r="PVZ4" s="80"/>
      <c r="PWA4" s="80"/>
      <c r="PWB4" s="80"/>
      <c r="PWC4" s="80"/>
      <c r="PWD4" s="80"/>
      <c r="PWE4" s="80"/>
      <c r="PWF4" s="80"/>
      <c r="PWG4" s="80"/>
      <c r="PWH4" s="80"/>
      <c r="PWI4" s="80"/>
      <c r="PWJ4" s="80"/>
      <c r="PWK4" s="80"/>
      <c r="PWL4" s="80"/>
      <c r="PWM4" s="80"/>
      <c r="PWN4" s="80"/>
      <c r="PWO4" s="80"/>
      <c r="PWP4" s="80"/>
      <c r="PWQ4" s="80"/>
      <c r="PWR4" s="80"/>
      <c r="PWS4" s="80"/>
      <c r="PWT4" s="80"/>
      <c r="PWU4" s="80"/>
      <c r="PWV4" s="80"/>
      <c r="PWW4" s="80"/>
      <c r="PWX4" s="80"/>
      <c r="PWY4" s="80"/>
      <c r="PWZ4" s="80"/>
      <c r="PXA4" s="80"/>
      <c r="PXB4" s="80"/>
      <c r="PXC4" s="80"/>
      <c r="PXD4" s="80"/>
      <c r="PXE4" s="80"/>
      <c r="PXF4" s="80"/>
      <c r="PXG4" s="80"/>
      <c r="PXH4" s="80"/>
      <c r="PXI4" s="80"/>
      <c r="PXJ4" s="80"/>
      <c r="PXK4" s="80"/>
      <c r="PXL4" s="80"/>
      <c r="PXM4" s="80"/>
      <c r="PXN4" s="80"/>
      <c r="PXO4" s="80"/>
      <c r="PXP4" s="80"/>
      <c r="PXQ4" s="80"/>
      <c r="PXR4" s="80"/>
      <c r="PXS4" s="80"/>
      <c r="PXT4" s="80"/>
      <c r="PXU4" s="80"/>
      <c r="PXV4" s="80"/>
      <c r="PXW4" s="80"/>
      <c r="PXX4" s="80"/>
      <c r="PXY4" s="80"/>
      <c r="PXZ4" s="80"/>
      <c r="PYA4" s="80"/>
      <c r="PYB4" s="80"/>
      <c r="PYC4" s="80"/>
      <c r="PYD4" s="80"/>
      <c r="PYE4" s="80"/>
      <c r="PYF4" s="80"/>
      <c r="PYG4" s="80"/>
      <c r="PYH4" s="80"/>
      <c r="PYI4" s="80"/>
      <c r="PYJ4" s="80"/>
      <c r="PYK4" s="80"/>
      <c r="PYL4" s="80"/>
      <c r="PYM4" s="80"/>
      <c r="PYN4" s="80"/>
      <c r="PYO4" s="80"/>
      <c r="PYP4" s="80"/>
      <c r="PYQ4" s="80"/>
      <c r="PYR4" s="80"/>
      <c r="PYS4" s="80"/>
      <c r="PYT4" s="80"/>
      <c r="PYU4" s="80"/>
      <c r="PYV4" s="80"/>
      <c r="PYW4" s="80"/>
      <c r="PYX4" s="80"/>
      <c r="PYY4" s="80"/>
      <c r="PYZ4" s="80"/>
      <c r="PZA4" s="80"/>
      <c r="PZB4" s="80"/>
      <c r="PZC4" s="80"/>
      <c r="PZD4" s="80"/>
      <c r="PZE4" s="80"/>
      <c r="PZF4" s="80"/>
      <c r="PZG4" s="80"/>
      <c r="PZH4" s="80"/>
      <c r="PZI4" s="80"/>
      <c r="PZJ4" s="80"/>
      <c r="PZK4" s="80"/>
      <c r="PZL4" s="80"/>
      <c r="PZM4" s="80"/>
      <c r="PZN4" s="80"/>
      <c r="PZO4" s="80"/>
      <c r="PZP4" s="80"/>
      <c r="PZQ4" s="80"/>
      <c r="PZR4" s="80"/>
      <c r="PZS4" s="80"/>
      <c r="PZT4" s="80"/>
      <c r="PZU4" s="80"/>
      <c r="PZV4" s="80"/>
      <c r="PZW4" s="80"/>
      <c r="PZX4" s="80"/>
      <c r="PZY4" s="80"/>
      <c r="PZZ4" s="80"/>
      <c r="QAA4" s="80"/>
      <c r="QAB4" s="80"/>
      <c r="QAC4" s="80"/>
      <c r="QAD4" s="80"/>
      <c r="QAE4" s="80"/>
      <c r="QAF4" s="80"/>
      <c r="QAG4" s="80"/>
      <c r="QAH4" s="80"/>
      <c r="QAI4" s="80"/>
      <c r="QAJ4" s="80"/>
      <c r="QAK4" s="80"/>
      <c r="QAL4" s="80"/>
      <c r="QAM4" s="80"/>
      <c r="QAN4" s="80"/>
      <c r="QAO4" s="80"/>
      <c r="QAP4" s="80"/>
      <c r="QAQ4" s="80"/>
      <c r="QAR4" s="80"/>
      <c r="QAS4" s="80"/>
      <c r="QAT4" s="80"/>
      <c r="QAU4" s="80"/>
      <c r="QAV4" s="80"/>
      <c r="QAW4" s="80"/>
      <c r="QAX4" s="80"/>
      <c r="QAY4" s="80"/>
      <c r="QAZ4" s="80"/>
      <c r="QBA4" s="80"/>
      <c r="QBB4" s="80"/>
      <c r="QBC4" s="80"/>
      <c r="QBD4" s="80"/>
      <c r="QBE4" s="80"/>
      <c r="QBF4" s="80"/>
      <c r="QBG4" s="80"/>
      <c r="QBH4" s="80"/>
      <c r="QBI4" s="80"/>
      <c r="QBJ4" s="80"/>
      <c r="QBK4" s="80"/>
      <c r="QBL4" s="80"/>
      <c r="QBM4" s="80"/>
      <c r="QBN4" s="80"/>
      <c r="QBO4" s="80"/>
      <c r="QBP4" s="80"/>
      <c r="QBQ4" s="80"/>
      <c r="QBR4" s="80"/>
      <c r="QBS4" s="80"/>
      <c r="QBT4" s="80"/>
      <c r="QBU4" s="80"/>
      <c r="QBV4" s="80"/>
      <c r="QBW4" s="80"/>
      <c r="QBX4" s="80"/>
      <c r="QBY4" s="80"/>
      <c r="QBZ4" s="80"/>
      <c r="QCA4" s="80"/>
      <c r="QCB4" s="80"/>
      <c r="QCC4" s="80"/>
      <c r="QCD4" s="80"/>
      <c r="QCE4" s="80"/>
      <c r="QCF4" s="80"/>
      <c r="QCG4" s="80"/>
      <c r="QCH4" s="80"/>
      <c r="QCI4" s="80"/>
      <c r="QCJ4" s="80"/>
      <c r="QCK4" s="80"/>
      <c r="QCL4" s="80"/>
      <c r="QCM4" s="80"/>
      <c r="QCN4" s="80"/>
      <c r="QCO4" s="80"/>
      <c r="QCP4" s="80"/>
      <c r="QCQ4" s="80"/>
      <c r="QCR4" s="80"/>
      <c r="QCS4" s="80"/>
      <c r="QCT4" s="80"/>
      <c r="QCU4" s="80"/>
      <c r="QCV4" s="80"/>
      <c r="QCW4" s="80"/>
      <c r="QCX4" s="80"/>
      <c r="QCY4" s="80"/>
      <c r="QCZ4" s="80"/>
      <c r="QDA4" s="80"/>
      <c r="QDB4" s="80"/>
      <c r="QDC4" s="80"/>
      <c r="QDD4" s="80"/>
      <c r="QDE4" s="80"/>
      <c r="QDF4" s="80"/>
      <c r="QDG4" s="80"/>
      <c r="QDH4" s="80"/>
      <c r="QDI4" s="80"/>
      <c r="QDJ4" s="80"/>
      <c r="QDK4" s="80"/>
      <c r="QDL4" s="80"/>
      <c r="QDM4" s="80"/>
      <c r="QDN4" s="80"/>
      <c r="QDO4" s="80"/>
      <c r="QDP4" s="80"/>
      <c r="QDQ4" s="80"/>
      <c r="QDR4" s="80"/>
      <c r="QDS4" s="80"/>
      <c r="QDT4" s="80"/>
      <c r="QDU4" s="80"/>
      <c r="QDV4" s="80"/>
      <c r="QDW4" s="80"/>
      <c r="QDX4" s="80"/>
      <c r="QDY4" s="80"/>
      <c r="QDZ4" s="80"/>
      <c r="QEA4" s="80"/>
      <c r="QEB4" s="80"/>
      <c r="QEC4" s="80"/>
      <c r="QED4" s="80"/>
      <c r="QEE4" s="80"/>
      <c r="QEF4" s="80"/>
      <c r="QEG4" s="80"/>
      <c r="QEH4" s="80"/>
      <c r="QEI4" s="80"/>
      <c r="QEJ4" s="80"/>
      <c r="QEK4" s="80"/>
      <c r="QEL4" s="80"/>
      <c r="QEM4" s="80"/>
      <c r="QEN4" s="80"/>
      <c r="QEO4" s="80"/>
      <c r="QEP4" s="80"/>
      <c r="QEQ4" s="80"/>
      <c r="QER4" s="80"/>
      <c r="QES4" s="80"/>
      <c r="QET4" s="80"/>
      <c r="QEU4" s="80"/>
      <c r="QEV4" s="80"/>
      <c r="QEW4" s="80"/>
      <c r="QEX4" s="80"/>
      <c r="QEY4" s="80"/>
      <c r="QEZ4" s="80"/>
      <c r="QFA4" s="80"/>
      <c r="QFB4" s="80"/>
      <c r="QFC4" s="80"/>
      <c r="QFD4" s="80"/>
      <c r="QFE4" s="80"/>
      <c r="QFF4" s="80"/>
      <c r="QFG4" s="80"/>
      <c r="QFH4" s="80"/>
      <c r="QFI4" s="80"/>
      <c r="QFJ4" s="80"/>
      <c r="QFK4" s="80"/>
      <c r="QFL4" s="80"/>
      <c r="QFM4" s="80"/>
      <c r="QFN4" s="80"/>
      <c r="QFO4" s="80"/>
      <c r="QFP4" s="80"/>
      <c r="QFQ4" s="80"/>
      <c r="QFR4" s="80"/>
      <c r="QFS4" s="80"/>
      <c r="QFT4" s="80"/>
      <c r="QFU4" s="80"/>
      <c r="QFV4" s="80"/>
      <c r="QFW4" s="80"/>
      <c r="QFX4" s="80"/>
      <c r="QFY4" s="80"/>
      <c r="QFZ4" s="80"/>
      <c r="QGA4" s="80"/>
      <c r="QGB4" s="80"/>
      <c r="QGC4" s="80"/>
      <c r="QGD4" s="80"/>
      <c r="QGE4" s="80"/>
      <c r="QGF4" s="80"/>
      <c r="QGG4" s="80"/>
      <c r="QGH4" s="80"/>
      <c r="QGI4" s="80"/>
      <c r="QGJ4" s="80"/>
      <c r="QGK4" s="80"/>
      <c r="QGL4" s="80"/>
      <c r="QGM4" s="80"/>
      <c r="QGN4" s="80"/>
      <c r="QGO4" s="80"/>
      <c r="QGP4" s="80"/>
      <c r="QGQ4" s="80"/>
      <c r="QGR4" s="80"/>
      <c r="QGS4" s="80"/>
      <c r="QGT4" s="80"/>
      <c r="QGU4" s="80"/>
      <c r="QGV4" s="80"/>
      <c r="QGW4" s="80"/>
      <c r="QGX4" s="80"/>
      <c r="QGY4" s="80"/>
      <c r="QGZ4" s="80"/>
      <c r="QHA4" s="80"/>
      <c r="QHB4" s="80"/>
      <c r="QHC4" s="80"/>
      <c r="QHD4" s="80"/>
      <c r="QHE4" s="80"/>
      <c r="QHF4" s="80"/>
      <c r="QHG4" s="80"/>
      <c r="QHH4" s="80"/>
      <c r="QHI4" s="80"/>
      <c r="QHJ4" s="80"/>
      <c r="QHK4" s="80"/>
      <c r="QHL4" s="80"/>
      <c r="QHM4" s="80"/>
      <c r="QHN4" s="80"/>
      <c r="QHO4" s="80"/>
      <c r="QHP4" s="80"/>
      <c r="QHQ4" s="80"/>
      <c r="QHR4" s="80"/>
      <c r="QHS4" s="80"/>
      <c r="QHT4" s="80"/>
      <c r="QHU4" s="80"/>
      <c r="QHV4" s="80"/>
      <c r="QHW4" s="80"/>
      <c r="QHX4" s="80"/>
      <c r="QHY4" s="80"/>
      <c r="QHZ4" s="80"/>
      <c r="QIA4" s="80"/>
      <c r="QIB4" s="80"/>
      <c r="QIC4" s="80"/>
      <c r="QID4" s="80"/>
      <c r="QIE4" s="80"/>
      <c r="QIF4" s="80"/>
      <c r="QIG4" s="80"/>
      <c r="QIH4" s="80"/>
      <c r="QII4" s="80"/>
      <c r="QIJ4" s="80"/>
      <c r="QIK4" s="80"/>
      <c r="QIL4" s="80"/>
      <c r="QIM4" s="80"/>
      <c r="QIN4" s="80"/>
      <c r="QIO4" s="80"/>
      <c r="QIP4" s="80"/>
      <c r="QIQ4" s="80"/>
      <c r="QIR4" s="80"/>
      <c r="QIS4" s="80"/>
      <c r="QIT4" s="80"/>
      <c r="QIU4" s="80"/>
      <c r="QIV4" s="80"/>
      <c r="QIW4" s="80"/>
      <c r="QIX4" s="80"/>
      <c r="QIY4" s="80"/>
      <c r="QIZ4" s="80"/>
      <c r="QJA4" s="80"/>
      <c r="QJB4" s="80"/>
      <c r="QJC4" s="80"/>
      <c r="QJD4" s="80"/>
      <c r="QJE4" s="80"/>
      <c r="QJF4" s="80"/>
      <c r="QJG4" s="80"/>
      <c r="QJH4" s="80"/>
      <c r="QJI4" s="80"/>
      <c r="QJJ4" s="80"/>
      <c r="QJK4" s="80"/>
      <c r="QJL4" s="80"/>
      <c r="QJM4" s="80"/>
      <c r="QJN4" s="80"/>
      <c r="QJO4" s="80"/>
      <c r="QJP4" s="80"/>
      <c r="QJQ4" s="80"/>
      <c r="QJR4" s="80"/>
      <c r="QJS4" s="80"/>
      <c r="QJT4" s="80"/>
      <c r="QJU4" s="80"/>
      <c r="QJV4" s="80"/>
      <c r="QJW4" s="80"/>
      <c r="QJX4" s="80"/>
      <c r="QJY4" s="80"/>
      <c r="QJZ4" s="80"/>
      <c r="QKA4" s="80"/>
      <c r="QKB4" s="80"/>
      <c r="QKC4" s="80"/>
      <c r="QKD4" s="80"/>
      <c r="QKE4" s="80"/>
      <c r="QKF4" s="80"/>
      <c r="QKG4" s="80"/>
      <c r="QKH4" s="80"/>
      <c r="QKI4" s="80"/>
      <c r="QKJ4" s="80"/>
      <c r="QKK4" s="80"/>
      <c r="QKL4" s="80"/>
      <c r="QKM4" s="80"/>
      <c r="QKN4" s="80"/>
      <c r="QKO4" s="80"/>
      <c r="QKP4" s="80"/>
      <c r="QKQ4" s="80"/>
      <c r="QKR4" s="80"/>
      <c r="QKS4" s="80"/>
      <c r="QKT4" s="80"/>
      <c r="QKU4" s="80"/>
      <c r="QKV4" s="80"/>
      <c r="QKW4" s="80"/>
      <c r="QKX4" s="80"/>
      <c r="QKY4" s="80"/>
      <c r="QKZ4" s="80"/>
      <c r="QLA4" s="80"/>
      <c r="QLB4" s="80"/>
      <c r="QLC4" s="80"/>
      <c r="QLD4" s="80"/>
      <c r="QLE4" s="80"/>
      <c r="QLF4" s="80"/>
      <c r="QLG4" s="80"/>
      <c r="QLH4" s="80"/>
      <c r="QLI4" s="80"/>
      <c r="QLJ4" s="80"/>
      <c r="QLK4" s="80"/>
      <c r="QLL4" s="80"/>
      <c r="QLM4" s="80"/>
      <c r="QLN4" s="80"/>
      <c r="QLO4" s="80"/>
      <c r="QLP4" s="80"/>
      <c r="QLQ4" s="80"/>
      <c r="QLR4" s="80"/>
      <c r="QLS4" s="80"/>
      <c r="QLT4" s="80"/>
      <c r="QLU4" s="80"/>
      <c r="QLV4" s="80"/>
      <c r="QLW4" s="80"/>
      <c r="QLX4" s="80"/>
      <c r="QLY4" s="80"/>
      <c r="QLZ4" s="80"/>
      <c r="QMA4" s="80"/>
      <c r="QMB4" s="80"/>
      <c r="QMC4" s="80"/>
      <c r="QMD4" s="80"/>
      <c r="QME4" s="80"/>
      <c r="QMF4" s="80"/>
      <c r="QMG4" s="80"/>
      <c r="QMH4" s="80"/>
      <c r="QMI4" s="80"/>
      <c r="QMJ4" s="80"/>
      <c r="QMK4" s="80"/>
      <c r="QML4" s="80"/>
      <c r="QMM4" s="80"/>
      <c r="QMN4" s="80"/>
      <c r="QMO4" s="80"/>
      <c r="QMP4" s="80"/>
      <c r="QMQ4" s="80"/>
      <c r="QMR4" s="80"/>
      <c r="QMS4" s="80"/>
      <c r="QMT4" s="80"/>
      <c r="QMU4" s="80"/>
      <c r="QMV4" s="80"/>
      <c r="QMW4" s="80"/>
      <c r="QMX4" s="80"/>
      <c r="QMY4" s="80"/>
      <c r="QMZ4" s="80"/>
      <c r="QNA4" s="80"/>
      <c r="QNB4" s="80"/>
      <c r="QNC4" s="80"/>
      <c r="QND4" s="80"/>
      <c r="QNE4" s="80"/>
      <c r="QNF4" s="80"/>
      <c r="QNG4" s="80"/>
      <c r="QNH4" s="80"/>
      <c r="QNI4" s="80"/>
      <c r="QNJ4" s="80"/>
      <c r="QNK4" s="80"/>
      <c r="QNL4" s="80"/>
      <c r="QNM4" s="80"/>
      <c r="QNN4" s="80"/>
      <c r="QNO4" s="80"/>
      <c r="QNP4" s="80"/>
      <c r="QNQ4" s="80"/>
      <c r="QNR4" s="80"/>
      <c r="QNS4" s="80"/>
      <c r="QNT4" s="80"/>
      <c r="QNU4" s="80"/>
      <c r="QNV4" s="80"/>
      <c r="QNW4" s="80"/>
      <c r="QNX4" s="80"/>
      <c r="QNY4" s="80"/>
      <c r="QNZ4" s="80"/>
      <c r="QOA4" s="80"/>
      <c r="QOB4" s="80"/>
      <c r="QOC4" s="80"/>
      <c r="QOD4" s="80"/>
      <c r="QOE4" s="80"/>
      <c r="QOF4" s="80"/>
      <c r="QOG4" s="80"/>
      <c r="QOH4" s="80"/>
      <c r="QOI4" s="80"/>
      <c r="QOJ4" s="80"/>
      <c r="QOK4" s="80"/>
      <c r="QOL4" s="80"/>
      <c r="QOM4" s="80"/>
      <c r="QON4" s="80"/>
      <c r="QOO4" s="80"/>
      <c r="QOP4" s="80"/>
      <c r="QOQ4" s="80"/>
      <c r="QOR4" s="80"/>
      <c r="QOS4" s="80"/>
      <c r="QOT4" s="80"/>
      <c r="QOU4" s="80"/>
      <c r="QOV4" s="80"/>
      <c r="QOW4" s="80"/>
      <c r="QOX4" s="80"/>
      <c r="QOY4" s="80"/>
      <c r="QOZ4" s="80"/>
      <c r="QPA4" s="80"/>
      <c r="QPB4" s="80"/>
      <c r="QPC4" s="80"/>
      <c r="QPD4" s="80"/>
      <c r="QPE4" s="80"/>
      <c r="QPF4" s="80"/>
      <c r="QPG4" s="80"/>
      <c r="QPH4" s="80"/>
      <c r="QPI4" s="80"/>
      <c r="QPJ4" s="80"/>
      <c r="QPK4" s="80"/>
      <c r="QPL4" s="80"/>
      <c r="QPM4" s="80"/>
      <c r="QPN4" s="80"/>
      <c r="QPO4" s="80"/>
      <c r="QPP4" s="80"/>
      <c r="QPQ4" s="80"/>
      <c r="QPR4" s="80"/>
      <c r="QPS4" s="80"/>
      <c r="QPT4" s="80"/>
      <c r="QPU4" s="80"/>
      <c r="QPV4" s="80"/>
      <c r="QPW4" s="80"/>
      <c r="QPX4" s="80"/>
      <c r="QPY4" s="80"/>
      <c r="QPZ4" s="80"/>
      <c r="QQA4" s="80"/>
      <c r="QQB4" s="80"/>
      <c r="QQC4" s="80"/>
      <c r="QQD4" s="80"/>
      <c r="QQE4" s="80"/>
      <c r="QQF4" s="80"/>
      <c r="QQG4" s="80"/>
      <c r="QQH4" s="80"/>
      <c r="QQI4" s="80"/>
      <c r="QQJ4" s="80"/>
      <c r="QQK4" s="80"/>
      <c r="QQL4" s="80"/>
      <c r="QQM4" s="80"/>
      <c r="QQN4" s="80"/>
      <c r="QQO4" s="80"/>
      <c r="QQP4" s="80"/>
      <c r="QQQ4" s="80"/>
      <c r="QQR4" s="80"/>
      <c r="QQS4" s="80"/>
      <c r="QQT4" s="80"/>
      <c r="QQU4" s="80"/>
      <c r="QQV4" s="80"/>
      <c r="QQW4" s="80"/>
      <c r="QQX4" s="80"/>
      <c r="QQY4" s="80"/>
      <c r="QQZ4" s="80"/>
      <c r="QRA4" s="80"/>
      <c r="QRB4" s="80"/>
      <c r="QRC4" s="80"/>
      <c r="QRD4" s="80"/>
      <c r="QRE4" s="80"/>
      <c r="QRF4" s="80"/>
      <c r="QRG4" s="80"/>
      <c r="QRH4" s="80"/>
      <c r="QRI4" s="80"/>
      <c r="QRJ4" s="80"/>
      <c r="QRK4" s="80"/>
      <c r="QRL4" s="80"/>
      <c r="QRM4" s="80"/>
      <c r="QRN4" s="80"/>
      <c r="QRO4" s="80"/>
      <c r="QRP4" s="80"/>
      <c r="QRQ4" s="80"/>
      <c r="QRR4" s="80"/>
      <c r="QRS4" s="80"/>
      <c r="QRT4" s="80"/>
      <c r="QRU4" s="80"/>
      <c r="QRV4" s="80"/>
      <c r="QRW4" s="80"/>
      <c r="QRX4" s="80"/>
      <c r="QRY4" s="80"/>
      <c r="QRZ4" s="80"/>
      <c r="QSA4" s="80"/>
      <c r="QSB4" s="80"/>
      <c r="QSC4" s="80"/>
      <c r="QSD4" s="80"/>
      <c r="QSE4" s="80"/>
      <c r="QSF4" s="80"/>
      <c r="QSG4" s="80"/>
      <c r="QSH4" s="80"/>
      <c r="QSI4" s="80"/>
      <c r="QSJ4" s="80"/>
      <c r="QSK4" s="80"/>
      <c r="QSL4" s="80"/>
      <c r="QSM4" s="80"/>
      <c r="QSN4" s="80"/>
      <c r="QSO4" s="80"/>
      <c r="QSP4" s="80"/>
      <c r="QSQ4" s="80"/>
      <c r="QSR4" s="80"/>
      <c r="QSS4" s="80"/>
      <c r="QST4" s="80"/>
      <c r="QSU4" s="80"/>
      <c r="QSV4" s="80"/>
      <c r="QSW4" s="80"/>
      <c r="QSX4" s="80"/>
      <c r="QSY4" s="80"/>
      <c r="QSZ4" s="80"/>
      <c r="QTA4" s="80"/>
      <c r="QTB4" s="80"/>
      <c r="QTC4" s="80"/>
      <c r="QTD4" s="80"/>
      <c r="QTE4" s="80"/>
      <c r="QTF4" s="80"/>
      <c r="QTG4" s="80"/>
      <c r="QTH4" s="80"/>
      <c r="QTI4" s="80"/>
      <c r="QTJ4" s="80"/>
      <c r="QTK4" s="80"/>
      <c r="QTL4" s="80"/>
      <c r="QTM4" s="80"/>
      <c r="QTN4" s="80"/>
      <c r="QTO4" s="80"/>
      <c r="QTP4" s="80"/>
      <c r="QTQ4" s="80"/>
      <c r="QTR4" s="80"/>
      <c r="QTS4" s="80"/>
      <c r="QTT4" s="80"/>
      <c r="QTU4" s="80"/>
      <c r="QTV4" s="80"/>
      <c r="QTW4" s="80"/>
      <c r="QTX4" s="80"/>
      <c r="QTY4" s="80"/>
      <c r="QTZ4" s="80"/>
      <c r="QUA4" s="80"/>
      <c r="QUB4" s="80"/>
      <c r="QUC4" s="80"/>
      <c r="QUD4" s="80"/>
      <c r="QUE4" s="80"/>
      <c r="QUF4" s="80"/>
      <c r="QUG4" s="80"/>
      <c r="QUH4" s="80"/>
      <c r="QUI4" s="80"/>
      <c r="QUJ4" s="80"/>
      <c r="QUK4" s="80"/>
      <c r="QUL4" s="80"/>
      <c r="QUM4" s="80"/>
      <c r="QUN4" s="80"/>
      <c r="QUO4" s="80"/>
      <c r="QUP4" s="80"/>
      <c r="QUQ4" s="80"/>
      <c r="QUR4" s="80"/>
      <c r="QUS4" s="80"/>
      <c r="QUT4" s="80"/>
      <c r="QUU4" s="80"/>
      <c r="QUV4" s="80"/>
      <c r="QUW4" s="80"/>
      <c r="QUX4" s="80"/>
      <c r="QUY4" s="80"/>
      <c r="QUZ4" s="80"/>
      <c r="QVA4" s="80"/>
      <c r="QVB4" s="80"/>
      <c r="QVC4" s="80"/>
      <c r="QVD4" s="80"/>
      <c r="QVE4" s="80"/>
      <c r="QVF4" s="80"/>
      <c r="QVG4" s="80"/>
      <c r="QVH4" s="80"/>
      <c r="QVI4" s="80"/>
      <c r="QVJ4" s="80"/>
      <c r="QVK4" s="80"/>
      <c r="QVL4" s="80"/>
      <c r="QVM4" s="80"/>
      <c r="QVN4" s="80"/>
      <c r="QVO4" s="80"/>
      <c r="QVP4" s="80"/>
      <c r="QVQ4" s="80"/>
      <c r="QVR4" s="80"/>
      <c r="QVS4" s="80"/>
      <c r="QVT4" s="80"/>
      <c r="QVU4" s="80"/>
      <c r="QVV4" s="80"/>
      <c r="QVW4" s="80"/>
      <c r="QVX4" s="80"/>
      <c r="QVY4" s="80"/>
      <c r="QVZ4" s="80"/>
      <c r="QWA4" s="80"/>
      <c r="QWB4" s="80"/>
      <c r="QWC4" s="80"/>
      <c r="QWD4" s="80"/>
      <c r="QWE4" s="80"/>
      <c r="QWF4" s="80"/>
      <c r="QWG4" s="80"/>
      <c r="QWH4" s="80"/>
      <c r="QWI4" s="80"/>
      <c r="QWJ4" s="80"/>
      <c r="QWK4" s="80"/>
      <c r="QWL4" s="80"/>
      <c r="QWM4" s="80"/>
      <c r="QWN4" s="80"/>
      <c r="QWO4" s="80"/>
      <c r="QWP4" s="80"/>
      <c r="QWQ4" s="80"/>
      <c r="QWR4" s="80"/>
      <c r="QWS4" s="80"/>
      <c r="QWT4" s="80"/>
      <c r="QWU4" s="80"/>
      <c r="QWV4" s="80"/>
      <c r="QWW4" s="80"/>
      <c r="QWX4" s="80"/>
      <c r="QWY4" s="80"/>
      <c r="QWZ4" s="80"/>
      <c r="QXA4" s="80"/>
      <c r="QXB4" s="80"/>
      <c r="QXC4" s="80"/>
      <c r="QXD4" s="80"/>
      <c r="QXE4" s="80"/>
      <c r="QXF4" s="80"/>
      <c r="QXG4" s="80"/>
      <c r="QXH4" s="80"/>
      <c r="QXI4" s="80"/>
      <c r="QXJ4" s="80"/>
      <c r="QXK4" s="80"/>
      <c r="QXL4" s="80"/>
      <c r="QXM4" s="80"/>
      <c r="QXN4" s="80"/>
      <c r="QXO4" s="80"/>
      <c r="QXP4" s="80"/>
      <c r="QXQ4" s="80"/>
      <c r="QXR4" s="80"/>
      <c r="QXS4" s="80"/>
      <c r="QXT4" s="80"/>
      <c r="QXU4" s="80"/>
      <c r="QXV4" s="80"/>
      <c r="QXW4" s="80"/>
      <c r="QXX4" s="80"/>
      <c r="QXY4" s="80"/>
      <c r="QXZ4" s="80"/>
      <c r="QYA4" s="80"/>
      <c r="QYB4" s="80"/>
      <c r="QYC4" s="80"/>
      <c r="QYD4" s="80"/>
      <c r="QYE4" s="80"/>
      <c r="QYF4" s="80"/>
      <c r="QYG4" s="80"/>
      <c r="QYH4" s="80"/>
      <c r="QYI4" s="80"/>
      <c r="QYJ4" s="80"/>
      <c r="QYK4" s="80"/>
      <c r="QYL4" s="80"/>
      <c r="QYM4" s="80"/>
      <c r="QYN4" s="80"/>
      <c r="QYO4" s="80"/>
      <c r="QYP4" s="80"/>
      <c r="QYQ4" s="80"/>
      <c r="QYR4" s="80"/>
      <c r="QYS4" s="80"/>
      <c r="QYT4" s="80"/>
      <c r="QYU4" s="80"/>
      <c r="QYV4" s="80"/>
      <c r="QYW4" s="80"/>
      <c r="QYX4" s="80"/>
      <c r="QYY4" s="80"/>
      <c r="QYZ4" s="80"/>
      <c r="QZA4" s="80"/>
      <c r="QZB4" s="80"/>
      <c r="QZC4" s="80"/>
      <c r="QZD4" s="80"/>
      <c r="QZE4" s="80"/>
      <c r="QZF4" s="80"/>
      <c r="QZG4" s="80"/>
      <c r="QZH4" s="80"/>
      <c r="QZI4" s="80"/>
      <c r="QZJ4" s="80"/>
      <c r="QZK4" s="80"/>
      <c r="QZL4" s="80"/>
      <c r="QZM4" s="80"/>
      <c r="QZN4" s="80"/>
      <c r="QZO4" s="80"/>
      <c r="QZP4" s="80"/>
      <c r="QZQ4" s="80"/>
      <c r="QZR4" s="80"/>
      <c r="QZS4" s="80"/>
      <c r="QZT4" s="80"/>
      <c r="QZU4" s="80"/>
      <c r="QZV4" s="80"/>
      <c r="QZW4" s="80"/>
      <c r="QZX4" s="80"/>
      <c r="QZY4" s="80"/>
      <c r="QZZ4" s="80"/>
      <c r="RAA4" s="80"/>
      <c r="RAB4" s="80"/>
      <c r="RAC4" s="80"/>
      <c r="RAD4" s="80"/>
      <c r="RAE4" s="80"/>
      <c r="RAF4" s="80"/>
      <c r="RAG4" s="80"/>
      <c r="RAH4" s="80"/>
      <c r="RAI4" s="80"/>
      <c r="RAJ4" s="80"/>
      <c r="RAK4" s="80"/>
      <c r="RAL4" s="80"/>
      <c r="RAM4" s="80"/>
      <c r="RAN4" s="80"/>
      <c r="RAO4" s="80"/>
      <c r="RAP4" s="80"/>
      <c r="RAQ4" s="80"/>
      <c r="RAR4" s="80"/>
      <c r="RAS4" s="80"/>
      <c r="RAT4" s="80"/>
      <c r="RAU4" s="80"/>
      <c r="RAV4" s="80"/>
      <c r="RAW4" s="80"/>
      <c r="RAX4" s="80"/>
      <c r="RAY4" s="80"/>
      <c r="RAZ4" s="80"/>
      <c r="RBA4" s="80"/>
      <c r="RBB4" s="80"/>
      <c r="RBC4" s="80"/>
      <c r="RBD4" s="80"/>
      <c r="RBE4" s="80"/>
      <c r="RBF4" s="80"/>
      <c r="RBG4" s="80"/>
      <c r="RBH4" s="80"/>
      <c r="RBI4" s="80"/>
      <c r="RBJ4" s="80"/>
      <c r="RBK4" s="80"/>
      <c r="RBL4" s="80"/>
      <c r="RBM4" s="80"/>
      <c r="RBN4" s="80"/>
      <c r="RBO4" s="80"/>
      <c r="RBP4" s="80"/>
      <c r="RBQ4" s="80"/>
      <c r="RBR4" s="80"/>
      <c r="RBS4" s="80"/>
      <c r="RBT4" s="80"/>
      <c r="RBU4" s="80"/>
      <c r="RBV4" s="80"/>
      <c r="RBW4" s="80"/>
      <c r="RBX4" s="80"/>
      <c r="RBY4" s="80"/>
      <c r="RBZ4" s="80"/>
      <c r="RCA4" s="80"/>
      <c r="RCB4" s="80"/>
      <c r="RCC4" s="80"/>
      <c r="RCD4" s="80"/>
      <c r="RCE4" s="80"/>
      <c r="RCF4" s="80"/>
      <c r="RCG4" s="80"/>
      <c r="RCH4" s="80"/>
      <c r="RCI4" s="80"/>
      <c r="RCJ4" s="80"/>
      <c r="RCK4" s="80"/>
      <c r="RCL4" s="80"/>
      <c r="RCM4" s="80"/>
      <c r="RCN4" s="80"/>
      <c r="RCO4" s="80"/>
      <c r="RCP4" s="80"/>
      <c r="RCQ4" s="80"/>
      <c r="RCR4" s="80"/>
      <c r="RCS4" s="80"/>
      <c r="RCT4" s="80"/>
      <c r="RCU4" s="80"/>
      <c r="RCV4" s="80"/>
      <c r="RCW4" s="80"/>
      <c r="RCX4" s="80"/>
      <c r="RCY4" s="80"/>
      <c r="RCZ4" s="80"/>
      <c r="RDA4" s="80"/>
      <c r="RDB4" s="80"/>
      <c r="RDC4" s="80"/>
      <c r="RDD4" s="80"/>
      <c r="RDE4" s="80"/>
      <c r="RDF4" s="80"/>
      <c r="RDG4" s="80"/>
      <c r="RDH4" s="80"/>
      <c r="RDI4" s="80"/>
      <c r="RDJ4" s="80"/>
      <c r="RDK4" s="80"/>
      <c r="RDL4" s="80"/>
      <c r="RDM4" s="80"/>
      <c r="RDN4" s="80"/>
      <c r="RDO4" s="80"/>
      <c r="RDP4" s="80"/>
      <c r="RDQ4" s="80"/>
      <c r="RDR4" s="80"/>
      <c r="RDS4" s="80"/>
      <c r="RDT4" s="80"/>
      <c r="RDU4" s="80"/>
      <c r="RDV4" s="80"/>
      <c r="RDW4" s="80"/>
      <c r="RDX4" s="80"/>
      <c r="RDY4" s="80"/>
      <c r="RDZ4" s="80"/>
      <c r="REA4" s="80"/>
      <c r="REB4" s="80"/>
      <c r="REC4" s="80"/>
      <c r="RED4" s="80"/>
      <c r="REE4" s="80"/>
      <c r="REF4" s="80"/>
      <c r="REG4" s="80"/>
      <c r="REH4" s="80"/>
      <c r="REI4" s="80"/>
      <c r="REJ4" s="80"/>
      <c r="REK4" s="80"/>
      <c r="REL4" s="80"/>
      <c r="REM4" s="80"/>
      <c r="REN4" s="80"/>
      <c r="REO4" s="80"/>
      <c r="REP4" s="80"/>
      <c r="REQ4" s="80"/>
      <c r="RER4" s="80"/>
      <c r="RES4" s="80"/>
      <c r="RET4" s="80"/>
      <c r="REU4" s="80"/>
      <c r="REV4" s="80"/>
      <c r="REW4" s="80"/>
      <c r="REX4" s="80"/>
      <c r="REY4" s="80"/>
      <c r="REZ4" s="80"/>
      <c r="RFA4" s="80"/>
      <c r="RFB4" s="80"/>
      <c r="RFC4" s="80"/>
      <c r="RFD4" s="80"/>
      <c r="RFE4" s="80"/>
      <c r="RFF4" s="80"/>
      <c r="RFG4" s="80"/>
      <c r="RFH4" s="80"/>
      <c r="RFI4" s="80"/>
      <c r="RFJ4" s="80"/>
      <c r="RFK4" s="80"/>
      <c r="RFL4" s="80"/>
      <c r="RFM4" s="80"/>
      <c r="RFN4" s="80"/>
      <c r="RFO4" s="80"/>
      <c r="RFP4" s="80"/>
      <c r="RFQ4" s="80"/>
      <c r="RFR4" s="80"/>
      <c r="RFS4" s="80"/>
      <c r="RFT4" s="80"/>
      <c r="RFU4" s="80"/>
      <c r="RFV4" s="80"/>
      <c r="RFW4" s="80"/>
      <c r="RFX4" s="80"/>
      <c r="RFY4" s="80"/>
      <c r="RFZ4" s="80"/>
      <c r="RGA4" s="80"/>
      <c r="RGB4" s="80"/>
      <c r="RGC4" s="80"/>
      <c r="RGD4" s="80"/>
      <c r="RGE4" s="80"/>
      <c r="RGF4" s="80"/>
      <c r="RGG4" s="80"/>
      <c r="RGH4" s="80"/>
      <c r="RGI4" s="80"/>
      <c r="RGJ4" s="80"/>
      <c r="RGK4" s="80"/>
      <c r="RGL4" s="80"/>
      <c r="RGM4" s="80"/>
      <c r="RGN4" s="80"/>
      <c r="RGO4" s="80"/>
      <c r="RGP4" s="80"/>
      <c r="RGQ4" s="80"/>
      <c r="RGR4" s="80"/>
      <c r="RGS4" s="80"/>
      <c r="RGT4" s="80"/>
      <c r="RGU4" s="80"/>
      <c r="RGV4" s="80"/>
      <c r="RGW4" s="80"/>
      <c r="RGX4" s="80"/>
      <c r="RGY4" s="80"/>
      <c r="RGZ4" s="80"/>
      <c r="RHA4" s="80"/>
      <c r="RHB4" s="80"/>
      <c r="RHC4" s="80"/>
      <c r="RHD4" s="80"/>
      <c r="RHE4" s="80"/>
      <c r="RHF4" s="80"/>
      <c r="RHG4" s="80"/>
      <c r="RHH4" s="80"/>
      <c r="RHI4" s="80"/>
      <c r="RHJ4" s="80"/>
      <c r="RHK4" s="80"/>
      <c r="RHL4" s="80"/>
      <c r="RHM4" s="80"/>
      <c r="RHN4" s="80"/>
      <c r="RHO4" s="80"/>
      <c r="RHP4" s="80"/>
      <c r="RHQ4" s="80"/>
      <c r="RHR4" s="80"/>
      <c r="RHS4" s="80"/>
      <c r="RHT4" s="80"/>
      <c r="RHU4" s="80"/>
      <c r="RHV4" s="80"/>
      <c r="RHW4" s="80"/>
      <c r="RHX4" s="80"/>
      <c r="RHY4" s="80"/>
      <c r="RHZ4" s="80"/>
      <c r="RIA4" s="80"/>
      <c r="RIB4" s="80"/>
      <c r="RIC4" s="80"/>
      <c r="RID4" s="80"/>
      <c r="RIE4" s="80"/>
      <c r="RIF4" s="80"/>
      <c r="RIG4" s="80"/>
      <c r="RIH4" s="80"/>
      <c r="RII4" s="80"/>
      <c r="RIJ4" s="80"/>
      <c r="RIK4" s="80"/>
      <c r="RIL4" s="80"/>
      <c r="RIM4" s="80"/>
      <c r="RIN4" s="80"/>
      <c r="RIO4" s="80"/>
      <c r="RIP4" s="80"/>
      <c r="RIQ4" s="80"/>
      <c r="RIR4" s="80"/>
      <c r="RIS4" s="80"/>
      <c r="RIT4" s="80"/>
      <c r="RIU4" s="80"/>
      <c r="RIV4" s="80"/>
      <c r="RIW4" s="80"/>
      <c r="RIX4" s="80"/>
      <c r="RIY4" s="80"/>
      <c r="RIZ4" s="80"/>
      <c r="RJA4" s="80"/>
      <c r="RJB4" s="80"/>
      <c r="RJC4" s="80"/>
      <c r="RJD4" s="80"/>
      <c r="RJE4" s="80"/>
      <c r="RJF4" s="80"/>
      <c r="RJG4" s="80"/>
      <c r="RJH4" s="80"/>
      <c r="RJI4" s="80"/>
      <c r="RJJ4" s="80"/>
      <c r="RJK4" s="80"/>
      <c r="RJL4" s="80"/>
      <c r="RJM4" s="80"/>
      <c r="RJN4" s="80"/>
      <c r="RJO4" s="80"/>
      <c r="RJP4" s="80"/>
      <c r="RJQ4" s="80"/>
      <c r="RJR4" s="80"/>
      <c r="RJS4" s="80"/>
      <c r="RJT4" s="80"/>
      <c r="RJU4" s="80"/>
      <c r="RJV4" s="80"/>
      <c r="RJW4" s="80"/>
      <c r="RJX4" s="80"/>
      <c r="RJY4" s="80"/>
      <c r="RJZ4" s="80"/>
      <c r="RKA4" s="80"/>
      <c r="RKB4" s="80"/>
      <c r="RKC4" s="80"/>
      <c r="RKD4" s="80"/>
      <c r="RKE4" s="80"/>
      <c r="RKF4" s="80"/>
      <c r="RKG4" s="80"/>
      <c r="RKH4" s="80"/>
      <c r="RKI4" s="80"/>
      <c r="RKJ4" s="80"/>
      <c r="RKK4" s="80"/>
      <c r="RKL4" s="80"/>
      <c r="RKM4" s="80"/>
      <c r="RKN4" s="80"/>
      <c r="RKO4" s="80"/>
      <c r="RKP4" s="80"/>
      <c r="RKQ4" s="80"/>
      <c r="RKR4" s="80"/>
      <c r="RKS4" s="80"/>
      <c r="RKT4" s="80"/>
      <c r="RKU4" s="80"/>
      <c r="RKV4" s="80"/>
      <c r="RKW4" s="80"/>
      <c r="RKX4" s="80"/>
      <c r="RKY4" s="80"/>
      <c r="RKZ4" s="80"/>
      <c r="RLA4" s="80"/>
      <c r="RLB4" s="80"/>
      <c r="RLC4" s="80"/>
      <c r="RLD4" s="80"/>
      <c r="RLE4" s="80"/>
      <c r="RLF4" s="80"/>
      <c r="RLG4" s="80"/>
      <c r="RLH4" s="80"/>
      <c r="RLI4" s="80"/>
      <c r="RLJ4" s="80"/>
      <c r="RLK4" s="80"/>
      <c r="RLL4" s="80"/>
      <c r="RLM4" s="80"/>
      <c r="RLN4" s="80"/>
      <c r="RLO4" s="80"/>
      <c r="RLP4" s="80"/>
      <c r="RLQ4" s="80"/>
      <c r="RLR4" s="80"/>
      <c r="RLS4" s="80"/>
      <c r="RLT4" s="80"/>
      <c r="RLU4" s="80"/>
      <c r="RLV4" s="80"/>
      <c r="RLW4" s="80"/>
      <c r="RLX4" s="80"/>
      <c r="RLY4" s="80"/>
      <c r="RLZ4" s="80"/>
      <c r="RMA4" s="80"/>
      <c r="RMB4" s="80"/>
      <c r="RMC4" s="80"/>
      <c r="RMD4" s="80"/>
      <c r="RME4" s="80"/>
      <c r="RMF4" s="80"/>
      <c r="RMG4" s="80"/>
      <c r="RMH4" s="80"/>
      <c r="RMI4" s="80"/>
      <c r="RMJ4" s="80"/>
      <c r="RMK4" s="80"/>
      <c r="RML4" s="80"/>
      <c r="RMM4" s="80"/>
      <c r="RMN4" s="80"/>
      <c r="RMO4" s="80"/>
      <c r="RMP4" s="80"/>
      <c r="RMQ4" s="80"/>
      <c r="RMR4" s="80"/>
      <c r="RMS4" s="80"/>
      <c r="RMT4" s="80"/>
      <c r="RMU4" s="80"/>
      <c r="RMV4" s="80"/>
      <c r="RMW4" s="80"/>
      <c r="RMX4" s="80"/>
      <c r="RMY4" s="80"/>
      <c r="RMZ4" s="80"/>
      <c r="RNA4" s="80"/>
      <c r="RNB4" s="80"/>
      <c r="RNC4" s="80"/>
      <c r="RND4" s="80"/>
      <c r="RNE4" s="80"/>
      <c r="RNF4" s="80"/>
      <c r="RNG4" s="80"/>
      <c r="RNH4" s="80"/>
      <c r="RNI4" s="80"/>
      <c r="RNJ4" s="80"/>
      <c r="RNK4" s="80"/>
      <c r="RNL4" s="80"/>
      <c r="RNM4" s="80"/>
      <c r="RNN4" s="80"/>
      <c r="RNO4" s="80"/>
      <c r="RNP4" s="80"/>
      <c r="RNQ4" s="80"/>
      <c r="RNR4" s="80"/>
      <c r="RNS4" s="80"/>
      <c r="RNT4" s="80"/>
      <c r="RNU4" s="80"/>
      <c r="RNV4" s="80"/>
      <c r="RNW4" s="80"/>
      <c r="RNX4" s="80"/>
      <c r="RNY4" s="80"/>
      <c r="RNZ4" s="80"/>
      <c r="ROA4" s="80"/>
      <c r="ROB4" s="80"/>
      <c r="ROC4" s="80"/>
      <c r="ROD4" s="80"/>
      <c r="ROE4" s="80"/>
      <c r="ROF4" s="80"/>
      <c r="ROG4" s="80"/>
      <c r="ROH4" s="80"/>
      <c r="ROI4" s="80"/>
      <c r="ROJ4" s="80"/>
      <c r="ROK4" s="80"/>
      <c r="ROL4" s="80"/>
      <c r="ROM4" s="80"/>
      <c r="RON4" s="80"/>
      <c r="ROO4" s="80"/>
      <c r="ROP4" s="80"/>
      <c r="ROQ4" s="80"/>
      <c r="ROR4" s="80"/>
      <c r="ROS4" s="80"/>
      <c r="ROT4" s="80"/>
      <c r="ROU4" s="80"/>
      <c r="ROV4" s="80"/>
      <c r="ROW4" s="80"/>
      <c r="ROX4" s="80"/>
      <c r="ROY4" s="80"/>
      <c r="ROZ4" s="80"/>
      <c r="RPA4" s="80"/>
      <c r="RPB4" s="80"/>
      <c r="RPC4" s="80"/>
      <c r="RPD4" s="80"/>
      <c r="RPE4" s="80"/>
      <c r="RPF4" s="80"/>
      <c r="RPG4" s="80"/>
      <c r="RPH4" s="80"/>
      <c r="RPI4" s="80"/>
      <c r="RPJ4" s="80"/>
      <c r="RPK4" s="80"/>
      <c r="RPL4" s="80"/>
      <c r="RPM4" s="80"/>
      <c r="RPN4" s="80"/>
      <c r="RPO4" s="80"/>
      <c r="RPP4" s="80"/>
      <c r="RPQ4" s="80"/>
      <c r="RPR4" s="80"/>
      <c r="RPS4" s="80"/>
      <c r="RPT4" s="80"/>
      <c r="RPU4" s="80"/>
      <c r="RPV4" s="80"/>
      <c r="RPW4" s="80"/>
      <c r="RPX4" s="80"/>
      <c r="RPY4" s="80"/>
      <c r="RPZ4" s="80"/>
      <c r="RQA4" s="80"/>
      <c r="RQB4" s="80"/>
      <c r="RQC4" s="80"/>
      <c r="RQD4" s="80"/>
      <c r="RQE4" s="80"/>
      <c r="RQF4" s="80"/>
      <c r="RQG4" s="80"/>
      <c r="RQH4" s="80"/>
      <c r="RQI4" s="80"/>
      <c r="RQJ4" s="80"/>
      <c r="RQK4" s="80"/>
      <c r="RQL4" s="80"/>
      <c r="RQM4" s="80"/>
      <c r="RQN4" s="80"/>
      <c r="RQO4" s="80"/>
      <c r="RQP4" s="80"/>
      <c r="RQQ4" s="80"/>
      <c r="RQR4" s="80"/>
      <c r="RQS4" s="80"/>
      <c r="RQT4" s="80"/>
      <c r="RQU4" s="80"/>
      <c r="RQV4" s="80"/>
      <c r="RQW4" s="80"/>
      <c r="RQX4" s="80"/>
      <c r="RQY4" s="80"/>
      <c r="RQZ4" s="80"/>
      <c r="RRA4" s="80"/>
      <c r="RRB4" s="80"/>
      <c r="RRC4" s="80"/>
      <c r="RRD4" s="80"/>
      <c r="RRE4" s="80"/>
      <c r="RRF4" s="80"/>
      <c r="RRG4" s="80"/>
      <c r="RRH4" s="80"/>
      <c r="RRI4" s="80"/>
      <c r="RRJ4" s="80"/>
      <c r="RRK4" s="80"/>
      <c r="RRL4" s="80"/>
      <c r="RRM4" s="80"/>
      <c r="RRN4" s="80"/>
      <c r="RRO4" s="80"/>
      <c r="RRP4" s="80"/>
      <c r="RRQ4" s="80"/>
      <c r="RRR4" s="80"/>
      <c r="RRS4" s="80"/>
      <c r="RRT4" s="80"/>
      <c r="RRU4" s="80"/>
      <c r="RRV4" s="80"/>
      <c r="RRW4" s="80"/>
      <c r="RRX4" s="80"/>
      <c r="RRY4" s="80"/>
      <c r="RRZ4" s="80"/>
      <c r="RSA4" s="80"/>
      <c r="RSB4" s="80"/>
      <c r="RSC4" s="80"/>
      <c r="RSD4" s="80"/>
      <c r="RSE4" s="80"/>
      <c r="RSF4" s="80"/>
      <c r="RSG4" s="80"/>
      <c r="RSH4" s="80"/>
      <c r="RSI4" s="80"/>
      <c r="RSJ4" s="80"/>
      <c r="RSK4" s="80"/>
      <c r="RSL4" s="80"/>
      <c r="RSM4" s="80"/>
      <c r="RSN4" s="80"/>
      <c r="RSO4" s="80"/>
      <c r="RSP4" s="80"/>
      <c r="RSQ4" s="80"/>
      <c r="RSR4" s="80"/>
      <c r="RSS4" s="80"/>
      <c r="RST4" s="80"/>
      <c r="RSU4" s="80"/>
      <c r="RSV4" s="80"/>
      <c r="RSW4" s="80"/>
      <c r="RSX4" s="80"/>
      <c r="RSY4" s="80"/>
      <c r="RSZ4" s="80"/>
      <c r="RTA4" s="80"/>
      <c r="RTB4" s="80"/>
      <c r="RTC4" s="80"/>
      <c r="RTD4" s="80"/>
      <c r="RTE4" s="80"/>
      <c r="RTF4" s="80"/>
      <c r="RTG4" s="80"/>
      <c r="RTH4" s="80"/>
      <c r="RTI4" s="80"/>
      <c r="RTJ4" s="80"/>
      <c r="RTK4" s="80"/>
      <c r="RTL4" s="80"/>
      <c r="RTM4" s="80"/>
      <c r="RTN4" s="80"/>
      <c r="RTO4" s="80"/>
      <c r="RTP4" s="80"/>
      <c r="RTQ4" s="80"/>
      <c r="RTR4" s="80"/>
      <c r="RTS4" s="80"/>
      <c r="RTT4" s="80"/>
      <c r="RTU4" s="80"/>
      <c r="RTV4" s="80"/>
      <c r="RTW4" s="80"/>
      <c r="RTX4" s="80"/>
      <c r="RTY4" s="80"/>
      <c r="RTZ4" s="80"/>
      <c r="RUA4" s="80"/>
      <c r="RUB4" s="80"/>
      <c r="RUC4" s="80"/>
      <c r="RUD4" s="80"/>
      <c r="RUE4" s="80"/>
      <c r="RUF4" s="80"/>
      <c r="RUG4" s="80"/>
      <c r="RUH4" s="80"/>
      <c r="RUI4" s="80"/>
      <c r="RUJ4" s="80"/>
      <c r="RUK4" s="80"/>
      <c r="RUL4" s="80"/>
      <c r="RUM4" s="80"/>
      <c r="RUN4" s="80"/>
      <c r="RUO4" s="80"/>
      <c r="RUP4" s="80"/>
      <c r="RUQ4" s="80"/>
      <c r="RUR4" s="80"/>
      <c r="RUS4" s="80"/>
      <c r="RUT4" s="80"/>
      <c r="RUU4" s="80"/>
      <c r="RUV4" s="80"/>
      <c r="RUW4" s="80"/>
      <c r="RUX4" s="80"/>
      <c r="RUY4" s="80"/>
      <c r="RUZ4" s="80"/>
      <c r="RVA4" s="80"/>
      <c r="RVB4" s="80"/>
      <c r="RVC4" s="80"/>
      <c r="RVD4" s="80"/>
      <c r="RVE4" s="80"/>
      <c r="RVF4" s="80"/>
      <c r="RVG4" s="80"/>
      <c r="RVH4" s="80"/>
      <c r="RVI4" s="80"/>
      <c r="RVJ4" s="80"/>
      <c r="RVK4" s="80"/>
      <c r="RVL4" s="80"/>
      <c r="RVM4" s="80"/>
      <c r="RVN4" s="80"/>
      <c r="RVO4" s="80"/>
      <c r="RVP4" s="80"/>
      <c r="RVQ4" s="80"/>
      <c r="RVR4" s="80"/>
      <c r="RVS4" s="80"/>
      <c r="RVT4" s="80"/>
      <c r="RVU4" s="80"/>
      <c r="RVV4" s="80"/>
      <c r="RVW4" s="80"/>
      <c r="RVX4" s="80"/>
      <c r="RVY4" s="80"/>
      <c r="RVZ4" s="80"/>
      <c r="RWA4" s="80"/>
      <c r="RWB4" s="80"/>
      <c r="RWC4" s="80"/>
      <c r="RWD4" s="80"/>
      <c r="RWE4" s="80"/>
      <c r="RWF4" s="80"/>
      <c r="RWG4" s="80"/>
      <c r="RWH4" s="80"/>
      <c r="RWI4" s="80"/>
      <c r="RWJ4" s="80"/>
      <c r="RWK4" s="80"/>
      <c r="RWL4" s="80"/>
      <c r="RWM4" s="80"/>
      <c r="RWN4" s="80"/>
      <c r="RWO4" s="80"/>
      <c r="RWP4" s="80"/>
      <c r="RWQ4" s="80"/>
      <c r="RWR4" s="80"/>
      <c r="RWS4" s="80"/>
      <c r="RWT4" s="80"/>
      <c r="RWU4" s="80"/>
      <c r="RWV4" s="80"/>
      <c r="RWW4" s="80"/>
      <c r="RWX4" s="80"/>
      <c r="RWY4" s="80"/>
      <c r="RWZ4" s="80"/>
      <c r="RXA4" s="80"/>
      <c r="RXB4" s="80"/>
      <c r="RXC4" s="80"/>
      <c r="RXD4" s="80"/>
      <c r="RXE4" s="80"/>
      <c r="RXF4" s="80"/>
      <c r="RXG4" s="80"/>
      <c r="RXH4" s="80"/>
      <c r="RXI4" s="80"/>
      <c r="RXJ4" s="80"/>
      <c r="RXK4" s="80"/>
      <c r="RXL4" s="80"/>
      <c r="RXM4" s="80"/>
      <c r="RXN4" s="80"/>
      <c r="RXO4" s="80"/>
      <c r="RXP4" s="80"/>
      <c r="RXQ4" s="80"/>
      <c r="RXR4" s="80"/>
      <c r="RXS4" s="80"/>
      <c r="RXT4" s="80"/>
      <c r="RXU4" s="80"/>
      <c r="RXV4" s="80"/>
      <c r="RXW4" s="80"/>
      <c r="RXX4" s="80"/>
      <c r="RXY4" s="80"/>
      <c r="RXZ4" s="80"/>
      <c r="RYA4" s="80"/>
      <c r="RYB4" s="80"/>
      <c r="RYC4" s="80"/>
      <c r="RYD4" s="80"/>
      <c r="RYE4" s="80"/>
      <c r="RYF4" s="80"/>
      <c r="RYG4" s="80"/>
      <c r="RYH4" s="80"/>
      <c r="RYI4" s="80"/>
      <c r="RYJ4" s="80"/>
      <c r="RYK4" s="80"/>
      <c r="RYL4" s="80"/>
      <c r="RYM4" s="80"/>
      <c r="RYN4" s="80"/>
      <c r="RYO4" s="80"/>
      <c r="RYP4" s="80"/>
      <c r="RYQ4" s="80"/>
      <c r="RYR4" s="80"/>
      <c r="RYS4" s="80"/>
      <c r="RYT4" s="80"/>
      <c r="RYU4" s="80"/>
      <c r="RYV4" s="80"/>
      <c r="RYW4" s="80"/>
      <c r="RYX4" s="80"/>
      <c r="RYY4" s="80"/>
      <c r="RYZ4" s="80"/>
      <c r="RZA4" s="80"/>
      <c r="RZB4" s="80"/>
      <c r="RZC4" s="80"/>
      <c r="RZD4" s="80"/>
      <c r="RZE4" s="80"/>
      <c r="RZF4" s="80"/>
      <c r="RZG4" s="80"/>
      <c r="RZH4" s="80"/>
      <c r="RZI4" s="80"/>
      <c r="RZJ4" s="80"/>
      <c r="RZK4" s="80"/>
      <c r="RZL4" s="80"/>
      <c r="RZM4" s="80"/>
      <c r="RZN4" s="80"/>
      <c r="RZO4" s="80"/>
      <c r="RZP4" s="80"/>
      <c r="RZQ4" s="80"/>
      <c r="RZR4" s="80"/>
      <c r="RZS4" s="80"/>
      <c r="RZT4" s="80"/>
      <c r="RZU4" s="80"/>
      <c r="RZV4" s="80"/>
      <c r="RZW4" s="80"/>
      <c r="RZX4" s="80"/>
      <c r="RZY4" s="80"/>
      <c r="RZZ4" s="80"/>
      <c r="SAA4" s="80"/>
      <c r="SAB4" s="80"/>
      <c r="SAC4" s="80"/>
      <c r="SAD4" s="80"/>
      <c r="SAE4" s="80"/>
      <c r="SAF4" s="80"/>
      <c r="SAG4" s="80"/>
      <c r="SAH4" s="80"/>
      <c r="SAI4" s="80"/>
      <c r="SAJ4" s="80"/>
      <c r="SAK4" s="80"/>
      <c r="SAL4" s="80"/>
      <c r="SAM4" s="80"/>
      <c r="SAN4" s="80"/>
      <c r="SAO4" s="80"/>
      <c r="SAP4" s="80"/>
      <c r="SAQ4" s="80"/>
      <c r="SAR4" s="80"/>
      <c r="SAS4" s="80"/>
      <c r="SAT4" s="80"/>
      <c r="SAU4" s="80"/>
      <c r="SAV4" s="80"/>
      <c r="SAW4" s="80"/>
      <c r="SAX4" s="80"/>
      <c r="SAY4" s="80"/>
      <c r="SAZ4" s="80"/>
      <c r="SBA4" s="80"/>
      <c r="SBB4" s="80"/>
      <c r="SBC4" s="80"/>
      <c r="SBD4" s="80"/>
      <c r="SBE4" s="80"/>
      <c r="SBF4" s="80"/>
      <c r="SBG4" s="80"/>
      <c r="SBH4" s="80"/>
      <c r="SBI4" s="80"/>
      <c r="SBJ4" s="80"/>
      <c r="SBK4" s="80"/>
      <c r="SBL4" s="80"/>
      <c r="SBM4" s="80"/>
      <c r="SBN4" s="80"/>
      <c r="SBO4" s="80"/>
      <c r="SBP4" s="80"/>
      <c r="SBQ4" s="80"/>
      <c r="SBR4" s="80"/>
      <c r="SBS4" s="80"/>
      <c r="SBT4" s="80"/>
      <c r="SBU4" s="80"/>
      <c r="SBV4" s="80"/>
      <c r="SBW4" s="80"/>
      <c r="SBX4" s="80"/>
      <c r="SBY4" s="80"/>
      <c r="SBZ4" s="80"/>
      <c r="SCA4" s="80"/>
      <c r="SCB4" s="80"/>
      <c r="SCC4" s="80"/>
      <c r="SCD4" s="80"/>
      <c r="SCE4" s="80"/>
      <c r="SCF4" s="80"/>
      <c r="SCG4" s="80"/>
      <c r="SCH4" s="80"/>
      <c r="SCI4" s="80"/>
      <c r="SCJ4" s="80"/>
      <c r="SCK4" s="80"/>
      <c r="SCL4" s="80"/>
      <c r="SCM4" s="80"/>
      <c r="SCN4" s="80"/>
      <c r="SCO4" s="80"/>
      <c r="SCP4" s="80"/>
      <c r="SCQ4" s="80"/>
      <c r="SCR4" s="80"/>
      <c r="SCS4" s="80"/>
      <c r="SCT4" s="80"/>
      <c r="SCU4" s="80"/>
      <c r="SCV4" s="80"/>
      <c r="SCW4" s="80"/>
      <c r="SCX4" s="80"/>
      <c r="SCY4" s="80"/>
      <c r="SCZ4" s="80"/>
      <c r="SDA4" s="80"/>
      <c r="SDB4" s="80"/>
      <c r="SDC4" s="80"/>
      <c r="SDD4" s="80"/>
      <c r="SDE4" s="80"/>
      <c r="SDF4" s="80"/>
      <c r="SDG4" s="80"/>
      <c r="SDH4" s="80"/>
      <c r="SDI4" s="80"/>
      <c r="SDJ4" s="80"/>
      <c r="SDK4" s="80"/>
      <c r="SDL4" s="80"/>
      <c r="SDM4" s="80"/>
      <c r="SDN4" s="80"/>
      <c r="SDO4" s="80"/>
      <c r="SDP4" s="80"/>
      <c r="SDQ4" s="80"/>
      <c r="SDR4" s="80"/>
      <c r="SDS4" s="80"/>
      <c r="SDT4" s="80"/>
      <c r="SDU4" s="80"/>
      <c r="SDV4" s="80"/>
      <c r="SDW4" s="80"/>
      <c r="SDX4" s="80"/>
      <c r="SDY4" s="80"/>
      <c r="SDZ4" s="80"/>
      <c r="SEA4" s="80"/>
      <c r="SEB4" s="80"/>
      <c r="SEC4" s="80"/>
      <c r="SED4" s="80"/>
      <c r="SEE4" s="80"/>
      <c r="SEF4" s="80"/>
      <c r="SEG4" s="80"/>
      <c r="SEH4" s="80"/>
      <c r="SEI4" s="80"/>
      <c r="SEJ4" s="80"/>
      <c r="SEK4" s="80"/>
      <c r="SEL4" s="80"/>
      <c r="SEM4" s="80"/>
      <c r="SEN4" s="80"/>
      <c r="SEO4" s="80"/>
      <c r="SEP4" s="80"/>
      <c r="SEQ4" s="80"/>
      <c r="SER4" s="80"/>
      <c r="SES4" s="80"/>
      <c r="SET4" s="80"/>
      <c r="SEU4" s="80"/>
      <c r="SEV4" s="80"/>
      <c r="SEW4" s="80"/>
      <c r="SEX4" s="80"/>
      <c r="SEY4" s="80"/>
      <c r="SEZ4" s="80"/>
      <c r="SFA4" s="80"/>
      <c r="SFB4" s="80"/>
      <c r="SFC4" s="80"/>
      <c r="SFD4" s="80"/>
      <c r="SFE4" s="80"/>
      <c r="SFF4" s="80"/>
      <c r="SFG4" s="80"/>
      <c r="SFH4" s="80"/>
      <c r="SFI4" s="80"/>
      <c r="SFJ4" s="80"/>
      <c r="SFK4" s="80"/>
      <c r="SFL4" s="80"/>
      <c r="SFM4" s="80"/>
      <c r="SFN4" s="80"/>
      <c r="SFO4" s="80"/>
      <c r="SFP4" s="80"/>
      <c r="SFQ4" s="80"/>
      <c r="SFR4" s="80"/>
      <c r="SFS4" s="80"/>
      <c r="SFT4" s="80"/>
      <c r="SFU4" s="80"/>
      <c r="SFV4" s="80"/>
      <c r="SFW4" s="80"/>
      <c r="SFX4" s="80"/>
      <c r="SFY4" s="80"/>
      <c r="SFZ4" s="80"/>
      <c r="SGA4" s="80"/>
      <c r="SGB4" s="80"/>
      <c r="SGC4" s="80"/>
      <c r="SGD4" s="80"/>
      <c r="SGE4" s="80"/>
      <c r="SGF4" s="80"/>
      <c r="SGG4" s="80"/>
      <c r="SGH4" s="80"/>
      <c r="SGI4" s="80"/>
      <c r="SGJ4" s="80"/>
      <c r="SGK4" s="80"/>
      <c r="SGL4" s="80"/>
      <c r="SGM4" s="80"/>
      <c r="SGN4" s="80"/>
      <c r="SGO4" s="80"/>
      <c r="SGP4" s="80"/>
      <c r="SGQ4" s="80"/>
      <c r="SGR4" s="80"/>
      <c r="SGS4" s="80"/>
      <c r="SGT4" s="80"/>
      <c r="SGU4" s="80"/>
      <c r="SGV4" s="80"/>
      <c r="SGW4" s="80"/>
      <c r="SGX4" s="80"/>
      <c r="SGY4" s="80"/>
      <c r="SGZ4" s="80"/>
      <c r="SHA4" s="80"/>
      <c r="SHB4" s="80"/>
      <c r="SHC4" s="80"/>
      <c r="SHD4" s="80"/>
      <c r="SHE4" s="80"/>
      <c r="SHF4" s="80"/>
      <c r="SHG4" s="80"/>
      <c r="SHH4" s="80"/>
      <c r="SHI4" s="80"/>
      <c r="SHJ4" s="80"/>
      <c r="SHK4" s="80"/>
      <c r="SHL4" s="80"/>
      <c r="SHM4" s="80"/>
      <c r="SHN4" s="80"/>
      <c r="SHO4" s="80"/>
      <c r="SHP4" s="80"/>
      <c r="SHQ4" s="80"/>
      <c r="SHR4" s="80"/>
      <c r="SHS4" s="80"/>
      <c r="SHT4" s="80"/>
      <c r="SHU4" s="80"/>
      <c r="SHV4" s="80"/>
      <c r="SHW4" s="80"/>
      <c r="SHX4" s="80"/>
      <c r="SHY4" s="80"/>
      <c r="SHZ4" s="80"/>
      <c r="SIA4" s="80"/>
      <c r="SIB4" s="80"/>
      <c r="SIC4" s="80"/>
      <c r="SID4" s="80"/>
      <c r="SIE4" s="80"/>
      <c r="SIF4" s="80"/>
      <c r="SIG4" s="80"/>
      <c r="SIH4" s="80"/>
      <c r="SII4" s="80"/>
      <c r="SIJ4" s="80"/>
      <c r="SIK4" s="80"/>
      <c r="SIL4" s="80"/>
      <c r="SIM4" s="80"/>
      <c r="SIN4" s="80"/>
      <c r="SIO4" s="80"/>
      <c r="SIP4" s="80"/>
      <c r="SIQ4" s="80"/>
      <c r="SIR4" s="80"/>
      <c r="SIS4" s="80"/>
      <c r="SIT4" s="80"/>
      <c r="SIU4" s="80"/>
      <c r="SIV4" s="80"/>
      <c r="SIW4" s="80"/>
      <c r="SIX4" s="80"/>
      <c r="SIY4" s="80"/>
      <c r="SIZ4" s="80"/>
      <c r="SJA4" s="80"/>
      <c r="SJB4" s="80"/>
      <c r="SJC4" s="80"/>
      <c r="SJD4" s="80"/>
      <c r="SJE4" s="80"/>
      <c r="SJF4" s="80"/>
      <c r="SJG4" s="80"/>
      <c r="SJH4" s="80"/>
      <c r="SJI4" s="80"/>
      <c r="SJJ4" s="80"/>
      <c r="SJK4" s="80"/>
      <c r="SJL4" s="80"/>
      <c r="SJM4" s="80"/>
      <c r="SJN4" s="80"/>
      <c r="SJO4" s="80"/>
      <c r="SJP4" s="80"/>
      <c r="SJQ4" s="80"/>
      <c r="SJR4" s="80"/>
      <c r="SJS4" s="80"/>
      <c r="SJT4" s="80"/>
      <c r="SJU4" s="80"/>
      <c r="SJV4" s="80"/>
      <c r="SJW4" s="80"/>
      <c r="SJX4" s="80"/>
      <c r="SJY4" s="80"/>
      <c r="SJZ4" s="80"/>
      <c r="SKA4" s="80"/>
      <c r="SKB4" s="80"/>
      <c r="SKC4" s="80"/>
      <c r="SKD4" s="80"/>
      <c r="SKE4" s="80"/>
      <c r="SKF4" s="80"/>
      <c r="SKG4" s="80"/>
      <c r="SKH4" s="80"/>
      <c r="SKI4" s="80"/>
      <c r="SKJ4" s="80"/>
      <c r="SKK4" s="80"/>
      <c r="SKL4" s="80"/>
      <c r="SKM4" s="80"/>
      <c r="SKN4" s="80"/>
      <c r="SKO4" s="80"/>
      <c r="SKP4" s="80"/>
      <c r="SKQ4" s="80"/>
      <c r="SKR4" s="80"/>
      <c r="SKS4" s="80"/>
      <c r="SKT4" s="80"/>
      <c r="SKU4" s="80"/>
      <c r="SKV4" s="80"/>
      <c r="SKW4" s="80"/>
      <c r="SKX4" s="80"/>
      <c r="SKY4" s="80"/>
      <c r="SKZ4" s="80"/>
      <c r="SLA4" s="80"/>
      <c r="SLB4" s="80"/>
      <c r="SLC4" s="80"/>
      <c r="SLD4" s="80"/>
      <c r="SLE4" s="80"/>
      <c r="SLF4" s="80"/>
      <c r="SLG4" s="80"/>
      <c r="SLH4" s="80"/>
      <c r="SLI4" s="80"/>
      <c r="SLJ4" s="80"/>
      <c r="SLK4" s="80"/>
      <c r="SLL4" s="80"/>
      <c r="SLM4" s="80"/>
      <c r="SLN4" s="80"/>
      <c r="SLO4" s="80"/>
      <c r="SLP4" s="80"/>
      <c r="SLQ4" s="80"/>
      <c r="SLR4" s="80"/>
      <c r="SLS4" s="80"/>
      <c r="SLT4" s="80"/>
      <c r="SLU4" s="80"/>
      <c r="SLV4" s="80"/>
      <c r="SLW4" s="80"/>
      <c r="SLX4" s="80"/>
      <c r="SLY4" s="80"/>
      <c r="SLZ4" s="80"/>
      <c r="SMA4" s="80"/>
      <c r="SMB4" s="80"/>
      <c r="SMC4" s="80"/>
      <c r="SMD4" s="80"/>
      <c r="SME4" s="80"/>
      <c r="SMF4" s="80"/>
      <c r="SMG4" s="80"/>
      <c r="SMH4" s="80"/>
      <c r="SMI4" s="80"/>
      <c r="SMJ4" s="80"/>
      <c r="SMK4" s="80"/>
      <c r="SML4" s="80"/>
      <c r="SMM4" s="80"/>
      <c r="SMN4" s="80"/>
      <c r="SMO4" s="80"/>
      <c r="SMP4" s="80"/>
      <c r="SMQ4" s="80"/>
      <c r="SMR4" s="80"/>
      <c r="SMS4" s="80"/>
      <c r="SMT4" s="80"/>
      <c r="SMU4" s="80"/>
      <c r="SMV4" s="80"/>
      <c r="SMW4" s="80"/>
      <c r="SMX4" s="80"/>
      <c r="SMY4" s="80"/>
      <c r="SMZ4" s="80"/>
      <c r="SNA4" s="80"/>
      <c r="SNB4" s="80"/>
      <c r="SNC4" s="80"/>
      <c r="SND4" s="80"/>
      <c r="SNE4" s="80"/>
      <c r="SNF4" s="80"/>
      <c r="SNG4" s="80"/>
      <c r="SNH4" s="80"/>
      <c r="SNI4" s="80"/>
      <c r="SNJ4" s="80"/>
      <c r="SNK4" s="80"/>
      <c r="SNL4" s="80"/>
      <c r="SNM4" s="80"/>
      <c r="SNN4" s="80"/>
      <c r="SNO4" s="80"/>
      <c r="SNP4" s="80"/>
      <c r="SNQ4" s="80"/>
      <c r="SNR4" s="80"/>
      <c r="SNS4" s="80"/>
      <c r="SNT4" s="80"/>
      <c r="SNU4" s="80"/>
      <c r="SNV4" s="80"/>
      <c r="SNW4" s="80"/>
      <c r="SNX4" s="80"/>
      <c r="SNY4" s="80"/>
      <c r="SNZ4" s="80"/>
      <c r="SOA4" s="80"/>
      <c r="SOB4" s="80"/>
      <c r="SOC4" s="80"/>
      <c r="SOD4" s="80"/>
      <c r="SOE4" s="80"/>
      <c r="SOF4" s="80"/>
      <c r="SOG4" s="80"/>
      <c r="SOH4" s="80"/>
      <c r="SOI4" s="80"/>
      <c r="SOJ4" s="80"/>
      <c r="SOK4" s="80"/>
      <c r="SOL4" s="80"/>
      <c r="SOM4" s="80"/>
      <c r="SON4" s="80"/>
      <c r="SOO4" s="80"/>
      <c r="SOP4" s="80"/>
      <c r="SOQ4" s="80"/>
      <c r="SOR4" s="80"/>
      <c r="SOS4" s="80"/>
      <c r="SOT4" s="80"/>
      <c r="SOU4" s="80"/>
      <c r="SOV4" s="80"/>
      <c r="SOW4" s="80"/>
      <c r="SOX4" s="80"/>
      <c r="SOY4" s="80"/>
      <c r="SOZ4" s="80"/>
      <c r="SPA4" s="80"/>
      <c r="SPB4" s="80"/>
      <c r="SPC4" s="80"/>
      <c r="SPD4" s="80"/>
      <c r="SPE4" s="80"/>
      <c r="SPF4" s="80"/>
      <c r="SPG4" s="80"/>
      <c r="SPH4" s="80"/>
      <c r="SPI4" s="80"/>
      <c r="SPJ4" s="80"/>
      <c r="SPK4" s="80"/>
      <c r="SPL4" s="80"/>
      <c r="SPM4" s="80"/>
      <c r="SPN4" s="80"/>
      <c r="SPO4" s="80"/>
      <c r="SPP4" s="80"/>
      <c r="SPQ4" s="80"/>
      <c r="SPR4" s="80"/>
      <c r="SPS4" s="80"/>
      <c r="SPT4" s="80"/>
      <c r="SPU4" s="80"/>
      <c r="SPV4" s="80"/>
      <c r="SPW4" s="80"/>
      <c r="SPX4" s="80"/>
      <c r="SPY4" s="80"/>
      <c r="SPZ4" s="80"/>
      <c r="SQA4" s="80"/>
      <c r="SQB4" s="80"/>
      <c r="SQC4" s="80"/>
      <c r="SQD4" s="80"/>
      <c r="SQE4" s="80"/>
      <c r="SQF4" s="80"/>
      <c r="SQG4" s="80"/>
      <c r="SQH4" s="80"/>
      <c r="SQI4" s="80"/>
      <c r="SQJ4" s="80"/>
      <c r="SQK4" s="80"/>
      <c r="SQL4" s="80"/>
      <c r="SQM4" s="80"/>
      <c r="SQN4" s="80"/>
      <c r="SQO4" s="80"/>
      <c r="SQP4" s="80"/>
      <c r="SQQ4" s="80"/>
      <c r="SQR4" s="80"/>
      <c r="SQS4" s="80"/>
      <c r="SQT4" s="80"/>
      <c r="SQU4" s="80"/>
      <c r="SQV4" s="80"/>
      <c r="SQW4" s="80"/>
      <c r="SQX4" s="80"/>
      <c r="SQY4" s="80"/>
      <c r="SQZ4" s="80"/>
      <c r="SRA4" s="80"/>
      <c r="SRB4" s="80"/>
      <c r="SRC4" s="80"/>
      <c r="SRD4" s="80"/>
      <c r="SRE4" s="80"/>
      <c r="SRF4" s="80"/>
      <c r="SRG4" s="80"/>
      <c r="SRH4" s="80"/>
      <c r="SRI4" s="80"/>
      <c r="SRJ4" s="80"/>
      <c r="SRK4" s="80"/>
      <c r="SRL4" s="80"/>
      <c r="SRM4" s="80"/>
      <c r="SRN4" s="80"/>
      <c r="SRO4" s="80"/>
      <c r="SRP4" s="80"/>
      <c r="SRQ4" s="80"/>
      <c r="SRR4" s="80"/>
      <c r="SRS4" s="80"/>
      <c r="SRT4" s="80"/>
      <c r="SRU4" s="80"/>
      <c r="SRV4" s="80"/>
      <c r="SRW4" s="80"/>
      <c r="SRX4" s="80"/>
      <c r="SRY4" s="80"/>
      <c r="SRZ4" s="80"/>
      <c r="SSA4" s="80"/>
      <c r="SSB4" s="80"/>
      <c r="SSC4" s="80"/>
      <c r="SSD4" s="80"/>
      <c r="SSE4" s="80"/>
      <c r="SSF4" s="80"/>
      <c r="SSG4" s="80"/>
      <c r="SSH4" s="80"/>
      <c r="SSI4" s="80"/>
      <c r="SSJ4" s="80"/>
      <c r="SSK4" s="80"/>
      <c r="SSL4" s="80"/>
      <c r="SSM4" s="80"/>
      <c r="SSN4" s="80"/>
      <c r="SSO4" s="80"/>
      <c r="SSP4" s="80"/>
      <c r="SSQ4" s="80"/>
      <c r="SSR4" s="80"/>
      <c r="SSS4" s="80"/>
      <c r="SST4" s="80"/>
      <c r="SSU4" s="80"/>
      <c r="SSV4" s="80"/>
      <c r="SSW4" s="80"/>
      <c r="SSX4" s="80"/>
      <c r="SSY4" s="80"/>
      <c r="SSZ4" s="80"/>
      <c r="STA4" s="80"/>
      <c r="STB4" s="80"/>
      <c r="STC4" s="80"/>
      <c r="STD4" s="80"/>
      <c r="STE4" s="80"/>
      <c r="STF4" s="80"/>
      <c r="STG4" s="80"/>
      <c r="STH4" s="80"/>
      <c r="STI4" s="80"/>
      <c r="STJ4" s="80"/>
      <c r="STK4" s="80"/>
      <c r="STL4" s="80"/>
      <c r="STM4" s="80"/>
      <c r="STN4" s="80"/>
      <c r="STO4" s="80"/>
      <c r="STP4" s="80"/>
      <c r="STQ4" s="80"/>
      <c r="STR4" s="80"/>
      <c r="STS4" s="80"/>
      <c r="STT4" s="80"/>
      <c r="STU4" s="80"/>
      <c r="STV4" s="80"/>
      <c r="STW4" s="80"/>
      <c r="STX4" s="80"/>
      <c r="STY4" s="80"/>
      <c r="STZ4" s="80"/>
      <c r="SUA4" s="80"/>
      <c r="SUB4" s="80"/>
      <c r="SUC4" s="80"/>
      <c r="SUD4" s="80"/>
      <c r="SUE4" s="80"/>
      <c r="SUF4" s="80"/>
      <c r="SUG4" s="80"/>
      <c r="SUH4" s="80"/>
      <c r="SUI4" s="80"/>
      <c r="SUJ4" s="80"/>
      <c r="SUK4" s="80"/>
      <c r="SUL4" s="80"/>
      <c r="SUM4" s="80"/>
      <c r="SUN4" s="80"/>
      <c r="SUO4" s="80"/>
      <c r="SUP4" s="80"/>
      <c r="SUQ4" s="80"/>
      <c r="SUR4" s="80"/>
      <c r="SUS4" s="80"/>
      <c r="SUT4" s="80"/>
      <c r="SUU4" s="80"/>
      <c r="SUV4" s="80"/>
      <c r="SUW4" s="80"/>
      <c r="SUX4" s="80"/>
      <c r="SUY4" s="80"/>
      <c r="SUZ4" s="80"/>
      <c r="SVA4" s="80"/>
      <c r="SVB4" s="80"/>
      <c r="SVC4" s="80"/>
      <c r="SVD4" s="80"/>
      <c r="SVE4" s="80"/>
      <c r="SVF4" s="80"/>
      <c r="SVG4" s="80"/>
      <c r="SVH4" s="80"/>
      <c r="SVI4" s="80"/>
      <c r="SVJ4" s="80"/>
      <c r="SVK4" s="80"/>
      <c r="SVL4" s="80"/>
      <c r="SVM4" s="80"/>
      <c r="SVN4" s="80"/>
      <c r="SVO4" s="80"/>
      <c r="SVP4" s="80"/>
      <c r="SVQ4" s="80"/>
      <c r="SVR4" s="80"/>
      <c r="SVS4" s="80"/>
      <c r="SVT4" s="80"/>
      <c r="SVU4" s="80"/>
      <c r="SVV4" s="80"/>
      <c r="SVW4" s="80"/>
      <c r="SVX4" s="80"/>
      <c r="SVY4" s="80"/>
      <c r="SVZ4" s="80"/>
      <c r="SWA4" s="80"/>
      <c r="SWB4" s="80"/>
      <c r="SWC4" s="80"/>
      <c r="SWD4" s="80"/>
      <c r="SWE4" s="80"/>
      <c r="SWF4" s="80"/>
      <c r="SWG4" s="80"/>
      <c r="SWH4" s="80"/>
      <c r="SWI4" s="80"/>
      <c r="SWJ4" s="80"/>
      <c r="SWK4" s="80"/>
      <c r="SWL4" s="80"/>
      <c r="SWM4" s="80"/>
      <c r="SWN4" s="80"/>
      <c r="SWO4" s="80"/>
      <c r="SWP4" s="80"/>
      <c r="SWQ4" s="80"/>
      <c r="SWR4" s="80"/>
      <c r="SWS4" s="80"/>
      <c r="SWT4" s="80"/>
      <c r="SWU4" s="80"/>
      <c r="SWV4" s="80"/>
      <c r="SWW4" s="80"/>
      <c r="SWX4" s="80"/>
      <c r="SWY4" s="80"/>
      <c r="SWZ4" s="80"/>
      <c r="SXA4" s="80"/>
      <c r="SXB4" s="80"/>
      <c r="SXC4" s="80"/>
      <c r="SXD4" s="80"/>
      <c r="SXE4" s="80"/>
      <c r="SXF4" s="80"/>
      <c r="SXG4" s="80"/>
      <c r="SXH4" s="80"/>
      <c r="SXI4" s="80"/>
      <c r="SXJ4" s="80"/>
      <c r="SXK4" s="80"/>
      <c r="SXL4" s="80"/>
      <c r="SXM4" s="80"/>
      <c r="SXN4" s="80"/>
      <c r="SXO4" s="80"/>
      <c r="SXP4" s="80"/>
      <c r="SXQ4" s="80"/>
      <c r="SXR4" s="80"/>
      <c r="SXS4" s="80"/>
      <c r="SXT4" s="80"/>
      <c r="SXU4" s="80"/>
      <c r="SXV4" s="80"/>
      <c r="SXW4" s="80"/>
      <c r="SXX4" s="80"/>
      <c r="SXY4" s="80"/>
      <c r="SXZ4" s="80"/>
      <c r="SYA4" s="80"/>
      <c r="SYB4" s="80"/>
      <c r="SYC4" s="80"/>
      <c r="SYD4" s="80"/>
      <c r="SYE4" s="80"/>
      <c r="SYF4" s="80"/>
      <c r="SYG4" s="80"/>
      <c r="SYH4" s="80"/>
      <c r="SYI4" s="80"/>
      <c r="SYJ4" s="80"/>
      <c r="SYK4" s="80"/>
      <c r="SYL4" s="80"/>
      <c r="SYM4" s="80"/>
      <c r="SYN4" s="80"/>
      <c r="SYO4" s="80"/>
      <c r="SYP4" s="80"/>
      <c r="SYQ4" s="80"/>
      <c r="SYR4" s="80"/>
      <c r="SYS4" s="80"/>
      <c r="SYT4" s="80"/>
      <c r="SYU4" s="80"/>
      <c r="SYV4" s="80"/>
      <c r="SYW4" s="80"/>
      <c r="SYX4" s="80"/>
      <c r="SYY4" s="80"/>
      <c r="SYZ4" s="80"/>
      <c r="SZA4" s="80"/>
      <c r="SZB4" s="80"/>
      <c r="SZC4" s="80"/>
      <c r="SZD4" s="80"/>
      <c r="SZE4" s="80"/>
      <c r="SZF4" s="80"/>
      <c r="SZG4" s="80"/>
      <c r="SZH4" s="80"/>
      <c r="SZI4" s="80"/>
      <c r="SZJ4" s="80"/>
      <c r="SZK4" s="80"/>
      <c r="SZL4" s="80"/>
      <c r="SZM4" s="80"/>
      <c r="SZN4" s="80"/>
      <c r="SZO4" s="80"/>
      <c r="SZP4" s="80"/>
      <c r="SZQ4" s="80"/>
      <c r="SZR4" s="80"/>
      <c r="SZS4" s="80"/>
      <c r="SZT4" s="80"/>
      <c r="SZU4" s="80"/>
      <c r="SZV4" s="80"/>
      <c r="SZW4" s="80"/>
      <c r="SZX4" s="80"/>
      <c r="SZY4" s="80"/>
      <c r="SZZ4" s="80"/>
      <c r="TAA4" s="80"/>
      <c r="TAB4" s="80"/>
      <c r="TAC4" s="80"/>
      <c r="TAD4" s="80"/>
      <c r="TAE4" s="80"/>
      <c r="TAF4" s="80"/>
      <c r="TAG4" s="80"/>
      <c r="TAH4" s="80"/>
      <c r="TAI4" s="80"/>
      <c r="TAJ4" s="80"/>
      <c r="TAK4" s="80"/>
      <c r="TAL4" s="80"/>
      <c r="TAM4" s="80"/>
      <c r="TAN4" s="80"/>
      <c r="TAO4" s="80"/>
      <c r="TAP4" s="80"/>
      <c r="TAQ4" s="80"/>
      <c r="TAR4" s="80"/>
      <c r="TAS4" s="80"/>
      <c r="TAT4" s="80"/>
      <c r="TAU4" s="80"/>
      <c r="TAV4" s="80"/>
      <c r="TAW4" s="80"/>
      <c r="TAX4" s="80"/>
      <c r="TAY4" s="80"/>
      <c r="TAZ4" s="80"/>
      <c r="TBA4" s="80"/>
      <c r="TBB4" s="80"/>
      <c r="TBC4" s="80"/>
      <c r="TBD4" s="80"/>
      <c r="TBE4" s="80"/>
      <c r="TBF4" s="80"/>
      <c r="TBG4" s="80"/>
      <c r="TBH4" s="80"/>
      <c r="TBI4" s="80"/>
      <c r="TBJ4" s="80"/>
      <c r="TBK4" s="80"/>
      <c r="TBL4" s="80"/>
      <c r="TBM4" s="80"/>
      <c r="TBN4" s="80"/>
      <c r="TBO4" s="80"/>
      <c r="TBP4" s="80"/>
      <c r="TBQ4" s="80"/>
      <c r="TBR4" s="80"/>
      <c r="TBS4" s="80"/>
      <c r="TBT4" s="80"/>
      <c r="TBU4" s="80"/>
      <c r="TBV4" s="80"/>
      <c r="TBW4" s="80"/>
      <c r="TBX4" s="80"/>
      <c r="TBY4" s="80"/>
      <c r="TBZ4" s="80"/>
      <c r="TCA4" s="80"/>
      <c r="TCB4" s="80"/>
      <c r="TCC4" s="80"/>
      <c r="TCD4" s="80"/>
      <c r="TCE4" s="80"/>
      <c r="TCF4" s="80"/>
      <c r="TCG4" s="80"/>
      <c r="TCH4" s="80"/>
      <c r="TCI4" s="80"/>
      <c r="TCJ4" s="80"/>
      <c r="TCK4" s="80"/>
      <c r="TCL4" s="80"/>
      <c r="TCM4" s="80"/>
      <c r="TCN4" s="80"/>
      <c r="TCO4" s="80"/>
      <c r="TCP4" s="80"/>
      <c r="TCQ4" s="80"/>
      <c r="TCR4" s="80"/>
      <c r="TCS4" s="80"/>
      <c r="TCT4" s="80"/>
      <c r="TCU4" s="80"/>
      <c r="TCV4" s="80"/>
      <c r="TCW4" s="80"/>
      <c r="TCX4" s="80"/>
      <c r="TCY4" s="80"/>
      <c r="TCZ4" s="80"/>
      <c r="TDA4" s="80"/>
      <c r="TDB4" s="80"/>
      <c r="TDC4" s="80"/>
      <c r="TDD4" s="80"/>
      <c r="TDE4" s="80"/>
      <c r="TDF4" s="80"/>
      <c r="TDG4" s="80"/>
      <c r="TDH4" s="80"/>
      <c r="TDI4" s="80"/>
      <c r="TDJ4" s="80"/>
      <c r="TDK4" s="80"/>
      <c r="TDL4" s="80"/>
      <c r="TDM4" s="80"/>
      <c r="TDN4" s="80"/>
      <c r="TDO4" s="80"/>
      <c r="TDP4" s="80"/>
      <c r="TDQ4" s="80"/>
      <c r="TDR4" s="80"/>
      <c r="TDS4" s="80"/>
      <c r="TDT4" s="80"/>
      <c r="TDU4" s="80"/>
      <c r="TDV4" s="80"/>
      <c r="TDW4" s="80"/>
      <c r="TDX4" s="80"/>
      <c r="TDY4" s="80"/>
      <c r="TDZ4" s="80"/>
      <c r="TEA4" s="80"/>
      <c r="TEB4" s="80"/>
      <c r="TEC4" s="80"/>
      <c r="TED4" s="80"/>
      <c r="TEE4" s="80"/>
      <c r="TEF4" s="80"/>
      <c r="TEG4" s="80"/>
      <c r="TEH4" s="80"/>
      <c r="TEI4" s="80"/>
      <c r="TEJ4" s="80"/>
      <c r="TEK4" s="80"/>
      <c r="TEL4" s="80"/>
      <c r="TEM4" s="80"/>
      <c r="TEN4" s="80"/>
      <c r="TEO4" s="80"/>
      <c r="TEP4" s="80"/>
      <c r="TEQ4" s="80"/>
      <c r="TER4" s="80"/>
      <c r="TES4" s="80"/>
      <c r="TET4" s="80"/>
      <c r="TEU4" s="80"/>
      <c r="TEV4" s="80"/>
      <c r="TEW4" s="80"/>
      <c r="TEX4" s="80"/>
      <c r="TEY4" s="80"/>
      <c r="TEZ4" s="80"/>
      <c r="TFA4" s="80"/>
      <c r="TFB4" s="80"/>
      <c r="TFC4" s="80"/>
      <c r="TFD4" s="80"/>
      <c r="TFE4" s="80"/>
      <c r="TFF4" s="80"/>
      <c r="TFG4" s="80"/>
      <c r="TFH4" s="80"/>
      <c r="TFI4" s="80"/>
      <c r="TFJ4" s="80"/>
      <c r="TFK4" s="80"/>
      <c r="TFL4" s="80"/>
      <c r="TFM4" s="80"/>
      <c r="TFN4" s="80"/>
      <c r="TFO4" s="80"/>
      <c r="TFP4" s="80"/>
      <c r="TFQ4" s="80"/>
      <c r="TFR4" s="80"/>
      <c r="TFS4" s="80"/>
      <c r="TFT4" s="80"/>
      <c r="TFU4" s="80"/>
      <c r="TFV4" s="80"/>
      <c r="TFW4" s="80"/>
      <c r="TFX4" s="80"/>
      <c r="TFY4" s="80"/>
      <c r="TFZ4" s="80"/>
      <c r="TGA4" s="80"/>
      <c r="TGB4" s="80"/>
      <c r="TGC4" s="80"/>
      <c r="TGD4" s="80"/>
      <c r="TGE4" s="80"/>
      <c r="TGF4" s="80"/>
      <c r="TGG4" s="80"/>
      <c r="TGH4" s="80"/>
      <c r="TGI4" s="80"/>
      <c r="TGJ4" s="80"/>
      <c r="TGK4" s="80"/>
      <c r="TGL4" s="80"/>
      <c r="TGM4" s="80"/>
      <c r="TGN4" s="80"/>
      <c r="TGO4" s="80"/>
      <c r="TGP4" s="80"/>
      <c r="TGQ4" s="80"/>
      <c r="TGR4" s="80"/>
      <c r="TGS4" s="80"/>
      <c r="TGT4" s="80"/>
      <c r="TGU4" s="80"/>
      <c r="TGV4" s="80"/>
      <c r="TGW4" s="80"/>
      <c r="TGX4" s="80"/>
      <c r="TGY4" s="80"/>
      <c r="TGZ4" s="80"/>
      <c r="THA4" s="80"/>
      <c r="THB4" s="80"/>
      <c r="THC4" s="80"/>
      <c r="THD4" s="80"/>
      <c r="THE4" s="80"/>
      <c r="THF4" s="80"/>
      <c r="THG4" s="80"/>
      <c r="THH4" s="80"/>
      <c r="THI4" s="80"/>
      <c r="THJ4" s="80"/>
      <c r="THK4" s="80"/>
      <c r="THL4" s="80"/>
      <c r="THM4" s="80"/>
      <c r="THN4" s="80"/>
      <c r="THO4" s="80"/>
      <c r="THP4" s="80"/>
      <c r="THQ4" s="80"/>
      <c r="THR4" s="80"/>
      <c r="THS4" s="80"/>
      <c r="THT4" s="80"/>
      <c r="THU4" s="80"/>
      <c r="THV4" s="80"/>
      <c r="THW4" s="80"/>
      <c r="THX4" s="80"/>
      <c r="THY4" s="80"/>
      <c r="THZ4" s="80"/>
      <c r="TIA4" s="80"/>
      <c r="TIB4" s="80"/>
      <c r="TIC4" s="80"/>
      <c r="TID4" s="80"/>
      <c r="TIE4" s="80"/>
      <c r="TIF4" s="80"/>
      <c r="TIG4" s="80"/>
      <c r="TIH4" s="80"/>
      <c r="TII4" s="80"/>
      <c r="TIJ4" s="80"/>
      <c r="TIK4" s="80"/>
      <c r="TIL4" s="80"/>
      <c r="TIM4" s="80"/>
      <c r="TIN4" s="80"/>
      <c r="TIO4" s="80"/>
      <c r="TIP4" s="80"/>
      <c r="TIQ4" s="80"/>
      <c r="TIR4" s="80"/>
      <c r="TIS4" s="80"/>
      <c r="TIT4" s="80"/>
      <c r="TIU4" s="80"/>
      <c r="TIV4" s="80"/>
      <c r="TIW4" s="80"/>
      <c r="TIX4" s="80"/>
      <c r="TIY4" s="80"/>
      <c r="TIZ4" s="80"/>
      <c r="TJA4" s="80"/>
      <c r="TJB4" s="80"/>
      <c r="TJC4" s="80"/>
      <c r="TJD4" s="80"/>
      <c r="TJE4" s="80"/>
      <c r="TJF4" s="80"/>
      <c r="TJG4" s="80"/>
      <c r="TJH4" s="80"/>
      <c r="TJI4" s="80"/>
      <c r="TJJ4" s="80"/>
      <c r="TJK4" s="80"/>
      <c r="TJL4" s="80"/>
      <c r="TJM4" s="80"/>
      <c r="TJN4" s="80"/>
      <c r="TJO4" s="80"/>
      <c r="TJP4" s="80"/>
      <c r="TJQ4" s="80"/>
      <c r="TJR4" s="80"/>
      <c r="TJS4" s="80"/>
      <c r="TJT4" s="80"/>
      <c r="TJU4" s="80"/>
      <c r="TJV4" s="80"/>
      <c r="TJW4" s="80"/>
      <c r="TJX4" s="80"/>
      <c r="TJY4" s="80"/>
      <c r="TJZ4" s="80"/>
      <c r="TKA4" s="80"/>
      <c r="TKB4" s="80"/>
      <c r="TKC4" s="80"/>
      <c r="TKD4" s="80"/>
      <c r="TKE4" s="80"/>
      <c r="TKF4" s="80"/>
      <c r="TKG4" s="80"/>
      <c r="TKH4" s="80"/>
      <c r="TKI4" s="80"/>
      <c r="TKJ4" s="80"/>
      <c r="TKK4" s="80"/>
      <c r="TKL4" s="80"/>
      <c r="TKM4" s="80"/>
      <c r="TKN4" s="80"/>
      <c r="TKO4" s="80"/>
      <c r="TKP4" s="80"/>
      <c r="TKQ4" s="80"/>
      <c r="TKR4" s="80"/>
      <c r="TKS4" s="80"/>
      <c r="TKT4" s="80"/>
      <c r="TKU4" s="80"/>
      <c r="TKV4" s="80"/>
      <c r="TKW4" s="80"/>
      <c r="TKX4" s="80"/>
      <c r="TKY4" s="80"/>
      <c r="TKZ4" s="80"/>
      <c r="TLA4" s="80"/>
      <c r="TLB4" s="80"/>
      <c r="TLC4" s="80"/>
      <c r="TLD4" s="80"/>
      <c r="TLE4" s="80"/>
      <c r="TLF4" s="80"/>
      <c r="TLG4" s="80"/>
      <c r="TLH4" s="80"/>
      <c r="TLI4" s="80"/>
      <c r="TLJ4" s="80"/>
      <c r="TLK4" s="80"/>
      <c r="TLL4" s="80"/>
      <c r="TLM4" s="80"/>
      <c r="TLN4" s="80"/>
      <c r="TLO4" s="80"/>
      <c r="TLP4" s="80"/>
      <c r="TLQ4" s="80"/>
      <c r="TLR4" s="80"/>
      <c r="TLS4" s="80"/>
      <c r="TLT4" s="80"/>
      <c r="TLU4" s="80"/>
      <c r="TLV4" s="80"/>
      <c r="TLW4" s="80"/>
      <c r="TLX4" s="80"/>
      <c r="TLY4" s="80"/>
      <c r="TLZ4" s="80"/>
      <c r="TMA4" s="80"/>
      <c r="TMB4" s="80"/>
      <c r="TMC4" s="80"/>
      <c r="TMD4" s="80"/>
      <c r="TME4" s="80"/>
      <c r="TMF4" s="80"/>
      <c r="TMG4" s="80"/>
      <c r="TMH4" s="80"/>
      <c r="TMI4" s="80"/>
      <c r="TMJ4" s="80"/>
      <c r="TMK4" s="80"/>
      <c r="TML4" s="80"/>
      <c r="TMM4" s="80"/>
      <c r="TMN4" s="80"/>
      <c r="TMO4" s="80"/>
      <c r="TMP4" s="80"/>
      <c r="TMQ4" s="80"/>
      <c r="TMR4" s="80"/>
      <c r="TMS4" s="80"/>
      <c r="TMT4" s="80"/>
      <c r="TMU4" s="80"/>
      <c r="TMV4" s="80"/>
      <c r="TMW4" s="80"/>
      <c r="TMX4" s="80"/>
      <c r="TMY4" s="80"/>
      <c r="TMZ4" s="80"/>
      <c r="TNA4" s="80"/>
      <c r="TNB4" s="80"/>
      <c r="TNC4" s="80"/>
      <c r="TND4" s="80"/>
      <c r="TNE4" s="80"/>
      <c r="TNF4" s="80"/>
      <c r="TNG4" s="80"/>
      <c r="TNH4" s="80"/>
      <c r="TNI4" s="80"/>
      <c r="TNJ4" s="80"/>
      <c r="TNK4" s="80"/>
      <c r="TNL4" s="80"/>
      <c r="TNM4" s="80"/>
      <c r="TNN4" s="80"/>
      <c r="TNO4" s="80"/>
      <c r="TNP4" s="80"/>
      <c r="TNQ4" s="80"/>
      <c r="TNR4" s="80"/>
      <c r="TNS4" s="80"/>
      <c r="TNT4" s="80"/>
      <c r="TNU4" s="80"/>
      <c r="TNV4" s="80"/>
      <c r="TNW4" s="80"/>
      <c r="TNX4" s="80"/>
      <c r="TNY4" s="80"/>
      <c r="TNZ4" s="80"/>
      <c r="TOA4" s="80"/>
      <c r="TOB4" s="80"/>
      <c r="TOC4" s="80"/>
      <c r="TOD4" s="80"/>
      <c r="TOE4" s="80"/>
      <c r="TOF4" s="80"/>
      <c r="TOG4" s="80"/>
      <c r="TOH4" s="80"/>
      <c r="TOI4" s="80"/>
      <c r="TOJ4" s="80"/>
      <c r="TOK4" s="80"/>
      <c r="TOL4" s="80"/>
      <c r="TOM4" s="80"/>
      <c r="TON4" s="80"/>
      <c r="TOO4" s="80"/>
      <c r="TOP4" s="80"/>
      <c r="TOQ4" s="80"/>
      <c r="TOR4" s="80"/>
      <c r="TOS4" s="80"/>
      <c r="TOT4" s="80"/>
      <c r="TOU4" s="80"/>
      <c r="TOV4" s="80"/>
      <c r="TOW4" s="80"/>
      <c r="TOX4" s="80"/>
      <c r="TOY4" s="80"/>
      <c r="TOZ4" s="80"/>
      <c r="TPA4" s="80"/>
      <c r="TPB4" s="80"/>
      <c r="TPC4" s="80"/>
      <c r="TPD4" s="80"/>
      <c r="TPE4" s="80"/>
      <c r="TPF4" s="80"/>
      <c r="TPG4" s="80"/>
      <c r="TPH4" s="80"/>
      <c r="TPI4" s="80"/>
      <c r="TPJ4" s="80"/>
      <c r="TPK4" s="80"/>
      <c r="TPL4" s="80"/>
      <c r="TPM4" s="80"/>
      <c r="TPN4" s="80"/>
      <c r="TPO4" s="80"/>
      <c r="TPP4" s="80"/>
      <c r="TPQ4" s="80"/>
      <c r="TPR4" s="80"/>
      <c r="TPS4" s="80"/>
      <c r="TPT4" s="80"/>
      <c r="TPU4" s="80"/>
      <c r="TPV4" s="80"/>
      <c r="TPW4" s="80"/>
      <c r="TPX4" s="80"/>
      <c r="TPY4" s="80"/>
      <c r="TPZ4" s="80"/>
      <c r="TQA4" s="80"/>
      <c r="TQB4" s="80"/>
      <c r="TQC4" s="80"/>
      <c r="TQD4" s="80"/>
      <c r="TQE4" s="80"/>
      <c r="TQF4" s="80"/>
      <c r="TQG4" s="80"/>
      <c r="TQH4" s="80"/>
      <c r="TQI4" s="80"/>
      <c r="TQJ4" s="80"/>
      <c r="TQK4" s="80"/>
      <c r="TQL4" s="80"/>
      <c r="TQM4" s="80"/>
      <c r="TQN4" s="80"/>
      <c r="TQO4" s="80"/>
      <c r="TQP4" s="80"/>
      <c r="TQQ4" s="80"/>
      <c r="TQR4" s="80"/>
      <c r="TQS4" s="80"/>
      <c r="TQT4" s="80"/>
      <c r="TQU4" s="80"/>
      <c r="TQV4" s="80"/>
      <c r="TQW4" s="80"/>
      <c r="TQX4" s="80"/>
      <c r="TQY4" s="80"/>
      <c r="TQZ4" s="80"/>
      <c r="TRA4" s="80"/>
      <c r="TRB4" s="80"/>
      <c r="TRC4" s="80"/>
      <c r="TRD4" s="80"/>
      <c r="TRE4" s="80"/>
      <c r="TRF4" s="80"/>
      <c r="TRG4" s="80"/>
      <c r="TRH4" s="80"/>
      <c r="TRI4" s="80"/>
      <c r="TRJ4" s="80"/>
      <c r="TRK4" s="80"/>
      <c r="TRL4" s="80"/>
      <c r="TRM4" s="80"/>
      <c r="TRN4" s="80"/>
      <c r="TRO4" s="80"/>
      <c r="TRP4" s="80"/>
      <c r="TRQ4" s="80"/>
      <c r="TRR4" s="80"/>
      <c r="TRS4" s="80"/>
      <c r="TRT4" s="80"/>
      <c r="TRU4" s="80"/>
      <c r="TRV4" s="80"/>
      <c r="TRW4" s="80"/>
      <c r="TRX4" s="80"/>
      <c r="TRY4" s="80"/>
      <c r="TRZ4" s="80"/>
      <c r="TSA4" s="80"/>
      <c r="TSB4" s="80"/>
      <c r="TSC4" s="80"/>
      <c r="TSD4" s="80"/>
      <c r="TSE4" s="80"/>
      <c r="TSF4" s="80"/>
      <c r="TSG4" s="80"/>
      <c r="TSH4" s="80"/>
      <c r="TSI4" s="80"/>
      <c r="TSJ4" s="80"/>
      <c r="TSK4" s="80"/>
      <c r="TSL4" s="80"/>
      <c r="TSM4" s="80"/>
      <c r="TSN4" s="80"/>
      <c r="TSO4" s="80"/>
      <c r="TSP4" s="80"/>
      <c r="TSQ4" s="80"/>
      <c r="TSR4" s="80"/>
      <c r="TSS4" s="80"/>
      <c r="TST4" s="80"/>
      <c r="TSU4" s="80"/>
      <c r="TSV4" s="80"/>
      <c r="TSW4" s="80"/>
      <c r="TSX4" s="80"/>
      <c r="TSY4" s="80"/>
      <c r="TSZ4" s="80"/>
      <c r="TTA4" s="80"/>
      <c r="TTB4" s="80"/>
      <c r="TTC4" s="80"/>
      <c r="TTD4" s="80"/>
      <c r="TTE4" s="80"/>
      <c r="TTF4" s="80"/>
      <c r="TTG4" s="80"/>
      <c r="TTH4" s="80"/>
      <c r="TTI4" s="80"/>
      <c r="TTJ4" s="80"/>
      <c r="TTK4" s="80"/>
      <c r="TTL4" s="80"/>
      <c r="TTM4" s="80"/>
      <c r="TTN4" s="80"/>
      <c r="TTO4" s="80"/>
      <c r="TTP4" s="80"/>
      <c r="TTQ4" s="80"/>
      <c r="TTR4" s="80"/>
      <c r="TTS4" s="80"/>
      <c r="TTT4" s="80"/>
      <c r="TTU4" s="80"/>
      <c r="TTV4" s="80"/>
      <c r="TTW4" s="80"/>
      <c r="TTX4" s="80"/>
      <c r="TTY4" s="80"/>
      <c r="TTZ4" s="80"/>
      <c r="TUA4" s="80"/>
      <c r="TUB4" s="80"/>
      <c r="TUC4" s="80"/>
      <c r="TUD4" s="80"/>
      <c r="TUE4" s="80"/>
      <c r="TUF4" s="80"/>
      <c r="TUG4" s="80"/>
      <c r="TUH4" s="80"/>
      <c r="TUI4" s="80"/>
      <c r="TUJ4" s="80"/>
      <c r="TUK4" s="80"/>
      <c r="TUL4" s="80"/>
      <c r="TUM4" s="80"/>
      <c r="TUN4" s="80"/>
      <c r="TUO4" s="80"/>
      <c r="TUP4" s="80"/>
      <c r="TUQ4" s="80"/>
      <c r="TUR4" s="80"/>
      <c r="TUS4" s="80"/>
      <c r="TUT4" s="80"/>
      <c r="TUU4" s="80"/>
      <c r="TUV4" s="80"/>
      <c r="TUW4" s="80"/>
      <c r="TUX4" s="80"/>
      <c r="TUY4" s="80"/>
      <c r="TUZ4" s="80"/>
      <c r="TVA4" s="80"/>
      <c r="TVB4" s="80"/>
      <c r="TVC4" s="80"/>
      <c r="TVD4" s="80"/>
      <c r="TVE4" s="80"/>
      <c r="TVF4" s="80"/>
      <c r="TVG4" s="80"/>
      <c r="TVH4" s="80"/>
      <c r="TVI4" s="80"/>
      <c r="TVJ4" s="80"/>
      <c r="TVK4" s="80"/>
      <c r="TVL4" s="80"/>
      <c r="TVM4" s="80"/>
      <c r="TVN4" s="80"/>
      <c r="TVO4" s="80"/>
      <c r="TVP4" s="80"/>
      <c r="TVQ4" s="80"/>
      <c r="TVR4" s="80"/>
      <c r="TVS4" s="80"/>
      <c r="TVT4" s="80"/>
      <c r="TVU4" s="80"/>
      <c r="TVV4" s="80"/>
      <c r="TVW4" s="80"/>
      <c r="TVX4" s="80"/>
      <c r="TVY4" s="80"/>
      <c r="TVZ4" s="80"/>
      <c r="TWA4" s="80"/>
      <c r="TWB4" s="80"/>
      <c r="TWC4" s="80"/>
      <c r="TWD4" s="80"/>
      <c r="TWE4" s="80"/>
      <c r="TWF4" s="80"/>
      <c r="TWG4" s="80"/>
      <c r="TWH4" s="80"/>
      <c r="TWI4" s="80"/>
      <c r="TWJ4" s="80"/>
      <c r="TWK4" s="80"/>
      <c r="TWL4" s="80"/>
      <c r="TWM4" s="80"/>
      <c r="TWN4" s="80"/>
      <c r="TWO4" s="80"/>
      <c r="TWP4" s="80"/>
      <c r="TWQ4" s="80"/>
      <c r="TWR4" s="80"/>
      <c r="TWS4" s="80"/>
      <c r="TWT4" s="80"/>
      <c r="TWU4" s="80"/>
      <c r="TWV4" s="80"/>
      <c r="TWW4" s="80"/>
      <c r="TWX4" s="80"/>
      <c r="TWY4" s="80"/>
      <c r="TWZ4" s="80"/>
      <c r="TXA4" s="80"/>
      <c r="TXB4" s="80"/>
      <c r="TXC4" s="80"/>
      <c r="TXD4" s="80"/>
      <c r="TXE4" s="80"/>
      <c r="TXF4" s="80"/>
      <c r="TXG4" s="80"/>
      <c r="TXH4" s="80"/>
      <c r="TXI4" s="80"/>
      <c r="TXJ4" s="80"/>
      <c r="TXK4" s="80"/>
      <c r="TXL4" s="80"/>
      <c r="TXM4" s="80"/>
      <c r="TXN4" s="80"/>
      <c r="TXO4" s="80"/>
      <c r="TXP4" s="80"/>
      <c r="TXQ4" s="80"/>
      <c r="TXR4" s="80"/>
      <c r="TXS4" s="80"/>
      <c r="TXT4" s="80"/>
      <c r="TXU4" s="80"/>
      <c r="TXV4" s="80"/>
      <c r="TXW4" s="80"/>
      <c r="TXX4" s="80"/>
      <c r="TXY4" s="80"/>
      <c r="TXZ4" s="80"/>
      <c r="TYA4" s="80"/>
      <c r="TYB4" s="80"/>
      <c r="TYC4" s="80"/>
      <c r="TYD4" s="80"/>
      <c r="TYE4" s="80"/>
      <c r="TYF4" s="80"/>
      <c r="TYG4" s="80"/>
      <c r="TYH4" s="80"/>
      <c r="TYI4" s="80"/>
      <c r="TYJ4" s="80"/>
      <c r="TYK4" s="80"/>
      <c r="TYL4" s="80"/>
      <c r="TYM4" s="80"/>
      <c r="TYN4" s="80"/>
      <c r="TYO4" s="80"/>
      <c r="TYP4" s="80"/>
      <c r="TYQ4" s="80"/>
      <c r="TYR4" s="80"/>
      <c r="TYS4" s="80"/>
      <c r="TYT4" s="80"/>
      <c r="TYU4" s="80"/>
      <c r="TYV4" s="80"/>
      <c r="TYW4" s="80"/>
      <c r="TYX4" s="80"/>
      <c r="TYY4" s="80"/>
      <c r="TYZ4" s="80"/>
      <c r="TZA4" s="80"/>
      <c r="TZB4" s="80"/>
      <c r="TZC4" s="80"/>
      <c r="TZD4" s="80"/>
      <c r="TZE4" s="80"/>
      <c r="TZF4" s="80"/>
      <c r="TZG4" s="80"/>
      <c r="TZH4" s="80"/>
      <c r="TZI4" s="80"/>
      <c r="TZJ4" s="80"/>
      <c r="TZK4" s="80"/>
      <c r="TZL4" s="80"/>
      <c r="TZM4" s="80"/>
      <c r="TZN4" s="80"/>
      <c r="TZO4" s="80"/>
      <c r="TZP4" s="80"/>
      <c r="TZQ4" s="80"/>
      <c r="TZR4" s="80"/>
      <c r="TZS4" s="80"/>
      <c r="TZT4" s="80"/>
      <c r="TZU4" s="80"/>
      <c r="TZV4" s="80"/>
      <c r="TZW4" s="80"/>
      <c r="TZX4" s="80"/>
      <c r="TZY4" s="80"/>
      <c r="TZZ4" s="80"/>
      <c r="UAA4" s="80"/>
      <c r="UAB4" s="80"/>
      <c r="UAC4" s="80"/>
      <c r="UAD4" s="80"/>
      <c r="UAE4" s="80"/>
      <c r="UAF4" s="80"/>
      <c r="UAG4" s="80"/>
      <c r="UAH4" s="80"/>
      <c r="UAI4" s="80"/>
      <c r="UAJ4" s="80"/>
      <c r="UAK4" s="80"/>
      <c r="UAL4" s="80"/>
      <c r="UAM4" s="80"/>
      <c r="UAN4" s="80"/>
      <c r="UAO4" s="80"/>
      <c r="UAP4" s="80"/>
      <c r="UAQ4" s="80"/>
      <c r="UAR4" s="80"/>
      <c r="UAS4" s="80"/>
      <c r="UAT4" s="80"/>
      <c r="UAU4" s="80"/>
      <c r="UAV4" s="80"/>
      <c r="UAW4" s="80"/>
      <c r="UAX4" s="80"/>
      <c r="UAY4" s="80"/>
      <c r="UAZ4" s="80"/>
      <c r="UBA4" s="80"/>
      <c r="UBB4" s="80"/>
      <c r="UBC4" s="80"/>
      <c r="UBD4" s="80"/>
      <c r="UBE4" s="80"/>
      <c r="UBF4" s="80"/>
      <c r="UBG4" s="80"/>
      <c r="UBH4" s="80"/>
      <c r="UBI4" s="80"/>
      <c r="UBJ4" s="80"/>
      <c r="UBK4" s="80"/>
      <c r="UBL4" s="80"/>
      <c r="UBM4" s="80"/>
      <c r="UBN4" s="80"/>
      <c r="UBO4" s="80"/>
      <c r="UBP4" s="80"/>
      <c r="UBQ4" s="80"/>
      <c r="UBR4" s="80"/>
      <c r="UBS4" s="80"/>
      <c r="UBT4" s="80"/>
      <c r="UBU4" s="80"/>
      <c r="UBV4" s="80"/>
      <c r="UBW4" s="80"/>
      <c r="UBX4" s="80"/>
      <c r="UBY4" s="80"/>
      <c r="UBZ4" s="80"/>
      <c r="UCA4" s="80"/>
      <c r="UCB4" s="80"/>
      <c r="UCC4" s="80"/>
      <c r="UCD4" s="80"/>
      <c r="UCE4" s="80"/>
      <c r="UCF4" s="80"/>
      <c r="UCG4" s="80"/>
      <c r="UCH4" s="80"/>
      <c r="UCI4" s="80"/>
      <c r="UCJ4" s="80"/>
      <c r="UCK4" s="80"/>
      <c r="UCL4" s="80"/>
      <c r="UCM4" s="80"/>
      <c r="UCN4" s="80"/>
      <c r="UCO4" s="80"/>
      <c r="UCP4" s="80"/>
      <c r="UCQ4" s="80"/>
      <c r="UCR4" s="80"/>
      <c r="UCS4" s="80"/>
      <c r="UCT4" s="80"/>
      <c r="UCU4" s="80"/>
      <c r="UCV4" s="80"/>
      <c r="UCW4" s="80"/>
      <c r="UCX4" s="80"/>
      <c r="UCY4" s="80"/>
      <c r="UCZ4" s="80"/>
      <c r="UDA4" s="80"/>
      <c r="UDB4" s="80"/>
      <c r="UDC4" s="80"/>
      <c r="UDD4" s="80"/>
      <c r="UDE4" s="80"/>
      <c r="UDF4" s="80"/>
      <c r="UDG4" s="80"/>
      <c r="UDH4" s="80"/>
      <c r="UDI4" s="80"/>
      <c r="UDJ4" s="80"/>
      <c r="UDK4" s="80"/>
      <c r="UDL4" s="80"/>
      <c r="UDM4" s="80"/>
      <c r="UDN4" s="80"/>
      <c r="UDO4" s="80"/>
      <c r="UDP4" s="80"/>
      <c r="UDQ4" s="80"/>
      <c r="UDR4" s="80"/>
      <c r="UDS4" s="80"/>
      <c r="UDT4" s="80"/>
      <c r="UDU4" s="80"/>
      <c r="UDV4" s="80"/>
      <c r="UDW4" s="80"/>
      <c r="UDX4" s="80"/>
      <c r="UDY4" s="80"/>
      <c r="UDZ4" s="80"/>
      <c r="UEA4" s="80"/>
      <c r="UEB4" s="80"/>
      <c r="UEC4" s="80"/>
      <c r="UED4" s="80"/>
      <c r="UEE4" s="80"/>
      <c r="UEF4" s="80"/>
      <c r="UEG4" s="80"/>
      <c r="UEH4" s="80"/>
      <c r="UEI4" s="80"/>
      <c r="UEJ4" s="80"/>
      <c r="UEK4" s="80"/>
      <c r="UEL4" s="80"/>
      <c r="UEM4" s="80"/>
      <c r="UEN4" s="80"/>
      <c r="UEO4" s="80"/>
      <c r="UEP4" s="80"/>
      <c r="UEQ4" s="80"/>
      <c r="UER4" s="80"/>
      <c r="UES4" s="80"/>
      <c r="UET4" s="80"/>
      <c r="UEU4" s="80"/>
      <c r="UEV4" s="80"/>
      <c r="UEW4" s="80"/>
      <c r="UEX4" s="80"/>
      <c r="UEY4" s="80"/>
      <c r="UEZ4" s="80"/>
      <c r="UFA4" s="80"/>
      <c r="UFB4" s="80"/>
      <c r="UFC4" s="80"/>
      <c r="UFD4" s="80"/>
      <c r="UFE4" s="80"/>
      <c r="UFF4" s="80"/>
      <c r="UFG4" s="80"/>
      <c r="UFH4" s="80"/>
      <c r="UFI4" s="80"/>
      <c r="UFJ4" s="80"/>
      <c r="UFK4" s="80"/>
      <c r="UFL4" s="80"/>
      <c r="UFM4" s="80"/>
      <c r="UFN4" s="80"/>
      <c r="UFO4" s="80"/>
      <c r="UFP4" s="80"/>
      <c r="UFQ4" s="80"/>
      <c r="UFR4" s="80"/>
      <c r="UFS4" s="80"/>
      <c r="UFT4" s="80"/>
      <c r="UFU4" s="80"/>
      <c r="UFV4" s="80"/>
      <c r="UFW4" s="80"/>
      <c r="UFX4" s="80"/>
      <c r="UFY4" s="80"/>
      <c r="UFZ4" s="80"/>
      <c r="UGA4" s="80"/>
      <c r="UGB4" s="80"/>
      <c r="UGC4" s="80"/>
      <c r="UGD4" s="80"/>
      <c r="UGE4" s="80"/>
      <c r="UGF4" s="80"/>
      <c r="UGG4" s="80"/>
      <c r="UGH4" s="80"/>
      <c r="UGI4" s="80"/>
      <c r="UGJ4" s="80"/>
      <c r="UGK4" s="80"/>
      <c r="UGL4" s="80"/>
      <c r="UGM4" s="80"/>
      <c r="UGN4" s="80"/>
      <c r="UGO4" s="80"/>
      <c r="UGP4" s="80"/>
      <c r="UGQ4" s="80"/>
      <c r="UGR4" s="80"/>
      <c r="UGS4" s="80"/>
      <c r="UGT4" s="80"/>
      <c r="UGU4" s="80"/>
      <c r="UGV4" s="80"/>
      <c r="UGW4" s="80"/>
      <c r="UGX4" s="80"/>
      <c r="UGY4" s="80"/>
      <c r="UGZ4" s="80"/>
      <c r="UHA4" s="80"/>
      <c r="UHB4" s="80"/>
      <c r="UHC4" s="80"/>
      <c r="UHD4" s="80"/>
      <c r="UHE4" s="80"/>
      <c r="UHF4" s="80"/>
      <c r="UHG4" s="80"/>
      <c r="UHH4" s="80"/>
      <c r="UHI4" s="80"/>
      <c r="UHJ4" s="80"/>
      <c r="UHK4" s="80"/>
      <c r="UHL4" s="80"/>
      <c r="UHM4" s="80"/>
      <c r="UHN4" s="80"/>
      <c r="UHO4" s="80"/>
      <c r="UHP4" s="80"/>
      <c r="UHQ4" s="80"/>
      <c r="UHR4" s="80"/>
      <c r="UHS4" s="80"/>
      <c r="UHT4" s="80"/>
      <c r="UHU4" s="80"/>
      <c r="UHV4" s="80"/>
      <c r="UHW4" s="80"/>
      <c r="UHX4" s="80"/>
      <c r="UHY4" s="80"/>
      <c r="UHZ4" s="80"/>
      <c r="UIA4" s="80"/>
      <c r="UIB4" s="80"/>
      <c r="UIC4" s="80"/>
      <c r="UID4" s="80"/>
      <c r="UIE4" s="80"/>
      <c r="UIF4" s="80"/>
      <c r="UIG4" s="80"/>
      <c r="UIH4" s="80"/>
      <c r="UII4" s="80"/>
      <c r="UIJ4" s="80"/>
      <c r="UIK4" s="80"/>
      <c r="UIL4" s="80"/>
      <c r="UIM4" s="80"/>
      <c r="UIN4" s="80"/>
      <c r="UIO4" s="80"/>
      <c r="UIP4" s="80"/>
      <c r="UIQ4" s="80"/>
      <c r="UIR4" s="80"/>
      <c r="UIS4" s="80"/>
      <c r="UIT4" s="80"/>
      <c r="UIU4" s="80"/>
      <c r="UIV4" s="80"/>
      <c r="UIW4" s="80"/>
      <c r="UIX4" s="80"/>
      <c r="UIY4" s="80"/>
      <c r="UIZ4" s="80"/>
      <c r="UJA4" s="80"/>
      <c r="UJB4" s="80"/>
      <c r="UJC4" s="80"/>
      <c r="UJD4" s="80"/>
      <c r="UJE4" s="80"/>
      <c r="UJF4" s="80"/>
      <c r="UJG4" s="80"/>
      <c r="UJH4" s="80"/>
      <c r="UJI4" s="80"/>
      <c r="UJJ4" s="80"/>
      <c r="UJK4" s="80"/>
      <c r="UJL4" s="80"/>
      <c r="UJM4" s="80"/>
      <c r="UJN4" s="80"/>
      <c r="UJO4" s="80"/>
      <c r="UJP4" s="80"/>
      <c r="UJQ4" s="80"/>
      <c r="UJR4" s="80"/>
      <c r="UJS4" s="80"/>
      <c r="UJT4" s="80"/>
      <c r="UJU4" s="80"/>
      <c r="UJV4" s="80"/>
      <c r="UJW4" s="80"/>
      <c r="UJX4" s="80"/>
      <c r="UJY4" s="80"/>
      <c r="UJZ4" s="80"/>
      <c r="UKA4" s="80"/>
      <c r="UKB4" s="80"/>
      <c r="UKC4" s="80"/>
      <c r="UKD4" s="80"/>
      <c r="UKE4" s="80"/>
      <c r="UKF4" s="80"/>
      <c r="UKG4" s="80"/>
      <c r="UKH4" s="80"/>
      <c r="UKI4" s="80"/>
      <c r="UKJ4" s="80"/>
      <c r="UKK4" s="80"/>
      <c r="UKL4" s="80"/>
      <c r="UKM4" s="80"/>
      <c r="UKN4" s="80"/>
      <c r="UKO4" s="80"/>
      <c r="UKP4" s="80"/>
      <c r="UKQ4" s="80"/>
      <c r="UKR4" s="80"/>
      <c r="UKS4" s="80"/>
      <c r="UKT4" s="80"/>
      <c r="UKU4" s="80"/>
      <c r="UKV4" s="80"/>
      <c r="UKW4" s="80"/>
      <c r="UKX4" s="80"/>
      <c r="UKY4" s="80"/>
      <c r="UKZ4" s="80"/>
      <c r="ULA4" s="80"/>
      <c r="ULB4" s="80"/>
      <c r="ULC4" s="80"/>
      <c r="ULD4" s="80"/>
      <c r="ULE4" s="80"/>
      <c r="ULF4" s="80"/>
      <c r="ULG4" s="80"/>
      <c r="ULH4" s="80"/>
      <c r="ULI4" s="80"/>
      <c r="ULJ4" s="80"/>
      <c r="ULK4" s="80"/>
      <c r="ULL4" s="80"/>
      <c r="ULM4" s="80"/>
      <c r="ULN4" s="80"/>
      <c r="ULO4" s="80"/>
      <c r="ULP4" s="80"/>
      <c r="ULQ4" s="80"/>
      <c r="ULR4" s="80"/>
      <c r="ULS4" s="80"/>
      <c r="ULT4" s="80"/>
      <c r="ULU4" s="80"/>
      <c r="ULV4" s="80"/>
      <c r="ULW4" s="80"/>
      <c r="ULX4" s="80"/>
      <c r="ULY4" s="80"/>
      <c r="ULZ4" s="80"/>
      <c r="UMA4" s="80"/>
      <c r="UMB4" s="80"/>
      <c r="UMC4" s="80"/>
      <c r="UMD4" s="80"/>
      <c r="UME4" s="80"/>
      <c r="UMF4" s="80"/>
      <c r="UMG4" s="80"/>
      <c r="UMH4" s="80"/>
      <c r="UMI4" s="80"/>
      <c r="UMJ4" s="80"/>
      <c r="UMK4" s="80"/>
      <c r="UML4" s="80"/>
      <c r="UMM4" s="80"/>
      <c r="UMN4" s="80"/>
      <c r="UMO4" s="80"/>
      <c r="UMP4" s="80"/>
      <c r="UMQ4" s="80"/>
      <c r="UMR4" s="80"/>
      <c r="UMS4" s="80"/>
      <c r="UMT4" s="80"/>
      <c r="UMU4" s="80"/>
      <c r="UMV4" s="80"/>
      <c r="UMW4" s="80"/>
      <c r="UMX4" s="80"/>
      <c r="UMY4" s="80"/>
      <c r="UMZ4" s="80"/>
      <c r="UNA4" s="80"/>
      <c r="UNB4" s="80"/>
      <c r="UNC4" s="80"/>
      <c r="UND4" s="80"/>
      <c r="UNE4" s="80"/>
      <c r="UNF4" s="80"/>
      <c r="UNG4" s="80"/>
      <c r="UNH4" s="80"/>
      <c r="UNI4" s="80"/>
      <c r="UNJ4" s="80"/>
      <c r="UNK4" s="80"/>
      <c r="UNL4" s="80"/>
      <c r="UNM4" s="80"/>
      <c r="UNN4" s="80"/>
      <c r="UNO4" s="80"/>
      <c r="UNP4" s="80"/>
      <c r="UNQ4" s="80"/>
      <c r="UNR4" s="80"/>
      <c r="UNS4" s="80"/>
      <c r="UNT4" s="80"/>
      <c r="UNU4" s="80"/>
      <c r="UNV4" s="80"/>
      <c r="UNW4" s="80"/>
      <c r="UNX4" s="80"/>
      <c r="UNY4" s="80"/>
      <c r="UNZ4" s="80"/>
      <c r="UOA4" s="80"/>
      <c r="UOB4" s="80"/>
      <c r="UOC4" s="80"/>
      <c r="UOD4" s="80"/>
      <c r="UOE4" s="80"/>
      <c r="UOF4" s="80"/>
      <c r="UOG4" s="80"/>
      <c r="UOH4" s="80"/>
      <c r="UOI4" s="80"/>
      <c r="UOJ4" s="80"/>
      <c r="UOK4" s="80"/>
      <c r="UOL4" s="80"/>
      <c r="UOM4" s="80"/>
      <c r="UON4" s="80"/>
      <c r="UOO4" s="80"/>
      <c r="UOP4" s="80"/>
      <c r="UOQ4" s="80"/>
      <c r="UOR4" s="80"/>
      <c r="UOS4" s="80"/>
      <c r="UOT4" s="80"/>
      <c r="UOU4" s="80"/>
      <c r="UOV4" s="80"/>
      <c r="UOW4" s="80"/>
      <c r="UOX4" s="80"/>
      <c r="UOY4" s="80"/>
      <c r="UOZ4" s="80"/>
      <c r="UPA4" s="80"/>
      <c r="UPB4" s="80"/>
      <c r="UPC4" s="80"/>
      <c r="UPD4" s="80"/>
      <c r="UPE4" s="80"/>
      <c r="UPF4" s="80"/>
      <c r="UPG4" s="80"/>
      <c r="UPH4" s="80"/>
      <c r="UPI4" s="80"/>
      <c r="UPJ4" s="80"/>
      <c r="UPK4" s="80"/>
      <c r="UPL4" s="80"/>
      <c r="UPM4" s="80"/>
      <c r="UPN4" s="80"/>
      <c r="UPO4" s="80"/>
      <c r="UPP4" s="80"/>
      <c r="UPQ4" s="80"/>
      <c r="UPR4" s="80"/>
      <c r="UPS4" s="80"/>
      <c r="UPT4" s="80"/>
      <c r="UPU4" s="80"/>
      <c r="UPV4" s="80"/>
      <c r="UPW4" s="80"/>
      <c r="UPX4" s="80"/>
      <c r="UPY4" s="80"/>
      <c r="UPZ4" s="80"/>
      <c r="UQA4" s="80"/>
      <c r="UQB4" s="80"/>
      <c r="UQC4" s="80"/>
      <c r="UQD4" s="80"/>
      <c r="UQE4" s="80"/>
      <c r="UQF4" s="80"/>
      <c r="UQG4" s="80"/>
      <c r="UQH4" s="80"/>
      <c r="UQI4" s="80"/>
      <c r="UQJ4" s="80"/>
      <c r="UQK4" s="80"/>
      <c r="UQL4" s="80"/>
      <c r="UQM4" s="80"/>
      <c r="UQN4" s="80"/>
      <c r="UQO4" s="80"/>
      <c r="UQP4" s="80"/>
      <c r="UQQ4" s="80"/>
      <c r="UQR4" s="80"/>
      <c r="UQS4" s="80"/>
      <c r="UQT4" s="80"/>
      <c r="UQU4" s="80"/>
      <c r="UQV4" s="80"/>
      <c r="UQW4" s="80"/>
      <c r="UQX4" s="80"/>
      <c r="UQY4" s="80"/>
      <c r="UQZ4" s="80"/>
      <c r="URA4" s="80"/>
      <c r="URB4" s="80"/>
      <c r="URC4" s="80"/>
      <c r="URD4" s="80"/>
      <c r="URE4" s="80"/>
      <c r="URF4" s="80"/>
      <c r="URG4" s="80"/>
      <c r="URH4" s="80"/>
      <c r="URI4" s="80"/>
      <c r="URJ4" s="80"/>
      <c r="URK4" s="80"/>
      <c r="URL4" s="80"/>
      <c r="URM4" s="80"/>
      <c r="URN4" s="80"/>
      <c r="URO4" s="80"/>
      <c r="URP4" s="80"/>
      <c r="URQ4" s="80"/>
      <c r="URR4" s="80"/>
      <c r="URS4" s="80"/>
      <c r="URT4" s="80"/>
      <c r="URU4" s="80"/>
      <c r="URV4" s="80"/>
      <c r="URW4" s="80"/>
      <c r="URX4" s="80"/>
      <c r="URY4" s="80"/>
      <c r="URZ4" s="80"/>
      <c r="USA4" s="80"/>
      <c r="USB4" s="80"/>
      <c r="USC4" s="80"/>
      <c r="USD4" s="80"/>
      <c r="USE4" s="80"/>
      <c r="USF4" s="80"/>
      <c r="USG4" s="80"/>
      <c r="USH4" s="80"/>
      <c r="USI4" s="80"/>
      <c r="USJ4" s="80"/>
      <c r="USK4" s="80"/>
      <c r="USL4" s="80"/>
      <c r="USM4" s="80"/>
      <c r="USN4" s="80"/>
      <c r="USO4" s="80"/>
      <c r="USP4" s="80"/>
      <c r="USQ4" s="80"/>
      <c r="USR4" s="80"/>
      <c r="USS4" s="80"/>
      <c r="UST4" s="80"/>
      <c r="USU4" s="80"/>
      <c r="USV4" s="80"/>
      <c r="USW4" s="80"/>
      <c r="USX4" s="80"/>
      <c r="USY4" s="80"/>
      <c r="USZ4" s="80"/>
      <c r="UTA4" s="80"/>
      <c r="UTB4" s="80"/>
      <c r="UTC4" s="80"/>
      <c r="UTD4" s="80"/>
      <c r="UTE4" s="80"/>
      <c r="UTF4" s="80"/>
      <c r="UTG4" s="80"/>
      <c r="UTH4" s="80"/>
      <c r="UTI4" s="80"/>
      <c r="UTJ4" s="80"/>
      <c r="UTK4" s="80"/>
      <c r="UTL4" s="80"/>
      <c r="UTM4" s="80"/>
      <c r="UTN4" s="80"/>
      <c r="UTO4" s="80"/>
      <c r="UTP4" s="80"/>
      <c r="UTQ4" s="80"/>
      <c r="UTR4" s="80"/>
      <c r="UTS4" s="80"/>
      <c r="UTT4" s="80"/>
      <c r="UTU4" s="80"/>
      <c r="UTV4" s="80"/>
      <c r="UTW4" s="80"/>
      <c r="UTX4" s="80"/>
      <c r="UTY4" s="80"/>
      <c r="UTZ4" s="80"/>
      <c r="UUA4" s="80"/>
      <c r="UUB4" s="80"/>
      <c r="UUC4" s="80"/>
      <c r="UUD4" s="80"/>
      <c r="UUE4" s="80"/>
      <c r="UUF4" s="80"/>
      <c r="UUG4" s="80"/>
      <c r="UUH4" s="80"/>
      <c r="UUI4" s="80"/>
      <c r="UUJ4" s="80"/>
      <c r="UUK4" s="80"/>
      <c r="UUL4" s="80"/>
      <c r="UUM4" s="80"/>
      <c r="UUN4" s="80"/>
      <c r="UUO4" s="80"/>
      <c r="UUP4" s="80"/>
      <c r="UUQ4" s="80"/>
      <c r="UUR4" s="80"/>
      <c r="UUS4" s="80"/>
      <c r="UUT4" s="80"/>
      <c r="UUU4" s="80"/>
      <c r="UUV4" s="80"/>
      <c r="UUW4" s="80"/>
      <c r="UUX4" s="80"/>
      <c r="UUY4" s="80"/>
      <c r="UUZ4" s="80"/>
      <c r="UVA4" s="80"/>
      <c r="UVB4" s="80"/>
      <c r="UVC4" s="80"/>
      <c r="UVD4" s="80"/>
      <c r="UVE4" s="80"/>
      <c r="UVF4" s="80"/>
      <c r="UVG4" s="80"/>
      <c r="UVH4" s="80"/>
      <c r="UVI4" s="80"/>
      <c r="UVJ4" s="80"/>
      <c r="UVK4" s="80"/>
      <c r="UVL4" s="80"/>
      <c r="UVM4" s="80"/>
      <c r="UVN4" s="80"/>
      <c r="UVO4" s="80"/>
      <c r="UVP4" s="80"/>
      <c r="UVQ4" s="80"/>
      <c r="UVR4" s="80"/>
      <c r="UVS4" s="80"/>
      <c r="UVT4" s="80"/>
      <c r="UVU4" s="80"/>
      <c r="UVV4" s="80"/>
      <c r="UVW4" s="80"/>
      <c r="UVX4" s="80"/>
      <c r="UVY4" s="80"/>
      <c r="UVZ4" s="80"/>
      <c r="UWA4" s="80"/>
      <c r="UWB4" s="80"/>
      <c r="UWC4" s="80"/>
      <c r="UWD4" s="80"/>
      <c r="UWE4" s="80"/>
      <c r="UWF4" s="80"/>
      <c r="UWG4" s="80"/>
      <c r="UWH4" s="80"/>
      <c r="UWI4" s="80"/>
      <c r="UWJ4" s="80"/>
      <c r="UWK4" s="80"/>
      <c r="UWL4" s="80"/>
      <c r="UWM4" s="80"/>
      <c r="UWN4" s="80"/>
      <c r="UWO4" s="80"/>
      <c r="UWP4" s="80"/>
      <c r="UWQ4" s="80"/>
      <c r="UWR4" s="80"/>
      <c r="UWS4" s="80"/>
      <c r="UWT4" s="80"/>
      <c r="UWU4" s="80"/>
      <c r="UWV4" s="80"/>
      <c r="UWW4" s="80"/>
      <c r="UWX4" s="80"/>
      <c r="UWY4" s="80"/>
      <c r="UWZ4" s="80"/>
      <c r="UXA4" s="80"/>
      <c r="UXB4" s="80"/>
      <c r="UXC4" s="80"/>
      <c r="UXD4" s="80"/>
      <c r="UXE4" s="80"/>
      <c r="UXF4" s="80"/>
      <c r="UXG4" s="80"/>
      <c r="UXH4" s="80"/>
      <c r="UXI4" s="80"/>
      <c r="UXJ4" s="80"/>
      <c r="UXK4" s="80"/>
      <c r="UXL4" s="80"/>
      <c r="UXM4" s="80"/>
      <c r="UXN4" s="80"/>
      <c r="UXO4" s="80"/>
      <c r="UXP4" s="80"/>
      <c r="UXQ4" s="80"/>
      <c r="UXR4" s="80"/>
      <c r="UXS4" s="80"/>
      <c r="UXT4" s="80"/>
      <c r="UXU4" s="80"/>
      <c r="UXV4" s="80"/>
      <c r="UXW4" s="80"/>
      <c r="UXX4" s="80"/>
      <c r="UXY4" s="80"/>
      <c r="UXZ4" s="80"/>
      <c r="UYA4" s="80"/>
      <c r="UYB4" s="80"/>
      <c r="UYC4" s="80"/>
      <c r="UYD4" s="80"/>
      <c r="UYE4" s="80"/>
      <c r="UYF4" s="80"/>
      <c r="UYG4" s="80"/>
      <c r="UYH4" s="80"/>
      <c r="UYI4" s="80"/>
      <c r="UYJ4" s="80"/>
      <c r="UYK4" s="80"/>
      <c r="UYL4" s="80"/>
      <c r="UYM4" s="80"/>
      <c r="UYN4" s="80"/>
      <c r="UYO4" s="80"/>
      <c r="UYP4" s="80"/>
      <c r="UYQ4" s="80"/>
      <c r="UYR4" s="80"/>
      <c r="UYS4" s="80"/>
      <c r="UYT4" s="80"/>
      <c r="UYU4" s="80"/>
      <c r="UYV4" s="80"/>
      <c r="UYW4" s="80"/>
      <c r="UYX4" s="80"/>
      <c r="UYY4" s="80"/>
      <c r="UYZ4" s="80"/>
      <c r="UZA4" s="80"/>
      <c r="UZB4" s="80"/>
      <c r="UZC4" s="80"/>
      <c r="UZD4" s="80"/>
      <c r="UZE4" s="80"/>
      <c r="UZF4" s="80"/>
      <c r="UZG4" s="80"/>
      <c r="UZH4" s="80"/>
      <c r="UZI4" s="80"/>
      <c r="UZJ4" s="80"/>
      <c r="UZK4" s="80"/>
      <c r="UZL4" s="80"/>
      <c r="UZM4" s="80"/>
      <c r="UZN4" s="80"/>
      <c r="UZO4" s="80"/>
      <c r="UZP4" s="80"/>
      <c r="UZQ4" s="80"/>
      <c r="UZR4" s="80"/>
      <c r="UZS4" s="80"/>
      <c r="UZT4" s="80"/>
      <c r="UZU4" s="80"/>
      <c r="UZV4" s="80"/>
      <c r="UZW4" s="80"/>
      <c r="UZX4" s="80"/>
      <c r="UZY4" s="80"/>
      <c r="UZZ4" s="80"/>
      <c r="VAA4" s="80"/>
      <c r="VAB4" s="80"/>
      <c r="VAC4" s="80"/>
      <c r="VAD4" s="80"/>
      <c r="VAE4" s="80"/>
      <c r="VAF4" s="80"/>
      <c r="VAG4" s="80"/>
      <c r="VAH4" s="80"/>
      <c r="VAI4" s="80"/>
      <c r="VAJ4" s="80"/>
      <c r="VAK4" s="80"/>
      <c r="VAL4" s="80"/>
      <c r="VAM4" s="80"/>
      <c r="VAN4" s="80"/>
      <c r="VAO4" s="80"/>
      <c r="VAP4" s="80"/>
      <c r="VAQ4" s="80"/>
      <c r="VAR4" s="80"/>
      <c r="VAS4" s="80"/>
      <c r="VAT4" s="80"/>
      <c r="VAU4" s="80"/>
      <c r="VAV4" s="80"/>
      <c r="VAW4" s="80"/>
      <c r="VAX4" s="80"/>
      <c r="VAY4" s="80"/>
      <c r="VAZ4" s="80"/>
      <c r="VBA4" s="80"/>
      <c r="VBB4" s="80"/>
      <c r="VBC4" s="80"/>
      <c r="VBD4" s="80"/>
      <c r="VBE4" s="80"/>
      <c r="VBF4" s="80"/>
      <c r="VBG4" s="80"/>
      <c r="VBH4" s="80"/>
      <c r="VBI4" s="80"/>
      <c r="VBJ4" s="80"/>
      <c r="VBK4" s="80"/>
      <c r="VBL4" s="80"/>
      <c r="VBM4" s="80"/>
      <c r="VBN4" s="80"/>
      <c r="VBO4" s="80"/>
      <c r="VBP4" s="80"/>
      <c r="VBQ4" s="80"/>
      <c r="VBR4" s="80"/>
      <c r="VBS4" s="80"/>
      <c r="VBT4" s="80"/>
      <c r="VBU4" s="80"/>
      <c r="VBV4" s="80"/>
      <c r="VBW4" s="80"/>
      <c r="VBX4" s="80"/>
      <c r="VBY4" s="80"/>
      <c r="VBZ4" s="80"/>
      <c r="VCA4" s="80"/>
      <c r="VCB4" s="80"/>
      <c r="VCC4" s="80"/>
      <c r="VCD4" s="80"/>
      <c r="VCE4" s="80"/>
      <c r="VCF4" s="80"/>
      <c r="VCG4" s="80"/>
      <c r="VCH4" s="80"/>
      <c r="VCI4" s="80"/>
      <c r="VCJ4" s="80"/>
      <c r="VCK4" s="80"/>
      <c r="VCL4" s="80"/>
      <c r="VCM4" s="80"/>
      <c r="VCN4" s="80"/>
      <c r="VCO4" s="80"/>
      <c r="VCP4" s="80"/>
      <c r="VCQ4" s="80"/>
      <c r="VCR4" s="80"/>
      <c r="VCS4" s="80"/>
      <c r="VCT4" s="80"/>
      <c r="VCU4" s="80"/>
      <c r="VCV4" s="80"/>
      <c r="VCW4" s="80"/>
      <c r="VCX4" s="80"/>
      <c r="VCY4" s="80"/>
      <c r="VCZ4" s="80"/>
      <c r="VDA4" s="80"/>
      <c r="VDB4" s="80"/>
      <c r="VDC4" s="80"/>
      <c r="VDD4" s="80"/>
      <c r="VDE4" s="80"/>
      <c r="VDF4" s="80"/>
      <c r="VDG4" s="80"/>
      <c r="VDH4" s="80"/>
      <c r="VDI4" s="80"/>
      <c r="VDJ4" s="80"/>
      <c r="VDK4" s="80"/>
      <c r="VDL4" s="80"/>
      <c r="VDM4" s="80"/>
      <c r="VDN4" s="80"/>
      <c r="VDO4" s="80"/>
      <c r="VDP4" s="80"/>
      <c r="VDQ4" s="80"/>
      <c r="VDR4" s="80"/>
      <c r="VDS4" s="80"/>
      <c r="VDT4" s="80"/>
      <c r="VDU4" s="80"/>
      <c r="VDV4" s="80"/>
      <c r="VDW4" s="80"/>
      <c r="VDX4" s="80"/>
      <c r="VDY4" s="80"/>
      <c r="VDZ4" s="80"/>
      <c r="VEA4" s="80"/>
      <c r="VEB4" s="80"/>
      <c r="VEC4" s="80"/>
      <c r="VED4" s="80"/>
      <c r="VEE4" s="80"/>
      <c r="VEF4" s="80"/>
      <c r="VEG4" s="80"/>
      <c r="VEH4" s="80"/>
      <c r="VEI4" s="80"/>
      <c r="VEJ4" s="80"/>
      <c r="VEK4" s="80"/>
      <c r="VEL4" s="80"/>
      <c r="VEM4" s="80"/>
      <c r="VEN4" s="80"/>
      <c r="VEO4" s="80"/>
      <c r="VEP4" s="80"/>
      <c r="VEQ4" s="80"/>
      <c r="VER4" s="80"/>
      <c r="VES4" s="80"/>
      <c r="VET4" s="80"/>
      <c r="VEU4" s="80"/>
      <c r="VEV4" s="80"/>
      <c r="VEW4" s="80"/>
      <c r="VEX4" s="80"/>
      <c r="VEY4" s="80"/>
      <c r="VEZ4" s="80"/>
      <c r="VFA4" s="80"/>
      <c r="VFB4" s="80"/>
      <c r="VFC4" s="80"/>
      <c r="VFD4" s="80"/>
      <c r="VFE4" s="80"/>
      <c r="VFF4" s="80"/>
      <c r="VFG4" s="80"/>
      <c r="VFH4" s="80"/>
      <c r="VFI4" s="80"/>
      <c r="VFJ4" s="80"/>
      <c r="VFK4" s="80"/>
      <c r="VFL4" s="80"/>
      <c r="VFM4" s="80"/>
      <c r="VFN4" s="80"/>
      <c r="VFO4" s="80"/>
      <c r="VFP4" s="80"/>
      <c r="VFQ4" s="80"/>
      <c r="VFR4" s="80"/>
      <c r="VFS4" s="80"/>
      <c r="VFT4" s="80"/>
      <c r="VFU4" s="80"/>
      <c r="VFV4" s="80"/>
      <c r="VFW4" s="80"/>
      <c r="VFX4" s="80"/>
      <c r="VFY4" s="80"/>
      <c r="VFZ4" s="80"/>
      <c r="VGA4" s="80"/>
      <c r="VGB4" s="80"/>
      <c r="VGC4" s="80"/>
      <c r="VGD4" s="80"/>
      <c r="VGE4" s="80"/>
      <c r="VGF4" s="80"/>
      <c r="VGG4" s="80"/>
      <c r="VGH4" s="80"/>
      <c r="VGI4" s="80"/>
      <c r="VGJ4" s="80"/>
      <c r="VGK4" s="80"/>
      <c r="VGL4" s="80"/>
      <c r="VGM4" s="80"/>
      <c r="VGN4" s="80"/>
      <c r="VGO4" s="80"/>
      <c r="VGP4" s="80"/>
      <c r="VGQ4" s="80"/>
      <c r="VGR4" s="80"/>
      <c r="VGS4" s="80"/>
      <c r="VGT4" s="80"/>
      <c r="VGU4" s="80"/>
      <c r="VGV4" s="80"/>
      <c r="VGW4" s="80"/>
      <c r="VGX4" s="80"/>
      <c r="VGY4" s="80"/>
      <c r="VGZ4" s="80"/>
      <c r="VHA4" s="80"/>
      <c r="VHB4" s="80"/>
      <c r="VHC4" s="80"/>
      <c r="VHD4" s="80"/>
      <c r="VHE4" s="80"/>
      <c r="VHF4" s="80"/>
      <c r="VHG4" s="80"/>
      <c r="VHH4" s="80"/>
      <c r="VHI4" s="80"/>
      <c r="VHJ4" s="80"/>
      <c r="VHK4" s="80"/>
      <c r="VHL4" s="80"/>
      <c r="VHM4" s="80"/>
      <c r="VHN4" s="80"/>
      <c r="VHO4" s="80"/>
      <c r="VHP4" s="80"/>
      <c r="VHQ4" s="80"/>
      <c r="VHR4" s="80"/>
      <c r="VHS4" s="80"/>
      <c r="VHT4" s="80"/>
      <c r="VHU4" s="80"/>
      <c r="VHV4" s="80"/>
      <c r="VHW4" s="80"/>
      <c r="VHX4" s="80"/>
      <c r="VHY4" s="80"/>
      <c r="VHZ4" s="80"/>
      <c r="VIA4" s="80"/>
      <c r="VIB4" s="80"/>
      <c r="VIC4" s="80"/>
      <c r="VID4" s="80"/>
      <c r="VIE4" s="80"/>
      <c r="VIF4" s="80"/>
      <c r="VIG4" s="80"/>
      <c r="VIH4" s="80"/>
      <c r="VII4" s="80"/>
      <c r="VIJ4" s="80"/>
      <c r="VIK4" s="80"/>
      <c r="VIL4" s="80"/>
      <c r="VIM4" s="80"/>
      <c r="VIN4" s="80"/>
      <c r="VIO4" s="80"/>
      <c r="VIP4" s="80"/>
      <c r="VIQ4" s="80"/>
      <c r="VIR4" s="80"/>
      <c r="VIS4" s="80"/>
      <c r="VIT4" s="80"/>
      <c r="VIU4" s="80"/>
      <c r="VIV4" s="80"/>
      <c r="VIW4" s="80"/>
      <c r="VIX4" s="80"/>
      <c r="VIY4" s="80"/>
      <c r="VIZ4" s="80"/>
      <c r="VJA4" s="80"/>
      <c r="VJB4" s="80"/>
      <c r="VJC4" s="80"/>
      <c r="VJD4" s="80"/>
      <c r="VJE4" s="80"/>
      <c r="VJF4" s="80"/>
      <c r="VJG4" s="80"/>
      <c r="VJH4" s="80"/>
      <c r="VJI4" s="80"/>
      <c r="VJJ4" s="80"/>
      <c r="VJK4" s="80"/>
      <c r="VJL4" s="80"/>
      <c r="VJM4" s="80"/>
      <c r="VJN4" s="80"/>
      <c r="VJO4" s="80"/>
      <c r="VJP4" s="80"/>
      <c r="VJQ4" s="80"/>
      <c r="VJR4" s="80"/>
      <c r="VJS4" s="80"/>
      <c r="VJT4" s="80"/>
      <c r="VJU4" s="80"/>
      <c r="VJV4" s="80"/>
      <c r="VJW4" s="80"/>
      <c r="VJX4" s="80"/>
      <c r="VJY4" s="80"/>
      <c r="VJZ4" s="80"/>
      <c r="VKA4" s="80"/>
      <c r="VKB4" s="80"/>
      <c r="VKC4" s="80"/>
      <c r="VKD4" s="80"/>
      <c r="VKE4" s="80"/>
      <c r="VKF4" s="80"/>
      <c r="VKG4" s="80"/>
      <c r="VKH4" s="80"/>
      <c r="VKI4" s="80"/>
      <c r="VKJ4" s="80"/>
      <c r="VKK4" s="80"/>
      <c r="VKL4" s="80"/>
      <c r="VKM4" s="80"/>
      <c r="VKN4" s="80"/>
      <c r="VKO4" s="80"/>
      <c r="VKP4" s="80"/>
      <c r="VKQ4" s="80"/>
      <c r="VKR4" s="80"/>
      <c r="VKS4" s="80"/>
      <c r="VKT4" s="80"/>
      <c r="VKU4" s="80"/>
      <c r="VKV4" s="80"/>
      <c r="VKW4" s="80"/>
      <c r="VKX4" s="80"/>
      <c r="VKY4" s="80"/>
      <c r="VKZ4" s="80"/>
      <c r="VLA4" s="80"/>
      <c r="VLB4" s="80"/>
      <c r="VLC4" s="80"/>
      <c r="VLD4" s="80"/>
      <c r="VLE4" s="80"/>
      <c r="VLF4" s="80"/>
      <c r="VLG4" s="80"/>
      <c r="VLH4" s="80"/>
      <c r="VLI4" s="80"/>
      <c r="VLJ4" s="80"/>
      <c r="VLK4" s="80"/>
      <c r="VLL4" s="80"/>
      <c r="VLM4" s="80"/>
      <c r="VLN4" s="80"/>
      <c r="VLO4" s="80"/>
      <c r="VLP4" s="80"/>
      <c r="VLQ4" s="80"/>
      <c r="VLR4" s="80"/>
      <c r="VLS4" s="80"/>
      <c r="VLT4" s="80"/>
      <c r="VLU4" s="80"/>
      <c r="VLV4" s="80"/>
      <c r="VLW4" s="80"/>
      <c r="VLX4" s="80"/>
      <c r="VLY4" s="80"/>
      <c r="VLZ4" s="80"/>
      <c r="VMA4" s="80"/>
      <c r="VMB4" s="80"/>
      <c r="VMC4" s="80"/>
      <c r="VMD4" s="80"/>
      <c r="VME4" s="80"/>
      <c r="VMF4" s="80"/>
      <c r="VMG4" s="80"/>
      <c r="VMH4" s="80"/>
      <c r="VMI4" s="80"/>
      <c r="VMJ4" s="80"/>
      <c r="VMK4" s="80"/>
      <c r="VML4" s="80"/>
      <c r="VMM4" s="80"/>
      <c r="VMN4" s="80"/>
      <c r="VMO4" s="80"/>
      <c r="VMP4" s="80"/>
      <c r="VMQ4" s="80"/>
      <c r="VMR4" s="80"/>
      <c r="VMS4" s="80"/>
      <c r="VMT4" s="80"/>
      <c r="VMU4" s="80"/>
      <c r="VMV4" s="80"/>
      <c r="VMW4" s="80"/>
      <c r="VMX4" s="80"/>
      <c r="VMY4" s="80"/>
      <c r="VMZ4" s="80"/>
      <c r="VNA4" s="80"/>
      <c r="VNB4" s="80"/>
      <c r="VNC4" s="80"/>
      <c r="VND4" s="80"/>
      <c r="VNE4" s="80"/>
      <c r="VNF4" s="80"/>
      <c r="VNG4" s="80"/>
      <c r="VNH4" s="80"/>
      <c r="VNI4" s="80"/>
      <c r="VNJ4" s="80"/>
      <c r="VNK4" s="80"/>
      <c r="VNL4" s="80"/>
      <c r="VNM4" s="80"/>
      <c r="VNN4" s="80"/>
      <c r="VNO4" s="80"/>
      <c r="VNP4" s="80"/>
      <c r="VNQ4" s="80"/>
      <c r="VNR4" s="80"/>
      <c r="VNS4" s="80"/>
      <c r="VNT4" s="80"/>
      <c r="VNU4" s="80"/>
      <c r="VNV4" s="80"/>
      <c r="VNW4" s="80"/>
      <c r="VNX4" s="80"/>
      <c r="VNY4" s="80"/>
      <c r="VNZ4" s="80"/>
      <c r="VOA4" s="80"/>
      <c r="VOB4" s="80"/>
      <c r="VOC4" s="80"/>
      <c r="VOD4" s="80"/>
      <c r="VOE4" s="80"/>
      <c r="VOF4" s="80"/>
      <c r="VOG4" s="80"/>
      <c r="VOH4" s="80"/>
      <c r="VOI4" s="80"/>
      <c r="VOJ4" s="80"/>
      <c r="VOK4" s="80"/>
      <c r="VOL4" s="80"/>
      <c r="VOM4" s="80"/>
      <c r="VON4" s="80"/>
      <c r="VOO4" s="80"/>
      <c r="VOP4" s="80"/>
      <c r="VOQ4" s="80"/>
      <c r="VOR4" s="80"/>
      <c r="VOS4" s="80"/>
      <c r="VOT4" s="80"/>
      <c r="VOU4" s="80"/>
      <c r="VOV4" s="80"/>
      <c r="VOW4" s="80"/>
      <c r="VOX4" s="80"/>
      <c r="VOY4" s="80"/>
      <c r="VOZ4" s="80"/>
      <c r="VPA4" s="80"/>
      <c r="VPB4" s="80"/>
      <c r="VPC4" s="80"/>
      <c r="VPD4" s="80"/>
      <c r="VPE4" s="80"/>
      <c r="VPF4" s="80"/>
      <c r="VPG4" s="80"/>
      <c r="VPH4" s="80"/>
      <c r="VPI4" s="80"/>
      <c r="VPJ4" s="80"/>
      <c r="VPK4" s="80"/>
      <c r="VPL4" s="80"/>
      <c r="VPM4" s="80"/>
      <c r="VPN4" s="80"/>
      <c r="VPO4" s="80"/>
      <c r="VPP4" s="80"/>
      <c r="VPQ4" s="80"/>
      <c r="VPR4" s="80"/>
      <c r="VPS4" s="80"/>
      <c r="VPT4" s="80"/>
      <c r="VPU4" s="80"/>
      <c r="VPV4" s="80"/>
      <c r="VPW4" s="80"/>
      <c r="VPX4" s="80"/>
      <c r="VPY4" s="80"/>
      <c r="VPZ4" s="80"/>
      <c r="VQA4" s="80"/>
      <c r="VQB4" s="80"/>
      <c r="VQC4" s="80"/>
      <c r="VQD4" s="80"/>
      <c r="VQE4" s="80"/>
      <c r="VQF4" s="80"/>
      <c r="VQG4" s="80"/>
      <c r="VQH4" s="80"/>
      <c r="VQI4" s="80"/>
      <c r="VQJ4" s="80"/>
      <c r="VQK4" s="80"/>
      <c r="VQL4" s="80"/>
      <c r="VQM4" s="80"/>
      <c r="VQN4" s="80"/>
      <c r="VQO4" s="80"/>
      <c r="VQP4" s="80"/>
      <c r="VQQ4" s="80"/>
      <c r="VQR4" s="80"/>
      <c r="VQS4" s="80"/>
      <c r="VQT4" s="80"/>
      <c r="VQU4" s="80"/>
      <c r="VQV4" s="80"/>
      <c r="VQW4" s="80"/>
      <c r="VQX4" s="80"/>
      <c r="VQY4" s="80"/>
      <c r="VQZ4" s="80"/>
      <c r="VRA4" s="80"/>
      <c r="VRB4" s="80"/>
      <c r="VRC4" s="80"/>
      <c r="VRD4" s="80"/>
      <c r="VRE4" s="80"/>
      <c r="VRF4" s="80"/>
      <c r="VRG4" s="80"/>
      <c r="VRH4" s="80"/>
      <c r="VRI4" s="80"/>
      <c r="VRJ4" s="80"/>
      <c r="VRK4" s="80"/>
      <c r="VRL4" s="80"/>
      <c r="VRM4" s="80"/>
      <c r="VRN4" s="80"/>
      <c r="VRO4" s="80"/>
      <c r="VRP4" s="80"/>
      <c r="VRQ4" s="80"/>
      <c r="VRR4" s="80"/>
      <c r="VRS4" s="80"/>
      <c r="VRT4" s="80"/>
      <c r="VRU4" s="80"/>
      <c r="VRV4" s="80"/>
      <c r="VRW4" s="80"/>
      <c r="VRX4" s="80"/>
      <c r="VRY4" s="80"/>
      <c r="VRZ4" s="80"/>
      <c r="VSA4" s="80"/>
      <c r="VSB4" s="80"/>
      <c r="VSC4" s="80"/>
      <c r="VSD4" s="80"/>
      <c r="VSE4" s="80"/>
      <c r="VSF4" s="80"/>
      <c r="VSG4" s="80"/>
      <c r="VSH4" s="80"/>
      <c r="VSI4" s="80"/>
      <c r="VSJ4" s="80"/>
      <c r="VSK4" s="80"/>
      <c r="VSL4" s="80"/>
      <c r="VSM4" s="80"/>
      <c r="VSN4" s="80"/>
      <c r="VSO4" s="80"/>
      <c r="VSP4" s="80"/>
      <c r="VSQ4" s="80"/>
      <c r="VSR4" s="80"/>
      <c r="VSS4" s="80"/>
      <c r="VST4" s="80"/>
      <c r="VSU4" s="80"/>
      <c r="VSV4" s="80"/>
      <c r="VSW4" s="80"/>
      <c r="VSX4" s="80"/>
      <c r="VSY4" s="80"/>
      <c r="VSZ4" s="80"/>
      <c r="VTA4" s="80"/>
      <c r="VTB4" s="80"/>
      <c r="VTC4" s="80"/>
      <c r="VTD4" s="80"/>
      <c r="VTE4" s="80"/>
      <c r="VTF4" s="80"/>
      <c r="VTG4" s="80"/>
      <c r="VTH4" s="80"/>
      <c r="VTI4" s="80"/>
      <c r="VTJ4" s="80"/>
      <c r="VTK4" s="80"/>
      <c r="VTL4" s="80"/>
      <c r="VTM4" s="80"/>
      <c r="VTN4" s="80"/>
      <c r="VTO4" s="80"/>
      <c r="VTP4" s="80"/>
      <c r="VTQ4" s="80"/>
      <c r="VTR4" s="80"/>
      <c r="VTS4" s="80"/>
      <c r="VTT4" s="80"/>
      <c r="VTU4" s="80"/>
      <c r="VTV4" s="80"/>
      <c r="VTW4" s="80"/>
      <c r="VTX4" s="80"/>
      <c r="VTY4" s="80"/>
      <c r="VTZ4" s="80"/>
      <c r="VUA4" s="80"/>
      <c r="VUB4" s="80"/>
      <c r="VUC4" s="80"/>
      <c r="VUD4" s="80"/>
      <c r="VUE4" s="80"/>
      <c r="VUF4" s="80"/>
      <c r="VUG4" s="80"/>
      <c r="VUH4" s="80"/>
      <c r="VUI4" s="80"/>
      <c r="VUJ4" s="80"/>
      <c r="VUK4" s="80"/>
      <c r="VUL4" s="80"/>
      <c r="VUM4" s="80"/>
      <c r="VUN4" s="80"/>
      <c r="VUO4" s="80"/>
      <c r="VUP4" s="80"/>
      <c r="VUQ4" s="80"/>
      <c r="VUR4" s="80"/>
      <c r="VUS4" s="80"/>
      <c r="VUT4" s="80"/>
      <c r="VUU4" s="80"/>
      <c r="VUV4" s="80"/>
      <c r="VUW4" s="80"/>
      <c r="VUX4" s="80"/>
      <c r="VUY4" s="80"/>
      <c r="VUZ4" s="80"/>
      <c r="VVA4" s="80"/>
      <c r="VVB4" s="80"/>
      <c r="VVC4" s="80"/>
      <c r="VVD4" s="80"/>
      <c r="VVE4" s="80"/>
      <c r="VVF4" s="80"/>
      <c r="VVG4" s="80"/>
      <c r="VVH4" s="80"/>
      <c r="VVI4" s="80"/>
      <c r="VVJ4" s="80"/>
      <c r="VVK4" s="80"/>
      <c r="VVL4" s="80"/>
      <c r="VVM4" s="80"/>
      <c r="VVN4" s="80"/>
      <c r="VVO4" s="80"/>
      <c r="VVP4" s="80"/>
      <c r="VVQ4" s="80"/>
      <c r="VVR4" s="80"/>
      <c r="VVS4" s="80"/>
      <c r="VVT4" s="80"/>
      <c r="VVU4" s="80"/>
      <c r="VVV4" s="80"/>
      <c r="VVW4" s="80"/>
      <c r="VVX4" s="80"/>
      <c r="VVY4" s="80"/>
      <c r="VVZ4" s="80"/>
      <c r="VWA4" s="80"/>
      <c r="VWB4" s="80"/>
      <c r="VWC4" s="80"/>
      <c r="VWD4" s="80"/>
      <c r="VWE4" s="80"/>
      <c r="VWF4" s="80"/>
      <c r="VWG4" s="80"/>
      <c r="VWH4" s="80"/>
      <c r="VWI4" s="80"/>
      <c r="VWJ4" s="80"/>
      <c r="VWK4" s="80"/>
      <c r="VWL4" s="80"/>
      <c r="VWM4" s="80"/>
      <c r="VWN4" s="80"/>
      <c r="VWO4" s="80"/>
      <c r="VWP4" s="80"/>
      <c r="VWQ4" s="80"/>
      <c r="VWR4" s="80"/>
      <c r="VWS4" s="80"/>
      <c r="VWT4" s="80"/>
      <c r="VWU4" s="80"/>
      <c r="VWV4" s="80"/>
      <c r="VWW4" s="80"/>
      <c r="VWX4" s="80"/>
      <c r="VWY4" s="80"/>
      <c r="VWZ4" s="80"/>
      <c r="VXA4" s="80"/>
      <c r="VXB4" s="80"/>
      <c r="VXC4" s="80"/>
      <c r="VXD4" s="80"/>
      <c r="VXE4" s="80"/>
      <c r="VXF4" s="80"/>
      <c r="VXG4" s="80"/>
      <c r="VXH4" s="80"/>
      <c r="VXI4" s="80"/>
      <c r="VXJ4" s="80"/>
      <c r="VXK4" s="80"/>
      <c r="VXL4" s="80"/>
      <c r="VXM4" s="80"/>
      <c r="VXN4" s="80"/>
      <c r="VXO4" s="80"/>
      <c r="VXP4" s="80"/>
      <c r="VXQ4" s="80"/>
      <c r="VXR4" s="80"/>
      <c r="VXS4" s="80"/>
      <c r="VXT4" s="80"/>
      <c r="VXU4" s="80"/>
      <c r="VXV4" s="80"/>
      <c r="VXW4" s="80"/>
      <c r="VXX4" s="80"/>
      <c r="VXY4" s="80"/>
      <c r="VXZ4" s="80"/>
      <c r="VYA4" s="80"/>
      <c r="VYB4" s="80"/>
      <c r="VYC4" s="80"/>
      <c r="VYD4" s="80"/>
      <c r="VYE4" s="80"/>
      <c r="VYF4" s="80"/>
      <c r="VYG4" s="80"/>
      <c r="VYH4" s="80"/>
      <c r="VYI4" s="80"/>
      <c r="VYJ4" s="80"/>
      <c r="VYK4" s="80"/>
      <c r="VYL4" s="80"/>
      <c r="VYM4" s="80"/>
      <c r="VYN4" s="80"/>
      <c r="VYO4" s="80"/>
      <c r="VYP4" s="80"/>
      <c r="VYQ4" s="80"/>
      <c r="VYR4" s="80"/>
      <c r="VYS4" s="80"/>
      <c r="VYT4" s="80"/>
      <c r="VYU4" s="80"/>
      <c r="VYV4" s="80"/>
      <c r="VYW4" s="80"/>
      <c r="VYX4" s="80"/>
      <c r="VYY4" s="80"/>
      <c r="VYZ4" s="80"/>
      <c r="VZA4" s="80"/>
      <c r="VZB4" s="80"/>
      <c r="VZC4" s="80"/>
      <c r="VZD4" s="80"/>
      <c r="VZE4" s="80"/>
      <c r="VZF4" s="80"/>
      <c r="VZG4" s="80"/>
      <c r="VZH4" s="80"/>
      <c r="VZI4" s="80"/>
      <c r="VZJ4" s="80"/>
      <c r="VZK4" s="80"/>
      <c r="VZL4" s="80"/>
      <c r="VZM4" s="80"/>
      <c r="VZN4" s="80"/>
      <c r="VZO4" s="80"/>
      <c r="VZP4" s="80"/>
      <c r="VZQ4" s="80"/>
      <c r="VZR4" s="80"/>
      <c r="VZS4" s="80"/>
      <c r="VZT4" s="80"/>
      <c r="VZU4" s="80"/>
      <c r="VZV4" s="80"/>
      <c r="VZW4" s="80"/>
      <c r="VZX4" s="80"/>
      <c r="VZY4" s="80"/>
      <c r="VZZ4" s="80"/>
      <c r="WAA4" s="80"/>
      <c r="WAB4" s="80"/>
      <c r="WAC4" s="80"/>
      <c r="WAD4" s="80"/>
      <c r="WAE4" s="80"/>
      <c r="WAF4" s="80"/>
      <c r="WAG4" s="80"/>
      <c r="WAH4" s="80"/>
      <c r="WAI4" s="80"/>
      <c r="WAJ4" s="80"/>
      <c r="WAK4" s="80"/>
      <c r="WAL4" s="80"/>
      <c r="WAM4" s="80"/>
      <c r="WAN4" s="80"/>
      <c r="WAO4" s="80"/>
      <c r="WAP4" s="80"/>
      <c r="WAQ4" s="80"/>
      <c r="WAR4" s="80"/>
      <c r="WAS4" s="80"/>
      <c r="WAT4" s="80"/>
      <c r="WAU4" s="80"/>
      <c r="WAV4" s="80"/>
      <c r="WAW4" s="80"/>
      <c r="WAX4" s="80"/>
      <c r="WAY4" s="80"/>
      <c r="WAZ4" s="80"/>
      <c r="WBA4" s="80"/>
      <c r="WBB4" s="80"/>
      <c r="WBC4" s="80"/>
      <c r="WBD4" s="80"/>
      <c r="WBE4" s="80"/>
      <c r="WBF4" s="80"/>
      <c r="WBG4" s="80"/>
      <c r="WBH4" s="80"/>
      <c r="WBI4" s="80"/>
      <c r="WBJ4" s="80"/>
      <c r="WBK4" s="80"/>
      <c r="WBL4" s="80"/>
      <c r="WBM4" s="80"/>
      <c r="WBN4" s="80"/>
      <c r="WBO4" s="80"/>
      <c r="WBP4" s="80"/>
      <c r="WBQ4" s="80"/>
      <c r="WBR4" s="80"/>
      <c r="WBS4" s="80"/>
      <c r="WBT4" s="80"/>
      <c r="WBU4" s="80"/>
      <c r="WBV4" s="80"/>
      <c r="WBW4" s="80"/>
      <c r="WBX4" s="80"/>
      <c r="WBY4" s="80"/>
      <c r="WBZ4" s="80"/>
      <c r="WCA4" s="80"/>
      <c r="WCB4" s="80"/>
      <c r="WCC4" s="80"/>
      <c r="WCD4" s="80"/>
      <c r="WCE4" s="80"/>
      <c r="WCF4" s="80"/>
      <c r="WCG4" s="80"/>
      <c r="WCH4" s="80"/>
      <c r="WCI4" s="80"/>
      <c r="WCJ4" s="80"/>
      <c r="WCK4" s="80"/>
      <c r="WCL4" s="80"/>
      <c r="WCM4" s="80"/>
      <c r="WCN4" s="80"/>
      <c r="WCO4" s="80"/>
      <c r="WCP4" s="80"/>
      <c r="WCQ4" s="80"/>
      <c r="WCR4" s="80"/>
      <c r="WCS4" s="80"/>
      <c r="WCT4" s="80"/>
      <c r="WCU4" s="80"/>
      <c r="WCV4" s="80"/>
      <c r="WCW4" s="80"/>
      <c r="WCX4" s="80"/>
      <c r="WCY4" s="80"/>
      <c r="WCZ4" s="80"/>
      <c r="WDA4" s="80"/>
      <c r="WDB4" s="80"/>
      <c r="WDC4" s="80"/>
      <c r="WDD4" s="80"/>
      <c r="WDE4" s="80"/>
      <c r="WDF4" s="80"/>
      <c r="WDG4" s="80"/>
      <c r="WDH4" s="80"/>
      <c r="WDI4" s="80"/>
      <c r="WDJ4" s="80"/>
      <c r="WDK4" s="80"/>
      <c r="WDL4" s="80"/>
      <c r="WDM4" s="80"/>
      <c r="WDN4" s="80"/>
      <c r="WDO4" s="80"/>
      <c r="WDP4" s="80"/>
      <c r="WDQ4" s="80"/>
      <c r="WDR4" s="80"/>
      <c r="WDS4" s="80"/>
      <c r="WDT4" s="80"/>
      <c r="WDU4" s="80"/>
      <c r="WDV4" s="80"/>
      <c r="WDW4" s="80"/>
      <c r="WDX4" s="80"/>
      <c r="WDY4" s="80"/>
      <c r="WDZ4" s="80"/>
      <c r="WEA4" s="80"/>
      <c r="WEB4" s="80"/>
      <c r="WEC4" s="80"/>
      <c r="WED4" s="80"/>
      <c r="WEE4" s="80"/>
      <c r="WEF4" s="80"/>
      <c r="WEG4" s="80"/>
      <c r="WEH4" s="80"/>
      <c r="WEI4" s="80"/>
      <c r="WEJ4" s="80"/>
      <c r="WEK4" s="80"/>
      <c r="WEL4" s="80"/>
      <c r="WEM4" s="80"/>
      <c r="WEN4" s="80"/>
      <c r="WEO4" s="80"/>
      <c r="WEP4" s="80"/>
      <c r="WEQ4" s="80"/>
      <c r="WER4" s="80"/>
      <c r="WES4" s="80"/>
      <c r="WET4" s="80"/>
      <c r="WEU4" s="80"/>
      <c r="WEV4" s="80"/>
      <c r="WEW4" s="80"/>
      <c r="WEX4" s="80"/>
      <c r="WEY4" s="80"/>
      <c r="WEZ4" s="80"/>
      <c r="WFA4" s="80"/>
      <c r="WFB4" s="80"/>
      <c r="WFC4" s="80"/>
      <c r="WFD4" s="80"/>
      <c r="WFE4" s="80"/>
      <c r="WFF4" s="80"/>
      <c r="WFG4" s="80"/>
      <c r="WFH4" s="80"/>
      <c r="WFI4" s="80"/>
      <c r="WFJ4" s="80"/>
      <c r="WFK4" s="80"/>
      <c r="WFL4" s="80"/>
      <c r="WFM4" s="80"/>
      <c r="WFN4" s="80"/>
      <c r="WFO4" s="80"/>
      <c r="WFP4" s="80"/>
      <c r="WFQ4" s="80"/>
      <c r="WFR4" s="80"/>
      <c r="WFS4" s="80"/>
      <c r="WFT4" s="80"/>
      <c r="WFU4" s="80"/>
      <c r="WFV4" s="80"/>
      <c r="WFW4" s="80"/>
      <c r="WFX4" s="80"/>
      <c r="WFY4" s="80"/>
      <c r="WFZ4" s="80"/>
      <c r="WGA4" s="80"/>
      <c r="WGB4" s="80"/>
      <c r="WGC4" s="80"/>
      <c r="WGD4" s="80"/>
      <c r="WGE4" s="80"/>
      <c r="WGF4" s="80"/>
      <c r="WGG4" s="80"/>
      <c r="WGH4" s="80"/>
      <c r="WGI4" s="80"/>
      <c r="WGJ4" s="80"/>
      <c r="WGK4" s="80"/>
      <c r="WGL4" s="80"/>
      <c r="WGM4" s="80"/>
      <c r="WGN4" s="80"/>
      <c r="WGO4" s="80"/>
      <c r="WGP4" s="80"/>
      <c r="WGQ4" s="80"/>
      <c r="WGR4" s="80"/>
      <c r="WGS4" s="80"/>
      <c r="WGT4" s="80"/>
      <c r="WGU4" s="80"/>
      <c r="WGV4" s="80"/>
      <c r="WGW4" s="80"/>
      <c r="WGX4" s="80"/>
      <c r="WGY4" s="80"/>
      <c r="WGZ4" s="80"/>
      <c r="WHA4" s="80"/>
      <c r="WHB4" s="80"/>
      <c r="WHC4" s="80"/>
      <c r="WHD4" s="80"/>
      <c r="WHE4" s="80"/>
      <c r="WHF4" s="80"/>
      <c r="WHG4" s="80"/>
      <c r="WHH4" s="80"/>
      <c r="WHI4" s="80"/>
      <c r="WHJ4" s="80"/>
      <c r="WHK4" s="80"/>
      <c r="WHL4" s="80"/>
      <c r="WHM4" s="80"/>
      <c r="WHN4" s="80"/>
      <c r="WHO4" s="80"/>
      <c r="WHP4" s="80"/>
      <c r="WHQ4" s="80"/>
      <c r="WHR4" s="80"/>
      <c r="WHS4" s="80"/>
      <c r="WHT4" s="80"/>
      <c r="WHU4" s="80"/>
      <c r="WHV4" s="80"/>
      <c r="WHW4" s="80"/>
      <c r="WHX4" s="80"/>
      <c r="WHY4" s="80"/>
      <c r="WHZ4" s="80"/>
      <c r="WIA4" s="80"/>
      <c r="WIB4" s="80"/>
      <c r="WIC4" s="80"/>
      <c r="WID4" s="80"/>
      <c r="WIE4" s="80"/>
      <c r="WIF4" s="80"/>
      <c r="WIG4" s="80"/>
      <c r="WIH4" s="80"/>
      <c r="WII4" s="80"/>
      <c r="WIJ4" s="80"/>
      <c r="WIK4" s="80"/>
      <c r="WIL4" s="80"/>
      <c r="WIM4" s="80"/>
      <c r="WIN4" s="80"/>
      <c r="WIO4" s="80"/>
      <c r="WIP4" s="80"/>
      <c r="WIQ4" s="80"/>
      <c r="WIR4" s="80"/>
      <c r="WIS4" s="80"/>
      <c r="WIT4" s="80"/>
      <c r="WIU4" s="80"/>
      <c r="WIV4" s="80"/>
      <c r="WIW4" s="80"/>
      <c r="WIX4" s="80"/>
      <c r="WIY4" s="80"/>
      <c r="WIZ4" s="80"/>
      <c r="WJA4" s="80"/>
      <c r="WJB4" s="80"/>
      <c r="WJC4" s="80"/>
      <c r="WJD4" s="80"/>
      <c r="WJE4" s="80"/>
      <c r="WJF4" s="80"/>
      <c r="WJG4" s="80"/>
      <c r="WJH4" s="80"/>
      <c r="WJI4" s="80"/>
      <c r="WJJ4" s="80"/>
      <c r="WJK4" s="80"/>
      <c r="WJL4" s="80"/>
      <c r="WJM4" s="80"/>
      <c r="WJN4" s="80"/>
      <c r="WJO4" s="80"/>
      <c r="WJP4" s="80"/>
      <c r="WJQ4" s="80"/>
      <c r="WJR4" s="80"/>
      <c r="WJS4" s="80"/>
      <c r="WJT4" s="80"/>
      <c r="WJU4" s="80"/>
      <c r="WJV4" s="80"/>
      <c r="WJW4" s="80"/>
      <c r="WJX4" s="80"/>
      <c r="WJY4" s="80"/>
      <c r="WJZ4" s="80"/>
      <c r="WKA4" s="80"/>
      <c r="WKB4" s="80"/>
      <c r="WKC4" s="80"/>
      <c r="WKD4" s="80"/>
      <c r="WKE4" s="80"/>
      <c r="WKF4" s="80"/>
      <c r="WKG4" s="80"/>
      <c r="WKH4" s="80"/>
      <c r="WKI4" s="80"/>
      <c r="WKJ4" s="80"/>
      <c r="WKK4" s="80"/>
      <c r="WKL4" s="80"/>
      <c r="WKM4" s="80"/>
      <c r="WKN4" s="80"/>
      <c r="WKO4" s="80"/>
      <c r="WKP4" s="80"/>
      <c r="WKQ4" s="80"/>
      <c r="WKR4" s="80"/>
      <c r="WKS4" s="80"/>
      <c r="WKT4" s="80"/>
      <c r="WKU4" s="80"/>
      <c r="WKV4" s="80"/>
      <c r="WKW4" s="80"/>
      <c r="WKX4" s="80"/>
      <c r="WKY4" s="80"/>
      <c r="WKZ4" s="80"/>
      <c r="WLA4" s="80"/>
      <c r="WLB4" s="80"/>
      <c r="WLC4" s="80"/>
      <c r="WLD4" s="80"/>
      <c r="WLE4" s="80"/>
      <c r="WLF4" s="80"/>
      <c r="WLG4" s="80"/>
      <c r="WLH4" s="80"/>
      <c r="WLI4" s="80"/>
      <c r="WLJ4" s="80"/>
      <c r="WLK4" s="80"/>
      <c r="WLL4" s="80"/>
      <c r="WLM4" s="80"/>
      <c r="WLN4" s="80"/>
      <c r="WLO4" s="80"/>
      <c r="WLP4" s="80"/>
      <c r="WLQ4" s="80"/>
      <c r="WLR4" s="80"/>
      <c r="WLS4" s="80"/>
      <c r="WLT4" s="80"/>
      <c r="WLU4" s="80"/>
      <c r="WLV4" s="80"/>
      <c r="WLW4" s="80"/>
      <c r="WLX4" s="80"/>
      <c r="WLY4" s="80"/>
      <c r="WLZ4" s="80"/>
      <c r="WMA4" s="80"/>
      <c r="WMB4" s="80"/>
      <c r="WMC4" s="80"/>
      <c r="WMD4" s="80"/>
      <c r="WME4" s="80"/>
      <c r="WMF4" s="80"/>
      <c r="WMG4" s="80"/>
      <c r="WMH4" s="80"/>
      <c r="WMI4" s="80"/>
      <c r="WMJ4" s="80"/>
      <c r="WMK4" s="80"/>
      <c r="WML4" s="80"/>
      <c r="WMM4" s="80"/>
      <c r="WMN4" s="80"/>
      <c r="WMO4" s="80"/>
      <c r="WMP4" s="80"/>
      <c r="WMQ4" s="80"/>
      <c r="WMR4" s="80"/>
      <c r="WMS4" s="80"/>
      <c r="WMT4" s="80"/>
      <c r="WMU4" s="80"/>
      <c r="WMV4" s="80"/>
      <c r="WMW4" s="80"/>
      <c r="WMX4" s="80"/>
      <c r="WMY4" s="80"/>
      <c r="WMZ4" s="80"/>
      <c r="WNA4" s="80"/>
      <c r="WNB4" s="80"/>
      <c r="WNC4" s="80"/>
      <c r="WND4" s="80"/>
      <c r="WNE4" s="80"/>
      <c r="WNF4" s="80"/>
      <c r="WNG4" s="80"/>
      <c r="WNH4" s="80"/>
      <c r="WNI4" s="80"/>
      <c r="WNJ4" s="80"/>
      <c r="WNK4" s="80"/>
      <c r="WNL4" s="80"/>
      <c r="WNM4" s="80"/>
      <c r="WNN4" s="80"/>
      <c r="WNO4" s="80"/>
      <c r="WNP4" s="80"/>
      <c r="WNQ4" s="80"/>
      <c r="WNR4" s="80"/>
      <c r="WNS4" s="80"/>
      <c r="WNT4" s="80"/>
      <c r="WNU4" s="80"/>
      <c r="WNV4" s="80"/>
      <c r="WNW4" s="80"/>
      <c r="WNX4" s="80"/>
      <c r="WNY4" s="80"/>
      <c r="WNZ4" s="80"/>
      <c r="WOA4" s="80"/>
      <c r="WOB4" s="80"/>
      <c r="WOC4" s="80"/>
      <c r="WOD4" s="80"/>
      <c r="WOE4" s="80"/>
      <c r="WOF4" s="80"/>
      <c r="WOG4" s="80"/>
      <c r="WOH4" s="80"/>
      <c r="WOI4" s="80"/>
      <c r="WOJ4" s="80"/>
      <c r="WOK4" s="80"/>
      <c r="WOL4" s="80"/>
      <c r="WOM4" s="80"/>
      <c r="WON4" s="80"/>
      <c r="WOO4" s="80"/>
      <c r="WOP4" s="80"/>
      <c r="WOQ4" s="80"/>
      <c r="WOR4" s="80"/>
      <c r="WOS4" s="80"/>
      <c r="WOT4" s="80"/>
      <c r="WOU4" s="80"/>
      <c r="WOV4" s="80"/>
      <c r="WOW4" s="80"/>
      <c r="WOX4" s="80"/>
      <c r="WOY4" s="80"/>
      <c r="WOZ4" s="80"/>
      <c r="WPA4" s="80"/>
      <c r="WPB4" s="80"/>
      <c r="WPC4" s="80"/>
      <c r="WPD4" s="80"/>
      <c r="WPE4" s="80"/>
      <c r="WPF4" s="80"/>
      <c r="WPG4" s="80"/>
      <c r="WPH4" s="80"/>
      <c r="WPI4" s="80"/>
      <c r="WPJ4" s="80"/>
      <c r="WPK4" s="80"/>
      <c r="WPL4" s="80"/>
      <c r="WPM4" s="80"/>
      <c r="WPN4" s="80"/>
      <c r="WPO4" s="80"/>
      <c r="WPP4" s="80"/>
      <c r="WPQ4" s="80"/>
      <c r="WPR4" s="80"/>
      <c r="WPS4" s="80"/>
      <c r="WPT4" s="80"/>
      <c r="WPU4" s="80"/>
      <c r="WPV4" s="80"/>
      <c r="WPW4" s="80"/>
      <c r="WPX4" s="80"/>
      <c r="WPY4" s="80"/>
      <c r="WPZ4" s="80"/>
      <c r="WQA4" s="80"/>
      <c r="WQB4" s="80"/>
      <c r="WQC4" s="80"/>
      <c r="WQD4" s="80"/>
      <c r="WQE4" s="80"/>
      <c r="WQF4" s="80"/>
      <c r="WQG4" s="80"/>
      <c r="WQH4" s="80"/>
      <c r="WQI4" s="80"/>
      <c r="WQJ4" s="80"/>
      <c r="WQK4" s="80"/>
      <c r="WQL4" s="80"/>
      <c r="WQM4" s="80"/>
      <c r="WQN4" s="80"/>
      <c r="WQO4" s="80"/>
      <c r="WQP4" s="80"/>
      <c r="WQQ4" s="80"/>
      <c r="WQR4" s="80"/>
      <c r="WQS4" s="80"/>
      <c r="WQT4" s="80"/>
      <c r="WQU4" s="80"/>
      <c r="WQV4" s="80"/>
      <c r="WQW4" s="80"/>
      <c r="WQX4" s="80"/>
      <c r="WQY4" s="80"/>
      <c r="WQZ4" s="80"/>
      <c r="WRA4" s="80"/>
      <c r="WRB4" s="80"/>
      <c r="WRC4" s="80"/>
      <c r="WRD4" s="80"/>
      <c r="WRE4" s="80"/>
      <c r="WRF4" s="80"/>
      <c r="WRG4" s="80"/>
      <c r="WRH4" s="80"/>
      <c r="WRI4" s="80"/>
      <c r="WRJ4" s="80"/>
      <c r="WRK4" s="80"/>
      <c r="WRL4" s="80"/>
      <c r="WRM4" s="80"/>
      <c r="WRN4" s="80"/>
      <c r="WRO4" s="80"/>
      <c r="WRP4" s="80"/>
      <c r="WRQ4" s="80"/>
      <c r="WRR4" s="80"/>
      <c r="WRS4" s="80"/>
      <c r="WRT4" s="80"/>
      <c r="WRU4" s="80"/>
      <c r="WRV4" s="80"/>
      <c r="WRW4" s="80"/>
      <c r="WRX4" s="80"/>
      <c r="WRY4" s="80"/>
      <c r="WRZ4" s="80"/>
      <c r="WSA4" s="80"/>
      <c r="WSB4" s="80"/>
      <c r="WSC4" s="80"/>
      <c r="WSD4" s="80"/>
      <c r="WSE4" s="80"/>
      <c r="WSF4" s="80"/>
      <c r="WSG4" s="80"/>
      <c r="WSH4" s="80"/>
      <c r="WSI4" s="80"/>
      <c r="WSJ4" s="80"/>
      <c r="WSK4" s="80"/>
      <c r="WSL4" s="80"/>
      <c r="WSM4" s="80"/>
      <c r="WSN4" s="80"/>
      <c r="WSO4" s="80"/>
      <c r="WSP4" s="80"/>
      <c r="WSQ4" s="80"/>
      <c r="WSR4" s="80"/>
      <c r="WSS4" s="80"/>
      <c r="WST4" s="80"/>
      <c r="WSU4" s="80"/>
      <c r="WSV4" s="80"/>
      <c r="WSW4" s="80"/>
      <c r="WSX4" s="80"/>
      <c r="WSY4" s="80"/>
      <c r="WSZ4" s="80"/>
      <c r="WTA4" s="80"/>
      <c r="WTB4" s="80"/>
      <c r="WTC4" s="80"/>
      <c r="WTD4" s="80"/>
      <c r="WTE4" s="80"/>
      <c r="WTF4" s="80"/>
      <c r="WTG4" s="80"/>
      <c r="WTH4" s="80"/>
      <c r="WTI4" s="80"/>
      <c r="WTJ4" s="80"/>
      <c r="WTK4" s="80"/>
      <c r="WTL4" s="80"/>
      <c r="WTM4" s="80"/>
      <c r="WTN4" s="80"/>
      <c r="WTO4" s="80"/>
      <c r="WTP4" s="80"/>
      <c r="WTQ4" s="80"/>
      <c r="WTR4" s="80"/>
      <c r="WTS4" s="80"/>
      <c r="WTT4" s="80"/>
      <c r="WTU4" s="80"/>
      <c r="WTV4" s="80"/>
      <c r="WTW4" s="80"/>
      <c r="WTX4" s="80"/>
      <c r="WTY4" s="80"/>
      <c r="WTZ4" s="80"/>
      <c r="WUA4" s="80"/>
      <c r="WUB4" s="80"/>
      <c r="WUC4" s="80"/>
      <c r="WUD4" s="80"/>
      <c r="WUE4" s="80"/>
      <c r="WUF4" s="80"/>
      <c r="WUG4" s="80"/>
      <c r="WUH4" s="80"/>
      <c r="WUI4" s="80"/>
      <c r="WUJ4" s="80"/>
      <c r="WUK4" s="80"/>
      <c r="WUL4" s="80"/>
    </row>
    <row r="5" spans="1:16106" s="79" customFormat="1">
      <c r="A5" s="81" t="s">
        <v>438</v>
      </c>
      <c r="B5" s="82">
        <v>786994</v>
      </c>
      <c r="C5" s="83">
        <v>7</v>
      </c>
      <c r="D5" s="83">
        <v>3</v>
      </c>
      <c r="E5" s="491">
        <f t="shared" si="0"/>
        <v>3</v>
      </c>
      <c r="F5" s="491">
        <f t="shared" si="1"/>
        <v>3</v>
      </c>
      <c r="G5" s="491">
        <f t="shared" si="2"/>
        <v>4</v>
      </c>
      <c r="H5" s="85">
        <v>49</v>
      </c>
      <c r="I5" s="85">
        <f t="shared" si="3"/>
        <v>5</v>
      </c>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c r="JD5" s="80"/>
      <c r="JE5" s="80"/>
      <c r="JF5" s="80"/>
      <c r="JG5" s="80"/>
      <c r="JH5" s="80"/>
      <c r="JI5" s="80"/>
      <c r="JJ5" s="80"/>
      <c r="JK5" s="80"/>
      <c r="JL5" s="80"/>
      <c r="JM5" s="80"/>
      <c r="JN5" s="80"/>
      <c r="JO5" s="80"/>
      <c r="JP5" s="80"/>
      <c r="JQ5" s="80"/>
      <c r="JR5" s="80"/>
      <c r="JS5" s="80"/>
      <c r="JT5" s="80"/>
      <c r="JU5" s="80"/>
      <c r="JV5" s="80"/>
      <c r="JW5" s="80"/>
      <c r="JX5" s="80"/>
      <c r="JY5" s="80"/>
      <c r="JZ5" s="80"/>
      <c r="KA5" s="80"/>
      <c r="KB5" s="80"/>
      <c r="KC5" s="80"/>
      <c r="KD5" s="80"/>
      <c r="KE5" s="80"/>
      <c r="KF5" s="80"/>
      <c r="KG5" s="80"/>
      <c r="KH5" s="80"/>
      <c r="KI5" s="80"/>
      <c r="KJ5" s="80"/>
      <c r="KK5" s="80"/>
      <c r="KL5" s="80"/>
      <c r="KM5" s="80"/>
      <c r="KN5" s="80"/>
      <c r="KO5" s="80"/>
      <c r="KP5" s="80"/>
      <c r="KQ5" s="80"/>
      <c r="KR5" s="80"/>
      <c r="KS5" s="80"/>
      <c r="KT5" s="80"/>
      <c r="KU5" s="80"/>
      <c r="KV5" s="80"/>
      <c r="KW5" s="80"/>
      <c r="KX5" s="80"/>
      <c r="KY5" s="80"/>
      <c r="KZ5" s="80"/>
      <c r="LA5" s="80"/>
      <c r="LB5" s="80"/>
      <c r="LC5" s="80"/>
      <c r="LD5" s="80"/>
      <c r="LE5" s="80"/>
      <c r="LF5" s="80"/>
      <c r="LG5" s="80"/>
      <c r="LH5" s="80"/>
      <c r="LI5" s="80"/>
      <c r="LJ5" s="80"/>
      <c r="LK5" s="80"/>
      <c r="LL5" s="80"/>
      <c r="LM5" s="80"/>
      <c r="LN5" s="80"/>
      <c r="LO5" s="80"/>
      <c r="LP5" s="80"/>
      <c r="LQ5" s="80"/>
      <c r="LR5" s="80"/>
      <c r="LS5" s="80"/>
      <c r="LT5" s="80"/>
      <c r="LU5" s="80"/>
      <c r="LV5" s="80"/>
      <c r="LW5" s="80"/>
      <c r="LX5" s="80"/>
      <c r="LY5" s="80"/>
      <c r="LZ5" s="80"/>
      <c r="MA5" s="80"/>
      <c r="MB5" s="80"/>
      <c r="MC5" s="80"/>
      <c r="MD5" s="80"/>
      <c r="ME5" s="80"/>
      <c r="MF5" s="80"/>
      <c r="MG5" s="80"/>
      <c r="MH5" s="80"/>
      <c r="MI5" s="80"/>
      <c r="MJ5" s="80"/>
      <c r="MK5" s="80"/>
      <c r="ML5" s="80"/>
      <c r="MM5" s="80"/>
      <c r="MN5" s="80"/>
      <c r="MO5" s="80"/>
      <c r="MP5" s="80"/>
      <c r="MQ5" s="80"/>
      <c r="MR5" s="80"/>
      <c r="MS5" s="80"/>
      <c r="MT5" s="80"/>
      <c r="MU5" s="80"/>
      <c r="MV5" s="80"/>
      <c r="MW5" s="80"/>
      <c r="MX5" s="80"/>
      <c r="MY5" s="80"/>
      <c r="MZ5" s="80"/>
      <c r="NA5" s="80"/>
      <c r="NB5" s="80"/>
      <c r="NC5" s="80"/>
      <c r="ND5" s="80"/>
      <c r="NE5" s="80"/>
      <c r="NF5" s="80"/>
      <c r="NG5" s="80"/>
      <c r="NH5" s="80"/>
      <c r="NI5" s="80"/>
      <c r="NJ5" s="80"/>
      <c r="NK5" s="80"/>
      <c r="NL5" s="80"/>
      <c r="NM5" s="80"/>
      <c r="NN5" s="80"/>
      <c r="NO5" s="80"/>
      <c r="NP5" s="80"/>
      <c r="NQ5" s="80"/>
      <c r="NR5" s="80"/>
      <c r="NS5" s="80"/>
      <c r="NT5" s="80"/>
      <c r="NU5" s="80"/>
      <c r="NV5" s="80"/>
      <c r="NW5" s="80"/>
      <c r="NX5" s="80"/>
      <c r="NY5" s="80"/>
      <c r="NZ5" s="80"/>
      <c r="OA5" s="80"/>
      <c r="OB5" s="80"/>
      <c r="OC5" s="80"/>
      <c r="OD5" s="80"/>
      <c r="OE5" s="80"/>
      <c r="OF5" s="80"/>
      <c r="OG5" s="80"/>
      <c r="OH5" s="80"/>
      <c r="OI5" s="80"/>
      <c r="OJ5" s="80"/>
      <c r="OK5" s="80"/>
      <c r="OL5" s="80"/>
      <c r="OM5" s="80"/>
      <c r="ON5" s="80"/>
      <c r="OO5" s="80"/>
      <c r="OP5" s="80"/>
      <c r="OQ5" s="80"/>
      <c r="OR5" s="80"/>
      <c r="OS5" s="80"/>
      <c r="OT5" s="80"/>
      <c r="OU5" s="80"/>
      <c r="OV5" s="80"/>
      <c r="OW5" s="80"/>
      <c r="OX5" s="80"/>
      <c r="OY5" s="80"/>
      <c r="OZ5" s="80"/>
      <c r="PA5" s="80"/>
      <c r="PB5" s="80"/>
      <c r="PC5" s="80"/>
      <c r="PD5" s="80"/>
      <c r="PE5" s="80"/>
      <c r="PF5" s="80"/>
      <c r="PG5" s="80"/>
      <c r="PH5" s="80"/>
      <c r="PI5" s="80"/>
      <c r="PJ5" s="80"/>
      <c r="PK5" s="80"/>
      <c r="PL5" s="80"/>
      <c r="PM5" s="80"/>
      <c r="PN5" s="80"/>
      <c r="PO5" s="80"/>
      <c r="PP5" s="80"/>
      <c r="PQ5" s="80"/>
      <c r="PR5" s="80"/>
      <c r="PS5" s="80"/>
      <c r="PT5" s="80"/>
      <c r="PU5" s="80"/>
      <c r="PV5" s="80"/>
      <c r="PW5" s="80"/>
      <c r="PX5" s="80"/>
      <c r="PY5" s="80"/>
      <c r="PZ5" s="80"/>
      <c r="QA5" s="80"/>
      <c r="QB5" s="80"/>
      <c r="QC5" s="80"/>
      <c r="QD5" s="80"/>
      <c r="QE5" s="80"/>
      <c r="QF5" s="80"/>
      <c r="QG5" s="80"/>
      <c r="QH5" s="80"/>
      <c r="QI5" s="80"/>
      <c r="QJ5" s="80"/>
      <c r="QK5" s="80"/>
      <c r="QL5" s="80"/>
      <c r="QM5" s="80"/>
      <c r="QN5" s="80"/>
      <c r="QO5" s="80"/>
      <c r="QP5" s="80"/>
      <c r="QQ5" s="80"/>
      <c r="QR5" s="80"/>
      <c r="QS5" s="80"/>
      <c r="QT5" s="80"/>
      <c r="QU5" s="80"/>
      <c r="QV5" s="80"/>
      <c r="QW5" s="80"/>
      <c r="QX5" s="80"/>
      <c r="QY5" s="80"/>
      <c r="QZ5" s="80"/>
      <c r="RA5" s="80"/>
      <c r="RB5" s="80"/>
      <c r="RC5" s="80"/>
      <c r="RD5" s="80"/>
      <c r="RE5" s="80"/>
      <c r="RF5" s="80"/>
      <c r="RG5" s="80"/>
      <c r="RH5" s="80"/>
      <c r="RI5" s="80"/>
      <c r="RJ5" s="80"/>
      <c r="RK5" s="80"/>
      <c r="RL5" s="80"/>
      <c r="RM5" s="80"/>
      <c r="RN5" s="80"/>
      <c r="RO5" s="80"/>
      <c r="RP5" s="80"/>
      <c r="RQ5" s="80"/>
      <c r="RR5" s="80"/>
      <c r="RS5" s="80"/>
      <c r="RT5" s="80"/>
      <c r="RU5" s="80"/>
      <c r="RV5" s="80"/>
      <c r="RW5" s="80"/>
      <c r="RX5" s="80"/>
      <c r="RY5" s="80"/>
      <c r="RZ5" s="80"/>
      <c r="SA5" s="80"/>
      <c r="SB5" s="80"/>
      <c r="SC5" s="80"/>
      <c r="SD5" s="80"/>
      <c r="SE5" s="80"/>
      <c r="SF5" s="80"/>
      <c r="SG5" s="80"/>
      <c r="SH5" s="80"/>
      <c r="SI5" s="80"/>
      <c r="SJ5" s="80"/>
      <c r="SK5" s="80"/>
      <c r="SL5" s="80"/>
      <c r="SM5" s="80"/>
      <c r="SN5" s="80"/>
      <c r="SO5" s="80"/>
      <c r="SP5" s="80"/>
      <c r="SQ5" s="80"/>
      <c r="SR5" s="80"/>
      <c r="SS5" s="80"/>
      <c r="ST5" s="80"/>
      <c r="SU5" s="80"/>
      <c r="SV5" s="80"/>
      <c r="SW5" s="80"/>
      <c r="SX5" s="80"/>
      <c r="SY5" s="80"/>
      <c r="SZ5" s="80"/>
      <c r="TA5" s="80"/>
      <c r="TB5" s="80"/>
      <c r="TC5" s="80"/>
      <c r="TD5" s="80"/>
      <c r="TE5" s="80"/>
      <c r="TF5" s="80"/>
      <c r="TG5" s="80"/>
      <c r="TH5" s="80"/>
      <c r="TI5" s="80"/>
      <c r="TJ5" s="80"/>
      <c r="TK5" s="80"/>
      <c r="TL5" s="80"/>
      <c r="TM5" s="80"/>
      <c r="TN5" s="80"/>
      <c r="TO5" s="80"/>
      <c r="TP5" s="80"/>
      <c r="TQ5" s="80"/>
      <c r="TR5" s="80"/>
      <c r="TS5" s="80"/>
      <c r="TT5" s="80"/>
      <c r="TU5" s="80"/>
      <c r="TV5" s="80"/>
      <c r="TW5" s="80"/>
      <c r="TX5" s="80"/>
      <c r="TY5" s="80"/>
      <c r="TZ5" s="80"/>
      <c r="UA5" s="80"/>
      <c r="UB5" s="80"/>
      <c r="UC5" s="80"/>
      <c r="UD5" s="80"/>
      <c r="UE5" s="80"/>
      <c r="UF5" s="80"/>
      <c r="UG5" s="80"/>
      <c r="UH5" s="80"/>
      <c r="UI5" s="80"/>
      <c r="UJ5" s="80"/>
      <c r="UK5" s="80"/>
      <c r="UL5" s="80"/>
      <c r="UM5" s="80"/>
      <c r="UN5" s="80"/>
      <c r="UO5" s="80"/>
      <c r="UP5" s="80"/>
      <c r="UQ5" s="80"/>
      <c r="UR5" s="80"/>
      <c r="US5" s="80"/>
      <c r="UT5" s="80"/>
      <c r="UU5" s="80"/>
      <c r="UV5" s="80"/>
      <c r="UW5" s="80"/>
      <c r="UX5" s="80"/>
      <c r="UY5" s="80"/>
      <c r="UZ5" s="80"/>
      <c r="VA5" s="80"/>
      <c r="VB5" s="80"/>
      <c r="VC5" s="80"/>
      <c r="VD5" s="80"/>
      <c r="VE5" s="80"/>
      <c r="VF5" s="80"/>
      <c r="VG5" s="80"/>
      <c r="VH5" s="80"/>
      <c r="VI5" s="80"/>
      <c r="VJ5" s="80"/>
      <c r="VK5" s="80"/>
      <c r="VL5" s="80"/>
      <c r="VM5" s="80"/>
      <c r="VN5" s="80"/>
      <c r="VO5" s="80"/>
      <c r="VP5" s="80"/>
      <c r="VQ5" s="80"/>
      <c r="VR5" s="80"/>
      <c r="VS5" s="80"/>
      <c r="VT5" s="80"/>
      <c r="VU5" s="80"/>
      <c r="VV5" s="80"/>
      <c r="VW5" s="80"/>
      <c r="VX5" s="80"/>
      <c r="VY5" s="80"/>
      <c r="VZ5" s="80"/>
      <c r="WA5" s="80"/>
      <c r="WB5" s="80"/>
      <c r="WC5" s="80"/>
      <c r="WD5" s="80"/>
      <c r="WE5" s="80"/>
      <c r="WF5" s="80"/>
      <c r="WG5" s="80"/>
      <c r="WH5" s="80"/>
      <c r="WI5" s="80"/>
      <c r="WJ5" s="80"/>
      <c r="WK5" s="80"/>
      <c r="WL5" s="80"/>
      <c r="WM5" s="80"/>
      <c r="WN5" s="80"/>
      <c r="WO5" s="80"/>
      <c r="WP5" s="80"/>
      <c r="WQ5" s="80"/>
      <c r="WR5" s="80"/>
      <c r="WS5" s="80"/>
      <c r="WT5" s="80"/>
      <c r="WU5" s="80"/>
      <c r="WV5" s="80"/>
      <c r="WW5" s="80"/>
      <c r="WX5" s="80"/>
      <c r="WY5" s="80"/>
      <c r="WZ5" s="80"/>
      <c r="XA5" s="80"/>
      <c r="XB5" s="80"/>
      <c r="XC5" s="80"/>
      <c r="XD5" s="80"/>
      <c r="XE5" s="80"/>
      <c r="XF5" s="80"/>
      <c r="XG5" s="80"/>
      <c r="XH5" s="80"/>
      <c r="XI5" s="80"/>
      <c r="XJ5" s="80"/>
      <c r="XK5" s="80"/>
      <c r="XL5" s="80"/>
      <c r="XM5" s="80"/>
      <c r="XN5" s="80"/>
      <c r="XO5" s="80"/>
      <c r="XP5" s="80"/>
      <c r="XQ5" s="80"/>
      <c r="XR5" s="80"/>
      <c r="XS5" s="80"/>
      <c r="XT5" s="80"/>
      <c r="XU5" s="80"/>
      <c r="XV5" s="80"/>
      <c r="XW5" s="80"/>
      <c r="XX5" s="80"/>
      <c r="XY5" s="80"/>
      <c r="XZ5" s="80"/>
      <c r="YA5" s="80"/>
      <c r="YB5" s="80"/>
      <c r="YC5" s="80"/>
      <c r="YD5" s="80"/>
      <c r="YE5" s="80"/>
      <c r="YF5" s="80"/>
      <c r="YG5" s="80"/>
      <c r="YH5" s="80"/>
      <c r="YI5" s="80"/>
      <c r="YJ5" s="80"/>
      <c r="YK5" s="80"/>
      <c r="YL5" s="80"/>
      <c r="YM5" s="80"/>
      <c r="YN5" s="80"/>
      <c r="YO5" s="80"/>
      <c r="YP5" s="80"/>
      <c r="YQ5" s="80"/>
      <c r="YR5" s="80"/>
      <c r="YS5" s="80"/>
      <c r="YT5" s="80"/>
      <c r="YU5" s="80"/>
      <c r="YV5" s="80"/>
      <c r="YW5" s="80"/>
      <c r="YX5" s="80"/>
      <c r="YY5" s="80"/>
      <c r="YZ5" s="80"/>
      <c r="ZA5" s="80"/>
      <c r="ZB5" s="80"/>
      <c r="ZC5" s="80"/>
      <c r="ZD5" s="80"/>
      <c r="ZE5" s="80"/>
      <c r="ZF5" s="80"/>
      <c r="ZG5" s="80"/>
      <c r="ZH5" s="80"/>
      <c r="ZI5" s="80"/>
      <c r="ZJ5" s="80"/>
      <c r="ZK5" s="80"/>
      <c r="ZL5" s="80"/>
      <c r="ZM5" s="80"/>
      <c r="ZN5" s="80"/>
      <c r="ZO5" s="80"/>
      <c r="ZP5" s="80"/>
      <c r="ZQ5" s="80"/>
      <c r="ZR5" s="80"/>
      <c r="ZS5" s="80"/>
      <c r="ZT5" s="80"/>
      <c r="ZU5" s="80"/>
      <c r="ZV5" s="80"/>
      <c r="ZW5" s="80"/>
      <c r="ZX5" s="80"/>
      <c r="ZY5" s="80"/>
      <c r="ZZ5" s="80"/>
      <c r="AAA5" s="80"/>
      <c r="AAB5" s="80"/>
      <c r="AAC5" s="80"/>
      <c r="AAD5" s="80"/>
      <c r="AAE5" s="80"/>
      <c r="AAF5" s="80"/>
      <c r="AAG5" s="80"/>
      <c r="AAH5" s="80"/>
      <c r="AAI5" s="80"/>
      <c r="AAJ5" s="80"/>
      <c r="AAK5" s="80"/>
      <c r="AAL5" s="80"/>
      <c r="AAM5" s="80"/>
      <c r="AAN5" s="80"/>
      <c r="AAO5" s="80"/>
      <c r="AAP5" s="80"/>
      <c r="AAQ5" s="80"/>
      <c r="AAR5" s="80"/>
      <c r="AAS5" s="80"/>
      <c r="AAT5" s="80"/>
      <c r="AAU5" s="80"/>
      <c r="AAV5" s="80"/>
      <c r="AAW5" s="80"/>
      <c r="AAX5" s="80"/>
      <c r="AAY5" s="80"/>
      <c r="AAZ5" s="80"/>
      <c r="ABA5" s="80"/>
      <c r="ABB5" s="80"/>
      <c r="ABC5" s="80"/>
      <c r="ABD5" s="80"/>
      <c r="ABE5" s="80"/>
      <c r="ABF5" s="80"/>
      <c r="ABG5" s="80"/>
      <c r="ABH5" s="80"/>
      <c r="ABI5" s="80"/>
      <c r="ABJ5" s="80"/>
      <c r="ABK5" s="80"/>
      <c r="ABL5" s="80"/>
      <c r="ABM5" s="80"/>
      <c r="ABN5" s="80"/>
      <c r="ABO5" s="80"/>
      <c r="ABP5" s="80"/>
      <c r="ABQ5" s="80"/>
      <c r="ABR5" s="80"/>
      <c r="ABS5" s="80"/>
      <c r="ABT5" s="80"/>
      <c r="ABU5" s="80"/>
      <c r="ABV5" s="80"/>
      <c r="ABW5" s="80"/>
      <c r="ABX5" s="80"/>
      <c r="ABY5" s="80"/>
      <c r="ABZ5" s="80"/>
      <c r="ACA5" s="80"/>
      <c r="ACB5" s="80"/>
      <c r="ACC5" s="80"/>
      <c r="ACD5" s="80"/>
      <c r="ACE5" s="80"/>
      <c r="ACF5" s="80"/>
      <c r="ACG5" s="80"/>
      <c r="ACH5" s="80"/>
      <c r="ACI5" s="80"/>
      <c r="ACJ5" s="80"/>
      <c r="ACK5" s="80"/>
      <c r="ACL5" s="80"/>
      <c r="ACM5" s="80"/>
      <c r="ACN5" s="80"/>
      <c r="ACO5" s="80"/>
      <c r="ACP5" s="80"/>
      <c r="ACQ5" s="80"/>
      <c r="ACR5" s="80"/>
      <c r="ACS5" s="80"/>
      <c r="ACT5" s="80"/>
      <c r="ACU5" s="80"/>
      <c r="ACV5" s="80"/>
      <c r="ACW5" s="80"/>
      <c r="ACX5" s="80"/>
      <c r="ACY5" s="80"/>
      <c r="ACZ5" s="80"/>
      <c r="ADA5" s="80"/>
      <c r="ADB5" s="80"/>
      <c r="ADC5" s="80"/>
      <c r="ADD5" s="80"/>
      <c r="ADE5" s="80"/>
      <c r="ADF5" s="80"/>
      <c r="ADG5" s="80"/>
      <c r="ADH5" s="80"/>
      <c r="ADI5" s="80"/>
      <c r="ADJ5" s="80"/>
      <c r="ADK5" s="80"/>
      <c r="ADL5" s="80"/>
      <c r="ADM5" s="80"/>
      <c r="ADN5" s="80"/>
      <c r="ADO5" s="80"/>
      <c r="ADP5" s="80"/>
      <c r="ADQ5" s="80"/>
      <c r="ADR5" s="80"/>
      <c r="ADS5" s="80"/>
      <c r="ADT5" s="80"/>
      <c r="ADU5" s="80"/>
      <c r="ADV5" s="80"/>
      <c r="ADW5" s="80"/>
      <c r="ADX5" s="80"/>
      <c r="ADY5" s="80"/>
      <c r="ADZ5" s="80"/>
      <c r="AEA5" s="80"/>
      <c r="AEB5" s="80"/>
      <c r="AEC5" s="80"/>
      <c r="AED5" s="80"/>
      <c r="AEE5" s="80"/>
      <c r="AEF5" s="80"/>
      <c r="AEG5" s="80"/>
      <c r="AEH5" s="80"/>
      <c r="AEI5" s="80"/>
      <c r="AEJ5" s="80"/>
      <c r="AEK5" s="80"/>
      <c r="AEL5" s="80"/>
      <c r="AEM5" s="80"/>
      <c r="AEN5" s="80"/>
      <c r="AEO5" s="80"/>
      <c r="AEP5" s="80"/>
      <c r="AEQ5" s="80"/>
      <c r="AER5" s="80"/>
      <c r="AES5" s="80"/>
      <c r="AET5" s="80"/>
      <c r="AEU5" s="80"/>
      <c r="AEV5" s="80"/>
      <c r="AEW5" s="80"/>
      <c r="AEX5" s="80"/>
      <c r="AEY5" s="80"/>
      <c r="AEZ5" s="80"/>
      <c r="AFA5" s="80"/>
      <c r="AFB5" s="80"/>
      <c r="AFC5" s="80"/>
      <c r="AFD5" s="80"/>
      <c r="AFE5" s="80"/>
      <c r="AFF5" s="80"/>
      <c r="AFG5" s="80"/>
      <c r="AFH5" s="80"/>
      <c r="AFI5" s="80"/>
      <c r="AFJ5" s="80"/>
      <c r="AFK5" s="80"/>
      <c r="AFL5" s="80"/>
      <c r="AFM5" s="80"/>
      <c r="AFN5" s="80"/>
      <c r="AFO5" s="80"/>
      <c r="AFP5" s="80"/>
      <c r="AFQ5" s="80"/>
      <c r="AFR5" s="80"/>
      <c r="AFS5" s="80"/>
      <c r="AFT5" s="80"/>
      <c r="AFU5" s="80"/>
      <c r="AFV5" s="80"/>
      <c r="AFW5" s="80"/>
      <c r="AFX5" s="80"/>
      <c r="AFY5" s="80"/>
      <c r="AFZ5" s="80"/>
      <c r="AGA5" s="80"/>
      <c r="AGB5" s="80"/>
      <c r="AGC5" s="80"/>
      <c r="AGD5" s="80"/>
      <c r="AGE5" s="80"/>
      <c r="AGF5" s="80"/>
      <c r="AGG5" s="80"/>
      <c r="AGH5" s="80"/>
      <c r="AGI5" s="80"/>
      <c r="AGJ5" s="80"/>
      <c r="AGK5" s="80"/>
      <c r="AGL5" s="80"/>
      <c r="AGM5" s="80"/>
      <c r="AGN5" s="80"/>
      <c r="AGO5" s="80"/>
      <c r="AGP5" s="80"/>
      <c r="AGQ5" s="80"/>
      <c r="AGR5" s="80"/>
      <c r="AGS5" s="80"/>
      <c r="AGT5" s="80"/>
      <c r="AGU5" s="80"/>
      <c r="AGV5" s="80"/>
      <c r="AGW5" s="80"/>
      <c r="AGX5" s="80"/>
      <c r="AGY5" s="80"/>
      <c r="AGZ5" s="80"/>
      <c r="AHA5" s="80"/>
      <c r="AHB5" s="80"/>
      <c r="AHC5" s="80"/>
      <c r="AHD5" s="80"/>
      <c r="AHE5" s="80"/>
      <c r="AHF5" s="80"/>
      <c r="AHG5" s="80"/>
      <c r="AHH5" s="80"/>
      <c r="AHI5" s="80"/>
      <c r="AHJ5" s="80"/>
      <c r="AHK5" s="80"/>
      <c r="AHL5" s="80"/>
      <c r="AHM5" s="80"/>
      <c r="AHN5" s="80"/>
      <c r="AHO5" s="80"/>
      <c r="AHP5" s="80"/>
      <c r="AHQ5" s="80"/>
      <c r="AHR5" s="80"/>
      <c r="AHS5" s="80"/>
      <c r="AHT5" s="80"/>
      <c r="AHU5" s="80"/>
      <c r="AHV5" s="80"/>
      <c r="AHW5" s="80"/>
      <c r="AHX5" s="80"/>
      <c r="AHY5" s="80"/>
      <c r="AHZ5" s="80"/>
      <c r="AIA5" s="80"/>
      <c r="AIB5" s="80"/>
      <c r="AIC5" s="80"/>
      <c r="AID5" s="80"/>
      <c r="AIE5" s="80"/>
      <c r="AIF5" s="80"/>
      <c r="AIG5" s="80"/>
      <c r="AIH5" s="80"/>
      <c r="AII5" s="80"/>
      <c r="AIJ5" s="80"/>
      <c r="AIK5" s="80"/>
      <c r="AIL5" s="80"/>
      <c r="AIM5" s="80"/>
      <c r="AIN5" s="80"/>
      <c r="AIO5" s="80"/>
      <c r="AIP5" s="80"/>
      <c r="AIQ5" s="80"/>
      <c r="AIR5" s="80"/>
      <c r="AIS5" s="80"/>
      <c r="AIT5" s="80"/>
      <c r="AIU5" s="80"/>
      <c r="AIV5" s="80"/>
      <c r="AIW5" s="80"/>
      <c r="AIX5" s="80"/>
      <c r="AIY5" s="80"/>
      <c r="AIZ5" s="80"/>
      <c r="AJA5" s="80"/>
      <c r="AJB5" s="80"/>
      <c r="AJC5" s="80"/>
      <c r="AJD5" s="80"/>
      <c r="AJE5" s="80"/>
      <c r="AJF5" s="80"/>
      <c r="AJG5" s="80"/>
      <c r="AJH5" s="80"/>
      <c r="AJI5" s="80"/>
      <c r="AJJ5" s="80"/>
      <c r="AJK5" s="80"/>
      <c r="AJL5" s="80"/>
      <c r="AJM5" s="80"/>
      <c r="AJN5" s="80"/>
      <c r="AJO5" s="80"/>
      <c r="AJP5" s="80"/>
      <c r="AJQ5" s="80"/>
      <c r="AJR5" s="80"/>
      <c r="AJS5" s="80"/>
      <c r="AJT5" s="80"/>
      <c r="AJU5" s="80"/>
      <c r="AJV5" s="80"/>
      <c r="AJW5" s="80"/>
      <c r="AJX5" s="80"/>
      <c r="AJY5" s="80"/>
      <c r="AJZ5" s="80"/>
      <c r="AKA5" s="80"/>
      <c r="AKB5" s="80"/>
      <c r="AKC5" s="80"/>
      <c r="AKD5" s="80"/>
      <c r="AKE5" s="80"/>
      <c r="AKF5" s="80"/>
      <c r="AKG5" s="80"/>
      <c r="AKH5" s="80"/>
      <c r="AKI5" s="80"/>
      <c r="AKJ5" s="80"/>
      <c r="AKK5" s="80"/>
      <c r="AKL5" s="80"/>
      <c r="AKM5" s="80"/>
      <c r="AKN5" s="80"/>
      <c r="AKO5" s="80"/>
      <c r="AKP5" s="80"/>
      <c r="AKQ5" s="80"/>
      <c r="AKR5" s="80"/>
      <c r="AKS5" s="80"/>
      <c r="AKT5" s="80"/>
      <c r="AKU5" s="80"/>
      <c r="AKV5" s="80"/>
      <c r="AKW5" s="80"/>
      <c r="AKX5" s="80"/>
      <c r="AKY5" s="80"/>
      <c r="AKZ5" s="80"/>
      <c r="ALA5" s="80"/>
      <c r="ALB5" s="80"/>
      <c r="ALC5" s="80"/>
      <c r="ALD5" s="80"/>
      <c r="ALE5" s="80"/>
      <c r="ALF5" s="80"/>
      <c r="ALG5" s="80"/>
      <c r="ALH5" s="80"/>
      <c r="ALI5" s="80"/>
      <c r="ALJ5" s="80"/>
      <c r="ALK5" s="80"/>
      <c r="ALL5" s="80"/>
      <c r="ALM5" s="80"/>
      <c r="ALN5" s="80"/>
      <c r="ALO5" s="80"/>
      <c r="ALP5" s="80"/>
      <c r="ALQ5" s="80"/>
      <c r="ALR5" s="80"/>
      <c r="ALS5" s="80"/>
      <c r="ALT5" s="80"/>
      <c r="ALU5" s="80"/>
      <c r="ALV5" s="80"/>
      <c r="ALW5" s="80"/>
      <c r="ALX5" s="80"/>
      <c r="ALY5" s="80"/>
      <c r="ALZ5" s="80"/>
      <c r="AMA5" s="80"/>
      <c r="AMB5" s="80"/>
      <c r="AMC5" s="80"/>
      <c r="AMD5" s="80"/>
      <c r="AME5" s="80"/>
      <c r="AMF5" s="80"/>
      <c r="AMG5" s="80"/>
      <c r="AMH5" s="80"/>
      <c r="AMI5" s="80"/>
      <c r="AMJ5" s="80"/>
      <c r="AMK5" s="80"/>
      <c r="AML5" s="80"/>
      <c r="AMM5" s="80"/>
      <c r="AMN5" s="80"/>
      <c r="AMO5" s="80"/>
      <c r="AMP5" s="80"/>
      <c r="AMQ5" s="80"/>
      <c r="AMR5" s="80"/>
      <c r="AMS5" s="80"/>
      <c r="AMT5" s="80"/>
      <c r="AMU5" s="80"/>
      <c r="AMV5" s="80"/>
      <c r="AMW5" s="80"/>
      <c r="AMX5" s="80"/>
      <c r="AMY5" s="80"/>
      <c r="AMZ5" s="80"/>
      <c r="ANA5" s="80"/>
      <c r="ANB5" s="80"/>
      <c r="ANC5" s="80"/>
      <c r="AND5" s="80"/>
      <c r="ANE5" s="80"/>
      <c r="ANF5" s="80"/>
      <c r="ANG5" s="80"/>
      <c r="ANH5" s="80"/>
      <c r="ANI5" s="80"/>
      <c r="ANJ5" s="80"/>
      <c r="ANK5" s="80"/>
      <c r="ANL5" s="80"/>
      <c r="ANM5" s="80"/>
      <c r="ANN5" s="80"/>
      <c r="ANO5" s="80"/>
      <c r="ANP5" s="80"/>
      <c r="ANQ5" s="80"/>
      <c r="ANR5" s="80"/>
      <c r="ANS5" s="80"/>
      <c r="ANT5" s="80"/>
      <c r="ANU5" s="80"/>
      <c r="ANV5" s="80"/>
      <c r="ANW5" s="80"/>
      <c r="ANX5" s="80"/>
      <c r="ANY5" s="80"/>
      <c r="ANZ5" s="80"/>
      <c r="AOA5" s="80"/>
      <c r="AOB5" s="80"/>
      <c r="AOC5" s="80"/>
      <c r="AOD5" s="80"/>
      <c r="AOE5" s="80"/>
      <c r="AOF5" s="80"/>
      <c r="AOG5" s="80"/>
      <c r="AOH5" s="80"/>
      <c r="AOI5" s="80"/>
      <c r="AOJ5" s="80"/>
      <c r="AOK5" s="80"/>
      <c r="AOL5" s="80"/>
      <c r="AOM5" s="80"/>
      <c r="AON5" s="80"/>
      <c r="AOO5" s="80"/>
      <c r="AOP5" s="80"/>
      <c r="AOQ5" s="80"/>
      <c r="AOR5" s="80"/>
      <c r="AOS5" s="80"/>
      <c r="AOT5" s="80"/>
      <c r="AOU5" s="80"/>
      <c r="AOV5" s="80"/>
      <c r="AOW5" s="80"/>
      <c r="AOX5" s="80"/>
      <c r="AOY5" s="80"/>
      <c r="AOZ5" s="80"/>
      <c r="APA5" s="80"/>
      <c r="APB5" s="80"/>
      <c r="APC5" s="80"/>
      <c r="APD5" s="80"/>
      <c r="APE5" s="80"/>
      <c r="APF5" s="80"/>
      <c r="APG5" s="80"/>
      <c r="APH5" s="80"/>
      <c r="API5" s="80"/>
      <c r="APJ5" s="80"/>
      <c r="APK5" s="80"/>
      <c r="APL5" s="80"/>
      <c r="APM5" s="80"/>
      <c r="APN5" s="80"/>
      <c r="APO5" s="80"/>
      <c r="APP5" s="80"/>
      <c r="APQ5" s="80"/>
      <c r="APR5" s="80"/>
      <c r="APS5" s="80"/>
      <c r="APT5" s="80"/>
      <c r="APU5" s="80"/>
      <c r="APV5" s="80"/>
      <c r="APW5" s="80"/>
      <c r="APX5" s="80"/>
      <c r="APY5" s="80"/>
      <c r="APZ5" s="80"/>
      <c r="AQA5" s="80"/>
      <c r="AQB5" s="80"/>
      <c r="AQC5" s="80"/>
      <c r="AQD5" s="80"/>
      <c r="AQE5" s="80"/>
      <c r="AQF5" s="80"/>
      <c r="AQG5" s="80"/>
      <c r="AQH5" s="80"/>
      <c r="AQI5" s="80"/>
      <c r="AQJ5" s="80"/>
      <c r="AQK5" s="80"/>
      <c r="AQL5" s="80"/>
      <c r="AQM5" s="80"/>
      <c r="AQN5" s="80"/>
      <c r="AQO5" s="80"/>
      <c r="AQP5" s="80"/>
      <c r="AQQ5" s="80"/>
      <c r="AQR5" s="80"/>
      <c r="AQS5" s="80"/>
      <c r="AQT5" s="80"/>
      <c r="AQU5" s="80"/>
      <c r="AQV5" s="80"/>
      <c r="AQW5" s="80"/>
      <c r="AQX5" s="80"/>
      <c r="AQY5" s="80"/>
      <c r="AQZ5" s="80"/>
      <c r="ARA5" s="80"/>
      <c r="ARB5" s="80"/>
      <c r="ARC5" s="80"/>
      <c r="ARD5" s="80"/>
      <c r="ARE5" s="80"/>
      <c r="ARF5" s="80"/>
      <c r="ARG5" s="80"/>
      <c r="ARH5" s="80"/>
      <c r="ARI5" s="80"/>
      <c r="ARJ5" s="80"/>
      <c r="ARK5" s="80"/>
      <c r="ARL5" s="80"/>
      <c r="ARM5" s="80"/>
      <c r="ARN5" s="80"/>
      <c r="ARO5" s="80"/>
      <c r="ARP5" s="80"/>
      <c r="ARQ5" s="80"/>
      <c r="ARR5" s="80"/>
      <c r="ARS5" s="80"/>
      <c r="ART5" s="80"/>
      <c r="ARU5" s="80"/>
      <c r="ARV5" s="80"/>
      <c r="ARW5" s="80"/>
      <c r="ARX5" s="80"/>
      <c r="ARY5" s="80"/>
      <c r="ARZ5" s="80"/>
      <c r="ASA5" s="80"/>
      <c r="ASB5" s="80"/>
      <c r="ASC5" s="80"/>
      <c r="ASD5" s="80"/>
      <c r="ASE5" s="80"/>
      <c r="ASF5" s="80"/>
      <c r="ASG5" s="80"/>
      <c r="ASH5" s="80"/>
      <c r="ASI5" s="80"/>
      <c r="ASJ5" s="80"/>
      <c r="ASK5" s="80"/>
      <c r="ASL5" s="80"/>
      <c r="ASM5" s="80"/>
      <c r="ASN5" s="80"/>
      <c r="ASO5" s="80"/>
      <c r="ASP5" s="80"/>
      <c r="ASQ5" s="80"/>
      <c r="ASR5" s="80"/>
      <c r="ASS5" s="80"/>
      <c r="AST5" s="80"/>
      <c r="ASU5" s="80"/>
      <c r="ASV5" s="80"/>
      <c r="ASW5" s="80"/>
      <c r="ASX5" s="80"/>
      <c r="ASY5" s="80"/>
      <c r="ASZ5" s="80"/>
      <c r="ATA5" s="80"/>
      <c r="ATB5" s="80"/>
      <c r="ATC5" s="80"/>
      <c r="ATD5" s="80"/>
      <c r="ATE5" s="80"/>
      <c r="ATF5" s="80"/>
      <c r="ATG5" s="80"/>
      <c r="ATH5" s="80"/>
      <c r="ATI5" s="80"/>
      <c r="ATJ5" s="80"/>
      <c r="ATK5" s="80"/>
      <c r="ATL5" s="80"/>
      <c r="ATM5" s="80"/>
      <c r="ATN5" s="80"/>
      <c r="ATO5" s="80"/>
      <c r="ATP5" s="80"/>
      <c r="ATQ5" s="80"/>
      <c r="ATR5" s="80"/>
      <c r="ATS5" s="80"/>
      <c r="ATT5" s="80"/>
      <c r="ATU5" s="80"/>
      <c r="ATV5" s="80"/>
      <c r="ATW5" s="80"/>
      <c r="ATX5" s="80"/>
      <c r="ATY5" s="80"/>
      <c r="ATZ5" s="80"/>
      <c r="AUA5" s="80"/>
      <c r="AUB5" s="80"/>
      <c r="AUC5" s="80"/>
      <c r="AUD5" s="80"/>
      <c r="AUE5" s="80"/>
      <c r="AUF5" s="80"/>
      <c r="AUG5" s="80"/>
      <c r="AUH5" s="80"/>
      <c r="AUI5" s="80"/>
      <c r="AUJ5" s="80"/>
      <c r="AUK5" s="80"/>
      <c r="AUL5" s="80"/>
      <c r="AUM5" s="80"/>
      <c r="AUN5" s="80"/>
      <c r="AUO5" s="80"/>
      <c r="AUP5" s="80"/>
      <c r="AUQ5" s="80"/>
      <c r="AUR5" s="80"/>
      <c r="AUS5" s="80"/>
      <c r="AUT5" s="80"/>
      <c r="AUU5" s="80"/>
      <c r="AUV5" s="80"/>
      <c r="AUW5" s="80"/>
      <c r="AUX5" s="80"/>
      <c r="AUY5" s="80"/>
      <c r="AUZ5" s="80"/>
      <c r="AVA5" s="80"/>
      <c r="AVB5" s="80"/>
      <c r="AVC5" s="80"/>
      <c r="AVD5" s="80"/>
      <c r="AVE5" s="80"/>
      <c r="AVF5" s="80"/>
      <c r="AVG5" s="80"/>
      <c r="AVH5" s="80"/>
      <c r="AVI5" s="80"/>
      <c r="AVJ5" s="80"/>
      <c r="AVK5" s="80"/>
      <c r="AVL5" s="80"/>
      <c r="AVM5" s="80"/>
      <c r="AVN5" s="80"/>
      <c r="AVO5" s="80"/>
      <c r="AVP5" s="80"/>
      <c r="AVQ5" s="80"/>
      <c r="AVR5" s="80"/>
      <c r="AVS5" s="80"/>
      <c r="AVT5" s="80"/>
      <c r="AVU5" s="80"/>
      <c r="AVV5" s="80"/>
      <c r="AVW5" s="80"/>
      <c r="AVX5" s="80"/>
      <c r="AVY5" s="80"/>
      <c r="AVZ5" s="80"/>
      <c r="AWA5" s="80"/>
      <c r="AWB5" s="80"/>
      <c r="AWC5" s="80"/>
      <c r="AWD5" s="80"/>
      <c r="AWE5" s="80"/>
      <c r="AWF5" s="80"/>
      <c r="AWG5" s="80"/>
      <c r="AWH5" s="80"/>
      <c r="AWI5" s="80"/>
      <c r="AWJ5" s="80"/>
      <c r="AWK5" s="80"/>
      <c r="AWL5" s="80"/>
      <c r="AWM5" s="80"/>
      <c r="AWN5" s="80"/>
      <c r="AWO5" s="80"/>
      <c r="AWP5" s="80"/>
      <c r="AWQ5" s="80"/>
      <c r="AWR5" s="80"/>
      <c r="AWS5" s="80"/>
      <c r="AWT5" s="80"/>
      <c r="AWU5" s="80"/>
      <c r="AWV5" s="80"/>
      <c r="AWW5" s="80"/>
      <c r="AWX5" s="80"/>
      <c r="AWY5" s="80"/>
      <c r="AWZ5" s="80"/>
      <c r="AXA5" s="80"/>
      <c r="AXB5" s="80"/>
      <c r="AXC5" s="80"/>
      <c r="AXD5" s="80"/>
      <c r="AXE5" s="80"/>
      <c r="AXF5" s="80"/>
      <c r="AXG5" s="80"/>
      <c r="AXH5" s="80"/>
      <c r="AXI5" s="80"/>
      <c r="AXJ5" s="80"/>
      <c r="AXK5" s="80"/>
      <c r="AXL5" s="80"/>
      <c r="AXM5" s="80"/>
      <c r="AXN5" s="80"/>
      <c r="AXO5" s="80"/>
      <c r="AXP5" s="80"/>
      <c r="AXQ5" s="80"/>
      <c r="AXR5" s="80"/>
      <c r="AXS5" s="80"/>
      <c r="AXT5" s="80"/>
      <c r="AXU5" s="80"/>
      <c r="AXV5" s="80"/>
      <c r="AXW5" s="80"/>
      <c r="AXX5" s="80"/>
      <c r="AXY5" s="80"/>
      <c r="AXZ5" s="80"/>
      <c r="AYA5" s="80"/>
      <c r="AYB5" s="80"/>
      <c r="AYC5" s="80"/>
      <c r="AYD5" s="80"/>
      <c r="AYE5" s="80"/>
      <c r="AYF5" s="80"/>
      <c r="AYG5" s="80"/>
      <c r="AYH5" s="80"/>
      <c r="AYI5" s="80"/>
      <c r="AYJ5" s="80"/>
      <c r="AYK5" s="80"/>
      <c r="AYL5" s="80"/>
      <c r="AYM5" s="80"/>
      <c r="AYN5" s="80"/>
      <c r="AYO5" s="80"/>
      <c r="AYP5" s="80"/>
      <c r="AYQ5" s="80"/>
      <c r="AYR5" s="80"/>
      <c r="AYS5" s="80"/>
      <c r="AYT5" s="80"/>
      <c r="AYU5" s="80"/>
      <c r="AYV5" s="80"/>
      <c r="AYW5" s="80"/>
      <c r="AYX5" s="80"/>
      <c r="AYY5" s="80"/>
      <c r="AYZ5" s="80"/>
      <c r="AZA5" s="80"/>
      <c r="AZB5" s="80"/>
      <c r="AZC5" s="80"/>
      <c r="AZD5" s="80"/>
      <c r="AZE5" s="80"/>
      <c r="AZF5" s="80"/>
      <c r="AZG5" s="80"/>
      <c r="AZH5" s="80"/>
      <c r="AZI5" s="80"/>
      <c r="AZJ5" s="80"/>
      <c r="AZK5" s="80"/>
      <c r="AZL5" s="80"/>
      <c r="AZM5" s="80"/>
      <c r="AZN5" s="80"/>
      <c r="AZO5" s="80"/>
      <c r="AZP5" s="80"/>
      <c r="AZQ5" s="80"/>
      <c r="AZR5" s="80"/>
      <c r="AZS5" s="80"/>
      <c r="AZT5" s="80"/>
      <c r="AZU5" s="80"/>
      <c r="AZV5" s="80"/>
      <c r="AZW5" s="80"/>
      <c r="AZX5" s="80"/>
      <c r="AZY5" s="80"/>
      <c r="AZZ5" s="80"/>
      <c r="BAA5" s="80"/>
      <c r="BAB5" s="80"/>
      <c r="BAC5" s="80"/>
      <c r="BAD5" s="80"/>
      <c r="BAE5" s="80"/>
      <c r="BAF5" s="80"/>
      <c r="BAG5" s="80"/>
      <c r="BAH5" s="80"/>
      <c r="BAI5" s="80"/>
      <c r="BAJ5" s="80"/>
      <c r="BAK5" s="80"/>
      <c r="BAL5" s="80"/>
      <c r="BAM5" s="80"/>
      <c r="BAN5" s="80"/>
      <c r="BAO5" s="80"/>
      <c r="BAP5" s="80"/>
      <c r="BAQ5" s="80"/>
      <c r="BAR5" s="80"/>
      <c r="BAS5" s="80"/>
      <c r="BAT5" s="80"/>
      <c r="BAU5" s="80"/>
      <c r="BAV5" s="80"/>
      <c r="BAW5" s="80"/>
      <c r="BAX5" s="80"/>
      <c r="BAY5" s="80"/>
      <c r="BAZ5" s="80"/>
      <c r="BBA5" s="80"/>
      <c r="BBB5" s="80"/>
      <c r="BBC5" s="80"/>
      <c r="BBD5" s="80"/>
      <c r="BBE5" s="80"/>
      <c r="BBF5" s="80"/>
      <c r="BBG5" s="80"/>
      <c r="BBH5" s="80"/>
      <c r="BBI5" s="80"/>
      <c r="BBJ5" s="80"/>
      <c r="BBK5" s="80"/>
      <c r="BBL5" s="80"/>
      <c r="BBM5" s="80"/>
      <c r="BBN5" s="80"/>
      <c r="BBO5" s="80"/>
      <c r="BBP5" s="80"/>
      <c r="BBQ5" s="80"/>
      <c r="BBR5" s="80"/>
      <c r="BBS5" s="80"/>
      <c r="BBT5" s="80"/>
      <c r="BBU5" s="80"/>
      <c r="BBV5" s="80"/>
      <c r="BBW5" s="80"/>
      <c r="BBX5" s="80"/>
      <c r="BBY5" s="80"/>
      <c r="BBZ5" s="80"/>
      <c r="BCA5" s="80"/>
      <c r="BCB5" s="80"/>
      <c r="BCC5" s="80"/>
      <c r="BCD5" s="80"/>
      <c r="BCE5" s="80"/>
      <c r="BCF5" s="80"/>
      <c r="BCG5" s="80"/>
      <c r="BCH5" s="80"/>
      <c r="BCI5" s="80"/>
      <c r="BCJ5" s="80"/>
      <c r="BCK5" s="80"/>
      <c r="BCL5" s="80"/>
      <c r="BCM5" s="80"/>
      <c r="BCN5" s="80"/>
      <c r="BCO5" s="80"/>
      <c r="BCP5" s="80"/>
      <c r="BCQ5" s="80"/>
      <c r="BCR5" s="80"/>
      <c r="BCS5" s="80"/>
      <c r="BCT5" s="80"/>
      <c r="BCU5" s="80"/>
      <c r="BCV5" s="80"/>
      <c r="BCW5" s="80"/>
      <c r="BCX5" s="80"/>
      <c r="BCY5" s="80"/>
      <c r="BCZ5" s="80"/>
      <c r="BDA5" s="80"/>
      <c r="BDB5" s="80"/>
      <c r="BDC5" s="80"/>
      <c r="BDD5" s="80"/>
      <c r="BDE5" s="80"/>
      <c r="BDF5" s="80"/>
      <c r="BDG5" s="80"/>
      <c r="BDH5" s="80"/>
      <c r="BDI5" s="80"/>
      <c r="BDJ5" s="80"/>
      <c r="BDK5" s="80"/>
      <c r="BDL5" s="80"/>
      <c r="BDM5" s="80"/>
      <c r="BDN5" s="80"/>
      <c r="BDO5" s="80"/>
      <c r="BDP5" s="80"/>
      <c r="BDQ5" s="80"/>
      <c r="BDR5" s="80"/>
      <c r="BDS5" s="80"/>
      <c r="BDT5" s="80"/>
      <c r="BDU5" s="80"/>
      <c r="BDV5" s="80"/>
      <c r="BDW5" s="80"/>
      <c r="BDX5" s="80"/>
      <c r="BDY5" s="80"/>
      <c r="BDZ5" s="80"/>
      <c r="BEA5" s="80"/>
      <c r="BEB5" s="80"/>
      <c r="BEC5" s="80"/>
      <c r="BED5" s="80"/>
      <c r="BEE5" s="80"/>
      <c r="BEF5" s="80"/>
      <c r="BEG5" s="80"/>
      <c r="BEH5" s="80"/>
      <c r="BEI5" s="80"/>
      <c r="BEJ5" s="80"/>
      <c r="BEK5" s="80"/>
      <c r="BEL5" s="80"/>
      <c r="BEM5" s="80"/>
      <c r="BEN5" s="80"/>
      <c r="BEO5" s="80"/>
      <c r="BEP5" s="80"/>
      <c r="BEQ5" s="80"/>
      <c r="BER5" s="80"/>
      <c r="BES5" s="80"/>
      <c r="BET5" s="80"/>
      <c r="BEU5" s="80"/>
      <c r="BEV5" s="80"/>
      <c r="BEW5" s="80"/>
      <c r="BEX5" s="80"/>
      <c r="BEY5" s="80"/>
      <c r="BEZ5" s="80"/>
      <c r="BFA5" s="80"/>
      <c r="BFB5" s="80"/>
      <c r="BFC5" s="80"/>
      <c r="BFD5" s="80"/>
      <c r="BFE5" s="80"/>
      <c r="BFF5" s="80"/>
      <c r="BFG5" s="80"/>
      <c r="BFH5" s="80"/>
      <c r="BFI5" s="80"/>
      <c r="BFJ5" s="80"/>
      <c r="BFK5" s="80"/>
      <c r="BFL5" s="80"/>
      <c r="BFM5" s="80"/>
      <c r="BFN5" s="80"/>
      <c r="BFO5" s="80"/>
      <c r="BFP5" s="80"/>
      <c r="BFQ5" s="80"/>
      <c r="BFR5" s="80"/>
      <c r="BFS5" s="80"/>
      <c r="BFT5" s="80"/>
      <c r="BFU5" s="80"/>
      <c r="BFV5" s="80"/>
      <c r="BFW5" s="80"/>
      <c r="BFX5" s="80"/>
      <c r="BFY5" s="80"/>
      <c r="BFZ5" s="80"/>
      <c r="BGA5" s="80"/>
      <c r="BGB5" s="80"/>
      <c r="BGC5" s="80"/>
      <c r="BGD5" s="80"/>
      <c r="BGE5" s="80"/>
      <c r="BGF5" s="80"/>
      <c r="BGG5" s="80"/>
      <c r="BGH5" s="80"/>
      <c r="BGI5" s="80"/>
      <c r="BGJ5" s="80"/>
      <c r="BGK5" s="80"/>
      <c r="BGL5" s="80"/>
      <c r="BGM5" s="80"/>
      <c r="BGN5" s="80"/>
      <c r="BGO5" s="80"/>
      <c r="BGP5" s="80"/>
      <c r="BGQ5" s="80"/>
      <c r="BGR5" s="80"/>
      <c r="BGS5" s="80"/>
      <c r="BGT5" s="80"/>
      <c r="BGU5" s="80"/>
      <c r="BGV5" s="80"/>
      <c r="BGW5" s="80"/>
      <c r="BGX5" s="80"/>
      <c r="BGY5" s="80"/>
      <c r="BGZ5" s="80"/>
      <c r="BHA5" s="80"/>
      <c r="BHB5" s="80"/>
      <c r="BHC5" s="80"/>
      <c r="BHD5" s="80"/>
      <c r="BHE5" s="80"/>
      <c r="BHF5" s="80"/>
      <c r="BHG5" s="80"/>
      <c r="BHH5" s="80"/>
      <c r="BHI5" s="80"/>
      <c r="BHJ5" s="80"/>
      <c r="BHK5" s="80"/>
      <c r="BHL5" s="80"/>
      <c r="BHM5" s="80"/>
      <c r="BHN5" s="80"/>
      <c r="BHO5" s="80"/>
      <c r="BHP5" s="80"/>
      <c r="BHQ5" s="80"/>
      <c r="BHR5" s="80"/>
      <c r="BHS5" s="80"/>
      <c r="BHT5" s="80"/>
      <c r="BHU5" s="80"/>
      <c r="BHV5" s="80"/>
      <c r="BHW5" s="80"/>
      <c r="BHX5" s="80"/>
      <c r="BHY5" s="80"/>
      <c r="BHZ5" s="80"/>
      <c r="BIA5" s="80"/>
      <c r="BIB5" s="80"/>
      <c r="BIC5" s="80"/>
      <c r="BID5" s="80"/>
      <c r="BIE5" s="80"/>
      <c r="BIF5" s="80"/>
      <c r="BIG5" s="80"/>
      <c r="BIH5" s="80"/>
      <c r="BII5" s="80"/>
      <c r="BIJ5" s="80"/>
      <c r="BIK5" s="80"/>
      <c r="BIL5" s="80"/>
      <c r="BIM5" s="80"/>
      <c r="BIN5" s="80"/>
      <c r="BIO5" s="80"/>
      <c r="BIP5" s="80"/>
      <c r="BIQ5" s="80"/>
      <c r="BIR5" s="80"/>
      <c r="BIS5" s="80"/>
      <c r="BIT5" s="80"/>
      <c r="BIU5" s="80"/>
      <c r="BIV5" s="80"/>
      <c r="BIW5" s="80"/>
      <c r="BIX5" s="80"/>
      <c r="BIY5" s="80"/>
      <c r="BIZ5" s="80"/>
      <c r="BJA5" s="80"/>
      <c r="BJB5" s="80"/>
      <c r="BJC5" s="80"/>
      <c r="BJD5" s="80"/>
      <c r="BJE5" s="80"/>
      <c r="BJF5" s="80"/>
      <c r="BJG5" s="80"/>
      <c r="BJH5" s="80"/>
      <c r="BJI5" s="80"/>
      <c r="BJJ5" s="80"/>
      <c r="BJK5" s="80"/>
      <c r="BJL5" s="80"/>
      <c r="BJM5" s="80"/>
      <c r="BJN5" s="80"/>
      <c r="BJO5" s="80"/>
      <c r="BJP5" s="80"/>
      <c r="BJQ5" s="80"/>
      <c r="BJR5" s="80"/>
      <c r="BJS5" s="80"/>
      <c r="BJT5" s="80"/>
      <c r="BJU5" s="80"/>
      <c r="BJV5" s="80"/>
      <c r="BJW5" s="80"/>
      <c r="BJX5" s="80"/>
      <c r="BJY5" s="80"/>
      <c r="BJZ5" s="80"/>
      <c r="BKA5" s="80"/>
      <c r="BKB5" s="80"/>
      <c r="BKC5" s="80"/>
      <c r="BKD5" s="80"/>
      <c r="BKE5" s="80"/>
      <c r="BKF5" s="80"/>
      <c r="BKG5" s="80"/>
      <c r="BKH5" s="80"/>
      <c r="BKI5" s="80"/>
      <c r="BKJ5" s="80"/>
      <c r="BKK5" s="80"/>
      <c r="BKL5" s="80"/>
      <c r="BKM5" s="80"/>
      <c r="BKN5" s="80"/>
      <c r="BKO5" s="80"/>
      <c r="BKP5" s="80"/>
      <c r="BKQ5" s="80"/>
      <c r="BKR5" s="80"/>
      <c r="BKS5" s="80"/>
      <c r="BKT5" s="80"/>
      <c r="BKU5" s="80"/>
      <c r="BKV5" s="80"/>
      <c r="BKW5" s="80"/>
      <c r="BKX5" s="80"/>
      <c r="BKY5" s="80"/>
      <c r="BKZ5" s="80"/>
      <c r="BLA5" s="80"/>
      <c r="BLB5" s="80"/>
      <c r="BLC5" s="80"/>
      <c r="BLD5" s="80"/>
      <c r="BLE5" s="80"/>
      <c r="BLF5" s="80"/>
      <c r="BLG5" s="80"/>
      <c r="BLH5" s="80"/>
      <c r="BLI5" s="80"/>
      <c r="BLJ5" s="80"/>
      <c r="BLK5" s="80"/>
      <c r="BLL5" s="80"/>
      <c r="BLM5" s="80"/>
      <c r="BLN5" s="80"/>
      <c r="BLO5" s="80"/>
      <c r="BLP5" s="80"/>
      <c r="BLQ5" s="80"/>
      <c r="BLR5" s="80"/>
      <c r="BLS5" s="80"/>
      <c r="BLT5" s="80"/>
      <c r="BLU5" s="80"/>
      <c r="BLV5" s="80"/>
      <c r="BLW5" s="80"/>
      <c r="BLX5" s="80"/>
      <c r="BLY5" s="80"/>
      <c r="BLZ5" s="80"/>
      <c r="BMA5" s="80"/>
      <c r="BMB5" s="80"/>
      <c r="BMC5" s="80"/>
      <c r="BMD5" s="80"/>
      <c r="BME5" s="80"/>
      <c r="BMF5" s="80"/>
      <c r="BMG5" s="80"/>
      <c r="BMH5" s="80"/>
      <c r="BMI5" s="80"/>
      <c r="BMJ5" s="80"/>
      <c r="BMK5" s="80"/>
      <c r="BML5" s="80"/>
      <c r="BMM5" s="80"/>
      <c r="BMN5" s="80"/>
      <c r="BMO5" s="80"/>
      <c r="BMP5" s="80"/>
      <c r="BMQ5" s="80"/>
      <c r="BMR5" s="80"/>
      <c r="BMS5" s="80"/>
      <c r="BMT5" s="80"/>
      <c r="BMU5" s="80"/>
      <c r="BMV5" s="80"/>
      <c r="BMW5" s="80"/>
      <c r="BMX5" s="80"/>
      <c r="BMY5" s="80"/>
      <c r="BMZ5" s="80"/>
      <c r="BNA5" s="80"/>
      <c r="BNB5" s="80"/>
      <c r="BNC5" s="80"/>
      <c r="BND5" s="80"/>
      <c r="BNE5" s="80"/>
      <c r="BNF5" s="80"/>
      <c r="BNG5" s="80"/>
      <c r="BNH5" s="80"/>
      <c r="BNI5" s="80"/>
      <c r="BNJ5" s="80"/>
      <c r="BNK5" s="80"/>
      <c r="BNL5" s="80"/>
      <c r="BNM5" s="80"/>
      <c r="BNN5" s="80"/>
      <c r="BNO5" s="80"/>
      <c r="BNP5" s="80"/>
      <c r="BNQ5" s="80"/>
      <c r="BNR5" s="80"/>
      <c r="BNS5" s="80"/>
      <c r="BNT5" s="80"/>
      <c r="BNU5" s="80"/>
      <c r="BNV5" s="80"/>
      <c r="BNW5" s="80"/>
      <c r="BNX5" s="80"/>
      <c r="BNY5" s="80"/>
      <c r="BNZ5" s="80"/>
      <c r="BOA5" s="80"/>
      <c r="BOB5" s="80"/>
      <c r="BOC5" s="80"/>
      <c r="BOD5" s="80"/>
      <c r="BOE5" s="80"/>
      <c r="BOF5" s="80"/>
      <c r="BOG5" s="80"/>
      <c r="BOH5" s="80"/>
      <c r="BOI5" s="80"/>
      <c r="BOJ5" s="80"/>
      <c r="BOK5" s="80"/>
      <c r="BOL5" s="80"/>
      <c r="BOM5" s="80"/>
      <c r="BON5" s="80"/>
      <c r="BOO5" s="80"/>
      <c r="BOP5" s="80"/>
      <c r="BOQ5" s="80"/>
      <c r="BOR5" s="80"/>
      <c r="BOS5" s="80"/>
      <c r="BOT5" s="80"/>
      <c r="BOU5" s="80"/>
      <c r="BOV5" s="80"/>
      <c r="BOW5" s="80"/>
      <c r="BOX5" s="80"/>
      <c r="BOY5" s="80"/>
      <c r="BOZ5" s="80"/>
      <c r="BPA5" s="80"/>
      <c r="BPB5" s="80"/>
      <c r="BPC5" s="80"/>
      <c r="BPD5" s="80"/>
      <c r="BPE5" s="80"/>
      <c r="BPF5" s="80"/>
      <c r="BPG5" s="80"/>
      <c r="BPH5" s="80"/>
      <c r="BPI5" s="80"/>
      <c r="BPJ5" s="80"/>
      <c r="BPK5" s="80"/>
      <c r="BPL5" s="80"/>
      <c r="BPM5" s="80"/>
      <c r="BPN5" s="80"/>
      <c r="BPO5" s="80"/>
      <c r="BPP5" s="80"/>
      <c r="BPQ5" s="80"/>
      <c r="BPR5" s="80"/>
      <c r="BPS5" s="80"/>
      <c r="BPT5" s="80"/>
      <c r="BPU5" s="80"/>
      <c r="BPV5" s="80"/>
      <c r="BPW5" s="80"/>
      <c r="BPX5" s="80"/>
      <c r="BPY5" s="80"/>
      <c r="BPZ5" s="80"/>
      <c r="BQA5" s="80"/>
      <c r="BQB5" s="80"/>
      <c r="BQC5" s="80"/>
      <c r="BQD5" s="80"/>
      <c r="BQE5" s="80"/>
      <c r="BQF5" s="80"/>
      <c r="BQG5" s="80"/>
      <c r="BQH5" s="80"/>
      <c r="BQI5" s="80"/>
      <c r="BQJ5" s="80"/>
      <c r="BQK5" s="80"/>
      <c r="BQL5" s="80"/>
      <c r="BQM5" s="80"/>
      <c r="BQN5" s="80"/>
      <c r="BQO5" s="80"/>
      <c r="BQP5" s="80"/>
      <c r="BQQ5" s="80"/>
      <c r="BQR5" s="80"/>
      <c r="BQS5" s="80"/>
      <c r="BQT5" s="80"/>
      <c r="BQU5" s="80"/>
      <c r="BQV5" s="80"/>
      <c r="BQW5" s="80"/>
      <c r="BQX5" s="80"/>
      <c r="BQY5" s="80"/>
      <c r="BQZ5" s="80"/>
      <c r="BRA5" s="80"/>
      <c r="BRB5" s="80"/>
      <c r="BRC5" s="80"/>
      <c r="BRD5" s="80"/>
      <c r="BRE5" s="80"/>
      <c r="BRF5" s="80"/>
      <c r="BRG5" s="80"/>
      <c r="BRH5" s="80"/>
      <c r="BRI5" s="80"/>
      <c r="BRJ5" s="80"/>
      <c r="BRK5" s="80"/>
      <c r="BRL5" s="80"/>
      <c r="BRM5" s="80"/>
      <c r="BRN5" s="80"/>
      <c r="BRO5" s="80"/>
      <c r="BRP5" s="80"/>
      <c r="BRQ5" s="80"/>
      <c r="BRR5" s="80"/>
      <c r="BRS5" s="80"/>
      <c r="BRT5" s="80"/>
      <c r="BRU5" s="80"/>
      <c r="BRV5" s="80"/>
      <c r="BRW5" s="80"/>
      <c r="BRX5" s="80"/>
      <c r="BRY5" s="80"/>
      <c r="BRZ5" s="80"/>
      <c r="BSA5" s="80"/>
      <c r="BSB5" s="80"/>
      <c r="BSC5" s="80"/>
      <c r="BSD5" s="80"/>
      <c r="BSE5" s="80"/>
      <c r="BSF5" s="80"/>
      <c r="BSG5" s="80"/>
      <c r="BSH5" s="80"/>
      <c r="BSI5" s="80"/>
      <c r="BSJ5" s="80"/>
      <c r="BSK5" s="80"/>
      <c r="BSL5" s="80"/>
      <c r="BSM5" s="80"/>
      <c r="BSN5" s="80"/>
      <c r="BSO5" s="80"/>
      <c r="BSP5" s="80"/>
      <c r="BSQ5" s="80"/>
      <c r="BSR5" s="80"/>
      <c r="BSS5" s="80"/>
      <c r="BST5" s="80"/>
      <c r="BSU5" s="80"/>
      <c r="BSV5" s="80"/>
      <c r="BSW5" s="80"/>
      <c r="BSX5" s="80"/>
      <c r="BSY5" s="80"/>
      <c r="BSZ5" s="80"/>
      <c r="BTA5" s="80"/>
      <c r="BTB5" s="80"/>
      <c r="BTC5" s="80"/>
      <c r="BTD5" s="80"/>
      <c r="BTE5" s="80"/>
      <c r="BTF5" s="80"/>
      <c r="BTG5" s="80"/>
      <c r="BTH5" s="80"/>
      <c r="BTI5" s="80"/>
      <c r="BTJ5" s="80"/>
      <c r="BTK5" s="80"/>
      <c r="BTL5" s="80"/>
      <c r="BTM5" s="80"/>
      <c r="BTN5" s="80"/>
      <c r="BTO5" s="80"/>
      <c r="BTP5" s="80"/>
      <c r="BTQ5" s="80"/>
      <c r="BTR5" s="80"/>
      <c r="BTS5" s="80"/>
      <c r="BTT5" s="80"/>
      <c r="BTU5" s="80"/>
      <c r="BTV5" s="80"/>
      <c r="BTW5" s="80"/>
      <c r="BTX5" s="80"/>
      <c r="BTY5" s="80"/>
      <c r="BTZ5" s="80"/>
      <c r="BUA5" s="80"/>
      <c r="BUB5" s="80"/>
      <c r="BUC5" s="80"/>
      <c r="BUD5" s="80"/>
      <c r="BUE5" s="80"/>
      <c r="BUF5" s="80"/>
      <c r="BUG5" s="80"/>
      <c r="BUH5" s="80"/>
      <c r="BUI5" s="80"/>
      <c r="BUJ5" s="80"/>
      <c r="BUK5" s="80"/>
      <c r="BUL5" s="80"/>
      <c r="BUM5" s="80"/>
      <c r="BUN5" s="80"/>
      <c r="BUO5" s="80"/>
      <c r="BUP5" s="80"/>
      <c r="BUQ5" s="80"/>
      <c r="BUR5" s="80"/>
      <c r="BUS5" s="80"/>
      <c r="BUT5" s="80"/>
      <c r="BUU5" s="80"/>
      <c r="BUV5" s="80"/>
      <c r="BUW5" s="80"/>
      <c r="BUX5" s="80"/>
      <c r="BUY5" s="80"/>
      <c r="BUZ5" s="80"/>
      <c r="BVA5" s="80"/>
      <c r="BVB5" s="80"/>
      <c r="BVC5" s="80"/>
      <c r="BVD5" s="80"/>
      <c r="BVE5" s="80"/>
      <c r="BVF5" s="80"/>
      <c r="BVG5" s="80"/>
      <c r="BVH5" s="80"/>
      <c r="BVI5" s="80"/>
      <c r="BVJ5" s="80"/>
      <c r="BVK5" s="80"/>
      <c r="BVL5" s="80"/>
      <c r="BVM5" s="80"/>
      <c r="BVN5" s="80"/>
      <c r="BVO5" s="80"/>
      <c r="BVP5" s="80"/>
      <c r="BVQ5" s="80"/>
      <c r="BVR5" s="80"/>
      <c r="BVS5" s="80"/>
      <c r="BVT5" s="80"/>
      <c r="BVU5" s="80"/>
      <c r="BVV5" s="80"/>
      <c r="BVW5" s="80"/>
      <c r="BVX5" s="80"/>
      <c r="BVY5" s="80"/>
      <c r="BVZ5" s="80"/>
      <c r="BWA5" s="80"/>
      <c r="BWB5" s="80"/>
      <c r="BWC5" s="80"/>
      <c r="BWD5" s="80"/>
      <c r="BWE5" s="80"/>
      <c r="BWF5" s="80"/>
      <c r="BWG5" s="80"/>
      <c r="BWH5" s="80"/>
      <c r="BWI5" s="80"/>
      <c r="BWJ5" s="80"/>
      <c r="BWK5" s="80"/>
      <c r="BWL5" s="80"/>
      <c r="BWM5" s="80"/>
      <c r="BWN5" s="80"/>
      <c r="BWO5" s="80"/>
      <c r="BWP5" s="80"/>
      <c r="BWQ5" s="80"/>
      <c r="BWR5" s="80"/>
      <c r="BWS5" s="80"/>
      <c r="BWT5" s="80"/>
      <c r="BWU5" s="80"/>
      <c r="BWV5" s="80"/>
      <c r="BWW5" s="80"/>
      <c r="BWX5" s="80"/>
      <c r="BWY5" s="80"/>
      <c r="BWZ5" s="80"/>
      <c r="BXA5" s="80"/>
      <c r="BXB5" s="80"/>
      <c r="BXC5" s="80"/>
      <c r="BXD5" s="80"/>
      <c r="BXE5" s="80"/>
      <c r="BXF5" s="80"/>
      <c r="BXG5" s="80"/>
      <c r="BXH5" s="80"/>
      <c r="BXI5" s="80"/>
      <c r="BXJ5" s="80"/>
      <c r="BXK5" s="80"/>
      <c r="BXL5" s="80"/>
      <c r="BXM5" s="80"/>
      <c r="BXN5" s="80"/>
      <c r="BXO5" s="80"/>
      <c r="BXP5" s="80"/>
      <c r="BXQ5" s="80"/>
      <c r="BXR5" s="80"/>
      <c r="BXS5" s="80"/>
      <c r="BXT5" s="80"/>
      <c r="BXU5" s="80"/>
      <c r="BXV5" s="80"/>
      <c r="BXW5" s="80"/>
      <c r="BXX5" s="80"/>
      <c r="BXY5" s="80"/>
      <c r="BXZ5" s="80"/>
      <c r="BYA5" s="80"/>
      <c r="BYB5" s="80"/>
      <c r="BYC5" s="80"/>
      <c r="BYD5" s="80"/>
      <c r="BYE5" s="80"/>
      <c r="BYF5" s="80"/>
      <c r="BYG5" s="80"/>
      <c r="BYH5" s="80"/>
      <c r="BYI5" s="80"/>
      <c r="BYJ5" s="80"/>
      <c r="BYK5" s="80"/>
      <c r="BYL5" s="80"/>
      <c r="BYM5" s="80"/>
      <c r="BYN5" s="80"/>
      <c r="BYO5" s="80"/>
      <c r="BYP5" s="80"/>
      <c r="BYQ5" s="80"/>
      <c r="BYR5" s="80"/>
      <c r="BYS5" s="80"/>
      <c r="BYT5" s="80"/>
      <c r="BYU5" s="80"/>
      <c r="BYV5" s="80"/>
      <c r="BYW5" s="80"/>
      <c r="BYX5" s="80"/>
      <c r="BYY5" s="80"/>
      <c r="BYZ5" s="80"/>
      <c r="BZA5" s="80"/>
      <c r="BZB5" s="80"/>
      <c r="BZC5" s="80"/>
      <c r="BZD5" s="80"/>
      <c r="BZE5" s="80"/>
      <c r="BZF5" s="80"/>
      <c r="BZG5" s="80"/>
      <c r="BZH5" s="80"/>
      <c r="BZI5" s="80"/>
      <c r="BZJ5" s="80"/>
      <c r="BZK5" s="80"/>
      <c r="BZL5" s="80"/>
      <c r="BZM5" s="80"/>
      <c r="BZN5" s="80"/>
      <c r="BZO5" s="80"/>
      <c r="BZP5" s="80"/>
      <c r="BZQ5" s="80"/>
      <c r="BZR5" s="80"/>
      <c r="BZS5" s="80"/>
      <c r="BZT5" s="80"/>
      <c r="BZU5" s="80"/>
      <c r="BZV5" s="80"/>
      <c r="BZW5" s="80"/>
      <c r="BZX5" s="80"/>
      <c r="BZY5" s="80"/>
      <c r="BZZ5" s="80"/>
      <c r="CAA5" s="80"/>
      <c r="CAB5" s="80"/>
      <c r="CAC5" s="80"/>
      <c r="CAD5" s="80"/>
      <c r="CAE5" s="80"/>
      <c r="CAF5" s="80"/>
      <c r="CAG5" s="80"/>
      <c r="CAH5" s="80"/>
      <c r="CAI5" s="80"/>
      <c r="CAJ5" s="80"/>
      <c r="CAK5" s="80"/>
      <c r="CAL5" s="80"/>
      <c r="CAM5" s="80"/>
      <c r="CAN5" s="80"/>
      <c r="CAO5" s="80"/>
      <c r="CAP5" s="80"/>
      <c r="CAQ5" s="80"/>
      <c r="CAR5" s="80"/>
      <c r="CAS5" s="80"/>
      <c r="CAT5" s="80"/>
      <c r="CAU5" s="80"/>
      <c r="CAV5" s="80"/>
      <c r="CAW5" s="80"/>
      <c r="CAX5" s="80"/>
      <c r="CAY5" s="80"/>
      <c r="CAZ5" s="80"/>
      <c r="CBA5" s="80"/>
      <c r="CBB5" s="80"/>
      <c r="CBC5" s="80"/>
      <c r="CBD5" s="80"/>
      <c r="CBE5" s="80"/>
      <c r="CBF5" s="80"/>
      <c r="CBG5" s="80"/>
      <c r="CBH5" s="80"/>
      <c r="CBI5" s="80"/>
      <c r="CBJ5" s="80"/>
      <c r="CBK5" s="80"/>
      <c r="CBL5" s="80"/>
      <c r="CBM5" s="80"/>
      <c r="CBN5" s="80"/>
      <c r="CBO5" s="80"/>
      <c r="CBP5" s="80"/>
      <c r="CBQ5" s="80"/>
      <c r="CBR5" s="80"/>
      <c r="CBS5" s="80"/>
      <c r="CBT5" s="80"/>
      <c r="CBU5" s="80"/>
      <c r="CBV5" s="80"/>
      <c r="CBW5" s="80"/>
      <c r="CBX5" s="80"/>
      <c r="CBY5" s="80"/>
      <c r="CBZ5" s="80"/>
      <c r="CCA5" s="80"/>
      <c r="CCB5" s="80"/>
      <c r="CCC5" s="80"/>
      <c r="CCD5" s="80"/>
      <c r="CCE5" s="80"/>
      <c r="CCF5" s="80"/>
      <c r="CCG5" s="80"/>
      <c r="CCH5" s="80"/>
      <c r="CCI5" s="80"/>
      <c r="CCJ5" s="80"/>
      <c r="CCK5" s="80"/>
      <c r="CCL5" s="80"/>
      <c r="CCM5" s="80"/>
      <c r="CCN5" s="80"/>
      <c r="CCO5" s="80"/>
      <c r="CCP5" s="80"/>
      <c r="CCQ5" s="80"/>
      <c r="CCR5" s="80"/>
      <c r="CCS5" s="80"/>
      <c r="CCT5" s="80"/>
      <c r="CCU5" s="80"/>
      <c r="CCV5" s="80"/>
      <c r="CCW5" s="80"/>
      <c r="CCX5" s="80"/>
      <c r="CCY5" s="80"/>
      <c r="CCZ5" s="80"/>
      <c r="CDA5" s="80"/>
      <c r="CDB5" s="80"/>
      <c r="CDC5" s="80"/>
      <c r="CDD5" s="80"/>
      <c r="CDE5" s="80"/>
      <c r="CDF5" s="80"/>
      <c r="CDG5" s="80"/>
      <c r="CDH5" s="80"/>
      <c r="CDI5" s="80"/>
      <c r="CDJ5" s="80"/>
      <c r="CDK5" s="80"/>
      <c r="CDL5" s="80"/>
      <c r="CDM5" s="80"/>
      <c r="CDN5" s="80"/>
      <c r="CDO5" s="80"/>
      <c r="CDP5" s="80"/>
      <c r="CDQ5" s="80"/>
      <c r="CDR5" s="80"/>
      <c r="CDS5" s="80"/>
      <c r="CDT5" s="80"/>
      <c r="CDU5" s="80"/>
      <c r="CDV5" s="80"/>
      <c r="CDW5" s="80"/>
      <c r="CDX5" s="80"/>
      <c r="CDY5" s="80"/>
      <c r="CDZ5" s="80"/>
      <c r="CEA5" s="80"/>
      <c r="CEB5" s="80"/>
      <c r="CEC5" s="80"/>
      <c r="CED5" s="80"/>
      <c r="CEE5" s="80"/>
      <c r="CEF5" s="80"/>
      <c r="CEG5" s="80"/>
      <c r="CEH5" s="80"/>
      <c r="CEI5" s="80"/>
      <c r="CEJ5" s="80"/>
      <c r="CEK5" s="80"/>
      <c r="CEL5" s="80"/>
      <c r="CEM5" s="80"/>
      <c r="CEN5" s="80"/>
      <c r="CEO5" s="80"/>
      <c r="CEP5" s="80"/>
      <c r="CEQ5" s="80"/>
      <c r="CER5" s="80"/>
      <c r="CES5" s="80"/>
      <c r="CET5" s="80"/>
      <c r="CEU5" s="80"/>
      <c r="CEV5" s="80"/>
      <c r="CEW5" s="80"/>
      <c r="CEX5" s="80"/>
      <c r="CEY5" s="80"/>
      <c r="CEZ5" s="80"/>
      <c r="CFA5" s="80"/>
      <c r="CFB5" s="80"/>
      <c r="CFC5" s="80"/>
      <c r="CFD5" s="80"/>
      <c r="CFE5" s="80"/>
      <c r="CFF5" s="80"/>
      <c r="CFG5" s="80"/>
      <c r="CFH5" s="80"/>
      <c r="CFI5" s="80"/>
      <c r="CFJ5" s="80"/>
      <c r="CFK5" s="80"/>
      <c r="CFL5" s="80"/>
      <c r="CFM5" s="80"/>
      <c r="CFN5" s="80"/>
      <c r="CFO5" s="80"/>
      <c r="CFP5" s="80"/>
      <c r="CFQ5" s="80"/>
      <c r="CFR5" s="80"/>
      <c r="CFS5" s="80"/>
      <c r="CFT5" s="80"/>
      <c r="CFU5" s="80"/>
      <c r="CFV5" s="80"/>
      <c r="CFW5" s="80"/>
      <c r="CFX5" s="80"/>
      <c r="CFY5" s="80"/>
      <c r="CFZ5" s="80"/>
      <c r="CGA5" s="80"/>
      <c r="CGB5" s="80"/>
      <c r="CGC5" s="80"/>
      <c r="CGD5" s="80"/>
      <c r="CGE5" s="80"/>
      <c r="CGF5" s="80"/>
      <c r="CGG5" s="80"/>
      <c r="CGH5" s="80"/>
      <c r="CGI5" s="80"/>
      <c r="CGJ5" s="80"/>
      <c r="CGK5" s="80"/>
      <c r="CGL5" s="80"/>
      <c r="CGM5" s="80"/>
      <c r="CGN5" s="80"/>
      <c r="CGO5" s="80"/>
      <c r="CGP5" s="80"/>
      <c r="CGQ5" s="80"/>
      <c r="CGR5" s="80"/>
      <c r="CGS5" s="80"/>
      <c r="CGT5" s="80"/>
      <c r="CGU5" s="80"/>
      <c r="CGV5" s="80"/>
      <c r="CGW5" s="80"/>
      <c r="CGX5" s="80"/>
      <c r="CGY5" s="80"/>
      <c r="CGZ5" s="80"/>
      <c r="CHA5" s="80"/>
      <c r="CHB5" s="80"/>
      <c r="CHC5" s="80"/>
      <c r="CHD5" s="80"/>
      <c r="CHE5" s="80"/>
      <c r="CHF5" s="80"/>
      <c r="CHG5" s="80"/>
      <c r="CHH5" s="80"/>
      <c r="CHI5" s="80"/>
      <c r="CHJ5" s="80"/>
      <c r="CHK5" s="80"/>
      <c r="CHL5" s="80"/>
      <c r="CHM5" s="80"/>
      <c r="CHN5" s="80"/>
      <c r="CHO5" s="80"/>
      <c r="CHP5" s="80"/>
      <c r="CHQ5" s="80"/>
      <c r="CHR5" s="80"/>
      <c r="CHS5" s="80"/>
      <c r="CHT5" s="80"/>
      <c r="CHU5" s="80"/>
      <c r="CHV5" s="80"/>
      <c r="CHW5" s="80"/>
      <c r="CHX5" s="80"/>
      <c r="CHY5" s="80"/>
      <c r="CHZ5" s="80"/>
      <c r="CIA5" s="80"/>
      <c r="CIB5" s="80"/>
      <c r="CIC5" s="80"/>
      <c r="CID5" s="80"/>
      <c r="CIE5" s="80"/>
      <c r="CIF5" s="80"/>
      <c r="CIG5" s="80"/>
      <c r="CIH5" s="80"/>
      <c r="CII5" s="80"/>
      <c r="CIJ5" s="80"/>
      <c r="CIK5" s="80"/>
      <c r="CIL5" s="80"/>
      <c r="CIM5" s="80"/>
      <c r="CIN5" s="80"/>
      <c r="CIO5" s="80"/>
      <c r="CIP5" s="80"/>
      <c r="CIQ5" s="80"/>
      <c r="CIR5" s="80"/>
      <c r="CIS5" s="80"/>
      <c r="CIT5" s="80"/>
      <c r="CIU5" s="80"/>
      <c r="CIV5" s="80"/>
      <c r="CIW5" s="80"/>
      <c r="CIX5" s="80"/>
      <c r="CIY5" s="80"/>
      <c r="CIZ5" s="80"/>
      <c r="CJA5" s="80"/>
      <c r="CJB5" s="80"/>
      <c r="CJC5" s="80"/>
      <c r="CJD5" s="80"/>
      <c r="CJE5" s="80"/>
      <c r="CJF5" s="80"/>
      <c r="CJG5" s="80"/>
      <c r="CJH5" s="80"/>
      <c r="CJI5" s="80"/>
      <c r="CJJ5" s="80"/>
      <c r="CJK5" s="80"/>
      <c r="CJL5" s="80"/>
      <c r="CJM5" s="80"/>
      <c r="CJN5" s="80"/>
      <c r="CJO5" s="80"/>
      <c r="CJP5" s="80"/>
      <c r="CJQ5" s="80"/>
      <c r="CJR5" s="80"/>
      <c r="CJS5" s="80"/>
      <c r="CJT5" s="80"/>
      <c r="CJU5" s="80"/>
      <c r="CJV5" s="80"/>
      <c r="CJW5" s="80"/>
      <c r="CJX5" s="80"/>
      <c r="CJY5" s="80"/>
      <c r="CJZ5" s="80"/>
      <c r="CKA5" s="80"/>
      <c r="CKB5" s="80"/>
      <c r="CKC5" s="80"/>
      <c r="CKD5" s="80"/>
      <c r="CKE5" s="80"/>
      <c r="CKF5" s="80"/>
      <c r="CKG5" s="80"/>
      <c r="CKH5" s="80"/>
      <c r="CKI5" s="80"/>
      <c r="CKJ5" s="80"/>
      <c r="CKK5" s="80"/>
      <c r="CKL5" s="80"/>
      <c r="CKM5" s="80"/>
      <c r="CKN5" s="80"/>
      <c r="CKO5" s="80"/>
      <c r="CKP5" s="80"/>
      <c r="CKQ5" s="80"/>
      <c r="CKR5" s="80"/>
      <c r="CKS5" s="80"/>
      <c r="CKT5" s="80"/>
      <c r="CKU5" s="80"/>
      <c r="CKV5" s="80"/>
      <c r="CKW5" s="80"/>
      <c r="CKX5" s="80"/>
      <c r="CKY5" s="80"/>
      <c r="CKZ5" s="80"/>
      <c r="CLA5" s="80"/>
      <c r="CLB5" s="80"/>
      <c r="CLC5" s="80"/>
      <c r="CLD5" s="80"/>
      <c r="CLE5" s="80"/>
      <c r="CLF5" s="80"/>
      <c r="CLG5" s="80"/>
      <c r="CLH5" s="80"/>
      <c r="CLI5" s="80"/>
      <c r="CLJ5" s="80"/>
      <c r="CLK5" s="80"/>
      <c r="CLL5" s="80"/>
      <c r="CLM5" s="80"/>
      <c r="CLN5" s="80"/>
      <c r="CLO5" s="80"/>
      <c r="CLP5" s="80"/>
      <c r="CLQ5" s="80"/>
      <c r="CLR5" s="80"/>
      <c r="CLS5" s="80"/>
      <c r="CLT5" s="80"/>
      <c r="CLU5" s="80"/>
      <c r="CLV5" s="80"/>
      <c r="CLW5" s="80"/>
      <c r="CLX5" s="80"/>
      <c r="CLY5" s="80"/>
      <c r="CLZ5" s="80"/>
      <c r="CMA5" s="80"/>
      <c r="CMB5" s="80"/>
      <c r="CMC5" s="80"/>
      <c r="CMD5" s="80"/>
      <c r="CME5" s="80"/>
      <c r="CMF5" s="80"/>
      <c r="CMG5" s="80"/>
      <c r="CMH5" s="80"/>
      <c r="CMI5" s="80"/>
      <c r="CMJ5" s="80"/>
      <c r="CMK5" s="80"/>
      <c r="CML5" s="80"/>
      <c r="CMM5" s="80"/>
      <c r="CMN5" s="80"/>
      <c r="CMO5" s="80"/>
      <c r="CMP5" s="80"/>
      <c r="CMQ5" s="80"/>
      <c r="CMR5" s="80"/>
      <c r="CMS5" s="80"/>
      <c r="CMT5" s="80"/>
      <c r="CMU5" s="80"/>
      <c r="CMV5" s="80"/>
      <c r="CMW5" s="80"/>
      <c r="CMX5" s="80"/>
      <c r="CMY5" s="80"/>
      <c r="CMZ5" s="80"/>
      <c r="CNA5" s="80"/>
      <c r="CNB5" s="80"/>
      <c r="CNC5" s="80"/>
      <c r="CND5" s="80"/>
      <c r="CNE5" s="80"/>
      <c r="CNF5" s="80"/>
      <c r="CNG5" s="80"/>
      <c r="CNH5" s="80"/>
      <c r="CNI5" s="80"/>
      <c r="CNJ5" s="80"/>
      <c r="CNK5" s="80"/>
      <c r="CNL5" s="80"/>
      <c r="CNM5" s="80"/>
      <c r="CNN5" s="80"/>
      <c r="CNO5" s="80"/>
      <c r="CNP5" s="80"/>
      <c r="CNQ5" s="80"/>
      <c r="CNR5" s="80"/>
      <c r="CNS5" s="80"/>
      <c r="CNT5" s="80"/>
      <c r="CNU5" s="80"/>
      <c r="CNV5" s="80"/>
      <c r="CNW5" s="80"/>
      <c r="CNX5" s="80"/>
      <c r="CNY5" s="80"/>
      <c r="CNZ5" s="80"/>
      <c r="COA5" s="80"/>
      <c r="COB5" s="80"/>
      <c r="COC5" s="80"/>
      <c r="COD5" s="80"/>
      <c r="COE5" s="80"/>
      <c r="COF5" s="80"/>
      <c r="COG5" s="80"/>
      <c r="COH5" s="80"/>
      <c r="COI5" s="80"/>
      <c r="COJ5" s="80"/>
      <c r="COK5" s="80"/>
      <c r="COL5" s="80"/>
      <c r="COM5" s="80"/>
      <c r="CON5" s="80"/>
      <c r="COO5" s="80"/>
      <c r="COP5" s="80"/>
      <c r="COQ5" s="80"/>
      <c r="COR5" s="80"/>
      <c r="COS5" s="80"/>
      <c r="COT5" s="80"/>
      <c r="COU5" s="80"/>
      <c r="COV5" s="80"/>
      <c r="COW5" s="80"/>
      <c r="COX5" s="80"/>
      <c r="COY5" s="80"/>
      <c r="COZ5" s="80"/>
      <c r="CPA5" s="80"/>
      <c r="CPB5" s="80"/>
      <c r="CPC5" s="80"/>
      <c r="CPD5" s="80"/>
      <c r="CPE5" s="80"/>
      <c r="CPF5" s="80"/>
      <c r="CPG5" s="80"/>
      <c r="CPH5" s="80"/>
      <c r="CPI5" s="80"/>
      <c r="CPJ5" s="80"/>
      <c r="CPK5" s="80"/>
      <c r="CPL5" s="80"/>
      <c r="CPM5" s="80"/>
      <c r="CPN5" s="80"/>
      <c r="CPO5" s="80"/>
      <c r="CPP5" s="80"/>
      <c r="CPQ5" s="80"/>
      <c r="CPR5" s="80"/>
      <c r="CPS5" s="80"/>
      <c r="CPT5" s="80"/>
      <c r="CPU5" s="80"/>
      <c r="CPV5" s="80"/>
      <c r="CPW5" s="80"/>
      <c r="CPX5" s="80"/>
      <c r="CPY5" s="80"/>
      <c r="CPZ5" s="80"/>
      <c r="CQA5" s="80"/>
      <c r="CQB5" s="80"/>
      <c r="CQC5" s="80"/>
      <c r="CQD5" s="80"/>
      <c r="CQE5" s="80"/>
      <c r="CQF5" s="80"/>
      <c r="CQG5" s="80"/>
      <c r="CQH5" s="80"/>
      <c r="CQI5" s="80"/>
      <c r="CQJ5" s="80"/>
      <c r="CQK5" s="80"/>
      <c r="CQL5" s="80"/>
      <c r="CQM5" s="80"/>
      <c r="CQN5" s="80"/>
      <c r="CQO5" s="80"/>
      <c r="CQP5" s="80"/>
      <c r="CQQ5" s="80"/>
      <c r="CQR5" s="80"/>
      <c r="CQS5" s="80"/>
      <c r="CQT5" s="80"/>
      <c r="CQU5" s="80"/>
      <c r="CQV5" s="80"/>
      <c r="CQW5" s="80"/>
      <c r="CQX5" s="80"/>
      <c r="CQY5" s="80"/>
      <c r="CQZ5" s="80"/>
      <c r="CRA5" s="80"/>
      <c r="CRB5" s="80"/>
      <c r="CRC5" s="80"/>
      <c r="CRD5" s="80"/>
      <c r="CRE5" s="80"/>
      <c r="CRF5" s="80"/>
      <c r="CRG5" s="80"/>
      <c r="CRH5" s="80"/>
      <c r="CRI5" s="80"/>
      <c r="CRJ5" s="80"/>
      <c r="CRK5" s="80"/>
      <c r="CRL5" s="80"/>
      <c r="CRM5" s="80"/>
      <c r="CRN5" s="80"/>
      <c r="CRO5" s="80"/>
      <c r="CRP5" s="80"/>
      <c r="CRQ5" s="80"/>
      <c r="CRR5" s="80"/>
      <c r="CRS5" s="80"/>
      <c r="CRT5" s="80"/>
      <c r="CRU5" s="80"/>
      <c r="CRV5" s="80"/>
      <c r="CRW5" s="80"/>
      <c r="CRX5" s="80"/>
      <c r="CRY5" s="80"/>
      <c r="CRZ5" s="80"/>
      <c r="CSA5" s="80"/>
      <c r="CSB5" s="80"/>
      <c r="CSC5" s="80"/>
      <c r="CSD5" s="80"/>
      <c r="CSE5" s="80"/>
      <c r="CSF5" s="80"/>
      <c r="CSG5" s="80"/>
      <c r="CSH5" s="80"/>
      <c r="CSI5" s="80"/>
      <c r="CSJ5" s="80"/>
      <c r="CSK5" s="80"/>
      <c r="CSL5" s="80"/>
      <c r="CSM5" s="80"/>
      <c r="CSN5" s="80"/>
      <c r="CSO5" s="80"/>
      <c r="CSP5" s="80"/>
      <c r="CSQ5" s="80"/>
      <c r="CSR5" s="80"/>
      <c r="CSS5" s="80"/>
      <c r="CST5" s="80"/>
      <c r="CSU5" s="80"/>
      <c r="CSV5" s="80"/>
      <c r="CSW5" s="80"/>
      <c r="CSX5" s="80"/>
      <c r="CSY5" s="80"/>
      <c r="CSZ5" s="80"/>
      <c r="CTA5" s="80"/>
      <c r="CTB5" s="80"/>
      <c r="CTC5" s="80"/>
      <c r="CTD5" s="80"/>
      <c r="CTE5" s="80"/>
      <c r="CTF5" s="80"/>
      <c r="CTG5" s="80"/>
      <c r="CTH5" s="80"/>
      <c r="CTI5" s="80"/>
      <c r="CTJ5" s="80"/>
      <c r="CTK5" s="80"/>
      <c r="CTL5" s="80"/>
      <c r="CTM5" s="80"/>
      <c r="CTN5" s="80"/>
      <c r="CTO5" s="80"/>
      <c r="CTP5" s="80"/>
      <c r="CTQ5" s="80"/>
      <c r="CTR5" s="80"/>
      <c r="CTS5" s="80"/>
      <c r="CTT5" s="80"/>
      <c r="CTU5" s="80"/>
      <c r="CTV5" s="80"/>
      <c r="CTW5" s="80"/>
      <c r="CTX5" s="80"/>
      <c r="CTY5" s="80"/>
      <c r="CTZ5" s="80"/>
      <c r="CUA5" s="80"/>
      <c r="CUB5" s="80"/>
      <c r="CUC5" s="80"/>
      <c r="CUD5" s="80"/>
      <c r="CUE5" s="80"/>
      <c r="CUF5" s="80"/>
      <c r="CUG5" s="80"/>
      <c r="CUH5" s="80"/>
      <c r="CUI5" s="80"/>
      <c r="CUJ5" s="80"/>
      <c r="CUK5" s="80"/>
      <c r="CUL5" s="80"/>
      <c r="CUM5" s="80"/>
      <c r="CUN5" s="80"/>
      <c r="CUO5" s="80"/>
      <c r="CUP5" s="80"/>
      <c r="CUQ5" s="80"/>
      <c r="CUR5" s="80"/>
      <c r="CUS5" s="80"/>
      <c r="CUT5" s="80"/>
      <c r="CUU5" s="80"/>
      <c r="CUV5" s="80"/>
      <c r="CUW5" s="80"/>
      <c r="CUX5" s="80"/>
      <c r="CUY5" s="80"/>
      <c r="CUZ5" s="80"/>
      <c r="CVA5" s="80"/>
      <c r="CVB5" s="80"/>
      <c r="CVC5" s="80"/>
      <c r="CVD5" s="80"/>
      <c r="CVE5" s="80"/>
      <c r="CVF5" s="80"/>
      <c r="CVG5" s="80"/>
      <c r="CVH5" s="80"/>
      <c r="CVI5" s="80"/>
      <c r="CVJ5" s="80"/>
      <c r="CVK5" s="80"/>
      <c r="CVL5" s="80"/>
      <c r="CVM5" s="80"/>
      <c r="CVN5" s="80"/>
      <c r="CVO5" s="80"/>
      <c r="CVP5" s="80"/>
      <c r="CVQ5" s="80"/>
      <c r="CVR5" s="80"/>
      <c r="CVS5" s="80"/>
      <c r="CVT5" s="80"/>
      <c r="CVU5" s="80"/>
      <c r="CVV5" s="80"/>
      <c r="CVW5" s="80"/>
      <c r="CVX5" s="80"/>
      <c r="CVY5" s="80"/>
      <c r="CVZ5" s="80"/>
      <c r="CWA5" s="80"/>
      <c r="CWB5" s="80"/>
      <c r="CWC5" s="80"/>
      <c r="CWD5" s="80"/>
      <c r="CWE5" s="80"/>
      <c r="CWF5" s="80"/>
      <c r="CWG5" s="80"/>
      <c r="CWH5" s="80"/>
      <c r="CWI5" s="80"/>
      <c r="CWJ5" s="80"/>
      <c r="CWK5" s="80"/>
      <c r="CWL5" s="80"/>
      <c r="CWM5" s="80"/>
      <c r="CWN5" s="80"/>
      <c r="CWO5" s="80"/>
      <c r="CWP5" s="80"/>
      <c r="CWQ5" s="80"/>
      <c r="CWR5" s="80"/>
      <c r="CWS5" s="80"/>
      <c r="CWT5" s="80"/>
      <c r="CWU5" s="80"/>
      <c r="CWV5" s="80"/>
      <c r="CWW5" s="80"/>
      <c r="CWX5" s="80"/>
      <c r="CWY5" s="80"/>
      <c r="CWZ5" s="80"/>
      <c r="CXA5" s="80"/>
      <c r="CXB5" s="80"/>
      <c r="CXC5" s="80"/>
      <c r="CXD5" s="80"/>
      <c r="CXE5" s="80"/>
      <c r="CXF5" s="80"/>
      <c r="CXG5" s="80"/>
      <c r="CXH5" s="80"/>
      <c r="CXI5" s="80"/>
      <c r="CXJ5" s="80"/>
      <c r="CXK5" s="80"/>
      <c r="CXL5" s="80"/>
      <c r="CXM5" s="80"/>
      <c r="CXN5" s="80"/>
      <c r="CXO5" s="80"/>
      <c r="CXP5" s="80"/>
      <c r="CXQ5" s="80"/>
      <c r="CXR5" s="80"/>
      <c r="CXS5" s="80"/>
      <c r="CXT5" s="80"/>
      <c r="CXU5" s="80"/>
      <c r="CXV5" s="80"/>
      <c r="CXW5" s="80"/>
      <c r="CXX5" s="80"/>
      <c r="CXY5" s="80"/>
      <c r="CXZ5" s="80"/>
      <c r="CYA5" s="80"/>
      <c r="CYB5" s="80"/>
      <c r="CYC5" s="80"/>
      <c r="CYD5" s="80"/>
      <c r="CYE5" s="80"/>
      <c r="CYF5" s="80"/>
      <c r="CYG5" s="80"/>
      <c r="CYH5" s="80"/>
      <c r="CYI5" s="80"/>
      <c r="CYJ5" s="80"/>
      <c r="CYK5" s="80"/>
      <c r="CYL5" s="80"/>
      <c r="CYM5" s="80"/>
      <c r="CYN5" s="80"/>
      <c r="CYO5" s="80"/>
      <c r="CYP5" s="80"/>
      <c r="CYQ5" s="80"/>
      <c r="CYR5" s="80"/>
      <c r="CYS5" s="80"/>
      <c r="CYT5" s="80"/>
      <c r="CYU5" s="80"/>
      <c r="CYV5" s="80"/>
      <c r="CYW5" s="80"/>
      <c r="CYX5" s="80"/>
      <c r="CYY5" s="80"/>
      <c r="CYZ5" s="80"/>
      <c r="CZA5" s="80"/>
      <c r="CZB5" s="80"/>
      <c r="CZC5" s="80"/>
      <c r="CZD5" s="80"/>
      <c r="CZE5" s="80"/>
      <c r="CZF5" s="80"/>
      <c r="CZG5" s="80"/>
      <c r="CZH5" s="80"/>
      <c r="CZI5" s="80"/>
      <c r="CZJ5" s="80"/>
      <c r="CZK5" s="80"/>
      <c r="CZL5" s="80"/>
      <c r="CZM5" s="80"/>
      <c r="CZN5" s="80"/>
      <c r="CZO5" s="80"/>
      <c r="CZP5" s="80"/>
      <c r="CZQ5" s="80"/>
      <c r="CZR5" s="80"/>
      <c r="CZS5" s="80"/>
      <c r="CZT5" s="80"/>
      <c r="CZU5" s="80"/>
      <c r="CZV5" s="80"/>
      <c r="CZW5" s="80"/>
      <c r="CZX5" s="80"/>
      <c r="CZY5" s="80"/>
      <c r="CZZ5" s="80"/>
      <c r="DAA5" s="80"/>
      <c r="DAB5" s="80"/>
      <c r="DAC5" s="80"/>
      <c r="DAD5" s="80"/>
      <c r="DAE5" s="80"/>
      <c r="DAF5" s="80"/>
      <c r="DAG5" s="80"/>
      <c r="DAH5" s="80"/>
      <c r="DAI5" s="80"/>
      <c r="DAJ5" s="80"/>
      <c r="DAK5" s="80"/>
      <c r="DAL5" s="80"/>
      <c r="DAM5" s="80"/>
      <c r="DAN5" s="80"/>
      <c r="DAO5" s="80"/>
      <c r="DAP5" s="80"/>
      <c r="DAQ5" s="80"/>
      <c r="DAR5" s="80"/>
      <c r="DAS5" s="80"/>
      <c r="DAT5" s="80"/>
      <c r="DAU5" s="80"/>
      <c r="DAV5" s="80"/>
      <c r="DAW5" s="80"/>
      <c r="DAX5" s="80"/>
      <c r="DAY5" s="80"/>
      <c r="DAZ5" s="80"/>
      <c r="DBA5" s="80"/>
      <c r="DBB5" s="80"/>
      <c r="DBC5" s="80"/>
      <c r="DBD5" s="80"/>
      <c r="DBE5" s="80"/>
      <c r="DBF5" s="80"/>
      <c r="DBG5" s="80"/>
      <c r="DBH5" s="80"/>
      <c r="DBI5" s="80"/>
      <c r="DBJ5" s="80"/>
      <c r="DBK5" s="80"/>
      <c r="DBL5" s="80"/>
      <c r="DBM5" s="80"/>
      <c r="DBN5" s="80"/>
      <c r="DBO5" s="80"/>
      <c r="DBP5" s="80"/>
      <c r="DBQ5" s="80"/>
      <c r="DBR5" s="80"/>
      <c r="DBS5" s="80"/>
      <c r="DBT5" s="80"/>
      <c r="DBU5" s="80"/>
      <c r="DBV5" s="80"/>
      <c r="DBW5" s="80"/>
      <c r="DBX5" s="80"/>
      <c r="DBY5" s="80"/>
      <c r="DBZ5" s="80"/>
      <c r="DCA5" s="80"/>
      <c r="DCB5" s="80"/>
      <c r="DCC5" s="80"/>
      <c r="DCD5" s="80"/>
      <c r="DCE5" s="80"/>
      <c r="DCF5" s="80"/>
      <c r="DCG5" s="80"/>
      <c r="DCH5" s="80"/>
      <c r="DCI5" s="80"/>
      <c r="DCJ5" s="80"/>
      <c r="DCK5" s="80"/>
      <c r="DCL5" s="80"/>
      <c r="DCM5" s="80"/>
      <c r="DCN5" s="80"/>
      <c r="DCO5" s="80"/>
      <c r="DCP5" s="80"/>
      <c r="DCQ5" s="80"/>
      <c r="DCR5" s="80"/>
      <c r="DCS5" s="80"/>
      <c r="DCT5" s="80"/>
      <c r="DCU5" s="80"/>
      <c r="DCV5" s="80"/>
      <c r="DCW5" s="80"/>
      <c r="DCX5" s="80"/>
      <c r="DCY5" s="80"/>
      <c r="DCZ5" s="80"/>
      <c r="DDA5" s="80"/>
      <c r="DDB5" s="80"/>
      <c r="DDC5" s="80"/>
      <c r="DDD5" s="80"/>
      <c r="DDE5" s="80"/>
      <c r="DDF5" s="80"/>
      <c r="DDG5" s="80"/>
      <c r="DDH5" s="80"/>
      <c r="DDI5" s="80"/>
      <c r="DDJ5" s="80"/>
      <c r="DDK5" s="80"/>
      <c r="DDL5" s="80"/>
      <c r="DDM5" s="80"/>
      <c r="DDN5" s="80"/>
      <c r="DDO5" s="80"/>
      <c r="DDP5" s="80"/>
      <c r="DDQ5" s="80"/>
      <c r="DDR5" s="80"/>
      <c r="DDS5" s="80"/>
      <c r="DDT5" s="80"/>
      <c r="DDU5" s="80"/>
      <c r="DDV5" s="80"/>
      <c r="DDW5" s="80"/>
      <c r="DDX5" s="80"/>
      <c r="DDY5" s="80"/>
      <c r="DDZ5" s="80"/>
      <c r="DEA5" s="80"/>
      <c r="DEB5" s="80"/>
      <c r="DEC5" s="80"/>
      <c r="DED5" s="80"/>
      <c r="DEE5" s="80"/>
      <c r="DEF5" s="80"/>
      <c r="DEG5" s="80"/>
      <c r="DEH5" s="80"/>
      <c r="DEI5" s="80"/>
      <c r="DEJ5" s="80"/>
      <c r="DEK5" s="80"/>
      <c r="DEL5" s="80"/>
      <c r="DEM5" s="80"/>
      <c r="DEN5" s="80"/>
      <c r="DEO5" s="80"/>
      <c r="DEP5" s="80"/>
      <c r="DEQ5" s="80"/>
      <c r="DER5" s="80"/>
      <c r="DES5" s="80"/>
      <c r="DET5" s="80"/>
      <c r="DEU5" s="80"/>
      <c r="DEV5" s="80"/>
      <c r="DEW5" s="80"/>
      <c r="DEX5" s="80"/>
      <c r="DEY5" s="80"/>
      <c r="DEZ5" s="80"/>
      <c r="DFA5" s="80"/>
      <c r="DFB5" s="80"/>
      <c r="DFC5" s="80"/>
      <c r="DFD5" s="80"/>
      <c r="DFE5" s="80"/>
      <c r="DFF5" s="80"/>
      <c r="DFG5" s="80"/>
      <c r="DFH5" s="80"/>
      <c r="DFI5" s="80"/>
      <c r="DFJ5" s="80"/>
      <c r="DFK5" s="80"/>
      <c r="DFL5" s="80"/>
      <c r="DFM5" s="80"/>
      <c r="DFN5" s="80"/>
      <c r="DFO5" s="80"/>
      <c r="DFP5" s="80"/>
      <c r="DFQ5" s="80"/>
      <c r="DFR5" s="80"/>
      <c r="DFS5" s="80"/>
      <c r="DFT5" s="80"/>
      <c r="DFU5" s="80"/>
      <c r="DFV5" s="80"/>
      <c r="DFW5" s="80"/>
      <c r="DFX5" s="80"/>
      <c r="DFY5" s="80"/>
      <c r="DFZ5" s="80"/>
      <c r="DGA5" s="80"/>
      <c r="DGB5" s="80"/>
      <c r="DGC5" s="80"/>
      <c r="DGD5" s="80"/>
      <c r="DGE5" s="80"/>
      <c r="DGF5" s="80"/>
      <c r="DGG5" s="80"/>
      <c r="DGH5" s="80"/>
      <c r="DGI5" s="80"/>
      <c r="DGJ5" s="80"/>
      <c r="DGK5" s="80"/>
      <c r="DGL5" s="80"/>
      <c r="DGM5" s="80"/>
      <c r="DGN5" s="80"/>
      <c r="DGO5" s="80"/>
      <c r="DGP5" s="80"/>
      <c r="DGQ5" s="80"/>
      <c r="DGR5" s="80"/>
      <c r="DGS5" s="80"/>
      <c r="DGT5" s="80"/>
      <c r="DGU5" s="80"/>
      <c r="DGV5" s="80"/>
      <c r="DGW5" s="80"/>
      <c r="DGX5" s="80"/>
      <c r="DGY5" s="80"/>
      <c r="DGZ5" s="80"/>
      <c r="DHA5" s="80"/>
      <c r="DHB5" s="80"/>
      <c r="DHC5" s="80"/>
      <c r="DHD5" s="80"/>
      <c r="DHE5" s="80"/>
      <c r="DHF5" s="80"/>
      <c r="DHG5" s="80"/>
      <c r="DHH5" s="80"/>
      <c r="DHI5" s="80"/>
      <c r="DHJ5" s="80"/>
      <c r="DHK5" s="80"/>
      <c r="DHL5" s="80"/>
      <c r="DHM5" s="80"/>
      <c r="DHN5" s="80"/>
      <c r="DHO5" s="80"/>
      <c r="DHP5" s="80"/>
      <c r="DHQ5" s="80"/>
      <c r="DHR5" s="80"/>
      <c r="DHS5" s="80"/>
      <c r="DHT5" s="80"/>
      <c r="DHU5" s="80"/>
      <c r="DHV5" s="80"/>
      <c r="DHW5" s="80"/>
      <c r="DHX5" s="80"/>
      <c r="DHY5" s="80"/>
      <c r="DHZ5" s="80"/>
      <c r="DIA5" s="80"/>
      <c r="DIB5" s="80"/>
      <c r="DIC5" s="80"/>
      <c r="DID5" s="80"/>
      <c r="DIE5" s="80"/>
      <c r="DIF5" s="80"/>
      <c r="DIG5" s="80"/>
      <c r="DIH5" s="80"/>
      <c r="DII5" s="80"/>
      <c r="DIJ5" s="80"/>
      <c r="DIK5" s="80"/>
      <c r="DIL5" s="80"/>
      <c r="DIM5" s="80"/>
      <c r="DIN5" s="80"/>
      <c r="DIO5" s="80"/>
      <c r="DIP5" s="80"/>
      <c r="DIQ5" s="80"/>
      <c r="DIR5" s="80"/>
      <c r="DIS5" s="80"/>
      <c r="DIT5" s="80"/>
      <c r="DIU5" s="80"/>
      <c r="DIV5" s="80"/>
      <c r="DIW5" s="80"/>
      <c r="DIX5" s="80"/>
      <c r="DIY5" s="80"/>
      <c r="DIZ5" s="80"/>
      <c r="DJA5" s="80"/>
      <c r="DJB5" s="80"/>
      <c r="DJC5" s="80"/>
      <c r="DJD5" s="80"/>
      <c r="DJE5" s="80"/>
      <c r="DJF5" s="80"/>
      <c r="DJG5" s="80"/>
      <c r="DJH5" s="80"/>
      <c r="DJI5" s="80"/>
      <c r="DJJ5" s="80"/>
      <c r="DJK5" s="80"/>
      <c r="DJL5" s="80"/>
      <c r="DJM5" s="80"/>
      <c r="DJN5" s="80"/>
      <c r="DJO5" s="80"/>
      <c r="DJP5" s="80"/>
      <c r="DJQ5" s="80"/>
      <c r="DJR5" s="80"/>
      <c r="DJS5" s="80"/>
      <c r="DJT5" s="80"/>
      <c r="DJU5" s="80"/>
      <c r="DJV5" s="80"/>
      <c r="DJW5" s="80"/>
      <c r="DJX5" s="80"/>
      <c r="DJY5" s="80"/>
      <c r="DJZ5" s="80"/>
      <c r="DKA5" s="80"/>
      <c r="DKB5" s="80"/>
      <c r="DKC5" s="80"/>
      <c r="DKD5" s="80"/>
      <c r="DKE5" s="80"/>
      <c r="DKF5" s="80"/>
      <c r="DKG5" s="80"/>
      <c r="DKH5" s="80"/>
      <c r="DKI5" s="80"/>
      <c r="DKJ5" s="80"/>
      <c r="DKK5" s="80"/>
      <c r="DKL5" s="80"/>
      <c r="DKM5" s="80"/>
      <c r="DKN5" s="80"/>
      <c r="DKO5" s="80"/>
      <c r="DKP5" s="80"/>
      <c r="DKQ5" s="80"/>
      <c r="DKR5" s="80"/>
      <c r="DKS5" s="80"/>
      <c r="DKT5" s="80"/>
      <c r="DKU5" s="80"/>
      <c r="DKV5" s="80"/>
      <c r="DKW5" s="80"/>
      <c r="DKX5" s="80"/>
      <c r="DKY5" s="80"/>
      <c r="DKZ5" s="80"/>
      <c r="DLA5" s="80"/>
      <c r="DLB5" s="80"/>
      <c r="DLC5" s="80"/>
      <c r="DLD5" s="80"/>
      <c r="DLE5" s="80"/>
      <c r="DLF5" s="80"/>
      <c r="DLG5" s="80"/>
      <c r="DLH5" s="80"/>
      <c r="DLI5" s="80"/>
      <c r="DLJ5" s="80"/>
      <c r="DLK5" s="80"/>
      <c r="DLL5" s="80"/>
      <c r="DLM5" s="80"/>
      <c r="DLN5" s="80"/>
      <c r="DLO5" s="80"/>
      <c r="DLP5" s="80"/>
      <c r="DLQ5" s="80"/>
      <c r="DLR5" s="80"/>
      <c r="DLS5" s="80"/>
      <c r="DLT5" s="80"/>
      <c r="DLU5" s="80"/>
      <c r="DLV5" s="80"/>
      <c r="DLW5" s="80"/>
      <c r="DLX5" s="80"/>
      <c r="DLY5" s="80"/>
      <c r="DLZ5" s="80"/>
      <c r="DMA5" s="80"/>
      <c r="DMB5" s="80"/>
      <c r="DMC5" s="80"/>
      <c r="DMD5" s="80"/>
      <c r="DME5" s="80"/>
      <c r="DMF5" s="80"/>
      <c r="DMG5" s="80"/>
      <c r="DMH5" s="80"/>
      <c r="DMI5" s="80"/>
      <c r="DMJ5" s="80"/>
      <c r="DMK5" s="80"/>
      <c r="DML5" s="80"/>
      <c r="DMM5" s="80"/>
      <c r="DMN5" s="80"/>
      <c r="DMO5" s="80"/>
      <c r="DMP5" s="80"/>
      <c r="DMQ5" s="80"/>
      <c r="DMR5" s="80"/>
      <c r="DMS5" s="80"/>
      <c r="DMT5" s="80"/>
      <c r="DMU5" s="80"/>
      <c r="DMV5" s="80"/>
      <c r="DMW5" s="80"/>
      <c r="DMX5" s="80"/>
      <c r="DMY5" s="80"/>
      <c r="DMZ5" s="80"/>
      <c r="DNA5" s="80"/>
      <c r="DNB5" s="80"/>
      <c r="DNC5" s="80"/>
      <c r="DND5" s="80"/>
      <c r="DNE5" s="80"/>
      <c r="DNF5" s="80"/>
      <c r="DNG5" s="80"/>
      <c r="DNH5" s="80"/>
      <c r="DNI5" s="80"/>
      <c r="DNJ5" s="80"/>
      <c r="DNK5" s="80"/>
      <c r="DNL5" s="80"/>
      <c r="DNM5" s="80"/>
      <c r="DNN5" s="80"/>
      <c r="DNO5" s="80"/>
      <c r="DNP5" s="80"/>
      <c r="DNQ5" s="80"/>
      <c r="DNR5" s="80"/>
      <c r="DNS5" s="80"/>
      <c r="DNT5" s="80"/>
      <c r="DNU5" s="80"/>
      <c r="DNV5" s="80"/>
      <c r="DNW5" s="80"/>
      <c r="DNX5" s="80"/>
      <c r="DNY5" s="80"/>
      <c r="DNZ5" s="80"/>
      <c r="DOA5" s="80"/>
      <c r="DOB5" s="80"/>
      <c r="DOC5" s="80"/>
      <c r="DOD5" s="80"/>
      <c r="DOE5" s="80"/>
      <c r="DOF5" s="80"/>
      <c r="DOG5" s="80"/>
      <c r="DOH5" s="80"/>
      <c r="DOI5" s="80"/>
      <c r="DOJ5" s="80"/>
      <c r="DOK5" s="80"/>
      <c r="DOL5" s="80"/>
      <c r="DOM5" s="80"/>
      <c r="DON5" s="80"/>
      <c r="DOO5" s="80"/>
      <c r="DOP5" s="80"/>
      <c r="DOQ5" s="80"/>
      <c r="DOR5" s="80"/>
      <c r="DOS5" s="80"/>
      <c r="DOT5" s="80"/>
      <c r="DOU5" s="80"/>
      <c r="DOV5" s="80"/>
      <c r="DOW5" s="80"/>
      <c r="DOX5" s="80"/>
      <c r="DOY5" s="80"/>
      <c r="DOZ5" s="80"/>
      <c r="DPA5" s="80"/>
      <c r="DPB5" s="80"/>
      <c r="DPC5" s="80"/>
      <c r="DPD5" s="80"/>
      <c r="DPE5" s="80"/>
      <c r="DPF5" s="80"/>
      <c r="DPG5" s="80"/>
      <c r="DPH5" s="80"/>
      <c r="DPI5" s="80"/>
      <c r="DPJ5" s="80"/>
      <c r="DPK5" s="80"/>
      <c r="DPL5" s="80"/>
      <c r="DPM5" s="80"/>
      <c r="DPN5" s="80"/>
      <c r="DPO5" s="80"/>
      <c r="DPP5" s="80"/>
      <c r="DPQ5" s="80"/>
      <c r="DPR5" s="80"/>
      <c r="DPS5" s="80"/>
      <c r="DPT5" s="80"/>
      <c r="DPU5" s="80"/>
      <c r="DPV5" s="80"/>
      <c r="DPW5" s="80"/>
      <c r="DPX5" s="80"/>
      <c r="DPY5" s="80"/>
      <c r="DPZ5" s="80"/>
      <c r="DQA5" s="80"/>
      <c r="DQB5" s="80"/>
      <c r="DQC5" s="80"/>
      <c r="DQD5" s="80"/>
      <c r="DQE5" s="80"/>
      <c r="DQF5" s="80"/>
      <c r="DQG5" s="80"/>
      <c r="DQH5" s="80"/>
      <c r="DQI5" s="80"/>
      <c r="DQJ5" s="80"/>
      <c r="DQK5" s="80"/>
      <c r="DQL5" s="80"/>
      <c r="DQM5" s="80"/>
      <c r="DQN5" s="80"/>
      <c r="DQO5" s="80"/>
      <c r="DQP5" s="80"/>
      <c r="DQQ5" s="80"/>
      <c r="DQR5" s="80"/>
      <c r="DQS5" s="80"/>
      <c r="DQT5" s="80"/>
      <c r="DQU5" s="80"/>
      <c r="DQV5" s="80"/>
      <c r="DQW5" s="80"/>
      <c r="DQX5" s="80"/>
      <c r="DQY5" s="80"/>
      <c r="DQZ5" s="80"/>
      <c r="DRA5" s="80"/>
      <c r="DRB5" s="80"/>
      <c r="DRC5" s="80"/>
      <c r="DRD5" s="80"/>
      <c r="DRE5" s="80"/>
      <c r="DRF5" s="80"/>
      <c r="DRG5" s="80"/>
      <c r="DRH5" s="80"/>
      <c r="DRI5" s="80"/>
      <c r="DRJ5" s="80"/>
      <c r="DRK5" s="80"/>
      <c r="DRL5" s="80"/>
      <c r="DRM5" s="80"/>
      <c r="DRN5" s="80"/>
      <c r="DRO5" s="80"/>
      <c r="DRP5" s="80"/>
      <c r="DRQ5" s="80"/>
      <c r="DRR5" s="80"/>
      <c r="DRS5" s="80"/>
      <c r="DRT5" s="80"/>
      <c r="DRU5" s="80"/>
      <c r="DRV5" s="80"/>
      <c r="DRW5" s="80"/>
      <c r="DRX5" s="80"/>
      <c r="DRY5" s="80"/>
      <c r="DRZ5" s="80"/>
      <c r="DSA5" s="80"/>
      <c r="DSB5" s="80"/>
      <c r="DSC5" s="80"/>
      <c r="DSD5" s="80"/>
      <c r="DSE5" s="80"/>
      <c r="DSF5" s="80"/>
      <c r="DSG5" s="80"/>
      <c r="DSH5" s="80"/>
      <c r="DSI5" s="80"/>
      <c r="DSJ5" s="80"/>
      <c r="DSK5" s="80"/>
      <c r="DSL5" s="80"/>
      <c r="DSM5" s="80"/>
      <c r="DSN5" s="80"/>
      <c r="DSO5" s="80"/>
      <c r="DSP5" s="80"/>
      <c r="DSQ5" s="80"/>
      <c r="DSR5" s="80"/>
      <c r="DSS5" s="80"/>
      <c r="DST5" s="80"/>
      <c r="DSU5" s="80"/>
      <c r="DSV5" s="80"/>
      <c r="DSW5" s="80"/>
      <c r="DSX5" s="80"/>
      <c r="DSY5" s="80"/>
      <c r="DSZ5" s="80"/>
      <c r="DTA5" s="80"/>
      <c r="DTB5" s="80"/>
      <c r="DTC5" s="80"/>
      <c r="DTD5" s="80"/>
      <c r="DTE5" s="80"/>
      <c r="DTF5" s="80"/>
      <c r="DTG5" s="80"/>
      <c r="DTH5" s="80"/>
      <c r="DTI5" s="80"/>
      <c r="DTJ5" s="80"/>
      <c r="DTK5" s="80"/>
      <c r="DTL5" s="80"/>
      <c r="DTM5" s="80"/>
      <c r="DTN5" s="80"/>
      <c r="DTO5" s="80"/>
      <c r="DTP5" s="80"/>
      <c r="DTQ5" s="80"/>
      <c r="DTR5" s="80"/>
      <c r="DTS5" s="80"/>
      <c r="DTT5" s="80"/>
      <c r="DTU5" s="80"/>
      <c r="DTV5" s="80"/>
      <c r="DTW5" s="80"/>
      <c r="DTX5" s="80"/>
      <c r="DTY5" s="80"/>
      <c r="DTZ5" s="80"/>
      <c r="DUA5" s="80"/>
      <c r="DUB5" s="80"/>
      <c r="DUC5" s="80"/>
      <c r="DUD5" s="80"/>
      <c r="DUE5" s="80"/>
      <c r="DUF5" s="80"/>
      <c r="DUG5" s="80"/>
      <c r="DUH5" s="80"/>
      <c r="DUI5" s="80"/>
      <c r="DUJ5" s="80"/>
      <c r="DUK5" s="80"/>
      <c r="DUL5" s="80"/>
      <c r="DUM5" s="80"/>
      <c r="DUN5" s="80"/>
      <c r="DUO5" s="80"/>
      <c r="DUP5" s="80"/>
      <c r="DUQ5" s="80"/>
      <c r="DUR5" s="80"/>
      <c r="DUS5" s="80"/>
      <c r="DUT5" s="80"/>
      <c r="DUU5" s="80"/>
      <c r="DUV5" s="80"/>
      <c r="DUW5" s="80"/>
      <c r="DUX5" s="80"/>
      <c r="DUY5" s="80"/>
      <c r="DUZ5" s="80"/>
      <c r="DVA5" s="80"/>
      <c r="DVB5" s="80"/>
      <c r="DVC5" s="80"/>
      <c r="DVD5" s="80"/>
      <c r="DVE5" s="80"/>
      <c r="DVF5" s="80"/>
      <c r="DVG5" s="80"/>
      <c r="DVH5" s="80"/>
      <c r="DVI5" s="80"/>
      <c r="DVJ5" s="80"/>
      <c r="DVK5" s="80"/>
      <c r="DVL5" s="80"/>
      <c r="DVM5" s="80"/>
      <c r="DVN5" s="80"/>
      <c r="DVO5" s="80"/>
      <c r="DVP5" s="80"/>
      <c r="DVQ5" s="80"/>
      <c r="DVR5" s="80"/>
      <c r="DVS5" s="80"/>
      <c r="DVT5" s="80"/>
      <c r="DVU5" s="80"/>
      <c r="DVV5" s="80"/>
      <c r="DVW5" s="80"/>
      <c r="DVX5" s="80"/>
      <c r="DVY5" s="80"/>
      <c r="DVZ5" s="80"/>
      <c r="DWA5" s="80"/>
      <c r="DWB5" s="80"/>
      <c r="DWC5" s="80"/>
      <c r="DWD5" s="80"/>
      <c r="DWE5" s="80"/>
      <c r="DWF5" s="80"/>
      <c r="DWG5" s="80"/>
      <c r="DWH5" s="80"/>
      <c r="DWI5" s="80"/>
      <c r="DWJ5" s="80"/>
      <c r="DWK5" s="80"/>
      <c r="DWL5" s="80"/>
      <c r="DWM5" s="80"/>
      <c r="DWN5" s="80"/>
      <c r="DWO5" s="80"/>
      <c r="DWP5" s="80"/>
      <c r="DWQ5" s="80"/>
      <c r="DWR5" s="80"/>
      <c r="DWS5" s="80"/>
      <c r="DWT5" s="80"/>
      <c r="DWU5" s="80"/>
      <c r="DWV5" s="80"/>
      <c r="DWW5" s="80"/>
      <c r="DWX5" s="80"/>
      <c r="DWY5" s="80"/>
      <c r="DWZ5" s="80"/>
      <c r="DXA5" s="80"/>
      <c r="DXB5" s="80"/>
      <c r="DXC5" s="80"/>
      <c r="DXD5" s="80"/>
      <c r="DXE5" s="80"/>
      <c r="DXF5" s="80"/>
      <c r="DXG5" s="80"/>
      <c r="DXH5" s="80"/>
      <c r="DXI5" s="80"/>
      <c r="DXJ5" s="80"/>
      <c r="DXK5" s="80"/>
      <c r="DXL5" s="80"/>
      <c r="DXM5" s="80"/>
      <c r="DXN5" s="80"/>
      <c r="DXO5" s="80"/>
      <c r="DXP5" s="80"/>
      <c r="DXQ5" s="80"/>
      <c r="DXR5" s="80"/>
      <c r="DXS5" s="80"/>
      <c r="DXT5" s="80"/>
      <c r="DXU5" s="80"/>
      <c r="DXV5" s="80"/>
      <c r="DXW5" s="80"/>
      <c r="DXX5" s="80"/>
      <c r="DXY5" s="80"/>
      <c r="DXZ5" s="80"/>
      <c r="DYA5" s="80"/>
      <c r="DYB5" s="80"/>
      <c r="DYC5" s="80"/>
      <c r="DYD5" s="80"/>
      <c r="DYE5" s="80"/>
      <c r="DYF5" s="80"/>
      <c r="DYG5" s="80"/>
      <c r="DYH5" s="80"/>
      <c r="DYI5" s="80"/>
      <c r="DYJ5" s="80"/>
      <c r="DYK5" s="80"/>
      <c r="DYL5" s="80"/>
      <c r="DYM5" s="80"/>
      <c r="DYN5" s="80"/>
      <c r="DYO5" s="80"/>
      <c r="DYP5" s="80"/>
      <c r="DYQ5" s="80"/>
      <c r="DYR5" s="80"/>
      <c r="DYS5" s="80"/>
      <c r="DYT5" s="80"/>
      <c r="DYU5" s="80"/>
      <c r="DYV5" s="80"/>
      <c r="DYW5" s="80"/>
      <c r="DYX5" s="80"/>
      <c r="DYY5" s="80"/>
      <c r="DYZ5" s="80"/>
      <c r="DZA5" s="80"/>
      <c r="DZB5" s="80"/>
      <c r="DZC5" s="80"/>
      <c r="DZD5" s="80"/>
      <c r="DZE5" s="80"/>
      <c r="DZF5" s="80"/>
      <c r="DZG5" s="80"/>
      <c r="DZH5" s="80"/>
      <c r="DZI5" s="80"/>
      <c r="DZJ5" s="80"/>
      <c r="DZK5" s="80"/>
      <c r="DZL5" s="80"/>
      <c r="DZM5" s="80"/>
      <c r="DZN5" s="80"/>
      <c r="DZO5" s="80"/>
      <c r="DZP5" s="80"/>
      <c r="DZQ5" s="80"/>
      <c r="DZR5" s="80"/>
      <c r="DZS5" s="80"/>
      <c r="DZT5" s="80"/>
      <c r="DZU5" s="80"/>
      <c r="DZV5" s="80"/>
      <c r="DZW5" s="80"/>
      <c r="DZX5" s="80"/>
      <c r="DZY5" s="80"/>
      <c r="DZZ5" s="80"/>
      <c r="EAA5" s="80"/>
      <c r="EAB5" s="80"/>
      <c r="EAC5" s="80"/>
      <c r="EAD5" s="80"/>
      <c r="EAE5" s="80"/>
      <c r="EAF5" s="80"/>
      <c r="EAG5" s="80"/>
      <c r="EAH5" s="80"/>
      <c r="EAI5" s="80"/>
      <c r="EAJ5" s="80"/>
      <c r="EAK5" s="80"/>
      <c r="EAL5" s="80"/>
      <c r="EAM5" s="80"/>
      <c r="EAN5" s="80"/>
      <c r="EAO5" s="80"/>
      <c r="EAP5" s="80"/>
      <c r="EAQ5" s="80"/>
      <c r="EAR5" s="80"/>
      <c r="EAS5" s="80"/>
      <c r="EAT5" s="80"/>
      <c r="EAU5" s="80"/>
      <c r="EAV5" s="80"/>
      <c r="EAW5" s="80"/>
      <c r="EAX5" s="80"/>
      <c r="EAY5" s="80"/>
      <c r="EAZ5" s="80"/>
      <c r="EBA5" s="80"/>
      <c r="EBB5" s="80"/>
      <c r="EBC5" s="80"/>
      <c r="EBD5" s="80"/>
      <c r="EBE5" s="80"/>
      <c r="EBF5" s="80"/>
      <c r="EBG5" s="80"/>
      <c r="EBH5" s="80"/>
      <c r="EBI5" s="80"/>
      <c r="EBJ5" s="80"/>
      <c r="EBK5" s="80"/>
      <c r="EBL5" s="80"/>
      <c r="EBM5" s="80"/>
      <c r="EBN5" s="80"/>
      <c r="EBO5" s="80"/>
      <c r="EBP5" s="80"/>
      <c r="EBQ5" s="80"/>
      <c r="EBR5" s="80"/>
      <c r="EBS5" s="80"/>
      <c r="EBT5" s="80"/>
      <c r="EBU5" s="80"/>
      <c r="EBV5" s="80"/>
      <c r="EBW5" s="80"/>
      <c r="EBX5" s="80"/>
      <c r="EBY5" s="80"/>
      <c r="EBZ5" s="80"/>
      <c r="ECA5" s="80"/>
      <c r="ECB5" s="80"/>
      <c r="ECC5" s="80"/>
      <c r="ECD5" s="80"/>
      <c r="ECE5" s="80"/>
      <c r="ECF5" s="80"/>
      <c r="ECG5" s="80"/>
      <c r="ECH5" s="80"/>
      <c r="ECI5" s="80"/>
      <c r="ECJ5" s="80"/>
      <c r="ECK5" s="80"/>
      <c r="ECL5" s="80"/>
      <c r="ECM5" s="80"/>
      <c r="ECN5" s="80"/>
      <c r="ECO5" s="80"/>
      <c r="ECP5" s="80"/>
      <c r="ECQ5" s="80"/>
      <c r="ECR5" s="80"/>
      <c r="ECS5" s="80"/>
      <c r="ECT5" s="80"/>
      <c r="ECU5" s="80"/>
      <c r="ECV5" s="80"/>
      <c r="ECW5" s="80"/>
      <c r="ECX5" s="80"/>
      <c r="ECY5" s="80"/>
      <c r="ECZ5" s="80"/>
      <c r="EDA5" s="80"/>
      <c r="EDB5" s="80"/>
      <c r="EDC5" s="80"/>
      <c r="EDD5" s="80"/>
      <c r="EDE5" s="80"/>
      <c r="EDF5" s="80"/>
      <c r="EDG5" s="80"/>
      <c r="EDH5" s="80"/>
      <c r="EDI5" s="80"/>
      <c r="EDJ5" s="80"/>
      <c r="EDK5" s="80"/>
      <c r="EDL5" s="80"/>
      <c r="EDM5" s="80"/>
      <c r="EDN5" s="80"/>
      <c r="EDO5" s="80"/>
      <c r="EDP5" s="80"/>
      <c r="EDQ5" s="80"/>
      <c r="EDR5" s="80"/>
      <c r="EDS5" s="80"/>
      <c r="EDT5" s="80"/>
      <c r="EDU5" s="80"/>
      <c r="EDV5" s="80"/>
      <c r="EDW5" s="80"/>
      <c r="EDX5" s="80"/>
      <c r="EDY5" s="80"/>
      <c r="EDZ5" s="80"/>
      <c r="EEA5" s="80"/>
      <c r="EEB5" s="80"/>
      <c r="EEC5" s="80"/>
      <c r="EED5" s="80"/>
      <c r="EEE5" s="80"/>
      <c r="EEF5" s="80"/>
      <c r="EEG5" s="80"/>
      <c r="EEH5" s="80"/>
      <c r="EEI5" s="80"/>
      <c r="EEJ5" s="80"/>
      <c r="EEK5" s="80"/>
      <c r="EEL5" s="80"/>
      <c r="EEM5" s="80"/>
      <c r="EEN5" s="80"/>
      <c r="EEO5" s="80"/>
      <c r="EEP5" s="80"/>
      <c r="EEQ5" s="80"/>
      <c r="EER5" s="80"/>
      <c r="EES5" s="80"/>
      <c r="EET5" s="80"/>
      <c r="EEU5" s="80"/>
      <c r="EEV5" s="80"/>
      <c r="EEW5" s="80"/>
      <c r="EEX5" s="80"/>
      <c r="EEY5" s="80"/>
      <c r="EEZ5" s="80"/>
      <c r="EFA5" s="80"/>
      <c r="EFB5" s="80"/>
      <c r="EFC5" s="80"/>
      <c r="EFD5" s="80"/>
      <c r="EFE5" s="80"/>
      <c r="EFF5" s="80"/>
      <c r="EFG5" s="80"/>
      <c r="EFH5" s="80"/>
      <c r="EFI5" s="80"/>
      <c r="EFJ5" s="80"/>
      <c r="EFK5" s="80"/>
      <c r="EFL5" s="80"/>
      <c r="EFM5" s="80"/>
      <c r="EFN5" s="80"/>
      <c r="EFO5" s="80"/>
      <c r="EFP5" s="80"/>
      <c r="EFQ5" s="80"/>
      <c r="EFR5" s="80"/>
      <c r="EFS5" s="80"/>
      <c r="EFT5" s="80"/>
      <c r="EFU5" s="80"/>
      <c r="EFV5" s="80"/>
      <c r="EFW5" s="80"/>
      <c r="EFX5" s="80"/>
      <c r="EFY5" s="80"/>
      <c r="EFZ5" s="80"/>
      <c r="EGA5" s="80"/>
      <c r="EGB5" s="80"/>
      <c r="EGC5" s="80"/>
      <c r="EGD5" s="80"/>
      <c r="EGE5" s="80"/>
      <c r="EGF5" s="80"/>
      <c r="EGG5" s="80"/>
      <c r="EGH5" s="80"/>
      <c r="EGI5" s="80"/>
      <c r="EGJ5" s="80"/>
      <c r="EGK5" s="80"/>
      <c r="EGL5" s="80"/>
      <c r="EGM5" s="80"/>
      <c r="EGN5" s="80"/>
      <c r="EGO5" s="80"/>
      <c r="EGP5" s="80"/>
      <c r="EGQ5" s="80"/>
      <c r="EGR5" s="80"/>
      <c r="EGS5" s="80"/>
      <c r="EGT5" s="80"/>
      <c r="EGU5" s="80"/>
      <c r="EGV5" s="80"/>
      <c r="EGW5" s="80"/>
      <c r="EGX5" s="80"/>
      <c r="EGY5" s="80"/>
      <c r="EGZ5" s="80"/>
      <c r="EHA5" s="80"/>
      <c r="EHB5" s="80"/>
      <c r="EHC5" s="80"/>
      <c r="EHD5" s="80"/>
      <c r="EHE5" s="80"/>
      <c r="EHF5" s="80"/>
      <c r="EHG5" s="80"/>
      <c r="EHH5" s="80"/>
      <c r="EHI5" s="80"/>
      <c r="EHJ5" s="80"/>
      <c r="EHK5" s="80"/>
      <c r="EHL5" s="80"/>
      <c r="EHM5" s="80"/>
      <c r="EHN5" s="80"/>
      <c r="EHO5" s="80"/>
      <c r="EHP5" s="80"/>
      <c r="EHQ5" s="80"/>
      <c r="EHR5" s="80"/>
      <c r="EHS5" s="80"/>
      <c r="EHT5" s="80"/>
      <c r="EHU5" s="80"/>
      <c r="EHV5" s="80"/>
      <c r="EHW5" s="80"/>
      <c r="EHX5" s="80"/>
      <c r="EHY5" s="80"/>
      <c r="EHZ5" s="80"/>
      <c r="EIA5" s="80"/>
      <c r="EIB5" s="80"/>
      <c r="EIC5" s="80"/>
      <c r="EID5" s="80"/>
      <c r="EIE5" s="80"/>
      <c r="EIF5" s="80"/>
      <c r="EIG5" s="80"/>
      <c r="EIH5" s="80"/>
      <c r="EII5" s="80"/>
      <c r="EIJ5" s="80"/>
      <c r="EIK5" s="80"/>
      <c r="EIL5" s="80"/>
      <c r="EIM5" s="80"/>
      <c r="EIN5" s="80"/>
      <c r="EIO5" s="80"/>
      <c r="EIP5" s="80"/>
      <c r="EIQ5" s="80"/>
      <c r="EIR5" s="80"/>
      <c r="EIS5" s="80"/>
      <c r="EIT5" s="80"/>
      <c r="EIU5" s="80"/>
      <c r="EIV5" s="80"/>
      <c r="EIW5" s="80"/>
      <c r="EIX5" s="80"/>
      <c r="EIY5" s="80"/>
      <c r="EIZ5" s="80"/>
      <c r="EJA5" s="80"/>
      <c r="EJB5" s="80"/>
      <c r="EJC5" s="80"/>
      <c r="EJD5" s="80"/>
      <c r="EJE5" s="80"/>
      <c r="EJF5" s="80"/>
      <c r="EJG5" s="80"/>
      <c r="EJH5" s="80"/>
      <c r="EJI5" s="80"/>
      <c r="EJJ5" s="80"/>
      <c r="EJK5" s="80"/>
      <c r="EJL5" s="80"/>
      <c r="EJM5" s="80"/>
      <c r="EJN5" s="80"/>
      <c r="EJO5" s="80"/>
      <c r="EJP5" s="80"/>
      <c r="EJQ5" s="80"/>
      <c r="EJR5" s="80"/>
      <c r="EJS5" s="80"/>
      <c r="EJT5" s="80"/>
      <c r="EJU5" s="80"/>
      <c r="EJV5" s="80"/>
      <c r="EJW5" s="80"/>
      <c r="EJX5" s="80"/>
      <c r="EJY5" s="80"/>
      <c r="EJZ5" s="80"/>
      <c r="EKA5" s="80"/>
      <c r="EKB5" s="80"/>
      <c r="EKC5" s="80"/>
      <c r="EKD5" s="80"/>
      <c r="EKE5" s="80"/>
      <c r="EKF5" s="80"/>
      <c r="EKG5" s="80"/>
      <c r="EKH5" s="80"/>
      <c r="EKI5" s="80"/>
      <c r="EKJ5" s="80"/>
      <c r="EKK5" s="80"/>
      <c r="EKL5" s="80"/>
      <c r="EKM5" s="80"/>
      <c r="EKN5" s="80"/>
      <c r="EKO5" s="80"/>
      <c r="EKP5" s="80"/>
      <c r="EKQ5" s="80"/>
      <c r="EKR5" s="80"/>
      <c r="EKS5" s="80"/>
      <c r="EKT5" s="80"/>
      <c r="EKU5" s="80"/>
      <c r="EKV5" s="80"/>
      <c r="EKW5" s="80"/>
      <c r="EKX5" s="80"/>
      <c r="EKY5" s="80"/>
      <c r="EKZ5" s="80"/>
      <c r="ELA5" s="80"/>
      <c r="ELB5" s="80"/>
      <c r="ELC5" s="80"/>
      <c r="ELD5" s="80"/>
      <c r="ELE5" s="80"/>
      <c r="ELF5" s="80"/>
      <c r="ELG5" s="80"/>
      <c r="ELH5" s="80"/>
      <c r="ELI5" s="80"/>
      <c r="ELJ5" s="80"/>
      <c r="ELK5" s="80"/>
      <c r="ELL5" s="80"/>
      <c r="ELM5" s="80"/>
      <c r="ELN5" s="80"/>
      <c r="ELO5" s="80"/>
      <c r="ELP5" s="80"/>
      <c r="ELQ5" s="80"/>
      <c r="ELR5" s="80"/>
      <c r="ELS5" s="80"/>
      <c r="ELT5" s="80"/>
      <c r="ELU5" s="80"/>
      <c r="ELV5" s="80"/>
      <c r="ELW5" s="80"/>
      <c r="ELX5" s="80"/>
      <c r="ELY5" s="80"/>
      <c r="ELZ5" s="80"/>
      <c r="EMA5" s="80"/>
      <c r="EMB5" s="80"/>
      <c r="EMC5" s="80"/>
      <c r="EMD5" s="80"/>
      <c r="EME5" s="80"/>
      <c r="EMF5" s="80"/>
      <c r="EMG5" s="80"/>
      <c r="EMH5" s="80"/>
      <c r="EMI5" s="80"/>
      <c r="EMJ5" s="80"/>
      <c r="EMK5" s="80"/>
      <c r="EML5" s="80"/>
      <c r="EMM5" s="80"/>
      <c r="EMN5" s="80"/>
      <c r="EMO5" s="80"/>
      <c r="EMP5" s="80"/>
      <c r="EMQ5" s="80"/>
      <c r="EMR5" s="80"/>
      <c r="EMS5" s="80"/>
      <c r="EMT5" s="80"/>
      <c r="EMU5" s="80"/>
      <c r="EMV5" s="80"/>
      <c r="EMW5" s="80"/>
      <c r="EMX5" s="80"/>
      <c r="EMY5" s="80"/>
      <c r="EMZ5" s="80"/>
      <c r="ENA5" s="80"/>
      <c r="ENB5" s="80"/>
      <c r="ENC5" s="80"/>
      <c r="END5" s="80"/>
      <c r="ENE5" s="80"/>
      <c r="ENF5" s="80"/>
      <c r="ENG5" s="80"/>
      <c r="ENH5" s="80"/>
      <c r="ENI5" s="80"/>
      <c r="ENJ5" s="80"/>
      <c r="ENK5" s="80"/>
      <c r="ENL5" s="80"/>
      <c r="ENM5" s="80"/>
      <c r="ENN5" s="80"/>
      <c r="ENO5" s="80"/>
      <c r="ENP5" s="80"/>
      <c r="ENQ5" s="80"/>
      <c r="ENR5" s="80"/>
      <c r="ENS5" s="80"/>
      <c r="ENT5" s="80"/>
      <c r="ENU5" s="80"/>
      <c r="ENV5" s="80"/>
      <c r="ENW5" s="80"/>
      <c r="ENX5" s="80"/>
      <c r="ENY5" s="80"/>
      <c r="ENZ5" s="80"/>
      <c r="EOA5" s="80"/>
      <c r="EOB5" s="80"/>
      <c r="EOC5" s="80"/>
      <c r="EOD5" s="80"/>
      <c r="EOE5" s="80"/>
      <c r="EOF5" s="80"/>
      <c r="EOG5" s="80"/>
      <c r="EOH5" s="80"/>
      <c r="EOI5" s="80"/>
      <c r="EOJ5" s="80"/>
      <c r="EOK5" s="80"/>
      <c r="EOL5" s="80"/>
      <c r="EOM5" s="80"/>
      <c r="EON5" s="80"/>
      <c r="EOO5" s="80"/>
      <c r="EOP5" s="80"/>
      <c r="EOQ5" s="80"/>
      <c r="EOR5" s="80"/>
      <c r="EOS5" s="80"/>
      <c r="EOT5" s="80"/>
      <c r="EOU5" s="80"/>
      <c r="EOV5" s="80"/>
      <c r="EOW5" s="80"/>
      <c r="EOX5" s="80"/>
      <c r="EOY5" s="80"/>
      <c r="EOZ5" s="80"/>
      <c r="EPA5" s="80"/>
      <c r="EPB5" s="80"/>
      <c r="EPC5" s="80"/>
      <c r="EPD5" s="80"/>
      <c r="EPE5" s="80"/>
      <c r="EPF5" s="80"/>
      <c r="EPG5" s="80"/>
      <c r="EPH5" s="80"/>
      <c r="EPI5" s="80"/>
      <c r="EPJ5" s="80"/>
      <c r="EPK5" s="80"/>
      <c r="EPL5" s="80"/>
      <c r="EPM5" s="80"/>
      <c r="EPN5" s="80"/>
      <c r="EPO5" s="80"/>
      <c r="EPP5" s="80"/>
      <c r="EPQ5" s="80"/>
      <c r="EPR5" s="80"/>
      <c r="EPS5" s="80"/>
      <c r="EPT5" s="80"/>
      <c r="EPU5" s="80"/>
      <c r="EPV5" s="80"/>
      <c r="EPW5" s="80"/>
      <c r="EPX5" s="80"/>
      <c r="EPY5" s="80"/>
      <c r="EPZ5" s="80"/>
      <c r="EQA5" s="80"/>
      <c r="EQB5" s="80"/>
      <c r="EQC5" s="80"/>
      <c r="EQD5" s="80"/>
      <c r="EQE5" s="80"/>
      <c r="EQF5" s="80"/>
      <c r="EQG5" s="80"/>
      <c r="EQH5" s="80"/>
      <c r="EQI5" s="80"/>
      <c r="EQJ5" s="80"/>
      <c r="EQK5" s="80"/>
      <c r="EQL5" s="80"/>
      <c r="EQM5" s="80"/>
      <c r="EQN5" s="80"/>
      <c r="EQO5" s="80"/>
      <c r="EQP5" s="80"/>
      <c r="EQQ5" s="80"/>
      <c r="EQR5" s="80"/>
      <c r="EQS5" s="80"/>
      <c r="EQT5" s="80"/>
      <c r="EQU5" s="80"/>
      <c r="EQV5" s="80"/>
      <c r="EQW5" s="80"/>
      <c r="EQX5" s="80"/>
      <c r="EQY5" s="80"/>
      <c r="EQZ5" s="80"/>
      <c r="ERA5" s="80"/>
      <c r="ERB5" s="80"/>
      <c r="ERC5" s="80"/>
      <c r="ERD5" s="80"/>
      <c r="ERE5" s="80"/>
      <c r="ERF5" s="80"/>
      <c r="ERG5" s="80"/>
      <c r="ERH5" s="80"/>
      <c r="ERI5" s="80"/>
      <c r="ERJ5" s="80"/>
      <c r="ERK5" s="80"/>
      <c r="ERL5" s="80"/>
      <c r="ERM5" s="80"/>
      <c r="ERN5" s="80"/>
      <c r="ERO5" s="80"/>
      <c r="ERP5" s="80"/>
      <c r="ERQ5" s="80"/>
      <c r="ERR5" s="80"/>
      <c r="ERS5" s="80"/>
      <c r="ERT5" s="80"/>
      <c r="ERU5" s="80"/>
      <c r="ERV5" s="80"/>
      <c r="ERW5" s="80"/>
      <c r="ERX5" s="80"/>
      <c r="ERY5" s="80"/>
      <c r="ERZ5" s="80"/>
      <c r="ESA5" s="80"/>
      <c r="ESB5" s="80"/>
      <c r="ESC5" s="80"/>
      <c r="ESD5" s="80"/>
      <c r="ESE5" s="80"/>
      <c r="ESF5" s="80"/>
      <c r="ESG5" s="80"/>
      <c r="ESH5" s="80"/>
      <c r="ESI5" s="80"/>
      <c r="ESJ5" s="80"/>
      <c r="ESK5" s="80"/>
      <c r="ESL5" s="80"/>
      <c r="ESM5" s="80"/>
      <c r="ESN5" s="80"/>
      <c r="ESO5" s="80"/>
      <c r="ESP5" s="80"/>
      <c r="ESQ5" s="80"/>
      <c r="ESR5" s="80"/>
      <c r="ESS5" s="80"/>
      <c r="EST5" s="80"/>
      <c r="ESU5" s="80"/>
      <c r="ESV5" s="80"/>
      <c r="ESW5" s="80"/>
      <c r="ESX5" s="80"/>
      <c r="ESY5" s="80"/>
      <c r="ESZ5" s="80"/>
      <c r="ETA5" s="80"/>
      <c r="ETB5" s="80"/>
      <c r="ETC5" s="80"/>
      <c r="ETD5" s="80"/>
      <c r="ETE5" s="80"/>
      <c r="ETF5" s="80"/>
      <c r="ETG5" s="80"/>
      <c r="ETH5" s="80"/>
      <c r="ETI5" s="80"/>
      <c r="ETJ5" s="80"/>
      <c r="ETK5" s="80"/>
      <c r="ETL5" s="80"/>
      <c r="ETM5" s="80"/>
      <c r="ETN5" s="80"/>
      <c r="ETO5" s="80"/>
      <c r="ETP5" s="80"/>
      <c r="ETQ5" s="80"/>
      <c r="ETR5" s="80"/>
      <c r="ETS5" s="80"/>
      <c r="ETT5" s="80"/>
      <c r="ETU5" s="80"/>
      <c r="ETV5" s="80"/>
      <c r="ETW5" s="80"/>
      <c r="ETX5" s="80"/>
      <c r="ETY5" s="80"/>
      <c r="ETZ5" s="80"/>
      <c r="EUA5" s="80"/>
      <c r="EUB5" s="80"/>
      <c r="EUC5" s="80"/>
      <c r="EUD5" s="80"/>
      <c r="EUE5" s="80"/>
      <c r="EUF5" s="80"/>
      <c r="EUG5" s="80"/>
      <c r="EUH5" s="80"/>
      <c r="EUI5" s="80"/>
      <c r="EUJ5" s="80"/>
      <c r="EUK5" s="80"/>
      <c r="EUL5" s="80"/>
      <c r="EUM5" s="80"/>
      <c r="EUN5" s="80"/>
      <c r="EUO5" s="80"/>
      <c r="EUP5" s="80"/>
      <c r="EUQ5" s="80"/>
      <c r="EUR5" s="80"/>
      <c r="EUS5" s="80"/>
      <c r="EUT5" s="80"/>
      <c r="EUU5" s="80"/>
      <c r="EUV5" s="80"/>
      <c r="EUW5" s="80"/>
      <c r="EUX5" s="80"/>
      <c r="EUY5" s="80"/>
      <c r="EUZ5" s="80"/>
      <c r="EVA5" s="80"/>
      <c r="EVB5" s="80"/>
      <c r="EVC5" s="80"/>
      <c r="EVD5" s="80"/>
      <c r="EVE5" s="80"/>
      <c r="EVF5" s="80"/>
      <c r="EVG5" s="80"/>
      <c r="EVH5" s="80"/>
      <c r="EVI5" s="80"/>
      <c r="EVJ5" s="80"/>
      <c r="EVK5" s="80"/>
      <c r="EVL5" s="80"/>
      <c r="EVM5" s="80"/>
      <c r="EVN5" s="80"/>
      <c r="EVO5" s="80"/>
      <c r="EVP5" s="80"/>
      <c r="EVQ5" s="80"/>
      <c r="EVR5" s="80"/>
      <c r="EVS5" s="80"/>
      <c r="EVT5" s="80"/>
      <c r="EVU5" s="80"/>
      <c r="EVV5" s="80"/>
      <c r="EVW5" s="80"/>
      <c r="EVX5" s="80"/>
      <c r="EVY5" s="80"/>
      <c r="EVZ5" s="80"/>
      <c r="EWA5" s="80"/>
      <c r="EWB5" s="80"/>
      <c r="EWC5" s="80"/>
      <c r="EWD5" s="80"/>
      <c r="EWE5" s="80"/>
      <c r="EWF5" s="80"/>
      <c r="EWG5" s="80"/>
      <c r="EWH5" s="80"/>
      <c r="EWI5" s="80"/>
      <c r="EWJ5" s="80"/>
      <c r="EWK5" s="80"/>
      <c r="EWL5" s="80"/>
      <c r="EWM5" s="80"/>
      <c r="EWN5" s="80"/>
      <c r="EWO5" s="80"/>
      <c r="EWP5" s="80"/>
      <c r="EWQ5" s="80"/>
      <c r="EWR5" s="80"/>
      <c r="EWS5" s="80"/>
      <c r="EWT5" s="80"/>
      <c r="EWU5" s="80"/>
      <c r="EWV5" s="80"/>
      <c r="EWW5" s="80"/>
      <c r="EWX5" s="80"/>
      <c r="EWY5" s="80"/>
      <c r="EWZ5" s="80"/>
      <c r="EXA5" s="80"/>
      <c r="EXB5" s="80"/>
      <c r="EXC5" s="80"/>
      <c r="EXD5" s="80"/>
      <c r="EXE5" s="80"/>
      <c r="EXF5" s="80"/>
      <c r="EXG5" s="80"/>
      <c r="EXH5" s="80"/>
      <c r="EXI5" s="80"/>
      <c r="EXJ5" s="80"/>
      <c r="EXK5" s="80"/>
      <c r="EXL5" s="80"/>
      <c r="EXM5" s="80"/>
      <c r="EXN5" s="80"/>
      <c r="EXO5" s="80"/>
      <c r="EXP5" s="80"/>
      <c r="EXQ5" s="80"/>
      <c r="EXR5" s="80"/>
      <c r="EXS5" s="80"/>
      <c r="EXT5" s="80"/>
      <c r="EXU5" s="80"/>
      <c r="EXV5" s="80"/>
      <c r="EXW5" s="80"/>
      <c r="EXX5" s="80"/>
      <c r="EXY5" s="80"/>
      <c r="EXZ5" s="80"/>
      <c r="EYA5" s="80"/>
      <c r="EYB5" s="80"/>
      <c r="EYC5" s="80"/>
      <c r="EYD5" s="80"/>
      <c r="EYE5" s="80"/>
      <c r="EYF5" s="80"/>
      <c r="EYG5" s="80"/>
      <c r="EYH5" s="80"/>
      <c r="EYI5" s="80"/>
      <c r="EYJ5" s="80"/>
      <c r="EYK5" s="80"/>
      <c r="EYL5" s="80"/>
      <c r="EYM5" s="80"/>
      <c r="EYN5" s="80"/>
      <c r="EYO5" s="80"/>
      <c r="EYP5" s="80"/>
      <c r="EYQ5" s="80"/>
      <c r="EYR5" s="80"/>
      <c r="EYS5" s="80"/>
      <c r="EYT5" s="80"/>
      <c r="EYU5" s="80"/>
      <c r="EYV5" s="80"/>
      <c r="EYW5" s="80"/>
      <c r="EYX5" s="80"/>
      <c r="EYY5" s="80"/>
      <c r="EYZ5" s="80"/>
      <c r="EZA5" s="80"/>
      <c r="EZB5" s="80"/>
      <c r="EZC5" s="80"/>
      <c r="EZD5" s="80"/>
      <c r="EZE5" s="80"/>
      <c r="EZF5" s="80"/>
      <c r="EZG5" s="80"/>
      <c r="EZH5" s="80"/>
      <c r="EZI5" s="80"/>
      <c r="EZJ5" s="80"/>
      <c r="EZK5" s="80"/>
      <c r="EZL5" s="80"/>
      <c r="EZM5" s="80"/>
      <c r="EZN5" s="80"/>
      <c r="EZO5" s="80"/>
      <c r="EZP5" s="80"/>
      <c r="EZQ5" s="80"/>
      <c r="EZR5" s="80"/>
      <c r="EZS5" s="80"/>
      <c r="EZT5" s="80"/>
      <c r="EZU5" s="80"/>
      <c r="EZV5" s="80"/>
      <c r="EZW5" s="80"/>
      <c r="EZX5" s="80"/>
      <c r="EZY5" s="80"/>
      <c r="EZZ5" s="80"/>
      <c r="FAA5" s="80"/>
      <c r="FAB5" s="80"/>
      <c r="FAC5" s="80"/>
      <c r="FAD5" s="80"/>
      <c r="FAE5" s="80"/>
      <c r="FAF5" s="80"/>
      <c r="FAG5" s="80"/>
      <c r="FAH5" s="80"/>
      <c r="FAI5" s="80"/>
      <c r="FAJ5" s="80"/>
      <c r="FAK5" s="80"/>
      <c r="FAL5" s="80"/>
      <c r="FAM5" s="80"/>
      <c r="FAN5" s="80"/>
      <c r="FAO5" s="80"/>
      <c r="FAP5" s="80"/>
      <c r="FAQ5" s="80"/>
      <c r="FAR5" s="80"/>
      <c r="FAS5" s="80"/>
      <c r="FAT5" s="80"/>
      <c r="FAU5" s="80"/>
      <c r="FAV5" s="80"/>
      <c r="FAW5" s="80"/>
      <c r="FAX5" s="80"/>
      <c r="FAY5" s="80"/>
      <c r="FAZ5" s="80"/>
      <c r="FBA5" s="80"/>
      <c r="FBB5" s="80"/>
      <c r="FBC5" s="80"/>
      <c r="FBD5" s="80"/>
      <c r="FBE5" s="80"/>
      <c r="FBF5" s="80"/>
      <c r="FBG5" s="80"/>
      <c r="FBH5" s="80"/>
      <c r="FBI5" s="80"/>
      <c r="FBJ5" s="80"/>
      <c r="FBK5" s="80"/>
      <c r="FBL5" s="80"/>
      <c r="FBM5" s="80"/>
      <c r="FBN5" s="80"/>
      <c r="FBO5" s="80"/>
      <c r="FBP5" s="80"/>
      <c r="FBQ5" s="80"/>
      <c r="FBR5" s="80"/>
      <c r="FBS5" s="80"/>
      <c r="FBT5" s="80"/>
      <c r="FBU5" s="80"/>
      <c r="FBV5" s="80"/>
      <c r="FBW5" s="80"/>
      <c r="FBX5" s="80"/>
      <c r="FBY5" s="80"/>
      <c r="FBZ5" s="80"/>
      <c r="FCA5" s="80"/>
      <c r="FCB5" s="80"/>
      <c r="FCC5" s="80"/>
      <c r="FCD5" s="80"/>
      <c r="FCE5" s="80"/>
      <c r="FCF5" s="80"/>
      <c r="FCG5" s="80"/>
      <c r="FCH5" s="80"/>
      <c r="FCI5" s="80"/>
      <c r="FCJ5" s="80"/>
      <c r="FCK5" s="80"/>
      <c r="FCL5" s="80"/>
      <c r="FCM5" s="80"/>
      <c r="FCN5" s="80"/>
      <c r="FCO5" s="80"/>
      <c r="FCP5" s="80"/>
      <c r="FCQ5" s="80"/>
      <c r="FCR5" s="80"/>
      <c r="FCS5" s="80"/>
      <c r="FCT5" s="80"/>
      <c r="FCU5" s="80"/>
      <c r="FCV5" s="80"/>
      <c r="FCW5" s="80"/>
      <c r="FCX5" s="80"/>
      <c r="FCY5" s="80"/>
      <c r="FCZ5" s="80"/>
      <c r="FDA5" s="80"/>
      <c r="FDB5" s="80"/>
      <c r="FDC5" s="80"/>
      <c r="FDD5" s="80"/>
      <c r="FDE5" s="80"/>
      <c r="FDF5" s="80"/>
      <c r="FDG5" s="80"/>
      <c r="FDH5" s="80"/>
      <c r="FDI5" s="80"/>
      <c r="FDJ5" s="80"/>
      <c r="FDK5" s="80"/>
      <c r="FDL5" s="80"/>
      <c r="FDM5" s="80"/>
      <c r="FDN5" s="80"/>
      <c r="FDO5" s="80"/>
      <c r="FDP5" s="80"/>
      <c r="FDQ5" s="80"/>
      <c r="FDR5" s="80"/>
      <c r="FDS5" s="80"/>
      <c r="FDT5" s="80"/>
      <c r="FDU5" s="80"/>
      <c r="FDV5" s="80"/>
      <c r="FDW5" s="80"/>
      <c r="FDX5" s="80"/>
      <c r="FDY5" s="80"/>
      <c r="FDZ5" s="80"/>
      <c r="FEA5" s="80"/>
      <c r="FEB5" s="80"/>
      <c r="FEC5" s="80"/>
      <c r="FED5" s="80"/>
      <c r="FEE5" s="80"/>
      <c r="FEF5" s="80"/>
      <c r="FEG5" s="80"/>
      <c r="FEH5" s="80"/>
      <c r="FEI5" s="80"/>
      <c r="FEJ5" s="80"/>
      <c r="FEK5" s="80"/>
      <c r="FEL5" s="80"/>
      <c r="FEM5" s="80"/>
      <c r="FEN5" s="80"/>
      <c r="FEO5" s="80"/>
      <c r="FEP5" s="80"/>
      <c r="FEQ5" s="80"/>
      <c r="FER5" s="80"/>
      <c r="FES5" s="80"/>
      <c r="FET5" s="80"/>
      <c r="FEU5" s="80"/>
      <c r="FEV5" s="80"/>
      <c r="FEW5" s="80"/>
      <c r="FEX5" s="80"/>
      <c r="FEY5" s="80"/>
      <c r="FEZ5" s="80"/>
      <c r="FFA5" s="80"/>
      <c r="FFB5" s="80"/>
      <c r="FFC5" s="80"/>
      <c r="FFD5" s="80"/>
      <c r="FFE5" s="80"/>
      <c r="FFF5" s="80"/>
      <c r="FFG5" s="80"/>
      <c r="FFH5" s="80"/>
      <c r="FFI5" s="80"/>
      <c r="FFJ5" s="80"/>
      <c r="FFK5" s="80"/>
      <c r="FFL5" s="80"/>
      <c r="FFM5" s="80"/>
      <c r="FFN5" s="80"/>
      <c r="FFO5" s="80"/>
      <c r="FFP5" s="80"/>
      <c r="FFQ5" s="80"/>
      <c r="FFR5" s="80"/>
      <c r="FFS5" s="80"/>
      <c r="FFT5" s="80"/>
      <c r="FFU5" s="80"/>
      <c r="FFV5" s="80"/>
      <c r="FFW5" s="80"/>
      <c r="FFX5" s="80"/>
      <c r="FFY5" s="80"/>
      <c r="FFZ5" s="80"/>
      <c r="FGA5" s="80"/>
      <c r="FGB5" s="80"/>
      <c r="FGC5" s="80"/>
      <c r="FGD5" s="80"/>
      <c r="FGE5" s="80"/>
      <c r="FGF5" s="80"/>
      <c r="FGG5" s="80"/>
      <c r="FGH5" s="80"/>
      <c r="FGI5" s="80"/>
      <c r="FGJ5" s="80"/>
      <c r="FGK5" s="80"/>
      <c r="FGL5" s="80"/>
      <c r="FGM5" s="80"/>
      <c r="FGN5" s="80"/>
      <c r="FGO5" s="80"/>
      <c r="FGP5" s="80"/>
      <c r="FGQ5" s="80"/>
      <c r="FGR5" s="80"/>
      <c r="FGS5" s="80"/>
      <c r="FGT5" s="80"/>
      <c r="FGU5" s="80"/>
      <c r="FGV5" s="80"/>
      <c r="FGW5" s="80"/>
      <c r="FGX5" s="80"/>
      <c r="FGY5" s="80"/>
      <c r="FGZ5" s="80"/>
      <c r="FHA5" s="80"/>
      <c r="FHB5" s="80"/>
      <c r="FHC5" s="80"/>
      <c r="FHD5" s="80"/>
      <c r="FHE5" s="80"/>
      <c r="FHF5" s="80"/>
      <c r="FHG5" s="80"/>
      <c r="FHH5" s="80"/>
      <c r="FHI5" s="80"/>
      <c r="FHJ5" s="80"/>
      <c r="FHK5" s="80"/>
      <c r="FHL5" s="80"/>
      <c r="FHM5" s="80"/>
      <c r="FHN5" s="80"/>
      <c r="FHO5" s="80"/>
      <c r="FHP5" s="80"/>
      <c r="FHQ5" s="80"/>
      <c r="FHR5" s="80"/>
      <c r="FHS5" s="80"/>
      <c r="FHT5" s="80"/>
      <c r="FHU5" s="80"/>
      <c r="FHV5" s="80"/>
      <c r="FHW5" s="80"/>
      <c r="FHX5" s="80"/>
      <c r="FHY5" s="80"/>
      <c r="FHZ5" s="80"/>
      <c r="FIA5" s="80"/>
      <c r="FIB5" s="80"/>
      <c r="FIC5" s="80"/>
      <c r="FID5" s="80"/>
      <c r="FIE5" s="80"/>
      <c r="FIF5" s="80"/>
      <c r="FIG5" s="80"/>
      <c r="FIH5" s="80"/>
      <c r="FII5" s="80"/>
      <c r="FIJ5" s="80"/>
      <c r="FIK5" s="80"/>
      <c r="FIL5" s="80"/>
      <c r="FIM5" s="80"/>
      <c r="FIN5" s="80"/>
      <c r="FIO5" s="80"/>
      <c r="FIP5" s="80"/>
      <c r="FIQ5" s="80"/>
      <c r="FIR5" s="80"/>
      <c r="FIS5" s="80"/>
      <c r="FIT5" s="80"/>
      <c r="FIU5" s="80"/>
      <c r="FIV5" s="80"/>
      <c r="FIW5" s="80"/>
      <c r="FIX5" s="80"/>
      <c r="FIY5" s="80"/>
      <c r="FIZ5" s="80"/>
      <c r="FJA5" s="80"/>
      <c r="FJB5" s="80"/>
      <c r="FJC5" s="80"/>
      <c r="FJD5" s="80"/>
      <c r="FJE5" s="80"/>
      <c r="FJF5" s="80"/>
      <c r="FJG5" s="80"/>
      <c r="FJH5" s="80"/>
      <c r="FJI5" s="80"/>
      <c r="FJJ5" s="80"/>
      <c r="FJK5" s="80"/>
      <c r="FJL5" s="80"/>
      <c r="FJM5" s="80"/>
      <c r="FJN5" s="80"/>
      <c r="FJO5" s="80"/>
      <c r="FJP5" s="80"/>
      <c r="FJQ5" s="80"/>
      <c r="FJR5" s="80"/>
      <c r="FJS5" s="80"/>
      <c r="FJT5" s="80"/>
      <c r="FJU5" s="80"/>
      <c r="FJV5" s="80"/>
      <c r="FJW5" s="80"/>
      <c r="FJX5" s="80"/>
      <c r="FJY5" s="80"/>
      <c r="FJZ5" s="80"/>
      <c r="FKA5" s="80"/>
      <c r="FKB5" s="80"/>
      <c r="FKC5" s="80"/>
      <c r="FKD5" s="80"/>
      <c r="FKE5" s="80"/>
      <c r="FKF5" s="80"/>
      <c r="FKG5" s="80"/>
      <c r="FKH5" s="80"/>
      <c r="FKI5" s="80"/>
      <c r="FKJ5" s="80"/>
      <c r="FKK5" s="80"/>
      <c r="FKL5" s="80"/>
      <c r="FKM5" s="80"/>
      <c r="FKN5" s="80"/>
      <c r="FKO5" s="80"/>
      <c r="FKP5" s="80"/>
      <c r="FKQ5" s="80"/>
      <c r="FKR5" s="80"/>
      <c r="FKS5" s="80"/>
      <c r="FKT5" s="80"/>
      <c r="FKU5" s="80"/>
      <c r="FKV5" s="80"/>
      <c r="FKW5" s="80"/>
      <c r="FKX5" s="80"/>
      <c r="FKY5" s="80"/>
      <c r="FKZ5" s="80"/>
      <c r="FLA5" s="80"/>
      <c r="FLB5" s="80"/>
      <c r="FLC5" s="80"/>
      <c r="FLD5" s="80"/>
      <c r="FLE5" s="80"/>
      <c r="FLF5" s="80"/>
      <c r="FLG5" s="80"/>
      <c r="FLH5" s="80"/>
      <c r="FLI5" s="80"/>
      <c r="FLJ5" s="80"/>
      <c r="FLK5" s="80"/>
      <c r="FLL5" s="80"/>
      <c r="FLM5" s="80"/>
      <c r="FLN5" s="80"/>
      <c r="FLO5" s="80"/>
      <c r="FLP5" s="80"/>
      <c r="FLQ5" s="80"/>
      <c r="FLR5" s="80"/>
      <c r="FLS5" s="80"/>
      <c r="FLT5" s="80"/>
      <c r="FLU5" s="80"/>
      <c r="FLV5" s="80"/>
      <c r="FLW5" s="80"/>
      <c r="FLX5" s="80"/>
      <c r="FLY5" s="80"/>
      <c r="FLZ5" s="80"/>
      <c r="FMA5" s="80"/>
      <c r="FMB5" s="80"/>
      <c r="FMC5" s="80"/>
      <c r="FMD5" s="80"/>
      <c r="FME5" s="80"/>
      <c r="FMF5" s="80"/>
      <c r="FMG5" s="80"/>
      <c r="FMH5" s="80"/>
      <c r="FMI5" s="80"/>
      <c r="FMJ5" s="80"/>
      <c r="FMK5" s="80"/>
      <c r="FML5" s="80"/>
      <c r="FMM5" s="80"/>
      <c r="FMN5" s="80"/>
      <c r="FMO5" s="80"/>
      <c r="FMP5" s="80"/>
      <c r="FMQ5" s="80"/>
      <c r="FMR5" s="80"/>
      <c r="FMS5" s="80"/>
      <c r="FMT5" s="80"/>
      <c r="FMU5" s="80"/>
      <c r="FMV5" s="80"/>
      <c r="FMW5" s="80"/>
      <c r="FMX5" s="80"/>
      <c r="FMY5" s="80"/>
      <c r="FMZ5" s="80"/>
      <c r="FNA5" s="80"/>
      <c r="FNB5" s="80"/>
      <c r="FNC5" s="80"/>
      <c r="FND5" s="80"/>
      <c r="FNE5" s="80"/>
      <c r="FNF5" s="80"/>
      <c r="FNG5" s="80"/>
      <c r="FNH5" s="80"/>
      <c r="FNI5" s="80"/>
      <c r="FNJ5" s="80"/>
      <c r="FNK5" s="80"/>
      <c r="FNL5" s="80"/>
      <c r="FNM5" s="80"/>
      <c r="FNN5" s="80"/>
      <c r="FNO5" s="80"/>
      <c r="FNP5" s="80"/>
      <c r="FNQ5" s="80"/>
      <c r="FNR5" s="80"/>
      <c r="FNS5" s="80"/>
      <c r="FNT5" s="80"/>
      <c r="FNU5" s="80"/>
      <c r="FNV5" s="80"/>
      <c r="FNW5" s="80"/>
      <c r="FNX5" s="80"/>
      <c r="FNY5" s="80"/>
      <c r="FNZ5" s="80"/>
      <c r="FOA5" s="80"/>
      <c r="FOB5" s="80"/>
      <c r="FOC5" s="80"/>
      <c r="FOD5" s="80"/>
      <c r="FOE5" s="80"/>
      <c r="FOF5" s="80"/>
      <c r="FOG5" s="80"/>
      <c r="FOH5" s="80"/>
      <c r="FOI5" s="80"/>
      <c r="FOJ5" s="80"/>
      <c r="FOK5" s="80"/>
      <c r="FOL5" s="80"/>
      <c r="FOM5" s="80"/>
      <c r="FON5" s="80"/>
      <c r="FOO5" s="80"/>
      <c r="FOP5" s="80"/>
      <c r="FOQ5" s="80"/>
      <c r="FOR5" s="80"/>
      <c r="FOS5" s="80"/>
      <c r="FOT5" s="80"/>
      <c r="FOU5" s="80"/>
      <c r="FOV5" s="80"/>
      <c r="FOW5" s="80"/>
      <c r="FOX5" s="80"/>
      <c r="FOY5" s="80"/>
      <c r="FOZ5" s="80"/>
      <c r="FPA5" s="80"/>
      <c r="FPB5" s="80"/>
      <c r="FPC5" s="80"/>
      <c r="FPD5" s="80"/>
      <c r="FPE5" s="80"/>
      <c r="FPF5" s="80"/>
      <c r="FPG5" s="80"/>
      <c r="FPH5" s="80"/>
      <c r="FPI5" s="80"/>
      <c r="FPJ5" s="80"/>
      <c r="FPK5" s="80"/>
      <c r="FPL5" s="80"/>
      <c r="FPM5" s="80"/>
      <c r="FPN5" s="80"/>
      <c r="FPO5" s="80"/>
      <c r="FPP5" s="80"/>
      <c r="FPQ5" s="80"/>
      <c r="FPR5" s="80"/>
      <c r="FPS5" s="80"/>
      <c r="FPT5" s="80"/>
      <c r="FPU5" s="80"/>
      <c r="FPV5" s="80"/>
      <c r="FPW5" s="80"/>
      <c r="FPX5" s="80"/>
      <c r="FPY5" s="80"/>
      <c r="FPZ5" s="80"/>
      <c r="FQA5" s="80"/>
      <c r="FQB5" s="80"/>
      <c r="FQC5" s="80"/>
      <c r="FQD5" s="80"/>
      <c r="FQE5" s="80"/>
      <c r="FQF5" s="80"/>
      <c r="FQG5" s="80"/>
      <c r="FQH5" s="80"/>
      <c r="FQI5" s="80"/>
      <c r="FQJ5" s="80"/>
      <c r="FQK5" s="80"/>
      <c r="FQL5" s="80"/>
      <c r="FQM5" s="80"/>
      <c r="FQN5" s="80"/>
      <c r="FQO5" s="80"/>
      <c r="FQP5" s="80"/>
      <c r="FQQ5" s="80"/>
      <c r="FQR5" s="80"/>
      <c r="FQS5" s="80"/>
      <c r="FQT5" s="80"/>
      <c r="FQU5" s="80"/>
      <c r="FQV5" s="80"/>
      <c r="FQW5" s="80"/>
      <c r="FQX5" s="80"/>
      <c r="FQY5" s="80"/>
      <c r="FQZ5" s="80"/>
      <c r="FRA5" s="80"/>
      <c r="FRB5" s="80"/>
      <c r="FRC5" s="80"/>
      <c r="FRD5" s="80"/>
      <c r="FRE5" s="80"/>
      <c r="FRF5" s="80"/>
      <c r="FRG5" s="80"/>
      <c r="FRH5" s="80"/>
      <c r="FRI5" s="80"/>
      <c r="FRJ5" s="80"/>
      <c r="FRK5" s="80"/>
      <c r="FRL5" s="80"/>
      <c r="FRM5" s="80"/>
      <c r="FRN5" s="80"/>
      <c r="FRO5" s="80"/>
      <c r="FRP5" s="80"/>
      <c r="FRQ5" s="80"/>
      <c r="FRR5" s="80"/>
      <c r="FRS5" s="80"/>
      <c r="FRT5" s="80"/>
      <c r="FRU5" s="80"/>
      <c r="FRV5" s="80"/>
      <c r="FRW5" s="80"/>
      <c r="FRX5" s="80"/>
      <c r="FRY5" s="80"/>
      <c r="FRZ5" s="80"/>
      <c r="FSA5" s="80"/>
      <c r="FSB5" s="80"/>
      <c r="FSC5" s="80"/>
      <c r="FSD5" s="80"/>
      <c r="FSE5" s="80"/>
      <c r="FSF5" s="80"/>
      <c r="FSG5" s="80"/>
      <c r="FSH5" s="80"/>
      <c r="FSI5" s="80"/>
      <c r="FSJ5" s="80"/>
      <c r="FSK5" s="80"/>
      <c r="FSL5" s="80"/>
      <c r="FSM5" s="80"/>
      <c r="FSN5" s="80"/>
      <c r="FSO5" s="80"/>
      <c r="FSP5" s="80"/>
      <c r="FSQ5" s="80"/>
      <c r="FSR5" s="80"/>
      <c r="FSS5" s="80"/>
      <c r="FST5" s="80"/>
      <c r="FSU5" s="80"/>
      <c r="FSV5" s="80"/>
      <c r="FSW5" s="80"/>
      <c r="FSX5" s="80"/>
      <c r="FSY5" s="80"/>
      <c r="FSZ5" s="80"/>
      <c r="FTA5" s="80"/>
      <c r="FTB5" s="80"/>
      <c r="FTC5" s="80"/>
      <c r="FTD5" s="80"/>
      <c r="FTE5" s="80"/>
      <c r="FTF5" s="80"/>
      <c r="FTG5" s="80"/>
      <c r="FTH5" s="80"/>
      <c r="FTI5" s="80"/>
      <c r="FTJ5" s="80"/>
      <c r="FTK5" s="80"/>
      <c r="FTL5" s="80"/>
      <c r="FTM5" s="80"/>
      <c r="FTN5" s="80"/>
      <c r="FTO5" s="80"/>
      <c r="FTP5" s="80"/>
      <c r="FTQ5" s="80"/>
      <c r="FTR5" s="80"/>
      <c r="FTS5" s="80"/>
      <c r="FTT5" s="80"/>
      <c r="FTU5" s="80"/>
      <c r="FTV5" s="80"/>
      <c r="FTW5" s="80"/>
      <c r="FTX5" s="80"/>
      <c r="FTY5" s="80"/>
      <c r="FTZ5" s="80"/>
      <c r="FUA5" s="80"/>
      <c r="FUB5" s="80"/>
      <c r="FUC5" s="80"/>
      <c r="FUD5" s="80"/>
      <c r="FUE5" s="80"/>
      <c r="FUF5" s="80"/>
      <c r="FUG5" s="80"/>
      <c r="FUH5" s="80"/>
      <c r="FUI5" s="80"/>
      <c r="FUJ5" s="80"/>
      <c r="FUK5" s="80"/>
      <c r="FUL5" s="80"/>
      <c r="FUM5" s="80"/>
      <c r="FUN5" s="80"/>
      <c r="FUO5" s="80"/>
      <c r="FUP5" s="80"/>
      <c r="FUQ5" s="80"/>
      <c r="FUR5" s="80"/>
      <c r="FUS5" s="80"/>
      <c r="FUT5" s="80"/>
      <c r="FUU5" s="80"/>
      <c r="FUV5" s="80"/>
      <c r="FUW5" s="80"/>
      <c r="FUX5" s="80"/>
      <c r="FUY5" s="80"/>
      <c r="FUZ5" s="80"/>
      <c r="FVA5" s="80"/>
      <c r="FVB5" s="80"/>
      <c r="FVC5" s="80"/>
      <c r="FVD5" s="80"/>
      <c r="FVE5" s="80"/>
      <c r="FVF5" s="80"/>
      <c r="FVG5" s="80"/>
      <c r="FVH5" s="80"/>
      <c r="FVI5" s="80"/>
      <c r="FVJ5" s="80"/>
      <c r="FVK5" s="80"/>
      <c r="FVL5" s="80"/>
      <c r="FVM5" s="80"/>
      <c r="FVN5" s="80"/>
      <c r="FVO5" s="80"/>
      <c r="FVP5" s="80"/>
      <c r="FVQ5" s="80"/>
      <c r="FVR5" s="80"/>
      <c r="FVS5" s="80"/>
      <c r="FVT5" s="80"/>
      <c r="FVU5" s="80"/>
      <c r="FVV5" s="80"/>
      <c r="FVW5" s="80"/>
      <c r="FVX5" s="80"/>
      <c r="FVY5" s="80"/>
      <c r="FVZ5" s="80"/>
      <c r="FWA5" s="80"/>
      <c r="FWB5" s="80"/>
      <c r="FWC5" s="80"/>
      <c r="FWD5" s="80"/>
      <c r="FWE5" s="80"/>
      <c r="FWF5" s="80"/>
      <c r="FWG5" s="80"/>
      <c r="FWH5" s="80"/>
      <c r="FWI5" s="80"/>
      <c r="FWJ5" s="80"/>
      <c r="FWK5" s="80"/>
      <c r="FWL5" s="80"/>
      <c r="FWM5" s="80"/>
      <c r="FWN5" s="80"/>
      <c r="FWO5" s="80"/>
      <c r="FWP5" s="80"/>
      <c r="FWQ5" s="80"/>
      <c r="FWR5" s="80"/>
      <c r="FWS5" s="80"/>
      <c r="FWT5" s="80"/>
      <c r="FWU5" s="80"/>
      <c r="FWV5" s="80"/>
      <c r="FWW5" s="80"/>
      <c r="FWX5" s="80"/>
      <c r="FWY5" s="80"/>
      <c r="FWZ5" s="80"/>
      <c r="FXA5" s="80"/>
      <c r="FXB5" s="80"/>
      <c r="FXC5" s="80"/>
      <c r="FXD5" s="80"/>
      <c r="FXE5" s="80"/>
      <c r="FXF5" s="80"/>
      <c r="FXG5" s="80"/>
      <c r="FXH5" s="80"/>
      <c r="FXI5" s="80"/>
      <c r="FXJ5" s="80"/>
      <c r="FXK5" s="80"/>
      <c r="FXL5" s="80"/>
      <c r="FXM5" s="80"/>
      <c r="FXN5" s="80"/>
      <c r="FXO5" s="80"/>
      <c r="FXP5" s="80"/>
      <c r="FXQ5" s="80"/>
      <c r="FXR5" s="80"/>
      <c r="FXS5" s="80"/>
      <c r="FXT5" s="80"/>
      <c r="FXU5" s="80"/>
      <c r="FXV5" s="80"/>
      <c r="FXW5" s="80"/>
      <c r="FXX5" s="80"/>
      <c r="FXY5" s="80"/>
      <c r="FXZ5" s="80"/>
      <c r="FYA5" s="80"/>
      <c r="FYB5" s="80"/>
      <c r="FYC5" s="80"/>
      <c r="FYD5" s="80"/>
      <c r="FYE5" s="80"/>
      <c r="FYF5" s="80"/>
      <c r="FYG5" s="80"/>
      <c r="FYH5" s="80"/>
      <c r="FYI5" s="80"/>
      <c r="FYJ5" s="80"/>
      <c r="FYK5" s="80"/>
      <c r="FYL5" s="80"/>
      <c r="FYM5" s="80"/>
      <c r="FYN5" s="80"/>
      <c r="FYO5" s="80"/>
      <c r="FYP5" s="80"/>
      <c r="FYQ5" s="80"/>
      <c r="FYR5" s="80"/>
      <c r="FYS5" s="80"/>
      <c r="FYT5" s="80"/>
      <c r="FYU5" s="80"/>
      <c r="FYV5" s="80"/>
      <c r="FYW5" s="80"/>
      <c r="FYX5" s="80"/>
      <c r="FYY5" s="80"/>
      <c r="FYZ5" s="80"/>
      <c r="FZA5" s="80"/>
      <c r="FZB5" s="80"/>
      <c r="FZC5" s="80"/>
      <c r="FZD5" s="80"/>
      <c r="FZE5" s="80"/>
      <c r="FZF5" s="80"/>
      <c r="FZG5" s="80"/>
      <c r="FZH5" s="80"/>
      <c r="FZI5" s="80"/>
      <c r="FZJ5" s="80"/>
      <c r="FZK5" s="80"/>
      <c r="FZL5" s="80"/>
      <c r="FZM5" s="80"/>
      <c r="FZN5" s="80"/>
      <c r="FZO5" s="80"/>
      <c r="FZP5" s="80"/>
      <c r="FZQ5" s="80"/>
      <c r="FZR5" s="80"/>
      <c r="FZS5" s="80"/>
      <c r="FZT5" s="80"/>
      <c r="FZU5" s="80"/>
      <c r="FZV5" s="80"/>
      <c r="FZW5" s="80"/>
      <c r="FZX5" s="80"/>
      <c r="FZY5" s="80"/>
      <c r="FZZ5" s="80"/>
      <c r="GAA5" s="80"/>
      <c r="GAB5" s="80"/>
      <c r="GAC5" s="80"/>
      <c r="GAD5" s="80"/>
      <c r="GAE5" s="80"/>
      <c r="GAF5" s="80"/>
      <c r="GAG5" s="80"/>
      <c r="GAH5" s="80"/>
      <c r="GAI5" s="80"/>
      <c r="GAJ5" s="80"/>
      <c r="GAK5" s="80"/>
      <c r="GAL5" s="80"/>
      <c r="GAM5" s="80"/>
      <c r="GAN5" s="80"/>
      <c r="GAO5" s="80"/>
      <c r="GAP5" s="80"/>
      <c r="GAQ5" s="80"/>
      <c r="GAR5" s="80"/>
      <c r="GAS5" s="80"/>
      <c r="GAT5" s="80"/>
      <c r="GAU5" s="80"/>
      <c r="GAV5" s="80"/>
      <c r="GAW5" s="80"/>
      <c r="GAX5" s="80"/>
      <c r="GAY5" s="80"/>
      <c r="GAZ5" s="80"/>
      <c r="GBA5" s="80"/>
      <c r="GBB5" s="80"/>
      <c r="GBC5" s="80"/>
      <c r="GBD5" s="80"/>
      <c r="GBE5" s="80"/>
      <c r="GBF5" s="80"/>
      <c r="GBG5" s="80"/>
      <c r="GBH5" s="80"/>
      <c r="GBI5" s="80"/>
      <c r="GBJ5" s="80"/>
      <c r="GBK5" s="80"/>
      <c r="GBL5" s="80"/>
      <c r="GBM5" s="80"/>
      <c r="GBN5" s="80"/>
      <c r="GBO5" s="80"/>
      <c r="GBP5" s="80"/>
      <c r="GBQ5" s="80"/>
      <c r="GBR5" s="80"/>
      <c r="GBS5" s="80"/>
      <c r="GBT5" s="80"/>
      <c r="GBU5" s="80"/>
      <c r="GBV5" s="80"/>
      <c r="GBW5" s="80"/>
      <c r="GBX5" s="80"/>
      <c r="GBY5" s="80"/>
      <c r="GBZ5" s="80"/>
      <c r="GCA5" s="80"/>
      <c r="GCB5" s="80"/>
      <c r="GCC5" s="80"/>
      <c r="GCD5" s="80"/>
      <c r="GCE5" s="80"/>
      <c r="GCF5" s="80"/>
      <c r="GCG5" s="80"/>
      <c r="GCH5" s="80"/>
      <c r="GCI5" s="80"/>
      <c r="GCJ5" s="80"/>
      <c r="GCK5" s="80"/>
      <c r="GCL5" s="80"/>
      <c r="GCM5" s="80"/>
      <c r="GCN5" s="80"/>
      <c r="GCO5" s="80"/>
      <c r="GCP5" s="80"/>
      <c r="GCQ5" s="80"/>
      <c r="GCR5" s="80"/>
      <c r="GCS5" s="80"/>
      <c r="GCT5" s="80"/>
      <c r="GCU5" s="80"/>
      <c r="GCV5" s="80"/>
      <c r="GCW5" s="80"/>
      <c r="GCX5" s="80"/>
      <c r="GCY5" s="80"/>
      <c r="GCZ5" s="80"/>
      <c r="GDA5" s="80"/>
      <c r="GDB5" s="80"/>
      <c r="GDC5" s="80"/>
      <c r="GDD5" s="80"/>
      <c r="GDE5" s="80"/>
      <c r="GDF5" s="80"/>
      <c r="GDG5" s="80"/>
      <c r="GDH5" s="80"/>
      <c r="GDI5" s="80"/>
      <c r="GDJ5" s="80"/>
      <c r="GDK5" s="80"/>
      <c r="GDL5" s="80"/>
      <c r="GDM5" s="80"/>
      <c r="GDN5" s="80"/>
      <c r="GDO5" s="80"/>
      <c r="GDP5" s="80"/>
      <c r="GDQ5" s="80"/>
      <c r="GDR5" s="80"/>
      <c r="GDS5" s="80"/>
      <c r="GDT5" s="80"/>
      <c r="GDU5" s="80"/>
      <c r="GDV5" s="80"/>
      <c r="GDW5" s="80"/>
      <c r="GDX5" s="80"/>
      <c r="GDY5" s="80"/>
      <c r="GDZ5" s="80"/>
      <c r="GEA5" s="80"/>
      <c r="GEB5" s="80"/>
      <c r="GEC5" s="80"/>
      <c r="GED5" s="80"/>
      <c r="GEE5" s="80"/>
      <c r="GEF5" s="80"/>
      <c r="GEG5" s="80"/>
      <c r="GEH5" s="80"/>
      <c r="GEI5" s="80"/>
      <c r="GEJ5" s="80"/>
      <c r="GEK5" s="80"/>
      <c r="GEL5" s="80"/>
      <c r="GEM5" s="80"/>
      <c r="GEN5" s="80"/>
      <c r="GEO5" s="80"/>
      <c r="GEP5" s="80"/>
      <c r="GEQ5" s="80"/>
      <c r="GER5" s="80"/>
      <c r="GES5" s="80"/>
      <c r="GET5" s="80"/>
      <c r="GEU5" s="80"/>
      <c r="GEV5" s="80"/>
      <c r="GEW5" s="80"/>
      <c r="GEX5" s="80"/>
      <c r="GEY5" s="80"/>
      <c r="GEZ5" s="80"/>
      <c r="GFA5" s="80"/>
      <c r="GFB5" s="80"/>
      <c r="GFC5" s="80"/>
      <c r="GFD5" s="80"/>
      <c r="GFE5" s="80"/>
      <c r="GFF5" s="80"/>
      <c r="GFG5" s="80"/>
      <c r="GFH5" s="80"/>
      <c r="GFI5" s="80"/>
      <c r="GFJ5" s="80"/>
      <c r="GFK5" s="80"/>
      <c r="GFL5" s="80"/>
      <c r="GFM5" s="80"/>
      <c r="GFN5" s="80"/>
      <c r="GFO5" s="80"/>
      <c r="GFP5" s="80"/>
      <c r="GFQ5" s="80"/>
      <c r="GFR5" s="80"/>
      <c r="GFS5" s="80"/>
      <c r="GFT5" s="80"/>
      <c r="GFU5" s="80"/>
      <c r="GFV5" s="80"/>
      <c r="GFW5" s="80"/>
      <c r="GFX5" s="80"/>
      <c r="GFY5" s="80"/>
      <c r="GFZ5" s="80"/>
      <c r="GGA5" s="80"/>
      <c r="GGB5" s="80"/>
      <c r="GGC5" s="80"/>
      <c r="GGD5" s="80"/>
      <c r="GGE5" s="80"/>
      <c r="GGF5" s="80"/>
      <c r="GGG5" s="80"/>
      <c r="GGH5" s="80"/>
      <c r="GGI5" s="80"/>
      <c r="GGJ5" s="80"/>
      <c r="GGK5" s="80"/>
      <c r="GGL5" s="80"/>
      <c r="GGM5" s="80"/>
      <c r="GGN5" s="80"/>
      <c r="GGO5" s="80"/>
      <c r="GGP5" s="80"/>
      <c r="GGQ5" s="80"/>
      <c r="GGR5" s="80"/>
      <c r="GGS5" s="80"/>
      <c r="GGT5" s="80"/>
      <c r="GGU5" s="80"/>
      <c r="GGV5" s="80"/>
      <c r="GGW5" s="80"/>
      <c r="GGX5" s="80"/>
      <c r="GGY5" s="80"/>
      <c r="GGZ5" s="80"/>
      <c r="GHA5" s="80"/>
      <c r="GHB5" s="80"/>
      <c r="GHC5" s="80"/>
      <c r="GHD5" s="80"/>
      <c r="GHE5" s="80"/>
      <c r="GHF5" s="80"/>
      <c r="GHG5" s="80"/>
      <c r="GHH5" s="80"/>
      <c r="GHI5" s="80"/>
      <c r="GHJ5" s="80"/>
      <c r="GHK5" s="80"/>
      <c r="GHL5" s="80"/>
      <c r="GHM5" s="80"/>
      <c r="GHN5" s="80"/>
      <c r="GHO5" s="80"/>
      <c r="GHP5" s="80"/>
      <c r="GHQ5" s="80"/>
      <c r="GHR5" s="80"/>
      <c r="GHS5" s="80"/>
      <c r="GHT5" s="80"/>
      <c r="GHU5" s="80"/>
      <c r="GHV5" s="80"/>
      <c r="GHW5" s="80"/>
      <c r="GHX5" s="80"/>
      <c r="GHY5" s="80"/>
      <c r="GHZ5" s="80"/>
      <c r="GIA5" s="80"/>
      <c r="GIB5" s="80"/>
      <c r="GIC5" s="80"/>
      <c r="GID5" s="80"/>
      <c r="GIE5" s="80"/>
      <c r="GIF5" s="80"/>
      <c r="GIG5" s="80"/>
      <c r="GIH5" s="80"/>
      <c r="GII5" s="80"/>
      <c r="GIJ5" s="80"/>
      <c r="GIK5" s="80"/>
      <c r="GIL5" s="80"/>
      <c r="GIM5" s="80"/>
      <c r="GIN5" s="80"/>
      <c r="GIO5" s="80"/>
      <c r="GIP5" s="80"/>
      <c r="GIQ5" s="80"/>
      <c r="GIR5" s="80"/>
      <c r="GIS5" s="80"/>
      <c r="GIT5" s="80"/>
      <c r="GIU5" s="80"/>
      <c r="GIV5" s="80"/>
      <c r="GIW5" s="80"/>
      <c r="GIX5" s="80"/>
      <c r="GIY5" s="80"/>
      <c r="GIZ5" s="80"/>
      <c r="GJA5" s="80"/>
      <c r="GJB5" s="80"/>
      <c r="GJC5" s="80"/>
      <c r="GJD5" s="80"/>
      <c r="GJE5" s="80"/>
      <c r="GJF5" s="80"/>
      <c r="GJG5" s="80"/>
      <c r="GJH5" s="80"/>
      <c r="GJI5" s="80"/>
      <c r="GJJ5" s="80"/>
      <c r="GJK5" s="80"/>
      <c r="GJL5" s="80"/>
      <c r="GJM5" s="80"/>
      <c r="GJN5" s="80"/>
      <c r="GJO5" s="80"/>
      <c r="GJP5" s="80"/>
      <c r="GJQ5" s="80"/>
      <c r="GJR5" s="80"/>
      <c r="GJS5" s="80"/>
      <c r="GJT5" s="80"/>
      <c r="GJU5" s="80"/>
      <c r="GJV5" s="80"/>
      <c r="GJW5" s="80"/>
      <c r="GJX5" s="80"/>
      <c r="GJY5" s="80"/>
      <c r="GJZ5" s="80"/>
      <c r="GKA5" s="80"/>
      <c r="GKB5" s="80"/>
      <c r="GKC5" s="80"/>
      <c r="GKD5" s="80"/>
      <c r="GKE5" s="80"/>
      <c r="GKF5" s="80"/>
      <c r="GKG5" s="80"/>
      <c r="GKH5" s="80"/>
      <c r="GKI5" s="80"/>
      <c r="GKJ5" s="80"/>
      <c r="GKK5" s="80"/>
      <c r="GKL5" s="80"/>
      <c r="GKM5" s="80"/>
      <c r="GKN5" s="80"/>
      <c r="GKO5" s="80"/>
      <c r="GKP5" s="80"/>
      <c r="GKQ5" s="80"/>
      <c r="GKR5" s="80"/>
      <c r="GKS5" s="80"/>
      <c r="GKT5" s="80"/>
      <c r="GKU5" s="80"/>
      <c r="GKV5" s="80"/>
      <c r="GKW5" s="80"/>
      <c r="GKX5" s="80"/>
      <c r="GKY5" s="80"/>
      <c r="GKZ5" s="80"/>
      <c r="GLA5" s="80"/>
      <c r="GLB5" s="80"/>
      <c r="GLC5" s="80"/>
      <c r="GLD5" s="80"/>
      <c r="GLE5" s="80"/>
      <c r="GLF5" s="80"/>
      <c r="GLG5" s="80"/>
      <c r="GLH5" s="80"/>
      <c r="GLI5" s="80"/>
      <c r="GLJ5" s="80"/>
      <c r="GLK5" s="80"/>
      <c r="GLL5" s="80"/>
      <c r="GLM5" s="80"/>
      <c r="GLN5" s="80"/>
      <c r="GLO5" s="80"/>
      <c r="GLP5" s="80"/>
      <c r="GLQ5" s="80"/>
      <c r="GLR5" s="80"/>
      <c r="GLS5" s="80"/>
      <c r="GLT5" s="80"/>
      <c r="GLU5" s="80"/>
      <c r="GLV5" s="80"/>
      <c r="GLW5" s="80"/>
      <c r="GLX5" s="80"/>
      <c r="GLY5" s="80"/>
      <c r="GLZ5" s="80"/>
      <c r="GMA5" s="80"/>
      <c r="GMB5" s="80"/>
      <c r="GMC5" s="80"/>
      <c r="GMD5" s="80"/>
      <c r="GME5" s="80"/>
      <c r="GMF5" s="80"/>
      <c r="GMG5" s="80"/>
      <c r="GMH5" s="80"/>
      <c r="GMI5" s="80"/>
      <c r="GMJ5" s="80"/>
      <c r="GMK5" s="80"/>
      <c r="GML5" s="80"/>
      <c r="GMM5" s="80"/>
      <c r="GMN5" s="80"/>
      <c r="GMO5" s="80"/>
      <c r="GMP5" s="80"/>
      <c r="GMQ5" s="80"/>
      <c r="GMR5" s="80"/>
      <c r="GMS5" s="80"/>
      <c r="GMT5" s="80"/>
      <c r="GMU5" s="80"/>
      <c r="GMV5" s="80"/>
      <c r="GMW5" s="80"/>
      <c r="GMX5" s="80"/>
      <c r="GMY5" s="80"/>
      <c r="GMZ5" s="80"/>
      <c r="GNA5" s="80"/>
      <c r="GNB5" s="80"/>
      <c r="GNC5" s="80"/>
      <c r="GND5" s="80"/>
      <c r="GNE5" s="80"/>
      <c r="GNF5" s="80"/>
      <c r="GNG5" s="80"/>
      <c r="GNH5" s="80"/>
      <c r="GNI5" s="80"/>
      <c r="GNJ5" s="80"/>
      <c r="GNK5" s="80"/>
      <c r="GNL5" s="80"/>
      <c r="GNM5" s="80"/>
      <c r="GNN5" s="80"/>
      <c r="GNO5" s="80"/>
      <c r="GNP5" s="80"/>
      <c r="GNQ5" s="80"/>
      <c r="GNR5" s="80"/>
      <c r="GNS5" s="80"/>
      <c r="GNT5" s="80"/>
      <c r="GNU5" s="80"/>
      <c r="GNV5" s="80"/>
      <c r="GNW5" s="80"/>
      <c r="GNX5" s="80"/>
      <c r="GNY5" s="80"/>
      <c r="GNZ5" s="80"/>
      <c r="GOA5" s="80"/>
      <c r="GOB5" s="80"/>
      <c r="GOC5" s="80"/>
      <c r="GOD5" s="80"/>
      <c r="GOE5" s="80"/>
      <c r="GOF5" s="80"/>
      <c r="GOG5" s="80"/>
      <c r="GOH5" s="80"/>
      <c r="GOI5" s="80"/>
      <c r="GOJ5" s="80"/>
      <c r="GOK5" s="80"/>
      <c r="GOL5" s="80"/>
      <c r="GOM5" s="80"/>
      <c r="GON5" s="80"/>
      <c r="GOO5" s="80"/>
      <c r="GOP5" s="80"/>
      <c r="GOQ5" s="80"/>
      <c r="GOR5" s="80"/>
      <c r="GOS5" s="80"/>
      <c r="GOT5" s="80"/>
      <c r="GOU5" s="80"/>
      <c r="GOV5" s="80"/>
      <c r="GOW5" s="80"/>
      <c r="GOX5" s="80"/>
      <c r="GOY5" s="80"/>
      <c r="GOZ5" s="80"/>
      <c r="GPA5" s="80"/>
      <c r="GPB5" s="80"/>
      <c r="GPC5" s="80"/>
      <c r="GPD5" s="80"/>
      <c r="GPE5" s="80"/>
      <c r="GPF5" s="80"/>
      <c r="GPG5" s="80"/>
      <c r="GPH5" s="80"/>
      <c r="GPI5" s="80"/>
      <c r="GPJ5" s="80"/>
      <c r="GPK5" s="80"/>
      <c r="GPL5" s="80"/>
      <c r="GPM5" s="80"/>
      <c r="GPN5" s="80"/>
      <c r="GPO5" s="80"/>
      <c r="GPP5" s="80"/>
      <c r="GPQ5" s="80"/>
      <c r="GPR5" s="80"/>
      <c r="GPS5" s="80"/>
      <c r="GPT5" s="80"/>
      <c r="GPU5" s="80"/>
      <c r="GPV5" s="80"/>
      <c r="GPW5" s="80"/>
      <c r="GPX5" s="80"/>
      <c r="GPY5" s="80"/>
      <c r="GPZ5" s="80"/>
      <c r="GQA5" s="80"/>
      <c r="GQB5" s="80"/>
      <c r="GQC5" s="80"/>
      <c r="GQD5" s="80"/>
      <c r="GQE5" s="80"/>
      <c r="GQF5" s="80"/>
      <c r="GQG5" s="80"/>
      <c r="GQH5" s="80"/>
      <c r="GQI5" s="80"/>
      <c r="GQJ5" s="80"/>
      <c r="GQK5" s="80"/>
      <c r="GQL5" s="80"/>
      <c r="GQM5" s="80"/>
      <c r="GQN5" s="80"/>
      <c r="GQO5" s="80"/>
      <c r="GQP5" s="80"/>
      <c r="GQQ5" s="80"/>
      <c r="GQR5" s="80"/>
      <c r="GQS5" s="80"/>
      <c r="GQT5" s="80"/>
      <c r="GQU5" s="80"/>
      <c r="GQV5" s="80"/>
      <c r="GQW5" s="80"/>
      <c r="GQX5" s="80"/>
      <c r="GQY5" s="80"/>
      <c r="GQZ5" s="80"/>
      <c r="GRA5" s="80"/>
      <c r="GRB5" s="80"/>
      <c r="GRC5" s="80"/>
      <c r="GRD5" s="80"/>
      <c r="GRE5" s="80"/>
      <c r="GRF5" s="80"/>
      <c r="GRG5" s="80"/>
      <c r="GRH5" s="80"/>
      <c r="GRI5" s="80"/>
      <c r="GRJ5" s="80"/>
      <c r="GRK5" s="80"/>
      <c r="GRL5" s="80"/>
      <c r="GRM5" s="80"/>
      <c r="GRN5" s="80"/>
      <c r="GRO5" s="80"/>
      <c r="GRP5" s="80"/>
      <c r="GRQ5" s="80"/>
      <c r="GRR5" s="80"/>
      <c r="GRS5" s="80"/>
      <c r="GRT5" s="80"/>
      <c r="GRU5" s="80"/>
      <c r="GRV5" s="80"/>
      <c r="GRW5" s="80"/>
      <c r="GRX5" s="80"/>
      <c r="GRY5" s="80"/>
      <c r="GRZ5" s="80"/>
      <c r="GSA5" s="80"/>
      <c r="GSB5" s="80"/>
      <c r="GSC5" s="80"/>
      <c r="GSD5" s="80"/>
      <c r="GSE5" s="80"/>
      <c r="GSF5" s="80"/>
      <c r="GSG5" s="80"/>
      <c r="GSH5" s="80"/>
      <c r="GSI5" s="80"/>
      <c r="GSJ5" s="80"/>
      <c r="GSK5" s="80"/>
      <c r="GSL5" s="80"/>
      <c r="GSM5" s="80"/>
      <c r="GSN5" s="80"/>
      <c r="GSO5" s="80"/>
      <c r="GSP5" s="80"/>
      <c r="GSQ5" s="80"/>
      <c r="GSR5" s="80"/>
      <c r="GSS5" s="80"/>
      <c r="GST5" s="80"/>
      <c r="GSU5" s="80"/>
      <c r="GSV5" s="80"/>
      <c r="GSW5" s="80"/>
      <c r="GSX5" s="80"/>
      <c r="GSY5" s="80"/>
      <c r="GSZ5" s="80"/>
      <c r="GTA5" s="80"/>
      <c r="GTB5" s="80"/>
      <c r="GTC5" s="80"/>
      <c r="GTD5" s="80"/>
      <c r="GTE5" s="80"/>
      <c r="GTF5" s="80"/>
      <c r="GTG5" s="80"/>
      <c r="GTH5" s="80"/>
      <c r="GTI5" s="80"/>
      <c r="GTJ5" s="80"/>
      <c r="GTK5" s="80"/>
      <c r="GTL5" s="80"/>
      <c r="GTM5" s="80"/>
      <c r="GTN5" s="80"/>
      <c r="GTO5" s="80"/>
      <c r="GTP5" s="80"/>
      <c r="GTQ5" s="80"/>
      <c r="GTR5" s="80"/>
      <c r="GTS5" s="80"/>
      <c r="GTT5" s="80"/>
      <c r="GTU5" s="80"/>
      <c r="GTV5" s="80"/>
      <c r="GTW5" s="80"/>
      <c r="GTX5" s="80"/>
      <c r="GTY5" s="80"/>
      <c r="GTZ5" s="80"/>
      <c r="GUA5" s="80"/>
      <c r="GUB5" s="80"/>
      <c r="GUC5" s="80"/>
      <c r="GUD5" s="80"/>
      <c r="GUE5" s="80"/>
      <c r="GUF5" s="80"/>
      <c r="GUG5" s="80"/>
      <c r="GUH5" s="80"/>
      <c r="GUI5" s="80"/>
      <c r="GUJ5" s="80"/>
      <c r="GUK5" s="80"/>
      <c r="GUL5" s="80"/>
      <c r="GUM5" s="80"/>
      <c r="GUN5" s="80"/>
      <c r="GUO5" s="80"/>
      <c r="GUP5" s="80"/>
      <c r="GUQ5" s="80"/>
      <c r="GUR5" s="80"/>
      <c r="GUS5" s="80"/>
      <c r="GUT5" s="80"/>
      <c r="GUU5" s="80"/>
      <c r="GUV5" s="80"/>
      <c r="GUW5" s="80"/>
      <c r="GUX5" s="80"/>
      <c r="GUY5" s="80"/>
      <c r="GUZ5" s="80"/>
      <c r="GVA5" s="80"/>
      <c r="GVB5" s="80"/>
      <c r="GVC5" s="80"/>
      <c r="GVD5" s="80"/>
      <c r="GVE5" s="80"/>
      <c r="GVF5" s="80"/>
      <c r="GVG5" s="80"/>
      <c r="GVH5" s="80"/>
      <c r="GVI5" s="80"/>
      <c r="GVJ5" s="80"/>
      <c r="GVK5" s="80"/>
      <c r="GVL5" s="80"/>
      <c r="GVM5" s="80"/>
      <c r="GVN5" s="80"/>
      <c r="GVO5" s="80"/>
      <c r="GVP5" s="80"/>
      <c r="GVQ5" s="80"/>
      <c r="GVR5" s="80"/>
      <c r="GVS5" s="80"/>
      <c r="GVT5" s="80"/>
      <c r="GVU5" s="80"/>
      <c r="GVV5" s="80"/>
      <c r="GVW5" s="80"/>
      <c r="GVX5" s="80"/>
      <c r="GVY5" s="80"/>
      <c r="GVZ5" s="80"/>
      <c r="GWA5" s="80"/>
      <c r="GWB5" s="80"/>
      <c r="GWC5" s="80"/>
      <c r="GWD5" s="80"/>
      <c r="GWE5" s="80"/>
      <c r="GWF5" s="80"/>
      <c r="GWG5" s="80"/>
      <c r="GWH5" s="80"/>
      <c r="GWI5" s="80"/>
      <c r="GWJ5" s="80"/>
      <c r="GWK5" s="80"/>
      <c r="GWL5" s="80"/>
      <c r="GWM5" s="80"/>
      <c r="GWN5" s="80"/>
      <c r="GWO5" s="80"/>
      <c r="GWP5" s="80"/>
      <c r="GWQ5" s="80"/>
      <c r="GWR5" s="80"/>
      <c r="GWS5" s="80"/>
      <c r="GWT5" s="80"/>
      <c r="GWU5" s="80"/>
      <c r="GWV5" s="80"/>
      <c r="GWW5" s="80"/>
      <c r="GWX5" s="80"/>
      <c r="GWY5" s="80"/>
      <c r="GWZ5" s="80"/>
      <c r="GXA5" s="80"/>
      <c r="GXB5" s="80"/>
      <c r="GXC5" s="80"/>
      <c r="GXD5" s="80"/>
      <c r="GXE5" s="80"/>
      <c r="GXF5" s="80"/>
      <c r="GXG5" s="80"/>
      <c r="GXH5" s="80"/>
      <c r="GXI5" s="80"/>
      <c r="GXJ5" s="80"/>
      <c r="GXK5" s="80"/>
      <c r="GXL5" s="80"/>
      <c r="GXM5" s="80"/>
      <c r="GXN5" s="80"/>
      <c r="GXO5" s="80"/>
      <c r="GXP5" s="80"/>
      <c r="GXQ5" s="80"/>
      <c r="GXR5" s="80"/>
      <c r="GXS5" s="80"/>
      <c r="GXT5" s="80"/>
      <c r="GXU5" s="80"/>
      <c r="GXV5" s="80"/>
      <c r="GXW5" s="80"/>
      <c r="GXX5" s="80"/>
      <c r="GXY5" s="80"/>
      <c r="GXZ5" s="80"/>
      <c r="GYA5" s="80"/>
      <c r="GYB5" s="80"/>
      <c r="GYC5" s="80"/>
      <c r="GYD5" s="80"/>
      <c r="GYE5" s="80"/>
      <c r="GYF5" s="80"/>
      <c r="GYG5" s="80"/>
      <c r="GYH5" s="80"/>
      <c r="GYI5" s="80"/>
      <c r="GYJ5" s="80"/>
      <c r="GYK5" s="80"/>
      <c r="GYL5" s="80"/>
      <c r="GYM5" s="80"/>
      <c r="GYN5" s="80"/>
      <c r="GYO5" s="80"/>
      <c r="GYP5" s="80"/>
      <c r="GYQ5" s="80"/>
      <c r="GYR5" s="80"/>
      <c r="GYS5" s="80"/>
      <c r="GYT5" s="80"/>
      <c r="GYU5" s="80"/>
      <c r="GYV5" s="80"/>
      <c r="GYW5" s="80"/>
      <c r="GYX5" s="80"/>
      <c r="GYY5" s="80"/>
      <c r="GYZ5" s="80"/>
      <c r="GZA5" s="80"/>
      <c r="GZB5" s="80"/>
      <c r="GZC5" s="80"/>
      <c r="GZD5" s="80"/>
      <c r="GZE5" s="80"/>
      <c r="GZF5" s="80"/>
      <c r="GZG5" s="80"/>
      <c r="GZH5" s="80"/>
      <c r="GZI5" s="80"/>
      <c r="GZJ5" s="80"/>
      <c r="GZK5" s="80"/>
      <c r="GZL5" s="80"/>
      <c r="GZM5" s="80"/>
      <c r="GZN5" s="80"/>
      <c r="GZO5" s="80"/>
      <c r="GZP5" s="80"/>
      <c r="GZQ5" s="80"/>
      <c r="GZR5" s="80"/>
      <c r="GZS5" s="80"/>
      <c r="GZT5" s="80"/>
      <c r="GZU5" s="80"/>
      <c r="GZV5" s="80"/>
      <c r="GZW5" s="80"/>
      <c r="GZX5" s="80"/>
      <c r="GZY5" s="80"/>
      <c r="GZZ5" s="80"/>
      <c r="HAA5" s="80"/>
      <c r="HAB5" s="80"/>
      <c r="HAC5" s="80"/>
      <c r="HAD5" s="80"/>
      <c r="HAE5" s="80"/>
      <c r="HAF5" s="80"/>
      <c r="HAG5" s="80"/>
      <c r="HAH5" s="80"/>
      <c r="HAI5" s="80"/>
      <c r="HAJ5" s="80"/>
      <c r="HAK5" s="80"/>
      <c r="HAL5" s="80"/>
      <c r="HAM5" s="80"/>
      <c r="HAN5" s="80"/>
      <c r="HAO5" s="80"/>
      <c r="HAP5" s="80"/>
      <c r="HAQ5" s="80"/>
      <c r="HAR5" s="80"/>
      <c r="HAS5" s="80"/>
      <c r="HAT5" s="80"/>
      <c r="HAU5" s="80"/>
      <c r="HAV5" s="80"/>
      <c r="HAW5" s="80"/>
      <c r="HAX5" s="80"/>
      <c r="HAY5" s="80"/>
      <c r="HAZ5" s="80"/>
      <c r="HBA5" s="80"/>
      <c r="HBB5" s="80"/>
      <c r="HBC5" s="80"/>
      <c r="HBD5" s="80"/>
      <c r="HBE5" s="80"/>
      <c r="HBF5" s="80"/>
      <c r="HBG5" s="80"/>
      <c r="HBH5" s="80"/>
      <c r="HBI5" s="80"/>
      <c r="HBJ5" s="80"/>
      <c r="HBK5" s="80"/>
      <c r="HBL5" s="80"/>
      <c r="HBM5" s="80"/>
      <c r="HBN5" s="80"/>
      <c r="HBO5" s="80"/>
      <c r="HBP5" s="80"/>
      <c r="HBQ5" s="80"/>
      <c r="HBR5" s="80"/>
      <c r="HBS5" s="80"/>
      <c r="HBT5" s="80"/>
      <c r="HBU5" s="80"/>
      <c r="HBV5" s="80"/>
      <c r="HBW5" s="80"/>
      <c r="HBX5" s="80"/>
      <c r="HBY5" s="80"/>
      <c r="HBZ5" s="80"/>
      <c r="HCA5" s="80"/>
      <c r="HCB5" s="80"/>
      <c r="HCC5" s="80"/>
      <c r="HCD5" s="80"/>
      <c r="HCE5" s="80"/>
      <c r="HCF5" s="80"/>
      <c r="HCG5" s="80"/>
      <c r="HCH5" s="80"/>
      <c r="HCI5" s="80"/>
      <c r="HCJ5" s="80"/>
      <c r="HCK5" s="80"/>
      <c r="HCL5" s="80"/>
      <c r="HCM5" s="80"/>
      <c r="HCN5" s="80"/>
      <c r="HCO5" s="80"/>
      <c r="HCP5" s="80"/>
      <c r="HCQ5" s="80"/>
      <c r="HCR5" s="80"/>
      <c r="HCS5" s="80"/>
      <c r="HCT5" s="80"/>
      <c r="HCU5" s="80"/>
      <c r="HCV5" s="80"/>
      <c r="HCW5" s="80"/>
      <c r="HCX5" s="80"/>
      <c r="HCY5" s="80"/>
      <c r="HCZ5" s="80"/>
      <c r="HDA5" s="80"/>
      <c r="HDB5" s="80"/>
      <c r="HDC5" s="80"/>
      <c r="HDD5" s="80"/>
      <c r="HDE5" s="80"/>
      <c r="HDF5" s="80"/>
      <c r="HDG5" s="80"/>
      <c r="HDH5" s="80"/>
      <c r="HDI5" s="80"/>
      <c r="HDJ5" s="80"/>
      <c r="HDK5" s="80"/>
      <c r="HDL5" s="80"/>
      <c r="HDM5" s="80"/>
      <c r="HDN5" s="80"/>
      <c r="HDO5" s="80"/>
      <c r="HDP5" s="80"/>
      <c r="HDQ5" s="80"/>
      <c r="HDR5" s="80"/>
      <c r="HDS5" s="80"/>
      <c r="HDT5" s="80"/>
      <c r="HDU5" s="80"/>
      <c r="HDV5" s="80"/>
      <c r="HDW5" s="80"/>
      <c r="HDX5" s="80"/>
      <c r="HDY5" s="80"/>
      <c r="HDZ5" s="80"/>
      <c r="HEA5" s="80"/>
      <c r="HEB5" s="80"/>
      <c r="HEC5" s="80"/>
      <c r="HED5" s="80"/>
      <c r="HEE5" s="80"/>
      <c r="HEF5" s="80"/>
      <c r="HEG5" s="80"/>
      <c r="HEH5" s="80"/>
      <c r="HEI5" s="80"/>
      <c r="HEJ5" s="80"/>
      <c r="HEK5" s="80"/>
      <c r="HEL5" s="80"/>
      <c r="HEM5" s="80"/>
      <c r="HEN5" s="80"/>
      <c r="HEO5" s="80"/>
      <c r="HEP5" s="80"/>
      <c r="HEQ5" s="80"/>
      <c r="HER5" s="80"/>
      <c r="HES5" s="80"/>
      <c r="HET5" s="80"/>
      <c r="HEU5" s="80"/>
      <c r="HEV5" s="80"/>
      <c r="HEW5" s="80"/>
      <c r="HEX5" s="80"/>
      <c r="HEY5" s="80"/>
      <c r="HEZ5" s="80"/>
      <c r="HFA5" s="80"/>
      <c r="HFB5" s="80"/>
      <c r="HFC5" s="80"/>
      <c r="HFD5" s="80"/>
      <c r="HFE5" s="80"/>
      <c r="HFF5" s="80"/>
      <c r="HFG5" s="80"/>
      <c r="HFH5" s="80"/>
      <c r="HFI5" s="80"/>
      <c r="HFJ5" s="80"/>
      <c r="HFK5" s="80"/>
      <c r="HFL5" s="80"/>
      <c r="HFM5" s="80"/>
      <c r="HFN5" s="80"/>
      <c r="HFO5" s="80"/>
      <c r="HFP5" s="80"/>
      <c r="HFQ5" s="80"/>
      <c r="HFR5" s="80"/>
      <c r="HFS5" s="80"/>
      <c r="HFT5" s="80"/>
      <c r="HFU5" s="80"/>
      <c r="HFV5" s="80"/>
      <c r="HFW5" s="80"/>
      <c r="HFX5" s="80"/>
      <c r="HFY5" s="80"/>
      <c r="HFZ5" s="80"/>
      <c r="HGA5" s="80"/>
      <c r="HGB5" s="80"/>
      <c r="HGC5" s="80"/>
      <c r="HGD5" s="80"/>
      <c r="HGE5" s="80"/>
      <c r="HGF5" s="80"/>
      <c r="HGG5" s="80"/>
      <c r="HGH5" s="80"/>
      <c r="HGI5" s="80"/>
      <c r="HGJ5" s="80"/>
      <c r="HGK5" s="80"/>
      <c r="HGL5" s="80"/>
      <c r="HGM5" s="80"/>
      <c r="HGN5" s="80"/>
      <c r="HGO5" s="80"/>
      <c r="HGP5" s="80"/>
      <c r="HGQ5" s="80"/>
      <c r="HGR5" s="80"/>
      <c r="HGS5" s="80"/>
      <c r="HGT5" s="80"/>
      <c r="HGU5" s="80"/>
      <c r="HGV5" s="80"/>
      <c r="HGW5" s="80"/>
      <c r="HGX5" s="80"/>
      <c r="HGY5" s="80"/>
      <c r="HGZ5" s="80"/>
      <c r="HHA5" s="80"/>
      <c r="HHB5" s="80"/>
      <c r="HHC5" s="80"/>
      <c r="HHD5" s="80"/>
      <c r="HHE5" s="80"/>
      <c r="HHF5" s="80"/>
      <c r="HHG5" s="80"/>
      <c r="HHH5" s="80"/>
      <c r="HHI5" s="80"/>
      <c r="HHJ5" s="80"/>
      <c r="HHK5" s="80"/>
      <c r="HHL5" s="80"/>
      <c r="HHM5" s="80"/>
      <c r="HHN5" s="80"/>
      <c r="HHO5" s="80"/>
      <c r="HHP5" s="80"/>
      <c r="HHQ5" s="80"/>
      <c r="HHR5" s="80"/>
      <c r="HHS5" s="80"/>
      <c r="HHT5" s="80"/>
      <c r="HHU5" s="80"/>
      <c r="HHV5" s="80"/>
      <c r="HHW5" s="80"/>
      <c r="HHX5" s="80"/>
      <c r="HHY5" s="80"/>
      <c r="HHZ5" s="80"/>
      <c r="HIA5" s="80"/>
      <c r="HIB5" s="80"/>
      <c r="HIC5" s="80"/>
      <c r="HID5" s="80"/>
      <c r="HIE5" s="80"/>
      <c r="HIF5" s="80"/>
      <c r="HIG5" s="80"/>
      <c r="HIH5" s="80"/>
      <c r="HII5" s="80"/>
      <c r="HIJ5" s="80"/>
      <c r="HIK5" s="80"/>
      <c r="HIL5" s="80"/>
      <c r="HIM5" s="80"/>
      <c r="HIN5" s="80"/>
      <c r="HIO5" s="80"/>
      <c r="HIP5" s="80"/>
      <c r="HIQ5" s="80"/>
      <c r="HIR5" s="80"/>
      <c r="HIS5" s="80"/>
      <c r="HIT5" s="80"/>
      <c r="HIU5" s="80"/>
      <c r="HIV5" s="80"/>
      <c r="HIW5" s="80"/>
      <c r="HIX5" s="80"/>
      <c r="HIY5" s="80"/>
      <c r="HIZ5" s="80"/>
      <c r="HJA5" s="80"/>
      <c r="HJB5" s="80"/>
      <c r="HJC5" s="80"/>
      <c r="HJD5" s="80"/>
      <c r="HJE5" s="80"/>
      <c r="HJF5" s="80"/>
      <c r="HJG5" s="80"/>
      <c r="HJH5" s="80"/>
      <c r="HJI5" s="80"/>
      <c r="HJJ5" s="80"/>
      <c r="HJK5" s="80"/>
      <c r="HJL5" s="80"/>
      <c r="HJM5" s="80"/>
      <c r="HJN5" s="80"/>
      <c r="HJO5" s="80"/>
      <c r="HJP5" s="80"/>
      <c r="HJQ5" s="80"/>
      <c r="HJR5" s="80"/>
      <c r="HJS5" s="80"/>
      <c r="HJT5" s="80"/>
      <c r="HJU5" s="80"/>
      <c r="HJV5" s="80"/>
      <c r="HJW5" s="80"/>
      <c r="HJX5" s="80"/>
      <c r="HJY5" s="80"/>
      <c r="HJZ5" s="80"/>
      <c r="HKA5" s="80"/>
      <c r="HKB5" s="80"/>
      <c r="HKC5" s="80"/>
      <c r="HKD5" s="80"/>
      <c r="HKE5" s="80"/>
      <c r="HKF5" s="80"/>
      <c r="HKG5" s="80"/>
      <c r="HKH5" s="80"/>
      <c r="HKI5" s="80"/>
      <c r="HKJ5" s="80"/>
      <c r="HKK5" s="80"/>
      <c r="HKL5" s="80"/>
      <c r="HKM5" s="80"/>
      <c r="HKN5" s="80"/>
      <c r="HKO5" s="80"/>
      <c r="HKP5" s="80"/>
      <c r="HKQ5" s="80"/>
      <c r="HKR5" s="80"/>
      <c r="HKS5" s="80"/>
      <c r="HKT5" s="80"/>
      <c r="HKU5" s="80"/>
      <c r="HKV5" s="80"/>
      <c r="HKW5" s="80"/>
      <c r="HKX5" s="80"/>
      <c r="HKY5" s="80"/>
      <c r="HKZ5" s="80"/>
      <c r="HLA5" s="80"/>
      <c r="HLB5" s="80"/>
      <c r="HLC5" s="80"/>
      <c r="HLD5" s="80"/>
      <c r="HLE5" s="80"/>
      <c r="HLF5" s="80"/>
      <c r="HLG5" s="80"/>
      <c r="HLH5" s="80"/>
      <c r="HLI5" s="80"/>
      <c r="HLJ5" s="80"/>
      <c r="HLK5" s="80"/>
      <c r="HLL5" s="80"/>
      <c r="HLM5" s="80"/>
      <c r="HLN5" s="80"/>
      <c r="HLO5" s="80"/>
      <c r="HLP5" s="80"/>
      <c r="HLQ5" s="80"/>
      <c r="HLR5" s="80"/>
      <c r="HLS5" s="80"/>
      <c r="HLT5" s="80"/>
      <c r="HLU5" s="80"/>
      <c r="HLV5" s="80"/>
      <c r="HLW5" s="80"/>
      <c r="HLX5" s="80"/>
      <c r="HLY5" s="80"/>
      <c r="HLZ5" s="80"/>
      <c r="HMA5" s="80"/>
      <c r="HMB5" s="80"/>
      <c r="HMC5" s="80"/>
      <c r="HMD5" s="80"/>
      <c r="HME5" s="80"/>
      <c r="HMF5" s="80"/>
      <c r="HMG5" s="80"/>
      <c r="HMH5" s="80"/>
      <c r="HMI5" s="80"/>
      <c r="HMJ5" s="80"/>
      <c r="HMK5" s="80"/>
      <c r="HML5" s="80"/>
      <c r="HMM5" s="80"/>
      <c r="HMN5" s="80"/>
      <c r="HMO5" s="80"/>
      <c r="HMP5" s="80"/>
      <c r="HMQ5" s="80"/>
      <c r="HMR5" s="80"/>
      <c r="HMS5" s="80"/>
      <c r="HMT5" s="80"/>
      <c r="HMU5" s="80"/>
      <c r="HMV5" s="80"/>
      <c r="HMW5" s="80"/>
      <c r="HMX5" s="80"/>
      <c r="HMY5" s="80"/>
      <c r="HMZ5" s="80"/>
      <c r="HNA5" s="80"/>
      <c r="HNB5" s="80"/>
      <c r="HNC5" s="80"/>
      <c r="HND5" s="80"/>
      <c r="HNE5" s="80"/>
      <c r="HNF5" s="80"/>
      <c r="HNG5" s="80"/>
      <c r="HNH5" s="80"/>
      <c r="HNI5" s="80"/>
      <c r="HNJ5" s="80"/>
      <c r="HNK5" s="80"/>
      <c r="HNL5" s="80"/>
      <c r="HNM5" s="80"/>
      <c r="HNN5" s="80"/>
      <c r="HNO5" s="80"/>
      <c r="HNP5" s="80"/>
      <c r="HNQ5" s="80"/>
      <c r="HNR5" s="80"/>
      <c r="HNS5" s="80"/>
      <c r="HNT5" s="80"/>
      <c r="HNU5" s="80"/>
      <c r="HNV5" s="80"/>
      <c r="HNW5" s="80"/>
      <c r="HNX5" s="80"/>
      <c r="HNY5" s="80"/>
      <c r="HNZ5" s="80"/>
      <c r="HOA5" s="80"/>
      <c r="HOB5" s="80"/>
      <c r="HOC5" s="80"/>
      <c r="HOD5" s="80"/>
      <c r="HOE5" s="80"/>
      <c r="HOF5" s="80"/>
      <c r="HOG5" s="80"/>
      <c r="HOH5" s="80"/>
      <c r="HOI5" s="80"/>
      <c r="HOJ5" s="80"/>
      <c r="HOK5" s="80"/>
      <c r="HOL5" s="80"/>
      <c r="HOM5" s="80"/>
      <c r="HON5" s="80"/>
      <c r="HOO5" s="80"/>
      <c r="HOP5" s="80"/>
      <c r="HOQ5" s="80"/>
      <c r="HOR5" s="80"/>
      <c r="HOS5" s="80"/>
      <c r="HOT5" s="80"/>
      <c r="HOU5" s="80"/>
      <c r="HOV5" s="80"/>
      <c r="HOW5" s="80"/>
      <c r="HOX5" s="80"/>
      <c r="HOY5" s="80"/>
      <c r="HOZ5" s="80"/>
      <c r="HPA5" s="80"/>
      <c r="HPB5" s="80"/>
      <c r="HPC5" s="80"/>
      <c r="HPD5" s="80"/>
      <c r="HPE5" s="80"/>
      <c r="HPF5" s="80"/>
      <c r="HPG5" s="80"/>
      <c r="HPH5" s="80"/>
      <c r="HPI5" s="80"/>
      <c r="HPJ5" s="80"/>
      <c r="HPK5" s="80"/>
      <c r="HPL5" s="80"/>
      <c r="HPM5" s="80"/>
      <c r="HPN5" s="80"/>
      <c r="HPO5" s="80"/>
      <c r="HPP5" s="80"/>
      <c r="HPQ5" s="80"/>
      <c r="HPR5" s="80"/>
      <c r="HPS5" s="80"/>
      <c r="HPT5" s="80"/>
      <c r="HPU5" s="80"/>
      <c r="HPV5" s="80"/>
      <c r="HPW5" s="80"/>
      <c r="HPX5" s="80"/>
      <c r="HPY5" s="80"/>
      <c r="HPZ5" s="80"/>
      <c r="HQA5" s="80"/>
      <c r="HQB5" s="80"/>
      <c r="HQC5" s="80"/>
      <c r="HQD5" s="80"/>
      <c r="HQE5" s="80"/>
      <c r="HQF5" s="80"/>
      <c r="HQG5" s="80"/>
      <c r="HQH5" s="80"/>
      <c r="HQI5" s="80"/>
      <c r="HQJ5" s="80"/>
      <c r="HQK5" s="80"/>
      <c r="HQL5" s="80"/>
      <c r="HQM5" s="80"/>
      <c r="HQN5" s="80"/>
      <c r="HQO5" s="80"/>
      <c r="HQP5" s="80"/>
      <c r="HQQ5" s="80"/>
      <c r="HQR5" s="80"/>
      <c r="HQS5" s="80"/>
      <c r="HQT5" s="80"/>
      <c r="HQU5" s="80"/>
      <c r="HQV5" s="80"/>
      <c r="HQW5" s="80"/>
      <c r="HQX5" s="80"/>
      <c r="HQY5" s="80"/>
      <c r="HQZ5" s="80"/>
      <c r="HRA5" s="80"/>
      <c r="HRB5" s="80"/>
      <c r="HRC5" s="80"/>
      <c r="HRD5" s="80"/>
      <c r="HRE5" s="80"/>
      <c r="HRF5" s="80"/>
      <c r="HRG5" s="80"/>
      <c r="HRH5" s="80"/>
      <c r="HRI5" s="80"/>
      <c r="HRJ5" s="80"/>
      <c r="HRK5" s="80"/>
      <c r="HRL5" s="80"/>
      <c r="HRM5" s="80"/>
      <c r="HRN5" s="80"/>
      <c r="HRO5" s="80"/>
      <c r="HRP5" s="80"/>
      <c r="HRQ5" s="80"/>
      <c r="HRR5" s="80"/>
      <c r="HRS5" s="80"/>
      <c r="HRT5" s="80"/>
      <c r="HRU5" s="80"/>
      <c r="HRV5" s="80"/>
      <c r="HRW5" s="80"/>
      <c r="HRX5" s="80"/>
      <c r="HRY5" s="80"/>
      <c r="HRZ5" s="80"/>
      <c r="HSA5" s="80"/>
      <c r="HSB5" s="80"/>
      <c r="HSC5" s="80"/>
      <c r="HSD5" s="80"/>
      <c r="HSE5" s="80"/>
      <c r="HSF5" s="80"/>
      <c r="HSG5" s="80"/>
      <c r="HSH5" s="80"/>
      <c r="HSI5" s="80"/>
      <c r="HSJ5" s="80"/>
      <c r="HSK5" s="80"/>
      <c r="HSL5" s="80"/>
      <c r="HSM5" s="80"/>
      <c r="HSN5" s="80"/>
      <c r="HSO5" s="80"/>
      <c r="HSP5" s="80"/>
      <c r="HSQ5" s="80"/>
      <c r="HSR5" s="80"/>
      <c r="HSS5" s="80"/>
      <c r="HST5" s="80"/>
      <c r="HSU5" s="80"/>
      <c r="HSV5" s="80"/>
      <c r="HSW5" s="80"/>
      <c r="HSX5" s="80"/>
      <c r="HSY5" s="80"/>
      <c r="HSZ5" s="80"/>
      <c r="HTA5" s="80"/>
      <c r="HTB5" s="80"/>
      <c r="HTC5" s="80"/>
      <c r="HTD5" s="80"/>
      <c r="HTE5" s="80"/>
      <c r="HTF5" s="80"/>
      <c r="HTG5" s="80"/>
      <c r="HTH5" s="80"/>
      <c r="HTI5" s="80"/>
      <c r="HTJ5" s="80"/>
      <c r="HTK5" s="80"/>
      <c r="HTL5" s="80"/>
      <c r="HTM5" s="80"/>
      <c r="HTN5" s="80"/>
      <c r="HTO5" s="80"/>
      <c r="HTP5" s="80"/>
      <c r="HTQ5" s="80"/>
      <c r="HTR5" s="80"/>
      <c r="HTS5" s="80"/>
      <c r="HTT5" s="80"/>
      <c r="HTU5" s="80"/>
      <c r="HTV5" s="80"/>
      <c r="HTW5" s="80"/>
      <c r="HTX5" s="80"/>
      <c r="HTY5" s="80"/>
      <c r="HTZ5" s="80"/>
      <c r="HUA5" s="80"/>
      <c r="HUB5" s="80"/>
      <c r="HUC5" s="80"/>
      <c r="HUD5" s="80"/>
      <c r="HUE5" s="80"/>
      <c r="HUF5" s="80"/>
      <c r="HUG5" s="80"/>
      <c r="HUH5" s="80"/>
      <c r="HUI5" s="80"/>
      <c r="HUJ5" s="80"/>
      <c r="HUK5" s="80"/>
      <c r="HUL5" s="80"/>
      <c r="HUM5" s="80"/>
      <c r="HUN5" s="80"/>
      <c r="HUO5" s="80"/>
      <c r="HUP5" s="80"/>
      <c r="HUQ5" s="80"/>
      <c r="HUR5" s="80"/>
      <c r="HUS5" s="80"/>
      <c r="HUT5" s="80"/>
      <c r="HUU5" s="80"/>
      <c r="HUV5" s="80"/>
      <c r="HUW5" s="80"/>
      <c r="HUX5" s="80"/>
      <c r="HUY5" s="80"/>
      <c r="HUZ5" s="80"/>
      <c r="HVA5" s="80"/>
      <c r="HVB5" s="80"/>
      <c r="HVC5" s="80"/>
      <c r="HVD5" s="80"/>
      <c r="HVE5" s="80"/>
      <c r="HVF5" s="80"/>
      <c r="HVG5" s="80"/>
      <c r="HVH5" s="80"/>
      <c r="HVI5" s="80"/>
      <c r="HVJ5" s="80"/>
      <c r="HVK5" s="80"/>
      <c r="HVL5" s="80"/>
      <c r="HVM5" s="80"/>
      <c r="HVN5" s="80"/>
      <c r="HVO5" s="80"/>
      <c r="HVP5" s="80"/>
      <c r="HVQ5" s="80"/>
      <c r="HVR5" s="80"/>
      <c r="HVS5" s="80"/>
      <c r="HVT5" s="80"/>
      <c r="HVU5" s="80"/>
      <c r="HVV5" s="80"/>
      <c r="HVW5" s="80"/>
      <c r="HVX5" s="80"/>
      <c r="HVY5" s="80"/>
      <c r="HVZ5" s="80"/>
      <c r="HWA5" s="80"/>
      <c r="HWB5" s="80"/>
      <c r="HWC5" s="80"/>
      <c r="HWD5" s="80"/>
      <c r="HWE5" s="80"/>
      <c r="HWF5" s="80"/>
      <c r="HWG5" s="80"/>
      <c r="HWH5" s="80"/>
      <c r="HWI5" s="80"/>
      <c r="HWJ5" s="80"/>
      <c r="HWK5" s="80"/>
      <c r="HWL5" s="80"/>
      <c r="HWM5" s="80"/>
      <c r="HWN5" s="80"/>
      <c r="HWO5" s="80"/>
      <c r="HWP5" s="80"/>
      <c r="HWQ5" s="80"/>
      <c r="HWR5" s="80"/>
      <c r="HWS5" s="80"/>
      <c r="HWT5" s="80"/>
      <c r="HWU5" s="80"/>
      <c r="HWV5" s="80"/>
      <c r="HWW5" s="80"/>
      <c r="HWX5" s="80"/>
      <c r="HWY5" s="80"/>
      <c r="HWZ5" s="80"/>
      <c r="HXA5" s="80"/>
      <c r="HXB5" s="80"/>
      <c r="HXC5" s="80"/>
      <c r="HXD5" s="80"/>
      <c r="HXE5" s="80"/>
      <c r="HXF5" s="80"/>
      <c r="HXG5" s="80"/>
      <c r="HXH5" s="80"/>
      <c r="HXI5" s="80"/>
      <c r="HXJ5" s="80"/>
      <c r="HXK5" s="80"/>
      <c r="HXL5" s="80"/>
      <c r="HXM5" s="80"/>
      <c r="HXN5" s="80"/>
      <c r="HXO5" s="80"/>
      <c r="HXP5" s="80"/>
      <c r="HXQ5" s="80"/>
      <c r="HXR5" s="80"/>
      <c r="HXS5" s="80"/>
      <c r="HXT5" s="80"/>
      <c r="HXU5" s="80"/>
      <c r="HXV5" s="80"/>
      <c r="HXW5" s="80"/>
      <c r="HXX5" s="80"/>
      <c r="HXY5" s="80"/>
      <c r="HXZ5" s="80"/>
      <c r="HYA5" s="80"/>
      <c r="HYB5" s="80"/>
      <c r="HYC5" s="80"/>
      <c r="HYD5" s="80"/>
      <c r="HYE5" s="80"/>
      <c r="HYF5" s="80"/>
      <c r="HYG5" s="80"/>
      <c r="HYH5" s="80"/>
      <c r="HYI5" s="80"/>
      <c r="HYJ5" s="80"/>
      <c r="HYK5" s="80"/>
      <c r="HYL5" s="80"/>
      <c r="HYM5" s="80"/>
      <c r="HYN5" s="80"/>
      <c r="HYO5" s="80"/>
      <c r="HYP5" s="80"/>
      <c r="HYQ5" s="80"/>
      <c r="HYR5" s="80"/>
      <c r="HYS5" s="80"/>
      <c r="HYT5" s="80"/>
      <c r="HYU5" s="80"/>
      <c r="HYV5" s="80"/>
      <c r="HYW5" s="80"/>
      <c r="HYX5" s="80"/>
      <c r="HYY5" s="80"/>
      <c r="HYZ5" s="80"/>
      <c r="HZA5" s="80"/>
      <c r="HZB5" s="80"/>
      <c r="HZC5" s="80"/>
      <c r="HZD5" s="80"/>
      <c r="HZE5" s="80"/>
      <c r="HZF5" s="80"/>
      <c r="HZG5" s="80"/>
      <c r="HZH5" s="80"/>
      <c r="HZI5" s="80"/>
      <c r="HZJ5" s="80"/>
      <c r="HZK5" s="80"/>
      <c r="HZL5" s="80"/>
      <c r="HZM5" s="80"/>
      <c r="HZN5" s="80"/>
      <c r="HZO5" s="80"/>
      <c r="HZP5" s="80"/>
      <c r="HZQ5" s="80"/>
      <c r="HZR5" s="80"/>
      <c r="HZS5" s="80"/>
      <c r="HZT5" s="80"/>
      <c r="HZU5" s="80"/>
      <c r="HZV5" s="80"/>
      <c r="HZW5" s="80"/>
      <c r="HZX5" s="80"/>
      <c r="HZY5" s="80"/>
      <c r="HZZ5" s="80"/>
      <c r="IAA5" s="80"/>
      <c r="IAB5" s="80"/>
      <c r="IAC5" s="80"/>
      <c r="IAD5" s="80"/>
      <c r="IAE5" s="80"/>
      <c r="IAF5" s="80"/>
      <c r="IAG5" s="80"/>
      <c r="IAH5" s="80"/>
      <c r="IAI5" s="80"/>
      <c r="IAJ5" s="80"/>
      <c r="IAK5" s="80"/>
      <c r="IAL5" s="80"/>
      <c r="IAM5" s="80"/>
      <c r="IAN5" s="80"/>
      <c r="IAO5" s="80"/>
      <c r="IAP5" s="80"/>
      <c r="IAQ5" s="80"/>
      <c r="IAR5" s="80"/>
      <c r="IAS5" s="80"/>
      <c r="IAT5" s="80"/>
      <c r="IAU5" s="80"/>
      <c r="IAV5" s="80"/>
      <c r="IAW5" s="80"/>
      <c r="IAX5" s="80"/>
      <c r="IAY5" s="80"/>
      <c r="IAZ5" s="80"/>
      <c r="IBA5" s="80"/>
      <c r="IBB5" s="80"/>
      <c r="IBC5" s="80"/>
      <c r="IBD5" s="80"/>
      <c r="IBE5" s="80"/>
      <c r="IBF5" s="80"/>
      <c r="IBG5" s="80"/>
      <c r="IBH5" s="80"/>
      <c r="IBI5" s="80"/>
      <c r="IBJ5" s="80"/>
      <c r="IBK5" s="80"/>
      <c r="IBL5" s="80"/>
      <c r="IBM5" s="80"/>
      <c r="IBN5" s="80"/>
      <c r="IBO5" s="80"/>
      <c r="IBP5" s="80"/>
      <c r="IBQ5" s="80"/>
      <c r="IBR5" s="80"/>
      <c r="IBS5" s="80"/>
      <c r="IBT5" s="80"/>
      <c r="IBU5" s="80"/>
      <c r="IBV5" s="80"/>
      <c r="IBW5" s="80"/>
      <c r="IBX5" s="80"/>
      <c r="IBY5" s="80"/>
      <c r="IBZ5" s="80"/>
      <c r="ICA5" s="80"/>
      <c r="ICB5" s="80"/>
      <c r="ICC5" s="80"/>
      <c r="ICD5" s="80"/>
      <c r="ICE5" s="80"/>
      <c r="ICF5" s="80"/>
      <c r="ICG5" s="80"/>
      <c r="ICH5" s="80"/>
      <c r="ICI5" s="80"/>
      <c r="ICJ5" s="80"/>
      <c r="ICK5" s="80"/>
      <c r="ICL5" s="80"/>
      <c r="ICM5" s="80"/>
      <c r="ICN5" s="80"/>
      <c r="ICO5" s="80"/>
      <c r="ICP5" s="80"/>
      <c r="ICQ5" s="80"/>
      <c r="ICR5" s="80"/>
      <c r="ICS5" s="80"/>
      <c r="ICT5" s="80"/>
      <c r="ICU5" s="80"/>
      <c r="ICV5" s="80"/>
      <c r="ICW5" s="80"/>
      <c r="ICX5" s="80"/>
      <c r="ICY5" s="80"/>
      <c r="ICZ5" s="80"/>
      <c r="IDA5" s="80"/>
      <c r="IDB5" s="80"/>
      <c r="IDC5" s="80"/>
      <c r="IDD5" s="80"/>
      <c r="IDE5" s="80"/>
      <c r="IDF5" s="80"/>
      <c r="IDG5" s="80"/>
      <c r="IDH5" s="80"/>
      <c r="IDI5" s="80"/>
      <c r="IDJ5" s="80"/>
      <c r="IDK5" s="80"/>
      <c r="IDL5" s="80"/>
      <c r="IDM5" s="80"/>
      <c r="IDN5" s="80"/>
      <c r="IDO5" s="80"/>
      <c r="IDP5" s="80"/>
      <c r="IDQ5" s="80"/>
      <c r="IDR5" s="80"/>
      <c r="IDS5" s="80"/>
      <c r="IDT5" s="80"/>
      <c r="IDU5" s="80"/>
      <c r="IDV5" s="80"/>
      <c r="IDW5" s="80"/>
      <c r="IDX5" s="80"/>
      <c r="IDY5" s="80"/>
      <c r="IDZ5" s="80"/>
      <c r="IEA5" s="80"/>
      <c r="IEB5" s="80"/>
      <c r="IEC5" s="80"/>
      <c r="IED5" s="80"/>
      <c r="IEE5" s="80"/>
      <c r="IEF5" s="80"/>
      <c r="IEG5" s="80"/>
      <c r="IEH5" s="80"/>
      <c r="IEI5" s="80"/>
      <c r="IEJ5" s="80"/>
      <c r="IEK5" s="80"/>
      <c r="IEL5" s="80"/>
      <c r="IEM5" s="80"/>
      <c r="IEN5" s="80"/>
      <c r="IEO5" s="80"/>
      <c r="IEP5" s="80"/>
      <c r="IEQ5" s="80"/>
      <c r="IER5" s="80"/>
      <c r="IES5" s="80"/>
      <c r="IET5" s="80"/>
      <c r="IEU5" s="80"/>
      <c r="IEV5" s="80"/>
      <c r="IEW5" s="80"/>
      <c r="IEX5" s="80"/>
      <c r="IEY5" s="80"/>
      <c r="IEZ5" s="80"/>
      <c r="IFA5" s="80"/>
      <c r="IFB5" s="80"/>
      <c r="IFC5" s="80"/>
      <c r="IFD5" s="80"/>
      <c r="IFE5" s="80"/>
      <c r="IFF5" s="80"/>
      <c r="IFG5" s="80"/>
      <c r="IFH5" s="80"/>
      <c r="IFI5" s="80"/>
      <c r="IFJ5" s="80"/>
      <c r="IFK5" s="80"/>
      <c r="IFL5" s="80"/>
      <c r="IFM5" s="80"/>
      <c r="IFN5" s="80"/>
      <c r="IFO5" s="80"/>
      <c r="IFP5" s="80"/>
      <c r="IFQ5" s="80"/>
      <c r="IFR5" s="80"/>
      <c r="IFS5" s="80"/>
      <c r="IFT5" s="80"/>
      <c r="IFU5" s="80"/>
      <c r="IFV5" s="80"/>
      <c r="IFW5" s="80"/>
      <c r="IFX5" s="80"/>
      <c r="IFY5" s="80"/>
      <c r="IFZ5" s="80"/>
      <c r="IGA5" s="80"/>
      <c r="IGB5" s="80"/>
      <c r="IGC5" s="80"/>
      <c r="IGD5" s="80"/>
      <c r="IGE5" s="80"/>
      <c r="IGF5" s="80"/>
      <c r="IGG5" s="80"/>
      <c r="IGH5" s="80"/>
      <c r="IGI5" s="80"/>
      <c r="IGJ5" s="80"/>
      <c r="IGK5" s="80"/>
      <c r="IGL5" s="80"/>
      <c r="IGM5" s="80"/>
      <c r="IGN5" s="80"/>
      <c r="IGO5" s="80"/>
      <c r="IGP5" s="80"/>
      <c r="IGQ5" s="80"/>
      <c r="IGR5" s="80"/>
      <c r="IGS5" s="80"/>
      <c r="IGT5" s="80"/>
      <c r="IGU5" s="80"/>
      <c r="IGV5" s="80"/>
      <c r="IGW5" s="80"/>
      <c r="IGX5" s="80"/>
      <c r="IGY5" s="80"/>
      <c r="IGZ5" s="80"/>
      <c r="IHA5" s="80"/>
      <c r="IHB5" s="80"/>
      <c r="IHC5" s="80"/>
      <c r="IHD5" s="80"/>
      <c r="IHE5" s="80"/>
      <c r="IHF5" s="80"/>
      <c r="IHG5" s="80"/>
      <c r="IHH5" s="80"/>
      <c r="IHI5" s="80"/>
      <c r="IHJ5" s="80"/>
      <c r="IHK5" s="80"/>
      <c r="IHL5" s="80"/>
      <c r="IHM5" s="80"/>
      <c r="IHN5" s="80"/>
      <c r="IHO5" s="80"/>
      <c r="IHP5" s="80"/>
      <c r="IHQ5" s="80"/>
      <c r="IHR5" s="80"/>
      <c r="IHS5" s="80"/>
      <c r="IHT5" s="80"/>
      <c r="IHU5" s="80"/>
      <c r="IHV5" s="80"/>
      <c r="IHW5" s="80"/>
      <c r="IHX5" s="80"/>
      <c r="IHY5" s="80"/>
      <c r="IHZ5" s="80"/>
      <c r="IIA5" s="80"/>
      <c r="IIB5" s="80"/>
      <c r="IIC5" s="80"/>
      <c r="IID5" s="80"/>
      <c r="IIE5" s="80"/>
      <c r="IIF5" s="80"/>
      <c r="IIG5" s="80"/>
      <c r="IIH5" s="80"/>
      <c r="III5" s="80"/>
      <c r="IIJ5" s="80"/>
      <c r="IIK5" s="80"/>
      <c r="IIL5" s="80"/>
      <c r="IIM5" s="80"/>
      <c r="IIN5" s="80"/>
      <c r="IIO5" s="80"/>
      <c r="IIP5" s="80"/>
      <c r="IIQ5" s="80"/>
      <c r="IIR5" s="80"/>
      <c r="IIS5" s="80"/>
      <c r="IIT5" s="80"/>
      <c r="IIU5" s="80"/>
      <c r="IIV5" s="80"/>
      <c r="IIW5" s="80"/>
      <c r="IIX5" s="80"/>
      <c r="IIY5" s="80"/>
      <c r="IIZ5" s="80"/>
      <c r="IJA5" s="80"/>
      <c r="IJB5" s="80"/>
      <c r="IJC5" s="80"/>
      <c r="IJD5" s="80"/>
      <c r="IJE5" s="80"/>
      <c r="IJF5" s="80"/>
      <c r="IJG5" s="80"/>
      <c r="IJH5" s="80"/>
      <c r="IJI5" s="80"/>
      <c r="IJJ5" s="80"/>
      <c r="IJK5" s="80"/>
      <c r="IJL5" s="80"/>
      <c r="IJM5" s="80"/>
      <c r="IJN5" s="80"/>
      <c r="IJO5" s="80"/>
      <c r="IJP5" s="80"/>
      <c r="IJQ5" s="80"/>
      <c r="IJR5" s="80"/>
      <c r="IJS5" s="80"/>
      <c r="IJT5" s="80"/>
      <c r="IJU5" s="80"/>
      <c r="IJV5" s="80"/>
      <c r="IJW5" s="80"/>
      <c r="IJX5" s="80"/>
      <c r="IJY5" s="80"/>
      <c r="IJZ5" s="80"/>
      <c r="IKA5" s="80"/>
      <c r="IKB5" s="80"/>
      <c r="IKC5" s="80"/>
      <c r="IKD5" s="80"/>
      <c r="IKE5" s="80"/>
      <c r="IKF5" s="80"/>
      <c r="IKG5" s="80"/>
      <c r="IKH5" s="80"/>
      <c r="IKI5" s="80"/>
      <c r="IKJ5" s="80"/>
      <c r="IKK5" s="80"/>
      <c r="IKL5" s="80"/>
      <c r="IKM5" s="80"/>
      <c r="IKN5" s="80"/>
      <c r="IKO5" s="80"/>
      <c r="IKP5" s="80"/>
      <c r="IKQ5" s="80"/>
      <c r="IKR5" s="80"/>
      <c r="IKS5" s="80"/>
      <c r="IKT5" s="80"/>
      <c r="IKU5" s="80"/>
      <c r="IKV5" s="80"/>
      <c r="IKW5" s="80"/>
      <c r="IKX5" s="80"/>
      <c r="IKY5" s="80"/>
      <c r="IKZ5" s="80"/>
      <c r="ILA5" s="80"/>
      <c r="ILB5" s="80"/>
      <c r="ILC5" s="80"/>
      <c r="ILD5" s="80"/>
      <c r="ILE5" s="80"/>
      <c r="ILF5" s="80"/>
      <c r="ILG5" s="80"/>
      <c r="ILH5" s="80"/>
      <c r="ILI5" s="80"/>
      <c r="ILJ5" s="80"/>
      <c r="ILK5" s="80"/>
      <c r="ILL5" s="80"/>
      <c r="ILM5" s="80"/>
      <c r="ILN5" s="80"/>
      <c r="ILO5" s="80"/>
      <c r="ILP5" s="80"/>
      <c r="ILQ5" s="80"/>
      <c r="ILR5" s="80"/>
      <c r="ILS5" s="80"/>
      <c r="ILT5" s="80"/>
      <c r="ILU5" s="80"/>
      <c r="ILV5" s="80"/>
      <c r="ILW5" s="80"/>
      <c r="ILX5" s="80"/>
      <c r="ILY5" s="80"/>
      <c r="ILZ5" s="80"/>
      <c r="IMA5" s="80"/>
      <c r="IMB5" s="80"/>
      <c r="IMC5" s="80"/>
      <c r="IMD5" s="80"/>
      <c r="IME5" s="80"/>
      <c r="IMF5" s="80"/>
      <c r="IMG5" s="80"/>
      <c r="IMH5" s="80"/>
      <c r="IMI5" s="80"/>
      <c r="IMJ5" s="80"/>
      <c r="IMK5" s="80"/>
      <c r="IML5" s="80"/>
      <c r="IMM5" s="80"/>
      <c r="IMN5" s="80"/>
      <c r="IMO5" s="80"/>
      <c r="IMP5" s="80"/>
      <c r="IMQ5" s="80"/>
      <c r="IMR5" s="80"/>
      <c r="IMS5" s="80"/>
      <c r="IMT5" s="80"/>
      <c r="IMU5" s="80"/>
      <c r="IMV5" s="80"/>
      <c r="IMW5" s="80"/>
      <c r="IMX5" s="80"/>
      <c r="IMY5" s="80"/>
      <c r="IMZ5" s="80"/>
      <c r="INA5" s="80"/>
      <c r="INB5" s="80"/>
      <c r="INC5" s="80"/>
      <c r="IND5" s="80"/>
      <c r="INE5" s="80"/>
      <c r="INF5" s="80"/>
      <c r="ING5" s="80"/>
      <c r="INH5" s="80"/>
      <c r="INI5" s="80"/>
      <c r="INJ5" s="80"/>
      <c r="INK5" s="80"/>
      <c r="INL5" s="80"/>
      <c r="INM5" s="80"/>
      <c r="INN5" s="80"/>
      <c r="INO5" s="80"/>
      <c r="INP5" s="80"/>
      <c r="INQ5" s="80"/>
      <c r="INR5" s="80"/>
      <c r="INS5" s="80"/>
      <c r="INT5" s="80"/>
      <c r="INU5" s="80"/>
      <c r="INV5" s="80"/>
      <c r="INW5" s="80"/>
      <c r="INX5" s="80"/>
      <c r="INY5" s="80"/>
      <c r="INZ5" s="80"/>
      <c r="IOA5" s="80"/>
      <c r="IOB5" s="80"/>
      <c r="IOC5" s="80"/>
      <c r="IOD5" s="80"/>
      <c r="IOE5" s="80"/>
      <c r="IOF5" s="80"/>
      <c r="IOG5" s="80"/>
      <c r="IOH5" s="80"/>
      <c r="IOI5" s="80"/>
      <c r="IOJ5" s="80"/>
      <c r="IOK5" s="80"/>
      <c r="IOL5" s="80"/>
      <c r="IOM5" s="80"/>
      <c r="ION5" s="80"/>
      <c r="IOO5" s="80"/>
      <c r="IOP5" s="80"/>
      <c r="IOQ5" s="80"/>
      <c r="IOR5" s="80"/>
      <c r="IOS5" s="80"/>
      <c r="IOT5" s="80"/>
      <c r="IOU5" s="80"/>
      <c r="IOV5" s="80"/>
      <c r="IOW5" s="80"/>
      <c r="IOX5" s="80"/>
      <c r="IOY5" s="80"/>
      <c r="IOZ5" s="80"/>
      <c r="IPA5" s="80"/>
      <c r="IPB5" s="80"/>
      <c r="IPC5" s="80"/>
      <c r="IPD5" s="80"/>
      <c r="IPE5" s="80"/>
      <c r="IPF5" s="80"/>
      <c r="IPG5" s="80"/>
      <c r="IPH5" s="80"/>
      <c r="IPI5" s="80"/>
      <c r="IPJ5" s="80"/>
      <c r="IPK5" s="80"/>
      <c r="IPL5" s="80"/>
      <c r="IPM5" s="80"/>
      <c r="IPN5" s="80"/>
      <c r="IPO5" s="80"/>
      <c r="IPP5" s="80"/>
      <c r="IPQ5" s="80"/>
      <c r="IPR5" s="80"/>
      <c r="IPS5" s="80"/>
      <c r="IPT5" s="80"/>
      <c r="IPU5" s="80"/>
      <c r="IPV5" s="80"/>
      <c r="IPW5" s="80"/>
      <c r="IPX5" s="80"/>
      <c r="IPY5" s="80"/>
      <c r="IPZ5" s="80"/>
      <c r="IQA5" s="80"/>
      <c r="IQB5" s="80"/>
      <c r="IQC5" s="80"/>
      <c r="IQD5" s="80"/>
      <c r="IQE5" s="80"/>
      <c r="IQF5" s="80"/>
      <c r="IQG5" s="80"/>
      <c r="IQH5" s="80"/>
      <c r="IQI5" s="80"/>
      <c r="IQJ5" s="80"/>
      <c r="IQK5" s="80"/>
      <c r="IQL5" s="80"/>
      <c r="IQM5" s="80"/>
      <c r="IQN5" s="80"/>
      <c r="IQO5" s="80"/>
      <c r="IQP5" s="80"/>
      <c r="IQQ5" s="80"/>
      <c r="IQR5" s="80"/>
      <c r="IQS5" s="80"/>
      <c r="IQT5" s="80"/>
      <c r="IQU5" s="80"/>
      <c r="IQV5" s="80"/>
      <c r="IQW5" s="80"/>
      <c r="IQX5" s="80"/>
      <c r="IQY5" s="80"/>
      <c r="IQZ5" s="80"/>
      <c r="IRA5" s="80"/>
      <c r="IRB5" s="80"/>
      <c r="IRC5" s="80"/>
      <c r="IRD5" s="80"/>
      <c r="IRE5" s="80"/>
      <c r="IRF5" s="80"/>
      <c r="IRG5" s="80"/>
      <c r="IRH5" s="80"/>
      <c r="IRI5" s="80"/>
      <c r="IRJ5" s="80"/>
      <c r="IRK5" s="80"/>
      <c r="IRL5" s="80"/>
      <c r="IRM5" s="80"/>
      <c r="IRN5" s="80"/>
      <c r="IRO5" s="80"/>
      <c r="IRP5" s="80"/>
      <c r="IRQ5" s="80"/>
      <c r="IRR5" s="80"/>
      <c r="IRS5" s="80"/>
      <c r="IRT5" s="80"/>
      <c r="IRU5" s="80"/>
      <c r="IRV5" s="80"/>
      <c r="IRW5" s="80"/>
      <c r="IRX5" s="80"/>
      <c r="IRY5" s="80"/>
      <c r="IRZ5" s="80"/>
      <c r="ISA5" s="80"/>
      <c r="ISB5" s="80"/>
      <c r="ISC5" s="80"/>
      <c r="ISD5" s="80"/>
      <c r="ISE5" s="80"/>
      <c r="ISF5" s="80"/>
      <c r="ISG5" s="80"/>
      <c r="ISH5" s="80"/>
      <c r="ISI5" s="80"/>
      <c r="ISJ5" s="80"/>
      <c r="ISK5" s="80"/>
      <c r="ISL5" s="80"/>
      <c r="ISM5" s="80"/>
      <c r="ISN5" s="80"/>
      <c r="ISO5" s="80"/>
      <c r="ISP5" s="80"/>
      <c r="ISQ5" s="80"/>
      <c r="ISR5" s="80"/>
      <c r="ISS5" s="80"/>
      <c r="IST5" s="80"/>
      <c r="ISU5" s="80"/>
      <c r="ISV5" s="80"/>
      <c r="ISW5" s="80"/>
      <c r="ISX5" s="80"/>
      <c r="ISY5" s="80"/>
      <c r="ISZ5" s="80"/>
      <c r="ITA5" s="80"/>
      <c r="ITB5" s="80"/>
      <c r="ITC5" s="80"/>
      <c r="ITD5" s="80"/>
      <c r="ITE5" s="80"/>
      <c r="ITF5" s="80"/>
      <c r="ITG5" s="80"/>
      <c r="ITH5" s="80"/>
      <c r="ITI5" s="80"/>
      <c r="ITJ5" s="80"/>
      <c r="ITK5" s="80"/>
      <c r="ITL5" s="80"/>
      <c r="ITM5" s="80"/>
      <c r="ITN5" s="80"/>
      <c r="ITO5" s="80"/>
      <c r="ITP5" s="80"/>
      <c r="ITQ5" s="80"/>
      <c r="ITR5" s="80"/>
      <c r="ITS5" s="80"/>
      <c r="ITT5" s="80"/>
      <c r="ITU5" s="80"/>
      <c r="ITV5" s="80"/>
      <c r="ITW5" s="80"/>
      <c r="ITX5" s="80"/>
      <c r="ITY5" s="80"/>
      <c r="ITZ5" s="80"/>
      <c r="IUA5" s="80"/>
      <c r="IUB5" s="80"/>
      <c r="IUC5" s="80"/>
      <c r="IUD5" s="80"/>
      <c r="IUE5" s="80"/>
      <c r="IUF5" s="80"/>
      <c r="IUG5" s="80"/>
      <c r="IUH5" s="80"/>
      <c r="IUI5" s="80"/>
      <c r="IUJ5" s="80"/>
      <c r="IUK5" s="80"/>
      <c r="IUL5" s="80"/>
      <c r="IUM5" s="80"/>
      <c r="IUN5" s="80"/>
      <c r="IUO5" s="80"/>
      <c r="IUP5" s="80"/>
      <c r="IUQ5" s="80"/>
      <c r="IUR5" s="80"/>
      <c r="IUS5" s="80"/>
      <c r="IUT5" s="80"/>
      <c r="IUU5" s="80"/>
      <c r="IUV5" s="80"/>
      <c r="IUW5" s="80"/>
      <c r="IUX5" s="80"/>
      <c r="IUY5" s="80"/>
      <c r="IUZ5" s="80"/>
      <c r="IVA5" s="80"/>
      <c r="IVB5" s="80"/>
      <c r="IVC5" s="80"/>
      <c r="IVD5" s="80"/>
      <c r="IVE5" s="80"/>
      <c r="IVF5" s="80"/>
      <c r="IVG5" s="80"/>
      <c r="IVH5" s="80"/>
      <c r="IVI5" s="80"/>
      <c r="IVJ5" s="80"/>
      <c r="IVK5" s="80"/>
      <c r="IVL5" s="80"/>
      <c r="IVM5" s="80"/>
      <c r="IVN5" s="80"/>
      <c r="IVO5" s="80"/>
      <c r="IVP5" s="80"/>
      <c r="IVQ5" s="80"/>
      <c r="IVR5" s="80"/>
      <c r="IVS5" s="80"/>
      <c r="IVT5" s="80"/>
      <c r="IVU5" s="80"/>
      <c r="IVV5" s="80"/>
      <c r="IVW5" s="80"/>
      <c r="IVX5" s="80"/>
      <c r="IVY5" s="80"/>
      <c r="IVZ5" s="80"/>
      <c r="IWA5" s="80"/>
      <c r="IWB5" s="80"/>
      <c r="IWC5" s="80"/>
      <c r="IWD5" s="80"/>
      <c r="IWE5" s="80"/>
      <c r="IWF5" s="80"/>
      <c r="IWG5" s="80"/>
      <c r="IWH5" s="80"/>
      <c r="IWI5" s="80"/>
      <c r="IWJ5" s="80"/>
      <c r="IWK5" s="80"/>
      <c r="IWL5" s="80"/>
      <c r="IWM5" s="80"/>
      <c r="IWN5" s="80"/>
      <c r="IWO5" s="80"/>
      <c r="IWP5" s="80"/>
      <c r="IWQ5" s="80"/>
      <c r="IWR5" s="80"/>
      <c r="IWS5" s="80"/>
      <c r="IWT5" s="80"/>
      <c r="IWU5" s="80"/>
      <c r="IWV5" s="80"/>
      <c r="IWW5" s="80"/>
      <c r="IWX5" s="80"/>
      <c r="IWY5" s="80"/>
      <c r="IWZ5" s="80"/>
      <c r="IXA5" s="80"/>
      <c r="IXB5" s="80"/>
      <c r="IXC5" s="80"/>
      <c r="IXD5" s="80"/>
      <c r="IXE5" s="80"/>
      <c r="IXF5" s="80"/>
      <c r="IXG5" s="80"/>
      <c r="IXH5" s="80"/>
      <c r="IXI5" s="80"/>
      <c r="IXJ5" s="80"/>
      <c r="IXK5" s="80"/>
      <c r="IXL5" s="80"/>
      <c r="IXM5" s="80"/>
      <c r="IXN5" s="80"/>
      <c r="IXO5" s="80"/>
      <c r="IXP5" s="80"/>
      <c r="IXQ5" s="80"/>
      <c r="IXR5" s="80"/>
      <c r="IXS5" s="80"/>
      <c r="IXT5" s="80"/>
      <c r="IXU5" s="80"/>
      <c r="IXV5" s="80"/>
      <c r="IXW5" s="80"/>
      <c r="IXX5" s="80"/>
      <c r="IXY5" s="80"/>
      <c r="IXZ5" s="80"/>
      <c r="IYA5" s="80"/>
      <c r="IYB5" s="80"/>
      <c r="IYC5" s="80"/>
      <c r="IYD5" s="80"/>
      <c r="IYE5" s="80"/>
      <c r="IYF5" s="80"/>
      <c r="IYG5" s="80"/>
      <c r="IYH5" s="80"/>
      <c r="IYI5" s="80"/>
      <c r="IYJ5" s="80"/>
      <c r="IYK5" s="80"/>
      <c r="IYL5" s="80"/>
      <c r="IYM5" s="80"/>
      <c r="IYN5" s="80"/>
      <c r="IYO5" s="80"/>
      <c r="IYP5" s="80"/>
      <c r="IYQ5" s="80"/>
      <c r="IYR5" s="80"/>
      <c r="IYS5" s="80"/>
      <c r="IYT5" s="80"/>
      <c r="IYU5" s="80"/>
      <c r="IYV5" s="80"/>
      <c r="IYW5" s="80"/>
      <c r="IYX5" s="80"/>
      <c r="IYY5" s="80"/>
      <c r="IYZ5" s="80"/>
      <c r="IZA5" s="80"/>
      <c r="IZB5" s="80"/>
      <c r="IZC5" s="80"/>
      <c r="IZD5" s="80"/>
      <c r="IZE5" s="80"/>
      <c r="IZF5" s="80"/>
      <c r="IZG5" s="80"/>
      <c r="IZH5" s="80"/>
      <c r="IZI5" s="80"/>
      <c r="IZJ5" s="80"/>
      <c r="IZK5" s="80"/>
      <c r="IZL5" s="80"/>
      <c r="IZM5" s="80"/>
      <c r="IZN5" s="80"/>
      <c r="IZO5" s="80"/>
      <c r="IZP5" s="80"/>
      <c r="IZQ5" s="80"/>
      <c r="IZR5" s="80"/>
      <c r="IZS5" s="80"/>
      <c r="IZT5" s="80"/>
      <c r="IZU5" s="80"/>
      <c r="IZV5" s="80"/>
      <c r="IZW5" s="80"/>
      <c r="IZX5" s="80"/>
      <c r="IZY5" s="80"/>
      <c r="IZZ5" s="80"/>
      <c r="JAA5" s="80"/>
      <c r="JAB5" s="80"/>
      <c r="JAC5" s="80"/>
      <c r="JAD5" s="80"/>
      <c r="JAE5" s="80"/>
      <c r="JAF5" s="80"/>
      <c r="JAG5" s="80"/>
      <c r="JAH5" s="80"/>
      <c r="JAI5" s="80"/>
      <c r="JAJ5" s="80"/>
      <c r="JAK5" s="80"/>
      <c r="JAL5" s="80"/>
      <c r="JAM5" s="80"/>
      <c r="JAN5" s="80"/>
      <c r="JAO5" s="80"/>
      <c r="JAP5" s="80"/>
      <c r="JAQ5" s="80"/>
      <c r="JAR5" s="80"/>
      <c r="JAS5" s="80"/>
      <c r="JAT5" s="80"/>
      <c r="JAU5" s="80"/>
      <c r="JAV5" s="80"/>
      <c r="JAW5" s="80"/>
      <c r="JAX5" s="80"/>
      <c r="JAY5" s="80"/>
      <c r="JAZ5" s="80"/>
      <c r="JBA5" s="80"/>
      <c r="JBB5" s="80"/>
      <c r="JBC5" s="80"/>
      <c r="JBD5" s="80"/>
      <c r="JBE5" s="80"/>
      <c r="JBF5" s="80"/>
      <c r="JBG5" s="80"/>
      <c r="JBH5" s="80"/>
      <c r="JBI5" s="80"/>
      <c r="JBJ5" s="80"/>
      <c r="JBK5" s="80"/>
      <c r="JBL5" s="80"/>
      <c r="JBM5" s="80"/>
      <c r="JBN5" s="80"/>
      <c r="JBO5" s="80"/>
      <c r="JBP5" s="80"/>
      <c r="JBQ5" s="80"/>
      <c r="JBR5" s="80"/>
      <c r="JBS5" s="80"/>
      <c r="JBT5" s="80"/>
      <c r="JBU5" s="80"/>
      <c r="JBV5" s="80"/>
      <c r="JBW5" s="80"/>
      <c r="JBX5" s="80"/>
      <c r="JBY5" s="80"/>
      <c r="JBZ5" s="80"/>
      <c r="JCA5" s="80"/>
      <c r="JCB5" s="80"/>
      <c r="JCC5" s="80"/>
      <c r="JCD5" s="80"/>
      <c r="JCE5" s="80"/>
      <c r="JCF5" s="80"/>
      <c r="JCG5" s="80"/>
      <c r="JCH5" s="80"/>
      <c r="JCI5" s="80"/>
      <c r="JCJ5" s="80"/>
      <c r="JCK5" s="80"/>
      <c r="JCL5" s="80"/>
      <c r="JCM5" s="80"/>
      <c r="JCN5" s="80"/>
      <c r="JCO5" s="80"/>
      <c r="JCP5" s="80"/>
      <c r="JCQ5" s="80"/>
      <c r="JCR5" s="80"/>
      <c r="JCS5" s="80"/>
      <c r="JCT5" s="80"/>
      <c r="JCU5" s="80"/>
      <c r="JCV5" s="80"/>
      <c r="JCW5" s="80"/>
      <c r="JCX5" s="80"/>
      <c r="JCY5" s="80"/>
      <c r="JCZ5" s="80"/>
      <c r="JDA5" s="80"/>
      <c r="JDB5" s="80"/>
      <c r="JDC5" s="80"/>
      <c r="JDD5" s="80"/>
      <c r="JDE5" s="80"/>
      <c r="JDF5" s="80"/>
      <c r="JDG5" s="80"/>
      <c r="JDH5" s="80"/>
      <c r="JDI5" s="80"/>
      <c r="JDJ5" s="80"/>
      <c r="JDK5" s="80"/>
      <c r="JDL5" s="80"/>
      <c r="JDM5" s="80"/>
      <c r="JDN5" s="80"/>
      <c r="JDO5" s="80"/>
      <c r="JDP5" s="80"/>
      <c r="JDQ5" s="80"/>
      <c r="JDR5" s="80"/>
      <c r="JDS5" s="80"/>
      <c r="JDT5" s="80"/>
      <c r="JDU5" s="80"/>
      <c r="JDV5" s="80"/>
      <c r="JDW5" s="80"/>
      <c r="JDX5" s="80"/>
      <c r="JDY5" s="80"/>
      <c r="JDZ5" s="80"/>
      <c r="JEA5" s="80"/>
      <c r="JEB5" s="80"/>
      <c r="JEC5" s="80"/>
      <c r="JED5" s="80"/>
      <c r="JEE5" s="80"/>
      <c r="JEF5" s="80"/>
      <c r="JEG5" s="80"/>
      <c r="JEH5" s="80"/>
      <c r="JEI5" s="80"/>
      <c r="JEJ5" s="80"/>
      <c r="JEK5" s="80"/>
      <c r="JEL5" s="80"/>
      <c r="JEM5" s="80"/>
      <c r="JEN5" s="80"/>
      <c r="JEO5" s="80"/>
      <c r="JEP5" s="80"/>
      <c r="JEQ5" s="80"/>
      <c r="JER5" s="80"/>
      <c r="JES5" s="80"/>
      <c r="JET5" s="80"/>
      <c r="JEU5" s="80"/>
      <c r="JEV5" s="80"/>
      <c r="JEW5" s="80"/>
      <c r="JEX5" s="80"/>
      <c r="JEY5" s="80"/>
      <c r="JEZ5" s="80"/>
      <c r="JFA5" s="80"/>
      <c r="JFB5" s="80"/>
      <c r="JFC5" s="80"/>
      <c r="JFD5" s="80"/>
      <c r="JFE5" s="80"/>
      <c r="JFF5" s="80"/>
      <c r="JFG5" s="80"/>
      <c r="JFH5" s="80"/>
      <c r="JFI5" s="80"/>
      <c r="JFJ5" s="80"/>
      <c r="JFK5" s="80"/>
      <c r="JFL5" s="80"/>
      <c r="JFM5" s="80"/>
      <c r="JFN5" s="80"/>
      <c r="JFO5" s="80"/>
      <c r="JFP5" s="80"/>
      <c r="JFQ5" s="80"/>
      <c r="JFR5" s="80"/>
      <c r="JFS5" s="80"/>
      <c r="JFT5" s="80"/>
      <c r="JFU5" s="80"/>
      <c r="JFV5" s="80"/>
      <c r="JFW5" s="80"/>
      <c r="JFX5" s="80"/>
      <c r="JFY5" s="80"/>
      <c r="JFZ5" s="80"/>
      <c r="JGA5" s="80"/>
      <c r="JGB5" s="80"/>
      <c r="JGC5" s="80"/>
      <c r="JGD5" s="80"/>
      <c r="JGE5" s="80"/>
      <c r="JGF5" s="80"/>
      <c r="JGG5" s="80"/>
      <c r="JGH5" s="80"/>
      <c r="JGI5" s="80"/>
      <c r="JGJ5" s="80"/>
      <c r="JGK5" s="80"/>
      <c r="JGL5" s="80"/>
      <c r="JGM5" s="80"/>
      <c r="JGN5" s="80"/>
      <c r="JGO5" s="80"/>
      <c r="JGP5" s="80"/>
      <c r="JGQ5" s="80"/>
      <c r="JGR5" s="80"/>
      <c r="JGS5" s="80"/>
      <c r="JGT5" s="80"/>
      <c r="JGU5" s="80"/>
      <c r="JGV5" s="80"/>
      <c r="JGW5" s="80"/>
      <c r="JGX5" s="80"/>
      <c r="JGY5" s="80"/>
      <c r="JGZ5" s="80"/>
      <c r="JHA5" s="80"/>
      <c r="JHB5" s="80"/>
      <c r="JHC5" s="80"/>
      <c r="JHD5" s="80"/>
      <c r="JHE5" s="80"/>
      <c r="JHF5" s="80"/>
      <c r="JHG5" s="80"/>
      <c r="JHH5" s="80"/>
      <c r="JHI5" s="80"/>
      <c r="JHJ5" s="80"/>
      <c r="JHK5" s="80"/>
      <c r="JHL5" s="80"/>
      <c r="JHM5" s="80"/>
      <c r="JHN5" s="80"/>
      <c r="JHO5" s="80"/>
      <c r="JHP5" s="80"/>
      <c r="JHQ5" s="80"/>
      <c r="JHR5" s="80"/>
      <c r="JHS5" s="80"/>
      <c r="JHT5" s="80"/>
      <c r="JHU5" s="80"/>
      <c r="JHV5" s="80"/>
      <c r="JHW5" s="80"/>
      <c r="JHX5" s="80"/>
      <c r="JHY5" s="80"/>
      <c r="JHZ5" s="80"/>
      <c r="JIA5" s="80"/>
      <c r="JIB5" s="80"/>
      <c r="JIC5" s="80"/>
      <c r="JID5" s="80"/>
      <c r="JIE5" s="80"/>
      <c r="JIF5" s="80"/>
      <c r="JIG5" s="80"/>
      <c r="JIH5" s="80"/>
      <c r="JII5" s="80"/>
      <c r="JIJ5" s="80"/>
      <c r="JIK5" s="80"/>
      <c r="JIL5" s="80"/>
      <c r="JIM5" s="80"/>
      <c r="JIN5" s="80"/>
      <c r="JIO5" s="80"/>
      <c r="JIP5" s="80"/>
      <c r="JIQ5" s="80"/>
      <c r="JIR5" s="80"/>
      <c r="JIS5" s="80"/>
      <c r="JIT5" s="80"/>
      <c r="JIU5" s="80"/>
      <c r="JIV5" s="80"/>
      <c r="JIW5" s="80"/>
      <c r="JIX5" s="80"/>
      <c r="JIY5" s="80"/>
      <c r="JIZ5" s="80"/>
      <c r="JJA5" s="80"/>
      <c r="JJB5" s="80"/>
      <c r="JJC5" s="80"/>
      <c r="JJD5" s="80"/>
      <c r="JJE5" s="80"/>
      <c r="JJF5" s="80"/>
      <c r="JJG5" s="80"/>
      <c r="JJH5" s="80"/>
      <c r="JJI5" s="80"/>
      <c r="JJJ5" s="80"/>
      <c r="JJK5" s="80"/>
      <c r="JJL5" s="80"/>
      <c r="JJM5" s="80"/>
      <c r="JJN5" s="80"/>
      <c r="JJO5" s="80"/>
      <c r="JJP5" s="80"/>
      <c r="JJQ5" s="80"/>
      <c r="JJR5" s="80"/>
      <c r="JJS5" s="80"/>
      <c r="JJT5" s="80"/>
      <c r="JJU5" s="80"/>
      <c r="JJV5" s="80"/>
      <c r="JJW5" s="80"/>
      <c r="JJX5" s="80"/>
      <c r="JJY5" s="80"/>
      <c r="JJZ5" s="80"/>
      <c r="JKA5" s="80"/>
      <c r="JKB5" s="80"/>
      <c r="JKC5" s="80"/>
      <c r="JKD5" s="80"/>
      <c r="JKE5" s="80"/>
      <c r="JKF5" s="80"/>
      <c r="JKG5" s="80"/>
      <c r="JKH5" s="80"/>
      <c r="JKI5" s="80"/>
      <c r="JKJ5" s="80"/>
      <c r="JKK5" s="80"/>
      <c r="JKL5" s="80"/>
      <c r="JKM5" s="80"/>
      <c r="JKN5" s="80"/>
      <c r="JKO5" s="80"/>
      <c r="JKP5" s="80"/>
      <c r="JKQ5" s="80"/>
      <c r="JKR5" s="80"/>
      <c r="JKS5" s="80"/>
      <c r="JKT5" s="80"/>
      <c r="JKU5" s="80"/>
      <c r="JKV5" s="80"/>
      <c r="JKW5" s="80"/>
      <c r="JKX5" s="80"/>
      <c r="JKY5" s="80"/>
      <c r="JKZ5" s="80"/>
      <c r="JLA5" s="80"/>
      <c r="JLB5" s="80"/>
      <c r="JLC5" s="80"/>
      <c r="JLD5" s="80"/>
      <c r="JLE5" s="80"/>
      <c r="JLF5" s="80"/>
      <c r="JLG5" s="80"/>
      <c r="JLH5" s="80"/>
      <c r="JLI5" s="80"/>
      <c r="JLJ5" s="80"/>
      <c r="JLK5" s="80"/>
      <c r="JLL5" s="80"/>
      <c r="JLM5" s="80"/>
      <c r="JLN5" s="80"/>
      <c r="JLO5" s="80"/>
      <c r="JLP5" s="80"/>
      <c r="JLQ5" s="80"/>
      <c r="JLR5" s="80"/>
      <c r="JLS5" s="80"/>
      <c r="JLT5" s="80"/>
      <c r="JLU5" s="80"/>
      <c r="JLV5" s="80"/>
      <c r="JLW5" s="80"/>
      <c r="JLX5" s="80"/>
      <c r="JLY5" s="80"/>
      <c r="JLZ5" s="80"/>
      <c r="JMA5" s="80"/>
      <c r="JMB5" s="80"/>
      <c r="JMC5" s="80"/>
      <c r="JMD5" s="80"/>
      <c r="JME5" s="80"/>
      <c r="JMF5" s="80"/>
      <c r="JMG5" s="80"/>
      <c r="JMH5" s="80"/>
      <c r="JMI5" s="80"/>
      <c r="JMJ5" s="80"/>
      <c r="JMK5" s="80"/>
      <c r="JML5" s="80"/>
      <c r="JMM5" s="80"/>
      <c r="JMN5" s="80"/>
      <c r="JMO5" s="80"/>
      <c r="JMP5" s="80"/>
      <c r="JMQ5" s="80"/>
      <c r="JMR5" s="80"/>
      <c r="JMS5" s="80"/>
      <c r="JMT5" s="80"/>
      <c r="JMU5" s="80"/>
      <c r="JMV5" s="80"/>
      <c r="JMW5" s="80"/>
      <c r="JMX5" s="80"/>
      <c r="JMY5" s="80"/>
      <c r="JMZ5" s="80"/>
      <c r="JNA5" s="80"/>
      <c r="JNB5" s="80"/>
      <c r="JNC5" s="80"/>
      <c r="JND5" s="80"/>
      <c r="JNE5" s="80"/>
      <c r="JNF5" s="80"/>
      <c r="JNG5" s="80"/>
      <c r="JNH5" s="80"/>
      <c r="JNI5" s="80"/>
      <c r="JNJ5" s="80"/>
      <c r="JNK5" s="80"/>
      <c r="JNL5" s="80"/>
      <c r="JNM5" s="80"/>
      <c r="JNN5" s="80"/>
      <c r="JNO5" s="80"/>
      <c r="JNP5" s="80"/>
      <c r="JNQ5" s="80"/>
      <c r="JNR5" s="80"/>
      <c r="JNS5" s="80"/>
      <c r="JNT5" s="80"/>
      <c r="JNU5" s="80"/>
      <c r="JNV5" s="80"/>
      <c r="JNW5" s="80"/>
      <c r="JNX5" s="80"/>
      <c r="JNY5" s="80"/>
      <c r="JNZ5" s="80"/>
      <c r="JOA5" s="80"/>
      <c r="JOB5" s="80"/>
      <c r="JOC5" s="80"/>
      <c r="JOD5" s="80"/>
      <c r="JOE5" s="80"/>
      <c r="JOF5" s="80"/>
      <c r="JOG5" s="80"/>
      <c r="JOH5" s="80"/>
      <c r="JOI5" s="80"/>
      <c r="JOJ5" s="80"/>
      <c r="JOK5" s="80"/>
      <c r="JOL5" s="80"/>
      <c r="JOM5" s="80"/>
      <c r="JON5" s="80"/>
      <c r="JOO5" s="80"/>
      <c r="JOP5" s="80"/>
      <c r="JOQ5" s="80"/>
      <c r="JOR5" s="80"/>
      <c r="JOS5" s="80"/>
      <c r="JOT5" s="80"/>
      <c r="JOU5" s="80"/>
      <c r="JOV5" s="80"/>
      <c r="JOW5" s="80"/>
      <c r="JOX5" s="80"/>
      <c r="JOY5" s="80"/>
      <c r="JOZ5" s="80"/>
      <c r="JPA5" s="80"/>
      <c r="JPB5" s="80"/>
      <c r="JPC5" s="80"/>
      <c r="JPD5" s="80"/>
      <c r="JPE5" s="80"/>
      <c r="JPF5" s="80"/>
      <c r="JPG5" s="80"/>
      <c r="JPH5" s="80"/>
      <c r="JPI5" s="80"/>
      <c r="JPJ5" s="80"/>
      <c r="JPK5" s="80"/>
      <c r="JPL5" s="80"/>
      <c r="JPM5" s="80"/>
      <c r="JPN5" s="80"/>
      <c r="JPO5" s="80"/>
      <c r="JPP5" s="80"/>
      <c r="JPQ5" s="80"/>
      <c r="JPR5" s="80"/>
      <c r="JPS5" s="80"/>
      <c r="JPT5" s="80"/>
      <c r="JPU5" s="80"/>
      <c r="JPV5" s="80"/>
      <c r="JPW5" s="80"/>
      <c r="JPX5" s="80"/>
      <c r="JPY5" s="80"/>
      <c r="JPZ5" s="80"/>
      <c r="JQA5" s="80"/>
      <c r="JQB5" s="80"/>
      <c r="JQC5" s="80"/>
      <c r="JQD5" s="80"/>
      <c r="JQE5" s="80"/>
      <c r="JQF5" s="80"/>
      <c r="JQG5" s="80"/>
      <c r="JQH5" s="80"/>
      <c r="JQI5" s="80"/>
      <c r="JQJ5" s="80"/>
      <c r="JQK5" s="80"/>
      <c r="JQL5" s="80"/>
      <c r="JQM5" s="80"/>
      <c r="JQN5" s="80"/>
      <c r="JQO5" s="80"/>
      <c r="JQP5" s="80"/>
      <c r="JQQ5" s="80"/>
      <c r="JQR5" s="80"/>
      <c r="JQS5" s="80"/>
      <c r="JQT5" s="80"/>
      <c r="JQU5" s="80"/>
      <c r="JQV5" s="80"/>
      <c r="JQW5" s="80"/>
      <c r="JQX5" s="80"/>
      <c r="JQY5" s="80"/>
      <c r="JQZ5" s="80"/>
      <c r="JRA5" s="80"/>
      <c r="JRB5" s="80"/>
      <c r="JRC5" s="80"/>
      <c r="JRD5" s="80"/>
      <c r="JRE5" s="80"/>
      <c r="JRF5" s="80"/>
      <c r="JRG5" s="80"/>
      <c r="JRH5" s="80"/>
      <c r="JRI5" s="80"/>
      <c r="JRJ5" s="80"/>
      <c r="JRK5" s="80"/>
      <c r="JRL5" s="80"/>
      <c r="JRM5" s="80"/>
      <c r="JRN5" s="80"/>
      <c r="JRO5" s="80"/>
      <c r="JRP5" s="80"/>
      <c r="JRQ5" s="80"/>
      <c r="JRR5" s="80"/>
      <c r="JRS5" s="80"/>
      <c r="JRT5" s="80"/>
      <c r="JRU5" s="80"/>
      <c r="JRV5" s="80"/>
      <c r="JRW5" s="80"/>
      <c r="JRX5" s="80"/>
      <c r="JRY5" s="80"/>
      <c r="JRZ5" s="80"/>
      <c r="JSA5" s="80"/>
      <c r="JSB5" s="80"/>
      <c r="JSC5" s="80"/>
      <c r="JSD5" s="80"/>
      <c r="JSE5" s="80"/>
      <c r="JSF5" s="80"/>
      <c r="JSG5" s="80"/>
      <c r="JSH5" s="80"/>
      <c r="JSI5" s="80"/>
      <c r="JSJ5" s="80"/>
      <c r="JSK5" s="80"/>
      <c r="JSL5" s="80"/>
      <c r="JSM5" s="80"/>
      <c r="JSN5" s="80"/>
      <c r="JSO5" s="80"/>
      <c r="JSP5" s="80"/>
      <c r="JSQ5" s="80"/>
      <c r="JSR5" s="80"/>
      <c r="JSS5" s="80"/>
      <c r="JST5" s="80"/>
      <c r="JSU5" s="80"/>
      <c r="JSV5" s="80"/>
      <c r="JSW5" s="80"/>
      <c r="JSX5" s="80"/>
      <c r="JSY5" s="80"/>
      <c r="JSZ5" s="80"/>
      <c r="JTA5" s="80"/>
      <c r="JTB5" s="80"/>
      <c r="JTC5" s="80"/>
      <c r="JTD5" s="80"/>
      <c r="JTE5" s="80"/>
      <c r="JTF5" s="80"/>
      <c r="JTG5" s="80"/>
      <c r="JTH5" s="80"/>
      <c r="JTI5" s="80"/>
      <c r="JTJ5" s="80"/>
      <c r="JTK5" s="80"/>
      <c r="JTL5" s="80"/>
      <c r="JTM5" s="80"/>
      <c r="JTN5" s="80"/>
      <c r="JTO5" s="80"/>
      <c r="JTP5" s="80"/>
      <c r="JTQ5" s="80"/>
      <c r="JTR5" s="80"/>
      <c r="JTS5" s="80"/>
      <c r="JTT5" s="80"/>
      <c r="JTU5" s="80"/>
      <c r="JTV5" s="80"/>
      <c r="JTW5" s="80"/>
      <c r="JTX5" s="80"/>
      <c r="JTY5" s="80"/>
      <c r="JTZ5" s="80"/>
      <c r="JUA5" s="80"/>
      <c r="JUB5" s="80"/>
      <c r="JUC5" s="80"/>
      <c r="JUD5" s="80"/>
      <c r="JUE5" s="80"/>
      <c r="JUF5" s="80"/>
      <c r="JUG5" s="80"/>
      <c r="JUH5" s="80"/>
      <c r="JUI5" s="80"/>
      <c r="JUJ5" s="80"/>
      <c r="JUK5" s="80"/>
      <c r="JUL5" s="80"/>
      <c r="JUM5" s="80"/>
      <c r="JUN5" s="80"/>
      <c r="JUO5" s="80"/>
      <c r="JUP5" s="80"/>
      <c r="JUQ5" s="80"/>
      <c r="JUR5" s="80"/>
      <c r="JUS5" s="80"/>
      <c r="JUT5" s="80"/>
      <c r="JUU5" s="80"/>
      <c r="JUV5" s="80"/>
      <c r="JUW5" s="80"/>
      <c r="JUX5" s="80"/>
      <c r="JUY5" s="80"/>
      <c r="JUZ5" s="80"/>
      <c r="JVA5" s="80"/>
      <c r="JVB5" s="80"/>
      <c r="JVC5" s="80"/>
      <c r="JVD5" s="80"/>
      <c r="JVE5" s="80"/>
      <c r="JVF5" s="80"/>
      <c r="JVG5" s="80"/>
      <c r="JVH5" s="80"/>
      <c r="JVI5" s="80"/>
      <c r="JVJ5" s="80"/>
      <c r="JVK5" s="80"/>
      <c r="JVL5" s="80"/>
      <c r="JVM5" s="80"/>
      <c r="JVN5" s="80"/>
      <c r="JVO5" s="80"/>
      <c r="JVP5" s="80"/>
      <c r="JVQ5" s="80"/>
      <c r="JVR5" s="80"/>
      <c r="JVS5" s="80"/>
      <c r="JVT5" s="80"/>
      <c r="JVU5" s="80"/>
      <c r="JVV5" s="80"/>
      <c r="JVW5" s="80"/>
      <c r="JVX5" s="80"/>
      <c r="JVY5" s="80"/>
      <c r="JVZ5" s="80"/>
      <c r="JWA5" s="80"/>
      <c r="JWB5" s="80"/>
      <c r="JWC5" s="80"/>
      <c r="JWD5" s="80"/>
      <c r="JWE5" s="80"/>
      <c r="JWF5" s="80"/>
      <c r="JWG5" s="80"/>
      <c r="JWH5" s="80"/>
      <c r="JWI5" s="80"/>
      <c r="JWJ5" s="80"/>
      <c r="JWK5" s="80"/>
      <c r="JWL5" s="80"/>
      <c r="JWM5" s="80"/>
      <c r="JWN5" s="80"/>
      <c r="JWO5" s="80"/>
      <c r="JWP5" s="80"/>
      <c r="JWQ5" s="80"/>
      <c r="JWR5" s="80"/>
      <c r="JWS5" s="80"/>
      <c r="JWT5" s="80"/>
      <c r="JWU5" s="80"/>
      <c r="JWV5" s="80"/>
      <c r="JWW5" s="80"/>
      <c r="JWX5" s="80"/>
      <c r="JWY5" s="80"/>
      <c r="JWZ5" s="80"/>
      <c r="JXA5" s="80"/>
      <c r="JXB5" s="80"/>
      <c r="JXC5" s="80"/>
      <c r="JXD5" s="80"/>
      <c r="JXE5" s="80"/>
      <c r="JXF5" s="80"/>
      <c r="JXG5" s="80"/>
      <c r="JXH5" s="80"/>
      <c r="JXI5" s="80"/>
      <c r="JXJ5" s="80"/>
      <c r="JXK5" s="80"/>
      <c r="JXL5" s="80"/>
      <c r="JXM5" s="80"/>
      <c r="JXN5" s="80"/>
      <c r="JXO5" s="80"/>
      <c r="JXP5" s="80"/>
      <c r="JXQ5" s="80"/>
      <c r="JXR5" s="80"/>
      <c r="JXS5" s="80"/>
      <c r="JXT5" s="80"/>
      <c r="JXU5" s="80"/>
      <c r="JXV5" s="80"/>
      <c r="JXW5" s="80"/>
      <c r="JXX5" s="80"/>
      <c r="JXY5" s="80"/>
      <c r="JXZ5" s="80"/>
      <c r="JYA5" s="80"/>
      <c r="JYB5" s="80"/>
      <c r="JYC5" s="80"/>
      <c r="JYD5" s="80"/>
      <c r="JYE5" s="80"/>
      <c r="JYF5" s="80"/>
      <c r="JYG5" s="80"/>
      <c r="JYH5" s="80"/>
      <c r="JYI5" s="80"/>
      <c r="JYJ5" s="80"/>
      <c r="JYK5" s="80"/>
      <c r="JYL5" s="80"/>
      <c r="JYM5" s="80"/>
      <c r="JYN5" s="80"/>
      <c r="JYO5" s="80"/>
      <c r="JYP5" s="80"/>
      <c r="JYQ5" s="80"/>
      <c r="JYR5" s="80"/>
      <c r="JYS5" s="80"/>
      <c r="JYT5" s="80"/>
      <c r="JYU5" s="80"/>
      <c r="JYV5" s="80"/>
      <c r="JYW5" s="80"/>
      <c r="JYX5" s="80"/>
      <c r="JYY5" s="80"/>
      <c r="JYZ5" s="80"/>
      <c r="JZA5" s="80"/>
      <c r="JZB5" s="80"/>
      <c r="JZC5" s="80"/>
      <c r="JZD5" s="80"/>
      <c r="JZE5" s="80"/>
      <c r="JZF5" s="80"/>
      <c r="JZG5" s="80"/>
      <c r="JZH5" s="80"/>
      <c r="JZI5" s="80"/>
      <c r="JZJ5" s="80"/>
      <c r="JZK5" s="80"/>
      <c r="JZL5" s="80"/>
      <c r="JZM5" s="80"/>
      <c r="JZN5" s="80"/>
      <c r="JZO5" s="80"/>
      <c r="JZP5" s="80"/>
      <c r="JZQ5" s="80"/>
      <c r="JZR5" s="80"/>
      <c r="JZS5" s="80"/>
      <c r="JZT5" s="80"/>
      <c r="JZU5" s="80"/>
      <c r="JZV5" s="80"/>
      <c r="JZW5" s="80"/>
      <c r="JZX5" s="80"/>
      <c r="JZY5" s="80"/>
      <c r="JZZ5" s="80"/>
      <c r="KAA5" s="80"/>
      <c r="KAB5" s="80"/>
      <c r="KAC5" s="80"/>
      <c r="KAD5" s="80"/>
      <c r="KAE5" s="80"/>
      <c r="KAF5" s="80"/>
      <c r="KAG5" s="80"/>
      <c r="KAH5" s="80"/>
      <c r="KAI5" s="80"/>
      <c r="KAJ5" s="80"/>
      <c r="KAK5" s="80"/>
      <c r="KAL5" s="80"/>
      <c r="KAM5" s="80"/>
      <c r="KAN5" s="80"/>
      <c r="KAO5" s="80"/>
      <c r="KAP5" s="80"/>
      <c r="KAQ5" s="80"/>
      <c r="KAR5" s="80"/>
      <c r="KAS5" s="80"/>
      <c r="KAT5" s="80"/>
      <c r="KAU5" s="80"/>
      <c r="KAV5" s="80"/>
      <c r="KAW5" s="80"/>
      <c r="KAX5" s="80"/>
      <c r="KAY5" s="80"/>
      <c r="KAZ5" s="80"/>
      <c r="KBA5" s="80"/>
      <c r="KBB5" s="80"/>
      <c r="KBC5" s="80"/>
      <c r="KBD5" s="80"/>
      <c r="KBE5" s="80"/>
      <c r="KBF5" s="80"/>
      <c r="KBG5" s="80"/>
      <c r="KBH5" s="80"/>
      <c r="KBI5" s="80"/>
      <c r="KBJ5" s="80"/>
      <c r="KBK5" s="80"/>
      <c r="KBL5" s="80"/>
      <c r="KBM5" s="80"/>
      <c r="KBN5" s="80"/>
      <c r="KBO5" s="80"/>
      <c r="KBP5" s="80"/>
      <c r="KBQ5" s="80"/>
      <c r="KBR5" s="80"/>
      <c r="KBS5" s="80"/>
      <c r="KBT5" s="80"/>
      <c r="KBU5" s="80"/>
      <c r="KBV5" s="80"/>
      <c r="KBW5" s="80"/>
      <c r="KBX5" s="80"/>
      <c r="KBY5" s="80"/>
      <c r="KBZ5" s="80"/>
      <c r="KCA5" s="80"/>
      <c r="KCB5" s="80"/>
      <c r="KCC5" s="80"/>
      <c r="KCD5" s="80"/>
      <c r="KCE5" s="80"/>
      <c r="KCF5" s="80"/>
      <c r="KCG5" s="80"/>
      <c r="KCH5" s="80"/>
      <c r="KCI5" s="80"/>
      <c r="KCJ5" s="80"/>
      <c r="KCK5" s="80"/>
      <c r="KCL5" s="80"/>
      <c r="KCM5" s="80"/>
      <c r="KCN5" s="80"/>
      <c r="KCO5" s="80"/>
      <c r="KCP5" s="80"/>
      <c r="KCQ5" s="80"/>
      <c r="KCR5" s="80"/>
      <c r="KCS5" s="80"/>
      <c r="KCT5" s="80"/>
      <c r="KCU5" s="80"/>
      <c r="KCV5" s="80"/>
      <c r="KCW5" s="80"/>
      <c r="KCX5" s="80"/>
      <c r="KCY5" s="80"/>
      <c r="KCZ5" s="80"/>
      <c r="KDA5" s="80"/>
      <c r="KDB5" s="80"/>
      <c r="KDC5" s="80"/>
      <c r="KDD5" s="80"/>
      <c r="KDE5" s="80"/>
      <c r="KDF5" s="80"/>
      <c r="KDG5" s="80"/>
      <c r="KDH5" s="80"/>
      <c r="KDI5" s="80"/>
      <c r="KDJ5" s="80"/>
      <c r="KDK5" s="80"/>
      <c r="KDL5" s="80"/>
      <c r="KDM5" s="80"/>
      <c r="KDN5" s="80"/>
      <c r="KDO5" s="80"/>
      <c r="KDP5" s="80"/>
      <c r="KDQ5" s="80"/>
      <c r="KDR5" s="80"/>
      <c r="KDS5" s="80"/>
      <c r="KDT5" s="80"/>
      <c r="KDU5" s="80"/>
      <c r="KDV5" s="80"/>
      <c r="KDW5" s="80"/>
      <c r="KDX5" s="80"/>
      <c r="KDY5" s="80"/>
      <c r="KDZ5" s="80"/>
      <c r="KEA5" s="80"/>
      <c r="KEB5" s="80"/>
      <c r="KEC5" s="80"/>
      <c r="KED5" s="80"/>
      <c r="KEE5" s="80"/>
      <c r="KEF5" s="80"/>
      <c r="KEG5" s="80"/>
      <c r="KEH5" s="80"/>
      <c r="KEI5" s="80"/>
      <c r="KEJ5" s="80"/>
      <c r="KEK5" s="80"/>
      <c r="KEL5" s="80"/>
      <c r="KEM5" s="80"/>
      <c r="KEN5" s="80"/>
      <c r="KEO5" s="80"/>
      <c r="KEP5" s="80"/>
      <c r="KEQ5" s="80"/>
      <c r="KER5" s="80"/>
      <c r="KES5" s="80"/>
      <c r="KET5" s="80"/>
      <c r="KEU5" s="80"/>
      <c r="KEV5" s="80"/>
      <c r="KEW5" s="80"/>
      <c r="KEX5" s="80"/>
      <c r="KEY5" s="80"/>
      <c r="KEZ5" s="80"/>
      <c r="KFA5" s="80"/>
      <c r="KFB5" s="80"/>
      <c r="KFC5" s="80"/>
      <c r="KFD5" s="80"/>
      <c r="KFE5" s="80"/>
      <c r="KFF5" s="80"/>
      <c r="KFG5" s="80"/>
      <c r="KFH5" s="80"/>
      <c r="KFI5" s="80"/>
      <c r="KFJ5" s="80"/>
      <c r="KFK5" s="80"/>
      <c r="KFL5" s="80"/>
      <c r="KFM5" s="80"/>
      <c r="KFN5" s="80"/>
      <c r="KFO5" s="80"/>
      <c r="KFP5" s="80"/>
      <c r="KFQ5" s="80"/>
      <c r="KFR5" s="80"/>
      <c r="KFS5" s="80"/>
      <c r="KFT5" s="80"/>
      <c r="KFU5" s="80"/>
      <c r="KFV5" s="80"/>
      <c r="KFW5" s="80"/>
      <c r="KFX5" s="80"/>
      <c r="KFY5" s="80"/>
      <c r="KFZ5" s="80"/>
      <c r="KGA5" s="80"/>
      <c r="KGB5" s="80"/>
      <c r="KGC5" s="80"/>
      <c r="KGD5" s="80"/>
      <c r="KGE5" s="80"/>
      <c r="KGF5" s="80"/>
      <c r="KGG5" s="80"/>
      <c r="KGH5" s="80"/>
      <c r="KGI5" s="80"/>
      <c r="KGJ5" s="80"/>
      <c r="KGK5" s="80"/>
      <c r="KGL5" s="80"/>
      <c r="KGM5" s="80"/>
      <c r="KGN5" s="80"/>
      <c r="KGO5" s="80"/>
      <c r="KGP5" s="80"/>
      <c r="KGQ5" s="80"/>
      <c r="KGR5" s="80"/>
      <c r="KGS5" s="80"/>
      <c r="KGT5" s="80"/>
      <c r="KGU5" s="80"/>
      <c r="KGV5" s="80"/>
      <c r="KGW5" s="80"/>
      <c r="KGX5" s="80"/>
      <c r="KGY5" s="80"/>
      <c r="KGZ5" s="80"/>
      <c r="KHA5" s="80"/>
      <c r="KHB5" s="80"/>
      <c r="KHC5" s="80"/>
      <c r="KHD5" s="80"/>
      <c r="KHE5" s="80"/>
      <c r="KHF5" s="80"/>
      <c r="KHG5" s="80"/>
      <c r="KHH5" s="80"/>
      <c r="KHI5" s="80"/>
      <c r="KHJ5" s="80"/>
      <c r="KHK5" s="80"/>
      <c r="KHL5" s="80"/>
      <c r="KHM5" s="80"/>
      <c r="KHN5" s="80"/>
      <c r="KHO5" s="80"/>
      <c r="KHP5" s="80"/>
      <c r="KHQ5" s="80"/>
      <c r="KHR5" s="80"/>
      <c r="KHS5" s="80"/>
      <c r="KHT5" s="80"/>
      <c r="KHU5" s="80"/>
      <c r="KHV5" s="80"/>
      <c r="KHW5" s="80"/>
      <c r="KHX5" s="80"/>
      <c r="KHY5" s="80"/>
      <c r="KHZ5" s="80"/>
      <c r="KIA5" s="80"/>
      <c r="KIB5" s="80"/>
      <c r="KIC5" s="80"/>
      <c r="KID5" s="80"/>
      <c r="KIE5" s="80"/>
      <c r="KIF5" s="80"/>
      <c r="KIG5" s="80"/>
      <c r="KIH5" s="80"/>
      <c r="KII5" s="80"/>
      <c r="KIJ5" s="80"/>
      <c r="KIK5" s="80"/>
      <c r="KIL5" s="80"/>
      <c r="KIM5" s="80"/>
      <c r="KIN5" s="80"/>
      <c r="KIO5" s="80"/>
      <c r="KIP5" s="80"/>
      <c r="KIQ5" s="80"/>
      <c r="KIR5" s="80"/>
      <c r="KIS5" s="80"/>
      <c r="KIT5" s="80"/>
      <c r="KIU5" s="80"/>
      <c r="KIV5" s="80"/>
      <c r="KIW5" s="80"/>
      <c r="KIX5" s="80"/>
      <c r="KIY5" s="80"/>
      <c r="KIZ5" s="80"/>
      <c r="KJA5" s="80"/>
      <c r="KJB5" s="80"/>
      <c r="KJC5" s="80"/>
      <c r="KJD5" s="80"/>
      <c r="KJE5" s="80"/>
      <c r="KJF5" s="80"/>
      <c r="KJG5" s="80"/>
      <c r="KJH5" s="80"/>
      <c r="KJI5" s="80"/>
      <c r="KJJ5" s="80"/>
      <c r="KJK5" s="80"/>
      <c r="KJL5" s="80"/>
      <c r="KJM5" s="80"/>
      <c r="KJN5" s="80"/>
      <c r="KJO5" s="80"/>
      <c r="KJP5" s="80"/>
      <c r="KJQ5" s="80"/>
      <c r="KJR5" s="80"/>
      <c r="KJS5" s="80"/>
      <c r="KJT5" s="80"/>
      <c r="KJU5" s="80"/>
      <c r="KJV5" s="80"/>
      <c r="KJW5" s="80"/>
      <c r="KJX5" s="80"/>
      <c r="KJY5" s="80"/>
      <c r="KJZ5" s="80"/>
      <c r="KKA5" s="80"/>
      <c r="KKB5" s="80"/>
      <c r="KKC5" s="80"/>
      <c r="KKD5" s="80"/>
      <c r="KKE5" s="80"/>
      <c r="KKF5" s="80"/>
      <c r="KKG5" s="80"/>
      <c r="KKH5" s="80"/>
      <c r="KKI5" s="80"/>
      <c r="KKJ5" s="80"/>
      <c r="KKK5" s="80"/>
      <c r="KKL5" s="80"/>
      <c r="KKM5" s="80"/>
      <c r="KKN5" s="80"/>
      <c r="KKO5" s="80"/>
      <c r="KKP5" s="80"/>
      <c r="KKQ5" s="80"/>
      <c r="KKR5" s="80"/>
      <c r="KKS5" s="80"/>
      <c r="KKT5" s="80"/>
      <c r="KKU5" s="80"/>
      <c r="KKV5" s="80"/>
      <c r="KKW5" s="80"/>
      <c r="KKX5" s="80"/>
      <c r="KKY5" s="80"/>
      <c r="KKZ5" s="80"/>
      <c r="KLA5" s="80"/>
      <c r="KLB5" s="80"/>
      <c r="KLC5" s="80"/>
      <c r="KLD5" s="80"/>
      <c r="KLE5" s="80"/>
      <c r="KLF5" s="80"/>
      <c r="KLG5" s="80"/>
      <c r="KLH5" s="80"/>
      <c r="KLI5" s="80"/>
      <c r="KLJ5" s="80"/>
      <c r="KLK5" s="80"/>
      <c r="KLL5" s="80"/>
      <c r="KLM5" s="80"/>
      <c r="KLN5" s="80"/>
      <c r="KLO5" s="80"/>
      <c r="KLP5" s="80"/>
      <c r="KLQ5" s="80"/>
      <c r="KLR5" s="80"/>
      <c r="KLS5" s="80"/>
      <c r="KLT5" s="80"/>
      <c r="KLU5" s="80"/>
      <c r="KLV5" s="80"/>
      <c r="KLW5" s="80"/>
      <c r="KLX5" s="80"/>
      <c r="KLY5" s="80"/>
      <c r="KLZ5" s="80"/>
      <c r="KMA5" s="80"/>
      <c r="KMB5" s="80"/>
      <c r="KMC5" s="80"/>
      <c r="KMD5" s="80"/>
      <c r="KME5" s="80"/>
      <c r="KMF5" s="80"/>
      <c r="KMG5" s="80"/>
      <c r="KMH5" s="80"/>
      <c r="KMI5" s="80"/>
      <c r="KMJ5" s="80"/>
      <c r="KMK5" s="80"/>
      <c r="KML5" s="80"/>
      <c r="KMM5" s="80"/>
      <c r="KMN5" s="80"/>
      <c r="KMO5" s="80"/>
      <c r="KMP5" s="80"/>
      <c r="KMQ5" s="80"/>
      <c r="KMR5" s="80"/>
      <c r="KMS5" s="80"/>
      <c r="KMT5" s="80"/>
      <c r="KMU5" s="80"/>
      <c r="KMV5" s="80"/>
      <c r="KMW5" s="80"/>
      <c r="KMX5" s="80"/>
      <c r="KMY5" s="80"/>
      <c r="KMZ5" s="80"/>
      <c r="KNA5" s="80"/>
      <c r="KNB5" s="80"/>
      <c r="KNC5" s="80"/>
      <c r="KND5" s="80"/>
      <c r="KNE5" s="80"/>
      <c r="KNF5" s="80"/>
      <c r="KNG5" s="80"/>
      <c r="KNH5" s="80"/>
      <c r="KNI5" s="80"/>
      <c r="KNJ5" s="80"/>
      <c r="KNK5" s="80"/>
      <c r="KNL5" s="80"/>
      <c r="KNM5" s="80"/>
      <c r="KNN5" s="80"/>
      <c r="KNO5" s="80"/>
      <c r="KNP5" s="80"/>
      <c r="KNQ5" s="80"/>
      <c r="KNR5" s="80"/>
      <c r="KNS5" s="80"/>
      <c r="KNT5" s="80"/>
      <c r="KNU5" s="80"/>
      <c r="KNV5" s="80"/>
      <c r="KNW5" s="80"/>
      <c r="KNX5" s="80"/>
      <c r="KNY5" s="80"/>
      <c r="KNZ5" s="80"/>
      <c r="KOA5" s="80"/>
      <c r="KOB5" s="80"/>
      <c r="KOC5" s="80"/>
      <c r="KOD5" s="80"/>
      <c r="KOE5" s="80"/>
      <c r="KOF5" s="80"/>
      <c r="KOG5" s="80"/>
      <c r="KOH5" s="80"/>
      <c r="KOI5" s="80"/>
      <c r="KOJ5" s="80"/>
      <c r="KOK5" s="80"/>
      <c r="KOL5" s="80"/>
      <c r="KOM5" s="80"/>
      <c r="KON5" s="80"/>
      <c r="KOO5" s="80"/>
      <c r="KOP5" s="80"/>
      <c r="KOQ5" s="80"/>
      <c r="KOR5" s="80"/>
      <c r="KOS5" s="80"/>
      <c r="KOT5" s="80"/>
      <c r="KOU5" s="80"/>
      <c r="KOV5" s="80"/>
      <c r="KOW5" s="80"/>
      <c r="KOX5" s="80"/>
      <c r="KOY5" s="80"/>
      <c r="KOZ5" s="80"/>
      <c r="KPA5" s="80"/>
      <c r="KPB5" s="80"/>
      <c r="KPC5" s="80"/>
      <c r="KPD5" s="80"/>
      <c r="KPE5" s="80"/>
      <c r="KPF5" s="80"/>
      <c r="KPG5" s="80"/>
      <c r="KPH5" s="80"/>
      <c r="KPI5" s="80"/>
      <c r="KPJ5" s="80"/>
      <c r="KPK5" s="80"/>
      <c r="KPL5" s="80"/>
      <c r="KPM5" s="80"/>
      <c r="KPN5" s="80"/>
      <c r="KPO5" s="80"/>
      <c r="KPP5" s="80"/>
      <c r="KPQ5" s="80"/>
      <c r="KPR5" s="80"/>
      <c r="KPS5" s="80"/>
      <c r="KPT5" s="80"/>
      <c r="KPU5" s="80"/>
      <c r="KPV5" s="80"/>
      <c r="KPW5" s="80"/>
      <c r="KPX5" s="80"/>
      <c r="KPY5" s="80"/>
      <c r="KPZ5" s="80"/>
      <c r="KQA5" s="80"/>
      <c r="KQB5" s="80"/>
      <c r="KQC5" s="80"/>
      <c r="KQD5" s="80"/>
      <c r="KQE5" s="80"/>
      <c r="KQF5" s="80"/>
      <c r="KQG5" s="80"/>
      <c r="KQH5" s="80"/>
      <c r="KQI5" s="80"/>
      <c r="KQJ5" s="80"/>
      <c r="KQK5" s="80"/>
      <c r="KQL5" s="80"/>
      <c r="KQM5" s="80"/>
      <c r="KQN5" s="80"/>
      <c r="KQO5" s="80"/>
      <c r="KQP5" s="80"/>
      <c r="KQQ5" s="80"/>
      <c r="KQR5" s="80"/>
      <c r="KQS5" s="80"/>
      <c r="KQT5" s="80"/>
      <c r="KQU5" s="80"/>
      <c r="KQV5" s="80"/>
      <c r="KQW5" s="80"/>
      <c r="KQX5" s="80"/>
      <c r="KQY5" s="80"/>
      <c r="KQZ5" s="80"/>
      <c r="KRA5" s="80"/>
      <c r="KRB5" s="80"/>
      <c r="KRC5" s="80"/>
      <c r="KRD5" s="80"/>
      <c r="KRE5" s="80"/>
      <c r="KRF5" s="80"/>
      <c r="KRG5" s="80"/>
      <c r="KRH5" s="80"/>
      <c r="KRI5" s="80"/>
      <c r="KRJ5" s="80"/>
      <c r="KRK5" s="80"/>
      <c r="KRL5" s="80"/>
      <c r="KRM5" s="80"/>
      <c r="KRN5" s="80"/>
      <c r="KRO5" s="80"/>
      <c r="KRP5" s="80"/>
      <c r="KRQ5" s="80"/>
      <c r="KRR5" s="80"/>
      <c r="KRS5" s="80"/>
      <c r="KRT5" s="80"/>
      <c r="KRU5" s="80"/>
      <c r="KRV5" s="80"/>
      <c r="KRW5" s="80"/>
      <c r="KRX5" s="80"/>
      <c r="KRY5" s="80"/>
      <c r="KRZ5" s="80"/>
      <c r="KSA5" s="80"/>
      <c r="KSB5" s="80"/>
      <c r="KSC5" s="80"/>
      <c r="KSD5" s="80"/>
      <c r="KSE5" s="80"/>
      <c r="KSF5" s="80"/>
      <c r="KSG5" s="80"/>
      <c r="KSH5" s="80"/>
      <c r="KSI5" s="80"/>
      <c r="KSJ5" s="80"/>
      <c r="KSK5" s="80"/>
      <c r="KSL5" s="80"/>
      <c r="KSM5" s="80"/>
      <c r="KSN5" s="80"/>
      <c r="KSO5" s="80"/>
      <c r="KSP5" s="80"/>
      <c r="KSQ5" s="80"/>
      <c r="KSR5" s="80"/>
      <c r="KSS5" s="80"/>
      <c r="KST5" s="80"/>
      <c r="KSU5" s="80"/>
      <c r="KSV5" s="80"/>
      <c r="KSW5" s="80"/>
      <c r="KSX5" s="80"/>
      <c r="KSY5" s="80"/>
      <c r="KSZ5" s="80"/>
      <c r="KTA5" s="80"/>
      <c r="KTB5" s="80"/>
      <c r="KTC5" s="80"/>
      <c r="KTD5" s="80"/>
      <c r="KTE5" s="80"/>
      <c r="KTF5" s="80"/>
      <c r="KTG5" s="80"/>
      <c r="KTH5" s="80"/>
      <c r="KTI5" s="80"/>
      <c r="KTJ5" s="80"/>
      <c r="KTK5" s="80"/>
      <c r="KTL5" s="80"/>
      <c r="KTM5" s="80"/>
      <c r="KTN5" s="80"/>
      <c r="KTO5" s="80"/>
      <c r="KTP5" s="80"/>
      <c r="KTQ5" s="80"/>
      <c r="KTR5" s="80"/>
      <c r="KTS5" s="80"/>
      <c r="KTT5" s="80"/>
      <c r="KTU5" s="80"/>
      <c r="KTV5" s="80"/>
      <c r="KTW5" s="80"/>
      <c r="KTX5" s="80"/>
      <c r="KTY5" s="80"/>
      <c r="KTZ5" s="80"/>
      <c r="KUA5" s="80"/>
      <c r="KUB5" s="80"/>
      <c r="KUC5" s="80"/>
      <c r="KUD5" s="80"/>
      <c r="KUE5" s="80"/>
      <c r="KUF5" s="80"/>
      <c r="KUG5" s="80"/>
      <c r="KUH5" s="80"/>
      <c r="KUI5" s="80"/>
      <c r="KUJ5" s="80"/>
      <c r="KUK5" s="80"/>
      <c r="KUL5" s="80"/>
      <c r="KUM5" s="80"/>
      <c r="KUN5" s="80"/>
      <c r="KUO5" s="80"/>
      <c r="KUP5" s="80"/>
      <c r="KUQ5" s="80"/>
      <c r="KUR5" s="80"/>
      <c r="KUS5" s="80"/>
      <c r="KUT5" s="80"/>
      <c r="KUU5" s="80"/>
      <c r="KUV5" s="80"/>
      <c r="KUW5" s="80"/>
      <c r="KUX5" s="80"/>
      <c r="KUY5" s="80"/>
      <c r="KUZ5" s="80"/>
      <c r="KVA5" s="80"/>
      <c r="KVB5" s="80"/>
      <c r="KVC5" s="80"/>
      <c r="KVD5" s="80"/>
      <c r="KVE5" s="80"/>
      <c r="KVF5" s="80"/>
      <c r="KVG5" s="80"/>
      <c r="KVH5" s="80"/>
      <c r="KVI5" s="80"/>
      <c r="KVJ5" s="80"/>
      <c r="KVK5" s="80"/>
      <c r="KVL5" s="80"/>
      <c r="KVM5" s="80"/>
      <c r="KVN5" s="80"/>
      <c r="KVO5" s="80"/>
      <c r="KVP5" s="80"/>
      <c r="KVQ5" s="80"/>
      <c r="KVR5" s="80"/>
      <c r="KVS5" s="80"/>
      <c r="KVT5" s="80"/>
      <c r="KVU5" s="80"/>
      <c r="KVV5" s="80"/>
      <c r="KVW5" s="80"/>
      <c r="KVX5" s="80"/>
      <c r="KVY5" s="80"/>
      <c r="KVZ5" s="80"/>
      <c r="KWA5" s="80"/>
      <c r="KWB5" s="80"/>
      <c r="KWC5" s="80"/>
      <c r="KWD5" s="80"/>
      <c r="KWE5" s="80"/>
      <c r="KWF5" s="80"/>
      <c r="KWG5" s="80"/>
      <c r="KWH5" s="80"/>
      <c r="KWI5" s="80"/>
      <c r="KWJ5" s="80"/>
      <c r="KWK5" s="80"/>
      <c r="KWL5" s="80"/>
      <c r="KWM5" s="80"/>
      <c r="KWN5" s="80"/>
      <c r="KWO5" s="80"/>
      <c r="KWP5" s="80"/>
      <c r="KWQ5" s="80"/>
      <c r="KWR5" s="80"/>
      <c r="KWS5" s="80"/>
      <c r="KWT5" s="80"/>
      <c r="KWU5" s="80"/>
      <c r="KWV5" s="80"/>
      <c r="KWW5" s="80"/>
      <c r="KWX5" s="80"/>
      <c r="KWY5" s="80"/>
      <c r="KWZ5" s="80"/>
      <c r="KXA5" s="80"/>
      <c r="KXB5" s="80"/>
      <c r="KXC5" s="80"/>
      <c r="KXD5" s="80"/>
      <c r="KXE5" s="80"/>
      <c r="KXF5" s="80"/>
      <c r="KXG5" s="80"/>
      <c r="KXH5" s="80"/>
      <c r="KXI5" s="80"/>
      <c r="KXJ5" s="80"/>
      <c r="KXK5" s="80"/>
      <c r="KXL5" s="80"/>
      <c r="KXM5" s="80"/>
      <c r="KXN5" s="80"/>
      <c r="KXO5" s="80"/>
      <c r="KXP5" s="80"/>
      <c r="KXQ5" s="80"/>
      <c r="KXR5" s="80"/>
      <c r="KXS5" s="80"/>
      <c r="KXT5" s="80"/>
      <c r="KXU5" s="80"/>
      <c r="KXV5" s="80"/>
      <c r="KXW5" s="80"/>
      <c r="KXX5" s="80"/>
      <c r="KXY5" s="80"/>
      <c r="KXZ5" s="80"/>
      <c r="KYA5" s="80"/>
      <c r="KYB5" s="80"/>
      <c r="KYC5" s="80"/>
      <c r="KYD5" s="80"/>
      <c r="KYE5" s="80"/>
      <c r="KYF5" s="80"/>
      <c r="KYG5" s="80"/>
      <c r="KYH5" s="80"/>
      <c r="KYI5" s="80"/>
      <c r="KYJ5" s="80"/>
      <c r="KYK5" s="80"/>
      <c r="KYL5" s="80"/>
      <c r="KYM5" s="80"/>
      <c r="KYN5" s="80"/>
      <c r="KYO5" s="80"/>
      <c r="KYP5" s="80"/>
      <c r="KYQ5" s="80"/>
      <c r="KYR5" s="80"/>
      <c r="KYS5" s="80"/>
      <c r="KYT5" s="80"/>
      <c r="KYU5" s="80"/>
      <c r="KYV5" s="80"/>
      <c r="KYW5" s="80"/>
      <c r="KYX5" s="80"/>
      <c r="KYY5" s="80"/>
      <c r="KYZ5" s="80"/>
      <c r="KZA5" s="80"/>
      <c r="KZB5" s="80"/>
      <c r="KZC5" s="80"/>
      <c r="KZD5" s="80"/>
      <c r="KZE5" s="80"/>
      <c r="KZF5" s="80"/>
      <c r="KZG5" s="80"/>
      <c r="KZH5" s="80"/>
      <c r="KZI5" s="80"/>
      <c r="KZJ5" s="80"/>
      <c r="KZK5" s="80"/>
      <c r="KZL5" s="80"/>
      <c r="KZM5" s="80"/>
      <c r="KZN5" s="80"/>
      <c r="KZO5" s="80"/>
      <c r="KZP5" s="80"/>
      <c r="KZQ5" s="80"/>
      <c r="KZR5" s="80"/>
      <c r="KZS5" s="80"/>
      <c r="KZT5" s="80"/>
      <c r="KZU5" s="80"/>
      <c r="KZV5" s="80"/>
      <c r="KZW5" s="80"/>
      <c r="KZX5" s="80"/>
      <c r="KZY5" s="80"/>
      <c r="KZZ5" s="80"/>
      <c r="LAA5" s="80"/>
      <c r="LAB5" s="80"/>
      <c r="LAC5" s="80"/>
      <c r="LAD5" s="80"/>
      <c r="LAE5" s="80"/>
      <c r="LAF5" s="80"/>
      <c r="LAG5" s="80"/>
      <c r="LAH5" s="80"/>
      <c r="LAI5" s="80"/>
      <c r="LAJ5" s="80"/>
      <c r="LAK5" s="80"/>
      <c r="LAL5" s="80"/>
      <c r="LAM5" s="80"/>
      <c r="LAN5" s="80"/>
      <c r="LAO5" s="80"/>
      <c r="LAP5" s="80"/>
      <c r="LAQ5" s="80"/>
      <c r="LAR5" s="80"/>
      <c r="LAS5" s="80"/>
      <c r="LAT5" s="80"/>
      <c r="LAU5" s="80"/>
      <c r="LAV5" s="80"/>
      <c r="LAW5" s="80"/>
      <c r="LAX5" s="80"/>
      <c r="LAY5" s="80"/>
      <c r="LAZ5" s="80"/>
      <c r="LBA5" s="80"/>
      <c r="LBB5" s="80"/>
      <c r="LBC5" s="80"/>
      <c r="LBD5" s="80"/>
      <c r="LBE5" s="80"/>
      <c r="LBF5" s="80"/>
      <c r="LBG5" s="80"/>
      <c r="LBH5" s="80"/>
      <c r="LBI5" s="80"/>
      <c r="LBJ5" s="80"/>
      <c r="LBK5" s="80"/>
      <c r="LBL5" s="80"/>
      <c r="LBM5" s="80"/>
      <c r="LBN5" s="80"/>
      <c r="LBO5" s="80"/>
      <c r="LBP5" s="80"/>
      <c r="LBQ5" s="80"/>
      <c r="LBR5" s="80"/>
      <c r="LBS5" s="80"/>
      <c r="LBT5" s="80"/>
      <c r="LBU5" s="80"/>
      <c r="LBV5" s="80"/>
      <c r="LBW5" s="80"/>
      <c r="LBX5" s="80"/>
      <c r="LBY5" s="80"/>
      <c r="LBZ5" s="80"/>
      <c r="LCA5" s="80"/>
      <c r="LCB5" s="80"/>
      <c r="LCC5" s="80"/>
      <c r="LCD5" s="80"/>
      <c r="LCE5" s="80"/>
      <c r="LCF5" s="80"/>
      <c r="LCG5" s="80"/>
      <c r="LCH5" s="80"/>
      <c r="LCI5" s="80"/>
      <c r="LCJ5" s="80"/>
      <c r="LCK5" s="80"/>
      <c r="LCL5" s="80"/>
      <c r="LCM5" s="80"/>
      <c r="LCN5" s="80"/>
      <c r="LCO5" s="80"/>
      <c r="LCP5" s="80"/>
      <c r="LCQ5" s="80"/>
      <c r="LCR5" s="80"/>
      <c r="LCS5" s="80"/>
      <c r="LCT5" s="80"/>
      <c r="LCU5" s="80"/>
      <c r="LCV5" s="80"/>
      <c r="LCW5" s="80"/>
      <c r="LCX5" s="80"/>
      <c r="LCY5" s="80"/>
      <c r="LCZ5" s="80"/>
      <c r="LDA5" s="80"/>
      <c r="LDB5" s="80"/>
      <c r="LDC5" s="80"/>
      <c r="LDD5" s="80"/>
      <c r="LDE5" s="80"/>
      <c r="LDF5" s="80"/>
      <c r="LDG5" s="80"/>
      <c r="LDH5" s="80"/>
      <c r="LDI5" s="80"/>
      <c r="LDJ5" s="80"/>
      <c r="LDK5" s="80"/>
      <c r="LDL5" s="80"/>
      <c r="LDM5" s="80"/>
      <c r="LDN5" s="80"/>
      <c r="LDO5" s="80"/>
      <c r="LDP5" s="80"/>
      <c r="LDQ5" s="80"/>
      <c r="LDR5" s="80"/>
      <c r="LDS5" s="80"/>
      <c r="LDT5" s="80"/>
      <c r="LDU5" s="80"/>
      <c r="LDV5" s="80"/>
      <c r="LDW5" s="80"/>
      <c r="LDX5" s="80"/>
      <c r="LDY5" s="80"/>
      <c r="LDZ5" s="80"/>
      <c r="LEA5" s="80"/>
      <c r="LEB5" s="80"/>
      <c r="LEC5" s="80"/>
      <c r="LED5" s="80"/>
      <c r="LEE5" s="80"/>
      <c r="LEF5" s="80"/>
      <c r="LEG5" s="80"/>
      <c r="LEH5" s="80"/>
      <c r="LEI5" s="80"/>
      <c r="LEJ5" s="80"/>
      <c r="LEK5" s="80"/>
      <c r="LEL5" s="80"/>
      <c r="LEM5" s="80"/>
      <c r="LEN5" s="80"/>
      <c r="LEO5" s="80"/>
      <c r="LEP5" s="80"/>
      <c r="LEQ5" s="80"/>
      <c r="LER5" s="80"/>
      <c r="LES5" s="80"/>
      <c r="LET5" s="80"/>
      <c r="LEU5" s="80"/>
      <c r="LEV5" s="80"/>
      <c r="LEW5" s="80"/>
      <c r="LEX5" s="80"/>
      <c r="LEY5" s="80"/>
      <c r="LEZ5" s="80"/>
      <c r="LFA5" s="80"/>
      <c r="LFB5" s="80"/>
      <c r="LFC5" s="80"/>
      <c r="LFD5" s="80"/>
      <c r="LFE5" s="80"/>
      <c r="LFF5" s="80"/>
      <c r="LFG5" s="80"/>
      <c r="LFH5" s="80"/>
      <c r="LFI5" s="80"/>
      <c r="LFJ5" s="80"/>
      <c r="LFK5" s="80"/>
      <c r="LFL5" s="80"/>
      <c r="LFM5" s="80"/>
      <c r="LFN5" s="80"/>
      <c r="LFO5" s="80"/>
      <c r="LFP5" s="80"/>
      <c r="LFQ5" s="80"/>
      <c r="LFR5" s="80"/>
      <c r="LFS5" s="80"/>
      <c r="LFT5" s="80"/>
      <c r="LFU5" s="80"/>
      <c r="LFV5" s="80"/>
      <c r="LFW5" s="80"/>
      <c r="LFX5" s="80"/>
      <c r="LFY5" s="80"/>
      <c r="LFZ5" s="80"/>
      <c r="LGA5" s="80"/>
      <c r="LGB5" s="80"/>
      <c r="LGC5" s="80"/>
      <c r="LGD5" s="80"/>
      <c r="LGE5" s="80"/>
      <c r="LGF5" s="80"/>
      <c r="LGG5" s="80"/>
      <c r="LGH5" s="80"/>
      <c r="LGI5" s="80"/>
      <c r="LGJ5" s="80"/>
      <c r="LGK5" s="80"/>
      <c r="LGL5" s="80"/>
      <c r="LGM5" s="80"/>
      <c r="LGN5" s="80"/>
      <c r="LGO5" s="80"/>
      <c r="LGP5" s="80"/>
      <c r="LGQ5" s="80"/>
      <c r="LGR5" s="80"/>
      <c r="LGS5" s="80"/>
      <c r="LGT5" s="80"/>
      <c r="LGU5" s="80"/>
      <c r="LGV5" s="80"/>
      <c r="LGW5" s="80"/>
      <c r="LGX5" s="80"/>
      <c r="LGY5" s="80"/>
      <c r="LGZ5" s="80"/>
      <c r="LHA5" s="80"/>
      <c r="LHB5" s="80"/>
      <c r="LHC5" s="80"/>
      <c r="LHD5" s="80"/>
      <c r="LHE5" s="80"/>
      <c r="LHF5" s="80"/>
      <c r="LHG5" s="80"/>
      <c r="LHH5" s="80"/>
      <c r="LHI5" s="80"/>
      <c r="LHJ5" s="80"/>
      <c r="LHK5" s="80"/>
      <c r="LHL5" s="80"/>
      <c r="LHM5" s="80"/>
      <c r="LHN5" s="80"/>
      <c r="LHO5" s="80"/>
      <c r="LHP5" s="80"/>
      <c r="LHQ5" s="80"/>
      <c r="LHR5" s="80"/>
      <c r="LHS5" s="80"/>
      <c r="LHT5" s="80"/>
      <c r="LHU5" s="80"/>
      <c r="LHV5" s="80"/>
      <c r="LHW5" s="80"/>
      <c r="LHX5" s="80"/>
      <c r="LHY5" s="80"/>
      <c r="LHZ5" s="80"/>
      <c r="LIA5" s="80"/>
      <c r="LIB5" s="80"/>
      <c r="LIC5" s="80"/>
      <c r="LID5" s="80"/>
      <c r="LIE5" s="80"/>
      <c r="LIF5" s="80"/>
      <c r="LIG5" s="80"/>
      <c r="LIH5" s="80"/>
      <c r="LII5" s="80"/>
      <c r="LIJ5" s="80"/>
      <c r="LIK5" s="80"/>
      <c r="LIL5" s="80"/>
      <c r="LIM5" s="80"/>
      <c r="LIN5" s="80"/>
      <c r="LIO5" s="80"/>
      <c r="LIP5" s="80"/>
      <c r="LIQ5" s="80"/>
      <c r="LIR5" s="80"/>
      <c r="LIS5" s="80"/>
      <c r="LIT5" s="80"/>
      <c r="LIU5" s="80"/>
      <c r="LIV5" s="80"/>
      <c r="LIW5" s="80"/>
      <c r="LIX5" s="80"/>
      <c r="LIY5" s="80"/>
      <c r="LIZ5" s="80"/>
      <c r="LJA5" s="80"/>
      <c r="LJB5" s="80"/>
      <c r="LJC5" s="80"/>
      <c r="LJD5" s="80"/>
      <c r="LJE5" s="80"/>
      <c r="LJF5" s="80"/>
      <c r="LJG5" s="80"/>
      <c r="LJH5" s="80"/>
      <c r="LJI5" s="80"/>
      <c r="LJJ5" s="80"/>
      <c r="LJK5" s="80"/>
      <c r="LJL5" s="80"/>
      <c r="LJM5" s="80"/>
      <c r="LJN5" s="80"/>
      <c r="LJO5" s="80"/>
      <c r="LJP5" s="80"/>
      <c r="LJQ5" s="80"/>
      <c r="LJR5" s="80"/>
      <c r="LJS5" s="80"/>
      <c r="LJT5" s="80"/>
      <c r="LJU5" s="80"/>
      <c r="LJV5" s="80"/>
      <c r="LJW5" s="80"/>
      <c r="LJX5" s="80"/>
      <c r="LJY5" s="80"/>
      <c r="LJZ5" s="80"/>
      <c r="LKA5" s="80"/>
      <c r="LKB5" s="80"/>
      <c r="LKC5" s="80"/>
      <c r="LKD5" s="80"/>
      <c r="LKE5" s="80"/>
      <c r="LKF5" s="80"/>
      <c r="LKG5" s="80"/>
      <c r="LKH5" s="80"/>
      <c r="LKI5" s="80"/>
      <c r="LKJ5" s="80"/>
      <c r="LKK5" s="80"/>
      <c r="LKL5" s="80"/>
      <c r="LKM5" s="80"/>
      <c r="LKN5" s="80"/>
      <c r="LKO5" s="80"/>
      <c r="LKP5" s="80"/>
      <c r="LKQ5" s="80"/>
      <c r="LKR5" s="80"/>
      <c r="LKS5" s="80"/>
      <c r="LKT5" s="80"/>
      <c r="LKU5" s="80"/>
      <c r="LKV5" s="80"/>
      <c r="LKW5" s="80"/>
      <c r="LKX5" s="80"/>
      <c r="LKY5" s="80"/>
      <c r="LKZ5" s="80"/>
      <c r="LLA5" s="80"/>
      <c r="LLB5" s="80"/>
      <c r="LLC5" s="80"/>
      <c r="LLD5" s="80"/>
      <c r="LLE5" s="80"/>
      <c r="LLF5" s="80"/>
      <c r="LLG5" s="80"/>
      <c r="LLH5" s="80"/>
      <c r="LLI5" s="80"/>
      <c r="LLJ5" s="80"/>
      <c r="LLK5" s="80"/>
      <c r="LLL5" s="80"/>
      <c r="LLM5" s="80"/>
      <c r="LLN5" s="80"/>
      <c r="LLO5" s="80"/>
      <c r="LLP5" s="80"/>
      <c r="LLQ5" s="80"/>
      <c r="LLR5" s="80"/>
      <c r="LLS5" s="80"/>
      <c r="LLT5" s="80"/>
      <c r="LLU5" s="80"/>
      <c r="LLV5" s="80"/>
      <c r="LLW5" s="80"/>
      <c r="LLX5" s="80"/>
      <c r="LLY5" s="80"/>
      <c r="LLZ5" s="80"/>
      <c r="LMA5" s="80"/>
      <c r="LMB5" s="80"/>
      <c r="LMC5" s="80"/>
      <c r="LMD5" s="80"/>
      <c r="LME5" s="80"/>
      <c r="LMF5" s="80"/>
      <c r="LMG5" s="80"/>
      <c r="LMH5" s="80"/>
      <c r="LMI5" s="80"/>
      <c r="LMJ5" s="80"/>
      <c r="LMK5" s="80"/>
      <c r="LML5" s="80"/>
      <c r="LMM5" s="80"/>
      <c r="LMN5" s="80"/>
      <c r="LMO5" s="80"/>
      <c r="LMP5" s="80"/>
      <c r="LMQ5" s="80"/>
      <c r="LMR5" s="80"/>
      <c r="LMS5" s="80"/>
      <c r="LMT5" s="80"/>
      <c r="LMU5" s="80"/>
      <c r="LMV5" s="80"/>
      <c r="LMW5" s="80"/>
      <c r="LMX5" s="80"/>
      <c r="LMY5" s="80"/>
      <c r="LMZ5" s="80"/>
      <c r="LNA5" s="80"/>
      <c r="LNB5" s="80"/>
      <c r="LNC5" s="80"/>
      <c r="LND5" s="80"/>
      <c r="LNE5" s="80"/>
      <c r="LNF5" s="80"/>
      <c r="LNG5" s="80"/>
      <c r="LNH5" s="80"/>
      <c r="LNI5" s="80"/>
      <c r="LNJ5" s="80"/>
      <c r="LNK5" s="80"/>
      <c r="LNL5" s="80"/>
      <c r="LNM5" s="80"/>
      <c r="LNN5" s="80"/>
      <c r="LNO5" s="80"/>
      <c r="LNP5" s="80"/>
      <c r="LNQ5" s="80"/>
      <c r="LNR5" s="80"/>
      <c r="LNS5" s="80"/>
      <c r="LNT5" s="80"/>
      <c r="LNU5" s="80"/>
      <c r="LNV5" s="80"/>
      <c r="LNW5" s="80"/>
      <c r="LNX5" s="80"/>
      <c r="LNY5" s="80"/>
      <c r="LNZ5" s="80"/>
      <c r="LOA5" s="80"/>
      <c r="LOB5" s="80"/>
      <c r="LOC5" s="80"/>
      <c r="LOD5" s="80"/>
      <c r="LOE5" s="80"/>
      <c r="LOF5" s="80"/>
      <c r="LOG5" s="80"/>
      <c r="LOH5" s="80"/>
      <c r="LOI5" s="80"/>
      <c r="LOJ5" s="80"/>
      <c r="LOK5" s="80"/>
      <c r="LOL5" s="80"/>
      <c r="LOM5" s="80"/>
      <c r="LON5" s="80"/>
      <c r="LOO5" s="80"/>
      <c r="LOP5" s="80"/>
      <c r="LOQ5" s="80"/>
      <c r="LOR5" s="80"/>
      <c r="LOS5" s="80"/>
      <c r="LOT5" s="80"/>
      <c r="LOU5" s="80"/>
      <c r="LOV5" s="80"/>
      <c r="LOW5" s="80"/>
      <c r="LOX5" s="80"/>
      <c r="LOY5" s="80"/>
      <c r="LOZ5" s="80"/>
      <c r="LPA5" s="80"/>
      <c r="LPB5" s="80"/>
      <c r="LPC5" s="80"/>
      <c r="LPD5" s="80"/>
      <c r="LPE5" s="80"/>
      <c r="LPF5" s="80"/>
      <c r="LPG5" s="80"/>
      <c r="LPH5" s="80"/>
      <c r="LPI5" s="80"/>
      <c r="LPJ5" s="80"/>
      <c r="LPK5" s="80"/>
      <c r="LPL5" s="80"/>
      <c r="LPM5" s="80"/>
      <c r="LPN5" s="80"/>
      <c r="LPO5" s="80"/>
      <c r="LPP5" s="80"/>
      <c r="LPQ5" s="80"/>
      <c r="LPR5" s="80"/>
      <c r="LPS5" s="80"/>
      <c r="LPT5" s="80"/>
      <c r="LPU5" s="80"/>
      <c r="LPV5" s="80"/>
      <c r="LPW5" s="80"/>
      <c r="LPX5" s="80"/>
      <c r="LPY5" s="80"/>
      <c r="LPZ5" s="80"/>
      <c r="LQA5" s="80"/>
      <c r="LQB5" s="80"/>
      <c r="LQC5" s="80"/>
      <c r="LQD5" s="80"/>
      <c r="LQE5" s="80"/>
      <c r="LQF5" s="80"/>
      <c r="LQG5" s="80"/>
      <c r="LQH5" s="80"/>
      <c r="LQI5" s="80"/>
      <c r="LQJ5" s="80"/>
      <c r="LQK5" s="80"/>
      <c r="LQL5" s="80"/>
      <c r="LQM5" s="80"/>
      <c r="LQN5" s="80"/>
      <c r="LQO5" s="80"/>
      <c r="LQP5" s="80"/>
      <c r="LQQ5" s="80"/>
      <c r="LQR5" s="80"/>
      <c r="LQS5" s="80"/>
      <c r="LQT5" s="80"/>
      <c r="LQU5" s="80"/>
      <c r="LQV5" s="80"/>
      <c r="LQW5" s="80"/>
      <c r="LQX5" s="80"/>
      <c r="LQY5" s="80"/>
      <c r="LQZ5" s="80"/>
      <c r="LRA5" s="80"/>
      <c r="LRB5" s="80"/>
      <c r="LRC5" s="80"/>
      <c r="LRD5" s="80"/>
      <c r="LRE5" s="80"/>
      <c r="LRF5" s="80"/>
      <c r="LRG5" s="80"/>
      <c r="LRH5" s="80"/>
      <c r="LRI5" s="80"/>
      <c r="LRJ5" s="80"/>
      <c r="LRK5" s="80"/>
      <c r="LRL5" s="80"/>
      <c r="LRM5" s="80"/>
      <c r="LRN5" s="80"/>
      <c r="LRO5" s="80"/>
      <c r="LRP5" s="80"/>
      <c r="LRQ5" s="80"/>
      <c r="LRR5" s="80"/>
      <c r="LRS5" s="80"/>
      <c r="LRT5" s="80"/>
      <c r="LRU5" s="80"/>
      <c r="LRV5" s="80"/>
      <c r="LRW5" s="80"/>
      <c r="LRX5" s="80"/>
      <c r="LRY5" s="80"/>
      <c r="LRZ5" s="80"/>
      <c r="LSA5" s="80"/>
      <c r="LSB5" s="80"/>
      <c r="LSC5" s="80"/>
      <c r="LSD5" s="80"/>
      <c r="LSE5" s="80"/>
      <c r="LSF5" s="80"/>
      <c r="LSG5" s="80"/>
      <c r="LSH5" s="80"/>
      <c r="LSI5" s="80"/>
      <c r="LSJ5" s="80"/>
      <c r="LSK5" s="80"/>
      <c r="LSL5" s="80"/>
      <c r="LSM5" s="80"/>
      <c r="LSN5" s="80"/>
      <c r="LSO5" s="80"/>
      <c r="LSP5" s="80"/>
      <c r="LSQ5" s="80"/>
      <c r="LSR5" s="80"/>
      <c r="LSS5" s="80"/>
      <c r="LST5" s="80"/>
      <c r="LSU5" s="80"/>
      <c r="LSV5" s="80"/>
      <c r="LSW5" s="80"/>
      <c r="LSX5" s="80"/>
      <c r="LSY5" s="80"/>
      <c r="LSZ5" s="80"/>
      <c r="LTA5" s="80"/>
      <c r="LTB5" s="80"/>
      <c r="LTC5" s="80"/>
      <c r="LTD5" s="80"/>
      <c r="LTE5" s="80"/>
      <c r="LTF5" s="80"/>
      <c r="LTG5" s="80"/>
      <c r="LTH5" s="80"/>
      <c r="LTI5" s="80"/>
      <c r="LTJ5" s="80"/>
      <c r="LTK5" s="80"/>
      <c r="LTL5" s="80"/>
      <c r="LTM5" s="80"/>
      <c r="LTN5" s="80"/>
      <c r="LTO5" s="80"/>
      <c r="LTP5" s="80"/>
      <c r="LTQ5" s="80"/>
      <c r="LTR5" s="80"/>
      <c r="LTS5" s="80"/>
      <c r="LTT5" s="80"/>
      <c r="LTU5" s="80"/>
      <c r="LTV5" s="80"/>
      <c r="LTW5" s="80"/>
      <c r="LTX5" s="80"/>
      <c r="LTY5" s="80"/>
      <c r="LTZ5" s="80"/>
      <c r="LUA5" s="80"/>
      <c r="LUB5" s="80"/>
      <c r="LUC5" s="80"/>
      <c r="LUD5" s="80"/>
      <c r="LUE5" s="80"/>
      <c r="LUF5" s="80"/>
      <c r="LUG5" s="80"/>
      <c r="LUH5" s="80"/>
      <c r="LUI5" s="80"/>
      <c r="LUJ5" s="80"/>
      <c r="LUK5" s="80"/>
      <c r="LUL5" s="80"/>
      <c r="LUM5" s="80"/>
      <c r="LUN5" s="80"/>
      <c r="LUO5" s="80"/>
      <c r="LUP5" s="80"/>
      <c r="LUQ5" s="80"/>
      <c r="LUR5" s="80"/>
      <c r="LUS5" s="80"/>
      <c r="LUT5" s="80"/>
      <c r="LUU5" s="80"/>
      <c r="LUV5" s="80"/>
      <c r="LUW5" s="80"/>
      <c r="LUX5" s="80"/>
      <c r="LUY5" s="80"/>
      <c r="LUZ5" s="80"/>
      <c r="LVA5" s="80"/>
      <c r="LVB5" s="80"/>
      <c r="LVC5" s="80"/>
      <c r="LVD5" s="80"/>
      <c r="LVE5" s="80"/>
      <c r="LVF5" s="80"/>
      <c r="LVG5" s="80"/>
      <c r="LVH5" s="80"/>
      <c r="LVI5" s="80"/>
      <c r="LVJ5" s="80"/>
      <c r="LVK5" s="80"/>
      <c r="LVL5" s="80"/>
      <c r="LVM5" s="80"/>
      <c r="LVN5" s="80"/>
      <c r="LVO5" s="80"/>
      <c r="LVP5" s="80"/>
      <c r="LVQ5" s="80"/>
      <c r="LVR5" s="80"/>
      <c r="LVS5" s="80"/>
      <c r="LVT5" s="80"/>
      <c r="LVU5" s="80"/>
      <c r="LVV5" s="80"/>
      <c r="LVW5" s="80"/>
      <c r="LVX5" s="80"/>
      <c r="LVY5" s="80"/>
      <c r="LVZ5" s="80"/>
      <c r="LWA5" s="80"/>
      <c r="LWB5" s="80"/>
      <c r="LWC5" s="80"/>
      <c r="LWD5" s="80"/>
      <c r="LWE5" s="80"/>
      <c r="LWF5" s="80"/>
      <c r="LWG5" s="80"/>
      <c r="LWH5" s="80"/>
      <c r="LWI5" s="80"/>
      <c r="LWJ5" s="80"/>
      <c r="LWK5" s="80"/>
      <c r="LWL5" s="80"/>
      <c r="LWM5" s="80"/>
      <c r="LWN5" s="80"/>
      <c r="LWO5" s="80"/>
      <c r="LWP5" s="80"/>
      <c r="LWQ5" s="80"/>
      <c r="LWR5" s="80"/>
      <c r="LWS5" s="80"/>
      <c r="LWT5" s="80"/>
      <c r="LWU5" s="80"/>
      <c r="LWV5" s="80"/>
      <c r="LWW5" s="80"/>
      <c r="LWX5" s="80"/>
      <c r="LWY5" s="80"/>
      <c r="LWZ5" s="80"/>
      <c r="LXA5" s="80"/>
      <c r="LXB5" s="80"/>
      <c r="LXC5" s="80"/>
      <c r="LXD5" s="80"/>
      <c r="LXE5" s="80"/>
      <c r="LXF5" s="80"/>
      <c r="LXG5" s="80"/>
      <c r="LXH5" s="80"/>
      <c r="LXI5" s="80"/>
      <c r="LXJ5" s="80"/>
      <c r="LXK5" s="80"/>
      <c r="LXL5" s="80"/>
      <c r="LXM5" s="80"/>
      <c r="LXN5" s="80"/>
      <c r="LXO5" s="80"/>
      <c r="LXP5" s="80"/>
      <c r="LXQ5" s="80"/>
      <c r="LXR5" s="80"/>
      <c r="LXS5" s="80"/>
      <c r="LXT5" s="80"/>
      <c r="LXU5" s="80"/>
      <c r="LXV5" s="80"/>
      <c r="LXW5" s="80"/>
      <c r="LXX5" s="80"/>
      <c r="LXY5" s="80"/>
      <c r="LXZ5" s="80"/>
      <c r="LYA5" s="80"/>
      <c r="LYB5" s="80"/>
      <c r="LYC5" s="80"/>
      <c r="LYD5" s="80"/>
      <c r="LYE5" s="80"/>
      <c r="LYF5" s="80"/>
      <c r="LYG5" s="80"/>
      <c r="LYH5" s="80"/>
      <c r="LYI5" s="80"/>
      <c r="LYJ5" s="80"/>
      <c r="LYK5" s="80"/>
      <c r="LYL5" s="80"/>
      <c r="LYM5" s="80"/>
      <c r="LYN5" s="80"/>
      <c r="LYO5" s="80"/>
      <c r="LYP5" s="80"/>
      <c r="LYQ5" s="80"/>
      <c r="LYR5" s="80"/>
      <c r="LYS5" s="80"/>
      <c r="LYT5" s="80"/>
      <c r="LYU5" s="80"/>
      <c r="LYV5" s="80"/>
      <c r="LYW5" s="80"/>
      <c r="LYX5" s="80"/>
      <c r="LYY5" s="80"/>
      <c r="LYZ5" s="80"/>
      <c r="LZA5" s="80"/>
      <c r="LZB5" s="80"/>
      <c r="LZC5" s="80"/>
      <c r="LZD5" s="80"/>
      <c r="LZE5" s="80"/>
      <c r="LZF5" s="80"/>
      <c r="LZG5" s="80"/>
      <c r="LZH5" s="80"/>
      <c r="LZI5" s="80"/>
      <c r="LZJ5" s="80"/>
      <c r="LZK5" s="80"/>
      <c r="LZL5" s="80"/>
      <c r="LZM5" s="80"/>
      <c r="LZN5" s="80"/>
      <c r="LZO5" s="80"/>
      <c r="LZP5" s="80"/>
      <c r="LZQ5" s="80"/>
      <c r="LZR5" s="80"/>
      <c r="LZS5" s="80"/>
      <c r="LZT5" s="80"/>
      <c r="LZU5" s="80"/>
      <c r="LZV5" s="80"/>
      <c r="LZW5" s="80"/>
      <c r="LZX5" s="80"/>
      <c r="LZY5" s="80"/>
      <c r="LZZ5" s="80"/>
      <c r="MAA5" s="80"/>
      <c r="MAB5" s="80"/>
      <c r="MAC5" s="80"/>
      <c r="MAD5" s="80"/>
      <c r="MAE5" s="80"/>
      <c r="MAF5" s="80"/>
      <c r="MAG5" s="80"/>
      <c r="MAH5" s="80"/>
      <c r="MAI5" s="80"/>
      <c r="MAJ5" s="80"/>
      <c r="MAK5" s="80"/>
      <c r="MAL5" s="80"/>
      <c r="MAM5" s="80"/>
      <c r="MAN5" s="80"/>
      <c r="MAO5" s="80"/>
      <c r="MAP5" s="80"/>
      <c r="MAQ5" s="80"/>
      <c r="MAR5" s="80"/>
      <c r="MAS5" s="80"/>
      <c r="MAT5" s="80"/>
      <c r="MAU5" s="80"/>
      <c r="MAV5" s="80"/>
      <c r="MAW5" s="80"/>
      <c r="MAX5" s="80"/>
      <c r="MAY5" s="80"/>
      <c r="MAZ5" s="80"/>
      <c r="MBA5" s="80"/>
      <c r="MBB5" s="80"/>
      <c r="MBC5" s="80"/>
      <c r="MBD5" s="80"/>
      <c r="MBE5" s="80"/>
      <c r="MBF5" s="80"/>
      <c r="MBG5" s="80"/>
      <c r="MBH5" s="80"/>
      <c r="MBI5" s="80"/>
      <c r="MBJ5" s="80"/>
      <c r="MBK5" s="80"/>
      <c r="MBL5" s="80"/>
      <c r="MBM5" s="80"/>
      <c r="MBN5" s="80"/>
      <c r="MBO5" s="80"/>
      <c r="MBP5" s="80"/>
      <c r="MBQ5" s="80"/>
      <c r="MBR5" s="80"/>
      <c r="MBS5" s="80"/>
      <c r="MBT5" s="80"/>
      <c r="MBU5" s="80"/>
      <c r="MBV5" s="80"/>
      <c r="MBW5" s="80"/>
      <c r="MBX5" s="80"/>
      <c r="MBY5" s="80"/>
      <c r="MBZ5" s="80"/>
      <c r="MCA5" s="80"/>
      <c r="MCB5" s="80"/>
      <c r="MCC5" s="80"/>
      <c r="MCD5" s="80"/>
      <c r="MCE5" s="80"/>
      <c r="MCF5" s="80"/>
      <c r="MCG5" s="80"/>
      <c r="MCH5" s="80"/>
      <c r="MCI5" s="80"/>
      <c r="MCJ5" s="80"/>
      <c r="MCK5" s="80"/>
      <c r="MCL5" s="80"/>
      <c r="MCM5" s="80"/>
      <c r="MCN5" s="80"/>
      <c r="MCO5" s="80"/>
      <c r="MCP5" s="80"/>
      <c r="MCQ5" s="80"/>
      <c r="MCR5" s="80"/>
      <c r="MCS5" s="80"/>
      <c r="MCT5" s="80"/>
      <c r="MCU5" s="80"/>
      <c r="MCV5" s="80"/>
      <c r="MCW5" s="80"/>
      <c r="MCX5" s="80"/>
      <c r="MCY5" s="80"/>
      <c r="MCZ5" s="80"/>
      <c r="MDA5" s="80"/>
      <c r="MDB5" s="80"/>
      <c r="MDC5" s="80"/>
      <c r="MDD5" s="80"/>
      <c r="MDE5" s="80"/>
      <c r="MDF5" s="80"/>
      <c r="MDG5" s="80"/>
      <c r="MDH5" s="80"/>
      <c r="MDI5" s="80"/>
      <c r="MDJ5" s="80"/>
      <c r="MDK5" s="80"/>
      <c r="MDL5" s="80"/>
      <c r="MDM5" s="80"/>
      <c r="MDN5" s="80"/>
      <c r="MDO5" s="80"/>
      <c r="MDP5" s="80"/>
      <c r="MDQ5" s="80"/>
      <c r="MDR5" s="80"/>
      <c r="MDS5" s="80"/>
      <c r="MDT5" s="80"/>
      <c r="MDU5" s="80"/>
      <c r="MDV5" s="80"/>
      <c r="MDW5" s="80"/>
      <c r="MDX5" s="80"/>
      <c r="MDY5" s="80"/>
      <c r="MDZ5" s="80"/>
      <c r="MEA5" s="80"/>
      <c r="MEB5" s="80"/>
      <c r="MEC5" s="80"/>
      <c r="MED5" s="80"/>
      <c r="MEE5" s="80"/>
      <c r="MEF5" s="80"/>
      <c r="MEG5" s="80"/>
      <c r="MEH5" s="80"/>
      <c r="MEI5" s="80"/>
      <c r="MEJ5" s="80"/>
      <c r="MEK5" s="80"/>
      <c r="MEL5" s="80"/>
      <c r="MEM5" s="80"/>
      <c r="MEN5" s="80"/>
      <c r="MEO5" s="80"/>
      <c r="MEP5" s="80"/>
      <c r="MEQ5" s="80"/>
      <c r="MER5" s="80"/>
      <c r="MES5" s="80"/>
      <c r="MET5" s="80"/>
      <c r="MEU5" s="80"/>
      <c r="MEV5" s="80"/>
      <c r="MEW5" s="80"/>
      <c r="MEX5" s="80"/>
      <c r="MEY5" s="80"/>
      <c r="MEZ5" s="80"/>
      <c r="MFA5" s="80"/>
      <c r="MFB5" s="80"/>
      <c r="MFC5" s="80"/>
      <c r="MFD5" s="80"/>
      <c r="MFE5" s="80"/>
      <c r="MFF5" s="80"/>
      <c r="MFG5" s="80"/>
      <c r="MFH5" s="80"/>
      <c r="MFI5" s="80"/>
      <c r="MFJ5" s="80"/>
      <c r="MFK5" s="80"/>
      <c r="MFL5" s="80"/>
      <c r="MFM5" s="80"/>
      <c r="MFN5" s="80"/>
      <c r="MFO5" s="80"/>
      <c r="MFP5" s="80"/>
      <c r="MFQ5" s="80"/>
      <c r="MFR5" s="80"/>
      <c r="MFS5" s="80"/>
      <c r="MFT5" s="80"/>
      <c r="MFU5" s="80"/>
      <c r="MFV5" s="80"/>
      <c r="MFW5" s="80"/>
      <c r="MFX5" s="80"/>
      <c r="MFY5" s="80"/>
      <c r="MFZ5" s="80"/>
      <c r="MGA5" s="80"/>
      <c r="MGB5" s="80"/>
      <c r="MGC5" s="80"/>
      <c r="MGD5" s="80"/>
      <c r="MGE5" s="80"/>
      <c r="MGF5" s="80"/>
      <c r="MGG5" s="80"/>
      <c r="MGH5" s="80"/>
      <c r="MGI5" s="80"/>
      <c r="MGJ5" s="80"/>
      <c r="MGK5" s="80"/>
      <c r="MGL5" s="80"/>
      <c r="MGM5" s="80"/>
      <c r="MGN5" s="80"/>
      <c r="MGO5" s="80"/>
      <c r="MGP5" s="80"/>
      <c r="MGQ5" s="80"/>
      <c r="MGR5" s="80"/>
      <c r="MGS5" s="80"/>
      <c r="MGT5" s="80"/>
      <c r="MGU5" s="80"/>
      <c r="MGV5" s="80"/>
      <c r="MGW5" s="80"/>
      <c r="MGX5" s="80"/>
      <c r="MGY5" s="80"/>
      <c r="MGZ5" s="80"/>
      <c r="MHA5" s="80"/>
      <c r="MHB5" s="80"/>
      <c r="MHC5" s="80"/>
      <c r="MHD5" s="80"/>
      <c r="MHE5" s="80"/>
      <c r="MHF5" s="80"/>
      <c r="MHG5" s="80"/>
      <c r="MHH5" s="80"/>
      <c r="MHI5" s="80"/>
      <c r="MHJ5" s="80"/>
      <c r="MHK5" s="80"/>
      <c r="MHL5" s="80"/>
      <c r="MHM5" s="80"/>
      <c r="MHN5" s="80"/>
      <c r="MHO5" s="80"/>
      <c r="MHP5" s="80"/>
      <c r="MHQ5" s="80"/>
      <c r="MHR5" s="80"/>
      <c r="MHS5" s="80"/>
      <c r="MHT5" s="80"/>
      <c r="MHU5" s="80"/>
      <c r="MHV5" s="80"/>
      <c r="MHW5" s="80"/>
      <c r="MHX5" s="80"/>
      <c r="MHY5" s="80"/>
      <c r="MHZ5" s="80"/>
      <c r="MIA5" s="80"/>
      <c r="MIB5" s="80"/>
      <c r="MIC5" s="80"/>
      <c r="MID5" s="80"/>
      <c r="MIE5" s="80"/>
      <c r="MIF5" s="80"/>
      <c r="MIG5" s="80"/>
      <c r="MIH5" s="80"/>
      <c r="MII5" s="80"/>
      <c r="MIJ5" s="80"/>
      <c r="MIK5" s="80"/>
      <c r="MIL5" s="80"/>
      <c r="MIM5" s="80"/>
      <c r="MIN5" s="80"/>
      <c r="MIO5" s="80"/>
      <c r="MIP5" s="80"/>
      <c r="MIQ5" s="80"/>
      <c r="MIR5" s="80"/>
      <c r="MIS5" s="80"/>
      <c r="MIT5" s="80"/>
      <c r="MIU5" s="80"/>
      <c r="MIV5" s="80"/>
      <c r="MIW5" s="80"/>
      <c r="MIX5" s="80"/>
      <c r="MIY5" s="80"/>
      <c r="MIZ5" s="80"/>
      <c r="MJA5" s="80"/>
      <c r="MJB5" s="80"/>
      <c r="MJC5" s="80"/>
      <c r="MJD5" s="80"/>
      <c r="MJE5" s="80"/>
      <c r="MJF5" s="80"/>
      <c r="MJG5" s="80"/>
      <c r="MJH5" s="80"/>
      <c r="MJI5" s="80"/>
      <c r="MJJ5" s="80"/>
      <c r="MJK5" s="80"/>
      <c r="MJL5" s="80"/>
      <c r="MJM5" s="80"/>
      <c r="MJN5" s="80"/>
      <c r="MJO5" s="80"/>
      <c r="MJP5" s="80"/>
      <c r="MJQ5" s="80"/>
      <c r="MJR5" s="80"/>
      <c r="MJS5" s="80"/>
      <c r="MJT5" s="80"/>
      <c r="MJU5" s="80"/>
      <c r="MJV5" s="80"/>
      <c r="MJW5" s="80"/>
      <c r="MJX5" s="80"/>
      <c r="MJY5" s="80"/>
      <c r="MJZ5" s="80"/>
      <c r="MKA5" s="80"/>
      <c r="MKB5" s="80"/>
      <c r="MKC5" s="80"/>
      <c r="MKD5" s="80"/>
      <c r="MKE5" s="80"/>
      <c r="MKF5" s="80"/>
      <c r="MKG5" s="80"/>
      <c r="MKH5" s="80"/>
      <c r="MKI5" s="80"/>
      <c r="MKJ5" s="80"/>
      <c r="MKK5" s="80"/>
      <c r="MKL5" s="80"/>
      <c r="MKM5" s="80"/>
      <c r="MKN5" s="80"/>
      <c r="MKO5" s="80"/>
      <c r="MKP5" s="80"/>
      <c r="MKQ5" s="80"/>
      <c r="MKR5" s="80"/>
      <c r="MKS5" s="80"/>
      <c r="MKT5" s="80"/>
      <c r="MKU5" s="80"/>
      <c r="MKV5" s="80"/>
      <c r="MKW5" s="80"/>
      <c r="MKX5" s="80"/>
      <c r="MKY5" s="80"/>
      <c r="MKZ5" s="80"/>
      <c r="MLA5" s="80"/>
      <c r="MLB5" s="80"/>
      <c r="MLC5" s="80"/>
      <c r="MLD5" s="80"/>
      <c r="MLE5" s="80"/>
      <c r="MLF5" s="80"/>
      <c r="MLG5" s="80"/>
      <c r="MLH5" s="80"/>
      <c r="MLI5" s="80"/>
      <c r="MLJ5" s="80"/>
      <c r="MLK5" s="80"/>
      <c r="MLL5" s="80"/>
      <c r="MLM5" s="80"/>
      <c r="MLN5" s="80"/>
      <c r="MLO5" s="80"/>
      <c r="MLP5" s="80"/>
      <c r="MLQ5" s="80"/>
      <c r="MLR5" s="80"/>
      <c r="MLS5" s="80"/>
      <c r="MLT5" s="80"/>
      <c r="MLU5" s="80"/>
      <c r="MLV5" s="80"/>
      <c r="MLW5" s="80"/>
      <c r="MLX5" s="80"/>
      <c r="MLY5" s="80"/>
      <c r="MLZ5" s="80"/>
      <c r="MMA5" s="80"/>
      <c r="MMB5" s="80"/>
      <c r="MMC5" s="80"/>
      <c r="MMD5" s="80"/>
      <c r="MME5" s="80"/>
      <c r="MMF5" s="80"/>
      <c r="MMG5" s="80"/>
      <c r="MMH5" s="80"/>
      <c r="MMI5" s="80"/>
      <c r="MMJ5" s="80"/>
      <c r="MMK5" s="80"/>
      <c r="MML5" s="80"/>
      <c r="MMM5" s="80"/>
      <c r="MMN5" s="80"/>
      <c r="MMO5" s="80"/>
      <c r="MMP5" s="80"/>
      <c r="MMQ5" s="80"/>
      <c r="MMR5" s="80"/>
      <c r="MMS5" s="80"/>
      <c r="MMT5" s="80"/>
      <c r="MMU5" s="80"/>
      <c r="MMV5" s="80"/>
      <c r="MMW5" s="80"/>
      <c r="MMX5" s="80"/>
      <c r="MMY5" s="80"/>
      <c r="MMZ5" s="80"/>
      <c r="MNA5" s="80"/>
      <c r="MNB5" s="80"/>
      <c r="MNC5" s="80"/>
      <c r="MND5" s="80"/>
      <c r="MNE5" s="80"/>
      <c r="MNF5" s="80"/>
      <c r="MNG5" s="80"/>
      <c r="MNH5" s="80"/>
      <c r="MNI5" s="80"/>
      <c r="MNJ5" s="80"/>
      <c r="MNK5" s="80"/>
      <c r="MNL5" s="80"/>
      <c r="MNM5" s="80"/>
      <c r="MNN5" s="80"/>
      <c r="MNO5" s="80"/>
      <c r="MNP5" s="80"/>
      <c r="MNQ5" s="80"/>
      <c r="MNR5" s="80"/>
      <c r="MNS5" s="80"/>
      <c r="MNT5" s="80"/>
      <c r="MNU5" s="80"/>
      <c r="MNV5" s="80"/>
      <c r="MNW5" s="80"/>
      <c r="MNX5" s="80"/>
      <c r="MNY5" s="80"/>
      <c r="MNZ5" s="80"/>
      <c r="MOA5" s="80"/>
      <c r="MOB5" s="80"/>
      <c r="MOC5" s="80"/>
      <c r="MOD5" s="80"/>
      <c r="MOE5" s="80"/>
      <c r="MOF5" s="80"/>
      <c r="MOG5" s="80"/>
      <c r="MOH5" s="80"/>
      <c r="MOI5" s="80"/>
      <c r="MOJ5" s="80"/>
      <c r="MOK5" s="80"/>
      <c r="MOL5" s="80"/>
      <c r="MOM5" s="80"/>
      <c r="MON5" s="80"/>
      <c r="MOO5" s="80"/>
      <c r="MOP5" s="80"/>
      <c r="MOQ5" s="80"/>
      <c r="MOR5" s="80"/>
      <c r="MOS5" s="80"/>
      <c r="MOT5" s="80"/>
      <c r="MOU5" s="80"/>
      <c r="MOV5" s="80"/>
      <c r="MOW5" s="80"/>
      <c r="MOX5" s="80"/>
      <c r="MOY5" s="80"/>
      <c r="MOZ5" s="80"/>
      <c r="MPA5" s="80"/>
      <c r="MPB5" s="80"/>
      <c r="MPC5" s="80"/>
      <c r="MPD5" s="80"/>
      <c r="MPE5" s="80"/>
      <c r="MPF5" s="80"/>
      <c r="MPG5" s="80"/>
      <c r="MPH5" s="80"/>
      <c r="MPI5" s="80"/>
      <c r="MPJ5" s="80"/>
      <c r="MPK5" s="80"/>
      <c r="MPL5" s="80"/>
      <c r="MPM5" s="80"/>
      <c r="MPN5" s="80"/>
      <c r="MPO5" s="80"/>
      <c r="MPP5" s="80"/>
      <c r="MPQ5" s="80"/>
      <c r="MPR5" s="80"/>
      <c r="MPS5" s="80"/>
      <c r="MPT5" s="80"/>
      <c r="MPU5" s="80"/>
      <c r="MPV5" s="80"/>
      <c r="MPW5" s="80"/>
      <c r="MPX5" s="80"/>
      <c r="MPY5" s="80"/>
      <c r="MPZ5" s="80"/>
      <c r="MQA5" s="80"/>
      <c r="MQB5" s="80"/>
      <c r="MQC5" s="80"/>
      <c r="MQD5" s="80"/>
      <c r="MQE5" s="80"/>
      <c r="MQF5" s="80"/>
      <c r="MQG5" s="80"/>
      <c r="MQH5" s="80"/>
      <c r="MQI5" s="80"/>
      <c r="MQJ5" s="80"/>
      <c r="MQK5" s="80"/>
      <c r="MQL5" s="80"/>
      <c r="MQM5" s="80"/>
      <c r="MQN5" s="80"/>
      <c r="MQO5" s="80"/>
      <c r="MQP5" s="80"/>
      <c r="MQQ5" s="80"/>
      <c r="MQR5" s="80"/>
      <c r="MQS5" s="80"/>
      <c r="MQT5" s="80"/>
      <c r="MQU5" s="80"/>
      <c r="MQV5" s="80"/>
      <c r="MQW5" s="80"/>
      <c r="MQX5" s="80"/>
      <c r="MQY5" s="80"/>
      <c r="MQZ5" s="80"/>
      <c r="MRA5" s="80"/>
      <c r="MRB5" s="80"/>
      <c r="MRC5" s="80"/>
      <c r="MRD5" s="80"/>
      <c r="MRE5" s="80"/>
      <c r="MRF5" s="80"/>
      <c r="MRG5" s="80"/>
      <c r="MRH5" s="80"/>
      <c r="MRI5" s="80"/>
      <c r="MRJ5" s="80"/>
      <c r="MRK5" s="80"/>
      <c r="MRL5" s="80"/>
      <c r="MRM5" s="80"/>
      <c r="MRN5" s="80"/>
      <c r="MRO5" s="80"/>
      <c r="MRP5" s="80"/>
      <c r="MRQ5" s="80"/>
      <c r="MRR5" s="80"/>
      <c r="MRS5" s="80"/>
      <c r="MRT5" s="80"/>
      <c r="MRU5" s="80"/>
      <c r="MRV5" s="80"/>
      <c r="MRW5" s="80"/>
      <c r="MRX5" s="80"/>
      <c r="MRY5" s="80"/>
      <c r="MRZ5" s="80"/>
      <c r="MSA5" s="80"/>
      <c r="MSB5" s="80"/>
      <c r="MSC5" s="80"/>
      <c r="MSD5" s="80"/>
      <c r="MSE5" s="80"/>
      <c r="MSF5" s="80"/>
      <c r="MSG5" s="80"/>
      <c r="MSH5" s="80"/>
      <c r="MSI5" s="80"/>
      <c r="MSJ5" s="80"/>
      <c r="MSK5" s="80"/>
      <c r="MSL5" s="80"/>
      <c r="MSM5" s="80"/>
      <c r="MSN5" s="80"/>
      <c r="MSO5" s="80"/>
      <c r="MSP5" s="80"/>
      <c r="MSQ5" s="80"/>
      <c r="MSR5" s="80"/>
      <c r="MSS5" s="80"/>
      <c r="MST5" s="80"/>
      <c r="MSU5" s="80"/>
      <c r="MSV5" s="80"/>
      <c r="MSW5" s="80"/>
      <c r="MSX5" s="80"/>
      <c r="MSY5" s="80"/>
      <c r="MSZ5" s="80"/>
      <c r="MTA5" s="80"/>
      <c r="MTB5" s="80"/>
      <c r="MTC5" s="80"/>
      <c r="MTD5" s="80"/>
      <c r="MTE5" s="80"/>
      <c r="MTF5" s="80"/>
      <c r="MTG5" s="80"/>
      <c r="MTH5" s="80"/>
      <c r="MTI5" s="80"/>
      <c r="MTJ5" s="80"/>
      <c r="MTK5" s="80"/>
      <c r="MTL5" s="80"/>
      <c r="MTM5" s="80"/>
      <c r="MTN5" s="80"/>
      <c r="MTO5" s="80"/>
      <c r="MTP5" s="80"/>
      <c r="MTQ5" s="80"/>
      <c r="MTR5" s="80"/>
      <c r="MTS5" s="80"/>
      <c r="MTT5" s="80"/>
      <c r="MTU5" s="80"/>
      <c r="MTV5" s="80"/>
      <c r="MTW5" s="80"/>
      <c r="MTX5" s="80"/>
      <c r="MTY5" s="80"/>
      <c r="MTZ5" s="80"/>
      <c r="MUA5" s="80"/>
      <c r="MUB5" s="80"/>
      <c r="MUC5" s="80"/>
      <c r="MUD5" s="80"/>
      <c r="MUE5" s="80"/>
      <c r="MUF5" s="80"/>
      <c r="MUG5" s="80"/>
      <c r="MUH5" s="80"/>
      <c r="MUI5" s="80"/>
      <c r="MUJ5" s="80"/>
      <c r="MUK5" s="80"/>
      <c r="MUL5" s="80"/>
      <c r="MUM5" s="80"/>
      <c r="MUN5" s="80"/>
      <c r="MUO5" s="80"/>
      <c r="MUP5" s="80"/>
      <c r="MUQ5" s="80"/>
      <c r="MUR5" s="80"/>
      <c r="MUS5" s="80"/>
      <c r="MUT5" s="80"/>
      <c r="MUU5" s="80"/>
      <c r="MUV5" s="80"/>
      <c r="MUW5" s="80"/>
      <c r="MUX5" s="80"/>
      <c r="MUY5" s="80"/>
      <c r="MUZ5" s="80"/>
      <c r="MVA5" s="80"/>
      <c r="MVB5" s="80"/>
      <c r="MVC5" s="80"/>
      <c r="MVD5" s="80"/>
      <c r="MVE5" s="80"/>
      <c r="MVF5" s="80"/>
      <c r="MVG5" s="80"/>
      <c r="MVH5" s="80"/>
      <c r="MVI5" s="80"/>
      <c r="MVJ5" s="80"/>
      <c r="MVK5" s="80"/>
      <c r="MVL5" s="80"/>
      <c r="MVM5" s="80"/>
      <c r="MVN5" s="80"/>
      <c r="MVO5" s="80"/>
      <c r="MVP5" s="80"/>
      <c r="MVQ5" s="80"/>
      <c r="MVR5" s="80"/>
      <c r="MVS5" s="80"/>
      <c r="MVT5" s="80"/>
      <c r="MVU5" s="80"/>
      <c r="MVV5" s="80"/>
      <c r="MVW5" s="80"/>
      <c r="MVX5" s="80"/>
      <c r="MVY5" s="80"/>
      <c r="MVZ5" s="80"/>
      <c r="MWA5" s="80"/>
      <c r="MWB5" s="80"/>
      <c r="MWC5" s="80"/>
      <c r="MWD5" s="80"/>
      <c r="MWE5" s="80"/>
      <c r="MWF5" s="80"/>
      <c r="MWG5" s="80"/>
      <c r="MWH5" s="80"/>
      <c r="MWI5" s="80"/>
      <c r="MWJ5" s="80"/>
      <c r="MWK5" s="80"/>
      <c r="MWL5" s="80"/>
      <c r="MWM5" s="80"/>
      <c r="MWN5" s="80"/>
      <c r="MWO5" s="80"/>
      <c r="MWP5" s="80"/>
      <c r="MWQ5" s="80"/>
      <c r="MWR5" s="80"/>
      <c r="MWS5" s="80"/>
      <c r="MWT5" s="80"/>
      <c r="MWU5" s="80"/>
      <c r="MWV5" s="80"/>
      <c r="MWW5" s="80"/>
      <c r="MWX5" s="80"/>
      <c r="MWY5" s="80"/>
      <c r="MWZ5" s="80"/>
      <c r="MXA5" s="80"/>
      <c r="MXB5" s="80"/>
      <c r="MXC5" s="80"/>
      <c r="MXD5" s="80"/>
      <c r="MXE5" s="80"/>
      <c r="MXF5" s="80"/>
      <c r="MXG5" s="80"/>
      <c r="MXH5" s="80"/>
      <c r="MXI5" s="80"/>
      <c r="MXJ5" s="80"/>
      <c r="MXK5" s="80"/>
      <c r="MXL5" s="80"/>
      <c r="MXM5" s="80"/>
      <c r="MXN5" s="80"/>
      <c r="MXO5" s="80"/>
      <c r="MXP5" s="80"/>
      <c r="MXQ5" s="80"/>
      <c r="MXR5" s="80"/>
      <c r="MXS5" s="80"/>
      <c r="MXT5" s="80"/>
      <c r="MXU5" s="80"/>
      <c r="MXV5" s="80"/>
      <c r="MXW5" s="80"/>
      <c r="MXX5" s="80"/>
      <c r="MXY5" s="80"/>
      <c r="MXZ5" s="80"/>
      <c r="MYA5" s="80"/>
      <c r="MYB5" s="80"/>
      <c r="MYC5" s="80"/>
      <c r="MYD5" s="80"/>
      <c r="MYE5" s="80"/>
      <c r="MYF5" s="80"/>
      <c r="MYG5" s="80"/>
      <c r="MYH5" s="80"/>
      <c r="MYI5" s="80"/>
      <c r="MYJ5" s="80"/>
      <c r="MYK5" s="80"/>
      <c r="MYL5" s="80"/>
      <c r="MYM5" s="80"/>
      <c r="MYN5" s="80"/>
      <c r="MYO5" s="80"/>
      <c r="MYP5" s="80"/>
      <c r="MYQ5" s="80"/>
      <c r="MYR5" s="80"/>
      <c r="MYS5" s="80"/>
      <c r="MYT5" s="80"/>
      <c r="MYU5" s="80"/>
      <c r="MYV5" s="80"/>
      <c r="MYW5" s="80"/>
      <c r="MYX5" s="80"/>
      <c r="MYY5" s="80"/>
      <c r="MYZ5" s="80"/>
      <c r="MZA5" s="80"/>
      <c r="MZB5" s="80"/>
      <c r="MZC5" s="80"/>
      <c r="MZD5" s="80"/>
      <c r="MZE5" s="80"/>
      <c r="MZF5" s="80"/>
      <c r="MZG5" s="80"/>
      <c r="MZH5" s="80"/>
      <c r="MZI5" s="80"/>
      <c r="MZJ5" s="80"/>
      <c r="MZK5" s="80"/>
      <c r="MZL5" s="80"/>
      <c r="MZM5" s="80"/>
      <c r="MZN5" s="80"/>
      <c r="MZO5" s="80"/>
      <c r="MZP5" s="80"/>
      <c r="MZQ5" s="80"/>
      <c r="MZR5" s="80"/>
      <c r="MZS5" s="80"/>
      <c r="MZT5" s="80"/>
      <c r="MZU5" s="80"/>
      <c r="MZV5" s="80"/>
      <c r="MZW5" s="80"/>
      <c r="MZX5" s="80"/>
      <c r="MZY5" s="80"/>
      <c r="MZZ5" s="80"/>
      <c r="NAA5" s="80"/>
      <c r="NAB5" s="80"/>
      <c r="NAC5" s="80"/>
      <c r="NAD5" s="80"/>
      <c r="NAE5" s="80"/>
      <c r="NAF5" s="80"/>
      <c r="NAG5" s="80"/>
      <c r="NAH5" s="80"/>
      <c r="NAI5" s="80"/>
      <c r="NAJ5" s="80"/>
      <c r="NAK5" s="80"/>
      <c r="NAL5" s="80"/>
      <c r="NAM5" s="80"/>
      <c r="NAN5" s="80"/>
      <c r="NAO5" s="80"/>
      <c r="NAP5" s="80"/>
      <c r="NAQ5" s="80"/>
      <c r="NAR5" s="80"/>
      <c r="NAS5" s="80"/>
      <c r="NAT5" s="80"/>
      <c r="NAU5" s="80"/>
      <c r="NAV5" s="80"/>
      <c r="NAW5" s="80"/>
      <c r="NAX5" s="80"/>
      <c r="NAY5" s="80"/>
      <c r="NAZ5" s="80"/>
      <c r="NBA5" s="80"/>
      <c r="NBB5" s="80"/>
      <c r="NBC5" s="80"/>
      <c r="NBD5" s="80"/>
      <c r="NBE5" s="80"/>
      <c r="NBF5" s="80"/>
      <c r="NBG5" s="80"/>
      <c r="NBH5" s="80"/>
      <c r="NBI5" s="80"/>
      <c r="NBJ5" s="80"/>
      <c r="NBK5" s="80"/>
      <c r="NBL5" s="80"/>
      <c r="NBM5" s="80"/>
      <c r="NBN5" s="80"/>
      <c r="NBO5" s="80"/>
      <c r="NBP5" s="80"/>
      <c r="NBQ5" s="80"/>
      <c r="NBR5" s="80"/>
      <c r="NBS5" s="80"/>
      <c r="NBT5" s="80"/>
      <c r="NBU5" s="80"/>
      <c r="NBV5" s="80"/>
      <c r="NBW5" s="80"/>
      <c r="NBX5" s="80"/>
      <c r="NBY5" s="80"/>
      <c r="NBZ5" s="80"/>
      <c r="NCA5" s="80"/>
      <c r="NCB5" s="80"/>
      <c r="NCC5" s="80"/>
      <c r="NCD5" s="80"/>
      <c r="NCE5" s="80"/>
      <c r="NCF5" s="80"/>
      <c r="NCG5" s="80"/>
      <c r="NCH5" s="80"/>
      <c r="NCI5" s="80"/>
      <c r="NCJ5" s="80"/>
      <c r="NCK5" s="80"/>
      <c r="NCL5" s="80"/>
      <c r="NCM5" s="80"/>
      <c r="NCN5" s="80"/>
      <c r="NCO5" s="80"/>
      <c r="NCP5" s="80"/>
      <c r="NCQ5" s="80"/>
      <c r="NCR5" s="80"/>
      <c r="NCS5" s="80"/>
      <c r="NCT5" s="80"/>
      <c r="NCU5" s="80"/>
      <c r="NCV5" s="80"/>
      <c r="NCW5" s="80"/>
      <c r="NCX5" s="80"/>
      <c r="NCY5" s="80"/>
      <c r="NCZ5" s="80"/>
      <c r="NDA5" s="80"/>
      <c r="NDB5" s="80"/>
      <c r="NDC5" s="80"/>
      <c r="NDD5" s="80"/>
      <c r="NDE5" s="80"/>
      <c r="NDF5" s="80"/>
      <c r="NDG5" s="80"/>
      <c r="NDH5" s="80"/>
      <c r="NDI5" s="80"/>
      <c r="NDJ5" s="80"/>
      <c r="NDK5" s="80"/>
      <c r="NDL5" s="80"/>
      <c r="NDM5" s="80"/>
      <c r="NDN5" s="80"/>
      <c r="NDO5" s="80"/>
      <c r="NDP5" s="80"/>
      <c r="NDQ5" s="80"/>
      <c r="NDR5" s="80"/>
      <c r="NDS5" s="80"/>
      <c r="NDT5" s="80"/>
      <c r="NDU5" s="80"/>
      <c r="NDV5" s="80"/>
      <c r="NDW5" s="80"/>
      <c r="NDX5" s="80"/>
      <c r="NDY5" s="80"/>
      <c r="NDZ5" s="80"/>
      <c r="NEA5" s="80"/>
      <c r="NEB5" s="80"/>
      <c r="NEC5" s="80"/>
      <c r="NED5" s="80"/>
      <c r="NEE5" s="80"/>
      <c r="NEF5" s="80"/>
      <c r="NEG5" s="80"/>
      <c r="NEH5" s="80"/>
      <c r="NEI5" s="80"/>
      <c r="NEJ5" s="80"/>
      <c r="NEK5" s="80"/>
      <c r="NEL5" s="80"/>
      <c r="NEM5" s="80"/>
      <c r="NEN5" s="80"/>
      <c r="NEO5" s="80"/>
      <c r="NEP5" s="80"/>
      <c r="NEQ5" s="80"/>
      <c r="NER5" s="80"/>
      <c r="NES5" s="80"/>
      <c r="NET5" s="80"/>
      <c r="NEU5" s="80"/>
      <c r="NEV5" s="80"/>
      <c r="NEW5" s="80"/>
      <c r="NEX5" s="80"/>
      <c r="NEY5" s="80"/>
      <c r="NEZ5" s="80"/>
      <c r="NFA5" s="80"/>
      <c r="NFB5" s="80"/>
      <c r="NFC5" s="80"/>
      <c r="NFD5" s="80"/>
      <c r="NFE5" s="80"/>
      <c r="NFF5" s="80"/>
      <c r="NFG5" s="80"/>
      <c r="NFH5" s="80"/>
      <c r="NFI5" s="80"/>
      <c r="NFJ5" s="80"/>
      <c r="NFK5" s="80"/>
      <c r="NFL5" s="80"/>
      <c r="NFM5" s="80"/>
      <c r="NFN5" s="80"/>
      <c r="NFO5" s="80"/>
      <c r="NFP5" s="80"/>
      <c r="NFQ5" s="80"/>
      <c r="NFR5" s="80"/>
      <c r="NFS5" s="80"/>
      <c r="NFT5" s="80"/>
      <c r="NFU5" s="80"/>
      <c r="NFV5" s="80"/>
      <c r="NFW5" s="80"/>
      <c r="NFX5" s="80"/>
      <c r="NFY5" s="80"/>
      <c r="NFZ5" s="80"/>
      <c r="NGA5" s="80"/>
      <c r="NGB5" s="80"/>
      <c r="NGC5" s="80"/>
      <c r="NGD5" s="80"/>
      <c r="NGE5" s="80"/>
      <c r="NGF5" s="80"/>
      <c r="NGG5" s="80"/>
      <c r="NGH5" s="80"/>
      <c r="NGI5" s="80"/>
      <c r="NGJ5" s="80"/>
      <c r="NGK5" s="80"/>
      <c r="NGL5" s="80"/>
      <c r="NGM5" s="80"/>
      <c r="NGN5" s="80"/>
      <c r="NGO5" s="80"/>
      <c r="NGP5" s="80"/>
      <c r="NGQ5" s="80"/>
      <c r="NGR5" s="80"/>
      <c r="NGS5" s="80"/>
      <c r="NGT5" s="80"/>
      <c r="NGU5" s="80"/>
      <c r="NGV5" s="80"/>
      <c r="NGW5" s="80"/>
      <c r="NGX5" s="80"/>
      <c r="NGY5" s="80"/>
      <c r="NGZ5" s="80"/>
      <c r="NHA5" s="80"/>
      <c r="NHB5" s="80"/>
      <c r="NHC5" s="80"/>
      <c r="NHD5" s="80"/>
      <c r="NHE5" s="80"/>
      <c r="NHF5" s="80"/>
      <c r="NHG5" s="80"/>
      <c r="NHH5" s="80"/>
      <c r="NHI5" s="80"/>
      <c r="NHJ5" s="80"/>
      <c r="NHK5" s="80"/>
      <c r="NHL5" s="80"/>
      <c r="NHM5" s="80"/>
      <c r="NHN5" s="80"/>
      <c r="NHO5" s="80"/>
      <c r="NHP5" s="80"/>
      <c r="NHQ5" s="80"/>
      <c r="NHR5" s="80"/>
      <c r="NHS5" s="80"/>
      <c r="NHT5" s="80"/>
      <c r="NHU5" s="80"/>
      <c r="NHV5" s="80"/>
      <c r="NHW5" s="80"/>
      <c r="NHX5" s="80"/>
      <c r="NHY5" s="80"/>
      <c r="NHZ5" s="80"/>
      <c r="NIA5" s="80"/>
      <c r="NIB5" s="80"/>
      <c r="NIC5" s="80"/>
      <c r="NID5" s="80"/>
      <c r="NIE5" s="80"/>
      <c r="NIF5" s="80"/>
      <c r="NIG5" s="80"/>
      <c r="NIH5" s="80"/>
      <c r="NII5" s="80"/>
      <c r="NIJ5" s="80"/>
      <c r="NIK5" s="80"/>
      <c r="NIL5" s="80"/>
      <c r="NIM5" s="80"/>
      <c r="NIN5" s="80"/>
      <c r="NIO5" s="80"/>
      <c r="NIP5" s="80"/>
      <c r="NIQ5" s="80"/>
      <c r="NIR5" s="80"/>
      <c r="NIS5" s="80"/>
      <c r="NIT5" s="80"/>
      <c r="NIU5" s="80"/>
      <c r="NIV5" s="80"/>
      <c r="NIW5" s="80"/>
      <c r="NIX5" s="80"/>
      <c r="NIY5" s="80"/>
      <c r="NIZ5" s="80"/>
      <c r="NJA5" s="80"/>
      <c r="NJB5" s="80"/>
      <c r="NJC5" s="80"/>
      <c r="NJD5" s="80"/>
      <c r="NJE5" s="80"/>
      <c r="NJF5" s="80"/>
      <c r="NJG5" s="80"/>
      <c r="NJH5" s="80"/>
      <c r="NJI5" s="80"/>
      <c r="NJJ5" s="80"/>
      <c r="NJK5" s="80"/>
      <c r="NJL5" s="80"/>
      <c r="NJM5" s="80"/>
      <c r="NJN5" s="80"/>
      <c r="NJO5" s="80"/>
      <c r="NJP5" s="80"/>
      <c r="NJQ5" s="80"/>
      <c r="NJR5" s="80"/>
      <c r="NJS5" s="80"/>
      <c r="NJT5" s="80"/>
      <c r="NJU5" s="80"/>
      <c r="NJV5" s="80"/>
      <c r="NJW5" s="80"/>
      <c r="NJX5" s="80"/>
      <c r="NJY5" s="80"/>
      <c r="NJZ5" s="80"/>
      <c r="NKA5" s="80"/>
      <c r="NKB5" s="80"/>
      <c r="NKC5" s="80"/>
      <c r="NKD5" s="80"/>
      <c r="NKE5" s="80"/>
      <c r="NKF5" s="80"/>
      <c r="NKG5" s="80"/>
      <c r="NKH5" s="80"/>
      <c r="NKI5" s="80"/>
      <c r="NKJ5" s="80"/>
      <c r="NKK5" s="80"/>
      <c r="NKL5" s="80"/>
      <c r="NKM5" s="80"/>
      <c r="NKN5" s="80"/>
      <c r="NKO5" s="80"/>
      <c r="NKP5" s="80"/>
      <c r="NKQ5" s="80"/>
      <c r="NKR5" s="80"/>
      <c r="NKS5" s="80"/>
      <c r="NKT5" s="80"/>
      <c r="NKU5" s="80"/>
      <c r="NKV5" s="80"/>
      <c r="NKW5" s="80"/>
      <c r="NKX5" s="80"/>
      <c r="NKY5" s="80"/>
      <c r="NKZ5" s="80"/>
      <c r="NLA5" s="80"/>
      <c r="NLB5" s="80"/>
      <c r="NLC5" s="80"/>
      <c r="NLD5" s="80"/>
      <c r="NLE5" s="80"/>
      <c r="NLF5" s="80"/>
      <c r="NLG5" s="80"/>
      <c r="NLH5" s="80"/>
      <c r="NLI5" s="80"/>
      <c r="NLJ5" s="80"/>
      <c r="NLK5" s="80"/>
      <c r="NLL5" s="80"/>
      <c r="NLM5" s="80"/>
      <c r="NLN5" s="80"/>
      <c r="NLO5" s="80"/>
      <c r="NLP5" s="80"/>
      <c r="NLQ5" s="80"/>
      <c r="NLR5" s="80"/>
      <c r="NLS5" s="80"/>
      <c r="NLT5" s="80"/>
      <c r="NLU5" s="80"/>
      <c r="NLV5" s="80"/>
      <c r="NLW5" s="80"/>
      <c r="NLX5" s="80"/>
      <c r="NLY5" s="80"/>
      <c r="NLZ5" s="80"/>
      <c r="NMA5" s="80"/>
      <c r="NMB5" s="80"/>
      <c r="NMC5" s="80"/>
      <c r="NMD5" s="80"/>
      <c r="NME5" s="80"/>
      <c r="NMF5" s="80"/>
      <c r="NMG5" s="80"/>
      <c r="NMH5" s="80"/>
      <c r="NMI5" s="80"/>
      <c r="NMJ5" s="80"/>
      <c r="NMK5" s="80"/>
      <c r="NML5" s="80"/>
      <c r="NMM5" s="80"/>
      <c r="NMN5" s="80"/>
      <c r="NMO5" s="80"/>
      <c r="NMP5" s="80"/>
      <c r="NMQ5" s="80"/>
      <c r="NMR5" s="80"/>
      <c r="NMS5" s="80"/>
      <c r="NMT5" s="80"/>
      <c r="NMU5" s="80"/>
      <c r="NMV5" s="80"/>
      <c r="NMW5" s="80"/>
      <c r="NMX5" s="80"/>
      <c r="NMY5" s="80"/>
      <c r="NMZ5" s="80"/>
      <c r="NNA5" s="80"/>
      <c r="NNB5" s="80"/>
      <c r="NNC5" s="80"/>
      <c r="NND5" s="80"/>
      <c r="NNE5" s="80"/>
      <c r="NNF5" s="80"/>
      <c r="NNG5" s="80"/>
      <c r="NNH5" s="80"/>
      <c r="NNI5" s="80"/>
      <c r="NNJ5" s="80"/>
      <c r="NNK5" s="80"/>
      <c r="NNL5" s="80"/>
      <c r="NNM5" s="80"/>
      <c r="NNN5" s="80"/>
      <c r="NNO5" s="80"/>
      <c r="NNP5" s="80"/>
      <c r="NNQ5" s="80"/>
      <c r="NNR5" s="80"/>
      <c r="NNS5" s="80"/>
      <c r="NNT5" s="80"/>
      <c r="NNU5" s="80"/>
      <c r="NNV5" s="80"/>
      <c r="NNW5" s="80"/>
      <c r="NNX5" s="80"/>
      <c r="NNY5" s="80"/>
      <c r="NNZ5" s="80"/>
      <c r="NOA5" s="80"/>
      <c r="NOB5" s="80"/>
      <c r="NOC5" s="80"/>
      <c r="NOD5" s="80"/>
      <c r="NOE5" s="80"/>
      <c r="NOF5" s="80"/>
      <c r="NOG5" s="80"/>
      <c r="NOH5" s="80"/>
      <c r="NOI5" s="80"/>
      <c r="NOJ5" s="80"/>
      <c r="NOK5" s="80"/>
      <c r="NOL5" s="80"/>
      <c r="NOM5" s="80"/>
      <c r="NON5" s="80"/>
      <c r="NOO5" s="80"/>
      <c r="NOP5" s="80"/>
      <c r="NOQ5" s="80"/>
      <c r="NOR5" s="80"/>
      <c r="NOS5" s="80"/>
      <c r="NOT5" s="80"/>
      <c r="NOU5" s="80"/>
      <c r="NOV5" s="80"/>
      <c r="NOW5" s="80"/>
      <c r="NOX5" s="80"/>
      <c r="NOY5" s="80"/>
      <c r="NOZ5" s="80"/>
      <c r="NPA5" s="80"/>
      <c r="NPB5" s="80"/>
      <c r="NPC5" s="80"/>
      <c r="NPD5" s="80"/>
      <c r="NPE5" s="80"/>
      <c r="NPF5" s="80"/>
      <c r="NPG5" s="80"/>
      <c r="NPH5" s="80"/>
      <c r="NPI5" s="80"/>
      <c r="NPJ5" s="80"/>
      <c r="NPK5" s="80"/>
      <c r="NPL5" s="80"/>
      <c r="NPM5" s="80"/>
      <c r="NPN5" s="80"/>
      <c r="NPO5" s="80"/>
      <c r="NPP5" s="80"/>
      <c r="NPQ5" s="80"/>
      <c r="NPR5" s="80"/>
      <c r="NPS5" s="80"/>
      <c r="NPT5" s="80"/>
      <c r="NPU5" s="80"/>
      <c r="NPV5" s="80"/>
      <c r="NPW5" s="80"/>
      <c r="NPX5" s="80"/>
      <c r="NPY5" s="80"/>
      <c r="NPZ5" s="80"/>
      <c r="NQA5" s="80"/>
      <c r="NQB5" s="80"/>
      <c r="NQC5" s="80"/>
      <c r="NQD5" s="80"/>
      <c r="NQE5" s="80"/>
      <c r="NQF5" s="80"/>
      <c r="NQG5" s="80"/>
      <c r="NQH5" s="80"/>
      <c r="NQI5" s="80"/>
      <c r="NQJ5" s="80"/>
      <c r="NQK5" s="80"/>
      <c r="NQL5" s="80"/>
      <c r="NQM5" s="80"/>
      <c r="NQN5" s="80"/>
      <c r="NQO5" s="80"/>
      <c r="NQP5" s="80"/>
      <c r="NQQ5" s="80"/>
      <c r="NQR5" s="80"/>
      <c r="NQS5" s="80"/>
      <c r="NQT5" s="80"/>
      <c r="NQU5" s="80"/>
      <c r="NQV5" s="80"/>
      <c r="NQW5" s="80"/>
      <c r="NQX5" s="80"/>
      <c r="NQY5" s="80"/>
      <c r="NQZ5" s="80"/>
      <c r="NRA5" s="80"/>
      <c r="NRB5" s="80"/>
      <c r="NRC5" s="80"/>
      <c r="NRD5" s="80"/>
      <c r="NRE5" s="80"/>
      <c r="NRF5" s="80"/>
      <c r="NRG5" s="80"/>
      <c r="NRH5" s="80"/>
      <c r="NRI5" s="80"/>
      <c r="NRJ5" s="80"/>
      <c r="NRK5" s="80"/>
      <c r="NRL5" s="80"/>
      <c r="NRM5" s="80"/>
      <c r="NRN5" s="80"/>
      <c r="NRO5" s="80"/>
      <c r="NRP5" s="80"/>
      <c r="NRQ5" s="80"/>
      <c r="NRR5" s="80"/>
      <c r="NRS5" s="80"/>
      <c r="NRT5" s="80"/>
      <c r="NRU5" s="80"/>
      <c r="NRV5" s="80"/>
      <c r="NRW5" s="80"/>
      <c r="NRX5" s="80"/>
      <c r="NRY5" s="80"/>
      <c r="NRZ5" s="80"/>
      <c r="NSA5" s="80"/>
      <c r="NSB5" s="80"/>
      <c r="NSC5" s="80"/>
      <c r="NSD5" s="80"/>
      <c r="NSE5" s="80"/>
      <c r="NSF5" s="80"/>
      <c r="NSG5" s="80"/>
      <c r="NSH5" s="80"/>
      <c r="NSI5" s="80"/>
      <c r="NSJ5" s="80"/>
      <c r="NSK5" s="80"/>
      <c r="NSL5" s="80"/>
      <c r="NSM5" s="80"/>
      <c r="NSN5" s="80"/>
      <c r="NSO5" s="80"/>
      <c r="NSP5" s="80"/>
      <c r="NSQ5" s="80"/>
      <c r="NSR5" s="80"/>
      <c r="NSS5" s="80"/>
      <c r="NST5" s="80"/>
      <c r="NSU5" s="80"/>
      <c r="NSV5" s="80"/>
      <c r="NSW5" s="80"/>
      <c r="NSX5" s="80"/>
      <c r="NSY5" s="80"/>
      <c r="NSZ5" s="80"/>
      <c r="NTA5" s="80"/>
      <c r="NTB5" s="80"/>
      <c r="NTC5" s="80"/>
      <c r="NTD5" s="80"/>
      <c r="NTE5" s="80"/>
      <c r="NTF5" s="80"/>
      <c r="NTG5" s="80"/>
      <c r="NTH5" s="80"/>
      <c r="NTI5" s="80"/>
      <c r="NTJ5" s="80"/>
      <c r="NTK5" s="80"/>
      <c r="NTL5" s="80"/>
      <c r="NTM5" s="80"/>
      <c r="NTN5" s="80"/>
      <c r="NTO5" s="80"/>
      <c r="NTP5" s="80"/>
      <c r="NTQ5" s="80"/>
      <c r="NTR5" s="80"/>
      <c r="NTS5" s="80"/>
      <c r="NTT5" s="80"/>
      <c r="NTU5" s="80"/>
      <c r="NTV5" s="80"/>
      <c r="NTW5" s="80"/>
      <c r="NTX5" s="80"/>
      <c r="NTY5" s="80"/>
      <c r="NTZ5" s="80"/>
      <c r="NUA5" s="80"/>
      <c r="NUB5" s="80"/>
      <c r="NUC5" s="80"/>
      <c r="NUD5" s="80"/>
      <c r="NUE5" s="80"/>
      <c r="NUF5" s="80"/>
      <c r="NUG5" s="80"/>
      <c r="NUH5" s="80"/>
      <c r="NUI5" s="80"/>
      <c r="NUJ5" s="80"/>
      <c r="NUK5" s="80"/>
      <c r="NUL5" s="80"/>
      <c r="NUM5" s="80"/>
      <c r="NUN5" s="80"/>
      <c r="NUO5" s="80"/>
      <c r="NUP5" s="80"/>
      <c r="NUQ5" s="80"/>
      <c r="NUR5" s="80"/>
      <c r="NUS5" s="80"/>
      <c r="NUT5" s="80"/>
      <c r="NUU5" s="80"/>
      <c r="NUV5" s="80"/>
      <c r="NUW5" s="80"/>
      <c r="NUX5" s="80"/>
      <c r="NUY5" s="80"/>
      <c r="NUZ5" s="80"/>
      <c r="NVA5" s="80"/>
      <c r="NVB5" s="80"/>
      <c r="NVC5" s="80"/>
      <c r="NVD5" s="80"/>
      <c r="NVE5" s="80"/>
      <c r="NVF5" s="80"/>
      <c r="NVG5" s="80"/>
      <c r="NVH5" s="80"/>
      <c r="NVI5" s="80"/>
      <c r="NVJ5" s="80"/>
      <c r="NVK5" s="80"/>
      <c r="NVL5" s="80"/>
      <c r="NVM5" s="80"/>
      <c r="NVN5" s="80"/>
      <c r="NVO5" s="80"/>
      <c r="NVP5" s="80"/>
      <c r="NVQ5" s="80"/>
      <c r="NVR5" s="80"/>
      <c r="NVS5" s="80"/>
      <c r="NVT5" s="80"/>
      <c r="NVU5" s="80"/>
      <c r="NVV5" s="80"/>
      <c r="NVW5" s="80"/>
      <c r="NVX5" s="80"/>
      <c r="NVY5" s="80"/>
      <c r="NVZ5" s="80"/>
      <c r="NWA5" s="80"/>
      <c r="NWB5" s="80"/>
      <c r="NWC5" s="80"/>
      <c r="NWD5" s="80"/>
      <c r="NWE5" s="80"/>
      <c r="NWF5" s="80"/>
      <c r="NWG5" s="80"/>
      <c r="NWH5" s="80"/>
      <c r="NWI5" s="80"/>
      <c r="NWJ5" s="80"/>
      <c r="NWK5" s="80"/>
      <c r="NWL5" s="80"/>
      <c r="NWM5" s="80"/>
      <c r="NWN5" s="80"/>
      <c r="NWO5" s="80"/>
      <c r="NWP5" s="80"/>
      <c r="NWQ5" s="80"/>
      <c r="NWR5" s="80"/>
      <c r="NWS5" s="80"/>
      <c r="NWT5" s="80"/>
      <c r="NWU5" s="80"/>
      <c r="NWV5" s="80"/>
      <c r="NWW5" s="80"/>
      <c r="NWX5" s="80"/>
      <c r="NWY5" s="80"/>
      <c r="NWZ5" s="80"/>
      <c r="NXA5" s="80"/>
      <c r="NXB5" s="80"/>
      <c r="NXC5" s="80"/>
      <c r="NXD5" s="80"/>
      <c r="NXE5" s="80"/>
      <c r="NXF5" s="80"/>
      <c r="NXG5" s="80"/>
      <c r="NXH5" s="80"/>
      <c r="NXI5" s="80"/>
      <c r="NXJ5" s="80"/>
      <c r="NXK5" s="80"/>
      <c r="NXL5" s="80"/>
      <c r="NXM5" s="80"/>
      <c r="NXN5" s="80"/>
      <c r="NXO5" s="80"/>
      <c r="NXP5" s="80"/>
      <c r="NXQ5" s="80"/>
      <c r="NXR5" s="80"/>
      <c r="NXS5" s="80"/>
      <c r="NXT5" s="80"/>
      <c r="NXU5" s="80"/>
      <c r="NXV5" s="80"/>
      <c r="NXW5" s="80"/>
      <c r="NXX5" s="80"/>
      <c r="NXY5" s="80"/>
      <c r="NXZ5" s="80"/>
      <c r="NYA5" s="80"/>
      <c r="NYB5" s="80"/>
      <c r="NYC5" s="80"/>
      <c r="NYD5" s="80"/>
      <c r="NYE5" s="80"/>
      <c r="NYF5" s="80"/>
      <c r="NYG5" s="80"/>
      <c r="NYH5" s="80"/>
      <c r="NYI5" s="80"/>
      <c r="NYJ5" s="80"/>
      <c r="NYK5" s="80"/>
      <c r="NYL5" s="80"/>
      <c r="NYM5" s="80"/>
      <c r="NYN5" s="80"/>
      <c r="NYO5" s="80"/>
      <c r="NYP5" s="80"/>
      <c r="NYQ5" s="80"/>
      <c r="NYR5" s="80"/>
      <c r="NYS5" s="80"/>
      <c r="NYT5" s="80"/>
      <c r="NYU5" s="80"/>
      <c r="NYV5" s="80"/>
      <c r="NYW5" s="80"/>
      <c r="NYX5" s="80"/>
      <c r="NYY5" s="80"/>
      <c r="NYZ5" s="80"/>
      <c r="NZA5" s="80"/>
      <c r="NZB5" s="80"/>
      <c r="NZC5" s="80"/>
      <c r="NZD5" s="80"/>
      <c r="NZE5" s="80"/>
      <c r="NZF5" s="80"/>
      <c r="NZG5" s="80"/>
      <c r="NZH5" s="80"/>
      <c r="NZI5" s="80"/>
      <c r="NZJ5" s="80"/>
      <c r="NZK5" s="80"/>
      <c r="NZL5" s="80"/>
      <c r="NZM5" s="80"/>
      <c r="NZN5" s="80"/>
      <c r="NZO5" s="80"/>
      <c r="NZP5" s="80"/>
      <c r="NZQ5" s="80"/>
      <c r="NZR5" s="80"/>
      <c r="NZS5" s="80"/>
      <c r="NZT5" s="80"/>
      <c r="NZU5" s="80"/>
      <c r="NZV5" s="80"/>
      <c r="NZW5" s="80"/>
      <c r="NZX5" s="80"/>
      <c r="NZY5" s="80"/>
      <c r="NZZ5" s="80"/>
      <c r="OAA5" s="80"/>
      <c r="OAB5" s="80"/>
      <c r="OAC5" s="80"/>
      <c r="OAD5" s="80"/>
      <c r="OAE5" s="80"/>
      <c r="OAF5" s="80"/>
      <c r="OAG5" s="80"/>
      <c r="OAH5" s="80"/>
      <c r="OAI5" s="80"/>
      <c r="OAJ5" s="80"/>
      <c r="OAK5" s="80"/>
      <c r="OAL5" s="80"/>
      <c r="OAM5" s="80"/>
      <c r="OAN5" s="80"/>
      <c r="OAO5" s="80"/>
      <c r="OAP5" s="80"/>
      <c r="OAQ5" s="80"/>
      <c r="OAR5" s="80"/>
      <c r="OAS5" s="80"/>
      <c r="OAT5" s="80"/>
      <c r="OAU5" s="80"/>
      <c r="OAV5" s="80"/>
      <c r="OAW5" s="80"/>
      <c r="OAX5" s="80"/>
      <c r="OAY5" s="80"/>
      <c r="OAZ5" s="80"/>
      <c r="OBA5" s="80"/>
      <c r="OBB5" s="80"/>
      <c r="OBC5" s="80"/>
      <c r="OBD5" s="80"/>
      <c r="OBE5" s="80"/>
      <c r="OBF5" s="80"/>
      <c r="OBG5" s="80"/>
      <c r="OBH5" s="80"/>
      <c r="OBI5" s="80"/>
      <c r="OBJ5" s="80"/>
      <c r="OBK5" s="80"/>
      <c r="OBL5" s="80"/>
      <c r="OBM5" s="80"/>
      <c r="OBN5" s="80"/>
      <c r="OBO5" s="80"/>
      <c r="OBP5" s="80"/>
      <c r="OBQ5" s="80"/>
      <c r="OBR5" s="80"/>
      <c r="OBS5" s="80"/>
      <c r="OBT5" s="80"/>
      <c r="OBU5" s="80"/>
      <c r="OBV5" s="80"/>
      <c r="OBW5" s="80"/>
      <c r="OBX5" s="80"/>
      <c r="OBY5" s="80"/>
      <c r="OBZ5" s="80"/>
      <c r="OCA5" s="80"/>
      <c r="OCB5" s="80"/>
      <c r="OCC5" s="80"/>
      <c r="OCD5" s="80"/>
      <c r="OCE5" s="80"/>
      <c r="OCF5" s="80"/>
      <c r="OCG5" s="80"/>
      <c r="OCH5" s="80"/>
      <c r="OCI5" s="80"/>
      <c r="OCJ5" s="80"/>
      <c r="OCK5" s="80"/>
      <c r="OCL5" s="80"/>
      <c r="OCM5" s="80"/>
      <c r="OCN5" s="80"/>
      <c r="OCO5" s="80"/>
      <c r="OCP5" s="80"/>
      <c r="OCQ5" s="80"/>
      <c r="OCR5" s="80"/>
      <c r="OCS5" s="80"/>
      <c r="OCT5" s="80"/>
      <c r="OCU5" s="80"/>
      <c r="OCV5" s="80"/>
      <c r="OCW5" s="80"/>
      <c r="OCX5" s="80"/>
      <c r="OCY5" s="80"/>
      <c r="OCZ5" s="80"/>
      <c r="ODA5" s="80"/>
      <c r="ODB5" s="80"/>
      <c r="ODC5" s="80"/>
      <c r="ODD5" s="80"/>
      <c r="ODE5" s="80"/>
      <c r="ODF5" s="80"/>
      <c r="ODG5" s="80"/>
      <c r="ODH5" s="80"/>
      <c r="ODI5" s="80"/>
      <c r="ODJ5" s="80"/>
      <c r="ODK5" s="80"/>
      <c r="ODL5" s="80"/>
      <c r="ODM5" s="80"/>
      <c r="ODN5" s="80"/>
      <c r="ODO5" s="80"/>
      <c r="ODP5" s="80"/>
      <c r="ODQ5" s="80"/>
      <c r="ODR5" s="80"/>
      <c r="ODS5" s="80"/>
      <c r="ODT5" s="80"/>
      <c r="ODU5" s="80"/>
      <c r="ODV5" s="80"/>
      <c r="ODW5" s="80"/>
      <c r="ODX5" s="80"/>
      <c r="ODY5" s="80"/>
      <c r="ODZ5" s="80"/>
      <c r="OEA5" s="80"/>
      <c r="OEB5" s="80"/>
      <c r="OEC5" s="80"/>
      <c r="OED5" s="80"/>
      <c r="OEE5" s="80"/>
      <c r="OEF5" s="80"/>
      <c r="OEG5" s="80"/>
      <c r="OEH5" s="80"/>
      <c r="OEI5" s="80"/>
      <c r="OEJ5" s="80"/>
      <c r="OEK5" s="80"/>
      <c r="OEL5" s="80"/>
      <c r="OEM5" s="80"/>
      <c r="OEN5" s="80"/>
      <c r="OEO5" s="80"/>
      <c r="OEP5" s="80"/>
      <c r="OEQ5" s="80"/>
      <c r="OER5" s="80"/>
      <c r="OES5" s="80"/>
      <c r="OET5" s="80"/>
      <c r="OEU5" s="80"/>
      <c r="OEV5" s="80"/>
      <c r="OEW5" s="80"/>
      <c r="OEX5" s="80"/>
      <c r="OEY5" s="80"/>
      <c r="OEZ5" s="80"/>
      <c r="OFA5" s="80"/>
      <c r="OFB5" s="80"/>
      <c r="OFC5" s="80"/>
      <c r="OFD5" s="80"/>
      <c r="OFE5" s="80"/>
      <c r="OFF5" s="80"/>
      <c r="OFG5" s="80"/>
      <c r="OFH5" s="80"/>
      <c r="OFI5" s="80"/>
      <c r="OFJ5" s="80"/>
      <c r="OFK5" s="80"/>
      <c r="OFL5" s="80"/>
      <c r="OFM5" s="80"/>
      <c r="OFN5" s="80"/>
      <c r="OFO5" s="80"/>
      <c r="OFP5" s="80"/>
      <c r="OFQ5" s="80"/>
      <c r="OFR5" s="80"/>
      <c r="OFS5" s="80"/>
      <c r="OFT5" s="80"/>
      <c r="OFU5" s="80"/>
      <c r="OFV5" s="80"/>
      <c r="OFW5" s="80"/>
      <c r="OFX5" s="80"/>
      <c r="OFY5" s="80"/>
      <c r="OFZ5" s="80"/>
      <c r="OGA5" s="80"/>
      <c r="OGB5" s="80"/>
      <c r="OGC5" s="80"/>
      <c r="OGD5" s="80"/>
      <c r="OGE5" s="80"/>
      <c r="OGF5" s="80"/>
      <c r="OGG5" s="80"/>
      <c r="OGH5" s="80"/>
      <c r="OGI5" s="80"/>
      <c r="OGJ5" s="80"/>
      <c r="OGK5" s="80"/>
      <c r="OGL5" s="80"/>
      <c r="OGM5" s="80"/>
      <c r="OGN5" s="80"/>
      <c r="OGO5" s="80"/>
      <c r="OGP5" s="80"/>
      <c r="OGQ5" s="80"/>
      <c r="OGR5" s="80"/>
      <c r="OGS5" s="80"/>
      <c r="OGT5" s="80"/>
      <c r="OGU5" s="80"/>
      <c r="OGV5" s="80"/>
      <c r="OGW5" s="80"/>
      <c r="OGX5" s="80"/>
      <c r="OGY5" s="80"/>
      <c r="OGZ5" s="80"/>
      <c r="OHA5" s="80"/>
      <c r="OHB5" s="80"/>
      <c r="OHC5" s="80"/>
      <c r="OHD5" s="80"/>
      <c r="OHE5" s="80"/>
      <c r="OHF5" s="80"/>
      <c r="OHG5" s="80"/>
      <c r="OHH5" s="80"/>
      <c r="OHI5" s="80"/>
      <c r="OHJ5" s="80"/>
      <c r="OHK5" s="80"/>
      <c r="OHL5" s="80"/>
      <c r="OHM5" s="80"/>
      <c r="OHN5" s="80"/>
      <c r="OHO5" s="80"/>
      <c r="OHP5" s="80"/>
      <c r="OHQ5" s="80"/>
      <c r="OHR5" s="80"/>
      <c r="OHS5" s="80"/>
      <c r="OHT5" s="80"/>
      <c r="OHU5" s="80"/>
      <c r="OHV5" s="80"/>
      <c r="OHW5" s="80"/>
      <c r="OHX5" s="80"/>
      <c r="OHY5" s="80"/>
      <c r="OHZ5" s="80"/>
      <c r="OIA5" s="80"/>
      <c r="OIB5" s="80"/>
      <c r="OIC5" s="80"/>
      <c r="OID5" s="80"/>
      <c r="OIE5" s="80"/>
      <c r="OIF5" s="80"/>
      <c r="OIG5" s="80"/>
      <c r="OIH5" s="80"/>
      <c r="OII5" s="80"/>
      <c r="OIJ5" s="80"/>
      <c r="OIK5" s="80"/>
      <c r="OIL5" s="80"/>
      <c r="OIM5" s="80"/>
      <c r="OIN5" s="80"/>
      <c r="OIO5" s="80"/>
      <c r="OIP5" s="80"/>
      <c r="OIQ5" s="80"/>
      <c r="OIR5" s="80"/>
      <c r="OIS5" s="80"/>
      <c r="OIT5" s="80"/>
      <c r="OIU5" s="80"/>
      <c r="OIV5" s="80"/>
      <c r="OIW5" s="80"/>
      <c r="OIX5" s="80"/>
      <c r="OIY5" s="80"/>
      <c r="OIZ5" s="80"/>
      <c r="OJA5" s="80"/>
      <c r="OJB5" s="80"/>
      <c r="OJC5" s="80"/>
      <c r="OJD5" s="80"/>
      <c r="OJE5" s="80"/>
      <c r="OJF5" s="80"/>
      <c r="OJG5" s="80"/>
      <c r="OJH5" s="80"/>
      <c r="OJI5" s="80"/>
      <c r="OJJ5" s="80"/>
      <c r="OJK5" s="80"/>
      <c r="OJL5" s="80"/>
      <c r="OJM5" s="80"/>
      <c r="OJN5" s="80"/>
      <c r="OJO5" s="80"/>
      <c r="OJP5" s="80"/>
      <c r="OJQ5" s="80"/>
      <c r="OJR5" s="80"/>
      <c r="OJS5" s="80"/>
      <c r="OJT5" s="80"/>
      <c r="OJU5" s="80"/>
      <c r="OJV5" s="80"/>
      <c r="OJW5" s="80"/>
      <c r="OJX5" s="80"/>
      <c r="OJY5" s="80"/>
      <c r="OJZ5" s="80"/>
      <c r="OKA5" s="80"/>
      <c r="OKB5" s="80"/>
      <c r="OKC5" s="80"/>
      <c r="OKD5" s="80"/>
      <c r="OKE5" s="80"/>
      <c r="OKF5" s="80"/>
      <c r="OKG5" s="80"/>
      <c r="OKH5" s="80"/>
      <c r="OKI5" s="80"/>
      <c r="OKJ5" s="80"/>
      <c r="OKK5" s="80"/>
      <c r="OKL5" s="80"/>
      <c r="OKM5" s="80"/>
      <c r="OKN5" s="80"/>
      <c r="OKO5" s="80"/>
      <c r="OKP5" s="80"/>
      <c r="OKQ5" s="80"/>
      <c r="OKR5" s="80"/>
      <c r="OKS5" s="80"/>
      <c r="OKT5" s="80"/>
      <c r="OKU5" s="80"/>
      <c r="OKV5" s="80"/>
      <c r="OKW5" s="80"/>
      <c r="OKX5" s="80"/>
      <c r="OKY5" s="80"/>
      <c r="OKZ5" s="80"/>
      <c r="OLA5" s="80"/>
      <c r="OLB5" s="80"/>
      <c r="OLC5" s="80"/>
      <c r="OLD5" s="80"/>
      <c r="OLE5" s="80"/>
      <c r="OLF5" s="80"/>
      <c r="OLG5" s="80"/>
      <c r="OLH5" s="80"/>
      <c r="OLI5" s="80"/>
      <c r="OLJ5" s="80"/>
      <c r="OLK5" s="80"/>
      <c r="OLL5" s="80"/>
      <c r="OLM5" s="80"/>
      <c r="OLN5" s="80"/>
      <c r="OLO5" s="80"/>
      <c r="OLP5" s="80"/>
      <c r="OLQ5" s="80"/>
      <c r="OLR5" s="80"/>
      <c r="OLS5" s="80"/>
      <c r="OLT5" s="80"/>
      <c r="OLU5" s="80"/>
      <c r="OLV5" s="80"/>
      <c r="OLW5" s="80"/>
      <c r="OLX5" s="80"/>
      <c r="OLY5" s="80"/>
      <c r="OLZ5" s="80"/>
      <c r="OMA5" s="80"/>
      <c r="OMB5" s="80"/>
      <c r="OMC5" s="80"/>
      <c r="OMD5" s="80"/>
      <c r="OME5" s="80"/>
      <c r="OMF5" s="80"/>
      <c r="OMG5" s="80"/>
      <c r="OMH5" s="80"/>
      <c r="OMI5" s="80"/>
      <c r="OMJ5" s="80"/>
      <c r="OMK5" s="80"/>
      <c r="OML5" s="80"/>
      <c r="OMM5" s="80"/>
      <c r="OMN5" s="80"/>
      <c r="OMO5" s="80"/>
      <c r="OMP5" s="80"/>
      <c r="OMQ5" s="80"/>
      <c r="OMR5" s="80"/>
      <c r="OMS5" s="80"/>
      <c r="OMT5" s="80"/>
      <c r="OMU5" s="80"/>
      <c r="OMV5" s="80"/>
      <c r="OMW5" s="80"/>
      <c r="OMX5" s="80"/>
      <c r="OMY5" s="80"/>
      <c r="OMZ5" s="80"/>
      <c r="ONA5" s="80"/>
      <c r="ONB5" s="80"/>
      <c r="ONC5" s="80"/>
      <c r="OND5" s="80"/>
      <c r="ONE5" s="80"/>
      <c r="ONF5" s="80"/>
      <c r="ONG5" s="80"/>
      <c r="ONH5" s="80"/>
      <c r="ONI5" s="80"/>
      <c r="ONJ5" s="80"/>
      <c r="ONK5" s="80"/>
      <c r="ONL5" s="80"/>
      <c r="ONM5" s="80"/>
      <c r="ONN5" s="80"/>
      <c r="ONO5" s="80"/>
      <c r="ONP5" s="80"/>
      <c r="ONQ5" s="80"/>
      <c r="ONR5" s="80"/>
      <c r="ONS5" s="80"/>
      <c r="ONT5" s="80"/>
      <c r="ONU5" s="80"/>
      <c r="ONV5" s="80"/>
      <c r="ONW5" s="80"/>
      <c r="ONX5" s="80"/>
      <c r="ONY5" s="80"/>
      <c r="ONZ5" s="80"/>
      <c r="OOA5" s="80"/>
      <c r="OOB5" s="80"/>
      <c r="OOC5" s="80"/>
      <c r="OOD5" s="80"/>
      <c r="OOE5" s="80"/>
      <c r="OOF5" s="80"/>
      <c r="OOG5" s="80"/>
      <c r="OOH5" s="80"/>
      <c r="OOI5" s="80"/>
      <c r="OOJ5" s="80"/>
      <c r="OOK5" s="80"/>
      <c r="OOL5" s="80"/>
      <c r="OOM5" s="80"/>
      <c r="OON5" s="80"/>
      <c r="OOO5" s="80"/>
      <c r="OOP5" s="80"/>
      <c r="OOQ5" s="80"/>
      <c r="OOR5" s="80"/>
      <c r="OOS5" s="80"/>
      <c r="OOT5" s="80"/>
      <c r="OOU5" s="80"/>
      <c r="OOV5" s="80"/>
      <c r="OOW5" s="80"/>
      <c r="OOX5" s="80"/>
      <c r="OOY5" s="80"/>
      <c r="OOZ5" s="80"/>
      <c r="OPA5" s="80"/>
      <c r="OPB5" s="80"/>
      <c r="OPC5" s="80"/>
      <c r="OPD5" s="80"/>
      <c r="OPE5" s="80"/>
      <c r="OPF5" s="80"/>
      <c r="OPG5" s="80"/>
      <c r="OPH5" s="80"/>
      <c r="OPI5" s="80"/>
      <c r="OPJ5" s="80"/>
      <c r="OPK5" s="80"/>
      <c r="OPL5" s="80"/>
      <c r="OPM5" s="80"/>
      <c r="OPN5" s="80"/>
      <c r="OPO5" s="80"/>
      <c r="OPP5" s="80"/>
      <c r="OPQ5" s="80"/>
      <c r="OPR5" s="80"/>
      <c r="OPS5" s="80"/>
      <c r="OPT5" s="80"/>
      <c r="OPU5" s="80"/>
      <c r="OPV5" s="80"/>
      <c r="OPW5" s="80"/>
      <c r="OPX5" s="80"/>
      <c r="OPY5" s="80"/>
      <c r="OPZ5" s="80"/>
      <c r="OQA5" s="80"/>
      <c r="OQB5" s="80"/>
      <c r="OQC5" s="80"/>
      <c r="OQD5" s="80"/>
      <c r="OQE5" s="80"/>
      <c r="OQF5" s="80"/>
      <c r="OQG5" s="80"/>
      <c r="OQH5" s="80"/>
      <c r="OQI5" s="80"/>
      <c r="OQJ5" s="80"/>
      <c r="OQK5" s="80"/>
      <c r="OQL5" s="80"/>
      <c r="OQM5" s="80"/>
      <c r="OQN5" s="80"/>
      <c r="OQO5" s="80"/>
      <c r="OQP5" s="80"/>
      <c r="OQQ5" s="80"/>
      <c r="OQR5" s="80"/>
      <c r="OQS5" s="80"/>
      <c r="OQT5" s="80"/>
      <c r="OQU5" s="80"/>
      <c r="OQV5" s="80"/>
      <c r="OQW5" s="80"/>
      <c r="OQX5" s="80"/>
      <c r="OQY5" s="80"/>
      <c r="OQZ5" s="80"/>
      <c r="ORA5" s="80"/>
      <c r="ORB5" s="80"/>
      <c r="ORC5" s="80"/>
      <c r="ORD5" s="80"/>
      <c r="ORE5" s="80"/>
      <c r="ORF5" s="80"/>
      <c r="ORG5" s="80"/>
      <c r="ORH5" s="80"/>
      <c r="ORI5" s="80"/>
      <c r="ORJ5" s="80"/>
      <c r="ORK5" s="80"/>
      <c r="ORL5" s="80"/>
      <c r="ORM5" s="80"/>
      <c r="ORN5" s="80"/>
      <c r="ORO5" s="80"/>
      <c r="ORP5" s="80"/>
      <c r="ORQ5" s="80"/>
      <c r="ORR5" s="80"/>
      <c r="ORS5" s="80"/>
      <c r="ORT5" s="80"/>
      <c r="ORU5" s="80"/>
      <c r="ORV5" s="80"/>
      <c r="ORW5" s="80"/>
      <c r="ORX5" s="80"/>
      <c r="ORY5" s="80"/>
      <c r="ORZ5" s="80"/>
      <c r="OSA5" s="80"/>
      <c r="OSB5" s="80"/>
      <c r="OSC5" s="80"/>
      <c r="OSD5" s="80"/>
      <c r="OSE5" s="80"/>
      <c r="OSF5" s="80"/>
      <c r="OSG5" s="80"/>
      <c r="OSH5" s="80"/>
      <c r="OSI5" s="80"/>
      <c r="OSJ5" s="80"/>
      <c r="OSK5" s="80"/>
      <c r="OSL5" s="80"/>
      <c r="OSM5" s="80"/>
      <c r="OSN5" s="80"/>
      <c r="OSO5" s="80"/>
      <c r="OSP5" s="80"/>
      <c r="OSQ5" s="80"/>
      <c r="OSR5" s="80"/>
      <c r="OSS5" s="80"/>
      <c r="OST5" s="80"/>
      <c r="OSU5" s="80"/>
      <c r="OSV5" s="80"/>
      <c r="OSW5" s="80"/>
      <c r="OSX5" s="80"/>
      <c r="OSY5" s="80"/>
      <c r="OSZ5" s="80"/>
      <c r="OTA5" s="80"/>
      <c r="OTB5" s="80"/>
      <c r="OTC5" s="80"/>
      <c r="OTD5" s="80"/>
      <c r="OTE5" s="80"/>
      <c r="OTF5" s="80"/>
      <c r="OTG5" s="80"/>
      <c r="OTH5" s="80"/>
      <c r="OTI5" s="80"/>
      <c r="OTJ5" s="80"/>
      <c r="OTK5" s="80"/>
      <c r="OTL5" s="80"/>
      <c r="OTM5" s="80"/>
      <c r="OTN5" s="80"/>
      <c r="OTO5" s="80"/>
      <c r="OTP5" s="80"/>
      <c r="OTQ5" s="80"/>
      <c r="OTR5" s="80"/>
      <c r="OTS5" s="80"/>
      <c r="OTT5" s="80"/>
      <c r="OTU5" s="80"/>
      <c r="OTV5" s="80"/>
      <c r="OTW5" s="80"/>
      <c r="OTX5" s="80"/>
      <c r="OTY5" s="80"/>
      <c r="OTZ5" s="80"/>
      <c r="OUA5" s="80"/>
      <c r="OUB5" s="80"/>
      <c r="OUC5" s="80"/>
      <c r="OUD5" s="80"/>
      <c r="OUE5" s="80"/>
      <c r="OUF5" s="80"/>
      <c r="OUG5" s="80"/>
      <c r="OUH5" s="80"/>
      <c r="OUI5" s="80"/>
      <c r="OUJ5" s="80"/>
      <c r="OUK5" s="80"/>
      <c r="OUL5" s="80"/>
      <c r="OUM5" s="80"/>
      <c r="OUN5" s="80"/>
      <c r="OUO5" s="80"/>
      <c r="OUP5" s="80"/>
      <c r="OUQ5" s="80"/>
      <c r="OUR5" s="80"/>
      <c r="OUS5" s="80"/>
      <c r="OUT5" s="80"/>
      <c r="OUU5" s="80"/>
      <c r="OUV5" s="80"/>
      <c r="OUW5" s="80"/>
      <c r="OUX5" s="80"/>
      <c r="OUY5" s="80"/>
      <c r="OUZ5" s="80"/>
      <c r="OVA5" s="80"/>
      <c r="OVB5" s="80"/>
      <c r="OVC5" s="80"/>
      <c r="OVD5" s="80"/>
      <c r="OVE5" s="80"/>
      <c r="OVF5" s="80"/>
      <c r="OVG5" s="80"/>
      <c r="OVH5" s="80"/>
      <c r="OVI5" s="80"/>
      <c r="OVJ5" s="80"/>
      <c r="OVK5" s="80"/>
      <c r="OVL5" s="80"/>
      <c r="OVM5" s="80"/>
      <c r="OVN5" s="80"/>
      <c r="OVO5" s="80"/>
      <c r="OVP5" s="80"/>
      <c r="OVQ5" s="80"/>
      <c r="OVR5" s="80"/>
      <c r="OVS5" s="80"/>
      <c r="OVT5" s="80"/>
      <c r="OVU5" s="80"/>
      <c r="OVV5" s="80"/>
      <c r="OVW5" s="80"/>
      <c r="OVX5" s="80"/>
      <c r="OVY5" s="80"/>
      <c r="OVZ5" s="80"/>
      <c r="OWA5" s="80"/>
      <c r="OWB5" s="80"/>
      <c r="OWC5" s="80"/>
      <c r="OWD5" s="80"/>
      <c r="OWE5" s="80"/>
      <c r="OWF5" s="80"/>
      <c r="OWG5" s="80"/>
      <c r="OWH5" s="80"/>
      <c r="OWI5" s="80"/>
      <c r="OWJ5" s="80"/>
      <c r="OWK5" s="80"/>
      <c r="OWL5" s="80"/>
      <c r="OWM5" s="80"/>
      <c r="OWN5" s="80"/>
      <c r="OWO5" s="80"/>
      <c r="OWP5" s="80"/>
      <c r="OWQ5" s="80"/>
      <c r="OWR5" s="80"/>
      <c r="OWS5" s="80"/>
      <c r="OWT5" s="80"/>
      <c r="OWU5" s="80"/>
      <c r="OWV5" s="80"/>
      <c r="OWW5" s="80"/>
      <c r="OWX5" s="80"/>
      <c r="OWY5" s="80"/>
      <c r="OWZ5" s="80"/>
      <c r="OXA5" s="80"/>
      <c r="OXB5" s="80"/>
      <c r="OXC5" s="80"/>
      <c r="OXD5" s="80"/>
      <c r="OXE5" s="80"/>
      <c r="OXF5" s="80"/>
      <c r="OXG5" s="80"/>
      <c r="OXH5" s="80"/>
      <c r="OXI5" s="80"/>
      <c r="OXJ5" s="80"/>
      <c r="OXK5" s="80"/>
      <c r="OXL5" s="80"/>
      <c r="OXM5" s="80"/>
      <c r="OXN5" s="80"/>
      <c r="OXO5" s="80"/>
      <c r="OXP5" s="80"/>
      <c r="OXQ5" s="80"/>
      <c r="OXR5" s="80"/>
      <c r="OXS5" s="80"/>
      <c r="OXT5" s="80"/>
      <c r="OXU5" s="80"/>
      <c r="OXV5" s="80"/>
      <c r="OXW5" s="80"/>
      <c r="OXX5" s="80"/>
      <c r="OXY5" s="80"/>
      <c r="OXZ5" s="80"/>
      <c r="OYA5" s="80"/>
      <c r="OYB5" s="80"/>
      <c r="OYC5" s="80"/>
      <c r="OYD5" s="80"/>
      <c r="OYE5" s="80"/>
      <c r="OYF5" s="80"/>
      <c r="OYG5" s="80"/>
      <c r="OYH5" s="80"/>
      <c r="OYI5" s="80"/>
      <c r="OYJ5" s="80"/>
      <c r="OYK5" s="80"/>
      <c r="OYL5" s="80"/>
      <c r="OYM5" s="80"/>
      <c r="OYN5" s="80"/>
      <c r="OYO5" s="80"/>
      <c r="OYP5" s="80"/>
      <c r="OYQ5" s="80"/>
      <c r="OYR5" s="80"/>
      <c r="OYS5" s="80"/>
      <c r="OYT5" s="80"/>
      <c r="OYU5" s="80"/>
      <c r="OYV5" s="80"/>
      <c r="OYW5" s="80"/>
      <c r="OYX5" s="80"/>
      <c r="OYY5" s="80"/>
      <c r="OYZ5" s="80"/>
      <c r="OZA5" s="80"/>
      <c r="OZB5" s="80"/>
      <c r="OZC5" s="80"/>
      <c r="OZD5" s="80"/>
      <c r="OZE5" s="80"/>
      <c r="OZF5" s="80"/>
      <c r="OZG5" s="80"/>
      <c r="OZH5" s="80"/>
      <c r="OZI5" s="80"/>
      <c r="OZJ5" s="80"/>
      <c r="OZK5" s="80"/>
      <c r="OZL5" s="80"/>
      <c r="OZM5" s="80"/>
      <c r="OZN5" s="80"/>
      <c r="OZO5" s="80"/>
      <c r="OZP5" s="80"/>
      <c r="OZQ5" s="80"/>
      <c r="OZR5" s="80"/>
      <c r="OZS5" s="80"/>
      <c r="OZT5" s="80"/>
      <c r="OZU5" s="80"/>
      <c r="OZV5" s="80"/>
      <c r="OZW5" s="80"/>
      <c r="OZX5" s="80"/>
      <c r="OZY5" s="80"/>
      <c r="OZZ5" s="80"/>
      <c r="PAA5" s="80"/>
      <c r="PAB5" s="80"/>
      <c r="PAC5" s="80"/>
      <c r="PAD5" s="80"/>
      <c r="PAE5" s="80"/>
      <c r="PAF5" s="80"/>
      <c r="PAG5" s="80"/>
      <c r="PAH5" s="80"/>
      <c r="PAI5" s="80"/>
      <c r="PAJ5" s="80"/>
      <c r="PAK5" s="80"/>
      <c r="PAL5" s="80"/>
      <c r="PAM5" s="80"/>
      <c r="PAN5" s="80"/>
      <c r="PAO5" s="80"/>
      <c r="PAP5" s="80"/>
      <c r="PAQ5" s="80"/>
      <c r="PAR5" s="80"/>
      <c r="PAS5" s="80"/>
      <c r="PAT5" s="80"/>
      <c r="PAU5" s="80"/>
      <c r="PAV5" s="80"/>
      <c r="PAW5" s="80"/>
      <c r="PAX5" s="80"/>
      <c r="PAY5" s="80"/>
      <c r="PAZ5" s="80"/>
      <c r="PBA5" s="80"/>
      <c r="PBB5" s="80"/>
      <c r="PBC5" s="80"/>
      <c r="PBD5" s="80"/>
      <c r="PBE5" s="80"/>
      <c r="PBF5" s="80"/>
      <c r="PBG5" s="80"/>
      <c r="PBH5" s="80"/>
      <c r="PBI5" s="80"/>
      <c r="PBJ5" s="80"/>
      <c r="PBK5" s="80"/>
      <c r="PBL5" s="80"/>
      <c r="PBM5" s="80"/>
      <c r="PBN5" s="80"/>
      <c r="PBO5" s="80"/>
      <c r="PBP5" s="80"/>
      <c r="PBQ5" s="80"/>
      <c r="PBR5" s="80"/>
      <c r="PBS5" s="80"/>
      <c r="PBT5" s="80"/>
      <c r="PBU5" s="80"/>
      <c r="PBV5" s="80"/>
      <c r="PBW5" s="80"/>
      <c r="PBX5" s="80"/>
      <c r="PBY5" s="80"/>
      <c r="PBZ5" s="80"/>
      <c r="PCA5" s="80"/>
      <c r="PCB5" s="80"/>
      <c r="PCC5" s="80"/>
      <c r="PCD5" s="80"/>
      <c r="PCE5" s="80"/>
      <c r="PCF5" s="80"/>
      <c r="PCG5" s="80"/>
      <c r="PCH5" s="80"/>
      <c r="PCI5" s="80"/>
      <c r="PCJ5" s="80"/>
      <c r="PCK5" s="80"/>
      <c r="PCL5" s="80"/>
      <c r="PCM5" s="80"/>
      <c r="PCN5" s="80"/>
      <c r="PCO5" s="80"/>
      <c r="PCP5" s="80"/>
      <c r="PCQ5" s="80"/>
      <c r="PCR5" s="80"/>
      <c r="PCS5" s="80"/>
      <c r="PCT5" s="80"/>
      <c r="PCU5" s="80"/>
      <c r="PCV5" s="80"/>
      <c r="PCW5" s="80"/>
      <c r="PCX5" s="80"/>
      <c r="PCY5" s="80"/>
      <c r="PCZ5" s="80"/>
      <c r="PDA5" s="80"/>
      <c r="PDB5" s="80"/>
      <c r="PDC5" s="80"/>
      <c r="PDD5" s="80"/>
      <c r="PDE5" s="80"/>
      <c r="PDF5" s="80"/>
      <c r="PDG5" s="80"/>
      <c r="PDH5" s="80"/>
      <c r="PDI5" s="80"/>
      <c r="PDJ5" s="80"/>
      <c r="PDK5" s="80"/>
      <c r="PDL5" s="80"/>
      <c r="PDM5" s="80"/>
      <c r="PDN5" s="80"/>
      <c r="PDO5" s="80"/>
      <c r="PDP5" s="80"/>
      <c r="PDQ5" s="80"/>
      <c r="PDR5" s="80"/>
      <c r="PDS5" s="80"/>
      <c r="PDT5" s="80"/>
      <c r="PDU5" s="80"/>
      <c r="PDV5" s="80"/>
      <c r="PDW5" s="80"/>
      <c r="PDX5" s="80"/>
      <c r="PDY5" s="80"/>
      <c r="PDZ5" s="80"/>
      <c r="PEA5" s="80"/>
      <c r="PEB5" s="80"/>
      <c r="PEC5" s="80"/>
      <c r="PED5" s="80"/>
      <c r="PEE5" s="80"/>
      <c r="PEF5" s="80"/>
      <c r="PEG5" s="80"/>
      <c r="PEH5" s="80"/>
      <c r="PEI5" s="80"/>
      <c r="PEJ5" s="80"/>
      <c r="PEK5" s="80"/>
      <c r="PEL5" s="80"/>
      <c r="PEM5" s="80"/>
      <c r="PEN5" s="80"/>
      <c r="PEO5" s="80"/>
      <c r="PEP5" s="80"/>
      <c r="PEQ5" s="80"/>
      <c r="PER5" s="80"/>
      <c r="PES5" s="80"/>
      <c r="PET5" s="80"/>
      <c r="PEU5" s="80"/>
      <c r="PEV5" s="80"/>
      <c r="PEW5" s="80"/>
      <c r="PEX5" s="80"/>
      <c r="PEY5" s="80"/>
      <c r="PEZ5" s="80"/>
      <c r="PFA5" s="80"/>
      <c r="PFB5" s="80"/>
      <c r="PFC5" s="80"/>
      <c r="PFD5" s="80"/>
      <c r="PFE5" s="80"/>
      <c r="PFF5" s="80"/>
      <c r="PFG5" s="80"/>
      <c r="PFH5" s="80"/>
      <c r="PFI5" s="80"/>
      <c r="PFJ5" s="80"/>
      <c r="PFK5" s="80"/>
      <c r="PFL5" s="80"/>
      <c r="PFM5" s="80"/>
      <c r="PFN5" s="80"/>
      <c r="PFO5" s="80"/>
      <c r="PFP5" s="80"/>
      <c r="PFQ5" s="80"/>
      <c r="PFR5" s="80"/>
      <c r="PFS5" s="80"/>
      <c r="PFT5" s="80"/>
      <c r="PFU5" s="80"/>
      <c r="PFV5" s="80"/>
      <c r="PFW5" s="80"/>
      <c r="PFX5" s="80"/>
      <c r="PFY5" s="80"/>
      <c r="PFZ5" s="80"/>
      <c r="PGA5" s="80"/>
      <c r="PGB5" s="80"/>
      <c r="PGC5" s="80"/>
      <c r="PGD5" s="80"/>
      <c r="PGE5" s="80"/>
      <c r="PGF5" s="80"/>
      <c r="PGG5" s="80"/>
      <c r="PGH5" s="80"/>
      <c r="PGI5" s="80"/>
      <c r="PGJ5" s="80"/>
      <c r="PGK5" s="80"/>
      <c r="PGL5" s="80"/>
      <c r="PGM5" s="80"/>
      <c r="PGN5" s="80"/>
      <c r="PGO5" s="80"/>
      <c r="PGP5" s="80"/>
      <c r="PGQ5" s="80"/>
      <c r="PGR5" s="80"/>
      <c r="PGS5" s="80"/>
      <c r="PGT5" s="80"/>
      <c r="PGU5" s="80"/>
      <c r="PGV5" s="80"/>
      <c r="PGW5" s="80"/>
      <c r="PGX5" s="80"/>
      <c r="PGY5" s="80"/>
      <c r="PGZ5" s="80"/>
      <c r="PHA5" s="80"/>
      <c r="PHB5" s="80"/>
      <c r="PHC5" s="80"/>
      <c r="PHD5" s="80"/>
      <c r="PHE5" s="80"/>
      <c r="PHF5" s="80"/>
      <c r="PHG5" s="80"/>
      <c r="PHH5" s="80"/>
      <c r="PHI5" s="80"/>
      <c r="PHJ5" s="80"/>
      <c r="PHK5" s="80"/>
      <c r="PHL5" s="80"/>
      <c r="PHM5" s="80"/>
      <c r="PHN5" s="80"/>
      <c r="PHO5" s="80"/>
      <c r="PHP5" s="80"/>
      <c r="PHQ5" s="80"/>
      <c r="PHR5" s="80"/>
      <c r="PHS5" s="80"/>
      <c r="PHT5" s="80"/>
      <c r="PHU5" s="80"/>
      <c r="PHV5" s="80"/>
      <c r="PHW5" s="80"/>
      <c r="PHX5" s="80"/>
      <c r="PHY5" s="80"/>
      <c r="PHZ5" s="80"/>
      <c r="PIA5" s="80"/>
      <c r="PIB5" s="80"/>
      <c r="PIC5" s="80"/>
      <c r="PID5" s="80"/>
      <c r="PIE5" s="80"/>
      <c r="PIF5" s="80"/>
      <c r="PIG5" s="80"/>
      <c r="PIH5" s="80"/>
      <c r="PII5" s="80"/>
      <c r="PIJ5" s="80"/>
      <c r="PIK5" s="80"/>
      <c r="PIL5" s="80"/>
      <c r="PIM5" s="80"/>
      <c r="PIN5" s="80"/>
      <c r="PIO5" s="80"/>
      <c r="PIP5" s="80"/>
      <c r="PIQ5" s="80"/>
      <c r="PIR5" s="80"/>
      <c r="PIS5" s="80"/>
      <c r="PIT5" s="80"/>
      <c r="PIU5" s="80"/>
      <c r="PIV5" s="80"/>
      <c r="PIW5" s="80"/>
      <c r="PIX5" s="80"/>
      <c r="PIY5" s="80"/>
      <c r="PIZ5" s="80"/>
      <c r="PJA5" s="80"/>
      <c r="PJB5" s="80"/>
      <c r="PJC5" s="80"/>
      <c r="PJD5" s="80"/>
      <c r="PJE5" s="80"/>
      <c r="PJF5" s="80"/>
      <c r="PJG5" s="80"/>
      <c r="PJH5" s="80"/>
      <c r="PJI5" s="80"/>
      <c r="PJJ5" s="80"/>
      <c r="PJK5" s="80"/>
      <c r="PJL5" s="80"/>
      <c r="PJM5" s="80"/>
      <c r="PJN5" s="80"/>
      <c r="PJO5" s="80"/>
      <c r="PJP5" s="80"/>
      <c r="PJQ5" s="80"/>
      <c r="PJR5" s="80"/>
      <c r="PJS5" s="80"/>
      <c r="PJT5" s="80"/>
      <c r="PJU5" s="80"/>
      <c r="PJV5" s="80"/>
      <c r="PJW5" s="80"/>
      <c r="PJX5" s="80"/>
      <c r="PJY5" s="80"/>
      <c r="PJZ5" s="80"/>
      <c r="PKA5" s="80"/>
      <c r="PKB5" s="80"/>
      <c r="PKC5" s="80"/>
      <c r="PKD5" s="80"/>
      <c r="PKE5" s="80"/>
      <c r="PKF5" s="80"/>
      <c r="PKG5" s="80"/>
      <c r="PKH5" s="80"/>
      <c r="PKI5" s="80"/>
      <c r="PKJ5" s="80"/>
      <c r="PKK5" s="80"/>
      <c r="PKL5" s="80"/>
      <c r="PKM5" s="80"/>
      <c r="PKN5" s="80"/>
      <c r="PKO5" s="80"/>
      <c r="PKP5" s="80"/>
      <c r="PKQ5" s="80"/>
      <c r="PKR5" s="80"/>
      <c r="PKS5" s="80"/>
      <c r="PKT5" s="80"/>
      <c r="PKU5" s="80"/>
      <c r="PKV5" s="80"/>
      <c r="PKW5" s="80"/>
      <c r="PKX5" s="80"/>
      <c r="PKY5" s="80"/>
      <c r="PKZ5" s="80"/>
      <c r="PLA5" s="80"/>
      <c r="PLB5" s="80"/>
      <c r="PLC5" s="80"/>
      <c r="PLD5" s="80"/>
      <c r="PLE5" s="80"/>
      <c r="PLF5" s="80"/>
      <c r="PLG5" s="80"/>
      <c r="PLH5" s="80"/>
      <c r="PLI5" s="80"/>
      <c r="PLJ5" s="80"/>
      <c r="PLK5" s="80"/>
      <c r="PLL5" s="80"/>
      <c r="PLM5" s="80"/>
      <c r="PLN5" s="80"/>
      <c r="PLO5" s="80"/>
      <c r="PLP5" s="80"/>
      <c r="PLQ5" s="80"/>
      <c r="PLR5" s="80"/>
      <c r="PLS5" s="80"/>
      <c r="PLT5" s="80"/>
      <c r="PLU5" s="80"/>
      <c r="PLV5" s="80"/>
      <c r="PLW5" s="80"/>
      <c r="PLX5" s="80"/>
      <c r="PLY5" s="80"/>
      <c r="PLZ5" s="80"/>
      <c r="PMA5" s="80"/>
      <c r="PMB5" s="80"/>
      <c r="PMC5" s="80"/>
      <c r="PMD5" s="80"/>
      <c r="PME5" s="80"/>
      <c r="PMF5" s="80"/>
      <c r="PMG5" s="80"/>
      <c r="PMH5" s="80"/>
      <c r="PMI5" s="80"/>
      <c r="PMJ5" s="80"/>
      <c r="PMK5" s="80"/>
      <c r="PML5" s="80"/>
      <c r="PMM5" s="80"/>
      <c r="PMN5" s="80"/>
      <c r="PMO5" s="80"/>
      <c r="PMP5" s="80"/>
      <c r="PMQ5" s="80"/>
      <c r="PMR5" s="80"/>
      <c r="PMS5" s="80"/>
      <c r="PMT5" s="80"/>
      <c r="PMU5" s="80"/>
      <c r="PMV5" s="80"/>
      <c r="PMW5" s="80"/>
      <c r="PMX5" s="80"/>
      <c r="PMY5" s="80"/>
      <c r="PMZ5" s="80"/>
      <c r="PNA5" s="80"/>
      <c r="PNB5" s="80"/>
      <c r="PNC5" s="80"/>
      <c r="PND5" s="80"/>
      <c r="PNE5" s="80"/>
      <c r="PNF5" s="80"/>
      <c r="PNG5" s="80"/>
      <c r="PNH5" s="80"/>
      <c r="PNI5" s="80"/>
      <c r="PNJ5" s="80"/>
      <c r="PNK5" s="80"/>
      <c r="PNL5" s="80"/>
      <c r="PNM5" s="80"/>
      <c r="PNN5" s="80"/>
      <c r="PNO5" s="80"/>
      <c r="PNP5" s="80"/>
      <c r="PNQ5" s="80"/>
      <c r="PNR5" s="80"/>
      <c r="PNS5" s="80"/>
      <c r="PNT5" s="80"/>
      <c r="PNU5" s="80"/>
      <c r="PNV5" s="80"/>
      <c r="PNW5" s="80"/>
      <c r="PNX5" s="80"/>
      <c r="PNY5" s="80"/>
      <c r="PNZ5" s="80"/>
      <c r="POA5" s="80"/>
      <c r="POB5" s="80"/>
      <c r="POC5" s="80"/>
      <c r="POD5" s="80"/>
      <c r="POE5" s="80"/>
      <c r="POF5" s="80"/>
      <c r="POG5" s="80"/>
      <c r="POH5" s="80"/>
      <c r="POI5" s="80"/>
      <c r="POJ5" s="80"/>
      <c r="POK5" s="80"/>
      <c r="POL5" s="80"/>
      <c r="POM5" s="80"/>
      <c r="PON5" s="80"/>
      <c r="POO5" s="80"/>
      <c r="POP5" s="80"/>
      <c r="POQ5" s="80"/>
      <c r="POR5" s="80"/>
      <c r="POS5" s="80"/>
      <c r="POT5" s="80"/>
      <c r="POU5" s="80"/>
      <c r="POV5" s="80"/>
      <c r="POW5" s="80"/>
      <c r="POX5" s="80"/>
      <c r="POY5" s="80"/>
      <c r="POZ5" s="80"/>
      <c r="PPA5" s="80"/>
      <c r="PPB5" s="80"/>
      <c r="PPC5" s="80"/>
      <c r="PPD5" s="80"/>
      <c r="PPE5" s="80"/>
      <c r="PPF5" s="80"/>
      <c r="PPG5" s="80"/>
      <c r="PPH5" s="80"/>
      <c r="PPI5" s="80"/>
      <c r="PPJ5" s="80"/>
      <c r="PPK5" s="80"/>
      <c r="PPL5" s="80"/>
      <c r="PPM5" s="80"/>
      <c r="PPN5" s="80"/>
      <c r="PPO5" s="80"/>
      <c r="PPP5" s="80"/>
      <c r="PPQ5" s="80"/>
      <c r="PPR5" s="80"/>
      <c r="PPS5" s="80"/>
      <c r="PPT5" s="80"/>
      <c r="PPU5" s="80"/>
      <c r="PPV5" s="80"/>
      <c r="PPW5" s="80"/>
      <c r="PPX5" s="80"/>
      <c r="PPY5" s="80"/>
      <c r="PPZ5" s="80"/>
      <c r="PQA5" s="80"/>
      <c r="PQB5" s="80"/>
      <c r="PQC5" s="80"/>
      <c r="PQD5" s="80"/>
      <c r="PQE5" s="80"/>
      <c r="PQF5" s="80"/>
      <c r="PQG5" s="80"/>
      <c r="PQH5" s="80"/>
      <c r="PQI5" s="80"/>
      <c r="PQJ5" s="80"/>
      <c r="PQK5" s="80"/>
      <c r="PQL5" s="80"/>
      <c r="PQM5" s="80"/>
      <c r="PQN5" s="80"/>
      <c r="PQO5" s="80"/>
      <c r="PQP5" s="80"/>
      <c r="PQQ5" s="80"/>
      <c r="PQR5" s="80"/>
      <c r="PQS5" s="80"/>
      <c r="PQT5" s="80"/>
      <c r="PQU5" s="80"/>
      <c r="PQV5" s="80"/>
      <c r="PQW5" s="80"/>
      <c r="PQX5" s="80"/>
      <c r="PQY5" s="80"/>
      <c r="PQZ5" s="80"/>
      <c r="PRA5" s="80"/>
      <c r="PRB5" s="80"/>
      <c r="PRC5" s="80"/>
      <c r="PRD5" s="80"/>
      <c r="PRE5" s="80"/>
      <c r="PRF5" s="80"/>
      <c r="PRG5" s="80"/>
      <c r="PRH5" s="80"/>
      <c r="PRI5" s="80"/>
      <c r="PRJ5" s="80"/>
      <c r="PRK5" s="80"/>
      <c r="PRL5" s="80"/>
      <c r="PRM5" s="80"/>
      <c r="PRN5" s="80"/>
      <c r="PRO5" s="80"/>
      <c r="PRP5" s="80"/>
      <c r="PRQ5" s="80"/>
      <c r="PRR5" s="80"/>
      <c r="PRS5" s="80"/>
      <c r="PRT5" s="80"/>
      <c r="PRU5" s="80"/>
      <c r="PRV5" s="80"/>
      <c r="PRW5" s="80"/>
      <c r="PRX5" s="80"/>
      <c r="PRY5" s="80"/>
      <c r="PRZ5" s="80"/>
      <c r="PSA5" s="80"/>
      <c r="PSB5" s="80"/>
      <c r="PSC5" s="80"/>
      <c r="PSD5" s="80"/>
      <c r="PSE5" s="80"/>
      <c r="PSF5" s="80"/>
      <c r="PSG5" s="80"/>
      <c r="PSH5" s="80"/>
      <c r="PSI5" s="80"/>
      <c r="PSJ5" s="80"/>
      <c r="PSK5" s="80"/>
      <c r="PSL5" s="80"/>
      <c r="PSM5" s="80"/>
      <c r="PSN5" s="80"/>
      <c r="PSO5" s="80"/>
      <c r="PSP5" s="80"/>
      <c r="PSQ5" s="80"/>
      <c r="PSR5" s="80"/>
      <c r="PSS5" s="80"/>
      <c r="PST5" s="80"/>
      <c r="PSU5" s="80"/>
      <c r="PSV5" s="80"/>
      <c r="PSW5" s="80"/>
      <c r="PSX5" s="80"/>
      <c r="PSY5" s="80"/>
      <c r="PSZ5" s="80"/>
      <c r="PTA5" s="80"/>
      <c r="PTB5" s="80"/>
      <c r="PTC5" s="80"/>
      <c r="PTD5" s="80"/>
      <c r="PTE5" s="80"/>
      <c r="PTF5" s="80"/>
      <c r="PTG5" s="80"/>
      <c r="PTH5" s="80"/>
      <c r="PTI5" s="80"/>
      <c r="PTJ5" s="80"/>
      <c r="PTK5" s="80"/>
      <c r="PTL5" s="80"/>
      <c r="PTM5" s="80"/>
      <c r="PTN5" s="80"/>
      <c r="PTO5" s="80"/>
      <c r="PTP5" s="80"/>
      <c r="PTQ5" s="80"/>
      <c r="PTR5" s="80"/>
      <c r="PTS5" s="80"/>
      <c r="PTT5" s="80"/>
      <c r="PTU5" s="80"/>
      <c r="PTV5" s="80"/>
      <c r="PTW5" s="80"/>
      <c r="PTX5" s="80"/>
      <c r="PTY5" s="80"/>
      <c r="PTZ5" s="80"/>
      <c r="PUA5" s="80"/>
      <c r="PUB5" s="80"/>
      <c r="PUC5" s="80"/>
      <c r="PUD5" s="80"/>
      <c r="PUE5" s="80"/>
      <c r="PUF5" s="80"/>
      <c r="PUG5" s="80"/>
      <c r="PUH5" s="80"/>
      <c r="PUI5" s="80"/>
      <c r="PUJ5" s="80"/>
      <c r="PUK5" s="80"/>
      <c r="PUL5" s="80"/>
      <c r="PUM5" s="80"/>
      <c r="PUN5" s="80"/>
      <c r="PUO5" s="80"/>
      <c r="PUP5" s="80"/>
      <c r="PUQ5" s="80"/>
      <c r="PUR5" s="80"/>
      <c r="PUS5" s="80"/>
      <c r="PUT5" s="80"/>
      <c r="PUU5" s="80"/>
      <c r="PUV5" s="80"/>
      <c r="PUW5" s="80"/>
      <c r="PUX5" s="80"/>
      <c r="PUY5" s="80"/>
      <c r="PUZ5" s="80"/>
      <c r="PVA5" s="80"/>
      <c r="PVB5" s="80"/>
      <c r="PVC5" s="80"/>
      <c r="PVD5" s="80"/>
      <c r="PVE5" s="80"/>
      <c r="PVF5" s="80"/>
      <c r="PVG5" s="80"/>
      <c r="PVH5" s="80"/>
      <c r="PVI5" s="80"/>
      <c r="PVJ5" s="80"/>
      <c r="PVK5" s="80"/>
      <c r="PVL5" s="80"/>
      <c r="PVM5" s="80"/>
      <c r="PVN5" s="80"/>
      <c r="PVO5" s="80"/>
      <c r="PVP5" s="80"/>
      <c r="PVQ5" s="80"/>
      <c r="PVR5" s="80"/>
      <c r="PVS5" s="80"/>
      <c r="PVT5" s="80"/>
      <c r="PVU5" s="80"/>
      <c r="PVV5" s="80"/>
      <c r="PVW5" s="80"/>
      <c r="PVX5" s="80"/>
      <c r="PVY5" s="80"/>
      <c r="PVZ5" s="80"/>
      <c r="PWA5" s="80"/>
      <c r="PWB5" s="80"/>
      <c r="PWC5" s="80"/>
      <c r="PWD5" s="80"/>
      <c r="PWE5" s="80"/>
      <c r="PWF5" s="80"/>
      <c r="PWG5" s="80"/>
      <c r="PWH5" s="80"/>
      <c r="PWI5" s="80"/>
      <c r="PWJ5" s="80"/>
      <c r="PWK5" s="80"/>
      <c r="PWL5" s="80"/>
      <c r="PWM5" s="80"/>
      <c r="PWN5" s="80"/>
      <c r="PWO5" s="80"/>
      <c r="PWP5" s="80"/>
      <c r="PWQ5" s="80"/>
      <c r="PWR5" s="80"/>
      <c r="PWS5" s="80"/>
      <c r="PWT5" s="80"/>
      <c r="PWU5" s="80"/>
      <c r="PWV5" s="80"/>
      <c r="PWW5" s="80"/>
      <c r="PWX5" s="80"/>
      <c r="PWY5" s="80"/>
      <c r="PWZ5" s="80"/>
      <c r="PXA5" s="80"/>
      <c r="PXB5" s="80"/>
      <c r="PXC5" s="80"/>
      <c r="PXD5" s="80"/>
      <c r="PXE5" s="80"/>
      <c r="PXF5" s="80"/>
      <c r="PXG5" s="80"/>
      <c r="PXH5" s="80"/>
      <c r="PXI5" s="80"/>
      <c r="PXJ5" s="80"/>
      <c r="PXK5" s="80"/>
      <c r="PXL5" s="80"/>
      <c r="PXM5" s="80"/>
      <c r="PXN5" s="80"/>
      <c r="PXO5" s="80"/>
      <c r="PXP5" s="80"/>
      <c r="PXQ5" s="80"/>
      <c r="PXR5" s="80"/>
      <c r="PXS5" s="80"/>
      <c r="PXT5" s="80"/>
      <c r="PXU5" s="80"/>
      <c r="PXV5" s="80"/>
      <c r="PXW5" s="80"/>
      <c r="PXX5" s="80"/>
      <c r="PXY5" s="80"/>
      <c r="PXZ5" s="80"/>
      <c r="PYA5" s="80"/>
      <c r="PYB5" s="80"/>
      <c r="PYC5" s="80"/>
      <c r="PYD5" s="80"/>
      <c r="PYE5" s="80"/>
      <c r="PYF5" s="80"/>
      <c r="PYG5" s="80"/>
      <c r="PYH5" s="80"/>
      <c r="PYI5" s="80"/>
      <c r="PYJ5" s="80"/>
      <c r="PYK5" s="80"/>
      <c r="PYL5" s="80"/>
      <c r="PYM5" s="80"/>
      <c r="PYN5" s="80"/>
      <c r="PYO5" s="80"/>
      <c r="PYP5" s="80"/>
      <c r="PYQ5" s="80"/>
      <c r="PYR5" s="80"/>
      <c r="PYS5" s="80"/>
      <c r="PYT5" s="80"/>
      <c r="PYU5" s="80"/>
      <c r="PYV5" s="80"/>
      <c r="PYW5" s="80"/>
      <c r="PYX5" s="80"/>
      <c r="PYY5" s="80"/>
      <c r="PYZ5" s="80"/>
      <c r="PZA5" s="80"/>
      <c r="PZB5" s="80"/>
      <c r="PZC5" s="80"/>
      <c r="PZD5" s="80"/>
      <c r="PZE5" s="80"/>
      <c r="PZF5" s="80"/>
      <c r="PZG5" s="80"/>
      <c r="PZH5" s="80"/>
      <c r="PZI5" s="80"/>
      <c r="PZJ5" s="80"/>
      <c r="PZK5" s="80"/>
      <c r="PZL5" s="80"/>
      <c r="PZM5" s="80"/>
      <c r="PZN5" s="80"/>
      <c r="PZO5" s="80"/>
      <c r="PZP5" s="80"/>
      <c r="PZQ5" s="80"/>
      <c r="PZR5" s="80"/>
      <c r="PZS5" s="80"/>
      <c r="PZT5" s="80"/>
      <c r="PZU5" s="80"/>
      <c r="PZV5" s="80"/>
      <c r="PZW5" s="80"/>
      <c r="PZX5" s="80"/>
      <c r="PZY5" s="80"/>
      <c r="PZZ5" s="80"/>
      <c r="QAA5" s="80"/>
      <c r="QAB5" s="80"/>
      <c r="QAC5" s="80"/>
      <c r="QAD5" s="80"/>
      <c r="QAE5" s="80"/>
      <c r="QAF5" s="80"/>
      <c r="QAG5" s="80"/>
      <c r="QAH5" s="80"/>
      <c r="QAI5" s="80"/>
      <c r="QAJ5" s="80"/>
      <c r="QAK5" s="80"/>
      <c r="QAL5" s="80"/>
      <c r="QAM5" s="80"/>
      <c r="QAN5" s="80"/>
      <c r="QAO5" s="80"/>
      <c r="QAP5" s="80"/>
      <c r="QAQ5" s="80"/>
      <c r="QAR5" s="80"/>
      <c r="QAS5" s="80"/>
      <c r="QAT5" s="80"/>
      <c r="QAU5" s="80"/>
      <c r="QAV5" s="80"/>
      <c r="QAW5" s="80"/>
      <c r="QAX5" s="80"/>
      <c r="QAY5" s="80"/>
      <c r="QAZ5" s="80"/>
      <c r="QBA5" s="80"/>
      <c r="QBB5" s="80"/>
      <c r="QBC5" s="80"/>
      <c r="QBD5" s="80"/>
      <c r="QBE5" s="80"/>
      <c r="QBF5" s="80"/>
      <c r="QBG5" s="80"/>
      <c r="QBH5" s="80"/>
      <c r="QBI5" s="80"/>
      <c r="QBJ5" s="80"/>
      <c r="QBK5" s="80"/>
      <c r="QBL5" s="80"/>
      <c r="QBM5" s="80"/>
      <c r="QBN5" s="80"/>
      <c r="QBO5" s="80"/>
      <c r="QBP5" s="80"/>
      <c r="QBQ5" s="80"/>
      <c r="QBR5" s="80"/>
      <c r="QBS5" s="80"/>
      <c r="QBT5" s="80"/>
      <c r="QBU5" s="80"/>
      <c r="QBV5" s="80"/>
      <c r="QBW5" s="80"/>
      <c r="QBX5" s="80"/>
      <c r="QBY5" s="80"/>
      <c r="QBZ5" s="80"/>
      <c r="QCA5" s="80"/>
      <c r="QCB5" s="80"/>
      <c r="QCC5" s="80"/>
      <c r="QCD5" s="80"/>
      <c r="QCE5" s="80"/>
      <c r="QCF5" s="80"/>
      <c r="QCG5" s="80"/>
      <c r="QCH5" s="80"/>
      <c r="QCI5" s="80"/>
      <c r="QCJ5" s="80"/>
      <c r="QCK5" s="80"/>
      <c r="QCL5" s="80"/>
      <c r="QCM5" s="80"/>
      <c r="QCN5" s="80"/>
      <c r="QCO5" s="80"/>
      <c r="QCP5" s="80"/>
      <c r="QCQ5" s="80"/>
      <c r="QCR5" s="80"/>
      <c r="QCS5" s="80"/>
      <c r="QCT5" s="80"/>
      <c r="QCU5" s="80"/>
      <c r="QCV5" s="80"/>
      <c r="QCW5" s="80"/>
      <c r="QCX5" s="80"/>
      <c r="QCY5" s="80"/>
      <c r="QCZ5" s="80"/>
      <c r="QDA5" s="80"/>
      <c r="QDB5" s="80"/>
      <c r="QDC5" s="80"/>
      <c r="QDD5" s="80"/>
      <c r="QDE5" s="80"/>
      <c r="QDF5" s="80"/>
      <c r="QDG5" s="80"/>
      <c r="QDH5" s="80"/>
      <c r="QDI5" s="80"/>
      <c r="QDJ5" s="80"/>
      <c r="QDK5" s="80"/>
      <c r="QDL5" s="80"/>
      <c r="QDM5" s="80"/>
      <c r="QDN5" s="80"/>
      <c r="QDO5" s="80"/>
      <c r="QDP5" s="80"/>
      <c r="QDQ5" s="80"/>
      <c r="QDR5" s="80"/>
      <c r="QDS5" s="80"/>
      <c r="QDT5" s="80"/>
      <c r="QDU5" s="80"/>
      <c r="QDV5" s="80"/>
      <c r="QDW5" s="80"/>
      <c r="QDX5" s="80"/>
      <c r="QDY5" s="80"/>
      <c r="QDZ5" s="80"/>
      <c r="QEA5" s="80"/>
      <c r="QEB5" s="80"/>
      <c r="QEC5" s="80"/>
      <c r="QED5" s="80"/>
      <c r="QEE5" s="80"/>
      <c r="QEF5" s="80"/>
      <c r="QEG5" s="80"/>
      <c r="QEH5" s="80"/>
      <c r="QEI5" s="80"/>
      <c r="QEJ5" s="80"/>
      <c r="QEK5" s="80"/>
      <c r="QEL5" s="80"/>
      <c r="QEM5" s="80"/>
      <c r="QEN5" s="80"/>
      <c r="QEO5" s="80"/>
      <c r="QEP5" s="80"/>
      <c r="QEQ5" s="80"/>
      <c r="QER5" s="80"/>
      <c r="QES5" s="80"/>
      <c r="QET5" s="80"/>
      <c r="QEU5" s="80"/>
      <c r="QEV5" s="80"/>
      <c r="QEW5" s="80"/>
      <c r="QEX5" s="80"/>
      <c r="QEY5" s="80"/>
      <c r="QEZ5" s="80"/>
      <c r="QFA5" s="80"/>
      <c r="QFB5" s="80"/>
      <c r="QFC5" s="80"/>
      <c r="QFD5" s="80"/>
      <c r="QFE5" s="80"/>
      <c r="QFF5" s="80"/>
      <c r="QFG5" s="80"/>
      <c r="QFH5" s="80"/>
      <c r="QFI5" s="80"/>
      <c r="QFJ5" s="80"/>
      <c r="QFK5" s="80"/>
      <c r="QFL5" s="80"/>
      <c r="QFM5" s="80"/>
      <c r="QFN5" s="80"/>
      <c r="QFO5" s="80"/>
      <c r="QFP5" s="80"/>
      <c r="QFQ5" s="80"/>
      <c r="QFR5" s="80"/>
      <c r="QFS5" s="80"/>
      <c r="QFT5" s="80"/>
      <c r="QFU5" s="80"/>
      <c r="QFV5" s="80"/>
      <c r="QFW5" s="80"/>
      <c r="QFX5" s="80"/>
      <c r="QFY5" s="80"/>
      <c r="QFZ5" s="80"/>
      <c r="QGA5" s="80"/>
      <c r="QGB5" s="80"/>
      <c r="QGC5" s="80"/>
      <c r="QGD5" s="80"/>
      <c r="QGE5" s="80"/>
      <c r="QGF5" s="80"/>
      <c r="QGG5" s="80"/>
      <c r="QGH5" s="80"/>
      <c r="QGI5" s="80"/>
      <c r="QGJ5" s="80"/>
      <c r="QGK5" s="80"/>
      <c r="QGL5" s="80"/>
      <c r="QGM5" s="80"/>
      <c r="QGN5" s="80"/>
      <c r="QGO5" s="80"/>
      <c r="QGP5" s="80"/>
      <c r="QGQ5" s="80"/>
      <c r="QGR5" s="80"/>
      <c r="QGS5" s="80"/>
      <c r="QGT5" s="80"/>
      <c r="QGU5" s="80"/>
      <c r="QGV5" s="80"/>
      <c r="QGW5" s="80"/>
      <c r="QGX5" s="80"/>
      <c r="QGY5" s="80"/>
      <c r="QGZ5" s="80"/>
      <c r="QHA5" s="80"/>
      <c r="QHB5" s="80"/>
      <c r="QHC5" s="80"/>
      <c r="QHD5" s="80"/>
      <c r="QHE5" s="80"/>
      <c r="QHF5" s="80"/>
      <c r="QHG5" s="80"/>
      <c r="QHH5" s="80"/>
      <c r="QHI5" s="80"/>
      <c r="QHJ5" s="80"/>
      <c r="QHK5" s="80"/>
      <c r="QHL5" s="80"/>
      <c r="QHM5" s="80"/>
      <c r="QHN5" s="80"/>
      <c r="QHO5" s="80"/>
      <c r="QHP5" s="80"/>
      <c r="QHQ5" s="80"/>
      <c r="QHR5" s="80"/>
      <c r="QHS5" s="80"/>
      <c r="QHT5" s="80"/>
      <c r="QHU5" s="80"/>
      <c r="QHV5" s="80"/>
      <c r="QHW5" s="80"/>
      <c r="QHX5" s="80"/>
      <c r="QHY5" s="80"/>
      <c r="QHZ5" s="80"/>
      <c r="QIA5" s="80"/>
      <c r="QIB5" s="80"/>
      <c r="QIC5" s="80"/>
      <c r="QID5" s="80"/>
      <c r="QIE5" s="80"/>
      <c r="QIF5" s="80"/>
      <c r="QIG5" s="80"/>
      <c r="QIH5" s="80"/>
      <c r="QII5" s="80"/>
      <c r="QIJ5" s="80"/>
      <c r="QIK5" s="80"/>
      <c r="QIL5" s="80"/>
      <c r="QIM5" s="80"/>
      <c r="QIN5" s="80"/>
      <c r="QIO5" s="80"/>
      <c r="QIP5" s="80"/>
      <c r="QIQ5" s="80"/>
      <c r="QIR5" s="80"/>
      <c r="QIS5" s="80"/>
      <c r="QIT5" s="80"/>
      <c r="QIU5" s="80"/>
      <c r="QIV5" s="80"/>
      <c r="QIW5" s="80"/>
      <c r="QIX5" s="80"/>
      <c r="QIY5" s="80"/>
      <c r="QIZ5" s="80"/>
      <c r="QJA5" s="80"/>
      <c r="QJB5" s="80"/>
      <c r="QJC5" s="80"/>
      <c r="QJD5" s="80"/>
      <c r="QJE5" s="80"/>
      <c r="QJF5" s="80"/>
      <c r="QJG5" s="80"/>
      <c r="QJH5" s="80"/>
      <c r="QJI5" s="80"/>
      <c r="QJJ5" s="80"/>
      <c r="QJK5" s="80"/>
      <c r="QJL5" s="80"/>
      <c r="QJM5" s="80"/>
      <c r="QJN5" s="80"/>
      <c r="QJO5" s="80"/>
      <c r="QJP5" s="80"/>
      <c r="QJQ5" s="80"/>
      <c r="QJR5" s="80"/>
      <c r="QJS5" s="80"/>
      <c r="QJT5" s="80"/>
      <c r="QJU5" s="80"/>
      <c r="QJV5" s="80"/>
      <c r="QJW5" s="80"/>
      <c r="QJX5" s="80"/>
      <c r="QJY5" s="80"/>
      <c r="QJZ5" s="80"/>
      <c r="QKA5" s="80"/>
      <c r="QKB5" s="80"/>
      <c r="QKC5" s="80"/>
      <c r="QKD5" s="80"/>
      <c r="QKE5" s="80"/>
      <c r="QKF5" s="80"/>
      <c r="QKG5" s="80"/>
      <c r="QKH5" s="80"/>
      <c r="QKI5" s="80"/>
      <c r="QKJ5" s="80"/>
      <c r="QKK5" s="80"/>
      <c r="QKL5" s="80"/>
      <c r="QKM5" s="80"/>
      <c r="QKN5" s="80"/>
      <c r="QKO5" s="80"/>
      <c r="QKP5" s="80"/>
      <c r="QKQ5" s="80"/>
      <c r="QKR5" s="80"/>
      <c r="QKS5" s="80"/>
      <c r="QKT5" s="80"/>
      <c r="QKU5" s="80"/>
      <c r="QKV5" s="80"/>
      <c r="QKW5" s="80"/>
      <c r="QKX5" s="80"/>
      <c r="QKY5" s="80"/>
      <c r="QKZ5" s="80"/>
      <c r="QLA5" s="80"/>
      <c r="QLB5" s="80"/>
      <c r="QLC5" s="80"/>
      <c r="QLD5" s="80"/>
      <c r="QLE5" s="80"/>
      <c r="QLF5" s="80"/>
      <c r="QLG5" s="80"/>
      <c r="QLH5" s="80"/>
      <c r="QLI5" s="80"/>
      <c r="QLJ5" s="80"/>
      <c r="QLK5" s="80"/>
      <c r="QLL5" s="80"/>
      <c r="QLM5" s="80"/>
      <c r="QLN5" s="80"/>
      <c r="QLO5" s="80"/>
      <c r="QLP5" s="80"/>
      <c r="QLQ5" s="80"/>
      <c r="QLR5" s="80"/>
      <c r="QLS5" s="80"/>
      <c r="QLT5" s="80"/>
      <c r="QLU5" s="80"/>
      <c r="QLV5" s="80"/>
      <c r="QLW5" s="80"/>
      <c r="QLX5" s="80"/>
      <c r="QLY5" s="80"/>
      <c r="QLZ5" s="80"/>
      <c r="QMA5" s="80"/>
      <c r="QMB5" s="80"/>
      <c r="QMC5" s="80"/>
      <c r="QMD5" s="80"/>
      <c r="QME5" s="80"/>
      <c r="QMF5" s="80"/>
      <c r="QMG5" s="80"/>
      <c r="QMH5" s="80"/>
      <c r="QMI5" s="80"/>
      <c r="QMJ5" s="80"/>
      <c r="QMK5" s="80"/>
      <c r="QML5" s="80"/>
      <c r="QMM5" s="80"/>
      <c r="QMN5" s="80"/>
      <c r="QMO5" s="80"/>
      <c r="QMP5" s="80"/>
      <c r="QMQ5" s="80"/>
      <c r="QMR5" s="80"/>
      <c r="QMS5" s="80"/>
      <c r="QMT5" s="80"/>
      <c r="QMU5" s="80"/>
      <c r="QMV5" s="80"/>
      <c r="QMW5" s="80"/>
      <c r="QMX5" s="80"/>
      <c r="QMY5" s="80"/>
      <c r="QMZ5" s="80"/>
      <c r="QNA5" s="80"/>
      <c r="QNB5" s="80"/>
      <c r="QNC5" s="80"/>
      <c r="QND5" s="80"/>
      <c r="QNE5" s="80"/>
      <c r="QNF5" s="80"/>
      <c r="QNG5" s="80"/>
      <c r="QNH5" s="80"/>
      <c r="QNI5" s="80"/>
      <c r="QNJ5" s="80"/>
      <c r="QNK5" s="80"/>
      <c r="QNL5" s="80"/>
      <c r="QNM5" s="80"/>
      <c r="QNN5" s="80"/>
      <c r="QNO5" s="80"/>
      <c r="QNP5" s="80"/>
      <c r="QNQ5" s="80"/>
      <c r="QNR5" s="80"/>
      <c r="QNS5" s="80"/>
      <c r="QNT5" s="80"/>
      <c r="QNU5" s="80"/>
      <c r="QNV5" s="80"/>
      <c r="QNW5" s="80"/>
      <c r="QNX5" s="80"/>
      <c r="QNY5" s="80"/>
      <c r="QNZ5" s="80"/>
      <c r="QOA5" s="80"/>
      <c r="QOB5" s="80"/>
      <c r="QOC5" s="80"/>
      <c r="QOD5" s="80"/>
      <c r="QOE5" s="80"/>
      <c r="QOF5" s="80"/>
      <c r="QOG5" s="80"/>
      <c r="QOH5" s="80"/>
      <c r="QOI5" s="80"/>
      <c r="QOJ5" s="80"/>
      <c r="QOK5" s="80"/>
      <c r="QOL5" s="80"/>
      <c r="QOM5" s="80"/>
      <c r="QON5" s="80"/>
      <c r="QOO5" s="80"/>
      <c r="QOP5" s="80"/>
      <c r="QOQ5" s="80"/>
      <c r="QOR5" s="80"/>
      <c r="QOS5" s="80"/>
      <c r="QOT5" s="80"/>
      <c r="QOU5" s="80"/>
      <c r="QOV5" s="80"/>
      <c r="QOW5" s="80"/>
      <c r="QOX5" s="80"/>
      <c r="QOY5" s="80"/>
      <c r="QOZ5" s="80"/>
      <c r="QPA5" s="80"/>
      <c r="QPB5" s="80"/>
      <c r="QPC5" s="80"/>
      <c r="QPD5" s="80"/>
      <c r="QPE5" s="80"/>
      <c r="QPF5" s="80"/>
      <c r="QPG5" s="80"/>
      <c r="QPH5" s="80"/>
      <c r="QPI5" s="80"/>
      <c r="QPJ5" s="80"/>
      <c r="QPK5" s="80"/>
      <c r="QPL5" s="80"/>
      <c r="QPM5" s="80"/>
      <c r="QPN5" s="80"/>
      <c r="QPO5" s="80"/>
      <c r="QPP5" s="80"/>
      <c r="QPQ5" s="80"/>
      <c r="QPR5" s="80"/>
      <c r="QPS5" s="80"/>
      <c r="QPT5" s="80"/>
      <c r="QPU5" s="80"/>
      <c r="QPV5" s="80"/>
      <c r="QPW5" s="80"/>
      <c r="QPX5" s="80"/>
      <c r="QPY5" s="80"/>
      <c r="QPZ5" s="80"/>
      <c r="QQA5" s="80"/>
      <c r="QQB5" s="80"/>
      <c r="QQC5" s="80"/>
      <c r="QQD5" s="80"/>
      <c r="QQE5" s="80"/>
      <c r="QQF5" s="80"/>
      <c r="QQG5" s="80"/>
      <c r="QQH5" s="80"/>
      <c r="QQI5" s="80"/>
      <c r="QQJ5" s="80"/>
      <c r="QQK5" s="80"/>
      <c r="QQL5" s="80"/>
      <c r="QQM5" s="80"/>
      <c r="QQN5" s="80"/>
      <c r="QQO5" s="80"/>
      <c r="QQP5" s="80"/>
      <c r="QQQ5" s="80"/>
      <c r="QQR5" s="80"/>
      <c r="QQS5" s="80"/>
      <c r="QQT5" s="80"/>
      <c r="QQU5" s="80"/>
      <c r="QQV5" s="80"/>
      <c r="QQW5" s="80"/>
      <c r="QQX5" s="80"/>
      <c r="QQY5" s="80"/>
      <c r="QQZ5" s="80"/>
      <c r="QRA5" s="80"/>
      <c r="QRB5" s="80"/>
      <c r="QRC5" s="80"/>
      <c r="QRD5" s="80"/>
      <c r="QRE5" s="80"/>
      <c r="QRF5" s="80"/>
      <c r="QRG5" s="80"/>
      <c r="QRH5" s="80"/>
      <c r="QRI5" s="80"/>
      <c r="QRJ5" s="80"/>
      <c r="QRK5" s="80"/>
      <c r="QRL5" s="80"/>
      <c r="QRM5" s="80"/>
      <c r="QRN5" s="80"/>
      <c r="QRO5" s="80"/>
      <c r="QRP5" s="80"/>
      <c r="QRQ5" s="80"/>
      <c r="QRR5" s="80"/>
      <c r="QRS5" s="80"/>
      <c r="QRT5" s="80"/>
      <c r="QRU5" s="80"/>
      <c r="QRV5" s="80"/>
      <c r="QRW5" s="80"/>
      <c r="QRX5" s="80"/>
      <c r="QRY5" s="80"/>
      <c r="QRZ5" s="80"/>
      <c r="QSA5" s="80"/>
      <c r="QSB5" s="80"/>
      <c r="QSC5" s="80"/>
      <c r="QSD5" s="80"/>
      <c r="QSE5" s="80"/>
      <c r="QSF5" s="80"/>
      <c r="QSG5" s="80"/>
      <c r="QSH5" s="80"/>
      <c r="QSI5" s="80"/>
      <c r="QSJ5" s="80"/>
      <c r="QSK5" s="80"/>
      <c r="QSL5" s="80"/>
      <c r="QSM5" s="80"/>
      <c r="QSN5" s="80"/>
      <c r="QSO5" s="80"/>
      <c r="QSP5" s="80"/>
      <c r="QSQ5" s="80"/>
      <c r="QSR5" s="80"/>
      <c r="QSS5" s="80"/>
      <c r="QST5" s="80"/>
      <c r="QSU5" s="80"/>
      <c r="QSV5" s="80"/>
      <c r="QSW5" s="80"/>
      <c r="QSX5" s="80"/>
      <c r="QSY5" s="80"/>
      <c r="QSZ5" s="80"/>
      <c r="QTA5" s="80"/>
      <c r="QTB5" s="80"/>
      <c r="QTC5" s="80"/>
      <c r="QTD5" s="80"/>
      <c r="QTE5" s="80"/>
      <c r="QTF5" s="80"/>
      <c r="QTG5" s="80"/>
      <c r="QTH5" s="80"/>
      <c r="QTI5" s="80"/>
      <c r="QTJ5" s="80"/>
      <c r="QTK5" s="80"/>
      <c r="QTL5" s="80"/>
      <c r="QTM5" s="80"/>
      <c r="QTN5" s="80"/>
      <c r="QTO5" s="80"/>
      <c r="QTP5" s="80"/>
      <c r="QTQ5" s="80"/>
      <c r="QTR5" s="80"/>
      <c r="QTS5" s="80"/>
      <c r="QTT5" s="80"/>
      <c r="QTU5" s="80"/>
      <c r="QTV5" s="80"/>
      <c r="QTW5" s="80"/>
      <c r="QTX5" s="80"/>
      <c r="QTY5" s="80"/>
      <c r="QTZ5" s="80"/>
      <c r="QUA5" s="80"/>
      <c r="QUB5" s="80"/>
      <c r="QUC5" s="80"/>
      <c r="QUD5" s="80"/>
      <c r="QUE5" s="80"/>
      <c r="QUF5" s="80"/>
      <c r="QUG5" s="80"/>
      <c r="QUH5" s="80"/>
      <c r="QUI5" s="80"/>
      <c r="QUJ5" s="80"/>
      <c r="QUK5" s="80"/>
      <c r="QUL5" s="80"/>
      <c r="QUM5" s="80"/>
      <c r="QUN5" s="80"/>
      <c r="QUO5" s="80"/>
      <c r="QUP5" s="80"/>
      <c r="QUQ5" s="80"/>
      <c r="QUR5" s="80"/>
      <c r="QUS5" s="80"/>
      <c r="QUT5" s="80"/>
      <c r="QUU5" s="80"/>
      <c r="QUV5" s="80"/>
      <c r="QUW5" s="80"/>
      <c r="QUX5" s="80"/>
      <c r="QUY5" s="80"/>
      <c r="QUZ5" s="80"/>
      <c r="QVA5" s="80"/>
      <c r="QVB5" s="80"/>
      <c r="QVC5" s="80"/>
      <c r="QVD5" s="80"/>
      <c r="QVE5" s="80"/>
      <c r="QVF5" s="80"/>
      <c r="QVG5" s="80"/>
      <c r="QVH5" s="80"/>
      <c r="QVI5" s="80"/>
      <c r="QVJ5" s="80"/>
      <c r="QVK5" s="80"/>
      <c r="QVL5" s="80"/>
      <c r="QVM5" s="80"/>
      <c r="QVN5" s="80"/>
      <c r="QVO5" s="80"/>
      <c r="QVP5" s="80"/>
      <c r="QVQ5" s="80"/>
      <c r="QVR5" s="80"/>
      <c r="QVS5" s="80"/>
      <c r="QVT5" s="80"/>
      <c r="QVU5" s="80"/>
      <c r="QVV5" s="80"/>
      <c r="QVW5" s="80"/>
      <c r="QVX5" s="80"/>
      <c r="QVY5" s="80"/>
      <c r="QVZ5" s="80"/>
      <c r="QWA5" s="80"/>
      <c r="QWB5" s="80"/>
      <c r="QWC5" s="80"/>
      <c r="QWD5" s="80"/>
      <c r="QWE5" s="80"/>
      <c r="QWF5" s="80"/>
      <c r="QWG5" s="80"/>
      <c r="QWH5" s="80"/>
      <c r="QWI5" s="80"/>
      <c r="QWJ5" s="80"/>
      <c r="QWK5" s="80"/>
      <c r="QWL5" s="80"/>
      <c r="QWM5" s="80"/>
      <c r="QWN5" s="80"/>
      <c r="QWO5" s="80"/>
      <c r="QWP5" s="80"/>
      <c r="QWQ5" s="80"/>
      <c r="QWR5" s="80"/>
      <c r="QWS5" s="80"/>
      <c r="QWT5" s="80"/>
      <c r="QWU5" s="80"/>
      <c r="QWV5" s="80"/>
      <c r="QWW5" s="80"/>
      <c r="QWX5" s="80"/>
      <c r="QWY5" s="80"/>
      <c r="QWZ5" s="80"/>
      <c r="QXA5" s="80"/>
      <c r="QXB5" s="80"/>
      <c r="QXC5" s="80"/>
      <c r="QXD5" s="80"/>
      <c r="QXE5" s="80"/>
      <c r="QXF5" s="80"/>
      <c r="QXG5" s="80"/>
      <c r="QXH5" s="80"/>
      <c r="QXI5" s="80"/>
      <c r="QXJ5" s="80"/>
      <c r="QXK5" s="80"/>
      <c r="QXL5" s="80"/>
      <c r="QXM5" s="80"/>
      <c r="QXN5" s="80"/>
      <c r="QXO5" s="80"/>
      <c r="QXP5" s="80"/>
      <c r="QXQ5" s="80"/>
      <c r="QXR5" s="80"/>
      <c r="QXS5" s="80"/>
      <c r="QXT5" s="80"/>
      <c r="QXU5" s="80"/>
      <c r="QXV5" s="80"/>
      <c r="QXW5" s="80"/>
      <c r="QXX5" s="80"/>
      <c r="QXY5" s="80"/>
      <c r="QXZ5" s="80"/>
      <c r="QYA5" s="80"/>
      <c r="QYB5" s="80"/>
      <c r="QYC5" s="80"/>
      <c r="QYD5" s="80"/>
      <c r="QYE5" s="80"/>
      <c r="QYF5" s="80"/>
      <c r="QYG5" s="80"/>
      <c r="QYH5" s="80"/>
      <c r="QYI5" s="80"/>
      <c r="QYJ5" s="80"/>
      <c r="QYK5" s="80"/>
      <c r="QYL5" s="80"/>
      <c r="QYM5" s="80"/>
      <c r="QYN5" s="80"/>
      <c r="QYO5" s="80"/>
      <c r="QYP5" s="80"/>
      <c r="QYQ5" s="80"/>
      <c r="QYR5" s="80"/>
      <c r="QYS5" s="80"/>
      <c r="QYT5" s="80"/>
      <c r="QYU5" s="80"/>
      <c r="QYV5" s="80"/>
      <c r="QYW5" s="80"/>
      <c r="QYX5" s="80"/>
      <c r="QYY5" s="80"/>
      <c r="QYZ5" s="80"/>
      <c r="QZA5" s="80"/>
      <c r="QZB5" s="80"/>
      <c r="QZC5" s="80"/>
      <c r="QZD5" s="80"/>
      <c r="QZE5" s="80"/>
      <c r="QZF5" s="80"/>
      <c r="QZG5" s="80"/>
      <c r="QZH5" s="80"/>
      <c r="QZI5" s="80"/>
      <c r="QZJ5" s="80"/>
      <c r="QZK5" s="80"/>
      <c r="QZL5" s="80"/>
      <c r="QZM5" s="80"/>
      <c r="QZN5" s="80"/>
      <c r="QZO5" s="80"/>
      <c r="QZP5" s="80"/>
      <c r="QZQ5" s="80"/>
      <c r="QZR5" s="80"/>
      <c r="QZS5" s="80"/>
      <c r="QZT5" s="80"/>
      <c r="QZU5" s="80"/>
      <c r="QZV5" s="80"/>
      <c r="QZW5" s="80"/>
      <c r="QZX5" s="80"/>
      <c r="QZY5" s="80"/>
      <c r="QZZ5" s="80"/>
      <c r="RAA5" s="80"/>
      <c r="RAB5" s="80"/>
      <c r="RAC5" s="80"/>
      <c r="RAD5" s="80"/>
      <c r="RAE5" s="80"/>
      <c r="RAF5" s="80"/>
      <c r="RAG5" s="80"/>
      <c r="RAH5" s="80"/>
      <c r="RAI5" s="80"/>
      <c r="RAJ5" s="80"/>
      <c r="RAK5" s="80"/>
      <c r="RAL5" s="80"/>
      <c r="RAM5" s="80"/>
      <c r="RAN5" s="80"/>
      <c r="RAO5" s="80"/>
      <c r="RAP5" s="80"/>
      <c r="RAQ5" s="80"/>
      <c r="RAR5" s="80"/>
      <c r="RAS5" s="80"/>
      <c r="RAT5" s="80"/>
      <c r="RAU5" s="80"/>
      <c r="RAV5" s="80"/>
      <c r="RAW5" s="80"/>
      <c r="RAX5" s="80"/>
      <c r="RAY5" s="80"/>
      <c r="RAZ5" s="80"/>
      <c r="RBA5" s="80"/>
      <c r="RBB5" s="80"/>
      <c r="RBC5" s="80"/>
      <c r="RBD5" s="80"/>
      <c r="RBE5" s="80"/>
      <c r="RBF5" s="80"/>
      <c r="RBG5" s="80"/>
      <c r="RBH5" s="80"/>
      <c r="RBI5" s="80"/>
      <c r="RBJ5" s="80"/>
      <c r="RBK5" s="80"/>
      <c r="RBL5" s="80"/>
      <c r="RBM5" s="80"/>
      <c r="RBN5" s="80"/>
      <c r="RBO5" s="80"/>
      <c r="RBP5" s="80"/>
      <c r="RBQ5" s="80"/>
      <c r="RBR5" s="80"/>
      <c r="RBS5" s="80"/>
      <c r="RBT5" s="80"/>
      <c r="RBU5" s="80"/>
      <c r="RBV5" s="80"/>
      <c r="RBW5" s="80"/>
      <c r="RBX5" s="80"/>
      <c r="RBY5" s="80"/>
      <c r="RBZ5" s="80"/>
      <c r="RCA5" s="80"/>
      <c r="RCB5" s="80"/>
      <c r="RCC5" s="80"/>
      <c r="RCD5" s="80"/>
      <c r="RCE5" s="80"/>
      <c r="RCF5" s="80"/>
      <c r="RCG5" s="80"/>
      <c r="RCH5" s="80"/>
      <c r="RCI5" s="80"/>
      <c r="RCJ5" s="80"/>
      <c r="RCK5" s="80"/>
      <c r="RCL5" s="80"/>
      <c r="RCM5" s="80"/>
      <c r="RCN5" s="80"/>
      <c r="RCO5" s="80"/>
      <c r="RCP5" s="80"/>
      <c r="RCQ5" s="80"/>
      <c r="RCR5" s="80"/>
      <c r="RCS5" s="80"/>
      <c r="RCT5" s="80"/>
      <c r="RCU5" s="80"/>
      <c r="RCV5" s="80"/>
      <c r="RCW5" s="80"/>
      <c r="RCX5" s="80"/>
      <c r="RCY5" s="80"/>
      <c r="RCZ5" s="80"/>
      <c r="RDA5" s="80"/>
      <c r="RDB5" s="80"/>
      <c r="RDC5" s="80"/>
      <c r="RDD5" s="80"/>
      <c r="RDE5" s="80"/>
      <c r="RDF5" s="80"/>
      <c r="RDG5" s="80"/>
      <c r="RDH5" s="80"/>
      <c r="RDI5" s="80"/>
      <c r="RDJ5" s="80"/>
      <c r="RDK5" s="80"/>
      <c r="RDL5" s="80"/>
      <c r="RDM5" s="80"/>
      <c r="RDN5" s="80"/>
      <c r="RDO5" s="80"/>
      <c r="RDP5" s="80"/>
      <c r="RDQ5" s="80"/>
      <c r="RDR5" s="80"/>
      <c r="RDS5" s="80"/>
      <c r="RDT5" s="80"/>
      <c r="RDU5" s="80"/>
      <c r="RDV5" s="80"/>
      <c r="RDW5" s="80"/>
      <c r="RDX5" s="80"/>
      <c r="RDY5" s="80"/>
      <c r="RDZ5" s="80"/>
      <c r="REA5" s="80"/>
      <c r="REB5" s="80"/>
      <c r="REC5" s="80"/>
      <c r="RED5" s="80"/>
      <c r="REE5" s="80"/>
      <c r="REF5" s="80"/>
      <c r="REG5" s="80"/>
      <c r="REH5" s="80"/>
      <c r="REI5" s="80"/>
      <c r="REJ5" s="80"/>
      <c r="REK5" s="80"/>
      <c r="REL5" s="80"/>
      <c r="REM5" s="80"/>
      <c r="REN5" s="80"/>
      <c r="REO5" s="80"/>
      <c r="REP5" s="80"/>
      <c r="REQ5" s="80"/>
      <c r="RER5" s="80"/>
      <c r="RES5" s="80"/>
      <c r="RET5" s="80"/>
      <c r="REU5" s="80"/>
      <c r="REV5" s="80"/>
      <c r="REW5" s="80"/>
      <c r="REX5" s="80"/>
      <c r="REY5" s="80"/>
      <c r="REZ5" s="80"/>
      <c r="RFA5" s="80"/>
      <c r="RFB5" s="80"/>
      <c r="RFC5" s="80"/>
      <c r="RFD5" s="80"/>
      <c r="RFE5" s="80"/>
      <c r="RFF5" s="80"/>
      <c r="RFG5" s="80"/>
      <c r="RFH5" s="80"/>
      <c r="RFI5" s="80"/>
      <c r="RFJ5" s="80"/>
      <c r="RFK5" s="80"/>
      <c r="RFL5" s="80"/>
      <c r="RFM5" s="80"/>
      <c r="RFN5" s="80"/>
      <c r="RFO5" s="80"/>
      <c r="RFP5" s="80"/>
      <c r="RFQ5" s="80"/>
      <c r="RFR5" s="80"/>
      <c r="RFS5" s="80"/>
      <c r="RFT5" s="80"/>
      <c r="RFU5" s="80"/>
      <c r="RFV5" s="80"/>
      <c r="RFW5" s="80"/>
      <c r="RFX5" s="80"/>
      <c r="RFY5" s="80"/>
      <c r="RFZ5" s="80"/>
      <c r="RGA5" s="80"/>
      <c r="RGB5" s="80"/>
      <c r="RGC5" s="80"/>
      <c r="RGD5" s="80"/>
      <c r="RGE5" s="80"/>
      <c r="RGF5" s="80"/>
      <c r="RGG5" s="80"/>
      <c r="RGH5" s="80"/>
      <c r="RGI5" s="80"/>
      <c r="RGJ5" s="80"/>
      <c r="RGK5" s="80"/>
      <c r="RGL5" s="80"/>
      <c r="RGM5" s="80"/>
      <c r="RGN5" s="80"/>
      <c r="RGO5" s="80"/>
      <c r="RGP5" s="80"/>
      <c r="RGQ5" s="80"/>
      <c r="RGR5" s="80"/>
      <c r="RGS5" s="80"/>
      <c r="RGT5" s="80"/>
      <c r="RGU5" s="80"/>
      <c r="RGV5" s="80"/>
      <c r="RGW5" s="80"/>
      <c r="RGX5" s="80"/>
      <c r="RGY5" s="80"/>
      <c r="RGZ5" s="80"/>
      <c r="RHA5" s="80"/>
      <c r="RHB5" s="80"/>
      <c r="RHC5" s="80"/>
      <c r="RHD5" s="80"/>
      <c r="RHE5" s="80"/>
      <c r="RHF5" s="80"/>
      <c r="RHG5" s="80"/>
      <c r="RHH5" s="80"/>
      <c r="RHI5" s="80"/>
      <c r="RHJ5" s="80"/>
      <c r="RHK5" s="80"/>
      <c r="RHL5" s="80"/>
      <c r="RHM5" s="80"/>
      <c r="RHN5" s="80"/>
      <c r="RHO5" s="80"/>
      <c r="RHP5" s="80"/>
      <c r="RHQ5" s="80"/>
      <c r="RHR5" s="80"/>
      <c r="RHS5" s="80"/>
      <c r="RHT5" s="80"/>
      <c r="RHU5" s="80"/>
      <c r="RHV5" s="80"/>
      <c r="RHW5" s="80"/>
      <c r="RHX5" s="80"/>
      <c r="RHY5" s="80"/>
      <c r="RHZ5" s="80"/>
      <c r="RIA5" s="80"/>
      <c r="RIB5" s="80"/>
      <c r="RIC5" s="80"/>
      <c r="RID5" s="80"/>
      <c r="RIE5" s="80"/>
      <c r="RIF5" s="80"/>
      <c r="RIG5" s="80"/>
      <c r="RIH5" s="80"/>
      <c r="RII5" s="80"/>
      <c r="RIJ5" s="80"/>
      <c r="RIK5" s="80"/>
      <c r="RIL5" s="80"/>
      <c r="RIM5" s="80"/>
      <c r="RIN5" s="80"/>
      <c r="RIO5" s="80"/>
      <c r="RIP5" s="80"/>
      <c r="RIQ5" s="80"/>
      <c r="RIR5" s="80"/>
      <c r="RIS5" s="80"/>
      <c r="RIT5" s="80"/>
      <c r="RIU5" s="80"/>
      <c r="RIV5" s="80"/>
      <c r="RIW5" s="80"/>
      <c r="RIX5" s="80"/>
      <c r="RIY5" s="80"/>
      <c r="RIZ5" s="80"/>
      <c r="RJA5" s="80"/>
      <c r="RJB5" s="80"/>
      <c r="RJC5" s="80"/>
      <c r="RJD5" s="80"/>
      <c r="RJE5" s="80"/>
      <c r="RJF5" s="80"/>
      <c r="RJG5" s="80"/>
      <c r="RJH5" s="80"/>
      <c r="RJI5" s="80"/>
      <c r="RJJ5" s="80"/>
      <c r="RJK5" s="80"/>
      <c r="RJL5" s="80"/>
      <c r="RJM5" s="80"/>
      <c r="RJN5" s="80"/>
      <c r="RJO5" s="80"/>
      <c r="RJP5" s="80"/>
      <c r="RJQ5" s="80"/>
      <c r="RJR5" s="80"/>
      <c r="RJS5" s="80"/>
      <c r="RJT5" s="80"/>
      <c r="RJU5" s="80"/>
      <c r="RJV5" s="80"/>
      <c r="RJW5" s="80"/>
      <c r="RJX5" s="80"/>
      <c r="RJY5" s="80"/>
      <c r="RJZ5" s="80"/>
      <c r="RKA5" s="80"/>
      <c r="RKB5" s="80"/>
      <c r="RKC5" s="80"/>
      <c r="RKD5" s="80"/>
      <c r="RKE5" s="80"/>
      <c r="RKF5" s="80"/>
      <c r="RKG5" s="80"/>
      <c r="RKH5" s="80"/>
      <c r="RKI5" s="80"/>
      <c r="RKJ5" s="80"/>
      <c r="RKK5" s="80"/>
      <c r="RKL5" s="80"/>
      <c r="RKM5" s="80"/>
      <c r="RKN5" s="80"/>
      <c r="RKO5" s="80"/>
      <c r="RKP5" s="80"/>
      <c r="RKQ5" s="80"/>
      <c r="RKR5" s="80"/>
      <c r="RKS5" s="80"/>
      <c r="RKT5" s="80"/>
      <c r="RKU5" s="80"/>
      <c r="RKV5" s="80"/>
      <c r="RKW5" s="80"/>
      <c r="RKX5" s="80"/>
      <c r="RKY5" s="80"/>
      <c r="RKZ5" s="80"/>
      <c r="RLA5" s="80"/>
      <c r="RLB5" s="80"/>
      <c r="RLC5" s="80"/>
      <c r="RLD5" s="80"/>
      <c r="RLE5" s="80"/>
      <c r="RLF5" s="80"/>
      <c r="RLG5" s="80"/>
      <c r="RLH5" s="80"/>
      <c r="RLI5" s="80"/>
      <c r="RLJ5" s="80"/>
      <c r="RLK5" s="80"/>
      <c r="RLL5" s="80"/>
      <c r="RLM5" s="80"/>
      <c r="RLN5" s="80"/>
      <c r="RLO5" s="80"/>
      <c r="RLP5" s="80"/>
      <c r="RLQ5" s="80"/>
      <c r="RLR5" s="80"/>
      <c r="RLS5" s="80"/>
      <c r="RLT5" s="80"/>
      <c r="RLU5" s="80"/>
      <c r="RLV5" s="80"/>
      <c r="RLW5" s="80"/>
      <c r="RLX5" s="80"/>
      <c r="RLY5" s="80"/>
      <c r="RLZ5" s="80"/>
      <c r="RMA5" s="80"/>
      <c r="RMB5" s="80"/>
      <c r="RMC5" s="80"/>
      <c r="RMD5" s="80"/>
      <c r="RME5" s="80"/>
      <c r="RMF5" s="80"/>
      <c r="RMG5" s="80"/>
      <c r="RMH5" s="80"/>
      <c r="RMI5" s="80"/>
      <c r="RMJ5" s="80"/>
      <c r="RMK5" s="80"/>
      <c r="RML5" s="80"/>
      <c r="RMM5" s="80"/>
      <c r="RMN5" s="80"/>
      <c r="RMO5" s="80"/>
      <c r="RMP5" s="80"/>
      <c r="RMQ5" s="80"/>
      <c r="RMR5" s="80"/>
      <c r="RMS5" s="80"/>
      <c r="RMT5" s="80"/>
      <c r="RMU5" s="80"/>
      <c r="RMV5" s="80"/>
      <c r="RMW5" s="80"/>
      <c r="RMX5" s="80"/>
      <c r="RMY5" s="80"/>
      <c r="RMZ5" s="80"/>
      <c r="RNA5" s="80"/>
      <c r="RNB5" s="80"/>
      <c r="RNC5" s="80"/>
      <c r="RND5" s="80"/>
      <c r="RNE5" s="80"/>
      <c r="RNF5" s="80"/>
      <c r="RNG5" s="80"/>
      <c r="RNH5" s="80"/>
      <c r="RNI5" s="80"/>
      <c r="RNJ5" s="80"/>
      <c r="RNK5" s="80"/>
      <c r="RNL5" s="80"/>
      <c r="RNM5" s="80"/>
      <c r="RNN5" s="80"/>
      <c r="RNO5" s="80"/>
      <c r="RNP5" s="80"/>
      <c r="RNQ5" s="80"/>
      <c r="RNR5" s="80"/>
      <c r="RNS5" s="80"/>
      <c r="RNT5" s="80"/>
      <c r="RNU5" s="80"/>
      <c r="RNV5" s="80"/>
      <c r="RNW5" s="80"/>
      <c r="RNX5" s="80"/>
      <c r="RNY5" s="80"/>
      <c r="RNZ5" s="80"/>
      <c r="ROA5" s="80"/>
      <c r="ROB5" s="80"/>
      <c r="ROC5" s="80"/>
      <c r="ROD5" s="80"/>
      <c r="ROE5" s="80"/>
      <c r="ROF5" s="80"/>
      <c r="ROG5" s="80"/>
      <c r="ROH5" s="80"/>
      <c r="ROI5" s="80"/>
      <c r="ROJ5" s="80"/>
      <c r="ROK5" s="80"/>
      <c r="ROL5" s="80"/>
      <c r="ROM5" s="80"/>
      <c r="RON5" s="80"/>
      <c r="ROO5" s="80"/>
      <c r="ROP5" s="80"/>
      <c r="ROQ5" s="80"/>
      <c r="ROR5" s="80"/>
      <c r="ROS5" s="80"/>
      <c r="ROT5" s="80"/>
      <c r="ROU5" s="80"/>
      <c r="ROV5" s="80"/>
      <c r="ROW5" s="80"/>
      <c r="ROX5" s="80"/>
      <c r="ROY5" s="80"/>
      <c r="ROZ5" s="80"/>
      <c r="RPA5" s="80"/>
      <c r="RPB5" s="80"/>
      <c r="RPC5" s="80"/>
      <c r="RPD5" s="80"/>
      <c r="RPE5" s="80"/>
      <c r="RPF5" s="80"/>
      <c r="RPG5" s="80"/>
      <c r="RPH5" s="80"/>
      <c r="RPI5" s="80"/>
      <c r="RPJ5" s="80"/>
      <c r="RPK5" s="80"/>
      <c r="RPL5" s="80"/>
      <c r="RPM5" s="80"/>
      <c r="RPN5" s="80"/>
      <c r="RPO5" s="80"/>
      <c r="RPP5" s="80"/>
      <c r="RPQ5" s="80"/>
      <c r="RPR5" s="80"/>
      <c r="RPS5" s="80"/>
      <c r="RPT5" s="80"/>
      <c r="RPU5" s="80"/>
      <c r="RPV5" s="80"/>
      <c r="RPW5" s="80"/>
      <c r="RPX5" s="80"/>
      <c r="RPY5" s="80"/>
      <c r="RPZ5" s="80"/>
      <c r="RQA5" s="80"/>
      <c r="RQB5" s="80"/>
      <c r="RQC5" s="80"/>
      <c r="RQD5" s="80"/>
      <c r="RQE5" s="80"/>
      <c r="RQF5" s="80"/>
      <c r="RQG5" s="80"/>
      <c r="RQH5" s="80"/>
      <c r="RQI5" s="80"/>
      <c r="RQJ5" s="80"/>
      <c r="RQK5" s="80"/>
      <c r="RQL5" s="80"/>
      <c r="RQM5" s="80"/>
      <c r="RQN5" s="80"/>
      <c r="RQO5" s="80"/>
      <c r="RQP5" s="80"/>
      <c r="RQQ5" s="80"/>
      <c r="RQR5" s="80"/>
      <c r="RQS5" s="80"/>
      <c r="RQT5" s="80"/>
      <c r="RQU5" s="80"/>
      <c r="RQV5" s="80"/>
      <c r="RQW5" s="80"/>
      <c r="RQX5" s="80"/>
      <c r="RQY5" s="80"/>
      <c r="RQZ5" s="80"/>
      <c r="RRA5" s="80"/>
      <c r="RRB5" s="80"/>
      <c r="RRC5" s="80"/>
      <c r="RRD5" s="80"/>
      <c r="RRE5" s="80"/>
      <c r="RRF5" s="80"/>
      <c r="RRG5" s="80"/>
      <c r="RRH5" s="80"/>
      <c r="RRI5" s="80"/>
      <c r="RRJ5" s="80"/>
      <c r="RRK5" s="80"/>
      <c r="RRL5" s="80"/>
      <c r="RRM5" s="80"/>
      <c r="RRN5" s="80"/>
      <c r="RRO5" s="80"/>
      <c r="RRP5" s="80"/>
      <c r="RRQ5" s="80"/>
      <c r="RRR5" s="80"/>
      <c r="RRS5" s="80"/>
      <c r="RRT5" s="80"/>
      <c r="RRU5" s="80"/>
      <c r="RRV5" s="80"/>
      <c r="RRW5" s="80"/>
      <c r="RRX5" s="80"/>
      <c r="RRY5" s="80"/>
      <c r="RRZ5" s="80"/>
      <c r="RSA5" s="80"/>
      <c r="RSB5" s="80"/>
      <c r="RSC5" s="80"/>
      <c r="RSD5" s="80"/>
      <c r="RSE5" s="80"/>
      <c r="RSF5" s="80"/>
      <c r="RSG5" s="80"/>
      <c r="RSH5" s="80"/>
      <c r="RSI5" s="80"/>
      <c r="RSJ5" s="80"/>
      <c r="RSK5" s="80"/>
      <c r="RSL5" s="80"/>
      <c r="RSM5" s="80"/>
      <c r="RSN5" s="80"/>
      <c r="RSO5" s="80"/>
      <c r="RSP5" s="80"/>
      <c r="RSQ5" s="80"/>
      <c r="RSR5" s="80"/>
      <c r="RSS5" s="80"/>
      <c r="RST5" s="80"/>
      <c r="RSU5" s="80"/>
      <c r="RSV5" s="80"/>
      <c r="RSW5" s="80"/>
      <c r="RSX5" s="80"/>
      <c r="RSY5" s="80"/>
      <c r="RSZ5" s="80"/>
      <c r="RTA5" s="80"/>
      <c r="RTB5" s="80"/>
      <c r="RTC5" s="80"/>
      <c r="RTD5" s="80"/>
      <c r="RTE5" s="80"/>
      <c r="RTF5" s="80"/>
      <c r="RTG5" s="80"/>
      <c r="RTH5" s="80"/>
      <c r="RTI5" s="80"/>
      <c r="RTJ5" s="80"/>
      <c r="RTK5" s="80"/>
      <c r="RTL5" s="80"/>
      <c r="RTM5" s="80"/>
      <c r="RTN5" s="80"/>
      <c r="RTO5" s="80"/>
      <c r="RTP5" s="80"/>
      <c r="RTQ5" s="80"/>
      <c r="RTR5" s="80"/>
      <c r="RTS5" s="80"/>
      <c r="RTT5" s="80"/>
      <c r="RTU5" s="80"/>
      <c r="RTV5" s="80"/>
      <c r="RTW5" s="80"/>
      <c r="RTX5" s="80"/>
      <c r="RTY5" s="80"/>
      <c r="RTZ5" s="80"/>
      <c r="RUA5" s="80"/>
      <c r="RUB5" s="80"/>
      <c r="RUC5" s="80"/>
      <c r="RUD5" s="80"/>
      <c r="RUE5" s="80"/>
      <c r="RUF5" s="80"/>
      <c r="RUG5" s="80"/>
      <c r="RUH5" s="80"/>
      <c r="RUI5" s="80"/>
      <c r="RUJ5" s="80"/>
      <c r="RUK5" s="80"/>
      <c r="RUL5" s="80"/>
      <c r="RUM5" s="80"/>
      <c r="RUN5" s="80"/>
      <c r="RUO5" s="80"/>
      <c r="RUP5" s="80"/>
      <c r="RUQ5" s="80"/>
      <c r="RUR5" s="80"/>
      <c r="RUS5" s="80"/>
      <c r="RUT5" s="80"/>
      <c r="RUU5" s="80"/>
      <c r="RUV5" s="80"/>
      <c r="RUW5" s="80"/>
      <c r="RUX5" s="80"/>
      <c r="RUY5" s="80"/>
      <c r="RUZ5" s="80"/>
      <c r="RVA5" s="80"/>
      <c r="RVB5" s="80"/>
      <c r="RVC5" s="80"/>
      <c r="RVD5" s="80"/>
      <c r="RVE5" s="80"/>
      <c r="RVF5" s="80"/>
      <c r="RVG5" s="80"/>
      <c r="RVH5" s="80"/>
      <c r="RVI5" s="80"/>
      <c r="RVJ5" s="80"/>
      <c r="RVK5" s="80"/>
      <c r="RVL5" s="80"/>
      <c r="RVM5" s="80"/>
      <c r="RVN5" s="80"/>
      <c r="RVO5" s="80"/>
      <c r="RVP5" s="80"/>
      <c r="RVQ5" s="80"/>
      <c r="RVR5" s="80"/>
      <c r="RVS5" s="80"/>
      <c r="RVT5" s="80"/>
      <c r="RVU5" s="80"/>
      <c r="RVV5" s="80"/>
      <c r="RVW5" s="80"/>
      <c r="RVX5" s="80"/>
      <c r="RVY5" s="80"/>
      <c r="RVZ5" s="80"/>
      <c r="RWA5" s="80"/>
      <c r="RWB5" s="80"/>
      <c r="RWC5" s="80"/>
      <c r="RWD5" s="80"/>
      <c r="RWE5" s="80"/>
      <c r="RWF5" s="80"/>
      <c r="RWG5" s="80"/>
      <c r="RWH5" s="80"/>
      <c r="RWI5" s="80"/>
      <c r="RWJ5" s="80"/>
      <c r="RWK5" s="80"/>
      <c r="RWL5" s="80"/>
      <c r="RWM5" s="80"/>
      <c r="RWN5" s="80"/>
      <c r="RWO5" s="80"/>
      <c r="RWP5" s="80"/>
      <c r="RWQ5" s="80"/>
      <c r="RWR5" s="80"/>
      <c r="RWS5" s="80"/>
      <c r="RWT5" s="80"/>
      <c r="RWU5" s="80"/>
      <c r="RWV5" s="80"/>
      <c r="RWW5" s="80"/>
      <c r="RWX5" s="80"/>
      <c r="RWY5" s="80"/>
      <c r="RWZ5" s="80"/>
      <c r="RXA5" s="80"/>
      <c r="RXB5" s="80"/>
      <c r="RXC5" s="80"/>
      <c r="RXD5" s="80"/>
      <c r="RXE5" s="80"/>
      <c r="RXF5" s="80"/>
      <c r="RXG5" s="80"/>
      <c r="RXH5" s="80"/>
      <c r="RXI5" s="80"/>
      <c r="RXJ5" s="80"/>
      <c r="RXK5" s="80"/>
      <c r="RXL5" s="80"/>
      <c r="RXM5" s="80"/>
      <c r="RXN5" s="80"/>
      <c r="RXO5" s="80"/>
      <c r="RXP5" s="80"/>
      <c r="RXQ5" s="80"/>
      <c r="RXR5" s="80"/>
      <c r="RXS5" s="80"/>
      <c r="RXT5" s="80"/>
      <c r="RXU5" s="80"/>
      <c r="RXV5" s="80"/>
      <c r="RXW5" s="80"/>
      <c r="RXX5" s="80"/>
      <c r="RXY5" s="80"/>
      <c r="RXZ5" s="80"/>
      <c r="RYA5" s="80"/>
      <c r="RYB5" s="80"/>
      <c r="RYC5" s="80"/>
      <c r="RYD5" s="80"/>
      <c r="RYE5" s="80"/>
      <c r="RYF5" s="80"/>
      <c r="RYG5" s="80"/>
      <c r="RYH5" s="80"/>
      <c r="RYI5" s="80"/>
      <c r="RYJ5" s="80"/>
      <c r="RYK5" s="80"/>
      <c r="RYL5" s="80"/>
      <c r="RYM5" s="80"/>
      <c r="RYN5" s="80"/>
      <c r="RYO5" s="80"/>
      <c r="RYP5" s="80"/>
      <c r="RYQ5" s="80"/>
      <c r="RYR5" s="80"/>
      <c r="RYS5" s="80"/>
      <c r="RYT5" s="80"/>
      <c r="RYU5" s="80"/>
      <c r="RYV5" s="80"/>
      <c r="RYW5" s="80"/>
      <c r="RYX5" s="80"/>
      <c r="RYY5" s="80"/>
      <c r="RYZ5" s="80"/>
      <c r="RZA5" s="80"/>
      <c r="RZB5" s="80"/>
      <c r="RZC5" s="80"/>
      <c r="RZD5" s="80"/>
      <c r="RZE5" s="80"/>
      <c r="RZF5" s="80"/>
      <c r="RZG5" s="80"/>
      <c r="RZH5" s="80"/>
      <c r="RZI5" s="80"/>
      <c r="RZJ5" s="80"/>
      <c r="RZK5" s="80"/>
      <c r="RZL5" s="80"/>
      <c r="RZM5" s="80"/>
      <c r="RZN5" s="80"/>
      <c r="RZO5" s="80"/>
      <c r="RZP5" s="80"/>
      <c r="RZQ5" s="80"/>
      <c r="RZR5" s="80"/>
      <c r="RZS5" s="80"/>
      <c r="RZT5" s="80"/>
      <c r="RZU5" s="80"/>
      <c r="RZV5" s="80"/>
      <c r="RZW5" s="80"/>
      <c r="RZX5" s="80"/>
      <c r="RZY5" s="80"/>
      <c r="RZZ5" s="80"/>
      <c r="SAA5" s="80"/>
      <c r="SAB5" s="80"/>
      <c r="SAC5" s="80"/>
      <c r="SAD5" s="80"/>
      <c r="SAE5" s="80"/>
      <c r="SAF5" s="80"/>
      <c r="SAG5" s="80"/>
      <c r="SAH5" s="80"/>
      <c r="SAI5" s="80"/>
      <c r="SAJ5" s="80"/>
      <c r="SAK5" s="80"/>
      <c r="SAL5" s="80"/>
      <c r="SAM5" s="80"/>
      <c r="SAN5" s="80"/>
      <c r="SAO5" s="80"/>
      <c r="SAP5" s="80"/>
      <c r="SAQ5" s="80"/>
      <c r="SAR5" s="80"/>
      <c r="SAS5" s="80"/>
      <c r="SAT5" s="80"/>
      <c r="SAU5" s="80"/>
      <c r="SAV5" s="80"/>
      <c r="SAW5" s="80"/>
      <c r="SAX5" s="80"/>
      <c r="SAY5" s="80"/>
      <c r="SAZ5" s="80"/>
      <c r="SBA5" s="80"/>
      <c r="SBB5" s="80"/>
      <c r="SBC5" s="80"/>
      <c r="SBD5" s="80"/>
      <c r="SBE5" s="80"/>
      <c r="SBF5" s="80"/>
      <c r="SBG5" s="80"/>
      <c r="SBH5" s="80"/>
      <c r="SBI5" s="80"/>
      <c r="SBJ5" s="80"/>
      <c r="SBK5" s="80"/>
      <c r="SBL5" s="80"/>
      <c r="SBM5" s="80"/>
      <c r="SBN5" s="80"/>
      <c r="SBO5" s="80"/>
      <c r="SBP5" s="80"/>
      <c r="SBQ5" s="80"/>
      <c r="SBR5" s="80"/>
      <c r="SBS5" s="80"/>
      <c r="SBT5" s="80"/>
      <c r="SBU5" s="80"/>
      <c r="SBV5" s="80"/>
      <c r="SBW5" s="80"/>
      <c r="SBX5" s="80"/>
      <c r="SBY5" s="80"/>
      <c r="SBZ5" s="80"/>
      <c r="SCA5" s="80"/>
      <c r="SCB5" s="80"/>
      <c r="SCC5" s="80"/>
      <c r="SCD5" s="80"/>
      <c r="SCE5" s="80"/>
      <c r="SCF5" s="80"/>
      <c r="SCG5" s="80"/>
      <c r="SCH5" s="80"/>
      <c r="SCI5" s="80"/>
      <c r="SCJ5" s="80"/>
      <c r="SCK5" s="80"/>
      <c r="SCL5" s="80"/>
      <c r="SCM5" s="80"/>
      <c r="SCN5" s="80"/>
      <c r="SCO5" s="80"/>
      <c r="SCP5" s="80"/>
      <c r="SCQ5" s="80"/>
      <c r="SCR5" s="80"/>
      <c r="SCS5" s="80"/>
      <c r="SCT5" s="80"/>
      <c r="SCU5" s="80"/>
      <c r="SCV5" s="80"/>
      <c r="SCW5" s="80"/>
      <c r="SCX5" s="80"/>
      <c r="SCY5" s="80"/>
      <c r="SCZ5" s="80"/>
      <c r="SDA5" s="80"/>
      <c r="SDB5" s="80"/>
      <c r="SDC5" s="80"/>
      <c r="SDD5" s="80"/>
      <c r="SDE5" s="80"/>
      <c r="SDF5" s="80"/>
      <c r="SDG5" s="80"/>
      <c r="SDH5" s="80"/>
      <c r="SDI5" s="80"/>
      <c r="SDJ5" s="80"/>
      <c r="SDK5" s="80"/>
      <c r="SDL5" s="80"/>
      <c r="SDM5" s="80"/>
      <c r="SDN5" s="80"/>
      <c r="SDO5" s="80"/>
      <c r="SDP5" s="80"/>
      <c r="SDQ5" s="80"/>
      <c r="SDR5" s="80"/>
      <c r="SDS5" s="80"/>
      <c r="SDT5" s="80"/>
      <c r="SDU5" s="80"/>
      <c r="SDV5" s="80"/>
      <c r="SDW5" s="80"/>
      <c r="SDX5" s="80"/>
      <c r="SDY5" s="80"/>
      <c r="SDZ5" s="80"/>
      <c r="SEA5" s="80"/>
      <c r="SEB5" s="80"/>
      <c r="SEC5" s="80"/>
      <c r="SED5" s="80"/>
      <c r="SEE5" s="80"/>
      <c r="SEF5" s="80"/>
      <c r="SEG5" s="80"/>
      <c r="SEH5" s="80"/>
      <c r="SEI5" s="80"/>
      <c r="SEJ5" s="80"/>
      <c r="SEK5" s="80"/>
      <c r="SEL5" s="80"/>
      <c r="SEM5" s="80"/>
      <c r="SEN5" s="80"/>
      <c r="SEO5" s="80"/>
      <c r="SEP5" s="80"/>
      <c r="SEQ5" s="80"/>
      <c r="SER5" s="80"/>
      <c r="SES5" s="80"/>
      <c r="SET5" s="80"/>
      <c r="SEU5" s="80"/>
      <c r="SEV5" s="80"/>
      <c r="SEW5" s="80"/>
      <c r="SEX5" s="80"/>
      <c r="SEY5" s="80"/>
      <c r="SEZ5" s="80"/>
      <c r="SFA5" s="80"/>
      <c r="SFB5" s="80"/>
      <c r="SFC5" s="80"/>
      <c r="SFD5" s="80"/>
      <c r="SFE5" s="80"/>
      <c r="SFF5" s="80"/>
      <c r="SFG5" s="80"/>
      <c r="SFH5" s="80"/>
      <c r="SFI5" s="80"/>
      <c r="SFJ5" s="80"/>
      <c r="SFK5" s="80"/>
      <c r="SFL5" s="80"/>
      <c r="SFM5" s="80"/>
      <c r="SFN5" s="80"/>
      <c r="SFO5" s="80"/>
      <c r="SFP5" s="80"/>
      <c r="SFQ5" s="80"/>
      <c r="SFR5" s="80"/>
      <c r="SFS5" s="80"/>
      <c r="SFT5" s="80"/>
      <c r="SFU5" s="80"/>
      <c r="SFV5" s="80"/>
      <c r="SFW5" s="80"/>
      <c r="SFX5" s="80"/>
      <c r="SFY5" s="80"/>
      <c r="SFZ5" s="80"/>
      <c r="SGA5" s="80"/>
      <c r="SGB5" s="80"/>
      <c r="SGC5" s="80"/>
      <c r="SGD5" s="80"/>
      <c r="SGE5" s="80"/>
      <c r="SGF5" s="80"/>
      <c r="SGG5" s="80"/>
      <c r="SGH5" s="80"/>
      <c r="SGI5" s="80"/>
      <c r="SGJ5" s="80"/>
      <c r="SGK5" s="80"/>
      <c r="SGL5" s="80"/>
      <c r="SGM5" s="80"/>
      <c r="SGN5" s="80"/>
      <c r="SGO5" s="80"/>
      <c r="SGP5" s="80"/>
      <c r="SGQ5" s="80"/>
      <c r="SGR5" s="80"/>
      <c r="SGS5" s="80"/>
      <c r="SGT5" s="80"/>
      <c r="SGU5" s="80"/>
      <c r="SGV5" s="80"/>
      <c r="SGW5" s="80"/>
      <c r="SGX5" s="80"/>
      <c r="SGY5" s="80"/>
      <c r="SGZ5" s="80"/>
      <c r="SHA5" s="80"/>
      <c r="SHB5" s="80"/>
      <c r="SHC5" s="80"/>
      <c r="SHD5" s="80"/>
      <c r="SHE5" s="80"/>
      <c r="SHF5" s="80"/>
      <c r="SHG5" s="80"/>
      <c r="SHH5" s="80"/>
      <c r="SHI5" s="80"/>
      <c r="SHJ5" s="80"/>
      <c r="SHK5" s="80"/>
      <c r="SHL5" s="80"/>
      <c r="SHM5" s="80"/>
      <c r="SHN5" s="80"/>
      <c r="SHO5" s="80"/>
      <c r="SHP5" s="80"/>
      <c r="SHQ5" s="80"/>
      <c r="SHR5" s="80"/>
      <c r="SHS5" s="80"/>
      <c r="SHT5" s="80"/>
      <c r="SHU5" s="80"/>
      <c r="SHV5" s="80"/>
      <c r="SHW5" s="80"/>
      <c r="SHX5" s="80"/>
      <c r="SHY5" s="80"/>
      <c r="SHZ5" s="80"/>
      <c r="SIA5" s="80"/>
      <c r="SIB5" s="80"/>
      <c r="SIC5" s="80"/>
      <c r="SID5" s="80"/>
      <c r="SIE5" s="80"/>
      <c r="SIF5" s="80"/>
      <c r="SIG5" s="80"/>
      <c r="SIH5" s="80"/>
      <c r="SII5" s="80"/>
      <c r="SIJ5" s="80"/>
      <c r="SIK5" s="80"/>
      <c r="SIL5" s="80"/>
      <c r="SIM5" s="80"/>
      <c r="SIN5" s="80"/>
      <c r="SIO5" s="80"/>
      <c r="SIP5" s="80"/>
      <c r="SIQ5" s="80"/>
      <c r="SIR5" s="80"/>
      <c r="SIS5" s="80"/>
      <c r="SIT5" s="80"/>
      <c r="SIU5" s="80"/>
      <c r="SIV5" s="80"/>
      <c r="SIW5" s="80"/>
      <c r="SIX5" s="80"/>
      <c r="SIY5" s="80"/>
      <c r="SIZ5" s="80"/>
      <c r="SJA5" s="80"/>
      <c r="SJB5" s="80"/>
      <c r="SJC5" s="80"/>
      <c r="SJD5" s="80"/>
      <c r="SJE5" s="80"/>
      <c r="SJF5" s="80"/>
      <c r="SJG5" s="80"/>
      <c r="SJH5" s="80"/>
      <c r="SJI5" s="80"/>
      <c r="SJJ5" s="80"/>
      <c r="SJK5" s="80"/>
      <c r="SJL5" s="80"/>
      <c r="SJM5" s="80"/>
      <c r="SJN5" s="80"/>
      <c r="SJO5" s="80"/>
      <c r="SJP5" s="80"/>
      <c r="SJQ5" s="80"/>
      <c r="SJR5" s="80"/>
      <c r="SJS5" s="80"/>
      <c r="SJT5" s="80"/>
      <c r="SJU5" s="80"/>
      <c r="SJV5" s="80"/>
      <c r="SJW5" s="80"/>
      <c r="SJX5" s="80"/>
      <c r="SJY5" s="80"/>
      <c r="SJZ5" s="80"/>
      <c r="SKA5" s="80"/>
      <c r="SKB5" s="80"/>
      <c r="SKC5" s="80"/>
      <c r="SKD5" s="80"/>
      <c r="SKE5" s="80"/>
      <c r="SKF5" s="80"/>
      <c r="SKG5" s="80"/>
      <c r="SKH5" s="80"/>
      <c r="SKI5" s="80"/>
      <c r="SKJ5" s="80"/>
      <c r="SKK5" s="80"/>
      <c r="SKL5" s="80"/>
      <c r="SKM5" s="80"/>
      <c r="SKN5" s="80"/>
      <c r="SKO5" s="80"/>
      <c r="SKP5" s="80"/>
      <c r="SKQ5" s="80"/>
      <c r="SKR5" s="80"/>
      <c r="SKS5" s="80"/>
      <c r="SKT5" s="80"/>
      <c r="SKU5" s="80"/>
      <c r="SKV5" s="80"/>
      <c r="SKW5" s="80"/>
      <c r="SKX5" s="80"/>
      <c r="SKY5" s="80"/>
      <c r="SKZ5" s="80"/>
      <c r="SLA5" s="80"/>
      <c r="SLB5" s="80"/>
      <c r="SLC5" s="80"/>
      <c r="SLD5" s="80"/>
      <c r="SLE5" s="80"/>
      <c r="SLF5" s="80"/>
      <c r="SLG5" s="80"/>
      <c r="SLH5" s="80"/>
      <c r="SLI5" s="80"/>
      <c r="SLJ5" s="80"/>
      <c r="SLK5" s="80"/>
      <c r="SLL5" s="80"/>
      <c r="SLM5" s="80"/>
      <c r="SLN5" s="80"/>
      <c r="SLO5" s="80"/>
      <c r="SLP5" s="80"/>
      <c r="SLQ5" s="80"/>
      <c r="SLR5" s="80"/>
      <c r="SLS5" s="80"/>
      <c r="SLT5" s="80"/>
      <c r="SLU5" s="80"/>
      <c r="SLV5" s="80"/>
      <c r="SLW5" s="80"/>
      <c r="SLX5" s="80"/>
      <c r="SLY5" s="80"/>
      <c r="SLZ5" s="80"/>
      <c r="SMA5" s="80"/>
      <c r="SMB5" s="80"/>
      <c r="SMC5" s="80"/>
      <c r="SMD5" s="80"/>
      <c r="SME5" s="80"/>
      <c r="SMF5" s="80"/>
      <c r="SMG5" s="80"/>
      <c r="SMH5" s="80"/>
      <c r="SMI5" s="80"/>
      <c r="SMJ5" s="80"/>
      <c r="SMK5" s="80"/>
      <c r="SML5" s="80"/>
      <c r="SMM5" s="80"/>
      <c r="SMN5" s="80"/>
      <c r="SMO5" s="80"/>
      <c r="SMP5" s="80"/>
      <c r="SMQ5" s="80"/>
      <c r="SMR5" s="80"/>
      <c r="SMS5" s="80"/>
      <c r="SMT5" s="80"/>
      <c r="SMU5" s="80"/>
      <c r="SMV5" s="80"/>
      <c r="SMW5" s="80"/>
      <c r="SMX5" s="80"/>
      <c r="SMY5" s="80"/>
      <c r="SMZ5" s="80"/>
      <c r="SNA5" s="80"/>
      <c r="SNB5" s="80"/>
      <c r="SNC5" s="80"/>
      <c r="SND5" s="80"/>
      <c r="SNE5" s="80"/>
      <c r="SNF5" s="80"/>
      <c r="SNG5" s="80"/>
      <c r="SNH5" s="80"/>
      <c r="SNI5" s="80"/>
      <c r="SNJ5" s="80"/>
      <c r="SNK5" s="80"/>
      <c r="SNL5" s="80"/>
      <c r="SNM5" s="80"/>
      <c r="SNN5" s="80"/>
      <c r="SNO5" s="80"/>
      <c r="SNP5" s="80"/>
      <c r="SNQ5" s="80"/>
      <c r="SNR5" s="80"/>
      <c r="SNS5" s="80"/>
      <c r="SNT5" s="80"/>
      <c r="SNU5" s="80"/>
      <c r="SNV5" s="80"/>
      <c r="SNW5" s="80"/>
      <c r="SNX5" s="80"/>
      <c r="SNY5" s="80"/>
      <c r="SNZ5" s="80"/>
      <c r="SOA5" s="80"/>
      <c r="SOB5" s="80"/>
      <c r="SOC5" s="80"/>
      <c r="SOD5" s="80"/>
      <c r="SOE5" s="80"/>
      <c r="SOF5" s="80"/>
      <c r="SOG5" s="80"/>
      <c r="SOH5" s="80"/>
      <c r="SOI5" s="80"/>
      <c r="SOJ5" s="80"/>
      <c r="SOK5" s="80"/>
      <c r="SOL5" s="80"/>
      <c r="SOM5" s="80"/>
      <c r="SON5" s="80"/>
      <c r="SOO5" s="80"/>
      <c r="SOP5" s="80"/>
      <c r="SOQ5" s="80"/>
      <c r="SOR5" s="80"/>
      <c r="SOS5" s="80"/>
      <c r="SOT5" s="80"/>
      <c r="SOU5" s="80"/>
      <c r="SOV5" s="80"/>
      <c r="SOW5" s="80"/>
      <c r="SOX5" s="80"/>
      <c r="SOY5" s="80"/>
      <c r="SOZ5" s="80"/>
      <c r="SPA5" s="80"/>
      <c r="SPB5" s="80"/>
      <c r="SPC5" s="80"/>
      <c r="SPD5" s="80"/>
      <c r="SPE5" s="80"/>
      <c r="SPF5" s="80"/>
      <c r="SPG5" s="80"/>
      <c r="SPH5" s="80"/>
      <c r="SPI5" s="80"/>
      <c r="SPJ5" s="80"/>
      <c r="SPK5" s="80"/>
      <c r="SPL5" s="80"/>
      <c r="SPM5" s="80"/>
      <c r="SPN5" s="80"/>
      <c r="SPO5" s="80"/>
      <c r="SPP5" s="80"/>
      <c r="SPQ5" s="80"/>
      <c r="SPR5" s="80"/>
      <c r="SPS5" s="80"/>
      <c r="SPT5" s="80"/>
      <c r="SPU5" s="80"/>
      <c r="SPV5" s="80"/>
      <c r="SPW5" s="80"/>
      <c r="SPX5" s="80"/>
      <c r="SPY5" s="80"/>
      <c r="SPZ5" s="80"/>
      <c r="SQA5" s="80"/>
      <c r="SQB5" s="80"/>
      <c r="SQC5" s="80"/>
      <c r="SQD5" s="80"/>
      <c r="SQE5" s="80"/>
      <c r="SQF5" s="80"/>
      <c r="SQG5" s="80"/>
      <c r="SQH5" s="80"/>
      <c r="SQI5" s="80"/>
      <c r="SQJ5" s="80"/>
      <c r="SQK5" s="80"/>
      <c r="SQL5" s="80"/>
      <c r="SQM5" s="80"/>
      <c r="SQN5" s="80"/>
      <c r="SQO5" s="80"/>
      <c r="SQP5" s="80"/>
      <c r="SQQ5" s="80"/>
      <c r="SQR5" s="80"/>
      <c r="SQS5" s="80"/>
      <c r="SQT5" s="80"/>
      <c r="SQU5" s="80"/>
      <c r="SQV5" s="80"/>
      <c r="SQW5" s="80"/>
      <c r="SQX5" s="80"/>
      <c r="SQY5" s="80"/>
      <c r="SQZ5" s="80"/>
      <c r="SRA5" s="80"/>
      <c r="SRB5" s="80"/>
      <c r="SRC5" s="80"/>
      <c r="SRD5" s="80"/>
      <c r="SRE5" s="80"/>
      <c r="SRF5" s="80"/>
      <c r="SRG5" s="80"/>
      <c r="SRH5" s="80"/>
      <c r="SRI5" s="80"/>
      <c r="SRJ5" s="80"/>
      <c r="SRK5" s="80"/>
      <c r="SRL5" s="80"/>
      <c r="SRM5" s="80"/>
      <c r="SRN5" s="80"/>
      <c r="SRO5" s="80"/>
      <c r="SRP5" s="80"/>
      <c r="SRQ5" s="80"/>
      <c r="SRR5" s="80"/>
      <c r="SRS5" s="80"/>
      <c r="SRT5" s="80"/>
      <c r="SRU5" s="80"/>
      <c r="SRV5" s="80"/>
      <c r="SRW5" s="80"/>
      <c r="SRX5" s="80"/>
      <c r="SRY5" s="80"/>
      <c r="SRZ5" s="80"/>
      <c r="SSA5" s="80"/>
      <c r="SSB5" s="80"/>
      <c r="SSC5" s="80"/>
      <c r="SSD5" s="80"/>
      <c r="SSE5" s="80"/>
      <c r="SSF5" s="80"/>
      <c r="SSG5" s="80"/>
      <c r="SSH5" s="80"/>
      <c r="SSI5" s="80"/>
      <c r="SSJ5" s="80"/>
      <c r="SSK5" s="80"/>
      <c r="SSL5" s="80"/>
      <c r="SSM5" s="80"/>
      <c r="SSN5" s="80"/>
      <c r="SSO5" s="80"/>
      <c r="SSP5" s="80"/>
      <c r="SSQ5" s="80"/>
      <c r="SSR5" s="80"/>
      <c r="SSS5" s="80"/>
      <c r="SST5" s="80"/>
      <c r="SSU5" s="80"/>
      <c r="SSV5" s="80"/>
      <c r="SSW5" s="80"/>
      <c r="SSX5" s="80"/>
      <c r="SSY5" s="80"/>
      <c r="SSZ5" s="80"/>
      <c r="STA5" s="80"/>
      <c r="STB5" s="80"/>
      <c r="STC5" s="80"/>
      <c r="STD5" s="80"/>
      <c r="STE5" s="80"/>
      <c r="STF5" s="80"/>
      <c r="STG5" s="80"/>
      <c r="STH5" s="80"/>
      <c r="STI5" s="80"/>
      <c r="STJ5" s="80"/>
      <c r="STK5" s="80"/>
      <c r="STL5" s="80"/>
      <c r="STM5" s="80"/>
      <c r="STN5" s="80"/>
      <c r="STO5" s="80"/>
      <c r="STP5" s="80"/>
      <c r="STQ5" s="80"/>
      <c r="STR5" s="80"/>
      <c r="STS5" s="80"/>
      <c r="STT5" s="80"/>
      <c r="STU5" s="80"/>
      <c r="STV5" s="80"/>
      <c r="STW5" s="80"/>
      <c r="STX5" s="80"/>
      <c r="STY5" s="80"/>
      <c r="STZ5" s="80"/>
      <c r="SUA5" s="80"/>
      <c r="SUB5" s="80"/>
      <c r="SUC5" s="80"/>
      <c r="SUD5" s="80"/>
      <c r="SUE5" s="80"/>
      <c r="SUF5" s="80"/>
      <c r="SUG5" s="80"/>
      <c r="SUH5" s="80"/>
      <c r="SUI5" s="80"/>
      <c r="SUJ5" s="80"/>
      <c r="SUK5" s="80"/>
      <c r="SUL5" s="80"/>
      <c r="SUM5" s="80"/>
      <c r="SUN5" s="80"/>
      <c r="SUO5" s="80"/>
      <c r="SUP5" s="80"/>
      <c r="SUQ5" s="80"/>
      <c r="SUR5" s="80"/>
      <c r="SUS5" s="80"/>
      <c r="SUT5" s="80"/>
      <c r="SUU5" s="80"/>
      <c r="SUV5" s="80"/>
      <c r="SUW5" s="80"/>
      <c r="SUX5" s="80"/>
      <c r="SUY5" s="80"/>
      <c r="SUZ5" s="80"/>
      <c r="SVA5" s="80"/>
      <c r="SVB5" s="80"/>
      <c r="SVC5" s="80"/>
      <c r="SVD5" s="80"/>
      <c r="SVE5" s="80"/>
      <c r="SVF5" s="80"/>
      <c r="SVG5" s="80"/>
      <c r="SVH5" s="80"/>
      <c r="SVI5" s="80"/>
      <c r="SVJ5" s="80"/>
      <c r="SVK5" s="80"/>
      <c r="SVL5" s="80"/>
      <c r="SVM5" s="80"/>
      <c r="SVN5" s="80"/>
      <c r="SVO5" s="80"/>
      <c r="SVP5" s="80"/>
      <c r="SVQ5" s="80"/>
      <c r="SVR5" s="80"/>
      <c r="SVS5" s="80"/>
      <c r="SVT5" s="80"/>
      <c r="SVU5" s="80"/>
      <c r="SVV5" s="80"/>
      <c r="SVW5" s="80"/>
      <c r="SVX5" s="80"/>
      <c r="SVY5" s="80"/>
      <c r="SVZ5" s="80"/>
      <c r="SWA5" s="80"/>
      <c r="SWB5" s="80"/>
      <c r="SWC5" s="80"/>
      <c r="SWD5" s="80"/>
      <c r="SWE5" s="80"/>
      <c r="SWF5" s="80"/>
      <c r="SWG5" s="80"/>
      <c r="SWH5" s="80"/>
      <c r="SWI5" s="80"/>
      <c r="SWJ5" s="80"/>
      <c r="SWK5" s="80"/>
      <c r="SWL5" s="80"/>
      <c r="SWM5" s="80"/>
      <c r="SWN5" s="80"/>
      <c r="SWO5" s="80"/>
      <c r="SWP5" s="80"/>
      <c r="SWQ5" s="80"/>
      <c r="SWR5" s="80"/>
      <c r="SWS5" s="80"/>
      <c r="SWT5" s="80"/>
      <c r="SWU5" s="80"/>
      <c r="SWV5" s="80"/>
      <c r="SWW5" s="80"/>
      <c r="SWX5" s="80"/>
      <c r="SWY5" s="80"/>
      <c r="SWZ5" s="80"/>
      <c r="SXA5" s="80"/>
      <c r="SXB5" s="80"/>
      <c r="SXC5" s="80"/>
      <c r="SXD5" s="80"/>
      <c r="SXE5" s="80"/>
      <c r="SXF5" s="80"/>
      <c r="SXG5" s="80"/>
      <c r="SXH5" s="80"/>
      <c r="SXI5" s="80"/>
      <c r="SXJ5" s="80"/>
      <c r="SXK5" s="80"/>
      <c r="SXL5" s="80"/>
      <c r="SXM5" s="80"/>
      <c r="SXN5" s="80"/>
      <c r="SXO5" s="80"/>
      <c r="SXP5" s="80"/>
      <c r="SXQ5" s="80"/>
      <c r="SXR5" s="80"/>
      <c r="SXS5" s="80"/>
      <c r="SXT5" s="80"/>
      <c r="SXU5" s="80"/>
      <c r="SXV5" s="80"/>
      <c r="SXW5" s="80"/>
      <c r="SXX5" s="80"/>
      <c r="SXY5" s="80"/>
      <c r="SXZ5" s="80"/>
      <c r="SYA5" s="80"/>
      <c r="SYB5" s="80"/>
      <c r="SYC5" s="80"/>
      <c r="SYD5" s="80"/>
      <c r="SYE5" s="80"/>
      <c r="SYF5" s="80"/>
      <c r="SYG5" s="80"/>
      <c r="SYH5" s="80"/>
      <c r="SYI5" s="80"/>
      <c r="SYJ5" s="80"/>
      <c r="SYK5" s="80"/>
      <c r="SYL5" s="80"/>
      <c r="SYM5" s="80"/>
      <c r="SYN5" s="80"/>
      <c r="SYO5" s="80"/>
      <c r="SYP5" s="80"/>
      <c r="SYQ5" s="80"/>
      <c r="SYR5" s="80"/>
      <c r="SYS5" s="80"/>
      <c r="SYT5" s="80"/>
      <c r="SYU5" s="80"/>
      <c r="SYV5" s="80"/>
      <c r="SYW5" s="80"/>
      <c r="SYX5" s="80"/>
      <c r="SYY5" s="80"/>
      <c r="SYZ5" s="80"/>
      <c r="SZA5" s="80"/>
      <c r="SZB5" s="80"/>
      <c r="SZC5" s="80"/>
      <c r="SZD5" s="80"/>
      <c r="SZE5" s="80"/>
      <c r="SZF5" s="80"/>
      <c r="SZG5" s="80"/>
      <c r="SZH5" s="80"/>
      <c r="SZI5" s="80"/>
      <c r="SZJ5" s="80"/>
      <c r="SZK5" s="80"/>
      <c r="SZL5" s="80"/>
      <c r="SZM5" s="80"/>
      <c r="SZN5" s="80"/>
      <c r="SZO5" s="80"/>
      <c r="SZP5" s="80"/>
      <c r="SZQ5" s="80"/>
      <c r="SZR5" s="80"/>
      <c r="SZS5" s="80"/>
      <c r="SZT5" s="80"/>
      <c r="SZU5" s="80"/>
      <c r="SZV5" s="80"/>
      <c r="SZW5" s="80"/>
      <c r="SZX5" s="80"/>
      <c r="SZY5" s="80"/>
      <c r="SZZ5" s="80"/>
      <c r="TAA5" s="80"/>
      <c r="TAB5" s="80"/>
      <c r="TAC5" s="80"/>
      <c r="TAD5" s="80"/>
      <c r="TAE5" s="80"/>
      <c r="TAF5" s="80"/>
      <c r="TAG5" s="80"/>
      <c r="TAH5" s="80"/>
      <c r="TAI5" s="80"/>
      <c r="TAJ5" s="80"/>
      <c r="TAK5" s="80"/>
      <c r="TAL5" s="80"/>
      <c r="TAM5" s="80"/>
      <c r="TAN5" s="80"/>
      <c r="TAO5" s="80"/>
      <c r="TAP5" s="80"/>
      <c r="TAQ5" s="80"/>
      <c r="TAR5" s="80"/>
      <c r="TAS5" s="80"/>
      <c r="TAT5" s="80"/>
      <c r="TAU5" s="80"/>
      <c r="TAV5" s="80"/>
      <c r="TAW5" s="80"/>
      <c r="TAX5" s="80"/>
      <c r="TAY5" s="80"/>
      <c r="TAZ5" s="80"/>
      <c r="TBA5" s="80"/>
      <c r="TBB5" s="80"/>
      <c r="TBC5" s="80"/>
      <c r="TBD5" s="80"/>
      <c r="TBE5" s="80"/>
      <c r="TBF5" s="80"/>
      <c r="TBG5" s="80"/>
      <c r="TBH5" s="80"/>
      <c r="TBI5" s="80"/>
      <c r="TBJ5" s="80"/>
      <c r="TBK5" s="80"/>
      <c r="TBL5" s="80"/>
      <c r="TBM5" s="80"/>
      <c r="TBN5" s="80"/>
      <c r="TBO5" s="80"/>
      <c r="TBP5" s="80"/>
      <c r="TBQ5" s="80"/>
      <c r="TBR5" s="80"/>
      <c r="TBS5" s="80"/>
      <c r="TBT5" s="80"/>
      <c r="TBU5" s="80"/>
      <c r="TBV5" s="80"/>
      <c r="TBW5" s="80"/>
      <c r="TBX5" s="80"/>
      <c r="TBY5" s="80"/>
      <c r="TBZ5" s="80"/>
      <c r="TCA5" s="80"/>
      <c r="TCB5" s="80"/>
      <c r="TCC5" s="80"/>
      <c r="TCD5" s="80"/>
      <c r="TCE5" s="80"/>
      <c r="TCF5" s="80"/>
      <c r="TCG5" s="80"/>
      <c r="TCH5" s="80"/>
      <c r="TCI5" s="80"/>
      <c r="TCJ5" s="80"/>
      <c r="TCK5" s="80"/>
      <c r="TCL5" s="80"/>
      <c r="TCM5" s="80"/>
      <c r="TCN5" s="80"/>
      <c r="TCO5" s="80"/>
      <c r="TCP5" s="80"/>
      <c r="TCQ5" s="80"/>
      <c r="TCR5" s="80"/>
      <c r="TCS5" s="80"/>
      <c r="TCT5" s="80"/>
      <c r="TCU5" s="80"/>
      <c r="TCV5" s="80"/>
      <c r="TCW5" s="80"/>
      <c r="TCX5" s="80"/>
      <c r="TCY5" s="80"/>
      <c r="TCZ5" s="80"/>
      <c r="TDA5" s="80"/>
      <c r="TDB5" s="80"/>
      <c r="TDC5" s="80"/>
      <c r="TDD5" s="80"/>
      <c r="TDE5" s="80"/>
      <c r="TDF5" s="80"/>
      <c r="TDG5" s="80"/>
      <c r="TDH5" s="80"/>
      <c r="TDI5" s="80"/>
      <c r="TDJ5" s="80"/>
      <c r="TDK5" s="80"/>
      <c r="TDL5" s="80"/>
      <c r="TDM5" s="80"/>
      <c r="TDN5" s="80"/>
      <c r="TDO5" s="80"/>
      <c r="TDP5" s="80"/>
      <c r="TDQ5" s="80"/>
      <c r="TDR5" s="80"/>
      <c r="TDS5" s="80"/>
      <c r="TDT5" s="80"/>
      <c r="TDU5" s="80"/>
      <c r="TDV5" s="80"/>
      <c r="TDW5" s="80"/>
      <c r="TDX5" s="80"/>
      <c r="TDY5" s="80"/>
      <c r="TDZ5" s="80"/>
      <c r="TEA5" s="80"/>
      <c r="TEB5" s="80"/>
      <c r="TEC5" s="80"/>
      <c r="TED5" s="80"/>
      <c r="TEE5" s="80"/>
      <c r="TEF5" s="80"/>
      <c r="TEG5" s="80"/>
      <c r="TEH5" s="80"/>
      <c r="TEI5" s="80"/>
      <c r="TEJ5" s="80"/>
      <c r="TEK5" s="80"/>
      <c r="TEL5" s="80"/>
      <c r="TEM5" s="80"/>
      <c r="TEN5" s="80"/>
      <c r="TEO5" s="80"/>
      <c r="TEP5" s="80"/>
      <c r="TEQ5" s="80"/>
      <c r="TER5" s="80"/>
      <c r="TES5" s="80"/>
      <c r="TET5" s="80"/>
      <c r="TEU5" s="80"/>
      <c r="TEV5" s="80"/>
      <c r="TEW5" s="80"/>
      <c r="TEX5" s="80"/>
      <c r="TEY5" s="80"/>
      <c r="TEZ5" s="80"/>
      <c r="TFA5" s="80"/>
      <c r="TFB5" s="80"/>
      <c r="TFC5" s="80"/>
      <c r="TFD5" s="80"/>
      <c r="TFE5" s="80"/>
      <c r="TFF5" s="80"/>
      <c r="TFG5" s="80"/>
      <c r="TFH5" s="80"/>
      <c r="TFI5" s="80"/>
      <c r="TFJ5" s="80"/>
      <c r="TFK5" s="80"/>
      <c r="TFL5" s="80"/>
      <c r="TFM5" s="80"/>
      <c r="TFN5" s="80"/>
      <c r="TFO5" s="80"/>
      <c r="TFP5" s="80"/>
      <c r="TFQ5" s="80"/>
      <c r="TFR5" s="80"/>
      <c r="TFS5" s="80"/>
      <c r="TFT5" s="80"/>
      <c r="TFU5" s="80"/>
      <c r="TFV5" s="80"/>
      <c r="TFW5" s="80"/>
      <c r="TFX5" s="80"/>
      <c r="TFY5" s="80"/>
      <c r="TFZ5" s="80"/>
      <c r="TGA5" s="80"/>
      <c r="TGB5" s="80"/>
      <c r="TGC5" s="80"/>
      <c r="TGD5" s="80"/>
      <c r="TGE5" s="80"/>
      <c r="TGF5" s="80"/>
      <c r="TGG5" s="80"/>
      <c r="TGH5" s="80"/>
      <c r="TGI5" s="80"/>
      <c r="TGJ5" s="80"/>
      <c r="TGK5" s="80"/>
      <c r="TGL5" s="80"/>
      <c r="TGM5" s="80"/>
      <c r="TGN5" s="80"/>
      <c r="TGO5" s="80"/>
      <c r="TGP5" s="80"/>
      <c r="TGQ5" s="80"/>
      <c r="TGR5" s="80"/>
      <c r="TGS5" s="80"/>
      <c r="TGT5" s="80"/>
      <c r="TGU5" s="80"/>
      <c r="TGV5" s="80"/>
      <c r="TGW5" s="80"/>
      <c r="TGX5" s="80"/>
      <c r="TGY5" s="80"/>
      <c r="TGZ5" s="80"/>
      <c r="THA5" s="80"/>
      <c r="THB5" s="80"/>
      <c r="THC5" s="80"/>
      <c r="THD5" s="80"/>
      <c r="THE5" s="80"/>
      <c r="THF5" s="80"/>
      <c r="THG5" s="80"/>
      <c r="THH5" s="80"/>
      <c r="THI5" s="80"/>
      <c r="THJ5" s="80"/>
      <c r="THK5" s="80"/>
      <c r="THL5" s="80"/>
      <c r="THM5" s="80"/>
      <c r="THN5" s="80"/>
      <c r="THO5" s="80"/>
      <c r="THP5" s="80"/>
      <c r="THQ5" s="80"/>
      <c r="THR5" s="80"/>
      <c r="THS5" s="80"/>
      <c r="THT5" s="80"/>
      <c r="THU5" s="80"/>
      <c r="THV5" s="80"/>
      <c r="THW5" s="80"/>
      <c r="THX5" s="80"/>
      <c r="THY5" s="80"/>
      <c r="THZ5" s="80"/>
      <c r="TIA5" s="80"/>
      <c r="TIB5" s="80"/>
      <c r="TIC5" s="80"/>
      <c r="TID5" s="80"/>
      <c r="TIE5" s="80"/>
      <c r="TIF5" s="80"/>
      <c r="TIG5" s="80"/>
      <c r="TIH5" s="80"/>
      <c r="TII5" s="80"/>
      <c r="TIJ5" s="80"/>
      <c r="TIK5" s="80"/>
      <c r="TIL5" s="80"/>
      <c r="TIM5" s="80"/>
      <c r="TIN5" s="80"/>
      <c r="TIO5" s="80"/>
      <c r="TIP5" s="80"/>
      <c r="TIQ5" s="80"/>
      <c r="TIR5" s="80"/>
      <c r="TIS5" s="80"/>
      <c r="TIT5" s="80"/>
      <c r="TIU5" s="80"/>
      <c r="TIV5" s="80"/>
      <c r="TIW5" s="80"/>
      <c r="TIX5" s="80"/>
      <c r="TIY5" s="80"/>
      <c r="TIZ5" s="80"/>
      <c r="TJA5" s="80"/>
      <c r="TJB5" s="80"/>
      <c r="TJC5" s="80"/>
      <c r="TJD5" s="80"/>
      <c r="TJE5" s="80"/>
      <c r="TJF5" s="80"/>
      <c r="TJG5" s="80"/>
      <c r="TJH5" s="80"/>
      <c r="TJI5" s="80"/>
      <c r="TJJ5" s="80"/>
      <c r="TJK5" s="80"/>
      <c r="TJL5" s="80"/>
      <c r="TJM5" s="80"/>
      <c r="TJN5" s="80"/>
      <c r="TJO5" s="80"/>
      <c r="TJP5" s="80"/>
      <c r="TJQ5" s="80"/>
      <c r="TJR5" s="80"/>
      <c r="TJS5" s="80"/>
      <c r="TJT5" s="80"/>
      <c r="TJU5" s="80"/>
      <c r="TJV5" s="80"/>
      <c r="TJW5" s="80"/>
      <c r="TJX5" s="80"/>
      <c r="TJY5" s="80"/>
      <c r="TJZ5" s="80"/>
      <c r="TKA5" s="80"/>
      <c r="TKB5" s="80"/>
      <c r="TKC5" s="80"/>
      <c r="TKD5" s="80"/>
      <c r="TKE5" s="80"/>
      <c r="TKF5" s="80"/>
      <c r="TKG5" s="80"/>
      <c r="TKH5" s="80"/>
      <c r="TKI5" s="80"/>
      <c r="TKJ5" s="80"/>
      <c r="TKK5" s="80"/>
      <c r="TKL5" s="80"/>
      <c r="TKM5" s="80"/>
      <c r="TKN5" s="80"/>
      <c r="TKO5" s="80"/>
      <c r="TKP5" s="80"/>
      <c r="TKQ5" s="80"/>
      <c r="TKR5" s="80"/>
      <c r="TKS5" s="80"/>
      <c r="TKT5" s="80"/>
      <c r="TKU5" s="80"/>
      <c r="TKV5" s="80"/>
      <c r="TKW5" s="80"/>
      <c r="TKX5" s="80"/>
      <c r="TKY5" s="80"/>
      <c r="TKZ5" s="80"/>
      <c r="TLA5" s="80"/>
      <c r="TLB5" s="80"/>
      <c r="TLC5" s="80"/>
      <c r="TLD5" s="80"/>
      <c r="TLE5" s="80"/>
      <c r="TLF5" s="80"/>
      <c r="TLG5" s="80"/>
      <c r="TLH5" s="80"/>
      <c r="TLI5" s="80"/>
      <c r="TLJ5" s="80"/>
      <c r="TLK5" s="80"/>
      <c r="TLL5" s="80"/>
      <c r="TLM5" s="80"/>
      <c r="TLN5" s="80"/>
      <c r="TLO5" s="80"/>
      <c r="TLP5" s="80"/>
      <c r="TLQ5" s="80"/>
      <c r="TLR5" s="80"/>
      <c r="TLS5" s="80"/>
      <c r="TLT5" s="80"/>
      <c r="TLU5" s="80"/>
      <c r="TLV5" s="80"/>
      <c r="TLW5" s="80"/>
      <c r="TLX5" s="80"/>
      <c r="TLY5" s="80"/>
      <c r="TLZ5" s="80"/>
      <c r="TMA5" s="80"/>
      <c r="TMB5" s="80"/>
      <c r="TMC5" s="80"/>
      <c r="TMD5" s="80"/>
      <c r="TME5" s="80"/>
      <c r="TMF5" s="80"/>
      <c r="TMG5" s="80"/>
      <c r="TMH5" s="80"/>
      <c r="TMI5" s="80"/>
      <c r="TMJ5" s="80"/>
      <c r="TMK5" s="80"/>
      <c r="TML5" s="80"/>
      <c r="TMM5" s="80"/>
      <c r="TMN5" s="80"/>
      <c r="TMO5" s="80"/>
      <c r="TMP5" s="80"/>
      <c r="TMQ5" s="80"/>
      <c r="TMR5" s="80"/>
      <c r="TMS5" s="80"/>
      <c r="TMT5" s="80"/>
      <c r="TMU5" s="80"/>
      <c r="TMV5" s="80"/>
      <c r="TMW5" s="80"/>
      <c r="TMX5" s="80"/>
      <c r="TMY5" s="80"/>
      <c r="TMZ5" s="80"/>
      <c r="TNA5" s="80"/>
      <c r="TNB5" s="80"/>
      <c r="TNC5" s="80"/>
      <c r="TND5" s="80"/>
      <c r="TNE5" s="80"/>
      <c r="TNF5" s="80"/>
      <c r="TNG5" s="80"/>
      <c r="TNH5" s="80"/>
      <c r="TNI5" s="80"/>
      <c r="TNJ5" s="80"/>
      <c r="TNK5" s="80"/>
      <c r="TNL5" s="80"/>
      <c r="TNM5" s="80"/>
      <c r="TNN5" s="80"/>
      <c r="TNO5" s="80"/>
      <c r="TNP5" s="80"/>
      <c r="TNQ5" s="80"/>
      <c r="TNR5" s="80"/>
      <c r="TNS5" s="80"/>
      <c r="TNT5" s="80"/>
      <c r="TNU5" s="80"/>
      <c r="TNV5" s="80"/>
      <c r="TNW5" s="80"/>
      <c r="TNX5" s="80"/>
      <c r="TNY5" s="80"/>
      <c r="TNZ5" s="80"/>
      <c r="TOA5" s="80"/>
      <c r="TOB5" s="80"/>
      <c r="TOC5" s="80"/>
      <c r="TOD5" s="80"/>
      <c r="TOE5" s="80"/>
      <c r="TOF5" s="80"/>
      <c r="TOG5" s="80"/>
      <c r="TOH5" s="80"/>
      <c r="TOI5" s="80"/>
      <c r="TOJ5" s="80"/>
      <c r="TOK5" s="80"/>
      <c r="TOL5" s="80"/>
      <c r="TOM5" s="80"/>
      <c r="TON5" s="80"/>
      <c r="TOO5" s="80"/>
      <c r="TOP5" s="80"/>
      <c r="TOQ5" s="80"/>
      <c r="TOR5" s="80"/>
      <c r="TOS5" s="80"/>
      <c r="TOT5" s="80"/>
      <c r="TOU5" s="80"/>
      <c r="TOV5" s="80"/>
      <c r="TOW5" s="80"/>
      <c r="TOX5" s="80"/>
      <c r="TOY5" s="80"/>
      <c r="TOZ5" s="80"/>
      <c r="TPA5" s="80"/>
      <c r="TPB5" s="80"/>
      <c r="TPC5" s="80"/>
      <c r="TPD5" s="80"/>
      <c r="TPE5" s="80"/>
      <c r="TPF5" s="80"/>
      <c r="TPG5" s="80"/>
      <c r="TPH5" s="80"/>
      <c r="TPI5" s="80"/>
      <c r="TPJ5" s="80"/>
      <c r="TPK5" s="80"/>
      <c r="TPL5" s="80"/>
      <c r="TPM5" s="80"/>
      <c r="TPN5" s="80"/>
      <c r="TPO5" s="80"/>
      <c r="TPP5" s="80"/>
      <c r="TPQ5" s="80"/>
      <c r="TPR5" s="80"/>
      <c r="TPS5" s="80"/>
      <c r="TPT5" s="80"/>
      <c r="TPU5" s="80"/>
      <c r="TPV5" s="80"/>
      <c r="TPW5" s="80"/>
      <c r="TPX5" s="80"/>
      <c r="TPY5" s="80"/>
      <c r="TPZ5" s="80"/>
      <c r="TQA5" s="80"/>
      <c r="TQB5" s="80"/>
      <c r="TQC5" s="80"/>
      <c r="TQD5" s="80"/>
      <c r="TQE5" s="80"/>
      <c r="TQF5" s="80"/>
      <c r="TQG5" s="80"/>
      <c r="TQH5" s="80"/>
      <c r="TQI5" s="80"/>
      <c r="TQJ5" s="80"/>
      <c r="TQK5" s="80"/>
      <c r="TQL5" s="80"/>
      <c r="TQM5" s="80"/>
      <c r="TQN5" s="80"/>
      <c r="TQO5" s="80"/>
      <c r="TQP5" s="80"/>
      <c r="TQQ5" s="80"/>
      <c r="TQR5" s="80"/>
      <c r="TQS5" s="80"/>
      <c r="TQT5" s="80"/>
      <c r="TQU5" s="80"/>
      <c r="TQV5" s="80"/>
      <c r="TQW5" s="80"/>
      <c r="TQX5" s="80"/>
      <c r="TQY5" s="80"/>
      <c r="TQZ5" s="80"/>
      <c r="TRA5" s="80"/>
      <c r="TRB5" s="80"/>
      <c r="TRC5" s="80"/>
      <c r="TRD5" s="80"/>
      <c r="TRE5" s="80"/>
      <c r="TRF5" s="80"/>
      <c r="TRG5" s="80"/>
      <c r="TRH5" s="80"/>
      <c r="TRI5" s="80"/>
      <c r="TRJ5" s="80"/>
      <c r="TRK5" s="80"/>
      <c r="TRL5" s="80"/>
      <c r="TRM5" s="80"/>
      <c r="TRN5" s="80"/>
      <c r="TRO5" s="80"/>
      <c r="TRP5" s="80"/>
      <c r="TRQ5" s="80"/>
      <c r="TRR5" s="80"/>
      <c r="TRS5" s="80"/>
      <c r="TRT5" s="80"/>
      <c r="TRU5" s="80"/>
      <c r="TRV5" s="80"/>
      <c r="TRW5" s="80"/>
      <c r="TRX5" s="80"/>
      <c r="TRY5" s="80"/>
      <c r="TRZ5" s="80"/>
      <c r="TSA5" s="80"/>
      <c r="TSB5" s="80"/>
      <c r="TSC5" s="80"/>
      <c r="TSD5" s="80"/>
      <c r="TSE5" s="80"/>
      <c r="TSF5" s="80"/>
      <c r="TSG5" s="80"/>
      <c r="TSH5" s="80"/>
      <c r="TSI5" s="80"/>
      <c r="TSJ5" s="80"/>
      <c r="TSK5" s="80"/>
      <c r="TSL5" s="80"/>
      <c r="TSM5" s="80"/>
      <c r="TSN5" s="80"/>
      <c r="TSO5" s="80"/>
      <c r="TSP5" s="80"/>
      <c r="TSQ5" s="80"/>
      <c r="TSR5" s="80"/>
      <c r="TSS5" s="80"/>
      <c r="TST5" s="80"/>
      <c r="TSU5" s="80"/>
      <c r="TSV5" s="80"/>
      <c r="TSW5" s="80"/>
      <c r="TSX5" s="80"/>
      <c r="TSY5" s="80"/>
      <c r="TSZ5" s="80"/>
      <c r="TTA5" s="80"/>
      <c r="TTB5" s="80"/>
      <c r="TTC5" s="80"/>
      <c r="TTD5" s="80"/>
      <c r="TTE5" s="80"/>
      <c r="TTF5" s="80"/>
      <c r="TTG5" s="80"/>
      <c r="TTH5" s="80"/>
      <c r="TTI5" s="80"/>
      <c r="TTJ5" s="80"/>
      <c r="TTK5" s="80"/>
      <c r="TTL5" s="80"/>
      <c r="TTM5" s="80"/>
      <c r="TTN5" s="80"/>
      <c r="TTO5" s="80"/>
      <c r="TTP5" s="80"/>
      <c r="TTQ5" s="80"/>
      <c r="TTR5" s="80"/>
      <c r="TTS5" s="80"/>
      <c r="TTT5" s="80"/>
      <c r="TTU5" s="80"/>
      <c r="TTV5" s="80"/>
      <c r="TTW5" s="80"/>
      <c r="TTX5" s="80"/>
      <c r="TTY5" s="80"/>
      <c r="TTZ5" s="80"/>
      <c r="TUA5" s="80"/>
      <c r="TUB5" s="80"/>
      <c r="TUC5" s="80"/>
      <c r="TUD5" s="80"/>
      <c r="TUE5" s="80"/>
      <c r="TUF5" s="80"/>
      <c r="TUG5" s="80"/>
      <c r="TUH5" s="80"/>
      <c r="TUI5" s="80"/>
      <c r="TUJ5" s="80"/>
      <c r="TUK5" s="80"/>
      <c r="TUL5" s="80"/>
      <c r="TUM5" s="80"/>
      <c r="TUN5" s="80"/>
      <c r="TUO5" s="80"/>
      <c r="TUP5" s="80"/>
      <c r="TUQ5" s="80"/>
      <c r="TUR5" s="80"/>
      <c r="TUS5" s="80"/>
      <c r="TUT5" s="80"/>
      <c r="TUU5" s="80"/>
      <c r="TUV5" s="80"/>
      <c r="TUW5" s="80"/>
      <c r="TUX5" s="80"/>
      <c r="TUY5" s="80"/>
      <c r="TUZ5" s="80"/>
      <c r="TVA5" s="80"/>
      <c r="TVB5" s="80"/>
      <c r="TVC5" s="80"/>
      <c r="TVD5" s="80"/>
      <c r="TVE5" s="80"/>
      <c r="TVF5" s="80"/>
      <c r="TVG5" s="80"/>
      <c r="TVH5" s="80"/>
      <c r="TVI5" s="80"/>
      <c r="TVJ5" s="80"/>
      <c r="TVK5" s="80"/>
      <c r="TVL5" s="80"/>
      <c r="TVM5" s="80"/>
      <c r="TVN5" s="80"/>
      <c r="TVO5" s="80"/>
      <c r="TVP5" s="80"/>
      <c r="TVQ5" s="80"/>
      <c r="TVR5" s="80"/>
      <c r="TVS5" s="80"/>
      <c r="TVT5" s="80"/>
      <c r="TVU5" s="80"/>
      <c r="TVV5" s="80"/>
      <c r="TVW5" s="80"/>
      <c r="TVX5" s="80"/>
      <c r="TVY5" s="80"/>
      <c r="TVZ5" s="80"/>
      <c r="TWA5" s="80"/>
      <c r="TWB5" s="80"/>
      <c r="TWC5" s="80"/>
      <c r="TWD5" s="80"/>
      <c r="TWE5" s="80"/>
      <c r="TWF5" s="80"/>
      <c r="TWG5" s="80"/>
      <c r="TWH5" s="80"/>
      <c r="TWI5" s="80"/>
      <c r="TWJ5" s="80"/>
      <c r="TWK5" s="80"/>
      <c r="TWL5" s="80"/>
      <c r="TWM5" s="80"/>
      <c r="TWN5" s="80"/>
      <c r="TWO5" s="80"/>
      <c r="TWP5" s="80"/>
      <c r="TWQ5" s="80"/>
      <c r="TWR5" s="80"/>
      <c r="TWS5" s="80"/>
      <c r="TWT5" s="80"/>
      <c r="TWU5" s="80"/>
      <c r="TWV5" s="80"/>
      <c r="TWW5" s="80"/>
      <c r="TWX5" s="80"/>
      <c r="TWY5" s="80"/>
      <c r="TWZ5" s="80"/>
      <c r="TXA5" s="80"/>
      <c r="TXB5" s="80"/>
      <c r="TXC5" s="80"/>
      <c r="TXD5" s="80"/>
      <c r="TXE5" s="80"/>
      <c r="TXF5" s="80"/>
      <c r="TXG5" s="80"/>
      <c r="TXH5" s="80"/>
      <c r="TXI5" s="80"/>
      <c r="TXJ5" s="80"/>
      <c r="TXK5" s="80"/>
      <c r="TXL5" s="80"/>
      <c r="TXM5" s="80"/>
      <c r="TXN5" s="80"/>
      <c r="TXO5" s="80"/>
      <c r="TXP5" s="80"/>
      <c r="TXQ5" s="80"/>
      <c r="TXR5" s="80"/>
      <c r="TXS5" s="80"/>
      <c r="TXT5" s="80"/>
      <c r="TXU5" s="80"/>
      <c r="TXV5" s="80"/>
      <c r="TXW5" s="80"/>
      <c r="TXX5" s="80"/>
      <c r="TXY5" s="80"/>
      <c r="TXZ5" s="80"/>
      <c r="TYA5" s="80"/>
      <c r="TYB5" s="80"/>
      <c r="TYC5" s="80"/>
      <c r="TYD5" s="80"/>
      <c r="TYE5" s="80"/>
      <c r="TYF5" s="80"/>
      <c r="TYG5" s="80"/>
      <c r="TYH5" s="80"/>
      <c r="TYI5" s="80"/>
      <c r="TYJ5" s="80"/>
      <c r="TYK5" s="80"/>
      <c r="TYL5" s="80"/>
      <c r="TYM5" s="80"/>
      <c r="TYN5" s="80"/>
      <c r="TYO5" s="80"/>
      <c r="TYP5" s="80"/>
      <c r="TYQ5" s="80"/>
      <c r="TYR5" s="80"/>
      <c r="TYS5" s="80"/>
      <c r="TYT5" s="80"/>
      <c r="TYU5" s="80"/>
      <c r="TYV5" s="80"/>
      <c r="TYW5" s="80"/>
      <c r="TYX5" s="80"/>
      <c r="TYY5" s="80"/>
      <c r="TYZ5" s="80"/>
      <c r="TZA5" s="80"/>
      <c r="TZB5" s="80"/>
      <c r="TZC5" s="80"/>
      <c r="TZD5" s="80"/>
      <c r="TZE5" s="80"/>
      <c r="TZF5" s="80"/>
      <c r="TZG5" s="80"/>
      <c r="TZH5" s="80"/>
      <c r="TZI5" s="80"/>
      <c r="TZJ5" s="80"/>
      <c r="TZK5" s="80"/>
      <c r="TZL5" s="80"/>
      <c r="TZM5" s="80"/>
      <c r="TZN5" s="80"/>
      <c r="TZO5" s="80"/>
      <c r="TZP5" s="80"/>
      <c r="TZQ5" s="80"/>
      <c r="TZR5" s="80"/>
      <c r="TZS5" s="80"/>
      <c r="TZT5" s="80"/>
      <c r="TZU5" s="80"/>
      <c r="TZV5" s="80"/>
      <c r="TZW5" s="80"/>
      <c r="TZX5" s="80"/>
      <c r="TZY5" s="80"/>
      <c r="TZZ5" s="80"/>
      <c r="UAA5" s="80"/>
      <c r="UAB5" s="80"/>
      <c r="UAC5" s="80"/>
      <c r="UAD5" s="80"/>
      <c r="UAE5" s="80"/>
      <c r="UAF5" s="80"/>
      <c r="UAG5" s="80"/>
      <c r="UAH5" s="80"/>
      <c r="UAI5" s="80"/>
      <c r="UAJ5" s="80"/>
      <c r="UAK5" s="80"/>
      <c r="UAL5" s="80"/>
      <c r="UAM5" s="80"/>
      <c r="UAN5" s="80"/>
      <c r="UAO5" s="80"/>
      <c r="UAP5" s="80"/>
      <c r="UAQ5" s="80"/>
      <c r="UAR5" s="80"/>
      <c r="UAS5" s="80"/>
      <c r="UAT5" s="80"/>
      <c r="UAU5" s="80"/>
      <c r="UAV5" s="80"/>
      <c r="UAW5" s="80"/>
      <c r="UAX5" s="80"/>
      <c r="UAY5" s="80"/>
      <c r="UAZ5" s="80"/>
      <c r="UBA5" s="80"/>
      <c r="UBB5" s="80"/>
      <c r="UBC5" s="80"/>
      <c r="UBD5" s="80"/>
      <c r="UBE5" s="80"/>
      <c r="UBF5" s="80"/>
      <c r="UBG5" s="80"/>
      <c r="UBH5" s="80"/>
      <c r="UBI5" s="80"/>
      <c r="UBJ5" s="80"/>
      <c r="UBK5" s="80"/>
      <c r="UBL5" s="80"/>
      <c r="UBM5" s="80"/>
      <c r="UBN5" s="80"/>
      <c r="UBO5" s="80"/>
      <c r="UBP5" s="80"/>
      <c r="UBQ5" s="80"/>
      <c r="UBR5" s="80"/>
      <c r="UBS5" s="80"/>
      <c r="UBT5" s="80"/>
      <c r="UBU5" s="80"/>
      <c r="UBV5" s="80"/>
      <c r="UBW5" s="80"/>
      <c r="UBX5" s="80"/>
      <c r="UBY5" s="80"/>
      <c r="UBZ5" s="80"/>
      <c r="UCA5" s="80"/>
      <c r="UCB5" s="80"/>
      <c r="UCC5" s="80"/>
      <c r="UCD5" s="80"/>
      <c r="UCE5" s="80"/>
      <c r="UCF5" s="80"/>
      <c r="UCG5" s="80"/>
      <c r="UCH5" s="80"/>
      <c r="UCI5" s="80"/>
      <c r="UCJ5" s="80"/>
      <c r="UCK5" s="80"/>
      <c r="UCL5" s="80"/>
      <c r="UCM5" s="80"/>
      <c r="UCN5" s="80"/>
      <c r="UCO5" s="80"/>
      <c r="UCP5" s="80"/>
      <c r="UCQ5" s="80"/>
      <c r="UCR5" s="80"/>
      <c r="UCS5" s="80"/>
      <c r="UCT5" s="80"/>
      <c r="UCU5" s="80"/>
      <c r="UCV5" s="80"/>
      <c r="UCW5" s="80"/>
      <c r="UCX5" s="80"/>
      <c r="UCY5" s="80"/>
      <c r="UCZ5" s="80"/>
      <c r="UDA5" s="80"/>
      <c r="UDB5" s="80"/>
      <c r="UDC5" s="80"/>
      <c r="UDD5" s="80"/>
      <c r="UDE5" s="80"/>
      <c r="UDF5" s="80"/>
      <c r="UDG5" s="80"/>
      <c r="UDH5" s="80"/>
      <c r="UDI5" s="80"/>
      <c r="UDJ5" s="80"/>
      <c r="UDK5" s="80"/>
      <c r="UDL5" s="80"/>
      <c r="UDM5" s="80"/>
      <c r="UDN5" s="80"/>
      <c r="UDO5" s="80"/>
      <c r="UDP5" s="80"/>
      <c r="UDQ5" s="80"/>
      <c r="UDR5" s="80"/>
      <c r="UDS5" s="80"/>
      <c r="UDT5" s="80"/>
      <c r="UDU5" s="80"/>
      <c r="UDV5" s="80"/>
      <c r="UDW5" s="80"/>
      <c r="UDX5" s="80"/>
      <c r="UDY5" s="80"/>
      <c r="UDZ5" s="80"/>
      <c r="UEA5" s="80"/>
      <c r="UEB5" s="80"/>
      <c r="UEC5" s="80"/>
      <c r="UED5" s="80"/>
      <c r="UEE5" s="80"/>
      <c r="UEF5" s="80"/>
      <c r="UEG5" s="80"/>
      <c r="UEH5" s="80"/>
      <c r="UEI5" s="80"/>
      <c r="UEJ5" s="80"/>
      <c r="UEK5" s="80"/>
      <c r="UEL5" s="80"/>
      <c r="UEM5" s="80"/>
      <c r="UEN5" s="80"/>
      <c r="UEO5" s="80"/>
      <c r="UEP5" s="80"/>
      <c r="UEQ5" s="80"/>
      <c r="UER5" s="80"/>
      <c r="UES5" s="80"/>
      <c r="UET5" s="80"/>
      <c r="UEU5" s="80"/>
      <c r="UEV5" s="80"/>
      <c r="UEW5" s="80"/>
      <c r="UEX5" s="80"/>
      <c r="UEY5" s="80"/>
      <c r="UEZ5" s="80"/>
      <c r="UFA5" s="80"/>
      <c r="UFB5" s="80"/>
      <c r="UFC5" s="80"/>
      <c r="UFD5" s="80"/>
      <c r="UFE5" s="80"/>
      <c r="UFF5" s="80"/>
      <c r="UFG5" s="80"/>
      <c r="UFH5" s="80"/>
      <c r="UFI5" s="80"/>
      <c r="UFJ5" s="80"/>
      <c r="UFK5" s="80"/>
      <c r="UFL5" s="80"/>
      <c r="UFM5" s="80"/>
      <c r="UFN5" s="80"/>
      <c r="UFO5" s="80"/>
      <c r="UFP5" s="80"/>
      <c r="UFQ5" s="80"/>
      <c r="UFR5" s="80"/>
      <c r="UFS5" s="80"/>
      <c r="UFT5" s="80"/>
      <c r="UFU5" s="80"/>
      <c r="UFV5" s="80"/>
      <c r="UFW5" s="80"/>
      <c r="UFX5" s="80"/>
      <c r="UFY5" s="80"/>
      <c r="UFZ5" s="80"/>
      <c r="UGA5" s="80"/>
      <c r="UGB5" s="80"/>
      <c r="UGC5" s="80"/>
      <c r="UGD5" s="80"/>
      <c r="UGE5" s="80"/>
      <c r="UGF5" s="80"/>
      <c r="UGG5" s="80"/>
      <c r="UGH5" s="80"/>
      <c r="UGI5" s="80"/>
      <c r="UGJ5" s="80"/>
      <c r="UGK5" s="80"/>
      <c r="UGL5" s="80"/>
      <c r="UGM5" s="80"/>
      <c r="UGN5" s="80"/>
      <c r="UGO5" s="80"/>
      <c r="UGP5" s="80"/>
      <c r="UGQ5" s="80"/>
      <c r="UGR5" s="80"/>
      <c r="UGS5" s="80"/>
      <c r="UGT5" s="80"/>
      <c r="UGU5" s="80"/>
      <c r="UGV5" s="80"/>
      <c r="UGW5" s="80"/>
      <c r="UGX5" s="80"/>
      <c r="UGY5" s="80"/>
      <c r="UGZ5" s="80"/>
      <c r="UHA5" s="80"/>
      <c r="UHB5" s="80"/>
      <c r="UHC5" s="80"/>
      <c r="UHD5" s="80"/>
      <c r="UHE5" s="80"/>
      <c r="UHF5" s="80"/>
      <c r="UHG5" s="80"/>
      <c r="UHH5" s="80"/>
      <c r="UHI5" s="80"/>
      <c r="UHJ5" s="80"/>
      <c r="UHK5" s="80"/>
      <c r="UHL5" s="80"/>
      <c r="UHM5" s="80"/>
      <c r="UHN5" s="80"/>
      <c r="UHO5" s="80"/>
      <c r="UHP5" s="80"/>
      <c r="UHQ5" s="80"/>
      <c r="UHR5" s="80"/>
      <c r="UHS5" s="80"/>
      <c r="UHT5" s="80"/>
      <c r="UHU5" s="80"/>
      <c r="UHV5" s="80"/>
      <c r="UHW5" s="80"/>
      <c r="UHX5" s="80"/>
      <c r="UHY5" s="80"/>
      <c r="UHZ5" s="80"/>
      <c r="UIA5" s="80"/>
      <c r="UIB5" s="80"/>
      <c r="UIC5" s="80"/>
      <c r="UID5" s="80"/>
      <c r="UIE5" s="80"/>
      <c r="UIF5" s="80"/>
      <c r="UIG5" s="80"/>
      <c r="UIH5" s="80"/>
      <c r="UII5" s="80"/>
      <c r="UIJ5" s="80"/>
      <c r="UIK5" s="80"/>
      <c r="UIL5" s="80"/>
      <c r="UIM5" s="80"/>
      <c r="UIN5" s="80"/>
      <c r="UIO5" s="80"/>
      <c r="UIP5" s="80"/>
      <c r="UIQ5" s="80"/>
      <c r="UIR5" s="80"/>
      <c r="UIS5" s="80"/>
      <c r="UIT5" s="80"/>
      <c r="UIU5" s="80"/>
      <c r="UIV5" s="80"/>
      <c r="UIW5" s="80"/>
      <c r="UIX5" s="80"/>
      <c r="UIY5" s="80"/>
      <c r="UIZ5" s="80"/>
      <c r="UJA5" s="80"/>
      <c r="UJB5" s="80"/>
      <c r="UJC5" s="80"/>
      <c r="UJD5" s="80"/>
      <c r="UJE5" s="80"/>
      <c r="UJF5" s="80"/>
      <c r="UJG5" s="80"/>
      <c r="UJH5" s="80"/>
      <c r="UJI5" s="80"/>
      <c r="UJJ5" s="80"/>
      <c r="UJK5" s="80"/>
      <c r="UJL5" s="80"/>
      <c r="UJM5" s="80"/>
      <c r="UJN5" s="80"/>
      <c r="UJO5" s="80"/>
      <c r="UJP5" s="80"/>
      <c r="UJQ5" s="80"/>
      <c r="UJR5" s="80"/>
      <c r="UJS5" s="80"/>
      <c r="UJT5" s="80"/>
      <c r="UJU5" s="80"/>
      <c r="UJV5" s="80"/>
      <c r="UJW5" s="80"/>
      <c r="UJX5" s="80"/>
      <c r="UJY5" s="80"/>
      <c r="UJZ5" s="80"/>
      <c r="UKA5" s="80"/>
      <c r="UKB5" s="80"/>
      <c r="UKC5" s="80"/>
      <c r="UKD5" s="80"/>
      <c r="UKE5" s="80"/>
      <c r="UKF5" s="80"/>
      <c r="UKG5" s="80"/>
      <c r="UKH5" s="80"/>
      <c r="UKI5" s="80"/>
      <c r="UKJ5" s="80"/>
      <c r="UKK5" s="80"/>
      <c r="UKL5" s="80"/>
      <c r="UKM5" s="80"/>
      <c r="UKN5" s="80"/>
      <c r="UKO5" s="80"/>
      <c r="UKP5" s="80"/>
      <c r="UKQ5" s="80"/>
      <c r="UKR5" s="80"/>
      <c r="UKS5" s="80"/>
      <c r="UKT5" s="80"/>
      <c r="UKU5" s="80"/>
      <c r="UKV5" s="80"/>
      <c r="UKW5" s="80"/>
      <c r="UKX5" s="80"/>
      <c r="UKY5" s="80"/>
      <c r="UKZ5" s="80"/>
      <c r="ULA5" s="80"/>
      <c r="ULB5" s="80"/>
      <c r="ULC5" s="80"/>
      <c r="ULD5" s="80"/>
      <c r="ULE5" s="80"/>
      <c r="ULF5" s="80"/>
      <c r="ULG5" s="80"/>
      <c r="ULH5" s="80"/>
      <c r="ULI5" s="80"/>
      <c r="ULJ5" s="80"/>
      <c r="ULK5" s="80"/>
      <c r="ULL5" s="80"/>
      <c r="ULM5" s="80"/>
      <c r="ULN5" s="80"/>
      <c r="ULO5" s="80"/>
      <c r="ULP5" s="80"/>
      <c r="ULQ5" s="80"/>
      <c r="ULR5" s="80"/>
      <c r="ULS5" s="80"/>
      <c r="ULT5" s="80"/>
      <c r="ULU5" s="80"/>
      <c r="ULV5" s="80"/>
      <c r="ULW5" s="80"/>
      <c r="ULX5" s="80"/>
      <c r="ULY5" s="80"/>
      <c r="ULZ5" s="80"/>
      <c r="UMA5" s="80"/>
      <c r="UMB5" s="80"/>
      <c r="UMC5" s="80"/>
      <c r="UMD5" s="80"/>
      <c r="UME5" s="80"/>
      <c r="UMF5" s="80"/>
      <c r="UMG5" s="80"/>
      <c r="UMH5" s="80"/>
      <c r="UMI5" s="80"/>
      <c r="UMJ5" s="80"/>
      <c r="UMK5" s="80"/>
      <c r="UML5" s="80"/>
      <c r="UMM5" s="80"/>
      <c r="UMN5" s="80"/>
      <c r="UMO5" s="80"/>
      <c r="UMP5" s="80"/>
      <c r="UMQ5" s="80"/>
      <c r="UMR5" s="80"/>
      <c r="UMS5" s="80"/>
      <c r="UMT5" s="80"/>
      <c r="UMU5" s="80"/>
      <c r="UMV5" s="80"/>
      <c r="UMW5" s="80"/>
      <c r="UMX5" s="80"/>
      <c r="UMY5" s="80"/>
      <c r="UMZ5" s="80"/>
      <c r="UNA5" s="80"/>
      <c r="UNB5" s="80"/>
      <c r="UNC5" s="80"/>
      <c r="UND5" s="80"/>
      <c r="UNE5" s="80"/>
      <c r="UNF5" s="80"/>
      <c r="UNG5" s="80"/>
      <c r="UNH5" s="80"/>
      <c r="UNI5" s="80"/>
      <c r="UNJ5" s="80"/>
      <c r="UNK5" s="80"/>
      <c r="UNL5" s="80"/>
      <c r="UNM5" s="80"/>
      <c r="UNN5" s="80"/>
      <c r="UNO5" s="80"/>
      <c r="UNP5" s="80"/>
      <c r="UNQ5" s="80"/>
      <c r="UNR5" s="80"/>
      <c r="UNS5" s="80"/>
      <c r="UNT5" s="80"/>
      <c r="UNU5" s="80"/>
      <c r="UNV5" s="80"/>
      <c r="UNW5" s="80"/>
      <c r="UNX5" s="80"/>
      <c r="UNY5" s="80"/>
      <c r="UNZ5" s="80"/>
      <c r="UOA5" s="80"/>
      <c r="UOB5" s="80"/>
      <c r="UOC5" s="80"/>
      <c r="UOD5" s="80"/>
      <c r="UOE5" s="80"/>
      <c r="UOF5" s="80"/>
      <c r="UOG5" s="80"/>
      <c r="UOH5" s="80"/>
      <c r="UOI5" s="80"/>
      <c r="UOJ5" s="80"/>
      <c r="UOK5" s="80"/>
      <c r="UOL5" s="80"/>
      <c r="UOM5" s="80"/>
      <c r="UON5" s="80"/>
      <c r="UOO5" s="80"/>
      <c r="UOP5" s="80"/>
      <c r="UOQ5" s="80"/>
      <c r="UOR5" s="80"/>
      <c r="UOS5" s="80"/>
      <c r="UOT5" s="80"/>
      <c r="UOU5" s="80"/>
      <c r="UOV5" s="80"/>
      <c r="UOW5" s="80"/>
      <c r="UOX5" s="80"/>
      <c r="UOY5" s="80"/>
      <c r="UOZ5" s="80"/>
      <c r="UPA5" s="80"/>
      <c r="UPB5" s="80"/>
      <c r="UPC5" s="80"/>
      <c r="UPD5" s="80"/>
      <c r="UPE5" s="80"/>
      <c r="UPF5" s="80"/>
      <c r="UPG5" s="80"/>
      <c r="UPH5" s="80"/>
      <c r="UPI5" s="80"/>
      <c r="UPJ5" s="80"/>
      <c r="UPK5" s="80"/>
      <c r="UPL5" s="80"/>
      <c r="UPM5" s="80"/>
      <c r="UPN5" s="80"/>
      <c r="UPO5" s="80"/>
      <c r="UPP5" s="80"/>
      <c r="UPQ5" s="80"/>
      <c r="UPR5" s="80"/>
      <c r="UPS5" s="80"/>
      <c r="UPT5" s="80"/>
      <c r="UPU5" s="80"/>
      <c r="UPV5" s="80"/>
      <c r="UPW5" s="80"/>
      <c r="UPX5" s="80"/>
      <c r="UPY5" s="80"/>
      <c r="UPZ5" s="80"/>
      <c r="UQA5" s="80"/>
      <c r="UQB5" s="80"/>
      <c r="UQC5" s="80"/>
      <c r="UQD5" s="80"/>
      <c r="UQE5" s="80"/>
      <c r="UQF5" s="80"/>
      <c r="UQG5" s="80"/>
      <c r="UQH5" s="80"/>
      <c r="UQI5" s="80"/>
      <c r="UQJ5" s="80"/>
      <c r="UQK5" s="80"/>
      <c r="UQL5" s="80"/>
      <c r="UQM5" s="80"/>
      <c r="UQN5" s="80"/>
      <c r="UQO5" s="80"/>
      <c r="UQP5" s="80"/>
      <c r="UQQ5" s="80"/>
      <c r="UQR5" s="80"/>
      <c r="UQS5" s="80"/>
      <c r="UQT5" s="80"/>
      <c r="UQU5" s="80"/>
      <c r="UQV5" s="80"/>
      <c r="UQW5" s="80"/>
      <c r="UQX5" s="80"/>
      <c r="UQY5" s="80"/>
      <c r="UQZ5" s="80"/>
      <c r="URA5" s="80"/>
      <c r="URB5" s="80"/>
      <c r="URC5" s="80"/>
      <c r="URD5" s="80"/>
      <c r="URE5" s="80"/>
      <c r="URF5" s="80"/>
      <c r="URG5" s="80"/>
      <c r="URH5" s="80"/>
      <c r="URI5" s="80"/>
      <c r="URJ5" s="80"/>
      <c r="URK5" s="80"/>
      <c r="URL5" s="80"/>
      <c r="URM5" s="80"/>
      <c r="URN5" s="80"/>
      <c r="URO5" s="80"/>
      <c r="URP5" s="80"/>
      <c r="URQ5" s="80"/>
      <c r="URR5" s="80"/>
      <c r="URS5" s="80"/>
      <c r="URT5" s="80"/>
      <c r="URU5" s="80"/>
      <c r="URV5" s="80"/>
      <c r="URW5" s="80"/>
      <c r="URX5" s="80"/>
      <c r="URY5" s="80"/>
      <c r="URZ5" s="80"/>
      <c r="USA5" s="80"/>
      <c r="USB5" s="80"/>
      <c r="USC5" s="80"/>
      <c r="USD5" s="80"/>
      <c r="USE5" s="80"/>
      <c r="USF5" s="80"/>
      <c r="USG5" s="80"/>
      <c r="USH5" s="80"/>
      <c r="USI5" s="80"/>
      <c r="USJ5" s="80"/>
      <c r="USK5" s="80"/>
      <c r="USL5" s="80"/>
      <c r="USM5" s="80"/>
      <c r="USN5" s="80"/>
      <c r="USO5" s="80"/>
      <c r="USP5" s="80"/>
      <c r="USQ5" s="80"/>
      <c r="USR5" s="80"/>
      <c r="USS5" s="80"/>
      <c r="UST5" s="80"/>
      <c r="USU5" s="80"/>
      <c r="USV5" s="80"/>
      <c r="USW5" s="80"/>
      <c r="USX5" s="80"/>
      <c r="USY5" s="80"/>
      <c r="USZ5" s="80"/>
      <c r="UTA5" s="80"/>
      <c r="UTB5" s="80"/>
      <c r="UTC5" s="80"/>
      <c r="UTD5" s="80"/>
      <c r="UTE5" s="80"/>
      <c r="UTF5" s="80"/>
      <c r="UTG5" s="80"/>
      <c r="UTH5" s="80"/>
      <c r="UTI5" s="80"/>
      <c r="UTJ5" s="80"/>
      <c r="UTK5" s="80"/>
      <c r="UTL5" s="80"/>
      <c r="UTM5" s="80"/>
      <c r="UTN5" s="80"/>
      <c r="UTO5" s="80"/>
      <c r="UTP5" s="80"/>
      <c r="UTQ5" s="80"/>
      <c r="UTR5" s="80"/>
      <c r="UTS5" s="80"/>
      <c r="UTT5" s="80"/>
      <c r="UTU5" s="80"/>
      <c r="UTV5" s="80"/>
      <c r="UTW5" s="80"/>
      <c r="UTX5" s="80"/>
      <c r="UTY5" s="80"/>
      <c r="UTZ5" s="80"/>
      <c r="UUA5" s="80"/>
      <c r="UUB5" s="80"/>
      <c r="UUC5" s="80"/>
      <c r="UUD5" s="80"/>
      <c r="UUE5" s="80"/>
      <c r="UUF5" s="80"/>
      <c r="UUG5" s="80"/>
      <c r="UUH5" s="80"/>
      <c r="UUI5" s="80"/>
      <c r="UUJ5" s="80"/>
      <c r="UUK5" s="80"/>
      <c r="UUL5" s="80"/>
      <c r="UUM5" s="80"/>
      <c r="UUN5" s="80"/>
      <c r="UUO5" s="80"/>
      <c r="UUP5" s="80"/>
      <c r="UUQ5" s="80"/>
      <c r="UUR5" s="80"/>
      <c r="UUS5" s="80"/>
      <c r="UUT5" s="80"/>
      <c r="UUU5" s="80"/>
      <c r="UUV5" s="80"/>
      <c r="UUW5" s="80"/>
      <c r="UUX5" s="80"/>
      <c r="UUY5" s="80"/>
      <c r="UUZ5" s="80"/>
      <c r="UVA5" s="80"/>
      <c r="UVB5" s="80"/>
      <c r="UVC5" s="80"/>
      <c r="UVD5" s="80"/>
      <c r="UVE5" s="80"/>
      <c r="UVF5" s="80"/>
      <c r="UVG5" s="80"/>
      <c r="UVH5" s="80"/>
      <c r="UVI5" s="80"/>
      <c r="UVJ5" s="80"/>
      <c r="UVK5" s="80"/>
      <c r="UVL5" s="80"/>
      <c r="UVM5" s="80"/>
      <c r="UVN5" s="80"/>
      <c r="UVO5" s="80"/>
      <c r="UVP5" s="80"/>
      <c r="UVQ5" s="80"/>
      <c r="UVR5" s="80"/>
      <c r="UVS5" s="80"/>
      <c r="UVT5" s="80"/>
      <c r="UVU5" s="80"/>
      <c r="UVV5" s="80"/>
      <c r="UVW5" s="80"/>
      <c r="UVX5" s="80"/>
      <c r="UVY5" s="80"/>
      <c r="UVZ5" s="80"/>
      <c r="UWA5" s="80"/>
      <c r="UWB5" s="80"/>
      <c r="UWC5" s="80"/>
      <c r="UWD5" s="80"/>
      <c r="UWE5" s="80"/>
      <c r="UWF5" s="80"/>
      <c r="UWG5" s="80"/>
      <c r="UWH5" s="80"/>
      <c r="UWI5" s="80"/>
      <c r="UWJ5" s="80"/>
      <c r="UWK5" s="80"/>
      <c r="UWL5" s="80"/>
      <c r="UWM5" s="80"/>
      <c r="UWN5" s="80"/>
      <c r="UWO5" s="80"/>
      <c r="UWP5" s="80"/>
      <c r="UWQ5" s="80"/>
      <c r="UWR5" s="80"/>
      <c r="UWS5" s="80"/>
      <c r="UWT5" s="80"/>
      <c r="UWU5" s="80"/>
      <c r="UWV5" s="80"/>
      <c r="UWW5" s="80"/>
      <c r="UWX5" s="80"/>
      <c r="UWY5" s="80"/>
      <c r="UWZ5" s="80"/>
      <c r="UXA5" s="80"/>
      <c r="UXB5" s="80"/>
      <c r="UXC5" s="80"/>
      <c r="UXD5" s="80"/>
      <c r="UXE5" s="80"/>
      <c r="UXF5" s="80"/>
      <c r="UXG5" s="80"/>
      <c r="UXH5" s="80"/>
      <c r="UXI5" s="80"/>
      <c r="UXJ5" s="80"/>
      <c r="UXK5" s="80"/>
      <c r="UXL5" s="80"/>
      <c r="UXM5" s="80"/>
      <c r="UXN5" s="80"/>
      <c r="UXO5" s="80"/>
      <c r="UXP5" s="80"/>
      <c r="UXQ5" s="80"/>
      <c r="UXR5" s="80"/>
      <c r="UXS5" s="80"/>
      <c r="UXT5" s="80"/>
      <c r="UXU5" s="80"/>
      <c r="UXV5" s="80"/>
      <c r="UXW5" s="80"/>
      <c r="UXX5" s="80"/>
      <c r="UXY5" s="80"/>
      <c r="UXZ5" s="80"/>
      <c r="UYA5" s="80"/>
      <c r="UYB5" s="80"/>
      <c r="UYC5" s="80"/>
      <c r="UYD5" s="80"/>
      <c r="UYE5" s="80"/>
      <c r="UYF5" s="80"/>
      <c r="UYG5" s="80"/>
      <c r="UYH5" s="80"/>
      <c r="UYI5" s="80"/>
      <c r="UYJ5" s="80"/>
      <c r="UYK5" s="80"/>
      <c r="UYL5" s="80"/>
      <c r="UYM5" s="80"/>
      <c r="UYN5" s="80"/>
      <c r="UYO5" s="80"/>
      <c r="UYP5" s="80"/>
      <c r="UYQ5" s="80"/>
      <c r="UYR5" s="80"/>
      <c r="UYS5" s="80"/>
      <c r="UYT5" s="80"/>
      <c r="UYU5" s="80"/>
      <c r="UYV5" s="80"/>
      <c r="UYW5" s="80"/>
      <c r="UYX5" s="80"/>
      <c r="UYY5" s="80"/>
      <c r="UYZ5" s="80"/>
      <c r="UZA5" s="80"/>
      <c r="UZB5" s="80"/>
      <c r="UZC5" s="80"/>
      <c r="UZD5" s="80"/>
      <c r="UZE5" s="80"/>
      <c r="UZF5" s="80"/>
      <c r="UZG5" s="80"/>
      <c r="UZH5" s="80"/>
      <c r="UZI5" s="80"/>
      <c r="UZJ5" s="80"/>
      <c r="UZK5" s="80"/>
      <c r="UZL5" s="80"/>
      <c r="UZM5" s="80"/>
      <c r="UZN5" s="80"/>
      <c r="UZO5" s="80"/>
      <c r="UZP5" s="80"/>
      <c r="UZQ5" s="80"/>
      <c r="UZR5" s="80"/>
      <c r="UZS5" s="80"/>
      <c r="UZT5" s="80"/>
      <c r="UZU5" s="80"/>
      <c r="UZV5" s="80"/>
      <c r="UZW5" s="80"/>
      <c r="UZX5" s="80"/>
      <c r="UZY5" s="80"/>
      <c r="UZZ5" s="80"/>
      <c r="VAA5" s="80"/>
      <c r="VAB5" s="80"/>
      <c r="VAC5" s="80"/>
      <c r="VAD5" s="80"/>
      <c r="VAE5" s="80"/>
      <c r="VAF5" s="80"/>
      <c r="VAG5" s="80"/>
      <c r="VAH5" s="80"/>
      <c r="VAI5" s="80"/>
      <c r="VAJ5" s="80"/>
      <c r="VAK5" s="80"/>
      <c r="VAL5" s="80"/>
      <c r="VAM5" s="80"/>
      <c r="VAN5" s="80"/>
      <c r="VAO5" s="80"/>
      <c r="VAP5" s="80"/>
      <c r="VAQ5" s="80"/>
      <c r="VAR5" s="80"/>
      <c r="VAS5" s="80"/>
      <c r="VAT5" s="80"/>
      <c r="VAU5" s="80"/>
      <c r="VAV5" s="80"/>
      <c r="VAW5" s="80"/>
      <c r="VAX5" s="80"/>
      <c r="VAY5" s="80"/>
      <c r="VAZ5" s="80"/>
      <c r="VBA5" s="80"/>
      <c r="VBB5" s="80"/>
      <c r="VBC5" s="80"/>
      <c r="VBD5" s="80"/>
      <c r="VBE5" s="80"/>
      <c r="VBF5" s="80"/>
      <c r="VBG5" s="80"/>
      <c r="VBH5" s="80"/>
      <c r="VBI5" s="80"/>
      <c r="VBJ5" s="80"/>
      <c r="VBK5" s="80"/>
      <c r="VBL5" s="80"/>
      <c r="VBM5" s="80"/>
      <c r="VBN5" s="80"/>
      <c r="VBO5" s="80"/>
      <c r="VBP5" s="80"/>
      <c r="VBQ5" s="80"/>
      <c r="VBR5" s="80"/>
      <c r="VBS5" s="80"/>
      <c r="VBT5" s="80"/>
      <c r="VBU5" s="80"/>
      <c r="VBV5" s="80"/>
      <c r="VBW5" s="80"/>
      <c r="VBX5" s="80"/>
      <c r="VBY5" s="80"/>
      <c r="VBZ5" s="80"/>
      <c r="VCA5" s="80"/>
      <c r="VCB5" s="80"/>
      <c r="VCC5" s="80"/>
      <c r="VCD5" s="80"/>
      <c r="VCE5" s="80"/>
      <c r="VCF5" s="80"/>
      <c r="VCG5" s="80"/>
      <c r="VCH5" s="80"/>
      <c r="VCI5" s="80"/>
      <c r="VCJ5" s="80"/>
      <c r="VCK5" s="80"/>
      <c r="VCL5" s="80"/>
      <c r="VCM5" s="80"/>
      <c r="VCN5" s="80"/>
      <c r="VCO5" s="80"/>
      <c r="VCP5" s="80"/>
      <c r="VCQ5" s="80"/>
      <c r="VCR5" s="80"/>
      <c r="VCS5" s="80"/>
      <c r="VCT5" s="80"/>
      <c r="VCU5" s="80"/>
      <c r="VCV5" s="80"/>
      <c r="VCW5" s="80"/>
      <c r="VCX5" s="80"/>
      <c r="VCY5" s="80"/>
      <c r="VCZ5" s="80"/>
      <c r="VDA5" s="80"/>
      <c r="VDB5" s="80"/>
      <c r="VDC5" s="80"/>
      <c r="VDD5" s="80"/>
      <c r="VDE5" s="80"/>
      <c r="VDF5" s="80"/>
      <c r="VDG5" s="80"/>
      <c r="VDH5" s="80"/>
      <c r="VDI5" s="80"/>
      <c r="VDJ5" s="80"/>
      <c r="VDK5" s="80"/>
      <c r="VDL5" s="80"/>
      <c r="VDM5" s="80"/>
      <c r="VDN5" s="80"/>
      <c r="VDO5" s="80"/>
      <c r="VDP5" s="80"/>
      <c r="VDQ5" s="80"/>
      <c r="VDR5" s="80"/>
      <c r="VDS5" s="80"/>
      <c r="VDT5" s="80"/>
      <c r="VDU5" s="80"/>
      <c r="VDV5" s="80"/>
      <c r="VDW5" s="80"/>
      <c r="VDX5" s="80"/>
      <c r="VDY5" s="80"/>
      <c r="VDZ5" s="80"/>
      <c r="VEA5" s="80"/>
      <c r="VEB5" s="80"/>
      <c r="VEC5" s="80"/>
      <c r="VED5" s="80"/>
      <c r="VEE5" s="80"/>
      <c r="VEF5" s="80"/>
      <c r="VEG5" s="80"/>
      <c r="VEH5" s="80"/>
      <c r="VEI5" s="80"/>
      <c r="VEJ5" s="80"/>
      <c r="VEK5" s="80"/>
      <c r="VEL5" s="80"/>
      <c r="VEM5" s="80"/>
      <c r="VEN5" s="80"/>
      <c r="VEO5" s="80"/>
      <c r="VEP5" s="80"/>
      <c r="VEQ5" s="80"/>
      <c r="VER5" s="80"/>
      <c r="VES5" s="80"/>
      <c r="VET5" s="80"/>
      <c r="VEU5" s="80"/>
      <c r="VEV5" s="80"/>
      <c r="VEW5" s="80"/>
      <c r="VEX5" s="80"/>
      <c r="VEY5" s="80"/>
      <c r="VEZ5" s="80"/>
      <c r="VFA5" s="80"/>
      <c r="VFB5" s="80"/>
      <c r="VFC5" s="80"/>
      <c r="VFD5" s="80"/>
      <c r="VFE5" s="80"/>
      <c r="VFF5" s="80"/>
      <c r="VFG5" s="80"/>
      <c r="VFH5" s="80"/>
      <c r="VFI5" s="80"/>
      <c r="VFJ5" s="80"/>
      <c r="VFK5" s="80"/>
      <c r="VFL5" s="80"/>
      <c r="VFM5" s="80"/>
      <c r="VFN5" s="80"/>
      <c r="VFO5" s="80"/>
      <c r="VFP5" s="80"/>
      <c r="VFQ5" s="80"/>
      <c r="VFR5" s="80"/>
      <c r="VFS5" s="80"/>
      <c r="VFT5" s="80"/>
      <c r="VFU5" s="80"/>
      <c r="VFV5" s="80"/>
      <c r="VFW5" s="80"/>
      <c r="VFX5" s="80"/>
      <c r="VFY5" s="80"/>
      <c r="VFZ5" s="80"/>
      <c r="VGA5" s="80"/>
      <c r="VGB5" s="80"/>
      <c r="VGC5" s="80"/>
      <c r="VGD5" s="80"/>
      <c r="VGE5" s="80"/>
      <c r="VGF5" s="80"/>
      <c r="VGG5" s="80"/>
      <c r="VGH5" s="80"/>
      <c r="VGI5" s="80"/>
      <c r="VGJ5" s="80"/>
      <c r="VGK5" s="80"/>
      <c r="VGL5" s="80"/>
      <c r="VGM5" s="80"/>
      <c r="VGN5" s="80"/>
      <c r="VGO5" s="80"/>
      <c r="VGP5" s="80"/>
      <c r="VGQ5" s="80"/>
      <c r="VGR5" s="80"/>
      <c r="VGS5" s="80"/>
      <c r="VGT5" s="80"/>
      <c r="VGU5" s="80"/>
      <c r="VGV5" s="80"/>
      <c r="VGW5" s="80"/>
      <c r="VGX5" s="80"/>
      <c r="VGY5" s="80"/>
      <c r="VGZ5" s="80"/>
      <c r="VHA5" s="80"/>
      <c r="VHB5" s="80"/>
      <c r="VHC5" s="80"/>
      <c r="VHD5" s="80"/>
      <c r="VHE5" s="80"/>
      <c r="VHF5" s="80"/>
      <c r="VHG5" s="80"/>
      <c r="VHH5" s="80"/>
      <c r="VHI5" s="80"/>
      <c r="VHJ5" s="80"/>
      <c r="VHK5" s="80"/>
      <c r="VHL5" s="80"/>
      <c r="VHM5" s="80"/>
      <c r="VHN5" s="80"/>
      <c r="VHO5" s="80"/>
      <c r="VHP5" s="80"/>
      <c r="VHQ5" s="80"/>
      <c r="VHR5" s="80"/>
      <c r="VHS5" s="80"/>
      <c r="VHT5" s="80"/>
      <c r="VHU5" s="80"/>
      <c r="VHV5" s="80"/>
      <c r="VHW5" s="80"/>
      <c r="VHX5" s="80"/>
      <c r="VHY5" s="80"/>
      <c r="VHZ5" s="80"/>
      <c r="VIA5" s="80"/>
      <c r="VIB5" s="80"/>
      <c r="VIC5" s="80"/>
      <c r="VID5" s="80"/>
      <c r="VIE5" s="80"/>
      <c r="VIF5" s="80"/>
      <c r="VIG5" s="80"/>
      <c r="VIH5" s="80"/>
      <c r="VII5" s="80"/>
      <c r="VIJ5" s="80"/>
      <c r="VIK5" s="80"/>
      <c r="VIL5" s="80"/>
      <c r="VIM5" s="80"/>
      <c r="VIN5" s="80"/>
      <c r="VIO5" s="80"/>
      <c r="VIP5" s="80"/>
      <c r="VIQ5" s="80"/>
      <c r="VIR5" s="80"/>
      <c r="VIS5" s="80"/>
      <c r="VIT5" s="80"/>
      <c r="VIU5" s="80"/>
      <c r="VIV5" s="80"/>
      <c r="VIW5" s="80"/>
      <c r="VIX5" s="80"/>
      <c r="VIY5" s="80"/>
      <c r="VIZ5" s="80"/>
      <c r="VJA5" s="80"/>
      <c r="VJB5" s="80"/>
      <c r="VJC5" s="80"/>
      <c r="VJD5" s="80"/>
      <c r="VJE5" s="80"/>
      <c r="VJF5" s="80"/>
      <c r="VJG5" s="80"/>
      <c r="VJH5" s="80"/>
      <c r="VJI5" s="80"/>
      <c r="VJJ5" s="80"/>
      <c r="VJK5" s="80"/>
      <c r="VJL5" s="80"/>
      <c r="VJM5" s="80"/>
      <c r="VJN5" s="80"/>
      <c r="VJO5" s="80"/>
      <c r="VJP5" s="80"/>
      <c r="VJQ5" s="80"/>
      <c r="VJR5" s="80"/>
      <c r="VJS5" s="80"/>
      <c r="VJT5" s="80"/>
      <c r="VJU5" s="80"/>
      <c r="VJV5" s="80"/>
      <c r="VJW5" s="80"/>
      <c r="VJX5" s="80"/>
      <c r="VJY5" s="80"/>
      <c r="VJZ5" s="80"/>
      <c r="VKA5" s="80"/>
      <c r="VKB5" s="80"/>
      <c r="VKC5" s="80"/>
      <c r="VKD5" s="80"/>
      <c r="VKE5" s="80"/>
      <c r="VKF5" s="80"/>
      <c r="VKG5" s="80"/>
      <c r="VKH5" s="80"/>
      <c r="VKI5" s="80"/>
      <c r="VKJ5" s="80"/>
      <c r="VKK5" s="80"/>
      <c r="VKL5" s="80"/>
      <c r="VKM5" s="80"/>
      <c r="VKN5" s="80"/>
      <c r="VKO5" s="80"/>
      <c r="VKP5" s="80"/>
      <c r="VKQ5" s="80"/>
      <c r="VKR5" s="80"/>
      <c r="VKS5" s="80"/>
      <c r="VKT5" s="80"/>
      <c r="VKU5" s="80"/>
      <c r="VKV5" s="80"/>
      <c r="VKW5" s="80"/>
      <c r="VKX5" s="80"/>
      <c r="VKY5" s="80"/>
      <c r="VKZ5" s="80"/>
      <c r="VLA5" s="80"/>
      <c r="VLB5" s="80"/>
      <c r="VLC5" s="80"/>
      <c r="VLD5" s="80"/>
      <c r="VLE5" s="80"/>
      <c r="VLF5" s="80"/>
      <c r="VLG5" s="80"/>
      <c r="VLH5" s="80"/>
      <c r="VLI5" s="80"/>
      <c r="VLJ5" s="80"/>
      <c r="VLK5" s="80"/>
      <c r="VLL5" s="80"/>
      <c r="VLM5" s="80"/>
      <c r="VLN5" s="80"/>
      <c r="VLO5" s="80"/>
      <c r="VLP5" s="80"/>
      <c r="VLQ5" s="80"/>
      <c r="VLR5" s="80"/>
      <c r="VLS5" s="80"/>
      <c r="VLT5" s="80"/>
      <c r="VLU5" s="80"/>
      <c r="VLV5" s="80"/>
      <c r="VLW5" s="80"/>
      <c r="VLX5" s="80"/>
      <c r="VLY5" s="80"/>
      <c r="VLZ5" s="80"/>
      <c r="VMA5" s="80"/>
      <c r="VMB5" s="80"/>
      <c r="VMC5" s="80"/>
      <c r="VMD5" s="80"/>
      <c r="VME5" s="80"/>
      <c r="VMF5" s="80"/>
      <c r="VMG5" s="80"/>
      <c r="VMH5" s="80"/>
      <c r="VMI5" s="80"/>
      <c r="VMJ5" s="80"/>
      <c r="VMK5" s="80"/>
      <c r="VML5" s="80"/>
      <c r="VMM5" s="80"/>
      <c r="VMN5" s="80"/>
      <c r="VMO5" s="80"/>
      <c r="VMP5" s="80"/>
      <c r="VMQ5" s="80"/>
      <c r="VMR5" s="80"/>
      <c r="VMS5" s="80"/>
      <c r="VMT5" s="80"/>
      <c r="VMU5" s="80"/>
      <c r="VMV5" s="80"/>
      <c r="VMW5" s="80"/>
      <c r="VMX5" s="80"/>
      <c r="VMY5" s="80"/>
      <c r="VMZ5" s="80"/>
      <c r="VNA5" s="80"/>
      <c r="VNB5" s="80"/>
      <c r="VNC5" s="80"/>
      <c r="VND5" s="80"/>
      <c r="VNE5" s="80"/>
      <c r="VNF5" s="80"/>
      <c r="VNG5" s="80"/>
      <c r="VNH5" s="80"/>
      <c r="VNI5" s="80"/>
      <c r="VNJ5" s="80"/>
      <c r="VNK5" s="80"/>
      <c r="VNL5" s="80"/>
      <c r="VNM5" s="80"/>
      <c r="VNN5" s="80"/>
      <c r="VNO5" s="80"/>
      <c r="VNP5" s="80"/>
      <c r="VNQ5" s="80"/>
      <c r="VNR5" s="80"/>
      <c r="VNS5" s="80"/>
      <c r="VNT5" s="80"/>
      <c r="VNU5" s="80"/>
      <c r="VNV5" s="80"/>
      <c r="VNW5" s="80"/>
      <c r="VNX5" s="80"/>
      <c r="VNY5" s="80"/>
      <c r="VNZ5" s="80"/>
      <c r="VOA5" s="80"/>
      <c r="VOB5" s="80"/>
      <c r="VOC5" s="80"/>
      <c r="VOD5" s="80"/>
      <c r="VOE5" s="80"/>
      <c r="VOF5" s="80"/>
      <c r="VOG5" s="80"/>
      <c r="VOH5" s="80"/>
      <c r="VOI5" s="80"/>
      <c r="VOJ5" s="80"/>
      <c r="VOK5" s="80"/>
      <c r="VOL5" s="80"/>
      <c r="VOM5" s="80"/>
      <c r="VON5" s="80"/>
      <c r="VOO5" s="80"/>
      <c r="VOP5" s="80"/>
      <c r="VOQ5" s="80"/>
      <c r="VOR5" s="80"/>
      <c r="VOS5" s="80"/>
      <c r="VOT5" s="80"/>
      <c r="VOU5" s="80"/>
      <c r="VOV5" s="80"/>
      <c r="VOW5" s="80"/>
      <c r="VOX5" s="80"/>
      <c r="VOY5" s="80"/>
      <c r="VOZ5" s="80"/>
      <c r="VPA5" s="80"/>
      <c r="VPB5" s="80"/>
      <c r="VPC5" s="80"/>
      <c r="VPD5" s="80"/>
      <c r="VPE5" s="80"/>
      <c r="VPF5" s="80"/>
      <c r="VPG5" s="80"/>
      <c r="VPH5" s="80"/>
      <c r="VPI5" s="80"/>
      <c r="VPJ5" s="80"/>
      <c r="VPK5" s="80"/>
      <c r="VPL5" s="80"/>
      <c r="VPM5" s="80"/>
      <c r="VPN5" s="80"/>
      <c r="VPO5" s="80"/>
      <c r="VPP5" s="80"/>
      <c r="VPQ5" s="80"/>
      <c r="VPR5" s="80"/>
      <c r="VPS5" s="80"/>
      <c r="VPT5" s="80"/>
      <c r="VPU5" s="80"/>
      <c r="VPV5" s="80"/>
      <c r="VPW5" s="80"/>
      <c r="VPX5" s="80"/>
      <c r="VPY5" s="80"/>
      <c r="VPZ5" s="80"/>
      <c r="VQA5" s="80"/>
      <c r="VQB5" s="80"/>
      <c r="VQC5" s="80"/>
      <c r="VQD5" s="80"/>
      <c r="VQE5" s="80"/>
      <c r="VQF5" s="80"/>
      <c r="VQG5" s="80"/>
      <c r="VQH5" s="80"/>
      <c r="VQI5" s="80"/>
      <c r="VQJ5" s="80"/>
      <c r="VQK5" s="80"/>
      <c r="VQL5" s="80"/>
      <c r="VQM5" s="80"/>
      <c r="VQN5" s="80"/>
      <c r="VQO5" s="80"/>
      <c r="VQP5" s="80"/>
      <c r="VQQ5" s="80"/>
      <c r="VQR5" s="80"/>
      <c r="VQS5" s="80"/>
      <c r="VQT5" s="80"/>
      <c r="VQU5" s="80"/>
      <c r="VQV5" s="80"/>
      <c r="VQW5" s="80"/>
      <c r="VQX5" s="80"/>
      <c r="VQY5" s="80"/>
      <c r="VQZ5" s="80"/>
      <c r="VRA5" s="80"/>
      <c r="VRB5" s="80"/>
      <c r="VRC5" s="80"/>
      <c r="VRD5" s="80"/>
      <c r="VRE5" s="80"/>
      <c r="VRF5" s="80"/>
      <c r="VRG5" s="80"/>
      <c r="VRH5" s="80"/>
      <c r="VRI5" s="80"/>
      <c r="VRJ5" s="80"/>
      <c r="VRK5" s="80"/>
      <c r="VRL5" s="80"/>
      <c r="VRM5" s="80"/>
      <c r="VRN5" s="80"/>
      <c r="VRO5" s="80"/>
      <c r="VRP5" s="80"/>
      <c r="VRQ5" s="80"/>
      <c r="VRR5" s="80"/>
      <c r="VRS5" s="80"/>
      <c r="VRT5" s="80"/>
      <c r="VRU5" s="80"/>
      <c r="VRV5" s="80"/>
      <c r="VRW5" s="80"/>
      <c r="VRX5" s="80"/>
      <c r="VRY5" s="80"/>
      <c r="VRZ5" s="80"/>
      <c r="VSA5" s="80"/>
      <c r="VSB5" s="80"/>
      <c r="VSC5" s="80"/>
      <c r="VSD5" s="80"/>
      <c r="VSE5" s="80"/>
      <c r="VSF5" s="80"/>
      <c r="VSG5" s="80"/>
      <c r="VSH5" s="80"/>
      <c r="VSI5" s="80"/>
      <c r="VSJ5" s="80"/>
      <c r="VSK5" s="80"/>
      <c r="VSL5" s="80"/>
      <c r="VSM5" s="80"/>
      <c r="VSN5" s="80"/>
      <c r="VSO5" s="80"/>
      <c r="VSP5" s="80"/>
      <c r="VSQ5" s="80"/>
      <c r="VSR5" s="80"/>
      <c r="VSS5" s="80"/>
      <c r="VST5" s="80"/>
      <c r="VSU5" s="80"/>
      <c r="VSV5" s="80"/>
      <c r="VSW5" s="80"/>
      <c r="VSX5" s="80"/>
      <c r="VSY5" s="80"/>
      <c r="VSZ5" s="80"/>
      <c r="VTA5" s="80"/>
      <c r="VTB5" s="80"/>
      <c r="VTC5" s="80"/>
      <c r="VTD5" s="80"/>
      <c r="VTE5" s="80"/>
      <c r="VTF5" s="80"/>
      <c r="VTG5" s="80"/>
      <c r="VTH5" s="80"/>
      <c r="VTI5" s="80"/>
      <c r="VTJ5" s="80"/>
      <c r="VTK5" s="80"/>
      <c r="VTL5" s="80"/>
      <c r="VTM5" s="80"/>
      <c r="VTN5" s="80"/>
      <c r="VTO5" s="80"/>
      <c r="VTP5" s="80"/>
      <c r="VTQ5" s="80"/>
      <c r="VTR5" s="80"/>
      <c r="VTS5" s="80"/>
      <c r="VTT5" s="80"/>
      <c r="VTU5" s="80"/>
      <c r="VTV5" s="80"/>
      <c r="VTW5" s="80"/>
      <c r="VTX5" s="80"/>
      <c r="VTY5" s="80"/>
      <c r="VTZ5" s="80"/>
      <c r="VUA5" s="80"/>
      <c r="VUB5" s="80"/>
      <c r="VUC5" s="80"/>
      <c r="VUD5" s="80"/>
      <c r="VUE5" s="80"/>
      <c r="VUF5" s="80"/>
      <c r="VUG5" s="80"/>
      <c r="VUH5" s="80"/>
      <c r="VUI5" s="80"/>
      <c r="VUJ5" s="80"/>
      <c r="VUK5" s="80"/>
      <c r="VUL5" s="80"/>
      <c r="VUM5" s="80"/>
      <c r="VUN5" s="80"/>
      <c r="VUO5" s="80"/>
      <c r="VUP5" s="80"/>
      <c r="VUQ5" s="80"/>
      <c r="VUR5" s="80"/>
      <c r="VUS5" s="80"/>
      <c r="VUT5" s="80"/>
      <c r="VUU5" s="80"/>
      <c r="VUV5" s="80"/>
      <c r="VUW5" s="80"/>
      <c r="VUX5" s="80"/>
      <c r="VUY5" s="80"/>
      <c r="VUZ5" s="80"/>
      <c r="VVA5" s="80"/>
      <c r="VVB5" s="80"/>
      <c r="VVC5" s="80"/>
      <c r="VVD5" s="80"/>
      <c r="VVE5" s="80"/>
      <c r="VVF5" s="80"/>
      <c r="VVG5" s="80"/>
      <c r="VVH5" s="80"/>
      <c r="VVI5" s="80"/>
      <c r="VVJ5" s="80"/>
      <c r="VVK5" s="80"/>
      <c r="VVL5" s="80"/>
      <c r="VVM5" s="80"/>
      <c r="VVN5" s="80"/>
      <c r="VVO5" s="80"/>
      <c r="VVP5" s="80"/>
      <c r="VVQ5" s="80"/>
      <c r="VVR5" s="80"/>
      <c r="VVS5" s="80"/>
      <c r="VVT5" s="80"/>
      <c r="VVU5" s="80"/>
      <c r="VVV5" s="80"/>
      <c r="VVW5" s="80"/>
      <c r="VVX5" s="80"/>
      <c r="VVY5" s="80"/>
      <c r="VVZ5" s="80"/>
      <c r="VWA5" s="80"/>
      <c r="VWB5" s="80"/>
      <c r="VWC5" s="80"/>
      <c r="VWD5" s="80"/>
      <c r="VWE5" s="80"/>
      <c r="VWF5" s="80"/>
      <c r="VWG5" s="80"/>
      <c r="VWH5" s="80"/>
      <c r="VWI5" s="80"/>
      <c r="VWJ5" s="80"/>
      <c r="VWK5" s="80"/>
      <c r="VWL5" s="80"/>
      <c r="VWM5" s="80"/>
      <c r="VWN5" s="80"/>
      <c r="VWO5" s="80"/>
      <c r="VWP5" s="80"/>
      <c r="VWQ5" s="80"/>
      <c r="VWR5" s="80"/>
      <c r="VWS5" s="80"/>
      <c r="VWT5" s="80"/>
      <c r="VWU5" s="80"/>
      <c r="VWV5" s="80"/>
      <c r="VWW5" s="80"/>
      <c r="VWX5" s="80"/>
      <c r="VWY5" s="80"/>
      <c r="VWZ5" s="80"/>
      <c r="VXA5" s="80"/>
      <c r="VXB5" s="80"/>
      <c r="VXC5" s="80"/>
      <c r="VXD5" s="80"/>
      <c r="VXE5" s="80"/>
      <c r="VXF5" s="80"/>
      <c r="VXG5" s="80"/>
      <c r="VXH5" s="80"/>
      <c r="VXI5" s="80"/>
      <c r="VXJ5" s="80"/>
      <c r="VXK5" s="80"/>
      <c r="VXL5" s="80"/>
      <c r="VXM5" s="80"/>
      <c r="VXN5" s="80"/>
      <c r="VXO5" s="80"/>
      <c r="VXP5" s="80"/>
      <c r="VXQ5" s="80"/>
      <c r="VXR5" s="80"/>
      <c r="VXS5" s="80"/>
      <c r="VXT5" s="80"/>
      <c r="VXU5" s="80"/>
      <c r="VXV5" s="80"/>
      <c r="VXW5" s="80"/>
      <c r="VXX5" s="80"/>
      <c r="VXY5" s="80"/>
      <c r="VXZ5" s="80"/>
      <c r="VYA5" s="80"/>
      <c r="VYB5" s="80"/>
      <c r="VYC5" s="80"/>
      <c r="VYD5" s="80"/>
      <c r="VYE5" s="80"/>
      <c r="VYF5" s="80"/>
      <c r="VYG5" s="80"/>
      <c r="VYH5" s="80"/>
      <c r="VYI5" s="80"/>
      <c r="VYJ5" s="80"/>
      <c r="VYK5" s="80"/>
      <c r="VYL5" s="80"/>
      <c r="VYM5" s="80"/>
      <c r="VYN5" s="80"/>
      <c r="VYO5" s="80"/>
      <c r="VYP5" s="80"/>
      <c r="VYQ5" s="80"/>
      <c r="VYR5" s="80"/>
      <c r="VYS5" s="80"/>
      <c r="VYT5" s="80"/>
      <c r="VYU5" s="80"/>
      <c r="VYV5" s="80"/>
      <c r="VYW5" s="80"/>
      <c r="VYX5" s="80"/>
      <c r="VYY5" s="80"/>
      <c r="VYZ5" s="80"/>
      <c r="VZA5" s="80"/>
      <c r="VZB5" s="80"/>
      <c r="VZC5" s="80"/>
      <c r="VZD5" s="80"/>
      <c r="VZE5" s="80"/>
      <c r="VZF5" s="80"/>
      <c r="VZG5" s="80"/>
      <c r="VZH5" s="80"/>
      <c r="VZI5" s="80"/>
      <c r="VZJ5" s="80"/>
      <c r="VZK5" s="80"/>
      <c r="VZL5" s="80"/>
      <c r="VZM5" s="80"/>
      <c r="VZN5" s="80"/>
      <c r="VZO5" s="80"/>
      <c r="VZP5" s="80"/>
      <c r="VZQ5" s="80"/>
      <c r="VZR5" s="80"/>
      <c r="VZS5" s="80"/>
      <c r="VZT5" s="80"/>
      <c r="VZU5" s="80"/>
      <c r="VZV5" s="80"/>
      <c r="VZW5" s="80"/>
      <c r="VZX5" s="80"/>
      <c r="VZY5" s="80"/>
      <c r="VZZ5" s="80"/>
      <c r="WAA5" s="80"/>
      <c r="WAB5" s="80"/>
      <c r="WAC5" s="80"/>
      <c r="WAD5" s="80"/>
      <c r="WAE5" s="80"/>
      <c r="WAF5" s="80"/>
      <c r="WAG5" s="80"/>
      <c r="WAH5" s="80"/>
      <c r="WAI5" s="80"/>
      <c r="WAJ5" s="80"/>
      <c r="WAK5" s="80"/>
      <c r="WAL5" s="80"/>
      <c r="WAM5" s="80"/>
      <c r="WAN5" s="80"/>
      <c r="WAO5" s="80"/>
      <c r="WAP5" s="80"/>
      <c r="WAQ5" s="80"/>
      <c r="WAR5" s="80"/>
      <c r="WAS5" s="80"/>
      <c r="WAT5" s="80"/>
      <c r="WAU5" s="80"/>
      <c r="WAV5" s="80"/>
      <c r="WAW5" s="80"/>
      <c r="WAX5" s="80"/>
      <c r="WAY5" s="80"/>
      <c r="WAZ5" s="80"/>
      <c r="WBA5" s="80"/>
      <c r="WBB5" s="80"/>
      <c r="WBC5" s="80"/>
      <c r="WBD5" s="80"/>
      <c r="WBE5" s="80"/>
      <c r="WBF5" s="80"/>
      <c r="WBG5" s="80"/>
      <c r="WBH5" s="80"/>
      <c r="WBI5" s="80"/>
      <c r="WBJ5" s="80"/>
      <c r="WBK5" s="80"/>
      <c r="WBL5" s="80"/>
      <c r="WBM5" s="80"/>
      <c r="WBN5" s="80"/>
      <c r="WBO5" s="80"/>
      <c r="WBP5" s="80"/>
      <c r="WBQ5" s="80"/>
      <c r="WBR5" s="80"/>
      <c r="WBS5" s="80"/>
      <c r="WBT5" s="80"/>
      <c r="WBU5" s="80"/>
      <c r="WBV5" s="80"/>
      <c r="WBW5" s="80"/>
      <c r="WBX5" s="80"/>
      <c r="WBY5" s="80"/>
      <c r="WBZ5" s="80"/>
      <c r="WCA5" s="80"/>
      <c r="WCB5" s="80"/>
      <c r="WCC5" s="80"/>
      <c r="WCD5" s="80"/>
      <c r="WCE5" s="80"/>
      <c r="WCF5" s="80"/>
      <c r="WCG5" s="80"/>
      <c r="WCH5" s="80"/>
      <c r="WCI5" s="80"/>
      <c r="WCJ5" s="80"/>
      <c r="WCK5" s="80"/>
      <c r="WCL5" s="80"/>
      <c r="WCM5" s="80"/>
      <c r="WCN5" s="80"/>
      <c r="WCO5" s="80"/>
      <c r="WCP5" s="80"/>
      <c r="WCQ5" s="80"/>
      <c r="WCR5" s="80"/>
      <c r="WCS5" s="80"/>
      <c r="WCT5" s="80"/>
      <c r="WCU5" s="80"/>
      <c r="WCV5" s="80"/>
      <c r="WCW5" s="80"/>
      <c r="WCX5" s="80"/>
      <c r="WCY5" s="80"/>
      <c r="WCZ5" s="80"/>
      <c r="WDA5" s="80"/>
      <c r="WDB5" s="80"/>
      <c r="WDC5" s="80"/>
      <c r="WDD5" s="80"/>
      <c r="WDE5" s="80"/>
      <c r="WDF5" s="80"/>
      <c r="WDG5" s="80"/>
      <c r="WDH5" s="80"/>
      <c r="WDI5" s="80"/>
      <c r="WDJ5" s="80"/>
      <c r="WDK5" s="80"/>
      <c r="WDL5" s="80"/>
      <c r="WDM5" s="80"/>
      <c r="WDN5" s="80"/>
      <c r="WDO5" s="80"/>
      <c r="WDP5" s="80"/>
      <c r="WDQ5" s="80"/>
      <c r="WDR5" s="80"/>
      <c r="WDS5" s="80"/>
      <c r="WDT5" s="80"/>
      <c r="WDU5" s="80"/>
      <c r="WDV5" s="80"/>
      <c r="WDW5" s="80"/>
      <c r="WDX5" s="80"/>
      <c r="WDY5" s="80"/>
      <c r="WDZ5" s="80"/>
      <c r="WEA5" s="80"/>
      <c r="WEB5" s="80"/>
      <c r="WEC5" s="80"/>
      <c r="WED5" s="80"/>
      <c r="WEE5" s="80"/>
      <c r="WEF5" s="80"/>
      <c r="WEG5" s="80"/>
      <c r="WEH5" s="80"/>
      <c r="WEI5" s="80"/>
      <c r="WEJ5" s="80"/>
      <c r="WEK5" s="80"/>
      <c r="WEL5" s="80"/>
      <c r="WEM5" s="80"/>
      <c r="WEN5" s="80"/>
      <c r="WEO5" s="80"/>
      <c r="WEP5" s="80"/>
      <c r="WEQ5" s="80"/>
      <c r="WER5" s="80"/>
      <c r="WES5" s="80"/>
      <c r="WET5" s="80"/>
      <c r="WEU5" s="80"/>
      <c r="WEV5" s="80"/>
      <c r="WEW5" s="80"/>
      <c r="WEX5" s="80"/>
      <c r="WEY5" s="80"/>
      <c r="WEZ5" s="80"/>
      <c r="WFA5" s="80"/>
      <c r="WFB5" s="80"/>
      <c r="WFC5" s="80"/>
      <c r="WFD5" s="80"/>
      <c r="WFE5" s="80"/>
      <c r="WFF5" s="80"/>
      <c r="WFG5" s="80"/>
      <c r="WFH5" s="80"/>
      <c r="WFI5" s="80"/>
      <c r="WFJ5" s="80"/>
      <c r="WFK5" s="80"/>
      <c r="WFL5" s="80"/>
      <c r="WFM5" s="80"/>
      <c r="WFN5" s="80"/>
      <c r="WFO5" s="80"/>
      <c r="WFP5" s="80"/>
      <c r="WFQ5" s="80"/>
      <c r="WFR5" s="80"/>
      <c r="WFS5" s="80"/>
      <c r="WFT5" s="80"/>
      <c r="WFU5" s="80"/>
      <c r="WFV5" s="80"/>
      <c r="WFW5" s="80"/>
      <c r="WFX5" s="80"/>
      <c r="WFY5" s="80"/>
      <c r="WFZ5" s="80"/>
      <c r="WGA5" s="80"/>
      <c r="WGB5" s="80"/>
      <c r="WGC5" s="80"/>
      <c r="WGD5" s="80"/>
      <c r="WGE5" s="80"/>
      <c r="WGF5" s="80"/>
      <c r="WGG5" s="80"/>
      <c r="WGH5" s="80"/>
      <c r="WGI5" s="80"/>
      <c r="WGJ5" s="80"/>
      <c r="WGK5" s="80"/>
      <c r="WGL5" s="80"/>
      <c r="WGM5" s="80"/>
      <c r="WGN5" s="80"/>
      <c r="WGO5" s="80"/>
      <c r="WGP5" s="80"/>
      <c r="WGQ5" s="80"/>
      <c r="WGR5" s="80"/>
      <c r="WGS5" s="80"/>
      <c r="WGT5" s="80"/>
      <c r="WGU5" s="80"/>
      <c r="WGV5" s="80"/>
      <c r="WGW5" s="80"/>
      <c r="WGX5" s="80"/>
      <c r="WGY5" s="80"/>
      <c r="WGZ5" s="80"/>
      <c r="WHA5" s="80"/>
      <c r="WHB5" s="80"/>
      <c r="WHC5" s="80"/>
      <c r="WHD5" s="80"/>
      <c r="WHE5" s="80"/>
      <c r="WHF5" s="80"/>
      <c r="WHG5" s="80"/>
      <c r="WHH5" s="80"/>
      <c r="WHI5" s="80"/>
      <c r="WHJ5" s="80"/>
      <c r="WHK5" s="80"/>
      <c r="WHL5" s="80"/>
      <c r="WHM5" s="80"/>
      <c r="WHN5" s="80"/>
      <c r="WHO5" s="80"/>
      <c r="WHP5" s="80"/>
      <c r="WHQ5" s="80"/>
      <c r="WHR5" s="80"/>
      <c r="WHS5" s="80"/>
      <c r="WHT5" s="80"/>
      <c r="WHU5" s="80"/>
      <c r="WHV5" s="80"/>
      <c r="WHW5" s="80"/>
      <c r="WHX5" s="80"/>
      <c r="WHY5" s="80"/>
      <c r="WHZ5" s="80"/>
      <c r="WIA5" s="80"/>
      <c r="WIB5" s="80"/>
      <c r="WIC5" s="80"/>
      <c r="WID5" s="80"/>
      <c r="WIE5" s="80"/>
      <c r="WIF5" s="80"/>
      <c r="WIG5" s="80"/>
      <c r="WIH5" s="80"/>
      <c r="WII5" s="80"/>
      <c r="WIJ5" s="80"/>
      <c r="WIK5" s="80"/>
      <c r="WIL5" s="80"/>
      <c r="WIM5" s="80"/>
      <c r="WIN5" s="80"/>
      <c r="WIO5" s="80"/>
      <c r="WIP5" s="80"/>
      <c r="WIQ5" s="80"/>
      <c r="WIR5" s="80"/>
      <c r="WIS5" s="80"/>
      <c r="WIT5" s="80"/>
      <c r="WIU5" s="80"/>
      <c r="WIV5" s="80"/>
      <c r="WIW5" s="80"/>
      <c r="WIX5" s="80"/>
      <c r="WIY5" s="80"/>
      <c r="WIZ5" s="80"/>
      <c r="WJA5" s="80"/>
      <c r="WJB5" s="80"/>
      <c r="WJC5" s="80"/>
      <c r="WJD5" s="80"/>
      <c r="WJE5" s="80"/>
      <c r="WJF5" s="80"/>
      <c r="WJG5" s="80"/>
      <c r="WJH5" s="80"/>
      <c r="WJI5" s="80"/>
      <c r="WJJ5" s="80"/>
      <c r="WJK5" s="80"/>
      <c r="WJL5" s="80"/>
      <c r="WJM5" s="80"/>
      <c r="WJN5" s="80"/>
      <c r="WJO5" s="80"/>
      <c r="WJP5" s="80"/>
      <c r="WJQ5" s="80"/>
      <c r="WJR5" s="80"/>
      <c r="WJS5" s="80"/>
      <c r="WJT5" s="80"/>
      <c r="WJU5" s="80"/>
      <c r="WJV5" s="80"/>
      <c r="WJW5" s="80"/>
      <c r="WJX5" s="80"/>
      <c r="WJY5" s="80"/>
      <c r="WJZ5" s="80"/>
      <c r="WKA5" s="80"/>
      <c r="WKB5" s="80"/>
      <c r="WKC5" s="80"/>
      <c r="WKD5" s="80"/>
      <c r="WKE5" s="80"/>
      <c r="WKF5" s="80"/>
      <c r="WKG5" s="80"/>
      <c r="WKH5" s="80"/>
      <c r="WKI5" s="80"/>
      <c r="WKJ5" s="80"/>
      <c r="WKK5" s="80"/>
      <c r="WKL5" s="80"/>
      <c r="WKM5" s="80"/>
      <c r="WKN5" s="80"/>
      <c r="WKO5" s="80"/>
      <c r="WKP5" s="80"/>
      <c r="WKQ5" s="80"/>
      <c r="WKR5" s="80"/>
      <c r="WKS5" s="80"/>
      <c r="WKT5" s="80"/>
      <c r="WKU5" s="80"/>
      <c r="WKV5" s="80"/>
      <c r="WKW5" s="80"/>
      <c r="WKX5" s="80"/>
      <c r="WKY5" s="80"/>
      <c r="WKZ5" s="80"/>
      <c r="WLA5" s="80"/>
      <c r="WLB5" s="80"/>
      <c r="WLC5" s="80"/>
      <c r="WLD5" s="80"/>
      <c r="WLE5" s="80"/>
      <c r="WLF5" s="80"/>
      <c r="WLG5" s="80"/>
      <c r="WLH5" s="80"/>
      <c r="WLI5" s="80"/>
      <c r="WLJ5" s="80"/>
      <c r="WLK5" s="80"/>
      <c r="WLL5" s="80"/>
      <c r="WLM5" s="80"/>
      <c r="WLN5" s="80"/>
      <c r="WLO5" s="80"/>
      <c r="WLP5" s="80"/>
      <c r="WLQ5" s="80"/>
      <c r="WLR5" s="80"/>
      <c r="WLS5" s="80"/>
      <c r="WLT5" s="80"/>
      <c r="WLU5" s="80"/>
      <c r="WLV5" s="80"/>
      <c r="WLW5" s="80"/>
      <c r="WLX5" s="80"/>
      <c r="WLY5" s="80"/>
      <c r="WLZ5" s="80"/>
      <c r="WMA5" s="80"/>
      <c r="WMB5" s="80"/>
      <c r="WMC5" s="80"/>
      <c r="WMD5" s="80"/>
      <c r="WME5" s="80"/>
      <c r="WMF5" s="80"/>
      <c r="WMG5" s="80"/>
      <c r="WMH5" s="80"/>
      <c r="WMI5" s="80"/>
      <c r="WMJ5" s="80"/>
      <c r="WMK5" s="80"/>
      <c r="WML5" s="80"/>
      <c r="WMM5" s="80"/>
      <c r="WMN5" s="80"/>
      <c r="WMO5" s="80"/>
      <c r="WMP5" s="80"/>
      <c r="WMQ5" s="80"/>
      <c r="WMR5" s="80"/>
      <c r="WMS5" s="80"/>
      <c r="WMT5" s="80"/>
      <c r="WMU5" s="80"/>
      <c r="WMV5" s="80"/>
      <c r="WMW5" s="80"/>
      <c r="WMX5" s="80"/>
      <c r="WMY5" s="80"/>
      <c r="WMZ5" s="80"/>
      <c r="WNA5" s="80"/>
      <c r="WNB5" s="80"/>
      <c r="WNC5" s="80"/>
      <c r="WND5" s="80"/>
      <c r="WNE5" s="80"/>
      <c r="WNF5" s="80"/>
      <c r="WNG5" s="80"/>
      <c r="WNH5" s="80"/>
      <c r="WNI5" s="80"/>
      <c r="WNJ5" s="80"/>
      <c r="WNK5" s="80"/>
      <c r="WNL5" s="80"/>
      <c r="WNM5" s="80"/>
      <c r="WNN5" s="80"/>
      <c r="WNO5" s="80"/>
      <c r="WNP5" s="80"/>
      <c r="WNQ5" s="80"/>
      <c r="WNR5" s="80"/>
      <c r="WNS5" s="80"/>
      <c r="WNT5" s="80"/>
      <c r="WNU5" s="80"/>
      <c r="WNV5" s="80"/>
      <c r="WNW5" s="80"/>
      <c r="WNX5" s="80"/>
      <c r="WNY5" s="80"/>
      <c r="WNZ5" s="80"/>
      <c r="WOA5" s="80"/>
      <c r="WOB5" s="80"/>
      <c r="WOC5" s="80"/>
      <c r="WOD5" s="80"/>
      <c r="WOE5" s="80"/>
      <c r="WOF5" s="80"/>
      <c r="WOG5" s="80"/>
      <c r="WOH5" s="80"/>
      <c r="WOI5" s="80"/>
      <c r="WOJ5" s="80"/>
      <c r="WOK5" s="80"/>
      <c r="WOL5" s="80"/>
      <c r="WOM5" s="80"/>
      <c r="WON5" s="80"/>
      <c r="WOO5" s="80"/>
      <c r="WOP5" s="80"/>
      <c r="WOQ5" s="80"/>
      <c r="WOR5" s="80"/>
      <c r="WOS5" s="80"/>
      <c r="WOT5" s="80"/>
      <c r="WOU5" s="80"/>
      <c r="WOV5" s="80"/>
      <c r="WOW5" s="80"/>
      <c r="WOX5" s="80"/>
      <c r="WOY5" s="80"/>
      <c r="WOZ5" s="80"/>
      <c r="WPA5" s="80"/>
      <c r="WPB5" s="80"/>
      <c r="WPC5" s="80"/>
      <c r="WPD5" s="80"/>
      <c r="WPE5" s="80"/>
      <c r="WPF5" s="80"/>
      <c r="WPG5" s="80"/>
      <c r="WPH5" s="80"/>
      <c r="WPI5" s="80"/>
      <c r="WPJ5" s="80"/>
      <c r="WPK5" s="80"/>
      <c r="WPL5" s="80"/>
      <c r="WPM5" s="80"/>
      <c r="WPN5" s="80"/>
      <c r="WPO5" s="80"/>
      <c r="WPP5" s="80"/>
      <c r="WPQ5" s="80"/>
      <c r="WPR5" s="80"/>
      <c r="WPS5" s="80"/>
      <c r="WPT5" s="80"/>
      <c r="WPU5" s="80"/>
      <c r="WPV5" s="80"/>
      <c r="WPW5" s="80"/>
      <c r="WPX5" s="80"/>
      <c r="WPY5" s="80"/>
      <c r="WPZ5" s="80"/>
      <c r="WQA5" s="80"/>
      <c r="WQB5" s="80"/>
      <c r="WQC5" s="80"/>
      <c r="WQD5" s="80"/>
      <c r="WQE5" s="80"/>
      <c r="WQF5" s="80"/>
      <c r="WQG5" s="80"/>
      <c r="WQH5" s="80"/>
      <c r="WQI5" s="80"/>
      <c r="WQJ5" s="80"/>
      <c r="WQK5" s="80"/>
      <c r="WQL5" s="80"/>
      <c r="WQM5" s="80"/>
      <c r="WQN5" s="80"/>
      <c r="WQO5" s="80"/>
      <c r="WQP5" s="80"/>
      <c r="WQQ5" s="80"/>
      <c r="WQR5" s="80"/>
      <c r="WQS5" s="80"/>
      <c r="WQT5" s="80"/>
      <c r="WQU5" s="80"/>
      <c r="WQV5" s="80"/>
      <c r="WQW5" s="80"/>
      <c r="WQX5" s="80"/>
      <c r="WQY5" s="80"/>
      <c r="WQZ5" s="80"/>
      <c r="WRA5" s="80"/>
      <c r="WRB5" s="80"/>
      <c r="WRC5" s="80"/>
      <c r="WRD5" s="80"/>
      <c r="WRE5" s="80"/>
      <c r="WRF5" s="80"/>
      <c r="WRG5" s="80"/>
      <c r="WRH5" s="80"/>
      <c r="WRI5" s="80"/>
      <c r="WRJ5" s="80"/>
      <c r="WRK5" s="80"/>
      <c r="WRL5" s="80"/>
      <c r="WRM5" s="80"/>
      <c r="WRN5" s="80"/>
      <c r="WRO5" s="80"/>
      <c r="WRP5" s="80"/>
      <c r="WRQ5" s="80"/>
      <c r="WRR5" s="80"/>
      <c r="WRS5" s="80"/>
      <c r="WRT5" s="80"/>
      <c r="WRU5" s="80"/>
      <c r="WRV5" s="80"/>
      <c r="WRW5" s="80"/>
      <c r="WRX5" s="80"/>
      <c r="WRY5" s="80"/>
      <c r="WRZ5" s="80"/>
      <c r="WSA5" s="80"/>
      <c r="WSB5" s="80"/>
      <c r="WSC5" s="80"/>
      <c r="WSD5" s="80"/>
      <c r="WSE5" s="80"/>
      <c r="WSF5" s="80"/>
      <c r="WSG5" s="80"/>
      <c r="WSH5" s="80"/>
      <c r="WSI5" s="80"/>
      <c r="WSJ5" s="80"/>
      <c r="WSK5" s="80"/>
      <c r="WSL5" s="80"/>
      <c r="WSM5" s="80"/>
      <c r="WSN5" s="80"/>
      <c r="WSO5" s="80"/>
      <c r="WSP5" s="80"/>
      <c r="WSQ5" s="80"/>
      <c r="WSR5" s="80"/>
      <c r="WSS5" s="80"/>
      <c r="WST5" s="80"/>
      <c r="WSU5" s="80"/>
      <c r="WSV5" s="80"/>
      <c r="WSW5" s="80"/>
      <c r="WSX5" s="80"/>
      <c r="WSY5" s="80"/>
      <c r="WSZ5" s="80"/>
      <c r="WTA5" s="80"/>
      <c r="WTB5" s="80"/>
      <c r="WTC5" s="80"/>
      <c r="WTD5" s="80"/>
      <c r="WTE5" s="80"/>
      <c r="WTF5" s="80"/>
      <c r="WTG5" s="80"/>
      <c r="WTH5" s="80"/>
      <c r="WTI5" s="80"/>
      <c r="WTJ5" s="80"/>
      <c r="WTK5" s="80"/>
      <c r="WTL5" s="80"/>
      <c r="WTM5" s="80"/>
      <c r="WTN5" s="80"/>
      <c r="WTO5" s="80"/>
      <c r="WTP5" s="80"/>
      <c r="WTQ5" s="80"/>
      <c r="WTR5" s="80"/>
      <c r="WTS5" s="80"/>
      <c r="WTT5" s="80"/>
      <c r="WTU5" s="80"/>
      <c r="WTV5" s="80"/>
      <c r="WTW5" s="80"/>
      <c r="WTX5" s="80"/>
      <c r="WTY5" s="80"/>
      <c r="WTZ5" s="80"/>
      <c r="WUA5" s="80"/>
      <c r="WUB5" s="80"/>
      <c r="WUC5" s="80"/>
      <c r="WUD5" s="80"/>
      <c r="WUE5" s="80"/>
      <c r="WUF5" s="80"/>
      <c r="WUG5" s="80"/>
      <c r="WUH5" s="80"/>
      <c r="WUI5" s="80"/>
      <c r="WUJ5" s="80"/>
      <c r="WUK5" s="80"/>
      <c r="WUL5" s="80"/>
    </row>
    <row r="6" spans="1:16106" s="79" customFormat="1">
      <c r="A6" s="81" t="s">
        <v>447</v>
      </c>
      <c r="B6" s="82">
        <v>463490</v>
      </c>
      <c r="C6" s="83">
        <v>5</v>
      </c>
      <c r="D6" s="83">
        <v>3</v>
      </c>
      <c r="E6" s="491">
        <f t="shared" si="0"/>
        <v>5</v>
      </c>
      <c r="F6" s="491">
        <f t="shared" si="1"/>
        <v>3</v>
      </c>
      <c r="G6" s="491">
        <f t="shared" si="2"/>
        <v>5</v>
      </c>
      <c r="H6" s="85">
        <v>110</v>
      </c>
      <c r="I6" s="85">
        <f t="shared" si="3"/>
        <v>4</v>
      </c>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c r="IU6" s="80"/>
      <c r="IV6" s="80"/>
      <c r="IW6" s="80"/>
      <c r="IX6" s="80"/>
      <c r="IY6" s="80"/>
      <c r="IZ6" s="80"/>
      <c r="JA6" s="80"/>
      <c r="JB6" s="80"/>
      <c r="JC6" s="80"/>
      <c r="JD6" s="80"/>
      <c r="JE6" s="80"/>
      <c r="JF6" s="80"/>
      <c r="JG6" s="80"/>
      <c r="JH6" s="80"/>
      <c r="JI6" s="80"/>
      <c r="JJ6" s="80"/>
      <c r="JK6" s="80"/>
      <c r="JL6" s="80"/>
      <c r="JM6" s="80"/>
      <c r="JN6" s="80"/>
      <c r="JO6" s="80"/>
      <c r="JP6" s="80"/>
      <c r="JQ6" s="80"/>
      <c r="JR6" s="80"/>
      <c r="JS6" s="80"/>
      <c r="JT6" s="80"/>
      <c r="JU6" s="80"/>
      <c r="JV6" s="80"/>
      <c r="JW6" s="80"/>
      <c r="JX6" s="80"/>
      <c r="JY6" s="80"/>
      <c r="JZ6" s="80"/>
      <c r="KA6" s="80"/>
      <c r="KB6" s="80"/>
      <c r="KC6" s="80"/>
      <c r="KD6" s="80"/>
      <c r="KE6" s="80"/>
      <c r="KF6" s="80"/>
      <c r="KG6" s="80"/>
      <c r="KH6" s="80"/>
      <c r="KI6" s="80"/>
      <c r="KJ6" s="80"/>
      <c r="KK6" s="80"/>
      <c r="KL6" s="80"/>
      <c r="KM6" s="80"/>
      <c r="KN6" s="80"/>
      <c r="KO6" s="80"/>
      <c r="KP6" s="80"/>
      <c r="KQ6" s="80"/>
      <c r="KR6" s="80"/>
      <c r="KS6" s="80"/>
      <c r="KT6" s="80"/>
      <c r="KU6" s="80"/>
      <c r="KV6" s="80"/>
      <c r="KW6" s="80"/>
      <c r="KX6" s="80"/>
      <c r="KY6" s="80"/>
      <c r="KZ6" s="80"/>
      <c r="LA6" s="80"/>
      <c r="LB6" s="80"/>
      <c r="LC6" s="80"/>
      <c r="LD6" s="80"/>
      <c r="LE6" s="80"/>
      <c r="LF6" s="80"/>
      <c r="LG6" s="80"/>
      <c r="LH6" s="80"/>
      <c r="LI6" s="80"/>
      <c r="LJ6" s="80"/>
      <c r="LK6" s="80"/>
      <c r="LL6" s="80"/>
      <c r="LM6" s="80"/>
      <c r="LN6" s="80"/>
      <c r="LO6" s="80"/>
      <c r="LP6" s="80"/>
      <c r="LQ6" s="80"/>
      <c r="LR6" s="80"/>
      <c r="LS6" s="80"/>
      <c r="LT6" s="80"/>
      <c r="LU6" s="80"/>
      <c r="LV6" s="80"/>
      <c r="LW6" s="80"/>
      <c r="LX6" s="80"/>
      <c r="LY6" s="80"/>
      <c r="LZ6" s="80"/>
      <c r="MA6" s="80"/>
      <c r="MB6" s="80"/>
      <c r="MC6" s="80"/>
      <c r="MD6" s="80"/>
      <c r="ME6" s="80"/>
      <c r="MF6" s="80"/>
      <c r="MG6" s="80"/>
      <c r="MH6" s="80"/>
      <c r="MI6" s="80"/>
      <c r="MJ6" s="80"/>
      <c r="MK6" s="80"/>
      <c r="ML6" s="80"/>
      <c r="MM6" s="80"/>
      <c r="MN6" s="80"/>
      <c r="MO6" s="80"/>
      <c r="MP6" s="80"/>
      <c r="MQ6" s="80"/>
      <c r="MR6" s="80"/>
      <c r="MS6" s="80"/>
      <c r="MT6" s="80"/>
      <c r="MU6" s="80"/>
      <c r="MV6" s="80"/>
      <c r="MW6" s="80"/>
      <c r="MX6" s="80"/>
      <c r="MY6" s="80"/>
      <c r="MZ6" s="80"/>
      <c r="NA6" s="80"/>
      <c r="NB6" s="80"/>
      <c r="NC6" s="80"/>
      <c r="ND6" s="80"/>
      <c r="NE6" s="80"/>
      <c r="NF6" s="80"/>
      <c r="NG6" s="80"/>
      <c r="NH6" s="80"/>
      <c r="NI6" s="80"/>
      <c r="NJ6" s="80"/>
      <c r="NK6" s="80"/>
      <c r="NL6" s="80"/>
      <c r="NM6" s="80"/>
      <c r="NN6" s="80"/>
      <c r="NO6" s="80"/>
      <c r="NP6" s="80"/>
      <c r="NQ6" s="80"/>
      <c r="NR6" s="80"/>
      <c r="NS6" s="80"/>
      <c r="NT6" s="80"/>
      <c r="NU6" s="80"/>
      <c r="NV6" s="80"/>
      <c r="NW6" s="80"/>
      <c r="NX6" s="80"/>
      <c r="NY6" s="80"/>
      <c r="NZ6" s="80"/>
      <c r="OA6" s="80"/>
      <c r="OB6" s="80"/>
      <c r="OC6" s="80"/>
      <c r="OD6" s="80"/>
      <c r="OE6" s="80"/>
      <c r="OF6" s="80"/>
      <c r="OG6" s="80"/>
      <c r="OH6" s="80"/>
      <c r="OI6" s="80"/>
      <c r="OJ6" s="80"/>
      <c r="OK6" s="80"/>
      <c r="OL6" s="80"/>
      <c r="OM6" s="80"/>
      <c r="ON6" s="80"/>
      <c r="OO6" s="80"/>
      <c r="OP6" s="80"/>
      <c r="OQ6" s="80"/>
      <c r="OR6" s="80"/>
      <c r="OS6" s="80"/>
      <c r="OT6" s="80"/>
      <c r="OU6" s="80"/>
      <c r="OV6" s="80"/>
      <c r="OW6" s="80"/>
      <c r="OX6" s="80"/>
      <c r="OY6" s="80"/>
      <c r="OZ6" s="80"/>
      <c r="PA6" s="80"/>
      <c r="PB6" s="80"/>
      <c r="PC6" s="80"/>
      <c r="PD6" s="80"/>
      <c r="PE6" s="80"/>
      <c r="PF6" s="80"/>
      <c r="PG6" s="80"/>
      <c r="PH6" s="80"/>
      <c r="PI6" s="80"/>
      <c r="PJ6" s="80"/>
      <c r="PK6" s="80"/>
      <c r="PL6" s="80"/>
      <c r="PM6" s="80"/>
      <c r="PN6" s="80"/>
      <c r="PO6" s="80"/>
      <c r="PP6" s="80"/>
      <c r="PQ6" s="80"/>
      <c r="PR6" s="80"/>
      <c r="PS6" s="80"/>
      <c r="PT6" s="80"/>
      <c r="PU6" s="80"/>
      <c r="PV6" s="80"/>
      <c r="PW6" s="80"/>
      <c r="PX6" s="80"/>
      <c r="PY6" s="80"/>
      <c r="PZ6" s="80"/>
      <c r="QA6" s="80"/>
      <c r="QB6" s="80"/>
      <c r="QC6" s="80"/>
      <c r="QD6" s="80"/>
      <c r="QE6" s="80"/>
      <c r="QF6" s="80"/>
      <c r="QG6" s="80"/>
      <c r="QH6" s="80"/>
      <c r="QI6" s="80"/>
      <c r="QJ6" s="80"/>
      <c r="QK6" s="80"/>
      <c r="QL6" s="80"/>
      <c r="QM6" s="80"/>
      <c r="QN6" s="80"/>
      <c r="QO6" s="80"/>
      <c r="QP6" s="80"/>
      <c r="QQ6" s="80"/>
      <c r="QR6" s="80"/>
      <c r="QS6" s="80"/>
      <c r="QT6" s="80"/>
      <c r="QU6" s="80"/>
      <c r="QV6" s="80"/>
      <c r="QW6" s="80"/>
      <c r="QX6" s="80"/>
      <c r="QY6" s="80"/>
      <c r="QZ6" s="80"/>
      <c r="RA6" s="80"/>
      <c r="RB6" s="80"/>
      <c r="RC6" s="80"/>
      <c r="RD6" s="80"/>
      <c r="RE6" s="80"/>
      <c r="RF6" s="80"/>
      <c r="RG6" s="80"/>
      <c r="RH6" s="80"/>
      <c r="RI6" s="80"/>
      <c r="RJ6" s="80"/>
      <c r="RK6" s="80"/>
      <c r="RL6" s="80"/>
      <c r="RM6" s="80"/>
      <c r="RN6" s="80"/>
      <c r="RO6" s="80"/>
      <c r="RP6" s="80"/>
      <c r="RQ6" s="80"/>
      <c r="RR6" s="80"/>
      <c r="RS6" s="80"/>
      <c r="RT6" s="80"/>
      <c r="RU6" s="80"/>
      <c r="RV6" s="80"/>
      <c r="RW6" s="80"/>
      <c r="RX6" s="80"/>
      <c r="RY6" s="80"/>
      <c r="RZ6" s="80"/>
      <c r="SA6" s="80"/>
      <c r="SB6" s="80"/>
      <c r="SC6" s="80"/>
      <c r="SD6" s="80"/>
      <c r="SE6" s="80"/>
      <c r="SF6" s="80"/>
      <c r="SG6" s="80"/>
      <c r="SH6" s="80"/>
      <c r="SI6" s="80"/>
      <c r="SJ6" s="80"/>
      <c r="SK6" s="80"/>
      <c r="SL6" s="80"/>
      <c r="SM6" s="80"/>
      <c r="SN6" s="80"/>
      <c r="SO6" s="80"/>
      <c r="SP6" s="80"/>
      <c r="SQ6" s="80"/>
      <c r="SR6" s="80"/>
      <c r="SS6" s="80"/>
      <c r="ST6" s="80"/>
      <c r="SU6" s="80"/>
      <c r="SV6" s="80"/>
      <c r="SW6" s="80"/>
      <c r="SX6" s="80"/>
      <c r="SY6" s="80"/>
      <c r="SZ6" s="80"/>
      <c r="TA6" s="80"/>
      <c r="TB6" s="80"/>
      <c r="TC6" s="80"/>
      <c r="TD6" s="80"/>
      <c r="TE6" s="80"/>
      <c r="TF6" s="80"/>
      <c r="TG6" s="80"/>
      <c r="TH6" s="80"/>
      <c r="TI6" s="80"/>
      <c r="TJ6" s="80"/>
      <c r="TK6" s="80"/>
      <c r="TL6" s="80"/>
      <c r="TM6" s="80"/>
      <c r="TN6" s="80"/>
      <c r="TO6" s="80"/>
      <c r="TP6" s="80"/>
      <c r="TQ6" s="80"/>
      <c r="TR6" s="80"/>
      <c r="TS6" s="80"/>
      <c r="TT6" s="80"/>
      <c r="TU6" s="80"/>
      <c r="TV6" s="80"/>
      <c r="TW6" s="80"/>
      <c r="TX6" s="80"/>
      <c r="TY6" s="80"/>
      <c r="TZ6" s="80"/>
      <c r="UA6" s="80"/>
      <c r="UB6" s="80"/>
      <c r="UC6" s="80"/>
      <c r="UD6" s="80"/>
      <c r="UE6" s="80"/>
      <c r="UF6" s="80"/>
      <c r="UG6" s="80"/>
      <c r="UH6" s="80"/>
      <c r="UI6" s="80"/>
      <c r="UJ6" s="80"/>
      <c r="UK6" s="80"/>
      <c r="UL6" s="80"/>
      <c r="UM6" s="80"/>
      <c r="UN6" s="80"/>
      <c r="UO6" s="80"/>
      <c r="UP6" s="80"/>
      <c r="UQ6" s="80"/>
      <c r="UR6" s="80"/>
      <c r="US6" s="80"/>
      <c r="UT6" s="80"/>
      <c r="UU6" s="80"/>
      <c r="UV6" s="80"/>
      <c r="UW6" s="80"/>
      <c r="UX6" s="80"/>
      <c r="UY6" s="80"/>
      <c r="UZ6" s="80"/>
      <c r="VA6" s="80"/>
      <c r="VB6" s="80"/>
      <c r="VC6" s="80"/>
      <c r="VD6" s="80"/>
      <c r="VE6" s="80"/>
      <c r="VF6" s="80"/>
      <c r="VG6" s="80"/>
      <c r="VH6" s="80"/>
      <c r="VI6" s="80"/>
      <c r="VJ6" s="80"/>
      <c r="VK6" s="80"/>
      <c r="VL6" s="80"/>
      <c r="VM6" s="80"/>
      <c r="VN6" s="80"/>
      <c r="VO6" s="80"/>
      <c r="VP6" s="80"/>
      <c r="VQ6" s="80"/>
      <c r="VR6" s="80"/>
      <c r="VS6" s="80"/>
      <c r="VT6" s="80"/>
      <c r="VU6" s="80"/>
      <c r="VV6" s="80"/>
      <c r="VW6" s="80"/>
      <c r="VX6" s="80"/>
      <c r="VY6" s="80"/>
      <c r="VZ6" s="80"/>
      <c r="WA6" s="80"/>
      <c r="WB6" s="80"/>
      <c r="WC6" s="80"/>
      <c r="WD6" s="80"/>
      <c r="WE6" s="80"/>
      <c r="WF6" s="80"/>
      <c r="WG6" s="80"/>
      <c r="WH6" s="80"/>
      <c r="WI6" s="80"/>
      <c r="WJ6" s="80"/>
      <c r="WK6" s="80"/>
      <c r="WL6" s="80"/>
      <c r="WM6" s="80"/>
      <c r="WN6" s="80"/>
      <c r="WO6" s="80"/>
      <c r="WP6" s="80"/>
      <c r="WQ6" s="80"/>
      <c r="WR6" s="80"/>
      <c r="WS6" s="80"/>
      <c r="WT6" s="80"/>
      <c r="WU6" s="80"/>
      <c r="WV6" s="80"/>
      <c r="WW6" s="80"/>
      <c r="WX6" s="80"/>
      <c r="WY6" s="80"/>
      <c r="WZ6" s="80"/>
      <c r="XA6" s="80"/>
      <c r="XB6" s="80"/>
      <c r="XC6" s="80"/>
      <c r="XD6" s="80"/>
      <c r="XE6" s="80"/>
      <c r="XF6" s="80"/>
      <c r="XG6" s="80"/>
      <c r="XH6" s="80"/>
      <c r="XI6" s="80"/>
      <c r="XJ6" s="80"/>
      <c r="XK6" s="80"/>
      <c r="XL6" s="80"/>
      <c r="XM6" s="80"/>
      <c r="XN6" s="80"/>
      <c r="XO6" s="80"/>
      <c r="XP6" s="80"/>
      <c r="XQ6" s="80"/>
      <c r="XR6" s="80"/>
      <c r="XS6" s="80"/>
      <c r="XT6" s="80"/>
      <c r="XU6" s="80"/>
      <c r="XV6" s="80"/>
      <c r="XW6" s="80"/>
      <c r="XX6" s="80"/>
      <c r="XY6" s="80"/>
      <c r="XZ6" s="80"/>
      <c r="YA6" s="80"/>
      <c r="YB6" s="80"/>
      <c r="YC6" s="80"/>
      <c r="YD6" s="80"/>
      <c r="YE6" s="80"/>
      <c r="YF6" s="80"/>
      <c r="YG6" s="80"/>
      <c r="YH6" s="80"/>
      <c r="YI6" s="80"/>
      <c r="YJ6" s="80"/>
      <c r="YK6" s="80"/>
      <c r="YL6" s="80"/>
      <c r="YM6" s="80"/>
      <c r="YN6" s="80"/>
      <c r="YO6" s="80"/>
      <c r="YP6" s="80"/>
      <c r="YQ6" s="80"/>
      <c r="YR6" s="80"/>
      <c r="YS6" s="80"/>
      <c r="YT6" s="80"/>
      <c r="YU6" s="80"/>
      <c r="YV6" s="80"/>
      <c r="YW6" s="80"/>
      <c r="YX6" s="80"/>
      <c r="YY6" s="80"/>
      <c r="YZ6" s="80"/>
      <c r="ZA6" s="80"/>
      <c r="ZB6" s="80"/>
      <c r="ZC6" s="80"/>
      <c r="ZD6" s="80"/>
      <c r="ZE6" s="80"/>
      <c r="ZF6" s="80"/>
      <c r="ZG6" s="80"/>
      <c r="ZH6" s="80"/>
      <c r="ZI6" s="80"/>
      <c r="ZJ6" s="80"/>
      <c r="ZK6" s="80"/>
      <c r="ZL6" s="80"/>
      <c r="ZM6" s="80"/>
      <c r="ZN6" s="80"/>
      <c r="ZO6" s="80"/>
      <c r="ZP6" s="80"/>
      <c r="ZQ6" s="80"/>
      <c r="ZR6" s="80"/>
      <c r="ZS6" s="80"/>
      <c r="ZT6" s="80"/>
      <c r="ZU6" s="80"/>
      <c r="ZV6" s="80"/>
      <c r="ZW6" s="80"/>
      <c r="ZX6" s="80"/>
      <c r="ZY6" s="80"/>
      <c r="ZZ6" s="80"/>
      <c r="AAA6" s="80"/>
      <c r="AAB6" s="80"/>
      <c r="AAC6" s="80"/>
      <c r="AAD6" s="80"/>
      <c r="AAE6" s="80"/>
      <c r="AAF6" s="80"/>
      <c r="AAG6" s="80"/>
      <c r="AAH6" s="80"/>
      <c r="AAI6" s="80"/>
      <c r="AAJ6" s="80"/>
      <c r="AAK6" s="80"/>
      <c r="AAL6" s="80"/>
      <c r="AAM6" s="80"/>
      <c r="AAN6" s="80"/>
      <c r="AAO6" s="80"/>
      <c r="AAP6" s="80"/>
      <c r="AAQ6" s="80"/>
      <c r="AAR6" s="80"/>
      <c r="AAS6" s="80"/>
      <c r="AAT6" s="80"/>
      <c r="AAU6" s="80"/>
      <c r="AAV6" s="80"/>
      <c r="AAW6" s="80"/>
      <c r="AAX6" s="80"/>
      <c r="AAY6" s="80"/>
      <c r="AAZ6" s="80"/>
      <c r="ABA6" s="80"/>
      <c r="ABB6" s="80"/>
      <c r="ABC6" s="80"/>
      <c r="ABD6" s="80"/>
      <c r="ABE6" s="80"/>
      <c r="ABF6" s="80"/>
      <c r="ABG6" s="80"/>
      <c r="ABH6" s="80"/>
      <c r="ABI6" s="80"/>
      <c r="ABJ6" s="80"/>
      <c r="ABK6" s="80"/>
      <c r="ABL6" s="80"/>
      <c r="ABM6" s="80"/>
      <c r="ABN6" s="80"/>
      <c r="ABO6" s="80"/>
      <c r="ABP6" s="80"/>
      <c r="ABQ6" s="80"/>
      <c r="ABR6" s="80"/>
      <c r="ABS6" s="80"/>
      <c r="ABT6" s="80"/>
      <c r="ABU6" s="80"/>
      <c r="ABV6" s="80"/>
      <c r="ABW6" s="80"/>
      <c r="ABX6" s="80"/>
      <c r="ABY6" s="80"/>
      <c r="ABZ6" s="80"/>
      <c r="ACA6" s="80"/>
      <c r="ACB6" s="80"/>
      <c r="ACC6" s="80"/>
      <c r="ACD6" s="80"/>
      <c r="ACE6" s="80"/>
      <c r="ACF6" s="80"/>
      <c r="ACG6" s="80"/>
      <c r="ACH6" s="80"/>
      <c r="ACI6" s="80"/>
      <c r="ACJ6" s="80"/>
      <c r="ACK6" s="80"/>
      <c r="ACL6" s="80"/>
      <c r="ACM6" s="80"/>
      <c r="ACN6" s="80"/>
      <c r="ACO6" s="80"/>
      <c r="ACP6" s="80"/>
      <c r="ACQ6" s="80"/>
      <c r="ACR6" s="80"/>
      <c r="ACS6" s="80"/>
      <c r="ACT6" s="80"/>
      <c r="ACU6" s="80"/>
      <c r="ACV6" s="80"/>
      <c r="ACW6" s="80"/>
      <c r="ACX6" s="80"/>
      <c r="ACY6" s="80"/>
      <c r="ACZ6" s="80"/>
      <c r="ADA6" s="80"/>
      <c r="ADB6" s="80"/>
      <c r="ADC6" s="80"/>
      <c r="ADD6" s="80"/>
      <c r="ADE6" s="80"/>
      <c r="ADF6" s="80"/>
      <c r="ADG6" s="80"/>
      <c r="ADH6" s="80"/>
      <c r="ADI6" s="80"/>
      <c r="ADJ6" s="80"/>
      <c r="ADK6" s="80"/>
      <c r="ADL6" s="80"/>
      <c r="ADM6" s="80"/>
      <c r="ADN6" s="80"/>
      <c r="ADO6" s="80"/>
      <c r="ADP6" s="80"/>
      <c r="ADQ6" s="80"/>
      <c r="ADR6" s="80"/>
      <c r="ADS6" s="80"/>
      <c r="ADT6" s="80"/>
      <c r="ADU6" s="80"/>
      <c r="ADV6" s="80"/>
      <c r="ADW6" s="80"/>
      <c r="ADX6" s="80"/>
      <c r="ADY6" s="80"/>
      <c r="ADZ6" s="80"/>
      <c r="AEA6" s="80"/>
      <c r="AEB6" s="80"/>
      <c r="AEC6" s="80"/>
      <c r="AED6" s="80"/>
      <c r="AEE6" s="80"/>
      <c r="AEF6" s="80"/>
      <c r="AEG6" s="80"/>
      <c r="AEH6" s="80"/>
      <c r="AEI6" s="80"/>
      <c r="AEJ6" s="80"/>
      <c r="AEK6" s="80"/>
      <c r="AEL6" s="80"/>
      <c r="AEM6" s="80"/>
      <c r="AEN6" s="80"/>
      <c r="AEO6" s="80"/>
      <c r="AEP6" s="80"/>
      <c r="AEQ6" s="80"/>
      <c r="AER6" s="80"/>
      <c r="AES6" s="80"/>
      <c r="AET6" s="80"/>
      <c r="AEU6" s="80"/>
      <c r="AEV6" s="80"/>
      <c r="AEW6" s="80"/>
      <c r="AEX6" s="80"/>
      <c r="AEY6" s="80"/>
      <c r="AEZ6" s="80"/>
      <c r="AFA6" s="80"/>
      <c r="AFB6" s="80"/>
      <c r="AFC6" s="80"/>
      <c r="AFD6" s="80"/>
      <c r="AFE6" s="80"/>
      <c r="AFF6" s="80"/>
      <c r="AFG6" s="80"/>
      <c r="AFH6" s="80"/>
      <c r="AFI6" s="80"/>
      <c r="AFJ6" s="80"/>
      <c r="AFK6" s="80"/>
      <c r="AFL6" s="80"/>
      <c r="AFM6" s="80"/>
      <c r="AFN6" s="80"/>
      <c r="AFO6" s="80"/>
      <c r="AFP6" s="80"/>
      <c r="AFQ6" s="80"/>
      <c r="AFR6" s="80"/>
      <c r="AFS6" s="80"/>
      <c r="AFT6" s="80"/>
      <c r="AFU6" s="80"/>
      <c r="AFV6" s="80"/>
      <c r="AFW6" s="80"/>
      <c r="AFX6" s="80"/>
      <c r="AFY6" s="80"/>
      <c r="AFZ6" s="80"/>
      <c r="AGA6" s="80"/>
      <c r="AGB6" s="80"/>
      <c r="AGC6" s="80"/>
      <c r="AGD6" s="80"/>
      <c r="AGE6" s="80"/>
      <c r="AGF6" s="80"/>
      <c r="AGG6" s="80"/>
      <c r="AGH6" s="80"/>
      <c r="AGI6" s="80"/>
      <c r="AGJ6" s="80"/>
      <c r="AGK6" s="80"/>
      <c r="AGL6" s="80"/>
      <c r="AGM6" s="80"/>
      <c r="AGN6" s="80"/>
      <c r="AGO6" s="80"/>
      <c r="AGP6" s="80"/>
      <c r="AGQ6" s="80"/>
      <c r="AGR6" s="80"/>
      <c r="AGS6" s="80"/>
      <c r="AGT6" s="80"/>
      <c r="AGU6" s="80"/>
      <c r="AGV6" s="80"/>
      <c r="AGW6" s="80"/>
      <c r="AGX6" s="80"/>
      <c r="AGY6" s="80"/>
      <c r="AGZ6" s="80"/>
      <c r="AHA6" s="80"/>
      <c r="AHB6" s="80"/>
      <c r="AHC6" s="80"/>
      <c r="AHD6" s="80"/>
      <c r="AHE6" s="80"/>
      <c r="AHF6" s="80"/>
      <c r="AHG6" s="80"/>
      <c r="AHH6" s="80"/>
      <c r="AHI6" s="80"/>
      <c r="AHJ6" s="80"/>
      <c r="AHK6" s="80"/>
      <c r="AHL6" s="80"/>
      <c r="AHM6" s="80"/>
      <c r="AHN6" s="80"/>
      <c r="AHO6" s="80"/>
      <c r="AHP6" s="80"/>
      <c r="AHQ6" s="80"/>
      <c r="AHR6" s="80"/>
      <c r="AHS6" s="80"/>
      <c r="AHT6" s="80"/>
      <c r="AHU6" s="80"/>
      <c r="AHV6" s="80"/>
      <c r="AHW6" s="80"/>
      <c r="AHX6" s="80"/>
      <c r="AHY6" s="80"/>
      <c r="AHZ6" s="80"/>
      <c r="AIA6" s="80"/>
      <c r="AIB6" s="80"/>
      <c r="AIC6" s="80"/>
      <c r="AID6" s="80"/>
      <c r="AIE6" s="80"/>
      <c r="AIF6" s="80"/>
      <c r="AIG6" s="80"/>
      <c r="AIH6" s="80"/>
      <c r="AII6" s="80"/>
      <c r="AIJ6" s="80"/>
      <c r="AIK6" s="80"/>
      <c r="AIL6" s="80"/>
      <c r="AIM6" s="80"/>
      <c r="AIN6" s="80"/>
      <c r="AIO6" s="80"/>
      <c r="AIP6" s="80"/>
      <c r="AIQ6" s="80"/>
      <c r="AIR6" s="80"/>
      <c r="AIS6" s="80"/>
      <c r="AIT6" s="80"/>
      <c r="AIU6" s="80"/>
      <c r="AIV6" s="80"/>
      <c r="AIW6" s="80"/>
      <c r="AIX6" s="80"/>
      <c r="AIY6" s="80"/>
      <c r="AIZ6" s="80"/>
      <c r="AJA6" s="80"/>
      <c r="AJB6" s="80"/>
      <c r="AJC6" s="80"/>
      <c r="AJD6" s="80"/>
      <c r="AJE6" s="80"/>
      <c r="AJF6" s="80"/>
      <c r="AJG6" s="80"/>
      <c r="AJH6" s="80"/>
      <c r="AJI6" s="80"/>
      <c r="AJJ6" s="80"/>
      <c r="AJK6" s="80"/>
      <c r="AJL6" s="80"/>
      <c r="AJM6" s="80"/>
      <c r="AJN6" s="80"/>
      <c r="AJO6" s="80"/>
      <c r="AJP6" s="80"/>
      <c r="AJQ6" s="80"/>
      <c r="AJR6" s="80"/>
      <c r="AJS6" s="80"/>
      <c r="AJT6" s="80"/>
      <c r="AJU6" s="80"/>
      <c r="AJV6" s="80"/>
      <c r="AJW6" s="80"/>
      <c r="AJX6" s="80"/>
      <c r="AJY6" s="80"/>
      <c r="AJZ6" s="80"/>
      <c r="AKA6" s="80"/>
      <c r="AKB6" s="80"/>
      <c r="AKC6" s="80"/>
      <c r="AKD6" s="80"/>
      <c r="AKE6" s="80"/>
      <c r="AKF6" s="80"/>
      <c r="AKG6" s="80"/>
      <c r="AKH6" s="80"/>
      <c r="AKI6" s="80"/>
      <c r="AKJ6" s="80"/>
      <c r="AKK6" s="80"/>
      <c r="AKL6" s="80"/>
      <c r="AKM6" s="80"/>
      <c r="AKN6" s="80"/>
      <c r="AKO6" s="80"/>
      <c r="AKP6" s="80"/>
      <c r="AKQ6" s="80"/>
      <c r="AKR6" s="80"/>
      <c r="AKS6" s="80"/>
      <c r="AKT6" s="80"/>
      <c r="AKU6" s="80"/>
      <c r="AKV6" s="80"/>
      <c r="AKW6" s="80"/>
      <c r="AKX6" s="80"/>
      <c r="AKY6" s="80"/>
      <c r="AKZ6" s="80"/>
      <c r="ALA6" s="80"/>
      <c r="ALB6" s="80"/>
      <c r="ALC6" s="80"/>
      <c r="ALD6" s="80"/>
      <c r="ALE6" s="80"/>
      <c r="ALF6" s="80"/>
      <c r="ALG6" s="80"/>
      <c r="ALH6" s="80"/>
      <c r="ALI6" s="80"/>
      <c r="ALJ6" s="80"/>
      <c r="ALK6" s="80"/>
      <c r="ALL6" s="80"/>
      <c r="ALM6" s="80"/>
      <c r="ALN6" s="80"/>
      <c r="ALO6" s="80"/>
      <c r="ALP6" s="80"/>
      <c r="ALQ6" s="80"/>
      <c r="ALR6" s="80"/>
      <c r="ALS6" s="80"/>
      <c r="ALT6" s="80"/>
      <c r="ALU6" s="80"/>
      <c r="ALV6" s="80"/>
      <c r="ALW6" s="80"/>
      <c r="ALX6" s="80"/>
      <c r="ALY6" s="80"/>
      <c r="ALZ6" s="80"/>
      <c r="AMA6" s="80"/>
      <c r="AMB6" s="80"/>
      <c r="AMC6" s="80"/>
      <c r="AMD6" s="80"/>
      <c r="AME6" s="80"/>
      <c r="AMF6" s="80"/>
      <c r="AMG6" s="80"/>
      <c r="AMH6" s="80"/>
      <c r="AMI6" s="80"/>
      <c r="AMJ6" s="80"/>
      <c r="AMK6" s="80"/>
      <c r="AML6" s="80"/>
      <c r="AMM6" s="80"/>
      <c r="AMN6" s="80"/>
      <c r="AMO6" s="80"/>
      <c r="AMP6" s="80"/>
      <c r="AMQ6" s="80"/>
      <c r="AMR6" s="80"/>
      <c r="AMS6" s="80"/>
      <c r="AMT6" s="80"/>
      <c r="AMU6" s="80"/>
      <c r="AMV6" s="80"/>
      <c r="AMW6" s="80"/>
      <c r="AMX6" s="80"/>
      <c r="AMY6" s="80"/>
      <c r="AMZ6" s="80"/>
      <c r="ANA6" s="80"/>
      <c r="ANB6" s="80"/>
      <c r="ANC6" s="80"/>
      <c r="AND6" s="80"/>
      <c r="ANE6" s="80"/>
      <c r="ANF6" s="80"/>
      <c r="ANG6" s="80"/>
      <c r="ANH6" s="80"/>
      <c r="ANI6" s="80"/>
      <c r="ANJ6" s="80"/>
      <c r="ANK6" s="80"/>
      <c r="ANL6" s="80"/>
      <c r="ANM6" s="80"/>
      <c r="ANN6" s="80"/>
      <c r="ANO6" s="80"/>
      <c r="ANP6" s="80"/>
      <c r="ANQ6" s="80"/>
      <c r="ANR6" s="80"/>
      <c r="ANS6" s="80"/>
      <c r="ANT6" s="80"/>
      <c r="ANU6" s="80"/>
      <c r="ANV6" s="80"/>
      <c r="ANW6" s="80"/>
      <c r="ANX6" s="80"/>
      <c r="ANY6" s="80"/>
      <c r="ANZ6" s="80"/>
      <c r="AOA6" s="80"/>
      <c r="AOB6" s="80"/>
      <c r="AOC6" s="80"/>
      <c r="AOD6" s="80"/>
      <c r="AOE6" s="80"/>
      <c r="AOF6" s="80"/>
      <c r="AOG6" s="80"/>
      <c r="AOH6" s="80"/>
      <c r="AOI6" s="80"/>
      <c r="AOJ6" s="80"/>
      <c r="AOK6" s="80"/>
      <c r="AOL6" s="80"/>
      <c r="AOM6" s="80"/>
      <c r="AON6" s="80"/>
      <c r="AOO6" s="80"/>
      <c r="AOP6" s="80"/>
      <c r="AOQ6" s="80"/>
      <c r="AOR6" s="80"/>
      <c r="AOS6" s="80"/>
      <c r="AOT6" s="80"/>
      <c r="AOU6" s="80"/>
      <c r="AOV6" s="80"/>
      <c r="AOW6" s="80"/>
      <c r="AOX6" s="80"/>
      <c r="AOY6" s="80"/>
      <c r="AOZ6" s="80"/>
      <c r="APA6" s="80"/>
      <c r="APB6" s="80"/>
      <c r="APC6" s="80"/>
      <c r="APD6" s="80"/>
      <c r="APE6" s="80"/>
      <c r="APF6" s="80"/>
      <c r="APG6" s="80"/>
      <c r="APH6" s="80"/>
      <c r="API6" s="80"/>
      <c r="APJ6" s="80"/>
      <c r="APK6" s="80"/>
      <c r="APL6" s="80"/>
      <c r="APM6" s="80"/>
      <c r="APN6" s="80"/>
      <c r="APO6" s="80"/>
      <c r="APP6" s="80"/>
      <c r="APQ6" s="80"/>
      <c r="APR6" s="80"/>
      <c r="APS6" s="80"/>
      <c r="APT6" s="80"/>
      <c r="APU6" s="80"/>
      <c r="APV6" s="80"/>
      <c r="APW6" s="80"/>
      <c r="APX6" s="80"/>
      <c r="APY6" s="80"/>
      <c r="APZ6" s="80"/>
      <c r="AQA6" s="80"/>
      <c r="AQB6" s="80"/>
      <c r="AQC6" s="80"/>
      <c r="AQD6" s="80"/>
      <c r="AQE6" s="80"/>
      <c r="AQF6" s="80"/>
      <c r="AQG6" s="80"/>
      <c r="AQH6" s="80"/>
      <c r="AQI6" s="80"/>
      <c r="AQJ6" s="80"/>
      <c r="AQK6" s="80"/>
      <c r="AQL6" s="80"/>
      <c r="AQM6" s="80"/>
      <c r="AQN6" s="80"/>
      <c r="AQO6" s="80"/>
      <c r="AQP6" s="80"/>
      <c r="AQQ6" s="80"/>
      <c r="AQR6" s="80"/>
      <c r="AQS6" s="80"/>
      <c r="AQT6" s="80"/>
      <c r="AQU6" s="80"/>
      <c r="AQV6" s="80"/>
      <c r="AQW6" s="80"/>
      <c r="AQX6" s="80"/>
      <c r="AQY6" s="80"/>
      <c r="AQZ6" s="80"/>
      <c r="ARA6" s="80"/>
      <c r="ARB6" s="80"/>
      <c r="ARC6" s="80"/>
      <c r="ARD6" s="80"/>
      <c r="ARE6" s="80"/>
      <c r="ARF6" s="80"/>
      <c r="ARG6" s="80"/>
      <c r="ARH6" s="80"/>
      <c r="ARI6" s="80"/>
      <c r="ARJ6" s="80"/>
      <c r="ARK6" s="80"/>
      <c r="ARL6" s="80"/>
      <c r="ARM6" s="80"/>
      <c r="ARN6" s="80"/>
      <c r="ARO6" s="80"/>
      <c r="ARP6" s="80"/>
      <c r="ARQ6" s="80"/>
      <c r="ARR6" s="80"/>
      <c r="ARS6" s="80"/>
      <c r="ART6" s="80"/>
      <c r="ARU6" s="80"/>
      <c r="ARV6" s="80"/>
      <c r="ARW6" s="80"/>
      <c r="ARX6" s="80"/>
      <c r="ARY6" s="80"/>
      <c r="ARZ6" s="80"/>
      <c r="ASA6" s="80"/>
      <c r="ASB6" s="80"/>
      <c r="ASC6" s="80"/>
      <c r="ASD6" s="80"/>
      <c r="ASE6" s="80"/>
      <c r="ASF6" s="80"/>
      <c r="ASG6" s="80"/>
      <c r="ASH6" s="80"/>
      <c r="ASI6" s="80"/>
      <c r="ASJ6" s="80"/>
      <c r="ASK6" s="80"/>
      <c r="ASL6" s="80"/>
      <c r="ASM6" s="80"/>
      <c r="ASN6" s="80"/>
      <c r="ASO6" s="80"/>
      <c r="ASP6" s="80"/>
      <c r="ASQ6" s="80"/>
      <c r="ASR6" s="80"/>
      <c r="ASS6" s="80"/>
      <c r="AST6" s="80"/>
      <c r="ASU6" s="80"/>
      <c r="ASV6" s="80"/>
      <c r="ASW6" s="80"/>
      <c r="ASX6" s="80"/>
      <c r="ASY6" s="80"/>
      <c r="ASZ6" s="80"/>
      <c r="ATA6" s="80"/>
      <c r="ATB6" s="80"/>
      <c r="ATC6" s="80"/>
      <c r="ATD6" s="80"/>
      <c r="ATE6" s="80"/>
      <c r="ATF6" s="80"/>
      <c r="ATG6" s="80"/>
      <c r="ATH6" s="80"/>
      <c r="ATI6" s="80"/>
      <c r="ATJ6" s="80"/>
      <c r="ATK6" s="80"/>
      <c r="ATL6" s="80"/>
      <c r="ATM6" s="80"/>
      <c r="ATN6" s="80"/>
      <c r="ATO6" s="80"/>
      <c r="ATP6" s="80"/>
      <c r="ATQ6" s="80"/>
      <c r="ATR6" s="80"/>
      <c r="ATS6" s="80"/>
      <c r="ATT6" s="80"/>
      <c r="ATU6" s="80"/>
      <c r="ATV6" s="80"/>
      <c r="ATW6" s="80"/>
      <c r="ATX6" s="80"/>
      <c r="ATY6" s="80"/>
      <c r="ATZ6" s="80"/>
      <c r="AUA6" s="80"/>
      <c r="AUB6" s="80"/>
      <c r="AUC6" s="80"/>
      <c r="AUD6" s="80"/>
      <c r="AUE6" s="80"/>
      <c r="AUF6" s="80"/>
      <c r="AUG6" s="80"/>
      <c r="AUH6" s="80"/>
      <c r="AUI6" s="80"/>
      <c r="AUJ6" s="80"/>
      <c r="AUK6" s="80"/>
      <c r="AUL6" s="80"/>
      <c r="AUM6" s="80"/>
      <c r="AUN6" s="80"/>
      <c r="AUO6" s="80"/>
      <c r="AUP6" s="80"/>
      <c r="AUQ6" s="80"/>
      <c r="AUR6" s="80"/>
      <c r="AUS6" s="80"/>
      <c r="AUT6" s="80"/>
      <c r="AUU6" s="80"/>
      <c r="AUV6" s="80"/>
      <c r="AUW6" s="80"/>
      <c r="AUX6" s="80"/>
      <c r="AUY6" s="80"/>
      <c r="AUZ6" s="80"/>
      <c r="AVA6" s="80"/>
      <c r="AVB6" s="80"/>
      <c r="AVC6" s="80"/>
      <c r="AVD6" s="80"/>
      <c r="AVE6" s="80"/>
      <c r="AVF6" s="80"/>
      <c r="AVG6" s="80"/>
      <c r="AVH6" s="80"/>
      <c r="AVI6" s="80"/>
      <c r="AVJ6" s="80"/>
      <c r="AVK6" s="80"/>
      <c r="AVL6" s="80"/>
      <c r="AVM6" s="80"/>
      <c r="AVN6" s="80"/>
      <c r="AVO6" s="80"/>
      <c r="AVP6" s="80"/>
      <c r="AVQ6" s="80"/>
      <c r="AVR6" s="80"/>
      <c r="AVS6" s="80"/>
      <c r="AVT6" s="80"/>
      <c r="AVU6" s="80"/>
      <c r="AVV6" s="80"/>
      <c r="AVW6" s="80"/>
      <c r="AVX6" s="80"/>
      <c r="AVY6" s="80"/>
      <c r="AVZ6" s="80"/>
      <c r="AWA6" s="80"/>
      <c r="AWB6" s="80"/>
      <c r="AWC6" s="80"/>
      <c r="AWD6" s="80"/>
      <c r="AWE6" s="80"/>
      <c r="AWF6" s="80"/>
      <c r="AWG6" s="80"/>
      <c r="AWH6" s="80"/>
      <c r="AWI6" s="80"/>
      <c r="AWJ6" s="80"/>
      <c r="AWK6" s="80"/>
      <c r="AWL6" s="80"/>
      <c r="AWM6" s="80"/>
      <c r="AWN6" s="80"/>
      <c r="AWO6" s="80"/>
      <c r="AWP6" s="80"/>
      <c r="AWQ6" s="80"/>
      <c r="AWR6" s="80"/>
      <c r="AWS6" s="80"/>
      <c r="AWT6" s="80"/>
      <c r="AWU6" s="80"/>
      <c r="AWV6" s="80"/>
      <c r="AWW6" s="80"/>
      <c r="AWX6" s="80"/>
      <c r="AWY6" s="80"/>
      <c r="AWZ6" s="80"/>
      <c r="AXA6" s="80"/>
      <c r="AXB6" s="80"/>
      <c r="AXC6" s="80"/>
      <c r="AXD6" s="80"/>
      <c r="AXE6" s="80"/>
      <c r="AXF6" s="80"/>
      <c r="AXG6" s="80"/>
      <c r="AXH6" s="80"/>
      <c r="AXI6" s="80"/>
      <c r="AXJ6" s="80"/>
      <c r="AXK6" s="80"/>
      <c r="AXL6" s="80"/>
      <c r="AXM6" s="80"/>
      <c r="AXN6" s="80"/>
      <c r="AXO6" s="80"/>
      <c r="AXP6" s="80"/>
      <c r="AXQ6" s="80"/>
      <c r="AXR6" s="80"/>
      <c r="AXS6" s="80"/>
      <c r="AXT6" s="80"/>
      <c r="AXU6" s="80"/>
      <c r="AXV6" s="80"/>
      <c r="AXW6" s="80"/>
      <c r="AXX6" s="80"/>
      <c r="AXY6" s="80"/>
      <c r="AXZ6" s="80"/>
      <c r="AYA6" s="80"/>
      <c r="AYB6" s="80"/>
      <c r="AYC6" s="80"/>
      <c r="AYD6" s="80"/>
      <c r="AYE6" s="80"/>
      <c r="AYF6" s="80"/>
      <c r="AYG6" s="80"/>
      <c r="AYH6" s="80"/>
      <c r="AYI6" s="80"/>
      <c r="AYJ6" s="80"/>
      <c r="AYK6" s="80"/>
      <c r="AYL6" s="80"/>
      <c r="AYM6" s="80"/>
      <c r="AYN6" s="80"/>
      <c r="AYO6" s="80"/>
      <c r="AYP6" s="80"/>
      <c r="AYQ6" s="80"/>
      <c r="AYR6" s="80"/>
      <c r="AYS6" s="80"/>
      <c r="AYT6" s="80"/>
      <c r="AYU6" s="80"/>
      <c r="AYV6" s="80"/>
      <c r="AYW6" s="80"/>
      <c r="AYX6" s="80"/>
      <c r="AYY6" s="80"/>
      <c r="AYZ6" s="80"/>
      <c r="AZA6" s="80"/>
      <c r="AZB6" s="80"/>
      <c r="AZC6" s="80"/>
      <c r="AZD6" s="80"/>
      <c r="AZE6" s="80"/>
      <c r="AZF6" s="80"/>
      <c r="AZG6" s="80"/>
      <c r="AZH6" s="80"/>
      <c r="AZI6" s="80"/>
      <c r="AZJ6" s="80"/>
      <c r="AZK6" s="80"/>
      <c r="AZL6" s="80"/>
      <c r="AZM6" s="80"/>
      <c r="AZN6" s="80"/>
      <c r="AZO6" s="80"/>
      <c r="AZP6" s="80"/>
      <c r="AZQ6" s="80"/>
      <c r="AZR6" s="80"/>
      <c r="AZS6" s="80"/>
      <c r="AZT6" s="80"/>
      <c r="AZU6" s="80"/>
      <c r="AZV6" s="80"/>
      <c r="AZW6" s="80"/>
      <c r="AZX6" s="80"/>
      <c r="AZY6" s="80"/>
      <c r="AZZ6" s="80"/>
      <c r="BAA6" s="80"/>
      <c r="BAB6" s="80"/>
      <c r="BAC6" s="80"/>
      <c r="BAD6" s="80"/>
      <c r="BAE6" s="80"/>
      <c r="BAF6" s="80"/>
      <c r="BAG6" s="80"/>
      <c r="BAH6" s="80"/>
      <c r="BAI6" s="80"/>
      <c r="BAJ6" s="80"/>
      <c r="BAK6" s="80"/>
      <c r="BAL6" s="80"/>
      <c r="BAM6" s="80"/>
      <c r="BAN6" s="80"/>
      <c r="BAO6" s="80"/>
      <c r="BAP6" s="80"/>
      <c r="BAQ6" s="80"/>
      <c r="BAR6" s="80"/>
      <c r="BAS6" s="80"/>
      <c r="BAT6" s="80"/>
      <c r="BAU6" s="80"/>
      <c r="BAV6" s="80"/>
      <c r="BAW6" s="80"/>
      <c r="BAX6" s="80"/>
      <c r="BAY6" s="80"/>
      <c r="BAZ6" s="80"/>
      <c r="BBA6" s="80"/>
      <c r="BBB6" s="80"/>
      <c r="BBC6" s="80"/>
      <c r="BBD6" s="80"/>
      <c r="BBE6" s="80"/>
      <c r="BBF6" s="80"/>
      <c r="BBG6" s="80"/>
      <c r="BBH6" s="80"/>
      <c r="BBI6" s="80"/>
      <c r="BBJ6" s="80"/>
      <c r="BBK6" s="80"/>
      <c r="BBL6" s="80"/>
      <c r="BBM6" s="80"/>
      <c r="BBN6" s="80"/>
      <c r="BBO6" s="80"/>
      <c r="BBP6" s="80"/>
      <c r="BBQ6" s="80"/>
      <c r="BBR6" s="80"/>
      <c r="BBS6" s="80"/>
      <c r="BBT6" s="80"/>
      <c r="BBU6" s="80"/>
      <c r="BBV6" s="80"/>
      <c r="BBW6" s="80"/>
      <c r="BBX6" s="80"/>
      <c r="BBY6" s="80"/>
      <c r="BBZ6" s="80"/>
      <c r="BCA6" s="80"/>
      <c r="BCB6" s="80"/>
      <c r="BCC6" s="80"/>
      <c r="BCD6" s="80"/>
      <c r="BCE6" s="80"/>
      <c r="BCF6" s="80"/>
      <c r="BCG6" s="80"/>
      <c r="BCH6" s="80"/>
      <c r="BCI6" s="80"/>
      <c r="BCJ6" s="80"/>
      <c r="BCK6" s="80"/>
      <c r="BCL6" s="80"/>
      <c r="BCM6" s="80"/>
      <c r="BCN6" s="80"/>
      <c r="BCO6" s="80"/>
      <c r="BCP6" s="80"/>
      <c r="BCQ6" s="80"/>
      <c r="BCR6" s="80"/>
      <c r="BCS6" s="80"/>
      <c r="BCT6" s="80"/>
      <c r="BCU6" s="80"/>
      <c r="BCV6" s="80"/>
      <c r="BCW6" s="80"/>
      <c r="BCX6" s="80"/>
      <c r="BCY6" s="80"/>
      <c r="BCZ6" s="80"/>
      <c r="BDA6" s="80"/>
      <c r="BDB6" s="80"/>
      <c r="BDC6" s="80"/>
      <c r="BDD6" s="80"/>
      <c r="BDE6" s="80"/>
      <c r="BDF6" s="80"/>
      <c r="BDG6" s="80"/>
      <c r="BDH6" s="80"/>
      <c r="BDI6" s="80"/>
      <c r="BDJ6" s="80"/>
      <c r="BDK6" s="80"/>
      <c r="BDL6" s="80"/>
      <c r="BDM6" s="80"/>
      <c r="BDN6" s="80"/>
      <c r="BDO6" s="80"/>
      <c r="BDP6" s="80"/>
      <c r="BDQ6" s="80"/>
      <c r="BDR6" s="80"/>
      <c r="BDS6" s="80"/>
      <c r="BDT6" s="80"/>
      <c r="BDU6" s="80"/>
      <c r="BDV6" s="80"/>
      <c r="BDW6" s="80"/>
      <c r="BDX6" s="80"/>
      <c r="BDY6" s="80"/>
      <c r="BDZ6" s="80"/>
      <c r="BEA6" s="80"/>
      <c r="BEB6" s="80"/>
      <c r="BEC6" s="80"/>
      <c r="BED6" s="80"/>
      <c r="BEE6" s="80"/>
      <c r="BEF6" s="80"/>
      <c r="BEG6" s="80"/>
      <c r="BEH6" s="80"/>
      <c r="BEI6" s="80"/>
      <c r="BEJ6" s="80"/>
      <c r="BEK6" s="80"/>
      <c r="BEL6" s="80"/>
      <c r="BEM6" s="80"/>
      <c r="BEN6" s="80"/>
      <c r="BEO6" s="80"/>
      <c r="BEP6" s="80"/>
      <c r="BEQ6" s="80"/>
      <c r="BER6" s="80"/>
      <c r="BES6" s="80"/>
      <c r="BET6" s="80"/>
      <c r="BEU6" s="80"/>
      <c r="BEV6" s="80"/>
      <c r="BEW6" s="80"/>
      <c r="BEX6" s="80"/>
      <c r="BEY6" s="80"/>
      <c r="BEZ6" s="80"/>
      <c r="BFA6" s="80"/>
      <c r="BFB6" s="80"/>
      <c r="BFC6" s="80"/>
      <c r="BFD6" s="80"/>
      <c r="BFE6" s="80"/>
      <c r="BFF6" s="80"/>
      <c r="BFG6" s="80"/>
      <c r="BFH6" s="80"/>
      <c r="BFI6" s="80"/>
      <c r="BFJ6" s="80"/>
      <c r="BFK6" s="80"/>
      <c r="BFL6" s="80"/>
      <c r="BFM6" s="80"/>
      <c r="BFN6" s="80"/>
      <c r="BFO6" s="80"/>
      <c r="BFP6" s="80"/>
      <c r="BFQ6" s="80"/>
      <c r="BFR6" s="80"/>
      <c r="BFS6" s="80"/>
      <c r="BFT6" s="80"/>
      <c r="BFU6" s="80"/>
      <c r="BFV6" s="80"/>
      <c r="BFW6" s="80"/>
      <c r="BFX6" s="80"/>
      <c r="BFY6" s="80"/>
      <c r="BFZ6" s="80"/>
      <c r="BGA6" s="80"/>
      <c r="BGB6" s="80"/>
      <c r="BGC6" s="80"/>
      <c r="BGD6" s="80"/>
      <c r="BGE6" s="80"/>
      <c r="BGF6" s="80"/>
      <c r="BGG6" s="80"/>
      <c r="BGH6" s="80"/>
      <c r="BGI6" s="80"/>
      <c r="BGJ6" s="80"/>
      <c r="BGK6" s="80"/>
      <c r="BGL6" s="80"/>
      <c r="BGM6" s="80"/>
      <c r="BGN6" s="80"/>
      <c r="BGO6" s="80"/>
      <c r="BGP6" s="80"/>
      <c r="BGQ6" s="80"/>
      <c r="BGR6" s="80"/>
      <c r="BGS6" s="80"/>
      <c r="BGT6" s="80"/>
      <c r="BGU6" s="80"/>
      <c r="BGV6" s="80"/>
      <c r="BGW6" s="80"/>
      <c r="BGX6" s="80"/>
      <c r="BGY6" s="80"/>
      <c r="BGZ6" s="80"/>
      <c r="BHA6" s="80"/>
      <c r="BHB6" s="80"/>
      <c r="BHC6" s="80"/>
      <c r="BHD6" s="80"/>
      <c r="BHE6" s="80"/>
      <c r="BHF6" s="80"/>
      <c r="BHG6" s="80"/>
      <c r="BHH6" s="80"/>
      <c r="BHI6" s="80"/>
      <c r="BHJ6" s="80"/>
      <c r="BHK6" s="80"/>
      <c r="BHL6" s="80"/>
      <c r="BHM6" s="80"/>
      <c r="BHN6" s="80"/>
      <c r="BHO6" s="80"/>
      <c r="BHP6" s="80"/>
      <c r="BHQ6" s="80"/>
      <c r="BHR6" s="80"/>
      <c r="BHS6" s="80"/>
      <c r="BHT6" s="80"/>
      <c r="BHU6" s="80"/>
      <c r="BHV6" s="80"/>
      <c r="BHW6" s="80"/>
      <c r="BHX6" s="80"/>
      <c r="BHY6" s="80"/>
      <c r="BHZ6" s="80"/>
      <c r="BIA6" s="80"/>
      <c r="BIB6" s="80"/>
      <c r="BIC6" s="80"/>
      <c r="BID6" s="80"/>
      <c r="BIE6" s="80"/>
      <c r="BIF6" s="80"/>
      <c r="BIG6" s="80"/>
      <c r="BIH6" s="80"/>
      <c r="BII6" s="80"/>
      <c r="BIJ6" s="80"/>
      <c r="BIK6" s="80"/>
      <c r="BIL6" s="80"/>
      <c r="BIM6" s="80"/>
      <c r="BIN6" s="80"/>
      <c r="BIO6" s="80"/>
      <c r="BIP6" s="80"/>
      <c r="BIQ6" s="80"/>
      <c r="BIR6" s="80"/>
      <c r="BIS6" s="80"/>
      <c r="BIT6" s="80"/>
      <c r="BIU6" s="80"/>
      <c r="BIV6" s="80"/>
      <c r="BIW6" s="80"/>
      <c r="BIX6" s="80"/>
      <c r="BIY6" s="80"/>
      <c r="BIZ6" s="80"/>
      <c r="BJA6" s="80"/>
      <c r="BJB6" s="80"/>
      <c r="BJC6" s="80"/>
      <c r="BJD6" s="80"/>
      <c r="BJE6" s="80"/>
      <c r="BJF6" s="80"/>
      <c r="BJG6" s="80"/>
      <c r="BJH6" s="80"/>
      <c r="BJI6" s="80"/>
      <c r="BJJ6" s="80"/>
      <c r="BJK6" s="80"/>
      <c r="BJL6" s="80"/>
      <c r="BJM6" s="80"/>
      <c r="BJN6" s="80"/>
      <c r="BJO6" s="80"/>
      <c r="BJP6" s="80"/>
      <c r="BJQ6" s="80"/>
      <c r="BJR6" s="80"/>
      <c r="BJS6" s="80"/>
      <c r="BJT6" s="80"/>
      <c r="BJU6" s="80"/>
      <c r="BJV6" s="80"/>
      <c r="BJW6" s="80"/>
      <c r="BJX6" s="80"/>
      <c r="BJY6" s="80"/>
      <c r="BJZ6" s="80"/>
      <c r="BKA6" s="80"/>
      <c r="BKB6" s="80"/>
      <c r="BKC6" s="80"/>
      <c r="BKD6" s="80"/>
      <c r="BKE6" s="80"/>
      <c r="BKF6" s="80"/>
      <c r="BKG6" s="80"/>
      <c r="BKH6" s="80"/>
      <c r="BKI6" s="80"/>
      <c r="BKJ6" s="80"/>
      <c r="BKK6" s="80"/>
      <c r="BKL6" s="80"/>
      <c r="BKM6" s="80"/>
      <c r="BKN6" s="80"/>
      <c r="BKO6" s="80"/>
      <c r="BKP6" s="80"/>
      <c r="BKQ6" s="80"/>
      <c r="BKR6" s="80"/>
      <c r="BKS6" s="80"/>
      <c r="BKT6" s="80"/>
      <c r="BKU6" s="80"/>
      <c r="BKV6" s="80"/>
      <c r="BKW6" s="80"/>
      <c r="BKX6" s="80"/>
      <c r="BKY6" s="80"/>
      <c r="BKZ6" s="80"/>
      <c r="BLA6" s="80"/>
      <c r="BLB6" s="80"/>
      <c r="BLC6" s="80"/>
      <c r="BLD6" s="80"/>
      <c r="BLE6" s="80"/>
      <c r="BLF6" s="80"/>
      <c r="BLG6" s="80"/>
      <c r="BLH6" s="80"/>
      <c r="BLI6" s="80"/>
      <c r="BLJ6" s="80"/>
      <c r="BLK6" s="80"/>
      <c r="BLL6" s="80"/>
      <c r="BLM6" s="80"/>
      <c r="BLN6" s="80"/>
      <c r="BLO6" s="80"/>
      <c r="BLP6" s="80"/>
      <c r="BLQ6" s="80"/>
      <c r="BLR6" s="80"/>
      <c r="BLS6" s="80"/>
      <c r="BLT6" s="80"/>
      <c r="BLU6" s="80"/>
      <c r="BLV6" s="80"/>
      <c r="BLW6" s="80"/>
      <c r="BLX6" s="80"/>
      <c r="BLY6" s="80"/>
      <c r="BLZ6" s="80"/>
      <c r="BMA6" s="80"/>
      <c r="BMB6" s="80"/>
      <c r="BMC6" s="80"/>
      <c r="BMD6" s="80"/>
      <c r="BME6" s="80"/>
      <c r="BMF6" s="80"/>
      <c r="BMG6" s="80"/>
      <c r="BMH6" s="80"/>
      <c r="BMI6" s="80"/>
      <c r="BMJ6" s="80"/>
      <c r="BMK6" s="80"/>
      <c r="BML6" s="80"/>
      <c r="BMM6" s="80"/>
      <c r="BMN6" s="80"/>
      <c r="BMO6" s="80"/>
      <c r="BMP6" s="80"/>
      <c r="BMQ6" s="80"/>
      <c r="BMR6" s="80"/>
      <c r="BMS6" s="80"/>
      <c r="BMT6" s="80"/>
      <c r="BMU6" s="80"/>
      <c r="BMV6" s="80"/>
      <c r="BMW6" s="80"/>
      <c r="BMX6" s="80"/>
      <c r="BMY6" s="80"/>
      <c r="BMZ6" s="80"/>
      <c r="BNA6" s="80"/>
      <c r="BNB6" s="80"/>
      <c r="BNC6" s="80"/>
      <c r="BND6" s="80"/>
      <c r="BNE6" s="80"/>
      <c r="BNF6" s="80"/>
      <c r="BNG6" s="80"/>
      <c r="BNH6" s="80"/>
      <c r="BNI6" s="80"/>
      <c r="BNJ6" s="80"/>
      <c r="BNK6" s="80"/>
      <c r="BNL6" s="80"/>
      <c r="BNM6" s="80"/>
      <c r="BNN6" s="80"/>
      <c r="BNO6" s="80"/>
      <c r="BNP6" s="80"/>
      <c r="BNQ6" s="80"/>
      <c r="BNR6" s="80"/>
      <c r="BNS6" s="80"/>
      <c r="BNT6" s="80"/>
      <c r="BNU6" s="80"/>
      <c r="BNV6" s="80"/>
      <c r="BNW6" s="80"/>
      <c r="BNX6" s="80"/>
      <c r="BNY6" s="80"/>
      <c r="BNZ6" s="80"/>
      <c r="BOA6" s="80"/>
      <c r="BOB6" s="80"/>
      <c r="BOC6" s="80"/>
      <c r="BOD6" s="80"/>
      <c r="BOE6" s="80"/>
      <c r="BOF6" s="80"/>
      <c r="BOG6" s="80"/>
      <c r="BOH6" s="80"/>
      <c r="BOI6" s="80"/>
      <c r="BOJ6" s="80"/>
      <c r="BOK6" s="80"/>
      <c r="BOL6" s="80"/>
      <c r="BOM6" s="80"/>
      <c r="BON6" s="80"/>
      <c r="BOO6" s="80"/>
      <c r="BOP6" s="80"/>
      <c r="BOQ6" s="80"/>
      <c r="BOR6" s="80"/>
      <c r="BOS6" s="80"/>
      <c r="BOT6" s="80"/>
      <c r="BOU6" s="80"/>
      <c r="BOV6" s="80"/>
      <c r="BOW6" s="80"/>
      <c r="BOX6" s="80"/>
      <c r="BOY6" s="80"/>
      <c r="BOZ6" s="80"/>
      <c r="BPA6" s="80"/>
      <c r="BPB6" s="80"/>
      <c r="BPC6" s="80"/>
      <c r="BPD6" s="80"/>
      <c r="BPE6" s="80"/>
      <c r="BPF6" s="80"/>
      <c r="BPG6" s="80"/>
      <c r="BPH6" s="80"/>
      <c r="BPI6" s="80"/>
      <c r="BPJ6" s="80"/>
      <c r="BPK6" s="80"/>
      <c r="BPL6" s="80"/>
      <c r="BPM6" s="80"/>
      <c r="BPN6" s="80"/>
      <c r="BPO6" s="80"/>
      <c r="BPP6" s="80"/>
      <c r="BPQ6" s="80"/>
      <c r="BPR6" s="80"/>
      <c r="BPS6" s="80"/>
      <c r="BPT6" s="80"/>
      <c r="BPU6" s="80"/>
      <c r="BPV6" s="80"/>
      <c r="BPW6" s="80"/>
      <c r="BPX6" s="80"/>
      <c r="BPY6" s="80"/>
      <c r="BPZ6" s="80"/>
      <c r="BQA6" s="80"/>
      <c r="BQB6" s="80"/>
      <c r="BQC6" s="80"/>
      <c r="BQD6" s="80"/>
      <c r="BQE6" s="80"/>
      <c r="BQF6" s="80"/>
      <c r="BQG6" s="80"/>
      <c r="BQH6" s="80"/>
      <c r="BQI6" s="80"/>
      <c r="BQJ6" s="80"/>
      <c r="BQK6" s="80"/>
      <c r="BQL6" s="80"/>
      <c r="BQM6" s="80"/>
      <c r="BQN6" s="80"/>
      <c r="BQO6" s="80"/>
      <c r="BQP6" s="80"/>
      <c r="BQQ6" s="80"/>
      <c r="BQR6" s="80"/>
      <c r="BQS6" s="80"/>
      <c r="BQT6" s="80"/>
      <c r="BQU6" s="80"/>
      <c r="BQV6" s="80"/>
      <c r="BQW6" s="80"/>
      <c r="BQX6" s="80"/>
      <c r="BQY6" s="80"/>
      <c r="BQZ6" s="80"/>
      <c r="BRA6" s="80"/>
      <c r="BRB6" s="80"/>
      <c r="BRC6" s="80"/>
      <c r="BRD6" s="80"/>
      <c r="BRE6" s="80"/>
      <c r="BRF6" s="80"/>
      <c r="BRG6" s="80"/>
      <c r="BRH6" s="80"/>
      <c r="BRI6" s="80"/>
      <c r="BRJ6" s="80"/>
      <c r="BRK6" s="80"/>
      <c r="BRL6" s="80"/>
      <c r="BRM6" s="80"/>
      <c r="BRN6" s="80"/>
      <c r="BRO6" s="80"/>
      <c r="BRP6" s="80"/>
      <c r="BRQ6" s="80"/>
      <c r="BRR6" s="80"/>
      <c r="BRS6" s="80"/>
      <c r="BRT6" s="80"/>
      <c r="BRU6" s="80"/>
      <c r="BRV6" s="80"/>
      <c r="BRW6" s="80"/>
      <c r="BRX6" s="80"/>
      <c r="BRY6" s="80"/>
      <c r="BRZ6" s="80"/>
      <c r="BSA6" s="80"/>
      <c r="BSB6" s="80"/>
      <c r="BSC6" s="80"/>
      <c r="BSD6" s="80"/>
      <c r="BSE6" s="80"/>
      <c r="BSF6" s="80"/>
      <c r="BSG6" s="80"/>
      <c r="BSH6" s="80"/>
      <c r="BSI6" s="80"/>
      <c r="BSJ6" s="80"/>
      <c r="BSK6" s="80"/>
      <c r="BSL6" s="80"/>
      <c r="BSM6" s="80"/>
      <c r="BSN6" s="80"/>
      <c r="BSO6" s="80"/>
      <c r="BSP6" s="80"/>
      <c r="BSQ6" s="80"/>
      <c r="BSR6" s="80"/>
      <c r="BSS6" s="80"/>
      <c r="BST6" s="80"/>
      <c r="BSU6" s="80"/>
      <c r="BSV6" s="80"/>
      <c r="BSW6" s="80"/>
      <c r="BSX6" s="80"/>
      <c r="BSY6" s="80"/>
      <c r="BSZ6" s="80"/>
      <c r="BTA6" s="80"/>
      <c r="BTB6" s="80"/>
      <c r="BTC6" s="80"/>
      <c r="BTD6" s="80"/>
      <c r="BTE6" s="80"/>
      <c r="BTF6" s="80"/>
      <c r="BTG6" s="80"/>
      <c r="BTH6" s="80"/>
      <c r="BTI6" s="80"/>
      <c r="BTJ6" s="80"/>
      <c r="BTK6" s="80"/>
      <c r="BTL6" s="80"/>
      <c r="BTM6" s="80"/>
      <c r="BTN6" s="80"/>
      <c r="BTO6" s="80"/>
      <c r="BTP6" s="80"/>
      <c r="BTQ6" s="80"/>
      <c r="BTR6" s="80"/>
      <c r="BTS6" s="80"/>
      <c r="BTT6" s="80"/>
      <c r="BTU6" s="80"/>
      <c r="BTV6" s="80"/>
      <c r="BTW6" s="80"/>
      <c r="BTX6" s="80"/>
      <c r="BTY6" s="80"/>
      <c r="BTZ6" s="80"/>
      <c r="BUA6" s="80"/>
      <c r="BUB6" s="80"/>
      <c r="BUC6" s="80"/>
      <c r="BUD6" s="80"/>
      <c r="BUE6" s="80"/>
      <c r="BUF6" s="80"/>
      <c r="BUG6" s="80"/>
      <c r="BUH6" s="80"/>
      <c r="BUI6" s="80"/>
      <c r="BUJ6" s="80"/>
      <c r="BUK6" s="80"/>
      <c r="BUL6" s="80"/>
      <c r="BUM6" s="80"/>
      <c r="BUN6" s="80"/>
      <c r="BUO6" s="80"/>
      <c r="BUP6" s="80"/>
      <c r="BUQ6" s="80"/>
      <c r="BUR6" s="80"/>
      <c r="BUS6" s="80"/>
      <c r="BUT6" s="80"/>
      <c r="BUU6" s="80"/>
      <c r="BUV6" s="80"/>
      <c r="BUW6" s="80"/>
      <c r="BUX6" s="80"/>
      <c r="BUY6" s="80"/>
      <c r="BUZ6" s="80"/>
      <c r="BVA6" s="80"/>
      <c r="BVB6" s="80"/>
      <c r="BVC6" s="80"/>
      <c r="BVD6" s="80"/>
      <c r="BVE6" s="80"/>
      <c r="BVF6" s="80"/>
      <c r="BVG6" s="80"/>
      <c r="BVH6" s="80"/>
      <c r="BVI6" s="80"/>
      <c r="BVJ6" s="80"/>
      <c r="BVK6" s="80"/>
      <c r="BVL6" s="80"/>
      <c r="BVM6" s="80"/>
      <c r="BVN6" s="80"/>
      <c r="BVO6" s="80"/>
      <c r="BVP6" s="80"/>
      <c r="BVQ6" s="80"/>
      <c r="BVR6" s="80"/>
      <c r="BVS6" s="80"/>
      <c r="BVT6" s="80"/>
      <c r="BVU6" s="80"/>
      <c r="BVV6" s="80"/>
      <c r="BVW6" s="80"/>
      <c r="BVX6" s="80"/>
      <c r="BVY6" s="80"/>
      <c r="BVZ6" s="80"/>
      <c r="BWA6" s="80"/>
      <c r="BWB6" s="80"/>
      <c r="BWC6" s="80"/>
      <c r="BWD6" s="80"/>
      <c r="BWE6" s="80"/>
      <c r="BWF6" s="80"/>
      <c r="BWG6" s="80"/>
      <c r="BWH6" s="80"/>
      <c r="BWI6" s="80"/>
      <c r="BWJ6" s="80"/>
      <c r="BWK6" s="80"/>
      <c r="BWL6" s="80"/>
      <c r="BWM6" s="80"/>
      <c r="BWN6" s="80"/>
      <c r="BWO6" s="80"/>
      <c r="BWP6" s="80"/>
      <c r="BWQ6" s="80"/>
      <c r="BWR6" s="80"/>
      <c r="BWS6" s="80"/>
      <c r="BWT6" s="80"/>
      <c r="BWU6" s="80"/>
      <c r="BWV6" s="80"/>
      <c r="BWW6" s="80"/>
      <c r="BWX6" s="80"/>
      <c r="BWY6" s="80"/>
      <c r="BWZ6" s="80"/>
      <c r="BXA6" s="80"/>
      <c r="BXB6" s="80"/>
      <c r="BXC6" s="80"/>
      <c r="BXD6" s="80"/>
      <c r="BXE6" s="80"/>
      <c r="BXF6" s="80"/>
      <c r="BXG6" s="80"/>
      <c r="BXH6" s="80"/>
      <c r="BXI6" s="80"/>
      <c r="BXJ6" s="80"/>
      <c r="BXK6" s="80"/>
      <c r="BXL6" s="80"/>
      <c r="BXM6" s="80"/>
      <c r="BXN6" s="80"/>
      <c r="BXO6" s="80"/>
      <c r="BXP6" s="80"/>
      <c r="BXQ6" s="80"/>
      <c r="BXR6" s="80"/>
      <c r="BXS6" s="80"/>
      <c r="BXT6" s="80"/>
      <c r="BXU6" s="80"/>
      <c r="BXV6" s="80"/>
      <c r="BXW6" s="80"/>
      <c r="BXX6" s="80"/>
      <c r="BXY6" s="80"/>
      <c r="BXZ6" s="80"/>
      <c r="BYA6" s="80"/>
      <c r="BYB6" s="80"/>
      <c r="BYC6" s="80"/>
      <c r="BYD6" s="80"/>
      <c r="BYE6" s="80"/>
      <c r="BYF6" s="80"/>
      <c r="BYG6" s="80"/>
      <c r="BYH6" s="80"/>
      <c r="BYI6" s="80"/>
      <c r="BYJ6" s="80"/>
      <c r="BYK6" s="80"/>
      <c r="BYL6" s="80"/>
      <c r="BYM6" s="80"/>
      <c r="BYN6" s="80"/>
      <c r="BYO6" s="80"/>
      <c r="BYP6" s="80"/>
      <c r="BYQ6" s="80"/>
      <c r="BYR6" s="80"/>
      <c r="BYS6" s="80"/>
      <c r="BYT6" s="80"/>
      <c r="BYU6" s="80"/>
      <c r="BYV6" s="80"/>
      <c r="BYW6" s="80"/>
      <c r="BYX6" s="80"/>
      <c r="BYY6" s="80"/>
      <c r="BYZ6" s="80"/>
      <c r="BZA6" s="80"/>
      <c r="BZB6" s="80"/>
      <c r="BZC6" s="80"/>
      <c r="BZD6" s="80"/>
      <c r="BZE6" s="80"/>
      <c r="BZF6" s="80"/>
      <c r="BZG6" s="80"/>
      <c r="BZH6" s="80"/>
      <c r="BZI6" s="80"/>
      <c r="BZJ6" s="80"/>
      <c r="BZK6" s="80"/>
      <c r="BZL6" s="80"/>
      <c r="BZM6" s="80"/>
      <c r="BZN6" s="80"/>
      <c r="BZO6" s="80"/>
      <c r="BZP6" s="80"/>
      <c r="BZQ6" s="80"/>
      <c r="BZR6" s="80"/>
      <c r="BZS6" s="80"/>
      <c r="BZT6" s="80"/>
      <c r="BZU6" s="80"/>
      <c r="BZV6" s="80"/>
      <c r="BZW6" s="80"/>
      <c r="BZX6" s="80"/>
      <c r="BZY6" s="80"/>
      <c r="BZZ6" s="80"/>
      <c r="CAA6" s="80"/>
      <c r="CAB6" s="80"/>
      <c r="CAC6" s="80"/>
      <c r="CAD6" s="80"/>
      <c r="CAE6" s="80"/>
      <c r="CAF6" s="80"/>
      <c r="CAG6" s="80"/>
      <c r="CAH6" s="80"/>
      <c r="CAI6" s="80"/>
      <c r="CAJ6" s="80"/>
      <c r="CAK6" s="80"/>
      <c r="CAL6" s="80"/>
      <c r="CAM6" s="80"/>
      <c r="CAN6" s="80"/>
      <c r="CAO6" s="80"/>
      <c r="CAP6" s="80"/>
      <c r="CAQ6" s="80"/>
      <c r="CAR6" s="80"/>
      <c r="CAS6" s="80"/>
      <c r="CAT6" s="80"/>
      <c r="CAU6" s="80"/>
      <c r="CAV6" s="80"/>
      <c r="CAW6" s="80"/>
      <c r="CAX6" s="80"/>
      <c r="CAY6" s="80"/>
      <c r="CAZ6" s="80"/>
      <c r="CBA6" s="80"/>
      <c r="CBB6" s="80"/>
      <c r="CBC6" s="80"/>
      <c r="CBD6" s="80"/>
      <c r="CBE6" s="80"/>
      <c r="CBF6" s="80"/>
      <c r="CBG6" s="80"/>
      <c r="CBH6" s="80"/>
      <c r="CBI6" s="80"/>
      <c r="CBJ6" s="80"/>
      <c r="CBK6" s="80"/>
      <c r="CBL6" s="80"/>
      <c r="CBM6" s="80"/>
      <c r="CBN6" s="80"/>
      <c r="CBO6" s="80"/>
      <c r="CBP6" s="80"/>
      <c r="CBQ6" s="80"/>
      <c r="CBR6" s="80"/>
      <c r="CBS6" s="80"/>
      <c r="CBT6" s="80"/>
      <c r="CBU6" s="80"/>
      <c r="CBV6" s="80"/>
      <c r="CBW6" s="80"/>
      <c r="CBX6" s="80"/>
      <c r="CBY6" s="80"/>
      <c r="CBZ6" s="80"/>
      <c r="CCA6" s="80"/>
      <c r="CCB6" s="80"/>
      <c r="CCC6" s="80"/>
      <c r="CCD6" s="80"/>
      <c r="CCE6" s="80"/>
      <c r="CCF6" s="80"/>
      <c r="CCG6" s="80"/>
      <c r="CCH6" s="80"/>
      <c r="CCI6" s="80"/>
      <c r="CCJ6" s="80"/>
      <c r="CCK6" s="80"/>
      <c r="CCL6" s="80"/>
      <c r="CCM6" s="80"/>
      <c r="CCN6" s="80"/>
      <c r="CCO6" s="80"/>
      <c r="CCP6" s="80"/>
      <c r="CCQ6" s="80"/>
      <c r="CCR6" s="80"/>
      <c r="CCS6" s="80"/>
      <c r="CCT6" s="80"/>
      <c r="CCU6" s="80"/>
      <c r="CCV6" s="80"/>
      <c r="CCW6" s="80"/>
      <c r="CCX6" s="80"/>
      <c r="CCY6" s="80"/>
      <c r="CCZ6" s="80"/>
      <c r="CDA6" s="80"/>
      <c r="CDB6" s="80"/>
      <c r="CDC6" s="80"/>
      <c r="CDD6" s="80"/>
      <c r="CDE6" s="80"/>
      <c r="CDF6" s="80"/>
      <c r="CDG6" s="80"/>
      <c r="CDH6" s="80"/>
      <c r="CDI6" s="80"/>
      <c r="CDJ6" s="80"/>
      <c r="CDK6" s="80"/>
      <c r="CDL6" s="80"/>
      <c r="CDM6" s="80"/>
      <c r="CDN6" s="80"/>
      <c r="CDO6" s="80"/>
      <c r="CDP6" s="80"/>
      <c r="CDQ6" s="80"/>
      <c r="CDR6" s="80"/>
      <c r="CDS6" s="80"/>
      <c r="CDT6" s="80"/>
      <c r="CDU6" s="80"/>
      <c r="CDV6" s="80"/>
      <c r="CDW6" s="80"/>
      <c r="CDX6" s="80"/>
      <c r="CDY6" s="80"/>
      <c r="CDZ6" s="80"/>
      <c r="CEA6" s="80"/>
      <c r="CEB6" s="80"/>
      <c r="CEC6" s="80"/>
      <c r="CED6" s="80"/>
      <c r="CEE6" s="80"/>
      <c r="CEF6" s="80"/>
      <c r="CEG6" s="80"/>
      <c r="CEH6" s="80"/>
      <c r="CEI6" s="80"/>
      <c r="CEJ6" s="80"/>
      <c r="CEK6" s="80"/>
      <c r="CEL6" s="80"/>
      <c r="CEM6" s="80"/>
      <c r="CEN6" s="80"/>
      <c r="CEO6" s="80"/>
      <c r="CEP6" s="80"/>
      <c r="CEQ6" s="80"/>
      <c r="CER6" s="80"/>
      <c r="CES6" s="80"/>
      <c r="CET6" s="80"/>
      <c r="CEU6" s="80"/>
      <c r="CEV6" s="80"/>
      <c r="CEW6" s="80"/>
      <c r="CEX6" s="80"/>
      <c r="CEY6" s="80"/>
      <c r="CEZ6" s="80"/>
      <c r="CFA6" s="80"/>
      <c r="CFB6" s="80"/>
      <c r="CFC6" s="80"/>
      <c r="CFD6" s="80"/>
      <c r="CFE6" s="80"/>
      <c r="CFF6" s="80"/>
      <c r="CFG6" s="80"/>
      <c r="CFH6" s="80"/>
      <c r="CFI6" s="80"/>
      <c r="CFJ6" s="80"/>
      <c r="CFK6" s="80"/>
      <c r="CFL6" s="80"/>
      <c r="CFM6" s="80"/>
      <c r="CFN6" s="80"/>
      <c r="CFO6" s="80"/>
      <c r="CFP6" s="80"/>
      <c r="CFQ6" s="80"/>
      <c r="CFR6" s="80"/>
      <c r="CFS6" s="80"/>
      <c r="CFT6" s="80"/>
      <c r="CFU6" s="80"/>
      <c r="CFV6" s="80"/>
      <c r="CFW6" s="80"/>
      <c r="CFX6" s="80"/>
      <c r="CFY6" s="80"/>
      <c r="CFZ6" s="80"/>
      <c r="CGA6" s="80"/>
      <c r="CGB6" s="80"/>
      <c r="CGC6" s="80"/>
      <c r="CGD6" s="80"/>
      <c r="CGE6" s="80"/>
      <c r="CGF6" s="80"/>
      <c r="CGG6" s="80"/>
      <c r="CGH6" s="80"/>
      <c r="CGI6" s="80"/>
      <c r="CGJ6" s="80"/>
      <c r="CGK6" s="80"/>
      <c r="CGL6" s="80"/>
      <c r="CGM6" s="80"/>
      <c r="CGN6" s="80"/>
      <c r="CGO6" s="80"/>
      <c r="CGP6" s="80"/>
      <c r="CGQ6" s="80"/>
      <c r="CGR6" s="80"/>
      <c r="CGS6" s="80"/>
      <c r="CGT6" s="80"/>
      <c r="CGU6" s="80"/>
      <c r="CGV6" s="80"/>
      <c r="CGW6" s="80"/>
      <c r="CGX6" s="80"/>
      <c r="CGY6" s="80"/>
      <c r="CGZ6" s="80"/>
      <c r="CHA6" s="80"/>
      <c r="CHB6" s="80"/>
      <c r="CHC6" s="80"/>
      <c r="CHD6" s="80"/>
      <c r="CHE6" s="80"/>
      <c r="CHF6" s="80"/>
      <c r="CHG6" s="80"/>
      <c r="CHH6" s="80"/>
      <c r="CHI6" s="80"/>
      <c r="CHJ6" s="80"/>
      <c r="CHK6" s="80"/>
      <c r="CHL6" s="80"/>
      <c r="CHM6" s="80"/>
      <c r="CHN6" s="80"/>
      <c r="CHO6" s="80"/>
      <c r="CHP6" s="80"/>
      <c r="CHQ6" s="80"/>
      <c r="CHR6" s="80"/>
      <c r="CHS6" s="80"/>
      <c r="CHT6" s="80"/>
      <c r="CHU6" s="80"/>
      <c r="CHV6" s="80"/>
      <c r="CHW6" s="80"/>
      <c r="CHX6" s="80"/>
      <c r="CHY6" s="80"/>
      <c r="CHZ6" s="80"/>
      <c r="CIA6" s="80"/>
      <c r="CIB6" s="80"/>
      <c r="CIC6" s="80"/>
      <c r="CID6" s="80"/>
      <c r="CIE6" s="80"/>
      <c r="CIF6" s="80"/>
      <c r="CIG6" s="80"/>
      <c r="CIH6" s="80"/>
      <c r="CII6" s="80"/>
      <c r="CIJ6" s="80"/>
      <c r="CIK6" s="80"/>
      <c r="CIL6" s="80"/>
      <c r="CIM6" s="80"/>
      <c r="CIN6" s="80"/>
      <c r="CIO6" s="80"/>
      <c r="CIP6" s="80"/>
      <c r="CIQ6" s="80"/>
      <c r="CIR6" s="80"/>
      <c r="CIS6" s="80"/>
      <c r="CIT6" s="80"/>
      <c r="CIU6" s="80"/>
      <c r="CIV6" s="80"/>
      <c r="CIW6" s="80"/>
      <c r="CIX6" s="80"/>
      <c r="CIY6" s="80"/>
      <c r="CIZ6" s="80"/>
      <c r="CJA6" s="80"/>
      <c r="CJB6" s="80"/>
      <c r="CJC6" s="80"/>
      <c r="CJD6" s="80"/>
      <c r="CJE6" s="80"/>
      <c r="CJF6" s="80"/>
      <c r="CJG6" s="80"/>
      <c r="CJH6" s="80"/>
      <c r="CJI6" s="80"/>
      <c r="CJJ6" s="80"/>
      <c r="CJK6" s="80"/>
      <c r="CJL6" s="80"/>
      <c r="CJM6" s="80"/>
      <c r="CJN6" s="80"/>
      <c r="CJO6" s="80"/>
      <c r="CJP6" s="80"/>
      <c r="CJQ6" s="80"/>
      <c r="CJR6" s="80"/>
      <c r="CJS6" s="80"/>
      <c r="CJT6" s="80"/>
      <c r="CJU6" s="80"/>
      <c r="CJV6" s="80"/>
      <c r="CJW6" s="80"/>
      <c r="CJX6" s="80"/>
      <c r="CJY6" s="80"/>
      <c r="CJZ6" s="80"/>
      <c r="CKA6" s="80"/>
      <c r="CKB6" s="80"/>
      <c r="CKC6" s="80"/>
      <c r="CKD6" s="80"/>
      <c r="CKE6" s="80"/>
      <c r="CKF6" s="80"/>
      <c r="CKG6" s="80"/>
      <c r="CKH6" s="80"/>
      <c r="CKI6" s="80"/>
      <c r="CKJ6" s="80"/>
      <c r="CKK6" s="80"/>
      <c r="CKL6" s="80"/>
      <c r="CKM6" s="80"/>
      <c r="CKN6" s="80"/>
      <c r="CKO6" s="80"/>
      <c r="CKP6" s="80"/>
      <c r="CKQ6" s="80"/>
      <c r="CKR6" s="80"/>
      <c r="CKS6" s="80"/>
      <c r="CKT6" s="80"/>
      <c r="CKU6" s="80"/>
      <c r="CKV6" s="80"/>
      <c r="CKW6" s="80"/>
      <c r="CKX6" s="80"/>
      <c r="CKY6" s="80"/>
      <c r="CKZ6" s="80"/>
      <c r="CLA6" s="80"/>
      <c r="CLB6" s="80"/>
      <c r="CLC6" s="80"/>
      <c r="CLD6" s="80"/>
      <c r="CLE6" s="80"/>
      <c r="CLF6" s="80"/>
      <c r="CLG6" s="80"/>
      <c r="CLH6" s="80"/>
      <c r="CLI6" s="80"/>
      <c r="CLJ6" s="80"/>
      <c r="CLK6" s="80"/>
      <c r="CLL6" s="80"/>
      <c r="CLM6" s="80"/>
      <c r="CLN6" s="80"/>
      <c r="CLO6" s="80"/>
      <c r="CLP6" s="80"/>
      <c r="CLQ6" s="80"/>
      <c r="CLR6" s="80"/>
      <c r="CLS6" s="80"/>
      <c r="CLT6" s="80"/>
      <c r="CLU6" s="80"/>
      <c r="CLV6" s="80"/>
      <c r="CLW6" s="80"/>
      <c r="CLX6" s="80"/>
      <c r="CLY6" s="80"/>
      <c r="CLZ6" s="80"/>
      <c r="CMA6" s="80"/>
      <c r="CMB6" s="80"/>
      <c r="CMC6" s="80"/>
      <c r="CMD6" s="80"/>
      <c r="CME6" s="80"/>
      <c r="CMF6" s="80"/>
      <c r="CMG6" s="80"/>
      <c r="CMH6" s="80"/>
      <c r="CMI6" s="80"/>
      <c r="CMJ6" s="80"/>
      <c r="CMK6" s="80"/>
      <c r="CML6" s="80"/>
      <c r="CMM6" s="80"/>
      <c r="CMN6" s="80"/>
      <c r="CMO6" s="80"/>
      <c r="CMP6" s="80"/>
      <c r="CMQ6" s="80"/>
      <c r="CMR6" s="80"/>
      <c r="CMS6" s="80"/>
      <c r="CMT6" s="80"/>
      <c r="CMU6" s="80"/>
      <c r="CMV6" s="80"/>
      <c r="CMW6" s="80"/>
      <c r="CMX6" s="80"/>
      <c r="CMY6" s="80"/>
      <c r="CMZ6" s="80"/>
      <c r="CNA6" s="80"/>
      <c r="CNB6" s="80"/>
      <c r="CNC6" s="80"/>
      <c r="CND6" s="80"/>
      <c r="CNE6" s="80"/>
      <c r="CNF6" s="80"/>
      <c r="CNG6" s="80"/>
      <c r="CNH6" s="80"/>
      <c r="CNI6" s="80"/>
      <c r="CNJ6" s="80"/>
      <c r="CNK6" s="80"/>
      <c r="CNL6" s="80"/>
      <c r="CNM6" s="80"/>
      <c r="CNN6" s="80"/>
      <c r="CNO6" s="80"/>
      <c r="CNP6" s="80"/>
      <c r="CNQ6" s="80"/>
      <c r="CNR6" s="80"/>
      <c r="CNS6" s="80"/>
      <c r="CNT6" s="80"/>
      <c r="CNU6" s="80"/>
      <c r="CNV6" s="80"/>
      <c r="CNW6" s="80"/>
      <c r="CNX6" s="80"/>
      <c r="CNY6" s="80"/>
      <c r="CNZ6" s="80"/>
      <c r="COA6" s="80"/>
      <c r="COB6" s="80"/>
      <c r="COC6" s="80"/>
      <c r="COD6" s="80"/>
      <c r="COE6" s="80"/>
      <c r="COF6" s="80"/>
      <c r="COG6" s="80"/>
      <c r="COH6" s="80"/>
      <c r="COI6" s="80"/>
      <c r="COJ6" s="80"/>
      <c r="COK6" s="80"/>
      <c r="COL6" s="80"/>
      <c r="COM6" s="80"/>
      <c r="CON6" s="80"/>
      <c r="COO6" s="80"/>
      <c r="COP6" s="80"/>
      <c r="COQ6" s="80"/>
      <c r="COR6" s="80"/>
      <c r="COS6" s="80"/>
      <c r="COT6" s="80"/>
      <c r="COU6" s="80"/>
      <c r="COV6" s="80"/>
      <c r="COW6" s="80"/>
      <c r="COX6" s="80"/>
      <c r="COY6" s="80"/>
      <c r="COZ6" s="80"/>
      <c r="CPA6" s="80"/>
      <c r="CPB6" s="80"/>
      <c r="CPC6" s="80"/>
      <c r="CPD6" s="80"/>
      <c r="CPE6" s="80"/>
      <c r="CPF6" s="80"/>
      <c r="CPG6" s="80"/>
      <c r="CPH6" s="80"/>
      <c r="CPI6" s="80"/>
      <c r="CPJ6" s="80"/>
      <c r="CPK6" s="80"/>
      <c r="CPL6" s="80"/>
      <c r="CPM6" s="80"/>
      <c r="CPN6" s="80"/>
      <c r="CPO6" s="80"/>
      <c r="CPP6" s="80"/>
      <c r="CPQ6" s="80"/>
      <c r="CPR6" s="80"/>
      <c r="CPS6" s="80"/>
      <c r="CPT6" s="80"/>
      <c r="CPU6" s="80"/>
      <c r="CPV6" s="80"/>
      <c r="CPW6" s="80"/>
      <c r="CPX6" s="80"/>
      <c r="CPY6" s="80"/>
      <c r="CPZ6" s="80"/>
      <c r="CQA6" s="80"/>
      <c r="CQB6" s="80"/>
      <c r="CQC6" s="80"/>
      <c r="CQD6" s="80"/>
      <c r="CQE6" s="80"/>
      <c r="CQF6" s="80"/>
      <c r="CQG6" s="80"/>
      <c r="CQH6" s="80"/>
      <c r="CQI6" s="80"/>
      <c r="CQJ6" s="80"/>
      <c r="CQK6" s="80"/>
      <c r="CQL6" s="80"/>
      <c r="CQM6" s="80"/>
      <c r="CQN6" s="80"/>
      <c r="CQO6" s="80"/>
      <c r="CQP6" s="80"/>
      <c r="CQQ6" s="80"/>
      <c r="CQR6" s="80"/>
      <c r="CQS6" s="80"/>
      <c r="CQT6" s="80"/>
      <c r="CQU6" s="80"/>
      <c r="CQV6" s="80"/>
      <c r="CQW6" s="80"/>
      <c r="CQX6" s="80"/>
      <c r="CQY6" s="80"/>
      <c r="CQZ6" s="80"/>
      <c r="CRA6" s="80"/>
      <c r="CRB6" s="80"/>
      <c r="CRC6" s="80"/>
      <c r="CRD6" s="80"/>
      <c r="CRE6" s="80"/>
      <c r="CRF6" s="80"/>
      <c r="CRG6" s="80"/>
      <c r="CRH6" s="80"/>
      <c r="CRI6" s="80"/>
      <c r="CRJ6" s="80"/>
      <c r="CRK6" s="80"/>
      <c r="CRL6" s="80"/>
      <c r="CRM6" s="80"/>
      <c r="CRN6" s="80"/>
      <c r="CRO6" s="80"/>
      <c r="CRP6" s="80"/>
      <c r="CRQ6" s="80"/>
      <c r="CRR6" s="80"/>
      <c r="CRS6" s="80"/>
      <c r="CRT6" s="80"/>
      <c r="CRU6" s="80"/>
      <c r="CRV6" s="80"/>
      <c r="CRW6" s="80"/>
      <c r="CRX6" s="80"/>
      <c r="CRY6" s="80"/>
      <c r="CRZ6" s="80"/>
      <c r="CSA6" s="80"/>
      <c r="CSB6" s="80"/>
      <c r="CSC6" s="80"/>
      <c r="CSD6" s="80"/>
      <c r="CSE6" s="80"/>
      <c r="CSF6" s="80"/>
      <c r="CSG6" s="80"/>
      <c r="CSH6" s="80"/>
      <c r="CSI6" s="80"/>
      <c r="CSJ6" s="80"/>
      <c r="CSK6" s="80"/>
      <c r="CSL6" s="80"/>
      <c r="CSM6" s="80"/>
      <c r="CSN6" s="80"/>
      <c r="CSO6" s="80"/>
      <c r="CSP6" s="80"/>
      <c r="CSQ6" s="80"/>
      <c r="CSR6" s="80"/>
      <c r="CSS6" s="80"/>
      <c r="CST6" s="80"/>
      <c r="CSU6" s="80"/>
      <c r="CSV6" s="80"/>
      <c r="CSW6" s="80"/>
      <c r="CSX6" s="80"/>
      <c r="CSY6" s="80"/>
      <c r="CSZ6" s="80"/>
      <c r="CTA6" s="80"/>
      <c r="CTB6" s="80"/>
      <c r="CTC6" s="80"/>
      <c r="CTD6" s="80"/>
      <c r="CTE6" s="80"/>
      <c r="CTF6" s="80"/>
      <c r="CTG6" s="80"/>
      <c r="CTH6" s="80"/>
      <c r="CTI6" s="80"/>
      <c r="CTJ6" s="80"/>
      <c r="CTK6" s="80"/>
      <c r="CTL6" s="80"/>
      <c r="CTM6" s="80"/>
      <c r="CTN6" s="80"/>
      <c r="CTO6" s="80"/>
      <c r="CTP6" s="80"/>
      <c r="CTQ6" s="80"/>
      <c r="CTR6" s="80"/>
      <c r="CTS6" s="80"/>
      <c r="CTT6" s="80"/>
      <c r="CTU6" s="80"/>
      <c r="CTV6" s="80"/>
      <c r="CTW6" s="80"/>
      <c r="CTX6" s="80"/>
      <c r="CTY6" s="80"/>
      <c r="CTZ6" s="80"/>
      <c r="CUA6" s="80"/>
      <c r="CUB6" s="80"/>
      <c r="CUC6" s="80"/>
      <c r="CUD6" s="80"/>
      <c r="CUE6" s="80"/>
      <c r="CUF6" s="80"/>
      <c r="CUG6" s="80"/>
      <c r="CUH6" s="80"/>
      <c r="CUI6" s="80"/>
      <c r="CUJ6" s="80"/>
      <c r="CUK6" s="80"/>
      <c r="CUL6" s="80"/>
      <c r="CUM6" s="80"/>
      <c r="CUN6" s="80"/>
      <c r="CUO6" s="80"/>
      <c r="CUP6" s="80"/>
      <c r="CUQ6" s="80"/>
      <c r="CUR6" s="80"/>
      <c r="CUS6" s="80"/>
      <c r="CUT6" s="80"/>
      <c r="CUU6" s="80"/>
      <c r="CUV6" s="80"/>
      <c r="CUW6" s="80"/>
      <c r="CUX6" s="80"/>
      <c r="CUY6" s="80"/>
      <c r="CUZ6" s="80"/>
      <c r="CVA6" s="80"/>
      <c r="CVB6" s="80"/>
      <c r="CVC6" s="80"/>
      <c r="CVD6" s="80"/>
      <c r="CVE6" s="80"/>
      <c r="CVF6" s="80"/>
      <c r="CVG6" s="80"/>
      <c r="CVH6" s="80"/>
      <c r="CVI6" s="80"/>
      <c r="CVJ6" s="80"/>
      <c r="CVK6" s="80"/>
      <c r="CVL6" s="80"/>
      <c r="CVM6" s="80"/>
      <c r="CVN6" s="80"/>
      <c r="CVO6" s="80"/>
      <c r="CVP6" s="80"/>
      <c r="CVQ6" s="80"/>
      <c r="CVR6" s="80"/>
      <c r="CVS6" s="80"/>
      <c r="CVT6" s="80"/>
      <c r="CVU6" s="80"/>
      <c r="CVV6" s="80"/>
      <c r="CVW6" s="80"/>
      <c r="CVX6" s="80"/>
      <c r="CVY6" s="80"/>
      <c r="CVZ6" s="80"/>
      <c r="CWA6" s="80"/>
      <c r="CWB6" s="80"/>
      <c r="CWC6" s="80"/>
      <c r="CWD6" s="80"/>
      <c r="CWE6" s="80"/>
      <c r="CWF6" s="80"/>
      <c r="CWG6" s="80"/>
      <c r="CWH6" s="80"/>
      <c r="CWI6" s="80"/>
      <c r="CWJ6" s="80"/>
      <c r="CWK6" s="80"/>
      <c r="CWL6" s="80"/>
      <c r="CWM6" s="80"/>
      <c r="CWN6" s="80"/>
      <c r="CWO6" s="80"/>
      <c r="CWP6" s="80"/>
      <c r="CWQ6" s="80"/>
      <c r="CWR6" s="80"/>
      <c r="CWS6" s="80"/>
      <c r="CWT6" s="80"/>
      <c r="CWU6" s="80"/>
      <c r="CWV6" s="80"/>
      <c r="CWW6" s="80"/>
      <c r="CWX6" s="80"/>
      <c r="CWY6" s="80"/>
      <c r="CWZ6" s="80"/>
      <c r="CXA6" s="80"/>
      <c r="CXB6" s="80"/>
      <c r="CXC6" s="80"/>
      <c r="CXD6" s="80"/>
      <c r="CXE6" s="80"/>
      <c r="CXF6" s="80"/>
      <c r="CXG6" s="80"/>
      <c r="CXH6" s="80"/>
      <c r="CXI6" s="80"/>
      <c r="CXJ6" s="80"/>
      <c r="CXK6" s="80"/>
      <c r="CXL6" s="80"/>
      <c r="CXM6" s="80"/>
      <c r="CXN6" s="80"/>
      <c r="CXO6" s="80"/>
      <c r="CXP6" s="80"/>
      <c r="CXQ6" s="80"/>
      <c r="CXR6" s="80"/>
      <c r="CXS6" s="80"/>
      <c r="CXT6" s="80"/>
      <c r="CXU6" s="80"/>
      <c r="CXV6" s="80"/>
      <c r="CXW6" s="80"/>
      <c r="CXX6" s="80"/>
      <c r="CXY6" s="80"/>
      <c r="CXZ6" s="80"/>
      <c r="CYA6" s="80"/>
      <c r="CYB6" s="80"/>
      <c r="CYC6" s="80"/>
      <c r="CYD6" s="80"/>
      <c r="CYE6" s="80"/>
      <c r="CYF6" s="80"/>
      <c r="CYG6" s="80"/>
      <c r="CYH6" s="80"/>
      <c r="CYI6" s="80"/>
      <c r="CYJ6" s="80"/>
      <c r="CYK6" s="80"/>
      <c r="CYL6" s="80"/>
      <c r="CYM6" s="80"/>
      <c r="CYN6" s="80"/>
      <c r="CYO6" s="80"/>
      <c r="CYP6" s="80"/>
      <c r="CYQ6" s="80"/>
      <c r="CYR6" s="80"/>
      <c r="CYS6" s="80"/>
      <c r="CYT6" s="80"/>
      <c r="CYU6" s="80"/>
      <c r="CYV6" s="80"/>
      <c r="CYW6" s="80"/>
      <c r="CYX6" s="80"/>
      <c r="CYY6" s="80"/>
      <c r="CYZ6" s="80"/>
      <c r="CZA6" s="80"/>
      <c r="CZB6" s="80"/>
      <c r="CZC6" s="80"/>
      <c r="CZD6" s="80"/>
      <c r="CZE6" s="80"/>
      <c r="CZF6" s="80"/>
      <c r="CZG6" s="80"/>
      <c r="CZH6" s="80"/>
      <c r="CZI6" s="80"/>
      <c r="CZJ6" s="80"/>
      <c r="CZK6" s="80"/>
      <c r="CZL6" s="80"/>
      <c r="CZM6" s="80"/>
      <c r="CZN6" s="80"/>
      <c r="CZO6" s="80"/>
      <c r="CZP6" s="80"/>
      <c r="CZQ6" s="80"/>
      <c r="CZR6" s="80"/>
      <c r="CZS6" s="80"/>
      <c r="CZT6" s="80"/>
      <c r="CZU6" s="80"/>
      <c r="CZV6" s="80"/>
      <c r="CZW6" s="80"/>
      <c r="CZX6" s="80"/>
      <c r="CZY6" s="80"/>
      <c r="CZZ6" s="80"/>
      <c r="DAA6" s="80"/>
      <c r="DAB6" s="80"/>
      <c r="DAC6" s="80"/>
      <c r="DAD6" s="80"/>
      <c r="DAE6" s="80"/>
      <c r="DAF6" s="80"/>
      <c r="DAG6" s="80"/>
      <c r="DAH6" s="80"/>
      <c r="DAI6" s="80"/>
      <c r="DAJ6" s="80"/>
      <c r="DAK6" s="80"/>
      <c r="DAL6" s="80"/>
      <c r="DAM6" s="80"/>
      <c r="DAN6" s="80"/>
      <c r="DAO6" s="80"/>
      <c r="DAP6" s="80"/>
      <c r="DAQ6" s="80"/>
      <c r="DAR6" s="80"/>
      <c r="DAS6" s="80"/>
      <c r="DAT6" s="80"/>
      <c r="DAU6" s="80"/>
      <c r="DAV6" s="80"/>
      <c r="DAW6" s="80"/>
      <c r="DAX6" s="80"/>
      <c r="DAY6" s="80"/>
      <c r="DAZ6" s="80"/>
      <c r="DBA6" s="80"/>
      <c r="DBB6" s="80"/>
      <c r="DBC6" s="80"/>
      <c r="DBD6" s="80"/>
      <c r="DBE6" s="80"/>
      <c r="DBF6" s="80"/>
      <c r="DBG6" s="80"/>
      <c r="DBH6" s="80"/>
      <c r="DBI6" s="80"/>
      <c r="DBJ6" s="80"/>
      <c r="DBK6" s="80"/>
      <c r="DBL6" s="80"/>
      <c r="DBM6" s="80"/>
      <c r="DBN6" s="80"/>
      <c r="DBO6" s="80"/>
      <c r="DBP6" s="80"/>
      <c r="DBQ6" s="80"/>
      <c r="DBR6" s="80"/>
      <c r="DBS6" s="80"/>
      <c r="DBT6" s="80"/>
      <c r="DBU6" s="80"/>
      <c r="DBV6" s="80"/>
      <c r="DBW6" s="80"/>
      <c r="DBX6" s="80"/>
      <c r="DBY6" s="80"/>
      <c r="DBZ6" s="80"/>
      <c r="DCA6" s="80"/>
      <c r="DCB6" s="80"/>
      <c r="DCC6" s="80"/>
      <c r="DCD6" s="80"/>
      <c r="DCE6" s="80"/>
      <c r="DCF6" s="80"/>
      <c r="DCG6" s="80"/>
      <c r="DCH6" s="80"/>
      <c r="DCI6" s="80"/>
      <c r="DCJ6" s="80"/>
      <c r="DCK6" s="80"/>
      <c r="DCL6" s="80"/>
      <c r="DCM6" s="80"/>
      <c r="DCN6" s="80"/>
      <c r="DCO6" s="80"/>
      <c r="DCP6" s="80"/>
      <c r="DCQ6" s="80"/>
      <c r="DCR6" s="80"/>
      <c r="DCS6" s="80"/>
      <c r="DCT6" s="80"/>
      <c r="DCU6" s="80"/>
      <c r="DCV6" s="80"/>
      <c r="DCW6" s="80"/>
      <c r="DCX6" s="80"/>
      <c r="DCY6" s="80"/>
      <c r="DCZ6" s="80"/>
      <c r="DDA6" s="80"/>
      <c r="DDB6" s="80"/>
      <c r="DDC6" s="80"/>
      <c r="DDD6" s="80"/>
      <c r="DDE6" s="80"/>
      <c r="DDF6" s="80"/>
      <c r="DDG6" s="80"/>
      <c r="DDH6" s="80"/>
      <c r="DDI6" s="80"/>
      <c r="DDJ6" s="80"/>
      <c r="DDK6" s="80"/>
      <c r="DDL6" s="80"/>
      <c r="DDM6" s="80"/>
      <c r="DDN6" s="80"/>
      <c r="DDO6" s="80"/>
      <c r="DDP6" s="80"/>
      <c r="DDQ6" s="80"/>
      <c r="DDR6" s="80"/>
      <c r="DDS6" s="80"/>
      <c r="DDT6" s="80"/>
      <c r="DDU6" s="80"/>
      <c r="DDV6" s="80"/>
      <c r="DDW6" s="80"/>
      <c r="DDX6" s="80"/>
      <c r="DDY6" s="80"/>
      <c r="DDZ6" s="80"/>
      <c r="DEA6" s="80"/>
      <c r="DEB6" s="80"/>
      <c r="DEC6" s="80"/>
      <c r="DED6" s="80"/>
      <c r="DEE6" s="80"/>
      <c r="DEF6" s="80"/>
      <c r="DEG6" s="80"/>
      <c r="DEH6" s="80"/>
      <c r="DEI6" s="80"/>
      <c r="DEJ6" s="80"/>
      <c r="DEK6" s="80"/>
      <c r="DEL6" s="80"/>
      <c r="DEM6" s="80"/>
      <c r="DEN6" s="80"/>
      <c r="DEO6" s="80"/>
      <c r="DEP6" s="80"/>
      <c r="DEQ6" s="80"/>
      <c r="DER6" s="80"/>
      <c r="DES6" s="80"/>
      <c r="DET6" s="80"/>
      <c r="DEU6" s="80"/>
      <c r="DEV6" s="80"/>
      <c r="DEW6" s="80"/>
      <c r="DEX6" s="80"/>
      <c r="DEY6" s="80"/>
      <c r="DEZ6" s="80"/>
      <c r="DFA6" s="80"/>
      <c r="DFB6" s="80"/>
      <c r="DFC6" s="80"/>
      <c r="DFD6" s="80"/>
      <c r="DFE6" s="80"/>
      <c r="DFF6" s="80"/>
      <c r="DFG6" s="80"/>
      <c r="DFH6" s="80"/>
      <c r="DFI6" s="80"/>
      <c r="DFJ6" s="80"/>
      <c r="DFK6" s="80"/>
      <c r="DFL6" s="80"/>
      <c r="DFM6" s="80"/>
      <c r="DFN6" s="80"/>
      <c r="DFO6" s="80"/>
      <c r="DFP6" s="80"/>
      <c r="DFQ6" s="80"/>
      <c r="DFR6" s="80"/>
      <c r="DFS6" s="80"/>
      <c r="DFT6" s="80"/>
      <c r="DFU6" s="80"/>
      <c r="DFV6" s="80"/>
      <c r="DFW6" s="80"/>
      <c r="DFX6" s="80"/>
      <c r="DFY6" s="80"/>
      <c r="DFZ6" s="80"/>
      <c r="DGA6" s="80"/>
      <c r="DGB6" s="80"/>
      <c r="DGC6" s="80"/>
      <c r="DGD6" s="80"/>
      <c r="DGE6" s="80"/>
      <c r="DGF6" s="80"/>
      <c r="DGG6" s="80"/>
      <c r="DGH6" s="80"/>
      <c r="DGI6" s="80"/>
      <c r="DGJ6" s="80"/>
      <c r="DGK6" s="80"/>
      <c r="DGL6" s="80"/>
      <c r="DGM6" s="80"/>
      <c r="DGN6" s="80"/>
      <c r="DGO6" s="80"/>
      <c r="DGP6" s="80"/>
      <c r="DGQ6" s="80"/>
      <c r="DGR6" s="80"/>
      <c r="DGS6" s="80"/>
      <c r="DGT6" s="80"/>
      <c r="DGU6" s="80"/>
      <c r="DGV6" s="80"/>
      <c r="DGW6" s="80"/>
      <c r="DGX6" s="80"/>
      <c r="DGY6" s="80"/>
      <c r="DGZ6" s="80"/>
      <c r="DHA6" s="80"/>
      <c r="DHB6" s="80"/>
      <c r="DHC6" s="80"/>
      <c r="DHD6" s="80"/>
      <c r="DHE6" s="80"/>
      <c r="DHF6" s="80"/>
      <c r="DHG6" s="80"/>
      <c r="DHH6" s="80"/>
      <c r="DHI6" s="80"/>
      <c r="DHJ6" s="80"/>
      <c r="DHK6" s="80"/>
      <c r="DHL6" s="80"/>
      <c r="DHM6" s="80"/>
      <c r="DHN6" s="80"/>
      <c r="DHO6" s="80"/>
      <c r="DHP6" s="80"/>
      <c r="DHQ6" s="80"/>
      <c r="DHR6" s="80"/>
      <c r="DHS6" s="80"/>
      <c r="DHT6" s="80"/>
      <c r="DHU6" s="80"/>
      <c r="DHV6" s="80"/>
      <c r="DHW6" s="80"/>
      <c r="DHX6" s="80"/>
      <c r="DHY6" s="80"/>
      <c r="DHZ6" s="80"/>
      <c r="DIA6" s="80"/>
      <c r="DIB6" s="80"/>
      <c r="DIC6" s="80"/>
      <c r="DID6" s="80"/>
      <c r="DIE6" s="80"/>
      <c r="DIF6" s="80"/>
      <c r="DIG6" s="80"/>
      <c r="DIH6" s="80"/>
      <c r="DII6" s="80"/>
      <c r="DIJ6" s="80"/>
      <c r="DIK6" s="80"/>
      <c r="DIL6" s="80"/>
      <c r="DIM6" s="80"/>
      <c r="DIN6" s="80"/>
      <c r="DIO6" s="80"/>
      <c r="DIP6" s="80"/>
      <c r="DIQ6" s="80"/>
      <c r="DIR6" s="80"/>
      <c r="DIS6" s="80"/>
      <c r="DIT6" s="80"/>
      <c r="DIU6" s="80"/>
      <c r="DIV6" s="80"/>
      <c r="DIW6" s="80"/>
      <c r="DIX6" s="80"/>
      <c r="DIY6" s="80"/>
      <c r="DIZ6" s="80"/>
      <c r="DJA6" s="80"/>
      <c r="DJB6" s="80"/>
      <c r="DJC6" s="80"/>
      <c r="DJD6" s="80"/>
      <c r="DJE6" s="80"/>
      <c r="DJF6" s="80"/>
      <c r="DJG6" s="80"/>
      <c r="DJH6" s="80"/>
      <c r="DJI6" s="80"/>
      <c r="DJJ6" s="80"/>
      <c r="DJK6" s="80"/>
      <c r="DJL6" s="80"/>
      <c r="DJM6" s="80"/>
      <c r="DJN6" s="80"/>
      <c r="DJO6" s="80"/>
      <c r="DJP6" s="80"/>
      <c r="DJQ6" s="80"/>
      <c r="DJR6" s="80"/>
      <c r="DJS6" s="80"/>
      <c r="DJT6" s="80"/>
      <c r="DJU6" s="80"/>
      <c r="DJV6" s="80"/>
      <c r="DJW6" s="80"/>
      <c r="DJX6" s="80"/>
      <c r="DJY6" s="80"/>
      <c r="DJZ6" s="80"/>
      <c r="DKA6" s="80"/>
      <c r="DKB6" s="80"/>
      <c r="DKC6" s="80"/>
      <c r="DKD6" s="80"/>
      <c r="DKE6" s="80"/>
      <c r="DKF6" s="80"/>
      <c r="DKG6" s="80"/>
      <c r="DKH6" s="80"/>
      <c r="DKI6" s="80"/>
      <c r="DKJ6" s="80"/>
      <c r="DKK6" s="80"/>
      <c r="DKL6" s="80"/>
      <c r="DKM6" s="80"/>
      <c r="DKN6" s="80"/>
      <c r="DKO6" s="80"/>
      <c r="DKP6" s="80"/>
      <c r="DKQ6" s="80"/>
      <c r="DKR6" s="80"/>
      <c r="DKS6" s="80"/>
      <c r="DKT6" s="80"/>
      <c r="DKU6" s="80"/>
      <c r="DKV6" s="80"/>
      <c r="DKW6" s="80"/>
      <c r="DKX6" s="80"/>
      <c r="DKY6" s="80"/>
      <c r="DKZ6" s="80"/>
      <c r="DLA6" s="80"/>
      <c r="DLB6" s="80"/>
      <c r="DLC6" s="80"/>
      <c r="DLD6" s="80"/>
      <c r="DLE6" s="80"/>
      <c r="DLF6" s="80"/>
      <c r="DLG6" s="80"/>
      <c r="DLH6" s="80"/>
      <c r="DLI6" s="80"/>
      <c r="DLJ6" s="80"/>
      <c r="DLK6" s="80"/>
      <c r="DLL6" s="80"/>
      <c r="DLM6" s="80"/>
      <c r="DLN6" s="80"/>
      <c r="DLO6" s="80"/>
      <c r="DLP6" s="80"/>
      <c r="DLQ6" s="80"/>
      <c r="DLR6" s="80"/>
      <c r="DLS6" s="80"/>
      <c r="DLT6" s="80"/>
      <c r="DLU6" s="80"/>
      <c r="DLV6" s="80"/>
      <c r="DLW6" s="80"/>
      <c r="DLX6" s="80"/>
      <c r="DLY6" s="80"/>
      <c r="DLZ6" s="80"/>
      <c r="DMA6" s="80"/>
      <c r="DMB6" s="80"/>
      <c r="DMC6" s="80"/>
      <c r="DMD6" s="80"/>
      <c r="DME6" s="80"/>
      <c r="DMF6" s="80"/>
      <c r="DMG6" s="80"/>
      <c r="DMH6" s="80"/>
      <c r="DMI6" s="80"/>
      <c r="DMJ6" s="80"/>
      <c r="DMK6" s="80"/>
      <c r="DML6" s="80"/>
      <c r="DMM6" s="80"/>
      <c r="DMN6" s="80"/>
      <c r="DMO6" s="80"/>
      <c r="DMP6" s="80"/>
      <c r="DMQ6" s="80"/>
      <c r="DMR6" s="80"/>
      <c r="DMS6" s="80"/>
      <c r="DMT6" s="80"/>
      <c r="DMU6" s="80"/>
      <c r="DMV6" s="80"/>
      <c r="DMW6" s="80"/>
      <c r="DMX6" s="80"/>
      <c r="DMY6" s="80"/>
      <c r="DMZ6" s="80"/>
      <c r="DNA6" s="80"/>
      <c r="DNB6" s="80"/>
      <c r="DNC6" s="80"/>
      <c r="DND6" s="80"/>
      <c r="DNE6" s="80"/>
      <c r="DNF6" s="80"/>
      <c r="DNG6" s="80"/>
      <c r="DNH6" s="80"/>
      <c r="DNI6" s="80"/>
      <c r="DNJ6" s="80"/>
      <c r="DNK6" s="80"/>
      <c r="DNL6" s="80"/>
      <c r="DNM6" s="80"/>
      <c r="DNN6" s="80"/>
      <c r="DNO6" s="80"/>
      <c r="DNP6" s="80"/>
      <c r="DNQ6" s="80"/>
      <c r="DNR6" s="80"/>
      <c r="DNS6" s="80"/>
      <c r="DNT6" s="80"/>
      <c r="DNU6" s="80"/>
      <c r="DNV6" s="80"/>
      <c r="DNW6" s="80"/>
      <c r="DNX6" s="80"/>
      <c r="DNY6" s="80"/>
      <c r="DNZ6" s="80"/>
      <c r="DOA6" s="80"/>
      <c r="DOB6" s="80"/>
      <c r="DOC6" s="80"/>
      <c r="DOD6" s="80"/>
      <c r="DOE6" s="80"/>
      <c r="DOF6" s="80"/>
      <c r="DOG6" s="80"/>
      <c r="DOH6" s="80"/>
      <c r="DOI6" s="80"/>
      <c r="DOJ6" s="80"/>
      <c r="DOK6" s="80"/>
      <c r="DOL6" s="80"/>
      <c r="DOM6" s="80"/>
      <c r="DON6" s="80"/>
      <c r="DOO6" s="80"/>
      <c r="DOP6" s="80"/>
      <c r="DOQ6" s="80"/>
      <c r="DOR6" s="80"/>
      <c r="DOS6" s="80"/>
      <c r="DOT6" s="80"/>
      <c r="DOU6" s="80"/>
      <c r="DOV6" s="80"/>
      <c r="DOW6" s="80"/>
      <c r="DOX6" s="80"/>
      <c r="DOY6" s="80"/>
      <c r="DOZ6" s="80"/>
      <c r="DPA6" s="80"/>
      <c r="DPB6" s="80"/>
      <c r="DPC6" s="80"/>
      <c r="DPD6" s="80"/>
      <c r="DPE6" s="80"/>
      <c r="DPF6" s="80"/>
      <c r="DPG6" s="80"/>
      <c r="DPH6" s="80"/>
      <c r="DPI6" s="80"/>
      <c r="DPJ6" s="80"/>
      <c r="DPK6" s="80"/>
      <c r="DPL6" s="80"/>
      <c r="DPM6" s="80"/>
      <c r="DPN6" s="80"/>
      <c r="DPO6" s="80"/>
      <c r="DPP6" s="80"/>
      <c r="DPQ6" s="80"/>
      <c r="DPR6" s="80"/>
      <c r="DPS6" s="80"/>
      <c r="DPT6" s="80"/>
      <c r="DPU6" s="80"/>
      <c r="DPV6" s="80"/>
      <c r="DPW6" s="80"/>
      <c r="DPX6" s="80"/>
      <c r="DPY6" s="80"/>
      <c r="DPZ6" s="80"/>
      <c r="DQA6" s="80"/>
      <c r="DQB6" s="80"/>
      <c r="DQC6" s="80"/>
      <c r="DQD6" s="80"/>
      <c r="DQE6" s="80"/>
      <c r="DQF6" s="80"/>
      <c r="DQG6" s="80"/>
      <c r="DQH6" s="80"/>
      <c r="DQI6" s="80"/>
      <c r="DQJ6" s="80"/>
      <c r="DQK6" s="80"/>
      <c r="DQL6" s="80"/>
      <c r="DQM6" s="80"/>
      <c r="DQN6" s="80"/>
      <c r="DQO6" s="80"/>
      <c r="DQP6" s="80"/>
      <c r="DQQ6" s="80"/>
      <c r="DQR6" s="80"/>
      <c r="DQS6" s="80"/>
      <c r="DQT6" s="80"/>
      <c r="DQU6" s="80"/>
      <c r="DQV6" s="80"/>
      <c r="DQW6" s="80"/>
      <c r="DQX6" s="80"/>
      <c r="DQY6" s="80"/>
      <c r="DQZ6" s="80"/>
      <c r="DRA6" s="80"/>
      <c r="DRB6" s="80"/>
      <c r="DRC6" s="80"/>
      <c r="DRD6" s="80"/>
      <c r="DRE6" s="80"/>
      <c r="DRF6" s="80"/>
      <c r="DRG6" s="80"/>
      <c r="DRH6" s="80"/>
      <c r="DRI6" s="80"/>
      <c r="DRJ6" s="80"/>
      <c r="DRK6" s="80"/>
      <c r="DRL6" s="80"/>
      <c r="DRM6" s="80"/>
      <c r="DRN6" s="80"/>
      <c r="DRO6" s="80"/>
      <c r="DRP6" s="80"/>
      <c r="DRQ6" s="80"/>
      <c r="DRR6" s="80"/>
      <c r="DRS6" s="80"/>
      <c r="DRT6" s="80"/>
      <c r="DRU6" s="80"/>
      <c r="DRV6" s="80"/>
      <c r="DRW6" s="80"/>
      <c r="DRX6" s="80"/>
      <c r="DRY6" s="80"/>
      <c r="DRZ6" s="80"/>
      <c r="DSA6" s="80"/>
      <c r="DSB6" s="80"/>
      <c r="DSC6" s="80"/>
      <c r="DSD6" s="80"/>
      <c r="DSE6" s="80"/>
      <c r="DSF6" s="80"/>
      <c r="DSG6" s="80"/>
      <c r="DSH6" s="80"/>
      <c r="DSI6" s="80"/>
      <c r="DSJ6" s="80"/>
      <c r="DSK6" s="80"/>
      <c r="DSL6" s="80"/>
      <c r="DSM6" s="80"/>
      <c r="DSN6" s="80"/>
      <c r="DSO6" s="80"/>
      <c r="DSP6" s="80"/>
      <c r="DSQ6" s="80"/>
      <c r="DSR6" s="80"/>
      <c r="DSS6" s="80"/>
      <c r="DST6" s="80"/>
      <c r="DSU6" s="80"/>
      <c r="DSV6" s="80"/>
      <c r="DSW6" s="80"/>
      <c r="DSX6" s="80"/>
      <c r="DSY6" s="80"/>
      <c r="DSZ6" s="80"/>
      <c r="DTA6" s="80"/>
      <c r="DTB6" s="80"/>
      <c r="DTC6" s="80"/>
      <c r="DTD6" s="80"/>
      <c r="DTE6" s="80"/>
      <c r="DTF6" s="80"/>
      <c r="DTG6" s="80"/>
      <c r="DTH6" s="80"/>
      <c r="DTI6" s="80"/>
      <c r="DTJ6" s="80"/>
      <c r="DTK6" s="80"/>
      <c r="DTL6" s="80"/>
      <c r="DTM6" s="80"/>
      <c r="DTN6" s="80"/>
      <c r="DTO6" s="80"/>
      <c r="DTP6" s="80"/>
      <c r="DTQ6" s="80"/>
      <c r="DTR6" s="80"/>
      <c r="DTS6" s="80"/>
      <c r="DTT6" s="80"/>
      <c r="DTU6" s="80"/>
      <c r="DTV6" s="80"/>
      <c r="DTW6" s="80"/>
      <c r="DTX6" s="80"/>
      <c r="DTY6" s="80"/>
      <c r="DTZ6" s="80"/>
      <c r="DUA6" s="80"/>
      <c r="DUB6" s="80"/>
      <c r="DUC6" s="80"/>
      <c r="DUD6" s="80"/>
      <c r="DUE6" s="80"/>
      <c r="DUF6" s="80"/>
      <c r="DUG6" s="80"/>
      <c r="DUH6" s="80"/>
      <c r="DUI6" s="80"/>
      <c r="DUJ6" s="80"/>
      <c r="DUK6" s="80"/>
      <c r="DUL6" s="80"/>
      <c r="DUM6" s="80"/>
      <c r="DUN6" s="80"/>
      <c r="DUO6" s="80"/>
      <c r="DUP6" s="80"/>
      <c r="DUQ6" s="80"/>
      <c r="DUR6" s="80"/>
      <c r="DUS6" s="80"/>
      <c r="DUT6" s="80"/>
      <c r="DUU6" s="80"/>
      <c r="DUV6" s="80"/>
      <c r="DUW6" s="80"/>
      <c r="DUX6" s="80"/>
      <c r="DUY6" s="80"/>
      <c r="DUZ6" s="80"/>
      <c r="DVA6" s="80"/>
      <c r="DVB6" s="80"/>
      <c r="DVC6" s="80"/>
      <c r="DVD6" s="80"/>
      <c r="DVE6" s="80"/>
      <c r="DVF6" s="80"/>
      <c r="DVG6" s="80"/>
      <c r="DVH6" s="80"/>
      <c r="DVI6" s="80"/>
      <c r="DVJ6" s="80"/>
      <c r="DVK6" s="80"/>
      <c r="DVL6" s="80"/>
      <c r="DVM6" s="80"/>
      <c r="DVN6" s="80"/>
      <c r="DVO6" s="80"/>
      <c r="DVP6" s="80"/>
      <c r="DVQ6" s="80"/>
      <c r="DVR6" s="80"/>
      <c r="DVS6" s="80"/>
      <c r="DVT6" s="80"/>
      <c r="DVU6" s="80"/>
      <c r="DVV6" s="80"/>
      <c r="DVW6" s="80"/>
      <c r="DVX6" s="80"/>
      <c r="DVY6" s="80"/>
      <c r="DVZ6" s="80"/>
      <c r="DWA6" s="80"/>
      <c r="DWB6" s="80"/>
      <c r="DWC6" s="80"/>
      <c r="DWD6" s="80"/>
      <c r="DWE6" s="80"/>
      <c r="DWF6" s="80"/>
      <c r="DWG6" s="80"/>
      <c r="DWH6" s="80"/>
      <c r="DWI6" s="80"/>
      <c r="DWJ6" s="80"/>
      <c r="DWK6" s="80"/>
      <c r="DWL6" s="80"/>
      <c r="DWM6" s="80"/>
      <c r="DWN6" s="80"/>
      <c r="DWO6" s="80"/>
      <c r="DWP6" s="80"/>
      <c r="DWQ6" s="80"/>
      <c r="DWR6" s="80"/>
      <c r="DWS6" s="80"/>
      <c r="DWT6" s="80"/>
      <c r="DWU6" s="80"/>
      <c r="DWV6" s="80"/>
      <c r="DWW6" s="80"/>
      <c r="DWX6" s="80"/>
      <c r="DWY6" s="80"/>
      <c r="DWZ6" s="80"/>
      <c r="DXA6" s="80"/>
      <c r="DXB6" s="80"/>
      <c r="DXC6" s="80"/>
      <c r="DXD6" s="80"/>
      <c r="DXE6" s="80"/>
      <c r="DXF6" s="80"/>
      <c r="DXG6" s="80"/>
      <c r="DXH6" s="80"/>
      <c r="DXI6" s="80"/>
      <c r="DXJ6" s="80"/>
      <c r="DXK6" s="80"/>
      <c r="DXL6" s="80"/>
      <c r="DXM6" s="80"/>
      <c r="DXN6" s="80"/>
      <c r="DXO6" s="80"/>
      <c r="DXP6" s="80"/>
      <c r="DXQ6" s="80"/>
      <c r="DXR6" s="80"/>
      <c r="DXS6" s="80"/>
      <c r="DXT6" s="80"/>
      <c r="DXU6" s="80"/>
      <c r="DXV6" s="80"/>
      <c r="DXW6" s="80"/>
      <c r="DXX6" s="80"/>
      <c r="DXY6" s="80"/>
      <c r="DXZ6" s="80"/>
      <c r="DYA6" s="80"/>
      <c r="DYB6" s="80"/>
      <c r="DYC6" s="80"/>
      <c r="DYD6" s="80"/>
      <c r="DYE6" s="80"/>
      <c r="DYF6" s="80"/>
      <c r="DYG6" s="80"/>
      <c r="DYH6" s="80"/>
      <c r="DYI6" s="80"/>
      <c r="DYJ6" s="80"/>
      <c r="DYK6" s="80"/>
      <c r="DYL6" s="80"/>
      <c r="DYM6" s="80"/>
      <c r="DYN6" s="80"/>
      <c r="DYO6" s="80"/>
      <c r="DYP6" s="80"/>
      <c r="DYQ6" s="80"/>
      <c r="DYR6" s="80"/>
      <c r="DYS6" s="80"/>
      <c r="DYT6" s="80"/>
      <c r="DYU6" s="80"/>
      <c r="DYV6" s="80"/>
      <c r="DYW6" s="80"/>
      <c r="DYX6" s="80"/>
      <c r="DYY6" s="80"/>
      <c r="DYZ6" s="80"/>
      <c r="DZA6" s="80"/>
      <c r="DZB6" s="80"/>
      <c r="DZC6" s="80"/>
      <c r="DZD6" s="80"/>
      <c r="DZE6" s="80"/>
      <c r="DZF6" s="80"/>
      <c r="DZG6" s="80"/>
      <c r="DZH6" s="80"/>
      <c r="DZI6" s="80"/>
      <c r="DZJ6" s="80"/>
      <c r="DZK6" s="80"/>
      <c r="DZL6" s="80"/>
      <c r="DZM6" s="80"/>
      <c r="DZN6" s="80"/>
      <c r="DZO6" s="80"/>
      <c r="DZP6" s="80"/>
      <c r="DZQ6" s="80"/>
      <c r="DZR6" s="80"/>
      <c r="DZS6" s="80"/>
      <c r="DZT6" s="80"/>
      <c r="DZU6" s="80"/>
      <c r="DZV6" s="80"/>
      <c r="DZW6" s="80"/>
      <c r="DZX6" s="80"/>
      <c r="DZY6" s="80"/>
      <c r="DZZ6" s="80"/>
      <c r="EAA6" s="80"/>
      <c r="EAB6" s="80"/>
      <c r="EAC6" s="80"/>
      <c r="EAD6" s="80"/>
      <c r="EAE6" s="80"/>
      <c r="EAF6" s="80"/>
      <c r="EAG6" s="80"/>
      <c r="EAH6" s="80"/>
      <c r="EAI6" s="80"/>
      <c r="EAJ6" s="80"/>
      <c r="EAK6" s="80"/>
      <c r="EAL6" s="80"/>
      <c r="EAM6" s="80"/>
      <c r="EAN6" s="80"/>
      <c r="EAO6" s="80"/>
      <c r="EAP6" s="80"/>
      <c r="EAQ6" s="80"/>
      <c r="EAR6" s="80"/>
      <c r="EAS6" s="80"/>
      <c r="EAT6" s="80"/>
      <c r="EAU6" s="80"/>
      <c r="EAV6" s="80"/>
      <c r="EAW6" s="80"/>
      <c r="EAX6" s="80"/>
      <c r="EAY6" s="80"/>
      <c r="EAZ6" s="80"/>
      <c r="EBA6" s="80"/>
      <c r="EBB6" s="80"/>
      <c r="EBC6" s="80"/>
      <c r="EBD6" s="80"/>
      <c r="EBE6" s="80"/>
      <c r="EBF6" s="80"/>
      <c r="EBG6" s="80"/>
      <c r="EBH6" s="80"/>
      <c r="EBI6" s="80"/>
      <c r="EBJ6" s="80"/>
      <c r="EBK6" s="80"/>
      <c r="EBL6" s="80"/>
      <c r="EBM6" s="80"/>
      <c r="EBN6" s="80"/>
      <c r="EBO6" s="80"/>
      <c r="EBP6" s="80"/>
      <c r="EBQ6" s="80"/>
      <c r="EBR6" s="80"/>
      <c r="EBS6" s="80"/>
      <c r="EBT6" s="80"/>
      <c r="EBU6" s="80"/>
      <c r="EBV6" s="80"/>
      <c r="EBW6" s="80"/>
      <c r="EBX6" s="80"/>
      <c r="EBY6" s="80"/>
      <c r="EBZ6" s="80"/>
      <c r="ECA6" s="80"/>
      <c r="ECB6" s="80"/>
      <c r="ECC6" s="80"/>
      <c r="ECD6" s="80"/>
      <c r="ECE6" s="80"/>
      <c r="ECF6" s="80"/>
      <c r="ECG6" s="80"/>
      <c r="ECH6" s="80"/>
      <c r="ECI6" s="80"/>
      <c r="ECJ6" s="80"/>
      <c r="ECK6" s="80"/>
      <c r="ECL6" s="80"/>
      <c r="ECM6" s="80"/>
      <c r="ECN6" s="80"/>
      <c r="ECO6" s="80"/>
      <c r="ECP6" s="80"/>
      <c r="ECQ6" s="80"/>
      <c r="ECR6" s="80"/>
      <c r="ECS6" s="80"/>
      <c r="ECT6" s="80"/>
      <c r="ECU6" s="80"/>
      <c r="ECV6" s="80"/>
      <c r="ECW6" s="80"/>
      <c r="ECX6" s="80"/>
      <c r="ECY6" s="80"/>
      <c r="ECZ6" s="80"/>
      <c r="EDA6" s="80"/>
      <c r="EDB6" s="80"/>
      <c r="EDC6" s="80"/>
      <c r="EDD6" s="80"/>
      <c r="EDE6" s="80"/>
      <c r="EDF6" s="80"/>
      <c r="EDG6" s="80"/>
      <c r="EDH6" s="80"/>
      <c r="EDI6" s="80"/>
      <c r="EDJ6" s="80"/>
      <c r="EDK6" s="80"/>
      <c r="EDL6" s="80"/>
      <c r="EDM6" s="80"/>
      <c r="EDN6" s="80"/>
      <c r="EDO6" s="80"/>
      <c r="EDP6" s="80"/>
      <c r="EDQ6" s="80"/>
      <c r="EDR6" s="80"/>
      <c r="EDS6" s="80"/>
      <c r="EDT6" s="80"/>
      <c r="EDU6" s="80"/>
      <c r="EDV6" s="80"/>
      <c r="EDW6" s="80"/>
      <c r="EDX6" s="80"/>
      <c r="EDY6" s="80"/>
      <c r="EDZ6" s="80"/>
      <c r="EEA6" s="80"/>
      <c r="EEB6" s="80"/>
      <c r="EEC6" s="80"/>
      <c r="EED6" s="80"/>
      <c r="EEE6" s="80"/>
      <c r="EEF6" s="80"/>
      <c r="EEG6" s="80"/>
      <c r="EEH6" s="80"/>
      <c r="EEI6" s="80"/>
      <c r="EEJ6" s="80"/>
      <c r="EEK6" s="80"/>
      <c r="EEL6" s="80"/>
      <c r="EEM6" s="80"/>
      <c r="EEN6" s="80"/>
      <c r="EEO6" s="80"/>
      <c r="EEP6" s="80"/>
      <c r="EEQ6" s="80"/>
      <c r="EER6" s="80"/>
      <c r="EES6" s="80"/>
      <c r="EET6" s="80"/>
      <c r="EEU6" s="80"/>
      <c r="EEV6" s="80"/>
      <c r="EEW6" s="80"/>
      <c r="EEX6" s="80"/>
      <c r="EEY6" s="80"/>
      <c r="EEZ6" s="80"/>
      <c r="EFA6" s="80"/>
      <c r="EFB6" s="80"/>
      <c r="EFC6" s="80"/>
      <c r="EFD6" s="80"/>
      <c r="EFE6" s="80"/>
      <c r="EFF6" s="80"/>
      <c r="EFG6" s="80"/>
      <c r="EFH6" s="80"/>
      <c r="EFI6" s="80"/>
      <c r="EFJ6" s="80"/>
      <c r="EFK6" s="80"/>
      <c r="EFL6" s="80"/>
      <c r="EFM6" s="80"/>
      <c r="EFN6" s="80"/>
      <c r="EFO6" s="80"/>
      <c r="EFP6" s="80"/>
      <c r="EFQ6" s="80"/>
      <c r="EFR6" s="80"/>
      <c r="EFS6" s="80"/>
      <c r="EFT6" s="80"/>
      <c r="EFU6" s="80"/>
      <c r="EFV6" s="80"/>
      <c r="EFW6" s="80"/>
      <c r="EFX6" s="80"/>
      <c r="EFY6" s="80"/>
      <c r="EFZ6" s="80"/>
      <c r="EGA6" s="80"/>
      <c r="EGB6" s="80"/>
      <c r="EGC6" s="80"/>
      <c r="EGD6" s="80"/>
      <c r="EGE6" s="80"/>
      <c r="EGF6" s="80"/>
      <c r="EGG6" s="80"/>
      <c r="EGH6" s="80"/>
      <c r="EGI6" s="80"/>
      <c r="EGJ6" s="80"/>
      <c r="EGK6" s="80"/>
      <c r="EGL6" s="80"/>
      <c r="EGM6" s="80"/>
      <c r="EGN6" s="80"/>
      <c r="EGO6" s="80"/>
      <c r="EGP6" s="80"/>
      <c r="EGQ6" s="80"/>
      <c r="EGR6" s="80"/>
      <c r="EGS6" s="80"/>
      <c r="EGT6" s="80"/>
      <c r="EGU6" s="80"/>
      <c r="EGV6" s="80"/>
      <c r="EGW6" s="80"/>
      <c r="EGX6" s="80"/>
      <c r="EGY6" s="80"/>
      <c r="EGZ6" s="80"/>
      <c r="EHA6" s="80"/>
      <c r="EHB6" s="80"/>
      <c r="EHC6" s="80"/>
      <c r="EHD6" s="80"/>
      <c r="EHE6" s="80"/>
      <c r="EHF6" s="80"/>
      <c r="EHG6" s="80"/>
      <c r="EHH6" s="80"/>
      <c r="EHI6" s="80"/>
      <c r="EHJ6" s="80"/>
      <c r="EHK6" s="80"/>
      <c r="EHL6" s="80"/>
      <c r="EHM6" s="80"/>
      <c r="EHN6" s="80"/>
      <c r="EHO6" s="80"/>
      <c r="EHP6" s="80"/>
      <c r="EHQ6" s="80"/>
      <c r="EHR6" s="80"/>
      <c r="EHS6" s="80"/>
      <c r="EHT6" s="80"/>
      <c r="EHU6" s="80"/>
      <c r="EHV6" s="80"/>
      <c r="EHW6" s="80"/>
      <c r="EHX6" s="80"/>
      <c r="EHY6" s="80"/>
      <c r="EHZ6" s="80"/>
      <c r="EIA6" s="80"/>
      <c r="EIB6" s="80"/>
      <c r="EIC6" s="80"/>
      <c r="EID6" s="80"/>
      <c r="EIE6" s="80"/>
      <c r="EIF6" s="80"/>
      <c r="EIG6" s="80"/>
      <c r="EIH6" s="80"/>
      <c r="EII6" s="80"/>
      <c r="EIJ6" s="80"/>
      <c r="EIK6" s="80"/>
      <c r="EIL6" s="80"/>
      <c r="EIM6" s="80"/>
      <c r="EIN6" s="80"/>
      <c r="EIO6" s="80"/>
      <c r="EIP6" s="80"/>
      <c r="EIQ6" s="80"/>
      <c r="EIR6" s="80"/>
      <c r="EIS6" s="80"/>
      <c r="EIT6" s="80"/>
      <c r="EIU6" s="80"/>
      <c r="EIV6" s="80"/>
      <c r="EIW6" s="80"/>
      <c r="EIX6" s="80"/>
      <c r="EIY6" s="80"/>
      <c r="EIZ6" s="80"/>
      <c r="EJA6" s="80"/>
      <c r="EJB6" s="80"/>
      <c r="EJC6" s="80"/>
      <c r="EJD6" s="80"/>
      <c r="EJE6" s="80"/>
      <c r="EJF6" s="80"/>
      <c r="EJG6" s="80"/>
      <c r="EJH6" s="80"/>
      <c r="EJI6" s="80"/>
      <c r="EJJ6" s="80"/>
      <c r="EJK6" s="80"/>
      <c r="EJL6" s="80"/>
      <c r="EJM6" s="80"/>
      <c r="EJN6" s="80"/>
      <c r="EJO6" s="80"/>
      <c r="EJP6" s="80"/>
      <c r="EJQ6" s="80"/>
      <c r="EJR6" s="80"/>
      <c r="EJS6" s="80"/>
      <c r="EJT6" s="80"/>
      <c r="EJU6" s="80"/>
      <c r="EJV6" s="80"/>
      <c r="EJW6" s="80"/>
      <c r="EJX6" s="80"/>
      <c r="EJY6" s="80"/>
      <c r="EJZ6" s="80"/>
      <c r="EKA6" s="80"/>
      <c r="EKB6" s="80"/>
      <c r="EKC6" s="80"/>
      <c r="EKD6" s="80"/>
      <c r="EKE6" s="80"/>
      <c r="EKF6" s="80"/>
      <c r="EKG6" s="80"/>
      <c r="EKH6" s="80"/>
      <c r="EKI6" s="80"/>
      <c r="EKJ6" s="80"/>
      <c r="EKK6" s="80"/>
      <c r="EKL6" s="80"/>
      <c r="EKM6" s="80"/>
      <c r="EKN6" s="80"/>
      <c r="EKO6" s="80"/>
      <c r="EKP6" s="80"/>
      <c r="EKQ6" s="80"/>
      <c r="EKR6" s="80"/>
      <c r="EKS6" s="80"/>
      <c r="EKT6" s="80"/>
      <c r="EKU6" s="80"/>
      <c r="EKV6" s="80"/>
      <c r="EKW6" s="80"/>
      <c r="EKX6" s="80"/>
      <c r="EKY6" s="80"/>
      <c r="EKZ6" s="80"/>
      <c r="ELA6" s="80"/>
      <c r="ELB6" s="80"/>
      <c r="ELC6" s="80"/>
      <c r="ELD6" s="80"/>
      <c r="ELE6" s="80"/>
      <c r="ELF6" s="80"/>
      <c r="ELG6" s="80"/>
      <c r="ELH6" s="80"/>
      <c r="ELI6" s="80"/>
      <c r="ELJ6" s="80"/>
      <c r="ELK6" s="80"/>
      <c r="ELL6" s="80"/>
      <c r="ELM6" s="80"/>
      <c r="ELN6" s="80"/>
      <c r="ELO6" s="80"/>
      <c r="ELP6" s="80"/>
      <c r="ELQ6" s="80"/>
      <c r="ELR6" s="80"/>
      <c r="ELS6" s="80"/>
      <c r="ELT6" s="80"/>
      <c r="ELU6" s="80"/>
      <c r="ELV6" s="80"/>
      <c r="ELW6" s="80"/>
      <c r="ELX6" s="80"/>
      <c r="ELY6" s="80"/>
      <c r="ELZ6" s="80"/>
      <c r="EMA6" s="80"/>
      <c r="EMB6" s="80"/>
      <c r="EMC6" s="80"/>
      <c r="EMD6" s="80"/>
      <c r="EME6" s="80"/>
      <c r="EMF6" s="80"/>
      <c r="EMG6" s="80"/>
      <c r="EMH6" s="80"/>
      <c r="EMI6" s="80"/>
      <c r="EMJ6" s="80"/>
      <c r="EMK6" s="80"/>
      <c r="EML6" s="80"/>
      <c r="EMM6" s="80"/>
      <c r="EMN6" s="80"/>
      <c r="EMO6" s="80"/>
      <c r="EMP6" s="80"/>
      <c r="EMQ6" s="80"/>
      <c r="EMR6" s="80"/>
      <c r="EMS6" s="80"/>
      <c r="EMT6" s="80"/>
      <c r="EMU6" s="80"/>
      <c r="EMV6" s="80"/>
      <c r="EMW6" s="80"/>
      <c r="EMX6" s="80"/>
      <c r="EMY6" s="80"/>
      <c r="EMZ6" s="80"/>
      <c r="ENA6" s="80"/>
      <c r="ENB6" s="80"/>
      <c r="ENC6" s="80"/>
      <c r="END6" s="80"/>
      <c r="ENE6" s="80"/>
      <c r="ENF6" s="80"/>
      <c r="ENG6" s="80"/>
      <c r="ENH6" s="80"/>
      <c r="ENI6" s="80"/>
      <c r="ENJ6" s="80"/>
      <c r="ENK6" s="80"/>
      <c r="ENL6" s="80"/>
      <c r="ENM6" s="80"/>
      <c r="ENN6" s="80"/>
      <c r="ENO6" s="80"/>
      <c r="ENP6" s="80"/>
      <c r="ENQ6" s="80"/>
      <c r="ENR6" s="80"/>
      <c r="ENS6" s="80"/>
      <c r="ENT6" s="80"/>
      <c r="ENU6" s="80"/>
      <c r="ENV6" s="80"/>
      <c r="ENW6" s="80"/>
      <c r="ENX6" s="80"/>
      <c r="ENY6" s="80"/>
      <c r="ENZ6" s="80"/>
      <c r="EOA6" s="80"/>
      <c r="EOB6" s="80"/>
      <c r="EOC6" s="80"/>
      <c r="EOD6" s="80"/>
      <c r="EOE6" s="80"/>
      <c r="EOF6" s="80"/>
      <c r="EOG6" s="80"/>
      <c r="EOH6" s="80"/>
      <c r="EOI6" s="80"/>
      <c r="EOJ6" s="80"/>
      <c r="EOK6" s="80"/>
      <c r="EOL6" s="80"/>
      <c r="EOM6" s="80"/>
      <c r="EON6" s="80"/>
      <c r="EOO6" s="80"/>
      <c r="EOP6" s="80"/>
      <c r="EOQ6" s="80"/>
      <c r="EOR6" s="80"/>
      <c r="EOS6" s="80"/>
      <c r="EOT6" s="80"/>
      <c r="EOU6" s="80"/>
      <c r="EOV6" s="80"/>
      <c r="EOW6" s="80"/>
      <c r="EOX6" s="80"/>
      <c r="EOY6" s="80"/>
      <c r="EOZ6" s="80"/>
      <c r="EPA6" s="80"/>
      <c r="EPB6" s="80"/>
      <c r="EPC6" s="80"/>
      <c r="EPD6" s="80"/>
      <c r="EPE6" s="80"/>
      <c r="EPF6" s="80"/>
      <c r="EPG6" s="80"/>
      <c r="EPH6" s="80"/>
      <c r="EPI6" s="80"/>
      <c r="EPJ6" s="80"/>
      <c r="EPK6" s="80"/>
      <c r="EPL6" s="80"/>
      <c r="EPM6" s="80"/>
      <c r="EPN6" s="80"/>
      <c r="EPO6" s="80"/>
      <c r="EPP6" s="80"/>
      <c r="EPQ6" s="80"/>
      <c r="EPR6" s="80"/>
      <c r="EPS6" s="80"/>
      <c r="EPT6" s="80"/>
      <c r="EPU6" s="80"/>
      <c r="EPV6" s="80"/>
      <c r="EPW6" s="80"/>
      <c r="EPX6" s="80"/>
      <c r="EPY6" s="80"/>
      <c r="EPZ6" s="80"/>
      <c r="EQA6" s="80"/>
      <c r="EQB6" s="80"/>
      <c r="EQC6" s="80"/>
      <c r="EQD6" s="80"/>
      <c r="EQE6" s="80"/>
      <c r="EQF6" s="80"/>
      <c r="EQG6" s="80"/>
      <c r="EQH6" s="80"/>
      <c r="EQI6" s="80"/>
      <c r="EQJ6" s="80"/>
      <c r="EQK6" s="80"/>
      <c r="EQL6" s="80"/>
      <c r="EQM6" s="80"/>
      <c r="EQN6" s="80"/>
      <c r="EQO6" s="80"/>
      <c r="EQP6" s="80"/>
      <c r="EQQ6" s="80"/>
      <c r="EQR6" s="80"/>
      <c r="EQS6" s="80"/>
      <c r="EQT6" s="80"/>
      <c r="EQU6" s="80"/>
      <c r="EQV6" s="80"/>
      <c r="EQW6" s="80"/>
      <c r="EQX6" s="80"/>
      <c r="EQY6" s="80"/>
      <c r="EQZ6" s="80"/>
      <c r="ERA6" s="80"/>
      <c r="ERB6" s="80"/>
      <c r="ERC6" s="80"/>
      <c r="ERD6" s="80"/>
      <c r="ERE6" s="80"/>
      <c r="ERF6" s="80"/>
      <c r="ERG6" s="80"/>
      <c r="ERH6" s="80"/>
      <c r="ERI6" s="80"/>
      <c r="ERJ6" s="80"/>
      <c r="ERK6" s="80"/>
      <c r="ERL6" s="80"/>
      <c r="ERM6" s="80"/>
      <c r="ERN6" s="80"/>
      <c r="ERO6" s="80"/>
      <c r="ERP6" s="80"/>
      <c r="ERQ6" s="80"/>
      <c r="ERR6" s="80"/>
      <c r="ERS6" s="80"/>
      <c r="ERT6" s="80"/>
      <c r="ERU6" s="80"/>
      <c r="ERV6" s="80"/>
      <c r="ERW6" s="80"/>
      <c r="ERX6" s="80"/>
      <c r="ERY6" s="80"/>
      <c r="ERZ6" s="80"/>
      <c r="ESA6" s="80"/>
      <c r="ESB6" s="80"/>
      <c r="ESC6" s="80"/>
      <c r="ESD6" s="80"/>
      <c r="ESE6" s="80"/>
      <c r="ESF6" s="80"/>
      <c r="ESG6" s="80"/>
      <c r="ESH6" s="80"/>
      <c r="ESI6" s="80"/>
      <c r="ESJ6" s="80"/>
      <c r="ESK6" s="80"/>
      <c r="ESL6" s="80"/>
      <c r="ESM6" s="80"/>
      <c r="ESN6" s="80"/>
      <c r="ESO6" s="80"/>
      <c r="ESP6" s="80"/>
      <c r="ESQ6" s="80"/>
      <c r="ESR6" s="80"/>
      <c r="ESS6" s="80"/>
      <c r="EST6" s="80"/>
      <c r="ESU6" s="80"/>
      <c r="ESV6" s="80"/>
      <c r="ESW6" s="80"/>
      <c r="ESX6" s="80"/>
      <c r="ESY6" s="80"/>
      <c r="ESZ6" s="80"/>
      <c r="ETA6" s="80"/>
      <c r="ETB6" s="80"/>
      <c r="ETC6" s="80"/>
      <c r="ETD6" s="80"/>
      <c r="ETE6" s="80"/>
      <c r="ETF6" s="80"/>
      <c r="ETG6" s="80"/>
      <c r="ETH6" s="80"/>
      <c r="ETI6" s="80"/>
      <c r="ETJ6" s="80"/>
      <c r="ETK6" s="80"/>
      <c r="ETL6" s="80"/>
      <c r="ETM6" s="80"/>
      <c r="ETN6" s="80"/>
      <c r="ETO6" s="80"/>
      <c r="ETP6" s="80"/>
      <c r="ETQ6" s="80"/>
      <c r="ETR6" s="80"/>
      <c r="ETS6" s="80"/>
      <c r="ETT6" s="80"/>
      <c r="ETU6" s="80"/>
      <c r="ETV6" s="80"/>
      <c r="ETW6" s="80"/>
      <c r="ETX6" s="80"/>
      <c r="ETY6" s="80"/>
      <c r="ETZ6" s="80"/>
      <c r="EUA6" s="80"/>
      <c r="EUB6" s="80"/>
      <c r="EUC6" s="80"/>
      <c r="EUD6" s="80"/>
      <c r="EUE6" s="80"/>
      <c r="EUF6" s="80"/>
      <c r="EUG6" s="80"/>
      <c r="EUH6" s="80"/>
      <c r="EUI6" s="80"/>
      <c r="EUJ6" s="80"/>
      <c r="EUK6" s="80"/>
      <c r="EUL6" s="80"/>
      <c r="EUM6" s="80"/>
      <c r="EUN6" s="80"/>
      <c r="EUO6" s="80"/>
      <c r="EUP6" s="80"/>
      <c r="EUQ6" s="80"/>
      <c r="EUR6" s="80"/>
      <c r="EUS6" s="80"/>
      <c r="EUT6" s="80"/>
      <c r="EUU6" s="80"/>
      <c r="EUV6" s="80"/>
      <c r="EUW6" s="80"/>
      <c r="EUX6" s="80"/>
      <c r="EUY6" s="80"/>
      <c r="EUZ6" s="80"/>
      <c r="EVA6" s="80"/>
      <c r="EVB6" s="80"/>
      <c r="EVC6" s="80"/>
      <c r="EVD6" s="80"/>
      <c r="EVE6" s="80"/>
      <c r="EVF6" s="80"/>
      <c r="EVG6" s="80"/>
      <c r="EVH6" s="80"/>
      <c r="EVI6" s="80"/>
      <c r="EVJ6" s="80"/>
      <c r="EVK6" s="80"/>
      <c r="EVL6" s="80"/>
      <c r="EVM6" s="80"/>
      <c r="EVN6" s="80"/>
      <c r="EVO6" s="80"/>
      <c r="EVP6" s="80"/>
      <c r="EVQ6" s="80"/>
      <c r="EVR6" s="80"/>
      <c r="EVS6" s="80"/>
      <c r="EVT6" s="80"/>
      <c r="EVU6" s="80"/>
      <c r="EVV6" s="80"/>
      <c r="EVW6" s="80"/>
      <c r="EVX6" s="80"/>
      <c r="EVY6" s="80"/>
      <c r="EVZ6" s="80"/>
      <c r="EWA6" s="80"/>
      <c r="EWB6" s="80"/>
      <c r="EWC6" s="80"/>
      <c r="EWD6" s="80"/>
      <c r="EWE6" s="80"/>
      <c r="EWF6" s="80"/>
      <c r="EWG6" s="80"/>
      <c r="EWH6" s="80"/>
      <c r="EWI6" s="80"/>
      <c r="EWJ6" s="80"/>
      <c r="EWK6" s="80"/>
      <c r="EWL6" s="80"/>
      <c r="EWM6" s="80"/>
      <c r="EWN6" s="80"/>
      <c r="EWO6" s="80"/>
      <c r="EWP6" s="80"/>
      <c r="EWQ6" s="80"/>
      <c r="EWR6" s="80"/>
      <c r="EWS6" s="80"/>
      <c r="EWT6" s="80"/>
      <c r="EWU6" s="80"/>
      <c r="EWV6" s="80"/>
      <c r="EWW6" s="80"/>
      <c r="EWX6" s="80"/>
      <c r="EWY6" s="80"/>
      <c r="EWZ6" s="80"/>
      <c r="EXA6" s="80"/>
      <c r="EXB6" s="80"/>
      <c r="EXC6" s="80"/>
      <c r="EXD6" s="80"/>
      <c r="EXE6" s="80"/>
      <c r="EXF6" s="80"/>
      <c r="EXG6" s="80"/>
      <c r="EXH6" s="80"/>
      <c r="EXI6" s="80"/>
      <c r="EXJ6" s="80"/>
      <c r="EXK6" s="80"/>
      <c r="EXL6" s="80"/>
      <c r="EXM6" s="80"/>
      <c r="EXN6" s="80"/>
      <c r="EXO6" s="80"/>
      <c r="EXP6" s="80"/>
      <c r="EXQ6" s="80"/>
      <c r="EXR6" s="80"/>
      <c r="EXS6" s="80"/>
      <c r="EXT6" s="80"/>
      <c r="EXU6" s="80"/>
      <c r="EXV6" s="80"/>
      <c r="EXW6" s="80"/>
      <c r="EXX6" s="80"/>
      <c r="EXY6" s="80"/>
      <c r="EXZ6" s="80"/>
      <c r="EYA6" s="80"/>
      <c r="EYB6" s="80"/>
      <c r="EYC6" s="80"/>
      <c r="EYD6" s="80"/>
      <c r="EYE6" s="80"/>
      <c r="EYF6" s="80"/>
      <c r="EYG6" s="80"/>
      <c r="EYH6" s="80"/>
      <c r="EYI6" s="80"/>
      <c r="EYJ6" s="80"/>
      <c r="EYK6" s="80"/>
      <c r="EYL6" s="80"/>
      <c r="EYM6" s="80"/>
      <c r="EYN6" s="80"/>
      <c r="EYO6" s="80"/>
      <c r="EYP6" s="80"/>
      <c r="EYQ6" s="80"/>
      <c r="EYR6" s="80"/>
      <c r="EYS6" s="80"/>
      <c r="EYT6" s="80"/>
      <c r="EYU6" s="80"/>
      <c r="EYV6" s="80"/>
      <c r="EYW6" s="80"/>
      <c r="EYX6" s="80"/>
      <c r="EYY6" s="80"/>
      <c r="EYZ6" s="80"/>
      <c r="EZA6" s="80"/>
      <c r="EZB6" s="80"/>
      <c r="EZC6" s="80"/>
      <c r="EZD6" s="80"/>
      <c r="EZE6" s="80"/>
      <c r="EZF6" s="80"/>
      <c r="EZG6" s="80"/>
      <c r="EZH6" s="80"/>
      <c r="EZI6" s="80"/>
      <c r="EZJ6" s="80"/>
      <c r="EZK6" s="80"/>
      <c r="EZL6" s="80"/>
      <c r="EZM6" s="80"/>
      <c r="EZN6" s="80"/>
      <c r="EZO6" s="80"/>
      <c r="EZP6" s="80"/>
      <c r="EZQ6" s="80"/>
      <c r="EZR6" s="80"/>
      <c r="EZS6" s="80"/>
      <c r="EZT6" s="80"/>
      <c r="EZU6" s="80"/>
      <c r="EZV6" s="80"/>
      <c r="EZW6" s="80"/>
      <c r="EZX6" s="80"/>
      <c r="EZY6" s="80"/>
      <c r="EZZ6" s="80"/>
      <c r="FAA6" s="80"/>
      <c r="FAB6" s="80"/>
      <c r="FAC6" s="80"/>
      <c r="FAD6" s="80"/>
      <c r="FAE6" s="80"/>
      <c r="FAF6" s="80"/>
      <c r="FAG6" s="80"/>
      <c r="FAH6" s="80"/>
      <c r="FAI6" s="80"/>
      <c r="FAJ6" s="80"/>
      <c r="FAK6" s="80"/>
      <c r="FAL6" s="80"/>
      <c r="FAM6" s="80"/>
      <c r="FAN6" s="80"/>
      <c r="FAO6" s="80"/>
      <c r="FAP6" s="80"/>
      <c r="FAQ6" s="80"/>
      <c r="FAR6" s="80"/>
      <c r="FAS6" s="80"/>
      <c r="FAT6" s="80"/>
      <c r="FAU6" s="80"/>
      <c r="FAV6" s="80"/>
      <c r="FAW6" s="80"/>
      <c r="FAX6" s="80"/>
      <c r="FAY6" s="80"/>
      <c r="FAZ6" s="80"/>
      <c r="FBA6" s="80"/>
      <c r="FBB6" s="80"/>
      <c r="FBC6" s="80"/>
      <c r="FBD6" s="80"/>
      <c r="FBE6" s="80"/>
      <c r="FBF6" s="80"/>
      <c r="FBG6" s="80"/>
      <c r="FBH6" s="80"/>
      <c r="FBI6" s="80"/>
      <c r="FBJ6" s="80"/>
      <c r="FBK6" s="80"/>
      <c r="FBL6" s="80"/>
      <c r="FBM6" s="80"/>
      <c r="FBN6" s="80"/>
      <c r="FBO6" s="80"/>
      <c r="FBP6" s="80"/>
      <c r="FBQ6" s="80"/>
      <c r="FBR6" s="80"/>
      <c r="FBS6" s="80"/>
      <c r="FBT6" s="80"/>
      <c r="FBU6" s="80"/>
      <c r="FBV6" s="80"/>
      <c r="FBW6" s="80"/>
      <c r="FBX6" s="80"/>
      <c r="FBY6" s="80"/>
      <c r="FBZ6" s="80"/>
      <c r="FCA6" s="80"/>
      <c r="FCB6" s="80"/>
      <c r="FCC6" s="80"/>
      <c r="FCD6" s="80"/>
      <c r="FCE6" s="80"/>
      <c r="FCF6" s="80"/>
      <c r="FCG6" s="80"/>
      <c r="FCH6" s="80"/>
      <c r="FCI6" s="80"/>
      <c r="FCJ6" s="80"/>
      <c r="FCK6" s="80"/>
      <c r="FCL6" s="80"/>
      <c r="FCM6" s="80"/>
      <c r="FCN6" s="80"/>
      <c r="FCO6" s="80"/>
      <c r="FCP6" s="80"/>
      <c r="FCQ6" s="80"/>
      <c r="FCR6" s="80"/>
      <c r="FCS6" s="80"/>
      <c r="FCT6" s="80"/>
      <c r="FCU6" s="80"/>
      <c r="FCV6" s="80"/>
      <c r="FCW6" s="80"/>
      <c r="FCX6" s="80"/>
      <c r="FCY6" s="80"/>
      <c r="FCZ6" s="80"/>
      <c r="FDA6" s="80"/>
      <c r="FDB6" s="80"/>
      <c r="FDC6" s="80"/>
      <c r="FDD6" s="80"/>
      <c r="FDE6" s="80"/>
      <c r="FDF6" s="80"/>
      <c r="FDG6" s="80"/>
      <c r="FDH6" s="80"/>
      <c r="FDI6" s="80"/>
      <c r="FDJ6" s="80"/>
      <c r="FDK6" s="80"/>
      <c r="FDL6" s="80"/>
      <c r="FDM6" s="80"/>
      <c r="FDN6" s="80"/>
      <c r="FDO6" s="80"/>
      <c r="FDP6" s="80"/>
      <c r="FDQ6" s="80"/>
      <c r="FDR6" s="80"/>
      <c r="FDS6" s="80"/>
      <c r="FDT6" s="80"/>
      <c r="FDU6" s="80"/>
      <c r="FDV6" s="80"/>
      <c r="FDW6" s="80"/>
      <c r="FDX6" s="80"/>
      <c r="FDY6" s="80"/>
      <c r="FDZ6" s="80"/>
      <c r="FEA6" s="80"/>
      <c r="FEB6" s="80"/>
      <c r="FEC6" s="80"/>
      <c r="FED6" s="80"/>
      <c r="FEE6" s="80"/>
      <c r="FEF6" s="80"/>
      <c r="FEG6" s="80"/>
      <c r="FEH6" s="80"/>
      <c r="FEI6" s="80"/>
      <c r="FEJ6" s="80"/>
      <c r="FEK6" s="80"/>
      <c r="FEL6" s="80"/>
      <c r="FEM6" s="80"/>
      <c r="FEN6" s="80"/>
      <c r="FEO6" s="80"/>
      <c r="FEP6" s="80"/>
      <c r="FEQ6" s="80"/>
      <c r="FER6" s="80"/>
      <c r="FES6" s="80"/>
      <c r="FET6" s="80"/>
      <c r="FEU6" s="80"/>
      <c r="FEV6" s="80"/>
      <c r="FEW6" s="80"/>
      <c r="FEX6" s="80"/>
      <c r="FEY6" s="80"/>
      <c r="FEZ6" s="80"/>
      <c r="FFA6" s="80"/>
      <c r="FFB6" s="80"/>
      <c r="FFC6" s="80"/>
      <c r="FFD6" s="80"/>
      <c r="FFE6" s="80"/>
      <c r="FFF6" s="80"/>
      <c r="FFG6" s="80"/>
      <c r="FFH6" s="80"/>
      <c r="FFI6" s="80"/>
      <c r="FFJ6" s="80"/>
      <c r="FFK6" s="80"/>
      <c r="FFL6" s="80"/>
      <c r="FFM6" s="80"/>
      <c r="FFN6" s="80"/>
      <c r="FFO6" s="80"/>
      <c r="FFP6" s="80"/>
      <c r="FFQ6" s="80"/>
      <c r="FFR6" s="80"/>
      <c r="FFS6" s="80"/>
      <c r="FFT6" s="80"/>
      <c r="FFU6" s="80"/>
      <c r="FFV6" s="80"/>
      <c r="FFW6" s="80"/>
      <c r="FFX6" s="80"/>
      <c r="FFY6" s="80"/>
      <c r="FFZ6" s="80"/>
      <c r="FGA6" s="80"/>
      <c r="FGB6" s="80"/>
      <c r="FGC6" s="80"/>
      <c r="FGD6" s="80"/>
      <c r="FGE6" s="80"/>
      <c r="FGF6" s="80"/>
      <c r="FGG6" s="80"/>
      <c r="FGH6" s="80"/>
      <c r="FGI6" s="80"/>
      <c r="FGJ6" s="80"/>
      <c r="FGK6" s="80"/>
      <c r="FGL6" s="80"/>
      <c r="FGM6" s="80"/>
      <c r="FGN6" s="80"/>
      <c r="FGO6" s="80"/>
      <c r="FGP6" s="80"/>
      <c r="FGQ6" s="80"/>
      <c r="FGR6" s="80"/>
      <c r="FGS6" s="80"/>
      <c r="FGT6" s="80"/>
      <c r="FGU6" s="80"/>
      <c r="FGV6" s="80"/>
      <c r="FGW6" s="80"/>
      <c r="FGX6" s="80"/>
      <c r="FGY6" s="80"/>
      <c r="FGZ6" s="80"/>
      <c r="FHA6" s="80"/>
      <c r="FHB6" s="80"/>
      <c r="FHC6" s="80"/>
      <c r="FHD6" s="80"/>
      <c r="FHE6" s="80"/>
      <c r="FHF6" s="80"/>
      <c r="FHG6" s="80"/>
      <c r="FHH6" s="80"/>
      <c r="FHI6" s="80"/>
      <c r="FHJ6" s="80"/>
      <c r="FHK6" s="80"/>
      <c r="FHL6" s="80"/>
      <c r="FHM6" s="80"/>
      <c r="FHN6" s="80"/>
      <c r="FHO6" s="80"/>
      <c r="FHP6" s="80"/>
      <c r="FHQ6" s="80"/>
      <c r="FHR6" s="80"/>
      <c r="FHS6" s="80"/>
      <c r="FHT6" s="80"/>
      <c r="FHU6" s="80"/>
      <c r="FHV6" s="80"/>
      <c r="FHW6" s="80"/>
      <c r="FHX6" s="80"/>
      <c r="FHY6" s="80"/>
      <c r="FHZ6" s="80"/>
      <c r="FIA6" s="80"/>
      <c r="FIB6" s="80"/>
      <c r="FIC6" s="80"/>
      <c r="FID6" s="80"/>
      <c r="FIE6" s="80"/>
      <c r="FIF6" s="80"/>
      <c r="FIG6" s="80"/>
      <c r="FIH6" s="80"/>
      <c r="FII6" s="80"/>
      <c r="FIJ6" s="80"/>
      <c r="FIK6" s="80"/>
      <c r="FIL6" s="80"/>
      <c r="FIM6" s="80"/>
      <c r="FIN6" s="80"/>
      <c r="FIO6" s="80"/>
      <c r="FIP6" s="80"/>
      <c r="FIQ6" s="80"/>
      <c r="FIR6" s="80"/>
      <c r="FIS6" s="80"/>
      <c r="FIT6" s="80"/>
      <c r="FIU6" s="80"/>
      <c r="FIV6" s="80"/>
      <c r="FIW6" s="80"/>
      <c r="FIX6" s="80"/>
      <c r="FIY6" s="80"/>
      <c r="FIZ6" s="80"/>
      <c r="FJA6" s="80"/>
      <c r="FJB6" s="80"/>
      <c r="FJC6" s="80"/>
      <c r="FJD6" s="80"/>
      <c r="FJE6" s="80"/>
      <c r="FJF6" s="80"/>
      <c r="FJG6" s="80"/>
      <c r="FJH6" s="80"/>
      <c r="FJI6" s="80"/>
      <c r="FJJ6" s="80"/>
      <c r="FJK6" s="80"/>
      <c r="FJL6" s="80"/>
      <c r="FJM6" s="80"/>
      <c r="FJN6" s="80"/>
      <c r="FJO6" s="80"/>
      <c r="FJP6" s="80"/>
      <c r="FJQ6" s="80"/>
      <c r="FJR6" s="80"/>
      <c r="FJS6" s="80"/>
      <c r="FJT6" s="80"/>
      <c r="FJU6" s="80"/>
      <c r="FJV6" s="80"/>
      <c r="FJW6" s="80"/>
      <c r="FJX6" s="80"/>
      <c r="FJY6" s="80"/>
      <c r="FJZ6" s="80"/>
      <c r="FKA6" s="80"/>
      <c r="FKB6" s="80"/>
      <c r="FKC6" s="80"/>
      <c r="FKD6" s="80"/>
      <c r="FKE6" s="80"/>
      <c r="FKF6" s="80"/>
      <c r="FKG6" s="80"/>
      <c r="FKH6" s="80"/>
      <c r="FKI6" s="80"/>
      <c r="FKJ6" s="80"/>
      <c r="FKK6" s="80"/>
      <c r="FKL6" s="80"/>
      <c r="FKM6" s="80"/>
      <c r="FKN6" s="80"/>
      <c r="FKO6" s="80"/>
      <c r="FKP6" s="80"/>
      <c r="FKQ6" s="80"/>
      <c r="FKR6" s="80"/>
      <c r="FKS6" s="80"/>
      <c r="FKT6" s="80"/>
      <c r="FKU6" s="80"/>
      <c r="FKV6" s="80"/>
      <c r="FKW6" s="80"/>
      <c r="FKX6" s="80"/>
      <c r="FKY6" s="80"/>
      <c r="FKZ6" s="80"/>
      <c r="FLA6" s="80"/>
      <c r="FLB6" s="80"/>
      <c r="FLC6" s="80"/>
      <c r="FLD6" s="80"/>
      <c r="FLE6" s="80"/>
      <c r="FLF6" s="80"/>
      <c r="FLG6" s="80"/>
      <c r="FLH6" s="80"/>
      <c r="FLI6" s="80"/>
      <c r="FLJ6" s="80"/>
      <c r="FLK6" s="80"/>
      <c r="FLL6" s="80"/>
      <c r="FLM6" s="80"/>
      <c r="FLN6" s="80"/>
      <c r="FLO6" s="80"/>
      <c r="FLP6" s="80"/>
      <c r="FLQ6" s="80"/>
      <c r="FLR6" s="80"/>
      <c r="FLS6" s="80"/>
      <c r="FLT6" s="80"/>
      <c r="FLU6" s="80"/>
      <c r="FLV6" s="80"/>
      <c r="FLW6" s="80"/>
      <c r="FLX6" s="80"/>
      <c r="FLY6" s="80"/>
      <c r="FLZ6" s="80"/>
      <c r="FMA6" s="80"/>
      <c r="FMB6" s="80"/>
      <c r="FMC6" s="80"/>
      <c r="FMD6" s="80"/>
      <c r="FME6" s="80"/>
      <c r="FMF6" s="80"/>
      <c r="FMG6" s="80"/>
      <c r="FMH6" s="80"/>
      <c r="FMI6" s="80"/>
      <c r="FMJ6" s="80"/>
      <c r="FMK6" s="80"/>
      <c r="FML6" s="80"/>
      <c r="FMM6" s="80"/>
      <c r="FMN6" s="80"/>
      <c r="FMO6" s="80"/>
      <c r="FMP6" s="80"/>
      <c r="FMQ6" s="80"/>
      <c r="FMR6" s="80"/>
      <c r="FMS6" s="80"/>
      <c r="FMT6" s="80"/>
      <c r="FMU6" s="80"/>
      <c r="FMV6" s="80"/>
      <c r="FMW6" s="80"/>
      <c r="FMX6" s="80"/>
      <c r="FMY6" s="80"/>
      <c r="FMZ6" s="80"/>
      <c r="FNA6" s="80"/>
      <c r="FNB6" s="80"/>
      <c r="FNC6" s="80"/>
      <c r="FND6" s="80"/>
      <c r="FNE6" s="80"/>
      <c r="FNF6" s="80"/>
      <c r="FNG6" s="80"/>
      <c r="FNH6" s="80"/>
      <c r="FNI6" s="80"/>
      <c r="FNJ6" s="80"/>
      <c r="FNK6" s="80"/>
      <c r="FNL6" s="80"/>
      <c r="FNM6" s="80"/>
      <c r="FNN6" s="80"/>
      <c r="FNO6" s="80"/>
      <c r="FNP6" s="80"/>
      <c r="FNQ6" s="80"/>
      <c r="FNR6" s="80"/>
      <c r="FNS6" s="80"/>
      <c r="FNT6" s="80"/>
      <c r="FNU6" s="80"/>
      <c r="FNV6" s="80"/>
      <c r="FNW6" s="80"/>
      <c r="FNX6" s="80"/>
      <c r="FNY6" s="80"/>
      <c r="FNZ6" s="80"/>
      <c r="FOA6" s="80"/>
      <c r="FOB6" s="80"/>
      <c r="FOC6" s="80"/>
      <c r="FOD6" s="80"/>
      <c r="FOE6" s="80"/>
      <c r="FOF6" s="80"/>
      <c r="FOG6" s="80"/>
      <c r="FOH6" s="80"/>
      <c r="FOI6" s="80"/>
      <c r="FOJ6" s="80"/>
      <c r="FOK6" s="80"/>
      <c r="FOL6" s="80"/>
      <c r="FOM6" s="80"/>
      <c r="FON6" s="80"/>
      <c r="FOO6" s="80"/>
      <c r="FOP6" s="80"/>
      <c r="FOQ6" s="80"/>
      <c r="FOR6" s="80"/>
      <c r="FOS6" s="80"/>
      <c r="FOT6" s="80"/>
      <c r="FOU6" s="80"/>
      <c r="FOV6" s="80"/>
      <c r="FOW6" s="80"/>
      <c r="FOX6" s="80"/>
      <c r="FOY6" s="80"/>
      <c r="FOZ6" s="80"/>
      <c r="FPA6" s="80"/>
      <c r="FPB6" s="80"/>
      <c r="FPC6" s="80"/>
      <c r="FPD6" s="80"/>
      <c r="FPE6" s="80"/>
      <c r="FPF6" s="80"/>
      <c r="FPG6" s="80"/>
      <c r="FPH6" s="80"/>
      <c r="FPI6" s="80"/>
      <c r="FPJ6" s="80"/>
      <c r="FPK6" s="80"/>
      <c r="FPL6" s="80"/>
      <c r="FPM6" s="80"/>
      <c r="FPN6" s="80"/>
      <c r="FPO6" s="80"/>
      <c r="FPP6" s="80"/>
      <c r="FPQ6" s="80"/>
      <c r="FPR6" s="80"/>
      <c r="FPS6" s="80"/>
      <c r="FPT6" s="80"/>
      <c r="FPU6" s="80"/>
      <c r="FPV6" s="80"/>
      <c r="FPW6" s="80"/>
      <c r="FPX6" s="80"/>
      <c r="FPY6" s="80"/>
      <c r="FPZ6" s="80"/>
      <c r="FQA6" s="80"/>
      <c r="FQB6" s="80"/>
      <c r="FQC6" s="80"/>
      <c r="FQD6" s="80"/>
      <c r="FQE6" s="80"/>
      <c r="FQF6" s="80"/>
      <c r="FQG6" s="80"/>
      <c r="FQH6" s="80"/>
      <c r="FQI6" s="80"/>
      <c r="FQJ6" s="80"/>
      <c r="FQK6" s="80"/>
      <c r="FQL6" s="80"/>
      <c r="FQM6" s="80"/>
      <c r="FQN6" s="80"/>
      <c r="FQO6" s="80"/>
      <c r="FQP6" s="80"/>
      <c r="FQQ6" s="80"/>
      <c r="FQR6" s="80"/>
      <c r="FQS6" s="80"/>
      <c r="FQT6" s="80"/>
      <c r="FQU6" s="80"/>
      <c r="FQV6" s="80"/>
      <c r="FQW6" s="80"/>
      <c r="FQX6" s="80"/>
      <c r="FQY6" s="80"/>
      <c r="FQZ6" s="80"/>
      <c r="FRA6" s="80"/>
      <c r="FRB6" s="80"/>
      <c r="FRC6" s="80"/>
      <c r="FRD6" s="80"/>
      <c r="FRE6" s="80"/>
      <c r="FRF6" s="80"/>
      <c r="FRG6" s="80"/>
      <c r="FRH6" s="80"/>
      <c r="FRI6" s="80"/>
      <c r="FRJ6" s="80"/>
      <c r="FRK6" s="80"/>
      <c r="FRL6" s="80"/>
      <c r="FRM6" s="80"/>
      <c r="FRN6" s="80"/>
      <c r="FRO6" s="80"/>
      <c r="FRP6" s="80"/>
      <c r="FRQ6" s="80"/>
      <c r="FRR6" s="80"/>
      <c r="FRS6" s="80"/>
      <c r="FRT6" s="80"/>
      <c r="FRU6" s="80"/>
      <c r="FRV6" s="80"/>
      <c r="FRW6" s="80"/>
      <c r="FRX6" s="80"/>
      <c r="FRY6" s="80"/>
      <c r="FRZ6" s="80"/>
      <c r="FSA6" s="80"/>
      <c r="FSB6" s="80"/>
      <c r="FSC6" s="80"/>
      <c r="FSD6" s="80"/>
      <c r="FSE6" s="80"/>
      <c r="FSF6" s="80"/>
      <c r="FSG6" s="80"/>
      <c r="FSH6" s="80"/>
      <c r="FSI6" s="80"/>
      <c r="FSJ6" s="80"/>
      <c r="FSK6" s="80"/>
      <c r="FSL6" s="80"/>
      <c r="FSM6" s="80"/>
      <c r="FSN6" s="80"/>
      <c r="FSO6" s="80"/>
      <c r="FSP6" s="80"/>
      <c r="FSQ6" s="80"/>
      <c r="FSR6" s="80"/>
      <c r="FSS6" s="80"/>
      <c r="FST6" s="80"/>
      <c r="FSU6" s="80"/>
      <c r="FSV6" s="80"/>
      <c r="FSW6" s="80"/>
      <c r="FSX6" s="80"/>
      <c r="FSY6" s="80"/>
      <c r="FSZ6" s="80"/>
      <c r="FTA6" s="80"/>
      <c r="FTB6" s="80"/>
      <c r="FTC6" s="80"/>
      <c r="FTD6" s="80"/>
      <c r="FTE6" s="80"/>
      <c r="FTF6" s="80"/>
      <c r="FTG6" s="80"/>
      <c r="FTH6" s="80"/>
      <c r="FTI6" s="80"/>
      <c r="FTJ6" s="80"/>
      <c r="FTK6" s="80"/>
      <c r="FTL6" s="80"/>
      <c r="FTM6" s="80"/>
      <c r="FTN6" s="80"/>
      <c r="FTO6" s="80"/>
      <c r="FTP6" s="80"/>
      <c r="FTQ6" s="80"/>
      <c r="FTR6" s="80"/>
      <c r="FTS6" s="80"/>
      <c r="FTT6" s="80"/>
      <c r="FTU6" s="80"/>
      <c r="FTV6" s="80"/>
      <c r="FTW6" s="80"/>
      <c r="FTX6" s="80"/>
      <c r="FTY6" s="80"/>
      <c r="FTZ6" s="80"/>
      <c r="FUA6" s="80"/>
      <c r="FUB6" s="80"/>
      <c r="FUC6" s="80"/>
      <c r="FUD6" s="80"/>
      <c r="FUE6" s="80"/>
      <c r="FUF6" s="80"/>
      <c r="FUG6" s="80"/>
      <c r="FUH6" s="80"/>
      <c r="FUI6" s="80"/>
      <c r="FUJ6" s="80"/>
      <c r="FUK6" s="80"/>
      <c r="FUL6" s="80"/>
      <c r="FUM6" s="80"/>
      <c r="FUN6" s="80"/>
      <c r="FUO6" s="80"/>
      <c r="FUP6" s="80"/>
      <c r="FUQ6" s="80"/>
      <c r="FUR6" s="80"/>
      <c r="FUS6" s="80"/>
      <c r="FUT6" s="80"/>
      <c r="FUU6" s="80"/>
      <c r="FUV6" s="80"/>
      <c r="FUW6" s="80"/>
      <c r="FUX6" s="80"/>
      <c r="FUY6" s="80"/>
      <c r="FUZ6" s="80"/>
      <c r="FVA6" s="80"/>
      <c r="FVB6" s="80"/>
      <c r="FVC6" s="80"/>
      <c r="FVD6" s="80"/>
      <c r="FVE6" s="80"/>
      <c r="FVF6" s="80"/>
      <c r="FVG6" s="80"/>
      <c r="FVH6" s="80"/>
      <c r="FVI6" s="80"/>
      <c r="FVJ6" s="80"/>
      <c r="FVK6" s="80"/>
      <c r="FVL6" s="80"/>
      <c r="FVM6" s="80"/>
      <c r="FVN6" s="80"/>
      <c r="FVO6" s="80"/>
      <c r="FVP6" s="80"/>
      <c r="FVQ6" s="80"/>
      <c r="FVR6" s="80"/>
      <c r="FVS6" s="80"/>
      <c r="FVT6" s="80"/>
      <c r="FVU6" s="80"/>
      <c r="FVV6" s="80"/>
      <c r="FVW6" s="80"/>
      <c r="FVX6" s="80"/>
      <c r="FVY6" s="80"/>
      <c r="FVZ6" s="80"/>
      <c r="FWA6" s="80"/>
      <c r="FWB6" s="80"/>
      <c r="FWC6" s="80"/>
      <c r="FWD6" s="80"/>
      <c r="FWE6" s="80"/>
      <c r="FWF6" s="80"/>
      <c r="FWG6" s="80"/>
      <c r="FWH6" s="80"/>
      <c r="FWI6" s="80"/>
      <c r="FWJ6" s="80"/>
      <c r="FWK6" s="80"/>
      <c r="FWL6" s="80"/>
      <c r="FWM6" s="80"/>
      <c r="FWN6" s="80"/>
      <c r="FWO6" s="80"/>
      <c r="FWP6" s="80"/>
      <c r="FWQ6" s="80"/>
      <c r="FWR6" s="80"/>
      <c r="FWS6" s="80"/>
      <c r="FWT6" s="80"/>
      <c r="FWU6" s="80"/>
      <c r="FWV6" s="80"/>
      <c r="FWW6" s="80"/>
      <c r="FWX6" s="80"/>
      <c r="FWY6" s="80"/>
      <c r="FWZ6" s="80"/>
      <c r="FXA6" s="80"/>
      <c r="FXB6" s="80"/>
      <c r="FXC6" s="80"/>
      <c r="FXD6" s="80"/>
      <c r="FXE6" s="80"/>
      <c r="FXF6" s="80"/>
      <c r="FXG6" s="80"/>
      <c r="FXH6" s="80"/>
      <c r="FXI6" s="80"/>
      <c r="FXJ6" s="80"/>
      <c r="FXK6" s="80"/>
      <c r="FXL6" s="80"/>
      <c r="FXM6" s="80"/>
      <c r="FXN6" s="80"/>
      <c r="FXO6" s="80"/>
      <c r="FXP6" s="80"/>
      <c r="FXQ6" s="80"/>
      <c r="FXR6" s="80"/>
      <c r="FXS6" s="80"/>
      <c r="FXT6" s="80"/>
      <c r="FXU6" s="80"/>
      <c r="FXV6" s="80"/>
      <c r="FXW6" s="80"/>
      <c r="FXX6" s="80"/>
      <c r="FXY6" s="80"/>
      <c r="FXZ6" s="80"/>
      <c r="FYA6" s="80"/>
      <c r="FYB6" s="80"/>
      <c r="FYC6" s="80"/>
      <c r="FYD6" s="80"/>
      <c r="FYE6" s="80"/>
      <c r="FYF6" s="80"/>
      <c r="FYG6" s="80"/>
      <c r="FYH6" s="80"/>
      <c r="FYI6" s="80"/>
      <c r="FYJ6" s="80"/>
      <c r="FYK6" s="80"/>
      <c r="FYL6" s="80"/>
      <c r="FYM6" s="80"/>
      <c r="FYN6" s="80"/>
      <c r="FYO6" s="80"/>
      <c r="FYP6" s="80"/>
      <c r="FYQ6" s="80"/>
      <c r="FYR6" s="80"/>
      <c r="FYS6" s="80"/>
      <c r="FYT6" s="80"/>
      <c r="FYU6" s="80"/>
      <c r="FYV6" s="80"/>
      <c r="FYW6" s="80"/>
      <c r="FYX6" s="80"/>
      <c r="FYY6" s="80"/>
      <c r="FYZ6" s="80"/>
      <c r="FZA6" s="80"/>
      <c r="FZB6" s="80"/>
      <c r="FZC6" s="80"/>
      <c r="FZD6" s="80"/>
      <c r="FZE6" s="80"/>
      <c r="FZF6" s="80"/>
      <c r="FZG6" s="80"/>
      <c r="FZH6" s="80"/>
      <c r="FZI6" s="80"/>
      <c r="FZJ6" s="80"/>
      <c r="FZK6" s="80"/>
      <c r="FZL6" s="80"/>
      <c r="FZM6" s="80"/>
      <c r="FZN6" s="80"/>
      <c r="FZO6" s="80"/>
      <c r="FZP6" s="80"/>
      <c r="FZQ6" s="80"/>
      <c r="FZR6" s="80"/>
      <c r="FZS6" s="80"/>
      <c r="FZT6" s="80"/>
      <c r="FZU6" s="80"/>
      <c r="FZV6" s="80"/>
      <c r="FZW6" s="80"/>
      <c r="FZX6" s="80"/>
      <c r="FZY6" s="80"/>
      <c r="FZZ6" s="80"/>
      <c r="GAA6" s="80"/>
      <c r="GAB6" s="80"/>
      <c r="GAC6" s="80"/>
      <c r="GAD6" s="80"/>
      <c r="GAE6" s="80"/>
      <c r="GAF6" s="80"/>
      <c r="GAG6" s="80"/>
      <c r="GAH6" s="80"/>
      <c r="GAI6" s="80"/>
      <c r="GAJ6" s="80"/>
      <c r="GAK6" s="80"/>
      <c r="GAL6" s="80"/>
      <c r="GAM6" s="80"/>
      <c r="GAN6" s="80"/>
      <c r="GAO6" s="80"/>
      <c r="GAP6" s="80"/>
      <c r="GAQ6" s="80"/>
      <c r="GAR6" s="80"/>
      <c r="GAS6" s="80"/>
      <c r="GAT6" s="80"/>
      <c r="GAU6" s="80"/>
      <c r="GAV6" s="80"/>
      <c r="GAW6" s="80"/>
      <c r="GAX6" s="80"/>
      <c r="GAY6" s="80"/>
      <c r="GAZ6" s="80"/>
      <c r="GBA6" s="80"/>
      <c r="GBB6" s="80"/>
      <c r="GBC6" s="80"/>
      <c r="GBD6" s="80"/>
      <c r="GBE6" s="80"/>
      <c r="GBF6" s="80"/>
      <c r="GBG6" s="80"/>
      <c r="GBH6" s="80"/>
      <c r="GBI6" s="80"/>
      <c r="GBJ6" s="80"/>
      <c r="GBK6" s="80"/>
      <c r="GBL6" s="80"/>
      <c r="GBM6" s="80"/>
      <c r="GBN6" s="80"/>
      <c r="GBO6" s="80"/>
      <c r="GBP6" s="80"/>
      <c r="GBQ6" s="80"/>
      <c r="GBR6" s="80"/>
      <c r="GBS6" s="80"/>
      <c r="GBT6" s="80"/>
      <c r="GBU6" s="80"/>
      <c r="GBV6" s="80"/>
      <c r="GBW6" s="80"/>
      <c r="GBX6" s="80"/>
      <c r="GBY6" s="80"/>
      <c r="GBZ6" s="80"/>
      <c r="GCA6" s="80"/>
      <c r="GCB6" s="80"/>
      <c r="GCC6" s="80"/>
      <c r="GCD6" s="80"/>
      <c r="GCE6" s="80"/>
      <c r="GCF6" s="80"/>
      <c r="GCG6" s="80"/>
      <c r="GCH6" s="80"/>
      <c r="GCI6" s="80"/>
      <c r="GCJ6" s="80"/>
      <c r="GCK6" s="80"/>
      <c r="GCL6" s="80"/>
      <c r="GCM6" s="80"/>
      <c r="GCN6" s="80"/>
      <c r="GCO6" s="80"/>
      <c r="GCP6" s="80"/>
      <c r="GCQ6" s="80"/>
      <c r="GCR6" s="80"/>
      <c r="GCS6" s="80"/>
      <c r="GCT6" s="80"/>
      <c r="GCU6" s="80"/>
      <c r="GCV6" s="80"/>
      <c r="GCW6" s="80"/>
      <c r="GCX6" s="80"/>
      <c r="GCY6" s="80"/>
      <c r="GCZ6" s="80"/>
      <c r="GDA6" s="80"/>
      <c r="GDB6" s="80"/>
      <c r="GDC6" s="80"/>
      <c r="GDD6" s="80"/>
      <c r="GDE6" s="80"/>
      <c r="GDF6" s="80"/>
      <c r="GDG6" s="80"/>
      <c r="GDH6" s="80"/>
      <c r="GDI6" s="80"/>
      <c r="GDJ6" s="80"/>
      <c r="GDK6" s="80"/>
      <c r="GDL6" s="80"/>
      <c r="GDM6" s="80"/>
      <c r="GDN6" s="80"/>
      <c r="GDO6" s="80"/>
      <c r="GDP6" s="80"/>
      <c r="GDQ6" s="80"/>
      <c r="GDR6" s="80"/>
      <c r="GDS6" s="80"/>
      <c r="GDT6" s="80"/>
      <c r="GDU6" s="80"/>
      <c r="GDV6" s="80"/>
      <c r="GDW6" s="80"/>
      <c r="GDX6" s="80"/>
      <c r="GDY6" s="80"/>
      <c r="GDZ6" s="80"/>
      <c r="GEA6" s="80"/>
      <c r="GEB6" s="80"/>
      <c r="GEC6" s="80"/>
      <c r="GED6" s="80"/>
      <c r="GEE6" s="80"/>
      <c r="GEF6" s="80"/>
      <c r="GEG6" s="80"/>
      <c r="GEH6" s="80"/>
      <c r="GEI6" s="80"/>
      <c r="GEJ6" s="80"/>
      <c r="GEK6" s="80"/>
      <c r="GEL6" s="80"/>
      <c r="GEM6" s="80"/>
      <c r="GEN6" s="80"/>
      <c r="GEO6" s="80"/>
      <c r="GEP6" s="80"/>
      <c r="GEQ6" s="80"/>
      <c r="GER6" s="80"/>
      <c r="GES6" s="80"/>
      <c r="GET6" s="80"/>
      <c r="GEU6" s="80"/>
      <c r="GEV6" s="80"/>
      <c r="GEW6" s="80"/>
      <c r="GEX6" s="80"/>
      <c r="GEY6" s="80"/>
      <c r="GEZ6" s="80"/>
      <c r="GFA6" s="80"/>
      <c r="GFB6" s="80"/>
      <c r="GFC6" s="80"/>
      <c r="GFD6" s="80"/>
      <c r="GFE6" s="80"/>
      <c r="GFF6" s="80"/>
      <c r="GFG6" s="80"/>
      <c r="GFH6" s="80"/>
      <c r="GFI6" s="80"/>
      <c r="GFJ6" s="80"/>
      <c r="GFK6" s="80"/>
      <c r="GFL6" s="80"/>
      <c r="GFM6" s="80"/>
      <c r="GFN6" s="80"/>
      <c r="GFO6" s="80"/>
      <c r="GFP6" s="80"/>
      <c r="GFQ6" s="80"/>
      <c r="GFR6" s="80"/>
      <c r="GFS6" s="80"/>
      <c r="GFT6" s="80"/>
      <c r="GFU6" s="80"/>
      <c r="GFV6" s="80"/>
      <c r="GFW6" s="80"/>
      <c r="GFX6" s="80"/>
      <c r="GFY6" s="80"/>
      <c r="GFZ6" s="80"/>
      <c r="GGA6" s="80"/>
      <c r="GGB6" s="80"/>
      <c r="GGC6" s="80"/>
      <c r="GGD6" s="80"/>
      <c r="GGE6" s="80"/>
      <c r="GGF6" s="80"/>
      <c r="GGG6" s="80"/>
      <c r="GGH6" s="80"/>
      <c r="GGI6" s="80"/>
      <c r="GGJ6" s="80"/>
      <c r="GGK6" s="80"/>
      <c r="GGL6" s="80"/>
      <c r="GGM6" s="80"/>
      <c r="GGN6" s="80"/>
      <c r="GGO6" s="80"/>
      <c r="GGP6" s="80"/>
      <c r="GGQ6" s="80"/>
      <c r="GGR6" s="80"/>
      <c r="GGS6" s="80"/>
      <c r="GGT6" s="80"/>
      <c r="GGU6" s="80"/>
      <c r="GGV6" s="80"/>
      <c r="GGW6" s="80"/>
      <c r="GGX6" s="80"/>
      <c r="GGY6" s="80"/>
      <c r="GGZ6" s="80"/>
      <c r="GHA6" s="80"/>
      <c r="GHB6" s="80"/>
      <c r="GHC6" s="80"/>
      <c r="GHD6" s="80"/>
      <c r="GHE6" s="80"/>
      <c r="GHF6" s="80"/>
      <c r="GHG6" s="80"/>
      <c r="GHH6" s="80"/>
      <c r="GHI6" s="80"/>
      <c r="GHJ6" s="80"/>
      <c r="GHK6" s="80"/>
      <c r="GHL6" s="80"/>
      <c r="GHM6" s="80"/>
      <c r="GHN6" s="80"/>
      <c r="GHO6" s="80"/>
      <c r="GHP6" s="80"/>
      <c r="GHQ6" s="80"/>
      <c r="GHR6" s="80"/>
      <c r="GHS6" s="80"/>
      <c r="GHT6" s="80"/>
      <c r="GHU6" s="80"/>
      <c r="GHV6" s="80"/>
      <c r="GHW6" s="80"/>
      <c r="GHX6" s="80"/>
      <c r="GHY6" s="80"/>
      <c r="GHZ6" s="80"/>
      <c r="GIA6" s="80"/>
      <c r="GIB6" s="80"/>
      <c r="GIC6" s="80"/>
      <c r="GID6" s="80"/>
      <c r="GIE6" s="80"/>
      <c r="GIF6" s="80"/>
      <c r="GIG6" s="80"/>
      <c r="GIH6" s="80"/>
      <c r="GII6" s="80"/>
      <c r="GIJ6" s="80"/>
      <c r="GIK6" s="80"/>
      <c r="GIL6" s="80"/>
      <c r="GIM6" s="80"/>
      <c r="GIN6" s="80"/>
      <c r="GIO6" s="80"/>
      <c r="GIP6" s="80"/>
      <c r="GIQ6" s="80"/>
      <c r="GIR6" s="80"/>
      <c r="GIS6" s="80"/>
      <c r="GIT6" s="80"/>
      <c r="GIU6" s="80"/>
      <c r="GIV6" s="80"/>
      <c r="GIW6" s="80"/>
      <c r="GIX6" s="80"/>
      <c r="GIY6" s="80"/>
      <c r="GIZ6" s="80"/>
      <c r="GJA6" s="80"/>
      <c r="GJB6" s="80"/>
      <c r="GJC6" s="80"/>
      <c r="GJD6" s="80"/>
      <c r="GJE6" s="80"/>
      <c r="GJF6" s="80"/>
      <c r="GJG6" s="80"/>
      <c r="GJH6" s="80"/>
      <c r="GJI6" s="80"/>
      <c r="GJJ6" s="80"/>
      <c r="GJK6" s="80"/>
      <c r="GJL6" s="80"/>
      <c r="GJM6" s="80"/>
      <c r="GJN6" s="80"/>
      <c r="GJO6" s="80"/>
      <c r="GJP6" s="80"/>
      <c r="GJQ6" s="80"/>
      <c r="GJR6" s="80"/>
      <c r="GJS6" s="80"/>
      <c r="GJT6" s="80"/>
      <c r="GJU6" s="80"/>
      <c r="GJV6" s="80"/>
      <c r="GJW6" s="80"/>
      <c r="GJX6" s="80"/>
      <c r="GJY6" s="80"/>
      <c r="GJZ6" s="80"/>
      <c r="GKA6" s="80"/>
      <c r="GKB6" s="80"/>
      <c r="GKC6" s="80"/>
      <c r="GKD6" s="80"/>
      <c r="GKE6" s="80"/>
      <c r="GKF6" s="80"/>
      <c r="GKG6" s="80"/>
      <c r="GKH6" s="80"/>
      <c r="GKI6" s="80"/>
      <c r="GKJ6" s="80"/>
      <c r="GKK6" s="80"/>
      <c r="GKL6" s="80"/>
      <c r="GKM6" s="80"/>
      <c r="GKN6" s="80"/>
      <c r="GKO6" s="80"/>
      <c r="GKP6" s="80"/>
      <c r="GKQ6" s="80"/>
      <c r="GKR6" s="80"/>
      <c r="GKS6" s="80"/>
      <c r="GKT6" s="80"/>
      <c r="GKU6" s="80"/>
      <c r="GKV6" s="80"/>
      <c r="GKW6" s="80"/>
      <c r="GKX6" s="80"/>
      <c r="GKY6" s="80"/>
      <c r="GKZ6" s="80"/>
      <c r="GLA6" s="80"/>
      <c r="GLB6" s="80"/>
      <c r="GLC6" s="80"/>
      <c r="GLD6" s="80"/>
      <c r="GLE6" s="80"/>
      <c r="GLF6" s="80"/>
      <c r="GLG6" s="80"/>
      <c r="GLH6" s="80"/>
      <c r="GLI6" s="80"/>
      <c r="GLJ6" s="80"/>
      <c r="GLK6" s="80"/>
      <c r="GLL6" s="80"/>
      <c r="GLM6" s="80"/>
      <c r="GLN6" s="80"/>
      <c r="GLO6" s="80"/>
      <c r="GLP6" s="80"/>
      <c r="GLQ6" s="80"/>
      <c r="GLR6" s="80"/>
      <c r="GLS6" s="80"/>
      <c r="GLT6" s="80"/>
      <c r="GLU6" s="80"/>
      <c r="GLV6" s="80"/>
      <c r="GLW6" s="80"/>
      <c r="GLX6" s="80"/>
      <c r="GLY6" s="80"/>
      <c r="GLZ6" s="80"/>
      <c r="GMA6" s="80"/>
      <c r="GMB6" s="80"/>
      <c r="GMC6" s="80"/>
      <c r="GMD6" s="80"/>
      <c r="GME6" s="80"/>
      <c r="GMF6" s="80"/>
      <c r="GMG6" s="80"/>
      <c r="GMH6" s="80"/>
      <c r="GMI6" s="80"/>
      <c r="GMJ6" s="80"/>
      <c r="GMK6" s="80"/>
      <c r="GML6" s="80"/>
      <c r="GMM6" s="80"/>
      <c r="GMN6" s="80"/>
      <c r="GMO6" s="80"/>
      <c r="GMP6" s="80"/>
      <c r="GMQ6" s="80"/>
      <c r="GMR6" s="80"/>
      <c r="GMS6" s="80"/>
      <c r="GMT6" s="80"/>
      <c r="GMU6" s="80"/>
      <c r="GMV6" s="80"/>
      <c r="GMW6" s="80"/>
      <c r="GMX6" s="80"/>
      <c r="GMY6" s="80"/>
      <c r="GMZ6" s="80"/>
      <c r="GNA6" s="80"/>
      <c r="GNB6" s="80"/>
      <c r="GNC6" s="80"/>
      <c r="GND6" s="80"/>
      <c r="GNE6" s="80"/>
      <c r="GNF6" s="80"/>
      <c r="GNG6" s="80"/>
      <c r="GNH6" s="80"/>
      <c r="GNI6" s="80"/>
      <c r="GNJ6" s="80"/>
      <c r="GNK6" s="80"/>
      <c r="GNL6" s="80"/>
      <c r="GNM6" s="80"/>
      <c r="GNN6" s="80"/>
      <c r="GNO6" s="80"/>
      <c r="GNP6" s="80"/>
      <c r="GNQ6" s="80"/>
      <c r="GNR6" s="80"/>
      <c r="GNS6" s="80"/>
      <c r="GNT6" s="80"/>
      <c r="GNU6" s="80"/>
      <c r="GNV6" s="80"/>
      <c r="GNW6" s="80"/>
      <c r="GNX6" s="80"/>
      <c r="GNY6" s="80"/>
      <c r="GNZ6" s="80"/>
      <c r="GOA6" s="80"/>
      <c r="GOB6" s="80"/>
      <c r="GOC6" s="80"/>
      <c r="GOD6" s="80"/>
      <c r="GOE6" s="80"/>
      <c r="GOF6" s="80"/>
      <c r="GOG6" s="80"/>
      <c r="GOH6" s="80"/>
      <c r="GOI6" s="80"/>
      <c r="GOJ6" s="80"/>
      <c r="GOK6" s="80"/>
      <c r="GOL6" s="80"/>
      <c r="GOM6" s="80"/>
      <c r="GON6" s="80"/>
      <c r="GOO6" s="80"/>
      <c r="GOP6" s="80"/>
      <c r="GOQ6" s="80"/>
      <c r="GOR6" s="80"/>
      <c r="GOS6" s="80"/>
      <c r="GOT6" s="80"/>
      <c r="GOU6" s="80"/>
      <c r="GOV6" s="80"/>
      <c r="GOW6" s="80"/>
      <c r="GOX6" s="80"/>
      <c r="GOY6" s="80"/>
      <c r="GOZ6" s="80"/>
      <c r="GPA6" s="80"/>
      <c r="GPB6" s="80"/>
      <c r="GPC6" s="80"/>
      <c r="GPD6" s="80"/>
      <c r="GPE6" s="80"/>
      <c r="GPF6" s="80"/>
      <c r="GPG6" s="80"/>
      <c r="GPH6" s="80"/>
      <c r="GPI6" s="80"/>
      <c r="GPJ6" s="80"/>
      <c r="GPK6" s="80"/>
      <c r="GPL6" s="80"/>
      <c r="GPM6" s="80"/>
      <c r="GPN6" s="80"/>
      <c r="GPO6" s="80"/>
      <c r="GPP6" s="80"/>
      <c r="GPQ6" s="80"/>
      <c r="GPR6" s="80"/>
      <c r="GPS6" s="80"/>
      <c r="GPT6" s="80"/>
      <c r="GPU6" s="80"/>
      <c r="GPV6" s="80"/>
      <c r="GPW6" s="80"/>
      <c r="GPX6" s="80"/>
      <c r="GPY6" s="80"/>
      <c r="GPZ6" s="80"/>
      <c r="GQA6" s="80"/>
      <c r="GQB6" s="80"/>
      <c r="GQC6" s="80"/>
      <c r="GQD6" s="80"/>
      <c r="GQE6" s="80"/>
      <c r="GQF6" s="80"/>
      <c r="GQG6" s="80"/>
      <c r="GQH6" s="80"/>
      <c r="GQI6" s="80"/>
      <c r="GQJ6" s="80"/>
      <c r="GQK6" s="80"/>
      <c r="GQL6" s="80"/>
      <c r="GQM6" s="80"/>
      <c r="GQN6" s="80"/>
      <c r="GQO6" s="80"/>
      <c r="GQP6" s="80"/>
      <c r="GQQ6" s="80"/>
      <c r="GQR6" s="80"/>
      <c r="GQS6" s="80"/>
      <c r="GQT6" s="80"/>
      <c r="GQU6" s="80"/>
      <c r="GQV6" s="80"/>
      <c r="GQW6" s="80"/>
      <c r="GQX6" s="80"/>
      <c r="GQY6" s="80"/>
      <c r="GQZ6" s="80"/>
      <c r="GRA6" s="80"/>
      <c r="GRB6" s="80"/>
      <c r="GRC6" s="80"/>
      <c r="GRD6" s="80"/>
      <c r="GRE6" s="80"/>
      <c r="GRF6" s="80"/>
      <c r="GRG6" s="80"/>
      <c r="GRH6" s="80"/>
      <c r="GRI6" s="80"/>
      <c r="GRJ6" s="80"/>
      <c r="GRK6" s="80"/>
      <c r="GRL6" s="80"/>
      <c r="GRM6" s="80"/>
      <c r="GRN6" s="80"/>
      <c r="GRO6" s="80"/>
      <c r="GRP6" s="80"/>
      <c r="GRQ6" s="80"/>
      <c r="GRR6" s="80"/>
      <c r="GRS6" s="80"/>
      <c r="GRT6" s="80"/>
      <c r="GRU6" s="80"/>
      <c r="GRV6" s="80"/>
      <c r="GRW6" s="80"/>
      <c r="GRX6" s="80"/>
      <c r="GRY6" s="80"/>
      <c r="GRZ6" s="80"/>
      <c r="GSA6" s="80"/>
      <c r="GSB6" s="80"/>
      <c r="GSC6" s="80"/>
      <c r="GSD6" s="80"/>
      <c r="GSE6" s="80"/>
      <c r="GSF6" s="80"/>
      <c r="GSG6" s="80"/>
      <c r="GSH6" s="80"/>
      <c r="GSI6" s="80"/>
      <c r="GSJ6" s="80"/>
      <c r="GSK6" s="80"/>
      <c r="GSL6" s="80"/>
      <c r="GSM6" s="80"/>
      <c r="GSN6" s="80"/>
      <c r="GSO6" s="80"/>
      <c r="GSP6" s="80"/>
      <c r="GSQ6" s="80"/>
      <c r="GSR6" s="80"/>
      <c r="GSS6" s="80"/>
      <c r="GST6" s="80"/>
      <c r="GSU6" s="80"/>
      <c r="GSV6" s="80"/>
      <c r="GSW6" s="80"/>
      <c r="GSX6" s="80"/>
      <c r="GSY6" s="80"/>
      <c r="GSZ6" s="80"/>
      <c r="GTA6" s="80"/>
      <c r="GTB6" s="80"/>
      <c r="GTC6" s="80"/>
      <c r="GTD6" s="80"/>
      <c r="GTE6" s="80"/>
      <c r="GTF6" s="80"/>
      <c r="GTG6" s="80"/>
      <c r="GTH6" s="80"/>
      <c r="GTI6" s="80"/>
      <c r="GTJ6" s="80"/>
      <c r="GTK6" s="80"/>
      <c r="GTL6" s="80"/>
      <c r="GTM6" s="80"/>
      <c r="GTN6" s="80"/>
      <c r="GTO6" s="80"/>
      <c r="GTP6" s="80"/>
      <c r="GTQ6" s="80"/>
      <c r="GTR6" s="80"/>
      <c r="GTS6" s="80"/>
      <c r="GTT6" s="80"/>
      <c r="GTU6" s="80"/>
      <c r="GTV6" s="80"/>
      <c r="GTW6" s="80"/>
      <c r="GTX6" s="80"/>
      <c r="GTY6" s="80"/>
      <c r="GTZ6" s="80"/>
      <c r="GUA6" s="80"/>
      <c r="GUB6" s="80"/>
      <c r="GUC6" s="80"/>
      <c r="GUD6" s="80"/>
      <c r="GUE6" s="80"/>
      <c r="GUF6" s="80"/>
      <c r="GUG6" s="80"/>
      <c r="GUH6" s="80"/>
      <c r="GUI6" s="80"/>
      <c r="GUJ6" s="80"/>
      <c r="GUK6" s="80"/>
      <c r="GUL6" s="80"/>
      <c r="GUM6" s="80"/>
      <c r="GUN6" s="80"/>
      <c r="GUO6" s="80"/>
      <c r="GUP6" s="80"/>
      <c r="GUQ6" s="80"/>
      <c r="GUR6" s="80"/>
      <c r="GUS6" s="80"/>
      <c r="GUT6" s="80"/>
      <c r="GUU6" s="80"/>
      <c r="GUV6" s="80"/>
      <c r="GUW6" s="80"/>
      <c r="GUX6" s="80"/>
      <c r="GUY6" s="80"/>
      <c r="GUZ6" s="80"/>
      <c r="GVA6" s="80"/>
      <c r="GVB6" s="80"/>
      <c r="GVC6" s="80"/>
      <c r="GVD6" s="80"/>
      <c r="GVE6" s="80"/>
      <c r="GVF6" s="80"/>
      <c r="GVG6" s="80"/>
      <c r="GVH6" s="80"/>
      <c r="GVI6" s="80"/>
      <c r="GVJ6" s="80"/>
      <c r="GVK6" s="80"/>
      <c r="GVL6" s="80"/>
      <c r="GVM6" s="80"/>
      <c r="GVN6" s="80"/>
      <c r="GVO6" s="80"/>
      <c r="GVP6" s="80"/>
      <c r="GVQ6" s="80"/>
      <c r="GVR6" s="80"/>
      <c r="GVS6" s="80"/>
      <c r="GVT6" s="80"/>
      <c r="GVU6" s="80"/>
      <c r="GVV6" s="80"/>
      <c r="GVW6" s="80"/>
      <c r="GVX6" s="80"/>
      <c r="GVY6" s="80"/>
      <c r="GVZ6" s="80"/>
      <c r="GWA6" s="80"/>
      <c r="GWB6" s="80"/>
      <c r="GWC6" s="80"/>
      <c r="GWD6" s="80"/>
      <c r="GWE6" s="80"/>
      <c r="GWF6" s="80"/>
      <c r="GWG6" s="80"/>
      <c r="GWH6" s="80"/>
      <c r="GWI6" s="80"/>
      <c r="GWJ6" s="80"/>
      <c r="GWK6" s="80"/>
      <c r="GWL6" s="80"/>
      <c r="GWM6" s="80"/>
      <c r="GWN6" s="80"/>
      <c r="GWO6" s="80"/>
      <c r="GWP6" s="80"/>
      <c r="GWQ6" s="80"/>
      <c r="GWR6" s="80"/>
      <c r="GWS6" s="80"/>
      <c r="GWT6" s="80"/>
      <c r="GWU6" s="80"/>
      <c r="GWV6" s="80"/>
      <c r="GWW6" s="80"/>
      <c r="GWX6" s="80"/>
      <c r="GWY6" s="80"/>
      <c r="GWZ6" s="80"/>
      <c r="GXA6" s="80"/>
      <c r="GXB6" s="80"/>
      <c r="GXC6" s="80"/>
      <c r="GXD6" s="80"/>
      <c r="GXE6" s="80"/>
      <c r="GXF6" s="80"/>
      <c r="GXG6" s="80"/>
      <c r="GXH6" s="80"/>
      <c r="GXI6" s="80"/>
      <c r="GXJ6" s="80"/>
      <c r="GXK6" s="80"/>
      <c r="GXL6" s="80"/>
      <c r="GXM6" s="80"/>
      <c r="GXN6" s="80"/>
      <c r="GXO6" s="80"/>
      <c r="GXP6" s="80"/>
      <c r="GXQ6" s="80"/>
      <c r="GXR6" s="80"/>
      <c r="GXS6" s="80"/>
      <c r="GXT6" s="80"/>
      <c r="GXU6" s="80"/>
      <c r="GXV6" s="80"/>
      <c r="GXW6" s="80"/>
      <c r="GXX6" s="80"/>
      <c r="GXY6" s="80"/>
      <c r="GXZ6" s="80"/>
      <c r="GYA6" s="80"/>
      <c r="GYB6" s="80"/>
      <c r="GYC6" s="80"/>
      <c r="GYD6" s="80"/>
      <c r="GYE6" s="80"/>
      <c r="GYF6" s="80"/>
      <c r="GYG6" s="80"/>
      <c r="GYH6" s="80"/>
      <c r="GYI6" s="80"/>
      <c r="GYJ6" s="80"/>
      <c r="GYK6" s="80"/>
      <c r="GYL6" s="80"/>
      <c r="GYM6" s="80"/>
      <c r="GYN6" s="80"/>
      <c r="GYO6" s="80"/>
      <c r="GYP6" s="80"/>
      <c r="GYQ6" s="80"/>
      <c r="GYR6" s="80"/>
      <c r="GYS6" s="80"/>
      <c r="GYT6" s="80"/>
      <c r="GYU6" s="80"/>
      <c r="GYV6" s="80"/>
      <c r="GYW6" s="80"/>
      <c r="GYX6" s="80"/>
      <c r="GYY6" s="80"/>
      <c r="GYZ6" s="80"/>
      <c r="GZA6" s="80"/>
      <c r="GZB6" s="80"/>
      <c r="GZC6" s="80"/>
      <c r="GZD6" s="80"/>
      <c r="GZE6" s="80"/>
      <c r="GZF6" s="80"/>
      <c r="GZG6" s="80"/>
      <c r="GZH6" s="80"/>
      <c r="GZI6" s="80"/>
      <c r="GZJ6" s="80"/>
      <c r="GZK6" s="80"/>
      <c r="GZL6" s="80"/>
      <c r="GZM6" s="80"/>
      <c r="GZN6" s="80"/>
      <c r="GZO6" s="80"/>
      <c r="GZP6" s="80"/>
      <c r="GZQ6" s="80"/>
      <c r="GZR6" s="80"/>
      <c r="GZS6" s="80"/>
      <c r="GZT6" s="80"/>
      <c r="GZU6" s="80"/>
      <c r="GZV6" s="80"/>
      <c r="GZW6" s="80"/>
      <c r="GZX6" s="80"/>
      <c r="GZY6" s="80"/>
      <c r="GZZ6" s="80"/>
      <c r="HAA6" s="80"/>
      <c r="HAB6" s="80"/>
      <c r="HAC6" s="80"/>
      <c r="HAD6" s="80"/>
      <c r="HAE6" s="80"/>
      <c r="HAF6" s="80"/>
      <c r="HAG6" s="80"/>
      <c r="HAH6" s="80"/>
      <c r="HAI6" s="80"/>
      <c r="HAJ6" s="80"/>
      <c r="HAK6" s="80"/>
      <c r="HAL6" s="80"/>
      <c r="HAM6" s="80"/>
      <c r="HAN6" s="80"/>
      <c r="HAO6" s="80"/>
      <c r="HAP6" s="80"/>
      <c r="HAQ6" s="80"/>
      <c r="HAR6" s="80"/>
      <c r="HAS6" s="80"/>
      <c r="HAT6" s="80"/>
      <c r="HAU6" s="80"/>
      <c r="HAV6" s="80"/>
      <c r="HAW6" s="80"/>
      <c r="HAX6" s="80"/>
      <c r="HAY6" s="80"/>
      <c r="HAZ6" s="80"/>
      <c r="HBA6" s="80"/>
      <c r="HBB6" s="80"/>
      <c r="HBC6" s="80"/>
      <c r="HBD6" s="80"/>
      <c r="HBE6" s="80"/>
      <c r="HBF6" s="80"/>
      <c r="HBG6" s="80"/>
      <c r="HBH6" s="80"/>
      <c r="HBI6" s="80"/>
      <c r="HBJ6" s="80"/>
      <c r="HBK6" s="80"/>
      <c r="HBL6" s="80"/>
      <c r="HBM6" s="80"/>
      <c r="HBN6" s="80"/>
      <c r="HBO6" s="80"/>
      <c r="HBP6" s="80"/>
      <c r="HBQ6" s="80"/>
      <c r="HBR6" s="80"/>
      <c r="HBS6" s="80"/>
      <c r="HBT6" s="80"/>
      <c r="HBU6" s="80"/>
      <c r="HBV6" s="80"/>
      <c r="HBW6" s="80"/>
      <c r="HBX6" s="80"/>
      <c r="HBY6" s="80"/>
      <c r="HBZ6" s="80"/>
      <c r="HCA6" s="80"/>
      <c r="HCB6" s="80"/>
      <c r="HCC6" s="80"/>
      <c r="HCD6" s="80"/>
      <c r="HCE6" s="80"/>
      <c r="HCF6" s="80"/>
      <c r="HCG6" s="80"/>
      <c r="HCH6" s="80"/>
      <c r="HCI6" s="80"/>
      <c r="HCJ6" s="80"/>
      <c r="HCK6" s="80"/>
      <c r="HCL6" s="80"/>
      <c r="HCM6" s="80"/>
      <c r="HCN6" s="80"/>
      <c r="HCO6" s="80"/>
      <c r="HCP6" s="80"/>
      <c r="HCQ6" s="80"/>
      <c r="HCR6" s="80"/>
      <c r="HCS6" s="80"/>
      <c r="HCT6" s="80"/>
      <c r="HCU6" s="80"/>
      <c r="HCV6" s="80"/>
      <c r="HCW6" s="80"/>
      <c r="HCX6" s="80"/>
      <c r="HCY6" s="80"/>
      <c r="HCZ6" s="80"/>
      <c r="HDA6" s="80"/>
      <c r="HDB6" s="80"/>
      <c r="HDC6" s="80"/>
      <c r="HDD6" s="80"/>
      <c r="HDE6" s="80"/>
      <c r="HDF6" s="80"/>
      <c r="HDG6" s="80"/>
      <c r="HDH6" s="80"/>
      <c r="HDI6" s="80"/>
      <c r="HDJ6" s="80"/>
      <c r="HDK6" s="80"/>
      <c r="HDL6" s="80"/>
      <c r="HDM6" s="80"/>
      <c r="HDN6" s="80"/>
      <c r="HDO6" s="80"/>
      <c r="HDP6" s="80"/>
      <c r="HDQ6" s="80"/>
      <c r="HDR6" s="80"/>
      <c r="HDS6" s="80"/>
      <c r="HDT6" s="80"/>
      <c r="HDU6" s="80"/>
      <c r="HDV6" s="80"/>
      <c r="HDW6" s="80"/>
      <c r="HDX6" s="80"/>
      <c r="HDY6" s="80"/>
      <c r="HDZ6" s="80"/>
      <c r="HEA6" s="80"/>
      <c r="HEB6" s="80"/>
      <c r="HEC6" s="80"/>
      <c r="HED6" s="80"/>
      <c r="HEE6" s="80"/>
      <c r="HEF6" s="80"/>
      <c r="HEG6" s="80"/>
      <c r="HEH6" s="80"/>
      <c r="HEI6" s="80"/>
      <c r="HEJ6" s="80"/>
      <c r="HEK6" s="80"/>
      <c r="HEL6" s="80"/>
      <c r="HEM6" s="80"/>
      <c r="HEN6" s="80"/>
      <c r="HEO6" s="80"/>
      <c r="HEP6" s="80"/>
      <c r="HEQ6" s="80"/>
      <c r="HER6" s="80"/>
      <c r="HES6" s="80"/>
      <c r="HET6" s="80"/>
      <c r="HEU6" s="80"/>
      <c r="HEV6" s="80"/>
      <c r="HEW6" s="80"/>
      <c r="HEX6" s="80"/>
      <c r="HEY6" s="80"/>
      <c r="HEZ6" s="80"/>
      <c r="HFA6" s="80"/>
      <c r="HFB6" s="80"/>
      <c r="HFC6" s="80"/>
      <c r="HFD6" s="80"/>
      <c r="HFE6" s="80"/>
      <c r="HFF6" s="80"/>
      <c r="HFG6" s="80"/>
      <c r="HFH6" s="80"/>
      <c r="HFI6" s="80"/>
      <c r="HFJ6" s="80"/>
      <c r="HFK6" s="80"/>
      <c r="HFL6" s="80"/>
      <c r="HFM6" s="80"/>
      <c r="HFN6" s="80"/>
      <c r="HFO6" s="80"/>
      <c r="HFP6" s="80"/>
      <c r="HFQ6" s="80"/>
      <c r="HFR6" s="80"/>
      <c r="HFS6" s="80"/>
      <c r="HFT6" s="80"/>
      <c r="HFU6" s="80"/>
      <c r="HFV6" s="80"/>
      <c r="HFW6" s="80"/>
      <c r="HFX6" s="80"/>
      <c r="HFY6" s="80"/>
      <c r="HFZ6" s="80"/>
      <c r="HGA6" s="80"/>
      <c r="HGB6" s="80"/>
      <c r="HGC6" s="80"/>
      <c r="HGD6" s="80"/>
      <c r="HGE6" s="80"/>
      <c r="HGF6" s="80"/>
      <c r="HGG6" s="80"/>
      <c r="HGH6" s="80"/>
      <c r="HGI6" s="80"/>
      <c r="HGJ6" s="80"/>
      <c r="HGK6" s="80"/>
      <c r="HGL6" s="80"/>
      <c r="HGM6" s="80"/>
      <c r="HGN6" s="80"/>
      <c r="HGO6" s="80"/>
      <c r="HGP6" s="80"/>
      <c r="HGQ6" s="80"/>
      <c r="HGR6" s="80"/>
      <c r="HGS6" s="80"/>
      <c r="HGT6" s="80"/>
      <c r="HGU6" s="80"/>
      <c r="HGV6" s="80"/>
      <c r="HGW6" s="80"/>
      <c r="HGX6" s="80"/>
      <c r="HGY6" s="80"/>
      <c r="HGZ6" s="80"/>
      <c r="HHA6" s="80"/>
      <c r="HHB6" s="80"/>
      <c r="HHC6" s="80"/>
      <c r="HHD6" s="80"/>
      <c r="HHE6" s="80"/>
      <c r="HHF6" s="80"/>
      <c r="HHG6" s="80"/>
      <c r="HHH6" s="80"/>
      <c r="HHI6" s="80"/>
      <c r="HHJ6" s="80"/>
      <c r="HHK6" s="80"/>
      <c r="HHL6" s="80"/>
      <c r="HHM6" s="80"/>
      <c r="HHN6" s="80"/>
      <c r="HHO6" s="80"/>
      <c r="HHP6" s="80"/>
      <c r="HHQ6" s="80"/>
      <c r="HHR6" s="80"/>
      <c r="HHS6" s="80"/>
      <c r="HHT6" s="80"/>
      <c r="HHU6" s="80"/>
      <c r="HHV6" s="80"/>
      <c r="HHW6" s="80"/>
      <c r="HHX6" s="80"/>
      <c r="HHY6" s="80"/>
      <c r="HHZ6" s="80"/>
      <c r="HIA6" s="80"/>
      <c r="HIB6" s="80"/>
      <c r="HIC6" s="80"/>
      <c r="HID6" s="80"/>
      <c r="HIE6" s="80"/>
      <c r="HIF6" s="80"/>
      <c r="HIG6" s="80"/>
      <c r="HIH6" s="80"/>
      <c r="HII6" s="80"/>
      <c r="HIJ6" s="80"/>
      <c r="HIK6" s="80"/>
      <c r="HIL6" s="80"/>
      <c r="HIM6" s="80"/>
      <c r="HIN6" s="80"/>
      <c r="HIO6" s="80"/>
      <c r="HIP6" s="80"/>
      <c r="HIQ6" s="80"/>
      <c r="HIR6" s="80"/>
      <c r="HIS6" s="80"/>
      <c r="HIT6" s="80"/>
      <c r="HIU6" s="80"/>
      <c r="HIV6" s="80"/>
      <c r="HIW6" s="80"/>
      <c r="HIX6" s="80"/>
      <c r="HIY6" s="80"/>
      <c r="HIZ6" s="80"/>
      <c r="HJA6" s="80"/>
      <c r="HJB6" s="80"/>
      <c r="HJC6" s="80"/>
      <c r="HJD6" s="80"/>
      <c r="HJE6" s="80"/>
      <c r="HJF6" s="80"/>
      <c r="HJG6" s="80"/>
      <c r="HJH6" s="80"/>
      <c r="HJI6" s="80"/>
      <c r="HJJ6" s="80"/>
      <c r="HJK6" s="80"/>
      <c r="HJL6" s="80"/>
      <c r="HJM6" s="80"/>
      <c r="HJN6" s="80"/>
      <c r="HJO6" s="80"/>
      <c r="HJP6" s="80"/>
      <c r="HJQ6" s="80"/>
      <c r="HJR6" s="80"/>
      <c r="HJS6" s="80"/>
      <c r="HJT6" s="80"/>
      <c r="HJU6" s="80"/>
      <c r="HJV6" s="80"/>
      <c r="HJW6" s="80"/>
      <c r="HJX6" s="80"/>
      <c r="HJY6" s="80"/>
      <c r="HJZ6" s="80"/>
      <c r="HKA6" s="80"/>
      <c r="HKB6" s="80"/>
      <c r="HKC6" s="80"/>
      <c r="HKD6" s="80"/>
      <c r="HKE6" s="80"/>
      <c r="HKF6" s="80"/>
      <c r="HKG6" s="80"/>
      <c r="HKH6" s="80"/>
      <c r="HKI6" s="80"/>
      <c r="HKJ6" s="80"/>
      <c r="HKK6" s="80"/>
      <c r="HKL6" s="80"/>
      <c r="HKM6" s="80"/>
      <c r="HKN6" s="80"/>
      <c r="HKO6" s="80"/>
      <c r="HKP6" s="80"/>
      <c r="HKQ6" s="80"/>
      <c r="HKR6" s="80"/>
      <c r="HKS6" s="80"/>
      <c r="HKT6" s="80"/>
      <c r="HKU6" s="80"/>
      <c r="HKV6" s="80"/>
      <c r="HKW6" s="80"/>
      <c r="HKX6" s="80"/>
      <c r="HKY6" s="80"/>
      <c r="HKZ6" s="80"/>
      <c r="HLA6" s="80"/>
      <c r="HLB6" s="80"/>
      <c r="HLC6" s="80"/>
      <c r="HLD6" s="80"/>
      <c r="HLE6" s="80"/>
      <c r="HLF6" s="80"/>
      <c r="HLG6" s="80"/>
      <c r="HLH6" s="80"/>
      <c r="HLI6" s="80"/>
      <c r="HLJ6" s="80"/>
      <c r="HLK6" s="80"/>
      <c r="HLL6" s="80"/>
      <c r="HLM6" s="80"/>
      <c r="HLN6" s="80"/>
      <c r="HLO6" s="80"/>
      <c r="HLP6" s="80"/>
      <c r="HLQ6" s="80"/>
      <c r="HLR6" s="80"/>
      <c r="HLS6" s="80"/>
      <c r="HLT6" s="80"/>
      <c r="HLU6" s="80"/>
      <c r="HLV6" s="80"/>
      <c r="HLW6" s="80"/>
      <c r="HLX6" s="80"/>
      <c r="HLY6" s="80"/>
      <c r="HLZ6" s="80"/>
      <c r="HMA6" s="80"/>
      <c r="HMB6" s="80"/>
      <c r="HMC6" s="80"/>
      <c r="HMD6" s="80"/>
      <c r="HME6" s="80"/>
      <c r="HMF6" s="80"/>
      <c r="HMG6" s="80"/>
      <c r="HMH6" s="80"/>
      <c r="HMI6" s="80"/>
      <c r="HMJ6" s="80"/>
      <c r="HMK6" s="80"/>
      <c r="HML6" s="80"/>
      <c r="HMM6" s="80"/>
      <c r="HMN6" s="80"/>
      <c r="HMO6" s="80"/>
      <c r="HMP6" s="80"/>
      <c r="HMQ6" s="80"/>
      <c r="HMR6" s="80"/>
      <c r="HMS6" s="80"/>
      <c r="HMT6" s="80"/>
      <c r="HMU6" s="80"/>
      <c r="HMV6" s="80"/>
      <c r="HMW6" s="80"/>
      <c r="HMX6" s="80"/>
      <c r="HMY6" s="80"/>
      <c r="HMZ6" s="80"/>
      <c r="HNA6" s="80"/>
      <c r="HNB6" s="80"/>
      <c r="HNC6" s="80"/>
      <c r="HND6" s="80"/>
      <c r="HNE6" s="80"/>
      <c r="HNF6" s="80"/>
      <c r="HNG6" s="80"/>
      <c r="HNH6" s="80"/>
      <c r="HNI6" s="80"/>
      <c r="HNJ6" s="80"/>
      <c r="HNK6" s="80"/>
      <c r="HNL6" s="80"/>
      <c r="HNM6" s="80"/>
      <c r="HNN6" s="80"/>
      <c r="HNO6" s="80"/>
      <c r="HNP6" s="80"/>
      <c r="HNQ6" s="80"/>
      <c r="HNR6" s="80"/>
      <c r="HNS6" s="80"/>
      <c r="HNT6" s="80"/>
      <c r="HNU6" s="80"/>
      <c r="HNV6" s="80"/>
      <c r="HNW6" s="80"/>
      <c r="HNX6" s="80"/>
      <c r="HNY6" s="80"/>
      <c r="HNZ6" s="80"/>
      <c r="HOA6" s="80"/>
      <c r="HOB6" s="80"/>
      <c r="HOC6" s="80"/>
      <c r="HOD6" s="80"/>
      <c r="HOE6" s="80"/>
      <c r="HOF6" s="80"/>
      <c r="HOG6" s="80"/>
      <c r="HOH6" s="80"/>
      <c r="HOI6" s="80"/>
      <c r="HOJ6" s="80"/>
      <c r="HOK6" s="80"/>
      <c r="HOL6" s="80"/>
      <c r="HOM6" s="80"/>
      <c r="HON6" s="80"/>
      <c r="HOO6" s="80"/>
      <c r="HOP6" s="80"/>
      <c r="HOQ6" s="80"/>
      <c r="HOR6" s="80"/>
      <c r="HOS6" s="80"/>
      <c r="HOT6" s="80"/>
      <c r="HOU6" s="80"/>
      <c r="HOV6" s="80"/>
      <c r="HOW6" s="80"/>
      <c r="HOX6" s="80"/>
      <c r="HOY6" s="80"/>
      <c r="HOZ6" s="80"/>
      <c r="HPA6" s="80"/>
      <c r="HPB6" s="80"/>
      <c r="HPC6" s="80"/>
      <c r="HPD6" s="80"/>
      <c r="HPE6" s="80"/>
      <c r="HPF6" s="80"/>
      <c r="HPG6" s="80"/>
      <c r="HPH6" s="80"/>
      <c r="HPI6" s="80"/>
      <c r="HPJ6" s="80"/>
      <c r="HPK6" s="80"/>
      <c r="HPL6" s="80"/>
      <c r="HPM6" s="80"/>
      <c r="HPN6" s="80"/>
      <c r="HPO6" s="80"/>
      <c r="HPP6" s="80"/>
      <c r="HPQ6" s="80"/>
      <c r="HPR6" s="80"/>
      <c r="HPS6" s="80"/>
      <c r="HPT6" s="80"/>
      <c r="HPU6" s="80"/>
      <c r="HPV6" s="80"/>
      <c r="HPW6" s="80"/>
      <c r="HPX6" s="80"/>
      <c r="HPY6" s="80"/>
      <c r="HPZ6" s="80"/>
      <c r="HQA6" s="80"/>
      <c r="HQB6" s="80"/>
      <c r="HQC6" s="80"/>
      <c r="HQD6" s="80"/>
      <c r="HQE6" s="80"/>
      <c r="HQF6" s="80"/>
      <c r="HQG6" s="80"/>
      <c r="HQH6" s="80"/>
      <c r="HQI6" s="80"/>
      <c r="HQJ6" s="80"/>
      <c r="HQK6" s="80"/>
      <c r="HQL6" s="80"/>
      <c r="HQM6" s="80"/>
      <c r="HQN6" s="80"/>
      <c r="HQO6" s="80"/>
      <c r="HQP6" s="80"/>
      <c r="HQQ6" s="80"/>
      <c r="HQR6" s="80"/>
      <c r="HQS6" s="80"/>
      <c r="HQT6" s="80"/>
      <c r="HQU6" s="80"/>
      <c r="HQV6" s="80"/>
      <c r="HQW6" s="80"/>
      <c r="HQX6" s="80"/>
      <c r="HQY6" s="80"/>
      <c r="HQZ6" s="80"/>
      <c r="HRA6" s="80"/>
      <c r="HRB6" s="80"/>
      <c r="HRC6" s="80"/>
      <c r="HRD6" s="80"/>
      <c r="HRE6" s="80"/>
      <c r="HRF6" s="80"/>
      <c r="HRG6" s="80"/>
      <c r="HRH6" s="80"/>
      <c r="HRI6" s="80"/>
      <c r="HRJ6" s="80"/>
      <c r="HRK6" s="80"/>
      <c r="HRL6" s="80"/>
      <c r="HRM6" s="80"/>
      <c r="HRN6" s="80"/>
      <c r="HRO6" s="80"/>
      <c r="HRP6" s="80"/>
      <c r="HRQ6" s="80"/>
      <c r="HRR6" s="80"/>
      <c r="HRS6" s="80"/>
      <c r="HRT6" s="80"/>
      <c r="HRU6" s="80"/>
      <c r="HRV6" s="80"/>
      <c r="HRW6" s="80"/>
      <c r="HRX6" s="80"/>
      <c r="HRY6" s="80"/>
      <c r="HRZ6" s="80"/>
      <c r="HSA6" s="80"/>
      <c r="HSB6" s="80"/>
      <c r="HSC6" s="80"/>
      <c r="HSD6" s="80"/>
      <c r="HSE6" s="80"/>
      <c r="HSF6" s="80"/>
      <c r="HSG6" s="80"/>
      <c r="HSH6" s="80"/>
      <c r="HSI6" s="80"/>
      <c r="HSJ6" s="80"/>
      <c r="HSK6" s="80"/>
      <c r="HSL6" s="80"/>
      <c r="HSM6" s="80"/>
      <c r="HSN6" s="80"/>
      <c r="HSO6" s="80"/>
      <c r="HSP6" s="80"/>
      <c r="HSQ6" s="80"/>
      <c r="HSR6" s="80"/>
      <c r="HSS6" s="80"/>
      <c r="HST6" s="80"/>
      <c r="HSU6" s="80"/>
      <c r="HSV6" s="80"/>
      <c r="HSW6" s="80"/>
      <c r="HSX6" s="80"/>
      <c r="HSY6" s="80"/>
      <c r="HSZ6" s="80"/>
      <c r="HTA6" s="80"/>
      <c r="HTB6" s="80"/>
      <c r="HTC6" s="80"/>
      <c r="HTD6" s="80"/>
      <c r="HTE6" s="80"/>
      <c r="HTF6" s="80"/>
      <c r="HTG6" s="80"/>
      <c r="HTH6" s="80"/>
      <c r="HTI6" s="80"/>
      <c r="HTJ6" s="80"/>
      <c r="HTK6" s="80"/>
      <c r="HTL6" s="80"/>
      <c r="HTM6" s="80"/>
      <c r="HTN6" s="80"/>
      <c r="HTO6" s="80"/>
      <c r="HTP6" s="80"/>
      <c r="HTQ6" s="80"/>
      <c r="HTR6" s="80"/>
      <c r="HTS6" s="80"/>
      <c r="HTT6" s="80"/>
      <c r="HTU6" s="80"/>
      <c r="HTV6" s="80"/>
      <c r="HTW6" s="80"/>
      <c r="HTX6" s="80"/>
      <c r="HTY6" s="80"/>
      <c r="HTZ6" s="80"/>
      <c r="HUA6" s="80"/>
      <c r="HUB6" s="80"/>
      <c r="HUC6" s="80"/>
      <c r="HUD6" s="80"/>
      <c r="HUE6" s="80"/>
      <c r="HUF6" s="80"/>
      <c r="HUG6" s="80"/>
      <c r="HUH6" s="80"/>
      <c r="HUI6" s="80"/>
      <c r="HUJ6" s="80"/>
      <c r="HUK6" s="80"/>
      <c r="HUL6" s="80"/>
      <c r="HUM6" s="80"/>
      <c r="HUN6" s="80"/>
      <c r="HUO6" s="80"/>
      <c r="HUP6" s="80"/>
      <c r="HUQ6" s="80"/>
      <c r="HUR6" s="80"/>
      <c r="HUS6" s="80"/>
      <c r="HUT6" s="80"/>
      <c r="HUU6" s="80"/>
      <c r="HUV6" s="80"/>
      <c r="HUW6" s="80"/>
      <c r="HUX6" s="80"/>
      <c r="HUY6" s="80"/>
      <c r="HUZ6" s="80"/>
      <c r="HVA6" s="80"/>
      <c r="HVB6" s="80"/>
      <c r="HVC6" s="80"/>
      <c r="HVD6" s="80"/>
      <c r="HVE6" s="80"/>
      <c r="HVF6" s="80"/>
      <c r="HVG6" s="80"/>
      <c r="HVH6" s="80"/>
      <c r="HVI6" s="80"/>
      <c r="HVJ6" s="80"/>
      <c r="HVK6" s="80"/>
      <c r="HVL6" s="80"/>
      <c r="HVM6" s="80"/>
      <c r="HVN6" s="80"/>
      <c r="HVO6" s="80"/>
      <c r="HVP6" s="80"/>
      <c r="HVQ6" s="80"/>
      <c r="HVR6" s="80"/>
      <c r="HVS6" s="80"/>
      <c r="HVT6" s="80"/>
      <c r="HVU6" s="80"/>
      <c r="HVV6" s="80"/>
      <c r="HVW6" s="80"/>
      <c r="HVX6" s="80"/>
      <c r="HVY6" s="80"/>
      <c r="HVZ6" s="80"/>
      <c r="HWA6" s="80"/>
      <c r="HWB6" s="80"/>
      <c r="HWC6" s="80"/>
      <c r="HWD6" s="80"/>
      <c r="HWE6" s="80"/>
      <c r="HWF6" s="80"/>
      <c r="HWG6" s="80"/>
      <c r="HWH6" s="80"/>
      <c r="HWI6" s="80"/>
      <c r="HWJ6" s="80"/>
      <c r="HWK6" s="80"/>
      <c r="HWL6" s="80"/>
      <c r="HWM6" s="80"/>
      <c r="HWN6" s="80"/>
      <c r="HWO6" s="80"/>
      <c r="HWP6" s="80"/>
      <c r="HWQ6" s="80"/>
      <c r="HWR6" s="80"/>
      <c r="HWS6" s="80"/>
      <c r="HWT6" s="80"/>
      <c r="HWU6" s="80"/>
      <c r="HWV6" s="80"/>
      <c r="HWW6" s="80"/>
      <c r="HWX6" s="80"/>
      <c r="HWY6" s="80"/>
      <c r="HWZ6" s="80"/>
      <c r="HXA6" s="80"/>
      <c r="HXB6" s="80"/>
      <c r="HXC6" s="80"/>
      <c r="HXD6" s="80"/>
      <c r="HXE6" s="80"/>
      <c r="HXF6" s="80"/>
      <c r="HXG6" s="80"/>
      <c r="HXH6" s="80"/>
      <c r="HXI6" s="80"/>
      <c r="HXJ6" s="80"/>
      <c r="HXK6" s="80"/>
      <c r="HXL6" s="80"/>
      <c r="HXM6" s="80"/>
      <c r="HXN6" s="80"/>
      <c r="HXO6" s="80"/>
      <c r="HXP6" s="80"/>
      <c r="HXQ6" s="80"/>
      <c r="HXR6" s="80"/>
      <c r="HXS6" s="80"/>
      <c r="HXT6" s="80"/>
      <c r="HXU6" s="80"/>
      <c r="HXV6" s="80"/>
      <c r="HXW6" s="80"/>
      <c r="HXX6" s="80"/>
      <c r="HXY6" s="80"/>
      <c r="HXZ6" s="80"/>
      <c r="HYA6" s="80"/>
      <c r="HYB6" s="80"/>
      <c r="HYC6" s="80"/>
      <c r="HYD6" s="80"/>
      <c r="HYE6" s="80"/>
      <c r="HYF6" s="80"/>
      <c r="HYG6" s="80"/>
      <c r="HYH6" s="80"/>
      <c r="HYI6" s="80"/>
      <c r="HYJ6" s="80"/>
      <c r="HYK6" s="80"/>
      <c r="HYL6" s="80"/>
      <c r="HYM6" s="80"/>
      <c r="HYN6" s="80"/>
      <c r="HYO6" s="80"/>
      <c r="HYP6" s="80"/>
      <c r="HYQ6" s="80"/>
      <c r="HYR6" s="80"/>
      <c r="HYS6" s="80"/>
      <c r="HYT6" s="80"/>
      <c r="HYU6" s="80"/>
      <c r="HYV6" s="80"/>
      <c r="HYW6" s="80"/>
      <c r="HYX6" s="80"/>
      <c r="HYY6" s="80"/>
      <c r="HYZ6" s="80"/>
      <c r="HZA6" s="80"/>
      <c r="HZB6" s="80"/>
      <c r="HZC6" s="80"/>
      <c r="HZD6" s="80"/>
      <c r="HZE6" s="80"/>
      <c r="HZF6" s="80"/>
      <c r="HZG6" s="80"/>
      <c r="HZH6" s="80"/>
      <c r="HZI6" s="80"/>
      <c r="HZJ6" s="80"/>
      <c r="HZK6" s="80"/>
      <c r="HZL6" s="80"/>
      <c r="HZM6" s="80"/>
      <c r="HZN6" s="80"/>
      <c r="HZO6" s="80"/>
      <c r="HZP6" s="80"/>
      <c r="HZQ6" s="80"/>
      <c r="HZR6" s="80"/>
      <c r="HZS6" s="80"/>
      <c r="HZT6" s="80"/>
      <c r="HZU6" s="80"/>
      <c r="HZV6" s="80"/>
      <c r="HZW6" s="80"/>
      <c r="HZX6" s="80"/>
      <c r="HZY6" s="80"/>
      <c r="HZZ6" s="80"/>
      <c r="IAA6" s="80"/>
      <c r="IAB6" s="80"/>
      <c r="IAC6" s="80"/>
      <c r="IAD6" s="80"/>
      <c r="IAE6" s="80"/>
      <c r="IAF6" s="80"/>
      <c r="IAG6" s="80"/>
      <c r="IAH6" s="80"/>
      <c r="IAI6" s="80"/>
      <c r="IAJ6" s="80"/>
      <c r="IAK6" s="80"/>
      <c r="IAL6" s="80"/>
      <c r="IAM6" s="80"/>
      <c r="IAN6" s="80"/>
      <c r="IAO6" s="80"/>
      <c r="IAP6" s="80"/>
      <c r="IAQ6" s="80"/>
      <c r="IAR6" s="80"/>
      <c r="IAS6" s="80"/>
      <c r="IAT6" s="80"/>
      <c r="IAU6" s="80"/>
      <c r="IAV6" s="80"/>
      <c r="IAW6" s="80"/>
      <c r="IAX6" s="80"/>
      <c r="IAY6" s="80"/>
      <c r="IAZ6" s="80"/>
      <c r="IBA6" s="80"/>
      <c r="IBB6" s="80"/>
      <c r="IBC6" s="80"/>
      <c r="IBD6" s="80"/>
      <c r="IBE6" s="80"/>
      <c r="IBF6" s="80"/>
      <c r="IBG6" s="80"/>
      <c r="IBH6" s="80"/>
      <c r="IBI6" s="80"/>
      <c r="IBJ6" s="80"/>
      <c r="IBK6" s="80"/>
      <c r="IBL6" s="80"/>
      <c r="IBM6" s="80"/>
      <c r="IBN6" s="80"/>
      <c r="IBO6" s="80"/>
      <c r="IBP6" s="80"/>
      <c r="IBQ6" s="80"/>
      <c r="IBR6" s="80"/>
      <c r="IBS6" s="80"/>
      <c r="IBT6" s="80"/>
      <c r="IBU6" s="80"/>
      <c r="IBV6" s="80"/>
      <c r="IBW6" s="80"/>
      <c r="IBX6" s="80"/>
      <c r="IBY6" s="80"/>
      <c r="IBZ6" s="80"/>
      <c r="ICA6" s="80"/>
      <c r="ICB6" s="80"/>
      <c r="ICC6" s="80"/>
      <c r="ICD6" s="80"/>
      <c r="ICE6" s="80"/>
      <c r="ICF6" s="80"/>
      <c r="ICG6" s="80"/>
      <c r="ICH6" s="80"/>
      <c r="ICI6" s="80"/>
      <c r="ICJ6" s="80"/>
      <c r="ICK6" s="80"/>
      <c r="ICL6" s="80"/>
      <c r="ICM6" s="80"/>
      <c r="ICN6" s="80"/>
      <c r="ICO6" s="80"/>
      <c r="ICP6" s="80"/>
      <c r="ICQ6" s="80"/>
      <c r="ICR6" s="80"/>
      <c r="ICS6" s="80"/>
      <c r="ICT6" s="80"/>
      <c r="ICU6" s="80"/>
      <c r="ICV6" s="80"/>
      <c r="ICW6" s="80"/>
      <c r="ICX6" s="80"/>
      <c r="ICY6" s="80"/>
      <c r="ICZ6" s="80"/>
      <c r="IDA6" s="80"/>
      <c r="IDB6" s="80"/>
      <c r="IDC6" s="80"/>
      <c r="IDD6" s="80"/>
      <c r="IDE6" s="80"/>
      <c r="IDF6" s="80"/>
      <c r="IDG6" s="80"/>
      <c r="IDH6" s="80"/>
      <c r="IDI6" s="80"/>
      <c r="IDJ6" s="80"/>
      <c r="IDK6" s="80"/>
      <c r="IDL6" s="80"/>
      <c r="IDM6" s="80"/>
      <c r="IDN6" s="80"/>
      <c r="IDO6" s="80"/>
      <c r="IDP6" s="80"/>
      <c r="IDQ6" s="80"/>
      <c r="IDR6" s="80"/>
      <c r="IDS6" s="80"/>
      <c r="IDT6" s="80"/>
      <c r="IDU6" s="80"/>
      <c r="IDV6" s="80"/>
      <c r="IDW6" s="80"/>
      <c r="IDX6" s="80"/>
      <c r="IDY6" s="80"/>
      <c r="IDZ6" s="80"/>
      <c r="IEA6" s="80"/>
      <c r="IEB6" s="80"/>
      <c r="IEC6" s="80"/>
      <c r="IED6" s="80"/>
      <c r="IEE6" s="80"/>
      <c r="IEF6" s="80"/>
      <c r="IEG6" s="80"/>
      <c r="IEH6" s="80"/>
      <c r="IEI6" s="80"/>
      <c r="IEJ6" s="80"/>
      <c r="IEK6" s="80"/>
      <c r="IEL6" s="80"/>
      <c r="IEM6" s="80"/>
      <c r="IEN6" s="80"/>
      <c r="IEO6" s="80"/>
      <c r="IEP6" s="80"/>
      <c r="IEQ6" s="80"/>
      <c r="IER6" s="80"/>
      <c r="IES6" s="80"/>
      <c r="IET6" s="80"/>
      <c r="IEU6" s="80"/>
      <c r="IEV6" s="80"/>
      <c r="IEW6" s="80"/>
      <c r="IEX6" s="80"/>
      <c r="IEY6" s="80"/>
      <c r="IEZ6" s="80"/>
      <c r="IFA6" s="80"/>
      <c r="IFB6" s="80"/>
      <c r="IFC6" s="80"/>
      <c r="IFD6" s="80"/>
      <c r="IFE6" s="80"/>
      <c r="IFF6" s="80"/>
      <c r="IFG6" s="80"/>
      <c r="IFH6" s="80"/>
      <c r="IFI6" s="80"/>
      <c r="IFJ6" s="80"/>
      <c r="IFK6" s="80"/>
      <c r="IFL6" s="80"/>
      <c r="IFM6" s="80"/>
      <c r="IFN6" s="80"/>
      <c r="IFO6" s="80"/>
      <c r="IFP6" s="80"/>
      <c r="IFQ6" s="80"/>
      <c r="IFR6" s="80"/>
      <c r="IFS6" s="80"/>
      <c r="IFT6" s="80"/>
      <c r="IFU6" s="80"/>
      <c r="IFV6" s="80"/>
      <c r="IFW6" s="80"/>
      <c r="IFX6" s="80"/>
      <c r="IFY6" s="80"/>
      <c r="IFZ6" s="80"/>
      <c r="IGA6" s="80"/>
      <c r="IGB6" s="80"/>
      <c r="IGC6" s="80"/>
      <c r="IGD6" s="80"/>
      <c r="IGE6" s="80"/>
      <c r="IGF6" s="80"/>
      <c r="IGG6" s="80"/>
      <c r="IGH6" s="80"/>
      <c r="IGI6" s="80"/>
      <c r="IGJ6" s="80"/>
      <c r="IGK6" s="80"/>
      <c r="IGL6" s="80"/>
      <c r="IGM6" s="80"/>
      <c r="IGN6" s="80"/>
      <c r="IGO6" s="80"/>
      <c r="IGP6" s="80"/>
      <c r="IGQ6" s="80"/>
      <c r="IGR6" s="80"/>
      <c r="IGS6" s="80"/>
      <c r="IGT6" s="80"/>
      <c r="IGU6" s="80"/>
      <c r="IGV6" s="80"/>
      <c r="IGW6" s="80"/>
      <c r="IGX6" s="80"/>
      <c r="IGY6" s="80"/>
      <c r="IGZ6" s="80"/>
      <c r="IHA6" s="80"/>
      <c r="IHB6" s="80"/>
      <c r="IHC6" s="80"/>
      <c r="IHD6" s="80"/>
      <c r="IHE6" s="80"/>
      <c r="IHF6" s="80"/>
      <c r="IHG6" s="80"/>
      <c r="IHH6" s="80"/>
      <c r="IHI6" s="80"/>
      <c r="IHJ6" s="80"/>
      <c r="IHK6" s="80"/>
      <c r="IHL6" s="80"/>
      <c r="IHM6" s="80"/>
      <c r="IHN6" s="80"/>
      <c r="IHO6" s="80"/>
      <c r="IHP6" s="80"/>
      <c r="IHQ6" s="80"/>
      <c r="IHR6" s="80"/>
      <c r="IHS6" s="80"/>
      <c r="IHT6" s="80"/>
      <c r="IHU6" s="80"/>
      <c r="IHV6" s="80"/>
      <c r="IHW6" s="80"/>
      <c r="IHX6" s="80"/>
      <c r="IHY6" s="80"/>
      <c r="IHZ6" s="80"/>
      <c r="IIA6" s="80"/>
      <c r="IIB6" s="80"/>
      <c r="IIC6" s="80"/>
      <c r="IID6" s="80"/>
      <c r="IIE6" s="80"/>
      <c r="IIF6" s="80"/>
      <c r="IIG6" s="80"/>
      <c r="IIH6" s="80"/>
      <c r="III6" s="80"/>
      <c r="IIJ6" s="80"/>
      <c r="IIK6" s="80"/>
      <c r="IIL6" s="80"/>
      <c r="IIM6" s="80"/>
      <c r="IIN6" s="80"/>
      <c r="IIO6" s="80"/>
      <c r="IIP6" s="80"/>
      <c r="IIQ6" s="80"/>
      <c r="IIR6" s="80"/>
      <c r="IIS6" s="80"/>
      <c r="IIT6" s="80"/>
      <c r="IIU6" s="80"/>
      <c r="IIV6" s="80"/>
      <c r="IIW6" s="80"/>
      <c r="IIX6" s="80"/>
      <c r="IIY6" s="80"/>
      <c r="IIZ6" s="80"/>
      <c r="IJA6" s="80"/>
      <c r="IJB6" s="80"/>
      <c r="IJC6" s="80"/>
      <c r="IJD6" s="80"/>
      <c r="IJE6" s="80"/>
      <c r="IJF6" s="80"/>
      <c r="IJG6" s="80"/>
      <c r="IJH6" s="80"/>
      <c r="IJI6" s="80"/>
      <c r="IJJ6" s="80"/>
      <c r="IJK6" s="80"/>
      <c r="IJL6" s="80"/>
      <c r="IJM6" s="80"/>
      <c r="IJN6" s="80"/>
      <c r="IJO6" s="80"/>
      <c r="IJP6" s="80"/>
      <c r="IJQ6" s="80"/>
      <c r="IJR6" s="80"/>
      <c r="IJS6" s="80"/>
      <c r="IJT6" s="80"/>
      <c r="IJU6" s="80"/>
      <c r="IJV6" s="80"/>
      <c r="IJW6" s="80"/>
      <c r="IJX6" s="80"/>
      <c r="IJY6" s="80"/>
      <c r="IJZ6" s="80"/>
      <c r="IKA6" s="80"/>
      <c r="IKB6" s="80"/>
      <c r="IKC6" s="80"/>
      <c r="IKD6" s="80"/>
      <c r="IKE6" s="80"/>
      <c r="IKF6" s="80"/>
      <c r="IKG6" s="80"/>
      <c r="IKH6" s="80"/>
      <c r="IKI6" s="80"/>
      <c r="IKJ6" s="80"/>
      <c r="IKK6" s="80"/>
      <c r="IKL6" s="80"/>
      <c r="IKM6" s="80"/>
      <c r="IKN6" s="80"/>
      <c r="IKO6" s="80"/>
      <c r="IKP6" s="80"/>
      <c r="IKQ6" s="80"/>
      <c r="IKR6" s="80"/>
      <c r="IKS6" s="80"/>
      <c r="IKT6" s="80"/>
      <c r="IKU6" s="80"/>
      <c r="IKV6" s="80"/>
      <c r="IKW6" s="80"/>
      <c r="IKX6" s="80"/>
      <c r="IKY6" s="80"/>
      <c r="IKZ6" s="80"/>
      <c r="ILA6" s="80"/>
      <c r="ILB6" s="80"/>
      <c r="ILC6" s="80"/>
      <c r="ILD6" s="80"/>
      <c r="ILE6" s="80"/>
      <c r="ILF6" s="80"/>
      <c r="ILG6" s="80"/>
      <c r="ILH6" s="80"/>
      <c r="ILI6" s="80"/>
      <c r="ILJ6" s="80"/>
      <c r="ILK6" s="80"/>
      <c r="ILL6" s="80"/>
      <c r="ILM6" s="80"/>
      <c r="ILN6" s="80"/>
      <c r="ILO6" s="80"/>
      <c r="ILP6" s="80"/>
      <c r="ILQ6" s="80"/>
      <c r="ILR6" s="80"/>
      <c r="ILS6" s="80"/>
      <c r="ILT6" s="80"/>
      <c r="ILU6" s="80"/>
      <c r="ILV6" s="80"/>
      <c r="ILW6" s="80"/>
      <c r="ILX6" s="80"/>
      <c r="ILY6" s="80"/>
      <c r="ILZ6" s="80"/>
      <c r="IMA6" s="80"/>
      <c r="IMB6" s="80"/>
      <c r="IMC6" s="80"/>
      <c r="IMD6" s="80"/>
      <c r="IME6" s="80"/>
      <c r="IMF6" s="80"/>
      <c r="IMG6" s="80"/>
      <c r="IMH6" s="80"/>
      <c r="IMI6" s="80"/>
      <c r="IMJ6" s="80"/>
      <c r="IMK6" s="80"/>
      <c r="IML6" s="80"/>
      <c r="IMM6" s="80"/>
      <c r="IMN6" s="80"/>
      <c r="IMO6" s="80"/>
      <c r="IMP6" s="80"/>
      <c r="IMQ6" s="80"/>
      <c r="IMR6" s="80"/>
      <c r="IMS6" s="80"/>
      <c r="IMT6" s="80"/>
      <c r="IMU6" s="80"/>
      <c r="IMV6" s="80"/>
      <c r="IMW6" s="80"/>
      <c r="IMX6" s="80"/>
      <c r="IMY6" s="80"/>
      <c r="IMZ6" s="80"/>
      <c r="INA6" s="80"/>
      <c r="INB6" s="80"/>
      <c r="INC6" s="80"/>
      <c r="IND6" s="80"/>
      <c r="INE6" s="80"/>
      <c r="INF6" s="80"/>
      <c r="ING6" s="80"/>
      <c r="INH6" s="80"/>
      <c r="INI6" s="80"/>
      <c r="INJ6" s="80"/>
      <c r="INK6" s="80"/>
      <c r="INL6" s="80"/>
      <c r="INM6" s="80"/>
      <c r="INN6" s="80"/>
      <c r="INO6" s="80"/>
      <c r="INP6" s="80"/>
      <c r="INQ6" s="80"/>
      <c r="INR6" s="80"/>
      <c r="INS6" s="80"/>
      <c r="INT6" s="80"/>
      <c r="INU6" s="80"/>
      <c r="INV6" s="80"/>
      <c r="INW6" s="80"/>
      <c r="INX6" s="80"/>
      <c r="INY6" s="80"/>
      <c r="INZ6" s="80"/>
      <c r="IOA6" s="80"/>
      <c r="IOB6" s="80"/>
      <c r="IOC6" s="80"/>
      <c r="IOD6" s="80"/>
      <c r="IOE6" s="80"/>
      <c r="IOF6" s="80"/>
      <c r="IOG6" s="80"/>
      <c r="IOH6" s="80"/>
      <c r="IOI6" s="80"/>
      <c r="IOJ6" s="80"/>
      <c r="IOK6" s="80"/>
      <c r="IOL6" s="80"/>
      <c r="IOM6" s="80"/>
      <c r="ION6" s="80"/>
      <c r="IOO6" s="80"/>
      <c r="IOP6" s="80"/>
      <c r="IOQ6" s="80"/>
      <c r="IOR6" s="80"/>
      <c r="IOS6" s="80"/>
      <c r="IOT6" s="80"/>
      <c r="IOU6" s="80"/>
      <c r="IOV6" s="80"/>
      <c r="IOW6" s="80"/>
      <c r="IOX6" s="80"/>
      <c r="IOY6" s="80"/>
      <c r="IOZ6" s="80"/>
      <c r="IPA6" s="80"/>
      <c r="IPB6" s="80"/>
      <c r="IPC6" s="80"/>
      <c r="IPD6" s="80"/>
      <c r="IPE6" s="80"/>
      <c r="IPF6" s="80"/>
      <c r="IPG6" s="80"/>
      <c r="IPH6" s="80"/>
      <c r="IPI6" s="80"/>
      <c r="IPJ6" s="80"/>
      <c r="IPK6" s="80"/>
      <c r="IPL6" s="80"/>
      <c r="IPM6" s="80"/>
      <c r="IPN6" s="80"/>
      <c r="IPO6" s="80"/>
      <c r="IPP6" s="80"/>
      <c r="IPQ6" s="80"/>
      <c r="IPR6" s="80"/>
      <c r="IPS6" s="80"/>
      <c r="IPT6" s="80"/>
      <c r="IPU6" s="80"/>
      <c r="IPV6" s="80"/>
      <c r="IPW6" s="80"/>
      <c r="IPX6" s="80"/>
      <c r="IPY6" s="80"/>
      <c r="IPZ6" s="80"/>
      <c r="IQA6" s="80"/>
      <c r="IQB6" s="80"/>
      <c r="IQC6" s="80"/>
      <c r="IQD6" s="80"/>
      <c r="IQE6" s="80"/>
      <c r="IQF6" s="80"/>
      <c r="IQG6" s="80"/>
      <c r="IQH6" s="80"/>
      <c r="IQI6" s="80"/>
      <c r="IQJ6" s="80"/>
      <c r="IQK6" s="80"/>
      <c r="IQL6" s="80"/>
      <c r="IQM6" s="80"/>
      <c r="IQN6" s="80"/>
      <c r="IQO6" s="80"/>
      <c r="IQP6" s="80"/>
      <c r="IQQ6" s="80"/>
      <c r="IQR6" s="80"/>
      <c r="IQS6" s="80"/>
      <c r="IQT6" s="80"/>
      <c r="IQU6" s="80"/>
      <c r="IQV6" s="80"/>
      <c r="IQW6" s="80"/>
      <c r="IQX6" s="80"/>
      <c r="IQY6" s="80"/>
      <c r="IQZ6" s="80"/>
      <c r="IRA6" s="80"/>
      <c r="IRB6" s="80"/>
      <c r="IRC6" s="80"/>
      <c r="IRD6" s="80"/>
      <c r="IRE6" s="80"/>
      <c r="IRF6" s="80"/>
      <c r="IRG6" s="80"/>
      <c r="IRH6" s="80"/>
      <c r="IRI6" s="80"/>
      <c r="IRJ6" s="80"/>
      <c r="IRK6" s="80"/>
      <c r="IRL6" s="80"/>
      <c r="IRM6" s="80"/>
      <c r="IRN6" s="80"/>
      <c r="IRO6" s="80"/>
      <c r="IRP6" s="80"/>
      <c r="IRQ6" s="80"/>
      <c r="IRR6" s="80"/>
      <c r="IRS6" s="80"/>
      <c r="IRT6" s="80"/>
      <c r="IRU6" s="80"/>
      <c r="IRV6" s="80"/>
      <c r="IRW6" s="80"/>
      <c r="IRX6" s="80"/>
      <c r="IRY6" s="80"/>
      <c r="IRZ6" s="80"/>
      <c r="ISA6" s="80"/>
      <c r="ISB6" s="80"/>
      <c r="ISC6" s="80"/>
      <c r="ISD6" s="80"/>
      <c r="ISE6" s="80"/>
      <c r="ISF6" s="80"/>
      <c r="ISG6" s="80"/>
      <c r="ISH6" s="80"/>
      <c r="ISI6" s="80"/>
      <c r="ISJ6" s="80"/>
      <c r="ISK6" s="80"/>
      <c r="ISL6" s="80"/>
      <c r="ISM6" s="80"/>
      <c r="ISN6" s="80"/>
      <c r="ISO6" s="80"/>
      <c r="ISP6" s="80"/>
      <c r="ISQ6" s="80"/>
      <c r="ISR6" s="80"/>
      <c r="ISS6" s="80"/>
      <c r="IST6" s="80"/>
      <c r="ISU6" s="80"/>
      <c r="ISV6" s="80"/>
      <c r="ISW6" s="80"/>
      <c r="ISX6" s="80"/>
      <c r="ISY6" s="80"/>
      <c r="ISZ6" s="80"/>
      <c r="ITA6" s="80"/>
      <c r="ITB6" s="80"/>
      <c r="ITC6" s="80"/>
      <c r="ITD6" s="80"/>
      <c r="ITE6" s="80"/>
      <c r="ITF6" s="80"/>
      <c r="ITG6" s="80"/>
      <c r="ITH6" s="80"/>
      <c r="ITI6" s="80"/>
      <c r="ITJ6" s="80"/>
      <c r="ITK6" s="80"/>
      <c r="ITL6" s="80"/>
      <c r="ITM6" s="80"/>
      <c r="ITN6" s="80"/>
      <c r="ITO6" s="80"/>
      <c r="ITP6" s="80"/>
      <c r="ITQ6" s="80"/>
      <c r="ITR6" s="80"/>
      <c r="ITS6" s="80"/>
      <c r="ITT6" s="80"/>
      <c r="ITU6" s="80"/>
      <c r="ITV6" s="80"/>
      <c r="ITW6" s="80"/>
      <c r="ITX6" s="80"/>
      <c r="ITY6" s="80"/>
      <c r="ITZ6" s="80"/>
      <c r="IUA6" s="80"/>
      <c r="IUB6" s="80"/>
      <c r="IUC6" s="80"/>
      <c r="IUD6" s="80"/>
      <c r="IUE6" s="80"/>
      <c r="IUF6" s="80"/>
      <c r="IUG6" s="80"/>
      <c r="IUH6" s="80"/>
      <c r="IUI6" s="80"/>
      <c r="IUJ6" s="80"/>
      <c r="IUK6" s="80"/>
      <c r="IUL6" s="80"/>
      <c r="IUM6" s="80"/>
      <c r="IUN6" s="80"/>
      <c r="IUO6" s="80"/>
      <c r="IUP6" s="80"/>
      <c r="IUQ6" s="80"/>
      <c r="IUR6" s="80"/>
      <c r="IUS6" s="80"/>
      <c r="IUT6" s="80"/>
      <c r="IUU6" s="80"/>
      <c r="IUV6" s="80"/>
      <c r="IUW6" s="80"/>
      <c r="IUX6" s="80"/>
      <c r="IUY6" s="80"/>
      <c r="IUZ6" s="80"/>
      <c r="IVA6" s="80"/>
      <c r="IVB6" s="80"/>
      <c r="IVC6" s="80"/>
      <c r="IVD6" s="80"/>
      <c r="IVE6" s="80"/>
      <c r="IVF6" s="80"/>
      <c r="IVG6" s="80"/>
      <c r="IVH6" s="80"/>
      <c r="IVI6" s="80"/>
      <c r="IVJ6" s="80"/>
      <c r="IVK6" s="80"/>
      <c r="IVL6" s="80"/>
      <c r="IVM6" s="80"/>
      <c r="IVN6" s="80"/>
      <c r="IVO6" s="80"/>
      <c r="IVP6" s="80"/>
      <c r="IVQ6" s="80"/>
      <c r="IVR6" s="80"/>
      <c r="IVS6" s="80"/>
      <c r="IVT6" s="80"/>
      <c r="IVU6" s="80"/>
      <c r="IVV6" s="80"/>
      <c r="IVW6" s="80"/>
      <c r="IVX6" s="80"/>
      <c r="IVY6" s="80"/>
      <c r="IVZ6" s="80"/>
      <c r="IWA6" s="80"/>
      <c r="IWB6" s="80"/>
      <c r="IWC6" s="80"/>
      <c r="IWD6" s="80"/>
      <c r="IWE6" s="80"/>
      <c r="IWF6" s="80"/>
      <c r="IWG6" s="80"/>
      <c r="IWH6" s="80"/>
      <c r="IWI6" s="80"/>
      <c r="IWJ6" s="80"/>
      <c r="IWK6" s="80"/>
      <c r="IWL6" s="80"/>
      <c r="IWM6" s="80"/>
      <c r="IWN6" s="80"/>
      <c r="IWO6" s="80"/>
      <c r="IWP6" s="80"/>
      <c r="IWQ6" s="80"/>
      <c r="IWR6" s="80"/>
      <c r="IWS6" s="80"/>
      <c r="IWT6" s="80"/>
      <c r="IWU6" s="80"/>
      <c r="IWV6" s="80"/>
      <c r="IWW6" s="80"/>
      <c r="IWX6" s="80"/>
      <c r="IWY6" s="80"/>
      <c r="IWZ6" s="80"/>
      <c r="IXA6" s="80"/>
      <c r="IXB6" s="80"/>
      <c r="IXC6" s="80"/>
      <c r="IXD6" s="80"/>
      <c r="IXE6" s="80"/>
      <c r="IXF6" s="80"/>
      <c r="IXG6" s="80"/>
      <c r="IXH6" s="80"/>
      <c r="IXI6" s="80"/>
      <c r="IXJ6" s="80"/>
      <c r="IXK6" s="80"/>
      <c r="IXL6" s="80"/>
      <c r="IXM6" s="80"/>
      <c r="IXN6" s="80"/>
      <c r="IXO6" s="80"/>
      <c r="IXP6" s="80"/>
      <c r="IXQ6" s="80"/>
      <c r="IXR6" s="80"/>
      <c r="IXS6" s="80"/>
      <c r="IXT6" s="80"/>
      <c r="IXU6" s="80"/>
      <c r="IXV6" s="80"/>
      <c r="IXW6" s="80"/>
      <c r="IXX6" s="80"/>
      <c r="IXY6" s="80"/>
      <c r="IXZ6" s="80"/>
      <c r="IYA6" s="80"/>
      <c r="IYB6" s="80"/>
      <c r="IYC6" s="80"/>
      <c r="IYD6" s="80"/>
      <c r="IYE6" s="80"/>
      <c r="IYF6" s="80"/>
      <c r="IYG6" s="80"/>
      <c r="IYH6" s="80"/>
      <c r="IYI6" s="80"/>
      <c r="IYJ6" s="80"/>
      <c r="IYK6" s="80"/>
      <c r="IYL6" s="80"/>
      <c r="IYM6" s="80"/>
      <c r="IYN6" s="80"/>
      <c r="IYO6" s="80"/>
      <c r="IYP6" s="80"/>
      <c r="IYQ6" s="80"/>
      <c r="IYR6" s="80"/>
      <c r="IYS6" s="80"/>
      <c r="IYT6" s="80"/>
      <c r="IYU6" s="80"/>
      <c r="IYV6" s="80"/>
      <c r="IYW6" s="80"/>
      <c r="IYX6" s="80"/>
      <c r="IYY6" s="80"/>
      <c r="IYZ6" s="80"/>
      <c r="IZA6" s="80"/>
      <c r="IZB6" s="80"/>
      <c r="IZC6" s="80"/>
      <c r="IZD6" s="80"/>
      <c r="IZE6" s="80"/>
      <c r="IZF6" s="80"/>
      <c r="IZG6" s="80"/>
      <c r="IZH6" s="80"/>
      <c r="IZI6" s="80"/>
      <c r="IZJ6" s="80"/>
      <c r="IZK6" s="80"/>
      <c r="IZL6" s="80"/>
      <c r="IZM6" s="80"/>
      <c r="IZN6" s="80"/>
      <c r="IZO6" s="80"/>
      <c r="IZP6" s="80"/>
      <c r="IZQ6" s="80"/>
      <c r="IZR6" s="80"/>
      <c r="IZS6" s="80"/>
      <c r="IZT6" s="80"/>
      <c r="IZU6" s="80"/>
      <c r="IZV6" s="80"/>
      <c r="IZW6" s="80"/>
      <c r="IZX6" s="80"/>
      <c r="IZY6" s="80"/>
      <c r="IZZ6" s="80"/>
      <c r="JAA6" s="80"/>
      <c r="JAB6" s="80"/>
      <c r="JAC6" s="80"/>
      <c r="JAD6" s="80"/>
      <c r="JAE6" s="80"/>
      <c r="JAF6" s="80"/>
      <c r="JAG6" s="80"/>
      <c r="JAH6" s="80"/>
      <c r="JAI6" s="80"/>
      <c r="JAJ6" s="80"/>
      <c r="JAK6" s="80"/>
      <c r="JAL6" s="80"/>
      <c r="JAM6" s="80"/>
      <c r="JAN6" s="80"/>
      <c r="JAO6" s="80"/>
      <c r="JAP6" s="80"/>
      <c r="JAQ6" s="80"/>
      <c r="JAR6" s="80"/>
      <c r="JAS6" s="80"/>
      <c r="JAT6" s="80"/>
      <c r="JAU6" s="80"/>
      <c r="JAV6" s="80"/>
      <c r="JAW6" s="80"/>
      <c r="JAX6" s="80"/>
      <c r="JAY6" s="80"/>
      <c r="JAZ6" s="80"/>
      <c r="JBA6" s="80"/>
      <c r="JBB6" s="80"/>
      <c r="JBC6" s="80"/>
      <c r="JBD6" s="80"/>
      <c r="JBE6" s="80"/>
      <c r="JBF6" s="80"/>
      <c r="JBG6" s="80"/>
      <c r="JBH6" s="80"/>
      <c r="JBI6" s="80"/>
      <c r="JBJ6" s="80"/>
      <c r="JBK6" s="80"/>
      <c r="JBL6" s="80"/>
      <c r="JBM6" s="80"/>
      <c r="JBN6" s="80"/>
      <c r="JBO6" s="80"/>
      <c r="JBP6" s="80"/>
      <c r="JBQ6" s="80"/>
      <c r="JBR6" s="80"/>
      <c r="JBS6" s="80"/>
      <c r="JBT6" s="80"/>
      <c r="JBU6" s="80"/>
      <c r="JBV6" s="80"/>
      <c r="JBW6" s="80"/>
      <c r="JBX6" s="80"/>
      <c r="JBY6" s="80"/>
      <c r="JBZ6" s="80"/>
      <c r="JCA6" s="80"/>
      <c r="JCB6" s="80"/>
      <c r="JCC6" s="80"/>
      <c r="JCD6" s="80"/>
      <c r="JCE6" s="80"/>
      <c r="JCF6" s="80"/>
      <c r="JCG6" s="80"/>
      <c r="JCH6" s="80"/>
      <c r="JCI6" s="80"/>
      <c r="JCJ6" s="80"/>
      <c r="JCK6" s="80"/>
      <c r="JCL6" s="80"/>
      <c r="JCM6" s="80"/>
      <c r="JCN6" s="80"/>
      <c r="JCO6" s="80"/>
      <c r="JCP6" s="80"/>
      <c r="JCQ6" s="80"/>
      <c r="JCR6" s="80"/>
      <c r="JCS6" s="80"/>
      <c r="JCT6" s="80"/>
      <c r="JCU6" s="80"/>
      <c r="JCV6" s="80"/>
      <c r="JCW6" s="80"/>
      <c r="JCX6" s="80"/>
      <c r="JCY6" s="80"/>
      <c r="JCZ6" s="80"/>
      <c r="JDA6" s="80"/>
      <c r="JDB6" s="80"/>
      <c r="JDC6" s="80"/>
      <c r="JDD6" s="80"/>
      <c r="JDE6" s="80"/>
      <c r="JDF6" s="80"/>
      <c r="JDG6" s="80"/>
      <c r="JDH6" s="80"/>
      <c r="JDI6" s="80"/>
      <c r="JDJ6" s="80"/>
      <c r="JDK6" s="80"/>
      <c r="JDL6" s="80"/>
      <c r="JDM6" s="80"/>
      <c r="JDN6" s="80"/>
      <c r="JDO6" s="80"/>
      <c r="JDP6" s="80"/>
      <c r="JDQ6" s="80"/>
      <c r="JDR6" s="80"/>
      <c r="JDS6" s="80"/>
      <c r="JDT6" s="80"/>
      <c r="JDU6" s="80"/>
      <c r="JDV6" s="80"/>
      <c r="JDW6" s="80"/>
      <c r="JDX6" s="80"/>
      <c r="JDY6" s="80"/>
      <c r="JDZ6" s="80"/>
      <c r="JEA6" s="80"/>
      <c r="JEB6" s="80"/>
      <c r="JEC6" s="80"/>
      <c r="JED6" s="80"/>
      <c r="JEE6" s="80"/>
      <c r="JEF6" s="80"/>
      <c r="JEG6" s="80"/>
      <c r="JEH6" s="80"/>
      <c r="JEI6" s="80"/>
      <c r="JEJ6" s="80"/>
      <c r="JEK6" s="80"/>
      <c r="JEL6" s="80"/>
      <c r="JEM6" s="80"/>
      <c r="JEN6" s="80"/>
      <c r="JEO6" s="80"/>
      <c r="JEP6" s="80"/>
      <c r="JEQ6" s="80"/>
      <c r="JER6" s="80"/>
      <c r="JES6" s="80"/>
      <c r="JET6" s="80"/>
      <c r="JEU6" s="80"/>
      <c r="JEV6" s="80"/>
      <c r="JEW6" s="80"/>
      <c r="JEX6" s="80"/>
      <c r="JEY6" s="80"/>
      <c r="JEZ6" s="80"/>
      <c r="JFA6" s="80"/>
      <c r="JFB6" s="80"/>
      <c r="JFC6" s="80"/>
      <c r="JFD6" s="80"/>
      <c r="JFE6" s="80"/>
      <c r="JFF6" s="80"/>
      <c r="JFG6" s="80"/>
      <c r="JFH6" s="80"/>
      <c r="JFI6" s="80"/>
      <c r="JFJ6" s="80"/>
      <c r="JFK6" s="80"/>
      <c r="JFL6" s="80"/>
      <c r="JFM6" s="80"/>
      <c r="JFN6" s="80"/>
      <c r="JFO6" s="80"/>
      <c r="JFP6" s="80"/>
      <c r="JFQ6" s="80"/>
      <c r="JFR6" s="80"/>
      <c r="JFS6" s="80"/>
      <c r="JFT6" s="80"/>
      <c r="JFU6" s="80"/>
      <c r="JFV6" s="80"/>
      <c r="JFW6" s="80"/>
      <c r="JFX6" s="80"/>
      <c r="JFY6" s="80"/>
      <c r="JFZ6" s="80"/>
      <c r="JGA6" s="80"/>
      <c r="JGB6" s="80"/>
      <c r="JGC6" s="80"/>
      <c r="JGD6" s="80"/>
      <c r="JGE6" s="80"/>
      <c r="JGF6" s="80"/>
      <c r="JGG6" s="80"/>
      <c r="JGH6" s="80"/>
      <c r="JGI6" s="80"/>
      <c r="JGJ6" s="80"/>
      <c r="JGK6" s="80"/>
      <c r="JGL6" s="80"/>
      <c r="JGM6" s="80"/>
      <c r="JGN6" s="80"/>
      <c r="JGO6" s="80"/>
      <c r="JGP6" s="80"/>
      <c r="JGQ6" s="80"/>
      <c r="JGR6" s="80"/>
      <c r="JGS6" s="80"/>
      <c r="JGT6" s="80"/>
      <c r="JGU6" s="80"/>
      <c r="JGV6" s="80"/>
      <c r="JGW6" s="80"/>
      <c r="JGX6" s="80"/>
      <c r="JGY6" s="80"/>
      <c r="JGZ6" s="80"/>
      <c r="JHA6" s="80"/>
      <c r="JHB6" s="80"/>
      <c r="JHC6" s="80"/>
      <c r="JHD6" s="80"/>
      <c r="JHE6" s="80"/>
      <c r="JHF6" s="80"/>
      <c r="JHG6" s="80"/>
      <c r="JHH6" s="80"/>
      <c r="JHI6" s="80"/>
      <c r="JHJ6" s="80"/>
      <c r="JHK6" s="80"/>
      <c r="JHL6" s="80"/>
      <c r="JHM6" s="80"/>
      <c r="JHN6" s="80"/>
      <c r="JHO6" s="80"/>
      <c r="JHP6" s="80"/>
      <c r="JHQ6" s="80"/>
      <c r="JHR6" s="80"/>
      <c r="JHS6" s="80"/>
      <c r="JHT6" s="80"/>
      <c r="JHU6" s="80"/>
      <c r="JHV6" s="80"/>
      <c r="JHW6" s="80"/>
      <c r="JHX6" s="80"/>
      <c r="JHY6" s="80"/>
      <c r="JHZ6" s="80"/>
      <c r="JIA6" s="80"/>
      <c r="JIB6" s="80"/>
      <c r="JIC6" s="80"/>
      <c r="JID6" s="80"/>
      <c r="JIE6" s="80"/>
      <c r="JIF6" s="80"/>
      <c r="JIG6" s="80"/>
      <c r="JIH6" s="80"/>
      <c r="JII6" s="80"/>
      <c r="JIJ6" s="80"/>
      <c r="JIK6" s="80"/>
      <c r="JIL6" s="80"/>
      <c r="JIM6" s="80"/>
      <c r="JIN6" s="80"/>
      <c r="JIO6" s="80"/>
      <c r="JIP6" s="80"/>
      <c r="JIQ6" s="80"/>
      <c r="JIR6" s="80"/>
      <c r="JIS6" s="80"/>
      <c r="JIT6" s="80"/>
      <c r="JIU6" s="80"/>
      <c r="JIV6" s="80"/>
      <c r="JIW6" s="80"/>
      <c r="JIX6" s="80"/>
      <c r="JIY6" s="80"/>
      <c r="JIZ6" s="80"/>
      <c r="JJA6" s="80"/>
      <c r="JJB6" s="80"/>
      <c r="JJC6" s="80"/>
      <c r="JJD6" s="80"/>
      <c r="JJE6" s="80"/>
      <c r="JJF6" s="80"/>
      <c r="JJG6" s="80"/>
      <c r="JJH6" s="80"/>
      <c r="JJI6" s="80"/>
      <c r="JJJ6" s="80"/>
      <c r="JJK6" s="80"/>
      <c r="JJL6" s="80"/>
      <c r="JJM6" s="80"/>
      <c r="JJN6" s="80"/>
      <c r="JJO6" s="80"/>
      <c r="JJP6" s="80"/>
      <c r="JJQ6" s="80"/>
      <c r="JJR6" s="80"/>
      <c r="JJS6" s="80"/>
      <c r="JJT6" s="80"/>
      <c r="JJU6" s="80"/>
      <c r="JJV6" s="80"/>
      <c r="JJW6" s="80"/>
      <c r="JJX6" s="80"/>
      <c r="JJY6" s="80"/>
      <c r="JJZ6" s="80"/>
      <c r="JKA6" s="80"/>
      <c r="JKB6" s="80"/>
      <c r="JKC6" s="80"/>
      <c r="JKD6" s="80"/>
      <c r="JKE6" s="80"/>
      <c r="JKF6" s="80"/>
      <c r="JKG6" s="80"/>
      <c r="JKH6" s="80"/>
      <c r="JKI6" s="80"/>
      <c r="JKJ6" s="80"/>
      <c r="JKK6" s="80"/>
      <c r="JKL6" s="80"/>
      <c r="JKM6" s="80"/>
      <c r="JKN6" s="80"/>
      <c r="JKO6" s="80"/>
      <c r="JKP6" s="80"/>
      <c r="JKQ6" s="80"/>
      <c r="JKR6" s="80"/>
      <c r="JKS6" s="80"/>
      <c r="JKT6" s="80"/>
      <c r="JKU6" s="80"/>
      <c r="JKV6" s="80"/>
      <c r="JKW6" s="80"/>
      <c r="JKX6" s="80"/>
      <c r="JKY6" s="80"/>
      <c r="JKZ6" s="80"/>
      <c r="JLA6" s="80"/>
      <c r="JLB6" s="80"/>
      <c r="JLC6" s="80"/>
      <c r="JLD6" s="80"/>
      <c r="JLE6" s="80"/>
      <c r="JLF6" s="80"/>
      <c r="JLG6" s="80"/>
      <c r="JLH6" s="80"/>
      <c r="JLI6" s="80"/>
      <c r="JLJ6" s="80"/>
      <c r="JLK6" s="80"/>
      <c r="JLL6" s="80"/>
      <c r="JLM6" s="80"/>
      <c r="JLN6" s="80"/>
      <c r="JLO6" s="80"/>
      <c r="JLP6" s="80"/>
      <c r="JLQ6" s="80"/>
      <c r="JLR6" s="80"/>
      <c r="JLS6" s="80"/>
      <c r="JLT6" s="80"/>
      <c r="JLU6" s="80"/>
      <c r="JLV6" s="80"/>
      <c r="JLW6" s="80"/>
      <c r="JLX6" s="80"/>
      <c r="JLY6" s="80"/>
      <c r="JLZ6" s="80"/>
      <c r="JMA6" s="80"/>
      <c r="JMB6" s="80"/>
      <c r="JMC6" s="80"/>
      <c r="JMD6" s="80"/>
      <c r="JME6" s="80"/>
      <c r="JMF6" s="80"/>
      <c r="JMG6" s="80"/>
      <c r="JMH6" s="80"/>
      <c r="JMI6" s="80"/>
      <c r="JMJ6" s="80"/>
      <c r="JMK6" s="80"/>
      <c r="JML6" s="80"/>
      <c r="JMM6" s="80"/>
      <c r="JMN6" s="80"/>
      <c r="JMO6" s="80"/>
      <c r="JMP6" s="80"/>
      <c r="JMQ6" s="80"/>
      <c r="JMR6" s="80"/>
      <c r="JMS6" s="80"/>
      <c r="JMT6" s="80"/>
      <c r="JMU6" s="80"/>
      <c r="JMV6" s="80"/>
      <c r="JMW6" s="80"/>
      <c r="JMX6" s="80"/>
      <c r="JMY6" s="80"/>
      <c r="JMZ6" s="80"/>
      <c r="JNA6" s="80"/>
      <c r="JNB6" s="80"/>
      <c r="JNC6" s="80"/>
      <c r="JND6" s="80"/>
      <c r="JNE6" s="80"/>
      <c r="JNF6" s="80"/>
      <c r="JNG6" s="80"/>
      <c r="JNH6" s="80"/>
      <c r="JNI6" s="80"/>
      <c r="JNJ6" s="80"/>
      <c r="JNK6" s="80"/>
      <c r="JNL6" s="80"/>
      <c r="JNM6" s="80"/>
      <c r="JNN6" s="80"/>
      <c r="JNO6" s="80"/>
      <c r="JNP6" s="80"/>
      <c r="JNQ6" s="80"/>
      <c r="JNR6" s="80"/>
      <c r="JNS6" s="80"/>
      <c r="JNT6" s="80"/>
      <c r="JNU6" s="80"/>
      <c r="JNV6" s="80"/>
      <c r="JNW6" s="80"/>
      <c r="JNX6" s="80"/>
      <c r="JNY6" s="80"/>
      <c r="JNZ6" s="80"/>
      <c r="JOA6" s="80"/>
      <c r="JOB6" s="80"/>
      <c r="JOC6" s="80"/>
      <c r="JOD6" s="80"/>
      <c r="JOE6" s="80"/>
      <c r="JOF6" s="80"/>
      <c r="JOG6" s="80"/>
      <c r="JOH6" s="80"/>
      <c r="JOI6" s="80"/>
      <c r="JOJ6" s="80"/>
      <c r="JOK6" s="80"/>
      <c r="JOL6" s="80"/>
      <c r="JOM6" s="80"/>
      <c r="JON6" s="80"/>
      <c r="JOO6" s="80"/>
      <c r="JOP6" s="80"/>
      <c r="JOQ6" s="80"/>
      <c r="JOR6" s="80"/>
      <c r="JOS6" s="80"/>
      <c r="JOT6" s="80"/>
      <c r="JOU6" s="80"/>
      <c r="JOV6" s="80"/>
      <c r="JOW6" s="80"/>
      <c r="JOX6" s="80"/>
      <c r="JOY6" s="80"/>
      <c r="JOZ6" s="80"/>
      <c r="JPA6" s="80"/>
      <c r="JPB6" s="80"/>
      <c r="JPC6" s="80"/>
      <c r="JPD6" s="80"/>
      <c r="JPE6" s="80"/>
      <c r="JPF6" s="80"/>
      <c r="JPG6" s="80"/>
      <c r="JPH6" s="80"/>
      <c r="JPI6" s="80"/>
      <c r="JPJ6" s="80"/>
      <c r="JPK6" s="80"/>
      <c r="JPL6" s="80"/>
      <c r="JPM6" s="80"/>
      <c r="JPN6" s="80"/>
      <c r="JPO6" s="80"/>
      <c r="JPP6" s="80"/>
      <c r="JPQ6" s="80"/>
      <c r="JPR6" s="80"/>
      <c r="JPS6" s="80"/>
      <c r="JPT6" s="80"/>
      <c r="JPU6" s="80"/>
      <c r="JPV6" s="80"/>
      <c r="JPW6" s="80"/>
      <c r="JPX6" s="80"/>
      <c r="JPY6" s="80"/>
      <c r="JPZ6" s="80"/>
      <c r="JQA6" s="80"/>
      <c r="JQB6" s="80"/>
      <c r="JQC6" s="80"/>
      <c r="JQD6" s="80"/>
      <c r="JQE6" s="80"/>
      <c r="JQF6" s="80"/>
      <c r="JQG6" s="80"/>
      <c r="JQH6" s="80"/>
      <c r="JQI6" s="80"/>
      <c r="JQJ6" s="80"/>
      <c r="JQK6" s="80"/>
      <c r="JQL6" s="80"/>
      <c r="JQM6" s="80"/>
      <c r="JQN6" s="80"/>
      <c r="JQO6" s="80"/>
      <c r="JQP6" s="80"/>
      <c r="JQQ6" s="80"/>
      <c r="JQR6" s="80"/>
      <c r="JQS6" s="80"/>
      <c r="JQT6" s="80"/>
      <c r="JQU6" s="80"/>
      <c r="JQV6" s="80"/>
      <c r="JQW6" s="80"/>
      <c r="JQX6" s="80"/>
      <c r="JQY6" s="80"/>
      <c r="JQZ6" s="80"/>
      <c r="JRA6" s="80"/>
      <c r="JRB6" s="80"/>
      <c r="JRC6" s="80"/>
      <c r="JRD6" s="80"/>
      <c r="JRE6" s="80"/>
      <c r="JRF6" s="80"/>
      <c r="JRG6" s="80"/>
      <c r="JRH6" s="80"/>
      <c r="JRI6" s="80"/>
      <c r="JRJ6" s="80"/>
      <c r="JRK6" s="80"/>
      <c r="JRL6" s="80"/>
      <c r="JRM6" s="80"/>
      <c r="JRN6" s="80"/>
      <c r="JRO6" s="80"/>
      <c r="JRP6" s="80"/>
      <c r="JRQ6" s="80"/>
      <c r="JRR6" s="80"/>
      <c r="JRS6" s="80"/>
      <c r="JRT6" s="80"/>
      <c r="JRU6" s="80"/>
      <c r="JRV6" s="80"/>
      <c r="JRW6" s="80"/>
      <c r="JRX6" s="80"/>
      <c r="JRY6" s="80"/>
      <c r="JRZ6" s="80"/>
      <c r="JSA6" s="80"/>
      <c r="JSB6" s="80"/>
      <c r="JSC6" s="80"/>
      <c r="JSD6" s="80"/>
      <c r="JSE6" s="80"/>
      <c r="JSF6" s="80"/>
      <c r="JSG6" s="80"/>
      <c r="JSH6" s="80"/>
      <c r="JSI6" s="80"/>
      <c r="JSJ6" s="80"/>
      <c r="JSK6" s="80"/>
      <c r="JSL6" s="80"/>
      <c r="JSM6" s="80"/>
      <c r="JSN6" s="80"/>
      <c r="JSO6" s="80"/>
      <c r="JSP6" s="80"/>
      <c r="JSQ6" s="80"/>
      <c r="JSR6" s="80"/>
      <c r="JSS6" s="80"/>
      <c r="JST6" s="80"/>
      <c r="JSU6" s="80"/>
      <c r="JSV6" s="80"/>
      <c r="JSW6" s="80"/>
      <c r="JSX6" s="80"/>
      <c r="JSY6" s="80"/>
      <c r="JSZ6" s="80"/>
      <c r="JTA6" s="80"/>
      <c r="JTB6" s="80"/>
      <c r="JTC6" s="80"/>
      <c r="JTD6" s="80"/>
      <c r="JTE6" s="80"/>
      <c r="JTF6" s="80"/>
      <c r="JTG6" s="80"/>
      <c r="JTH6" s="80"/>
      <c r="JTI6" s="80"/>
      <c r="JTJ6" s="80"/>
      <c r="JTK6" s="80"/>
      <c r="JTL6" s="80"/>
      <c r="JTM6" s="80"/>
      <c r="JTN6" s="80"/>
      <c r="JTO6" s="80"/>
      <c r="JTP6" s="80"/>
      <c r="JTQ6" s="80"/>
      <c r="JTR6" s="80"/>
      <c r="JTS6" s="80"/>
      <c r="JTT6" s="80"/>
      <c r="JTU6" s="80"/>
      <c r="JTV6" s="80"/>
      <c r="JTW6" s="80"/>
      <c r="JTX6" s="80"/>
      <c r="JTY6" s="80"/>
      <c r="JTZ6" s="80"/>
      <c r="JUA6" s="80"/>
      <c r="JUB6" s="80"/>
      <c r="JUC6" s="80"/>
      <c r="JUD6" s="80"/>
      <c r="JUE6" s="80"/>
      <c r="JUF6" s="80"/>
      <c r="JUG6" s="80"/>
      <c r="JUH6" s="80"/>
      <c r="JUI6" s="80"/>
      <c r="JUJ6" s="80"/>
      <c r="JUK6" s="80"/>
      <c r="JUL6" s="80"/>
      <c r="JUM6" s="80"/>
      <c r="JUN6" s="80"/>
      <c r="JUO6" s="80"/>
      <c r="JUP6" s="80"/>
      <c r="JUQ6" s="80"/>
      <c r="JUR6" s="80"/>
      <c r="JUS6" s="80"/>
      <c r="JUT6" s="80"/>
      <c r="JUU6" s="80"/>
      <c r="JUV6" s="80"/>
      <c r="JUW6" s="80"/>
      <c r="JUX6" s="80"/>
      <c r="JUY6" s="80"/>
      <c r="JUZ6" s="80"/>
      <c r="JVA6" s="80"/>
      <c r="JVB6" s="80"/>
      <c r="JVC6" s="80"/>
      <c r="JVD6" s="80"/>
      <c r="JVE6" s="80"/>
      <c r="JVF6" s="80"/>
      <c r="JVG6" s="80"/>
      <c r="JVH6" s="80"/>
      <c r="JVI6" s="80"/>
      <c r="JVJ6" s="80"/>
      <c r="JVK6" s="80"/>
      <c r="JVL6" s="80"/>
      <c r="JVM6" s="80"/>
      <c r="JVN6" s="80"/>
      <c r="JVO6" s="80"/>
      <c r="JVP6" s="80"/>
      <c r="JVQ6" s="80"/>
      <c r="JVR6" s="80"/>
      <c r="JVS6" s="80"/>
      <c r="JVT6" s="80"/>
      <c r="JVU6" s="80"/>
      <c r="JVV6" s="80"/>
      <c r="JVW6" s="80"/>
      <c r="JVX6" s="80"/>
      <c r="JVY6" s="80"/>
      <c r="JVZ6" s="80"/>
      <c r="JWA6" s="80"/>
      <c r="JWB6" s="80"/>
      <c r="JWC6" s="80"/>
      <c r="JWD6" s="80"/>
      <c r="JWE6" s="80"/>
      <c r="JWF6" s="80"/>
      <c r="JWG6" s="80"/>
      <c r="JWH6" s="80"/>
      <c r="JWI6" s="80"/>
      <c r="JWJ6" s="80"/>
      <c r="JWK6" s="80"/>
      <c r="JWL6" s="80"/>
      <c r="JWM6" s="80"/>
      <c r="JWN6" s="80"/>
      <c r="JWO6" s="80"/>
      <c r="JWP6" s="80"/>
      <c r="JWQ6" s="80"/>
      <c r="JWR6" s="80"/>
      <c r="JWS6" s="80"/>
      <c r="JWT6" s="80"/>
      <c r="JWU6" s="80"/>
      <c r="JWV6" s="80"/>
      <c r="JWW6" s="80"/>
      <c r="JWX6" s="80"/>
      <c r="JWY6" s="80"/>
      <c r="JWZ6" s="80"/>
      <c r="JXA6" s="80"/>
      <c r="JXB6" s="80"/>
      <c r="JXC6" s="80"/>
      <c r="JXD6" s="80"/>
      <c r="JXE6" s="80"/>
      <c r="JXF6" s="80"/>
      <c r="JXG6" s="80"/>
      <c r="JXH6" s="80"/>
      <c r="JXI6" s="80"/>
      <c r="JXJ6" s="80"/>
      <c r="JXK6" s="80"/>
      <c r="JXL6" s="80"/>
      <c r="JXM6" s="80"/>
      <c r="JXN6" s="80"/>
      <c r="JXO6" s="80"/>
      <c r="JXP6" s="80"/>
      <c r="JXQ6" s="80"/>
      <c r="JXR6" s="80"/>
      <c r="JXS6" s="80"/>
      <c r="JXT6" s="80"/>
      <c r="JXU6" s="80"/>
      <c r="JXV6" s="80"/>
      <c r="JXW6" s="80"/>
      <c r="JXX6" s="80"/>
      <c r="JXY6" s="80"/>
      <c r="JXZ6" s="80"/>
      <c r="JYA6" s="80"/>
      <c r="JYB6" s="80"/>
      <c r="JYC6" s="80"/>
      <c r="JYD6" s="80"/>
      <c r="JYE6" s="80"/>
      <c r="JYF6" s="80"/>
      <c r="JYG6" s="80"/>
      <c r="JYH6" s="80"/>
      <c r="JYI6" s="80"/>
      <c r="JYJ6" s="80"/>
      <c r="JYK6" s="80"/>
      <c r="JYL6" s="80"/>
      <c r="JYM6" s="80"/>
      <c r="JYN6" s="80"/>
      <c r="JYO6" s="80"/>
      <c r="JYP6" s="80"/>
      <c r="JYQ6" s="80"/>
      <c r="JYR6" s="80"/>
      <c r="JYS6" s="80"/>
      <c r="JYT6" s="80"/>
      <c r="JYU6" s="80"/>
      <c r="JYV6" s="80"/>
      <c r="JYW6" s="80"/>
      <c r="JYX6" s="80"/>
      <c r="JYY6" s="80"/>
      <c r="JYZ6" s="80"/>
      <c r="JZA6" s="80"/>
      <c r="JZB6" s="80"/>
      <c r="JZC6" s="80"/>
      <c r="JZD6" s="80"/>
      <c r="JZE6" s="80"/>
      <c r="JZF6" s="80"/>
      <c r="JZG6" s="80"/>
      <c r="JZH6" s="80"/>
      <c r="JZI6" s="80"/>
      <c r="JZJ6" s="80"/>
      <c r="JZK6" s="80"/>
      <c r="JZL6" s="80"/>
      <c r="JZM6" s="80"/>
      <c r="JZN6" s="80"/>
      <c r="JZO6" s="80"/>
      <c r="JZP6" s="80"/>
      <c r="JZQ6" s="80"/>
      <c r="JZR6" s="80"/>
      <c r="JZS6" s="80"/>
      <c r="JZT6" s="80"/>
      <c r="JZU6" s="80"/>
      <c r="JZV6" s="80"/>
      <c r="JZW6" s="80"/>
      <c r="JZX6" s="80"/>
      <c r="JZY6" s="80"/>
      <c r="JZZ6" s="80"/>
      <c r="KAA6" s="80"/>
      <c r="KAB6" s="80"/>
      <c r="KAC6" s="80"/>
      <c r="KAD6" s="80"/>
      <c r="KAE6" s="80"/>
      <c r="KAF6" s="80"/>
      <c r="KAG6" s="80"/>
      <c r="KAH6" s="80"/>
      <c r="KAI6" s="80"/>
      <c r="KAJ6" s="80"/>
      <c r="KAK6" s="80"/>
      <c r="KAL6" s="80"/>
      <c r="KAM6" s="80"/>
      <c r="KAN6" s="80"/>
      <c r="KAO6" s="80"/>
      <c r="KAP6" s="80"/>
      <c r="KAQ6" s="80"/>
      <c r="KAR6" s="80"/>
      <c r="KAS6" s="80"/>
      <c r="KAT6" s="80"/>
      <c r="KAU6" s="80"/>
      <c r="KAV6" s="80"/>
      <c r="KAW6" s="80"/>
      <c r="KAX6" s="80"/>
      <c r="KAY6" s="80"/>
      <c r="KAZ6" s="80"/>
      <c r="KBA6" s="80"/>
      <c r="KBB6" s="80"/>
      <c r="KBC6" s="80"/>
      <c r="KBD6" s="80"/>
      <c r="KBE6" s="80"/>
      <c r="KBF6" s="80"/>
      <c r="KBG6" s="80"/>
      <c r="KBH6" s="80"/>
      <c r="KBI6" s="80"/>
      <c r="KBJ6" s="80"/>
      <c r="KBK6" s="80"/>
      <c r="KBL6" s="80"/>
      <c r="KBM6" s="80"/>
      <c r="KBN6" s="80"/>
      <c r="KBO6" s="80"/>
      <c r="KBP6" s="80"/>
      <c r="KBQ6" s="80"/>
      <c r="KBR6" s="80"/>
      <c r="KBS6" s="80"/>
      <c r="KBT6" s="80"/>
      <c r="KBU6" s="80"/>
      <c r="KBV6" s="80"/>
      <c r="KBW6" s="80"/>
      <c r="KBX6" s="80"/>
      <c r="KBY6" s="80"/>
      <c r="KBZ6" s="80"/>
      <c r="KCA6" s="80"/>
      <c r="KCB6" s="80"/>
      <c r="KCC6" s="80"/>
      <c r="KCD6" s="80"/>
      <c r="KCE6" s="80"/>
      <c r="KCF6" s="80"/>
      <c r="KCG6" s="80"/>
      <c r="KCH6" s="80"/>
      <c r="KCI6" s="80"/>
      <c r="KCJ6" s="80"/>
      <c r="KCK6" s="80"/>
      <c r="KCL6" s="80"/>
      <c r="KCM6" s="80"/>
      <c r="KCN6" s="80"/>
      <c r="KCO6" s="80"/>
      <c r="KCP6" s="80"/>
      <c r="KCQ6" s="80"/>
      <c r="KCR6" s="80"/>
      <c r="KCS6" s="80"/>
      <c r="KCT6" s="80"/>
      <c r="KCU6" s="80"/>
      <c r="KCV6" s="80"/>
      <c r="KCW6" s="80"/>
      <c r="KCX6" s="80"/>
      <c r="KCY6" s="80"/>
      <c r="KCZ6" s="80"/>
      <c r="KDA6" s="80"/>
      <c r="KDB6" s="80"/>
      <c r="KDC6" s="80"/>
      <c r="KDD6" s="80"/>
      <c r="KDE6" s="80"/>
      <c r="KDF6" s="80"/>
      <c r="KDG6" s="80"/>
      <c r="KDH6" s="80"/>
      <c r="KDI6" s="80"/>
      <c r="KDJ6" s="80"/>
      <c r="KDK6" s="80"/>
      <c r="KDL6" s="80"/>
      <c r="KDM6" s="80"/>
      <c r="KDN6" s="80"/>
      <c r="KDO6" s="80"/>
      <c r="KDP6" s="80"/>
      <c r="KDQ6" s="80"/>
      <c r="KDR6" s="80"/>
      <c r="KDS6" s="80"/>
      <c r="KDT6" s="80"/>
      <c r="KDU6" s="80"/>
      <c r="KDV6" s="80"/>
      <c r="KDW6" s="80"/>
      <c r="KDX6" s="80"/>
      <c r="KDY6" s="80"/>
      <c r="KDZ6" s="80"/>
      <c r="KEA6" s="80"/>
      <c r="KEB6" s="80"/>
      <c r="KEC6" s="80"/>
      <c r="KED6" s="80"/>
      <c r="KEE6" s="80"/>
      <c r="KEF6" s="80"/>
      <c r="KEG6" s="80"/>
      <c r="KEH6" s="80"/>
      <c r="KEI6" s="80"/>
      <c r="KEJ6" s="80"/>
      <c r="KEK6" s="80"/>
      <c r="KEL6" s="80"/>
      <c r="KEM6" s="80"/>
      <c r="KEN6" s="80"/>
      <c r="KEO6" s="80"/>
      <c r="KEP6" s="80"/>
      <c r="KEQ6" s="80"/>
      <c r="KER6" s="80"/>
      <c r="KES6" s="80"/>
      <c r="KET6" s="80"/>
      <c r="KEU6" s="80"/>
      <c r="KEV6" s="80"/>
      <c r="KEW6" s="80"/>
      <c r="KEX6" s="80"/>
      <c r="KEY6" s="80"/>
      <c r="KEZ6" s="80"/>
      <c r="KFA6" s="80"/>
      <c r="KFB6" s="80"/>
      <c r="KFC6" s="80"/>
      <c r="KFD6" s="80"/>
      <c r="KFE6" s="80"/>
      <c r="KFF6" s="80"/>
      <c r="KFG6" s="80"/>
      <c r="KFH6" s="80"/>
      <c r="KFI6" s="80"/>
      <c r="KFJ6" s="80"/>
      <c r="KFK6" s="80"/>
      <c r="KFL6" s="80"/>
      <c r="KFM6" s="80"/>
      <c r="KFN6" s="80"/>
      <c r="KFO6" s="80"/>
      <c r="KFP6" s="80"/>
      <c r="KFQ6" s="80"/>
      <c r="KFR6" s="80"/>
      <c r="KFS6" s="80"/>
      <c r="KFT6" s="80"/>
      <c r="KFU6" s="80"/>
      <c r="KFV6" s="80"/>
      <c r="KFW6" s="80"/>
      <c r="KFX6" s="80"/>
      <c r="KFY6" s="80"/>
      <c r="KFZ6" s="80"/>
      <c r="KGA6" s="80"/>
      <c r="KGB6" s="80"/>
      <c r="KGC6" s="80"/>
      <c r="KGD6" s="80"/>
      <c r="KGE6" s="80"/>
      <c r="KGF6" s="80"/>
      <c r="KGG6" s="80"/>
      <c r="KGH6" s="80"/>
      <c r="KGI6" s="80"/>
      <c r="KGJ6" s="80"/>
      <c r="KGK6" s="80"/>
      <c r="KGL6" s="80"/>
      <c r="KGM6" s="80"/>
      <c r="KGN6" s="80"/>
      <c r="KGO6" s="80"/>
      <c r="KGP6" s="80"/>
      <c r="KGQ6" s="80"/>
      <c r="KGR6" s="80"/>
      <c r="KGS6" s="80"/>
      <c r="KGT6" s="80"/>
      <c r="KGU6" s="80"/>
      <c r="KGV6" s="80"/>
      <c r="KGW6" s="80"/>
      <c r="KGX6" s="80"/>
      <c r="KGY6" s="80"/>
      <c r="KGZ6" s="80"/>
      <c r="KHA6" s="80"/>
      <c r="KHB6" s="80"/>
      <c r="KHC6" s="80"/>
      <c r="KHD6" s="80"/>
      <c r="KHE6" s="80"/>
      <c r="KHF6" s="80"/>
      <c r="KHG6" s="80"/>
      <c r="KHH6" s="80"/>
      <c r="KHI6" s="80"/>
      <c r="KHJ6" s="80"/>
      <c r="KHK6" s="80"/>
      <c r="KHL6" s="80"/>
      <c r="KHM6" s="80"/>
      <c r="KHN6" s="80"/>
      <c r="KHO6" s="80"/>
      <c r="KHP6" s="80"/>
      <c r="KHQ6" s="80"/>
      <c r="KHR6" s="80"/>
      <c r="KHS6" s="80"/>
      <c r="KHT6" s="80"/>
      <c r="KHU6" s="80"/>
      <c r="KHV6" s="80"/>
      <c r="KHW6" s="80"/>
      <c r="KHX6" s="80"/>
      <c r="KHY6" s="80"/>
      <c r="KHZ6" s="80"/>
      <c r="KIA6" s="80"/>
      <c r="KIB6" s="80"/>
      <c r="KIC6" s="80"/>
      <c r="KID6" s="80"/>
      <c r="KIE6" s="80"/>
      <c r="KIF6" s="80"/>
      <c r="KIG6" s="80"/>
      <c r="KIH6" s="80"/>
      <c r="KII6" s="80"/>
      <c r="KIJ6" s="80"/>
      <c r="KIK6" s="80"/>
      <c r="KIL6" s="80"/>
      <c r="KIM6" s="80"/>
      <c r="KIN6" s="80"/>
      <c r="KIO6" s="80"/>
      <c r="KIP6" s="80"/>
      <c r="KIQ6" s="80"/>
      <c r="KIR6" s="80"/>
      <c r="KIS6" s="80"/>
      <c r="KIT6" s="80"/>
      <c r="KIU6" s="80"/>
      <c r="KIV6" s="80"/>
      <c r="KIW6" s="80"/>
      <c r="KIX6" s="80"/>
      <c r="KIY6" s="80"/>
      <c r="KIZ6" s="80"/>
      <c r="KJA6" s="80"/>
      <c r="KJB6" s="80"/>
      <c r="KJC6" s="80"/>
      <c r="KJD6" s="80"/>
      <c r="KJE6" s="80"/>
      <c r="KJF6" s="80"/>
      <c r="KJG6" s="80"/>
      <c r="KJH6" s="80"/>
      <c r="KJI6" s="80"/>
      <c r="KJJ6" s="80"/>
      <c r="KJK6" s="80"/>
      <c r="KJL6" s="80"/>
      <c r="KJM6" s="80"/>
      <c r="KJN6" s="80"/>
      <c r="KJO6" s="80"/>
      <c r="KJP6" s="80"/>
      <c r="KJQ6" s="80"/>
      <c r="KJR6" s="80"/>
      <c r="KJS6" s="80"/>
      <c r="KJT6" s="80"/>
      <c r="KJU6" s="80"/>
      <c r="KJV6" s="80"/>
      <c r="KJW6" s="80"/>
      <c r="KJX6" s="80"/>
      <c r="KJY6" s="80"/>
      <c r="KJZ6" s="80"/>
      <c r="KKA6" s="80"/>
      <c r="KKB6" s="80"/>
      <c r="KKC6" s="80"/>
      <c r="KKD6" s="80"/>
      <c r="KKE6" s="80"/>
      <c r="KKF6" s="80"/>
      <c r="KKG6" s="80"/>
      <c r="KKH6" s="80"/>
      <c r="KKI6" s="80"/>
      <c r="KKJ6" s="80"/>
      <c r="KKK6" s="80"/>
      <c r="KKL6" s="80"/>
      <c r="KKM6" s="80"/>
      <c r="KKN6" s="80"/>
      <c r="KKO6" s="80"/>
      <c r="KKP6" s="80"/>
      <c r="KKQ6" s="80"/>
      <c r="KKR6" s="80"/>
      <c r="KKS6" s="80"/>
      <c r="KKT6" s="80"/>
      <c r="KKU6" s="80"/>
      <c r="KKV6" s="80"/>
      <c r="KKW6" s="80"/>
      <c r="KKX6" s="80"/>
      <c r="KKY6" s="80"/>
      <c r="KKZ6" s="80"/>
      <c r="KLA6" s="80"/>
      <c r="KLB6" s="80"/>
      <c r="KLC6" s="80"/>
      <c r="KLD6" s="80"/>
      <c r="KLE6" s="80"/>
      <c r="KLF6" s="80"/>
      <c r="KLG6" s="80"/>
      <c r="KLH6" s="80"/>
      <c r="KLI6" s="80"/>
      <c r="KLJ6" s="80"/>
      <c r="KLK6" s="80"/>
      <c r="KLL6" s="80"/>
      <c r="KLM6" s="80"/>
      <c r="KLN6" s="80"/>
      <c r="KLO6" s="80"/>
      <c r="KLP6" s="80"/>
      <c r="KLQ6" s="80"/>
      <c r="KLR6" s="80"/>
      <c r="KLS6" s="80"/>
      <c r="KLT6" s="80"/>
      <c r="KLU6" s="80"/>
      <c r="KLV6" s="80"/>
      <c r="KLW6" s="80"/>
      <c r="KLX6" s="80"/>
      <c r="KLY6" s="80"/>
      <c r="KLZ6" s="80"/>
      <c r="KMA6" s="80"/>
      <c r="KMB6" s="80"/>
      <c r="KMC6" s="80"/>
      <c r="KMD6" s="80"/>
      <c r="KME6" s="80"/>
      <c r="KMF6" s="80"/>
      <c r="KMG6" s="80"/>
      <c r="KMH6" s="80"/>
      <c r="KMI6" s="80"/>
      <c r="KMJ6" s="80"/>
      <c r="KMK6" s="80"/>
      <c r="KML6" s="80"/>
      <c r="KMM6" s="80"/>
      <c r="KMN6" s="80"/>
      <c r="KMO6" s="80"/>
      <c r="KMP6" s="80"/>
      <c r="KMQ6" s="80"/>
      <c r="KMR6" s="80"/>
      <c r="KMS6" s="80"/>
      <c r="KMT6" s="80"/>
      <c r="KMU6" s="80"/>
      <c r="KMV6" s="80"/>
      <c r="KMW6" s="80"/>
      <c r="KMX6" s="80"/>
      <c r="KMY6" s="80"/>
      <c r="KMZ6" s="80"/>
      <c r="KNA6" s="80"/>
      <c r="KNB6" s="80"/>
      <c r="KNC6" s="80"/>
      <c r="KND6" s="80"/>
      <c r="KNE6" s="80"/>
      <c r="KNF6" s="80"/>
      <c r="KNG6" s="80"/>
      <c r="KNH6" s="80"/>
      <c r="KNI6" s="80"/>
      <c r="KNJ6" s="80"/>
      <c r="KNK6" s="80"/>
      <c r="KNL6" s="80"/>
      <c r="KNM6" s="80"/>
      <c r="KNN6" s="80"/>
      <c r="KNO6" s="80"/>
      <c r="KNP6" s="80"/>
      <c r="KNQ6" s="80"/>
      <c r="KNR6" s="80"/>
      <c r="KNS6" s="80"/>
      <c r="KNT6" s="80"/>
      <c r="KNU6" s="80"/>
      <c r="KNV6" s="80"/>
      <c r="KNW6" s="80"/>
      <c r="KNX6" s="80"/>
      <c r="KNY6" s="80"/>
      <c r="KNZ6" s="80"/>
      <c r="KOA6" s="80"/>
      <c r="KOB6" s="80"/>
      <c r="KOC6" s="80"/>
      <c r="KOD6" s="80"/>
      <c r="KOE6" s="80"/>
      <c r="KOF6" s="80"/>
      <c r="KOG6" s="80"/>
      <c r="KOH6" s="80"/>
      <c r="KOI6" s="80"/>
      <c r="KOJ6" s="80"/>
      <c r="KOK6" s="80"/>
      <c r="KOL6" s="80"/>
      <c r="KOM6" s="80"/>
      <c r="KON6" s="80"/>
      <c r="KOO6" s="80"/>
      <c r="KOP6" s="80"/>
      <c r="KOQ6" s="80"/>
      <c r="KOR6" s="80"/>
      <c r="KOS6" s="80"/>
      <c r="KOT6" s="80"/>
      <c r="KOU6" s="80"/>
      <c r="KOV6" s="80"/>
      <c r="KOW6" s="80"/>
      <c r="KOX6" s="80"/>
      <c r="KOY6" s="80"/>
      <c r="KOZ6" s="80"/>
      <c r="KPA6" s="80"/>
      <c r="KPB6" s="80"/>
      <c r="KPC6" s="80"/>
      <c r="KPD6" s="80"/>
      <c r="KPE6" s="80"/>
      <c r="KPF6" s="80"/>
      <c r="KPG6" s="80"/>
      <c r="KPH6" s="80"/>
      <c r="KPI6" s="80"/>
      <c r="KPJ6" s="80"/>
      <c r="KPK6" s="80"/>
      <c r="KPL6" s="80"/>
      <c r="KPM6" s="80"/>
      <c r="KPN6" s="80"/>
      <c r="KPO6" s="80"/>
      <c r="KPP6" s="80"/>
      <c r="KPQ6" s="80"/>
      <c r="KPR6" s="80"/>
      <c r="KPS6" s="80"/>
      <c r="KPT6" s="80"/>
      <c r="KPU6" s="80"/>
      <c r="KPV6" s="80"/>
      <c r="KPW6" s="80"/>
      <c r="KPX6" s="80"/>
      <c r="KPY6" s="80"/>
      <c r="KPZ6" s="80"/>
      <c r="KQA6" s="80"/>
      <c r="KQB6" s="80"/>
      <c r="KQC6" s="80"/>
      <c r="KQD6" s="80"/>
      <c r="KQE6" s="80"/>
      <c r="KQF6" s="80"/>
      <c r="KQG6" s="80"/>
      <c r="KQH6" s="80"/>
      <c r="KQI6" s="80"/>
      <c r="KQJ6" s="80"/>
      <c r="KQK6" s="80"/>
      <c r="KQL6" s="80"/>
      <c r="KQM6" s="80"/>
      <c r="KQN6" s="80"/>
      <c r="KQO6" s="80"/>
      <c r="KQP6" s="80"/>
      <c r="KQQ6" s="80"/>
      <c r="KQR6" s="80"/>
      <c r="KQS6" s="80"/>
      <c r="KQT6" s="80"/>
      <c r="KQU6" s="80"/>
      <c r="KQV6" s="80"/>
      <c r="KQW6" s="80"/>
      <c r="KQX6" s="80"/>
      <c r="KQY6" s="80"/>
      <c r="KQZ6" s="80"/>
      <c r="KRA6" s="80"/>
      <c r="KRB6" s="80"/>
      <c r="KRC6" s="80"/>
      <c r="KRD6" s="80"/>
      <c r="KRE6" s="80"/>
      <c r="KRF6" s="80"/>
      <c r="KRG6" s="80"/>
      <c r="KRH6" s="80"/>
      <c r="KRI6" s="80"/>
      <c r="KRJ6" s="80"/>
      <c r="KRK6" s="80"/>
      <c r="KRL6" s="80"/>
      <c r="KRM6" s="80"/>
      <c r="KRN6" s="80"/>
      <c r="KRO6" s="80"/>
      <c r="KRP6" s="80"/>
      <c r="KRQ6" s="80"/>
      <c r="KRR6" s="80"/>
      <c r="KRS6" s="80"/>
      <c r="KRT6" s="80"/>
      <c r="KRU6" s="80"/>
      <c r="KRV6" s="80"/>
      <c r="KRW6" s="80"/>
      <c r="KRX6" s="80"/>
      <c r="KRY6" s="80"/>
      <c r="KRZ6" s="80"/>
      <c r="KSA6" s="80"/>
      <c r="KSB6" s="80"/>
      <c r="KSC6" s="80"/>
      <c r="KSD6" s="80"/>
      <c r="KSE6" s="80"/>
      <c r="KSF6" s="80"/>
      <c r="KSG6" s="80"/>
      <c r="KSH6" s="80"/>
      <c r="KSI6" s="80"/>
      <c r="KSJ6" s="80"/>
      <c r="KSK6" s="80"/>
      <c r="KSL6" s="80"/>
      <c r="KSM6" s="80"/>
      <c r="KSN6" s="80"/>
      <c r="KSO6" s="80"/>
      <c r="KSP6" s="80"/>
      <c r="KSQ6" s="80"/>
      <c r="KSR6" s="80"/>
      <c r="KSS6" s="80"/>
      <c r="KST6" s="80"/>
      <c r="KSU6" s="80"/>
      <c r="KSV6" s="80"/>
      <c r="KSW6" s="80"/>
      <c r="KSX6" s="80"/>
      <c r="KSY6" s="80"/>
      <c r="KSZ6" s="80"/>
      <c r="KTA6" s="80"/>
      <c r="KTB6" s="80"/>
      <c r="KTC6" s="80"/>
      <c r="KTD6" s="80"/>
      <c r="KTE6" s="80"/>
      <c r="KTF6" s="80"/>
      <c r="KTG6" s="80"/>
      <c r="KTH6" s="80"/>
      <c r="KTI6" s="80"/>
      <c r="KTJ6" s="80"/>
      <c r="KTK6" s="80"/>
      <c r="KTL6" s="80"/>
      <c r="KTM6" s="80"/>
      <c r="KTN6" s="80"/>
      <c r="KTO6" s="80"/>
      <c r="KTP6" s="80"/>
      <c r="KTQ6" s="80"/>
      <c r="KTR6" s="80"/>
      <c r="KTS6" s="80"/>
      <c r="KTT6" s="80"/>
      <c r="KTU6" s="80"/>
      <c r="KTV6" s="80"/>
      <c r="KTW6" s="80"/>
      <c r="KTX6" s="80"/>
      <c r="KTY6" s="80"/>
      <c r="KTZ6" s="80"/>
      <c r="KUA6" s="80"/>
      <c r="KUB6" s="80"/>
      <c r="KUC6" s="80"/>
      <c r="KUD6" s="80"/>
      <c r="KUE6" s="80"/>
      <c r="KUF6" s="80"/>
      <c r="KUG6" s="80"/>
      <c r="KUH6" s="80"/>
      <c r="KUI6" s="80"/>
      <c r="KUJ6" s="80"/>
      <c r="KUK6" s="80"/>
      <c r="KUL6" s="80"/>
      <c r="KUM6" s="80"/>
      <c r="KUN6" s="80"/>
      <c r="KUO6" s="80"/>
      <c r="KUP6" s="80"/>
      <c r="KUQ6" s="80"/>
      <c r="KUR6" s="80"/>
      <c r="KUS6" s="80"/>
      <c r="KUT6" s="80"/>
      <c r="KUU6" s="80"/>
      <c r="KUV6" s="80"/>
      <c r="KUW6" s="80"/>
      <c r="KUX6" s="80"/>
      <c r="KUY6" s="80"/>
      <c r="KUZ6" s="80"/>
      <c r="KVA6" s="80"/>
      <c r="KVB6" s="80"/>
      <c r="KVC6" s="80"/>
      <c r="KVD6" s="80"/>
      <c r="KVE6" s="80"/>
      <c r="KVF6" s="80"/>
      <c r="KVG6" s="80"/>
      <c r="KVH6" s="80"/>
      <c r="KVI6" s="80"/>
      <c r="KVJ6" s="80"/>
      <c r="KVK6" s="80"/>
      <c r="KVL6" s="80"/>
      <c r="KVM6" s="80"/>
      <c r="KVN6" s="80"/>
      <c r="KVO6" s="80"/>
      <c r="KVP6" s="80"/>
      <c r="KVQ6" s="80"/>
      <c r="KVR6" s="80"/>
      <c r="KVS6" s="80"/>
      <c r="KVT6" s="80"/>
      <c r="KVU6" s="80"/>
      <c r="KVV6" s="80"/>
      <c r="KVW6" s="80"/>
      <c r="KVX6" s="80"/>
      <c r="KVY6" s="80"/>
      <c r="KVZ6" s="80"/>
      <c r="KWA6" s="80"/>
      <c r="KWB6" s="80"/>
      <c r="KWC6" s="80"/>
      <c r="KWD6" s="80"/>
      <c r="KWE6" s="80"/>
      <c r="KWF6" s="80"/>
      <c r="KWG6" s="80"/>
      <c r="KWH6" s="80"/>
      <c r="KWI6" s="80"/>
      <c r="KWJ6" s="80"/>
      <c r="KWK6" s="80"/>
      <c r="KWL6" s="80"/>
      <c r="KWM6" s="80"/>
      <c r="KWN6" s="80"/>
      <c r="KWO6" s="80"/>
      <c r="KWP6" s="80"/>
      <c r="KWQ6" s="80"/>
      <c r="KWR6" s="80"/>
      <c r="KWS6" s="80"/>
      <c r="KWT6" s="80"/>
      <c r="KWU6" s="80"/>
      <c r="KWV6" s="80"/>
      <c r="KWW6" s="80"/>
      <c r="KWX6" s="80"/>
      <c r="KWY6" s="80"/>
      <c r="KWZ6" s="80"/>
      <c r="KXA6" s="80"/>
      <c r="KXB6" s="80"/>
      <c r="KXC6" s="80"/>
      <c r="KXD6" s="80"/>
      <c r="KXE6" s="80"/>
      <c r="KXF6" s="80"/>
      <c r="KXG6" s="80"/>
      <c r="KXH6" s="80"/>
      <c r="KXI6" s="80"/>
      <c r="KXJ6" s="80"/>
      <c r="KXK6" s="80"/>
      <c r="KXL6" s="80"/>
      <c r="KXM6" s="80"/>
      <c r="KXN6" s="80"/>
      <c r="KXO6" s="80"/>
      <c r="KXP6" s="80"/>
      <c r="KXQ6" s="80"/>
      <c r="KXR6" s="80"/>
      <c r="KXS6" s="80"/>
      <c r="KXT6" s="80"/>
      <c r="KXU6" s="80"/>
      <c r="KXV6" s="80"/>
      <c r="KXW6" s="80"/>
      <c r="KXX6" s="80"/>
      <c r="KXY6" s="80"/>
      <c r="KXZ6" s="80"/>
      <c r="KYA6" s="80"/>
      <c r="KYB6" s="80"/>
      <c r="KYC6" s="80"/>
      <c r="KYD6" s="80"/>
      <c r="KYE6" s="80"/>
      <c r="KYF6" s="80"/>
      <c r="KYG6" s="80"/>
      <c r="KYH6" s="80"/>
      <c r="KYI6" s="80"/>
      <c r="KYJ6" s="80"/>
      <c r="KYK6" s="80"/>
      <c r="KYL6" s="80"/>
      <c r="KYM6" s="80"/>
      <c r="KYN6" s="80"/>
      <c r="KYO6" s="80"/>
      <c r="KYP6" s="80"/>
      <c r="KYQ6" s="80"/>
      <c r="KYR6" s="80"/>
      <c r="KYS6" s="80"/>
      <c r="KYT6" s="80"/>
      <c r="KYU6" s="80"/>
      <c r="KYV6" s="80"/>
      <c r="KYW6" s="80"/>
      <c r="KYX6" s="80"/>
      <c r="KYY6" s="80"/>
      <c r="KYZ6" s="80"/>
      <c r="KZA6" s="80"/>
      <c r="KZB6" s="80"/>
      <c r="KZC6" s="80"/>
      <c r="KZD6" s="80"/>
      <c r="KZE6" s="80"/>
      <c r="KZF6" s="80"/>
      <c r="KZG6" s="80"/>
      <c r="KZH6" s="80"/>
      <c r="KZI6" s="80"/>
      <c r="KZJ6" s="80"/>
      <c r="KZK6" s="80"/>
      <c r="KZL6" s="80"/>
      <c r="KZM6" s="80"/>
      <c r="KZN6" s="80"/>
      <c r="KZO6" s="80"/>
      <c r="KZP6" s="80"/>
      <c r="KZQ6" s="80"/>
      <c r="KZR6" s="80"/>
      <c r="KZS6" s="80"/>
      <c r="KZT6" s="80"/>
      <c r="KZU6" s="80"/>
      <c r="KZV6" s="80"/>
      <c r="KZW6" s="80"/>
      <c r="KZX6" s="80"/>
      <c r="KZY6" s="80"/>
      <c r="KZZ6" s="80"/>
      <c r="LAA6" s="80"/>
      <c r="LAB6" s="80"/>
      <c r="LAC6" s="80"/>
      <c r="LAD6" s="80"/>
      <c r="LAE6" s="80"/>
      <c r="LAF6" s="80"/>
      <c r="LAG6" s="80"/>
      <c r="LAH6" s="80"/>
      <c r="LAI6" s="80"/>
      <c r="LAJ6" s="80"/>
      <c r="LAK6" s="80"/>
      <c r="LAL6" s="80"/>
      <c r="LAM6" s="80"/>
      <c r="LAN6" s="80"/>
      <c r="LAO6" s="80"/>
      <c r="LAP6" s="80"/>
      <c r="LAQ6" s="80"/>
      <c r="LAR6" s="80"/>
      <c r="LAS6" s="80"/>
      <c r="LAT6" s="80"/>
      <c r="LAU6" s="80"/>
      <c r="LAV6" s="80"/>
      <c r="LAW6" s="80"/>
      <c r="LAX6" s="80"/>
      <c r="LAY6" s="80"/>
      <c r="LAZ6" s="80"/>
      <c r="LBA6" s="80"/>
      <c r="LBB6" s="80"/>
      <c r="LBC6" s="80"/>
      <c r="LBD6" s="80"/>
      <c r="LBE6" s="80"/>
      <c r="LBF6" s="80"/>
      <c r="LBG6" s="80"/>
      <c r="LBH6" s="80"/>
      <c r="LBI6" s="80"/>
      <c r="LBJ6" s="80"/>
      <c r="LBK6" s="80"/>
      <c r="LBL6" s="80"/>
      <c r="LBM6" s="80"/>
      <c r="LBN6" s="80"/>
      <c r="LBO6" s="80"/>
      <c r="LBP6" s="80"/>
      <c r="LBQ6" s="80"/>
      <c r="LBR6" s="80"/>
      <c r="LBS6" s="80"/>
      <c r="LBT6" s="80"/>
      <c r="LBU6" s="80"/>
      <c r="LBV6" s="80"/>
      <c r="LBW6" s="80"/>
      <c r="LBX6" s="80"/>
      <c r="LBY6" s="80"/>
      <c r="LBZ6" s="80"/>
      <c r="LCA6" s="80"/>
      <c r="LCB6" s="80"/>
      <c r="LCC6" s="80"/>
      <c r="LCD6" s="80"/>
      <c r="LCE6" s="80"/>
      <c r="LCF6" s="80"/>
      <c r="LCG6" s="80"/>
      <c r="LCH6" s="80"/>
      <c r="LCI6" s="80"/>
      <c r="LCJ6" s="80"/>
      <c r="LCK6" s="80"/>
      <c r="LCL6" s="80"/>
      <c r="LCM6" s="80"/>
      <c r="LCN6" s="80"/>
      <c r="LCO6" s="80"/>
      <c r="LCP6" s="80"/>
      <c r="LCQ6" s="80"/>
      <c r="LCR6" s="80"/>
      <c r="LCS6" s="80"/>
      <c r="LCT6" s="80"/>
      <c r="LCU6" s="80"/>
      <c r="LCV6" s="80"/>
      <c r="LCW6" s="80"/>
      <c r="LCX6" s="80"/>
      <c r="LCY6" s="80"/>
      <c r="LCZ6" s="80"/>
      <c r="LDA6" s="80"/>
      <c r="LDB6" s="80"/>
      <c r="LDC6" s="80"/>
      <c r="LDD6" s="80"/>
      <c r="LDE6" s="80"/>
      <c r="LDF6" s="80"/>
      <c r="LDG6" s="80"/>
      <c r="LDH6" s="80"/>
      <c r="LDI6" s="80"/>
      <c r="LDJ6" s="80"/>
      <c r="LDK6" s="80"/>
      <c r="LDL6" s="80"/>
      <c r="LDM6" s="80"/>
      <c r="LDN6" s="80"/>
      <c r="LDO6" s="80"/>
      <c r="LDP6" s="80"/>
      <c r="LDQ6" s="80"/>
      <c r="LDR6" s="80"/>
      <c r="LDS6" s="80"/>
      <c r="LDT6" s="80"/>
      <c r="LDU6" s="80"/>
      <c r="LDV6" s="80"/>
      <c r="LDW6" s="80"/>
      <c r="LDX6" s="80"/>
      <c r="LDY6" s="80"/>
      <c r="LDZ6" s="80"/>
      <c r="LEA6" s="80"/>
      <c r="LEB6" s="80"/>
      <c r="LEC6" s="80"/>
      <c r="LED6" s="80"/>
      <c r="LEE6" s="80"/>
      <c r="LEF6" s="80"/>
      <c r="LEG6" s="80"/>
      <c r="LEH6" s="80"/>
      <c r="LEI6" s="80"/>
      <c r="LEJ6" s="80"/>
      <c r="LEK6" s="80"/>
      <c r="LEL6" s="80"/>
      <c r="LEM6" s="80"/>
      <c r="LEN6" s="80"/>
      <c r="LEO6" s="80"/>
      <c r="LEP6" s="80"/>
      <c r="LEQ6" s="80"/>
      <c r="LER6" s="80"/>
      <c r="LES6" s="80"/>
      <c r="LET6" s="80"/>
      <c r="LEU6" s="80"/>
      <c r="LEV6" s="80"/>
      <c r="LEW6" s="80"/>
      <c r="LEX6" s="80"/>
      <c r="LEY6" s="80"/>
      <c r="LEZ6" s="80"/>
      <c r="LFA6" s="80"/>
      <c r="LFB6" s="80"/>
      <c r="LFC6" s="80"/>
      <c r="LFD6" s="80"/>
      <c r="LFE6" s="80"/>
      <c r="LFF6" s="80"/>
      <c r="LFG6" s="80"/>
      <c r="LFH6" s="80"/>
      <c r="LFI6" s="80"/>
      <c r="LFJ6" s="80"/>
      <c r="LFK6" s="80"/>
      <c r="LFL6" s="80"/>
      <c r="LFM6" s="80"/>
      <c r="LFN6" s="80"/>
      <c r="LFO6" s="80"/>
      <c r="LFP6" s="80"/>
      <c r="LFQ6" s="80"/>
      <c r="LFR6" s="80"/>
      <c r="LFS6" s="80"/>
      <c r="LFT6" s="80"/>
      <c r="LFU6" s="80"/>
      <c r="LFV6" s="80"/>
      <c r="LFW6" s="80"/>
      <c r="LFX6" s="80"/>
      <c r="LFY6" s="80"/>
      <c r="LFZ6" s="80"/>
      <c r="LGA6" s="80"/>
      <c r="LGB6" s="80"/>
      <c r="LGC6" s="80"/>
      <c r="LGD6" s="80"/>
      <c r="LGE6" s="80"/>
      <c r="LGF6" s="80"/>
      <c r="LGG6" s="80"/>
      <c r="LGH6" s="80"/>
      <c r="LGI6" s="80"/>
      <c r="LGJ6" s="80"/>
      <c r="LGK6" s="80"/>
      <c r="LGL6" s="80"/>
      <c r="LGM6" s="80"/>
      <c r="LGN6" s="80"/>
      <c r="LGO6" s="80"/>
      <c r="LGP6" s="80"/>
      <c r="LGQ6" s="80"/>
      <c r="LGR6" s="80"/>
      <c r="LGS6" s="80"/>
      <c r="LGT6" s="80"/>
      <c r="LGU6" s="80"/>
      <c r="LGV6" s="80"/>
      <c r="LGW6" s="80"/>
      <c r="LGX6" s="80"/>
      <c r="LGY6" s="80"/>
      <c r="LGZ6" s="80"/>
      <c r="LHA6" s="80"/>
      <c r="LHB6" s="80"/>
      <c r="LHC6" s="80"/>
      <c r="LHD6" s="80"/>
      <c r="LHE6" s="80"/>
      <c r="LHF6" s="80"/>
      <c r="LHG6" s="80"/>
      <c r="LHH6" s="80"/>
      <c r="LHI6" s="80"/>
      <c r="LHJ6" s="80"/>
      <c r="LHK6" s="80"/>
      <c r="LHL6" s="80"/>
      <c r="LHM6" s="80"/>
      <c r="LHN6" s="80"/>
      <c r="LHO6" s="80"/>
      <c r="LHP6" s="80"/>
      <c r="LHQ6" s="80"/>
      <c r="LHR6" s="80"/>
      <c r="LHS6" s="80"/>
      <c r="LHT6" s="80"/>
      <c r="LHU6" s="80"/>
      <c r="LHV6" s="80"/>
      <c r="LHW6" s="80"/>
      <c r="LHX6" s="80"/>
      <c r="LHY6" s="80"/>
      <c r="LHZ6" s="80"/>
      <c r="LIA6" s="80"/>
      <c r="LIB6" s="80"/>
      <c r="LIC6" s="80"/>
      <c r="LID6" s="80"/>
      <c r="LIE6" s="80"/>
      <c r="LIF6" s="80"/>
      <c r="LIG6" s="80"/>
      <c r="LIH6" s="80"/>
      <c r="LII6" s="80"/>
      <c r="LIJ6" s="80"/>
      <c r="LIK6" s="80"/>
      <c r="LIL6" s="80"/>
      <c r="LIM6" s="80"/>
      <c r="LIN6" s="80"/>
      <c r="LIO6" s="80"/>
      <c r="LIP6" s="80"/>
      <c r="LIQ6" s="80"/>
      <c r="LIR6" s="80"/>
      <c r="LIS6" s="80"/>
      <c r="LIT6" s="80"/>
      <c r="LIU6" s="80"/>
      <c r="LIV6" s="80"/>
      <c r="LIW6" s="80"/>
      <c r="LIX6" s="80"/>
      <c r="LIY6" s="80"/>
      <c r="LIZ6" s="80"/>
      <c r="LJA6" s="80"/>
      <c r="LJB6" s="80"/>
      <c r="LJC6" s="80"/>
      <c r="LJD6" s="80"/>
      <c r="LJE6" s="80"/>
      <c r="LJF6" s="80"/>
      <c r="LJG6" s="80"/>
      <c r="LJH6" s="80"/>
      <c r="LJI6" s="80"/>
      <c r="LJJ6" s="80"/>
      <c r="LJK6" s="80"/>
      <c r="LJL6" s="80"/>
      <c r="LJM6" s="80"/>
      <c r="LJN6" s="80"/>
      <c r="LJO6" s="80"/>
      <c r="LJP6" s="80"/>
      <c r="LJQ6" s="80"/>
      <c r="LJR6" s="80"/>
      <c r="LJS6" s="80"/>
      <c r="LJT6" s="80"/>
      <c r="LJU6" s="80"/>
      <c r="LJV6" s="80"/>
      <c r="LJW6" s="80"/>
      <c r="LJX6" s="80"/>
      <c r="LJY6" s="80"/>
      <c r="LJZ6" s="80"/>
      <c r="LKA6" s="80"/>
      <c r="LKB6" s="80"/>
      <c r="LKC6" s="80"/>
      <c r="LKD6" s="80"/>
      <c r="LKE6" s="80"/>
      <c r="LKF6" s="80"/>
      <c r="LKG6" s="80"/>
      <c r="LKH6" s="80"/>
      <c r="LKI6" s="80"/>
      <c r="LKJ6" s="80"/>
      <c r="LKK6" s="80"/>
      <c r="LKL6" s="80"/>
      <c r="LKM6" s="80"/>
      <c r="LKN6" s="80"/>
      <c r="LKO6" s="80"/>
      <c r="LKP6" s="80"/>
      <c r="LKQ6" s="80"/>
      <c r="LKR6" s="80"/>
      <c r="LKS6" s="80"/>
      <c r="LKT6" s="80"/>
      <c r="LKU6" s="80"/>
      <c r="LKV6" s="80"/>
      <c r="LKW6" s="80"/>
      <c r="LKX6" s="80"/>
      <c r="LKY6" s="80"/>
      <c r="LKZ6" s="80"/>
      <c r="LLA6" s="80"/>
      <c r="LLB6" s="80"/>
      <c r="LLC6" s="80"/>
      <c r="LLD6" s="80"/>
      <c r="LLE6" s="80"/>
      <c r="LLF6" s="80"/>
      <c r="LLG6" s="80"/>
      <c r="LLH6" s="80"/>
      <c r="LLI6" s="80"/>
      <c r="LLJ6" s="80"/>
      <c r="LLK6" s="80"/>
      <c r="LLL6" s="80"/>
      <c r="LLM6" s="80"/>
      <c r="LLN6" s="80"/>
      <c r="LLO6" s="80"/>
      <c r="LLP6" s="80"/>
      <c r="LLQ6" s="80"/>
      <c r="LLR6" s="80"/>
      <c r="LLS6" s="80"/>
      <c r="LLT6" s="80"/>
      <c r="LLU6" s="80"/>
      <c r="LLV6" s="80"/>
      <c r="LLW6" s="80"/>
      <c r="LLX6" s="80"/>
      <c r="LLY6" s="80"/>
      <c r="LLZ6" s="80"/>
      <c r="LMA6" s="80"/>
      <c r="LMB6" s="80"/>
      <c r="LMC6" s="80"/>
      <c r="LMD6" s="80"/>
      <c r="LME6" s="80"/>
      <c r="LMF6" s="80"/>
      <c r="LMG6" s="80"/>
      <c r="LMH6" s="80"/>
      <c r="LMI6" s="80"/>
      <c r="LMJ6" s="80"/>
      <c r="LMK6" s="80"/>
      <c r="LML6" s="80"/>
      <c r="LMM6" s="80"/>
      <c r="LMN6" s="80"/>
      <c r="LMO6" s="80"/>
      <c r="LMP6" s="80"/>
      <c r="LMQ6" s="80"/>
      <c r="LMR6" s="80"/>
      <c r="LMS6" s="80"/>
      <c r="LMT6" s="80"/>
      <c r="LMU6" s="80"/>
      <c r="LMV6" s="80"/>
      <c r="LMW6" s="80"/>
      <c r="LMX6" s="80"/>
      <c r="LMY6" s="80"/>
      <c r="LMZ6" s="80"/>
      <c r="LNA6" s="80"/>
      <c r="LNB6" s="80"/>
      <c r="LNC6" s="80"/>
      <c r="LND6" s="80"/>
      <c r="LNE6" s="80"/>
      <c r="LNF6" s="80"/>
      <c r="LNG6" s="80"/>
      <c r="LNH6" s="80"/>
      <c r="LNI6" s="80"/>
      <c r="LNJ6" s="80"/>
      <c r="LNK6" s="80"/>
      <c r="LNL6" s="80"/>
      <c r="LNM6" s="80"/>
      <c r="LNN6" s="80"/>
      <c r="LNO6" s="80"/>
      <c r="LNP6" s="80"/>
      <c r="LNQ6" s="80"/>
      <c r="LNR6" s="80"/>
      <c r="LNS6" s="80"/>
      <c r="LNT6" s="80"/>
      <c r="LNU6" s="80"/>
      <c r="LNV6" s="80"/>
      <c r="LNW6" s="80"/>
      <c r="LNX6" s="80"/>
      <c r="LNY6" s="80"/>
      <c r="LNZ6" s="80"/>
      <c r="LOA6" s="80"/>
      <c r="LOB6" s="80"/>
      <c r="LOC6" s="80"/>
      <c r="LOD6" s="80"/>
      <c r="LOE6" s="80"/>
      <c r="LOF6" s="80"/>
      <c r="LOG6" s="80"/>
      <c r="LOH6" s="80"/>
      <c r="LOI6" s="80"/>
      <c r="LOJ6" s="80"/>
      <c r="LOK6" s="80"/>
      <c r="LOL6" s="80"/>
      <c r="LOM6" s="80"/>
      <c r="LON6" s="80"/>
      <c r="LOO6" s="80"/>
      <c r="LOP6" s="80"/>
      <c r="LOQ6" s="80"/>
      <c r="LOR6" s="80"/>
      <c r="LOS6" s="80"/>
      <c r="LOT6" s="80"/>
      <c r="LOU6" s="80"/>
      <c r="LOV6" s="80"/>
      <c r="LOW6" s="80"/>
      <c r="LOX6" s="80"/>
      <c r="LOY6" s="80"/>
      <c r="LOZ6" s="80"/>
      <c r="LPA6" s="80"/>
      <c r="LPB6" s="80"/>
      <c r="LPC6" s="80"/>
      <c r="LPD6" s="80"/>
      <c r="LPE6" s="80"/>
      <c r="LPF6" s="80"/>
      <c r="LPG6" s="80"/>
      <c r="LPH6" s="80"/>
      <c r="LPI6" s="80"/>
      <c r="LPJ6" s="80"/>
      <c r="LPK6" s="80"/>
      <c r="LPL6" s="80"/>
      <c r="LPM6" s="80"/>
      <c r="LPN6" s="80"/>
      <c r="LPO6" s="80"/>
      <c r="LPP6" s="80"/>
      <c r="LPQ6" s="80"/>
      <c r="LPR6" s="80"/>
      <c r="LPS6" s="80"/>
      <c r="LPT6" s="80"/>
      <c r="LPU6" s="80"/>
      <c r="LPV6" s="80"/>
      <c r="LPW6" s="80"/>
      <c r="LPX6" s="80"/>
      <c r="LPY6" s="80"/>
      <c r="LPZ6" s="80"/>
      <c r="LQA6" s="80"/>
      <c r="LQB6" s="80"/>
      <c r="LQC6" s="80"/>
      <c r="LQD6" s="80"/>
      <c r="LQE6" s="80"/>
      <c r="LQF6" s="80"/>
      <c r="LQG6" s="80"/>
      <c r="LQH6" s="80"/>
      <c r="LQI6" s="80"/>
      <c r="LQJ6" s="80"/>
      <c r="LQK6" s="80"/>
      <c r="LQL6" s="80"/>
      <c r="LQM6" s="80"/>
      <c r="LQN6" s="80"/>
      <c r="LQO6" s="80"/>
      <c r="LQP6" s="80"/>
      <c r="LQQ6" s="80"/>
      <c r="LQR6" s="80"/>
      <c r="LQS6" s="80"/>
      <c r="LQT6" s="80"/>
      <c r="LQU6" s="80"/>
      <c r="LQV6" s="80"/>
      <c r="LQW6" s="80"/>
      <c r="LQX6" s="80"/>
      <c r="LQY6" s="80"/>
      <c r="LQZ6" s="80"/>
      <c r="LRA6" s="80"/>
      <c r="LRB6" s="80"/>
      <c r="LRC6" s="80"/>
      <c r="LRD6" s="80"/>
      <c r="LRE6" s="80"/>
      <c r="LRF6" s="80"/>
      <c r="LRG6" s="80"/>
      <c r="LRH6" s="80"/>
      <c r="LRI6" s="80"/>
      <c r="LRJ6" s="80"/>
      <c r="LRK6" s="80"/>
      <c r="LRL6" s="80"/>
      <c r="LRM6" s="80"/>
      <c r="LRN6" s="80"/>
      <c r="LRO6" s="80"/>
      <c r="LRP6" s="80"/>
      <c r="LRQ6" s="80"/>
      <c r="LRR6" s="80"/>
      <c r="LRS6" s="80"/>
      <c r="LRT6" s="80"/>
      <c r="LRU6" s="80"/>
      <c r="LRV6" s="80"/>
      <c r="LRW6" s="80"/>
      <c r="LRX6" s="80"/>
      <c r="LRY6" s="80"/>
      <c r="LRZ6" s="80"/>
      <c r="LSA6" s="80"/>
      <c r="LSB6" s="80"/>
      <c r="LSC6" s="80"/>
      <c r="LSD6" s="80"/>
      <c r="LSE6" s="80"/>
      <c r="LSF6" s="80"/>
      <c r="LSG6" s="80"/>
      <c r="LSH6" s="80"/>
      <c r="LSI6" s="80"/>
      <c r="LSJ6" s="80"/>
      <c r="LSK6" s="80"/>
      <c r="LSL6" s="80"/>
      <c r="LSM6" s="80"/>
      <c r="LSN6" s="80"/>
      <c r="LSO6" s="80"/>
      <c r="LSP6" s="80"/>
      <c r="LSQ6" s="80"/>
      <c r="LSR6" s="80"/>
      <c r="LSS6" s="80"/>
      <c r="LST6" s="80"/>
      <c r="LSU6" s="80"/>
      <c r="LSV6" s="80"/>
      <c r="LSW6" s="80"/>
      <c r="LSX6" s="80"/>
      <c r="LSY6" s="80"/>
      <c r="LSZ6" s="80"/>
      <c r="LTA6" s="80"/>
      <c r="LTB6" s="80"/>
      <c r="LTC6" s="80"/>
      <c r="LTD6" s="80"/>
      <c r="LTE6" s="80"/>
      <c r="LTF6" s="80"/>
      <c r="LTG6" s="80"/>
      <c r="LTH6" s="80"/>
      <c r="LTI6" s="80"/>
      <c r="LTJ6" s="80"/>
      <c r="LTK6" s="80"/>
      <c r="LTL6" s="80"/>
      <c r="LTM6" s="80"/>
      <c r="LTN6" s="80"/>
      <c r="LTO6" s="80"/>
      <c r="LTP6" s="80"/>
      <c r="LTQ6" s="80"/>
      <c r="LTR6" s="80"/>
      <c r="LTS6" s="80"/>
      <c r="LTT6" s="80"/>
      <c r="LTU6" s="80"/>
      <c r="LTV6" s="80"/>
      <c r="LTW6" s="80"/>
      <c r="LTX6" s="80"/>
      <c r="LTY6" s="80"/>
      <c r="LTZ6" s="80"/>
      <c r="LUA6" s="80"/>
      <c r="LUB6" s="80"/>
      <c r="LUC6" s="80"/>
      <c r="LUD6" s="80"/>
      <c r="LUE6" s="80"/>
      <c r="LUF6" s="80"/>
      <c r="LUG6" s="80"/>
      <c r="LUH6" s="80"/>
      <c r="LUI6" s="80"/>
      <c r="LUJ6" s="80"/>
      <c r="LUK6" s="80"/>
      <c r="LUL6" s="80"/>
      <c r="LUM6" s="80"/>
      <c r="LUN6" s="80"/>
      <c r="LUO6" s="80"/>
      <c r="LUP6" s="80"/>
      <c r="LUQ6" s="80"/>
      <c r="LUR6" s="80"/>
      <c r="LUS6" s="80"/>
      <c r="LUT6" s="80"/>
      <c r="LUU6" s="80"/>
      <c r="LUV6" s="80"/>
      <c r="LUW6" s="80"/>
      <c r="LUX6" s="80"/>
      <c r="LUY6" s="80"/>
      <c r="LUZ6" s="80"/>
      <c r="LVA6" s="80"/>
      <c r="LVB6" s="80"/>
      <c r="LVC6" s="80"/>
      <c r="LVD6" s="80"/>
      <c r="LVE6" s="80"/>
      <c r="LVF6" s="80"/>
      <c r="LVG6" s="80"/>
      <c r="LVH6" s="80"/>
      <c r="LVI6" s="80"/>
      <c r="LVJ6" s="80"/>
      <c r="LVK6" s="80"/>
      <c r="LVL6" s="80"/>
      <c r="LVM6" s="80"/>
      <c r="LVN6" s="80"/>
      <c r="LVO6" s="80"/>
      <c r="LVP6" s="80"/>
      <c r="LVQ6" s="80"/>
      <c r="LVR6" s="80"/>
      <c r="LVS6" s="80"/>
      <c r="LVT6" s="80"/>
      <c r="LVU6" s="80"/>
      <c r="LVV6" s="80"/>
      <c r="LVW6" s="80"/>
      <c r="LVX6" s="80"/>
      <c r="LVY6" s="80"/>
      <c r="LVZ6" s="80"/>
      <c r="LWA6" s="80"/>
      <c r="LWB6" s="80"/>
      <c r="LWC6" s="80"/>
      <c r="LWD6" s="80"/>
      <c r="LWE6" s="80"/>
      <c r="LWF6" s="80"/>
      <c r="LWG6" s="80"/>
      <c r="LWH6" s="80"/>
      <c r="LWI6" s="80"/>
      <c r="LWJ6" s="80"/>
      <c r="LWK6" s="80"/>
      <c r="LWL6" s="80"/>
      <c r="LWM6" s="80"/>
      <c r="LWN6" s="80"/>
      <c r="LWO6" s="80"/>
      <c r="LWP6" s="80"/>
      <c r="LWQ6" s="80"/>
      <c r="LWR6" s="80"/>
      <c r="LWS6" s="80"/>
      <c r="LWT6" s="80"/>
      <c r="LWU6" s="80"/>
      <c r="LWV6" s="80"/>
      <c r="LWW6" s="80"/>
      <c r="LWX6" s="80"/>
      <c r="LWY6" s="80"/>
      <c r="LWZ6" s="80"/>
      <c r="LXA6" s="80"/>
      <c r="LXB6" s="80"/>
      <c r="LXC6" s="80"/>
      <c r="LXD6" s="80"/>
      <c r="LXE6" s="80"/>
      <c r="LXF6" s="80"/>
      <c r="LXG6" s="80"/>
      <c r="LXH6" s="80"/>
      <c r="LXI6" s="80"/>
      <c r="LXJ6" s="80"/>
      <c r="LXK6" s="80"/>
      <c r="LXL6" s="80"/>
      <c r="LXM6" s="80"/>
      <c r="LXN6" s="80"/>
      <c r="LXO6" s="80"/>
      <c r="LXP6" s="80"/>
      <c r="LXQ6" s="80"/>
      <c r="LXR6" s="80"/>
      <c r="LXS6" s="80"/>
      <c r="LXT6" s="80"/>
      <c r="LXU6" s="80"/>
      <c r="LXV6" s="80"/>
      <c r="LXW6" s="80"/>
      <c r="LXX6" s="80"/>
      <c r="LXY6" s="80"/>
      <c r="LXZ6" s="80"/>
      <c r="LYA6" s="80"/>
      <c r="LYB6" s="80"/>
      <c r="LYC6" s="80"/>
      <c r="LYD6" s="80"/>
      <c r="LYE6" s="80"/>
      <c r="LYF6" s="80"/>
      <c r="LYG6" s="80"/>
      <c r="LYH6" s="80"/>
      <c r="LYI6" s="80"/>
      <c r="LYJ6" s="80"/>
      <c r="LYK6" s="80"/>
      <c r="LYL6" s="80"/>
      <c r="LYM6" s="80"/>
      <c r="LYN6" s="80"/>
      <c r="LYO6" s="80"/>
      <c r="LYP6" s="80"/>
      <c r="LYQ6" s="80"/>
      <c r="LYR6" s="80"/>
      <c r="LYS6" s="80"/>
      <c r="LYT6" s="80"/>
      <c r="LYU6" s="80"/>
      <c r="LYV6" s="80"/>
      <c r="LYW6" s="80"/>
      <c r="LYX6" s="80"/>
      <c r="LYY6" s="80"/>
      <c r="LYZ6" s="80"/>
      <c r="LZA6" s="80"/>
      <c r="LZB6" s="80"/>
      <c r="LZC6" s="80"/>
      <c r="LZD6" s="80"/>
      <c r="LZE6" s="80"/>
      <c r="LZF6" s="80"/>
      <c r="LZG6" s="80"/>
      <c r="LZH6" s="80"/>
      <c r="LZI6" s="80"/>
      <c r="LZJ6" s="80"/>
      <c r="LZK6" s="80"/>
      <c r="LZL6" s="80"/>
      <c r="LZM6" s="80"/>
      <c r="LZN6" s="80"/>
      <c r="LZO6" s="80"/>
      <c r="LZP6" s="80"/>
      <c r="LZQ6" s="80"/>
      <c r="LZR6" s="80"/>
      <c r="LZS6" s="80"/>
      <c r="LZT6" s="80"/>
      <c r="LZU6" s="80"/>
      <c r="LZV6" s="80"/>
      <c r="LZW6" s="80"/>
      <c r="LZX6" s="80"/>
      <c r="LZY6" s="80"/>
      <c r="LZZ6" s="80"/>
      <c r="MAA6" s="80"/>
      <c r="MAB6" s="80"/>
      <c r="MAC6" s="80"/>
      <c r="MAD6" s="80"/>
      <c r="MAE6" s="80"/>
      <c r="MAF6" s="80"/>
      <c r="MAG6" s="80"/>
      <c r="MAH6" s="80"/>
      <c r="MAI6" s="80"/>
      <c r="MAJ6" s="80"/>
      <c r="MAK6" s="80"/>
      <c r="MAL6" s="80"/>
      <c r="MAM6" s="80"/>
      <c r="MAN6" s="80"/>
      <c r="MAO6" s="80"/>
      <c r="MAP6" s="80"/>
      <c r="MAQ6" s="80"/>
      <c r="MAR6" s="80"/>
      <c r="MAS6" s="80"/>
      <c r="MAT6" s="80"/>
      <c r="MAU6" s="80"/>
      <c r="MAV6" s="80"/>
      <c r="MAW6" s="80"/>
      <c r="MAX6" s="80"/>
      <c r="MAY6" s="80"/>
      <c r="MAZ6" s="80"/>
      <c r="MBA6" s="80"/>
      <c r="MBB6" s="80"/>
      <c r="MBC6" s="80"/>
      <c r="MBD6" s="80"/>
      <c r="MBE6" s="80"/>
      <c r="MBF6" s="80"/>
      <c r="MBG6" s="80"/>
      <c r="MBH6" s="80"/>
      <c r="MBI6" s="80"/>
      <c r="MBJ6" s="80"/>
      <c r="MBK6" s="80"/>
      <c r="MBL6" s="80"/>
      <c r="MBM6" s="80"/>
      <c r="MBN6" s="80"/>
      <c r="MBO6" s="80"/>
      <c r="MBP6" s="80"/>
      <c r="MBQ6" s="80"/>
      <c r="MBR6" s="80"/>
      <c r="MBS6" s="80"/>
      <c r="MBT6" s="80"/>
      <c r="MBU6" s="80"/>
      <c r="MBV6" s="80"/>
      <c r="MBW6" s="80"/>
      <c r="MBX6" s="80"/>
      <c r="MBY6" s="80"/>
      <c r="MBZ6" s="80"/>
      <c r="MCA6" s="80"/>
      <c r="MCB6" s="80"/>
      <c r="MCC6" s="80"/>
      <c r="MCD6" s="80"/>
      <c r="MCE6" s="80"/>
      <c r="MCF6" s="80"/>
      <c r="MCG6" s="80"/>
      <c r="MCH6" s="80"/>
      <c r="MCI6" s="80"/>
      <c r="MCJ6" s="80"/>
      <c r="MCK6" s="80"/>
      <c r="MCL6" s="80"/>
      <c r="MCM6" s="80"/>
      <c r="MCN6" s="80"/>
      <c r="MCO6" s="80"/>
      <c r="MCP6" s="80"/>
      <c r="MCQ6" s="80"/>
      <c r="MCR6" s="80"/>
      <c r="MCS6" s="80"/>
      <c r="MCT6" s="80"/>
      <c r="MCU6" s="80"/>
      <c r="MCV6" s="80"/>
      <c r="MCW6" s="80"/>
      <c r="MCX6" s="80"/>
      <c r="MCY6" s="80"/>
      <c r="MCZ6" s="80"/>
      <c r="MDA6" s="80"/>
      <c r="MDB6" s="80"/>
      <c r="MDC6" s="80"/>
      <c r="MDD6" s="80"/>
      <c r="MDE6" s="80"/>
      <c r="MDF6" s="80"/>
      <c r="MDG6" s="80"/>
      <c r="MDH6" s="80"/>
      <c r="MDI6" s="80"/>
      <c r="MDJ6" s="80"/>
      <c r="MDK6" s="80"/>
      <c r="MDL6" s="80"/>
      <c r="MDM6" s="80"/>
      <c r="MDN6" s="80"/>
      <c r="MDO6" s="80"/>
      <c r="MDP6" s="80"/>
      <c r="MDQ6" s="80"/>
      <c r="MDR6" s="80"/>
      <c r="MDS6" s="80"/>
      <c r="MDT6" s="80"/>
      <c r="MDU6" s="80"/>
      <c r="MDV6" s="80"/>
      <c r="MDW6" s="80"/>
      <c r="MDX6" s="80"/>
      <c r="MDY6" s="80"/>
      <c r="MDZ6" s="80"/>
      <c r="MEA6" s="80"/>
      <c r="MEB6" s="80"/>
      <c r="MEC6" s="80"/>
      <c r="MED6" s="80"/>
      <c r="MEE6" s="80"/>
      <c r="MEF6" s="80"/>
      <c r="MEG6" s="80"/>
      <c r="MEH6" s="80"/>
      <c r="MEI6" s="80"/>
      <c r="MEJ6" s="80"/>
      <c r="MEK6" s="80"/>
      <c r="MEL6" s="80"/>
      <c r="MEM6" s="80"/>
      <c r="MEN6" s="80"/>
      <c r="MEO6" s="80"/>
      <c r="MEP6" s="80"/>
      <c r="MEQ6" s="80"/>
      <c r="MER6" s="80"/>
      <c r="MES6" s="80"/>
      <c r="MET6" s="80"/>
      <c r="MEU6" s="80"/>
      <c r="MEV6" s="80"/>
      <c r="MEW6" s="80"/>
      <c r="MEX6" s="80"/>
      <c r="MEY6" s="80"/>
      <c r="MEZ6" s="80"/>
      <c r="MFA6" s="80"/>
      <c r="MFB6" s="80"/>
      <c r="MFC6" s="80"/>
      <c r="MFD6" s="80"/>
      <c r="MFE6" s="80"/>
      <c r="MFF6" s="80"/>
      <c r="MFG6" s="80"/>
      <c r="MFH6" s="80"/>
      <c r="MFI6" s="80"/>
      <c r="MFJ6" s="80"/>
      <c r="MFK6" s="80"/>
      <c r="MFL6" s="80"/>
      <c r="MFM6" s="80"/>
      <c r="MFN6" s="80"/>
      <c r="MFO6" s="80"/>
      <c r="MFP6" s="80"/>
      <c r="MFQ6" s="80"/>
      <c r="MFR6" s="80"/>
      <c r="MFS6" s="80"/>
      <c r="MFT6" s="80"/>
      <c r="MFU6" s="80"/>
      <c r="MFV6" s="80"/>
      <c r="MFW6" s="80"/>
      <c r="MFX6" s="80"/>
      <c r="MFY6" s="80"/>
      <c r="MFZ6" s="80"/>
      <c r="MGA6" s="80"/>
      <c r="MGB6" s="80"/>
      <c r="MGC6" s="80"/>
      <c r="MGD6" s="80"/>
      <c r="MGE6" s="80"/>
      <c r="MGF6" s="80"/>
      <c r="MGG6" s="80"/>
      <c r="MGH6" s="80"/>
      <c r="MGI6" s="80"/>
      <c r="MGJ6" s="80"/>
      <c r="MGK6" s="80"/>
      <c r="MGL6" s="80"/>
      <c r="MGM6" s="80"/>
      <c r="MGN6" s="80"/>
      <c r="MGO6" s="80"/>
      <c r="MGP6" s="80"/>
      <c r="MGQ6" s="80"/>
      <c r="MGR6" s="80"/>
      <c r="MGS6" s="80"/>
      <c r="MGT6" s="80"/>
      <c r="MGU6" s="80"/>
      <c r="MGV6" s="80"/>
      <c r="MGW6" s="80"/>
      <c r="MGX6" s="80"/>
      <c r="MGY6" s="80"/>
      <c r="MGZ6" s="80"/>
      <c r="MHA6" s="80"/>
      <c r="MHB6" s="80"/>
      <c r="MHC6" s="80"/>
      <c r="MHD6" s="80"/>
      <c r="MHE6" s="80"/>
      <c r="MHF6" s="80"/>
      <c r="MHG6" s="80"/>
      <c r="MHH6" s="80"/>
      <c r="MHI6" s="80"/>
      <c r="MHJ6" s="80"/>
      <c r="MHK6" s="80"/>
      <c r="MHL6" s="80"/>
      <c r="MHM6" s="80"/>
      <c r="MHN6" s="80"/>
      <c r="MHO6" s="80"/>
      <c r="MHP6" s="80"/>
      <c r="MHQ6" s="80"/>
      <c r="MHR6" s="80"/>
      <c r="MHS6" s="80"/>
      <c r="MHT6" s="80"/>
      <c r="MHU6" s="80"/>
      <c r="MHV6" s="80"/>
      <c r="MHW6" s="80"/>
      <c r="MHX6" s="80"/>
      <c r="MHY6" s="80"/>
      <c r="MHZ6" s="80"/>
      <c r="MIA6" s="80"/>
      <c r="MIB6" s="80"/>
      <c r="MIC6" s="80"/>
      <c r="MID6" s="80"/>
      <c r="MIE6" s="80"/>
      <c r="MIF6" s="80"/>
      <c r="MIG6" s="80"/>
      <c r="MIH6" s="80"/>
      <c r="MII6" s="80"/>
      <c r="MIJ6" s="80"/>
      <c r="MIK6" s="80"/>
      <c r="MIL6" s="80"/>
      <c r="MIM6" s="80"/>
      <c r="MIN6" s="80"/>
      <c r="MIO6" s="80"/>
      <c r="MIP6" s="80"/>
      <c r="MIQ6" s="80"/>
      <c r="MIR6" s="80"/>
      <c r="MIS6" s="80"/>
      <c r="MIT6" s="80"/>
      <c r="MIU6" s="80"/>
      <c r="MIV6" s="80"/>
      <c r="MIW6" s="80"/>
      <c r="MIX6" s="80"/>
      <c r="MIY6" s="80"/>
      <c r="MIZ6" s="80"/>
      <c r="MJA6" s="80"/>
      <c r="MJB6" s="80"/>
      <c r="MJC6" s="80"/>
      <c r="MJD6" s="80"/>
      <c r="MJE6" s="80"/>
      <c r="MJF6" s="80"/>
      <c r="MJG6" s="80"/>
      <c r="MJH6" s="80"/>
      <c r="MJI6" s="80"/>
      <c r="MJJ6" s="80"/>
      <c r="MJK6" s="80"/>
      <c r="MJL6" s="80"/>
      <c r="MJM6" s="80"/>
      <c r="MJN6" s="80"/>
      <c r="MJO6" s="80"/>
      <c r="MJP6" s="80"/>
      <c r="MJQ6" s="80"/>
      <c r="MJR6" s="80"/>
      <c r="MJS6" s="80"/>
      <c r="MJT6" s="80"/>
      <c r="MJU6" s="80"/>
      <c r="MJV6" s="80"/>
      <c r="MJW6" s="80"/>
      <c r="MJX6" s="80"/>
      <c r="MJY6" s="80"/>
      <c r="MJZ6" s="80"/>
      <c r="MKA6" s="80"/>
      <c r="MKB6" s="80"/>
      <c r="MKC6" s="80"/>
      <c r="MKD6" s="80"/>
      <c r="MKE6" s="80"/>
      <c r="MKF6" s="80"/>
      <c r="MKG6" s="80"/>
      <c r="MKH6" s="80"/>
      <c r="MKI6" s="80"/>
      <c r="MKJ6" s="80"/>
      <c r="MKK6" s="80"/>
      <c r="MKL6" s="80"/>
      <c r="MKM6" s="80"/>
      <c r="MKN6" s="80"/>
      <c r="MKO6" s="80"/>
      <c r="MKP6" s="80"/>
      <c r="MKQ6" s="80"/>
      <c r="MKR6" s="80"/>
      <c r="MKS6" s="80"/>
      <c r="MKT6" s="80"/>
      <c r="MKU6" s="80"/>
      <c r="MKV6" s="80"/>
      <c r="MKW6" s="80"/>
      <c r="MKX6" s="80"/>
      <c r="MKY6" s="80"/>
      <c r="MKZ6" s="80"/>
      <c r="MLA6" s="80"/>
      <c r="MLB6" s="80"/>
      <c r="MLC6" s="80"/>
      <c r="MLD6" s="80"/>
      <c r="MLE6" s="80"/>
      <c r="MLF6" s="80"/>
      <c r="MLG6" s="80"/>
      <c r="MLH6" s="80"/>
      <c r="MLI6" s="80"/>
      <c r="MLJ6" s="80"/>
      <c r="MLK6" s="80"/>
      <c r="MLL6" s="80"/>
      <c r="MLM6" s="80"/>
      <c r="MLN6" s="80"/>
      <c r="MLO6" s="80"/>
      <c r="MLP6" s="80"/>
      <c r="MLQ6" s="80"/>
      <c r="MLR6" s="80"/>
      <c r="MLS6" s="80"/>
      <c r="MLT6" s="80"/>
      <c r="MLU6" s="80"/>
      <c r="MLV6" s="80"/>
      <c r="MLW6" s="80"/>
      <c r="MLX6" s="80"/>
      <c r="MLY6" s="80"/>
      <c r="MLZ6" s="80"/>
      <c r="MMA6" s="80"/>
      <c r="MMB6" s="80"/>
      <c r="MMC6" s="80"/>
      <c r="MMD6" s="80"/>
      <c r="MME6" s="80"/>
      <c r="MMF6" s="80"/>
      <c r="MMG6" s="80"/>
      <c r="MMH6" s="80"/>
      <c r="MMI6" s="80"/>
      <c r="MMJ6" s="80"/>
      <c r="MMK6" s="80"/>
      <c r="MML6" s="80"/>
      <c r="MMM6" s="80"/>
      <c r="MMN6" s="80"/>
      <c r="MMO6" s="80"/>
      <c r="MMP6" s="80"/>
      <c r="MMQ6" s="80"/>
      <c r="MMR6" s="80"/>
      <c r="MMS6" s="80"/>
      <c r="MMT6" s="80"/>
      <c r="MMU6" s="80"/>
      <c r="MMV6" s="80"/>
      <c r="MMW6" s="80"/>
      <c r="MMX6" s="80"/>
      <c r="MMY6" s="80"/>
      <c r="MMZ6" s="80"/>
      <c r="MNA6" s="80"/>
      <c r="MNB6" s="80"/>
      <c r="MNC6" s="80"/>
      <c r="MND6" s="80"/>
      <c r="MNE6" s="80"/>
      <c r="MNF6" s="80"/>
      <c r="MNG6" s="80"/>
      <c r="MNH6" s="80"/>
      <c r="MNI6" s="80"/>
      <c r="MNJ6" s="80"/>
      <c r="MNK6" s="80"/>
      <c r="MNL6" s="80"/>
      <c r="MNM6" s="80"/>
      <c r="MNN6" s="80"/>
      <c r="MNO6" s="80"/>
      <c r="MNP6" s="80"/>
      <c r="MNQ6" s="80"/>
      <c r="MNR6" s="80"/>
      <c r="MNS6" s="80"/>
      <c r="MNT6" s="80"/>
      <c r="MNU6" s="80"/>
      <c r="MNV6" s="80"/>
      <c r="MNW6" s="80"/>
      <c r="MNX6" s="80"/>
      <c r="MNY6" s="80"/>
      <c r="MNZ6" s="80"/>
      <c r="MOA6" s="80"/>
      <c r="MOB6" s="80"/>
      <c r="MOC6" s="80"/>
      <c r="MOD6" s="80"/>
      <c r="MOE6" s="80"/>
      <c r="MOF6" s="80"/>
      <c r="MOG6" s="80"/>
      <c r="MOH6" s="80"/>
      <c r="MOI6" s="80"/>
      <c r="MOJ6" s="80"/>
      <c r="MOK6" s="80"/>
      <c r="MOL6" s="80"/>
      <c r="MOM6" s="80"/>
      <c r="MON6" s="80"/>
      <c r="MOO6" s="80"/>
      <c r="MOP6" s="80"/>
      <c r="MOQ6" s="80"/>
      <c r="MOR6" s="80"/>
      <c r="MOS6" s="80"/>
      <c r="MOT6" s="80"/>
      <c r="MOU6" s="80"/>
      <c r="MOV6" s="80"/>
      <c r="MOW6" s="80"/>
      <c r="MOX6" s="80"/>
      <c r="MOY6" s="80"/>
      <c r="MOZ6" s="80"/>
      <c r="MPA6" s="80"/>
      <c r="MPB6" s="80"/>
      <c r="MPC6" s="80"/>
      <c r="MPD6" s="80"/>
      <c r="MPE6" s="80"/>
      <c r="MPF6" s="80"/>
      <c r="MPG6" s="80"/>
      <c r="MPH6" s="80"/>
      <c r="MPI6" s="80"/>
      <c r="MPJ6" s="80"/>
      <c r="MPK6" s="80"/>
      <c r="MPL6" s="80"/>
      <c r="MPM6" s="80"/>
      <c r="MPN6" s="80"/>
      <c r="MPO6" s="80"/>
      <c r="MPP6" s="80"/>
      <c r="MPQ6" s="80"/>
      <c r="MPR6" s="80"/>
      <c r="MPS6" s="80"/>
      <c r="MPT6" s="80"/>
      <c r="MPU6" s="80"/>
      <c r="MPV6" s="80"/>
      <c r="MPW6" s="80"/>
      <c r="MPX6" s="80"/>
      <c r="MPY6" s="80"/>
      <c r="MPZ6" s="80"/>
      <c r="MQA6" s="80"/>
      <c r="MQB6" s="80"/>
      <c r="MQC6" s="80"/>
      <c r="MQD6" s="80"/>
      <c r="MQE6" s="80"/>
      <c r="MQF6" s="80"/>
      <c r="MQG6" s="80"/>
      <c r="MQH6" s="80"/>
      <c r="MQI6" s="80"/>
      <c r="MQJ6" s="80"/>
      <c r="MQK6" s="80"/>
      <c r="MQL6" s="80"/>
      <c r="MQM6" s="80"/>
      <c r="MQN6" s="80"/>
      <c r="MQO6" s="80"/>
      <c r="MQP6" s="80"/>
      <c r="MQQ6" s="80"/>
      <c r="MQR6" s="80"/>
      <c r="MQS6" s="80"/>
      <c r="MQT6" s="80"/>
      <c r="MQU6" s="80"/>
      <c r="MQV6" s="80"/>
      <c r="MQW6" s="80"/>
      <c r="MQX6" s="80"/>
      <c r="MQY6" s="80"/>
      <c r="MQZ6" s="80"/>
      <c r="MRA6" s="80"/>
      <c r="MRB6" s="80"/>
      <c r="MRC6" s="80"/>
      <c r="MRD6" s="80"/>
      <c r="MRE6" s="80"/>
      <c r="MRF6" s="80"/>
      <c r="MRG6" s="80"/>
      <c r="MRH6" s="80"/>
      <c r="MRI6" s="80"/>
      <c r="MRJ6" s="80"/>
      <c r="MRK6" s="80"/>
      <c r="MRL6" s="80"/>
      <c r="MRM6" s="80"/>
      <c r="MRN6" s="80"/>
      <c r="MRO6" s="80"/>
      <c r="MRP6" s="80"/>
      <c r="MRQ6" s="80"/>
      <c r="MRR6" s="80"/>
      <c r="MRS6" s="80"/>
      <c r="MRT6" s="80"/>
      <c r="MRU6" s="80"/>
      <c r="MRV6" s="80"/>
      <c r="MRW6" s="80"/>
      <c r="MRX6" s="80"/>
      <c r="MRY6" s="80"/>
      <c r="MRZ6" s="80"/>
      <c r="MSA6" s="80"/>
      <c r="MSB6" s="80"/>
      <c r="MSC6" s="80"/>
      <c r="MSD6" s="80"/>
      <c r="MSE6" s="80"/>
      <c r="MSF6" s="80"/>
      <c r="MSG6" s="80"/>
      <c r="MSH6" s="80"/>
      <c r="MSI6" s="80"/>
      <c r="MSJ6" s="80"/>
      <c r="MSK6" s="80"/>
      <c r="MSL6" s="80"/>
      <c r="MSM6" s="80"/>
      <c r="MSN6" s="80"/>
      <c r="MSO6" s="80"/>
      <c r="MSP6" s="80"/>
      <c r="MSQ6" s="80"/>
      <c r="MSR6" s="80"/>
      <c r="MSS6" s="80"/>
      <c r="MST6" s="80"/>
      <c r="MSU6" s="80"/>
      <c r="MSV6" s="80"/>
      <c r="MSW6" s="80"/>
      <c r="MSX6" s="80"/>
      <c r="MSY6" s="80"/>
      <c r="MSZ6" s="80"/>
      <c r="MTA6" s="80"/>
      <c r="MTB6" s="80"/>
      <c r="MTC6" s="80"/>
      <c r="MTD6" s="80"/>
      <c r="MTE6" s="80"/>
      <c r="MTF6" s="80"/>
      <c r="MTG6" s="80"/>
      <c r="MTH6" s="80"/>
      <c r="MTI6" s="80"/>
      <c r="MTJ6" s="80"/>
      <c r="MTK6" s="80"/>
      <c r="MTL6" s="80"/>
      <c r="MTM6" s="80"/>
      <c r="MTN6" s="80"/>
      <c r="MTO6" s="80"/>
      <c r="MTP6" s="80"/>
      <c r="MTQ6" s="80"/>
      <c r="MTR6" s="80"/>
      <c r="MTS6" s="80"/>
      <c r="MTT6" s="80"/>
      <c r="MTU6" s="80"/>
      <c r="MTV6" s="80"/>
      <c r="MTW6" s="80"/>
      <c r="MTX6" s="80"/>
      <c r="MTY6" s="80"/>
      <c r="MTZ6" s="80"/>
      <c r="MUA6" s="80"/>
      <c r="MUB6" s="80"/>
      <c r="MUC6" s="80"/>
      <c r="MUD6" s="80"/>
      <c r="MUE6" s="80"/>
      <c r="MUF6" s="80"/>
      <c r="MUG6" s="80"/>
      <c r="MUH6" s="80"/>
      <c r="MUI6" s="80"/>
      <c r="MUJ6" s="80"/>
      <c r="MUK6" s="80"/>
      <c r="MUL6" s="80"/>
      <c r="MUM6" s="80"/>
      <c r="MUN6" s="80"/>
      <c r="MUO6" s="80"/>
      <c r="MUP6" s="80"/>
      <c r="MUQ6" s="80"/>
      <c r="MUR6" s="80"/>
      <c r="MUS6" s="80"/>
      <c r="MUT6" s="80"/>
      <c r="MUU6" s="80"/>
      <c r="MUV6" s="80"/>
      <c r="MUW6" s="80"/>
      <c r="MUX6" s="80"/>
      <c r="MUY6" s="80"/>
      <c r="MUZ6" s="80"/>
      <c r="MVA6" s="80"/>
      <c r="MVB6" s="80"/>
      <c r="MVC6" s="80"/>
      <c r="MVD6" s="80"/>
      <c r="MVE6" s="80"/>
      <c r="MVF6" s="80"/>
      <c r="MVG6" s="80"/>
      <c r="MVH6" s="80"/>
      <c r="MVI6" s="80"/>
      <c r="MVJ6" s="80"/>
      <c r="MVK6" s="80"/>
      <c r="MVL6" s="80"/>
      <c r="MVM6" s="80"/>
      <c r="MVN6" s="80"/>
      <c r="MVO6" s="80"/>
      <c r="MVP6" s="80"/>
      <c r="MVQ6" s="80"/>
      <c r="MVR6" s="80"/>
      <c r="MVS6" s="80"/>
      <c r="MVT6" s="80"/>
      <c r="MVU6" s="80"/>
      <c r="MVV6" s="80"/>
      <c r="MVW6" s="80"/>
      <c r="MVX6" s="80"/>
      <c r="MVY6" s="80"/>
      <c r="MVZ6" s="80"/>
      <c r="MWA6" s="80"/>
      <c r="MWB6" s="80"/>
      <c r="MWC6" s="80"/>
      <c r="MWD6" s="80"/>
      <c r="MWE6" s="80"/>
      <c r="MWF6" s="80"/>
      <c r="MWG6" s="80"/>
      <c r="MWH6" s="80"/>
      <c r="MWI6" s="80"/>
      <c r="MWJ6" s="80"/>
      <c r="MWK6" s="80"/>
      <c r="MWL6" s="80"/>
      <c r="MWM6" s="80"/>
      <c r="MWN6" s="80"/>
      <c r="MWO6" s="80"/>
      <c r="MWP6" s="80"/>
      <c r="MWQ6" s="80"/>
      <c r="MWR6" s="80"/>
      <c r="MWS6" s="80"/>
      <c r="MWT6" s="80"/>
      <c r="MWU6" s="80"/>
      <c r="MWV6" s="80"/>
      <c r="MWW6" s="80"/>
      <c r="MWX6" s="80"/>
      <c r="MWY6" s="80"/>
      <c r="MWZ6" s="80"/>
      <c r="MXA6" s="80"/>
      <c r="MXB6" s="80"/>
      <c r="MXC6" s="80"/>
      <c r="MXD6" s="80"/>
      <c r="MXE6" s="80"/>
      <c r="MXF6" s="80"/>
      <c r="MXG6" s="80"/>
      <c r="MXH6" s="80"/>
      <c r="MXI6" s="80"/>
      <c r="MXJ6" s="80"/>
      <c r="MXK6" s="80"/>
      <c r="MXL6" s="80"/>
      <c r="MXM6" s="80"/>
      <c r="MXN6" s="80"/>
      <c r="MXO6" s="80"/>
      <c r="MXP6" s="80"/>
      <c r="MXQ6" s="80"/>
      <c r="MXR6" s="80"/>
      <c r="MXS6" s="80"/>
      <c r="MXT6" s="80"/>
      <c r="MXU6" s="80"/>
      <c r="MXV6" s="80"/>
      <c r="MXW6" s="80"/>
      <c r="MXX6" s="80"/>
      <c r="MXY6" s="80"/>
      <c r="MXZ6" s="80"/>
      <c r="MYA6" s="80"/>
      <c r="MYB6" s="80"/>
      <c r="MYC6" s="80"/>
      <c r="MYD6" s="80"/>
      <c r="MYE6" s="80"/>
      <c r="MYF6" s="80"/>
      <c r="MYG6" s="80"/>
      <c r="MYH6" s="80"/>
      <c r="MYI6" s="80"/>
      <c r="MYJ6" s="80"/>
      <c r="MYK6" s="80"/>
      <c r="MYL6" s="80"/>
      <c r="MYM6" s="80"/>
      <c r="MYN6" s="80"/>
      <c r="MYO6" s="80"/>
      <c r="MYP6" s="80"/>
      <c r="MYQ6" s="80"/>
      <c r="MYR6" s="80"/>
      <c r="MYS6" s="80"/>
      <c r="MYT6" s="80"/>
      <c r="MYU6" s="80"/>
      <c r="MYV6" s="80"/>
      <c r="MYW6" s="80"/>
      <c r="MYX6" s="80"/>
      <c r="MYY6" s="80"/>
      <c r="MYZ6" s="80"/>
      <c r="MZA6" s="80"/>
      <c r="MZB6" s="80"/>
      <c r="MZC6" s="80"/>
      <c r="MZD6" s="80"/>
      <c r="MZE6" s="80"/>
      <c r="MZF6" s="80"/>
      <c r="MZG6" s="80"/>
      <c r="MZH6" s="80"/>
      <c r="MZI6" s="80"/>
      <c r="MZJ6" s="80"/>
      <c r="MZK6" s="80"/>
      <c r="MZL6" s="80"/>
      <c r="MZM6" s="80"/>
      <c r="MZN6" s="80"/>
      <c r="MZO6" s="80"/>
      <c r="MZP6" s="80"/>
      <c r="MZQ6" s="80"/>
      <c r="MZR6" s="80"/>
      <c r="MZS6" s="80"/>
      <c r="MZT6" s="80"/>
      <c r="MZU6" s="80"/>
      <c r="MZV6" s="80"/>
      <c r="MZW6" s="80"/>
      <c r="MZX6" s="80"/>
      <c r="MZY6" s="80"/>
      <c r="MZZ6" s="80"/>
      <c r="NAA6" s="80"/>
      <c r="NAB6" s="80"/>
      <c r="NAC6" s="80"/>
      <c r="NAD6" s="80"/>
      <c r="NAE6" s="80"/>
      <c r="NAF6" s="80"/>
      <c r="NAG6" s="80"/>
      <c r="NAH6" s="80"/>
      <c r="NAI6" s="80"/>
      <c r="NAJ6" s="80"/>
      <c r="NAK6" s="80"/>
      <c r="NAL6" s="80"/>
      <c r="NAM6" s="80"/>
      <c r="NAN6" s="80"/>
      <c r="NAO6" s="80"/>
      <c r="NAP6" s="80"/>
      <c r="NAQ6" s="80"/>
      <c r="NAR6" s="80"/>
      <c r="NAS6" s="80"/>
      <c r="NAT6" s="80"/>
      <c r="NAU6" s="80"/>
      <c r="NAV6" s="80"/>
      <c r="NAW6" s="80"/>
      <c r="NAX6" s="80"/>
      <c r="NAY6" s="80"/>
      <c r="NAZ6" s="80"/>
      <c r="NBA6" s="80"/>
      <c r="NBB6" s="80"/>
      <c r="NBC6" s="80"/>
      <c r="NBD6" s="80"/>
      <c r="NBE6" s="80"/>
      <c r="NBF6" s="80"/>
      <c r="NBG6" s="80"/>
      <c r="NBH6" s="80"/>
      <c r="NBI6" s="80"/>
      <c r="NBJ6" s="80"/>
      <c r="NBK6" s="80"/>
      <c r="NBL6" s="80"/>
      <c r="NBM6" s="80"/>
      <c r="NBN6" s="80"/>
      <c r="NBO6" s="80"/>
      <c r="NBP6" s="80"/>
      <c r="NBQ6" s="80"/>
      <c r="NBR6" s="80"/>
      <c r="NBS6" s="80"/>
      <c r="NBT6" s="80"/>
      <c r="NBU6" s="80"/>
      <c r="NBV6" s="80"/>
      <c r="NBW6" s="80"/>
      <c r="NBX6" s="80"/>
      <c r="NBY6" s="80"/>
      <c r="NBZ6" s="80"/>
      <c r="NCA6" s="80"/>
      <c r="NCB6" s="80"/>
      <c r="NCC6" s="80"/>
      <c r="NCD6" s="80"/>
      <c r="NCE6" s="80"/>
      <c r="NCF6" s="80"/>
      <c r="NCG6" s="80"/>
      <c r="NCH6" s="80"/>
      <c r="NCI6" s="80"/>
      <c r="NCJ6" s="80"/>
      <c r="NCK6" s="80"/>
      <c r="NCL6" s="80"/>
      <c r="NCM6" s="80"/>
      <c r="NCN6" s="80"/>
      <c r="NCO6" s="80"/>
      <c r="NCP6" s="80"/>
      <c r="NCQ6" s="80"/>
      <c r="NCR6" s="80"/>
      <c r="NCS6" s="80"/>
      <c r="NCT6" s="80"/>
      <c r="NCU6" s="80"/>
      <c r="NCV6" s="80"/>
      <c r="NCW6" s="80"/>
      <c r="NCX6" s="80"/>
      <c r="NCY6" s="80"/>
      <c r="NCZ6" s="80"/>
      <c r="NDA6" s="80"/>
      <c r="NDB6" s="80"/>
      <c r="NDC6" s="80"/>
      <c r="NDD6" s="80"/>
      <c r="NDE6" s="80"/>
      <c r="NDF6" s="80"/>
      <c r="NDG6" s="80"/>
      <c r="NDH6" s="80"/>
      <c r="NDI6" s="80"/>
      <c r="NDJ6" s="80"/>
      <c r="NDK6" s="80"/>
      <c r="NDL6" s="80"/>
      <c r="NDM6" s="80"/>
      <c r="NDN6" s="80"/>
      <c r="NDO6" s="80"/>
      <c r="NDP6" s="80"/>
      <c r="NDQ6" s="80"/>
      <c r="NDR6" s="80"/>
      <c r="NDS6" s="80"/>
      <c r="NDT6" s="80"/>
      <c r="NDU6" s="80"/>
      <c r="NDV6" s="80"/>
      <c r="NDW6" s="80"/>
      <c r="NDX6" s="80"/>
      <c r="NDY6" s="80"/>
      <c r="NDZ6" s="80"/>
      <c r="NEA6" s="80"/>
      <c r="NEB6" s="80"/>
      <c r="NEC6" s="80"/>
      <c r="NED6" s="80"/>
      <c r="NEE6" s="80"/>
      <c r="NEF6" s="80"/>
      <c r="NEG6" s="80"/>
      <c r="NEH6" s="80"/>
      <c r="NEI6" s="80"/>
      <c r="NEJ6" s="80"/>
      <c r="NEK6" s="80"/>
      <c r="NEL6" s="80"/>
      <c r="NEM6" s="80"/>
      <c r="NEN6" s="80"/>
      <c r="NEO6" s="80"/>
      <c r="NEP6" s="80"/>
      <c r="NEQ6" s="80"/>
      <c r="NER6" s="80"/>
      <c r="NES6" s="80"/>
      <c r="NET6" s="80"/>
      <c r="NEU6" s="80"/>
      <c r="NEV6" s="80"/>
      <c r="NEW6" s="80"/>
      <c r="NEX6" s="80"/>
      <c r="NEY6" s="80"/>
      <c r="NEZ6" s="80"/>
      <c r="NFA6" s="80"/>
      <c r="NFB6" s="80"/>
      <c r="NFC6" s="80"/>
      <c r="NFD6" s="80"/>
      <c r="NFE6" s="80"/>
      <c r="NFF6" s="80"/>
      <c r="NFG6" s="80"/>
      <c r="NFH6" s="80"/>
      <c r="NFI6" s="80"/>
      <c r="NFJ6" s="80"/>
      <c r="NFK6" s="80"/>
      <c r="NFL6" s="80"/>
      <c r="NFM6" s="80"/>
      <c r="NFN6" s="80"/>
      <c r="NFO6" s="80"/>
      <c r="NFP6" s="80"/>
      <c r="NFQ6" s="80"/>
      <c r="NFR6" s="80"/>
      <c r="NFS6" s="80"/>
      <c r="NFT6" s="80"/>
      <c r="NFU6" s="80"/>
      <c r="NFV6" s="80"/>
      <c r="NFW6" s="80"/>
      <c r="NFX6" s="80"/>
      <c r="NFY6" s="80"/>
      <c r="NFZ6" s="80"/>
      <c r="NGA6" s="80"/>
      <c r="NGB6" s="80"/>
      <c r="NGC6" s="80"/>
      <c r="NGD6" s="80"/>
      <c r="NGE6" s="80"/>
      <c r="NGF6" s="80"/>
      <c r="NGG6" s="80"/>
      <c r="NGH6" s="80"/>
      <c r="NGI6" s="80"/>
      <c r="NGJ6" s="80"/>
      <c r="NGK6" s="80"/>
      <c r="NGL6" s="80"/>
      <c r="NGM6" s="80"/>
      <c r="NGN6" s="80"/>
      <c r="NGO6" s="80"/>
      <c r="NGP6" s="80"/>
      <c r="NGQ6" s="80"/>
      <c r="NGR6" s="80"/>
      <c r="NGS6" s="80"/>
      <c r="NGT6" s="80"/>
      <c r="NGU6" s="80"/>
      <c r="NGV6" s="80"/>
      <c r="NGW6" s="80"/>
      <c r="NGX6" s="80"/>
      <c r="NGY6" s="80"/>
      <c r="NGZ6" s="80"/>
      <c r="NHA6" s="80"/>
      <c r="NHB6" s="80"/>
      <c r="NHC6" s="80"/>
      <c r="NHD6" s="80"/>
      <c r="NHE6" s="80"/>
      <c r="NHF6" s="80"/>
      <c r="NHG6" s="80"/>
      <c r="NHH6" s="80"/>
      <c r="NHI6" s="80"/>
      <c r="NHJ6" s="80"/>
      <c r="NHK6" s="80"/>
      <c r="NHL6" s="80"/>
      <c r="NHM6" s="80"/>
      <c r="NHN6" s="80"/>
      <c r="NHO6" s="80"/>
      <c r="NHP6" s="80"/>
      <c r="NHQ6" s="80"/>
      <c r="NHR6" s="80"/>
      <c r="NHS6" s="80"/>
      <c r="NHT6" s="80"/>
      <c r="NHU6" s="80"/>
      <c r="NHV6" s="80"/>
      <c r="NHW6" s="80"/>
      <c r="NHX6" s="80"/>
      <c r="NHY6" s="80"/>
      <c r="NHZ6" s="80"/>
      <c r="NIA6" s="80"/>
      <c r="NIB6" s="80"/>
      <c r="NIC6" s="80"/>
      <c r="NID6" s="80"/>
      <c r="NIE6" s="80"/>
      <c r="NIF6" s="80"/>
      <c r="NIG6" s="80"/>
      <c r="NIH6" s="80"/>
      <c r="NII6" s="80"/>
      <c r="NIJ6" s="80"/>
      <c r="NIK6" s="80"/>
      <c r="NIL6" s="80"/>
      <c r="NIM6" s="80"/>
      <c r="NIN6" s="80"/>
      <c r="NIO6" s="80"/>
      <c r="NIP6" s="80"/>
      <c r="NIQ6" s="80"/>
      <c r="NIR6" s="80"/>
      <c r="NIS6" s="80"/>
      <c r="NIT6" s="80"/>
      <c r="NIU6" s="80"/>
      <c r="NIV6" s="80"/>
      <c r="NIW6" s="80"/>
      <c r="NIX6" s="80"/>
      <c r="NIY6" s="80"/>
      <c r="NIZ6" s="80"/>
      <c r="NJA6" s="80"/>
      <c r="NJB6" s="80"/>
      <c r="NJC6" s="80"/>
      <c r="NJD6" s="80"/>
      <c r="NJE6" s="80"/>
      <c r="NJF6" s="80"/>
      <c r="NJG6" s="80"/>
      <c r="NJH6" s="80"/>
      <c r="NJI6" s="80"/>
      <c r="NJJ6" s="80"/>
      <c r="NJK6" s="80"/>
      <c r="NJL6" s="80"/>
      <c r="NJM6" s="80"/>
      <c r="NJN6" s="80"/>
      <c r="NJO6" s="80"/>
      <c r="NJP6" s="80"/>
      <c r="NJQ6" s="80"/>
      <c r="NJR6" s="80"/>
      <c r="NJS6" s="80"/>
      <c r="NJT6" s="80"/>
      <c r="NJU6" s="80"/>
      <c r="NJV6" s="80"/>
      <c r="NJW6" s="80"/>
      <c r="NJX6" s="80"/>
      <c r="NJY6" s="80"/>
      <c r="NJZ6" s="80"/>
      <c r="NKA6" s="80"/>
      <c r="NKB6" s="80"/>
      <c r="NKC6" s="80"/>
      <c r="NKD6" s="80"/>
      <c r="NKE6" s="80"/>
      <c r="NKF6" s="80"/>
      <c r="NKG6" s="80"/>
      <c r="NKH6" s="80"/>
      <c r="NKI6" s="80"/>
      <c r="NKJ6" s="80"/>
      <c r="NKK6" s="80"/>
      <c r="NKL6" s="80"/>
      <c r="NKM6" s="80"/>
      <c r="NKN6" s="80"/>
      <c r="NKO6" s="80"/>
      <c r="NKP6" s="80"/>
      <c r="NKQ6" s="80"/>
      <c r="NKR6" s="80"/>
      <c r="NKS6" s="80"/>
      <c r="NKT6" s="80"/>
      <c r="NKU6" s="80"/>
      <c r="NKV6" s="80"/>
      <c r="NKW6" s="80"/>
      <c r="NKX6" s="80"/>
      <c r="NKY6" s="80"/>
      <c r="NKZ6" s="80"/>
      <c r="NLA6" s="80"/>
      <c r="NLB6" s="80"/>
      <c r="NLC6" s="80"/>
      <c r="NLD6" s="80"/>
      <c r="NLE6" s="80"/>
      <c r="NLF6" s="80"/>
      <c r="NLG6" s="80"/>
      <c r="NLH6" s="80"/>
      <c r="NLI6" s="80"/>
      <c r="NLJ6" s="80"/>
      <c r="NLK6" s="80"/>
      <c r="NLL6" s="80"/>
      <c r="NLM6" s="80"/>
      <c r="NLN6" s="80"/>
      <c r="NLO6" s="80"/>
      <c r="NLP6" s="80"/>
      <c r="NLQ6" s="80"/>
      <c r="NLR6" s="80"/>
      <c r="NLS6" s="80"/>
      <c r="NLT6" s="80"/>
      <c r="NLU6" s="80"/>
      <c r="NLV6" s="80"/>
      <c r="NLW6" s="80"/>
      <c r="NLX6" s="80"/>
      <c r="NLY6" s="80"/>
      <c r="NLZ6" s="80"/>
      <c r="NMA6" s="80"/>
      <c r="NMB6" s="80"/>
      <c r="NMC6" s="80"/>
      <c r="NMD6" s="80"/>
      <c r="NME6" s="80"/>
      <c r="NMF6" s="80"/>
      <c r="NMG6" s="80"/>
      <c r="NMH6" s="80"/>
      <c r="NMI6" s="80"/>
      <c r="NMJ6" s="80"/>
      <c r="NMK6" s="80"/>
      <c r="NML6" s="80"/>
      <c r="NMM6" s="80"/>
      <c r="NMN6" s="80"/>
      <c r="NMO6" s="80"/>
      <c r="NMP6" s="80"/>
      <c r="NMQ6" s="80"/>
      <c r="NMR6" s="80"/>
      <c r="NMS6" s="80"/>
      <c r="NMT6" s="80"/>
      <c r="NMU6" s="80"/>
      <c r="NMV6" s="80"/>
      <c r="NMW6" s="80"/>
      <c r="NMX6" s="80"/>
      <c r="NMY6" s="80"/>
      <c r="NMZ6" s="80"/>
      <c r="NNA6" s="80"/>
      <c r="NNB6" s="80"/>
      <c r="NNC6" s="80"/>
      <c r="NND6" s="80"/>
      <c r="NNE6" s="80"/>
      <c r="NNF6" s="80"/>
      <c r="NNG6" s="80"/>
      <c r="NNH6" s="80"/>
      <c r="NNI6" s="80"/>
      <c r="NNJ6" s="80"/>
      <c r="NNK6" s="80"/>
      <c r="NNL6" s="80"/>
      <c r="NNM6" s="80"/>
      <c r="NNN6" s="80"/>
      <c r="NNO6" s="80"/>
      <c r="NNP6" s="80"/>
      <c r="NNQ6" s="80"/>
      <c r="NNR6" s="80"/>
      <c r="NNS6" s="80"/>
      <c r="NNT6" s="80"/>
      <c r="NNU6" s="80"/>
      <c r="NNV6" s="80"/>
      <c r="NNW6" s="80"/>
      <c r="NNX6" s="80"/>
      <c r="NNY6" s="80"/>
      <c r="NNZ6" s="80"/>
      <c r="NOA6" s="80"/>
      <c r="NOB6" s="80"/>
      <c r="NOC6" s="80"/>
      <c r="NOD6" s="80"/>
      <c r="NOE6" s="80"/>
      <c r="NOF6" s="80"/>
      <c r="NOG6" s="80"/>
      <c r="NOH6" s="80"/>
      <c r="NOI6" s="80"/>
      <c r="NOJ6" s="80"/>
      <c r="NOK6" s="80"/>
      <c r="NOL6" s="80"/>
      <c r="NOM6" s="80"/>
      <c r="NON6" s="80"/>
      <c r="NOO6" s="80"/>
      <c r="NOP6" s="80"/>
      <c r="NOQ6" s="80"/>
      <c r="NOR6" s="80"/>
      <c r="NOS6" s="80"/>
      <c r="NOT6" s="80"/>
      <c r="NOU6" s="80"/>
      <c r="NOV6" s="80"/>
      <c r="NOW6" s="80"/>
      <c r="NOX6" s="80"/>
      <c r="NOY6" s="80"/>
      <c r="NOZ6" s="80"/>
      <c r="NPA6" s="80"/>
      <c r="NPB6" s="80"/>
      <c r="NPC6" s="80"/>
      <c r="NPD6" s="80"/>
      <c r="NPE6" s="80"/>
      <c r="NPF6" s="80"/>
      <c r="NPG6" s="80"/>
      <c r="NPH6" s="80"/>
      <c r="NPI6" s="80"/>
      <c r="NPJ6" s="80"/>
      <c r="NPK6" s="80"/>
      <c r="NPL6" s="80"/>
      <c r="NPM6" s="80"/>
      <c r="NPN6" s="80"/>
      <c r="NPO6" s="80"/>
      <c r="NPP6" s="80"/>
      <c r="NPQ6" s="80"/>
      <c r="NPR6" s="80"/>
      <c r="NPS6" s="80"/>
      <c r="NPT6" s="80"/>
      <c r="NPU6" s="80"/>
      <c r="NPV6" s="80"/>
      <c r="NPW6" s="80"/>
      <c r="NPX6" s="80"/>
      <c r="NPY6" s="80"/>
      <c r="NPZ6" s="80"/>
      <c r="NQA6" s="80"/>
      <c r="NQB6" s="80"/>
      <c r="NQC6" s="80"/>
      <c r="NQD6" s="80"/>
      <c r="NQE6" s="80"/>
      <c r="NQF6" s="80"/>
      <c r="NQG6" s="80"/>
      <c r="NQH6" s="80"/>
      <c r="NQI6" s="80"/>
      <c r="NQJ6" s="80"/>
      <c r="NQK6" s="80"/>
      <c r="NQL6" s="80"/>
      <c r="NQM6" s="80"/>
      <c r="NQN6" s="80"/>
      <c r="NQO6" s="80"/>
      <c r="NQP6" s="80"/>
      <c r="NQQ6" s="80"/>
      <c r="NQR6" s="80"/>
      <c r="NQS6" s="80"/>
      <c r="NQT6" s="80"/>
      <c r="NQU6" s="80"/>
      <c r="NQV6" s="80"/>
      <c r="NQW6" s="80"/>
      <c r="NQX6" s="80"/>
      <c r="NQY6" s="80"/>
      <c r="NQZ6" s="80"/>
      <c r="NRA6" s="80"/>
      <c r="NRB6" s="80"/>
      <c r="NRC6" s="80"/>
      <c r="NRD6" s="80"/>
      <c r="NRE6" s="80"/>
      <c r="NRF6" s="80"/>
      <c r="NRG6" s="80"/>
      <c r="NRH6" s="80"/>
      <c r="NRI6" s="80"/>
      <c r="NRJ6" s="80"/>
      <c r="NRK6" s="80"/>
      <c r="NRL6" s="80"/>
      <c r="NRM6" s="80"/>
      <c r="NRN6" s="80"/>
      <c r="NRO6" s="80"/>
      <c r="NRP6" s="80"/>
      <c r="NRQ6" s="80"/>
      <c r="NRR6" s="80"/>
      <c r="NRS6" s="80"/>
      <c r="NRT6" s="80"/>
      <c r="NRU6" s="80"/>
      <c r="NRV6" s="80"/>
      <c r="NRW6" s="80"/>
      <c r="NRX6" s="80"/>
      <c r="NRY6" s="80"/>
      <c r="NRZ6" s="80"/>
      <c r="NSA6" s="80"/>
      <c r="NSB6" s="80"/>
      <c r="NSC6" s="80"/>
      <c r="NSD6" s="80"/>
      <c r="NSE6" s="80"/>
      <c r="NSF6" s="80"/>
      <c r="NSG6" s="80"/>
      <c r="NSH6" s="80"/>
      <c r="NSI6" s="80"/>
      <c r="NSJ6" s="80"/>
      <c r="NSK6" s="80"/>
      <c r="NSL6" s="80"/>
      <c r="NSM6" s="80"/>
      <c r="NSN6" s="80"/>
      <c r="NSO6" s="80"/>
      <c r="NSP6" s="80"/>
      <c r="NSQ6" s="80"/>
      <c r="NSR6" s="80"/>
      <c r="NSS6" s="80"/>
      <c r="NST6" s="80"/>
      <c r="NSU6" s="80"/>
      <c r="NSV6" s="80"/>
      <c r="NSW6" s="80"/>
      <c r="NSX6" s="80"/>
      <c r="NSY6" s="80"/>
      <c r="NSZ6" s="80"/>
      <c r="NTA6" s="80"/>
      <c r="NTB6" s="80"/>
      <c r="NTC6" s="80"/>
      <c r="NTD6" s="80"/>
      <c r="NTE6" s="80"/>
      <c r="NTF6" s="80"/>
      <c r="NTG6" s="80"/>
      <c r="NTH6" s="80"/>
      <c r="NTI6" s="80"/>
      <c r="NTJ6" s="80"/>
      <c r="NTK6" s="80"/>
      <c r="NTL6" s="80"/>
      <c r="NTM6" s="80"/>
      <c r="NTN6" s="80"/>
      <c r="NTO6" s="80"/>
      <c r="NTP6" s="80"/>
      <c r="NTQ6" s="80"/>
      <c r="NTR6" s="80"/>
      <c r="NTS6" s="80"/>
      <c r="NTT6" s="80"/>
      <c r="NTU6" s="80"/>
      <c r="NTV6" s="80"/>
      <c r="NTW6" s="80"/>
      <c r="NTX6" s="80"/>
      <c r="NTY6" s="80"/>
      <c r="NTZ6" s="80"/>
      <c r="NUA6" s="80"/>
      <c r="NUB6" s="80"/>
      <c r="NUC6" s="80"/>
      <c r="NUD6" s="80"/>
      <c r="NUE6" s="80"/>
      <c r="NUF6" s="80"/>
      <c r="NUG6" s="80"/>
      <c r="NUH6" s="80"/>
      <c r="NUI6" s="80"/>
      <c r="NUJ6" s="80"/>
      <c r="NUK6" s="80"/>
      <c r="NUL6" s="80"/>
      <c r="NUM6" s="80"/>
      <c r="NUN6" s="80"/>
      <c r="NUO6" s="80"/>
      <c r="NUP6" s="80"/>
      <c r="NUQ6" s="80"/>
      <c r="NUR6" s="80"/>
      <c r="NUS6" s="80"/>
      <c r="NUT6" s="80"/>
      <c r="NUU6" s="80"/>
      <c r="NUV6" s="80"/>
      <c r="NUW6" s="80"/>
      <c r="NUX6" s="80"/>
      <c r="NUY6" s="80"/>
      <c r="NUZ6" s="80"/>
      <c r="NVA6" s="80"/>
      <c r="NVB6" s="80"/>
      <c r="NVC6" s="80"/>
      <c r="NVD6" s="80"/>
      <c r="NVE6" s="80"/>
      <c r="NVF6" s="80"/>
      <c r="NVG6" s="80"/>
      <c r="NVH6" s="80"/>
      <c r="NVI6" s="80"/>
      <c r="NVJ6" s="80"/>
      <c r="NVK6" s="80"/>
      <c r="NVL6" s="80"/>
      <c r="NVM6" s="80"/>
      <c r="NVN6" s="80"/>
      <c r="NVO6" s="80"/>
      <c r="NVP6" s="80"/>
      <c r="NVQ6" s="80"/>
      <c r="NVR6" s="80"/>
      <c r="NVS6" s="80"/>
      <c r="NVT6" s="80"/>
      <c r="NVU6" s="80"/>
      <c r="NVV6" s="80"/>
      <c r="NVW6" s="80"/>
      <c r="NVX6" s="80"/>
      <c r="NVY6" s="80"/>
      <c r="NVZ6" s="80"/>
      <c r="NWA6" s="80"/>
      <c r="NWB6" s="80"/>
      <c r="NWC6" s="80"/>
      <c r="NWD6" s="80"/>
      <c r="NWE6" s="80"/>
      <c r="NWF6" s="80"/>
      <c r="NWG6" s="80"/>
      <c r="NWH6" s="80"/>
      <c r="NWI6" s="80"/>
      <c r="NWJ6" s="80"/>
      <c r="NWK6" s="80"/>
      <c r="NWL6" s="80"/>
      <c r="NWM6" s="80"/>
      <c r="NWN6" s="80"/>
      <c r="NWO6" s="80"/>
      <c r="NWP6" s="80"/>
      <c r="NWQ6" s="80"/>
      <c r="NWR6" s="80"/>
      <c r="NWS6" s="80"/>
      <c r="NWT6" s="80"/>
      <c r="NWU6" s="80"/>
      <c r="NWV6" s="80"/>
      <c r="NWW6" s="80"/>
      <c r="NWX6" s="80"/>
      <c r="NWY6" s="80"/>
      <c r="NWZ6" s="80"/>
      <c r="NXA6" s="80"/>
      <c r="NXB6" s="80"/>
      <c r="NXC6" s="80"/>
      <c r="NXD6" s="80"/>
      <c r="NXE6" s="80"/>
      <c r="NXF6" s="80"/>
      <c r="NXG6" s="80"/>
      <c r="NXH6" s="80"/>
      <c r="NXI6" s="80"/>
      <c r="NXJ6" s="80"/>
      <c r="NXK6" s="80"/>
      <c r="NXL6" s="80"/>
      <c r="NXM6" s="80"/>
      <c r="NXN6" s="80"/>
      <c r="NXO6" s="80"/>
      <c r="NXP6" s="80"/>
      <c r="NXQ6" s="80"/>
      <c r="NXR6" s="80"/>
      <c r="NXS6" s="80"/>
      <c r="NXT6" s="80"/>
      <c r="NXU6" s="80"/>
      <c r="NXV6" s="80"/>
      <c r="NXW6" s="80"/>
      <c r="NXX6" s="80"/>
      <c r="NXY6" s="80"/>
      <c r="NXZ6" s="80"/>
      <c r="NYA6" s="80"/>
      <c r="NYB6" s="80"/>
      <c r="NYC6" s="80"/>
      <c r="NYD6" s="80"/>
      <c r="NYE6" s="80"/>
      <c r="NYF6" s="80"/>
      <c r="NYG6" s="80"/>
      <c r="NYH6" s="80"/>
      <c r="NYI6" s="80"/>
      <c r="NYJ6" s="80"/>
      <c r="NYK6" s="80"/>
      <c r="NYL6" s="80"/>
      <c r="NYM6" s="80"/>
      <c r="NYN6" s="80"/>
      <c r="NYO6" s="80"/>
      <c r="NYP6" s="80"/>
      <c r="NYQ6" s="80"/>
      <c r="NYR6" s="80"/>
      <c r="NYS6" s="80"/>
      <c r="NYT6" s="80"/>
      <c r="NYU6" s="80"/>
      <c r="NYV6" s="80"/>
      <c r="NYW6" s="80"/>
      <c r="NYX6" s="80"/>
      <c r="NYY6" s="80"/>
      <c r="NYZ6" s="80"/>
      <c r="NZA6" s="80"/>
      <c r="NZB6" s="80"/>
      <c r="NZC6" s="80"/>
      <c r="NZD6" s="80"/>
      <c r="NZE6" s="80"/>
      <c r="NZF6" s="80"/>
      <c r="NZG6" s="80"/>
      <c r="NZH6" s="80"/>
      <c r="NZI6" s="80"/>
      <c r="NZJ6" s="80"/>
      <c r="NZK6" s="80"/>
      <c r="NZL6" s="80"/>
      <c r="NZM6" s="80"/>
      <c r="NZN6" s="80"/>
      <c r="NZO6" s="80"/>
      <c r="NZP6" s="80"/>
      <c r="NZQ6" s="80"/>
      <c r="NZR6" s="80"/>
      <c r="NZS6" s="80"/>
      <c r="NZT6" s="80"/>
      <c r="NZU6" s="80"/>
      <c r="NZV6" s="80"/>
      <c r="NZW6" s="80"/>
      <c r="NZX6" s="80"/>
      <c r="NZY6" s="80"/>
      <c r="NZZ6" s="80"/>
      <c r="OAA6" s="80"/>
      <c r="OAB6" s="80"/>
      <c r="OAC6" s="80"/>
      <c r="OAD6" s="80"/>
      <c r="OAE6" s="80"/>
      <c r="OAF6" s="80"/>
      <c r="OAG6" s="80"/>
      <c r="OAH6" s="80"/>
      <c r="OAI6" s="80"/>
      <c r="OAJ6" s="80"/>
      <c r="OAK6" s="80"/>
      <c r="OAL6" s="80"/>
      <c r="OAM6" s="80"/>
      <c r="OAN6" s="80"/>
      <c r="OAO6" s="80"/>
      <c r="OAP6" s="80"/>
      <c r="OAQ6" s="80"/>
      <c r="OAR6" s="80"/>
      <c r="OAS6" s="80"/>
      <c r="OAT6" s="80"/>
      <c r="OAU6" s="80"/>
      <c r="OAV6" s="80"/>
      <c r="OAW6" s="80"/>
      <c r="OAX6" s="80"/>
      <c r="OAY6" s="80"/>
      <c r="OAZ6" s="80"/>
      <c r="OBA6" s="80"/>
      <c r="OBB6" s="80"/>
      <c r="OBC6" s="80"/>
      <c r="OBD6" s="80"/>
      <c r="OBE6" s="80"/>
      <c r="OBF6" s="80"/>
      <c r="OBG6" s="80"/>
      <c r="OBH6" s="80"/>
      <c r="OBI6" s="80"/>
      <c r="OBJ6" s="80"/>
      <c r="OBK6" s="80"/>
      <c r="OBL6" s="80"/>
      <c r="OBM6" s="80"/>
      <c r="OBN6" s="80"/>
      <c r="OBO6" s="80"/>
      <c r="OBP6" s="80"/>
      <c r="OBQ6" s="80"/>
      <c r="OBR6" s="80"/>
      <c r="OBS6" s="80"/>
      <c r="OBT6" s="80"/>
      <c r="OBU6" s="80"/>
      <c r="OBV6" s="80"/>
      <c r="OBW6" s="80"/>
      <c r="OBX6" s="80"/>
      <c r="OBY6" s="80"/>
      <c r="OBZ6" s="80"/>
      <c r="OCA6" s="80"/>
      <c r="OCB6" s="80"/>
      <c r="OCC6" s="80"/>
      <c r="OCD6" s="80"/>
      <c r="OCE6" s="80"/>
      <c r="OCF6" s="80"/>
      <c r="OCG6" s="80"/>
      <c r="OCH6" s="80"/>
      <c r="OCI6" s="80"/>
      <c r="OCJ6" s="80"/>
      <c r="OCK6" s="80"/>
      <c r="OCL6" s="80"/>
      <c r="OCM6" s="80"/>
      <c r="OCN6" s="80"/>
      <c r="OCO6" s="80"/>
      <c r="OCP6" s="80"/>
      <c r="OCQ6" s="80"/>
      <c r="OCR6" s="80"/>
      <c r="OCS6" s="80"/>
      <c r="OCT6" s="80"/>
      <c r="OCU6" s="80"/>
      <c r="OCV6" s="80"/>
      <c r="OCW6" s="80"/>
      <c r="OCX6" s="80"/>
      <c r="OCY6" s="80"/>
      <c r="OCZ6" s="80"/>
      <c r="ODA6" s="80"/>
      <c r="ODB6" s="80"/>
      <c r="ODC6" s="80"/>
      <c r="ODD6" s="80"/>
      <c r="ODE6" s="80"/>
      <c r="ODF6" s="80"/>
      <c r="ODG6" s="80"/>
      <c r="ODH6" s="80"/>
      <c r="ODI6" s="80"/>
      <c r="ODJ6" s="80"/>
      <c r="ODK6" s="80"/>
      <c r="ODL6" s="80"/>
      <c r="ODM6" s="80"/>
      <c r="ODN6" s="80"/>
      <c r="ODO6" s="80"/>
      <c r="ODP6" s="80"/>
      <c r="ODQ6" s="80"/>
      <c r="ODR6" s="80"/>
      <c r="ODS6" s="80"/>
      <c r="ODT6" s="80"/>
      <c r="ODU6" s="80"/>
      <c r="ODV6" s="80"/>
      <c r="ODW6" s="80"/>
      <c r="ODX6" s="80"/>
      <c r="ODY6" s="80"/>
      <c r="ODZ6" s="80"/>
      <c r="OEA6" s="80"/>
      <c r="OEB6" s="80"/>
      <c r="OEC6" s="80"/>
      <c r="OED6" s="80"/>
      <c r="OEE6" s="80"/>
      <c r="OEF6" s="80"/>
      <c r="OEG6" s="80"/>
      <c r="OEH6" s="80"/>
      <c r="OEI6" s="80"/>
      <c r="OEJ6" s="80"/>
      <c r="OEK6" s="80"/>
      <c r="OEL6" s="80"/>
      <c r="OEM6" s="80"/>
      <c r="OEN6" s="80"/>
      <c r="OEO6" s="80"/>
      <c r="OEP6" s="80"/>
      <c r="OEQ6" s="80"/>
      <c r="OER6" s="80"/>
      <c r="OES6" s="80"/>
      <c r="OET6" s="80"/>
      <c r="OEU6" s="80"/>
      <c r="OEV6" s="80"/>
      <c r="OEW6" s="80"/>
      <c r="OEX6" s="80"/>
      <c r="OEY6" s="80"/>
      <c r="OEZ6" s="80"/>
      <c r="OFA6" s="80"/>
      <c r="OFB6" s="80"/>
      <c r="OFC6" s="80"/>
      <c r="OFD6" s="80"/>
      <c r="OFE6" s="80"/>
      <c r="OFF6" s="80"/>
      <c r="OFG6" s="80"/>
      <c r="OFH6" s="80"/>
      <c r="OFI6" s="80"/>
      <c r="OFJ6" s="80"/>
      <c r="OFK6" s="80"/>
      <c r="OFL6" s="80"/>
      <c r="OFM6" s="80"/>
      <c r="OFN6" s="80"/>
      <c r="OFO6" s="80"/>
      <c r="OFP6" s="80"/>
      <c r="OFQ6" s="80"/>
      <c r="OFR6" s="80"/>
      <c r="OFS6" s="80"/>
      <c r="OFT6" s="80"/>
      <c r="OFU6" s="80"/>
      <c r="OFV6" s="80"/>
      <c r="OFW6" s="80"/>
      <c r="OFX6" s="80"/>
      <c r="OFY6" s="80"/>
      <c r="OFZ6" s="80"/>
      <c r="OGA6" s="80"/>
      <c r="OGB6" s="80"/>
      <c r="OGC6" s="80"/>
      <c r="OGD6" s="80"/>
      <c r="OGE6" s="80"/>
      <c r="OGF6" s="80"/>
      <c r="OGG6" s="80"/>
      <c r="OGH6" s="80"/>
      <c r="OGI6" s="80"/>
      <c r="OGJ6" s="80"/>
      <c r="OGK6" s="80"/>
      <c r="OGL6" s="80"/>
      <c r="OGM6" s="80"/>
      <c r="OGN6" s="80"/>
      <c r="OGO6" s="80"/>
      <c r="OGP6" s="80"/>
      <c r="OGQ6" s="80"/>
      <c r="OGR6" s="80"/>
      <c r="OGS6" s="80"/>
      <c r="OGT6" s="80"/>
      <c r="OGU6" s="80"/>
      <c r="OGV6" s="80"/>
      <c r="OGW6" s="80"/>
      <c r="OGX6" s="80"/>
      <c r="OGY6" s="80"/>
      <c r="OGZ6" s="80"/>
      <c r="OHA6" s="80"/>
      <c r="OHB6" s="80"/>
      <c r="OHC6" s="80"/>
      <c r="OHD6" s="80"/>
      <c r="OHE6" s="80"/>
      <c r="OHF6" s="80"/>
      <c r="OHG6" s="80"/>
      <c r="OHH6" s="80"/>
      <c r="OHI6" s="80"/>
      <c r="OHJ6" s="80"/>
      <c r="OHK6" s="80"/>
      <c r="OHL6" s="80"/>
      <c r="OHM6" s="80"/>
      <c r="OHN6" s="80"/>
      <c r="OHO6" s="80"/>
      <c r="OHP6" s="80"/>
      <c r="OHQ6" s="80"/>
      <c r="OHR6" s="80"/>
      <c r="OHS6" s="80"/>
      <c r="OHT6" s="80"/>
      <c r="OHU6" s="80"/>
      <c r="OHV6" s="80"/>
      <c r="OHW6" s="80"/>
      <c r="OHX6" s="80"/>
      <c r="OHY6" s="80"/>
      <c r="OHZ6" s="80"/>
      <c r="OIA6" s="80"/>
      <c r="OIB6" s="80"/>
      <c r="OIC6" s="80"/>
      <c r="OID6" s="80"/>
      <c r="OIE6" s="80"/>
      <c r="OIF6" s="80"/>
      <c r="OIG6" s="80"/>
      <c r="OIH6" s="80"/>
      <c r="OII6" s="80"/>
      <c r="OIJ6" s="80"/>
      <c r="OIK6" s="80"/>
      <c r="OIL6" s="80"/>
      <c r="OIM6" s="80"/>
      <c r="OIN6" s="80"/>
      <c r="OIO6" s="80"/>
      <c r="OIP6" s="80"/>
      <c r="OIQ6" s="80"/>
      <c r="OIR6" s="80"/>
      <c r="OIS6" s="80"/>
      <c r="OIT6" s="80"/>
      <c r="OIU6" s="80"/>
      <c r="OIV6" s="80"/>
      <c r="OIW6" s="80"/>
      <c r="OIX6" s="80"/>
      <c r="OIY6" s="80"/>
      <c r="OIZ6" s="80"/>
      <c r="OJA6" s="80"/>
      <c r="OJB6" s="80"/>
      <c r="OJC6" s="80"/>
      <c r="OJD6" s="80"/>
      <c r="OJE6" s="80"/>
      <c r="OJF6" s="80"/>
      <c r="OJG6" s="80"/>
      <c r="OJH6" s="80"/>
      <c r="OJI6" s="80"/>
      <c r="OJJ6" s="80"/>
      <c r="OJK6" s="80"/>
      <c r="OJL6" s="80"/>
      <c r="OJM6" s="80"/>
      <c r="OJN6" s="80"/>
      <c r="OJO6" s="80"/>
      <c r="OJP6" s="80"/>
      <c r="OJQ6" s="80"/>
      <c r="OJR6" s="80"/>
      <c r="OJS6" s="80"/>
      <c r="OJT6" s="80"/>
      <c r="OJU6" s="80"/>
      <c r="OJV6" s="80"/>
      <c r="OJW6" s="80"/>
      <c r="OJX6" s="80"/>
      <c r="OJY6" s="80"/>
      <c r="OJZ6" s="80"/>
      <c r="OKA6" s="80"/>
      <c r="OKB6" s="80"/>
      <c r="OKC6" s="80"/>
      <c r="OKD6" s="80"/>
      <c r="OKE6" s="80"/>
      <c r="OKF6" s="80"/>
      <c r="OKG6" s="80"/>
      <c r="OKH6" s="80"/>
      <c r="OKI6" s="80"/>
      <c r="OKJ6" s="80"/>
      <c r="OKK6" s="80"/>
      <c r="OKL6" s="80"/>
      <c r="OKM6" s="80"/>
      <c r="OKN6" s="80"/>
      <c r="OKO6" s="80"/>
      <c r="OKP6" s="80"/>
      <c r="OKQ6" s="80"/>
      <c r="OKR6" s="80"/>
      <c r="OKS6" s="80"/>
      <c r="OKT6" s="80"/>
      <c r="OKU6" s="80"/>
      <c r="OKV6" s="80"/>
      <c r="OKW6" s="80"/>
      <c r="OKX6" s="80"/>
      <c r="OKY6" s="80"/>
      <c r="OKZ6" s="80"/>
      <c r="OLA6" s="80"/>
      <c r="OLB6" s="80"/>
      <c r="OLC6" s="80"/>
      <c r="OLD6" s="80"/>
      <c r="OLE6" s="80"/>
      <c r="OLF6" s="80"/>
      <c r="OLG6" s="80"/>
      <c r="OLH6" s="80"/>
      <c r="OLI6" s="80"/>
      <c r="OLJ6" s="80"/>
      <c r="OLK6" s="80"/>
      <c r="OLL6" s="80"/>
      <c r="OLM6" s="80"/>
      <c r="OLN6" s="80"/>
      <c r="OLO6" s="80"/>
      <c r="OLP6" s="80"/>
      <c r="OLQ6" s="80"/>
      <c r="OLR6" s="80"/>
      <c r="OLS6" s="80"/>
      <c r="OLT6" s="80"/>
      <c r="OLU6" s="80"/>
      <c r="OLV6" s="80"/>
      <c r="OLW6" s="80"/>
      <c r="OLX6" s="80"/>
      <c r="OLY6" s="80"/>
      <c r="OLZ6" s="80"/>
      <c r="OMA6" s="80"/>
      <c r="OMB6" s="80"/>
      <c r="OMC6" s="80"/>
      <c r="OMD6" s="80"/>
      <c r="OME6" s="80"/>
      <c r="OMF6" s="80"/>
      <c r="OMG6" s="80"/>
      <c r="OMH6" s="80"/>
      <c r="OMI6" s="80"/>
      <c r="OMJ6" s="80"/>
      <c r="OMK6" s="80"/>
      <c r="OML6" s="80"/>
      <c r="OMM6" s="80"/>
      <c r="OMN6" s="80"/>
      <c r="OMO6" s="80"/>
      <c r="OMP6" s="80"/>
      <c r="OMQ6" s="80"/>
      <c r="OMR6" s="80"/>
      <c r="OMS6" s="80"/>
      <c r="OMT6" s="80"/>
      <c r="OMU6" s="80"/>
      <c r="OMV6" s="80"/>
      <c r="OMW6" s="80"/>
      <c r="OMX6" s="80"/>
      <c r="OMY6" s="80"/>
      <c r="OMZ6" s="80"/>
      <c r="ONA6" s="80"/>
      <c r="ONB6" s="80"/>
      <c r="ONC6" s="80"/>
      <c r="OND6" s="80"/>
      <c r="ONE6" s="80"/>
      <c r="ONF6" s="80"/>
      <c r="ONG6" s="80"/>
      <c r="ONH6" s="80"/>
      <c r="ONI6" s="80"/>
      <c r="ONJ6" s="80"/>
      <c r="ONK6" s="80"/>
      <c r="ONL6" s="80"/>
      <c r="ONM6" s="80"/>
      <c r="ONN6" s="80"/>
      <c r="ONO6" s="80"/>
      <c r="ONP6" s="80"/>
      <c r="ONQ6" s="80"/>
      <c r="ONR6" s="80"/>
      <c r="ONS6" s="80"/>
      <c r="ONT6" s="80"/>
      <c r="ONU6" s="80"/>
      <c r="ONV6" s="80"/>
      <c r="ONW6" s="80"/>
      <c r="ONX6" s="80"/>
      <c r="ONY6" s="80"/>
      <c r="ONZ6" s="80"/>
      <c r="OOA6" s="80"/>
      <c r="OOB6" s="80"/>
      <c r="OOC6" s="80"/>
      <c r="OOD6" s="80"/>
      <c r="OOE6" s="80"/>
      <c r="OOF6" s="80"/>
      <c r="OOG6" s="80"/>
      <c r="OOH6" s="80"/>
      <c r="OOI6" s="80"/>
      <c r="OOJ6" s="80"/>
      <c r="OOK6" s="80"/>
      <c r="OOL6" s="80"/>
      <c r="OOM6" s="80"/>
      <c r="OON6" s="80"/>
      <c r="OOO6" s="80"/>
      <c r="OOP6" s="80"/>
      <c r="OOQ6" s="80"/>
      <c r="OOR6" s="80"/>
      <c r="OOS6" s="80"/>
      <c r="OOT6" s="80"/>
      <c r="OOU6" s="80"/>
      <c r="OOV6" s="80"/>
      <c r="OOW6" s="80"/>
      <c r="OOX6" s="80"/>
      <c r="OOY6" s="80"/>
      <c r="OOZ6" s="80"/>
      <c r="OPA6" s="80"/>
      <c r="OPB6" s="80"/>
      <c r="OPC6" s="80"/>
      <c r="OPD6" s="80"/>
      <c r="OPE6" s="80"/>
      <c r="OPF6" s="80"/>
      <c r="OPG6" s="80"/>
      <c r="OPH6" s="80"/>
      <c r="OPI6" s="80"/>
      <c r="OPJ6" s="80"/>
      <c r="OPK6" s="80"/>
      <c r="OPL6" s="80"/>
      <c r="OPM6" s="80"/>
      <c r="OPN6" s="80"/>
      <c r="OPO6" s="80"/>
      <c r="OPP6" s="80"/>
      <c r="OPQ6" s="80"/>
      <c r="OPR6" s="80"/>
      <c r="OPS6" s="80"/>
      <c r="OPT6" s="80"/>
      <c r="OPU6" s="80"/>
      <c r="OPV6" s="80"/>
      <c r="OPW6" s="80"/>
      <c r="OPX6" s="80"/>
      <c r="OPY6" s="80"/>
      <c r="OPZ6" s="80"/>
      <c r="OQA6" s="80"/>
      <c r="OQB6" s="80"/>
      <c r="OQC6" s="80"/>
      <c r="OQD6" s="80"/>
      <c r="OQE6" s="80"/>
      <c r="OQF6" s="80"/>
      <c r="OQG6" s="80"/>
      <c r="OQH6" s="80"/>
      <c r="OQI6" s="80"/>
      <c r="OQJ6" s="80"/>
      <c r="OQK6" s="80"/>
      <c r="OQL6" s="80"/>
      <c r="OQM6" s="80"/>
      <c r="OQN6" s="80"/>
      <c r="OQO6" s="80"/>
      <c r="OQP6" s="80"/>
      <c r="OQQ6" s="80"/>
      <c r="OQR6" s="80"/>
      <c r="OQS6" s="80"/>
      <c r="OQT6" s="80"/>
      <c r="OQU6" s="80"/>
      <c r="OQV6" s="80"/>
      <c r="OQW6" s="80"/>
      <c r="OQX6" s="80"/>
      <c r="OQY6" s="80"/>
      <c r="OQZ6" s="80"/>
      <c r="ORA6" s="80"/>
      <c r="ORB6" s="80"/>
      <c r="ORC6" s="80"/>
      <c r="ORD6" s="80"/>
      <c r="ORE6" s="80"/>
      <c r="ORF6" s="80"/>
      <c r="ORG6" s="80"/>
      <c r="ORH6" s="80"/>
      <c r="ORI6" s="80"/>
      <c r="ORJ6" s="80"/>
      <c r="ORK6" s="80"/>
      <c r="ORL6" s="80"/>
      <c r="ORM6" s="80"/>
      <c r="ORN6" s="80"/>
      <c r="ORO6" s="80"/>
      <c r="ORP6" s="80"/>
      <c r="ORQ6" s="80"/>
      <c r="ORR6" s="80"/>
      <c r="ORS6" s="80"/>
      <c r="ORT6" s="80"/>
      <c r="ORU6" s="80"/>
      <c r="ORV6" s="80"/>
      <c r="ORW6" s="80"/>
      <c r="ORX6" s="80"/>
      <c r="ORY6" s="80"/>
      <c r="ORZ6" s="80"/>
      <c r="OSA6" s="80"/>
      <c r="OSB6" s="80"/>
      <c r="OSC6" s="80"/>
      <c r="OSD6" s="80"/>
      <c r="OSE6" s="80"/>
      <c r="OSF6" s="80"/>
      <c r="OSG6" s="80"/>
      <c r="OSH6" s="80"/>
      <c r="OSI6" s="80"/>
      <c r="OSJ6" s="80"/>
      <c r="OSK6" s="80"/>
      <c r="OSL6" s="80"/>
      <c r="OSM6" s="80"/>
      <c r="OSN6" s="80"/>
      <c r="OSO6" s="80"/>
      <c r="OSP6" s="80"/>
      <c r="OSQ6" s="80"/>
      <c r="OSR6" s="80"/>
      <c r="OSS6" s="80"/>
      <c r="OST6" s="80"/>
      <c r="OSU6" s="80"/>
      <c r="OSV6" s="80"/>
      <c r="OSW6" s="80"/>
      <c r="OSX6" s="80"/>
      <c r="OSY6" s="80"/>
      <c r="OSZ6" s="80"/>
      <c r="OTA6" s="80"/>
      <c r="OTB6" s="80"/>
      <c r="OTC6" s="80"/>
      <c r="OTD6" s="80"/>
      <c r="OTE6" s="80"/>
      <c r="OTF6" s="80"/>
      <c r="OTG6" s="80"/>
      <c r="OTH6" s="80"/>
      <c r="OTI6" s="80"/>
      <c r="OTJ6" s="80"/>
      <c r="OTK6" s="80"/>
      <c r="OTL6" s="80"/>
      <c r="OTM6" s="80"/>
      <c r="OTN6" s="80"/>
      <c r="OTO6" s="80"/>
      <c r="OTP6" s="80"/>
      <c r="OTQ6" s="80"/>
      <c r="OTR6" s="80"/>
      <c r="OTS6" s="80"/>
      <c r="OTT6" s="80"/>
      <c r="OTU6" s="80"/>
      <c r="OTV6" s="80"/>
      <c r="OTW6" s="80"/>
      <c r="OTX6" s="80"/>
      <c r="OTY6" s="80"/>
      <c r="OTZ6" s="80"/>
      <c r="OUA6" s="80"/>
      <c r="OUB6" s="80"/>
      <c r="OUC6" s="80"/>
      <c r="OUD6" s="80"/>
      <c r="OUE6" s="80"/>
      <c r="OUF6" s="80"/>
      <c r="OUG6" s="80"/>
      <c r="OUH6" s="80"/>
      <c r="OUI6" s="80"/>
      <c r="OUJ6" s="80"/>
      <c r="OUK6" s="80"/>
      <c r="OUL6" s="80"/>
      <c r="OUM6" s="80"/>
      <c r="OUN6" s="80"/>
      <c r="OUO6" s="80"/>
      <c r="OUP6" s="80"/>
      <c r="OUQ6" s="80"/>
      <c r="OUR6" s="80"/>
      <c r="OUS6" s="80"/>
      <c r="OUT6" s="80"/>
      <c r="OUU6" s="80"/>
      <c r="OUV6" s="80"/>
      <c r="OUW6" s="80"/>
      <c r="OUX6" s="80"/>
      <c r="OUY6" s="80"/>
      <c r="OUZ6" s="80"/>
      <c r="OVA6" s="80"/>
      <c r="OVB6" s="80"/>
      <c r="OVC6" s="80"/>
      <c r="OVD6" s="80"/>
      <c r="OVE6" s="80"/>
      <c r="OVF6" s="80"/>
      <c r="OVG6" s="80"/>
      <c r="OVH6" s="80"/>
      <c r="OVI6" s="80"/>
      <c r="OVJ6" s="80"/>
      <c r="OVK6" s="80"/>
      <c r="OVL6" s="80"/>
      <c r="OVM6" s="80"/>
      <c r="OVN6" s="80"/>
      <c r="OVO6" s="80"/>
      <c r="OVP6" s="80"/>
      <c r="OVQ6" s="80"/>
      <c r="OVR6" s="80"/>
      <c r="OVS6" s="80"/>
      <c r="OVT6" s="80"/>
      <c r="OVU6" s="80"/>
      <c r="OVV6" s="80"/>
      <c r="OVW6" s="80"/>
      <c r="OVX6" s="80"/>
      <c r="OVY6" s="80"/>
      <c r="OVZ6" s="80"/>
      <c r="OWA6" s="80"/>
      <c r="OWB6" s="80"/>
      <c r="OWC6" s="80"/>
      <c r="OWD6" s="80"/>
      <c r="OWE6" s="80"/>
      <c r="OWF6" s="80"/>
      <c r="OWG6" s="80"/>
      <c r="OWH6" s="80"/>
      <c r="OWI6" s="80"/>
      <c r="OWJ6" s="80"/>
      <c r="OWK6" s="80"/>
      <c r="OWL6" s="80"/>
      <c r="OWM6" s="80"/>
      <c r="OWN6" s="80"/>
      <c r="OWO6" s="80"/>
      <c r="OWP6" s="80"/>
      <c r="OWQ6" s="80"/>
      <c r="OWR6" s="80"/>
      <c r="OWS6" s="80"/>
      <c r="OWT6" s="80"/>
      <c r="OWU6" s="80"/>
      <c r="OWV6" s="80"/>
      <c r="OWW6" s="80"/>
      <c r="OWX6" s="80"/>
      <c r="OWY6" s="80"/>
      <c r="OWZ6" s="80"/>
      <c r="OXA6" s="80"/>
      <c r="OXB6" s="80"/>
      <c r="OXC6" s="80"/>
      <c r="OXD6" s="80"/>
      <c r="OXE6" s="80"/>
      <c r="OXF6" s="80"/>
      <c r="OXG6" s="80"/>
      <c r="OXH6" s="80"/>
      <c r="OXI6" s="80"/>
      <c r="OXJ6" s="80"/>
      <c r="OXK6" s="80"/>
      <c r="OXL6" s="80"/>
      <c r="OXM6" s="80"/>
      <c r="OXN6" s="80"/>
      <c r="OXO6" s="80"/>
      <c r="OXP6" s="80"/>
      <c r="OXQ6" s="80"/>
      <c r="OXR6" s="80"/>
      <c r="OXS6" s="80"/>
      <c r="OXT6" s="80"/>
      <c r="OXU6" s="80"/>
      <c r="OXV6" s="80"/>
      <c r="OXW6" s="80"/>
      <c r="OXX6" s="80"/>
      <c r="OXY6" s="80"/>
      <c r="OXZ6" s="80"/>
      <c r="OYA6" s="80"/>
      <c r="OYB6" s="80"/>
      <c r="OYC6" s="80"/>
      <c r="OYD6" s="80"/>
      <c r="OYE6" s="80"/>
      <c r="OYF6" s="80"/>
      <c r="OYG6" s="80"/>
      <c r="OYH6" s="80"/>
      <c r="OYI6" s="80"/>
      <c r="OYJ6" s="80"/>
      <c r="OYK6" s="80"/>
      <c r="OYL6" s="80"/>
      <c r="OYM6" s="80"/>
      <c r="OYN6" s="80"/>
      <c r="OYO6" s="80"/>
      <c r="OYP6" s="80"/>
      <c r="OYQ6" s="80"/>
      <c r="OYR6" s="80"/>
      <c r="OYS6" s="80"/>
      <c r="OYT6" s="80"/>
      <c r="OYU6" s="80"/>
      <c r="OYV6" s="80"/>
      <c r="OYW6" s="80"/>
      <c r="OYX6" s="80"/>
      <c r="OYY6" s="80"/>
      <c r="OYZ6" s="80"/>
      <c r="OZA6" s="80"/>
      <c r="OZB6" s="80"/>
      <c r="OZC6" s="80"/>
      <c r="OZD6" s="80"/>
      <c r="OZE6" s="80"/>
      <c r="OZF6" s="80"/>
      <c r="OZG6" s="80"/>
      <c r="OZH6" s="80"/>
      <c r="OZI6" s="80"/>
      <c r="OZJ6" s="80"/>
      <c r="OZK6" s="80"/>
      <c r="OZL6" s="80"/>
      <c r="OZM6" s="80"/>
      <c r="OZN6" s="80"/>
      <c r="OZO6" s="80"/>
      <c r="OZP6" s="80"/>
      <c r="OZQ6" s="80"/>
      <c r="OZR6" s="80"/>
      <c r="OZS6" s="80"/>
      <c r="OZT6" s="80"/>
      <c r="OZU6" s="80"/>
      <c r="OZV6" s="80"/>
      <c r="OZW6" s="80"/>
      <c r="OZX6" s="80"/>
      <c r="OZY6" s="80"/>
      <c r="OZZ6" s="80"/>
      <c r="PAA6" s="80"/>
      <c r="PAB6" s="80"/>
      <c r="PAC6" s="80"/>
      <c r="PAD6" s="80"/>
      <c r="PAE6" s="80"/>
      <c r="PAF6" s="80"/>
      <c r="PAG6" s="80"/>
      <c r="PAH6" s="80"/>
      <c r="PAI6" s="80"/>
      <c r="PAJ6" s="80"/>
      <c r="PAK6" s="80"/>
      <c r="PAL6" s="80"/>
      <c r="PAM6" s="80"/>
      <c r="PAN6" s="80"/>
      <c r="PAO6" s="80"/>
      <c r="PAP6" s="80"/>
      <c r="PAQ6" s="80"/>
      <c r="PAR6" s="80"/>
      <c r="PAS6" s="80"/>
      <c r="PAT6" s="80"/>
      <c r="PAU6" s="80"/>
      <c r="PAV6" s="80"/>
      <c r="PAW6" s="80"/>
      <c r="PAX6" s="80"/>
      <c r="PAY6" s="80"/>
      <c r="PAZ6" s="80"/>
      <c r="PBA6" s="80"/>
      <c r="PBB6" s="80"/>
      <c r="PBC6" s="80"/>
      <c r="PBD6" s="80"/>
      <c r="PBE6" s="80"/>
      <c r="PBF6" s="80"/>
      <c r="PBG6" s="80"/>
      <c r="PBH6" s="80"/>
      <c r="PBI6" s="80"/>
      <c r="PBJ6" s="80"/>
      <c r="PBK6" s="80"/>
      <c r="PBL6" s="80"/>
      <c r="PBM6" s="80"/>
      <c r="PBN6" s="80"/>
      <c r="PBO6" s="80"/>
      <c r="PBP6" s="80"/>
      <c r="PBQ6" s="80"/>
      <c r="PBR6" s="80"/>
      <c r="PBS6" s="80"/>
      <c r="PBT6" s="80"/>
      <c r="PBU6" s="80"/>
      <c r="PBV6" s="80"/>
      <c r="PBW6" s="80"/>
      <c r="PBX6" s="80"/>
      <c r="PBY6" s="80"/>
      <c r="PBZ6" s="80"/>
      <c r="PCA6" s="80"/>
      <c r="PCB6" s="80"/>
      <c r="PCC6" s="80"/>
      <c r="PCD6" s="80"/>
      <c r="PCE6" s="80"/>
      <c r="PCF6" s="80"/>
      <c r="PCG6" s="80"/>
      <c r="PCH6" s="80"/>
      <c r="PCI6" s="80"/>
      <c r="PCJ6" s="80"/>
      <c r="PCK6" s="80"/>
      <c r="PCL6" s="80"/>
      <c r="PCM6" s="80"/>
      <c r="PCN6" s="80"/>
      <c r="PCO6" s="80"/>
      <c r="PCP6" s="80"/>
      <c r="PCQ6" s="80"/>
      <c r="PCR6" s="80"/>
      <c r="PCS6" s="80"/>
      <c r="PCT6" s="80"/>
      <c r="PCU6" s="80"/>
      <c r="PCV6" s="80"/>
      <c r="PCW6" s="80"/>
      <c r="PCX6" s="80"/>
      <c r="PCY6" s="80"/>
      <c r="PCZ6" s="80"/>
      <c r="PDA6" s="80"/>
      <c r="PDB6" s="80"/>
      <c r="PDC6" s="80"/>
      <c r="PDD6" s="80"/>
      <c r="PDE6" s="80"/>
      <c r="PDF6" s="80"/>
      <c r="PDG6" s="80"/>
      <c r="PDH6" s="80"/>
      <c r="PDI6" s="80"/>
      <c r="PDJ6" s="80"/>
      <c r="PDK6" s="80"/>
      <c r="PDL6" s="80"/>
      <c r="PDM6" s="80"/>
      <c r="PDN6" s="80"/>
      <c r="PDO6" s="80"/>
      <c r="PDP6" s="80"/>
      <c r="PDQ6" s="80"/>
      <c r="PDR6" s="80"/>
      <c r="PDS6" s="80"/>
      <c r="PDT6" s="80"/>
      <c r="PDU6" s="80"/>
      <c r="PDV6" s="80"/>
      <c r="PDW6" s="80"/>
      <c r="PDX6" s="80"/>
      <c r="PDY6" s="80"/>
      <c r="PDZ6" s="80"/>
      <c r="PEA6" s="80"/>
      <c r="PEB6" s="80"/>
      <c r="PEC6" s="80"/>
      <c r="PED6" s="80"/>
      <c r="PEE6" s="80"/>
      <c r="PEF6" s="80"/>
      <c r="PEG6" s="80"/>
      <c r="PEH6" s="80"/>
      <c r="PEI6" s="80"/>
      <c r="PEJ6" s="80"/>
      <c r="PEK6" s="80"/>
      <c r="PEL6" s="80"/>
      <c r="PEM6" s="80"/>
      <c r="PEN6" s="80"/>
      <c r="PEO6" s="80"/>
      <c r="PEP6" s="80"/>
      <c r="PEQ6" s="80"/>
      <c r="PER6" s="80"/>
      <c r="PES6" s="80"/>
      <c r="PET6" s="80"/>
      <c r="PEU6" s="80"/>
      <c r="PEV6" s="80"/>
      <c r="PEW6" s="80"/>
      <c r="PEX6" s="80"/>
      <c r="PEY6" s="80"/>
      <c r="PEZ6" s="80"/>
      <c r="PFA6" s="80"/>
      <c r="PFB6" s="80"/>
      <c r="PFC6" s="80"/>
      <c r="PFD6" s="80"/>
      <c r="PFE6" s="80"/>
      <c r="PFF6" s="80"/>
      <c r="PFG6" s="80"/>
      <c r="PFH6" s="80"/>
      <c r="PFI6" s="80"/>
      <c r="PFJ6" s="80"/>
      <c r="PFK6" s="80"/>
      <c r="PFL6" s="80"/>
      <c r="PFM6" s="80"/>
      <c r="PFN6" s="80"/>
      <c r="PFO6" s="80"/>
      <c r="PFP6" s="80"/>
      <c r="PFQ6" s="80"/>
      <c r="PFR6" s="80"/>
      <c r="PFS6" s="80"/>
      <c r="PFT6" s="80"/>
      <c r="PFU6" s="80"/>
      <c r="PFV6" s="80"/>
      <c r="PFW6" s="80"/>
      <c r="PFX6" s="80"/>
      <c r="PFY6" s="80"/>
      <c r="PFZ6" s="80"/>
      <c r="PGA6" s="80"/>
      <c r="PGB6" s="80"/>
      <c r="PGC6" s="80"/>
      <c r="PGD6" s="80"/>
      <c r="PGE6" s="80"/>
      <c r="PGF6" s="80"/>
      <c r="PGG6" s="80"/>
      <c r="PGH6" s="80"/>
      <c r="PGI6" s="80"/>
      <c r="PGJ6" s="80"/>
      <c r="PGK6" s="80"/>
      <c r="PGL6" s="80"/>
      <c r="PGM6" s="80"/>
      <c r="PGN6" s="80"/>
      <c r="PGO6" s="80"/>
      <c r="PGP6" s="80"/>
      <c r="PGQ6" s="80"/>
      <c r="PGR6" s="80"/>
      <c r="PGS6" s="80"/>
      <c r="PGT6" s="80"/>
      <c r="PGU6" s="80"/>
      <c r="PGV6" s="80"/>
      <c r="PGW6" s="80"/>
      <c r="PGX6" s="80"/>
      <c r="PGY6" s="80"/>
      <c r="PGZ6" s="80"/>
      <c r="PHA6" s="80"/>
      <c r="PHB6" s="80"/>
      <c r="PHC6" s="80"/>
      <c r="PHD6" s="80"/>
      <c r="PHE6" s="80"/>
      <c r="PHF6" s="80"/>
      <c r="PHG6" s="80"/>
      <c r="PHH6" s="80"/>
      <c r="PHI6" s="80"/>
      <c r="PHJ6" s="80"/>
      <c r="PHK6" s="80"/>
      <c r="PHL6" s="80"/>
      <c r="PHM6" s="80"/>
      <c r="PHN6" s="80"/>
      <c r="PHO6" s="80"/>
      <c r="PHP6" s="80"/>
      <c r="PHQ6" s="80"/>
      <c r="PHR6" s="80"/>
      <c r="PHS6" s="80"/>
      <c r="PHT6" s="80"/>
      <c r="PHU6" s="80"/>
      <c r="PHV6" s="80"/>
      <c r="PHW6" s="80"/>
      <c r="PHX6" s="80"/>
      <c r="PHY6" s="80"/>
      <c r="PHZ6" s="80"/>
      <c r="PIA6" s="80"/>
      <c r="PIB6" s="80"/>
      <c r="PIC6" s="80"/>
      <c r="PID6" s="80"/>
      <c r="PIE6" s="80"/>
      <c r="PIF6" s="80"/>
      <c r="PIG6" s="80"/>
      <c r="PIH6" s="80"/>
      <c r="PII6" s="80"/>
      <c r="PIJ6" s="80"/>
      <c r="PIK6" s="80"/>
      <c r="PIL6" s="80"/>
      <c r="PIM6" s="80"/>
      <c r="PIN6" s="80"/>
      <c r="PIO6" s="80"/>
      <c r="PIP6" s="80"/>
      <c r="PIQ6" s="80"/>
      <c r="PIR6" s="80"/>
      <c r="PIS6" s="80"/>
      <c r="PIT6" s="80"/>
      <c r="PIU6" s="80"/>
      <c r="PIV6" s="80"/>
      <c r="PIW6" s="80"/>
      <c r="PIX6" s="80"/>
      <c r="PIY6" s="80"/>
      <c r="PIZ6" s="80"/>
      <c r="PJA6" s="80"/>
      <c r="PJB6" s="80"/>
      <c r="PJC6" s="80"/>
      <c r="PJD6" s="80"/>
      <c r="PJE6" s="80"/>
      <c r="PJF6" s="80"/>
      <c r="PJG6" s="80"/>
      <c r="PJH6" s="80"/>
      <c r="PJI6" s="80"/>
      <c r="PJJ6" s="80"/>
      <c r="PJK6" s="80"/>
      <c r="PJL6" s="80"/>
      <c r="PJM6" s="80"/>
      <c r="PJN6" s="80"/>
      <c r="PJO6" s="80"/>
      <c r="PJP6" s="80"/>
      <c r="PJQ6" s="80"/>
      <c r="PJR6" s="80"/>
      <c r="PJS6" s="80"/>
      <c r="PJT6" s="80"/>
      <c r="PJU6" s="80"/>
      <c r="PJV6" s="80"/>
      <c r="PJW6" s="80"/>
      <c r="PJX6" s="80"/>
      <c r="PJY6" s="80"/>
      <c r="PJZ6" s="80"/>
      <c r="PKA6" s="80"/>
      <c r="PKB6" s="80"/>
      <c r="PKC6" s="80"/>
      <c r="PKD6" s="80"/>
      <c r="PKE6" s="80"/>
      <c r="PKF6" s="80"/>
      <c r="PKG6" s="80"/>
      <c r="PKH6" s="80"/>
      <c r="PKI6" s="80"/>
      <c r="PKJ6" s="80"/>
      <c r="PKK6" s="80"/>
      <c r="PKL6" s="80"/>
      <c r="PKM6" s="80"/>
      <c r="PKN6" s="80"/>
      <c r="PKO6" s="80"/>
      <c r="PKP6" s="80"/>
      <c r="PKQ6" s="80"/>
      <c r="PKR6" s="80"/>
      <c r="PKS6" s="80"/>
      <c r="PKT6" s="80"/>
      <c r="PKU6" s="80"/>
      <c r="PKV6" s="80"/>
      <c r="PKW6" s="80"/>
      <c r="PKX6" s="80"/>
      <c r="PKY6" s="80"/>
      <c r="PKZ6" s="80"/>
      <c r="PLA6" s="80"/>
      <c r="PLB6" s="80"/>
      <c r="PLC6" s="80"/>
      <c r="PLD6" s="80"/>
      <c r="PLE6" s="80"/>
      <c r="PLF6" s="80"/>
      <c r="PLG6" s="80"/>
      <c r="PLH6" s="80"/>
      <c r="PLI6" s="80"/>
      <c r="PLJ6" s="80"/>
      <c r="PLK6" s="80"/>
      <c r="PLL6" s="80"/>
      <c r="PLM6" s="80"/>
      <c r="PLN6" s="80"/>
      <c r="PLO6" s="80"/>
      <c r="PLP6" s="80"/>
      <c r="PLQ6" s="80"/>
      <c r="PLR6" s="80"/>
      <c r="PLS6" s="80"/>
      <c r="PLT6" s="80"/>
      <c r="PLU6" s="80"/>
      <c r="PLV6" s="80"/>
      <c r="PLW6" s="80"/>
      <c r="PLX6" s="80"/>
      <c r="PLY6" s="80"/>
      <c r="PLZ6" s="80"/>
      <c r="PMA6" s="80"/>
      <c r="PMB6" s="80"/>
      <c r="PMC6" s="80"/>
      <c r="PMD6" s="80"/>
      <c r="PME6" s="80"/>
      <c r="PMF6" s="80"/>
      <c r="PMG6" s="80"/>
      <c r="PMH6" s="80"/>
      <c r="PMI6" s="80"/>
      <c r="PMJ6" s="80"/>
      <c r="PMK6" s="80"/>
      <c r="PML6" s="80"/>
      <c r="PMM6" s="80"/>
      <c r="PMN6" s="80"/>
      <c r="PMO6" s="80"/>
      <c r="PMP6" s="80"/>
      <c r="PMQ6" s="80"/>
      <c r="PMR6" s="80"/>
      <c r="PMS6" s="80"/>
      <c r="PMT6" s="80"/>
      <c r="PMU6" s="80"/>
      <c r="PMV6" s="80"/>
      <c r="PMW6" s="80"/>
      <c r="PMX6" s="80"/>
      <c r="PMY6" s="80"/>
      <c r="PMZ6" s="80"/>
      <c r="PNA6" s="80"/>
      <c r="PNB6" s="80"/>
      <c r="PNC6" s="80"/>
      <c r="PND6" s="80"/>
      <c r="PNE6" s="80"/>
      <c r="PNF6" s="80"/>
      <c r="PNG6" s="80"/>
      <c r="PNH6" s="80"/>
      <c r="PNI6" s="80"/>
      <c r="PNJ6" s="80"/>
      <c r="PNK6" s="80"/>
      <c r="PNL6" s="80"/>
      <c r="PNM6" s="80"/>
      <c r="PNN6" s="80"/>
      <c r="PNO6" s="80"/>
      <c r="PNP6" s="80"/>
      <c r="PNQ6" s="80"/>
      <c r="PNR6" s="80"/>
      <c r="PNS6" s="80"/>
      <c r="PNT6" s="80"/>
      <c r="PNU6" s="80"/>
      <c r="PNV6" s="80"/>
      <c r="PNW6" s="80"/>
      <c r="PNX6" s="80"/>
      <c r="PNY6" s="80"/>
      <c r="PNZ6" s="80"/>
      <c r="POA6" s="80"/>
      <c r="POB6" s="80"/>
      <c r="POC6" s="80"/>
      <c r="POD6" s="80"/>
      <c r="POE6" s="80"/>
      <c r="POF6" s="80"/>
      <c r="POG6" s="80"/>
      <c r="POH6" s="80"/>
      <c r="POI6" s="80"/>
      <c r="POJ6" s="80"/>
      <c r="POK6" s="80"/>
      <c r="POL6" s="80"/>
      <c r="POM6" s="80"/>
      <c r="PON6" s="80"/>
      <c r="POO6" s="80"/>
      <c r="POP6" s="80"/>
      <c r="POQ6" s="80"/>
      <c r="POR6" s="80"/>
      <c r="POS6" s="80"/>
      <c r="POT6" s="80"/>
      <c r="POU6" s="80"/>
      <c r="POV6" s="80"/>
      <c r="POW6" s="80"/>
      <c r="POX6" s="80"/>
      <c r="POY6" s="80"/>
      <c r="POZ6" s="80"/>
      <c r="PPA6" s="80"/>
      <c r="PPB6" s="80"/>
      <c r="PPC6" s="80"/>
      <c r="PPD6" s="80"/>
      <c r="PPE6" s="80"/>
      <c r="PPF6" s="80"/>
      <c r="PPG6" s="80"/>
      <c r="PPH6" s="80"/>
      <c r="PPI6" s="80"/>
      <c r="PPJ6" s="80"/>
      <c r="PPK6" s="80"/>
      <c r="PPL6" s="80"/>
      <c r="PPM6" s="80"/>
      <c r="PPN6" s="80"/>
      <c r="PPO6" s="80"/>
      <c r="PPP6" s="80"/>
      <c r="PPQ6" s="80"/>
      <c r="PPR6" s="80"/>
      <c r="PPS6" s="80"/>
      <c r="PPT6" s="80"/>
      <c r="PPU6" s="80"/>
      <c r="PPV6" s="80"/>
      <c r="PPW6" s="80"/>
      <c r="PPX6" s="80"/>
      <c r="PPY6" s="80"/>
      <c r="PPZ6" s="80"/>
      <c r="PQA6" s="80"/>
      <c r="PQB6" s="80"/>
      <c r="PQC6" s="80"/>
      <c r="PQD6" s="80"/>
      <c r="PQE6" s="80"/>
      <c r="PQF6" s="80"/>
      <c r="PQG6" s="80"/>
      <c r="PQH6" s="80"/>
      <c r="PQI6" s="80"/>
      <c r="PQJ6" s="80"/>
      <c r="PQK6" s="80"/>
      <c r="PQL6" s="80"/>
      <c r="PQM6" s="80"/>
      <c r="PQN6" s="80"/>
      <c r="PQO6" s="80"/>
      <c r="PQP6" s="80"/>
      <c r="PQQ6" s="80"/>
      <c r="PQR6" s="80"/>
      <c r="PQS6" s="80"/>
      <c r="PQT6" s="80"/>
      <c r="PQU6" s="80"/>
      <c r="PQV6" s="80"/>
      <c r="PQW6" s="80"/>
      <c r="PQX6" s="80"/>
      <c r="PQY6" s="80"/>
      <c r="PQZ6" s="80"/>
      <c r="PRA6" s="80"/>
      <c r="PRB6" s="80"/>
      <c r="PRC6" s="80"/>
      <c r="PRD6" s="80"/>
      <c r="PRE6" s="80"/>
      <c r="PRF6" s="80"/>
      <c r="PRG6" s="80"/>
      <c r="PRH6" s="80"/>
      <c r="PRI6" s="80"/>
      <c r="PRJ6" s="80"/>
      <c r="PRK6" s="80"/>
      <c r="PRL6" s="80"/>
      <c r="PRM6" s="80"/>
      <c r="PRN6" s="80"/>
      <c r="PRO6" s="80"/>
      <c r="PRP6" s="80"/>
      <c r="PRQ6" s="80"/>
      <c r="PRR6" s="80"/>
      <c r="PRS6" s="80"/>
      <c r="PRT6" s="80"/>
      <c r="PRU6" s="80"/>
      <c r="PRV6" s="80"/>
      <c r="PRW6" s="80"/>
      <c r="PRX6" s="80"/>
      <c r="PRY6" s="80"/>
      <c r="PRZ6" s="80"/>
      <c r="PSA6" s="80"/>
      <c r="PSB6" s="80"/>
      <c r="PSC6" s="80"/>
      <c r="PSD6" s="80"/>
      <c r="PSE6" s="80"/>
      <c r="PSF6" s="80"/>
      <c r="PSG6" s="80"/>
      <c r="PSH6" s="80"/>
      <c r="PSI6" s="80"/>
      <c r="PSJ6" s="80"/>
      <c r="PSK6" s="80"/>
      <c r="PSL6" s="80"/>
      <c r="PSM6" s="80"/>
      <c r="PSN6" s="80"/>
      <c r="PSO6" s="80"/>
      <c r="PSP6" s="80"/>
      <c r="PSQ6" s="80"/>
      <c r="PSR6" s="80"/>
      <c r="PSS6" s="80"/>
      <c r="PST6" s="80"/>
      <c r="PSU6" s="80"/>
      <c r="PSV6" s="80"/>
      <c r="PSW6" s="80"/>
      <c r="PSX6" s="80"/>
      <c r="PSY6" s="80"/>
      <c r="PSZ6" s="80"/>
      <c r="PTA6" s="80"/>
      <c r="PTB6" s="80"/>
      <c r="PTC6" s="80"/>
      <c r="PTD6" s="80"/>
      <c r="PTE6" s="80"/>
      <c r="PTF6" s="80"/>
      <c r="PTG6" s="80"/>
      <c r="PTH6" s="80"/>
      <c r="PTI6" s="80"/>
      <c r="PTJ6" s="80"/>
      <c r="PTK6" s="80"/>
      <c r="PTL6" s="80"/>
      <c r="PTM6" s="80"/>
      <c r="PTN6" s="80"/>
      <c r="PTO6" s="80"/>
      <c r="PTP6" s="80"/>
      <c r="PTQ6" s="80"/>
      <c r="PTR6" s="80"/>
      <c r="PTS6" s="80"/>
      <c r="PTT6" s="80"/>
      <c r="PTU6" s="80"/>
      <c r="PTV6" s="80"/>
      <c r="PTW6" s="80"/>
      <c r="PTX6" s="80"/>
      <c r="PTY6" s="80"/>
      <c r="PTZ6" s="80"/>
      <c r="PUA6" s="80"/>
      <c r="PUB6" s="80"/>
      <c r="PUC6" s="80"/>
      <c r="PUD6" s="80"/>
      <c r="PUE6" s="80"/>
      <c r="PUF6" s="80"/>
      <c r="PUG6" s="80"/>
      <c r="PUH6" s="80"/>
      <c r="PUI6" s="80"/>
      <c r="PUJ6" s="80"/>
      <c r="PUK6" s="80"/>
      <c r="PUL6" s="80"/>
      <c r="PUM6" s="80"/>
      <c r="PUN6" s="80"/>
      <c r="PUO6" s="80"/>
      <c r="PUP6" s="80"/>
      <c r="PUQ6" s="80"/>
      <c r="PUR6" s="80"/>
      <c r="PUS6" s="80"/>
      <c r="PUT6" s="80"/>
      <c r="PUU6" s="80"/>
      <c r="PUV6" s="80"/>
      <c r="PUW6" s="80"/>
      <c r="PUX6" s="80"/>
      <c r="PUY6" s="80"/>
      <c r="PUZ6" s="80"/>
      <c r="PVA6" s="80"/>
      <c r="PVB6" s="80"/>
      <c r="PVC6" s="80"/>
      <c r="PVD6" s="80"/>
      <c r="PVE6" s="80"/>
      <c r="PVF6" s="80"/>
      <c r="PVG6" s="80"/>
      <c r="PVH6" s="80"/>
      <c r="PVI6" s="80"/>
      <c r="PVJ6" s="80"/>
      <c r="PVK6" s="80"/>
      <c r="PVL6" s="80"/>
      <c r="PVM6" s="80"/>
      <c r="PVN6" s="80"/>
      <c r="PVO6" s="80"/>
      <c r="PVP6" s="80"/>
      <c r="PVQ6" s="80"/>
      <c r="PVR6" s="80"/>
      <c r="PVS6" s="80"/>
      <c r="PVT6" s="80"/>
      <c r="PVU6" s="80"/>
      <c r="PVV6" s="80"/>
      <c r="PVW6" s="80"/>
      <c r="PVX6" s="80"/>
      <c r="PVY6" s="80"/>
      <c r="PVZ6" s="80"/>
      <c r="PWA6" s="80"/>
      <c r="PWB6" s="80"/>
      <c r="PWC6" s="80"/>
      <c r="PWD6" s="80"/>
      <c r="PWE6" s="80"/>
      <c r="PWF6" s="80"/>
      <c r="PWG6" s="80"/>
      <c r="PWH6" s="80"/>
      <c r="PWI6" s="80"/>
      <c r="PWJ6" s="80"/>
      <c r="PWK6" s="80"/>
      <c r="PWL6" s="80"/>
      <c r="PWM6" s="80"/>
      <c r="PWN6" s="80"/>
      <c r="PWO6" s="80"/>
      <c r="PWP6" s="80"/>
      <c r="PWQ6" s="80"/>
      <c r="PWR6" s="80"/>
      <c r="PWS6" s="80"/>
      <c r="PWT6" s="80"/>
      <c r="PWU6" s="80"/>
      <c r="PWV6" s="80"/>
      <c r="PWW6" s="80"/>
      <c r="PWX6" s="80"/>
      <c r="PWY6" s="80"/>
      <c r="PWZ6" s="80"/>
      <c r="PXA6" s="80"/>
      <c r="PXB6" s="80"/>
      <c r="PXC6" s="80"/>
      <c r="PXD6" s="80"/>
      <c r="PXE6" s="80"/>
      <c r="PXF6" s="80"/>
      <c r="PXG6" s="80"/>
      <c r="PXH6" s="80"/>
      <c r="PXI6" s="80"/>
      <c r="PXJ6" s="80"/>
      <c r="PXK6" s="80"/>
      <c r="PXL6" s="80"/>
      <c r="PXM6" s="80"/>
      <c r="PXN6" s="80"/>
      <c r="PXO6" s="80"/>
      <c r="PXP6" s="80"/>
      <c r="PXQ6" s="80"/>
      <c r="PXR6" s="80"/>
      <c r="PXS6" s="80"/>
      <c r="PXT6" s="80"/>
      <c r="PXU6" s="80"/>
      <c r="PXV6" s="80"/>
      <c r="PXW6" s="80"/>
      <c r="PXX6" s="80"/>
      <c r="PXY6" s="80"/>
      <c r="PXZ6" s="80"/>
      <c r="PYA6" s="80"/>
      <c r="PYB6" s="80"/>
      <c r="PYC6" s="80"/>
      <c r="PYD6" s="80"/>
      <c r="PYE6" s="80"/>
      <c r="PYF6" s="80"/>
      <c r="PYG6" s="80"/>
      <c r="PYH6" s="80"/>
      <c r="PYI6" s="80"/>
      <c r="PYJ6" s="80"/>
      <c r="PYK6" s="80"/>
      <c r="PYL6" s="80"/>
      <c r="PYM6" s="80"/>
      <c r="PYN6" s="80"/>
      <c r="PYO6" s="80"/>
      <c r="PYP6" s="80"/>
      <c r="PYQ6" s="80"/>
      <c r="PYR6" s="80"/>
      <c r="PYS6" s="80"/>
      <c r="PYT6" s="80"/>
      <c r="PYU6" s="80"/>
      <c r="PYV6" s="80"/>
      <c r="PYW6" s="80"/>
      <c r="PYX6" s="80"/>
      <c r="PYY6" s="80"/>
      <c r="PYZ6" s="80"/>
      <c r="PZA6" s="80"/>
      <c r="PZB6" s="80"/>
      <c r="PZC6" s="80"/>
      <c r="PZD6" s="80"/>
      <c r="PZE6" s="80"/>
      <c r="PZF6" s="80"/>
      <c r="PZG6" s="80"/>
      <c r="PZH6" s="80"/>
      <c r="PZI6" s="80"/>
      <c r="PZJ6" s="80"/>
      <c r="PZK6" s="80"/>
      <c r="PZL6" s="80"/>
      <c r="PZM6" s="80"/>
      <c r="PZN6" s="80"/>
      <c r="PZO6" s="80"/>
      <c r="PZP6" s="80"/>
      <c r="PZQ6" s="80"/>
      <c r="PZR6" s="80"/>
      <c r="PZS6" s="80"/>
      <c r="PZT6" s="80"/>
      <c r="PZU6" s="80"/>
      <c r="PZV6" s="80"/>
      <c r="PZW6" s="80"/>
      <c r="PZX6" s="80"/>
      <c r="PZY6" s="80"/>
      <c r="PZZ6" s="80"/>
      <c r="QAA6" s="80"/>
      <c r="QAB6" s="80"/>
      <c r="QAC6" s="80"/>
      <c r="QAD6" s="80"/>
      <c r="QAE6" s="80"/>
      <c r="QAF6" s="80"/>
      <c r="QAG6" s="80"/>
      <c r="QAH6" s="80"/>
      <c r="QAI6" s="80"/>
      <c r="QAJ6" s="80"/>
      <c r="QAK6" s="80"/>
      <c r="QAL6" s="80"/>
      <c r="QAM6" s="80"/>
      <c r="QAN6" s="80"/>
      <c r="QAO6" s="80"/>
      <c r="QAP6" s="80"/>
      <c r="QAQ6" s="80"/>
      <c r="QAR6" s="80"/>
      <c r="QAS6" s="80"/>
      <c r="QAT6" s="80"/>
      <c r="QAU6" s="80"/>
      <c r="QAV6" s="80"/>
      <c r="QAW6" s="80"/>
      <c r="QAX6" s="80"/>
      <c r="QAY6" s="80"/>
      <c r="QAZ6" s="80"/>
      <c r="QBA6" s="80"/>
      <c r="QBB6" s="80"/>
      <c r="QBC6" s="80"/>
      <c r="QBD6" s="80"/>
      <c r="QBE6" s="80"/>
      <c r="QBF6" s="80"/>
      <c r="QBG6" s="80"/>
      <c r="QBH6" s="80"/>
      <c r="QBI6" s="80"/>
      <c r="QBJ6" s="80"/>
      <c r="QBK6" s="80"/>
      <c r="QBL6" s="80"/>
      <c r="QBM6" s="80"/>
      <c r="QBN6" s="80"/>
      <c r="QBO6" s="80"/>
      <c r="QBP6" s="80"/>
      <c r="QBQ6" s="80"/>
      <c r="QBR6" s="80"/>
      <c r="QBS6" s="80"/>
      <c r="QBT6" s="80"/>
      <c r="QBU6" s="80"/>
      <c r="QBV6" s="80"/>
      <c r="QBW6" s="80"/>
      <c r="QBX6" s="80"/>
      <c r="QBY6" s="80"/>
      <c r="QBZ6" s="80"/>
      <c r="QCA6" s="80"/>
      <c r="QCB6" s="80"/>
      <c r="QCC6" s="80"/>
      <c r="QCD6" s="80"/>
      <c r="QCE6" s="80"/>
      <c r="QCF6" s="80"/>
      <c r="QCG6" s="80"/>
      <c r="QCH6" s="80"/>
      <c r="QCI6" s="80"/>
      <c r="QCJ6" s="80"/>
      <c r="QCK6" s="80"/>
      <c r="QCL6" s="80"/>
      <c r="QCM6" s="80"/>
      <c r="QCN6" s="80"/>
      <c r="QCO6" s="80"/>
      <c r="QCP6" s="80"/>
      <c r="QCQ6" s="80"/>
      <c r="QCR6" s="80"/>
      <c r="QCS6" s="80"/>
      <c r="QCT6" s="80"/>
      <c r="QCU6" s="80"/>
      <c r="QCV6" s="80"/>
      <c r="QCW6" s="80"/>
      <c r="QCX6" s="80"/>
      <c r="QCY6" s="80"/>
      <c r="QCZ6" s="80"/>
      <c r="QDA6" s="80"/>
      <c r="QDB6" s="80"/>
      <c r="QDC6" s="80"/>
      <c r="QDD6" s="80"/>
      <c r="QDE6" s="80"/>
      <c r="QDF6" s="80"/>
      <c r="QDG6" s="80"/>
      <c r="QDH6" s="80"/>
      <c r="QDI6" s="80"/>
      <c r="QDJ6" s="80"/>
      <c r="QDK6" s="80"/>
      <c r="QDL6" s="80"/>
      <c r="QDM6" s="80"/>
      <c r="QDN6" s="80"/>
      <c r="QDO6" s="80"/>
      <c r="QDP6" s="80"/>
      <c r="QDQ6" s="80"/>
      <c r="QDR6" s="80"/>
      <c r="QDS6" s="80"/>
      <c r="QDT6" s="80"/>
      <c r="QDU6" s="80"/>
      <c r="QDV6" s="80"/>
      <c r="QDW6" s="80"/>
      <c r="QDX6" s="80"/>
      <c r="QDY6" s="80"/>
      <c r="QDZ6" s="80"/>
      <c r="QEA6" s="80"/>
      <c r="QEB6" s="80"/>
      <c r="QEC6" s="80"/>
      <c r="QED6" s="80"/>
      <c r="QEE6" s="80"/>
      <c r="QEF6" s="80"/>
      <c r="QEG6" s="80"/>
      <c r="QEH6" s="80"/>
      <c r="QEI6" s="80"/>
      <c r="QEJ6" s="80"/>
      <c r="QEK6" s="80"/>
      <c r="QEL6" s="80"/>
      <c r="QEM6" s="80"/>
      <c r="QEN6" s="80"/>
      <c r="QEO6" s="80"/>
      <c r="QEP6" s="80"/>
      <c r="QEQ6" s="80"/>
      <c r="QER6" s="80"/>
      <c r="QES6" s="80"/>
      <c r="QET6" s="80"/>
      <c r="QEU6" s="80"/>
      <c r="QEV6" s="80"/>
      <c r="QEW6" s="80"/>
      <c r="QEX6" s="80"/>
      <c r="QEY6" s="80"/>
      <c r="QEZ6" s="80"/>
      <c r="QFA6" s="80"/>
      <c r="QFB6" s="80"/>
      <c r="QFC6" s="80"/>
      <c r="QFD6" s="80"/>
      <c r="QFE6" s="80"/>
      <c r="QFF6" s="80"/>
      <c r="QFG6" s="80"/>
      <c r="QFH6" s="80"/>
      <c r="QFI6" s="80"/>
      <c r="QFJ6" s="80"/>
      <c r="QFK6" s="80"/>
      <c r="QFL6" s="80"/>
      <c r="QFM6" s="80"/>
      <c r="QFN6" s="80"/>
      <c r="QFO6" s="80"/>
      <c r="QFP6" s="80"/>
      <c r="QFQ6" s="80"/>
      <c r="QFR6" s="80"/>
      <c r="QFS6" s="80"/>
      <c r="QFT6" s="80"/>
      <c r="QFU6" s="80"/>
      <c r="QFV6" s="80"/>
      <c r="QFW6" s="80"/>
      <c r="QFX6" s="80"/>
      <c r="QFY6" s="80"/>
      <c r="QFZ6" s="80"/>
      <c r="QGA6" s="80"/>
      <c r="QGB6" s="80"/>
      <c r="QGC6" s="80"/>
      <c r="QGD6" s="80"/>
      <c r="QGE6" s="80"/>
      <c r="QGF6" s="80"/>
      <c r="QGG6" s="80"/>
      <c r="QGH6" s="80"/>
      <c r="QGI6" s="80"/>
      <c r="QGJ6" s="80"/>
      <c r="QGK6" s="80"/>
      <c r="QGL6" s="80"/>
      <c r="QGM6" s="80"/>
      <c r="QGN6" s="80"/>
      <c r="QGO6" s="80"/>
      <c r="QGP6" s="80"/>
      <c r="QGQ6" s="80"/>
      <c r="QGR6" s="80"/>
      <c r="QGS6" s="80"/>
      <c r="QGT6" s="80"/>
      <c r="QGU6" s="80"/>
      <c r="QGV6" s="80"/>
      <c r="QGW6" s="80"/>
      <c r="QGX6" s="80"/>
      <c r="QGY6" s="80"/>
      <c r="QGZ6" s="80"/>
      <c r="QHA6" s="80"/>
      <c r="QHB6" s="80"/>
      <c r="QHC6" s="80"/>
      <c r="QHD6" s="80"/>
      <c r="QHE6" s="80"/>
      <c r="QHF6" s="80"/>
      <c r="QHG6" s="80"/>
      <c r="QHH6" s="80"/>
      <c r="QHI6" s="80"/>
      <c r="QHJ6" s="80"/>
      <c r="QHK6" s="80"/>
      <c r="QHL6" s="80"/>
      <c r="QHM6" s="80"/>
      <c r="QHN6" s="80"/>
      <c r="QHO6" s="80"/>
      <c r="QHP6" s="80"/>
      <c r="QHQ6" s="80"/>
      <c r="QHR6" s="80"/>
      <c r="QHS6" s="80"/>
      <c r="QHT6" s="80"/>
      <c r="QHU6" s="80"/>
      <c r="QHV6" s="80"/>
      <c r="QHW6" s="80"/>
      <c r="QHX6" s="80"/>
      <c r="QHY6" s="80"/>
      <c r="QHZ6" s="80"/>
      <c r="QIA6" s="80"/>
      <c r="QIB6" s="80"/>
      <c r="QIC6" s="80"/>
      <c r="QID6" s="80"/>
      <c r="QIE6" s="80"/>
      <c r="QIF6" s="80"/>
      <c r="QIG6" s="80"/>
      <c r="QIH6" s="80"/>
      <c r="QII6" s="80"/>
      <c r="QIJ6" s="80"/>
      <c r="QIK6" s="80"/>
      <c r="QIL6" s="80"/>
      <c r="QIM6" s="80"/>
      <c r="QIN6" s="80"/>
      <c r="QIO6" s="80"/>
      <c r="QIP6" s="80"/>
      <c r="QIQ6" s="80"/>
      <c r="QIR6" s="80"/>
      <c r="QIS6" s="80"/>
      <c r="QIT6" s="80"/>
      <c r="QIU6" s="80"/>
      <c r="QIV6" s="80"/>
      <c r="QIW6" s="80"/>
      <c r="QIX6" s="80"/>
      <c r="QIY6" s="80"/>
      <c r="QIZ6" s="80"/>
      <c r="QJA6" s="80"/>
      <c r="QJB6" s="80"/>
      <c r="QJC6" s="80"/>
      <c r="QJD6" s="80"/>
      <c r="QJE6" s="80"/>
      <c r="QJF6" s="80"/>
      <c r="QJG6" s="80"/>
      <c r="QJH6" s="80"/>
      <c r="QJI6" s="80"/>
      <c r="QJJ6" s="80"/>
      <c r="QJK6" s="80"/>
      <c r="QJL6" s="80"/>
      <c r="QJM6" s="80"/>
      <c r="QJN6" s="80"/>
      <c r="QJO6" s="80"/>
      <c r="QJP6" s="80"/>
      <c r="QJQ6" s="80"/>
      <c r="QJR6" s="80"/>
      <c r="QJS6" s="80"/>
      <c r="QJT6" s="80"/>
      <c r="QJU6" s="80"/>
      <c r="QJV6" s="80"/>
      <c r="QJW6" s="80"/>
      <c r="QJX6" s="80"/>
      <c r="QJY6" s="80"/>
      <c r="QJZ6" s="80"/>
      <c r="QKA6" s="80"/>
      <c r="QKB6" s="80"/>
      <c r="QKC6" s="80"/>
      <c r="QKD6" s="80"/>
      <c r="QKE6" s="80"/>
      <c r="QKF6" s="80"/>
      <c r="QKG6" s="80"/>
      <c r="QKH6" s="80"/>
      <c r="QKI6" s="80"/>
      <c r="QKJ6" s="80"/>
      <c r="QKK6" s="80"/>
      <c r="QKL6" s="80"/>
      <c r="QKM6" s="80"/>
      <c r="QKN6" s="80"/>
      <c r="QKO6" s="80"/>
      <c r="QKP6" s="80"/>
      <c r="QKQ6" s="80"/>
      <c r="QKR6" s="80"/>
      <c r="QKS6" s="80"/>
      <c r="QKT6" s="80"/>
      <c r="QKU6" s="80"/>
      <c r="QKV6" s="80"/>
      <c r="QKW6" s="80"/>
      <c r="QKX6" s="80"/>
      <c r="QKY6" s="80"/>
      <c r="QKZ6" s="80"/>
      <c r="QLA6" s="80"/>
      <c r="QLB6" s="80"/>
      <c r="QLC6" s="80"/>
      <c r="QLD6" s="80"/>
      <c r="QLE6" s="80"/>
      <c r="QLF6" s="80"/>
      <c r="QLG6" s="80"/>
      <c r="QLH6" s="80"/>
      <c r="QLI6" s="80"/>
      <c r="QLJ6" s="80"/>
      <c r="QLK6" s="80"/>
      <c r="QLL6" s="80"/>
      <c r="QLM6" s="80"/>
      <c r="QLN6" s="80"/>
      <c r="QLO6" s="80"/>
      <c r="QLP6" s="80"/>
      <c r="QLQ6" s="80"/>
      <c r="QLR6" s="80"/>
      <c r="QLS6" s="80"/>
      <c r="QLT6" s="80"/>
      <c r="QLU6" s="80"/>
      <c r="QLV6" s="80"/>
      <c r="QLW6" s="80"/>
      <c r="QLX6" s="80"/>
      <c r="QLY6" s="80"/>
      <c r="QLZ6" s="80"/>
      <c r="QMA6" s="80"/>
      <c r="QMB6" s="80"/>
      <c r="QMC6" s="80"/>
      <c r="QMD6" s="80"/>
      <c r="QME6" s="80"/>
      <c r="QMF6" s="80"/>
      <c r="QMG6" s="80"/>
      <c r="QMH6" s="80"/>
      <c r="QMI6" s="80"/>
      <c r="QMJ6" s="80"/>
      <c r="QMK6" s="80"/>
      <c r="QML6" s="80"/>
      <c r="QMM6" s="80"/>
      <c r="QMN6" s="80"/>
      <c r="QMO6" s="80"/>
      <c r="QMP6" s="80"/>
      <c r="QMQ6" s="80"/>
      <c r="QMR6" s="80"/>
      <c r="QMS6" s="80"/>
      <c r="QMT6" s="80"/>
      <c r="QMU6" s="80"/>
      <c r="QMV6" s="80"/>
      <c r="QMW6" s="80"/>
      <c r="QMX6" s="80"/>
      <c r="QMY6" s="80"/>
      <c r="QMZ6" s="80"/>
      <c r="QNA6" s="80"/>
      <c r="QNB6" s="80"/>
      <c r="QNC6" s="80"/>
      <c r="QND6" s="80"/>
      <c r="QNE6" s="80"/>
      <c r="QNF6" s="80"/>
      <c r="QNG6" s="80"/>
      <c r="QNH6" s="80"/>
      <c r="QNI6" s="80"/>
      <c r="QNJ6" s="80"/>
      <c r="QNK6" s="80"/>
      <c r="QNL6" s="80"/>
      <c r="QNM6" s="80"/>
      <c r="QNN6" s="80"/>
      <c r="QNO6" s="80"/>
      <c r="QNP6" s="80"/>
      <c r="QNQ6" s="80"/>
      <c r="QNR6" s="80"/>
      <c r="QNS6" s="80"/>
      <c r="QNT6" s="80"/>
      <c r="QNU6" s="80"/>
      <c r="QNV6" s="80"/>
      <c r="QNW6" s="80"/>
      <c r="QNX6" s="80"/>
      <c r="QNY6" s="80"/>
      <c r="QNZ6" s="80"/>
      <c r="QOA6" s="80"/>
      <c r="QOB6" s="80"/>
      <c r="QOC6" s="80"/>
      <c r="QOD6" s="80"/>
      <c r="QOE6" s="80"/>
      <c r="QOF6" s="80"/>
      <c r="QOG6" s="80"/>
      <c r="QOH6" s="80"/>
      <c r="QOI6" s="80"/>
      <c r="QOJ6" s="80"/>
      <c r="QOK6" s="80"/>
      <c r="QOL6" s="80"/>
      <c r="QOM6" s="80"/>
      <c r="QON6" s="80"/>
      <c r="QOO6" s="80"/>
      <c r="QOP6" s="80"/>
      <c r="QOQ6" s="80"/>
      <c r="QOR6" s="80"/>
      <c r="QOS6" s="80"/>
      <c r="QOT6" s="80"/>
      <c r="QOU6" s="80"/>
      <c r="QOV6" s="80"/>
      <c r="QOW6" s="80"/>
      <c r="QOX6" s="80"/>
      <c r="QOY6" s="80"/>
      <c r="QOZ6" s="80"/>
      <c r="QPA6" s="80"/>
      <c r="QPB6" s="80"/>
      <c r="QPC6" s="80"/>
      <c r="QPD6" s="80"/>
      <c r="QPE6" s="80"/>
      <c r="QPF6" s="80"/>
      <c r="QPG6" s="80"/>
      <c r="QPH6" s="80"/>
      <c r="QPI6" s="80"/>
      <c r="QPJ6" s="80"/>
      <c r="QPK6" s="80"/>
      <c r="QPL6" s="80"/>
      <c r="QPM6" s="80"/>
      <c r="QPN6" s="80"/>
      <c r="QPO6" s="80"/>
      <c r="QPP6" s="80"/>
      <c r="QPQ6" s="80"/>
      <c r="QPR6" s="80"/>
      <c r="QPS6" s="80"/>
      <c r="QPT6" s="80"/>
      <c r="QPU6" s="80"/>
      <c r="QPV6" s="80"/>
      <c r="QPW6" s="80"/>
      <c r="QPX6" s="80"/>
      <c r="QPY6" s="80"/>
      <c r="QPZ6" s="80"/>
      <c r="QQA6" s="80"/>
      <c r="QQB6" s="80"/>
      <c r="QQC6" s="80"/>
      <c r="QQD6" s="80"/>
      <c r="QQE6" s="80"/>
      <c r="QQF6" s="80"/>
      <c r="QQG6" s="80"/>
      <c r="QQH6" s="80"/>
      <c r="QQI6" s="80"/>
      <c r="QQJ6" s="80"/>
      <c r="QQK6" s="80"/>
      <c r="QQL6" s="80"/>
      <c r="QQM6" s="80"/>
      <c r="QQN6" s="80"/>
      <c r="QQO6" s="80"/>
      <c r="QQP6" s="80"/>
      <c r="QQQ6" s="80"/>
      <c r="QQR6" s="80"/>
      <c r="QQS6" s="80"/>
      <c r="QQT6" s="80"/>
      <c r="QQU6" s="80"/>
      <c r="QQV6" s="80"/>
      <c r="QQW6" s="80"/>
      <c r="QQX6" s="80"/>
      <c r="QQY6" s="80"/>
      <c r="QQZ6" s="80"/>
      <c r="QRA6" s="80"/>
      <c r="QRB6" s="80"/>
      <c r="QRC6" s="80"/>
      <c r="QRD6" s="80"/>
      <c r="QRE6" s="80"/>
      <c r="QRF6" s="80"/>
      <c r="QRG6" s="80"/>
      <c r="QRH6" s="80"/>
      <c r="QRI6" s="80"/>
      <c r="QRJ6" s="80"/>
      <c r="QRK6" s="80"/>
      <c r="QRL6" s="80"/>
      <c r="QRM6" s="80"/>
      <c r="QRN6" s="80"/>
      <c r="QRO6" s="80"/>
      <c r="QRP6" s="80"/>
      <c r="QRQ6" s="80"/>
      <c r="QRR6" s="80"/>
      <c r="QRS6" s="80"/>
      <c r="QRT6" s="80"/>
      <c r="QRU6" s="80"/>
      <c r="QRV6" s="80"/>
      <c r="QRW6" s="80"/>
      <c r="QRX6" s="80"/>
      <c r="QRY6" s="80"/>
      <c r="QRZ6" s="80"/>
      <c r="QSA6" s="80"/>
      <c r="QSB6" s="80"/>
      <c r="QSC6" s="80"/>
      <c r="QSD6" s="80"/>
      <c r="QSE6" s="80"/>
      <c r="QSF6" s="80"/>
      <c r="QSG6" s="80"/>
      <c r="QSH6" s="80"/>
      <c r="QSI6" s="80"/>
      <c r="QSJ6" s="80"/>
      <c r="QSK6" s="80"/>
      <c r="QSL6" s="80"/>
      <c r="QSM6" s="80"/>
      <c r="QSN6" s="80"/>
      <c r="QSO6" s="80"/>
      <c r="QSP6" s="80"/>
      <c r="QSQ6" s="80"/>
      <c r="QSR6" s="80"/>
      <c r="QSS6" s="80"/>
      <c r="QST6" s="80"/>
      <c r="QSU6" s="80"/>
      <c r="QSV6" s="80"/>
      <c r="QSW6" s="80"/>
      <c r="QSX6" s="80"/>
      <c r="QSY6" s="80"/>
      <c r="QSZ6" s="80"/>
      <c r="QTA6" s="80"/>
      <c r="QTB6" s="80"/>
      <c r="QTC6" s="80"/>
      <c r="QTD6" s="80"/>
      <c r="QTE6" s="80"/>
      <c r="QTF6" s="80"/>
      <c r="QTG6" s="80"/>
      <c r="QTH6" s="80"/>
      <c r="QTI6" s="80"/>
      <c r="QTJ6" s="80"/>
      <c r="QTK6" s="80"/>
      <c r="QTL6" s="80"/>
      <c r="QTM6" s="80"/>
      <c r="QTN6" s="80"/>
      <c r="QTO6" s="80"/>
      <c r="QTP6" s="80"/>
      <c r="QTQ6" s="80"/>
      <c r="QTR6" s="80"/>
      <c r="QTS6" s="80"/>
      <c r="QTT6" s="80"/>
      <c r="QTU6" s="80"/>
      <c r="QTV6" s="80"/>
      <c r="QTW6" s="80"/>
      <c r="QTX6" s="80"/>
      <c r="QTY6" s="80"/>
      <c r="QTZ6" s="80"/>
      <c r="QUA6" s="80"/>
      <c r="QUB6" s="80"/>
      <c r="QUC6" s="80"/>
      <c r="QUD6" s="80"/>
      <c r="QUE6" s="80"/>
      <c r="QUF6" s="80"/>
      <c r="QUG6" s="80"/>
      <c r="QUH6" s="80"/>
      <c r="QUI6" s="80"/>
      <c r="QUJ6" s="80"/>
      <c r="QUK6" s="80"/>
      <c r="QUL6" s="80"/>
      <c r="QUM6" s="80"/>
      <c r="QUN6" s="80"/>
      <c r="QUO6" s="80"/>
      <c r="QUP6" s="80"/>
      <c r="QUQ6" s="80"/>
      <c r="QUR6" s="80"/>
      <c r="QUS6" s="80"/>
      <c r="QUT6" s="80"/>
      <c r="QUU6" s="80"/>
      <c r="QUV6" s="80"/>
      <c r="QUW6" s="80"/>
      <c r="QUX6" s="80"/>
      <c r="QUY6" s="80"/>
      <c r="QUZ6" s="80"/>
      <c r="QVA6" s="80"/>
      <c r="QVB6" s="80"/>
      <c r="QVC6" s="80"/>
      <c r="QVD6" s="80"/>
      <c r="QVE6" s="80"/>
      <c r="QVF6" s="80"/>
      <c r="QVG6" s="80"/>
      <c r="QVH6" s="80"/>
      <c r="QVI6" s="80"/>
      <c r="QVJ6" s="80"/>
      <c r="QVK6" s="80"/>
      <c r="QVL6" s="80"/>
      <c r="QVM6" s="80"/>
      <c r="QVN6" s="80"/>
      <c r="QVO6" s="80"/>
      <c r="QVP6" s="80"/>
      <c r="QVQ6" s="80"/>
      <c r="QVR6" s="80"/>
      <c r="QVS6" s="80"/>
      <c r="QVT6" s="80"/>
      <c r="QVU6" s="80"/>
      <c r="QVV6" s="80"/>
      <c r="QVW6" s="80"/>
      <c r="QVX6" s="80"/>
      <c r="QVY6" s="80"/>
      <c r="QVZ6" s="80"/>
      <c r="QWA6" s="80"/>
      <c r="QWB6" s="80"/>
      <c r="QWC6" s="80"/>
      <c r="QWD6" s="80"/>
      <c r="QWE6" s="80"/>
      <c r="QWF6" s="80"/>
      <c r="QWG6" s="80"/>
      <c r="QWH6" s="80"/>
      <c r="QWI6" s="80"/>
      <c r="QWJ6" s="80"/>
      <c r="QWK6" s="80"/>
      <c r="QWL6" s="80"/>
      <c r="QWM6" s="80"/>
      <c r="QWN6" s="80"/>
      <c r="QWO6" s="80"/>
      <c r="QWP6" s="80"/>
      <c r="QWQ6" s="80"/>
      <c r="QWR6" s="80"/>
      <c r="QWS6" s="80"/>
      <c r="QWT6" s="80"/>
      <c r="QWU6" s="80"/>
      <c r="QWV6" s="80"/>
      <c r="QWW6" s="80"/>
      <c r="QWX6" s="80"/>
      <c r="QWY6" s="80"/>
      <c r="QWZ6" s="80"/>
      <c r="QXA6" s="80"/>
      <c r="QXB6" s="80"/>
      <c r="QXC6" s="80"/>
      <c r="QXD6" s="80"/>
      <c r="QXE6" s="80"/>
      <c r="QXF6" s="80"/>
      <c r="QXG6" s="80"/>
      <c r="QXH6" s="80"/>
      <c r="QXI6" s="80"/>
      <c r="QXJ6" s="80"/>
      <c r="QXK6" s="80"/>
      <c r="QXL6" s="80"/>
      <c r="QXM6" s="80"/>
      <c r="QXN6" s="80"/>
      <c r="QXO6" s="80"/>
      <c r="QXP6" s="80"/>
      <c r="QXQ6" s="80"/>
      <c r="QXR6" s="80"/>
      <c r="QXS6" s="80"/>
      <c r="QXT6" s="80"/>
      <c r="QXU6" s="80"/>
      <c r="QXV6" s="80"/>
      <c r="QXW6" s="80"/>
      <c r="QXX6" s="80"/>
      <c r="QXY6" s="80"/>
      <c r="QXZ6" s="80"/>
      <c r="QYA6" s="80"/>
      <c r="QYB6" s="80"/>
      <c r="QYC6" s="80"/>
      <c r="QYD6" s="80"/>
      <c r="QYE6" s="80"/>
      <c r="QYF6" s="80"/>
      <c r="QYG6" s="80"/>
      <c r="QYH6" s="80"/>
      <c r="QYI6" s="80"/>
      <c r="QYJ6" s="80"/>
      <c r="QYK6" s="80"/>
      <c r="QYL6" s="80"/>
      <c r="QYM6" s="80"/>
      <c r="QYN6" s="80"/>
      <c r="QYO6" s="80"/>
      <c r="QYP6" s="80"/>
      <c r="QYQ6" s="80"/>
      <c r="QYR6" s="80"/>
      <c r="QYS6" s="80"/>
      <c r="QYT6" s="80"/>
      <c r="QYU6" s="80"/>
      <c r="QYV6" s="80"/>
      <c r="QYW6" s="80"/>
      <c r="QYX6" s="80"/>
      <c r="QYY6" s="80"/>
      <c r="QYZ6" s="80"/>
      <c r="QZA6" s="80"/>
      <c r="QZB6" s="80"/>
      <c r="QZC6" s="80"/>
      <c r="QZD6" s="80"/>
      <c r="QZE6" s="80"/>
      <c r="QZF6" s="80"/>
      <c r="QZG6" s="80"/>
      <c r="QZH6" s="80"/>
      <c r="QZI6" s="80"/>
      <c r="QZJ6" s="80"/>
      <c r="QZK6" s="80"/>
      <c r="QZL6" s="80"/>
      <c r="QZM6" s="80"/>
      <c r="QZN6" s="80"/>
      <c r="QZO6" s="80"/>
      <c r="QZP6" s="80"/>
      <c r="QZQ6" s="80"/>
      <c r="QZR6" s="80"/>
      <c r="QZS6" s="80"/>
      <c r="QZT6" s="80"/>
      <c r="QZU6" s="80"/>
      <c r="QZV6" s="80"/>
      <c r="QZW6" s="80"/>
      <c r="QZX6" s="80"/>
      <c r="QZY6" s="80"/>
      <c r="QZZ6" s="80"/>
      <c r="RAA6" s="80"/>
      <c r="RAB6" s="80"/>
      <c r="RAC6" s="80"/>
      <c r="RAD6" s="80"/>
      <c r="RAE6" s="80"/>
      <c r="RAF6" s="80"/>
      <c r="RAG6" s="80"/>
      <c r="RAH6" s="80"/>
      <c r="RAI6" s="80"/>
      <c r="RAJ6" s="80"/>
      <c r="RAK6" s="80"/>
      <c r="RAL6" s="80"/>
      <c r="RAM6" s="80"/>
      <c r="RAN6" s="80"/>
      <c r="RAO6" s="80"/>
      <c r="RAP6" s="80"/>
      <c r="RAQ6" s="80"/>
      <c r="RAR6" s="80"/>
      <c r="RAS6" s="80"/>
      <c r="RAT6" s="80"/>
      <c r="RAU6" s="80"/>
      <c r="RAV6" s="80"/>
      <c r="RAW6" s="80"/>
      <c r="RAX6" s="80"/>
      <c r="RAY6" s="80"/>
      <c r="RAZ6" s="80"/>
      <c r="RBA6" s="80"/>
      <c r="RBB6" s="80"/>
      <c r="RBC6" s="80"/>
      <c r="RBD6" s="80"/>
      <c r="RBE6" s="80"/>
      <c r="RBF6" s="80"/>
      <c r="RBG6" s="80"/>
      <c r="RBH6" s="80"/>
      <c r="RBI6" s="80"/>
      <c r="RBJ6" s="80"/>
      <c r="RBK6" s="80"/>
      <c r="RBL6" s="80"/>
      <c r="RBM6" s="80"/>
      <c r="RBN6" s="80"/>
      <c r="RBO6" s="80"/>
      <c r="RBP6" s="80"/>
      <c r="RBQ6" s="80"/>
      <c r="RBR6" s="80"/>
      <c r="RBS6" s="80"/>
      <c r="RBT6" s="80"/>
      <c r="RBU6" s="80"/>
      <c r="RBV6" s="80"/>
      <c r="RBW6" s="80"/>
      <c r="RBX6" s="80"/>
      <c r="RBY6" s="80"/>
      <c r="RBZ6" s="80"/>
      <c r="RCA6" s="80"/>
      <c r="RCB6" s="80"/>
      <c r="RCC6" s="80"/>
      <c r="RCD6" s="80"/>
      <c r="RCE6" s="80"/>
      <c r="RCF6" s="80"/>
      <c r="RCG6" s="80"/>
      <c r="RCH6" s="80"/>
      <c r="RCI6" s="80"/>
      <c r="RCJ6" s="80"/>
      <c r="RCK6" s="80"/>
      <c r="RCL6" s="80"/>
      <c r="RCM6" s="80"/>
      <c r="RCN6" s="80"/>
      <c r="RCO6" s="80"/>
      <c r="RCP6" s="80"/>
      <c r="RCQ6" s="80"/>
      <c r="RCR6" s="80"/>
      <c r="RCS6" s="80"/>
      <c r="RCT6" s="80"/>
      <c r="RCU6" s="80"/>
      <c r="RCV6" s="80"/>
      <c r="RCW6" s="80"/>
      <c r="RCX6" s="80"/>
      <c r="RCY6" s="80"/>
      <c r="RCZ6" s="80"/>
      <c r="RDA6" s="80"/>
      <c r="RDB6" s="80"/>
      <c r="RDC6" s="80"/>
      <c r="RDD6" s="80"/>
      <c r="RDE6" s="80"/>
      <c r="RDF6" s="80"/>
      <c r="RDG6" s="80"/>
      <c r="RDH6" s="80"/>
      <c r="RDI6" s="80"/>
      <c r="RDJ6" s="80"/>
      <c r="RDK6" s="80"/>
      <c r="RDL6" s="80"/>
      <c r="RDM6" s="80"/>
      <c r="RDN6" s="80"/>
      <c r="RDO6" s="80"/>
      <c r="RDP6" s="80"/>
      <c r="RDQ6" s="80"/>
      <c r="RDR6" s="80"/>
      <c r="RDS6" s="80"/>
      <c r="RDT6" s="80"/>
      <c r="RDU6" s="80"/>
      <c r="RDV6" s="80"/>
      <c r="RDW6" s="80"/>
      <c r="RDX6" s="80"/>
      <c r="RDY6" s="80"/>
      <c r="RDZ6" s="80"/>
      <c r="REA6" s="80"/>
      <c r="REB6" s="80"/>
      <c r="REC6" s="80"/>
      <c r="RED6" s="80"/>
      <c r="REE6" s="80"/>
      <c r="REF6" s="80"/>
      <c r="REG6" s="80"/>
      <c r="REH6" s="80"/>
      <c r="REI6" s="80"/>
      <c r="REJ6" s="80"/>
      <c r="REK6" s="80"/>
      <c r="REL6" s="80"/>
      <c r="REM6" s="80"/>
      <c r="REN6" s="80"/>
      <c r="REO6" s="80"/>
      <c r="REP6" s="80"/>
      <c r="REQ6" s="80"/>
      <c r="RER6" s="80"/>
      <c r="RES6" s="80"/>
      <c r="RET6" s="80"/>
      <c r="REU6" s="80"/>
      <c r="REV6" s="80"/>
      <c r="REW6" s="80"/>
      <c r="REX6" s="80"/>
      <c r="REY6" s="80"/>
      <c r="REZ6" s="80"/>
      <c r="RFA6" s="80"/>
      <c r="RFB6" s="80"/>
      <c r="RFC6" s="80"/>
      <c r="RFD6" s="80"/>
      <c r="RFE6" s="80"/>
      <c r="RFF6" s="80"/>
      <c r="RFG6" s="80"/>
      <c r="RFH6" s="80"/>
      <c r="RFI6" s="80"/>
      <c r="RFJ6" s="80"/>
      <c r="RFK6" s="80"/>
      <c r="RFL6" s="80"/>
      <c r="RFM6" s="80"/>
      <c r="RFN6" s="80"/>
      <c r="RFO6" s="80"/>
      <c r="RFP6" s="80"/>
      <c r="RFQ6" s="80"/>
      <c r="RFR6" s="80"/>
      <c r="RFS6" s="80"/>
      <c r="RFT6" s="80"/>
      <c r="RFU6" s="80"/>
      <c r="RFV6" s="80"/>
      <c r="RFW6" s="80"/>
      <c r="RFX6" s="80"/>
      <c r="RFY6" s="80"/>
      <c r="RFZ6" s="80"/>
      <c r="RGA6" s="80"/>
      <c r="RGB6" s="80"/>
      <c r="RGC6" s="80"/>
      <c r="RGD6" s="80"/>
      <c r="RGE6" s="80"/>
      <c r="RGF6" s="80"/>
      <c r="RGG6" s="80"/>
      <c r="RGH6" s="80"/>
      <c r="RGI6" s="80"/>
      <c r="RGJ6" s="80"/>
      <c r="RGK6" s="80"/>
      <c r="RGL6" s="80"/>
      <c r="RGM6" s="80"/>
      <c r="RGN6" s="80"/>
      <c r="RGO6" s="80"/>
      <c r="RGP6" s="80"/>
      <c r="RGQ6" s="80"/>
      <c r="RGR6" s="80"/>
      <c r="RGS6" s="80"/>
      <c r="RGT6" s="80"/>
      <c r="RGU6" s="80"/>
      <c r="RGV6" s="80"/>
      <c r="RGW6" s="80"/>
      <c r="RGX6" s="80"/>
      <c r="RGY6" s="80"/>
      <c r="RGZ6" s="80"/>
      <c r="RHA6" s="80"/>
      <c r="RHB6" s="80"/>
      <c r="RHC6" s="80"/>
      <c r="RHD6" s="80"/>
      <c r="RHE6" s="80"/>
      <c r="RHF6" s="80"/>
      <c r="RHG6" s="80"/>
      <c r="RHH6" s="80"/>
      <c r="RHI6" s="80"/>
      <c r="RHJ6" s="80"/>
      <c r="RHK6" s="80"/>
      <c r="RHL6" s="80"/>
      <c r="RHM6" s="80"/>
      <c r="RHN6" s="80"/>
      <c r="RHO6" s="80"/>
      <c r="RHP6" s="80"/>
      <c r="RHQ6" s="80"/>
      <c r="RHR6" s="80"/>
      <c r="RHS6" s="80"/>
      <c r="RHT6" s="80"/>
      <c r="RHU6" s="80"/>
      <c r="RHV6" s="80"/>
      <c r="RHW6" s="80"/>
      <c r="RHX6" s="80"/>
      <c r="RHY6" s="80"/>
      <c r="RHZ6" s="80"/>
      <c r="RIA6" s="80"/>
      <c r="RIB6" s="80"/>
      <c r="RIC6" s="80"/>
      <c r="RID6" s="80"/>
      <c r="RIE6" s="80"/>
      <c r="RIF6" s="80"/>
      <c r="RIG6" s="80"/>
      <c r="RIH6" s="80"/>
      <c r="RII6" s="80"/>
      <c r="RIJ6" s="80"/>
      <c r="RIK6" s="80"/>
      <c r="RIL6" s="80"/>
      <c r="RIM6" s="80"/>
      <c r="RIN6" s="80"/>
      <c r="RIO6" s="80"/>
      <c r="RIP6" s="80"/>
      <c r="RIQ6" s="80"/>
      <c r="RIR6" s="80"/>
      <c r="RIS6" s="80"/>
      <c r="RIT6" s="80"/>
      <c r="RIU6" s="80"/>
      <c r="RIV6" s="80"/>
      <c r="RIW6" s="80"/>
      <c r="RIX6" s="80"/>
      <c r="RIY6" s="80"/>
      <c r="RIZ6" s="80"/>
      <c r="RJA6" s="80"/>
      <c r="RJB6" s="80"/>
      <c r="RJC6" s="80"/>
      <c r="RJD6" s="80"/>
      <c r="RJE6" s="80"/>
      <c r="RJF6" s="80"/>
      <c r="RJG6" s="80"/>
      <c r="RJH6" s="80"/>
      <c r="RJI6" s="80"/>
      <c r="RJJ6" s="80"/>
      <c r="RJK6" s="80"/>
      <c r="RJL6" s="80"/>
      <c r="RJM6" s="80"/>
      <c r="RJN6" s="80"/>
      <c r="RJO6" s="80"/>
      <c r="RJP6" s="80"/>
      <c r="RJQ6" s="80"/>
      <c r="RJR6" s="80"/>
      <c r="RJS6" s="80"/>
      <c r="RJT6" s="80"/>
      <c r="RJU6" s="80"/>
      <c r="RJV6" s="80"/>
      <c r="RJW6" s="80"/>
      <c r="RJX6" s="80"/>
      <c r="RJY6" s="80"/>
      <c r="RJZ6" s="80"/>
      <c r="RKA6" s="80"/>
      <c r="RKB6" s="80"/>
      <c r="RKC6" s="80"/>
      <c r="RKD6" s="80"/>
      <c r="RKE6" s="80"/>
      <c r="RKF6" s="80"/>
      <c r="RKG6" s="80"/>
      <c r="RKH6" s="80"/>
      <c r="RKI6" s="80"/>
      <c r="RKJ6" s="80"/>
      <c r="RKK6" s="80"/>
      <c r="RKL6" s="80"/>
      <c r="RKM6" s="80"/>
      <c r="RKN6" s="80"/>
      <c r="RKO6" s="80"/>
      <c r="RKP6" s="80"/>
      <c r="RKQ6" s="80"/>
      <c r="RKR6" s="80"/>
      <c r="RKS6" s="80"/>
      <c r="RKT6" s="80"/>
      <c r="RKU6" s="80"/>
      <c r="RKV6" s="80"/>
      <c r="RKW6" s="80"/>
      <c r="RKX6" s="80"/>
      <c r="RKY6" s="80"/>
      <c r="RKZ6" s="80"/>
      <c r="RLA6" s="80"/>
      <c r="RLB6" s="80"/>
      <c r="RLC6" s="80"/>
      <c r="RLD6" s="80"/>
      <c r="RLE6" s="80"/>
      <c r="RLF6" s="80"/>
      <c r="RLG6" s="80"/>
      <c r="RLH6" s="80"/>
      <c r="RLI6" s="80"/>
      <c r="RLJ6" s="80"/>
      <c r="RLK6" s="80"/>
      <c r="RLL6" s="80"/>
      <c r="RLM6" s="80"/>
      <c r="RLN6" s="80"/>
      <c r="RLO6" s="80"/>
      <c r="RLP6" s="80"/>
      <c r="RLQ6" s="80"/>
      <c r="RLR6" s="80"/>
      <c r="RLS6" s="80"/>
      <c r="RLT6" s="80"/>
      <c r="RLU6" s="80"/>
      <c r="RLV6" s="80"/>
      <c r="RLW6" s="80"/>
      <c r="RLX6" s="80"/>
      <c r="RLY6" s="80"/>
      <c r="RLZ6" s="80"/>
      <c r="RMA6" s="80"/>
      <c r="RMB6" s="80"/>
      <c r="RMC6" s="80"/>
      <c r="RMD6" s="80"/>
      <c r="RME6" s="80"/>
      <c r="RMF6" s="80"/>
      <c r="RMG6" s="80"/>
      <c r="RMH6" s="80"/>
      <c r="RMI6" s="80"/>
      <c r="RMJ6" s="80"/>
      <c r="RMK6" s="80"/>
      <c r="RML6" s="80"/>
      <c r="RMM6" s="80"/>
      <c r="RMN6" s="80"/>
      <c r="RMO6" s="80"/>
      <c r="RMP6" s="80"/>
      <c r="RMQ6" s="80"/>
      <c r="RMR6" s="80"/>
      <c r="RMS6" s="80"/>
      <c r="RMT6" s="80"/>
      <c r="RMU6" s="80"/>
      <c r="RMV6" s="80"/>
      <c r="RMW6" s="80"/>
      <c r="RMX6" s="80"/>
      <c r="RMY6" s="80"/>
      <c r="RMZ6" s="80"/>
      <c r="RNA6" s="80"/>
      <c r="RNB6" s="80"/>
      <c r="RNC6" s="80"/>
      <c r="RND6" s="80"/>
      <c r="RNE6" s="80"/>
      <c r="RNF6" s="80"/>
      <c r="RNG6" s="80"/>
      <c r="RNH6" s="80"/>
      <c r="RNI6" s="80"/>
      <c r="RNJ6" s="80"/>
      <c r="RNK6" s="80"/>
      <c r="RNL6" s="80"/>
      <c r="RNM6" s="80"/>
      <c r="RNN6" s="80"/>
      <c r="RNO6" s="80"/>
      <c r="RNP6" s="80"/>
      <c r="RNQ6" s="80"/>
      <c r="RNR6" s="80"/>
      <c r="RNS6" s="80"/>
      <c r="RNT6" s="80"/>
      <c r="RNU6" s="80"/>
      <c r="RNV6" s="80"/>
      <c r="RNW6" s="80"/>
      <c r="RNX6" s="80"/>
      <c r="RNY6" s="80"/>
      <c r="RNZ6" s="80"/>
      <c r="ROA6" s="80"/>
      <c r="ROB6" s="80"/>
      <c r="ROC6" s="80"/>
      <c r="ROD6" s="80"/>
      <c r="ROE6" s="80"/>
      <c r="ROF6" s="80"/>
      <c r="ROG6" s="80"/>
      <c r="ROH6" s="80"/>
      <c r="ROI6" s="80"/>
      <c r="ROJ6" s="80"/>
      <c r="ROK6" s="80"/>
      <c r="ROL6" s="80"/>
      <c r="ROM6" s="80"/>
      <c r="RON6" s="80"/>
      <c r="ROO6" s="80"/>
      <c r="ROP6" s="80"/>
      <c r="ROQ6" s="80"/>
      <c r="ROR6" s="80"/>
      <c r="ROS6" s="80"/>
      <c r="ROT6" s="80"/>
      <c r="ROU6" s="80"/>
      <c r="ROV6" s="80"/>
      <c r="ROW6" s="80"/>
      <c r="ROX6" s="80"/>
      <c r="ROY6" s="80"/>
      <c r="ROZ6" s="80"/>
      <c r="RPA6" s="80"/>
      <c r="RPB6" s="80"/>
      <c r="RPC6" s="80"/>
      <c r="RPD6" s="80"/>
      <c r="RPE6" s="80"/>
      <c r="RPF6" s="80"/>
      <c r="RPG6" s="80"/>
      <c r="RPH6" s="80"/>
      <c r="RPI6" s="80"/>
      <c r="RPJ6" s="80"/>
      <c r="RPK6" s="80"/>
      <c r="RPL6" s="80"/>
      <c r="RPM6" s="80"/>
      <c r="RPN6" s="80"/>
      <c r="RPO6" s="80"/>
      <c r="RPP6" s="80"/>
      <c r="RPQ6" s="80"/>
      <c r="RPR6" s="80"/>
      <c r="RPS6" s="80"/>
      <c r="RPT6" s="80"/>
      <c r="RPU6" s="80"/>
      <c r="RPV6" s="80"/>
      <c r="RPW6" s="80"/>
      <c r="RPX6" s="80"/>
      <c r="RPY6" s="80"/>
      <c r="RPZ6" s="80"/>
      <c r="RQA6" s="80"/>
      <c r="RQB6" s="80"/>
      <c r="RQC6" s="80"/>
      <c r="RQD6" s="80"/>
      <c r="RQE6" s="80"/>
      <c r="RQF6" s="80"/>
      <c r="RQG6" s="80"/>
      <c r="RQH6" s="80"/>
      <c r="RQI6" s="80"/>
      <c r="RQJ6" s="80"/>
      <c r="RQK6" s="80"/>
      <c r="RQL6" s="80"/>
      <c r="RQM6" s="80"/>
      <c r="RQN6" s="80"/>
      <c r="RQO6" s="80"/>
      <c r="RQP6" s="80"/>
      <c r="RQQ6" s="80"/>
      <c r="RQR6" s="80"/>
      <c r="RQS6" s="80"/>
      <c r="RQT6" s="80"/>
      <c r="RQU6" s="80"/>
      <c r="RQV6" s="80"/>
      <c r="RQW6" s="80"/>
      <c r="RQX6" s="80"/>
      <c r="RQY6" s="80"/>
      <c r="RQZ6" s="80"/>
      <c r="RRA6" s="80"/>
      <c r="RRB6" s="80"/>
      <c r="RRC6" s="80"/>
      <c r="RRD6" s="80"/>
      <c r="RRE6" s="80"/>
      <c r="RRF6" s="80"/>
      <c r="RRG6" s="80"/>
      <c r="RRH6" s="80"/>
      <c r="RRI6" s="80"/>
      <c r="RRJ6" s="80"/>
      <c r="RRK6" s="80"/>
      <c r="RRL6" s="80"/>
      <c r="RRM6" s="80"/>
      <c r="RRN6" s="80"/>
      <c r="RRO6" s="80"/>
      <c r="RRP6" s="80"/>
      <c r="RRQ6" s="80"/>
      <c r="RRR6" s="80"/>
      <c r="RRS6" s="80"/>
      <c r="RRT6" s="80"/>
      <c r="RRU6" s="80"/>
      <c r="RRV6" s="80"/>
      <c r="RRW6" s="80"/>
      <c r="RRX6" s="80"/>
      <c r="RRY6" s="80"/>
      <c r="RRZ6" s="80"/>
      <c r="RSA6" s="80"/>
      <c r="RSB6" s="80"/>
      <c r="RSC6" s="80"/>
      <c r="RSD6" s="80"/>
      <c r="RSE6" s="80"/>
      <c r="RSF6" s="80"/>
      <c r="RSG6" s="80"/>
      <c r="RSH6" s="80"/>
      <c r="RSI6" s="80"/>
      <c r="RSJ6" s="80"/>
      <c r="RSK6" s="80"/>
      <c r="RSL6" s="80"/>
      <c r="RSM6" s="80"/>
      <c r="RSN6" s="80"/>
      <c r="RSO6" s="80"/>
      <c r="RSP6" s="80"/>
      <c r="RSQ6" s="80"/>
      <c r="RSR6" s="80"/>
      <c r="RSS6" s="80"/>
      <c r="RST6" s="80"/>
      <c r="RSU6" s="80"/>
      <c r="RSV6" s="80"/>
      <c r="RSW6" s="80"/>
      <c r="RSX6" s="80"/>
      <c r="RSY6" s="80"/>
      <c r="RSZ6" s="80"/>
      <c r="RTA6" s="80"/>
      <c r="RTB6" s="80"/>
      <c r="RTC6" s="80"/>
      <c r="RTD6" s="80"/>
      <c r="RTE6" s="80"/>
      <c r="RTF6" s="80"/>
      <c r="RTG6" s="80"/>
      <c r="RTH6" s="80"/>
      <c r="RTI6" s="80"/>
      <c r="RTJ6" s="80"/>
      <c r="RTK6" s="80"/>
      <c r="RTL6" s="80"/>
      <c r="RTM6" s="80"/>
      <c r="RTN6" s="80"/>
      <c r="RTO6" s="80"/>
      <c r="RTP6" s="80"/>
      <c r="RTQ6" s="80"/>
      <c r="RTR6" s="80"/>
      <c r="RTS6" s="80"/>
      <c r="RTT6" s="80"/>
      <c r="RTU6" s="80"/>
      <c r="RTV6" s="80"/>
      <c r="RTW6" s="80"/>
      <c r="RTX6" s="80"/>
      <c r="RTY6" s="80"/>
      <c r="RTZ6" s="80"/>
      <c r="RUA6" s="80"/>
      <c r="RUB6" s="80"/>
      <c r="RUC6" s="80"/>
      <c r="RUD6" s="80"/>
      <c r="RUE6" s="80"/>
      <c r="RUF6" s="80"/>
      <c r="RUG6" s="80"/>
      <c r="RUH6" s="80"/>
      <c r="RUI6" s="80"/>
      <c r="RUJ6" s="80"/>
      <c r="RUK6" s="80"/>
      <c r="RUL6" s="80"/>
      <c r="RUM6" s="80"/>
      <c r="RUN6" s="80"/>
      <c r="RUO6" s="80"/>
      <c r="RUP6" s="80"/>
      <c r="RUQ6" s="80"/>
      <c r="RUR6" s="80"/>
      <c r="RUS6" s="80"/>
      <c r="RUT6" s="80"/>
      <c r="RUU6" s="80"/>
      <c r="RUV6" s="80"/>
      <c r="RUW6" s="80"/>
      <c r="RUX6" s="80"/>
      <c r="RUY6" s="80"/>
      <c r="RUZ6" s="80"/>
      <c r="RVA6" s="80"/>
      <c r="RVB6" s="80"/>
      <c r="RVC6" s="80"/>
      <c r="RVD6" s="80"/>
      <c r="RVE6" s="80"/>
      <c r="RVF6" s="80"/>
      <c r="RVG6" s="80"/>
      <c r="RVH6" s="80"/>
      <c r="RVI6" s="80"/>
      <c r="RVJ6" s="80"/>
      <c r="RVK6" s="80"/>
      <c r="RVL6" s="80"/>
      <c r="RVM6" s="80"/>
      <c r="RVN6" s="80"/>
      <c r="RVO6" s="80"/>
      <c r="RVP6" s="80"/>
      <c r="RVQ6" s="80"/>
      <c r="RVR6" s="80"/>
      <c r="RVS6" s="80"/>
      <c r="RVT6" s="80"/>
      <c r="RVU6" s="80"/>
      <c r="RVV6" s="80"/>
      <c r="RVW6" s="80"/>
      <c r="RVX6" s="80"/>
      <c r="RVY6" s="80"/>
      <c r="RVZ6" s="80"/>
      <c r="RWA6" s="80"/>
      <c r="RWB6" s="80"/>
      <c r="RWC6" s="80"/>
      <c r="RWD6" s="80"/>
      <c r="RWE6" s="80"/>
      <c r="RWF6" s="80"/>
      <c r="RWG6" s="80"/>
      <c r="RWH6" s="80"/>
      <c r="RWI6" s="80"/>
      <c r="RWJ6" s="80"/>
      <c r="RWK6" s="80"/>
      <c r="RWL6" s="80"/>
      <c r="RWM6" s="80"/>
      <c r="RWN6" s="80"/>
      <c r="RWO6" s="80"/>
      <c r="RWP6" s="80"/>
      <c r="RWQ6" s="80"/>
      <c r="RWR6" s="80"/>
      <c r="RWS6" s="80"/>
      <c r="RWT6" s="80"/>
      <c r="RWU6" s="80"/>
      <c r="RWV6" s="80"/>
      <c r="RWW6" s="80"/>
      <c r="RWX6" s="80"/>
      <c r="RWY6" s="80"/>
      <c r="RWZ6" s="80"/>
      <c r="RXA6" s="80"/>
      <c r="RXB6" s="80"/>
      <c r="RXC6" s="80"/>
      <c r="RXD6" s="80"/>
      <c r="RXE6" s="80"/>
      <c r="RXF6" s="80"/>
      <c r="RXG6" s="80"/>
      <c r="RXH6" s="80"/>
      <c r="RXI6" s="80"/>
      <c r="RXJ6" s="80"/>
      <c r="RXK6" s="80"/>
      <c r="RXL6" s="80"/>
      <c r="RXM6" s="80"/>
      <c r="RXN6" s="80"/>
      <c r="RXO6" s="80"/>
      <c r="RXP6" s="80"/>
      <c r="RXQ6" s="80"/>
      <c r="RXR6" s="80"/>
      <c r="RXS6" s="80"/>
      <c r="RXT6" s="80"/>
      <c r="RXU6" s="80"/>
      <c r="RXV6" s="80"/>
      <c r="RXW6" s="80"/>
      <c r="RXX6" s="80"/>
      <c r="RXY6" s="80"/>
      <c r="RXZ6" s="80"/>
      <c r="RYA6" s="80"/>
      <c r="RYB6" s="80"/>
      <c r="RYC6" s="80"/>
      <c r="RYD6" s="80"/>
      <c r="RYE6" s="80"/>
      <c r="RYF6" s="80"/>
      <c r="RYG6" s="80"/>
      <c r="RYH6" s="80"/>
      <c r="RYI6" s="80"/>
      <c r="RYJ6" s="80"/>
      <c r="RYK6" s="80"/>
      <c r="RYL6" s="80"/>
      <c r="RYM6" s="80"/>
      <c r="RYN6" s="80"/>
      <c r="RYO6" s="80"/>
      <c r="RYP6" s="80"/>
      <c r="RYQ6" s="80"/>
      <c r="RYR6" s="80"/>
      <c r="RYS6" s="80"/>
      <c r="RYT6" s="80"/>
      <c r="RYU6" s="80"/>
      <c r="RYV6" s="80"/>
      <c r="RYW6" s="80"/>
      <c r="RYX6" s="80"/>
      <c r="RYY6" s="80"/>
      <c r="RYZ6" s="80"/>
      <c r="RZA6" s="80"/>
      <c r="RZB6" s="80"/>
      <c r="RZC6" s="80"/>
      <c r="RZD6" s="80"/>
      <c r="RZE6" s="80"/>
      <c r="RZF6" s="80"/>
      <c r="RZG6" s="80"/>
      <c r="RZH6" s="80"/>
      <c r="RZI6" s="80"/>
      <c r="RZJ6" s="80"/>
      <c r="RZK6" s="80"/>
      <c r="RZL6" s="80"/>
      <c r="RZM6" s="80"/>
      <c r="RZN6" s="80"/>
      <c r="RZO6" s="80"/>
      <c r="RZP6" s="80"/>
      <c r="RZQ6" s="80"/>
      <c r="RZR6" s="80"/>
      <c r="RZS6" s="80"/>
      <c r="RZT6" s="80"/>
      <c r="RZU6" s="80"/>
      <c r="RZV6" s="80"/>
      <c r="RZW6" s="80"/>
      <c r="RZX6" s="80"/>
      <c r="RZY6" s="80"/>
      <c r="RZZ6" s="80"/>
      <c r="SAA6" s="80"/>
      <c r="SAB6" s="80"/>
      <c r="SAC6" s="80"/>
      <c r="SAD6" s="80"/>
      <c r="SAE6" s="80"/>
      <c r="SAF6" s="80"/>
      <c r="SAG6" s="80"/>
      <c r="SAH6" s="80"/>
      <c r="SAI6" s="80"/>
      <c r="SAJ6" s="80"/>
      <c r="SAK6" s="80"/>
      <c r="SAL6" s="80"/>
      <c r="SAM6" s="80"/>
      <c r="SAN6" s="80"/>
      <c r="SAO6" s="80"/>
      <c r="SAP6" s="80"/>
      <c r="SAQ6" s="80"/>
      <c r="SAR6" s="80"/>
      <c r="SAS6" s="80"/>
      <c r="SAT6" s="80"/>
      <c r="SAU6" s="80"/>
      <c r="SAV6" s="80"/>
      <c r="SAW6" s="80"/>
      <c r="SAX6" s="80"/>
      <c r="SAY6" s="80"/>
      <c r="SAZ6" s="80"/>
      <c r="SBA6" s="80"/>
      <c r="SBB6" s="80"/>
      <c r="SBC6" s="80"/>
      <c r="SBD6" s="80"/>
      <c r="SBE6" s="80"/>
      <c r="SBF6" s="80"/>
      <c r="SBG6" s="80"/>
      <c r="SBH6" s="80"/>
      <c r="SBI6" s="80"/>
      <c r="SBJ6" s="80"/>
      <c r="SBK6" s="80"/>
      <c r="SBL6" s="80"/>
      <c r="SBM6" s="80"/>
      <c r="SBN6" s="80"/>
      <c r="SBO6" s="80"/>
      <c r="SBP6" s="80"/>
      <c r="SBQ6" s="80"/>
      <c r="SBR6" s="80"/>
      <c r="SBS6" s="80"/>
      <c r="SBT6" s="80"/>
      <c r="SBU6" s="80"/>
      <c r="SBV6" s="80"/>
      <c r="SBW6" s="80"/>
      <c r="SBX6" s="80"/>
      <c r="SBY6" s="80"/>
      <c r="SBZ6" s="80"/>
      <c r="SCA6" s="80"/>
      <c r="SCB6" s="80"/>
      <c r="SCC6" s="80"/>
      <c r="SCD6" s="80"/>
      <c r="SCE6" s="80"/>
      <c r="SCF6" s="80"/>
      <c r="SCG6" s="80"/>
      <c r="SCH6" s="80"/>
      <c r="SCI6" s="80"/>
      <c r="SCJ6" s="80"/>
      <c r="SCK6" s="80"/>
      <c r="SCL6" s="80"/>
      <c r="SCM6" s="80"/>
      <c r="SCN6" s="80"/>
      <c r="SCO6" s="80"/>
      <c r="SCP6" s="80"/>
      <c r="SCQ6" s="80"/>
      <c r="SCR6" s="80"/>
      <c r="SCS6" s="80"/>
      <c r="SCT6" s="80"/>
      <c r="SCU6" s="80"/>
      <c r="SCV6" s="80"/>
      <c r="SCW6" s="80"/>
      <c r="SCX6" s="80"/>
      <c r="SCY6" s="80"/>
      <c r="SCZ6" s="80"/>
      <c r="SDA6" s="80"/>
      <c r="SDB6" s="80"/>
      <c r="SDC6" s="80"/>
      <c r="SDD6" s="80"/>
      <c r="SDE6" s="80"/>
      <c r="SDF6" s="80"/>
      <c r="SDG6" s="80"/>
      <c r="SDH6" s="80"/>
      <c r="SDI6" s="80"/>
      <c r="SDJ6" s="80"/>
      <c r="SDK6" s="80"/>
      <c r="SDL6" s="80"/>
      <c r="SDM6" s="80"/>
      <c r="SDN6" s="80"/>
      <c r="SDO6" s="80"/>
      <c r="SDP6" s="80"/>
      <c r="SDQ6" s="80"/>
      <c r="SDR6" s="80"/>
      <c r="SDS6" s="80"/>
      <c r="SDT6" s="80"/>
      <c r="SDU6" s="80"/>
      <c r="SDV6" s="80"/>
      <c r="SDW6" s="80"/>
      <c r="SDX6" s="80"/>
      <c r="SDY6" s="80"/>
      <c r="SDZ6" s="80"/>
      <c r="SEA6" s="80"/>
      <c r="SEB6" s="80"/>
      <c r="SEC6" s="80"/>
      <c r="SED6" s="80"/>
      <c r="SEE6" s="80"/>
      <c r="SEF6" s="80"/>
      <c r="SEG6" s="80"/>
      <c r="SEH6" s="80"/>
      <c r="SEI6" s="80"/>
      <c r="SEJ6" s="80"/>
      <c r="SEK6" s="80"/>
      <c r="SEL6" s="80"/>
      <c r="SEM6" s="80"/>
      <c r="SEN6" s="80"/>
      <c r="SEO6" s="80"/>
      <c r="SEP6" s="80"/>
      <c r="SEQ6" s="80"/>
      <c r="SER6" s="80"/>
      <c r="SES6" s="80"/>
      <c r="SET6" s="80"/>
      <c r="SEU6" s="80"/>
      <c r="SEV6" s="80"/>
      <c r="SEW6" s="80"/>
      <c r="SEX6" s="80"/>
      <c r="SEY6" s="80"/>
      <c r="SEZ6" s="80"/>
      <c r="SFA6" s="80"/>
      <c r="SFB6" s="80"/>
      <c r="SFC6" s="80"/>
      <c r="SFD6" s="80"/>
      <c r="SFE6" s="80"/>
      <c r="SFF6" s="80"/>
      <c r="SFG6" s="80"/>
      <c r="SFH6" s="80"/>
      <c r="SFI6" s="80"/>
      <c r="SFJ6" s="80"/>
      <c r="SFK6" s="80"/>
      <c r="SFL6" s="80"/>
      <c r="SFM6" s="80"/>
      <c r="SFN6" s="80"/>
      <c r="SFO6" s="80"/>
      <c r="SFP6" s="80"/>
      <c r="SFQ6" s="80"/>
      <c r="SFR6" s="80"/>
      <c r="SFS6" s="80"/>
      <c r="SFT6" s="80"/>
      <c r="SFU6" s="80"/>
      <c r="SFV6" s="80"/>
      <c r="SFW6" s="80"/>
      <c r="SFX6" s="80"/>
      <c r="SFY6" s="80"/>
      <c r="SFZ6" s="80"/>
      <c r="SGA6" s="80"/>
      <c r="SGB6" s="80"/>
      <c r="SGC6" s="80"/>
      <c r="SGD6" s="80"/>
      <c r="SGE6" s="80"/>
      <c r="SGF6" s="80"/>
      <c r="SGG6" s="80"/>
      <c r="SGH6" s="80"/>
      <c r="SGI6" s="80"/>
      <c r="SGJ6" s="80"/>
      <c r="SGK6" s="80"/>
      <c r="SGL6" s="80"/>
      <c r="SGM6" s="80"/>
      <c r="SGN6" s="80"/>
      <c r="SGO6" s="80"/>
      <c r="SGP6" s="80"/>
      <c r="SGQ6" s="80"/>
      <c r="SGR6" s="80"/>
      <c r="SGS6" s="80"/>
      <c r="SGT6" s="80"/>
      <c r="SGU6" s="80"/>
      <c r="SGV6" s="80"/>
      <c r="SGW6" s="80"/>
      <c r="SGX6" s="80"/>
      <c r="SGY6" s="80"/>
      <c r="SGZ6" s="80"/>
      <c r="SHA6" s="80"/>
      <c r="SHB6" s="80"/>
      <c r="SHC6" s="80"/>
      <c r="SHD6" s="80"/>
      <c r="SHE6" s="80"/>
      <c r="SHF6" s="80"/>
      <c r="SHG6" s="80"/>
      <c r="SHH6" s="80"/>
      <c r="SHI6" s="80"/>
      <c r="SHJ6" s="80"/>
      <c r="SHK6" s="80"/>
      <c r="SHL6" s="80"/>
      <c r="SHM6" s="80"/>
      <c r="SHN6" s="80"/>
      <c r="SHO6" s="80"/>
      <c r="SHP6" s="80"/>
      <c r="SHQ6" s="80"/>
      <c r="SHR6" s="80"/>
      <c r="SHS6" s="80"/>
      <c r="SHT6" s="80"/>
      <c r="SHU6" s="80"/>
      <c r="SHV6" s="80"/>
      <c r="SHW6" s="80"/>
      <c r="SHX6" s="80"/>
      <c r="SHY6" s="80"/>
      <c r="SHZ6" s="80"/>
      <c r="SIA6" s="80"/>
      <c r="SIB6" s="80"/>
      <c r="SIC6" s="80"/>
      <c r="SID6" s="80"/>
      <c r="SIE6" s="80"/>
      <c r="SIF6" s="80"/>
      <c r="SIG6" s="80"/>
      <c r="SIH6" s="80"/>
      <c r="SII6" s="80"/>
      <c r="SIJ6" s="80"/>
      <c r="SIK6" s="80"/>
      <c r="SIL6" s="80"/>
      <c r="SIM6" s="80"/>
      <c r="SIN6" s="80"/>
      <c r="SIO6" s="80"/>
      <c r="SIP6" s="80"/>
      <c r="SIQ6" s="80"/>
      <c r="SIR6" s="80"/>
      <c r="SIS6" s="80"/>
      <c r="SIT6" s="80"/>
      <c r="SIU6" s="80"/>
      <c r="SIV6" s="80"/>
      <c r="SIW6" s="80"/>
      <c r="SIX6" s="80"/>
      <c r="SIY6" s="80"/>
      <c r="SIZ6" s="80"/>
      <c r="SJA6" s="80"/>
      <c r="SJB6" s="80"/>
      <c r="SJC6" s="80"/>
      <c r="SJD6" s="80"/>
      <c r="SJE6" s="80"/>
      <c r="SJF6" s="80"/>
      <c r="SJG6" s="80"/>
      <c r="SJH6" s="80"/>
      <c r="SJI6" s="80"/>
      <c r="SJJ6" s="80"/>
      <c r="SJK6" s="80"/>
      <c r="SJL6" s="80"/>
      <c r="SJM6" s="80"/>
      <c r="SJN6" s="80"/>
      <c r="SJO6" s="80"/>
      <c r="SJP6" s="80"/>
      <c r="SJQ6" s="80"/>
      <c r="SJR6" s="80"/>
      <c r="SJS6" s="80"/>
      <c r="SJT6" s="80"/>
      <c r="SJU6" s="80"/>
      <c r="SJV6" s="80"/>
      <c r="SJW6" s="80"/>
      <c r="SJX6" s="80"/>
      <c r="SJY6" s="80"/>
      <c r="SJZ6" s="80"/>
      <c r="SKA6" s="80"/>
      <c r="SKB6" s="80"/>
      <c r="SKC6" s="80"/>
      <c r="SKD6" s="80"/>
      <c r="SKE6" s="80"/>
      <c r="SKF6" s="80"/>
      <c r="SKG6" s="80"/>
      <c r="SKH6" s="80"/>
      <c r="SKI6" s="80"/>
      <c r="SKJ6" s="80"/>
      <c r="SKK6" s="80"/>
      <c r="SKL6" s="80"/>
      <c r="SKM6" s="80"/>
      <c r="SKN6" s="80"/>
      <c r="SKO6" s="80"/>
      <c r="SKP6" s="80"/>
      <c r="SKQ6" s="80"/>
      <c r="SKR6" s="80"/>
      <c r="SKS6" s="80"/>
      <c r="SKT6" s="80"/>
      <c r="SKU6" s="80"/>
      <c r="SKV6" s="80"/>
      <c r="SKW6" s="80"/>
      <c r="SKX6" s="80"/>
      <c r="SKY6" s="80"/>
      <c r="SKZ6" s="80"/>
      <c r="SLA6" s="80"/>
      <c r="SLB6" s="80"/>
      <c r="SLC6" s="80"/>
      <c r="SLD6" s="80"/>
      <c r="SLE6" s="80"/>
      <c r="SLF6" s="80"/>
      <c r="SLG6" s="80"/>
      <c r="SLH6" s="80"/>
      <c r="SLI6" s="80"/>
      <c r="SLJ6" s="80"/>
      <c r="SLK6" s="80"/>
      <c r="SLL6" s="80"/>
      <c r="SLM6" s="80"/>
      <c r="SLN6" s="80"/>
      <c r="SLO6" s="80"/>
      <c r="SLP6" s="80"/>
      <c r="SLQ6" s="80"/>
      <c r="SLR6" s="80"/>
      <c r="SLS6" s="80"/>
      <c r="SLT6" s="80"/>
      <c r="SLU6" s="80"/>
      <c r="SLV6" s="80"/>
      <c r="SLW6" s="80"/>
      <c r="SLX6" s="80"/>
      <c r="SLY6" s="80"/>
      <c r="SLZ6" s="80"/>
      <c r="SMA6" s="80"/>
      <c r="SMB6" s="80"/>
      <c r="SMC6" s="80"/>
      <c r="SMD6" s="80"/>
      <c r="SME6" s="80"/>
      <c r="SMF6" s="80"/>
      <c r="SMG6" s="80"/>
      <c r="SMH6" s="80"/>
      <c r="SMI6" s="80"/>
      <c r="SMJ6" s="80"/>
      <c r="SMK6" s="80"/>
      <c r="SML6" s="80"/>
      <c r="SMM6" s="80"/>
      <c r="SMN6" s="80"/>
      <c r="SMO6" s="80"/>
      <c r="SMP6" s="80"/>
      <c r="SMQ6" s="80"/>
      <c r="SMR6" s="80"/>
      <c r="SMS6" s="80"/>
      <c r="SMT6" s="80"/>
      <c r="SMU6" s="80"/>
      <c r="SMV6" s="80"/>
      <c r="SMW6" s="80"/>
      <c r="SMX6" s="80"/>
      <c r="SMY6" s="80"/>
      <c r="SMZ6" s="80"/>
      <c r="SNA6" s="80"/>
      <c r="SNB6" s="80"/>
      <c r="SNC6" s="80"/>
      <c r="SND6" s="80"/>
      <c r="SNE6" s="80"/>
      <c r="SNF6" s="80"/>
      <c r="SNG6" s="80"/>
      <c r="SNH6" s="80"/>
      <c r="SNI6" s="80"/>
      <c r="SNJ6" s="80"/>
      <c r="SNK6" s="80"/>
      <c r="SNL6" s="80"/>
      <c r="SNM6" s="80"/>
      <c r="SNN6" s="80"/>
      <c r="SNO6" s="80"/>
      <c r="SNP6" s="80"/>
      <c r="SNQ6" s="80"/>
      <c r="SNR6" s="80"/>
      <c r="SNS6" s="80"/>
      <c r="SNT6" s="80"/>
      <c r="SNU6" s="80"/>
      <c r="SNV6" s="80"/>
      <c r="SNW6" s="80"/>
      <c r="SNX6" s="80"/>
      <c r="SNY6" s="80"/>
      <c r="SNZ6" s="80"/>
      <c r="SOA6" s="80"/>
      <c r="SOB6" s="80"/>
      <c r="SOC6" s="80"/>
      <c r="SOD6" s="80"/>
      <c r="SOE6" s="80"/>
      <c r="SOF6" s="80"/>
      <c r="SOG6" s="80"/>
      <c r="SOH6" s="80"/>
      <c r="SOI6" s="80"/>
      <c r="SOJ6" s="80"/>
      <c r="SOK6" s="80"/>
      <c r="SOL6" s="80"/>
      <c r="SOM6" s="80"/>
      <c r="SON6" s="80"/>
      <c r="SOO6" s="80"/>
      <c r="SOP6" s="80"/>
      <c r="SOQ6" s="80"/>
      <c r="SOR6" s="80"/>
      <c r="SOS6" s="80"/>
      <c r="SOT6" s="80"/>
      <c r="SOU6" s="80"/>
      <c r="SOV6" s="80"/>
      <c r="SOW6" s="80"/>
      <c r="SOX6" s="80"/>
      <c r="SOY6" s="80"/>
      <c r="SOZ6" s="80"/>
      <c r="SPA6" s="80"/>
      <c r="SPB6" s="80"/>
      <c r="SPC6" s="80"/>
      <c r="SPD6" s="80"/>
      <c r="SPE6" s="80"/>
      <c r="SPF6" s="80"/>
      <c r="SPG6" s="80"/>
      <c r="SPH6" s="80"/>
      <c r="SPI6" s="80"/>
      <c r="SPJ6" s="80"/>
      <c r="SPK6" s="80"/>
      <c r="SPL6" s="80"/>
      <c r="SPM6" s="80"/>
      <c r="SPN6" s="80"/>
      <c r="SPO6" s="80"/>
      <c r="SPP6" s="80"/>
      <c r="SPQ6" s="80"/>
      <c r="SPR6" s="80"/>
      <c r="SPS6" s="80"/>
      <c r="SPT6" s="80"/>
      <c r="SPU6" s="80"/>
      <c r="SPV6" s="80"/>
      <c r="SPW6" s="80"/>
      <c r="SPX6" s="80"/>
      <c r="SPY6" s="80"/>
      <c r="SPZ6" s="80"/>
      <c r="SQA6" s="80"/>
      <c r="SQB6" s="80"/>
      <c r="SQC6" s="80"/>
      <c r="SQD6" s="80"/>
      <c r="SQE6" s="80"/>
      <c r="SQF6" s="80"/>
      <c r="SQG6" s="80"/>
      <c r="SQH6" s="80"/>
      <c r="SQI6" s="80"/>
      <c r="SQJ6" s="80"/>
      <c r="SQK6" s="80"/>
      <c r="SQL6" s="80"/>
      <c r="SQM6" s="80"/>
      <c r="SQN6" s="80"/>
      <c r="SQO6" s="80"/>
      <c r="SQP6" s="80"/>
      <c r="SQQ6" s="80"/>
      <c r="SQR6" s="80"/>
      <c r="SQS6" s="80"/>
      <c r="SQT6" s="80"/>
      <c r="SQU6" s="80"/>
      <c r="SQV6" s="80"/>
      <c r="SQW6" s="80"/>
      <c r="SQX6" s="80"/>
      <c r="SQY6" s="80"/>
      <c r="SQZ6" s="80"/>
      <c r="SRA6" s="80"/>
      <c r="SRB6" s="80"/>
      <c r="SRC6" s="80"/>
      <c r="SRD6" s="80"/>
      <c r="SRE6" s="80"/>
      <c r="SRF6" s="80"/>
      <c r="SRG6" s="80"/>
      <c r="SRH6" s="80"/>
      <c r="SRI6" s="80"/>
      <c r="SRJ6" s="80"/>
      <c r="SRK6" s="80"/>
      <c r="SRL6" s="80"/>
      <c r="SRM6" s="80"/>
      <c r="SRN6" s="80"/>
      <c r="SRO6" s="80"/>
      <c r="SRP6" s="80"/>
      <c r="SRQ6" s="80"/>
      <c r="SRR6" s="80"/>
      <c r="SRS6" s="80"/>
      <c r="SRT6" s="80"/>
      <c r="SRU6" s="80"/>
      <c r="SRV6" s="80"/>
      <c r="SRW6" s="80"/>
      <c r="SRX6" s="80"/>
      <c r="SRY6" s="80"/>
      <c r="SRZ6" s="80"/>
      <c r="SSA6" s="80"/>
      <c r="SSB6" s="80"/>
      <c r="SSC6" s="80"/>
      <c r="SSD6" s="80"/>
      <c r="SSE6" s="80"/>
      <c r="SSF6" s="80"/>
      <c r="SSG6" s="80"/>
      <c r="SSH6" s="80"/>
      <c r="SSI6" s="80"/>
      <c r="SSJ6" s="80"/>
      <c r="SSK6" s="80"/>
      <c r="SSL6" s="80"/>
      <c r="SSM6" s="80"/>
      <c r="SSN6" s="80"/>
      <c r="SSO6" s="80"/>
      <c r="SSP6" s="80"/>
      <c r="SSQ6" s="80"/>
      <c r="SSR6" s="80"/>
      <c r="SSS6" s="80"/>
      <c r="SST6" s="80"/>
      <c r="SSU6" s="80"/>
      <c r="SSV6" s="80"/>
      <c r="SSW6" s="80"/>
      <c r="SSX6" s="80"/>
      <c r="SSY6" s="80"/>
      <c r="SSZ6" s="80"/>
      <c r="STA6" s="80"/>
      <c r="STB6" s="80"/>
      <c r="STC6" s="80"/>
      <c r="STD6" s="80"/>
      <c r="STE6" s="80"/>
      <c r="STF6" s="80"/>
      <c r="STG6" s="80"/>
      <c r="STH6" s="80"/>
      <c r="STI6" s="80"/>
      <c r="STJ6" s="80"/>
      <c r="STK6" s="80"/>
      <c r="STL6" s="80"/>
      <c r="STM6" s="80"/>
      <c r="STN6" s="80"/>
      <c r="STO6" s="80"/>
      <c r="STP6" s="80"/>
      <c r="STQ6" s="80"/>
      <c r="STR6" s="80"/>
      <c r="STS6" s="80"/>
      <c r="STT6" s="80"/>
      <c r="STU6" s="80"/>
      <c r="STV6" s="80"/>
      <c r="STW6" s="80"/>
      <c r="STX6" s="80"/>
      <c r="STY6" s="80"/>
      <c r="STZ6" s="80"/>
      <c r="SUA6" s="80"/>
      <c r="SUB6" s="80"/>
      <c r="SUC6" s="80"/>
      <c r="SUD6" s="80"/>
      <c r="SUE6" s="80"/>
      <c r="SUF6" s="80"/>
      <c r="SUG6" s="80"/>
      <c r="SUH6" s="80"/>
      <c r="SUI6" s="80"/>
      <c r="SUJ6" s="80"/>
      <c r="SUK6" s="80"/>
      <c r="SUL6" s="80"/>
      <c r="SUM6" s="80"/>
      <c r="SUN6" s="80"/>
      <c r="SUO6" s="80"/>
      <c r="SUP6" s="80"/>
      <c r="SUQ6" s="80"/>
      <c r="SUR6" s="80"/>
      <c r="SUS6" s="80"/>
      <c r="SUT6" s="80"/>
      <c r="SUU6" s="80"/>
      <c r="SUV6" s="80"/>
      <c r="SUW6" s="80"/>
      <c r="SUX6" s="80"/>
      <c r="SUY6" s="80"/>
      <c r="SUZ6" s="80"/>
      <c r="SVA6" s="80"/>
      <c r="SVB6" s="80"/>
      <c r="SVC6" s="80"/>
      <c r="SVD6" s="80"/>
      <c r="SVE6" s="80"/>
      <c r="SVF6" s="80"/>
      <c r="SVG6" s="80"/>
      <c r="SVH6" s="80"/>
      <c r="SVI6" s="80"/>
      <c r="SVJ6" s="80"/>
      <c r="SVK6" s="80"/>
      <c r="SVL6" s="80"/>
      <c r="SVM6" s="80"/>
      <c r="SVN6" s="80"/>
      <c r="SVO6" s="80"/>
      <c r="SVP6" s="80"/>
      <c r="SVQ6" s="80"/>
      <c r="SVR6" s="80"/>
      <c r="SVS6" s="80"/>
      <c r="SVT6" s="80"/>
      <c r="SVU6" s="80"/>
      <c r="SVV6" s="80"/>
      <c r="SVW6" s="80"/>
      <c r="SVX6" s="80"/>
      <c r="SVY6" s="80"/>
      <c r="SVZ6" s="80"/>
      <c r="SWA6" s="80"/>
      <c r="SWB6" s="80"/>
      <c r="SWC6" s="80"/>
      <c r="SWD6" s="80"/>
      <c r="SWE6" s="80"/>
      <c r="SWF6" s="80"/>
      <c r="SWG6" s="80"/>
      <c r="SWH6" s="80"/>
      <c r="SWI6" s="80"/>
      <c r="SWJ6" s="80"/>
      <c r="SWK6" s="80"/>
      <c r="SWL6" s="80"/>
      <c r="SWM6" s="80"/>
      <c r="SWN6" s="80"/>
      <c r="SWO6" s="80"/>
      <c r="SWP6" s="80"/>
      <c r="SWQ6" s="80"/>
      <c r="SWR6" s="80"/>
      <c r="SWS6" s="80"/>
      <c r="SWT6" s="80"/>
      <c r="SWU6" s="80"/>
      <c r="SWV6" s="80"/>
      <c r="SWW6" s="80"/>
      <c r="SWX6" s="80"/>
      <c r="SWY6" s="80"/>
      <c r="SWZ6" s="80"/>
      <c r="SXA6" s="80"/>
      <c r="SXB6" s="80"/>
      <c r="SXC6" s="80"/>
      <c r="SXD6" s="80"/>
      <c r="SXE6" s="80"/>
      <c r="SXF6" s="80"/>
      <c r="SXG6" s="80"/>
      <c r="SXH6" s="80"/>
      <c r="SXI6" s="80"/>
      <c r="SXJ6" s="80"/>
      <c r="SXK6" s="80"/>
      <c r="SXL6" s="80"/>
      <c r="SXM6" s="80"/>
      <c r="SXN6" s="80"/>
      <c r="SXO6" s="80"/>
      <c r="SXP6" s="80"/>
      <c r="SXQ6" s="80"/>
      <c r="SXR6" s="80"/>
      <c r="SXS6" s="80"/>
      <c r="SXT6" s="80"/>
      <c r="SXU6" s="80"/>
      <c r="SXV6" s="80"/>
      <c r="SXW6" s="80"/>
      <c r="SXX6" s="80"/>
      <c r="SXY6" s="80"/>
      <c r="SXZ6" s="80"/>
      <c r="SYA6" s="80"/>
      <c r="SYB6" s="80"/>
      <c r="SYC6" s="80"/>
      <c r="SYD6" s="80"/>
      <c r="SYE6" s="80"/>
      <c r="SYF6" s="80"/>
      <c r="SYG6" s="80"/>
      <c r="SYH6" s="80"/>
      <c r="SYI6" s="80"/>
      <c r="SYJ6" s="80"/>
      <c r="SYK6" s="80"/>
      <c r="SYL6" s="80"/>
      <c r="SYM6" s="80"/>
      <c r="SYN6" s="80"/>
      <c r="SYO6" s="80"/>
      <c r="SYP6" s="80"/>
      <c r="SYQ6" s="80"/>
      <c r="SYR6" s="80"/>
      <c r="SYS6" s="80"/>
      <c r="SYT6" s="80"/>
      <c r="SYU6" s="80"/>
      <c r="SYV6" s="80"/>
      <c r="SYW6" s="80"/>
      <c r="SYX6" s="80"/>
      <c r="SYY6" s="80"/>
      <c r="SYZ6" s="80"/>
      <c r="SZA6" s="80"/>
      <c r="SZB6" s="80"/>
      <c r="SZC6" s="80"/>
      <c r="SZD6" s="80"/>
      <c r="SZE6" s="80"/>
      <c r="SZF6" s="80"/>
      <c r="SZG6" s="80"/>
      <c r="SZH6" s="80"/>
      <c r="SZI6" s="80"/>
      <c r="SZJ6" s="80"/>
      <c r="SZK6" s="80"/>
      <c r="SZL6" s="80"/>
      <c r="SZM6" s="80"/>
      <c r="SZN6" s="80"/>
      <c r="SZO6" s="80"/>
      <c r="SZP6" s="80"/>
      <c r="SZQ6" s="80"/>
      <c r="SZR6" s="80"/>
      <c r="SZS6" s="80"/>
      <c r="SZT6" s="80"/>
      <c r="SZU6" s="80"/>
      <c r="SZV6" s="80"/>
      <c r="SZW6" s="80"/>
      <c r="SZX6" s="80"/>
      <c r="SZY6" s="80"/>
      <c r="SZZ6" s="80"/>
      <c r="TAA6" s="80"/>
      <c r="TAB6" s="80"/>
      <c r="TAC6" s="80"/>
      <c r="TAD6" s="80"/>
      <c r="TAE6" s="80"/>
      <c r="TAF6" s="80"/>
      <c r="TAG6" s="80"/>
      <c r="TAH6" s="80"/>
      <c r="TAI6" s="80"/>
      <c r="TAJ6" s="80"/>
      <c r="TAK6" s="80"/>
      <c r="TAL6" s="80"/>
      <c r="TAM6" s="80"/>
      <c r="TAN6" s="80"/>
      <c r="TAO6" s="80"/>
      <c r="TAP6" s="80"/>
      <c r="TAQ6" s="80"/>
      <c r="TAR6" s="80"/>
      <c r="TAS6" s="80"/>
      <c r="TAT6" s="80"/>
      <c r="TAU6" s="80"/>
      <c r="TAV6" s="80"/>
      <c r="TAW6" s="80"/>
      <c r="TAX6" s="80"/>
      <c r="TAY6" s="80"/>
      <c r="TAZ6" s="80"/>
      <c r="TBA6" s="80"/>
      <c r="TBB6" s="80"/>
      <c r="TBC6" s="80"/>
      <c r="TBD6" s="80"/>
      <c r="TBE6" s="80"/>
      <c r="TBF6" s="80"/>
      <c r="TBG6" s="80"/>
      <c r="TBH6" s="80"/>
      <c r="TBI6" s="80"/>
      <c r="TBJ6" s="80"/>
      <c r="TBK6" s="80"/>
      <c r="TBL6" s="80"/>
      <c r="TBM6" s="80"/>
      <c r="TBN6" s="80"/>
      <c r="TBO6" s="80"/>
      <c r="TBP6" s="80"/>
      <c r="TBQ6" s="80"/>
      <c r="TBR6" s="80"/>
      <c r="TBS6" s="80"/>
      <c r="TBT6" s="80"/>
      <c r="TBU6" s="80"/>
      <c r="TBV6" s="80"/>
      <c r="TBW6" s="80"/>
      <c r="TBX6" s="80"/>
      <c r="TBY6" s="80"/>
      <c r="TBZ6" s="80"/>
      <c r="TCA6" s="80"/>
      <c r="TCB6" s="80"/>
      <c r="TCC6" s="80"/>
      <c r="TCD6" s="80"/>
      <c r="TCE6" s="80"/>
      <c r="TCF6" s="80"/>
      <c r="TCG6" s="80"/>
      <c r="TCH6" s="80"/>
      <c r="TCI6" s="80"/>
      <c r="TCJ6" s="80"/>
      <c r="TCK6" s="80"/>
      <c r="TCL6" s="80"/>
      <c r="TCM6" s="80"/>
      <c r="TCN6" s="80"/>
      <c r="TCO6" s="80"/>
      <c r="TCP6" s="80"/>
      <c r="TCQ6" s="80"/>
      <c r="TCR6" s="80"/>
      <c r="TCS6" s="80"/>
      <c r="TCT6" s="80"/>
      <c r="TCU6" s="80"/>
      <c r="TCV6" s="80"/>
      <c r="TCW6" s="80"/>
      <c r="TCX6" s="80"/>
      <c r="TCY6" s="80"/>
      <c r="TCZ6" s="80"/>
      <c r="TDA6" s="80"/>
      <c r="TDB6" s="80"/>
      <c r="TDC6" s="80"/>
      <c r="TDD6" s="80"/>
      <c r="TDE6" s="80"/>
      <c r="TDF6" s="80"/>
      <c r="TDG6" s="80"/>
      <c r="TDH6" s="80"/>
      <c r="TDI6" s="80"/>
      <c r="TDJ6" s="80"/>
      <c r="TDK6" s="80"/>
      <c r="TDL6" s="80"/>
      <c r="TDM6" s="80"/>
      <c r="TDN6" s="80"/>
      <c r="TDO6" s="80"/>
      <c r="TDP6" s="80"/>
      <c r="TDQ6" s="80"/>
      <c r="TDR6" s="80"/>
      <c r="TDS6" s="80"/>
      <c r="TDT6" s="80"/>
      <c r="TDU6" s="80"/>
      <c r="TDV6" s="80"/>
      <c r="TDW6" s="80"/>
      <c r="TDX6" s="80"/>
      <c r="TDY6" s="80"/>
      <c r="TDZ6" s="80"/>
      <c r="TEA6" s="80"/>
      <c r="TEB6" s="80"/>
      <c r="TEC6" s="80"/>
      <c r="TED6" s="80"/>
      <c r="TEE6" s="80"/>
      <c r="TEF6" s="80"/>
      <c r="TEG6" s="80"/>
      <c r="TEH6" s="80"/>
      <c r="TEI6" s="80"/>
      <c r="TEJ6" s="80"/>
      <c r="TEK6" s="80"/>
      <c r="TEL6" s="80"/>
      <c r="TEM6" s="80"/>
      <c r="TEN6" s="80"/>
      <c r="TEO6" s="80"/>
      <c r="TEP6" s="80"/>
      <c r="TEQ6" s="80"/>
      <c r="TER6" s="80"/>
      <c r="TES6" s="80"/>
      <c r="TET6" s="80"/>
      <c r="TEU6" s="80"/>
      <c r="TEV6" s="80"/>
      <c r="TEW6" s="80"/>
      <c r="TEX6" s="80"/>
      <c r="TEY6" s="80"/>
      <c r="TEZ6" s="80"/>
      <c r="TFA6" s="80"/>
      <c r="TFB6" s="80"/>
      <c r="TFC6" s="80"/>
      <c r="TFD6" s="80"/>
      <c r="TFE6" s="80"/>
      <c r="TFF6" s="80"/>
      <c r="TFG6" s="80"/>
      <c r="TFH6" s="80"/>
      <c r="TFI6" s="80"/>
      <c r="TFJ6" s="80"/>
      <c r="TFK6" s="80"/>
      <c r="TFL6" s="80"/>
      <c r="TFM6" s="80"/>
      <c r="TFN6" s="80"/>
      <c r="TFO6" s="80"/>
      <c r="TFP6" s="80"/>
      <c r="TFQ6" s="80"/>
      <c r="TFR6" s="80"/>
      <c r="TFS6" s="80"/>
      <c r="TFT6" s="80"/>
      <c r="TFU6" s="80"/>
      <c r="TFV6" s="80"/>
      <c r="TFW6" s="80"/>
      <c r="TFX6" s="80"/>
      <c r="TFY6" s="80"/>
      <c r="TFZ6" s="80"/>
      <c r="TGA6" s="80"/>
      <c r="TGB6" s="80"/>
      <c r="TGC6" s="80"/>
      <c r="TGD6" s="80"/>
      <c r="TGE6" s="80"/>
      <c r="TGF6" s="80"/>
      <c r="TGG6" s="80"/>
      <c r="TGH6" s="80"/>
      <c r="TGI6" s="80"/>
      <c r="TGJ6" s="80"/>
      <c r="TGK6" s="80"/>
      <c r="TGL6" s="80"/>
      <c r="TGM6" s="80"/>
      <c r="TGN6" s="80"/>
      <c r="TGO6" s="80"/>
      <c r="TGP6" s="80"/>
      <c r="TGQ6" s="80"/>
      <c r="TGR6" s="80"/>
      <c r="TGS6" s="80"/>
      <c r="TGT6" s="80"/>
      <c r="TGU6" s="80"/>
      <c r="TGV6" s="80"/>
      <c r="TGW6" s="80"/>
      <c r="TGX6" s="80"/>
      <c r="TGY6" s="80"/>
      <c r="TGZ6" s="80"/>
      <c r="THA6" s="80"/>
      <c r="THB6" s="80"/>
      <c r="THC6" s="80"/>
      <c r="THD6" s="80"/>
      <c r="THE6" s="80"/>
      <c r="THF6" s="80"/>
      <c r="THG6" s="80"/>
      <c r="THH6" s="80"/>
      <c r="THI6" s="80"/>
      <c r="THJ6" s="80"/>
      <c r="THK6" s="80"/>
      <c r="THL6" s="80"/>
      <c r="THM6" s="80"/>
      <c r="THN6" s="80"/>
      <c r="THO6" s="80"/>
      <c r="THP6" s="80"/>
      <c r="THQ6" s="80"/>
      <c r="THR6" s="80"/>
      <c r="THS6" s="80"/>
      <c r="THT6" s="80"/>
      <c r="THU6" s="80"/>
      <c r="THV6" s="80"/>
      <c r="THW6" s="80"/>
      <c r="THX6" s="80"/>
      <c r="THY6" s="80"/>
      <c r="THZ6" s="80"/>
      <c r="TIA6" s="80"/>
      <c r="TIB6" s="80"/>
      <c r="TIC6" s="80"/>
      <c r="TID6" s="80"/>
      <c r="TIE6" s="80"/>
      <c r="TIF6" s="80"/>
      <c r="TIG6" s="80"/>
      <c r="TIH6" s="80"/>
      <c r="TII6" s="80"/>
      <c r="TIJ6" s="80"/>
      <c r="TIK6" s="80"/>
      <c r="TIL6" s="80"/>
      <c r="TIM6" s="80"/>
      <c r="TIN6" s="80"/>
      <c r="TIO6" s="80"/>
      <c r="TIP6" s="80"/>
      <c r="TIQ6" s="80"/>
      <c r="TIR6" s="80"/>
      <c r="TIS6" s="80"/>
      <c r="TIT6" s="80"/>
      <c r="TIU6" s="80"/>
      <c r="TIV6" s="80"/>
      <c r="TIW6" s="80"/>
      <c r="TIX6" s="80"/>
      <c r="TIY6" s="80"/>
      <c r="TIZ6" s="80"/>
      <c r="TJA6" s="80"/>
      <c r="TJB6" s="80"/>
      <c r="TJC6" s="80"/>
      <c r="TJD6" s="80"/>
      <c r="TJE6" s="80"/>
      <c r="TJF6" s="80"/>
      <c r="TJG6" s="80"/>
      <c r="TJH6" s="80"/>
      <c r="TJI6" s="80"/>
      <c r="TJJ6" s="80"/>
      <c r="TJK6" s="80"/>
      <c r="TJL6" s="80"/>
      <c r="TJM6" s="80"/>
      <c r="TJN6" s="80"/>
      <c r="TJO6" s="80"/>
      <c r="TJP6" s="80"/>
      <c r="TJQ6" s="80"/>
      <c r="TJR6" s="80"/>
      <c r="TJS6" s="80"/>
      <c r="TJT6" s="80"/>
      <c r="TJU6" s="80"/>
      <c r="TJV6" s="80"/>
      <c r="TJW6" s="80"/>
      <c r="TJX6" s="80"/>
      <c r="TJY6" s="80"/>
      <c r="TJZ6" s="80"/>
      <c r="TKA6" s="80"/>
      <c r="TKB6" s="80"/>
      <c r="TKC6" s="80"/>
      <c r="TKD6" s="80"/>
      <c r="TKE6" s="80"/>
      <c r="TKF6" s="80"/>
      <c r="TKG6" s="80"/>
      <c r="TKH6" s="80"/>
      <c r="TKI6" s="80"/>
      <c r="TKJ6" s="80"/>
      <c r="TKK6" s="80"/>
      <c r="TKL6" s="80"/>
      <c r="TKM6" s="80"/>
      <c r="TKN6" s="80"/>
      <c r="TKO6" s="80"/>
      <c r="TKP6" s="80"/>
      <c r="TKQ6" s="80"/>
      <c r="TKR6" s="80"/>
      <c r="TKS6" s="80"/>
      <c r="TKT6" s="80"/>
      <c r="TKU6" s="80"/>
      <c r="TKV6" s="80"/>
      <c r="TKW6" s="80"/>
      <c r="TKX6" s="80"/>
      <c r="TKY6" s="80"/>
      <c r="TKZ6" s="80"/>
      <c r="TLA6" s="80"/>
      <c r="TLB6" s="80"/>
      <c r="TLC6" s="80"/>
      <c r="TLD6" s="80"/>
      <c r="TLE6" s="80"/>
      <c r="TLF6" s="80"/>
      <c r="TLG6" s="80"/>
      <c r="TLH6" s="80"/>
      <c r="TLI6" s="80"/>
      <c r="TLJ6" s="80"/>
      <c r="TLK6" s="80"/>
      <c r="TLL6" s="80"/>
      <c r="TLM6" s="80"/>
      <c r="TLN6" s="80"/>
      <c r="TLO6" s="80"/>
      <c r="TLP6" s="80"/>
      <c r="TLQ6" s="80"/>
      <c r="TLR6" s="80"/>
      <c r="TLS6" s="80"/>
      <c r="TLT6" s="80"/>
      <c r="TLU6" s="80"/>
      <c r="TLV6" s="80"/>
      <c r="TLW6" s="80"/>
      <c r="TLX6" s="80"/>
      <c r="TLY6" s="80"/>
      <c r="TLZ6" s="80"/>
      <c r="TMA6" s="80"/>
      <c r="TMB6" s="80"/>
      <c r="TMC6" s="80"/>
      <c r="TMD6" s="80"/>
      <c r="TME6" s="80"/>
      <c r="TMF6" s="80"/>
      <c r="TMG6" s="80"/>
      <c r="TMH6" s="80"/>
      <c r="TMI6" s="80"/>
      <c r="TMJ6" s="80"/>
      <c r="TMK6" s="80"/>
      <c r="TML6" s="80"/>
      <c r="TMM6" s="80"/>
      <c r="TMN6" s="80"/>
      <c r="TMO6" s="80"/>
      <c r="TMP6" s="80"/>
      <c r="TMQ6" s="80"/>
      <c r="TMR6" s="80"/>
      <c r="TMS6" s="80"/>
      <c r="TMT6" s="80"/>
      <c r="TMU6" s="80"/>
      <c r="TMV6" s="80"/>
      <c r="TMW6" s="80"/>
      <c r="TMX6" s="80"/>
      <c r="TMY6" s="80"/>
      <c r="TMZ6" s="80"/>
      <c r="TNA6" s="80"/>
      <c r="TNB6" s="80"/>
      <c r="TNC6" s="80"/>
      <c r="TND6" s="80"/>
      <c r="TNE6" s="80"/>
      <c r="TNF6" s="80"/>
      <c r="TNG6" s="80"/>
      <c r="TNH6" s="80"/>
      <c r="TNI6" s="80"/>
      <c r="TNJ6" s="80"/>
      <c r="TNK6" s="80"/>
      <c r="TNL6" s="80"/>
      <c r="TNM6" s="80"/>
      <c r="TNN6" s="80"/>
      <c r="TNO6" s="80"/>
      <c r="TNP6" s="80"/>
      <c r="TNQ6" s="80"/>
      <c r="TNR6" s="80"/>
      <c r="TNS6" s="80"/>
      <c r="TNT6" s="80"/>
      <c r="TNU6" s="80"/>
      <c r="TNV6" s="80"/>
      <c r="TNW6" s="80"/>
      <c r="TNX6" s="80"/>
      <c r="TNY6" s="80"/>
      <c r="TNZ6" s="80"/>
      <c r="TOA6" s="80"/>
      <c r="TOB6" s="80"/>
      <c r="TOC6" s="80"/>
      <c r="TOD6" s="80"/>
      <c r="TOE6" s="80"/>
      <c r="TOF6" s="80"/>
      <c r="TOG6" s="80"/>
      <c r="TOH6" s="80"/>
      <c r="TOI6" s="80"/>
      <c r="TOJ6" s="80"/>
      <c r="TOK6" s="80"/>
      <c r="TOL6" s="80"/>
      <c r="TOM6" s="80"/>
      <c r="TON6" s="80"/>
      <c r="TOO6" s="80"/>
      <c r="TOP6" s="80"/>
      <c r="TOQ6" s="80"/>
      <c r="TOR6" s="80"/>
      <c r="TOS6" s="80"/>
      <c r="TOT6" s="80"/>
      <c r="TOU6" s="80"/>
      <c r="TOV6" s="80"/>
      <c r="TOW6" s="80"/>
      <c r="TOX6" s="80"/>
      <c r="TOY6" s="80"/>
      <c r="TOZ6" s="80"/>
      <c r="TPA6" s="80"/>
      <c r="TPB6" s="80"/>
      <c r="TPC6" s="80"/>
      <c r="TPD6" s="80"/>
      <c r="TPE6" s="80"/>
      <c r="TPF6" s="80"/>
      <c r="TPG6" s="80"/>
      <c r="TPH6" s="80"/>
      <c r="TPI6" s="80"/>
      <c r="TPJ6" s="80"/>
      <c r="TPK6" s="80"/>
      <c r="TPL6" s="80"/>
      <c r="TPM6" s="80"/>
      <c r="TPN6" s="80"/>
      <c r="TPO6" s="80"/>
      <c r="TPP6" s="80"/>
      <c r="TPQ6" s="80"/>
      <c r="TPR6" s="80"/>
      <c r="TPS6" s="80"/>
      <c r="TPT6" s="80"/>
      <c r="TPU6" s="80"/>
      <c r="TPV6" s="80"/>
      <c r="TPW6" s="80"/>
      <c r="TPX6" s="80"/>
      <c r="TPY6" s="80"/>
      <c r="TPZ6" s="80"/>
      <c r="TQA6" s="80"/>
      <c r="TQB6" s="80"/>
      <c r="TQC6" s="80"/>
      <c r="TQD6" s="80"/>
      <c r="TQE6" s="80"/>
      <c r="TQF6" s="80"/>
      <c r="TQG6" s="80"/>
      <c r="TQH6" s="80"/>
      <c r="TQI6" s="80"/>
      <c r="TQJ6" s="80"/>
      <c r="TQK6" s="80"/>
      <c r="TQL6" s="80"/>
      <c r="TQM6" s="80"/>
      <c r="TQN6" s="80"/>
      <c r="TQO6" s="80"/>
      <c r="TQP6" s="80"/>
      <c r="TQQ6" s="80"/>
      <c r="TQR6" s="80"/>
      <c r="TQS6" s="80"/>
      <c r="TQT6" s="80"/>
      <c r="TQU6" s="80"/>
      <c r="TQV6" s="80"/>
      <c r="TQW6" s="80"/>
      <c r="TQX6" s="80"/>
      <c r="TQY6" s="80"/>
      <c r="TQZ6" s="80"/>
      <c r="TRA6" s="80"/>
      <c r="TRB6" s="80"/>
      <c r="TRC6" s="80"/>
      <c r="TRD6" s="80"/>
      <c r="TRE6" s="80"/>
      <c r="TRF6" s="80"/>
      <c r="TRG6" s="80"/>
      <c r="TRH6" s="80"/>
      <c r="TRI6" s="80"/>
      <c r="TRJ6" s="80"/>
      <c r="TRK6" s="80"/>
      <c r="TRL6" s="80"/>
      <c r="TRM6" s="80"/>
      <c r="TRN6" s="80"/>
      <c r="TRO6" s="80"/>
      <c r="TRP6" s="80"/>
      <c r="TRQ6" s="80"/>
      <c r="TRR6" s="80"/>
      <c r="TRS6" s="80"/>
      <c r="TRT6" s="80"/>
      <c r="TRU6" s="80"/>
      <c r="TRV6" s="80"/>
      <c r="TRW6" s="80"/>
      <c r="TRX6" s="80"/>
      <c r="TRY6" s="80"/>
      <c r="TRZ6" s="80"/>
      <c r="TSA6" s="80"/>
      <c r="TSB6" s="80"/>
      <c r="TSC6" s="80"/>
      <c r="TSD6" s="80"/>
      <c r="TSE6" s="80"/>
      <c r="TSF6" s="80"/>
      <c r="TSG6" s="80"/>
      <c r="TSH6" s="80"/>
      <c r="TSI6" s="80"/>
      <c r="TSJ6" s="80"/>
      <c r="TSK6" s="80"/>
      <c r="TSL6" s="80"/>
      <c r="TSM6" s="80"/>
      <c r="TSN6" s="80"/>
      <c r="TSO6" s="80"/>
      <c r="TSP6" s="80"/>
      <c r="TSQ6" s="80"/>
      <c r="TSR6" s="80"/>
      <c r="TSS6" s="80"/>
      <c r="TST6" s="80"/>
      <c r="TSU6" s="80"/>
      <c r="TSV6" s="80"/>
      <c r="TSW6" s="80"/>
      <c r="TSX6" s="80"/>
      <c r="TSY6" s="80"/>
      <c r="TSZ6" s="80"/>
      <c r="TTA6" s="80"/>
      <c r="TTB6" s="80"/>
      <c r="TTC6" s="80"/>
      <c r="TTD6" s="80"/>
      <c r="TTE6" s="80"/>
      <c r="TTF6" s="80"/>
      <c r="TTG6" s="80"/>
      <c r="TTH6" s="80"/>
      <c r="TTI6" s="80"/>
      <c r="TTJ6" s="80"/>
      <c r="TTK6" s="80"/>
      <c r="TTL6" s="80"/>
      <c r="TTM6" s="80"/>
      <c r="TTN6" s="80"/>
      <c r="TTO6" s="80"/>
      <c r="TTP6" s="80"/>
      <c r="TTQ6" s="80"/>
      <c r="TTR6" s="80"/>
      <c r="TTS6" s="80"/>
      <c r="TTT6" s="80"/>
      <c r="TTU6" s="80"/>
      <c r="TTV6" s="80"/>
      <c r="TTW6" s="80"/>
      <c r="TTX6" s="80"/>
      <c r="TTY6" s="80"/>
      <c r="TTZ6" s="80"/>
      <c r="TUA6" s="80"/>
      <c r="TUB6" s="80"/>
      <c r="TUC6" s="80"/>
      <c r="TUD6" s="80"/>
      <c r="TUE6" s="80"/>
      <c r="TUF6" s="80"/>
      <c r="TUG6" s="80"/>
      <c r="TUH6" s="80"/>
      <c r="TUI6" s="80"/>
      <c r="TUJ6" s="80"/>
      <c r="TUK6" s="80"/>
      <c r="TUL6" s="80"/>
      <c r="TUM6" s="80"/>
      <c r="TUN6" s="80"/>
      <c r="TUO6" s="80"/>
      <c r="TUP6" s="80"/>
      <c r="TUQ6" s="80"/>
      <c r="TUR6" s="80"/>
      <c r="TUS6" s="80"/>
      <c r="TUT6" s="80"/>
      <c r="TUU6" s="80"/>
      <c r="TUV6" s="80"/>
      <c r="TUW6" s="80"/>
      <c r="TUX6" s="80"/>
      <c r="TUY6" s="80"/>
      <c r="TUZ6" s="80"/>
      <c r="TVA6" s="80"/>
      <c r="TVB6" s="80"/>
      <c r="TVC6" s="80"/>
      <c r="TVD6" s="80"/>
      <c r="TVE6" s="80"/>
      <c r="TVF6" s="80"/>
      <c r="TVG6" s="80"/>
      <c r="TVH6" s="80"/>
      <c r="TVI6" s="80"/>
      <c r="TVJ6" s="80"/>
      <c r="TVK6" s="80"/>
      <c r="TVL6" s="80"/>
      <c r="TVM6" s="80"/>
      <c r="TVN6" s="80"/>
      <c r="TVO6" s="80"/>
      <c r="TVP6" s="80"/>
      <c r="TVQ6" s="80"/>
      <c r="TVR6" s="80"/>
      <c r="TVS6" s="80"/>
      <c r="TVT6" s="80"/>
      <c r="TVU6" s="80"/>
      <c r="TVV6" s="80"/>
      <c r="TVW6" s="80"/>
      <c r="TVX6" s="80"/>
      <c r="TVY6" s="80"/>
      <c r="TVZ6" s="80"/>
      <c r="TWA6" s="80"/>
      <c r="TWB6" s="80"/>
      <c r="TWC6" s="80"/>
      <c r="TWD6" s="80"/>
      <c r="TWE6" s="80"/>
      <c r="TWF6" s="80"/>
      <c r="TWG6" s="80"/>
      <c r="TWH6" s="80"/>
      <c r="TWI6" s="80"/>
      <c r="TWJ6" s="80"/>
      <c r="TWK6" s="80"/>
      <c r="TWL6" s="80"/>
      <c r="TWM6" s="80"/>
      <c r="TWN6" s="80"/>
      <c r="TWO6" s="80"/>
      <c r="TWP6" s="80"/>
      <c r="TWQ6" s="80"/>
      <c r="TWR6" s="80"/>
      <c r="TWS6" s="80"/>
      <c r="TWT6" s="80"/>
      <c r="TWU6" s="80"/>
      <c r="TWV6" s="80"/>
      <c r="TWW6" s="80"/>
      <c r="TWX6" s="80"/>
      <c r="TWY6" s="80"/>
      <c r="TWZ6" s="80"/>
      <c r="TXA6" s="80"/>
      <c r="TXB6" s="80"/>
      <c r="TXC6" s="80"/>
      <c r="TXD6" s="80"/>
      <c r="TXE6" s="80"/>
      <c r="TXF6" s="80"/>
      <c r="TXG6" s="80"/>
      <c r="TXH6" s="80"/>
      <c r="TXI6" s="80"/>
      <c r="TXJ6" s="80"/>
      <c r="TXK6" s="80"/>
      <c r="TXL6" s="80"/>
      <c r="TXM6" s="80"/>
      <c r="TXN6" s="80"/>
      <c r="TXO6" s="80"/>
      <c r="TXP6" s="80"/>
      <c r="TXQ6" s="80"/>
      <c r="TXR6" s="80"/>
      <c r="TXS6" s="80"/>
      <c r="TXT6" s="80"/>
      <c r="TXU6" s="80"/>
      <c r="TXV6" s="80"/>
      <c r="TXW6" s="80"/>
      <c r="TXX6" s="80"/>
      <c r="TXY6" s="80"/>
      <c r="TXZ6" s="80"/>
      <c r="TYA6" s="80"/>
      <c r="TYB6" s="80"/>
      <c r="TYC6" s="80"/>
      <c r="TYD6" s="80"/>
      <c r="TYE6" s="80"/>
      <c r="TYF6" s="80"/>
      <c r="TYG6" s="80"/>
      <c r="TYH6" s="80"/>
      <c r="TYI6" s="80"/>
      <c r="TYJ6" s="80"/>
      <c r="TYK6" s="80"/>
      <c r="TYL6" s="80"/>
      <c r="TYM6" s="80"/>
      <c r="TYN6" s="80"/>
      <c r="TYO6" s="80"/>
      <c r="TYP6" s="80"/>
      <c r="TYQ6" s="80"/>
      <c r="TYR6" s="80"/>
      <c r="TYS6" s="80"/>
      <c r="TYT6" s="80"/>
      <c r="TYU6" s="80"/>
      <c r="TYV6" s="80"/>
      <c r="TYW6" s="80"/>
      <c r="TYX6" s="80"/>
      <c r="TYY6" s="80"/>
      <c r="TYZ6" s="80"/>
      <c r="TZA6" s="80"/>
      <c r="TZB6" s="80"/>
      <c r="TZC6" s="80"/>
      <c r="TZD6" s="80"/>
      <c r="TZE6" s="80"/>
      <c r="TZF6" s="80"/>
      <c r="TZG6" s="80"/>
      <c r="TZH6" s="80"/>
      <c r="TZI6" s="80"/>
      <c r="TZJ6" s="80"/>
      <c r="TZK6" s="80"/>
      <c r="TZL6" s="80"/>
      <c r="TZM6" s="80"/>
      <c r="TZN6" s="80"/>
      <c r="TZO6" s="80"/>
      <c r="TZP6" s="80"/>
      <c r="TZQ6" s="80"/>
      <c r="TZR6" s="80"/>
      <c r="TZS6" s="80"/>
      <c r="TZT6" s="80"/>
      <c r="TZU6" s="80"/>
      <c r="TZV6" s="80"/>
      <c r="TZW6" s="80"/>
      <c r="TZX6" s="80"/>
      <c r="TZY6" s="80"/>
      <c r="TZZ6" s="80"/>
      <c r="UAA6" s="80"/>
      <c r="UAB6" s="80"/>
      <c r="UAC6" s="80"/>
      <c r="UAD6" s="80"/>
      <c r="UAE6" s="80"/>
      <c r="UAF6" s="80"/>
      <c r="UAG6" s="80"/>
      <c r="UAH6" s="80"/>
      <c r="UAI6" s="80"/>
      <c r="UAJ6" s="80"/>
      <c r="UAK6" s="80"/>
      <c r="UAL6" s="80"/>
      <c r="UAM6" s="80"/>
      <c r="UAN6" s="80"/>
      <c r="UAO6" s="80"/>
      <c r="UAP6" s="80"/>
      <c r="UAQ6" s="80"/>
      <c r="UAR6" s="80"/>
      <c r="UAS6" s="80"/>
      <c r="UAT6" s="80"/>
      <c r="UAU6" s="80"/>
      <c r="UAV6" s="80"/>
      <c r="UAW6" s="80"/>
      <c r="UAX6" s="80"/>
      <c r="UAY6" s="80"/>
      <c r="UAZ6" s="80"/>
      <c r="UBA6" s="80"/>
      <c r="UBB6" s="80"/>
      <c r="UBC6" s="80"/>
      <c r="UBD6" s="80"/>
      <c r="UBE6" s="80"/>
      <c r="UBF6" s="80"/>
      <c r="UBG6" s="80"/>
      <c r="UBH6" s="80"/>
      <c r="UBI6" s="80"/>
      <c r="UBJ6" s="80"/>
      <c r="UBK6" s="80"/>
      <c r="UBL6" s="80"/>
      <c r="UBM6" s="80"/>
      <c r="UBN6" s="80"/>
      <c r="UBO6" s="80"/>
      <c r="UBP6" s="80"/>
      <c r="UBQ6" s="80"/>
      <c r="UBR6" s="80"/>
      <c r="UBS6" s="80"/>
      <c r="UBT6" s="80"/>
      <c r="UBU6" s="80"/>
      <c r="UBV6" s="80"/>
      <c r="UBW6" s="80"/>
      <c r="UBX6" s="80"/>
      <c r="UBY6" s="80"/>
      <c r="UBZ6" s="80"/>
      <c r="UCA6" s="80"/>
      <c r="UCB6" s="80"/>
      <c r="UCC6" s="80"/>
      <c r="UCD6" s="80"/>
      <c r="UCE6" s="80"/>
      <c r="UCF6" s="80"/>
      <c r="UCG6" s="80"/>
      <c r="UCH6" s="80"/>
      <c r="UCI6" s="80"/>
      <c r="UCJ6" s="80"/>
      <c r="UCK6" s="80"/>
      <c r="UCL6" s="80"/>
      <c r="UCM6" s="80"/>
      <c r="UCN6" s="80"/>
      <c r="UCO6" s="80"/>
      <c r="UCP6" s="80"/>
      <c r="UCQ6" s="80"/>
      <c r="UCR6" s="80"/>
      <c r="UCS6" s="80"/>
      <c r="UCT6" s="80"/>
      <c r="UCU6" s="80"/>
      <c r="UCV6" s="80"/>
      <c r="UCW6" s="80"/>
      <c r="UCX6" s="80"/>
      <c r="UCY6" s="80"/>
      <c r="UCZ6" s="80"/>
      <c r="UDA6" s="80"/>
      <c r="UDB6" s="80"/>
      <c r="UDC6" s="80"/>
      <c r="UDD6" s="80"/>
      <c r="UDE6" s="80"/>
      <c r="UDF6" s="80"/>
      <c r="UDG6" s="80"/>
      <c r="UDH6" s="80"/>
      <c r="UDI6" s="80"/>
      <c r="UDJ6" s="80"/>
      <c r="UDK6" s="80"/>
      <c r="UDL6" s="80"/>
      <c r="UDM6" s="80"/>
      <c r="UDN6" s="80"/>
      <c r="UDO6" s="80"/>
      <c r="UDP6" s="80"/>
      <c r="UDQ6" s="80"/>
      <c r="UDR6" s="80"/>
      <c r="UDS6" s="80"/>
      <c r="UDT6" s="80"/>
      <c r="UDU6" s="80"/>
      <c r="UDV6" s="80"/>
      <c r="UDW6" s="80"/>
      <c r="UDX6" s="80"/>
      <c r="UDY6" s="80"/>
      <c r="UDZ6" s="80"/>
      <c r="UEA6" s="80"/>
      <c r="UEB6" s="80"/>
      <c r="UEC6" s="80"/>
      <c r="UED6" s="80"/>
      <c r="UEE6" s="80"/>
      <c r="UEF6" s="80"/>
      <c r="UEG6" s="80"/>
      <c r="UEH6" s="80"/>
      <c r="UEI6" s="80"/>
      <c r="UEJ6" s="80"/>
      <c r="UEK6" s="80"/>
      <c r="UEL6" s="80"/>
      <c r="UEM6" s="80"/>
      <c r="UEN6" s="80"/>
      <c r="UEO6" s="80"/>
      <c r="UEP6" s="80"/>
      <c r="UEQ6" s="80"/>
      <c r="UER6" s="80"/>
      <c r="UES6" s="80"/>
      <c r="UET6" s="80"/>
      <c r="UEU6" s="80"/>
      <c r="UEV6" s="80"/>
      <c r="UEW6" s="80"/>
      <c r="UEX6" s="80"/>
      <c r="UEY6" s="80"/>
      <c r="UEZ6" s="80"/>
      <c r="UFA6" s="80"/>
      <c r="UFB6" s="80"/>
      <c r="UFC6" s="80"/>
      <c r="UFD6" s="80"/>
      <c r="UFE6" s="80"/>
      <c r="UFF6" s="80"/>
      <c r="UFG6" s="80"/>
      <c r="UFH6" s="80"/>
      <c r="UFI6" s="80"/>
      <c r="UFJ6" s="80"/>
      <c r="UFK6" s="80"/>
      <c r="UFL6" s="80"/>
      <c r="UFM6" s="80"/>
      <c r="UFN6" s="80"/>
      <c r="UFO6" s="80"/>
      <c r="UFP6" s="80"/>
      <c r="UFQ6" s="80"/>
      <c r="UFR6" s="80"/>
      <c r="UFS6" s="80"/>
      <c r="UFT6" s="80"/>
      <c r="UFU6" s="80"/>
      <c r="UFV6" s="80"/>
      <c r="UFW6" s="80"/>
      <c r="UFX6" s="80"/>
      <c r="UFY6" s="80"/>
      <c r="UFZ6" s="80"/>
      <c r="UGA6" s="80"/>
      <c r="UGB6" s="80"/>
      <c r="UGC6" s="80"/>
      <c r="UGD6" s="80"/>
      <c r="UGE6" s="80"/>
      <c r="UGF6" s="80"/>
      <c r="UGG6" s="80"/>
      <c r="UGH6" s="80"/>
      <c r="UGI6" s="80"/>
      <c r="UGJ6" s="80"/>
      <c r="UGK6" s="80"/>
      <c r="UGL6" s="80"/>
      <c r="UGM6" s="80"/>
      <c r="UGN6" s="80"/>
      <c r="UGO6" s="80"/>
      <c r="UGP6" s="80"/>
      <c r="UGQ6" s="80"/>
      <c r="UGR6" s="80"/>
      <c r="UGS6" s="80"/>
      <c r="UGT6" s="80"/>
      <c r="UGU6" s="80"/>
      <c r="UGV6" s="80"/>
      <c r="UGW6" s="80"/>
      <c r="UGX6" s="80"/>
      <c r="UGY6" s="80"/>
      <c r="UGZ6" s="80"/>
      <c r="UHA6" s="80"/>
      <c r="UHB6" s="80"/>
      <c r="UHC6" s="80"/>
      <c r="UHD6" s="80"/>
      <c r="UHE6" s="80"/>
      <c r="UHF6" s="80"/>
      <c r="UHG6" s="80"/>
      <c r="UHH6" s="80"/>
      <c r="UHI6" s="80"/>
      <c r="UHJ6" s="80"/>
      <c r="UHK6" s="80"/>
      <c r="UHL6" s="80"/>
      <c r="UHM6" s="80"/>
      <c r="UHN6" s="80"/>
      <c r="UHO6" s="80"/>
      <c r="UHP6" s="80"/>
      <c r="UHQ6" s="80"/>
      <c r="UHR6" s="80"/>
      <c r="UHS6" s="80"/>
      <c r="UHT6" s="80"/>
      <c r="UHU6" s="80"/>
      <c r="UHV6" s="80"/>
      <c r="UHW6" s="80"/>
      <c r="UHX6" s="80"/>
      <c r="UHY6" s="80"/>
      <c r="UHZ6" s="80"/>
      <c r="UIA6" s="80"/>
      <c r="UIB6" s="80"/>
      <c r="UIC6" s="80"/>
      <c r="UID6" s="80"/>
      <c r="UIE6" s="80"/>
      <c r="UIF6" s="80"/>
      <c r="UIG6" s="80"/>
      <c r="UIH6" s="80"/>
      <c r="UII6" s="80"/>
      <c r="UIJ6" s="80"/>
      <c r="UIK6" s="80"/>
      <c r="UIL6" s="80"/>
      <c r="UIM6" s="80"/>
      <c r="UIN6" s="80"/>
      <c r="UIO6" s="80"/>
      <c r="UIP6" s="80"/>
      <c r="UIQ6" s="80"/>
      <c r="UIR6" s="80"/>
      <c r="UIS6" s="80"/>
      <c r="UIT6" s="80"/>
      <c r="UIU6" s="80"/>
      <c r="UIV6" s="80"/>
      <c r="UIW6" s="80"/>
      <c r="UIX6" s="80"/>
      <c r="UIY6" s="80"/>
      <c r="UIZ6" s="80"/>
      <c r="UJA6" s="80"/>
      <c r="UJB6" s="80"/>
      <c r="UJC6" s="80"/>
      <c r="UJD6" s="80"/>
      <c r="UJE6" s="80"/>
      <c r="UJF6" s="80"/>
      <c r="UJG6" s="80"/>
      <c r="UJH6" s="80"/>
      <c r="UJI6" s="80"/>
      <c r="UJJ6" s="80"/>
      <c r="UJK6" s="80"/>
      <c r="UJL6" s="80"/>
      <c r="UJM6" s="80"/>
      <c r="UJN6" s="80"/>
      <c r="UJO6" s="80"/>
      <c r="UJP6" s="80"/>
      <c r="UJQ6" s="80"/>
      <c r="UJR6" s="80"/>
      <c r="UJS6" s="80"/>
      <c r="UJT6" s="80"/>
      <c r="UJU6" s="80"/>
      <c r="UJV6" s="80"/>
      <c r="UJW6" s="80"/>
      <c r="UJX6" s="80"/>
      <c r="UJY6" s="80"/>
      <c r="UJZ6" s="80"/>
      <c r="UKA6" s="80"/>
      <c r="UKB6" s="80"/>
      <c r="UKC6" s="80"/>
      <c r="UKD6" s="80"/>
      <c r="UKE6" s="80"/>
      <c r="UKF6" s="80"/>
      <c r="UKG6" s="80"/>
      <c r="UKH6" s="80"/>
      <c r="UKI6" s="80"/>
      <c r="UKJ6" s="80"/>
      <c r="UKK6" s="80"/>
      <c r="UKL6" s="80"/>
      <c r="UKM6" s="80"/>
      <c r="UKN6" s="80"/>
      <c r="UKO6" s="80"/>
      <c r="UKP6" s="80"/>
      <c r="UKQ6" s="80"/>
      <c r="UKR6" s="80"/>
      <c r="UKS6" s="80"/>
      <c r="UKT6" s="80"/>
      <c r="UKU6" s="80"/>
      <c r="UKV6" s="80"/>
      <c r="UKW6" s="80"/>
      <c r="UKX6" s="80"/>
      <c r="UKY6" s="80"/>
      <c r="UKZ6" s="80"/>
      <c r="ULA6" s="80"/>
      <c r="ULB6" s="80"/>
      <c r="ULC6" s="80"/>
      <c r="ULD6" s="80"/>
      <c r="ULE6" s="80"/>
      <c r="ULF6" s="80"/>
      <c r="ULG6" s="80"/>
      <c r="ULH6" s="80"/>
      <c r="ULI6" s="80"/>
      <c r="ULJ6" s="80"/>
      <c r="ULK6" s="80"/>
      <c r="ULL6" s="80"/>
      <c r="ULM6" s="80"/>
      <c r="ULN6" s="80"/>
      <c r="ULO6" s="80"/>
      <c r="ULP6" s="80"/>
      <c r="ULQ6" s="80"/>
      <c r="ULR6" s="80"/>
      <c r="ULS6" s="80"/>
      <c r="ULT6" s="80"/>
      <c r="ULU6" s="80"/>
      <c r="ULV6" s="80"/>
      <c r="ULW6" s="80"/>
      <c r="ULX6" s="80"/>
      <c r="ULY6" s="80"/>
      <c r="ULZ6" s="80"/>
      <c r="UMA6" s="80"/>
      <c r="UMB6" s="80"/>
      <c r="UMC6" s="80"/>
      <c r="UMD6" s="80"/>
      <c r="UME6" s="80"/>
      <c r="UMF6" s="80"/>
      <c r="UMG6" s="80"/>
      <c r="UMH6" s="80"/>
      <c r="UMI6" s="80"/>
      <c r="UMJ6" s="80"/>
      <c r="UMK6" s="80"/>
      <c r="UML6" s="80"/>
      <c r="UMM6" s="80"/>
      <c r="UMN6" s="80"/>
      <c r="UMO6" s="80"/>
      <c r="UMP6" s="80"/>
      <c r="UMQ6" s="80"/>
      <c r="UMR6" s="80"/>
      <c r="UMS6" s="80"/>
      <c r="UMT6" s="80"/>
      <c r="UMU6" s="80"/>
      <c r="UMV6" s="80"/>
      <c r="UMW6" s="80"/>
      <c r="UMX6" s="80"/>
      <c r="UMY6" s="80"/>
      <c r="UMZ6" s="80"/>
      <c r="UNA6" s="80"/>
      <c r="UNB6" s="80"/>
      <c r="UNC6" s="80"/>
      <c r="UND6" s="80"/>
      <c r="UNE6" s="80"/>
      <c r="UNF6" s="80"/>
      <c r="UNG6" s="80"/>
      <c r="UNH6" s="80"/>
      <c r="UNI6" s="80"/>
      <c r="UNJ6" s="80"/>
      <c r="UNK6" s="80"/>
      <c r="UNL6" s="80"/>
      <c r="UNM6" s="80"/>
      <c r="UNN6" s="80"/>
      <c r="UNO6" s="80"/>
      <c r="UNP6" s="80"/>
      <c r="UNQ6" s="80"/>
      <c r="UNR6" s="80"/>
      <c r="UNS6" s="80"/>
      <c r="UNT6" s="80"/>
      <c r="UNU6" s="80"/>
      <c r="UNV6" s="80"/>
      <c r="UNW6" s="80"/>
      <c r="UNX6" s="80"/>
      <c r="UNY6" s="80"/>
      <c r="UNZ6" s="80"/>
      <c r="UOA6" s="80"/>
      <c r="UOB6" s="80"/>
      <c r="UOC6" s="80"/>
      <c r="UOD6" s="80"/>
      <c r="UOE6" s="80"/>
      <c r="UOF6" s="80"/>
      <c r="UOG6" s="80"/>
      <c r="UOH6" s="80"/>
      <c r="UOI6" s="80"/>
      <c r="UOJ6" s="80"/>
      <c r="UOK6" s="80"/>
      <c r="UOL6" s="80"/>
      <c r="UOM6" s="80"/>
      <c r="UON6" s="80"/>
      <c r="UOO6" s="80"/>
      <c r="UOP6" s="80"/>
      <c r="UOQ6" s="80"/>
      <c r="UOR6" s="80"/>
      <c r="UOS6" s="80"/>
      <c r="UOT6" s="80"/>
      <c r="UOU6" s="80"/>
      <c r="UOV6" s="80"/>
      <c r="UOW6" s="80"/>
      <c r="UOX6" s="80"/>
      <c r="UOY6" s="80"/>
      <c r="UOZ6" s="80"/>
      <c r="UPA6" s="80"/>
      <c r="UPB6" s="80"/>
      <c r="UPC6" s="80"/>
      <c r="UPD6" s="80"/>
      <c r="UPE6" s="80"/>
      <c r="UPF6" s="80"/>
      <c r="UPG6" s="80"/>
      <c r="UPH6" s="80"/>
      <c r="UPI6" s="80"/>
      <c r="UPJ6" s="80"/>
      <c r="UPK6" s="80"/>
      <c r="UPL6" s="80"/>
      <c r="UPM6" s="80"/>
      <c r="UPN6" s="80"/>
      <c r="UPO6" s="80"/>
      <c r="UPP6" s="80"/>
      <c r="UPQ6" s="80"/>
      <c r="UPR6" s="80"/>
      <c r="UPS6" s="80"/>
      <c r="UPT6" s="80"/>
      <c r="UPU6" s="80"/>
      <c r="UPV6" s="80"/>
      <c r="UPW6" s="80"/>
      <c r="UPX6" s="80"/>
      <c r="UPY6" s="80"/>
      <c r="UPZ6" s="80"/>
      <c r="UQA6" s="80"/>
      <c r="UQB6" s="80"/>
      <c r="UQC6" s="80"/>
      <c r="UQD6" s="80"/>
      <c r="UQE6" s="80"/>
      <c r="UQF6" s="80"/>
      <c r="UQG6" s="80"/>
      <c r="UQH6" s="80"/>
      <c r="UQI6" s="80"/>
      <c r="UQJ6" s="80"/>
      <c r="UQK6" s="80"/>
      <c r="UQL6" s="80"/>
      <c r="UQM6" s="80"/>
      <c r="UQN6" s="80"/>
      <c r="UQO6" s="80"/>
      <c r="UQP6" s="80"/>
      <c r="UQQ6" s="80"/>
      <c r="UQR6" s="80"/>
      <c r="UQS6" s="80"/>
      <c r="UQT6" s="80"/>
      <c r="UQU6" s="80"/>
      <c r="UQV6" s="80"/>
      <c r="UQW6" s="80"/>
      <c r="UQX6" s="80"/>
      <c r="UQY6" s="80"/>
      <c r="UQZ6" s="80"/>
      <c r="URA6" s="80"/>
      <c r="URB6" s="80"/>
      <c r="URC6" s="80"/>
      <c r="URD6" s="80"/>
      <c r="URE6" s="80"/>
      <c r="URF6" s="80"/>
      <c r="URG6" s="80"/>
      <c r="URH6" s="80"/>
      <c r="URI6" s="80"/>
      <c r="URJ6" s="80"/>
      <c r="URK6" s="80"/>
      <c r="URL6" s="80"/>
      <c r="URM6" s="80"/>
      <c r="URN6" s="80"/>
      <c r="URO6" s="80"/>
      <c r="URP6" s="80"/>
      <c r="URQ6" s="80"/>
      <c r="URR6" s="80"/>
      <c r="URS6" s="80"/>
      <c r="URT6" s="80"/>
      <c r="URU6" s="80"/>
      <c r="URV6" s="80"/>
      <c r="URW6" s="80"/>
      <c r="URX6" s="80"/>
      <c r="URY6" s="80"/>
      <c r="URZ6" s="80"/>
      <c r="USA6" s="80"/>
      <c r="USB6" s="80"/>
      <c r="USC6" s="80"/>
      <c r="USD6" s="80"/>
      <c r="USE6" s="80"/>
      <c r="USF6" s="80"/>
      <c r="USG6" s="80"/>
      <c r="USH6" s="80"/>
      <c r="USI6" s="80"/>
      <c r="USJ6" s="80"/>
      <c r="USK6" s="80"/>
      <c r="USL6" s="80"/>
      <c r="USM6" s="80"/>
      <c r="USN6" s="80"/>
      <c r="USO6" s="80"/>
      <c r="USP6" s="80"/>
      <c r="USQ6" s="80"/>
      <c r="USR6" s="80"/>
      <c r="USS6" s="80"/>
      <c r="UST6" s="80"/>
      <c r="USU6" s="80"/>
      <c r="USV6" s="80"/>
      <c r="USW6" s="80"/>
      <c r="USX6" s="80"/>
      <c r="USY6" s="80"/>
      <c r="USZ6" s="80"/>
      <c r="UTA6" s="80"/>
      <c r="UTB6" s="80"/>
      <c r="UTC6" s="80"/>
      <c r="UTD6" s="80"/>
      <c r="UTE6" s="80"/>
      <c r="UTF6" s="80"/>
      <c r="UTG6" s="80"/>
      <c r="UTH6" s="80"/>
      <c r="UTI6" s="80"/>
      <c r="UTJ6" s="80"/>
      <c r="UTK6" s="80"/>
      <c r="UTL6" s="80"/>
      <c r="UTM6" s="80"/>
      <c r="UTN6" s="80"/>
      <c r="UTO6" s="80"/>
      <c r="UTP6" s="80"/>
      <c r="UTQ6" s="80"/>
      <c r="UTR6" s="80"/>
      <c r="UTS6" s="80"/>
      <c r="UTT6" s="80"/>
      <c r="UTU6" s="80"/>
      <c r="UTV6" s="80"/>
      <c r="UTW6" s="80"/>
      <c r="UTX6" s="80"/>
      <c r="UTY6" s="80"/>
      <c r="UTZ6" s="80"/>
      <c r="UUA6" s="80"/>
      <c r="UUB6" s="80"/>
      <c r="UUC6" s="80"/>
      <c r="UUD6" s="80"/>
      <c r="UUE6" s="80"/>
      <c r="UUF6" s="80"/>
      <c r="UUG6" s="80"/>
      <c r="UUH6" s="80"/>
      <c r="UUI6" s="80"/>
      <c r="UUJ6" s="80"/>
      <c r="UUK6" s="80"/>
      <c r="UUL6" s="80"/>
      <c r="UUM6" s="80"/>
      <c r="UUN6" s="80"/>
      <c r="UUO6" s="80"/>
      <c r="UUP6" s="80"/>
      <c r="UUQ6" s="80"/>
      <c r="UUR6" s="80"/>
      <c r="UUS6" s="80"/>
      <c r="UUT6" s="80"/>
      <c r="UUU6" s="80"/>
      <c r="UUV6" s="80"/>
      <c r="UUW6" s="80"/>
      <c r="UUX6" s="80"/>
      <c r="UUY6" s="80"/>
      <c r="UUZ6" s="80"/>
      <c r="UVA6" s="80"/>
      <c r="UVB6" s="80"/>
      <c r="UVC6" s="80"/>
      <c r="UVD6" s="80"/>
      <c r="UVE6" s="80"/>
      <c r="UVF6" s="80"/>
      <c r="UVG6" s="80"/>
      <c r="UVH6" s="80"/>
      <c r="UVI6" s="80"/>
      <c r="UVJ6" s="80"/>
      <c r="UVK6" s="80"/>
      <c r="UVL6" s="80"/>
      <c r="UVM6" s="80"/>
      <c r="UVN6" s="80"/>
      <c r="UVO6" s="80"/>
      <c r="UVP6" s="80"/>
      <c r="UVQ6" s="80"/>
      <c r="UVR6" s="80"/>
      <c r="UVS6" s="80"/>
      <c r="UVT6" s="80"/>
      <c r="UVU6" s="80"/>
      <c r="UVV6" s="80"/>
      <c r="UVW6" s="80"/>
      <c r="UVX6" s="80"/>
      <c r="UVY6" s="80"/>
      <c r="UVZ6" s="80"/>
      <c r="UWA6" s="80"/>
      <c r="UWB6" s="80"/>
      <c r="UWC6" s="80"/>
      <c r="UWD6" s="80"/>
      <c r="UWE6" s="80"/>
      <c r="UWF6" s="80"/>
      <c r="UWG6" s="80"/>
      <c r="UWH6" s="80"/>
      <c r="UWI6" s="80"/>
      <c r="UWJ6" s="80"/>
      <c r="UWK6" s="80"/>
      <c r="UWL6" s="80"/>
      <c r="UWM6" s="80"/>
      <c r="UWN6" s="80"/>
      <c r="UWO6" s="80"/>
      <c r="UWP6" s="80"/>
      <c r="UWQ6" s="80"/>
      <c r="UWR6" s="80"/>
      <c r="UWS6" s="80"/>
      <c r="UWT6" s="80"/>
      <c r="UWU6" s="80"/>
      <c r="UWV6" s="80"/>
      <c r="UWW6" s="80"/>
      <c r="UWX6" s="80"/>
      <c r="UWY6" s="80"/>
      <c r="UWZ6" s="80"/>
      <c r="UXA6" s="80"/>
      <c r="UXB6" s="80"/>
      <c r="UXC6" s="80"/>
      <c r="UXD6" s="80"/>
      <c r="UXE6" s="80"/>
      <c r="UXF6" s="80"/>
      <c r="UXG6" s="80"/>
      <c r="UXH6" s="80"/>
      <c r="UXI6" s="80"/>
      <c r="UXJ6" s="80"/>
      <c r="UXK6" s="80"/>
      <c r="UXL6" s="80"/>
      <c r="UXM6" s="80"/>
      <c r="UXN6" s="80"/>
      <c r="UXO6" s="80"/>
      <c r="UXP6" s="80"/>
      <c r="UXQ6" s="80"/>
      <c r="UXR6" s="80"/>
      <c r="UXS6" s="80"/>
      <c r="UXT6" s="80"/>
      <c r="UXU6" s="80"/>
      <c r="UXV6" s="80"/>
      <c r="UXW6" s="80"/>
      <c r="UXX6" s="80"/>
      <c r="UXY6" s="80"/>
      <c r="UXZ6" s="80"/>
      <c r="UYA6" s="80"/>
      <c r="UYB6" s="80"/>
      <c r="UYC6" s="80"/>
      <c r="UYD6" s="80"/>
      <c r="UYE6" s="80"/>
      <c r="UYF6" s="80"/>
      <c r="UYG6" s="80"/>
      <c r="UYH6" s="80"/>
      <c r="UYI6" s="80"/>
      <c r="UYJ6" s="80"/>
      <c r="UYK6" s="80"/>
      <c r="UYL6" s="80"/>
      <c r="UYM6" s="80"/>
      <c r="UYN6" s="80"/>
      <c r="UYO6" s="80"/>
      <c r="UYP6" s="80"/>
      <c r="UYQ6" s="80"/>
      <c r="UYR6" s="80"/>
      <c r="UYS6" s="80"/>
      <c r="UYT6" s="80"/>
      <c r="UYU6" s="80"/>
      <c r="UYV6" s="80"/>
      <c r="UYW6" s="80"/>
      <c r="UYX6" s="80"/>
      <c r="UYY6" s="80"/>
      <c r="UYZ6" s="80"/>
      <c r="UZA6" s="80"/>
      <c r="UZB6" s="80"/>
      <c r="UZC6" s="80"/>
      <c r="UZD6" s="80"/>
      <c r="UZE6" s="80"/>
      <c r="UZF6" s="80"/>
      <c r="UZG6" s="80"/>
      <c r="UZH6" s="80"/>
      <c r="UZI6" s="80"/>
      <c r="UZJ6" s="80"/>
      <c r="UZK6" s="80"/>
      <c r="UZL6" s="80"/>
      <c r="UZM6" s="80"/>
      <c r="UZN6" s="80"/>
      <c r="UZO6" s="80"/>
      <c r="UZP6" s="80"/>
      <c r="UZQ6" s="80"/>
      <c r="UZR6" s="80"/>
      <c r="UZS6" s="80"/>
      <c r="UZT6" s="80"/>
      <c r="UZU6" s="80"/>
      <c r="UZV6" s="80"/>
      <c r="UZW6" s="80"/>
      <c r="UZX6" s="80"/>
      <c r="UZY6" s="80"/>
      <c r="UZZ6" s="80"/>
      <c r="VAA6" s="80"/>
      <c r="VAB6" s="80"/>
      <c r="VAC6" s="80"/>
      <c r="VAD6" s="80"/>
      <c r="VAE6" s="80"/>
      <c r="VAF6" s="80"/>
      <c r="VAG6" s="80"/>
      <c r="VAH6" s="80"/>
      <c r="VAI6" s="80"/>
      <c r="VAJ6" s="80"/>
      <c r="VAK6" s="80"/>
      <c r="VAL6" s="80"/>
      <c r="VAM6" s="80"/>
      <c r="VAN6" s="80"/>
      <c r="VAO6" s="80"/>
      <c r="VAP6" s="80"/>
      <c r="VAQ6" s="80"/>
      <c r="VAR6" s="80"/>
      <c r="VAS6" s="80"/>
      <c r="VAT6" s="80"/>
      <c r="VAU6" s="80"/>
      <c r="VAV6" s="80"/>
      <c r="VAW6" s="80"/>
      <c r="VAX6" s="80"/>
      <c r="VAY6" s="80"/>
      <c r="VAZ6" s="80"/>
      <c r="VBA6" s="80"/>
      <c r="VBB6" s="80"/>
      <c r="VBC6" s="80"/>
      <c r="VBD6" s="80"/>
      <c r="VBE6" s="80"/>
      <c r="VBF6" s="80"/>
      <c r="VBG6" s="80"/>
      <c r="VBH6" s="80"/>
      <c r="VBI6" s="80"/>
      <c r="VBJ6" s="80"/>
      <c r="VBK6" s="80"/>
      <c r="VBL6" s="80"/>
      <c r="VBM6" s="80"/>
      <c r="VBN6" s="80"/>
      <c r="VBO6" s="80"/>
      <c r="VBP6" s="80"/>
      <c r="VBQ6" s="80"/>
      <c r="VBR6" s="80"/>
      <c r="VBS6" s="80"/>
      <c r="VBT6" s="80"/>
      <c r="VBU6" s="80"/>
      <c r="VBV6" s="80"/>
      <c r="VBW6" s="80"/>
      <c r="VBX6" s="80"/>
      <c r="VBY6" s="80"/>
      <c r="VBZ6" s="80"/>
      <c r="VCA6" s="80"/>
      <c r="VCB6" s="80"/>
      <c r="VCC6" s="80"/>
      <c r="VCD6" s="80"/>
      <c r="VCE6" s="80"/>
      <c r="VCF6" s="80"/>
      <c r="VCG6" s="80"/>
      <c r="VCH6" s="80"/>
      <c r="VCI6" s="80"/>
      <c r="VCJ6" s="80"/>
      <c r="VCK6" s="80"/>
      <c r="VCL6" s="80"/>
      <c r="VCM6" s="80"/>
      <c r="VCN6" s="80"/>
      <c r="VCO6" s="80"/>
      <c r="VCP6" s="80"/>
      <c r="VCQ6" s="80"/>
      <c r="VCR6" s="80"/>
      <c r="VCS6" s="80"/>
      <c r="VCT6" s="80"/>
      <c r="VCU6" s="80"/>
      <c r="VCV6" s="80"/>
      <c r="VCW6" s="80"/>
      <c r="VCX6" s="80"/>
      <c r="VCY6" s="80"/>
      <c r="VCZ6" s="80"/>
      <c r="VDA6" s="80"/>
      <c r="VDB6" s="80"/>
      <c r="VDC6" s="80"/>
      <c r="VDD6" s="80"/>
      <c r="VDE6" s="80"/>
      <c r="VDF6" s="80"/>
      <c r="VDG6" s="80"/>
      <c r="VDH6" s="80"/>
      <c r="VDI6" s="80"/>
      <c r="VDJ6" s="80"/>
      <c r="VDK6" s="80"/>
      <c r="VDL6" s="80"/>
      <c r="VDM6" s="80"/>
      <c r="VDN6" s="80"/>
      <c r="VDO6" s="80"/>
      <c r="VDP6" s="80"/>
      <c r="VDQ6" s="80"/>
      <c r="VDR6" s="80"/>
      <c r="VDS6" s="80"/>
      <c r="VDT6" s="80"/>
      <c r="VDU6" s="80"/>
      <c r="VDV6" s="80"/>
      <c r="VDW6" s="80"/>
      <c r="VDX6" s="80"/>
      <c r="VDY6" s="80"/>
      <c r="VDZ6" s="80"/>
      <c r="VEA6" s="80"/>
      <c r="VEB6" s="80"/>
      <c r="VEC6" s="80"/>
      <c r="VED6" s="80"/>
      <c r="VEE6" s="80"/>
      <c r="VEF6" s="80"/>
      <c r="VEG6" s="80"/>
      <c r="VEH6" s="80"/>
      <c r="VEI6" s="80"/>
      <c r="VEJ6" s="80"/>
      <c r="VEK6" s="80"/>
      <c r="VEL6" s="80"/>
      <c r="VEM6" s="80"/>
      <c r="VEN6" s="80"/>
      <c r="VEO6" s="80"/>
      <c r="VEP6" s="80"/>
      <c r="VEQ6" s="80"/>
      <c r="VER6" s="80"/>
      <c r="VES6" s="80"/>
      <c r="VET6" s="80"/>
      <c r="VEU6" s="80"/>
      <c r="VEV6" s="80"/>
      <c r="VEW6" s="80"/>
      <c r="VEX6" s="80"/>
      <c r="VEY6" s="80"/>
      <c r="VEZ6" s="80"/>
      <c r="VFA6" s="80"/>
      <c r="VFB6" s="80"/>
      <c r="VFC6" s="80"/>
      <c r="VFD6" s="80"/>
      <c r="VFE6" s="80"/>
      <c r="VFF6" s="80"/>
      <c r="VFG6" s="80"/>
      <c r="VFH6" s="80"/>
      <c r="VFI6" s="80"/>
      <c r="VFJ6" s="80"/>
      <c r="VFK6" s="80"/>
      <c r="VFL6" s="80"/>
      <c r="VFM6" s="80"/>
      <c r="VFN6" s="80"/>
      <c r="VFO6" s="80"/>
      <c r="VFP6" s="80"/>
      <c r="VFQ6" s="80"/>
      <c r="VFR6" s="80"/>
      <c r="VFS6" s="80"/>
      <c r="VFT6" s="80"/>
      <c r="VFU6" s="80"/>
      <c r="VFV6" s="80"/>
      <c r="VFW6" s="80"/>
      <c r="VFX6" s="80"/>
      <c r="VFY6" s="80"/>
      <c r="VFZ6" s="80"/>
      <c r="VGA6" s="80"/>
      <c r="VGB6" s="80"/>
      <c r="VGC6" s="80"/>
      <c r="VGD6" s="80"/>
      <c r="VGE6" s="80"/>
      <c r="VGF6" s="80"/>
      <c r="VGG6" s="80"/>
      <c r="VGH6" s="80"/>
      <c r="VGI6" s="80"/>
      <c r="VGJ6" s="80"/>
      <c r="VGK6" s="80"/>
      <c r="VGL6" s="80"/>
      <c r="VGM6" s="80"/>
      <c r="VGN6" s="80"/>
      <c r="VGO6" s="80"/>
      <c r="VGP6" s="80"/>
      <c r="VGQ6" s="80"/>
      <c r="VGR6" s="80"/>
      <c r="VGS6" s="80"/>
      <c r="VGT6" s="80"/>
      <c r="VGU6" s="80"/>
      <c r="VGV6" s="80"/>
      <c r="VGW6" s="80"/>
      <c r="VGX6" s="80"/>
      <c r="VGY6" s="80"/>
      <c r="VGZ6" s="80"/>
      <c r="VHA6" s="80"/>
      <c r="VHB6" s="80"/>
      <c r="VHC6" s="80"/>
      <c r="VHD6" s="80"/>
      <c r="VHE6" s="80"/>
      <c r="VHF6" s="80"/>
      <c r="VHG6" s="80"/>
      <c r="VHH6" s="80"/>
      <c r="VHI6" s="80"/>
      <c r="VHJ6" s="80"/>
      <c r="VHK6" s="80"/>
      <c r="VHL6" s="80"/>
      <c r="VHM6" s="80"/>
      <c r="VHN6" s="80"/>
      <c r="VHO6" s="80"/>
      <c r="VHP6" s="80"/>
      <c r="VHQ6" s="80"/>
      <c r="VHR6" s="80"/>
      <c r="VHS6" s="80"/>
      <c r="VHT6" s="80"/>
      <c r="VHU6" s="80"/>
      <c r="VHV6" s="80"/>
      <c r="VHW6" s="80"/>
      <c r="VHX6" s="80"/>
      <c r="VHY6" s="80"/>
      <c r="VHZ6" s="80"/>
      <c r="VIA6" s="80"/>
      <c r="VIB6" s="80"/>
      <c r="VIC6" s="80"/>
      <c r="VID6" s="80"/>
      <c r="VIE6" s="80"/>
      <c r="VIF6" s="80"/>
      <c r="VIG6" s="80"/>
      <c r="VIH6" s="80"/>
      <c r="VII6" s="80"/>
      <c r="VIJ6" s="80"/>
      <c r="VIK6" s="80"/>
      <c r="VIL6" s="80"/>
      <c r="VIM6" s="80"/>
      <c r="VIN6" s="80"/>
      <c r="VIO6" s="80"/>
      <c r="VIP6" s="80"/>
      <c r="VIQ6" s="80"/>
      <c r="VIR6" s="80"/>
      <c r="VIS6" s="80"/>
      <c r="VIT6" s="80"/>
      <c r="VIU6" s="80"/>
      <c r="VIV6" s="80"/>
      <c r="VIW6" s="80"/>
      <c r="VIX6" s="80"/>
      <c r="VIY6" s="80"/>
      <c r="VIZ6" s="80"/>
      <c r="VJA6" s="80"/>
      <c r="VJB6" s="80"/>
      <c r="VJC6" s="80"/>
      <c r="VJD6" s="80"/>
      <c r="VJE6" s="80"/>
      <c r="VJF6" s="80"/>
      <c r="VJG6" s="80"/>
      <c r="VJH6" s="80"/>
      <c r="VJI6" s="80"/>
      <c r="VJJ6" s="80"/>
      <c r="VJK6" s="80"/>
      <c r="VJL6" s="80"/>
      <c r="VJM6" s="80"/>
      <c r="VJN6" s="80"/>
      <c r="VJO6" s="80"/>
      <c r="VJP6" s="80"/>
      <c r="VJQ6" s="80"/>
      <c r="VJR6" s="80"/>
      <c r="VJS6" s="80"/>
      <c r="VJT6" s="80"/>
      <c r="VJU6" s="80"/>
      <c r="VJV6" s="80"/>
      <c r="VJW6" s="80"/>
      <c r="VJX6" s="80"/>
      <c r="VJY6" s="80"/>
      <c r="VJZ6" s="80"/>
      <c r="VKA6" s="80"/>
      <c r="VKB6" s="80"/>
      <c r="VKC6" s="80"/>
      <c r="VKD6" s="80"/>
      <c r="VKE6" s="80"/>
      <c r="VKF6" s="80"/>
      <c r="VKG6" s="80"/>
      <c r="VKH6" s="80"/>
      <c r="VKI6" s="80"/>
      <c r="VKJ6" s="80"/>
      <c r="VKK6" s="80"/>
      <c r="VKL6" s="80"/>
      <c r="VKM6" s="80"/>
      <c r="VKN6" s="80"/>
      <c r="VKO6" s="80"/>
      <c r="VKP6" s="80"/>
      <c r="VKQ6" s="80"/>
      <c r="VKR6" s="80"/>
      <c r="VKS6" s="80"/>
      <c r="VKT6" s="80"/>
      <c r="VKU6" s="80"/>
      <c r="VKV6" s="80"/>
      <c r="VKW6" s="80"/>
      <c r="VKX6" s="80"/>
      <c r="VKY6" s="80"/>
      <c r="VKZ6" s="80"/>
      <c r="VLA6" s="80"/>
      <c r="VLB6" s="80"/>
      <c r="VLC6" s="80"/>
      <c r="VLD6" s="80"/>
      <c r="VLE6" s="80"/>
      <c r="VLF6" s="80"/>
      <c r="VLG6" s="80"/>
      <c r="VLH6" s="80"/>
      <c r="VLI6" s="80"/>
      <c r="VLJ6" s="80"/>
      <c r="VLK6" s="80"/>
      <c r="VLL6" s="80"/>
      <c r="VLM6" s="80"/>
      <c r="VLN6" s="80"/>
      <c r="VLO6" s="80"/>
      <c r="VLP6" s="80"/>
      <c r="VLQ6" s="80"/>
      <c r="VLR6" s="80"/>
      <c r="VLS6" s="80"/>
      <c r="VLT6" s="80"/>
      <c r="VLU6" s="80"/>
      <c r="VLV6" s="80"/>
      <c r="VLW6" s="80"/>
      <c r="VLX6" s="80"/>
      <c r="VLY6" s="80"/>
      <c r="VLZ6" s="80"/>
      <c r="VMA6" s="80"/>
      <c r="VMB6" s="80"/>
      <c r="VMC6" s="80"/>
      <c r="VMD6" s="80"/>
      <c r="VME6" s="80"/>
      <c r="VMF6" s="80"/>
      <c r="VMG6" s="80"/>
      <c r="VMH6" s="80"/>
      <c r="VMI6" s="80"/>
      <c r="VMJ6" s="80"/>
      <c r="VMK6" s="80"/>
      <c r="VML6" s="80"/>
      <c r="VMM6" s="80"/>
      <c r="VMN6" s="80"/>
      <c r="VMO6" s="80"/>
      <c r="VMP6" s="80"/>
      <c r="VMQ6" s="80"/>
      <c r="VMR6" s="80"/>
      <c r="VMS6" s="80"/>
      <c r="VMT6" s="80"/>
      <c r="VMU6" s="80"/>
      <c r="VMV6" s="80"/>
      <c r="VMW6" s="80"/>
      <c r="VMX6" s="80"/>
      <c r="VMY6" s="80"/>
      <c r="VMZ6" s="80"/>
      <c r="VNA6" s="80"/>
      <c r="VNB6" s="80"/>
      <c r="VNC6" s="80"/>
      <c r="VND6" s="80"/>
      <c r="VNE6" s="80"/>
      <c r="VNF6" s="80"/>
      <c r="VNG6" s="80"/>
      <c r="VNH6" s="80"/>
      <c r="VNI6" s="80"/>
      <c r="VNJ6" s="80"/>
      <c r="VNK6" s="80"/>
      <c r="VNL6" s="80"/>
      <c r="VNM6" s="80"/>
      <c r="VNN6" s="80"/>
      <c r="VNO6" s="80"/>
      <c r="VNP6" s="80"/>
      <c r="VNQ6" s="80"/>
      <c r="VNR6" s="80"/>
      <c r="VNS6" s="80"/>
      <c r="VNT6" s="80"/>
      <c r="VNU6" s="80"/>
      <c r="VNV6" s="80"/>
      <c r="VNW6" s="80"/>
      <c r="VNX6" s="80"/>
      <c r="VNY6" s="80"/>
      <c r="VNZ6" s="80"/>
      <c r="VOA6" s="80"/>
      <c r="VOB6" s="80"/>
      <c r="VOC6" s="80"/>
      <c r="VOD6" s="80"/>
      <c r="VOE6" s="80"/>
      <c r="VOF6" s="80"/>
      <c r="VOG6" s="80"/>
      <c r="VOH6" s="80"/>
      <c r="VOI6" s="80"/>
      <c r="VOJ6" s="80"/>
      <c r="VOK6" s="80"/>
      <c r="VOL6" s="80"/>
      <c r="VOM6" s="80"/>
      <c r="VON6" s="80"/>
      <c r="VOO6" s="80"/>
      <c r="VOP6" s="80"/>
      <c r="VOQ6" s="80"/>
      <c r="VOR6" s="80"/>
      <c r="VOS6" s="80"/>
      <c r="VOT6" s="80"/>
      <c r="VOU6" s="80"/>
      <c r="VOV6" s="80"/>
      <c r="VOW6" s="80"/>
      <c r="VOX6" s="80"/>
      <c r="VOY6" s="80"/>
      <c r="VOZ6" s="80"/>
      <c r="VPA6" s="80"/>
      <c r="VPB6" s="80"/>
      <c r="VPC6" s="80"/>
      <c r="VPD6" s="80"/>
      <c r="VPE6" s="80"/>
      <c r="VPF6" s="80"/>
      <c r="VPG6" s="80"/>
      <c r="VPH6" s="80"/>
      <c r="VPI6" s="80"/>
      <c r="VPJ6" s="80"/>
      <c r="VPK6" s="80"/>
      <c r="VPL6" s="80"/>
      <c r="VPM6" s="80"/>
      <c r="VPN6" s="80"/>
      <c r="VPO6" s="80"/>
      <c r="VPP6" s="80"/>
      <c r="VPQ6" s="80"/>
      <c r="VPR6" s="80"/>
      <c r="VPS6" s="80"/>
      <c r="VPT6" s="80"/>
      <c r="VPU6" s="80"/>
      <c r="VPV6" s="80"/>
      <c r="VPW6" s="80"/>
      <c r="VPX6" s="80"/>
      <c r="VPY6" s="80"/>
      <c r="VPZ6" s="80"/>
      <c r="VQA6" s="80"/>
      <c r="VQB6" s="80"/>
      <c r="VQC6" s="80"/>
      <c r="VQD6" s="80"/>
      <c r="VQE6" s="80"/>
      <c r="VQF6" s="80"/>
      <c r="VQG6" s="80"/>
      <c r="VQH6" s="80"/>
      <c r="VQI6" s="80"/>
      <c r="VQJ6" s="80"/>
      <c r="VQK6" s="80"/>
      <c r="VQL6" s="80"/>
      <c r="VQM6" s="80"/>
      <c r="VQN6" s="80"/>
      <c r="VQO6" s="80"/>
      <c r="VQP6" s="80"/>
      <c r="VQQ6" s="80"/>
      <c r="VQR6" s="80"/>
      <c r="VQS6" s="80"/>
      <c r="VQT6" s="80"/>
      <c r="VQU6" s="80"/>
      <c r="VQV6" s="80"/>
      <c r="VQW6" s="80"/>
      <c r="VQX6" s="80"/>
      <c r="VQY6" s="80"/>
      <c r="VQZ6" s="80"/>
      <c r="VRA6" s="80"/>
      <c r="VRB6" s="80"/>
      <c r="VRC6" s="80"/>
      <c r="VRD6" s="80"/>
      <c r="VRE6" s="80"/>
      <c r="VRF6" s="80"/>
      <c r="VRG6" s="80"/>
      <c r="VRH6" s="80"/>
      <c r="VRI6" s="80"/>
      <c r="VRJ6" s="80"/>
      <c r="VRK6" s="80"/>
      <c r="VRL6" s="80"/>
      <c r="VRM6" s="80"/>
      <c r="VRN6" s="80"/>
      <c r="VRO6" s="80"/>
      <c r="VRP6" s="80"/>
      <c r="VRQ6" s="80"/>
      <c r="VRR6" s="80"/>
      <c r="VRS6" s="80"/>
      <c r="VRT6" s="80"/>
      <c r="VRU6" s="80"/>
      <c r="VRV6" s="80"/>
      <c r="VRW6" s="80"/>
      <c r="VRX6" s="80"/>
      <c r="VRY6" s="80"/>
      <c r="VRZ6" s="80"/>
      <c r="VSA6" s="80"/>
      <c r="VSB6" s="80"/>
      <c r="VSC6" s="80"/>
      <c r="VSD6" s="80"/>
      <c r="VSE6" s="80"/>
      <c r="VSF6" s="80"/>
      <c r="VSG6" s="80"/>
      <c r="VSH6" s="80"/>
      <c r="VSI6" s="80"/>
      <c r="VSJ6" s="80"/>
      <c r="VSK6" s="80"/>
      <c r="VSL6" s="80"/>
      <c r="VSM6" s="80"/>
      <c r="VSN6" s="80"/>
      <c r="VSO6" s="80"/>
      <c r="VSP6" s="80"/>
      <c r="VSQ6" s="80"/>
      <c r="VSR6" s="80"/>
      <c r="VSS6" s="80"/>
      <c r="VST6" s="80"/>
      <c r="VSU6" s="80"/>
      <c r="VSV6" s="80"/>
      <c r="VSW6" s="80"/>
      <c r="VSX6" s="80"/>
      <c r="VSY6" s="80"/>
      <c r="VSZ6" s="80"/>
      <c r="VTA6" s="80"/>
      <c r="VTB6" s="80"/>
      <c r="VTC6" s="80"/>
      <c r="VTD6" s="80"/>
      <c r="VTE6" s="80"/>
      <c r="VTF6" s="80"/>
      <c r="VTG6" s="80"/>
      <c r="VTH6" s="80"/>
      <c r="VTI6" s="80"/>
      <c r="VTJ6" s="80"/>
      <c r="VTK6" s="80"/>
      <c r="VTL6" s="80"/>
      <c r="VTM6" s="80"/>
      <c r="VTN6" s="80"/>
      <c r="VTO6" s="80"/>
      <c r="VTP6" s="80"/>
      <c r="VTQ6" s="80"/>
      <c r="VTR6" s="80"/>
      <c r="VTS6" s="80"/>
      <c r="VTT6" s="80"/>
      <c r="VTU6" s="80"/>
      <c r="VTV6" s="80"/>
      <c r="VTW6" s="80"/>
      <c r="VTX6" s="80"/>
      <c r="VTY6" s="80"/>
      <c r="VTZ6" s="80"/>
      <c r="VUA6" s="80"/>
      <c r="VUB6" s="80"/>
      <c r="VUC6" s="80"/>
      <c r="VUD6" s="80"/>
      <c r="VUE6" s="80"/>
      <c r="VUF6" s="80"/>
      <c r="VUG6" s="80"/>
      <c r="VUH6" s="80"/>
      <c r="VUI6" s="80"/>
      <c r="VUJ6" s="80"/>
      <c r="VUK6" s="80"/>
      <c r="VUL6" s="80"/>
      <c r="VUM6" s="80"/>
      <c r="VUN6" s="80"/>
      <c r="VUO6" s="80"/>
      <c r="VUP6" s="80"/>
      <c r="VUQ6" s="80"/>
      <c r="VUR6" s="80"/>
      <c r="VUS6" s="80"/>
      <c r="VUT6" s="80"/>
      <c r="VUU6" s="80"/>
      <c r="VUV6" s="80"/>
      <c r="VUW6" s="80"/>
      <c r="VUX6" s="80"/>
      <c r="VUY6" s="80"/>
      <c r="VUZ6" s="80"/>
      <c r="VVA6" s="80"/>
      <c r="VVB6" s="80"/>
      <c r="VVC6" s="80"/>
      <c r="VVD6" s="80"/>
      <c r="VVE6" s="80"/>
      <c r="VVF6" s="80"/>
      <c r="VVG6" s="80"/>
      <c r="VVH6" s="80"/>
      <c r="VVI6" s="80"/>
      <c r="VVJ6" s="80"/>
      <c r="VVK6" s="80"/>
      <c r="VVL6" s="80"/>
      <c r="VVM6" s="80"/>
      <c r="VVN6" s="80"/>
      <c r="VVO6" s="80"/>
      <c r="VVP6" s="80"/>
      <c r="VVQ6" s="80"/>
      <c r="VVR6" s="80"/>
      <c r="VVS6" s="80"/>
      <c r="VVT6" s="80"/>
      <c r="VVU6" s="80"/>
      <c r="VVV6" s="80"/>
      <c r="VVW6" s="80"/>
      <c r="VVX6" s="80"/>
      <c r="VVY6" s="80"/>
      <c r="VVZ6" s="80"/>
      <c r="VWA6" s="80"/>
      <c r="VWB6" s="80"/>
      <c r="VWC6" s="80"/>
      <c r="VWD6" s="80"/>
      <c r="VWE6" s="80"/>
      <c r="VWF6" s="80"/>
      <c r="VWG6" s="80"/>
      <c r="VWH6" s="80"/>
      <c r="VWI6" s="80"/>
      <c r="VWJ6" s="80"/>
      <c r="VWK6" s="80"/>
      <c r="VWL6" s="80"/>
      <c r="VWM6" s="80"/>
      <c r="VWN6" s="80"/>
      <c r="VWO6" s="80"/>
      <c r="VWP6" s="80"/>
      <c r="VWQ6" s="80"/>
      <c r="VWR6" s="80"/>
      <c r="VWS6" s="80"/>
      <c r="VWT6" s="80"/>
      <c r="VWU6" s="80"/>
      <c r="VWV6" s="80"/>
      <c r="VWW6" s="80"/>
      <c r="VWX6" s="80"/>
      <c r="VWY6" s="80"/>
      <c r="VWZ6" s="80"/>
      <c r="VXA6" s="80"/>
      <c r="VXB6" s="80"/>
      <c r="VXC6" s="80"/>
      <c r="VXD6" s="80"/>
      <c r="VXE6" s="80"/>
      <c r="VXF6" s="80"/>
      <c r="VXG6" s="80"/>
      <c r="VXH6" s="80"/>
      <c r="VXI6" s="80"/>
      <c r="VXJ6" s="80"/>
      <c r="VXK6" s="80"/>
      <c r="VXL6" s="80"/>
      <c r="VXM6" s="80"/>
      <c r="VXN6" s="80"/>
      <c r="VXO6" s="80"/>
      <c r="VXP6" s="80"/>
      <c r="VXQ6" s="80"/>
      <c r="VXR6" s="80"/>
      <c r="VXS6" s="80"/>
      <c r="VXT6" s="80"/>
      <c r="VXU6" s="80"/>
      <c r="VXV6" s="80"/>
      <c r="VXW6" s="80"/>
      <c r="VXX6" s="80"/>
      <c r="VXY6" s="80"/>
      <c r="VXZ6" s="80"/>
      <c r="VYA6" s="80"/>
      <c r="VYB6" s="80"/>
      <c r="VYC6" s="80"/>
      <c r="VYD6" s="80"/>
      <c r="VYE6" s="80"/>
      <c r="VYF6" s="80"/>
      <c r="VYG6" s="80"/>
      <c r="VYH6" s="80"/>
      <c r="VYI6" s="80"/>
      <c r="VYJ6" s="80"/>
      <c r="VYK6" s="80"/>
      <c r="VYL6" s="80"/>
      <c r="VYM6" s="80"/>
      <c r="VYN6" s="80"/>
      <c r="VYO6" s="80"/>
      <c r="VYP6" s="80"/>
      <c r="VYQ6" s="80"/>
      <c r="VYR6" s="80"/>
      <c r="VYS6" s="80"/>
      <c r="VYT6" s="80"/>
      <c r="VYU6" s="80"/>
      <c r="VYV6" s="80"/>
      <c r="VYW6" s="80"/>
      <c r="VYX6" s="80"/>
      <c r="VYY6" s="80"/>
      <c r="VYZ6" s="80"/>
      <c r="VZA6" s="80"/>
      <c r="VZB6" s="80"/>
      <c r="VZC6" s="80"/>
      <c r="VZD6" s="80"/>
      <c r="VZE6" s="80"/>
      <c r="VZF6" s="80"/>
      <c r="VZG6" s="80"/>
      <c r="VZH6" s="80"/>
      <c r="VZI6" s="80"/>
      <c r="VZJ6" s="80"/>
      <c r="VZK6" s="80"/>
      <c r="VZL6" s="80"/>
      <c r="VZM6" s="80"/>
      <c r="VZN6" s="80"/>
      <c r="VZO6" s="80"/>
      <c r="VZP6" s="80"/>
      <c r="VZQ6" s="80"/>
      <c r="VZR6" s="80"/>
      <c r="VZS6" s="80"/>
      <c r="VZT6" s="80"/>
      <c r="VZU6" s="80"/>
      <c r="VZV6" s="80"/>
      <c r="VZW6" s="80"/>
      <c r="VZX6" s="80"/>
      <c r="VZY6" s="80"/>
      <c r="VZZ6" s="80"/>
      <c r="WAA6" s="80"/>
      <c r="WAB6" s="80"/>
      <c r="WAC6" s="80"/>
      <c r="WAD6" s="80"/>
      <c r="WAE6" s="80"/>
      <c r="WAF6" s="80"/>
      <c r="WAG6" s="80"/>
      <c r="WAH6" s="80"/>
      <c r="WAI6" s="80"/>
      <c r="WAJ6" s="80"/>
      <c r="WAK6" s="80"/>
      <c r="WAL6" s="80"/>
      <c r="WAM6" s="80"/>
      <c r="WAN6" s="80"/>
      <c r="WAO6" s="80"/>
      <c r="WAP6" s="80"/>
      <c r="WAQ6" s="80"/>
      <c r="WAR6" s="80"/>
      <c r="WAS6" s="80"/>
      <c r="WAT6" s="80"/>
      <c r="WAU6" s="80"/>
      <c r="WAV6" s="80"/>
      <c r="WAW6" s="80"/>
      <c r="WAX6" s="80"/>
      <c r="WAY6" s="80"/>
      <c r="WAZ6" s="80"/>
      <c r="WBA6" s="80"/>
      <c r="WBB6" s="80"/>
      <c r="WBC6" s="80"/>
      <c r="WBD6" s="80"/>
      <c r="WBE6" s="80"/>
      <c r="WBF6" s="80"/>
      <c r="WBG6" s="80"/>
      <c r="WBH6" s="80"/>
      <c r="WBI6" s="80"/>
      <c r="WBJ6" s="80"/>
      <c r="WBK6" s="80"/>
      <c r="WBL6" s="80"/>
      <c r="WBM6" s="80"/>
      <c r="WBN6" s="80"/>
      <c r="WBO6" s="80"/>
      <c r="WBP6" s="80"/>
      <c r="WBQ6" s="80"/>
      <c r="WBR6" s="80"/>
      <c r="WBS6" s="80"/>
      <c r="WBT6" s="80"/>
      <c r="WBU6" s="80"/>
      <c r="WBV6" s="80"/>
      <c r="WBW6" s="80"/>
      <c r="WBX6" s="80"/>
      <c r="WBY6" s="80"/>
      <c r="WBZ6" s="80"/>
      <c r="WCA6" s="80"/>
      <c r="WCB6" s="80"/>
      <c r="WCC6" s="80"/>
      <c r="WCD6" s="80"/>
      <c r="WCE6" s="80"/>
      <c r="WCF6" s="80"/>
      <c r="WCG6" s="80"/>
      <c r="WCH6" s="80"/>
      <c r="WCI6" s="80"/>
      <c r="WCJ6" s="80"/>
      <c r="WCK6" s="80"/>
      <c r="WCL6" s="80"/>
      <c r="WCM6" s="80"/>
      <c r="WCN6" s="80"/>
      <c r="WCO6" s="80"/>
      <c r="WCP6" s="80"/>
      <c r="WCQ6" s="80"/>
      <c r="WCR6" s="80"/>
      <c r="WCS6" s="80"/>
      <c r="WCT6" s="80"/>
      <c r="WCU6" s="80"/>
      <c r="WCV6" s="80"/>
      <c r="WCW6" s="80"/>
      <c r="WCX6" s="80"/>
      <c r="WCY6" s="80"/>
      <c r="WCZ6" s="80"/>
      <c r="WDA6" s="80"/>
      <c r="WDB6" s="80"/>
      <c r="WDC6" s="80"/>
      <c r="WDD6" s="80"/>
      <c r="WDE6" s="80"/>
      <c r="WDF6" s="80"/>
      <c r="WDG6" s="80"/>
      <c r="WDH6" s="80"/>
      <c r="WDI6" s="80"/>
      <c r="WDJ6" s="80"/>
      <c r="WDK6" s="80"/>
      <c r="WDL6" s="80"/>
      <c r="WDM6" s="80"/>
      <c r="WDN6" s="80"/>
      <c r="WDO6" s="80"/>
      <c r="WDP6" s="80"/>
      <c r="WDQ6" s="80"/>
      <c r="WDR6" s="80"/>
      <c r="WDS6" s="80"/>
      <c r="WDT6" s="80"/>
      <c r="WDU6" s="80"/>
      <c r="WDV6" s="80"/>
      <c r="WDW6" s="80"/>
      <c r="WDX6" s="80"/>
      <c r="WDY6" s="80"/>
      <c r="WDZ6" s="80"/>
      <c r="WEA6" s="80"/>
      <c r="WEB6" s="80"/>
      <c r="WEC6" s="80"/>
      <c r="WED6" s="80"/>
      <c r="WEE6" s="80"/>
      <c r="WEF6" s="80"/>
      <c r="WEG6" s="80"/>
      <c r="WEH6" s="80"/>
      <c r="WEI6" s="80"/>
      <c r="WEJ6" s="80"/>
      <c r="WEK6" s="80"/>
      <c r="WEL6" s="80"/>
      <c r="WEM6" s="80"/>
      <c r="WEN6" s="80"/>
      <c r="WEO6" s="80"/>
      <c r="WEP6" s="80"/>
      <c r="WEQ6" s="80"/>
      <c r="WER6" s="80"/>
      <c r="WES6" s="80"/>
      <c r="WET6" s="80"/>
      <c r="WEU6" s="80"/>
      <c r="WEV6" s="80"/>
      <c r="WEW6" s="80"/>
      <c r="WEX6" s="80"/>
      <c r="WEY6" s="80"/>
      <c r="WEZ6" s="80"/>
      <c r="WFA6" s="80"/>
      <c r="WFB6" s="80"/>
      <c r="WFC6" s="80"/>
      <c r="WFD6" s="80"/>
      <c r="WFE6" s="80"/>
      <c r="WFF6" s="80"/>
      <c r="WFG6" s="80"/>
      <c r="WFH6" s="80"/>
      <c r="WFI6" s="80"/>
      <c r="WFJ6" s="80"/>
      <c r="WFK6" s="80"/>
      <c r="WFL6" s="80"/>
      <c r="WFM6" s="80"/>
      <c r="WFN6" s="80"/>
      <c r="WFO6" s="80"/>
      <c r="WFP6" s="80"/>
      <c r="WFQ6" s="80"/>
      <c r="WFR6" s="80"/>
      <c r="WFS6" s="80"/>
      <c r="WFT6" s="80"/>
      <c r="WFU6" s="80"/>
      <c r="WFV6" s="80"/>
      <c r="WFW6" s="80"/>
      <c r="WFX6" s="80"/>
      <c r="WFY6" s="80"/>
      <c r="WFZ6" s="80"/>
      <c r="WGA6" s="80"/>
      <c r="WGB6" s="80"/>
      <c r="WGC6" s="80"/>
      <c r="WGD6" s="80"/>
      <c r="WGE6" s="80"/>
      <c r="WGF6" s="80"/>
      <c r="WGG6" s="80"/>
      <c r="WGH6" s="80"/>
      <c r="WGI6" s="80"/>
      <c r="WGJ6" s="80"/>
      <c r="WGK6" s="80"/>
      <c r="WGL6" s="80"/>
      <c r="WGM6" s="80"/>
      <c r="WGN6" s="80"/>
      <c r="WGO6" s="80"/>
      <c r="WGP6" s="80"/>
      <c r="WGQ6" s="80"/>
      <c r="WGR6" s="80"/>
      <c r="WGS6" s="80"/>
      <c r="WGT6" s="80"/>
      <c r="WGU6" s="80"/>
      <c r="WGV6" s="80"/>
      <c r="WGW6" s="80"/>
      <c r="WGX6" s="80"/>
      <c r="WGY6" s="80"/>
      <c r="WGZ6" s="80"/>
      <c r="WHA6" s="80"/>
      <c r="WHB6" s="80"/>
      <c r="WHC6" s="80"/>
      <c r="WHD6" s="80"/>
      <c r="WHE6" s="80"/>
      <c r="WHF6" s="80"/>
      <c r="WHG6" s="80"/>
      <c r="WHH6" s="80"/>
      <c r="WHI6" s="80"/>
      <c r="WHJ6" s="80"/>
      <c r="WHK6" s="80"/>
      <c r="WHL6" s="80"/>
      <c r="WHM6" s="80"/>
      <c r="WHN6" s="80"/>
      <c r="WHO6" s="80"/>
      <c r="WHP6" s="80"/>
      <c r="WHQ6" s="80"/>
      <c r="WHR6" s="80"/>
      <c r="WHS6" s="80"/>
      <c r="WHT6" s="80"/>
      <c r="WHU6" s="80"/>
      <c r="WHV6" s="80"/>
      <c r="WHW6" s="80"/>
      <c r="WHX6" s="80"/>
      <c r="WHY6" s="80"/>
      <c r="WHZ6" s="80"/>
      <c r="WIA6" s="80"/>
      <c r="WIB6" s="80"/>
      <c r="WIC6" s="80"/>
      <c r="WID6" s="80"/>
      <c r="WIE6" s="80"/>
      <c r="WIF6" s="80"/>
      <c r="WIG6" s="80"/>
      <c r="WIH6" s="80"/>
      <c r="WII6" s="80"/>
      <c r="WIJ6" s="80"/>
      <c r="WIK6" s="80"/>
      <c r="WIL6" s="80"/>
      <c r="WIM6" s="80"/>
      <c r="WIN6" s="80"/>
      <c r="WIO6" s="80"/>
      <c r="WIP6" s="80"/>
      <c r="WIQ6" s="80"/>
      <c r="WIR6" s="80"/>
      <c r="WIS6" s="80"/>
      <c r="WIT6" s="80"/>
      <c r="WIU6" s="80"/>
      <c r="WIV6" s="80"/>
      <c r="WIW6" s="80"/>
      <c r="WIX6" s="80"/>
      <c r="WIY6" s="80"/>
      <c r="WIZ6" s="80"/>
      <c r="WJA6" s="80"/>
      <c r="WJB6" s="80"/>
      <c r="WJC6" s="80"/>
      <c r="WJD6" s="80"/>
      <c r="WJE6" s="80"/>
      <c r="WJF6" s="80"/>
      <c r="WJG6" s="80"/>
      <c r="WJH6" s="80"/>
      <c r="WJI6" s="80"/>
      <c r="WJJ6" s="80"/>
      <c r="WJK6" s="80"/>
      <c r="WJL6" s="80"/>
      <c r="WJM6" s="80"/>
      <c r="WJN6" s="80"/>
      <c r="WJO6" s="80"/>
      <c r="WJP6" s="80"/>
      <c r="WJQ6" s="80"/>
      <c r="WJR6" s="80"/>
      <c r="WJS6" s="80"/>
      <c r="WJT6" s="80"/>
      <c r="WJU6" s="80"/>
      <c r="WJV6" s="80"/>
      <c r="WJW6" s="80"/>
      <c r="WJX6" s="80"/>
      <c r="WJY6" s="80"/>
      <c r="WJZ6" s="80"/>
      <c r="WKA6" s="80"/>
      <c r="WKB6" s="80"/>
      <c r="WKC6" s="80"/>
      <c r="WKD6" s="80"/>
      <c r="WKE6" s="80"/>
      <c r="WKF6" s="80"/>
      <c r="WKG6" s="80"/>
      <c r="WKH6" s="80"/>
      <c r="WKI6" s="80"/>
      <c r="WKJ6" s="80"/>
      <c r="WKK6" s="80"/>
      <c r="WKL6" s="80"/>
      <c r="WKM6" s="80"/>
      <c r="WKN6" s="80"/>
      <c r="WKO6" s="80"/>
      <c r="WKP6" s="80"/>
      <c r="WKQ6" s="80"/>
      <c r="WKR6" s="80"/>
      <c r="WKS6" s="80"/>
      <c r="WKT6" s="80"/>
      <c r="WKU6" s="80"/>
      <c r="WKV6" s="80"/>
      <c r="WKW6" s="80"/>
      <c r="WKX6" s="80"/>
      <c r="WKY6" s="80"/>
      <c r="WKZ6" s="80"/>
      <c r="WLA6" s="80"/>
      <c r="WLB6" s="80"/>
      <c r="WLC6" s="80"/>
      <c r="WLD6" s="80"/>
      <c r="WLE6" s="80"/>
      <c r="WLF6" s="80"/>
      <c r="WLG6" s="80"/>
      <c r="WLH6" s="80"/>
      <c r="WLI6" s="80"/>
      <c r="WLJ6" s="80"/>
      <c r="WLK6" s="80"/>
      <c r="WLL6" s="80"/>
      <c r="WLM6" s="80"/>
      <c r="WLN6" s="80"/>
      <c r="WLO6" s="80"/>
      <c r="WLP6" s="80"/>
      <c r="WLQ6" s="80"/>
      <c r="WLR6" s="80"/>
      <c r="WLS6" s="80"/>
      <c r="WLT6" s="80"/>
      <c r="WLU6" s="80"/>
      <c r="WLV6" s="80"/>
      <c r="WLW6" s="80"/>
      <c r="WLX6" s="80"/>
      <c r="WLY6" s="80"/>
      <c r="WLZ6" s="80"/>
      <c r="WMA6" s="80"/>
      <c r="WMB6" s="80"/>
      <c r="WMC6" s="80"/>
      <c r="WMD6" s="80"/>
      <c r="WME6" s="80"/>
      <c r="WMF6" s="80"/>
      <c r="WMG6" s="80"/>
      <c r="WMH6" s="80"/>
      <c r="WMI6" s="80"/>
      <c r="WMJ6" s="80"/>
      <c r="WMK6" s="80"/>
      <c r="WML6" s="80"/>
      <c r="WMM6" s="80"/>
      <c r="WMN6" s="80"/>
      <c r="WMO6" s="80"/>
      <c r="WMP6" s="80"/>
      <c r="WMQ6" s="80"/>
      <c r="WMR6" s="80"/>
      <c r="WMS6" s="80"/>
      <c r="WMT6" s="80"/>
      <c r="WMU6" s="80"/>
      <c r="WMV6" s="80"/>
      <c r="WMW6" s="80"/>
      <c r="WMX6" s="80"/>
      <c r="WMY6" s="80"/>
      <c r="WMZ6" s="80"/>
      <c r="WNA6" s="80"/>
      <c r="WNB6" s="80"/>
      <c r="WNC6" s="80"/>
      <c r="WND6" s="80"/>
      <c r="WNE6" s="80"/>
      <c r="WNF6" s="80"/>
      <c r="WNG6" s="80"/>
      <c r="WNH6" s="80"/>
      <c r="WNI6" s="80"/>
      <c r="WNJ6" s="80"/>
      <c r="WNK6" s="80"/>
      <c r="WNL6" s="80"/>
      <c r="WNM6" s="80"/>
      <c r="WNN6" s="80"/>
      <c r="WNO6" s="80"/>
      <c r="WNP6" s="80"/>
      <c r="WNQ6" s="80"/>
      <c r="WNR6" s="80"/>
      <c r="WNS6" s="80"/>
      <c r="WNT6" s="80"/>
      <c r="WNU6" s="80"/>
      <c r="WNV6" s="80"/>
      <c r="WNW6" s="80"/>
      <c r="WNX6" s="80"/>
      <c r="WNY6" s="80"/>
      <c r="WNZ6" s="80"/>
      <c r="WOA6" s="80"/>
      <c r="WOB6" s="80"/>
      <c r="WOC6" s="80"/>
      <c r="WOD6" s="80"/>
      <c r="WOE6" s="80"/>
      <c r="WOF6" s="80"/>
      <c r="WOG6" s="80"/>
      <c r="WOH6" s="80"/>
      <c r="WOI6" s="80"/>
      <c r="WOJ6" s="80"/>
      <c r="WOK6" s="80"/>
      <c r="WOL6" s="80"/>
      <c r="WOM6" s="80"/>
      <c r="WON6" s="80"/>
      <c r="WOO6" s="80"/>
      <c r="WOP6" s="80"/>
      <c r="WOQ6" s="80"/>
      <c r="WOR6" s="80"/>
      <c r="WOS6" s="80"/>
      <c r="WOT6" s="80"/>
      <c r="WOU6" s="80"/>
      <c r="WOV6" s="80"/>
      <c r="WOW6" s="80"/>
      <c r="WOX6" s="80"/>
      <c r="WOY6" s="80"/>
      <c r="WOZ6" s="80"/>
      <c r="WPA6" s="80"/>
      <c r="WPB6" s="80"/>
      <c r="WPC6" s="80"/>
      <c r="WPD6" s="80"/>
      <c r="WPE6" s="80"/>
      <c r="WPF6" s="80"/>
      <c r="WPG6" s="80"/>
      <c r="WPH6" s="80"/>
      <c r="WPI6" s="80"/>
      <c r="WPJ6" s="80"/>
      <c r="WPK6" s="80"/>
      <c r="WPL6" s="80"/>
      <c r="WPM6" s="80"/>
      <c r="WPN6" s="80"/>
      <c r="WPO6" s="80"/>
      <c r="WPP6" s="80"/>
      <c r="WPQ6" s="80"/>
      <c r="WPR6" s="80"/>
      <c r="WPS6" s="80"/>
      <c r="WPT6" s="80"/>
      <c r="WPU6" s="80"/>
      <c r="WPV6" s="80"/>
      <c r="WPW6" s="80"/>
      <c r="WPX6" s="80"/>
      <c r="WPY6" s="80"/>
      <c r="WPZ6" s="80"/>
      <c r="WQA6" s="80"/>
      <c r="WQB6" s="80"/>
      <c r="WQC6" s="80"/>
      <c r="WQD6" s="80"/>
      <c r="WQE6" s="80"/>
      <c r="WQF6" s="80"/>
      <c r="WQG6" s="80"/>
      <c r="WQH6" s="80"/>
      <c r="WQI6" s="80"/>
      <c r="WQJ6" s="80"/>
      <c r="WQK6" s="80"/>
      <c r="WQL6" s="80"/>
      <c r="WQM6" s="80"/>
      <c r="WQN6" s="80"/>
      <c r="WQO6" s="80"/>
      <c r="WQP6" s="80"/>
      <c r="WQQ6" s="80"/>
      <c r="WQR6" s="80"/>
      <c r="WQS6" s="80"/>
      <c r="WQT6" s="80"/>
      <c r="WQU6" s="80"/>
      <c r="WQV6" s="80"/>
      <c r="WQW6" s="80"/>
      <c r="WQX6" s="80"/>
      <c r="WQY6" s="80"/>
      <c r="WQZ6" s="80"/>
      <c r="WRA6" s="80"/>
      <c r="WRB6" s="80"/>
      <c r="WRC6" s="80"/>
      <c r="WRD6" s="80"/>
      <c r="WRE6" s="80"/>
      <c r="WRF6" s="80"/>
      <c r="WRG6" s="80"/>
      <c r="WRH6" s="80"/>
      <c r="WRI6" s="80"/>
      <c r="WRJ6" s="80"/>
      <c r="WRK6" s="80"/>
      <c r="WRL6" s="80"/>
      <c r="WRM6" s="80"/>
      <c r="WRN6" s="80"/>
      <c r="WRO6" s="80"/>
      <c r="WRP6" s="80"/>
      <c r="WRQ6" s="80"/>
      <c r="WRR6" s="80"/>
      <c r="WRS6" s="80"/>
      <c r="WRT6" s="80"/>
      <c r="WRU6" s="80"/>
      <c r="WRV6" s="80"/>
      <c r="WRW6" s="80"/>
      <c r="WRX6" s="80"/>
      <c r="WRY6" s="80"/>
      <c r="WRZ6" s="80"/>
      <c r="WSA6" s="80"/>
      <c r="WSB6" s="80"/>
      <c r="WSC6" s="80"/>
      <c r="WSD6" s="80"/>
      <c r="WSE6" s="80"/>
      <c r="WSF6" s="80"/>
      <c r="WSG6" s="80"/>
      <c r="WSH6" s="80"/>
      <c r="WSI6" s="80"/>
      <c r="WSJ6" s="80"/>
      <c r="WSK6" s="80"/>
      <c r="WSL6" s="80"/>
      <c r="WSM6" s="80"/>
      <c r="WSN6" s="80"/>
      <c r="WSO6" s="80"/>
      <c r="WSP6" s="80"/>
      <c r="WSQ6" s="80"/>
      <c r="WSR6" s="80"/>
      <c r="WSS6" s="80"/>
      <c r="WST6" s="80"/>
      <c r="WSU6" s="80"/>
      <c r="WSV6" s="80"/>
      <c r="WSW6" s="80"/>
      <c r="WSX6" s="80"/>
      <c r="WSY6" s="80"/>
      <c r="WSZ6" s="80"/>
      <c r="WTA6" s="80"/>
      <c r="WTB6" s="80"/>
      <c r="WTC6" s="80"/>
      <c r="WTD6" s="80"/>
      <c r="WTE6" s="80"/>
      <c r="WTF6" s="80"/>
      <c r="WTG6" s="80"/>
      <c r="WTH6" s="80"/>
      <c r="WTI6" s="80"/>
      <c r="WTJ6" s="80"/>
      <c r="WTK6" s="80"/>
      <c r="WTL6" s="80"/>
      <c r="WTM6" s="80"/>
      <c r="WTN6" s="80"/>
      <c r="WTO6" s="80"/>
      <c r="WTP6" s="80"/>
      <c r="WTQ6" s="80"/>
      <c r="WTR6" s="80"/>
      <c r="WTS6" s="80"/>
      <c r="WTT6" s="80"/>
      <c r="WTU6" s="80"/>
      <c r="WTV6" s="80"/>
      <c r="WTW6" s="80"/>
      <c r="WTX6" s="80"/>
      <c r="WTY6" s="80"/>
      <c r="WTZ6" s="80"/>
      <c r="WUA6" s="80"/>
      <c r="WUB6" s="80"/>
      <c r="WUC6" s="80"/>
      <c r="WUD6" s="80"/>
      <c r="WUE6" s="80"/>
      <c r="WUF6" s="80"/>
      <c r="WUG6" s="80"/>
      <c r="WUH6" s="80"/>
      <c r="WUI6" s="80"/>
      <c r="WUJ6" s="80"/>
      <c r="WUK6" s="80"/>
      <c r="WUL6" s="80"/>
    </row>
    <row r="7" spans="1:16106" s="79" customFormat="1">
      <c r="A7" s="81" t="s">
        <v>449</v>
      </c>
      <c r="B7" s="82">
        <v>340575</v>
      </c>
      <c r="C7" s="83">
        <v>4</v>
      </c>
      <c r="D7" s="83">
        <v>3</v>
      </c>
      <c r="E7" s="491">
        <f t="shared" si="0"/>
        <v>8</v>
      </c>
      <c r="F7" s="491">
        <f t="shared" si="1"/>
        <v>3</v>
      </c>
      <c r="G7" s="491">
        <f t="shared" si="2"/>
        <v>6</v>
      </c>
      <c r="H7" s="85">
        <v>40</v>
      </c>
      <c r="I7" s="85">
        <f t="shared" si="3"/>
        <v>6</v>
      </c>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c r="HW7" s="80"/>
      <c r="HX7" s="80"/>
      <c r="HY7" s="80"/>
      <c r="HZ7" s="80"/>
      <c r="IA7" s="80"/>
      <c r="IB7" s="80"/>
      <c r="IC7" s="80"/>
      <c r="ID7" s="80"/>
      <c r="IE7" s="80"/>
      <c r="IF7" s="80"/>
      <c r="IG7" s="80"/>
      <c r="IH7" s="80"/>
      <c r="II7" s="80"/>
      <c r="IJ7" s="80"/>
      <c r="IK7" s="80"/>
      <c r="IL7" s="80"/>
      <c r="IM7" s="80"/>
      <c r="IN7" s="80"/>
      <c r="IO7" s="80"/>
      <c r="IP7" s="80"/>
      <c r="IQ7" s="80"/>
      <c r="IR7" s="80"/>
      <c r="IS7" s="80"/>
      <c r="IT7" s="80"/>
      <c r="IU7" s="80"/>
      <c r="IV7" s="80"/>
      <c r="IW7" s="80"/>
      <c r="IX7" s="80"/>
      <c r="IY7" s="80"/>
      <c r="IZ7" s="80"/>
      <c r="JA7" s="80"/>
      <c r="JB7" s="80"/>
      <c r="JC7" s="80"/>
      <c r="JD7" s="80"/>
      <c r="JE7" s="80"/>
      <c r="JF7" s="80"/>
      <c r="JG7" s="80"/>
      <c r="JH7" s="80"/>
      <c r="JI7" s="80"/>
      <c r="JJ7" s="80"/>
      <c r="JK7" s="80"/>
      <c r="JL7" s="80"/>
      <c r="JM7" s="80"/>
      <c r="JN7" s="80"/>
      <c r="JO7" s="80"/>
      <c r="JP7" s="80"/>
      <c r="JQ7" s="80"/>
      <c r="JR7" s="80"/>
      <c r="JS7" s="80"/>
      <c r="JT7" s="80"/>
      <c r="JU7" s="80"/>
      <c r="JV7" s="80"/>
      <c r="JW7" s="80"/>
      <c r="JX7" s="80"/>
      <c r="JY7" s="80"/>
      <c r="JZ7" s="80"/>
      <c r="KA7" s="80"/>
      <c r="KB7" s="80"/>
      <c r="KC7" s="80"/>
      <c r="KD7" s="80"/>
      <c r="KE7" s="80"/>
      <c r="KF7" s="80"/>
      <c r="KG7" s="80"/>
      <c r="KH7" s="80"/>
      <c r="KI7" s="80"/>
      <c r="KJ7" s="80"/>
      <c r="KK7" s="80"/>
      <c r="KL7" s="80"/>
      <c r="KM7" s="80"/>
      <c r="KN7" s="80"/>
      <c r="KO7" s="80"/>
      <c r="KP7" s="80"/>
      <c r="KQ7" s="80"/>
      <c r="KR7" s="80"/>
      <c r="KS7" s="80"/>
      <c r="KT7" s="80"/>
      <c r="KU7" s="80"/>
      <c r="KV7" s="80"/>
      <c r="KW7" s="80"/>
      <c r="KX7" s="80"/>
      <c r="KY7" s="80"/>
      <c r="KZ7" s="80"/>
      <c r="LA7" s="80"/>
      <c r="LB7" s="80"/>
      <c r="LC7" s="80"/>
      <c r="LD7" s="80"/>
      <c r="LE7" s="80"/>
      <c r="LF7" s="80"/>
      <c r="LG7" s="80"/>
      <c r="LH7" s="80"/>
      <c r="LI7" s="80"/>
      <c r="LJ7" s="80"/>
      <c r="LK7" s="80"/>
      <c r="LL7" s="80"/>
      <c r="LM7" s="80"/>
      <c r="LN7" s="80"/>
      <c r="LO7" s="80"/>
      <c r="LP7" s="80"/>
      <c r="LQ7" s="80"/>
      <c r="LR7" s="80"/>
      <c r="LS7" s="80"/>
      <c r="LT7" s="80"/>
      <c r="LU7" s="80"/>
      <c r="LV7" s="80"/>
      <c r="LW7" s="80"/>
      <c r="LX7" s="80"/>
      <c r="LY7" s="80"/>
      <c r="LZ7" s="80"/>
      <c r="MA7" s="80"/>
      <c r="MB7" s="80"/>
      <c r="MC7" s="80"/>
      <c r="MD7" s="80"/>
      <c r="ME7" s="80"/>
      <c r="MF7" s="80"/>
      <c r="MG7" s="80"/>
      <c r="MH7" s="80"/>
      <c r="MI7" s="80"/>
      <c r="MJ7" s="80"/>
      <c r="MK7" s="80"/>
      <c r="ML7" s="80"/>
      <c r="MM7" s="80"/>
      <c r="MN7" s="80"/>
      <c r="MO7" s="80"/>
      <c r="MP7" s="80"/>
      <c r="MQ7" s="80"/>
      <c r="MR7" s="80"/>
      <c r="MS7" s="80"/>
      <c r="MT7" s="80"/>
      <c r="MU7" s="80"/>
      <c r="MV7" s="80"/>
      <c r="MW7" s="80"/>
      <c r="MX7" s="80"/>
      <c r="MY7" s="80"/>
      <c r="MZ7" s="80"/>
      <c r="NA7" s="80"/>
      <c r="NB7" s="80"/>
      <c r="NC7" s="80"/>
      <c r="ND7" s="80"/>
      <c r="NE7" s="80"/>
      <c r="NF7" s="80"/>
      <c r="NG7" s="80"/>
      <c r="NH7" s="80"/>
      <c r="NI7" s="80"/>
      <c r="NJ7" s="80"/>
      <c r="NK7" s="80"/>
      <c r="NL7" s="80"/>
      <c r="NM7" s="80"/>
      <c r="NN7" s="80"/>
      <c r="NO7" s="80"/>
      <c r="NP7" s="80"/>
      <c r="NQ7" s="80"/>
      <c r="NR7" s="80"/>
      <c r="NS7" s="80"/>
      <c r="NT7" s="80"/>
      <c r="NU7" s="80"/>
      <c r="NV7" s="80"/>
      <c r="NW7" s="80"/>
      <c r="NX7" s="80"/>
      <c r="NY7" s="80"/>
      <c r="NZ7" s="80"/>
      <c r="OA7" s="80"/>
      <c r="OB7" s="80"/>
      <c r="OC7" s="80"/>
      <c r="OD7" s="80"/>
      <c r="OE7" s="80"/>
      <c r="OF7" s="80"/>
      <c r="OG7" s="80"/>
      <c r="OH7" s="80"/>
      <c r="OI7" s="80"/>
      <c r="OJ7" s="80"/>
      <c r="OK7" s="80"/>
      <c r="OL7" s="80"/>
      <c r="OM7" s="80"/>
      <c r="ON7" s="80"/>
      <c r="OO7" s="80"/>
      <c r="OP7" s="80"/>
      <c r="OQ7" s="80"/>
      <c r="OR7" s="80"/>
      <c r="OS7" s="80"/>
      <c r="OT7" s="80"/>
      <c r="OU7" s="80"/>
      <c r="OV7" s="80"/>
      <c r="OW7" s="80"/>
      <c r="OX7" s="80"/>
      <c r="OY7" s="80"/>
      <c r="OZ7" s="80"/>
      <c r="PA7" s="80"/>
      <c r="PB7" s="80"/>
      <c r="PC7" s="80"/>
      <c r="PD7" s="80"/>
      <c r="PE7" s="80"/>
      <c r="PF7" s="80"/>
      <c r="PG7" s="80"/>
      <c r="PH7" s="80"/>
      <c r="PI7" s="80"/>
      <c r="PJ7" s="80"/>
      <c r="PK7" s="80"/>
      <c r="PL7" s="80"/>
      <c r="PM7" s="80"/>
      <c r="PN7" s="80"/>
      <c r="PO7" s="80"/>
      <c r="PP7" s="80"/>
      <c r="PQ7" s="80"/>
      <c r="PR7" s="80"/>
      <c r="PS7" s="80"/>
      <c r="PT7" s="80"/>
      <c r="PU7" s="80"/>
      <c r="PV7" s="80"/>
      <c r="PW7" s="80"/>
      <c r="PX7" s="80"/>
      <c r="PY7" s="80"/>
      <c r="PZ7" s="80"/>
      <c r="QA7" s="80"/>
      <c r="QB7" s="80"/>
      <c r="QC7" s="80"/>
      <c r="QD7" s="80"/>
      <c r="QE7" s="80"/>
      <c r="QF7" s="80"/>
      <c r="QG7" s="80"/>
      <c r="QH7" s="80"/>
      <c r="QI7" s="80"/>
      <c r="QJ7" s="80"/>
      <c r="QK7" s="80"/>
      <c r="QL7" s="80"/>
      <c r="QM7" s="80"/>
      <c r="QN7" s="80"/>
      <c r="QO7" s="80"/>
      <c r="QP7" s="80"/>
      <c r="QQ7" s="80"/>
      <c r="QR7" s="80"/>
      <c r="QS7" s="80"/>
      <c r="QT7" s="80"/>
      <c r="QU7" s="80"/>
      <c r="QV7" s="80"/>
      <c r="QW7" s="80"/>
      <c r="QX7" s="80"/>
      <c r="QY7" s="80"/>
      <c r="QZ7" s="80"/>
      <c r="RA7" s="80"/>
      <c r="RB7" s="80"/>
      <c r="RC7" s="80"/>
      <c r="RD7" s="80"/>
      <c r="RE7" s="80"/>
      <c r="RF7" s="80"/>
      <c r="RG7" s="80"/>
      <c r="RH7" s="80"/>
      <c r="RI7" s="80"/>
      <c r="RJ7" s="80"/>
      <c r="RK7" s="80"/>
      <c r="RL7" s="80"/>
      <c r="RM7" s="80"/>
      <c r="RN7" s="80"/>
      <c r="RO7" s="80"/>
      <c r="RP7" s="80"/>
      <c r="RQ7" s="80"/>
      <c r="RR7" s="80"/>
      <c r="RS7" s="80"/>
      <c r="RT7" s="80"/>
      <c r="RU7" s="80"/>
      <c r="RV7" s="80"/>
      <c r="RW7" s="80"/>
      <c r="RX7" s="80"/>
      <c r="RY7" s="80"/>
      <c r="RZ7" s="80"/>
      <c r="SA7" s="80"/>
      <c r="SB7" s="80"/>
      <c r="SC7" s="80"/>
      <c r="SD7" s="80"/>
      <c r="SE7" s="80"/>
      <c r="SF7" s="80"/>
      <c r="SG7" s="80"/>
      <c r="SH7" s="80"/>
      <c r="SI7" s="80"/>
      <c r="SJ7" s="80"/>
      <c r="SK7" s="80"/>
      <c r="SL7" s="80"/>
      <c r="SM7" s="80"/>
      <c r="SN7" s="80"/>
      <c r="SO7" s="80"/>
      <c r="SP7" s="80"/>
      <c r="SQ7" s="80"/>
      <c r="SR7" s="80"/>
      <c r="SS7" s="80"/>
      <c r="ST7" s="80"/>
      <c r="SU7" s="80"/>
      <c r="SV7" s="80"/>
      <c r="SW7" s="80"/>
      <c r="SX7" s="80"/>
      <c r="SY7" s="80"/>
      <c r="SZ7" s="80"/>
      <c r="TA7" s="80"/>
      <c r="TB7" s="80"/>
      <c r="TC7" s="80"/>
      <c r="TD7" s="80"/>
      <c r="TE7" s="80"/>
      <c r="TF7" s="80"/>
      <c r="TG7" s="80"/>
      <c r="TH7" s="80"/>
      <c r="TI7" s="80"/>
      <c r="TJ7" s="80"/>
      <c r="TK7" s="80"/>
      <c r="TL7" s="80"/>
      <c r="TM7" s="80"/>
      <c r="TN7" s="80"/>
      <c r="TO7" s="80"/>
      <c r="TP7" s="80"/>
      <c r="TQ7" s="80"/>
      <c r="TR7" s="80"/>
      <c r="TS7" s="80"/>
      <c r="TT7" s="80"/>
      <c r="TU7" s="80"/>
      <c r="TV7" s="80"/>
      <c r="TW7" s="80"/>
      <c r="TX7" s="80"/>
      <c r="TY7" s="80"/>
      <c r="TZ7" s="80"/>
      <c r="UA7" s="80"/>
      <c r="UB7" s="80"/>
      <c r="UC7" s="80"/>
      <c r="UD7" s="80"/>
      <c r="UE7" s="80"/>
      <c r="UF7" s="80"/>
      <c r="UG7" s="80"/>
      <c r="UH7" s="80"/>
      <c r="UI7" s="80"/>
      <c r="UJ7" s="80"/>
      <c r="UK7" s="80"/>
      <c r="UL7" s="80"/>
      <c r="UM7" s="80"/>
      <c r="UN7" s="80"/>
      <c r="UO7" s="80"/>
      <c r="UP7" s="80"/>
      <c r="UQ7" s="80"/>
      <c r="UR7" s="80"/>
      <c r="US7" s="80"/>
      <c r="UT7" s="80"/>
      <c r="UU7" s="80"/>
      <c r="UV7" s="80"/>
      <c r="UW7" s="80"/>
      <c r="UX7" s="80"/>
      <c r="UY7" s="80"/>
      <c r="UZ7" s="80"/>
      <c r="VA7" s="80"/>
      <c r="VB7" s="80"/>
      <c r="VC7" s="80"/>
      <c r="VD7" s="80"/>
      <c r="VE7" s="80"/>
      <c r="VF7" s="80"/>
      <c r="VG7" s="80"/>
      <c r="VH7" s="80"/>
      <c r="VI7" s="80"/>
      <c r="VJ7" s="80"/>
      <c r="VK7" s="80"/>
      <c r="VL7" s="80"/>
      <c r="VM7" s="80"/>
      <c r="VN7" s="80"/>
      <c r="VO7" s="80"/>
      <c r="VP7" s="80"/>
      <c r="VQ7" s="80"/>
      <c r="VR7" s="80"/>
      <c r="VS7" s="80"/>
      <c r="VT7" s="80"/>
      <c r="VU7" s="80"/>
      <c r="VV7" s="80"/>
      <c r="VW7" s="80"/>
      <c r="VX7" s="80"/>
      <c r="VY7" s="80"/>
      <c r="VZ7" s="80"/>
      <c r="WA7" s="80"/>
      <c r="WB7" s="80"/>
      <c r="WC7" s="80"/>
      <c r="WD7" s="80"/>
      <c r="WE7" s="80"/>
      <c r="WF7" s="80"/>
      <c r="WG7" s="80"/>
      <c r="WH7" s="80"/>
      <c r="WI7" s="80"/>
      <c r="WJ7" s="80"/>
      <c r="WK7" s="80"/>
      <c r="WL7" s="80"/>
      <c r="WM7" s="80"/>
      <c r="WN7" s="80"/>
      <c r="WO7" s="80"/>
      <c r="WP7" s="80"/>
      <c r="WQ7" s="80"/>
      <c r="WR7" s="80"/>
      <c r="WS7" s="80"/>
      <c r="WT7" s="80"/>
      <c r="WU7" s="80"/>
      <c r="WV7" s="80"/>
      <c r="WW7" s="80"/>
      <c r="WX7" s="80"/>
      <c r="WY7" s="80"/>
      <c r="WZ7" s="80"/>
      <c r="XA7" s="80"/>
      <c r="XB7" s="80"/>
      <c r="XC7" s="80"/>
      <c r="XD7" s="80"/>
      <c r="XE7" s="80"/>
      <c r="XF7" s="80"/>
      <c r="XG7" s="80"/>
      <c r="XH7" s="80"/>
      <c r="XI7" s="80"/>
      <c r="XJ7" s="80"/>
      <c r="XK7" s="80"/>
      <c r="XL7" s="80"/>
      <c r="XM7" s="80"/>
      <c r="XN7" s="80"/>
      <c r="XO7" s="80"/>
      <c r="XP7" s="80"/>
      <c r="XQ7" s="80"/>
      <c r="XR7" s="80"/>
      <c r="XS7" s="80"/>
      <c r="XT7" s="80"/>
      <c r="XU7" s="80"/>
      <c r="XV7" s="80"/>
      <c r="XW7" s="80"/>
      <c r="XX7" s="80"/>
      <c r="XY7" s="80"/>
      <c r="XZ7" s="80"/>
      <c r="YA7" s="80"/>
      <c r="YB7" s="80"/>
      <c r="YC7" s="80"/>
      <c r="YD7" s="80"/>
      <c r="YE7" s="80"/>
      <c r="YF7" s="80"/>
      <c r="YG7" s="80"/>
      <c r="YH7" s="80"/>
      <c r="YI7" s="80"/>
      <c r="YJ7" s="80"/>
      <c r="YK7" s="80"/>
      <c r="YL7" s="80"/>
      <c r="YM7" s="80"/>
      <c r="YN7" s="80"/>
      <c r="YO7" s="80"/>
      <c r="YP7" s="80"/>
      <c r="YQ7" s="80"/>
      <c r="YR7" s="80"/>
      <c r="YS7" s="80"/>
      <c r="YT7" s="80"/>
      <c r="YU7" s="80"/>
      <c r="YV7" s="80"/>
      <c r="YW7" s="80"/>
      <c r="YX7" s="80"/>
      <c r="YY7" s="80"/>
      <c r="YZ7" s="80"/>
      <c r="ZA7" s="80"/>
      <c r="ZB7" s="80"/>
      <c r="ZC7" s="80"/>
      <c r="ZD7" s="80"/>
      <c r="ZE7" s="80"/>
      <c r="ZF7" s="80"/>
      <c r="ZG7" s="80"/>
      <c r="ZH7" s="80"/>
      <c r="ZI7" s="80"/>
      <c r="ZJ7" s="80"/>
      <c r="ZK7" s="80"/>
      <c r="ZL7" s="80"/>
      <c r="ZM7" s="80"/>
      <c r="ZN7" s="80"/>
      <c r="ZO7" s="80"/>
      <c r="ZP7" s="80"/>
      <c r="ZQ7" s="80"/>
      <c r="ZR7" s="80"/>
      <c r="ZS7" s="80"/>
      <c r="ZT7" s="80"/>
      <c r="ZU7" s="80"/>
      <c r="ZV7" s="80"/>
      <c r="ZW7" s="80"/>
      <c r="ZX7" s="80"/>
      <c r="ZY7" s="80"/>
      <c r="ZZ7" s="80"/>
      <c r="AAA7" s="80"/>
      <c r="AAB7" s="80"/>
      <c r="AAC7" s="80"/>
      <c r="AAD7" s="80"/>
      <c r="AAE7" s="80"/>
      <c r="AAF7" s="80"/>
      <c r="AAG7" s="80"/>
      <c r="AAH7" s="80"/>
      <c r="AAI7" s="80"/>
      <c r="AAJ7" s="80"/>
      <c r="AAK7" s="80"/>
      <c r="AAL7" s="80"/>
      <c r="AAM7" s="80"/>
      <c r="AAN7" s="80"/>
      <c r="AAO7" s="80"/>
      <c r="AAP7" s="80"/>
      <c r="AAQ7" s="80"/>
      <c r="AAR7" s="80"/>
      <c r="AAS7" s="80"/>
      <c r="AAT7" s="80"/>
      <c r="AAU7" s="80"/>
      <c r="AAV7" s="80"/>
      <c r="AAW7" s="80"/>
      <c r="AAX7" s="80"/>
      <c r="AAY7" s="80"/>
      <c r="AAZ7" s="80"/>
      <c r="ABA7" s="80"/>
      <c r="ABB7" s="80"/>
      <c r="ABC7" s="80"/>
      <c r="ABD7" s="80"/>
      <c r="ABE7" s="80"/>
      <c r="ABF7" s="80"/>
      <c r="ABG7" s="80"/>
      <c r="ABH7" s="80"/>
      <c r="ABI7" s="80"/>
      <c r="ABJ7" s="80"/>
      <c r="ABK7" s="80"/>
      <c r="ABL7" s="80"/>
      <c r="ABM7" s="80"/>
      <c r="ABN7" s="80"/>
      <c r="ABO7" s="80"/>
      <c r="ABP7" s="80"/>
      <c r="ABQ7" s="80"/>
      <c r="ABR7" s="80"/>
      <c r="ABS7" s="80"/>
      <c r="ABT7" s="80"/>
      <c r="ABU7" s="80"/>
      <c r="ABV7" s="80"/>
      <c r="ABW7" s="80"/>
      <c r="ABX7" s="80"/>
      <c r="ABY7" s="80"/>
      <c r="ABZ7" s="80"/>
      <c r="ACA7" s="80"/>
      <c r="ACB7" s="80"/>
      <c r="ACC7" s="80"/>
      <c r="ACD7" s="80"/>
      <c r="ACE7" s="80"/>
      <c r="ACF7" s="80"/>
      <c r="ACG7" s="80"/>
      <c r="ACH7" s="80"/>
      <c r="ACI7" s="80"/>
      <c r="ACJ7" s="80"/>
      <c r="ACK7" s="80"/>
      <c r="ACL7" s="80"/>
      <c r="ACM7" s="80"/>
      <c r="ACN7" s="80"/>
      <c r="ACO7" s="80"/>
      <c r="ACP7" s="80"/>
      <c r="ACQ7" s="80"/>
      <c r="ACR7" s="80"/>
      <c r="ACS7" s="80"/>
      <c r="ACT7" s="80"/>
      <c r="ACU7" s="80"/>
      <c r="ACV7" s="80"/>
      <c r="ACW7" s="80"/>
      <c r="ACX7" s="80"/>
      <c r="ACY7" s="80"/>
      <c r="ACZ7" s="80"/>
      <c r="ADA7" s="80"/>
      <c r="ADB7" s="80"/>
      <c r="ADC7" s="80"/>
      <c r="ADD7" s="80"/>
      <c r="ADE7" s="80"/>
      <c r="ADF7" s="80"/>
      <c r="ADG7" s="80"/>
      <c r="ADH7" s="80"/>
      <c r="ADI7" s="80"/>
      <c r="ADJ7" s="80"/>
      <c r="ADK7" s="80"/>
      <c r="ADL7" s="80"/>
      <c r="ADM7" s="80"/>
      <c r="ADN7" s="80"/>
      <c r="ADO7" s="80"/>
      <c r="ADP7" s="80"/>
      <c r="ADQ7" s="80"/>
      <c r="ADR7" s="80"/>
      <c r="ADS7" s="80"/>
      <c r="ADT7" s="80"/>
      <c r="ADU7" s="80"/>
      <c r="ADV7" s="80"/>
      <c r="ADW7" s="80"/>
      <c r="ADX7" s="80"/>
      <c r="ADY7" s="80"/>
      <c r="ADZ7" s="80"/>
      <c r="AEA7" s="80"/>
      <c r="AEB7" s="80"/>
      <c r="AEC7" s="80"/>
      <c r="AED7" s="80"/>
      <c r="AEE7" s="80"/>
      <c r="AEF7" s="80"/>
      <c r="AEG7" s="80"/>
      <c r="AEH7" s="80"/>
      <c r="AEI7" s="80"/>
      <c r="AEJ7" s="80"/>
      <c r="AEK7" s="80"/>
      <c r="AEL7" s="80"/>
      <c r="AEM7" s="80"/>
      <c r="AEN7" s="80"/>
      <c r="AEO7" s="80"/>
      <c r="AEP7" s="80"/>
      <c r="AEQ7" s="80"/>
      <c r="AER7" s="80"/>
      <c r="AES7" s="80"/>
      <c r="AET7" s="80"/>
      <c r="AEU7" s="80"/>
      <c r="AEV7" s="80"/>
      <c r="AEW7" s="80"/>
      <c r="AEX7" s="80"/>
      <c r="AEY7" s="80"/>
      <c r="AEZ7" s="80"/>
      <c r="AFA7" s="80"/>
      <c r="AFB7" s="80"/>
      <c r="AFC7" s="80"/>
      <c r="AFD7" s="80"/>
      <c r="AFE7" s="80"/>
      <c r="AFF7" s="80"/>
      <c r="AFG7" s="80"/>
      <c r="AFH7" s="80"/>
      <c r="AFI7" s="80"/>
      <c r="AFJ7" s="80"/>
      <c r="AFK7" s="80"/>
      <c r="AFL7" s="80"/>
      <c r="AFM7" s="80"/>
      <c r="AFN7" s="80"/>
      <c r="AFO7" s="80"/>
      <c r="AFP7" s="80"/>
      <c r="AFQ7" s="80"/>
      <c r="AFR7" s="80"/>
      <c r="AFS7" s="80"/>
      <c r="AFT7" s="80"/>
      <c r="AFU7" s="80"/>
      <c r="AFV7" s="80"/>
      <c r="AFW7" s="80"/>
      <c r="AFX7" s="80"/>
      <c r="AFY7" s="80"/>
      <c r="AFZ7" s="80"/>
      <c r="AGA7" s="80"/>
      <c r="AGB7" s="80"/>
      <c r="AGC7" s="80"/>
      <c r="AGD7" s="80"/>
      <c r="AGE7" s="80"/>
      <c r="AGF7" s="80"/>
      <c r="AGG7" s="80"/>
      <c r="AGH7" s="80"/>
      <c r="AGI7" s="80"/>
      <c r="AGJ7" s="80"/>
      <c r="AGK7" s="80"/>
      <c r="AGL7" s="80"/>
      <c r="AGM7" s="80"/>
      <c r="AGN7" s="80"/>
      <c r="AGO7" s="80"/>
      <c r="AGP7" s="80"/>
      <c r="AGQ7" s="80"/>
      <c r="AGR7" s="80"/>
      <c r="AGS7" s="80"/>
      <c r="AGT7" s="80"/>
      <c r="AGU7" s="80"/>
      <c r="AGV7" s="80"/>
      <c r="AGW7" s="80"/>
      <c r="AGX7" s="80"/>
      <c r="AGY7" s="80"/>
      <c r="AGZ7" s="80"/>
      <c r="AHA7" s="80"/>
      <c r="AHB7" s="80"/>
      <c r="AHC7" s="80"/>
      <c r="AHD7" s="80"/>
      <c r="AHE7" s="80"/>
      <c r="AHF7" s="80"/>
      <c r="AHG7" s="80"/>
      <c r="AHH7" s="80"/>
      <c r="AHI7" s="80"/>
      <c r="AHJ7" s="80"/>
      <c r="AHK7" s="80"/>
      <c r="AHL7" s="80"/>
      <c r="AHM7" s="80"/>
      <c r="AHN7" s="80"/>
      <c r="AHO7" s="80"/>
      <c r="AHP7" s="80"/>
      <c r="AHQ7" s="80"/>
      <c r="AHR7" s="80"/>
      <c r="AHS7" s="80"/>
      <c r="AHT7" s="80"/>
      <c r="AHU7" s="80"/>
      <c r="AHV7" s="80"/>
      <c r="AHW7" s="80"/>
      <c r="AHX7" s="80"/>
      <c r="AHY7" s="80"/>
      <c r="AHZ7" s="80"/>
      <c r="AIA7" s="80"/>
      <c r="AIB7" s="80"/>
      <c r="AIC7" s="80"/>
      <c r="AID7" s="80"/>
      <c r="AIE7" s="80"/>
      <c r="AIF7" s="80"/>
      <c r="AIG7" s="80"/>
      <c r="AIH7" s="80"/>
      <c r="AII7" s="80"/>
      <c r="AIJ7" s="80"/>
      <c r="AIK7" s="80"/>
      <c r="AIL7" s="80"/>
      <c r="AIM7" s="80"/>
      <c r="AIN7" s="80"/>
      <c r="AIO7" s="80"/>
      <c r="AIP7" s="80"/>
      <c r="AIQ7" s="80"/>
      <c r="AIR7" s="80"/>
      <c r="AIS7" s="80"/>
      <c r="AIT7" s="80"/>
      <c r="AIU7" s="80"/>
      <c r="AIV7" s="80"/>
      <c r="AIW7" s="80"/>
      <c r="AIX7" s="80"/>
      <c r="AIY7" s="80"/>
      <c r="AIZ7" s="80"/>
      <c r="AJA7" s="80"/>
      <c r="AJB7" s="80"/>
      <c r="AJC7" s="80"/>
      <c r="AJD7" s="80"/>
      <c r="AJE7" s="80"/>
      <c r="AJF7" s="80"/>
      <c r="AJG7" s="80"/>
      <c r="AJH7" s="80"/>
      <c r="AJI7" s="80"/>
      <c r="AJJ7" s="80"/>
      <c r="AJK7" s="80"/>
      <c r="AJL7" s="80"/>
      <c r="AJM7" s="80"/>
      <c r="AJN7" s="80"/>
      <c r="AJO7" s="80"/>
      <c r="AJP7" s="80"/>
      <c r="AJQ7" s="80"/>
      <c r="AJR7" s="80"/>
      <c r="AJS7" s="80"/>
      <c r="AJT7" s="80"/>
      <c r="AJU7" s="80"/>
      <c r="AJV7" s="80"/>
      <c r="AJW7" s="80"/>
      <c r="AJX7" s="80"/>
      <c r="AJY7" s="80"/>
      <c r="AJZ7" s="80"/>
      <c r="AKA7" s="80"/>
      <c r="AKB7" s="80"/>
      <c r="AKC7" s="80"/>
      <c r="AKD7" s="80"/>
      <c r="AKE7" s="80"/>
      <c r="AKF7" s="80"/>
      <c r="AKG7" s="80"/>
      <c r="AKH7" s="80"/>
      <c r="AKI7" s="80"/>
      <c r="AKJ7" s="80"/>
      <c r="AKK7" s="80"/>
      <c r="AKL7" s="80"/>
      <c r="AKM7" s="80"/>
      <c r="AKN7" s="80"/>
      <c r="AKO7" s="80"/>
      <c r="AKP7" s="80"/>
      <c r="AKQ7" s="80"/>
      <c r="AKR7" s="80"/>
      <c r="AKS7" s="80"/>
      <c r="AKT7" s="80"/>
      <c r="AKU7" s="80"/>
      <c r="AKV7" s="80"/>
      <c r="AKW7" s="80"/>
      <c r="AKX7" s="80"/>
      <c r="AKY7" s="80"/>
      <c r="AKZ7" s="80"/>
      <c r="ALA7" s="80"/>
      <c r="ALB7" s="80"/>
      <c r="ALC7" s="80"/>
      <c r="ALD7" s="80"/>
      <c r="ALE7" s="80"/>
      <c r="ALF7" s="80"/>
      <c r="ALG7" s="80"/>
      <c r="ALH7" s="80"/>
      <c r="ALI7" s="80"/>
      <c r="ALJ7" s="80"/>
      <c r="ALK7" s="80"/>
      <c r="ALL7" s="80"/>
      <c r="ALM7" s="80"/>
      <c r="ALN7" s="80"/>
      <c r="ALO7" s="80"/>
      <c r="ALP7" s="80"/>
      <c r="ALQ7" s="80"/>
      <c r="ALR7" s="80"/>
      <c r="ALS7" s="80"/>
      <c r="ALT7" s="80"/>
      <c r="ALU7" s="80"/>
      <c r="ALV7" s="80"/>
      <c r="ALW7" s="80"/>
      <c r="ALX7" s="80"/>
      <c r="ALY7" s="80"/>
      <c r="ALZ7" s="80"/>
      <c r="AMA7" s="80"/>
      <c r="AMB7" s="80"/>
      <c r="AMC7" s="80"/>
      <c r="AMD7" s="80"/>
      <c r="AME7" s="80"/>
      <c r="AMF7" s="80"/>
      <c r="AMG7" s="80"/>
      <c r="AMH7" s="80"/>
      <c r="AMI7" s="80"/>
      <c r="AMJ7" s="80"/>
      <c r="AMK7" s="80"/>
      <c r="AML7" s="80"/>
      <c r="AMM7" s="80"/>
      <c r="AMN7" s="80"/>
      <c r="AMO7" s="80"/>
      <c r="AMP7" s="80"/>
      <c r="AMQ7" s="80"/>
      <c r="AMR7" s="80"/>
      <c r="AMS7" s="80"/>
      <c r="AMT7" s="80"/>
      <c r="AMU7" s="80"/>
      <c r="AMV7" s="80"/>
      <c r="AMW7" s="80"/>
      <c r="AMX7" s="80"/>
      <c r="AMY7" s="80"/>
      <c r="AMZ7" s="80"/>
      <c r="ANA7" s="80"/>
      <c r="ANB7" s="80"/>
      <c r="ANC7" s="80"/>
      <c r="AND7" s="80"/>
      <c r="ANE7" s="80"/>
      <c r="ANF7" s="80"/>
      <c r="ANG7" s="80"/>
      <c r="ANH7" s="80"/>
      <c r="ANI7" s="80"/>
      <c r="ANJ7" s="80"/>
      <c r="ANK7" s="80"/>
      <c r="ANL7" s="80"/>
      <c r="ANM7" s="80"/>
      <c r="ANN7" s="80"/>
      <c r="ANO7" s="80"/>
      <c r="ANP7" s="80"/>
      <c r="ANQ7" s="80"/>
      <c r="ANR7" s="80"/>
      <c r="ANS7" s="80"/>
      <c r="ANT7" s="80"/>
      <c r="ANU7" s="80"/>
      <c r="ANV7" s="80"/>
      <c r="ANW7" s="80"/>
      <c r="ANX7" s="80"/>
      <c r="ANY7" s="80"/>
      <c r="ANZ7" s="80"/>
      <c r="AOA7" s="80"/>
      <c r="AOB7" s="80"/>
      <c r="AOC7" s="80"/>
      <c r="AOD7" s="80"/>
      <c r="AOE7" s="80"/>
      <c r="AOF7" s="80"/>
      <c r="AOG7" s="80"/>
      <c r="AOH7" s="80"/>
      <c r="AOI7" s="80"/>
      <c r="AOJ7" s="80"/>
      <c r="AOK7" s="80"/>
      <c r="AOL7" s="80"/>
      <c r="AOM7" s="80"/>
      <c r="AON7" s="80"/>
      <c r="AOO7" s="80"/>
      <c r="AOP7" s="80"/>
      <c r="AOQ7" s="80"/>
      <c r="AOR7" s="80"/>
      <c r="AOS7" s="80"/>
      <c r="AOT7" s="80"/>
      <c r="AOU7" s="80"/>
      <c r="AOV7" s="80"/>
      <c r="AOW7" s="80"/>
      <c r="AOX7" s="80"/>
      <c r="AOY7" s="80"/>
      <c r="AOZ7" s="80"/>
      <c r="APA7" s="80"/>
      <c r="APB7" s="80"/>
      <c r="APC7" s="80"/>
      <c r="APD7" s="80"/>
      <c r="APE7" s="80"/>
      <c r="APF7" s="80"/>
      <c r="APG7" s="80"/>
      <c r="APH7" s="80"/>
      <c r="API7" s="80"/>
      <c r="APJ7" s="80"/>
      <c r="APK7" s="80"/>
      <c r="APL7" s="80"/>
      <c r="APM7" s="80"/>
      <c r="APN7" s="80"/>
      <c r="APO7" s="80"/>
      <c r="APP7" s="80"/>
      <c r="APQ7" s="80"/>
      <c r="APR7" s="80"/>
      <c r="APS7" s="80"/>
      <c r="APT7" s="80"/>
      <c r="APU7" s="80"/>
      <c r="APV7" s="80"/>
      <c r="APW7" s="80"/>
      <c r="APX7" s="80"/>
      <c r="APY7" s="80"/>
      <c r="APZ7" s="80"/>
      <c r="AQA7" s="80"/>
      <c r="AQB7" s="80"/>
      <c r="AQC7" s="80"/>
      <c r="AQD7" s="80"/>
      <c r="AQE7" s="80"/>
      <c r="AQF7" s="80"/>
      <c r="AQG7" s="80"/>
      <c r="AQH7" s="80"/>
      <c r="AQI7" s="80"/>
      <c r="AQJ7" s="80"/>
      <c r="AQK7" s="80"/>
      <c r="AQL7" s="80"/>
      <c r="AQM7" s="80"/>
      <c r="AQN7" s="80"/>
      <c r="AQO7" s="80"/>
      <c r="AQP7" s="80"/>
      <c r="AQQ7" s="80"/>
      <c r="AQR7" s="80"/>
      <c r="AQS7" s="80"/>
      <c r="AQT7" s="80"/>
      <c r="AQU7" s="80"/>
      <c r="AQV7" s="80"/>
      <c r="AQW7" s="80"/>
      <c r="AQX7" s="80"/>
      <c r="AQY7" s="80"/>
      <c r="AQZ7" s="80"/>
      <c r="ARA7" s="80"/>
      <c r="ARB7" s="80"/>
      <c r="ARC7" s="80"/>
      <c r="ARD7" s="80"/>
      <c r="ARE7" s="80"/>
      <c r="ARF7" s="80"/>
      <c r="ARG7" s="80"/>
      <c r="ARH7" s="80"/>
      <c r="ARI7" s="80"/>
      <c r="ARJ7" s="80"/>
      <c r="ARK7" s="80"/>
      <c r="ARL7" s="80"/>
      <c r="ARM7" s="80"/>
      <c r="ARN7" s="80"/>
      <c r="ARO7" s="80"/>
      <c r="ARP7" s="80"/>
      <c r="ARQ7" s="80"/>
      <c r="ARR7" s="80"/>
      <c r="ARS7" s="80"/>
      <c r="ART7" s="80"/>
      <c r="ARU7" s="80"/>
      <c r="ARV7" s="80"/>
      <c r="ARW7" s="80"/>
      <c r="ARX7" s="80"/>
      <c r="ARY7" s="80"/>
      <c r="ARZ7" s="80"/>
      <c r="ASA7" s="80"/>
      <c r="ASB7" s="80"/>
      <c r="ASC7" s="80"/>
      <c r="ASD7" s="80"/>
      <c r="ASE7" s="80"/>
      <c r="ASF7" s="80"/>
      <c r="ASG7" s="80"/>
      <c r="ASH7" s="80"/>
      <c r="ASI7" s="80"/>
      <c r="ASJ7" s="80"/>
      <c r="ASK7" s="80"/>
      <c r="ASL7" s="80"/>
      <c r="ASM7" s="80"/>
      <c r="ASN7" s="80"/>
      <c r="ASO7" s="80"/>
      <c r="ASP7" s="80"/>
      <c r="ASQ7" s="80"/>
      <c r="ASR7" s="80"/>
      <c r="ASS7" s="80"/>
      <c r="AST7" s="80"/>
      <c r="ASU7" s="80"/>
      <c r="ASV7" s="80"/>
      <c r="ASW7" s="80"/>
      <c r="ASX7" s="80"/>
      <c r="ASY7" s="80"/>
      <c r="ASZ7" s="80"/>
      <c r="ATA7" s="80"/>
      <c r="ATB7" s="80"/>
      <c r="ATC7" s="80"/>
      <c r="ATD7" s="80"/>
      <c r="ATE7" s="80"/>
      <c r="ATF7" s="80"/>
      <c r="ATG7" s="80"/>
      <c r="ATH7" s="80"/>
      <c r="ATI7" s="80"/>
      <c r="ATJ7" s="80"/>
      <c r="ATK7" s="80"/>
      <c r="ATL7" s="80"/>
      <c r="ATM7" s="80"/>
      <c r="ATN7" s="80"/>
      <c r="ATO7" s="80"/>
      <c r="ATP7" s="80"/>
      <c r="ATQ7" s="80"/>
      <c r="ATR7" s="80"/>
      <c r="ATS7" s="80"/>
      <c r="ATT7" s="80"/>
      <c r="ATU7" s="80"/>
      <c r="ATV7" s="80"/>
      <c r="ATW7" s="80"/>
      <c r="ATX7" s="80"/>
      <c r="ATY7" s="80"/>
      <c r="ATZ7" s="80"/>
      <c r="AUA7" s="80"/>
      <c r="AUB7" s="80"/>
      <c r="AUC7" s="80"/>
      <c r="AUD7" s="80"/>
      <c r="AUE7" s="80"/>
      <c r="AUF7" s="80"/>
      <c r="AUG7" s="80"/>
      <c r="AUH7" s="80"/>
      <c r="AUI7" s="80"/>
      <c r="AUJ7" s="80"/>
      <c r="AUK7" s="80"/>
      <c r="AUL7" s="80"/>
      <c r="AUM7" s="80"/>
      <c r="AUN7" s="80"/>
      <c r="AUO7" s="80"/>
      <c r="AUP7" s="80"/>
      <c r="AUQ7" s="80"/>
      <c r="AUR7" s="80"/>
      <c r="AUS7" s="80"/>
      <c r="AUT7" s="80"/>
      <c r="AUU7" s="80"/>
      <c r="AUV7" s="80"/>
      <c r="AUW7" s="80"/>
      <c r="AUX7" s="80"/>
      <c r="AUY7" s="80"/>
      <c r="AUZ7" s="80"/>
      <c r="AVA7" s="80"/>
      <c r="AVB7" s="80"/>
      <c r="AVC7" s="80"/>
      <c r="AVD7" s="80"/>
      <c r="AVE7" s="80"/>
      <c r="AVF7" s="80"/>
      <c r="AVG7" s="80"/>
      <c r="AVH7" s="80"/>
      <c r="AVI7" s="80"/>
      <c r="AVJ7" s="80"/>
      <c r="AVK7" s="80"/>
      <c r="AVL7" s="80"/>
      <c r="AVM7" s="80"/>
      <c r="AVN7" s="80"/>
      <c r="AVO7" s="80"/>
      <c r="AVP7" s="80"/>
      <c r="AVQ7" s="80"/>
      <c r="AVR7" s="80"/>
      <c r="AVS7" s="80"/>
      <c r="AVT7" s="80"/>
      <c r="AVU7" s="80"/>
      <c r="AVV7" s="80"/>
      <c r="AVW7" s="80"/>
      <c r="AVX7" s="80"/>
      <c r="AVY7" s="80"/>
      <c r="AVZ7" s="80"/>
      <c r="AWA7" s="80"/>
      <c r="AWB7" s="80"/>
      <c r="AWC7" s="80"/>
      <c r="AWD7" s="80"/>
      <c r="AWE7" s="80"/>
      <c r="AWF7" s="80"/>
      <c r="AWG7" s="80"/>
      <c r="AWH7" s="80"/>
      <c r="AWI7" s="80"/>
      <c r="AWJ7" s="80"/>
      <c r="AWK7" s="80"/>
      <c r="AWL7" s="80"/>
      <c r="AWM7" s="80"/>
      <c r="AWN7" s="80"/>
      <c r="AWO7" s="80"/>
      <c r="AWP7" s="80"/>
      <c r="AWQ7" s="80"/>
      <c r="AWR7" s="80"/>
      <c r="AWS7" s="80"/>
      <c r="AWT7" s="80"/>
      <c r="AWU7" s="80"/>
      <c r="AWV7" s="80"/>
      <c r="AWW7" s="80"/>
      <c r="AWX7" s="80"/>
      <c r="AWY7" s="80"/>
      <c r="AWZ7" s="80"/>
      <c r="AXA7" s="80"/>
      <c r="AXB7" s="80"/>
      <c r="AXC7" s="80"/>
      <c r="AXD7" s="80"/>
      <c r="AXE7" s="80"/>
      <c r="AXF7" s="80"/>
      <c r="AXG7" s="80"/>
      <c r="AXH7" s="80"/>
      <c r="AXI7" s="80"/>
      <c r="AXJ7" s="80"/>
      <c r="AXK7" s="80"/>
      <c r="AXL7" s="80"/>
      <c r="AXM7" s="80"/>
      <c r="AXN7" s="80"/>
      <c r="AXO7" s="80"/>
      <c r="AXP7" s="80"/>
      <c r="AXQ7" s="80"/>
      <c r="AXR7" s="80"/>
      <c r="AXS7" s="80"/>
      <c r="AXT7" s="80"/>
      <c r="AXU7" s="80"/>
      <c r="AXV7" s="80"/>
      <c r="AXW7" s="80"/>
      <c r="AXX7" s="80"/>
      <c r="AXY7" s="80"/>
      <c r="AXZ7" s="80"/>
      <c r="AYA7" s="80"/>
      <c r="AYB7" s="80"/>
      <c r="AYC7" s="80"/>
      <c r="AYD7" s="80"/>
      <c r="AYE7" s="80"/>
      <c r="AYF7" s="80"/>
      <c r="AYG7" s="80"/>
      <c r="AYH7" s="80"/>
      <c r="AYI7" s="80"/>
      <c r="AYJ7" s="80"/>
      <c r="AYK7" s="80"/>
      <c r="AYL7" s="80"/>
      <c r="AYM7" s="80"/>
      <c r="AYN7" s="80"/>
      <c r="AYO7" s="80"/>
      <c r="AYP7" s="80"/>
      <c r="AYQ7" s="80"/>
      <c r="AYR7" s="80"/>
      <c r="AYS7" s="80"/>
      <c r="AYT7" s="80"/>
      <c r="AYU7" s="80"/>
      <c r="AYV7" s="80"/>
      <c r="AYW7" s="80"/>
      <c r="AYX7" s="80"/>
      <c r="AYY7" s="80"/>
      <c r="AYZ7" s="80"/>
      <c r="AZA7" s="80"/>
      <c r="AZB7" s="80"/>
      <c r="AZC7" s="80"/>
      <c r="AZD7" s="80"/>
      <c r="AZE7" s="80"/>
      <c r="AZF7" s="80"/>
      <c r="AZG7" s="80"/>
      <c r="AZH7" s="80"/>
      <c r="AZI7" s="80"/>
      <c r="AZJ7" s="80"/>
      <c r="AZK7" s="80"/>
      <c r="AZL7" s="80"/>
      <c r="AZM7" s="80"/>
      <c r="AZN7" s="80"/>
      <c r="AZO7" s="80"/>
      <c r="AZP7" s="80"/>
      <c r="AZQ7" s="80"/>
      <c r="AZR7" s="80"/>
      <c r="AZS7" s="80"/>
      <c r="AZT7" s="80"/>
      <c r="AZU7" s="80"/>
      <c r="AZV7" s="80"/>
      <c r="AZW7" s="80"/>
      <c r="AZX7" s="80"/>
      <c r="AZY7" s="80"/>
      <c r="AZZ7" s="80"/>
      <c r="BAA7" s="80"/>
      <c r="BAB7" s="80"/>
      <c r="BAC7" s="80"/>
      <c r="BAD7" s="80"/>
      <c r="BAE7" s="80"/>
      <c r="BAF7" s="80"/>
      <c r="BAG7" s="80"/>
      <c r="BAH7" s="80"/>
      <c r="BAI7" s="80"/>
      <c r="BAJ7" s="80"/>
      <c r="BAK7" s="80"/>
      <c r="BAL7" s="80"/>
      <c r="BAM7" s="80"/>
      <c r="BAN7" s="80"/>
      <c r="BAO7" s="80"/>
      <c r="BAP7" s="80"/>
      <c r="BAQ7" s="80"/>
      <c r="BAR7" s="80"/>
      <c r="BAS7" s="80"/>
      <c r="BAT7" s="80"/>
      <c r="BAU7" s="80"/>
      <c r="BAV7" s="80"/>
      <c r="BAW7" s="80"/>
      <c r="BAX7" s="80"/>
      <c r="BAY7" s="80"/>
      <c r="BAZ7" s="80"/>
      <c r="BBA7" s="80"/>
      <c r="BBB7" s="80"/>
      <c r="BBC7" s="80"/>
      <c r="BBD7" s="80"/>
      <c r="BBE7" s="80"/>
      <c r="BBF7" s="80"/>
      <c r="BBG7" s="80"/>
      <c r="BBH7" s="80"/>
      <c r="BBI7" s="80"/>
      <c r="BBJ7" s="80"/>
      <c r="BBK7" s="80"/>
      <c r="BBL7" s="80"/>
      <c r="BBM7" s="80"/>
      <c r="BBN7" s="80"/>
      <c r="BBO7" s="80"/>
      <c r="BBP7" s="80"/>
      <c r="BBQ7" s="80"/>
      <c r="BBR7" s="80"/>
      <c r="BBS7" s="80"/>
      <c r="BBT7" s="80"/>
      <c r="BBU7" s="80"/>
      <c r="BBV7" s="80"/>
      <c r="BBW7" s="80"/>
      <c r="BBX7" s="80"/>
      <c r="BBY7" s="80"/>
      <c r="BBZ7" s="80"/>
      <c r="BCA7" s="80"/>
      <c r="BCB7" s="80"/>
      <c r="BCC7" s="80"/>
      <c r="BCD7" s="80"/>
      <c r="BCE7" s="80"/>
      <c r="BCF7" s="80"/>
      <c r="BCG7" s="80"/>
      <c r="BCH7" s="80"/>
      <c r="BCI7" s="80"/>
      <c r="BCJ7" s="80"/>
      <c r="BCK7" s="80"/>
      <c r="BCL7" s="80"/>
      <c r="BCM7" s="80"/>
      <c r="BCN7" s="80"/>
      <c r="BCO7" s="80"/>
      <c r="BCP7" s="80"/>
      <c r="BCQ7" s="80"/>
      <c r="BCR7" s="80"/>
      <c r="BCS7" s="80"/>
      <c r="BCT7" s="80"/>
      <c r="BCU7" s="80"/>
      <c r="BCV7" s="80"/>
      <c r="BCW7" s="80"/>
      <c r="BCX7" s="80"/>
      <c r="BCY7" s="80"/>
      <c r="BCZ7" s="80"/>
      <c r="BDA7" s="80"/>
      <c r="BDB7" s="80"/>
      <c r="BDC7" s="80"/>
      <c r="BDD7" s="80"/>
      <c r="BDE7" s="80"/>
      <c r="BDF7" s="80"/>
      <c r="BDG7" s="80"/>
      <c r="BDH7" s="80"/>
      <c r="BDI7" s="80"/>
      <c r="BDJ7" s="80"/>
      <c r="BDK7" s="80"/>
      <c r="BDL7" s="80"/>
      <c r="BDM7" s="80"/>
      <c r="BDN7" s="80"/>
      <c r="BDO7" s="80"/>
      <c r="BDP7" s="80"/>
      <c r="BDQ7" s="80"/>
      <c r="BDR7" s="80"/>
      <c r="BDS7" s="80"/>
      <c r="BDT7" s="80"/>
      <c r="BDU7" s="80"/>
      <c r="BDV7" s="80"/>
      <c r="BDW7" s="80"/>
      <c r="BDX7" s="80"/>
      <c r="BDY7" s="80"/>
      <c r="BDZ7" s="80"/>
      <c r="BEA7" s="80"/>
      <c r="BEB7" s="80"/>
      <c r="BEC7" s="80"/>
      <c r="BED7" s="80"/>
      <c r="BEE7" s="80"/>
      <c r="BEF7" s="80"/>
      <c r="BEG7" s="80"/>
      <c r="BEH7" s="80"/>
      <c r="BEI7" s="80"/>
      <c r="BEJ7" s="80"/>
      <c r="BEK7" s="80"/>
      <c r="BEL7" s="80"/>
      <c r="BEM7" s="80"/>
      <c r="BEN7" s="80"/>
      <c r="BEO7" s="80"/>
      <c r="BEP7" s="80"/>
      <c r="BEQ7" s="80"/>
      <c r="BER7" s="80"/>
      <c r="BES7" s="80"/>
      <c r="BET7" s="80"/>
      <c r="BEU7" s="80"/>
      <c r="BEV7" s="80"/>
      <c r="BEW7" s="80"/>
      <c r="BEX7" s="80"/>
      <c r="BEY7" s="80"/>
      <c r="BEZ7" s="80"/>
      <c r="BFA7" s="80"/>
      <c r="BFB7" s="80"/>
      <c r="BFC7" s="80"/>
      <c r="BFD7" s="80"/>
      <c r="BFE7" s="80"/>
      <c r="BFF7" s="80"/>
      <c r="BFG7" s="80"/>
      <c r="BFH7" s="80"/>
      <c r="BFI7" s="80"/>
      <c r="BFJ7" s="80"/>
      <c r="BFK7" s="80"/>
      <c r="BFL7" s="80"/>
      <c r="BFM7" s="80"/>
      <c r="BFN7" s="80"/>
      <c r="BFO7" s="80"/>
      <c r="BFP7" s="80"/>
      <c r="BFQ7" s="80"/>
      <c r="BFR7" s="80"/>
      <c r="BFS7" s="80"/>
      <c r="BFT7" s="80"/>
      <c r="BFU7" s="80"/>
      <c r="BFV7" s="80"/>
      <c r="BFW7" s="80"/>
      <c r="BFX7" s="80"/>
      <c r="BFY7" s="80"/>
      <c r="BFZ7" s="80"/>
      <c r="BGA7" s="80"/>
      <c r="BGB7" s="80"/>
      <c r="BGC7" s="80"/>
      <c r="BGD7" s="80"/>
      <c r="BGE7" s="80"/>
      <c r="BGF7" s="80"/>
      <c r="BGG7" s="80"/>
      <c r="BGH7" s="80"/>
      <c r="BGI7" s="80"/>
      <c r="BGJ7" s="80"/>
      <c r="BGK7" s="80"/>
      <c r="BGL7" s="80"/>
      <c r="BGM7" s="80"/>
      <c r="BGN7" s="80"/>
      <c r="BGO7" s="80"/>
      <c r="BGP7" s="80"/>
      <c r="BGQ7" s="80"/>
      <c r="BGR7" s="80"/>
      <c r="BGS7" s="80"/>
      <c r="BGT7" s="80"/>
      <c r="BGU7" s="80"/>
      <c r="BGV7" s="80"/>
      <c r="BGW7" s="80"/>
      <c r="BGX7" s="80"/>
      <c r="BGY7" s="80"/>
      <c r="BGZ7" s="80"/>
      <c r="BHA7" s="80"/>
      <c r="BHB7" s="80"/>
      <c r="BHC7" s="80"/>
      <c r="BHD7" s="80"/>
      <c r="BHE7" s="80"/>
      <c r="BHF7" s="80"/>
      <c r="BHG7" s="80"/>
      <c r="BHH7" s="80"/>
      <c r="BHI7" s="80"/>
      <c r="BHJ7" s="80"/>
      <c r="BHK7" s="80"/>
      <c r="BHL7" s="80"/>
      <c r="BHM7" s="80"/>
      <c r="BHN7" s="80"/>
      <c r="BHO7" s="80"/>
      <c r="BHP7" s="80"/>
      <c r="BHQ7" s="80"/>
      <c r="BHR7" s="80"/>
      <c r="BHS7" s="80"/>
      <c r="BHT7" s="80"/>
      <c r="BHU7" s="80"/>
      <c r="BHV7" s="80"/>
      <c r="BHW7" s="80"/>
      <c r="BHX7" s="80"/>
      <c r="BHY7" s="80"/>
      <c r="BHZ7" s="80"/>
      <c r="BIA7" s="80"/>
      <c r="BIB7" s="80"/>
      <c r="BIC7" s="80"/>
      <c r="BID7" s="80"/>
      <c r="BIE7" s="80"/>
      <c r="BIF7" s="80"/>
      <c r="BIG7" s="80"/>
      <c r="BIH7" s="80"/>
      <c r="BII7" s="80"/>
      <c r="BIJ7" s="80"/>
      <c r="BIK7" s="80"/>
      <c r="BIL7" s="80"/>
      <c r="BIM7" s="80"/>
      <c r="BIN7" s="80"/>
      <c r="BIO7" s="80"/>
      <c r="BIP7" s="80"/>
      <c r="BIQ7" s="80"/>
      <c r="BIR7" s="80"/>
      <c r="BIS7" s="80"/>
      <c r="BIT7" s="80"/>
      <c r="BIU7" s="80"/>
      <c r="BIV7" s="80"/>
      <c r="BIW7" s="80"/>
      <c r="BIX7" s="80"/>
      <c r="BIY7" s="80"/>
      <c r="BIZ7" s="80"/>
      <c r="BJA7" s="80"/>
      <c r="BJB7" s="80"/>
      <c r="BJC7" s="80"/>
      <c r="BJD7" s="80"/>
      <c r="BJE7" s="80"/>
      <c r="BJF7" s="80"/>
      <c r="BJG7" s="80"/>
      <c r="BJH7" s="80"/>
      <c r="BJI7" s="80"/>
      <c r="BJJ7" s="80"/>
      <c r="BJK7" s="80"/>
      <c r="BJL7" s="80"/>
      <c r="BJM7" s="80"/>
      <c r="BJN7" s="80"/>
      <c r="BJO7" s="80"/>
      <c r="BJP7" s="80"/>
      <c r="BJQ7" s="80"/>
      <c r="BJR7" s="80"/>
      <c r="BJS7" s="80"/>
      <c r="BJT7" s="80"/>
      <c r="BJU7" s="80"/>
      <c r="BJV7" s="80"/>
      <c r="BJW7" s="80"/>
      <c r="BJX7" s="80"/>
      <c r="BJY7" s="80"/>
      <c r="BJZ7" s="80"/>
      <c r="BKA7" s="80"/>
      <c r="BKB7" s="80"/>
      <c r="BKC7" s="80"/>
      <c r="BKD7" s="80"/>
      <c r="BKE7" s="80"/>
      <c r="BKF7" s="80"/>
      <c r="BKG7" s="80"/>
      <c r="BKH7" s="80"/>
      <c r="BKI7" s="80"/>
      <c r="BKJ7" s="80"/>
      <c r="BKK7" s="80"/>
      <c r="BKL7" s="80"/>
      <c r="BKM7" s="80"/>
      <c r="BKN7" s="80"/>
      <c r="BKO7" s="80"/>
      <c r="BKP7" s="80"/>
      <c r="BKQ7" s="80"/>
      <c r="BKR7" s="80"/>
      <c r="BKS7" s="80"/>
      <c r="BKT7" s="80"/>
      <c r="BKU7" s="80"/>
      <c r="BKV7" s="80"/>
      <c r="BKW7" s="80"/>
      <c r="BKX7" s="80"/>
      <c r="BKY7" s="80"/>
      <c r="BKZ7" s="80"/>
      <c r="BLA7" s="80"/>
      <c r="BLB7" s="80"/>
      <c r="BLC7" s="80"/>
      <c r="BLD7" s="80"/>
      <c r="BLE7" s="80"/>
      <c r="BLF7" s="80"/>
      <c r="BLG7" s="80"/>
      <c r="BLH7" s="80"/>
      <c r="BLI7" s="80"/>
      <c r="BLJ7" s="80"/>
      <c r="BLK7" s="80"/>
      <c r="BLL7" s="80"/>
      <c r="BLM7" s="80"/>
      <c r="BLN7" s="80"/>
      <c r="BLO7" s="80"/>
      <c r="BLP7" s="80"/>
      <c r="BLQ7" s="80"/>
      <c r="BLR7" s="80"/>
      <c r="BLS7" s="80"/>
      <c r="BLT7" s="80"/>
      <c r="BLU7" s="80"/>
      <c r="BLV7" s="80"/>
      <c r="BLW7" s="80"/>
      <c r="BLX7" s="80"/>
      <c r="BLY7" s="80"/>
      <c r="BLZ7" s="80"/>
      <c r="BMA7" s="80"/>
      <c r="BMB7" s="80"/>
      <c r="BMC7" s="80"/>
      <c r="BMD7" s="80"/>
      <c r="BME7" s="80"/>
      <c r="BMF7" s="80"/>
      <c r="BMG7" s="80"/>
      <c r="BMH7" s="80"/>
      <c r="BMI7" s="80"/>
      <c r="BMJ7" s="80"/>
      <c r="BMK7" s="80"/>
      <c r="BML7" s="80"/>
      <c r="BMM7" s="80"/>
      <c r="BMN7" s="80"/>
      <c r="BMO7" s="80"/>
      <c r="BMP7" s="80"/>
      <c r="BMQ7" s="80"/>
      <c r="BMR7" s="80"/>
      <c r="BMS7" s="80"/>
      <c r="BMT7" s="80"/>
      <c r="BMU7" s="80"/>
      <c r="BMV7" s="80"/>
      <c r="BMW7" s="80"/>
      <c r="BMX7" s="80"/>
      <c r="BMY7" s="80"/>
      <c r="BMZ7" s="80"/>
      <c r="BNA7" s="80"/>
      <c r="BNB7" s="80"/>
      <c r="BNC7" s="80"/>
      <c r="BND7" s="80"/>
      <c r="BNE7" s="80"/>
      <c r="BNF7" s="80"/>
      <c r="BNG7" s="80"/>
      <c r="BNH7" s="80"/>
      <c r="BNI7" s="80"/>
      <c r="BNJ7" s="80"/>
      <c r="BNK7" s="80"/>
      <c r="BNL7" s="80"/>
      <c r="BNM7" s="80"/>
      <c r="BNN7" s="80"/>
      <c r="BNO7" s="80"/>
      <c r="BNP7" s="80"/>
      <c r="BNQ7" s="80"/>
      <c r="BNR7" s="80"/>
      <c r="BNS7" s="80"/>
      <c r="BNT7" s="80"/>
      <c r="BNU7" s="80"/>
      <c r="BNV7" s="80"/>
      <c r="BNW7" s="80"/>
      <c r="BNX7" s="80"/>
      <c r="BNY7" s="80"/>
      <c r="BNZ7" s="80"/>
      <c r="BOA7" s="80"/>
      <c r="BOB7" s="80"/>
      <c r="BOC7" s="80"/>
      <c r="BOD7" s="80"/>
      <c r="BOE7" s="80"/>
      <c r="BOF7" s="80"/>
      <c r="BOG7" s="80"/>
      <c r="BOH7" s="80"/>
      <c r="BOI7" s="80"/>
      <c r="BOJ7" s="80"/>
      <c r="BOK7" s="80"/>
      <c r="BOL7" s="80"/>
      <c r="BOM7" s="80"/>
      <c r="BON7" s="80"/>
      <c r="BOO7" s="80"/>
      <c r="BOP7" s="80"/>
      <c r="BOQ7" s="80"/>
      <c r="BOR7" s="80"/>
      <c r="BOS7" s="80"/>
      <c r="BOT7" s="80"/>
      <c r="BOU7" s="80"/>
      <c r="BOV7" s="80"/>
      <c r="BOW7" s="80"/>
      <c r="BOX7" s="80"/>
      <c r="BOY7" s="80"/>
      <c r="BOZ7" s="80"/>
      <c r="BPA7" s="80"/>
      <c r="BPB7" s="80"/>
      <c r="BPC7" s="80"/>
      <c r="BPD7" s="80"/>
      <c r="BPE7" s="80"/>
      <c r="BPF7" s="80"/>
      <c r="BPG7" s="80"/>
      <c r="BPH7" s="80"/>
      <c r="BPI7" s="80"/>
      <c r="BPJ7" s="80"/>
      <c r="BPK7" s="80"/>
      <c r="BPL7" s="80"/>
      <c r="BPM7" s="80"/>
      <c r="BPN7" s="80"/>
      <c r="BPO7" s="80"/>
      <c r="BPP7" s="80"/>
      <c r="BPQ7" s="80"/>
      <c r="BPR7" s="80"/>
      <c r="BPS7" s="80"/>
      <c r="BPT7" s="80"/>
      <c r="BPU7" s="80"/>
      <c r="BPV7" s="80"/>
      <c r="BPW7" s="80"/>
      <c r="BPX7" s="80"/>
      <c r="BPY7" s="80"/>
      <c r="BPZ7" s="80"/>
      <c r="BQA7" s="80"/>
      <c r="BQB7" s="80"/>
      <c r="BQC7" s="80"/>
      <c r="BQD7" s="80"/>
      <c r="BQE7" s="80"/>
      <c r="BQF7" s="80"/>
      <c r="BQG7" s="80"/>
      <c r="BQH7" s="80"/>
      <c r="BQI7" s="80"/>
      <c r="BQJ7" s="80"/>
      <c r="BQK7" s="80"/>
      <c r="BQL7" s="80"/>
      <c r="BQM7" s="80"/>
      <c r="BQN7" s="80"/>
      <c r="BQO7" s="80"/>
      <c r="BQP7" s="80"/>
      <c r="BQQ7" s="80"/>
      <c r="BQR7" s="80"/>
      <c r="BQS7" s="80"/>
      <c r="BQT7" s="80"/>
      <c r="BQU7" s="80"/>
      <c r="BQV7" s="80"/>
      <c r="BQW7" s="80"/>
      <c r="BQX7" s="80"/>
      <c r="BQY7" s="80"/>
      <c r="BQZ7" s="80"/>
      <c r="BRA7" s="80"/>
      <c r="BRB7" s="80"/>
      <c r="BRC7" s="80"/>
      <c r="BRD7" s="80"/>
      <c r="BRE7" s="80"/>
      <c r="BRF7" s="80"/>
      <c r="BRG7" s="80"/>
      <c r="BRH7" s="80"/>
      <c r="BRI7" s="80"/>
      <c r="BRJ7" s="80"/>
      <c r="BRK7" s="80"/>
      <c r="BRL7" s="80"/>
      <c r="BRM7" s="80"/>
      <c r="BRN7" s="80"/>
      <c r="BRO7" s="80"/>
      <c r="BRP7" s="80"/>
      <c r="BRQ7" s="80"/>
      <c r="BRR7" s="80"/>
      <c r="BRS7" s="80"/>
      <c r="BRT7" s="80"/>
      <c r="BRU7" s="80"/>
      <c r="BRV7" s="80"/>
      <c r="BRW7" s="80"/>
      <c r="BRX7" s="80"/>
      <c r="BRY7" s="80"/>
      <c r="BRZ7" s="80"/>
      <c r="BSA7" s="80"/>
      <c r="BSB7" s="80"/>
      <c r="BSC7" s="80"/>
      <c r="BSD7" s="80"/>
      <c r="BSE7" s="80"/>
      <c r="BSF7" s="80"/>
      <c r="BSG7" s="80"/>
      <c r="BSH7" s="80"/>
      <c r="BSI7" s="80"/>
      <c r="BSJ7" s="80"/>
      <c r="BSK7" s="80"/>
      <c r="BSL7" s="80"/>
      <c r="BSM7" s="80"/>
      <c r="BSN7" s="80"/>
      <c r="BSO7" s="80"/>
      <c r="BSP7" s="80"/>
      <c r="BSQ7" s="80"/>
      <c r="BSR7" s="80"/>
      <c r="BSS7" s="80"/>
      <c r="BST7" s="80"/>
      <c r="BSU7" s="80"/>
      <c r="BSV7" s="80"/>
      <c r="BSW7" s="80"/>
      <c r="BSX7" s="80"/>
      <c r="BSY7" s="80"/>
      <c r="BSZ7" s="80"/>
      <c r="BTA7" s="80"/>
      <c r="BTB7" s="80"/>
      <c r="BTC7" s="80"/>
      <c r="BTD7" s="80"/>
      <c r="BTE7" s="80"/>
      <c r="BTF7" s="80"/>
      <c r="BTG7" s="80"/>
      <c r="BTH7" s="80"/>
      <c r="BTI7" s="80"/>
      <c r="BTJ7" s="80"/>
      <c r="BTK7" s="80"/>
      <c r="BTL7" s="80"/>
      <c r="BTM7" s="80"/>
      <c r="BTN7" s="80"/>
      <c r="BTO7" s="80"/>
      <c r="BTP7" s="80"/>
      <c r="BTQ7" s="80"/>
      <c r="BTR7" s="80"/>
      <c r="BTS7" s="80"/>
      <c r="BTT7" s="80"/>
      <c r="BTU7" s="80"/>
      <c r="BTV7" s="80"/>
      <c r="BTW7" s="80"/>
      <c r="BTX7" s="80"/>
      <c r="BTY7" s="80"/>
      <c r="BTZ7" s="80"/>
      <c r="BUA7" s="80"/>
      <c r="BUB7" s="80"/>
      <c r="BUC7" s="80"/>
      <c r="BUD7" s="80"/>
      <c r="BUE7" s="80"/>
      <c r="BUF7" s="80"/>
      <c r="BUG7" s="80"/>
      <c r="BUH7" s="80"/>
      <c r="BUI7" s="80"/>
      <c r="BUJ7" s="80"/>
      <c r="BUK7" s="80"/>
      <c r="BUL7" s="80"/>
      <c r="BUM7" s="80"/>
      <c r="BUN7" s="80"/>
      <c r="BUO7" s="80"/>
      <c r="BUP7" s="80"/>
      <c r="BUQ7" s="80"/>
      <c r="BUR7" s="80"/>
      <c r="BUS7" s="80"/>
      <c r="BUT7" s="80"/>
      <c r="BUU7" s="80"/>
      <c r="BUV7" s="80"/>
      <c r="BUW7" s="80"/>
      <c r="BUX7" s="80"/>
      <c r="BUY7" s="80"/>
      <c r="BUZ7" s="80"/>
      <c r="BVA7" s="80"/>
      <c r="BVB7" s="80"/>
      <c r="BVC7" s="80"/>
      <c r="BVD7" s="80"/>
      <c r="BVE7" s="80"/>
      <c r="BVF7" s="80"/>
      <c r="BVG7" s="80"/>
      <c r="BVH7" s="80"/>
      <c r="BVI7" s="80"/>
      <c r="BVJ7" s="80"/>
      <c r="BVK7" s="80"/>
      <c r="BVL7" s="80"/>
      <c r="BVM7" s="80"/>
      <c r="BVN7" s="80"/>
      <c r="BVO7" s="80"/>
      <c r="BVP7" s="80"/>
      <c r="BVQ7" s="80"/>
      <c r="BVR7" s="80"/>
      <c r="BVS7" s="80"/>
      <c r="BVT7" s="80"/>
      <c r="BVU7" s="80"/>
      <c r="BVV7" s="80"/>
      <c r="BVW7" s="80"/>
      <c r="BVX7" s="80"/>
      <c r="BVY7" s="80"/>
      <c r="BVZ7" s="80"/>
      <c r="BWA7" s="80"/>
      <c r="BWB7" s="80"/>
      <c r="BWC7" s="80"/>
      <c r="BWD7" s="80"/>
      <c r="BWE7" s="80"/>
      <c r="BWF7" s="80"/>
      <c r="BWG7" s="80"/>
      <c r="BWH7" s="80"/>
      <c r="BWI7" s="80"/>
      <c r="BWJ7" s="80"/>
      <c r="BWK7" s="80"/>
      <c r="BWL7" s="80"/>
      <c r="BWM7" s="80"/>
      <c r="BWN7" s="80"/>
      <c r="BWO7" s="80"/>
      <c r="BWP7" s="80"/>
      <c r="BWQ7" s="80"/>
      <c r="BWR7" s="80"/>
      <c r="BWS7" s="80"/>
      <c r="BWT7" s="80"/>
      <c r="BWU7" s="80"/>
      <c r="BWV7" s="80"/>
      <c r="BWW7" s="80"/>
      <c r="BWX7" s="80"/>
      <c r="BWY7" s="80"/>
      <c r="BWZ7" s="80"/>
      <c r="BXA7" s="80"/>
      <c r="BXB7" s="80"/>
      <c r="BXC7" s="80"/>
      <c r="BXD7" s="80"/>
      <c r="BXE7" s="80"/>
      <c r="BXF7" s="80"/>
      <c r="BXG7" s="80"/>
      <c r="BXH7" s="80"/>
      <c r="BXI7" s="80"/>
      <c r="BXJ7" s="80"/>
      <c r="BXK7" s="80"/>
      <c r="BXL7" s="80"/>
      <c r="BXM7" s="80"/>
      <c r="BXN7" s="80"/>
      <c r="BXO7" s="80"/>
      <c r="BXP7" s="80"/>
      <c r="BXQ7" s="80"/>
      <c r="BXR7" s="80"/>
      <c r="BXS7" s="80"/>
      <c r="BXT7" s="80"/>
      <c r="BXU7" s="80"/>
      <c r="BXV7" s="80"/>
      <c r="BXW7" s="80"/>
      <c r="BXX7" s="80"/>
      <c r="BXY7" s="80"/>
      <c r="BXZ7" s="80"/>
      <c r="BYA7" s="80"/>
      <c r="BYB7" s="80"/>
      <c r="BYC7" s="80"/>
      <c r="BYD7" s="80"/>
      <c r="BYE7" s="80"/>
      <c r="BYF7" s="80"/>
      <c r="BYG7" s="80"/>
      <c r="BYH7" s="80"/>
      <c r="BYI7" s="80"/>
      <c r="BYJ7" s="80"/>
      <c r="BYK7" s="80"/>
      <c r="BYL7" s="80"/>
      <c r="BYM7" s="80"/>
      <c r="BYN7" s="80"/>
      <c r="BYO7" s="80"/>
      <c r="BYP7" s="80"/>
      <c r="BYQ7" s="80"/>
      <c r="BYR7" s="80"/>
      <c r="BYS7" s="80"/>
      <c r="BYT7" s="80"/>
      <c r="BYU7" s="80"/>
      <c r="BYV7" s="80"/>
      <c r="BYW7" s="80"/>
      <c r="BYX7" s="80"/>
      <c r="BYY7" s="80"/>
      <c r="BYZ7" s="80"/>
      <c r="BZA7" s="80"/>
      <c r="BZB7" s="80"/>
      <c r="BZC7" s="80"/>
      <c r="BZD7" s="80"/>
      <c r="BZE7" s="80"/>
      <c r="BZF7" s="80"/>
      <c r="BZG7" s="80"/>
      <c r="BZH7" s="80"/>
      <c r="BZI7" s="80"/>
      <c r="BZJ7" s="80"/>
      <c r="BZK7" s="80"/>
      <c r="BZL7" s="80"/>
      <c r="BZM7" s="80"/>
      <c r="BZN7" s="80"/>
      <c r="BZO7" s="80"/>
      <c r="BZP7" s="80"/>
      <c r="BZQ7" s="80"/>
      <c r="BZR7" s="80"/>
      <c r="BZS7" s="80"/>
      <c r="BZT7" s="80"/>
      <c r="BZU7" s="80"/>
      <c r="BZV7" s="80"/>
      <c r="BZW7" s="80"/>
      <c r="BZX7" s="80"/>
      <c r="BZY7" s="80"/>
      <c r="BZZ7" s="80"/>
      <c r="CAA7" s="80"/>
      <c r="CAB7" s="80"/>
      <c r="CAC7" s="80"/>
      <c r="CAD7" s="80"/>
      <c r="CAE7" s="80"/>
      <c r="CAF7" s="80"/>
      <c r="CAG7" s="80"/>
      <c r="CAH7" s="80"/>
      <c r="CAI7" s="80"/>
      <c r="CAJ7" s="80"/>
      <c r="CAK7" s="80"/>
      <c r="CAL7" s="80"/>
      <c r="CAM7" s="80"/>
      <c r="CAN7" s="80"/>
      <c r="CAO7" s="80"/>
      <c r="CAP7" s="80"/>
      <c r="CAQ7" s="80"/>
      <c r="CAR7" s="80"/>
      <c r="CAS7" s="80"/>
      <c r="CAT7" s="80"/>
      <c r="CAU7" s="80"/>
      <c r="CAV7" s="80"/>
      <c r="CAW7" s="80"/>
      <c r="CAX7" s="80"/>
      <c r="CAY7" s="80"/>
      <c r="CAZ7" s="80"/>
      <c r="CBA7" s="80"/>
      <c r="CBB7" s="80"/>
      <c r="CBC7" s="80"/>
      <c r="CBD7" s="80"/>
      <c r="CBE7" s="80"/>
      <c r="CBF7" s="80"/>
      <c r="CBG7" s="80"/>
      <c r="CBH7" s="80"/>
      <c r="CBI7" s="80"/>
      <c r="CBJ7" s="80"/>
      <c r="CBK7" s="80"/>
      <c r="CBL7" s="80"/>
      <c r="CBM7" s="80"/>
      <c r="CBN7" s="80"/>
      <c r="CBO7" s="80"/>
      <c r="CBP7" s="80"/>
      <c r="CBQ7" s="80"/>
      <c r="CBR7" s="80"/>
      <c r="CBS7" s="80"/>
      <c r="CBT7" s="80"/>
      <c r="CBU7" s="80"/>
      <c r="CBV7" s="80"/>
      <c r="CBW7" s="80"/>
      <c r="CBX7" s="80"/>
      <c r="CBY7" s="80"/>
      <c r="CBZ7" s="80"/>
      <c r="CCA7" s="80"/>
      <c r="CCB7" s="80"/>
      <c r="CCC7" s="80"/>
      <c r="CCD7" s="80"/>
      <c r="CCE7" s="80"/>
      <c r="CCF7" s="80"/>
      <c r="CCG7" s="80"/>
      <c r="CCH7" s="80"/>
      <c r="CCI7" s="80"/>
      <c r="CCJ7" s="80"/>
      <c r="CCK7" s="80"/>
      <c r="CCL7" s="80"/>
      <c r="CCM7" s="80"/>
      <c r="CCN7" s="80"/>
      <c r="CCO7" s="80"/>
      <c r="CCP7" s="80"/>
      <c r="CCQ7" s="80"/>
      <c r="CCR7" s="80"/>
      <c r="CCS7" s="80"/>
      <c r="CCT7" s="80"/>
      <c r="CCU7" s="80"/>
      <c r="CCV7" s="80"/>
      <c r="CCW7" s="80"/>
      <c r="CCX7" s="80"/>
      <c r="CCY7" s="80"/>
      <c r="CCZ7" s="80"/>
      <c r="CDA7" s="80"/>
      <c r="CDB7" s="80"/>
      <c r="CDC7" s="80"/>
      <c r="CDD7" s="80"/>
      <c r="CDE7" s="80"/>
      <c r="CDF7" s="80"/>
      <c r="CDG7" s="80"/>
      <c r="CDH7" s="80"/>
      <c r="CDI7" s="80"/>
      <c r="CDJ7" s="80"/>
      <c r="CDK7" s="80"/>
      <c r="CDL7" s="80"/>
      <c r="CDM7" s="80"/>
      <c r="CDN7" s="80"/>
      <c r="CDO7" s="80"/>
      <c r="CDP7" s="80"/>
      <c r="CDQ7" s="80"/>
      <c r="CDR7" s="80"/>
      <c r="CDS7" s="80"/>
      <c r="CDT7" s="80"/>
      <c r="CDU7" s="80"/>
      <c r="CDV7" s="80"/>
      <c r="CDW7" s="80"/>
      <c r="CDX7" s="80"/>
      <c r="CDY7" s="80"/>
      <c r="CDZ7" s="80"/>
      <c r="CEA7" s="80"/>
      <c r="CEB7" s="80"/>
      <c r="CEC7" s="80"/>
      <c r="CED7" s="80"/>
      <c r="CEE7" s="80"/>
      <c r="CEF7" s="80"/>
      <c r="CEG7" s="80"/>
      <c r="CEH7" s="80"/>
      <c r="CEI7" s="80"/>
      <c r="CEJ7" s="80"/>
      <c r="CEK7" s="80"/>
      <c r="CEL7" s="80"/>
      <c r="CEM7" s="80"/>
      <c r="CEN7" s="80"/>
      <c r="CEO7" s="80"/>
      <c r="CEP7" s="80"/>
      <c r="CEQ7" s="80"/>
      <c r="CER7" s="80"/>
      <c r="CES7" s="80"/>
      <c r="CET7" s="80"/>
      <c r="CEU7" s="80"/>
      <c r="CEV7" s="80"/>
      <c r="CEW7" s="80"/>
      <c r="CEX7" s="80"/>
      <c r="CEY7" s="80"/>
      <c r="CEZ7" s="80"/>
      <c r="CFA7" s="80"/>
      <c r="CFB7" s="80"/>
      <c r="CFC7" s="80"/>
      <c r="CFD7" s="80"/>
      <c r="CFE7" s="80"/>
      <c r="CFF7" s="80"/>
      <c r="CFG7" s="80"/>
      <c r="CFH7" s="80"/>
      <c r="CFI7" s="80"/>
      <c r="CFJ7" s="80"/>
      <c r="CFK7" s="80"/>
      <c r="CFL7" s="80"/>
      <c r="CFM7" s="80"/>
      <c r="CFN7" s="80"/>
      <c r="CFO7" s="80"/>
      <c r="CFP7" s="80"/>
      <c r="CFQ7" s="80"/>
      <c r="CFR7" s="80"/>
      <c r="CFS7" s="80"/>
      <c r="CFT7" s="80"/>
      <c r="CFU7" s="80"/>
      <c r="CFV7" s="80"/>
      <c r="CFW7" s="80"/>
      <c r="CFX7" s="80"/>
      <c r="CFY7" s="80"/>
      <c r="CFZ7" s="80"/>
      <c r="CGA7" s="80"/>
      <c r="CGB7" s="80"/>
      <c r="CGC7" s="80"/>
      <c r="CGD7" s="80"/>
      <c r="CGE7" s="80"/>
      <c r="CGF7" s="80"/>
      <c r="CGG7" s="80"/>
      <c r="CGH7" s="80"/>
      <c r="CGI7" s="80"/>
      <c r="CGJ7" s="80"/>
      <c r="CGK7" s="80"/>
      <c r="CGL7" s="80"/>
      <c r="CGM7" s="80"/>
      <c r="CGN7" s="80"/>
      <c r="CGO7" s="80"/>
      <c r="CGP7" s="80"/>
      <c r="CGQ7" s="80"/>
      <c r="CGR7" s="80"/>
      <c r="CGS7" s="80"/>
      <c r="CGT7" s="80"/>
      <c r="CGU7" s="80"/>
      <c r="CGV7" s="80"/>
      <c r="CGW7" s="80"/>
      <c r="CGX7" s="80"/>
      <c r="CGY7" s="80"/>
      <c r="CGZ7" s="80"/>
      <c r="CHA7" s="80"/>
      <c r="CHB7" s="80"/>
      <c r="CHC7" s="80"/>
      <c r="CHD7" s="80"/>
      <c r="CHE7" s="80"/>
      <c r="CHF7" s="80"/>
      <c r="CHG7" s="80"/>
      <c r="CHH7" s="80"/>
      <c r="CHI7" s="80"/>
      <c r="CHJ7" s="80"/>
      <c r="CHK7" s="80"/>
      <c r="CHL7" s="80"/>
      <c r="CHM7" s="80"/>
      <c r="CHN7" s="80"/>
      <c r="CHO7" s="80"/>
      <c r="CHP7" s="80"/>
      <c r="CHQ7" s="80"/>
      <c r="CHR7" s="80"/>
      <c r="CHS7" s="80"/>
      <c r="CHT7" s="80"/>
      <c r="CHU7" s="80"/>
      <c r="CHV7" s="80"/>
      <c r="CHW7" s="80"/>
      <c r="CHX7" s="80"/>
      <c r="CHY7" s="80"/>
      <c r="CHZ7" s="80"/>
      <c r="CIA7" s="80"/>
      <c r="CIB7" s="80"/>
      <c r="CIC7" s="80"/>
      <c r="CID7" s="80"/>
      <c r="CIE7" s="80"/>
      <c r="CIF7" s="80"/>
      <c r="CIG7" s="80"/>
      <c r="CIH7" s="80"/>
      <c r="CII7" s="80"/>
      <c r="CIJ7" s="80"/>
      <c r="CIK7" s="80"/>
      <c r="CIL7" s="80"/>
      <c r="CIM7" s="80"/>
      <c r="CIN7" s="80"/>
      <c r="CIO7" s="80"/>
      <c r="CIP7" s="80"/>
      <c r="CIQ7" s="80"/>
      <c r="CIR7" s="80"/>
      <c r="CIS7" s="80"/>
      <c r="CIT7" s="80"/>
      <c r="CIU7" s="80"/>
      <c r="CIV7" s="80"/>
      <c r="CIW7" s="80"/>
      <c r="CIX7" s="80"/>
      <c r="CIY7" s="80"/>
      <c r="CIZ7" s="80"/>
      <c r="CJA7" s="80"/>
      <c r="CJB7" s="80"/>
      <c r="CJC7" s="80"/>
      <c r="CJD7" s="80"/>
      <c r="CJE7" s="80"/>
      <c r="CJF7" s="80"/>
      <c r="CJG7" s="80"/>
      <c r="CJH7" s="80"/>
      <c r="CJI7" s="80"/>
      <c r="CJJ7" s="80"/>
      <c r="CJK7" s="80"/>
      <c r="CJL7" s="80"/>
      <c r="CJM7" s="80"/>
      <c r="CJN7" s="80"/>
      <c r="CJO7" s="80"/>
      <c r="CJP7" s="80"/>
      <c r="CJQ7" s="80"/>
      <c r="CJR7" s="80"/>
      <c r="CJS7" s="80"/>
      <c r="CJT7" s="80"/>
      <c r="CJU7" s="80"/>
      <c r="CJV7" s="80"/>
      <c r="CJW7" s="80"/>
      <c r="CJX7" s="80"/>
      <c r="CJY7" s="80"/>
      <c r="CJZ7" s="80"/>
      <c r="CKA7" s="80"/>
      <c r="CKB7" s="80"/>
      <c r="CKC7" s="80"/>
      <c r="CKD7" s="80"/>
      <c r="CKE7" s="80"/>
      <c r="CKF7" s="80"/>
      <c r="CKG7" s="80"/>
      <c r="CKH7" s="80"/>
      <c r="CKI7" s="80"/>
      <c r="CKJ7" s="80"/>
      <c r="CKK7" s="80"/>
      <c r="CKL7" s="80"/>
      <c r="CKM7" s="80"/>
      <c r="CKN7" s="80"/>
      <c r="CKO7" s="80"/>
      <c r="CKP7" s="80"/>
      <c r="CKQ7" s="80"/>
      <c r="CKR7" s="80"/>
      <c r="CKS7" s="80"/>
      <c r="CKT7" s="80"/>
      <c r="CKU7" s="80"/>
      <c r="CKV7" s="80"/>
      <c r="CKW7" s="80"/>
      <c r="CKX7" s="80"/>
      <c r="CKY7" s="80"/>
      <c r="CKZ7" s="80"/>
      <c r="CLA7" s="80"/>
      <c r="CLB7" s="80"/>
      <c r="CLC7" s="80"/>
      <c r="CLD7" s="80"/>
      <c r="CLE7" s="80"/>
      <c r="CLF7" s="80"/>
      <c r="CLG7" s="80"/>
      <c r="CLH7" s="80"/>
      <c r="CLI7" s="80"/>
      <c r="CLJ7" s="80"/>
      <c r="CLK7" s="80"/>
      <c r="CLL7" s="80"/>
      <c r="CLM7" s="80"/>
      <c r="CLN7" s="80"/>
      <c r="CLO7" s="80"/>
      <c r="CLP7" s="80"/>
      <c r="CLQ7" s="80"/>
      <c r="CLR7" s="80"/>
      <c r="CLS7" s="80"/>
      <c r="CLT7" s="80"/>
      <c r="CLU7" s="80"/>
      <c r="CLV7" s="80"/>
      <c r="CLW7" s="80"/>
      <c r="CLX7" s="80"/>
      <c r="CLY7" s="80"/>
      <c r="CLZ7" s="80"/>
      <c r="CMA7" s="80"/>
      <c r="CMB7" s="80"/>
      <c r="CMC7" s="80"/>
      <c r="CMD7" s="80"/>
      <c r="CME7" s="80"/>
      <c r="CMF7" s="80"/>
      <c r="CMG7" s="80"/>
      <c r="CMH7" s="80"/>
      <c r="CMI7" s="80"/>
      <c r="CMJ7" s="80"/>
      <c r="CMK7" s="80"/>
      <c r="CML7" s="80"/>
      <c r="CMM7" s="80"/>
      <c r="CMN7" s="80"/>
      <c r="CMO7" s="80"/>
      <c r="CMP7" s="80"/>
      <c r="CMQ7" s="80"/>
      <c r="CMR7" s="80"/>
      <c r="CMS7" s="80"/>
      <c r="CMT7" s="80"/>
      <c r="CMU7" s="80"/>
      <c r="CMV7" s="80"/>
      <c r="CMW7" s="80"/>
      <c r="CMX7" s="80"/>
      <c r="CMY7" s="80"/>
      <c r="CMZ7" s="80"/>
      <c r="CNA7" s="80"/>
      <c r="CNB7" s="80"/>
      <c r="CNC7" s="80"/>
      <c r="CND7" s="80"/>
      <c r="CNE7" s="80"/>
      <c r="CNF7" s="80"/>
      <c r="CNG7" s="80"/>
      <c r="CNH7" s="80"/>
      <c r="CNI7" s="80"/>
      <c r="CNJ7" s="80"/>
      <c r="CNK7" s="80"/>
      <c r="CNL7" s="80"/>
      <c r="CNM7" s="80"/>
      <c r="CNN7" s="80"/>
      <c r="CNO7" s="80"/>
      <c r="CNP7" s="80"/>
      <c r="CNQ7" s="80"/>
      <c r="CNR7" s="80"/>
      <c r="CNS7" s="80"/>
      <c r="CNT7" s="80"/>
      <c r="CNU7" s="80"/>
      <c r="CNV7" s="80"/>
      <c r="CNW7" s="80"/>
      <c r="CNX7" s="80"/>
      <c r="CNY7" s="80"/>
      <c r="CNZ7" s="80"/>
      <c r="COA7" s="80"/>
      <c r="COB7" s="80"/>
      <c r="COC7" s="80"/>
      <c r="COD7" s="80"/>
      <c r="COE7" s="80"/>
      <c r="COF7" s="80"/>
      <c r="COG7" s="80"/>
      <c r="COH7" s="80"/>
      <c r="COI7" s="80"/>
      <c r="COJ7" s="80"/>
      <c r="COK7" s="80"/>
      <c r="COL7" s="80"/>
      <c r="COM7" s="80"/>
      <c r="CON7" s="80"/>
      <c r="COO7" s="80"/>
      <c r="COP7" s="80"/>
      <c r="COQ7" s="80"/>
      <c r="COR7" s="80"/>
      <c r="COS7" s="80"/>
      <c r="COT7" s="80"/>
      <c r="COU7" s="80"/>
      <c r="COV7" s="80"/>
      <c r="COW7" s="80"/>
      <c r="COX7" s="80"/>
      <c r="COY7" s="80"/>
      <c r="COZ7" s="80"/>
      <c r="CPA7" s="80"/>
      <c r="CPB7" s="80"/>
      <c r="CPC7" s="80"/>
      <c r="CPD7" s="80"/>
      <c r="CPE7" s="80"/>
      <c r="CPF7" s="80"/>
      <c r="CPG7" s="80"/>
      <c r="CPH7" s="80"/>
      <c r="CPI7" s="80"/>
      <c r="CPJ7" s="80"/>
      <c r="CPK7" s="80"/>
      <c r="CPL7" s="80"/>
      <c r="CPM7" s="80"/>
      <c r="CPN7" s="80"/>
      <c r="CPO7" s="80"/>
      <c r="CPP7" s="80"/>
      <c r="CPQ7" s="80"/>
      <c r="CPR7" s="80"/>
      <c r="CPS7" s="80"/>
      <c r="CPT7" s="80"/>
      <c r="CPU7" s="80"/>
      <c r="CPV7" s="80"/>
      <c r="CPW7" s="80"/>
      <c r="CPX7" s="80"/>
      <c r="CPY7" s="80"/>
      <c r="CPZ7" s="80"/>
      <c r="CQA7" s="80"/>
      <c r="CQB7" s="80"/>
      <c r="CQC7" s="80"/>
      <c r="CQD7" s="80"/>
      <c r="CQE7" s="80"/>
      <c r="CQF7" s="80"/>
      <c r="CQG7" s="80"/>
      <c r="CQH7" s="80"/>
      <c r="CQI7" s="80"/>
      <c r="CQJ7" s="80"/>
      <c r="CQK7" s="80"/>
      <c r="CQL7" s="80"/>
      <c r="CQM7" s="80"/>
      <c r="CQN7" s="80"/>
      <c r="CQO7" s="80"/>
      <c r="CQP7" s="80"/>
      <c r="CQQ7" s="80"/>
      <c r="CQR7" s="80"/>
      <c r="CQS7" s="80"/>
      <c r="CQT7" s="80"/>
      <c r="CQU7" s="80"/>
      <c r="CQV7" s="80"/>
      <c r="CQW7" s="80"/>
      <c r="CQX7" s="80"/>
      <c r="CQY7" s="80"/>
      <c r="CQZ7" s="80"/>
      <c r="CRA7" s="80"/>
      <c r="CRB7" s="80"/>
      <c r="CRC7" s="80"/>
      <c r="CRD7" s="80"/>
      <c r="CRE7" s="80"/>
      <c r="CRF7" s="80"/>
      <c r="CRG7" s="80"/>
      <c r="CRH7" s="80"/>
      <c r="CRI7" s="80"/>
      <c r="CRJ7" s="80"/>
      <c r="CRK7" s="80"/>
      <c r="CRL7" s="80"/>
      <c r="CRM7" s="80"/>
      <c r="CRN7" s="80"/>
      <c r="CRO7" s="80"/>
      <c r="CRP7" s="80"/>
      <c r="CRQ7" s="80"/>
      <c r="CRR7" s="80"/>
      <c r="CRS7" s="80"/>
      <c r="CRT7" s="80"/>
      <c r="CRU7" s="80"/>
      <c r="CRV7" s="80"/>
      <c r="CRW7" s="80"/>
      <c r="CRX7" s="80"/>
      <c r="CRY7" s="80"/>
      <c r="CRZ7" s="80"/>
      <c r="CSA7" s="80"/>
      <c r="CSB7" s="80"/>
      <c r="CSC7" s="80"/>
      <c r="CSD7" s="80"/>
      <c r="CSE7" s="80"/>
      <c r="CSF7" s="80"/>
      <c r="CSG7" s="80"/>
      <c r="CSH7" s="80"/>
      <c r="CSI7" s="80"/>
      <c r="CSJ7" s="80"/>
      <c r="CSK7" s="80"/>
      <c r="CSL7" s="80"/>
      <c r="CSM7" s="80"/>
      <c r="CSN7" s="80"/>
      <c r="CSO7" s="80"/>
      <c r="CSP7" s="80"/>
      <c r="CSQ7" s="80"/>
      <c r="CSR7" s="80"/>
      <c r="CSS7" s="80"/>
      <c r="CST7" s="80"/>
      <c r="CSU7" s="80"/>
      <c r="CSV7" s="80"/>
      <c r="CSW7" s="80"/>
      <c r="CSX7" s="80"/>
      <c r="CSY7" s="80"/>
      <c r="CSZ7" s="80"/>
      <c r="CTA7" s="80"/>
      <c r="CTB7" s="80"/>
      <c r="CTC7" s="80"/>
      <c r="CTD7" s="80"/>
      <c r="CTE7" s="80"/>
      <c r="CTF7" s="80"/>
      <c r="CTG7" s="80"/>
      <c r="CTH7" s="80"/>
      <c r="CTI7" s="80"/>
      <c r="CTJ7" s="80"/>
      <c r="CTK7" s="80"/>
      <c r="CTL7" s="80"/>
      <c r="CTM7" s="80"/>
      <c r="CTN7" s="80"/>
      <c r="CTO7" s="80"/>
      <c r="CTP7" s="80"/>
      <c r="CTQ7" s="80"/>
      <c r="CTR7" s="80"/>
      <c r="CTS7" s="80"/>
      <c r="CTT7" s="80"/>
      <c r="CTU7" s="80"/>
      <c r="CTV7" s="80"/>
      <c r="CTW7" s="80"/>
      <c r="CTX7" s="80"/>
      <c r="CTY7" s="80"/>
      <c r="CTZ7" s="80"/>
      <c r="CUA7" s="80"/>
      <c r="CUB7" s="80"/>
      <c r="CUC7" s="80"/>
      <c r="CUD7" s="80"/>
      <c r="CUE7" s="80"/>
      <c r="CUF7" s="80"/>
      <c r="CUG7" s="80"/>
      <c r="CUH7" s="80"/>
      <c r="CUI7" s="80"/>
      <c r="CUJ7" s="80"/>
      <c r="CUK7" s="80"/>
      <c r="CUL7" s="80"/>
      <c r="CUM7" s="80"/>
      <c r="CUN7" s="80"/>
      <c r="CUO7" s="80"/>
      <c r="CUP7" s="80"/>
      <c r="CUQ7" s="80"/>
      <c r="CUR7" s="80"/>
      <c r="CUS7" s="80"/>
      <c r="CUT7" s="80"/>
      <c r="CUU7" s="80"/>
      <c r="CUV7" s="80"/>
      <c r="CUW7" s="80"/>
      <c r="CUX7" s="80"/>
      <c r="CUY7" s="80"/>
      <c r="CUZ7" s="80"/>
      <c r="CVA7" s="80"/>
      <c r="CVB7" s="80"/>
      <c r="CVC7" s="80"/>
      <c r="CVD7" s="80"/>
      <c r="CVE7" s="80"/>
      <c r="CVF7" s="80"/>
      <c r="CVG7" s="80"/>
      <c r="CVH7" s="80"/>
      <c r="CVI7" s="80"/>
      <c r="CVJ7" s="80"/>
      <c r="CVK7" s="80"/>
      <c r="CVL7" s="80"/>
      <c r="CVM7" s="80"/>
      <c r="CVN7" s="80"/>
      <c r="CVO7" s="80"/>
      <c r="CVP7" s="80"/>
      <c r="CVQ7" s="80"/>
      <c r="CVR7" s="80"/>
      <c r="CVS7" s="80"/>
      <c r="CVT7" s="80"/>
      <c r="CVU7" s="80"/>
      <c r="CVV7" s="80"/>
      <c r="CVW7" s="80"/>
      <c r="CVX7" s="80"/>
      <c r="CVY7" s="80"/>
      <c r="CVZ7" s="80"/>
      <c r="CWA7" s="80"/>
      <c r="CWB7" s="80"/>
      <c r="CWC7" s="80"/>
      <c r="CWD7" s="80"/>
      <c r="CWE7" s="80"/>
      <c r="CWF7" s="80"/>
      <c r="CWG7" s="80"/>
      <c r="CWH7" s="80"/>
      <c r="CWI7" s="80"/>
      <c r="CWJ7" s="80"/>
      <c r="CWK7" s="80"/>
      <c r="CWL7" s="80"/>
      <c r="CWM7" s="80"/>
      <c r="CWN7" s="80"/>
      <c r="CWO7" s="80"/>
      <c r="CWP7" s="80"/>
      <c r="CWQ7" s="80"/>
      <c r="CWR7" s="80"/>
      <c r="CWS7" s="80"/>
      <c r="CWT7" s="80"/>
      <c r="CWU7" s="80"/>
      <c r="CWV7" s="80"/>
      <c r="CWW7" s="80"/>
      <c r="CWX7" s="80"/>
      <c r="CWY7" s="80"/>
      <c r="CWZ7" s="80"/>
      <c r="CXA7" s="80"/>
      <c r="CXB7" s="80"/>
      <c r="CXC7" s="80"/>
      <c r="CXD7" s="80"/>
      <c r="CXE7" s="80"/>
      <c r="CXF7" s="80"/>
      <c r="CXG7" s="80"/>
      <c r="CXH7" s="80"/>
      <c r="CXI7" s="80"/>
      <c r="CXJ7" s="80"/>
      <c r="CXK7" s="80"/>
      <c r="CXL7" s="80"/>
      <c r="CXM7" s="80"/>
      <c r="CXN7" s="80"/>
      <c r="CXO7" s="80"/>
      <c r="CXP7" s="80"/>
      <c r="CXQ7" s="80"/>
      <c r="CXR7" s="80"/>
      <c r="CXS7" s="80"/>
      <c r="CXT7" s="80"/>
      <c r="CXU7" s="80"/>
      <c r="CXV7" s="80"/>
      <c r="CXW7" s="80"/>
      <c r="CXX7" s="80"/>
      <c r="CXY7" s="80"/>
      <c r="CXZ7" s="80"/>
      <c r="CYA7" s="80"/>
      <c r="CYB7" s="80"/>
      <c r="CYC7" s="80"/>
      <c r="CYD7" s="80"/>
      <c r="CYE7" s="80"/>
      <c r="CYF7" s="80"/>
      <c r="CYG7" s="80"/>
      <c r="CYH7" s="80"/>
      <c r="CYI7" s="80"/>
      <c r="CYJ7" s="80"/>
      <c r="CYK7" s="80"/>
      <c r="CYL7" s="80"/>
      <c r="CYM7" s="80"/>
      <c r="CYN7" s="80"/>
      <c r="CYO7" s="80"/>
      <c r="CYP7" s="80"/>
      <c r="CYQ7" s="80"/>
      <c r="CYR7" s="80"/>
      <c r="CYS7" s="80"/>
      <c r="CYT7" s="80"/>
      <c r="CYU7" s="80"/>
      <c r="CYV7" s="80"/>
      <c r="CYW7" s="80"/>
      <c r="CYX7" s="80"/>
      <c r="CYY7" s="80"/>
      <c r="CYZ7" s="80"/>
      <c r="CZA7" s="80"/>
      <c r="CZB7" s="80"/>
      <c r="CZC7" s="80"/>
      <c r="CZD7" s="80"/>
      <c r="CZE7" s="80"/>
      <c r="CZF7" s="80"/>
      <c r="CZG7" s="80"/>
      <c r="CZH7" s="80"/>
      <c r="CZI7" s="80"/>
      <c r="CZJ7" s="80"/>
      <c r="CZK7" s="80"/>
      <c r="CZL7" s="80"/>
      <c r="CZM7" s="80"/>
      <c r="CZN7" s="80"/>
      <c r="CZO7" s="80"/>
      <c r="CZP7" s="80"/>
      <c r="CZQ7" s="80"/>
      <c r="CZR7" s="80"/>
      <c r="CZS7" s="80"/>
      <c r="CZT7" s="80"/>
      <c r="CZU7" s="80"/>
      <c r="CZV7" s="80"/>
      <c r="CZW7" s="80"/>
      <c r="CZX7" s="80"/>
      <c r="CZY7" s="80"/>
      <c r="CZZ7" s="80"/>
      <c r="DAA7" s="80"/>
      <c r="DAB7" s="80"/>
      <c r="DAC7" s="80"/>
      <c r="DAD7" s="80"/>
      <c r="DAE7" s="80"/>
      <c r="DAF7" s="80"/>
      <c r="DAG7" s="80"/>
      <c r="DAH7" s="80"/>
      <c r="DAI7" s="80"/>
      <c r="DAJ7" s="80"/>
      <c r="DAK7" s="80"/>
      <c r="DAL7" s="80"/>
      <c r="DAM7" s="80"/>
      <c r="DAN7" s="80"/>
      <c r="DAO7" s="80"/>
      <c r="DAP7" s="80"/>
      <c r="DAQ7" s="80"/>
      <c r="DAR7" s="80"/>
      <c r="DAS7" s="80"/>
      <c r="DAT7" s="80"/>
      <c r="DAU7" s="80"/>
      <c r="DAV7" s="80"/>
      <c r="DAW7" s="80"/>
      <c r="DAX7" s="80"/>
      <c r="DAY7" s="80"/>
      <c r="DAZ7" s="80"/>
      <c r="DBA7" s="80"/>
      <c r="DBB7" s="80"/>
      <c r="DBC7" s="80"/>
      <c r="DBD7" s="80"/>
      <c r="DBE7" s="80"/>
      <c r="DBF7" s="80"/>
      <c r="DBG7" s="80"/>
      <c r="DBH7" s="80"/>
      <c r="DBI7" s="80"/>
      <c r="DBJ7" s="80"/>
      <c r="DBK7" s="80"/>
      <c r="DBL7" s="80"/>
      <c r="DBM7" s="80"/>
      <c r="DBN7" s="80"/>
      <c r="DBO7" s="80"/>
      <c r="DBP7" s="80"/>
      <c r="DBQ7" s="80"/>
      <c r="DBR7" s="80"/>
      <c r="DBS7" s="80"/>
      <c r="DBT7" s="80"/>
      <c r="DBU7" s="80"/>
      <c r="DBV7" s="80"/>
      <c r="DBW7" s="80"/>
      <c r="DBX7" s="80"/>
      <c r="DBY7" s="80"/>
      <c r="DBZ7" s="80"/>
      <c r="DCA7" s="80"/>
      <c r="DCB7" s="80"/>
      <c r="DCC7" s="80"/>
      <c r="DCD7" s="80"/>
      <c r="DCE7" s="80"/>
      <c r="DCF7" s="80"/>
      <c r="DCG7" s="80"/>
      <c r="DCH7" s="80"/>
      <c r="DCI7" s="80"/>
      <c r="DCJ7" s="80"/>
      <c r="DCK7" s="80"/>
      <c r="DCL7" s="80"/>
      <c r="DCM7" s="80"/>
      <c r="DCN7" s="80"/>
      <c r="DCO7" s="80"/>
      <c r="DCP7" s="80"/>
      <c r="DCQ7" s="80"/>
      <c r="DCR7" s="80"/>
      <c r="DCS7" s="80"/>
      <c r="DCT7" s="80"/>
      <c r="DCU7" s="80"/>
      <c r="DCV7" s="80"/>
      <c r="DCW7" s="80"/>
      <c r="DCX7" s="80"/>
      <c r="DCY7" s="80"/>
      <c r="DCZ7" s="80"/>
      <c r="DDA7" s="80"/>
      <c r="DDB7" s="80"/>
      <c r="DDC7" s="80"/>
      <c r="DDD7" s="80"/>
      <c r="DDE7" s="80"/>
      <c r="DDF7" s="80"/>
      <c r="DDG7" s="80"/>
      <c r="DDH7" s="80"/>
      <c r="DDI7" s="80"/>
      <c r="DDJ7" s="80"/>
      <c r="DDK7" s="80"/>
      <c r="DDL7" s="80"/>
      <c r="DDM7" s="80"/>
      <c r="DDN7" s="80"/>
      <c r="DDO7" s="80"/>
      <c r="DDP7" s="80"/>
      <c r="DDQ7" s="80"/>
      <c r="DDR7" s="80"/>
      <c r="DDS7" s="80"/>
      <c r="DDT7" s="80"/>
      <c r="DDU7" s="80"/>
      <c r="DDV7" s="80"/>
      <c r="DDW7" s="80"/>
      <c r="DDX7" s="80"/>
      <c r="DDY7" s="80"/>
      <c r="DDZ7" s="80"/>
      <c r="DEA7" s="80"/>
      <c r="DEB7" s="80"/>
      <c r="DEC7" s="80"/>
      <c r="DED7" s="80"/>
      <c r="DEE7" s="80"/>
      <c r="DEF7" s="80"/>
      <c r="DEG7" s="80"/>
      <c r="DEH7" s="80"/>
      <c r="DEI7" s="80"/>
      <c r="DEJ7" s="80"/>
      <c r="DEK7" s="80"/>
      <c r="DEL7" s="80"/>
      <c r="DEM7" s="80"/>
      <c r="DEN7" s="80"/>
      <c r="DEO7" s="80"/>
      <c r="DEP7" s="80"/>
      <c r="DEQ7" s="80"/>
      <c r="DER7" s="80"/>
      <c r="DES7" s="80"/>
      <c r="DET7" s="80"/>
      <c r="DEU7" s="80"/>
      <c r="DEV7" s="80"/>
      <c r="DEW7" s="80"/>
      <c r="DEX7" s="80"/>
      <c r="DEY7" s="80"/>
      <c r="DEZ7" s="80"/>
      <c r="DFA7" s="80"/>
      <c r="DFB7" s="80"/>
      <c r="DFC7" s="80"/>
      <c r="DFD7" s="80"/>
      <c r="DFE7" s="80"/>
      <c r="DFF7" s="80"/>
      <c r="DFG7" s="80"/>
      <c r="DFH7" s="80"/>
      <c r="DFI7" s="80"/>
      <c r="DFJ7" s="80"/>
      <c r="DFK7" s="80"/>
      <c r="DFL7" s="80"/>
      <c r="DFM7" s="80"/>
      <c r="DFN7" s="80"/>
      <c r="DFO7" s="80"/>
      <c r="DFP7" s="80"/>
      <c r="DFQ7" s="80"/>
      <c r="DFR7" s="80"/>
      <c r="DFS7" s="80"/>
      <c r="DFT7" s="80"/>
      <c r="DFU7" s="80"/>
      <c r="DFV7" s="80"/>
      <c r="DFW7" s="80"/>
      <c r="DFX7" s="80"/>
      <c r="DFY7" s="80"/>
      <c r="DFZ7" s="80"/>
      <c r="DGA7" s="80"/>
      <c r="DGB7" s="80"/>
      <c r="DGC7" s="80"/>
      <c r="DGD7" s="80"/>
      <c r="DGE7" s="80"/>
      <c r="DGF7" s="80"/>
      <c r="DGG7" s="80"/>
      <c r="DGH7" s="80"/>
      <c r="DGI7" s="80"/>
      <c r="DGJ7" s="80"/>
      <c r="DGK7" s="80"/>
      <c r="DGL7" s="80"/>
      <c r="DGM7" s="80"/>
      <c r="DGN7" s="80"/>
      <c r="DGO7" s="80"/>
      <c r="DGP7" s="80"/>
      <c r="DGQ7" s="80"/>
      <c r="DGR7" s="80"/>
      <c r="DGS7" s="80"/>
      <c r="DGT7" s="80"/>
      <c r="DGU7" s="80"/>
      <c r="DGV7" s="80"/>
      <c r="DGW7" s="80"/>
      <c r="DGX7" s="80"/>
      <c r="DGY7" s="80"/>
      <c r="DGZ7" s="80"/>
      <c r="DHA7" s="80"/>
      <c r="DHB7" s="80"/>
      <c r="DHC7" s="80"/>
      <c r="DHD7" s="80"/>
      <c r="DHE7" s="80"/>
      <c r="DHF7" s="80"/>
      <c r="DHG7" s="80"/>
      <c r="DHH7" s="80"/>
      <c r="DHI7" s="80"/>
      <c r="DHJ7" s="80"/>
      <c r="DHK7" s="80"/>
      <c r="DHL7" s="80"/>
      <c r="DHM7" s="80"/>
      <c r="DHN7" s="80"/>
      <c r="DHO7" s="80"/>
      <c r="DHP7" s="80"/>
      <c r="DHQ7" s="80"/>
      <c r="DHR7" s="80"/>
      <c r="DHS7" s="80"/>
      <c r="DHT7" s="80"/>
      <c r="DHU7" s="80"/>
      <c r="DHV7" s="80"/>
      <c r="DHW7" s="80"/>
      <c r="DHX7" s="80"/>
      <c r="DHY7" s="80"/>
      <c r="DHZ7" s="80"/>
      <c r="DIA7" s="80"/>
      <c r="DIB7" s="80"/>
      <c r="DIC7" s="80"/>
      <c r="DID7" s="80"/>
      <c r="DIE7" s="80"/>
      <c r="DIF7" s="80"/>
      <c r="DIG7" s="80"/>
      <c r="DIH7" s="80"/>
      <c r="DII7" s="80"/>
      <c r="DIJ7" s="80"/>
      <c r="DIK7" s="80"/>
      <c r="DIL7" s="80"/>
      <c r="DIM7" s="80"/>
      <c r="DIN7" s="80"/>
      <c r="DIO7" s="80"/>
      <c r="DIP7" s="80"/>
      <c r="DIQ7" s="80"/>
      <c r="DIR7" s="80"/>
      <c r="DIS7" s="80"/>
      <c r="DIT7" s="80"/>
      <c r="DIU7" s="80"/>
      <c r="DIV7" s="80"/>
      <c r="DIW7" s="80"/>
      <c r="DIX7" s="80"/>
      <c r="DIY7" s="80"/>
      <c r="DIZ7" s="80"/>
      <c r="DJA7" s="80"/>
      <c r="DJB7" s="80"/>
      <c r="DJC7" s="80"/>
      <c r="DJD7" s="80"/>
      <c r="DJE7" s="80"/>
      <c r="DJF7" s="80"/>
      <c r="DJG7" s="80"/>
      <c r="DJH7" s="80"/>
      <c r="DJI7" s="80"/>
      <c r="DJJ7" s="80"/>
      <c r="DJK7" s="80"/>
      <c r="DJL7" s="80"/>
      <c r="DJM7" s="80"/>
      <c r="DJN7" s="80"/>
      <c r="DJO7" s="80"/>
      <c r="DJP7" s="80"/>
      <c r="DJQ7" s="80"/>
      <c r="DJR7" s="80"/>
      <c r="DJS7" s="80"/>
      <c r="DJT7" s="80"/>
      <c r="DJU7" s="80"/>
      <c r="DJV7" s="80"/>
      <c r="DJW7" s="80"/>
      <c r="DJX7" s="80"/>
      <c r="DJY7" s="80"/>
      <c r="DJZ7" s="80"/>
      <c r="DKA7" s="80"/>
      <c r="DKB7" s="80"/>
      <c r="DKC7" s="80"/>
      <c r="DKD7" s="80"/>
      <c r="DKE7" s="80"/>
      <c r="DKF7" s="80"/>
      <c r="DKG7" s="80"/>
      <c r="DKH7" s="80"/>
      <c r="DKI7" s="80"/>
      <c r="DKJ7" s="80"/>
      <c r="DKK7" s="80"/>
      <c r="DKL7" s="80"/>
      <c r="DKM7" s="80"/>
      <c r="DKN7" s="80"/>
      <c r="DKO7" s="80"/>
      <c r="DKP7" s="80"/>
      <c r="DKQ7" s="80"/>
      <c r="DKR7" s="80"/>
      <c r="DKS7" s="80"/>
      <c r="DKT7" s="80"/>
      <c r="DKU7" s="80"/>
      <c r="DKV7" s="80"/>
      <c r="DKW7" s="80"/>
      <c r="DKX7" s="80"/>
      <c r="DKY7" s="80"/>
      <c r="DKZ7" s="80"/>
      <c r="DLA7" s="80"/>
      <c r="DLB7" s="80"/>
      <c r="DLC7" s="80"/>
      <c r="DLD7" s="80"/>
      <c r="DLE7" s="80"/>
      <c r="DLF7" s="80"/>
      <c r="DLG7" s="80"/>
      <c r="DLH7" s="80"/>
      <c r="DLI7" s="80"/>
      <c r="DLJ7" s="80"/>
      <c r="DLK7" s="80"/>
      <c r="DLL7" s="80"/>
      <c r="DLM7" s="80"/>
      <c r="DLN7" s="80"/>
      <c r="DLO7" s="80"/>
      <c r="DLP7" s="80"/>
      <c r="DLQ7" s="80"/>
      <c r="DLR7" s="80"/>
      <c r="DLS7" s="80"/>
      <c r="DLT7" s="80"/>
      <c r="DLU7" s="80"/>
      <c r="DLV7" s="80"/>
      <c r="DLW7" s="80"/>
      <c r="DLX7" s="80"/>
      <c r="DLY7" s="80"/>
      <c r="DLZ7" s="80"/>
      <c r="DMA7" s="80"/>
      <c r="DMB7" s="80"/>
      <c r="DMC7" s="80"/>
      <c r="DMD7" s="80"/>
      <c r="DME7" s="80"/>
      <c r="DMF7" s="80"/>
      <c r="DMG7" s="80"/>
      <c r="DMH7" s="80"/>
      <c r="DMI7" s="80"/>
      <c r="DMJ7" s="80"/>
      <c r="DMK7" s="80"/>
      <c r="DML7" s="80"/>
      <c r="DMM7" s="80"/>
      <c r="DMN7" s="80"/>
      <c r="DMO7" s="80"/>
      <c r="DMP7" s="80"/>
      <c r="DMQ7" s="80"/>
      <c r="DMR7" s="80"/>
      <c r="DMS7" s="80"/>
      <c r="DMT7" s="80"/>
      <c r="DMU7" s="80"/>
      <c r="DMV7" s="80"/>
      <c r="DMW7" s="80"/>
      <c r="DMX7" s="80"/>
      <c r="DMY7" s="80"/>
      <c r="DMZ7" s="80"/>
      <c r="DNA7" s="80"/>
      <c r="DNB7" s="80"/>
      <c r="DNC7" s="80"/>
      <c r="DND7" s="80"/>
      <c r="DNE7" s="80"/>
      <c r="DNF7" s="80"/>
      <c r="DNG7" s="80"/>
      <c r="DNH7" s="80"/>
      <c r="DNI7" s="80"/>
      <c r="DNJ7" s="80"/>
      <c r="DNK7" s="80"/>
      <c r="DNL7" s="80"/>
      <c r="DNM7" s="80"/>
      <c r="DNN7" s="80"/>
      <c r="DNO7" s="80"/>
      <c r="DNP7" s="80"/>
      <c r="DNQ7" s="80"/>
      <c r="DNR7" s="80"/>
      <c r="DNS7" s="80"/>
      <c r="DNT7" s="80"/>
      <c r="DNU7" s="80"/>
      <c r="DNV7" s="80"/>
      <c r="DNW7" s="80"/>
      <c r="DNX7" s="80"/>
      <c r="DNY7" s="80"/>
      <c r="DNZ7" s="80"/>
      <c r="DOA7" s="80"/>
      <c r="DOB7" s="80"/>
      <c r="DOC7" s="80"/>
      <c r="DOD7" s="80"/>
      <c r="DOE7" s="80"/>
      <c r="DOF7" s="80"/>
      <c r="DOG7" s="80"/>
      <c r="DOH7" s="80"/>
      <c r="DOI7" s="80"/>
      <c r="DOJ7" s="80"/>
      <c r="DOK7" s="80"/>
      <c r="DOL7" s="80"/>
      <c r="DOM7" s="80"/>
      <c r="DON7" s="80"/>
      <c r="DOO7" s="80"/>
      <c r="DOP7" s="80"/>
      <c r="DOQ7" s="80"/>
      <c r="DOR7" s="80"/>
      <c r="DOS7" s="80"/>
      <c r="DOT7" s="80"/>
      <c r="DOU7" s="80"/>
      <c r="DOV7" s="80"/>
      <c r="DOW7" s="80"/>
      <c r="DOX7" s="80"/>
      <c r="DOY7" s="80"/>
      <c r="DOZ7" s="80"/>
      <c r="DPA7" s="80"/>
      <c r="DPB7" s="80"/>
      <c r="DPC7" s="80"/>
      <c r="DPD7" s="80"/>
      <c r="DPE7" s="80"/>
      <c r="DPF7" s="80"/>
      <c r="DPG7" s="80"/>
      <c r="DPH7" s="80"/>
      <c r="DPI7" s="80"/>
      <c r="DPJ7" s="80"/>
      <c r="DPK7" s="80"/>
      <c r="DPL7" s="80"/>
      <c r="DPM7" s="80"/>
      <c r="DPN7" s="80"/>
      <c r="DPO7" s="80"/>
      <c r="DPP7" s="80"/>
      <c r="DPQ7" s="80"/>
      <c r="DPR7" s="80"/>
      <c r="DPS7" s="80"/>
      <c r="DPT7" s="80"/>
      <c r="DPU7" s="80"/>
      <c r="DPV7" s="80"/>
      <c r="DPW7" s="80"/>
      <c r="DPX7" s="80"/>
      <c r="DPY7" s="80"/>
      <c r="DPZ7" s="80"/>
      <c r="DQA7" s="80"/>
      <c r="DQB7" s="80"/>
      <c r="DQC7" s="80"/>
      <c r="DQD7" s="80"/>
      <c r="DQE7" s="80"/>
      <c r="DQF7" s="80"/>
      <c r="DQG7" s="80"/>
      <c r="DQH7" s="80"/>
      <c r="DQI7" s="80"/>
      <c r="DQJ7" s="80"/>
      <c r="DQK7" s="80"/>
      <c r="DQL7" s="80"/>
      <c r="DQM7" s="80"/>
      <c r="DQN7" s="80"/>
      <c r="DQO7" s="80"/>
      <c r="DQP7" s="80"/>
      <c r="DQQ7" s="80"/>
      <c r="DQR7" s="80"/>
      <c r="DQS7" s="80"/>
      <c r="DQT7" s="80"/>
      <c r="DQU7" s="80"/>
      <c r="DQV7" s="80"/>
      <c r="DQW7" s="80"/>
      <c r="DQX7" s="80"/>
      <c r="DQY7" s="80"/>
      <c r="DQZ7" s="80"/>
      <c r="DRA7" s="80"/>
      <c r="DRB7" s="80"/>
      <c r="DRC7" s="80"/>
      <c r="DRD7" s="80"/>
      <c r="DRE7" s="80"/>
      <c r="DRF7" s="80"/>
      <c r="DRG7" s="80"/>
      <c r="DRH7" s="80"/>
      <c r="DRI7" s="80"/>
      <c r="DRJ7" s="80"/>
      <c r="DRK7" s="80"/>
      <c r="DRL7" s="80"/>
      <c r="DRM7" s="80"/>
      <c r="DRN7" s="80"/>
      <c r="DRO7" s="80"/>
      <c r="DRP7" s="80"/>
      <c r="DRQ7" s="80"/>
      <c r="DRR7" s="80"/>
      <c r="DRS7" s="80"/>
      <c r="DRT7" s="80"/>
      <c r="DRU7" s="80"/>
      <c r="DRV7" s="80"/>
      <c r="DRW7" s="80"/>
      <c r="DRX7" s="80"/>
      <c r="DRY7" s="80"/>
      <c r="DRZ7" s="80"/>
      <c r="DSA7" s="80"/>
      <c r="DSB7" s="80"/>
      <c r="DSC7" s="80"/>
      <c r="DSD7" s="80"/>
      <c r="DSE7" s="80"/>
      <c r="DSF7" s="80"/>
      <c r="DSG7" s="80"/>
      <c r="DSH7" s="80"/>
      <c r="DSI7" s="80"/>
      <c r="DSJ7" s="80"/>
      <c r="DSK7" s="80"/>
      <c r="DSL7" s="80"/>
      <c r="DSM7" s="80"/>
      <c r="DSN7" s="80"/>
      <c r="DSO7" s="80"/>
      <c r="DSP7" s="80"/>
      <c r="DSQ7" s="80"/>
      <c r="DSR7" s="80"/>
      <c r="DSS7" s="80"/>
      <c r="DST7" s="80"/>
      <c r="DSU7" s="80"/>
      <c r="DSV7" s="80"/>
      <c r="DSW7" s="80"/>
      <c r="DSX7" s="80"/>
      <c r="DSY7" s="80"/>
      <c r="DSZ7" s="80"/>
      <c r="DTA7" s="80"/>
      <c r="DTB7" s="80"/>
      <c r="DTC7" s="80"/>
      <c r="DTD7" s="80"/>
      <c r="DTE7" s="80"/>
      <c r="DTF7" s="80"/>
      <c r="DTG7" s="80"/>
      <c r="DTH7" s="80"/>
      <c r="DTI7" s="80"/>
      <c r="DTJ7" s="80"/>
      <c r="DTK7" s="80"/>
      <c r="DTL7" s="80"/>
      <c r="DTM7" s="80"/>
      <c r="DTN7" s="80"/>
      <c r="DTO7" s="80"/>
      <c r="DTP7" s="80"/>
      <c r="DTQ7" s="80"/>
      <c r="DTR7" s="80"/>
      <c r="DTS7" s="80"/>
      <c r="DTT7" s="80"/>
      <c r="DTU7" s="80"/>
      <c r="DTV7" s="80"/>
      <c r="DTW7" s="80"/>
      <c r="DTX7" s="80"/>
      <c r="DTY7" s="80"/>
      <c r="DTZ7" s="80"/>
      <c r="DUA7" s="80"/>
      <c r="DUB7" s="80"/>
      <c r="DUC7" s="80"/>
      <c r="DUD7" s="80"/>
      <c r="DUE7" s="80"/>
      <c r="DUF7" s="80"/>
      <c r="DUG7" s="80"/>
      <c r="DUH7" s="80"/>
      <c r="DUI7" s="80"/>
      <c r="DUJ7" s="80"/>
      <c r="DUK7" s="80"/>
      <c r="DUL7" s="80"/>
      <c r="DUM7" s="80"/>
      <c r="DUN7" s="80"/>
      <c r="DUO7" s="80"/>
      <c r="DUP7" s="80"/>
      <c r="DUQ7" s="80"/>
      <c r="DUR7" s="80"/>
      <c r="DUS7" s="80"/>
      <c r="DUT7" s="80"/>
      <c r="DUU7" s="80"/>
      <c r="DUV7" s="80"/>
      <c r="DUW7" s="80"/>
      <c r="DUX7" s="80"/>
      <c r="DUY7" s="80"/>
      <c r="DUZ7" s="80"/>
      <c r="DVA7" s="80"/>
      <c r="DVB7" s="80"/>
      <c r="DVC7" s="80"/>
      <c r="DVD7" s="80"/>
      <c r="DVE7" s="80"/>
      <c r="DVF7" s="80"/>
      <c r="DVG7" s="80"/>
      <c r="DVH7" s="80"/>
      <c r="DVI7" s="80"/>
      <c r="DVJ7" s="80"/>
      <c r="DVK7" s="80"/>
      <c r="DVL7" s="80"/>
      <c r="DVM7" s="80"/>
      <c r="DVN7" s="80"/>
      <c r="DVO7" s="80"/>
      <c r="DVP7" s="80"/>
      <c r="DVQ7" s="80"/>
      <c r="DVR7" s="80"/>
      <c r="DVS7" s="80"/>
      <c r="DVT7" s="80"/>
      <c r="DVU7" s="80"/>
      <c r="DVV7" s="80"/>
      <c r="DVW7" s="80"/>
      <c r="DVX7" s="80"/>
      <c r="DVY7" s="80"/>
      <c r="DVZ7" s="80"/>
      <c r="DWA7" s="80"/>
      <c r="DWB7" s="80"/>
      <c r="DWC7" s="80"/>
      <c r="DWD7" s="80"/>
      <c r="DWE7" s="80"/>
      <c r="DWF7" s="80"/>
      <c r="DWG7" s="80"/>
      <c r="DWH7" s="80"/>
      <c r="DWI7" s="80"/>
      <c r="DWJ7" s="80"/>
      <c r="DWK7" s="80"/>
      <c r="DWL7" s="80"/>
      <c r="DWM7" s="80"/>
      <c r="DWN7" s="80"/>
      <c r="DWO7" s="80"/>
      <c r="DWP7" s="80"/>
      <c r="DWQ7" s="80"/>
      <c r="DWR7" s="80"/>
      <c r="DWS7" s="80"/>
      <c r="DWT7" s="80"/>
      <c r="DWU7" s="80"/>
      <c r="DWV7" s="80"/>
      <c r="DWW7" s="80"/>
      <c r="DWX7" s="80"/>
      <c r="DWY7" s="80"/>
      <c r="DWZ7" s="80"/>
      <c r="DXA7" s="80"/>
      <c r="DXB7" s="80"/>
      <c r="DXC7" s="80"/>
      <c r="DXD7" s="80"/>
      <c r="DXE7" s="80"/>
      <c r="DXF7" s="80"/>
      <c r="DXG7" s="80"/>
      <c r="DXH7" s="80"/>
      <c r="DXI7" s="80"/>
      <c r="DXJ7" s="80"/>
      <c r="DXK7" s="80"/>
      <c r="DXL7" s="80"/>
      <c r="DXM7" s="80"/>
      <c r="DXN7" s="80"/>
      <c r="DXO7" s="80"/>
      <c r="DXP7" s="80"/>
      <c r="DXQ7" s="80"/>
      <c r="DXR7" s="80"/>
      <c r="DXS7" s="80"/>
      <c r="DXT7" s="80"/>
      <c r="DXU7" s="80"/>
      <c r="DXV7" s="80"/>
      <c r="DXW7" s="80"/>
      <c r="DXX7" s="80"/>
      <c r="DXY7" s="80"/>
      <c r="DXZ7" s="80"/>
      <c r="DYA7" s="80"/>
      <c r="DYB7" s="80"/>
      <c r="DYC7" s="80"/>
      <c r="DYD7" s="80"/>
      <c r="DYE7" s="80"/>
      <c r="DYF7" s="80"/>
      <c r="DYG7" s="80"/>
      <c r="DYH7" s="80"/>
      <c r="DYI7" s="80"/>
      <c r="DYJ7" s="80"/>
      <c r="DYK7" s="80"/>
      <c r="DYL7" s="80"/>
      <c r="DYM7" s="80"/>
      <c r="DYN7" s="80"/>
      <c r="DYO7" s="80"/>
      <c r="DYP7" s="80"/>
      <c r="DYQ7" s="80"/>
      <c r="DYR7" s="80"/>
      <c r="DYS7" s="80"/>
      <c r="DYT7" s="80"/>
      <c r="DYU7" s="80"/>
      <c r="DYV7" s="80"/>
      <c r="DYW7" s="80"/>
      <c r="DYX7" s="80"/>
      <c r="DYY7" s="80"/>
      <c r="DYZ7" s="80"/>
      <c r="DZA7" s="80"/>
      <c r="DZB7" s="80"/>
      <c r="DZC7" s="80"/>
      <c r="DZD7" s="80"/>
      <c r="DZE7" s="80"/>
      <c r="DZF7" s="80"/>
      <c r="DZG7" s="80"/>
      <c r="DZH7" s="80"/>
      <c r="DZI7" s="80"/>
      <c r="DZJ7" s="80"/>
      <c r="DZK7" s="80"/>
      <c r="DZL7" s="80"/>
      <c r="DZM7" s="80"/>
      <c r="DZN7" s="80"/>
      <c r="DZO7" s="80"/>
      <c r="DZP7" s="80"/>
      <c r="DZQ7" s="80"/>
      <c r="DZR7" s="80"/>
      <c r="DZS7" s="80"/>
      <c r="DZT7" s="80"/>
      <c r="DZU7" s="80"/>
      <c r="DZV7" s="80"/>
      <c r="DZW7" s="80"/>
      <c r="DZX7" s="80"/>
      <c r="DZY7" s="80"/>
      <c r="DZZ7" s="80"/>
      <c r="EAA7" s="80"/>
      <c r="EAB7" s="80"/>
      <c r="EAC7" s="80"/>
      <c r="EAD7" s="80"/>
      <c r="EAE7" s="80"/>
      <c r="EAF7" s="80"/>
      <c r="EAG7" s="80"/>
      <c r="EAH7" s="80"/>
      <c r="EAI7" s="80"/>
      <c r="EAJ7" s="80"/>
      <c r="EAK7" s="80"/>
      <c r="EAL7" s="80"/>
      <c r="EAM7" s="80"/>
      <c r="EAN7" s="80"/>
      <c r="EAO7" s="80"/>
      <c r="EAP7" s="80"/>
      <c r="EAQ7" s="80"/>
      <c r="EAR7" s="80"/>
      <c r="EAS7" s="80"/>
      <c r="EAT7" s="80"/>
      <c r="EAU7" s="80"/>
      <c r="EAV7" s="80"/>
      <c r="EAW7" s="80"/>
      <c r="EAX7" s="80"/>
      <c r="EAY7" s="80"/>
      <c r="EAZ7" s="80"/>
      <c r="EBA7" s="80"/>
      <c r="EBB7" s="80"/>
      <c r="EBC7" s="80"/>
      <c r="EBD7" s="80"/>
      <c r="EBE7" s="80"/>
      <c r="EBF7" s="80"/>
      <c r="EBG7" s="80"/>
      <c r="EBH7" s="80"/>
      <c r="EBI7" s="80"/>
      <c r="EBJ7" s="80"/>
      <c r="EBK7" s="80"/>
      <c r="EBL7" s="80"/>
      <c r="EBM7" s="80"/>
      <c r="EBN7" s="80"/>
      <c r="EBO7" s="80"/>
      <c r="EBP7" s="80"/>
      <c r="EBQ7" s="80"/>
      <c r="EBR7" s="80"/>
      <c r="EBS7" s="80"/>
      <c r="EBT7" s="80"/>
      <c r="EBU7" s="80"/>
      <c r="EBV7" s="80"/>
      <c r="EBW7" s="80"/>
      <c r="EBX7" s="80"/>
      <c r="EBY7" s="80"/>
      <c r="EBZ7" s="80"/>
      <c r="ECA7" s="80"/>
      <c r="ECB7" s="80"/>
      <c r="ECC7" s="80"/>
      <c r="ECD7" s="80"/>
      <c r="ECE7" s="80"/>
      <c r="ECF7" s="80"/>
      <c r="ECG7" s="80"/>
      <c r="ECH7" s="80"/>
      <c r="ECI7" s="80"/>
      <c r="ECJ7" s="80"/>
      <c r="ECK7" s="80"/>
      <c r="ECL7" s="80"/>
      <c r="ECM7" s="80"/>
      <c r="ECN7" s="80"/>
      <c r="ECO7" s="80"/>
      <c r="ECP7" s="80"/>
      <c r="ECQ7" s="80"/>
      <c r="ECR7" s="80"/>
      <c r="ECS7" s="80"/>
      <c r="ECT7" s="80"/>
      <c r="ECU7" s="80"/>
      <c r="ECV7" s="80"/>
      <c r="ECW7" s="80"/>
      <c r="ECX7" s="80"/>
      <c r="ECY7" s="80"/>
      <c r="ECZ7" s="80"/>
      <c r="EDA7" s="80"/>
      <c r="EDB7" s="80"/>
      <c r="EDC7" s="80"/>
      <c r="EDD7" s="80"/>
      <c r="EDE7" s="80"/>
      <c r="EDF7" s="80"/>
      <c r="EDG7" s="80"/>
      <c r="EDH7" s="80"/>
      <c r="EDI7" s="80"/>
      <c r="EDJ7" s="80"/>
      <c r="EDK7" s="80"/>
      <c r="EDL7" s="80"/>
      <c r="EDM7" s="80"/>
      <c r="EDN7" s="80"/>
      <c r="EDO7" s="80"/>
      <c r="EDP7" s="80"/>
      <c r="EDQ7" s="80"/>
      <c r="EDR7" s="80"/>
      <c r="EDS7" s="80"/>
      <c r="EDT7" s="80"/>
      <c r="EDU7" s="80"/>
      <c r="EDV7" s="80"/>
      <c r="EDW7" s="80"/>
      <c r="EDX7" s="80"/>
      <c r="EDY7" s="80"/>
      <c r="EDZ7" s="80"/>
      <c r="EEA7" s="80"/>
      <c r="EEB7" s="80"/>
      <c r="EEC7" s="80"/>
      <c r="EED7" s="80"/>
      <c r="EEE7" s="80"/>
      <c r="EEF7" s="80"/>
      <c r="EEG7" s="80"/>
      <c r="EEH7" s="80"/>
      <c r="EEI7" s="80"/>
      <c r="EEJ7" s="80"/>
      <c r="EEK7" s="80"/>
      <c r="EEL7" s="80"/>
      <c r="EEM7" s="80"/>
      <c r="EEN7" s="80"/>
      <c r="EEO7" s="80"/>
      <c r="EEP7" s="80"/>
      <c r="EEQ7" s="80"/>
      <c r="EER7" s="80"/>
      <c r="EES7" s="80"/>
      <c r="EET7" s="80"/>
      <c r="EEU7" s="80"/>
      <c r="EEV7" s="80"/>
      <c r="EEW7" s="80"/>
      <c r="EEX7" s="80"/>
      <c r="EEY7" s="80"/>
      <c r="EEZ7" s="80"/>
      <c r="EFA7" s="80"/>
      <c r="EFB7" s="80"/>
      <c r="EFC7" s="80"/>
      <c r="EFD7" s="80"/>
      <c r="EFE7" s="80"/>
      <c r="EFF7" s="80"/>
      <c r="EFG7" s="80"/>
      <c r="EFH7" s="80"/>
      <c r="EFI7" s="80"/>
      <c r="EFJ7" s="80"/>
      <c r="EFK7" s="80"/>
      <c r="EFL7" s="80"/>
      <c r="EFM7" s="80"/>
      <c r="EFN7" s="80"/>
      <c r="EFO7" s="80"/>
      <c r="EFP7" s="80"/>
      <c r="EFQ7" s="80"/>
      <c r="EFR7" s="80"/>
      <c r="EFS7" s="80"/>
      <c r="EFT7" s="80"/>
      <c r="EFU7" s="80"/>
      <c r="EFV7" s="80"/>
      <c r="EFW7" s="80"/>
      <c r="EFX7" s="80"/>
      <c r="EFY7" s="80"/>
      <c r="EFZ7" s="80"/>
      <c r="EGA7" s="80"/>
      <c r="EGB7" s="80"/>
      <c r="EGC7" s="80"/>
      <c r="EGD7" s="80"/>
      <c r="EGE7" s="80"/>
      <c r="EGF7" s="80"/>
      <c r="EGG7" s="80"/>
      <c r="EGH7" s="80"/>
      <c r="EGI7" s="80"/>
      <c r="EGJ7" s="80"/>
      <c r="EGK7" s="80"/>
      <c r="EGL7" s="80"/>
      <c r="EGM7" s="80"/>
      <c r="EGN7" s="80"/>
      <c r="EGO7" s="80"/>
      <c r="EGP7" s="80"/>
      <c r="EGQ7" s="80"/>
      <c r="EGR7" s="80"/>
      <c r="EGS7" s="80"/>
      <c r="EGT7" s="80"/>
      <c r="EGU7" s="80"/>
      <c r="EGV7" s="80"/>
      <c r="EGW7" s="80"/>
      <c r="EGX7" s="80"/>
      <c r="EGY7" s="80"/>
      <c r="EGZ7" s="80"/>
      <c r="EHA7" s="80"/>
      <c r="EHB7" s="80"/>
      <c r="EHC7" s="80"/>
      <c r="EHD7" s="80"/>
      <c r="EHE7" s="80"/>
      <c r="EHF7" s="80"/>
      <c r="EHG7" s="80"/>
      <c r="EHH7" s="80"/>
      <c r="EHI7" s="80"/>
      <c r="EHJ7" s="80"/>
      <c r="EHK7" s="80"/>
      <c r="EHL7" s="80"/>
      <c r="EHM7" s="80"/>
      <c r="EHN7" s="80"/>
      <c r="EHO7" s="80"/>
      <c r="EHP7" s="80"/>
      <c r="EHQ7" s="80"/>
      <c r="EHR7" s="80"/>
      <c r="EHS7" s="80"/>
      <c r="EHT7" s="80"/>
      <c r="EHU7" s="80"/>
      <c r="EHV7" s="80"/>
      <c r="EHW7" s="80"/>
      <c r="EHX7" s="80"/>
      <c r="EHY7" s="80"/>
      <c r="EHZ7" s="80"/>
      <c r="EIA7" s="80"/>
      <c r="EIB7" s="80"/>
      <c r="EIC7" s="80"/>
      <c r="EID7" s="80"/>
      <c r="EIE7" s="80"/>
      <c r="EIF7" s="80"/>
      <c r="EIG7" s="80"/>
      <c r="EIH7" s="80"/>
      <c r="EII7" s="80"/>
      <c r="EIJ7" s="80"/>
      <c r="EIK7" s="80"/>
      <c r="EIL7" s="80"/>
      <c r="EIM7" s="80"/>
      <c r="EIN7" s="80"/>
      <c r="EIO7" s="80"/>
      <c r="EIP7" s="80"/>
      <c r="EIQ7" s="80"/>
      <c r="EIR7" s="80"/>
      <c r="EIS7" s="80"/>
      <c r="EIT7" s="80"/>
      <c r="EIU7" s="80"/>
      <c r="EIV7" s="80"/>
      <c r="EIW7" s="80"/>
      <c r="EIX7" s="80"/>
      <c r="EIY7" s="80"/>
      <c r="EIZ7" s="80"/>
      <c r="EJA7" s="80"/>
      <c r="EJB7" s="80"/>
      <c r="EJC7" s="80"/>
      <c r="EJD7" s="80"/>
      <c r="EJE7" s="80"/>
      <c r="EJF7" s="80"/>
      <c r="EJG7" s="80"/>
      <c r="EJH7" s="80"/>
      <c r="EJI7" s="80"/>
      <c r="EJJ7" s="80"/>
      <c r="EJK7" s="80"/>
      <c r="EJL7" s="80"/>
      <c r="EJM7" s="80"/>
      <c r="EJN7" s="80"/>
      <c r="EJO7" s="80"/>
      <c r="EJP7" s="80"/>
      <c r="EJQ7" s="80"/>
      <c r="EJR7" s="80"/>
      <c r="EJS7" s="80"/>
      <c r="EJT7" s="80"/>
      <c r="EJU7" s="80"/>
      <c r="EJV7" s="80"/>
      <c r="EJW7" s="80"/>
      <c r="EJX7" s="80"/>
      <c r="EJY7" s="80"/>
      <c r="EJZ7" s="80"/>
      <c r="EKA7" s="80"/>
      <c r="EKB7" s="80"/>
      <c r="EKC7" s="80"/>
      <c r="EKD7" s="80"/>
      <c r="EKE7" s="80"/>
      <c r="EKF7" s="80"/>
      <c r="EKG7" s="80"/>
      <c r="EKH7" s="80"/>
      <c r="EKI7" s="80"/>
      <c r="EKJ7" s="80"/>
      <c r="EKK7" s="80"/>
      <c r="EKL7" s="80"/>
      <c r="EKM7" s="80"/>
      <c r="EKN7" s="80"/>
      <c r="EKO7" s="80"/>
      <c r="EKP7" s="80"/>
      <c r="EKQ7" s="80"/>
      <c r="EKR7" s="80"/>
      <c r="EKS7" s="80"/>
      <c r="EKT7" s="80"/>
      <c r="EKU7" s="80"/>
      <c r="EKV7" s="80"/>
      <c r="EKW7" s="80"/>
      <c r="EKX7" s="80"/>
      <c r="EKY7" s="80"/>
      <c r="EKZ7" s="80"/>
      <c r="ELA7" s="80"/>
      <c r="ELB7" s="80"/>
      <c r="ELC7" s="80"/>
      <c r="ELD7" s="80"/>
      <c r="ELE7" s="80"/>
      <c r="ELF7" s="80"/>
      <c r="ELG7" s="80"/>
      <c r="ELH7" s="80"/>
      <c r="ELI7" s="80"/>
      <c r="ELJ7" s="80"/>
      <c r="ELK7" s="80"/>
      <c r="ELL7" s="80"/>
      <c r="ELM7" s="80"/>
      <c r="ELN7" s="80"/>
      <c r="ELO7" s="80"/>
      <c r="ELP7" s="80"/>
      <c r="ELQ7" s="80"/>
      <c r="ELR7" s="80"/>
      <c r="ELS7" s="80"/>
      <c r="ELT7" s="80"/>
      <c r="ELU7" s="80"/>
      <c r="ELV7" s="80"/>
      <c r="ELW7" s="80"/>
      <c r="ELX7" s="80"/>
      <c r="ELY7" s="80"/>
      <c r="ELZ7" s="80"/>
      <c r="EMA7" s="80"/>
      <c r="EMB7" s="80"/>
      <c r="EMC7" s="80"/>
      <c r="EMD7" s="80"/>
      <c r="EME7" s="80"/>
      <c r="EMF7" s="80"/>
      <c r="EMG7" s="80"/>
      <c r="EMH7" s="80"/>
      <c r="EMI7" s="80"/>
      <c r="EMJ7" s="80"/>
      <c r="EMK7" s="80"/>
      <c r="EML7" s="80"/>
      <c r="EMM7" s="80"/>
      <c r="EMN7" s="80"/>
      <c r="EMO7" s="80"/>
      <c r="EMP7" s="80"/>
      <c r="EMQ7" s="80"/>
      <c r="EMR7" s="80"/>
      <c r="EMS7" s="80"/>
      <c r="EMT7" s="80"/>
      <c r="EMU7" s="80"/>
      <c r="EMV7" s="80"/>
      <c r="EMW7" s="80"/>
      <c r="EMX7" s="80"/>
      <c r="EMY7" s="80"/>
      <c r="EMZ7" s="80"/>
      <c r="ENA7" s="80"/>
      <c r="ENB7" s="80"/>
      <c r="ENC7" s="80"/>
      <c r="END7" s="80"/>
      <c r="ENE7" s="80"/>
      <c r="ENF7" s="80"/>
      <c r="ENG7" s="80"/>
      <c r="ENH7" s="80"/>
      <c r="ENI7" s="80"/>
      <c r="ENJ7" s="80"/>
      <c r="ENK7" s="80"/>
      <c r="ENL7" s="80"/>
      <c r="ENM7" s="80"/>
      <c r="ENN7" s="80"/>
      <c r="ENO7" s="80"/>
      <c r="ENP7" s="80"/>
      <c r="ENQ7" s="80"/>
      <c r="ENR7" s="80"/>
      <c r="ENS7" s="80"/>
      <c r="ENT7" s="80"/>
      <c r="ENU7" s="80"/>
      <c r="ENV7" s="80"/>
      <c r="ENW7" s="80"/>
      <c r="ENX7" s="80"/>
      <c r="ENY7" s="80"/>
      <c r="ENZ7" s="80"/>
      <c r="EOA7" s="80"/>
      <c r="EOB7" s="80"/>
      <c r="EOC7" s="80"/>
      <c r="EOD7" s="80"/>
      <c r="EOE7" s="80"/>
      <c r="EOF7" s="80"/>
      <c r="EOG7" s="80"/>
      <c r="EOH7" s="80"/>
      <c r="EOI7" s="80"/>
      <c r="EOJ7" s="80"/>
      <c r="EOK7" s="80"/>
      <c r="EOL7" s="80"/>
      <c r="EOM7" s="80"/>
      <c r="EON7" s="80"/>
      <c r="EOO7" s="80"/>
      <c r="EOP7" s="80"/>
      <c r="EOQ7" s="80"/>
      <c r="EOR7" s="80"/>
      <c r="EOS7" s="80"/>
      <c r="EOT7" s="80"/>
      <c r="EOU7" s="80"/>
      <c r="EOV7" s="80"/>
      <c r="EOW7" s="80"/>
      <c r="EOX7" s="80"/>
      <c r="EOY7" s="80"/>
      <c r="EOZ7" s="80"/>
      <c r="EPA7" s="80"/>
      <c r="EPB7" s="80"/>
      <c r="EPC7" s="80"/>
      <c r="EPD7" s="80"/>
      <c r="EPE7" s="80"/>
      <c r="EPF7" s="80"/>
      <c r="EPG7" s="80"/>
      <c r="EPH7" s="80"/>
      <c r="EPI7" s="80"/>
      <c r="EPJ7" s="80"/>
      <c r="EPK7" s="80"/>
      <c r="EPL7" s="80"/>
      <c r="EPM7" s="80"/>
      <c r="EPN7" s="80"/>
      <c r="EPO7" s="80"/>
      <c r="EPP7" s="80"/>
      <c r="EPQ7" s="80"/>
      <c r="EPR7" s="80"/>
      <c r="EPS7" s="80"/>
      <c r="EPT7" s="80"/>
      <c r="EPU7" s="80"/>
      <c r="EPV7" s="80"/>
      <c r="EPW7" s="80"/>
      <c r="EPX7" s="80"/>
      <c r="EPY7" s="80"/>
      <c r="EPZ7" s="80"/>
      <c r="EQA7" s="80"/>
      <c r="EQB7" s="80"/>
      <c r="EQC7" s="80"/>
      <c r="EQD7" s="80"/>
      <c r="EQE7" s="80"/>
      <c r="EQF7" s="80"/>
      <c r="EQG7" s="80"/>
      <c r="EQH7" s="80"/>
      <c r="EQI7" s="80"/>
      <c r="EQJ7" s="80"/>
      <c r="EQK7" s="80"/>
      <c r="EQL7" s="80"/>
      <c r="EQM7" s="80"/>
      <c r="EQN7" s="80"/>
      <c r="EQO7" s="80"/>
      <c r="EQP7" s="80"/>
      <c r="EQQ7" s="80"/>
      <c r="EQR7" s="80"/>
      <c r="EQS7" s="80"/>
      <c r="EQT7" s="80"/>
      <c r="EQU7" s="80"/>
      <c r="EQV7" s="80"/>
      <c r="EQW7" s="80"/>
      <c r="EQX7" s="80"/>
      <c r="EQY7" s="80"/>
      <c r="EQZ7" s="80"/>
      <c r="ERA7" s="80"/>
      <c r="ERB7" s="80"/>
      <c r="ERC7" s="80"/>
      <c r="ERD7" s="80"/>
      <c r="ERE7" s="80"/>
      <c r="ERF7" s="80"/>
      <c r="ERG7" s="80"/>
      <c r="ERH7" s="80"/>
      <c r="ERI7" s="80"/>
      <c r="ERJ7" s="80"/>
      <c r="ERK7" s="80"/>
      <c r="ERL7" s="80"/>
      <c r="ERM7" s="80"/>
      <c r="ERN7" s="80"/>
      <c r="ERO7" s="80"/>
      <c r="ERP7" s="80"/>
      <c r="ERQ7" s="80"/>
      <c r="ERR7" s="80"/>
      <c r="ERS7" s="80"/>
      <c r="ERT7" s="80"/>
      <c r="ERU7" s="80"/>
      <c r="ERV7" s="80"/>
      <c r="ERW7" s="80"/>
      <c r="ERX7" s="80"/>
      <c r="ERY7" s="80"/>
      <c r="ERZ7" s="80"/>
      <c r="ESA7" s="80"/>
      <c r="ESB7" s="80"/>
      <c r="ESC7" s="80"/>
      <c r="ESD7" s="80"/>
      <c r="ESE7" s="80"/>
      <c r="ESF7" s="80"/>
      <c r="ESG7" s="80"/>
      <c r="ESH7" s="80"/>
      <c r="ESI7" s="80"/>
      <c r="ESJ7" s="80"/>
      <c r="ESK7" s="80"/>
      <c r="ESL7" s="80"/>
      <c r="ESM7" s="80"/>
      <c r="ESN7" s="80"/>
      <c r="ESO7" s="80"/>
      <c r="ESP7" s="80"/>
      <c r="ESQ7" s="80"/>
      <c r="ESR7" s="80"/>
      <c r="ESS7" s="80"/>
      <c r="EST7" s="80"/>
      <c r="ESU7" s="80"/>
      <c r="ESV7" s="80"/>
      <c r="ESW7" s="80"/>
      <c r="ESX7" s="80"/>
      <c r="ESY7" s="80"/>
      <c r="ESZ7" s="80"/>
      <c r="ETA7" s="80"/>
      <c r="ETB7" s="80"/>
      <c r="ETC7" s="80"/>
      <c r="ETD7" s="80"/>
      <c r="ETE7" s="80"/>
      <c r="ETF7" s="80"/>
      <c r="ETG7" s="80"/>
      <c r="ETH7" s="80"/>
      <c r="ETI7" s="80"/>
      <c r="ETJ7" s="80"/>
      <c r="ETK7" s="80"/>
      <c r="ETL7" s="80"/>
      <c r="ETM7" s="80"/>
      <c r="ETN7" s="80"/>
      <c r="ETO7" s="80"/>
      <c r="ETP7" s="80"/>
      <c r="ETQ7" s="80"/>
      <c r="ETR7" s="80"/>
      <c r="ETS7" s="80"/>
      <c r="ETT7" s="80"/>
      <c r="ETU7" s="80"/>
      <c r="ETV7" s="80"/>
      <c r="ETW7" s="80"/>
      <c r="ETX7" s="80"/>
      <c r="ETY7" s="80"/>
      <c r="ETZ7" s="80"/>
      <c r="EUA7" s="80"/>
      <c r="EUB7" s="80"/>
      <c r="EUC7" s="80"/>
      <c r="EUD7" s="80"/>
      <c r="EUE7" s="80"/>
      <c r="EUF7" s="80"/>
      <c r="EUG7" s="80"/>
      <c r="EUH7" s="80"/>
      <c r="EUI7" s="80"/>
      <c r="EUJ7" s="80"/>
      <c r="EUK7" s="80"/>
      <c r="EUL7" s="80"/>
      <c r="EUM7" s="80"/>
      <c r="EUN7" s="80"/>
      <c r="EUO7" s="80"/>
      <c r="EUP7" s="80"/>
      <c r="EUQ7" s="80"/>
      <c r="EUR7" s="80"/>
      <c r="EUS7" s="80"/>
      <c r="EUT7" s="80"/>
      <c r="EUU7" s="80"/>
      <c r="EUV7" s="80"/>
      <c r="EUW7" s="80"/>
      <c r="EUX7" s="80"/>
      <c r="EUY7" s="80"/>
      <c r="EUZ7" s="80"/>
      <c r="EVA7" s="80"/>
      <c r="EVB7" s="80"/>
      <c r="EVC7" s="80"/>
      <c r="EVD7" s="80"/>
      <c r="EVE7" s="80"/>
      <c r="EVF7" s="80"/>
      <c r="EVG7" s="80"/>
      <c r="EVH7" s="80"/>
      <c r="EVI7" s="80"/>
      <c r="EVJ7" s="80"/>
      <c r="EVK7" s="80"/>
      <c r="EVL7" s="80"/>
      <c r="EVM7" s="80"/>
      <c r="EVN7" s="80"/>
      <c r="EVO7" s="80"/>
      <c r="EVP7" s="80"/>
      <c r="EVQ7" s="80"/>
      <c r="EVR7" s="80"/>
      <c r="EVS7" s="80"/>
      <c r="EVT7" s="80"/>
      <c r="EVU7" s="80"/>
      <c r="EVV7" s="80"/>
      <c r="EVW7" s="80"/>
      <c r="EVX7" s="80"/>
      <c r="EVY7" s="80"/>
      <c r="EVZ7" s="80"/>
      <c r="EWA7" s="80"/>
      <c r="EWB7" s="80"/>
      <c r="EWC7" s="80"/>
      <c r="EWD7" s="80"/>
      <c r="EWE7" s="80"/>
      <c r="EWF7" s="80"/>
      <c r="EWG7" s="80"/>
      <c r="EWH7" s="80"/>
      <c r="EWI7" s="80"/>
      <c r="EWJ7" s="80"/>
      <c r="EWK7" s="80"/>
      <c r="EWL7" s="80"/>
      <c r="EWM7" s="80"/>
      <c r="EWN7" s="80"/>
      <c r="EWO7" s="80"/>
      <c r="EWP7" s="80"/>
      <c r="EWQ7" s="80"/>
      <c r="EWR7" s="80"/>
      <c r="EWS7" s="80"/>
      <c r="EWT7" s="80"/>
      <c r="EWU7" s="80"/>
      <c r="EWV7" s="80"/>
      <c r="EWW7" s="80"/>
      <c r="EWX7" s="80"/>
      <c r="EWY7" s="80"/>
      <c r="EWZ7" s="80"/>
      <c r="EXA7" s="80"/>
      <c r="EXB7" s="80"/>
      <c r="EXC7" s="80"/>
      <c r="EXD7" s="80"/>
      <c r="EXE7" s="80"/>
      <c r="EXF7" s="80"/>
      <c r="EXG7" s="80"/>
      <c r="EXH7" s="80"/>
      <c r="EXI7" s="80"/>
      <c r="EXJ7" s="80"/>
      <c r="EXK7" s="80"/>
      <c r="EXL7" s="80"/>
      <c r="EXM7" s="80"/>
      <c r="EXN7" s="80"/>
      <c r="EXO7" s="80"/>
      <c r="EXP7" s="80"/>
      <c r="EXQ7" s="80"/>
      <c r="EXR7" s="80"/>
      <c r="EXS7" s="80"/>
      <c r="EXT7" s="80"/>
      <c r="EXU7" s="80"/>
      <c r="EXV7" s="80"/>
      <c r="EXW7" s="80"/>
      <c r="EXX7" s="80"/>
      <c r="EXY7" s="80"/>
      <c r="EXZ7" s="80"/>
      <c r="EYA7" s="80"/>
      <c r="EYB7" s="80"/>
      <c r="EYC7" s="80"/>
      <c r="EYD7" s="80"/>
      <c r="EYE7" s="80"/>
      <c r="EYF7" s="80"/>
      <c r="EYG7" s="80"/>
      <c r="EYH7" s="80"/>
      <c r="EYI7" s="80"/>
      <c r="EYJ7" s="80"/>
      <c r="EYK7" s="80"/>
      <c r="EYL7" s="80"/>
      <c r="EYM7" s="80"/>
      <c r="EYN7" s="80"/>
      <c r="EYO7" s="80"/>
      <c r="EYP7" s="80"/>
      <c r="EYQ7" s="80"/>
      <c r="EYR7" s="80"/>
      <c r="EYS7" s="80"/>
      <c r="EYT7" s="80"/>
      <c r="EYU7" s="80"/>
      <c r="EYV7" s="80"/>
      <c r="EYW7" s="80"/>
      <c r="EYX7" s="80"/>
      <c r="EYY7" s="80"/>
      <c r="EYZ7" s="80"/>
      <c r="EZA7" s="80"/>
      <c r="EZB7" s="80"/>
      <c r="EZC7" s="80"/>
      <c r="EZD7" s="80"/>
      <c r="EZE7" s="80"/>
      <c r="EZF7" s="80"/>
      <c r="EZG7" s="80"/>
      <c r="EZH7" s="80"/>
      <c r="EZI7" s="80"/>
      <c r="EZJ7" s="80"/>
      <c r="EZK7" s="80"/>
      <c r="EZL7" s="80"/>
      <c r="EZM7" s="80"/>
      <c r="EZN7" s="80"/>
      <c r="EZO7" s="80"/>
      <c r="EZP7" s="80"/>
      <c r="EZQ7" s="80"/>
      <c r="EZR7" s="80"/>
      <c r="EZS7" s="80"/>
      <c r="EZT7" s="80"/>
      <c r="EZU7" s="80"/>
      <c r="EZV7" s="80"/>
      <c r="EZW7" s="80"/>
      <c r="EZX7" s="80"/>
      <c r="EZY7" s="80"/>
      <c r="EZZ7" s="80"/>
      <c r="FAA7" s="80"/>
      <c r="FAB7" s="80"/>
      <c r="FAC7" s="80"/>
      <c r="FAD7" s="80"/>
      <c r="FAE7" s="80"/>
      <c r="FAF7" s="80"/>
      <c r="FAG7" s="80"/>
      <c r="FAH7" s="80"/>
      <c r="FAI7" s="80"/>
      <c r="FAJ7" s="80"/>
      <c r="FAK7" s="80"/>
      <c r="FAL7" s="80"/>
      <c r="FAM7" s="80"/>
      <c r="FAN7" s="80"/>
      <c r="FAO7" s="80"/>
      <c r="FAP7" s="80"/>
      <c r="FAQ7" s="80"/>
      <c r="FAR7" s="80"/>
      <c r="FAS7" s="80"/>
      <c r="FAT7" s="80"/>
      <c r="FAU7" s="80"/>
      <c r="FAV7" s="80"/>
      <c r="FAW7" s="80"/>
      <c r="FAX7" s="80"/>
      <c r="FAY7" s="80"/>
      <c r="FAZ7" s="80"/>
      <c r="FBA7" s="80"/>
      <c r="FBB7" s="80"/>
      <c r="FBC7" s="80"/>
      <c r="FBD7" s="80"/>
      <c r="FBE7" s="80"/>
      <c r="FBF7" s="80"/>
      <c r="FBG7" s="80"/>
      <c r="FBH7" s="80"/>
      <c r="FBI7" s="80"/>
      <c r="FBJ7" s="80"/>
      <c r="FBK7" s="80"/>
      <c r="FBL7" s="80"/>
      <c r="FBM7" s="80"/>
      <c r="FBN7" s="80"/>
      <c r="FBO7" s="80"/>
      <c r="FBP7" s="80"/>
      <c r="FBQ7" s="80"/>
      <c r="FBR7" s="80"/>
      <c r="FBS7" s="80"/>
      <c r="FBT7" s="80"/>
      <c r="FBU7" s="80"/>
      <c r="FBV7" s="80"/>
      <c r="FBW7" s="80"/>
      <c r="FBX7" s="80"/>
      <c r="FBY7" s="80"/>
      <c r="FBZ7" s="80"/>
      <c r="FCA7" s="80"/>
      <c r="FCB7" s="80"/>
      <c r="FCC7" s="80"/>
      <c r="FCD7" s="80"/>
      <c r="FCE7" s="80"/>
      <c r="FCF7" s="80"/>
      <c r="FCG7" s="80"/>
      <c r="FCH7" s="80"/>
      <c r="FCI7" s="80"/>
      <c r="FCJ7" s="80"/>
      <c r="FCK7" s="80"/>
      <c r="FCL7" s="80"/>
      <c r="FCM7" s="80"/>
      <c r="FCN7" s="80"/>
      <c r="FCO7" s="80"/>
      <c r="FCP7" s="80"/>
      <c r="FCQ7" s="80"/>
      <c r="FCR7" s="80"/>
      <c r="FCS7" s="80"/>
      <c r="FCT7" s="80"/>
      <c r="FCU7" s="80"/>
      <c r="FCV7" s="80"/>
      <c r="FCW7" s="80"/>
      <c r="FCX7" s="80"/>
      <c r="FCY7" s="80"/>
      <c r="FCZ7" s="80"/>
      <c r="FDA7" s="80"/>
      <c r="FDB7" s="80"/>
      <c r="FDC7" s="80"/>
      <c r="FDD7" s="80"/>
      <c r="FDE7" s="80"/>
      <c r="FDF7" s="80"/>
      <c r="FDG7" s="80"/>
      <c r="FDH7" s="80"/>
      <c r="FDI7" s="80"/>
      <c r="FDJ7" s="80"/>
      <c r="FDK7" s="80"/>
      <c r="FDL7" s="80"/>
      <c r="FDM7" s="80"/>
      <c r="FDN7" s="80"/>
      <c r="FDO7" s="80"/>
      <c r="FDP7" s="80"/>
      <c r="FDQ7" s="80"/>
      <c r="FDR7" s="80"/>
      <c r="FDS7" s="80"/>
      <c r="FDT7" s="80"/>
      <c r="FDU7" s="80"/>
      <c r="FDV7" s="80"/>
      <c r="FDW7" s="80"/>
      <c r="FDX7" s="80"/>
      <c r="FDY7" s="80"/>
      <c r="FDZ7" s="80"/>
      <c r="FEA7" s="80"/>
      <c r="FEB7" s="80"/>
      <c r="FEC7" s="80"/>
      <c r="FED7" s="80"/>
      <c r="FEE7" s="80"/>
      <c r="FEF7" s="80"/>
      <c r="FEG7" s="80"/>
      <c r="FEH7" s="80"/>
      <c r="FEI7" s="80"/>
      <c r="FEJ7" s="80"/>
      <c r="FEK7" s="80"/>
      <c r="FEL7" s="80"/>
      <c r="FEM7" s="80"/>
      <c r="FEN7" s="80"/>
      <c r="FEO7" s="80"/>
      <c r="FEP7" s="80"/>
      <c r="FEQ7" s="80"/>
      <c r="FER7" s="80"/>
      <c r="FES7" s="80"/>
      <c r="FET7" s="80"/>
      <c r="FEU7" s="80"/>
      <c r="FEV7" s="80"/>
      <c r="FEW7" s="80"/>
      <c r="FEX7" s="80"/>
      <c r="FEY7" s="80"/>
      <c r="FEZ7" s="80"/>
      <c r="FFA7" s="80"/>
      <c r="FFB7" s="80"/>
      <c r="FFC7" s="80"/>
      <c r="FFD7" s="80"/>
      <c r="FFE7" s="80"/>
      <c r="FFF7" s="80"/>
      <c r="FFG7" s="80"/>
      <c r="FFH7" s="80"/>
      <c r="FFI7" s="80"/>
      <c r="FFJ7" s="80"/>
      <c r="FFK7" s="80"/>
      <c r="FFL7" s="80"/>
      <c r="FFM7" s="80"/>
      <c r="FFN7" s="80"/>
      <c r="FFO7" s="80"/>
      <c r="FFP7" s="80"/>
      <c r="FFQ7" s="80"/>
      <c r="FFR7" s="80"/>
      <c r="FFS7" s="80"/>
      <c r="FFT7" s="80"/>
      <c r="FFU7" s="80"/>
      <c r="FFV7" s="80"/>
      <c r="FFW7" s="80"/>
      <c r="FFX7" s="80"/>
      <c r="FFY7" s="80"/>
      <c r="FFZ7" s="80"/>
      <c r="FGA7" s="80"/>
      <c r="FGB7" s="80"/>
      <c r="FGC7" s="80"/>
      <c r="FGD7" s="80"/>
      <c r="FGE7" s="80"/>
      <c r="FGF7" s="80"/>
      <c r="FGG7" s="80"/>
      <c r="FGH7" s="80"/>
      <c r="FGI7" s="80"/>
      <c r="FGJ7" s="80"/>
      <c r="FGK7" s="80"/>
      <c r="FGL7" s="80"/>
      <c r="FGM7" s="80"/>
      <c r="FGN7" s="80"/>
      <c r="FGO7" s="80"/>
      <c r="FGP7" s="80"/>
      <c r="FGQ7" s="80"/>
      <c r="FGR7" s="80"/>
      <c r="FGS7" s="80"/>
      <c r="FGT7" s="80"/>
      <c r="FGU7" s="80"/>
      <c r="FGV7" s="80"/>
      <c r="FGW7" s="80"/>
      <c r="FGX7" s="80"/>
      <c r="FGY7" s="80"/>
      <c r="FGZ7" s="80"/>
      <c r="FHA7" s="80"/>
      <c r="FHB7" s="80"/>
      <c r="FHC7" s="80"/>
      <c r="FHD7" s="80"/>
      <c r="FHE7" s="80"/>
      <c r="FHF7" s="80"/>
      <c r="FHG7" s="80"/>
      <c r="FHH7" s="80"/>
      <c r="FHI7" s="80"/>
      <c r="FHJ7" s="80"/>
      <c r="FHK7" s="80"/>
      <c r="FHL7" s="80"/>
      <c r="FHM7" s="80"/>
      <c r="FHN7" s="80"/>
      <c r="FHO7" s="80"/>
      <c r="FHP7" s="80"/>
      <c r="FHQ7" s="80"/>
      <c r="FHR7" s="80"/>
      <c r="FHS7" s="80"/>
      <c r="FHT7" s="80"/>
      <c r="FHU7" s="80"/>
      <c r="FHV7" s="80"/>
      <c r="FHW7" s="80"/>
      <c r="FHX7" s="80"/>
      <c r="FHY7" s="80"/>
      <c r="FHZ7" s="80"/>
      <c r="FIA7" s="80"/>
      <c r="FIB7" s="80"/>
      <c r="FIC7" s="80"/>
      <c r="FID7" s="80"/>
      <c r="FIE7" s="80"/>
      <c r="FIF7" s="80"/>
      <c r="FIG7" s="80"/>
      <c r="FIH7" s="80"/>
      <c r="FII7" s="80"/>
      <c r="FIJ7" s="80"/>
      <c r="FIK7" s="80"/>
      <c r="FIL7" s="80"/>
      <c r="FIM7" s="80"/>
      <c r="FIN7" s="80"/>
      <c r="FIO7" s="80"/>
      <c r="FIP7" s="80"/>
      <c r="FIQ7" s="80"/>
      <c r="FIR7" s="80"/>
      <c r="FIS7" s="80"/>
      <c r="FIT7" s="80"/>
      <c r="FIU7" s="80"/>
      <c r="FIV7" s="80"/>
      <c r="FIW7" s="80"/>
      <c r="FIX7" s="80"/>
      <c r="FIY7" s="80"/>
      <c r="FIZ7" s="80"/>
      <c r="FJA7" s="80"/>
      <c r="FJB7" s="80"/>
      <c r="FJC7" s="80"/>
      <c r="FJD7" s="80"/>
      <c r="FJE7" s="80"/>
      <c r="FJF7" s="80"/>
      <c r="FJG7" s="80"/>
      <c r="FJH7" s="80"/>
      <c r="FJI7" s="80"/>
      <c r="FJJ7" s="80"/>
      <c r="FJK7" s="80"/>
      <c r="FJL7" s="80"/>
      <c r="FJM7" s="80"/>
      <c r="FJN7" s="80"/>
      <c r="FJO7" s="80"/>
      <c r="FJP7" s="80"/>
      <c r="FJQ7" s="80"/>
      <c r="FJR7" s="80"/>
      <c r="FJS7" s="80"/>
      <c r="FJT7" s="80"/>
      <c r="FJU7" s="80"/>
      <c r="FJV7" s="80"/>
      <c r="FJW7" s="80"/>
      <c r="FJX7" s="80"/>
      <c r="FJY7" s="80"/>
      <c r="FJZ7" s="80"/>
      <c r="FKA7" s="80"/>
      <c r="FKB7" s="80"/>
      <c r="FKC7" s="80"/>
      <c r="FKD7" s="80"/>
      <c r="FKE7" s="80"/>
      <c r="FKF7" s="80"/>
      <c r="FKG7" s="80"/>
      <c r="FKH7" s="80"/>
      <c r="FKI7" s="80"/>
      <c r="FKJ7" s="80"/>
      <c r="FKK7" s="80"/>
      <c r="FKL7" s="80"/>
      <c r="FKM7" s="80"/>
      <c r="FKN7" s="80"/>
      <c r="FKO7" s="80"/>
      <c r="FKP7" s="80"/>
      <c r="FKQ7" s="80"/>
      <c r="FKR7" s="80"/>
      <c r="FKS7" s="80"/>
      <c r="FKT7" s="80"/>
      <c r="FKU7" s="80"/>
      <c r="FKV7" s="80"/>
      <c r="FKW7" s="80"/>
      <c r="FKX7" s="80"/>
      <c r="FKY7" s="80"/>
      <c r="FKZ7" s="80"/>
      <c r="FLA7" s="80"/>
      <c r="FLB7" s="80"/>
      <c r="FLC7" s="80"/>
      <c r="FLD7" s="80"/>
      <c r="FLE7" s="80"/>
      <c r="FLF7" s="80"/>
      <c r="FLG7" s="80"/>
      <c r="FLH7" s="80"/>
      <c r="FLI7" s="80"/>
      <c r="FLJ7" s="80"/>
      <c r="FLK7" s="80"/>
      <c r="FLL7" s="80"/>
      <c r="FLM7" s="80"/>
      <c r="FLN7" s="80"/>
      <c r="FLO7" s="80"/>
      <c r="FLP7" s="80"/>
      <c r="FLQ7" s="80"/>
      <c r="FLR7" s="80"/>
      <c r="FLS7" s="80"/>
      <c r="FLT7" s="80"/>
      <c r="FLU7" s="80"/>
      <c r="FLV7" s="80"/>
      <c r="FLW7" s="80"/>
      <c r="FLX7" s="80"/>
      <c r="FLY7" s="80"/>
      <c r="FLZ7" s="80"/>
      <c r="FMA7" s="80"/>
      <c r="FMB7" s="80"/>
      <c r="FMC7" s="80"/>
      <c r="FMD7" s="80"/>
      <c r="FME7" s="80"/>
      <c r="FMF7" s="80"/>
      <c r="FMG7" s="80"/>
      <c r="FMH7" s="80"/>
      <c r="FMI7" s="80"/>
      <c r="FMJ7" s="80"/>
      <c r="FMK7" s="80"/>
      <c r="FML7" s="80"/>
      <c r="FMM7" s="80"/>
      <c r="FMN7" s="80"/>
      <c r="FMO7" s="80"/>
      <c r="FMP7" s="80"/>
      <c r="FMQ7" s="80"/>
      <c r="FMR7" s="80"/>
      <c r="FMS7" s="80"/>
      <c r="FMT7" s="80"/>
      <c r="FMU7" s="80"/>
      <c r="FMV7" s="80"/>
      <c r="FMW7" s="80"/>
      <c r="FMX7" s="80"/>
      <c r="FMY7" s="80"/>
      <c r="FMZ7" s="80"/>
      <c r="FNA7" s="80"/>
      <c r="FNB7" s="80"/>
      <c r="FNC7" s="80"/>
      <c r="FND7" s="80"/>
      <c r="FNE7" s="80"/>
      <c r="FNF7" s="80"/>
      <c r="FNG7" s="80"/>
      <c r="FNH7" s="80"/>
      <c r="FNI7" s="80"/>
      <c r="FNJ7" s="80"/>
      <c r="FNK7" s="80"/>
      <c r="FNL7" s="80"/>
      <c r="FNM7" s="80"/>
      <c r="FNN7" s="80"/>
      <c r="FNO7" s="80"/>
      <c r="FNP7" s="80"/>
      <c r="FNQ7" s="80"/>
      <c r="FNR7" s="80"/>
      <c r="FNS7" s="80"/>
      <c r="FNT7" s="80"/>
      <c r="FNU7" s="80"/>
      <c r="FNV7" s="80"/>
      <c r="FNW7" s="80"/>
      <c r="FNX7" s="80"/>
      <c r="FNY7" s="80"/>
      <c r="FNZ7" s="80"/>
      <c r="FOA7" s="80"/>
      <c r="FOB7" s="80"/>
      <c r="FOC7" s="80"/>
      <c r="FOD7" s="80"/>
      <c r="FOE7" s="80"/>
      <c r="FOF7" s="80"/>
      <c r="FOG7" s="80"/>
      <c r="FOH7" s="80"/>
      <c r="FOI7" s="80"/>
      <c r="FOJ7" s="80"/>
      <c r="FOK7" s="80"/>
      <c r="FOL7" s="80"/>
      <c r="FOM7" s="80"/>
      <c r="FON7" s="80"/>
      <c r="FOO7" s="80"/>
      <c r="FOP7" s="80"/>
      <c r="FOQ7" s="80"/>
      <c r="FOR7" s="80"/>
      <c r="FOS7" s="80"/>
      <c r="FOT7" s="80"/>
      <c r="FOU7" s="80"/>
      <c r="FOV7" s="80"/>
      <c r="FOW7" s="80"/>
      <c r="FOX7" s="80"/>
      <c r="FOY7" s="80"/>
      <c r="FOZ7" s="80"/>
      <c r="FPA7" s="80"/>
      <c r="FPB7" s="80"/>
      <c r="FPC7" s="80"/>
      <c r="FPD7" s="80"/>
      <c r="FPE7" s="80"/>
      <c r="FPF7" s="80"/>
      <c r="FPG7" s="80"/>
      <c r="FPH7" s="80"/>
      <c r="FPI7" s="80"/>
      <c r="FPJ7" s="80"/>
      <c r="FPK7" s="80"/>
      <c r="FPL7" s="80"/>
      <c r="FPM7" s="80"/>
      <c r="FPN7" s="80"/>
      <c r="FPO7" s="80"/>
      <c r="FPP7" s="80"/>
      <c r="FPQ7" s="80"/>
      <c r="FPR7" s="80"/>
      <c r="FPS7" s="80"/>
      <c r="FPT7" s="80"/>
      <c r="FPU7" s="80"/>
      <c r="FPV7" s="80"/>
      <c r="FPW7" s="80"/>
      <c r="FPX7" s="80"/>
      <c r="FPY7" s="80"/>
      <c r="FPZ7" s="80"/>
      <c r="FQA7" s="80"/>
      <c r="FQB7" s="80"/>
      <c r="FQC7" s="80"/>
      <c r="FQD7" s="80"/>
      <c r="FQE7" s="80"/>
      <c r="FQF7" s="80"/>
      <c r="FQG7" s="80"/>
      <c r="FQH7" s="80"/>
      <c r="FQI7" s="80"/>
      <c r="FQJ7" s="80"/>
      <c r="FQK7" s="80"/>
      <c r="FQL7" s="80"/>
      <c r="FQM7" s="80"/>
      <c r="FQN7" s="80"/>
      <c r="FQO7" s="80"/>
      <c r="FQP7" s="80"/>
      <c r="FQQ7" s="80"/>
      <c r="FQR7" s="80"/>
      <c r="FQS7" s="80"/>
      <c r="FQT7" s="80"/>
      <c r="FQU7" s="80"/>
      <c r="FQV7" s="80"/>
      <c r="FQW7" s="80"/>
      <c r="FQX7" s="80"/>
      <c r="FQY7" s="80"/>
      <c r="FQZ7" s="80"/>
      <c r="FRA7" s="80"/>
      <c r="FRB7" s="80"/>
      <c r="FRC7" s="80"/>
      <c r="FRD7" s="80"/>
      <c r="FRE7" s="80"/>
      <c r="FRF7" s="80"/>
      <c r="FRG7" s="80"/>
      <c r="FRH7" s="80"/>
      <c r="FRI7" s="80"/>
      <c r="FRJ7" s="80"/>
      <c r="FRK7" s="80"/>
      <c r="FRL7" s="80"/>
      <c r="FRM7" s="80"/>
      <c r="FRN7" s="80"/>
      <c r="FRO7" s="80"/>
      <c r="FRP7" s="80"/>
      <c r="FRQ7" s="80"/>
      <c r="FRR7" s="80"/>
      <c r="FRS7" s="80"/>
      <c r="FRT7" s="80"/>
      <c r="FRU7" s="80"/>
      <c r="FRV7" s="80"/>
      <c r="FRW7" s="80"/>
      <c r="FRX7" s="80"/>
      <c r="FRY7" s="80"/>
      <c r="FRZ7" s="80"/>
      <c r="FSA7" s="80"/>
      <c r="FSB7" s="80"/>
      <c r="FSC7" s="80"/>
      <c r="FSD7" s="80"/>
      <c r="FSE7" s="80"/>
      <c r="FSF7" s="80"/>
      <c r="FSG7" s="80"/>
      <c r="FSH7" s="80"/>
      <c r="FSI7" s="80"/>
      <c r="FSJ7" s="80"/>
      <c r="FSK7" s="80"/>
      <c r="FSL7" s="80"/>
      <c r="FSM7" s="80"/>
      <c r="FSN7" s="80"/>
      <c r="FSO7" s="80"/>
      <c r="FSP7" s="80"/>
      <c r="FSQ7" s="80"/>
      <c r="FSR7" s="80"/>
      <c r="FSS7" s="80"/>
      <c r="FST7" s="80"/>
      <c r="FSU7" s="80"/>
      <c r="FSV7" s="80"/>
      <c r="FSW7" s="80"/>
      <c r="FSX7" s="80"/>
      <c r="FSY7" s="80"/>
      <c r="FSZ7" s="80"/>
      <c r="FTA7" s="80"/>
      <c r="FTB7" s="80"/>
      <c r="FTC7" s="80"/>
      <c r="FTD7" s="80"/>
      <c r="FTE7" s="80"/>
      <c r="FTF7" s="80"/>
      <c r="FTG7" s="80"/>
      <c r="FTH7" s="80"/>
      <c r="FTI7" s="80"/>
      <c r="FTJ7" s="80"/>
      <c r="FTK7" s="80"/>
      <c r="FTL7" s="80"/>
      <c r="FTM7" s="80"/>
      <c r="FTN7" s="80"/>
      <c r="FTO7" s="80"/>
      <c r="FTP7" s="80"/>
      <c r="FTQ7" s="80"/>
      <c r="FTR7" s="80"/>
      <c r="FTS7" s="80"/>
      <c r="FTT7" s="80"/>
      <c r="FTU7" s="80"/>
      <c r="FTV7" s="80"/>
      <c r="FTW7" s="80"/>
      <c r="FTX7" s="80"/>
      <c r="FTY7" s="80"/>
      <c r="FTZ7" s="80"/>
      <c r="FUA7" s="80"/>
      <c r="FUB7" s="80"/>
      <c r="FUC7" s="80"/>
      <c r="FUD7" s="80"/>
      <c r="FUE7" s="80"/>
      <c r="FUF7" s="80"/>
      <c r="FUG7" s="80"/>
      <c r="FUH7" s="80"/>
      <c r="FUI7" s="80"/>
      <c r="FUJ7" s="80"/>
      <c r="FUK7" s="80"/>
      <c r="FUL7" s="80"/>
      <c r="FUM7" s="80"/>
      <c r="FUN7" s="80"/>
      <c r="FUO7" s="80"/>
      <c r="FUP7" s="80"/>
      <c r="FUQ7" s="80"/>
      <c r="FUR7" s="80"/>
      <c r="FUS7" s="80"/>
      <c r="FUT7" s="80"/>
      <c r="FUU7" s="80"/>
      <c r="FUV7" s="80"/>
      <c r="FUW7" s="80"/>
      <c r="FUX7" s="80"/>
      <c r="FUY7" s="80"/>
      <c r="FUZ7" s="80"/>
      <c r="FVA7" s="80"/>
      <c r="FVB7" s="80"/>
      <c r="FVC7" s="80"/>
      <c r="FVD7" s="80"/>
      <c r="FVE7" s="80"/>
      <c r="FVF7" s="80"/>
      <c r="FVG7" s="80"/>
      <c r="FVH7" s="80"/>
      <c r="FVI7" s="80"/>
      <c r="FVJ7" s="80"/>
      <c r="FVK7" s="80"/>
      <c r="FVL7" s="80"/>
      <c r="FVM7" s="80"/>
      <c r="FVN7" s="80"/>
      <c r="FVO7" s="80"/>
      <c r="FVP7" s="80"/>
      <c r="FVQ7" s="80"/>
      <c r="FVR7" s="80"/>
      <c r="FVS7" s="80"/>
      <c r="FVT7" s="80"/>
      <c r="FVU7" s="80"/>
      <c r="FVV7" s="80"/>
      <c r="FVW7" s="80"/>
      <c r="FVX7" s="80"/>
      <c r="FVY7" s="80"/>
      <c r="FVZ7" s="80"/>
      <c r="FWA7" s="80"/>
      <c r="FWB7" s="80"/>
      <c r="FWC7" s="80"/>
      <c r="FWD7" s="80"/>
      <c r="FWE7" s="80"/>
      <c r="FWF7" s="80"/>
      <c r="FWG7" s="80"/>
      <c r="FWH7" s="80"/>
      <c r="FWI7" s="80"/>
      <c r="FWJ7" s="80"/>
      <c r="FWK7" s="80"/>
      <c r="FWL7" s="80"/>
      <c r="FWM7" s="80"/>
      <c r="FWN7" s="80"/>
      <c r="FWO7" s="80"/>
      <c r="FWP7" s="80"/>
      <c r="FWQ7" s="80"/>
      <c r="FWR7" s="80"/>
      <c r="FWS7" s="80"/>
      <c r="FWT7" s="80"/>
      <c r="FWU7" s="80"/>
      <c r="FWV7" s="80"/>
      <c r="FWW7" s="80"/>
      <c r="FWX7" s="80"/>
      <c r="FWY7" s="80"/>
      <c r="FWZ7" s="80"/>
      <c r="FXA7" s="80"/>
      <c r="FXB7" s="80"/>
      <c r="FXC7" s="80"/>
      <c r="FXD7" s="80"/>
      <c r="FXE7" s="80"/>
      <c r="FXF7" s="80"/>
      <c r="FXG7" s="80"/>
      <c r="FXH7" s="80"/>
      <c r="FXI7" s="80"/>
      <c r="FXJ7" s="80"/>
      <c r="FXK7" s="80"/>
      <c r="FXL7" s="80"/>
      <c r="FXM7" s="80"/>
      <c r="FXN7" s="80"/>
      <c r="FXO7" s="80"/>
      <c r="FXP7" s="80"/>
      <c r="FXQ7" s="80"/>
      <c r="FXR7" s="80"/>
      <c r="FXS7" s="80"/>
      <c r="FXT7" s="80"/>
      <c r="FXU7" s="80"/>
      <c r="FXV7" s="80"/>
      <c r="FXW7" s="80"/>
      <c r="FXX7" s="80"/>
      <c r="FXY7" s="80"/>
      <c r="FXZ7" s="80"/>
      <c r="FYA7" s="80"/>
      <c r="FYB7" s="80"/>
      <c r="FYC7" s="80"/>
      <c r="FYD7" s="80"/>
      <c r="FYE7" s="80"/>
      <c r="FYF7" s="80"/>
      <c r="FYG7" s="80"/>
      <c r="FYH7" s="80"/>
      <c r="FYI7" s="80"/>
      <c r="FYJ7" s="80"/>
      <c r="FYK7" s="80"/>
      <c r="FYL7" s="80"/>
      <c r="FYM7" s="80"/>
      <c r="FYN7" s="80"/>
      <c r="FYO7" s="80"/>
      <c r="FYP7" s="80"/>
      <c r="FYQ7" s="80"/>
      <c r="FYR7" s="80"/>
      <c r="FYS7" s="80"/>
      <c r="FYT7" s="80"/>
      <c r="FYU7" s="80"/>
      <c r="FYV7" s="80"/>
      <c r="FYW7" s="80"/>
      <c r="FYX7" s="80"/>
      <c r="FYY7" s="80"/>
      <c r="FYZ7" s="80"/>
      <c r="FZA7" s="80"/>
      <c r="FZB7" s="80"/>
      <c r="FZC7" s="80"/>
      <c r="FZD7" s="80"/>
      <c r="FZE7" s="80"/>
      <c r="FZF7" s="80"/>
      <c r="FZG7" s="80"/>
      <c r="FZH7" s="80"/>
      <c r="FZI7" s="80"/>
      <c r="FZJ7" s="80"/>
      <c r="FZK7" s="80"/>
      <c r="FZL7" s="80"/>
      <c r="FZM7" s="80"/>
      <c r="FZN7" s="80"/>
      <c r="FZO7" s="80"/>
      <c r="FZP7" s="80"/>
      <c r="FZQ7" s="80"/>
      <c r="FZR7" s="80"/>
      <c r="FZS7" s="80"/>
      <c r="FZT7" s="80"/>
      <c r="FZU7" s="80"/>
      <c r="FZV7" s="80"/>
      <c r="FZW7" s="80"/>
      <c r="FZX7" s="80"/>
      <c r="FZY7" s="80"/>
      <c r="FZZ7" s="80"/>
      <c r="GAA7" s="80"/>
      <c r="GAB7" s="80"/>
      <c r="GAC7" s="80"/>
      <c r="GAD7" s="80"/>
      <c r="GAE7" s="80"/>
      <c r="GAF7" s="80"/>
      <c r="GAG7" s="80"/>
      <c r="GAH7" s="80"/>
      <c r="GAI7" s="80"/>
      <c r="GAJ7" s="80"/>
      <c r="GAK7" s="80"/>
      <c r="GAL7" s="80"/>
      <c r="GAM7" s="80"/>
      <c r="GAN7" s="80"/>
      <c r="GAO7" s="80"/>
      <c r="GAP7" s="80"/>
      <c r="GAQ7" s="80"/>
      <c r="GAR7" s="80"/>
      <c r="GAS7" s="80"/>
      <c r="GAT7" s="80"/>
      <c r="GAU7" s="80"/>
      <c r="GAV7" s="80"/>
      <c r="GAW7" s="80"/>
      <c r="GAX7" s="80"/>
      <c r="GAY7" s="80"/>
      <c r="GAZ7" s="80"/>
      <c r="GBA7" s="80"/>
      <c r="GBB7" s="80"/>
      <c r="GBC7" s="80"/>
      <c r="GBD7" s="80"/>
      <c r="GBE7" s="80"/>
      <c r="GBF7" s="80"/>
      <c r="GBG7" s="80"/>
      <c r="GBH7" s="80"/>
      <c r="GBI7" s="80"/>
      <c r="GBJ7" s="80"/>
      <c r="GBK7" s="80"/>
      <c r="GBL7" s="80"/>
      <c r="GBM7" s="80"/>
      <c r="GBN7" s="80"/>
      <c r="GBO7" s="80"/>
      <c r="GBP7" s="80"/>
      <c r="GBQ7" s="80"/>
      <c r="GBR7" s="80"/>
      <c r="GBS7" s="80"/>
      <c r="GBT7" s="80"/>
      <c r="GBU7" s="80"/>
      <c r="GBV7" s="80"/>
      <c r="GBW7" s="80"/>
      <c r="GBX7" s="80"/>
      <c r="GBY7" s="80"/>
      <c r="GBZ7" s="80"/>
      <c r="GCA7" s="80"/>
      <c r="GCB7" s="80"/>
      <c r="GCC7" s="80"/>
      <c r="GCD7" s="80"/>
      <c r="GCE7" s="80"/>
      <c r="GCF7" s="80"/>
      <c r="GCG7" s="80"/>
      <c r="GCH7" s="80"/>
      <c r="GCI7" s="80"/>
      <c r="GCJ7" s="80"/>
      <c r="GCK7" s="80"/>
      <c r="GCL7" s="80"/>
      <c r="GCM7" s="80"/>
      <c r="GCN7" s="80"/>
      <c r="GCO7" s="80"/>
      <c r="GCP7" s="80"/>
      <c r="GCQ7" s="80"/>
      <c r="GCR7" s="80"/>
      <c r="GCS7" s="80"/>
      <c r="GCT7" s="80"/>
      <c r="GCU7" s="80"/>
      <c r="GCV7" s="80"/>
      <c r="GCW7" s="80"/>
      <c r="GCX7" s="80"/>
      <c r="GCY7" s="80"/>
      <c r="GCZ7" s="80"/>
      <c r="GDA7" s="80"/>
      <c r="GDB7" s="80"/>
      <c r="GDC7" s="80"/>
      <c r="GDD7" s="80"/>
      <c r="GDE7" s="80"/>
      <c r="GDF7" s="80"/>
      <c r="GDG7" s="80"/>
      <c r="GDH7" s="80"/>
      <c r="GDI7" s="80"/>
      <c r="GDJ7" s="80"/>
      <c r="GDK7" s="80"/>
      <c r="GDL7" s="80"/>
      <c r="GDM7" s="80"/>
      <c r="GDN7" s="80"/>
      <c r="GDO7" s="80"/>
      <c r="GDP7" s="80"/>
      <c r="GDQ7" s="80"/>
      <c r="GDR7" s="80"/>
      <c r="GDS7" s="80"/>
      <c r="GDT7" s="80"/>
      <c r="GDU7" s="80"/>
      <c r="GDV7" s="80"/>
      <c r="GDW7" s="80"/>
      <c r="GDX7" s="80"/>
      <c r="GDY7" s="80"/>
      <c r="GDZ7" s="80"/>
      <c r="GEA7" s="80"/>
      <c r="GEB7" s="80"/>
      <c r="GEC7" s="80"/>
      <c r="GED7" s="80"/>
      <c r="GEE7" s="80"/>
      <c r="GEF7" s="80"/>
      <c r="GEG7" s="80"/>
      <c r="GEH7" s="80"/>
      <c r="GEI7" s="80"/>
      <c r="GEJ7" s="80"/>
      <c r="GEK7" s="80"/>
      <c r="GEL7" s="80"/>
      <c r="GEM7" s="80"/>
      <c r="GEN7" s="80"/>
      <c r="GEO7" s="80"/>
      <c r="GEP7" s="80"/>
      <c r="GEQ7" s="80"/>
      <c r="GER7" s="80"/>
      <c r="GES7" s="80"/>
      <c r="GET7" s="80"/>
      <c r="GEU7" s="80"/>
      <c r="GEV7" s="80"/>
      <c r="GEW7" s="80"/>
      <c r="GEX7" s="80"/>
      <c r="GEY7" s="80"/>
      <c r="GEZ7" s="80"/>
      <c r="GFA7" s="80"/>
      <c r="GFB7" s="80"/>
      <c r="GFC7" s="80"/>
      <c r="GFD7" s="80"/>
      <c r="GFE7" s="80"/>
      <c r="GFF7" s="80"/>
      <c r="GFG7" s="80"/>
      <c r="GFH7" s="80"/>
      <c r="GFI7" s="80"/>
      <c r="GFJ7" s="80"/>
      <c r="GFK7" s="80"/>
      <c r="GFL7" s="80"/>
      <c r="GFM7" s="80"/>
      <c r="GFN7" s="80"/>
      <c r="GFO7" s="80"/>
      <c r="GFP7" s="80"/>
      <c r="GFQ7" s="80"/>
      <c r="GFR7" s="80"/>
      <c r="GFS7" s="80"/>
      <c r="GFT7" s="80"/>
      <c r="GFU7" s="80"/>
      <c r="GFV7" s="80"/>
      <c r="GFW7" s="80"/>
      <c r="GFX7" s="80"/>
      <c r="GFY7" s="80"/>
      <c r="GFZ7" s="80"/>
      <c r="GGA7" s="80"/>
      <c r="GGB7" s="80"/>
      <c r="GGC7" s="80"/>
      <c r="GGD7" s="80"/>
      <c r="GGE7" s="80"/>
      <c r="GGF7" s="80"/>
      <c r="GGG7" s="80"/>
      <c r="GGH7" s="80"/>
      <c r="GGI7" s="80"/>
      <c r="GGJ7" s="80"/>
      <c r="GGK7" s="80"/>
      <c r="GGL7" s="80"/>
      <c r="GGM7" s="80"/>
      <c r="GGN7" s="80"/>
      <c r="GGO7" s="80"/>
      <c r="GGP7" s="80"/>
      <c r="GGQ7" s="80"/>
      <c r="GGR7" s="80"/>
      <c r="GGS7" s="80"/>
      <c r="GGT7" s="80"/>
      <c r="GGU7" s="80"/>
      <c r="GGV7" s="80"/>
      <c r="GGW7" s="80"/>
      <c r="GGX7" s="80"/>
      <c r="GGY7" s="80"/>
      <c r="GGZ7" s="80"/>
      <c r="GHA7" s="80"/>
      <c r="GHB7" s="80"/>
      <c r="GHC7" s="80"/>
      <c r="GHD7" s="80"/>
      <c r="GHE7" s="80"/>
      <c r="GHF7" s="80"/>
      <c r="GHG7" s="80"/>
      <c r="GHH7" s="80"/>
      <c r="GHI7" s="80"/>
      <c r="GHJ7" s="80"/>
      <c r="GHK7" s="80"/>
      <c r="GHL7" s="80"/>
      <c r="GHM7" s="80"/>
      <c r="GHN7" s="80"/>
      <c r="GHO7" s="80"/>
      <c r="GHP7" s="80"/>
      <c r="GHQ7" s="80"/>
      <c r="GHR7" s="80"/>
      <c r="GHS7" s="80"/>
      <c r="GHT7" s="80"/>
      <c r="GHU7" s="80"/>
      <c r="GHV7" s="80"/>
      <c r="GHW7" s="80"/>
      <c r="GHX7" s="80"/>
      <c r="GHY7" s="80"/>
      <c r="GHZ7" s="80"/>
      <c r="GIA7" s="80"/>
      <c r="GIB7" s="80"/>
      <c r="GIC7" s="80"/>
      <c r="GID7" s="80"/>
      <c r="GIE7" s="80"/>
      <c r="GIF7" s="80"/>
      <c r="GIG7" s="80"/>
      <c r="GIH7" s="80"/>
      <c r="GII7" s="80"/>
      <c r="GIJ7" s="80"/>
      <c r="GIK7" s="80"/>
      <c r="GIL7" s="80"/>
      <c r="GIM7" s="80"/>
      <c r="GIN7" s="80"/>
      <c r="GIO7" s="80"/>
      <c r="GIP7" s="80"/>
      <c r="GIQ7" s="80"/>
      <c r="GIR7" s="80"/>
      <c r="GIS7" s="80"/>
      <c r="GIT7" s="80"/>
      <c r="GIU7" s="80"/>
      <c r="GIV7" s="80"/>
      <c r="GIW7" s="80"/>
      <c r="GIX7" s="80"/>
      <c r="GIY7" s="80"/>
      <c r="GIZ7" s="80"/>
      <c r="GJA7" s="80"/>
      <c r="GJB7" s="80"/>
      <c r="GJC7" s="80"/>
      <c r="GJD7" s="80"/>
      <c r="GJE7" s="80"/>
      <c r="GJF7" s="80"/>
      <c r="GJG7" s="80"/>
      <c r="GJH7" s="80"/>
      <c r="GJI7" s="80"/>
      <c r="GJJ7" s="80"/>
      <c r="GJK7" s="80"/>
      <c r="GJL7" s="80"/>
      <c r="GJM7" s="80"/>
      <c r="GJN7" s="80"/>
      <c r="GJO7" s="80"/>
      <c r="GJP7" s="80"/>
      <c r="GJQ7" s="80"/>
      <c r="GJR7" s="80"/>
      <c r="GJS7" s="80"/>
      <c r="GJT7" s="80"/>
      <c r="GJU7" s="80"/>
      <c r="GJV7" s="80"/>
      <c r="GJW7" s="80"/>
      <c r="GJX7" s="80"/>
      <c r="GJY7" s="80"/>
      <c r="GJZ7" s="80"/>
      <c r="GKA7" s="80"/>
      <c r="GKB7" s="80"/>
      <c r="GKC7" s="80"/>
      <c r="GKD7" s="80"/>
      <c r="GKE7" s="80"/>
      <c r="GKF7" s="80"/>
      <c r="GKG7" s="80"/>
      <c r="GKH7" s="80"/>
      <c r="GKI7" s="80"/>
      <c r="GKJ7" s="80"/>
      <c r="GKK7" s="80"/>
      <c r="GKL7" s="80"/>
      <c r="GKM7" s="80"/>
      <c r="GKN7" s="80"/>
      <c r="GKO7" s="80"/>
      <c r="GKP7" s="80"/>
      <c r="GKQ7" s="80"/>
      <c r="GKR7" s="80"/>
      <c r="GKS7" s="80"/>
      <c r="GKT7" s="80"/>
      <c r="GKU7" s="80"/>
      <c r="GKV7" s="80"/>
      <c r="GKW7" s="80"/>
      <c r="GKX7" s="80"/>
      <c r="GKY7" s="80"/>
      <c r="GKZ7" s="80"/>
      <c r="GLA7" s="80"/>
      <c r="GLB7" s="80"/>
      <c r="GLC7" s="80"/>
      <c r="GLD7" s="80"/>
      <c r="GLE7" s="80"/>
      <c r="GLF7" s="80"/>
      <c r="GLG7" s="80"/>
      <c r="GLH7" s="80"/>
      <c r="GLI7" s="80"/>
      <c r="GLJ7" s="80"/>
      <c r="GLK7" s="80"/>
      <c r="GLL7" s="80"/>
      <c r="GLM7" s="80"/>
      <c r="GLN7" s="80"/>
      <c r="GLO7" s="80"/>
      <c r="GLP7" s="80"/>
      <c r="GLQ7" s="80"/>
      <c r="GLR7" s="80"/>
      <c r="GLS7" s="80"/>
      <c r="GLT7" s="80"/>
      <c r="GLU7" s="80"/>
      <c r="GLV7" s="80"/>
      <c r="GLW7" s="80"/>
      <c r="GLX7" s="80"/>
      <c r="GLY7" s="80"/>
      <c r="GLZ7" s="80"/>
      <c r="GMA7" s="80"/>
      <c r="GMB7" s="80"/>
      <c r="GMC7" s="80"/>
      <c r="GMD7" s="80"/>
      <c r="GME7" s="80"/>
      <c r="GMF7" s="80"/>
      <c r="GMG7" s="80"/>
      <c r="GMH7" s="80"/>
      <c r="GMI7" s="80"/>
      <c r="GMJ7" s="80"/>
      <c r="GMK7" s="80"/>
      <c r="GML7" s="80"/>
      <c r="GMM7" s="80"/>
      <c r="GMN7" s="80"/>
      <c r="GMO7" s="80"/>
      <c r="GMP7" s="80"/>
      <c r="GMQ7" s="80"/>
      <c r="GMR7" s="80"/>
      <c r="GMS7" s="80"/>
      <c r="GMT7" s="80"/>
      <c r="GMU7" s="80"/>
      <c r="GMV7" s="80"/>
      <c r="GMW7" s="80"/>
      <c r="GMX7" s="80"/>
      <c r="GMY7" s="80"/>
      <c r="GMZ7" s="80"/>
      <c r="GNA7" s="80"/>
      <c r="GNB7" s="80"/>
      <c r="GNC7" s="80"/>
      <c r="GND7" s="80"/>
      <c r="GNE7" s="80"/>
      <c r="GNF7" s="80"/>
      <c r="GNG7" s="80"/>
      <c r="GNH7" s="80"/>
      <c r="GNI7" s="80"/>
      <c r="GNJ7" s="80"/>
      <c r="GNK7" s="80"/>
      <c r="GNL7" s="80"/>
      <c r="GNM7" s="80"/>
      <c r="GNN7" s="80"/>
      <c r="GNO7" s="80"/>
      <c r="GNP7" s="80"/>
      <c r="GNQ7" s="80"/>
      <c r="GNR7" s="80"/>
      <c r="GNS7" s="80"/>
      <c r="GNT7" s="80"/>
      <c r="GNU7" s="80"/>
      <c r="GNV7" s="80"/>
      <c r="GNW7" s="80"/>
      <c r="GNX7" s="80"/>
      <c r="GNY7" s="80"/>
      <c r="GNZ7" s="80"/>
      <c r="GOA7" s="80"/>
      <c r="GOB7" s="80"/>
      <c r="GOC7" s="80"/>
      <c r="GOD7" s="80"/>
      <c r="GOE7" s="80"/>
      <c r="GOF7" s="80"/>
      <c r="GOG7" s="80"/>
      <c r="GOH7" s="80"/>
      <c r="GOI7" s="80"/>
      <c r="GOJ7" s="80"/>
      <c r="GOK7" s="80"/>
      <c r="GOL7" s="80"/>
      <c r="GOM7" s="80"/>
      <c r="GON7" s="80"/>
      <c r="GOO7" s="80"/>
      <c r="GOP7" s="80"/>
      <c r="GOQ7" s="80"/>
      <c r="GOR7" s="80"/>
      <c r="GOS7" s="80"/>
      <c r="GOT7" s="80"/>
      <c r="GOU7" s="80"/>
      <c r="GOV7" s="80"/>
      <c r="GOW7" s="80"/>
      <c r="GOX7" s="80"/>
      <c r="GOY7" s="80"/>
      <c r="GOZ7" s="80"/>
      <c r="GPA7" s="80"/>
      <c r="GPB7" s="80"/>
      <c r="GPC7" s="80"/>
      <c r="GPD7" s="80"/>
      <c r="GPE7" s="80"/>
      <c r="GPF7" s="80"/>
      <c r="GPG7" s="80"/>
      <c r="GPH7" s="80"/>
      <c r="GPI7" s="80"/>
      <c r="GPJ7" s="80"/>
      <c r="GPK7" s="80"/>
      <c r="GPL7" s="80"/>
      <c r="GPM7" s="80"/>
      <c r="GPN7" s="80"/>
      <c r="GPO7" s="80"/>
      <c r="GPP7" s="80"/>
      <c r="GPQ7" s="80"/>
      <c r="GPR7" s="80"/>
      <c r="GPS7" s="80"/>
      <c r="GPT7" s="80"/>
      <c r="GPU7" s="80"/>
      <c r="GPV7" s="80"/>
      <c r="GPW7" s="80"/>
      <c r="GPX7" s="80"/>
      <c r="GPY7" s="80"/>
      <c r="GPZ7" s="80"/>
      <c r="GQA7" s="80"/>
      <c r="GQB7" s="80"/>
      <c r="GQC7" s="80"/>
      <c r="GQD7" s="80"/>
      <c r="GQE7" s="80"/>
      <c r="GQF7" s="80"/>
      <c r="GQG7" s="80"/>
      <c r="GQH7" s="80"/>
      <c r="GQI7" s="80"/>
      <c r="GQJ7" s="80"/>
      <c r="GQK7" s="80"/>
      <c r="GQL7" s="80"/>
      <c r="GQM7" s="80"/>
      <c r="GQN7" s="80"/>
      <c r="GQO7" s="80"/>
      <c r="GQP7" s="80"/>
      <c r="GQQ7" s="80"/>
      <c r="GQR7" s="80"/>
      <c r="GQS7" s="80"/>
      <c r="GQT7" s="80"/>
      <c r="GQU7" s="80"/>
      <c r="GQV7" s="80"/>
      <c r="GQW7" s="80"/>
      <c r="GQX7" s="80"/>
      <c r="GQY7" s="80"/>
      <c r="GQZ7" s="80"/>
      <c r="GRA7" s="80"/>
      <c r="GRB7" s="80"/>
      <c r="GRC7" s="80"/>
      <c r="GRD7" s="80"/>
      <c r="GRE7" s="80"/>
      <c r="GRF7" s="80"/>
      <c r="GRG7" s="80"/>
      <c r="GRH7" s="80"/>
      <c r="GRI7" s="80"/>
      <c r="GRJ7" s="80"/>
      <c r="GRK7" s="80"/>
      <c r="GRL7" s="80"/>
      <c r="GRM7" s="80"/>
      <c r="GRN7" s="80"/>
      <c r="GRO7" s="80"/>
      <c r="GRP7" s="80"/>
      <c r="GRQ7" s="80"/>
      <c r="GRR7" s="80"/>
      <c r="GRS7" s="80"/>
      <c r="GRT7" s="80"/>
      <c r="GRU7" s="80"/>
      <c r="GRV7" s="80"/>
      <c r="GRW7" s="80"/>
      <c r="GRX7" s="80"/>
      <c r="GRY7" s="80"/>
      <c r="GRZ7" s="80"/>
      <c r="GSA7" s="80"/>
      <c r="GSB7" s="80"/>
      <c r="GSC7" s="80"/>
      <c r="GSD7" s="80"/>
      <c r="GSE7" s="80"/>
      <c r="GSF7" s="80"/>
      <c r="GSG7" s="80"/>
      <c r="GSH7" s="80"/>
      <c r="GSI7" s="80"/>
      <c r="GSJ7" s="80"/>
      <c r="GSK7" s="80"/>
      <c r="GSL7" s="80"/>
      <c r="GSM7" s="80"/>
      <c r="GSN7" s="80"/>
      <c r="GSO7" s="80"/>
      <c r="GSP7" s="80"/>
      <c r="GSQ7" s="80"/>
      <c r="GSR7" s="80"/>
      <c r="GSS7" s="80"/>
      <c r="GST7" s="80"/>
      <c r="GSU7" s="80"/>
      <c r="GSV7" s="80"/>
      <c r="GSW7" s="80"/>
      <c r="GSX7" s="80"/>
      <c r="GSY7" s="80"/>
      <c r="GSZ7" s="80"/>
      <c r="GTA7" s="80"/>
      <c r="GTB7" s="80"/>
      <c r="GTC7" s="80"/>
      <c r="GTD7" s="80"/>
      <c r="GTE7" s="80"/>
      <c r="GTF7" s="80"/>
      <c r="GTG7" s="80"/>
      <c r="GTH7" s="80"/>
      <c r="GTI7" s="80"/>
      <c r="GTJ7" s="80"/>
      <c r="GTK7" s="80"/>
      <c r="GTL7" s="80"/>
      <c r="GTM7" s="80"/>
      <c r="GTN7" s="80"/>
      <c r="GTO7" s="80"/>
      <c r="GTP7" s="80"/>
      <c r="GTQ7" s="80"/>
      <c r="GTR7" s="80"/>
      <c r="GTS7" s="80"/>
      <c r="GTT7" s="80"/>
      <c r="GTU7" s="80"/>
      <c r="GTV7" s="80"/>
      <c r="GTW7" s="80"/>
      <c r="GTX7" s="80"/>
      <c r="GTY7" s="80"/>
      <c r="GTZ7" s="80"/>
      <c r="GUA7" s="80"/>
      <c r="GUB7" s="80"/>
      <c r="GUC7" s="80"/>
      <c r="GUD7" s="80"/>
      <c r="GUE7" s="80"/>
      <c r="GUF7" s="80"/>
      <c r="GUG7" s="80"/>
      <c r="GUH7" s="80"/>
      <c r="GUI7" s="80"/>
      <c r="GUJ7" s="80"/>
      <c r="GUK7" s="80"/>
      <c r="GUL7" s="80"/>
      <c r="GUM7" s="80"/>
      <c r="GUN7" s="80"/>
      <c r="GUO7" s="80"/>
      <c r="GUP7" s="80"/>
      <c r="GUQ7" s="80"/>
      <c r="GUR7" s="80"/>
      <c r="GUS7" s="80"/>
      <c r="GUT7" s="80"/>
      <c r="GUU7" s="80"/>
      <c r="GUV7" s="80"/>
      <c r="GUW7" s="80"/>
      <c r="GUX7" s="80"/>
      <c r="GUY7" s="80"/>
      <c r="GUZ7" s="80"/>
      <c r="GVA7" s="80"/>
      <c r="GVB7" s="80"/>
      <c r="GVC7" s="80"/>
      <c r="GVD7" s="80"/>
      <c r="GVE7" s="80"/>
      <c r="GVF7" s="80"/>
      <c r="GVG7" s="80"/>
      <c r="GVH7" s="80"/>
      <c r="GVI7" s="80"/>
      <c r="GVJ7" s="80"/>
      <c r="GVK7" s="80"/>
      <c r="GVL7" s="80"/>
      <c r="GVM7" s="80"/>
      <c r="GVN7" s="80"/>
      <c r="GVO7" s="80"/>
      <c r="GVP7" s="80"/>
      <c r="GVQ7" s="80"/>
      <c r="GVR7" s="80"/>
      <c r="GVS7" s="80"/>
      <c r="GVT7" s="80"/>
      <c r="GVU7" s="80"/>
      <c r="GVV7" s="80"/>
      <c r="GVW7" s="80"/>
      <c r="GVX7" s="80"/>
      <c r="GVY7" s="80"/>
      <c r="GVZ7" s="80"/>
      <c r="GWA7" s="80"/>
      <c r="GWB7" s="80"/>
      <c r="GWC7" s="80"/>
      <c r="GWD7" s="80"/>
      <c r="GWE7" s="80"/>
      <c r="GWF7" s="80"/>
      <c r="GWG7" s="80"/>
      <c r="GWH7" s="80"/>
      <c r="GWI7" s="80"/>
      <c r="GWJ7" s="80"/>
      <c r="GWK7" s="80"/>
      <c r="GWL7" s="80"/>
      <c r="GWM7" s="80"/>
      <c r="GWN7" s="80"/>
      <c r="GWO7" s="80"/>
      <c r="GWP7" s="80"/>
      <c r="GWQ7" s="80"/>
      <c r="GWR7" s="80"/>
      <c r="GWS7" s="80"/>
      <c r="GWT7" s="80"/>
      <c r="GWU7" s="80"/>
      <c r="GWV7" s="80"/>
      <c r="GWW7" s="80"/>
      <c r="GWX7" s="80"/>
      <c r="GWY7" s="80"/>
      <c r="GWZ7" s="80"/>
      <c r="GXA7" s="80"/>
      <c r="GXB7" s="80"/>
      <c r="GXC7" s="80"/>
      <c r="GXD7" s="80"/>
      <c r="GXE7" s="80"/>
      <c r="GXF7" s="80"/>
      <c r="GXG7" s="80"/>
      <c r="GXH7" s="80"/>
      <c r="GXI7" s="80"/>
      <c r="GXJ7" s="80"/>
      <c r="GXK7" s="80"/>
      <c r="GXL7" s="80"/>
      <c r="GXM7" s="80"/>
      <c r="GXN7" s="80"/>
      <c r="GXO7" s="80"/>
      <c r="GXP7" s="80"/>
      <c r="GXQ7" s="80"/>
      <c r="GXR7" s="80"/>
      <c r="GXS7" s="80"/>
      <c r="GXT7" s="80"/>
      <c r="GXU7" s="80"/>
      <c r="GXV7" s="80"/>
      <c r="GXW7" s="80"/>
      <c r="GXX7" s="80"/>
      <c r="GXY7" s="80"/>
      <c r="GXZ7" s="80"/>
      <c r="GYA7" s="80"/>
      <c r="GYB7" s="80"/>
      <c r="GYC7" s="80"/>
      <c r="GYD7" s="80"/>
      <c r="GYE7" s="80"/>
      <c r="GYF7" s="80"/>
      <c r="GYG7" s="80"/>
      <c r="GYH7" s="80"/>
      <c r="GYI7" s="80"/>
      <c r="GYJ7" s="80"/>
      <c r="GYK7" s="80"/>
      <c r="GYL7" s="80"/>
      <c r="GYM7" s="80"/>
      <c r="GYN7" s="80"/>
      <c r="GYO7" s="80"/>
      <c r="GYP7" s="80"/>
      <c r="GYQ7" s="80"/>
      <c r="GYR7" s="80"/>
      <c r="GYS7" s="80"/>
      <c r="GYT7" s="80"/>
      <c r="GYU7" s="80"/>
      <c r="GYV7" s="80"/>
      <c r="GYW7" s="80"/>
      <c r="GYX7" s="80"/>
      <c r="GYY7" s="80"/>
      <c r="GYZ7" s="80"/>
      <c r="GZA7" s="80"/>
      <c r="GZB7" s="80"/>
      <c r="GZC7" s="80"/>
      <c r="GZD7" s="80"/>
      <c r="GZE7" s="80"/>
      <c r="GZF7" s="80"/>
      <c r="GZG7" s="80"/>
      <c r="GZH7" s="80"/>
      <c r="GZI7" s="80"/>
      <c r="GZJ7" s="80"/>
      <c r="GZK7" s="80"/>
      <c r="GZL7" s="80"/>
      <c r="GZM7" s="80"/>
      <c r="GZN7" s="80"/>
      <c r="GZO7" s="80"/>
      <c r="GZP7" s="80"/>
      <c r="GZQ7" s="80"/>
      <c r="GZR7" s="80"/>
      <c r="GZS7" s="80"/>
      <c r="GZT7" s="80"/>
      <c r="GZU7" s="80"/>
      <c r="GZV7" s="80"/>
      <c r="GZW7" s="80"/>
      <c r="GZX7" s="80"/>
      <c r="GZY7" s="80"/>
      <c r="GZZ7" s="80"/>
      <c r="HAA7" s="80"/>
      <c r="HAB7" s="80"/>
      <c r="HAC7" s="80"/>
      <c r="HAD7" s="80"/>
      <c r="HAE7" s="80"/>
      <c r="HAF7" s="80"/>
      <c r="HAG7" s="80"/>
      <c r="HAH7" s="80"/>
      <c r="HAI7" s="80"/>
      <c r="HAJ7" s="80"/>
      <c r="HAK7" s="80"/>
      <c r="HAL7" s="80"/>
      <c r="HAM7" s="80"/>
      <c r="HAN7" s="80"/>
      <c r="HAO7" s="80"/>
      <c r="HAP7" s="80"/>
      <c r="HAQ7" s="80"/>
      <c r="HAR7" s="80"/>
      <c r="HAS7" s="80"/>
      <c r="HAT7" s="80"/>
      <c r="HAU7" s="80"/>
      <c r="HAV7" s="80"/>
      <c r="HAW7" s="80"/>
      <c r="HAX7" s="80"/>
      <c r="HAY7" s="80"/>
      <c r="HAZ7" s="80"/>
      <c r="HBA7" s="80"/>
      <c r="HBB7" s="80"/>
      <c r="HBC7" s="80"/>
      <c r="HBD7" s="80"/>
      <c r="HBE7" s="80"/>
      <c r="HBF7" s="80"/>
      <c r="HBG7" s="80"/>
      <c r="HBH7" s="80"/>
      <c r="HBI7" s="80"/>
      <c r="HBJ7" s="80"/>
      <c r="HBK7" s="80"/>
      <c r="HBL7" s="80"/>
      <c r="HBM7" s="80"/>
      <c r="HBN7" s="80"/>
      <c r="HBO7" s="80"/>
      <c r="HBP7" s="80"/>
      <c r="HBQ7" s="80"/>
      <c r="HBR7" s="80"/>
      <c r="HBS7" s="80"/>
      <c r="HBT7" s="80"/>
      <c r="HBU7" s="80"/>
      <c r="HBV7" s="80"/>
      <c r="HBW7" s="80"/>
      <c r="HBX7" s="80"/>
      <c r="HBY7" s="80"/>
      <c r="HBZ7" s="80"/>
      <c r="HCA7" s="80"/>
      <c r="HCB7" s="80"/>
      <c r="HCC7" s="80"/>
      <c r="HCD7" s="80"/>
      <c r="HCE7" s="80"/>
      <c r="HCF7" s="80"/>
      <c r="HCG7" s="80"/>
      <c r="HCH7" s="80"/>
      <c r="HCI7" s="80"/>
      <c r="HCJ7" s="80"/>
      <c r="HCK7" s="80"/>
      <c r="HCL7" s="80"/>
      <c r="HCM7" s="80"/>
      <c r="HCN7" s="80"/>
      <c r="HCO7" s="80"/>
      <c r="HCP7" s="80"/>
      <c r="HCQ7" s="80"/>
      <c r="HCR7" s="80"/>
      <c r="HCS7" s="80"/>
      <c r="HCT7" s="80"/>
      <c r="HCU7" s="80"/>
      <c r="HCV7" s="80"/>
      <c r="HCW7" s="80"/>
      <c r="HCX7" s="80"/>
      <c r="HCY7" s="80"/>
      <c r="HCZ7" s="80"/>
      <c r="HDA7" s="80"/>
      <c r="HDB7" s="80"/>
      <c r="HDC7" s="80"/>
      <c r="HDD7" s="80"/>
      <c r="HDE7" s="80"/>
      <c r="HDF7" s="80"/>
      <c r="HDG7" s="80"/>
      <c r="HDH7" s="80"/>
      <c r="HDI7" s="80"/>
      <c r="HDJ7" s="80"/>
      <c r="HDK7" s="80"/>
      <c r="HDL7" s="80"/>
      <c r="HDM7" s="80"/>
      <c r="HDN7" s="80"/>
      <c r="HDO7" s="80"/>
      <c r="HDP7" s="80"/>
      <c r="HDQ7" s="80"/>
      <c r="HDR7" s="80"/>
      <c r="HDS7" s="80"/>
      <c r="HDT7" s="80"/>
      <c r="HDU7" s="80"/>
      <c r="HDV7" s="80"/>
      <c r="HDW7" s="80"/>
      <c r="HDX7" s="80"/>
      <c r="HDY7" s="80"/>
      <c r="HDZ7" s="80"/>
      <c r="HEA7" s="80"/>
      <c r="HEB7" s="80"/>
      <c r="HEC7" s="80"/>
      <c r="HED7" s="80"/>
      <c r="HEE7" s="80"/>
      <c r="HEF7" s="80"/>
      <c r="HEG7" s="80"/>
      <c r="HEH7" s="80"/>
      <c r="HEI7" s="80"/>
      <c r="HEJ7" s="80"/>
      <c r="HEK7" s="80"/>
      <c r="HEL7" s="80"/>
      <c r="HEM7" s="80"/>
      <c r="HEN7" s="80"/>
      <c r="HEO7" s="80"/>
      <c r="HEP7" s="80"/>
      <c r="HEQ7" s="80"/>
      <c r="HER7" s="80"/>
      <c r="HES7" s="80"/>
      <c r="HET7" s="80"/>
      <c r="HEU7" s="80"/>
      <c r="HEV7" s="80"/>
      <c r="HEW7" s="80"/>
      <c r="HEX7" s="80"/>
      <c r="HEY7" s="80"/>
      <c r="HEZ7" s="80"/>
      <c r="HFA7" s="80"/>
      <c r="HFB7" s="80"/>
      <c r="HFC7" s="80"/>
      <c r="HFD7" s="80"/>
      <c r="HFE7" s="80"/>
      <c r="HFF7" s="80"/>
      <c r="HFG7" s="80"/>
      <c r="HFH7" s="80"/>
      <c r="HFI7" s="80"/>
      <c r="HFJ7" s="80"/>
      <c r="HFK7" s="80"/>
      <c r="HFL7" s="80"/>
      <c r="HFM7" s="80"/>
      <c r="HFN7" s="80"/>
      <c r="HFO7" s="80"/>
      <c r="HFP7" s="80"/>
      <c r="HFQ7" s="80"/>
      <c r="HFR7" s="80"/>
      <c r="HFS7" s="80"/>
      <c r="HFT7" s="80"/>
      <c r="HFU7" s="80"/>
      <c r="HFV7" s="80"/>
      <c r="HFW7" s="80"/>
      <c r="HFX7" s="80"/>
      <c r="HFY7" s="80"/>
      <c r="HFZ7" s="80"/>
      <c r="HGA7" s="80"/>
      <c r="HGB7" s="80"/>
      <c r="HGC7" s="80"/>
      <c r="HGD7" s="80"/>
      <c r="HGE7" s="80"/>
      <c r="HGF7" s="80"/>
      <c r="HGG7" s="80"/>
      <c r="HGH7" s="80"/>
      <c r="HGI7" s="80"/>
      <c r="HGJ7" s="80"/>
      <c r="HGK7" s="80"/>
      <c r="HGL7" s="80"/>
      <c r="HGM7" s="80"/>
      <c r="HGN7" s="80"/>
      <c r="HGO7" s="80"/>
      <c r="HGP7" s="80"/>
      <c r="HGQ7" s="80"/>
      <c r="HGR7" s="80"/>
      <c r="HGS7" s="80"/>
      <c r="HGT7" s="80"/>
      <c r="HGU7" s="80"/>
      <c r="HGV7" s="80"/>
      <c r="HGW7" s="80"/>
      <c r="HGX7" s="80"/>
      <c r="HGY7" s="80"/>
      <c r="HGZ7" s="80"/>
      <c r="HHA7" s="80"/>
      <c r="HHB7" s="80"/>
      <c r="HHC7" s="80"/>
      <c r="HHD7" s="80"/>
      <c r="HHE7" s="80"/>
      <c r="HHF7" s="80"/>
      <c r="HHG7" s="80"/>
      <c r="HHH7" s="80"/>
      <c r="HHI7" s="80"/>
      <c r="HHJ7" s="80"/>
      <c r="HHK7" s="80"/>
      <c r="HHL7" s="80"/>
      <c r="HHM7" s="80"/>
      <c r="HHN7" s="80"/>
      <c r="HHO7" s="80"/>
      <c r="HHP7" s="80"/>
      <c r="HHQ7" s="80"/>
      <c r="HHR7" s="80"/>
      <c r="HHS7" s="80"/>
      <c r="HHT7" s="80"/>
      <c r="HHU7" s="80"/>
      <c r="HHV7" s="80"/>
      <c r="HHW7" s="80"/>
      <c r="HHX7" s="80"/>
      <c r="HHY7" s="80"/>
      <c r="HHZ7" s="80"/>
      <c r="HIA7" s="80"/>
      <c r="HIB7" s="80"/>
      <c r="HIC7" s="80"/>
      <c r="HID7" s="80"/>
      <c r="HIE7" s="80"/>
      <c r="HIF7" s="80"/>
      <c r="HIG7" s="80"/>
      <c r="HIH7" s="80"/>
      <c r="HII7" s="80"/>
      <c r="HIJ7" s="80"/>
      <c r="HIK7" s="80"/>
      <c r="HIL7" s="80"/>
      <c r="HIM7" s="80"/>
      <c r="HIN7" s="80"/>
      <c r="HIO7" s="80"/>
      <c r="HIP7" s="80"/>
      <c r="HIQ7" s="80"/>
      <c r="HIR7" s="80"/>
      <c r="HIS7" s="80"/>
      <c r="HIT7" s="80"/>
      <c r="HIU7" s="80"/>
      <c r="HIV7" s="80"/>
      <c r="HIW7" s="80"/>
      <c r="HIX7" s="80"/>
      <c r="HIY7" s="80"/>
      <c r="HIZ7" s="80"/>
      <c r="HJA7" s="80"/>
      <c r="HJB7" s="80"/>
      <c r="HJC7" s="80"/>
      <c r="HJD7" s="80"/>
      <c r="HJE7" s="80"/>
      <c r="HJF7" s="80"/>
      <c r="HJG7" s="80"/>
      <c r="HJH7" s="80"/>
      <c r="HJI7" s="80"/>
      <c r="HJJ7" s="80"/>
      <c r="HJK7" s="80"/>
      <c r="HJL7" s="80"/>
      <c r="HJM7" s="80"/>
      <c r="HJN7" s="80"/>
      <c r="HJO7" s="80"/>
      <c r="HJP7" s="80"/>
      <c r="HJQ7" s="80"/>
      <c r="HJR7" s="80"/>
      <c r="HJS7" s="80"/>
      <c r="HJT7" s="80"/>
      <c r="HJU7" s="80"/>
      <c r="HJV7" s="80"/>
      <c r="HJW7" s="80"/>
      <c r="HJX7" s="80"/>
      <c r="HJY7" s="80"/>
      <c r="HJZ7" s="80"/>
      <c r="HKA7" s="80"/>
      <c r="HKB7" s="80"/>
      <c r="HKC7" s="80"/>
      <c r="HKD7" s="80"/>
      <c r="HKE7" s="80"/>
      <c r="HKF7" s="80"/>
      <c r="HKG7" s="80"/>
      <c r="HKH7" s="80"/>
      <c r="HKI7" s="80"/>
      <c r="HKJ7" s="80"/>
      <c r="HKK7" s="80"/>
      <c r="HKL7" s="80"/>
      <c r="HKM7" s="80"/>
      <c r="HKN7" s="80"/>
      <c r="HKO7" s="80"/>
      <c r="HKP7" s="80"/>
      <c r="HKQ7" s="80"/>
      <c r="HKR7" s="80"/>
      <c r="HKS7" s="80"/>
      <c r="HKT7" s="80"/>
      <c r="HKU7" s="80"/>
      <c r="HKV7" s="80"/>
      <c r="HKW7" s="80"/>
      <c r="HKX7" s="80"/>
      <c r="HKY7" s="80"/>
      <c r="HKZ7" s="80"/>
      <c r="HLA7" s="80"/>
      <c r="HLB7" s="80"/>
      <c r="HLC7" s="80"/>
      <c r="HLD7" s="80"/>
      <c r="HLE7" s="80"/>
      <c r="HLF7" s="80"/>
      <c r="HLG7" s="80"/>
      <c r="HLH7" s="80"/>
      <c r="HLI7" s="80"/>
      <c r="HLJ7" s="80"/>
      <c r="HLK7" s="80"/>
      <c r="HLL7" s="80"/>
      <c r="HLM7" s="80"/>
      <c r="HLN7" s="80"/>
      <c r="HLO7" s="80"/>
      <c r="HLP7" s="80"/>
      <c r="HLQ7" s="80"/>
      <c r="HLR7" s="80"/>
      <c r="HLS7" s="80"/>
      <c r="HLT7" s="80"/>
      <c r="HLU7" s="80"/>
      <c r="HLV7" s="80"/>
      <c r="HLW7" s="80"/>
      <c r="HLX7" s="80"/>
      <c r="HLY7" s="80"/>
      <c r="HLZ7" s="80"/>
      <c r="HMA7" s="80"/>
      <c r="HMB7" s="80"/>
      <c r="HMC7" s="80"/>
      <c r="HMD7" s="80"/>
      <c r="HME7" s="80"/>
      <c r="HMF7" s="80"/>
      <c r="HMG7" s="80"/>
      <c r="HMH7" s="80"/>
      <c r="HMI7" s="80"/>
      <c r="HMJ7" s="80"/>
      <c r="HMK7" s="80"/>
      <c r="HML7" s="80"/>
      <c r="HMM7" s="80"/>
      <c r="HMN7" s="80"/>
      <c r="HMO7" s="80"/>
      <c r="HMP7" s="80"/>
      <c r="HMQ7" s="80"/>
      <c r="HMR7" s="80"/>
      <c r="HMS7" s="80"/>
      <c r="HMT7" s="80"/>
      <c r="HMU7" s="80"/>
      <c r="HMV7" s="80"/>
      <c r="HMW7" s="80"/>
      <c r="HMX7" s="80"/>
      <c r="HMY7" s="80"/>
      <c r="HMZ7" s="80"/>
      <c r="HNA7" s="80"/>
      <c r="HNB7" s="80"/>
      <c r="HNC7" s="80"/>
      <c r="HND7" s="80"/>
      <c r="HNE7" s="80"/>
      <c r="HNF7" s="80"/>
      <c r="HNG7" s="80"/>
      <c r="HNH7" s="80"/>
      <c r="HNI7" s="80"/>
      <c r="HNJ7" s="80"/>
      <c r="HNK7" s="80"/>
      <c r="HNL7" s="80"/>
      <c r="HNM7" s="80"/>
      <c r="HNN7" s="80"/>
      <c r="HNO7" s="80"/>
      <c r="HNP7" s="80"/>
      <c r="HNQ7" s="80"/>
      <c r="HNR7" s="80"/>
      <c r="HNS7" s="80"/>
      <c r="HNT7" s="80"/>
      <c r="HNU7" s="80"/>
      <c r="HNV7" s="80"/>
      <c r="HNW7" s="80"/>
      <c r="HNX7" s="80"/>
      <c r="HNY7" s="80"/>
      <c r="HNZ7" s="80"/>
      <c r="HOA7" s="80"/>
      <c r="HOB7" s="80"/>
      <c r="HOC7" s="80"/>
      <c r="HOD7" s="80"/>
      <c r="HOE7" s="80"/>
      <c r="HOF7" s="80"/>
      <c r="HOG7" s="80"/>
      <c r="HOH7" s="80"/>
      <c r="HOI7" s="80"/>
      <c r="HOJ7" s="80"/>
      <c r="HOK7" s="80"/>
      <c r="HOL7" s="80"/>
      <c r="HOM7" s="80"/>
      <c r="HON7" s="80"/>
      <c r="HOO7" s="80"/>
      <c r="HOP7" s="80"/>
      <c r="HOQ7" s="80"/>
      <c r="HOR7" s="80"/>
      <c r="HOS7" s="80"/>
      <c r="HOT7" s="80"/>
      <c r="HOU7" s="80"/>
      <c r="HOV7" s="80"/>
      <c r="HOW7" s="80"/>
      <c r="HOX7" s="80"/>
      <c r="HOY7" s="80"/>
      <c r="HOZ7" s="80"/>
      <c r="HPA7" s="80"/>
      <c r="HPB7" s="80"/>
      <c r="HPC7" s="80"/>
      <c r="HPD7" s="80"/>
      <c r="HPE7" s="80"/>
      <c r="HPF7" s="80"/>
      <c r="HPG7" s="80"/>
      <c r="HPH7" s="80"/>
      <c r="HPI7" s="80"/>
      <c r="HPJ7" s="80"/>
      <c r="HPK7" s="80"/>
      <c r="HPL7" s="80"/>
      <c r="HPM7" s="80"/>
      <c r="HPN7" s="80"/>
      <c r="HPO7" s="80"/>
      <c r="HPP7" s="80"/>
      <c r="HPQ7" s="80"/>
      <c r="HPR7" s="80"/>
      <c r="HPS7" s="80"/>
      <c r="HPT7" s="80"/>
      <c r="HPU7" s="80"/>
      <c r="HPV7" s="80"/>
      <c r="HPW7" s="80"/>
      <c r="HPX7" s="80"/>
      <c r="HPY7" s="80"/>
      <c r="HPZ7" s="80"/>
      <c r="HQA7" s="80"/>
      <c r="HQB7" s="80"/>
      <c r="HQC7" s="80"/>
      <c r="HQD7" s="80"/>
      <c r="HQE7" s="80"/>
      <c r="HQF7" s="80"/>
      <c r="HQG7" s="80"/>
      <c r="HQH7" s="80"/>
      <c r="HQI7" s="80"/>
      <c r="HQJ7" s="80"/>
      <c r="HQK7" s="80"/>
      <c r="HQL7" s="80"/>
      <c r="HQM7" s="80"/>
      <c r="HQN7" s="80"/>
      <c r="HQO7" s="80"/>
      <c r="HQP7" s="80"/>
      <c r="HQQ7" s="80"/>
      <c r="HQR7" s="80"/>
      <c r="HQS7" s="80"/>
      <c r="HQT7" s="80"/>
      <c r="HQU7" s="80"/>
      <c r="HQV7" s="80"/>
      <c r="HQW7" s="80"/>
      <c r="HQX7" s="80"/>
      <c r="HQY7" s="80"/>
      <c r="HQZ7" s="80"/>
      <c r="HRA7" s="80"/>
      <c r="HRB7" s="80"/>
      <c r="HRC7" s="80"/>
      <c r="HRD7" s="80"/>
      <c r="HRE7" s="80"/>
      <c r="HRF7" s="80"/>
      <c r="HRG7" s="80"/>
      <c r="HRH7" s="80"/>
      <c r="HRI7" s="80"/>
      <c r="HRJ7" s="80"/>
      <c r="HRK7" s="80"/>
      <c r="HRL7" s="80"/>
      <c r="HRM7" s="80"/>
      <c r="HRN7" s="80"/>
      <c r="HRO7" s="80"/>
      <c r="HRP7" s="80"/>
      <c r="HRQ7" s="80"/>
      <c r="HRR7" s="80"/>
      <c r="HRS7" s="80"/>
      <c r="HRT7" s="80"/>
      <c r="HRU7" s="80"/>
      <c r="HRV7" s="80"/>
      <c r="HRW7" s="80"/>
      <c r="HRX7" s="80"/>
      <c r="HRY7" s="80"/>
      <c r="HRZ7" s="80"/>
      <c r="HSA7" s="80"/>
      <c r="HSB7" s="80"/>
      <c r="HSC7" s="80"/>
      <c r="HSD7" s="80"/>
      <c r="HSE7" s="80"/>
      <c r="HSF7" s="80"/>
      <c r="HSG7" s="80"/>
      <c r="HSH7" s="80"/>
      <c r="HSI7" s="80"/>
      <c r="HSJ7" s="80"/>
      <c r="HSK7" s="80"/>
      <c r="HSL7" s="80"/>
      <c r="HSM7" s="80"/>
      <c r="HSN7" s="80"/>
      <c r="HSO7" s="80"/>
      <c r="HSP7" s="80"/>
      <c r="HSQ7" s="80"/>
      <c r="HSR7" s="80"/>
      <c r="HSS7" s="80"/>
      <c r="HST7" s="80"/>
      <c r="HSU7" s="80"/>
      <c r="HSV7" s="80"/>
      <c r="HSW7" s="80"/>
      <c r="HSX7" s="80"/>
      <c r="HSY7" s="80"/>
      <c r="HSZ7" s="80"/>
      <c r="HTA7" s="80"/>
      <c r="HTB7" s="80"/>
      <c r="HTC7" s="80"/>
      <c r="HTD7" s="80"/>
      <c r="HTE7" s="80"/>
      <c r="HTF7" s="80"/>
      <c r="HTG7" s="80"/>
      <c r="HTH7" s="80"/>
      <c r="HTI7" s="80"/>
      <c r="HTJ7" s="80"/>
      <c r="HTK7" s="80"/>
      <c r="HTL7" s="80"/>
      <c r="HTM7" s="80"/>
      <c r="HTN7" s="80"/>
      <c r="HTO7" s="80"/>
      <c r="HTP7" s="80"/>
      <c r="HTQ7" s="80"/>
      <c r="HTR7" s="80"/>
      <c r="HTS7" s="80"/>
      <c r="HTT7" s="80"/>
      <c r="HTU7" s="80"/>
      <c r="HTV7" s="80"/>
      <c r="HTW7" s="80"/>
      <c r="HTX7" s="80"/>
      <c r="HTY7" s="80"/>
      <c r="HTZ7" s="80"/>
      <c r="HUA7" s="80"/>
      <c r="HUB7" s="80"/>
      <c r="HUC7" s="80"/>
      <c r="HUD7" s="80"/>
      <c r="HUE7" s="80"/>
      <c r="HUF7" s="80"/>
      <c r="HUG7" s="80"/>
      <c r="HUH7" s="80"/>
      <c r="HUI7" s="80"/>
      <c r="HUJ7" s="80"/>
      <c r="HUK7" s="80"/>
      <c r="HUL7" s="80"/>
      <c r="HUM7" s="80"/>
      <c r="HUN7" s="80"/>
      <c r="HUO7" s="80"/>
      <c r="HUP7" s="80"/>
      <c r="HUQ7" s="80"/>
      <c r="HUR7" s="80"/>
      <c r="HUS7" s="80"/>
      <c r="HUT7" s="80"/>
      <c r="HUU7" s="80"/>
      <c r="HUV7" s="80"/>
      <c r="HUW7" s="80"/>
      <c r="HUX7" s="80"/>
      <c r="HUY7" s="80"/>
      <c r="HUZ7" s="80"/>
      <c r="HVA7" s="80"/>
      <c r="HVB7" s="80"/>
      <c r="HVC7" s="80"/>
      <c r="HVD7" s="80"/>
      <c r="HVE7" s="80"/>
      <c r="HVF7" s="80"/>
      <c r="HVG7" s="80"/>
      <c r="HVH7" s="80"/>
      <c r="HVI7" s="80"/>
      <c r="HVJ7" s="80"/>
      <c r="HVK7" s="80"/>
      <c r="HVL7" s="80"/>
      <c r="HVM7" s="80"/>
      <c r="HVN7" s="80"/>
      <c r="HVO7" s="80"/>
      <c r="HVP7" s="80"/>
      <c r="HVQ7" s="80"/>
      <c r="HVR7" s="80"/>
      <c r="HVS7" s="80"/>
      <c r="HVT7" s="80"/>
      <c r="HVU7" s="80"/>
      <c r="HVV7" s="80"/>
      <c r="HVW7" s="80"/>
      <c r="HVX7" s="80"/>
      <c r="HVY7" s="80"/>
      <c r="HVZ7" s="80"/>
      <c r="HWA7" s="80"/>
      <c r="HWB7" s="80"/>
      <c r="HWC7" s="80"/>
      <c r="HWD7" s="80"/>
      <c r="HWE7" s="80"/>
      <c r="HWF7" s="80"/>
      <c r="HWG7" s="80"/>
      <c r="HWH7" s="80"/>
      <c r="HWI7" s="80"/>
      <c r="HWJ7" s="80"/>
      <c r="HWK7" s="80"/>
      <c r="HWL7" s="80"/>
      <c r="HWM7" s="80"/>
      <c r="HWN7" s="80"/>
      <c r="HWO7" s="80"/>
      <c r="HWP7" s="80"/>
      <c r="HWQ7" s="80"/>
      <c r="HWR7" s="80"/>
      <c r="HWS7" s="80"/>
      <c r="HWT7" s="80"/>
      <c r="HWU7" s="80"/>
      <c r="HWV7" s="80"/>
      <c r="HWW7" s="80"/>
      <c r="HWX7" s="80"/>
      <c r="HWY7" s="80"/>
      <c r="HWZ7" s="80"/>
      <c r="HXA7" s="80"/>
      <c r="HXB7" s="80"/>
      <c r="HXC7" s="80"/>
      <c r="HXD7" s="80"/>
      <c r="HXE7" s="80"/>
      <c r="HXF7" s="80"/>
      <c r="HXG7" s="80"/>
      <c r="HXH7" s="80"/>
      <c r="HXI7" s="80"/>
      <c r="HXJ7" s="80"/>
      <c r="HXK7" s="80"/>
      <c r="HXL7" s="80"/>
      <c r="HXM7" s="80"/>
      <c r="HXN7" s="80"/>
      <c r="HXO7" s="80"/>
      <c r="HXP7" s="80"/>
      <c r="HXQ7" s="80"/>
      <c r="HXR7" s="80"/>
      <c r="HXS7" s="80"/>
      <c r="HXT7" s="80"/>
      <c r="HXU7" s="80"/>
      <c r="HXV7" s="80"/>
      <c r="HXW7" s="80"/>
      <c r="HXX7" s="80"/>
      <c r="HXY7" s="80"/>
      <c r="HXZ7" s="80"/>
      <c r="HYA7" s="80"/>
      <c r="HYB7" s="80"/>
      <c r="HYC7" s="80"/>
      <c r="HYD7" s="80"/>
      <c r="HYE7" s="80"/>
      <c r="HYF7" s="80"/>
      <c r="HYG7" s="80"/>
      <c r="HYH7" s="80"/>
      <c r="HYI7" s="80"/>
      <c r="HYJ7" s="80"/>
      <c r="HYK7" s="80"/>
      <c r="HYL7" s="80"/>
      <c r="HYM7" s="80"/>
      <c r="HYN7" s="80"/>
      <c r="HYO7" s="80"/>
      <c r="HYP7" s="80"/>
      <c r="HYQ7" s="80"/>
      <c r="HYR7" s="80"/>
      <c r="HYS7" s="80"/>
      <c r="HYT7" s="80"/>
      <c r="HYU7" s="80"/>
      <c r="HYV7" s="80"/>
      <c r="HYW7" s="80"/>
      <c r="HYX7" s="80"/>
      <c r="HYY7" s="80"/>
      <c r="HYZ7" s="80"/>
      <c r="HZA7" s="80"/>
      <c r="HZB7" s="80"/>
      <c r="HZC7" s="80"/>
      <c r="HZD7" s="80"/>
      <c r="HZE7" s="80"/>
      <c r="HZF7" s="80"/>
      <c r="HZG7" s="80"/>
      <c r="HZH7" s="80"/>
      <c r="HZI7" s="80"/>
      <c r="HZJ7" s="80"/>
      <c r="HZK7" s="80"/>
      <c r="HZL7" s="80"/>
      <c r="HZM7" s="80"/>
      <c r="HZN7" s="80"/>
      <c r="HZO7" s="80"/>
      <c r="HZP7" s="80"/>
      <c r="HZQ7" s="80"/>
      <c r="HZR7" s="80"/>
      <c r="HZS7" s="80"/>
      <c r="HZT7" s="80"/>
      <c r="HZU7" s="80"/>
      <c r="HZV7" s="80"/>
      <c r="HZW7" s="80"/>
      <c r="HZX7" s="80"/>
      <c r="HZY7" s="80"/>
      <c r="HZZ7" s="80"/>
      <c r="IAA7" s="80"/>
      <c r="IAB7" s="80"/>
      <c r="IAC7" s="80"/>
      <c r="IAD7" s="80"/>
      <c r="IAE7" s="80"/>
      <c r="IAF7" s="80"/>
      <c r="IAG7" s="80"/>
      <c r="IAH7" s="80"/>
      <c r="IAI7" s="80"/>
      <c r="IAJ7" s="80"/>
      <c r="IAK7" s="80"/>
      <c r="IAL7" s="80"/>
      <c r="IAM7" s="80"/>
      <c r="IAN7" s="80"/>
      <c r="IAO7" s="80"/>
      <c r="IAP7" s="80"/>
      <c r="IAQ7" s="80"/>
      <c r="IAR7" s="80"/>
      <c r="IAS7" s="80"/>
      <c r="IAT7" s="80"/>
      <c r="IAU7" s="80"/>
      <c r="IAV7" s="80"/>
      <c r="IAW7" s="80"/>
      <c r="IAX7" s="80"/>
      <c r="IAY7" s="80"/>
      <c r="IAZ7" s="80"/>
      <c r="IBA7" s="80"/>
      <c r="IBB7" s="80"/>
      <c r="IBC7" s="80"/>
      <c r="IBD7" s="80"/>
      <c r="IBE7" s="80"/>
      <c r="IBF7" s="80"/>
      <c r="IBG7" s="80"/>
      <c r="IBH7" s="80"/>
      <c r="IBI7" s="80"/>
      <c r="IBJ7" s="80"/>
      <c r="IBK7" s="80"/>
      <c r="IBL7" s="80"/>
      <c r="IBM7" s="80"/>
      <c r="IBN7" s="80"/>
      <c r="IBO7" s="80"/>
      <c r="IBP7" s="80"/>
      <c r="IBQ7" s="80"/>
      <c r="IBR7" s="80"/>
      <c r="IBS7" s="80"/>
      <c r="IBT7" s="80"/>
      <c r="IBU7" s="80"/>
      <c r="IBV7" s="80"/>
      <c r="IBW7" s="80"/>
      <c r="IBX7" s="80"/>
      <c r="IBY7" s="80"/>
      <c r="IBZ7" s="80"/>
      <c r="ICA7" s="80"/>
      <c r="ICB7" s="80"/>
      <c r="ICC7" s="80"/>
      <c r="ICD7" s="80"/>
      <c r="ICE7" s="80"/>
      <c r="ICF7" s="80"/>
      <c r="ICG7" s="80"/>
      <c r="ICH7" s="80"/>
      <c r="ICI7" s="80"/>
      <c r="ICJ7" s="80"/>
      <c r="ICK7" s="80"/>
      <c r="ICL7" s="80"/>
      <c r="ICM7" s="80"/>
      <c r="ICN7" s="80"/>
      <c r="ICO7" s="80"/>
      <c r="ICP7" s="80"/>
      <c r="ICQ7" s="80"/>
      <c r="ICR7" s="80"/>
      <c r="ICS7" s="80"/>
      <c r="ICT7" s="80"/>
      <c r="ICU7" s="80"/>
      <c r="ICV7" s="80"/>
      <c r="ICW7" s="80"/>
      <c r="ICX7" s="80"/>
      <c r="ICY7" s="80"/>
      <c r="ICZ7" s="80"/>
      <c r="IDA7" s="80"/>
      <c r="IDB7" s="80"/>
      <c r="IDC7" s="80"/>
      <c r="IDD7" s="80"/>
      <c r="IDE7" s="80"/>
      <c r="IDF7" s="80"/>
      <c r="IDG7" s="80"/>
      <c r="IDH7" s="80"/>
      <c r="IDI7" s="80"/>
      <c r="IDJ7" s="80"/>
      <c r="IDK7" s="80"/>
      <c r="IDL7" s="80"/>
      <c r="IDM7" s="80"/>
      <c r="IDN7" s="80"/>
      <c r="IDO7" s="80"/>
      <c r="IDP7" s="80"/>
      <c r="IDQ7" s="80"/>
      <c r="IDR7" s="80"/>
      <c r="IDS7" s="80"/>
      <c r="IDT7" s="80"/>
      <c r="IDU7" s="80"/>
      <c r="IDV7" s="80"/>
      <c r="IDW7" s="80"/>
      <c r="IDX7" s="80"/>
      <c r="IDY7" s="80"/>
      <c r="IDZ7" s="80"/>
      <c r="IEA7" s="80"/>
      <c r="IEB7" s="80"/>
      <c r="IEC7" s="80"/>
      <c r="IED7" s="80"/>
      <c r="IEE7" s="80"/>
      <c r="IEF7" s="80"/>
      <c r="IEG7" s="80"/>
      <c r="IEH7" s="80"/>
      <c r="IEI7" s="80"/>
      <c r="IEJ7" s="80"/>
      <c r="IEK7" s="80"/>
      <c r="IEL7" s="80"/>
      <c r="IEM7" s="80"/>
      <c r="IEN7" s="80"/>
      <c r="IEO7" s="80"/>
      <c r="IEP7" s="80"/>
      <c r="IEQ7" s="80"/>
      <c r="IER7" s="80"/>
      <c r="IES7" s="80"/>
      <c r="IET7" s="80"/>
      <c r="IEU7" s="80"/>
      <c r="IEV7" s="80"/>
      <c r="IEW7" s="80"/>
      <c r="IEX7" s="80"/>
      <c r="IEY7" s="80"/>
      <c r="IEZ7" s="80"/>
      <c r="IFA7" s="80"/>
      <c r="IFB7" s="80"/>
      <c r="IFC7" s="80"/>
      <c r="IFD7" s="80"/>
      <c r="IFE7" s="80"/>
      <c r="IFF7" s="80"/>
      <c r="IFG7" s="80"/>
      <c r="IFH7" s="80"/>
      <c r="IFI7" s="80"/>
      <c r="IFJ7" s="80"/>
      <c r="IFK7" s="80"/>
      <c r="IFL7" s="80"/>
      <c r="IFM7" s="80"/>
      <c r="IFN7" s="80"/>
      <c r="IFO7" s="80"/>
      <c r="IFP7" s="80"/>
      <c r="IFQ7" s="80"/>
      <c r="IFR7" s="80"/>
      <c r="IFS7" s="80"/>
      <c r="IFT7" s="80"/>
      <c r="IFU7" s="80"/>
      <c r="IFV7" s="80"/>
      <c r="IFW7" s="80"/>
      <c r="IFX7" s="80"/>
      <c r="IFY7" s="80"/>
      <c r="IFZ7" s="80"/>
      <c r="IGA7" s="80"/>
      <c r="IGB7" s="80"/>
      <c r="IGC7" s="80"/>
      <c r="IGD7" s="80"/>
      <c r="IGE7" s="80"/>
      <c r="IGF7" s="80"/>
      <c r="IGG7" s="80"/>
      <c r="IGH7" s="80"/>
      <c r="IGI7" s="80"/>
      <c r="IGJ7" s="80"/>
      <c r="IGK7" s="80"/>
      <c r="IGL7" s="80"/>
      <c r="IGM7" s="80"/>
      <c r="IGN7" s="80"/>
      <c r="IGO7" s="80"/>
      <c r="IGP7" s="80"/>
      <c r="IGQ7" s="80"/>
      <c r="IGR7" s="80"/>
      <c r="IGS7" s="80"/>
      <c r="IGT7" s="80"/>
      <c r="IGU7" s="80"/>
      <c r="IGV7" s="80"/>
      <c r="IGW7" s="80"/>
      <c r="IGX7" s="80"/>
      <c r="IGY7" s="80"/>
      <c r="IGZ7" s="80"/>
      <c r="IHA7" s="80"/>
      <c r="IHB7" s="80"/>
      <c r="IHC7" s="80"/>
      <c r="IHD7" s="80"/>
      <c r="IHE7" s="80"/>
      <c r="IHF7" s="80"/>
      <c r="IHG7" s="80"/>
      <c r="IHH7" s="80"/>
      <c r="IHI7" s="80"/>
      <c r="IHJ7" s="80"/>
      <c r="IHK7" s="80"/>
      <c r="IHL7" s="80"/>
      <c r="IHM7" s="80"/>
      <c r="IHN7" s="80"/>
      <c r="IHO7" s="80"/>
      <c r="IHP7" s="80"/>
      <c r="IHQ7" s="80"/>
      <c r="IHR7" s="80"/>
      <c r="IHS7" s="80"/>
      <c r="IHT7" s="80"/>
      <c r="IHU7" s="80"/>
      <c r="IHV7" s="80"/>
      <c r="IHW7" s="80"/>
      <c r="IHX7" s="80"/>
      <c r="IHY7" s="80"/>
      <c r="IHZ7" s="80"/>
      <c r="IIA7" s="80"/>
      <c r="IIB7" s="80"/>
      <c r="IIC7" s="80"/>
      <c r="IID7" s="80"/>
      <c r="IIE7" s="80"/>
      <c r="IIF7" s="80"/>
      <c r="IIG7" s="80"/>
      <c r="IIH7" s="80"/>
      <c r="III7" s="80"/>
      <c r="IIJ7" s="80"/>
      <c r="IIK7" s="80"/>
      <c r="IIL7" s="80"/>
      <c r="IIM7" s="80"/>
      <c r="IIN7" s="80"/>
      <c r="IIO7" s="80"/>
      <c r="IIP7" s="80"/>
      <c r="IIQ7" s="80"/>
      <c r="IIR7" s="80"/>
      <c r="IIS7" s="80"/>
      <c r="IIT7" s="80"/>
      <c r="IIU7" s="80"/>
      <c r="IIV7" s="80"/>
      <c r="IIW7" s="80"/>
      <c r="IIX7" s="80"/>
      <c r="IIY7" s="80"/>
      <c r="IIZ7" s="80"/>
      <c r="IJA7" s="80"/>
      <c r="IJB7" s="80"/>
      <c r="IJC7" s="80"/>
      <c r="IJD7" s="80"/>
      <c r="IJE7" s="80"/>
      <c r="IJF7" s="80"/>
      <c r="IJG7" s="80"/>
      <c r="IJH7" s="80"/>
      <c r="IJI7" s="80"/>
      <c r="IJJ7" s="80"/>
      <c r="IJK7" s="80"/>
      <c r="IJL7" s="80"/>
      <c r="IJM7" s="80"/>
      <c r="IJN7" s="80"/>
      <c r="IJO7" s="80"/>
      <c r="IJP7" s="80"/>
      <c r="IJQ7" s="80"/>
      <c r="IJR7" s="80"/>
      <c r="IJS7" s="80"/>
      <c r="IJT7" s="80"/>
      <c r="IJU7" s="80"/>
      <c r="IJV7" s="80"/>
      <c r="IJW7" s="80"/>
      <c r="IJX7" s="80"/>
      <c r="IJY7" s="80"/>
      <c r="IJZ7" s="80"/>
      <c r="IKA7" s="80"/>
      <c r="IKB7" s="80"/>
      <c r="IKC7" s="80"/>
      <c r="IKD7" s="80"/>
      <c r="IKE7" s="80"/>
      <c r="IKF7" s="80"/>
      <c r="IKG7" s="80"/>
      <c r="IKH7" s="80"/>
      <c r="IKI7" s="80"/>
      <c r="IKJ7" s="80"/>
      <c r="IKK7" s="80"/>
      <c r="IKL7" s="80"/>
      <c r="IKM7" s="80"/>
      <c r="IKN7" s="80"/>
      <c r="IKO7" s="80"/>
      <c r="IKP7" s="80"/>
      <c r="IKQ7" s="80"/>
      <c r="IKR7" s="80"/>
      <c r="IKS7" s="80"/>
      <c r="IKT7" s="80"/>
      <c r="IKU7" s="80"/>
      <c r="IKV7" s="80"/>
      <c r="IKW7" s="80"/>
      <c r="IKX7" s="80"/>
      <c r="IKY7" s="80"/>
      <c r="IKZ7" s="80"/>
      <c r="ILA7" s="80"/>
      <c r="ILB7" s="80"/>
      <c r="ILC7" s="80"/>
      <c r="ILD7" s="80"/>
      <c r="ILE7" s="80"/>
      <c r="ILF7" s="80"/>
      <c r="ILG7" s="80"/>
      <c r="ILH7" s="80"/>
      <c r="ILI7" s="80"/>
      <c r="ILJ7" s="80"/>
      <c r="ILK7" s="80"/>
      <c r="ILL7" s="80"/>
      <c r="ILM7" s="80"/>
      <c r="ILN7" s="80"/>
      <c r="ILO7" s="80"/>
      <c r="ILP7" s="80"/>
      <c r="ILQ7" s="80"/>
      <c r="ILR7" s="80"/>
      <c r="ILS7" s="80"/>
      <c r="ILT7" s="80"/>
      <c r="ILU7" s="80"/>
      <c r="ILV7" s="80"/>
      <c r="ILW7" s="80"/>
      <c r="ILX7" s="80"/>
      <c r="ILY7" s="80"/>
      <c r="ILZ7" s="80"/>
      <c r="IMA7" s="80"/>
      <c r="IMB7" s="80"/>
      <c r="IMC7" s="80"/>
      <c r="IMD7" s="80"/>
      <c r="IME7" s="80"/>
      <c r="IMF7" s="80"/>
      <c r="IMG7" s="80"/>
      <c r="IMH7" s="80"/>
      <c r="IMI7" s="80"/>
      <c r="IMJ7" s="80"/>
      <c r="IMK7" s="80"/>
      <c r="IML7" s="80"/>
      <c r="IMM7" s="80"/>
      <c r="IMN7" s="80"/>
      <c r="IMO7" s="80"/>
      <c r="IMP7" s="80"/>
      <c r="IMQ7" s="80"/>
      <c r="IMR7" s="80"/>
      <c r="IMS7" s="80"/>
      <c r="IMT7" s="80"/>
      <c r="IMU7" s="80"/>
      <c r="IMV7" s="80"/>
      <c r="IMW7" s="80"/>
      <c r="IMX7" s="80"/>
      <c r="IMY7" s="80"/>
      <c r="IMZ7" s="80"/>
      <c r="INA7" s="80"/>
      <c r="INB7" s="80"/>
      <c r="INC7" s="80"/>
      <c r="IND7" s="80"/>
      <c r="INE7" s="80"/>
      <c r="INF7" s="80"/>
      <c r="ING7" s="80"/>
      <c r="INH7" s="80"/>
      <c r="INI7" s="80"/>
      <c r="INJ7" s="80"/>
      <c r="INK7" s="80"/>
      <c r="INL7" s="80"/>
      <c r="INM7" s="80"/>
      <c r="INN7" s="80"/>
      <c r="INO7" s="80"/>
      <c r="INP7" s="80"/>
      <c r="INQ7" s="80"/>
      <c r="INR7" s="80"/>
      <c r="INS7" s="80"/>
      <c r="INT7" s="80"/>
      <c r="INU7" s="80"/>
      <c r="INV7" s="80"/>
      <c r="INW7" s="80"/>
      <c r="INX7" s="80"/>
      <c r="INY7" s="80"/>
      <c r="INZ7" s="80"/>
      <c r="IOA7" s="80"/>
      <c r="IOB7" s="80"/>
      <c r="IOC7" s="80"/>
      <c r="IOD7" s="80"/>
      <c r="IOE7" s="80"/>
      <c r="IOF7" s="80"/>
      <c r="IOG7" s="80"/>
      <c r="IOH7" s="80"/>
      <c r="IOI7" s="80"/>
      <c r="IOJ7" s="80"/>
      <c r="IOK7" s="80"/>
      <c r="IOL7" s="80"/>
      <c r="IOM7" s="80"/>
      <c r="ION7" s="80"/>
      <c r="IOO7" s="80"/>
      <c r="IOP7" s="80"/>
      <c r="IOQ7" s="80"/>
      <c r="IOR7" s="80"/>
      <c r="IOS7" s="80"/>
      <c r="IOT7" s="80"/>
      <c r="IOU7" s="80"/>
      <c r="IOV7" s="80"/>
      <c r="IOW7" s="80"/>
      <c r="IOX7" s="80"/>
      <c r="IOY7" s="80"/>
      <c r="IOZ7" s="80"/>
      <c r="IPA7" s="80"/>
      <c r="IPB7" s="80"/>
      <c r="IPC7" s="80"/>
      <c r="IPD7" s="80"/>
      <c r="IPE7" s="80"/>
      <c r="IPF7" s="80"/>
      <c r="IPG7" s="80"/>
      <c r="IPH7" s="80"/>
      <c r="IPI7" s="80"/>
      <c r="IPJ7" s="80"/>
      <c r="IPK7" s="80"/>
      <c r="IPL7" s="80"/>
      <c r="IPM7" s="80"/>
      <c r="IPN7" s="80"/>
      <c r="IPO7" s="80"/>
      <c r="IPP7" s="80"/>
      <c r="IPQ7" s="80"/>
      <c r="IPR7" s="80"/>
      <c r="IPS7" s="80"/>
      <c r="IPT7" s="80"/>
      <c r="IPU7" s="80"/>
      <c r="IPV7" s="80"/>
      <c r="IPW7" s="80"/>
      <c r="IPX7" s="80"/>
      <c r="IPY7" s="80"/>
      <c r="IPZ7" s="80"/>
      <c r="IQA7" s="80"/>
      <c r="IQB7" s="80"/>
      <c r="IQC7" s="80"/>
      <c r="IQD7" s="80"/>
      <c r="IQE7" s="80"/>
      <c r="IQF7" s="80"/>
      <c r="IQG7" s="80"/>
      <c r="IQH7" s="80"/>
      <c r="IQI7" s="80"/>
      <c r="IQJ7" s="80"/>
      <c r="IQK7" s="80"/>
      <c r="IQL7" s="80"/>
      <c r="IQM7" s="80"/>
      <c r="IQN7" s="80"/>
      <c r="IQO7" s="80"/>
      <c r="IQP7" s="80"/>
      <c r="IQQ7" s="80"/>
      <c r="IQR7" s="80"/>
      <c r="IQS7" s="80"/>
      <c r="IQT7" s="80"/>
      <c r="IQU7" s="80"/>
      <c r="IQV7" s="80"/>
      <c r="IQW7" s="80"/>
      <c r="IQX7" s="80"/>
      <c r="IQY7" s="80"/>
      <c r="IQZ7" s="80"/>
      <c r="IRA7" s="80"/>
      <c r="IRB7" s="80"/>
      <c r="IRC7" s="80"/>
      <c r="IRD7" s="80"/>
      <c r="IRE7" s="80"/>
      <c r="IRF7" s="80"/>
      <c r="IRG7" s="80"/>
      <c r="IRH7" s="80"/>
      <c r="IRI7" s="80"/>
      <c r="IRJ7" s="80"/>
      <c r="IRK7" s="80"/>
      <c r="IRL7" s="80"/>
      <c r="IRM7" s="80"/>
      <c r="IRN7" s="80"/>
      <c r="IRO7" s="80"/>
      <c r="IRP7" s="80"/>
      <c r="IRQ7" s="80"/>
      <c r="IRR7" s="80"/>
      <c r="IRS7" s="80"/>
      <c r="IRT7" s="80"/>
      <c r="IRU7" s="80"/>
      <c r="IRV7" s="80"/>
      <c r="IRW7" s="80"/>
      <c r="IRX7" s="80"/>
      <c r="IRY7" s="80"/>
      <c r="IRZ7" s="80"/>
      <c r="ISA7" s="80"/>
      <c r="ISB7" s="80"/>
      <c r="ISC7" s="80"/>
      <c r="ISD7" s="80"/>
      <c r="ISE7" s="80"/>
      <c r="ISF7" s="80"/>
      <c r="ISG7" s="80"/>
      <c r="ISH7" s="80"/>
      <c r="ISI7" s="80"/>
      <c r="ISJ7" s="80"/>
      <c r="ISK7" s="80"/>
      <c r="ISL7" s="80"/>
      <c r="ISM7" s="80"/>
      <c r="ISN7" s="80"/>
      <c r="ISO7" s="80"/>
      <c r="ISP7" s="80"/>
      <c r="ISQ7" s="80"/>
      <c r="ISR7" s="80"/>
      <c r="ISS7" s="80"/>
      <c r="IST7" s="80"/>
      <c r="ISU7" s="80"/>
      <c r="ISV7" s="80"/>
      <c r="ISW7" s="80"/>
      <c r="ISX7" s="80"/>
      <c r="ISY7" s="80"/>
      <c r="ISZ7" s="80"/>
      <c r="ITA7" s="80"/>
      <c r="ITB7" s="80"/>
      <c r="ITC7" s="80"/>
      <c r="ITD7" s="80"/>
      <c r="ITE7" s="80"/>
      <c r="ITF7" s="80"/>
      <c r="ITG7" s="80"/>
      <c r="ITH7" s="80"/>
      <c r="ITI7" s="80"/>
      <c r="ITJ7" s="80"/>
      <c r="ITK7" s="80"/>
      <c r="ITL7" s="80"/>
      <c r="ITM7" s="80"/>
      <c r="ITN7" s="80"/>
      <c r="ITO7" s="80"/>
      <c r="ITP7" s="80"/>
      <c r="ITQ7" s="80"/>
      <c r="ITR7" s="80"/>
      <c r="ITS7" s="80"/>
      <c r="ITT7" s="80"/>
      <c r="ITU7" s="80"/>
      <c r="ITV7" s="80"/>
      <c r="ITW7" s="80"/>
      <c r="ITX7" s="80"/>
      <c r="ITY7" s="80"/>
      <c r="ITZ7" s="80"/>
      <c r="IUA7" s="80"/>
      <c r="IUB7" s="80"/>
      <c r="IUC7" s="80"/>
      <c r="IUD7" s="80"/>
      <c r="IUE7" s="80"/>
      <c r="IUF7" s="80"/>
      <c r="IUG7" s="80"/>
      <c r="IUH7" s="80"/>
      <c r="IUI7" s="80"/>
      <c r="IUJ7" s="80"/>
      <c r="IUK7" s="80"/>
      <c r="IUL7" s="80"/>
      <c r="IUM7" s="80"/>
      <c r="IUN7" s="80"/>
      <c r="IUO7" s="80"/>
      <c r="IUP7" s="80"/>
      <c r="IUQ7" s="80"/>
      <c r="IUR7" s="80"/>
      <c r="IUS7" s="80"/>
      <c r="IUT7" s="80"/>
      <c r="IUU7" s="80"/>
      <c r="IUV7" s="80"/>
      <c r="IUW7" s="80"/>
      <c r="IUX7" s="80"/>
      <c r="IUY7" s="80"/>
      <c r="IUZ7" s="80"/>
      <c r="IVA7" s="80"/>
      <c r="IVB7" s="80"/>
      <c r="IVC7" s="80"/>
      <c r="IVD7" s="80"/>
      <c r="IVE7" s="80"/>
      <c r="IVF7" s="80"/>
      <c r="IVG7" s="80"/>
      <c r="IVH7" s="80"/>
      <c r="IVI7" s="80"/>
      <c r="IVJ7" s="80"/>
      <c r="IVK7" s="80"/>
      <c r="IVL7" s="80"/>
      <c r="IVM7" s="80"/>
      <c r="IVN7" s="80"/>
      <c r="IVO7" s="80"/>
      <c r="IVP7" s="80"/>
      <c r="IVQ7" s="80"/>
      <c r="IVR7" s="80"/>
      <c r="IVS7" s="80"/>
      <c r="IVT7" s="80"/>
      <c r="IVU7" s="80"/>
      <c r="IVV7" s="80"/>
      <c r="IVW7" s="80"/>
      <c r="IVX7" s="80"/>
      <c r="IVY7" s="80"/>
      <c r="IVZ7" s="80"/>
      <c r="IWA7" s="80"/>
      <c r="IWB7" s="80"/>
      <c r="IWC7" s="80"/>
      <c r="IWD7" s="80"/>
      <c r="IWE7" s="80"/>
      <c r="IWF7" s="80"/>
      <c r="IWG7" s="80"/>
      <c r="IWH7" s="80"/>
      <c r="IWI7" s="80"/>
      <c r="IWJ7" s="80"/>
      <c r="IWK7" s="80"/>
      <c r="IWL7" s="80"/>
      <c r="IWM7" s="80"/>
      <c r="IWN7" s="80"/>
      <c r="IWO7" s="80"/>
      <c r="IWP7" s="80"/>
      <c r="IWQ7" s="80"/>
      <c r="IWR7" s="80"/>
      <c r="IWS7" s="80"/>
      <c r="IWT7" s="80"/>
      <c r="IWU7" s="80"/>
      <c r="IWV7" s="80"/>
      <c r="IWW7" s="80"/>
      <c r="IWX7" s="80"/>
      <c r="IWY7" s="80"/>
      <c r="IWZ7" s="80"/>
      <c r="IXA7" s="80"/>
      <c r="IXB7" s="80"/>
      <c r="IXC7" s="80"/>
      <c r="IXD7" s="80"/>
      <c r="IXE7" s="80"/>
      <c r="IXF7" s="80"/>
      <c r="IXG7" s="80"/>
      <c r="IXH7" s="80"/>
      <c r="IXI7" s="80"/>
      <c r="IXJ7" s="80"/>
      <c r="IXK7" s="80"/>
      <c r="IXL7" s="80"/>
      <c r="IXM7" s="80"/>
      <c r="IXN7" s="80"/>
      <c r="IXO7" s="80"/>
      <c r="IXP7" s="80"/>
      <c r="IXQ7" s="80"/>
      <c r="IXR7" s="80"/>
      <c r="IXS7" s="80"/>
      <c r="IXT7" s="80"/>
      <c r="IXU7" s="80"/>
      <c r="IXV7" s="80"/>
      <c r="IXW7" s="80"/>
      <c r="IXX7" s="80"/>
      <c r="IXY7" s="80"/>
      <c r="IXZ7" s="80"/>
      <c r="IYA7" s="80"/>
      <c r="IYB7" s="80"/>
      <c r="IYC7" s="80"/>
      <c r="IYD7" s="80"/>
      <c r="IYE7" s="80"/>
      <c r="IYF7" s="80"/>
      <c r="IYG7" s="80"/>
      <c r="IYH7" s="80"/>
      <c r="IYI7" s="80"/>
      <c r="IYJ7" s="80"/>
      <c r="IYK7" s="80"/>
      <c r="IYL7" s="80"/>
      <c r="IYM7" s="80"/>
      <c r="IYN7" s="80"/>
      <c r="IYO7" s="80"/>
      <c r="IYP7" s="80"/>
      <c r="IYQ7" s="80"/>
      <c r="IYR7" s="80"/>
      <c r="IYS7" s="80"/>
      <c r="IYT7" s="80"/>
      <c r="IYU7" s="80"/>
      <c r="IYV7" s="80"/>
      <c r="IYW7" s="80"/>
      <c r="IYX7" s="80"/>
      <c r="IYY7" s="80"/>
      <c r="IYZ7" s="80"/>
      <c r="IZA7" s="80"/>
      <c r="IZB7" s="80"/>
      <c r="IZC7" s="80"/>
      <c r="IZD7" s="80"/>
      <c r="IZE7" s="80"/>
      <c r="IZF7" s="80"/>
      <c r="IZG7" s="80"/>
      <c r="IZH7" s="80"/>
      <c r="IZI7" s="80"/>
      <c r="IZJ7" s="80"/>
      <c r="IZK7" s="80"/>
      <c r="IZL7" s="80"/>
      <c r="IZM7" s="80"/>
      <c r="IZN7" s="80"/>
      <c r="IZO7" s="80"/>
      <c r="IZP7" s="80"/>
      <c r="IZQ7" s="80"/>
      <c r="IZR7" s="80"/>
      <c r="IZS7" s="80"/>
      <c r="IZT7" s="80"/>
      <c r="IZU7" s="80"/>
      <c r="IZV7" s="80"/>
      <c r="IZW7" s="80"/>
      <c r="IZX7" s="80"/>
      <c r="IZY7" s="80"/>
      <c r="IZZ7" s="80"/>
      <c r="JAA7" s="80"/>
      <c r="JAB7" s="80"/>
      <c r="JAC7" s="80"/>
      <c r="JAD7" s="80"/>
      <c r="JAE7" s="80"/>
      <c r="JAF7" s="80"/>
      <c r="JAG7" s="80"/>
      <c r="JAH7" s="80"/>
      <c r="JAI7" s="80"/>
      <c r="JAJ7" s="80"/>
      <c r="JAK7" s="80"/>
      <c r="JAL7" s="80"/>
      <c r="JAM7" s="80"/>
      <c r="JAN7" s="80"/>
      <c r="JAO7" s="80"/>
      <c r="JAP7" s="80"/>
      <c r="JAQ7" s="80"/>
      <c r="JAR7" s="80"/>
      <c r="JAS7" s="80"/>
      <c r="JAT7" s="80"/>
      <c r="JAU7" s="80"/>
      <c r="JAV7" s="80"/>
      <c r="JAW7" s="80"/>
      <c r="JAX7" s="80"/>
      <c r="JAY7" s="80"/>
      <c r="JAZ7" s="80"/>
      <c r="JBA7" s="80"/>
      <c r="JBB7" s="80"/>
      <c r="JBC7" s="80"/>
      <c r="JBD7" s="80"/>
      <c r="JBE7" s="80"/>
      <c r="JBF7" s="80"/>
      <c r="JBG7" s="80"/>
      <c r="JBH7" s="80"/>
      <c r="JBI7" s="80"/>
      <c r="JBJ7" s="80"/>
      <c r="JBK7" s="80"/>
      <c r="JBL7" s="80"/>
      <c r="JBM7" s="80"/>
      <c r="JBN7" s="80"/>
      <c r="JBO7" s="80"/>
      <c r="JBP7" s="80"/>
      <c r="JBQ7" s="80"/>
      <c r="JBR7" s="80"/>
      <c r="JBS7" s="80"/>
      <c r="JBT7" s="80"/>
      <c r="JBU7" s="80"/>
      <c r="JBV7" s="80"/>
      <c r="JBW7" s="80"/>
      <c r="JBX7" s="80"/>
      <c r="JBY7" s="80"/>
      <c r="JBZ7" s="80"/>
      <c r="JCA7" s="80"/>
      <c r="JCB7" s="80"/>
      <c r="JCC7" s="80"/>
      <c r="JCD7" s="80"/>
      <c r="JCE7" s="80"/>
      <c r="JCF7" s="80"/>
      <c r="JCG7" s="80"/>
      <c r="JCH7" s="80"/>
      <c r="JCI7" s="80"/>
      <c r="JCJ7" s="80"/>
      <c r="JCK7" s="80"/>
      <c r="JCL7" s="80"/>
      <c r="JCM7" s="80"/>
      <c r="JCN7" s="80"/>
      <c r="JCO7" s="80"/>
      <c r="JCP7" s="80"/>
      <c r="JCQ7" s="80"/>
      <c r="JCR7" s="80"/>
      <c r="JCS7" s="80"/>
      <c r="JCT7" s="80"/>
      <c r="JCU7" s="80"/>
      <c r="JCV7" s="80"/>
      <c r="JCW7" s="80"/>
      <c r="JCX7" s="80"/>
      <c r="JCY7" s="80"/>
      <c r="JCZ7" s="80"/>
      <c r="JDA7" s="80"/>
      <c r="JDB7" s="80"/>
      <c r="JDC7" s="80"/>
      <c r="JDD7" s="80"/>
      <c r="JDE7" s="80"/>
      <c r="JDF7" s="80"/>
      <c r="JDG7" s="80"/>
      <c r="JDH7" s="80"/>
      <c r="JDI7" s="80"/>
      <c r="JDJ7" s="80"/>
      <c r="JDK7" s="80"/>
      <c r="JDL7" s="80"/>
      <c r="JDM7" s="80"/>
      <c r="JDN7" s="80"/>
      <c r="JDO7" s="80"/>
      <c r="JDP7" s="80"/>
      <c r="JDQ7" s="80"/>
      <c r="JDR7" s="80"/>
      <c r="JDS7" s="80"/>
      <c r="JDT7" s="80"/>
      <c r="JDU7" s="80"/>
      <c r="JDV7" s="80"/>
      <c r="JDW7" s="80"/>
      <c r="JDX7" s="80"/>
      <c r="JDY7" s="80"/>
      <c r="JDZ7" s="80"/>
      <c r="JEA7" s="80"/>
      <c r="JEB7" s="80"/>
      <c r="JEC7" s="80"/>
      <c r="JED7" s="80"/>
      <c r="JEE7" s="80"/>
      <c r="JEF7" s="80"/>
      <c r="JEG7" s="80"/>
      <c r="JEH7" s="80"/>
      <c r="JEI7" s="80"/>
      <c r="JEJ7" s="80"/>
      <c r="JEK7" s="80"/>
      <c r="JEL7" s="80"/>
      <c r="JEM7" s="80"/>
      <c r="JEN7" s="80"/>
      <c r="JEO7" s="80"/>
      <c r="JEP7" s="80"/>
      <c r="JEQ7" s="80"/>
      <c r="JER7" s="80"/>
      <c r="JES7" s="80"/>
      <c r="JET7" s="80"/>
      <c r="JEU7" s="80"/>
      <c r="JEV7" s="80"/>
      <c r="JEW7" s="80"/>
      <c r="JEX7" s="80"/>
      <c r="JEY7" s="80"/>
      <c r="JEZ7" s="80"/>
      <c r="JFA7" s="80"/>
      <c r="JFB7" s="80"/>
      <c r="JFC7" s="80"/>
      <c r="JFD7" s="80"/>
      <c r="JFE7" s="80"/>
      <c r="JFF7" s="80"/>
      <c r="JFG7" s="80"/>
      <c r="JFH7" s="80"/>
      <c r="JFI7" s="80"/>
      <c r="JFJ7" s="80"/>
      <c r="JFK7" s="80"/>
      <c r="JFL7" s="80"/>
      <c r="JFM7" s="80"/>
      <c r="JFN7" s="80"/>
      <c r="JFO7" s="80"/>
      <c r="JFP7" s="80"/>
      <c r="JFQ7" s="80"/>
      <c r="JFR7" s="80"/>
      <c r="JFS7" s="80"/>
      <c r="JFT7" s="80"/>
      <c r="JFU7" s="80"/>
      <c r="JFV7" s="80"/>
      <c r="JFW7" s="80"/>
      <c r="JFX7" s="80"/>
      <c r="JFY7" s="80"/>
      <c r="JFZ7" s="80"/>
      <c r="JGA7" s="80"/>
      <c r="JGB7" s="80"/>
      <c r="JGC7" s="80"/>
      <c r="JGD7" s="80"/>
      <c r="JGE7" s="80"/>
      <c r="JGF7" s="80"/>
      <c r="JGG7" s="80"/>
      <c r="JGH7" s="80"/>
      <c r="JGI7" s="80"/>
      <c r="JGJ7" s="80"/>
      <c r="JGK7" s="80"/>
      <c r="JGL7" s="80"/>
      <c r="JGM7" s="80"/>
      <c r="JGN7" s="80"/>
      <c r="JGO7" s="80"/>
      <c r="JGP7" s="80"/>
      <c r="JGQ7" s="80"/>
      <c r="JGR7" s="80"/>
      <c r="JGS7" s="80"/>
      <c r="JGT7" s="80"/>
      <c r="JGU7" s="80"/>
      <c r="JGV7" s="80"/>
      <c r="JGW7" s="80"/>
      <c r="JGX7" s="80"/>
      <c r="JGY7" s="80"/>
      <c r="JGZ7" s="80"/>
      <c r="JHA7" s="80"/>
      <c r="JHB7" s="80"/>
      <c r="JHC7" s="80"/>
      <c r="JHD7" s="80"/>
      <c r="JHE7" s="80"/>
      <c r="JHF7" s="80"/>
      <c r="JHG7" s="80"/>
      <c r="JHH7" s="80"/>
      <c r="JHI7" s="80"/>
      <c r="JHJ7" s="80"/>
      <c r="JHK7" s="80"/>
      <c r="JHL7" s="80"/>
      <c r="JHM7" s="80"/>
      <c r="JHN7" s="80"/>
      <c r="JHO7" s="80"/>
      <c r="JHP7" s="80"/>
      <c r="JHQ7" s="80"/>
      <c r="JHR7" s="80"/>
      <c r="JHS7" s="80"/>
      <c r="JHT7" s="80"/>
      <c r="JHU7" s="80"/>
      <c r="JHV7" s="80"/>
      <c r="JHW7" s="80"/>
      <c r="JHX7" s="80"/>
      <c r="JHY7" s="80"/>
      <c r="JHZ7" s="80"/>
      <c r="JIA7" s="80"/>
      <c r="JIB7" s="80"/>
      <c r="JIC7" s="80"/>
      <c r="JID7" s="80"/>
      <c r="JIE7" s="80"/>
      <c r="JIF7" s="80"/>
      <c r="JIG7" s="80"/>
      <c r="JIH7" s="80"/>
      <c r="JII7" s="80"/>
      <c r="JIJ7" s="80"/>
      <c r="JIK7" s="80"/>
      <c r="JIL7" s="80"/>
      <c r="JIM7" s="80"/>
      <c r="JIN7" s="80"/>
      <c r="JIO7" s="80"/>
      <c r="JIP7" s="80"/>
      <c r="JIQ7" s="80"/>
      <c r="JIR7" s="80"/>
      <c r="JIS7" s="80"/>
      <c r="JIT7" s="80"/>
      <c r="JIU7" s="80"/>
      <c r="JIV7" s="80"/>
      <c r="JIW7" s="80"/>
      <c r="JIX7" s="80"/>
      <c r="JIY7" s="80"/>
      <c r="JIZ7" s="80"/>
      <c r="JJA7" s="80"/>
      <c r="JJB7" s="80"/>
      <c r="JJC7" s="80"/>
      <c r="JJD7" s="80"/>
      <c r="JJE7" s="80"/>
      <c r="JJF7" s="80"/>
      <c r="JJG7" s="80"/>
      <c r="JJH7" s="80"/>
      <c r="JJI7" s="80"/>
      <c r="JJJ7" s="80"/>
      <c r="JJK7" s="80"/>
      <c r="JJL7" s="80"/>
      <c r="JJM7" s="80"/>
      <c r="JJN7" s="80"/>
      <c r="JJO7" s="80"/>
      <c r="JJP7" s="80"/>
      <c r="JJQ7" s="80"/>
      <c r="JJR7" s="80"/>
      <c r="JJS7" s="80"/>
      <c r="JJT7" s="80"/>
      <c r="JJU7" s="80"/>
      <c r="JJV7" s="80"/>
      <c r="JJW7" s="80"/>
      <c r="JJX7" s="80"/>
      <c r="JJY7" s="80"/>
      <c r="JJZ7" s="80"/>
      <c r="JKA7" s="80"/>
      <c r="JKB7" s="80"/>
      <c r="JKC7" s="80"/>
      <c r="JKD7" s="80"/>
      <c r="JKE7" s="80"/>
      <c r="JKF7" s="80"/>
      <c r="JKG7" s="80"/>
      <c r="JKH7" s="80"/>
      <c r="JKI7" s="80"/>
      <c r="JKJ7" s="80"/>
      <c r="JKK7" s="80"/>
      <c r="JKL7" s="80"/>
      <c r="JKM7" s="80"/>
      <c r="JKN7" s="80"/>
      <c r="JKO7" s="80"/>
      <c r="JKP7" s="80"/>
      <c r="JKQ7" s="80"/>
      <c r="JKR7" s="80"/>
      <c r="JKS7" s="80"/>
      <c r="JKT7" s="80"/>
      <c r="JKU7" s="80"/>
      <c r="JKV7" s="80"/>
      <c r="JKW7" s="80"/>
      <c r="JKX7" s="80"/>
      <c r="JKY7" s="80"/>
      <c r="JKZ7" s="80"/>
      <c r="JLA7" s="80"/>
      <c r="JLB7" s="80"/>
      <c r="JLC7" s="80"/>
      <c r="JLD7" s="80"/>
      <c r="JLE7" s="80"/>
      <c r="JLF7" s="80"/>
      <c r="JLG7" s="80"/>
      <c r="JLH7" s="80"/>
      <c r="JLI7" s="80"/>
      <c r="JLJ7" s="80"/>
      <c r="JLK7" s="80"/>
      <c r="JLL7" s="80"/>
      <c r="JLM7" s="80"/>
      <c r="JLN7" s="80"/>
      <c r="JLO7" s="80"/>
      <c r="JLP7" s="80"/>
      <c r="JLQ7" s="80"/>
      <c r="JLR7" s="80"/>
      <c r="JLS7" s="80"/>
      <c r="JLT7" s="80"/>
      <c r="JLU7" s="80"/>
      <c r="JLV7" s="80"/>
      <c r="JLW7" s="80"/>
      <c r="JLX7" s="80"/>
      <c r="JLY7" s="80"/>
      <c r="JLZ7" s="80"/>
      <c r="JMA7" s="80"/>
      <c r="JMB7" s="80"/>
      <c r="JMC7" s="80"/>
      <c r="JMD7" s="80"/>
      <c r="JME7" s="80"/>
      <c r="JMF7" s="80"/>
      <c r="JMG7" s="80"/>
      <c r="JMH7" s="80"/>
      <c r="JMI7" s="80"/>
      <c r="JMJ7" s="80"/>
      <c r="JMK7" s="80"/>
      <c r="JML7" s="80"/>
      <c r="JMM7" s="80"/>
      <c r="JMN7" s="80"/>
      <c r="JMO7" s="80"/>
      <c r="JMP7" s="80"/>
      <c r="JMQ7" s="80"/>
      <c r="JMR7" s="80"/>
      <c r="JMS7" s="80"/>
      <c r="JMT7" s="80"/>
      <c r="JMU7" s="80"/>
      <c r="JMV7" s="80"/>
      <c r="JMW7" s="80"/>
      <c r="JMX7" s="80"/>
      <c r="JMY7" s="80"/>
      <c r="JMZ7" s="80"/>
      <c r="JNA7" s="80"/>
      <c r="JNB7" s="80"/>
      <c r="JNC7" s="80"/>
      <c r="JND7" s="80"/>
      <c r="JNE7" s="80"/>
      <c r="JNF7" s="80"/>
      <c r="JNG7" s="80"/>
      <c r="JNH7" s="80"/>
      <c r="JNI7" s="80"/>
      <c r="JNJ7" s="80"/>
      <c r="JNK7" s="80"/>
      <c r="JNL7" s="80"/>
      <c r="JNM7" s="80"/>
      <c r="JNN7" s="80"/>
      <c r="JNO7" s="80"/>
      <c r="JNP7" s="80"/>
      <c r="JNQ7" s="80"/>
      <c r="JNR7" s="80"/>
      <c r="JNS7" s="80"/>
      <c r="JNT7" s="80"/>
      <c r="JNU7" s="80"/>
      <c r="JNV7" s="80"/>
      <c r="JNW7" s="80"/>
      <c r="JNX7" s="80"/>
      <c r="JNY7" s="80"/>
      <c r="JNZ7" s="80"/>
      <c r="JOA7" s="80"/>
      <c r="JOB7" s="80"/>
      <c r="JOC7" s="80"/>
      <c r="JOD7" s="80"/>
      <c r="JOE7" s="80"/>
      <c r="JOF7" s="80"/>
      <c r="JOG7" s="80"/>
      <c r="JOH7" s="80"/>
      <c r="JOI7" s="80"/>
      <c r="JOJ7" s="80"/>
      <c r="JOK7" s="80"/>
      <c r="JOL7" s="80"/>
      <c r="JOM7" s="80"/>
      <c r="JON7" s="80"/>
      <c r="JOO7" s="80"/>
      <c r="JOP7" s="80"/>
      <c r="JOQ7" s="80"/>
      <c r="JOR7" s="80"/>
      <c r="JOS7" s="80"/>
      <c r="JOT7" s="80"/>
      <c r="JOU7" s="80"/>
      <c r="JOV7" s="80"/>
      <c r="JOW7" s="80"/>
      <c r="JOX7" s="80"/>
      <c r="JOY7" s="80"/>
      <c r="JOZ7" s="80"/>
      <c r="JPA7" s="80"/>
      <c r="JPB7" s="80"/>
      <c r="JPC7" s="80"/>
      <c r="JPD7" s="80"/>
      <c r="JPE7" s="80"/>
      <c r="JPF7" s="80"/>
      <c r="JPG7" s="80"/>
      <c r="JPH7" s="80"/>
      <c r="JPI7" s="80"/>
      <c r="JPJ7" s="80"/>
      <c r="JPK7" s="80"/>
      <c r="JPL7" s="80"/>
      <c r="JPM7" s="80"/>
      <c r="JPN7" s="80"/>
      <c r="JPO7" s="80"/>
      <c r="JPP7" s="80"/>
      <c r="JPQ7" s="80"/>
      <c r="JPR7" s="80"/>
      <c r="JPS7" s="80"/>
      <c r="JPT7" s="80"/>
      <c r="JPU7" s="80"/>
      <c r="JPV7" s="80"/>
      <c r="JPW7" s="80"/>
      <c r="JPX7" s="80"/>
      <c r="JPY7" s="80"/>
      <c r="JPZ7" s="80"/>
      <c r="JQA7" s="80"/>
      <c r="JQB7" s="80"/>
      <c r="JQC7" s="80"/>
      <c r="JQD7" s="80"/>
      <c r="JQE7" s="80"/>
      <c r="JQF7" s="80"/>
      <c r="JQG7" s="80"/>
      <c r="JQH7" s="80"/>
      <c r="JQI7" s="80"/>
      <c r="JQJ7" s="80"/>
      <c r="JQK7" s="80"/>
      <c r="JQL7" s="80"/>
      <c r="JQM7" s="80"/>
      <c r="JQN7" s="80"/>
      <c r="JQO7" s="80"/>
      <c r="JQP7" s="80"/>
      <c r="JQQ7" s="80"/>
      <c r="JQR7" s="80"/>
      <c r="JQS7" s="80"/>
      <c r="JQT7" s="80"/>
      <c r="JQU7" s="80"/>
      <c r="JQV7" s="80"/>
      <c r="JQW7" s="80"/>
      <c r="JQX7" s="80"/>
      <c r="JQY7" s="80"/>
      <c r="JQZ7" s="80"/>
      <c r="JRA7" s="80"/>
      <c r="JRB7" s="80"/>
      <c r="JRC7" s="80"/>
      <c r="JRD7" s="80"/>
      <c r="JRE7" s="80"/>
      <c r="JRF7" s="80"/>
      <c r="JRG7" s="80"/>
      <c r="JRH7" s="80"/>
      <c r="JRI7" s="80"/>
      <c r="JRJ7" s="80"/>
      <c r="JRK7" s="80"/>
      <c r="JRL7" s="80"/>
      <c r="JRM7" s="80"/>
      <c r="JRN7" s="80"/>
      <c r="JRO7" s="80"/>
      <c r="JRP7" s="80"/>
      <c r="JRQ7" s="80"/>
      <c r="JRR7" s="80"/>
      <c r="JRS7" s="80"/>
      <c r="JRT7" s="80"/>
      <c r="JRU7" s="80"/>
      <c r="JRV7" s="80"/>
      <c r="JRW7" s="80"/>
      <c r="JRX7" s="80"/>
      <c r="JRY7" s="80"/>
      <c r="JRZ7" s="80"/>
      <c r="JSA7" s="80"/>
      <c r="JSB7" s="80"/>
      <c r="JSC7" s="80"/>
      <c r="JSD7" s="80"/>
      <c r="JSE7" s="80"/>
      <c r="JSF7" s="80"/>
      <c r="JSG7" s="80"/>
      <c r="JSH7" s="80"/>
      <c r="JSI7" s="80"/>
      <c r="JSJ7" s="80"/>
      <c r="JSK7" s="80"/>
      <c r="JSL7" s="80"/>
      <c r="JSM7" s="80"/>
      <c r="JSN7" s="80"/>
      <c r="JSO7" s="80"/>
      <c r="JSP7" s="80"/>
      <c r="JSQ7" s="80"/>
      <c r="JSR7" s="80"/>
      <c r="JSS7" s="80"/>
      <c r="JST7" s="80"/>
      <c r="JSU7" s="80"/>
      <c r="JSV7" s="80"/>
      <c r="JSW7" s="80"/>
      <c r="JSX7" s="80"/>
      <c r="JSY7" s="80"/>
      <c r="JSZ7" s="80"/>
      <c r="JTA7" s="80"/>
      <c r="JTB7" s="80"/>
      <c r="JTC7" s="80"/>
      <c r="JTD7" s="80"/>
      <c r="JTE7" s="80"/>
      <c r="JTF7" s="80"/>
      <c r="JTG7" s="80"/>
      <c r="JTH7" s="80"/>
      <c r="JTI7" s="80"/>
      <c r="JTJ7" s="80"/>
      <c r="JTK7" s="80"/>
      <c r="JTL7" s="80"/>
      <c r="JTM7" s="80"/>
      <c r="JTN7" s="80"/>
      <c r="JTO7" s="80"/>
      <c r="JTP7" s="80"/>
      <c r="JTQ7" s="80"/>
      <c r="JTR7" s="80"/>
      <c r="JTS7" s="80"/>
      <c r="JTT7" s="80"/>
      <c r="JTU7" s="80"/>
      <c r="JTV7" s="80"/>
      <c r="JTW7" s="80"/>
      <c r="JTX7" s="80"/>
      <c r="JTY7" s="80"/>
      <c r="JTZ7" s="80"/>
      <c r="JUA7" s="80"/>
      <c r="JUB7" s="80"/>
      <c r="JUC7" s="80"/>
      <c r="JUD7" s="80"/>
      <c r="JUE7" s="80"/>
      <c r="JUF7" s="80"/>
      <c r="JUG7" s="80"/>
      <c r="JUH7" s="80"/>
      <c r="JUI7" s="80"/>
      <c r="JUJ7" s="80"/>
      <c r="JUK7" s="80"/>
      <c r="JUL7" s="80"/>
      <c r="JUM7" s="80"/>
      <c r="JUN7" s="80"/>
      <c r="JUO7" s="80"/>
      <c r="JUP7" s="80"/>
      <c r="JUQ7" s="80"/>
      <c r="JUR7" s="80"/>
      <c r="JUS7" s="80"/>
      <c r="JUT7" s="80"/>
      <c r="JUU7" s="80"/>
      <c r="JUV7" s="80"/>
      <c r="JUW7" s="80"/>
      <c r="JUX7" s="80"/>
      <c r="JUY7" s="80"/>
      <c r="JUZ7" s="80"/>
      <c r="JVA7" s="80"/>
      <c r="JVB7" s="80"/>
      <c r="JVC7" s="80"/>
      <c r="JVD7" s="80"/>
      <c r="JVE7" s="80"/>
      <c r="JVF7" s="80"/>
      <c r="JVG7" s="80"/>
      <c r="JVH7" s="80"/>
      <c r="JVI7" s="80"/>
      <c r="JVJ7" s="80"/>
      <c r="JVK7" s="80"/>
      <c r="JVL7" s="80"/>
      <c r="JVM7" s="80"/>
      <c r="JVN7" s="80"/>
      <c r="JVO7" s="80"/>
      <c r="JVP7" s="80"/>
      <c r="JVQ7" s="80"/>
      <c r="JVR7" s="80"/>
      <c r="JVS7" s="80"/>
      <c r="JVT7" s="80"/>
      <c r="JVU7" s="80"/>
      <c r="JVV7" s="80"/>
      <c r="JVW7" s="80"/>
      <c r="JVX7" s="80"/>
      <c r="JVY7" s="80"/>
      <c r="JVZ7" s="80"/>
      <c r="JWA7" s="80"/>
      <c r="JWB7" s="80"/>
      <c r="JWC7" s="80"/>
      <c r="JWD7" s="80"/>
      <c r="JWE7" s="80"/>
      <c r="JWF7" s="80"/>
      <c r="JWG7" s="80"/>
      <c r="JWH7" s="80"/>
      <c r="JWI7" s="80"/>
      <c r="JWJ7" s="80"/>
      <c r="JWK7" s="80"/>
      <c r="JWL7" s="80"/>
      <c r="JWM7" s="80"/>
      <c r="JWN7" s="80"/>
      <c r="JWO7" s="80"/>
      <c r="JWP7" s="80"/>
      <c r="JWQ7" s="80"/>
      <c r="JWR7" s="80"/>
      <c r="JWS7" s="80"/>
      <c r="JWT7" s="80"/>
      <c r="JWU7" s="80"/>
      <c r="JWV7" s="80"/>
      <c r="JWW7" s="80"/>
      <c r="JWX7" s="80"/>
      <c r="JWY7" s="80"/>
      <c r="JWZ7" s="80"/>
      <c r="JXA7" s="80"/>
      <c r="JXB7" s="80"/>
      <c r="JXC7" s="80"/>
      <c r="JXD7" s="80"/>
      <c r="JXE7" s="80"/>
      <c r="JXF7" s="80"/>
      <c r="JXG7" s="80"/>
      <c r="JXH7" s="80"/>
      <c r="JXI7" s="80"/>
      <c r="JXJ7" s="80"/>
      <c r="JXK7" s="80"/>
      <c r="JXL7" s="80"/>
      <c r="JXM7" s="80"/>
      <c r="JXN7" s="80"/>
      <c r="JXO7" s="80"/>
      <c r="JXP7" s="80"/>
      <c r="JXQ7" s="80"/>
      <c r="JXR7" s="80"/>
      <c r="JXS7" s="80"/>
      <c r="JXT7" s="80"/>
      <c r="JXU7" s="80"/>
      <c r="JXV7" s="80"/>
      <c r="JXW7" s="80"/>
      <c r="JXX7" s="80"/>
      <c r="JXY7" s="80"/>
      <c r="JXZ7" s="80"/>
      <c r="JYA7" s="80"/>
      <c r="JYB7" s="80"/>
      <c r="JYC7" s="80"/>
      <c r="JYD7" s="80"/>
      <c r="JYE7" s="80"/>
      <c r="JYF7" s="80"/>
      <c r="JYG7" s="80"/>
      <c r="JYH7" s="80"/>
      <c r="JYI7" s="80"/>
      <c r="JYJ7" s="80"/>
      <c r="JYK7" s="80"/>
      <c r="JYL7" s="80"/>
      <c r="JYM7" s="80"/>
      <c r="JYN7" s="80"/>
      <c r="JYO7" s="80"/>
      <c r="JYP7" s="80"/>
      <c r="JYQ7" s="80"/>
      <c r="JYR7" s="80"/>
      <c r="JYS7" s="80"/>
      <c r="JYT7" s="80"/>
      <c r="JYU7" s="80"/>
      <c r="JYV7" s="80"/>
      <c r="JYW7" s="80"/>
      <c r="JYX7" s="80"/>
      <c r="JYY7" s="80"/>
      <c r="JYZ7" s="80"/>
      <c r="JZA7" s="80"/>
      <c r="JZB7" s="80"/>
      <c r="JZC7" s="80"/>
      <c r="JZD7" s="80"/>
      <c r="JZE7" s="80"/>
      <c r="JZF7" s="80"/>
      <c r="JZG7" s="80"/>
      <c r="JZH7" s="80"/>
      <c r="JZI7" s="80"/>
      <c r="JZJ7" s="80"/>
      <c r="JZK7" s="80"/>
      <c r="JZL7" s="80"/>
      <c r="JZM7" s="80"/>
      <c r="JZN7" s="80"/>
      <c r="JZO7" s="80"/>
      <c r="JZP7" s="80"/>
      <c r="JZQ7" s="80"/>
      <c r="JZR7" s="80"/>
      <c r="JZS7" s="80"/>
      <c r="JZT7" s="80"/>
      <c r="JZU7" s="80"/>
      <c r="JZV7" s="80"/>
      <c r="JZW7" s="80"/>
      <c r="JZX7" s="80"/>
      <c r="JZY7" s="80"/>
      <c r="JZZ7" s="80"/>
      <c r="KAA7" s="80"/>
      <c r="KAB7" s="80"/>
      <c r="KAC7" s="80"/>
      <c r="KAD7" s="80"/>
      <c r="KAE7" s="80"/>
      <c r="KAF7" s="80"/>
      <c r="KAG7" s="80"/>
      <c r="KAH7" s="80"/>
      <c r="KAI7" s="80"/>
      <c r="KAJ7" s="80"/>
      <c r="KAK7" s="80"/>
      <c r="KAL7" s="80"/>
      <c r="KAM7" s="80"/>
      <c r="KAN7" s="80"/>
      <c r="KAO7" s="80"/>
      <c r="KAP7" s="80"/>
      <c r="KAQ7" s="80"/>
      <c r="KAR7" s="80"/>
      <c r="KAS7" s="80"/>
      <c r="KAT7" s="80"/>
      <c r="KAU7" s="80"/>
      <c r="KAV7" s="80"/>
      <c r="KAW7" s="80"/>
      <c r="KAX7" s="80"/>
      <c r="KAY7" s="80"/>
      <c r="KAZ7" s="80"/>
      <c r="KBA7" s="80"/>
      <c r="KBB7" s="80"/>
      <c r="KBC7" s="80"/>
      <c r="KBD7" s="80"/>
      <c r="KBE7" s="80"/>
      <c r="KBF7" s="80"/>
      <c r="KBG7" s="80"/>
      <c r="KBH7" s="80"/>
      <c r="KBI7" s="80"/>
      <c r="KBJ7" s="80"/>
      <c r="KBK7" s="80"/>
      <c r="KBL7" s="80"/>
      <c r="KBM7" s="80"/>
      <c r="KBN7" s="80"/>
      <c r="KBO7" s="80"/>
      <c r="KBP7" s="80"/>
      <c r="KBQ7" s="80"/>
      <c r="KBR7" s="80"/>
      <c r="KBS7" s="80"/>
      <c r="KBT7" s="80"/>
      <c r="KBU7" s="80"/>
      <c r="KBV7" s="80"/>
      <c r="KBW7" s="80"/>
      <c r="KBX7" s="80"/>
      <c r="KBY7" s="80"/>
      <c r="KBZ7" s="80"/>
      <c r="KCA7" s="80"/>
      <c r="KCB7" s="80"/>
      <c r="KCC7" s="80"/>
      <c r="KCD7" s="80"/>
      <c r="KCE7" s="80"/>
      <c r="KCF7" s="80"/>
      <c r="KCG7" s="80"/>
      <c r="KCH7" s="80"/>
      <c r="KCI7" s="80"/>
      <c r="KCJ7" s="80"/>
      <c r="KCK7" s="80"/>
      <c r="KCL7" s="80"/>
      <c r="KCM7" s="80"/>
      <c r="KCN7" s="80"/>
      <c r="KCO7" s="80"/>
      <c r="KCP7" s="80"/>
      <c r="KCQ7" s="80"/>
      <c r="KCR7" s="80"/>
      <c r="KCS7" s="80"/>
      <c r="KCT7" s="80"/>
      <c r="KCU7" s="80"/>
      <c r="KCV7" s="80"/>
      <c r="KCW7" s="80"/>
      <c r="KCX7" s="80"/>
      <c r="KCY7" s="80"/>
      <c r="KCZ7" s="80"/>
      <c r="KDA7" s="80"/>
      <c r="KDB7" s="80"/>
      <c r="KDC7" s="80"/>
      <c r="KDD7" s="80"/>
      <c r="KDE7" s="80"/>
      <c r="KDF7" s="80"/>
      <c r="KDG7" s="80"/>
      <c r="KDH7" s="80"/>
      <c r="KDI7" s="80"/>
      <c r="KDJ7" s="80"/>
      <c r="KDK7" s="80"/>
      <c r="KDL7" s="80"/>
      <c r="KDM7" s="80"/>
      <c r="KDN7" s="80"/>
      <c r="KDO7" s="80"/>
      <c r="KDP7" s="80"/>
      <c r="KDQ7" s="80"/>
      <c r="KDR7" s="80"/>
      <c r="KDS7" s="80"/>
      <c r="KDT7" s="80"/>
      <c r="KDU7" s="80"/>
      <c r="KDV7" s="80"/>
      <c r="KDW7" s="80"/>
      <c r="KDX7" s="80"/>
      <c r="KDY7" s="80"/>
      <c r="KDZ7" s="80"/>
      <c r="KEA7" s="80"/>
      <c r="KEB7" s="80"/>
      <c r="KEC7" s="80"/>
      <c r="KED7" s="80"/>
      <c r="KEE7" s="80"/>
      <c r="KEF7" s="80"/>
      <c r="KEG7" s="80"/>
      <c r="KEH7" s="80"/>
      <c r="KEI7" s="80"/>
      <c r="KEJ7" s="80"/>
      <c r="KEK7" s="80"/>
      <c r="KEL7" s="80"/>
      <c r="KEM7" s="80"/>
      <c r="KEN7" s="80"/>
      <c r="KEO7" s="80"/>
      <c r="KEP7" s="80"/>
      <c r="KEQ7" s="80"/>
      <c r="KER7" s="80"/>
      <c r="KES7" s="80"/>
      <c r="KET7" s="80"/>
      <c r="KEU7" s="80"/>
      <c r="KEV7" s="80"/>
      <c r="KEW7" s="80"/>
      <c r="KEX7" s="80"/>
      <c r="KEY7" s="80"/>
      <c r="KEZ7" s="80"/>
      <c r="KFA7" s="80"/>
      <c r="KFB7" s="80"/>
      <c r="KFC7" s="80"/>
      <c r="KFD7" s="80"/>
      <c r="KFE7" s="80"/>
      <c r="KFF7" s="80"/>
      <c r="KFG7" s="80"/>
      <c r="KFH7" s="80"/>
      <c r="KFI7" s="80"/>
      <c r="KFJ7" s="80"/>
      <c r="KFK7" s="80"/>
      <c r="KFL7" s="80"/>
      <c r="KFM7" s="80"/>
      <c r="KFN7" s="80"/>
      <c r="KFO7" s="80"/>
      <c r="KFP7" s="80"/>
      <c r="KFQ7" s="80"/>
      <c r="KFR7" s="80"/>
      <c r="KFS7" s="80"/>
      <c r="KFT7" s="80"/>
      <c r="KFU7" s="80"/>
      <c r="KFV7" s="80"/>
      <c r="KFW7" s="80"/>
      <c r="KFX7" s="80"/>
      <c r="KFY7" s="80"/>
      <c r="KFZ7" s="80"/>
      <c r="KGA7" s="80"/>
      <c r="KGB7" s="80"/>
      <c r="KGC7" s="80"/>
      <c r="KGD7" s="80"/>
      <c r="KGE7" s="80"/>
      <c r="KGF7" s="80"/>
      <c r="KGG7" s="80"/>
      <c r="KGH7" s="80"/>
      <c r="KGI7" s="80"/>
      <c r="KGJ7" s="80"/>
      <c r="KGK7" s="80"/>
      <c r="KGL7" s="80"/>
      <c r="KGM7" s="80"/>
      <c r="KGN7" s="80"/>
      <c r="KGO7" s="80"/>
      <c r="KGP7" s="80"/>
      <c r="KGQ7" s="80"/>
      <c r="KGR7" s="80"/>
      <c r="KGS7" s="80"/>
      <c r="KGT7" s="80"/>
      <c r="KGU7" s="80"/>
      <c r="KGV7" s="80"/>
      <c r="KGW7" s="80"/>
      <c r="KGX7" s="80"/>
      <c r="KGY7" s="80"/>
      <c r="KGZ7" s="80"/>
      <c r="KHA7" s="80"/>
      <c r="KHB7" s="80"/>
      <c r="KHC7" s="80"/>
      <c r="KHD7" s="80"/>
      <c r="KHE7" s="80"/>
      <c r="KHF7" s="80"/>
      <c r="KHG7" s="80"/>
      <c r="KHH7" s="80"/>
      <c r="KHI7" s="80"/>
      <c r="KHJ7" s="80"/>
      <c r="KHK7" s="80"/>
      <c r="KHL7" s="80"/>
      <c r="KHM7" s="80"/>
      <c r="KHN7" s="80"/>
      <c r="KHO7" s="80"/>
      <c r="KHP7" s="80"/>
      <c r="KHQ7" s="80"/>
      <c r="KHR7" s="80"/>
      <c r="KHS7" s="80"/>
      <c r="KHT7" s="80"/>
      <c r="KHU7" s="80"/>
      <c r="KHV7" s="80"/>
      <c r="KHW7" s="80"/>
      <c r="KHX7" s="80"/>
      <c r="KHY7" s="80"/>
      <c r="KHZ7" s="80"/>
      <c r="KIA7" s="80"/>
      <c r="KIB7" s="80"/>
      <c r="KIC7" s="80"/>
      <c r="KID7" s="80"/>
      <c r="KIE7" s="80"/>
      <c r="KIF7" s="80"/>
      <c r="KIG7" s="80"/>
      <c r="KIH7" s="80"/>
      <c r="KII7" s="80"/>
      <c r="KIJ7" s="80"/>
      <c r="KIK7" s="80"/>
      <c r="KIL7" s="80"/>
      <c r="KIM7" s="80"/>
      <c r="KIN7" s="80"/>
      <c r="KIO7" s="80"/>
      <c r="KIP7" s="80"/>
      <c r="KIQ7" s="80"/>
      <c r="KIR7" s="80"/>
      <c r="KIS7" s="80"/>
      <c r="KIT7" s="80"/>
      <c r="KIU7" s="80"/>
      <c r="KIV7" s="80"/>
      <c r="KIW7" s="80"/>
      <c r="KIX7" s="80"/>
      <c r="KIY7" s="80"/>
      <c r="KIZ7" s="80"/>
      <c r="KJA7" s="80"/>
      <c r="KJB7" s="80"/>
      <c r="KJC7" s="80"/>
      <c r="KJD7" s="80"/>
      <c r="KJE7" s="80"/>
      <c r="KJF7" s="80"/>
      <c r="KJG7" s="80"/>
      <c r="KJH7" s="80"/>
      <c r="KJI7" s="80"/>
      <c r="KJJ7" s="80"/>
      <c r="KJK7" s="80"/>
      <c r="KJL7" s="80"/>
      <c r="KJM7" s="80"/>
      <c r="KJN7" s="80"/>
      <c r="KJO7" s="80"/>
      <c r="KJP7" s="80"/>
      <c r="KJQ7" s="80"/>
      <c r="KJR7" s="80"/>
      <c r="KJS7" s="80"/>
      <c r="KJT7" s="80"/>
      <c r="KJU7" s="80"/>
      <c r="KJV7" s="80"/>
      <c r="KJW7" s="80"/>
      <c r="KJX7" s="80"/>
      <c r="KJY7" s="80"/>
      <c r="KJZ7" s="80"/>
      <c r="KKA7" s="80"/>
      <c r="KKB7" s="80"/>
      <c r="KKC7" s="80"/>
      <c r="KKD7" s="80"/>
      <c r="KKE7" s="80"/>
      <c r="KKF7" s="80"/>
      <c r="KKG7" s="80"/>
      <c r="KKH7" s="80"/>
      <c r="KKI7" s="80"/>
      <c r="KKJ7" s="80"/>
      <c r="KKK7" s="80"/>
      <c r="KKL7" s="80"/>
      <c r="KKM7" s="80"/>
      <c r="KKN7" s="80"/>
      <c r="KKO7" s="80"/>
      <c r="KKP7" s="80"/>
      <c r="KKQ7" s="80"/>
      <c r="KKR7" s="80"/>
      <c r="KKS7" s="80"/>
      <c r="KKT7" s="80"/>
      <c r="KKU7" s="80"/>
      <c r="KKV7" s="80"/>
      <c r="KKW7" s="80"/>
      <c r="KKX7" s="80"/>
      <c r="KKY7" s="80"/>
      <c r="KKZ7" s="80"/>
      <c r="KLA7" s="80"/>
      <c r="KLB7" s="80"/>
      <c r="KLC7" s="80"/>
      <c r="KLD7" s="80"/>
      <c r="KLE7" s="80"/>
      <c r="KLF7" s="80"/>
      <c r="KLG7" s="80"/>
      <c r="KLH7" s="80"/>
      <c r="KLI7" s="80"/>
      <c r="KLJ7" s="80"/>
      <c r="KLK7" s="80"/>
      <c r="KLL7" s="80"/>
      <c r="KLM7" s="80"/>
      <c r="KLN7" s="80"/>
      <c r="KLO7" s="80"/>
      <c r="KLP7" s="80"/>
      <c r="KLQ7" s="80"/>
      <c r="KLR7" s="80"/>
      <c r="KLS7" s="80"/>
      <c r="KLT7" s="80"/>
      <c r="KLU7" s="80"/>
      <c r="KLV7" s="80"/>
      <c r="KLW7" s="80"/>
      <c r="KLX7" s="80"/>
      <c r="KLY7" s="80"/>
      <c r="KLZ7" s="80"/>
      <c r="KMA7" s="80"/>
      <c r="KMB7" s="80"/>
      <c r="KMC7" s="80"/>
      <c r="KMD7" s="80"/>
      <c r="KME7" s="80"/>
      <c r="KMF7" s="80"/>
      <c r="KMG7" s="80"/>
      <c r="KMH7" s="80"/>
      <c r="KMI7" s="80"/>
      <c r="KMJ7" s="80"/>
      <c r="KMK7" s="80"/>
      <c r="KML7" s="80"/>
      <c r="KMM7" s="80"/>
      <c r="KMN7" s="80"/>
      <c r="KMO7" s="80"/>
      <c r="KMP7" s="80"/>
      <c r="KMQ7" s="80"/>
      <c r="KMR7" s="80"/>
      <c r="KMS7" s="80"/>
      <c r="KMT7" s="80"/>
      <c r="KMU7" s="80"/>
      <c r="KMV7" s="80"/>
      <c r="KMW7" s="80"/>
      <c r="KMX7" s="80"/>
      <c r="KMY7" s="80"/>
      <c r="KMZ7" s="80"/>
      <c r="KNA7" s="80"/>
      <c r="KNB7" s="80"/>
      <c r="KNC7" s="80"/>
      <c r="KND7" s="80"/>
      <c r="KNE7" s="80"/>
      <c r="KNF7" s="80"/>
      <c r="KNG7" s="80"/>
      <c r="KNH7" s="80"/>
      <c r="KNI7" s="80"/>
      <c r="KNJ7" s="80"/>
      <c r="KNK7" s="80"/>
      <c r="KNL7" s="80"/>
      <c r="KNM7" s="80"/>
      <c r="KNN7" s="80"/>
      <c r="KNO7" s="80"/>
      <c r="KNP7" s="80"/>
      <c r="KNQ7" s="80"/>
      <c r="KNR7" s="80"/>
      <c r="KNS7" s="80"/>
      <c r="KNT7" s="80"/>
      <c r="KNU7" s="80"/>
      <c r="KNV7" s="80"/>
      <c r="KNW7" s="80"/>
      <c r="KNX7" s="80"/>
      <c r="KNY7" s="80"/>
      <c r="KNZ7" s="80"/>
      <c r="KOA7" s="80"/>
      <c r="KOB7" s="80"/>
      <c r="KOC7" s="80"/>
      <c r="KOD7" s="80"/>
      <c r="KOE7" s="80"/>
      <c r="KOF7" s="80"/>
      <c r="KOG7" s="80"/>
      <c r="KOH7" s="80"/>
      <c r="KOI7" s="80"/>
      <c r="KOJ7" s="80"/>
      <c r="KOK7" s="80"/>
      <c r="KOL7" s="80"/>
      <c r="KOM7" s="80"/>
      <c r="KON7" s="80"/>
      <c r="KOO7" s="80"/>
      <c r="KOP7" s="80"/>
      <c r="KOQ7" s="80"/>
      <c r="KOR7" s="80"/>
      <c r="KOS7" s="80"/>
      <c r="KOT7" s="80"/>
      <c r="KOU7" s="80"/>
      <c r="KOV7" s="80"/>
      <c r="KOW7" s="80"/>
      <c r="KOX7" s="80"/>
      <c r="KOY7" s="80"/>
      <c r="KOZ7" s="80"/>
      <c r="KPA7" s="80"/>
      <c r="KPB7" s="80"/>
      <c r="KPC7" s="80"/>
      <c r="KPD7" s="80"/>
      <c r="KPE7" s="80"/>
      <c r="KPF7" s="80"/>
      <c r="KPG7" s="80"/>
      <c r="KPH7" s="80"/>
      <c r="KPI7" s="80"/>
      <c r="KPJ7" s="80"/>
      <c r="KPK7" s="80"/>
      <c r="KPL7" s="80"/>
      <c r="KPM7" s="80"/>
      <c r="KPN7" s="80"/>
      <c r="KPO7" s="80"/>
      <c r="KPP7" s="80"/>
      <c r="KPQ7" s="80"/>
      <c r="KPR7" s="80"/>
      <c r="KPS7" s="80"/>
      <c r="KPT7" s="80"/>
      <c r="KPU7" s="80"/>
      <c r="KPV7" s="80"/>
      <c r="KPW7" s="80"/>
      <c r="KPX7" s="80"/>
      <c r="KPY7" s="80"/>
      <c r="KPZ7" s="80"/>
      <c r="KQA7" s="80"/>
      <c r="KQB7" s="80"/>
      <c r="KQC7" s="80"/>
      <c r="KQD7" s="80"/>
      <c r="KQE7" s="80"/>
      <c r="KQF7" s="80"/>
      <c r="KQG7" s="80"/>
      <c r="KQH7" s="80"/>
      <c r="KQI7" s="80"/>
      <c r="KQJ7" s="80"/>
      <c r="KQK7" s="80"/>
      <c r="KQL7" s="80"/>
      <c r="KQM7" s="80"/>
      <c r="KQN7" s="80"/>
      <c r="KQO7" s="80"/>
      <c r="KQP7" s="80"/>
      <c r="KQQ7" s="80"/>
      <c r="KQR7" s="80"/>
      <c r="KQS7" s="80"/>
      <c r="KQT7" s="80"/>
      <c r="KQU7" s="80"/>
      <c r="KQV7" s="80"/>
      <c r="KQW7" s="80"/>
      <c r="KQX7" s="80"/>
      <c r="KQY7" s="80"/>
      <c r="KQZ7" s="80"/>
      <c r="KRA7" s="80"/>
      <c r="KRB7" s="80"/>
      <c r="KRC7" s="80"/>
      <c r="KRD7" s="80"/>
      <c r="KRE7" s="80"/>
      <c r="KRF7" s="80"/>
      <c r="KRG7" s="80"/>
      <c r="KRH7" s="80"/>
      <c r="KRI7" s="80"/>
      <c r="KRJ7" s="80"/>
      <c r="KRK7" s="80"/>
      <c r="KRL7" s="80"/>
      <c r="KRM7" s="80"/>
      <c r="KRN7" s="80"/>
      <c r="KRO7" s="80"/>
      <c r="KRP7" s="80"/>
      <c r="KRQ7" s="80"/>
      <c r="KRR7" s="80"/>
      <c r="KRS7" s="80"/>
      <c r="KRT7" s="80"/>
      <c r="KRU7" s="80"/>
      <c r="KRV7" s="80"/>
      <c r="KRW7" s="80"/>
      <c r="KRX7" s="80"/>
      <c r="KRY7" s="80"/>
      <c r="KRZ7" s="80"/>
      <c r="KSA7" s="80"/>
      <c r="KSB7" s="80"/>
      <c r="KSC7" s="80"/>
      <c r="KSD7" s="80"/>
      <c r="KSE7" s="80"/>
      <c r="KSF7" s="80"/>
      <c r="KSG7" s="80"/>
      <c r="KSH7" s="80"/>
      <c r="KSI7" s="80"/>
      <c r="KSJ7" s="80"/>
      <c r="KSK7" s="80"/>
      <c r="KSL7" s="80"/>
      <c r="KSM7" s="80"/>
      <c r="KSN7" s="80"/>
      <c r="KSO7" s="80"/>
      <c r="KSP7" s="80"/>
      <c r="KSQ7" s="80"/>
      <c r="KSR7" s="80"/>
      <c r="KSS7" s="80"/>
      <c r="KST7" s="80"/>
      <c r="KSU7" s="80"/>
      <c r="KSV7" s="80"/>
      <c r="KSW7" s="80"/>
      <c r="KSX7" s="80"/>
      <c r="KSY7" s="80"/>
      <c r="KSZ7" s="80"/>
      <c r="KTA7" s="80"/>
      <c r="KTB7" s="80"/>
      <c r="KTC7" s="80"/>
      <c r="KTD7" s="80"/>
      <c r="KTE7" s="80"/>
      <c r="KTF7" s="80"/>
      <c r="KTG7" s="80"/>
      <c r="KTH7" s="80"/>
      <c r="KTI7" s="80"/>
      <c r="KTJ7" s="80"/>
      <c r="KTK7" s="80"/>
      <c r="KTL7" s="80"/>
      <c r="KTM7" s="80"/>
      <c r="KTN7" s="80"/>
      <c r="KTO7" s="80"/>
      <c r="KTP7" s="80"/>
      <c r="KTQ7" s="80"/>
      <c r="KTR7" s="80"/>
      <c r="KTS7" s="80"/>
      <c r="KTT7" s="80"/>
      <c r="KTU7" s="80"/>
      <c r="KTV7" s="80"/>
      <c r="KTW7" s="80"/>
      <c r="KTX7" s="80"/>
      <c r="KTY7" s="80"/>
      <c r="KTZ7" s="80"/>
      <c r="KUA7" s="80"/>
      <c r="KUB7" s="80"/>
      <c r="KUC7" s="80"/>
      <c r="KUD7" s="80"/>
      <c r="KUE7" s="80"/>
      <c r="KUF7" s="80"/>
      <c r="KUG7" s="80"/>
      <c r="KUH7" s="80"/>
      <c r="KUI7" s="80"/>
      <c r="KUJ7" s="80"/>
      <c r="KUK7" s="80"/>
      <c r="KUL7" s="80"/>
      <c r="KUM7" s="80"/>
      <c r="KUN7" s="80"/>
      <c r="KUO7" s="80"/>
      <c r="KUP7" s="80"/>
      <c r="KUQ7" s="80"/>
      <c r="KUR7" s="80"/>
      <c r="KUS7" s="80"/>
      <c r="KUT7" s="80"/>
      <c r="KUU7" s="80"/>
      <c r="KUV7" s="80"/>
      <c r="KUW7" s="80"/>
      <c r="KUX7" s="80"/>
      <c r="KUY7" s="80"/>
      <c r="KUZ7" s="80"/>
      <c r="KVA7" s="80"/>
      <c r="KVB7" s="80"/>
      <c r="KVC7" s="80"/>
      <c r="KVD7" s="80"/>
      <c r="KVE7" s="80"/>
      <c r="KVF7" s="80"/>
      <c r="KVG7" s="80"/>
      <c r="KVH7" s="80"/>
      <c r="KVI7" s="80"/>
      <c r="KVJ7" s="80"/>
      <c r="KVK7" s="80"/>
      <c r="KVL7" s="80"/>
      <c r="KVM7" s="80"/>
      <c r="KVN7" s="80"/>
      <c r="KVO7" s="80"/>
      <c r="KVP7" s="80"/>
      <c r="KVQ7" s="80"/>
      <c r="KVR7" s="80"/>
      <c r="KVS7" s="80"/>
      <c r="KVT7" s="80"/>
      <c r="KVU7" s="80"/>
      <c r="KVV7" s="80"/>
      <c r="KVW7" s="80"/>
      <c r="KVX7" s="80"/>
      <c r="KVY7" s="80"/>
      <c r="KVZ7" s="80"/>
      <c r="KWA7" s="80"/>
      <c r="KWB7" s="80"/>
      <c r="KWC7" s="80"/>
      <c r="KWD7" s="80"/>
      <c r="KWE7" s="80"/>
      <c r="KWF7" s="80"/>
      <c r="KWG7" s="80"/>
      <c r="KWH7" s="80"/>
      <c r="KWI7" s="80"/>
      <c r="KWJ7" s="80"/>
      <c r="KWK7" s="80"/>
      <c r="KWL7" s="80"/>
      <c r="KWM7" s="80"/>
      <c r="KWN7" s="80"/>
      <c r="KWO7" s="80"/>
      <c r="KWP7" s="80"/>
      <c r="KWQ7" s="80"/>
      <c r="KWR7" s="80"/>
      <c r="KWS7" s="80"/>
      <c r="KWT7" s="80"/>
      <c r="KWU7" s="80"/>
      <c r="KWV7" s="80"/>
      <c r="KWW7" s="80"/>
      <c r="KWX7" s="80"/>
      <c r="KWY7" s="80"/>
      <c r="KWZ7" s="80"/>
      <c r="KXA7" s="80"/>
      <c r="KXB7" s="80"/>
      <c r="KXC7" s="80"/>
      <c r="KXD7" s="80"/>
      <c r="KXE7" s="80"/>
      <c r="KXF7" s="80"/>
      <c r="KXG7" s="80"/>
      <c r="KXH7" s="80"/>
      <c r="KXI7" s="80"/>
      <c r="KXJ7" s="80"/>
      <c r="KXK7" s="80"/>
      <c r="KXL7" s="80"/>
      <c r="KXM7" s="80"/>
      <c r="KXN7" s="80"/>
      <c r="KXO7" s="80"/>
      <c r="KXP7" s="80"/>
      <c r="KXQ7" s="80"/>
      <c r="KXR7" s="80"/>
      <c r="KXS7" s="80"/>
      <c r="KXT7" s="80"/>
      <c r="KXU7" s="80"/>
      <c r="KXV7" s="80"/>
      <c r="KXW7" s="80"/>
      <c r="KXX7" s="80"/>
      <c r="KXY7" s="80"/>
      <c r="KXZ7" s="80"/>
      <c r="KYA7" s="80"/>
      <c r="KYB7" s="80"/>
      <c r="KYC7" s="80"/>
      <c r="KYD7" s="80"/>
      <c r="KYE7" s="80"/>
      <c r="KYF7" s="80"/>
      <c r="KYG7" s="80"/>
      <c r="KYH7" s="80"/>
      <c r="KYI7" s="80"/>
      <c r="KYJ7" s="80"/>
      <c r="KYK7" s="80"/>
      <c r="KYL7" s="80"/>
      <c r="KYM7" s="80"/>
      <c r="KYN7" s="80"/>
      <c r="KYO7" s="80"/>
      <c r="KYP7" s="80"/>
      <c r="KYQ7" s="80"/>
      <c r="KYR7" s="80"/>
      <c r="KYS7" s="80"/>
      <c r="KYT7" s="80"/>
      <c r="KYU7" s="80"/>
      <c r="KYV7" s="80"/>
      <c r="KYW7" s="80"/>
      <c r="KYX7" s="80"/>
      <c r="KYY7" s="80"/>
      <c r="KYZ7" s="80"/>
      <c r="KZA7" s="80"/>
      <c r="KZB7" s="80"/>
      <c r="KZC7" s="80"/>
      <c r="KZD7" s="80"/>
      <c r="KZE7" s="80"/>
      <c r="KZF7" s="80"/>
      <c r="KZG7" s="80"/>
      <c r="KZH7" s="80"/>
      <c r="KZI7" s="80"/>
      <c r="KZJ7" s="80"/>
      <c r="KZK7" s="80"/>
      <c r="KZL7" s="80"/>
      <c r="KZM7" s="80"/>
      <c r="KZN7" s="80"/>
      <c r="KZO7" s="80"/>
      <c r="KZP7" s="80"/>
      <c r="KZQ7" s="80"/>
      <c r="KZR7" s="80"/>
      <c r="KZS7" s="80"/>
      <c r="KZT7" s="80"/>
      <c r="KZU7" s="80"/>
      <c r="KZV7" s="80"/>
      <c r="KZW7" s="80"/>
      <c r="KZX7" s="80"/>
      <c r="KZY7" s="80"/>
      <c r="KZZ7" s="80"/>
      <c r="LAA7" s="80"/>
      <c r="LAB7" s="80"/>
      <c r="LAC7" s="80"/>
      <c r="LAD7" s="80"/>
      <c r="LAE7" s="80"/>
      <c r="LAF7" s="80"/>
      <c r="LAG7" s="80"/>
      <c r="LAH7" s="80"/>
      <c r="LAI7" s="80"/>
      <c r="LAJ7" s="80"/>
      <c r="LAK7" s="80"/>
      <c r="LAL7" s="80"/>
      <c r="LAM7" s="80"/>
      <c r="LAN7" s="80"/>
      <c r="LAO7" s="80"/>
      <c r="LAP7" s="80"/>
      <c r="LAQ7" s="80"/>
      <c r="LAR7" s="80"/>
      <c r="LAS7" s="80"/>
      <c r="LAT7" s="80"/>
      <c r="LAU7" s="80"/>
      <c r="LAV7" s="80"/>
      <c r="LAW7" s="80"/>
      <c r="LAX7" s="80"/>
      <c r="LAY7" s="80"/>
      <c r="LAZ7" s="80"/>
      <c r="LBA7" s="80"/>
      <c r="LBB7" s="80"/>
      <c r="LBC7" s="80"/>
      <c r="LBD7" s="80"/>
      <c r="LBE7" s="80"/>
      <c r="LBF7" s="80"/>
      <c r="LBG7" s="80"/>
      <c r="LBH7" s="80"/>
      <c r="LBI7" s="80"/>
      <c r="LBJ7" s="80"/>
      <c r="LBK7" s="80"/>
      <c r="LBL7" s="80"/>
      <c r="LBM7" s="80"/>
      <c r="LBN7" s="80"/>
      <c r="LBO7" s="80"/>
      <c r="LBP7" s="80"/>
      <c r="LBQ7" s="80"/>
      <c r="LBR7" s="80"/>
      <c r="LBS7" s="80"/>
      <c r="LBT7" s="80"/>
      <c r="LBU7" s="80"/>
      <c r="LBV7" s="80"/>
      <c r="LBW7" s="80"/>
      <c r="LBX7" s="80"/>
      <c r="LBY7" s="80"/>
      <c r="LBZ7" s="80"/>
      <c r="LCA7" s="80"/>
      <c r="LCB7" s="80"/>
      <c r="LCC7" s="80"/>
      <c r="LCD7" s="80"/>
      <c r="LCE7" s="80"/>
      <c r="LCF7" s="80"/>
      <c r="LCG7" s="80"/>
      <c r="LCH7" s="80"/>
      <c r="LCI7" s="80"/>
      <c r="LCJ7" s="80"/>
      <c r="LCK7" s="80"/>
      <c r="LCL7" s="80"/>
      <c r="LCM7" s="80"/>
      <c r="LCN7" s="80"/>
      <c r="LCO7" s="80"/>
      <c r="LCP7" s="80"/>
      <c r="LCQ7" s="80"/>
      <c r="LCR7" s="80"/>
      <c r="LCS7" s="80"/>
      <c r="LCT7" s="80"/>
      <c r="LCU7" s="80"/>
      <c r="LCV7" s="80"/>
      <c r="LCW7" s="80"/>
      <c r="LCX7" s="80"/>
      <c r="LCY7" s="80"/>
      <c r="LCZ7" s="80"/>
      <c r="LDA7" s="80"/>
      <c r="LDB7" s="80"/>
      <c r="LDC7" s="80"/>
      <c r="LDD7" s="80"/>
      <c r="LDE7" s="80"/>
      <c r="LDF7" s="80"/>
      <c r="LDG7" s="80"/>
      <c r="LDH7" s="80"/>
      <c r="LDI7" s="80"/>
      <c r="LDJ7" s="80"/>
      <c r="LDK7" s="80"/>
      <c r="LDL7" s="80"/>
      <c r="LDM7" s="80"/>
      <c r="LDN7" s="80"/>
      <c r="LDO7" s="80"/>
      <c r="LDP7" s="80"/>
      <c r="LDQ7" s="80"/>
      <c r="LDR7" s="80"/>
      <c r="LDS7" s="80"/>
      <c r="LDT7" s="80"/>
      <c r="LDU7" s="80"/>
      <c r="LDV7" s="80"/>
      <c r="LDW7" s="80"/>
      <c r="LDX7" s="80"/>
      <c r="LDY7" s="80"/>
      <c r="LDZ7" s="80"/>
      <c r="LEA7" s="80"/>
      <c r="LEB7" s="80"/>
      <c r="LEC7" s="80"/>
      <c r="LED7" s="80"/>
      <c r="LEE7" s="80"/>
      <c r="LEF7" s="80"/>
      <c r="LEG7" s="80"/>
      <c r="LEH7" s="80"/>
      <c r="LEI7" s="80"/>
      <c r="LEJ7" s="80"/>
      <c r="LEK7" s="80"/>
      <c r="LEL7" s="80"/>
      <c r="LEM7" s="80"/>
      <c r="LEN7" s="80"/>
      <c r="LEO7" s="80"/>
      <c r="LEP7" s="80"/>
      <c r="LEQ7" s="80"/>
      <c r="LER7" s="80"/>
      <c r="LES7" s="80"/>
      <c r="LET7" s="80"/>
      <c r="LEU7" s="80"/>
      <c r="LEV7" s="80"/>
      <c r="LEW7" s="80"/>
      <c r="LEX7" s="80"/>
      <c r="LEY7" s="80"/>
      <c r="LEZ7" s="80"/>
      <c r="LFA7" s="80"/>
      <c r="LFB7" s="80"/>
      <c r="LFC7" s="80"/>
      <c r="LFD7" s="80"/>
      <c r="LFE7" s="80"/>
      <c r="LFF7" s="80"/>
      <c r="LFG7" s="80"/>
      <c r="LFH7" s="80"/>
      <c r="LFI7" s="80"/>
      <c r="LFJ7" s="80"/>
      <c r="LFK7" s="80"/>
      <c r="LFL7" s="80"/>
      <c r="LFM7" s="80"/>
      <c r="LFN7" s="80"/>
      <c r="LFO7" s="80"/>
      <c r="LFP7" s="80"/>
      <c r="LFQ7" s="80"/>
      <c r="LFR7" s="80"/>
      <c r="LFS7" s="80"/>
      <c r="LFT7" s="80"/>
      <c r="LFU7" s="80"/>
      <c r="LFV7" s="80"/>
      <c r="LFW7" s="80"/>
      <c r="LFX7" s="80"/>
      <c r="LFY7" s="80"/>
      <c r="LFZ7" s="80"/>
      <c r="LGA7" s="80"/>
      <c r="LGB7" s="80"/>
      <c r="LGC7" s="80"/>
      <c r="LGD7" s="80"/>
      <c r="LGE7" s="80"/>
      <c r="LGF7" s="80"/>
      <c r="LGG7" s="80"/>
      <c r="LGH7" s="80"/>
      <c r="LGI7" s="80"/>
      <c r="LGJ7" s="80"/>
      <c r="LGK7" s="80"/>
      <c r="LGL7" s="80"/>
      <c r="LGM7" s="80"/>
      <c r="LGN7" s="80"/>
      <c r="LGO7" s="80"/>
      <c r="LGP7" s="80"/>
      <c r="LGQ7" s="80"/>
      <c r="LGR7" s="80"/>
      <c r="LGS7" s="80"/>
      <c r="LGT7" s="80"/>
      <c r="LGU7" s="80"/>
      <c r="LGV7" s="80"/>
      <c r="LGW7" s="80"/>
      <c r="LGX7" s="80"/>
      <c r="LGY7" s="80"/>
      <c r="LGZ7" s="80"/>
      <c r="LHA7" s="80"/>
      <c r="LHB7" s="80"/>
      <c r="LHC7" s="80"/>
      <c r="LHD7" s="80"/>
      <c r="LHE7" s="80"/>
      <c r="LHF7" s="80"/>
      <c r="LHG7" s="80"/>
      <c r="LHH7" s="80"/>
      <c r="LHI7" s="80"/>
      <c r="LHJ7" s="80"/>
      <c r="LHK7" s="80"/>
      <c r="LHL7" s="80"/>
      <c r="LHM7" s="80"/>
      <c r="LHN7" s="80"/>
      <c r="LHO7" s="80"/>
      <c r="LHP7" s="80"/>
      <c r="LHQ7" s="80"/>
      <c r="LHR7" s="80"/>
      <c r="LHS7" s="80"/>
      <c r="LHT7" s="80"/>
      <c r="LHU7" s="80"/>
      <c r="LHV7" s="80"/>
      <c r="LHW7" s="80"/>
      <c r="LHX7" s="80"/>
      <c r="LHY7" s="80"/>
      <c r="LHZ7" s="80"/>
      <c r="LIA7" s="80"/>
      <c r="LIB7" s="80"/>
      <c r="LIC7" s="80"/>
      <c r="LID7" s="80"/>
      <c r="LIE7" s="80"/>
      <c r="LIF7" s="80"/>
      <c r="LIG7" s="80"/>
      <c r="LIH7" s="80"/>
      <c r="LII7" s="80"/>
      <c r="LIJ7" s="80"/>
      <c r="LIK7" s="80"/>
      <c r="LIL7" s="80"/>
      <c r="LIM7" s="80"/>
      <c r="LIN7" s="80"/>
      <c r="LIO7" s="80"/>
      <c r="LIP7" s="80"/>
      <c r="LIQ7" s="80"/>
      <c r="LIR7" s="80"/>
      <c r="LIS7" s="80"/>
      <c r="LIT7" s="80"/>
      <c r="LIU7" s="80"/>
      <c r="LIV7" s="80"/>
      <c r="LIW7" s="80"/>
      <c r="LIX7" s="80"/>
      <c r="LIY7" s="80"/>
      <c r="LIZ7" s="80"/>
      <c r="LJA7" s="80"/>
      <c r="LJB7" s="80"/>
      <c r="LJC7" s="80"/>
      <c r="LJD7" s="80"/>
      <c r="LJE7" s="80"/>
      <c r="LJF7" s="80"/>
      <c r="LJG7" s="80"/>
      <c r="LJH7" s="80"/>
      <c r="LJI7" s="80"/>
      <c r="LJJ7" s="80"/>
      <c r="LJK7" s="80"/>
      <c r="LJL7" s="80"/>
      <c r="LJM7" s="80"/>
      <c r="LJN7" s="80"/>
      <c r="LJO7" s="80"/>
      <c r="LJP7" s="80"/>
      <c r="LJQ7" s="80"/>
      <c r="LJR7" s="80"/>
      <c r="LJS7" s="80"/>
      <c r="LJT7" s="80"/>
      <c r="LJU7" s="80"/>
      <c r="LJV7" s="80"/>
      <c r="LJW7" s="80"/>
      <c r="LJX7" s="80"/>
      <c r="LJY7" s="80"/>
      <c r="LJZ7" s="80"/>
      <c r="LKA7" s="80"/>
      <c r="LKB7" s="80"/>
      <c r="LKC7" s="80"/>
      <c r="LKD7" s="80"/>
      <c r="LKE7" s="80"/>
      <c r="LKF7" s="80"/>
      <c r="LKG7" s="80"/>
      <c r="LKH7" s="80"/>
      <c r="LKI7" s="80"/>
      <c r="LKJ7" s="80"/>
      <c r="LKK7" s="80"/>
      <c r="LKL7" s="80"/>
      <c r="LKM7" s="80"/>
      <c r="LKN7" s="80"/>
      <c r="LKO7" s="80"/>
      <c r="LKP7" s="80"/>
      <c r="LKQ7" s="80"/>
      <c r="LKR7" s="80"/>
      <c r="LKS7" s="80"/>
      <c r="LKT7" s="80"/>
      <c r="LKU7" s="80"/>
      <c r="LKV7" s="80"/>
      <c r="LKW7" s="80"/>
      <c r="LKX7" s="80"/>
      <c r="LKY7" s="80"/>
      <c r="LKZ7" s="80"/>
      <c r="LLA7" s="80"/>
      <c r="LLB7" s="80"/>
      <c r="LLC7" s="80"/>
      <c r="LLD7" s="80"/>
      <c r="LLE7" s="80"/>
      <c r="LLF7" s="80"/>
      <c r="LLG7" s="80"/>
      <c r="LLH7" s="80"/>
      <c r="LLI7" s="80"/>
      <c r="LLJ7" s="80"/>
      <c r="LLK7" s="80"/>
      <c r="LLL7" s="80"/>
      <c r="LLM7" s="80"/>
      <c r="LLN7" s="80"/>
      <c r="LLO7" s="80"/>
      <c r="LLP7" s="80"/>
      <c r="LLQ7" s="80"/>
      <c r="LLR7" s="80"/>
      <c r="LLS7" s="80"/>
      <c r="LLT7" s="80"/>
      <c r="LLU7" s="80"/>
      <c r="LLV7" s="80"/>
      <c r="LLW7" s="80"/>
      <c r="LLX7" s="80"/>
      <c r="LLY7" s="80"/>
      <c r="LLZ7" s="80"/>
      <c r="LMA7" s="80"/>
      <c r="LMB7" s="80"/>
      <c r="LMC7" s="80"/>
      <c r="LMD7" s="80"/>
      <c r="LME7" s="80"/>
      <c r="LMF7" s="80"/>
      <c r="LMG7" s="80"/>
      <c r="LMH7" s="80"/>
      <c r="LMI7" s="80"/>
      <c r="LMJ7" s="80"/>
      <c r="LMK7" s="80"/>
      <c r="LML7" s="80"/>
      <c r="LMM7" s="80"/>
      <c r="LMN7" s="80"/>
      <c r="LMO7" s="80"/>
      <c r="LMP7" s="80"/>
      <c r="LMQ7" s="80"/>
      <c r="LMR7" s="80"/>
      <c r="LMS7" s="80"/>
      <c r="LMT7" s="80"/>
      <c r="LMU7" s="80"/>
      <c r="LMV7" s="80"/>
      <c r="LMW7" s="80"/>
      <c r="LMX7" s="80"/>
      <c r="LMY7" s="80"/>
      <c r="LMZ7" s="80"/>
      <c r="LNA7" s="80"/>
      <c r="LNB7" s="80"/>
      <c r="LNC7" s="80"/>
      <c r="LND7" s="80"/>
      <c r="LNE7" s="80"/>
      <c r="LNF7" s="80"/>
      <c r="LNG7" s="80"/>
      <c r="LNH7" s="80"/>
      <c r="LNI7" s="80"/>
      <c r="LNJ7" s="80"/>
      <c r="LNK7" s="80"/>
      <c r="LNL7" s="80"/>
      <c r="LNM7" s="80"/>
      <c r="LNN7" s="80"/>
      <c r="LNO7" s="80"/>
      <c r="LNP7" s="80"/>
      <c r="LNQ7" s="80"/>
      <c r="LNR7" s="80"/>
      <c r="LNS7" s="80"/>
      <c r="LNT7" s="80"/>
      <c r="LNU7" s="80"/>
      <c r="LNV7" s="80"/>
      <c r="LNW7" s="80"/>
      <c r="LNX7" s="80"/>
      <c r="LNY7" s="80"/>
      <c r="LNZ7" s="80"/>
      <c r="LOA7" s="80"/>
      <c r="LOB7" s="80"/>
      <c r="LOC7" s="80"/>
      <c r="LOD7" s="80"/>
      <c r="LOE7" s="80"/>
      <c r="LOF7" s="80"/>
      <c r="LOG7" s="80"/>
      <c r="LOH7" s="80"/>
      <c r="LOI7" s="80"/>
      <c r="LOJ7" s="80"/>
      <c r="LOK7" s="80"/>
      <c r="LOL7" s="80"/>
      <c r="LOM7" s="80"/>
      <c r="LON7" s="80"/>
      <c r="LOO7" s="80"/>
      <c r="LOP7" s="80"/>
      <c r="LOQ7" s="80"/>
      <c r="LOR7" s="80"/>
      <c r="LOS7" s="80"/>
      <c r="LOT7" s="80"/>
      <c r="LOU7" s="80"/>
      <c r="LOV7" s="80"/>
      <c r="LOW7" s="80"/>
      <c r="LOX7" s="80"/>
      <c r="LOY7" s="80"/>
      <c r="LOZ7" s="80"/>
      <c r="LPA7" s="80"/>
      <c r="LPB7" s="80"/>
      <c r="LPC7" s="80"/>
      <c r="LPD7" s="80"/>
      <c r="LPE7" s="80"/>
      <c r="LPF7" s="80"/>
      <c r="LPG7" s="80"/>
      <c r="LPH7" s="80"/>
      <c r="LPI7" s="80"/>
      <c r="LPJ7" s="80"/>
      <c r="LPK7" s="80"/>
      <c r="LPL7" s="80"/>
      <c r="LPM7" s="80"/>
      <c r="LPN7" s="80"/>
      <c r="LPO7" s="80"/>
      <c r="LPP7" s="80"/>
      <c r="LPQ7" s="80"/>
      <c r="LPR7" s="80"/>
      <c r="LPS7" s="80"/>
      <c r="LPT7" s="80"/>
      <c r="LPU7" s="80"/>
      <c r="LPV7" s="80"/>
      <c r="LPW7" s="80"/>
      <c r="LPX7" s="80"/>
      <c r="LPY7" s="80"/>
      <c r="LPZ7" s="80"/>
      <c r="LQA7" s="80"/>
      <c r="LQB7" s="80"/>
      <c r="LQC7" s="80"/>
      <c r="LQD7" s="80"/>
      <c r="LQE7" s="80"/>
      <c r="LQF7" s="80"/>
      <c r="LQG7" s="80"/>
      <c r="LQH7" s="80"/>
      <c r="LQI7" s="80"/>
      <c r="LQJ7" s="80"/>
      <c r="LQK7" s="80"/>
      <c r="LQL7" s="80"/>
      <c r="LQM7" s="80"/>
      <c r="LQN7" s="80"/>
      <c r="LQO7" s="80"/>
      <c r="LQP7" s="80"/>
      <c r="LQQ7" s="80"/>
      <c r="LQR7" s="80"/>
      <c r="LQS7" s="80"/>
      <c r="LQT7" s="80"/>
      <c r="LQU7" s="80"/>
      <c r="LQV7" s="80"/>
      <c r="LQW7" s="80"/>
      <c r="LQX7" s="80"/>
      <c r="LQY7" s="80"/>
      <c r="LQZ7" s="80"/>
      <c r="LRA7" s="80"/>
      <c r="LRB7" s="80"/>
      <c r="LRC7" s="80"/>
      <c r="LRD7" s="80"/>
      <c r="LRE7" s="80"/>
      <c r="LRF7" s="80"/>
      <c r="LRG7" s="80"/>
      <c r="LRH7" s="80"/>
      <c r="LRI7" s="80"/>
      <c r="LRJ7" s="80"/>
      <c r="LRK7" s="80"/>
      <c r="LRL7" s="80"/>
      <c r="LRM7" s="80"/>
      <c r="LRN7" s="80"/>
      <c r="LRO7" s="80"/>
      <c r="LRP7" s="80"/>
      <c r="LRQ7" s="80"/>
      <c r="LRR7" s="80"/>
      <c r="LRS7" s="80"/>
      <c r="LRT7" s="80"/>
      <c r="LRU7" s="80"/>
      <c r="LRV7" s="80"/>
      <c r="LRW7" s="80"/>
      <c r="LRX7" s="80"/>
      <c r="LRY7" s="80"/>
      <c r="LRZ7" s="80"/>
      <c r="LSA7" s="80"/>
      <c r="LSB7" s="80"/>
      <c r="LSC7" s="80"/>
      <c r="LSD7" s="80"/>
      <c r="LSE7" s="80"/>
      <c r="LSF7" s="80"/>
      <c r="LSG7" s="80"/>
      <c r="LSH7" s="80"/>
      <c r="LSI7" s="80"/>
      <c r="LSJ7" s="80"/>
      <c r="LSK7" s="80"/>
      <c r="LSL7" s="80"/>
      <c r="LSM7" s="80"/>
      <c r="LSN7" s="80"/>
      <c r="LSO7" s="80"/>
      <c r="LSP7" s="80"/>
      <c r="LSQ7" s="80"/>
      <c r="LSR7" s="80"/>
      <c r="LSS7" s="80"/>
      <c r="LST7" s="80"/>
      <c r="LSU7" s="80"/>
      <c r="LSV7" s="80"/>
      <c r="LSW7" s="80"/>
      <c r="LSX7" s="80"/>
      <c r="LSY7" s="80"/>
      <c r="LSZ7" s="80"/>
      <c r="LTA7" s="80"/>
      <c r="LTB7" s="80"/>
      <c r="LTC7" s="80"/>
      <c r="LTD7" s="80"/>
      <c r="LTE7" s="80"/>
      <c r="LTF7" s="80"/>
      <c r="LTG7" s="80"/>
      <c r="LTH7" s="80"/>
      <c r="LTI7" s="80"/>
      <c r="LTJ7" s="80"/>
      <c r="LTK7" s="80"/>
      <c r="LTL7" s="80"/>
      <c r="LTM7" s="80"/>
      <c r="LTN7" s="80"/>
      <c r="LTO7" s="80"/>
      <c r="LTP7" s="80"/>
      <c r="LTQ7" s="80"/>
      <c r="LTR7" s="80"/>
      <c r="LTS7" s="80"/>
      <c r="LTT7" s="80"/>
      <c r="LTU7" s="80"/>
      <c r="LTV7" s="80"/>
      <c r="LTW7" s="80"/>
      <c r="LTX7" s="80"/>
      <c r="LTY7" s="80"/>
      <c r="LTZ7" s="80"/>
      <c r="LUA7" s="80"/>
      <c r="LUB7" s="80"/>
      <c r="LUC7" s="80"/>
      <c r="LUD7" s="80"/>
      <c r="LUE7" s="80"/>
      <c r="LUF7" s="80"/>
      <c r="LUG7" s="80"/>
      <c r="LUH7" s="80"/>
      <c r="LUI7" s="80"/>
      <c r="LUJ7" s="80"/>
      <c r="LUK7" s="80"/>
      <c r="LUL7" s="80"/>
      <c r="LUM7" s="80"/>
      <c r="LUN7" s="80"/>
      <c r="LUO7" s="80"/>
      <c r="LUP7" s="80"/>
      <c r="LUQ7" s="80"/>
      <c r="LUR7" s="80"/>
      <c r="LUS7" s="80"/>
      <c r="LUT7" s="80"/>
      <c r="LUU7" s="80"/>
      <c r="LUV7" s="80"/>
      <c r="LUW7" s="80"/>
      <c r="LUX7" s="80"/>
      <c r="LUY7" s="80"/>
      <c r="LUZ7" s="80"/>
      <c r="LVA7" s="80"/>
      <c r="LVB7" s="80"/>
      <c r="LVC7" s="80"/>
      <c r="LVD7" s="80"/>
      <c r="LVE7" s="80"/>
      <c r="LVF7" s="80"/>
      <c r="LVG7" s="80"/>
      <c r="LVH7" s="80"/>
      <c r="LVI7" s="80"/>
      <c r="LVJ7" s="80"/>
      <c r="LVK7" s="80"/>
      <c r="LVL7" s="80"/>
      <c r="LVM7" s="80"/>
      <c r="LVN7" s="80"/>
      <c r="LVO7" s="80"/>
      <c r="LVP7" s="80"/>
      <c r="LVQ7" s="80"/>
      <c r="LVR7" s="80"/>
      <c r="LVS7" s="80"/>
      <c r="LVT7" s="80"/>
      <c r="LVU7" s="80"/>
      <c r="LVV7" s="80"/>
      <c r="LVW7" s="80"/>
      <c r="LVX7" s="80"/>
      <c r="LVY7" s="80"/>
      <c r="LVZ7" s="80"/>
      <c r="LWA7" s="80"/>
      <c r="LWB7" s="80"/>
      <c r="LWC7" s="80"/>
      <c r="LWD7" s="80"/>
      <c r="LWE7" s="80"/>
      <c r="LWF7" s="80"/>
      <c r="LWG7" s="80"/>
      <c r="LWH7" s="80"/>
      <c r="LWI7" s="80"/>
      <c r="LWJ7" s="80"/>
      <c r="LWK7" s="80"/>
      <c r="LWL7" s="80"/>
      <c r="LWM7" s="80"/>
      <c r="LWN7" s="80"/>
      <c r="LWO7" s="80"/>
      <c r="LWP7" s="80"/>
      <c r="LWQ7" s="80"/>
      <c r="LWR7" s="80"/>
      <c r="LWS7" s="80"/>
      <c r="LWT7" s="80"/>
      <c r="LWU7" s="80"/>
      <c r="LWV7" s="80"/>
      <c r="LWW7" s="80"/>
      <c r="LWX7" s="80"/>
      <c r="LWY7" s="80"/>
      <c r="LWZ7" s="80"/>
      <c r="LXA7" s="80"/>
      <c r="LXB7" s="80"/>
      <c r="LXC7" s="80"/>
      <c r="LXD7" s="80"/>
      <c r="LXE7" s="80"/>
      <c r="LXF7" s="80"/>
      <c r="LXG7" s="80"/>
      <c r="LXH7" s="80"/>
      <c r="LXI7" s="80"/>
      <c r="LXJ7" s="80"/>
      <c r="LXK7" s="80"/>
      <c r="LXL7" s="80"/>
      <c r="LXM7" s="80"/>
      <c r="LXN7" s="80"/>
      <c r="LXO7" s="80"/>
      <c r="LXP7" s="80"/>
      <c r="LXQ7" s="80"/>
      <c r="LXR7" s="80"/>
      <c r="LXS7" s="80"/>
      <c r="LXT7" s="80"/>
      <c r="LXU7" s="80"/>
      <c r="LXV7" s="80"/>
      <c r="LXW7" s="80"/>
      <c r="LXX7" s="80"/>
      <c r="LXY7" s="80"/>
      <c r="LXZ7" s="80"/>
      <c r="LYA7" s="80"/>
      <c r="LYB7" s="80"/>
      <c r="LYC7" s="80"/>
      <c r="LYD7" s="80"/>
      <c r="LYE7" s="80"/>
      <c r="LYF7" s="80"/>
      <c r="LYG7" s="80"/>
      <c r="LYH7" s="80"/>
      <c r="LYI7" s="80"/>
      <c r="LYJ7" s="80"/>
      <c r="LYK7" s="80"/>
      <c r="LYL7" s="80"/>
      <c r="LYM7" s="80"/>
      <c r="LYN7" s="80"/>
      <c r="LYO7" s="80"/>
      <c r="LYP7" s="80"/>
      <c r="LYQ7" s="80"/>
      <c r="LYR7" s="80"/>
      <c r="LYS7" s="80"/>
      <c r="LYT7" s="80"/>
      <c r="LYU7" s="80"/>
      <c r="LYV7" s="80"/>
      <c r="LYW7" s="80"/>
      <c r="LYX7" s="80"/>
      <c r="LYY7" s="80"/>
      <c r="LYZ7" s="80"/>
      <c r="LZA7" s="80"/>
      <c r="LZB7" s="80"/>
      <c r="LZC7" s="80"/>
      <c r="LZD7" s="80"/>
      <c r="LZE7" s="80"/>
      <c r="LZF7" s="80"/>
      <c r="LZG7" s="80"/>
      <c r="LZH7" s="80"/>
      <c r="LZI7" s="80"/>
      <c r="LZJ7" s="80"/>
      <c r="LZK7" s="80"/>
      <c r="LZL7" s="80"/>
      <c r="LZM7" s="80"/>
      <c r="LZN7" s="80"/>
      <c r="LZO7" s="80"/>
      <c r="LZP7" s="80"/>
      <c r="LZQ7" s="80"/>
      <c r="LZR7" s="80"/>
      <c r="LZS7" s="80"/>
      <c r="LZT7" s="80"/>
      <c r="LZU7" s="80"/>
      <c r="LZV7" s="80"/>
      <c r="LZW7" s="80"/>
      <c r="LZX7" s="80"/>
      <c r="LZY7" s="80"/>
      <c r="LZZ7" s="80"/>
      <c r="MAA7" s="80"/>
      <c r="MAB7" s="80"/>
      <c r="MAC7" s="80"/>
      <c r="MAD7" s="80"/>
      <c r="MAE7" s="80"/>
      <c r="MAF7" s="80"/>
      <c r="MAG7" s="80"/>
      <c r="MAH7" s="80"/>
      <c r="MAI7" s="80"/>
      <c r="MAJ7" s="80"/>
      <c r="MAK7" s="80"/>
      <c r="MAL7" s="80"/>
      <c r="MAM7" s="80"/>
      <c r="MAN7" s="80"/>
      <c r="MAO7" s="80"/>
      <c r="MAP7" s="80"/>
      <c r="MAQ7" s="80"/>
      <c r="MAR7" s="80"/>
      <c r="MAS7" s="80"/>
      <c r="MAT7" s="80"/>
      <c r="MAU7" s="80"/>
      <c r="MAV7" s="80"/>
      <c r="MAW7" s="80"/>
      <c r="MAX7" s="80"/>
      <c r="MAY7" s="80"/>
      <c r="MAZ7" s="80"/>
      <c r="MBA7" s="80"/>
      <c r="MBB7" s="80"/>
      <c r="MBC7" s="80"/>
      <c r="MBD7" s="80"/>
      <c r="MBE7" s="80"/>
      <c r="MBF7" s="80"/>
      <c r="MBG7" s="80"/>
      <c r="MBH7" s="80"/>
      <c r="MBI7" s="80"/>
      <c r="MBJ7" s="80"/>
      <c r="MBK7" s="80"/>
      <c r="MBL7" s="80"/>
      <c r="MBM7" s="80"/>
      <c r="MBN7" s="80"/>
      <c r="MBO7" s="80"/>
      <c r="MBP7" s="80"/>
      <c r="MBQ7" s="80"/>
      <c r="MBR7" s="80"/>
      <c r="MBS7" s="80"/>
      <c r="MBT7" s="80"/>
      <c r="MBU7" s="80"/>
      <c r="MBV7" s="80"/>
      <c r="MBW7" s="80"/>
      <c r="MBX7" s="80"/>
      <c r="MBY7" s="80"/>
      <c r="MBZ7" s="80"/>
      <c r="MCA7" s="80"/>
      <c r="MCB7" s="80"/>
      <c r="MCC7" s="80"/>
      <c r="MCD7" s="80"/>
      <c r="MCE7" s="80"/>
      <c r="MCF7" s="80"/>
      <c r="MCG7" s="80"/>
      <c r="MCH7" s="80"/>
      <c r="MCI7" s="80"/>
      <c r="MCJ7" s="80"/>
      <c r="MCK7" s="80"/>
      <c r="MCL7" s="80"/>
      <c r="MCM7" s="80"/>
      <c r="MCN7" s="80"/>
      <c r="MCO7" s="80"/>
      <c r="MCP7" s="80"/>
      <c r="MCQ7" s="80"/>
      <c r="MCR7" s="80"/>
      <c r="MCS7" s="80"/>
      <c r="MCT7" s="80"/>
      <c r="MCU7" s="80"/>
      <c r="MCV7" s="80"/>
      <c r="MCW7" s="80"/>
      <c r="MCX7" s="80"/>
      <c r="MCY7" s="80"/>
      <c r="MCZ7" s="80"/>
      <c r="MDA7" s="80"/>
      <c r="MDB7" s="80"/>
      <c r="MDC7" s="80"/>
      <c r="MDD7" s="80"/>
      <c r="MDE7" s="80"/>
      <c r="MDF7" s="80"/>
      <c r="MDG7" s="80"/>
      <c r="MDH7" s="80"/>
      <c r="MDI7" s="80"/>
      <c r="MDJ7" s="80"/>
      <c r="MDK7" s="80"/>
      <c r="MDL7" s="80"/>
      <c r="MDM7" s="80"/>
      <c r="MDN7" s="80"/>
      <c r="MDO7" s="80"/>
      <c r="MDP7" s="80"/>
      <c r="MDQ7" s="80"/>
      <c r="MDR7" s="80"/>
      <c r="MDS7" s="80"/>
      <c r="MDT7" s="80"/>
      <c r="MDU7" s="80"/>
      <c r="MDV7" s="80"/>
      <c r="MDW7" s="80"/>
      <c r="MDX7" s="80"/>
      <c r="MDY7" s="80"/>
      <c r="MDZ7" s="80"/>
      <c r="MEA7" s="80"/>
      <c r="MEB7" s="80"/>
      <c r="MEC7" s="80"/>
      <c r="MED7" s="80"/>
      <c r="MEE7" s="80"/>
      <c r="MEF7" s="80"/>
      <c r="MEG7" s="80"/>
      <c r="MEH7" s="80"/>
      <c r="MEI7" s="80"/>
      <c r="MEJ7" s="80"/>
      <c r="MEK7" s="80"/>
      <c r="MEL7" s="80"/>
      <c r="MEM7" s="80"/>
      <c r="MEN7" s="80"/>
      <c r="MEO7" s="80"/>
      <c r="MEP7" s="80"/>
      <c r="MEQ7" s="80"/>
      <c r="MER7" s="80"/>
      <c r="MES7" s="80"/>
      <c r="MET7" s="80"/>
      <c r="MEU7" s="80"/>
      <c r="MEV7" s="80"/>
      <c r="MEW7" s="80"/>
      <c r="MEX7" s="80"/>
      <c r="MEY7" s="80"/>
      <c r="MEZ7" s="80"/>
      <c r="MFA7" s="80"/>
      <c r="MFB7" s="80"/>
      <c r="MFC7" s="80"/>
      <c r="MFD7" s="80"/>
      <c r="MFE7" s="80"/>
      <c r="MFF7" s="80"/>
      <c r="MFG7" s="80"/>
      <c r="MFH7" s="80"/>
      <c r="MFI7" s="80"/>
      <c r="MFJ7" s="80"/>
      <c r="MFK7" s="80"/>
      <c r="MFL7" s="80"/>
      <c r="MFM7" s="80"/>
      <c r="MFN7" s="80"/>
      <c r="MFO7" s="80"/>
      <c r="MFP7" s="80"/>
      <c r="MFQ7" s="80"/>
      <c r="MFR7" s="80"/>
      <c r="MFS7" s="80"/>
      <c r="MFT7" s="80"/>
      <c r="MFU7" s="80"/>
      <c r="MFV7" s="80"/>
      <c r="MFW7" s="80"/>
      <c r="MFX7" s="80"/>
      <c r="MFY7" s="80"/>
      <c r="MFZ7" s="80"/>
      <c r="MGA7" s="80"/>
      <c r="MGB7" s="80"/>
      <c r="MGC7" s="80"/>
      <c r="MGD7" s="80"/>
      <c r="MGE7" s="80"/>
      <c r="MGF7" s="80"/>
      <c r="MGG7" s="80"/>
      <c r="MGH7" s="80"/>
      <c r="MGI7" s="80"/>
      <c r="MGJ7" s="80"/>
      <c r="MGK7" s="80"/>
      <c r="MGL7" s="80"/>
      <c r="MGM7" s="80"/>
      <c r="MGN7" s="80"/>
      <c r="MGO7" s="80"/>
      <c r="MGP7" s="80"/>
      <c r="MGQ7" s="80"/>
      <c r="MGR7" s="80"/>
      <c r="MGS7" s="80"/>
      <c r="MGT7" s="80"/>
      <c r="MGU7" s="80"/>
      <c r="MGV7" s="80"/>
      <c r="MGW7" s="80"/>
      <c r="MGX7" s="80"/>
      <c r="MGY7" s="80"/>
      <c r="MGZ7" s="80"/>
      <c r="MHA7" s="80"/>
      <c r="MHB7" s="80"/>
      <c r="MHC7" s="80"/>
      <c r="MHD7" s="80"/>
      <c r="MHE7" s="80"/>
      <c r="MHF7" s="80"/>
      <c r="MHG7" s="80"/>
      <c r="MHH7" s="80"/>
      <c r="MHI7" s="80"/>
      <c r="MHJ7" s="80"/>
      <c r="MHK7" s="80"/>
      <c r="MHL7" s="80"/>
      <c r="MHM7" s="80"/>
      <c r="MHN7" s="80"/>
      <c r="MHO7" s="80"/>
      <c r="MHP7" s="80"/>
      <c r="MHQ7" s="80"/>
      <c r="MHR7" s="80"/>
      <c r="MHS7" s="80"/>
      <c r="MHT7" s="80"/>
      <c r="MHU7" s="80"/>
      <c r="MHV7" s="80"/>
      <c r="MHW7" s="80"/>
      <c r="MHX7" s="80"/>
      <c r="MHY7" s="80"/>
      <c r="MHZ7" s="80"/>
      <c r="MIA7" s="80"/>
      <c r="MIB7" s="80"/>
      <c r="MIC7" s="80"/>
      <c r="MID7" s="80"/>
      <c r="MIE7" s="80"/>
      <c r="MIF7" s="80"/>
      <c r="MIG7" s="80"/>
      <c r="MIH7" s="80"/>
      <c r="MII7" s="80"/>
      <c r="MIJ7" s="80"/>
      <c r="MIK7" s="80"/>
      <c r="MIL7" s="80"/>
      <c r="MIM7" s="80"/>
      <c r="MIN7" s="80"/>
      <c r="MIO7" s="80"/>
      <c r="MIP7" s="80"/>
      <c r="MIQ7" s="80"/>
      <c r="MIR7" s="80"/>
      <c r="MIS7" s="80"/>
      <c r="MIT7" s="80"/>
      <c r="MIU7" s="80"/>
      <c r="MIV7" s="80"/>
      <c r="MIW7" s="80"/>
      <c r="MIX7" s="80"/>
      <c r="MIY7" s="80"/>
      <c r="MIZ7" s="80"/>
      <c r="MJA7" s="80"/>
      <c r="MJB7" s="80"/>
      <c r="MJC7" s="80"/>
      <c r="MJD7" s="80"/>
      <c r="MJE7" s="80"/>
      <c r="MJF7" s="80"/>
      <c r="MJG7" s="80"/>
      <c r="MJH7" s="80"/>
      <c r="MJI7" s="80"/>
      <c r="MJJ7" s="80"/>
      <c r="MJK7" s="80"/>
      <c r="MJL7" s="80"/>
      <c r="MJM7" s="80"/>
      <c r="MJN7" s="80"/>
      <c r="MJO7" s="80"/>
      <c r="MJP7" s="80"/>
      <c r="MJQ7" s="80"/>
      <c r="MJR7" s="80"/>
      <c r="MJS7" s="80"/>
      <c r="MJT7" s="80"/>
      <c r="MJU7" s="80"/>
      <c r="MJV7" s="80"/>
      <c r="MJW7" s="80"/>
      <c r="MJX7" s="80"/>
      <c r="MJY7" s="80"/>
      <c r="MJZ7" s="80"/>
      <c r="MKA7" s="80"/>
      <c r="MKB7" s="80"/>
      <c r="MKC7" s="80"/>
      <c r="MKD7" s="80"/>
      <c r="MKE7" s="80"/>
      <c r="MKF7" s="80"/>
      <c r="MKG7" s="80"/>
      <c r="MKH7" s="80"/>
      <c r="MKI7" s="80"/>
      <c r="MKJ7" s="80"/>
      <c r="MKK7" s="80"/>
      <c r="MKL7" s="80"/>
      <c r="MKM7" s="80"/>
      <c r="MKN7" s="80"/>
      <c r="MKO7" s="80"/>
      <c r="MKP7" s="80"/>
      <c r="MKQ7" s="80"/>
      <c r="MKR7" s="80"/>
      <c r="MKS7" s="80"/>
      <c r="MKT7" s="80"/>
      <c r="MKU7" s="80"/>
      <c r="MKV7" s="80"/>
      <c r="MKW7" s="80"/>
      <c r="MKX7" s="80"/>
      <c r="MKY7" s="80"/>
      <c r="MKZ7" s="80"/>
      <c r="MLA7" s="80"/>
      <c r="MLB7" s="80"/>
      <c r="MLC7" s="80"/>
      <c r="MLD7" s="80"/>
      <c r="MLE7" s="80"/>
      <c r="MLF7" s="80"/>
      <c r="MLG7" s="80"/>
      <c r="MLH7" s="80"/>
      <c r="MLI7" s="80"/>
      <c r="MLJ7" s="80"/>
      <c r="MLK7" s="80"/>
      <c r="MLL7" s="80"/>
      <c r="MLM7" s="80"/>
      <c r="MLN7" s="80"/>
      <c r="MLO7" s="80"/>
      <c r="MLP7" s="80"/>
      <c r="MLQ7" s="80"/>
      <c r="MLR7" s="80"/>
      <c r="MLS7" s="80"/>
      <c r="MLT7" s="80"/>
      <c r="MLU7" s="80"/>
      <c r="MLV7" s="80"/>
      <c r="MLW7" s="80"/>
      <c r="MLX7" s="80"/>
      <c r="MLY7" s="80"/>
      <c r="MLZ7" s="80"/>
      <c r="MMA7" s="80"/>
      <c r="MMB7" s="80"/>
      <c r="MMC7" s="80"/>
      <c r="MMD7" s="80"/>
      <c r="MME7" s="80"/>
      <c r="MMF7" s="80"/>
      <c r="MMG7" s="80"/>
      <c r="MMH7" s="80"/>
      <c r="MMI7" s="80"/>
      <c r="MMJ7" s="80"/>
      <c r="MMK7" s="80"/>
      <c r="MML7" s="80"/>
      <c r="MMM7" s="80"/>
      <c r="MMN7" s="80"/>
      <c r="MMO7" s="80"/>
      <c r="MMP7" s="80"/>
      <c r="MMQ7" s="80"/>
      <c r="MMR7" s="80"/>
      <c r="MMS7" s="80"/>
      <c r="MMT7" s="80"/>
      <c r="MMU7" s="80"/>
      <c r="MMV7" s="80"/>
      <c r="MMW7" s="80"/>
      <c r="MMX7" s="80"/>
      <c r="MMY7" s="80"/>
      <c r="MMZ7" s="80"/>
      <c r="MNA7" s="80"/>
      <c r="MNB7" s="80"/>
      <c r="MNC7" s="80"/>
      <c r="MND7" s="80"/>
      <c r="MNE7" s="80"/>
      <c r="MNF7" s="80"/>
      <c r="MNG7" s="80"/>
      <c r="MNH7" s="80"/>
      <c r="MNI7" s="80"/>
      <c r="MNJ7" s="80"/>
      <c r="MNK7" s="80"/>
      <c r="MNL7" s="80"/>
      <c r="MNM7" s="80"/>
      <c r="MNN7" s="80"/>
      <c r="MNO7" s="80"/>
      <c r="MNP7" s="80"/>
      <c r="MNQ7" s="80"/>
      <c r="MNR7" s="80"/>
      <c r="MNS7" s="80"/>
      <c r="MNT7" s="80"/>
      <c r="MNU7" s="80"/>
      <c r="MNV7" s="80"/>
      <c r="MNW7" s="80"/>
      <c r="MNX7" s="80"/>
      <c r="MNY7" s="80"/>
      <c r="MNZ7" s="80"/>
      <c r="MOA7" s="80"/>
      <c r="MOB7" s="80"/>
      <c r="MOC7" s="80"/>
      <c r="MOD7" s="80"/>
      <c r="MOE7" s="80"/>
      <c r="MOF7" s="80"/>
      <c r="MOG7" s="80"/>
      <c r="MOH7" s="80"/>
      <c r="MOI7" s="80"/>
      <c r="MOJ7" s="80"/>
      <c r="MOK7" s="80"/>
      <c r="MOL7" s="80"/>
      <c r="MOM7" s="80"/>
      <c r="MON7" s="80"/>
      <c r="MOO7" s="80"/>
      <c r="MOP7" s="80"/>
      <c r="MOQ7" s="80"/>
      <c r="MOR7" s="80"/>
      <c r="MOS7" s="80"/>
      <c r="MOT7" s="80"/>
      <c r="MOU7" s="80"/>
      <c r="MOV7" s="80"/>
      <c r="MOW7" s="80"/>
      <c r="MOX7" s="80"/>
      <c r="MOY7" s="80"/>
      <c r="MOZ7" s="80"/>
      <c r="MPA7" s="80"/>
      <c r="MPB7" s="80"/>
      <c r="MPC7" s="80"/>
      <c r="MPD7" s="80"/>
      <c r="MPE7" s="80"/>
      <c r="MPF7" s="80"/>
      <c r="MPG7" s="80"/>
      <c r="MPH7" s="80"/>
      <c r="MPI7" s="80"/>
      <c r="MPJ7" s="80"/>
      <c r="MPK7" s="80"/>
      <c r="MPL7" s="80"/>
      <c r="MPM7" s="80"/>
      <c r="MPN7" s="80"/>
      <c r="MPO7" s="80"/>
      <c r="MPP7" s="80"/>
      <c r="MPQ7" s="80"/>
      <c r="MPR7" s="80"/>
      <c r="MPS7" s="80"/>
      <c r="MPT7" s="80"/>
      <c r="MPU7" s="80"/>
      <c r="MPV7" s="80"/>
      <c r="MPW7" s="80"/>
      <c r="MPX7" s="80"/>
      <c r="MPY7" s="80"/>
      <c r="MPZ7" s="80"/>
      <c r="MQA7" s="80"/>
      <c r="MQB7" s="80"/>
      <c r="MQC7" s="80"/>
      <c r="MQD7" s="80"/>
      <c r="MQE7" s="80"/>
      <c r="MQF7" s="80"/>
      <c r="MQG7" s="80"/>
      <c r="MQH7" s="80"/>
      <c r="MQI7" s="80"/>
      <c r="MQJ7" s="80"/>
      <c r="MQK7" s="80"/>
      <c r="MQL7" s="80"/>
      <c r="MQM7" s="80"/>
      <c r="MQN7" s="80"/>
      <c r="MQO7" s="80"/>
      <c r="MQP7" s="80"/>
      <c r="MQQ7" s="80"/>
      <c r="MQR7" s="80"/>
      <c r="MQS7" s="80"/>
      <c r="MQT7" s="80"/>
      <c r="MQU7" s="80"/>
      <c r="MQV7" s="80"/>
      <c r="MQW7" s="80"/>
      <c r="MQX7" s="80"/>
      <c r="MQY7" s="80"/>
      <c r="MQZ7" s="80"/>
      <c r="MRA7" s="80"/>
      <c r="MRB7" s="80"/>
      <c r="MRC7" s="80"/>
      <c r="MRD7" s="80"/>
      <c r="MRE7" s="80"/>
      <c r="MRF7" s="80"/>
      <c r="MRG7" s="80"/>
      <c r="MRH7" s="80"/>
      <c r="MRI7" s="80"/>
      <c r="MRJ7" s="80"/>
      <c r="MRK7" s="80"/>
      <c r="MRL7" s="80"/>
      <c r="MRM7" s="80"/>
      <c r="MRN7" s="80"/>
      <c r="MRO7" s="80"/>
      <c r="MRP7" s="80"/>
      <c r="MRQ7" s="80"/>
      <c r="MRR7" s="80"/>
      <c r="MRS7" s="80"/>
      <c r="MRT7" s="80"/>
      <c r="MRU7" s="80"/>
      <c r="MRV7" s="80"/>
      <c r="MRW7" s="80"/>
      <c r="MRX7" s="80"/>
      <c r="MRY7" s="80"/>
      <c r="MRZ7" s="80"/>
      <c r="MSA7" s="80"/>
      <c r="MSB7" s="80"/>
      <c r="MSC7" s="80"/>
      <c r="MSD7" s="80"/>
      <c r="MSE7" s="80"/>
      <c r="MSF7" s="80"/>
      <c r="MSG7" s="80"/>
      <c r="MSH7" s="80"/>
      <c r="MSI7" s="80"/>
      <c r="MSJ7" s="80"/>
      <c r="MSK7" s="80"/>
      <c r="MSL7" s="80"/>
      <c r="MSM7" s="80"/>
      <c r="MSN7" s="80"/>
      <c r="MSO7" s="80"/>
      <c r="MSP7" s="80"/>
      <c r="MSQ7" s="80"/>
      <c r="MSR7" s="80"/>
      <c r="MSS7" s="80"/>
      <c r="MST7" s="80"/>
      <c r="MSU7" s="80"/>
      <c r="MSV7" s="80"/>
      <c r="MSW7" s="80"/>
      <c r="MSX7" s="80"/>
      <c r="MSY7" s="80"/>
      <c r="MSZ7" s="80"/>
      <c r="MTA7" s="80"/>
      <c r="MTB7" s="80"/>
      <c r="MTC7" s="80"/>
      <c r="MTD7" s="80"/>
      <c r="MTE7" s="80"/>
      <c r="MTF7" s="80"/>
      <c r="MTG7" s="80"/>
      <c r="MTH7" s="80"/>
      <c r="MTI7" s="80"/>
      <c r="MTJ7" s="80"/>
      <c r="MTK7" s="80"/>
      <c r="MTL7" s="80"/>
      <c r="MTM7" s="80"/>
      <c r="MTN7" s="80"/>
      <c r="MTO7" s="80"/>
      <c r="MTP7" s="80"/>
      <c r="MTQ7" s="80"/>
      <c r="MTR7" s="80"/>
      <c r="MTS7" s="80"/>
      <c r="MTT7" s="80"/>
      <c r="MTU7" s="80"/>
      <c r="MTV7" s="80"/>
      <c r="MTW7" s="80"/>
      <c r="MTX7" s="80"/>
      <c r="MTY7" s="80"/>
      <c r="MTZ7" s="80"/>
      <c r="MUA7" s="80"/>
      <c r="MUB7" s="80"/>
      <c r="MUC7" s="80"/>
      <c r="MUD7" s="80"/>
      <c r="MUE7" s="80"/>
      <c r="MUF7" s="80"/>
      <c r="MUG7" s="80"/>
      <c r="MUH7" s="80"/>
      <c r="MUI7" s="80"/>
      <c r="MUJ7" s="80"/>
      <c r="MUK7" s="80"/>
      <c r="MUL7" s="80"/>
      <c r="MUM7" s="80"/>
      <c r="MUN7" s="80"/>
      <c r="MUO7" s="80"/>
      <c r="MUP7" s="80"/>
      <c r="MUQ7" s="80"/>
      <c r="MUR7" s="80"/>
      <c r="MUS7" s="80"/>
      <c r="MUT7" s="80"/>
      <c r="MUU7" s="80"/>
      <c r="MUV7" s="80"/>
      <c r="MUW7" s="80"/>
      <c r="MUX7" s="80"/>
      <c r="MUY7" s="80"/>
      <c r="MUZ7" s="80"/>
      <c r="MVA7" s="80"/>
      <c r="MVB7" s="80"/>
      <c r="MVC7" s="80"/>
      <c r="MVD7" s="80"/>
      <c r="MVE7" s="80"/>
      <c r="MVF7" s="80"/>
      <c r="MVG7" s="80"/>
      <c r="MVH7" s="80"/>
      <c r="MVI7" s="80"/>
      <c r="MVJ7" s="80"/>
      <c r="MVK7" s="80"/>
      <c r="MVL7" s="80"/>
      <c r="MVM7" s="80"/>
      <c r="MVN7" s="80"/>
      <c r="MVO7" s="80"/>
      <c r="MVP7" s="80"/>
      <c r="MVQ7" s="80"/>
      <c r="MVR7" s="80"/>
      <c r="MVS7" s="80"/>
      <c r="MVT7" s="80"/>
      <c r="MVU7" s="80"/>
      <c r="MVV7" s="80"/>
      <c r="MVW7" s="80"/>
      <c r="MVX7" s="80"/>
      <c r="MVY7" s="80"/>
      <c r="MVZ7" s="80"/>
      <c r="MWA7" s="80"/>
      <c r="MWB7" s="80"/>
      <c r="MWC7" s="80"/>
      <c r="MWD7" s="80"/>
      <c r="MWE7" s="80"/>
      <c r="MWF7" s="80"/>
      <c r="MWG7" s="80"/>
      <c r="MWH7" s="80"/>
      <c r="MWI7" s="80"/>
      <c r="MWJ7" s="80"/>
      <c r="MWK7" s="80"/>
      <c r="MWL7" s="80"/>
      <c r="MWM7" s="80"/>
      <c r="MWN7" s="80"/>
      <c r="MWO7" s="80"/>
      <c r="MWP7" s="80"/>
      <c r="MWQ7" s="80"/>
      <c r="MWR7" s="80"/>
      <c r="MWS7" s="80"/>
      <c r="MWT7" s="80"/>
      <c r="MWU7" s="80"/>
      <c r="MWV7" s="80"/>
      <c r="MWW7" s="80"/>
      <c r="MWX7" s="80"/>
      <c r="MWY7" s="80"/>
      <c r="MWZ7" s="80"/>
      <c r="MXA7" s="80"/>
      <c r="MXB7" s="80"/>
      <c r="MXC7" s="80"/>
      <c r="MXD7" s="80"/>
      <c r="MXE7" s="80"/>
      <c r="MXF7" s="80"/>
      <c r="MXG7" s="80"/>
      <c r="MXH7" s="80"/>
      <c r="MXI7" s="80"/>
      <c r="MXJ7" s="80"/>
      <c r="MXK7" s="80"/>
      <c r="MXL7" s="80"/>
      <c r="MXM7" s="80"/>
      <c r="MXN7" s="80"/>
      <c r="MXO7" s="80"/>
      <c r="MXP7" s="80"/>
      <c r="MXQ7" s="80"/>
      <c r="MXR7" s="80"/>
      <c r="MXS7" s="80"/>
      <c r="MXT7" s="80"/>
      <c r="MXU7" s="80"/>
      <c r="MXV7" s="80"/>
      <c r="MXW7" s="80"/>
      <c r="MXX7" s="80"/>
      <c r="MXY7" s="80"/>
      <c r="MXZ7" s="80"/>
      <c r="MYA7" s="80"/>
      <c r="MYB7" s="80"/>
      <c r="MYC7" s="80"/>
      <c r="MYD7" s="80"/>
      <c r="MYE7" s="80"/>
      <c r="MYF7" s="80"/>
      <c r="MYG7" s="80"/>
      <c r="MYH7" s="80"/>
      <c r="MYI7" s="80"/>
      <c r="MYJ7" s="80"/>
      <c r="MYK7" s="80"/>
      <c r="MYL7" s="80"/>
      <c r="MYM7" s="80"/>
      <c r="MYN7" s="80"/>
      <c r="MYO7" s="80"/>
      <c r="MYP7" s="80"/>
      <c r="MYQ7" s="80"/>
      <c r="MYR7" s="80"/>
      <c r="MYS7" s="80"/>
      <c r="MYT7" s="80"/>
      <c r="MYU7" s="80"/>
      <c r="MYV7" s="80"/>
      <c r="MYW7" s="80"/>
      <c r="MYX7" s="80"/>
      <c r="MYY7" s="80"/>
      <c r="MYZ7" s="80"/>
      <c r="MZA7" s="80"/>
      <c r="MZB7" s="80"/>
      <c r="MZC7" s="80"/>
      <c r="MZD7" s="80"/>
      <c r="MZE7" s="80"/>
      <c r="MZF7" s="80"/>
      <c r="MZG7" s="80"/>
      <c r="MZH7" s="80"/>
      <c r="MZI7" s="80"/>
      <c r="MZJ7" s="80"/>
      <c r="MZK7" s="80"/>
      <c r="MZL7" s="80"/>
      <c r="MZM7" s="80"/>
      <c r="MZN7" s="80"/>
      <c r="MZO7" s="80"/>
      <c r="MZP7" s="80"/>
      <c r="MZQ7" s="80"/>
      <c r="MZR7" s="80"/>
      <c r="MZS7" s="80"/>
      <c r="MZT7" s="80"/>
      <c r="MZU7" s="80"/>
      <c r="MZV7" s="80"/>
      <c r="MZW7" s="80"/>
      <c r="MZX7" s="80"/>
      <c r="MZY7" s="80"/>
      <c r="MZZ7" s="80"/>
      <c r="NAA7" s="80"/>
      <c r="NAB7" s="80"/>
      <c r="NAC7" s="80"/>
      <c r="NAD7" s="80"/>
      <c r="NAE7" s="80"/>
      <c r="NAF7" s="80"/>
      <c r="NAG7" s="80"/>
      <c r="NAH7" s="80"/>
      <c r="NAI7" s="80"/>
      <c r="NAJ7" s="80"/>
      <c r="NAK7" s="80"/>
      <c r="NAL7" s="80"/>
      <c r="NAM7" s="80"/>
      <c r="NAN7" s="80"/>
      <c r="NAO7" s="80"/>
      <c r="NAP7" s="80"/>
      <c r="NAQ7" s="80"/>
      <c r="NAR7" s="80"/>
      <c r="NAS7" s="80"/>
      <c r="NAT7" s="80"/>
      <c r="NAU7" s="80"/>
      <c r="NAV7" s="80"/>
      <c r="NAW7" s="80"/>
      <c r="NAX7" s="80"/>
      <c r="NAY7" s="80"/>
      <c r="NAZ7" s="80"/>
      <c r="NBA7" s="80"/>
      <c r="NBB7" s="80"/>
      <c r="NBC7" s="80"/>
      <c r="NBD7" s="80"/>
      <c r="NBE7" s="80"/>
      <c r="NBF7" s="80"/>
      <c r="NBG7" s="80"/>
      <c r="NBH7" s="80"/>
      <c r="NBI7" s="80"/>
      <c r="NBJ7" s="80"/>
      <c r="NBK7" s="80"/>
      <c r="NBL7" s="80"/>
      <c r="NBM7" s="80"/>
      <c r="NBN7" s="80"/>
      <c r="NBO7" s="80"/>
      <c r="NBP7" s="80"/>
      <c r="NBQ7" s="80"/>
      <c r="NBR7" s="80"/>
      <c r="NBS7" s="80"/>
      <c r="NBT7" s="80"/>
      <c r="NBU7" s="80"/>
      <c r="NBV7" s="80"/>
      <c r="NBW7" s="80"/>
      <c r="NBX7" s="80"/>
      <c r="NBY7" s="80"/>
      <c r="NBZ7" s="80"/>
      <c r="NCA7" s="80"/>
      <c r="NCB7" s="80"/>
      <c r="NCC7" s="80"/>
      <c r="NCD7" s="80"/>
      <c r="NCE7" s="80"/>
      <c r="NCF7" s="80"/>
      <c r="NCG7" s="80"/>
      <c r="NCH7" s="80"/>
      <c r="NCI7" s="80"/>
      <c r="NCJ7" s="80"/>
      <c r="NCK7" s="80"/>
      <c r="NCL7" s="80"/>
      <c r="NCM7" s="80"/>
      <c r="NCN7" s="80"/>
      <c r="NCO7" s="80"/>
      <c r="NCP7" s="80"/>
      <c r="NCQ7" s="80"/>
      <c r="NCR7" s="80"/>
      <c r="NCS7" s="80"/>
      <c r="NCT7" s="80"/>
      <c r="NCU7" s="80"/>
      <c r="NCV7" s="80"/>
      <c r="NCW7" s="80"/>
      <c r="NCX7" s="80"/>
      <c r="NCY7" s="80"/>
      <c r="NCZ7" s="80"/>
      <c r="NDA7" s="80"/>
      <c r="NDB7" s="80"/>
      <c r="NDC7" s="80"/>
      <c r="NDD7" s="80"/>
      <c r="NDE7" s="80"/>
      <c r="NDF7" s="80"/>
      <c r="NDG7" s="80"/>
      <c r="NDH7" s="80"/>
      <c r="NDI7" s="80"/>
      <c r="NDJ7" s="80"/>
      <c r="NDK7" s="80"/>
      <c r="NDL7" s="80"/>
      <c r="NDM7" s="80"/>
      <c r="NDN7" s="80"/>
      <c r="NDO7" s="80"/>
      <c r="NDP7" s="80"/>
      <c r="NDQ7" s="80"/>
      <c r="NDR7" s="80"/>
      <c r="NDS7" s="80"/>
      <c r="NDT7" s="80"/>
      <c r="NDU7" s="80"/>
      <c r="NDV7" s="80"/>
      <c r="NDW7" s="80"/>
      <c r="NDX7" s="80"/>
      <c r="NDY7" s="80"/>
      <c r="NDZ7" s="80"/>
      <c r="NEA7" s="80"/>
      <c r="NEB7" s="80"/>
      <c r="NEC7" s="80"/>
      <c r="NED7" s="80"/>
      <c r="NEE7" s="80"/>
      <c r="NEF7" s="80"/>
      <c r="NEG7" s="80"/>
      <c r="NEH7" s="80"/>
      <c r="NEI7" s="80"/>
      <c r="NEJ7" s="80"/>
      <c r="NEK7" s="80"/>
      <c r="NEL7" s="80"/>
      <c r="NEM7" s="80"/>
      <c r="NEN7" s="80"/>
      <c r="NEO7" s="80"/>
      <c r="NEP7" s="80"/>
      <c r="NEQ7" s="80"/>
      <c r="NER7" s="80"/>
      <c r="NES7" s="80"/>
      <c r="NET7" s="80"/>
      <c r="NEU7" s="80"/>
      <c r="NEV7" s="80"/>
      <c r="NEW7" s="80"/>
      <c r="NEX7" s="80"/>
      <c r="NEY7" s="80"/>
      <c r="NEZ7" s="80"/>
      <c r="NFA7" s="80"/>
      <c r="NFB7" s="80"/>
      <c r="NFC7" s="80"/>
      <c r="NFD7" s="80"/>
      <c r="NFE7" s="80"/>
      <c r="NFF7" s="80"/>
      <c r="NFG7" s="80"/>
      <c r="NFH7" s="80"/>
      <c r="NFI7" s="80"/>
      <c r="NFJ7" s="80"/>
      <c r="NFK7" s="80"/>
      <c r="NFL7" s="80"/>
      <c r="NFM7" s="80"/>
      <c r="NFN7" s="80"/>
      <c r="NFO7" s="80"/>
      <c r="NFP7" s="80"/>
      <c r="NFQ7" s="80"/>
      <c r="NFR7" s="80"/>
      <c r="NFS7" s="80"/>
      <c r="NFT7" s="80"/>
      <c r="NFU7" s="80"/>
      <c r="NFV7" s="80"/>
      <c r="NFW7" s="80"/>
      <c r="NFX7" s="80"/>
      <c r="NFY7" s="80"/>
      <c r="NFZ7" s="80"/>
      <c r="NGA7" s="80"/>
      <c r="NGB7" s="80"/>
      <c r="NGC7" s="80"/>
      <c r="NGD7" s="80"/>
      <c r="NGE7" s="80"/>
      <c r="NGF7" s="80"/>
      <c r="NGG7" s="80"/>
      <c r="NGH7" s="80"/>
      <c r="NGI7" s="80"/>
      <c r="NGJ7" s="80"/>
      <c r="NGK7" s="80"/>
      <c r="NGL7" s="80"/>
      <c r="NGM7" s="80"/>
      <c r="NGN7" s="80"/>
      <c r="NGO7" s="80"/>
      <c r="NGP7" s="80"/>
      <c r="NGQ7" s="80"/>
      <c r="NGR7" s="80"/>
      <c r="NGS7" s="80"/>
      <c r="NGT7" s="80"/>
      <c r="NGU7" s="80"/>
      <c r="NGV7" s="80"/>
      <c r="NGW7" s="80"/>
      <c r="NGX7" s="80"/>
      <c r="NGY7" s="80"/>
      <c r="NGZ7" s="80"/>
      <c r="NHA7" s="80"/>
      <c r="NHB7" s="80"/>
      <c r="NHC7" s="80"/>
      <c r="NHD7" s="80"/>
      <c r="NHE7" s="80"/>
      <c r="NHF7" s="80"/>
      <c r="NHG7" s="80"/>
      <c r="NHH7" s="80"/>
      <c r="NHI7" s="80"/>
      <c r="NHJ7" s="80"/>
      <c r="NHK7" s="80"/>
      <c r="NHL7" s="80"/>
      <c r="NHM7" s="80"/>
      <c r="NHN7" s="80"/>
      <c r="NHO7" s="80"/>
      <c r="NHP7" s="80"/>
      <c r="NHQ7" s="80"/>
      <c r="NHR7" s="80"/>
      <c r="NHS7" s="80"/>
      <c r="NHT7" s="80"/>
      <c r="NHU7" s="80"/>
      <c r="NHV7" s="80"/>
      <c r="NHW7" s="80"/>
      <c r="NHX7" s="80"/>
      <c r="NHY7" s="80"/>
      <c r="NHZ7" s="80"/>
      <c r="NIA7" s="80"/>
      <c r="NIB7" s="80"/>
      <c r="NIC7" s="80"/>
      <c r="NID7" s="80"/>
      <c r="NIE7" s="80"/>
      <c r="NIF7" s="80"/>
      <c r="NIG7" s="80"/>
      <c r="NIH7" s="80"/>
      <c r="NII7" s="80"/>
      <c r="NIJ7" s="80"/>
      <c r="NIK7" s="80"/>
      <c r="NIL7" s="80"/>
      <c r="NIM7" s="80"/>
      <c r="NIN7" s="80"/>
      <c r="NIO7" s="80"/>
      <c r="NIP7" s="80"/>
      <c r="NIQ7" s="80"/>
      <c r="NIR7" s="80"/>
      <c r="NIS7" s="80"/>
      <c r="NIT7" s="80"/>
      <c r="NIU7" s="80"/>
      <c r="NIV7" s="80"/>
      <c r="NIW7" s="80"/>
      <c r="NIX7" s="80"/>
      <c r="NIY7" s="80"/>
      <c r="NIZ7" s="80"/>
      <c r="NJA7" s="80"/>
      <c r="NJB7" s="80"/>
      <c r="NJC7" s="80"/>
      <c r="NJD7" s="80"/>
      <c r="NJE7" s="80"/>
      <c r="NJF7" s="80"/>
      <c r="NJG7" s="80"/>
      <c r="NJH7" s="80"/>
      <c r="NJI7" s="80"/>
      <c r="NJJ7" s="80"/>
      <c r="NJK7" s="80"/>
      <c r="NJL7" s="80"/>
      <c r="NJM7" s="80"/>
      <c r="NJN7" s="80"/>
      <c r="NJO7" s="80"/>
      <c r="NJP7" s="80"/>
      <c r="NJQ7" s="80"/>
      <c r="NJR7" s="80"/>
      <c r="NJS7" s="80"/>
      <c r="NJT7" s="80"/>
      <c r="NJU7" s="80"/>
      <c r="NJV7" s="80"/>
      <c r="NJW7" s="80"/>
      <c r="NJX7" s="80"/>
      <c r="NJY7" s="80"/>
      <c r="NJZ7" s="80"/>
      <c r="NKA7" s="80"/>
      <c r="NKB7" s="80"/>
      <c r="NKC7" s="80"/>
      <c r="NKD7" s="80"/>
      <c r="NKE7" s="80"/>
      <c r="NKF7" s="80"/>
      <c r="NKG7" s="80"/>
      <c r="NKH7" s="80"/>
      <c r="NKI7" s="80"/>
      <c r="NKJ7" s="80"/>
      <c r="NKK7" s="80"/>
      <c r="NKL7" s="80"/>
      <c r="NKM7" s="80"/>
      <c r="NKN7" s="80"/>
      <c r="NKO7" s="80"/>
      <c r="NKP7" s="80"/>
      <c r="NKQ7" s="80"/>
      <c r="NKR7" s="80"/>
      <c r="NKS7" s="80"/>
      <c r="NKT7" s="80"/>
      <c r="NKU7" s="80"/>
      <c r="NKV7" s="80"/>
      <c r="NKW7" s="80"/>
      <c r="NKX7" s="80"/>
      <c r="NKY7" s="80"/>
      <c r="NKZ7" s="80"/>
      <c r="NLA7" s="80"/>
      <c r="NLB7" s="80"/>
      <c r="NLC7" s="80"/>
      <c r="NLD7" s="80"/>
      <c r="NLE7" s="80"/>
      <c r="NLF7" s="80"/>
      <c r="NLG7" s="80"/>
      <c r="NLH7" s="80"/>
      <c r="NLI7" s="80"/>
      <c r="NLJ7" s="80"/>
      <c r="NLK7" s="80"/>
      <c r="NLL7" s="80"/>
      <c r="NLM7" s="80"/>
      <c r="NLN7" s="80"/>
      <c r="NLO7" s="80"/>
      <c r="NLP7" s="80"/>
      <c r="NLQ7" s="80"/>
      <c r="NLR7" s="80"/>
      <c r="NLS7" s="80"/>
      <c r="NLT7" s="80"/>
      <c r="NLU7" s="80"/>
      <c r="NLV7" s="80"/>
      <c r="NLW7" s="80"/>
      <c r="NLX7" s="80"/>
      <c r="NLY7" s="80"/>
      <c r="NLZ7" s="80"/>
      <c r="NMA7" s="80"/>
      <c r="NMB7" s="80"/>
      <c r="NMC7" s="80"/>
      <c r="NMD7" s="80"/>
      <c r="NME7" s="80"/>
      <c r="NMF7" s="80"/>
      <c r="NMG7" s="80"/>
      <c r="NMH7" s="80"/>
      <c r="NMI7" s="80"/>
      <c r="NMJ7" s="80"/>
      <c r="NMK7" s="80"/>
      <c r="NML7" s="80"/>
      <c r="NMM7" s="80"/>
      <c r="NMN7" s="80"/>
      <c r="NMO7" s="80"/>
      <c r="NMP7" s="80"/>
      <c r="NMQ7" s="80"/>
      <c r="NMR7" s="80"/>
      <c r="NMS7" s="80"/>
      <c r="NMT7" s="80"/>
      <c r="NMU7" s="80"/>
      <c r="NMV7" s="80"/>
      <c r="NMW7" s="80"/>
      <c r="NMX7" s="80"/>
      <c r="NMY7" s="80"/>
      <c r="NMZ7" s="80"/>
      <c r="NNA7" s="80"/>
      <c r="NNB7" s="80"/>
      <c r="NNC7" s="80"/>
      <c r="NND7" s="80"/>
      <c r="NNE7" s="80"/>
      <c r="NNF7" s="80"/>
      <c r="NNG7" s="80"/>
      <c r="NNH7" s="80"/>
      <c r="NNI7" s="80"/>
      <c r="NNJ7" s="80"/>
      <c r="NNK7" s="80"/>
      <c r="NNL7" s="80"/>
      <c r="NNM7" s="80"/>
      <c r="NNN7" s="80"/>
      <c r="NNO7" s="80"/>
      <c r="NNP7" s="80"/>
      <c r="NNQ7" s="80"/>
      <c r="NNR7" s="80"/>
      <c r="NNS7" s="80"/>
      <c r="NNT7" s="80"/>
      <c r="NNU7" s="80"/>
      <c r="NNV7" s="80"/>
      <c r="NNW7" s="80"/>
      <c r="NNX7" s="80"/>
      <c r="NNY7" s="80"/>
      <c r="NNZ7" s="80"/>
      <c r="NOA7" s="80"/>
      <c r="NOB7" s="80"/>
      <c r="NOC7" s="80"/>
      <c r="NOD7" s="80"/>
      <c r="NOE7" s="80"/>
      <c r="NOF7" s="80"/>
      <c r="NOG7" s="80"/>
      <c r="NOH7" s="80"/>
      <c r="NOI7" s="80"/>
      <c r="NOJ7" s="80"/>
      <c r="NOK7" s="80"/>
      <c r="NOL7" s="80"/>
      <c r="NOM7" s="80"/>
      <c r="NON7" s="80"/>
      <c r="NOO7" s="80"/>
      <c r="NOP7" s="80"/>
      <c r="NOQ7" s="80"/>
      <c r="NOR7" s="80"/>
      <c r="NOS7" s="80"/>
      <c r="NOT7" s="80"/>
      <c r="NOU7" s="80"/>
      <c r="NOV7" s="80"/>
      <c r="NOW7" s="80"/>
      <c r="NOX7" s="80"/>
      <c r="NOY7" s="80"/>
      <c r="NOZ7" s="80"/>
      <c r="NPA7" s="80"/>
      <c r="NPB7" s="80"/>
      <c r="NPC7" s="80"/>
      <c r="NPD7" s="80"/>
      <c r="NPE7" s="80"/>
      <c r="NPF7" s="80"/>
      <c r="NPG7" s="80"/>
      <c r="NPH7" s="80"/>
      <c r="NPI7" s="80"/>
      <c r="NPJ7" s="80"/>
      <c r="NPK7" s="80"/>
      <c r="NPL7" s="80"/>
      <c r="NPM7" s="80"/>
      <c r="NPN7" s="80"/>
      <c r="NPO7" s="80"/>
      <c r="NPP7" s="80"/>
      <c r="NPQ7" s="80"/>
      <c r="NPR7" s="80"/>
      <c r="NPS7" s="80"/>
      <c r="NPT7" s="80"/>
      <c r="NPU7" s="80"/>
      <c r="NPV7" s="80"/>
      <c r="NPW7" s="80"/>
      <c r="NPX7" s="80"/>
      <c r="NPY7" s="80"/>
      <c r="NPZ7" s="80"/>
      <c r="NQA7" s="80"/>
      <c r="NQB7" s="80"/>
      <c r="NQC7" s="80"/>
      <c r="NQD7" s="80"/>
      <c r="NQE7" s="80"/>
      <c r="NQF7" s="80"/>
      <c r="NQG7" s="80"/>
      <c r="NQH7" s="80"/>
      <c r="NQI7" s="80"/>
      <c r="NQJ7" s="80"/>
      <c r="NQK7" s="80"/>
      <c r="NQL7" s="80"/>
      <c r="NQM7" s="80"/>
      <c r="NQN7" s="80"/>
      <c r="NQO7" s="80"/>
      <c r="NQP7" s="80"/>
      <c r="NQQ7" s="80"/>
      <c r="NQR7" s="80"/>
      <c r="NQS7" s="80"/>
      <c r="NQT7" s="80"/>
      <c r="NQU7" s="80"/>
      <c r="NQV7" s="80"/>
      <c r="NQW7" s="80"/>
      <c r="NQX7" s="80"/>
      <c r="NQY7" s="80"/>
      <c r="NQZ7" s="80"/>
      <c r="NRA7" s="80"/>
      <c r="NRB7" s="80"/>
      <c r="NRC7" s="80"/>
      <c r="NRD7" s="80"/>
      <c r="NRE7" s="80"/>
      <c r="NRF7" s="80"/>
      <c r="NRG7" s="80"/>
      <c r="NRH7" s="80"/>
      <c r="NRI7" s="80"/>
      <c r="NRJ7" s="80"/>
      <c r="NRK7" s="80"/>
      <c r="NRL7" s="80"/>
      <c r="NRM7" s="80"/>
      <c r="NRN7" s="80"/>
      <c r="NRO7" s="80"/>
      <c r="NRP7" s="80"/>
      <c r="NRQ7" s="80"/>
      <c r="NRR7" s="80"/>
      <c r="NRS7" s="80"/>
      <c r="NRT7" s="80"/>
      <c r="NRU7" s="80"/>
      <c r="NRV7" s="80"/>
      <c r="NRW7" s="80"/>
      <c r="NRX7" s="80"/>
      <c r="NRY7" s="80"/>
      <c r="NRZ7" s="80"/>
      <c r="NSA7" s="80"/>
      <c r="NSB7" s="80"/>
      <c r="NSC7" s="80"/>
      <c r="NSD7" s="80"/>
      <c r="NSE7" s="80"/>
      <c r="NSF7" s="80"/>
      <c r="NSG7" s="80"/>
      <c r="NSH7" s="80"/>
      <c r="NSI7" s="80"/>
      <c r="NSJ7" s="80"/>
      <c r="NSK7" s="80"/>
      <c r="NSL7" s="80"/>
      <c r="NSM7" s="80"/>
      <c r="NSN7" s="80"/>
      <c r="NSO7" s="80"/>
      <c r="NSP7" s="80"/>
      <c r="NSQ7" s="80"/>
      <c r="NSR7" s="80"/>
      <c r="NSS7" s="80"/>
      <c r="NST7" s="80"/>
      <c r="NSU7" s="80"/>
      <c r="NSV7" s="80"/>
      <c r="NSW7" s="80"/>
      <c r="NSX7" s="80"/>
      <c r="NSY7" s="80"/>
      <c r="NSZ7" s="80"/>
      <c r="NTA7" s="80"/>
      <c r="NTB7" s="80"/>
      <c r="NTC7" s="80"/>
      <c r="NTD7" s="80"/>
      <c r="NTE7" s="80"/>
      <c r="NTF7" s="80"/>
      <c r="NTG7" s="80"/>
      <c r="NTH7" s="80"/>
      <c r="NTI7" s="80"/>
      <c r="NTJ7" s="80"/>
      <c r="NTK7" s="80"/>
      <c r="NTL7" s="80"/>
      <c r="NTM7" s="80"/>
      <c r="NTN7" s="80"/>
      <c r="NTO7" s="80"/>
      <c r="NTP7" s="80"/>
      <c r="NTQ7" s="80"/>
      <c r="NTR7" s="80"/>
      <c r="NTS7" s="80"/>
      <c r="NTT7" s="80"/>
      <c r="NTU7" s="80"/>
      <c r="NTV7" s="80"/>
      <c r="NTW7" s="80"/>
      <c r="NTX7" s="80"/>
      <c r="NTY7" s="80"/>
      <c r="NTZ7" s="80"/>
      <c r="NUA7" s="80"/>
      <c r="NUB7" s="80"/>
      <c r="NUC7" s="80"/>
      <c r="NUD7" s="80"/>
      <c r="NUE7" s="80"/>
      <c r="NUF7" s="80"/>
      <c r="NUG7" s="80"/>
      <c r="NUH7" s="80"/>
      <c r="NUI7" s="80"/>
      <c r="NUJ7" s="80"/>
      <c r="NUK7" s="80"/>
      <c r="NUL7" s="80"/>
      <c r="NUM7" s="80"/>
      <c r="NUN7" s="80"/>
      <c r="NUO7" s="80"/>
      <c r="NUP7" s="80"/>
      <c r="NUQ7" s="80"/>
      <c r="NUR7" s="80"/>
      <c r="NUS7" s="80"/>
      <c r="NUT7" s="80"/>
      <c r="NUU7" s="80"/>
      <c r="NUV7" s="80"/>
      <c r="NUW7" s="80"/>
      <c r="NUX7" s="80"/>
      <c r="NUY7" s="80"/>
      <c r="NUZ7" s="80"/>
      <c r="NVA7" s="80"/>
      <c r="NVB7" s="80"/>
      <c r="NVC7" s="80"/>
      <c r="NVD7" s="80"/>
      <c r="NVE7" s="80"/>
      <c r="NVF7" s="80"/>
      <c r="NVG7" s="80"/>
      <c r="NVH7" s="80"/>
      <c r="NVI7" s="80"/>
      <c r="NVJ7" s="80"/>
      <c r="NVK7" s="80"/>
      <c r="NVL7" s="80"/>
      <c r="NVM7" s="80"/>
      <c r="NVN7" s="80"/>
      <c r="NVO7" s="80"/>
      <c r="NVP7" s="80"/>
      <c r="NVQ7" s="80"/>
      <c r="NVR7" s="80"/>
      <c r="NVS7" s="80"/>
      <c r="NVT7" s="80"/>
      <c r="NVU7" s="80"/>
      <c r="NVV7" s="80"/>
      <c r="NVW7" s="80"/>
      <c r="NVX7" s="80"/>
      <c r="NVY7" s="80"/>
      <c r="NVZ7" s="80"/>
      <c r="NWA7" s="80"/>
      <c r="NWB7" s="80"/>
      <c r="NWC7" s="80"/>
      <c r="NWD7" s="80"/>
      <c r="NWE7" s="80"/>
      <c r="NWF7" s="80"/>
      <c r="NWG7" s="80"/>
      <c r="NWH7" s="80"/>
      <c r="NWI7" s="80"/>
      <c r="NWJ7" s="80"/>
      <c r="NWK7" s="80"/>
      <c r="NWL7" s="80"/>
      <c r="NWM7" s="80"/>
      <c r="NWN7" s="80"/>
      <c r="NWO7" s="80"/>
      <c r="NWP7" s="80"/>
      <c r="NWQ7" s="80"/>
      <c r="NWR7" s="80"/>
      <c r="NWS7" s="80"/>
      <c r="NWT7" s="80"/>
      <c r="NWU7" s="80"/>
      <c r="NWV7" s="80"/>
      <c r="NWW7" s="80"/>
      <c r="NWX7" s="80"/>
      <c r="NWY7" s="80"/>
      <c r="NWZ7" s="80"/>
      <c r="NXA7" s="80"/>
      <c r="NXB7" s="80"/>
      <c r="NXC7" s="80"/>
      <c r="NXD7" s="80"/>
      <c r="NXE7" s="80"/>
      <c r="NXF7" s="80"/>
      <c r="NXG7" s="80"/>
      <c r="NXH7" s="80"/>
      <c r="NXI7" s="80"/>
      <c r="NXJ7" s="80"/>
      <c r="NXK7" s="80"/>
      <c r="NXL7" s="80"/>
      <c r="NXM7" s="80"/>
      <c r="NXN7" s="80"/>
      <c r="NXO7" s="80"/>
      <c r="NXP7" s="80"/>
      <c r="NXQ7" s="80"/>
      <c r="NXR7" s="80"/>
      <c r="NXS7" s="80"/>
      <c r="NXT7" s="80"/>
      <c r="NXU7" s="80"/>
      <c r="NXV7" s="80"/>
      <c r="NXW7" s="80"/>
      <c r="NXX7" s="80"/>
      <c r="NXY7" s="80"/>
      <c r="NXZ7" s="80"/>
      <c r="NYA7" s="80"/>
      <c r="NYB7" s="80"/>
      <c r="NYC7" s="80"/>
      <c r="NYD7" s="80"/>
      <c r="NYE7" s="80"/>
      <c r="NYF7" s="80"/>
      <c r="NYG7" s="80"/>
      <c r="NYH7" s="80"/>
      <c r="NYI7" s="80"/>
      <c r="NYJ7" s="80"/>
      <c r="NYK7" s="80"/>
      <c r="NYL7" s="80"/>
      <c r="NYM7" s="80"/>
      <c r="NYN7" s="80"/>
      <c r="NYO7" s="80"/>
      <c r="NYP7" s="80"/>
      <c r="NYQ7" s="80"/>
      <c r="NYR7" s="80"/>
      <c r="NYS7" s="80"/>
      <c r="NYT7" s="80"/>
      <c r="NYU7" s="80"/>
      <c r="NYV7" s="80"/>
      <c r="NYW7" s="80"/>
      <c r="NYX7" s="80"/>
      <c r="NYY7" s="80"/>
      <c r="NYZ7" s="80"/>
      <c r="NZA7" s="80"/>
      <c r="NZB7" s="80"/>
      <c r="NZC7" s="80"/>
      <c r="NZD7" s="80"/>
      <c r="NZE7" s="80"/>
      <c r="NZF7" s="80"/>
      <c r="NZG7" s="80"/>
      <c r="NZH7" s="80"/>
      <c r="NZI7" s="80"/>
      <c r="NZJ7" s="80"/>
      <c r="NZK7" s="80"/>
      <c r="NZL7" s="80"/>
      <c r="NZM7" s="80"/>
      <c r="NZN7" s="80"/>
      <c r="NZO7" s="80"/>
      <c r="NZP7" s="80"/>
      <c r="NZQ7" s="80"/>
      <c r="NZR7" s="80"/>
      <c r="NZS7" s="80"/>
      <c r="NZT7" s="80"/>
      <c r="NZU7" s="80"/>
      <c r="NZV7" s="80"/>
      <c r="NZW7" s="80"/>
      <c r="NZX7" s="80"/>
      <c r="NZY7" s="80"/>
      <c r="NZZ7" s="80"/>
      <c r="OAA7" s="80"/>
      <c r="OAB7" s="80"/>
      <c r="OAC7" s="80"/>
      <c r="OAD7" s="80"/>
      <c r="OAE7" s="80"/>
      <c r="OAF7" s="80"/>
      <c r="OAG7" s="80"/>
      <c r="OAH7" s="80"/>
      <c r="OAI7" s="80"/>
      <c r="OAJ7" s="80"/>
      <c r="OAK7" s="80"/>
      <c r="OAL7" s="80"/>
      <c r="OAM7" s="80"/>
      <c r="OAN7" s="80"/>
      <c r="OAO7" s="80"/>
      <c r="OAP7" s="80"/>
      <c r="OAQ7" s="80"/>
      <c r="OAR7" s="80"/>
      <c r="OAS7" s="80"/>
      <c r="OAT7" s="80"/>
      <c r="OAU7" s="80"/>
      <c r="OAV7" s="80"/>
      <c r="OAW7" s="80"/>
      <c r="OAX7" s="80"/>
      <c r="OAY7" s="80"/>
      <c r="OAZ7" s="80"/>
      <c r="OBA7" s="80"/>
      <c r="OBB7" s="80"/>
      <c r="OBC7" s="80"/>
      <c r="OBD7" s="80"/>
      <c r="OBE7" s="80"/>
      <c r="OBF7" s="80"/>
      <c r="OBG7" s="80"/>
      <c r="OBH7" s="80"/>
      <c r="OBI7" s="80"/>
      <c r="OBJ7" s="80"/>
      <c r="OBK7" s="80"/>
      <c r="OBL7" s="80"/>
      <c r="OBM7" s="80"/>
      <c r="OBN7" s="80"/>
      <c r="OBO7" s="80"/>
      <c r="OBP7" s="80"/>
      <c r="OBQ7" s="80"/>
      <c r="OBR7" s="80"/>
      <c r="OBS7" s="80"/>
      <c r="OBT7" s="80"/>
      <c r="OBU7" s="80"/>
      <c r="OBV7" s="80"/>
      <c r="OBW7" s="80"/>
      <c r="OBX7" s="80"/>
      <c r="OBY7" s="80"/>
      <c r="OBZ7" s="80"/>
      <c r="OCA7" s="80"/>
      <c r="OCB7" s="80"/>
      <c r="OCC7" s="80"/>
      <c r="OCD7" s="80"/>
      <c r="OCE7" s="80"/>
      <c r="OCF7" s="80"/>
      <c r="OCG7" s="80"/>
      <c r="OCH7" s="80"/>
      <c r="OCI7" s="80"/>
      <c r="OCJ7" s="80"/>
      <c r="OCK7" s="80"/>
      <c r="OCL7" s="80"/>
      <c r="OCM7" s="80"/>
      <c r="OCN7" s="80"/>
      <c r="OCO7" s="80"/>
      <c r="OCP7" s="80"/>
      <c r="OCQ7" s="80"/>
      <c r="OCR7" s="80"/>
      <c r="OCS7" s="80"/>
      <c r="OCT7" s="80"/>
      <c r="OCU7" s="80"/>
      <c r="OCV7" s="80"/>
      <c r="OCW7" s="80"/>
      <c r="OCX7" s="80"/>
      <c r="OCY7" s="80"/>
      <c r="OCZ7" s="80"/>
      <c r="ODA7" s="80"/>
      <c r="ODB7" s="80"/>
      <c r="ODC7" s="80"/>
      <c r="ODD7" s="80"/>
      <c r="ODE7" s="80"/>
      <c r="ODF7" s="80"/>
      <c r="ODG7" s="80"/>
      <c r="ODH7" s="80"/>
      <c r="ODI7" s="80"/>
      <c r="ODJ7" s="80"/>
      <c r="ODK7" s="80"/>
      <c r="ODL7" s="80"/>
      <c r="ODM7" s="80"/>
      <c r="ODN7" s="80"/>
      <c r="ODO7" s="80"/>
      <c r="ODP7" s="80"/>
      <c r="ODQ7" s="80"/>
      <c r="ODR7" s="80"/>
      <c r="ODS7" s="80"/>
      <c r="ODT7" s="80"/>
      <c r="ODU7" s="80"/>
      <c r="ODV7" s="80"/>
      <c r="ODW7" s="80"/>
      <c r="ODX7" s="80"/>
      <c r="ODY7" s="80"/>
      <c r="ODZ7" s="80"/>
      <c r="OEA7" s="80"/>
      <c r="OEB7" s="80"/>
      <c r="OEC7" s="80"/>
      <c r="OED7" s="80"/>
      <c r="OEE7" s="80"/>
      <c r="OEF7" s="80"/>
      <c r="OEG7" s="80"/>
      <c r="OEH7" s="80"/>
      <c r="OEI7" s="80"/>
      <c r="OEJ7" s="80"/>
      <c r="OEK7" s="80"/>
      <c r="OEL7" s="80"/>
      <c r="OEM7" s="80"/>
      <c r="OEN7" s="80"/>
      <c r="OEO7" s="80"/>
      <c r="OEP7" s="80"/>
      <c r="OEQ7" s="80"/>
      <c r="OER7" s="80"/>
      <c r="OES7" s="80"/>
      <c r="OET7" s="80"/>
      <c r="OEU7" s="80"/>
      <c r="OEV7" s="80"/>
      <c r="OEW7" s="80"/>
      <c r="OEX7" s="80"/>
      <c r="OEY7" s="80"/>
      <c r="OEZ7" s="80"/>
      <c r="OFA7" s="80"/>
      <c r="OFB7" s="80"/>
      <c r="OFC7" s="80"/>
      <c r="OFD7" s="80"/>
      <c r="OFE7" s="80"/>
      <c r="OFF7" s="80"/>
      <c r="OFG7" s="80"/>
      <c r="OFH7" s="80"/>
      <c r="OFI7" s="80"/>
      <c r="OFJ7" s="80"/>
      <c r="OFK7" s="80"/>
      <c r="OFL7" s="80"/>
      <c r="OFM7" s="80"/>
      <c r="OFN7" s="80"/>
      <c r="OFO7" s="80"/>
      <c r="OFP7" s="80"/>
      <c r="OFQ7" s="80"/>
      <c r="OFR7" s="80"/>
      <c r="OFS7" s="80"/>
      <c r="OFT7" s="80"/>
      <c r="OFU7" s="80"/>
      <c r="OFV7" s="80"/>
      <c r="OFW7" s="80"/>
      <c r="OFX7" s="80"/>
      <c r="OFY7" s="80"/>
      <c r="OFZ7" s="80"/>
      <c r="OGA7" s="80"/>
      <c r="OGB7" s="80"/>
      <c r="OGC7" s="80"/>
      <c r="OGD7" s="80"/>
      <c r="OGE7" s="80"/>
      <c r="OGF7" s="80"/>
      <c r="OGG7" s="80"/>
      <c r="OGH7" s="80"/>
      <c r="OGI7" s="80"/>
      <c r="OGJ7" s="80"/>
      <c r="OGK7" s="80"/>
      <c r="OGL7" s="80"/>
      <c r="OGM7" s="80"/>
      <c r="OGN7" s="80"/>
      <c r="OGO7" s="80"/>
      <c r="OGP7" s="80"/>
      <c r="OGQ7" s="80"/>
      <c r="OGR7" s="80"/>
      <c r="OGS7" s="80"/>
      <c r="OGT7" s="80"/>
      <c r="OGU7" s="80"/>
      <c r="OGV7" s="80"/>
      <c r="OGW7" s="80"/>
      <c r="OGX7" s="80"/>
      <c r="OGY7" s="80"/>
      <c r="OGZ7" s="80"/>
      <c r="OHA7" s="80"/>
      <c r="OHB7" s="80"/>
      <c r="OHC7" s="80"/>
      <c r="OHD7" s="80"/>
      <c r="OHE7" s="80"/>
      <c r="OHF7" s="80"/>
      <c r="OHG7" s="80"/>
      <c r="OHH7" s="80"/>
      <c r="OHI7" s="80"/>
      <c r="OHJ7" s="80"/>
      <c r="OHK7" s="80"/>
      <c r="OHL7" s="80"/>
      <c r="OHM7" s="80"/>
      <c r="OHN7" s="80"/>
      <c r="OHO7" s="80"/>
      <c r="OHP7" s="80"/>
      <c r="OHQ7" s="80"/>
      <c r="OHR7" s="80"/>
      <c r="OHS7" s="80"/>
      <c r="OHT7" s="80"/>
      <c r="OHU7" s="80"/>
      <c r="OHV7" s="80"/>
      <c r="OHW7" s="80"/>
      <c r="OHX7" s="80"/>
      <c r="OHY7" s="80"/>
      <c r="OHZ7" s="80"/>
      <c r="OIA7" s="80"/>
      <c r="OIB7" s="80"/>
      <c r="OIC7" s="80"/>
      <c r="OID7" s="80"/>
      <c r="OIE7" s="80"/>
      <c r="OIF7" s="80"/>
      <c r="OIG7" s="80"/>
      <c r="OIH7" s="80"/>
      <c r="OII7" s="80"/>
      <c r="OIJ7" s="80"/>
      <c r="OIK7" s="80"/>
      <c r="OIL7" s="80"/>
      <c r="OIM7" s="80"/>
      <c r="OIN7" s="80"/>
      <c r="OIO7" s="80"/>
      <c r="OIP7" s="80"/>
      <c r="OIQ7" s="80"/>
      <c r="OIR7" s="80"/>
      <c r="OIS7" s="80"/>
      <c r="OIT7" s="80"/>
      <c r="OIU7" s="80"/>
      <c r="OIV7" s="80"/>
      <c r="OIW7" s="80"/>
      <c r="OIX7" s="80"/>
      <c r="OIY7" s="80"/>
      <c r="OIZ7" s="80"/>
      <c r="OJA7" s="80"/>
      <c r="OJB7" s="80"/>
      <c r="OJC7" s="80"/>
      <c r="OJD7" s="80"/>
      <c r="OJE7" s="80"/>
      <c r="OJF7" s="80"/>
      <c r="OJG7" s="80"/>
      <c r="OJH7" s="80"/>
      <c r="OJI7" s="80"/>
      <c r="OJJ7" s="80"/>
      <c r="OJK7" s="80"/>
      <c r="OJL7" s="80"/>
      <c r="OJM7" s="80"/>
      <c r="OJN7" s="80"/>
      <c r="OJO7" s="80"/>
      <c r="OJP7" s="80"/>
      <c r="OJQ7" s="80"/>
      <c r="OJR7" s="80"/>
      <c r="OJS7" s="80"/>
      <c r="OJT7" s="80"/>
      <c r="OJU7" s="80"/>
      <c r="OJV7" s="80"/>
      <c r="OJW7" s="80"/>
      <c r="OJX7" s="80"/>
      <c r="OJY7" s="80"/>
      <c r="OJZ7" s="80"/>
      <c r="OKA7" s="80"/>
      <c r="OKB7" s="80"/>
      <c r="OKC7" s="80"/>
      <c r="OKD7" s="80"/>
      <c r="OKE7" s="80"/>
      <c r="OKF7" s="80"/>
      <c r="OKG7" s="80"/>
      <c r="OKH7" s="80"/>
      <c r="OKI7" s="80"/>
      <c r="OKJ7" s="80"/>
      <c r="OKK7" s="80"/>
      <c r="OKL7" s="80"/>
      <c r="OKM7" s="80"/>
      <c r="OKN7" s="80"/>
      <c r="OKO7" s="80"/>
      <c r="OKP7" s="80"/>
      <c r="OKQ7" s="80"/>
      <c r="OKR7" s="80"/>
      <c r="OKS7" s="80"/>
      <c r="OKT7" s="80"/>
      <c r="OKU7" s="80"/>
      <c r="OKV7" s="80"/>
      <c r="OKW7" s="80"/>
      <c r="OKX7" s="80"/>
      <c r="OKY7" s="80"/>
      <c r="OKZ7" s="80"/>
      <c r="OLA7" s="80"/>
      <c r="OLB7" s="80"/>
      <c r="OLC7" s="80"/>
      <c r="OLD7" s="80"/>
      <c r="OLE7" s="80"/>
      <c r="OLF7" s="80"/>
      <c r="OLG7" s="80"/>
      <c r="OLH7" s="80"/>
      <c r="OLI7" s="80"/>
      <c r="OLJ7" s="80"/>
      <c r="OLK7" s="80"/>
      <c r="OLL7" s="80"/>
      <c r="OLM7" s="80"/>
      <c r="OLN7" s="80"/>
      <c r="OLO7" s="80"/>
      <c r="OLP7" s="80"/>
      <c r="OLQ7" s="80"/>
      <c r="OLR7" s="80"/>
      <c r="OLS7" s="80"/>
      <c r="OLT7" s="80"/>
      <c r="OLU7" s="80"/>
      <c r="OLV7" s="80"/>
      <c r="OLW7" s="80"/>
      <c r="OLX7" s="80"/>
      <c r="OLY7" s="80"/>
      <c r="OLZ7" s="80"/>
      <c r="OMA7" s="80"/>
      <c r="OMB7" s="80"/>
      <c r="OMC7" s="80"/>
      <c r="OMD7" s="80"/>
      <c r="OME7" s="80"/>
      <c r="OMF7" s="80"/>
      <c r="OMG7" s="80"/>
      <c r="OMH7" s="80"/>
      <c r="OMI7" s="80"/>
      <c r="OMJ7" s="80"/>
      <c r="OMK7" s="80"/>
      <c r="OML7" s="80"/>
      <c r="OMM7" s="80"/>
      <c r="OMN7" s="80"/>
      <c r="OMO7" s="80"/>
      <c r="OMP7" s="80"/>
      <c r="OMQ7" s="80"/>
      <c r="OMR7" s="80"/>
      <c r="OMS7" s="80"/>
      <c r="OMT7" s="80"/>
      <c r="OMU7" s="80"/>
      <c r="OMV7" s="80"/>
      <c r="OMW7" s="80"/>
      <c r="OMX7" s="80"/>
      <c r="OMY7" s="80"/>
      <c r="OMZ7" s="80"/>
      <c r="ONA7" s="80"/>
      <c r="ONB7" s="80"/>
      <c r="ONC7" s="80"/>
      <c r="OND7" s="80"/>
      <c r="ONE7" s="80"/>
      <c r="ONF7" s="80"/>
      <c r="ONG7" s="80"/>
      <c r="ONH7" s="80"/>
      <c r="ONI7" s="80"/>
      <c r="ONJ7" s="80"/>
      <c r="ONK7" s="80"/>
      <c r="ONL7" s="80"/>
      <c r="ONM7" s="80"/>
      <c r="ONN7" s="80"/>
      <c r="ONO7" s="80"/>
      <c r="ONP7" s="80"/>
      <c r="ONQ7" s="80"/>
      <c r="ONR7" s="80"/>
      <c r="ONS7" s="80"/>
      <c r="ONT7" s="80"/>
      <c r="ONU7" s="80"/>
      <c r="ONV7" s="80"/>
      <c r="ONW7" s="80"/>
      <c r="ONX7" s="80"/>
      <c r="ONY7" s="80"/>
      <c r="ONZ7" s="80"/>
      <c r="OOA7" s="80"/>
      <c r="OOB7" s="80"/>
      <c r="OOC7" s="80"/>
      <c r="OOD7" s="80"/>
      <c r="OOE7" s="80"/>
      <c r="OOF7" s="80"/>
      <c r="OOG7" s="80"/>
      <c r="OOH7" s="80"/>
      <c r="OOI7" s="80"/>
      <c r="OOJ7" s="80"/>
      <c r="OOK7" s="80"/>
      <c r="OOL7" s="80"/>
      <c r="OOM7" s="80"/>
      <c r="OON7" s="80"/>
      <c r="OOO7" s="80"/>
      <c r="OOP7" s="80"/>
      <c r="OOQ7" s="80"/>
      <c r="OOR7" s="80"/>
      <c r="OOS7" s="80"/>
      <c r="OOT7" s="80"/>
      <c r="OOU7" s="80"/>
      <c r="OOV7" s="80"/>
      <c r="OOW7" s="80"/>
      <c r="OOX7" s="80"/>
      <c r="OOY7" s="80"/>
      <c r="OOZ7" s="80"/>
      <c r="OPA7" s="80"/>
      <c r="OPB7" s="80"/>
      <c r="OPC7" s="80"/>
      <c r="OPD7" s="80"/>
      <c r="OPE7" s="80"/>
      <c r="OPF7" s="80"/>
      <c r="OPG7" s="80"/>
      <c r="OPH7" s="80"/>
      <c r="OPI7" s="80"/>
      <c r="OPJ7" s="80"/>
      <c r="OPK7" s="80"/>
      <c r="OPL7" s="80"/>
      <c r="OPM7" s="80"/>
      <c r="OPN7" s="80"/>
      <c r="OPO7" s="80"/>
      <c r="OPP7" s="80"/>
      <c r="OPQ7" s="80"/>
      <c r="OPR7" s="80"/>
      <c r="OPS7" s="80"/>
      <c r="OPT7" s="80"/>
      <c r="OPU7" s="80"/>
      <c r="OPV7" s="80"/>
      <c r="OPW7" s="80"/>
      <c r="OPX7" s="80"/>
      <c r="OPY7" s="80"/>
      <c r="OPZ7" s="80"/>
      <c r="OQA7" s="80"/>
      <c r="OQB7" s="80"/>
      <c r="OQC7" s="80"/>
      <c r="OQD7" s="80"/>
      <c r="OQE7" s="80"/>
      <c r="OQF7" s="80"/>
      <c r="OQG7" s="80"/>
      <c r="OQH7" s="80"/>
      <c r="OQI7" s="80"/>
      <c r="OQJ7" s="80"/>
      <c r="OQK7" s="80"/>
      <c r="OQL7" s="80"/>
      <c r="OQM7" s="80"/>
      <c r="OQN7" s="80"/>
      <c r="OQO7" s="80"/>
      <c r="OQP7" s="80"/>
      <c r="OQQ7" s="80"/>
      <c r="OQR7" s="80"/>
      <c r="OQS7" s="80"/>
      <c r="OQT7" s="80"/>
      <c r="OQU7" s="80"/>
      <c r="OQV7" s="80"/>
      <c r="OQW7" s="80"/>
      <c r="OQX7" s="80"/>
      <c r="OQY7" s="80"/>
      <c r="OQZ7" s="80"/>
      <c r="ORA7" s="80"/>
      <c r="ORB7" s="80"/>
      <c r="ORC7" s="80"/>
      <c r="ORD7" s="80"/>
      <c r="ORE7" s="80"/>
      <c r="ORF7" s="80"/>
      <c r="ORG7" s="80"/>
      <c r="ORH7" s="80"/>
      <c r="ORI7" s="80"/>
      <c r="ORJ7" s="80"/>
      <c r="ORK7" s="80"/>
      <c r="ORL7" s="80"/>
      <c r="ORM7" s="80"/>
      <c r="ORN7" s="80"/>
      <c r="ORO7" s="80"/>
      <c r="ORP7" s="80"/>
      <c r="ORQ7" s="80"/>
      <c r="ORR7" s="80"/>
      <c r="ORS7" s="80"/>
      <c r="ORT7" s="80"/>
      <c r="ORU7" s="80"/>
      <c r="ORV7" s="80"/>
      <c r="ORW7" s="80"/>
      <c r="ORX7" s="80"/>
      <c r="ORY7" s="80"/>
      <c r="ORZ7" s="80"/>
      <c r="OSA7" s="80"/>
      <c r="OSB7" s="80"/>
      <c r="OSC7" s="80"/>
      <c r="OSD7" s="80"/>
      <c r="OSE7" s="80"/>
      <c r="OSF7" s="80"/>
      <c r="OSG7" s="80"/>
      <c r="OSH7" s="80"/>
      <c r="OSI7" s="80"/>
      <c r="OSJ7" s="80"/>
      <c r="OSK7" s="80"/>
      <c r="OSL7" s="80"/>
      <c r="OSM7" s="80"/>
      <c r="OSN7" s="80"/>
      <c r="OSO7" s="80"/>
      <c r="OSP7" s="80"/>
      <c r="OSQ7" s="80"/>
      <c r="OSR7" s="80"/>
      <c r="OSS7" s="80"/>
      <c r="OST7" s="80"/>
      <c r="OSU7" s="80"/>
      <c r="OSV7" s="80"/>
      <c r="OSW7" s="80"/>
      <c r="OSX7" s="80"/>
      <c r="OSY7" s="80"/>
      <c r="OSZ7" s="80"/>
      <c r="OTA7" s="80"/>
      <c r="OTB7" s="80"/>
      <c r="OTC7" s="80"/>
      <c r="OTD7" s="80"/>
      <c r="OTE7" s="80"/>
      <c r="OTF7" s="80"/>
      <c r="OTG7" s="80"/>
      <c r="OTH7" s="80"/>
      <c r="OTI7" s="80"/>
      <c r="OTJ7" s="80"/>
      <c r="OTK7" s="80"/>
      <c r="OTL7" s="80"/>
      <c r="OTM7" s="80"/>
      <c r="OTN7" s="80"/>
      <c r="OTO7" s="80"/>
      <c r="OTP7" s="80"/>
      <c r="OTQ7" s="80"/>
      <c r="OTR7" s="80"/>
      <c r="OTS7" s="80"/>
      <c r="OTT7" s="80"/>
      <c r="OTU7" s="80"/>
      <c r="OTV7" s="80"/>
      <c r="OTW7" s="80"/>
      <c r="OTX7" s="80"/>
      <c r="OTY7" s="80"/>
      <c r="OTZ7" s="80"/>
      <c r="OUA7" s="80"/>
      <c r="OUB7" s="80"/>
      <c r="OUC7" s="80"/>
      <c r="OUD7" s="80"/>
      <c r="OUE7" s="80"/>
      <c r="OUF7" s="80"/>
      <c r="OUG7" s="80"/>
      <c r="OUH7" s="80"/>
      <c r="OUI7" s="80"/>
      <c r="OUJ7" s="80"/>
      <c r="OUK7" s="80"/>
      <c r="OUL7" s="80"/>
      <c r="OUM7" s="80"/>
      <c r="OUN7" s="80"/>
      <c r="OUO7" s="80"/>
      <c r="OUP7" s="80"/>
      <c r="OUQ7" s="80"/>
      <c r="OUR7" s="80"/>
      <c r="OUS7" s="80"/>
      <c r="OUT7" s="80"/>
      <c r="OUU7" s="80"/>
      <c r="OUV7" s="80"/>
      <c r="OUW7" s="80"/>
      <c r="OUX7" s="80"/>
      <c r="OUY7" s="80"/>
      <c r="OUZ7" s="80"/>
      <c r="OVA7" s="80"/>
      <c r="OVB7" s="80"/>
      <c r="OVC7" s="80"/>
      <c r="OVD7" s="80"/>
      <c r="OVE7" s="80"/>
      <c r="OVF7" s="80"/>
      <c r="OVG7" s="80"/>
      <c r="OVH7" s="80"/>
      <c r="OVI7" s="80"/>
      <c r="OVJ7" s="80"/>
      <c r="OVK7" s="80"/>
      <c r="OVL7" s="80"/>
      <c r="OVM7" s="80"/>
      <c r="OVN7" s="80"/>
      <c r="OVO7" s="80"/>
      <c r="OVP7" s="80"/>
      <c r="OVQ7" s="80"/>
      <c r="OVR7" s="80"/>
      <c r="OVS7" s="80"/>
      <c r="OVT7" s="80"/>
      <c r="OVU7" s="80"/>
      <c r="OVV7" s="80"/>
      <c r="OVW7" s="80"/>
      <c r="OVX7" s="80"/>
      <c r="OVY7" s="80"/>
      <c r="OVZ7" s="80"/>
      <c r="OWA7" s="80"/>
      <c r="OWB7" s="80"/>
      <c r="OWC7" s="80"/>
      <c r="OWD7" s="80"/>
      <c r="OWE7" s="80"/>
      <c r="OWF7" s="80"/>
      <c r="OWG7" s="80"/>
      <c r="OWH7" s="80"/>
      <c r="OWI7" s="80"/>
      <c r="OWJ7" s="80"/>
      <c r="OWK7" s="80"/>
      <c r="OWL7" s="80"/>
      <c r="OWM7" s="80"/>
      <c r="OWN7" s="80"/>
      <c r="OWO7" s="80"/>
      <c r="OWP7" s="80"/>
      <c r="OWQ7" s="80"/>
      <c r="OWR7" s="80"/>
      <c r="OWS7" s="80"/>
      <c r="OWT7" s="80"/>
      <c r="OWU7" s="80"/>
      <c r="OWV7" s="80"/>
      <c r="OWW7" s="80"/>
      <c r="OWX7" s="80"/>
      <c r="OWY7" s="80"/>
      <c r="OWZ7" s="80"/>
      <c r="OXA7" s="80"/>
      <c r="OXB7" s="80"/>
      <c r="OXC7" s="80"/>
      <c r="OXD7" s="80"/>
      <c r="OXE7" s="80"/>
      <c r="OXF7" s="80"/>
      <c r="OXG7" s="80"/>
      <c r="OXH7" s="80"/>
      <c r="OXI7" s="80"/>
      <c r="OXJ7" s="80"/>
      <c r="OXK7" s="80"/>
      <c r="OXL7" s="80"/>
      <c r="OXM7" s="80"/>
      <c r="OXN7" s="80"/>
      <c r="OXO7" s="80"/>
      <c r="OXP7" s="80"/>
      <c r="OXQ7" s="80"/>
      <c r="OXR7" s="80"/>
      <c r="OXS7" s="80"/>
      <c r="OXT7" s="80"/>
      <c r="OXU7" s="80"/>
      <c r="OXV7" s="80"/>
      <c r="OXW7" s="80"/>
      <c r="OXX7" s="80"/>
      <c r="OXY7" s="80"/>
      <c r="OXZ7" s="80"/>
      <c r="OYA7" s="80"/>
      <c r="OYB7" s="80"/>
      <c r="OYC7" s="80"/>
      <c r="OYD7" s="80"/>
      <c r="OYE7" s="80"/>
      <c r="OYF7" s="80"/>
      <c r="OYG7" s="80"/>
      <c r="OYH7" s="80"/>
      <c r="OYI7" s="80"/>
      <c r="OYJ7" s="80"/>
      <c r="OYK7" s="80"/>
      <c r="OYL7" s="80"/>
      <c r="OYM7" s="80"/>
      <c r="OYN7" s="80"/>
      <c r="OYO7" s="80"/>
      <c r="OYP7" s="80"/>
      <c r="OYQ7" s="80"/>
      <c r="OYR7" s="80"/>
      <c r="OYS7" s="80"/>
      <c r="OYT7" s="80"/>
      <c r="OYU7" s="80"/>
      <c r="OYV7" s="80"/>
      <c r="OYW7" s="80"/>
      <c r="OYX7" s="80"/>
      <c r="OYY7" s="80"/>
      <c r="OYZ7" s="80"/>
      <c r="OZA7" s="80"/>
      <c r="OZB7" s="80"/>
      <c r="OZC7" s="80"/>
      <c r="OZD7" s="80"/>
      <c r="OZE7" s="80"/>
      <c r="OZF7" s="80"/>
      <c r="OZG7" s="80"/>
      <c r="OZH7" s="80"/>
      <c r="OZI7" s="80"/>
      <c r="OZJ7" s="80"/>
      <c r="OZK7" s="80"/>
      <c r="OZL7" s="80"/>
      <c r="OZM7" s="80"/>
      <c r="OZN7" s="80"/>
      <c r="OZO7" s="80"/>
      <c r="OZP7" s="80"/>
      <c r="OZQ7" s="80"/>
      <c r="OZR7" s="80"/>
      <c r="OZS7" s="80"/>
      <c r="OZT7" s="80"/>
      <c r="OZU7" s="80"/>
      <c r="OZV7" s="80"/>
      <c r="OZW7" s="80"/>
      <c r="OZX7" s="80"/>
      <c r="OZY7" s="80"/>
      <c r="OZZ7" s="80"/>
      <c r="PAA7" s="80"/>
      <c r="PAB7" s="80"/>
      <c r="PAC7" s="80"/>
      <c r="PAD7" s="80"/>
      <c r="PAE7" s="80"/>
      <c r="PAF7" s="80"/>
      <c r="PAG7" s="80"/>
      <c r="PAH7" s="80"/>
      <c r="PAI7" s="80"/>
      <c r="PAJ7" s="80"/>
      <c r="PAK7" s="80"/>
      <c r="PAL7" s="80"/>
      <c r="PAM7" s="80"/>
      <c r="PAN7" s="80"/>
      <c r="PAO7" s="80"/>
      <c r="PAP7" s="80"/>
      <c r="PAQ7" s="80"/>
      <c r="PAR7" s="80"/>
      <c r="PAS7" s="80"/>
      <c r="PAT7" s="80"/>
      <c r="PAU7" s="80"/>
      <c r="PAV7" s="80"/>
      <c r="PAW7" s="80"/>
      <c r="PAX7" s="80"/>
      <c r="PAY7" s="80"/>
      <c r="PAZ7" s="80"/>
      <c r="PBA7" s="80"/>
      <c r="PBB7" s="80"/>
      <c r="PBC7" s="80"/>
      <c r="PBD7" s="80"/>
      <c r="PBE7" s="80"/>
      <c r="PBF7" s="80"/>
      <c r="PBG7" s="80"/>
      <c r="PBH7" s="80"/>
      <c r="PBI7" s="80"/>
      <c r="PBJ7" s="80"/>
      <c r="PBK7" s="80"/>
      <c r="PBL7" s="80"/>
      <c r="PBM7" s="80"/>
      <c r="PBN7" s="80"/>
      <c r="PBO7" s="80"/>
      <c r="PBP7" s="80"/>
      <c r="PBQ7" s="80"/>
      <c r="PBR7" s="80"/>
      <c r="PBS7" s="80"/>
      <c r="PBT7" s="80"/>
      <c r="PBU7" s="80"/>
      <c r="PBV7" s="80"/>
      <c r="PBW7" s="80"/>
      <c r="PBX7" s="80"/>
      <c r="PBY7" s="80"/>
      <c r="PBZ7" s="80"/>
      <c r="PCA7" s="80"/>
      <c r="PCB7" s="80"/>
      <c r="PCC7" s="80"/>
      <c r="PCD7" s="80"/>
      <c r="PCE7" s="80"/>
      <c r="PCF7" s="80"/>
      <c r="PCG7" s="80"/>
      <c r="PCH7" s="80"/>
      <c r="PCI7" s="80"/>
      <c r="PCJ7" s="80"/>
      <c r="PCK7" s="80"/>
      <c r="PCL7" s="80"/>
      <c r="PCM7" s="80"/>
      <c r="PCN7" s="80"/>
      <c r="PCO7" s="80"/>
      <c r="PCP7" s="80"/>
      <c r="PCQ7" s="80"/>
      <c r="PCR7" s="80"/>
      <c r="PCS7" s="80"/>
      <c r="PCT7" s="80"/>
      <c r="PCU7" s="80"/>
      <c r="PCV7" s="80"/>
      <c r="PCW7" s="80"/>
      <c r="PCX7" s="80"/>
      <c r="PCY7" s="80"/>
      <c r="PCZ7" s="80"/>
      <c r="PDA7" s="80"/>
      <c r="PDB7" s="80"/>
      <c r="PDC7" s="80"/>
      <c r="PDD7" s="80"/>
      <c r="PDE7" s="80"/>
      <c r="PDF7" s="80"/>
      <c r="PDG7" s="80"/>
      <c r="PDH7" s="80"/>
      <c r="PDI7" s="80"/>
      <c r="PDJ7" s="80"/>
      <c r="PDK7" s="80"/>
      <c r="PDL7" s="80"/>
      <c r="PDM7" s="80"/>
      <c r="PDN7" s="80"/>
      <c r="PDO7" s="80"/>
      <c r="PDP7" s="80"/>
      <c r="PDQ7" s="80"/>
      <c r="PDR7" s="80"/>
      <c r="PDS7" s="80"/>
      <c r="PDT7" s="80"/>
      <c r="PDU7" s="80"/>
      <c r="PDV7" s="80"/>
      <c r="PDW7" s="80"/>
      <c r="PDX7" s="80"/>
      <c r="PDY7" s="80"/>
      <c r="PDZ7" s="80"/>
      <c r="PEA7" s="80"/>
      <c r="PEB7" s="80"/>
      <c r="PEC7" s="80"/>
      <c r="PED7" s="80"/>
      <c r="PEE7" s="80"/>
      <c r="PEF7" s="80"/>
      <c r="PEG7" s="80"/>
      <c r="PEH7" s="80"/>
      <c r="PEI7" s="80"/>
      <c r="PEJ7" s="80"/>
      <c r="PEK7" s="80"/>
      <c r="PEL7" s="80"/>
      <c r="PEM7" s="80"/>
      <c r="PEN7" s="80"/>
      <c r="PEO7" s="80"/>
      <c r="PEP7" s="80"/>
      <c r="PEQ7" s="80"/>
      <c r="PER7" s="80"/>
      <c r="PES7" s="80"/>
      <c r="PET7" s="80"/>
      <c r="PEU7" s="80"/>
      <c r="PEV7" s="80"/>
      <c r="PEW7" s="80"/>
      <c r="PEX7" s="80"/>
      <c r="PEY7" s="80"/>
      <c r="PEZ7" s="80"/>
      <c r="PFA7" s="80"/>
      <c r="PFB7" s="80"/>
      <c r="PFC7" s="80"/>
      <c r="PFD7" s="80"/>
      <c r="PFE7" s="80"/>
      <c r="PFF7" s="80"/>
      <c r="PFG7" s="80"/>
      <c r="PFH7" s="80"/>
      <c r="PFI7" s="80"/>
      <c r="PFJ7" s="80"/>
      <c r="PFK7" s="80"/>
      <c r="PFL7" s="80"/>
      <c r="PFM7" s="80"/>
      <c r="PFN7" s="80"/>
      <c r="PFO7" s="80"/>
      <c r="PFP7" s="80"/>
      <c r="PFQ7" s="80"/>
      <c r="PFR7" s="80"/>
      <c r="PFS7" s="80"/>
      <c r="PFT7" s="80"/>
      <c r="PFU7" s="80"/>
      <c r="PFV7" s="80"/>
      <c r="PFW7" s="80"/>
      <c r="PFX7" s="80"/>
      <c r="PFY7" s="80"/>
      <c r="PFZ7" s="80"/>
      <c r="PGA7" s="80"/>
      <c r="PGB7" s="80"/>
      <c r="PGC7" s="80"/>
      <c r="PGD7" s="80"/>
      <c r="PGE7" s="80"/>
      <c r="PGF7" s="80"/>
      <c r="PGG7" s="80"/>
      <c r="PGH7" s="80"/>
      <c r="PGI7" s="80"/>
      <c r="PGJ7" s="80"/>
      <c r="PGK7" s="80"/>
      <c r="PGL7" s="80"/>
      <c r="PGM7" s="80"/>
      <c r="PGN7" s="80"/>
      <c r="PGO7" s="80"/>
      <c r="PGP7" s="80"/>
      <c r="PGQ7" s="80"/>
      <c r="PGR7" s="80"/>
      <c r="PGS7" s="80"/>
      <c r="PGT7" s="80"/>
      <c r="PGU7" s="80"/>
      <c r="PGV7" s="80"/>
      <c r="PGW7" s="80"/>
      <c r="PGX7" s="80"/>
      <c r="PGY7" s="80"/>
      <c r="PGZ7" s="80"/>
      <c r="PHA7" s="80"/>
      <c r="PHB7" s="80"/>
      <c r="PHC7" s="80"/>
      <c r="PHD7" s="80"/>
      <c r="PHE7" s="80"/>
      <c r="PHF7" s="80"/>
      <c r="PHG7" s="80"/>
      <c r="PHH7" s="80"/>
      <c r="PHI7" s="80"/>
      <c r="PHJ7" s="80"/>
      <c r="PHK7" s="80"/>
      <c r="PHL7" s="80"/>
      <c r="PHM7" s="80"/>
      <c r="PHN7" s="80"/>
      <c r="PHO7" s="80"/>
      <c r="PHP7" s="80"/>
      <c r="PHQ7" s="80"/>
      <c r="PHR7" s="80"/>
      <c r="PHS7" s="80"/>
      <c r="PHT7" s="80"/>
      <c r="PHU7" s="80"/>
      <c r="PHV7" s="80"/>
      <c r="PHW7" s="80"/>
      <c r="PHX7" s="80"/>
      <c r="PHY7" s="80"/>
      <c r="PHZ7" s="80"/>
      <c r="PIA7" s="80"/>
      <c r="PIB7" s="80"/>
      <c r="PIC7" s="80"/>
      <c r="PID7" s="80"/>
      <c r="PIE7" s="80"/>
      <c r="PIF7" s="80"/>
      <c r="PIG7" s="80"/>
      <c r="PIH7" s="80"/>
      <c r="PII7" s="80"/>
      <c r="PIJ7" s="80"/>
      <c r="PIK7" s="80"/>
      <c r="PIL7" s="80"/>
      <c r="PIM7" s="80"/>
      <c r="PIN7" s="80"/>
      <c r="PIO7" s="80"/>
      <c r="PIP7" s="80"/>
      <c r="PIQ7" s="80"/>
      <c r="PIR7" s="80"/>
      <c r="PIS7" s="80"/>
      <c r="PIT7" s="80"/>
      <c r="PIU7" s="80"/>
      <c r="PIV7" s="80"/>
      <c r="PIW7" s="80"/>
      <c r="PIX7" s="80"/>
      <c r="PIY7" s="80"/>
      <c r="PIZ7" s="80"/>
      <c r="PJA7" s="80"/>
      <c r="PJB7" s="80"/>
      <c r="PJC7" s="80"/>
      <c r="PJD7" s="80"/>
      <c r="PJE7" s="80"/>
      <c r="PJF7" s="80"/>
      <c r="PJG7" s="80"/>
      <c r="PJH7" s="80"/>
      <c r="PJI7" s="80"/>
      <c r="PJJ7" s="80"/>
      <c r="PJK7" s="80"/>
      <c r="PJL7" s="80"/>
      <c r="PJM7" s="80"/>
      <c r="PJN7" s="80"/>
      <c r="PJO7" s="80"/>
      <c r="PJP7" s="80"/>
      <c r="PJQ7" s="80"/>
      <c r="PJR7" s="80"/>
      <c r="PJS7" s="80"/>
      <c r="PJT7" s="80"/>
      <c r="PJU7" s="80"/>
      <c r="PJV7" s="80"/>
      <c r="PJW7" s="80"/>
      <c r="PJX7" s="80"/>
      <c r="PJY7" s="80"/>
      <c r="PJZ7" s="80"/>
      <c r="PKA7" s="80"/>
      <c r="PKB7" s="80"/>
      <c r="PKC7" s="80"/>
      <c r="PKD7" s="80"/>
      <c r="PKE7" s="80"/>
      <c r="PKF7" s="80"/>
      <c r="PKG7" s="80"/>
      <c r="PKH7" s="80"/>
      <c r="PKI7" s="80"/>
      <c r="PKJ7" s="80"/>
      <c r="PKK7" s="80"/>
      <c r="PKL7" s="80"/>
      <c r="PKM7" s="80"/>
      <c r="PKN7" s="80"/>
      <c r="PKO7" s="80"/>
      <c r="PKP7" s="80"/>
      <c r="PKQ7" s="80"/>
      <c r="PKR7" s="80"/>
      <c r="PKS7" s="80"/>
      <c r="PKT7" s="80"/>
      <c r="PKU7" s="80"/>
      <c r="PKV7" s="80"/>
      <c r="PKW7" s="80"/>
      <c r="PKX7" s="80"/>
      <c r="PKY7" s="80"/>
      <c r="PKZ7" s="80"/>
      <c r="PLA7" s="80"/>
      <c r="PLB7" s="80"/>
      <c r="PLC7" s="80"/>
      <c r="PLD7" s="80"/>
      <c r="PLE7" s="80"/>
      <c r="PLF7" s="80"/>
      <c r="PLG7" s="80"/>
      <c r="PLH7" s="80"/>
      <c r="PLI7" s="80"/>
      <c r="PLJ7" s="80"/>
      <c r="PLK7" s="80"/>
      <c r="PLL7" s="80"/>
      <c r="PLM7" s="80"/>
      <c r="PLN7" s="80"/>
      <c r="PLO7" s="80"/>
      <c r="PLP7" s="80"/>
      <c r="PLQ7" s="80"/>
      <c r="PLR7" s="80"/>
      <c r="PLS7" s="80"/>
      <c r="PLT7" s="80"/>
      <c r="PLU7" s="80"/>
      <c r="PLV7" s="80"/>
      <c r="PLW7" s="80"/>
      <c r="PLX7" s="80"/>
      <c r="PLY7" s="80"/>
      <c r="PLZ7" s="80"/>
      <c r="PMA7" s="80"/>
      <c r="PMB7" s="80"/>
      <c r="PMC7" s="80"/>
      <c r="PMD7" s="80"/>
      <c r="PME7" s="80"/>
      <c r="PMF7" s="80"/>
      <c r="PMG7" s="80"/>
      <c r="PMH7" s="80"/>
      <c r="PMI7" s="80"/>
      <c r="PMJ7" s="80"/>
      <c r="PMK7" s="80"/>
      <c r="PML7" s="80"/>
      <c r="PMM7" s="80"/>
      <c r="PMN7" s="80"/>
      <c r="PMO7" s="80"/>
      <c r="PMP7" s="80"/>
      <c r="PMQ7" s="80"/>
      <c r="PMR7" s="80"/>
      <c r="PMS7" s="80"/>
      <c r="PMT7" s="80"/>
      <c r="PMU7" s="80"/>
      <c r="PMV7" s="80"/>
      <c r="PMW7" s="80"/>
      <c r="PMX7" s="80"/>
      <c r="PMY7" s="80"/>
      <c r="PMZ7" s="80"/>
      <c r="PNA7" s="80"/>
      <c r="PNB7" s="80"/>
      <c r="PNC7" s="80"/>
      <c r="PND7" s="80"/>
      <c r="PNE7" s="80"/>
      <c r="PNF7" s="80"/>
      <c r="PNG7" s="80"/>
      <c r="PNH7" s="80"/>
      <c r="PNI7" s="80"/>
      <c r="PNJ7" s="80"/>
      <c r="PNK7" s="80"/>
      <c r="PNL7" s="80"/>
      <c r="PNM7" s="80"/>
      <c r="PNN7" s="80"/>
      <c r="PNO7" s="80"/>
      <c r="PNP7" s="80"/>
      <c r="PNQ7" s="80"/>
      <c r="PNR7" s="80"/>
      <c r="PNS7" s="80"/>
      <c r="PNT7" s="80"/>
      <c r="PNU7" s="80"/>
      <c r="PNV7" s="80"/>
      <c r="PNW7" s="80"/>
      <c r="PNX7" s="80"/>
      <c r="PNY7" s="80"/>
      <c r="PNZ7" s="80"/>
      <c r="POA7" s="80"/>
      <c r="POB7" s="80"/>
      <c r="POC7" s="80"/>
      <c r="POD7" s="80"/>
      <c r="POE7" s="80"/>
      <c r="POF7" s="80"/>
      <c r="POG7" s="80"/>
      <c r="POH7" s="80"/>
      <c r="POI7" s="80"/>
      <c r="POJ7" s="80"/>
      <c r="POK7" s="80"/>
      <c r="POL7" s="80"/>
      <c r="POM7" s="80"/>
      <c r="PON7" s="80"/>
      <c r="POO7" s="80"/>
      <c r="POP7" s="80"/>
      <c r="POQ7" s="80"/>
      <c r="POR7" s="80"/>
      <c r="POS7" s="80"/>
      <c r="POT7" s="80"/>
      <c r="POU7" s="80"/>
      <c r="POV7" s="80"/>
      <c r="POW7" s="80"/>
      <c r="POX7" s="80"/>
      <c r="POY7" s="80"/>
      <c r="POZ7" s="80"/>
      <c r="PPA7" s="80"/>
      <c r="PPB7" s="80"/>
      <c r="PPC7" s="80"/>
      <c r="PPD7" s="80"/>
      <c r="PPE7" s="80"/>
      <c r="PPF7" s="80"/>
      <c r="PPG7" s="80"/>
      <c r="PPH7" s="80"/>
      <c r="PPI7" s="80"/>
      <c r="PPJ7" s="80"/>
      <c r="PPK7" s="80"/>
      <c r="PPL7" s="80"/>
      <c r="PPM7" s="80"/>
      <c r="PPN7" s="80"/>
      <c r="PPO7" s="80"/>
      <c r="PPP7" s="80"/>
      <c r="PPQ7" s="80"/>
      <c r="PPR7" s="80"/>
      <c r="PPS7" s="80"/>
      <c r="PPT7" s="80"/>
      <c r="PPU7" s="80"/>
      <c r="PPV7" s="80"/>
      <c r="PPW7" s="80"/>
      <c r="PPX7" s="80"/>
      <c r="PPY7" s="80"/>
      <c r="PPZ7" s="80"/>
      <c r="PQA7" s="80"/>
      <c r="PQB7" s="80"/>
      <c r="PQC7" s="80"/>
      <c r="PQD7" s="80"/>
      <c r="PQE7" s="80"/>
      <c r="PQF7" s="80"/>
      <c r="PQG7" s="80"/>
      <c r="PQH7" s="80"/>
      <c r="PQI7" s="80"/>
      <c r="PQJ7" s="80"/>
      <c r="PQK7" s="80"/>
      <c r="PQL7" s="80"/>
      <c r="PQM7" s="80"/>
      <c r="PQN7" s="80"/>
      <c r="PQO7" s="80"/>
      <c r="PQP7" s="80"/>
      <c r="PQQ7" s="80"/>
      <c r="PQR7" s="80"/>
      <c r="PQS7" s="80"/>
      <c r="PQT7" s="80"/>
      <c r="PQU7" s="80"/>
      <c r="PQV7" s="80"/>
      <c r="PQW7" s="80"/>
      <c r="PQX7" s="80"/>
      <c r="PQY7" s="80"/>
      <c r="PQZ7" s="80"/>
      <c r="PRA7" s="80"/>
      <c r="PRB7" s="80"/>
      <c r="PRC7" s="80"/>
      <c r="PRD7" s="80"/>
      <c r="PRE7" s="80"/>
      <c r="PRF7" s="80"/>
      <c r="PRG7" s="80"/>
      <c r="PRH7" s="80"/>
      <c r="PRI7" s="80"/>
      <c r="PRJ7" s="80"/>
      <c r="PRK7" s="80"/>
      <c r="PRL7" s="80"/>
      <c r="PRM7" s="80"/>
      <c r="PRN7" s="80"/>
      <c r="PRO7" s="80"/>
      <c r="PRP7" s="80"/>
      <c r="PRQ7" s="80"/>
      <c r="PRR7" s="80"/>
      <c r="PRS7" s="80"/>
      <c r="PRT7" s="80"/>
      <c r="PRU7" s="80"/>
      <c r="PRV7" s="80"/>
      <c r="PRW7" s="80"/>
      <c r="PRX7" s="80"/>
      <c r="PRY7" s="80"/>
      <c r="PRZ7" s="80"/>
      <c r="PSA7" s="80"/>
      <c r="PSB7" s="80"/>
      <c r="PSC7" s="80"/>
      <c r="PSD7" s="80"/>
      <c r="PSE7" s="80"/>
      <c r="PSF7" s="80"/>
      <c r="PSG7" s="80"/>
      <c r="PSH7" s="80"/>
      <c r="PSI7" s="80"/>
      <c r="PSJ7" s="80"/>
      <c r="PSK7" s="80"/>
      <c r="PSL7" s="80"/>
      <c r="PSM7" s="80"/>
      <c r="PSN7" s="80"/>
      <c r="PSO7" s="80"/>
      <c r="PSP7" s="80"/>
      <c r="PSQ7" s="80"/>
      <c r="PSR7" s="80"/>
      <c r="PSS7" s="80"/>
      <c r="PST7" s="80"/>
      <c r="PSU7" s="80"/>
      <c r="PSV7" s="80"/>
      <c r="PSW7" s="80"/>
      <c r="PSX7" s="80"/>
      <c r="PSY7" s="80"/>
      <c r="PSZ7" s="80"/>
      <c r="PTA7" s="80"/>
      <c r="PTB7" s="80"/>
      <c r="PTC7" s="80"/>
      <c r="PTD7" s="80"/>
      <c r="PTE7" s="80"/>
      <c r="PTF7" s="80"/>
      <c r="PTG7" s="80"/>
      <c r="PTH7" s="80"/>
      <c r="PTI7" s="80"/>
      <c r="PTJ7" s="80"/>
      <c r="PTK7" s="80"/>
      <c r="PTL7" s="80"/>
      <c r="PTM7" s="80"/>
      <c r="PTN7" s="80"/>
      <c r="PTO7" s="80"/>
      <c r="PTP7" s="80"/>
      <c r="PTQ7" s="80"/>
      <c r="PTR7" s="80"/>
      <c r="PTS7" s="80"/>
      <c r="PTT7" s="80"/>
      <c r="PTU7" s="80"/>
      <c r="PTV7" s="80"/>
      <c r="PTW7" s="80"/>
      <c r="PTX7" s="80"/>
      <c r="PTY7" s="80"/>
      <c r="PTZ7" s="80"/>
      <c r="PUA7" s="80"/>
      <c r="PUB7" s="80"/>
      <c r="PUC7" s="80"/>
      <c r="PUD7" s="80"/>
      <c r="PUE7" s="80"/>
      <c r="PUF7" s="80"/>
      <c r="PUG7" s="80"/>
      <c r="PUH7" s="80"/>
      <c r="PUI7" s="80"/>
      <c r="PUJ7" s="80"/>
      <c r="PUK7" s="80"/>
      <c r="PUL7" s="80"/>
      <c r="PUM7" s="80"/>
      <c r="PUN7" s="80"/>
      <c r="PUO7" s="80"/>
      <c r="PUP7" s="80"/>
      <c r="PUQ7" s="80"/>
      <c r="PUR7" s="80"/>
      <c r="PUS7" s="80"/>
      <c r="PUT7" s="80"/>
      <c r="PUU7" s="80"/>
      <c r="PUV7" s="80"/>
      <c r="PUW7" s="80"/>
      <c r="PUX7" s="80"/>
      <c r="PUY7" s="80"/>
      <c r="PUZ7" s="80"/>
      <c r="PVA7" s="80"/>
      <c r="PVB7" s="80"/>
      <c r="PVC7" s="80"/>
      <c r="PVD7" s="80"/>
      <c r="PVE7" s="80"/>
      <c r="PVF7" s="80"/>
      <c r="PVG7" s="80"/>
      <c r="PVH7" s="80"/>
      <c r="PVI7" s="80"/>
      <c r="PVJ7" s="80"/>
      <c r="PVK7" s="80"/>
      <c r="PVL7" s="80"/>
      <c r="PVM7" s="80"/>
      <c r="PVN7" s="80"/>
      <c r="PVO7" s="80"/>
      <c r="PVP7" s="80"/>
      <c r="PVQ7" s="80"/>
      <c r="PVR7" s="80"/>
      <c r="PVS7" s="80"/>
      <c r="PVT7" s="80"/>
      <c r="PVU7" s="80"/>
      <c r="PVV7" s="80"/>
      <c r="PVW7" s="80"/>
      <c r="PVX7" s="80"/>
      <c r="PVY7" s="80"/>
      <c r="PVZ7" s="80"/>
      <c r="PWA7" s="80"/>
      <c r="PWB7" s="80"/>
      <c r="PWC7" s="80"/>
      <c r="PWD7" s="80"/>
      <c r="PWE7" s="80"/>
      <c r="PWF7" s="80"/>
      <c r="PWG7" s="80"/>
      <c r="PWH7" s="80"/>
      <c r="PWI7" s="80"/>
      <c r="PWJ7" s="80"/>
      <c r="PWK7" s="80"/>
      <c r="PWL7" s="80"/>
      <c r="PWM7" s="80"/>
      <c r="PWN7" s="80"/>
      <c r="PWO7" s="80"/>
      <c r="PWP7" s="80"/>
      <c r="PWQ7" s="80"/>
      <c r="PWR7" s="80"/>
      <c r="PWS7" s="80"/>
      <c r="PWT7" s="80"/>
      <c r="PWU7" s="80"/>
      <c r="PWV7" s="80"/>
      <c r="PWW7" s="80"/>
      <c r="PWX7" s="80"/>
      <c r="PWY7" s="80"/>
      <c r="PWZ7" s="80"/>
      <c r="PXA7" s="80"/>
      <c r="PXB7" s="80"/>
      <c r="PXC7" s="80"/>
      <c r="PXD7" s="80"/>
      <c r="PXE7" s="80"/>
      <c r="PXF7" s="80"/>
      <c r="PXG7" s="80"/>
      <c r="PXH7" s="80"/>
      <c r="PXI7" s="80"/>
      <c r="PXJ7" s="80"/>
      <c r="PXK7" s="80"/>
      <c r="PXL7" s="80"/>
      <c r="PXM7" s="80"/>
      <c r="PXN7" s="80"/>
      <c r="PXO7" s="80"/>
      <c r="PXP7" s="80"/>
      <c r="PXQ7" s="80"/>
      <c r="PXR7" s="80"/>
      <c r="PXS7" s="80"/>
      <c r="PXT7" s="80"/>
      <c r="PXU7" s="80"/>
      <c r="PXV7" s="80"/>
      <c r="PXW7" s="80"/>
      <c r="PXX7" s="80"/>
      <c r="PXY7" s="80"/>
      <c r="PXZ7" s="80"/>
      <c r="PYA7" s="80"/>
      <c r="PYB7" s="80"/>
      <c r="PYC7" s="80"/>
      <c r="PYD7" s="80"/>
      <c r="PYE7" s="80"/>
      <c r="PYF7" s="80"/>
      <c r="PYG7" s="80"/>
      <c r="PYH7" s="80"/>
      <c r="PYI7" s="80"/>
      <c r="PYJ7" s="80"/>
      <c r="PYK7" s="80"/>
      <c r="PYL7" s="80"/>
      <c r="PYM7" s="80"/>
      <c r="PYN7" s="80"/>
      <c r="PYO7" s="80"/>
      <c r="PYP7" s="80"/>
      <c r="PYQ7" s="80"/>
      <c r="PYR7" s="80"/>
      <c r="PYS7" s="80"/>
      <c r="PYT7" s="80"/>
      <c r="PYU7" s="80"/>
      <c r="PYV7" s="80"/>
      <c r="PYW7" s="80"/>
      <c r="PYX7" s="80"/>
      <c r="PYY7" s="80"/>
      <c r="PYZ7" s="80"/>
      <c r="PZA7" s="80"/>
      <c r="PZB7" s="80"/>
      <c r="PZC7" s="80"/>
      <c r="PZD7" s="80"/>
      <c r="PZE7" s="80"/>
      <c r="PZF7" s="80"/>
      <c r="PZG7" s="80"/>
      <c r="PZH7" s="80"/>
      <c r="PZI7" s="80"/>
      <c r="PZJ7" s="80"/>
      <c r="PZK7" s="80"/>
      <c r="PZL7" s="80"/>
      <c r="PZM7" s="80"/>
      <c r="PZN7" s="80"/>
      <c r="PZO7" s="80"/>
      <c r="PZP7" s="80"/>
      <c r="PZQ7" s="80"/>
      <c r="PZR7" s="80"/>
      <c r="PZS7" s="80"/>
      <c r="PZT7" s="80"/>
      <c r="PZU7" s="80"/>
      <c r="PZV7" s="80"/>
      <c r="PZW7" s="80"/>
      <c r="PZX7" s="80"/>
      <c r="PZY7" s="80"/>
      <c r="PZZ7" s="80"/>
      <c r="QAA7" s="80"/>
      <c r="QAB7" s="80"/>
      <c r="QAC7" s="80"/>
      <c r="QAD7" s="80"/>
      <c r="QAE7" s="80"/>
      <c r="QAF7" s="80"/>
      <c r="QAG7" s="80"/>
      <c r="QAH7" s="80"/>
      <c r="QAI7" s="80"/>
      <c r="QAJ7" s="80"/>
      <c r="QAK7" s="80"/>
      <c r="QAL7" s="80"/>
      <c r="QAM7" s="80"/>
      <c r="QAN7" s="80"/>
      <c r="QAO7" s="80"/>
      <c r="QAP7" s="80"/>
      <c r="QAQ7" s="80"/>
      <c r="QAR7" s="80"/>
      <c r="QAS7" s="80"/>
      <c r="QAT7" s="80"/>
      <c r="QAU7" s="80"/>
      <c r="QAV7" s="80"/>
      <c r="QAW7" s="80"/>
      <c r="QAX7" s="80"/>
      <c r="QAY7" s="80"/>
      <c r="QAZ7" s="80"/>
      <c r="QBA7" s="80"/>
      <c r="QBB7" s="80"/>
      <c r="QBC7" s="80"/>
      <c r="QBD7" s="80"/>
      <c r="QBE7" s="80"/>
      <c r="QBF7" s="80"/>
      <c r="QBG7" s="80"/>
      <c r="QBH7" s="80"/>
      <c r="QBI7" s="80"/>
      <c r="QBJ7" s="80"/>
      <c r="QBK7" s="80"/>
      <c r="QBL7" s="80"/>
      <c r="QBM7" s="80"/>
      <c r="QBN7" s="80"/>
      <c r="QBO7" s="80"/>
      <c r="QBP7" s="80"/>
      <c r="QBQ7" s="80"/>
      <c r="QBR7" s="80"/>
      <c r="QBS7" s="80"/>
      <c r="QBT7" s="80"/>
      <c r="QBU7" s="80"/>
      <c r="QBV7" s="80"/>
      <c r="QBW7" s="80"/>
      <c r="QBX7" s="80"/>
      <c r="QBY7" s="80"/>
      <c r="QBZ7" s="80"/>
      <c r="QCA7" s="80"/>
      <c r="QCB7" s="80"/>
      <c r="QCC7" s="80"/>
      <c r="QCD7" s="80"/>
      <c r="QCE7" s="80"/>
      <c r="QCF7" s="80"/>
      <c r="QCG7" s="80"/>
      <c r="QCH7" s="80"/>
      <c r="QCI7" s="80"/>
      <c r="QCJ7" s="80"/>
      <c r="QCK7" s="80"/>
      <c r="QCL7" s="80"/>
      <c r="QCM7" s="80"/>
      <c r="QCN7" s="80"/>
      <c r="QCO7" s="80"/>
      <c r="QCP7" s="80"/>
      <c r="QCQ7" s="80"/>
      <c r="QCR7" s="80"/>
      <c r="QCS7" s="80"/>
      <c r="QCT7" s="80"/>
      <c r="QCU7" s="80"/>
      <c r="QCV7" s="80"/>
      <c r="QCW7" s="80"/>
      <c r="QCX7" s="80"/>
      <c r="QCY7" s="80"/>
      <c r="QCZ7" s="80"/>
      <c r="QDA7" s="80"/>
      <c r="QDB7" s="80"/>
      <c r="QDC7" s="80"/>
      <c r="QDD7" s="80"/>
      <c r="QDE7" s="80"/>
      <c r="QDF7" s="80"/>
      <c r="QDG7" s="80"/>
      <c r="QDH7" s="80"/>
      <c r="QDI7" s="80"/>
      <c r="QDJ7" s="80"/>
      <c r="QDK7" s="80"/>
      <c r="QDL7" s="80"/>
      <c r="QDM7" s="80"/>
      <c r="QDN7" s="80"/>
      <c r="QDO7" s="80"/>
      <c r="QDP7" s="80"/>
      <c r="QDQ7" s="80"/>
      <c r="QDR7" s="80"/>
      <c r="QDS7" s="80"/>
      <c r="QDT7" s="80"/>
      <c r="QDU7" s="80"/>
      <c r="QDV7" s="80"/>
      <c r="QDW7" s="80"/>
      <c r="QDX7" s="80"/>
      <c r="QDY7" s="80"/>
      <c r="QDZ7" s="80"/>
      <c r="QEA7" s="80"/>
      <c r="QEB7" s="80"/>
      <c r="QEC7" s="80"/>
      <c r="QED7" s="80"/>
      <c r="QEE7" s="80"/>
      <c r="QEF7" s="80"/>
      <c r="QEG7" s="80"/>
      <c r="QEH7" s="80"/>
      <c r="QEI7" s="80"/>
      <c r="QEJ7" s="80"/>
      <c r="QEK7" s="80"/>
      <c r="QEL7" s="80"/>
      <c r="QEM7" s="80"/>
      <c r="QEN7" s="80"/>
      <c r="QEO7" s="80"/>
      <c r="QEP7" s="80"/>
      <c r="QEQ7" s="80"/>
      <c r="QER7" s="80"/>
      <c r="QES7" s="80"/>
      <c r="QET7" s="80"/>
      <c r="QEU7" s="80"/>
      <c r="QEV7" s="80"/>
      <c r="QEW7" s="80"/>
      <c r="QEX7" s="80"/>
      <c r="QEY7" s="80"/>
      <c r="QEZ7" s="80"/>
      <c r="QFA7" s="80"/>
      <c r="QFB7" s="80"/>
      <c r="QFC7" s="80"/>
      <c r="QFD7" s="80"/>
      <c r="QFE7" s="80"/>
      <c r="QFF7" s="80"/>
      <c r="QFG7" s="80"/>
      <c r="QFH7" s="80"/>
      <c r="QFI7" s="80"/>
      <c r="QFJ7" s="80"/>
      <c r="QFK7" s="80"/>
      <c r="QFL7" s="80"/>
      <c r="QFM7" s="80"/>
      <c r="QFN7" s="80"/>
      <c r="QFO7" s="80"/>
      <c r="QFP7" s="80"/>
      <c r="QFQ7" s="80"/>
      <c r="QFR7" s="80"/>
      <c r="QFS7" s="80"/>
      <c r="QFT7" s="80"/>
      <c r="QFU7" s="80"/>
      <c r="QFV7" s="80"/>
      <c r="QFW7" s="80"/>
      <c r="QFX7" s="80"/>
      <c r="QFY7" s="80"/>
      <c r="QFZ7" s="80"/>
      <c r="QGA7" s="80"/>
      <c r="QGB7" s="80"/>
      <c r="QGC7" s="80"/>
      <c r="QGD7" s="80"/>
      <c r="QGE7" s="80"/>
      <c r="QGF7" s="80"/>
      <c r="QGG7" s="80"/>
      <c r="QGH7" s="80"/>
      <c r="QGI7" s="80"/>
      <c r="QGJ7" s="80"/>
      <c r="QGK7" s="80"/>
      <c r="QGL7" s="80"/>
      <c r="QGM7" s="80"/>
      <c r="QGN7" s="80"/>
      <c r="QGO7" s="80"/>
      <c r="QGP7" s="80"/>
      <c r="QGQ7" s="80"/>
      <c r="QGR7" s="80"/>
      <c r="QGS7" s="80"/>
      <c r="QGT7" s="80"/>
      <c r="QGU7" s="80"/>
      <c r="QGV7" s="80"/>
      <c r="QGW7" s="80"/>
      <c r="QGX7" s="80"/>
      <c r="QGY7" s="80"/>
      <c r="QGZ7" s="80"/>
      <c r="QHA7" s="80"/>
      <c r="QHB7" s="80"/>
      <c r="QHC7" s="80"/>
      <c r="QHD7" s="80"/>
      <c r="QHE7" s="80"/>
      <c r="QHF7" s="80"/>
      <c r="QHG7" s="80"/>
      <c r="QHH7" s="80"/>
      <c r="QHI7" s="80"/>
      <c r="QHJ7" s="80"/>
      <c r="QHK7" s="80"/>
      <c r="QHL7" s="80"/>
      <c r="QHM7" s="80"/>
      <c r="QHN7" s="80"/>
      <c r="QHO7" s="80"/>
      <c r="QHP7" s="80"/>
      <c r="QHQ7" s="80"/>
      <c r="QHR7" s="80"/>
      <c r="QHS7" s="80"/>
      <c r="QHT7" s="80"/>
      <c r="QHU7" s="80"/>
      <c r="QHV7" s="80"/>
      <c r="QHW7" s="80"/>
      <c r="QHX7" s="80"/>
      <c r="QHY7" s="80"/>
      <c r="QHZ7" s="80"/>
      <c r="QIA7" s="80"/>
      <c r="QIB7" s="80"/>
      <c r="QIC7" s="80"/>
      <c r="QID7" s="80"/>
      <c r="QIE7" s="80"/>
      <c r="QIF7" s="80"/>
      <c r="QIG7" s="80"/>
      <c r="QIH7" s="80"/>
      <c r="QII7" s="80"/>
      <c r="QIJ7" s="80"/>
      <c r="QIK7" s="80"/>
      <c r="QIL7" s="80"/>
      <c r="QIM7" s="80"/>
      <c r="QIN7" s="80"/>
      <c r="QIO7" s="80"/>
      <c r="QIP7" s="80"/>
      <c r="QIQ7" s="80"/>
      <c r="QIR7" s="80"/>
      <c r="QIS7" s="80"/>
      <c r="QIT7" s="80"/>
      <c r="QIU7" s="80"/>
      <c r="QIV7" s="80"/>
      <c r="QIW7" s="80"/>
      <c r="QIX7" s="80"/>
      <c r="QIY7" s="80"/>
      <c r="QIZ7" s="80"/>
      <c r="QJA7" s="80"/>
      <c r="QJB7" s="80"/>
      <c r="QJC7" s="80"/>
      <c r="QJD7" s="80"/>
      <c r="QJE7" s="80"/>
      <c r="QJF7" s="80"/>
      <c r="QJG7" s="80"/>
      <c r="QJH7" s="80"/>
      <c r="QJI7" s="80"/>
      <c r="QJJ7" s="80"/>
      <c r="QJK7" s="80"/>
      <c r="QJL7" s="80"/>
      <c r="QJM7" s="80"/>
      <c r="QJN7" s="80"/>
      <c r="QJO7" s="80"/>
      <c r="QJP7" s="80"/>
      <c r="QJQ7" s="80"/>
      <c r="QJR7" s="80"/>
      <c r="QJS7" s="80"/>
      <c r="QJT7" s="80"/>
      <c r="QJU7" s="80"/>
      <c r="QJV7" s="80"/>
      <c r="QJW7" s="80"/>
      <c r="QJX7" s="80"/>
      <c r="QJY7" s="80"/>
      <c r="QJZ7" s="80"/>
      <c r="QKA7" s="80"/>
      <c r="QKB7" s="80"/>
      <c r="QKC7" s="80"/>
      <c r="QKD7" s="80"/>
      <c r="QKE7" s="80"/>
      <c r="QKF7" s="80"/>
      <c r="QKG7" s="80"/>
      <c r="QKH7" s="80"/>
      <c r="QKI7" s="80"/>
      <c r="QKJ7" s="80"/>
      <c r="QKK7" s="80"/>
      <c r="QKL7" s="80"/>
      <c r="QKM7" s="80"/>
      <c r="QKN7" s="80"/>
      <c r="QKO7" s="80"/>
      <c r="QKP7" s="80"/>
      <c r="QKQ7" s="80"/>
      <c r="QKR7" s="80"/>
      <c r="QKS7" s="80"/>
      <c r="QKT7" s="80"/>
      <c r="QKU7" s="80"/>
      <c r="QKV7" s="80"/>
      <c r="QKW7" s="80"/>
      <c r="QKX7" s="80"/>
      <c r="QKY7" s="80"/>
      <c r="QKZ7" s="80"/>
      <c r="QLA7" s="80"/>
      <c r="QLB7" s="80"/>
      <c r="QLC7" s="80"/>
      <c r="QLD7" s="80"/>
      <c r="QLE7" s="80"/>
      <c r="QLF7" s="80"/>
      <c r="QLG7" s="80"/>
      <c r="QLH7" s="80"/>
      <c r="QLI7" s="80"/>
      <c r="QLJ7" s="80"/>
      <c r="QLK7" s="80"/>
      <c r="QLL7" s="80"/>
      <c r="QLM7" s="80"/>
      <c r="QLN7" s="80"/>
      <c r="QLO7" s="80"/>
      <c r="QLP7" s="80"/>
      <c r="QLQ7" s="80"/>
      <c r="QLR7" s="80"/>
      <c r="QLS7" s="80"/>
      <c r="QLT7" s="80"/>
      <c r="QLU7" s="80"/>
      <c r="QLV7" s="80"/>
      <c r="QLW7" s="80"/>
      <c r="QLX7" s="80"/>
      <c r="QLY7" s="80"/>
      <c r="QLZ7" s="80"/>
      <c r="QMA7" s="80"/>
      <c r="QMB7" s="80"/>
      <c r="QMC7" s="80"/>
      <c r="QMD7" s="80"/>
      <c r="QME7" s="80"/>
      <c r="QMF7" s="80"/>
      <c r="QMG7" s="80"/>
      <c r="QMH7" s="80"/>
      <c r="QMI7" s="80"/>
      <c r="QMJ7" s="80"/>
      <c r="QMK7" s="80"/>
      <c r="QML7" s="80"/>
      <c r="QMM7" s="80"/>
      <c r="QMN7" s="80"/>
      <c r="QMO7" s="80"/>
      <c r="QMP7" s="80"/>
      <c r="QMQ7" s="80"/>
      <c r="QMR7" s="80"/>
      <c r="QMS7" s="80"/>
      <c r="QMT7" s="80"/>
      <c r="QMU7" s="80"/>
      <c r="QMV7" s="80"/>
      <c r="QMW7" s="80"/>
      <c r="QMX7" s="80"/>
      <c r="QMY7" s="80"/>
      <c r="QMZ7" s="80"/>
      <c r="QNA7" s="80"/>
      <c r="QNB7" s="80"/>
      <c r="QNC7" s="80"/>
      <c r="QND7" s="80"/>
      <c r="QNE7" s="80"/>
      <c r="QNF7" s="80"/>
      <c r="QNG7" s="80"/>
      <c r="QNH7" s="80"/>
      <c r="QNI7" s="80"/>
      <c r="QNJ7" s="80"/>
      <c r="QNK7" s="80"/>
      <c r="QNL7" s="80"/>
      <c r="QNM7" s="80"/>
      <c r="QNN7" s="80"/>
      <c r="QNO7" s="80"/>
      <c r="QNP7" s="80"/>
      <c r="QNQ7" s="80"/>
      <c r="QNR7" s="80"/>
      <c r="QNS7" s="80"/>
      <c r="QNT7" s="80"/>
      <c r="QNU7" s="80"/>
      <c r="QNV7" s="80"/>
      <c r="QNW7" s="80"/>
      <c r="QNX7" s="80"/>
      <c r="QNY7" s="80"/>
      <c r="QNZ7" s="80"/>
      <c r="QOA7" s="80"/>
      <c r="QOB7" s="80"/>
      <c r="QOC7" s="80"/>
      <c r="QOD7" s="80"/>
      <c r="QOE7" s="80"/>
      <c r="QOF7" s="80"/>
      <c r="QOG7" s="80"/>
      <c r="QOH7" s="80"/>
      <c r="QOI7" s="80"/>
      <c r="QOJ7" s="80"/>
      <c r="QOK7" s="80"/>
      <c r="QOL7" s="80"/>
      <c r="QOM7" s="80"/>
      <c r="QON7" s="80"/>
      <c r="QOO7" s="80"/>
      <c r="QOP7" s="80"/>
      <c r="QOQ7" s="80"/>
      <c r="QOR7" s="80"/>
      <c r="QOS7" s="80"/>
      <c r="QOT7" s="80"/>
      <c r="QOU7" s="80"/>
      <c r="QOV7" s="80"/>
      <c r="QOW7" s="80"/>
      <c r="QOX7" s="80"/>
      <c r="QOY7" s="80"/>
      <c r="QOZ7" s="80"/>
      <c r="QPA7" s="80"/>
      <c r="QPB7" s="80"/>
      <c r="QPC7" s="80"/>
      <c r="QPD7" s="80"/>
      <c r="QPE7" s="80"/>
      <c r="QPF7" s="80"/>
      <c r="QPG7" s="80"/>
      <c r="QPH7" s="80"/>
      <c r="QPI7" s="80"/>
      <c r="QPJ7" s="80"/>
      <c r="QPK7" s="80"/>
      <c r="QPL7" s="80"/>
      <c r="QPM7" s="80"/>
      <c r="QPN7" s="80"/>
      <c r="QPO7" s="80"/>
      <c r="QPP7" s="80"/>
      <c r="QPQ7" s="80"/>
      <c r="QPR7" s="80"/>
      <c r="QPS7" s="80"/>
      <c r="QPT7" s="80"/>
      <c r="QPU7" s="80"/>
      <c r="QPV7" s="80"/>
      <c r="QPW7" s="80"/>
      <c r="QPX7" s="80"/>
      <c r="QPY7" s="80"/>
      <c r="QPZ7" s="80"/>
      <c r="QQA7" s="80"/>
      <c r="QQB7" s="80"/>
      <c r="QQC7" s="80"/>
      <c r="QQD7" s="80"/>
      <c r="QQE7" s="80"/>
      <c r="QQF7" s="80"/>
      <c r="QQG7" s="80"/>
      <c r="QQH7" s="80"/>
      <c r="QQI7" s="80"/>
      <c r="QQJ7" s="80"/>
      <c r="QQK7" s="80"/>
      <c r="QQL7" s="80"/>
      <c r="QQM7" s="80"/>
      <c r="QQN7" s="80"/>
      <c r="QQO7" s="80"/>
      <c r="QQP7" s="80"/>
      <c r="QQQ7" s="80"/>
      <c r="QQR7" s="80"/>
      <c r="QQS7" s="80"/>
      <c r="QQT7" s="80"/>
      <c r="QQU7" s="80"/>
      <c r="QQV7" s="80"/>
      <c r="QQW7" s="80"/>
      <c r="QQX7" s="80"/>
      <c r="QQY7" s="80"/>
      <c r="QQZ7" s="80"/>
      <c r="QRA7" s="80"/>
      <c r="QRB7" s="80"/>
      <c r="QRC7" s="80"/>
      <c r="QRD7" s="80"/>
      <c r="QRE7" s="80"/>
      <c r="QRF7" s="80"/>
      <c r="QRG7" s="80"/>
      <c r="QRH7" s="80"/>
      <c r="QRI7" s="80"/>
      <c r="QRJ7" s="80"/>
      <c r="QRK7" s="80"/>
      <c r="QRL7" s="80"/>
      <c r="QRM7" s="80"/>
      <c r="QRN7" s="80"/>
      <c r="QRO7" s="80"/>
      <c r="QRP7" s="80"/>
      <c r="QRQ7" s="80"/>
      <c r="QRR7" s="80"/>
      <c r="QRS7" s="80"/>
      <c r="QRT7" s="80"/>
      <c r="QRU7" s="80"/>
      <c r="QRV7" s="80"/>
      <c r="QRW7" s="80"/>
      <c r="QRX7" s="80"/>
      <c r="QRY7" s="80"/>
      <c r="QRZ7" s="80"/>
      <c r="QSA7" s="80"/>
      <c r="QSB7" s="80"/>
      <c r="QSC7" s="80"/>
      <c r="QSD7" s="80"/>
      <c r="QSE7" s="80"/>
      <c r="QSF7" s="80"/>
      <c r="QSG7" s="80"/>
      <c r="QSH7" s="80"/>
      <c r="QSI7" s="80"/>
      <c r="QSJ7" s="80"/>
      <c r="QSK7" s="80"/>
      <c r="QSL7" s="80"/>
      <c r="QSM7" s="80"/>
      <c r="QSN7" s="80"/>
      <c r="QSO7" s="80"/>
      <c r="QSP7" s="80"/>
      <c r="QSQ7" s="80"/>
      <c r="QSR7" s="80"/>
      <c r="QSS7" s="80"/>
      <c r="QST7" s="80"/>
      <c r="QSU7" s="80"/>
      <c r="QSV7" s="80"/>
      <c r="QSW7" s="80"/>
      <c r="QSX7" s="80"/>
      <c r="QSY7" s="80"/>
      <c r="QSZ7" s="80"/>
      <c r="QTA7" s="80"/>
      <c r="QTB7" s="80"/>
      <c r="QTC7" s="80"/>
      <c r="QTD7" s="80"/>
      <c r="QTE7" s="80"/>
      <c r="QTF7" s="80"/>
      <c r="QTG7" s="80"/>
      <c r="QTH7" s="80"/>
      <c r="QTI7" s="80"/>
      <c r="QTJ7" s="80"/>
      <c r="QTK7" s="80"/>
      <c r="QTL7" s="80"/>
      <c r="QTM7" s="80"/>
      <c r="QTN7" s="80"/>
      <c r="QTO7" s="80"/>
      <c r="QTP7" s="80"/>
      <c r="QTQ7" s="80"/>
      <c r="QTR7" s="80"/>
      <c r="QTS7" s="80"/>
      <c r="QTT7" s="80"/>
      <c r="QTU7" s="80"/>
      <c r="QTV7" s="80"/>
      <c r="QTW7" s="80"/>
      <c r="QTX7" s="80"/>
      <c r="QTY7" s="80"/>
      <c r="QTZ7" s="80"/>
      <c r="QUA7" s="80"/>
      <c r="QUB7" s="80"/>
      <c r="QUC7" s="80"/>
      <c r="QUD7" s="80"/>
      <c r="QUE7" s="80"/>
      <c r="QUF7" s="80"/>
      <c r="QUG7" s="80"/>
      <c r="QUH7" s="80"/>
      <c r="QUI7" s="80"/>
      <c r="QUJ7" s="80"/>
      <c r="QUK7" s="80"/>
      <c r="QUL7" s="80"/>
      <c r="QUM7" s="80"/>
      <c r="QUN7" s="80"/>
      <c r="QUO7" s="80"/>
      <c r="QUP7" s="80"/>
      <c r="QUQ7" s="80"/>
      <c r="QUR7" s="80"/>
      <c r="QUS7" s="80"/>
      <c r="QUT7" s="80"/>
      <c r="QUU7" s="80"/>
      <c r="QUV7" s="80"/>
      <c r="QUW7" s="80"/>
      <c r="QUX7" s="80"/>
      <c r="QUY7" s="80"/>
      <c r="QUZ7" s="80"/>
      <c r="QVA7" s="80"/>
      <c r="QVB7" s="80"/>
      <c r="QVC7" s="80"/>
      <c r="QVD7" s="80"/>
      <c r="QVE7" s="80"/>
      <c r="QVF7" s="80"/>
      <c r="QVG7" s="80"/>
      <c r="QVH7" s="80"/>
      <c r="QVI7" s="80"/>
      <c r="QVJ7" s="80"/>
      <c r="QVK7" s="80"/>
      <c r="QVL7" s="80"/>
      <c r="QVM7" s="80"/>
      <c r="QVN7" s="80"/>
      <c r="QVO7" s="80"/>
      <c r="QVP7" s="80"/>
      <c r="QVQ7" s="80"/>
      <c r="QVR7" s="80"/>
      <c r="QVS7" s="80"/>
      <c r="QVT7" s="80"/>
      <c r="QVU7" s="80"/>
      <c r="QVV7" s="80"/>
      <c r="QVW7" s="80"/>
      <c r="QVX7" s="80"/>
      <c r="QVY7" s="80"/>
      <c r="QVZ7" s="80"/>
      <c r="QWA7" s="80"/>
      <c r="QWB7" s="80"/>
      <c r="QWC7" s="80"/>
      <c r="QWD7" s="80"/>
      <c r="QWE7" s="80"/>
      <c r="QWF7" s="80"/>
      <c r="QWG7" s="80"/>
      <c r="QWH7" s="80"/>
      <c r="QWI7" s="80"/>
      <c r="QWJ7" s="80"/>
      <c r="QWK7" s="80"/>
      <c r="QWL7" s="80"/>
      <c r="QWM7" s="80"/>
      <c r="QWN7" s="80"/>
      <c r="QWO7" s="80"/>
      <c r="QWP7" s="80"/>
      <c r="QWQ7" s="80"/>
      <c r="QWR7" s="80"/>
      <c r="QWS7" s="80"/>
      <c r="QWT7" s="80"/>
      <c r="QWU7" s="80"/>
      <c r="QWV7" s="80"/>
      <c r="QWW7" s="80"/>
      <c r="QWX7" s="80"/>
      <c r="QWY7" s="80"/>
      <c r="QWZ7" s="80"/>
      <c r="QXA7" s="80"/>
      <c r="QXB7" s="80"/>
      <c r="QXC7" s="80"/>
      <c r="QXD7" s="80"/>
      <c r="QXE7" s="80"/>
      <c r="QXF7" s="80"/>
      <c r="QXG7" s="80"/>
      <c r="QXH7" s="80"/>
      <c r="QXI7" s="80"/>
      <c r="QXJ7" s="80"/>
      <c r="QXK7" s="80"/>
      <c r="QXL7" s="80"/>
      <c r="QXM7" s="80"/>
      <c r="QXN7" s="80"/>
      <c r="QXO7" s="80"/>
      <c r="QXP7" s="80"/>
      <c r="QXQ7" s="80"/>
      <c r="QXR7" s="80"/>
      <c r="QXS7" s="80"/>
      <c r="QXT7" s="80"/>
      <c r="QXU7" s="80"/>
      <c r="QXV7" s="80"/>
      <c r="QXW7" s="80"/>
      <c r="QXX7" s="80"/>
      <c r="QXY7" s="80"/>
      <c r="QXZ7" s="80"/>
      <c r="QYA7" s="80"/>
      <c r="QYB7" s="80"/>
      <c r="QYC7" s="80"/>
      <c r="QYD7" s="80"/>
      <c r="QYE7" s="80"/>
      <c r="QYF7" s="80"/>
      <c r="QYG7" s="80"/>
      <c r="QYH7" s="80"/>
      <c r="QYI7" s="80"/>
      <c r="QYJ7" s="80"/>
      <c r="QYK7" s="80"/>
      <c r="QYL7" s="80"/>
      <c r="QYM7" s="80"/>
      <c r="QYN7" s="80"/>
      <c r="QYO7" s="80"/>
      <c r="QYP7" s="80"/>
      <c r="QYQ7" s="80"/>
      <c r="QYR7" s="80"/>
      <c r="QYS7" s="80"/>
      <c r="QYT7" s="80"/>
      <c r="QYU7" s="80"/>
      <c r="QYV7" s="80"/>
      <c r="QYW7" s="80"/>
      <c r="QYX7" s="80"/>
      <c r="QYY7" s="80"/>
      <c r="QYZ7" s="80"/>
      <c r="QZA7" s="80"/>
      <c r="QZB7" s="80"/>
      <c r="QZC7" s="80"/>
      <c r="QZD7" s="80"/>
      <c r="QZE7" s="80"/>
      <c r="QZF7" s="80"/>
      <c r="QZG7" s="80"/>
      <c r="QZH7" s="80"/>
      <c r="QZI7" s="80"/>
      <c r="QZJ7" s="80"/>
      <c r="QZK7" s="80"/>
      <c r="QZL7" s="80"/>
      <c r="QZM7" s="80"/>
      <c r="QZN7" s="80"/>
      <c r="QZO7" s="80"/>
      <c r="QZP7" s="80"/>
      <c r="QZQ7" s="80"/>
      <c r="QZR7" s="80"/>
      <c r="QZS7" s="80"/>
      <c r="QZT7" s="80"/>
      <c r="QZU7" s="80"/>
      <c r="QZV7" s="80"/>
      <c r="QZW7" s="80"/>
      <c r="QZX7" s="80"/>
      <c r="QZY7" s="80"/>
      <c r="QZZ7" s="80"/>
      <c r="RAA7" s="80"/>
      <c r="RAB7" s="80"/>
      <c r="RAC7" s="80"/>
      <c r="RAD7" s="80"/>
      <c r="RAE7" s="80"/>
      <c r="RAF7" s="80"/>
      <c r="RAG7" s="80"/>
      <c r="RAH7" s="80"/>
      <c r="RAI7" s="80"/>
      <c r="RAJ7" s="80"/>
      <c r="RAK7" s="80"/>
      <c r="RAL7" s="80"/>
      <c r="RAM7" s="80"/>
      <c r="RAN7" s="80"/>
      <c r="RAO7" s="80"/>
      <c r="RAP7" s="80"/>
      <c r="RAQ7" s="80"/>
      <c r="RAR7" s="80"/>
      <c r="RAS7" s="80"/>
      <c r="RAT7" s="80"/>
      <c r="RAU7" s="80"/>
      <c r="RAV7" s="80"/>
      <c r="RAW7" s="80"/>
      <c r="RAX7" s="80"/>
      <c r="RAY7" s="80"/>
      <c r="RAZ7" s="80"/>
      <c r="RBA7" s="80"/>
      <c r="RBB7" s="80"/>
      <c r="RBC7" s="80"/>
      <c r="RBD7" s="80"/>
      <c r="RBE7" s="80"/>
      <c r="RBF7" s="80"/>
      <c r="RBG7" s="80"/>
      <c r="RBH7" s="80"/>
      <c r="RBI7" s="80"/>
      <c r="RBJ7" s="80"/>
      <c r="RBK7" s="80"/>
      <c r="RBL7" s="80"/>
      <c r="RBM7" s="80"/>
      <c r="RBN7" s="80"/>
      <c r="RBO7" s="80"/>
      <c r="RBP7" s="80"/>
      <c r="RBQ7" s="80"/>
      <c r="RBR7" s="80"/>
      <c r="RBS7" s="80"/>
      <c r="RBT7" s="80"/>
      <c r="RBU7" s="80"/>
      <c r="RBV7" s="80"/>
      <c r="RBW7" s="80"/>
      <c r="RBX7" s="80"/>
      <c r="RBY7" s="80"/>
      <c r="RBZ7" s="80"/>
      <c r="RCA7" s="80"/>
      <c r="RCB7" s="80"/>
      <c r="RCC7" s="80"/>
      <c r="RCD7" s="80"/>
      <c r="RCE7" s="80"/>
      <c r="RCF7" s="80"/>
      <c r="RCG7" s="80"/>
      <c r="RCH7" s="80"/>
      <c r="RCI7" s="80"/>
      <c r="RCJ7" s="80"/>
      <c r="RCK7" s="80"/>
      <c r="RCL7" s="80"/>
      <c r="RCM7" s="80"/>
      <c r="RCN7" s="80"/>
      <c r="RCO7" s="80"/>
      <c r="RCP7" s="80"/>
      <c r="RCQ7" s="80"/>
      <c r="RCR7" s="80"/>
      <c r="RCS7" s="80"/>
      <c r="RCT7" s="80"/>
      <c r="RCU7" s="80"/>
      <c r="RCV7" s="80"/>
      <c r="RCW7" s="80"/>
      <c r="RCX7" s="80"/>
      <c r="RCY7" s="80"/>
      <c r="RCZ7" s="80"/>
      <c r="RDA7" s="80"/>
      <c r="RDB7" s="80"/>
      <c r="RDC7" s="80"/>
      <c r="RDD7" s="80"/>
      <c r="RDE7" s="80"/>
      <c r="RDF7" s="80"/>
      <c r="RDG7" s="80"/>
      <c r="RDH7" s="80"/>
      <c r="RDI7" s="80"/>
      <c r="RDJ7" s="80"/>
      <c r="RDK7" s="80"/>
      <c r="RDL7" s="80"/>
      <c r="RDM7" s="80"/>
      <c r="RDN7" s="80"/>
      <c r="RDO7" s="80"/>
      <c r="RDP7" s="80"/>
      <c r="RDQ7" s="80"/>
      <c r="RDR7" s="80"/>
      <c r="RDS7" s="80"/>
      <c r="RDT7" s="80"/>
      <c r="RDU7" s="80"/>
      <c r="RDV7" s="80"/>
      <c r="RDW7" s="80"/>
      <c r="RDX7" s="80"/>
      <c r="RDY7" s="80"/>
      <c r="RDZ7" s="80"/>
      <c r="REA7" s="80"/>
      <c r="REB7" s="80"/>
      <c r="REC7" s="80"/>
      <c r="RED7" s="80"/>
      <c r="REE7" s="80"/>
      <c r="REF7" s="80"/>
      <c r="REG7" s="80"/>
      <c r="REH7" s="80"/>
      <c r="REI7" s="80"/>
      <c r="REJ7" s="80"/>
      <c r="REK7" s="80"/>
      <c r="REL7" s="80"/>
      <c r="REM7" s="80"/>
      <c r="REN7" s="80"/>
      <c r="REO7" s="80"/>
      <c r="REP7" s="80"/>
      <c r="REQ7" s="80"/>
      <c r="RER7" s="80"/>
      <c r="RES7" s="80"/>
      <c r="RET7" s="80"/>
      <c r="REU7" s="80"/>
      <c r="REV7" s="80"/>
      <c r="REW7" s="80"/>
      <c r="REX7" s="80"/>
      <c r="REY7" s="80"/>
      <c r="REZ7" s="80"/>
      <c r="RFA7" s="80"/>
      <c r="RFB7" s="80"/>
      <c r="RFC7" s="80"/>
      <c r="RFD7" s="80"/>
      <c r="RFE7" s="80"/>
      <c r="RFF7" s="80"/>
      <c r="RFG7" s="80"/>
      <c r="RFH7" s="80"/>
      <c r="RFI7" s="80"/>
      <c r="RFJ7" s="80"/>
      <c r="RFK7" s="80"/>
      <c r="RFL7" s="80"/>
      <c r="RFM7" s="80"/>
      <c r="RFN7" s="80"/>
      <c r="RFO7" s="80"/>
      <c r="RFP7" s="80"/>
      <c r="RFQ7" s="80"/>
      <c r="RFR7" s="80"/>
      <c r="RFS7" s="80"/>
      <c r="RFT7" s="80"/>
      <c r="RFU7" s="80"/>
      <c r="RFV7" s="80"/>
      <c r="RFW7" s="80"/>
      <c r="RFX7" s="80"/>
      <c r="RFY7" s="80"/>
      <c r="RFZ7" s="80"/>
      <c r="RGA7" s="80"/>
      <c r="RGB7" s="80"/>
      <c r="RGC7" s="80"/>
      <c r="RGD7" s="80"/>
      <c r="RGE7" s="80"/>
      <c r="RGF7" s="80"/>
      <c r="RGG7" s="80"/>
      <c r="RGH7" s="80"/>
      <c r="RGI7" s="80"/>
      <c r="RGJ7" s="80"/>
      <c r="RGK7" s="80"/>
      <c r="RGL7" s="80"/>
      <c r="RGM7" s="80"/>
      <c r="RGN7" s="80"/>
      <c r="RGO7" s="80"/>
      <c r="RGP7" s="80"/>
      <c r="RGQ7" s="80"/>
      <c r="RGR7" s="80"/>
      <c r="RGS7" s="80"/>
      <c r="RGT7" s="80"/>
      <c r="RGU7" s="80"/>
      <c r="RGV7" s="80"/>
      <c r="RGW7" s="80"/>
      <c r="RGX7" s="80"/>
      <c r="RGY7" s="80"/>
      <c r="RGZ7" s="80"/>
      <c r="RHA7" s="80"/>
      <c r="RHB7" s="80"/>
      <c r="RHC7" s="80"/>
      <c r="RHD7" s="80"/>
      <c r="RHE7" s="80"/>
      <c r="RHF7" s="80"/>
      <c r="RHG7" s="80"/>
      <c r="RHH7" s="80"/>
      <c r="RHI7" s="80"/>
      <c r="RHJ7" s="80"/>
      <c r="RHK7" s="80"/>
      <c r="RHL7" s="80"/>
      <c r="RHM7" s="80"/>
      <c r="RHN7" s="80"/>
      <c r="RHO7" s="80"/>
      <c r="RHP7" s="80"/>
      <c r="RHQ7" s="80"/>
      <c r="RHR7" s="80"/>
      <c r="RHS7" s="80"/>
      <c r="RHT7" s="80"/>
      <c r="RHU7" s="80"/>
      <c r="RHV7" s="80"/>
      <c r="RHW7" s="80"/>
      <c r="RHX7" s="80"/>
      <c r="RHY7" s="80"/>
      <c r="RHZ7" s="80"/>
      <c r="RIA7" s="80"/>
      <c r="RIB7" s="80"/>
      <c r="RIC7" s="80"/>
      <c r="RID7" s="80"/>
      <c r="RIE7" s="80"/>
      <c r="RIF7" s="80"/>
      <c r="RIG7" s="80"/>
      <c r="RIH7" s="80"/>
      <c r="RII7" s="80"/>
      <c r="RIJ7" s="80"/>
      <c r="RIK7" s="80"/>
      <c r="RIL7" s="80"/>
      <c r="RIM7" s="80"/>
      <c r="RIN7" s="80"/>
      <c r="RIO7" s="80"/>
      <c r="RIP7" s="80"/>
      <c r="RIQ7" s="80"/>
      <c r="RIR7" s="80"/>
      <c r="RIS7" s="80"/>
      <c r="RIT7" s="80"/>
      <c r="RIU7" s="80"/>
      <c r="RIV7" s="80"/>
      <c r="RIW7" s="80"/>
      <c r="RIX7" s="80"/>
      <c r="RIY7" s="80"/>
      <c r="RIZ7" s="80"/>
      <c r="RJA7" s="80"/>
      <c r="RJB7" s="80"/>
      <c r="RJC7" s="80"/>
      <c r="RJD7" s="80"/>
      <c r="RJE7" s="80"/>
      <c r="RJF7" s="80"/>
      <c r="RJG7" s="80"/>
      <c r="RJH7" s="80"/>
      <c r="RJI7" s="80"/>
      <c r="RJJ7" s="80"/>
      <c r="RJK7" s="80"/>
      <c r="RJL7" s="80"/>
      <c r="RJM7" s="80"/>
      <c r="RJN7" s="80"/>
      <c r="RJO7" s="80"/>
      <c r="RJP7" s="80"/>
      <c r="RJQ7" s="80"/>
      <c r="RJR7" s="80"/>
      <c r="RJS7" s="80"/>
      <c r="RJT7" s="80"/>
      <c r="RJU7" s="80"/>
      <c r="RJV7" s="80"/>
      <c r="RJW7" s="80"/>
      <c r="RJX7" s="80"/>
      <c r="RJY7" s="80"/>
      <c r="RJZ7" s="80"/>
      <c r="RKA7" s="80"/>
      <c r="RKB7" s="80"/>
      <c r="RKC7" s="80"/>
      <c r="RKD7" s="80"/>
      <c r="RKE7" s="80"/>
      <c r="RKF7" s="80"/>
      <c r="RKG7" s="80"/>
      <c r="RKH7" s="80"/>
      <c r="RKI7" s="80"/>
      <c r="RKJ7" s="80"/>
      <c r="RKK7" s="80"/>
      <c r="RKL7" s="80"/>
      <c r="RKM7" s="80"/>
      <c r="RKN7" s="80"/>
      <c r="RKO7" s="80"/>
      <c r="RKP7" s="80"/>
      <c r="RKQ7" s="80"/>
      <c r="RKR7" s="80"/>
      <c r="RKS7" s="80"/>
      <c r="RKT7" s="80"/>
      <c r="RKU7" s="80"/>
      <c r="RKV7" s="80"/>
      <c r="RKW7" s="80"/>
      <c r="RKX7" s="80"/>
      <c r="RKY7" s="80"/>
      <c r="RKZ7" s="80"/>
      <c r="RLA7" s="80"/>
      <c r="RLB7" s="80"/>
      <c r="RLC7" s="80"/>
      <c r="RLD7" s="80"/>
      <c r="RLE7" s="80"/>
      <c r="RLF7" s="80"/>
      <c r="RLG7" s="80"/>
      <c r="RLH7" s="80"/>
      <c r="RLI7" s="80"/>
      <c r="RLJ7" s="80"/>
      <c r="RLK7" s="80"/>
      <c r="RLL7" s="80"/>
      <c r="RLM7" s="80"/>
      <c r="RLN7" s="80"/>
      <c r="RLO7" s="80"/>
      <c r="RLP7" s="80"/>
      <c r="RLQ7" s="80"/>
      <c r="RLR7" s="80"/>
      <c r="RLS7" s="80"/>
      <c r="RLT7" s="80"/>
      <c r="RLU7" s="80"/>
      <c r="RLV7" s="80"/>
      <c r="RLW7" s="80"/>
      <c r="RLX7" s="80"/>
      <c r="RLY7" s="80"/>
      <c r="RLZ7" s="80"/>
      <c r="RMA7" s="80"/>
      <c r="RMB7" s="80"/>
      <c r="RMC7" s="80"/>
      <c r="RMD7" s="80"/>
      <c r="RME7" s="80"/>
      <c r="RMF7" s="80"/>
      <c r="RMG7" s="80"/>
      <c r="RMH7" s="80"/>
      <c r="RMI7" s="80"/>
      <c r="RMJ7" s="80"/>
      <c r="RMK7" s="80"/>
      <c r="RML7" s="80"/>
      <c r="RMM7" s="80"/>
      <c r="RMN7" s="80"/>
      <c r="RMO7" s="80"/>
      <c r="RMP7" s="80"/>
      <c r="RMQ7" s="80"/>
      <c r="RMR7" s="80"/>
      <c r="RMS7" s="80"/>
      <c r="RMT7" s="80"/>
      <c r="RMU7" s="80"/>
      <c r="RMV7" s="80"/>
      <c r="RMW7" s="80"/>
      <c r="RMX7" s="80"/>
      <c r="RMY7" s="80"/>
      <c r="RMZ7" s="80"/>
      <c r="RNA7" s="80"/>
      <c r="RNB7" s="80"/>
      <c r="RNC7" s="80"/>
      <c r="RND7" s="80"/>
      <c r="RNE7" s="80"/>
      <c r="RNF7" s="80"/>
      <c r="RNG7" s="80"/>
      <c r="RNH7" s="80"/>
      <c r="RNI7" s="80"/>
      <c r="RNJ7" s="80"/>
      <c r="RNK7" s="80"/>
      <c r="RNL7" s="80"/>
      <c r="RNM7" s="80"/>
      <c r="RNN7" s="80"/>
      <c r="RNO7" s="80"/>
      <c r="RNP7" s="80"/>
      <c r="RNQ7" s="80"/>
      <c r="RNR7" s="80"/>
      <c r="RNS7" s="80"/>
      <c r="RNT7" s="80"/>
      <c r="RNU7" s="80"/>
      <c r="RNV7" s="80"/>
      <c r="RNW7" s="80"/>
      <c r="RNX7" s="80"/>
      <c r="RNY7" s="80"/>
      <c r="RNZ7" s="80"/>
      <c r="ROA7" s="80"/>
      <c r="ROB7" s="80"/>
      <c r="ROC7" s="80"/>
      <c r="ROD7" s="80"/>
      <c r="ROE7" s="80"/>
      <c r="ROF7" s="80"/>
      <c r="ROG7" s="80"/>
      <c r="ROH7" s="80"/>
      <c r="ROI7" s="80"/>
      <c r="ROJ7" s="80"/>
      <c r="ROK7" s="80"/>
      <c r="ROL7" s="80"/>
      <c r="ROM7" s="80"/>
      <c r="RON7" s="80"/>
      <c r="ROO7" s="80"/>
      <c r="ROP7" s="80"/>
      <c r="ROQ7" s="80"/>
      <c r="ROR7" s="80"/>
      <c r="ROS7" s="80"/>
      <c r="ROT7" s="80"/>
      <c r="ROU7" s="80"/>
      <c r="ROV7" s="80"/>
      <c r="ROW7" s="80"/>
      <c r="ROX7" s="80"/>
      <c r="ROY7" s="80"/>
      <c r="ROZ7" s="80"/>
      <c r="RPA7" s="80"/>
      <c r="RPB7" s="80"/>
      <c r="RPC7" s="80"/>
      <c r="RPD7" s="80"/>
      <c r="RPE7" s="80"/>
      <c r="RPF7" s="80"/>
      <c r="RPG7" s="80"/>
      <c r="RPH7" s="80"/>
      <c r="RPI7" s="80"/>
      <c r="RPJ7" s="80"/>
      <c r="RPK7" s="80"/>
      <c r="RPL7" s="80"/>
      <c r="RPM7" s="80"/>
      <c r="RPN7" s="80"/>
      <c r="RPO7" s="80"/>
      <c r="RPP7" s="80"/>
      <c r="RPQ7" s="80"/>
      <c r="RPR7" s="80"/>
      <c r="RPS7" s="80"/>
      <c r="RPT7" s="80"/>
      <c r="RPU7" s="80"/>
      <c r="RPV7" s="80"/>
      <c r="RPW7" s="80"/>
      <c r="RPX7" s="80"/>
      <c r="RPY7" s="80"/>
      <c r="RPZ7" s="80"/>
      <c r="RQA7" s="80"/>
      <c r="RQB7" s="80"/>
      <c r="RQC7" s="80"/>
      <c r="RQD7" s="80"/>
      <c r="RQE7" s="80"/>
      <c r="RQF7" s="80"/>
      <c r="RQG7" s="80"/>
      <c r="RQH7" s="80"/>
      <c r="RQI7" s="80"/>
      <c r="RQJ7" s="80"/>
      <c r="RQK7" s="80"/>
      <c r="RQL7" s="80"/>
      <c r="RQM7" s="80"/>
      <c r="RQN7" s="80"/>
      <c r="RQO7" s="80"/>
      <c r="RQP7" s="80"/>
      <c r="RQQ7" s="80"/>
      <c r="RQR7" s="80"/>
      <c r="RQS7" s="80"/>
      <c r="RQT7" s="80"/>
      <c r="RQU7" s="80"/>
      <c r="RQV7" s="80"/>
      <c r="RQW7" s="80"/>
      <c r="RQX7" s="80"/>
      <c r="RQY7" s="80"/>
      <c r="RQZ7" s="80"/>
      <c r="RRA7" s="80"/>
      <c r="RRB7" s="80"/>
      <c r="RRC7" s="80"/>
      <c r="RRD7" s="80"/>
      <c r="RRE7" s="80"/>
      <c r="RRF7" s="80"/>
      <c r="RRG7" s="80"/>
      <c r="RRH7" s="80"/>
      <c r="RRI7" s="80"/>
      <c r="RRJ7" s="80"/>
      <c r="RRK7" s="80"/>
      <c r="RRL7" s="80"/>
      <c r="RRM7" s="80"/>
      <c r="RRN7" s="80"/>
      <c r="RRO7" s="80"/>
      <c r="RRP7" s="80"/>
      <c r="RRQ7" s="80"/>
      <c r="RRR7" s="80"/>
      <c r="RRS7" s="80"/>
      <c r="RRT7" s="80"/>
      <c r="RRU7" s="80"/>
      <c r="RRV7" s="80"/>
      <c r="RRW7" s="80"/>
      <c r="RRX7" s="80"/>
      <c r="RRY7" s="80"/>
      <c r="RRZ7" s="80"/>
      <c r="RSA7" s="80"/>
      <c r="RSB7" s="80"/>
      <c r="RSC7" s="80"/>
      <c r="RSD7" s="80"/>
      <c r="RSE7" s="80"/>
      <c r="RSF7" s="80"/>
      <c r="RSG7" s="80"/>
      <c r="RSH7" s="80"/>
      <c r="RSI7" s="80"/>
      <c r="RSJ7" s="80"/>
      <c r="RSK7" s="80"/>
      <c r="RSL7" s="80"/>
      <c r="RSM7" s="80"/>
      <c r="RSN7" s="80"/>
      <c r="RSO7" s="80"/>
      <c r="RSP7" s="80"/>
      <c r="RSQ7" s="80"/>
      <c r="RSR7" s="80"/>
      <c r="RSS7" s="80"/>
      <c r="RST7" s="80"/>
      <c r="RSU7" s="80"/>
      <c r="RSV7" s="80"/>
      <c r="RSW7" s="80"/>
      <c r="RSX7" s="80"/>
      <c r="RSY7" s="80"/>
      <c r="RSZ7" s="80"/>
      <c r="RTA7" s="80"/>
      <c r="RTB7" s="80"/>
      <c r="RTC7" s="80"/>
      <c r="RTD7" s="80"/>
      <c r="RTE7" s="80"/>
      <c r="RTF7" s="80"/>
      <c r="RTG7" s="80"/>
      <c r="RTH7" s="80"/>
      <c r="RTI7" s="80"/>
      <c r="RTJ7" s="80"/>
      <c r="RTK7" s="80"/>
      <c r="RTL7" s="80"/>
      <c r="RTM7" s="80"/>
      <c r="RTN7" s="80"/>
      <c r="RTO7" s="80"/>
      <c r="RTP7" s="80"/>
      <c r="RTQ7" s="80"/>
      <c r="RTR7" s="80"/>
      <c r="RTS7" s="80"/>
      <c r="RTT7" s="80"/>
      <c r="RTU7" s="80"/>
      <c r="RTV7" s="80"/>
      <c r="RTW7" s="80"/>
      <c r="RTX7" s="80"/>
      <c r="RTY7" s="80"/>
      <c r="RTZ7" s="80"/>
      <c r="RUA7" s="80"/>
      <c r="RUB7" s="80"/>
      <c r="RUC7" s="80"/>
      <c r="RUD7" s="80"/>
      <c r="RUE7" s="80"/>
      <c r="RUF7" s="80"/>
      <c r="RUG7" s="80"/>
      <c r="RUH7" s="80"/>
      <c r="RUI7" s="80"/>
      <c r="RUJ7" s="80"/>
      <c r="RUK7" s="80"/>
      <c r="RUL7" s="80"/>
      <c r="RUM7" s="80"/>
      <c r="RUN7" s="80"/>
      <c r="RUO7" s="80"/>
      <c r="RUP7" s="80"/>
      <c r="RUQ7" s="80"/>
      <c r="RUR7" s="80"/>
      <c r="RUS7" s="80"/>
      <c r="RUT7" s="80"/>
      <c r="RUU7" s="80"/>
      <c r="RUV7" s="80"/>
      <c r="RUW7" s="80"/>
      <c r="RUX7" s="80"/>
      <c r="RUY7" s="80"/>
      <c r="RUZ7" s="80"/>
      <c r="RVA7" s="80"/>
      <c r="RVB7" s="80"/>
      <c r="RVC7" s="80"/>
      <c r="RVD7" s="80"/>
      <c r="RVE7" s="80"/>
      <c r="RVF7" s="80"/>
      <c r="RVG7" s="80"/>
      <c r="RVH7" s="80"/>
      <c r="RVI7" s="80"/>
      <c r="RVJ7" s="80"/>
      <c r="RVK7" s="80"/>
      <c r="RVL7" s="80"/>
      <c r="RVM7" s="80"/>
      <c r="RVN7" s="80"/>
      <c r="RVO7" s="80"/>
      <c r="RVP7" s="80"/>
      <c r="RVQ7" s="80"/>
      <c r="RVR7" s="80"/>
      <c r="RVS7" s="80"/>
      <c r="RVT7" s="80"/>
      <c r="RVU7" s="80"/>
      <c r="RVV7" s="80"/>
      <c r="RVW7" s="80"/>
      <c r="RVX7" s="80"/>
      <c r="RVY7" s="80"/>
      <c r="RVZ7" s="80"/>
      <c r="RWA7" s="80"/>
      <c r="RWB7" s="80"/>
      <c r="RWC7" s="80"/>
      <c r="RWD7" s="80"/>
      <c r="RWE7" s="80"/>
      <c r="RWF7" s="80"/>
      <c r="RWG7" s="80"/>
      <c r="RWH7" s="80"/>
      <c r="RWI7" s="80"/>
      <c r="RWJ7" s="80"/>
      <c r="RWK7" s="80"/>
      <c r="RWL7" s="80"/>
      <c r="RWM7" s="80"/>
      <c r="RWN7" s="80"/>
      <c r="RWO7" s="80"/>
      <c r="RWP7" s="80"/>
      <c r="RWQ7" s="80"/>
      <c r="RWR7" s="80"/>
      <c r="RWS7" s="80"/>
      <c r="RWT7" s="80"/>
      <c r="RWU7" s="80"/>
      <c r="RWV7" s="80"/>
      <c r="RWW7" s="80"/>
      <c r="RWX7" s="80"/>
      <c r="RWY7" s="80"/>
      <c r="RWZ7" s="80"/>
      <c r="RXA7" s="80"/>
      <c r="RXB7" s="80"/>
      <c r="RXC7" s="80"/>
      <c r="RXD7" s="80"/>
      <c r="RXE7" s="80"/>
      <c r="RXF7" s="80"/>
      <c r="RXG7" s="80"/>
      <c r="RXH7" s="80"/>
      <c r="RXI7" s="80"/>
      <c r="RXJ7" s="80"/>
      <c r="RXK7" s="80"/>
      <c r="RXL7" s="80"/>
      <c r="RXM7" s="80"/>
      <c r="RXN7" s="80"/>
      <c r="RXO7" s="80"/>
      <c r="RXP7" s="80"/>
      <c r="RXQ7" s="80"/>
      <c r="RXR7" s="80"/>
      <c r="RXS7" s="80"/>
      <c r="RXT7" s="80"/>
      <c r="RXU7" s="80"/>
      <c r="RXV7" s="80"/>
      <c r="RXW7" s="80"/>
      <c r="RXX7" s="80"/>
      <c r="RXY7" s="80"/>
      <c r="RXZ7" s="80"/>
      <c r="RYA7" s="80"/>
      <c r="RYB7" s="80"/>
      <c r="RYC7" s="80"/>
      <c r="RYD7" s="80"/>
      <c r="RYE7" s="80"/>
      <c r="RYF7" s="80"/>
      <c r="RYG7" s="80"/>
      <c r="RYH7" s="80"/>
      <c r="RYI7" s="80"/>
      <c r="RYJ7" s="80"/>
      <c r="RYK7" s="80"/>
      <c r="RYL7" s="80"/>
      <c r="RYM7" s="80"/>
      <c r="RYN7" s="80"/>
      <c r="RYO7" s="80"/>
      <c r="RYP7" s="80"/>
      <c r="RYQ7" s="80"/>
      <c r="RYR7" s="80"/>
      <c r="RYS7" s="80"/>
      <c r="RYT7" s="80"/>
      <c r="RYU7" s="80"/>
      <c r="RYV7" s="80"/>
      <c r="RYW7" s="80"/>
      <c r="RYX7" s="80"/>
      <c r="RYY7" s="80"/>
      <c r="RYZ7" s="80"/>
      <c r="RZA7" s="80"/>
      <c r="RZB7" s="80"/>
      <c r="RZC7" s="80"/>
      <c r="RZD7" s="80"/>
      <c r="RZE7" s="80"/>
      <c r="RZF7" s="80"/>
      <c r="RZG7" s="80"/>
      <c r="RZH7" s="80"/>
      <c r="RZI7" s="80"/>
      <c r="RZJ7" s="80"/>
      <c r="RZK7" s="80"/>
      <c r="RZL7" s="80"/>
      <c r="RZM7" s="80"/>
      <c r="RZN7" s="80"/>
      <c r="RZO7" s="80"/>
      <c r="RZP7" s="80"/>
      <c r="RZQ7" s="80"/>
      <c r="RZR7" s="80"/>
      <c r="RZS7" s="80"/>
      <c r="RZT7" s="80"/>
      <c r="RZU7" s="80"/>
      <c r="RZV7" s="80"/>
      <c r="RZW7" s="80"/>
      <c r="RZX7" s="80"/>
      <c r="RZY7" s="80"/>
      <c r="RZZ7" s="80"/>
      <c r="SAA7" s="80"/>
      <c r="SAB7" s="80"/>
      <c r="SAC7" s="80"/>
      <c r="SAD7" s="80"/>
      <c r="SAE7" s="80"/>
      <c r="SAF7" s="80"/>
      <c r="SAG7" s="80"/>
      <c r="SAH7" s="80"/>
      <c r="SAI7" s="80"/>
      <c r="SAJ7" s="80"/>
      <c r="SAK7" s="80"/>
      <c r="SAL7" s="80"/>
      <c r="SAM7" s="80"/>
      <c r="SAN7" s="80"/>
      <c r="SAO7" s="80"/>
      <c r="SAP7" s="80"/>
      <c r="SAQ7" s="80"/>
      <c r="SAR7" s="80"/>
      <c r="SAS7" s="80"/>
      <c r="SAT7" s="80"/>
      <c r="SAU7" s="80"/>
      <c r="SAV7" s="80"/>
      <c r="SAW7" s="80"/>
      <c r="SAX7" s="80"/>
      <c r="SAY7" s="80"/>
      <c r="SAZ7" s="80"/>
      <c r="SBA7" s="80"/>
      <c r="SBB7" s="80"/>
      <c r="SBC7" s="80"/>
      <c r="SBD7" s="80"/>
      <c r="SBE7" s="80"/>
      <c r="SBF7" s="80"/>
      <c r="SBG7" s="80"/>
      <c r="SBH7" s="80"/>
      <c r="SBI7" s="80"/>
      <c r="SBJ7" s="80"/>
      <c r="SBK7" s="80"/>
      <c r="SBL7" s="80"/>
      <c r="SBM7" s="80"/>
      <c r="SBN7" s="80"/>
      <c r="SBO7" s="80"/>
      <c r="SBP7" s="80"/>
      <c r="SBQ7" s="80"/>
      <c r="SBR7" s="80"/>
      <c r="SBS7" s="80"/>
      <c r="SBT7" s="80"/>
      <c r="SBU7" s="80"/>
      <c r="SBV7" s="80"/>
      <c r="SBW7" s="80"/>
      <c r="SBX7" s="80"/>
      <c r="SBY7" s="80"/>
      <c r="SBZ7" s="80"/>
      <c r="SCA7" s="80"/>
      <c r="SCB7" s="80"/>
      <c r="SCC7" s="80"/>
      <c r="SCD7" s="80"/>
      <c r="SCE7" s="80"/>
      <c r="SCF7" s="80"/>
      <c r="SCG7" s="80"/>
      <c r="SCH7" s="80"/>
      <c r="SCI7" s="80"/>
      <c r="SCJ7" s="80"/>
      <c r="SCK7" s="80"/>
      <c r="SCL7" s="80"/>
      <c r="SCM7" s="80"/>
      <c r="SCN7" s="80"/>
      <c r="SCO7" s="80"/>
      <c r="SCP7" s="80"/>
      <c r="SCQ7" s="80"/>
      <c r="SCR7" s="80"/>
      <c r="SCS7" s="80"/>
      <c r="SCT7" s="80"/>
      <c r="SCU7" s="80"/>
      <c r="SCV7" s="80"/>
      <c r="SCW7" s="80"/>
      <c r="SCX7" s="80"/>
      <c r="SCY7" s="80"/>
      <c r="SCZ7" s="80"/>
      <c r="SDA7" s="80"/>
      <c r="SDB7" s="80"/>
      <c r="SDC7" s="80"/>
      <c r="SDD7" s="80"/>
      <c r="SDE7" s="80"/>
      <c r="SDF7" s="80"/>
      <c r="SDG7" s="80"/>
      <c r="SDH7" s="80"/>
      <c r="SDI7" s="80"/>
      <c r="SDJ7" s="80"/>
      <c r="SDK7" s="80"/>
      <c r="SDL7" s="80"/>
      <c r="SDM7" s="80"/>
      <c r="SDN7" s="80"/>
      <c r="SDO7" s="80"/>
      <c r="SDP7" s="80"/>
      <c r="SDQ7" s="80"/>
      <c r="SDR7" s="80"/>
      <c r="SDS7" s="80"/>
      <c r="SDT7" s="80"/>
      <c r="SDU7" s="80"/>
      <c r="SDV7" s="80"/>
      <c r="SDW7" s="80"/>
      <c r="SDX7" s="80"/>
      <c r="SDY7" s="80"/>
      <c r="SDZ7" s="80"/>
      <c r="SEA7" s="80"/>
      <c r="SEB7" s="80"/>
      <c r="SEC7" s="80"/>
      <c r="SED7" s="80"/>
      <c r="SEE7" s="80"/>
      <c r="SEF7" s="80"/>
      <c r="SEG7" s="80"/>
      <c r="SEH7" s="80"/>
      <c r="SEI7" s="80"/>
      <c r="SEJ7" s="80"/>
      <c r="SEK7" s="80"/>
      <c r="SEL7" s="80"/>
      <c r="SEM7" s="80"/>
      <c r="SEN7" s="80"/>
      <c r="SEO7" s="80"/>
      <c r="SEP7" s="80"/>
      <c r="SEQ7" s="80"/>
      <c r="SER7" s="80"/>
      <c r="SES7" s="80"/>
      <c r="SET7" s="80"/>
      <c r="SEU7" s="80"/>
      <c r="SEV7" s="80"/>
      <c r="SEW7" s="80"/>
      <c r="SEX7" s="80"/>
      <c r="SEY7" s="80"/>
      <c r="SEZ7" s="80"/>
      <c r="SFA7" s="80"/>
      <c r="SFB7" s="80"/>
      <c r="SFC7" s="80"/>
      <c r="SFD7" s="80"/>
      <c r="SFE7" s="80"/>
      <c r="SFF7" s="80"/>
      <c r="SFG7" s="80"/>
      <c r="SFH7" s="80"/>
      <c r="SFI7" s="80"/>
      <c r="SFJ7" s="80"/>
      <c r="SFK7" s="80"/>
      <c r="SFL7" s="80"/>
      <c r="SFM7" s="80"/>
      <c r="SFN7" s="80"/>
      <c r="SFO7" s="80"/>
      <c r="SFP7" s="80"/>
      <c r="SFQ7" s="80"/>
      <c r="SFR7" s="80"/>
      <c r="SFS7" s="80"/>
      <c r="SFT7" s="80"/>
      <c r="SFU7" s="80"/>
      <c r="SFV7" s="80"/>
      <c r="SFW7" s="80"/>
      <c r="SFX7" s="80"/>
      <c r="SFY7" s="80"/>
      <c r="SFZ7" s="80"/>
      <c r="SGA7" s="80"/>
      <c r="SGB7" s="80"/>
      <c r="SGC7" s="80"/>
      <c r="SGD7" s="80"/>
      <c r="SGE7" s="80"/>
      <c r="SGF7" s="80"/>
      <c r="SGG7" s="80"/>
      <c r="SGH7" s="80"/>
      <c r="SGI7" s="80"/>
      <c r="SGJ7" s="80"/>
      <c r="SGK7" s="80"/>
      <c r="SGL7" s="80"/>
      <c r="SGM7" s="80"/>
      <c r="SGN7" s="80"/>
      <c r="SGO7" s="80"/>
      <c r="SGP7" s="80"/>
      <c r="SGQ7" s="80"/>
      <c r="SGR7" s="80"/>
      <c r="SGS7" s="80"/>
      <c r="SGT7" s="80"/>
      <c r="SGU7" s="80"/>
      <c r="SGV7" s="80"/>
      <c r="SGW7" s="80"/>
      <c r="SGX7" s="80"/>
      <c r="SGY7" s="80"/>
      <c r="SGZ7" s="80"/>
      <c r="SHA7" s="80"/>
      <c r="SHB7" s="80"/>
      <c r="SHC7" s="80"/>
      <c r="SHD7" s="80"/>
      <c r="SHE7" s="80"/>
      <c r="SHF7" s="80"/>
      <c r="SHG7" s="80"/>
      <c r="SHH7" s="80"/>
      <c r="SHI7" s="80"/>
      <c r="SHJ7" s="80"/>
      <c r="SHK7" s="80"/>
      <c r="SHL7" s="80"/>
      <c r="SHM7" s="80"/>
      <c r="SHN7" s="80"/>
      <c r="SHO7" s="80"/>
      <c r="SHP7" s="80"/>
      <c r="SHQ7" s="80"/>
      <c r="SHR7" s="80"/>
      <c r="SHS7" s="80"/>
      <c r="SHT7" s="80"/>
      <c r="SHU7" s="80"/>
      <c r="SHV7" s="80"/>
      <c r="SHW7" s="80"/>
      <c r="SHX7" s="80"/>
      <c r="SHY7" s="80"/>
      <c r="SHZ7" s="80"/>
      <c r="SIA7" s="80"/>
      <c r="SIB7" s="80"/>
      <c r="SIC7" s="80"/>
      <c r="SID7" s="80"/>
      <c r="SIE7" s="80"/>
      <c r="SIF7" s="80"/>
      <c r="SIG7" s="80"/>
      <c r="SIH7" s="80"/>
      <c r="SII7" s="80"/>
      <c r="SIJ7" s="80"/>
      <c r="SIK7" s="80"/>
      <c r="SIL7" s="80"/>
      <c r="SIM7" s="80"/>
      <c r="SIN7" s="80"/>
      <c r="SIO7" s="80"/>
      <c r="SIP7" s="80"/>
      <c r="SIQ7" s="80"/>
      <c r="SIR7" s="80"/>
      <c r="SIS7" s="80"/>
      <c r="SIT7" s="80"/>
      <c r="SIU7" s="80"/>
      <c r="SIV7" s="80"/>
      <c r="SIW7" s="80"/>
      <c r="SIX7" s="80"/>
      <c r="SIY7" s="80"/>
      <c r="SIZ7" s="80"/>
      <c r="SJA7" s="80"/>
      <c r="SJB7" s="80"/>
      <c r="SJC7" s="80"/>
      <c r="SJD7" s="80"/>
      <c r="SJE7" s="80"/>
      <c r="SJF7" s="80"/>
      <c r="SJG7" s="80"/>
      <c r="SJH7" s="80"/>
      <c r="SJI7" s="80"/>
      <c r="SJJ7" s="80"/>
      <c r="SJK7" s="80"/>
      <c r="SJL7" s="80"/>
      <c r="SJM7" s="80"/>
      <c r="SJN7" s="80"/>
      <c r="SJO7" s="80"/>
      <c r="SJP7" s="80"/>
      <c r="SJQ7" s="80"/>
      <c r="SJR7" s="80"/>
      <c r="SJS7" s="80"/>
      <c r="SJT7" s="80"/>
      <c r="SJU7" s="80"/>
      <c r="SJV7" s="80"/>
      <c r="SJW7" s="80"/>
      <c r="SJX7" s="80"/>
      <c r="SJY7" s="80"/>
      <c r="SJZ7" s="80"/>
      <c r="SKA7" s="80"/>
      <c r="SKB7" s="80"/>
      <c r="SKC7" s="80"/>
      <c r="SKD7" s="80"/>
      <c r="SKE7" s="80"/>
      <c r="SKF7" s="80"/>
      <c r="SKG7" s="80"/>
      <c r="SKH7" s="80"/>
      <c r="SKI7" s="80"/>
      <c r="SKJ7" s="80"/>
      <c r="SKK7" s="80"/>
      <c r="SKL7" s="80"/>
      <c r="SKM7" s="80"/>
      <c r="SKN7" s="80"/>
      <c r="SKO7" s="80"/>
      <c r="SKP7" s="80"/>
      <c r="SKQ7" s="80"/>
      <c r="SKR7" s="80"/>
      <c r="SKS7" s="80"/>
      <c r="SKT7" s="80"/>
      <c r="SKU7" s="80"/>
      <c r="SKV7" s="80"/>
      <c r="SKW7" s="80"/>
      <c r="SKX7" s="80"/>
      <c r="SKY7" s="80"/>
      <c r="SKZ7" s="80"/>
      <c r="SLA7" s="80"/>
      <c r="SLB7" s="80"/>
      <c r="SLC7" s="80"/>
      <c r="SLD7" s="80"/>
      <c r="SLE7" s="80"/>
      <c r="SLF7" s="80"/>
      <c r="SLG7" s="80"/>
      <c r="SLH7" s="80"/>
      <c r="SLI7" s="80"/>
      <c r="SLJ7" s="80"/>
      <c r="SLK7" s="80"/>
      <c r="SLL7" s="80"/>
      <c r="SLM7" s="80"/>
      <c r="SLN7" s="80"/>
      <c r="SLO7" s="80"/>
      <c r="SLP7" s="80"/>
      <c r="SLQ7" s="80"/>
      <c r="SLR7" s="80"/>
      <c r="SLS7" s="80"/>
      <c r="SLT7" s="80"/>
      <c r="SLU7" s="80"/>
      <c r="SLV7" s="80"/>
      <c r="SLW7" s="80"/>
      <c r="SLX7" s="80"/>
      <c r="SLY7" s="80"/>
      <c r="SLZ7" s="80"/>
      <c r="SMA7" s="80"/>
      <c r="SMB7" s="80"/>
      <c r="SMC7" s="80"/>
      <c r="SMD7" s="80"/>
      <c r="SME7" s="80"/>
      <c r="SMF7" s="80"/>
      <c r="SMG7" s="80"/>
      <c r="SMH7" s="80"/>
      <c r="SMI7" s="80"/>
      <c r="SMJ7" s="80"/>
      <c r="SMK7" s="80"/>
      <c r="SML7" s="80"/>
      <c r="SMM7" s="80"/>
      <c r="SMN7" s="80"/>
      <c r="SMO7" s="80"/>
      <c r="SMP7" s="80"/>
      <c r="SMQ7" s="80"/>
      <c r="SMR7" s="80"/>
      <c r="SMS7" s="80"/>
      <c r="SMT7" s="80"/>
      <c r="SMU7" s="80"/>
      <c r="SMV7" s="80"/>
      <c r="SMW7" s="80"/>
      <c r="SMX7" s="80"/>
      <c r="SMY7" s="80"/>
      <c r="SMZ7" s="80"/>
      <c r="SNA7" s="80"/>
      <c r="SNB7" s="80"/>
      <c r="SNC7" s="80"/>
      <c r="SND7" s="80"/>
      <c r="SNE7" s="80"/>
      <c r="SNF7" s="80"/>
      <c r="SNG7" s="80"/>
      <c r="SNH7" s="80"/>
      <c r="SNI7" s="80"/>
      <c r="SNJ7" s="80"/>
      <c r="SNK7" s="80"/>
      <c r="SNL7" s="80"/>
      <c r="SNM7" s="80"/>
      <c r="SNN7" s="80"/>
      <c r="SNO7" s="80"/>
      <c r="SNP7" s="80"/>
      <c r="SNQ7" s="80"/>
      <c r="SNR7" s="80"/>
      <c r="SNS7" s="80"/>
      <c r="SNT7" s="80"/>
      <c r="SNU7" s="80"/>
      <c r="SNV7" s="80"/>
      <c r="SNW7" s="80"/>
      <c r="SNX7" s="80"/>
      <c r="SNY7" s="80"/>
      <c r="SNZ7" s="80"/>
      <c r="SOA7" s="80"/>
      <c r="SOB7" s="80"/>
      <c r="SOC7" s="80"/>
      <c r="SOD7" s="80"/>
      <c r="SOE7" s="80"/>
      <c r="SOF7" s="80"/>
      <c r="SOG7" s="80"/>
      <c r="SOH7" s="80"/>
      <c r="SOI7" s="80"/>
      <c r="SOJ7" s="80"/>
      <c r="SOK7" s="80"/>
      <c r="SOL7" s="80"/>
      <c r="SOM7" s="80"/>
      <c r="SON7" s="80"/>
      <c r="SOO7" s="80"/>
      <c r="SOP7" s="80"/>
      <c r="SOQ7" s="80"/>
      <c r="SOR7" s="80"/>
      <c r="SOS7" s="80"/>
      <c r="SOT7" s="80"/>
      <c r="SOU7" s="80"/>
      <c r="SOV7" s="80"/>
      <c r="SOW7" s="80"/>
      <c r="SOX7" s="80"/>
      <c r="SOY7" s="80"/>
      <c r="SOZ7" s="80"/>
      <c r="SPA7" s="80"/>
      <c r="SPB7" s="80"/>
      <c r="SPC7" s="80"/>
      <c r="SPD7" s="80"/>
      <c r="SPE7" s="80"/>
      <c r="SPF7" s="80"/>
      <c r="SPG7" s="80"/>
      <c r="SPH7" s="80"/>
      <c r="SPI7" s="80"/>
      <c r="SPJ7" s="80"/>
      <c r="SPK7" s="80"/>
      <c r="SPL7" s="80"/>
      <c r="SPM7" s="80"/>
      <c r="SPN7" s="80"/>
      <c r="SPO7" s="80"/>
      <c r="SPP7" s="80"/>
      <c r="SPQ7" s="80"/>
      <c r="SPR7" s="80"/>
      <c r="SPS7" s="80"/>
      <c r="SPT7" s="80"/>
      <c r="SPU7" s="80"/>
      <c r="SPV7" s="80"/>
      <c r="SPW7" s="80"/>
      <c r="SPX7" s="80"/>
      <c r="SPY7" s="80"/>
      <c r="SPZ7" s="80"/>
      <c r="SQA7" s="80"/>
      <c r="SQB7" s="80"/>
      <c r="SQC7" s="80"/>
      <c r="SQD7" s="80"/>
      <c r="SQE7" s="80"/>
      <c r="SQF7" s="80"/>
      <c r="SQG7" s="80"/>
      <c r="SQH7" s="80"/>
      <c r="SQI7" s="80"/>
      <c r="SQJ7" s="80"/>
      <c r="SQK7" s="80"/>
      <c r="SQL7" s="80"/>
      <c r="SQM7" s="80"/>
      <c r="SQN7" s="80"/>
      <c r="SQO7" s="80"/>
      <c r="SQP7" s="80"/>
      <c r="SQQ7" s="80"/>
      <c r="SQR7" s="80"/>
      <c r="SQS7" s="80"/>
      <c r="SQT7" s="80"/>
      <c r="SQU7" s="80"/>
      <c r="SQV7" s="80"/>
      <c r="SQW7" s="80"/>
      <c r="SQX7" s="80"/>
      <c r="SQY7" s="80"/>
      <c r="SQZ7" s="80"/>
      <c r="SRA7" s="80"/>
      <c r="SRB7" s="80"/>
      <c r="SRC7" s="80"/>
      <c r="SRD7" s="80"/>
      <c r="SRE7" s="80"/>
      <c r="SRF7" s="80"/>
      <c r="SRG7" s="80"/>
      <c r="SRH7" s="80"/>
      <c r="SRI7" s="80"/>
      <c r="SRJ7" s="80"/>
      <c r="SRK7" s="80"/>
      <c r="SRL7" s="80"/>
      <c r="SRM7" s="80"/>
      <c r="SRN7" s="80"/>
      <c r="SRO7" s="80"/>
      <c r="SRP7" s="80"/>
      <c r="SRQ7" s="80"/>
      <c r="SRR7" s="80"/>
      <c r="SRS7" s="80"/>
      <c r="SRT7" s="80"/>
      <c r="SRU7" s="80"/>
      <c r="SRV7" s="80"/>
      <c r="SRW7" s="80"/>
      <c r="SRX7" s="80"/>
      <c r="SRY7" s="80"/>
      <c r="SRZ7" s="80"/>
      <c r="SSA7" s="80"/>
      <c r="SSB7" s="80"/>
      <c r="SSC7" s="80"/>
      <c r="SSD7" s="80"/>
      <c r="SSE7" s="80"/>
      <c r="SSF7" s="80"/>
      <c r="SSG7" s="80"/>
      <c r="SSH7" s="80"/>
      <c r="SSI7" s="80"/>
      <c r="SSJ7" s="80"/>
      <c r="SSK7" s="80"/>
      <c r="SSL7" s="80"/>
      <c r="SSM7" s="80"/>
      <c r="SSN7" s="80"/>
      <c r="SSO7" s="80"/>
      <c r="SSP7" s="80"/>
      <c r="SSQ7" s="80"/>
      <c r="SSR7" s="80"/>
      <c r="SSS7" s="80"/>
      <c r="SST7" s="80"/>
      <c r="SSU7" s="80"/>
      <c r="SSV7" s="80"/>
      <c r="SSW7" s="80"/>
      <c r="SSX7" s="80"/>
      <c r="SSY7" s="80"/>
      <c r="SSZ7" s="80"/>
      <c r="STA7" s="80"/>
      <c r="STB7" s="80"/>
      <c r="STC7" s="80"/>
      <c r="STD7" s="80"/>
      <c r="STE7" s="80"/>
      <c r="STF7" s="80"/>
      <c r="STG7" s="80"/>
      <c r="STH7" s="80"/>
      <c r="STI7" s="80"/>
      <c r="STJ7" s="80"/>
      <c r="STK7" s="80"/>
      <c r="STL7" s="80"/>
      <c r="STM7" s="80"/>
      <c r="STN7" s="80"/>
      <c r="STO7" s="80"/>
      <c r="STP7" s="80"/>
      <c r="STQ7" s="80"/>
      <c r="STR7" s="80"/>
      <c r="STS7" s="80"/>
      <c r="STT7" s="80"/>
      <c r="STU7" s="80"/>
      <c r="STV7" s="80"/>
      <c r="STW7" s="80"/>
      <c r="STX7" s="80"/>
      <c r="STY7" s="80"/>
      <c r="STZ7" s="80"/>
      <c r="SUA7" s="80"/>
      <c r="SUB7" s="80"/>
      <c r="SUC7" s="80"/>
      <c r="SUD7" s="80"/>
      <c r="SUE7" s="80"/>
      <c r="SUF7" s="80"/>
      <c r="SUG7" s="80"/>
      <c r="SUH7" s="80"/>
      <c r="SUI7" s="80"/>
      <c r="SUJ7" s="80"/>
      <c r="SUK7" s="80"/>
      <c r="SUL7" s="80"/>
      <c r="SUM7" s="80"/>
      <c r="SUN7" s="80"/>
      <c r="SUO7" s="80"/>
      <c r="SUP7" s="80"/>
      <c r="SUQ7" s="80"/>
      <c r="SUR7" s="80"/>
      <c r="SUS7" s="80"/>
      <c r="SUT7" s="80"/>
      <c r="SUU7" s="80"/>
      <c r="SUV7" s="80"/>
      <c r="SUW7" s="80"/>
      <c r="SUX7" s="80"/>
      <c r="SUY7" s="80"/>
      <c r="SUZ7" s="80"/>
      <c r="SVA7" s="80"/>
      <c r="SVB7" s="80"/>
      <c r="SVC7" s="80"/>
      <c r="SVD7" s="80"/>
      <c r="SVE7" s="80"/>
      <c r="SVF7" s="80"/>
      <c r="SVG7" s="80"/>
      <c r="SVH7" s="80"/>
      <c r="SVI7" s="80"/>
      <c r="SVJ7" s="80"/>
      <c r="SVK7" s="80"/>
      <c r="SVL7" s="80"/>
      <c r="SVM7" s="80"/>
      <c r="SVN7" s="80"/>
      <c r="SVO7" s="80"/>
      <c r="SVP7" s="80"/>
      <c r="SVQ7" s="80"/>
      <c r="SVR7" s="80"/>
      <c r="SVS7" s="80"/>
      <c r="SVT7" s="80"/>
      <c r="SVU7" s="80"/>
      <c r="SVV7" s="80"/>
      <c r="SVW7" s="80"/>
      <c r="SVX7" s="80"/>
      <c r="SVY7" s="80"/>
      <c r="SVZ7" s="80"/>
      <c r="SWA7" s="80"/>
      <c r="SWB7" s="80"/>
      <c r="SWC7" s="80"/>
      <c r="SWD7" s="80"/>
      <c r="SWE7" s="80"/>
      <c r="SWF7" s="80"/>
      <c r="SWG7" s="80"/>
      <c r="SWH7" s="80"/>
      <c r="SWI7" s="80"/>
      <c r="SWJ7" s="80"/>
      <c r="SWK7" s="80"/>
      <c r="SWL7" s="80"/>
      <c r="SWM7" s="80"/>
      <c r="SWN7" s="80"/>
      <c r="SWO7" s="80"/>
      <c r="SWP7" s="80"/>
      <c r="SWQ7" s="80"/>
      <c r="SWR7" s="80"/>
      <c r="SWS7" s="80"/>
      <c r="SWT7" s="80"/>
      <c r="SWU7" s="80"/>
      <c r="SWV7" s="80"/>
      <c r="SWW7" s="80"/>
      <c r="SWX7" s="80"/>
      <c r="SWY7" s="80"/>
      <c r="SWZ7" s="80"/>
      <c r="SXA7" s="80"/>
      <c r="SXB7" s="80"/>
      <c r="SXC7" s="80"/>
      <c r="SXD7" s="80"/>
      <c r="SXE7" s="80"/>
      <c r="SXF7" s="80"/>
      <c r="SXG7" s="80"/>
      <c r="SXH7" s="80"/>
      <c r="SXI7" s="80"/>
      <c r="SXJ7" s="80"/>
      <c r="SXK7" s="80"/>
      <c r="SXL7" s="80"/>
      <c r="SXM7" s="80"/>
      <c r="SXN7" s="80"/>
      <c r="SXO7" s="80"/>
      <c r="SXP7" s="80"/>
      <c r="SXQ7" s="80"/>
      <c r="SXR7" s="80"/>
      <c r="SXS7" s="80"/>
      <c r="SXT7" s="80"/>
      <c r="SXU7" s="80"/>
      <c r="SXV7" s="80"/>
      <c r="SXW7" s="80"/>
      <c r="SXX7" s="80"/>
      <c r="SXY7" s="80"/>
      <c r="SXZ7" s="80"/>
      <c r="SYA7" s="80"/>
      <c r="SYB7" s="80"/>
      <c r="SYC7" s="80"/>
      <c r="SYD7" s="80"/>
      <c r="SYE7" s="80"/>
      <c r="SYF7" s="80"/>
      <c r="SYG7" s="80"/>
      <c r="SYH7" s="80"/>
      <c r="SYI7" s="80"/>
      <c r="SYJ7" s="80"/>
      <c r="SYK7" s="80"/>
      <c r="SYL7" s="80"/>
      <c r="SYM7" s="80"/>
      <c r="SYN7" s="80"/>
      <c r="SYO7" s="80"/>
      <c r="SYP7" s="80"/>
      <c r="SYQ7" s="80"/>
      <c r="SYR7" s="80"/>
      <c r="SYS7" s="80"/>
      <c r="SYT7" s="80"/>
      <c r="SYU7" s="80"/>
      <c r="SYV7" s="80"/>
      <c r="SYW7" s="80"/>
      <c r="SYX7" s="80"/>
      <c r="SYY7" s="80"/>
      <c r="SYZ7" s="80"/>
      <c r="SZA7" s="80"/>
      <c r="SZB7" s="80"/>
      <c r="SZC7" s="80"/>
      <c r="SZD7" s="80"/>
      <c r="SZE7" s="80"/>
      <c r="SZF7" s="80"/>
      <c r="SZG7" s="80"/>
      <c r="SZH7" s="80"/>
      <c r="SZI7" s="80"/>
      <c r="SZJ7" s="80"/>
      <c r="SZK7" s="80"/>
      <c r="SZL7" s="80"/>
      <c r="SZM7" s="80"/>
      <c r="SZN7" s="80"/>
      <c r="SZO7" s="80"/>
      <c r="SZP7" s="80"/>
      <c r="SZQ7" s="80"/>
      <c r="SZR7" s="80"/>
      <c r="SZS7" s="80"/>
      <c r="SZT7" s="80"/>
      <c r="SZU7" s="80"/>
      <c r="SZV7" s="80"/>
      <c r="SZW7" s="80"/>
      <c r="SZX7" s="80"/>
      <c r="SZY7" s="80"/>
      <c r="SZZ7" s="80"/>
      <c r="TAA7" s="80"/>
      <c r="TAB7" s="80"/>
      <c r="TAC7" s="80"/>
      <c r="TAD7" s="80"/>
      <c r="TAE7" s="80"/>
      <c r="TAF7" s="80"/>
      <c r="TAG7" s="80"/>
      <c r="TAH7" s="80"/>
      <c r="TAI7" s="80"/>
      <c r="TAJ7" s="80"/>
      <c r="TAK7" s="80"/>
      <c r="TAL7" s="80"/>
      <c r="TAM7" s="80"/>
      <c r="TAN7" s="80"/>
      <c r="TAO7" s="80"/>
      <c r="TAP7" s="80"/>
      <c r="TAQ7" s="80"/>
      <c r="TAR7" s="80"/>
      <c r="TAS7" s="80"/>
      <c r="TAT7" s="80"/>
      <c r="TAU7" s="80"/>
      <c r="TAV7" s="80"/>
      <c r="TAW7" s="80"/>
      <c r="TAX7" s="80"/>
      <c r="TAY7" s="80"/>
      <c r="TAZ7" s="80"/>
      <c r="TBA7" s="80"/>
      <c r="TBB7" s="80"/>
      <c r="TBC7" s="80"/>
      <c r="TBD7" s="80"/>
      <c r="TBE7" s="80"/>
      <c r="TBF7" s="80"/>
      <c r="TBG7" s="80"/>
      <c r="TBH7" s="80"/>
      <c r="TBI7" s="80"/>
      <c r="TBJ7" s="80"/>
      <c r="TBK7" s="80"/>
      <c r="TBL7" s="80"/>
      <c r="TBM7" s="80"/>
      <c r="TBN7" s="80"/>
      <c r="TBO7" s="80"/>
      <c r="TBP7" s="80"/>
      <c r="TBQ7" s="80"/>
      <c r="TBR7" s="80"/>
      <c r="TBS7" s="80"/>
      <c r="TBT7" s="80"/>
      <c r="TBU7" s="80"/>
      <c r="TBV7" s="80"/>
      <c r="TBW7" s="80"/>
      <c r="TBX7" s="80"/>
      <c r="TBY7" s="80"/>
      <c r="TBZ7" s="80"/>
      <c r="TCA7" s="80"/>
      <c r="TCB7" s="80"/>
      <c r="TCC7" s="80"/>
      <c r="TCD7" s="80"/>
      <c r="TCE7" s="80"/>
      <c r="TCF7" s="80"/>
      <c r="TCG7" s="80"/>
      <c r="TCH7" s="80"/>
      <c r="TCI7" s="80"/>
      <c r="TCJ7" s="80"/>
      <c r="TCK7" s="80"/>
      <c r="TCL7" s="80"/>
      <c r="TCM7" s="80"/>
      <c r="TCN7" s="80"/>
      <c r="TCO7" s="80"/>
      <c r="TCP7" s="80"/>
      <c r="TCQ7" s="80"/>
      <c r="TCR7" s="80"/>
      <c r="TCS7" s="80"/>
      <c r="TCT7" s="80"/>
      <c r="TCU7" s="80"/>
      <c r="TCV7" s="80"/>
      <c r="TCW7" s="80"/>
      <c r="TCX7" s="80"/>
      <c r="TCY7" s="80"/>
      <c r="TCZ7" s="80"/>
      <c r="TDA7" s="80"/>
      <c r="TDB7" s="80"/>
      <c r="TDC7" s="80"/>
      <c r="TDD7" s="80"/>
      <c r="TDE7" s="80"/>
      <c r="TDF7" s="80"/>
      <c r="TDG7" s="80"/>
      <c r="TDH7" s="80"/>
      <c r="TDI7" s="80"/>
      <c r="TDJ7" s="80"/>
      <c r="TDK7" s="80"/>
      <c r="TDL7" s="80"/>
      <c r="TDM7" s="80"/>
      <c r="TDN7" s="80"/>
      <c r="TDO7" s="80"/>
      <c r="TDP7" s="80"/>
      <c r="TDQ7" s="80"/>
      <c r="TDR7" s="80"/>
      <c r="TDS7" s="80"/>
      <c r="TDT7" s="80"/>
      <c r="TDU7" s="80"/>
      <c r="TDV7" s="80"/>
      <c r="TDW7" s="80"/>
      <c r="TDX7" s="80"/>
      <c r="TDY7" s="80"/>
      <c r="TDZ7" s="80"/>
      <c r="TEA7" s="80"/>
      <c r="TEB7" s="80"/>
      <c r="TEC7" s="80"/>
      <c r="TED7" s="80"/>
      <c r="TEE7" s="80"/>
      <c r="TEF7" s="80"/>
      <c r="TEG7" s="80"/>
      <c r="TEH7" s="80"/>
      <c r="TEI7" s="80"/>
      <c r="TEJ7" s="80"/>
      <c r="TEK7" s="80"/>
      <c r="TEL7" s="80"/>
      <c r="TEM7" s="80"/>
      <c r="TEN7" s="80"/>
      <c r="TEO7" s="80"/>
      <c r="TEP7" s="80"/>
      <c r="TEQ7" s="80"/>
      <c r="TER7" s="80"/>
      <c r="TES7" s="80"/>
      <c r="TET7" s="80"/>
      <c r="TEU7" s="80"/>
      <c r="TEV7" s="80"/>
      <c r="TEW7" s="80"/>
      <c r="TEX7" s="80"/>
      <c r="TEY7" s="80"/>
      <c r="TEZ7" s="80"/>
      <c r="TFA7" s="80"/>
      <c r="TFB7" s="80"/>
      <c r="TFC7" s="80"/>
      <c r="TFD7" s="80"/>
      <c r="TFE7" s="80"/>
      <c r="TFF7" s="80"/>
      <c r="TFG7" s="80"/>
      <c r="TFH7" s="80"/>
      <c r="TFI7" s="80"/>
      <c r="TFJ7" s="80"/>
      <c r="TFK7" s="80"/>
      <c r="TFL7" s="80"/>
      <c r="TFM7" s="80"/>
      <c r="TFN7" s="80"/>
      <c r="TFO7" s="80"/>
      <c r="TFP7" s="80"/>
      <c r="TFQ7" s="80"/>
      <c r="TFR7" s="80"/>
      <c r="TFS7" s="80"/>
      <c r="TFT7" s="80"/>
      <c r="TFU7" s="80"/>
      <c r="TFV7" s="80"/>
      <c r="TFW7" s="80"/>
      <c r="TFX7" s="80"/>
      <c r="TFY7" s="80"/>
      <c r="TFZ7" s="80"/>
      <c r="TGA7" s="80"/>
      <c r="TGB7" s="80"/>
      <c r="TGC7" s="80"/>
      <c r="TGD7" s="80"/>
      <c r="TGE7" s="80"/>
      <c r="TGF7" s="80"/>
      <c r="TGG7" s="80"/>
      <c r="TGH7" s="80"/>
      <c r="TGI7" s="80"/>
      <c r="TGJ7" s="80"/>
      <c r="TGK7" s="80"/>
      <c r="TGL7" s="80"/>
      <c r="TGM7" s="80"/>
      <c r="TGN7" s="80"/>
      <c r="TGO7" s="80"/>
      <c r="TGP7" s="80"/>
      <c r="TGQ7" s="80"/>
      <c r="TGR7" s="80"/>
      <c r="TGS7" s="80"/>
      <c r="TGT7" s="80"/>
      <c r="TGU7" s="80"/>
      <c r="TGV7" s="80"/>
      <c r="TGW7" s="80"/>
      <c r="TGX7" s="80"/>
      <c r="TGY7" s="80"/>
      <c r="TGZ7" s="80"/>
      <c r="THA7" s="80"/>
      <c r="THB7" s="80"/>
      <c r="THC7" s="80"/>
      <c r="THD7" s="80"/>
      <c r="THE7" s="80"/>
      <c r="THF7" s="80"/>
      <c r="THG7" s="80"/>
      <c r="THH7" s="80"/>
      <c r="THI7" s="80"/>
      <c r="THJ7" s="80"/>
      <c r="THK7" s="80"/>
      <c r="THL7" s="80"/>
      <c r="THM7" s="80"/>
      <c r="THN7" s="80"/>
      <c r="THO7" s="80"/>
      <c r="THP7" s="80"/>
      <c r="THQ7" s="80"/>
      <c r="THR7" s="80"/>
      <c r="THS7" s="80"/>
      <c r="THT7" s="80"/>
      <c r="THU7" s="80"/>
      <c r="THV7" s="80"/>
      <c r="THW7" s="80"/>
      <c r="THX7" s="80"/>
      <c r="THY7" s="80"/>
      <c r="THZ7" s="80"/>
      <c r="TIA7" s="80"/>
      <c r="TIB7" s="80"/>
      <c r="TIC7" s="80"/>
      <c r="TID7" s="80"/>
      <c r="TIE7" s="80"/>
      <c r="TIF7" s="80"/>
      <c r="TIG7" s="80"/>
      <c r="TIH7" s="80"/>
      <c r="TII7" s="80"/>
      <c r="TIJ7" s="80"/>
      <c r="TIK7" s="80"/>
      <c r="TIL7" s="80"/>
      <c r="TIM7" s="80"/>
      <c r="TIN7" s="80"/>
      <c r="TIO7" s="80"/>
      <c r="TIP7" s="80"/>
      <c r="TIQ7" s="80"/>
      <c r="TIR7" s="80"/>
      <c r="TIS7" s="80"/>
      <c r="TIT7" s="80"/>
      <c r="TIU7" s="80"/>
      <c r="TIV7" s="80"/>
      <c r="TIW7" s="80"/>
      <c r="TIX7" s="80"/>
      <c r="TIY7" s="80"/>
      <c r="TIZ7" s="80"/>
      <c r="TJA7" s="80"/>
      <c r="TJB7" s="80"/>
      <c r="TJC7" s="80"/>
      <c r="TJD7" s="80"/>
      <c r="TJE7" s="80"/>
      <c r="TJF7" s="80"/>
      <c r="TJG7" s="80"/>
      <c r="TJH7" s="80"/>
      <c r="TJI7" s="80"/>
      <c r="TJJ7" s="80"/>
      <c r="TJK7" s="80"/>
      <c r="TJL7" s="80"/>
      <c r="TJM7" s="80"/>
      <c r="TJN7" s="80"/>
      <c r="TJO7" s="80"/>
      <c r="TJP7" s="80"/>
      <c r="TJQ7" s="80"/>
      <c r="TJR7" s="80"/>
      <c r="TJS7" s="80"/>
      <c r="TJT7" s="80"/>
      <c r="TJU7" s="80"/>
      <c r="TJV7" s="80"/>
      <c r="TJW7" s="80"/>
      <c r="TJX7" s="80"/>
      <c r="TJY7" s="80"/>
      <c r="TJZ7" s="80"/>
      <c r="TKA7" s="80"/>
      <c r="TKB7" s="80"/>
      <c r="TKC7" s="80"/>
      <c r="TKD7" s="80"/>
      <c r="TKE7" s="80"/>
      <c r="TKF7" s="80"/>
      <c r="TKG7" s="80"/>
      <c r="TKH7" s="80"/>
      <c r="TKI7" s="80"/>
      <c r="TKJ7" s="80"/>
      <c r="TKK7" s="80"/>
      <c r="TKL7" s="80"/>
      <c r="TKM7" s="80"/>
      <c r="TKN7" s="80"/>
      <c r="TKO7" s="80"/>
      <c r="TKP7" s="80"/>
      <c r="TKQ7" s="80"/>
      <c r="TKR7" s="80"/>
      <c r="TKS7" s="80"/>
      <c r="TKT7" s="80"/>
      <c r="TKU7" s="80"/>
      <c r="TKV7" s="80"/>
      <c r="TKW7" s="80"/>
      <c r="TKX7" s="80"/>
      <c r="TKY7" s="80"/>
      <c r="TKZ7" s="80"/>
      <c r="TLA7" s="80"/>
      <c r="TLB7" s="80"/>
      <c r="TLC7" s="80"/>
      <c r="TLD7" s="80"/>
      <c r="TLE7" s="80"/>
      <c r="TLF7" s="80"/>
      <c r="TLG7" s="80"/>
      <c r="TLH7" s="80"/>
      <c r="TLI7" s="80"/>
      <c r="TLJ7" s="80"/>
      <c r="TLK7" s="80"/>
      <c r="TLL7" s="80"/>
      <c r="TLM7" s="80"/>
      <c r="TLN7" s="80"/>
      <c r="TLO7" s="80"/>
      <c r="TLP7" s="80"/>
      <c r="TLQ7" s="80"/>
      <c r="TLR7" s="80"/>
      <c r="TLS7" s="80"/>
      <c r="TLT7" s="80"/>
      <c r="TLU7" s="80"/>
      <c r="TLV7" s="80"/>
      <c r="TLW7" s="80"/>
      <c r="TLX7" s="80"/>
      <c r="TLY7" s="80"/>
      <c r="TLZ7" s="80"/>
      <c r="TMA7" s="80"/>
      <c r="TMB7" s="80"/>
      <c r="TMC7" s="80"/>
      <c r="TMD7" s="80"/>
      <c r="TME7" s="80"/>
      <c r="TMF7" s="80"/>
      <c r="TMG7" s="80"/>
      <c r="TMH7" s="80"/>
      <c r="TMI7" s="80"/>
      <c r="TMJ7" s="80"/>
      <c r="TMK7" s="80"/>
      <c r="TML7" s="80"/>
      <c r="TMM7" s="80"/>
      <c r="TMN7" s="80"/>
      <c r="TMO7" s="80"/>
      <c r="TMP7" s="80"/>
      <c r="TMQ7" s="80"/>
      <c r="TMR7" s="80"/>
      <c r="TMS7" s="80"/>
      <c r="TMT7" s="80"/>
      <c r="TMU7" s="80"/>
      <c r="TMV7" s="80"/>
      <c r="TMW7" s="80"/>
      <c r="TMX7" s="80"/>
      <c r="TMY7" s="80"/>
      <c r="TMZ7" s="80"/>
      <c r="TNA7" s="80"/>
      <c r="TNB7" s="80"/>
      <c r="TNC7" s="80"/>
      <c r="TND7" s="80"/>
      <c r="TNE7" s="80"/>
      <c r="TNF7" s="80"/>
      <c r="TNG7" s="80"/>
      <c r="TNH7" s="80"/>
      <c r="TNI7" s="80"/>
      <c r="TNJ7" s="80"/>
      <c r="TNK7" s="80"/>
      <c r="TNL7" s="80"/>
      <c r="TNM7" s="80"/>
      <c r="TNN7" s="80"/>
      <c r="TNO7" s="80"/>
      <c r="TNP7" s="80"/>
      <c r="TNQ7" s="80"/>
      <c r="TNR7" s="80"/>
      <c r="TNS7" s="80"/>
      <c r="TNT7" s="80"/>
      <c r="TNU7" s="80"/>
      <c r="TNV7" s="80"/>
      <c r="TNW7" s="80"/>
      <c r="TNX7" s="80"/>
      <c r="TNY7" s="80"/>
      <c r="TNZ7" s="80"/>
      <c r="TOA7" s="80"/>
      <c r="TOB7" s="80"/>
      <c r="TOC7" s="80"/>
      <c r="TOD7" s="80"/>
      <c r="TOE7" s="80"/>
      <c r="TOF7" s="80"/>
      <c r="TOG7" s="80"/>
      <c r="TOH7" s="80"/>
      <c r="TOI7" s="80"/>
      <c r="TOJ7" s="80"/>
      <c r="TOK7" s="80"/>
      <c r="TOL7" s="80"/>
      <c r="TOM7" s="80"/>
      <c r="TON7" s="80"/>
      <c r="TOO7" s="80"/>
      <c r="TOP7" s="80"/>
      <c r="TOQ7" s="80"/>
      <c r="TOR7" s="80"/>
      <c r="TOS7" s="80"/>
      <c r="TOT7" s="80"/>
      <c r="TOU7" s="80"/>
      <c r="TOV7" s="80"/>
      <c r="TOW7" s="80"/>
      <c r="TOX7" s="80"/>
      <c r="TOY7" s="80"/>
      <c r="TOZ7" s="80"/>
      <c r="TPA7" s="80"/>
      <c r="TPB7" s="80"/>
      <c r="TPC7" s="80"/>
      <c r="TPD7" s="80"/>
      <c r="TPE7" s="80"/>
      <c r="TPF7" s="80"/>
      <c r="TPG7" s="80"/>
      <c r="TPH7" s="80"/>
      <c r="TPI7" s="80"/>
      <c r="TPJ7" s="80"/>
      <c r="TPK7" s="80"/>
      <c r="TPL7" s="80"/>
      <c r="TPM7" s="80"/>
      <c r="TPN7" s="80"/>
      <c r="TPO7" s="80"/>
      <c r="TPP7" s="80"/>
      <c r="TPQ7" s="80"/>
      <c r="TPR7" s="80"/>
      <c r="TPS7" s="80"/>
      <c r="TPT7" s="80"/>
      <c r="TPU7" s="80"/>
      <c r="TPV7" s="80"/>
      <c r="TPW7" s="80"/>
      <c r="TPX7" s="80"/>
      <c r="TPY7" s="80"/>
      <c r="TPZ7" s="80"/>
      <c r="TQA7" s="80"/>
      <c r="TQB7" s="80"/>
      <c r="TQC7" s="80"/>
      <c r="TQD7" s="80"/>
      <c r="TQE7" s="80"/>
      <c r="TQF7" s="80"/>
      <c r="TQG7" s="80"/>
      <c r="TQH7" s="80"/>
      <c r="TQI7" s="80"/>
      <c r="TQJ7" s="80"/>
      <c r="TQK7" s="80"/>
      <c r="TQL7" s="80"/>
      <c r="TQM7" s="80"/>
      <c r="TQN7" s="80"/>
      <c r="TQO7" s="80"/>
      <c r="TQP7" s="80"/>
      <c r="TQQ7" s="80"/>
      <c r="TQR7" s="80"/>
      <c r="TQS7" s="80"/>
      <c r="TQT7" s="80"/>
      <c r="TQU7" s="80"/>
      <c r="TQV7" s="80"/>
      <c r="TQW7" s="80"/>
      <c r="TQX7" s="80"/>
      <c r="TQY7" s="80"/>
      <c r="TQZ7" s="80"/>
      <c r="TRA7" s="80"/>
      <c r="TRB7" s="80"/>
      <c r="TRC7" s="80"/>
      <c r="TRD7" s="80"/>
      <c r="TRE7" s="80"/>
      <c r="TRF7" s="80"/>
      <c r="TRG7" s="80"/>
      <c r="TRH7" s="80"/>
      <c r="TRI7" s="80"/>
      <c r="TRJ7" s="80"/>
      <c r="TRK7" s="80"/>
      <c r="TRL7" s="80"/>
      <c r="TRM7" s="80"/>
      <c r="TRN7" s="80"/>
      <c r="TRO7" s="80"/>
      <c r="TRP7" s="80"/>
      <c r="TRQ7" s="80"/>
      <c r="TRR7" s="80"/>
      <c r="TRS7" s="80"/>
      <c r="TRT7" s="80"/>
      <c r="TRU7" s="80"/>
      <c r="TRV7" s="80"/>
      <c r="TRW7" s="80"/>
      <c r="TRX7" s="80"/>
      <c r="TRY7" s="80"/>
      <c r="TRZ7" s="80"/>
      <c r="TSA7" s="80"/>
      <c r="TSB7" s="80"/>
      <c r="TSC7" s="80"/>
      <c r="TSD7" s="80"/>
      <c r="TSE7" s="80"/>
      <c r="TSF7" s="80"/>
      <c r="TSG7" s="80"/>
      <c r="TSH7" s="80"/>
      <c r="TSI7" s="80"/>
      <c r="TSJ7" s="80"/>
      <c r="TSK7" s="80"/>
      <c r="TSL7" s="80"/>
      <c r="TSM7" s="80"/>
      <c r="TSN7" s="80"/>
      <c r="TSO7" s="80"/>
      <c r="TSP7" s="80"/>
      <c r="TSQ7" s="80"/>
      <c r="TSR7" s="80"/>
      <c r="TSS7" s="80"/>
      <c r="TST7" s="80"/>
      <c r="TSU7" s="80"/>
      <c r="TSV7" s="80"/>
      <c r="TSW7" s="80"/>
      <c r="TSX7" s="80"/>
      <c r="TSY7" s="80"/>
      <c r="TSZ7" s="80"/>
      <c r="TTA7" s="80"/>
      <c r="TTB7" s="80"/>
      <c r="TTC7" s="80"/>
      <c r="TTD7" s="80"/>
      <c r="TTE7" s="80"/>
      <c r="TTF7" s="80"/>
      <c r="TTG7" s="80"/>
      <c r="TTH7" s="80"/>
      <c r="TTI7" s="80"/>
      <c r="TTJ7" s="80"/>
      <c r="TTK7" s="80"/>
      <c r="TTL7" s="80"/>
      <c r="TTM7" s="80"/>
      <c r="TTN7" s="80"/>
      <c r="TTO7" s="80"/>
      <c r="TTP7" s="80"/>
      <c r="TTQ7" s="80"/>
      <c r="TTR7" s="80"/>
      <c r="TTS7" s="80"/>
      <c r="TTT7" s="80"/>
      <c r="TTU7" s="80"/>
      <c r="TTV7" s="80"/>
      <c r="TTW7" s="80"/>
      <c r="TTX7" s="80"/>
      <c r="TTY7" s="80"/>
      <c r="TTZ7" s="80"/>
      <c r="TUA7" s="80"/>
      <c r="TUB7" s="80"/>
      <c r="TUC7" s="80"/>
      <c r="TUD7" s="80"/>
      <c r="TUE7" s="80"/>
      <c r="TUF7" s="80"/>
      <c r="TUG7" s="80"/>
      <c r="TUH7" s="80"/>
      <c r="TUI7" s="80"/>
      <c r="TUJ7" s="80"/>
      <c r="TUK7" s="80"/>
      <c r="TUL7" s="80"/>
      <c r="TUM7" s="80"/>
      <c r="TUN7" s="80"/>
      <c r="TUO7" s="80"/>
      <c r="TUP7" s="80"/>
      <c r="TUQ7" s="80"/>
      <c r="TUR7" s="80"/>
      <c r="TUS7" s="80"/>
      <c r="TUT7" s="80"/>
      <c r="TUU7" s="80"/>
      <c r="TUV7" s="80"/>
      <c r="TUW7" s="80"/>
      <c r="TUX7" s="80"/>
      <c r="TUY7" s="80"/>
      <c r="TUZ7" s="80"/>
      <c r="TVA7" s="80"/>
      <c r="TVB7" s="80"/>
      <c r="TVC7" s="80"/>
      <c r="TVD7" s="80"/>
      <c r="TVE7" s="80"/>
      <c r="TVF7" s="80"/>
      <c r="TVG7" s="80"/>
      <c r="TVH7" s="80"/>
      <c r="TVI7" s="80"/>
      <c r="TVJ7" s="80"/>
      <c r="TVK7" s="80"/>
      <c r="TVL7" s="80"/>
      <c r="TVM7" s="80"/>
      <c r="TVN7" s="80"/>
      <c r="TVO7" s="80"/>
      <c r="TVP7" s="80"/>
      <c r="TVQ7" s="80"/>
      <c r="TVR7" s="80"/>
      <c r="TVS7" s="80"/>
      <c r="TVT7" s="80"/>
      <c r="TVU7" s="80"/>
      <c r="TVV7" s="80"/>
      <c r="TVW7" s="80"/>
      <c r="TVX7" s="80"/>
      <c r="TVY7" s="80"/>
      <c r="TVZ7" s="80"/>
      <c r="TWA7" s="80"/>
      <c r="TWB7" s="80"/>
      <c r="TWC7" s="80"/>
      <c r="TWD7" s="80"/>
      <c r="TWE7" s="80"/>
      <c r="TWF7" s="80"/>
      <c r="TWG7" s="80"/>
      <c r="TWH7" s="80"/>
      <c r="TWI7" s="80"/>
      <c r="TWJ7" s="80"/>
      <c r="TWK7" s="80"/>
      <c r="TWL7" s="80"/>
      <c r="TWM7" s="80"/>
      <c r="TWN7" s="80"/>
      <c r="TWO7" s="80"/>
      <c r="TWP7" s="80"/>
      <c r="TWQ7" s="80"/>
      <c r="TWR7" s="80"/>
      <c r="TWS7" s="80"/>
      <c r="TWT7" s="80"/>
      <c r="TWU7" s="80"/>
      <c r="TWV7" s="80"/>
      <c r="TWW7" s="80"/>
      <c r="TWX7" s="80"/>
      <c r="TWY7" s="80"/>
      <c r="TWZ7" s="80"/>
      <c r="TXA7" s="80"/>
      <c r="TXB7" s="80"/>
      <c r="TXC7" s="80"/>
      <c r="TXD7" s="80"/>
      <c r="TXE7" s="80"/>
      <c r="TXF7" s="80"/>
      <c r="TXG7" s="80"/>
      <c r="TXH7" s="80"/>
      <c r="TXI7" s="80"/>
      <c r="TXJ7" s="80"/>
      <c r="TXK7" s="80"/>
      <c r="TXL7" s="80"/>
      <c r="TXM7" s="80"/>
      <c r="TXN7" s="80"/>
      <c r="TXO7" s="80"/>
      <c r="TXP7" s="80"/>
      <c r="TXQ7" s="80"/>
      <c r="TXR7" s="80"/>
      <c r="TXS7" s="80"/>
      <c r="TXT7" s="80"/>
      <c r="TXU7" s="80"/>
      <c r="TXV7" s="80"/>
      <c r="TXW7" s="80"/>
      <c r="TXX7" s="80"/>
      <c r="TXY7" s="80"/>
      <c r="TXZ7" s="80"/>
      <c r="TYA7" s="80"/>
      <c r="TYB7" s="80"/>
      <c r="TYC7" s="80"/>
      <c r="TYD7" s="80"/>
      <c r="TYE7" s="80"/>
      <c r="TYF7" s="80"/>
      <c r="TYG7" s="80"/>
      <c r="TYH7" s="80"/>
      <c r="TYI7" s="80"/>
      <c r="TYJ7" s="80"/>
      <c r="TYK7" s="80"/>
      <c r="TYL7" s="80"/>
      <c r="TYM7" s="80"/>
      <c r="TYN7" s="80"/>
      <c r="TYO7" s="80"/>
      <c r="TYP7" s="80"/>
      <c r="TYQ7" s="80"/>
      <c r="TYR7" s="80"/>
      <c r="TYS7" s="80"/>
      <c r="TYT7" s="80"/>
      <c r="TYU7" s="80"/>
      <c r="TYV7" s="80"/>
      <c r="TYW7" s="80"/>
      <c r="TYX7" s="80"/>
      <c r="TYY7" s="80"/>
      <c r="TYZ7" s="80"/>
      <c r="TZA7" s="80"/>
      <c r="TZB7" s="80"/>
      <c r="TZC7" s="80"/>
      <c r="TZD7" s="80"/>
      <c r="TZE7" s="80"/>
      <c r="TZF7" s="80"/>
      <c r="TZG7" s="80"/>
      <c r="TZH7" s="80"/>
      <c r="TZI7" s="80"/>
      <c r="TZJ7" s="80"/>
      <c r="TZK7" s="80"/>
      <c r="TZL7" s="80"/>
      <c r="TZM7" s="80"/>
      <c r="TZN7" s="80"/>
      <c r="TZO7" s="80"/>
      <c r="TZP7" s="80"/>
      <c r="TZQ7" s="80"/>
      <c r="TZR7" s="80"/>
      <c r="TZS7" s="80"/>
      <c r="TZT7" s="80"/>
      <c r="TZU7" s="80"/>
      <c r="TZV7" s="80"/>
      <c r="TZW7" s="80"/>
      <c r="TZX7" s="80"/>
      <c r="TZY7" s="80"/>
      <c r="TZZ7" s="80"/>
      <c r="UAA7" s="80"/>
      <c r="UAB7" s="80"/>
      <c r="UAC7" s="80"/>
      <c r="UAD7" s="80"/>
      <c r="UAE7" s="80"/>
      <c r="UAF7" s="80"/>
      <c r="UAG7" s="80"/>
      <c r="UAH7" s="80"/>
      <c r="UAI7" s="80"/>
      <c r="UAJ7" s="80"/>
      <c r="UAK7" s="80"/>
      <c r="UAL7" s="80"/>
      <c r="UAM7" s="80"/>
      <c r="UAN7" s="80"/>
      <c r="UAO7" s="80"/>
      <c r="UAP7" s="80"/>
      <c r="UAQ7" s="80"/>
      <c r="UAR7" s="80"/>
      <c r="UAS7" s="80"/>
      <c r="UAT7" s="80"/>
      <c r="UAU7" s="80"/>
      <c r="UAV7" s="80"/>
      <c r="UAW7" s="80"/>
      <c r="UAX7" s="80"/>
      <c r="UAY7" s="80"/>
      <c r="UAZ7" s="80"/>
      <c r="UBA7" s="80"/>
      <c r="UBB7" s="80"/>
      <c r="UBC7" s="80"/>
      <c r="UBD7" s="80"/>
      <c r="UBE7" s="80"/>
      <c r="UBF7" s="80"/>
      <c r="UBG7" s="80"/>
      <c r="UBH7" s="80"/>
      <c r="UBI7" s="80"/>
      <c r="UBJ7" s="80"/>
      <c r="UBK7" s="80"/>
      <c r="UBL7" s="80"/>
      <c r="UBM7" s="80"/>
      <c r="UBN7" s="80"/>
      <c r="UBO7" s="80"/>
      <c r="UBP7" s="80"/>
      <c r="UBQ7" s="80"/>
      <c r="UBR7" s="80"/>
      <c r="UBS7" s="80"/>
      <c r="UBT7" s="80"/>
      <c r="UBU7" s="80"/>
      <c r="UBV7" s="80"/>
      <c r="UBW7" s="80"/>
      <c r="UBX7" s="80"/>
      <c r="UBY7" s="80"/>
      <c r="UBZ7" s="80"/>
      <c r="UCA7" s="80"/>
      <c r="UCB7" s="80"/>
      <c r="UCC7" s="80"/>
      <c r="UCD7" s="80"/>
      <c r="UCE7" s="80"/>
      <c r="UCF7" s="80"/>
      <c r="UCG7" s="80"/>
      <c r="UCH7" s="80"/>
      <c r="UCI7" s="80"/>
      <c r="UCJ7" s="80"/>
      <c r="UCK7" s="80"/>
      <c r="UCL7" s="80"/>
      <c r="UCM7" s="80"/>
      <c r="UCN7" s="80"/>
      <c r="UCO7" s="80"/>
      <c r="UCP7" s="80"/>
      <c r="UCQ7" s="80"/>
      <c r="UCR7" s="80"/>
      <c r="UCS7" s="80"/>
      <c r="UCT7" s="80"/>
      <c r="UCU7" s="80"/>
      <c r="UCV7" s="80"/>
      <c r="UCW7" s="80"/>
      <c r="UCX7" s="80"/>
      <c r="UCY7" s="80"/>
      <c r="UCZ7" s="80"/>
      <c r="UDA7" s="80"/>
      <c r="UDB7" s="80"/>
      <c r="UDC7" s="80"/>
      <c r="UDD7" s="80"/>
      <c r="UDE7" s="80"/>
      <c r="UDF7" s="80"/>
      <c r="UDG7" s="80"/>
      <c r="UDH7" s="80"/>
      <c r="UDI7" s="80"/>
      <c r="UDJ7" s="80"/>
      <c r="UDK7" s="80"/>
      <c r="UDL7" s="80"/>
      <c r="UDM7" s="80"/>
      <c r="UDN7" s="80"/>
      <c r="UDO7" s="80"/>
      <c r="UDP7" s="80"/>
      <c r="UDQ7" s="80"/>
      <c r="UDR7" s="80"/>
      <c r="UDS7" s="80"/>
      <c r="UDT7" s="80"/>
      <c r="UDU7" s="80"/>
      <c r="UDV7" s="80"/>
      <c r="UDW7" s="80"/>
      <c r="UDX7" s="80"/>
      <c r="UDY7" s="80"/>
      <c r="UDZ7" s="80"/>
      <c r="UEA7" s="80"/>
      <c r="UEB7" s="80"/>
      <c r="UEC7" s="80"/>
      <c r="UED7" s="80"/>
      <c r="UEE7" s="80"/>
      <c r="UEF7" s="80"/>
      <c r="UEG7" s="80"/>
      <c r="UEH7" s="80"/>
      <c r="UEI7" s="80"/>
      <c r="UEJ7" s="80"/>
      <c r="UEK7" s="80"/>
      <c r="UEL7" s="80"/>
      <c r="UEM7" s="80"/>
      <c r="UEN7" s="80"/>
      <c r="UEO7" s="80"/>
      <c r="UEP7" s="80"/>
      <c r="UEQ7" s="80"/>
      <c r="UER7" s="80"/>
      <c r="UES7" s="80"/>
      <c r="UET7" s="80"/>
      <c r="UEU7" s="80"/>
      <c r="UEV7" s="80"/>
      <c r="UEW7" s="80"/>
      <c r="UEX7" s="80"/>
      <c r="UEY7" s="80"/>
      <c r="UEZ7" s="80"/>
      <c r="UFA7" s="80"/>
      <c r="UFB7" s="80"/>
      <c r="UFC7" s="80"/>
      <c r="UFD7" s="80"/>
      <c r="UFE7" s="80"/>
      <c r="UFF7" s="80"/>
      <c r="UFG7" s="80"/>
      <c r="UFH7" s="80"/>
      <c r="UFI7" s="80"/>
      <c r="UFJ7" s="80"/>
      <c r="UFK7" s="80"/>
      <c r="UFL7" s="80"/>
      <c r="UFM7" s="80"/>
      <c r="UFN7" s="80"/>
      <c r="UFO7" s="80"/>
      <c r="UFP7" s="80"/>
      <c r="UFQ7" s="80"/>
      <c r="UFR7" s="80"/>
      <c r="UFS7" s="80"/>
      <c r="UFT7" s="80"/>
      <c r="UFU7" s="80"/>
      <c r="UFV7" s="80"/>
      <c r="UFW7" s="80"/>
      <c r="UFX7" s="80"/>
      <c r="UFY7" s="80"/>
      <c r="UFZ7" s="80"/>
      <c r="UGA7" s="80"/>
      <c r="UGB7" s="80"/>
      <c r="UGC7" s="80"/>
      <c r="UGD7" s="80"/>
      <c r="UGE7" s="80"/>
      <c r="UGF7" s="80"/>
      <c r="UGG7" s="80"/>
      <c r="UGH7" s="80"/>
      <c r="UGI7" s="80"/>
      <c r="UGJ7" s="80"/>
      <c r="UGK7" s="80"/>
      <c r="UGL7" s="80"/>
      <c r="UGM7" s="80"/>
      <c r="UGN7" s="80"/>
      <c r="UGO7" s="80"/>
      <c r="UGP7" s="80"/>
      <c r="UGQ7" s="80"/>
      <c r="UGR7" s="80"/>
      <c r="UGS7" s="80"/>
      <c r="UGT7" s="80"/>
      <c r="UGU7" s="80"/>
      <c r="UGV7" s="80"/>
      <c r="UGW7" s="80"/>
      <c r="UGX7" s="80"/>
      <c r="UGY7" s="80"/>
      <c r="UGZ7" s="80"/>
      <c r="UHA7" s="80"/>
      <c r="UHB7" s="80"/>
      <c r="UHC7" s="80"/>
      <c r="UHD7" s="80"/>
      <c r="UHE7" s="80"/>
      <c r="UHF7" s="80"/>
      <c r="UHG7" s="80"/>
      <c r="UHH7" s="80"/>
      <c r="UHI7" s="80"/>
      <c r="UHJ7" s="80"/>
      <c r="UHK7" s="80"/>
      <c r="UHL7" s="80"/>
      <c r="UHM7" s="80"/>
      <c r="UHN7" s="80"/>
      <c r="UHO7" s="80"/>
      <c r="UHP7" s="80"/>
      <c r="UHQ7" s="80"/>
      <c r="UHR7" s="80"/>
      <c r="UHS7" s="80"/>
      <c r="UHT7" s="80"/>
      <c r="UHU7" s="80"/>
      <c r="UHV7" s="80"/>
      <c r="UHW7" s="80"/>
      <c r="UHX7" s="80"/>
      <c r="UHY7" s="80"/>
      <c r="UHZ7" s="80"/>
      <c r="UIA7" s="80"/>
      <c r="UIB7" s="80"/>
      <c r="UIC7" s="80"/>
      <c r="UID7" s="80"/>
      <c r="UIE7" s="80"/>
      <c r="UIF7" s="80"/>
      <c r="UIG7" s="80"/>
      <c r="UIH7" s="80"/>
      <c r="UII7" s="80"/>
      <c r="UIJ7" s="80"/>
      <c r="UIK7" s="80"/>
      <c r="UIL7" s="80"/>
      <c r="UIM7" s="80"/>
      <c r="UIN7" s="80"/>
      <c r="UIO7" s="80"/>
      <c r="UIP7" s="80"/>
      <c r="UIQ7" s="80"/>
      <c r="UIR7" s="80"/>
      <c r="UIS7" s="80"/>
      <c r="UIT7" s="80"/>
      <c r="UIU7" s="80"/>
      <c r="UIV7" s="80"/>
      <c r="UIW7" s="80"/>
      <c r="UIX7" s="80"/>
      <c r="UIY7" s="80"/>
      <c r="UIZ7" s="80"/>
      <c r="UJA7" s="80"/>
      <c r="UJB7" s="80"/>
      <c r="UJC7" s="80"/>
      <c r="UJD7" s="80"/>
      <c r="UJE7" s="80"/>
      <c r="UJF7" s="80"/>
      <c r="UJG7" s="80"/>
      <c r="UJH7" s="80"/>
      <c r="UJI7" s="80"/>
      <c r="UJJ7" s="80"/>
      <c r="UJK7" s="80"/>
      <c r="UJL7" s="80"/>
      <c r="UJM7" s="80"/>
      <c r="UJN7" s="80"/>
      <c r="UJO7" s="80"/>
      <c r="UJP7" s="80"/>
      <c r="UJQ7" s="80"/>
      <c r="UJR7" s="80"/>
      <c r="UJS7" s="80"/>
      <c r="UJT7" s="80"/>
      <c r="UJU7" s="80"/>
      <c r="UJV7" s="80"/>
      <c r="UJW7" s="80"/>
      <c r="UJX7" s="80"/>
      <c r="UJY7" s="80"/>
      <c r="UJZ7" s="80"/>
      <c r="UKA7" s="80"/>
      <c r="UKB7" s="80"/>
      <c r="UKC7" s="80"/>
      <c r="UKD7" s="80"/>
      <c r="UKE7" s="80"/>
      <c r="UKF7" s="80"/>
      <c r="UKG7" s="80"/>
      <c r="UKH7" s="80"/>
      <c r="UKI7" s="80"/>
      <c r="UKJ7" s="80"/>
      <c r="UKK7" s="80"/>
      <c r="UKL7" s="80"/>
      <c r="UKM7" s="80"/>
      <c r="UKN7" s="80"/>
      <c r="UKO7" s="80"/>
      <c r="UKP7" s="80"/>
      <c r="UKQ7" s="80"/>
      <c r="UKR7" s="80"/>
      <c r="UKS7" s="80"/>
      <c r="UKT7" s="80"/>
      <c r="UKU7" s="80"/>
      <c r="UKV7" s="80"/>
      <c r="UKW7" s="80"/>
      <c r="UKX7" s="80"/>
      <c r="UKY7" s="80"/>
      <c r="UKZ7" s="80"/>
      <c r="ULA7" s="80"/>
      <c r="ULB7" s="80"/>
      <c r="ULC7" s="80"/>
      <c r="ULD7" s="80"/>
      <c r="ULE7" s="80"/>
      <c r="ULF7" s="80"/>
      <c r="ULG7" s="80"/>
      <c r="ULH7" s="80"/>
      <c r="ULI7" s="80"/>
      <c r="ULJ7" s="80"/>
      <c r="ULK7" s="80"/>
      <c r="ULL7" s="80"/>
      <c r="ULM7" s="80"/>
      <c r="ULN7" s="80"/>
      <c r="ULO7" s="80"/>
      <c r="ULP7" s="80"/>
      <c r="ULQ7" s="80"/>
      <c r="ULR7" s="80"/>
      <c r="ULS7" s="80"/>
      <c r="ULT7" s="80"/>
      <c r="ULU7" s="80"/>
      <c r="ULV7" s="80"/>
      <c r="ULW7" s="80"/>
      <c r="ULX7" s="80"/>
      <c r="ULY7" s="80"/>
      <c r="ULZ7" s="80"/>
      <c r="UMA7" s="80"/>
      <c r="UMB7" s="80"/>
      <c r="UMC7" s="80"/>
      <c r="UMD7" s="80"/>
      <c r="UME7" s="80"/>
      <c r="UMF7" s="80"/>
      <c r="UMG7" s="80"/>
      <c r="UMH7" s="80"/>
      <c r="UMI7" s="80"/>
      <c r="UMJ7" s="80"/>
      <c r="UMK7" s="80"/>
      <c r="UML7" s="80"/>
      <c r="UMM7" s="80"/>
      <c r="UMN7" s="80"/>
      <c r="UMO7" s="80"/>
      <c r="UMP7" s="80"/>
      <c r="UMQ7" s="80"/>
      <c r="UMR7" s="80"/>
      <c r="UMS7" s="80"/>
      <c r="UMT7" s="80"/>
      <c r="UMU7" s="80"/>
      <c r="UMV7" s="80"/>
      <c r="UMW7" s="80"/>
      <c r="UMX7" s="80"/>
      <c r="UMY7" s="80"/>
      <c r="UMZ7" s="80"/>
      <c r="UNA7" s="80"/>
      <c r="UNB7" s="80"/>
      <c r="UNC7" s="80"/>
      <c r="UND7" s="80"/>
      <c r="UNE7" s="80"/>
      <c r="UNF7" s="80"/>
      <c r="UNG7" s="80"/>
      <c r="UNH7" s="80"/>
      <c r="UNI7" s="80"/>
      <c r="UNJ7" s="80"/>
      <c r="UNK7" s="80"/>
      <c r="UNL7" s="80"/>
      <c r="UNM7" s="80"/>
      <c r="UNN7" s="80"/>
      <c r="UNO7" s="80"/>
      <c r="UNP7" s="80"/>
      <c r="UNQ7" s="80"/>
      <c r="UNR7" s="80"/>
      <c r="UNS7" s="80"/>
      <c r="UNT7" s="80"/>
      <c r="UNU7" s="80"/>
      <c r="UNV7" s="80"/>
      <c r="UNW7" s="80"/>
      <c r="UNX7" s="80"/>
      <c r="UNY7" s="80"/>
      <c r="UNZ7" s="80"/>
      <c r="UOA7" s="80"/>
      <c r="UOB7" s="80"/>
      <c r="UOC7" s="80"/>
      <c r="UOD7" s="80"/>
      <c r="UOE7" s="80"/>
      <c r="UOF7" s="80"/>
      <c r="UOG7" s="80"/>
      <c r="UOH7" s="80"/>
      <c r="UOI7" s="80"/>
      <c r="UOJ7" s="80"/>
      <c r="UOK7" s="80"/>
      <c r="UOL7" s="80"/>
      <c r="UOM7" s="80"/>
      <c r="UON7" s="80"/>
      <c r="UOO7" s="80"/>
      <c r="UOP7" s="80"/>
      <c r="UOQ7" s="80"/>
      <c r="UOR7" s="80"/>
      <c r="UOS7" s="80"/>
      <c r="UOT7" s="80"/>
      <c r="UOU7" s="80"/>
      <c r="UOV7" s="80"/>
      <c r="UOW7" s="80"/>
      <c r="UOX7" s="80"/>
      <c r="UOY7" s="80"/>
      <c r="UOZ7" s="80"/>
      <c r="UPA7" s="80"/>
      <c r="UPB7" s="80"/>
      <c r="UPC7" s="80"/>
      <c r="UPD7" s="80"/>
      <c r="UPE7" s="80"/>
      <c r="UPF7" s="80"/>
      <c r="UPG7" s="80"/>
      <c r="UPH7" s="80"/>
      <c r="UPI7" s="80"/>
      <c r="UPJ7" s="80"/>
      <c r="UPK7" s="80"/>
      <c r="UPL7" s="80"/>
      <c r="UPM7" s="80"/>
      <c r="UPN7" s="80"/>
      <c r="UPO7" s="80"/>
      <c r="UPP7" s="80"/>
      <c r="UPQ7" s="80"/>
      <c r="UPR7" s="80"/>
      <c r="UPS7" s="80"/>
      <c r="UPT7" s="80"/>
      <c r="UPU7" s="80"/>
      <c r="UPV7" s="80"/>
      <c r="UPW7" s="80"/>
      <c r="UPX7" s="80"/>
      <c r="UPY7" s="80"/>
      <c r="UPZ7" s="80"/>
      <c r="UQA7" s="80"/>
      <c r="UQB7" s="80"/>
      <c r="UQC7" s="80"/>
      <c r="UQD7" s="80"/>
      <c r="UQE7" s="80"/>
      <c r="UQF7" s="80"/>
      <c r="UQG7" s="80"/>
      <c r="UQH7" s="80"/>
      <c r="UQI7" s="80"/>
      <c r="UQJ7" s="80"/>
      <c r="UQK7" s="80"/>
      <c r="UQL7" s="80"/>
      <c r="UQM7" s="80"/>
      <c r="UQN7" s="80"/>
      <c r="UQO7" s="80"/>
      <c r="UQP7" s="80"/>
      <c r="UQQ7" s="80"/>
      <c r="UQR7" s="80"/>
      <c r="UQS7" s="80"/>
      <c r="UQT7" s="80"/>
      <c r="UQU7" s="80"/>
      <c r="UQV7" s="80"/>
      <c r="UQW7" s="80"/>
      <c r="UQX7" s="80"/>
      <c r="UQY7" s="80"/>
      <c r="UQZ7" s="80"/>
      <c r="URA7" s="80"/>
      <c r="URB7" s="80"/>
      <c r="URC7" s="80"/>
      <c r="URD7" s="80"/>
      <c r="URE7" s="80"/>
      <c r="URF7" s="80"/>
      <c r="URG7" s="80"/>
      <c r="URH7" s="80"/>
      <c r="URI7" s="80"/>
      <c r="URJ7" s="80"/>
      <c r="URK7" s="80"/>
      <c r="URL7" s="80"/>
      <c r="URM7" s="80"/>
      <c r="URN7" s="80"/>
      <c r="URO7" s="80"/>
      <c r="URP7" s="80"/>
      <c r="URQ7" s="80"/>
      <c r="URR7" s="80"/>
      <c r="URS7" s="80"/>
      <c r="URT7" s="80"/>
      <c r="URU7" s="80"/>
      <c r="URV7" s="80"/>
      <c r="URW7" s="80"/>
      <c r="URX7" s="80"/>
      <c r="URY7" s="80"/>
      <c r="URZ7" s="80"/>
      <c r="USA7" s="80"/>
      <c r="USB7" s="80"/>
      <c r="USC7" s="80"/>
      <c r="USD7" s="80"/>
      <c r="USE7" s="80"/>
      <c r="USF7" s="80"/>
      <c r="USG7" s="80"/>
      <c r="USH7" s="80"/>
      <c r="USI7" s="80"/>
      <c r="USJ7" s="80"/>
      <c r="USK7" s="80"/>
      <c r="USL7" s="80"/>
      <c r="USM7" s="80"/>
      <c r="USN7" s="80"/>
      <c r="USO7" s="80"/>
      <c r="USP7" s="80"/>
      <c r="USQ7" s="80"/>
      <c r="USR7" s="80"/>
      <c r="USS7" s="80"/>
      <c r="UST7" s="80"/>
      <c r="USU7" s="80"/>
      <c r="USV7" s="80"/>
      <c r="USW7" s="80"/>
      <c r="USX7" s="80"/>
      <c r="USY7" s="80"/>
      <c r="USZ7" s="80"/>
      <c r="UTA7" s="80"/>
      <c r="UTB7" s="80"/>
      <c r="UTC7" s="80"/>
      <c r="UTD7" s="80"/>
      <c r="UTE7" s="80"/>
      <c r="UTF7" s="80"/>
      <c r="UTG7" s="80"/>
      <c r="UTH7" s="80"/>
      <c r="UTI7" s="80"/>
      <c r="UTJ7" s="80"/>
      <c r="UTK7" s="80"/>
      <c r="UTL7" s="80"/>
      <c r="UTM7" s="80"/>
      <c r="UTN7" s="80"/>
      <c r="UTO7" s="80"/>
      <c r="UTP7" s="80"/>
      <c r="UTQ7" s="80"/>
      <c r="UTR7" s="80"/>
      <c r="UTS7" s="80"/>
      <c r="UTT7" s="80"/>
      <c r="UTU7" s="80"/>
      <c r="UTV7" s="80"/>
      <c r="UTW7" s="80"/>
      <c r="UTX7" s="80"/>
      <c r="UTY7" s="80"/>
      <c r="UTZ7" s="80"/>
      <c r="UUA7" s="80"/>
      <c r="UUB7" s="80"/>
      <c r="UUC7" s="80"/>
      <c r="UUD7" s="80"/>
      <c r="UUE7" s="80"/>
      <c r="UUF7" s="80"/>
      <c r="UUG7" s="80"/>
      <c r="UUH7" s="80"/>
      <c r="UUI7" s="80"/>
      <c r="UUJ7" s="80"/>
      <c r="UUK7" s="80"/>
      <c r="UUL7" s="80"/>
      <c r="UUM7" s="80"/>
      <c r="UUN7" s="80"/>
      <c r="UUO7" s="80"/>
      <c r="UUP7" s="80"/>
      <c r="UUQ7" s="80"/>
      <c r="UUR7" s="80"/>
      <c r="UUS7" s="80"/>
      <c r="UUT7" s="80"/>
      <c r="UUU7" s="80"/>
      <c r="UUV7" s="80"/>
      <c r="UUW7" s="80"/>
      <c r="UUX7" s="80"/>
      <c r="UUY7" s="80"/>
      <c r="UUZ7" s="80"/>
      <c r="UVA7" s="80"/>
      <c r="UVB7" s="80"/>
      <c r="UVC7" s="80"/>
      <c r="UVD7" s="80"/>
      <c r="UVE7" s="80"/>
      <c r="UVF7" s="80"/>
      <c r="UVG7" s="80"/>
      <c r="UVH7" s="80"/>
      <c r="UVI7" s="80"/>
      <c r="UVJ7" s="80"/>
      <c r="UVK7" s="80"/>
      <c r="UVL7" s="80"/>
      <c r="UVM7" s="80"/>
      <c r="UVN7" s="80"/>
      <c r="UVO7" s="80"/>
      <c r="UVP7" s="80"/>
      <c r="UVQ7" s="80"/>
      <c r="UVR7" s="80"/>
      <c r="UVS7" s="80"/>
      <c r="UVT7" s="80"/>
      <c r="UVU7" s="80"/>
      <c r="UVV7" s="80"/>
      <c r="UVW7" s="80"/>
      <c r="UVX7" s="80"/>
      <c r="UVY7" s="80"/>
      <c r="UVZ7" s="80"/>
      <c r="UWA7" s="80"/>
      <c r="UWB7" s="80"/>
      <c r="UWC7" s="80"/>
      <c r="UWD7" s="80"/>
      <c r="UWE7" s="80"/>
      <c r="UWF7" s="80"/>
      <c r="UWG7" s="80"/>
      <c r="UWH7" s="80"/>
      <c r="UWI7" s="80"/>
      <c r="UWJ7" s="80"/>
      <c r="UWK7" s="80"/>
      <c r="UWL7" s="80"/>
      <c r="UWM7" s="80"/>
      <c r="UWN7" s="80"/>
      <c r="UWO7" s="80"/>
      <c r="UWP7" s="80"/>
      <c r="UWQ7" s="80"/>
      <c r="UWR7" s="80"/>
      <c r="UWS7" s="80"/>
      <c r="UWT7" s="80"/>
      <c r="UWU7" s="80"/>
      <c r="UWV7" s="80"/>
      <c r="UWW7" s="80"/>
      <c r="UWX7" s="80"/>
      <c r="UWY7" s="80"/>
      <c r="UWZ7" s="80"/>
      <c r="UXA7" s="80"/>
      <c r="UXB7" s="80"/>
      <c r="UXC7" s="80"/>
      <c r="UXD7" s="80"/>
      <c r="UXE7" s="80"/>
      <c r="UXF7" s="80"/>
      <c r="UXG7" s="80"/>
      <c r="UXH7" s="80"/>
      <c r="UXI7" s="80"/>
      <c r="UXJ7" s="80"/>
      <c r="UXK7" s="80"/>
      <c r="UXL7" s="80"/>
      <c r="UXM7" s="80"/>
      <c r="UXN7" s="80"/>
      <c r="UXO7" s="80"/>
      <c r="UXP7" s="80"/>
      <c r="UXQ7" s="80"/>
      <c r="UXR7" s="80"/>
      <c r="UXS7" s="80"/>
      <c r="UXT7" s="80"/>
      <c r="UXU7" s="80"/>
      <c r="UXV7" s="80"/>
      <c r="UXW7" s="80"/>
      <c r="UXX7" s="80"/>
      <c r="UXY7" s="80"/>
      <c r="UXZ7" s="80"/>
      <c r="UYA7" s="80"/>
      <c r="UYB7" s="80"/>
      <c r="UYC7" s="80"/>
      <c r="UYD7" s="80"/>
      <c r="UYE7" s="80"/>
      <c r="UYF7" s="80"/>
      <c r="UYG7" s="80"/>
      <c r="UYH7" s="80"/>
      <c r="UYI7" s="80"/>
      <c r="UYJ7" s="80"/>
      <c r="UYK7" s="80"/>
      <c r="UYL7" s="80"/>
      <c r="UYM7" s="80"/>
      <c r="UYN7" s="80"/>
      <c r="UYO7" s="80"/>
      <c r="UYP7" s="80"/>
      <c r="UYQ7" s="80"/>
      <c r="UYR7" s="80"/>
      <c r="UYS7" s="80"/>
      <c r="UYT7" s="80"/>
      <c r="UYU7" s="80"/>
      <c r="UYV7" s="80"/>
      <c r="UYW7" s="80"/>
      <c r="UYX7" s="80"/>
      <c r="UYY7" s="80"/>
      <c r="UYZ7" s="80"/>
      <c r="UZA7" s="80"/>
      <c r="UZB7" s="80"/>
      <c r="UZC7" s="80"/>
      <c r="UZD7" s="80"/>
      <c r="UZE7" s="80"/>
      <c r="UZF7" s="80"/>
      <c r="UZG7" s="80"/>
      <c r="UZH7" s="80"/>
      <c r="UZI7" s="80"/>
      <c r="UZJ7" s="80"/>
      <c r="UZK7" s="80"/>
      <c r="UZL7" s="80"/>
      <c r="UZM7" s="80"/>
      <c r="UZN7" s="80"/>
      <c r="UZO7" s="80"/>
      <c r="UZP7" s="80"/>
      <c r="UZQ7" s="80"/>
      <c r="UZR7" s="80"/>
      <c r="UZS7" s="80"/>
      <c r="UZT7" s="80"/>
      <c r="UZU7" s="80"/>
      <c r="UZV7" s="80"/>
      <c r="UZW7" s="80"/>
      <c r="UZX7" s="80"/>
      <c r="UZY7" s="80"/>
      <c r="UZZ7" s="80"/>
      <c r="VAA7" s="80"/>
      <c r="VAB7" s="80"/>
      <c r="VAC7" s="80"/>
      <c r="VAD7" s="80"/>
      <c r="VAE7" s="80"/>
      <c r="VAF7" s="80"/>
      <c r="VAG7" s="80"/>
      <c r="VAH7" s="80"/>
      <c r="VAI7" s="80"/>
      <c r="VAJ7" s="80"/>
      <c r="VAK7" s="80"/>
      <c r="VAL7" s="80"/>
      <c r="VAM7" s="80"/>
      <c r="VAN7" s="80"/>
      <c r="VAO7" s="80"/>
      <c r="VAP7" s="80"/>
      <c r="VAQ7" s="80"/>
      <c r="VAR7" s="80"/>
      <c r="VAS7" s="80"/>
      <c r="VAT7" s="80"/>
      <c r="VAU7" s="80"/>
      <c r="VAV7" s="80"/>
      <c r="VAW7" s="80"/>
      <c r="VAX7" s="80"/>
      <c r="VAY7" s="80"/>
      <c r="VAZ7" s="80"/>
      <c r="VBA7" s="80"/>
      <c r="VBB7" s="80"/>
      <c r="VBC7" s="80"/>
      <c r="VBD7" s="80"/>
      <c r="VBE7" s="80"/>
      <c r="VBF7" s="80"/>
      <c r="VBG7" s="80"/>
      <c r="VBH7" s="80"/>
      <c r="VBI7" s="80"/>
      <c r="VBJ7" s="80"/>
      <c r="VBK7" s="80"/>
      <c r="VBL7" s="80"/>
      <c r="VBM7" s="80"/>
      <c r="VBN7" s="80"/>
      <c r="VBO7" s="80"/>
      <c r="VBP7" s="80"/>
      <c r="VBQ7" s="80"/>
      <c r="VBR7" s="80"/>
      <c r="VBS7" s="80"/>
      <c r="VBT7" s="80"/>
      <c r="VBU7" s="80"/>
      <c r="VBV7" s="80"/>
      <c r="VBW7" s="80"/>
      <c r="VBX7" s="80"/>
      <c r="VBY7" s="80"/>
      <c r="VBZ7" s="80"/>
      <c r="VCA7" s="80"/>
      <c r="VCB7" s="80"/>
      <c r="VCC7" s="80"/>
      <c r="VCD7" s="80"/>
      <c r="VCE7" s="80"/>
      <c r="VCF7" s="80"/>
      <c r="VCG7" s="80"/>
      <c r="VCH7" s="80"/>
      <c r="VCI7" s="80"/>
      <c r="VCJ7" s="80"/>
      <c r="VCK7" s="80"/>
      <c r="VCL7" s="80"/>
      <c r="VCM7" s="80"/>
      <c r="VCN7" s="80"/>
      <c r="VCO7" s="80"/>
      <c r="VCP7" s="80"/>
      <c r="VCQ7" s="80"/>
      <c r="VCR7" s="80"/>
      <c r="VCS7" s="80"/>
      <c r="VCT7" s="80"/>
      <c r="VCU7" s="80"/>
      <c r="VCV7" s="80"/>
      <c r="VCW7" s="80"/>
      <c r="VCX7" s="80"/>
      <c r="VCY7" s="80"/>
      <c r="VCZ7" s="80"/>
      <c r="VDA7" s="80"/>
      <c r="VDB7" s="80"/>
      <c r="VDC7" s="80"/>
      <c r="VDD7" s="80"/>
      <c r="VDE7" s="80"/>
      <c r="VDF7" s="80"/>
      <c r="VDG7" s="80"/>
      <c r="VDH7" s="80"/>
      <c r="VDI7" s="80"/>
      <c r="VDJ7" s="80"/>
      <c r="VDK7" s="80"/>
      <c r="VDL7" s="80"/>
      <c r="VDM7" s="80"/>
      <c r="VDN7" s="80"/>
      <c r="VDO7" s="80"/>
      <c r="VDP7" s="80"/>
      <c r="VDQ7" s="80"/>
      <c r="VDR7" s="80"/>
      <c r="VDS7" s="80"/>
      <c r="VDT7" s="80"/>
      <c r="VDU7" s="80"/>
      <c r="VDV7" s="80"/>
      <c r="VDW7" s="80"/>
      <c r="VDX7" s="80"/>
      <c r="VDY7" s="80"/>
      <c r="VDZ7" s="80"/>
      <c r="VEA7" s="80"/>
      <c r="VEB7" s="80"/>
      <c r="VEC7" s="80"/>
      <c r="VED7" s="80"/>
      <c r="VEE7" s="80"/>
      <c r="VEF7" s="80"/>
      <c r="VEG7" s="80"/>
      <c r="VEH7" s="80"/>
      <c r="VEI7" s="80"/>
      <c r="VEJ7" s="80"/>
      <c r="VEK7" s="80"/>
      <c r="VEL7" s="80"/>
      <c r="VEM7" s="80"/>
      <c r="VEN7" s="80"/>
      <c r="VEO7" s="80"/>
      <c r="VEP7" s="80"/>
      <c r="VEQ7" s="80"/>
      <c r="VER7" s="80"/>
      <c r="VES7" s="80"/>
      <c r="VET7" s="80"/>
      <c r="VEU7" s="80"/>
      <c r="VEV7" s="80"/>
      <c r="VEW7" s="80"/>
      <c r="VEX7" s="80"/>
      <c r="VEY7" s="80"/>
      <c r="VEZ7" s="80"/>
      <c r="VFA7" s="80"/>
      <c r="VFB7" s="80"/>
      <c r="VFC7" s="80"/>
      <c r="VFD7" s="80"/>
      <c r="VFE7" s="80"/>
      <c r="VFF7" s="80"/>
      <c r="VFG7" s="80"/>
      <c r="VFH7" s="80"/>
      <c r="VFI7" s="80"/>
      <c r="VFJ7" s="80"/>
      <c r="VFK7" s="80"/>
      <c r="VFL7" s="80"/>
      <c r="VFM7" s="80"/>
      <c r="VFN7" s="80"/>
      <c r="VFO7" s="80"/>
      <c r="VFP7" s="80"/>
      <c r="VFQ7" s="80"/>
      <c r="VFR7" s="80"/>
      <c r="VFS7" s="80"/>
      <c r="VFT7" s="80"/>
      <c r="VFU7" s="80"/>
      <c r="VFV7" s="80"/>
      <c r="VFW7" s="80"/>
      <c r="VFX7" s="80"/>
      <c r="VFY7" s="80"/>
      <c r="VFZ7" s="80"/>
      <c r="VGA7" s="80"/>
      <c r="VGB7" s="80"/>
      <c r="VGC7" s="80"/>
      <c r="VGD7" s="80"/>
      <c r="VGE7" s="80"/>
      <c r="VGF7" s="80"/>
      <c r="VGG7" s="80"/>
      <c r="VGH7" s="80"/>
      <c r="VGI7" s="80"/>
      <c r="VGJ7" s="80"/>
      <c r="VGK7" s="80"/>
      <c r="VGL7" s="80"/>
      <c r="VGM7" s="80"/>
      <c r="VGN7" s="80"/>
      <c r="VGO7" s="80"/>
      <c r="VGP7" s="80"/>
      <c r="VGQ7" s="80"/>
      <c r="VGR7" s="80"/>
      <c r="VGS7" s="80"/>
      <c r="VGT7" s="80"/>
      <c r="VGU7" s="80"/>
      <c r="VGV7" s="80"/>
      <c r="VGW7" s="80"/>
      <c r="VGX7" s="80"/>
      <c r="VGY7" s="80"/>
      <c r="VGZ7" s="80"/>
      <c r="VHA7" s="80"/>
      <c r="VHB7" s="80"/>
      <c r="VHC7" s="80"/>
      <c r="VHD7" s="80"/>
      <c r="VHE7" s="80"/>
      <c r="VHF7" s="80"/>
      <c r="VHG7" s="80"/>
      <c r="VHH7" s="80"/>
      <c r="VHI7" s="80"/>
      <c r="VHJ7" s="80"/>
      <c r="VHK7" s="80"/>
      <c r="VHL7" s="80"/>
      <c r="VHM7" s="80"/>
      <c r="VHN7" s="80"/>
      <c r="VHO7" s="80"/>
      <c r="VHP7" s="80"/>
      <c r="VHQ7" s="80"/>
      <c r="VHR7" s="80"/>
      <c r="VHS7" s="80"/>
      <c r="VHT7" s="80"/>
      <c r="VHU7" s="80"/>
      <c r="VHV7" s="80"/>
      <c r="VHW7" s="80"/>
      <c r="VHX7" s="80"/>
      <c r="VHY7" s="80"/>
      <c r="VHZ7" s="80"/>
      <c r="VIA7" s="80"/>
      <c r="VIB7" s="80"/>
      <c r="VIC7" s="80"/>
      <c r="VID7" s="80"/>
      <c r="VIE7" s="80"/>
      <c r="VIF7" s="80"/>
      <c r="VIG7" s="80"/>
      <c r="VIH7" s="80"/>
      <c r="VII7" s="80"/>
      <c r="VIJ7" s="80"/>
      <c r="VIK7" s="80"/>
      <c r="VIL7" s="80"/>
      <c r="VIM7" s="80"/>
      <c r="VIN7" s="80"/>
      <c r="VIO7" s="80"/>
      <c r="VIP7" s="80"/>
      <c r="VIQ7" s="80"/>
      <c r="VIR7" s="80"/>
      <c r="VIS7" s="80"/>
      <c r="VIT7" s="80"/>
      <c r="VIU7" s="80"/>
      <c r="VIV7" s="80"/>
      <c r="VIW7" s="80"/>
      <c r="VIX7" s="80"/>
      <c r="VIY7" s="80"/>
      <c r="VIZ7" s="80"/>
      <c r="VJA7" s="80"/>
      <c r="VJB7" s="80"/>
      <c r="VJC7" s="80"/>
      <c r="VJD7" s="80"/>
      <c r="VJE7" s="80"/>
      <c r="VJF7" s="80"/>
      <c r="VJG7" s="80"/>
      <c r="VJH7" s="80"/>
      <c r="VJI7" s="80"/>
      <c r="VJJ7" s="80"/>
      <c r="VJK7" s="80"/>
      <c r="VJL7" s="80"/>
      <c r="VJM7" s="80"/>
      <c r="VJN7" s="80"/>
      <c r="VJO7" s="80"/>
      <c r="VJP7" s="80"/>
      <c r="VJQ7" s="80"/>
      <c r="VJR7" s="80"/>
      <c r="VJS7" s="80"/>
      <c r="VJT7" s="80"/>
      <c r="VJU7" s="80"/>
      <c r="VJV7" s="80"/>
      <c r="VJW7" s="80"/>
      <c r="VJX7" s="80"/>
      <c r="VJY7" s="80"/>
      <c r="VJZ7" s="80"/>
      <c r="VKA7" s="80"/>
      <c r="VKB7" s="80"/>
      <c r="VKC7" s="80"/>
      <c r="VKD7" s="80"/>
      <c r="VKE7" s="80"/>
      <c r="VKF7" s="80"/>
      <c r="VKG7" s="80"/>
      <c r="VKH7" s="80"/>
      <c r="VKI7" s="80"/>
      <c r="VKJ7" s="80"/>
      <c r="VKK7" s="80"/>
      <c r="VKL7" s="80"/>
      <c r="VKM7" s="80"/>
      <c r="VKN7" s="80"/>
      <c r="VKO7" s="80"/>
      <c r="VKP7" s="80"/>
      <c r="VKQ7" s="80"/>
      <c r="VKR7" s="80"/>
      <c r="VKS7" s="80"/>
      <c r="VKT7" s="80"/>
      <c r="VKU7" s="80"/>
      <c r="VKV7" s="80"/>
      <c r="VKW7" s="80"/>
      <c r="VKX7" s="80"/>
      <c r="VKY7" s="80"/>
      <c r="VKZ7" s="80"/>
      <c r="VLA7" s="80"/>
      <c r="VLB7" s="80"/>
      <c r="VLC7" s="80"/>
      <c r="VLD7" s="80"/>
      <c r="VLE7" s="80"/>
      <c r="VLF7" s="80"/>
      <c r="VLG7" s="80"/>
      <c r="VLH7" s="80"/>
      <c r="VLI7" s="80"/>
      <c r="VLJ7" s="80"/>
      <c r="VLK7" s="80"/>
      <c r="VLL7" s="80"/>
      <c r="VLM7" s="80"/>
      <c r="VLN7" s="80"/>
      <c r="VLO7" s="80"/>
      <c r="VLP7" s="80"/>
      <c r="VLQ7" s="80"/>
      <c r="VLR7" s="80"/>
      <c r="VLS7" s="80"/>
      <c r="VLT7" s="80"/>
      <c r="VLU7" s="80"/>
      <c r="VLV7" s="80"/>
      <c r="VLW7" s="80"/>
      <c r="VLX7" s="80"/>
      <c r="VLY7" s="80"/>
      <c r="VLZ7" s="80"/>
      <c r="VMA7" s="80"/>
      <c r="VMB7" s="80"/>
      <c r="VMC7" s="80"/>
      <c r="VMD7" s="80"/>
      <c r="VME7" s="80"/>
      <c r="VMF7" s="80"/>
      <c r="VMG7" s="80"/>
      <c r="VMH7" s="80"/>
      <c r="VMI7" s="80"/>
      <c r="VMJ7" s="80"/>
      <c r="VMK7" s="80"/>
      <c r="VML7" s="80"/>
      <c r="VMM7" s="80"/>
      <c r="VMN7" s="80"/>
      <c r="VMO7" s="80"/>
      <c r="VMP7" s="80"/>
      <c r="VMQ7" s="80"/>
      <c r="VMR7" s="80"/>
      <c r="VMS7" s="80"/>
      <c r="VMT7" s="80"/>
      <c r="VMU7" s="80"/>
      <c r="VMV7" s="80"/>
      <c r="VMW7" s="80"/>
      <c r="VMX7" s="80"/>
      <c r="VMY7" s="80"/>
      <c r="VMZ7" s="80"/>
      <c r="VNA7" s="80"/>
      <c r="VNB7" s="80"/>
      <c r="VNC7" s="80"/>
      <c r="VND7" s="80"/>
      <c r="VNE7" s="80"/>
      <c r="VNF7" s="80"/>
      <c r="VNG7" s="80"/>
      <c r="VNH7" s="80"/>
      <c r="VNI7" s="80"/>
      <c r="VNJ7" s="80"/>
      <c r="VNK7" s="80"/>
      <c r="VNL7" s="80"/>
      <c r="VNM7" s="80"/>
      <c r="VNN7" s="80"/>
      <c r="VNO7" s="80"/>
      <c r="VNP7" s="80"/>
      <c r="VNQ7" s="80"/>
      <c r="VNR7" s="80"/>
      <c r="VNS7" s="80"/>
      <c r="VNT7" s="80"/>
      <c r="VNU7" s="80"/>
      <c r="VNV7" s="80"/>
      <c r="VNW7" s="80"/>
      <c r="VNX7" s="80"/>
      <c r="VNY7" s="80"/>
      <c r="VNZ7" s="80"/>
      <c r="VOA7" s="80"/>
      <c r="VOB7" s="80"/>
      <c r="VOC7" s="80"/>
      <c r="VOD7" s="80"/>
      <c r="VOE7" s="80"/>
      <c r="VOF7" s="80"/>
      <c r="VOG7" s="80"/>
      <c r="VOH7" s="80"/>
      <c r="VOI7" s="80"/>
      <c r="VOJ7" s="80"/>
      <c r="VOK7" s="80"/>
      <c r="VOL7" s="80"/>
      <c r="VOM7" s="80"/>
      <c r="VON7" s="80"/>
      <c r="VOO7" s="80"/>
      <c r="VOP7" s="80"/>
      <c r="VOQ7" s="80"/>
      <c r="VOR7" s="80"/>
      <c r="VOS7" s="80"/>
      <c r="VOT7" s="80"/>
      <c r="VOU7" s="80"/>
      <c r="VOV7" s="80"/>
      <c r="VOW7" s="80"/>
      <c r="VOX7" s="80"/>
      <c r="VOY7" s="80"/>
      <c r="VOZ7" s="80"/>
      <c r="VPA7" s="80"/>
      <c r="VPB7" s="80"/>
      <c r="VPC7" s="80"/>
      <c r="VPD7" s="80"/>
      <c r="VPE7" s="80"/>
      <c r="VPF7" s="80"/>
      <c r="VPG7" s="80"/>
      <c r="VPH7" s="80"/>
      <c r="VPI7" s="80"/>
      <c r="VPJ7" s="80"/>
      <c r="VPK7" s="80"/>
      <c r="VPL7" s="80"/>
      <c r="VPM7" s="80"/>
      <c r="VPN7" s="80"/>
      <c r="VPO7" s="80"/>
      <c r="VPP7" s="80"/>
      <c r="VPQ7" s="80"/>
      <c r="VPR7" s="80"/>
      <c r="VPS7" s="80"/>
      <c r="VPT7" s="80"/>
      <c r="VPU7" s="80"/>
      <c r="VPV7" s="80"/>
      <c r="VPW7" s="80"/>
      <c r="VPX7" s="80"/>
      <c r="VPY7" s="80"/>
      <c r="VPZ7" s="80"/>
      <c r="VQA7" s="80"/>
      <c r="VQB7" s="80"/>
      <c r="VQC7" s="80"/>
      <c r="VQD7" s="80"/>
      <c r="VQE7" s="80"/>
      <c r="VQF7" s="80"/>
      <c r="VQG7" s="80"/>
      <c r="VQH7" s="80"/>
      <c r="VQI7" s="80"/>
      <c r="VQJ7" s="80"/>
      <c r="VQK7" s="80"/>
      <c r="VQL7" s="80"/>
      <c r="VQM7" s="80"/>
      <c r="VQN7" s="80"/>
      <c r="VQO7" s="80"/>
      <c r="VQP7" s="80"/>
      <c r="VQQ7" s="80"/>
      <c r="VQR7" s="80"/>
      <c r="VQS7" s="80"/>
      <c r="VQT7" s="80"/>
      <c r="VQU7" s="80"/>
      <c r="VQV7" s="80"/>
      <c r="VQW7" s="80"/>
      <c r="VQX7" s="80"/>
      <c r="VQY7" s="80"/>
      <c r="VQZ7" s="80"/>
      <c r="VRA7" s="80"/>
      <c r="VRB7" s="80"/>
      <c r="VRC7" s="80"/>
      <c r="VRD7" s="80"/>
      <c r="VRE7" s="80"/>
      <c r="VRF7" s="80"/>
      <c r="VRG7" s="80"/>
      <c r="VRH7" s="80"/>
      <c r="VRI7" s="80"/>
      <c r="VRJ7" s="80"/>
      <c r="VRK7" s="80"/>
      <c r="VRL7" s="80"/>
      <c r="VRM7" s="80"/>
      <c r="VRN7" s="80"/>
      <c r="VRO7" s="80"/>
      <c r="VRP7" s="80"/>
      <c r="VRQ7" s="80"/>
      <c r="VRR7" s="80"/>
      <c r="VRS7" s="80"/>
      <c r="VRT7" s="80"/>
      <c r="VRU7" s="80"/>
      <c r="VRV7" s="80"/>
      <c r="VRW7" s="80"/>
      <c r="VRX7" s="80"/>
      <c r="VRY7" s="80"/>
      <c r="VRZ7" s="80"/>
      <c r="VSA7" s="80"/>
      <c r="VSB7" s="80"/>
      <c r="VSC7" s="80"/>
      <c r="VSD7" s="80"/>
      <c r="VSE7" s="80"/>
      <c r="VSF7" s="80"/>
      <c r="VSG7" s="80"/>
      <c r="VSH7" s="80"/>
      <c r="VSI7" s="80"/>
      <c r="VSJ7" s="80"/>
      <c r="VSK7" s="80"/>
      <c r="VSL7" s="80"/>
      <c r="VSM7" s="80"/>
      <c r="VSN7" s="80"/>
      <c r="VSO7" s="80"/>
      <c r="VSP7" s="80"/>
      <c r="VSQ7" s="80"/>
      <c r="VSR7" s="80"/>
      <c r="VSS7" s="80"/>
      <c r="VST7" s="80"/>
      <c r="VSU7" s="80"/>
      <c r="VSV7" s="80"/>
      <c r="VSW7" s="80"/>
      <c r="VSX7" s="80"/>
      <c r="VSY7" s="80"/>
      <c r="VSZ7" s="80"/>
      <c r="VTA7" s="80"/>
      <c r="VTB7" s="80"/>
      <c r="VTC7" s="80"/>
      <c r="VTD7" s="80"/>
      <c r="VTE7" s="80"/>
      <c r="VTF7" s="80"/>
      <c r="VTG7" s="80"/>
      <c r="VTH7" s="80"/>
      <c r="VTI7" s="80"/>
      <c r="VTJ7" s="80"/>
      <c r="VTK7" s="80"/>
      <c r="VTL7" s="80"/>
      <c r="VTM7" s="80"/>
      <c r="VTN7" s="80"/>
      <c r="VTO7" s="80"/>
      <c r="VTP7" s="80"/>
      <c r="VTQ7" s="80"/>
      <c r="VTR7" s="80"/>
      <c r="VTS7" s="80"/>
      <c r="VTT7" s="80"/>
      <c r="VTU7" s="80"/>
      <c r="VTV7" s="80"/>
      <c r="VTW7" s="80"/>
      <c r="VTX7" s="80"/>
      <c r="VTY7" s="80"/>
      <c r="VTZ7" s="80"/>
      <c r="VUA7" s="80"/>
      <c r="VUB7" s="80"/>
      <c r="VUC7" s="80"/>
      <c r="VUD7" s="80"/>
      <c r="VUE7" s="80"/>
      <c r="VUF7" s="80"/>
      <c r="VUG7" s="80"/>
      <c r="VUH7" s="80"/>
      <c r="VUI7" s="80"/>
      <c r="VUJ7" s="80"/>
      <c r="VUK7" s="80"/>
      <c r="VUL7" s="80"/>
      <c r="VUM7" s="80"/>
      <c r="VUN7" s="80"/>
      <c r="VUO7" s="80"/>
      <c r="VUP7" s="80"/>
      <c r="VUQ7" s="80"/>
      <c r="VUR7" s="80"/>
      <c r="VUS7" s="80"/>
      <c r="VUT7" s="80"/>
      <c r="VUU7" s="80"/>
      <c r="VUV7" s="80"/>
      <c r="VUW7" s="80"/>
      <c r="VUX7" s="80"/>
      <c r="VUY7" s="80"/>
      <c r="VUZ7" s="80"/>
      <c r="VVA7" s="80"/>
      <c r="VVB7" s="80"/>
      <c r="VVC7" s="80"/>
      <c r="VVD7" s="80"/>
      <c r="VVE7" s="80"/>
      <c r="VVF7" s="80"/>
      <c r="VVG7" s="80"/>
      <c r="VVH7" s="80"/>
      <c r="VVI7" s="80"/>
      <c r="VVJ7" s="80"/>
      <c r="VVK7" s="80"/>
      <c r="VVL7" s="80"/>
      <c r="VVM7" s="80"/>
      <c r="VVN7" s="80"/>
      <c r="VVO7" s="80"/>
      <c r="VVP7" s="80"/>
      <c r="VVQ7" s="80"/>
      <c r="VVR7" s="80"/>
      <c r="VVS7" s="80"/>
      <c r="VVT7" s="80"/>
      <c r="VVU7" s="80"/>
      <c r="VVV7" s="80"/>
      <c r="VVW7" s="80"/>
      <c r="VVX7" s="80"/>
      <c r="VVY7" s="80"/>
      <c r="VVZ7" s="80"/>
      <c r="VWA7" s="80"/>
      <c r="VWB7" s="80"/>
      <c r="VWC7" s="80"/>
      <c r="VWD7" s="80"/>
      <c r="VWE7" s="80"/>
      <c r="VWF7" s="80"/>
      <c r="VWG7" s="80"/>
      <c r="VWH7" s="80"/>
      <c r="VWI7" s="80"/>
      <c r="VWJ7" s="80"/>
      <c r="VWK7" s="80"/>
      <c r="VWL7" s="80"/>
      <c r="VWM7" s="80"/>
      <c r="VWN7" s="80"/>
      <c r="VWO7" s="80"/>
      <c r="VWP7" s="80"/>
      <c r="VWQ7" s="80"/>
      <c r="VWR7" s="80"/>
      <c r="VWS7" s="80"/>
      <c r="VWT7" s="80"/>
      <c r="VWU7" s="80"/>
      <c r="VWV7" s="80"/>
      <c r="VWW7" s="80"/>
      <c r="VWX7" s="80"/>
      <c r="VWY7" s="80"/>
      <c r="VWZ7" s="80"/>
      <c r="VXA7" s="80"/>
      <c r="VXB7" s="80"/>
      <c r="VXC7" s="80"/>
      <c r="VXD7" s="80"/>
      <c r="VXE7" s="80"/>
      <c r="VXF7" s="80"/>
      <c r="VXG7" s="80"/>
      <c r="VXH7" s="80"/>
      <c r="VXI7" s="80"/>
      <c r="VXJ7" s="80"/>
      <c r="VXK7" s="80"/>
      <c r="VXL7" s="80"/>
      <c r="VXM7" s="80"/>
      <c r="VXN7" s="80"/>
      <c r="VXO7" s="80"/>
      <c r="VXP7" s="80"/>
      <c r="VXQ7" s="80"/>
      <c r="VXR7" s="80"/>
      <c r="VXS7" s="80"/>
      <c r="VXT7" s="80"/>
      <c r="VXU7" s="80"/>
      <c r="VXV7" s="80"/>
      <c r="VXW7" s="80"/>
      <c r="VXX7" s="80"/>
      <c r="VXY7" s="80"/>
      <c r="VXZ7" s="80"/>
      <c r="VYA7" s="80"/>
      <c r="VYB7" s="80"/>
      <c r="VYC7" s="80"/>
      <c r="VYD7" s="80"/>
      <c r="VYE7" s="80"/>
      <c r="VYF7" s="80"/>
      <c r="VYG7" s="80"/>
      <c r="VYH7" s="80"/>
      <c r="VYI7" s="80"/>
      <c r="VYJ7" s="80"/>
      <c r="VYK7" s="80"/>
      <c r="VYL7" s="80"/>
      <c r="VYM7" s="80"/>
      <c r="VYN7" s="80"/>
      <c r="VYO7" s="80"/>
      <c r="VYP7" s="80"/>
      <c r="VYQ7" s="80"/>
      <c r="VYR7" s="80"/>
      <c r="VYS7" s="80"/>
      <c r="VYT7" s="80"/>
      <c r="VYU7" s="80"/>
      <c r="VYV7" s="80"/>
      <c r="VYW7" s="80"/>
      <c r="VYX7" s="80"/>
      <c r="VYY7" s="80"/>
      <c r="VYZ7" s="80"/>
      <c r="VZA7" s="80"/>
      <c r="VZB7" s="80"/>
      <c r="VZC7" s="80"/>
      <c r="VZD7" s="80"/>
      <c r="VZE7" s="80"/>
      <c r="VZF7" s="80"/>
      <c r="VZG7" s="80"/>
      <c r="VZH7" s="80"/>
      <c r="VZI7" s="80"/>
      <c r="VZJ7" s="80"/>
      <c r="VZK7" s="80"/>
      <c r="VZL7" s="80"/>
      <c r="VZM7" s="80"/>
      <c r="VZN7" s="80"/>
      <c r="VZO7" s="80"/>
      <c r="VZP7" s="80"/>
      <c r="VZQ7" s="80"/>
      <c r="VZR7" s="80"/>
      <c r="VZS7" s="80"/>
      <c r="VZT7" s="80"/>
      <c r="VZU7" s="80"/>
      <c r="VZV7" s="80"/>
      <c r="VZW7" s="80"/>
      <c r="VZX7" s="80"/>
      <c r="VZY7" s="80"/>
      <c r="VZZ7" s="80"/>
      <c r="WAA7" s="80"/>
      <c r="WAB7" s="80"/>
      <c r="WAC7" s="80"/>
      <c r="WAD7" s="80"/>
      <c r="WAE7" s="80"/>
      <c r="WAF7" s="80"/>
      <c r="WAG7" s="80"/>
      <c r="WAH7" s="80"/>
      <c r="WAI7" s="80"/>
      <c r="WAJ7" s="80"/>
      <c r="WAK7" s="80"/>
      <c r="WAL7" s="80"/>
      <c r="WAM7" s="80"/>
      <c r="WAN7" s="80"/>
      <c r="WAO7" s="80"/>
      <c r="WAP7" s="80"/>
      <c r="WAQ7" s="80"/>
      <c r="WAR7" s="80"/>
      <c r="WAS7" s="80"/>
      <c r="WAT7" s="80"/>
      <c r="WAU7" s="80"/>
      <c r="WAV7" s="80"/>
      <c r="WAW7" s="80"/>
      <c r="WAX7" s="80"/>
      <c r="WAY7" s="80"/>
      <c r="WAZ7" s="80"/>
      <c r="WBA7" s="80"/>
      <c r="WBB7" s="80"/>
      <c r="WBC7" s="80"/>
      <c r="WBD7" s="80"/>
      <c r="WBE7" s="80"/>
      <c r="WBF7" s="80"/>
      <c r="WBG7" s="80"/>
      <c r="WBH7" s="80"/>
      <c r="WBI7" s="80"/>
      <c r="WBJ7" s="80"/>
      <c r="WBK7" s="80"/>
      <c r="WBL7" s="80"/>
      <c r="WBM7" s="80"/>
      <c r="WBN7" s="80"/>
      <c r="WBO7" s="80"/>
      <c r="WBP7" s="80"/>
      <c r="WBQ7" s="80"/>
      <c r="WBR7" s="80"/>
      <c r="WBS7" s="80"/>
      <c r="WBT7" s="80"/>
      <c r="WBU7" s="80"/>
      <c r="WBV7" s="80"/>
      <c r="WBW7" s="80"/>
      <c r="WBX7" s="80"/>
      <c r="WBY7" s="80"/>
      <c r="WBZ7" s="80"/>
      <c r="WCA7" s="80"/>
      <c r="WCB7" s="80"/>
      <c r="WCC7" s="80"/>
      <c r="WCD7" s="80"/>
      <c r="WCE7" s="80"/>
      <c r="WCF7" s="80"/>
      <c r="WCG7" s="80"/>
      <c r="WCH7" s="80"/>
      <c r="WCI7" s="80"/>
      <c r="WCJ7" s="80"/>
      <c r="WCK7" s="80"/>
      <c r="WCL7" s="80"/>
      <c r="WCM7" s="80"/>
      <c r="WCN7" s="80"/>
      <c r="WCO7" s="80"/>
      <c r="WCP7" s="80"/>
      <c r="WCQ7" s="80"/>
      <c r="WCR7" s="80"/>
      <c r="WCS7" s="80"/>
      <c r="WCT7" s="80"/>
      <c r="WCU7" s="80"/>
      <c r="WCV7" s="80"/>
      <c r="WCW7" s="80"/>
      <c r="WCX7" s="80"/>
      <c r="WCY7" s="80"/>
      <c r="WCZ7" s="80"/>
      <c r="WDA7" s="80"/>
      <c r="WDB7" s="80"/>
      <c r="WDC7" s="80"/>
      <c r="WDD7" s="80"/>
      <c r="WDE7" s="80"/>
      <c r="WDF7" s="80"/>
      <c r="WDG7" s="80"/>
      <c r="WDH7" s="80"/>
      <c r="WDI7" s="80"/>
      <c r="WDJ7" s="80"/>
      <c r="WDK7" s="80"/>
      <c r="WDL7" s="80"/>
      <c r="WDM7" s="80"/>
      <c r="WDN7" s="80"/>
      <c r="WDO7" s="80"/>
      <c r="WDP7" s="80"/>
      <c r="WDQ7" s="80"/>
      <c r="WDR7" s="80"/>
      <c r="WDS7" s="80"/>
      <c r="WDT7" s="80"/>
      <c r="WDU7" s="80"/>
      <c r="WDV7" s="80"/>
      <c r="WDW7" s="80"/>
      <c r="WDX7" s="80"/>
      <c r="WDY7" s="80"/>
      <c r="WDZ7" s="80"/>
      <c r="WEA7" s="80"/>
      <c r="WEB7" s="80"/>
      <c r="WEC7" s="80"/>
      <c r="WED7" s="80"/>
      <c r="WEE7" s="80"/>
      <c r="WEF7" s="80"/>
      <c r="WEG7" s="80"/>
      <c r="WEH7" s="80"/>
      <c r="WEI7" s="80"/>
      <c r="WEJ7" s="80"/>
      <c r="WEK7" s="80"/>
      <c r="WEL7" s="80"/>
      <c r="WEM7" s="80"/>
      <c r="WEN7" s="80"/>
      <c r="WEO7" s="80"/>
      <c r="WEP7" s="80"/>
      <c r="WEQ7" s="80"/>
      <c r="WER7" s="80"/>
      <c r="WES7" s="80"/>
      <c r="WET7" s="80"/>
      <c r="WEU7" s="80"/>
      <c r="WEV7" s="80"/>
      <c r="WEW7" s="80"/>
      <c r="WEX7" s="80"/>
      <c r="WEY7" s="80"/>
      <c r="WEZ7" s="80"/>
      <c r="WFA7" s="80"/>
      <c r="WFB7" s="80"/>
      <c r="WFC7" s="80"/>
      <c r="WFD7" s="80"/>
      <c r="WFE7" s="80"/>
      <c r="WFF7" s="80"/>
      <c r="WFG7" s="80"/>
      <c r="WFH7" s="80"/>
      <c r="WFI7" s="80"/>
      <c r="WFJ7" s="80"/>
      <c r="WFK7" s="80"/>
      <c r="WFL7" s="80"/>
      <c r="WFM7" s="80"/>
      <c r="WFN7" s="80"/>
      <c r="WFO7" s="80"/>
      <c r="WFP7" s="80"/>
      <c r="WFQ7" s="80"/>
      <c r="WFR7" s="80"/>
      <c r="WFS7" s="80"/>
      <c r="WFT7" s="80"/>
      <c r="WFU7" s="80"/>
      <c r="WFV7" s="80"/>
      <c r="WFW7" s="80"/>
      <c r="WFX7" s="80"/>
      <c r="WFY7" s="80"/>
      <c r="WFZ7" s="80"/>
      <c r="WGA7" s="80"/>
      <c r="WGB7" s="80"/>
      <c r="WGC7" s="80"/>
      <c r="WGD7" s="80"/>
      <c r="WGE7" s="80"/>
      <c r="WGF7" s="80"/>
      <c r="WGG7" s="80"/>
      <c r="WGH7" s="80"/>
      <c r="WGI7" s="80"/>
      <c r="WGJ7" s="80"/>
      <c r="WGK7" s="80"/>
      <c r="WGL7" s="80"/>
      <c r="WGM7" s="80"/>
      <c r="WGN7" s="80"/>
      <c r="WGO7" s="80"/>
      <c r="WGP7" s="80"/>
      <c r="WGQ7" s="80"/>
      <c r="WGR7" s="80"/>
      <c r="WGS7" s="80"/>
      <c r="WGT7" s="80"/>
      <c r="WGU7" s="80"/>
      <c r="WGV7" s="80"/>
      <c r="WGW7" s="80"/>
      <c r="WGX7" s="80"/>
      <c r="WGY7" s="80"/>
      <c r="WGZ7" s="80"/>
      <c r="WHA7" s="80"/>
      <c r="WHB7" s="80"/>
      <c r="WHC7" s="80"/>
      <c r="WHD7" s="80"/>
      <c r="WHE7" s="80"/>
      <c r="WHF7" s="80"/>
      <c r="WHG7" s="80"/>
      <c r="WHH7" s="80"/>
      <c r="WHI7" s="80"/>
      <c r="WHJ7" s="80"/>
      <c r="WHK7" s="80"/>
      <c r="WHL7" s="80"/>
      <c r="WHM7" s="80"/>
      <c r="WHN7" s="80"/>
      <c r="WHO7" s="80"/>
      <c r="WHP7" s="80"/>
      <c r="WHQ7" s="80"/>
      <c r="WHR7" s="80"/>
      <c r="WHS7" s="80"/>
      <c r="WHT7" s="80"/>
      <c r="WHU7" s="80"/>
      <c r="WHV7" s="80"/>
      <c r="WHW7" s="80"/>
      <c r="WHX7" s="80"/>
      <c r="WHY7" s="80"/>
      <c r="WHZ7" s="80"/>
      <c r="WIA7" s="80"/>
      <c r="WIB7" s="80"/>
      <c r="WIC7" s="80"/>
      <c r="WID7" s="80"/>
      <c r="WIE7" s="80"/>
      <c r="WIF7" s="80"/>
      <c r="WIG7" s="80"/>
      <c r="WIH7" s="80"/>
      <c r="WII7" s="80"/>
      <c r="WIJ7" s="80"/>
      <c r="WIK7" s="80"/>
      <c r="WIL7" s="80"/>
      <c r="WIM7" s="80"/>
      <c r="WIN7" s="80"/>
      <c r="WIO7" s="80"/>
      <c r="WIP7" s="80"/>
      <c r="WIQ7" s="80"/>
      <c r="WIR7" s="80"/>
      <c r="WIS7" s="80"/>
      <c r="WIT7" s="80"/>
      <c r="WIU7" s="80"/>
      <c r="WIV7" s="80"/>
      <c r="WIW7" s="80"/>
      <c r="WIX7" s="80"/>
      <c r="WIY7" s="80"/>
      <c r="WIZ7" s="80"/>
      <c r="WJA7" s="80"/>
      <c r="WJB7" s="80"/>
      <c r="WJC7" s="80"/>
      <c r="WJD7" s="80"/>
      <c r="WJE7" s="80"/>
      <c r="WJF7" s="80"/>
      <c r="WJG7" s="80"/>
      <c r="WJH7" s="80"/>
      <c r="WJI7" s="80"/>
      <c r="WJJ7" s="80"/>
      <c r="WJK7" s="80"/>
      <c r="WJL7" s="80"/>
      <c r="WJM7" s="80"/>
      <c r="WJN7" s="80"/>
      <c r="WJO7" s="80"/>
      <c r="WJP7" s="80"/>
      <c r="WJQ7" s="80"/>
      <c r="WJR7" s="80"/>
      <c r="WJS7" s="80"/>
      <c r="WJT7" s="80"/>
      <c r="WJU7" s="80"/>
      <c r="WJV7" s="80"/>
      <c r="WJW7" s="80"/>
      <c r="WJX7" s="80"/>
      <c r="WJY7" s="80"/>
      <c r="WJZ7" s="80"/>
      <c r="WKA7" s="80"/>
      <c r="WKB7" s="80"/>
      <c r="WKC7" s="80"/>
      <c r="WKD7" s="80"/>
      <c r="WKE7" s="80"/>
      <c r="WKF7" s="80"/>
      <c r="WKG7" s="80"/>
      <c r="WKH7" s="80"/>
      <c r="WKI7" s="80"/>
      <c r="WKJ7" s="80"/>
      <c r="WKK7" s="80"/>
      <c r="WKL7" s="80"/>
      <c r="WKM7" s="80"/>
      <c r="WKN7" s="80"/>
      <c r="WKO7" s="80"/>
      <c r="WKP7" s="80"/>
      <c r="WKQ7" s="80"/>
      <c r="WKR7" s="80"/>
      <c r="WKS7" s="80"/>
      <c r="WKT7" s="80"/>
      <c r="WKU7" s="80"/>
      <c r="WKV7" s="80"/>
      <c r="WKW7" s="80"/>
      <c r="WKX7" s="80"/>
      <c r="WKY7" s="80"/>
      <c r="WKZ7" s="80"/>
      <c r="WLA7" s="80"/>
      <c r="WLB7" s="80"/>
      <c r="WLC7" s="80"/>
      <c r="WLD7" s="80"/>
      <c r="WLE7" s="80"/>
      <c r="WLF7" s="80"/>
      <c r="WLG7" s="80"/>
      <c r="WLH7" s="80"/>
      <c r="WLI7" s="80"/>
      <c r="WLJ7" s="80"/>
      <c r="WLK7" s="80"/>
      <c r="WLL7" s="80"/>
      <c r="WLM7" s="80"/>
      <c r="WLN7" s="80"/>
      <c r="WLO7" s="80"/>
      <c r="WLP7" s="80"/>
      <c r="WLQ7" s="80"/>
      <c r="WLR7" s="80"/>
      <c r="WLS7" s="80"/>
      <c r="WLT7" s="80"/>
      <c r="WLU7" s="80"/>
      <c r="WLV7" s="80"/>
      <c r="WLW7" s="80"/>
      <c r="WLX7" s="80"/>
      <c r="WLY7" s="80"/>
      <c r="WLZ7" s="80"/>
      <c r="WMA7" s="80"/>
      <c r="WMB7" s="80"/>
      <c r="WMC7" s="80"/>
      <c r="WMD7" s="80"/>
      <c r="WME7" s="80"/>
      <c r="WMF7" s="80"/>
      <c r="WMG7" s="80"/>
      <c r="WMH7" s="80"/>
      <c r="WMI7" s="80"/>
      <c r="WMJ7" s="80"/>
      <c r="WMK7" s="80"/>
      <c r="WML7" s="80"/>
      <c r="WMM7" s="80"/>
      <c r="WMN7" s="80"/>
      <c r="WMO7" s="80"/>
      <c r="WMP7" s="80"/>
      <c r="WMQ7" s="80"/>
      <c r="WMR7" s="80"/>
      <c r="WMS7" s="80"/>
      <c r="WMT7" s="80"/>
      <c r="WMU7" s="80"/>
      <c r="WMV7" s="80"/>
      <c r="WMW7" s="80"/>
      <c r="WMX7" s="80"/>
      <c r="WMY7" s="80"/>
      <c r="WMZ7" s="80"/>
      <c r="WNA7" s="80"/>
      <c r="WNB7" s="80"/>
      <c r="WNC7" s="80"/>
      <c r="WND7" s="80"/>
      <c r="WNE7" s="80"/>
      <c r="WNF7" s="80"/>
      <c r="WNG7" s="80"/>
      <c r="WNH7" s="80"/>
      <c r="WNI7" s="80"/>
      <c r="WNJ7" s="80"/>
      <c r="WNK7" s="80"/>
      <c r="WNL7" s="80"/>
      <c r="WNM7" s="80"/>
      <c r="WNN7" s="80"/>
      <c r="WNO7" s="80"/>
      <c r="WNP7" s="80"/>
      <c r="WNQ7" s="80"/>
      <c r="WNR7" s="80"/>
      <c r="WNS7" s="80"/>
      <c r="WNT7" s="80"/>
      <c r="WNU7" s="80"/>
      <c r="WNV7" s="80"/>
      <c r="WNW7" s="80"/>
      <c r="WNX7" s="80"/>
      <c r="WNY7" s="80"/>
      <c r="WNZ7" s="80"/>
      <c r="WOA7" s="80"/>
      <c r="WOB7" s="80"/>
      <c r="WOC7" s="80"/>
      <c r="WOD7" s="80"/>
      <c r="WOE7" s="80"/>
      <c r="WOF7" s="80"/>
      <c r="WOG7" s="80"/>
      <c r="WOH7" s="80"/>
      <c r="WOI7" s="80"/>
      <c r="WOJ7" s="80"/>
      <c r="WOK7" s="80"/>
      <c r="WOL7" s="80"/>
      <c r="WOM7" s="80"/>
      <c r="WON7" s="80"/>
      <c r="WOO7" s="80"/>
      <c r="WOP7" s="80"/>
      <c r="WOQ7" s="80"/>
      <c r="WOR7" s="80"/>
      <c r="WOS7" s="80"/>
      <c r="WOT7" s="80"/>
      <c r="WOU7" s="80"/>
      <c r="WOV7" s="80"/>
      <c r="WOW7" s="80"/>
      <c r="WOX7" s="80"/>
      <c r="WOY7" s="80"/>
      <c r="WOZ7" s="80"/>
      <c r="WPA7" s="80"/>
      <c r="WPB7" s="80"/>
      <c r="WPC7" s="80"/>
      <c r="WPD7" s="80"/>
      <c r="WPE7" s="80"/>
      <c r="WPF7" s="80"/>
      <c r="WPG7" s="80"/>
      <c r="WPH7" s="80"/>
      <c r="WPI7" s="80"/>
      <c r="WPJ7" s="80"/>
      <c r="WPK7" s="80"/>
      <c r="WPL7" s="80"/>
      <c r="WPM7" s="80"/>
      <c r="WPN7" s="80"/>
      <c r="WPO7" s="80"/>
      <c r="WPP7" s="80"/>
      <c r="WPQ7" s="80"/>
      <c r="WPR7" s="80"/>
      <c r="WPS7" s="80"/>
      <c r="WPT7" s="80"/>
      <c r="WPU7" s="80"/>
      <c r="WPV7" s="80"/>
      <c r="WPW7" s="80"/>
      <c r="WPX7" s="80"/>
      <c r="WPY7" s="80"/>
      <c r="WPZ7" s="80"/>
      <c r="WQA7" s="80"/>
      <c r="WQB7" s="80"/>
      <c r="WQC7" s="80"/>
      <c r="WQD7" s="80"/>
      <c r="WQE7" s="80"/>
      <c r="WQF7" s="80"/>
      <c r="WQG7" s="80"/>
      <c r="WQH7" s="80"/>
      <c r="WQI7" s="80"/>
      <c r="WQJ7" s="80"/>
      <c r="WQK7" s="80"/>
      <c r="WQL7" s="80"/>
      <c r="WQM7" s="80"/>
      <c r="WQN7" s="80"/>
      <c r="WQO7" s="80"/>
      <c r="WQP7" s="80"/>
      <c r="WQQ7" s="80"/>
      <c r="WQR7" s="80"/>
      <c r="WQS7" s="80"/>
      <c r="WQT7" s="80"/>
      <c r="WQU7" s="80"/>
      <c r="WQV7" s="80"/>
      <c r="WQW7" s="80"/>
      <c r="WQX7" s="80"/>
      <c r="WQY7" s="80"/>
      <c r="WQZ7" s="80"/>
      <c r="WRA7" s="80"/>
      <c r="WRB7" s="80"/>
      <c r="WRC7" s="80"/>
      <c r="WRD7" s="80"/>
      <c r="WRE7" s="80"/>
      <c r="WRF7" s="80"/>
      <c r="WRG7" s="80"/>
      <c r="WRH7" s="80"/>
      <c r="WRI7" s="80"/>
      <c r="WRJ7" s="80"/>
      <c r="WRK7" s="80"/>
      <c r="WRL7" s="80"/>
      <c r="WRM7" s="80"/>
      <c r="WRN7" s="80"/>
      <c r="WRO7" s="80"/>
      <c r="WRP7" s="80"/>
      <c r="WRQ7" s="80"/>
      <c r="WRR7" s="80"/>
      <c r="WRS7" s="80"/>
      <c r="WRT7" s="80"/>
      <c r="WRU7" s="80"/>
      <c r="WRV7" s="80"/>
      <c r="WRW7" s="80"/>
      <c r="WRX7" s="80"/>
      <c r="WRY7" s="80"/>
      <c r="WRZ7" s="80"/>
      <c r="WSA7" s="80"/>
      <c r="WSB7" s="80"/>
      <c r="WSC7" s="80"/>
      <c r="WSD7" s="80"/>
      <c r="WSE7" s="80"/>
      <c r="WSF7" s="80"/>
      <c r="WSG7" s="80"/>
      <c r="WSH7" s="80"/>
      <c r="WSI7" s="80"/>
      <c r="WSJ7" s="80"/>
      <c r="WSK7" s="80"/>
      <c r="WSL7" s="80"/>
      <c r="WSM7" s="80"/>
      <c r="WSN7" s="80"/>
      <c r="WSO7" s="80"/>
      <c r="WSP7" s="80"/>
      <c r="WSQ7" s="80"/>
      <c r="WSR7" s="80"/>
      <c r="WSS7" s="80"/>
      <c r="WST7" s="80"/>
      <c r="WSU7" s="80"/>
      <c r="WSV7" s="80"/>
      <c r="WSW7" s="80"/>
      <c r="WSX7" s="80"/>
      <c r="WSY7" s="80"/>
      <c r="WSZ7" s="80"/>
      <c r="WTA7" s="80"/>
      <c r="WTB7" s="80"/>
      <c r="WTC7" s="80"/>
      <c r="WTD7" s="80"/>
      <c r="WTE7" s="80"/>
      <c r="WTF7" s="80"/>
      <c r="WTG7" s="80"/>
      <c r="WTH7" s="80"/>
      <c r="WTI7" s="80"/>
      <c r="WTJ7" s="80"/>
      <c r="WTK7" s="80"/>
      <c r="WTL7" s="80"/>
      <c r="WTM7" s="80"/>
      <c r="WTN7" s="80"/>
      <c r="WTO7" s="80"/>
      <c r="WTP7" s="80"/>
      <c r="WTQ7" s="80"/>
      <c r="WTR7" s="80"/>
      <c r="WTS7" s="80"/>
      <c r="WTT7" s="80"/>
      <c r="WTU7" s="80"/>
      <c r="WTV7" s="80"/>
      <c r="WTW7" s="80"/>
      <c r="WTX7" s="80"/>
      <c r="WTY7" s="80"/>
      <c r="WTZ7" s="80"/>
      <c r="WUA7" s="80"/>
      <c r="WUB7" s="80"/>
      <c r="WUC7" s="80"/>
      <c r="WUD7" s="80"/>
      <c r="WUE7" s="80"/>
      <c r="WUF7" s="80"/>
      <c r="WUG7" s="80"/>
      <c r="WUH7" s="80"/>
      <c r="WUI7" s="80"/>
      <c r="WUJ7" s="80"/>
      <c r="WUK7" s="80"/>
      <c r="WUL7" s="80"/>
    </row>
    <row r="8" spans="1:16106" s="79" customFormat="1">
      <c r="A8" s="81" t="s">
        <v>437</v>
      </c>
      <c r="B8" s="82">
        <v>131219</v>
      </c>
      <c r="C8" s="83">
        <v>3</v>
      </c>
      <c r="D8" s="83">
        <v>1</v>
      </c>
      <c r="E8" s="491">
        <f t="shared" si="0"/>
        <v>12</v>
      </c>
      <c r="F8" s="491">
        <f t="shared" si="1"/>
        <v>7</v>
      </c>
      <c r="G8" s="491">
        <f t="shared" si="2"/>
        <v>7</v>
      </c>
      <c r="H8" s="85">
        <v>10</v>
      </c>
      <c r="I8" s="85">
        <f t="shared" si="3"/>
        <v>10</v>
      </c>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row>
    <row r="9" spans="1:16106" s="79" customFormat="1">
      <c r="A9" s="81" t="s">
        <v>439</v>
      </c>
      <c r="B9" s="82">
        <v>215888</v>
      </c>
      <c r="C9" s="83">
        <v>2</v>
      </c>
      <c r="D9" s="83">
        <v>2</v>
      </c>
      <c r="E9" s="491">
        <f t="shared" si="0"/>
        <v>10</v>
      </c>
      <c r="F9" s="491">
        <f t="shared" si="1"/>
        <v>6</v>
      </c>
      <c r="G9" s="491">
        <f t="shared" si="2"/>
        <v>8</v>
      </c>
      <c r="H9" s="85">
        <v>20</v>
      </c>
      <c r="I9" s="85">
        <f t="shared" si="3"/>
        <v>7</v>
      </c>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row>
    <row r="10" spans="1:16106" s="79" customFormat="1">
      <c r="A10" s="81" t="s">
        <v>445</v>
      </c>
      <c r="B10" s="82">
        <v>349443</v>
      </c>
      <c r="C10" s="83">
        <v>2</v>
      </c>
      <c r="D10" s="83">
        <v>1</v>
      </c>
      <c r="E10" s="491">
        <f t="shared" si="0"/>
        <v>7</v>
      </c>
      <c r="F10" s="491">
        <f t="shared" si="1"/>
        <v>7</v>
      </c>
      <c r="G10" s="491">
        <f t="shared" si="2"/>
        <v>8</v>
      </c>
      <c r="H10" s="85">
        <v>10</v>
      </c>
      <c r="I10" s="85">
        <f t="shared" si="3"/>
        <v>10</v>
      </c>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row>
    <row r="11" spans="1:16106" s="79" customFormat="1" ht="14.45" customHeight="1">
      <c r="A11" s="87" t="s">
        <v>442</v>
      </c>
      <c r="B11" s="82">
        <v>299063</v>
      </c>
      <c r="C11" s="83">
        <v>2</v>
      </c>
      <c r="D11" s="83">
        <v>1</v>
      </c>
      <c r="E11" s="491">
        <f t="shared" si="0"/>
        <v>9</v>
      </c>
      <c r="F11" s="491">
        <f t="shared" si="1"/>
        <v>7</v>
      </c>
      <c r="G11" s="491">
        <f t="shared" si="2"/>
        <v>8</v>
      </c>
      <c r="H11" s="85">
        <v>18</v>
      </c>
      <c r="I11" s="85">
        <f t="shared" si="3"/>
        <v>8</v>
      </c>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row>
    <row r="12" spans="1:16106" s="79" customFormat="1">
      <c r="A12" s="81" t="s">
        <v>448</v>
      </c>
      <c r="B12" s="82">
        <v>360568</v>
      </c>
      <c r="C12" s="83">
        <v>2</v>
      </c>
      <c r="D12" s="83">
        <v>0</v>
      </c>
      <c r="E12" s="491">
        <f t="shared" si="0"/>
        <v>6</v>
      </c>
      <c r="F12" s="491">
        <f t="shared" si="1"/>
        <v>12</v>
      </c>
      <c r="G12" s="491">
        <f t="shared" si="2"/>
        <v>8</v>
      </c>
      <c r="H12" s="85">
        <v>15</v>
      </c>
      <c r="I12" s="85">
        <f t="shared" si="3"/>
        <v>9</v>
      </c>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c r="IP12" s="80"/>
      <c r="IQ12" s="80"/>
      <c r="IR12" s="80"/>
      <c r="IS12" s="80"/>
      <c r="IT12" s="80"/>
      <c r="IU12" s="80"/>
      <c r="IV12" s="80"/>
      <c r="IW12" s="80"/>
      <c r="IX12" s="80"/>
      <c r="IY12" s="80"/>
      <c r="IZ12" s="80"/>
      <c r="JA12" s="80"/>
      <c r="JB12" s="80"/>
      <c r="JC12" s="80"/>
      <c r="JD12" s="80"/>
      <c r="JE12" s="80"/>
      <c r="JF12" s="80"/>
      <c r="JG12" s="80"/>
      <c r="JH12" s="80"/>
      <c r="JI12" s="80"/>
      <c r="JJ12" s="80"/>
      <c r="JK12" s="80"/>
      <c r="JL12" s="80"/>
      <c r="JM12" s="80"/>
      <c r="JN12" s="80"/>
      <c r="JO12" s="80"/>
      <c r="JP12" s="80"/>
      <c r="JQ12" s="80"/>
      <c r="JR12" s="80"/>
      <c r="JS12" s="80"/>
      <c r="JT12" s="80"/>
      <c r="JU12" s="80"/>
      <c r="JV12" s="80"/>
      <c r="JW12" s="80"/>
      <c r="JX12" s="80"/>
      <c r="JY12" s="80"/>
      <c r="JZ12" s="80"/>
      <c r="KA12" s="80"/>
      <c r="KB12" s="80"/>
      <c r="KC12" s="80"/>
      <c r="KD12" s="80"/>
      <c r="KE12" s="80"/>
      <c r="KF12" s="80"/>
      <c r="KG12" s="80"/>
      <c r="KH12" s="80"/>
      <c r="KI12" s="80"/>
      <c r="KJ12" s="80"/>
      <c r="KK12" s="80"/>
      <c r="KL12" s="80"/>
      <c r="KM12" s="80"/>
      <c r="KN12" s="80"/>
      <c r="KO12" s="80"/>
      <c r="KP12" s="80"/>
      <c r="KQ12" s="80"/>
      <c r="KR12" s="80"/>
      <c r="KS12" s="80"/>
      <c r="KT12" s="80"/>
      <c r="KU12" s="80"/>
      <c r="KV12" s="80"/>
      <c r="KW12" s="80"/>
      <c r="KX12" s="80"/>
      <c r="KY12" s="80"/>
      <c r="KZ12" s="80"/>
      <c r="LA12" s="80"/>
      <c r="LB12" s="80"/>
      <c r="LC12" s="80"/>
      <c r="LD12" s="80"/>
      <c r="LE12" s="80"/>
      <c r="LF12" s="80"/>
      <c r="LG12" s="80"/>
      <c r="LH12" s="80"/>
      <c r="LI12" s="80"/>
      <c r="LJ12" s="80"/>
      <c r="LK12" s="80"/>
      <c r="LL12" s="80"/>
      <c r="LM12" s="80"/>
      <c r="LN12" s="80"/>
      <c r="LO12" s="80"/>
      <c r="LP12" s="80"/>
      <c r="LQ12" s="80"/>
      <c r="LR12" s="80"/>
      <c r="LS12" s="80"/>
      <c r="LT12" s="80"/>
      <c r="LU12" s="80"/>
      <c r="LV12" s="80"/>
      <c r="LW12" s="80"/>
      <c r="LX12" s="80"/>
      <c r="LY12" s="80"/>
      <c r="LZ12" s="80"/>
      <c r="MA12" s="80"/>
      <c r="MB12" s="80"/>
      <c r="MC12" s="80"/>
      <c r="MD12" s="80"/>
      <c r="ME12" s="80"/>
      <c r="MF12" s="80"/>
      <c r="MG12" s="80"/>
      <c r="MH12" s="80"/>
      <c r="MI12" s="80"/>
      <c r="MJ12" s="80"/>
      <c r="MK12" s="80"/>
      <c r="ML12" s="80"/>
      <c r="MM12" s="80"/>
      <c r="MN12" s="80"/>
      <c r="MO12" s="80"/>
      <c r="MP12" s="80"/>
      <c r="MQ12" s="80"/>
      <c r="MR12" s="80"/>
      <c r="MS12" s="80"/>
      <c r="MT12" s="80"/>
      <c r="MU12" s="80"/>
      <c r="MV12" s="80"/>
      <c r="MW12" s="80"/>
      <c r="MX12" s="80"/>
      <c r="MY12" s="80"/>
      <c r="MZ12" s="80"/>
      <c r="NA12" s="80"/>
      <c r="NB12" s="80"/>
      <c r="NC12" s="80"/>
      <c r="ND12" s="80"/>
      <c r="NE12" s="80"/>
      <c r="NF12" s="80"/>
      <c r="NG12" s="80"/>
      <c r="NH12" s="80"/>
      <c r="NI12" s="80"/>
      <c r="NJ12" s="80"/>
      <c r="NK12" s="80"/>
      <c r="NL12" s="80"/>
      <c r="NM12" s="80"/>
      <c r="NN12" s="80"/>
      <c r="NO12" s="80"/>
      <c r="NP12" s="80"/>
      <c r="NQ12" s="80"/>
      <c r="NR12" s="80"/>
      <c r="NS12" s="80"/>
      <c r="NT12" s="80"/>
      <c r="NU12" s="80"/>
      <c r="NV12" s="80"/>
      <c r="NW12" s="80"/>
      <c r="NX12" s="80"/>
      <c r="NY12" s="80"/>
      <c r="NZ12" s="80"/>
      <c r="OA12" s="80"/>
      <c r="OB12" s="80"/>
      <c r="OC12" s="80"/>
      <c r="OD12" s="80"/>
      <c r="OE12" s="80"/>
      <c r="OF12" s="80"/>
      <c r="OG12" s="80"/>
      <c r="OH12" s="80"/>
      <c r="OI12" s="80"/>
      <c r="OJ12" s="80"/>
      <c r="OK12" s="80"/>
      <c r="OL12" s="80"/>
      <c r="OM12" s="80"/>
      <c r="ON12" s="80"/>
      <c r="OO12" s="80"/>
      <c r="OP12" s="80"/>
      <c r="OQ12" s="80"/>
      <c r="OR12" s="80"/>
      <c r="OS12" s="80"/>
      <c r="OT12" s="80"/>
      <c r="OU12" s="80"/>
      <c r="OV12" s="80"/>
      <c r="OW12" s="80"/>
      <c r="OX12" s="80"/>
      <c r="OY12" s="80"/>
      <c r="OZ12" s="80"/>
      <c r="PA12" s="80"/>
      <c r="PB12" s="80"/>
      <c r="PC12" s="80"/>
      <c r="PD12" s="80"/>
      <c r="PE12" s="80"/>
      <c r="PF12" s="80"/>
      <c r="PG12" s="80"/>
      <c r="PH12" s="80"/>
      <c r="PI12" s="80"/>
      <c r="PJ12" s="80"/>
      <c r="PK12" s="80"/>
      <c r="PL12" s="80"/>
      <c r="PM12" s="80"/>
      <c r="PN12" s="80"/>
      <c r="PO12" s="80"/>
      <c r="PP12" s="80"/>
      <c r="PQ12" s="80"/>
      <c r="PR12" s="80"/>
      <c r="PS12" s="80"/>
      <c r="PT12" s="80"/>
      <c r="PU12" s="80"/>
      <c r="PV12" s="80"/>
      <c r="PW12" s="80"/>
      <c r="PX12" s="80"/>
      <c r="PY12" s="80"/>
      <c r="PZ12" s="80"/>
      <c r="QA12" s="80"/>
      <c r="QB12" s="80"/>
      <c r="QC12" s="80"/>
      <c r="QD12" s="80"/>
      <c r="QE12" s="80"/>
      <c r="QF12" s="80"/>
      <c r="QG12" s="80"/>
      <c r="QH12" s="80"/>
      <c r="QI12" s="80"/>
      <c r="QJ12" s="80"/>
      <c r="QK12" s="80"/>
      <c r="QL12" s="80"/>
      <c r="QM12" s="80"/>
      <c r="QN12" s="80"/>
      <c r="QO12" s="80"/>
      <c r="QP12" s="80"/>
      <c r="QQ12" s="80"/>
      <c r="QR12" s="80"/>
      <c r="QS12" s="80"/>
      <c r="QT12" s="80"/>
      <c r="QU12" s="80"/>
      <c r="QV12" s="80"/>
      <c r="QW12" s="80"/>
      <c r="QX12" s="80"/>
      <c r="QY12" s="80"/>
      <c r="QZ12" s="80"/>
      <c r="RA12" s="80"/>
      <c r="RB12" s="80"/>
      <c r="RC12" s="80"/>
      <c r="RD12" s="80"/>
      <c r="RE12" s="80"/>
      <c r="RF12" s="80"/>
      <c r="RG12" s="80"/>
      <c r="RH12" s="80"/>
      <c r="RI12" s="80"/>
      <c r="RJ12" s="80"/>
      <c r="RK12" s="80"/>
      <c r="RL12" s="80"/>
      <c r="RM12" s="80"/>
      <c r="RN12" s="80"/>
      <c r="RO12" s="80"/>
      <c r="RP12" s="80"/>
      <c r="RQ12" s="80"/>
      <c r="RR12" s="80"/>
      <c r="RS12" s="80"/>
      <c r="RT12" s="80"/>
      <c r="RU12" s="80"/>
      <c r="RV12" s="80"/>
      <c r="RW12" s="80"/>
      <c r="RX12" s="80"/>
      <c r="RY12" s="80"/>
      <c r="RZ12" s="80"/>
      <c r="SA12" s="80"/>
      <c r="SB12" s="80"/>
      <c r="SC12" s="80"/>
      <c r="SD12" s="80"/>
      <c r="SE12" s="80"/>
      <c r="SF12" s="80"/>
      <c r="SG12" s="80"/>
      <c r="SH12" s="80"/>
      <c r="SI12" s="80"/>
      <c r="SJ12" s="80"/>
      <c r="SK12" s="80"/>
      <c r="SL12" s="80"/>
      <c r="SM12" s="80"/>
      <c r="SN12" s="80"/>
      <c r="SO12" s="80"/>
      <c r="SP12" s="80"/>
      <c r="SQ12" s="80"/>
      <c r="SR12" s="80"/>
      <c r="SS12" s="80"/>
      <c r="ST12" s="80"/>
      <c r="SU12" s="80"/>
      <c r="SV12" s="80"/>
      <c r="SW12" s="80"/>
      <c r="SX12" s="80"/>
      <c r="SY12" s="80"/>
      <c r="SZ12" s="80"/>
      <c r="TA12" s="80"/>
      <c r="TB12" s="80"/>
      <c r="TC12" s="80"/>
      <c r="TD12" s="80"/>
      <c r="TE12" s="80"/>
      <c r="TF12" s="80"/>
      <c r="TG12" s="80"/>
      <c r="TH12" s="80"/>
      <c r="TI12" s="80"/>
      <c r="TJ12" s="80"/>
      <c r="TK12" s="80"/>
      <c r="TL12" s="80"/>
      <c r="TM12" s="80"/>
      <c r="TN12" s="80"/>
      <c r="TO12" s="80"/>
      <c r="TP12" s="80"/>
      <c r="TQ12" s="80"/>
      <c r="TR12" s="80"/>
      <c r="TS12" s="80"/>
      <c r="TT12" s="80"/>
      <c r="TU12" s="80"/>
      <c r="TV12" s="80"/>
      <c r="TW12" s="80"/>
      <c r="TX12" s="80"/>
      <c r="TY12" s="80"/>
      <c r="TZ12" s="80"/>
      <c r="UA12" s="80"/>
      <c r="UB12" s="80"/>
      <c r="UC12" s="80"/>
      <c r="UD12" s="80"/>
      <c r="UE12" s="80"/>
      <c r="UF12" s="80"/>
      <c r="UG12" s="80"/>
      <c r="UH12" s="80"/>
      <c r="UI12" s="80"/>
      <c r="UJ12" s="80"/>
      <c r="UK12" s="80"/>
      <c r="UL12" s="80"/>
      <c r="UM12" s="80"/>
      <c r="UN12" s="80"/>
      <c r="UO12" s="80"/>
      <c r="UP12" s="80"/>
      <c r="UQ12" s="80"/>
      <c r="UR12" s="80"/>
      <c r="US12" s="80"/>
      <c r="UT12" s="80"/>
      <c r="UU12" s="80"/>
      <c r="UV12" s="80"/>
      <c r="UW12" s="80"/>
      <c r="UX12" s="80"/>
      <c r="UY12" s="80"/>
      <c r="UZ12" s="80"/>
      <c r="VA12" s="80"/>
      <c r="VB12" s="80"/>
      <c r="VC12" s="80"/>
      <c r="VD12" s="80"/>
      <c r="VE12" s="80"/>
      <c r="VF12" s="80"/>
      <c r="VG12" s="80"/>
      <c r="VH12" s="80"/>
      <c r="VI12" s="80"/>
      <c r="VJ12" s="80"/>
      <c r="VK12" s="80"/>
      <c r="VL12" s="80"/>
      <c r="VM12" s="80"/>
      <c r="VN12" s="80"/>
      <c r="VO12" s="80"/>
      <c r="VP12" s="80"/>
      <c r="VQ12" s="80"/>
      <c r="VR12" s="80"/>
      <c r="VS12" s="80"/>
      <c r="VT12" s="80"/>
      <c r="VU12" s="80"/>
      <c r="VV12" s="80"/>
      <c r="VW12" s="80"/>
      <c r="VX12" s="80"/>
      <c r="VY12" s="80"/>
      <c r="VZ12" s="80"/>
      <c r="WA12" s="80"/>
      <c r="WB12" s="80"/>
      <c r="WC12" s="80"/>
      <c r="WD12" s="80"/>
      <c r="WE12" s="80"/>
      <c r="WF12" s="80"/>
      <c r="WG12" s="80"/>
      <c r="WH12" s="80"/>
      <c r="WI12" s="80"/>
      <c r="WJ12" s="80"/>
      <c r="WK12" s="80"/>
      <c r="WL12" s="80"/>
      <c r="WM12" s="80"/>
      <c r="WN12" s="80"/>
      <c r="WO12" s="80"/>
      <c r="WP12" s="80"/>
      <c r="WQ12" s="80"/>
      <c r="WR12" s="80"/>
      <c r="WS12" s="80"/>
      <c r="WT12" s="80"/>
      <c r="WU12" s="80"/>
      <c r="WV12" s="80"/>
      <c r="WW12" s="80"/>
      <c r="WX12" s="80"/>
      <c r="WY12" s="80"/>
      <c r="WZ12" s="80"/>
      <c r="XA12" s="80"/>
      <c r="XB12" s="80"/>
      <c r="XC12" s="80"/>
      <c r="XD12" s="80"/>
      <c r="XE12" s="80"/>
      <c r="XF12" s="80"/>
      <c r="XG12" s="80"/>
      <c r="XH12" s="80"/>
      <c r="XI12" s="80"/>
      <c r="XJ12" s="80"/>
      <c r="XK12" s="80"/>
      <c r="XL12" s="80"/>
      <c r="XM12" s="80"/>
      <c r="XN12" s="80"/>
      <c r="XO12" s="80"/>
      <c r="XP12" s="80"/>
      <c r="XQ12" s="80"/>
      <c r="XR12" s="80"/>
      <c r="XS12" s="80"/>
      <c r="XT12" s="80"/>
      <c r="XU12" s="80"/>
      <c r="XV12" s="80"/>
      <c r="XW12" s="80"/>
      <c r="XX12" s="80"/>
      <c r="XY12" s="80"/>
      <c r="XZ12" s="80"/>
      <c r="YA12" s="80"/>
      <c r="YB12" s="80"/>
      <c r="YC12" s="80"/>
      <c r="YD12" s="80"/>
      <c r="YE12" s="80"/>
      <c r="YF12" s="80"/>
      <c r="YG12" s="80"/>
      <c r="YH12" s="80"/>
      <c r="YI12" s="80"/>
      <c r="YJ12" s="80"/>
      <c r="YK12" s="80"/>
      <c r="YL12" s="80"/>
      <c r="YM12" s="80"/>
      <c r="YN12" s="80"/>
      <c r="YO12" s="80"/>
      <c r="YP12" s="80"/>
      <c r="YQ12" s="80"/>
      <c r="YR12" s="80"/>
      <c r="YS12" s="80"/>
      <c r="YT12" s="80"/>
      <c r="YU12" s="80"/>
      <c r="YV12" s="80"/>
      <c r="YW12" s="80"/>
      <c r="YX12" s="80"/>
      <c r="YY12" s="80"/>
      <c r="YZ12" s="80"/>
      <c r="ZA12" s="80"/>
      <c r="ZB12" s="80"/>
      <c r="ZC12" s="80"/>
      <c r="ZD12" s="80"/>
      <c r="ZE12" s="80"/>
      <c r="ZF12" s="80"/>
      <c r="ZG12" s="80"/>
      <c r="ZH12" s="80"/>
      <c r="ZI12" s="80"/>
      <c r="ZJ12" s="80"/>
      <c r="ZK12" s="80"/>
      <c r="ZL12" s="80"/>
      <c r="ZM12" s="80"/>
      <c r="ZN12" s="80"/>
      <c r="ZO12" s="80"/>
      <c r="ZP12" s="80"/>
      <c r="ZQ12" s="80"/>
      <c r="ZR12" s="80"/>
      <c r="ZS12" s="80"/>
      <c r="ZT12" s="80"/>
      <c r="ZU12" s="80"/>
      <c r="ZV12" s="80"/>
      <c r="ZW12" s="80"/>
      <c r="ZX12" s="80"/>
      <c r="ZY12" s="80"/>
      <c r="ZZ12" s="80"/>
      <c r="AAA12" s="80"/>
      <c r="AAB12" s="80"/>
      <c r="AAC12" s="80"/>
      <c r="AAD12" s="80"/>
      <c r="AAE12" s="80"/>
      <c r="AAF12" s="80"/>
      <c r="AAG12" s="80"/>
      <c r="AAH12" s="80"/>
      <c r="AAI12" s="80"/>
      <c r="AAJ12" s="80"/>
      <c r="AAK12" s="80"/>
      <c r="AAL12" s="80"/>
      <c r="AAM12" s="80"/>
      <c r="AAN12" s="80"/>
      <c r="AAO12" s="80"/>
      <c r="AAP12" s="80"/>
      <c r="AAQ12" s="80"/>
      <c r="AAR12" s="80"/>
      <c r="AAS12" s="80"/>
      <c r="AAT12" s="80"/>
      <c r="AAU12" s="80"/>
      <c r="AAV12" s="80"/>
      <c r="AAW12" s="80"/>
      <c r="AAX12" s="80"/>
      <c r="AAY12" s="80"/>
      <c r="AAZ12" s="80"/>
      <c r="ABA12" s="80"/>
      <c r="ABB12" s="80"/>
      <c r="ABC12" s="80"/>
      <c r="ABD12" s="80"/>
      <c r="ABE12" s="80"/>
      <c r="ABF12" s="80"/>
      <c r="ABG12" s="80"/>
      <c r="ABH12" s="80"/>
      <c r="ABI12" s="80"/>
      <c r="ABJ12" s="80"/>
      <c r="ABK12" s="80"/>
      <c r="ABL12" s="80"/>
      <c r="ABM12" s="80"/>
      <c r="ABN12" s="80"/>
      <c r="ABO12" s="80"/>
      <c r="ABP12" s="80"/>
      <c r="ABQ12" s="80"/>
      <c r="ABR12" s="80"/>
      <c r="ABS12" s="80"/>
      <c r="ABT12" s="80"/>
      <c r="ABU12" s="80"/>
      <c r="ABV12" s="80"/>
      <c r="ABW12" s="80"/>
      <c r="ABX12" s="80"/>
      <c r="ABY12" s="80"/>
      <c r="ABZ12" s="80"/>
      <c r="ACA12" s="80"/>
      <c r="ACB12" s="80"/>
      <c r="ACC12" s="80"/>
      <c r="ACD12" s="80"/>
      <c r="ACE12" s="80"/>
      <c r="ACF12" s="80"/>
      <c r="ACG12" s="80"/>
      <c r="ACH12" s="80"/>
      <c r="ACI12" s="80"/>
      <c r="ACJ12" s="80"/>
      <c r="ACK12" s="80"/>
      <c r="ACL12" s="80"/>
      <c r="ACM12" s="80"/>
      <c r="ACN12" s="80"/>
      <c r="ACO12" s="80"/>
      <c r="ACP12" s="80"/>
      <c r="ACQ12" s="80"/>
      <c r="ACR12" s="80"/>
      <c r="ACS12" s="80"/>
      <c r="ACT12" s="80"/>
      <c r="ACU12" s="80"/>
      <c r="ACV12" s="80"/>
      <c r="ACW12" s="80"/>
      <c r="ACX12" s="80"/>
      <c r="ACY12" s="80"/>
      <c r="ACZ12" s="80"/>
      <c r="ADA12" s="80"/>
      <c r="ADB12" s="80"/>
      <c r="ADC12" s="80"/>
      <c r="ADD12" s="80"/>
      <c r="ADE12" s="80"/>
      <c r="ADF12" s="80"/>
      <c r="ADG12" s="80"/>
      <c r="ADH12" s="80"/>
      <c r="ADI12" s="80"/>
      <c r="ADJ12" s="80"/>
      <c r="ADK12" s="80"/>
      <c r="ADL12" s="80"/>
      <c r="ADM12" s="80"/>
      <c r="ADN12" s="80"/>
      <c r="ADO12" s="80"/>
      <c r="ADP12" s="80"/>
      <c r="ADQ12" s="80"/>
      <c r="ADR12" s="80"/>
      <c r="ADS12" s="80"/>
      <c r="ADT12" s="80"/>
      <c r="ADU12" s="80"/>
      <c r="ADV12" s="80"/>
      <c r="ADW12" s="80"/>
      <c r="ADX12" s="80"/>
      <c r="ADY12" s="80"/>
      <c r="ADZ12" s="80"/>
      <c r="AEA12" s="80"/>
      <c r="AEB12" s="80"/>
      <c r="AEC12" s="80"/>
      <c r="AED12" s="80"/>
      <c r="AEE12" s="80"/>
      <c r="AEF12" s="80"/>
      <c r="AEG12" s="80"/>
      <c r="AEH12" s="80"/>
      <c r="AEI12" s="80"/>
      <c r="AEJ12" s="80"/>
      <c r="AEK12" s="80"/>
      <c r="AEL12" s="80"/>
      <c r="AEM12" s="80"/>
      <c r="AEN12" s="80"/>
      <c r="AEO12" s="80"/>
      <c r="AEP12" s="80"/>
      <c r="AEQ12" s="80"/>
      <c r="AER12" s="80"/>
      <c r="AES12" s="80"/>
      <c r="AET12" s="80"/>
      <c r="AEU12" s="80"/>
      <c r="AEV12" s="80"/>
      <c r="AEW12" s="80"/>
      <c r="AEX12" s="80"/>
      <c r="AEY12" s="80"/>
      <c r="AEZ12" s="80"/>
      <c r="AFA12" s="80"/>
      <c r="AFB12" s="80"/>
      <c r="AFC12" s="80"/>
      <c r="AFD12" s="80"/>
      <c r="AFE12" s="80"/>
      <c r="AFF12" s="80"/>
      <c r="AFG12" s="80"/>
      <c r="AFH12" s="80"/>
      <c r="AFI12" s="80"/>
      <c r="AFJ12" s="80"/>
      <c r="AFK12" s="80"/>
      <c r="AFL12" s="80"/>
      <c r="AFM12" s="80"/>
      <c r="AFN12" s="80"/>
      <c r="AFO12" s="80"/>
      <c r="AFP12" s="80"/>
      <c r="AFQ12" s="80"/>
      <c r="AFR12" s="80"/>
      <c r="AFS12" s="80"/>
      <c r="AFT12" s="80"/>
      <c r="AFU12" s="80"/>
      <c r="AFV12" s="80"/>
      <c r="AFW12" s="80"/>
      <c r="AFX12" s="80"/>
      <c r="AFY12" s="80"/>
      <c r="AFZ12" s="80"/>
      <c r="AGA12" s="80"/>
      <c r="AGB12" s="80"/>
      <c r="AGC12" s="80"/>
      <c r="AGD12" s="80"/>
      <c r="AGE12" s="80"/>
      <c r="AGF12" s="80"/>
      <c r="AGG12" s="80"/>
      <c r="AGH12" s="80"/>
      <c r="AGI12" s="80"/>
      <c r="AGJ12" s="80"/>
      <c r="AGK12" s="80"/>
      <c r="AGL12" s="80"/>
      <c r="AGM12" s="80"/>
      <c r="AGN12" s="80"/>
      <c r="AGO12" s="80"/>
      <c r="AGP12" s="80"/>
      <c r="AGQ12" s="80"/>
      <c r="AGR12" s="80"/>
      <c r="AGS12" s="80"/>
      <c r="AGT12" s="80"/>
      <c r="AGU12" s="80"/>
      <c r="AGV12" s="80"/>
      <c r="AGW12" s="80"/>
      <c r="AGX12" s="80"/>
      <c r="AGY12" s="80"/>
      <c r="AGZ12" s="80"/>
      <c r="AHA12" s="80"/>
      <c r="AHB12" s="80"/>
      <c r="AHC12" s="80"/>
      <c r="AHD12" s="80"/>
      <c r="AHE12" s="80"/>
      <c r="AHF12" s="80"/>
      <c r="AHG12" s="80"/>
      <c r="AHH12" s="80"/>
      <c r="AHI12" s="80"/>
      <c r="AHJ12" s="80"/>
      <c r="AHK12" s="80"/>
      <c r="AHL12" s="80"/>
      <c r="AHM12" s="80"/>
      <c r="AHN12" s="80"/>
      <c r="AHO12" s="80"/>
      <c r="AHP12" s="80"/>
      <c r="AHQ12" s="80"/>
      <c r="AHR12" s="80"/>
      <c r="AHS12" s="80"/>
      <c r="AHT12" s="80"/>
      <c r="AHU12" s="80"/>
      <c r="AHV12" s="80"/>
      <c r="AHW12" s="80"/>
      <c r="AHX12" s="80"/>
      <c r="AHY12" s="80"/>
      <c r="AHZ12" s="80"/>
      <c r="AIA12" s="80"/>
      <c r="AIB12" s="80"/>
      <c r="AIC12" s="80"/>
      <c r="AID12" s="80"/>
      <c r="AIE12" s="80"/>
      <c r="AIF12" s="80"/>
      <c r="AIG12" s="80"/>
      <c r="AIH12" s="80"/>
      <c r="AII12" s="80"/>
      <c r="AIJ12" s="80"/>
      <c r="AIK12" s="80"/>
      <c r="AIL12" s="80"/>
      <c r="AIM12" s="80"/>
      <c r="AIN12" s="80"/>
      <c r="AIO12" s="80"/>
      <c r="AIP12" s="80"/>
      <c r="AIQ12" s="80"/>
      <c r="AIR12" s="80"/>
      <c r="AIS12" s="80"/>
      <c r="AIT12" s="80"/>
      <c r="AIU12" s="80"/>
      <c r="AIV12" s="80"/>
      <c r="AIW12" s="80"/>
      <c r="AIX12" s="80"/>
      <c r="AIY12" s="80"/>
      <c r="AIZ12" s="80"/>
      <c r="AJA12" s="80"/>
      <c r="AJB12" s="80"/>
      <c r="AJC12" s="80"/>
      <c r="AJD12" s="80"/>
      <c r="AJE12" s="80"/>
      <c r="AJF12" s="80"/>
      <c r="AJG12" s="80"/>
      <c r="AJH12" s="80"/>
      <c r="AJI12" s="80"/>
      <c r="AJJ12" s="80"/>
      <c r="AJK12" s="80"/>
      <c r="AJL12" s="80"/>
      <c r="AJM12" s="80"/>
      <c r="AJN12" s="80"/>
      <c r="AJO12" s="80"/>
      <c r="AJP12" s="80"/>
      <c r="AJQ12" s="80"/>
      <c r="AJR12" s="80"/>
      <c r="AJS12" s="80"/>
      <c r="AJT12" s="80"/>
      <c r="AJU12" s="80"/>
      <c r="AJV12" s="80"/>
      <c r="AJW12" s="80"/>
      <c r="AJX12" s="80"/>
      <c r="AJY12" s="80"/>
      <c r="AJZ12" s="80"/>
      <c r="AKA12" s="80"/>
      <c r="AKB12" s="80"/>
      <c r="AKC12" s="80"/>
      <c r="AKD12" s="80"/>
      <c r="AKE12" s="80"/>
      <c r="AKF12" s="80"/>
      <c r="AKG12" s="80"/>
      <c r="AKH12" s="80"/>
      <c r="AKI12" s="80"/>
      <c r="AKJ12" s="80"/>
      <c r="AKK12" s="80"/>
      <c r="AKL12" s="80"/>
      <c r="AKM12" s="80"/>
      <c r="AKN12" s="80"/>
      <c r="AKO12" s="80"/>
      <c r="AKP12" s="80"/>
      <c r="AKQ12" s="80"/>
      <c r="AKR12" s="80"/>
      <c r="AKS12" s="80"/>
      <c r="AKT12" s="80"/>
      <c r="AKU12" s="80"/>
      <c r="AKV12" s="80"/>
      <c r="AKW12" s="80"/>
      <c r="AKX12" s="80"/>
      <c r="AKY12" s="80"/>
      <c r="AKZ12" s="80"/>
      <c r="ALA12" s="80"/>
      <c r="ALB12" s="80"/>
      <c r="ALC12" s="80"/>
      <c r="ALD12" s="80"/>
      <c r="ALE12" s="80"/>
      <c r="ALF12" s="80"/>
      <c r="ALG12" s="80"/>
      <c r="ALH12" s="80"/>
      <c r="ALI12" s="80"/>
      <c r="ALJ12" s="80"/>
      <c r="ALK12" s="80"/>
      <c r="ALL12" s="80"/>
      <c r="ALM12" s="80"/>
      <c r="ALN12" s="80"/>
      <c r="ALO12" s="80"/>
      <c r="ALP12" s="80"/>
      <c r="ALQ12" s="80"/>
      <c r="ALR12" s="80"/>
      <c r="ALS12" s="80"/>
      <c r="ALT12" s="80"/>
      <c r="ALU12" s="80"/>
      <c r="ALV12" s="80"/>
      <c r="ALW12" s="80"/>
      <c r="ALX12" s="80"/>
      <c r="ALY12" s="80"/>
      <c r="ALZ12" s="80"/>
      <c r="AMA12" s="80"/>
      <c r="AMB12" s="80"/>
      <c r="AMC12" s="80"/>
      <c r="AMD12" s="80"/>
      <c r="AME12" s="80"/>
      <c r="AMF12" s="80"/>
      <c r="AMG12" s="80"/>
      <c r="AMH12" s="80"/>
      <c r="AMI12" s="80"/>
      <c r="AMJ12" s="80"/>
      <c r="AMK12" s="80"/>
      <c r="AML12" s="80"/>
      <c r="AMM12" s="80"/>
      <c r="AMN12" s="80"/>
      <c r="AMO12" s="80"/>
      <c r="AMP12" s="80"/>
      <c r="AMQ12" s="80"/>
      <c r="AMR12" s="80"/>
      <c r="AMS12" s="80"/>
      <c r="AMT12" s="80"/>
      <c r="AMU12" s="80"/>
      <c r="AMV12" s="80"/>
      <c r="AMW12" s="80"/>
      <c r="AMX12" s="80"/>
      <c r="AMY12" s="80"/>
      <c r="AMZ12" s="80"/>
      <c r="ANA12" s="80"/>
      <c r="ANB12" s="80"/>
      <c r="ANC12" s="80"/>
      <c r="AND12" s="80"/>
      <c r="ANE12" s="80"/>
      <c r="ANF12" s="80"/>
      <c r="ANG12" s="80"/>
      <c r="ANH12" s="80"/>
      <c r="ANI12" s="80"/>
      <c r="ANJ12" s="80"/>
      <c r="ANK12" s="80"/>
      <c r="ANL12" s="80"/>
      <c r="ANM12" s="80"/>
      <c r="ANN12" s="80"/>
      <c r="ANO12" s="80"/>
      <c r="ANP12" s="80"/>
      <c r="ANQ12" s="80"/>
      <c r="ANR12" s="80"/>
      <c r="ANS12" s="80"/>
      <c r="ANT12" s="80"/>
      <c r="ANU12" s="80"/>
      <c r="ANV12" s="80"/>
      <c r="ANW12" s="80"/>
      <c r="ANX12" s="80"/>
      <c r="ANY12" s="80"/>
      <c r="ANZ12" s="80"/>
      <c r="AOA12" s="80"/>
      <c r="AOB12" s="80"/>
      <c r="AOC12" s="80"/>
      <c r="AOD12" s="80"/>
      <c r="AOE12" s="80"/>
      <c r="AOF12" s="80"/>
      <c r="AOG12" s="80"/>
      <c r="AOH12" s="80"/>
      <c r="AOI12" s="80"/>
      <c r="AOJ12" s="80"/>
      <c r="AOK12" s="80"/>
      <c r="AOL12" s="80"/>
      <c r="AOM12" s="80"/>
      <c r="AON12" s="80"/>
      <c r="AOO12" s="80"/>
      <c r="AOP12" s="80"/>
      <c r="AOQ12" s="80"/>
      <c r="AOR12" s="80"/>
      <c r="AOS12" s="80"/>
      <c r="AOT12" s="80"/>
      <c r="AOU12" s="80"/>
      <c r="AOV12" s="80"/>
      <c r="AOW12" s="80"/>
      <c r="AOX12" s="80"/>
      <c r="AOY12" s="80"/>
      <c r="AOZ12" s="80"/>
      <c r="APA12" s="80"/>
      <c r="APB12" s="80"/>
      <c r="APC12" s="80"/>
      <c r="APD12" s="80"/>
      <c r="APE12" s="80"/>
      <c r="APF12" s="80"/>
      <c r="APG12" s="80"/>
      <c r="APH12" s="80"/>
      <c r="API12" s="80"/>
      <c r="APJ12" s="80"/>
      <c r="APK12" s="80"/>
      <c r="APL12" s="80"/>
      <c r="APM12" s="80"/>
      <c r="APN12" s="80"/>
      <c r="APO12" s="80"/>
      <c r="APP12" s="80"/>
      <c r="APQ12" s="80"/>
      <c r="APR12" s="80"/>
      <c r="APS12" s="80"/>
      <c r="APT12" s="80"/>
      <c r="APU12" s="80"/>
      <c r="APV12" s="80"/>
      <c r="APW12" s="80"/>
      <c r="APX12" s="80"/>
      <c r="APY12" s="80"/>
      <c r="APZ12" s="80"/>
      <c r="AQA12" s="80"/>
      <c r="AQB12" s="80"/>
      <c r="AQC12" s="80"/>
      <c r="AQD12" s="80"/>
      <c r="AQE12" s="80"/>
      <c r="AQF12" s="80"/>
      <c r="AQG12" s="80"/>
      <c r="AQH12" s="80"/>
      <c r="AQI12" s="80"/>
      <c r="AQJ12" s="80"/>
      <c r="AQK12" s="80"/>
      <c r="AQL12" s="80"/>
      <c r="AQM12" s="80"/>
      <c r="AQN12" s="80"/>
      <c r="AQO12" s="80"/>
      <c r="AQP12" s="80"/>
      <c r="AQQ12" s="80"/>
      <c r="AQR12" s="80"/>
      <c r="AQS12" s="80"/>
      <c r="AQT12" s="80"/>
      <c r="AQU12" s="80"/>
      <c r="AQV12" s="80"/>
      <c r="AQW12" s="80"/>
      <c r="AQX12" s="80"/>
      <c r="AQY12" s="80"/>
      <c r="AQZ12" s="80"/>
      <c r="ARA12" s="80"/>
      <c r="ARB12" s="80"/>
      <c r="ARC12" s="80"/>
      <c r="ARD12" s="80"/>
      <c r="ARE12" s="80"/>
      <c r="ARF12" s="80"/>
      <c r="ARG12" s="80"/>
      <c r="ARH12" s="80"/>
      <c r="ARI12" s="80"/>
      <c r="ARJ12" s="80"/>
      <c r="ARK12" s="80"/>
      <c r="ARL12" s="80"/>
      <c r="ARM12" s="80"/>
      <c r="ARN12" s="80"/>
      <c r="ARO12" s="80"/>
      <c r="ARP12" s="80"/>
      <c r="ARQ12" s="80"/>
      <c r="ARR12" s="80"/>
      <c r="ARS12" s="80"/>
      <c r="ART12" s="80"/>
      <c r="ARU12" s="80"/>
      <c r="ARV12" s="80"/>
      <c r="ARW12" s="80"/>
      <c r="ARX12" s="80"/>
      <c r="ARY12" s="80"/>
      <c r="ARZ12" s="80"/>
      <c r="ASA12" s="80"/>
      <c r="ASB12" s="80"/>
      <c r="ASC12" s="80"/>
      <c r="ASD12" s="80"/>
      <c r="ASE12" s="80"/>
      <c r="ASF12" s="80"/>
      <c r="ASG12" s="80"/>
      <c r="ASH12" s="80"/>
      <c r="ASI12" s="80"/>
      <c r="ASJ12" s="80"/>
      <c r="ASK12" s="80"/>
      <c r="ASL12" s="80"/>
      <c r="ASM12" s="80"/>
      <c r="ASN12" s="80"/>
      <c r="ASO12" s="80"/>
      <c r="ASP12" s="80"/>
      <c r="ASQ12" s="80"/>
      <c r="ASR12" s="80"/>
      <c r="ASS12" s="80"/>
      <c r="AST12" s="80"/>
      <c r="ASU12" s="80"/>
      <c r="ASV12" s="80"/>
      <c r="ASW12" s="80"/>
      <c r="ASX12" s="80"/>
      <c r="ASY12" s="80"/>
      <c r="ASZ12" s="80"/>
      <c r="ATA12" s="80"/>
      <c r="ATB12" s="80"/>
      <c r="ATC12" s="80"/>
      <c r="ATD12" s="80"/>
      <c r="ATE12" s="80"/>
      <c r="ATF12" s="80"/>
      <c r="ATG12" s="80"/>
      <c r="ATH12" s="80"/>
      <c r="ATI12" s="80"/>
      <c r="ATJ12" s="80"/>
      <c r="ATK12" s="80"/>
      <c r="ATL12" s="80"/>
      <c r="ATM12" s="80"/>
      <c r="ATN12" s="80"/>
      <c r="ATO12" s="80"/>
      <c r="ATP12" s="80"/>
      <c r="ATQ12" s="80"/>
      <c r="ATR12" s="80"/>
      <c r="ATS12" s="80"/>
      <c r="ATT12" s="80"/>
      <c r="ATU12" s="80"/>
      <c r="ATV12" s="80"/>
      <c r="ATW12" s="80"/>
      <c r="ATX12" s="80"/>
      <c r="ATY12" s="80"/>
      <c r="ATZ12" s="80"/>
      <c r="AUA12" s="80"/>
      <c r="AUB12" s="80"/>
      <c r="AUC12" s="80"/>
      <c r="AUD12" s="80"/>
      <c r="AUE12" s="80"/>
      <c r="AUF12" s="80"/>
      <c r="AUG12" s="80"/>
      <c r="AUH12" s="80"/>
      <c r="AUI12" s="80"/>
      <c r="AUJ12" s="80"/>
      <c r="AUK12" s="80"/>
      <c r="AUL12" s="80"/>
      <c r="AUM12" s="80"/>
      <c r="AUN12" s="80"/>
      <c r="AUO12" s="80"/>
      <c r="AUP12" s="80"/>
      <c r="AUQ12" s="80"/>
      <c r="AUR12" s="80"/>
      <c r="AUS12" s="80"/>
      <c r="AUT12" s="80"/>
      <c r="AUU12" s="80"/>
      <c r="AUV12" s="80"/>
      <c r="AUW12" s="80"/>
      <c r="AUX12" s="80"/>
      <c r="AUY12" s="80"/>
      <c r="AUZ12" s="80"/>
      <c r="AVA12" s="80"/>
      <c r="AVB12" s="80"/>
      <c r="AVC12" s="80"/>
      <c r="AVD12" s="80"/>
      <c r="AVE12" s="80"/>
      <c r="AVF12" s="80"/>
      <c r="AVG12" s="80"/>
      <c r="AVH12" s="80"/>
      <c r="AVI12" s="80"/>
      <c r="AVJ12" s="80"/>
      <c r="AVK12" s="80"/>
      <c r="AVL12" s="80"/>
      <c r="AVM12" s="80"/>
      <c r="AVN12" s="80"/>
      <c r="AVO12" s="80"/>
      <c r="AVP12" s="80"/>
      <c r="AVQ12" s="80"/>
      <c r="AVR12" s="80"/>
      <c r="AVS12" s="80"/>
      <c r="AVT12" s="80"/>
      <c r="AVU12" s="80"/>
      <c r="AVV12" s="80"/>
      <c r="AVW12" s="80"/>
      <c r="AVX12" s="80"/>
      <c r="AVY12" s="80"/>
      <c r="AVZ12" s="80"/>
      <c r="AWA12" s="80"/>
      <c r="AWB12" s="80"/>
      <c r="AWC12" s="80"/>
      <c r="AWD12" s="80"/>
      <c r="AWE12" s="80"/>
      <c r="AWF12" s="80"/>
      <c r="AWG12" s="80"/>
      <c r="AWH12" s="80"/>
      <c r="AWI12" s="80"/>
      <c r="AWJ12" s="80"/>
      <c r="AWK12" s="80"/>
      <c r="AWL12" s="80"/>
      <c r="AWM12" s="80"/>
      <c r="AWN12" s="80"/>
      <c r="AWO12" s="80"/>
      <c r="AWP12" s="80"/>
      <c r="AWQ12" s="80"/>
      <c r="AWR12" s="80"/>
      <c r="AWS12" s="80"/>
      <c r="AWT12" s="80"/>
      <c r="AWU12" s="80"/>
      <c r="AWV12" s="80"/>
      <c r="AWW12" s="80"/>
      <c r="AWX12" s="80"/>
      <c r="AWY12" s="80"/>
      <c r="AWZ12" s="80"/>
      <c r="AXA12" s="80"/>
      <c r="AXB12" s="80"/>
      <c r="AXC12" s="80"/>
      <c r="AXD12" s="80"/>
      <c r="AXE12" s="80"/>
      <c r="AXF12" s="80"/>
      <c r="AXG12" s="80"/>
      <c r="AXH12" s="80"/>
      <c r="AXI12" s="80"/>
      <c r="AXJ12" s="80"/>
      <c r="AXK12" s="80"/>
      <c r="AXL12" s="80"/>
      <c r="AXM12" s="80"/>
      <c r="AXN12" s="80"/>
      <c r="AXO12" s="80"/>
      <c r="AXP12" s="80"/>
      <c r="AXQ12" s="80"/>
      <c r="AXR12" s="80"/>
      <c r="AXS12" s="80"/>
      <c r="AXT12" s="80"/>
      <c r="AXU12" s="80"/>
      <c r="AXV12" s="80"/>
      <c r="AXW12" s="80"/>
      <c r="AXX12" s="80"/>
      <c r="AXY12" s="80"/>
      <c r="AXZ12" s="80"/>
      <c r="AYA12" s="80"/>
      <c r="AYB12" s="80"/>
      <c r="AYC12" s="80"/>
      <c r="AYD12" s="80"/>
      <c r="AYE12" s="80"/>
      <c r="AYF12" s="80"/>
      <c r="AYG12" s="80"/>
      <c r="AYH12" s="80"/>
      <c r="AYI12" s="80"/>
      <c r="AYJ12" s="80"/>
      <c r="AYK12" s="80"/>
      <c r="AYL12" s="80"/>
      <c r="AYM12" s="80"/>
      <c r="AYN12" s="80"/>
      <c r="AYO12" s="80"/>
      <c r="AYP12" s="80"/>
      <c r="AYQ12" s="80"/>
      <c r="AYR12" s="80"/>
      <c r="AYS12" s="80"/>
      <c r="AYT12" s="80"/>
      <c r="AYU12" s="80"/>
      <c r="AYV12" s="80"/>
      <c r="AYW12" s="80"/>
      <c r="AYX12" s="80"/>
      <c r="AYY12" s="80"/>
      <c r="AYZ12" s="80"/>
      <c r="AZA12" s="80"/>
      <c r="AZB12" s="80"/>
      <c r="AZC12" s="80"/>
      <c r="AZD12" s="80"/>
      <c r="AZE12" s="80"/>
      <c r="AZF12" s="80"/>
      <c r="AZG12" s="80"/>
      <c r="AZH12" s="80"/>
      <c r="AZI12" s="80"/>
      <c r="AZJ12" s="80"/>
      <c r="AZK12" s="80"/>
      <c r="AZL12" s="80"/>
      <c r="AZM12" s="80"/>
      <c r="AZN12" s="80"/>
      <c r="AZO12" s="80"/>
      <c r="AZP12" s="80"/>
      <c r="AZQ12" s="80"/>
      <c r="AZR12" s="80"/>
      <c r="AZS12" s="80"/>
      <c r="AZT12" s="80"/>
      <c r="AZU12" s="80"/>
      <c r="AZV12" s="80"/>
      <c r="AZW12" s="80"/>
      <c r="AZX12" s="80"/>
      <c r="AZY12" s="80"/>
      <c r="AZZ12" s="80"/>
      <c r="BAA12" s="80"/>
      <c r="BAB12" s="80"/>
      <c r="BAC12" s="80"/>
      <c r="BAD12" s="80"/>
      <c r="BAE12" s="80"/>
      <c r="BAF12" s="80"/>
      <c r="BAG12" s="80"/>
      <c r="BAH12" s="80"/>
      <c r="BAI12" s="80"/>
      <c r="BAJ12" s="80"/>
      <c r="BAK12" s="80"/>
      <c r="BAL12" s="80"/>
      <c r="BAM12" s="80"/>
      <c r="BAN12" s="80"/>
      <c r="BAO12" s="80"/>
      <c r="BAP12" s="80"/>
      <c r="BAQ12" s="80"/>
      <c r="BAR12" s="80"/>
      <c r="BAS12" s="80"/>
      <c r="BAT12" s="80"/>
      <c r="BAU12" s="80"/>
      <c r="BAV12" s="80"/>
      <c r="BAW12" s="80"/>
      <c r="BAX12" s="80"/>
      <c r="BAY12" s="80"/>
      <c r="BAZ12" s="80"/>
      <c r="BBA12" s="80"/>
      <c r="BBB12" s="80"/>
      <c r="BBC12" s="80"/>
      <c r="BBD12" s="80"/>
      <c r="BBE12" s="80"/>
      <c r="BBF12" s="80"/>
      <c r="BBG12" s="80"/>
      <c r="BBH12" s="80"/>
      <c r="BBI12" s="80"/>
      <c r="BBJ12" s="80"/>
      <c r="BBK12" s="80"/>
      <c r="BBL12" s="80"/>
      <c r="BBM12" s="80"/>
      <c r="BBN12" s="80"/>
      <c r="BBO12" s="80"/>
      <c r="BBP12" s="80"/>
      <c r="BBQ12" s="80"/>
      <c r="BBR12" s="80"/>
      <c r="BBS12" s="80"/>
      <c r="BBT12" s="80"/>
      <c r="BBU12" s="80"/>
      <c r="BBV12" s="80"/>
      <c r="BBW12" s="80"/>
      <c r="BBX12" s="80"/>
      <c r="BBY12" s="80"/>
      <c r="BBZ12" s="80"/>
      <c r="BCA12" s="80"/>
      <c r="BCB12" s="80"/>
      <c r="BCC12" s="80"/>
      <c r="BCD12" s="80"/>
      <c r="BCE12" s="80"/>
      <c r="BCF12" s="80"/>
      <c r="BCG12" s="80"/>
      <c r="BCH12" s="80"/>
      <c r="BCI12" s="80"/>
      <c r="BCJ12" s="80"/>
      <c r="BCK12" s="80"/>
      <c r="BCL12" s="80"/>
      <c r="BCM12" s="80"/>
      <c r="BCN12" s="80"/>
      <c r="BCO12" s="80"/>
      <c r="BCP12" s="80"/>
      <c r="BCQ12" s="80"/>
      <c r="BCR12" s="80"/>
      <c r="BCS12" s="80"/>
      <c r="BCT12" s="80"/>
      <c r="BCU12" s="80"/>
      <c r="BCV12" s="80"/>
      <c r="BCW12" s="80"/>
      <c r="BCX12" s="80"/>
      <c r="BCY12" s="80"/>
      <c r="BCZ12" s="80"/>
      <c r="BDA12" s="80"/>
      <c r="BDB12" s="80"/>
      <c r="BDC12" s="80"/>
      <c r="BDD12" s="80"/>
      <c r="BDE12" s="80"/>
      <c r="BDF12" s="80"/>
      <c r="BDG12" s="80"/>
      <c r="BDH12" s="80"/>
      <c r="BDI12" s="80"/>
      <c r="BDJ12" s="80"/>
      <c r="BDK12" s="80"/>
      <c r="BDL12" s="80"/>
      <c r="BDM12" s="80"/>
      <c r="BDN12" s="80"/>
      <c r="BDO12" s="80"/>
      <c r="BDP12" s="80"/>
      <c r="BDQ12" s="80"/>
      <c r="BDR12" s="80"/>
      <c r="BDS12" s="80"/>
      <c r="BDT12" s="80"/>
      <c r="BDU12" s="80"/>
      <c r="BDV12" s="80"/>
      <c r="BDW12" s="80"/>
      <c r="BDX12" s="80"/>
      <c r="BDY12" s="80"/>
      <c r="BDZ12" s="80"/>
      <c r="BEA12" s="80"/>
      <c r="BEB12" s="80"/>
      <c r="BEC12" s="80"/>
      <c r="BED12" s="80"/>
      <c r="BEE12" s="80"/>
      <c r="BEF12" s="80"/>
      <c r="BEG12" s="80"/>
      <c r="BEH12" s="80"/>
      <c r="BEI12" s="80"/>
      <c r="BEJ12" s="80"/>
      <c r="BEK12" s="80"/>
      <c r="BEL12" s="80"/>
      <c r="BEM12" s="80"/>
      <c r="BEN12" s="80"/>
      <c r="BEO12" s="80"/>
      <c r="BEP12" s="80"/>
      <c r="BEQ12" s="80"/>
      <c r="BER12" s="80"/>
      <c r="BES12" s="80"/>
      <c r="BET12" s="80"/>
      <c r="BEU12" s="80"/>
      <c r="BEV12" s="80"/>
      <c r="BEW12" s="80"/>
      <c r="BEX12" s="80"/>
      <c r="BEY12" s="80"/>
      <c r="BEZ12" s="80"/>
      <c r="BFA12" s="80"/>
      <c r="BFB12" s="80"/>
      <c r="BFC12" s="80"/>
      <c r="BFD12" s="80"/>
      <c r="BFE12" s="80"/>
      <c r="BFF12" s="80"/>
      <c r="BFG12" s="80"/>
      <c r="BFH12" s="80"/>
      <c r="BFI12" s="80"/>
      <c r="BFJ12" s="80"/>
      <c r="BFK12" s="80"/>
      <c r="BFL12" s="80"/>
      <c r="BFM12" s="80"/>
      <c r="BFN12" s="80"/>
      <c r="BFO12" s="80"/>
      <c r="BFP12" s="80"/>
      <c r="BFQ12" s="80"/>
      <c r="BFR12" s="80"/>
      <c r="BFS12" s="80"/>
      <c r="BFT12" s="80"/>
      <c r="BFU12" s="80"/>
      <c r="BFV12" s="80"/>
      <c r="BFW12" s="80"/>
      <c r="BFX12" s="80"/>
      <c r="BFY12" s="80"/>
      <c r="BFZ12" s="80"/>
      <c r="BGA12" s="80"/>
      <c r="BGB12" s="80"/>
      <c r="BGC12" s="80"/>
      <c r="BGD12" s="80"/>
      <c r="BGE12" s="80"/>
      <c r="BGF12" s="80"/>
      <c r="BGG12" s="80"/>
      <c r="BGH12" s="80"/>
      <c r="BGI12" s="80"/>
      <c r="BGJ12" s="80"/>
      <c r="BGK12" s="80"/>
      <c r="BGL12" s="80"/>
      <c r="BGM12" s="80"/>
      <c r="BGN12" s="80"/>
      <c r="BGO12" s="80"/>
      <c r="BGP12" s="80"/>
      <c r="BGQ12" s="80"/>
      <c r="BGR12" s="80"/>
      <c r="BGS12" s="80"/>
      <c r="BGT12" s="80"/>
      <c r="BGU12" s="80"/>
      <c r="BGV12" s="80"/>
      <c r="BGW12" s="80"/>
      <c r="BGX12" s="80"/>
      <c r="BGY12" s="80"/>
      <c r="BGZ12" s="80"/>
      <c r="BHA12" s="80"/>
      <c r="BHB12" s="80"/>
      <c r="BHC12" s="80"/>
      <c r="BHD12" s="80"/>
      <c r="BHE12" s="80"/>
      <c r="BHF12" s="80"/>
      <c r="BHG12" s="80"/>
      <c r="BHH12" s="80"/>
      <c r="BHI12" s="80"/>
      <c r="BHJ12" s="80"/>
      <c r="BHK12" s="80"/>
      <c r="BHL12" s="80"/>
      <c r="BHM12" s="80"/>
      <c r="BHN12" s="80"/>
      <c r="BHO12" s="80"/>
      <c r="BHP12" s="80"/>
      <c r="BHQ12" s="80"/>
      <c r="BHR12" s="80"/>
      <c r="BHS12" s="80"/>
      <c r="BHT12" s="80"/>
      <c r="BHU12" s="80"/>
      <c r="BHV12" s="80"/>
      <c r="BHW12" s="80"/>
      <c r="BHX12" s="80"/>
      <c r="BHY12" s="80"/>
      <c r="BHZ12" s="80"/>
      <c r="BIA12" s="80"/>
      <c r="BIB12" s="80"/>
      <c r="BIC12" s="80"/>
      <c r="BID12" s="80"/>
      <c r="BIE12" s="80"/>
      <c r="BIF12" s="80"/>
      <c r="BIG12" s="80"/>
      <c r="BIH12" s="80"/>
      <c r="BII12" s="80"/>
      <c r="BIJ12" s="80"/>
      <c r="BIK12" s="80"/>
      <c r="BIL12" s="80"/>
      <c r="BIM12" s="80"/>
      <c r="BIN12" s="80"/>
      <c r="BIO12" s="80"/>
      <c r="BIP12" s="80"/>
      <c r="BIQ12" s="80"/>
      <c r="BIR12" s="80"/>
      <c r="BIS12" s="80"/>
      <c r="BIT12" s="80"/>
      <c r="BIU12" s="80"/>
      <c r="BIV12" s="80"/>
      <c r="BIW12" s="80"/>
      <c r="BIX12" s="80"/>
      <c r="BIY12" s="80"/>
      <c r="BIZ12" s="80"/>
      <c r="BJA12" s="80"/>
      <c r="BJB12" s="80"/>
      <c r="BJC12" s="80"/>
      <c r="BJD12" s="80"/>
      <c r="BJE12" s="80"/>
      <c r="BJF12" s="80"/>
      <c r="BJG12" s="80"/>
      <c r="BJH12" s="80"/>
      <c r="BJI12" s="80"/>
      <c r="BJJ12" s="80"/>
      <c r="BJK12" s="80"/>
      <c r="BJL12" s="80"/>
      <c r="BJM12" s="80"/>
      <c r="BJN12" s="80"/>
      <c r="BJO12" s="80"/>
      <c r="BJP12" s="80"/>
      <c r="BJQ12" s="80"/>
      <c r="BJR12" s="80"/>
      <c r="BJS12" s="80"/>
      <c r="BJT12" s="80"/>
      <c r="BJU12" s="80"/>
      <c r="BJV12" s="80"/>
      <c r="BJW12" s="80"/>
      <c r="BJX12" s="80"/>
      <c r="BJY12" s="80"/>
      <c r="BJZ12" s="80"/>
      <c r="BKA12" s="80"/>
      <c r="BKB12" s="80"/>
      <c r="BKC12" s="80"/>
      <c r="BKD12" s="80"/>
      <c r="BKE12" s="80"/>
      <c r="BKF12" s="80"/>
      <c r="BKG12" s="80"/>
      <c r="BKH12" s="80"/>
      <c r="BKI12" s="80"/>
      <c r="BKJ12" s="80"/>
      <c r="BKK12" s="80"/>
      <c r="BKL12" s="80"/>
      <c r="BKM12" s="80"/>
      <c r="BKN12" s="80"/>
      <c r="BKO12" s="80"/>
      <c r="BKP12" s="80"/>
      <c r="BKQ12" s="80"/>
      <c r="BKR12" s="80"/>
      <c r="BKS12" s="80"/>
      <c r="BKT12" s="80"/>
      <c r="BKU12" s="80"/>
      <c r="BKV12" s="80"/>
      <c r="BKW12" s="80"/>
      <c r="BKX12" s="80"/>
      <c r="BKY12" s="80"/>
      <c r="BKZ12" s="80"/>
      <c r="BLA12" s="80"/>
      <c r="BLB12" s="80"/>
      <c r="BLC12" s="80"/>
      <c r="BLD12" s="80"/>
      <c r="BLE12" s="80"/>
      <c r="BLF12" s="80"/>
      <c r="BLG12" s="80"/>
      <c r="BLH12" s="80"/>
      <c r="BLI12" s="80"/>
      <c r="BLJ12" s="80"/>
      <c r="BLK12" s="80"/>
      <c r="BLL12" s="80"/>
      <c r="BLM12" s="80"/>
      <c r="BLN12" s="80"/>
      <c r="BLO12" s="80"/>
      <c r="BLP12" s="80"/>
      <c r="BLQ12" s="80"/>
      <c r="BLR12" s="80"/>
      <c r="BLS12" s="80"/>
      <c r="BLT12" s="80"/>
      <c r="BLU12" s="80"/>
      <c r="BLV12" s="80"/>
      <c r="BLW12" s="80"/>
      <c r="BLX12" s="80"/>
      <c r="BLY12" s="80"/>
      <c r="BLZ12" s="80"/>
      <c r="BMA12" s="80"/>
      <c r="BMB12" s="80"/>
      <c r="BMC12" s="80"/>
      <c r="BMD12" s="80"/>
      <c r="BME12" s="80"/>
      <c r="BMF12" s="80"/>
      <c r="BMG12" s="80"/>
      <c r="BMH12" s="80"/>
      <c r="BMI12" s="80"/>
      <c r="BMJ12" s="80"/>
      <c r="BMK12" s="80"/>
      <c r="BML12" s="80"/>
      <c r="BMM12" s="80"/>
      <c r="BMN12" s="80"/>
      <c r="BMO12" s="80"/>
      <c r="BMP12" s="80"/>
      <c r="BMQ12" s="80"/>
      <c r="BMR12" s="80"/>
      <c r="BMS12" s="80"/>
      <c r="BMT12" s="80"/>
      <c r="BMU12" s="80"/>
      <c r="BMV12" s="80"/>
      <c r="BMW12" s="80"/>
      <c r="BMX12" s="80"/>
      <c r="BMY12" s="80"/>
      <c r="BMZ12" s="80"/>
      <c r="BNA12" s="80"/>
      <c r="BNB12" s="80"/>
      <c r="BNC12" s="80"/>
      <c r="BND12" s="80"/>
      <c r="BNE12" s="80"/>
      <c r="BNF12" s="80"/>
      <c r="BNG12" s="80"/>
      <c r="BNH12" s="80"/>
      <c r="BNI12" s="80"/>
      <c r="BNJ12" s="80"/>
      <c r="BNK12" s="80"/>
      <c r="BNL12" s="80"/>
      <c r="BNM12" s="80"/>
      <c r="BNN12" s="80"/>
      <c r="BNO12" s="80"/>
      <c r="BNP12" s="80"/>
      <c r="BNQ12" s="80"/>
      <c r="BNR12" s="80"/>
      <c r="BNS12" s="80"/>
      <c r="BNT12" s="80"/>
      <c r="BNU12" s="80"/>
      <c r="BNV12" s="80"/>
      <c r="BNW12" s="80"/>
      <c r="BNX12" s="80"/>
      <c r="BNY12" s="80"/>
      <c r="BNZ12" s="80"/>
      <c r="BOA12" s="80"/>
      <c r="BOB12" s="80"/>
      <c r="BOC12" s="80"/>
      <c r="BOD12" s="80"/>
      <c r="BOE12" s="80"/>
      <c r="BOF12" s="80"/>
      <c r="BOG12" s="80"/>
      <c r="BOH12" s="80"/>
      <c r="BOI12" s="80"/>
      <c r="BOJ12" s="80"/>
      <c r="BOK12" s="80"/>
      <c r="BOL12" s="80"/>
      <c r="BOM12" s="80"/>
      <c r="BON12" s="80"/>
      <c r="BOO12" s="80"/>
      <c r="BOP12" s="80"/>
      <c r="BOQ12" s="80"/>
      <c r="BOR12" s="80"/>
      <c r="BOS12" s="80"/>
      <c r="BOT12" s="80"/>
      <c r="BOU12" s="80"/>
      <c r="BOV12" s="80"/>
      <c r="BOW12" s="80"/>
      <c r="BOX12" s="80"/>
      <c r="BOY12" s="80"/>
      <c r="BOZ12" s="80"/>
      <c r="BPA12" s="80"/>
      <c r="BPB12" s="80"/>
      <c r="BPC12" s="80"/>
      <c r="BPD12" s="80"/>
      <c r="BPE12" s="80"/>
      <c r="BPF12" s="80"/>
      <c r="BPG12" s="80"/>
      <c r="BPH12" s="80"/>
      <c r="BPI12" s="80"/>
      <c r="BPJ12" s="80"/>
      <c r="BPK12" s="80"/>
      <c r="BPL12" s="80"/>
      <c r="BPM12" s="80"/>
      <c r="BPN12" s="80"/>
      <c r="BPO12" s="80"/>
      <c r="BPP12" s="80"/>
      <c r="BPQ12" s="80"/>
      <c r="BPR12" s="80"/>
      <c r="BPS12" s="80"/>
      <c r="BPT12" s="80"/>
      <c r="BPU12" s="80"/>
      <c r="BPV12" s="80"/>
      <c r="BPW12" s="80"/>
      <c r="BPX12" s="80"/>
      <c r="BPY12" s="80"/>
      <c r="BPZ12" s="80"/>
      <c r="BQA12" s="80"/>
      <c r="BQB12" s="80"/>
      <c r="BQC12" s="80"/>
      <c r="BQD12" s="80"/>
      <c r="BQE12" s="80"/>
      <c r="BQF12" s="80"/>
      <c r="BQG12" s="80"/>
      <c r="BQH12" s="80"/>
      <c r="BQI12" s="80"/>
      <c r="BQJ12" s="80"/>
      <c r="BQK12" s="80"/>
      <c r="BQL12" s="80"/>
      <c r="BQM12" s="80"/>
      <c r="BQN12" s="80"/>
      <c r="BQO12" s="80"/>
      <c r="BQP12" s="80"/>
      <c r="BQQ12" s="80"/>
      <c r="BQR12" s="80"/>
      <c r="BQS12" s="80"/>
      <c r="BQT12" s="80"/>
      <c r="BQU12" s="80"/>
      <c r="BQV12" s="80"/>
      <c r="BQW12" s="80"/>
      <c r="BQX12" s="80"/>
      <c r="BQY12" s="80"/>
      <c r="BQZ12" s="80"/>
      <c r="BRA12" s="80"/>
      <c r="BRB12" s="80"/>
      <c r="BRC12" s="80"/>
      <c r="BRD12" s="80"/>
      <c r="BRE12" s="80"/>
      <c r="BRF12" s="80"/>
      <c r="BRG12" s="80"/>
      <c r="BRH12" s="80"/>
      <c r="BRI12" s="80"/>
      <c r="BRJ12" s="80"/>
      <c r="BRK12" s="80"/>
      <c r="BRL12" s="80"/>
      <c r="BRM12" s="80"/>
      <c r="BRN12" s="80"/>
      <c r="BRO12" s="80"/>
      <c r="BRP12" s="80"/>
      <c r="BRQ12" s="80"/>
      <c r="BRR12" s="80"/>
      <c r="BRS12" s="80"/>
      <c r="BRT12" s="80"/>
      <c r="BRU12" s="80"/>
      <c r="BRV12" s="80"/>
      <c r="BRW12" s="80"/>
      <c r="BRX12" s="80"/>
      <c r="BRY12" s="80"/>
      <c r="BRZ12" s="80"/>
      <c r="BSA12" s="80"/>
      <c r="BSB12" s="80"/>
      <c r="BSC12" s="80"/>
      <c r="BSD12" s="80"/>
      <c r="BSE12" s="80"/>
      <c r="BSF12" s="80"/>
      <c r="BSG12" s="80"/>
      <c r="BSH12" s="80"/>
      <c r="BSI12" s="80"/>
      <c r="BSJ12" s="80"/>
      <c r="BSK12" s="80"/>
      <c r="BSL12" s="80"/>
      <c r="BSM12" s="80"/>
      <c r="BSN12" s="80"/>
      <c r="BSO12" s="80"/>
      <c r="BSP12" s="80"/>
      <c r="BSQ12" s="80"/>
      <c r="BSR12" s="80"/>
      <c r="BSS12" s="80"/>
      <c r="BST12" s="80"/>
      <c r="BSU12" s="80"/>
      <c r="BSV12" s="80"/>
      <c r="BSW12" s="80"/>
      <c r="BSX12" s="80"/>
      <c r="BSY12" s="80"/>
      <c r="BSZ12" s="80"/>
      <c r="BTA12" s="80"/>
      <c r="BTB12" s="80"/>
      <c r="BTC12" s="80"/>
      <c r="BTD12" s="80"/>
      <c r="BTE12" s="80"/>
      <c r="BTF12" s="80"/>
      <c r="BTG12" s="80"/>
      <c r="BTH12" s="80"/>
      <c r="BTI12" s="80"/>
      <c r="BTJ12" s="80"/>
      <c r="BTK12" s="80"/>
      <c r="BTL12" s="80"/>
      <c r="BTM12" s="80"/>
      <c r="BTN12" s="80"/>
      <c r="BTO12" s="80"/>
      <c r="BTP12" s="80"/>
      <c r="BTQ12" s="80"/>
      <c r="BTR12" s="80"/>
      <c r="BTS12" s="80"/>
      <c r="BTT12" s="80"/>
      <c r="BTU12" s="80"/>
      <c r="BTV12" s="80"/>
      <c r="BTW12" s="80"/>
      <c r="BTX12" s="80"/>
      <c r="BTY12" s="80"/>
      <c r="BTZ12" s="80"/>
      <c r="BUA12" s="80"/>
      <c r="BUB12" s="80"/>
      <c r="BUC12" s="80"/>
      <c r="BUD12" s="80"/>
      <c r="BUE12" s="80"/>
      <c r="BUF12" s="80"/>
      <c r="BUG12" s="80"/>
      <c r="BUH12" s="80"/>
      <c r="BUI12" s="80"/>
      <c r="BUJ12" s="80"/>
      <c r="BUK12" s="80"/>
      <c r="BUL12" s="80"/>
      <c r="BUM12" s="80"/>
      <c r="BUN12" s="80"/>
      <c r="BUO12" s="80"/>
      <c r="BUP12" s="80"/>
      <c r="BUQ12" s="80"/>
      <c r="BUR12" s="80"/>
      <c r="BUS12" s="80"/>
      <c r="BUT12" s="80"/>
      <c r="BUU12" s="80"/>
      <c r="BUV12" s="80"/>
      <c r="BUW12" s="80"/>
      <c r="BUX12" s="80"/>
      <c r="BUY12" s="80"/>
      <c r="BUZ12" s="80"/>
      <c r="BVA12" s="80"/>
      <c r="BVB12" s="80"/>
      <c r="BVC12" s="80"/>
      <c r="BVD12" s="80"/>
      <c r="BVE12" s="80"/>
      <c r="BVF12" s="80"/>
      <c r="BVG12" s="80"/>
      <c r="BVH12" s="80"/>
      <c r="BVI12" s="80"/>
      <c r="BVJ12" s="80"/>
      <c r="BVK12" s="80"/>
      <c r="BVL12" s="80"/>
      <c r="BVM12" s="80"/>
      <c r="BVN12" s="80"/>
      <c r="BVO12" s="80"/>
      <c r="BVP12" s="80"/>
      <c r="BVQ12" s="80"/>
      <c r="BVR12" s="80"/>
      <c r="BVS12" s="80"/>
      <c r="BVT12" s="80"/>
      <c r="BVU12" s="80"/>
      <c r="BVV12" s="80"/>
      <c r="BVW12" s="80"/>
      <c r="BVX12" s="80"/>
      <c r="BVY12" s="80"/>
      <c r="BVZ12" s="80"/>
      <c r="BWA12" s="80"/>
      <c r="BWB12" s="80"/>
      <c r="BWC12" s="80"/>
      <c r="BWD12" s="80"/>
      <c r="BWE12" s="80"/>
      <c r="BWF12" s="80"/>
      <c r="BWG12" s="80"/>
      <c r="BWH12" s="80"/>
      <c r="BWI12" s="80"/>
      <c r="BWJ12" s="80"/>
      <c r="BWK12" s="80"/>
      <c r="BWL12" s="80"/>
      <c r="BWM12" s="80"/>
      <c r="BWN12" s="80"/>
      <c r="BWO12" s="80"/>
      <c r="BWP12" s="80"/>
      <c r="BWQ12" s="80"/>
      <c r="BWR12" s="80"/>
      <c r="BWS12" s="80"/>
      <c r="BWT12" s="80"/>
      <c r="BWU12" s="80"/>
      <c r="BWV12" s="80"/>
      <c r="BWW12" s="80"/>
      <c r="BWX12" s="80"/>
      <c r="BWY12" s="80"/>
      <c r="BWZ12" s="80"/>
      <c r="BXA12" s="80"/>
      <c r="BXB12" s="80"/>
      <c r="BXC12" s="80"/>
      <c r="BXD12" s="80"/>
      <c r="BXE12" s="80"/>
      <c r="BXF12" s="80"/>
      <c r="BXG12" s="80"/>
      <c r="BXH12" s="80"/>
      <c r="BXI12" s="80"/>
      <c r="BXJ12" s="80"/>
      <c r="BXK12" s="80"/>
      <c r="BXL12" s="80"/>
      <c r="BXM12" s="80"/>
      <c r="BXN12" s="80"/>
      <c r="BXO12" s="80"/>
      <c r="BXP12" s="80"/>
      <c r="BXQ12" s="80"/>
      <c r="BXR12" s="80"/>
      <c r="BXS12" s="80"/>
      <c r="BXT12" s="80"/>
      <c r="BXU12" s="80"/>
      <c r="BXV12" s="80"/>
      <c r="BXW12" s="80"/>
      <c r="BXX12" s="80"/>
      <c r="BXY12" s="80"/>
      <c r="BXZ12" s="80"/>
      <c r="BYA12" s="80"/>
      <c r="BYB12" s="80"/>
      <c r="BYC12" s="80"/>
      <c r="BYD12" s="80"/>
      <c r="BYE12" s="80"/>
      <c r="BYF12" s="80"/>
      <c r="BYG12" s="80"/>
      <c r="BYH12" s="80"/>
      <c r="BYI12" s="80"/>
      <c r="BYJ12" s="80"/>
      <c r="BYK12" s="80"/>
      <c r="BYL12" s="80"/>
      <c r="BYM12" s="80"/>
      <c r="BYN12" s="80"/>
      <c r="BYO12" s="80"/>
      <c r="BYP12" s="80"/>
      <c r="BYQ12" s="80"/>
      <c r="BYR12" s="80"/>
      <c r="BYS12" s="80"/>
      <c r="BYT12" s="80"/>
      <c r="BYU12" s="80"/>
      <c r="BYV12" s="80"/>
      <c r="BYW12" s="80"/>
      <c r="BYX12" s="80"/>
      <c r="BYY12" s="80"/>
      <c r="BYZ12" s="80"/>
      <c r="BZA12" s="80"/>
      <c r="BZB12" s="80"/>
      <c r="BZC12" s="80"/>
      <c r="BZD12" s="80"/>
      <c r="BZE12" s="80"/>
      <c r="BZF12" s="80"/>
      <c r="BZG12" s="80"/>
      <c r="BZH12" s="80"/>
      <c r="BZI12" s="80"/>
      <c r="BZJ12" s="80"/>
      <c r="BZK12" s="80"/>
      <c r="BZL12" s="80"/>
      <c r="BZM12" s="80"/>
      <c r="BZN12" s="80"/>
      <c r="BZO12" s="80"/>
      <c r="BZP12" s="80"/>
      <c r="BZQ12" s="80"/>
      <c r="BZR12" s="80"/>
      <c r="BZS12" s="80"/>
      <c r="BZT12" s="80"/>
      <c r="BZU12" s="80"/>
      <c r="BZV12" s="80"/>
      <c r="BZW12" s="80"/>
      <c r="BZX12" s="80"/>
      <c r="BZY12" s="80"/>
      <c r="BZZ12" s="80"/>
      <c r="CAA12" s="80"/>
      <c r="CAB12" s="80"/>
      <c r="CAC12" s="80"/>
      <c r="CAD12" s="80"/>
      <c r="CAE12" s="80"/>
      <c r="CAF12" s="80"/>
      <c r="CAG12" s="80"/>
      <c r="CAH12" s="80"/>
      <c r="CAI12" s="80"/>
      <c r="CAJ12" s="80"/>
      <c r="CAK12" s="80"/>
      <c r="CAL12" s="80"/>
      <c r="CAM12" s="80"/>
      <c r="CAN12" s="80"/>
      <c r="CAO12" s="80"/>
      <c r="CAP12" s="80"/>
      <c r="CAQ12" s="80"/>
      <c r="CAR12" s="80"/>
      <c r="CAS12" s="80"/>
      <c r="CAT12" s="80"/>
      <c r="CAU12" s="80"/>
      <c r="CAV12" s="80"/>
      <c r="CAW12" s="80"/>
      <c r="CAX12" s="80"/>
      <c r="CAY12" s="80"/>
      <c r="CAZ12" s="80"/>
      <c r="CBA12" s="80"/>
      <c r="CBB12" s="80"/>
      <c r="CBC12" s="80"/>
      <c r="CBD12" s="80"/>
      <c r="CBE12" s="80"/>
      <c r="CBF12" s="80"/>
      <c r="CBG12" s="80"/>
      <c r="CBH12" s="80"/>
      <c r="CBI12" s="80"/>
      <c r="CBJ12" s="80"/>
      <c r="CBK12" s="80"/>
      <c r="CBL12" s="80"/>
      <c r="CBM12" s="80"/>
      <c r="CBN12" s="80"/>
      <c r="CBO12" s="80"/>
      <c r="CBP12" s="80"/>
      <c r="CBQ12" s="80"/>
      <c r="CBR12" s="80"/>
      <c r="CBS12" s="80"/>
      <c r="CBT12" s="80"/>
      <c r="CBU12" s="80"/>
      <c r="CBV12" s="80"/>
      <c r="CBW12" s="80"/>
      <c r="CBX12" s="80"/>
      <c r="CBY12" s="80"/>
      <c r="CBZ12" s="80"/>
      <c r="CCA12" s="80"/>
      <c r="CCB12" s="80"/>
      <c r="CCC12" s="80"/>
      <c r="CCD12" s="80"/>
      <c r="CCE12" s="80"/>
      <c r="CCF12" s="80"/>
      <c r="CCG12" s="80"/>
      <c r="CCH12" s="80"/>
      <c r="CCI12" s="80"/>
      <c r="CCJ12" s="80"/>
      <c r="CCK12" s="80"/>
      <c r="CCL12" s="80"/>
      <c r="CCM12" s="80"/>
      <c r="CCN12" s="80"/>
      <c r="CCO12" s="80"/>
      <c r="CCP12" s="80"/>
      <c r="CCQ12" s="80"/>
      <c r="CCR12" s="80"/>
      <c r="CCS12" s="80"/>
      <c r="CCT12" s="80"/>
      <c r="CCU12" s="80"/>
      <c r="CCV12" s="80"/>
      <c r="CCW12" s="80"/>
      <c r="CCX12" s="80"/>
      <c r="CCY12" s="80"/>
      <c r="CCZ12" s="80"/>
      <c r="CDA12" s="80"/>
      <c r="CDB12" s="80"/>
      <c r="CDC12" s="80"/>
      <c r="CDD12" s="80"/>
      <c r="CDE12" s="80"/>
      <c r="CDF12" s="80"/>
      <c r="CDG12" s="80"/>
      <c r="CDH12" s="80"/>
      <c r="CDI12" s="80"/>
      <c r="CDJ12" s="80"/>
      <c r="CDK12" s="80"/>
      <c r="CDL12" s="80"/>
      <c r="CDM12" s="80"/>
      <c r="CDN12" s="80"/>
      <c r="CDO12" s="80"/>
      <c r="CDP12" s="80"/>
      <c r="CDQ12" s="80"/>
      <c r="CDR12" s="80"/>
      <c r="CDS12" s="80"/>
      <c r="CDT12" s="80"/>
      <c r="CDU12" s="80"/>
      <c r="CDV12" s="80"/>
      <c r="CDW12" s="80"/>
      <c r="CDX12" s="80"/>
      <c r="CDY12" s="80"/>
      <c r="CDZ12" s="80"/>
      <c r="CEA12" s="80"/>
      <c r="CEB12" s="80"/>
      <c r="CEC12" s="80"/>
      <c r="CED12" s="80"/>
      <c r="CEE12" s="80"/>
      <c r="CEF12" s="80"/>
      <c r="CEG12" s="80"/>
      <c r="CEH12" s="80"/>
      <c r="CEI12" s="80"/>
      <c r="CEJ12" s="80"/>
      <c r="CEK12" s="80"/>
      <c r="CEL12" s="80"/>
      <c r="CEM12" s="80"/>
      <c r="CEN12" s="80"/>
      <c r="CEO12" s="80"/>
      <c r="CEP12" s="80"/>
      <c r="CEQ12" s="80"/>
      <c r="CER12" s="80"/>
      <c r="CES12" s="80"/>
      <c r="CET12" s="80"/>
      <c r="CEU12" s="80"/>
      <c r="CEV12" s="80"/>
      <c r="CEW12" s="80"/>
      <c r="CEX12" s="80"/>
      <c r="CEY12" s="80"/>
      <c r="CEZ12" s="80"/>
      <c r="CFA12" s="80"/>
      <c r="CFB12" s="80"/>
      <c r="CFC12" s="80"/>
      <c r="CFD12" s="80"/>
      <c r="CFE12" s="80"/>
      <c r="CFF12" s="80"/>
      <c r="CFG12" s="80"/>
      <c r="CFH12" s="80"/>
      <c r="CFI12" s="80"/>
      <c r="CFJ12" s="80"/>
      <c r="CFK12" s="80"/>
      <c r="CFL12" s="80"/>
      <c r="CFM12" s="80"/>
      <c r="CFN12" s="80"/>
      <c r="CFO12" s="80"/>
      <c r="CFP12" s="80"/>
      <c r="CFQ12" s="80"/>
      <c r="CFR12" s="80"/>
      <c r="CFS12" s="80"/>
      <c r="CFT12" s="80"/>
      <c r="CFU12" s="80"/>
      <c r="CFV12" s="80"/>
      <c r="CFW12" s="80"/>
      <c r="CFX12" s="80"/>
      <c r="CFY12" s="80"/>
      <c r="CFZ12" s="80"/>
      <c r="CGA12" s="80"/>
      <c r="CGB12" s="80"/>
      <c r="CGC12" s="80"/>
      <c r="CGD12" s="80"/>
      <c r="CGE12" s="80"/>
      <c r="CGF12" s="80"/>
      <c r="CGG12" s="80"/>
      <c r="CGH12" s="80"/>
      <c r="CGI12" s="80"/>
      <c r="CGJ12" s="80"/>
      <c r="CGK12" s="80"/>
      <c r="CGL12" s="80"/>
      <c r="CGM12" s="80"/>
      <c r="CGN12" s="80"/>
      <c r="CGO12" s="80"/>
      <c r="CGP12" s="80"/>
      <c r="CGQ12" s="80"/>
      <c r="CGR12" s="80"/>
      <c r="CGS12" s="80"/>
      <c r="CGT12" s="80"/>
      <c r="CGU12" s="80"/>
      <c r="CGV12" s="80"/>
      <c r="CGW12" s="80"/>
      <c r="CGX12" s="80"/>
      <c r="CGY12" s="80"/>
      <c r="CGZ12" s="80"/>
      <c r="CHA12" s="80"/>
      <c r="CHB12" s="80"/>
      <c r="CHC12" s="80"/>
      <c r="CHD12" s="80"/>
      <c r="CHE12" s="80"/>
      <c r="CHF12" s="80"/>
      <c r="CHG12" s="80"/>
      <c r="CHH12" s="80"/>
      <c r="CHI12" s="80"/>
      <c r="CHJ12" s="80"/>
      <c r="CHK12" s="80"/>
      <c r="CHL12" s="80"/>
      <c r="CHM12" s="80"/>
      <c r="CHN12" s="80"/>
      <c r="CHO12" s="80"/>
      <c r="CHP12" s="80"/>
      <c r="CHQ12" s="80"/>
      <c r="CHR12" s="80"/>
      <c r="CHS12" s="80"/>
      <c r="CHT12" s="80"/>
      <c r="CHU12" s="80"/>
      <c r="CHV12" s="80"/>
      <c r="CHW12" s="80"/>
      <c r="CHX12" s="80"/>
      <c r="CHY12" s="80"/>
      <c r="CHZ12" s="80"/>
      <c r="CIA12" s="80"/>
      <c r="CIB12" s="80"/>
      <c r="CIC12" s="80"/>
      <c r="CID12" s="80"/>
      <c r="CIE12" s="80"/>
      <c r="CIF12" s="80"/>
      <c r="CIG12" s="80"/>
      <c r="CIH12" s="80"/>
      <c r="CII12" s="80"/>
      <c r="CIJ12" s="80"/>
      <c r="CIK12" s="80"/>
      <c r="CIL12" s="80"/>
      <c r="CIM12" s="80"/>
      <c r="CIN12" s="80"/>
      <c r="CIO12" s="80"/>
      <c r="CIP12" s="80"/>
      <c r="CIQ12" s="80"/>
      <c r="CIR12" s="80"/>
      <c r="CIS12" s="80"/>
      <c r="CIT12" s="80"/>
      <c r="CIU12" s="80"/>
      <c r="CIV12" s="80"/>
      <c r="CIW12" s="80"/>
      <c r="CIX12" s="80"/>
      <c r="CIY12" s="80"/>
      <c r="CIZ12" s="80"/>
      <c r="CJA12" s="80"/>
      <c r="CJB12" s="80"/>
      <c r="CJC12" s="80"/>
      <c r="CJD12" s="80"/>
      <c r="CJE12" s="80"/>
      <c r="CJF12" s="80"/>
      <c r="CJG12" s="80"/>
      <c r="CJH12" s="80"/>
      <c r="CJI12" s="80"/>
      <c r="CJJ12" s="80"/>
      <c r="CJK12" s="80"/>
      <c r="CJL12" s="80"/>
      <c r="CJM12" s="80"/>
      <c r="CJN12" s="80"/>
      <c r="CJO12" s="80"/>
      <c r="CJP12" s="80"/>
      <c r="CJQ12" s="80"/>
      <c r="CJR12" s="80"/>
      <c r="CJS12" s="80"/>
      <c r="CJT12" s="80"/>
      <c r="CJU12" s="80"/>
      <c r="CJV12" s="80"/>
      <c r="CJW12" s="80"/>
      <c r="CJX12" s="80"/>
      <c r="CJY12" s="80"/>
      <c r="CJZ12" s="80"/>
      <c r="CKA12" s="80"/>
      <c r="CKB12" s="80"/>
      <c r="CKC12" s="80"/>
      <c r="CKD12" s="80"/>
      <c r="CKE12" s="80"/>
      <c r="CKF12" s="80"/>
      <c r="CKG12" s="80"/>
      <c r="CKH12" s="80"/>
      <c r="CKI12" s="80"/>
      <c r="CKJ12" s="80"/>
      <c r="CKK12" s="80"/>
      <c r="CKL12" s="80"/>
      <c r="CKM12" s="80"/>
      <c r="CKN12" s="80"/>
      <c r="CKO12" s="80"/>
      <c r="CKP12" s="80"/>
      <c r="CKQ12" s="80"/>
      <c r="CKR12" s="80"/>
      <c r="CKS12" s="80"/>
      <c r="CKT12" s="80"/>
      <c r="CKU12" s="80"/>
      <c r="CKV12" s="80"/>
      <c r="CKW12" s="80"/>
      <c r="CKX12" s="80"/>
      <c r="CKY12" s="80"/>
      <c r="CKZ12" s="80"/>
      <c r="CLA12" s="80"/>
      <c r="CLB12" s="80"/>
      <c r="CLC12" s="80"/>
      <c r="CLD12" s="80"/>
      <c r="CLE12" s="80"/>
      <c r="CLF12" s="80"/>
      <c r="CLG12" s="80"/>
      <c r="CLH12" s="80"/>
      <c r="CLI12" s="80"/>
      <c r="CLJ12" s="80"/>
      <c r="CLK12" s="80"/>
      <c r="CLL12" s="80"/>
      <c r="CLM12" s="80"/>
      <c r="CLN12" s="80"/>
      <c r="CLO12" s="80"/>
      <c r="CLP12" s="80"/>
      <c r="CLQ12" s="80"/>
      <c r="CLR12" s="80"/>
      <c r="CLS12" s="80"/>
      <c r="CLT12" s="80"/>
      <c r="CLU12" s="80"/>
      <c r="CLV12" s="80"/>
      <c r="CLW12" s="80"/>
      <c r="CLX12" s="80"/>
      <c r="CLY12" s="80"/>
      <c r="CLZ12" s="80"/>
      <c r="CMA12" s="80"/>
      <c r="CMB12" s="80"/>
      <c r="CMC12" s="80"/>
      <c r="CMD12" s="80"/>
      <c r="CME12" s="80"/>
      <c r="CMF12" s="80"/>
      <c r="CMG12" s="80"/>
      <c r="CMH12" s="80"/>
      <c r="CMI12" s="80"/>
      <c r="CMJ12" s="80"/>
      <c r="CMK12" s="80"/>
      <c r="CML12" s="80"/>
      <c r="CMM12" s="80"/>
      <c r="CMN12" s="80"/>
      <c r="CMO12" s="80"/>
      <c r="CMP12" s="80"/>
      <c r="CMQ12" s="80"/>
      <c r="CMR12" s="80"/>
      <c r="CMS12" s="80"/>
      <c r="CMT12" s="80"/>
      <c r="CMU12" s="80"/>
      <c r="CMV12" s="80"/>
      <c r="CMW12" s="80"/>
      <c r="CMX12" s="80"/>
      <c r="CMY12" s="80"/>
      <c r="CMZ12" s="80"/>
      <c r="CNA12" s="80"/>
      <c r="CNB12" s="80"/>
      <c r="CNC12" s="80"/>
      <c r="CND12" s="80"/>
      <c r="CNE12" s="80"/>
      <c r="CNF12" s="80"/>
      <c r="CNG12" s="80"/>
      <c r="CNH12" s="80"/>
      <c r="CNI12" s="80"/>
      <c r="CNJ12" s="80"/>
      <c r="CNK12" s="80"/>
      <c r="CNL12" s="80"/>
      <c r="CNM12" s="80"/>
      <c r="CNN12" s="80"/>
      <c r="CNO12" s="80"/>
      <c r="CNP12" s="80"/>
      <c r="CNQ12" s="80"/>
      <c r="CNR12" s="80"/>
      <c r="CNS12" s="80"/>
      <c r="CNT12" s="80"/>
      <c r="CNU12" s="80"/>
      <c r="CNV12" s="80"/>
      <c r="CNW12" s="80"/>
      <c r="CNX12" s="80"/>
      <c r="CNY12" s="80"/>
      <c r="CNZ12" s="80"/>
      <c r="COA12" s="80"/>
      <c r="COB12" s="80"/>
      <c r="COC12" s="80"/>
      <c r="COD12" s="80"/>
      <c r="COE12" s="80"/>
      <c r="COF12" s="80"/>
      <c r="COG12" s="80"/>
      <c r="COH12" s="80"/>
      <c r="COI12" s="80"/>
      <c r="COJ12" s="80"/>
      <c r="COK12" s="80"/>
      <c r="COL12" s="80"/>
      <c r="COM12" s="80"/>
      <c r="CON12" s="80"/>
      <c r="COO12" s="80"/>
      <c r="COP12" s="80"/>
      <c r="COQ12" s="80"/>
      <c r="COR12" s="80"/>
      <c r="COS12" s="80"/>
      <c r="COT12" s="80"/>
      <c r="COU12" s="80"/>
      <c r="COV12" s="80"/>
      <c r="COW12" s="80"/>
      <c r="COX12" s="80"/>
      <c r="COY12" s="80"/>
      <c r="COZ12" s="80"/>
      <c r="CPA12" s="80"/>
      <c r="CPB12" s="80"/>
      <c r="CPC12" s="80"/>
      <c r="CPD12" s="80"/>
      <c r="CPE12" s="80"/>
      <c r="CPF12" s="80"/>
      <c r="CPG12" s="80"/>
      <c r="CPH12" s="80"/>
      <c r="CPI12" s="80"/>
      <c r="CPJ12" s="80"/>
      <c r="CPK12" s="80"/>
      <c r="CPL12" s="80"/>
      <c r="CPM12" s="80"/>
      <c r="CPN12" s="80"/>
      <c r="CPO12" s="80"/>
      <c r="CPP12" s="80"/>
      <c r="CPQ12" s="80"/>
      <c r="CPR12" s="80"/>
      <c r="CPS12" s="80"/>
      <c r="CPT12" s="80"/>
      <c r="CPU12" s="80"/>
      <c r="CPV12" s="80"/>
      <c r="CPW12" s="80"/>
      <c r="CPX12" s="80"/>
      <c r="CPY12" s="80"/>
      <c r="CPZ12" s="80"/>
      <c r="CQA12" s="80"/>
      <c r="CQB12" s="80"/>
      <c r="CQC12" s="80"/>
      <c r="CQD12" s="80"/>
      <c r="CQE12" s="80"/>
      <c r="CQF12" s="80"/>
      <c r="CQG12" s="80"/>
      <c r="CQH12" s="80"/>
      <c r="CQI12" s="80"/>
      <c r="CQJ12" s="80"/>
      <c r="CQK12" s="80"/>
      <c r="CQL12" s="80"/>
      <c r="CQM12" s="80"/>
      <c r="CQN12" s="80"/>
      <c r="CQO12" s="80"/>
      <c r="CQP12" s="80"/>
      <c r="CQQ12" s="80"/>
      <c r="CQR12" s="80"/>
      <c r="CQS12" s="80"/>
      <c r="CQT12" s="80"/>
      <c r="CQU12" s="80"/>
      <c r="CQV12" s="80"/>
      <c r="CQW12" s="80"/>
      <c r="CQX12" s="80"/>
      <c r="CQY12" s="80"/>
      <c r="CQZ12" s="80"/>
      <c r="CRA12" s="80"/>
      <c r="CRB12" s="80"/>
      <c r="CRC12" s="80"/>
      <c r="CRD12" s="80"/>
      <c r="CRE12" s="80"/>
      <c r="CRF12" s="80"/>
      <c r="CRG12" s="80"/>
      <c r="CRH12" s="80"/>
      <c r="CRI12" s="80"/>
      <c r="CRJ12" s="80"/>
      <c r="CRK12" s="80"/>
      <c r="CRL12" s="80"/>
      <c r="CRM12" s="80"/>
      <c r="CRN12" s="80"/>
      <c r="CRO12" s="80"/>
      <c r="CRP12" s="80"/>
      <c r="CRQ12" s="80"/>
      <c r="CRR12" s="80"/>
      <c r="CRS12" s="80"/>
      <c r="CRT12" s="80"/>
      <c r="CRU12" s="80"/>
      <c r="CRV12" s="80"/>
      <c r="CRW12" s="80"/>
      <c r="CRX12" s="80"/>
      <c r="CRY12" s="80"/>
      <c r="CRZ12" s="80"/>
      <c r="CSA12" s="80"/>
      <c r="CSB12" s="80"/>
      <c r="CSC12" s="80"/>
      <c r="CSD12" s="80"/>
      <c r="CSE12" s="80"/>
      <c r="CSF12" s="80"/>
      <c r="CSG12" s="80"/>
      <c r="CSH12" s="80"/>
      <c r="CSI12" s="80"/>
      <c r="CSJ12" s="80"/>
      <c r="CSK12" s="80"/>
      <c r="CSL12" s="80"/>
      <c r="CSM12" s="80"/>
      <c r="CSN12" s="80"/>
      <c r="CSO12" s="80"/>
      <c r="CSP12" s="80"/>
      <c r="CSQ12" s="80"/>
      <c r="CSR12" s="80"/>
      <c r="CSS12" s="80"/>
      <c r="CST12" s="80"/>
      <c r="CSU12" s="80"/>
      <c r="CSV12" s="80"/>
      <c r="CSW12" s="80"/>
      <c r="CSX12" s="80"/>
      <c r="CSY12" s="80"/>
      <c r="CSZ12" s="80"/>
      <c r="CTA12" s="80"/>
      <c r="CTB12" s="80"/>
      <c r="CTC12" s="80"/>
      <c r="CTD12" s="80"/>
      <c r="CTE12" s="80"/>
      <c r="CTF12" s="80"/>
      <c r="CTG12" s="80"/>
      <c r="CTH12" s="80"/>
      <c r="CTI12" s="80"/>
      <c r="CTJ12" s="80"/>
      <c r="CTK12" s="80"/>
      <c r="CTL12" s="80"/>
      <c r="CTM12" s="80"/>
      <c r="CTN12" s="80"/>
      <c r="CTO12" s="80"/>
      <c r="CTP12" s="80"/>
      <c r="CTQ12" s="80"/>
      <c r="CTR12" s="80"/>
      <c r="CTS12" s="80"/>
      <c r="CTT12" s="80"/>
      <c r="CTU12" s="80"/>
      <c r="CTV12" s="80"/>
      <c r="CTW12" s="80"/>
      <c r="CTX12" s="80"/>
      <c r="CTY12" s="80"/>
      <c r="CTZ12" s="80"/>
      <c r="CUA12" s="80"/>
      <c r="CUB12" s="80"/>
      <c r="CUC12" s="80"/>
      <c r="CUD12" s="80"/>
      <c r="CUE12" s="80"/>
      <c r="CUF12" s="80"/>
      <c r="CUG12" s="80"/>
      <c r="CUH12" s="80"/>
      <c r="CUI12" s="80"/>
      <c r="CUJ12" s="80"/>
      <c r="CUK12" s="80"/>
      <c r="CUL12" s="80"/>
      <c r="CUM12" s="80"/>
      <c r="CUN12" s="80"/>
      <c r="CUO12" s="80"/>
      <c r="CUP12" s="80"/>
      <c r="CUQ12" s="80"/>
      <c r="CUR12" s="80"/>
      <c r="CUS12" s="80"/>
      <c r="CUT12" s="80"/>
      <c r="CUU12" s="80"/>
      <c r="CUV12" s="80"/>
      <c r="CUW12" s="80"/>
      <c r="CUX12" s="80"/>
      <c r="CUY12" s="80"/>
      <c r="CUZ12" s="80"/>
      <c r="CVA12" s="80"/>
      <c r="CVB12" s="80"/>
      <c r="CVC12" s="80"/>
      <c r="CVD12" s="80"/>
      <c r="CVE12" s="80"/>
      <c r="CVF12" s="80"/>
      <c r="CVG12" s="80"/>
      <c r="CVH12" s="80"/>
      <c r="CVI12" s="80"/>
      <c r="CVJ12" s="80"/>
      <c r="CVK12" s="80"/>
      <c r="CVL12" s="80"/>
      <c r="CVM12" s="80"/>
      <c r="CVN12" s="80"/>
      <c r="CVO12" s="80"/>
      <c r="CVP12" s="80"/>
      <c r="CVQ12" s="80"/>
      <c r="CVR12" s="80"/>
      <c r="CVS12" s="80"/>
      <c r="CVT12" s="80"/>
      <c r="CVU12" s="80"/>
      <c r="CVV12" s="80"/>
      <c r="CVW12" s="80"/>
      <c r="CVX12" s="80"/>
      <c r="CVY12" s="80"/>
      <c r="CVZ12" s="80"/>
      <c r="CWA12" s="80"/>
      <c r="CWB12" s="80"/>
      <c r="CWC12" s="80"/>
      <c r="CWD12" s="80"/>
      <c r="CWE12" s="80"/>
      <c r="CWF12" s="80"/>
      <c r="CWG12" s="80"/>
      <c r="CWH12" s="80"/>
      <c r="CWI12" s="80"/>
      <c r="CWJ12" s="80"/>
      <c r="CWK12" s="80"/>
      <c r="CWL12" s="80"/>
      <c r="CWM12" s="80"/>
      <c r="CWN12" s="80"/>
      <c r="CWO12" s="80"/>
      <c r="CWP12" s="80"/>
      <c r="CWQ12" s="80"/>
      <c r="CWR12" s="80"/>
      <c r="CWS12" s="80"/>
      <c r="CWT12" s="80"/>
      <c r="CWU12" s="80"/>
      <c r="CWV12" s="80"/>
      <c r="CWW12" s="80"/>
      <c r="CWX12" s="80"/>
      <c r="CWY12" s="80"/>
      <c r="CWZ12" s="80"/>
      <c r="CXA12" s="80"/>
      <c r="CXB12" s="80"/>
      <c r="CXC12" s="80"/>
      <c r="CXD12" s="80"/>
      <c r="CXE12" s="80"/>
      <c r="CXF12" s="80"/>
      <c r="CXG12" s="80"/>
      <c r="CXH12" s="80"/>
      <c r="CXI12" s="80"/>
      <c r="CXJ12" s="80"/>
      <c r="CXK12" s="80"/>
      <c r="CXL12" s="80"/>
      <c r="CXM12" s="80"/>
      <c r="CXN12" s="80"/>
      <c r="CXO12" s="80"/>
      <c r="CXP12" s="80"/>
      <c r="CXQ12" s="80"/>
      <c r="CXR12" s="80"/>
      <c r="CXS12" s="80"/>
      <c r="CXT12" s="80"/>
      <c r="CXU12" s="80"/>
      <c r="CXV12" s="80"/>
      <c r="CXW12" s="80"/>
      <c r="CXX12" s="80"/>
      <c r="CXY12" s="80"/>
      <c r="CXZ12" s="80"/>
      <c r="CYA12" s="80"/>
      <c r="CYB12" s="80"/>
      <c r="CYC12" s="80"/>
      <c r="CYD12" s="80"/>
      <c r="CYE12" s="80"/>
      <c r="CYF12" s="80"/>
      <c r="CYG12" s="80"/>
      <c r="CYH12" s="80"/>
      <c r="CYI12" s="80"/>
      <c r="CYJ12" s="80"/>
      <c r="CYK12" s="80"/>
      <c r="CYL12" s="80"/>
      <c r="CYM12" s="80"/>
      <c r="CYN12" s="80"/>
      <c r="CYO12" s="80"/>
      <c r="CYP12" s="80"/>
      <c r="CYQ12" s="80"/>
      <c r="CYR12" s="80"/>
      <c r="CYS12" s="80"/>
      <c r="CYT12" s="80"/>
      <c r="CYU12" s="80"/>
      <c r="CYV12" s="80"/>
      <c r="CYW12" s="80"/>
      <c r="CYX12" s="80"/>
      <c r="CYY12" s="80"/>
      <c r="CYZ12" s="80"/>
      <c r="CZA12" s="80"/>
      <c r="CZB12" s="80"/>
      <c r="CZC12" s="80"/>
      <c r="CZD12" s="80"/>
      <c r="CZE12" s="80"/>
      <c r="CZF12" s="80"/>
      <c r="CZG12" s="80"/>
      <c r="CZH12" s="80"/>
      <c r="CZI12" s="80"/>
      <c r="CZJ12" s="80"/>
      <c r="CZK12" s="80"/>
      <c r="CZL12" s="80"/>
      <c r="CZM12" s="80"/>
      <c r="CZN12" s="80"/>
      <c r="CZO12" s="80"/>
      <c r="CZP12" s="80"/>
      <c r="CZQ12" s="80"/>
      <c r="CZR12" s="80"/>
      <c r="CZS12" s="80"/>
      <c r="CZT12" s="80"/>
      <c r="CZU12" s="80"/>
      <c r="CZV12" s="80"/>
      <c r="CZW12" s="80"/>
      <c r="CZX12" s="80"/>
      <c r="CZY12" s="80"/>
      <c r="CZZ12" s="80"/>
      <c r="DAA12" s="80"/>
      <c r="DAB12" s="80"/>
      <c r="DAC12" s="80"/>
      <c r="DAD12" s="80"/>
      <c r="DAE12" s="80"/>
      <c r="DAF12" s="80"/>
      <c r="DAG12" s="80"/>
      <c r="DAH12" s="80"/>
      <c r="DAI12" s="80"/>
      <c r="DAJ12" s="80"/>
      <c r="DAK12" s="80"/>
      <c r="DAL12" s="80"/>
      <c r="DAM12" s="80"/>
      <c r="DAN12" s="80"/>
      <c r="DAO12" s="80"/>
      <c r="DAP12" s="80"/>
      <c r="DAQ12" s="80"/>
      <c r="DAR12" s="80"/>
      <c r="DAS12" s="80"/>
      <c r="DAT12" s="80"/>
      <c r="DAU12" s="80"/>
      <c r="DAV12" s="80"/>
      <c r="DAW12" s="80"/>
      <c r="DAX12" s="80"/>
      <c r="DAY12" s="80"/>
      <c r="DAZ12" s="80"/>
      <c r="DBA12" s="80"/>
      <c r="DBB12" s="80"/>
      <c r="DBC12" s="80"/>
      <c r="DBD12" s="80"/>
      <c r="DBE12" s="80"/>
      <c r="DBF12" s="80"/>
      <c r="DBG12" s="80"/>
      <c r="DBH12" s="80"/>
      <c r="DBI12" s="80"/>
      <c r="DBJ12" s="80"/>
      <c r="DBK12" s="80"/>
      <c r="DBL12" s="80"/>
      <c r="DBM12" s="80"/>
      <c r="DBN12" s="80"/>
      <c r="DBO12" s="80"/>
      <c r="DBP12" s="80"/>
      <c r="DBQ12" s="80"/>
      <c r="DBR12" s="80"/>
      <c r="DBS12" s="80"/>
      <c r="DBT12" s="80"/>
      <c r="DBU12" s="80"/>
      <c r="DBV12" s="80"/>
      <c r="DBW12" s="80"/>
      <c r="DBX12" s="80"/>
      <c r="DBY12" s="80"/>
      <c r="DBZ12" s="80"/>
      <c r="DCA12" s="80"/>
      <c r="DCB12" s="80"/>
      <c r="DCC12" s="80"/>
      <c r="DCD12" s="80"/>
      <c r="DCE12" s="80"/>
      <c r="DCF12" s="80"/>
      <c r="DCG12" s="80"/>
      <c r="DCH12" s="80"/>
      <c r="DCI12" s="80"/>
      <c r="DCJ12" s="80"/>
      <c r="DCK12" s="80"/>
      <c r="DCL12" s="80"/>
      <c r="DCM12" s="80"/>
      <c r="DCN12" s="80"/>
      <c r="DCO12" s="80"/>
      <c r="DCP12" s="80"/>
      <c r="DCQ12" s="80"/>
      <c r="DCR12" s="80"/>
      <c r="DCS12" s="80"/>
      <c r="DCT12" s="80"/>
      <c r="DCU12" s="80"/>
      <c r="DCV12" s="80"/>
      <c r="DCW12" s="80"/>
      <c r="DCX12" s="80"/>
      <c r="DCY12" s="80"/>
      <c r="DCZ12" s="80"/>
      <c r="DDA12" s="80"/>
      <c r="DDB12" s="80"/>
      <c r="DDC12" s="80"/>
      <c r="DDD12" s="80"/>
      <c r="DDE12" s="80"/>
      <c r="DDF12" s="80"/>
      <c r="DDG12" s="80"/>
      <c r="DDH12" s="80"/>
      <c r="DDI12" s="80"/>
      <c r="DDJ12" s="80"/>
      <c r="DDK12" s="80"/>
      <c r="DDL12" s="80"/>
      <c r="DDM12" s="80"/>
      <c r="DDN12" s="80"/>
      <c r="DDO12" s="80"/>
      <c r="DDP12" s="80"/>
      <c r="DDQ12" s="80"/>
      <c r="DDR12" s="80"/>
      <c r="DDS12" s="80"/>
      <c r="DDT12" s="80"/>
      <c r="DDU12" s="80"/>
      <c r="DDV12" s="80"/>
      <c r="DDW12" s="80"/>
      <c r="DDX12" s="80"/>
      <c r="DDY12" s="80"/>
      <c r="DDZ12" s="80"/>
      <c r="DEA12" s="80"/>
      <c r="DEB12" s="80"/>
      <c r="DEC12" s="80"/>
      <c r="DED12" s="80"/>
      <c r="DEE12" s="80"/>
      <c r="DEF12" s="80"/>
      <c r="DEG12" s="80"/>
      <c r="DEH12" s="80"/>
      <c r="DEI12" s="80"/>
      <c r="DEJ12" s="80"/>
      <c r="DEK12" s="80"/>
      <c r="DEL12" s="80"/>
      <c r="DEM12" s="80"/>
      <c r="DEN12" s="80"/>
      <c r="DEO12" s="80"/>
      <c r="DEP12" s="80"/>
      <c r="DEQ12" s="80"/>
      <c r="DER12" s="80"/>
      <c r="DES12" s="80"/>
      <c r="DET12" s="80"/>
      <c r="DEU12" s="80"/>
      <c r="DEV12" s="80"/>
      <c r="DEW12" s="80"/>
      <c r="DEX12" s="80"/>
      <c r="DEY12" s="80"/>
      <c r="DEZ12" s="80"/>
      <c r="DFA12" s="80"/>
      <c r="DFB12" s="80"/>
      <c r="DFC12" s="80"/>
      <c r="DFD12" s="80"/>
      <c r="DFE12" s="80"/>
      <c r="DFF12" s="80"/>
      <c r="DFG12" s="80"/>
      <c r="DFH12" s="80"/>
      <c r="DFI12" s="80"/>
      <c r="DFJ12" s="80"/>
      <c r="DFK12" s="80"/>
      <c r="DFL12" s="80"/>
      <c r="DFM12" s="80"/>
      <c r="DFN12" s="80"/>
      <c r="DFO12" s="80"/>
      <c r="DFP12" s="80"/>
      <c r="DFQ12" s="80"/>
      <c r="DFR12" s="80"/>
      <c r="DFS12" s="80"/>
      <c r="DFT12" s="80"/>
      <c r="DFU12" s="80"/>
      <c r="DFV12" s="80"/>
      <c r="DFW12" s="80"/>
      <c r="DFX12" s="80"/>
      <c r="DFY12" s="80"/>
      <c r="DFZ12" s="80"/>
      <c r="DGA12" s="80"/>
      <c r="DGB12" s="80"/>
      <c r="DGC12" s="80"/>
      <c r="DGD12" s="80"/>
      <c r="DGE12" s="80"/>
      <c r="DGF12" s="80"/>
      <c r="DGG12" s="80"/>
      <c r="DGH12" s="80"/>
      <c r="DGI12" s="80"/>
      <c r="DGJ12" s="80"/>
      <c r="DGK12" s="80"/>
      <c r="DGL12" s="80"/>
      <c r="DGM12" s="80"/>
      <c r="DGN12" s="80"/>
      <c r="DGO12" s="80"/>
      <c r="DGP12" s="80"/>
      <c r="DGQ12" s="80"/>
      <c r="DGR12" s="80"/>
      <c r="DGS12" s="80"/>
      <c r="DGT12" s="80"/>
      <c r="DGU12" s="80"/>
      <c r="DGV12" s="80"/>
      <c r="DGW12" s="80"/>
      <c r="DGX12" s="80"/>
      <c r="DGY12" s="80"/>
      <c r="DGZ12" s="80"/>
      <c r="DHA12" s="80"/>
      <c r="DHB12" s="80"/>
      <c r="DHC12" s="80"/>
      <c r="DHD12" s="80"/>
      <c r="DHE12" s="80"/>
      <c r="DHF12" s="80"/>
      <c r="DHG12" s="80"/>
      <c r="DHH12" s="80"/>
      <c r="DHI12" s="80"/>
      <c r="DHJ12" s="80"/>
      <c r="DHK12" s="80"/>
      <c r="DHL12" s="80"/>
      <c r="DHM12" s="80"/>
      <c r="DHN12" s="80"/>
      <c r="DHO12" s="80"/>
      <c r="DHP12" s="80"/>
      <c r="DHQ12" s="80"/>
      <c r="DHR12" s="80"/>
      <c r="DHS12" s="80"/>
      <c r="DHT12" s="80"/>
      <c r="DHU12" s="80"/>
      <c r="DHV12" s="80"/>
      <c r="DHW12" s="80"/>
      <c r="DHX12" s="80"/>
      <c r="DHY12" s="80"/>
      <c r="DHZ12" s="80"/>
      <c r="DIA12" s="80"/>
      <c r="DIB12" s="80"/>
      <c r="DIC12" s="80"/>
      <c r="DID12" s="80"/>
      <c r="DIE12" s="80"/>
      <c r="DIF12" s="80"/>
      <c r="DIG12" s="80"/>
      <c r="DIH12" s="80"/>
      <c r="DII12" s="80"/>
      <c r="DIJ12" s="80"/>
      <c r="DIK12" s="80"/>
      <c r="DIL12" s="80"/>
      <c r="DIM12" s="80"/>
      <c r="DIN12" s="80"/>
      <c r="DIO12" s="80"/>
      <c r="DIP12" s="80"/>
      <c r="DIQ12" s="80"/>
      <c r="DIR12" s="80"/>
      <c r="DIS12" s="80"/>
      <c r="DIT12" s="80"/>
      <c r="DIU12" s="80"/>
      <c r="DIV12" s="80"/>
      <c r="DIW12" s="80"/>
      <c r="DIX12" s="80"/>
      <c r="DIY12" s="80"/>
      <c r="DIZ12" s="80"/>
      <c r="DJA12" s="80"/>
      <c r="DJB12" s="80"/>
      <c r="DJC12" s="80"/>
      <c r="DJD12" s="80"/>
      <c r="DJE12" s="80"/>
      <c r="DJF12" s="80"/>
      <c r="DJG12" s="80"/>
      <c r="DJH12" s="80"/>
      <c r="DJI12" s="80"/>
      <c r="DJJ12" s="80"/>
      <c r="DJK12" s="80"/>
      <c r="DJL12" s="80"/>
      <c r="DJM12" s="80"/>
      <c r="DJN12" s="80"/>
      <c r="DJO12" s="80"/>
      <c r="DJP12" s="80"/>
      <c r="DJQ12" s="80"/>
      <c r="DJR12" s="80"/>
      <c r="DJS12" s="80"/>
      <c r="DJT12" s="80"/>
      <c r="DJU12" s="80"/>
      <c r="DJV12" s="80"/>
      <c r="DJW12" s="80"/>
      <c r="DJX12" s="80"/>
      <c r="DJY12" s="80"/>
      <c r="DJZ12" s="80"/>
      <c r="DKA12" s="80"/>
      <c r="DKB12" s="80"/>
      <c r="DKC12" s="80"/>
      <c r="DKD12" s="80"/>
      <c r="DKE12" s="80"/>
      <c r="DKF12" s="80"/>
      <c r="DKG12" s="80"/>
      <c r="DKH12" s="80"/>
      <c r="DKI12" s="80"/>
      <c r="DKJ12" s="80"/>
      <c r="DKK12" s="80"/>
      <c r="DKL12" s="80"/>
      <c r="DKM12" s="80"/>
      <c r="DKN12" s="80"/>
      <c r="DKO12" s="80"/>
      <c r="DKP12" s="80"/>
      <c r="DKQ12" s="80"/>
      <c r="DKR12" s="80"/>
      <c r="DKS12" s="80"/>
      <c r="DKT12" s="80"/>
      <c r="DKU12" s="80"/>
      <c r="DKV12" s="80"/>
      <c r="DKW12" s="80"/>
      <c r="DKX12" s="80"/>
      <c r="DKY12" s="80"/>
      <c r="DKZ12" s="80"/>
      <c r="DLA12" s="80"/>
      <c r="DLB12" s="80"/>
      <c r="DLC12" s="80"/>
      <c r="DLD12" s="80"/>
      <c r="DLE12" s="80"/>
      <c r="DLF12" s="80"/>
      <c r="DLG12" s="80"/>
      <c r="DLH12" s="80"/>
      <c r="DLI12" s="80"/>
      <c r="DLJ12" s="80"/>
      <c r="DLK12" s="80"/>
      <c r="DLL12" s="80"/>
      <c r="DLM12" s="80"/>
      <c r="DLN12" s="80"/>
      <c r="DLO12" s="80"/>
      <c r="DLP12" s="80"/>
      <c r="DLQ12" s="80"/>
      <c r="DLR12" s="80"/>
      <c r="DLS12" s="80"/>
      <c r="DLT12" s="80"/>
      <c r="DLU12" s="80"/>
      <c r="DLV12" s="80"/>
      <c r="DLW12" s="80"/>
      <c r="DLX12" s="80"/>
      <c r="DLY12" s="80"/>
      <c r="DLZ12" s="80"/>
      <c r="DMA12" s="80"/>
      <c r="DMB12" s="80"/>
      <c r="DMC12" s="80"/>
      <c r="DMD12" s="80"/>
      <c r="DME12" s="80"/>
      <c r="DMF12" s="80"/>
      <c r="DMG12" s="80"/>
      <c r="DMH12" s="80"/>
      <c r="DMI12" s="80"/>
      <c r="DMJ12" s="80"/>
      <c r="DMK12" s="80"/>
      <c r="DML12" s="80"/>
      <c r="DMM12" s="80"/>
      <c r="DMN12" s="80"/>
      <c r="DMO12" s="80"/>
      <c r="DMP12" s="80"/>
      <c r="DMQ12" s="80"/>
      <c r="DMR12" s="80"/>
      <c r="DMS12" s="80"/>
      <c r="DMT12" s="80"/>
      <c r="DMU12" s="80"/>
      <c r="DMV12" s="80"/>
      <c r="DMW12" s="80"/>
      <c r="DMX12" s="80"/>
      <c r="DMY12" s="80"/>
      <c r="DMZ12" s="80"/>
      <c r="DNA12" s="80"/>
      <c r="DNB12" s="80"/>
      <c r="DNC12" s="80"/>
      <c r="DND12" s="80"/>
      <c r="DNE12" s="80"/>
      <c r="DNF12" s="80"/>
      <c r="DNG12" s="80"/>
      <c r="DNH12" s="80"/>
      <c r="DNI12" s="80"/>
      <c r="DNJ12" s="80"/>
      <c r="DNK12" s="80"/>
      <c r="DNL12" s="80"/>
      <c r="DNM12" s="80"/>
      <c r="DNN12" s="80"/>
      <c r="DNO12" s="80"/>
      <c r="DNP12" s="80"/>
      <c r="DNQ12" s="80"/>
      <c r="DNR12" s="80"/>
      <c r="DNS12" s="80"/>
      <c r="DNT12" s="80"/>
      <c r="DNU12" s="80"/>
      <c r="DNV12" s="80"/>
      <c r="DNW12" s="80"/>
      <c r="DNX12" s="80"/>
      <c r="DNY12" s="80"/>
      <c r="DNZ12" s="80"/>
      <c r="DOA12" s="80"/>
      <c r="DOB12" s="80"/>
      <c r="DOC12" s="80"/>
      <c r="DOD12" s="80"/>
      <c r="DOE12" s="80"/>
      <c r="DOF12" s="80"/>
      <c r="DOG12" s="80"/>
      <c r="DOH12" s="80"/>
      <c r="DOI12" s="80"/>
      <c r="DOJ12" s="80"/>
      <c r="DOK12" s="80"/>
      <c r="DOL12" s="80"/>
      <c r="DOM12" s="80"/>
      <c r="DON12" s="80"/>
      <c r="DOO12" s="80"/>
      <c r="DOP12" s="80"/>
      <c r="DOQ12" s="80"/>
      <c r="DOR12" s="80"/>
      <c r="DOS12" s="80"/>
      <c r="DOT12" s="80"/>
      <c r="DOU12" s="80"/>
      <c r="DOV12" s="80"/>
      <c r="DOW12" s="80"/>
      <c r="DOX12" s="80"/>
      <c r="DOY12" s="80"/>
      <c r="DOZ12" s="80"/>
      <c r="DPA12" s="80"/>
      <c r="DPB12" s="80"/>
      <c r="DPC12" s="80"/>
      <c r="DPD12" s="80"/>
      <c r="DPE12" s="80"/>
      <c r="DPF12" s="80"/>
      <c r="DPG12" s="80"/>
      <c r="DPH12" s="80"/>
      <c r="DPI12" s="80"/>
      <c r="DPJ12" s="80"/>
      <c r="DPK12" s="80"/>
      <c r="DPL12" s="80"/>
      <c r="DPM12" s="80"/>
      <c r="DPN12" s="80"/>
      <c r="DPO12" s="80"/>
      <c r="DPP12" s="80"/>
      <c r="DPQ12" s="80"/>
      <c r="DPR12" s="80"/>
      <c r="DPS12" s="80"/>
      <c r="DPT12" s="80"/>
      <c r="DPU12" s="80"/>
      <c r="DPV12" s="80"/>
      <c r="DPW12" s="80"/>
      <c r="DPX12" s="80"/>
      <c r="DPY12" s="80"/>
      <c r="DPZ12" s="80"/>
      <c r="DQA12" s="80"/>
      <c r="DQB12" s="80"/>
      <c r="DQC12" s="80"/>
      <c r="DQD12" s="80"/>
      <c r="DQE12" s="80"/>
      <c r="DQF12" s="80"/>
      <c r="DQG12" s="80"/>
      <c r="DQH12" s="80"/>
      <c r="DQI12" s="80"/>
      <c r="DQJ12" s="80"/>
      <c r="DQK12" s="80"/>
      <c r="DQL12" s="80"/>
      <c r="DQM12" s="80"/>
      <c r="DQN12" s="80"/>
      <c r="DQO12" s="80"/>
      <c r="DQP12" s="80"/>
      <c r="DQQ12" s="80"/>
      <c r="DQR12" s="80"/>
      <c r="DQS12" s="80"/>
      <c r="DQT12" s="80"/>
      <c r="DQU12" s="80"/>
      <c r="DQV12" s="80"/>
      <c r="DQW12" s="80"/>
      <c r="DQX12" s="80"/>
      <c r="DQY12" s="80"/>
      <c r="DQZ12" s="80"/>
      <c r="DRA12" s="80"/>
      <c r="DRB12" s="80"/>
      <c r="DRC12" s="80"/>
      <c r="DRD12" s="80"/>
      <c r="DRE12" s="80"/>
      <c r="DRF12" s="80"/>
      <c r="DRG12" s="80"/>
      <c r="DRH12" s="80"/>
      <c r="DRI12" s="80"/>
      <c r="DRJ12" s="80"/>
      <c r="DRK12" s="80"/>
      <c r="DRL12" s="80"/>
      <c r="DRM12" s="80"/>
      <c r="DRN12" s="80"/>
      <c r="DRO12" s="80"/>
      <c r="DRP12" s="80"/>
      <c r="DRQ12" s="80"/>
      <c r="DRR12" s="80"/>
      <c r="DRS12" s="80"/>
      <c r="DRT12" s="80"/>
      <c r="DRU12" s="80"/>
      <c r="DRV12" s="80"/>
      <c r="DRW12" s="80"/>
      <c r="DRX12" s="80"/>
      <c r="DRY12" s="80"/>
      <c r="DRZ12" s="80"/>
      <c r="DSA12" s="80"/>
      <c r="DSB12" s="80"/>
      <c r="DSC12" s="80"/>
      <c r="DSD12" s="80"/>
      <c r="DSE12" s="80"/>
      <c r="DSF12" s="80"/>
      <c r="DSG12" s="80"/>
      <c r="DSH12" s="80"/>
      <c r="DSI12" s="80"/>
      <c r="DSJ12" s="80"/>
      <c r="DSK12" s="80"/>
      <c r="DSL12" s="80"/>
      <c r="DSM12" s="80"/>
      <c r="DSN12" s="80"/>
      <c r="DSO12" s="80"/>
      <c r="DSP12" s="80"/>
      <c r="DSQ12" s="80"/>
      <c r="DSR12" s="80"/>
      <c r="DSS12" s="80"/>
      <c r="DST12" s="80"/>
      <c r="DSU12" s="80"/>
      <c r="DSV12" s="80"/>
      <c r="DSW12" s="80"/>
      <c r="DSX12" s="80"/>
      <c r="DSY12" s="80"/>
      <c r="DSZ12" s="80"/>
      <c r="DTA12" s="80"/>
      <c r="DTB12" s="80"/>
      <c r="DTC12" s="80"/>
      <c r="DTD12" s="80"/>
      <c r="DTE12" s="80"/>
      <c r="DTF12" s="80"/>
      <c r="DTG12" s="80"/>
      <c r="DTH12" s="80"/>
      <c r="DTI12" s="80"/>
      <c r="DTJ12" s="80"/>
      <c r="DTK12" s="80"/>
      <c r="DTL12" s="80"/>
      <c r="DTM12" s="80"/>
      <c r="DTN12" s="80"/>
      <c r="DTO12" s="80"/>
      <c r="DTP12" s="80"/>
      <c r="DTQ12" s="80"/>
      <c r="DTR12" s="80"/>
      <c r="DTS12" s="80"/>
      <c r="DTT12" s="80"/>
      <c r="DTU12" s="80"/>
      <c r="DTV12" s="80"/>
      <c r="DTW12" s="80"/>
      <c r="DTX12" s="80"/>
      <c r="DTY12" s="80"/>
      <c r="DTZ12" s="80"/>
      <c r="DUA12" s="80"/>
      <c r="DUB12" s="80"/>
      <c r="DUC12" s="80"/>
      <c r="DUD12" s="80"/>
      <c r="DUE12" s="80"/>
      <c r="DUF12" s="80"/>
      <c r="DUG12" s="80"/>
      <c r="DUH12" s="80"/>
      <c r="DUI12" s="80"/>
      <c r="DUJ12" s="80"/>
      <c r="DUK12" s="80"/>
      <c r="DUL12" s="80"/>
      <c r="DUM12" s="80"/>
      <c r="DUN12" s="80"/>
      <c r="DUO12" s="80"/>
      <c r="DUP12" s="80"/>
      <c r="DUQ12" s="80"/>
      <c r="DUR12" s="80"/>
      <c r="DUS12" s="80"/>
      <c r="DUT12" s="80"/>
      <c r="DUU12" s="80"/>
      <c r="DUV12" s="80"/>
      <c r="DUW12" s="80"/>
      <c r="DUX12" s="80"/>
      <c r="DUY12" s="80"/>
      <c r="DUZ12" s="80"/>
      <c r="DVA12" s="80"/>
      <c r="DVB12" s="80"/>
      <c r="DVC12" s="80"/>
      <c r="DVD12" s="80"/>
      <c r="DVE12" s="80"/>
      <c r="DVF12" s="80"/>
      <c r="DVG12" s="80"/>
      <c r="DVH12" s="80"/>
      <c r="DVI12" s="80"/>
      <c r="DVJ12" s="80"/>
      <c r="DVK12" s="80"/>
      <c r="DVL12" s="80"/>
      <c r="DVM12" s="80"/>
      <c r="DVN12" s="80"/>
      <c r="DVO12" s="80"/>
      <c r="DVP12" s="80"/>
      <c r="DVQ12" s="80"/>
      <c r="DVR12" s="80"/>
      <c r="DVS12" s="80"/>
      <c r="DVT12" s="80"/>
      <c r="DVU12" s="80"/>
      <c r="DVV12" s="80"/>
      <c r="DVW12" s="80"/>
      <c r="DVX12" s="80"/>
      <c r="DVY12" s="80"/>
      <c r="DVZ12" s="80"/>
      <c r="DWA12" s="80"/>
      <c r="DWB12" s="80"/>
      <c r="DWC12" s="80"/>
      <c r="DWD12" s="80"/>
      <c r="DWE12" s="80"/>
      <c r="DWF12" s="80"/>
      <c r="DWG12" s="80"/>
      <c r="DWH12" s="80"/>
      <c r="DWI12" s="80"/>
      <c r="DWJ12" s="80"/>
      <c r="DWK12" s="80"/>
      <c r="DWL12" s="80"/>
      <c r="DWM12" s="80"/>
      <c r="DWN12" s="80"/>
      <c r="DWO12" s="80"/>
      <c r="DWP12" s="80"/>
      <c r="DWQ12" s="80"/>
      <c r="DWR12" s="80"/>
      <c r="DWS12" s="80"/>
      <c r="DWT12" s="80"/>
      <c r="DWU12" s="80"/>
      <c r="DWV12" s="80"/>
      <c r="DWW12" s="80"/>
      <c r="DWX12" s="80"/>
      <c r="DWY12" s="80"/>
      <c r="DWZ12" s="80"/>
      <c r="DXA12" s="80"/>
      <c r="DXB12" s="80"/>
      <c r="DXC12" s="80"/>
      <c r="DXD12" s="80"/>
      <c r="DXE12" s="80"/>
      <c r="DXF12" s="80"/>
      <c r="DXG12" s="80"/>
      <c r="DXH12" s="80"/>
      <c r="DXI12" s="80"/>
      <c r="DXJ12" s="80"/>
      <c r="DXK12" s="80"/>
      <c r="DXL12" s="80"/>
      <c r="DXM12" s="80"/>
      <c r="DXN12" s="80"/>
      <c r="DXO12" s="80"/>
      <c r="DXP12" s="80"/>
      <c r="DXQ12" s="80"/>
      <c r="DXR12" s="80"/>
      <c r="DXS12" s="80"/>
      <c r="DXT12" s="80"/>
      <c r="DXU12" s="80"/>
      <c r="DXV12" s="80"/>
      <c r="DXW12" s="80"/>
      <c r="DXX12" s="80"/>
      <c r="DXY12" s="80"/>
      <c r="DXZ12" s="80"/>
      <c r="DYA12" s="80"/>
      <c r="DYB12" s="80"/>
      <c r="DYC12" s="80"/>
      <c r="DYD12" s="80"/>
      <c r="DYE12" s="80"/>
      <c r="DYF12" s="80"/>
      <c r="DYG12" s="80"/>
      <c r="DYH12" s="80"/>
      <c r="DYI12" s="80"/>
      <c r="DYJ12" s="80"/>
      <c r="DYK12" s="80"/>
      <c r="DYL12" s="80"/>
      <c r="DYM12" s="80"/>
      <c r="DYN12" s="80"/>
      <c r="DYO12" s="80"/>
      <c r="DYP12" s="80"/>
      <c r="DYQ12" s="80"/>
      <c r="DYR12" s="80"/>
      <c r="DYS12" s="80"/>
      <c r="DYT12" s="80"/>
      <c r="DYU12" s="80"/>
      <c r="DYV12" s="80"/>
      <c r="DYW12" s="80"/>
      <c r="DYX12" s="80"/>
      <c r="DYY12" s="80"/>
      <c r="DYZ12" s="80"/>
      <c r="DZA12" s="80"/>
      <c r="DZB12" s="80"/>
      <c r="DZC12" s="80"/>
      <c r="DZD12" s="80"/>
      <c r="DZE12" s="80"/>
      <c r="DZF12" s="80"/>
      <c r="DZG12" s="80"/>
      <c r="DZH12" s="80"/>
      <c r="DZI12" s="80"/>
      <c r="DZJ12" s="80"/>
      <c r="DZK12" s="80"/>
      <c r="DZL12" s="80"/>
      <c r="DZM12" s="80"/>
      <c r="DZN12" s="80"/>
      <c r="DZO12" s="80"/>
      <c r="DZP12" s="80"/>
      <c r="DZQ12" s="80"/>
      <c r="DZR12" s="80"/>
      <c r="DZS12" s="80"/>
      <c r="DZT12" s="80"/>
      <c r="DZU12" s="80"/>
      <c r="DZV12" s="80"/>
      <c r="DZW12" s="80"/>
      <c r="DZX12" s="80"/>
      <c r="DZY12" s="80"/>
      <c r="DZZ12" s="80"/>
      <c r="EAA12" s="80"/>
      <c r="EAB12" s="80"/>
      <c r="EAC12" s="80"/>
      <c r="EAD12" s="80"/>
      <c r="EAE12" s="80"/>
      <c r="EAF12" s="80"/>
      <c r="EAG12" s="80"/>
      <c r="EAH12" s="80"/>
      <c r="EAI12" s="80"/>
      <c r="EAJ12" s="80"/>
      <c r="EAK12" s="80"/>
      <c r="EAL12" s="80"/>
      <c r="EAM12" s="80"/>
      <c r="EAN12" s="80"/>
      <c r="EAO12" s="80"/>
      <c r="EAP12" s="80"/>
      <c r="EAQ12" s="80"/>
      <c r="EAR12" s="80"/>
      <c r="EAS12" s="80"/>
      <c r="EAT12" s="80"/>
      <c r="EAU12" s="80"/>
      <c r="EAV12" s="80"/>
      <c r="EAW12" s="80"/>
      <c r="EAX12" s="80"/>
      <c r="EAY12" s="80"/>
      <c r="EAZ12" s="80"/>
      <c r="EBA12" s="80"/>
      <c r="EBB12" s="80"/>
      <c r="EBC12" s="80"/>
      <c r="EBD12" s="80"/>
      <c r="EBE12" s="80"/>
      <c r="EBF12" s="80"/>
      <c r="EBG12" s="80"/>
      <c r="EBH12" s="80"/>
      <c r="EBI12" s="80"/>
      <c r="EBJ12" s="80"/>
      <c r="EBK12" s="80"/>
      <c r="EBL12" s="80"/>
      <c r="EBM12" s="80"/>
      <c r="EBN12" s="80"/>
      <c r="EBO12" s="80"/>
      <c r="EBP12" s="80"/>
      <c r="EBQ12" s="80"/>
      <c r="EBR12" s="80"/>
      <c r="EBS12" s="80"/>
      <c r="EBT12" s="80"/>
      <c r="EBU12" s="80"/>
      <c r="EBV12" s="80"/>
      <c r="EBW12" s="80"/>
      <c r="EBX12" s="80"/>
      <c r="EBY12" s="80"/>
      <c r="EBZ12" s="80"/>
      <c r="ECA12" s="80"/>
      <c r="ECB12" s="80"/>
      <c r="ECC12" s="80"/>
      <c r="ECD12" s="80"/>
      <c r="ECE12" s="80"/>
      <c r="ECF12" s="80"/>
      <c r="ECG12" s="80"/>
      <c r="ECH12" s="80"/>
      <c r="ECI12" s="80"/>
      <c r="ECJ12" s="80"/>
      <c r="ECK12" s="80"/>
      <c r="ECL12" s="80"/>
      <c r="ECM12" s="80"/>
      <c r="ECN12" s="80"/>
      <c r="ECO12" s="80"/>
      <c r="ECP12" s="80"/>
      <c r="ECQ12" s="80"/>
      <c r="ECR12" s="80"/>
      <c r="ECS12" s="80"/>
      <c r="ECT12" s="80"/>
      <c r="ECU12" s="80"/>
      <c r="ECV12" s="80"/>
      <c r="ECW12" s="80"/>
      <c r="ECX12" s="80"/>
      <c r="ECY12" s="80"/>
      <c r="ECZ12" s="80"/>
      <c r="EDA12" s="80"/>
      <c r="EDB12" s="80"/>
      <c r="EDC12" s="80"/>
      <c r="EDD12" s="80"/>
      <c r="EDE12" s="80"/>
      <c r="EDF12" s="80"/>
      <c r="EDG12" s="80"/>
      <c r="EDH12" s="80"/>
      <c r="EDI12" s="80"/>
      <c r="EDJ12" s="80"/>
      <c r="EDK12" s="80"/>
      <c r="EDL12" s="80"/>
      <c r="EDM12" s="80"/>
      <c r="EDN12" s="80"/>
      <c r="EDO12" s="80"/>
      <c r="EDP12" s="80"/>
      <c r="EDQ12" s="80"/>
      <c r="EDR12" s="80"/>
      <c r="EDS12" s="80"/>
      <c r="EDT12" s="80"/>
      <c r="EDU12" s="80"/>
      <c r="EDV12" s="80"/>
      <c r="EDW12" s="80"/>
      <c r="EDX12" s="80"/>
      <c r="EDY12" s="80"/>
      <c r="EDZ12" s="80"/>
      <c r="EEA12" s="80"/>
      <c r="EEB12" s="80"/>
      <c r="EEC12" s="80"/>
      <c r="EED12" s="80"/>
      <c r="EEE12" s="80"/>
      <c r="EEF12" s="80"/>
      <c r="EEG12" s="80"/>
      <c r="EEH12" s="80"/>
      <c r="EEI12" s="80"/>
      <c r="EEJ12" s="80"/>
      <c r="EEK12" s="80"/>
      <c r="EEL12" s="80"/>
      <c r="EEM12" s="80"/>
      <c r="EEN12" s="80"/>
      <c r="EEO12" s="80"/>
      <c r="EEP12" s="80"/>
      <c r="EEQ12" s="80"/>
      <c r="EER12" s="80"/>
      <c r="EES12" s="80"/>
      <c r="EET12" s="80"/>
      <c r="EEU12" s="80"/>
      <c r="EEV12" s="80"/>
      <c r="EEW12" s="80"/>
      <c r="EEX12" s="80"/>
      <c r="EEY12" s="80"/>
      <c r="EEZ12" s="80"/>
      <c r="EFA12" s="80"/>
      <c r="EFB12" s="80"/>
      <c r="EFC12" s="80"/>
      <c r="EFD12" s="80"/>
      <c r="EFE12" s="80"/>
      <c r="EFF12" s="80"/>
      <c r="EFG12" s="80"/>
      <c r="EFH12" s="80"/>
      <c r="EFI12" s="80"/>
      <c r="EFJ12" s="80"/>
      <c r="EFK12" s="80"/>
      <c r="EFL12" s="80"/>
      <c r="EFM12" s="80"/>
      <c r="EFN12" s="80"/>
      <c r="EFO12" s="80"/>
      <c r="EFP12" s="80"/>
      <c r="EFQ12" s="80"/>
      <c r="EFR12" s="80"/>
      <c r="EFS12" s="80"/>
      <c r="EFT12" s="80"/>
      <c r="EFU12" s="80"/>
      <c r="EFV12" s="80"/>
      <c r="EFW12" s="80"/>
      <c r="EFX12" s="80"/>
      <c r="EFY12" s="80"/>
      <c r="EFZ12" s="80"/>
      <c r="EGA12" s="80"/>
      <c r="EGB12" s="80"/>
      <c r="EGC12" s="80"/>
      <c r="EGD12" s="80"/>
      <c r="EGE12" s="80"/>
      <c r="EGF12" s="80"/>
      <c r="EGG12" s="80"/>
      <c r="EGH12" s="80"/>
      <c r="EGI12" s="80"/>
      <c r="EGJ12" s="80"/>
      <c r="EGK12" s="80"/>
      <c r="EGL12" s="80"/>
      <c r="EGM12" s="80"/>
      <c r="EGN12" s="80"/>
      <c r="EGO12" s="80"/>
      <c r="EGP12" s="80"/>
      <c r="EGQ12" s="80"/>
      <c r="EGR12" s="80"/>
      <c r="EGS12" s="80"/>
      <c r="EGT12" s="80"/>
      <c r="EGU12" s="80"/>
      <c r="EGV12" s="80"/>
      <c r="EGW12" s="80"/>
      <c r="EGX12" s="80"/>
      <c r="EGY12" s="80"/>
      <c r="EGZ12" s="80"/>
      <c r="EHA12" s="80"/>
      <c r="EHB12" s="80"/>
      <c r="EHC12" s="80"/>
      <c r="EHD12" s="80"/>
      <c r="EHE12" s="80"/>
      <c r="EHF12" s="80"/>
      <c r="EHG12" s="80"/>
      <c r="EHH12" s="80"/>
      <c r="EHI12" s="80"/>
      <c r="EHJ12" s="80"/>
      <c r="EHK12" s="80"/>
      <c r="EHL12" s="80"/>
      <c r="EHM12" s="80"/>
      <c r="EHN12" s="80"/>
      <c r="EHO12" s="80"/>
      <c r="EHP12" s="80"/>
      <c r="EHQ12" s="80"/>
      <c r="EHR12" s="80"/>
      <c r="EHS12" s="80"/>
      <c r="EHT12" s="80"/>
      <c r="EHU12" s="80"/>
      <c r="EHV12" s="80"/>
      <c r="EHW12" s="80"/>
      <c r="EHX12" s="80"/>
      <c r="EHY12" s="80"/>
      <c r="EHZ12" s="80"/>
      <c r="EIA12" s="80"/>
      <c r="EIB12" s="80"/>
      <c r="EIC12" s="80"/>
      <c r="EID12" s="80"/>
      <c r="EIE12" s="80"/>
      <c r="EIF12" s="80"/>
      <c r="EIG12" s="80"/>
      <c r="EIH12" s="80"/>
      <c r="EII12" s="80"/>
      <c r="EIJ12" s="80"/>
      <c r="EIK12" s="80"/>
      <c r="EIL12" s="80"/>
      <c r="EIM12" s="80"/>
      <c r="EIN12" s="80"/>
      <c r="EIO12" s="80"/>
      <c r="EIP12" s="80"/>
      <c r="EIQ12" s="80"/>
      <c r="EIR12" s="80"/>
      <c r="EIS12" s="80"/>
      <c r="EIT12" s="80"/>
      <c r="EIU12" s="80"/>
      <c r="EIV12" s="80"/>
      <c r="EIW12" s="80"/>
      <c r="EIX12" s="80"/>
      <c r="EIY12" s="80"/>
      <c r="EIZ12" s="80"/>
      <c r="EJA12" s="80"/>
      <c r="EJB12" s="80"/>
      <c r="EJC12" s="80"/>
      <c r="EJD12" s="80"/>
      <c r="EJE12" s="80"/>
      <c r="EJF12" s="80"/>
      <c r="EJG12" s="80"/>
      <c r="EJH12" s="80"/>
      <c r="EJI12" s="80"/>
      <c r="EJJ12" s="80"/>
      <c r="EJK12" s="80"/>
      <c r="EJL12" s="80"/>
      <c r="EJM12" s="80"/>
      <c r="EJN12" s="80"/>
      <c r="EJO12" s="80"/>
      <c r="EJP12" s="80"/>
      <c r="EJQ12" s="80"/>
      <c r="EJR12" s="80"/>
      <c r="EJS12" s="80"/>
      <c r="EJT12" s="80"/>
      <c r="EJU12" s="80"/>
      <c r="EJV12" s="80"/>
      <c r="EJW12" s="80"/>
      <c r="EJX12" s="80"/>
      <c r="EJY12" s="80"/>
      <c r="EJZ12" s="80"/>
      <c r="EKA12" s="80"/>
      <c r="EKB12" s="80"/>
      <c r="EKC12" s="80"/>
      <c r="EKD12" s="80"/>
      <c r="EKE12" s="80"/>
      <c r="EKF12" s="80"/>
      <c r="EKG12" s="80"/>
      <c r="EKH12" s="80"/>
      <c r="EKI12" s="80"/>
      <c r="EKJ12" s="80"/>
      <c r="EKK12" s="80"/>
      <c r="EKL12" s="80"/>
      <c r="EKM12" s="80"/>
      <c r="EKN12" s="80"/>
      <c r="EKO12" s="80"/>
      <c r="EKP12" s="80"/>
      <c r="EKQ12" s="80"/>
      <c r="EKR12" s="80"/>
      <c r="EKS12" s="80"/>
      <c r="EKT12" s="80"/>
      <c r="EKU12" s="80"/>
      <c r="EKV12" s="80"/>
      <c r="EKW12" s="80"/>
      <c r="EKX12" s="80"/>
      <c r="EKY12" s="80"/>
      <c r="EKZ12" s="80"/>
      <c r="ELA12" s="80"/>
      <c r="ELB12" s="80"/>
      <c r="ELC12" s="80"/>
      <c r="ELD12" s="80"/>
      <c r="ELE12" s="80"/>
      <c r="ELF12" s="80"/>
      <c r="ELG12" s="80"/>
      <c r="ELH12" s="80"/>
      <c r="ELI12" s="80"/>
      <c r="ELJ12" s="80"/>
      <c r="ELK12" s="80"/>
      <c r="ELL12" s="80"/>
      <c r="ELM12" s="80"/>
      <c r="ELN12" s="80"/>
      <c r="ELO12" s="80"/>
      <c r="ELP12" s="80"/>
      <c r="ELQ12" s="80"/>
      <c r="ELR12" s="80"/>
      <c r="ELS12" s="80"/>
      <c r="ELT12" s="80"/>
      <c r="ELU12" s="80"/>
      <c r="ELV12" s="80"/>
      <c r="ELW12" s="80"/>
      <c r="ELX12" s="80"/>
      <c r="ELY12" s="80"/>
      <c r="ELZ12" s="80"/>
      <c r="EMA12" s="80"/>
      <c r="EMB12" s="80"/>
      <c r="EMC12" s="80"/>
      <c r="EMD12" s="80"/>
      <c r="EME12" s="80"/>
      <c r="EMF12" s="80"/>
      <c r="EMG12" s="80"/>
      <c r="EMH12" s="80"/>
      <c r="EMI12" s="80"/>
      <c r="EMJ12" s="80"/>
      <c r="EMK12" s="80"/>
      <c r="EML12" s="80"/>
      <c r="EMM12" s="80"/>
      <c r="EMN12" s="80"/>
      <c r="EMO12" s="80"/>
      <c r="EMP12" s="80"/>
      <c r="EMQ12" s="80"/>
      <c r="EMR12" s="80"/>
      <c r="EMS12" s="80"/>
      <c r="EMT12" s="80"/>
      <c r="EMU12" s="80"/>
      <c r="EMV12" s="80"/>
      <c r="EMW12" s="80"/>
      <c r="EMX12" s="80"/>
      <c r="EMY12" s="80"/>
      <c r="EMZ12" s="80"/>
      <c r="ENA12" s="80"/>
      <c r="ENB12" s="80"/>
      <c r="ENC12" s="80"/>
      <c r="END12" s="80"/>
      <c r="ENE12" s="80"/>
      <c r="ENF12" s="80"/>
      <c r="ENG12" s="80"/>
      <c r="ENH12" s="80"/>
      <c r="ENI12" s="80"/>
      <c r="ENJ12" s="80"/>
      <c r="ENK12" s="80"/>
      <c r="ENL12" s="80"/>
      <c r="ENM12" s="80"/>
      <c r="ENN12" s="80"/>
      <c r="ENO12" s="80"/>
      <c r="ENP12" s="80"/>
      <c r="ENQ12" s="80"/>
      <c r="ENR12" s="80"/>
      <c r="ENS12" s="80"/>
      <c r="ENT12" s="80"/>
      <c r="ENU12" s="80"/>
      <c r="ENV12" s="80"/>
      <c r="ENW12" s="80"/>
      <c r="ENX12" s="80"/>
      <c r="ENY12" s="80"/>
      <c r="ENZ12" s="80"/>
      <c r="EOA12" s="80"/>
      <c r="EOB12" s="80"/>
      <c r="EOC12" s="80"/>
      <c r="EOD12" s="80"/>
      <c r="EOE12" s="80"/>
      <c r="EOF12" s="80"/>
      <c r="EOG12" s="80"/>
      <c r="EOH12" s="80"/>
      <c r="EOI12" s="80"/>
      <c r="EOJ12" s="80"/>
      <c r="EOK12" s="80"/>
      <c r="EOL12" s="80"/>
      <c r="EOM12" s="80"/>
      <c r="EON12" s="80"/>
      <c r="EOO12" s="80"/>
      <c r="EOP12" s="80"/>
      <c r="EOQ12" s="80"/>
      <c r="EOR12" s="80"/>
      <c r="EOS12" s="80"/>
      <c r="EOT12" s="80"/>
      <c r="EOU12" s="80"/>
      <c r="EOV12" s="80"/>
      <c r="EOW12" s="80"/>
      <c r="EOX12" s="80"/>
      <c r="EOY12" s="80"/>
      <c r="EOZ12" s="80"/>
      <c r="EPA12" s="80"/>
      <c r="EPB12" s="80"/>
      <c r="EPC12" s="80"/>
      <c r="EPD12" s="80"/>
      <c r="EPE12" s="80"/>
      <c r="EPF12" s="80"/>
      <c r="EPG12" s="80"/>
      <c r="EPH12" s="80"/>
      <c r="EPI12" s="80"/>
      <c r="EPJ12" s="80"/>
      <c r="EPK12" s="80"/>
      <c r="EPL12" s="80"/>
      <c r="EPM12" s="80"/>
      <c r="EPN12" s="80"/>
      <c r="EPO12" s="80"/>
      <c r="EPP12" s="80"/>
      <c r="EPQ12" s="80"/>
      <c r="EPR12" s="80"/>
      <c r="EPS12" s="80"/>
      <c r="EPT12" s="80"/>
      <c r="EPU12" s="80"/>
      <c r="EPV12" s="80"/>
      <c r="EPW12" s="80"/>
      <c r="EPX12" s="80"/>
      <c r="EPY12" s="80"/>
      <c r="EPZ12" s="80"/>
      <c r="EQA12" s="80"/>
      <c r="EQB12" s="80"/>
      <c r="EQC12" s="80"/>
      <c r="EQD12" s="80"/>
      <c r="EQE12" s="80"/>
      <c r="EQF12" s="80"/>
      <c r="EQG12" s="80"/>
      <c r="EQH12" s="80"/>
      <c r="EQI12" s="80"/>
      <c r="EQJ12" s="80"/>
      <c r="EQK12" s="80"/>
      <c r="EQL12" s="80"/>
      <c r="EQM12" s="80"/>
      <c r="EQN12" s="80"/>
      <c r="EQO12" s="80"/>
      <c r="EQP12" s="80"/>
      <c r="EQQ12" s="80"/>
      <c r="EQR12" s="80"/>
      <c r="EQS12" s="80"/>
      <c r="EQT12" s="80"/>
      <c r="EQU12" s="80"/>
      <c r="EQV12" s="80"/>
      <c r="EQW12" s="80"/>
      <c r="EQX12" s="80"/>
      <c r="EQY12" s="80"/>
      <c r="EQZ12" s="80"/>
      <c r="ERA12" s="80"/>
      <c r="ERB12" s="80"/>
      <c r="ERC12" s="80"/>
      <c r="ERD12" s="80"/>
      <c r="ERE12" s="80"/>
      <c r="ERF12" s="80"/>
      <c r="ERG12" s="80"/>
      <c r="ERH12" s="80"/>
      <c r="ERI12" s="80"/>
      <c r="ERJ12" s="80"/>
      <c r="ERK12" s="80"/>
      <c r="ERL12" s="80"/>
      <c r="ERM12" s="80"/>
      <c r="ERN12" s="80"/>
      <c r="ERO12" s="80"/>
      <c r="ERP12" s="80"/>
      <c r="ERQ12" s="80"/>
      <c r="ERR12" s="80"/>
      <c r="ERS12" s="80"/>
      <c r="ERT12" s="80"/>
      <c r="ERU12" s="80"/>
      <c r="ERV12" s="80"/>
      <c r="ERW12" s="80"/>
      <c r="ERX12" s="80"/>
      <c r="ERY12" s="80"/>
      <c r="ERZ12" s="80"/>
      <c r="ESA12" s="80"/>
      <c r="ESB12" s="80"/>
      <c r="ESC12" s="80"/>
      <c r="ESD12" s="80"/>
      <c r="ESE12" s="80"/>
      <c r="ESF12" s="80"/>
      <c r="ESG12" s="80"/>
      <c r="ESH12" s="80"/>
      <c r="ESI12" s="80"/>
      <c r="ESJ12" s="80"/>
      <c r="ESK12" s="80"/>
      <c r="ESL12" s="80"/>
      <c r="ESM12" s="80"/>
      <c r="ESN12" s="80"/>
      <c r="ESO12" s="80"/>
      <c r="ESP12" s="80"/>
      <c r="ESQ12" s="80"/>
      <c r="ESR12" s="80"/>
      <c r="ESS12" s="80"/>
      <c r="EST12" s="80"/>
      <c r="ESU12" s="80"/>
      <c r="ESV12" s="80"/>
      <c r="ESW12" s="80"/>
      <c r="ESX12" s="80"/>
      <c r="ESY12" s="80"/>
      <c r="ESZ12" s="80"/>
      <c r="ETA12" s="80"/>
      <c r="ETB12" s="80"/>
      <c r="ETC12" s="80"/>
      <c r="ETD12" s="80"/>
      <c r="ETE12" s="80"/>
      <c r="ETF12" s="80"/>
      <c r="ETG12" s="80"/>
      <c r="ETH12" s="80"/>
      <c r="ETI12" s="80"/>
      <c r="ETJ12" s="80"/>
      <c r="ETK12" s="80"/>
      <c r="ETL12" s="80"/>
      <c r="ETM12" s="80"/>
      <c r="ETN12" s="80"/>
      <c r="ETO12" s="80"/>
      <c r="ETP12" s="80"/>
      <c r="ETQ12" s="80"/>
      <c r="ETR12" s="80"/>
      <c r="ETS12" s="80"/>
      <c r="ETT12" s="80"/>
      <c r="ETU12" s="80"/>
      <c r="ETV12" s="80"/>
      <c r="ETW12" s="80"/>
      <c r="ETX12" s="80"/>
      <c r="ETY12" s="80"/>
      <c r="ETZ12" s="80"/>
      <c r="EUA12" s="80"/>
      <c r="EUB12" s="80"/>
      <c r="EUC12" s="80"/>
      <c r="EUD12" s="80"/>
      <c r="EUE12" s="80"/>
      <c r="EUF12" s="80"/>
      <c r="EUG12" s="80"/>
      <c r="EUH12" s="80"/>
      <c r="EUI12" s="80"/>
      <c r="EUJ12" s="80"/>
      <c r="EUK12" s="80"/>
      <c r="EUL12" s="80"/>
      <c r="EUM12" s="80"/>
      <c r="EUN12" s="80"/>
      <c r="EUO12" s="80"/>
      <c r="EUP12" s="80"/>
      <c r="EUQ12" s="80"/>
      <c r="EUR12" s="80"/>
      <c r="EUS12" s="80"/>
      <c r="EUT12" s="80"/>
      <c r="EUU12" s="80"/>
      <c r="EUV12" s="80"/>
      <c r="EUW12" s="80"/>
      <c r="EUX12" s="80"/>
      <c r="EUY12" s="80"/>
      <c r="EUZ12" s="80"/>
      <c r="EVA12" s="80"/>
      <c r="EVB12" s="80"/>
      <c r="EVC12" s="80"/>
      <c r="EVD12" s="80"/>
      <c r="EVE12" s="80"/>
      <c r="EVF12" s="80"/>
      <c r="EVG12" s="80"/>
      <c r="EVH12" s="80"/>
      <c r="EVI12" s="80"/>
      <c r="EVJ12" s="80"/>
      <c r="EVK12" s="80"/>
      <c r="EVL12" s="80"/>
      <c r="EVM12" s="80"/>
      <c r="EVN12" s="80"/>
      <c r="EVO12" s="80"/>
      <c r="EVP12" s="80"/>
      <c r="EVQ12" s="80"/>
      <c r="EVR12" s="80"/>
      <c r="EVS12" s="80"/>
      <c r="EVT12" s="80"/>
      <c r="EVU12" s="80"/>
      <c r="EVV12" s="80"/>
      <c r="EVW12" s="80"/>
      <c r="EVX12" s="80"/>
      <c r="EVY12" s="80"/>
      <c r="EVZ12" s="80"/>
      <c r="EWA12" s="80"/>
      <c r="EWB12" s="80"/>
      <c r="EWC12" s="80"/>
      <c r="EWD12" s="80"/>
      <c r="EWE12" s="80"/>
      <c r="EWF12" s="80"/>
      <c r="EWG12" s="80"/>
      <c r="EWH12" s="80"/>
      <c r="EWI12" s="80"/>
      <c r="EWJ12" s="80"/>
      <c r="EWK12" s="80"/>
      <c r="EWL12" s="80"/>
      <c r="EWM12" s="80"/>
      <c r="EWN12" s="80"/>
      <c r="EWO12" s="80"/>
      <c r="EWP12" s="80"/>
      <c r="EWQ12" s="80"/>
      <c r="EWR12" s="80"/>
      <c r="EWS12" s="80"/>
      <c r="EWT12" s="80"/>
      <c r="EWU12" s="80"/>
      <c r="EWV12" s="80"/>
      <c r="EWW12" s="80"/>
      <c r="EWX12" s="80"/>
      <c r="EWY12" s="80"/>
      <c r="EWZ12" s="80"/>
      <c r="EXA12" s="80"/>
      <c r="EXB12" s="80"/>
      <c r="EXC12" s="80"/>
      <c r="EXD12" s="80"/>
      <c r="EXE12" s="80"/>
      <c r="EXF12" s="80"/>
      <c r="EXG12" s="80"/>
      <c r="EXH12" s="80"/>
      <c r="EXI12" s="80"/>
      <c r="EXJ12" s="80"/>
      <c r="EXK12" s="80"/>
      <c r="EXL12" s="80"/>
      <c r="EXM12" s="80"/>
      <c r="EXN12" s="80"/>
      <c r="EXO12" s="80"/>
      <c r="EXP12" s="80"/>
      <c r="EXQ12" s="80"/>
      <c r="EXR12" s="80"/>
      <c r="EXS12" s="80"/>
      <c r="EXT12" s="80"/>
      <c r="EXU12" s="80"/>
      <c r="EXV12" s="80"/>
      <c r="EXW12" s="80"/>
      <c r="EXX12" s="80"/>
      <c r="EXY12" s="80"/>
      <c r="EXZ12" s="80"/>
      <c r="EYA12" s="80"/>
      <c r="EYB12" s="80"/>
      <c r="EYC12" s="80"/>
      <c r="EYD12" s="80"/>
      <c r="EYE12" s="80"/>
      <c r="EYF12" s="80"/>
      <c r="EYG12" s="80"/>
      <c r="EYH12" s="80"/>
      <c r="EYI12" s="80"/>
      <c r="EYJ12" s="80"/>
      <c r="EYK12" s="80"/>
      <c r="EYL12" s="80"/>
      <c r="EYM12" s="80"/>
      <c r="EYN12" s="80"/>
      <c r="EYO12" s="80"/>
      <c r="EYP12" s="80"/>
      <c r="EYQ12" s="80"/>
      <c r="EYR12" s="80"/>
      <c r="EYS12" s="80"/>
      <c r="EYT12" s="80"/>
      <c r="EYU12" s="80"/>
      <c r="EYV12" s="80"/>
      <c r="EYW12" s="80"/>
      <c r="EYX12" s="80"/>
      <c r="EYY12" s="80"/>
      <c r="EYZ12" s="80"/>
      <c r="EZA12" s="80"/>
      <c r="EZB12" s="80"/>
      <c r="EZC12" s="80"/>
      <c r="EZD12" s="80"/>
      <c r="EZE12" s="80"/>
      <c r="EZF12" s="80"/>
      <c r="EZG12" s="80"/>
      <c r="EZH12" s="80"/>
      <c r="EZI12" s="80"/>
      <c r="EZJ12" s="80"/>
      <c r="EZK12" s="80"/>
      <c r="EZL12" s="80"/>
      <c r="EZM12" s="80"/>
      <c r="EZN12" s="80"/>
      <c r="EZO12" s="80"/>
      <c r="EZP12" s="80"/>
      <c r="EZQ12" s="80"/>
      <c r="EZR12" s="80"/>
      <c r="EZS12" s="80"/>
      <c r="EZT12" s="80"/>
      <c r="EZU12" s="80"/>
      <c r="EZV12" s="80"/>
      <c r="EZW12" s="80"/>
      <c r="EZX12" s="80"/>
      <c r="EZY12" s="80"/>
      <c r="EZZ12" s="80"/>
      <c r="FAA12" s="80"/>
      <c r="FAB12" s="80"/>
      <c r="FAC12" s="80"/>
      <c r="FAD12" s="80"/>
      <c r="FAE12" s="80"/>
      <c r="FAF12" s="80"/>
      <c r="FAG12" s="80"/>
      <c r="FAH12" s="80"/>
      <c r="FAI12" s="80"/>
      <c r="FAJ12" s="80"/>
      <c r="FAK12" s="80"/>
      <c r="FAL12" s="80"/>
      <c r="FAM12" s="80"/>
      <c r="FAN12" s="80"/>
      <c r="FAO12" s="80"/>
      <c r="FAP12" s="80"/>
      <c r="FAQ12" s="80"/>
      <c r="FAR12" s="80"/>
      <c r="FAS12" s="80"/>
      <c r="FAT12" s="80"/>
      <c r="FAU12" s="80"/>
      <c r="FAV12" s="80"/>
      <c r="FAW12" s="80"/>
      <c r="FAX12" s="80"/>
      <c r="FAY12" s="80"/>
      <c r="FAZ12" s="80"/>
      <c r="FBA12" s="80"/>
      <c r="FBB12" s="80"/>
      <c r="FBC12" s="80"/>
      <c r="FBD12" s="80"/>
      <c r="FBE12" s="80"/>
      <c r="FBF12" s="80"/>
      <c r="FBG12" s="80"/>
      <c r="FBH12" s="80"/>
      <c r="FBI12" s="80"/>
      <c r="FBJ12" s="80"/>
      <c r="FBK12" s="80"/>
      <c r="FBL12" s="80"/>
      <c r="FBM12" s="80"/>
      <c r="FBN12" s="80"/>
      <c r="FBO12" s="80"/>
      <c r="FBP12" s="80"/>
      <c r="FBQ12" s="80"/>
      <c r="FBR12" s="80"/>
      <c r="FBS12" s="80"/>
      <c r="FBT12" s="80"/>
      <c r="FBU12" s="80"/>
      <c r="FBV12" s="80"/>
      <c r="FBW12" s="80"/>
      <c r="FBX12" s="80"/>
      <c r="FBY12" s="80"/>
      <c r="FBZ12" s="80"/>
      <c r="FCA12" s="80"/>
      <c r="FCB12" s="80"/>
      <c r="FCC12" s="80"/>
      <c r="FCD12" s="80"/>
      <c r="FCE12" s="80"/>
      <c r="FCF12" s="80"/>
      <c r="FCG12" s="80"/>
      <c r="FCH12" s="80"/>
      <c r="FCI12" s="80"/>
      <c r="FCJ12" s="80"/>
      <c r="FCK12" s="80"/>
      <c r="FCL12" s="80"/>
      <c r="FCM12" s="80"/>
      <c r="FCN12" s="80"/>
      <c r="FCO12" s="80"/>
      <c r="FCP12" s="80"/>
      <c r="FCQ12" s="80"/>
      <c r="FCR12" s="80"/>
      <c r="FCS12" s="80"/>
      <c r="FCT12" s="80"/>
      <c r="FCU12" s="80"/>
      <c r="FCV12" s="80"/>
      <c r="FCW12" s="80"/>
      <c r="FCX12" s="80"/>
      <c r="FCY12" s="80"/>
      <c r="FCZ12" s="80"/>
      <c r="FDA12" s="80"/>
      <c r="FDB12" s="80"/>
      <c r="FDC12" s="80"/>
      <c r="FDD12" s="80"/>
      <c r="FDE12" s="80"/>
      <c r="FDF12" s="80"/>
      <c r="FDG12" s="80"/>
      <c r="FDH12" s="80"/>
      <c r="FDI12" s="80"/>
      <c r="FDJ12" s="80"/>
      <c r="FDK12" s="80"/>
      <c r="FDL12" s="80"/>
      <c r="FDM12" s="80"/>
      <c r="FDN12" s="80"/>
      <c r="FDO12" s="80"/>
      <c r="FDP12" s="80"/>
      <c r="FDQ12" s="80"/>
      <c r="FDR12" s="80"/>
      <c r="FDS12" s="80"/>
      <c r="FDT12" s="80"/>
      <c r="FDU12" s="80"/>
      <c r="FDV12" s="80"/>
      <c r="FDW12" s="80"/>
      <c r="FDX12" s="80"/>
      <c r="FDY12" s="80"/>
      <c r="FDZ12" s="80"/>
      <c r="FEA12" s="80"/>
      <c r="FEB12" s="80"/>
      <c r="FEC12" s="80"/>
      <c r="FED12" s="80"/>
      <c r="FEE12" s="80"/>
      <c r="FEF12" s="80"/>
      <c r="FEG12" s="80"/>
      <c r="FEH12" s="80"/>
      <c r="FEI12" s="80"/>
      <c r="FEJ12" s="80"/>
      <c r="FEK12" s="80"/>
      <c r="FEL12" s="80"/>
      <c r="FEM12" s="80"/>
      <c r="FEN12" s="80"/>
      <c r="FEO12" s="80"/>
      <c r="FEP12" s="80"/>
      <c r="FEQ12" s="80"/>
      <c r="FER12" s="80"/>
      <c r="FES12" s="80"/>
      <c r="FET12" s="80"/>
      <c r="FEU12" s="80"/>
      <c r="FEV12" s="80"/>
      <c r="FEW12" s="80"/>
      <c r="FEX12" s="80"/>
      <c r="FEY12" s="80"/>
      <c r="FEZ12" s="80"/>
      <c r="FFA12" s="80"/>
      <c r="FFB12" s="80"/>
      <c r="FFC12" s="80"/>
      <c r="FFD12" s="80"/>
      <c r="FFE12" s="80"/>
      <c r="FFF12" s="80"/>
      <c r="FFG12" s="80"/>
      <c r="FFH12" s="80"/>
      <c r="FFI12" s="80"/>
      <c r="FFJ12" s="80"/>
      <c r="FFK12" s="80"/>
      <c r="FFL12" s="80"/>
      <c r="FFM12" s="80"/>
      <c r="FFN12" s="80"/>
      <c r="FFO12" s="80"/>
      <c r="FFP12" s="80"/>
      <c r="FFQ12" s="80"/>
      <c r="FFR12" s="80"/>
      <c r="FFS12" s="80"/>
      <c r="FFT12" s="80"/>
      <c r="FFU12" s="80"/>
      <c r="FFV12" s="80"/>
      <c r="FFW12" s="80"/>
      <c r="FFX12" s="80"/>
      <c r="FFY12" s="80"/>
      <c r="FFZ12" s="80"/>
      <c r="FGA12" s="80"/>
      <c r="FGB12" s="80"/>
      <c r="FGC12" s="80"/>
      <c r="FGD12" s="80"/>
      <c r="FGE12" s="80"/>
      <c r="FGF12" s="80"/>
      <c r="FGG12" s="80"/>
      <c r="FGH12" s="80"/>
      <c r="FGI12" s="80"/>
      <c r="FGJ12" s="80"/>
      <c r="FGK12" s="80"/>
      <c r="FGL12" s="80"/>
      <c r="FGM12" s="80"/>
      <c r="FGN12" s="80"/>
      <c r="FGO12" s="80"/>
      <c r="FGP12" s="80"/>
      <c r="FGQ12" s="80"/>
      <c r="FGR12" s="80"/>
      <c r="FGS12" s="80"/>
      <c r="FGT12" s="80"/>
      <c r="FGU12" s="80"/>
      <c r="FGV12" s="80"/>
      <c r="FGW12" s="80"/>
      <c r="FGX12" s="80"/>
      <c r="FGY12" s="80"/>
      <c r="FGZ12" s="80"/>
      <c r="FHA12" s="80"/>
      <c r="FHB12" s="80"/>
      <c r="FHC12" s="80"/>
      <c r="FHD12" s="80"/>
      <c r="FHE12" s="80"/>
      <c r="FHF12" s="80"/>
      <c r="FHG12" s="80"/>
      <c r="FHH12" s="80"/>
      <c r="FHI12" s="80"/>
      <c r="FHJ12" s="80"/>
      <c r="FHK12" s="80"/>
      <c r="FHL12" s="80"/>
      <c r="FHM12" s="80"/>
      <c r="FHN12" s="80"/>
      <c r="FHO12" s="80"/>
      <c r="FHP12" s="80"/>
      <c r="FHQ12" s="80"/>
      <c r="FHR12" s="80"/>
      <c r="FHS12" s="80"/>
      <c r="FHT12" s="80"/>
      <c r="FHU12" s="80"/>
      <c r="FHV12" s="80"/>
      <c r="FHW12" s="80"/>
      <c r="FHX12" s="80"/>
      <c r="FHY12" s="80"/>
      <c r="FHZ12" s="80"/>
      <c r="FIA12" s="80"/>
      <c r="FIB12" s="80"/>
      <c r="FIC12" s="80"/>
      <c r="FID12" s="80"/>
      <c r="FIE12" s="80"/>
      <c r="FIF12" s="80"/>
      <c r="FIG12" s="80"/>
      <c r="FIH12" s="80"/>
      <c r="FII12" s="80"/>
      <c r="FIJ12" s="80"/>
      <c r="FIK12" s="80"/>
      <c r="FIL12" s="80"/>
      <c r="FIM12" s="80"/>
      <c r="FIN12" s="80"/>
      <c r="FIO12" s="80"/>
      <c r="FIP12" s="80"/>
      <c r="FIQ12" s="80"/>
      <c r="FIR12" s="80"/>
      <c r="FIS12" s="80"/>
      <c r="FIT12" s="80"/>
      <c r="FIU12" s="80"/>
      <c r="FIV12" s="80"/>
      <c r="FIW12" s="80"/>
      <c r="FIX12" s="80"/>
      <c r="FIY12" s="80"/>
      <c r="FIZ12" s="80"/>
      <c r="FJA12" s="80"/>
      <c r="FJB12" s="80"/>
      <c r="FJC12" s="80"/>
      <c r="FJD12" s="80"/>
      <c r="FJE12" s="80"/>
      <c r="FJF12" s="80"/>
      <c r="FJG12" s="80"/>
      <c r="FJH12" s="80"/>
      <c r="FJI12" s="80"/>
      <c r="FJJ12" s="80"/>
      <c r="FJK12" s="80"/>
      <c r="FJL12" s="80"/>
      <c r="FJM12" s="80"/>
      <c r="FJN12" s="80"/>
      <c r="FJO12" s="80"/>
      <c r="FJP12" s="80"/>
      <c r="FJQ12" s="80"/>
      <c r="FJR12" s="80"/>
      <c r="FJS12" s="80"/>
      <c r="FJT12" s="80"/>
      <c r="FJU12" s="80"/>
      <c r="FJV12" s="80"/>
      <c r="FJW12" s="80"/>
      <c r="FJX12" s="80"/>
      <c r="FJY12" s="80"/>
      <c r="FJZ12" s="80"/>
      <c r="FKA12" s="80"/>
      <c r="FKB12" s="80"/>
      <c r="FKC12" s="80"/>
      <c r="FKD12" s="80"/>
      <c r="FKE12" s="80"/>
      <c r="FKF12" s="80"/>
      <c r="FKG12" s="80"/>
      <c r="FKH12" s="80"/>
      <c r="FKI12" s="80"/>
      <c r="FKJ12" s="80"/>
      <c r="FKK12" s="80"/>
      <c r="FKL12" s="80"/>
      <c r="FKM12" s="80"/>
      <c r="FKN12" s="80"/>
      <c r="FKO12" s="80"/>
      <c r="FKP12" s="80"/>
      <c r="FKQ12" s="80"/>
      <c r="FKR12" s="80"/>
      <c r="FKS12" s="80"/>
      <c r="FKT12" s="80"/>
      <c r="FKU12" s="80"/>
      <c r="FKV12" s="80"/>
      <c r="FKW12" s="80"/>
      <c r="FKX12" s="80"/>
      <c r="FKY12" s="80"/>
      <c r="FKZ12" s="80"/>
      <c r="FLA12" s="80"/>
      <c r="FLB12" s="80"/>
      <c r="FLC12" s="80"/>
      <c r="FLD12" s="80"/>
      <c r="FLE12" s="80"/>
      <c r="FLF12" s="80"/>
      <c r="FLG12" s="80"/>
      <c r="FLH12" s="80"/>
      <c r="FLI12" s="80"/>
      <c r="FLJ12" s="80"/>
      <c r="FLK12" s="80"/>
      <c r="FLL12" s="80"/>
      <c r="FLM12" s="80"/>
      <c r="FLN12" s="80"/>
      <c r="FLO12" s="80"/>
      <c r="FLP12" s="80"/>
      <c r="FLQ12" s="80"/>
      <c r="FLR12" s="80"/>
      <c r="FLS12" s="80"/>
      <c r="FLT12" s="80"/>
      <c r="FLU12" s="80"/>
      <c r="FLV12" s="80"/>
      <c r="FLW12" s="80"/>
      <c r="FLX12" s="80"/>
      <c r="FLY12" s="80"/>
      <c r="FLZ12" s="80"/>
      <c r="FMA12" s="80"/>
      <c r="FMB12" s="80"/>
      <c r="FMC12" s="80"/>
      <c r="FMD12" s="80"/>
      <c r="FME12" s="80"/>
      <c r="FMF12" s="80"/>
      <c r="FMG12" s="80"/>
      <c r="FMH12" s="80"/>
      <c r="FMI12" s="80"/>
      <c r="FMJ12" s="80"/>
      <c r="FMK12" s="80"/>
      <c r="FML12" s="80"/>
      <c r="FMM12" s="80"/>
      <c r="FMN12" s="80"/>
      <c r="FMO12" s="80"/>
      <c r="FMP12" s="80"/>
      <c r="FMQ12" s="80"/>
      <c r="FMR12" s="80"/>
      <c r="FMS12" s="80"/>
      <c r="FMT12" s="80"/>
      <c r="FMU12" s="80"/>
      <c r="FMV12" s="80"/>
      <c r="FMW12" s="80"/>
      <c r="FMX12" s="80"/>
      <c r="FMY12" s="80"/>
      <c r="FMZ12" s="80"/>
      <c r="FNA12" s="80"/>
      <c r="FNB12" s="80"/>
      <c r="FNC12" s="80"/>
      <c r="FND12" s="80"/>
      <c r="FNE12" s="80"/>
      <c r="FNF12" s="80"/>
      <c r="FNG12" s="80"/>
      <c r="FNH12" s="80"/>
      <c r="FNI12" s="80"/>
      <c r="FNJ12" s="80"/>
      <c r="FNK12" s="80"/>
      <c r="FNL12" s="80"/>
      <c r="FNM12" s="80"/>
      <c r="FNN12" s="80"/>
      <c r="FNO12" s="80"/>
      <c r="FNP12" s="80"/>
      <c r="FNQ12" s="80"/>
      <c r="FNR12" s="80"/>
      <c r="FNS12" s="80"/>
      <c r="FNT12" s="80"/>
      <c r="FNU12" s="80"/>
      <c r="FNV12" s="80"/>
      <c r="FNW12" s="80"/>
      <c r="FNX12" s="80"/>
      <c r="FNY12" s="80"/>
      <c r="FNZ12" s="80"/>
      <c r="FOA12" s="80"/>
      <c r="FOB12" s="80"/>
      <c r="FOC12" s="80"/>
      <c r="FOD12" s="80"/>
      <c r="FOE12" s="80"/>
      <c r="FOF12" s="80"/>
      <c r="FOG12" s="80"/>
      <c r="FOH12" s="80"/>
      <c r="FOI12" s="80"/>
      <c r="FOJ12" s="80"/>
      <c r="FOK12" s="80"/>
      <c r="FOL12" s="80"/>
      <c r="FOM12" s="80"/>
      <c r="FON12" s="80"/>
      <c r="FOO12" s="80"/>
      <c r="FOP12" s="80"/>
      <c r="FOQ12" s="80"/>
      <c r="FOR12" s="80"/>
      <c r="FOS12" s="80"/>
      <c r="FOT12" s="80"/>
      <c r="FOU12" s="80"/>
      <c r="FOV12" s="80"/>
      <c r="FOW12" s="80"/>
      <c r="FOX12" s="80"/>
      <c r="FOY12" s="80"/>
      <c r="FOZ12" s="80"/>
      <c r="FPA12" s="80"/>
      <c r="FPB12" s="80"/>
      <c r="FPC12" s="80"/>
      <c r="FPD12" s="80"/>
      <c r="FPE12" s="80"/>
      <c r="FPF12" s="80"/>
      <c r="FPG12" s="80"/>
      <c r="FPH12" s="80"/>
      <c r="FPI12" s="80"/>
      <c r="FPJ12" s="80"/>
      <c r="FPK12" s="80"/>
      <c r="FPL12" s="80"/>
      <c r="FPM12" s="80"/>
      <c r="FPN12" s="80"/>
      <c r="FPO12" s="80"/>
      <c r="FPP12" s="80"/>
      <c r="FPQ12" s="80"/>
      <c r="FPR12" s="80"/>
      <c r="FPS12" s="80"/>
      <c r="FPT12" s="80"/>
      <c r="FPU12" s="80"/>
      <c r="FPV12" s="80"/>
      <c r="FPW12" s="80"/>
      <c r="FPX12" s="80"/>
      <c r="FPY12" s="80"/>
      <c r="FPZ12" s="80"/>
      <c r="FQA12" s="80"/>
      <c r="FQB12" s="80"/>
      <c r="FQC12" s="80"/>
      <c r="FQD12" s="80"/>
      <c r="FQE12" s="80"/>
      <c r="FQF12" s="80"/>
      <c r="FQG12" s="80"/>
      <c r="FQH12" s="80"/>
      <c r="FQI12" s="80"/>
      <c r="FQJ12" s="80"/>
      <c r="FQK12" s="80"/>
      <c r="FQL12" s="80"/>
      <c r="FQM12" s="80"/>
      <c r="FQN12" s="80"/>
      <c r="FQO12" s="80"/>
      <c r="FQP12" s="80"/>
      <c r="FQQ12" s="80"/>
      <c r="FQR12" s="80"/>
      <c r="FQS12" s="80"/>
      <c r="FQT12" s="80"/>
      <c r="FQU12" s="80"/>
      <c r="FQV12" s="80"/>
      <c r="FQW12" s="80"/>
      <c r="FQX12" s="80"/>
      <c r="FQY12" s="80"/>
      <c r="FQZ12" s="80"/>
      <c r="FRA12" s="80"/>
      <c r="FRB12" s="80"/>
      <c r="FRC12" s="80"/>
      <c r="FRD12" s="80"/>
      <c r="FRE12" s="80"/>
      <c r="FRF12" s="80"/>
      <c r="FRG12" s="80"/>
      <c r="FRH12" s="80"/>
      <c r="FRI12" s="80"/>
      <c r="FRJ12" s="80"/>
      <c r="FRK12" s="80"/>
      <c r="FRL12" s="80"/>
      <c r="FRM12" s="80"/>
      <c r="FRN12" s="80"/>
      <c r="FRO12" s="80"/>
      <c r="FRP12" s="80"/>
      <c r="FRQ12" s="80"/>
      <c r="FRR12" s="80"/>
      <c r="FRS12" s="80"/>
      <c r="FRT12" s="80"/>
      <c r="FRU12" s="80"/>
      <c r="FRV12" s="80"/>
      <c r="FRW12" s="80"/>
      <c r="FRX12" s="80"/>
      <c r="FRY12" s="80"/>
      <c r="FRZ12" s="80"/>
      <c r="FSA12" s="80"/>
      <c r="FSB12" s="80"/>
      <c r="FSC12" s="80"/>
      <c r="FSD12" s="80"/>
      <c r="FSE12" s="80"/>
      <c r="FSF12" s="80"/>
      <c r="FSG12" s="80"/>
      <c r="FSH12" s="80"/>
      <c r="FSI12" s="80"/>
      <c r="FSJ12" s="80"/>
      <c r="FSK12" s="80"/>
      <c r="FSL12" s="80"/>
      <c r="FSM12" s="80"/>
      <c r="FSN12" s="80"/>
      <c r="FSO12" s="80"/>
      <c r="FSP12" s="80"/>
      <c r="FSQ12" s="80"/>
      <c r="FSR12" s="80"/>
      <c r="FSS12" s="80"/>
      <c r="FST12" s="80"/>
      <c r="FSU12" s="80"/>
      <c r="FSV12" s="80"/>
      <c r="FSW12" s="80"/>
      <c r="FSX12" s="80"/>
      <c r="FSY12" s="80"/>
      <c r="FSZ12" s="80"/>
      <c r="FTA12" s="80"/>
      <c r="FTB12" s="80"/>
      <c r="FTC12" s="80"/>
      <c r="FTD12" s="80"/>
      <c r="FTE12" s="80"/>
      <c r="FTF12" s="80"/>
      <c r="FTG12" s="80"/>
      <c r="FTH12" s="80"/>
      <c r="FTI12" s="80"/>
      <c r="FTJ12" s="80"/>
      <c r="FTK12" s="80"/>
      <c r="FTL12" s="80"/>
      <c r="FTM12" s="80"/>
      <c r="FTN12" s="80"/>
      <c r="FTO12" s="80"/>
      <c r="FTP12" s="80"/>
      <c r="FTQ12" s="80"/>
      <c r="FTR12" s="80"/>
      <c r="FTS12" s="80"/>
      <c r="FTT12" s="80"/>
      <c r="FTU12" s="80"/>
      <c r="FTV12" s="80"/>
      <c r="FTW12" s="80"/>
      <c r="FTX12" s="80"/>
      <c r="FTY12" s="80"/>
      <c r="FTZ12" s="80"/>
      <c r="FUA12" s="80"/>
      <c r="FUB12" s="80"/>
      <c r="FUC12" s="80"/>
      <c r="FUD12" s="80"/>
      <c r="FUE12" s="80"/>
      <c r="FUF12" s="80"/>
      <c r="FUG12" s="80"/>
      <c r="FUH12" s="80"/>
      <c r="FUI12" s="80"/>
      <c r="FUJ12" s="80"/>
      <c r="FUK12" s="80"/>
      <c r="FUL12" s="80"/>
      <c r="FUM12" s="80"/>
      <c r="FUN12" s="80"/>
      <c r="FUO12" s="80"/>
      <c r="FUP12" s="80"/>
      <c r="FUQ12" s="80"/>
      <c r="FUR12" s="80"/>
      <c r="FUS12" s="80"/>
      <c r="FUT12" s="80"/>
      <c r="FUU12" s="80"/>
      <c r="FUV12" s="80"/>
      <c r="FUW12" s="80"/>
      <c r="FUX12" s="80"/>
      <c r="FUY12" s="80"/>
      <c r="FUZ12" s="80"/>
      <c r="FVA12" s="80"/>
      <c r="FVB12" s="80"/>
      <c r="FVC12" s="80"/>
      <c r="FVD12" s="80"/>
      <c r="FVE12" s="80"/>
      <c r="FVF12" s="80"/>
      <c r="FVG12" s="80"/>
      <c r="FVH12" s="80"/>
      <c r="FVI12" s="80"/>
      <c r="FVJ12" s="80"/>
      <c r="FVK12" s="80"/>
      <c r="FVL12" s="80"/>
      <c r="FVM12" s="80"/>
      <c r="FVN12" s="80"/>
      <c r="FVO12" s="80"/>
      <c r="FVP12" s="80"/>
      <c r="FVQ12" s="80"/>
      <c r="FVR12" s="80"/>
      <c r="FVS12" s="80"/>
      <c r="FVT12" s="80"/>
      <c r="FVU12" s="80"/>
      <c r="FVV12" s="80"/>
      <c r="FVW12" s="80"/>
      <c r="FVX12" s="80"/>
      <c r="FVY12" s="80"/>
      <c r="FVZ12" s="80"/>
      <c r="FWA12" s="80"/>
      <c r="FWB12" s="80"/>
      <c r="FWC12" s="80"/>
      <c r="FWD12" s="80"/>
      <c r="FWE12" s="80"/>
      <c r="FWF12" s="80"/>
      <c r="FWG12" s="80"/>
      <c r="FWH12" s="80"/>
      <c r="FWI12" s="80"/>
      <c r="FWJ12" s="80"/>
      <c r="FWK12" s="80"/>
      <c r="FWL12" s="80"/>
      <c r="FWM12" s="80"/>
      <c r="FWN12" s="80"/>
      <c r="FWO12" s="80"/>
      <c r="FWP12" s="80"/>
      <c r="FWQ12" s="80"/>
      <c r="FWR12" s="80"/>
      <c r="FWS12" s="80"/>
      <c r="FWT12" s="80"/>
      <c r="FWU12" s="80"/>
      <c r="FWV12" s="80"/>
      <c r="FWW12" s="80"/>
      <c r="FWX12" s="80"/>
      <c r="FWY12" s="80"/>
      <c r="FWZ12" s="80"/>
      <c r="FXA12" s="80"/>
      <c r="FXB12" s="80"/>
      <c r="FXC12" s="80"/>
      <c r="FXD12" s="80"/>
      <c r="FXE12" s="80"/>
      <c r="FXF12" s="80"/>
      <c r="FXG12" s="80"/>
      <c r="FXH12" s="80"/>
      <c r="FXI12" s="80"/>
      <c r="FXJ12" s="80"/>
      <c r="FXK12" s="80"/>
      <c r="FXL12" s="80"/>
      <c r="FXM12" s="80"/>
      <c r="FXN12" s="80"/>
      <c r="FXO12" s="80"/>
      <c r="FXP12" s="80"/>
      <c r="FXQ12" s="80"/>
      <c r="FXR12" s="80"/>
      <c r="FXS12" s="80"/>
      <c r="FXT12" s="80"/>
      <c r="FXU12" s="80"/>
      <c r="FXV12" s="80"/>
      <c r="FXW12" s="80"/>
      <c r="FXX12" s="80"/>
      <c r="FXY12" s="80"/>
      <c r="FXZ12" s="80"/>
      <c r="FYA12" s="80"/>
      <c r="FYB12" s="80"/>
      <c r="FYC12" s="80"/>
      <c r="FYD12" s="80"/>
      <c r="FYE12" s="80"/>
      <c r="FYF12" s="80"/>
      <c r="FYG12" s="80"/>
      <c r="FYH12" s="80"/>
      <c r="FYI12" s="80"/>
      <c r="FYJ12" s="80"/>
      <c r="FYK12" s="80"/>
      <c r="FYL12" s="80"/>
      <c r="FYM12" s="80"/>
      <c r="FYN12" s="80"/>
      <c r="FYO12" s="80"/>
      <c r="FYP12" s="80"/>
      <c r="FYQ12" s="80"/>
      <c r="FYR12" s="80"/>
      <c r="FYS12" s="80"/>
      <c r="FYT12" s="80"/>
      <c r="FYU12" s="80"/>
      <c r="FYV12" s="80"/>
      <c r="FYW12" s="80"/>
      <c r="FYX12" s="80"/>
      <c r="FYY12" s="80"/>
      <c r="FYZ12" s="80"/>
      <c r="FZA12" s="80"/>
      <c r="FZB12" s="80"/>
      <c r="FZC12" s="80"/>
      <c r="FZD12" s="80"/>
      <c r="FZE12" s="80"/>
      <c r="FZF12" s="80"/>
      <c r="FZG12" s="80"/>
      <c r="FZH12" s="80"/>
      <c r="FZI12" s="80"/>
      <c r="FZJ12" s="80"/>
      <c r="FZK12" s="80"/>
      <c r="FZL12" s="80"/>
      <c r="FZM12" s="80"/>
      <c r="FZN12" s="80"/>
      <c r="FZO12" s="80"/>
      <c r="FZP12" s="80"/>
      <c r="FZQ12" s="80"/>
      <c r="FZR12" s="80"/>
      <c r="FZS12" s="80"/>
      <c r="FZT12" s="80"/>
      <c r="FZU12" s="80"/>
      <c r="FZV12" s="80"/>
      <c r="FZW12" s="80"/>
      <c r="FZX12" s="80"/>
      <c r="FZY12" s="80"/>
      <c r="FZZ12" s="80"/>
      <c r="GAA12" s="80"/>
      <c r="GAB12" s="80"/>
      <c r="GAC12" s="80"/>
      <c r="GAD12" s="80"/>
      <c r="GAE12" s="80"/>
      <c r="GAF12" s="80"/>
      <c r="GAG12" s="80"/>
      <c r="GAH12" s="80"/>
      <c r="GAI12" s="80"/>
      <c r="GAJ12" s="80"/>
      <c r="GAK12" s="80"/>
      <c r="GAL12" s="80"/>
      <c r="GAM12" s="80"/>
      <c r="GAN12" s="80"/>
      <c r="GAO12" s="80"/>
      <c r="GAP12" s="80"/>
      <c r="GAQ12" s="80"/>
      <c r="GAR12" s="80"/>
      <c r="GAS12" s="80"/>
      <c r="GAT12" s="80"/>
      <c r="GAU12" s="80"/>
      <c r="GAV12" s="80"/>
      <c r="GAW12" s="80"/>
      <c r="GAX12" s="80"/>
      <c r="GAY12" s="80"/>
      <c r="GAZ12" s="80"/>
      <c r="GBA12" s="80"/>
      <c r="GBB12" s="80"/>
      <c r="GBC12" s="80"/>
      <c r="GBD12" s="80"/>
      <c r="GBE12" s="80"/>
      <c r="GBF12" s="80"/>
      <c r="GBG12" s="80"/>
      <c r="GBH12" s="80"/>
      <c r="GBI12" s="80"/>
      <c r="GBJ12" s="80"/>
      <c r="GBK12" s="80"/>
      <c r="GBL12" s="80"/>
      <c r="GBM12" s="80"/>
      <c r="GBN12" s="80"/>
      <c r="GBO12" s="80"/>
      <c r="GBP12" s="80"/>
      <c r="GBQ12" s="80"/>
      <c r="GBR12" s="80"/>
      <c r="GBS12" s="80"/>
      <c r="GBT12" s="80"/>
      <c r="GBU12" s="80"/>
      <c r="GBV12" s="80"/>
      <c r="GBW12" s="80"/>
      <c r="GBX12" s="80"/>
      <c r="GBY12" s="80"/>
      <c r="GBZ12" s="80"/>
      <c r="GCA12" s="80"/>
      <c r="GCB12" s="80"/>
      <c r="GCC12" s="80"/>
      <c r="GCD12" s="80"/>
      <c r="GCE12" s="80"/>
      <c r="GCF12" s="80"/>
      <c r="GCG12" s="80"/>
      <c r="GCH12" s="80"/>
      <c r="GCI12" s="80"/>
      <c r="GCJ12" s="80"/>
      <c r="GCK12" s="80"/>
      <c r="GCL12" s="80"/>
      <c r="GCM12" s="80"/>
      <c r="GCN12" s="80"/>
      <c r="GCO12" s="80"/>
      <c r="GCP12" s="80"/>
      <c r="GCQ12" s="80"/>
      <c r="GCR12" s="80"/>
      <c r="GCS12" s="80"/>
      <c r="GCT12" s="80"/>
      <c r="GCU12" s="80"/>
      <c r="GCV12" s="80"/>
      <c r="GCW12" s="80"/>
      <c r="GCX12" s="80"/>
      <c r="GCY12" s="80"/>
      <c r="GCZ12" s="80"/>
      <c r="GDA12" s="80"/>
      <c r="GDB12" s="80"/>
      <c r="GDC12" s="80"/>
      <c r="GDD12" s="80"/>
      <c r="GDE12" s="80"/>
      <c r="GDF12" s="80"/>
      <c r="GDG12" s="80"/>
      <c r="GDH12" s="80"/>
      <c r="GDI12" s="80"/>
      <c r="GDJ12" s="80"/>
      <c r="GDK12" s="80"/>
      <c r="GDL12" s="80"/>
      <c r="GDM12" s="80"/>
      <c r="GDN12" s="80"/>
      <c r="GDO12" s="80"/>
      <c r="GDP12" s="80"/>
      <c r="GDQ12" s="80"/>
      <c r="GDR12" s="80"/>
      <c r="GDS12" s="80"/>
      <c r="GDT12" s="80"/>
      <c r="GDU12" s="80"/>
      <c r="GDV12" s="80"/>
      <c r="GDW12" s="80"/>
      <c r="GDX12" s="80"/>
      <c r="GDY12" s="80"/>
      <c r="GDZ12" s="80"/>
      <c r="GEA12" s="80"/>
      <c r="GEB12" s="80"/>
      <c r="GEC12" s="80"/>
      <c r="GED12" s="80"/>
      <c r="GEE12" s="80"/>
      <c r="GEF12" s="80"/>
      <c r="GEG12" s="80"/>
      <c r="GEH12" s="80"/>
      <c r="GEI12" s="80"/>
      <c r="GEJ12" s="80"/>
      <c r="GEK12" s="80"/>
      <c r="GEL12" s="80"/>
      <c r="GEM12" s="80"/>
      <c r="GEN12" s="80"/>
      <c r="GEO12" s="80"/>
      <c r="GEP12" s="80"/>
      <c r="GEQ12" s="80"/>
      <c r="GER12" s="80"/>
      <c r="GES12" s="80"/>
      <c r="GET12" s="80"/>
      <c r="GEU12" s="80"/>
      <c r="GEV12" s="80"/>
      <c r="GEW12" s="80"/>
      <c r="GEX12" s="80"/>
      <c r="GEY12" s="80"/>
      <c r="GEZ12" s="80"/>
      <c r="GFA12" s="80"/>
      <c r="GFB12" s="80"/>
      <c r="GFC12" s="80"/>
      <c r="GFD12" s="80"/>
      <c r="GFE12" s="80"/>
      <c r="GFF12" s="80"/>
      <c r="GFG12" s="80"/>
      <c r="GFH12" s="80"/>
      <c r="GFI12" s="80"/>
      <c r="GFJ12" s="80"/>
      <c r="GFK12" s="80"/>
      <c r="GFL12" s="80"/>
      <c r="GFM12" s="80"/>
      <c r="GFN12" s="80"/>
      <c r="GFO12" s="80"/>
      <c r="GFP12" s="80"/>
      <c r="GFQ12" s="80"/>
      <c r="GFR12" s="80"/>
      <c r="GFS12" s="80"/>
      <c r="GFT12" s="80"/>
      <c r="GFU12" s="80"/>
      <c r="GFV12" s="80"/>
      <c r="GFW12" s="80"/>
      <c r="GFX12" s="80"/>
      <c r="GFY12" s="80"/>
      <c r="GFZ12" s="80"/>
      <c r="GGA12" s="80"/>
      <c r="GGB12" s="80"/>
      <c r="GGC12" s="80"/>
      <c r="GGD12" s="80"/>
      <c r="GGE12" s="80"/>
      <c r="GGF12" s="80"/>
      <c r="GGG12" s="80"/>
      <c r="GGH12" s="80"/>
      <c r="GGI12" s="80"/>
      <c r="GGJ12" s="80"/>
      <c r="GGK12" s="80"/>
      <c r="GGL12" s="80"/>
      <c r="GGM12" s="80"/>
      <c r="GGN12" s="80"/>
      <c r="GGO12" s="80"/>
      <c r="GGP12" s="80"/>
      <c r="GGQ12" s="80"/>
      <c r="GGR12" s="80"/>
      <c r="GGS12" s="80"/>
      <c r="GGT12" s="80"/>
      <c r="GGU12" s="80"/>
      <c r="GGV12" s="80"/>
      <c r="GGW12" s="80"/>
      <c r="GGX12" s="80"/>
      <c r="GGY12" s="80"/>
      <c r="GGZ12" s="80"/>
      <c r="GHA12" s="80"/>
      <c r="GHB12" s="80"/>
      <c r="GHC12" s="80"/>
      <c r="GHD12" s="80"/>
      <c r="GHE12" s="80"/>
      <c r="GHF12" s="80"/>
      <c r="GHG12" s="80"/>
      <c r="GHH12" s="80"/>
      <c r="GHI12" s="80"/>
      <c r="GHJ12" s="80"/>
      <c r="GHK12" s="80"/>
      <c r="GHL12" s="80"/>
      <c r="GHM12" s="80"/>
      <c r="GHN12" s="80"/>
      <c r="GHO12" s="80"/>
      <c r="GHP12" s="80"/>
      <c r="GHQ12" s="80"/>
      <c r="GHR12" s="80"/>
      <c r="GHS12" s="80"/>
      <c r="GHT12" s="80"/>
      <c r="GHU12" s="80"/>
      <c r="GHV12" s="80"/>
      <c r="GHW12" s="80"/>
      <c r="GHX12" s="80"/>
      <c r="GHY12" s="80"/>
      <c r="GHZ12" s="80"/>
      <c r="GIA12" s="80"/>
      <c r="GIB12" s="80"/>
      <c r="GIC12" s="80"/>
      <c r="GID12" s="80"/>
      <c r="GIE12" s="80"/>
      <c r="GIF12" s="80"/>
      <c r="GIG12" s="80"/>
      <c r="GIH12" s="80"/>
      <c r="GII12" s="80"/>
      <c r="GIJ12" s="80"/>
      <c r="GIK12" s="80"/>
      <c r="GIL12" s="80"/>
      <c r="GIM12" s="80"/>
      <c r="GIN12" s="80"/>
      <c r="GIO12" s="80"/>
      <c r="GIP12" s="80"/>
      <c r="GIQ12" s="80"/>
      <c r="GIR12" s="80"/>
      <c r="GIS12" s="80"/>
      <c r="GIT12" s="80"/>
      <c r="GIU12" s="80"/>
      <c r="GIV12" s="80"/>
      <c r="GIW12" s="80"/>
      <c r="GIX12" s="80"/>
      <c r="GIY12" s="80"/>
      <c r="GIZ12" s="80"/>
      <c r="GJA12" s="80"/>
      <c r="GJB12" s="80"/>
      <c r="GJC12" s="80"/>
      <c r="GJD12" s="80"/>
      <c r="GJE12" s="80"/>
      <c r="GJF12" s="80"/>
      <c r="GJG12" s="80"/>
      <c r="GJH12" s="80"/>
      <c r="GJI12" s="80"/>
      <c r="GJJ12" s="80"/>
      <c r="GJK12" s="80"/>
      <c r="GJL12" s="80"/>
      <c r="GJM12" s="80"/>
      <c r="GJN12" s="80"/>
      <c r="GJO12" s="80"/>
      <c r="GJP12" s="80"/>
      <c r="GJQ12" s="80"/>
      <c r="GJR12" s="80"/>
      <c r="GJS12" s="80"/>
      <c r="GJT12" s="80"/>
      <c r="GJU12" s="80"/>
      <c r="GJV12" s="80"/>
      <c r="GJW12" s="80"/>
      <c r="GJX12" s="80"/>
      <c r="GJY12" s="80"/>
      <c r="GJZ12" s="80"/>
      <c r="GKA12" s="80"/>
      <c r="GKB12" s="80"/>
      <c r="GKC12" s="80"/>
      <c r="GKD12" s="80"/>
      <c r="GKE12" s="80"/>
      <c r="GKF12" s="80"/>
      <c r="GKG12" s="80"/>
      <c r="GKH12" s="80"/>
      <c r="GKI12" s="80"/>
      <c r="GKJ12" s="80"/>
      <c r="GKK12" s="80"/>
      <c r="GKL12" s="80"/>
      <c r="GKM12" s="80"/>
      <c r="GKN12" s="80"/>
      <c r="GKO12" s="80"/>
      <c r="GKP12" s="80"/>
      <c r="GKQ12" s="80"/>
      <c r="GKR12" s="80"/>
      <c r="GKS12" s="80"/>
      <c r="GKT12" s="80"/>
      <c r="GKU12" s="80"/>
      <c r="GKV12" s="80"/>
      <c r="GKW12" s="80"/>
      <c r="GKX12" s="80"/>
      <c r="GKY12" s="80"/>
      <c r="GKZ12" s="80"/>
      <c r="GLA12" s="80"/>
      <c r="GLB12" s="80"/>
      <c r="GLC12" s="80"/>
      <c r="GLD12" s="80"/>
      <c r="GLE12" s="80"/>
      <c r="GLF12" s="80"/>
      <c r="GLG12" s="80"/>
      <c r="GLH12" s="80"/>
      <c r="GLI12" s="80"/>
      <c r="GLJ12" s="80"/>
      <c r="GLK12" s="80"/>
      <c r="GLL12" s="80"/>
      <c r="GLM12" s="80"/>
      <c r="GLN12" s="80"/>
      <c r="GLO12" s="80"/>
      <c r="GLP12" s="80"/>
      <c r="GLQ12" s="80"/>
      <c r="GLR12" s="80"/>
      <c r="GLS12" s="80"/>
      <c r="GLT12" s="80"/>
      <c r="GLU12" s="80"/>
      <c r="GLV12" s="80"/>
      <c r="GLW12" s="80"/>
      <c r="GLX12" s="80"/>
      <c r="GLY12" s="80"/>
      <c r="GLZ12" s="80"/>
      <c r="GMA12" s="80"/>
      <c r="GMB12" s="80"/>
      <c r="GMC12" s="80"/>
      <c r="GMD12" s="80"/>
      <c r="GME12" s="80"/>
      <c r="GMF12" s="80"/>
      <c r="GMG12" s="80"/>
      <c r="GMH12" s="80"/>
      <c r="GMI12" s="80"/>
      <c r="GMJ12" s="80"/>
      <c r="GMK12" s="80"/>
      <c r="GML12" s="80"/>
      <c r="GMM12" s="80"/>
      <c r="GMN12" s="80"/>
      <c r="GMO12" s="80"/>
      <c r="GMP12" s="80"/>
      <c r="GMQ12" s="80"/>
      <c r="GMR12" s="80"/>
      <c r="GMS12" s="80"/>
      <c r="GMT12" s="80"/>
      <c r="GMU12" s="80"/>
      <c r="GMV12" s="80"/>
      <c r="GMW12" s="80"/>
      <c r="GMX12" s="80"/>
      <c r="GMY12" s="80"/>
      <c r="GMZ12" s="80"/>
      <c r="GNA12" s="80"/>
      <c r="GNB12" s="80"/>
      <c r="GNC12" s="80"/>
      <c r="GND12" s="80"/>
      <c r="GNE12" s="80"/>
      <c r="GNF12" s="80"/>
      <c r="GNG12" s="80"/>
      <c r="GNH12" s="80"/>
      <c r="GNI12" s="80"/>
      <c r="GNJ12" s="80"/>
      <c r="GNK12" s="80"/>
      <c r="GNL12" s="80"/>
      <c r="GNM12" s="80"/>
      <c r="GNN12" s="80"/>
      <c r="GNO12" s="80"/>
      <c r="GNP12" s="80"/>
      <c r="GNQ12" s="80"/>
      <c r="GNR12" s="80"/>
      <c r="GNS12" s="80"/>
      <c r="GNT12" s="80"/>
      <c r="GNU12" s="80"/>
      <c r="GNV12" s="80"/>
      <c r="GNW12" s="80"/>
      <c r="GNX12" s="80"/>
      <c r="GNY12" s="80"/>
      <c r="GNZ12" s="80"/>
      <c r="GOA12" s="80"/>
      <c r="GOB12" s="80"/>
      <c r="GOC12" s="80"/>
      <c r="GOD12" s="80"/>
      <c r="GOE12" s="80"/>
      <c r="GOF12" s="80"/>
      <c r="GOG12" s="80"/>
      <c r="GOH12" s="80"/>
      <c r="GOI12" s="80"/>
      <c r="GOJ12" s="80"/>
      <c r="GOK12" s="80"/>
      <c r="GOL12" s="80"/>
      <c r="GOM12" s="80"/>
      <c r="GON12" s="80"/>
      <c r="GOO12" s="80"/>
      <c r="GOP12" s="80"/>
      <c r="GOQ12" s="80"/>
      <c r="GOR12" s="80"/>
      <c r="GOS12" s="80"/>
      <c r="GOT12" s="80"/>
      <c r="GOU12" s="80"/>
      <c r="GOV12" s="80"/>
      <c r="GOW12" s="80"/>
      <c r="GOX12" s="80"/>
      <c r="GOY12" s="80"/>
      <c r="GOZ12" s="80"/>
      <c r="GPA12" s="80"/>
      <c r="GPB12" s="80"/>
      <c r="GPC12" s="80"/>
      <c r="GPD12" s="80"/>
      <c r="GPE12" s="80"/>
      <c r="GPF12" s="80"/>
      <c r="GPG12" s="80"/>
      <c r="GPH12" s="80"/>
      <c r="GPI12" s="80"/>
      <c r="GPJ12" s="80"/>
      <c r="GPK12" s="80"/>
      <c r="GPL12" s="80"/>
      <c r="GPM12" s="80"/>
      <c r="GPN12" s="80"/>
      <c r="GPO12" s="80"/>
      <c r="GPP12" s="80"/>
      <c r="GPQ12" s="80"/>
      <c r="GPR12" s="80"/>
      <c r="GPS12" s="80"/>
      <c r="GPT12" s="80"/>
      <c r="GPU12" s="80"/>
      <c r="GPV12" s="80"/>
      <c r="GPW12" s="80"/>
      <c r="GPX12" s="80"/>
      <c r="GPY12" s="80"/>
      <c r="GPZ12" s="80"/>
      <c r="GQA12" s="80"/>
      <c r="GQB12" s="80"/>
      <c r="GQC12" s="80"/>
      <c r="GQD12" s="80"/>
      <c r="GQE12" s="80"/>
      <c r="GQF12" s="80"/>
      <c r="GQG12" s="80"/>
      <c r="GQH12" s="80"/>
      <c r="GQI12" s="80"/>
      <c r="GQJ12" s="80"/>
      <c r="GQK12" s="80"/>
      <c r="GQL12" s="80"/>
      <c r="GQM12" s="80"/>
      <c r="GQN12" s="80"/>
      <c r="GQO12" s="80"/>
      <c r="GQP12" s="80"/>
      <c r="GQQ12" s="80"/>
      <c r="GQR12" s="80"/>
      <c r="GQS12" s="80"/>
      <c r="GQT12" s="80"/>
      <c r="GQU12" s="80"/>
      <c r="GQV12" s="80"/>
      <c r="GQW12" s="80"/>
      <c r="GQX12" s="80"/>
      <c r="GQY12" s="80"/>
      <c r="GQZ12" s="80"/>
      <c r="GRA12" s="80"/>
      <c r="GRB12" s="80"/>
      <c r="GRC12" s="80"/>
      <c r="GRD12" s="80"/>
      <c r="GRE12" s="80"/>
      <c r="GRF12" s="80"/>
      <c r="GRG12" s="80"/>
      <c r="GRH12" s="80"/>
      <c r="GRI12" s="80"/>
      <c r="GRJ12" s="80"/>
      <c r="GRK12" s="80"/>
      <c r="GRL12" s="80"/>
      <c r="GRM12" s="80"/>
      <c r="GRN12" s="80"/>
      <c r="GRO12" s="80"/>
      <c r="GRP12" s="80"/>
      <c r="GRQ12" s="80"/>
      <c r="GRR12" s="80"/>
      <c r="GRS12" s="80"/>
      <c r="GRT12" s="80"/>
      <c r="GRU12" s="80"/>
      <c r="GRV12" s="80"/>
      <c r="GRW12" s="80"/>
      <c r="GRX12" s="80"/>
      <c r="GRY12" s="80"/>
      <c r="GRZ12" s="80"/>
      <c r="GSA12" s="80"/>
      <c r="GSB12" s="80"/>
      <c r="GSC12" s="80"/>
      <c r="GSD12" s="80"/>
      <c r="GSE12" s="80"/>
      <c r="GSF12" s="80"/>
      <c r="GSG12" s="80"/>
      <c r="GSH12" s="80"/>
      <c r="GSI12" s="80"/>
      <c r="GSJ12" s="80"/>
      <c r="GSK12" s="80"/>
      <c r="GSL12" s="80"/>
      <c r="GSM12" s="80"/>
      <c r="GSN12" s="80"/>
      <c r="GSO12" s="80"/>
      <c r="GSP12" s="80"/>
      <c r="GSQ12" s="80"/>
      <c r="GSR12" s="80"/>
      <c r="GSS12" s="80"/>
      <c r="GST12" s="80"/>
      <c r="GSU12" s="80"/>
      <c r="GSV12" s="80"/>
      <c r="GSW12" s="80"/>
      <c r="GSX12" s="80"/>
      <c r="GSY12" s="80"/>
      <c r="GSZ12" s="80"/>
      <c r="GTA12" s="80"/>
      <c r="GTB12" s="80"/>
      <c r="GTC12" s="80"/>
      <c r="GTD12" s="80"/>
      <c r="GTE12" s="80"/>
      <c r="GTF12" s="80"/>
      <c r="GTG12" s="80"/>
      <c r="GTH12" s="80"/>
      <c r="GTI12" s="80"/>
      <c r="GTJ12" s="80"/>
      <c r="GTK12" s="80"/>
      <c r="GTL12" s="80"/>
      <c r="GTM12" s="80"/>
      <c r="GTN12" s="80"/>
      <c r="GTO12" s="80"/>
      <c r="GTP12" s="80"/>
      <c r="GTQ12" s="80"/>
      <c r="GTR12" s="80"/>
      <c r="GTS12" s="80"/>
      <c r="GTT12" s="80"/>
      <c r="GTU12" s="80"/>
      <c r="GTV12" s="80"/>
      <c r="GTW12" s="80"/>
      <c r="GTX12" s="80"/>
      <c r="GTY12" s="80"/>
      <c r="GTZ12" s="80"/>
      <c r="GUA12" s="80"/>
      <c r="GUB12" s="80"/>
      <c r="GUC12" s="80"/>
      <c r="GUD12" s="80"/>
      <c r="GUE12" s="80"/>
      <c r="GUF12" s="80"/>
      <c r="GUG12" s="80"/>
      <c r="GUH12" s="80"/>
      <c r="GUI12" s="80"/>
      <c r="GUJ12" s="80"/>
      <c r="GUK12" s="80"/>
      <c r="GUL12" s="80"/>
      <c r="GUM12" s="80"/>
      <c r="GUN12" s="80"/>
      <c r="GUO12" s="80"/>
      <c r="GUP12" s="80"/>
      <c r="GUQ12" s="80"/>
      <c r="GUR12" s="80"/>
      <c r="GUS12" s="80"/>
      <c r="GUT12" s="80"/>
      <c r="GUU12" s="80"/>
      <c r="GUV12" s="80"/>
      <c r="GUW12" s="80"/>
      <c r="GUX12" s="80"/>
      <c r="GUY12" s="80"/>
      <c r="GUZ12" s="80"/>
      <c r="GVA12" s="80"/>
      <c r="GVB12" s="80"/>
      <c r="GVC12" s="80"/>
      <c r="GVD12" s="80"/>
      <c r="GVE12" s="80"/>
      <c r="GVF12" s="80"/>
      <c r="GVG12" s="80"/>
      <c r="GVH12" s="80"/>
      <c r="GVI12" s="80"/>
      <c r="GVJ12" s="80"/>
      <c r="GVK12" s="80"/>
      <c r="GVL12" s="80"/>
      <c r="GVM12" s="80"/>
      <c r="GVN12" s="80"/>
      <c r="GVO12" s="80"/>
      <c r="GVP12" s="80"/>
      <c r="GVQ12" s="80"/>
      <c r="GVR12" s="80"/>
      <c r="GVS12" s="80"/>
      <c r="GVT12" s="80"/>
      <c r="GVU12" s="80"/>
      <c r="GVV12" s="80"/>
      <c r="GVW12" s="80"/>
      <c r="GVX12" s="80"/>
      <c r="GVY12" s="80"/>
      <c r="GVZ12" s="80"/>
      <c r="GWA12" s="80"/>
      <c r="GWB12" s="80"/>
      <c r="GWC12" s="80"/>
      <c r="GWD12" s="80"/>
      <c r="GWE12" s="80"/>
      <c r="GWF12" s="80"/>
      <c r="GWG12" s="80"/>
      <c r="GWH12" s="80"/>
      <c r="GWI12" s="80"/>
      <c r="GWJ12" s="80"/>
      <c r="GWK12" s="80"/>
      <c r="GWL12" s="80"/>
      <c r="GWM12" s="80"/>
      <c r="GWN12" s="80"/>
      <c r="GWO12" s="80"/>
      <c r="GWP12" s="80"/>
      <c r="GWQ12" s="80"/>
      <c r="GWR12" s="80"/>
      <c r="GWS12" s="80"/>
      <c r="GWT12" s="80"/>
      <c r="GWU12" s="80"/>
      <c r="GWV12" s="80"/>
      <c r="GWW12" s="80"/>
      <c r="GWX12" s="80"/>
      <c r="GWY12" s="80"/>
      <c r="GWZ12" s="80"/>
      <c r="GXA12" s="80"/>
      <c r="GXB12" s="80"/>
      <c r="GXC12" s="80"/>
      <c r="GXD12" s="80"/>
      <c r="GXE12" s="80"/>
      <c r="GXF12" s="80"/>
      <c r="GXG12" s="80"/>
      <c r="GXH12" s="80"/>
      <c r="GXI12" s="80"/>
      <c r="GXJ12" s="80"/>
      <c r="GXK12" s="80"/>
      <c r="GXL12" s="80"/>
      <c r="GXM12" s="80"/>
      <c r="GXN12" s="80"/>
      <c r="GXO12" s="80"/>
      <c r="GXP12" s="80"/>
      <c r="GXQ12" s="80"/>
      <c r="GXR12" s="80"/>
      <c r="GXS12" s="80"/>
      <c r="GXT12" s="80"/>
      <c r="GXU12" s="80"/>
      <c r="GXV12" s="80"/>
      <c r="GXW12" s="80"/>
      <c r="GXX12" s="80"/>
      <c r="GXY12" s="80"/>
      <c r="GXZ12" s="80"/>
      <c r="GYA12" s="80"/>
      <c r="GYB12" s="80"/>
      <c r="GYC12" s="80"/>
      <c r="GYD12" s="80"/>
      <c r="GYE12" s="80"/>
      <c r="GYF12" s="80"/>
      <c r="GYG12" s="80"/>
      <c r="GYH12" s="80"/>
      <c r="GYI12" s="80"/>
      <c r="GYJ12" s="80"/>
      <c r="GYK12" s="80"/>
      <c r="GYL12" s="80"/>
      <c r="GYM12" s="80"/>
      <c r="GYN12" s="80"/>
      <c r="GYO12" s="80"/>
      <c r="GYP12" s="80"/>
      <c r="GYQ12" s="80"/>
      <c r="GYR12" s="80"/>
      <c r="GYS12" s="80"/>
      <c r="GYT12" s="80"/>
      <c r="GYU12" s="80"/>
      <c r="GYV12" s="80"/>
      <c r="GYW12" s="80"/>
      <c r="GYX12" s="80"/>
      <c r="GYY12" s="80"/>
      <c r="GYZ12" s="80"/>
      <c r="GZA12" s="80"/>
      <c r="GZB12" s="80"/>
      <c r="GZC12" s="80"/>
      <c r="GZD12" s="80"/>
      <c r="GZE12" s="80"/>
      <c r="GZF12" s="80"/>
      <c r="GZG12" s="80"/>
      <c r="GZH12" s="80"/>
      <c r="GZI12" s="80"/>
      <c r="GZJ12" s="80"/>
      <c r="GZK12" s="80"/>
      <c r="GZL12" s="80"/>
      <c r="GZM12" s="80"/>
      <c r="GZN12" s="80"/>
      <c r="GZO12" s="80"/>
      <c r="GZP12" s="80"/>
      <c r="GZQ12" s="80"/>
      <c r="GZR12" s="80"/>
      <c r="GZS12" s="80"/>
      <c r="GZT12" s="80"/>
      <c r="GZU12" s="80"/>
      <c r="GZV12" s="80"/>
      <c r="GZW12" s="80"/>
      <c r="GZX12" s="80"/>
      <c r="GZY12" s="80"/>
      <c r="GZZ12" s="80"/>
      <c r="HAA12" s="80"/>
      <c r="HAB12" s="80"/>
      <c r="HAC12" s="80"/>
      <c r="HAD12" s="80"/>
      <c r="HAE12" s="80"/>
      <c r="HAF12" s="80"/>
      <c r="HAG12" s="80"/>
      <c r="HAH12" s="80"/>
      <c r="HAI12" s="80"/>
      <c r="HAJ12" s="80"/>
      <c r="HAK12" s="80"/>
      <c r="HAL12" s="80"/>
      <c r="HAM12" s="80"/>
      <c r="HAN12" s="80"/>
      <c r="HAO12" s="80"/>
      <c r="HAP12" s="80"/>
      <c r="HAQ12" s="80"/>
      <c r="HAR12" s="80"/>
      <c r="HAS12" s="80"/>
      <c r="HAT12" s="80"/>
      <c r="HAU12" s="80"/>
      <c r="HAV12" s="80"/>
      <c r="HAW12" s="80"/>
      <c r="HAX12" s="80"/>
      <c r="HAY12" s="80"/>
      <c r="HAZ12" s="80"/>
      <c r="HBA12" s="80"/>
      <c r="HBB12" s="80"/>
      <c r="HBC12" s="80"/>
      <c r="HBD12" s="80"/>
      <c r="HBE12" s="80"/>
      <c r="HBF12" s="80"/>
      <c r="HBG12" s="80"/>
      <c r="HBH12" s="80"/>
      <c r="HBI12" s="80"/>
      <c r="HBJ12" s="80"/>
      <c r="HBK12" s="80"/>
      <c r="HBL12" s="80"/>
      <c r="HBM12" s="80"/>
      <c r="HBN12" s="80"/>
      <c r="HBO12" s="80"/>
      <c r="HBP12" s="80"/>
      <c r="HBQ12" s="80"/>
      <c r="HBR12" s="80"/>
      <c r="HBS12" s="80"/>
      <c r="HBT12" s="80"/>
      <c r="HBU12" s="80"/>
      <c r="HBV12" s="80"/>
      <c r="HBW12" s="80"/>
      <c r="HBX12" s="80"/>
      <c r="HBY12" s="80"/>
      <c r="HBZ12" s="80"/>
      <c r="HCA12" s="80"/>
      <c r="HCB12" s="80"/>
      <c r="HCC12" s="80"/>
      <c r="HCD12" s="80"/>
      <c r="HCE12" s="80"/>
      <c r="HCF12" s="80"/>
      <c r="HCG12" s="80"/>
      <c r="HCH12" s="80"/>
      <c r="HCI12" s="80"/>
      <c r="HCJ12" s="80"/>
      <c r="HCK12" s="80"/>
      <c r="HCL12" s="80"/>
      <c r="HCM12" s="80"/>
      <c r="HCN12" s="80"/>
      <c r="HCO12" s="80"/>
      <c r="HCP12" s="80"/>
      <c r="HCQ12" s="80"/>
      <c r="HCR12" s="80"/>
      <c r="HCS12" s="80"/>
      <c r="HCT12" s="80"/>
      <c r="HCU12" s="80"/>
      <c r="HCV12" s="80"/>
      <c r="HCW12" s="80"/>
      <c r="HCX12" s="80"/>
      <c r="HCY12" s="80"/>
      <c r="HCZ12" s="80"/>
      <c r="HDA12" s="80"/>
      <c r="HDB12" s="80"/>
      <c r="HDC12" s="80"/>
      <c r="HDD12" s="80"/>
      <c r="HDE12" s="80"/>
      <c r="HDF12" s="80"/>
      <c r="HDG12" s="80"/>
      <c r="HDH12" s="80"/>
      <c r="HDI12" s="80"/>
      <c r="HDJ12" s="80"/>
      <c r="HDK12" s="80"/>
      <c r="HDL12" s="80"/>
      <c r="HDM12" s="80"/>
      <c r="HDN12" s="80"/>
      <c r="HDO12" s="80"/>
      <c r="HDP12" s="80"/>
      <c r="HDQ12" s="80"/>
      <c r="HDR12" s="80"/>
      <c r="HDS12" s="80"/>
      <c r="HDT12" s="80"/>
      <c r="HDU12" s="80"/>
      <c r="HDV12" s="80"/>
      <c r="HDW12" s="80"/>
      <c r="HDX12" s="80"/>
      <c r="HDY12" s="80"/>
      <c r="HDZ12" s="80"/>
      <c r="HEA12" s="80"/>
      <c r="HEB12" s="80"/>
      <c r="HEC12" s="80"/>
      <c r="HED12" s="80"/>
      <c r="HEE12" s="80"/>
      <c r="HEF12" s="80"/>
      <c r="HEG12" s="80"/>
      <c r="HEH12" s="80"/>
      <c r="HEI12" s="80"/>
      <c r="HEJ12" s="80"/>
      <c r="HEK12" s="80"/>
      <c r="HEL12" s="80"/>
      <c r="HEM12" s="80"/>
      <c r="HEN12" s="80"/>
      <c r="HEO12" s="80"/>
      <c r="HEP12" s="80"/>
      <c r="HEQ12" s="80"/>
      <c r="HER12" s="80"/>
      <c r="HES12" s="80"/>
      <c r="HET12" s="80"/>
      <c r="HEU12" s="80"/>
      <c r="HEV12" s="80"/>
      <c r="HEW12" s="80"/>
      <c r="HEX12" s="80"/>
      <c r="HEY12" s="80"/>
      <c r="HEZ12" s="80"/>
      <c r="HFA12" s="80"/>
      <c r="HFB12" s="80"/>
      <c r="HFC12" s="80"/>
      <c r="HFD12" s="80"/>
      <c r="HFE12" s="80"/>
      <c r="HFF12" s="80"/>
      <c r="HFG12" s="80"/>
      <c r="HFH12" s="80"/>
      <c r="HFI12" s="80"/>
      <c r="HFJ12" s="80"/>
      <c r="HFK12" s="80"/>
      <c r="HFL12" s="80"/>
      <c r="HFM12" s="80"/>
      <c r="HFN12" s="80"/>
      <c r="HFO12" s="80"/>
      <c r="HFP12" s="80"/>
      <c r="HFQ12" s="80"/>
      <c r="HFR12" s="80"/>
      <c r="HFS12" s="80"/>
      <c r="HFT12" s="80"/>
      <c r="HFU12" s="80"/>
      <c r="HFV12" s="80"/>
      <c r="HFW12" s="80"/>
      <c r="HFX12" s="80"/>
      <c r="HFY12" s="80"/>
      <c r="HFZ12" s="80"/>
      <c r="HGA12" s="80"/>
      <c r="HGB12" s="80"/>
      <c r="HGC12" s="80"/>
      <c r="HGD12" s="80"/>
      <c r="HGE12" s="80"/>
      <c r="HGF12" s="80"/>
      <c r="HGG12" s="80"/>
      <c r="HGH12" s="80"/>
      <c r="HGI12" s="80"/>
      <c r="HGJ12" s="80"/>
      <c r="HGK12" s="80"/>
      <c r="HGL12" s="80"/>
      <c r="HGM12" s="80"/>
      <c r="HGN12" s="80"/>
      <c r="HGO12" s="80"/>
      <c r="HGP12" s="80"/>
      <c r="HGQ12" s="80"/>
      <c r="HGR12" s="80"/>
      <c r="HGS12" s="80"/>
      <c r="HGT12" s="80"/>
      <c r="HGU12" s="80"/>
      <c r="HGV12" s="80"/>
      <c r="HGW12" s="80"/>
      <c r="HGX12" s="80"/>
      <c r="HGY12" s="80"/>
      <c r="HGZ12" s="80"/>
      <c r="HHA12" s="80"/>
      <c r="HHB12" s="80"/>
      <c r="HHC12" s="80"/>
      <c r="HHD12" s="80"/>
      <c r="HHE12" s="80"/>
      <c r="HHF12" s="80"/>
      <c r="HHG12" s="80"/>
      <c r="HHH12" s="80"/>
      <c r="HHI12" s="80"/>
      <c r="HHJ12" s="80"/>
      <c r="HHK12" s="80"/>
      <c r="HHL12" s="80"/>
      <c r="HHM12" s="80"/>
      <c r="HHN12" s="80"/>
      <c r="HHO12" s="80"/>
      <c r="HHP12" s="80"/>
      <c r="HHQ12" s="80"/>
      <c r="HHR12" s="80"/>
      <c r="HHS12" s="80"/>
      <c r="HHT12" s="80"/>
      <c r="HHU12" s="80"/>
      <c r="HHV12" s="80"/>
      <c r="HHW12" s="80"/>
      <c r="HHX12" s="80"/>
      <c r="HHY12" s="80"/>
      <c r="HHZ12" s="80"/>
      <c r="HIA12" s="80"/>
      <c r="HIB12" s="80"/>
      <c r="HIC12" s="80"/>
      <c r="HID12" s="80"/>
      <c r="HIE12" s="80"/>
      <c r="HIF12" s="80"/>
      <c r="HIG12" s="80"/>
      <c r="HIH12" s="80"/>
      <c r="HII12" s="80"/>
      <c r="HIJ12" s="80"/>
      <c r="HIK12" s="80"/>
      <c r="HIL12" s="80"/>
      <c r="HIM12" s="80"/>
      <c r="HIN12" s="80"/>
      <c r="HIO12" s="80"/>
      <c r="HIP12" s="80"/>
      <c r="HIQ12" s="80"/>
      <c r="HIR12" s="80"/>
      <c r="HIS12" s="80"/>
      <c r="HIT12" s="80"/>
      <c r="HIU12" s="80"/>
      <c r="HIV12" s="80"/>
      <c r="HIW12" s="80"/>
      <c r="HIX12" s="80"/>
      <c r="HIY12" s="80"/>
      <c r="HIZ12" s="80"/>
      <c r="HJA12" s="80"/>
      <c r="HJB12" s="80"/>
      <c r="HJC12" s="80"/>
      <c r="HJD12" s="80"/>
      <c r="HJE12" s="80"/>
      <c r="HJF12" s="80"/>
      <c r="HJG12" s="80"/>
      <c r="HJH12" s="80"/>
      <c r="HJI12" s="80"/>
      <c r="HJJ12" s="80"/>
      <c r="HJK12" s="80"/>
      <c r="HJL12" s="80"/>
      <c r="HJM12" s="80"/>
      <c r="HJN12" s="80"/>
      <c r="HJO12" s="80"/>
      <c r="HJP12" s="80"/>
      <c r="HJQ12" s="80"/>
      <c r="HJR12" s="80"/>
      <c r="HJS12" s="80"/>
      <c r="HJT12" s="80"/>
      <c r="HJU12" s="80"/>
      <c r="HJV12" s="80"/>
      <c r="HJW12" s="80"/>
      <c r="HJX12" s="80"/>
      <c r="HJY12" s="80"/>
      <c r="HJZ12" s="80"/>
      <c r="HKA12" s="80"/>
      <c r="HKB12" s="80"/>
      <c r="HKC12" s="80"/>
      <c r="HKD12" s="80"/>
      <c r="HKE12" s="80"/>
      <c r="HKF12" s="80"/>
      <c r="HKG12" s="80"/>
      <c r="HKH12" s="80"/>
      <c r="HKI12" s="80"/>
      <c r="HKJ12" s="80"/>
      <c r="HKK12" s="80"/>
      <c r="HKL12" s="80"/>
      <c r="HKM12" s="80"/>
      <c r="HKN12" s="80"/>
      <c r="HKO12" s="80"/>
      <c r="HKP12" s="80"/>
      <c r="HKQ12" s="80"/>
      <c r="HKR12" s="80"/>
      <c r="HKS12" s="80"/>
      <c r="HKT12" s="80"/>
      <c r="HKU12" s="80"/>
      <c r="HKV12" s="80"/>
      <c r="HKW12" s="80"/>
      <c r="HKX12" s="80"/>
      <c r="HKY12" s="80"/>
      <c r="HKZ12" s="80"/>
      <c r="HLA12" s="80"/>
      <c r="HLB12" s="80"/>
      <c r="HLC12" s="80"/>
      <c r="HLD12" s="80"/>
      <c r="HLE12" s="80"/>
      <c r="HLF12" s="80"/>
      <c r="HLG12" s="80"/>
      <c r="HLH12" s="80"/>
      <c r="HLI12" s="80"/>
      <c r="HLJ12" s="80"/>
      <c r="HLK12" s="80"/>
      <c r="HLL12" s="80"/>
      <c r="HLM12" s="80"/>
      <c r="HLN12" s="80"/>
      <c r="HLO12" s="80"/>
      <c r="HLP12" s="80"/>
      <c r="HLQ12" s="80"/>
      <c r="HLR12" s="80"/>
      <c r="HLS12" s="80"/>
      <c r="HLT12" s="80"/>
      <c r="HLU12" s="80"/>
      <c r="HLV12" s="80"/>
      <c r="HLW12" s="80"/>
      <c r="HLX12" s="80"/>
      <c r="HLY12" s="80"/>
      <c r="HLZ12" s="80"/>
      <c r="HMA12" s="80"/>
      <c r="HMB12" s="80"/>
      <c r="HMC12" s="80"/>
      <c r="HMD12" s="80"/>
      <c r="HME12" s="80"/>
      <c r="HMF12" s="80"/>
      <c r="HMG12" s="80"/>
      <c r="HMH12" s="80"/>
      <c r="HMI12" s="80"/>
      <c r="HMJ12" s="80"/>
      <c r="HMK12" s="80"/>
      <c r="HML12" s="80"/>
      <c r="HMM12" s="80"/>
      <c r="HMN12" s="80"/>
      <c r="HMO12" s="80"/>
      <c r="HMP12" s="80"/>
      <c r="HMQ12" s="80"/>
      <c r="HMR12" s="80"/>
      <c r="HMS12" s="80"/>
      <c r="HMT12" s="80"/>
      <c r="HMU12" s="80"/>
      <c r="HMV12" s="80"/>
      <c r="HMW12" s="80"/>
      <c r="HMX12" s="80"/>
      <c r="HMY12" s="80"/>
      <c r="HMZ12" s="80"/>
      <c r="HNA12" s="80"/>
      <c r="HNB12" s="80"/>
      <c r="HNC12" s="80"/>
      <c r="HND12" s="80"/>
      <c r="HNE12" s="80"/>
      <c r="HNF12" s="80"/>
      <c r="HNG12" s="80"/>
      <c r="HNH12" s="80"/>
      <c r="HNI12" s="80"/>
      <c r="HNJ12" s="80"/>
      <c r="HNK12" s="80"/>
      <c r="HNL12" s="80"/>
      <c r="HNM12" s="80"/>
      <c r="HNN12" s="80"/>
      <c r="HNO12" s="80"/>
      <c r="HNP12" s="80"/>
      <c r="HNQ12" s="80"/>
      <c r="HNR12" s="80"/>
      <c r="HNS12" s="80"/>
      <c r="HNT12" s="80"/>
      <c r="HNU12" s="80"/>
      <c r="HNV12" s="80"/>
      <c r="HNW12" s="80"/>
      <c r="HNX12" s="80"/>
      <c r="HNY12" s="80"/>
      <c r="HNZ12" s="80"/>
      <c r="HOA12" s="80"/>
      <c r="HOB12" s="80"/>
      <c r="HOC12" s="80"/>
      <c r="HOD12" s="80"/>
      <c r="HOE12" s="80"/>
      <c r="HOF12" s="80"/>
      <c r="HOG12" s="80"/>
      <c r="HOH12" s="80"/>
      <c r="HOI12" s="80"/>
      <c r="HOJ12" s="80"/>
      <c r="HOK12" s="80"/>
      <c r="HOL12" s="80"/>
      <c r="HOM12" s="80"/>
      <c r="HON12" s="80"/>
      <c r="HOO12" s="80"/>
      <c r="HOP12" s="80"/>
      <c r="HOQ12" s="80"/>
      <c r="HOR12" s="80"/>
      <c r="HOS12" s="80"/>
      <c r="HOT12" s="80"/>
      <c r="HOU12" s="80"/>
      <c r="HOV12" s="80"/>
      <c r="HOW12" s="80"/>
      <c r="HOX12" s="80"/>
      <c r="HOY12" s="80"/>
      <c r="HOZ12" s="80"/>
      <c r="HPA12" s="80"/>
      <c r="HPB12" s="80"/>
      <c r="HPC12" s="80"/>
      <c r="HPD12" s="80"/>
      <c r="HPE12" s="80"/>
      <c r="HPF12" s="80"/>
      <c r="HPG12" s="80"/>
      <c r="HPH12" s="80"/>
      <c r="HPI12" s="80"/>
      <c r="HPJ12" s="80"/>
      <c r="HPK12" s="80"/>
      <c r="HPL12" s="80"/>
      <c r="HPM12" s="80"/>
      <c r="HPN12" s="80"/>
      <c r="HPO12" s="80"/>
      <c r="HPP12" s="80"/>
      <c r="HPQ12" s="80"/>
      <c r="HPR12" s="80"/>
      <c r="HPS12" s="80"/>
      <c r="HPT12" s="80"/>
      <c r="HPU12" s="80"/>
      <c r="HPV12" s="80"/>
      <c r="HPW12" s="80"/>
      <c r="HPX12" s="80"/>
      <c r="HPY12" s="80"/>
      <c r="HPZ12" s="80"/>
      <c r="HQA12" s="80"/>
      <c r="HQB12" s="80"/>
      <c r="HQC12" s="80"/>
      <c r="HQD12" s="80"/>
      <c r="HQE12" s="80"/>
      <c r="HQF12" s="80"/>
      <c r="HQG12" s="80"/>
      <c r="HQH12" s="80"/>
      <c r="HQI12" s="80"/>
      <c r="HQJ12" s="80"/>
      <c r="HQK12" s="80"/>
      <c r="HQL12" s="80"/>
      <c r="HQM12" s="80"/>
      <c r="HQN12" s="80"/>
      <c r="HQO12" s="80"/>
      <c r="HQP12" s="80"/>
      <c r="HQQ12" s="80"/>
      <c r="HQR12" s="80"/>
      <c r="HQS12" s="80"/>
      <c r="HQT12" s="80"/>
      <c r="HQU12" s="80"/>
      <c r="HQV12" s="80"/>
      <c r="HQW12" s="80"/>
      <c r="HQX12" s="80"/>
      <c r="HQY12" s="80"/>
      <c r="HQZ12" s="80"/>
      <c r="HRA12" s="80"/>
      <c r="HRB12" s="80"/>
      <c r="HRC12" s="80"/>
      <c r="HRD12" s="80"/>
      <c r="HRE12" s="80"/>
      <c r="HRF12" s="80"/>
      <c r="HRG12" s="80"/>
      <c r="HRH12" s="80"/>
      <c r="HRI12" s="80"/>
      <c r="HRJ12" s="80"/>
      <c r="HRK12" s="80"/>
      <c r="HRL12" s="80"/>
      <c r="HRM12" s="80"/>
      <c r="HRN12" s="80"/>
      <c r="HRO12" s="80"/>
      <c r="HRP12" s="80"/>
      <c r="HRQ12" s="80"/>
      <c r="HRR12" s="80"/>
      <c r="HRS12" s="80"/>
      <c r="HRT12" s="80"/>
      <c r="HRU12" s="80"/>
      <c r="HRV12" s="80"/>
      <c r="HRW12" s="80"/>
      <c r="HRX12" s="80"/>
      <c r="HRY12" s="80"/>
      <c r="HRZ12" s="80"/>
      <c r="HSA12" s="80"/>
      <c r="HSB12" s="80"/>
      <c r="HSC12" s="80"/>
      <c r="HSD12" s="80"/>
      <c r="HSE12" s="80"/>
      <c r="HSF12" s="80"/>
      <c r="HSG12" s="80"/>
      <c r="HSH12" s="80"/>
      <c r="HSI12" s="80"/>
      <c r="HSJ12" s="80"/>
      <c r="HSK12" s="80"/>
      <c r="HSL12" s="80"/>
      <c r="HSM12" s="80"/>
      <c r="HSN12" s="80"/>
      <c r="HSO12" s="80"/>
      <c r="HSP12" s="80"/>
      <c r="HSQ12" s="80"/>
      <c r="HSR12" s="80"/>
      <c r="HSS12" s="80"/>
      <c r="HST12" s="80"/>
      <c r="HSU12" s="80"/>
      <c r="HSV12" s="80"/>
      <c r="HSW12" s="80"/>
      <c r="HSX12" s="80"/>
      <c r="HSY12" s="80"/>
      <c r="HSZ12" s="80"/>
      <c r="HTA12" s="80"/>
      <c r="HTB12" s="80"/>
      <c r="HTC12" s="80"/>
      <c r="HTD12" s="80"/>
      <c r="HTE12" s="80"/>
      <c r="HTF12" s="80"/>
      <c r="HTG12" s="80"/>
      <c r="HTH12" s="80"/>
      <c r="HTI12" s="80"/>
      <c r="HTJ12" s="80"/>
      <c r="HTK12" s="80"/>
      <c r="HTL12" s="80"/>
      <c r="HTM12" s="80"/>
      <c r="HTN12" s="80"/>
      <c r="HTO12" s="80"/>
      <c r="HTP12" s="80"/>
      <c r="HTQ12" s="80"/>
      <c r="HTR12" s="80"/>
      <c r="HTS12" s="80"/>
      <c r="HTT12" s="80"/>
      <c r="HTU12" s="80"/>
      <c r="HTV12" s="80"/>
      <c r="HTW12" s="80"/>
      <c r="HTX12" s="80"/>
      <c r="HTY12" s="80"/>
      <c r="HTZ12" s="80"/>
      <c r="HUA12" s="80"/>
      <c r="HUB12" s="80"/>
      <c r="HUC12" s="80"/>
      <c r="HUD12" s="80"/>
      <c r="HUE12" s="80"/>
      <c r="HUF12" s="80"/>
      <c r="HUG12" s="80"/>
      <c r="HUH12" s="80"/>
      <c r="HUI12" s="80"/>
      <c r="HUJ12" s="80"/>
      <c r="HUK12" s="80"/>
      <c r="HUL12" s="80"/>
      <c r="HUM12" s="80"/>
      <c r="HUN12" s="80"/>
      <c r="HUO12" s="80"/>
      <c r="HUP12" s="80"/>
      <c r="HUQ12" s="80"/>
      <c r="HUR12" s="80"/>
      <c r="HUS12" s="80"/>
      <c r="HUT12" s="80"/>
      <c r="HUU12" s="80"/>
      <c r="HUV12" s="80"/>
      <c r="HUW12" s="80"/>
      <c r="HUX12" s="80"/>
      <c r="HUY12" s="80"/>
      <c r="HUZ12" s="80"/>
      <c r="HVA12" s="80"/>
      <c r="HVB12" s="80"/>
      <c r="HVC12" s="80"/>
      <c r="HVD12" s="80"/>
      <c r="HVE12" s="80"/>
      <c r="HVF12" s="80"/>
      <c r="HVG12" s="80"/>
      <c r="HVH12" s="80"/>
      <c r="HVI12" s="80"/>
      <c r="HVJ12" s="80"/>
      <c r="HVK12" s="80"/>
      <c r="HVL12" s="80"/>
      <c r="HVM12" s="80"/>
      <c r="HVN12" s="80"/>
      <c r="HVO12" s="80"/>
      <c r="HVP12" s="80"/>
      <c r="HVQ12" s="80"/>
      <c r="HVR12" s="80"/>
      <c r="HVS12" s="80"/>
      <c r="HVT12" s="80"/>
      <c r="HVU12" s="80"/>
      <c r="HVV12" s="80"/>
      <c r="HVW12" s="80"/>
      <c r="HVX12" s="80"/>
      <c r="HVY12" s="80"/>
      <c r="HVZ12" s="80"/>
      <c r="HWA12" s="80"/>
      <c r="HWB12" s="80"/>
      <c r="HWC12" s="80"/>
      <c r="HWD12" s="80"/>
      <c r="HWE12" s="80"/>
      <c r="HWF12" s="80"/>
      <c r="HWG12" s="80"/>
      <c r="HWH12" s="80"/>
      <c r="HWI12" s="80"/>
      <c r="HWJ12" s="80"/>
      <c r="HWK12" s="80"/>
      <c r="HWL12" s="80"/>
      <c r="HWM12" s="80"/>
      <c r="HWN12" s="80"/>
      <c r="HWO12" s="80"/>
      <c r="HWP12" s="80"/>
      <c r="HWQ12" s="80"/>
      <c r="HWR12" s="80"/>
      <c r="HWS12" s="80"/>
      <c r="HWT12" s="80"/>
      <c r="HWU12" s="80"/>
      <c r="HWV12" s="80"/>
      <c r="HWW12" s="80"/>
      <c r="HWX12" s="80"/>
      <c r="HWY12" s="80"/>
      <c r="HWZ12" s="80"/>
      <c r="HXA12" s="80"/>
      <c r="HXB12" s="80"/>
      <c r="HXC12" s="80"/>
      <c r="HXD12" s="80"/>
      <c r="HXE12" s="80"/>
      <c r="HXF12" s="80"/>
      <c r="HXG12" s="80"/>
      <c r="HXH12" s="80"/>
      <c r="HXI12" s="80"/>
      <c r="HXJ12" s="80"/>
      <c r="HXK12" s="80"/>
      <c r="HXL12" s="80"/>
      <c r="HXM12" s="80"/>
      <c r="HXN12" s="80"/>
      <c r="HXO12" s="80"/>
      <c r="HXP12" s="80"/>
      <c r="HXQ12" s="80"/>
      <c r="HXR12" s="80"/>
      <c r="HXS12" s="80"/>
      <c r="HXT12" s="80"/>
      <c r="HXU12" s="80"/>
      <c r="HXV12" s="80"/>
      <c r="HXW12" s="80"/>
      <c r="HXX12" s="80"/>
      <c r="HXY12" s="80"/>
      <c r="HXZ12" s="80"/>
      <c r="HYA12" s="80"/>
      <c r="HYB12" s="80"/>
      <c r="HYC12" s="80"/>
      <c r="HYD12" s="80"/>
      <c r="HYE12" s="80"/>
      <c r="HYF12" s="80"/>
      <c r="HYG12" s="80"/>
      <c r="HYH12" s="80"/>
      <c r="HYI12" s="80"/>
      <c r="HYJ12" s="80"/>
      <c r="HYK12" s="80"/>
      <c r="HYL12" s="80"/>
      <c r="HYM12" s="80"/>
      <c r="HYN12" s="80"/>
      <c r="HYO12" s="80"/>
      <c r="HYP12" s="80"/>
      <c r="HYQ12" s="80"/>
      <c r="HYR12" s="80"/>
      <c r="HYS12" s="80"/>
      <c r="HYT12" s="80"/>
      <c r="HYU12" s="80"/>
      <c r="HYV12" s="80"/>
      <c r="HYW12" s="80"/>
      <c r="HYX12" s="80"/>
      <c r="HYY12" s="80"/>
      <c r="HYZ12" s="80"/>
      <c r="HZA12" s="80"/>
      <c r="HZB12" s="80"/>
      <c r="HZC12" s="80"/>
      <c r="HZD12" s="80"/>
      <c r="HZE12" s="80"/>
      <c r="HZF12" s="80"/>
      <c r="HZG12" s="80"/>
      <c r="HZH12" s="80"/>
      <c r="HZI12" s="80"/>
      <c r="HZJ12" s="80"/>
      <c r="HZK12" s="80"/>
      <c r="HZL12" s="80"/>
      <c r="HZM12" s="80"/>
      <c r="HZN12" s="80"/>
      <c r="HZO12" s="80"/>
      <c r="HZP12" s="80"/>
      <c r="HZQ12" s="80"/>
      <c r="HZR12" s="80"/>
      <c r="HZS12" s="80"/>
      <c r="HZT12" s="80"/>
      <c r="HZU12" s="80"/>
      <c r="HZV12" s="80"/>
      <c r="HZW12" s="80"/>
      <c r="HZX12" s="80"/>
      <c r="HZY12" s="80"/>
      <c r="HZZ12" s="80"/>
      <c r="IAA12" s="80"/>
      <c r="IAB12" s="80"/>
      <c r="IAC12" s="80"/>
      <c r="IAD12" s="80"/>
      <c r="IAE12" s="80"/>
      <c r="IAF12" s="80"/>
      <c r="IAG12" s="80"/>
      <c r="IAH12" s="80"/>
      <c r="IAI12" s="80"/>
      <c r="IAJ12" s="80"/>
      <c r="IAK12" s="80"/>
      <c r="IAL12" s="80"/>
      <c r="IAM12" s="80"/>
      <c r="IAN12" s="80"/>
      <c r="IAO12" s="80"/>
      <c r="IAP12" s="80"/>
      <c r="IAQ12" s="80"/>
      <c r="IAR12" s="80"/>
      <c r="IAS12" s="80"/>
      <c r="IAT12" s="80"/>
      <c r="IAU12" s="80"/>
      <c r="IAV12" s="80"/>
      <c r="IAW12" s="80"/>
      <c r="IAX12" s="80"/>
      <c r="IAY12" s="80"/>
      <c r="IAZ12" s="80"/>
      <c r="IBA12" s="80"/>
      <c r="IBB12" s="80"/>
      <c r="IBC12" s="80"/>
      <c r="IBD12" s="80"/>
      <c r="IBE12" s="80"/>
      <c r="IBF12" s="80"/>
      <c r="IBG12" s="80"/>
      <c r="IBH12" s="80"/>
      <c r="IBI12" s="80"/>
      <c r="IBJ12" s="80"/>
      <c r="IBK12" s="80"/>
      <c r="IBL12" s="80"/>
      <c r="IBM12" s="80"/>
      <c r="IBN12" s="80"/>
      <c r="IBO12" s="80"/>
      <c r="IBP12" s="80"/>
      <c r="IBQ12" s="80"/>
      <c r="IBR12" s="80"/>
      <c r="IBS12" s="80"/>
      <c r="IBT12" s="80"/>
      <c r="IBU12" s="80"/>
      <c r="IBV12" s="80"/>
      <c r="IBW12" s="80"/>
      <c r="IBX12" s="80"/>
      <c r="IBY12" s="80"/>
      <c r="IBZ12" s="80"/>
      <c r="ICA12" s="80"/>
      <c r="ICB12" s="80"/>
      <c r="ICC12" s="80"/>
      <c r="ICD12" s="80"/>
      <c r="ICE12" s="80"/>
      <c r="ICF12" s="80"/>
      <c r="ICG12" s="80"/>
      <c r="ICH12" s="80"/>
      <c r="ICI12" s="80"/>
      <c r="ICJ12" s="80"/>
      <c r="ICK12" s="80"/>
      <c r="ICL12" s="80"/>
      <c r="ICM12" s="80"/>
      <c r="ICN12" s="80"/>
      <c r="ICO12" s="80"/>
      <c r="ICP12" s="80"/>
      <c r="ICQ12" s="80"/>
      <c r="ICR12" s="80"/>
      <c r="ICS12" s="80"/>
      <c r="ICT12" s="80"/>
      <c r="ICU12" s="80"/>
      <c r="ICV12" s="80"/>
      <c r="ICW12" s="80"/>
      <c r="ICX12" s="80"/>
      <c r="ICY12" s="80"/>
      <c r="ICZ12" s="80"/>
      <c r="IDA12" s="80"/>
      <c r="IDB12" s="80"/>
      <c r="IDC12" s="80"/>
      <c r="IDD12" s="80"/>
      <c r="IDE12" s="80"/>
      <c r="IDF12" s="80"/>
      <c r="IDG12" s="80"/>
      <c r="IDH12" s="80"/>
      <c r="IDI12" s="80"/>
      <c r="IDJ12" s="80"/>
      <c r="IDK12" s="80"/>
      <c r="IDL12" s="80"/>
      <c r="IDM12" s="80"/>
      <c r="IDN12" s="80"/>
      <c r="IDO12" s="80"/>
      <c r="IDP12" s="80"/>
      <c r="IDQ12" s="80"/>
      <c r="IDR12" s="80"/>
      <c r="IDS12" s="80"/>
      <c r="IDT12" s="80"/>
      <c r="IDU12" s="80"/>
      <c r="IDV12" s="80"/>
      <c r="IDW12" s="80"/>
      <c r="IDX12" s="80"/>
      <c r="IDY12" s="80"/>
      <c r="IDZ12" s="80"/>
      <c r="IEA12" s="80"/>
      <c r="IEB12" s="80"/>
      <c r="IEC12" s="80"/>
      <c r="IED12" s="80"/>
      <c r="IEE12" s="80"/>
      <c r="IEF12" s="80"/>
      <c r="IEG12" s="80"/>
      <c r="IEH12" s="80"/>
      <c r="IEI12" s="80"/>
      <c r="IEJ12" s="80"/>
      <c r="IEK12" s="80"/>
      <c r="IEL12" s="80"/>
      <c r="IEM12" s="80"/>
      <c r="IEN12" s="80"/>
      <c r="IEO12" s="80"/>
      <c r="IEP12" s="80"/>
      <c r="IEQ12" s="80"/>
      <c r="IER12" s="80"/>
      <c r="IES12" s="80"/>
      <c r="IET12" s="80"/>
      <c r="IEU12" s="80"/>
      <c r="IEV12" s="80"/>
      <c r="IEW12" s="80"/>
      <c r="IEX12" s="80"/>
      <c r="IEY12" s="80"/>
      <c r="IEZ12" s="80"/>
      <c r="IFA12" s="80"/>
      <c r="IFB12" s="80"/>
      <c r="IFC12" s="80"/>
      <c r="IFD12" s="80"/>
      <c r="IFE12" s="80"/>
      <c r="IFF12" s="80"/>
      <c r="IFG12" s="80"/>
      <c r="IFH12" s="80"/>
      <c r="IFI12" s="80"/>
      <c r="IFJ12" s="80"/>
      <c r="IFK12" s="80"/>
      <c r="IFL12" s="80"/>
      <c r="IFM12" s="80"/>
      <c r="IFN12" s="80"/>
      <c r="IFO12" s="80"/>
      <c r="IFP12" s="80"/>
      <c r="IFQ12" s="80"/>
      <c r="IFR12" s="80"/>
      <c r="IFS12" s="80"/>
      <c r="IFT12" s="80"/>
      <c r="IFU12" s="80"/>
      <c r="IFV12" s="80"/>
      <c r="IFW12" s="80"/>
      <c r="IFX12" s="80"/>
      <c r="IFY12" s="80"/>
      <c r="IFZ12" s="80"/>
      <c r="IGA12" s="80"/>
      <c r="IGB12" s="80"/>
      <c r="IGC12" s="80"/>
      <c r="IGD12" s="80"/>
      <c r="IGE12" s="80"/>
      <c r="IGF12" s="80"/>
      <c r="IGG12" s="80"/>
      <c r="IGH12" s="80"/>
      <c r="IGI12" s="80"/>
      <c r="IGJ12" s="80"/>
      <c r="IGK12" s="80"/>
      <c r="IGL12" s="80"/>
      <c r="IGM12" s="80"/>
      <c r="IGN12" s="80"/>
      <c r="IGO12" s="80"/>
      <c r="IGP12" s="80"/>
      <c r="IGQ12" s="80"/>
      <c r="IGR12" s="80"/>
      <c r="IGS12" s="80"/>
      <c r="IGT12" s="80"/>
      <c r="IGU12" s="80"/>
      <c r="IGV12" s="80"/>
      <c r="IGW12" s="80"/>
      <c r="IGX12" s="80"/>
      <c r="IGY12" s="80"/>
      <c r="IGZ12" s="80"/>
      <c r="IHA12" s="80"/>
      <c r="IHB12" s="80"/>
      <c r="IHC12" s="80"/>
      <c r="IHD12" s="80"/>
      <c r="IHE12" s="80"/>
      <c r="IHF12" s="80"/>
      <c r="IHG12" s="80"/>
      <c r="IHH12" s="80"/>
      <c r="IHI12" s="80"/>
      <c r="IHJ12" s="80"/>
      <c r="IHK12" s="80"/>
      <c r="IHL12" s="80"/>
      <c r="IHM12" s="80"/>
      <c r="IHN12" s="80"/>
      <c r="IHO12" s="80"/>
      <c r="IHP12" s="80"/>
      <c r="IHQ12" s="80"/>
      <c r="IHR12" s="80"/>
      <c r="IHS12" s="80"/>
      <c r="IHT12" s="80"/>
      <c r="IHU12" s="80"/>
      <c r="IHV12" s="80"/>
      <c r="IHW12" s="80"/>
      <c r="IHX12" s="80"/>
      <c r="IHY12" s="80"/>
      <c r="IHZ12" s="80"/>
      <c r="IIA12" s="80"/>
      <c r="IIB12" s="80"/>
      <c r="IIC12" s="80"/>
      <c r="IID12" s="80"/>
      <c r="IIE12" s="80"/>
      <c r="IIF12" s="80"/>
      <c r="IIG12" s="80"/>
      <c r="IIH12" s="80"/>
      <c r="III12" s="80"/>
      <c r="IIJ12" s="80"/>
      <c r="IIK12" s="80"/>
      <c r="IIL12" s="80"/>
      <c r="IIM12" s="80"/>
      <c r="IIN12" s="80"/>
      <c r="IIO12" s="80"/>
      <c r="IIP12" s="80"/>
      <c r="IIQ12" s="80"/>
      <c r="IIR12" s="80"/>
      <c r="IIS12" s="80"/>
      <c r="IIT12" s="80"/>
      <c r="IIU12" s="80"/>
      <c r="IIV12" s="80"/>
      <c r="IIW12" s="80"/>
      <c r="IIX12" s="80"/>
      <c r="IIY12" s="80"/>
      <c r="IIZ12" s="80"/>
      <c r="IJA12" s="80"/>
      <c r="IJB12" s="80"/>
      <c r="IJC12" s="80"/>
      <c r="IJD12" s="80"/>
      <c r="IJE12" s="80"/>
      <c r="IJF12" s="80"/>
      <c r="IJG12" s="80"/>
      <c r="IJH12" s="80"/>
      <c r="IJI12" s="80"/>
      <c r="IJJ12" s="80"/>
      <c r="IJK12" s="80"/>
      <c r="IJL12" s="80"/>
      <c r="IJM12" s="80"/>
      <c r="IJN12" s="80"/>
      <c r="IJO12" s="80"/>
      <c r="IJP12" s="80"/>
      <c r="IJQ12" s="80"/>
      <c r="IJR12" s="80"/>
      <c r="IJS12" s="80"/>
      <c r="IJT12" s="80"/>
      <c r="IJU12" s="80"/>
      <c r="IJV12" s="80"/>
      <c r="IJW12" s="80"/>
      <c r="IJX12" s="80"/>
      <c r="IJY12" s="80"/>
      <c r="IJZ12" s="80"/>
      <c r="IKA12" s="80"/>
      <c r="IKB12" s="80"/>
      <c r="IKC12" s="80"/>
      <c r="IKD12" s="80"/>
      <c r="IKE12" s="80"/>
      <c r="IKF12" s="80"/>
      <c r="IKG12" s="80"/>
      <c r="IKH12" s="80"/>
      <c r="IKI12" s="80"/>
      <c r="IKJ12" s="80"/>
      <c r="IKK12" s="80"/>
      <c r="IKL12" s="80"/>
      <c r="IKM12" s="80"/>
      <c r="IKN12" s="80"/>
      <c r="IKO12" s="80"/>
      <c r="IKP12" s="80"/>
      <c r="IKQ12" s="80"/>
      <c r="IKR12" s="80"/>
      <c r="IKS12" s="80"/>
      <c r="IKT12" s="80"/>
      <c r="IKU12" s="80"/>
      <c r="IKV12" s="80"/>
      <c r="IKW12" s="80"/>
      <c r="IKX12" s="80"/>
      <c r="IKY12" s="80"/>
      <c r="IKZ12" s="80"/>
      <c r="ILA12" s="80"/>
      <c r="ILB12" s="80"/>
      <c r="ILC12" s="80"/>
      <c r="ILD12" s="80"/>
      <c r="ILE12" s="80"/>
      <c r="ILF12" s="80"/>
      <c r="ILG12" s="80"/>
      <c r="ILH12" s="80"/>
      <c r="ILI12" s="80"/>
      <c r="ILJ12" s="80"/>
      <c r="ILK12" s="80"/>
      <c r="ILL12" s="80"/>
      <c r="ILM12" s="80"/>
      <c r="ILN12" s="80"/>
      <c r="ILO12" s="80"/>
      <c r="ILP12" s="80"/>
      <c r="ILQ12" s="80"/>
      <c r="ILR12" s="80"/>
      <c r="ILS12" s="80"/>
      <c r="ILT12" s="80"/>
      <c r="ILU12" s="80"/>
      <c r="ILV12" s="80"/>
      <c r="ILW12" s="80"/>
      <c r="ILX12" s="80"/>
      <c r="ILY12" s="80"/>
      <c r="ILZ12" s="80"/>
      <c r="IMA12" s="80"/>
      <c r="IMB12" s="80"/>
      <c r="IMC12" s="80"/>
      <c r="IMD12" s="80"/>
      <c r="IME12" s="80"/>
      <c r="IMF12" s="80"/>
      <c r="IMG12" s="80"/>
      <c r="IMH12" s="80"/>
      <c r="IMI12" s="80"/>
      <c r="IMJ12" s="80"/>
      <c r="IMK12" s="80"/>
      <c r="IML12" s="80"/>
      <c r="IMM12" s="80"/>
      <c r="IMN12" s="80"/>
      <c r="IMO12" s="80"/>
      <c r="IMP12" s="80"/>
      <c r="IMQ12" s="80"/>
      <c r="IMR12" s="80"/>
      <c r="IMS12" s="80"/>
      <c r="IMT12" s="80"/>
      <c r="IMU12" s="80"/>
      <c r="IMV12" s="80"/>
      <c r="IMW12" s="80"/>
      <c r="IMX12" s="80"/>
      <c r="IMY12" s="80"/>
      <c r="IMZ12" s="80"/>
      <c r="INA12" s="80"/>
      <c r="INB12" s="80"/>
      <c r="INC12" s="80"/>
      <c r="IND12" s="80"/>
      <c r="INE12" s="80"/>
      <c r="INF12" s="80"/>
      <c r="ING12" s="80"/>
      <c r="INH12" s="80"/>
      <c r="INI12" s="80"/>
      <c r="INJ12" s="80"/>
      <c r="INK12" s="80"/>
      <c r="INL12" s="80"/>
      <c r="INM12" s="80"/>
      <c r="INN12" s="80"/>
      <c r="INO12" s="80"/>
      <c r="INP12" s="80"/>
      <c r="INQ12" s="80"/>
      <c r="INR12" s="80"/>
      <c r="INS12" s="80"/>
      <c r="INT12" s="80"/>
      <c r="INU12" s="80"/>
      <c r="INV12" s="80"/>
      <c r="INW12" s="80"/>
      <c r="INX12" s="80"/>
      <c r="INY12" s="80"/>
      <c r="INZ12" s="80"/>
      <c r="IOA12" s="80"/>
      <c r="IOB12" s="80"/>
      <c r="IOC12" s="80"/>
      <c r="IOD12" s="80"/>
      <c r="IOE12" s="80"/>
      <c r="IOF12" s="80"/>
      <c r="IOG12" s="80"/>
      <c r="IOH12" s="80"/>
      <c r="IOI12" s="80"/>
      <c r="IOJ12" s="80"/>
      <c r="IOK12" s="80"/>
      <c r="IOL12" s="80"/>
      <c r="IOM12" s="80"/>
      <c r="ION12" s="80"/>
      <c r="IOO12" s="80"/>
      <c r="IOP12" s="80"/>
      <c r="IOQ12" s="80"/>
      <c r="IOR12" s="80"/>
      <c r="IOS12" s="80"/>
      <c r="IOT12" s="80"/>
      <c r="IOU12" s="80"/>
      <c r="IOV12" s="80"/>
      <c r="IOW12" s="80"/>
      <c r="IOX12" s="80"/>
      <c r="IOY12" s="80"/>
      <c r="IOZ12" s="80"/>
      <c r="IPA12" s="80"/>
      <c r="IPB12" s="80"/>
      <c r="IPC12" s="80"/>
      <c r="IPD12" s="80"/>
      <c r="IPE12" s="80"/>
      <c r="IPF12" s="80"/>
      <c r="IPG12" s="80"/>
      <c r="IPH12" s="80"/>
      <c r="IPI12" s="80"/>
      <c r="IPJ12" s="80"/>
      <c r="IPK12" s="80"/>
      <c r="IPL12" s="80"/>
      <c r="IPM12" s="80"/>
      <c r="IPN12" s="80"/>
      <c r="IPO12" s="80"/>
      <c r="IPP12" s="80"/>
      <c r="IPQ12" s="80"/>
      <c r="IPR12" s="80"/>
      <c r="IPS12" s="80"/>
      <c r="IPT12" s="80"/>
      <c r="IPU12" s="80"/>
      <c r="IPV12" s="80"/>
      <c r="IPW12" s="80"/>
      <c r="IPX12" s="80"/>
      <c r="IPY12" s="80"/>
      <c r="IPZ12" s="80"/>
      <c r="IQA12" s="80"/>
      <c r="IQB12" s="80"/>
      <c r="IQC12" s="80"/>
      <c r="IQD12" s="80"/>
      <c r="IQE12" s="80"/>
      <c r="IQF12" s="80"/>
      <c r="IQG12" s="80"/>
      <c r="IQH12" s="80"/>
      <c r="IQI12" s="80"/>
      <c r="IQJ12" s="80"/>
      <c r="IQK12" s="80"/>
      <c r="IQL12" s="80"/>
      <c r="IQM12" s="80"/>
      <c r="IQN12" s="80"/>
      <c r="IQO12" s="80"/>
      <c r="IQP12" s="80"/>
      <c r="IQQ12" s="80"/>
      <c r="IQR12" s="80"/>
      <c r="IQS12" s="80"/>
      <c r="IQT12" s="80"/>
      <c r="IQU12" s="80"/>
      <c r="IQV12" s="80"/>
      <c r="IQW12" s="80"/>
      <c r="IQX12" s="80"/>
      <c r="IQY12" s="80"/>
      <c r="IQZ12" s="80"/>
      <c r="IRA12" s="80"/>
      <c r="IRB12" s="80"/>
      <c r="IRC12" s="80"/>
      <c r="IRD12" s="80"/>
      <c r="IRE12" s="80"/>
      <c r="IRF12" s="80"/>
      <c r="IRG12" s="80"/>
      <c r="IRH12" s="80"/>
      <c r="IRI12" s="80"/>
      <c r="IRJ12" s="80"/>
      <c r="IRK12" s="80"/>
      <c r="IRL12" s="80"/>
      <c r="IRM12" s="80"/>
      <c r="IRN12" s="80"/>
      <c r="IRO12" s="80"/>
      <c r="IRP12" s="80"/>
      <c r="IRQ12" s="80"/>
      <c r="IRR12" s="80"/>
      <c r="IRS12" s="80"/>
      <c r="IRT12" s="80"/>
      <c r="IRU12" s="80"/>
      <c r="IRV12" s="80"/>
      <c r="IRW12" s="80"/>
      <c r="IRX12" s="80"/>
      <c r="IRY12" s="80"/>
      <c r="IRZ12" s="80"/>
      <c r="ISA12" s="80"/>
      <c r="ISB12" s="80"/>
      <c r="ISC12" s="80"/>
      <c r="ISD12" s="80"/>
      <c r="ISE12" s="80"/>
      <c r="ISF12" s="80"/>
      <c r="ISG12" s="80"/>
      <c r="ISH12" s="80"/>
      <c r="ISI12" s="80"/>
      <c r="ISJ12" s="80"/>
      <c r="ISK12" s="80"/>
      <c r="ISL12" s="80"/>
      <c r="ISM12" s="80"/>
      <c r="ISN12" s="80"/>
      <c r="ISO12" s="80"/>
      <c r="ISP12" s="80"/>
      <c r="ISQ12" s="80"/>
      <c r="ISR12" s="80"/>
      <c r="ISS12" s="80"/>
      <c r="IST12" s="80"/>
      <c r="ISU12" s="80"/>
      <c r="ISV12" s="80"/>
      <c r="ISW12" s="80"/>
      <c r="ISX12" s="80"/>
      <c r="ISY12" s="80"/>
      <c r="ISZ12" s="80"/>
      <c r="ITA12" s="80"/>
      <c r="ITB12" s="80"/>
      <c r="ITC12" s="80"/>
      <c r="ITD12" s="80"/>
      <c r="ITE12" s="80"/>
      <c r="ITF12" s="80"/>
      <c r="ITG12" s="80"/>
      <c r="ITH12" s="80"/>
      <c r="ITI12" s="80"/>
      <c r="ITJ12" s="80"/>
      <c r="ITK12" s="80"/>
      <c r="ITL12" s="80"/>
      <c r="ITM12" s="80"/>
      <c r="ITN12" s="80"/>
      <c r="ITO12" s="80"/>
      <c r="ITP12" s="80"/>
      <c r="ITQ12" s="80"/>
      <c r="ITR12" s="80"/>
      <c r="ITS12" s="80"/>
      <c r="ITT12" s="80"/>
      <c r="ITU12" s="80"/>
      <c r="ITV12" s="80"/>
      <c r="ITW12" s="80"/>
      <c r="ITX12" s="80"/>
      <c r="ITY12" s="80"/>
      <c r="ITZ12" s="80"/>
      <c r="IUA12" s="80"/>
      <c r="IUB12" s="80"/>
      <c r="IUC12" s="80"/>
      <c r="IUD12" s="80"/>
      <c r="IUE12" s="80"/>
      <c r="IUF12" s="80"/>
      <c r="IUG12" s="80"/>
      <c r="IUH12" s="80"/>
      <c r="IUI12" s="80"/>
      <c r="IUJ12" s="80"/>
      <c r="IUK12" s="80"/>
      <c r="IUL12" s="80"/>
      <c r="IUM12" s="80"/>
      <c r="IUN12" s="80"/>
      <c r="IUO12" s="80"/>
      <c r="IUP12" s="80"/>
      <c r="IUQ12" s="80"/>
      <c r="IUR12" s="80"/>
      <c r="IUS12" s="80"/>
      <c r="IUT12" s="80"/>
      <c r="IUU12" s="80"/>
      <c r="IUV12" s="80"/>
      <c r="IUW12" s="80"/>
      <c r="IUX12" s="80"/>
      <c r="IUY12" s="80"/>
      <c r="IUZ12" s="80"/>
      <c r="IVA12" s="80"/>
      <c r="IVB12" s="80"/>
      <c r="IVC12" s="80"/>
      <c r="IVD12" s="80"/>
      <c r="IVE12" s="80"/>
      <c r="IVF12" s="80"/>
      <c r="IVG12" s="80"/>
      <c r="IVH12" s="80"/>
      <c r="IVI12" s="80"/>
      <c r="IVJ12" s="80"/>
      <c r="IVK12" s="80"/>
      <c r="IVL12" s="80"/>
      <c r="IVM12" s="80"/>
      <c r="IVN12" s="80"/>
      <c r="IVO12" s="80"/>
      <c r="IVP12" s="80"/>
      <c r="IVQ12" s="80"/>
      <c r="IVR12" s="80"/>
      <c r="IVS12" s="80"/>
      <c r="IVT12" s="80"/>
      <c r="IVU12" s="80"/>
      <c r="IVV12" s="80"/>
      <c r="IVW12" s="80"/>
      <c r="IVX12" s="80"/>
      <c r="IVY12" s="80"/>
      <c r="IVZ12" s="80"/>
      <c r="IWA12" s="80"/>
      <c r="IWB12" s="80"/>
      <c r="IWC12" s="80"/>
      <c r="IWD12" s="80"/>
      <c r="IWE12" s="80"/>
      <c r="IWF12" s="80"/>
      <c r="IWG12" s="80"/>
      <c r="IWH12" s="80"/>
      <c r="IWI12" s="80"/>
      <c r="IWJ12" s="80"/>
      <c r="IWK12" s="80"/>
      <c r="IWL12" s="80"/>
      <c r="IWM12" s="80"/>
      <c r="IWN12" s="80"/>
      <c r="IWO12" s="80"/>
      <c r="IWP12" s="80"/>
      <c r="IWQ12" s="80"/>
      <c r="IWR12" s="80"/>
      <c r="IWS12" s="80"/>
      <c r="IWT12" s="80"/>
      <c r="IWU12" s="80"/>
      <c r="IWV12" s="80"/>
      <c r="IWW12" s="80"/>
      <c r="IWX12" s="80"/>
      <c r="IWY12" s="80"/>
      <c r="IWZ12" s="80"/>
      <c r="IXA12" s="80"/>
      <c r="IXB12" s="80"/>
      <c r="IXC12" s="80"/>
      <c r="IXD12" s="80"/>
      <c r="IXE12" s="80"/>
      <c r="IXF12" s="80"/>
      <c r="IXG12" s="80"/>
      <c r="IXH12" s="80"/>
      <c r="IXI12" s="80"/>
      <c r="IXJ12" s="80"/>
      <c r="IXK12" s="80"/>
      <c r="IXL12" s="80"/>
      <c r="IXM12" s="80"/>
      <c r="IXN12" s="80"/>
      <c r="IXO12" s="80"/>
      <c r="IXP12" s="80"/>
      <c r="IXQ12" s="80"/>
      <c r="IXR12" s="80"/>
      <c r="IXS12" s="80"/>
      <c r="IXT12" s="80"/>
      <c r="IXU12" s="80"/>
      <c r="IXV12" s="80"/>
      <c r="IXW12" s="80"/>
      <c r="IXX12" s="80"/>
      <c r="IXY12" s="80"/>
      <c r="IXZ12" s="80"/>
      <c r="IYA12" s="80"/>
      <c r="IYB12" s="80"/>
      <c r="IYC12" s="80"/>
      <c r="IYD12" s="80"/>
      <c r="IYE12" s="80"/>
      <c r="IYF12" s="80"/>
      <c r="IYG12" s="80"/>
      <c r="IYH12" s="80"/>
      <c r="IYI12" s="80"/>
      <c r="IYJ12" s="80"/>
      <c r="IYK12" s="80"/>
      <c r="IYL12" s="80"/>
      <c r="IYM12" s="80"/>
      <c r="IYN12" s="80"/>
      <c r="IYO12" s="80"/>
      <c r="IYP12" s="80"/>
      <c r="IYQ12" s="80"/>
      <c r="IYR12" s="80"/>
      <c r="IYS12" s="80"/>
      <c r="IYT12" s="80"/>
      <c r="IYU12" s="80"/>
      <c r="IYV12" s="80"/>
      <c r="IYW12" s="80"/>
      <c r="IYX12" s="80"/>
      <c r="IYY12" s="80"/>
      <c r="IYZ12" s="80"/>
      <c r="IZA12" s="80"/>
      <c r="IZB12" s="80"/>
      <c r="IZC12" s="80"/>
      <c r="IZD12" s="80"/>
      <c r="IZE12" s="80"/>
      <c r="IZF12" s="80"/>
      <c r="IZG12" s="80"/>
      <c r="IZH12" s="80"/>
      <c r="IZI12" s="80"/>
      <c r="IZJ12" s="80"/>
      <c r="IZK12" s="80"/>
      <c r="IZL12" s="80"/>
      <c r="IZM12" s="80"/>
      <c r="IZN12" s="80"/>
      <c r="IZO12" s="80"/>
      <c r="IZP12" s="80"/>
      <c r="IZQ12" s="80"/>
      <c r="IZR12" s="80"/>
      <c r="IZS12" s="80"/>
      <c r="IZT12" s="80"/>
      <c r="IZU12" s="80"/>
      <c r="IZV12" s="80"/>
      <c r="IZW12" s="80"/>
      <c r="IZX12" s="80"/>
      <c r="IZY12" s="80"/>
      <c r="IZZ12" s="80"/>
      <c r="JAA12" s="80"/>
      <c r="JAB12" s="80"/>
      <c r="JAC12" s="80"/>
      <c r="JAD12" s="80"/>
      <c r="JAE12" s="80"/>
      <c r="JAF12" s="80"/>
      <c r="JAG12" s="80"/>
      <c r="JAH12" s="80"/>
      <c r="JAI12" s="80"/>
      <c r="JAJ12" s="80"/>
      <c r="JAK12" s="80"/>
      <c r="JAL12" s="80"/>
      <c r="JAM12" s="80"/>
      <c r="JAN12" s="80"/>
      <c r="JAO12" s="80"/>
      <c r="JAP12" s="80"/>
      <c r="JAQ12" s="80"/>
      <c r="JAR12" s="80"/>
      <c r="JAS12" s="80"/>
      <c r="JAT12" s="80"/>
      <c r="JAU12" s="80"/>
      <c r="JAV12" s="80"/>
      <c r="JAW12" s="80"/>
      <c r="JAX12" s="80"/>
      <c r="JAY12" s="80"/>
      <c r="JAZ12" s="80"/>
      <c r="JBA12" s="80"/>
      <c r="JBB12" s="80"/>
      <c r="JBC12" s="80"/>
      <c r="JBD12" s="80"/>
      <c r="JBE12" s="80"/>
      <c r="JBF12" s="80"/>
      <c r="JBG12" s="80"/>
      <c r="JBH12" s="80"/>
      <c r="JBI12" s="80"/>
      <c r="JBJ12" s="80"/>
      <c r="JBK12" s="80"/>
      <c r="JBL12" s="80"/>
      <c r="JBM12" s="80"/>
      <c r="JBN12" s="80"/>
      <c r="JBO12" s="80"/>
      <c r="JBP12" s="80"/>
      <c r="JBQ12" s="80"/>
      <c r="JBR12" s="80"/>
      <c r="JBS12" s="80"/>
      <c r="JBT12" s="80"/>
      <c r="JBU12" s="80"/>
      <c r="JBV12" s="80"/>
      <c r="JBW12" s="80"/>
      <c r="JBX12" s="80"/>
      <c r="JBY12" s="80"/>
      <c r="JBZ12" s="80"/>
      <c r="JCA12" s="80"/>
      <c r="JCB12" s="80"/>
      <c r="JCC12" s="80"/>
      <c r="JCD12" s="80"/>
      <c r="JCE12" s="80"/>
      <c r="JCF12" s="80"/>
      <c r="JCG12" s="80"/>
      <c r="JCH12" s="80"/>
      <c r="JCI12" s="80"/>
      <c r="JCJ12" s="80"/>
      <c r="JCK12" s="80"/>
      <c r="JCL12" s="80"/>
      <c r="JCM12" s="80"/>
      <c r="JCN12" s="80"/>
      <c r="JCO12" s="80"/>
      <c r="JCP12" s="80"/>
      <c r="JCQ12" s="80"/>
      <c r="JCR12" s="80"/>
      <c r="JCS12" s="80"/>
      <c r="JCT12" s="80"/>
      <c r="JCU12" s="80"/>
      <c r="JCV12" s="80"/>
      <c r="JCW12" s="80"/>
      <c r="JCX12" s="80"/>
      <c r="JCY12" s="80"/>
      <c r="JCZ12" s="80"/>
      <c r="JDA12" s="80"/>
      <c r="JDB12" s="80"/>
      <c r="JDC12" s="80"/>
      <c r="JDD12" s="80"/>
      <c r="JDE12" s="80"/>
      <c r="JDF12" s="80"/>
      <c r="JDG12" s="80"/>
      <c r="JDH12" s="80"/>
      <c r="JDI12" s="80"/>
      <c r="JDJ12" s="80"/>
      <c r="JDK12" s="80"/>
      <c r="JDL12" s="80"/>
      <c r="JDM12" s="80"/>
      <c r="JDN12" s="80"/>
      <c r="JDO12" s="80"/>
      <c r="JDP12" s="80"/>
      <c r="JDQ12" s="80"/>
      <c r="JDR12" s="80"/>
      <c r="JDS12" s="80"/>
      <c r="JDT12" s="80"/>
      <c r="JDU12" s="80"/>
      <c r="JDV12" s="80"/>
      <c r="JDW12" s="80"/>
      <c r="JDX12" s="80"/>
      <c r="JDY12" s="80"/>
      <c r="JDZ12" s="80"/>
      <c r="JEA12" s="80"/>
      <c r="JEB12" s="80"/>
      <c r="JEC12" s="80"/>
      <c r="JED12" s="80"/>
      <c r="JEE12" s="80"/>
      <c r="JEF12" s="80"/>
      <c r="JEG12" s="80"/>
      <c r="JEH12" s="80"/>
      <c r="JEI12" s="80"/>
      <c r="JEJ12" s="80"/>
      <c r="JEK12" s="80"/>
      <c r="JEL12" s="80"/>
      <c r="JEM12" s="80"/>
      <c r="JEN12" s="80"/>
      <c r="JEO12" s="80"/>
      <c r="JEP12" s="80"/>
      <c r="JEQ12" s="80"/>
      <c r="JER12" s="80"/>
      <c r="JES12" s="80"/>
      <c r="JET12" s="80"/>
      <c r="JEU12" s="80"/>
      <c r="JEV12" s="80"/>
      <c r="JEW12" s="80"/>
      <c r="JEX12" s="80"/>
      <c r="JEY12" s="80"/>
      <c r="JEZ12" s="80"/>
      <c r="JFA12" s="80"/>
      <c r="JFB12" s="80"/>
      <c r="JFC12" s="80"/>
      <c r="JFD12" s="80"/>
      <c r="JFE12" s="80"/>
      <c r="JFF12" s="80"/>
      <c r="JFG12" s="80"/>
      <c r="JFH12" s="80"/>
      <c r="JFI12" s="80"/>
      <c r="JFJ12" s="80"/>
      <c r="JFK12" s="80"/>
      <c r="JFL12" s="80"/>
      <c r="JFM12" s="80"/>
      <c r="JFN12" s="80"/>
      <c r="JFO12" s="80"/>
      <c r="JFP12" s="80"/>
      <c r="JFQ12" s="80"/>
      <c r="JFR12" s="80"/>
      <c r="JFS12" s="80"/>
      <c r="JFT12" s="80"/>
      <c r="JFU12" s="80"/>
      <c r="JFV12" s="80"/>
      <c r="JFW12" s="80"/>
      <c r="JFX12" s="80"/>
      <c r="JFY12" s="80"/>
      <c r="JFZ12" s="80"/>
      <c r="JGA12" s="80"/>
      <c r="JGB12" s="80"/>
      <c r="JGC12" s="80"/>
      <c r="JGD12" s="80"/>
      <c r="JGE12" s="80"/>
      <c r="JGF12" s="80"/>
      <c r="JGG12" s="80"/>
      <c r="JGH12" s="80"/>
      <c r="JGI12" s="80"/>
      <c r="JGJ12" s="80"/>
      <c r="JGK12" s="80"/>
      <c r="JGL12" s="80"/>
      <c r="JGM12" s="80"/>
      <c r="JGN12" s="80"/>
      <c r="JGO12" s="80"/>
      <c r="JGP12" s="80"/>
      <c r="JGQ12" s="80"/>
      <c r="JGR12" s="80"/>
      <c r="JGS12" s="80"/>
      <c r="JGT12" s="80"/>
      <c r="JGU12" s="80"/>
      <c r="JGV12" s="80"/>
      <c r="JGW12" s="80"/>
      <c r="JGX12" s="80"/>
      <c r="JGY12" s="80"/>
      <c r="JGZ12" s="80"/>
      <c r="JHA12" s="80"/>
      <c r="JHB12" s="80"/>
      <c r="JHC12" s="80"/>
      <c r="JHD12" s="80"/>
      <c r="JHE12" s="80"/>
      <c r="JHF12" s="80"/>
      <c r="JHG12" s="80"/>
      <c r="JHH12" s="80"/>
      <c r="JHI12" s="80"/>
      <c r="JHJ12" s="80"/>
      <c r="JHK12" s="80"/>
      <c r="JHL12" s="80"/>
      <c r="JHM12" s="80"/>
      <c r="JHN12" s="80"/>
      <c r="JHO12" s="80"/>
      <c r="JHP12" s="80"/>
      <c r="JHQ12" s="80"/>
      <c r="JHR12" s="80"/>
      <c r="JHS12" s="80"/>
      <c r="JHT12" s="80"/>
      <c r="JHU12" s="80"/>
      <c r="JHV12" s="80"/>
      <c r="JHW12" s="80"/>
      <c r="JHX12" s="80"/>
      <c r="JHY12" s="80"/>
      <c r="JHZ12" s="80"/>
      <c r="JIA12" s="80"/>
      <c r="JIB12" s="80"/>
      <c r="JIC12" s="80"/>
      <c r="JID12" s="80"/>
      <c r="JIE12" s="80"/>
      <c r="JIF12" s="80"/>
      <c r="JIG12" s="80"/>
      <c r="JIH12" s="80"/>
      <c r="JII12" s="80"/>
      <c r="JIJ12" s="80"/>
      <c r="JIK12" s="80"/>
      <c r="JIL12" s="80"/>
      <c r="JIM12" s="80"/>
      <c r="JIN12" s="80"/>
      <c r="JIO12" s="80"/>
      <c r="JIP12" s="80"/>
      <c r="JIQ12" s="80"/>
      <c r="JIR12" s="80"/>
      <c r="JIS12" s="80"/>
      <c r="JIT12" s="80"/>
      <c r="JIU12" s="80"/>
      <c r="JIV12" s="80"/>
      <c r="JIW12" s="80"/>
      <c r="JIX12" s="80"/>
      <c r="JIY12" s="80"/>
      <c r="JIZ12" s="80"/>
      <c r="JJA12" s="80"/>
      <c r="JJB12" s="80"/>
      <c r="JJC12" s="80"/>
      <c r="JJD12" s="80"/>
      <c r="JJE12" s="80"/>
      <c r="JJF12" s="80"/>
      <c r="JJG12" s="80"/>
      <c r="JJH12" s="80"/>
      <c r="JJI12" s="80"/>
      <c r="JJJ12" s="80"/>
      <c r="JJK12" s="80"/>
      <c r="JJL12" s="80"/>
      <c r="JJM12" s="80"/>
      <c r="JJN12" s="80"/>
      <c r="JJO12" s="80"/>
      <c r="JJP12" s="80"/>
      <c r="JJQ12" s="80"/>
      <c r="JJR12" s="80"/>
      <c r="JJS12" s="80"/>
      <c r="JJT12" s="80"/>
      <c r="JJU12" s="80"/>
      <c r="JJV12" s="80"/>
      <c r="JJW12" s="80"/>
      <c r="JJX12" s="80"/>
      <c r="JJY12" s="80"/>
      <c r="JJZ12" s="80"/>
      <c r="JKA12" s="80"/>
      <c r="JKB12" s="80"/>
      <c r="JKC12" s="80"/>
      <c r="JKD12" s="80"/>
      <c r="JKE12" s="80"/>
      <c r="JKF12" s="80"/>
      <c r="JKG12" s="80"/>
      <c r="JKH12" s="80"/>
      <c r="JKI12" s="80"/>
      <c r="JKJ12" s="80"/>
      <c r="JKK12" s="80"/>
      <c r="JKL12" s="80"/>
      <c r="JKM12" s="80"/>
      <c r="JKN12" s="80"/>
      <c r="JKO12" s="80"/>
      <c r="JKP12" s="80"/>
      <c r="JKQ12" s="80"/>
      <c r="JKR12" s="80"/>
      <c r="JKS12" s="80"/>
      <c r="JKT12" s="80"/>
      <c r="JKU12" s="80"/>
      <c r="JKV12" s="80"/>
      <c r="JKW12" s="80"/>
      <c r="JKX12" s="80"/>
      <c r="JKY12" s="80"/>
      <c r="JKZ12" s="80"/>
      <c r="JLA12" s="80"/>
      <c r="JLB12" s="80"/>
      <c r="JLC12" s="80"/>
      <c r="JLD12" s="80"/>
      <c r="JLE12" s="80"/>
      <c r="JLF12" s="80"/>
      <c r="JLG12" s="80"/>
      <c r="JLH12" s="80"/>
      <c r="JLI12" s="80"/>
      <c r="JLJ12" s="80"/>
      <c r="JLK12" s="80"/>
      <c r="JLL12" s="80"/>
      <c r="JLM12" s="80"/>
      <c r="JLN12" s="80"/>
      <c r="JLO12" s="80"/>
      <c r="JLP12" s="80"/>
      <c r="JLQ12" s="80"/>
      <c r="JLR12" s="80"/>
      <c r="JLS12" s="80"/>
      <c r="JLT12" s="80"/>
      <c r="JLU12" s="80"/>
      <c r="JLV12" s="80"/>
      <c r="JLW12" s="80"/>
      <c r="JLX12" s="80"/>
      <c r="JLY12" s="80"/>
      <c r="JLZ12" s="80"/>
      <c r="JMA12" s="80"/>
      <c r="JMB12" s="80"/>
      <c r="JMC12" s="80"/>
      <c r="JMD12" s="80"/>
      <c r="JME12" s="80"/>
      <c r="JMF12" s="80"/>
      <c r="JMG12" s="80"/>
      <c r="JMH12" s="80"/>
      <c r="JMI12" s="80"/>
      <c r="JMJ12" s="80"/>
      <c r="JMK12" s="80"/>
      <c r="JML12" s="80"/>
      <c r="JMM12" s="80"/>
      <c r="JMN12" s="80"/>
      <c r="JMO12" s="80"/>
      <c r="JMP12" s="80"/>
      <c r="JMQ12" s="80"/>
      <c r="JMR12" s="80"/>
      <c r="JMS12" s="80"/>
      <c r="JMT12" s="80"/>
      <c r="JMU12" s="80"/>
      <c r="JMV12" s="80"/>
      <c r="JMW12" s="80"/>
      <c r="JMX12" s="80"/>
      <c r="JMY12" s="80"/>
      <c r="JMZ12" s="80"/>
      <c r="JNA12" s="80"/>
      <c r="JNB12" s="80"/>
      <c r="JNC12" s="80"/>
      <c r="JND12" s="80"/>
      <c r="JNE12" s="80"/>
      <c r="JNF12" s="80"/>
      <c r="JNG12" s="80"/>
      <c r="JNH12" s="80"/>
      <c r="JNI12" s="80"/>
      <c r="JNJ12" s="80"/>
      <c r="JNK12" s="80"/>
      <c r="JNL12" s="80"/>
      <c r="JNM12" s="80"/>
      <c r="JNN12" s="80"/>
      <c r="JNO12" s="80"/>
      <c r="JNP12" s="80"/>
      <c r="JNQ12" s="80"/>
      <c r="JNR12" s="80"/>
      <c r="JNS12" s="80"/>
      <c r="JNT12" s="80"/>
      <c r="JNU12" s="80"/>
      <c r="JNV12" s="80"/>
      <c r="JNW12" s="80"/>
      <c r="JNX12" s="80"/>
      <c r="JNY12" s="80"/>
      <c r="JNZ12" s="80"/>
      <c r="JOA12" s="80"/>
      <c r="JOB12" s="80"/>
      <c r="JOC12" s="80"/>
      <c r="JOD12" s="80"/>
      <c r="JOE12" s="80"/>
      <c r="JOF12" s="80"/>
      <c r="JOG12" s="80"/>
      <c r="JOH12" s="80"/>
      <c r="JOI12" s="80"/>
      <c r="JOJ12" s="80"/>
      <c r="JOK12" s="80"/>
      <c r="JOL12" s="80"/>
      <c r="JOM12" s="80"/>
      <c r="JON12" s="80"/>
      <c r="JOO12" s="80"/>
      <c r="JOP12" s="80"/>
      <c r="JOQ12" s="80"/>
      <c r="JOR12" s="80"/>
      <c r="JOS12" s="80"/>
      <c r="JOT12" s="80"/>
      <c r="JOU12" s="80"/>
      <c r="JOV12" s="80"/>
      <c r="JOW12" s="80"/>
      <c r="JOX12" s="80"/>
      <c r="JOY12" s="80"/>
      <c r="JOZ12" s="80"/>
      <c r="JPA12" s="80"/>
      <c r="JPB12" s="80"/>
      <c r="JPC12" s="80"/>
      <c r="JPD12" s="80"/>
      <c r="JPE12" s="80"/>
      <c r="JPF12" s="80"/>
      <c r="JPG12" s="80"/>
      <c r="JPH12" s="80"/>
      <c r="JPI12" s="80"/>
      <c r="JPJ12" s="80"/>
      <c r="JPK12" s="80"/>
      <c r="JPL12" s="80"/>
      <c r="JPM12" s="80"/>
      <c r="JPN12" s="80"/>
      <c r="JPO12" s="80"/>
      <c r="JPP12" s="80"/>
      <c r="JPQ12" s="80"/>
      <c r="JPR12" s="80"/>
      <c r="JPS12" s="80"/>
      <c r="JPT12" s="80"/>
      <c r="JPU12" s="80"/>
      <c r="JPV12" s="80"/>
      <c r="JPW12" s="80"/>
      <c r="JPX12" s="80"/>
      <c r="JPY12" s="80"/>
      <c r="JPZ12" s="80"/>
      <c r="JQA12" s="80"/>
      <c r="JQB12" s="80"/>
      <c r="JQC12" s="80"/>
      <c r="JQD12" s="80"/>
      <c r="JQE12" s="80"/>
      <c r="JQF12" s="80"/>
      <c r="JQG12" s="80"/>
      <c r="JQH12" s="80"/>
      <c r="JQI12" s="80"/>
      <c r="JQJ12" s="80"/>
      <c r="JQK12" s="80"/>
      <c r="JQL12" s="80"/>
      <c r="JQM12" s="80"/>
      <c r="JQN12" s="80"/>
      <c r="JQO12" s="80"/>
      <c r="JQP12" s="80"/>
      <c r="JQQ12" s="80"/>
      <c r="JQR12" s="80"/>
      <c r="JQS12" s="80"/>
      <c r="JQT12" s="80"/>
      <c r="JQU12" s="80"/>
      <c r="JQV12" s="80"/>
      <c r="JQW12" s="80"/>
      <c r="JQX12" s="80"/>
      <c r="JQY12" s="80"/>
      <c r="JQZ12" s="80"/>
      <c r="JRA12" s="80"/>
      <c r="JRB12" s="80"/>
      <c r="JRC12" s="80"/>
      <c r="JRD12" s="80"/>
      <c r="JRE12" s="80"/>
      <c r="JRF12" s="80"/>
      <c r="JRG12" s="80"/>
      <c r="JRH12" s="80"/>
      <c r="JRI12" s="80"/>
      <c r="JRJ12" s="80"/>
      <c r="JRK12" s="80"/>
      <c r="JRL12" s="80"/>
      <c r="JRM12" s="80"/>
      <c r="JRN12" s="80"/>
      <c r="JRO12" s="80"/>
      <c r="JRP12" s="80"/>
      <c r="JRQ12" s="80"/>
      <c r="JRR12" s="80"/>
      <c r="JRS12" s="80"/>
      <c r="JRT12" s="80"/>
      <c r="JRU12" s="80"/>
      <c r="JRV12" s="80"/>
      <c r="JRW12" s="80"/>
      <c r="JRX12" s="80"/>
      <c r="JRY12" s="80"/>
      <c r="JRZ12" s="80"/>
      <c r="JSA12" s="80"/>
      <c r="JSB12" s="80"/>
      <c r="JSC12" s="80"/>
      <c r="JSD12" s="80"/>
      <c r="JSE12" s="80"/>
      <c r="JSF12" s="80"/>
      <c r="JSG12" s="80"/>
      <c r="JSH12" s="80"/>
      <c r="JSI12" s="80"/>
      <c r="JSJ12" s="80"/>
      <c r="JSK12" s="80"/>
      <c r="JSL12" s="80"/>
      <c r="JSM12" s="80"/>
      <c r="JSN12" s="80"/>
      <c r="JSO12" s="80"/>
      <c r="JSP12" s="80"/>
      <c r="JSQ12" s="80"/>
      <c r="JSR12" s="80"/>
      <c r="JSS12" s="80"/>
      <c r="JST12" s="80"/>
      <c r="JSU12" s="80"/>
      <c r="JSV12" s="80"/>
      <c r="JSW12" s="80"/>
      <c r="JSX12" s="80"/>
      <c r="JSY12" s="80"/>
      <c r="JSZ12" s="80"/>
      <c r="JTA12" s="80"/>
      <c r="JTB12" s="80"/>
      <c r="JTC12" s="80"/>
      <c r="JTD12" s="80"/>
      <c r="JTE12" s="80"/>
      <c r="JTF12" s="80"/>
      <c r="JTG12" s="80"/>
      <c r="JTH12" s="80"/>
      <c r="JTI12" s="80"/>
      <c r="JTJ12" s="80"/>
      <c r="JTK12" s="80"/>
      <c r="JTL12" s="80"/>
      <c r="JTM12" s="80"/>
      <c r="JTN12" s="80"/>
      <c r="JTO12" s="80"/>
      <c r="JTP12" s="80"/>
      <c r="JTQ12" s="80"/>
      <c r="JTR12" s="80"/>
      <c r="JTS12" s="80"/>
      <c r="JTT12" s="80"/>
      <c r="JTU12" s="80"/>
      <c r="JTV12" s="80"/>
      <c r="JTW12" s="80"/>
      <c r="JTX12" s="80"/>
      <c r="JTY12" s="80"/>
      <c r="JTZ12" s="80"/>
      <c r="JUA12" s="80"/>
      <c r="JUB12" s="80"/>
      <c r="JUC12" s="80"/>
      <c r="JUD12" s="80"/>
      <c r="JUE12" s="80"/>
      <c r="JUF12" s="80"/>
      <c r="JUG12" s="80"/>
      <c r="JUH12" s="80"/>
      <c r="JUI12" s="80"/>
      <c r="JUJ12" s="80"/>
      <c r="JUK12" s="80"/>
      <c r="JUL12" s="80"/>
      <c r="JUM12" s="80"/>
      <c r="JUN12" s="80"/>
      <c r="JUO12" s="80"/>
      <c r="JUP12" s="80"/>
      <c r="JUQ12" s="80"/>
      <c r="JUR12" s="80"/>
      <c r="JUS12" s="80"/>
      <c r="JUT12" s="80"/>
      <c r="JUU12" s="80"/>
      <c r="JUV12" s="80"/>
      <c r="JUW12" s="80"/>
      <c r="JUX12" s="80"/>
      <c r="JUY12" s="80"/>
      <c r="JUZ12" s="80"/>
      <c r="JVA12" s="80"/>
      <c r="JVB12" s="80"/>
      <c r="JVC12" s="80"/>
      <c r="JVD12" s="80"/>
      <c r="JVE12" s="80"/>
      <c r="JVF12" s="80"/>
      <c r="JVG12" s="80"/>
      <c r="JVH12" s="80"/>
      <c r="JVI12" s="80"/>
      <c r="JVJ12" s="80"/>
      <c r="JVK12" s="80"/>
      <c r="JVL12" s="80"/>
      <c r="JVM12" s="80"/>
      <c r="JVN12" s="80"/>
      <c r="JVO12" s="80"/>
      <c r="JVP12" s="80"/>
      <c r="JVQ12" s="80"/>
      <c r="JVR12" s="80"/>
      <c r="JVS12" s="80"/>
      <c r="JVT12" s="80"/>
      <c r="JVU12" s="80"/>
      <c r="JVV12" s="80"/>
      <c r="JVW12" s="80"/>
      <c r="JVX12" s="80"/>
      <c r="JVY12" s="80"/>
      <c r="JVZ12" s="80"/>
      <c r="JWA12" s="80"/>
      <c r="JWB12" s="80"/>
      <c r="JWC12" s="80"/>
      <c r="JWD12" s="80"/>
      <c r="JWE12" s="80"/>
      <c r="JWF12" s="80"/>
      <c r="JWG12" s="80"/>
      <c r="JWH12" s="80"/>
      <c r="JWI12" s="80"/>
      <c r="JWJ12" s="80"/>
      <c r="JWK12" s="80"/>
      <c r="JWL12" s="80"/>
      <c r="JWM12" s="80"/>
      <c r="JWN12" s="80"/>
      <c r="JWO12" s="80"/>
      <c r="JWP12" s="80"/>
      <c r="JWQ12" s="80"/>
      <c r="JWR12" s="80"/>
      <c r="JWS12" s="80"/>
      <c r="JWT12" s="80"/>
      <c r="JWU12" s="80"/>
      <c r="JWV12" s="80"/>
      <c r="JWW12" s="80"/>
      <c r="JWX12" s="80"/>
      <c r="JWY12" s="80"/>
      <c r="JWZ12" s="80"/>
      <c r="JXA12" s="80"/>
      <c r="JXB12" s="80"/>
      <c r="JXC12" s="80"/>
      <c r="JXD12" s="80"/>
      <c r="JXE12" s="80"/>
      <c r="JXF12" s="80"/>
      <c r="JXG12" s="80"/>
      <c r="JXH12" s="80"/>
      <c r="JXI12" s="80"/>
      <c r="JXJ12" s="80"/>
      <c r="JXK12" s="80"/>
      <c r="JXL12" s="80"/>
      <c r="JXM12" s="80"/>
      <c r="JXN12" s="80"/>
      <c r="JXO12" s="80"/>
      <c r="JXP12" s="80"/>
      <c r="JXQ12" s="80"/>
      <c r="JXR12" s="80"/>
      <c r="JXS12" s="80"/>
      <c r="JXT12" s="80"/>
      <c r="JXU12" s="80"/>
      <c r="JXV12" s="80"/>
      <c r="JXW12" s="80"/>
      <c r="JXX12" s="80"/>
      <c r="JXY12" s="80"/>
      <c r="JXZ12" s="80"/>
      <c r="JYA12" s="80"/>
      <c r="JYB12" s="80"/>
      <c r="JYC12" s="80"/>
      <c r="JYD12" s="80"/>
      <c r="JYE12" s="80"/>
      <c r="JYF12" s="80"/>
      <c r="JYG12" s="80"/>
      <c r="JYH12" s="80"/>
      <c r="JYI12" s="80"/>
      <c r="JYJ12" s="80"/>
      <c r="JYK12" s="80"/>
      <c r="JYL12" s="80"/>
      <c r="JYM12" s="80"/>
      <c r="JYN12" s="80"/>
      <c r="JYO12" s="80"/>
      <c r="JYP12" s="80"/>
      <c r="JYQ12" s="80"/>
      <c r="JYR12" s="80"/>
      <c r="JYS12" s="80"/>
      <c r="JYT12" s="80"/>
      <c r="JYU12" s="80"/>
      <c r="JYV12" s="80"/>
      <c r="JYW12" s="80"/>
      <c r="JYX12" s="80"/>
      <c r="JYY12" s="80"/>
      <c r="JYZ12" s="80"/>
      <c r="JZA12" s="80"/>
      <c r="JZB12" s="80"/>
      <c r="JZC12" s="80"/>
      <c r="JZD12" s="80"/>
      <c r="JZE12" s="80"/>
      <c r="JZF12" s="80"/>
      <c r="JZG12" s="80"/>
      <c r="JZH12" s="80"/>
      <c r="JZI12" s="80"/>
      <c r="JZJ12" s="80"/>
      <c r="JZK12" s="80"/>
      <c r="JZL12" s="80"/>
      <c r="JZM12" s="80"/>
      <c r="JZN12" s="80"/>
      <c r="JZO12" s="80"/>
      <c r="JZP12" s="80"/>
      <c r="JZQ12" s="80"/>
      <c r="JZR12" s="80"/>
      <c r="JZS12" s="80"/>
      <c r="JZT12" s="80"/>
      <c r="JZU12" s="80"/>
      <c r="JZV12" s="80"/>
      <c r="JZW12" s="80"/>
      <c r="JZX12" s="80"/>
      <c r="JZY12" s="80"/>
      <c r="JZZ12" s="80"/>
      <c r="KAA12" s="80"/>
      <c r="KAB12" s="80"/>
      <c r="KAC12" s="80"/>
      <c r="KAD12" s="80"/>
      <c r="KAE12" s="80"/>
      <c r="KAF12" s="80"/>
      <c r="KAG12" s="80"/>
      <c r="KAH12" s="80"/>
      <c r="KAI12" s="80"/>
      <c r="KAJ12" s="80"/>
      <c r="KAK12" s="80"/>
      <c r="KAL12" s="80"/>
      <c r="KAM12" s="80"/>
      <c r="KAN12" s="80"/>
      <c r="KAO12" s="80"/>
      <c r="KAP12" s="80"/>
      <c r="KAQ12" s="80"/>
      <c r="KAR12" s="80"/>
      <c r="KAS12" s="80"/>
      <c r="KAT12" s="80"/>
      <c r="KAU12" s="80"/>
      <c r="KAV12" s="80"/>
      <c r="KAW12" s="80"/>
      <c r="KAX12" s="80"/>
      <c r="KAY12" s="80"/>
      <c r="KAZ12" s="80"/>
      <c r="KBA12" s="80"/>
      <c r="KBB12" s="80"/>
      <c r="KBC12" s="80"/>
      <c r="KBD12" s="80"/>
      <c r="KBE12" s="80"/>
      <c r="KBF12" s="80"/>
      <c r="KBG12" s="80"/>
      <c r="KBH12" s="80"/>
      <c r="KBI12" s="80"/>
      <c r="KBJ12" s="80"/>
      <c r="KBK12" s="80"/>
      <c r="KBL12" s="80"/>
      <c r="KBM12" s="80"/>
      <c r="KBN12" s="80"/>
      <c r="KBO12" s="80"/>
      <c r="KBP12" s="80"/>
      <c r="KBQ12" s="80"/>
      <c r="KBR12" s="80"/>
      <c r="KBS12" s="80"/>
      <c r="KBT12" s="80"/>
      <c r="KBU12" s="80"/>
      <c r="KBV12" s="80"/>
      <c r="KBW12" s="80"/>
      <c r="KBX12" s="80"/>
      <c r="KBY12" s="80"/>
      <c r="KBZ12" s="80"/>
      <c r="KCA12" s="80"/>
      <c r="KCB12" s="80"/>
      <c r="KCC12" s="80"/>
      <c r="KCD12" s="80"/>
      <c r="KCE12" s="80"/>
      <c r="KCF12" s="80"/>
      <c r="KCG12" s="80"/>
      <c r="KCH12" s="80"/>
      <c r="KCI12" s="80"/>
      <c r="KCJ12" s="80"/>
      <c r="KCK12" s="80"/>
      <c r="KCL12" s="80"/>
      <c r="KCM12" s="80"/>
      <c r="KCN12" s="80"/>
      <c r="KCO12" s="80"/>
      <c r="KCP12" s="80"/>
      <c r="KCQ12" s="80"/>
      <c r="KCR12" s="80"/>
      <c r="KCS12" s="80"/>
      <c r="KCT12" s="80"/>
      <c r="KCU12" s="80"/>
      <c r="KCV12" s="80"/>
      <c r="KCW12" s="80"/>
      <c r="KCX12" s="80"/>
      <c r="KCY12" s="80"/>
      <c r="KCZ12" s="80"/>
      <c r="KDA12" s="80"/>
      <c r="KDB12" s="80"/>
      <c r="KDC12" s="80"/>
      <c r="KDD12" s="80"/>
      <c r="KDE12" s="80"/>
      <c r="KDF12" s="80"/>
      <c r="KDG12" s="80"/>
      <c r="KDH12" s="80"/>
      <c r="KDI12" s="80"/>
      <c r="KDJ12" s="80"/>
      <c r="KDK12" s="80"/>
      <c r="KDL12" s="80"/>
      <c r="KDM12" s="80"/>
      <c r="KDN12" s="80"/>
      <c r="KDO12" s="80"/>
      <c r="KDP12" s="80"/>
      <c r="KDQ12" s="80"/>
      <c r="KDR12" s="80"/>
      <c r="KDS12" s="80"/>
      <c r="KDT12" s="80"/>
      <c r="KDU12" s="80"/>
      <c r="KDV12" s="80"/>
      <c r="KDW12" s="80"/>
      <c r="KDX12" s="80"/>
      <c r="KDY12" s="80"/>
      <c r="KDZ12" s="80"/>
      <c r="KEA12" s="80"/>
      <c r="KEB12" s="80"/>
      <c r="KEC12" s="80"/>
      <c r="KED12" s="80"/>
      <c r="KEE12" s="80"/>
      <c r="KEF12" s="80"/>
      <c r="KEG12" s="80"/>
      <c r="KEH12" s="80"/>
      <c r="KEI12" s="80"/>
      <c r="KEJ12" s="80"/>
      <c r="KEK12" s="80"/>
      <c r="KEL12" s="80"/>
      <c r="KEM12" s="80"/>
      <c r="KEN12" s="80"/>
      <c r="KEO12" s="80"/>
      <c r="KEP12" s="80"/>
      <c r="KEQ12" s="80"/>
      <c r="KER12" s="80"/>
      <c r="KES12" s="80"/>
      <c r="KET12" s="80"/>
      <c r="KEU12" s="80"/>
      <c r="KEV12" s="80"/>
      <c r="KEW12" s="80"/>
      <c r="KEX12" s="80"/>
      <c r="KEY12" s="80"/>
      <c r="KEZ12" s="80"/>
      <c r="KFA12" s="80"/>
      <c r="KFB12" s="80"/>
      <c r="KFC12" s="80"/>
      <c r="KFD12" s="80"/>
      <c r="KFE12" s="80"/>
      <c r="KFF12" s="80"/>
      <c r="KFG12" s="80"/>
      <c r="KFH12" s="80"/>
      <c r="KFI12" s="80"/>
      <c r="KFJ12" s="80"/>
      <c r="KFK12" s="80"/>
      <c r="KFL12" s="80"/>
      <c r="KFM12" s="80"/>
      <c r="KFN12" s="80"/>
      <c r="KFO12" s="80"/>
      <c r="KFP12" s="80"/>
      <c r="KFQ12" s="80"/>
      <c r="KFR12" s="80"/>
      <c r="KFS12" s="80"/>
      <c r="KFT12" s="80"/>
      <c r="KFU12" s="80"/>
      <c r="KFV12" s="80"/>
      <c r="KFW12" s="80"/>
      <c r="KFX12" s="80"/>
      <c r="KFY12" s="80"/>
      <c r="KFZ12" s="80"/>
      <c r="KGA12" s="80"/>
      <c r="KGB12" s="80"/>
      <c r="KGC12" s="80"/>
      <c r="KGD12" s="80"/>
      <c r="KGE12" s="80"/>
      <c r="KGF12" s="80"/>
      <c r="KGG12" s="80"/>
      <c r="KGH12" s="80"/>
      <c r="KGI12" s="80"/>
      <c r="KGJ12" s="80"/>
      <c r="KGK12" s="80"/>
      <c r="KGL12" s="80"/>
      <c r="KGM12" s="80"/>
      <c r="KGN12" s="80"/>
      <c r="KGO12" s="80"/>
      <c r="KGP12" s="80"/>
      <c r="KGQ12" s="80"/>
      <c r="KGR12" s="80"/>
      <c r="KGS12" s="80"/>
      <c r="KGT12" s="80"/>
      <c r="KGU12" s="80"/>
      <c r="KGV12" s="80"/>
      <c r="KGW12" s="80"/>
      <c r="KGX12" s="80"/>
      <c r="KGY12" s="80"/>
      <c r="KGZ12" s="80"/>
      <c r="KHA12" s="80"/>
      <c r="KHB12" s="80"/>
      <c r="KHC12" s="80"/>
      <c r="KHD12" s="80"/>
      <c r="KHE12" s="80"/>
      <c r="KHF12" s="80"/>
      <c r="KHG12" s="80"/>
      <c r="KHH12" s="80"/>
      <c r="KHI12" s="80"/>
      <c r="KHJ12" s="80"/>
      <c r="KHK12" s="80"/>
      <c r="KHL12" s="80"/>
      <c r="KHM12" s="80"/>
      <c r="KHN12" s="80"/>
      <c r="KHO12" s="80"/>
      <c r="KHP12" s="80"/>
      <c r="KHQ12" s="80"/>
      <c r="KHR12" s="80"/>
      <c r="KHS12" s="80"/>
      <c r="KHT12" s="80"/>
      <c r="KHU12" s="80"/>
      <c r="KHV12" s="80"/>
      <c r="KHW12" s="80"/>
      <c r="KHX12" s="80"/>
      <c r="KHY12" s="80"/>
      <c r="KHZ12" s="80"/>
      <c r="KIA12" s="80"/>
      <c r="KIB12" s="80"/>
      <c r="KIC12" s="80"/>
      <c r="KID12" s="80"/>
      <c r="KIE12" s="80"/>
      <c r="KIF12" s="80"/>
      <c r="KIG12" s="80"/>
      <c r="KIH12" s="80"/>
      <c r="KII12" s="80"/>
      <c r="KIJ12" s="80"/>
      <c r="KIK12" s="80"/>
      <c r="KIL12" s="80"/>
      <c r="KIM12" s="80"/>
      <c r="KIN12" s="80"/>
      <c r="KIO12" s="80"/>
      <c r="KIP12" s="80"/>
      <c r="KIQ12" s="80"/>
      <c r="KIR12" s="80"/>
      <c r="KIS12" s="80"/>
      <c r="KIT12" s="80"/>
      <c r="KIU12" s="80"/>
      <c r="KIV12" s="80"/>
      <c r="KIW12" s="80"/>
      <c r="KIX12" s="80"/>
      <c r="KIY12" s="80"/>
      <c r="KIZ12" s="80"/>
      <c r="KJA12" s="80"/>
      <c r="KJB12" s="80"/>
      <c r="KJC12" s="80"/>
      <c r="KJD12" s="80"/>
      <c r="KJE12" s="80"/>
      <c r="KJF12" s="80"/>
      <c r="KJG12" s="80"/>
      <c r="KJH12" s="80"/>
      <c r="KJI12" s="80"/>
      <c r="KJJ12" s="80"/>
      <c r="KJK12" s="80"/>
      <c r="KJL12" s="80"/>
      <c r="KJM12" s="80"/>
      <c r="KJN12" s="80"/>
      <c r="KJO12" s="80"/>
      <c r="KJP12" s="80"/>
      <c r="KJQ12" s="80"/>
      <c r="KJR12" s="80"/>
      <c r="KJS12" s="80"/>
      <c r="KJT12" s="80"/>
      <c r="KJU12" s="80"/>
      <c r="KJV12" s="80"/>
      <c r="KJW12" s="80"/>
      <c r="KJX12" s="80"/>
      <c r="KJY12" s="80"/>
      <c r="KJZ12" s="80"/>
      <c r="KKA12" s="80"/>
      <c r="KKB12" s="80"/>
      <c r="KKC12" s="80"/>
      <c r="KKD12" s="80"/>
      <c r="KKE12" s="80"/>
      <c r="KKF12" s="80"/>
      <c r="KKG12" s="80"/>
      <c r="KKH12" s="80"/>
      <c r="KKI12" s="80"/>
      <c r="KKJ12" s="80"/>
      <c r="KKK12" s="80"/>
      <c r="KKL12" s="80"/>
      <c r="KKM12" s="80"/>
      <c r="KKN12" s="80"/>
      <c r="KKO12" s="80"/>
      <c r="KKP12" s="80"/>
      <c r="KKQ12" s="80"/>
      <c r="KKR12" s="80"/>
      <c r="KKS12" s="80"/>
      <c r="KKT12" s="80"/>
      <c r="KKU12" s="80"/>
      <c r="KKV12" s="80"/>
      <c r="KKW12" s="80"/>
      <c r="KKX12" s="80"/>
      <c r="KKY12" s="80"/>
      <c r="KKZ12" s="80"/>
      <c r="KLA12" s="80"/>
      <c r="KLB12" s="80"/>
      <c r="KLC12" s="80"/>
      <c r="KLD12" s="80"/>
      <c r="KLE12" s="80"/>
      <c r="KLF12" s="80"/>
      <c r="KLG12" s="80"/>
      <c r="KLH12" s="80"/>
      <c r="KLI12" s="80"/>
      <c r="KLJ12" s="80"/>
      <c r="KLK12" s="80"/>
      <c r="KLL12" s="80"/>
      <c r="KLM12" s="80"/>
      <c r="KLN12" s="80"/>
      <c r="KLO12" s="80"/>
      <c r="KLP12" s="80"/>
      <c r="KLQ12" s="80"/>
      <c r="KLR12" s="80"/>
      <c r="KLS12" s="80"/>
      <c r="KLT12" s="80"/>
      <c r="KLU12" s="80"/>
      <c r="KLV12" s="80"/>
      <c r="KLW12" s="80"/>
      <c r="KLX12" s="80"/>
      <c r="KLY12" s="80"/>
      <c r="KLZ12" s="80"/>
      <c r="KMA12" s="80"/>
      <c r="KMB12" s="80"/>
      <c r="KMC12" s="80"/>
      <c r="KMD12" s="80"/>
      <c r="KME12" s="80"/>
      <c r="KMF12" s="80"/>
      <c r="KMG12" s="80"/>
      <c r="KMH12" s="80"/>
      <c r="KMI12" s="80"/>
      <c r="KMJ12" s="80"/>
      <c r="KMK12" s="80"/>
      <c r="KML12" s="80"/>
      <c r="KMM12" s="80"/>
      <c r="KMN12" s="80"/>
      <c r="KMO12" s="80"/>
      <c r="KMP12" s="80"/>
      <c r="KMQ12" s="80"/>
      <c r="KMR12" s="80"/>
      <c r="KMS12" s="80"/>
      <c r="KMT12" s="80"/>
      <c r="KMU12" s="80"/>
      <c r="KMV12" s="80"/>
      <c r="KMW12" s="80"/>
      <c r="KMX12" s="80"/>
      <c r="KMY12" s="80"/>
      <c r="KMZ12" s="80"/>
      <c r="KNA12" s="80"/>
      <c r="KNB12" s="80"/>
      <c r="KNC12" s="80"/>
      <c r="KND12" s="80"/>
      <c r="KNE12" s="80"/>
      <c r="KNF12" s="80"/>
      <c r="KNG12" s="80"/>
      <c r="KNH12" s="80"/>
      <c r="KNI12" s="80"/>
      <c r="KNJ12" s="80"/>
      <c r="KNK12" s="80"/>
      <c r="KNL12" s="80"/>
      <c r="KNM12" s="80"/>
      <c r="KNN12" s="80"/>
      <c r="KNO12" s="80"/>
      <c r="KNP12" s="80"/>
      <c r="KNQ12" s="80"/>
      <c r="KNR12" s="80"/>
      <c r="KNS12" s="80"/>
      <c r="KNT12" s="80"/>
      <c r="KNU12" s="80"/>
      <c r="KNV12" s="80"/>
      <c r="KNW12" s="80"/>
      <c r="KNX12" s="80"/>
      <c r="KNY12" s="80"/>
      <c r="KNZ12" s="80"/>
      <c r="KOA12" s="80"/>
      <c r="KOB12" s="80"/>
      <c r="KOC12" s="80"/>
      <c r="KOD12" s="80"/>
      <c r="KOE12" s="80"/>
      <c r="KOF12" s="80"/>
      <c r="KOG12" s="80"/>
      <c r="KOH12" s="80"/>
      <c r="KOI12" s="80"/>
      <c r="KOJ12" s="80"/>
      <c r="KOK12" s="80"/>
      <c r="KOL12" s="80"/>
      <c r="KOM12" s="80"/>
      <c r="KON12" s="80"/>
      <c r="KOO12" s="80"/>
      <c r="KOP12" s="80"/>
      <c r="KOQ12" s="80"/>
      <c r="KOR12" s="80"/>
      <c r="KOS12" s="80"/>
      <c r="KOT12" s="80"/>
      <c r="KOU12" s="80"/>
      <c r="KOV12" s="80"/>
      <c r="KOW12" s="80"/>
      <c r="KOX12" s="80"/>
      <c r="KOY12" s="80"/>
      <c r="KOZ12" s="80"/>
      <c r="KPA12" s="80"/>
      <c r="KPB12" s="80"/>
      <c r="KPC12" s="80"/>
      <c r="KPD12" s="80"/>
      <c r="KPE12" s="80"/>
      <c r="KPF12" s="80"/>
      <c r="KPG12" s="80"/>
      <c r="KPH12" s="80"/>
      <c r="KPI12" s="80"/>
      <c r="KPJ12" s="80"/>
      <c r="KPK12" s="80"/>
      <c r="KPL12" s="80"/>
      <c r="KPM12" s="80"/>
      <c r="KPN12" s="80"/>
      <c r="KPO12" s="80"/>
      <c r="KPP12" s="80"/>
      <c r="KPQ12" s="80"/>
      <c r="KPR12" s="80"/>
      <c r="KPS12" s="80"/>
      <c r="KPT12" s="80"/>
      <c r="KPU12" s="80"/>
      <c r="KPV12" s="80"/>
      <c r="KPW12" s="80"/>
      <c r="KPX12" s="80"/>
      <c r="KPY12" s="80"/>
      <c r="KPZ12" s="80"/>
      <c r="KQA12" s="80"/>
      <c r="KQB12" s="80"/>
      <c r="KQC12" s="80"/>
      <c r="KQD12" s="80"/>
      <c r="KQE12" s="80"/>
      <c r="KQF12" s="80"/>
      <c r="KQG12" s="80"/>
      <c r="KQH12" s="80"/>
      <c r="KQI12" s="80"/>
      <c r="KQJ12" s="80"/>
      <c r="KQK12" s="80"/>
      <c r="KQL12" s="80"/>
      <c r="KQM12" s="80"/>
      <c r="KQN12" s="80"/>
      <c r="KQO12" s="80"/>
      <c r="KQP12" s="80"/>
      <c r="KQQ12" s="80"/>
      <c r="KQR12" s="80"/>
      <c r="KQS12" s="80"/>
      <c r="KQT12" s="80"/>
      <c r="KQU12" s="80"/>
      <c r="KQV12" s="80"/>
      <c r="KQW12" s="80"/>
      <c r="KQX12" s="80"/>
      <c r="KQY12" s="80"/>
      <c r="KQZ12" s="80"/>
      <c r="KRA12" s="80"/>
      <c r="KRB12" s="80"/>
      <c r="KRC12" s="80"/>
      <c r="KRD12" s="80"/>
      <c r="KRE12" s="80"/>
      <c r="KRF12" s="80"/>
      <c r="KRG12" s="80"/>
      <c r="KRH12" s="80"/>
      <c r="KRI12" s="80"/>
      <c r="KRJ12" s="80"/>
      <c r="KRK12" s="80"/>
      <c r="KRL12" s="80"/>
      <c r="KRM12" s="80"/>
      <c r="KRN12" s="80"/>
      <c r="KRO12" s="80"/>
      <c r="KRP12" s="80"/>
      <c r="KRQ12" s="80"/>
      <c r="KRR12" s="80"/>
      <c r="KRS12" s="80"/>
      <c r="KRT12" s="80"/>
      <c r="KRU12" s="80"/>
      <c r="KRV12" s="80"/>
      <c r="KRW12" s="80"/>
      <c r="KRX12" s="80"/>
      <c r="KRY12" s="80"/>
      <c r="KRZ12" s="80"/>
      <c r="KSA12" s="80"/>
      <c r="KSB12" s="80"/>
      <c r="KSC12" s="80"/>
      <c r="KSD12" s="80"/>
      <c r="KSE12" s="80"/>
      <c r="KSF12" s="80"/>
      <c r="KSG12" s="80"/>
      <c r="KSH12" s="80"/>
      <c r="KSI12" s="80"/>
      <c r="KSJ12" s="80"/>
      <c r="KSK12" s="80"/>
      <c r="KSL12" s="80"/>
      <c r="KSM12" s="80"/>
      <c r="KSN12" s="80"/>
      <c r="KSO12" s="80"/>
      <c r="KSP12" s="80"/>
      <c r="KSQ12" s="80"/>
      <c r="KSR12" s="80"/>
      <c r="KSS12" s="80"/>
      <c r="KST12" s="80"/>
      <c r="KSU12" s="80"/>
      <c r="KSV12" s="80"/>
      <c r="KSW12" s="80"/>
      <c r="KSX12" s="80"/>
      <c r="KSY12" s="80"/>
      <c r="KSZ12" s="80"/>
      <c r="KTA12" s="80"/>
      <c r="KTB12" s="80"/>
      <c r="KTC12" s="80"/>
      <c r="KTD12" s="80"/>
      <c r="KTE12" s="80"/>
      <c r="KTF12" s="80"/>
      <c r="KTG12" s="80"/>
      <c r="KTH12" s="80"/>
      <c r="KTI12" s="80"/>
      <c r="KTJ12" s="80"/>
      <c r="KTK12" s="80"/>
      <c r="KTL12" s="80"/>
      <c r="KTM12" s="80"/>
      <c r="KTN12" s="80"/>
      <c r="KTO12" s="80"/>
      <c r="KTP12" s="80"/>
      <c r="KTQ12" s="80"/>
      <c r="KTR12" s="80"/>
      <c r="KTS12" s="80"/>
      <c r="KTT12" s="80"/>
      <c r="KTU12" s="80"/>
      <c r="KTV12" s="80"/>
      <c r="KTW12" s="80"/>
      <c r="KTX12" s="80"/>
      <c r="KTY12" s="80"/>
      <c r="KTZ12" s="80"/>
      <c r="KUA12" s="80"/>
      <c r="KUB12" s="80"/>
      <c r="KUC12" s="80"/>
      <c r="KUD12" s="80"/>
      <c r="KUE12" s="80"/>
      <c r="KUF12" s="80"/>
      <c r="KUG12" s="80"/>
      <c r="KUH12" s="80"/>
      <c r="KUI12" s="80"/>
      <c r="KUJ12" s="80"/>
      <c r="KUK12" s="80"/>
      <c r="KUL12" s="80"/>
      <c r="KUM12" s="80"/>
      <c r="KUN12" s="80"/>
      <c r="KUO12" s="80"/>
      <c r="KUP12" s="80"/>
      <c r="KUQ12" s="80"/>
      <c r="KUR12" s="80"/>
      <c r="KUS12" s="80"/>
      <c r="KUT12" s="80"/>
      <c r="KUU12" s="80"/>
      <c r="KUV12" s="80"/>
      <c r="KUW12" s="80"/>
      <c r="KUX12" s="80"/>
      <c r="KUY12" s="80"/>
      <c r="KUZ12" s="80"/>
      <c r="KVA12" s="80"/>
      <c r="KVB12" s="80"/>
      <c r="KVC12" s="80"/>
      <c r="KVD12" s="80"/>
      <c r="KVE12" s="80"/>
      <c r="KVF12" s="80"/>
      <c r="KVG12" s="80"/>
      <c r="KVH12" s="80"/>
      <c r="KVI12" s="80"/>
      <c r="KVJ12" s="80"/>
      <c r="KVK12" s="80"/>
      <c r="KVL12" s="80"/>
      <c r="KVM12" s="80"/>
      <c r="KVN12" s="80"/>
      <c r="KVO12" s="80"/>
      <c r="KVP12" s="80"/>
      <c r="KVQ12" s="80"/>
      <c r="KVR12" s="80"/>
      <c r="KVS12" s="80"/>
      <c r="KVT12" s="80"/>
      <c r="KVU12" s="80"/>
      <c r="KVV12" s="80"/>
      <c r="KVW12" s="80"/>
      <c r="KVX12" s="80"/>
      <c r="KVY12" s="80"/>
      <c r="KVZ12" s="80"/>
      <c r="KWA12" s="80"/>
      <c r="KWB12" s="80"/>
      <c r="KWC12" s="80"/>
      <c r="KWD12" s="80"/>
      <c r="KWE12" s="80"/>
      <c r="KWF12" s="80"/>
      <c r="KWG12" s="80"/>
      <c r="KWH12" s="80"/>
      <c r="KWI12" s="80"/>
      <c r="KWJ12" s="80"/>
      <c r="KWK12" s="80"/>
      <c r="KWL12" s="80"/>
      <c r="KWM12" s="80"/>
      <c r="KWN12" s="80"/>
      <c r="KWO12" s="80"/>
      <c r="KWP12" s="80"/>
      <c r="KWQ12" s="80"/>
      <c r="KWR12" s="80"/>
      <c r="KWS12" s="80"/>
      <c r="KWT12" s="80"/>
      <c r="KWU12" s="80"/>
      <c r="KWV12" s="80"/>
      <c r="KWW12" s="80"/>
      <c r="KWX12" s="80"/>
      <c r="KWY12" s="80"/>
      <c r="KWZ12" s="80"/>
      <c r="KXA12" s="80"/>
      <c r="KXB12" s="80"/>
      <c r="KXC12" s="80"/>
      <c r="KXD12" s="80"/>
      <c r="KXE12" s="80"/>
      <c r="KXF12" s="80"/>
      <c r="KXG12" s="80"/>
      <c r="KXH12" s="80"/>
      <c r="KXI12" s="80"/>
      <c r="KXJ12" s="80"/>
      <c r="KXK12" s="80"/>
      <c r="KXL12" s="80"/>
      <c r="KXM12" s="80"/>
      <c r="KXN12" s="80"/>
      <c r="KXO12" s="80"/>
      <c r="KXP12" s="80"/>
      <c r="KXQ12" s="80"/>
      <c r="KXR12" s="80"/>
      <c r="KXS12" s="80"/>
      <c r="KXT12" s="80"/>
      <c r="KXU12" s="80"/>
      <c r="KXV12" s="80"/>
      <c r="KXW12" s="80"/>
      <c r="KXX12" s="80"/>
      <c r="KXY12" s="80"/>
      <c r="KXZ12" s="80"/>
      <c r="KYA12" s="80"/>
      <c r="KYB12" s="80"/>
      <c r="KYC12" s="80"/>
      <c r="KYD12" s="80"/>
      <c r="KYE12" s="80"/>
      <c r="KYF12" s="80"/>
      <c r="KYG12" s="80"/>
      <c r="KYH12" s="80"/>
      <c r="KYI12" s="80"/>
      <c r="KYJ12" s="80"/>
      <c r="KYK12" s="80"/>
      <c r="KYL12" s="80"/>
      <c r="KYM12" s="80"/>
      <c r="KYN12" s="80"/>
      <c r="KYO12" s="80"/>
      <c r="KYP12" s="80"/>
      <c r="KYQ12" s="80"/>
      <c r="KYR12" s="80"/>
      <c r="KYS12" s="80"/>
      <c r="KYT12" s="80"/>
      <c r="KYU12" s="80"/>
      <c r="KYV12" s="80"/>
      <c r="KYW12" s="80"/>
      <c r="KYX12" s="80"/>
      <c r="KYY12" s="80"/>
      <c r="KYZ12" s="80"/>
      <c r="KZA12" s="80"/>
      <c r="KZB12" s="80"/>
      <c r="KZC12" s="80"/>
      <c r="KZD12" s="80"/>
      <c r="KZE12" s="80"/>
      <c r="KZF12" s="80"/>
      <c r="KZG12" s="80"/>
      <c r="KZH12" s="80"/>
      <c r="KZI12" s="80"/>
      <c r="KZJ12" s="80"/>
      <c r="KZK12" s="80"/>
      <c r="KZL12" s="80"/>
      <c r="KZM12" s="80"/>
      <c r="KZN12" s="80"/>
      <c r="KZO12" s="80"/>
      <c r="KZP12" s="80"/>
      <c r="KZQ12" s="80"/>
      <c r="KZR12" s="80"/>
      <c r="KZS12" s="80"/>
      <c r="KZT12" s="80"/>
      <c r="KZU12" s="80"/>
      <c r="KZV12" s="80"/>
      <c r="KZW12" s="80"/>
      <c r="KZX12" s="80"/>
      <c r="KZY12" s="80"/>
      <c r="KZZ12" s="80"/>
      <c r="LAA12" s="80"/>
      <c r="LAB12" s="80"/>
      <c r="LAC12" s="80"/>
      <c r="LAD12" s="80"/>
      <c r="LAE12" s="80"/>
      <c r="LAF12" s="80"/>
      <c r="LAG12" s="80"/>
      <c r="LAH12" s="80"/>
      <c r="LAI12" s="80"/>
      <c r="LAJ12" s="80"/>
      <c r="LAK12" s="80"/>
      <c r="LAL12" s="80"/>
      <c r="LAM12" s="80"/>
      <c r="LAN12" s="80"/>
      <c r="LAO12" s="80"/>
      <c r="LAP12" s="80"/>
      <c r="LAQ12" s="80"/>
      <c r="LAR12" s="80"/>
      <c r="LAS12" s="80"/>
      <c r="LAT12" s="80"/>
      <c r="LAU12" s="80"/>
      <c r="LAV12" s="80"/>
      <c r="LAW12" s="80"/>
      <c r="LAX12" s="80"/>
      <c r="LAY12" s="80"/>
      <c r="LAZ12" s="80"/>
      <c r="LBA12" s="80"/>
      <c r="LBB12" s="80"/>
      <c r="LBC12" s="80"/>
      <c r="LBD12" s="80"/>
      <c r="LBE12" s="80"/>
      <c r="LBF12" s="80"/>
      <c r="LBG12" s="80"/>
      <c r="LBH12" s="80"/>
      <c r="LBI12" s="80"/>
      <c r="LBJ12" s="80"/>
      <c r="LBK12" s="80"/>
      <c r="LBL12" s="80"/>
      <c r="LBM12" s="80"/>
      <c r="LBN12" s="80"/>
      <c r="LBO12" s="80"/>
      <c r="LBP12" s="80"/>
      <c r="LBQ12" s="80"/>
      <c r="LBR12" s="80"/>
      <c r="LBS12" s="80"/>
      <c r="LBT12" s="80"/>
      <c r="LBU12" s="80"/>
      <c r="LBV12" s="80"/>
      <c r="LBW12" s="80"/>
      <c r="LBX12" s="80"/>
      <c r="LBY12" s="80"/>
      <c r="LBZ12" s="80"/>
      <c r="LCA12" s="80"/>
      <c r="LCB12" s="80"/>
      <c r="LCC12" s="80"/>
      <c r="LCD12" s="80"/>
      <c r="LCE12" s="80"/>
      <c r="LCF12" s="80"/>
      <c r="LCG12" s="80"/>
      <c r="LCH12" s="80"/>
      <c r="LCI12" s="80"/>
      <c r="LCJ12" s="80"/>
      <c r="LCK12" s="80"/>
      <c r="LCL12" s="80"/>
      <c r="LCM12" s="80"/>
      <c r="LCN12" s="80"/>
      <c r="LCO12" s="80"/>
      <c r="LCP12" s="80"/>
      <c r="LCQ12" s="80"/>
      <c r="LCR12" s="80"/>
      <c r="LCS12" s="80"/>
      <c r="LCT12" s="80"/>
      <c r="LCU12" s="80"/>
      <c r="LCV12" s="80"/>
      <c r="LCW12" s="80"/>
      <c r="LCX12" s="80"/>
      <c r="LCY12" s="80"/>
      <c r="LCZ12" s="80"/>
      <c r="LDA12" s="80"/>
      <c r="LDB12" s="80"/>
      <c r="LDC12" s="80"/>
      <c r="LDD12" s="80"/>
      <c r="LDE12" s="80"/>
      <c r="LDF12" s="80"/>
      <c r="LDG12" s="80"/>
      <c r="LDH12" s="80"/>
      <c r="LDI12" s="80"/>
      <c r="LDJ12" s="80"/>
      <c r="LDK12" s="80"/>
      <c r="LDL12" s="80"/>
      <c r="LDM12" s="80"/>
      <c r="LDN12" s="80"/>
      <c r="LDO12" s="80"/>
      <c r="LDP12" s="80"/>
      <c r="LDQ12" s="80"/>
      <c r="LDR12" s="80"/>
      <c r="LDS12" s="80"/>
      <c r="LDT12" s="80"/>
      <c r="LDU12" s="80"/>
      <c r="LDV12" s="80"/>
      <c r="LDW12" s="80"/>
      <c r="LDX12" s="80"/>
      <c r="LDY12" s="80"/>
      <c r="LDZ12" s="80"/>
      <c r="LEA12" s="80"/>
      <c r="LEB12" s="80"/>
      <c r="LEC12" s="80"/>
      <c r="LED12" s="80"/>
      <c r="LEE12" s="80"/>
      <c r="LEF12" s="80"/>
      <c r="LEG12" s="80"/>
      <c r="LEH12" s="80"/>
      <c r="LEI12" s="80"/>
      <c r="LEJ12" s="80"/>
      <c r="LEK12" s="80"/>
      <c r="LEL12" s="80"/>
      <c r="LEM12" s="80"/>
      <c r="LEN12" s="80"/>
      <c r="LEO12" s="80"/>
      <c r="LEP12" s="80"/>
      <c r="LEQ12" s="80"/>
      <c r="LER12" s="80"/>
      <c r="LES12" s="80"/>
      <c r="LET12" s="80"/>
      <c r="LEU12" s="80"/>
      <c r="LEV12" s="80"/>
      <c r="LEW12" s="80"/>
      <c r="LEX12" s="80"/>
      <c r="LEY12" s="80"/>
      <c r="LEZ12" s="80"/>
      <c r="LFA12" s="80"/>
      <c r="LFB12" s="80"/>
      <c r="LFC12" s="80"/>
      <c r="LFD12" s="80"/>
      <c r="LFE12" s="80"/>
      <c r="LFF12" s="80"/>
      <c r="LFG12" s="80"/>
      <c r="LFH12" s="80"/>
      <c r="LFI12" s="80"/>
      <c r="LFJ12" s="80"/>
      <c r="LFK12" s="80"/>
      <c r="LFL12" s="80"/>
      <c r="LFM12" s="80"/>
      <c r="LFN12" s="80"/>
      <c r="LFO12" s="80"/>
      <c r="LFP12" s="80"/>
      <c r="LFQ12" s="80"/>
      <c r="LFR12" s="80"/>
      <c r="LFS12" s="80"/>
      <c r="LFT12" s="80"/>
      <c r="LFU12" s="80"/>
      <c r="LFV12" s="80"/>
      <c r="LFW12" s="80"/>
      <c r="LFX12" s="80"/>
      <c r="LFY12" s="80"/>
      <c r="LFZ12" s="80"/>
      <c r="LGA12" s="80"/>
      <c r="LGB12" s="80"/>
      <c r="LGC12" s="80"/>
      <c r="LGD12" s="80"/>
      <c r="LGE12" s="80"/>
      <c r="LGF12" s="80"/>
      <c r="LGG12" s="80"/>
      <c r="LGH12" s="80"/>
      <c r="LGI12" s="80"/>
      <c r="LGJ12" s="80"/>
      <c r="LGK12" s="80"/>
      <c r="LGL12" s="80"/>
      <c r="LGM12" s="80"/>
      <c r="LGN12" s="80"/>
      <c r="LGO12" s="80"/>
      <c r="LGP12" s="80"/>
      <c r="LGQ12" s="80"/>
      <c r="LGR12" s="80"/>
      <c r="LGS12" s="80"/>
      <c r="LGT12" s="80"/>
      <c r="LGU12" s="80"/>
      <c r="LGV12" s="80"/>
      <c r="LGW12" s="80"/>
      <c r="LGX12" s="80"/>
      <c r="LGY12" s="80"/>
      <c r="LGZ12" s="80"/>
      <c r="LHA12" s="80"/>
      <c r="LHB12" s="80"/>
      <c r="LHC12" s="80"/>
      <c r="LHD12" s="80"/>
      <c r="LHE12" s="80"/>
      <c r="LHF12" s="80"/>
      <c r="LHG12" s="80"/>
      <c r="LHH12" s="80"/>
      <c r="LHI12" s="80"/>
      <c r="LHJ12" s="80"/>
      <c r="LHK12" s="80"/>
      <c r="LHL12" s="80"/>
      <c r="LHM12" s="80"/>
      <c r="LHN12" s="80"/>
      <c r="LHO12" s="80"/>
      <c r="LHP12" s="80"/>
      <c r="LHQ12" s="80"/>
      <c r="LHR12" s="80"/>
      <c r="LHS12" s="80"/>
      <c r="LHT12" s="80"/>
      <c r="LHU12" s="80"/>
      <c r="LHV12" s="80"/>
      <c r="LHW12" s="80"/>
      <c r="LHX12" s="80"/>
      <c r="LHY12" s="80"/>
      <c r="LHZ12" s="80"/>
      <c r="LIA12" s="80"/>
      <c r="LIB12" s="80"/>
      <c r="LIC12" s="80"/>
      <c r="LID12" s="80"/>
      <c r="LIE12" s="80"/>
      <c r="LIF12" s="80"/>
      <c r="LIG12" s="80"/>
      <c r="LIH12" s="80"/>
      <c r="LII12" s="80"/>
      <c r="LIJ12" s="80"/>
      <c r="LIK12" s="80"/>
      <c r="LIL12" s="80"/>
      <c r="LIM12" s="80"/>
      <c r="LIN12" s="80"/>
      <c r="LIO12" s="80"/>
      <c r="LIP12" s="80"/>
      <c r="LIQ12" s="80"/>
      <c r="LIR12" s="80"/>
      <c r="LIS12" s="80"/>
      <c r="LIT12" s="80"/>
      <c r="LIU12" s="80"/>
      <c r="LIV12" s="80"/>
      <c r="LIW12" s="80"/>
      <c r="LIX12" s="80"/>
      <c r="LIY12" s="80"/>
      <c r="LIZ12" s="80"/>
      <c r="LJA12" s="80"/>
      <c r="LJB12" s="80"/>
      <c r="LJC12" s="80"/>
      <c r="LJD12" s="80"/>
      <c r="LJE12" s="80"/>
      <c r="LJF12" s="80"/>
      <c r="LJG12" s="80"/>
      <c r="LJH12" s="80"/>
      <c r="LJI12" s="80"/>
      <c r="LJJ12" s="80"/>
      <c r="LJK12" s="80"/>
      <c r="LJL12" s="80"/>
      <c r="LJM12" s="80"/>
      <c r="LJN12" s="80"/>
      <c r="LJO12" s="80"/>
      <c r="LJP12" s="80"/>
      <c r="LJQ12" s="80"/>
      <c r="LJR12" s="80"/>
      <c r="LJS12" s="80"/>
      <c r="LJT12" s="80"/>
      <c r="LJU12" s="80"/>
      <c r="LJV12" s="80"/>
      <c r="LJW12" s="80"/>
      <c r="LJX12" s="80"/>
      <c r="LJY12" s="80"/>
      <c r="LJZ12" s="80"/>
      <c r="LKA12" s="80"/>
      <c r="LKB12" s="80"/>
      <c r="LKC12" s="80"/>
      <c r="LKD12" s="80"/>
      <c r="LKE12" s="80"/>
      <c r="LKF12" s="80"/>
      <c r="LKG12" s="80"/>
      <c r="LKH12" s="80"/>
      <c r="LKI12" s="80"/>
      <c r="LKJ12" s="80"/>
      <c r="LKK12" s="80"/>
      <c r="LKL12" s="80"/>
      <c r="LKM12" s="80"/>
      <c r="LKN12" s="80"/>
      <c r="LKO12" s="80"/>
      <c r="LKP12" s="80"/>
      <c r="LKQ12" s="80"/>
      <c r="LKR12" s="80"/>
      <c r="LKS12" s="80"/>
      <c r="LKT12" s="80"/>
      <c r="LKU12" s="80"/>
      <c r="LKV12" s="80"/>
      <c r="LKW12" s="80"/>
      <c r="LKX12" s="80"/>
      <c r="LKY12" s="80"/>
      <c r="LKZ12" s="80"/>
      <c r="LLA12" s="80"/>
      <c r="LLB12" s="80"/>
      <c r="LLC12" s="80"/>
      <c r="LLD12" s="80"/>
      <c r="LLE12" s="80"/>
      <c r="LLF12" s="80"/>
      <c r="LLG12" s="80"/>
      <c r="LLH12" s="80"/>
      <c r="LLI12" s="80"/>
      <c r="LLJ12" s="80"/>
      <c r="LLK12" s="80"/>
      <c r="LLL12" s="80"/>
      <c r="LLM12" s="80"/>
      <c r="LLN12" s="80"/>
      <c r="LLO12" s="80"/>
      <c r="LLP12" s="80"/>
      <c r="LLQ12" s="80"/>
      <c r="LLR12" s="80"/>
      <c r="LLS12" s="80"/>
      <c r="LLT12" s="80"/>
      <c r="LLU12" s="80"/>
      <c r="LLV12" s="80"/>
      <c r="LLW12" s="80"/>
      <c r="LLX12" s="80"/>
      <c r="LLY12" s="80"/>
      <c r="LLZ12" s="80"/>
      <c r="LMA12" s="80"/>
      <c r="LMB12" s="80"/>
      <c r="LMC12" s="80"/>
      <c r="LMD12" s="80"/>
      <c r="LME12" s="80"/>
      <c r="LMF12" s="80"/>
      <c r="LMG12" s="80"/>
      <c r="LMH12" s="80"/>
      <c r="LMI12" s="80"/>
      <c r="LMJ12" s="80"/>
      <c r="LMK12" s="80"/>
      <c r="LML12" s="80"/>
      <c r="LMM12" s="80"/>
      <c r="LMN12" s="80"/>
      <c r="LMO12" s="80"/>
      <c r="LMP12" s="80"/>
      <c r="LMQ12" s="80"/>
      <c r="LMR12" s="80"/>
      <c r="LMS12" s="80"/>
      <c r="LMT12" s="80"/>
      <c r="LMU12" s="80"/>
      <c r="LMV12" s="80"/>
      <c r="LMW12" s="80"/>
      <c r="LMX12" s="80"/>
      <c r="LMY12" s="80"/>
      <c r="LMZ12" s="80"/>
      <c r="LNA12" s="80"/>
      <c r="LNB12" s="80"/>
      <c r="LNC12" s="80"/>
      <c r="LND12" s="80"/>
      <c r="LNE12" s="80"/>
      <c r="LNF12" s="80"/>
      <c r="LNG12" s="80"/>
      <c r="LNH12" s="80"/>
      <c r="LNI12" s="80"/>
      <c r="LNJ12" s="80"/>
      <c r="LNK12" s="80"/>
      <c r="LNL12" s="80"/>
      <c r="LNM12" s="80"/>
      <c r="LNN12" s="80"/>
      <c r="LNO12" s="80"/>
      <c r="LNP12" s="80"/>
      <c r="LNQ12" s="80"/>
      <c r="LNR12" s="80"/>
      <c r="LNS12" s="80"/>
      <c r="LNT12" s="80"/>
      <c r="LNU12" s="80"/>
      <c r="LNV12" s="80"/>
      <c r="LNW12" s="80"/>
      <c r="LNX12" s="80"/>
      <c r="LNY12" s="80"/>
      <c r="LNZ12" s="80"/>
      <c r="LOA12" s="80"/>
      <c r="LOB12" s="80"/>
      <c r="LOC12" s="80"/>
      <c r="LOD12" s="80"/>
      <c r="LOE12" s="80"/>
      <c r="LOF12" s="80"/>
      <c r="LOG12" s="80"/>
      <c r="LOH12" s="80"/>
      <c r="LOI12" s="80"/>
      <c r="LOJ12" s="80"/>
      <c r="LOK12" s="80"/>
      <c r="LOL12" s="80"/>
      <c r="LOM12" s="80"/>
      <c r="LON12" s="80"/>
      <c r="LOO12" s="80"/>
      <c r="LOP12" s="80"/>
      <c r="LOQ12" s="80"/>
      <c r="LOR12" s="80"/>
      <c r="LOS12" s="80"/>
      <c r="LOT12" s="80"/>
      <c r="LOU12" s="80"/>
      <c r="LOV12" s="80"/>
      <c r="LOW12" s="80"/>
      <c r="LOX12" s="80"/>
      <c r="LOY12" s="80"/>
      <c r="LOZ12" s="80"/>
      <c r="LPA12" s="80"/>
      <c r="LPB12" s="80"/>
      <c r="LPC12" s="80"/>
      <c r="LPD12" s="80"/>
      <c r="LPE12" s="80"/>
      <c r="LPF12" s="80"/>
      <c r="LPG12" s="80"/>
      <c r="LPH12" s="80"/>
      <c r="LPI12" s="80"/>
      <c r="LPJ12" s="80"/>
      <c r="LPK12" s="80"/>
      <c r="LPL12" s="80"/>
      <c r="LPM12" s="80"/>
      <c r="LPN12" s="80"/>
      <c r="LPO12" s="80"/>
      <c r="LPP12" s="80"/>
      <c r="LPQ12" s="80"/>
      <c r="LPR12" s="80"/>
      <c r="LPS12" s="80"/>
      <c r="LPT12" s="80"/>
      <c r="LPU12" s="80"/>
      <c r="LPV12" s="80"/>
      <c r="LPW12" s="80"/>
      <c r="LPX12" s="80"/>
      <c r="LPY12" s="80"/>
      <c r="LPZ12" s="80"/>
      <c r="LQA12" s="80"/>
      <c r="LQB12" s="80"/>
      <c r="LQC12" s="80"/>
      <c r="LQD12" s="80"/>
      <c r="LQE12" s="80"/>
      <c r="LQF12" s="80"/>
      <c r="LQG12" s="80"/>
      <c r="LQH12" s="80"/>
      <c r="LQI12" s="80"/>
      <c r="LQJ12" s="80"/>
      <c r="LQK12" s="80"/>
      <c r="LQL12" s="80"/>
      <c r="LQM12" s="80"/>
      <c r="LQN12" s="80"/>
      <c r="LQO12" s="80"/>
      <c r="LQP12" s="80"/>
      <c r="LQQ12" s="80"/>
      <c r="LQR12" s="80"/>
      <c r="LQS12" s="80"/>
      <c r="LQT12" s="80"/>
      <c r="LQU12" s="80"/>
      <c r="LQV12" s="80"/>
      <c r="LQW12" s="80"/>
      <c r="LQX12" s="80"/>
      <c r="LQY12" s="80"/>
      <c r="LQZ12" s="80"/>
      <c r="LRA12" s="80"/>
      <c r="LRB12" s="80"/>
      <c r="LRC12" s="80"/>
      <c r="LRD12" s="80"/>
      <c r="LRE12" s="80"/>
      <c r="LRF12" s="80"/>
      <c r="LRG12" s="80"/>
      <c r="LRH12" s="80"/>
      <c r="LRI12" s="80"/>
      <c r="LRJ12" s="80"/>
      <c r="LRK12" s="80"/>
      <c r="LRL12" s="80"/>
      <c r="LRM12" s="80"/>
      <c r="LRN12" s="80"/>
      <c r="LRO12" s="80"/>
      <c r="LRP12" s="80"/>
      <c r="LRQ12" s="80"/>
      <c r="LRR12" s="80"/>
      <c r="LRS12" s="80"/>
      <c r="LRT12" s="80"/>
      <c r="LRU12" s="80"/>
      <c r="LRV12" s="80"/>
      <c r="LRW12" s="80"/>
      <c r="LRX12" s="80"/>
      <c r="LRY12" s="80"/>
      <c r="LRZ12" s="80"/>
      <c r="LSA12" s="80"/>
      <c r="LSB12" s="80"/>
      <c r="LSC12" s="80"/>
      <c r="LSD12" s="80"/>
      <c r="LSE12" s="80"/>
      <c r="LSF12" s="80"/>
      <c r="LSG12" s="80"/>
      <c r="LSH12" s="80"/>
      <c r="LSI12" s="80"/>
      <c r="LSJ12" s="80"/>
      <c r="LSK12" s="80"/>
      <c r="LSL12" s="80"/>
      <c r="LSM12" s="80"/>
      <c r="LSN12" s="80"/>
      <c r="LSO12" s="80"/>
      <c r="LSP12" s="80"/>
      <c r="LSQ12" s="80"/>
      <c r="LSR12" s="80"/>
      <c r="LSS12" s="80"/>
      <c r="LST12" s="80"/>
      <c r="LSU12" s="80"/>
      <c r="LSV12" s="80"/>
      <c r="LSW12" s="80"/>
      <c r="LSX12" s="80"/>
      <c r="LSY12" s="80"/>
      <c r="LSZ12" s="80"/>
      <c r="LTA12" s="80"/>
      <c r="LTB12" s="80"/>
      <c r="LTC12" s="80"/>
      <c r="LTD12" s="80"/>
      <c r="LTE12" s="80"/>
      <c r="LTF12" s="80"/>
      <c r="LTG12" s="80"/>
      <c r="LTH12" s="80"/>
      <c r="LTI12" s="80"/>
      <c r="LTJ12" s="80"/>
      <c r="LTK12" s="80"/>
      <c r="LTL12" s="80"/>
      <c r="LTM12" s="80"/>
      <c r="LTN12" s="80"/>
      <c r="LTO12" s="80"/>
      <c r="LTP12" s="80"/>
      <c r="LTQ12" s="80"/>
      <c r="LTR12" s="80"/>
      <c r="LTS12" s="80"/>
      <c r="LTT12" s="80"/>
      <c r="LTU12" s="80"/>
      <c r="LTV12" s="80"/>
      <c r="LTW12" s="80"/>
      <c r="LTX12" s="80"/>
      <c r="LTY12" s="80"/>
      <c r="LTZ12" s="80"/>
      <c r="LUA12" s="80"/>
      <c r="LUB12" s="80"/>
      <c r="LUC12" s="80"/>
      <c r="LUD12" s="80"/>
      <c r="LUE12" s="80"/>
      <c r="LUF12" s="80"/>
      <c r="LUG12" s="80"/>
      <c r="LUH12" s="80"/>
      <c r="LUI12" s="80"/>
      <c r="LUJ12" s="80"/>
      <c r="LUK12" s="80"/>
      <c r="LUL12" s="80"/>
      <c r="LUM12" s="80"/>
      <c r="LUN12" s="80"/>
      <c r="LUO12" s="80"/>
      <c r="LUP12" s="80"/>
      <c r="LUQ12" s="80"/>
      <c r="LUR12" s="80"/>
      <c r="LUS12" s="80"/>
      <c r="LUT12" s="80"/>
      <c r="LUU12" s="80"/>
      <c r="LUV12" s="80"/>
      <c r="LUW12" s="80"/>
      <c r="LUX12" s="80"/>
      <c r="LUY12" s="80"/>
      <c r="LUZ12" s="80"/>
      <c r="LVA12" s="80"/>
      <c r="LVB12" s="80"/>
      <c r="LVC12" s="80"/>
      <c r="LVD12" s="80"/>
      <c r="LVE12" s="80"/>
      <c r="LVF12" s="80"/>
      <c r="LVG12" s="80"/>
      <c r="LVH12" s="80"/>
      <c r="LVI12" s="80"/>
      <c r="LVJ12" s="80"/>
      <c r="LVK12" s="80"/>
      <c r="LVL12" s="80"/>
      <c r="LVM12" s="80"/>
      <c r="LVN12" s="80"/>
      <c r="LVO12" s="80"/>
      <c r="LVP12" s="80"/>
      <c r="LVQ12" s="80"/>
      <c r="LVR12" s="80"/>
      <c r="LVS12" s="80"/>
      <c r="LVT12" s="80"/>
      <c r="LVU12" s="80"/>
      <c r="LVV12" s="80"/>
      <c r="LVW12" s="80"/>
      <c r="LVX12" s="80"/>
      <c r="LVY12" s="80"/>
      <c r="LVZ12" s="80"/>
      <c r="LWA12" s="80"/>
      <c r="LWB12" s="80"/>
      <c r="LWC12" s="80"/>
      <c r="LWD12" s="80"/>
      <c r="LWE12" s="80"/>
      <c r="LWF12" s="80"/>
      <c r="LWG12" s="80"/>
      <c r="LWH12" s="80"/>
      <c r="LWI12" s="80"/>
      <c r="LWJ12" s="80"/>
      <c r="LWK12" s="80"/>
      <c r="LWL12" s="80"/>
      <c r="LWM12" s="80"/>
      <c r="LWN12" s="80"/>
      <c r="LWO12" s="80"/>
      <c r="LWP12" s="80"/>
      <c r="LWQ12" s="80"/>
      <c r="LWR12" s="80"/>
      <c r="LWS12" s="80"/>
      <c r="LWT12" s="80"/>
      <c r="LWU12" s="80"/>
      <c r="LWV12" s="80"/>
      <c r="LWW12" s="80"/>
      <c r="LWX12" s="80"/>
      <c r="LWY12" s="80"/>
      <c r="LWZ12" s="80"/>
      <c r="LXA12" s="80"/>
      <c r="LXB12" s="80"/>
      <c r="LXC12" s="80"/>
      <c r="LXD12" s="80"/>
      <c r="LXE12" s="80"/>
      <c r="LXF12" s="80"/>
      <c r="LXG12" s="80"/>
      <c r="LXH12" s="80"/>
      <c r="LXI12" s="80"/>
      <c r="LXJ12" s="80"/>
      <c r="LXK12" s="80"/>
      <c r="LXL12" s="80"/>
      <c r="LXM12" s="80"/>
      <c r="LXN12" s="80"/>
      <c r="LXO12" s="80"/>
      <c r="LXP12" s="80"/>
      <c r="LXQ12" s="80"/>
      <c r="LXR12" s="80"/>
      <c r="LXS12" s="80"/>
      <c r="LXT12" s="80"/>
      <c r="LXU12" s="80"/>
      <c r="LXV12" s="80"/>
      <c r="LXW12" s="80"/>
      <c r="LXX12" s="80"/>
      <c r="LXY12" s="80"/>
      <c r="LXZ12" s="80"/>
      <c r="LYA12" s="80"/>
      <c r="LYB12" s="80"/>
      <c r="LYC12" s="80"/>
      <c r="LYD12" s="80"/>
      <c r="LYE12" s="80"/>
      <c r="LYF12" s="80"/>
      <c r="LYG12" s="80"/>
      <c r="LYH12" s="80"/>
      <c r="LYI12" s="80"/>
      <c r="LYJ12" s="80"/>
      <c r="LYK12" s="80"/>
      <c r="LYL12" s="80"/>
      <c r="LYM12" s="80"/>
      <c r="LYN12" s="80"/>
      <c r="LYO12" s="80"/>
      <c r="LYP12" s="80"/>
      <c r="LYQ12" s="80"/>
      <c r="LYR12" s="80"/>
      <c r="LYS12" s="80"/>
      <c r="LYT12" s="80"/>
      <c r="LYU12" s="80"/>
      <c r="LYV12" s="80"/>
      <c r="LYW12" s="80"/>
      <c r="LYX12" s="80"/>
      <c r="LYY12" s="80"/>
      <c r="LYZ12" s="80"/>
      <c r="LZA12" s="80"/>
      <c r="LZB12" s="80"/>
      <c r="LZC12" s="80"/>
      <c r="LZD12" s="80"/>
      <c r="LZE12" s="80"/>
      <c r="LZF12" s="80"/>
      <c r="LZG12" s="80"/>
      <c r="LZH12" s="80"/>
      <c r="LZI12" s="80"/>
      <c r="LZJ12" s="80"/>
      <c r="LZK12" s="80"/>
      <c r="LZL12" s="80"/>
      <c r="LZM12" s="80"/>
      <c r="LZN12" s="80"/>
      <c r="LZO12" s="80"/>
      <c r="LZP12" s="80"/>
      <c r="LZQ12" s="80"/>
      <c r="LZR12" s="80"/>
      <c r="LZS12" s="80"/>
      <c r="LZT12" s="80"/>
      <c r="LZU12" s="80"/>
      <c r="LZV12" s="80"/>
      <c r="LZW12" s="80"/>
      <c r="LZX12" s="80"/>
      <c r="LZY12" s="80"/>
      <c r="LZZ12" s="80"/>
      <c r="MAA12" s="80"/>
      <c r="MAB12" s="80"/>
      <c r="MAC12" s="80"/>
      <c r="MAD12" s="80"/>
      <c r="MAE12" s="80"/>
      <c r="MAF12" s="80"/>
      <c r="MAG12" s="80"/>
      <c r="MAH12" s="80"/>
      <c r="MAI12" s="80"/>
      <c r="MAJ12" s="80"/>
      <c r="MAK12" s="80"/>
      <c r="MAL12" s="80"/>
      <c r="MAM12" s="80"/>
      <c r="MAN12" s="80"/>
      <c r="MAO12" s="80"/>
      <c r="MAP12" s="80"/>
      <c r="MAQ12" s="80"/>
      <c r="MAR12" s="80"/>
      <c r="MAS12" s="80"/>
      <c r="MAT12" s="80"/>
      <c r="MAU12" s="80"/>
      <c r="MAV12" s="80"/>
      <c r="MAW12" s="80"/>
      <c r="MAX12" s="80"/>
      <c r="MAY12" s="80"/>
      <c r="MAZ12" s="80"/>
      <c r="MBA12" s="80"/>
      <c r="MBB12" s="80"/>
      <c r="MBC12" s="80"/>
      <c r="MBD12" s="80"/>
      <c r="MBE12" s="80"/>
      <c r="MBF12" s="80"/>
      <c r="MBG12" s="80"/>
      <c r="MBH12" s="80"/>
      <c r="MBI12" s="80"/>
      <c r="MBJ12" s="80"/>
      <c r="MBK12" s="80"/>
      <c r="MBL12" s="80"/>
      <c r="MBM12" s="80"/>
      <c r="MBN12" s="80"/>
      <c r="MBO12" s="80"/>
      <c r="MBP12" s="80"/>
      <c r="MBQ12" s="80"/>
      <c r="MBR12" s="80"/>
      <c r="MBS12" s="80"/>
      <c r="MBT12" s="80"/>
      <c r="MBU12" s="80"/>
      <c r="MBV12" s="80"/>
      <c r="MBW12" s="80"/>
      <c r="MBX12" s="80"/>
      <c r="MBY12" s="80"/>
      <c r="MBZ12" s="80"/>
      <c r="MCA12" s="80"/>
      <c r="MCB12" s="80"/>
      <c r="MCC12" s="80"/>
      <c r="MCD12" s="80"/>
      <c r="MCE12" s="80"/>
      <c r="MCF12" s="80"/>
      <c r="MCG12" s="80"/>
      <c r="MCH12" s="80"/>
      <c r="MCI12" s="80"/>
      <c r="MCJ12" s="80"/>
      <c r="MCK12" s="80"/>
      <c r="MCL12" s="80"/>
      <c r="MCM12" s="80"/>
      <c r="MCN12" s="80"/>
      <c r="MCO12" s="80"/>
      <c r="MCP12" s="80"/>
      <c r="MCQ12" s="80"/>
      <c r="MCR12" s="80"/>
      <c r="MCS12" s="80"/>
      <c r="MCT12" s="80"/>
      <c r="MCU12" s="80"/>
      <c r="MCV12" s="80"/>
      <c r="MCW12" s="80"/>
      <c r="MCX12" s="80"/>
      <c r="MCY12" s="80"/>
      <c r="MCZ12" s="80"/>
      <c r="MDA12" s="80"/>
      <c r="MDB12" s="80"/>
      <c r="MDC12" s="80"/>
      <c r="MDD12" s="80"/>
      <c r="MDE12" s="80"/>
      <c r="MDF12" s="80"/>
      <c r="MDG12" s="80"/>
      <c r="MDH12" s="80"/>
      <c r="MDI12" s="80"/>
      <c r="MDJ12" s="80"/>
      <c r="MDK12" s="80"/>
      <c r="MDL12" s="80"/>
      <c r="MDM12" s="80"/>
      <c r="MDN12" s="80"/>
      <c r="MDO12" s="80"/>
      <c r="MDP12" s="80"/>
      <c r="MDQ12" s="80"/>
      <c r="MDR12" s="80"/>
      <c r="MDS12" s="80"/>
      <c r="MDT12" s="80"/>
      <c r="MDU12" s="80"/>
      <c r="MDV12" s="80"/>
      <c r="MDW12" s="80"/>
      <c r="MDX12" s="80"/>
      <c r="MDY12" s="80"/>
      <c r="MDZ12" s="80"/>
      <c r="MEA12" s="80"/>
      <c r="MEB12" s="80"/>
      <c r="MEC12" s="80"/>
      <c r="MED12" s="80"/>
      <c r="MEE12" s="80"/>
      <c r="MEF12" s="80"/>
      <c r="MEG12" s="80"/>
      <c r="MEH12" s="80"/>
      <c r="MEI12" s="80"/>
      <c r="MEJ12" s="80"/>
      <c r="MEK12" s="80"/>
      <c r="MEL12" s="80"/>
      <c r="MEM12" s="80"/>
      <c r="MEN12" s="80"/>
      <c r="MEO12" s="80"/>
      <c r="MEP12" s="80"/>
      <c r="MEQ12" s="80"/>
      <c r="MER12" s="80"/>
      <c r="MES12" s="80"/>
      <c r="MET12" s="80"/>
      <c r="MEU12" s="80"/>
      <c r="MEV12" s="80"/>
      <c r="MEW12" s="80"/>
      <c r="MEX12" s="80"/>
      <c r="MEY12" s="80"/>
      <c r="MEZ12" s="80"/>
      <c r="MFA12" s="80"/>
      <c r="MFB12" s="80"/>
      <c r="MFC12" s="80"/>
      <c r="MFD12" s="80"/>
      <c r="MFE12" s="80"/>
      <c r="MFF12" s="80"/>
      <c r="MFG12" s="80"/>
      <c r="MFH12" s="80"/>
      <c r="MFI12" s="80"/>
      <c r="MFJ12" s="80"/>
      <c r="MFK12" s="80"/>
      <c r="MFL12" s="80"/>
      <c r="MFM12" s="80"/>
      <c r="MFN12" s="80"/>
      <c r="MFO12" s="80"/>
      <c r="MFP12" s="80"/>
      <c r="MFQ12" s="80"/>
      <c r="MFR12" s="80"/>
      <c r="MFS12" s="80"/>
      <c r="MFT12" s="80"/>
      <c r="MFU12" s="80"/>
      <c r="MFV12" s="80"/>
      <c r="MFW12" s="80"/>
      <c r="MFX12" s="80"/>
      <c r="MFY12" s="80"/>
      <c r="MFZ12" s="80"/>
      <c r="MGA12" s="80"/>
      <c r="MGB12" s="80"/>
      <c r="MGC12" s="80"/>
      <c r="MGD12" s="80"/>
      <c r="MGE12" s="80"/>
      <c r="MGF12" s="80"/>
      <c r="MGG12" s="80"/>
      <c r="MGH12" s="80"/>
      <c r="MGI12" s="80"/>
      <c r="MGJ12" s="80"/>
      <c r="MGK12" s="80"/>
      <c r="MGL12" s="80"/>
      <c r="MGM12" s="80"/>
      <c r="MGN12" s="80"/>
      <c r="MGO12" s="80"/>
      <c r="MGP12" s="80"/>
      <c r="MGQ12" s="80"/>
      <c r="MGR12" s="80"/>
      <c r="MGS12" s="80"/>
      <c r="MGT12" s="80"/>
      <c r="MGU12" s="80"/>
      <c r="MGV12" s="80"/>
      <c r="MGW12" s="80"/>
      <c r="MGX12" s="80"/>
      <c r="MGY12" s="80"/>
      <c r="MGZ12" s="80"/>
      <c r="MHA12" s="80"/>
      <c r="MHB12" s="80"/>
      <c r="MHC12" s="80"/>
      <c r="MHD12" s="80"/>
      <c r="MHE12" s="80"/>
      <c r="MHF12" s="80"/>
      <c r="MHG12" s="80"/>
      <c r="MHH12" s="80"/>
      <c r="MHI12" s="80"/>
      <c r="MHJ12" s="80"/>
      <c r="MHK12" s="80"/>
      <c r="MHL12" s="80"/>
      <c r="MHM12" s="80"/>
      <c r="MHN12" s="80"/>
      <c r="MHO12" s="80"/>
      <c r="MHP12" s="80"/>
      <c r="MHQ12" s="80"/>
      <c r="MHR12" s="80"/>
      <c r="MHS12" s="80"/>
      <c r="MHT12" s="80"/>
      <c r="MHU12" s="80"/>
      <c r="MHV12" s="80"/>
      <c r="MHW12" s="80"/>
      <c r="MHX12" s="80"/>
      <c r="MHY12" s="80"/>
      <c r="MHZ12" s="80"/>
      <c r="MIA12" s="80"/>
      <c r="MIB12" s="80"/>
      <c r="MIC12" s="80"/>
      <c r="MID12" s="80"/>
      <c r="MIE12" s="80"/>
      <c r="MIF12" s="80"/>
      <c r="MIG12" s="80"/>
      <c r="MIH12" s="80"/>
      <c r="MII12" s="80"/>
      <c r="MIJ12" s="80"/>
      <c r="MIK12" s="80"/>
      <c r="MIL12" s="80"/>
      <c r="MIM12" s="80"/>
      <c r="MIN12" s="80"/>
      <c r="MIO12" s="80"/>
      <c r="MIP12" s="80"/>
      <c r="MIQ12" s="80"/>
      <c r="MIR12" s="80"/>
      <c r="MIS12" s="80"/>
      <c r="MIT12" s="80"/>
      <c r="MIU12" s="80"/>
      <c r="MIV12" s="80"/>
      <c r="MIW12" s="80"/>
      <c r="MIX12" s="80"/>
      <c r="MIY12" s="80"/>
      <c r="MIZ12" s="80"/>
      <c r="MJA12" s="80"/>
      <c r="MJB12" s="80"/>
      <c r="MJC12" s="80"/>
      <c r="MJD12" s="80"/>
      <c r="MJE12" s="80"/>
      <c r="MJF12" s="80"/>
      <c r="MJG12" s="80"/>
      <c r="MJH12" s="80"/>
      <c r="MJI12" s="80"/>
      <c r="MJJ12" s="80"/>
      <c r="MJK12" s="80"/>
      <c r="MJL12" s="80"/>
      <c r="MJM12" s="80"/>
      <c r="MJN12" s="80"/>
      <c r="MJO12" s="80"/>
      <c r="MJP12" s="80"/>
      <c r="MJQ12" s="80"/>
      <c r="MJR12" s="80"/>
      <c r="MJS12" s="80"/>
      <c r="MJT12" s="80"/>
      <c r="MJU12" s="80"/>
      <c r="MJV12" s="80"/>
      <c r="MJW12" s="80"/>
      <c r="MJX12" s="80"/>
      <c r="MJY12" s="80"/>
      <c r="MJZ12" s="80"/>
      <c r="MKA12" s="80"/>
      <c r="MKB12" s="80"/>
      <c r="MKC12" s="80"/>
      <c r="MKD12" s="80"/>
      <c r="MKE12" s="80"/>
      <c r="MKF12" s="80"/>
      <c r="MKG12" s="80"/>
      <c r="MKH12" s="80"/>
      <c r="MKI12" s="80"/>
      <c r="MKJ12" s="80"/>
      <c r="MKK12" s="80"/>
      <c r="MKL12" s="80"/>
      <c r="MKM12" s="80"/>
      <c r="MKN12" s="80"/>
      <c r="MKO12" s="80"/>
      <c r="MKP12" s="80"/>
      <c r="MKQ12" s="80"/>
      <c r="MKR12" s="80"/>
      <c r="MKS12" s="80"/>
      <c r="MKT12" s="80"/>
      <c r="MKU12" s="80"/>
      <c r="MKV12" s="80"/>
      <c r="MKW12" s="80"/>
      <c r="MKX12" s="80"/>
      <c r="MKY12" s="80"/>
      <c r="MKZ12" s="80"/>
      <c r="MLA12" s="80"/>
      <c r="MLB12" s="80"/>
      <c r="MLC12" s="80"/>
      <c r="MLD12" s="80"/>
      <c r="MLE12" s="80"/>
      <c r="MLF12" s="80"/>
      <c r="MLG12" s="80"/>
      <c r="MLH12" s="80"/>
      <c r="MLI12" s="80"/>
      <c r="MLJ12" s="80"/>
      <c r="MLK12" s="80"/>
      <c r="MLL12" s="80"/>
      <c r="MLM12" s="80"/>
      <c r="MLN12" s="80"/>
      <c r="MLO12" s="80"/>
      <c r="MLP12" s="80"/>
      <c r="MLQ12" s="80"/>
      <c r="MLR12" s="80"/>
      <c r="MLS12" s="80"/>
      <c r="MLT12" s="80"/>
      <c r="MLU12" s="80"/>
      <c r="MLV12" s="80"/>
      <c r="MLW12" s="80"/>
      <c r="MLX12" s="80"/>
      <c r="MLY12" s="80"/>
      <c r="MLZ12" s="80"/>
      <c r="MMA12" s="80"/>
      <c r="MMB12" s="80"/>
      <c r="MMC12" s="80"/>
      <c r="MMD12" s="80"/>
      <c r="MME12" s="80"/>
      <c r="MMF12" s="80"/>
      <c r="MMG12" s="80"/>
      <c r="MMH12" s="80"/>
      <c r="MMI12" s="80"/>
      <c r="MMJ12" s="80"/>
      <c r="MMK12" s="80"/>
      <c r="MML12" s="80"/>
      <c r="MMM12" s="80"/>
      <c r="MMN12" s="80"/>
      <c r="MMO12" s="80"/>
      <c r="MMP12" s="80"/>
      <c r="MMQ12" s="80"/>
      <c r="MMR12" s="80"/>
      <c r="MMS12" s="80"/>
      <c r="MMT12" s="80"/>
      <c r="MMU12" s="80"/>
      <c r="MMV12" s="80"/>
      <c r="MMW12" s="80"/>
      <c r="MMX12" s="80"/>
      <c r="MMY12" s="80"/>
      <c r="MMZ12" s="80"/>
      <c r="MNA12" s="80"/>
      <c r="MNB12" s="80"/>
      <c r="MNC12" s="80"/>
      <c r="MND12" s="80"/>
      <c r="MNE12" s="80"/>
      <c r="MNF12" s="80"/>
      <c r="MNG12" s="80"/>
      <c r="MNH12" s="80"/>
      <c r="MNI12" s="80"/>
      <c r="MNJ12" s="80"/>
      <c r="MNK12" s="80"/>
      <c r="MNL12" s="80"/>
      <c r="MNM12" s="80"/>
      <c r="MNN12" s="80"/>
      <c r="MNO12" s="80"/>
      <c r="MNP12" s="80"/>
      <c r="MNQ12" s="80"/>
      <c r="MNR12" s="80"/>
      <c r="MNS12" s="80"/>
      <c r="MNT12" s="80"/>
      <c r="MNU12" s="80"/>
      <c r="MNV12" s="80"/>
      <c r="MNW12" s="80"/>
      <c r="MNX12" s="80"/>
      <c r="MNY12" s="80"/>
      <c r="MNZ12" s="80"/>
      <c r="MOA12" s="80"/>
      <c r="MOB12" s="80"/>
      <c r="MOC12" s="80"/>
      <c r="MOD12" s="80"/>
      <c r="MOE12" s="80"/>
      <c r="MOF12" s="80"/>
      <c r="MOG12" s="80"/>
      <c r="MOH12" s="80"/>
      <c r="MOI12" s="80"/>
      <c r="MOJ12" s="80"/>
      <c r="MOK12" s="80"/>
      <c r="MOL12" s="80"/>
      <c r="MOM12" s="80"/>
      <c r="MON12" s="80"/>
      <c r="MOO12" s="80"/>
      <c r="MOP12" s="80"/>
      <c r="MOQ12" s="80"/>
      <c r="MOR12" s="80"/>
      <c r="MOS12" s="80"/>
      <c r="MOT12" s="80"/>
      <c r="MOU12" s="80"/>
      <c r="MOV12" s="80"/>
      <c r="MOW12" s="80"/>
      <c r="MOX12" s="80"/>
      <c r="MOY12" s="80"/>
      <c r="MOZ12" s="80"/>
      <c r="MPA12" s="80"/>
      <c r="MPB12" s="80"/>
      <c r="MPC12" s="80"/>
      <c r="MPD12" s="80"/>
      <c r="MPE12" s="80"/>
      <c r="MPF12" s="80"/>
      <c r="MPG12" s="80"/>
      <c r="MPH12" s="80"/>
      <c r="MPI12" s="80"/>
      <c r="MPJ12" s="80"/>
      <c r="MPK12" s="80"/>
      <c r="MPL12" s="80"/>
      <c r="MPM12" s="80"/>
      <c r="MPN12" s="80"/>
      <c r="MPO12" s="80"/>
      <c r="MPP12" s="80"/>
      <c r="MPQ12" s="80"/>
      <c r="MPR12" s="80"/>
      <c r="MPS12" s="80"/>
      <c r="MPT12" s="80"/>
      <c r="MPU12" s="80"/>
      <c r="MPV12" s="80"/>
      <c r="MPW12" s="80"/>
      <c r="MPX12" s="80"/>
      <c r="MPY12" s="80"/>
      <c r="MPZ12" s="80"/>
      <c r="MQA12" s="80"/>
      <c r="MQB12" s="80"/>
      <c r="MQC12" s="80"/>
      <c r="MQD12" s="80"/>
      <c r="MQE12" s="80"/>
      <c r="MQF12" s="80"/>
      <c r="MQG12" s="80"/>
      <c r="MQH12" s="80"/>
      <c r="MQI12" s="80"/>
      <c r="MQJ12" s="80"/>
      <c r="MQK12" s="80"/>
      <c r="MQL12" s="80"/>
      <c r="MQM12" s="80"/>
      <c r="MQN12" s="80"/>
      <c r="MQO12" s="80"/>
      <c r="MQP12" s="80"/>
      <c r="MQQ12" s="80"/>
      <c r="MQR12" s="80"/>
      <c r="MQS12" s="80"/>
      <c r="MQT12" s="80"/>
      <c r="MQU12" s="80"/>
      <c r="MQV12" s="80"/>
      <c r="MQW12" s="80"/>
      <c r="MQX12" s="80"/>
      <c r="MQY12" s="80"/>
      <c r="MQZ12" s="80"/>
      <c r="MRA12" s="80"/>
      <c r="MRB12" s="80"/>
      <c r="MRC12" s="80"/>
      <c r="MRD12" s="80"/>
      <c r="MRE12" s="80"/>
      <c r="MRF12" s="80"/>
      <c r="MRG12" s="80"/>
      <c r="MRH12" s="80"/>
      <c r="MRI12" s="80"/>
      <c r="MRJ12" s="80"/>
      <c r="MRK12" s="80"/>
      <c r="MRL12" s="80"/>
      <c r="MRM12" s="80"/>
      <c r="MRN12" s="80"/>
      <c r="MRO12" s="80"/>
      <c r="MRP12" s="80"/>
      <c r="MRQ12" s="80"/>
      <c r="MRR12" s="80"/>
      <c r="MRS12" s="80"/>
      <c r="MRT12" s="80"/>
      <c r="MRU12" s="80"/>
      <c r="MRV12" s="80"/>
      <c r="MRW12" s="80"/>
      <c r="MRX12" s="80"/>
      <c r="MRY12" s="80"/>
      <c r="MRZ12" s="80"/>
      <c r="MSA12" s="80"/>
      <c r="MSB12" s="80"/>
      <c r="MSC12" s="80"/>
      <c r="MSD12" s="80"/>
      <c r="MSE12" s="80"/>
      <c r="MSF12" s="80"/>
      <c r="MSG12" s="80"/>
      <c r="MSH12" s="80"/>
      <c r="MSI12" s="80"/>
      <c r="MSJ12" s="80"/>
      <c r="MSK12" s="80"/>
      <c r="MSL12" s="80"/>
      <c r="MSM12" s="80"/>
      <c r="MSN12" s="80"/>
      <c r="MSO12" s="80"/>
      <c r="MSP12" s="80"/>
      <c r="MSQ12" s="80"/>
      <c r="MSR12" s="80"/>
      <c r="MSS12" s="80"/>
      <c r="MST12" s="80"/>
      <c r="MSU12" s="80"/>
      <c r="MSV12" s="80"/>
      <c r="MSW12" s="80"/>
      <c r="MSX12" s="80"/>
      <c r="MSY12" s="80"/>
      <c r="MSZ12" s="80"/>
      <c r="MTA12" s="80"/>
      <c r="MTB12" s="80"/>
      <c r="MTC12" s="80"/>
      <c r="MTD12" s="80"/>
      <c r="MTE12" s="80"/>
      <c r="MTF12" s="80"/>
      <c r="MTG12" s="80"/>
      <c r="MTH12" s="80"/>
      <c r="MTI12" s="80"/>
      <c r="MTJ12" s="80"/>
      <c r="MTK12" s="80"/>
      <c r="MTL12" s="80"/>
      <c r="MTM12" s="80"/>
      <c r="MTN12" s="80"/>
      <c r="MTO12" s="80"/>
      <c r="MTP12" s="80"/>
      <c r="MTQ12" s="80"/>
      <c r="MTR12" s="80"/>
      <c r="MTS12" s="80"/>
      <c r="MTT12" s="80"/>
      <c r="MTU12" s="80"/>
      <c r="MTV12" s="80"/>
      <c r="MTW12" s="80"/>
      <c r="MTX12" s="80"/>
      <c r="MTY12" s="80"/>
      <c r="MTZ12" s="80"/>
      <c r="MUA12" s="80"/>
      <c r="MUB12" s="80"/>
      <c r="MUC12" s="80"/>
      <c r="MUD12" s="80"/>
      <c r="MUE12" s="80"/>
      <c r="MUF12" s="80"/>
      <c r="MUG12" s="80"/>
      <c r="MUH12" s="80"/>
      <c r="MUI12" s="80"/>
      <c r="MUJ12" s="80"/>
      <c r="MUK12" s="80"/>
      <c r="MUL12" s="80"/>
      <c r="MUM12" s="80"/>
      <c r="MUN12" s="80"/>
      <c r="MUO12" s="80"/>
      <c r="MUP12" s="80"/>
      <c r="MUQ12" s="80"/>
      <c r="MUR12" s="80"/>
      <c r="MUS12" s="80"/>
      <c r="MUT12" s="80"/>
      <c r="MUU12" s="80"/>
      <c r="MUV12" s="80"/>
      <c r="MUW12" s="80"/>
      <c r="MUX12" s="80"/>
      <c r="MUY12" s="80"/>
      <c r="MUZ12" s="80"/>
      <c r="MVA12" s="80"/>
      <c r="MVB12" s="80"/>
      <c r="MVC12" s="80"/>
      <c r="MVD12" s="80"/>
      <c r="MVE12" s="80"/>
      <c r="MVF12" s="80"/>
      <c r="MVG12" s="80"/>
      <c r="MVH12" s="80"/>
      <c r="MVI12" s="80"/>
      <c r="MVJ12" s="80"/>
      <c r="MVK12" s="80"/>
      <c r="MVL12" s="80"/>
      <c r="MVM12" s="80"/>
      <c r="MVN12" s="80"/>
      <c r="MVO12" s="80"/>
      <c r="MVP12" s="80"/>
      <c r="MVQ12" s="80"/>
      <c r="MVR12" s="80"/>
      <c r="MVS12" s="80"/>
      <c r="MVT12" s="80"/>
      <c r="MVU12" s="80"/>
      <c r="MVV12" s="80"/>
      <c r="MVW12" s="80"/>
      <c r="MVX12" s="80"/>
      <c r="MVY12" s="80"/>
      <c r="MVZ12" s="80"/>
      <c r="MWA12" s="80"/>
      <c r="MWB12" s="80"/>
      <c r="MWC12" s="80"/>
      <c r="MWD12" s="80"/>
      <c r="MWE12" s="80"/>
      <c r="MWF12" s="80"/>
      <c r="MWG12" s="80"/>
      <c r="MWH12" s="80"/>
      <c r="MWI12" s="80"/>
      <c r="MWJ12" s="80"/>
      <c r="MWK12" s="80"/>
      <c r="MWL12" s="80"/>
      <c r="MWM12" s="80"/>
      <c r="MWN12" s="80"/>
      <c r="MWO12" s="80"/>
      <c r="MWP12" s="80"/>
      <c r="MWQ12" s="80"/>
      <c r="MWR12" s="80"/>
      <c r="MWS12" s="80"/>
      <c r="MWT12" s="80"/>
      <c r="MWU12" s="80"/>
      <c r="MWV12" s="80"/>
      <c r="MWW12" s="80"/>
      <c r="MWX12" s="80"/>
      <c r="MWY12" s="80"/>
      <c r="MWZ12" s="80"/>
      <c r="MXA12" s="80"/>
      <c r="MXB12" s="80"/>
      <c r="MXC12" s="80"/>
      <c r="MXD12" s="80"/>
      <c r="MXE12" s="80"/>
      <c r="MXF12" s="80"/>
      <c r="MXG12" s="80"/>
      <c r="MXH12" s="80"/>
      <c r="MXI12" s="80"/>
      <c r="MXJ12" s="80"/>
      <c r="MXK12" s="80"/>
      <c r="MXL12" s="80"/>
      <c r="MXM12" s="80"/>
      <c r="MXN12" s="80"/>
      <c r="MXO12" s="80"/>
      <c r="MXP12" s="80"/>
      <c r="MXQ12" s="80"/>
      <c r="MXR12" s="80"/>
      <c r="MXS12" s="80"/>
      <c r="MXT12" s="80"/>
      <c r="MXU12" s="80"/>
      <c r="MXV12" s="80"/>
      <c r="MXW12" s="80"/>
      <c r="MXX12" s="80"/>
      <c r="MXY12" s="80"/>
      <c r="MXZ12" s="80"/>
      <c r="MYA12" s="80"/>
      <c r="MYB12" s="80"/>
      <c r="MYC12" s="80"/>
      <c r="MYD12" s="80"/>
      <c r="MYE12" s="80"/>
      <c r="MYF12" s="80"/>
      <c r="MYG12" s="80"/>
      <c r="MYH12" s="80"/>
      <c r="MYI12" s="80"/>
      <c r="MYJ12" s="80"/>
      <c r="MYK12" s="80"/>
      <c r="MYL12" s="80"/>
      <c r="MYM12" s="80"/>
      <c r="MYN12" s="80"/>
      <c r="MYO12" s="80"/>
      <c r="MYP12" s="80"/>
      <c r="MYQ12" s="80"/>
      <c r="MYR12" s="80"/>
      <c r="MYS12" s="80"/>
      <c r="MYT12" s="80"/>
      <c r="MYU12" s="80"/>
      <c r="MYV12" s="80"/>
      <c r="MYW12" s="80"/>
      <c r="MYX12" s="80"/>
      <c r="MYY12" s="80"/>
      <c r="MYZ12" s="80"/>
      <c r="MZA12" s="80"/>
      <c r="MZB12" s="80"/>
      <c r="MZC12" s="80"/>
      <c r="MZD12" s="80"/>
      <c r="MZE12" s="80"/>
      <c r="MZF12" s="80"/>
      <c r="MZG12" s="80"/>
      <c r="MZH12" s="80"/>
      <c r="MZI12" s="80"/>
      <c r="MZJ12" s="80"/>
      <c r="MZK12" s="80"/>
      <c r="MZL12" s="80"/>
      <c r="MZM12" s="80"/>
      <c r="MZN12" s="80"/>
      <c r="MZO12" s="80"/>
      <c r="MZP12" s="80"/>
      <c r="MZQ12" s="80"/>
      <c r="MZR12" s="80"/>
      <c r="MZS12" s="80"/>
      <c r="MZT12" s="80"/>
      <c r="MZU12" s="80"/>
      <c r="MZV12" s="80"/>
      <c r="MZW12" s="80"/>
      <c r="MZX12" s="80"/>
      <c r="MZY12" s="80"/>
      <c r="MZZ12" s="80"/>
      <c r="NAA12" s="80"/>
      <c r="NAB12" s="80"/>
      <c r="NAC12" s="80"/>
      <c r="NAD12" s="80"/>
      <c r="NAE12" s="80"/>
      <c r="NAF12" s="80"/>
      <c r="NAG12" s="80"/>
      <c r="NAH12" s="80"/>
      <c r="NAI12" s="80"/>
      <c r="NAJ12" s="80"/>
      <c r="NAK12" s="80"/>
      <c r="NAL12" s="80"/>
      <c r="NAM12" s="80"/>
      <c r="NAN12" s="80"/>
      <c r="NAO12" s="80"/>
      <c r="NAP12" s="80"/>
      <c r="NAQ12" s="80"/>
      <c r="NAR12" s="80"/>
      <c r="NAS12" s="80"/>
      <c r="NAT12" s="80"/>
      <c r="NAU12" s="80"/>
      <c r="NAV12" s="80"/>
      <c r="NAW12" s="80"/>
      <c r="NAX12" s="80"/>
      <c r="NAY12" s="80"/>
      <c r="NAZ12" s="80"/>
      <c r="NBA12" s="80"/>
      <c r="NBB12" s="80"/>
      <c r="NBC12" s="80"/>
      <c r="NBD12" s="80"/>
      <c r="NBE12" s="80"/>
      <c r="NBF12" s="80"/>
      <c r="NBG12" s="80"/>
      <c r="NBH12" s="80"/>
      <c r="NBI12" s="80"/>
      <c r="NBJ12" s="80"/>
      <c r="NBK12" s="80"/>
      <c r="NBL12" s="80"/>
      <c r="NBM12" s="80"/>
      <c r="NBN12" s="80"/>
      <c r="NBO12" s="80"/>
      <c r="NBP12" s="80"/>
      <c r="NBQ12" s="80"/>
      <c r="NBR12" s="80"/>
      <c r="NBS12" s="80"/>
      <c r="NBT12" s="80"/>
      <c r="NBU12" s="80"/>
      <c r="NBV12" s="80"/>
      <c r="NBW12" s="80"/>
      <c r="NBX12" s="80"/>
      <c r="NBY12" s="80"/>
      <c r="NBZ12" s="80"/>
      <c r="NCA12" s="80"/>
      <c r="NCB12" s="80"/>
      <c r="NCC12" s="80"/>
      <c r="NCD12" s="80"/>
      <c r="NCE12" s="80"/>
      <c r="NCF12" s="80"/>
      <c r="NCG12" s="80"/>
      <c r="NCH12" s="80"/>
      <c r="NCI12" s="80"/>
      <c r="NCJ12" s="80"/>
      <c r="NCK12" s="80"/>
      <c r="NCL12" s="80"/>
      <c r="NCM12" s="80"/>
      <c r="NCN12" s="80"/>
      <c r="NCO12" s="80"/>
      <c r="NCP12" s="80"/>
      <c r="NCQ12" s="80"/>
      <c r="NCR12" s="80"/>
      <c r="NCS12" s="80"/>
      <c r="NCT12" s="80"/>
      <c r="NCU12" s="80"/>
      <c r="NCV12" s="80"/>
      <c r="NCW12" s="80"/>
      <c r="NCX12" s="80"/>
      <c r="NCY12" s="80"/>
      <c r="NCZ12" s="80"/>
      <c r="NDA12" s="80"/>
      <c r="NDB12" s="80"/>
      <c r="NDC12" s="80"/>
      <c r="NDD12" s="80"/>
      <c r="NDE12" s="80"/>
      <c r="NDF12" s="80"/>
      <c r="NDG12" s="80"/>
      <c r="NDH12" s="80"/>
      <c r="NDI12" s="80"/>
      <c r="NDJ12" s="80"/>
      <c r="NDK12" s="80"/>
      <c r="NDL12" s="80"/>
      <c r="NDM12" s="80"/>
      <c r="NDN12" s="80"/>
      <c r="NDO12" s="80"/>
      <c r="NDP12" s="80"/>
      <c r="NDQ12" s="80"/>
      <c r="NDR12" s="80"/>
      <c r="NDS12" s="80"/>
      <c r="NDT12" s="80"/>
      <c r="NDU12" s="80"/>
      <c r="NDV12" s="80"/>
      <c r="NDW12" s="80"/>
      <c r="NDX12" s="80"/>
      <c r="NDY12" s="80"/>
      <c r="NDZ12" s="80"/>
      <c r="NEA12" s="80"/>
      <c r="NEB12" s="80"/>
      <c r="NEC12" s="80"/>
      <c r="NED12" s="80"/>
      <c r="NEE12" s="80"/>
      <c r="NEF12" s="80"/>
      <c r="NEG12" s="80"/>
      <c r="NEH12" s="80"/>
      <c r="NEI12" s="80"/>
      <c r="NEJ12" s="80"/>
      <c r="NEK12" s="80"/>
      <c r="NEL12" s="80"/>
      <c r="NEM12" s="80"/>
      <c r="NEN12" s="80"/>
      <c r="NEO12" s="80"/>
      <c r="NEP12" s="80"/>
      <c r="NEQ12" s="80"/>
      <c r="NER12" s="80"/>
      <c r="NES12" s="80"/>
      <c r="NET12" s="80"/>
      <c r="NEU12" s="80"/>
      <c r="NEV12" s="80"/>
      <c r="NEW12" s="80"/>
      <c r="NEX12" s="80"/>
      <c r="NEY12" s="80"/>
      <c r="NEZ12" s="80"/>
      <c r="NFA12" s="80"/>
      <c r="NFB12" s="80"/>
      <c r="NFC12" s="80"/>
      <c r="NFD12" s="80"/>
      <c r="NFE12" s="80"/>
      <c r="NFF12" s="80"/>
      <c r="NFG12" s="80"/>
      <c r="NFH12" s="80"/>
      <c r="NFI12" s="80"/>
      <c r="NFJ12" s="80"/>
      <c r="NFK12" s="80"/>
      <c r="NFL12" s="80"/>
      <c r="NFM12" s="80"/>
      <c r="NFN12" s="80"/>
      <c r="NFO12" s="80"/>
      <c r="NFP12" s="80"/>
      <c r="NFQ12" s="80"/>
      <c r="NFR12" s="80"/>
      <c r="NFS12" s="80"/>
      <c r="NFT12" s="80"/>
      <c r="NFU12" s="80"/>
      <c r="NFV12" s="80"/>
      <c r="NFW12" s="80"/>
      <c r="NFX12" s="80"/>
      <c r="NFY12" s="80"/>
      <c r="NFZ12" s="80"/>
      <c r="NGA12" s="80"/>
      <c r="NGB12" s="80"/>
      <c r="NGC12" s="80"/>
      <c r="NGD12" s="80"/>
      <c r="NGE12" s="80"/>
      <c r="NGF12" s="80"/>
      <c r="NGG12" s="80"/>
      <c r="NGH12" s="80"/>
      <c r="NGI12" s="80"/>
      <c r="NGJ12" s="80"/>
      <c r="NGK12" s="80"/>
      <c r="NGL12" s="80"/>
      <c r="NGM12" s="80"/>
      <c r="NGN12" s="80"/>
      <c r="NGO12" s="80"/>
      <c r="NGP12" s="80"/>
      <c r="NGQ12" s="80"/>
      <c r="NGR12" s="80"/>
      <c r="NGS12" s="80"/>
      <c r="NGT12" s="80"/>
      <c r="NGU12" s="80"/>
      <c r="NGV12" s="80"/>
      <c r="NGW12" s="80"/>
      <c r="NGX12" s="80"/>
      <c r="NGY12" s="80"/>
      <c r="NGZ12" s="80"/>
      <c r="NHA12" s="80"/>
      <c r="NHB12" s="80"/>
      <c r="NHC12" s="80"/>
      <c r="NHD12" s="80"/>
      <c r="NHE12" s="80"/>
      <c r="NHF12" s="80"/>
      <c r="NHG12" s="80"/>
      <c r="NHH12" s="80"/>
      <c r="NHI12" s="80"/>
      <c r="NHJ12" s="80"/>
      <c r="NHK12" s="80"/>
      <c r="NHL12" s="80"/>
      <c r="NHM12" s="80"/>
      <c r="NHN12" s="80"/>
      <c r="NHO12" s="80"/>
      <c r="NHP12" s="80"/>
      <c r="NHQ12" s="80"/>
      <c r="NHR12" s="80"/>
      <c r="NHS12" s="80"/>
      <c r="NHT12" s="80"/>
      <c r="NHU12" s="80"/>
      <c r="NHV12" s="80"/>
      <c r="NHW12" s="80"/>
      <c r="NHX12" s="80"/>
      <c r="NHY12" s="80"/>
      <c r="NHZ12" s="80"/>
      <c r="NIA12" s="80"/>
      <c r="NIB12" s="80"/>
      <c r="NIC12" s="80"/>
      <c r="NID12" s="80"/>
      <c r="NIE12" s="80"/>
      <c r="NIF12" s="80"/>
      <c r="NIG12" s="80"/>
      <c r="NIH12" s="80"/>
      <c r="NII12" s="80"/>
      <c r="NIJ12" s="80"/>
      <c r="NIK12" s="80"/>
      <c r="NIL12" s="80"/>
      <c r="NIM12" s="80"/>
      <c r="NIN12" s="80"/>
      <c r="NIO12" s="80"/>
      <c r="NIP12" s="80"/>
      <c r="NIQ12" s="80"/>
      <c r="NIR12" s="80"/>
      <c r="NIS12" s="80"/>
      <c r="NIT12" s="80"/>
      <c r="NIU12" s="80"/>
      <c r="NIV12" s="80"/>
      <c r="NIW12" s="80"/>
      <c r="NIX12" s="80"/>
      <c r="NIY12" s="80"/>
      <c r="NIZ12" s="80"/>
      <c r="NJA12" s="80"/>
      <c r="NJB12" s="80"/>
      <c r="NJC12" s="80"/>
      <c r="NJD12" s="80"/>
      <c r="NJE12" s="80"/>
      <c r="NJF12" s="80"/>
      <c r="NJG12" s="80"/>
      <c r="NJH12" s="80"/>
      <c r="NJI12" s="80"/>
      <c r="NJJ12" s="80"/>
      <c r="NJK12" s="80"/>
      <c r="NJL12" s="80"/>
      <c r="NJM12" s="80"/>
      <c r="NJN12" s="80"/>
      <c r="NJO12" s="80"/>
      <c r="NJP12" s="80"/>
      <c r="NJQ12" s="80"/>
      <c r="NJR12" s="80"/>
      <c r="NJS12" s="80"/>
      <c r="NJT12" s="80"/>
      <c r="NJU12" s="80"/>
      <c r="NJV12" s="80"/>
      <c r="NJW12" s="80"/>
      <c r="NJX12" s="80"/>
      <c r="NJY12" s="80"/>
      <c r="NJZ12" s="80"/>
      <c r="NKA12" s="80"/>
      <c r="NKB12" s="80"/>
      <c r="NKC12" s="80"/>
      <c r="NKD12" s="80"/>
      <c r="NKE12" s="80"/>
      <c r="NKF12" s="80"/>
      <c r="NKG12" s="80"/>
      <c r="NKH12" s="80"/>
      <c r="NKI12" s="80"/>
      <c r="NKJ12" s="80"/>
      <c r="NKK12" s="80"/>
      <c r="NKL12" s="80"/>
      <c r="NKM12" s="80"/>
      <c r="NKN12" s="80"/>
      <c r="NKO12" s="80"/>
      <c r="NKP12" s="80"/>
      <c r="NKQ12" s="80"/>
      <c r="NKR12" s="80"/>
      <c r="NKS12" s="80"/>
      <c r="NKT12" s="80"/>
      <c r="NKU12" s="80"/>
      <c r="NKV12" s="80"/>
      <c r="NKW12" s="80"/>
      <c r="NKX12" s="80"/>
      <c r="NKY12" s="80"/>
      <c r="NKZ12" s="80"/>
      <c r="NLA12" s="80"/>
      <c r="NLB12" s="80"/>
      <c r="NLC12" s="80"/>
      <c r="NLD12" s="80"/>
      <c r="NLE12" s="80"/>
      <c r="NLF12" s="80"/>
      <c r="NLG12" s="80"/>
      <c r="NLH12" s="80"/>
      <c r="NLI12" s="80"/>
      <c r="NLJ12" s="80"/>
      <c r="NLK12" s="80"/>
      <c r="NLL12" s="80"/>
      <c r="NLM12" s="80"/>
      <c r="NLN12" s="80"/>
      <c r="NLO12" s="80"/>
      <c r="NLP12" s="80"/>
      <c r="NLQ12" s="80"/>
      <c r="NLR12" s="80"/>
      <c r="NLS12" s="80"/>
      <c r="NLT12" s="80"/>
      <c r="NLU12" s="80"/>
      <c r="NLV12" s="80"/>
      <c r="NLW12" s="80"/>
      <c r="NLX12" s="80"/>
      <c r="NLY12" s="80"/>
      <c r="NLZ12" s="80"/>
      <c r="NMA12" s="80"/>
      <c r="NMB12" s="80"/>
      <c r="NMC12" s="80"/>
      <c r="NMD12" s="80"/>
      <c r="NME12" s="80"/>
      <c r="NMF12" s="80"/>
      <c r="NMG12" s="80"/>
      <c r="NMH12" s="80"/>
      <c r="NMI12" s="80"/>
      <c r="NMJ12" s="80"/>
      <c r="NMK12" s="80"/>
      <c r="NML12" s="80"/>
      <c r="NMM12" s="80"/>
      <c r="NMN12" s="80"/>
      <c r="NMO12" s="80"/>
      <c r="NMP12" s="80"/>
      <c r="NMQ12" s="80"/>
      <c r="NMR12" s="80"/>
      <c r="NMS12" s="80"/>
      <c r="NMT12" s="80"/>
      <c r="NMU12" s="80"/>
      <c r="NMV12" s="80"/>
      <c r="NMW12" s="80"/>
      <c r="NMX12" s="80"/>
      <c r="NMY12" s="80"/>
      <c r="NMZ12" s="80"/>
      <c r="NNA12" s="80"/>
      <c r="NNB12" s="80"/>
      <c r="NNC12" s="80"/>
      <c r="NND12" s="80"/>
      <c r="NNE12" s="80"/>
      <c r="NNF12" s="80"/>
      <c r="NNG12" s="80"/>
      <c r="NNH12" s="80"/>
      <c r="NNI12" s="80"/>
      <c r="NNJ12" s="80"/>
      <c r="NNK12" s="80"/>
      <c r="NNL12" s="80"/>
      <c r="NNM12" s="80"/>
      <c r="NNN12" s="80"/>
      <c r="NNO12" s="80"/>
      <c r="NNP12" s="80"/>
      <c r="NNQ12" s="80"/>
      <c r="NNR12" s="80"/>
      <c r="NNS12" s="80"/>
      <c r="NNT12" s="80"/>
      <c r="NNU12" s="80"/>
      <c r="NNV12" s="80"/>
      <c r="NNW12" s="80"/>
      <c r="NNX12" s="80"/>
      <c r="NNY12" s="80"/>
      <c r="NNZ12" s="80"/>
      <c r="NOA12" s="80"/>
      <c r="NOB12" s="80"/>
      <c r="NOC12" s="80"/>
      <c r="NOD12" s="80"/>
      <c r="NOE12" s="80"/>
      <c r="NOF12" s="80"/>
      <c r="NOG12" s="80"/>
      <c r="NOH12" s="80"/>
      <c r="NOI12" s="80"/>
      <c r="NOJ12" s="80"/>
      <c r="NOK12" s="80"/>
      <c r="NOL12" s="80"/>
      <c r="NOM12" s="80"/>
      <c r="NON12" s="80"/>
      <c r="NOO12" s="80"/>
      <c r="NOP12" s="80"/>
      <c r="NOQ12" s="80"/>
      <c r="NOR12" s="80"/>
      <c r="NOS12" s="80"/>
      <c r="NOT12" s="80"/>
      <c r="NOU12" s="80"/>
      <c r="NOV12" s="80"/>
      <c r="NOW12" s="80"/>
      <c r="NOX12" s="80"/>
      <c r="NOY12" s="80"/>
      <c r="NOZ12" s="80"/>
      <c r="NPA12" s="80"/>
      <c r="NPB12" s="80"/>
      <c r="NPC12" s="80"/>
      <c r="NPD12" s="80"/>
      <c r="NPE12" s="80"/>
      <c r="NPF12" s="80"/>
      <c r="NPG12" s="80"/>
      <c r="NPH12" s="80"/>
      <c r="NPI12" s="80"/>
      <c r="NPJ12" s="80"/>
      <c r="NPK12" s="80"/>
      <c r="NPL12" s="80"/>
      <c r="NPM12" s="80"/>
      <c r="NPN12" s="80"/>
      <c r="NPO12" s="80"/>
      <c r="NPP12" s="80"/>
      <c r="NPQ12" s="80"/>
      <c r="NPR12" s="80"/>
      <c r="NPS12" s="80"/>
      <c r="NPT12" s="80"/>
      <c r="NPU12" s="80"/>
      <c r="NPV12" s="80"/>
      <c r="NPW12" s="80"/>
      <c r="NPX12" s="80"/>
      <c r="NPY12" s="80"/>
      <c r="NPZ12" s="80"/>
      <c r="NQA12" s="80"/>
      <c r="NQB12" s="80"/>
      <c r="NQC12" s="80"/>
      <c r="NQD12" s="80"/>
      <c r="NQE12" s="80"/>
      <c r="NQF12" s="80"/>
      <c r="NQG12" s="80"/>
      <c r="NQH12" s="80"/>
      <c r="NQI12" s="80"/>
      <c r="NQJ12" s="80"/>
      <c r="NQK12" s="80"/>
      <c r="NQL12" s="80"/>
      <c r="NQM12" s="80"/>
      <c r="NQN12" s="80"/>
      <c r="NQO12" s="80"/>
      <c r="NQP12" s="80"/>
      <c r="NQQ12" s="80"/>
      <c r="NQR12" s="80"/>
      <c r="NQS12" s="80"/>
      <c r="NQT12" s="80"/>
      <c r="NQU12" s="80"/>
      <c r="NQV12" s="80"/>
      <c r="NQW12" s="80"/>
      <c r="NQX12" s="80"/>
      <c r="NQY12" s="80"/>
      <c r="NQZ12" s="80"/>
      <c r="NRA12" s="80"/>
      <c r="NRB12" s="80"/>
      <c r="NRC12" s="80"/>
      <c r="NRD12" s="80"/>
      <c r="NRE12" s="80"/>
      <c r="NRF12" s="80"/>
      <c r="NRG12" s="80"/>
      <c r="NRH12" s="80"/>
      <c r="NRI12" s="80"/>
      <c r="NRJ12" s="80"/>
      <c r="NRK12" s="80"/>
      <c r="NRL12" s="80"/>
      <c r="NRM12" s="80"/>
      <c r="NRN12" s="80"/>
      <c r="NRO12" s="80"/>
      <c r="NRP12" s="80"/>
      <c r="NRQ12" s="80"/>
      <c r="NRR12" s="80"/>
      <c r="NRS12" s="80"/>
      <c r="NRT12" s="80"/>
      <c r="NRU12" s="80"/>
      <c r="NRV12" s="80"/>
      <c r="NRW12" s="80"/>
      <c r="NRX12" s="80"/>
      <c r="NRY12" s="80"/>
      <c r="NRZ12" s="80"/>
      <c r="NSA12" s="80"/>
      <c r="NSB12" s="80"/>
      <c r="NSC12" s="80"/>
      <c r="NSD12" s="80"/>
      <c r="NSE12" s="80"/>
      <c r="NSF12" s="80"/>
      <c r="NSG12" s="80"/>
      <c r="NSH12" s="80"/>
      <c r="NSI12" s="80"/>
      <c r="NSJ12" s="80"/>
      <c r="NSK12" s="80"/>
      <c r="NSL12" s="80"/>
      <c r="NSM12" s="80"/>
      <c r="NSN12" s="80"/>
      <c r="NSO12" s="80"/>
      <c r="NSP12" s="80"/>
      <c r="NSQ12" s="80"/>
      <c r="NSR12" s="80"/>
      <c r="NSS12" s="80"/>
      <c r="NST12" s="80"/>
      <c r="NSU12" s="80"/>
      <c r="NSV12" s="80"/>
      <c r="NSW12" s="80"/>
      <c r="NSX12" s="80"/>
      <c r="NSY12" s="80"/>
      <c r="NSZ12" s="80"/>
      <c r="NTA12" s="80"/>
      <c r="NTB12" s="80"/>
      <c r="NTC12" s="80"/>
      <c r="NTD12" s="80"/>
      <c r="NTE12" s="80"/>
      <c r="NTF12" s="80"/>
      <c r="NTG12" s="80"/>
      <c r="NTH12" s="80"/>
      <c r="NTI12" s="80"/>
      <c r="NTJ12" s="80"/>
      <c r="NTK12" s="80"/>
      <c r="NTL12" s="80"/>
      <c r="NTM12" s="80"/>
      <c r="NTN12" s="80"/>
      <c r="NTO12" s="80"/>
      <c r="NTP12" s="80"/>
      <c r="NTQ12" s="80"/>
      <c r="NTR12" s="80"/>
      <c r="NTS12" s="80"/>
      <c r="NTT12" s="80"/>
      <c r="NTU12" s="80"/>
      <c r="NTV12" s="80"/>
      <c r="NTW12" s="80"/>
      <c r="NTX12" s="80"/>
      <c r="NTY12" s="80"/>
      <c r="NTZ12" s="80"/>
      <c r="NUA12" s="80"/>
      <c r="NUB12" s="80"/>
      <c r="NUC12" s="80"/>
      <c r="NUD12" s="80"/>
      <c r="NUE12" s="80"/>
      <c r="NUF12" s="80"/>
      <c r="NUG12" s="80"/>
      <c r="NUH12" s="80"/>
      <c r="NUI12" s="80"/>
      <c r="NUJ12" s="80"/>
      <c r="NUK12" s="80"/>
      <c r="NUL12" s="80"/>
      <c r="NUM12" s="80"/>
      <c r="NUN12" s="80"/>
      <c r="NUO12" s="80"/>
      <c r="NUP12" s="80"/>
      <c r="NUQ12" s="80"/>
      <c r="NUR12" s="80"/>
      <c r="NUS12" s="80"/>
      <c r="NUT12" s="80"/>
      <c r="NUU12" s="80"/>
      <c r="NUV12" s="80"/>
      <c r="NUW12" s="80"/>
      <c r="NUX12" s="80"/>
      <c r="NUY12" s="80"/>
      <c r="NUZ12" s="80"/>
      <c r="NVA12" s="80"/>
      <c r="NVB12" s="80"/>
      <c r="NVC12" s="80"/>
      <c r="NVD12" s="80"/>
      <c r="NVE12" s="80"/>
      <c r="NVF12" s="80"/>
      <c r="NVG12" s="80"/>
      <c r="NVH12" s="80"/>
      <c r="NVI12" s="80"/>
      <c r="NVJ12" s="80"/>
      <c r="NVK12" s="80"/>
      <c r="NVL12" s="80"/>
      <c r="NVM12" s="80"/>
      <c r="NVN12" s="80"/>
      <c r="NVO12" s="80"/>
      <c r="NVP12" s="80"/>
      <c r="NVQ12" s="80"/>
      <c r="NVR12" s="80"/>
      <c r="NVS12" s="80"/>
      <c r="NVT12" s="80"/>
      <c r="NVU12" s="80"/>
      <c r="NVV12" s="80"/>
      <c r="NVW12" s="80"/>
      <c r="NVX12" s="80"/>
      <c r="NVY12" s="80"/>
      <c r="NVZ12" s="80"/>
      <c r="NWA12" s="80"/>
      <c r="NWB12" s="80"/>
      <c r="NWC12" s="80"/>
      <c r="NWD12" s="80"/>
      <c r="NWE12" s="80"/>
      <c r="NWF12" s="80"/>
      <c r="NWG12" s="80"/>
      <c r="NWH12" s="80"/>
      <c r="NWI12" s="80"/>
      <c r="NWJ12" s="80"/>
      <c r="NWK12" s="80"/>
      <c r="NWL12" s="80"/>
      <c r="NWM12" s="80"/>
      <c r="NWN12" s="80"/>
      <c r="NWO12" s="80"/>
      <c r="NWP12" s="80"/>
      <c r="NWQ12" s="80"/>
      <c r="NWR12" s="80"/>
      <c r="NWS12" s="80"/>
      <c r="NWT12" s="80"/>
      <c r="NWU12" s="80"/>
      <c r="NWV12" s="80"/>
      <c r="NWW12" s="80"/>
      <c r="NWX12" s="80"/>
      <c r="NWY12" s="80"/>
      <c r="NWZ12" s="80"/>
      <c r="NXA12" s="80"/>
      <c r="NXB12" s="80"/>
      <c r="NXC12" s="80"/>
      <c r="NXD12" s="80"/>
      <c r="NXE12" s="80"/>
      <c r="NXF12" s="80"/>
      <c r="NXG12" s="80"/>
      <c r="NXH12" s="80"/>
      <c r="NXI12" s="80"/>
      <c r="NXJ12" s="80"/>
      <c r="NXK12" s="80"/>
      <c r="NXL12" s="80"/>
      <c r="NXM12" s="80"/>
      <c r="NXN12" s="80"/>
      <c r="NXO12" s="80"/>
      <c r="NXP12" s="80"/>
      <c r="NXQ12" s="80"/>
      <c r="NXR12" s="80"/>
      <c r="NXS12" s="80"/>
      <c r="NXT12" s="80"/>
      <c r="NXU12" s="80"/>
      <c r="NXV12" s="80"/>
      <c r="NXW12" s="80"/>
      <c r="NXX12" s="80"/>
      <c r="NXY12" s="80"/>
      <c r="NXZ12" s="80"/>
      <c r="NYA12" s="80"/>
      <c r="NYB12" s="80"/>
      <c r="NYC12" s="80"/>
      <c r="NYD12" s="80"/>
      <c r="NYE12" s="80"/>
      <c r="NYF12" s="80"/>
      <c r="NYG12" s="80"/>
      <c r="NYH12" s="80"/>
      <c r="NYI12" s="80"/>
      <c r="NYJ12" s="80"/>
      <c r="NYK12" s="80"/>
      <c r="NYL12" s="80"/>
      <c r="NYM12" s="80"/>
      <c r="NYN12" s="80"/>
      <c r="NYO12" s="80"/>
      <c r="NYP12" s="80"/>
      <c r="NYQ12" s="80"/>
      <c r="NYR12" s="80"/>
      <c r="NYS12" s="80"/>
      <c r="NYT12" s="80"/>
      <c r="NYU12" s="80"/>
      <c r="NYV12" s="80"/>
      <c r="NYW12" s="80"/>
      <c r="NYX12" s="80"/>
      <c r="NYY12" s="80"/>
      <c r="NYZ12" s="80"/>
      <c r="NZA12" s="80"/>
      <c r="NZB12" s="80"/>
      <c r="NZC12" s="80"/>
      <c r="NZD12" s="80"/>
      <c r="NZE12" s="80"/>
      <c r="NZF12" s="80"/>
      <c r="NZG12" s="80"/>
      <c r="NZH12" s="80"/>
      <c r="NZI12" s="80"/>
      <c r="NZJ12" s="80"/>
      <c r="NZK12" s="80"/>
      <c r="NZL12" s="80"/>
      <c r="NZM12" s="80"/>
      <c r="NZN12" s="80"/>
      <c r="NZO12" s="80"/>
      <c r="NZP12" s="80"/>
      <c r="NZQ12" s="80"/>
      <c r="NZR12" s="80"/>
      <c r="NZS12" s="80"/>
      <c r="NZT12" s="80"/>
      <c r="NZU12" s="80"/>
      <c r="NZV12" s="80"/>
      <c r="NZW12" s="80"/>
      <c r="NZX12" s="80"/>
      <c r="NZY12" s="80"/>
      <c r="NZZ12" s="80"/>
      <c r="OAA12" s="80"/>
      <c r="OAB12" s="80"/>
      <c r="OAC12" s="80"/>
      <c r="OAD12" s="80"/>
      <c r="OAE12" s="80"/>
      <c r="OAF12" s="80"/>
      <c r="OAG12" s="80"/>
      <c r="OAH12" s="80"/>
      <c r="OAI12" s="80"/>
      <c r="OAJ12" s="80"/>
      <c r="OAK12" s="80"/>
      <c r="OAL12" s="80"/>
      <c r="OAM12" s="80"/>
      <c r="OAN12" s="80"/>
      <c r="OAO12" s="80"/>
      <c r="OAP12" s="80"/>
      <c r="OAQ12" s="80"/>
      <c r="OAR12" s="80"/>
      <c r="OAS12" s="80"/>
      <c r="OAT12" s="80"/>
      <c r="OAU12" s="80"/>
      <c r="OAV12" s="80"/>
      <c r="OAW12" s="80"/>
      <c r="OAX12" s="80"/>
      <c r="OAY12" s="80"/>
      <c r="OAZ12" s="80"/>
      <c r="OBA12" s="80"/>
      <c r="OBB12" s="80"/>
      <c r="OBC12" s="80"/>
      <c r="OBD12" s="80"/>
      <c r="OBE12" s="80"/>
      <c r="OBF12" s="80"/>
      <c r="OBG12" s="80"/>
      <c r="OBH12" s="80"/>
      <c r="OBI12" s="80"/>
      <c r="OBJ12" s="80"/>
      <c r="OBK12" s="80"/>
      <c r="OBL12" s="80"/>
      <c r="OBM12" s="80"/>
      <c r="OBN12" s="80"/>
      <c r="OBO12" s="80"/>
      <c r="OBP12" s="80"/>
      <c r="OBQ12" s="80"/>
      <c r="OBR12" s="80"/>
      <c r="OBS12" s="80"/>
      <c r="OBT12" s="80"/>
      <c r="OBU12" s="80"/>
      <c r="OBV12" s="80"/>
      <c r="OBW12" s="80"/>
      <c r="OBX12" s="80"/>
      <c r="OBY12" s="80"/>
      <c r="OBZ12" s="80"/>
      <c r="OCA12" s="80"/>
      <c r="OCB12" s="80"/>
      <c r="OCC12" s="80"/>
      <c r="OCD12" s="80"/>
      <c r="OCE12" s="80"/>
      <c r="OCF12" s="80"/>
      <c r="OCG12" s="80"/>
      <c r="OCH12" s="80"/>
      <c r="OCI12" s="80"/>
      <c r="OCJ12" s="80"/>
      <c r="OCK12" s="80"/>
      <c r="OCL12" s="80"/>
      <c r="OCM12" s="80"/>
      <c r="OCN12" s="80"/>
      <c r="OCO12" s="80"/>
      <c r="OCP12" s="80"/>
      <c r="OCQ12" s="80"/>
      <c r="OCR12" s="80"/>
      <c r="OCS12" s="80"/>
      <c r="OCT12" s="80"/>
      <c r="OCU12" s="80"/>
      <c r="OCV12" s="80"/>
      <c r="OCW12" s="80"/>
      <c r="OCX12" s="80"/>
      <c r="OCY12" s="80"/>
      <c r="OCZ12" s="80"/>
      <c r="ODA12" s="80"/>
      <c r="ODB12" s="80"/>
      <c r="ODC12" s="80"/>
      <c r="ODD12" s="80"/>
      <c r="ODE12" s="80"/>
      <c r="ODF12" s="80"/>
      <c r="ODG12" s="80"/>
      <c r="ODH12" s="80"/>
      <c r="ODI12" s="80"/>
      <c r="ODJ12" s="80"/>
      <c r="ODK12" s="80"/>
      <c r="ODL12" s="80"/>
      <c r="ODM12" s="80"/>
      <c r="ODN12" s="80"/>
      <c r="ODO12" s="80"/>
      <c r="ODP12" s="80"/>
      <c r="ODQ12" s="80"/>
      <c r="ODR12" s="80"/>
      <c r="ODS12" s="80"/>
      <c r="ODT12" s="80"/>
      <c r="ODU12" s="80"/>
      <c r="ODV12" s="80"/>
      <c r="ODW12" s="80"/>
      <c r="ODX12" s="80"/>
      <c r="ODY12" s="80"/>
      <c r="ODZ12" s="80"/>
      <c r="OEA12" s="80"/>
      <c r="OEB12" s="80"/>
      <c r="OEC12" s="80"/>
      <c r="OED12" s="80"/>
      <c r="OEE12" s="80"/>
      <c r="OEF12" s="80"/>
      <c r="OEG12" s="80"/>
      <c r="OEH12" s="80"/>
      <c r="OEI12" s="80"/>
      <c r="OEJ12" s="80"/>
      <c r="OEK12" s="80"/>
      <c r="OEL12" s="80"/>
      <c r="OEM12" s="80"/>
      <c r="OEN12" s="80"/>
      <c r="OEO12" s="80"/>
      <c r="OEP12" s="80"/>
      <c r="OEQ12" s="80"/>
      <c r="OER12" s="80"/>
      <c r="OES12" s="80"/>
      <c r="OET12" s="80"/>
      <c r="OEU12" s="80"/>
      <c r="OEV12" s="80"/>
      <c r="OEW12" s="80"/>
      <c r="OEX12" s="80"/>
      <c r="OEY12" s="80"/>
      <c r="OEZ12" s="80"/>
      <c r="OFA12" s="80"/>
      <c r="OFB12" s="80"/>
      <c r="OFC12" s="80"/>
      <c r="OFD12" s="80"/>
      <c r="OFE12" s="80"/>
      <c r="OFF12" s="80"/>
      <c r="OFG12" s="80"/>
      <c r="OFH12" s="80"/>
      <c r="OFI12" s="80"/>
      <c r="OFJ12" s="80"/>
      <c r="OFK12" s="80"/>
      <c r="OFL12" s="80"/>
      <c r="OFM12" s="80"/>
      <c r="OFN12" s="80"/>
      <c r="OFO12" s="80"/>
      <c r="OFP12" s="80"/>
      <c r="OFQ12" s="80"/>
      <c r="OFR12" s="80"/>
      <c r="OFS12" s="80"/>
      <c r="OFT12" s="80"/>
      <c r="OFU12" s="80"/>
      <c r="OFV12" s="80"/>
      <c r="OFW12" s="80"/>
      <c r="OFX12" s="80"/>
      <c r="OFY12" s="80"/>
      <c r="OFZ12" s="80"/>
      <c r="OGA12" s="80"/>
      <c r="OGB12" s="80"/>
      <c r="OGC12" s="80"/>
      <c r="OGD12" s="80"/>
      <c r="OGE12" s="80"/>
      <c r="OGF12" s="80"/>
      <c r="OGG12" s="80"/>
      <c r="OGH12" s="80"/>
      <c r="OGI12" s="80"/>
      <c r="OGJ12" s="80"/>
      <c r="OGK12" s="80"/>
      <c r="OGL12" s="80"/>
      <c r="OGM12" s="80"/>
      <c r="OGN12" s="80"/>
      <c r="OGO12" s="80"/>
      <c r="OGP12" s="80"/>
      <c r="OGQ12" s="80"/>
      <c r="OGR12" s="80"/>
      <c r="OGS12" s="80"/>
      <c r="OGT12" s="80"/>
      <c r="OGU12" s="80"/>
      <c r="OGV12" s="80"/>
      <c r="OGW12" s="80"/>
      <c r="OGX12" s="80"/>
      <c r="OGY12" s="80"/>
      <c r="OGZ12" s="80"/>
      <c r="OHA12" s="80"/>
      <c r="OHB12" s="80"/>
      <c r="OHC12" s="80"/>
      <c r="OHD12" s="80"/>
      <c r="OHE12" s="80"/>
      <c r="OHF12" s="80"/>
      <c r="OHG12" s="80"/>
      <c r="OHH12" s="80"/>
      <c r="OHI12" s="80"/>
      <c r="OHJ12" s="80"/>
      <c r="OHK12" s="80"/>
      <c r="OHL12" s="80"/>
      <c r="OHM12" s="80"/>
      <c r="OHN12" s="80"/>
      <c r="OHO12" s="80"/>
      <c r="OHP12" s="80"/>
      <c r="OHQ12" s="80"/>
      <c r="OHR12" s="80"/>
      <c r="OHS12" s="80"/>
      <c r="OHT12" s="80"/>
      <c r="OHU12" s="80"/>
      <c r="OHV12" s="80"/>
      <c r="OHW12" s="80"/>
      <c r="OHX12" s="80"/>
      <c r="OHY12" s="80"/>
      <c r="OHZ12" s="80"/>
      <c r="OIA12" s="80"/>
      <c r="OIB12" s="80"/>
      <c r="OIC12" s="80"/>
      <c r="OID12" s="80"/>
      <c r="OIE12" s="80"/>
      <c r="OIF12" s="80"/>
      <c r="OIG12" s="80"/>
      <c r="OIH12" s="80"/>
      <c r="OII12" s="80"/>
      <c r="OIJ12" s="80"/>
      <c r="OIK12" s="80"/>
      <c r="OIL12" s="80"/>
      <c r="OIM12" s="80"/>
      <c r="OIN12" s="80"/>
      <c r="OIO12" s="80"/>
      <c r="OIP12" s="80"/>
      <c r="OIQ12" s="80"/>
      <c r="OIR12" s="80"/>
      <c r="OIS12" s="80"/>
      <c r="OIT12" s="80"/>
      <c r="OIU12" s="80"/>
      <c r="OIV12" s="80"/>
      <c r="OIW12" s="80"/>
      <c r="OIX12" s="80"/>
      <c r="OIY12" s="80"/>
      <c r="OIZ12" s="80"/>
      <c r="OJA12" s="80"/>
      <c r="OJB12" s="80"/>
      <c r="OJC12" s="80"/>
      <c r="OJD12" s="80"/>
      <c r="OJE12" s="80"/>
      <c r="OJF12" s="80"/>
      <c r="OJG12" s="80"/>
      <c r="OJH12" s="80"/>
      <c r="OJI12" s="80"/>
      <c r="OJJ12" s="80"/>
      <c r="OJK12" s="80"/>
      <c r="OJL12" s="80"/>
      <c r="OJM12" s="80"/>
      <c r="OJN12" s="80"/>
      <c r="OJO12" s="80"/>
      <c r="OJP12" s="80"/>
      <c r="OJQ12" s="80"/>
      <c r="OJR12" s="80"/>
      <c r="OJS12" s="80"/>
      <c r="OJT12" s="80"/>
      <c r="OJU12" s="80"/>
      <c r="OJV12" s="80"/>
      <c r="OJW12" s="80"/>
      <c r="OJX12" s="80"/>
      <c r="OJY12" s="80"/>
      <c r="OJZ12" s="80"/>
      <c r="OKA12" s="80"/>
      <c r="OKB12" s="80"/>
      <c r="OKC12" s="80"/>
      <c r="OKD12" s="80"/>
      <c r="OKE12" s="80"/>
      <c r="OKF12" s="80"/>
      <c r="OKG12" s="80"/>
      <c r="OKH12" s="80"/>
      <c r="OKI12" s="80"/>
      <c r="OKJ12" s="80"/>
      <c r="OKK12" s="80"/>
      <c r="OKL12" s="80"/>
      <c r="OKM12" s="80"/>
      <c r="OKN12" s="80"/>
      <c r="OKO12" s="80"/>
      <c r="OKP12" s="80"/>
      <c r="OKQ12" s="80"/>
      <c r="OKR12" s="80"/>
      <c r="OKS12" s="80"/>
      <c r="OKT12" s="80"/>
      <c r="OKU12" s="80"/>
      <c r="OKV12" s="80"/>
      <c r="OKW12" s="80"/>
      <c r="OKX12" s="80"/>
      <c r="OKY12" s="80"/>
      <c r="OKZ12" s="80"/>
      <c r="OLA12" s="80"/>
      <c r="OLB12" s="80"/>
      <c r="OLC12" s="80"/>
      <c r="OLD12" s="80"/>
      <c r="OLE12" s="80"/>
      <c r="OLF12" s="80"/>
      <c r="OLG12" s="80"/>
      <c r="OLH12" s="80"/>
      <c r="OLI12" s="80"/>
      <c r="OLJ12" s="80"/>
      <c r="OLK12" s="80"/>
      <c r="OLL12" s="80"/>
      <c r="OLM12" s="80"/>
      <c r="OLN12" s="80"/>
      <c r="OLO12" s="80"/>
      <c r="OLP12" s="80"/>
      <c r="OLQ12" s="80"/>
      <c r="OLR12" s="80"/>
      <c r="OLS12" s="80"/>
      <c r="OLT12" s="80"/>
      <c r="OLU12" s="80"/>
      <c r="OLV12" s="80"/>
      <c r="OLW12" s="80"/>
      <c r="OLX12" s="80"/>
      <c r="OLY12" s="80"/>
      <c r="OLZ12" s="80"/>
      <c r="OMA12" s="80"/>
      <c r="OMB12" s="80"/>
      <c r="OMC12" s="80"/>
      <c r="OMD12" s="80"/>
      <c r="OME12" s="80"/>
      <c r="OMF12" s="80"/>
      <c r="OMG12" s="80"/>
      <c r="OMH12" s="80"/>
      <c r="OMI12" s="80"/>
      <c r="OMJ12" s="80"/>
      <c r="OMK12" s="80"/>
      <c r="OML12" s="80"/>
      <c r="OMM12" s="80"/>
      <c r="OMN12" s="80"/>
      <c r="OMO12" s="80"/>
      <c r="OMP12" s="80"/>
      <c r="OMQ12" s="80"/>
      <c r="OMR12" s="80"/>
      <c r="OMS12" s="80"/>
      <c r="OMT12" s="80"/>
      <c r="OMU12" s="80"/>
      <c r="OMV12" s="80"/>
      <c r="OMW12" s="80"/>
      <c r="OMX12" s="80"/>
      <c r="OMY12" s="80"/>
      <c r="OMZ12" s="80"/>
      <c r="ONA12" s="80"/>
      <c r="ONB12" s="80"/>
      <c r="ONC12" s="80"/>
      <c r="OND12" s="80"/>
      <c r="ONE12" s="80"/>
      <c r="ONF12" s="80"/>
      <c r="ONG12" s="80"/>
      <c r="ONH12" s="80"/>
      <c r="ONI12" s="80"/>
      <c r="ONJ12" s="80"/>
      <c r="ONK12" s="80"/>
      <c r="ONL12" s="80"/>
      <c r="ONM12" s="80"/>
      <c r="ONN12" s="80"/>
      <c r="ONO12" s="80"/>
      <c r="ONP12" s="80"/>
      <c r="ONQ12" s="80"/>
      <c r="ONR12" s="80"/>
      <c r="ONS12" s="80"/>
      <c r="ONT12" s="80"/>
      <c r="ONU12" s="80"/>
      <c r="ONV12" s="80"/>
      <c r="ONW12" s="80"/>
      <c r="ONX12" s="80"/>
      <c r="ONY12" s="80"/>
      <c r="ONZ12" s="80"/>
      <c r="OOA12" s="80"/>
      <c r="OOB12" s="80"/>
      <c r="OOC12" s="80"/>
      <c r="OOD12" s="80"/>
      <c r="OOE12" s="80"/>
      <c r="OOF12" s="80"/>
      <c r="OOG12" s="80"/>
      <c r="OOH12" s="80"/>
      <c r="OOI12" s="80"/>
      <c r="OOJ12" s="80"/>
      <c r="OOK12" s="80"/>
      <c r="OOL12" s="80"/>
      <c r="OOM12" s="80"/>
      <c r="OON12" s="80"/>
      <c r="OOO12" s="80"/>
      <c r="OOP12" s="80"/>
      <c r="OOQ12" s="80"/>
      <c r="OOR12" s="80"/>
      <c r="OOS12" s="80"/>
      <c r="OOT12" s="80"/>
      <c r="OOU12" s="80"/>
      <c r="OOV12" s="80"/>
      <c r="OOW12" s="80"/>
      <c r="OOX12" s="80"/>
      <c r="OOY12" s="80"/>
      <c r="OOZ12" s="80"/>
      <c r="OPA12" s="80"/>
      <c r="OPB12" s="80"/>
      <c r="OPC12" s="80"/>
      <c r="OPD12" s="80"/>
      <c r="OPE12" s="80"/>
      <c r="OPF12" s="80"/>
      <c r="OPG12" s="80"/>
      <c r="OPH12" s="80"/>
      <c r="OPI12" s="80"/>
      <c r="OPJ12" s="80"/>
      <c r="OPK12" s="80"/>
      <c r="OPL12" s="80"/>
      <c r="OPM12" s="80"/>
      <c r="OPN12" s="80"/>
      <c r="OPO12" s="80"/>
      <c r="OPP12" s="80"/>
      <c r="OPQ12" s="80"/>
      <c r="OPR12" s="80"/>
      <c r="OPS12" s="80"/>
      <c r="OPT12" s="80"/>
      <c r="OPU12" s="80"/>
      <c r="OPV12" s="80"/>
      <c r="OPW12" s="80"/>
      <c r="OPX12" s="80"/>
      <c r="OPY12" s="80"/>
      <c r="OPZ12" s="80"/>
      <c r="OQA12" s="80"/>
      <c r="OQB12" s="80"/>
      <c r="OQC12" s="80"/>
      <c r="OQD12" s="80"/>
      <c r="OQE12" s="80"/>
      <c r="OQF12" s="80"/>
      <c r="OQG12" s="80"/>
      <c r="OQH12" s="80"/>
      <c r="OQI12" s="80"/>
      <c r="OQJ12" s="80"/>
      <c r="OQK12" s="80"/>
      <c r="OQL12" s="80"/>
      <c r="OQM12" s="80"/>
      <c r="OQN12" s="80"/>
      <c r="OQO12" s="80"/>
      <c r="OQP12" s="80"/>
      <c r="OQQ12" s="80"/>
      <c r="OQR12" s="80"/>
      <c r="OQS12" s="80"/>
      <c r="OQT12" s="80"/>
      <c r="OQU12" s="80"/>
      <c r="OQV12" s="80"/>
      <c r="OQW12" s="80"/>
      <c r="OQX12" s="80"/>
      <c r="OQY12" s="80"/>
      <c r="OQZ12" s="80"/>
      <c r="ORA12" s="80"/>
      <c r="ORB12" s="80"/>
      <c r="ORC12" s="80"/>
      <c r="ORD12" s="80"/>
      <c r="ORE12" s="80"/>
      <c r="ORF12" s="80"/>
      <c r="ORG12" s="80"/>
      <c r="ORH12" s="80"/>
      <c r="ORI12" s="80"/>
      <c r="ORJ12" s="80"/>
      <c r="ORK12" s="80"/>
      <c r="ORL12" s="80"/>
      <c r="ORM12" s="80"/>
      <c r="ORN12" s="80"/>
      <c r="ORO12" s="80"/>
      <c r="ORP12" s="80"/>
      <c r="ORQ12" s="80"/>
      <c r="ORR12" s="80"/>
      <c r="ORS12" s="80"/>
      <c r="ORT12" s="80"/>
      <c r="ORU12" s="80"/>
      <c r="ORV12" s="80"/>
      <c r="ORW12" s="80"/>
      <c r="ORX12" s="80"/>
      <c r="ORY12" s="80"/>
      <c r="ORZ12" s="80"/>
      <c r="OSA12" s="80"/>
      <c r="OSB12" s="80"/>
      <c r="OSC12" s="80"/>
      <c r="OSD12" s="80"/>
      <c r="OSE12" s="80"/>
      <c r="OSF12" s="80"/>
      <c r="OSG12" s="80"/>
      <c r="OSH12" s="80"/>
      <c r="OSI12" s="80"/>
      <c r="OSJ12" s="80"/>
      <c r="OSK12" s="80"/>
      <c r="OSL12" s="80"/>
      <c r="OSM12" s="80"/>
      <c r="OSN12" s="80"/>
      <c r="OSO12" s="80"/>
      <c r="OSP12" s="80"/>
      <c r="OSQ12" s="80"/>
      <c r="OSR12" s="80"/>
      <c r="OSS12" s="80"/>
      <c r="OST12" s="80"/>
      <c r="OSU12" s="80"/>
      <c r="OSV12" s="80"/>
      <c r="OSW12" s="80"/>
      <c r="OSX12" s="80"/>
      <c r="OSY12" s="80"/>
      <c r="OSZ12" s="80"/>
      <c r="OTA12" s="80"/>
      <c r="OTB12" s="80"/>
      <c r="OTC12" s="80"/>
      <c r="OTD12" s="80"/>
      <c r="OTE12" s="80"/>
      <c r="OTF12" s="80"/>
      <c r="OTG12" s="80"/>
      <c r="OTH12" s="80"/>
      <c r="OTI12" s="80"/>
      <c r="OTJ12" s="80"/>
      <c r="OTK12" s="80"/>
      <c r="OTL12" s="80"/>
      <c r="OTM12" s="80"/>
      <c r="OTN12" s="80"/>
      <c r="OTO12" s="80"/>
      <c r="OTP12" s="80"/>
      <c r="OTQ12" s="80"/>
      <c r="OTR12" s="80"/>
      <c r="OTS12" s="80"/>
      <c r="OTT12" s="80"/>
      <c r="OTU12" s="80"/>
      <c r="OTV12" s="80"/>
      <c r="OTW12" s="80"/>
      <c r="OTX12" s="80"/>
      <c r="OTY12" s="80"/>
      <c r="OTZ12" s="80"/>
      <c r="OUA12" s="80"/>
      <c r="OUB12" s="80"/>
      <c r="OUC12" s="80"/>
      <c r="OUD12" s="80"/>
      <c r="OUE12" s="80"/>
      <c r="OUF12" s="80"/>
      <c r="OUG12" s="80"/>
      <c r="OUH12" s="80"/>
      <c r="OUI12" s="80"/>
      <c r="OUJ12" s="80"/>
      <c r="OUK12" s="80"/>
      <c r="OUL12" s="80"/>
      <c r="OUM12" s="80"/>
      <c r="OUN12" s="80"/>
      <c r="OUO12" s="80"/>
      <c r="OUP12" s="80"/>
      <c r="OUQ12" s="80"/>
      <c r="OUR12" s="80"/>
      <c r="OUS12" s="80"/>
      <c r="OUT12" s="80"/>
      <c r="OUU12" s="80"/>
      <c r="OUV12" s="80"/>
      <c r="OUW12" s="80"/>
      <c r="OUX12" s="80"/>
      <c r="OUY12" s="80"/>
      <c r="OUZ12" s="80"/>
      <c r="OVA12" s="80"/>
      <c r="OVB12" s="80"/>
      <c r="OVC12" s="80"/>
      <c r="OVD12" s="80"/>
      <c r="OVE12" s="80"/>
      <c r="OVF12" s="80"/>
      <c r="OVG12" s="80"/>
      <c r="OVH12" s="80"/>
      <c r="OVI12" s="80"/>
      <c r="OVJ12" s="80"/>
      <c r="OVK12" s="80"/>
      <c r="OVL12" s="80"/>
      <c r="OVM12" s="80"/>
      <c r="OVN12" s="80"/>
      <c r="OVO12" s="80"/>
      <c r="OVP12" s="80"/>
      <c r="OVQ12" s="80"/>
      <c r="OVR12" s="80"/>
      <c r="OVS12" s="80"/>
      <c r="OVT12" s="80"/>
      <c r="OVU12" s="80"/>
      <c r="OVV12" s="80"/>
      <c r="OVW12" s="80"/>
      <c r="OVX12" s="80"/>
      <c r="OVY12" s="80"/>
      <c r="OVZ12" s="80"/>
      <c r="OWA12" s="80"/>
      <c r="OWB12" s="80"/>
      <c r="OWC12" s="80"/>
      <c r="OWD12" s="80"/>
      <c r="OWE12" s="80"/>
      <c r="OWF12" s="80"/>
      <c r="OWG12" s="80"/>
      <c r="OWH12" s="80"/>
      <c r="OWI12" s="80"/>
      <c r="OWJ12" s="80"/>
      <c r="OWK12" s="80"/>
      <c r="OWL12" s="80"/>
      <c r="OWM12" s="80"/>
      <c r="OWN12" s="80"/>
      <c r="OWO12" s="80"/>
      <c r="OWP12" s="80"/>
      <c r="OWQ12" s="80"/>
      <c r="OWR12" s="80"/>
      <c r="OWS12" s="80"/>
      <c r="OWT12" s="80"/>
      <c r="OWU12" s="80"/>
      <c r="OWV12" s="80"/>
      <c r="OWW12" s="80"/>
      <c r="OWX12" s="80"/>
      <c r="OWY12" s="80"/>
      <c r="OWZ12" s="80"/>
      <c r="OXA12" s="80"/>
      <c r="OXB12" s="80"/>
      <c r="OXC12" s="80"/>
      <c r="OXD12" s="80"/>
      <c r="OXE12" s="80"/>
      <c r="OXF12" s="80"/>
      <c r="OXG12" s="80"/>
      <c r="OXH12" s="80"/>
      <c r="OXI12" s="80"/>
      <c r="OXJ12" s="80"/>
      <c r="OXK12" s="80"/>
      <c r="OXL12" s="80"/>
      <c r="OXM12" s="80"/>
      <c r="OXN12" s="80"/>
      <c r="OXO12" s="80"/>
      <c r="OXP12" s="80"/>
      <c r="OXQ12" s="80"/>
      <c r="OXR12" s="80"/>
      <c r="OXS12" s="80"/>
      <c r="OXT12" s="80"/>
      <c r="OXU12" s="80"/>
      <c r="OXV12" s="80"/>
      <c r="OXW12" s="80"/>
      <c r="OXX12" s="80"/>
      <c r="OXY12" s="80"/>
      <c r="OXZ12" s="80"/>
      <c r="OYA12" s="80"/>
      <c r="OYB12" s="80"/>
      <c r="OYC12" s="80"/>
      <c r="OYD12" s="80"/>
      <c r="OYE12" s="80"/>
      <c r="OYF12" s="80"/>
      <c r="OYG12" s="80"/>
      <c r="OYH12" s="80"/>
      <c r="OYI12" s="80"/>
      <c r="OYJ12" s="80"/>
      <c r="OYK12" s="80"/>
      <c r="OYL12" s="80"/>
      <c r="OYM12" s="80"/>
      <c r="OYN12" s="80"/>
      <c r="OYO12" s="80"/>
      <c r="OYP12" s="80"/>
      <c r="OYQ12" s="80"/>
      <c r="OYR12" s="80"/>
      <c r="OYS12" s="80"/>
      <c r="OYT12" s="80"/>
      <c r="OYU12" s="80"/>
      <c r="OYV12" s="80"/>
      <c r="OYW12" s="80"/>
      <c r="OYX12" s="80"/>
      <c r="OYY12" s="80"/>
      <c r="OYZ12" s="80"/>
      <c r="OZA12" s="80"/>
      <c r="OZB12" s="80"/>
      <c r="OZC12" s="80"/>
      <c r="OZD12" s="80"/>
      <c r="OZE12" s="80"/>
      <c r="OZF12" s="80"/>
      <c r="OZG12" s="80"/>
      <c r="OZH12" s="80"/>
      <c r="OZI12" s="80"/>
      <c r="OZJ12" s="80"/>
      <c r="OZK12" s="80"/>
      <c r="OZL12" s="80"/>
      <c r="OZM12" s="80"/>
      <c r="OZN12" s="80"/>
      <c r="OZO12" s="80"/>
      <c r="OZP12" s="80"/>
      <c r="OZQ12" s="80"/>
      <c r="OZR12" s="80"/>
      <c r="OZS12" s="80"/>
      <c r="OZT12" s="80"/>
      <c r="OZU12" s="80"/>
      <c r="OZV12" s="80"/>
      <c r="OZW12" s="80"/>
      <c r="OZX12" s="80"/>
      <c r="OZY12" s="80"/>
      <c r="OZZ12" s="80"/>
      <c r="PAA12" s="80"/>
      <c r="PAB12" s="80"/>
      <c r="PAC12" s="80"/>
      <c r="PAD12" s="80"/>
      <c r="PAE12" s="80"/>
      <c r="PAF12" s="80"/>
      <c r="PAG12" s="80"/>
      <c r="PAH12" s="80"/>
      <c r="PAI12" s="80"/>
      <c r="PAJ12" s="80"/>
      <c r="PAK12" s="80"/>
      <c r="PAL12" s="80"/>
      <c r="PAM12" s="80"/>
      <c r="PAN12" s="80"/>
      <c r="PAO12" s="80"/>
      <c r="PAP12" s="80"/>
      <c r="PAQ12" s="80"/>
      <c r="PAR12" s="80"/>
      <c r="PAS12" s="80"/>
      <c r="PAT12" s="80"/>
      <c r="PAU12" s="80"/>
      <c r="PAV12" s="80"/>
      <c r="PAW12" s="80"/>
      <c r="PAX12" s="80"/>
      <c r="PAY12" s="80"/>
      <c r="PAZ12" s="80"/>
      <c r="PBA12" s="80"/>
      <c r="PBB12" s="80"/>
      <c r="PBC12" s="80"/>
      <c r="PBD12" s="80"/>
      <c r="PBE12" s="80"/>
      <c r="PBF12" s="80"/>
      <c r="PBG12" s="80"/>
      <c r="PBH12" s="80"/>
      <c r="PBI12" s="80"/>
      <c r="PBJ12" s="80"/>
      <c r="PBK12" s="80"/>
      <c r="PBL12" s="80"/>
      <c r="PBM12" s="80"/>
      <c r="PBN12" s="80"/>
      <c r="PBO12" s="80"/>
      <c r="PBP12" s="80"/>
      <c r="PBQ12" s="80"/>
      <c r="PBR12" s="80"/>
      <c r="PBS12" s="80"/>
      <c r="PBT12" s="80"/>
      <c r="PBU12" s="80"/>
      <c r="PBV12" s="80"/>
      <c r="PBW12" s="80"/>
      <c r="PBX12" s="80"/>
      <c r="PBY12" s="80"/>
      <c r="PBZ12" s="80"/>
      <c r="PCA12" s="80"/>
      <c r="PCB12" s="80"/>
      <c r="PCC12" s="80"/>
      <c r="PCD12" s="80"/>
      <c r="PCE12" s="80"/>
      <c r="PCF12" s="80"/>
      <c r="PCG12" s="80"/>
      <c r="PCH12" s="80"/>
      <c r="PCI12" s="80"/>
      <c r="PCJ12" s="80"/>
      <c r="PCK12" s="80"/>
      <c r="PCL12" s="80"/>
      <c r="PCM12" s="80"/>
      <c r="PCN12" s="80"/>
      <c r="PCO12" s="80"/>
      <c r="PCP12" s="80"/>
      <c r="PCQ12" s="80"/>
      <c r="PCR12" s="80"/>
      <c r="PCS12" s="80"/>
      <c r="PCT12" s="80"/>
      <c r="PCU12" s="80"/>
      <c r="PCV12" s="80"/>
      <c r="PCW12" s="80"/>
      <c r="PCX12" s="80"/>
      <c r="PCY12" s="80"/>
      <c r="PCZ12" s="80"/>
      <c r="PDA12" s="80"/>
      <c r="PDB12" s="80"/>
      <c r="PDC12" s="80"/>
      <c r="PDD12" s="80"/>
      <c r="PDE12" s="80"/>
      <c r="PDF12" s="80"/>
      <c r="PDG12" s="80"/>
      <c r="PDH12" s="80"/>
      <c r="PDI12" s="80"/>
      <c r="PDJ12" s="80"/>
      <c r="PDK12" s="80"/>
      <c r="PDL12" s="80"/>
      <c r="PDM12" s="80"/>
      <c r="PDN12" s="80"/>
      <c r="PDO12" s="80"/>
      <c r="PDP12" s="80"/>
      <c r="PDQ12" s="80"/>
      <c r="PDR12" s="80"/>
      <c r="PDS12" s="80"/>
      <c r="PDT12" s="80"/>
      <c r="PDU12" s="80"/>
      <c r="PDV12" s="80"/>
      <c r="PDW12" s="80"/>
      <c r="PDX12" s="80"/>
      <c r="PDY12" s="80"/>
      <c r="PDZ12" s="80"/>
      <c r="PEA12" s="80"/>
      <c r="PEB12" s="80"/>
      <c r="PEC12" s="80"/>
      <c r="PED12" s="80"/>
      <c r="PEE12" s="80"/>
      <c r="PEF12" s="80"/>
      <c r="PEG12" s="80"/>
      <c r="PEH12" s="80"/>
      <c r="PEI12" s="80"/>
      <c r="PEJ12" s="80"/>
      <c r="PEK12" s="80"/>
      <c r="PEL12" s="80"/>
      <c r="PEM12" s="80"/>
      <c r="PEN12" s="80"/>
      <c r="PEO12" s="80"/>
      <c r="PEP12" s="80"/>
      <c r="PEQ12" s="80"/>
      <c r="PER12" s="80"/>
      <c r="PES12" s="80"/>
      <c r="PET12" s="80"/>
      <c r="PEU12" s="80"/>
      <c r="PEV12" s="80"/>
      <c r="PEW12" s="80"/>
      <c r="PEX12" s="80"/>
      <c r="PEY12" s="80"/>
      <c r="PEZ12" s="80"/>
      <c r="PFA12" s="80"/>
      <c r="PFB12" s="80"/>
      <c r="PFC12" s="80"/>
      <c r="PFD12" s="80"/>
      <c r="PFE12" s="80"/>
      <c r="PFF12" s="80"/>
      <c r="PFG12" s="80"/>
      <c r="PFH12" s="80"/>
      <c r="PFI12" s="80"/>
      <c r="PFJ12" s="80"/>
      <c r="PFK12" s="80"/>
      <c r="PFL12" s="80"/>
      <c r="PFM12" s="80"/>
      <c r="PFN12" s="80"/>
      <c r="PFO12" s="80"/>
      <c r="PFP12" s="80"/>
      <c r="PFQ12" s="80"/>
      <c r="PFR12" s="80"/>
      <c r="PFS12" s="80"/>
      <c r="PFT12" s="80"/>
      <c r="PFU12" s="80"/>
      <c r="PFV12" s="80"/>
      <c r="PFW12" s="80"/>
      <c r="PFX12" s="80"/>
      <c r="PFY12" s="80"/>
      <c r="PFZ12" s="80"/>
      <c r="PGA12" s="80"/>
      <c r="PGB12" s="80"/>
      <c r="PGC12" s="80"/>
      <c r="PGD12" s="80"/>
      <c r="PGE12" s="80"/>
      <c r="PGF12" s="80"/>
      <c r="PGG12" s="80"/>
      <c r="PGH12" s="80"/>
      <c r="PGI12" s="80"/>
      <c r="PGJ12" s="80"/>
      <c r="PGK12" s="80"/>
      <c r="PGL12" s="80"/>
      <c r="PGM12" s="80"/>
      <c r="PGN12" s="80"/>
      <c r="PGO12" s="80"/>
      <c r="PGP12" s="80"/>
      <c r="PGQ12" s="80"/>
      <c r="PGR12" s="80"/>
      <c r="PGS12" s="80"/>
      <c r="PGT12" s="80"/>
      <c r="PGU12" s="80"/>
      <c r="PGV12" s="80"/>
      <c r="PGW12" s="80"/>
      <c r="PGX12" s="80"/>
      <c r="PGY12" s="80"/>
      <c r="PGZ12" s="80"/>
      <c r="PHA12" s="80"/>
      <c r="PHB12" s="80"/>
      <c r="PHC12" s="80"/>
      <c r="PHD12" s="80"/>
      <c r="PHE12" s="80"/>
      <c r="PHF12" s="80"/>
      <c r="PHG12" s="80"/>
      <c r="PHH12" s="80"/>
      <c r="PHI12" s="80"/>
      <c r="PHJ12" s="80"/>
      <c r="PHK12" s="80"/>
      <c r="PHL12" s="80"/>
      <c r="PHM12" s="80"/>
      <c r="PHN12" s="80"/>
      <c r="PHO12" s="80"/>
      <c r="PHP12" s="80"/>
      <c r="PHQ12" s="80"/>
      <c r="PHR12" s="80"/>
      <c r="PHS12" s="80"/>
      <c r="PHT12" s="80"/>
      <c r="PHU12" s="80"/>
      <c r="PHV12" s="80"/>
      <c r="PHW12" s="80"/>
      <c r="PHX12" s="80"/>
      <c r="PHY12" s="80"/>
      <c r="PHZ12" s="80"/>
      <c r="PIA12" s="80"/>
      <c r="PIB12" s="80"/>
      <c r="PIC12" s="80"/>
      <c r="PID12" s="80"/>
      <c r="PIE12" s="80"/>
      <c r="PIF12" s="80"/>
      <c r="PIG12" s="80"/>
      <c r="PIH12" s="80"/>
      <c r="PII12" s="80"/>
      <c r="PIJ12" s="80"/>
      <c r="PIK12" s="80"/>
      <c r="PIL12" s="80"/>
      <c r="PIM12" s="80"/>
      <c r="PIN12" s="80"/>
      <c r="PIO12" s="80"/>
      <c r="PIP12" s="80"/>
      <c r="PIQ12" s="80"/>
      <c r="PIR12" s="80"/>
      <c r="PIS12" s="80"/>
      <c r="PIT12" s="80"/>
      <c r="PIU12" s="80"/>
      <c r="PIV12" s="80"/>
      <c r="PIW12" s="80"/>
      <c r="PIX12" s="80"/>
      <c r="PIY12" s="80"/>
      <c r="PIZ12" s="80"/>
      <c r="PJA12" s="80"/>
      <c r="PJB12" s="80"/>
      <c r="PJC12" s="80"/>
      <c r="PJD12" s="80"/>
      <c r="PJE12" s="80"/>
      <c r="PJF12" s="80"/>
      <c r="PJG12" s="80"/>
      <c r="PJH12" s="80"/>
      <c r="PJI12" s="80"/>
      <c r="PJJ12" s="80"/>
      <c r="PJK12" s="80"/>
      <c r="PJL12" s="80"/>
      <c r="PJM12" s="80"/>
      <c r="PJN12" s="80"/>
      <c r="PJO12" s="80"/>
      <c r="PJP12" s="80"/>
      <c r="PJQ12" s="80"/>
      <c r="PJR12" s="80"/>
      <c r="PJS12" s="80"/>
      <c r="PJT12" s="80"/>
      <c r="PJU12" s="80"/>
      <c r="PJV12" s="80"/>
      <c r="PJW12" s="80"/>
      <c r="PJX12" s="80"/>
      <c r="PJY12" s="80"/>
      <c r="PJZ12" s="80"/>
      <c r="PKA12" s="80"/>
      <c r="PKB12" s="80"/>
      <c r="PKC12" s="80"/>
      <c r="PKD12" s="80"/>
      <c r="PKE12" s="80"/>
      <c r="PKF12" s="80"/>
      <c r="PKG12" s="80"/>
      <c r="PKH12" s="80"/>
      <c r="PKI12" s="80"/>
      <c r="PKJ12" s="80"/>
      <c r="PKK12" s="80"/>
      <c r="PKL12" s="80"/>
      <c r="PKM12" s="80"/>
      <c r="PKN12" s="80"/>
      <c r="PKO12" s="80"/>
      <c r="PKP12" s="80"/>
      <c r="PKQ12" s="80"/>
      <c r="PKR12" s="80"/>
      <c r="PKS12" s="80"/>
      <c r="PKT12" s="80"/>
      <c r="PKU12" s="80"/>
      <c r="PKV12" s="80"/>
      <c r="PKW12" s="80"/>
      <c r="PKX12" s="80"/>
      <c r="PKY12" s="80"/>
      <c r="PKZ12" s="80"/>
      <c r="PLA12" s="80"/>
      <c r="PLB12" s="80"/>
      <c r="PLC12" s="80"/>
      <c r="PLD12" s="80"/>
      <c r="PLE12" s="80"/>
      <c r="PLF12" s="80"/>
      <c r="PLG12" s="80"/>
      <c r="PLH12" s="80"/>
      <c r="PLI12" s="80"/>
      <c r="PLJ12" s="80"/>
      <c r="PLK12" s="80"/>
      <c r="PLL12" s="80"/>
      <c r="PLM12" s="80"/>
      <c r="PLN12" s="80"/>
      <c r="PLO12" s="80"/>
      <c r="PLP12" s="80"/>
      <c r="PLQ12" s="80"/>
      <c r="PLR12" s="80"/>
      <c r="PLS12" s="80"/>
      <c r="PLT12" s="80"/>
      <c r="PLU12" s="80"/>
      <c r="PLV12" s="80"/>
      <c r="PLW12" s="80"/>
      <c r="PLX12" s="80"/>
      <c r="PLY12" s="80"/>
      <c r="PLZ12" s="80"/>
      <c r="PMA12" s="80"/>
      <c r="PMB12" s="80"/>
      <c r="PMC12" s="80"/>
      <c r="PMD12" s="80"/>
      <c r="PME12" s="80"/>
      <c r="PMF12" s="80"/>
      <c r="PMG12" s="80"/>
      <c r="PMH12" s="80"/>
      <c r="PMI12" s="80"/>
      <c r="PMJ12" s="80"/>
      <c r="PMK12" s="80"/>
      <c r="PML12" s="80"/>
      <c r="PMM12" s="80"/>
      <c r="PMN12" s="80"/>
      <c r="PMO12" s="80"/>
      <c r="PMP12" s="80"/>
      <c r="PMQ12" s="80"/>
      <c r="PMR12" s="80"/>
      <c r="PMS12" s="80"/>
      <c r="PMT12" s="80"/>
      <c r="PMU12" s="80"/>
      <c r="PMV12" s="80"/>
      <c r="PMW12" s="80"/>
      <c r="PMX12" s="80"/>
      <c r="PMY12" s="80"/>
      <c r="PMZ12" s="80"/>
      <c r="PNA12" s="80"/>
      <c r="PNB12" s="80"/>
      <c r="PNC12" s="80"/>
      <c r="PND12" s="80"/>
      <c r="PNE12" s="80"/>
      <c r="PNF12" s="80"/>
      <c r="PNG12" s="80"/>
      <c r="PNH12" s="80"/>
      <c r="PNI12" s="80"/>
      <c r="PNJ12" s="80"/>
      <c r="PNK12" s="80"/>
      <c r="PNL12" s="80"/>
      <c r="PNM12" s="80"/>
      <c r="PNN12" s="80"/>
      <c r="PNO12" s="80"/>
      <c r="PNP12" s="80"/>
      <c r="PNQ12" s="80"/>
      <c r="PNR12" s="80"/>
      <c r="PNS12" s="80"/>
      <c r="PNT12" s="80"/>
      <c r="PNU12" s="80"/>
      <c r="PNV12" s="80"/>
      <c r="PNW12" s="80"/>
      <c r="PNX12" s="80"/>
      <c r="PNY12" s="80"/>
      <c r="PNZ12" s="80"/>
      <c r="POA12" s="80"/>
      <c r="POB12" s="80"/>
      <c r="POC12" s="80"/>
      <c r="POD12" s="80"/>
      <c r="POE12" s="80"/>
      <c r="POF12" s="80"/>
      <c r="POG12" s="80"/>
      <c r="POH12" s="80"/>
      <c r="POI12" s="80"/>
      <c r="POJ12" s="80"/>
      <c r="POK12" s="80"/>
      <c r="POL12" s="80"/>
      <c r="POM12" s="80"/>
      <c r="PON12" s="80"/>
      <c r="POO12" s="80"/>
      <c r="POP12" s="80"/>
      <c r="POQ12" s="80"/>
      <c r="POR12" s="80"/>
      <c r="POS12" s="80"/>
      <c r="POT12" s="80"/>
      <c r="POU12" s="80"/>
      <c r="POV12" s="80"/>
      <c r="POW12" s="80"/>
      <c r="POX12" s="80"/>
      <c r="POY12" s="80"/>
      <c r="POZ12" s="80"/>
      <c r="PPA12" s="80"/>
      <c r="PPB12" s="80"/>
      <c r="PPC12" s="80"/>
      <c r="PPD12" s="80"/>
      <c r="PPE12" s="80"/>
      <c r="PPF12" s="80"/>
      <c r="PPG12" s="80"/>
      <c r="PPH12" s="80"/>
      <c r="PPI12" s="80"/>
      <c r="PPJ12" s="80"/>
      <c r="PPK12" s="80"/>
      <c r="PPL12" s="80"/>
      <c r="PPM12" s="80"/>
      <c r="PPN12" s="80"/>
      <c r="PPO12" s="80"/>
      <c r="PPP12" s="80"/>
      <c r="PPQ12" s="80"/>
      <c r="PPR12" s="80"/>
      <c r="PPS12" s="80"/>
      <c r="PPT12" s="80"/>
      <c r="PPU12" s="80"/>
      <c r="PPV12" s="80"/>
      <c r="PPW12" s="80"/>
      <c r="PPX12" s="80"/>
      <c r="PPY12" s="80"/>
      <c r="PPZ12" s="80"/>
      <c r="PQA12" s="80"/>
      <c r="PQB12" s="80"/>
      <c r="PQC12" s="80"/>
      <c r="PQD12" s="80"/>
      <c r="PQE12" s="80"/>
      <c r="PQF12" s="80"/>
      <c r="PQG12" s="80"/>
      <c r="PQH12" s="80"/>
      <c r="PQI12" s="80"/>
      <c r="PQJ12" s="80"/>
      <c r="PQK12" s="80"/>
      <c r="PQL12" s="80"/>
      <c r="PQM12" s="80"/>
      <c r="PQN12" s="80"/>
      <c r="PQO12" s="80"/>
      <c r="PQP12" s="80"/>
      <c r="PQQ12" s="80"/>
      <c r="PQR12" s="80"/>
      <c r="PQS12" s="80"/>
      <c r="PQT12" s="80"/>
      <c r="PQU12" s="80"/>
      <c r="PQV12" s="80"/>
      <c r="PQW12" s="80"/>
      <c r="PQX12" s="80"/>
      <c r="PQY12" s="80"/>
      <c r="PQZ12" s="80"/>
      <c r="PRA12" s="80"/>
      <c r="PRB12" s="80"/>
      <c r="PRC12" s="80"/>
      <c r="PRD12" s="80"/>
      <c r="PRE12" s="80"/>
      <c r="PRF12" s="80"/>
      <c r="PRG12" s="80"/>
      <c r="PRH12" s="80"/>
      <c r="PRI12" s="80"/>
      <c r="PRJ12" s="80"/>
      <c r="PRK12" s="80"/>
      <c r="PRL12" s="80"/>
      <c r="PRM12" s="80"/>
      <c r="PRN12" s="80"/>
      <c r="PRO12" s="80"/>
      <c r="PRP12" s="80"/>
      <c r="PRQ12" s="80"/>
      <c r="PRR12" s="80"/>
      <c r="PRS12" s="80"/>
      <c r="PRT12" s="80"/>
      <c r="PRU12" s="80"/>
      <c r="PRV12" s="80"/>
      <c r="PRW12" s="80"/>
      <c r="PRX12" s="80"/>
      <c r="PRY12" s="80"/>
      <c r="PRZ12" s="80"/>
      <c r="PSA12" s="80"/>
      <c r="PSB12" s="80"/>
      <c r="PSC12" s="80"/>
      <c r="PSD12" s="80"/>
      <c r="PSE12" s="80"/>
      <c r="PSF12" s="80"/>
      <c r="PSG12" s="80"/>
      <c r="PSH12" s="80"/>
      <c r="PSI12" s="80"/>
      <c r="PSJ12" s="80"/>
      <c r="PSK12" s="80"/>
      <c r="PSL12" s="80"/>
      <c r="PSM12" s="80"/>
      <c r="PSN12" s="80"/>
      <c r="PSO12" s="80"/>
      <c r="PSP12" s="80"/>
      <c r="PSQ12" s="80"/>
      <c r="PSR12" s="80"/>
      <c r="PSS12" s="80"/>
      <c r="PST12" s="80"/>
      <c r="PSU12" s="80"/>
      <c r="PSV12" s="80"/>
      <c r="PSW12" s="80"/>
      <c r="PSX12" s="80"/>
      <c r="PSY12" s="80"/>
      <c r="PSZ12" s="80"/>
      <c r="PTA12" s="80"/>
      <c r="PTB12" s="80"/>
      <c r="PTC12" s="80"/>
      <c r="PTD12" s="80"/>
      <c r="PTE12" s="80"/>
      <c r="PTF12" s="80"/>
      <c r="PTG12" s="80"/>
      <c r="PTH12" s="80"/>
      <c r="PTI12" s="80"/>
      <c r="PTJ12" s="80"/>
      <c r="PTK12" s="80"/>
      <c r="PTL12" s="80"/>
      <c r="PTM12" s="80"/>
      <c r="PTN12" s="80"/>
      <c r="PTO12" s="80"/>
      <c r="PTP12" s="80"/>
      <c r="PTQ12" s="80"/>
      <c r="PTR12" s="80"/>
      <c r="PTS12" s="80"/>
      <c r="PTT12" s="80"/>
      <c r="PTU12" s="80"/>
      <c r="PTV12" s="80"/>
      <c r="PTW12" s="80"/>
      <c r="PTX12" s="80"/>
      <c r="PTY12" s="80"/>
      <c r="PTZ12" s="80"/>
      <c r="PUA12" s="80"/>
      <c r="PUB12" s="80"/>
      <c r="PUC12" s="80"/>
      <c r="PUD12" s="80"/>
      <c r="PUE12" s="80"/>
      <c r="PUF12" s="80"/>
      <c r="PUG12" s="80"/>
      <c r="PUH12" s="80"/>
      <c r="PUI12" s="80"/>
      <c r="PUJ12" s="80"/>
      <c r="PUK12" s="80"/>
      <c r="PUL12" s="80"/>
      <c r="PUM12" s="80"/>
      <c r="PUN12" s="80"/>
      <c r="PUO12" s="80"/>
      <c r="PUP12" s="80"/>
      <c r="PUQ12" s="80"/>
      <c r="PUR12" s="80"/>
      <c r="PUS12" s="80"/>
      <c r="PUT12" s="80"/>
      <c r="PUU12" s="80"/>
      <c r="PUV12" s="80"/>
      <c r="PUW12" s="80"/>
      <c r="PUX12" s="80"/>
      <c r="PUY12" s="80"/>
      <c r="PUZ12" s="80"/>
      <c r="PVA12" s="80"/>
      <c r="PVB12" s="80"/>
      <c r="PVC12" s="80"/>
      <c r="PVD12" s="80"/>
      <c r="PVE12" s="80"/>
      <c r="PVF12" s="80"/>
      <c r="PVG12" s="80"/>
      <c r="PVH12" s="80"/>
      <c r="PVI12" s="80"/>
      <c r="PVJ12" s="80"/>
      <c r="PVK12" s="80"/>
      <c r="PVL12" s="80"/>
      <c r="PVM12" s="80"/>
      <c r="PVN12" s="80"/>
      <c r="PVO12" s="80"/>
      <c r="PVP12" s="80"/>
      <c r="PVQ12" s="80"/>
      <c r="PVR12" s="80"/>
      <c r="PVS12" s="80"/>
      <c r="PVT12" s="80"/>
      <c r="PVU12" s="80"/>
      <c r="PVV12" s="80"/>
      <c r="PVW12" s="80"/>
      <c r="PVX12" s="80"/>
      <c r="PVY12" s="80"/>
      <c r="PVZ12" s="80"/>
      <c r="PWA12" s="80"/>
      <c r="PWB12" s="80"/>
      <c r="PWC12" s="80"/>
      <c r="PWD12" s="80"/>
      <c r="PWE12" s="80"/>
      <c r="PWF12" s="80"/>
      <c r="PWG12" s="80"/>
      <c r="PWH12" s="80"/>
      <c r="PWI12" s="80"/>
      <c r="PWJ12" s="80"/>
      <c r="PWK12" s="80"/>
      <c r="PWL12" s="80"/>
      <c r="PWM12" s="80"/>
      <c r="PWN12" s="80"/>
      <c r="PWO12" s="80"/>
      <c r="PWP12" s="80"/>
      <c r="PWQ12" s="80"/>
      <c r="PWR12" s="80"/>
      <c r="PWS12" s="80"/>
      <c r="PWT12" s="80"/>
      <c r="PWU12" s="80"/>
      <c r="PWV12" s="80"/>
      <c r="PWW12" s="80"/>
      <c r="PWX12" s="80"/>
      <c r="PWY12" s="80"/>
      <c r="PWZ12" s="80"/>
      <c r="PXA12" s="80"/>
      <c r="PXB12" s="80"/>
      <c r="PXC12" s="80"/>
      <c r="PXD12" s="80"/>
      <c r="PXE12" s="80"/>
      <c r="PXF12" s="80"/>
      <c r="PXG12" s="80"/>
      <c r="PXH12" s="80"/>
      <c r="PXI12" s="80"/>
      <c r="PXJ12" s="80"/>
      <c r="PXK12" s="80"/>
      <c r="PXL12" s="80"/>
      <c r="PXM12" s="80"/>
      <c r="PXN12" s="80"/>
      <c r="PXO12" s="80"/>
      <c r="PXP12" s="80"/>
      <c r="PXQ12" s="80"/>
      <c r="PXR12" s="80"/>
      <c r="PXS12" s="80"/>
      <c r="PXT12" s="80"/>
      <c r="PXU12" s="80"/>
      <c r="PXV12" s="80"/>
      <c r="PXW12" s="80"/>
      <c r="PXX12" s="80"/>
      <c r="PXY12" s="80"/>
      <c r="PXZ12" s="80"/>
      <c r="PYA12" s="80"/>
      <c r="PYB12" s="80"/>
      <c r="PYC12" s="80"/>
      <c r="PYD12" s="80"/>
      <c r="PYE12" s="80"/>
      <c r="PYF12" s="80"/>
      <c r="PYG12" s="80"/>
      <c r="PYH12" s="80"/>
      <c r="PYI12" s="80"/>
      <c r="PYJ12" s="80"/>
      <c r="PYK12" s="80"/>
      <c r="PYL12" s="80"/>
      <c r="PYM12" s="80"/>
      <c r="PYN12" s="80"/>
      <c r="PYO12" s="80"/>
      <c r="PYP12" s="80"/>
      <c r="PYQ12" s="80"/>
      <c r="PYR12" s="80"/>
      <c r="PYS12" s="80"/>
      <c r="PYT12" s="80"/>
      <c r="PYU12" s="80"/>
      <c r="PYV12" s="80"/>
      <c r="PYW12" s="80"/>
      <c r="PYX12" s="80"/>
      <c r="PYY12" s="80"/>
      <c r="PYZ12" s="80"/>
      <c r="PZA12" s="80"/>
      <c r="PZB12" s="80"/>
      <c r="PZC12" s="80"/>
      <c r="PZD12" s="80"/>
      <c r="PZE12" s="80"/>
      <c r="PZF12" s="80"/>
      <c r="PZG12" s="80"/>
      <c r="PZH12" s="80"/>
      <c r="PZI12" s="80"/>
      <c r="PZJ12" s="80"/>
      <c r="PZK12" s="80"/>
      <c r="PZL12" s="80"/>
      <c r="PZM12" s="80"/>
      <c r="PZN12" s="80"/>
      <c r="PZO12" s="80"/>
      <c r="PZP12" s="80"/>
      <c r="PZQ12" s="80"/>
      <c r="PZR12" s="80"/>
      <c r="PZS12" s="80"/>
      <c r="PZT12" s="80"/>
      <c r="PZU12" s="80"/>
      <c r="PZV12" s="80"/>
      <c r="PZW12" s="80"/>
      <c r="PZX12" s="80"/>
      <c r="PZY12" s="80"/>
      <c r="PZZ12" s="80"/>
      <c r="QAA12" s="80"/>
      <c r="QAB12" s="80"/>
      <c r="QAC12" s="80"/>
      <c r="QAD12" s="80"/>
      <c r="QAE12" s="80"/>
      <c r="QAF12" s="80"/>
      <c r="QAG12" s="80"/>
      <c r="QAH12" s="80"/>
      <c r="QAI12" s="80"/>
      <c r="QAJ12" s="80"/>
      <c r="QAK12" s="80"/>
      <c r="QAL12" s="80"/>
      <c r="QAM12" s="80"/>
      <c r="QAN12" s="80"/>
      <c r="QAO12" s="80"/>
      <c r="QAP12" s="80"/>
      <c r="QAQ12" s="80"/>
      <c r="QAR12" s="80"/>
      <c r="QAS12" s="80"/>
      <c r="QAT12" s="80"/>
      <c r="QAU12" s="80"/>
      <c r="QAV12" s="80"/>
      <c r="QAW12" s="80"/>
      <c r="QAX12" s="80"/>
      <c r="QAY12" s="80"/>
      <c r="QAZ12" s="80"/>
      <c r="QBA12" s="80"/>
      <c r="QBB12" s="80"/>
      <c r="QBC12" s="80"/>
      <c r="QBD12" s="80"/>
      <c r="QBE12" s="80"/>
      <c r="QBF12" s="80"/>
      <c r="QBG12" s="80"/>
      <c r="QBH12" s="80"/>
      <c r="QBI12" s="80"/>
      <c r="QBJ12" s="80"/>
      <c r="QBK12" s="80"/>
      <c r="QBL12" s="80"/>
      <c r="QBM12" s="80"/>
      <c r="QBN12" s="80"/>
      <c r="QBO12" s="80"/>
      <c r="QBP12" s="80"/>
      <c r="QBQ12" s="80"/>
      <c r="QBR12" s="80"/>
      <c r="QBS12" s="80"/>
      <c r="QBT12" s="80"/>
      <c r="QBU12" s="80"/>
      <c r="QBV12" s="80"/>
      <c r="QBW12" s="80"/>
      <c r="QBX12" s="80"/>
      <c r="QBY12" s="80"/>
      <c r="QBZ12" s="80"/>
      <c r="QCA12" s="80"/>
      <c r="QCB12" s="80"/>
      <c r="QCC12" s="80"/>
      <c r="QCD12" s="80"/>
      <c r="QCE12" s="80"/>
      <c r="QCF12" s="80"/>
      <c r="QCG12" s="80"/>
      <c r="QCH12" s="80"/>
      <c r="QCI12" s="80"/>
      <c r="QCJ12" s="80"/>
      <c r="QCK12" s="80"/>
      <c r="QCL12" s="80"/>
      <c r="QCM12" s="80"/>
      <c r="QCN12" s="80"/>
      <c r="QCO12" s="80"/>
      <c r="QCP12" s="80"/>
      <c r="QCQ12" s="80"/>
      <c r="QCR12" s="80"/>
      <c r="QCS12" s="80"/>
      <c r="QCT12" s="80"/>
      <c r="QCU12" s="80"/>
      <c r="QCV12" s="80"/>
      <c r="QCW12" s="80"/>
      <c r="QCX12" s="80"/>
      <c r="QCY12" s="80"/>
      <c r="QCZ12" s="80"/>
      <c r="QDA12" s="80"/>
      <c r="QDB12" s="80"/>
      <c r="QDC12" s="80"/>
      <c r="QDD12" s="80"/>
      <c r="QDE12" s="80"/>
      <c r="QDF12" s="80"/>
      <c r="QDG12" s="80"/>
      <c r="QDH12" s="80"/>
      <c r="QDI12" s="80"/>
      <c r="QDJ12" s="80"/>
      <c r="QDK12" s="80"/>
      <c r="QDL12" s="80"/>
      <c r="QDM12" s="80"/>
      <c r="QDN12" s="80"/>
      <c r="QDO12" s="80"/>
      <c r="QDP12" s="80"/>
      <c r="QDQ12" s="80"/>
      <c r="QDR12" s="80"/>
      <c r="QDS12" s="80"/>
      <c r="QDT12" s="80"/>
      <c r="QDU12" s="80"/>
      <c r="QDV12" s="80"/>
      <c r="QDW12" s="80"/>
      <c r="QDX12" s="80"/>
      <c r="QDY12" s="80"/>
      <c r="QDZ12" s="80"/>
      <c r="QEA12" s="80"/>
      <c r="QEB12" s="80"/>
      <c r="QEC12" s="80"/>
      <c r="QED12" s="80"/>
      <c r="QEE12" s="80"/>
      <c r="QEF12" s="80"/>
      <c r="QEG12" s="80"/>
      <c r="QEH12" s="80"/>
      <c r="QEI12" s="80"/>
      <c r="QEJ12" s="80"/>
      <c r="QEK12" s="80"/>
      <c r="QEL12" s="80"/>
      <c r="QEM12" s="80"/>
      <c r="QEN12" s="80"/>
      <c r="QEO12" s="80"/>
      <c r="QEP12" s="80"/>
      <c r="QEQ12" s="80"/>
      <c r="QER12" s="80"/>
      <c r="QES12" s="80"/>
      <c r="QET12" s="80"/>
      <c r="QEU12" s="80"/>
      <c r="QEV12" s="80"/>
      <c r="QEW12" s="80"/>
      <c r="QEX12" s="80"/>
      <c r="QEY12" s="80"/>
      <c r="QEZ12" s="80"/>
      <c r="QFA12" s="80"/>
      <c r="QFB12" s="80"/>
      <c r="QFC12" s="80"/>
      <c r="QFD12" s="80"/>
      <c r="QFE12" s="80"/>
      <c r="QFF12" s="80"/>
      <c r="QFG12" s="80"/>
      <c r="QFH12" s="80"/>
      <c r="QFI12" s="80"/>
      <c r="QFJ12" s="80"/>
      <c r="QFK12" s="80"/>
      <c r="QFL12" s="80"/>
      <c r="QFM12" s="80"/>
      <c r="QFN12" s="80"/>
      <c r="QFO12" s="80"/>
      <c r="QFP12" s="80"/>
      <c r="QFQ12" s="80"/>
      <c r="QFR12" s="80"/>
      <c r="QFS12" s="80"/>
      <c r="QFT12" s="80"/>
      <c r="QFU12" s="80"/>
      <c r="QFV12" s="80"/>
      <c r="QFW12" s="80"/>
      <c r="QFX12" s="80"/>
      <c r="QFY12" s="80"/>
      <c r="QFZ12" s="80"/>
      <c r="QGA12" s="80"/>
      <c r="QGB12" s="80"/>
      <c r="QGC12" s="80"/>
      <c r="QGD12" s="80"/>
      <c r="QGE12" s="80"/>
      <c r="QGF12" s="80"/>
      <c r="QGG12" s="80"/>
      <c r="QGH12" s="80"/>
      <c r="QGI12" s="80"/>
      <c r="QGJ12" s="80"/>
      <c r="QGK12" s="80"/>
      <c r="QGL12" s="80"/>
      <c r="QGM12" s="80"/>
      <c r="QGN12" s="80"/>
      <c r="QGO12" s="80"/>
      <c r="QGP12" s="80"/>
      <c r="QGQ12" s="80"/>
      <c r="QGR12" s="80"/>
      <c r="QGS12" s="80"/>
      <c r="QGT12" s="80"/>
      <c r="QGU12" s="80"/>
      <c r="QGV12" s="80"/>
      <c r="QGW12" s="80"/>
      <c r="QGX12" s="80"/>
      <c r="QGY12" s="80"/>
      <c r="QGZ12" s="80"/>
      <c r="QHA12" s="80"/>
      <c r="QHB12" s="80"/>
      <c r="QHC12" s="80"/>
      <c r="QHD12" s="80"/>
      <c r="QHE12" s="80"/>
      <c r="QHF12" s="80"/>
      <c r="QHG12" s="80"/>
      <c r="QHH12" s="80"/>
      <c r="QHI12" s="80"/>
      <c r="QHJ12" s="80"/>
      <c r="QHK12" s="80"/>
      <c r="QHL12" s="80"/>
      <c r="QHM12" s="80"/>
      <c r="QHN12" s="80"/>
      <c r="QHO12" s="80"/>
      <c r="QHP12" s="80"/>
      <c r="QHQ12" s="80"/>
      <c r="QHR12" s="80"/>
      <c r="QHS12" s="80"/>
      <c r="QHT12" s="80"/>
      <c r="QHU12" s="80"/>
      <c r="QHV12" s="80"/>
      <c r="QHW12" s="80"/>
      <c r="QHX12" s="80"/>
      <c r="QHY12" s="80"/>
      <c r="QHZ12" s="80"/>
      <c r="QIA12" s="80"/>
      <c r="QIB12" s="80"/>
      <c r="QIC12" s="80"/>
      <c r="QID12" s="80"/>
      <c r="QIE12" s="80"/>
      <c r="QIF12" s="80"/>
      <c r="QIG12" s="80"/>
      <c r="QIH12" s="80"/>
      <c r="QII12" s="80"/>
      <c r="QIJ12" s="80"/>
      <c r="QIK12" s="80"/>
      <c r="QIL12" s="80"/>
      <c r="QIM12" s="80"/>
      <c r="QIN12" s="80"/>
      <c r="QIO12" s="80"/>
      <c r="QIP12" s="80"/>
      <c r="QIQ12" s="80"/>
      <c r="QIR12" s="80"/>
      <c r="QIS12" s="80"/>
      <c r="QIT12" s="80"/>
      <c r="QIU12" s="80"/>
      <c r="QIV12" s="80"/>
      <c r="QIW12" s="80"/>
      <c r="QIX12" s="80"/>
      <c r="QIY12" s="80"/>
      <c r="QIZ12" s="80"/>
      <c r="QJA12" s="80"/>
      <c r="QJB12" s="80"/>
      <c r="QJC12" s="80"/>
      <c r="QJD12" s="80"/>
      <c r="QJE12" s="80"/>
      <c r="QJF12" s="80"/>
      <c r="QJG12" s="80"/>
      <c r="QJH12" s="80"/>
      <c r="QJI12" s="80"/>
      <c r="QJJ12" s="80"/>
      <c r="QJK12" s="80"/>
      <c r="QJL12" s="80"/>
      <c r="QJM12" s="80"/>
      <c r="QJN12" s="80"/>
      <c r="QJO12" s="80"/>
      <c r="QJP12" s="80"/>
      <c r="QJQ12" s="80"/>
      <c r="QJR12" s="80"/>
      <c r="QJS12" s="80"/>
      <c r="QJT12" s="80"/>
      <c r="QJU12" s="80"/>
      <c r="QJV12" s="80"/>
      <c r="QJW12" s="80"/>
      <c r="QJX12" s="80"/>
      <c r="QJY12" s="80"/>
      <c r="QJZ12" s="80"/>
      <c r="QKA12" s="80"/>
      <c r="QKB12" s="80"/>
      <c r="QKC12" s="80"/>
      <c r="QKD12" s="80"/>
      <c r="QKE12" s="80"/>
      <c r="QKF12" s="80"/>
      <c r="QKG12" s="80"/>
      <c r="QKH12" s="80"/>
      <c r="QKI12" s="80"/>
      <c r="QKJ12" s="80"/>
      <c r="QKK12" s="80"/>
      <c r="QKL12" s="80"/>
      <c r="QKM12" s="80"/>
      <c r="QKN12" s="80"/>
      <c r="QKO12" s="80"/>
      <c r="QKP12" s="80"/>
      <c r="QKQ12" s="80"/>
      <c r="QKR12" s="80"/>
      <c r="QKS12" s="80"/>
      <c r="QKT12" s="80"/>
      <c r="QKU12" s="80"/>
      <c r="QKV12" s="80"/>
      <c r="QKW12" s="80"/>
      <c r="QKX12" s="80"/>
      <c r="QKY12" s="80"/>
      <c r="QKZ12" s="80"/>
      <c r="QLA12" s="80"/>
      <c r="QLB12" s="80"/>
      <c r="QLC12" s="80"/>
      <c r="QLD12" s="80"/>
      <c r="QLE12" s="80"/>
      <c r="QLF12" s="80"/>
      <c r="QLG12" s="80"/>
      <c r="QLH12" s="80"/>
      <c r="QLI12" s="80"/>
      <c r="QLJ12" s="80"/>
      <c r="QLK12" s="80"/>
      <c r="QLL12" s="80"/>
      <c r="QLM12" s="80"/>
      <c r="QLN12" s="80"/>
      <c r="QLO12" s="80"/>
      <c r="QLP12" s="80"/>
      <c r="QLQ12" s="80"/>
      <c r="QLR12" s="80"/>
      <c r="QLS12" s="80"/>
      <c r="QLT12" s="80"/>
      <c r="QLU12" s="80"/>
      <c r="QLV12" s="80"/>
      <c r="QLW12" s="80"/>
      <c r="QLX12" s="80"/>
      <c r="QLY12" s="80"/>
      <c r="QLZ12" s="80"/>
      <c r="QMA12" s="80"/>
      <c r="QMB12" s="80"/>
      <c r="QMC12" s="80"/>
      <c r="QMD12" s="80"/>
      <c r="QME12" s="80"/>
      <c r="QMF12" s="80"/>
      <c r="QMG12" s="80"/>
      <c r="QMH12" s="80"/>
      <c r="QMI12" s="80"/>
      <c r="QMJ12" s="80"/>
      <c r="QMK12" s="80"/>
      <c r="QML12" s="80"/>
      <c r="QMM12" s="80"/>
      <c r="QMN12" s="80"/>
      <c r="QMO12" s="80"/>
      <c r="QMP12" s="80"/>
      <c r="QMQ12" s="80"/>
      <c r="QMR12" s="80"/>
      <c r="QMS12" s="80"/>
      <c r="QMT12" s="80"/>
      <c r="QMU12" s="80"/>
      <c r="QMV12" s="80"/>
      <c r="QMW12" s="80"/>
      <c r="QMX12" s="80"/>
      <c r="QMY12" s="80"/>
      <c r="QMZ12" s="80"/>
      <c r="QNA12" s="80"/>
      <c r="QNB12" s="80"/>
      <c r="QNC12" s="80"/>
      <c r="QND12" s="80"/>
      <c r="QNE12" s="80"/>
      <c r="QNF12" s="80"/>
      <c r="QNG12" s="80"/>
      <c r="QNH12" s="80"/>
      <c r="QNI12" s="80"/>
      <c r="QNJ12" s="80"/>
      <c r="QNK12" s="80"/>
      <c r="QNL12" s="80"/>
      <c r="QNM12" s="80"/>
      <c r="QNN12" s="80"/>
      <c r="QNO12" s="80"/>
      <c r="QNP12" s="80"/>
      <c r="QNQ12" s="80"/>
      <c r="QNR12" s="80"/>
      <c r="QNS12" s="80"/>
      <c r="QNT12" s="80"/>
      <c r="QNU12" s="80"/>
      <c r="QNV12" s="80"/>
      <c r="QNW12" s="80"/>
      <c r="QNX12" s="80"/>
      <c r="QNY12" s="80"/>
      <c r="QNZ12" s="80"/>
      <c r="QOA12" s="80"/>
      <c r="QOB12" s="80"/>
      <c r="QOC12" s="80"/>
      <c r="QOD12" s="80"/>
      <c r="QOE12" s="80"/>
      <c r="QOF12" s="80"/>
      <c r="QOG12" s="80"/>
      <c r="QOH12" s="80"/>
      <c r="QOI12" s="80"/>
      <c r="QOJ12" s="80"/>
      <c r="QOK12" s="80"/>
      <c r="QOL12" s="80"/>
      <c r="QOM12" s="80"/>
      <c r="QON12" s="80"/>
      <c r="QOO12" s="80"/>
      <c r="QOP12" s="80"/>
      <c r="QOQ12" s="80"/>
      <c r="QOR12" s="80"/>
      <c r="QOS12" s="80"/>
      <c r="QOT12" s="80"/>
      <c r="QOU12" s="80"/>
      <c r="QOV12" s="80"/>
      <c r="QOW12" s="80"/>
      <c r="QOX12" s="80"/>
      <c r="QOY12" s="80"/>
      <c r="QOZ12" s="80"/>
      <c r="QPA12" s="80"/>
      <c r="QPB12" s="80"/>
      <c r="QPC12" s="80"/>
      <c r="QPD12" s="80"/>
      <c r="QPE12" s="80"/>
      <c r="QPF12" s="80"/>
      <c r="QPG12" s="80"/>
      <c r="QPH12" s="80"/>
      <c r="QPI12" s="80"/>
      <c r="QPJ12" s="80"/>
      <c r="QPK12" s="80"/>
      <c r="QPL12" s="80"/>
      <c r="QPM12" s="80"/>
      <c r="QPN12" s="80"/>
      <c r="QPO12" s="80"/>
      <c r="QPP12" s="80"/>
      <c r="QPQ12" s="80"/>
      <c r="QPR12" s="80"/>
      <c r="QPS12" s="80"/>
      <c r="QPT12" s="80"/>
      <c r="QPU12" s="80"/>
      <c r="QPV12" s="80"/>
      <c r="QPW12" s="80"/>
      <c r="QPX12" s="80"/>
      <c r="QPY12" s="80"/>
      <c r="QPZ12" s="80"/>
      <c r="QQA12" s="80"/>
      <c r="QQB12" s="80"/>
      <c r="QQC12" s="80"/>
      <c r="QQD12" s="80"/>
      <c r="QQE12" s="80"/>
      <c r="QQF12" s="80"/>
      <c r="QQG12" s="80"/>
      <c r="QQH12" s="80"/>
      <c r="QQI12" s="80"/>
      <c r="QQJ12" s="80"/>
      <c r="QQK12" s="80"/>
      <c r="QQL12" s="80"/>
      <c r="QQM12" s="80"/>
      <c r="QQN12" s="80"/>
      <c r="QQO12" s="80"/>
      <c r="QQP12" s="80"/>
      <c r="QQQ12" s="80"/>
      <c r="QQR12" s="80"/>
      <c r="QQS12" s="80"/>
      <c r="QQT12" s="80"/>
      <c r="QQU12" s="80"/>
      <c r="QQV12" s="80"/>
      <c r="QQW12" s="80"/>
      <c r="QQX12" s="80"/>
      <c r="QQY12" s="80"/>
      <c r="QQZ12" s="80"/>
      <c r="QRA12" s="80"/>
      <c r="QRB12" s="80"/>
      <c r="QRC12" s="80"/>
      <c r="QRD12" s="80"/>
      <c r="QRE12" s="80"/>
      <c r="QRF12" s="80"/>
      <c r="QRG12" s="80"/>
      <c r="QRH12" s="80"/>
      <c r="QRI12" s="80"/>
      <c r="QRJ12" s="80"/>
      <c r="QRK12" s="80"/>
      <c r="QRL12" s="80"/>
      <c r="QRM12" s="80"/>
      <c r="QRN12" s="80"/>
      <c r="QRO12" s="80"/>
      <c r="QRP12" s="80"/>
      <c r="QRQ12" s="80"/>
      <c r="QRR12" s="80"/>
      <c r="QRS12" s="80"/>
      <c r="QRT12" s="80"/>
      <c r="QRU12" s="80"/>
      <c r="QRV12" s="80"/>
      <c r="QRW12" s="80"/>
      <c r="QRX12" s="80"/>
      <c r="QRY12" s="80"/>
      <c r="QRZ12" s="80"/>
      <c r="QSA12" s="80"/>
      <c r="QSB12" s="80"/>
      <c r="QSC12" s="80"/>
      <c r="QSD12" s="80"/>
      <c r="QSE12" s="80"/>
      <c r="QSF12" s="80"/>
      <c r="QSG12" s="80"/>
      <c r="QSH12" s="80"/>
      <c r="QSI12" s="80"/>
      <c r="QSJ12" s="80"/>
      <c r="QSK12" s="80"/>
      <c r="QSL12" s="80"/>
      <c r="QSM12" s="80"/>
      <c r="QSN12" s="80"/>
      <c r="QSO12" s="80"/>
      <c r="QSP12" s="80"/>
      <c r="QSQ12" s="80"/>
      <c r="QSR12" s="80"/>
      <c r="QSS12" s="80"/>
      <c r="QST12" s="80"/>
      <c r="QSU12" s="80"/>
      <c r="QSV12" s="80"/>
      <c r="QSW12" s="80"/>
      <c r="QSX12" s="80"/>
      <c r="QSY12" s="80"/>
      <c r="QSZ12" s="80"/>
      <c r="QTA12" s="80"/>
      <c r="QTB12" s="80"/>
      <c r="QTC12" s="80"/>
      <c r="QTD12" s="80"/>
      <c r="QTE12" s="80"/>
      <c r="QTF12" s="80"/>
      <c r="QTG12" s="80"/>
      <c r="QTH12" s="80"/>
      <c r="QTI12" s="80"/>
      <c r="QTJ12" s="80"/>
      <c r="QTK12" s="80"/>
      <c r="QTL12" s="80"/>
      <c r="QTM12" s="80"/>
      <c r="QTN12" s="80"/>
      <c r="QTO12" s="80"/>
      <c r="QTP12" s="80"/>
      <c r="QTQ12" s="80"/>
      <c r="QTR12" s="80"/>
      <c r="QTS12" s="80"/>
      <c r="QTT12" s="80"/>
      <c r="QTU12" s="80"/>
      <c r="QTV12" s="80"/>
      <c r="QTW12" s="80"/>
      <c r="QTX12" s="80"/>
      <c r="QTY12" s="80"/>
      <c r="QTZ12" s="80"/>
      <c r="QUA12" s="80"/>
      <c r="QUB12" s="80"/>
      <c r="QUC12" s="80"/>
      <c r="QUD12" s="80"/>
      <c r="QUE12" s="80"/>
      <c r="QUF12" s="80"/>
      <c r="QUG12" s="80"/>
      <c r="QUH12" s="80"/>
      <c r="QUI12" s="80"/>
      <c r="QUJ12" s="80"/>
      <c r="QUK12" s="80"/>
      <c r="QUL12" s="80"/>
      <c r="QUM12" s="80"/>
      <c r="QUN12" s="80"/>
      <c r="QUO12" s="80"/>
      <c r="QUP12" s="80"/>
      <c r="QUQ12" s="80"/>
      <c r="QUR12" s="80"/>
      <c r="QUS12" s="80"/>
      <c r="QUT12" s="80"/>
      <c r="QUU12" s="80"/>
      <c r="QUV12" s="80"/>
      <c r="QUW12" s="80"/>
      <c r="QUX12" s="80"/>
      <c r="QUY12" s="80"/>
      <c r="QUZ12" s="80"/>
      <c r="QVA12" s="80"/>
      <c r="QVB12" s="80"/>
      <c r="QVC12" s="80"/>
      <c r="QVD12" s="80"/>
      <c r="QVE12" s="80"/>
      <c r="QVF12" s="80"/>
      <c r="QVG12" s="80"/>
      <c r="QVH12" s="80"/>
      <c r="QVI12" s="80"/>
      <c r="QVJ12" s="80"/>
      <c r="QVK12" s="80"/>
      <c r="QVL12" s="80"/>
      <c r="QVM12" s="80"/>
      <c r="QVN12" s="80"/>
      <c r="QVO12" s="80"/>
      <c r="QVP12" s="80"/>
      <c r="QVQ12" s="80"/>
      <c r="QVR12" s="80"/>
      <c r="QVS12" s="80"/>
      <c r="QVT12" s="80"/>
      <c r="QVU12" s="80"/>
      <c r="QVV12" s="80"/>
      <c r="QVW12" s="80"/>
      <c r="QVX12" s="80"/>
      <c r="QVY12" s="80"/>
      <c r="QVZ12" s="80"/>
      <c r="QWA12" s="80"/>
      <c r="QWB12" s="80"/>
      <c r="QWC12" s="80"/>
      <c r="QWD12" s="80"/>
      <c r="QWE12" s="80"/>
      <c r="QWF12" s="80"/>
      <c r="QWG12" s="80"/>
      <c r="QWH12" s="80"/>
      <c r="QWI12" s="80"/>
      <c r="QWJ12" s="80"/>
      <c r="QWK12" s="80"/>
      <c r="QWL12" s="80"/>
      <c r="QWM12" s="80"/>
      <c r="QWN12" s="80"/>
      <c r="QWO12" s="80"/>
      <c r="QWP12" s="80"/>
      <c r="QWQ12" s="80"/>
      <c r="QWR12" s="80"/>
      <c r="QWS12" s="80"/>
      <c r="QWT12" s="80"/>
      <c r="QWU12" s="80"/>
      <c r="QWV12" s="80"/>
      <c r="QWW12" s="80"/>
      <c r="QWX12" s="80"/>
      <c r="QWY12" s="80"/>
      <c r="QWZ12" s="80"/>
      <c r="QXA12" s="80"/>
      <c r="QXB12" s="80"/>
      <c r="QXC12" s="80"/>
      <c r="QXD12" s="80"/>
      <c r="QXE12" s="80"/>
      <c r="QXF12" s="80"/>
      <c r="QXG12" s="80"/>
      <c r="QXH12" s="80"/>
      <c r="QXI12" s="80"/>
      <c r="QXJ12" s="80"/>
      <c r="QXK12" s="80"/>
      <c r="QXL12" s="80"/>
      <c r="QXM12" s="80"/>
      <c r="QXN12" s="80"/>
      <c r="QXO12" s="80"/>
      <c r="QXP12" s="80"/>
      <c r="QXQ12" s="80"/>
      <c r="QXR12" s="80"/>
      <c r="QXS12" s="80"/>
      <c r="QXT12" s="80"/>
      <c r="QXU12" s="80"/>
      <c r="QXV12" s="80"/>
      <c r="QXW12" s="80"/>
      <c r="QXX12" s="80"/>
      <c r="QXY12" s="80"/>
      <c r="QXZ12" s="80"/>
      <c r="QYA12" s="80"/>
      <c r="QYB12" s="80"/>
      <c r="QYC12" s="80"/>
      <c r="QYD12" s="80"/>
      <c r="QYE12" s="80"/>
      <c r="QYF12" s="80"/>
      <c r="QYG12" s="80"/>
      <c r="QYH12" s="80"/>
      <c r="QYI12" s="80"/>
      <c r="QYJ12" s="80"/>
      <c r="QYK12" s="80"/>
      <c r="QYL12" s="80"/>
      <c r="QYM12" s="80"/>
      <c r="QYN12" s="80"/>
      <c r="QYO12" s="80"/>
      <c r="QYP12" s="80"/>
      <c r="QYQ12" s="80"/>
      <c r="QYR12" s="80"/>
      <c r="QYS12" s="80"/>
      <c r="QYT12" s="80"/>
      <c r="QYU12" s="80"/>
      <c r="QYV12" s="80"/>
      <c r="QYW12" s="80"/>
      <c r="QYX12" s="80"/>
      <c r="QYY12" s="80"/>
      <c r="QYZ12" s="80"/>
      <c r="QZA12" s="80"/>
      <c r="QZB12" s="80"/>
      <c r="QZC12" s="80"/>
      <c r="QZD12" s="80"/>
      <c r="QZE12" s="80"/>
      <c r="QZF12" s="80"/>
      <c r="QZG12" s="80"/>
      <c r="QZH12" s="80"/>
      <c r="QZI12" s="80"/>
      <c r="QZJ12" s="80"/>
      <c r="QZK12" s="80"/>
      <c r="QZL12" s="80"/>
      <c r="QZM12" s="80"/>
      <c r="QZN12" s="80"/>
      <c r="QZO12" s="80"/>
      <c r="QZP12" s="80"/>
      <c r="QZQ12" s="80"/>
      <c r="QZR12" s="80"/>
      <c r="QZS12" s="80"/>
      <c r="QZT12" s="80"/>
      <c r="QZU12" s="80"/>
      <c r="QZV12" s="80"/>
      <c r="QZW12" s="80"/>
      <c r="QZX12" s="80"/>
      <c r="QZY12" s="80"/>
      <c r="QZZ12" s="80"/>
      <c r="RAA12" s="80"/>
      <c r="RAB12" s="80"/>
      <c r="RAC12" s="80"/>
      <c r="RAD12" s="80"/>
      <c r="RAE12" s="80"/>
      <c r="RAF12" s="80"/>
      <c r="RAG12" s="80"/>
      <c r="RAH12" s="80"/>
      <c r="RAI12" s="80"/>
      <c r="RAJ12" s="80"/>
      <c r="RAK12" s="80"/>
      <c r="RAL12" s="80"/>
      <c r="RAM12" s="80"/>
      <c r="RAN12" s="80"/>
      <c r="RAO12" s="80"/>
      <c r="RAP12" s="80"/>
      <c r="RAQ12" s="80"/>
      <c r="RAR12" s="80"/>
      <c r="RAS12" s="80"/>
      <c r="RAT12" s="80"/>
      <c r="RAU12" s="80"/>
      <c r="RAV12" s="80"/>
      <c r="RAW12" s="80"/>
      <c r="RAX12" s="80"/>
      <c r="RAY12" s="80"/>
      <c r="RAZ12" s="80"/>
      <c r="RBA12" s="80"/>
      <c r="RBB12" s="80"/>
      <c r="RBC12" s="80"/>
      <c r="RBD12" s="80"/>
      <c r="RBE12" s="80"/>
      <c r="RBF12" s="80"/>
      <c r="RBG12" s="80"/>
      <c r="RBH12" s="80"/>
      <c r="RBI12" s="80"/>
      <c r="RBJ12" s="80"/>
      <c r="RBK12" s="80"/>
      <c r="RBL12" s="80"/>
      <c r="RBM12" s="80"/>
      <c r="RBN12" s="80"/>
      <c r="RBO12" s="80"/>
      <c r="RBP12" s="80"/>
      <c r="RBQ12" s="80"/>
      <c r="RBR12" s="80"/>
      <c r="RBS12" s="80"/>
      <c r="RBT12" s="80"/>
      <c r="RBU12" s="80"/>
      <c r="RBV12" s="80"/>
      <c r="RBW12" s="80"/>
      <c r="RBX12" s="80"/>
      <c r="RBY12" s="80"/>
      <c r="RBZ12" s="80"/>
      <c r="RCA12" s="80"/>
      <c r="RCB12" s="80"/>
      <c r="RCC12" s="80"/>
      <c r="RCD12" s="80"/>
      <c r="RCE12" s="80"/>
      <c r="RCF12" s="80"/>
      <c r="RCG12" s="80"/>
      <c r="RCH12" s="80"/>
      <c r="RCI12" s="80"/>
      <c r="RCJ12" s="80"/>
      <c r="RCK12" s="80"/>
      <c r="RCL12" s="80"/>
      <c r="RCM12" s="80"/>
      <c r="RCN12" s="80"/>
      <c r="RCO12" s="80"/>
      <c r="RCP12" s="80"/>
      <c r="RCQ12" s="80"/>
      <c r="RCR12" s="80"/>
      <c r="RCS12" s="80"/>
      <c r="RCT12" s="80"/>
      <c r="RCU12" s="80"/>
      <c r="RCV12" s="80"/>
      <c r="RCW12" s="80"/>
      <c r="RCX12" s="80"/>
      <c r="RCY12" s="80"/>
      <c r="RCZ12" s="80"/>
      <c r="RDA12" s="80"/>
      <c r="RDB12" s="80"/>
      <c r="RDC12" s="80"/>
      <c r="RDD12" s="80"/>
      <c r="RDE12" s="80"/>
      <c r="RDF12" s="80"/>
      <c r="RDG12" s="80"/>
      <c r="RDH12" s="80"/>
      <c r="RDI12" s="80"/>
      <c r="RDJ12" s="80"/>
      <c r="RDK12" s="80"/>
      <c r="RDL12" s="80"/>
      <c r="RDM12" s="80"/>
      <c r="RDN12" s="80"/>
      <c r="RDO12" s="80"/>
      <c r="RDP12" s="80"/>
      <c r="RDQ12" s="80"/>
      <c r="RDR12" s="80"/>
      <c r="RDS12" s="80"/>
      <c r="RDT12" s="80"/>
      <c r="RDU12" s="80"/>
      <c r="RDV12" s="80"/>
      <c r="RDW12" s="80"/>
      <c r="RDX12" s="80"/>
      <c r="RDY12" s="80"/>
      <c r="RDZ12" s="80"/>
      <c r="REA12" s="80"/>
      <c r="REB12" s="80"/>
      <c r="REC12" s="80"/>
      <c r="RED12" s="80"/>
      <c r="REE12" s="80"/>
      <c r="REF12" s="80"/>
      <c r="REG12" s="80"/>
      <c r="REH12" s="80"/>
      <c r="REI12" s="80"/>
      <c r="REJ12" s="80"/>
      <c r="REK12" s="80"/>
      <c r="REL12" s="80"/>
      <c r="REM12" s="80"/>
      <c r="REN12" s="80"/>
      <c r="REO12" s="80"/>
      <c r="REP12" s="80"/>
      <c r="REQ12" s="80"/>
      <c r="RER12" s="80"/>
      <c r="RES12" s="80"/>
      <c r="RET12" s="80"/>
      <c r="REU12" s="80"/>
      <c r="REV12" s="80"/>
      <c r="REW12" s="80"/>
      <c r="REX12" s="80"/>
      <c r="REY12" s="80"/>
      <c r="REZ12" s="80"/>
      <c r="RFA12" s="80"/>
      <c r="RFB12" s="80"/>
      <c r="RFC12" s="80"/>
      <c r="RFD12" s="80"/>
      <c r="RFE12" s="80"/>
      <c r="RFF12" s="80"/>
      <c r="RFG12" s="80"/>
      <c r="RFH12" s="80"/>
      <c r="RFI12" s="80"/>
      <c r="RFJ12" s="80"/>
      <c r="RFK12" s="80"/>
      <c r="RFL12" s="80"/>
      <c r="RFM12" s="80"/>
      <c r="RFN12" s="80"/>
      <c r="RFO12" s="80"/>
      <c r="RFP12" s="80"/>
      <c r="RFQ12" s="80"/>
      <c r="RFR12" s="80"/>
      <c r="RFS12" s="80"/>
      <c r="RFT12" s="80"/>
      <c r="RFU12" s="80"/>
      <c r="RFV12" s="80"/>
      <c r="RFW12" s="80"/>
      <c r="RFX12" s="80"/>
      <c r="RFY12" s="80"/>
      <c r="RFZ12" s="80"/>
      <c r="RGA12" s="80"/>
      <c r="RGB12" s="80"/>
      <c r="RGC12" s="80"/>
      <c r="RGD12" s="80"/>
      <c r="RGE12" s="80"/>
      <c r="RGF12" s="80"/>
      <c r="RGG12" s="80"/>
      <c r="RGH12" s="80"/>
      <c r="RGI12" s="80"/>
      <c r="RGJ12" s="80"/>
      <c r="RGK12" s="80"/>
      <c r="RGL12" s="80"/>
      <c r="RGM12" s="80"/>
      <c r="RGN12" s="80"/>
      <c r="RGO12" s="80"/>
      <c r="RGP12" s="80"/>
      <c r="RGQ12" s="80"/>
      <c r="RGR12" s="80"/>
      <c r="RGS12" s="80"/>
      <c r="RGT12" s="80"/>
      <c r="RGU12" s="80"/>
      <c r="RGV12" s="80"/>
      <c r="RGW12" s="80"/>
      <c r="RGX12" s="80"/>
      <c r="RGY12" s="80"/>
      <c r="RGZ12" s="80"/>
      <c r="RHA12" s="80"/>
      <c r="RHB12" s="80"/>
      <c r="RHC12" s="80"/>
      <c r="RHD12" s="80"/>
      <c r="RHE12" s="80"/>
      <c r="RHF12" s="80"/>
      <c r="RHG12" s="80"/>
      <c r="RHH12" s="80"/>
      <c r="RHI12" s="80"/>
      <c r="RHJ12" s="80"/>
      <c r="RHK12" s="80"/>
      <c r="RHL12" s="80"/>
      <c r="RHM12" s="80"/>
      <c r="RHN12" s="80"/>
      <c r="RHO12" s="80"/>
      <c r="RHP12" s="80"/>
      <c r="RHQ12" s="80"/>
      <c r="RHR12" s="80"/>
      <c r="RHS12" s="80"/>
      <c r="RHT12" s="80"/>
      <c r="RHU12" s="80"/>
      <c r="RHV12" s="80"/>
      <c r="RHW12" s="80"/>
      <c r="RHX12" s="80"/>
      <c r="RHY12" s="80"/>
      <c r="RHZ12" s="80"/>
      <c r="RIA12" s="80"/>
      <c r="RIB12" s="80"/>
      <c r="RIC12" s="80"/>
      <c r="RID12" s="80"/>
      <c r="RIE12" s="80"/>
      <c r="RIF12" s="80"/>
      <c r="RIG12" s="80"/>
      <c r="RIH12" s="80"/>
      <c r="RII12" s="80"/>
      <c r="RIJ12" s="80"/>
      <c r="RIK12" s="80"/>
      <c r="RIL12" s="80"/>
      <c r="RIM12" s="80"/>
      <c r="RIN12" s="80"/>
      <c r="RIO12" s="80"/>
      <c r="RIP12" s="80"/>
      <c r="RIQ12" s="80"/>
      <c r="RIR12" s="80"/>
      <c r="RIS12" s="80"/>
      <c r="RIT12" s="80"/>
      <c r="RIU12" s="80"/>
      <c r="RIV12" s="80"/>
      <c r="RIW12" s="80"/>
      <c r="RIX12" s="80"/>
      <c r="RIY12" s="80"/>
      <c r="RIZ12" s="80"/>
      <c r="RJA12" s="80"/>
      <c r="RJB12" s="80"/>
      <c r="RJC12" s="80"/>
      <c r="RJD12" s="80"/>
      <c r="RJE12" s="80"/>
      <c r="RJF12" s="80"/>
      <c r="RJG12" s="80"/>
      <c r="RJH12" s="80"/>
      <c r="RJI12" s="80"/>
      <c r="RJJ12" s="80"/>
      <c r="RJK12" s="80"/>
      <c r="RJL12" s="80"/>
      <c r="RJM12" s="80"/>
      <c r="RJN12" s="80"/>
      <c r="RJO12" s="80"/>
      <c r="RJP12" s="80"/>
      <c r="RJQ12" s="80"/>
      <c r="RJR12" s="80"/>
      <c r="RJS12" s="80"/>
      <c r="RJT12" s="80"/>
      <c r="RJU12" s="80"/>
      <c r="RJV12" s="80"/>
      <c r="RJW12" s="80"/>
      <c r="RJX12" s="80"/>
      <c r="RJY12" s="80"/>
      <c r="RJZ12" s="80"/>
      <c r="RKA12" s="80"/>
      <c r="RKB12" s="80"/>
      <c r="RKC12" s="80"/>
      <c r="RKD12" s="80"/>
      <c r="RKE12" s="80"/>
      <c r="RKF12" s="80"/>
      <c r="RKG12" s="80"/>
      <c r="RKH12" s="80"/>
      <c r="RKI12" s="80"/>
      <c r="RKJ12" s="80"/>
      <c r="RKK12" s="80"/>
      <c r="RKL12" s="80"/>
      <c r="RKM12" s="80"/>
      <c r="RKN12" s="80"/>
      <c r="RKO12" s="80"/>
      <c r="RKP12" s="80"/>
      <c r="RKQ12" s="80"/>
      <c r="RKR12" s="80"/>
      <c r="RKS12" s="80"/>
      <c r="RKT12" s="80"/>
      <c r="RKU12" s="80"/>
      <c r="RKV12" s="80"/>
      <c r="RKW12" s="80"/>
      <c r="RKX12" s="80"/>
      <c r="RKY12" s="80"/>
      <c r="RKZ12" s="80"/>
      <c r="RLA12" s="80"/>
      <c r="RLB12" s="80"/>
      <c r="RLC12" s="80"/>
      <c r="RLD12" s="80"/>
      <c r="RLE12" s="80"/>
      <c r="RLF12" s="80"/>
      <c r="RLG12" s="80"/>
      <c r="RLH12" s="80"/>
      <c r="RLI12" s="80"/>
      <c r="RLJ12" s="80"/>
      <c r="RLK12" s="80"/>
      <c r="RLL12" s="80"/>
      <c r="RLM12" s="80"/>
      <c r="RLN12" s="80"/>
      <c r="RLO12" s="80"/>
      <c r="RLP12" s="80"/>
      <c r="RLQ12" s="80"/>
      <c r="RLR12" s="80"/>
      <c r="RLS12" s="80"/>
      <c r="RLT12" s="80"/>
      <c r="RLU12" s="80"/>
      <c r="RLV12" s="80"/>
      <c r="RLW12" s="80"/>
      <c r="RLX12" s="80"/>
      <c r="RLY12" s="80"/>
      <c r="RLZ12" s="80"/>
      <c r="RMA12" s="80"/>
      <c r="RMB12" s="80"/>
      <c r="RMC12" s="80"/>
      <c r="RMD12" s="80"/>
      <c r="RME12" s="80"/>
      <c r="RMF12" s="80"/>
      <c r="RMG12" s="80"/>
      <c r="RMH12" s="80"/>
      <c r="RMI12" s="80"/>
      <c r="RMJ12" s="80"/>
      <c r="RMK12" s="80"/>
      <c r="RML12" s="80"/>
      <c r="RMM12" s="80"/>
      <c r="RMN12" s="80"/>
      <c r="RMO12" s="80"/>
      <c r="RMP12" s="80"/>
      <c r="RMQ12" s="80"/>
      <c r="RMR12" s="80"/>
      <c r="RMS12" s="80"/>
      <c r="RMT12" s="80"/>
      <c r="RMU12" s="80"/>
      <c r="RMV12" s="80"/>
      <c r="RMW12" s="80"/>
      <c r="RMX12" s="80"/>
      <c r="RMY12" s="80"/>
      <c r="RMZ12" s="80"/>
      <c r="RNA12" s="80"/>
      <c r="RNB12" s="80"/>
      <c r="RNC12" s="80"/>
      <c r="RND12" s="80"/>
      <c r="RNE12" s="80"/>
      <c r="RNF12" s="80"/>
      <c r="RNG12" s="80"/>
      <c r="RNH12" s="80"/>
      <c r="RNI12" s="80"/>
      <c r="RNJ12" s="80"/>
      <c r="RNK12" s="80"/>
      <c r="RNL12" s="80"/>
      <c r="RNM12" s="80"/>
      <c r="RNN12" s="80"/>
      <c r="RNO12" s="80"/>
      <c r="RNP12" s="80"/>
      <c r="RNQ12" s="80"/>
      <c r="RNR12" s="80"/>
      <c r="RNS12" s="80"/>
      <c r="RNT12" s="80"/>
      <c r="RNU12" s="80"/>
      <c r="RNV12" s="80"/>
      <c r="RNW12" s="80"/>
      <c r="RNX12" s="80"/>
      <c r="RNY12" s="80"/>
      <c r="RNZ12" s="80"/>
      <c r="ROA12" s="80"/>
      <c r="ROB12" s="80"/>
      <c r="ROC12" s="80"/>
      <c r="ROD12" s="80"/>
      <c r="ROE12" s="80"/>
      <c r="ROF12" s="80"/>
      <c r="ROG12" s="80"/>
      <c r="ROH12" s="80"/>
      <c r="ROI12" s="80"/>
      <c r="ROJ12" s="80"/>
      <c r="ROK12" s="80"/>
      <c r="ROL12" s="80"/>
      <c r="ROM12" s="80"/>
      <c r="RON12" s="80"/>
      <c r="ROO12" s="80"/>
      <c r="ROP12" s="80"/>
      <c r="ROQ12" s="80"/>
      <c r="ROR12" s="80"/>
      <c r="ROS12" s="80"/>
      <c r="ROT12" s="80"/>
      <c r="ROU12" s="80"/>
      <c r="ROV12" s="80"/>
      <c r="ROW12" s="80"/>
      <c r="ROX12" s="80"/>
      <c r="ROY12" s="80"/>
      <c r="ROZ12" s="80"/>
      <c r="RPA12" s="80"/>
      <c r="RPB12" s="80"/>
      <c r="RPC12" s="80"/>
      <c r="RPD12" s="80"/>
      <c r="RPE12" s="80"/>
      <c r="RPF12" s="80"/>
      <c r="RPG12" s="80"/>
      <c r="RPH12" s="80"/>
      <c r="RPI12" s="80"/>
      <c r="RPJ12" s="80"/>
      <c r="RPK12" s="80"/>
      <c r="RPL12" s="80"/>
      <c r="RPM12" s="80"/>
      <c r="RPN12" s="80"/>
      <c r="RPO12" s="80"/>
      <c r="RPP12" s="80"/>
      <c r="RPQ12" s="80"/>
      <c r="RPR12" s="80"/>
      <c r="RPS12" s="80"/>
      <c r="RPT12" s="80"/>
      <c r="RPU12" s="80"/>
      <c r="RPV12" s="80"/>
      <c r="RPW12" s="80"/>
      <c r="RPX12" s="80"/>
      <c r="RPY12" s="80"/>
      <c r="RPZ12" s="80"/>
      <c r="RQA12" s="80"/>
      <c r="RQB12" s="80"/>
      <c r="RQC12" s="80"/>
      <c r="RQD12" s="80"/>
      <c r="RQE12" s="80"/>
      <c r="RQF12" s="80"/>
      <c r="RQG12" s="80"/>
      <c r="RQH12" s="80"/>
      <c r="RQI12" s="80"/>
      <c r="RQJ12" s="80"/>
      <c r="RQK12" s="80"/>
      <c r="RQL12" s="80"/>
      <c r="RQM12" s="80"/>
      <c r="RQN12" s="80"/>
      <c r="RQO12" s="80"/>
      <c r="RQP12" s="80"/>
      <c r="RQQ12" s="80"/>
      <c r="RQR12" s="80"/>
      <c r="RQS12" s="80"/>
      <c r="RQT12" s="80"/>
      <c r="RQU12" s="80"/>
      <c r="RQV12" s="80"/>
      <c r="RQW12" s="80"/>
      <c r="RQX12" s="80"/>
      <c r="RQY12" s="80"/>
      <c r="RQZ12" s="80"/>
      <c r="RRA12" s="80"/>
      <c r="RRB12" s="80"/>
      <c r="RRC12" s="80"/>
      <c r="RRD12" s="80"/>
      <c r="RRE12" s="80"/>
      <c r="RRF12" s="80"/>
      <c r="RRG12" s="80"/>
      <c r="RRH12" s="80"/>
      <c r="RRI12" s="80"/>
      <c r="RRJ12" s="80"/>
      <c r="RRK12" s="80"/>
      <c r="RRL12" s="80"/>
      <c r="RRM12" s="80"/>
      <c r="RRN12" s="80"/>
      <c r="RRO12" s="80"/>
      <c r="RRP12" s="80"/>
      <c r="RRQ12" s="80"/>
      <c r="RRR12" s="80"/>
      <c r="RRS12" s="80"/>
      <c r="RRT12" s="80"/>
      <c r="RRU12" s="80"/>
      <c r="RRV12" s="80"/>
      <c r="RRW12" s="80"/>
      <c r="RRX12" s="80"/>
      <c r="RRY12" s="80"/>
      <c r="RRZ12" s="80"/>
      <c r="RSA12" s="80"/>
      <c r="RSB12" s="80"/>
      <c r="RSC12" s="80"/>
      <c r="RSD12" s="80"/>
      <c r="RSE12" s="80"/>
      <c r="RSF12" s="80"/>
      <c r="RSG12" s="80"/>
      <c r="RSH12" s="80"/>
      <c r="RSI12" s="80"/>
      <c r="RSJ12" s="80"/>
      <c r="RSK12" s="80"/>
      <c r="RSL12" s="80"/>
      <c r="RSM12" s="80"/>
      <c r="RSN12" s="80"/>
      <c r="RSO12" s="80"/>
      <c r="RSP12" s="80"/>
      <c r="RSQ12" s="80"/>
      <c r="RSR12" s="80"/>
      <c r="RSS12" s="80"/>
      <c r="RST12" s="80"/>
      <c r="RSU12" s="80"/>
      <c r="RSV12" s="80"/>
      <c r="RSW12" s="80"/>
      <c r="RSX12" s="80"/>
      <c r="RSY12" s="80"/>
      <c r="RSZ12" s="80"/>
      <c r="RTA12" s="80"/>
      <c r="RTB12" s="80"/>
      <c r="RTC12" s="80"/>
      <c r="RTD12" s="80"/>
      <c r="RTE12" s="80"/>
      <c r="RTF12" s="80"/>
      <c r="RTG12" s="80"/>
      <c r="RTH12" s="80"/>
      <c r="RTI12" s="80"/>
      <c r="RTJ12" s="80"/>
      <c r="RTK12" s="80"/>
      <c r="RTL12" s="80"/>
      <c r="RTM12" s="80"/>
      <c r="RTN12" s="80"/>
      <c r="RTO12" s="80"/>
      <c r="RTP12" s="80"/>
      <c r="RTQ12" s="80"/>
      <c r="RTR12" s="80"/>
      <c r="RTS12" s="80"/>
      <c r="RTT12" s="80"/>
      <c r="RTU12" s="80"/>
      <c r="RTV12" s="80"/>
      <c r="RTW12" s="80"/>
      <c r="RTX12" s="80"/>
      <c r="RTY12" s="80"/>
      <c r="RTZ12" s="80"/>
      <c r="RUA12" s="80"/>
      <c r="RUB12" s="80"/>
      <c r="RUC12" s="80"/>
      <c r="RUD12" s="80"/>
      <c r="RUE12" s="80"/>
      <c r="RUF12" s="80"/>
      <c r="RUG12" s="80"/>
      <c r="RUH12" s="80"/>
      <c r="RUI12" s="80"/>
      <c r="RUJ12" s="80"/>
      <c r="RUK12" s="80"/>
      <c r="RUL12" s="80"/>
      <c r="RUM12" s="80"/>
      <c r="RUN12" s="80"/>
      <c r="RUO12" s="80"/>
      <c r="RUP12" s="80"/>
      <c r="RUQ12" s="80"/>
      <c r="RUR12" s="80"/>
      <c r="RUS12" s="80"/>
      <c r="RUT12" s="80"/>
      <c r="RUU12" s="80"/>
      <c r="RUV12" s="80"/>
      <c r="RUW12" s="80"/>
      <c r="RUX12" s="80"/>
      <c r="RUY12" s="80"/>
      <c r="RUZ12" s="80"/>
      <c r="RVA12" s="80"/>
      <c r="RVB12" s="80"/>
      <c r="RVC12" s="80"/>
      <c r="RVD12" s="80"/>
      <c r="RVE12" s="80"/>
      <c r="RVF12" s="80"/>
      <c r="RVG12" s="80"/>
      <c r="RVH12" s="80"/>
      <c r="RVI12" s="80"/>
      <c r="RVJ12" s="80"/>
      <c r="RVK12" s="80"/>
      <c r="RVL12" s="80"/>
      <c r="RVM12" s="80"/>
      <c r="RVN12" s="80"/>
      <c r="RVO12" s="80"/>
      <c r="RVP12" s="80"/>
      <c r="RVQ12" s="80"/>
      <c r="RVR12" s="80"/>
      <c r="RVS12" s="80"/>
      <c r="RVT12" s="80"/>
      <c r="RVU12" s="80"/>
      <c r="RVV12" s="80"/>
      <c r="RVW12" s="80"/>
      <c r="RVX12" s="80"/>
      <c r="RVY12" s="80"/>
      <c r="RVZ12" s="80"/>
      <c r="RWA12" s="80"/>
      <c r="RWB12" s="80"/>
      <c r="RWC12" s="80"/>
      <c r="RWD12" s="80"/>
      <c r="RWE12" s="80"/>
      <c r="RWF12" s="80"/>
      <c r="RWG12" s="80"/>
      <c r="RWH12" s="80"/>
      <c r="RWI12" s="80"/>
      <c r="RWJ12" s="80"/>
      <c r="RWK12" s="80"/>
      <c r="RWL12" s="80"/>
      <c r="RWM12" s="80"/>
      <c r="RWN12" s="80"/>
      <c r="RWO12" s="80"/>
      <c r="RWP12" s="80"/>
      <c r="RWQ12" s="80"/>
      <c r="RWR12" s="80"/>
      <c r="RWS12" s="80"/>
      <c r="RWT12" s="80"/>
      <c r="RWU12" s="80"/>
      <c r="RWV12" s="80"/>
      <c r="RWW12" s="80"/>
      <c r="RWX12" s="80"/>
      <c r="RWY12" s="80"/>
      <c r="RWZ12" s="80"/>
      <c r="RXA12" s="80"/>
      <c r="RXB12" s="80"/>
      <c r="RXC12" s="80"/>
      <c r="RXD12" s="80"/>
      <c r="RXE12" s="80"/>
      <c r="RXF12" s="80"/>
      <c r="RXG12" s="80"/>
      <c r="RXH12" s="80"/>
      <c r="RXI12" s="80"/>
      <c r="RXJ12" s="80"/>
      <c r="RXK12" s="80"/>
      <c r="RXL12" s="80"/>
      <c r="RXM12" s="80"/>
      <c r="RXN12" s="80"/>
      <c r="RXO12" s="80"/>
      <c r="RXP12" s="80"/>
      <c r="RXQ12" s="80"/>
      <c r="RXR12" s="80"/>
      <c r="RXS12" s="80"/>
      <c r="RXT12" s="80"/>
      <c r="RXU12" s="80"/>
      <c r="RXV12" s="80"/>
      <c r="RXW12" s="80"/>
      <c r="RXX12" s="80"/>
      <c r="RXY12" s="80"/>
      <c r="RXZ12" s="80"/>
      <c r="RYA12" s="80"/>
      <c r="RYB12" s="80"/>
      <c r="RYC12" s="80"/>
      <c r="RYD12" s="80"/>
      <c r="RYE12" s="80"/>
      <c r="RYF12" s="80"/>
      <c r="RYG12" s="80"/>
      <c r="RYH12" s="80"/>
      <c r="RYI12" s="80"/>
      <c r="RYJ12" s="80"/>
      <c r="RYK12" s="80"/>
      <c r="RYL12" s="80"/>
      <c r="RYM12" s="80"/>
      <c r="RYN12" s="80"/>
      <c r="RYO12" s="80"/>
      <c r="RYP12" s="80"/>
      <c r="RYQ12" s="80"/>
      <c r="RYR12" s="80"/>
      <c r="RYS12" s="80"/>
      <c r="RYT12" s="80"/>
      <c r="RYU12" s="80"/>
      <c r="RYV12" s="80"/>
      <c r="RYW12" s="80"/>
      <c r="RYX12" s="80"/>
      <c r="RYY12" s="80"/>
      <c r="RYZ12" s="80"/>
      <c r="RZA12" s="80"/>
      <c r="RZB12" s="80"/>
      <c r="RZC12" s="80"/>
      <c r="RZD12" s="80"/>
      <c r="RZE12" s="80"/>
      <c r="RZF12" s="80"/>
      <c r="RZG12" s="80"/>
      <c r="RZH12" s="80"/>
      <c r="RZI12" s="80"/>
      <c r="RZJ12" s="80"/>
      <c r="RZK12" s="80"/>
      <c r="RZL12" s="80"/>
      <c r="RZM12" s="80"/>
      <c r="RZN12" s="80"/>
      <c r="RZO12" s="80"/>
      <c r="RZP12" s="80"/>
      <c r="RZQ12" s="80"/>
      <c r="RZR12" s="80"/>
      <c r="RZS12" s="80"/>
      <c r="RZT12" s="80"/>
      <c r="RZU12" s="80"/>
      <c r="RZV12" s="80"/>
      <c r="RZW12" s="80"/>
      <c r="RZX12" s="80"/>
      <c r="RZY12" s="80"/>
      <c r="RZZ12" s="80"/>
      <c r="SAA12" s="80"/>
      <c r="SAB12" s="80"/>
      <c r="SAC12" s="80"/>
      <c r="SAD12" s="80"/>
      <c r="SAE12" s="80"/>
      <c r="SAF12" s="80"/>
      <c r="SAG12" s="80"/>
      <c r="SAH12" s="80"/>
      <c r="SAI12" s="80"/>
      <c r="SAJ12" s="80"/>
      <c r="SAK12" s="80"/>
      <c r="SAL12" s="80"/>
      <c r="SAM12" s="80"/>
      <c r="SAN12" s="80"/>
      <c r="SAO12" s="80"/>
      <c r="SAP12" s="80"/>
      <c r="SAQ12" s="80"/>
      <c r="SAR12" s="80"/>
      <c r="SAS12" s="80"/>
      <c r="SAT12" s="80"/>
      <c r="SAU12" s="80"/>
      <c r="SAV12" s="80"/>
      <c r="SAW12" s="80"/>
      <c r="SAX12" s="80"/>
      <c r="SAY12" s="80"/>
      <c r="SAZ12" s="80"/>
      <c r="SBA12" s="80"/>
      <c r="SBB12" s="80"/>
      <c r="SBC12" s="80"/>
      <c r="SBD12" s="80"/>
      <c r="SBE12" s="80"/>
      <c r="SBF12" s="80"/>
      <c r="SBG12" s="80"/>
      <c r="SBH12" s="80"/>
      <c r="SBI12" s="80"/>
      <c r="SBJ12" s="80"/>
      <c r="SBK12" s="80"/>
      <c r="SBL12" s="80"/>
      <c r="SBM12" s="80"/>
      <c r="SBN12" s="80"/>
      <c r="SBO12" s="80"/>
      <c r="SBP12" s="80"/>
      <c r="SBQ12" s="80"/>
      <c r="SBR12" s="80"/>
      <c r="SBS12" s="80"/>
      <c r="SBT12" s="80"/>
      <c r="SBU12" s="80"/>
      <c r="SBV12" s="80"/>
      <c r="SBW12" s="80"/>
      <c r="SBX12" s="80"/>
      <c r="SBY12" s="80"/>
      <c r="SBZ12" s="80"/>
      <c r="SCA12" s="80"/>
      <c r="SCB12" s="80"/>
      <c r="SCC12" s="80"/>
      <c r="SCD12" s="80"/>
      <c r="SCE12" s="80"/>
      <c r="SCF12" s="80"/>
      <c r="SCG12" s="80"/>
      <c r="SCH12" s="80"/>
      <c r="SCI12" s="80"/>
      <c r="SCJ12" s="80"/>
      <c r="SCK12" s="80"/>
      <c r="SCL12" s="80"/>
      <c r="SCM12" s="80"/>
      <c r="SCN12" s="80"/>
      <c r="SCO12" s="80"/>
      <c r="SCP12" s="80"/>
      <c r="SCQ12" s="80"/>
      <c r="SCR12" s="80"/>
      <c r="SCS12" s="80"/>
      <c r="SCT12" s="80"/>
      <c r="SCU12" s="80"/>
      <c r="SCV12" s="80"/>
      <c r="SCW12" s="80"/>
      <c r="SCX12" s="80"/>
      <c r="SCY12" s="80"/>
      <c r="SCZ12" s="80"/>
      <c r="SDA12" s="80"/>
      <c r="SDB12" s="80"/>
      <c r="SDC12" s="80"/>
      <c r="SDD12" s="80"/>
      <c r="SDE12" s="80"/>
      <c r="SDF12" s="80"/>
      <c r="SDG12" s="80"/>
      <c r="SDH12" s="80"/>
      <c r="SDI12" s="80"/>
      <c r="SDJ12" s="80"/>
      <c r="SDK12" s="80"/>
      <c r="SDL12" s="80"/>
      <c r="SDM12" s="80"/>
      <c r="SDN12" s="80"/>
      <c r="SDO12" s="80"/>
      <c r="SDP12" s="80"/>
      <c r="SDQ12" s="80"/>
      <c r="SDR12" s="80"/>
      <c r="SDS12" s="80"/>
      <c r="SDT12" s="80"/>
      <c r="SDU12" s="80"/>
      <c r="SDV12" s="80"/>
      <c r="SDW12" s="80"/>
      <c r="SDX12" s="80"/>
      <c r="SDY12" s="80"/>
      <c r="SDZ12" s="80"/>
      <c r="SEA12" s="80"/>
      <c r="SEB12" s="80"/>
      <c r="SEC12" s="80"/>
      <c r="SED12" s="80"/>
      <c r="SEE12" s="80"/>
      <c r="SEF12" s="80"/>
      <c r="SEG12" s="80"/>
      <c r="SEH12" s="80"/>
      <c r="SEI12" s="80"/>
      <c r="SEJ12" s="80"/>
      <c r="SEK12" s="80"/>
      <c r="SEL12" s="80"/>
      <c r="SEM12" s="80"/>
      <c r="SEN12" s="80"/>
      <c r="SEO12" s="80"/>
      <c r="SEP12" s="80"/>
      <c r="SEQ12" s="80"/>
      <c r="SER12" s="80"/>
      <c r="SES12" s="80"/>
      <c r="SET12" s="80"/>
      <c r="SEU12" s="80"/>
      <c r="SEV12" s="80"/>
      <c r="SEW12" s="80"/>
      <c r="SEX12" s="80"/>
      <c r="SEY12" s="80"/>
      <c r="SEZ12" s="80"/>
      <c r="SFA12" s="80"/>
      <c r="SFB12" s="80"/>
      <c r="SFC12" s="80"/>
      <c r="SFD12" s="80"/>
      <c r="SFE12" s="80"/>
      <c r="SFF12" s="80"/>
      <c r="SFG12" s="80"/>
      <c r="SFH12" s="80"/>
      <c r="SFI12" s="80"/>
      <c r="SFJ12" s="80"/>
      <c r="SFK12" s="80"/>
      <c r="SFL12" s="80"/>
      <c r="SFM12" s="80"/>
      <c r="SFN12" s="80"/>
      <c r="SFO12" s="80"/>
      <c r="SFP12" s="80"/>
      <c r="SFQ12" s="80"/>
      <c r="SFR12" s="80"/>
      <c r="SFS12" s="80"/>
      <c r="SFT12" s="80"/>
      <c r="SFU12" s="80"/>
      <c r="SFV12" s="80"/>
      <c r="SFW12" s="80"/>
      <c r="SFX12" s="80"/>
      <c r="SFY12" s="80"/>
      <c r="SFZ12" s="80"/>
      <c r="SGA12" s="80"/>
      <c r="SGB12" s="80"/>
      <c r="SGC12" s="80"/>
      <c r="SGD12" s="80"/>
      <c r="SGE12" s="80"/>
      <c r="SGF12" s="80"/>
      <c r="SGG12" s="80"/>
      <c r="SGH12" s="80"/>
      <c r="SGI12" s="80"/>
      <c r="SGJ12" s="80"/>
      <c r="SGK12" s="80"/>
      <c r="SGL12" s="80"/>
      <c r="SGM12" s="80"/>
      <c r="SGN12" s="80"/>
      <c r="SGO12" s="80"/>
      <c r="SGP12" s="80"/>
      <c r="SGQ12" s="80"/>
      <c r="SGR12" s="80"/>
      <c r="SGS12" s="80"/>
      <c r="SGT12" s="80"/>
      <c r="SGU12" s="80"/>
      <c r="SGV12" s="80"/>
      <c r="SGW12" s="80"/>
      <c r="SGX12" s="80"/>
      <c r="SGY12" s="80"/>
      <c r="SGZ12" s="80"/>
      <c r="SHA12" s="80"/>
      <c r="SHB12" s="80"/>
      <c r="SHC12" s="80"/>
      <c r="SHD12" s="80"/>
      <c r="SHE12" s="80"/>
      <c r="SHF12" s="80"/>
      <c r="SHG12" s="80"/>
      <c r="SHH12" s="80"/>
      <c r="SHI12" s="80"/>
      <c r="SHJ12" s="80"/>
      <c r="SHK12" s="80"/>
      <c r="SHL12" s="80"/>
      <c r="SHM12" s="80"/>
      <c r="SHN12" s="80"/>
      <c r="SHO12" s="80"/>
      <c r="SHP12" s="80"/>
      <c r="SHQ12" s="80"/>
      <c r="SHR12" s="80"/>
      <c r="SHS12" s="80"/>
      <c r="SHT12" s="80"/>
      <c r="SHU12" s="80"/>
      <c r="SHV12" s="80"/>
      <c r="SHW12" s="80"/>
      <c r="SHX12" s="80"/>
      <c r="SHY12" s="80"/>
      <c r="SHZ12" s="80"/>
      <c r="SIA12" s="80"/>
      <c r="SIB12" s="80"/>
      <c r="SIC12" s="80"/>
      <c r="SID12" s="80"/>
      <c r="SIE12" s="80"/>
      <c r="SIF12" s="80"/>
      <c r="SIG12" s="80"/>
      <c r="SIH12" s="80"/>
      <c r="SII12" s="80"/>
      <c r="SIJ12" s="80"/>
      <c r="SIK12" s="80"/>
      <c r="SIL12" s="80"/>
      <c r="SIM12" s="80"/>
      <c r="SIN12" s="80"/>
      <c r="SIO12" s="80"/>
      <c r="SIP12" s="80"/>
      <c r="SIQ12" s="80"/>
      <c r="SIR12" s="80"/>
      <c r="SIS12" s="80"/>
      <c r="SIT12" s="80"/>
      <c r="SIU12" s="80"/>
      <c r="SIV12" s="80"/>
      <c r="SIW12" s="80"/>
      <c r="SIX12" s="80"/>
      <c r="SIY12" s="80"/>
      <c r="SIZ12" s="80"/>
      <c r="SJA12" s="80"/>
      <c r="SJB12" s="80"/>
      <c r="SJC12" s="80"/>
      <c r="SJD12" s="80"/>
      <c r="SJE12" s="80"/>
      <c r="SJF12" s="80"/>
      <c r="SJG12" s="80"/>
      <c r="SJH12" s="80"/>
      <c r="SJI12" s="80"/>
      <c r="SJJ12" s="80"/>
      <c r="SJK12" s="80"/>
      <c r="SJL12" s="80"/>
      <c r="SJM12" s="80"/>
      <c r="SJN12" s="80"/>
      <c r="SJO12" s="80"/>
      <c r="SJP12" s="80"/>
      <c r="SJQ12" s="80"/>
      <c r="SJR12" s="80"/>
      <c r="SJS12" s="80"/>
      <c r="SJT12" s="80"/>
      <c r="SJU12" s="80"/>
      <c r="SJV12" s="80"/>
      <c r="SJW12" s="80"/>
      <c r="SJX12" s="80"/>
      <c r="SJY12" s="80"/>
      <c r="SJZ12" s="80"/>
      <c r="SKA12" s="80"/>
      <c r="SKB12" s="80"/>
      <c r="SKC12" s="80"/>
      <c r="SKD12" s="80"/>
      <c r="SKE12" s="80"/>
      <c r="SKF12" s="80"/>
      <c r="SKG12" s="80"/>
      <c r="SKH12" s="80"/>
      <c r="SKI12" s="80"/>
      <c r="SKJ12" s="80"/>
      <c r="SKK12" s="80"/>
      <c r="SKL12" s="80"/>
      <c r="SKM12" s="80"/>
      <c r="SKN12" s="80"/>
      <c r="SKO12" s="80"/>
      <c r="SKP12" s="80"/>
      <c r="SKQ12" s="80"/>
      <c r="SKR12" s="80"/>
      <c r="SKS12" s="80"/>
      <c r="SKT12" s="80"/>
      <c r="SKU12" s="80"/>
      <c r="SKV12" s="80"/>
      <c r="SKW12" s="80"/>
      <c r="SKX12" s="80"/>
      <c r="SKY12" s="80"/>
      <c r="SKZ12" s="80"/>
      <c r="SLA12" s="80"/>
      <c r="SLB12" s="80"/>
      <c r="SLC12" s="80"/>
      <c r="SLD12" s="80"/>
      <c r="SLE12" s="80"/>
      <c r="SLF12" s="80"/>
      <c r="SLG12" s="80"/>
      <c r="SLH12" s="80"/>
      <c r="SLI12" s="80"/>
      <c r="SLJ12" s="80"/>
      <c r="SLK12" s="80"/>
      <c r="SLL12" s="80"/>
      <c r="SLM12" s="80"/>
      <c r="SLN12" s="80"/>
      <c r="SLO12" s="80"/>
      <c r="SLP12" s="80"/>
      <c r="SLQ12" s="80"/>
      <c r="SLR12" s="80"/>
      <c r="SLS12" s="80"/>
      <c r="SLT12" s="80"/>
      <c r="SLU12" s="80"/>
      <c r="SLV12" s="80"/>
      <c r="SLW12" s="80"/>
      <c r="SLX12" s="80"/>
      <c r="SLY12" s="80"/>
      <c r="SLZ12" s="80"/>
      <c r="SMA12" s="80"/>
      <c r="SMB12" s="80"/>
      <c r="SMC12" s="80"/>
      <c r="SMD12" s="80"/>
      <c r="SME12" s="80"/>
      <c r="SMF12" s="80"/>
      <c r="SMG12" s="80"/>
      <c r="SMH12" s="80"/>
      <c r="SMI12" s="80"/>
      <c r="SMJ12" s="80"/>
      <c r="SMK12" s="80"/>
      <c r="SML12" s="80"/>
      <c r="SMM12" s="80"/>
      <c r="SMN12" s="80"/>
      <c r="SMO12" s="80"/>
      <c r="SMP12" s="80"/>
      <c r="SMQ12" s="80"/>
      <c r="SMR12" s="80"/>
      <c r="SMS12" s="80"/>
      <c r="SMT12" s="80"/>
      <c r="SMU12" s="80"/>
      <c r="SMV12" s="80"/>
      <c r="SMW12" s="80"/>
      <c r="SMX12" s="80"/>
      <c r="SMY12" s="80"/>
      <c r="SMZ12" s="80"/>
      <c r="SNA12" s="80"/>
      <c r="SNB12" s="80"/>
      <c r="SNC12" s="80"/>
      <c r="SND12" s="80"/>
      <c r="SNE12" s="80"/>
      <c r="SNF12" s="80"/>
      <c r="SNG12" s="80"/>
      <c r="SNH12" s="80"/>
      <c r="SNI12" s="80"/>
      <c r="SNJ12" s="80"/>
      <c r="SNK12" s="80"/>
      <c r="SNL12" s="80"/>
      <c r="SNM12" s="80"/>
      <c r="SNN12" s="80"/>
      <c r="SNO12" s="80"/>
      <c r="SNP12" s="80"/>
      <c r="SNQ12" s="80"/>
      <c r="SNR12" s="80"/>
      <c r="SNS12" s="80"/>
      <c r="SNT12" s="80"/>
      <c r="SNU12" s="80"/>
      <c r="SNV12" s="80"/>
      <c r="SNW12" s="80"/>
      <c r="SNX12" s="80"/>
      <c r="SNY12" s="80"/>
      <c r="SNZ12" s="80"/>
      <c r="SOA12" s="80"/>
      <c r="SOB12" s="80"/>
      <c r="SOC12" s="80"/>
      <c r="SOD12" s="80"/>
      <c r="SOE12" s="80"/>
      <c r="SOF12" s="80"/>
      <c r="SOG12" s="80"/>
      <c r="SOH12" s="80"/>
      <c r="SOI12" s="80"/>
      <c r="SOJ12" s="80"/>
      <c r="SOK12" s="80"/>
      <c r="SOL12" s="80"/>
      <c r="SOM12" s="80"/>
      <c r="SON12" s="80"/>
      <c r="SOO12" s="80"/>
      <c r="SOP12" s="80"/>
      <c r="SOQ12" s="80"/>
      <c r="SOR12" s="80"/>
      <c r="SOS12" s="80"/>
      <c r="SOT12" s="80"/>
      <c r="SOU12" s="80"/>
      <c r="SOV12" s="80"/>
      <c r="SOW12" s="80"/>
      <c r="SOX12" s="80"/>
      <c r="SOY12" s="80"/>
      <c r="SOZ12" s="80"/>
      <c r="SPA12" s="80"/>
      <c r="SPB12" s="80"/>
      <c r="SPC12" s="80"/>
      <c r="SPD12" s="80"/>
      <c r="SPE12" s="80"/>
      <c r="SPF12" s="80"/>
      <c r="SPG12" s="80"/>
      <c r="SPH12" s="80"/>
      <c r="SPI12" s="80"/>
      <c r="SPJ12" s="80"/>
      <c r="SPK12" s="80"/>
      <c r="SPL12" s="80"/>
      <c r="SPM12" s="80"/>
      <c r="SPN12" s="80"/>
      <c r="SPO12" s="80"/>
      <c r="SPP12" s="80"/>
      <c r="SPQ12" s="80"/>
      <c r="SPR12" s="80"/>
      <c r="SPS12" s="80"/>
      <c r="SPT12" s="80"/>
      <c r="SPU12" s="80"/>
      <c r="SPV12" s="80"/>
      <c r="SPW12" s="80"/>
      <c r="SPX12" s="80"/>
      <c r="SPY12" s="80"/>
      <c r="SPZ12" s="80"/>
      <c r="SQA12" s="80"/>
      <c r="SQB12" s="80"/>
      <c r="SQC12" s="80"/>
      <c r="SQD12" s="80"/>
      <c r="SQE12" s="80"/>
      <c r="SQF12" s="80"/>
      <c r="SQG12" s="80"/>
      <c r="SQH12" s="80"/>
      <c r="SQI12" s="80"/>
      <c r="SQJ12" s="80"/>
      <c r="SQK12" s="80"/>
      <c r="SQL12" s="80"/>
      <c r="SQM12" s="80"/>
      <c r="SQN12" s="80"/>
      <c r="SQO12" s="80"/>
      <c r="SQP12" s="80"/>
      <c r="SQQ12" s="80"/>
      <c r="SQR12" s="80"/>
      <c r="SQS12" s="80"/>
      <c r="SQT12" s="80"/>
      <c r="SQU12" s="80"/>
      <c r="SQV12" s="80"/>
      <c r="SQW12" s="80"/>
      <c r="SQX12" s="80"/>
      <c r="SQY12" s="80"/>
      <c r="SQZ12" s="80"/>
      <c r="SRA12" s="80"/>
      <c r="SRB12" s="80"/>
      <c r="SRC12" s="80"/>
      <c r="SRD12" s="80"/>
      <c r="SRE12" s="80"/>
      <c r="SRF12" s="80"/>
      <c r="SRG12" s="80"/>
      <c r="SRH12" s="80"/>
      <c r="SRI12" s="80"/>
      <c r="SRJ12" s="80"/>
      <c r="SRK12" s="80"/>
      <c r="SRL12" s="80"/>
      <c r="SRM12" s="80"/>
      <c r="SRN12" s="80"/>
      <c r="SRO12" s="80"/>
      <c r="SRP12" s="80"/>
      <c r="SRQ12" s="80"/>
      <c r="SRR12" s="80"/>
      <c r="SRS12" s="80"/>
      <c r="SRT12" s="80"/>
      <c r="SRU12" s="80"/>
      <c r="SRV12" s="80"/>
      <c r="SRW12" s="80"/>
      <c r="SRX12" s="80"/>
      <c r="SRY12" s="80"/>
      <c r="SRZ12" s="80"/>
      <c r="SSA12" s="80"/>
      <c r="SSB12" s="80"/>
      <c r="SSC12" s="80"/>
      <c r="SSD12" s="80"/>
      <c r="SSE12" s="80"/>
      <c r="SSF12" s="80"/>
      <c r="SSG12" s="80"/>
      <c r="SSH12" s="80"/>
      <c r="SSI12" s="80"/>
      <c r="SSJ12" s="80"/>
      <c r="SSK12" s="80"/>
      <c r="SSL12" s="80"/>
      <c r="SSM12" s="80"/>
      <c r="SSN12" s="80"/>
      <c r="SSO12" s="80"/>
      <c r="SSP12" s="80"/>
      <c r="SSQ12" s="80"/>
      <c r="SSR12" s="80"/>
      <c r="SSS12" s="80"/>
      <c r="SST12" s="80"/>
      <c r="SSU12" s="80"/>
      <c r="SSV12" s="80"/>
      <c r="SSW12" s="80"/>
      <c r="SSX12" s="80"/>
      <c r="SSY12" s="80"/>
      <c r="SSZ12" s="80"/>
      <c r="STA12" s="80"/>
      <c r="STB12" s="80"/>
      <c r="STC12" s="80"/>
      <c r="STD12" s="80"/>
      <c r="STE12" s="80"/>
      <c r="STF12" s="80"/>
      <c r="STG12" s="80"/>
      <c r="STH12" s="80"/>
      <c r="STI12" s="80"/>
      <c r="STJ12" s="80"/>
      <c r="STK12" s="80"/>
      <c r="STL12" s="80"/>
      <c r="STM12" s="80"/>
      <c r="STN12" s="80"/>
      <c r="STO12" s="80"/>
      <c r="STP12" s="80"/>
      <c r="STQ12" s="80"/>
      <c r="STR12" s="80"/>
      <c r="STS12" s="80"/>
      <c r="STT12" s="80"/>
      <c r="STU12" s="80"/>
      <c r="STV12" s="80"/>
      <c r="STW12" s="80"/>
      <c r="STX12" s="80"/>
      <c r="STY12" s="80"/>
      <c r="STZ12" s="80"/>
      <c r="SUA12" s="80"/>
      <c r="SUB12" s="80"/>
      <c r="SUC12" s="80"/>
      <c r="SUD12" s="80"/>
      <c r="SUE12" s="80"/>
      <c r="SUF12" s="80"/>
      <c r="SUG12" s="80"/>
      <c r="SUH12" s="80"/>
      <c r="SUI12" s="80"/>
      <c r="SUJ12" s="80"/>
      <c r="SUK12" s="80"/>
      <c r="SUL12" s="80"/>
      <c r="SUM12" s="80"/>
      <c r="SUN12" s="80"/>
      <c r="SUO12" s="80"/>
      <c r="SUP12" s="80"/>
      <c r="SUQ12" s="80"/>
      <c r="SUR12" s="80"/>
      <c r="SUS12" s="80"/>
      <c r="SUT12" s="80"/>
      <c r="SUU12" s="80"/>
      <c r="SUV12" s="80"/>
      <c r="SUW12" s="80"/>
      <c r="SUX12" s="80"/>
      <c r="SUY12" s="80"/>
      <c r="SUZ12" s="80"/>
      <c r="SVA12" s="80"/>
      <c r="SVB12" s="80"/>
      <c r="SVC12" s="80"/>
      <c r="SVD12" s="80"/>
      <c r="SVE12" s="80"/>
      <c r="SVF12" s="80"/>
      <c r="SVG12" s="80"/>
      <c r="SVH12" s="80"/>
      <c r="SVI12" s="80"/>
      <c r="SVJ12" s="80"/>
      <c r="SVK12" s="80"/>
      <c r="SVL12" s="80"/>
      <c r="SVM12" s="80"/>
      <c r="SVN12" s="80"/>
      <c r="SVO12" s="80"/>
      <c r="SVP12" s="80"/>
      <c r="SVQ12" s="80"/>
      <c r="SVR12" s="80"/>
      <c r="SVS12" s="80"/>
      <c r="SVT12" s="80"/>
      <c r="SVU12" s="80"/>
      <c r="SVV12" s="80"/>
      <c r="SVW12" s="80"/>
      <c r="SVX12" s="80"/>
      <c r="SVY12" s="80"/>
      <c r="SVZ12" s="80"/>
      <c r="SWA12" s="80"/>
      <c r="SWB12" s="80"/>
      <c r="SWC12" s="80"/>
      <c r="SWD12" s="80"/>
      <c r="SWE12" s="80"/>
      <c r="SWF12" s="80"/>
      <c r="SWG12" s="80"/>
      <c r="SWH12" s="80"/>
      <c r="SWI12" s="80"/>
      <c r="SWJ12" s="80"/>
      <c r="SWK12" s="80"/>
      <c r="SWL12" s="80"/>
      <c r="SWM12" s="80"/>
      <c r="SWN12" s="80"/>
      <c r="SWO12" s="80"/>
      <c r="SWP12" s="80"/>
      <c r="SWQ12" s="80"/>
      <c r="SWR12" s="80"/>
      <c r="SWS12" s="80"/>
      <c r="SWT12" s="80"/>
      <c r="SWU12" s="80"/>
      <c r="SWV12" s="80"/>
      <c r="SWW12" s="80"/>
      <c r="SWX12" s="80"/>
      <c r="SWY12" s="80"/>
      <c r="SWZ12" s="80"/>
      <c r="SXA12" s="80"/>
      <c r="SXB12" s="80"/>
      <c r="SXC12" s="80"/>
      <c r="SXD12" s="80"/>
      <c r="SXE12" s="80"/>
      <c r="SXF12" s="80"/>
      <c r="SXG12" s="80"/>
      <c r="SXH12" s="80"/>
      <c r="SXI12" s="80"/>
      <c r="SXJ12" s="80"/>
      <c r="SXK12" s="80"/>
      <c r="SXL12" s="80"/>
      <c r="SXM12" s="80"/>
      <c r="SXN12" s="80"/>
      <c r="SXO12" s="80"/>
      <c r="SXP12" s="80"/>
      <c r="SXQ12" s="80"/>
      <c r="SXR12" s="80"/>
      <c r="SXS12" s="80"/>
      <c r="SXT12" s="80"/>
      <c r="SXU12" s="80"/>
      <c r="SXV12" s="80"/>
      <c r="SXW12" s="80"/>
      <c r="SXX12" s="80"/>
      <c r="SXY12" s="80"/>
      <c r="SXZ12" s="80"/>
      <c r="SYA12" s="80"/>
      <c r="SYB12" s="80"/>
      <c r="SYC12" s="80"/>
      <c r="SYD12" s="80"/>
      <c r="SYE12" s="80"/>
      <c r="SYF12" s="80"/>
      <c r="SYG12" s="80"/>
      <c r="SYH12" s="80"/>
      <c r="SYI12" s="80"/>
      <c r="SYJ12" s="80"/>
      <c r="SYK12" s="80"/>
      <c r="SYL12" s="80"/>
      <c r="SYM12" s="80"/>
      <c r="SYN12" s="80"/>
      <c r="SYO12" s="80"/>
      <c r="SYP12" s="80"/>
      <c r="SYQ12" s="80"/>
      <c r="SYR12" s="80"/>
      <c r="SYS12" s="80"/>
      <c r="SYT12" s="80"/>
      <c r="SYU12" s="80"/>
      <c r="SYV12" s="80"/>
      <c r="SYW12" s="80"/>
      <c r="SYX12" s="80"/>
      <c r="SYY12" s="80"/>
      <c r="SYZ12" s="80"/>
      <c r="SZA12" s="80"/>
      <c r="SZB12" s="80"/>
      <c r="SZC12" s="80"/>
      <c r="SZD12" s="80"/>
      <c r="SZE12" s="80"/>
      <c r="SZF12" s="80"/>
      <c r="SZG12" s="80"/>
      <c r="SZH12" s="80"/>
      <c r="SZI12" s="80"/>
      <c r="SZJ12" s="80"/>
      <c r="SZK12" s="80"/>
      <c r="SZL12" s="80"/>
      <c r="SZM12" s="80"/>
      <c r="SZN12" s="80"/>
      <c r="SZO12" s="80"/>
      <c r="SZP12" s="80"/>
      <c r="SZQ12" s="80"/>
      <c r="SZR12" s="80"/>
      <c r="SZS12" s="80"/>
      <c r="SZT12" s="80"/>
      <c r="SZU12" s="80"/>
      <c r="SZV12" s="80"/>
      <c r="SZW12" s="80"/>
      <c r="SZX12" s="80"/>
      <c r="SZY12" s="80"/>
      <c r="SZZ12" s="80"/>
      <c r="TAA12" s="80"/>
      <c r="TAB12" s="80"/>
      <c r="TAC12" s="80"/>
      <c r="TAD12" s="80"/>
      <c r="TAE12" s="80"/>
      <c r="TAF12" s="80"/>
      <c r="TAG12" s="80"/>
      <c r="TAH12" s="80"/>
      <c r="TAI12" s="80"/>
      <c r="TAJ12" s="80"/>
      <c r="TAK12" s="80"/>
      <c r="TAL12" s="80"/>
      <c r="TAM12" s="80"/>
      <c r="TAN12" s="80"/>
      <c r="TAO12" s="80"/>
      <c r="TAP12" s="80"/>
      <c r="TAQ12" s="80"/>
      <c r="TAR12" s="80"/>
      <c r="TAS12" s="80"/>
      <c r="TAT12" s="80"/>
      <c r="TAU12" s="80"/>
      <c r="TAV12" s="80"/>
      <c r="TAW12" s="80"/>
      <c r="TAX12" s="80"/>
      <c r="TAY12" s="80"/>
      <c r="TAZ12" s="80"/>
      <c r="TBA12" s="80"/>
      <c r="TBB12" s="80"/>
      <c r="TBC12" s="80"/>
      <c r="TBD12" s="80"/>
      <c r="TBE12" s="80"/>
      <c r="TBF12" s="80"/>
      <c r="TBG12" s="80"/>
      <c r="TBH12" s="80"/>
      <c r="TBI12" s="80"/>
      <c r="TBJ12" s="80"/>
      <c r="TBK12" s="80"/>
      <c r="TBL12" s="80"/>
      <c r="TBM12" s="80"/>
      <c r="TBN12" s="80"/>
      <c r="TBO12" s="80"/>
      <c r="TBP12" s="80"/>
      <c r="TBQ12" s="80"/>
      <c r="TBR12" s="80"/>
      <c r="TBS12" s="80"/>
      <c r="TBT12" s="80"/>
      <c r="TBU12" s="80"/>
      <c r="TBV12" s="80"/>
      <c r="TBW12" s="80"/>
      <c r="TBX12" s="80"/>
      <c r="TBY12" s="80"/>
      <c r="TBZ12" s="80"/>
      <c r="TCA12" s="80"/>
      <c r="TCB12" s="80"/>
      <c r="TCC12" s="80"/>
      <c r="TCD12" s="80"/>
      <c r="TCE12" s="80"/>
      <c r="TCF12" s="80"/>
      <c r="TCG12" s="80"/>
      <c r="TCH12" s="80"/>
      <c r="TCI12" s="80"/>
      <c r="TCJ12" s="80"/>
      <c r="TCK12" s="80"/>
      <c r="TCL12" s="80"/>
      <c r="TCM12" s="80"/>
      <c r="TCN12" s="80"/>
      <c r="TCO12" s="80"/>
      <c r="TCP12" s="80"/>
      <c r="TCQ12" s="80"/>
      <c r="TCR12" s="80"/>
      <c r="TCS12" s="80"/>
      <c r="TCT12" s="80"/>
      <c r="TCU12" s="80"/>
      <c r="TCV12" s="80"/>
      <c r="TCW12" s="80"/>
      <c r="TCX12" s="80"/>
      <c r="TCY12" s="80"/>
      <c r="TCZ12" s="80"/>
      <c r="TDA12" s="80"/>
      <c r="TDB12" s="80"/>
      <c r="TDC12" s="80"/>
      <c r="TDD12" s="80"/>
      <c r="TDE12" s="80"/>
      <c r="TDF12" s="80"/>
      <c r="TDG12" s="80"/>
      <c r="TDH12" s="80"/>
      <c r="TDI12" s="80"/>
      <c r="TDJ12" s="80"/>
      <c r="TDK12" s="80"/>
      <c r="TDL12" s="80"/>
      <c r="TDM12" s="80"/>
      <c r="TDN12" s="80"/>
      <c r="TDO12" s="80"/>
      <c r="TDP12" s="80"/>
      <c r="TDQ12" s="80"/>
      <c r="TDR12" s="80"/>
      <c r="TDS12" s="80"/>
      <c r="TDT12" s="80"/>
      <c r="TDU12" s="80"/>
      <c r="TDV12" s="80"/>
      <c r="TDW12" s="80"/>
      <c r="TDX12" s="80"/>
      <c r="TDY12" s="80"/>
      <c r="TDZ12" s="80"/>
      <c r="TEA12" s="80"/>
      <c r="TEB12" s="80"/>
      <c r="TEC12" s="80"/>
      <c r="TED12" s="80"/>
      <c r="TEE12" s="80"/>
      <c r="TEF12" s="80"/>
      <c r="TEG12" s="80"/>
      <c r="TEH12" s="80"/>
      <c r="TEI12" s="80"/>
      <c r="TEJ12" s="80"/>
      <c r="TEK12" s="80"/>
      <c r="TEL12" s="80"/>
      <c r="TEM12" s="80"/>
      <c r="TEN12" s="80"/>
      <c r="TEO12" s="80"/>
      <c r="TEP12" s="80"/>
      <c r="TEQ12" s="80"/>
      <c r="TER12" s="80"/>
      <c r="TES12" s="80"/>
      <c r="TET12" s="80"/>
      <c r="TEU12" s="80"/>
      <c r="TEV12" s="80"/>
      <c r="TEW12" s="80"/>
      <c r="TEX12" s="80"/>
      <c r="TEY12" s="80"/>
      <c r="TEZ12" s="80"/>
      <c r="TFA12" s="80"/>
      <c r="TFB12" s="80"/>
      <c r="TFC12" s="80"/>
      <c r="TFD12" s="80"/>
      <c r="TFE12" s="80"/>
      <c r="TFF12" s="80"/>
      <c r="TFG12" s="80"/>
      <c r="TFH12" s="80"/>
      <c r="TFI12" s="80"/>
      <c r="TFJ12" s="80"/>
      <c r="TFK12" s="80"/>
      <c r="TFL12" s="80"/>
      <c r="TFM12" s="80"/>
      <c r="TFN12" s="80"/>
      <c r="TFO12" s="80"/>
      <c r="TFP12" s="80"/>
      <c r="TFQ12" s="80"/>
      <c r="TFR12" s="80"/>
      <c r="TFS12" s="80"/>
      <c r="TFT12" s="80"/>
      <c r="TFU12" s="80"/>
      <c r="TFV12" s="80"/>
      <c r="TFW12" s="80"/>
      <c r="TFX12" s="80"/>
      <c r="TFY12" s="80"/>
      <c r="TFZ12" s="80"/>
      <c r="TGA12" s="80"/>
      <c r="TGB12" s="80"/>
      <c r="TGC12" s="80"/>
      <c r="TGD12" s="80"/>
      <c r="TGE12" s="80"/>
      <c r="TGF12" s="80"/>
      <c r="TGG12" s="80"/>
      <c r="TGH12" s="80"/>
      <c r="TGI12" s="80"/>
      <c r="TGJ12" s="80"/>
      <c r="TGK12" s="80"/>
      <c r="TGL12" s="80"/>
      <c r="TGM12" s="80"/>
      <c r="TGN12" s="80"/>
      <c r="TGO12" s="80"/>
      <c r="TGP12" s="80"/>
      <c r="TGQ12" s="80"/>
      <c r="TGR12" s="80"/>
      <c r="TGS12" s="80"/>
      <c r="TGT12" s="80"/>
      <c r="TGU12" s="80"/>
      <c r="TGV12" s="80"/>
      <c r="TGW12" s="80"/>
      <c r="TGX12" s="80"/>
      <c r="TGY12" s="80"/>
      <c r="TGZ12" s="80"/>
      <c r="THA12" s="80"/>
      <c r="THB12" s="80"/>
      <c r="THC12" s="80"/>
      <c r="THD12" s="80"/>
      <c r="THE12" s="80"/>
      <c r="THF12" s="80"/>
      <c r="THG12" s="80"/>
      <c r="THH12" s="80"/>
      <c r="THI12" s="80"/>
      <c r="THJ12" s="80"/>
      <c r="THK12" s="80"/>
      <c r="THL12" s="80"/>
      <c r="THM12" s="80"/>
      <c r="THN12" s="80"/>
      <c r="THO12" s="80"/>
      <c r="THP12" s="80"/>
      <c r="THQ12" s="80"/>
      <c r="THR12" s="80"/>
      <c r="THS12" s="80"/>
      <c r="THT12" s="80"/>
      <c r="THU12" s="80"/>
      <c r="THV12" s="80"/>
      <c r="THW12" s="80"/>
      <c r="THX12" s="80"/>
      <c r="THY12" s="80"/>
      <c r="THZ12" s="80"/>
      <c r="TIA12" s="80"/>
      <c r="TIB12" s="80"/>
      <c r="TIC12" s="80"/>
      <c r="TID12" s="80"/>
      <c r="TIE12" s="80"/>
      <c r="TIF12" s="80"/>
      <c r="TIG12" s="80"/>
      <c r="TIH12" s="80"/>
      <c r="TII12" s="80"/>
      <c r="TIJ12" s="80"/>
      <c r="TIK12" s="80"/>
      <c r="TIL12" s="80"/>
      <c r="TIM12" s="80"/>
      <c r="TIN12" s="80"/>
      <c r="TIO12" s="80"/>
      <c r="TIP12" s="80"/>
      <c r="TIQ12" s="80"/>
      <c r="TIR12" s="80"/>
      <c r="TIS12" s="80"/>
      <c r="TIT12" s="80"/>
      <c r="TIU12" s="80"/>
      <c r="TIV12" s="80"/>
      <c r="TIW12" s="80"/>
      <c r="TIX12" s="80"/>
      <c r="TIY12" s="80"/>
      <c r="TIZ12" s="80"/>
      <c r="TJA12" s="80"/>
      <c r="TJB12" s="80"/>
      <c r="TJC12" s="80"/>
      <c r="TJD12" s="80"/>
      <c r="TJE12" s="80"/>
      <c r="TJF12" s="80"/>
      <c r="TJG12" s="80"/>
      <c r="TJH12" s="80"/>
      <c r="TJI12" s="80"/>
      <c r="TJJ12" s="80"/>
      <c r="TJK12" s="80"/>
      <c r="TJL12" s="80"/>
      <c r="TJM12" s="80"/>
      <c r="TJN12" s="80"/>
      <c r="TJO12" s="80"/>
      <c r="TJP12" s="80"/>
      <c r="TJQ12" s="80"/>
      <c r="TJR12" s="80"/>
      <c r="TJS12" s="80"/>
      <c r="TJT12" s="80"/>
      <c r="TJU12" s="80"/>
      <c r="TJV12" s="80"/>
      <c r="TJW12" s="80"/>
      <c r="TJX12" s="80"/>
      <c r="TJY12" s="80"/>
      <c r="TJZ12" s="80"/>
      <c r="TKA12" s="80"/>
      <c r="TKB12" s="80"/>
      <c r="TKC12" s="80"/>
      <c r="TKD12" s="80"/>
      <c r="TKE12" s="80"/>
      <c r="TKF12" s="80"/>
      <c r="TKG12" s="80"/>
      <c r="TKH12" s="80"/>
      <c r="TKI12" s="80"/>
      <c r="TKJ12" s="80"/>
      <c r="TKK12" s="80"/>
      <c r="TKL12" s="80"/>
      <c r="TKM12" s="80"/>
      <c r="TKN12" s="80"/>
      <c r="TKO12" s="80"/>
      <c r="TKP12" s="80"/>
      <c r="TKQ12" s="80"/>
      <c r="TKR12" s="80"/>
      <c r="TKS12" s="80"/>
      <c r="TKT12" s="80"/>
      <c r="TKU12" s="80"/>
      <c r="TKV12" s="80"/>
      <c r="TKW12" s="80"/>
      <c r="TKX12" s="80"/>
      <c r="TKY12" s="80"/>
      <c r="TKZ12" s="80"/>
      <c r="TLA12" s="80"/>
      <c r="TLB12" s="80"/>
      <c r="TLC12" s="80"/>
      <c r="TLD12" s="80"/>
      <c r="TLE12" s="80"/>
      <c r="TLF12" s="80"/>
      <c r="TLG12" s="80"/>
      <c r="TLH12" s="80"/>
      <c r="TLI12" s="80"/>
      <c r="TLJ12" s="80"/>
      <c r="TLK12" s="80"/>
      <c r="TLL12" s="80"/>
      <c r="TLM12" s="80"/>
      <c r="TLN12" s="80"/>
      <c r="TLO12" s="80"/>
      <c r="TLP12" s="80"/>
      <c r="TLQ12" s="80"/>
      <c r="TLR12" s="80"/>
      <c r="TLS12" s="80"/>
      <c r="TLT12" s="80"/>
      <c r="TLU12" s="80"/>
      <c r="TLV12" s="80"/>
      <c r="TLW12" s="80"/>
      <c r="TLX12" s="80"/>
      <c r="TLY12" s="80"/>
      <c r="TLZ12" s="80"/>
      <c r="TMA12" s="80"/>
      <c r="TMB12" s="80"/>
      <c r="TMC12" s="80"/>
      <c r="TMD12" s="80"/>
      <c r="TME12" s="80"/>
      <c r="TMF12" s="80"/>
      <c r="TMG12" s="80"/>
      <c r="TMH12" s="80"/>
      <c r="TMI12" s="80"/>
      <c r="TMJ12" s="80"/>
      <c r="TMK12" s="80"/>
      <c r="TML12" s="80"/>
      <c r="TMM12" s="80"/>
      <c r="TMN12" s="80"/>
      <c r="TMO12" s="80"/>
      <c r="TMP12" s="80"/>
      <c r="TMQ12" s="80"/>
      <c r="TMR12" s="80"/>
      <c r="TMS12" s="80"/>
      <c r="TMT12" s="80"/>
      <c r="TMU12" s="80"/>
      <c r="TMV12" s="80"/>
      <c r="TMW12" s="80"/>
      <c r="TMX12" s="80"/>
      <c r="TMY12" s="80"/>
      <c r="TMZ12" s="80"/>
      <c r="TNA12" s="80"/>
      <c r="TNB12" s="80"/>
      <c r="TNC12" s="80"/>
      <c r="TND12" s="80"/>
      <c r="TNE12" s="80"/>
      <c r="TNF12" s="80"/>
      <c r="TNG12" s="80"/>
      <c r="TNH12" s="80"/>
      <c r="TNI12" s="80"/>
      <c r="TNJ12" s="80"/>
      <c r="TNK12" s="80"/>
      <c r="TNL12" s="80"/>
      <c r="TNM12" s="80"/>
      <c r="TNN12" s="80"/>
      <c r="TNO12" s="80"/>
      <c r="TNP12" s="80"/>
      <c r="TNQ12" s="80"/>
      <c r="TNR12" s="80"/>
      <c r="TNS12" s="80"/>
      <c r="TNT12" s="80"/>
      <c r="TNU12" s="80"/>
      <c r="TNV12" s="80"/>
      <c r="TNW12" s="80"/>
      <c r="TNX12" s="80"/>
      <c r="TNY12" s="80"/>
      <c r="TNZ12" s="80"/>
      <c r="TOA12" s="80"/>
      <c r="TOB12" s="80"/>
      <c r="TOC12" s="80"/>
      <c r="TOD12" s="80"/>
      <c r="TOE12" s="80"/>
      <c r="TOF12" s="80"/>
      <c r="TOG12" s="80"/>
      <c r="TOH12" s="80"/>
      <c r="TOI12" s="80"/>
      <c r="TOJ12" s="80"/>
      <c r="TOK12" s="80"/>
      <c r="TOL12" s="80"/>
      <c r="TOM12" s="80"/>
      <c r="TON12" s="80"/>
      <c r="TOO12" s="80"/>
      <c r="TOP12" s="80"/>
      <c r="TOQ12" s="80"/>
      <c r="TOR12" s="80"/>
      <c r="TOS12" s="80"/>
      <c r="TOT12" s="80"/>
      <c r="TOU12" s="80"/>
      <c r="TOV12" s="80"/>
      <c r="TOW12" s="80"/>
      <c r="TOX12" s="80"/>
      <c r="TOY12" s="80"/>
      <c r="TOZ12" s="80"/>
      <c r="TPA12" s="80"/>
      <c r="TPB12" s="80"/>
      <c r="TPC12" s="80"/>
      <c r="TPD12" s="80"/>
      <c r="TPE12" s="80"/>
      <c r="TPF12" s="80"/>
      <c r="TPG12" s="80"/>
      <c r="TPH12" s="80"/>
      <c r="TPI12" s="80"/>
      <c r="TPJ12" s="80"/>
      <c r="TPK12" s="80"/>
      <c r="TPL12" s="80"/>
      <c r="TPM12" s="80"/>
      <c r="TPN12" s="80"/>
      <c r="TPO12" s="80"/>
      <c r="TPP12" s="80"/>
      <c r="TPQ12" s="80"/>
      <c r="TPR12" s="80"/>
      <c r="TPS12" s="80"/>
      <c r="TPT12" s="80"/>
      <c r="TPU12" s="80"/>
      <c r="TPV12" s="80"/>
      <c r="TPW12" s="80"/>
      <c r="TPX12" s="80"/>
      <c r="TPY12" s="80"/>
      <c r="TPZ12" s="80"/>
      <c r="TQA12" s="80"/>
      <c r="TQB12" s="80"/>
      <c r="TQC12" s="80"/>
      <c r="TQD12" s="80"/>
      <c r="TQE12" s="80"/>
      <c r="TQF12" s="80"/>
      <c r="TQG12" s="80"/>
      <c r="TQH12" s="80"/>
      <c r="TQI12" s="80"/>
      <c r="TQJ12" s="80"/>
      <c r="TQK12" s="80"/>
      <c r="TQL12" s="80"/>
      <c r="TQM12" s="80"/>
      <c r="TQN12" s="80"/>
      <c r="TQO12" s="80"/>
      <c r="TQP12" s="80"/>
      <c r="TQQ12" s="80"/>
      <c r="TQR12" s="80"/>
      <c r="TQS12" s="80"/>
      <c r="TQT12" s="80"/>
      <c r="TQU12" s="80"/>
      <c r="TQV12" s="80"/>
      <c r="TQW12" s="80"/>
      <c r="TQX12" s="80"/>
      <c r="TQY12" s="80"/>
      <c r="TQZ12" s="80"/>
      <c r="TRA12" s="80"/>
      <c r="TRB12" s="80"/>
      <c r="TRC12" s="80"/>
      <c r="TRD12" s="80"/>
      <c r="TRE12" s="80"/>
      <c r="TRF12" s="80"/>
      <c r="TRG12" s="80"/>
      <c r="TRH12" s="80"/>
      <c r="TRI12" s="80"/>
      <c r="TRJ12" s="80"/>
      <c r="TRK12" s="80"/>
      <c r="TRL12" s="80"/>
      <c r="TRM12" s="80"/>
      <c r="TRN12" s="80"/>
      <c r="TRO12" s="80"/>
      <c r="TRP12" s="80"/>
      <c r="TRQ12" s="80"/>
      <c r="TRR12" s="80"/>
      <c r="TRS12" s="80"/>
      <c r="TRT12" s="80"/>
      <c r="TRU12" s="80"/>
      <c r="TRV12" s="80"/>
      <c r="TRW12" s="80"/>
      <c r="TRX12" s="80"/>
      <c r="TRY12" s="80"/>
      <c r="TRZ12" s="80"/>
      <c r="TSA12" s="80"/>
      <c r="TSB12" s="80"/>
      <c r="TSC12" s="80"/>
      <c r="TSD12" s="80"/>
      <c r="TSE12" s="80"/>
      <c r="TSF12" s="80"/>
      <c r="TSG12" s="80"/>
      <c r="TSH12" s="80"/>
      <c r="TSI12" s="80"/>
      <c r="TSJ12" s="80"/>
      <c r="TSK12" s="80"/>
      <c r="TSL12" s="80"/>
      <c r="TSM12" s="80"/>
      <c r="TSN12" s="80"/>
      <c r="TSO12" s="80"/>
      <c r="TSP12" s="80"/>
      <c r="TSQ12" s="80"/>
      <c r="TSR12" s="80"/>
      <c r="TSS12" s="80"/>
      <c r="TST12" s="80"/>
      <c r="TSU12" s="80"/>
      <c r="TSV12" s="80"/>
      <c r="TSW12" s="80"/>
      <c r="TSX12" s="80"/>
      <c r="TSY12" s="80"/>
      <c r="TSZ12" s="80"/>
      <c r="TTA12" s="80"/>
      <c r="TTB12" s="80"/>
      <c r="TTC12" s="80"/>
      <c r="TTD12" s="80"/>
      <c r="TTE12" s="80"/>
      <c r="TTF12" s="80"/>
      <c r="TTG12" s="80"/>
      <c r="TTH12" s="80"/>
      <c r="TTI12" s="80"/>
      <c r="TTJ12" s="80"/>
      <c r="TTK12" s="80"/>
      <c r="TTL12" s="80"/>
      <c r="TTM12" s="80"/>
      <c r="TTN12" s="80"/>
      <c r="TTO12" s="80"/>
      <c r="TTP12" s="80"/>
      <c r="TTQ12" s="80"/>
      <c r="TTR12" s="80"/>
      <c r="TTS12" s="80"/>
      <c r="TTT12" s="80"/>
      <c r="TTU12" s="80"/>
      <c r="TTV12" s="80"/>
      <c r="TTW12" s="80"/>
      <c r="TTX12" s="80"/>
      <c r="TTY12" s="80"/>
      <c r="TTZ12" s="80"/>
      <c r="TUA12" s="80"/>
      <c r="TUB12" s="80"/>
      <c r="TUC12" s="80"/>
      <c r="TUD12" s="80"/>
      <c r="TUE12" s="80"/>
      <c r="TUF12" s="80"/>
      <c r="TUG12" s="80"/>
      <c r="TUH12" s="80"/>
      <c r="TUI12" s="80"/>
      <c r="TUJ12" s="80"/>
      <c r="TUK12" s="80"/>
      <c r="TUL12" s="80"/>
      <c r="TUM12" s="80"/>
      <c r="TUN12" s="80"/>
      <c r="TUO12" s="80"/>
      <c r="TUP12" s="80"/>
      <c r="TUQ12" s="80"/>
      <c r="TUR12" s="80"/>
      <c r="TUS12" s="80"/>
      <c r="TUT12" s="80"/>
      <c r="TUU12" s="80"/>
      <c r="TUV12" s="80"/>
      <c r="TUW12" s="80"/>
      <c r="TUX12" s="80"/>
      <c r="TUY12" s="80"/>
      <c r="TUZ12" s="80"/>
      <c r="TVA12" s="80"/>
      <c r="TVB12" s="80"/>
      <c r="TVC12" s="80"/>
      <c r="TVD12" s="80"/>
      <c r="TVE12" s="80"/>
      <c r="TVF12" s="80"/>
      <c r="TVG12" s="80"/>
      <c r="TVH12" s="80"/>
      <c r="TVI12" s="80"/>
      <c r="TVJ12" s="80"/>
      <c r="TVK12" s="80"/>
      <c r="TVL12" s="80"/>
      <c r="TVM12" s="80"/>
      <c r="TVN12" s="80"/>
      <c r="TVO12" s="80"/>
      <c r="TVP12" s="80"/>
      <c r="TVQ12" s="80"/>
      <c r="TVR12" s="80"/>
      <c r="TVS12" s="80"/>
      <c r="TVT12" s="80"/>
      <c r="TVU12" s="80"/>
      <c r="TVV12" s="80"/>
      <c r="TVW12" s="80"/>
      <c r="TVX12" s="80"/>
      <c r="TVY12" s="80"/>
      <c r="TVZ12" s="80"/>
      <c r="TWA12" s="80"/>
      <c r="TWB12" s="80"/>
      <c r="TWC12" s="80"/>
      <c r="TWD12" s="80"/>
      <c r="TWE12" s="80"/>
      <c r="TWF12" s="80"/>
      <c r="TWG12" s="80"/>
      <c r="TWH12" s="80"/>
      <c r="TWI12" s="80"/>
      <c r="TWJ12" s="80"/>
      <c r="TWK12" s="80"/>
      <c r="TWL12" s="80"/>
      <c r="TWM12" s="80"/>
      <c r="TWN12" s="80"/>
      <c r="TWO12" s="80"/>
      <c r="TWP12" s="80"/>
      <c r="TWQ12" s="80"/>
      <c r="TWR12" s="80"/>
      <c r="TWS12" s="80"/>
      <c r="TWT12" s="80"/>
      <c r="TWU12" s="80"/>
      <c r="TWV12" s="80"/>
      <c r="TWW12" s="80"/>
      <c r="TWX12" s="80"/>
      <c r="TWY12" s="80"/>
      <c r="TWZ12" s="80"/>
      <c r="TXA12" s="80"/>
      <c r="TXB12" s="80"/>
      <c r="TXC12" s="80"/>
      <c r="TXD12" s="80"/>
      <c r="TXE12" s="80"/>
      <c r="TXF12" s="80"/>
      <c r="TXG12" s="80"/>
      <c r="TXH12" s="80"/>
      <c r="TXI12" s="80"/>
      <c r="TXJ12" s="80"/>
      <c r="TXK12" s="80"/>
      <c r="TXL12" s="80"/>
      <c r="TXM12" s="80"/>
      <c r="TXN12" s="80"/>
      <c r="TXO12" s="80"/>
      <c r="TXP12" s="80"/>
      <c r="TXQ12" s="80"/>
      <c r="TXR12" s="80"/>
      <c r="TXS12" s="80"/>
      <c r="TXT12" s="80"/>
      <c r="TXU12" s="80"/>
      <c r="TXV12" s="80"/>
      <c r="TXW12" s="80"/>
      <c r="TXX12" s="80"/>
      <c r="TXY12" s="80"/>
      <c r="TXZ12" s="80"/>
      <c r="TYA12" s="80"/>
      <c r="TYB12" s="80"/>
      <c r="TYC12" s="80"/>
      <c r="TYD12" s="80"/>
      <c r="TYE12" s="80"/>
      <c r="TYF12" s="80"/>
      <c r="TYG12" s="80"/>
      <c r="TYH12" s="80"/>
      <c r="TYI12" s="80"/>
      <c r="TYJ12" s="80"/>
      <c r="TYK12" s="80"/>
      <c r="TYL12" s="80"/>
      <c r="TYM12" s="80"/>
      <c r="TYN12" s="80"/>
      <c r="TYO12" s="80"/>
      <c r="TYP12" s="80"/>
      <c r="TYQ12" s="80"/>
      <c r="TYR12" s="80"/>
      <c r="TYS12" s="80"/>
      <c r="TYT12" s="80"/>
      <c r="TYU12" s="80"/>
      <c r="TYV12" s="80"/>
      <c r="TYW12" s="80"/>
      <c r="TYX12" s="80"/>
      <c r="TYY12" s="80"/>
      <c r="TYZ12" s="80"/>
      <c r="TZA12" s="80"/>
      <c r="TZB12" s="80"/>
      <c r="TZC12" s="80"/>
      <c r="TZD12" s="80"/>
      <c r="TZE12" s="80"/>
      <c r="TZF12" s="80"/>
      <c r="TZG12" s="80"/>
      <c r="TZH12" s="80"/>
      <c r="TZI12" s="80"/>
      <c r="TZJ12" s="80"/>
      <c r="TZK12" s="80"/>
      <c r="TZL12" s="80"/>
      <c r="TZM12" s="80"/>
      <c r="TZN12" s="80"/>
      <c r="TZO12" s="80"/>
      <c r="TZP12" s="80"/>
      <c r="TZQ12" s="80"/>
      <c r="TZR12" s="80"/>
      <c r="TZS12" s="80"/>
      <c r="TZT12" s="80"/>
      <c r="TZU12" s="80"/>
      <c r="TZV12" s="80"/>
      <c r="TZW12" s="80"/>
      <c r="TZX12" s="80"/>
      <c r="TZY12" s="80"/>
      <c r="TZZ12" s="80"/>
      <c r="UAA12" s="80"/>
      <c r="UAB12" s="80"/>
      <c r="UAC12" s="80"/>
      <c r="UAD12" s="80"/>
      <c r="UAE12" s="80"/>
      <c r="UAF12" s="80"/>
      <c r="UAG12" s="80"/>
      <c r="UAH12" s="80"/>
      <c r="UAI12" s="80"/>
      <c r="UAJ12" s="80"/>
      <c r="UAK12" s="80"/>
      <c r="UAL12" s="80"/>
      <c r="UAM12" s="80"/>
      <c r="UAN12" s="80"/>
      <c r="UAO12" s="80"/>
      <c r="UAP12" s="80"/>
      <c r="UAQ12" s="80"/>
      <c r="UAR12" s="80"/>
      <c r="UAS12" s="80"/>
      <c r="UAT12" s="80"/>
      <c r="UAU12" s="80"/>
      <c r="UAV12" s="80"/>
      <c r="UAW12" s="80"/>
      <c r="UAX12" s="80"/>
      <c r="UAY12" s="80"/>
      <c r="UAZ12" s="80"/>
      <c r="UBA12" s="80"/>
      <c r="UBB12" s="80"/>
      <c r="UBC12" s="80"/>
      <c r="UBD12" s="80"/>
      <c r="UBE12" s="80"/>
      <c r="UBF12" s="80"/>
      <c r="UBG12" s="80"/>
      <c r="UBH12" s="80"/>
      <c r="UBI12" s="80"/>
      <c r="UBJ12" s="80"/>
      <c r="UBK12" s="80"/>
      <c r="UBL12" s="80"/>
      <c r="UBM12" s="80"/>
      <c r="UBN12" s="80"/>
      <c r="UBO12" s="80"/>
      <c r="UBP12" s="80"/>
      <c r="UBQ12" s="80"/>
      <c r="UBR12" s="80"/>
      <c r="UBS12" s="80"/>
      <c r="UBT12" s="80"/>
      <c r="UBU12" s="80"/>
      <c r="UBV12" s="80"/>
      <c r="UBW12" s="80"/>
      <c r="UBX12" s="80"/>
      <c r="UBY12" s="80"/>
      <c r="UBZ12" s="80"/>
      <c r="UCA12" s="80"/>
      <c r="UCB12" s="80"/>
      <c r="UCC12" s="80"/>
      <c r="UCD12" s="80"/>
      <c r="UCE12" s="80"/>
      <c r="UCF12" s="80"/>
      <c r="UCG12" s="80"/>
      <c r="UCH12" s="80"/>
      <c r="UCI12" s="80"/>
      <c r="UCJ12" s="80"/>
      <c r="UCK12" s="80"/>
      <c r="UCL12" s="80"/>
      <c r="UCM12" s="80"/>
      <c r="UCN12" s="80"/>
      <c r="UCO12" s="80"/>
      <c r="UCP12" s="80"/>
      <c r="UCQ12" s="80"/>
      <c r="UCR12" s="80"/>
      <c r="UCS12" s="80"/>
      <c r="UCT12" s="80"/>
      <c r="UCU12" s="80"/>
      <c r="UCV12" s="80"/>
      <c r="UCW12" s="80"/>
      <c r="UCX12" s="80"/>
      <c r="UCY12" s="80"/>
      <c r="UCZ12" s="80"/>
      <c r="UDA12" s="80"/>
      <c r="UDB12" s="80"/>
      <c r="UDC12" s="80"/>
      <c r="UDD12" s="80"/>
      <c r="UDE12" s="80"/>
      <c r="UDF12" s="80"/>
      <c r="UDG12" s="80"/>
      <c r="UDH12" s="80"/>
      <c r="UDI12" s="80"/>
      <c r="UDJ12" s="80"/>
      <c r="UDK12" s="80"/>
      <c r="UDL12" s="80"/>
      <c r="UDM12" s="80"/>
      <c r="UDN12" s="80"/>
      <c r="UDO12" s="80"/>
      <c r="UDP12" s="80"/>
      <c r="UDQ12" s="80"/>
      <c r="UDR12" s="80"/>
      <c r="UDS12" s="80"/>
      <c r="UDT12" s="80"/>
      <c r="UDU12" s="80"/>
      <c r="UDV12" s="80"/>
      <c r="UDW12" s="80"/>
      <c r="UDX12" s="80"/>
      <c r="UDY12" s="80"/>
      <c r="UDZ12" s="80"/>
      <c r="UEA12" s="80"/>
      <c r="UEB12" s="80"/>
      <c r="UEC12" s="80"/>
      <c r="UED12" s="80"/>
      <c r="UEE12" s="80"/>
      <c r="UEF12" s="80"/>
      <c r="UEG12" s="80"/>
      <c r="UEH12" s="80"/>
      <c r="UEI12" s="80"/>
      <c r="UEJ12" s="80"/>
      <c r="UEK12" s="80"/>
      <c r="UEL12" s="80"/>
      <c r="UEM12" s="80"/>
      <c r="UEN12" s="80"/>
      <c r="UEO12" s="80"/>
      <c r="UEP12" s="80"/>
      <c r="UEQ12" s="80"/>
      <c r="UER12" s="80"/>
      <c r="UES12" s="80"/>
      <c r="UET12" s="80"/>
      <c r="UEU12" s="80"/>
      <c r="UEV12" s="80"/>
      <c r="UEW12" s="80"/>
      <c r="UEX12" s="80"/>
      <c r="UEY12" s="80"/>
      <c r="UEZ12" s="80"/>
      <c r="UFA12" s="80"/>
      <c r="UFB12" s="80"/>
      <c r="UFC12" s="80"/>
      <c r="UFD12" s="80"/>
      <c r="UFE12" s="80"/>
      <c r="UFF12" s="80"/>
      <c r="UFG12" s="80"/>
      <c r="UFH12" s="80"/>
      <c r="UFI12" s="80"/>
      <c r="UFJ12" s="80"/>
      <c r="UFK12" s="80"/>
      <c r="UFL12" s="80"/>
      <c r="UFM12" s="80"/>
      <c r="UFN12" s="80"/>
      <c r="UFO12" s="80"/>
      <c r="UFP12" s="80"/>
      <c r="UFQ12" s="80"/>
      <c r="UFR12" s="80"/>
      <c r="UFS12" s="80"/>
      <c r="UFT12" s="80"/>
      <c r="UFU12" s="80"/>
      <c r="UFV12" s="80"/>
      <c r="UFW12" s="80"/>
      <c r="UFX12" s="80"/>
      <c r="UFY12" s="80"/>
      <c r="UFZ12" s="80"/>
      <c r="UGA12" s="80"/>
      <c r="UGB12" s="80"/>
      <c r="UGC12" s="80"/>
      <c r="UGD12" s="80"/>
      <c r="UGE12" s="80"/>
      <c r="UGF12" s="80"/>
      <c r="UGG12" s="80"/>
      <c r="UGH12" s="80"/>
      <c r="UGI12" s="80"/>
      <c r="UGJ12" s="80"/>
      <c r="UGK12" s="80"/>
      <c r="UGL12" s="80"/>
      <c r="UGM12" s="80"/>
      <c r="UGN12" s="80"/>
      <c r="UGO12" s="80"/>
      <c r="UGP12" s="80"/>
      <c r="UGQ12" s="80"/>
      <c r="UGR12" s="80"/>
      <c r="UGS12" s="80"/>
      <c r="UGT12" s="80"/>
      <c r="UGU12" s="80"/>
      <c r="UGV12" s="80"/>
      <c r="UGW12" s="80"/>
      <c r="UGX12" s="80"/>
      <c r="UGY12" s="80"/>
      <c r="UGZ12" s="80"/>
      <c r="UHA12" s="80"/>
      <c r="UHB12" s="80"/>
      <c r="UHC12" s="80"/>
      <c r="UHD12" s="80"/>
      <c r="UHE12" s="80"/>
      <c r="UHF12" s="80"/>
      <c r="UHG12" s="80"/>
      <c r="UHH12" s="80"/>
      <c r="UHI12" s="80"/>
      <c r="UHJ12" s="80"/>
      <c r="UHK12" s="80"/>
      <c r="UHL12" s="80"/>
      <c r="UHM12" s="80"/>
      <c r="UHN12" s="80"/>
      <c r="UHO12" s="80"/>
      <c r="UHP12" s="80"/>
      <c r="UHQ12" s="80"/>
      <c r="UHR12" s="80"/>
      <c r="UHS12" s="80"/>
      <c r="UHT12" s="80"/>
      <c r="UHU12" s="80"/>
      <c r="UHV12" s="80"/>
      <c r="UHW12" s="80"/>
      <c r="UHX12" s="80"/>
      <c r="UHY12" s="80"/>
      <c r="UHZ12" s="80"/>
      <c r="UIA12" s="80"/>
      <c r="UIB12" s="80"/>
      <c r="UIC12" s="80"/>
      <c r="UID12" s="80"/>
      <c r="UIE12" s="80"/>
      <c r="UIF12" s="80"/>
      <c r="UIG12" s="80"/>
      <c r="UIH12" s="80"/>
      <c r="UII12" s="80"/>
      <c r="UIJ12" s="80"/>
      <c r="UIK12" s="80"/>
      <c r="UIL12" s="80"/>
      <c r="UIM12" s="80"/>
      <c r="UIN12" s="80"/>
      <c r="UIO12" s="80"/>
      <c r="UIP12" s="80"/>
      <c r="UIQ12" s="80"/>
      <c r="UIR12" s="80"/>
      <c r="UIS12" s="80"/>
      <c r="UIT12" s="80"/>
      <c r="UIU12" s="80"/>
      <c r="UIV12" s="80"/>
      <c r="UIW12" s="80"/>
      <c r="UIX12" s="80"/>
      <c r="UIY12" s="80"/>
      <c r="UIZ12" s="80"/>
      <c r="UJA12" s="80"/>
      <c r="UJB12" s="80"/>
      <c r="UJC12" s="80"/>
      <c r="UJD12" s="80"/>
      <c r="UJE12" s="80"/>
      <c r="UJF12" s="80"/>
      <c r="UJG12" s="80"/>
      <c r="UJH12" s="80"/>
      <c r="UJI12" s="80"/>
      <c r="UJJ12" s="80"/>
      <c r="UJK12" s="80"/>
      <c r="UJL12" s="80"/>
      <c r="UJM12" s="80"/>
      <c r="UJN12" s="80"/>
      <c r="UJO12" s="80"/>
      <c r="UJP12" s="80"/>
      <c r="UJQ12" s="80"/>
      <c r="UJR12" s="80"/>
      <c r="UJS12" s="80"/>
      <c r="UJT12" s="80"/>
      <c r="UJU12" s="80"/>
      <c r="UJV12" s="80"/>
      <c r="UJW12" s="80"/>
      <c r="UJX12" s="80"/>
      <c r="UJY12" s="80"/>
      <c r="UJZ12" s="80"/>
      <c r="UKA12" s="80"/>
      <c r="UKB12" s="80"/>
      <c r="UKC12" s="80"/>
      <c r="UKD12" s="80"/>
      <c r="UKE12" s="80"/>
      <c r="UKF12" s="80"/>
      <c r="UKG12" s="80"/>
      <c r="UKH12" s="80"/>
      <c r="UKI12" s="80"/>
      <c r="UKJ12" s="80"/>
      <c r="UKK12" s="80"/>
      <c r="UKL12" s="80"/>
      <c r="UKM12" s="80"/>
      <c r="UKN12" s="80"/>
      <c r="UKO12" s="80"/>
      <c r="UKP12" s="80"/>
      <c r="UKQ12" s="80"/>
      <c r="UKR12" s="80"/>
      <c r="UKS12" s="80"/>
      <c r="UKT12" s="80"/>
      <c r="UKU12" s="80"/>
      <c r="UKV12" s="80"/>
      <c r="UKW12" s="80"/>
      <c r="UKX12" s="80"/>
      <c r="UKY12" s="80"/>
      <c r="UKZ12" s="80"/>
      <c r="ULA12" s="80"/>
      <c r="ULB12" s="80"/>
      <c r="ULC12" s="80"/>
      <c r="ULD12" s="80"/>
      <c r="ULE12" s="80"/>
      <c r="ULF12" s="80"/>
      <c r="ULG12" s="80"/>
      <c r="ULH12" s="80"/>
      <c r="ULI12" s="80"/>
      <c r="ULJ12" s="80"/>
      <c r="ULK12" s="80"/>
      <c r="ULL12" s="80"/>
      <c r="ULM12" s="80"/>
      <c r="ULN12" s="80"/>
      <c r="ULO12" s="80"/>
      <c r="ULP12" s="80"/>
      <c r="ULQ12" s="80"/>
      <c r="ULR12" s="80"/>
      <c r="ULS12" s="80"/>
      <c r="ULT12" s="80"/>
      <c r="ULU12" s="80"/>
      <c r="ULV12" s="80"/>
      <c r="ULW12" s="80"/>
      <c r="ULX12" s="80"/>
      <c r="ULY12" s="80"/>
      <c r="ULZ12" s="80"/>
      <c r="UMA12" s="80"/>
      <c r="UMB12" s="80"/>
      <c r="UMC12" s="80"/>
      <c r="UMD12" s="80"/>
      <c r="UME12" s="80"/>
      <c r="UMF12" s="80"/>
      <c r="UMG12" s="80"/>
      <c r="UMH12" s="80"/>
      <c r="UMI12" s="80"/>
      <c r="UMJ12" s="80"/>
      <c r="UMK12" s="80"/>
      <c r="UML12" s="80"/>
      <c r="UMM12" s="80"/>
      <c r="UMN12" s="80"/>
      <c r="UMO12" s="80"/>
      <c r="UMP12" s="80"/>
      <c r="UMQ12" s="80"/>
      <c r="UMR12" s="80"/>
      <c r="UMS12" s="80"/>
      <c r="UMT12" s="80"/>
      <c r="UMU12" s="80"/>
      <c r="UMV12" s="80"/>
      <c r="UMW12" s="80"/>
      <c r="UMX12" s="80"/>
      <c r="UMY12" s="80"/>
      <c r="UMZ12" s="80"/>
      <c r="UNA12" s="80"/>
      <c r="UNB12" s="80"/>
      <c r="UNC12" s="80"/>
      <c r="UND12" s="80"/>
      <c r="UNE12" s="80"/>
      <c r="UNF12" s="80"/>
      <c r="UNG12" s="80"/>
      <c r="UNH12" s="80"/>
      <c r="UNI12" s="80"/>
      <c r="UNJ12" s="80"/>
      <c r="UNK12" s="80"/>
      <c r="UNL12" s="80"/>
      <c r="UNM12" s="80"/>
      <c r="UNN12" s="80"/>
      <c r="UNO12" s="80"/>
      <c r="UNP12" s="80"/>
      <c r="UNQ12" s="80"/>
      <c r="UNR12" s="80"/>
      <c r="UNS12" s="80"/>
      <c r="UNT12" s="80"/>
      <c r="UNU12" s="80"/>
      <c r="UNV12" s="80"/>
      <c r="UNW12" s="80"/>
      <c r="UNX12" s="80"/>
      <c r="UNY12" s="80"/>
      <c r="UNZ12" s="80"/>
      <c r="UOA12" s="80"/>
      <c r="UOB12" s="80"/>
      <c r="UOC12" s="80"/>
      <c r="UOD12" s="80"/>
      <c r="UOE12" s="80"/>
      <c r="UOF12" s="80"/>
      <c r="UOG12" s="80"/>
      <c r="UOH12" s="80"/>
      <c r="UOI12" s="80"/>
      <c r="UOJ12" s="80"/>
      <c r="UOK12" s="80"/>
      <c r="UOL12" s="80"/>
      <c r="UOM12" s="80"/>
      <c r="UON12" s="80"/>
      <c r="UOO12" s="80"/>
      <c r="UOP12" s="80"/>
      <c r="UOQ12" s="80"/>
      <c r="UOR12" s="80"/>
      <c r="UOS12" s="80"/>
      <c r="UOT12" s="80"/>
      <c r="UOU12" s="80"/>
      <c r="UOV12" s="80"/>
      <c r="UOW12" s="80"/>
      <c r="UOX12" s="80"/>
      <c r="UOY12" s="80"/>
      <c r="UOZ12" s="80"/>
      <c r="UPA12" s="80"/>
      <c r="UPB12" s="80"/>
      <c r="UPC12" s="80"/>
      <c r="UPD12" s="80"/>
      <c r="UPE12" s="80"/>
      <c r="UPF12" s="80"/>
      <c r="UPG12" s="80"/>
      <c r="UPH12" s="80"/>
      <c r="UPI12" s="80"/>
      <c r="UPJ12" s="80"/>
      <c r="UPK12" s="80"/>
      <c r="UPL12" s="80"/>
      <c r="UPM12" s="80"/>
      <c r="UPN12" s="80"/>
      <c r="UPO12" s="80"/>
      <c r="UPP12" s="80"/>
      <c r="UPQ12" s="80"/>
      <c r="UPR12" s="80"/>
      <c r="UPS12" s="80"/>
      <c r="UPT12" s="80"/>
      <c r="UPU12" s="80"/>
      <c r="UPV12" s="80"/>
      <c r="UPW12" s="80"/>
      <c r="UPX12" s="80"/>
      <c r="UPY12" s="80"/>
      <c r="UPZ12" s="80"/>
      <c r="UQA12" s="80"/>
      <c r="UQB12" s="80"/>
      <c r="UQC12" s="80"/>
      <c r="UQD12" s="80"/>
      <c r="UQE12" s="80"/>
      <c r="UQF12" s="80"/>
      <c r="UQG12" s="80"/>
      <c r="UQH12" s="80"/>
      <c r="UQI12" s="80"/>
      <c r="UQJ12" s="80"/>
      <c r="UQK12" s="80"/>
      <c r="UQL12" s="80"/>
      <c r="UQM12" s="80"/>
      <c r="UQN12" s="80"/>
      <c r="UQO12" s="80"/>
      <c r="UQP12" s="80"/>
      <c r="UQQ12" s="80"/>
      <c r="UQR12" s="80"/>
      <c r="UQS12" s="80"/>
      <c r="UQT12" s="80"/>
      <c r="UQU12" s="80"/>
      <c r="UQV12" s="80"/>
      <c r="UQW12" s="80"/>
      <c r="UQX12" s="80"/>
      <c r="UQY12" s="80"/>
      <c r="UQZ12" s="80"/>
      <c r="URA12" s="80"/>
      <c r="URB12" s="80"/>
      <c r="URC12" s="80"/>
      <c r="URD12" s="80"/>
      <c r="URE12" s="80"/>
      <c r="URF12" s="80"/>
      <c r="URG12" s="80"/>
      <c r="URH12" s="80"/>
      <c r="URI12" s="80"/>
      <c r="URJ12" s="80"/>
      <c r="URK12" s="80"/>
      <c r="URL12" s="80"/>
      <c r="URM12" s="80"/>
      <c r="URN12" s="80"/>
      <c r="URO12" s="80"/>
      <c r="URP12" s="80"/>
      <c r="URQ12" s="80"/>
      <c r="URR12" s="80"/>
      <c r="URS12" s="80"/>
      <c r="URT12" s="80"/>
      <c r="URU12" s="80"/>
      <c r="URV12" s="80"/>
      <c r="URW12" s="80"/>
      <c r="URX12" s="80"/>
      <c r="URY12" s="80"/>
      <c r="URZ12" s="80"/>
      <c r="USA12" s="80"/>
      <c r="USB12" s="80"/>
      <c r="USC12" s="80"/>
      <c r="USD12" s="80"/>
      <c r="USE12" s="80"/>
      <c r="USF12" s="80"/>
      <c r="USG12" s="80"/>
      <c r="USH12" s="80"/>
      <c r="USI12" s="80"/>
      <c r="USJ12" s="80"/>
      <c r="USK12" s="80"/>
      <c r="USL12" s="80"/>
      <c r="USM12" s="80"/>
      <c r="USN12" s="80"/>
      <c r="USO12" s="80"/>
      <c r="USP12" s="80"/>
      <c r="USQ12" s="80"/>
      <c r="USR12" s="80"/>
      <c r="USS12" s="80"/>
      <c r="UST12" s="80"/>
      <c r="USU12" s="80"/>
      <c r="USV12" s="80"/>
      <c r="USW12" s="80"/>
      <c r="USX12" s="80"/>
      <c r="USY12" s="80"/>
      <c r="USZ12" s="80"/>
      <c r="UTA12" s="80"/>
      <c r="UTB12" s="80"/>
      <c r="UTC12" s="80"/>
      <c r="UTD12" s="80"/>
      <c r="UTE12" s="80"/>
      <c r="UTF12" s="80"/>
      <c r="UTG12" s="80"/>
      <c r="UTH12" s="80"/>
      <c r="UTI12" s="80"/>
      <c r="UTJ12" s="80"/>
      <c r="UTK12" s="80"/>
      <c r="UTL12" s="80"/>
      <c r="UTM12" s="80"/>
      <c r="UTN12" s="80"/>
      <c r="UTO12" s="80"/>
      <c r="UTP12" s="80"/>
      <c r="UTQ12" s="80"/>
      <c r="UTR12" s="80"/>
      <c r="UTS12" s="80"/>
      <c r="UTT12" s="80"/>
      <c r="UTU12" s="80"/>
      <c r="UTV12" s="80"/>
      <c r="UTW12" s="80"/>
      <c r="UTX12" s="80"/>
      <c r="UTY12" s="80"/>
      <c r="UTZ12" s="80"/>
      <c r="UUA12" s="80"/>
      <c r="UUB12" s="80"/>
      <c r="UUC12" s="80"/>
      <c r="UUD12" s="80"/>
      <c r="UUE12" s="80"/>
      <c r="UUF12" s="80"/>
      <c r="UUG12" s="80"/>
      <c r="UUH12" s="80"/>
      <c r="UUI12" s="80"/>
      <c r="UUJ12" s="80"/>
      <c r="UUK12" s="80"/>
      <c r="UUL12" s="80"/>
      <c r="UUM12" s="80"/>
      <c r="UUN12" s="80"/>
      <c r="UUO12" s="80"/>
      <c r="UUP12" s="80"/>
      <c r="UUQ12" s="80"/>
      <c r="UUR12" s="80"/>
      <c r="UUS12" s="80"/>
      <c r="UUT12" s="80"/>
      <c r="UUU12" s="80"/>
      <c r="UUV12" s="80"/>
      <c r="UUW12" s="80"/>
      <c r="UUX12" s="80"/>
      <c r="UUY12" s="80"/>
      <c r="UUZ12" s="80"/>
      <c r="UVA12" s="80"/>
      <c r="UVB12" s="80"/>
      <c r="UVC12" s="80"/>
      <c r="UVD12" s="80"/>
      <c r="UVE12" s="80"/>
      <c r="UVF12" s="80"/>
      <c r="UVG12" s="80"/>
      <c r="UVH12" s="80"/>
      <c r="UVI12" s="80"/>
      <c r="UVJ12" s="80"/>
      <c r="UVK12" s="80"/>
      <c r="UVL12" s="80"/>
      <c r="UVM12" s="80"/>
      <c r="UVN12" s="80"/>
      <c r="UVO12" s="80"/>
      <c r="UVP12" s="80"/>
      <c r="UVQ12" s="80"/>
      <c r="UVR12" s="80"/>
      <c r="UVS12" s="80"/>
      <c r="UVT12" s="80"/>
      <c r="UVU12" s="80"/>
      <c r="UVV12" s="80"/>
      <c r="UVW12" s="80"/>
      <c r="UVX12" s="80"/>
      <c r="UVY12" s="80"/>
      <c r="UVZ12" s="80"/>
      <c r="UWA12" s="80"/>
      <c r="UWB12" s="80"/>
      <c r="UWC12" s="80"/>
      <c r="UWD12" s="80"/>
      <c r="UWE12" s="80"/>
      <c r="UWF12" s="80"/>
      <c r="UWG12" s="80"/>
      <c r="UWH12" s="80"/>
      <c r="UWI12" s="80"/>
      <c r="UWJ12" s="80"/>
      <c r="UWK12" s="80"/>
      <c r="UWL12" s="80"/>
      <c r="UWM12" s="80"/>
      <c r="UWN12" s="80"/>
      <c r="UWO12" s="80"/>
      <c r="UWP12" s="80"/>
      <c r="UWQ12" s="80"/>
      <c r="UWR12" s="80"/>
      <c r="UWS12" s="80"/>
      <c r="UWT12" s="80"/>
      <c r="UWU12" s="80"/>
      <c r="UWV12" s="80"/>
      <c r="UWW12" s="80"/>
      <c r="UWX12" s="80"/>
      <c r="UWY12" s="80"/>
      <c r="UWZ12" s="80"/>
      <c r="UXA12" s="80"/>
      <c r="UXB12" s="80"/>
      <c r="UXC12" s="80"/>
      <c r="UXD12" s="80"/>
      <c r="UXE12" s="80"/>
      <c r="UXF12" s="80"/>
      <c r="UXG12" s="80"/>
      <c r="UXH12" s="80"/>
      <c r="UXI12" s="80"/>
      <c r="UXJ12" s="80"/>
      <c r="UXK12" s="80"/>
      <c r="UXL12" s="80"/>
      <c r="UXM12" s="80"/>
      <c r="UXN12" s="80"/>
      <c r="UXO12" s="80"/>
      <c r="UXP12" s="80"/>
      <c r="UXQ12" s="80"/>
      <c r="UXR12" s="80"/>
      <c r="UXS12" s="80"/>
      <c r="UXT12" s="80"/>
      <c r="UXU12" s="80"/>
      <c r="UXV12" s="80"/>
      <c r="UXW12" s="80"/>
      <c r="UXX12" s="80"/>
      <c r="UXY12" s="80"/>
      <c r="UXZ12" s="80"/>
      <c r="UYA12" s="80"/>
      <c r="UYB12" s="80"/>
      <c r="UYC12" s="80"/>
      <c r="UYD12" s="80"/>
      <c r="UYE12" s="80"/>
      <c r="UYF12" s="80"/>
      <c r="UYG12" s="80"/>
      <c r="UYH12" s="80"/>
      <c r="UYI12" s="80"/>
      <c r="UYJ12" s="80"/>
      <c r="UYK12" s="80"/>
      <c r="UYL12" s="80"/>
      <c r="UYM12" s="80"/>
      <c r="UYN12" s="80"/>
      <c r="UYO12" s="80"/>
      <c r="UYP12" s="80"/>
      <c r="UYQ12" s="80"/>
      <c r="UYR12" s="80"/>
      <c r="UYS12" s="80"/>
      <c r="UYT12" s="80"/>
      <c r="UYU12" s="80"/>
      <c r="UYV12" s="80"/>
      <c r="UYW12" s="80"/>
      <c r="UYX12" s="80"/>
      <c r="UYY12" s="80"/>
      <c r="UYZ12" s="80"/>
      <c r="UZA12" s="80"/>
      <c r="UZB12" s="80"/>
      <c r="UZC12" s="80"/>
      <c r="UZD12" s="80"/>
      <c r="UZE12" s="80"/>
      <c r="UZF12" s="80"/>
      <c r="UZG12" s="80"/>
      <c r="UZH12" s="80"/>
      <c r="UZI12" s="80"/>
      <c r="UZJ12" s="80"/>
      <c r="UZK12" s="80"/>
      <c r="UZL12" s="80"/>
      <c r="UZM12" s="80"/>
      <c r="UZN12" s="80"/>
      <c r="UZO12" s="80"/>
      <c r="UZP12" s="80"/>
      <c r="UZQ12" s="80"/>
      <c r="UZR12" s="80"/>
      <c r="UZS12" s="80"/>
      <c r="UZT12" s="80"/>
      <c r="UZU12" s="80"/>
      <c r="UZV12" s="80"/>
      <c r="UZW12" s="80"/>
      <c r="UZX12" s="80"/>
      <c r="UZY12" s="80"/>
      <c r="UZZ12" s="80"/>
      <c r="VAA12" s="80"/>
      <c r="VAB12" s="80"/>
      <c r="VAC12" s="80"/>
      <c r="VAD12" s="80"/>
      <c r="VAE12" s="80"/>
      <c r="VAF12" s="80"/>
      <c r="VAG12" s="80"/>
      <c r="VAH12" s="80"/>
      <c r="VAI12" s="80"/>
      <c r="VAJ12" s="80"/>
      <c r="VAK12" s="80"/>
      <c r="VAL12" s="80"/>
      <c r="VAM12" s="80"/>
      <c r="VAN12" s="80"/>
      <c r="VAO12" s="80"/>
      <c r="VAP12" s="80"/>
      <c r="VAQ12" s="80"/>
      <c r="VAR12" s="80"/>
      <c r="VAS12" s="80"/>
      <c r="VAT12" s="80"/>
      <c r="VAU12" s="80"/>
      <c r="VAV12" s="80"/>
      <c r="VAW12" s="80"/>
      <c r="VAX12" s="80"/>
      <c r="VAY12" s="80"/>
      <c r="VAZ12" s="80"/>
      <c r="VBA12" s="80"/>
      <c r="VBB12" s="80"/>
      <c r="VBC12" s="80"/>
      <c r="VBD12" s="80"/>
      <c r="VBE12" s="80"/>
      <c r="VBF12" s="80"/>
      <c r="VBG12" s="80"/>
      <c r="VBH12" s="80"/>
      <c r="VBI12" s="80"/>
      <c r="VBJ12" s="80"/>
      <c r="VBK12" s="80"/>
      <c r="VBL12" s="80"/>
      <c r="VBM12" s="80"/>
      <c r="VBN12" s="80"/>
      <c r="VBO12" s="80"/>
      <c r="VBP12" s="80"/>
      <c r="VBQ12" s="80"/>
      <c r="VBR12" s="80"/>
      <c r="VBS12" s="80"/>
      <c r="VBT12" s="80"/>
      <c r="VBU12" s="80"/>
      <c r="VBV12" s="80"/>
      <c r="VBW12" s="80"/>
      <c r="VBX12" s="80"/>
      <c r="VBY12" s="80"/>
      <c r="VBZ12" s="80"/>
      <c r="VCA12" s="80"/>
      <c r="VCB12" s="80"/>
      <c r="VCC12" s="80"/>
      <c r="VCD12" s="80"/>
      <c r="VCE12" s="80"/>
      <c r="VCF12" s="80"/>
      <c r="VCG12" s="80"/>
      <c r="VCH12" s="80"/>
      <c r="VCI12" s="80"/>
      <c r="VCJ12" s="80"/>
      <c r="VCK12" s="80"/>
      <c r="VCL12" s="80"/>
      <c r="VCM12" s="80"/>
      <c r="VCN12" s="80"/>
      <c r="VCO12" s="80"/>
      <c r="VCP12" s="80"/>
      <c r="VCQ12" s="80"/>
      <c r="VCR12" s="80"/>
      <c r="VCS12" s="80"/>
      <c r="VCT12" s="80"/>
      <c r="VCU12" s="80"/>
      <c r="VCV12" s="80"/>
      <c r="VCW12" s="80"/>
      <c r="VCX12" s="80"/>
      <c r="VCY12" s="80"/>
      <c r="VCZ12" s="80"/>
      <c r="VDA12" s="80"/>
      <c r="VDB12" s="80"/>
      <c r="VDC12" s="80"/>
      <c r="VDD12" s="80"/>
      <c r="VDE12" s="80"/>
      <c r="VDF12" s="80"/>
      <c r="VDG12" s="80"/>
      <c r="VDH12" s="80"/>
      <c r="VDI12" s="80"/>
      <c r="VDJ12" s="80"/>
      <c r="VDK12" s="80"/>
      <c r="VDL12" s="80"/>
      <c r="VDM12" s="80"/>
      <c r="VDN12" s="80"/>
      <c r="VDO12" s="80"/>
      <c r="VDP12" s="80"/>
      <c r="VDQ12" s="80"/>
      <c r="VDR12" s="80"/>
      <c r="VDS12" s="80"/>
      <c r="VDT12" s="80"/>
      <c r="VDU12" s="80"/>
      <c r="VDV12" s="80"/>
      <c r="VDW12" s="80"/>
      <c r="VDX12" s="80"/>
      <c r="VDY12" s="80"/>
      <c r="VDZ12" s="80"/>
      <c r="VEA12" s="80"/>
      <c r="VEB12" s="80"/>
      <c r="VEC12" s="80"/>
      <c r="VED12" s="80"/>
      <c r="VEE12" s="80"/>
      <c r="VEF12" s="80"/>
      <c r="VEG12" s="80"/>
      <c r="VEH12" s="80"/>
      <c r="VEI12" s="80"/>
      <c r="VEJ12" s="80"/>
      <c r="VEK12" s="80"/>
      <c r="VEL12" s="80"/>
      <c r="VEM12" s="80"/>
      <c r="VEN12" s="80"/>
      <c r="VEO12" s="80"/>
      <c r="VEP12" s="80"/>
      <c r="VEQ12" s="80"/>
      <c r="VER12" s="80"/>
      <c r="VES12" s="80"/>
      <c r="VET12" s="80"/>
      <c r="VEU12" s="80"/>
      <c r="VEV12" s="80"/>
      <c r="VEW12" s="80"/>
      <c r="VEX12" s="80"/>
      <c r="VEY12" s="80"/>
      <c r="VEZ12" s="80"/>
      <c r="VFA12" s="80"/>
      <c r="VFB12" s="80"/>
      <c r="VFC12" s="80"/>
      <c r="VFD12" s="80"/>
      <c r="VFE12" s="80"/>
      <c r="VFF12" s="80"/>
      <c r="VFG12" s="80"/>
      <c r="VFH12" s="80"/>
      <c r="VFI12" s="80"/>
      <c r="VFJ12" s="80"/>
      <c r="VFK12" s="80"/>
      <c r="VFL12" s="80"/>
      <c r="VFM12" s="80"/>
      <c r="VFN12" s="80"/>
      <c r="VFO12" s="80"/>
      <c r="VFP12" s="80"/>
      <c r="VFQ12" s="80"/>
      <c r="VFR12" s="80"/>
      <c r="VFS12" s="80"/>
      <c r="VFT12" s="80"/>
      <c r="VFU12" s="80"/>
      <c r="VFV12" s="80"/>
      <c r="VFW12" s="80"/>
      <c r="VFX12" s="80"/>
      <c r="VFY12" s="80"/>
      <c r="VFZ12" s="80"/>
      <c r="VGA12" s="80"/>
      <c r="VGB12" s="80"/>
      <c r="VGC12" s="80"/>
      <c r="VGD12" s="80"/>
      <c r="VGE12" s="80"/>
      <c r="VGF12" s="80"/>
      <c r="VGG12" s="80"/>
      <c r="VGH12" s="80"/>
      <c r="VGI12" s="80"/>
      <c r="VGJ12" s="80"/>
      <c r="VGK12" s="80"/>
      <c r="VGL12" s="80"/>
      <c r="VGM12" s="80"/>
      <c r="VGN12" s="80"/>
      <c r="VGO12" s="80"/>
      <c r="VGP12" s="80"/>
      <c r="VGQ12" s="80"/>
      <c r="VGR12" s="80"/>
      <c r="VGS12" s="80"/>
      <c r="VGT12" s="80"/>
      <c r="VGU12" s="80"/>
      <c r="VGV12" s="80"/>
      <c r="VGW12" s="80"/>
      <c r="VGX12" s="80"/>
      <c r="VGY12" s="80"/>
      <c r="VGZ12" s="80"/>
      <c r="VHA12" s="80"/>
      <c r="VHB12" s="80"/>
      <c r="VHC12" s="80"/>
      <c r="VHD12" s="80"/>
      <c r="VHE12" s="80"/>
      <c r="VHF12" s="80"/>
      <c r="VHG12" s="80"/>
      <c r="VHH12" s="80"/>
      <c r="VHI12" s="80"/>
      <c r="VHJ12" s="80"/>
      <c r="VHK12" s="80"/>
      <c r="VHL12" s="80"/>
      <c r="VHM12" s="80"/>
      <c r="VHN12" s="80"/>
      <c r="VHO12" s="80"/>
      <c r="VHP12" s="80"/>
      <c r="VHQ12" s="80"/>
      <c r="VHR12" s="80"/>
      <c r="VHS12" s="80"/>
      <c r="VHT12" s="80"/>
      <c r="VHU12" s="80"/>
      <c r="VHV12" s="80"/>
      <c r="VHW12" s="80"/>
      <c r="VHX12" s="80"/>
      <c r="VHY12" s="80"/>
      <c r="VHZ12" s="80"/>
      <c r="VIA12" s="80"/>
      <c r="VIB12" s="80"/>
      <c r="VIC12" s="80"/>
      <c r="VID12" s="80"/>
      <c r="VIE12" s="80"/>
      <c r="VIF12" s="80"/>
      <c r="VIG12" s="80"/>
      <c r="VIH12" s="80"/>
      <c r="VII12" s="80"/>
      <c r="VIJ12" s="80"/>
      <c r="VIK12" s="80"/>
      <c r="VIL12" s="80"/>
      <c r="VIM12" s="80"/>
      <c r="VIN12" s="80"/>
      <c r="VIO12" s="80"/>
      <c r="VIP12" s="80"/>
      <c r="VIQ12" s="80"/>
      <c r="VIR12" s="80"/>
      <c r="VIS12" s="80"/>
      <c r="VIT12" s="80"/>
      <c r="VIU12" s="80"/>
      <c r="VIV12" s="80"/>
      <c r="VIW12" s="80"/>
      <c r="VIX12" s="80"/>
      <c r="VIY12" s="80"/>
      <c r="VIZ12" s="80"/>
      <c r="VJA12" s="80"/>
      <c r="VJB12" s="80"/>
      <c r="VJC12" s="80"/>
      <c r="VJD12" s="80"/>
      <c r="VJE12" s="80"/>
      <c r="VJF12" s="80"/>
      <c r="VJG12" s="80"/>
      <c r="VJH12" s="80"/>
      <c r="VJI12" s="80"/>
      <c r="VJJ12" s="80"/>
      <c r="VJK12" s="80"/>
      <c r="VJL12" s="80"/>
      <c r="VJM12" s="80"/>
      <c r="VJN12" s="80"/>
      <c r="VJO12" s="80"/>
      <c r="VJP12" s="80"/>
      <c r="VJQ12" s="80"/>
      <c r="VJR12" s="80"/>
      <c r="VJS12" s="80"/>
      <c r="VJT12" s="80"/>
      <c r="VJU12" s="80"/>
      <c r="VJV12" s="80"/>
      <c r="VJW12" s="80"/>
      <c r="VJX12" s="80"/>
      <c r="VJY12" s="80"/>
      <c r="VJZ12" s="80"/>
      <c r="VKA12" s="80"/>
      <c r="VKB12" s="80"/>
      <c r="VKC12" s="80"/>
      <c r="VKD12" s="80"/>
      <c r="VKE12" s="80"/>
      <c r="VKF12" s="80"/>
      <c r="VKG12" s="80"/>
      <c r="VKH12" s="80"/>
      <c r="VKI12" s="80"/>
      <c r="VKJ12" s="80"/>
      <c r="VKK12" s="80"/>
      <c r="VKL12" s="80"/>
      <c r="VKM12" s="80"/>
      <c r="VKN12" s="80"/>
      <c r="VKO12" s="80"/>
      <c r="VKP12" s="80"/>
      <c r="VKQ12" s="80"/>
      <c r="VKR12" s="80"/>
      <c r="VKS12" s="80"/>
      <c r="VKT12" s="80"/>
      <c r="VKU12" s="80"/>
      <c r="VKV12" s="80"/>
      <c r="VKW12" s="80"/>
      <c r="VKX12" s="80"/>
      <c r="VKY12" s="80"/>
      <c r="VKZ12" s="80"/>
      <c r="VLA12" s="80"/>
      <c r="VLB12" s="80"/>
      <c r="VLC12" s="80"/>
      <c r="VLD12" s="80"/>
      <c r="VLE12" s="80"/>
      <c r="VLF12" s="80"/>
      <c r="VLG12" s="80"/>
      <c r="VLH12" s="80"/>
      <c r="VLI12" s="80"/>
      <c r="VLJ12" s="80"/>
      <c r="VLK12" s="80"/>
      <c r="VLL12" s="80"/>
      <c r="VLM12" s="80"/>
      <c r="VLN12" s="80"/>
      <c r="VLO12" s="80"/>
      <c r="VLP12" s="80"/>
      <c r="VLQ12" s="80"/>
      <c r="VLR12" s="80"/>
      <c r="VLS12" s="80"/>
      <c r="VLT12" s="80"/>
      <c r="VLU12" s="80"/>
      <c r="VLV12" s="80"/>
      <c r="VLW12" s="80"/>
      <c r="VLX12" s="80"/>
      <c r="VLY12" s="80"/>
      <c r="VLZ12" s="80"/>
      <c r="VMA12" s="80"/>
      <c r="VMB12" s="80"/>
      <c r="VMC12" s="80"/>
      <c r="VMD12" s="80"/>
      <c r="VME12" s="80"/>
      <c r="VMF12" s="80"/>
      <c r="VMG12" s="80"/>
      <c r="VMH12" s="80"/>
      <c r="VMI12" s="80"/>
      <c r="VMJ12" s="80"/>
      <c r="VMK12" s="80"/>
      <c r="VML12" s="80"/>
      <c r="VMM12" s="80"/>
      <c r="VMN12" s="80"/>
      <c r="VMO12" s="80"/>
      <c r="VMP12" s="80"/>
      <c r="VMQ12" s="80"/>
      <c r="VMR12" s="80"/>
      <c r="VMS12" s="80"/>
      <c r="VMT12" s="80"/>
      <c r="VMU12" s="80"/>
      <c r="VMV12" s="80"/>
      <c r="VMW12" s="80"/>
      <c r="VMX12" s="80"/>
      <c r="VMY12" s="80"/>
      <c r="VMZ12" s="80"/>
      <c r="VNA12" s="80"/>
      <c r="VNB12" s="80"/>
      <c r="VNC12" s="80"/>
      <c r="VND12" s="80"/>
      <c r="VNE12" s="80"/>
      <c r="VNF12" s="80"/>
      <c r="VNG12" s="80"/>
      <c r="VNH12" s="80"/>
      <c r="VNI12" s="80"/>
      <c r="VNJ12" s="80"/>
      <c r="VNK12" s="80"/>
      <c r="VNL12" s="80"/>
      <c r="VNM12" s="80"/>
      <c r="VNN12" s="80"/>
      <c r="VNO12" s="80"/>
      <c r="VNP12" s="80"/>
      <c r="VNQ12" s="80"/>
      <c r="VNR12" s="80"/>
      <c r="VNS12" s="80"/>
      <c r="VNT12" s="80"/>
      <c r="VNU12" s="80"/>
      <c r="VNV12" s="80"/>
      <c r="VNW12" s="80"/>
      <c r="VNX12" s="80"/>
      <c r="VNY12" s="80"/>
      <c r="VNZ12" s="80"/>
      <c r="VOA12" s="80"/>
      <c r="VOB12" s="80"/>
      <c r="VOC12" s="80"/>
      <c r="VOD12" s="80"/>
      <c r="VOE12" s="80"/>
      <c r="VOF12" s="80"/>
      <c r="VOG12" s="80"/>
      <c r="VOH12" s="80"/>
      <c r="VOI12" s="80"/>
      <c r="VOJ12" s="80"/>
      <c r="VOK12" s="80"/>
      <c r="VOL12" s="80"/>
      <c r="VOM12" s="80"/>
      <c r="VON12" s="80"/>
      <c r="VOO12" s="80"/>
      <c r="VOP12" s="80"/>
      <c r="VOQ12" s="80"/>
      <c r="VOR12" s="80"/>
      <c r="VOS12" s="80"/>
      <c r="VOT12" s="80"/>
      <c r="VOU12" s="80"/>
      <c r="VOV12" s="80"/>
      <c r="VOW12" s="80"/>
      <c r="VOX12" s="80"/>
      <c r="VOY12" s="80"/>
      <c r="VOZ12" s="80"/>
      <c r="VPA12" s="80"/>
      <c r="VPB12" s="80"/>
      <c r="VPC12" s="80"/>
      <c r="VPD12" s="80"/>
      <c r="VPE12" s="80"/>
      <c r="VPF12" s="80"/>
      <c r="VPG12" s="80"/>
      <c r="VPH12" s="80"/>
      <c r="VPI12" s="80"/>
      <c r="VPJ12" s="80"/>
      <c r="VPK12" s="80"/>
      <c r="VPL12" s="80"/>
      <c r="VPM12" s="80"/>
      <c r="VPN12" s="80"/>
      <c r="VPO12" s="80"/>
      <c r="VPP12" s="80"/>
      <c r="VPQ12" s="80"/>
      <c r="VPR12" s="80"/>
      <c r="VPS12" s="80"/>
      <c r="VPT12" s="80"/>
      <c r="VPU12" s="80"/>
      <c r="VPV12" s="80"/>
      <c r="VPW12" s="80"/>
      <c r="VPX12" s="80"/>
      <c r="VPY12" s="80"/>
      <c r="VPZ12" s="80"/>
      <c r="VQA12" s="80"/>
      <c r="VQB12" s="80"/>
      <c r="VQC12" s="80"/>
      <c r="VQD12" s="80"/>
      <c r="VQE12" s="80"/>
      <c r="VQF12" s="80"/>
      <c r="VQG12" s="80"/>
      <c r="VQH12" s="80"/>
      <c r="VQI12" s="80"/>
      <c r="VQJ12" s="80"/>
      <c r="VQK12" s="80"/>
      <c r="VQL12" s="80"/>
      <c r="VQM12" s="80"/>
      <c r="VQN12" s="80"/>
      <c r="VQO12" s="80"/>
      <c r="VQP12" s="80"/>
      <c r="VQQ12" s="80"/>
      <c r="VQR12" s="80"/>
      <c r="VQS12" s="80"/>
      <c r="VQT12" s="80"/>
      <c r="VQU12" s="80"/>
      <c r="VQV12" s="80"/>
      <c r="VQW12" s="80"/>
      <c r="VQX12" s="80"/>
      <c r="VQY12" s="80"/>
      <c r="VQZ12" s="80"/>
      <c r="VRA12" s="80"/>
      <c r="VRB12" s="80"/>
      <c r="VRC12" s="80"/>
      <c r="VRD12" s="80"/>
      <c r="VRE12" s="80"/>
      <c r="VRF12" s="80"/>
      <c r="VRG12" s="80"/>
      <c r="VRH12" s="80"/>
      <c r="VRI12" s="80"/>
      <c r="VRJ12" s="80"/>
      <c r="VRK12" s="80"/>
      <c r="VRL12" s="80"/>
      <c r="VRM12" s="80"/>
      <c r="VRN12" s="80"/>
      <c r="VRO12" s="80"/>
      <c r="VRP12" s="80"/>
      <c r="VRQ12" s="80"/>
      <c r="VRR12" s="80"/>
      <c r="VRS12" s="80"/>
      <c r="VRT12" s="80"/>
      <c r="VRU12" s="80"/>
      <c r="VRV12" s="80"/>
      <c r="VRW12" s="80"/>
      <c r="VRX12" s="80"/>
      <c r="VRY12" s="80"/>
      <c r="VRZ12" s="80"/>
      <c r="VSA12" s="80"/>
      <c r="VSB12" s="80"/>
      <c r="VSC12" s="80"/>
      <c r="VSD12" s="80"/>
      <c r="VSE12" s="80"/>
      <c r="VSF12" s="80"/>
      <c r="VSG12" s="80"/>
      <c r="VSH12" s="80"/>
      <c r="VSI12" s="80"/>
      <c r="VSJ12" s="80"/>
      <c r="VSK12" s="80"/>
      <c r="VSL12" s="80"/>
      <c r="VSM12" s="80"/>
      <c r="VSN12" s="80"/>
      <c r="VSO12" s="80"/>
      <c r="VSP12" s="80"/>
      <c r="VSQ12" s="80"/>
      <c r="VSR12" s="80"/>
      <c r="VSS12" s="80"/>
      <c r="VST12" s="80"/>
      <c r="VSU12" s="80"/>
      <c r="VSV12" s="80"/>
      <c r="VSW12" s="80"/>
      <c r="VSX12" s="80"/>
      <c r="VSY12" s="80"/>
      <c r="VSZ12" s="80"/>
      <c r="VTA12" s="80"/>
      <c r="VTB12" s="80"/>
      <c r="VTC12" s="80"/>
      <c r="VTD12" s="80"/>
      <c r="VTE12" s="80"/>
      <c r="VTF12" s="80"/>
      <c r="VTG12" s="80"/>
      <c r="VTH12" s="80"/>
      <c r="VTI12" s="80"/>
      <c r="VTJ12" s="80"/>
      <c r="VTK12" s="80"/>
      <c r="VTL12" s="80"/>
      <c r="VTM12" s="80"/>
      <c r="VTN12" s="80"/>
      <c r="VTO12" s="80"/>
      <c r="VTP12" s="80"/>
      <c r="VTQ12" s="80"/>
      <c r="VTR12" s="80"/>
      <c r="VTS12" s="80"/>
      <c r="VTT12" s="80"/>
      <c r="VTU12" s="80"/>
      <c r="VTV12" s="80"/>
      <c r="VTW12" s="80"/>
      <c r="VTX12" s="80"/>
      <c r="VTY12" s="80"/>
      <c r="VTZ12" s="80"/>
      <c r="VUA12" s="80"/>
      <c r="VUB12" s="80"/>
      <c r="VUC12" s="80"/>
      <c r="VUD12" s="80"/>
      <c r="VUE12" s="80"/>
      <c r="VUF12" s="80"/>
      <c r="VUG12" s="80"/>
      <c r="VUH12" s="80"/>
      <c r="VUI12" s="80"/>
      <c r="VUJ12" s="80"/>
      <c r="VUK12" s="80"/>
      <c r="VUL12" s="80"/>
      <c r="VUM12" s="80"/>
      <c r="VUN12" s="80"/>
      <c r="VUO12" s="80"/>
      <c r="VUP12" s="80"/>
      <c r="VUQ12" s="80"/>
      <c r="VUR12" s="80"/>
      <c r="VUS12" s="80"/>
      <c r="VUT12" s="80"/>
      <c r="VUU12" s="80"/>
      <c r="VUV12" s="80"/>
      <c r="VUW12" s="80"/>
      <c r="VUX12" s="80"/>
      <c r="VUY12" s="80"/>
      <c r="VUZ12" s="80"/>
      <c r="VVA12" s="80"/>
      <c r="VVB12" s="80"/>
      <c r="VVC12" s="80"/>
      <c r="VVD12" s="80"/>
      <c r="VVE12" s="80"/>
      <c r="VVF12" s="80"/>
      <c r="VVG12" s="80"/>
      <c r="VVH12" s="80"/>
      <c r="VVI12" s="80"/>
      <c r="VVJ12" s="80"/>
      <c r="VVK12" s="80"/>
      <c r="VVL12" s="80"/>
      <c r="VVM12" s="80"/>
      <c r="VVN12" s="80"/>
      <c r="VVO12" s="80"/>
      <c r="VVP12" s="80"/>
      <c r="VVQ12" s="80"/>
      <c r="VVR12" s="80"/>
      <c r="VVS12" s="80"/>
      <c r="VVT12" s="80"/>
      <c r="VVU12" s="80"/>
      <c r="VVV12" s="80"/>
      <c r="VVW12" s="80"/>
      <c r="VVX12" s="80"/>
      <c r="VVY12" s="80"/>
      <c r="VVZ12" s="80"/>
      <c r="VWA12" s="80"/>
      <c r="VWB12" s="80"/>
      <c r="VWC12" s="80"/>
      <c r="VWD12" s="80"/>
      <c r="VWE12" s="80"/>
      <c r="VWF12" s="80"/>
      <c r="VWG12" s="80"/>
      <c r="VWH12" s="80"/>
      <c r="VWI12" s="80"/>
      <c r="VWJ12" s="80"/>
      <c r="VWK12" s="80"/>
      <c r="VWL12" s="80"/>
      <c r="VWM12" s="80"/>
      <c r="VWN12" s="80"/>
      <c r="VWO12" s="80"/>
      <c r="VWP12" s="80"/>
      <c r="VWQ12" s="80"/>
      <c r="VWR12" s="80"/>
      <c r="VWS12" s="80"/>
      <c r="VWT12" s="80"/>
      <c r="VWU12" s="80"/>
      <c r="VWV12" s="80"/>
      <c r="VWW12" s="80"/>
      <c r="VWX12" s="80"/>
      <c r="VWY12" s="80"/>
      <c r="VWZ12" s="80"/>
      <c r="VXA12" s="80"/>
      <c r="VXB12" s="80"/>
      <c r="VXC12" s="80"/>
      <c r="VXD12" s="80"/>
      <c r="VXE12" s="80"/>
      <c r="VXF12" s="80"/>
      <c r="VXG12" s="80"/>
      <c r="VXH12" s="80"/>
      <c r="VXI12" s="80"/>
      <c r="VXJ12" s="80"/>
      <c r="VXK12" s="80"/>
      <c r="VXL12" s="80"/>
      <c r="VXM12" s="80"/>
      <c r="VXN12" s="80"/>
      <c r="VXO12" s="80"/>
      <c r="VXP12" s="80"/>
      <c r="VXQ12" s="80"/>
      <c r="VXR12" s="80"/>
      <c r="VXS12" s="80"/>
      <c r="VXT12" s="80"/>
      <c r="VXU12" s="80"/>
      <c r="VXV12" s="80"/>
      <c r="VXW12" s="80"/>
      <c r="VXX12" s="80"/>
      <c r="VXY12" s="80"/>
      <c r="VXZ12" s="80"/>
      <c r="VYA12" s="80"/>
      <c r="VYB12" s="80"/>
      <c r="VYC12" s="80"/>
      <c r="VYD12" s="80"/>
      <c r="VYE12" s="80"/>
      <c r="VYF12" s="80"/>
      <c r="VYG12" s="80"/>
      <c r="VYH12" s="80"/>
      <c r="VYI12" s="80"/>
      <c r="VYJ12" s="80"/>
      <c r="VYK12" s="80"/>
      <c r="VYL12" s="80"/>
      <c r="VYM12" s="80"/>
      <c r="VYN12" s="80"/>
      <c r="VYO12" s="80"/>
      <c r="VYP12" s="80"/>
      <c r="VYQ12" s="80"/>
      <c r="VYR12" s="80"/>
      <c r="VYS12" s="80"/>
      <c r="VYT12" s="80"/>
      <c r="VYU12" s="80"/>
      <c r="VYV12" s="80"/>
      <c r="VYW12" s="80"/>
      <c r="VYX12" s="80"/>
      <c r="VYY12" s="80"/>
      <c r="VYZ12" s="80"/>
      <c r="VZA12" s="80"/>
      <c r="VZB12" s="80"/>
      <c r="VZC12" s="80"/>
      <c r="VZD12" s="80"/>
      <c r="VZE12" s="80"/>
      <c r="VZF12" s="80"/>
      <c r="VZG12" s="80"/>
      <c r="VZH12" s="80"/>
      <c r="VZI12" s="80"/>
      <c r="VZJ12" s="80"/>
      <c r="VZK12" s="80"/>
      <c r="VZL12" s="80"/>
      <c r="VZM12" s="80"/>
      <c r="VZN12" s="80"/>
      <c r="VZO12" s="80"/>
      <c r="VZP12" s="80"/>
      <c r="VZQ12" s="80"/>
      <c r="VZR12" s="80"/>
      <c r="VZS12" s="80"/>
      <c r="VZT12" s="80"/>
      <c r="VZU12" s="80"/>
      <c r="VZV12" s="80"/>
      <c r="VZW12" s="80"/>
      <c r="VZX12" s="80"/>
      <c r="VZY12" s="80"/>
      <c r="VZZ12" s="80"/>
      <c r="WAA12" s="80"/>
      <c r="WAB12" s="80"/>
      <c r="WAC12" s="80"/>
      <c r="WAD12" s="80"/>
      <c r="WAE12" s="80"/>
      <c r="WAF12" s="80"/>
      <c r="WAG12" s="80"/>
      <c r="WAH12" s="80"/>
      <c r="WAI12" s="80"/>
      <c r="WAJ12" s="80"/>
      <c r="WAK12" s="80"/>
      <c r="WAL12" s="80"/>
      <c r="WAM12" s="80"/>
      <c r="WAN12" s="80"/>
      <c r="WAO12" s="80"/>
      <c r="WAP12" s="80"/>
      <c r="WAQ12" s="80"/>
      <c r="WAR12" s="80"/>
      <c r="WAS12" s="80"/>
      <c r="WAT12" s="80"/>
      <c r="WAU12" s="80"/>
      <c r="WAV12" s="80"/>
      <c r="WAW12" s="80"/>
      <c r="WAX12" s="80"/>
      <c r="WAY12" s="80"/>
      <c r="WAZ12" s="80"/>
      <c r="WBA12" s="80"/>
      <c r="WBB12" s="80"/>
      <c r="WBC12" s="80"/>
      <c r="WBD12" s="80"/>
      <c r="WBE12" s="80"/>
      <c r="WBF12" s="80"/>
      <c r="WBG12" s="80"/>
      <c r="WBH12" s="80"/>
      <c r="WBI12" s="80"/>
      <c r="WBJ12" s="80"/>
      <c r="WBK12" s="80"/>
      <c r="WBL12" s="80"/>
      <c r="WBM12" s="80"/>
      <c r="WBN12" s="80"/>
      <c r="WBO12" s="80"/>
      <c r="WBP12" s="80"/>
      <c r="WBQ12" s="80"/>
      <c r="WBR12" s="80"/>
      <c r="WBS12" s="80"/>
      <c r="WBT12" s="80"/>
      <c r="WBU12" s="80"/>
      <c r="WBV12" s="80"/>
      <c r="WBW12" s="80"/>
      <c r="WBX12" s="80"/>
      <c r="WBY12" s="80"/>
      <c r="WBZ12" s="80"/>
      <c r="WCA12" s="80"/>
      <c r="WCB12" s="80"/>
      <c r="WCC12" s="80"/>
      <c r="WCD12" s="80"/>
      <c r="WCE12" s="80"/>
      <c r="WCF12" s="80"/>
      <c r="WCG12" s="80"/>
      <c r="WCH12" s="80"/>
      <c r="WCI12" s="80"/>
      <c r="WCJ12" s="80"/>
      <c r="WCK12" s="80"/>
      <c r="WCL12" s="80"/>
      <c r="WCM12" s="80"/>
      <c r="WCN12" s="80"/>
      <c r="WCO12" s="80"/>
      <c r="WCP12" s="80"/>
      <c r="WCQ12" s="80"/>
      <c r="WCR12" s="80"/>
      <c r="WCS12" s="80"/>
      <c r="WCT12" s="80"/>
      <c r="WCU12" s="80"/>
      <c r="WCV12" s="80"/>
      <c r="WCW12" s="80"/>
      <c r="WCX12" s="80"/>
      <c r="WCY12" s="80"/>
      <c r="WCZ12" s="80"/>
      <c r="WDA12" s="80"/>
      <c r="WDB12" s="80"/>
      <c r="WDC12" s="80"/>
      <c r="WDD12" s="80"/>
      <c r="WDE12" s="80"/>
      <c r="WDF12" s="80"/>
      <c r="WDG12" s="80"/>
      <c r="WDH12" s="80"/>
      <c r="WDI12" s="80"/>
      <c r="WDJ12" s="80"/>
      <c r="WDK12" s="80"/>
      <c r="WDL12" s="80"/>
      <c r="WDM12" s="80"/>
      <c r="WDN12" s="80"/>
      <c r="WDO12" s="80"/>
      <c r="WDP12" s="80"/>
      <c r="WDQ12" s="80"/>
      <c r="WDR12" s="80"/>
      <c r="WDS12" s="80"/>
      <c r="WDT12" s="80"/>
      <c r="WDU12" s="80"/>
      <c r="WDV12" s="80"/>
      <c r="WDW12" s="80"/>
      <c r="WDX12" s="80"/>
      <c r="WDY12" s="80"/>
      <c r="WDZ12" s="80"/>
      <c r="WEA12" s="80"/>
      <c r="WEB12" s="80"/>
      <c r="WEC12" s="80"/>
      <c r="WED12" s="80"/>
      <c r="WEE12" s="80"/>
      <c r="WEF12" s="80"/>
      <c r="WEG12" s="80"/>
      <c r="WEH12" s="80"/>
      <c r="WEI12" s="80"/>
      <c r="WEJ12" s="80"/>
      <c r="WEK12" s="80"/>
      <c r="WEL12" s="80"/>
      <c r="WEM12" s="80"/>
      <c r="WEN12" s="80"/>
      <c r="WEO12" s="80"/>
      <c r="WEP12" s="80"/>
      <c r="WEQ12" s="80"/>
      <c r="WER12" s="80"/>
      <c r="WES12" s="80"/>
      <c r="WET12" s="80"/>
      <c r="WEU12" s="80"/>
      <c r="WEV12" s="80"/>
      <c r="WEW12" s="80"/>
      <c r="WEX12" s="80"/>
      <c r="WEY12" s="80"/>
      <c r="WEZ12" s="80"/>
      <c r="WFA12" s="80"/>
      <c r="WFB12" s="80"/>
      <c r="WFC12" s="80"/>
      <c r="WFD12" s="80"/>
      <c r="WFE12" s="80"/>
      <c r="WFF12" s="80"/>
      <c r="WFG12" s="80"/>
      <c r="WFH12" s="80"/>
      <c r="WFI12" s="80"/>
      <c r="WFJ12" s="80"/>
      <c r="WFK12" s="80"/>
      <c r="WFL12" s="80"/>
      <c r="WFM12" s="80"/>
      <c r="WFN12" s="80"/>
      <c r="WFO12" s="80"/>
      <c r="WFP12" s="80"/>
      <c r="WFQ12" s="80"/>
      <c r="WFR12" s="80"/>
      <c r="WFS12" s="80"/>
      <c r="WFT12" s="80"/>
      <c r="WFU12" s="80"/>
      <c r="WFV12" s="80"/>
      <c r="WFW12" s="80"/>
      <c r="WFX12" s="80"/>
      <c r="WFY12" s="80"/>
      <c r="WFZ12" s="80"/>
      <c r="WGA12" s="80"/>
      <c r="WGB12" s="80"/>
      <c r="WGC12" s="80"/>
      <c r="WGD12" s="80"/>
      <c r="WGE12" s="80"/>
      <c r="WGF12" s="80"/>
      <c r="WGG12" s="80"/>
      <c r="WGH12" s="80"/>
      <c r="WGI12" s="80"/>
      <c r="WGJ12" s="80"/>
      <c r="WGK12" s="80"/>
      <c r="WGL12" s="80"/>
      <c r="WGM12" s="80"/>
      <c r="WGN12" s="80"/>
      <c r="WGO12" s="80"/>
      <c r="WGP12" s="80"/>
      <c r="WGQ12" s="80"/>
      <c r="WGR12" s="80"/>
      <c r="WGS12" s="80"/>
      <c r="WGT12" s="80"/>
      <c r="WGU12" s="80"/>
      <c r="WGV12" s="80"/>
      <c r="WGW12" s="80"/>
      <c r="WGX12" s="80"/>
      <c r="WGY12" s="80"/>
      <c r="WGZ12" s="80"/>
      <c r="WHA12" s="80"/>
      <c r="WHB12" s="80"/>
      <c r="WHC12" s="80"/>
      <c r="WHD12" s="80"/>
      <c r="WHE12" s="80"/>
      <c r="WHF12" s="80"/>
      <c r="WHG12" s="80"/>
      <c r="WHH12" s="80"/>
      <c r="WHI12" s="80"/>
      <c r="WHJ12" s="80"/>
      <c r="WHK12" s="80"/>
      <c r="WHL12" s="80"/>
      <c r="WHM12" s="80"/>
      <c r="WHN12" s="80"/>
      <c r="WHO12" s="80"/>
      <c r="WHP12" s="80"/>
      <c r="WHQ12" s="80"/>
      <c r="WHR12" s="80"/>
      <c r="WHS12" s="80"/>
      <c r="WHT12" s="80"/>
      <c r="WHU12" s="80"/>
      <c r="WHV12" s="80"/>
      <c r="WHW12" s="80"/>
      <c r="WHX12" s="80"/>
      <c r="WHY12" s="80"/>
      <c r="WHZ12" s="80"/>
      <c r="WIA12" s="80"/>
      <c r="WIB12" s="80"/>
      <c r="WIC12" s="80"/>
      <c r="WID12" s="80"/>
      <c r="WIE12" s="80"/>
      <c r="WIF12" s="80"/>
      <c r="WIG12" s="80"/>
      <c r="WIH12" s="80"/>
      <c r="WII12" s="80"/>
      <c r="WIJ12" s="80"/>
      <c r="WIK12" s="80"/>
      <c r="WIL12" s="80"/>
      <c r="WIM12" s="80"/>
      <c r="WIN12" s="80"/>
      <c r="WIO12" s="80"/>
      <c r="WIP12" s="80"/>
      <c r="WIQ12" s="80"/>
      <c r="WIR12" s="80"/>
      <c r="WIS12" s="80"/>
      <c r="WIT12" s="80"/>
      <c r="WIU12" s="80"/>
      <c r="WIV12" s="80"/>
      <c r="WIW12" s="80"/>
      <c r="WIX12" s="80"/>
      <c r="WIY12" s="80"/>
      <c r="WIZ12" s="80"/>
      <c r="WJA12" s="80"/>
      <c r="WJB12" s="80"/>
      <c r="WJC12" s="80"/>
      <c r="WJD12" s="80"/>
      <c r="WJE12" s="80"/>
      <c r="WJF12" s="80"/>
      <c r="WJG12" s="80"/>
      <c r="WJH12" s="80"/>
      <c r="WJI12" s="80"/>
      <c r="WJJ12" s="80"/>
      <c r="WJK12" s="80"/>
      <c r="WJL12" s="80"/>
      <c r="WJM12" s="80"/>
      <c r="WJN12" s="80"/>
      <c r="WJO12" s="80"/>
      <c r="WJP12" s="80"/>
      <c r="WJQ12" s="80"/>
      <c r="WJR12" s="80"/>
      <c r="WJS12" s="80"/>
      <c r="WJT12" s="80"/>
      <c r="WJU12" s="80"/>
      <c r="WJV12" s="80"/>
      <c r="WJW12" s="80"/>
      <c r="WJX12" s="80"/>
      <c r="WJY12" s="80"/>
      <c r="WJZ12" s="80"/>
      <c r="WKA12" s="80"/>
      <c r="WKB12" s="80"/>
      <c r="WKC12" s="80"/>
      <c r="WKD12" s="80"/>
      <c r="WKE12" s="80"/>
      <c r="WKF12" s="80"/>
      <c r="WKG12" s="80"/>
      <c r="WKH12" s="80"/>
      <c r="WKI12" s="80"/>
      <c r="WKJ12" s="80"/>
      <c r="WKK12" s="80"/>
      <c r="WKL12" s="80"/>
      <c r="WKM12" s="80"/>
      <c r="WKN12" s="80"/>
      <c r="WKO12" s="80"/>
      <c r="WKP12" s="80"/>
      <c r="WKQ12" s="80"/>
      <c r="WKR12" s="80"/>
      <c r="WKS12" s="80"/>
      <c r="WKT12" s="80"/>
      <c r="WKU12" s="80"/>
      <c r="WKV12" s="80"/>
      <c r="WKW12" s="80"/>
      <c r="WKX12" s="80"/>
      <c r="WKY12" s="80"/>
      <c r="WKZ12" s="80"/>
      <c r="WLA12" s="80"/>
      <c r="WLB12" s="80"/>
      <c r="WLC12" s="80"/>
      <c r="WLD12" s="80"/>
      <c r="WLE12" s="80"/>
      <c r="WLF12" s="80"/>
      <c r="WLG12" s="80"/>
      <c r="WLH12" s="80"/>
      <c r="WLI12" s="80"/>
      <c r="WLJ12" s="80"/>
      <c r="WLK12" s="80"/>
      <c r="WLL12" s="80"/>
      <c r="WLM12" s="80"/>
      <c r="WLN12" s="80"/>
      <c r="WLO12" s="80"/>
      <c r="WLP12" s="80"/>
      <c r="WLQ12" s="80"/>
      <c r="WLR12" s="80"/>
      <c r="WLS12" s="80"/>
      <c r="WLT12" s="80"/>
      <c r="WLU12" s="80"/>
      <c r="WLV12" s="80"/>
      <c r="WLW12" s="80"/>
      <c r="WLX12" s="80"/>
      <c r="WLY12" s="80"/>
      <c r="WLZ12" s="80"/>
      <c r="WMA12" s="80"/>
      <c r="WMB12" s="80"/>
      <c r="WMC12" s="80"/>
      <c r="WMD12" s="80"/>
      <c r="WME12" s="80"/>
      <c r="WMF12" s="80"/>
      <c r="WMG12" s="80"/>
      <c r="WMH12" s="80"/>
      <c r="WMI12" s="80"/>
      <c r="WMJ12" s="80"/>
      <c r="WMK12" s="80"/>
      <c r="WML12" s="80"/>
      <c r="WMM12" s="80"/>
      <c r="WMN12" s="80"/>
      <c r="WMO12" s="80"/>
      <c r="WMP12" s="80"/>
      <c r="WMQ12" s="80"/>
      <c r="WMR12" s="80"/>
      <c r="WMS12" s="80"/>
      <c r="WMT12" s="80"/>
      <c r="WMU12" s="80"/>
      <c r="WMV12" s="80"/>
      <c r="WMW12" s="80"/>
      <c r="WMX12" s="80"/>
      <c r="WMY12" s="80"/>
      <c r="WMZ12" s="80"/>
      <c r="WNA12" s="80"/>
      <c r="WNB12" s="80"/>
      <c r="WNC12" s="80"/>
      <c r="WND12" s="80"/>
      <c r="WNE12" s="80"/>
      <c r="WNF12" s="80"/>
      <c r="WNG12" s="80"/>
      <c r="WNH12" s="80"/>
      <c r="WNI12" s="80"/>
      <c r="WNJ12" s="80"/>
      <c r="WNK12" s="80"/>
      <c r="WNL12" s="80"/>
      <c r="WNM12" s="80"/>
      <c r="WNN12" s="80"/>
      <c r="WNO12" s="80"/>
      <c r="WNP12" s="80"/>
      <c r="WNQ12" s="80"/>
      <c r="WNR12" s="80"/>
      <c r="WNS12" s="80"/>
      <c r="WNT12" s="80"/>
      <c r="WNU12" s="80"/>
      <c r="WNV12" s="80"/>
      <c r="WNW12" s="80"/>
      <c r="WNX12" s="80"/>
      <c r="WNY12" s="80"/>
      <c r="WNZ12" s="80"/>
      <c r="WOA12" s="80"/>
      <c r="WOB12" s="80"/>
      <c r="WOC12" s="80"/>
      <c r="WOD12" s="80"/>
      <c r="WOE12" s="80"/>
      <c r="WOF12" s="80"/>
      <c r="WOG12" s="80"/>
      <c r="WOH12" s="80"/>
      <c r="WOI12" s="80"/>
      <c r="WOJ12" s="80"/>
      <c r="WOK12" s="80"/>
      <c r="WOL12" s="80"/>
      <c r="WOM12" s="80"/>
      <c r="WON12" s="80"/>
      <c r="WOO12" s="80"/>
      <c r="WOP12" s="80"/>
      <c r="WOQ12" s="80"/>
      <c r="WOR12" s="80"/>
      <c r="WOS12" s="80"/>
      <c r="WOT12" s="80"/>
      <c r="WOU12" s="80"/>
      <c r="WOV12" s="80"/>
      <c r="WOW12" s="80"/>
      <c r="WOX12" s="80"/>
      <c r="WOY12" s="80"/>
      <c r="WOZ12" s="80"/>
      <c r="WPA12" s="80"/>
      <c r="WPB12" s="80"/>
      <c r="WPC12" s="80"/>
      <c r="WPD12" s="80"/>
      <c r="WPE12" s="80"/>
      <c r="WPF12" s="80"/>
      <c r="WPG12" s="80"/>
      <c r="WPH12" s="80"/>
      <c r="WPI12" s="80"/>
      <c r="WPJ12" s="80"/>
      <c r="WPK12" s="80"/>
      <c r="WPL12" s="80"/>
      <c r="WPM12" s="80"/>
      <c r="WPN12" s="80"/>
      <c r="WPO12" s="80"/>
      <c r="WPP12" s="80"/>
      <c r="WPQ12" s="80"/>
      <c r="WPR12" s="80"/>
      <c r="WPS12" s="80"/>
      <c r="WPT12" s="80"/>
      <c r="WPU12" s="80"/>
      <c r="WPV12" s="80"/>
      <c r="WPW12" s="80"/>
      <c r="WPX12" s="80"/>
      <c r="WPY12" s="80"/>
      <c r="WPZ12" s="80"/>
      <c r="WQA12" s="80"/>
      <c r="WQB12" s="80"/>
      <c r="WQC12" s="80"/>
      <c r="WQD12" s="80"/>
      <c r="WQE12" s="80"/>
      <c r="WQF12" s="80"/>
      <c r="WQG12" s="80"/>
      <c r="WQH12" s="80"/>
      <c r="WQI12" s="80"/>
      <c r="WQJ12" s="80"/>
      <c r="WQK12" s="80"/>
      <c r="WQL12" s="80"/>
      <c r="WQM12" s="80"/>
      <c r="WQN12" s="80"/>
      <c r="WQO12" s="80"/>
      <c r="WQP12" s="80"/>
      <c r="WQQ12" s="80"/>
      <c r="WQR12" s="80"/>
      <c r="WQS12" s="80"/>
      <c r="WQT12" s="80"/>
      <c r="WQU12" s="80"/>
      <c r="WQV12" s="80"/>
      <c r="WQW12" s="80"/>
      <c r="WQX12" s="80"/>
      <c r="WQY12" s="80"/>
      <c r="WQZ12" s="80"/>
      <c r="WRA12" s="80"/>
      <c r="WRB12" s="80"/>
      <c r="WRC12" s="80"/>
      <c r="WRD12" s="80"/>
      <c r="WRE12" s="80"/>
      <c r="WRF12" s="80"/>
      <c r="WRG12" s="80"/>
      <c r="WRH12" s="80"/>
      <c r="WRI12" s="80"/>
      <c r="WRJ12" s="80"/>
      <c r="WRK12" s="80"/>
      <c r="WRL12" s="80"/>
      <c r="WRM12" s="80"/>
      <c r="WRN12" s="80"/>
      <c r="WRO12" s="80"/>
      <c r="WRP12" s="80"/>
      <c r="WRQ12" s="80"/>
      <c r="WRR12" s="80"/>
      <c r="WRS12" s="80"/>
      <c r="WRT12" s="80"/>
      <c r="WRU12" s="80"/>
      <c r="WRV12" s="80"/>
      <c r="WRW12" s="80"/>
      <c r="WRX12" s="80"/>
      <c r="WRY12" s="80"/>
      <c r="WRZ12" s="80"/>
      <c r="WSA12" s="80"/>
      <c r="WSB12" s="80"/>
      <c r="WSC12" s="80"/>
      <c r="WSD12" s="80"/>
      <c r="WSE12" s="80"/>
      <c r="WSF12" s="80"/>
      <c r="WSG12" s="80"/>
      <c r="WSH12" s="80"/>
      <c r="WSI12" s="80"/>
      <c r="WSJ12" s="80"/>
      <c r="WSK12" s="80"/>
      <c r="WSL12" s="80"/>
      <c r="WSM12" s="80"/>
      <c r="WSN12" s="80"/>
      <c r="WSO12" s="80"/>
      <c r="WSP12" s="80"/>
      <c r="WSQ12" s="80"/>
      <c r="WSR12" s="80"/>
      <c r="WSS12" s="80"/>
      <c r="WST12" s="80"/>
      <c r="WSU12" s="80"/>
      <c r="WSV12" s="80"/>
      <c r="WSW12" s="80"/>
      <c r="WSX12" s="80"/>
      <c r="WSY12" s="80"/>
      <c r="WSZ12" s="80"/>
      <c r="WTA12" s="80"/>
      <c r="WTB12" s="80"/>
      <c r="WTC12" s="80"/>
      <c r="WTD12" s="80"/>
      <c r="WTE12" s="80"/>
      <c r="WTF12" s="80"/>
      <c r="WTG12" s="80"/>
      <c r="WTH12" s="80"/>
      <c r="WTI12" s="80"/>
      <c r="WTJ12" s="80"/>
      <c r="WTK12" s="80"/>
      <c r="WTL12" s="80"/>
      <c r="WTM12" s="80"/>
      <c r="WTN12" s="80"/>
      <c r="WTO12" s="80"/>
      <c r="WTP12" s="80"/>
      <c r="WTQ12" s="80"/>
      <c r="WTR12" s="80"/>
      <c r="WTS12" s="80"/>
      <c r="WTT12" s="80"/>
      <c r="WTU12" s="80"/>
      <c r="WTV12" s="80"/>
      <c r="WTW12" s="80"/>
      <c r="WTX12" s="80"/>
      <c r="WTY12" s="80"/>
      <c r="WTZ12" s="80"/>
      <c r="WUA12" s="80"/>
      <c r="WUB12" s="80"/>
      <c r="WUC12" s="80"/>
      <c r="WUD12" s="80"/>
      <c r="WUE12" s="80"/>
      <c r="WUF12" s="80"/>
      <c r="WUG12" s="80"/>
      <c r="WUH12" s="80"/>
      <c r="WUI12" s="80"/>
      <c r="WUJ12" s="80"/>
      <c r="WUK12" s="80"/>
      <c r="WUL12" s="80"/>
    </row>
    <row r="13" spans="1:16106" s="79" customFormat="1">
      <c r="A13" s="81" t="s">
        <v>444</v>
      </c>
      <c r="B13" s="82">
        <v>186750</v>
      </c>
      <c r="C13" s="83">
        <v>2</v>
      </c>
      <c r="D13" s="83">
        <v>0</v>
      </c>
      <c r="E13" s="491">
        <f t="shared" si="0"/>
        <v>11</v>
      </c>
      <c r="F13" s="491">
        <f t="shared" si="1"/>
        <v>12</v>
      </c>
      <c r="G13" s="491">
        <f t="shared" si="2"/>
        <v>8</v>
      </c>
      <c r="H13" s="85">
        <v>2</v>
      </c>
      <c r="I13" s="85">
        <f t="shared" si="3"/>
        <v>15</v>
      </c>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c r="SP13" s="80"/>
      <c r="SQ13" s="80"/>
      <c r="SR13" s="80"/>
      <c r="SS13" s="80"/>
      <c r="ST13" s="80"/>
      <c r="SU13" s="80"/>
      <c r="SV13" s="80"/>
      <c r="SW13" s="80"/>
      <c r="SX13" s="80"/>
      <c r="SY13" s="80"/>
      <c r="SZ13" s="80"/>
      <c r="TA13" s="80"/>
      <c r="TB13" s="80"/>
      <c r="TC13" s="80"/>
      <c r="TD13" s="80"/>
      <c r="TE13" s="80"/>
      <c r="TF13" s="80"/>
      <c r="TG13" s="80"/>
      <c r="TH13" s="80"/>
      <c r="TI13" s="80"/>
      <c r="TJ13" s="80"/>
      <c r="TK13" s="80"/>
      <c r="TL13" s="80"/>
      <c r="TM13" s="80"/>
      <c r="TN13" s="80"/>
      <c r="TO13" s="80"/>
      <c r="TP13" s="80"/>
      <c r="TQ13" s="80"/>
      <c r="TR13" s="80"/>
      <c r="TS13" s="80"/>
      <c r="TT13" s="80"/>
      <c r="TU13" s="80"/>
      <c r="TV13" s="80"/>
      <c r="TW13" s="80"/>
      <c r="TX13" s="80"/>
      <c r="TY13" s="80"/>
      <c r="TZ13" s="80"/>
      <c r="UA13" s="80"/>
      <c r="UB13" s="80"/>
      <c r="UC13" s="80"/>
      <c r="UD13" s="80"/>
      <c r="UE13" s="80"/>
      <c r="UF13" s="80"/>
      <c r="UG13" s="80"/>
      <c r="UH13" s="80"/>
      <c r="UI13" s="80"/>
      <c r="UJ13" s="80"/>
      <c r="UK13" s="80"/>
      <c r="UL13" s="80"/>
      <c r="UM13" s="80"/>
      <c r="UN13" s="80"/>
      <c r="UO13" s="80"/>
      <c r="UP13" s="80"/>
      <c r="UQ13" s="80"/>
      <c r="UR13" s="80"/>
      <c r="US13" s="80"/>
      <c r="UT13" s="80"/>
      <c r="UU13" s="80"/>
      <c r="UV13" s="80"/>
      <c r="UW13" s="80"/>
      <c r="UX13" s="80"/>
      <c r="UY13" s="80"/>
      <c r="UZ13" s="80"/>
      <c r="VA13" s="80"/>
      <c r="VB13" s="80"/>
      <c r="VC13" s="80"/>
      <c r="VD13" s="80"/>
      <c r="VE13" s="80"/>
      <c r="VF13" s="80"/>
      <c r="VG13" s="80"/>
      <c r="VH13" s="80"/>
      <c r="VI13" s="80"/>
      <c r="VJ13" s="80"/>
      <c r="VK13" s="80"/>
      <c r="VL13" s="80"/>
      <c r="VM13" s="80"/>
      <c r="VN13" s="80"/>
      <c r="VO13" s="80"/>
      <c r="VP13" s="80"/>
      <c r="VQ13" s="80"/>
      <c r="VR13" s="80"/>
      <c r="VS13" s="80"/>
      <c r="VT13" s="80"/>
      <c r="VU13" s="80"/>
      <c r="VV13" s="80"/>
      <c r="VW13" s="80"/>
      <c r="VX13" s="80"/>
      <c r="VY13" s="80"/>
      <c r="VZ13" s="80"/>
      <c r="WA13" s="80"/>
      <c r="WB13" s="80"/>
      <c r="WC13" s="80"/>
      <c r="WD13" s="80"/>
      <c r="WE13" s="80"/>
      <c r="WF13" s="80"/>
      <c r="WG13" s="80"/>
      <c r="WH13" s="80"/>
      <c r="WI13" s="80"/>
      <c r="WJ13" s="80"/>
      <c r="WK13" s="80"/>
      <c r="WL13" s="80"/>
      <c r="WM13" s="80"/>
      <c r="WN13" s="80"/>
      <c r="WO13" s="80"/>
      <c r="WP13" s="80"/>
      <c r="WQ13" s="80"/>
      <c r="WR13" s="80"/>
      <c r="WS13" s="80"/>
      <c r="WT13" s="80"/>
      <c r="WU13" s="80"/>
      <c r="WV13" s="80"/>
      <c r="WW13" s="80"/>
      <c r="WX13" s="80"/>
      <c r="WY13" s="80"/>
      <c r="WZ13" s="80"/>
      <c r="XA13" s="80"/>
      <c r="XB13" s="80"/>
      <c r="XC13" s="80"/>
      <c r="XD13" s="80"/>
      <c r="XE13" s="80"/>
      <c r="XF13" s="80"/>
      <c r="XG13" s="80"/>
      <c r="XH13" s="80"/>
      <c r="XI13" s="80"/>
      <c r="XJ13" s="80"/>
      <c r="XK13" s="80"/>
      <c r="XL13" s="80"/>
      <c r="XM13" s="80"/>
      <c r="XN13" s="80"/>
      <c r="XO13" s="80"/>
      <c r="XP13" s="80"/>
      <c r="XQ13" s="80"/>
      <c r="XR13" s="80"/>
      <c r="XS13" s="80"/>
      <c r="XT13" s="80"/>
      <c r="XU13" s="80"/>
      <c r="XV13" s="80"/>
      <c r="XW13" s="80"/>
      <c r="XX13" s="80"/>
      <c r="XY13" s="80"/>
      <c r="XZ13" s="80"/>
      <c r="YA13" s="80"/>
      <c r="YB13" s="80"/>
      <c r="YC13" s="80"/>
      <c r="YD13" s="80"/>
      <c r="YE13" s="80"/>
      <c r="YF13" s="80"/>
      <c r="YG13" s="80"/>
      <c r="YH13" s="80"/>
      <c r="YI13" s="80"/>
      <c r="YJ13" s="80"/>
      <c r="YK13" s="80"/>
      <c r="YL13" s="80"/>
      <c r="YM13" s="80"/>
      <c r="YN13" s="80"/>
      <c r="YO13" s="80"/>
      <c r="YP13" s="80"/>
      <c r="YQ13" s="80"/>
      <c r="YR13" s="80"/>
      <c r="YS13" s="80"/>
      <c r="YT13" s="80"/>
      <c r="YU13" s="80"/>
      <c r="YV13" s="80"/>
      <c r="YW13" s="80"/>
      <c r="YX13" s="80"/>
      <c r="YY13" s="80"/>
      <c r="YZ13" s="80"/>
      <c r="ZA13" s="80"/>
      <c r="ZB13" s="80"/>
      <c r="ZC13" s="80"/>
      <c r="ZD13" s="80"/>
      <c r="ZE13" s="80"/>
      <c r="ZF13" s="80"/>
      <c r="ZG13" s="80"/>
      <c r="ZH13" s="80"/>
      <c r="ZI13" s="80"/>
      <c r="ZJ13" s="80"/>
      <c r="ZK13" s="80"/>
      <c r="ZL13" s="80"/>
      <c r="ZM13" s="80"/>
      <c r="ZN13" s="80"/>
      <c r="ZO13" s="80"/>
      <c r="ZP13" s="80"/>
      <c r="ZQ13" s="80"/>
      <c r="ZR13" s="80"/>
      <c r="ZS13" s="80"/>
      <c r="ZT13" s="80"/>
      <c r="ZU13" s="80"/>
      <c r="ZV13" s="80"/>
      <c r="ZW13" s="80"/>
      <c r="ZX13" s="80"/>
      <c r="ZY13" s="80"/>
      <c r="ZZ13" s="80"/>
      <c r="AAA13" s="80"/>
      <c r="AAB13" s="80"/>
      <c r="AAC13" s="80"/>
      <c r="AAD13" s="80"/>
      <c r="AAE13" s="80"/>
      <c r="AAF13" s="80"/>
      <c r="AAG13" s="80"/>
      <c r="AAH13" s="80"/>
      <c r="AAI13" s="80"/>
      <c r="AAJ13" s="80"/>
      <c r="AAK13" s="80"/>
      <c r="AAL13" s="80"/>
      <c r="AAM13" s="80"/>
      <c r="AAN13" s="80"/>
      <c r="AAO13" s="80"/>
      <c r="AAP13" s="80"/>
      <c r="AAQ13" s="80"/>
      <c r="AAR13" s="80"/>
      <c r="AAS13" s="80"/>
      <c r="AAT13" s="80"/>
      <c r="AAU13" s="80"/>
      <c r="AAV13" s="80"/>
      <c r="AAW13" s="80"/>
      <c r="AAX13" s="80"/>
      <c r="AAY13" s="80"/>
      <c r="AAZ13" s="80"/>
      <c r="ABA13" s="80"/>
      <c r="ABB13" s="80"/>
      <c r="ABC13" s="80"/>
      <c r="ABD13" s="80"/>
      <c r="ABE13" s="80"/>
      <c r="ABF13" s="80"/>
      <c r="ABG13" s="80"/>
      <c r="ABH13" s="80"/>
      <c r="ABI13" s="80"/>
      <c r="ABJ13" s="80"/>
      <c r="ABK13" s="80"/>
      <c r="ABL13" s="80"/>
      <c r="ABM13" s="80"/>
      <c r="ABN13" s="80"/>
      <c r="ABO13" s="80"/>
      <c r="ABP13" s="80"/>
      <c r="ABQ13" s="80"/>
      <c r="ABR13" s="80"/>
      <c r="ABS13" s="80"/>
      <c r="ABT13" s="80"/>
      <c r="ABU13" s="80"/>
      <c r="ABV13" s="80"/>
      <c r="ABW13" s="80"/>
      <c r="ABX13" s="80"/>
      <c r="ABY13" s="80"/>
      <c r="ABZ13" s="80"/>
      <c r="ACA13" s="80"/>
      <c r="ACB13" s="80"/>
      <c r="ACC13" s="80"/>
      <c r="ACD13" s="80"/>
      <c r="ACE13" s="80"/>
      <c r="ACF13" s="80"/>
      <c r="ACG13" s="80"/>
      <c r="ACH13" s="80"/>
      <c r="ACI13" s="80"/>
      <c r="ACJ13" s="80"/>
      <c r="ACK13" s="80"/>
      <c r="ACL13" s="80"/>
      <c r="ACM13" s="80"/>
      <c r="ACN13" s="80"/>
      <c r="ACO13" s="80"/>
      <c r="ACP13" s="80"/>
      <c r="ACQ13" s="80"/>
      <c r="ACR13" s="80"/>
      <c r="ACS13" s="80"/>
      <c r="ACT13" s="80"/>
      <c r="ACU13" s="80"/>
      <c r="ACV13" s="80"/>
      <c r="ACW13" s="80"/>
      <c r="ACX13" s="80"/>
      <c r="ACY13" s="80"/>
      <c r="ACZ13" s="80"/>
      <c r="ADA13" s="80"/>
      <c r="ADB13" s="80"/>
      <c r="ADC13" s="80"/>
      <c r="ADD13" s="80"/>
      <c r="ADE13" s="80"/>
      <c r="ADF13" s="80"/>
      <c r="ADG13" s="80"/>
      <c r="ADH13" s="80"/>
      <c r="ADI13" s="80"/>
      <c r="ADJ13" s="80"/>
      <c r="ADK13" s="80"/>
      <c r="ADL13" s="80"/>
      <c r="ADM13" s="80"/>
      <c r="ADN13" s="80"/>
      <c r="ADO13" s="80"/>
      <c r="ADP13" s="80"/>
      <c r="ADQ13" s="80"/>
      <c r="ADR13" s="80"/>
      <c r="ADS13" s="80"/>
      <c r="ADT13" s="80"/>
      <c r="ADU13" s="80"/>
      <c r="ADV13" s="80"/>
      <c r="ADW13" s="80"/>
      <c r="ADX13" s="80"/>
      <c r="ADY13" s="80"/>
      <c r="ADZ13" s="80"/>
      <c r="AEA13" s="80"/>
      <c r="AEB13" s="80"/>
      <c r="AEC13" s="80"/>
      <c r="AED13" s="80"/>
      <c r="AEE13" s="80"/>
      <c r="AEF13" s="80"/>
      <c r="AEG13" s="80"/>
      <c r="AEH13" s="80"/>
      <c r="AEI13" s="80"/>
      <c r="AEJ13" s="80"/>
      <c r="AEK13" s="80"/>
      <c r="AEL13" s="80"/>
      <c r="AEM13" s="80"/>
      <c r="AEN13" s="80"/>
      <c r="AEO13" s="80"/>
      <c r="AEP13" s="80"/>
      <c r="AEQ13" s="80"/>
      <c r="AER13" s="80"/>
      <c r="AES13" s="80"/>
      <c r="AET13" s="80"/>
      <c r="AEU13" s="80"/>
      <c r="AEV13" s="80"/>
      <c r="AEW13" s="80"/>
      <c r="AEX13" s="80"/>
      <c r="AEY13" s="80"/>
      <c r="AEZ13" s="80"/>
      <c r="AFA13" s="80"/>
      <c r="AFB13" s="80"/>
      <c r="AFC13" s="80"/>
      <c r="AFD13" s="80"/>
      <c r="AFE13" s="80"/>
      <c r="AFF13" s="80"/>
      <c r="AFG13" s="80"/>
      <c r="AFH13" s="80"/>
      <c r="AFI13" s="80"/>
      <c r="AFJ13" s="80"/>
      <c r="AFK13" s="80"/>
      <c r="AFL13" s="80"/>
      <c r="AFM13" s="80"/>
      <c r="AFN13" s="80"/>
      <c r="AFO13" s="80"/>
      <c r="AFP13" s="80"/>
      <c r="AFQ13" s="80"/>
      <c r="AFR13" s="80"/>
      <c r="AFS13" s="80"/>
      <c r="AFT13" s="80"/>
      <c r="AFU13" s="80"/>
      <c r="AFV13" s="80"/>
      <c r="AFW13" s="80"/>
      <c r="AFX13" s="80"/>
      <c r="AFY13" s="80"/>
      <c r="AFZ13" s="80"/>
      <c r="AGA13" s="80"/>
      <c r="AGB13" s="80"/>
      <c r="AGC13" s="80"/>
      <c r="AGD13" s="80"/>
      <c r="AGE13" s="80"/>
      <c r="AGF13" s="80"/>
      <c r="AGG13" s="80"/>
      <c r="AGH13" s="80"/>
      <c r="AGI13" s="80"/>
      <c r="AGJ13" s="80"/>
      <c r="AGK13" s="80"/>
      <c r="AGL13" s="80"/>
      <c r="AGM13" s="80"/>
      <c r="AGN13" s="80"/>
      <c r="AGO13" s="80"/>
      <c r="AGP13" s="80"/>
      <c r="AGQ13" s="80"/>
      <c r="AGR13" s="80"/>
      <c r="AGS13" s="80"/>
      <c r="AGT13" s="80"/>
      <c r="AGU13" s="80"/>
      <c r="AGV13" s="80"/>
      <c r="AGW13" s="80"/>
      <c r="AGX13" s="80"/>
      <c r="AGY13" s="80"/>
      <c r="AGZ13" s="80"/>
      <c r="AHA13" s="80"/>
      <c r="AHB13" s="80"/>
      <c r="AHC13" s="80"/>
      <c r="AHD13" s="80"/>
      <c r="AHE13" s="80"/>
      <c r="AHF13" s="80"/>
      <c r="AHG13" s="80"/>
      <c r="AHH13" s="80"/>
      <c r="AHI13" s="80"/>
      <c r="AHJ13" s="80"/>
      <c r="AHK13" s="80"/>
      <c r="AHL13" s="80"/>
      <c r="AHM13" s="80"/>
      <c r="AHN13" s="80"/>
      <c r="AHO13" s="80"/>
      <c r="AHP13" s="80"/>
      <c r="AHQ13" s="80"/>
      <c r="AHR13" s="80"/>
      <c r="AHS13" s="80"/>
      <c r="AHT13" s="80"/>
      <c r="AHU13" s="80"/>
      <c r="AHV13" s="80"/>
      <c r="AHW13" s="80"/>
      <c r="AHX13" s="80"/>
      <c r="AHY13" s="80"/>
      <c r="AHZ13" s="80"/>
      <c r="AIA13" s="80"/>
      <c r="AIB13" s="80"/>
      <c r="AIC13" s="80"/>
      <c r="AID13" s="80"/>
      <c r="AIE13" s="80"/>
      <c r="AIF13" s="80"/>
      <c r="AIG13" s="80"/>
      <c r="AIH13" s="80"/>
      <c r="AII13" s="80"/>
      <c r="AIJ13" s="80"/>
      <c r="AIK13" s="80"/>
      <c r="AIL13" s="80"/>
      <c r="AIM13" s="80"/>
      <c r="AIN13" s="80"/>
      <c r="AIO13" s="80"/>
      <c r="AIP13" s="80"/>
      <c r="AIQ13" s="80"/>
      <c r="AIR13" s="80"/>
      <c r="AIS13" s="80"/>
      <c r="AIT13" s="80"/>
      <c r="AIU13" s="80"/>
      <c r="AIV13" s="80"/>
      <c r="AIW13" s="80"/>
      <c r="AIX13" s="80"/>
      <c r="AIY13" s="80"/>
      <c r="AIZ13" s="80"/>
      <c r="AJA13" s="80"/>
      <c r="AJB13" s="80"/>
      <c r="AJC13" s="80"/>
      <c r="AJD13" s="80"/>
      <c r="AJE13" s="80"/>
      <c r="AJF13" s="80"/>
      <c r="AJG13" s="80"/>
      <c r="AJH13" s="80"/>
      <c r="AJI13" s="80"/>
      <c r="AJJ13" s="80"/>
      <c r="AJK13" s="80"/>
      <c r="AJL13" s="80"/>
      <c r="AJM13" s="80"/>
      <c r="AJN13" s="80"/>
      <c r="AJO13" s="80"/>
      <c r="AJP13" s="80"/>
      <c r="AJQ13" s="80"/>
      <c r="AJR13" s="80"/>
      <c r="AJS13" s="80"/>
      <c r="AJT13" s="80"/>
      <c r="AJU13" s="80"/>
      <c r="AJV13" s="80"/>
      <c r="AJW13" s="80"/>
      <c r="AJX13" s="80"/>
      <c r="AJY13" s="80"/>
      <c r="AJZ13" s="80"/>
      <c r="AKA13" s="80"/>
      <c r="AKB13" s="80"/>
      <c r="AKC13" s="80"/>
      <c r="AKD13" s="80"/>
      <c r="AKE13" s="80"/>
      <c r="AKF13" s="80"/>
      <c r="AKG13" s="80"/>
      <c r="AKH13" s="80"/>
      <c r="AKI13" s="80"/>
      <c r="AKJ13" s="80"/>
      <c r="AKK13" s="80"/>
      <c r="AKL13" s="80"/>
      <c r="AKM13" s="80"/>
      <c r="AKN13" s="80"/>
      <c r="AKO13" s="80"/>
      <c r="AKP13" s="80"/>
      <c r="AKQ13" s="80"/>
      <c r="AKR13" s="80"/>
      <c r="AKS13" s="80"/>
      <c r="AKT13" s="80"/>
      <c r="AKU13" s="80"/>
      <c r="AKV13" s="80"/>
      <c r="AKW13" s="80"/>
      <c r="AKX13" s="80"/>
      <c r="AKY13" s="80"/>
      <c r="AKZ13" s="80"/>
      <c r="ALA13" s="80"/>
      <c r="ALB13" s="80"/>
      <c r="ALC13" s="80"/>
      <c r="ALD13" s="80"/>
      <c r="ALE13" s="80"/>
      <c r="ALF13" s="80"/>
      <c r="ALG13" s="80"/>
      <c r="ALH13" s="80"/>
      <c r="ALI13" s="80"/>
      <c r="ALJ13" s="80"/>
      <c r="ALK13" s="80"/>
      <c r="ALL13" s="80"/>
      <c r="ALM13" s="80"/>
      <c r="ALN13" s="80"/>
      <c r="ALO13" s="80"/>
      <c r="ALP13" s="80"/>
      <c r="ALQ13" s="80"/>
      <c r="ALR13" s="80"/>
      <c r="ALS13" s="80"/>
      <c r="ALT13" s="80"/>
      <c r="ALU13" s="80"/>
      <c r="ALV13" s="80"/>
      <c r="ALW13" s="80"/>
      <c r="ALX13" s="80"/>
      <c r="ALY13" s="80"/>
      <c r="ALZ13" s="80"/>
      <c r="AMA13" s="80"/>
      <c r="AMB13" s="80"/>
      <c r="AMC13" s="80"/>
      <c r="AMD13" s="80"/>
      <c r="AME13" s="80"/>
      <c r="AMF13" s="80"/>
      <c r="AMG13" s="80"/>
      <c r="AMH13" s="80"/>
      <c r="AMI13" s="80"/>
      <c r="AMJ13" s="80"/>
      <c r="AMK13" s="80"/>
      <c r="AML13" s="80"/>
      <c r="AMM13" s="80"/>
      <c r="AMN13" s="80"/>
      <c r="AMO13" s="80"/>
      <c r="AMP13" s="80"/>
      <c r="AMQ13" s="80"/>
      <c r="AMR13" s="80"/>
      <c r="AMS13" s="80"/>
      <c r="AMT13" s="80"/>
      <c r="AMU13" s="80"/>
      <c r="AMV13" s="80"/>
      <c r="AMW13" s="80"/>
      <c r="AMX13" s="80"/>
      <c r="AMY13" s="80"/>
      <c r="AMZ13" s="80"/>
      <c r="ANA13" s="80"/>
      <c r="ANB13" s="80"/>
      <c r="ANC13" s="80"/>
      <c r="AND13" s="80"/>
      <c r="ANE13" s="80"/>
      <c r="ANF13" s="80"/>
      <c r="ANG13" s="80"/>
      <c r="ANH13" s="80"/>
      <c r="ANI13" s="80"/>
      <c r="ANJ13" s="80"/>
      <c r="ANK13" s="80"/>
      <c r="ANL13" s="80"/>
      <c r="ANM13" s="80"/>
      <c r="ANN13" s="80"/>
      <c r="ANO13" s="80"/>
      <c r="ANP13" s="80"/>
      <c r="ANQ13" s="80"/>
      <c r="ANR13" s="80"/>
      <c r="ANS13" s="80"/>
      <c r="ANT13" s="80"/>
      <c r="ANU13" s="80"/>
      <c r="ANV13" s="80"/>
      <c r="ANW13" s="80"/>
      <c r="ANX13" s="80"/>
      <c r="ANY13" s="80"/>
      <c r="ANZ13" s="80"/>
      <c r="AOA13" s="80"/>
      <c r="AOB13" s="80"/>
      <c r="AOC13" s="80"/>
      <c r="AOD13" s="80"/>
      <c r="AOE13" s="80"/>
      <c r="AOF13" s="80"/>
      <c r="AOG13" s="80"/>
      <c r="AOH13" s="80"/>
      <c r="AOI13" s="80"/>
      <c r="AOJ13" s="80"/>
      <c r="AOK13" s="80"/>
      <c r="AOL13" s="80"/>
      <c r="AOM13" s="80"/>
      <c r="AON13" s="80"/>
      <c r="AOO13" s="80"/>
      <c r="AOP13" s="80"/>
      <c r="AOQ13" s="80"/>
      <c r="AOR13" s="80"/>
      <c r="AOS13" s="80"/>
      <c r="AOT13" s="80"/>
      <c r="AOU13" s="80"/>
      <c r="AOV13" s="80"/>
      <c r="AOW13" s="80"/>
      <c r="AOX13" s="80"/>
      <c r="AOY13" s="80"/>
      <c r="AOZ13" s="80"/>
      <c r="APA13" s="80"/>
      <c r="APB13" s="80"/>
      <c r="APC13" s="80"/>
      <c r="APD13" s="80"/>
      <c r="APE13" s="80"/>
      <c r="APF13" s="80"/>
      <c r="APG13" s="80"/>
      <c r="APH13" s="80"/>
      <c r="API13" s="80"/>
      <c r="APJ13" s="80"/>
      <c r="APK13" s="80"/>
      <c r="APL13" s="80"/>
      <c r="APM13" s="80"/>
      <c r="APN13" s="80"/>
      <c r="APO13" s="80"/>
      <c r="APP13" s="80"/>
      <c r="APQ13" s="80"/>
      <c r="APR13" s="80"/>
      <c r="APS13" s="80"/>
      <c r="APT13" s="80"/>
      <c r="APU13" s="80"/>
      <c r="APV13" s="80"/>
      <c r="APW13" s="80"/>
      <c r="APX13" s="80"/>
      <c r="APY13" s="80"/>
      <c r="APZ13" s="80"/>
      <c r="AQA13" s="80"/>
      <c r="AQB13" s="80"/>
      <c r="AQC13" s="80"/>
      <c r="AQD13" s="80"/>
      <c r="AQE13" s="80"/>
      <c r="AQF13" s="80"/>
      <c r="AQG13" s="80"/>
      <c r="AQH13" s="80"/>
      <c r="AQI13" s="80"/>
      <c r="AQJ13" s="80"/>
      <c r="AQK13" s="80"/>
      <c r="AQL13" s="80"/>
      <c r="AQM13" s="80"/>
      <c r="AQN13" s="80"/>
      <c r="AQO13" s="80"/>
      <c r="AQP13" s="80"/>
      <c r="AQQ13" s="80"/>
      <c r="AQR13" s="80"/>
      <c r="AQS13" s="80"/>
      <c r="AQT13" s="80"/>
      <c r="AQU13" s="80"/>
      <c r="AQV13" s="80"/>
      <c r="AQW13" s="80"/>
      <c r="AQX13" s="80"/>
      <c r="AQY13" s="80"/>
      <c r="AQZ13" s="80"/>
      <c r="ARA13" s="80"/>
      <c r="ARB13" s="80"/>
      <c r="ARC13" s="80"/>
      <c r="ARD13" s="80"/>
      <c r="ARE13" s="80"/>
      <c r="ARF13" s="80"/>
      <c r="ARG13" s="80"/>
      <c r="ARH13" s="80"/>
      <c r="ARI13" s="80"/>
      <c r="ARJ13" s="80"/>
      <c r="ARK13" s="80"/>
      <c r="ARL13" s="80"/>
      <c r="ARM13" s="80"/>
      <c r="ARN13" s="80"/>
      <c r="ARO13" s="80"/>
      <c r="ARP13" s="80"/>
      <c r="ARQ13" s="80"/>
      <c r="ARR13" s="80"/>
      <c r="ARS13" s="80"/>
      <c r="ART13" s="80"/>
      <c r="ARU13" s="80"/>
      <c r="ARV13" s="80"/>
      <c r="ARW13" s="80"/>
      <c r="ARX13" s="80"/>
      <c r="ARY13" s="80"/>
      <c r="ARZ13" s="80"/>
      <c r="ASA13" s="80"/>
      <c r="ASB13" s="80"/>
      <c r="ASC13" s="80"/>
      <c r="ASD13" s="80"/>
      <c r="ASE13" s="80"/>
      <c r="ASF13" s="80"/>
      <c r="ASG13" s="80"/>
      <c r="ASH13" s="80"/>
      <c r="ASI13" s="80"/>
      <c r="ASJ13" s="80"/>
      <c r="ASK13" s="80"/>
      <c r="ASL13" s="80"/>
      <c r="ASM13" s="80"/>
      <c r="ASN13" s="80"/>
      <c r="ASO13" s="80"/>
      <c r="ASP13" s="80"/>
      <c r="ASQ13" s="80"/>
      <c r="ASR13" s="80"/>
      <c r="ASS13" s="80"/>
      <c r="AST13" s="80"/>
      <c r="ASU13" s="80"/>
      <c r="ASV13" s="80"/>
      <c r="ASW13" s="80"/>
      <c r="ASX13" s="80"/>
      <c r="ASY13" s="80"/>
      <c r="ASZ13" s="80"/>
      <c r="ATA13" s="80"/>
      <c r="ATB13" s="80"/>
      <c r="ATC13" s="80"/>
      <c r="ATD13" s="80"/>
      <c r="ATE13" s="80"/>
      <c r="ATF13" s="80"/>
      <c r="ATG13" s="80"/>
      <c r="ATH13" s="80"/>
      <c r="ATI13" s="80"/>
      <c r="ATJ13" s="80"/>
      <c r="ATK13" s="80"/>
      <c r="ATL13" s="80"/>
      <c r="ATM13" s="80"/>
      <c r="ATN13" s="80"/>
      <c r="ATO13" s="80"/>
      <c r="ATP13" s="80"/>
      <c r="ATQ13" s="80"/>
      <c r="ATR13" s="80"/>
      <c r="ATS13" s="80"/>
      <c r="ATT13" s="80"/>
      <c r="ATU13" s="80"/>
      <c r="ATV13" s="80"/>
      <c r="ATW13" s="80"/>
      <c r="ATX13" s="80"/>
      <c r="ATY13" s="80"/>
      <c r="ATZ13" s="80"/>
      <c r="AUA13" s="80"/>
      <c r="AUB13" s="80"/>
      <c r="AUC13" s="80"/>
      <c r="AUD13" s="80"/>
      <c r="AUE13" s="80"/>
      <c r="AUF13" s="80"/>
      <c r="AUG13" s="80"/>
      <c r="AUH13" s="80"/>
      <c r="AUI13" s="80"/>
      <c r="AUJ13" s="80"/>
      <c r="AUK13" s="80"/>
      <c r="AUL13" s="80"/>
      <c r="AUM13" s="80"/>
      <c r="AUN13" s="80"/>
      <c r="AUO13" s="80"/>
      <c r="AUP13" s="80"/>
      <c r="AUQ13" s="80"/>
      <c r="AUR13" s="80"/>
      <c r="AUS13" s="80"/>
      <c r="AUT13" s="80"/>
      <c r="AUU13" s="80"/>
      <c r="AUV13" s="80"/>
      <c r="AUW13" s="80"/>
      <c r="AUX13" s="80"/>
      <c r="AUY13" s="80"/>
      <c r="AUZ13" s="80"/>
      <c r="AVA13" s="80"/>
      <c r="AVB13" s="80"/>
      <c r="AVC13" s="80"/>
      <c r="AVD13" s="80"/>
      <c r="AVE13" s="80"/>
      <c r="AVF13" s="80"/>
      <c r="AVG13" s="80"/>
      <c r="AVH13" s="80"/>
      <c r="AVI13" s="80"/>
      <c r="AVJ13" s="80"/>
      <c r="AVK13" s="80"/>
      <c r="AVL13" s="80"/>
      <c r="AVM13" s="80"/>
      <c r="AVN13" s="80"/>
      <c r="AVO13" s="80"/>
      <c r="AVP13" s="80"/>
      <c r="AVQ13" s="80"/>
      <c r="AVR13" s="80"/>
      <c r="AVS13" s="80"/>
      <c r="AVT13" s="80"/>
      <c r="AVU13" s="80"/>
      <c r="AVV13" s="80"/>
      <c r="AVW13" s="80"/>
      <c r="AVX13" s="80"/>
      <c r="AVY13" s="80"/>
      <c r="AVZ13" s="80"/>
      <c r="AWA13" s="80"/>
      <c r="AWB13" s="80"/>
      <c r="AWC13" s="80"/>
      <c r="AWD13" s="80"/>
      <c r="AWE13" s="80"/>
      <c r="AWF13" s="80"/>
      <c r="AWG13" s="80"/>
      <c r="AWH13" s="80"/>
      <c r="AWI13" s="80"/>
      <c r="AWJ13" s="80"/>
      <c r="AWK13" s="80"/>
      <c r="AWL13" s="80"/>
      <c r="AWM13" s="80"/>
      <c r="AWN13" s="80"/>
      <c r="AWO13" s="80"/>
      <c r="AWP13" s="80"/>
      <c r="AWQ13" s="80"/>
      <c r="AWR13" s="80"/>
      <c r="AWS13" s="80"/>
      <c r="AWT13" s="80"/>
      <c r="AWU13" s="80"/>
      <c r="AWV13" s="80"/>
      <c r="AWW13" s="80"/>
      <c r="AWX13" s="80"/>
      <c r="AWY13" s="80"/>
      <c r="AWZ13" s="80"/>
      <c r="AXA13" s="80"/>
      <c r="AXB13" s="80"/>
      <c r="AXC13" s="80"/>
      <c r="AXD13" s="80"/>
      <c r="AXE13" s="80"/>
      <c r="AXF13" s="80"/>
      <c r="AXG13" s="80"/>
      <c r="AXH13" s="80"/>
      <c r="AXI13" s="80"/>
      <c r="AXJ13" s="80"/>
      <c r="AXK13" s="80"/>
      <c r="AXL13" s="80"/>
      <c r="AXM13" s="80"/>
      <c r="AXN13" s="80"/>
      <c r="AXO13" s="80"/>
      <c r="AXP13" s="80"/>
      <c r="AXQ13" s="80"/>
      <c r="AXR13" s="80"/>
      <c r="AXS13" s="80"/>
      <c r="AXT13" s="80"/>
      <c r="AXU13" s="80"/>
      <c r="AXV13" s="80"/>
      <c r="AXW13" s="80"/>
      <c r="AXX13" s="80"/>
      <c r="AXY13" s="80"/>
      <c r="AXZ13" s="80"/>
      <c r="AYA13" s="80"/>
      <c r="AYB13" s="80"/>
      <c r="AYC13" s="80"/>
      <c r="AYD13" s="80"/>
      <c r="AYE13" s="80"/>
      <c r="AYF13" s="80"/>
      <c r="AYG13" s="80"/>
      <c r="AYH13" s="80"/>
      <c r="AYI13" s="80"/>
      <c r="AYJ13" s="80"/>
      <c r="AYK13" s="80"/>
      <c r="AYL13" s="80"/>
      <c r="AYM13" s="80"/>
      <c r="AYN13" s="80"/>
      <c r="AYO13" s="80"/>
      <c r="AYP13" s="80"/>
      <c r="AYQ13" s="80"/>
      <c r="AYR13" s="80"/>
      <c r="AYS13" s="80"/>
      <c r="AYT13" s="80"/>
      <c r="AYU13" s="80"/>
      <c r="AYV13" s="80"/>
      <c r="AYW13" s="80"/>
      <c r="AYX13" s="80"/>
      <c r="AYY13" s="80"/>
      <c r="AYZ13" s="80"/>
      <c r="AZA13" s="80"/>
      <c r="AZB13" s="80"/>
      <c r="AZC13" s="80"/>
      <c r="AZD13" s="80"/>
      <c r="AZE13" s="80"/>
      <c r="AZF13" s="80"/>
      <c r="AZG13" s="80"/>
      <c r="AZH13" s="80"/>
      <c r="AZI13" s="80"/>
      <c r="AZJ13" s="80"/>
      <c r="AZK13" s="80"/>
      <c r="AZL13" s="80"/>
      <c r="AZM13" s="80"/>
      <c r="AZN13" s="80"/>
      <c r="AZO13" s="80"/>
      <c r="AZP13" s="80"/>
      <c r="AZQ13" s="80"/>
      <c r="AZR13" s="80"/>
      <c r="AZS13" s="80"/>
      <c r="AZT13" s="80"/>
      <c r="AZU13" s="80"/>
      <c r="AZV13" s="80"/>
      <c r="AZW13" s="80"/>
      <c r="AZX13" s="80"/>
      <c r="AZY13" s="80"/>
      <c r="AZZ13" s="80"/>
      <c r="BAA13" s="80"/>
      <c r="BAB13" s="80"/>
      <c r="BAC13" s="80"/>
      <c r="BAD13" s="80"/>
      <c r="BAE13" s="80"/>
      <c r="BAF13" s="80"/>
      <c r="BAG13" s="80"/>
      <c r="BAH13" s="80"/>
      <c r="BAI13" s="80"/>
      <c r="BAJ13" s="80"/>
      <c r="BAK13" s="80"/>
      <c r="BAL13" s="80"/>
      <c r="BAM13" s="80"/>
      <c r="BAN13" s="80"/>
      <c r="BAO13" s="80"/>
      <c r="BAP13" s="80"/>
      <c r="BAQ13" s="80"/>
      <c r="BAR13" s="80"/>
      <c r="BAS13" s="80"/>
      <c r="BAT13" s="80"/>
      <c r="BAU13" s="80"/>
      <c r="BAV13" s="80"/>
      <c r="BAW13" s="80"/>
      <c r="BAX13" s="80"/>
      <c r="BAY13" s="80"/>
      <c r="BAZ13" s="80"/>
      <c r="BBA13" s="80"/>
      <c r="BBB13" s="80"/>
      <c r="BBC13" s="80"/>
      <c r="BBD13" s="80"/>
      <c r="BBE13" s="80"/>
      <c r="BBF13" s="80"/>
      <c r="BBG13" s="80"/>
      <c r="BBH13" s="80"/>
      <c r="BBI13" s="80"/>
      <c r="BBJ13" s="80"/>
      <c r="BBK13" s="80"/>
      <c r="BBL13" s="80"/>
      <c r="BBM13" s="80"/>
      <c r="BBN13" s="80"/>
      <c r="BBO13" s="80"/>
      <c r="BBP13" s="80"/>
      <c r="BBQ13" s="80"/>
      <c r="BBR13" s="80"/>
      <c r="BBS13" s="80"/>
      <c r="BBT13" s="80"/>
      <c r="BBU13" s="80"/>
      <c r="BBV13" s="80"/>
      <c r="BBW13" s="80"/>
      <c r="BBX13" s="80"/>
      <c r="BBY13" s="80"/>
      <c r="BBZ13" s="80"/>
      <c r="BCA13" s="80"/>
      <c r="BCB13" s="80"/>
      <c r="BCC13" s="80"/>
      <c r="BCD13" s="80"/>
      <c r="BCE13" s="80"/>
      <c r="BCF13" s="80"/>
      <c r="BCG13" s="80"/>
      <c r="BCH13" s="80"/>
      <c r="BCI13" s="80"/>
      <c r="BCJ13" s="80"/>
      <c r="BCK13" s="80"/>
      <c r="BCL13" s="80"/>
      <c r="BCM13" s="80"/>
      <c r="BCN13" s="80"/>
      <c r="BCO13" s="80"/>
      <c r="BCP13" s="80"/>
      <c r="BCQ13" s="80"/>
      <c r="BCR13" s="80"/>
      <c r="BCS13" s="80"/>
      <c r="BCT13" s="80"/>
      <c r="BCU13" s="80"/>
      <c r="BCV13" s="80"/>
      <c r="BCW13" s="80"/>
      <c r="BCX13" s="80"/>
      <c r="BCY13" s="80"/>
      <c r="BCZ13" s="80"/>
      <c r="BDA13" s="80"/>
      <c r="BDB13" s="80"/>
      <c r="BDC13" s="80"/>
      <c r="BDD13" s="80"/>
      <c r="BDE13" s="80"/>
      <c r="BDF13" s="80"/>
      <c r="BDG13" s="80"/>
      <c r="BDH13" s="80"/>
      <c r="BDI13" s="80"/>
      <c r="BDJ13" s="80"/>
      <c r="BDK13" s="80"/>
      <c r="BDL13" s="80"/>
      <c r="BDM13" s="80"/>
      <c r="BDN13" s="80"/>
      <c r="BDO13" s="80"/>
      <c r="BDP13" s="80"/>
      <c r="BDQ13" s="80"/>
      <c r="BDR13" s="80"/>
      <c r="BDS13" s="80"/>
      <c r="BDT13" s="80"/>
      <c r="BDU13" s="80"/>
      <c r="BDV13" s="80"/>
      <c r="BDW13" s="80"/>
      <c r="BDX13" s="80"/>
      <c r="BDY13" s="80"/>
      <c r="BDZ13" s="80"/>
      <c r="BEA13" s="80"/>
      <c r="BEB13" s="80"/>
      <c r="BEC13" s="80"/>
      <c r="BED13" s="80"/>
      <c r="BEE13" s="80"/>
      <c r="BEF13" s="80"/>
      <c r="BEG13" s="80"/>
      <c r="BEH13" s="80"/>
      <c r="BEI13" s="80"/>
      <c r="BEJ13" s="80"/>
      <c r="BEK13" s="80"/>
      <c r="BEL13" s="80"/>
      <c r="BEM13" s="80"/>
      <c r="BEN13" s="80"/>
      <c r="BEO13" s="80"/>
      <c r="BEP13" s="80"/>
      <c r="BEQ13" s="80"/>
      <c r="BER13" s="80"/>
      <c r="BES13" s="80"/>
      <c r="BET13" s="80"/>
      <c r="BEU13" s="80"/>
      <c r="BEV13" s="80"/>
      <c r="BEW13" s="80"/>
      <c r="BEX13" s="80"/>
      <c r="BEY13" s="80"/>
      <c r="BEZ13" s="80"/>
      <c r="BFA13" s="80"/>
      <c r="BFB13" s="80"/>
      <c r="BFC13" s="80"/>
      <c r="BFD13" s="80"/>
      <c r="BFE13" s="80"/>
      <c r="BFF13" s="80"/>
      <c r="BFG13" s="80"/>
      <c r="BFH13" s="80"/>
      <c r="BFI13" s="80"/>
      <c r="BFJ13" s="80"/>
      <c r="BFK13" s="80"/>
      <c r="BFL13" s="80"/>
      <c r="BFM13" s="80"/>
      <c r="BFN13" s="80"/>
      <c r="BFO13" s="80"/>
      <c r="BFP13" s="80"/>
      <c r="BFQ13" s="80"/>
      <c r="BFR13" s="80"/>
      <c r="BFS13" s="80"/>
      <c r="BFT13" s="80"/>
      <c r="BFU13" s="80"/>
      <c r="BFV13" s="80"/>
      <c r="BFW13" s="80"/>
      <c r="BFX13" s="80"/>
      <c r="BFY13" s="80"/>
      <c r="BFZ13" s="80"/>
      <c r="BGA13" s="80"/>
      <c r="BGB13" s="80"/>
      <c r="BGC13" s="80"/>
      <c r="BGD13" s="80"/>
      <c r="BGE13" s="80"/>
      <c r="BGF13" s="80"/>
      <c r="BGG13" s="80"/>
      <c r="BGH13" s="80"/>
      <c r="BGI13" s="80"/>
      <c r="BGJ13" s="80"/>
      <c r="BGK13" s="80"/>
      <c r="BGL13" s="80"/>
      <c r="BGM13" s="80"/>
      <c r="BGN13" s="80"/>
      <c r="BGO13" s="80"/>
      <c r="BGP13" s="80"/>
      <c r="BGQ13" s="80"/>
      <c r="BGR13" s="80"/>
      <c r="BGS13" s="80"/>
      <c r="BGT13" s="80"/>
      <c r="BGU13" s="80"/>
      <c r="BGV13" s="80"/>
      <c r="BGW13" s="80"/>
      <c r="BGX13" s="80"/>
      <c r="BGY13" s="80"/>
      <c r="BGZ13" s="80"/>
      <c r="BHA13" s="80"/>
      <c r="BHB13" s="80"/>
      <c r="BHC13" s="80"/>
      <c r="BHD13" s="80"/>
      <c r="BHE13" s="80"/>
      <c r="BHF13" s="80"/>
      <c r="BHG13" s="80"/>
      <c r="BHH13" s="80"/>
      <c r="BHI13" s="80"/>
      <c r="BHJ13" s="80"/>
      <c r="BHK13" s="80"/>
      <c r="BHL13" s="80"/>
      <c r="BHM13" s="80"/>
      <c r="BHN13" s="80"/>
      <c r="BHO13" s="80"/>
      <c r="BHP13" s="80"/>
      <c r="BHQ13" s="80"/>
      <c r="BHR13" s="80"/>
      <c r="BHS13" s="80"/>
      <c r="BHT13" s="80"/>
      <c r="BHU13" s="80"/>
      <c r="BHV13" s="80"/>
      <c r="BHW13" s="80"/>
      <c r="BHX13" s="80"/>
      <c r="BHY13" s="80"/>
      <c r="BHZ13" s="80"/>
      <c r="BIA13" s="80"/>
      <c r="BIB13" s="80"/>
      <c r="BIC13" s="80"/>
      <c r="BID13" s="80"/>
      <c r="BIE13" s="80"/>
      <c r="BIF13" s="80"/>
      <c r="BIG13" s="80"/>
      <c r="BIH13" s="80"/>
      <c r="BII13" s="80"/>
      <c r="BIJ13" s="80"/>
      <c r="BIK13" s="80"/>
      <c r="BIL13" s="80"/>
      <c r="BIM13" s="80"/>
      <c r="BIN13" s="80"/>
      <c r="BIO13" s="80"/>
      <c r="BIP13" s="80"/>
      <c r="BIQ13" s="80"/>
      <c r="BIR13" s="80"/>
      <c r="BIS13" s="80"/>
      <c r="BIT13" s="80"/>
      <c r="BIU13" s="80"/>
      <c r="BIV13" s="80"/>
      <c r="BIW13" s="80"/>
      <c r="BIX13" s="80"/>
      <c r="BIY13" s="80"/>
      <c r="BIZ13" s="80"/>
      <c r="BJA13" s="80"/>
      <c r="BJB13" s="80"/>
      <c r="BJC13" s="80"/>
      <c r="BJD13" s="80"/>
      <c r="BJE13" s="80"/>
      <c r="BJF13" s="80"/>
      <c r="BJG13" s="80"/>
      <c r="BJH13" s="80"/>
      <c r="BJI13" s="80"/>
      <c r="BJJ13" s="80"/>
      <c r="BJK13" s="80"/>
      <c r="BJL13" s="80"/>
      <c r="BJM13" s="80"/>
      <c r="BJN13" s="80"/>
      <c r="BJO13" s="80"/>
      <c r="BJP13" s="80"/>
      <c r="BJQ13" s="80"/>
      <c r="BJR13" s="80"/>
      <c r="BJS13" s="80"/>
      <c r="BJT13" s="80"/>
      <c r="BJU13" s="80"/>
      <c r="BJV13" s="80"/>
      <c r="BJW13" s="80"/>
      <c r="BJX13" s="80"/>
      <c r="BJY13" s="80"/>
      <c r="BJZ13" s="80"/>
      <c r="BKA13" s="80"/>
      <c r="BKB13" s="80"/>
      <c r="BKC13" s="80"/>
      <c r="BKD13" s="80"/>
      <c r="BKE13" s="80"/>
      <c r="BKF13" s="80"/>
      <c r="BKG13" s="80"/>
      <c r="BKH13" s="80"/>
      <c r="BKI13" s="80"/>
      <c r="BKJ13" s="80"/>
      <c r="BKK13" s="80"/>
      <c r="BKL13" s="80"/>
      <c r="BKM13" s="80"/>
      <c r="BKN13" s="80"/>
      <c r="BKO13" s="80"/>
      <c r="BKP13" s="80"/>
      <c r="BKQ13" s="80"/>
      <c r="BKR13" s="80"/>
      <c r="BKS13" s="80"/>
      <c r="BKT13" s="80"/>
      <c r="BKU13" s="80"/>
      <c r="BKV13" s="80"/>
      <c r="BKW13" s="80"/>
      <c r="BKX13" s="80"/>
      <c r="BKY13" s="80"/>
      <c r="BKZ13" s="80"/>
      <c r="BLA13" s="80"/>
      <c r="BLB13" s="80"/>
      <c r="BLC13" s="80"/>
      <c r="BLD13" s="80"/>
      <c r="BLE13" s="80"/>
      <c r="BLF13" s="80"/>
      <c r="BLG13" s="80"/>
      <c r="BLH13" s="80"/>
      <c r="BLI13" s="80"/>
      <c r="BLJ13" s="80"/>
      <c r="BLK13" s="80"/>
      <c r="BLL13" s="80"/>
      <c r="BLM13" s="80"/>
      <c r="BLN13" s="80"/>
      <c r="BLO13" s="80"/>
      <c r="BLP13" s="80"/>
      <c r="BLQ13" s="80"/>
      <c r="BLR13" s="80"/>
      <c r="BLS13" s="80"/>
      <c r="BLT13" s="80"/>
      <c r="BLU13" s="80"/>
      <c r="BLV13" s="80"/>
      <c r="BLW13" s="80"/>
      <c r="BLX13" s="80"/>
      <c r="BLY13" s="80"/>
      <c r="BLZ13" s="80"/>
      <c r="BMA13" s="80"/>
      <c r="BMB13" s="80"/>
      <c r="BMC13" s="80"/>
      <c r="BMD13" s="80"/>
      <c r="BME13" s="80"/>
      <c r="BMF13" s="80"/>
      <c r="BMG13" s="80"/>
      <c r="BMH13" s="80"/>
      <c r="BMI13" s="80"/>
      <c r="BMJ13" s="80"/>
      <c r="BMK13" s="80"/>
      <c r="BML13" s="80"/>
      <c r="BMM13" s="80"/>
      <c r="BMN13" s="80"/>
      <c r="BMO13" s="80"/>
      <c r="BMP13" s="80"/>
      <c r="BMQ13" s="80"/>
      <c r="BMR13" s="80"/>
      <c r="BMS13" s="80"/>
      <c r="BMT13" s="80"/>
      <c r="BMU13" s="80"/>
      <c r="BMV13" s="80"/>
      <c r="BMW13" s="80"/>
      <c r="BMX13" s="80"/>
      <c r="BMY13" s="80"/>
      <c r="BMZ13" s="80"/>
      <c r="BNA13" s="80"/>
      <c r="BNB13" s="80"/>
      <c r="BNC13" s="80"/>
      <c r="BND13" s="80"/>
      <c r="BNE13" s="80"/>
      <c r="BNF13" s="80"/>
      <c r="BNG13" s="80"/>
      <c r="BNH13" s="80"/>
      <c r="BNI13" s="80"/>
      <c r="BNJ13" s="80"/>
      <c r="BNK13" s="80"/>
      <c r="BNL13" s="80"/>
      <c r="BNM13" s="80"/>
      <c r="BNN13" s="80"/>
      <c r="BNO13" s="80"/>
      <c r="BNP13" s="80"/>
      <c r="BNQ13" s="80"/>
      <c r="BNR13" s="80"/>
      <c r="BNS13" s="80"/>
      <c r="BNT13" s="80"/>
      <c r="BNU13" s="80"/>
      <c r="BNV13" s="80"/>
      <c r="BNW13" s="80"/>
      <c r="BNX13" s="80"/>
      <c r="BNY13" s="80"/>
      <c r="BNZ13" s="80"/>
      <c r="BOA13" s="80"/>
      <c r="BOB13" s="80"/>
      <c r="BOC13" s="80"/>
      <c r="BOD13" s="80"/>
      <c r="BOE13" s="80"/>
      <c r="BOF13" s="80"/>
      <c r="BOG13" s="80"/>
      <c r="BOH13" s="80"/>
      <c r="BOI13" s="80"/>
      <c r="BOJ13" s="80"/>
      <c r="BOK13" s="80"/>
      <c r="BOL13" s="80"/>
      <c r="BOM13" s="80"/>
      <c r="BON13" s="80"/>
      <c r="BOO13" s="80"/>
      <c r="BOP13" s="80"/>
      <c r="BOQ13" s="80"/>
      <c r="BOR13" s="80"/>
      <c r="BOS13" s="80"/>
      <c r="BOT13" s="80"/>
      <c r="BOU13" s="80"/>
      <c r="BOV13" s="80"/>
      <c r="BOW13" s="80"/>
      <c r="BOX13" s="80"/>
      <c r="BOY13" s="80"/>
      <c r="BOZ13" s="80"/>
      <c r="BPA13" s="80"/>
      <c r="BPB13" s="80"/>
      <c r="BPC13" s="80"/>
      <c r="BPD13" s="80"/>
      <c r="BPE13" s="80"/>
      <c r="BPF13" s="80"/>
      <c r="BPG13" s="80"/>
      <c r="BPH13" s="80"/>
      <c r="BPI13" s="80"/>
      <c r="BPJ13" s="80"/>
      <c r="BPK13" s="80"/>
      <c r="BPL13" s="80"/>
      <c r="BPM13" s="80"/>
      <c r="BPN13" s="80"/>
      <c r="BPO13" s="80"/>
      <c r="BPP13" s="80"/>
      <c r="BPQ13" s="80"/>
      <c r="BPR13" s="80"/>
      <c r="BPS13" s="80"/>
      <c r="BPT13" s="80"/>
      <c r="BPU13" s="80"/>
      <c r="BPV13" s="80"/>
      <c r="BPW13" s="80"/>
      <c r="BPX13" s="80"/>
      <c r="BPY13" s="80"/>
      <c r="BPZ13" s="80"/>
      <c r="BQA13" s="80"/>
      <c r="BQB13" s="80"/>
      <c r="BQC13" s="80"/>
      <c r="BQD13" s="80"/>
      <c r="BQE13" s="80"/>
      <c r="BQF13" s="80"/>
      <c r="BQG13" s="80"/>
      <c r="BQH13" s="80"/>
      <c r="BQI13" s="80"/>
      <c r="BQJ13" s="80"/>
      <c r="BQK13" s="80"/>
      <c r="BQL13" s="80"/>
      <c r="BQM13" s="80"/>
      <c r="BQN13" s="80"/>
      <c r="BQO13" s="80"/>
      <c r="BQP13" s="80"/>
      <c r="BQQ13" s="80"/>
      <c r="BQR13" s="80"/>
      <c r="BQS13" s="80"/>
      <c r="BQT13" s="80"/>
      <c r="BQU13" s="80"/>
      <c r="BQV13" s="80"/>
      <c r="BQW13" s="80"/>
      <c r="BQX13" s="80"/>
      <c r="BQY13" s="80"/>
      <c r="BQZ13" s="80"/>
      <c r="BRA13" s="80"/>
      <c r="BRB13" s="80"/>
      <c r="BRC13" s="80"/>
      <c r="BRD13" s="80"/>
      <c r="BRE13" s="80"/>
      <c r="BRF13" s="80"/>
      <c r="BRG13" s="80"/>
      <c r="BRH13" s="80"/>
      <c r="BRI13" s="80"/>
      <c r="BRJ13" s="80"/>
      <c r="BRK13" s="80"/>
      <c r="BRL13" s="80"/>
      <c r="BRM13" s="80"/>
      <c r="BRN13" s="80"/>
      <c r="BRO13" s="80"/>
      <c r="BRP13" s="80"/>
      <c r="BRQ13" s="80"/>
      <c r="BRR13" s="80"/>
      <c r="BRS13" s="80"/>
      <c r="BRT13" s="80"/>
      <c r="BRU13" s="80"/>
      <c r="BRV13" s="80"/>
      <c r="BRW13" s="80"/>
      <c r="BRX13" s="80"/>
      <c r="BRY13" s="80"/>
      <c r="BRZ13" s="80"/>
      <c r="BSA13" s="80"/>
      <c r="BSB13" s="80"/>
      <c r="BSC13" s="80"/>
      <c r="BSD13" s="80"/>
      <c r="BSE13" s="80"/>
      <c r="BSF13" s="80"/>
      <c r="BSG13" s="80"/>
      <c r="BSH13" s="80"/>
      <c r="BSI13" s="80"/>
      <c r="BSJ13" s="80"/>
      <c r="BSK13" s="80"/>
      <c r="BSL13" s="80"/>
      <c r="BSM13" s="80"/>
      <c r="BSN13" s="80"/>
      <c r="BSO13" s="80"/>
      <c r="BSP13" s="80"/>
      <c r="BSQ13" s="80"/>
      <c r="BSR13" s="80"/>
      <c r="BSS13" s="80"/>
      <c r="BST13" s="80"/>
      <c r="BSU13" s="80"/>
      <c r="BSV13" s="80"/>
      <c r="BSW13" s="80"/>
      <c r="BSX13" s="80"/>
      <c r="BSY13" s="80"/>
      <c r="BSZ13" s="80"/>
      <c r="BTA13" s="80"/>
      <c r="BTB13" s="80"/>
      <c r="BTC13" s="80"/>
      <c r="BTD13" s="80"/>
      <c r="BTE13" s="80"/>
      <c r="BTF13" s="80"/>
      <c r="BTG13" s="80"/>
      <c r="BTH13" s="80"/>
      <c r="BTI13" s="80"/>
      <c r="BTJ13" s="80"/>
      <c r="BTK13" s="80"/>
      <c r="BTL13" s="80"/>
      <c r="BTM13" s="80"/>
      <c r="BTN13" s="80"/>
      <c r="BTO13" s="80"/>
      <c r="BTP13" s="80"/>
      <c r="BTQ13" s="80"/>
      <c r="BTR13" s="80"/>
      <c r="BTS13" s="80"/>
      <c r="BTT13" s="80"/>
      <c r="BTU13" s="80"/>
      <c r="BTV13" s="80"/>
      <c r="BTW13" s="80"/>
      <c r="BTX13" s="80"/>
      <c r="BTY13" s="80"/>
      <c r="BTZ13" s="80"/>
      <c r="BUA13" s="80"/>
      <c r="BUB13" s="80"/>
      <c r="BUC13" s="80"/>
      <c r="BUD13" s="80"/>
      <c r="BUE13" s="80"/>
      <c r="BUF13" s="80"/>
      <c r="BUG13" s="80"/>
      <c r="BUH13" s="80"/>
      <c r="BUI13" s="80"/>
      <c r="BUJ13" s="80"/>
      <c r="BUK13" s="80"/>
      <c r="BUL13" s="80"/>
      <c r="BUM13" s="80"/>
      <c r="BUN13" s="80"/>
      <c r="BUO13" s="80"/>
      <c r="BUP13" s="80"/>
      <c r="BUQ13" s="80"/>
      <c r="BUR13" s="80"/>
      <c r="BUS13" s="80"/>
      <c r="BUT13" s="80"/>
      <c r="BUU13" s="80"/>
      <c r="BUV13" s="80"/>
      <c r="BUW13" s="80"/>
      <c r="BUX13" s="80"/>
      <c r="BUY13" s="80"/>
      <c r="BUZ13" s="80"/>
      <c r="BVA13" s="80"/>
      <c r="BVB13" s="80"/>
      <c r="BVC13" s="80"/>
      <c r="BVD13" s="80"/>
      <c r="BVE13" s="80"/>
      <c r="BVF13" s="80"/>
      <c r="BVG13" s="80"/>
      <c r="BVH13" s="80"/>
      <c r="BVI13" s="80"/>
      <c r="BVJ13" s="80"/>
      <c r="BVK13" s="80"/>
      <c r="BVL13" s="80"/>
      <c r="BVM13" s="80"/>
      <c r="BVN13" s="80"/>
      <c r="BVO13" s="80"/>
      <c r="BVP13" s="80"/>
      <c r="BVQ13" s="80"/>
      <c r="BVR13" s="80"/>
      <c r="BVS13" s="80"/>
      <c r="BVT13" s="80"/>
      <c r="BVU13" s="80"/>
      <c r="BVV13" s="80"/>
      <c r="BVW13" s="80"/>
      <c r="BVX13" s="80"/>
      <c r="BVY13" s="80"/>
      <c r="BVZ13" s="80"/>
      <c r="BWA13" s="80"/>
      <c r="BWB13" s="80"/>
      <c r="BWC13" s="80"/>
      <c r="BWD13" s="80"/>
      <c r="BWE13" s="80"/>
      <c r="BWF13" s="80"/>
      <c r="BWG13" s="80"/>
      <c r="BWH13" s="80"/>
      <c r="BWI13" s="80"/>
      <c r="BWJ13" s="80"/>
      <c r="BWK13" s="80"/>
      <c r="BWL13" s="80"/>
      <c r="BWM13" s="80"/>
      <c r="BWN13" s="80"/>
      <c r="BWO13" s="80"/>
      <c r="BWP13" s="80"/>
      <c r="BWQ13" s="80"/>
      <c r="BWR13" s="80"/>
      <c r="BWS13" s="80"/>
      <c r="BWT13" s="80"/>
      <c r="BWU13" s="80"/>
      <c r="BWV13" s="80"/>
      <c r="BWW13" s="80"/>
      <c r="BWX13" s="80"/>
      <c r="BWY13" s="80"/>
      <c r="BWZ13" s="80"/>
      <c r="BXA13" s="80"/>
      <c r="BXB13" s="80"/>
      <c r="BXC13" s="80"/>
      <c r="BXD13" s="80"/>
      <c r="BXE13" s="80"/>
      <c r="BXF13" s="80"/>
      <c r="BXG13" s="80"/>
      <c r="BXH13" s="80"/>
      <c r="BXI13" s="80"/>
      <c r="BXJ13" s="80"/>
      <c r="BXK13" s="80"/>
      <c r="BXL13" s="80"/>
      <c r="BXM13" s="80"/>
      <c r="BXN13" s="80"/>
      <c r="BXO13" s="80"/>
      <c r="BXP13" s="80"/>
      <c r="BXQ13" s="80"/>
      <c r="BXR13" s="80"/>
      <c r="BXS13" s="80"/>
      <c r="BXT13" s="80"/>
      <c r="BXU13" s="80"/>
      <c r="BXV13" s="80"/>
      <c r="BXW13" s="80"/>
      <c r="BXX13" s="80"/>
      <c r="BXY13" s="80"/>
      <c r="BXZ13" s="80"/>
      <c r="BYA13" s="80"/>
      <c r="BYB13" s="80"/>
      <c r="BYC13" s="80"/>
      <c r="BYD13" s="80"/>
      <c r="BYE13" s="80"/>
      <c r="BYF13" s="80"/>
      <c r="BYG13" s="80"/>
      <c r="BYH13" s="80"/>
      <c r="BYI13" s="80"/>
      <c r="BYJ13" s="80"/>
      <c r="BYK13" s="80"/>
      <c r="BYL13" s="80"/>
      <c r="BYM13" s="80"/>
      <c r="BYN13" s="80"/>
      <c r="BYO13" s="80"/>
      <c r="BYP13" s="80"/>
      <c r="BYQ13" s="80"/>
      <c r="BYR13" s="80"/>
      <c r="BYS13" s="80"/>
      <c r="BYT13" s="80"/>
      <c r="BYU13" s="80"/>
      <c r="BYV13" s="80"/>
      <c r="BYW13" s="80"/>
      <c r="BYX13" s="80"/>
      <c r="BYY13" s="80"/>
      <c r="BYZ13" s="80"/>
      <c r="BZA13" s="80"/>
      <c r="BZB13" s="80"/>
      <c r="BZC13" s="80"/>
      <c r="BZD13" s="80"/>
      <c r="BZE13" s="80"/>
      <c r="BZF13" s="80"/>
      <c r="BZG13" s="80"/>
      <c r="BZH13" s="80"/>
      <c r="BZI13" s="80"/>
      <c r="BZJ13" s="80"/>
      <c r="BZK13" s="80"/>
      <c r="BZL13" s="80"/>
      <c r="BZM13" s="80"/>
      <c r="BZN13" s="80"/>
      <c r="BZO13" s="80"/>
      <c r="BZP13" s="80"/>
      <c r="BZQ13" s="80"/>
      <c r="BZR13" s="80"/>
      <c r="BZS13" s="80"/>
      <c r="BZT13" s="80"/>
      <c r="BZU13" s="80"/>
      <c r="BZV13" s="80"/>
      <c r="BZW13" s="80"/>
      <c r="BZX13" s="80"/>
      <c r="BZY13" s="80"/>
      <c r="BZZ13" s="80"/>
      <c r="CAA13" s="80"/>
      <c r="CAB13" s="80"/>
      <c r="CAC13" s="80"/>
      <c r="CAD13" s="80"/>
      <c r="CAE13" s="80"/>
      <c r="CAF13" s="80"/>
      <c r="CAG13" s="80"/>
      <c r="CAH13" s="80"/>
      <c r="CAI13" s="80"/>
      <c r="CAJ13" s="80"/>
      <c r="CAK13" s="80"/>
      <c r="CAL13" s="80"/>
      <c r="CAM13" s="80"/>
      <c r="CAN13" s="80"/>
      <c r="CAO13" s="80"/>
      <c r="CAP13" s="80"/>
      <c r="CAQ13" s="80"/>
      <c r="CAR13" s="80"/>
      <c r="CAS13" s="80"/>
      <c r="CAT13" s="80"/>
      <c r="CAU13" s="80"/>
      <c r="CAV13" s="80"/>
      <c r="CAW13" s="80"/>
      <c r="CAX13" s="80"/>
      <c r="CAY13" s="80"/>
      <c r="CAZ13" s="80"/>
      <c r="CBA13" s="80"/>
      <c r="CBB13" s="80"/>
      <c r="CBC13" s="80"/>
      <c r="CBD13" s="80"/>
      <c r="CBE13" s="80"/>
      <c r="CBF13" s="80"/>
      <c r="CBG13" s="80"/>
      <c r="CBH13" s="80"/>
      <c r="CBI13" s="80"/>
      <c r="CBJ13" s="80"/>
      <c r="CBK13" s="80"/>
      <c r="CBL13" s="80"/>
      <c r="CBM13" s="80"/>
      <c r="CBN13" s="80"/>
      <c r="CBO13" s="80"/>
      <c r="CBP13" s="80"/>
      <c r="CBQ13" s="80"/>
      <c r="CBR13" s="80"/>
      <c r="CBS13" s="80"/>
      <c r="CBT13" s="80"/>
      <c r="CBU13" s="80"/>
      <c r="CBV13" s="80"/>
      <c r="CBW13" s="80"/>
      <c r="CBX13" s="80"/>
      <c r="CBY13" s="80"/>
      <c r="CBZ13" s="80"/>
      <c r="CCA13" s="80"/>
      <c r="CCB13" s="80"/>
      <c r="CCC13" s="80"/>
      <c r="CCD13" s="80"/>
      <c r="CCE13" s="80"/>
      <c r="CCF13" s="80"/>
      <c r="CCG13" s="80"/>
      <c r="CCH13" s="80"/>
      <c r="CCI13" s="80"/>
      <c r="CCJ13" s="80"/>
      <c r="CCK13" s="80"/>
      <c r="CCL13" s="80"/>
      <c r="CCM13" s="80"/>
      <c r="CCN13" s="80"/>
      <c r="CCO13" s="80"/>
      <c r="CCP13" s="80"/>
      <c r="CCQ13" s="80"/>
      <c r="CCR13" s="80"/>
      <c r="CCS13" s="80"/>
      <c r="CCT13" s="80"/>
      <c r="CCU13" s="80"/>
      <c r="CCV13" s="80"/>
      <c r="CCW13" s="80"/>
      <c r="CCX13" s="80"/>
      <c r="CCY13" s="80"/>
      <c r="CCZ13" s="80"/>
      <c r="CDA13" s="80"/>
      <c r="CDB13" s="80"/>
      <c r="CDC13" s="80"/>
      <c r="CDD13" s="80"/>
      <c r="CDE13" s="80"/>
      <c r="CDF13" s="80"/>
      <c r="CDG13" s="80"/>
      <c r="CDH13" s="80"/>
      <c r="CDI13" s="80"/>
      <c r="CDJ13" s="80"/>
      <c r="CDK13" s="80"/>
      <c r="CDL13" s="80"/>
      <c r="CDM13" s="80"/>
      <c r="CDN13" s="80"/>
      <c r="CDO13" s="80"/>
      <c r="CDP13" s="80"/>
      <c r="CDQ13" s="80"/>
      <c r="CDR13" s="80"/>
      <c r="CDS13" s="80"/>
      <c r="CDT13" s="80"/>
      <c r="CDU13" s="80"/>
      <c r="CDV13" s="80"/>
      <c r="CDW13" s="80"/>
      <c r="CDX13" s="80"/>
      <c r="CDY13" s="80"/>
      <c r="CDZ13" s="80"/>
      <c r="CEA13" s="80"/>
      <c r="CEB13" s="80"/>
      <c r="CEC13" s="80"/>
      <c r="CED13" s="80"/>
      <c r="CEE13" s="80"/>
      <c r="CEF13" s="80"/>
      <c r="CEG13" s="80"/>
      <c r="CEH13" s="80"/>
      <c r="CEI13" s="80"/>
      <c r="CEJ13" s="80"/>
      <c r="CEK13" s="80"/>
      <c r="CEL13" s="80"/>
      <c r="CEM13" s="80"/>
      <c r="CEN13" s="80"/>
      <c r="CEO13" s="80"/>
      <c r="CEP13" s="80"/>
      <c r="CEQ13" s="80"/>
      <c r="CER13" s="80"/>
      <c r="CES13" s="80"/>
      <c r="CET13" s="80"/>
      <c r="CEU13" s="80"/>
      <c r="CEV13" s="80"/>
      <c r="CEW13" s="80"/>
      <c r="CEX13" s="80"/>
      <c r="CEY13" s="80"/>
      <c r="CEZ13" s="80"/>
      <c r="CFA13" s="80"/>
      <c r="CFB13" s="80"/>
      <c r="CFC13" s="80"/>
      <c r="CFD13" s="80"/>
      <c r="CFE13" s="80"/>
      <c r="CFF13" s="80"/>
      <c r="CFG13" s="80"/>
      <c r="CFH13" s="80"/>
      <c r="CFI13" s="80"/>
      <c r="CFJ13" s="80"/>
      <c r="CFK13" s="80"/>
      <c r="CFL13" s="80"/>
      <c r="CFM13" s="80"/>
      <c r="CFN13" s="80"/>
      <c r="CFO13" s="80"/>
      <c r="CFP13" s="80"/>
      <c r="CFQ13" s="80"/>
      <c r="CFR13" s="80"/>
      <c r="CFS13" s="80"/>
      <c r="CFT13" s="80"/>
      <c r="CFU13" s="80"/>
      <c r="CFV13" s="80"/>
      <c r="CFW13" s="80"/>
      <c r="CFX13" s="80"/>
      <c r="CFY13" s="80"/>
      <c r="CFZ13" s="80"/>
      <c r="CGA13" s="80"/>
      <c r="CGB13" s="80"/>
      <c r="CGC13" s="80"/>
      <c r="CGD13" s="80"/>
      <c r="CGE13" s="80"/>
      <c r="CGF13" s="80"/>
      <c r="CGG13" s="80"/>
      <c r="CGH13" s="80"/>
      <c r="CGI13" s="80"/>
      <c r="CGJ13" s="80"/>
      <c r="CGK13" s="80"/>
      <c r="CGL13" s="80"/>
      <c r="CGM13" s="80"/>
      <c r="CGN13" s="80"/>
      <c r="CGO13" s="80"/>
      <c r="CGP13" s="80"/>
      <c r="CGQ13" s="80"/>
      <c r="CGR13" s="80"/>
      <c r="CGS13" s="80"/>
      <c r="CGT13" s="80"/>
      <c r="CGU13" s="80"/>
      <c r="CGV13" s="80"/>
      <c r="CGW13" s="80"/>
      <c r="CGX13" s="80"/>
      <c r="CGY13" s="80"/>
      <c r="CGZ13" s="80"/>
      <c r="CHA13" s="80"/>
      <c r="CHB13" s="80"/>
      <c r="CHC13" s="80"/>
      <c r="CHD13" s="80"/>
      <c r="CHE13" s="80"/>
      <c r="CHF13" s="80"/>
      <c r="CHG13" s="80"/>
      <c r="CHH13" s="80"/>
      <c r="CHI13" s="80"/>
      <c r="CHJ13" s="80"/>
      <c r="CHK13" s="80"/>
      <c r="CHL13" s="80"/>
      <c r="CHM13" s="80"/>
      <c r="CHN13" s="80"/>
      <c r="CHO13" s="80"/>
      <c r="CHP13" s="80"/>
      <c r="CHQ13" s="80"/>
      <c r="CHR13" s="80"/>
      <c r="CHS13" s="80"/>
      <c r="CHT13" s="80"/>
      <c r="CHU13" s="80"/>
      <c r="CHV13" s="80"/>
      <c r="CHW13" s="80"/>
      <c r="CHX13" s="80"/>
      <c r="CHY13" s="80"/>
      <c r="CHZ13" s="80"/>
      <c r="CIA13" s="80"/>
      <c r="CIB13" s="80"/>
      <c r="CIC13" s="80"/>
      <c r="CID13" s="80"/>
      <c r="CIE13" s="80"/>
      <c r="CIF13" s="80"/>
      <c r="CIG13" s="80"/>
      <c r="CIH13" s="80"/>
      <c r="CII13" s="80"/>
      <c r="CIJ13" s="80"/>
      <c r="CIK13" s="80"/>
      <c r="CIL13" s="80"/>
      <c r="CIM13" s="80"/>
      <c r="CIN13" s="80"/>
      <c r="CIO13" s="80"/>
      <c r="CIP13" s="80"/>
      <c r="CIQ13" s="80"/>
      <c r="CIR13" s="80"/>
      <c r="CIS13" s="80"/>
      <c r="CIT13" s="80"/>
      <c r="CIU13" s="80"/>
      <c r="CIV13" s="80"/>
      <c r="CIW13" s="80"/>
      <c r="CIX13" s="80"/>
      <c r="CIY13" s="80"/>
      <c r="CIZ13" s="80"/>
      <c r="CJA13" s="80"/>
      <c r="CJB13" s="80"/>
      <c r="CJC13" s="80"/>
      <c r="CJD13" s="80"/>
      <c r="CJE13" s="80"/>
      <c r="CJF13" s="80"/>
      <c r="CJG13" s="80"/>
      <c r="CJH13" s="80"/>
      <c r="CJI13" s="80"/>
      <c r="CJJ13" s="80"/>
      <c r="CJK13" s="80"/>
      <c r="CJL13" s="80"/>
      <c r="CJM13" s="80"/>
      <c r="CJN13" s="80"/>
      <c r="CJO13" s="80"/>
      <c r="CJP13" s="80"/>
      <c r="CJQ13" s="80"/>
      <c r="CJR13" s="80"/>
      <c r="CJS13" s="80"/>
      <c r="CJT13" s="80"/>
      <c r="CJU13" s="80"/>
      <c r="CJV13" s="80"/>
      <c r="CJW13" s="80"/>
      <c r="CJX13" s="80"/>
      <c r="CJY13" s="80"/>
      <c r="CJZ13" s="80"/>
      <c r="CKA13" s="80"/>
      <c r="CKB13" s="80"/>
      <c r="CKC13" s="80"/>
      <c r="CKD13" s="80"/>
      <c r="CKE13" s="80"/>
      <c r="CKF13" s="80"/>
      <c r="CKG13" s="80"/>
      <c r="CKH13" s="80"/>
      <c r="CKI13" s="80"/>
      <c r="CKJ13" s="80"/>
      <c r="CKK13" s="80"/>
      <c r="CKL13" s="80"/>
      <c r="CKM13" s="80"/>
      <c r="CKN13" s="80"/>
      <c r="CKO13" s="80"/>
      <c r="CKP13" s="80"/>
      <c r="CKQ13" s="80"/>
      <c r="CKR13" s="80"/>
      <c r="CKS13" s="80"/>
      <c r="CKT13" s="80"/>
      <c r="CKU13" s="80"/>
      <c r="CKV13" s="80"/>
      <c r="CKW13" s="80"/>
      <c r="CKX13" s="80"/>
      <c r="CKY13" s="80"/>
      <c r="CKZ13" s="80"/>
      <c r="CLA13" s="80"/>
      <c r="CLB13" s="80"/>
      <c r="CLC13" s="80"/>
      <c r="CLD13" s="80"/>
      <c r="CLE13" s="80"/>
      <c r="CLF13" s="80"/>
      <c r="CLG13" s="80"/>
      <c r="CLH13" s="80"/>
      <c r="CLI13" s="80"/>
      <c r="CLJ13" s="80"/>
      <c r="CLK13" s="80"/>
      <c r="CLL13" s="80"/>
      <c r="CLM13" s="80"/>
      <c r="CLN13" s="80"/>
      <c r="CLO13" s="80"/>
      <c r="CLP13" s="80"/>
      <c r="CLQ13" s="80"/>
      <c r="CLR13" s="80"/>
      <c r="CLS13" s="80"/>
      <c r="CLT13" s="80"/>
      <c r="CLU13" s="80"/>
      <c r="CLV13" s="80"/>
      <c r="CLW13" s="80"/>
      <c r="CLX13" s="80"/>
      <c r="CLY13" s="80"/>
      <c r="CLZ13" s="80"/>
      <c r="CMA13" s="80"/>
      <c r="CMB13" s="80"/>
      <c r="CMC13" s="80"/>
      <c r="CMD13" s="80"/>
      <c r="CME13" s="80"/>
      <c r="CMF13" s="80"/>
      <c r="CMG13" s="80"/>
      <c r="CMH13" s="80"/>
      <c r="CMI13" s="80"/>
      <c r="CMJ13" s="80"/>
      <c r="CMK13" s="80"/>
      <c r="CML13" s="80"/>
      <c r="CMM13" s="80"/>
      <c r="CMN13" s="80"/>
      <c r="CMO13" s="80"/>
      <c r="CMP13" s="80"/>
      <c r="CMQ13" s="80"/>
      <c r="CMR13" s="80"/>
      <c r="CMS13" s="80"/>
      <c r="CMT13" s="80"/>
      <c r="CMU13" s="80"/>
      <c r="CMV13" s="80"/>
      <c r="CMW13" s="80"/>
      <c r="CMX13" s="80"/>
      <c r="CMY13" s="80"/>
      <c r="CMZ13" s="80"/>
      <c r="CNA13" s="80"/>
      <c r="CNB13" s="80"/>
      <c r="CNC13" s="80"/>
      <c r="CND13" s="80"/>
      <c r="CNE13" s="80"/>
      <c r="CNF13" s="80"/>
      <c r="CNG13" s="80"/>
      <c r="CNH13" s="80"/>
      <c r="CNI13" s="80"/>
      <c r="CNJ13" s="80"/>
      <c r="CNK13" s="80"/>
      <c r="CNL13" s="80"/>
      <c r="CNM13" s="80"/>
      <c r="CNN13" s="80"/>
      <c r="CNO13" s="80"/>
      <c r="CNP13" s="80"/>
      <c r="CNQ13" s="80"/>
      <c r="CNR13" s="80"/>
      <c r="CNS13" s="80"/>
      <c r="CNT13" s="80"/>
      <c r="CNU13" s="80"/>
      <c r="CNV13" s="80"/>
      <c r="CNW13" s="80"/>
      <c r="CNX13" s="80"/>
      <c r="CNY13" s="80"/>
      <c r="CNZ13" s="80"/>
      <c r="COA13" s="80"/>
      <c r="COB13" s="80"/>
      <c r="COC13" s="80"/>
      <c r="COD13" s="80"/>
      <c r="COE13" s="80"/>
      <c r="COF13" s="80"/>
      <c r="COG13" s="80"/>
      <c r="COH13" s="80"/>
      <c r="COI13" s="80"/>
      <c r="COJ13" s="80"/>
      <c r="COK13" s="80"/>
      <c r="COL13" s="80"/>
      <c r="COM13" s="80"/>
      <c r="CON13" s="80"/>
      <c r="COO13" s="80"/>
      <c r="COP13" s="80"/>
      <c r="COQ13" s="80"/>
      <c r="COR13" s="80"/>
      <c r="COS13" s="80"/>
      <c r="COT13" s="80"/>
      <c r="COU13" s="80"/>
      <c r="COV13" s="80"/>
      <c r="COW13" s="80"/>
      <c r="COX13" s="80"/>
      <c r="COY13" s="80"/>
      <c r="COZ13" s="80"/>
      <c r="CPA13" s="80"/>
      <c r="CPB13" s="80"/>
      <c r="CPC13" s="80"/>
      <c r="CPD13" s="80"/>
      <c r="CPE13" s="80"/>
      <c r="CPF13" s="80"/>
      <c r="CPG13" s="80"/>
      <c r="CPH13" s="80"/>
      <c r="CPI13" s="80"/>
      <c r="CPJ13" s="80"/>
      <c r="CPK13" s="80"/>
      <c r="CPL13" s="80"/>
      <c r="CPM13" s="80"/>
      <c r="CPN13" s="80"/>
      <c r="CPO13" s="80"/>
      <c r="CPP13" s="80"/>
      <c r="CPQ13" s="80"/>
      <c r="CPR13" s="80"/>
      <c r="CPS13" s="80"/>
      <c r="CPT13" s="80"/>
      <c r="CPU13" s="80"/>
      <c r="CPV13" s="80"/>
      <c r="CPW13" s="80"/>
      <c r="CPX13" s="80"/>
      <c r="CPY13" s="80"/>
      <c r="CPZ13" s="80"/>
      <c r="CQA13" s="80"/>
      <c r="CQB13" s="80"/>
      <c r="CQC13" s="80"/>
      <c r="CQD13" s="80"/>
      <c r="CQE13" s="80"/>
      <c r="CQF13" s="80"/>
      <c r="CQG13" s="80"/>
      <c r="CQH13" s="80"/>
      <c r="CQI13" s="80"/>
      <c r="CQJ13" s="80"/>
      <c r="CQK13" s="80"/>
      <c r="CQL13" s="80"/>
      <c r="CQM13" s="80"/>
      <c r="CQN13" s="80"/>
      <c r="CQO13" s="80"/>
      <c r="CQP13" s="80"/>
      <c r="CQQ13" s="80"/>
      <c r="CQR13" s="80"/>
      <c r="CQS13" s="80"/>
      <c r="CQT13" s="80"/>
      <c r="CQU13" s="80"/>
      <c r="CQV13" s="80"/>
      <c r="CQW13" s="80"/>
      <c r="CQX13" s="80"/>
      <c r="CQY13" s="80"/>
      <c r="CQZ13" s="80"/>
      <c r="CRA13" s="80"/>
      <c r="CRB13" s="80"/>
      <c r="CRC13" s="80"/>
      <c r="CRD13" s="80"/>
      <c r="CRE13" s="80"/>
      <c r="CRF13" s="80"/>
      <c r="CRG13" s="80"/>
      <c r="CRH13" s="80"/>
      <c r="CRI13" s="80"/>
      <c r="CRJ13" s="80"/>
      <c r="CRK13" s="80"/>
      <c r="CRL13" s="80"/>
      <c r="CRM13" s="80"/>
      <c r="CRN13" s="80"/>
      <c r="CRO13" s="80"/>
      <c r="CRP13" s="80"/>
      <c r="CRQ13" s="80"/>
      <c r="CRR13" s="80"/>
      <c r="CRS13" s="80"/>
      <c r="CRT13" s="80"/>
      <c r="CRU13" s="80"/>
      <c r="CRV13" s="80"/>
      <c r="CRW13" s="80"/>
      <c r="CRX13" s="80"/>
      <c r="CRY13" s="80"/>
      <c r="CRZ13" s="80"/>
      <c r="CSA13" s="80"/>
      <c r="CSB13" s="80"/>
      <c r="CSC13" s="80"/>
      <c r="CSD13" s="80"/>
      <c r="CSE13" s="80"/>
      <c r="CSF13" s="80"/>
      <c r="CSG13" s="80"/>
      <c r="CSH13" s="80"/>
      <c r="CSI13" s="80"/>
      <c r="CSJ13" s="80"/>
      <c r="CSK13" s="80"/>
      <c r="CSL13" s="80"/>
      <c r="CSM13" s="80"/>
      <c r="CSN13" s="80"/>
      <c r="CSO13" s="80"/>
      <c r="CSP13" s="80"/>
      <c r="CSQ13" s="80"/>
      <c r="CSR13" s="80"/>
      <c r="CSS13" s="80"/>
      <c r="CST13" s="80"/>
      <c r="CSU13" s="80"/>
      <c r="CSV13" s="80"/>
      <c r="CSW13" s="80"/>
      <c r="CSX13" s="80"/>
      <c r="CSY13" s="80"/>
      <c r="CSZ13" s="80"/>
      <c r="CTA13" s="80"/>
      <c r="CTB13" s="80"/>
      <c r="CTC13" s="80"/>
      <c r="CTD13" s="80"/>
      <c r="CTE13" s="80"/>
      <c r="CTF13" s="80"/>
      <c r="CTG13" s="80"/>
      <c r="CTH13" s="80"/>
      <c r="CTI13" s="80"/>
      <c r="CTJ13" s="80"/>
      <c r="CTK13" s="80"/>
      <c r="CTL13" s="80"/>
      <c r="CTM13" s="80"/>
      <c r="CTN13" s="80"/>
      <c r="CTO13" s="80"/>
      <c r="CTP13" s="80"/>
      <c r="CTQ13" s="80"/>
      <c r="CTR13" s="80"/>
      <c r="CTS13" s="80"/>
      <c r="CTT13" s="80"/>
      <c r="CTU13" s="80"/>
      <c r="CTV13" s="80"/>
      <c r="CTW13" s="80"/>
      <c r="CTX13" s="80"/>
      <c r="CTY13" s="80"/>
      <c r="CTZ13" s="80"/>
      <c r="CUA13" s="80"/>
      <c r="CUB13" s="80"/>
      <c r="CUC13" s="80"/>
      <c r="CUD13" s="80"/>
      <c r="CUE13" s="80"/>
      <c r="CUF13" s="80"/>
      <c r="CUG13" s="80"/>
      <c r="CUH13" s="80"/>
      <c r="CUI13" s="80"/>
      <c r="CUJ13" s="80"/>
      <c r="CUK13" s="80"/>
      <c r="CUL13" s="80"/>
      <c r="CUM13" s="80"/>
      <c r="CUN13" s="80"/>
      <c r="CUO13" s="80"/>
      <c r="CUP13" s="80"/>
      <c r="CUQ13" s="80"/>
      <c r="CUR13" s="80"/>
      <c r="CUS13" s="80"/>
      <c r="CUT13" s="80"/>
      <c r="CUU13" s="80"/>
      <c r="CUV13" s="80"/>
      <c r="CUW13" s="80"/>
      <c r="CUX13" s="80"/>
      <c r="CUY13" s="80"/>
      <c r="CUZ13" s="80"/>
      <c r="CVA13" s="80"/>
      <c r="CVB13" s="80"/>
      <c r="CVC13" s="80"/>
      <c r="CVD13" s="80"/>
      <c r="CVE13" s="80"/>
      <c r="CVF13" s="80"/>
      <c r="CVG13" s="80"/>
      <c r="CVH13" s="80"/>
      <c r="CVI13" s="80"/>
      <c r="CVJ13" s="80"/>
      <c r="CVK13" s="80"/>
      <c r="CVL13" s="80"/>
      <c r="CVM13" s="80"/>
      <c r="CVN13" s="80"/>
      <c r="CVO13" s="80"/>
      <c r="CVP13" s="80"/>
      <c r="CVQ13" s="80"/>
      <c r="CVR13" s="80"/>
      <c r="CVS13" s="80"/>
      <c r="CVT13" s="80"/>
      <c r="CVU13" s="80"/>
      <c r="CVV13" s="80"/>
      <c r="CVW13" s="80"/>
      <c r="CVX13" s="80"/>
      <c r="CVY13" s="80"/>
      <c r="CVZ13" s="80"/>
      <c r="CWA13" s="80"/>
      <c r="CWB13" s="80"/>
      <c r="CWC13" s="80"/>
      <c r="CWD13" s="80"/>
      <c r="CWE13" s="80"/>
      <c r="CWF13" s="80"/>
      <c r="CWG13" s="80"/>
      <c r="CWH13" s="80"/>
      <c r="CWI13" s="80"/>
      <c r="CWJ13" s="80"/>
      <c r="CWK13" s="80"/>
      <c r="CWL13" s="80"/>
      <c r="CWM13" s="80"/>
      <c r="CWN13" s="80"/>
      <c r="CWO13" s="80"/>
      <c r="CWP13" s="80"/>
      <c r="CWQ13" s="80"/>
      <c r="CWR13" s="80"/>
      <c r="CWS13" s="80"/>
      <c r="CWT13" s="80"/>
      <c r="CWU13" s="80"/>
      <c r="CWV13" s="80"/>
      <c r="CWW13" s="80"/>
      <c r="CWX13" s="80"/>
      <c r="CWY13" s="80"/>
      <c r="CWZ13" s="80"/>
      <c r="CXA13" s="80"/>
      <c r="CXB13" s="80"/>
      <c r="CXC13" s="80"/>
      <c r="CXD13" s="80"/>
      <c r="CXE13" s="80"/>
      <c r="CXF13" s="80"/>
      <c r="CXG13" s="80"/>
      <c r="CXH13" s="80"/>
      <c r="CXI13" s="80"/>
      <c r="CXJ13" s="80"/>
      <c r="CXK13" s="80"/>
      <c r="CXL13" s="80"/>
      <c r="CXM13" s="80"/>
      <c r="CXN13" s="80"/>
      <c r="CXO13" s="80"/>
      <c r="CXP13" s="80"/>
      <c r="CXQ13" s="80"/>
      <c r="CXR13" s="80"/>
      <c r="CXS13" s="80"/>
      <c r="CXT13" s="80"/>
      <c r="CXU13" s="80"/>
      <c r="CXV13" s="80"/>
      <c r="CXW13" s="80"/>
      <c r="CXX13" s="80"/>
      <c r="CXY13" s="80"/>
      <c r="CXZ13" s="80"/>
      <c r="CYA13" s="80"/>
      <c r="CYB13" s="80"/>
      <c r="CYC13" s="80"/>
      <c r="CYD13" s="80"/>
      <c r="CYE13" s="80"/>
      <c r="CYF13" s="80"/>
      <c r="CYG13" s="80"/>
      <c r="CYH13" s="80"/>
      <c r="CYI13" s="80"/>
      <c r="CYJ13" s="80"/>
      <c r="CYK13" s="80"/>
      <c r="CYL13" s="80"/>
      <c r="CYM13" s="80"/>
      <c r="CYN13" s="80"/>
      <c r="CYO13" s="80"/>
      <c r="CYP13" s="80"/>
      <c r="CYQ13" s="80"/>
      <c r="CYR13" s="80"/>
      <c r="CYS13" s="80"/>
      <c r="CYT13" s="80"/>
      <c r="CYU13" s="80"/>
      <c r="CYV13" s="80"/>
      <c r="CYW13" s="80"/>
      <c r="CYX13" s="80"/>
      <c r="CYY13" s="80"/>
      <c r="CYZ13" s="80"/>
      <c r="CZA13" s="80"/>
      <c r="CZB13" s="80"/>
      <c r="CZC13" s="80"/>
      <c r="CZD13" s="80"/>
      <c r="CZE13" s="80"/>
      <c r="CZF13" s="80"/>
      <c r="CZG13" s="80"/>
      <c r="CZH13" s="80"/>
      <c r="CZI13" s="80"/>
      <c r="CZJ13" s="80"/>
      <c r="CZK13" s="80"/>
      <c r="CZL13" s="80"/>
      <c r="CZM13" s="80"/>
      <c r="CZN13" s="80"/>
      <c r="CZO13" s="80"/>
      <c r="CZP13" s="80"/>
      <c r="CZQ13" s="80"/>
      <c r="CZR13" s="80"/>
      <c r="CZS13" s="80"/>
      <c r="CZT13" s="80"/>
      <c r="CZU13" s="80"/>
      <c r="CZV13" s="80"/>
      <c r="CZW13" s="80"/>
      <c r="CZX13" s="80"/>
      <c r="CZY13" s="80"/>
      <c r="CZZ13" s="80"/>
      <c r="DAA13" s="80"/>
      <c r="DAB13" s="80"/>
      <c r="DAC13" s="80"/>
      <c r="DAD13" s="80"/>
      <c r="DAE13" s="80"/>
      <c r="DAF13" s="80"/>
      <c r="DAG13" s="80"/>
      <c r="DAH13" s="80"/>
      <c r="DAI13" s="80"/>
      <c r="DAJ13" s="80"/>
      <c r="DAK13" s="80"/>
      <c r="DAL13" s="80"/>
      <c r="DAM13" s="80"/>
      <c r="DAN13" s="80"/>
      <c r="DAO13" s="80"/>
      <c r="DAP13" s="80"/>
      <c r="DAQ13" s="80"/>
      <c r="DAR13" s="80"/>
      <c r="DAS13" s="80"/>
      <c r="DAT13" s="80"/>
      <c r="DAU13" s="80"/>
      <c r="DAV13" s="80"/>
      <c r="DAW13" s="80"/>
      <c r="DAX13" s="80"/>
      <c r="DAY13" s="80"/>
      <c r="DAZ13" s="80"/>
      <c r="DBA13" s="80"/>
      <c r="DBB13" s="80"/>
      <c r="DBC13" s="80"/>
      <c r="DBD13" s="80"/>
      <c r="DBE13" s="80"/>
      <c r="DBF13" s="80"/>
      <c r="DBG13" s="80"/>
      <c r="DBH13" s="80"/>
      <c r="DBI13" s="80"/>
      <c r="DBJ13" s="80"/>
      <c r="DBK13" s="80"/>
      <c r="DBL13" s="80"/>
      <c r="DBM13" s="80"/>
      <c r="DBN13" s="80"/>
      <c r="DBO13" s="80"/>
      <c r="DBP13" s="80"/>
      <c r="DBQ13" s="80"/>
      <c r="DBR13" s="80"/>
      <c r="DBS13" s="80"/>
      <c r="DBT13" s="80"/>
      <c r="DBU13" s="80"/>
      <c r="DBV13" s="80"/>
      <c r="DBW13" s="80"/>
      <c r="DBX13" s="80"/>
      <c r="DBY13" s="80"/>
      <c r="DBZ13" s="80"/>
      <c r="DCA13" s="80"/>
      <c r="DCB13" s="80"/>
      <c r="DCC13" s="80"/>
      <c r="DCD13" s="80"/>
      <c r="DCE13" s="80"/>
      <c r="DCF13" s="80"/>
      <c r="DCG13" s="80"/>
      <c r="DCH13" s="80"/>
      <c r="DCI13" s="80"/>
      <c r="DCJ13" s="80"/>
      <c r="DCK13" s="80"/>
      <c r="DCL13" s="80"/>
      <c r="DCM13" s="80"/>
      <c r="DCN13" s="80"/>
      <c r="DCO13" s="80"/>
      <c r="DCP13" s="80"/>
      <c r="DCQ13" s="80"/>
      <c r="DCR13" s="80"/>
      <c r="DCS13" s="80"/>
      <c r="DCT13" s="80"/>
      <c r="DCU13" s="80"/>
      <c r="DCV13" s="80"/>
      <c r="DCW13" s="80"/>
      <c r="DCX13" s="80"/>
      <c r="DCY13" s="80"/>
      <c r="DCZ13" s="80"/>
      <c r="DDA13" s="80"/>
      <c r="DDB13" s="80"/>
      <c r="DDC13" s="80"/>
      <c r="DDD13" s="80"/>
      <c r="DDE13" s="80"/>
      <c r="DDF13" s="80"/>
      <c r="DDG13" s="80"/>
      <c r="DDH13" s="80"/>
      <c r="DDI13" s="80"/>
      <c r="DDJ13" s="80"/>
      <c r="DDK13" s="80"/>
      <c r="DDL13" s="80"/>
      <c r="DDM13" s="80"/>
      <c r="DDN13" s="80"/>
      <c r="DDO13" s="80"/>
      <c r="DDP13" s="80"/>
      <c r="DDQ13" s="80"/>
      <c r="DDR13" s="80"/>
      <c r="DDS13" s="80"/>
      <c r="DDT13" s="80"/>
      <c r="DDU13" s="80"/>
      <c r="DDV13" s="80"/>
      <c r="DDW13" s="80"/>
      <c r="DDX13" s="80"/>
      <c r="DDY13" s="80"/>
      <c r="DDZ13" s="80"/>
      <c r="DEA13" s="80"/>
      <c r="DEB13" s="80"/>
      <c r="DEC13" s="80"/>
      <c r="DED13" s="80"/>
      <c r="DEE13" s="80"/>
      <c r="DEF13" s="80"/>
      <c r="DEG13" s="80"/>
      <c r="DEH13" s="80"/>
      <c r="DEI13" s="80"/>
      <c r="DEJ13" s="80"/>
      <c r="DEK13" s="80"/>
      <c r="DEL13" s="80"/>
      <c r="DEM13" s="80"/>
      <c r="DEN13" s="80"/>
      <c r="DEO13" s="80"/>
      <c r="DEP13" s="80"/>
      <c r="DEQ13" s="80"/>
      <c r="DER13" s="80"/>
      <c r="DES13" s="80"/>
      <c r="DET13" s="80"/>
      <c r="DEU13" s="80"/>
      <c r="DEV13" s="80"/>
      <c r="DEW13" s="80"/>
      <c r="DEX13" s="80"/>
      <c r="DEY13" s="80"/>
      <c r="DEZ13" s="80"/>
      <c r="DFA13" s="80"/>
      <c r="DFB13" s="80"/>
      <c r="DFC13" s="80"/>
      <c r="DFD13" s="80"/>
      <c r="DFE13" s="80"/>
      <c r="DFF13" s="80"/>
      <c r="DFG13" s="80"/>
      <c r="DFH13" s="80"/>
      <c r="DFI13" s="80"/>
      <c r="DFJ13" s="80"/>
      <c r="DFK13" s="80"/>
      <c r="DFL13" s="80"/>
      <c r="DFM13" s="80"/>
      <c r="DFN13" s="80"/>
      <c r="DFO13" s="80"/>
      <c r="DFP13" s="80"/>
      <c r="DFQ13" s="80"/>
      <c r="DFR13" s="80"/>
      <c r="DFS13" s="80"/>
      <c r="DFT13" s="80"/>
      <c r="DFU13" s="80"/>
      <c r="DFV13" s="80"/>
      <c r="DFW13" s="80"/>
      <c r="DFX13" s="80"/>
      <c r="DFY13" s="80"/>
      <c r="DFZ13" s="80"/>
      <c r="DGA13" s="80"/>
      <c r="DGB13" s="80"/>
      <c r="DGC13" s="80"/>
      <c r="DGD13" s="80"/>
      <c r="DGE13" s="80"/>
      <c r="DGF13" s="80"/>
      <c r="DGG13" s="80"/>
      <c r="DGH13" s="80"/>
      <c r="DGI13" s="80"/>
      <c r="DGJ13" s="80"/>
      <c r="DGK13" s="80"/>
      <c r="DGL13" s="80"/>
      <c r="DGM13" s="80"/>
      <c r="DGN13" s="80"/>
      <c r="DGO13" s="80"/>
      <c r="DGP13" s="80"/>
      <c r="DGQ13" s="80"/>
      <c r="DGR13" s="80"/>
      <c r="DGS13" s="80"/>
      <c r="DGT13" s="80"/>
      <c r="DGU13" s="80"/>
      <c r="DGV13" s="80"/>
      <c r="DGW13" s="80"/>
      <c r="DGX13" s="80"/>
      <c r="DGY13" s="80"/>
      <c r="DGZ13" s="80"/>
      <c r="DHA13" s="80"/>
      <c r="DHB13" s="80"/>
      <c r="DHC13" s="80"/>
      <c r="DHD13" s="80"/>
      <c r="DHE13" s="80"/>
      <c r="DHF13" s="80"/>
      <c r="DHG13" s="80"/>
      <c r="DHH13" s="80"/>
      <c r="DHI13" s="80"/>
      <c r="DHJ13" s="80"/>
      <c r="DHK13" s="80"/>
      <c r="DHL13" s="80"/>
      <c r="DHM13" s="80"/>
      <c r="DHN13" s="80"/>
      <c r="DHO13" s="80"/>
      <c r="DHP13" s="80"/>
      <c r="DHQ13" s="80"/>
      <c r="DHR13" s="80"/>
      <c r="DHS13" s="80"/>
      <c r="DHT13" s="80"/>
      <c r="DHU13" s="80"/>
      <c r="DHV13" s="80"/>
      <c r="DHW13" s="80"/>
      <c r="DHX13" s="80"/>
      <c r="DHY13" s="80"/>
      <c r="DHZ13" s="80"/>
      <c r="DIA13" s="80"/>
      <c r="DIB13" s="80"/>
      <c r="DIC13" s="80"/>
      <c r="DID13" s="80"/>
      <c r="DIE13" s="80"/>
      <c r="DIF13" s="80"/>
      <c r="DIG13" s="80"/>
      <c r="DIH13" s="80"/>
      <c r="DII13" s="80"/>
      <c r="DIJ13" s="80"/>
      <c r="DIK13" s="80"/>
      <c r="DIL13" s="80"/>
      <c r="DIM13" s="80"/>
      <c r="DIN13" s="80"/>
      <c r="DIO13" s="80"/>
      <c r="DIP13" s="80"/>
      <c r="DIQ13" s="80"/>
      <c r="DIR13" s="80"/>
      <c r="DIS13" s="80"/>
      <c r="DIT13" s="80"/>
      <c r="DIU13" s="80"/>
      <c r="DIV13" s="80"/>
      <c r="DIW13" s="80"/>
      <c r="DIX13" s="80"/>
      <c r="DIY13" s="80"/>
      <c r="DIZ13" s="80"/>
      <c r="DJA13" s="80"/>
      <c r="DJB13" s="80"/>
      <c r="DJC13" s="80"/>
      <c r="DJD13" s="80"/>
      <c r="DJE13" s="80"/>
      <c r="DJF13" s="80"/>
      <c r="DJG13" s="80"/>
      <c r="DJH13" s="80"/>
      <c r="DJI13" s="80"/>
      <c r="DJJ13" s="80"/>
      <c r="DJK13" s="80"/>
      <c r="DJL13" s="80"/>
      <c r="DJM13" s="80"/>
      <c r="DJN13" s="80"/>
      <c r="DJO13" s="80"/>
      <c r="DJP13" s="80"/>
      <c r="DJQ13" s="80"/>
      <c r="DJR13" s="80"/>
      <c r="DJS13" s="80"/>
      <c r="DJT13" s="80"/>
      <c r="DJU13" s="80"/>
      <c r="DJV13" s="80"/>
      <c r="DJW13" s="80"/>
      <c r="DJX13" s="80"/>
      <c r="DJY13" s="80"/>
      <c r="DJZ13" s="80"/>
      <c r="DKA13" s="80"/>
      <c r="DKB13" s="80"/>
      <c r="DKC13" s="80"/>
      <c r="DKD13" s="80"/>
      <c r="DKE13" s="80"/>
      <c r="DKF13" s="80"/>
      <c r="DKG13" s="80"/>
      <c r="DKH13" s="80"/>
      <c r="DKI13" s="80"/>
      <c r="DKJ13" s="80"/>
      <c r="DKK13" s="80"/>
      <c r="DKL13" s="80"/>
      <c r="DKM13" s="80"/>
      <c r="DKN13" s="80"/>
      <c r="DKO13" s="80"/>
      <c r="DKP13" s="80"/>
      <c r="DKQ13" s="80"/>
      <c r="DKR13" s="80"/>
      <c r="DKS13" s="80"/>
      <c r="DKT13" s="80"/>
      <c r="DKU13" s="80"/>
      <c r="DKV13" s="80"/>
      <c r="DKW13" s="80"/>
      <c r="DKX13" s="80"/>
      <c r="DKY13" s="80"/>
      <c r="DKZ13" s="80"/>
      <c r="DLA13" s="80"/>
      <c r="DLB13" s="80"/>
      <c r="DLC13" s="80"/>
      <c r="DLD13" s="80"/>
      <c r="DLE13" s="80"/>
      <c r="DLF13" s="80"/>
      <c r="DLG13" s="80"/>
      <c r="DLH13" s="80"/>
      <c r="DLI13" s="80"/>
      <c r="DLJ13" s="80"/>
      <c r="DLK13" s="80"/>
      <c r="DLL13" s="80"/>
      <c r="DLM13" s="80"/>
      <c r="DLN13" s="80"/>
      <c r="DLO13" s="80"/>
      <c r="DLP13" s="80"/>
      <c r="DLQ13" s="80"/>
      <c r="DLR13" s="80"/>
      <c r="DLS13" s="80"/>
      <c r="DLT13" s="80"/>
      <c r="DLU13" s="80"/>
      <c r="DLV13" s="80"/>
      <c r="DLW13" s="80"/>
      <c r="DLX13" s="80"/>
      <c r="DLY13" s="80"/>
      <c r="DLZ13" s="80"/>
      <c r="DMA13" s="80"/>
      <c r="DMB13" s="80"/>
      <c r="DMC13" s="80"/>
      <c r="DMD13" s="80"/>
      <c r="DME13" s="80"/>
      <c r="DMF13" s="80"/>
      <c r="DMG13" s="80"/>
      <c r="DMH13" s="80"/>
      <c r="DMI13" s="80"/>
      <c r="DMJ13" s="80"/>
      <c r="DMK13" s="80"/>
      <c r="DML13" s="80"/>
      <c r="DMM13" s="80"/>
      <c r="DMN13" s="80"/>
      <c r="DMO13" s="80"/>
      <c r="DMP13" s="80"/>
      <c r="DMQ13" s="80"/>
      <c r="DMR13" s="80"/>
      <c r="DMS13" s="80"/>
      <c r="DMT13" s="80"/>
      <c r="DMU13" s="80"/>
      <c r="DMV13" s="80"/>
      <c r="DMW13" s="80"/>
      <c r="DMX13" s="80"/>
      <c r="DMY13" s="80"/>
      <c r="DMZ13" s="80"/>
      <c r="DNA13" s="80"/>
      <c r="DNB13" s="80"/>
      <c r="DNC13" s="80"/>
      <c r="DND13" s="80"/>
      <c r="DNE13" s="80"/>
      <c r="DNF13" s="80"/>
      <c r="DNG13" s="80"/>
      <c r="DNH13" s="80"/>
      <c r="DNI13" s="80"/>
      <c r="DNJ13" s="80"/>
      <c r="DNK13" s="80"/>
      <c r="DNL13" s="80"/>
      <c r="DNM13" s="80"/>
      <c r="DNN13" s="80"/>
      <c r="DNO13" s="80"/>
      <c r="DNP13" s="80"/>
      <c r="DNQ13" s="80"/>
      <c r="DNR13" s="80"/>
      <c r="DNS13" s="80"/>
      <c r="DNT13" s="80"/>
      <c r="DNU13" s="80"/>
      <c r="DNV13" s="80"/>
      <c r="DNW13" s="80"/>
      <c r="DNX13" s="80"/>
      <c r="DNY13" s="80"/>
      <c r="DNZ13" s="80"/>
      <c r="DOA13" s="80"/>
      <c r="DOB13" s="80"/>
      <c r="DOC13" s="80"/>
      <c r="DOD13" s="80"/>
      <c r="DOE13" s="80"/>
      <c r="DOF13" s="80"/>
      <c r="DOG13" s="80"/>
      <c r="DOH13" s="80"/>
      <c r="DOI13" s="80"/>
      <c r="DOJ13" s="80"/>
      <c r="DOK13" s="80"/>
      <c r="DOL13" s="80"/>
      <c r="DOM13" s="80"/>
      <c r="DON13" s="80"/>
      <c r="DOO13" s="80"/>
      <c r="DOP13" s="80"/>
      <c r="DOQ13" s="80"/>
      <c r="DOR13" s="80"/>
      <c r="DOS13" s="80"/>
      <c r="DOT13" s="80"/>
      <c r="DOU13" s="80"/>
      <c r="DOV13" s="80"/>
      <c r="DOW13" s="80"/>
      <c r="DOX13" s="80"/>
      <c r="DOY13" s="80"/>
      <c r="DOZ13" s="80"/>
      <c r="DPA13" s="80"/>
      <c r="DPB13" s="80"/>
      <c r="DPC13" s="80"/>
      <c r="DPD13" s="80"/>
      <c r="DPE13" s="80"/>
      <c r="DPF13" s="80"/>
      <c r="DPG13" s="80"/>
      <c r="DPH13" s="80"/>
      <c r="DPI13" s="80"/>
      <c r="DPJ13" s="80"/>
      <c r="DPK13" s="80"/>
      <c r="DPL13" s="80"/>
      <c r="DPM13" s="80"/>
      <c r="DPN13" s="80"/>
      <c r="DPO13" s="80"/>
      <c r="DPP13" s="80"/>
      <c r="DPQ13" s="80"/>
      <c r="DPR13" s="80"/>
      <c r="DPS13" s="80"/>
      <c r="DPT13" s="80"/>
      <c r="DPU13" s="80"/>
      <c r="DPV13" s="80"/>
      <c r="DPW13" s="80"/>
      <c r="DPX13" s="80"/>
      <c r="DPY13" s="80"/>
      <c r="DPZ13" s="80"/>
      <c r="DQA13" s="80"/>
      <c r="DQB13" s="80"/>
      <c r="DQC13" s="80"/>
      <c r="DQD13" s="80"/>
      <c r="DQE13" s="80"/>
      <c r="DQF13" s="80"/>
      <c r="DQG13" s="80"/>
      <c r="DQH13" s="80"/>
      <c r="DQI13" s="80"/>
      <c r="DQJ13" s="80"/>
      <c r="DQK13" s="80"/>
      <c r="DQL13" s="80"/>
      <c r="DQM13" s="80"/>
      <c r="DQN13" s="80"/>
      <c r="DQO13" s="80"/>
      <c r="DQP13" s="80"/>
      <c r="DQQ13" s="80"/>
      <c r="DQR13" s="80"/>
      <c r="DQS13" s="80"/>
      <c r="DQT13" s="80"/>
      <c r="DQU13" s="80"/>
      <c r="DQV13" s="80"/>
      <c r="DQW13" s="80"/>
      <c r="DQX13" s="80"/>
      <c r="DQY13" s="80"/>
      <c r="DQZ13" s="80"/>
      <c r="DRA13" s="80"/>
      <c r="DRB13" s="80"/>
      <c r="DRC13" s="80"/>
      <c r="DRD13" s="80"/>
      <c r="DRE13" s="80"/>
      <c r="DRF13" s="80"/>
      <c r="DRG13" s="80"/>
      <c r="DRH13" s="80"/>
      <c r="DRI13" s="80"/>
      <c r="DRJ13" s="80"/>
      <c r="DRK13" s="80"/>
      <c r="DRL13" s="80"/>
      <c r="DRM13" s="80"/>
      <c r="DRN13" s="80"/>
      <c r="DRO13" s="80"/>
      <c r="DRP13" s="80"/>
      <c r="DRQ13" s="80"/>
      <c r="DRR13" s="80"/>
      <c r="DRS13" s="80"/>
      <c r="DRT13" s="80"/>
      <c r="DRU13" s="80"/>
      <c r="DRV13" s="80"/>
      <c r="DRW13" s="80"/>
      <c r="DRX13" s="80"/>
      <c r="DRY13" s="80"/>
      <c r="DRZ13" s="80"/>
      <c r="DSA13" s="80"/>
      <c r="DSB13" s="80"/>
      <c r="DSC13" s="80"/>
      <c r="DSD13" s="80"/>
      <c r="DSE13" s="80"/>
      <c r="DSF13" s="80"/>
      <c r="DSG13" s="80"/>
      <c r="DSH13" s="80"/>
      <c r="DSI13" s="80"/>
      <c r="DSJ13" s="80"/>
      <c r="DSK13" s="80"/>
      <c r="DSL13" s="80"/>
      <c r="DSM13" s="80"/>
      <c r="DSN13" s="80"/>
      <c r="DSO13" s="80"/>
      <c r="DSP13" s="80"/>
      <c r="DSQ13" s="80"/>
      <c r="DSR13" s="80"/>
      <c r="DSS13" s="80"/>
      <c r="DST13" s="80"/>
      <c r="DSU13" s="80"/>
      <c r="DSV13" s="80"/>
      <c r="DSW13" s="80"/>
      <c r="DSX13" s="80"/>
      <c r="DSY13" s="80"/>
      <c r="DSZ13" s="80"/>
      <c r="DTA13" s="80"/>
      <c r="DTB13" s="80"/>
      <c r="DTC13" s="80"/>
      <c r="DTD13" s="80"/>
      <c r="DTE13" s="80"/>
      <c r="DTF13" s="80"/>
      <c r="DTG13" s="80"/>
      <c r="DTH13" s="80"/>
      <c r="DTI13" s="80"/>
      <c r="DTJ13" s="80"/>
      <c r="DTK13" s="80"/>
      <c r="DTL13" s="80"/>
      <c r="DTM13" s="80"/>
      <c r="DTN13" s="80"/>
      <c r="DTO13" s="80"/>
      <c r="DTP13" s="80"/>
      <c r="DTQ13" s="80"/>
      <c r="DTR13" s="80"/>
      <c r="DTS13" s="80"/>
      <c r="DTT13" s="80"/>
      <c r="DTU13" s="80"/>
      <c r="DTV13" s="80"/>
      <c r="DTW13" s="80"/>
      <c r="DTX13" s="80"/>
      <c r="DTY13" s="80"/>
      <c r="DTZ13" s="80"/>
      <c r="DUA13" s="80"/>
      <c r="DUB13" s="80"/>
      <c r="DUC13" s="80"/>
      <c r="DUD13" s="80"/>
      <c r="DUE13" s="80"/>
      <c r="DUF13" s="80"/>
      <c r="DUG13" s="80"/>
      <c r="DUH13" s="80"/>
      <c r="DUI13" s="80"/>
      <c r="DUJ13" s="80"/>
      <c r="DUK13" s="80"/>
      <c r="DUL13" s="80"/>
      <c r="DUM13" s="80"/>
      <c r="DUN13" s="80"/>
      <c r="DUO13" s="80"/>
      <c r="DUP13" s="80"/>
      <c r="DUQ13" s="80"/>
      <c r="DUR13" s="80"/>
      <c r="DUS13" s="80"/>
      <c r="DUT13" s="80"/>
      <c r="DUU13" s="80"/>
      <c r="DUV13" s="80"/>
      <c r="DUW13" s="80"/>
      <c r="DUX13" s="80"/>
      <c r="DUY13" s="80"/>
      <c r="DUZ13" s="80"/>
      <c r="DVA13" s="80"/>
      <c r="DVB13" s="80"/>
      <c r="DVC13" s="80"/>
      <c r="DVD13" s="80"/>
      <c r="DVE13" s="80"/>
      <c r="DVF13" s="80"/>
      <c r="DVG13" s="80"/>
      <c r="DVH13" s="80"/>
      <c r="DVI13" s="80"/>
      <c r="DVJ13" s="80"/>
      <c r="DVK13" s="80"/>
      <c r="DVL13" s="80"/>
      <c r="DVM13" s="80"/>
      <c r="DVN13" s="80"/>
      <c r="DVO13" s="80"/>
      <c r="DVP13" s="80"/>
      <c r="DVQ13" s="80"/>
      <c r="DVR13" s="80"/>
      <c r="DVS13" s="80"/>
      <c r="DVT13" s="80"/>
      <c r="DVU13" s="80"/>
      <c r="DVV13" s="80"/>
      <c r="DVW13" s="80"/>
      <c r="DVX13" s="80"/>
      <c r="DVY13" s="80"/>
      <c r="DVZ13" s="80"/>
      <c r="DWA13" s="80"/>
      <c r="DWB13" s="80"/>
      <c r="DWC13" s="80"/>
      <c r="DWD13" s="80"/>
      <c r="DWE13" s="80"/>
      <c r="DWF13" s="80"/>
      <c r="DWG13" s="80"/>
      <c r="DWH13" s="80"/>
      <c r="DWI13" s="80"/>
      <c r="DWJ13" s="80"/>
      <c r="DWK13" s="80"/>
      <c r="DWL13" s="80"/>
      <c r="DWM13" s="80"/>
      <c r="DWN13" s="80"/>
      <c r="DWO13" s="80"/>
      <c r="DWP13" s="80"/>
      <c r="DWQ13" s="80"/>
      <c r="DWR13" s="80"/>
      <c r="DWS13" s="80"/>
      <c r="DWT13" s="80"/>
      <c r="DWU13" s="80"/>
      <c r="DWV13" s="80"/>
      <c r="DWW13" s="80"/>
      <c r="DWX13" s="80"/>
      <c r="DWY13" s="80"/>
      <c r="DWZ13" s="80"/>
      <c r="DXA13" s="80"/>
      <c r="DXB13" s="80"/>
      <c r="DXC13" s="80"/>
      <c r="DXD13" s="80"/>
      <c r="DXE13" s="80"/>
      <c r="DXF13" s="80"/>
      <c r="DXG13" s="80"/>
      <c r="DXH13" s="80"/>
      <c r="DXI13" s="80"/>
      <c r="DXJ13" s="80"/>
      <c r="DXK13" s="80"/>
      <c r="DXL13" s="80"/>
      <c r="DXM13" s="80"/>
      <c r="DXN13" s="80"/>
      <c r="DXO13" s="80"/>
      <c r="DXP13" s="80"/>
      <c r="DXQ13" s="80"/>
      <c r="DXR13" s="80"/>
      <c r="DXS13" s="80"/>
      <c r="DXT13" s="80"/>
      <c r="DXU13" s="80"/>
      <c r="DXV13" s="80"/>
      <c r="DXW13" s="80"/>
      <c r="DXX13" s="80"/>
      <c r="DXY13" s="80"/>
      <c r="DXZ13" s="80"/>
      <c r="DYA13" s="80"/>
      <c r="DYB13" s="80"/>
      <c r="DYC13" s="80"/>
      <c r="DYD13" s="80"/>
      <c r="DYE13" s="80"/>
      <c r="DYF13" s="80"/>
      <c r="DYG13" s="80"/>
      <c r="DYH13" s="80"/>
      <c r="DYI13" s="80"/>
      <c r="DYJ13" s="80"/>
      <c r="DYK13" s="80"/>
      <c r="DYL13" s="80"/>
      <c r="DYM13" s="80"/>
      <c r="DYN13" s="80"/>
      <c r="DYO13" s="80"/>
      <c r="DYP13" s="80"/>
      <c r="DYQ13" s="80"/>
      <c r="DYR13" s="80"/>
      <c r="DYS13" s="80"/>
      <c r="DYT13" s="80"/>
      <c r="DYU13" s="80"/>
      <c r="DYV13" s="80"/>
      <c r="DYW13" s="80"/>
      <c r="DYX13" s="80"/>
      <c r="DYY13" s="80"/>
      <c r="DYZ13" s="80"/>
      <c r="DZA13" s="80"/>
      <c r="DZB13" s="80"/>
      <c r="DZC13" s="80"/>
      <c r="DZD13" s="80"/>
      <c r="DZE13" s="80"/>
      <c r="DZF13" s="80"/>
      <c r="DZG13" s="80"/>
      <c r="DZH13" s="80"/>
      <c r="DZI13" s="80"/>
      <c r="DZJ13" s="80"/>
      <c r="DZK13" s="80"/>
      <c r="DZL13" s="80"/>
      <c r="DZM13" s="80"/>
      <c r="DZN13" s="80"/>
      <c r="DZO13" s="80"/>
      <c r="DZP13" s="80"/>
      <c r="DZQ13" s="80"/>
      <c r="DZR13" s="80"/>
      <c r="DZS13" s="80"/>
      <c r="DZT13" s="80"/>
      <c r="DZU13" s="80"/>
      <c r="DZV13" s="80"/>
      <c r="DZW13" s="80"/>
      <c r="DZX13" s="80"/>
      <c r="DZY13" s="80"/>
      <c r="DZZ13" s="80"/>
      <c r="EAA13" s="80"/>
      <c r="EAB13" s="80"/>
      <c r="EAC13" s="80"/>
      <c r="EAD13" s="80"/>
      <c r="EAE13" s="80"/>
      <c r="EAF13" s="80"/>
      <c r="EAG13" s="80"/>
      <c r="EAH13" s="80"/>
      <c r="EAI13" s="80"/>
      <c r="EAJ13" s="80"/>
      <c r="EAK13" s="80"/>
      <c r="EAL13" s="80"/>
      <c r="EAM13" s="80"/>
      <c r="EAN13" s="80"/>
      <c r="EAO13" s="80"/>
      <c r="EAP13" s="80"/>
      <c r="EAQ13" s="80"/>
      <c r="EAR13" s="80"/>
      <c r="EAS13" s="80"/>
      <c r="EAT13" s="80"/>
      <c r="EAU13" s="80"/>
      <c r="EAV13" s="80"/>
      <c r="EAW13" s="80"/>
      <c r="EAX13" s="80"/>
      <c r="EAY13" s="80"/>
      <c r="EAZ13" s="80"/>
      <c r="EBA13" s="80"/>
      <c r="EBB13" s="80"/>
      <c r="EBC13" s="80"/>
      <c r="EBD13" s="80"/>
      <c r="EBE13" s="80"/>
      <c r="EBF13" s="80"/>
      <c r="EBG13" s="80"/>
      <c r="EBH13" s="80"/>
      <c r="EBI13" s="80"/>
      <c r="EBJ13" s="80"/>
      <c r="EBK13" s="80"/>
      <c r="EBL13" s="80"/>
      <c r="EBM13" s="80"/>
      <c r="EBN13" s="80"/>
      <c r="EBO13" s="80"/>
      <c r="EBP13" s="80"/>
      <c r="EBQ13" s="80"/>
      <c r="EBR13" s="80"/>
      <c r="EBS13" s="80"/>
      <c r="EBT13" s="80"/>
      <c r="EBU13" s="80"/>
      <c r="EBV13" s="80"/>
      <c r="EBW13" s="80"/>
      <c r="EBX13" s="80"/>
      <c r="EBY13" s="80"/>
      <c r="EBZ13" s="80"/>
      <c r="ECA13" s="80"/>
      <c r="ECB13" s="80"/>
      <c r="ECC13" s="80"/>
      <c r="ECD13" s="80"/>
      <c r="ECE13" s="80"/>
      <c r="ECF13" s="80"/>
      <c r="ECG13" s="80"/>
      <c r="ECH13" s="80"/>
      <c r="ECI13" s="80"/>
      <c r="ECJ13" s="80"/>
      <c r="ECK13" s="80"/>
      <c r="ECL13" s="80"/>
      <c r="ECM13" s="80"/>
      <c r="ECN13" s="80"/>
      <c r="ECO13" s="80"/>
      <c r="ECP13" s="80"/>
      <c r="ECQ13" s="80"/>
      <c r="ECR13" s="80"/>
      <c r="ECS13" s="80"/>
      <c r="ECT13" s="80"/>
      <c r="ECU13" s="80"/>
      <c r="ECV13" s="80"/>
      <c r="ECW13" s="80"/>
      <c r="ECX13" s="80"/>
      <c r="ECY13" s="80"/>
      <c r="ECZ13" s="80"/>
      <c r="EDA13" s="80"/>
      <c r="EDB13" s="80"/>
      <c r="EDC13" s="80"/>
      <c r="EDD13" s="80"/>
      <c r="EDE13" s="80"/>
      <c r="EDF13" s="80"/>
      <c r="EDG13" s="80"/>
      <c r="EDH13" s="80"/>
      <c r="EDI13" s="80"/>
      <c r="EDJ13" s="80"/>
      <c r="EDK13" s="80"/>
      <c r="EDL13" s="80"/>
      <c r="EDM13" s="80"/>
      <c r="EDN13" s="80"/>
      <c r="EDO13" s="80"/>
      <c r="EDP13" s="80"/>
      <c r="EDQ13" s="80"/>
      <c r="EDR13" s="80"/>
      <c r="EDS13" s="80"/>
      <c r="EDT13" s="80"/>
      <c r="EDU13" s="80"/>
      <c r="EDV13" s="80"/>
      <c r="EDW13" s="80"/>
      <c r="EDX13" s="80"/>
      <c r="EDY13" s="80"/>
      <c r="EDZ13" s="80"/>
      <c r="EEA13" s="80"/>
      <c r="EEB13" s="80"/>
      <c r="EEC13" s="80"/>
      <c r="EED13" s="80"/>
      <c r="EEE13" s="80"/>
      <c r="EEF13" s="80"/>
      <c r="EEG13" s="80"/>
      <c r="EEH13" s="80"/>
      <c r="EEI13" s="80"/>
      <c r="EEJ13" s="80"/>
      <c r="EEK13" s="80"/>
      <c r="EEL13" s="80"/>
      <c r="EEM13" s="80"/>
      <c r="EEN13" s="80"/>
      <c r="EEO13" s="80"/>
      <c r="EEP13" s="80"/>
      <c r="EEQ13" s="80"/>
      <c r="EER13" s="80"/>
      <c r="EES13" s="80"/>
      <c r="EET13" s="80"/>
      <c r="EEU13" s="80"/>
      <c r="EEV13" s="80"/>
      <c r="EEW13" s="80"/>
      <c r="EEX13" s="80"/>
      <c r="EEY13" s="80"/>
      <c r="EEZ13" s="80"/>
      <c r="EFA13" s="80"/>
      <c r="EFB13" s="80"/>
      <c r="EFC13" s="80"/>
      <c r="EFD13" s="80"/>
      <c r="EFE13" s="80"/>
      <c r="EFF13" s="80"/>
      <c r="EFG13" s="80"/>
      <c r="EFH13" s="80"/>
      <c r="EFI13" s="80"/>
      <c r="EFJ13" s="80"/>
      <c r="EFK13" s="80"/>
      <c r="EFL13" s="80"/>
      <c r="EFM13" s="80"/>
      <c r="EFN13" s="80"/>
      <c r="EFO13" s="80"/>
      <c r="EFP13" s="80"/>
      <c r="EFQ13" s="80"/>
      <c r="EFR13" s="80"/>
      <c r="EFS13" s="80"/>
      <c r="EFT13" s="80"/>
      <c r="EFU13" s="80"/>
      <c r="EFV13" s="80"/>
      <c r="EFW13" s="80"/>
      <c r="EFX13" s="80"/>
      <c r="EFY13" s="80"/>
      <c r="EFZ13" s="80"/>
      <c r="EGA13" s="80"/>
      <c r="EGB13" s="80"/>
      <c r="EGC13" s="80"/>
      <c r="EGD13" s="80"/>
      <c r="EGE13" s="80"/>
      <c r="EGF13" s="80"/>
      <c r="EGG13" s="80"/>
      <c r="EGH13" s="80"/>
      <c r="EGI13" s="80"/>
      <c r="EGJ13" s="80"/>
      <c r="EGK13" s="80"/>
      <c r="EGL13" s="80"/>
      <c r="EGM13" s="80"/>
      <c r="EGN13" s="80"/>
      <c r="EGO13" s="80"/>
      <c r="EGP13" s="80"/>
      <c r="EGQ13" s="80"/>
      <c r="EGR13" s="80"/>
      <c r="EGS13" s="80"/>
      <c r="EGT13" s="80"/>
      <c r="EGU13" s="80"/>
      <c r="EGV13" s="80"/>
      <c r="EGW13" s="80"/>
      <c r="EGX13" s="80"/>
      <c r="EGY13" s="80"/>
      <c r="EGZ13" s="80"/>
      <c r="EHA13" s="80"/>
      <c r="EHB13" s="80"/>
      <c r="EHC13" s="80"/>
      <c r="EHD13" s="80"/>
      <c r="EHE13" s="80"/>
      <c r="EHF13" s="80"/>
      <c r="EHG13" s="80"/>
      <c r="EHH13" s="80"/>
      <c r="EHI13" s="80"/>
      <c r="EHJ13" s="80"/>
      <c r="EHK13" s="80"/>
      <c r="EHL13" s="80"/>
      <c r="EHM13" s="80"/>
      <c r="EHN13" s="80"/>
      <c r="EHO13" s="80"/>
      <c r="EHP13" s="80"/>
      <c r="EHQ13" s="80"/>
      <c r="EHR13" s="80"/>
      <c r="EHS13" s="80"/>
      <c r="EHT13" s="80"/>
      <c r="EHU13" s="80"/>
      <c r="EHV13" s="80"/>
      <c r="EHW13" s="80"/>
      <c r="EHX13" s="80"/>
      <c r="EHY13" s="80"/>
      <c r="EHZ13" s="80"/>
      <c r="EIA13" s="80"/>
      <c r="EIB13" s="80"/>
      <c r="EIC13" s="80"/>
      <c r="EID13" s="80"/>
      <c r="EIE13" s="80"/>
      <c r="EIF13" s="80"/>
      <c r="EIG13" s="80"/>
      <c r="EIH13" s="80"/>
      <c r="EII13" s="80"/>
      <c r="EIJ13" s="80"/>
      <c r="EIK13" s="80"/>
      <c r="EIL13" s="80"/>
      <c r="EIM13" s="80"/>
      <c r="EIN13" s="80"/>
      <c r="EIO13" s="80"/>
      <c r="EIP13" s="80"/>
      <c r="EIQ13" s="80"/>
      <c r="EIR13" s="80"/>
      <c r="EIS13" s="80"/>
      <c r="EIT13" s="80"/>
      <c r="EIU13" s="80"/>
      <c r="EIV13" s="80"/>
      <c r="EIW13" s="80"/>
      <c r="EIX13" s="80"/>
      <c r="EIY13" s="80"/>
      <c r="EIZ13" s="80"/>
      <c r="EJA13" s="80"/>
      <c r="EJB13" s="80"/>
      <c r="EJC13" s="80"/>
      <c r="EJD13" s="80"/>
      <c r="EJE13" s="80"/>
      <c r="EJF13" s="80"/>
      <c r="EJG13" s="80"/>
      <c r="EJH13" s="80"/>
      <c r="EJI13" s="80"/>
      <c r="EJJ13" s="80"/>
      <c r="EJK13" s="80"/>
      <c r="EJL13" s="80"/>
      <c r="EJM13" s="80"/>
      <c r="EJN13" s="80"/>
      <c r="EJO13" s="80"/>
      <c r="EJP13" s="80"/>
      <c r="EJQ13" s="80"/>
      <c r="EJR13" s="80"/>
      <c r="EJS13" s="80"/>
      <c r="EJT13" s="80"/>
      <c r="EJU13" s="80"/>
      <c r="EJV13" s="80"/>
      <c r="EJW13" s="80"/>
      <c r="EJX13" s="80"/>
      <c r="EJY13" s="80"/>
      <c r="EJZ13" s="80"/>
      <c r="EKA13" s="80"/>
      <c r="EKB13" s="80"/>
      <c r="EKC13" s="80"/>
      <c r="EKD13" s="80"/>
      <c r="EKE13" s="80"/>
      <c r="EKF13" s="80"/>
      <c r="EKG13" s="80"/>
      <c r="EKH13" s="80"/>
      <c r="EKI13" s="80"/>
      <c r="EKJ13" s="80"/>
      <c r="EKK13" s="80"/>
      <c r="EKL13" s="80"/>
      <c r="EKM13" s="80"/>
      <c r="EKN13" s="80"/>
      <c r="EKO13" s="80"/>
      <c r="EKP13" s="80"/>
      <c r="EKQ13" s="80"/>
      <c r="EKR13" s="80"/>
      <c r="EKS13" s="80"/>
      <c r="EKT13" s="80"/>
      <c r="EKU13" s="80"/>
      <c r="EKV13" s="80"/>
      <c r="EKW13" s="80"/>
      <c r="EKX13" s="80"/>
      <c r="EKY13" s="80"/>
      <c r="EKZ13" s="80"/>
      <c r="ELA13" s="80"/>
      <c r="ELB13" s="80"/>
      <c r="ELC13" s="80"/>
      <c r="ELD13" s="80"/>
      <c r="ELE13" s="80"/>
      <c r="ELF13" s="80"/>
      <c r="ELG13" s="80"/>
      <c r="ELH13" s="80"/>
      <c r="ELI13" s="80"/>
      <c r="ELJ13" s="80"/>
      <c r="ELK13" s="80"/>
      <c r="ELL13" s="80"/>
      <c r="ELM13" s="80"/>
      <c r="ELN13" s="80"/>
      <c r="ELO13" s="80"/>
      <c r="ELP13" s="80"/>
      <c r="ELQ13" s="80"/>
      <c r="ELR13" s="80"/>
      <c r="ELS13" s="80"/>
      <c r="ELT13" s="80"/>
      <c r="ELU13" s="80"/>
      <c r="ELV13" s="80"/>
      <c r="ELW13" s="80"/>
      <c r="ELX13" s="80"/>
      <c r="ELY13" s="80"/>
      <c r="ELZ13" s="80"/>
      <c r="EMA13" s="80"/>
      <c r="EMB13" s="80"/>
      <c r="EMC13" s="80"/>
      <c r="EMD13" s="80"/>
      <c r="EME13" s="80"/>
      <c r="EMF13" s="80"/>
      <c r="EMG13" s="80"/>
      <c r="EMH13" s="80"/>
      <c r="EMI13" s="80"/>
      <c r="EMJ13" s="80"/>
      <c r="EMK13" s="80"/>
      <c r="EML13" s="80"/>
      <c r="EMM13" s="80"/>
      <c r="EMN13" s="80"/>
      <c r="EMO13" s="80"/>
      <c r="EMP13" s="80"/>
      <c r="EMQ13" s="80"/>
      <c r="EMR13" s="80"/>
      <c r="EMS13" s="80"/>
      <c r="EMT13" s="80"/>
      <c r="EMU13" s="80"/>
      <c r="EMV13" s="80"/>
      <c r="EMW13" s="80"/>
      <c r="EMX13" s="80"/>
      <c r="EMY13" s="80"/>
      <c r="EMZ13" s="80"/>
      <c r="ENA13" s="80"/>
      <c r="ENB13" s="80"/>
      <c r="ENC13" s="80"/>
      <c r="END13" s="80"/>
      <c r="ENE13" s="80"/>
      <c r="ENF13" s="80"/>
      <c r="ENG13" s="80"/>
      <c r="ENH13" s="80"/>
      <c r="ENI13" s="80"/>
      <c r="ENJ13" s="80"/>
      <c r="ENK13" s="80"/>
      <c r="ENL13" s="80"/>
      <c r="ENM13" s="80"/>
      <c r="ENN13" s="80"/>
      <c r="ENO13" s="80"/>
      <c r="ENP13" s="80"/>
      <c r="ENQ13" s="80"/>
      <c r="ENR13" s="80"/>
      <c r="ENS13" s="80"/>
      <c r="ENT13" s="80"/>
      <c r="ENU13" s="80"/>
      <c r="ENV13" s="80"/>
      <c r="ENW13" s="80"/>
      <c r="ENX13" s="80"/>
      <c r="ENY13" s="80"/>
      <c r="ENZ13" s="80"/>
      <c r="EOA13" s="80"/>
      <c r="EOB13" s="80"/>
      <c r="EOC13" s="80"/>
      <c r="EOD13" s="80"/>
      <c r="EOE13" s="80"/>
      <c r="EOF13" s="80"/>
      <c r="EOG13" s="80"/>
      <c r="EOH13" s="80"/>
      <c r="EOI13" s="80"/>
      <c r="EOJ13" s="80"/>
      <c r="EOK13" s="80"/>
      <c r="EOL13" s="80"/>
      <c r="EOM13" s="80"/>
      <c r="EON13" s="80"/>
      <c r="EOO13" s="80"/>
      <c r="EOP13" s="80"/>
      <c r="EOQ13" s="80"/>
      <c r="EOR13" s="80"/>
      <c r="EOS13" s="80"/>
      <c r="EOT13" s="80"/>
      <c r="EOU13" s="80"/>
      <c r="EOV13" s="80"/>
      <c r="EOW13" s="80"/>
      <c r="EOX13" s="80"/>
      <c r="EOY13" s="80"/>
      <c r="EOZ13" s="80"/>
      <c r="EPA13" s="80"/>
      <c r="EPB13" s="80"/>
      <c r="EPC13" s="80"/>
      <c r="EPD13" s="80"/>
      <c r="EPE13" s="80"/>
      <c r="EPF13" s="80"/>
      <c r="EPG13" s="80"/>
      <c r="EPH13" s="80"/>
      <c r="EPI13" s="80"/>
      <c r="EPJ13" s="80"/>
      <c r="EPK13" s="80"/>
      <c r="EPL13" s="80"/>
      <c r="EPM13" s="80"/>
      <c r="EPN13" s="80"/>
      <c r="EPO13" s="80"/>
      <c r="EPP13" s="80"/>
      <c r="EPQ13" s="80"/>
      <c r="EPR13" s="80"/>
      <c r="EPS13" s="80"/>
      <c r="EPT13" s="80"/>
      <c r="EPU13" s="80"/>
      <c r="EPV13" s="80"/>
      <c r="EPW13" s="80"/>
      <c r="EPX13" s="80"/>
      <c r="EPY13" s="80"/>
      <c r="EPZ13" s="80"/>
      <c r="EQA13" s="80"/>
      <c r="EQB13" s="80"/>
      <c r="EQC13" s="80"/>
      <c r="EQD13" s="80"/>
      <c r="EQE13" s="80"/>
      <c r="EQF13" s="80"/>
      <c r="EQG13" s="80"/>
      <c r="EQH13" s="80"/>
      <c r="EQI13" s="80"/>
      <c r="EQJ13" s="80"/>
      <c r="EQK13" s="80"/>
      <c r="EQL13" s="80"/>
      <c r="EQM13" s="80"/>
      <c r="EQN13" s="80"/>
      <c r="EQO13" s="80"/>
      <c r="EQP13" s="80"/>
      <c r="EQQ13" s="80"/>
      <c r="EQR13" s="80"/>
      <c r="EQS13" s="80"/>
      <c r="EQT13" s="80"/>
      <c r="EQU13" s="80"/>
      <c r="EQV13" s="80"/>
      <c r="EQW13" s="80"/>
      <c r="EQX13" s="80"/>
      <c r="EQY13" s="80"/>
      <c r="EQZ13" s="80"/>
      <c r="ERA13" s="80"/>
      <c r="ERB13" s="80"/>
      <c r="ERC13" s="80"/>
      <c r="ERD13" s="80"/>
      <c r="ERE13" s="80"/>
      <c r="ERF13" s="80"/>
      <c r="ERG13" s="80"/>
      <c r="ERH13" s="80"/>
      <c r="ERI13" s="80"/>
      <c r="ERJ13" s="80"/>
      <c r="ERK13" s="80"/>
      <c r="ERL13" s="80"/>
      <c r="ERM13" s="80"/>
      <c r="ERN13" s="80"/>
      <c r="ERO13" s="80"/>
      <c r="ERP13" s="80"/>
      <c r="ERQ13" s="80"/>
      <c r="ERR13" s="80"/>
      <c r="ERS13" s="80"/>
      <c r="ERT13" s="80"/>
      <c r="ERU13" s="80"/>
      <c r="ERV13" s="80"/>
      <c r="ERW13" s="80"/>
      <c r="ERX13" s="80"/>
      <c r="ERY13" s="80"/>
      <c r="ERZ13" s="80"/>
      <c r="ESA13" s="80"/>
      <c r="ESB13" s="80"/>
      <c r="ESC13" s="80"/>
      <c r="ESD13" s="80"/>
      <c r="ESE13" s="80"/>
      <c r="ESF13" s="80"/>
      <c r="ESG13" s="80"/>
      <c r="ESH13" s="80"/>
      <c r="ESI13" s="80"/>
      <c r="ESJ13" s="80"/>
      <c r="ESK13" s="80"/>
      <c r="ESL13" s="80"/>
      <c r="ESM13" s="80"/>
      <c r="ESN13" s="80"/>
      <c r="ESO13" s="80"/>
      <c r="ESP13" s="80"/>
      <c r="ESQ13" s="80"/>
      <c r="ESR13" s="80"/>
      <c r="ESS13" s="80"/>
      <c r="EST13" s="80"/>
      <c r="ESU13" s="80"/>
      <c r="ESV13" s="80"/>
      <c r="ESW13" s="80"/>
      <c r="ESX13" s="80"/>
      <c r="ESY13" s="80"/>
      <c r="ESZ13" s="80"/>
      <c r="ETA13" s="80"/>
      <c r="ETB13" s="80"/>
      <c r="ETC13" s="80"/>
      <c r="ETD13" s="80"/>
      <c r="ETE13" s="80"/>
      <c r="ETF13" s="80"/>
      <c r="ETG13" s="80"/>
      <c r="ETH13" s="80"/>
      <c r="ETI13" s="80"/>
      <c r="ETJ13" s="80"/>
      <c r="ETK13" s="80"/>
      <c r="ETL13" s="80"/>
      <c r="ETM13" s="80"/>
      <c r="ETN13" s="80"/>
      <c r="ETO13" s="80"/>
      <c r="ETP13" s="80"/>
      <c r="ETQ13" s="80"/>
      <c r="ETR13" s="80"/>
      <c r="ETS13" s="80"/>
      <c r="ETT13" s="80"/>
      <c r="ETU13" s="80"/>
      <c r="ETV13" s="80"/>
      <c r="ETW13" s="80"/>
      <c r="ETX13" s="80"/>
      <c r="ETY13" s="80"/>
      <c r="ETZ13" s="80"/>
      <c r="EUA13" s="80"/>
      <c r="EUB13" s="80"/>
      <c r="EUC13" s="80"/>
      <c r="EUD13" s="80"/>
      <c r="EUE13" s="80"/>
      <c r="EUF13" s="80"/>
      <c r="EUG13" s="80"/>
      <c r="EUH13" s="80"/>
      <c r="EUI13" s="80"/>
      <c r="EUJ13" s="80"/>
      <c r="EUK13" s="80"/>
      <c r="EUL13" s="80"/>
      <c r="EUM13" s="80"/>
      <c r="EUN13" s="80"/>
      <c r="EUO13" s="80"/>
      <c r="EUP13" s="80"/>
      <c r="EUQ13" s="80"/>
      <c r="EUR13" s="80"/>
      <c r="EUS13" s="80"/>
      <c r="EUT13" s="80"/>
      <c r="EUU13" s="80"/>
      <c r="EUV13" s="80"/>
      <c r="EUW13" s="80"/>
      <c r="EUX13" s="80"/>
      <c r="EUY13" s="80"/>
      <c r="EUZ13" s="80"/>
      <c r="EVA13" s="80"/>
      <c r="EVB13" s="80"/>
      <c r="EVC13" s="80"/>
      <c r="EVD13" s="80"/>
      <c r="EVE13" s="80"/>
      <c r="EVF13" s="80"/>
      <c r="EVG13" s="80"/>
      <c r="EVH13" s="80"/>
      <c r="EVI13" s="80"/>
      <c r="EVJ13" s="80"/>
      <c r="EVK13" s="80"/>
      <c r="EVL13" s="80"/>
      <c r="EVM13" s="80"/>
      <c r="EVN13" s="80"/>
      <c r="EVO13" s="80"/>
      <c r="EVP13" s="80"/>
      <c r="EVQ13" s="80"/>
      <c r="EVR13" s="80"/>
      <c r="EVS13" s="80"/>
      <c r="EVT13" s="80"/>
      <c r="EVU13" s="80"/>
      <c r="EVV13" s="80"/>
      <c r="EVW13" s="80"/>
      <c r="EVX13" s="80"/>
      <c r="EVY13" s="80"/>
      <c r="EVZ13" s="80"/>
      <c r="EWA13" s="80"/>
      <c r="EWB13" s="80"/>
      <c r="EWC13" s="80"/>
      <c r="EWD13" s="80"/>
      <c r="EWE13" s="80"/>
      <c r="EWF13" s="80"/>
      <c r="EWG13" s="80"/>
      <c r="EWH13" s="80"/>
      <c r="EWI13" s="80"/>
      <c r="EWJ13" s="80"/>
      <c r="EWK13" s="80"/>
      <c r="EWL13" s="80"/>
      <c r="EWM13" s="80"/>
      <c r="EWN13" s="80"/>
      <c r="EWO13" s="80"/>
      <c r="EWP13" s="80"/>
      <c r="EWQ13" s="80"/>
      <c r="EWR13" s="80"/>
      <c r="EWS13" s="80"/>
      <c r="EWT13" s="80"/>
      <c r="EWU13" s="80"/>
      <c r="EWV13" s="80"/>
      <c r="EWW13" s="80"/>
      <c r="EWX13" s="80"/>
      <c r="EWY13" s="80"/>
      <c r="EWZ13" s="80"/>
      <c r="EXA13" s="80"/>
      <c r="EXB13" s="80"/>
      <c r="EXC13" s="80"/>
      <c r="EXD13" s="80"/>
      <c r="EXE13" s="80"/>
      <c r="EXF13" s="80"/>
      <c r="EXG13" s="80"/>
      <c r="EXH13" s="80"/>
      <c r="EXI13" s="80"/>
      <c r="EXJ13" s="80"/>
      <c r="EXK13" s="80"/>
      <c r="EXL13" s="80"/>
      <c r="EXM13" s="80"/>
      <c r="EXN13" s="80"/>
      <c r="EXO13" s="80"/>
      <c r="EXP13" s="80"/>
      <c r="EXQ13" s="80"/>
      <c r="EXR13" s="80"/>
      <c r="EXS13" s="80"/>
      <c r="EXT13" s="80"/>
      <c r="EXU13" s="80"/>
      <c r="EXV13" s="80"/>
      <c r="EXW13" s="80"/>
      <c r="EXX13" s="80"/>
      <c r="EXY13" s="80"/>
      <c r="EXZ13" s="80"/>
      <c r="EYA13" s="80"/>
      <c r="EYB13" s="80"/>
      <c r="EYC13" s="80"/>
      <c r="EYD13" s="80"/>
      <c r="EYE13" s="80"/>
      <c r="EYF13" s="80"/>
      <c r="EYG13" s="80"/>
      <c r="EYH13" s="80"/>
      <c r="EYI13" s="80"/>
      <c r="EYJ13" s="80"/>
      <c r="EYK13" s="80"/>
      <c r="EYL13" s="80"/>
      <c r="EYM13" s="80"/>
      <c r="EYN13" s="80"/>
      <c r="EYO13" s="80"/>
      <c r="EYP13" s="80"/>
      <c r="EYQ13" s="80"/>
      <c r="EYR13" s="80"/>
      <c r="EYS13" s="80"/>
      <c r="EYT13" s="80"/>
      <c r="EYU13" s="80"/>
      <c r="EYV13" s="80"/>
      <c r="EYW13" s="80"/>
      <c r="EYX13" s="80"/>
      <c r="EYY13" s="80"/>
      <c r="EYZ13" s="80"/>
      <c r="EZA13" s="80"/>
      <c r="EZB13" s="80"/>
      <c r="EZC13" s="80"/>
      <c r="EZD13" s="80"/>
      <c r="EZE13" s="80"/>
      <c r="EZF13" s="80"/>
      <c r="EZG13" s="80"/>
      <c r="EZH13" s="80"/>
      <c r="EZI13" s="80"/>
      <c r="EZJ13" s="80"/>
      <c r="EZK13" s="80"/>
      <c r="EZL13" s="80"/>
      <c r="EZM13" s="80"/>
      <c r="EZN13" s="80"/>
      <c r="EZO13" s="80"/>
      <c r="EZP13" s="80"/>
      <c r="EZQ13" s="80"/>
      <c r="EZR13" s="80"/>
      <c r="EZS13" s="80"/>
      <c r="EZT13" s="80"/>
      <c r="EZU13" s="80"/>
      <c r="EZV13" s="80"/>
      <c r="EZW13" s="80"/>
      <c r="EZX13" s="80"/>
      <c r="EZY13" s="80"/>
      <c r="EZZ13" s="80"/>
      <c r="FAA13" s="80"/>
      <c r="FAB13" s="80"/>
      <c r="FAC13" s="80"/>
      <c r="FAD13" s="80"/>
      <c r="FAE13" s="80"/>
      <c r="FAF13" s="80"/>
      <c r="FAG13" s="80"/>
      <c r="FAH13" s="80"/>
      <c r="FAI13" s="80"/>
      <c r="FAJ13" s="80"/>
      <c r="FAK13" s="80"/>
      <c r="FAL13" s="80"/>
      <c r="FAM13" s="80"/>
      <c r="FAN13" s="80"/>
      <c r="FAO13" s="80"/>
      <c r="FAP13" s="80"/>
      <c r="FAQ13" s="80"/>
      <c r="FAR13" s="80"/>
      <c r="FAS13" s="80"/>
      <c r="FAT13" s="80"/>
      <c r="FAU13" s="80"/>
      <c r="FAV13" s="80"/>
      <c r="FAW13" s="80"/>
      <c r="FAX13" s="80"/>
      <c r="FAY13" s="80"/>
      <c r="FAZ13" s="80"/>
      <c r="FBA13" s="80"/>
      <c r="FBB13" s="80"/>
      <c r="FBC13" s="80"/>
      <c r="FBD13" s="80"/>
      <c r="FBE13" s="80"/>
      <c r="FBF13" s="80"/>
      <c r="FBG13" s="80"/>
      <c r="FBH13" s="80"/>
      <c r="FBI13" s="80"/>
      <c r="FBJ13" s="80"/>
      <c r="FBK13" s="80"/>
      <c r="FBL13" s="80"/>
      <c r="FBM13" s="80"/>
      <c r="FBN13" s="80"/>
      <c r="FBO13" s="80"/>
      <c r="FBP13" s="80"/>
      <c r="FBQ13" s="80"/>
      <c r="FBR13" s="80"/>
      <c r="FBS13" s="80"/>
      <c r="FBT13" s="80"/>
      <c r="FBU13" s="80"/>
      <c r="FBV13" s="80"/>
      <c r="FBW13" s="80"/>
      <c r="FBX13" s="80"/>
      <c r="FBY13" s="80"/>
      <c r="FBZ13" s="80"/>
      <c r="FCA13" s="80"/>
      <c r="FCB13" s="80"/>
      <c r="FCC13" s="80"/>
      <c r="FCD13" s="80"/>
      <c r="FCE13" s="80"/>
      <c r="FCF13" s="80"/>
      <c r="FCG13" s="80"/>
      <c r="FCH13" s="80"/>
      <c r="FCI13" s="80"/>
      <c r="FCJ13" s="80"/>
      <c r="FCK13" s="80"/>
      <c r="FCL13" s="80"/>
      <c r="FCM13" s="80"/>
      <c r="FCN13" s="80"/>
      <c r="FCO13" s="80"/>
      <c r="FCP13" s="80"/>
      <c r="FCQ13" s="80"/>
      <c r="FCR13" s="80"/>
      <c r="FCS13" s="80"/>
      <c r="FCT13" s="80"/>
      <c r="FCU13" s="80"/>
      <c r="FCV13" s="80"/>
      <c r="FCW13" s="80"/>
      <c r="FCX13" s="80"/>
      <c r="FCY13" s="80"/>
      <c r="FCZ13" s="80"/>
      <c r="FDA13" s="80"/>
      <c r="FDB13" s="80"/>
      <c r="FDC13" s="80"/>
      <c r="FDD13" s="80"/>
      <c r="FDE13" s="80"/>
      <c r="FDF13" s="80"/>
      <c r="FDG13" s="80"/>
      <c r="FDH13" s="80"/>
      <c r="FDI13" s="80"/>
      <c r="FDJ13" s="80"/>
      <c r="FDK13" s="80"/>
      <c r="FDL13" s="80"/>
      <c r="FDM13" s="80"/>
      <c r="FDN13" s="80"/>
      <c r="FDO13" s="80"/>
      <c r="FDP13" s="80"/>
      <c r="FDQ13" s="80"/>
      <c r="FDR13" s="80"/>
      <c r="FDS13" s="80"/>
      <c r="FDT13" s="80"/>
      <c r="FDU13" s="80"/>
      <c r="FDV13" s="80"/>
      <c r="FDW13" s="80"/>
      <c r="FDX13" s="80"/>
      <c r="FDY13" s="80"/>
      <c r="FDZ13" s="80"/>
      <c r="FEA13" s="80"/>
      <c r="FEB13" s="80"/>
      <c r="FEC13" s="80"/>
      <c r="FED13" s="80"/>
      <c r="FEE13" s="80"/>
      <c r="FEF13" s="80"/>
      <c r="FEG13" s="80"/>
      <c r="FEH13" s="80"/>
      <c r="FEI13" s="80"/>
      <c r="FEJ13" s="80"/>
      <c r="FEK13" s="80"/>
      <c r="FEL13" s="80"/>
      <c r="FEM13" s="80"/>
      <c r="FEN13" s="80"/>
      <c r="FEO13" s="80"/>
      <c r="FEP13" s="80"/>
      <c r="FEQ13" s="80"/>
      <c r="FER13" s="80"/>
      <c r="FES13" s="80"/>
      <c r="FET13" s="80"/>
      <c r="FEU13" s="80"/>
      <c r="FEV13" s="80"/>
      <c r="FEW13" s="80"/>
      <c r="FEX13" s="80"/>
      <c r="FEY13" s="80"/>
      <c r="FEZ13" s="80"/>
      <c r="FFA13" s="80"/>
      <c r="FFB13" s="80"/>
      <c r="FFC13" s="80"/>
      <c r="FFD13" s="80"/>
      <c r="FFE13" s="80"/>
      <c r="FFF13" s="80"/>
      <c r="FFG13" s="80"/>
      <c r="FFH13" s="80"/>
      <c r="FFI13" s="80"/>
      <c r="FFJ13" s="80"/>
      <c r="FFK13" s="80"/>
      <c r="FFL13" s="80"/>
      <c r="FFM13" s="80"/>
      <c r="FFN13" s="80"/>
      <c r="FFO13" s="80"/>
      <c r="FFP13" s="80"/>
      <c r="FFQ13" s="80"/>
      <c r="FFR13" s="80"/>
      <c r="FFS13" s="80"/>
      <c r="FFT13" s="80"/>
      <c r="FFU13" s="80"/>
      <c r="FFV13" s="80"/>
      <c r="FFW13" s="80"/>
      <c r="FFX13" s="80"/>
      <c r="FFY13" s="80"/>
      <c r="FFZ13" s="80"/>
      <c r="FGA13" s="80"/>
      <c r="FGB13" s="80"/>
      <c r="FGC13" s="80"/>
      <c r="FGD13" s="80"/>
      <c r="FGE13" s="80"/>
      <c r="FGF13" s="80"/>
      <c r="FGG13" s="80"/>
      <c r="FGH13" s="80"/>
      <c r="FGI13" s="80"/>
      <c r="FGJ13" s="80"/>
      <c r="FGK13" s="80"/>
      <c r="FGL13" s="80"/>
      <c r="FGM13" s="80"/>
      <c r="FGN13" s="80"/>
      <c r="FGO13" s="80"/>
      <c r="FGP13" s="80"/>
      <c r="FGQ13" s="80"/>
      <c r="FGR13" s="80"/>
      <c r="FGS13" s="80"/>
      <c r="FGT13" s="80"/>
      <c r="FGU13" s="80"/>
      <c r="FGV13" s="80"/>
      <c r="FGW13" s="80"/>
      <c r="FGX13" s="80"/>
      <c r="FGY13" s="80"/>
      <c r="FGZ13" s="80"/>
      <c r="FHA13" s="80"/>
      <c r="FHB13" s="80"/>
      <c r="FHC13" s="80"/>
      <c r="FHD13" s="80"/>
      <c r="FHE13" s="80"/>
      <c r="FHF13" s="80"/>
      <c r="FHG13" s="80"/>
      <c r="FHH13" s="80"/>
      <c r="FHI13" s="80"/>
      <c r="FHJ13" s="80"/>
      <c r="FHK13" s="80"/>
      <c r="FHL13" s="80"/>
      <c r="FHM13" s="80"/>
      <c r="FHN13" s="80"/>
      <c r="FHO13" s="80"/>
      <c r="FHP13" s="80"/>
      <c r="FHQ13" s="80"/>
      <c r="FHR13" s="80"/>
      <c r="FHS13" s="80"/>
      <c r="FHT13" s="80"/>
      <c r="FHU13" s="80"/>
      <c r="FHV13" s="80"/>
      <c r="FHW13" s="80"/>
      <c r="FHX13" s="80"/>
      <c r="FHY13" s="80"/>
      <c r="FHZ13" s="80"/>
      <c r="FIA13" s="80"/>
      <c r="FIB13" s="80"/>
      <c r="FIC13" s="80"/>
      <c r="FID13" s="80"/>
      <c r="FIE13" s="80"/>
      <c r="FIF13" s="80"/>
      <c r="FIG13" s="80"/>
      <c r="FIH13" s="80"/>
      <c r="FII13" s="80"/>
      <c r="FIJ13" s="80"/>
      <c r="FIK13" s="80"/>
      <c r="FIL13" s="80"/>
      <c r="FIM13" s="80"/>
      <c r="FIN13" s="80"/>
      <c r="FIO13" s="80"/>
      <c r="FIP13" s="80"/>
      <c r="FIQ13" s="80"/>
      <c r="FIR13" s="80"/>
      <c r="FIS13" s="80"/>
      <c r="FIT13" s="80"/>
      <c r="FIU13" s="80"/>
      <c r="FIV13" s="80"/>
      <c r="FIW13" s="80"/>
      <c r="FIX13" s="80"/>
      <c r="FIY13" s="80"/>
      <c r="FIZ13" s="80"/>
      <c r="FJA13" s="80"/>
      <c r="FJB13" s="80"/>
      <c r="FJC13" s="80"/>
      <c r="FJD13" s="80"/>
      <c r="FJE13" s="80"/>
      <c r="FJF13" s="80"/>
      <c r="FJG13" s="80"/>
      <c r="FJH13" s="80"/>
      <c r="FJI13" s="80"/>
      <c r="FJJ13" s="80"/>
      <c r="FJK13" s="80"/>
      <c r="FJL13" s="80"/>
      <c r="FJM13" s="80"/>
      <c r="FJN13" s="80"/>
      <c r="FJO13" s="80"/>
      <c r="FJP13" s="80"/>
      <c r="FJQ13" s="80"/>
      <c r="FJR13" s="80"/>
      <c r="FJS13" s="80"/>
      <c r="FJT13" s="80"/>
      <c r="FJU13" s="80"/>
      <c r="FJV13" s="80"/>
      <c r="FJW13" s="80"/>
      <c r="FJX13" s="80"/>
      <c r="FJY13" s="80"/>
      <c r="FJZ13" s="80"/>
      <c r="FKA13" s="80"/>
      <c r="FKB13" s="80"/>
      <c r="FKC13" s="80"/>
      <c r="FKD13" s="80"/>
      <c r="FKE13" s="80"/>
      <c r="FKF13" s="80"/>
      <c r="FKG13" s="80"/>
      <c r="FKH13" s="80"/>
      <c r="FKI13" s="80"/>
      <c r="FKJ13" s="80"/>
      <c r="FKK13" s="80"/>
      <c r="FKL13" s="80"/>
      <c r="FKM13" s="80"/>
      <c r="FKN13" s="80"/>
      <c r="FKO13" s="80"/>
      <c r="FKP13" s="80"/>
      <c r="FKQ13" s="80"/>
      <c r="FKR13" s="80"/>
      <c r="FKS13" s="80"/>
      <c r="FKT13" s="80"/>
      <c r="FKU13" s="80"/>
      <c r="FKV13" s="80"/>
      <c r="FKW13" s="80"/>
      <c r="FKX13" s="80"/>
      <c r="FKY13" s="80"/>
      <c r="FKZ13" s="80"/>
      <c r="FLA13" s="80"/>
      <c r="FLB13" s="80"/>
      <c r="FLC13" s="80"/>
      <c r="FLD13" s="80"/>
      <c r="FLE13" s="80"/>
      <c r="FLF13" s="80"/>
      <c r="FLG13" s="80"/>
      <c r="FLH13" s="80"/>
      <c r="FLI13" s="80"/>
      <c r="FLJ13" s="80"/>
      <c r="FLK13" s="80"/>
      <c r="FLL13" s="80"/>
      <c r="FLM13" s="80"/>
      <c r="FLN13" s="80"/>
      <c r="FLO13" s="80"/>
      <c r="FLP13" s="80"/>
      <c r="FLQ13" s="80"/>
      <c r="FLR13" s="80"/>
      <c r="FLS13" s="80"/>
      <c r="FLT13" s="80"/>
      <c r="FLU13" s="80"/>
      <c r="FLV13" s="80"/>
      <c r="FLW13" s="80"/>
      <c r="FLX13" s="80"/>
      <c r="FLY13" s="80"/>
      <c r="FLZ13" s="80"/>
      <c r="FMA13" s="80"/>
      <c r="FMB13" s="80"/>
      <c r="FMC13" s="80"/>
      <c r="FMD13" s="80"/>
      <c r="FME13" s="80"/>
      <c r="FMF13" s="80"/>
      <c r="FMG13" s="80"/>
      <c r="FMH13" s="80"/>
      <c r="FMI13" s="80"/>
      <c r="FMJ13" s="80"/>
      <c r="FMK13" s="80"/>
      <c r="FML13" s="80"/>
      <c r="FMM13" s="80"/>
      <c r="FMN13" s="80"/>
      <c r="FMO13" s="80"/>
      <c r="FMP13" s="80"/>
      <c r="FMQ13" s="80"/>
      <c r="FMR13" s="80"/>
      <c r="FMS13" s="80"/>
      <c r="FMT13" s="80"/>
      <c r="FMU13" s="80"/>
      <c r="FMV13" s="80"/>
      <c r="FMW13" s="80"/>
      <c r="FMX13" s="80"/>
      <c r="FMY13" s="80"/>
      <c r="FMZ13" s="80"/>
      <c r="FNA13" s="80"/>
      <c r="FNB13" s="80"/>
      <c r="FNC13" s="80"/>
      <c r="FND13" s="80"/>
      <c r="FNE13" s="80"/>
      <c r="FNF13" s="80"/>
      <c r="FNG13" s="80"/>
      <c r="FNH13" s="80"/>
      <c r="FNI13" s="80"/>
      <c r="FNJ13" s="80"/>
      <c r="FNK13" s="80"/>
      <c r="FNL13" s="80"/>
      <c r="FNM13" s="80"/>
      <c r="FNN13" s="80"/>
      <c r="FNO13" s="80"/>
      <c r="FNP13" s="80"/>
      <c r="FNQ13" s="80"/>
      <c r="FNR13" s="80"/>
      <c r="FNS13" s="80"/>
      <c r="FNT13" s="80"/>
      <c r="FNU13" s="80"/>
      <c r="FNV13" s="80"/>
      <c r="FNW13" s="80"/>
      <c r="FNX13" s="80"/>
      <c r="FNY13" s="80"/>
      <c r="FNZ13" s="80"/>
      <c r="FOA13" s="80"/>
      <c r="FOB13" s="80"/>
      <c r="FOC13" s="80"/>
      <c r="FOD13" s="80"/>
      <c r="FOE13" s="80"/>
      <c r="FOF13" s="80"/>
      <c r="FOG13" s="80"/>
      <c r="FOH13" s="80"/>
      <c r="FOI13" s="80"/>
      <c r="FOJ13" s="80"/>
      <c r="FOK13" s="80"/>
      <c r="FOL13" s="80"/>
      <c r="FOM13" s="80"/>
      <c r="FON13" s="80"/>
      <c r="FOO13" s="80"/>
      <c r="FOP13" s="80"/>
      <c r="FOQ13" s="80"/>
      <c r="FOR13" s="80"/>
      <c r="FOS13" s="80"/>
      <c r="FOT13" s="80"/>
      <c r="FOU13" s="80"/>
      <c r="FOV13" s="80"/>
      <c r="FOW13" s="80"/>
      <c r="FOX13" s="80"/>
      <c r="FOY13" s="80"/>
      <c r="FOZ13" s="80"/>
      <c r="FPA13" s="80"/>
      <c r="FPB13" s="80"/>
      <c r="FPC13" s="80"/>
      <c r="FPD13" s="80"/>
      <c r="FPE13" s="80"/>
      <c r="FPF13" s="80"/>
      <c r="FPG13" s="80"/>
      <c r="FPH13" s="80"/>
      <c r="FPI13" s="80"/>
      <c r="FPJ13" s="80"/>
      <c r="FPK13" s="80"/>
      <c r="FPL13" s="80"/>
      <c r="FPM13" s="80"/>
      <c r="FPN13" s="80"/>
      <c r="FPO13" s="80"/>
      <c r="FPP13" s="80"/>
      <c r="FPQ13" s="80"/>
      <c r="FPR13" s="80"/>
      <c r="FPS13" s="80"/>
      <c r="FPT13" s="80"/>
      <c r="FPU13" s="80"/>
      <c r="FPV13" s="80"/>
      <c r="FPW13" s="80"/>
      <c r="FPX13" s="80"/>
      <c r="FPY13" s="80"/>
      <c r="FPZ13" s="80"/>
      <c r="FQA13" s="80"/>
      <c r="FQB13" s="80"/>
      <c r="FQC13" s="80"/>
      <c r="FQD13" s="80"/>
      <c r="FQE13" s="80"/>
      <c r="FQF13" s="80"/>
      <c r="FQG13" s="80"/>
      <c r="FQH13" s="80"/>
      <c r="FQI13" s="80"/>
      <c r="FQJ13" s="80"/>
      <c r="FQK13" s="80"/>
      <c r="FQL13" s="80"/>
      <c r="FQM13" s="80"/>
      <c r="FQN13" s="80"/>
      <c r="FQO13" s="80"/>
      <c r="FQP13" s="80"/>
      <c r="FQQ13" s="80"/>
      <c r="FQR13" s="80"/>
      <c r="FQS13" s="80"/>
      <c r="FQT13" s="80"/>
      <c r="FQU13" s="80"/>
      <c r="FQV13" s="80"/>
      <c r="FQW13" s="80"/>
      <c r="FQX13" s="80"/>
      <c r="FQY13" s="80"/>
      <c r="FQZ13" s="80"/>
      <c r="FRA13" s="80"/>
      <c r="FRB13" s="80"/>
      <c r="FRC13" s="80"/>
      <c r="FRD13" s="80"/>
      <c r="FRE13" s="80"/>
      <c r="FRF13" s="80"/>
      <c r="FRG13" s="80"/>
      <c r="FRH13" s="80"/>
      <c r="FRI13" s="80"/>
      <c r="FRJ13" s="80"/>
      <c r="FRK13" s="80"/>
      <c r="FRL13" s="80"/>
      <c r="FRM13" s="80"/>
      <c r="FRN13" s="80"/>
      <c r="FRO13" s="80"/>
      <c r="FRP13" s="80"/>
      <c r="FRQ13" s="80"/>
      <c r="FRR13" s="80"/>
      <c r="FRS13" s="80"/>
      <c r="FRT13" s="80"/>
      <c r="FRU13" s="80"/>
      <c r="FRV13" s="80"/>
      <c r="FRW13" s="80"/>
      <c r="FRX13" s="80"/>
      <c r="FRY13" s="80"/>
      <c r="FRZ13" s="80"/>
      <c r="FSA13" s="80"/>
      <c r="FSB13" s="80"/>
      <c r="FSC13" s="80"/>
      <c r="FSD13" s="80"/>
      <c r="FSE13" s="80"/>
      <c r="FSF13" s="80"/>
      <c r="FSG13" s="80"/>
      <c r="FSH13" s="80"/>
      <c r="FSI13" s="80"/>
      <c r="FSJ13" s="80"/>
      <c r="FSK13" s="80"/>
      <c r="FSL13" s="80"/>
      <c r="FSM13" s="80"/>
      <c r="FSN13" s="80"/>
      <c r="FSO13" s="80"/>
      <c r="FSP13" s="80"/>
      <c r="FSQ13" s="80"/>
      <c r="FSR13" s="80"/>
      <c r="FSS13" s="80"/>
      <c r="FST13" s="80"/>
      <c r="FSU13" s="80"/>
      <c r="FSV13" s="80"/>
      <c r="FSW13" s="80"/>
      <c r="FSX13" s="80"/>
      <c r="FSY13" s="80"/>
      <c r="FSZ13" s="80"/>
      <c r="FTA13" s="80"/>
      <c r="FTB13" s="80"/>
      <c r="FTC13" s="80"/>
      <c r="FTD13" s="80"/>
      <c r="FTE13" s="80"/>
      <c r="FTF13" s="80"/>
      <c r="FTG13" s="80"/>
      <c r="FTH13" s="80"/>
      <c r="FTI13" s="80"/>
      <c r="FTJ13" s="80"/>
      <c r="FTK13" s="80"/>
      <c r="FTL13" s="80"/>
      <c r="FTM13" s="80"/>
      <c r="FTN13" s="80"/>
      <c r="FTO13" s="80"/>
      <c r="FTP13" s="80"/>
      <c r="FTQ13" s="80"/>
      <c r="FTR13" s="80"/>
      <c r="FTS13" s="80"/>
      <c r="FTT13" s="80"/>
      <c r="FTU13" s="80"/>
      <c r="FTV13" s="80"/>
      <c r="FTW13" s="80"/>
      <c r="FTX13" s="80"/>
      <c r="FTY13" s="80"/>
      <c r="FTZ13" s="80"/>
      <c r="FUA13" s="80"/>
      <c r="FUB13" s="80"/>
      <c r="FUC13" s="80"/>
      <c r="FUD13" s="80"/>
      <c r="FUE13" s="80"/>
      <c r="FUF13" s="80"/>
      <c r="FUG13" s="80"/>
      <c r="FUH13" s="80"/>
      <c r="FUI13" s="80"/>
      <c r="FUJ13" s="80"/>
      <c r="FUK13" s="80"/>
      <c r="FUL13" s="80"/>
      <c r="FUM13" s="80"/>
      <c r="FUN13" s="80"/>
      <c r="FUO13" s="80"/>
      <c r="FUP13" s="80"/>
      <c r="FUQ13" s="80"/>
      <c r="FUR13" s="80"/>
      <c r="FUS13" s="80"/>
      <c r="FUT13" s="80"/>
      <c r="FUU13" s="80"/>
      <c r="FUV13" s="80"/>
      <c r="FUW13" s="80"/>
      <c r="FUX13" s="80"/>
      <c r="FUY13" s="80"/>
      <c r="FUZ13" s="80"/>
      <c r="FVA13" s="80"/>
      <c r="FVB13" s="80"/>
      <c r="FVC13" s="80"/>
      <c r="FVD13" s="80"/>
      <c r="FVE13" s="80"/>
      <c r="FVF13" s="80"/>
      <c r="FVG13" s="80"/>
      <c r="FVH13" s="80"/>
      <c r="FVI13" s="80"/>
      <c r="FVJ13" s="80"/>
      <c r="FVK13" s="80"/>
      <c r="FVL13" s="80"/>
      <c r="FVM13" s="80"/>
      <c r="FVN13" s="80"/>
      <c r="FVO13" s="80"/>
      <c r="FVP13" s="80"/>
      <c r="FVQ13" s="80"/>
      <c r="FVR13" s="80"/>
      <c r="FVS13" s="80"/>
      <c r="FVT13" s="80"/>
      <c r="FVU13" s="80"/>
      <c r="FVV13" s="80"/>
      <c r="FVW13" s="80"/>
      <c r="FVX13" s="80"/>
      <c r="FVY13" s="80"/>
      <c r="FVZ13" s="80"/>
      <c r="FWA13" s="80"/>
      <c r="FWB13" s="80"/>
      <c r="FWC13" s="80"/>
      <c r="FWD13" s="80"/>
      <c r="FWE13" s="80"/>
      <c r="FWF13" s="80"/>
      <c r="FWG13" s="80"/>
      <c r="FWH13" s="80"/>
      <c r="FWI13" s="80"/>
      <c r="FWJ13" s="80"/>
      <c r="FWK13" s="80"/>
      <c r="FWL13" s="80"/>
      <c r="FWM13" s="80"/>
      <c r="FWN13" s="80"/>
      <c r="FWO13" s="80"/>
      <c r="FWP13" s="80"/>
      <c r="FWQ13" s="80"/>
      <c r="FWR13" s="80"/>
      <c r="FWS13" s="80"/>
      <c r="FWT13" s="80"/>
      <c r="FWU13" s="80"/>
      <c r="FWV13" s="80"/>
      <c r="FWW13" s="80"/>
      <c r="FWX13" s="80"/>
      <c r="FWY13" s="80"/>
      <c r="FWZ13" s="80"/>
      <c r="FXA13" s="80"/>
      <c r="FXB13" s="80"/>
      <c r="FXC13" s="80"/>
      <c r="FXD13" s="80"/>
      <c r="FXE13" s="80"/>
      <c r="FXF13" s="80"/>
      <c r="FXG13" s="80"/>
      <c r="FXH13" s="80"/>
      <c r="FXI13" s="80"/>
      <c r="FXJ13" s="80"/>
      <c r="FXK13" s="80"/>
      <c r="FXL13" s="80"/>
      <c r="FXM13" s="80"/>
      <c r="FXN13" s="80"/>
      <c r="FXO13" s="80"/>
      <c r="FXP13" s="80"/>
      <c r="FXQ13" s="80"/>
      <c r="FXR13" s="80"/>
      <c r="FXS13" s="80"/>
      <c r="FXT13" s="80"/>
      <c r="FXU13" s="80"/>
      <c r="FXV13" s="80"/>
      <c r="FXW13" s="80"/>
      <c r="FXX13" s="80"/>
      <c r="FXY13" s="80"/>
      <c r="FXZ13" s="80"/>
      <c r="FYA13" s="80"/>
      <c r="FYB13" s="80"/>
      <c r="FYC13" s="80"/>
      <c r="FYD13" s="80"/>
      <c r="FYE13" s="80"/>
      <c r="FYF13" s="80"/>
      <c r="FYG13" s="80"/>
      <c r="FYH13" s="80"/>
      <c r="FYI13" s="80"/>
      <c r="FYJ13" s="80"/>
      <c r="FYK13" s="80"/>
      <c r="FYL13" s="80"/>
      <c r="FYM13" s="80"/>
      <c r="FYN13" s="80"/>
      <c r="FYO13" s="80"/>
      <c r="FYP13" s="80"/>
      <c r="FYQ13" s="80"/>
      <c r="FYR13" s="80"/>
      <c r="FYS13" s="80"/>
      <c r="FYT13" s="80"/>
      <c r="FYU13" s="80"/>
      <c r="FYV13" s="80"/>
      <c r="FYW13" s="80"/>
      <c r="FYX13" s="80"/>
      <c r="FYY13" s="80"/>
      <c r="FYZ13" s="80"/>
      <c r="FZA13" s="80"/>
      <c r="FZB13" s="80"/>
      <c r="FZC13" s="80"/>
      <c r="FZD13" s="80"/>
      <c r="FZE13" s="80"/>
      <c r="FZF13" s="80"/>
      <c r="FZG13" s="80"/>
      <c r="FZH13" s="80"/>
      <c r="FZI13" s="80"/>
      <c r="FZJ13" s="80"/>
      <c r="FZK13" s="80"/>
      <c r="FZL13" s="80"/>
      <c r="FZM13" s="80"/>
      <c r="FZN13" s="80"/>
      <c r="FZO13" s="80"/>
      <c r="FZP13" s="80"/>
      <c r="FZQ13" s="80"/>
      <c r="FZR13" s="80"/>
      <c r="FZS13" s="80"/>
      <c r="FZT13" s="80"/>
      <c r="FZU13" s="80"/>
      <c r="FZV13" s="80"/>
      <c r="FZW13" s="80"/>
      <c r="FZX13" s="80"/>
      <c r="FZY13" s="80"/>
      <c r="FZZ13" s="80"/>
      <c r="GAA13" s="80"/>
      <c r="GAB13" s="80"/>
      <c r="GAC13" s="80"/>
      <c r="GAD13" s="80"/>
      <c r="GAE13" s="80"/>
      <c r="GAF13" s="80"/>
      <c r="GAG13" s="80"/>
      <c r="GAH13" s="80"/>
      <c r="GAI13" s="80"/>
      <c r="GAJ13" s="80"/>
      <c r="GAK13" s="80"/>
      <c r="GAL13" s="80"/>
      <c r="GAM13" s="80"/>
      <c r="GAN13" s="80"/>
      <c r="GAO13" s="80"/>
      <c r="GAP13" s="80"/>
      <c r="GAQ13" s="80"/>
      <c r="GAR13" s="80"/>
      <c r="GAS13" s="80"/>
      <c r="GAT13" s="80"/>
      <c r="GAU13" s="80"/>
      <c r="GAV13" s="80"/>
      <c r="GAW13" s="80"/>
      <c r="GAX13" s="80"/>
      <c r="GAY13" s="80"/>
      <c r="GAZ13" s="80"/>
      <c r="GBA13" s="80"/>
      <c r="GBB13" s="80"/>
      <c r="GBC13" s="80"/>
      <c r="GBD13" s="80"/>
      <c r="GBE13" s="80"/>
      <c r="GBF13" s="80"/>
      <c r="GBG13" s="80"/>
      <c r="GBH13" s="80"/>
      <c r="GBI13" s="80"/>
      <c r="GBJ13" s="80"/>
      <c r="GBK13" s="80"/>
      <c r="GBL13" s="80"/>
      <c r="GBM13" s="80"/>
      <c r="GBN13" s="80"/>
      <c r="GBO13" s="80"/>
      <c r="GBP13" s="80"/>
      <c r="GBQ13" s="80"/>
      <c r="GBR13" s="80"/>
      <c r="GBS13" s="80"/>
      <c r="GBT13" s="80"/>
      <c r="GBU13" s="80"/>
      <c r="GBV13" s="80"/>
      <c r="GBW13" s="80"/>
      <c r="GBX13" s="80"/>
      <c r="GBY13" s="80"/>
      <c r="GBZ13" s="80"/>
      <c r="GCA13" s="80"/>
      <c r="GCB13" s="80"/>
      <c r="GCC13" s="80"/>
      <c r="GCD13" s="80"/>
      <c r="GCE13" s="80"/>
      <c r="GCF13" s="80"/>
      <c r="GCG13" s="80"/>
      <c r="GCH13" s="80"/>
      <c r="GCI13" s="80"/>
      <c r="GCJ13" s="80"/>
      <c r="GCK13" s="80"/>
      <c r="GCL13" s="80"/>
      <c r="GCM13" s="80"/>
      <c r="GCN13" s="80"/>
      <c r="GCO13" s="80"/>
      <c r="GCP13" s="80"/>
      <c r="GCQ13" s="80"/>
      <c r="GCR13" s="80"/>
      <c r="GCS13" s="80"/>
      <c r="GCT13" s="80"/>
      <c r="GCU13" s="80"/>
      <c r="GCV13" s="80"/>
      <c r="GCW13" s="80"/>
      <c r="GCX13" s="80"/>
      <c r="GCY13" s="80"/>
      <c r="GCZ13" s="80"/>
      <c r="GDA13" s="80"/>
      <c r="GDB13" s="80"/>
      <c r="GDC13" s="80"/>
      <c r="GDD13" s="80"/>
      <c r="GDE13" s="80"/>
      <c r="GDF13" s="80"/>
      <c r="GDG13" s="80"/>
      <c r="GDH13" s="80"/>
      <c r="GDI13" s="80"/>
      <c r="GDJ13" s="80"/>
      <c r="GDK13" s="80"/>
      <c r="GDL13" s="80"/>
      <c r="GDM13" s="80"/>
      <c r="GDN13" s="80"/>
      <c r="GDO13" s="80"/>
      <c r="GDP13" s="80"/>
      <c r="GDQ13" s="80"/>
      <c r="GDR13" s="80"/>
      <c r="GDS13" s="80"/>
      <c r="GDT13" s="80"/>
      <c r="GDU13" s="80"/>
      <c r="GDV13" s="80"/>
      <c r="GDW13" s="80"/>
      <c r="GDX13" s="80"/>
      <c r="GDY13" s="80"/>
      <c r="GDZ13" s="80"/>
      <c r="GEA13" s="80"/>
      <c r="GEB13" s="80"/>
      <c r="GEC13" s="80"/>
      <c r="GED13" s="80"/>
      <c r="GEE13" s="80"/>
      <c r="GEF13" s="80"/>
      <c r="GEG13" s="80"/>
      <c r="GEH13" s="80"/>
      <c r="GEI13" s="80"/>
      <c r="GEJ13" s="80"/>
      <c r="GEK13" s="80"/>
      <c r="GEL13" s="80"/>
      <c r="GEM13" s="80"/>
      <c r="GEN13" s="80"/>
      <c r="GEO13" s="80"/>
      <c r="GEP13" s="80"/>
      <c r="GEQ13" s="80"/>
      <c r="GER13" s="80"/>
      <c r="GES13" s="80"/>
      <c r="GET13" s="80"/>
      <c r="GEU13" s="80"/>
      <c r="GEV13" s="80"/>
      <c r="GEW13" s="80"/>
      <c r="GEX13" s="80"/>
      <c r="GEY13" s="80"/>
      <c r="GEZ13" s="80"/>
      <c r="GFA13" s="80"/>
      <c r="GFB13" s="80"/>
      <c r="GFC13" s="80"/>
      <c r="GFD13" s="80"/>
      <c r="GFE13" s="80"/>
      <c r="GFF13" s="80"/>
      <c r="GFG13" s="80"/>
      <c r="GFH13" s="80"/>
      <c r="GFI13" s="80"/>
      <c r="GFJ13" s="80"/>
      <c r="GFK13" s="80"/>
      <c r="GFL13" s="80"/>
      <c r="GFM13" s="80"/>
      <c r="GFN13" s="80"/>
      <c r="GFO13" s="80"/>
      <c r="GFP13" s="80"/>
      <c r="GFQ13" s="80"/>
      <c r="GFR13" s="80"/>
      <c r="GFS13" s="80"/>
      <c r="GFT13" s="80"/>
      <c r="GFU13" s="80"/>
      <c r="GFV13" s="80"/>
      <c r="GFW13" s="80"/>
      <c r="GFX13" s="80"/>
      <c r="GFY13" s="80"/>
      <c r="GFZ13" s="80"/>
      <c r="GGA13" s="80"/>
      <c r="GGB13" s="80"/>
      <c r="GGC13" s="80"/>
      <c r="GGD13" s="80"/>
      <c r="GGE13" s="80"/>
      <c r="GGF13" s="80"/>
      <c r="GGG13" s="80"/>
      <c r="GGH13" s="80"/>
      <c r="GGI13" s="80"/>
      <c r="GGJ13" s="80"/>
      <c r="GGK13" s="80"/>
      <c r="GGL13" s="80"/>
      <c r="GGM13" s="80"/>
      <c r="GGN13" s="80"/>
      <c r="GGO13" s="80"/>
      <c r="GGP13" s="80"/>
      <c r="GGQ13" s="80"/>
      <c r="GGR13" s="80"/>
      <c r="GGS13" s="80"/>
      <c r="GGT13" s="80"/>
      <c r="GGU13" s="80"/>
      <c r="GGV13" s="80"/>
      <c r="GGW13" s="80"/>
      <c r="GGX13" s="80"/>
      <c r="GGY13" s="80"/>
      <c r="GGZ13" s="80"/>
      <c r="GHA13" s="80"/>
      <c r="GHB13" s="80"/>
      <c r="GHC13" s="80"/>
      <c r="GHD13" s="80"/>
      <c r="GHE13" s="80"/>
      <c r="GHF13" s="80"/>
      <c r="GHG13" s="80"/>
      <c r="GHH13" s="80"/>
      <c r="GHI13" s="80"/>
      <c r="GHJ13" s="80"/>
      <c r="GHK13" s="80"/>
      <c r="GHL13" s="80"/>
      <c r="GHM13" s="80"/>
      <c r="GHN13" s="80"/>
      <c r="GHO13" s="80"/>
      <c r="GHP13" s="80"/>
      <c r="GHQ13" s="80"/>
      <c r="GHR13" s="80"/>
      <c r="GHS13" s="80"/>
      <c r="GHT13" s="80"/>
      <c r="GHU13" s="80"/>
      <c r="GHV13" s="80"/>
      <c r="GHW13" s="80"/>
      <c r="GHX13" s="80"/>
      <c r="GHY13" s="80"/>
      <c r="GHZ13" s="80"/>
      <c r="GIA13" s="80"/>
      <c r="GIB13" s="80"/>
      <c r="GIC13" s="80"/>
      <c r="GID13" s="80"/>
      <c r="GIE13" s="80"/>
      <c r="GIF13" s="80"/>
      <c r="GIG13" s="80"/>
      <c r="GIH13" s="80"/>
      <c r="GII13" s="80"/>
      <c r="GIJ13" s="80"/>
      <c r="GIK13" s="80"/>
      <c r="GIL13" s="80"/>
      <c r="GIM13" s="80"/>
      <c r="GIN13" s="80"/>
      <c r="GIO13" s="80"/>
      <c r="GIP13" s="80"/>
      <c r="GIQ13" s="80"/>
      <c r="GIR13" s="80"/>
      <c r="GIS13" s="80"/>
      <c r="GIT13" s="80"/>
      <c r="GIU13" s="80"/>
      <c r="GIV13" s="80"/>
      <c r="GIW13" s="80"/>
      <c r="GIX13" s="80"/>
      <c r="GIY13" s="80"/>
      <c r="GIZ13" s="80"/>
      <c r="GJA13" s="80"/>
      <c r="GJB13" s="80"/>
      <c r="GJC13" s="80"/>
      <c r="GJD13" s="80"/>
      <c r="GJE13" s="80"/>
      <c r="GJF13" s="80"/>
      <c r="GJG13" s="80"/>
      <c r="GJH13" s="80"/>
      <c r="GJI13" s="80"/>
      <c r="GJJ13" s="80"/>
      <c r="GJK13" s="80"/>
      <c r="GJL13" s="80"/>
      <c r="GJM13" s="80"/>
      <c r="GJN13" s="80"/>
      <c r="GJO13" s="80"/>
      <c r="GJP13" s="80"/>
      <c r="GJQ13" s="80"/>
      <c r="GJR13" s="80"/>
      <c r="GJS13" s="80"/>
      <c r="GJT13" s="80"/>
      <c r="GJU13" s="80"/>
      <c r="GJV13" s="80"/>
      <c r="GJW13" s="80"/>
      <c r="GJX13" s="80"/>
      <c r="GJY13" s="80"/>
      <c r="GJZ13" s="80"/>
      <c r="GKA13" s="80"/>
      <c r="GKB13" s="80"/>
      <c r="GKC13" s="80"/>
      <c r="GKD13" s="80"/>
      <c r="GKE13" s="80"/>
      <c r="GKF13" s="80"/>
      <c r="GKG13" s="80"/>
      <c r="GKH13" s="80"/>
      <c r="GKI13" s="80"/>
      <c r="GKJ13" s="80"/>
      <c r="GKK13" s="80"/>
      <c r="GKL13" s="80"/>
      <c r="GKM13" s="80"/>
      <c r="GKN13" s="80"/>
      <c r="GKO13" s="80"/>
      <c r="GKP13" s="80"/>
      <c r="GKQ13" s="80"/>
      <c r="GKR13" s="80"/>
      <c r="GKS13" s="80"/>
      <c r="GKT13" s="80"/>
      <c r="GKU13" s="80"/>
      <c r="GKV13" s="80"/>
      <c r="GKW13" s="80"/>
      <c r="GKX13" s="80"/>
      <c r="GKY13" s="80"/>
      <c r="GKZ13" s="80"/>
      <c r="GLA13" s="80"/>
      <c r="GLB13" s="80"/>
      <c r="GLC13" s="80"/>
      <c r="GLD13" s="80"/>
      <c r="GLE13" s="80"/>
      <c r="GLF13" s="80"/>
      <c r="GLG13" s="80"/>
      <c r="GLH13" s="80"/>
      <c r="GLI13" s="80"/>
      <c r="GLJ13" s="80"/>
      <c r="GLK13" s="80"/>
      <c r="GLL13" s="80"/>
      <c r="GLM13" s="80"/>
      <c r="GLN13" s="80"/>
      <c r="GLO13" s="80"/>
      <c r="GLP13" s="80"/>
      <c r="GLQ13" s="80"/>
      <c r="GLR13" s="80"/>
      <c r="GLS13" s="80"/>
      <c r="GLT13" s="80"/>
      <c r="GLU13" s="80"/>
      <c r="GLV13" s="80"/>
      <c r="GLW13" s="80"/>
      <c r="GLX13" s="80"/>
      <c r="GLY13" s="80"/>
      <c r="GLZ13" s="80"/>
      <c r="GMA13" s="80"/>
      <c r="GMB13" s="80"/>
      <c r="GMC13" s="80"/>
      <c r="GMD13" s="80"/>
      <c r="GME13" s="80"/>
      <c r="GMF13" s="80"/>
      <c r="GMG13" s="80"/>
      <c r="GMH13" s="80"/>
      <c r="GMI13" s="80"/>
      <c r="GMJ13" s="80"/>
      <c r="GMK13" s="80"/>
      <c r="GML13" s="80"/>
      <c r="GMM13" s="80"/>
      <c r="GMN13" s="80"/>
      <c r="GMO13" s="80"/>
      <c r="GMP13" s="80"/>
      <c r="GMQ13" s="80"/>
      <c r="GMR13" s="80"/>
      <c r="GMS13" s="80"/>
      <c r="GMT13" s="80"/>
      <c r="GMU13" s="80"/>
      <c r="GMV13" s="80"/>
      <c r="GMW13" s="80"/>
      <c r="GMX13" s="80"/>
      <c r="GMY13" s="80"/>
      <c r="GMZ13" s="80"/>
      <c r="GNA13" s="80"/>
      <c r="GNB13" s="80"/>
      <c r="GNC13" s="80"/>
      <c r="GND13" s="80"/>
      <c r="GNE13" s="80"/>
      <c r="GNF13" s="80"/>
      <c r="GNG13" s="80"/>
      <c r="GNH13" s="80"/>
      <c r="GNI13" s="80"/>
      <c r="GNJ13" s="80"/>
      <c r="GNK13" s="80"/>
      <c r="GNL13" s="80"/>
      <c r="GNM13" s="80"/>
      <c r="GNN13" s="80"/>
      <c r="GNO13" s="80"/>
      <c r="GNP13" s="80"/>
      <c r="GNQ13" s="80"/>
      <c r="GNR13" s="80"/>
      <c r="GNS13" s="80"/>
      <c r="GNT13" s="80"/>
      <c r="GNU13" s="80"/>
      <c r="GNV13" s="80"/>
      <c r="GNW13" s="80"/>
      <c r="GNX13" s="80"/>
      <c r="GNY13" s="80"/>
      <c r="GNZ13" s="80"/>
      <c r="GOA13" s="80"/>
      <c r="GOB13" s="80"/>
      <c r="GOC13" s="80"/>
      <c r="GOD13" s="80"/>
      <c r="GOE13" s="80"/>
      <c r="GOF13" s="80"/>
      <c r="GOG13" s="80"/>
      <c r="GOH13" s="80"/>
      <c r="GOI13" s="80"/>
      <c r="GOJ13" s="80"/>
      <c r="GOK13" s="80"/>
      <c r="GOL13" s="80"/>
      <c r="GOM13" s="80"/>
      <c r="GON13" s="80"/>
      <c r="GOO13" s="80"/>
      <c r="GOP13" s="80"/>
      <c r="GOQ13" s="80"/>
      <c r="GOR13" s="80"/>
      <c r="GOS13" s="80"/>
      <c r="GOT13" s="80"/>
      <c r="GOU13" s="80"/>
      <c r="GOV13" s="80"/>
      <c r="GOW13" s="80"/>
      <c r="GOX13" s="80"/>
      <c r="GOY13" s="80"/>
      <c r="GOZ13" s="80"/>
      <c r="GPA13" s="80"/>
      <c r="GPB13" s="80"/>
      <c r="GPC13" s="80"/>
      <c r="GPD13" s="80"/>
      <c r="GPE13" s="80"/>
      <c r="GPF13" s="80"/>
      <c r="GPG13" s="80"/>
      <c r="GPH13" s="80"/>
      <c r="GPI13" s="80"/>
      <c r="GPJ13" s="80"/>
      <c r="GPK13" s="80"/>
      <c r="GPL13" s="80"/>
      <c r="GPM13" s="80"/>
      <c r="GPN13" s="80"/>
      <c r="GPO13" s="80"/>
      <c r="GPP13" s="80"/>
      <c r="GPQ13" s="80"/>
      <c r="GPR13" s="80"/>
      <c r="GPS13" s="80"/>
      <c r="GPT13" s="80"/>
      <c r="GPU13" s="80"/>
      <c r="GPV13" s="80"/>
      <c r="GPW13" s="80"/>
      <c r="GPX13" s="80"/>
      <c r="GPY13" s="80"/>
      <c r="GPZ13" s="80"/>
      <c r="GQA13" s="80"/>
      <c r="GQB13" s="80"/>
      <c r="GQC13" s="80"/>
      <c r="GQD13" s="80"/>
      <c r="GQE13" s="80"/>
      <c r="GQF13" s="80"/>
      <c r="GQG13" s="80"/>
      <c r="GQH13" s="80"/>
      <c r="GQI13" s="80"/>
      <c r="GQJ13" s="80"/>
      <c r="GQK13" s="80"/>
      <c r="GQL13" s="80"/>
      <c r="GQM13" s="80"/>
      <c r="GQN13" s="80"/>
      <c r="GQO13" s="80"/>
      <c r="GQP13" s="80"/>
      <c r="GQQ13" s="80"/>
      <c r="GQR13" s="80"/>
      <c r="GQS13" s="80"/>
      <c r="GQT13" s="80"/>
      <c r="GQU13" s="80"/>
      <c r="GQV13" s="80"/>
      <c r="GQW13" s="80"/>
      <c r="GQX13" s="80"/>
      <c r="GQY13" s="80"/>
      <c r="GQZ13" s="80"/>
      <c r="GRA13" s="80"/>
      <c r="GRB13" s="80"/>
      <c r="GRC13" s="80"/>
      <c r="GRD13" s="80"/>
      <c r="GRE13" s="80"/>
      <c r="GRF13" s="80"/>
      <c r="GRG13" s="80"/>
      <c r="GRH13" s="80"/>
      <c r="GRI13" s="80"/>
      <c r="GRJ13" s="80"/>
      <c r="GRK13" s="80"/>
      <c r="GRL13" s="80"/>
      <c r="GRM13" s="80"/>
      <c r="GRN13" s="80"/>
      <c r="GRO13" s="80"/>
      <c r="GRP13" s="80"/>
      <c r="GRQ13" s="80"/>
      <c r="GRR13" s="80"/>
      <c r="GRS13" s="80"/>
      <c r="GRT13" s="80"/>
      <c r="GRU13" s="80"/>
      <c r="GRV13" s="80"/>
      <c r="GRW13" s="80"/>
      <c r="GRX13" s="80"/>
      <c r="GRY13" s="80"/>
      <c r="GRZ13" s="80"/>
      <c r="GSA13" s="80"/>
      <c r="GSB13" s="80"/>
      <c r="GSC13" s="80"/>
      <c r="GSD13" s="80"/>
      <c r="GSE13" s="80"/>
      <c r="GSF13" s="80"/>
      <c r="GSG13" s="80"/>
      <c r="GSH13" s="80"/>
      <c r="GSI13" s="80"/>
      <c r="GSJ13" s="80"/>
      <c r="GSK13" s="80"/>
      <c r="GSL13" s="80"/>
      <c r="GSM13" s="80"/>
      <c r="GSN13" s="80"/>
      <c r="GSO13" s="80"/>
      <c r="GSP13" s="80"/>
      <c r="GSQ13" s="80"/>
      <c r="GSR13" s="80"/>
      <c r="GSS13" s="80"/>
      <c r="GST13" s="80"/>
      <c r="GSU13" s="80"/>
      <c r="GSV13" s="80"/>
      <c r="GSW13" s="80"/>
      <c r="GSX13" s="80"/>
      <c r="GSY13" s="80"/>
      <c r="GSZ13" s="80"/>
      <c r="GTA13" s="80"/>
      <c r="GTB13" s="80"/>
      <c r="GTC13" s="80"/>
      <c r="GTD13" s="80"/>
      <c r="GTE13" s="80"/>
      <c r="GTF13" s="80"/>
      <c r="GTG13" s="80"/>
      <c r="GTH13" s="80"/>
      <c r="GTI13" s="80"/>
      <c r="GTJ13" s="80"/>
      <c r="GTK13" s="80"/>
      <c r="GTL13" s="80"/>
      <c r="GTM13" s="80"/>
      <c r="GTN13" s="80"/>
      <c r="GTO13" s="80"/>
      <c r="GTP13" s="80"/>
      <c r="GTQ13" s="80"/>
      <c r="GTR13" s="80"/>
      <c r="GTS13" s="80"/>
      <c r="GTT13" s="80"/>
      <c r="GTU13" s="80"/>
      <c r="GTV13" s="80"/>
      <c r="GTW13" s="80"/>
      <c r="GTX13" s="80"/>
      <c r="GTY13" s="80"/>
      <c r="GTZ13" s="80"/>
      <c r="GUA13" s="80"/>
      <c r="GUB13" s="80"/>
      <c r="GUC13" s="80"/>
      <c r="GUD13" s="80"/>
      <c r="GUE13" s="80"/>
      <c r="GUF13" s="80"/>
      <c r="GUG13" s="80"/>
      <c r="GUH13" s="80"/>
      <c r="GUI13" s="80"/>
      <c r="GUJ13" s="80"/>
      <c r="GUK13" s="80"/>
      <c r="GUL13" s="80"/>
      <c r="GUM13" s="80"/>
      <c r="GUN13" s="80"/>
      <c r="GUO13" s="80"/>
      <c r="GUP13" s="80"/>
      <c r="GUQ13" s="80"/>
      <c r="GUR13" s="80"/>
      <c r="GUS13" s="80"/>
      <c r="GUT13" s="80"/>
      <c r="GUU13" s="80"/>
      <c r="GUV13" s="80"/>
      <c r="GUW13" s="80"/>
      <c r="GUX13" s="80"/>
      <c r="GUY13" s="80"/>
      <c r="GUZ13" s="80"/>
      <c r="GVA13" s="80"/>
      <c r="GVB13" s="80"/>
      <c r="GVC13" s="80"/>
      <c r="GVD13" s="80"/>
      <c r="GVE13" s="80"/>
      <c r="GVF13" s="80"/>
      <c r="GVG13" s="80"/>
      <c r="GVH13" s="80"/>
      <c r="GVI13" s="80"/>
      <c r="GVJ13" s="80"/>
      <c r="GVK13" s="80"/>
      <c r="GVL13" s="80"/>
      <c r="GVM13" s="80"/>
      <c r="GVN13" s="80"/>
      <c r="GVO13" s="80"/>
      <c r="GVP13" s="80"/>
      <c r="GVQ13" s="80"/>
      <c r="GVR13" s="80"/>
      <c r="GVS13" s="80"/>
      <c r="GVT13" s="80"/>
      <c r="GVU13" s="80"/>
      <c r="GVV13" s="80"/>
      <c r="GVW13" s="80"/>
      <c r="GVX13" s="80"/>
      <c r="GVY13" s="80"/>
      <c r="GVZ13" s="80"/>
      <c r="GWA13" s="80"/>
      <c r="GWB13" s="80"/>
      <c r="GWC13" s="80"/>
      <c r="GWD13" s="80"/>
      <c r="GWE13" s="80"/>
      <c r="GWF13" s="80"/>
      <c r="GWG13" s="80"/>
      <c r="GWH13" s="80"/>
      <c r="GWI13" s="80"/>
      <c r="GWJ13" s="80"/>
      <c r="GWK13" s="80"/>
      <c r="GWL13" s="80"/>
      <c r="GWM13" s="80"/>
      <c r="GWN13" s="80"/>
      <c r="GWO13" s="80"/>
      <c r="GWP13" s="80"/>
      <c r="GWQ13" s="80"/>
      <c r="GWR13" s="80"/>
      <c r="GWS13" s="80"/>
      <c r="GWT13" s="80"/>
      <c r="GWU13" s="80"/>
      <c r="GWV13" s="80"/>
      <c r="GWW13" s="80"/>
      <c r="GWX13" s="80"/>
      <c r="GWY13" s="80"/>
      <c r="GWZ13" s="80"/>
      <c r="GXA13" s="80"/>
      <c r="GXB13" s="80"/>
      <c r="GXC13" s="80"/>
      <c r="GXD13" s="80"/>
      <c r="GXE13" s="80"/>
      <c r="GXF13" s="80"/>
      <c r="GXG13" s="80"/>
      <c r="GXH13" s="80"/>
      <c r="GXI13" s="80"/>
      <c r="GXJ13" s="80"/>
      <c r="GXK13" s="80"/>
      <c r="GXL13" s="80"/>
      <c r="GXM13" s="80"/>
      <c r="GXN13" s="80"/>
      <c r="GXO13" s="80"/>
      <c r="GXP13" s="80"/>
      <c r="GXQ13" s="80"/>
      <c r="GXR13" s="80"/>
      <c r="GXS13" s="80"/>
      <c r="GXT13" s="80"/>
      <c r="GXU13" s="80"/>
      <c r="GXV13" s="80"/>
      <c r="GXW13" s="80"/>
      <c r="GXX13" s="80"/>
      <c r="GXY13" s="80"/>
      <c r="GXZ13" s="80"/>
      <c r="GYA13" s="80"/>
      <c r="GYB13" s="80"/>
      <c r="GYC13" s="80"/>
      <c r="GYD13" s="80"/>
      <c r="GYE13" s="80"/>
      <c r="GYF13" s="80"/>
      <c r="GYG13" s="80"/>
      <c r="GYH13" s="80"/>
      <c r="GYI13" s="80"/>
      <c r="GYJ13" s="80"/>
      <c r="GYK13" s="80"/>
      <c r="GYL13" s="80"/>
      <c r="GYM13" s="80"/>
      <c r="GYN13" s="80"/>
      <c r="GYO13" s="80"/>
      <c r="GYP13" s="80"/>
      <c r="GYQ13" s="80"/>
      <c r="GYR13" s="80"/>
      <c r="GYS13" s="80"/>
      <c r="GYT13" s="80"/>
      <c r="GYU13" s="80"/>
      <c r="GYV13" s="80"/>
      <c r="GYW13" s="80"/>
      <c r="GYX13" s="80"/>
      <c r="GYY13" s="80"/>
      <c r="GYZ13" s="80"/>
      <c r="GZA13" s="80"/>
      <c r="GZB13" s="80"/>
      <c r="GZC13" s="80"/>
      <c r="GZD13" s="80"/>
      <c r="GZE13" s="80"/>
      <c r="GZF13" s="80"/>
      <c r="GZG13" s="80"/>
      <c r="GZH13" s="80"/>
      <c r="GZI13" s="80"/>
      <c r="GZJ13" s="80"/>
      <c r="GZK13" s="80"/>
      <c r="GZL13" s="80"/>
      <c r="GZM13" s="80"/>
      <c r="GZN13" s="80"/>
      <c r="GZO13" s="80"/>
      <c r="GZP13" s="80"/>
      <c r="GZQ13" s="80"/>
      <c r="GZR13" s="80"/>
      <c r="GZS13" s="80"/>
      <c r="GZT13" s="80"/>
      <c r="GZU13" s="80"/>
      <c r="GZV13" s="80"/>
      <c r="GZW13" s="80"/>
      <c r="GZX13" s="80"/>
      <c r="GZY13" s="80"/>
      <c r="GZZ13" s="80"/>
      <c r="HAA13" s="80"/>
      <c r="HAB13" s="80"/>
      <c r="HAC13" s="80"/>
      <c r="HAD13" s="80"/>
      <c r="HAE13" s="80"/>
      <c r="HAF13" s="80"/>
      <c r="HAG13" s="80"/>
      <c r="HAH13" s="80"/>
      <c r="HAI13" s="80"/>
      <c r="HAJ13" s="80"/>
      <c r="HAK13" s="80"/>
      <c r="HAL13" s="80"/>
      <c r="HAM13" s="80"/>
      <c r="HAN13" s="80"/>
      <c r="HAO13" s="80"/>
      <c r="HAP13" s="80"/>
      <c r="HAQ13" s="80"/>
      <c r="HAR13" s="80"/>
      <c r="HAS13" s="80"/>
      <c r="HAT13" s="80"/>
      <c r="HAU13" s="80"/>
      <c r="HAV13" s="80"/>
      <c r="HAW13" s="80"/>
      <c r="HAX13" s="80"/>
      <c r="HAY13" s="80"/>
      <c r="HAZ13" s="80"/>
      <c r="HBA13" s="80"/>
      <c r="HBB13" s="80"/>
      <c r="HBC13" s="80"/>
      <c r="HBD13" s="80"/>
      <c r="HBE13" s="80"/>
      <c r="HBF13" s="80"/>
      <c r="HBG13" s="80"/>
      <c r="HBH13" s="80"/>
      <c r="HBI13" s="80"/>
      <c r="HBJ13" s="80"/>
      <c r="HBK13" s="80"/>
      <c r="HBL13" s="80"/>
      <c r="HBM13" s="80"/>
      <c r="HBN13" s="80"/>
      <c r="HBO13" s="80"/>
      <c r="HBP13" s="80"/>
      <c r="HBQ13" s="80"/>
      <c r="HBR13" s="80"/>
      <c r="HBS13" s="80"/>
      <c r="HBT13" s="80"/>
      <c r="HBU13" s="80"/>
      <c r="HBV13" s="80"/>
      <c r="HBW13" s="80"/>
      <c r="HBX13" s="80"/>
      <c r="HBY13" s="80"/>
      <c r="HBZ13" s="80"/>
      <c r="HCA13" s="80"/>
      <c r="HCB13" s="80"/>
      <c r="HCC13" s="80"/>
      <c r="HCD13" s="80"/>
      <c r="HCE13" s="80"/>
      <c r="HCF13" s="80"/>
      <c r="HCG13" s="80"/>
      <c r="HCH13" s="80"/>
      <c r="HCI13" s="80"/>
      <c r="HCJ13" s="80"/>
      <c r="HCK13" s="80"/>
      <c r="HCL13" s="80"/>
      <c r="HCM13" s="80"/>
      <c r="HCN13" s="80"/>
      <c r="HCO13" s="80"/>
      <c r="HCP13" s="80"/>
      <c r="HCQ13" s="80"/>
      <c r="HCR13" s="80"/>
      <c r="HCS13" s="80"/>
      <c r="HCT13" s="80"/>
      <c r="HCU13" s="80"/>
      <c r="HCV13" s="80"/>
      <c r="HCW13" s="80"/>
      <c r="HCX13" s="80"/>
      <c r="HCY13" s="80"/>
      <c r="HCZ13" s="80"/>
      <c r="HDA13" s="80"/>
      <c r="HDB13" s="80"/>
      <c r="HDC13" s="80"/>
      <c r="HDD13" s="80"/>
      <c r="HDE13" s="80"/>
      <c r="HDF13" s="80"/>
      <c r="HDG13" s="80"/>
      <c r="HDH13" s="80"/>
      <c r="HDI13" s="80"/>
      <c r="HDJ13" s="80"/>
      <c r="HDK13" s="80"/>
      <c r="HDL13" s="80"/>
      <c r="HDM13" s="80"/>
      <c r="HDN13" s="80"/>
      <c r="HDO13" s="80"/>
      <c r="HDP13" s="80"/>
      <c r="HDQ13" s="80"/>
      <c r="HDR13" s="80"/>
      <c r="HDS13" s="80"/>
      <c r="HDT13" s="80"/>
      <c r="HDU13" s="80"/>
      <c r="HDV13" s="80"/>
      <c r="HDW13" s="80"/>
      <c r="HDX13" s="80"/>
      <c r="HDY13" s="80"/>
      <c r="HDZ13" s="80"/>
      <c r="HEA13" s="80"/>
      <c r="HEB13" s="80"/>
      <c r="HEC13" s="80"/>
      <c r="HED13" s="80"/>
      <c r="HEE13" s="80"/>
      <c r="HEF13" s="80"/>
      <c r="HEG13" s="80"/>
      <c r="HEH13" s="80"/>
      <c r="HEI13" s="80"/>
      <c r="HEJ13" s="80"/>
      <c r="HEK13" s="80"/>
      <c r="HEL13" s="80"/>
      <c r="HEM13" s="80"/>
      <c r="HEN13" s="80"/>
      <c r="HEO13" s="80"/>
      <c r="HEP13" s="80"/>
      <c r="HEQ13" s="80"/>
      <c r="HER13" s="80"/>
      <c r="HES13" s="80"/>
      <c r="HET13" s="80"/>
      <c r="HEU13" s="80"/>
      <c r="HEV13" s="80"/>
      <c r="HEW13" s="80"/>
      <c r="HEX13" s="80"/>
      <c r="HEY13" s="80"/>
      <c r="HEZ13" s="80"/>
      <c r="HFA13" s="80"/>
      <c r="HFB13" s="80"/>
      <c r="HFC13" s="80"/>
      <c r="HFD13" s="80"/>
      <c r="HFE13" s="80"/>
      <c r="HFF13" s="80"/>
      <c r="HFG13" s="80"/>
      <c r="HFH13" s="80"/>
      <c r="HFI13" s="80"/>
      <c r="HFJ13" s="80"/>
      <c r="HFK13" s="80"/>
      <c r="HFL13" s="80"/>
      <c r="HFM13" s="80"/>
      <c r="HFN13" s="80"/>
      <c r="HFO13" s="80"/>
      <c r="HFP13" s="80"/>
      <c r="HFQ13" s="80"/>
      <c r="HFR13" s="80"/>
      <c r="HFS13" s="80"/>
      <c r="HFT13" s="80"/>
      <c r="HFU13" s="80"/>
      <c r="HFV13" s="80"/>
      <c r="HFW13" s="80"/>
      <c r="HFX13" s="80"/>
      <c r="HFY13" s="80"/>
      <c r="HFZ13" s="80"/>
      <c r="HGA13" s="80"/>
      <c r="HGB13" s="80"/>
      <c r="HGC13" s="80"/>
      <c r="HGD13" s="80"/>
      <c r="HGE13" s="80"/>
      <c r="HGF13" s="80"/>
      <c r="HGG13" s="80"/>
      <c r="HGH13" s="80"/>
      <c r="HGI13" s="80"/>
      <c r="HGJ13" s="80"/>
      <c r="HGK13" s="80"/>
      <c r="HGL13" s="80"/>
      <c r="HGM13" s="80"/>
      <c r="HGN13" s="80"/>
      <c r="HGO13" s="80"/>
      <c r="HGP13" s="80"/>
      <c r="HGQ13" s="80"/>
      <c r="HGR13" s="80"/>
      <c r="HGS13" s="80"/>
      <c r="HGT13" s="80"/>
      <c r="HGU13" s="80"/>
      <c r="HGV13" s="80"/>
      <c r="HGW13" s="80"/>
      <c r="HGX13" s="80"/>
      <c r="HGY13" s="80"/>
      <c r="HGZ13" s="80"/>
      <c r="HHA13" s="80"/>
      <c r="HHB13" s="80"/>
      <c r="HHC13" s="80"/>
      <c r="HHD13" s="80"/>
      <c r="HHE13" s="80"/>
      <c r="HHF13" s="80"/>
      <c r="HHG13" s="80"/>
      <c r="HHH13" s="80"/>
      <c r="HHI13" s="80"/>
      <c r="HHJ13" s="80"/>
      <c r="HHK13" s="80"/>
      <c r="HHL13" s="80"/>
      <c r="HHM13" s="80"/>
      <c r="HHN13" s="80"/>
      <c r="HHO13" s="80"/>
      <c r="HHP13" s="80"/>
      <c r="HHQ13" s="80"/>
      <c r="HHR13" s="80"/>
      <c r="HHS13" s="80"/>
      <c r="HHT13" s="80"/>
      <c r="HHU13" s="80"/>
      <c r="HHV13" s="80"/>
      <c r="HHW13" s="80"/>
      <c r="HHX13" s="80"/>
      <c r="HHY13" s="80"/>
      <c r="HHZ13" s="80"/>
      <c r="HIA13" s="80"/>
      <c r="HIB13" s="80"/>
      <c r="HIC13" s="80"/>
      <c r="HID13" s="80"/>
      <c r="HIE13" s="80"/>
      <c r="HIF13" s="80"/>
      <c r="HIG13" s="80"/>
      <c r="HIH13" s="80"/>
      <c r="HII13" s="80"/>
      <c r="HIJ13" s="80"/>
      <c r="HIK13" s="80"/>
      <c r="HIL13" s="80"/>
      <c r="HIM13" s="80"/>
      <c r="HIN13" s="80"/>
      <c r="HIO13" s="80"/>
      <c r="HIP13" s="80"/>
      <c r="HIQ13" s="80"/>
      <c r="HIR13" s="80"/>
      <c r="HIS13" s="80"/>
      <c r="HIT13" s="80"/>
      <c r="HIU13" s="80"/>
      <c r="HIV13" s="80"/>
      <c r="HIW13" s="80"/>
      <c r="HIX13" s="80"/>
      <c r="HIY13" s="80"/>
      <c r="HIZ13" s="80"/>
      <c r="HJA13" s="80"/>
      <c r="HJB13" s="80"/>
      <c r="HJC13" s="80"/>
      <c r="HJD13" s="80"/>
      <c r="HJE13" s="80"/>
      <c r="HJF13" s="80"/>
      <c r="HJG13" s="80"/>
      <c r="HJH13" s="80"/>
      <c r="HJI13" s="80"/>
      <c r="HJJ13" s="80"/>
      <c r="HJK13" s="80"/>
      <c r="HJL13" s="80"/>
      <c r="HJM13" s="80"/>
      <c r="HJN13" s="80"/>
      <c r="HJO13" s="80"/>
      <c r="HJP13" s="80"/>
      <c r="HJQ13" s="80"/>
      <c r="HJR13" s="80"/>
      <c r="HJS13" s="80"/>
      <c r="HJT13" s="80"/>
      <c r="HJU13" s="80"/>
      <c r="HJV13" s="80"/>
      <c r="HJW13" s="80"/>
      <c r="HJX13" s="80"/>
      <c r="HJY13" s="80"/>
      <c r="HJZ13" s="80"/>
      <c r="HKA13" s="80"/>
      <c r="HKB13" s="80"/>
      <c r="HKC13" s="80"/>
      <c r="HKD13" s="80"/>
      <c r="HKE13" s="80"/>
      <c r="HKF13" s="80"/>
      <c r="HKG13" s="80"/>
      <c r="HKH13" s="80"/>
      <c r="HKI13" s="80"/>
      <c r="HKJ13" s="80"/>
      <c r="HKK13" s="80"/>
      <c r="HKL13" s="80"/>
      <c r="HKM13" s="80"/>
      <c r="HKN13" s="80"/>
      <c r="HKO13" s="80"/>
      <c r="HKP13" s="80"/>
      <c r="HKQ13" s="80"/>
      <c r="HKR13" s="80"/>
      <c r="HKS13" s="80"/>
      <c r="HKT13" s="80"/>
      <c r="HKU13" s="80"/>
      <c r="HKV13" s="80"/>
      <c r="HKW13" s="80"/>
      <c r="HKX13" s="80"/>
      <c r="HKY13" s="80"/>
      <c r="HKZ13" s="80"/>
      <c r="HLA13" s="80"/>
      <c r="HLB13" s="80"/>
      <c r="HLC13" s="80"/>
      <c r="HLD13" s="80"/>
      <c r="HLE13" s="80"/>
      <c r="HLF13" s="80"/>
      <c r="HLG13" s="80"/>
      <c r="HLH13" s="80"/>
      <c r="HLI13" s="80"/>
      <c r="HLJ13" s="80"/>
      <c r="HLK13" s="80"/>
      <c r="HLL13" s="80"/>
      <c r="HLM13" s="80"/>
      <c r="HLN13" s="80"/>
      <c r="HLO13" s="80"/>
      <c r="HLP13" s="80"/>
      <c r="HLQ13" s="80"/>
      <c r="HLR13" s="80"/>
      <c r="HLS13" s="80"/>
      <c r="HLT13" s="80"/>
      <c r="HLU13" s="80"/>
      <c r="HLV13" s="80"/>
      <c r="HLW13" s="80"/>
      <c r="HLX13" s="80"/>
      <c r="HLY13" s="80"/>
      <c r="HLZ13" s="80"/>
      <c r="HMA13" s="80"/>
      <c r="HMB13" s="80"/>
      <c r="HMC13" s="80"/>
      <c r="HMD13" s="80"/>
      <c r="HME13" s="80"/>
      <c r="HMF13" s="80"/>
      <c r="HMG13" s="80"/>
      <c r="HMH13" s="80"/>
      <c r="HMI13" s="80"/>
      <c r="HMJ13" s="80"/>
      <c r="HMK13" s="80"/>
      <c r="HML13" s="80"/>
      <c r="HMM13" s="80"/>
      <c r="HMN13" s="80"/>
      <c r="HMO13" s="80"/>
      <c r="HMP13" s="80"/>
      <c r="HMQ13" s="80"/>
      <c r="HMR13" s="80"/>
      <c r="HMS13" s="80"/>
      <c r="HMT13" s="80"/>
      <c r="HMU13" s="80"/>
      <c r="HMV13" s="80"/>
      <c r="HMW13" s="80"/>
      <c r="HMX13" s="80"/>
      <c r="HMY13" s="80"/>
      <c r="HMZ13" s="80"/>
      <c r="HNA13" s="80"/>
      <c r="HNB13" s="80"/>
      <c r="HNC13" s="80"/>
      <c r="HND13" s="80"/>
      <c r="HNE13" s="80"/>
      <c r="HNF13" s="80"/>
      <c r="HNG13" s="80"/>
      <c r="HNH13" s="80"/>
      <c r="HNI13" s="80"/>
      <c r="HNJ13" s="80"/>
      <c r="HNK13" s="80"/>
      <c r="HNL13" s="80"/>
      <c r="HNM13" s="80"/>
      <c r="HNN13" s="80"/>
      <c r="HNO13" s="80"/>
      <c r="HNP13" s="80"/>
      <c r="HNQ13" s="80"/>
      <c r="HNR13" s="80"/>
      <c r="HNS13" s="80"/>
      <c r="HNT13" s="80"/>
      <c r="HNU13" s="80"/>
      <c r="HNV13" s="80"/>
      <c r="HNW13" s="80"/>
      <c r="HNX13" s="80"/>
      <c r="HNY13" s="80"/>
      <c r="HNZ13" s="80"/>
      <c r="HOA13" s="80"/>
      <c r="HOB13" s="80"/>
      <c r="HOC13" s="80"/>
      <c r="HOD13" s="80"/>
      <c r="HOE13" s="80"/>
      <c r="HOF13" s="80"/>
      <c r="HOG13" s="80"/>
      <c r="HOH13" s="80"/>
      <c r="HOI13" s="80"/>
      <c r="HOJ13" s="80"/>
      <c r="HOK13" s="80"/>
      <c r="HOL13" s="80"/>
      <c r="HOM13" s="80"/>
      <c r="HON13" s="80"/>
      <c r="HOO13" s="80"/>
      <c r="HOP13" s="80"/>
      <c r="HOQ13" s="80"/>
      <c r="HOR13" s="80"/>
      <c r="HOS13" s="80"/>
      <c r="HOT13" s="80"/>
      <c r="HOU13" s="80"/>
      <c r="HOV13" s="80"/>
      <c r="HOW13" s="80"/>
      <c r="HOX13" s="80"/>
      <c r="HOY13" s="80"/>
      <c r="HOZ13" s="80"/>
      <c r="HPA13" s="80"/>
      <c r="HPB13" s="80"/>
      <c r="HPC13" s="80"/>
      <c r="HPD13" s="80"/>
      <c r="HPE13" s="80"/>
      <c r="HPF13" s="80"/>
      <c r="HPG13" s="80"/>
      <c r="HPH13" s="80"/>
      <c r="HPI13" s="80"/>
      <c r="HPJ13" s="80"/>
      <c r="HPK13" s="80"/>
      <c r="HPL13" s="80"/>
      <c r="HPM13" s="80"/>
      <c r="HPN13" s="80"/>
      <c r="HPO13" s="80"/>
      <c r="HPP13" s="80"/>
      <c r="HPQ13" s="80"/>
      <c r="HPR13" s="80"/>
      <c r="HPS13" s="80"/>
      <c r="HPT13" s="80"/>
      <c r="HPU13" s="80"/>
      <c r="HPV13" s="80"/>
      <c r="HPW13" s="80"/>
      <c r="HPX13" s="80"/>
      <c r="HPY13" s="80"/>
      <c r="HPZ13" s="80"/>
      <c r="HQA13" s="80"/>
      <c r="HQB13" s="80"/>
      <c r="HQC13" s="80"/>
      <c r="HQD13" s="80"/>
      <c r="HQE13" s="80"/>
      <c r="HQF13" s="80"/>
      <c r="HQG13" s="80"/>
      <c r="HQH13" s="80"/>
      <c r="HQI13" s="80"/>
      <c r="HQJ13" s="80"/>
      <c r="HQK13" s="80"/>
      <c r="HQL13" s="80"/>
      <c r="HQM13" s="80"/>
      <c r="HQN13" s="80"/>
      <c r="HQO13" s="80"/>
      <c r="HQP13" s="80"/>
      <c r="HQQ13" s="80"/>
      <c r="HQR13" s="80"/>
      <c r="HQS13" s="80"/>
      <c r="HQT13" s="80"/>
      <c r="HQU13" s="80"/>
      <c r="HQV13" s="80"/>
      <c r="HQW13" s="80"/>
      <c r="HQX13" s="80"/>
      <c r="HQY13" s="80"/>
      <c r="HQZ13" s="80"/>
      <c r="HRA13" s="80"/>
      <c r="HRB13" s="80"/>
      <c r="HRC13" s="80"/>
      <c r="HRD13" s="80"/>
      <c r="HRE13" s="80"/>
      <c r="HRF13" s="80"/>
      <c r="HRG13" s="80"/>
      <c r="HRH13" s="80"/>
      <c r="HRI13" s="80"/>
      <c r="HRJ13" s="80"/>
      <c r="HRK13" s="80"/>
      <c r="HRL13" s="80"/>
      <c r="HRM13" s="80"/>
      <c r="HRN13" s="80"/>
      <c r="HRO13" s="80"/>
      <c r="HRP13" s="80"/>
      <c r="HRQ13" s="80"/>
      <c r="HRR13" s="80"/>
      <c r="HRS13" s="80"/>
      <c r="HRT13" s="80"/>
      <c r="HRU13" s="80"/>
      <c r="HRV13" s="80"/>
      <c r="HRW13" s="80"/>
      <c r="HRX13" s="80"/>
      <c r="HRY13" s="80"/>
      <c r="HRZ13" s="80"/>
      <c r="HSA13" s="80"/>
      <c r="HSB13" s="80"/>
      <c r="HSC13" s="80"/>
      <c r="HSD13" s="80"/>
      <c r="HSE13" s="80"/>
      <c r="HSF13" s="80"/>
      <c r="HSG13" s="80"/>
      <c r="HSH13" s="80"/>
      <c r="HSI13" s="80"/>
      <c r="HSJ13" s="80"/>
      <c r="HSK13" s="80"/>
      <c r="HSL13" s="80"/>
      <c r="HSM13" s="80"/>
      <c r="HSN13" s="80"/>
      <c r="HSO13" s="80"/>
      <c r="HSP13" s="80"/>
      <c r="HSQ13" s="80"/>
      <c r="HSR13" s="80"/>
      <c r="HSS13" s="80"/>
      <c r="HST13" s="80"/>
      <c r="HSU13" s="80"/>
      <c r="HSV13" s="80"/>
      <c r="HSW13" s="80"/>
      <c r="HSX13" s="80"/>
      <c r="HSY13" s="80"/>
      <c r="HSZ13" s="80"/>
      <c r="HTA13" s="80"/>
      <c r="HTB13" s="80"/>
      <c r="HTC13" s="80"/>
      <c r="HTD13" s="80"/>
      <c r="HTE13" s="80"/>
      <c r="HTF13" s="80"/>
      <c r="HTG13" s="80"/>
      <c r="HTH13" s="80"/>
      <c r="HTI13" s="80"/>
      <c r="HTJ13" s="80"/>
      <c r="HTK13" s="80"/>
      <c r="HTL13" s="80"/>
      <c r="HTM13" s="80"/>
      <c r="HTN13" s="80"/>
      <c r="HTO13" s="80"/>
      <c r="HTP13" s="80"/>
      <c r="HTQ13" s="80"/>
      <c r="HTR13" s="80"/>
      <c r="HTS13" s="80"/>
      <c r="HTT13" s="80"/>
      <c r="HTU13" s="80"/>
      <c r="HTV13" s="80"/>
      <c r="HTW13" s="80"/>
      <c r="HTX13" s="80"/>
      <c r="HTY13" s="80"/>
      <c r="HTZ13" s="80"/>
      <c r="HUA13" s="80"/>
      <c r="HUB13" s="80"/>
      <c r="HUC13" s="80"/>
      <c r="HUD13" s="80"/>
      <c r="HUE13" s="80"/>
      <c r="HUF13" s="80"/>
      <c r="HUG13" s="80"/>
      <c r="HUH13" s="80"/>
      <c r="HUI13" s="80"/>
      <c r="HUJ13" s="80"/>
      <c r="HUK13" s="80"/>
      <c r="HUL13" s="80"/>
      <c r="HUM13" s="80"/>
      <c r="HUN13" s="80"/>
      <c r="HUO13" s="80"/>
      <c r="HUP13" s="80"/>
      <c r="HUQ13" s="80"/>
      <c r="HUR13" s="80"/>
      <c r="HUS13" s="80"/>
      <c r="HUT13" s="80"/>
      <c r="HUU13" s="80"/>
      <c r="HUV13" s="80"/>
      <c r="HUW13" s="80"/>
      <c r="HUX13" s="80"/>
      <c r="HUY13" s="80"/>
      <c r="HUZ13" s="80"/>
      <c r="HVA13" s="80"/>
      <c r="HVB13" s="80"/>
      <c r="HVC13" s="80"/>
      <c r="HVD13" s="80"/>
      <c r="HVE13" s="80"/>
      <c r="HVF13" s="80"/>
      <c r="HVG13" s="80"/>
      <c r="HVH13" s="80"/>
      <c r="HVI13" s="80"/>
      <c r="HVJ13" s="80"/>
      <c r="HVK13" s="80"/>
      <c r="HVL13" s="80"/>
      <c r="HVM13" s="80"/>
      <c r="HVN13" s="80"/>
      <c r="HVO13" s="80"/>
      <c r="HVP13" s="80"/>
      <c r="HVQ13" s="80"/>
      <c r="HVR13" s="80"/>
      <c r="HVS13" s="80"/>
      <c r="HVT13" s="80"/>
      <c r="HVU13" s="80"/>
      <c r="HVV13" s="80"/>
      <c r="HVW13" s="80"/>
      <c r="HVX13" s="80"/>
      <c r="HVY13" s="80"/>
      <c r="HVZ13" s="80"/>
      <c r="HWA13" s="80"/>
      <c r="HWB13" s="80"/>
      <c r="HWC13" s="80"/>
      <c r="HWD13" s="80"/>
      <c r="HWE13" s="80"/>
      <c r="HWF13" s="80"/>
      <c r="HWG13" s="80"/>
      <c r="HWH13" s="80"/>
      <c r="HWI13" s="80"/>
      <c r="HWJ13" s="80"/>
      <c r="HWK13" s="80"/>
      <c r="HWL13" s="80"/>
      <c r="HWM13" s="80"/>
      <c r="HWN13" s="80"/>
      <c r="HWO13" s="80"/>
      <c r="HWP13" s="80"/>
      <c r="HWQ13" s="80"/>
      <c r="HWR13" s="80"/>
      <c r="HWS13" s="80"/>
      <c r="HWT13" s="80"/>
      <c r="HWU13" s="80"/>
      <c r="HWV13" s="80"/>
      <c r="HWW13" s="80"/>
      <c r="HWX13" s="80"/>
      <c r="HWY13" s="80"/>
      <c r="HWZ13" s="80"/>
      <c r="HXA13" s="80"/>
      <c r="HXB13" s="80"/>
      <c r="HXC13" s="80"/>
      <c r="HXD13" s="80"/>
      <c r="HXE13" s="80"/>
      <c r="HXF13" s="80"/>
      <c r="HXG13" s="80"/>
      <c r="HXH13" s="80"/>
      <c r="HXI13" s="80"/>
      <c r="HXJ13" s="80"/>
      <c r="HXK13" s="80"/>
      <c r="HXL13" s="80"/>
      <c r="HXM13" s="80"/>
      <c r="HXN13" s="80"/>
      <c r="HXO13" s="80"/>
      <c r="HXP13" s="80"/>
      <c r="HXQ13" s="80"/>
      <c r="HXR13" s="80"/>
      <c r="HXS13" s="80"/>
      <c r="HXT13" s="80"/>
      <c r="HXU13" s="80"/>
      <c r="HXV13" s="80"/>
      <c r="HXW13" s="80"/>
      <c r="HXX13" s="80"/>
      <c r="HXY13" s="80"/>
      <c r="HXZ13" s="80"/>
      <c r="HYA13" s="80"/>
      <c r="HYB13" s="80"/>
      <c r="HYC13" s="80"/>
      <c r="HYD13" s="80"/>
      <c r="HYE13" s="80"/>
      <c r="HYF13" s="80"/>
      <c r="HYG13" s="80"/>
      <c r="HYH13" s="80"/>
      <c r="HYI13" s="80"/>
      <c r="HYJ13" s="80"/>
      <c r="HYK13" s="80"/>
      <c r="HYL13" s="80"/>
      <c r="HYM13" s="80"/>
      <c r="HYN13" s="80"/>
      <c r="HYO13" s="80"/>
      <c r="HYP13" s="80"/>
      <c r="HYQ13" s="80"/>
      <c r="HYR13" s="80"/>
      <c r="HYS13" s="80"/>
      <c r="HYT13" s="80"/>
      <c r="HYU13" s="80"/>
      <c r="HYV13" s="80"/>
      <c r="HYW13" s="80"/>
      <c r="HYX13" s="80"/>
      <c r="HYY13" s="80"/>
      <c r="HYZ13" s="80"/>
      <c r="HZA13" s="80"/>
      <c r="HZB13" s="80"/>
      <c r="HZC13" s="80"/>
      <c r="HZD13" s="80"/>
      <c r="HZE13" s="80"/>
      <c r="HZF13" s="80"/>
      <c r="HZG13" s="80"/>
      <c r="HZH13" s="80"/>
      <c r="HZI13" s="80"/>
      <c r="HZJ13" s="80"/>
      <c r="HZK13" s="80"/>
      <c r="HZL13" s="80"/>
      <c r="HZM13" s="80"/>
      <c r="HZN13" s="80"/>
      <c r="HZO13" s="80"/>
      <c r="HZP13" s="80"/>
      <c r="HZQ13" s="80"/>
      <c r="HZR13" s="80"/>
      <c r="HZS13" s="80"/>
      <c r="HZT13" s="80"/>
      <c r="HZU13" s="80"/>
      <c r="HZV13" s="80"/>
      <c r="HZW13" s="80"/>
      <c r="HZX13" s="80"/>
      <c r="HZY13" s="80"/>
      <c r="HZZ13" s="80"/>
      <c r="IAA13" s="80"/>
      <c r="IAB13" s="80"/>
      <c r="IAC13" s="80"/>
      <c r="IAD13" s="80"/>
      <c r="IAE13" s="80"/>
      <c r="IAF13" s="80"/>
      <c r="IAG13" s="80"/>
      <c r="IAH13" s="80"/>
      <c r="IAI13" s="80"/>
      <c r="IAJ13" s="80"/>
      <c r="IAK13" s="80"/>
      <c r="IAL13" s="80"/>
      <c r="IAM13" s="80"/>
      <c r="IAN13" s="80"/>
      <c r="IAO13" s="80"/>
      <c r="IAP13" s="80"/>
      <c r="IAQ13" s="80"/>
      <c r="IAR13" s="80"/>
      <c r="IAS13" s="80"/>
      <c r="IAT13" s="80"/>
      <c r="IAU13" s="80"/>
      <c r="IAV13" s="80"/>
      <c r="IAW13" s="80"/>
      <c r="IAX13" s="80"/>
      <c r="IAY13" s="80"/>
      <c r="IAZ13" s="80"/>
      <c r="IBA13" s="80"/>
      <c r="IBB13" s="80"/>
      <c r="IBC13" s="80"/>
      <c r="IBD13" s="80"/>
      <c r="IBE13" s="80"/>
      <c r="IBF13" s="80"/>
      <c r="IBG13" s="80"/>
      <c r="IBH13" s="80"/>
      <c r="IBI13" s="80"/>
      <c r="IBJ13" s="80"/>
      <c r="IBK13" s="80"/>
      <c r="IBL13" s="80"/>
      <c r="IBM13" s="80"/>
      <c r="IBN13" s="80"/>
      <c r="IBO13" s="80"/>
      <c r="IBP13" s="80"/>
      <c r="IBQ13" s="80"/>
      <c r="IBR13" s="80"/>
      <c r="IBS13" s="80"/>
      <c r="IBT13" s="80"/>
      <c r="IBU13" s="80"/>
      <c r="IBV13" s="80"/>
      <c r="IBW13" s="80"/>
      <c r="IBX13" s="80"/>
      <c r="IBY13" s="80"/>
      <c r="IBZ13" s="80"/>
      <c r="ICA13" s="80"/>
      <c r="ICB13" s="80"/>
      <c r="ICC13" s="80"/>
      <c r="ICD13" s="80"/>
      <c r="ICE13" s="80"/>
      <c r="ICF13" s="80"/>
      <c r="ICG13" s="80"/>
      <c r="ICH13" s="80"/>
      <c r="ICI13" s="80"/>
      <c r="ICJ13" s="80"/>
      <c r="ICK13" s="80"/>
      <c r="ICL13" s="80"/>
      <c r="ICM13" s="80"/>
      <c r="ICN13" s="80"/>
      <c r="ICO13" s="80"/>
      <c r="ICP13" s="80"/>
      <c r="ICQ13" s="80"/>
      <c r="ICR13" s="80"/>
      <c r="ICS13" s="80"/>
      <c r="ICT13" s="80"/>
      <c r="ICU13" s="80"/>
      <c r="ICV13" s="80"/>
      <c r="ICW13" s="80"/>
      <c r="ICX13" s="80"/>
      <c r="ICY13" s="80"/>
      <c r="ICZ13" s="80"/>
      <c r="IDA13" s="80"/>
      <c r="IDB13" s="80"/>
      <c r="IDC13" s="80"/>
      <c r="IDD13" s="80"/>
      <c r="IDE13" s="80"/>
      <c r="IDF13" s="80"/>
      <c r="IDG13" s="80"/>
      <c r="IDH13" s="80"/>
      <c r="IDI13" s="80"/>
      <c r="IDJ13" s="80"/>
      <c r="IDK13" s="80"/>
      <c r="IDL13" s="80"/>
      <c r="IDM13" s="80"/>
      <c r="IDN13" s="80"/>
      <c r="IDO13" s="80"/>
      <c r="IDP13" s="80"/>
      <c r="IDQ13" s="80"/>
      <c r="IDR13" s="80"/>
      <c r="IDS13" s="80"/>
      <c r="IDT13" s="80"/>
      <c r="IDU13" s="80"/>
      <c r="IDV13" s="80"/>
      <c r="IDW13" s="80"/>
      <c r="IDX13" s="80"/>
      <c r="IDY13" s="80"/>
      <c r="IDZ13" s="80"/>
      <c r="IEA13" s="80"/>
      <c r="IEB13" s="80"/>
      <c r="IEC13" s="80"/>
      <c r="IED13" s="80"/>
      <c r="IEE13" s="80"/>
      <c r="IEF13" s="80"/>
      <c r="IEG13" s="80"/>
      <c r="IEH13" s="80"/>
      <c r="IEI13" s="80"/>
      <c r="IEJ13" s="80"/>
      <c r="IEK13" s="80"/>
      <c r="IEL13" s="80"/>
      <c r="IEM13" s="80"/>
      <c r="IEN13" s="80"/>
      <c r="IEO13" s="80"/>
      <c r="IEP13" s="80"/>
      <c r="IEQ13" s="80"/>
      <c r="IER13" s="80"/>
      <c r="IES13" s="80"/>
      <c r="IET13" s="80"/>
      <c r="IEU13" s="80"/>
      <c r="IEV13" s="80"/>
      <c r="IEW13" s="80"/>
      <c r="IEX13" s="80"/>
      <c r="IEY13" s="80"/>
      <c r="IEZ13" s="80"/>
      <c r="IFA13" s="80"/>
      <c r="IFB13" s="80"/>
      <c r="IFC13" s="80"/>
      <c r="IFD13" s="80"/>
      <c r="IFE13" s="80"/>
      <c r="IFF13" s="80"/>
      <c r="IFG13" s="80"/>
      <c r="IFH13" s="80"/>
      <c r="IFI13" s="80"/>
      <c r="IFJ13" s="80"/>
      <c r="IFK13" s="80"/>
      <c r="IFL13" s="80"/>
      <c r="IFM13" s="80"/>
      <c r="IFN13" s="80"/>
      <c r="IFO13" s="80"/>
      <c r="IFP13" s="80"/>
      <c r="IFQ13" s="80"/>
      <c r="IFR13" s="80"/>
      <c r="IFS13" s="80"/>
      <c r="IFT13" s="80"/>
      <c r="IFU13" s="80"/>
      <c r="IFV13" s="80"/>
      <c r="IFW13" s="80"/>
      <c r="IFX13" s="80"/>
      <c r="IFY13" s="80"/>
      <c r="IFZ13" s="80"/>
      <c r="IGA13" s="80"/>
      <c r="IGB13" s="80"/>
      <c r="IGC13" s="80"/>
      <c r="IGD13" s="80"/>
      <c r="IGE13" s="80"/>
      <c r="IGF13" s="80"/>
      <c r="IGG13" s="80"/>
      <c r="IGH13" s="80"/>
      <c r="IGI13" s="80"/>
      <c r="IGJ13" s="80"/>
      <c r="IGK13" s="80"/>
      <c r="IGL13" s="80"/>
      <c r="IGM13" s="80"/>
      <c r="IGN13" s="80"/>
      <c r="IGO13" s="80"/>
      <c r="IGP13" s="80"/>
      <c r="IGQ13" s="80"/>
      <c r="IGR13" s="80"/>
      <c r="IGS13" s="80"/>
      <c r="IGT13" s="80"/>
      <c r="IGU13" s="80"/>
      <c r="IGV13" s="80"/>
      <c r="IGW13" s="80"/>
      <c r="IGX13" s="80"/>
      <c r="IGY13" s="80"/>
      <c r="IGZ13" s="80"/>
      <c r="IHA13" s="80"/>
      <c r="IHB13" s="80"/>
      <c r="IHC13" s="80"/>
      <c r="IHD13" s="80"/>
      <c r="IHE13" s="80"/>
      <c r="IHF13" s="80"/>
      <c r="IHG13" s="80"/>
      <c r="IHH13" s="80"/>
      <c r="IHI13" s="80"/>
      <c r="IHJ13" s="80"/>
      <c r="IHK13" s="80"/>
      <c r="IHL13" s="80"/>
      <c r="IHM13" s="80"/>
      <c r="IHN13" s="80"/>
      <c r="IHO13" s="80"/>
      <c r="IHP13" s="80"/>
      <c r="IHQ13" s="80"/>
      <c r="IHR13" s="80"/>
      <c r="IHS13" s="80"/>
      <c r="IHT13" s="80"/>
      <c r="IHU13" s="80"/>
      <c r="IHV13" s="80"/>
      <c r="IHW13" s="80"/>
      <c r="IHX13" s="80"/>
      <c r="IHY13" s="80"/>
      <c r="IHZ13" s="80"/>
      <c r="IIA13" s="80"/>
      <c r="IIB13" s="80"/>
      <c r="IIC13" s="80"/>
      <c r="IID13" s="80"/>
      <c r="IIE13" s="80"/>
      <c r="IIF13" s="80"/>
      <c r="IIG13" s="80"/>
      <c r="IIH13" s="80"/>
      <c r="III13" s="80"/>
      <c r="IIJ13" s="80"/>
      <c r="IIK13" s="80"/>
      <c r="IIL13" s="80"/>
      <c r="IIM13" s="80"/>
      <c r="IIN13" s="80"/>
      <c r="IIO13" s="80"/>
      <c r="IIP13" s="80"/>
      <c r="IIQ13" s="80"/>
      <c r="IIR13" s="80"/>
      <c r="IIS13" s="80"/>
      <c r="IIT13" s="80"/>
      <c r="IIU13" s="80"/>
      <c r="IIV13" s="80"/>
      <c r="IIW13" s="80"/>
      <c r="IIX13" s="80"/>
      <c r="IIY13" s="80"/>
      <c r="IIZ13" s="80"/>
      <c r="IJA13" s="80"/>
      <c r="IJB13" s="80"/>
      <c r="IJC13" s="80"/>
      <c r="IJD13" s="80"/>
      <c r="IJE13" s="80"/>
      <c r="IJF13" s="80"/>
      <c r="IJG13" s="80"/>
      <c r="IJH13" s="80"/>
      <c r="IJI13" s="80"/>
      <c r="IJJ13" s="80"/>
      <c r="IJK13" s="80"/>
      <c r="IJL13" s="80"/>
      <c r="IJM13" s="80"/>
      <c r="IJN13" s="80"/>
      <c r="IJO13" s="80"/>
      <c r="IJP13" s="80"/>
      <c r="IJQ13" s="80"/>
      <c r="IJR13" s="80"/>
      <c r="IJS13" s="80"/>
      <c r="IJT13" s="80"/>
      <c r="IJU13" s="80"/>
      <c r="IJV13" s="80"/>
      <c r="IJW13" s="80"/>
      <c r="IJX13" s="80"/>
      <c r="IJY13" s="80"/>
      <c r="IJZ13" s="80"/>
      <c r="IKA13" s="80"/>
      <c r="IKB13" s="80"/>
      <c r="IKC13" s="80"/>
      <c r="IKD13" s="80"/>
      <c r="IKE13" s="80"/>
      <c r="IKF13" s="80"/>
      <c r="IKG13" s="80"/>
      <c r="IKH13" s="80"/>
      <c r="IKI13" s="80"/>
      <c r="IKJ13" s="80"/>
      <c r="IKK13" s="80"/>
      <c r="IKL13" s="80"/>
      <c r="IKM13" s="80"/>
      <c r="IKN13" s="80"/>
      <c r="IKO13" s="80"/>
      <c r="IKP13" s="80"/>
      <c r="IKQ13" s="80"/>
      <c r="IKR13" s="80"/>
      <c r="IKS13" s="80"/>
      <c r="IKT13" s="80"/>
      <c r="IKU13" s="80"/>
      <c r="IKV13" s="80"/>
      <c r="IKW13" s="80"/>
      <c r="IKX13" s="80"/>
      <c r="IKY13" s="80"/>
      <c r="IKZ13" s="80"/>
      <c r="ILA13" s="80"/>
      <c r="ILB13" s="80"/>
      <c r="ILC13" s="80"/>
      <c r="ILD13" s="80"/>
      <c r="ILE13" s="80"/>
      <c r="ILF13" s="80"/>
      <c r="ILG13" s="80"/>
      <c r="ILH13" s="80"/>
      <c r="ILI13" s="80"/>
      <c r="ILJ13" s="80"/>
      <c r="ILK13" s="80"/>
      <c r="ILL13" s="80"/>
      <c r="ILM13" s="80"/>
      <c r="ILN13" s="80"/>
      <c r="ILO13" s="80"/>
      <c r="ILP13" s="80"/>
      <c r="ILQ13" s="80"/>
      <c r="ILR13" s="80"/>
      <c r="ILS13" s="80"/>
      <c r="ILT13" s="80"/>
      <c r="ILU13" s="80"/>
      <c r="ILV13" s="80"/>
      <c r="ILW13" s="80"/>
      <c r="ILX13" s="80"/>
      <c r="ILY13" s="80"/>
      <c r="ILZ13" s="80"/>
      <c r="IMA13" s="80"/>
      <c r="IMB13" s="80"/>
      <c r="IMC13" s="80"/>
      <c r="IMD13" s="80"/>
      <c r="IME13" s="80"/>
      <c r="IMF13" s="80"/>
      <c r="IMG13" s="80"/>
      <c r="IMH13" s="80"/>
      <c r="IMI13" s="80"/>
      <c r="IMJ13" s="80"/>
      <c r="IMK13" s="80"/>
      <c r="IML13" s="80"/>
      <c r="IMM13" s="80"/>
      <c r="IMN13" s="80"/>
      <c r="IMO13" s="80"/>
      <c r="IMP13" s="80"/>
      <c r="IMQ13" s="80"/>
      <c r="IMR13" s="80"/>
      <c r="IMS13" s="80"/>
      <c r="IMT13" s="80"/>
      <c r="IMU13" s="80"/>
      <c r="IMV13" s="80"/>
      <c r="IMW13" s="80"/>
      <c r="IMX13" s="80"/>
      <c r="IMY13" s="80"/>
      <c r="IMZ13" s="80"/>
      <c r="INA13" s="80"/>
      <c r="INB13" s="80"/>
      <c r="INC13" s="80"/>
      <c r="IND13" s="80"/>
      <c r="INE13" s="80"/>
      <c r="INF13" s="80"/>
      <c r="ING13" s="80"/>
      <c r="INH13" s="80"/>
      <c r="INI13" s="80"/>
      <c r="INJ13" s="80"/>
      <c r="INK13" s="80"/>
      <c r="INL13" s="80"/>
      <c r="INM13" s="80"/>
      <c r="INN13" s="80"/>
      <c r="INO13" s="80"/>
      <c r="INP13" s="80"/>
      <c r="INQ13" s="80"/>
      <c r="INR13" s="80"/>
      <c r="INS13" s="80"/>
      <c r="INT13" s="80"/>
      <c r="INU13" s="80"/>
      <c r="INV13" s="80"/>
      <c r="INW13" s="80"/>
      <c r="INX13" s="80"/>
      <c r="INY13" s="80"/>
      <c r="INZ13" s="80"/>
      <c r="IOA13" s="80"/>
      <c r="IOB13" s="80"/>
      <c r="IOC13" s="80"/>
      <c r="IOD13" s="80"/>
      <c r="IOE13" s="80"/>
      <c r="IOF13" s="80"/>
      <c r="IOG13" s="80"/>
      <c r="IOH13" s="80"/>
      <c r="IOI13" s="80"/>
      <c r="IOJ13" s="80"/>
      <c r="IOK13" s="80"/>
      <c r="IOL13" s="80"/>
      <c r="IOM13" s="80"/>
      <c r="ION13" s="80"/>
      <c r="IOO13" s="80"/>
      <c r="IOP13" s="80"/>
      <c r="IOQ13" s="80"/>
      <c r="IOR13" s="80"/>
      <c r="IOS13" s="80"/>
      <c r="IOT13" s="80"/>
      <c r="IOU13" s="80"/>
      <c r="IOV13" s="80"/>
      <c r="IOW13" s="80"/>
      <c r="IOX13" s="80"/>
      <c r="IOY13" s="80"/>
      <c r="IOZ13" s="80"/>
      <c r="IPA13" s="80"/>
      <c r="IPB13" s="80"/>
      <c r="IPC13" s="80"/>
      <c r="IPD13" s="80"/>
      <c r="IPE13" s="80"/>
      <c r="IPF13" s="80"/>
      <c r="IPG13" s="80"/>
      <c r="IPH13" s="80"/>
      <c r="IPI13" s="80"/>
      <c r="IPJ13" s="80"/>
      <c r="IPK13" s="80"/>
      <c r="IPL13" s="80"/>
      <c r="IPM13" s="80"/>
      <c r="IPN13" s="80"/>
      <c r="IPO13" s="80"/>
      <c r="IPP13" s="80"/>
      <c r="IPQ13" s="80"/>
      <c r="IPR13" s="80"/>
      <c r="IPS13" s="80"/>
      <c r="IPT13" s="80"/>
      <c r="IPU13" s="80"/>
      <c r="IPV13" s="80"/>
      <c r="IPW13" s="80"/>
      <c r="IPX13" s="80"/>
      <c r="IPY13" s="80"/>
      <c r="IPZ13" s="80"/>
      <c r="IQA13" s="80"/>
      <c r="IQB13" s="80"/>
      <c r="IQC13" s="80"/>
      <c r="IQD13" s="80"/>
      <c r="IQE13" s="80"/>
      <c r="IQF13" s="80"/>
      <c r="IQG13" s="80"/>
      <c r="IQH13" s="80"/>
      <c r="IQI13" s="80"/>
      <c r="IQJ13" s="80"/>
      <c r="IQK13" s="80"/>
      <c r="IQL13" s="80"/>
      <c r="IQM13" s="80"/>
      <c r="IQN13" s="80"/>
      <c r="IQO13" s="80"/>
      <c r="IQP13" s="80"/>
      <c r="IQQ13" s="80"/>
      <c r="IQR13" s="80"/>
      <c r="IQS13" s="80"/>
      <c r="IQT13" s="80"/>
      <c r="IQU13" s="80"/>
      <c r="IQV13" s="80"/>
      <c r="IQW13" s="80"/>
      <c r="IQX13" s="80"/>
      <c r="IQY13" s="80"/>
      <c r="IQZ13" s="80"/>
      <c r="IRA13" s="80"/>
      <c r="IRB13" s="80"/>
      <c r="IRC13" s="80"/>
      <c r="IRD13" s="80"/>
      <c r="IRE13" s="80"/>
      <c r="IRF13" s="80"/>
      <c r="IRG13" s="80"/>
      <c r="IRH13" s="80"/>
      <c r="IRI13" s="80"/>
      <c r="IRJ13" s="80"/>
      <c r="IRK13" s="80"/>
      <c r="IRL13" s="80"/>
      <c r="IRM13" s="80"/>
      <c r="IRN13" s="80"/>
      <c r="IRO13" s="80"/>
      <c r="IRP13" s="80"/>
      <c r="IRQ13" s="80"/>
      <c r="IRR13" s="80"/>
      <c r="IRS13" s="80"/>
      <c r="IRT13" s="80"/>
      <c r="IRU13" s="80"/>
      <c r="IRV13" s="80"/>
      <c r="IRW13" s="80"/>
      <c r="IRX13" s="80"/>
      <c r="IRY13" s="80"/>
      <c r="IRZ13" s="80"/>
      <c r="ISA13" s="80"/>
      <c r="ISB13" s="80"/>
      <c r="ISC13" s="80"/>
      <c r="ISD13" s="80"/>
      <c r="ISE13" s="80"/>
      <c r="ISF13" s="80"/>
      <c r="ISG13" s="80"/>
      <c r="ISH13" s="80"/>
      <c r="ISI13" s="80"/>
      <c r="ISJ13" s="80"/>
      <c r="ISK13" s="80"/>
      <c r="ISL13" s="80"/>
      <c r="ISM13" s="80"/>
      <c r="ISN13" s="80"/>
      <c r="ISO13" s="80"/>
      <c r="ISP13" s="80"/>
      <c r="ISQ13" s="80"/>
      <c r="ISR13" s="80"/>
      <c r="ISS13" s="80"/>
      <c r="IST13" s="80"/>
      <c r="ISU13" s="80"/>
      <c r="ISV13" s="80"/>
      <c r="ISW13" s="80"/>
      <c r="ISX13" s="80"/>
      <c r="ISY13" s="80"/>
      <c r="ISZ13" s="80"/>
      <c r="ITA13" s="80"/>
      <c r="ITB13" s="80"/>
      <c r="ITC13" s="80"/>
      <c r="ITD13" s="80"/>
      <c r="ITE13" s="80"/>
      <c r="ITF13" s="80"/>
      <c r="ITG13" s="80"/>
      <c r="ITH13" s="80"/>
      <c r="ITI13" s="80"/>
      <c r="ITJ13" s="80"/>
      <c r="ITK13" s="80"/>
      <c r="ITL13" s="80"/>
      <c r="ITM13" s="80"/>
      <c r="ITN13" s="80"/>
      <c r="ITO13" s="80"/>
      <c r="ITP13" s="80"/>
      <c r="ITQ13" s="80"/>
      <c r="ITR13" s="80"/>
      <c r="ITS13" s="80"/>
      <c r="ITT13" s="80"/>
      <c r="ITU13" s="80"/>
      <c r="ITV13" s="80"/>
      <c r="ITW13" s="80"/>
      <c r="ITX13" s="80"/>
      <c r="ITY13" s="80"/>
      <c r="ITZ13" s="80"/>
      <c r="IUA13" s="80"/>
      <c r="IUB13" s="80"/>
      <c r="IUC13" s="80"/>
      <c r="IUD13" s="80"/>
      <c r="IUE13" s="80"/>
      <c r="IUF13" s="80"/>
      <c r="IUG13" s="80"/>
      <c r="IUH13" s="80"/>
      <c r="IUI13" s="80"/>
      <c r="IUJ13" s="80"/>
      <c r="IUK13" s="80"/>
      <c r="IUL13" s="80"/>
      <c r="IUM13" s="80"/>
      <c r="IUN13" s="80"/>
      <c r="IUO13" s="80"/>
      <c r="IUP13" s="80"/>
      <c r="IUQ13" s="80"/>
      <c r="IUR13" s="80"/>
      <c r="IUS13" s="80"/>
      <c r="IUT13" s="80"/>
      <c r="IUU13" s="80"/>
      <c r="IUV13" s="80"/>
      <c r="IUW13" s="80"/>
      <c r="IUX13" s="80"/>
      <c r="IUY13" s="80"/>
      <c r="IUZ13" s="80"/>
      <c r="IVA13" s="80"/>
      <c r="IVB13" s="80"/>
      <c r="IVC13" s="80"/>
      <c r="IVD13" s="80"/>
      <c r="IVE13" s="80"/>
      <c r="IVF13" s="80"/>
      <c r="IVG13" s="80"/>
      <c r="IVH13" s="80"/>
      <c r="IVI13" s="80"/>
      <c r="IVJ13" s="80"/>
      <c r="IVK13" s="80"/>
      <c r="IVL13" s="80"/>
      <c r="IVM13" s="80"/>
      <c r="IVN13" s="80"/>
      <c r="IVO13" s="80"/>
      <c r="IVP13" s="80"/>
      <c r="IVQ13" s="80"/>
      <c r="IVR13" s="80"/>
      <c r="IVS13" s="80"/>
      <c r="IVT13" s="80"/>
      <c r="IVU13" s="80"/>
      <c r="IVV13" s="80"/>
      <c r="IVW13" s="80"/>
      <c r="IVX13" s="80"/>
      <c r="IVY13" s="80"/>
      <c r="IVZ13" s="80"/>
      <c r="IWA13" s="80"/>
      <c r="IWB13" s="80"/>
      <c r="IWC13" s="80"/>
      <c r="IWD13" s="80"/>
      <c r="IWE13" s="80"/>
      <c r="IWF13" s="80"/>
      <c r="IWG13" s="80"/>
      <c r="IWH13" s="80"/>
      <c r="IWI13" s="80"/>
      <c r="IWJ13" s="80"/>
      <c r="IWK13" s="80"/>
      <c r="IWL13" s="80"/>
      <c r="IWM13" s="80"/>
      <c r="IWN13" s="80"/>
      <c r="IWO13" s="80"/>
      <c r="IWP13" s="80"/>
      <c r="IWQ13" s="80"/>
      <c r="IWR13" s="80"/>
      <c r="IWS13" s="80"/>
      <c r="IWT13" s="80"/>
      <c r="IWU13" s="80"/>
      <c r="IWV13" s="80"/>
      <c r="IWW13" s="80"/>
      <c r="IWX13" s="80"/>
      <c r="IWY13" s="80"/>
      <c r="IWZ13" s="80"/>
      <c r="IXA13" s="80"/>
      <c r="IXB13" s="80"/>
      <c r="IXC13" s="80"/>
      <c r="IXD13" s="80"/>
      <c r="IXE13" s="80"/>
      <c r="IXF13" s="80"/>
      <c r="IXG13" s="80"/>
      <c r="IXH13" s="80"/>
      <c r="IXI13" s="80"/>
      <c r="IXJ13" s="80"/>
      <c r="IXK13" s="80"/>
      <c r="IXL13" s="80"/>
      <c r="IXM13" s="80"/>
      <c r="IXN13" s="80"/>
      <c r="IXO13" s="80"/>
      <c r="IXP13" s="80"/>
      <c r="IXQ13" s="80"/>
      <c r="IXR13" s="80"/>
      <c r="IXS13" s="80"/>
      <c r="IXT13" s="80"/>
      <c r="IXU13" s="80"/>
      <c r="IXV13" s="80"/>
      <c r="IXW13" s="80"/>
      <c r="IXX13" s="80"/>
      <c r="IXY13" s="80"/>
      <c r="IXZ13" s="80"/>
      <c r="IYA13" s="80"/>
      <c r="IYB13" s="80"/>
      <c r="IYC13" s="80"/>
      <c r="IYD13" s="80"/>
      <c r="IYE13" s="80"/>
      <c r="IYF13" s="80"/>
      <c r="IYG13" s="80"/>
      <c r="IYH13" s="80"/>
      <c r="IYI13" s="80"/>
      <c r="IYJ13" s="80"/>
      <c r="IYK13" s="80"/>
      <c r="IYL13" s="80"/>
      <c r="IYM13" s="80"/>
      <c r="IYN13" s="80"/>
      <c r="IYO13" s="80"/>
      <c r="IYP13" s="80"/>
      <c r="IYQ13" s="80"/>
      <c r="IYR13" s="80"/>
      <c r="IYS13" s="80"/>
      <c r="IYT13" s="80"/>
      <c r="IYU13" s="80"/>
      <c r="IYV13" s="80"/>
      <c r="IYW13" s="80"/>
      <c r="IYX13" s="80"/>
      <c r="IYY13" s="80"/>
      <c r="IYZ13" s="80"/>
      <c r="IZA13" s="80"/>
      <c r="IZB13" s="80"/>
      <c r="IZC13" s="80"/>
      <c r="IZD13" s="80"/>
      <c r="IZE13" s="80"/>
      <c r="IZF13" s="80"/>
      <c r="IZG13" s="80"/>
      <c r="IZH13" s="80"/>
      <c r="IZI13" s="80"/>
      <c r="IZJ13" s="80"/>
      <c r="IZK13" s="80"/>
      <c r="IZL13" s="80"/>
      <c r="IZM13" s="80"/>
      <c r="IZN13" s="80"/>
      <c r="IZO13" s="80"/>
      <c r="IZP13" s="80"/>
      <c r="IZQ13" s="80"/>
      <c r="IZR13" s="80"/>
      <c r="IZS13" s="80"/>
      <c r="IZT13" s="80"/>
      <c r="IZU13" s="80"/>
      <c r="IZV13" s="80"/>
      <c r="IZW13" s="80"/>
      <c r="IZX13" s="80"/>
      <c r="IZY13" s="80"/>
      <c r="IZZ13" s="80"/>
      <c r="JAA13" s="80"/>
      <c r="JAB13" s="80"/>
      <c r="JAC13" s="80"/>
      <c r="JAD13" s="80"/>
      <c r="JAE13" s="80"/>
      <c r="JAF13" s="80"/>
      <c r="JAG13" s="80"/>
      <c r="JAH13" s="80"/>
      <c r="JAI13" s="80"/>
      <c r="JAJ13" s="80"/>
      <c r="JAK13" s="80"/>
      <c r="JAL13" s="80"/>
      <c r="JAM13" s="80"/>
      <c r="JAN13" s="80"/>
      <c r="JAO13" s="80"/>
      <c r="JAP13" s="80"/>
      <c r="JAQ13" s="80"/>
      <c r="JAR13" s="80"/>
      <c r="JAS13" s="80"/>
      <c r="JAT13" s="80"/>
      <c r="JAU13" s="80"/>
      <c r="JAV13" s="80"/>
      <c r="JAW13" s="80"/>
      <c r="JAX13" s="80"/>
      <c r="JAY13" s="80"/>
      <c r="JAZ13" s="80"/>
      <c r="JBA13" s="80"/>
      <c r="JBB13" s="80"/>
      <c r="JBC13" s="80"/>
      <c r="JBD13" s="80"/>
      <c r="JBE13" s="80"/>
      <c r="JBF13" s="80"/>
      <c r="JBG13" s="80"/>
      <c r="JBH13" s="80"/>
      <c r="JBI13" s="80"/>
      <c r="JBJ13" s="80"/>
      <c r="JBK13" s="80"/>
      <c r="JBL13" s="80"/>
      <c r="JBM13" s="80"/>
      <c r="JBN13" s="80"/>
      <c r="JBO13" s="80"/>
      <c r="JBP13" s="80"/>
      <c r="JBQ13" s="80"/>
      <c r="JBR13" s="80"/>
      <c r="JBS13" s="80"/>
      <c r="JBT13" s="80"/>
      <c r="JBU13" s="80"/>
      <c r="JBV13" s="80"/>
      <c r="JBW13" s="80"/>
      <c r="JBX13" s="80"/>
      <c r="JBY13" s="80"/>
      <c r="JBZ13" s="80"/>
      <c r="JCA13" s="80"/>
      <c r="JCB13" s="80"/>
      <c r="JCC13" s="80"/>
      <c r="JCD13" s="80"/>
      <c r="JCE13" s="80"/>
      <c r="JCF13" s="80"/>
      <c r="JCG13" s="80"/>
      <c r="JCH13" s="80"/>
      <c r="JCI13" s="80"/>
      <c r="JCJ13" s="80"/>
      <c r="JCK13" s="80"/>
      <c r="JCL13" s="80"/>
      <c r="JCM13" s="80"/>
      <c r="JCN13" s="80"/>
      <c r="JCO13" s="80"/>
      <c r="JCP13" s="80"/>
      <c r="JCQ13" s="80"/>
      <c r="JCR13" s="80"/>
      <c r="JCS13" s="80"/>
      <c r="JCT13" s="80"/>
      <c r="JCU13" s="80"/>
      <c r="JCV13" s="80"/>
      <c r="JCW13" s="80"/>
      <c r="JCX13" s="80"/>
      <c r="JCY13" s="80"/>
      <c r="JCZ13" s="80"/>
      <c r="JDA13" s="80"/>
      <c r="JDB13" s="80"/>
      <c r="JDC13" s="80"/>
      <c r="JDD13" s="80"/>
      <c r="JDE13" s="80"/>
      <c r="JDF13" s="80"/>
      <c r="JDG13" s="80"/>
      <c r="JDH13" s="80"/>
      <c r="JDI13" s="80"/>
      <c r="JDJ13" s="80"/>
      <c r="JDK13" s="80"/>
      <c r="JDL13" s="80"/>
      <c r="JDM13" s="80"/>
      <c r="JDN13" s="80"/>
      <c r="JDO13" s="80"/>
      <c r="JDP13" s="80"/>
      <c r="JDQ13" s="80"/>
      <c r="JDR13" s="80"/>
      <c r="JDS13" s="80"/>
      <c r="JDT13" s="80"/>
      <c r="JDU13" s="80"/>
      <c r="JDV13" s="80"/>
      <c r="JDW13" s="80"/>
      <c r="JDX13" s="80"/>
      <c r="JDY13" s="80"/>
      <c r="JDZ13" s="80"/>
      <c r="JEA13" s="80"/>
      <c r="JEB13" s="80"/>
      <c r="JEC13" s="80"/>
      <c r="JED13" s="80"/>
      <c r="JEE13" s="80"/>
      <c r="JEF13" s="80"/>
      <c r="JEG13" s="80"/>
      <c r="JEH13" s="80"/>
      <c r="JEI13" s="80"/>
      <c r="JEJ13" s="80"/>
      <c r="JEK13" s="80"/>
      <c r="JEL13" s="80"/>
      <c r="JEM13" s="80"/>
      <c r="JEN13" s="80"/>
      <c r="JEO13" s="80"/>
      <c r="JEP13" s="80"/>
      <c r="JEQ13" s="80"/>
      <c r="JER13" s="80"/>
      <c r="JES13" s="80"/>
      <c r="JET13" s="80"/>
      <c r="JEU13" s="80"/>
      <c r="JEV13" s="80"/>
      <c r="JEW13" s="80"/>
      <c r="JEX13" s="80"/>
      <c r="JEY13" s="80"/>
      <c r="JEZ13" s="80"/>
      <c r="JFA13" s="80"/>
      <c r="JFB13" s="80"/>
      <c r="JFC13" s="80"/>
      <c r="JFD13" s="80"/>
      <c r="JFE13" s="80"/>
      <c r="JFF13" s="80"/>
      <c r="JFG13" s="80"/>
      <c r="JFH13" s="80"/>
      <c r="JFI13" s="80"/>
      <c r="JFJ13" s="80"/>
      <c r="JFK13" s="80"/>
      <c r="JFL13" s="80"/>
      <c r="JFM13" s="80"/>
      <c r="JFN13" s="80"/>
      <c r="JFO13" s="80"/>
      <c r="JFP13" s="80"/>
      <c r="JFQ13" s="80"/>
      <c r="JFR13" s="80"/>
      <c r="JFS13" s="80"/>
      <c r="JFT13" s="80"/>
      <c r="JFU13" s="80"/>
      <c r="JFV13" s="80"/>
      <c r="JFW13" s="80"/>
      <c r="JFX13" s="80"/>
      <c r="JFY13" s="80"/>
      <c r="JFZ13" s="80"/>
      <c r="JGA13" s="80"/>
      <c r="JGB13" s="80"/>
      <c r="JGC13" s="80"/>
      <c r="JGD13" s="80"/>
      <c r="JGE13" s="80"/>
      <c r="JGF13" s="80"/>
      <c r="JGG13" s="80"/>
      <c r="JGH13" s="80"/>
      <c r="JGI13" s="80"/>
      <c r="JGJ13" s="80"/>
      <c r="JGK13" s="80"/>
      <c r="JGL13" s="80"/>
      <c r="JGM13" s="80"/>
      <c r="JGN13" s="80"/>
      <c r="JGO13" s="80"/>
      <c r="JGP13" s="80"/>
      <c r="JGQ13" s="80"/>
      <c r="JGR13" s="80"/>
      <c r="JGS13" s="80"/>
      <c r="JGT13" s="80"/>
      <c r="JGU13" s="80"/>
      <c r="JGV13" s="80"/>
      <c r="JGW13" s="80"/>
      <c r="JGX13" s="80"/>
      <c r="JGY13" s="80"/>
      <c r="JGZ13" s="80"/>
      <c r="JHA13" s="80"/>
      <c r="JHB13" s="80"/>
      <c r="JHC13" s="80"/>
      <c r="JHD13" s="80"/>
      <c r="JHE13" s="80"/>
      <c r="JHF13" s="80"/>
      <c r="JHG13" s="80"/>
      <c r="JHH13" s="80"/>
      <c r="JHI13" s="80"/>
      <c r="JHJ13" s="80"/>
      <c r="JHK13" s="80"/>
      <c r="JHL13" s="80"/>
      <c r="JHM13" s="80"/>
      <c r="JHN13" s="80"/>
      <c r="JHO13" s="80"/>
      <c r="JHP13" s="80"/>
      <c r="JHQ13" s="80"/>
      <c r="JHR13" s="80"/>
      <c r="JHS13" s="80"/>
      <c r="JHT13" s="80"/>
      <c r="JHU13" s="80"/>
      <c r="JHV13" s="80"/>
      <c r="JHW13" s="80"/>
      <c r="JHX13" s="80"/>
      <c r="JHY13" s="80"/>
      <c r="JHZ13" s="80"/>
      <c r="JIA13" s="80"/>
      <c r="JIB13" s="80"/>
      <c r="JIC13" s="80"/>
      <c r="JID13" s="80"/>
      <c r="JIE13" s="80"/>
      <c r="JIF13" s="80"/>
      <c r="JIG13" s="80"/>
      <c r="JIH13" s="80"/>
      <c r="JII13" s="80"/>
      <c r="JIJ13" s="80"/>
      <c r="JIK13" s="80"/>
      <c r="JIL13" s="80"/>
      <c r="JIM13" s="80"/>
      <c r="JIN13" s="80"/>
      <c r="JIO13" s="80"/>
      <c r="JIP13" s="80"/>
      <c r="JIQ13" s="80"/>
      <c r="JIR13" s="80"/>
      <c r="JIS13" s="80"/>
      <c r="JIT13" s="80"/>
      <c r="JIU13" s="80"/>
      <c r="JIV13" s="80"/>
      <c r="JIW13" s="80"/>
      <c r="JIX13" s="80"/>
      <c r="JIY13" s="80"/>
      <c r="JIZ13" s="80"/>
      <c r="JJA13" s="80"/>
      <c r="JJB13" s="80"/>
      <c r="JJC13" s="80"/>
      <c r="JJD13" s="80"/>
      <c r="JJE13" s="80"/>
      <c r="JJF13" s="80"/>
      <c r="JJG13" s="80"/>
      <c r="JJH13" s="80"/>
      <c r="JJI13" s="80"/>
      <c r="JJJ13" s="80"/>
      <c r="JJK13" s="80"/>
      <c r="JJL13" s="80"/>
      <c r="JJM13" s="80"/>
      <c r="JJN13" s="80"/>
      <c r="JJO13" s="80"/>
      <c r="JJP13" s="80"/>
      <c r="JJQ13" s="80"/>
      <c r="JJR13" s="80"/>
      <c r="JJS13" s="80"/>
      <c r="JJT13" s="80"/>
      <c r="JJU13" s="80"/>
      <c r="JJV13" s="80"/>
      <c r="JJW13" s="80"/>
      <c r="JJX13" s="80"/>
      <c r="JJY13" s="80"/>
      <c r="JJZ13" s="80"/>
      <c r="JKA13" s="80"/>
      <c r="JKB13" s="80"/>
      <c r="JKC13" s="80"/>
      <c r="JKD13" s="80"/>
      <c r="JKE13" s="80"/>
      <c r="JKF13" s="80"/>
      <c r="JKG13" s="80"/>
      <c r="JKH13" s="80"/>
      <c r="JKI13" s="80"/>
      <c r="JKJ13" s="80"/>
      <c r="JKK13" s="80"/>
      <c r="JKL13" s="80"/>
      <c r="JKM13" s="80"/>
      <c r="JKN13" s="80"/>
      <c r="JKO13" s="80"/>
      <c r="JKP13" s="80"/>
      <c r="JKQ13" s="80"/>
      <c r="JKR13" s="80"/>
      <c r="JKS13" s="80"/>
      <c r="JKT13" s="80"/>
      <c r="JKU13" s="80"/>
      <c r="JKV13" s="80"/>
      <c r="JKW13" s="80"/>
      <c r="JKX13" s="80"/>
      <c r="JKY13" s="80"/>
      <c r="JKZ13" s="80"/>
      <c r="JLA13" s="80"/>
      <c r="JLB13" s="80"/>
      <c r="JLC13" s="80"/>
      <c r="JLD13" s="80"/>
      <c r="JLE13" s="80"/>
      <c r="JLF13" s="80"/>
      <c r="JLG13" s="80"/>
      <c r="JLH13" s="80"/>
      <c r="JLI13" s="80"/>
      <c r="JLJ13" s="80"/>
      <c r="JLK13" s="80"/>
      <c r="JLL13" s="80"/>
      <c r="JLM13" s="80"/>
      <c r="JLN13" s="80"/>
      <c r="JLO13" s="80"/>
      <c r="JLP13" s="80"/>
      <c r="JLQ13" s="80"/>
      <c r="JLR13" s="80"/>
      <c r="JLS13" s="80"/>
      <c r="JLT13" s="80"/>
      <c r="JLU13" s="80"/>
      <c r="JLV13" s="80"/>
      <c r="JLW13" s="80"/>
      <c r="JLX13" s="80"/>
      <c r="JLY13" s="80"/>
      <c r="JLZ13" s="80"/>
      <c r="JMA13" s="80"/>
      <c r="JMB13" s="80"/>
      <c r="JMC13" s="80"/>
      <c r="JMD13" s="80"/>
      <c r="JME13" s="80"/>
      <c r="JMF13" s="80"/>
      <c r="JMG13" s="80"/>
      <c r="JMH13" s="80"/>
      <c r="JMI13" s="80"/>
      <c r="JMJ13" s="80"/>
      <c r="JMK13" s="80"/>
      <c r="JML13" s="80"/>
      <c r="JMM13" s="80"/>
      <c r="JMN13" s="80"/>
      <c r="JMO13" s="80"/>
      <c r="JMP13" s="80"/>
      <c r="JMQ13" s="80"/>
      <c r="JMR13" s="80"/>
      <c r="JMS13" s="80"/>
      <c r="JMT13" s="80"/>
      <c r="JMU13" s="80"/>
      <c r="JMV13" s="80"/>
      <c r="JMW13" s="80"/>
      <c r="JMX13" s="80"/>
      <c r="JMY13" s="80"/>
      <c r="JMZ13" s="80"/>
      <c r="JNA13" s="80"/>
      <c r="JNB13" s="80"/>
      <c r="JNC13" s="80"/>
      <c r="JND13" s="80"/>
      <c r="JNE13" s="80"/>
      <c r="JNF13" s="80"/>
      <c r="JNG13" s="80"/>
      <c r="JNH13" s="80"/>
      <c r="JNI13" s="80"/>
      <c r="JNJ13" s="80"/>
      <c r="JNK13" s="80"/>
      <c r="JNL13" s="80"/>
      <c r="JNM13" s="80"/>
      <c r="JNN13" s="80"/>
      <c r="JNO13" s="80"/>
      <c r="JNP13" s="80"/>
      <c r="JNQ13" s="80"/>
      <c r="JNR13" s="80"/>
      <c r="JNS13" s="80"/>
      <c r="JNT13" s="80"/>
      <c r="JNU13" s="80"/>
      <c r="JNV13" s="80"/>
      <c r="JNW13" s="80"/>
      <c r="JNX13" s="80"/>
      <c r="JNY13" s="80"/>
      <c r="JNZ13" s="80"/>
      <c r="JOA13" s="80"/>
      <c r="JOB13" s="80"/>
      <c r="JOC13" s="80"/>
      <c r="JOD13" s="80"/>
      <c r="JOE13" s="80"/>
      <c r="JOF13" s="80"/>
      <c r="JOG13" s="80"/>
      <c r="JOH13" s="80"/>
      <c r="JOI13" s="80"/>
      <c r="JOJ13" s="80"/>
      <c r="JOK13" s="80"/>
      <c r="JOL13" s="80"/>
      <c r="JOM13" s="80"/>
      <c r="JON13" s="80"/>
      <c r="JOO13" s="80"/>
      <c r="JOP13" s="80"/>
      <c r="JOQ13" s="80"/>
      <c r="JOR13" s="80"/>
      <c r="JOS13" s="80"/>
      <c r="JOT13" s="80"/>
      <c r="JOU13" s="80"/>
      <c r="JOV13" s="80"/>
      <c r="JOW13" s="80"/>
      <c r="JOX13" s="80"/>
      <c r="JOY13" s="80"/>
      <c r="JOZ13" s="80"/>
      <c r="JPA13" s="80"/>
      <c r="JPB13" s="80"/>
      <c r="JPC13" s="80"/>
      <c r="JPD13" s="80"/>
      <c r="JPE13" s="80"/>
      <c r="JPF13" s="80"/>
      <c r="JPG13" s="80"/>
      <c r="JPH13" s="80"/>
      <c r="JPI13" s="80"/>
      <c r="JPJ13" s="80"/>
      <c r="JPK13" s="80"/>
      <c r="JPL13" s="80"/>
      <c r="JPM13" s="80"/>
      <c r="JPN13" s="80"/>
      <c r="JPO13" s="80"/>
      <c r="JPP13" s="80"/>
      <c r="JPQ13" s="80"/>
      <c r="JPR13" s="80"/>
      <c r="JPS13" s="80"/>
      <c r="JPT13" s="80"/>
      <c r="JPU13" s="80"/>
      <c r="JPV13" s="80"/>
      <c r="JPW13" s="80"/>
      <c r="JPX13" s="80"/>
      <c r="JPY13" s="80"/>
      <c r="JPZ13" s="80"/>
      <c r="JQA13" s="80"/>
      <c r="JQB13" s="80"/>
      <c r="JQC13" s="80"/>
      <c r="JQD13" s="80"/>
      <c r="JQE13" s="80"/>
      <c r="JQF13" s="80"/>
      <c r="JQG13" s="80"/>
      <c r="JQH13" s="80"/>
      <c r="JQI13" s="80"/>
      <c r="JQJ13" s="80"/>
      <c r="JQK13" s="80"/>
      <c r="JQL13" s="80"/>
      <c r="JQM13" s="80"/>
      <c r="JQN13" s="80"/>
      <c r="JQO13" s="80"/>
      <c r="JQP13" s="80"/>
      <c r="JQQ13" s="80"/>
      <c r="JQR13" s="80"/>
      <c r="JQS13" s="80"/>
      <c r="JQT13" s="80"/>
      <c r="JQU13" s="80"/>
      <c r="JQV13" s="80"/>
      <c r="JQW13" s="80"/>
      <c r="JQX13" s="80"/>
      <c r="JQY13" s="80"/>
      <c r="JQZ13" s="80"/>
      <c r="JRA13" s="80"/>
      <c r="JRB13" s="80"/>
      <c r="JRC13" s="80"/>
      <c r="JRD13" s="80"/>
      <c r="JRE13" s="80"/>
      <c r="JRF13" s="80"/>
      <c r="JRG13" s="80"/>
      <c r="JRH13" s="80"/>
      <c r="JRI13" s="80"/>
      <c r="JRJ13" s="80"/>
      <c r="JRK13" s="80"/>
      <c r="JRL13" s="80"/>
      <c r="JRM13" s="80"/>
      <c r="JRN13" s="80"/>
      <c r="JRO13" s="80"/>
      <c r="JRP13" s="80"/>
      <c r="JRQ13" s="80"/>
      <c r="JRR13" s="80"/>
      <c r="JRS13" s="80"/>
      <c r="JRT13" s="80"/>
      <c r="JRU13" s="80"/>
      <c r="JRV13" s="80"/>
      <c r="JRW13" s="80"/>
      <c r="JRX13" s="80"/>
      <c r="JRY13" s="80"/>
      <c r="JRZ13" s="80"/>
      <c r="JSA13" s="80"/>
      <c r="JSB13" s="80"/>
      <c r="JSC13" s="80"/>
      <c r="JSD13" s="80"/>
      <c r="JSE13" s="80"/>
      <c r="JSF13" s="80"/>
      <c r="JSG13" s="80"/>
      <c r="JSH13" s="80"/>
      <c r="JSI13" s="80"/>
      <c r="JSJ13" s="80"/>
      <c r="JSK13" s="80"/>
      <c r="JSL13" s="80"/>
      <c r="JSM13" s="80"/>
      <c r="JSN13" s="80"/>
      <c r="JSO13" s="80"/>
      <c r="JSP13" s="80"/>
      <c r="JSQ13" s="80"/>
      <c r="JSR13" s="80"/>
      <c r="JSS13" s="80"/>
      <c r="JST13" s="80"/>
      <c r="JSU13" s="80"/>
      <c r="JSV13" s="80"/>
      <c r="JSW13" s="80"/>
      <c r="JSX13" s="80"/>
      <c r="JSY13" s="80"/>
      <c r="JSZ13" s="80"/>
      <c r="JTA13" s="80"/>
      <c r="JTB13" s="80"/>
      <c r="JTC13" s="80"/>
      <c r="JTD13" s="80"/>
      <c r="JTE13" s="80"/>
      <c r="JTF13" s="80"/>
      <c r="JTG13" s="80"/>
      <c r="JTH13" s="80"/>
      <c r="JTI13" s="80"/>
      <c r="JTJ13" s="80"/>
      <c r="JTK13" s="80"/>
      <c r="JTL13" s="80"/>
      <c r="JTM13" s="80"/>
      <c r="JTN13" s="80"/>
      <c r="JTO13" s="80"/>
      <c r="JTP13" s="80"/>
      <c r="JTQ13" s="80"/>
      <c r="JTR13" s="80"/>
      <c r="JTS13" s="80"/>
      <c r="JTT13" s="80"/>
      <c r="JTU13" s="80"/>
      <c r="JTV13" s="80"/>
      <c r="JTW13" s="80"/>
      <c r="JTX13" s="80"/>
      <c r="JTY13" s="80"/>
      <c r="JTZ13" s="80"/>
      <c r="JUA13" s="80"/>
      <c r="JUB13" s="80"/>
      <c r="JUC13" s="80"/>
      <c r="JUD13" s="80"/>
      <c r="JUE13" s="80"/>
      <c r="JUF13" s="80"/>
      <c r="JUG13" s="80"/>
      <c r="JUH13" s="80"/>
      <c r="JUI13" s="80"/>
      <c r="JUJ13" s="80"/>
      <c r="JUK13" s="80"/>
      <c r="JUL13" s="80"/>
      <c r="JUM13" s="80"/>
      <c r="JUN13" s="80"/>
      <c r="JUO13" s="80"/>
      <c r="JUP13" s="80"/>
      <c r="JUQ13" s="80"/>
      <c r="JUR13" s="80"/>
      <c r="JUS13" s="80"/>
      <c r="JUT13" s="80"/>
      <c r="JUU13" s="80"/>
      <c r="JUV13" s="80"/>
      <c r="JUW13" s="80"/>
      <c r="JUX13" s="80"/>
      <c r="JUY13" s="80"/>
      <c r="JUZ13" s="80"/>
      <c r="JVA13" s="80"/>
      <c r="JVB13" s="80"/>
      <c r="JVC13" s="80"/>
      <c r="JVD13" s="80"/>
      <c r="JVE13" s="80"/>
      <c r="JVF13" s="80"/>
      <c r="JVG13" s="80"/>
      <c r="JVH13" s="80"/>
      <c r="JVI13" s="80"/>
      <c r="JVJ13" s="80"/>
      <c r="JVK13" s="80"/>
      <c r="JVL13" s="80"/>
      <c r="JVM13" s="80"/>
      <c r="JVN13" s="80"/>
      <c r="JVO13" s="80"/>
      <c r="JVP13" s="80"/>
      <c r="JVQ13" s="80"/>
      <c r="JVR13" s="80"/>
      <c r="JVS13" s="80"/>
      <c r="JVT13" s="80"/>
      <c r="JVU13" s="80"/>
      <c r="JVV13" s="80"/>
      <c r="JVW13" s="80"/>
      <c r="JVX13" s="80"/>
      <c r="JVY13" s="80"/>
      <c r="JVZ13" s="80"/>
      <c r="JWA13" s="80"/>
      <c r="JWB13" s="80"/>
      <c r="JWC13" s="80"/>
      <c r="JWD13" s="80"/>
      <c r="JWE13" s="80"/>
      <c r="JWF13" s="80"/>
      <c r="JWG13" s="80"/>
      <c r="JWH13" s="80"/>
      <c r="JWI13" s="80"/>
      <c r="JWJ13" s="80"/>
      <c r="JWK13" s="80"/>
      <c r="JWL13" s="80"/>
      <c r="JWM13" s="80"/>
      <c r="JWN13" s="80"/>
      <c r="JWO13" s="80"/>
      <c r="JWP13" s="80"/>
      <c r="JWQ13" s="80"/>
      <c r="JWR13" s="80"/>
      <c r="JWS13" s="80"/>
      <c r="JWT13" s="80"/>
      <c r="JWU13" s="80"/>
      <c r="JWV13" s="80"/>
      <c r="JWW13" s="80"/>
      <c r="JWX13" s="80"/>
      <c r="JWY13" s="80"/>
      <c r="JWZ13" s="80"/>
      <c r="JXA13" s="80"/>
      <c r="JXB13" s="80"/>
      <c r="JXC13" s="80"/>
      <c r="JXD13" s="80"/>
      <c r="JXE13" s="80"/>
      <c r="JXF13" s="80"/>
      <c r="JXG13" s="80"/>
      <c r="JXH13" s="80"/>
      <c r="JXI13" s="80"/>
      <c r="JXJ13" s="80"/>
      <c r="JXK13" s="80"/>
      <c r="JXL13" s="80"/>
      <c r="JXM13" s="80"/>
      <c r="JXN13" s="80"/>
      <c r="JXO13" s="80"/>
      <c r="JXP13" s="80"/>
      <c r="JXQ13" s="80"/>
      <c r="JXR13" s="80"/>
      <c r="JXS13" s="80"/>
      <c r="JXT13" s="80"/>
      <c r="JXU13" s="80"/>
      <c r="JXV13" s="80"/>
      <c r="JXW13" s="80"/>
      <c r="JXX13" s="80"/>
      <c r="JXY13" s="80"/>
      <c r="JXZ13" s="80"/>
      <c r="JYA13" s="80"/>
      <c r="JYB13" s="80"/>
      <c r="JYC13" s="80"/>
      <c r="JYD13" s="80"/>
      <c r="JYE13" s="80"/>
      <c r="JYF13" s="80"/>
      <c r="JYG13" s="80"/>
      <c r="JYH13" s="80"/>
      <c r="JYI13" s="80"/>
      <c r="JYJ13" s="80"/>
      <c r="JYK13" s="80"/>
      <c r="JYL13" s="80"/>
      <c r="JYM13" s="80"/>
      <c r="JYN13" s="80"/>
      <c r="JYO13" s="80"/>
      <c r="JYP13" s="80"/>
      <c r="JYQ13" s="80"/>
      <c r="JYR13" s="80"/>
      <c r="JYS13" s="80"/>
      <c r="JYT13" s="80"/>
      <c r="JYU13" s="80"/>
      <c r="JYV13" s="80"/>
      <c r="JYW13" s="80"/>
      <c r="JYX13" s="80"/>
      <c r="JYY13" s="80"/>
      <c r="JYZ13" s="80"/>
      <c r="JZA13" s="80"/>
      <c r="JZB13" s="80"/>
      <c r="JZC13" s="80"/>
      <c r="JZD13" s="80"/>
      <c r="JZE13" s="80"/>
      <c r="JZF13" s="80"/>
      <c r="JZG13" s="80"/>
      <c r="JZH13" s="80"/>
      <c r="JZI13" s="80"/>
      <c r="JZJ13" s="80"/>
      <c r="JZK13" s="80"/>
      <c r="JZL13" s="80"/>
      <c r="JZM13" s="80"/>
      <c r="JZN13" s="80"/>
      <c r="JZO13" s="80"/>
      <c r="JZP13" s="80"/>
      <c r="JZQ13" s="80"/>
      <c r="JZR13" s="80"/>
      <c r="JZS13" s="80"/>
      <c r="JZT13" s="80"/>
      <c r="JZU13" s="80"/>
      <c r="JZV13" s="80"/>
      <c r="JZW13" s="80"/>
      <c r="JZX13" s="80"/>
      <c r="JZY13" s="80"/>
      <c r="JZZ13" s="80"/>
      <c r="KAA13" s="80"/>
      <c r="KAB13" s="80"/>
      <c r="KAC13" s="80"/>
      <c r="KAD13" s="80"/>
      <c r="KAE13" s="80"/>
      <c r="KAF13" s="80"/>
      <c r="KAG13" s="80"/>
      <c r="KAH13" s="80"/>
      <c r="KAI13" s="80"/>
      <c r="KAJ13" s="80"/>
      <c r="KAK13" s="80"/>
      <c r="KAL13" s="80"/>
      <c r="KAM13" s="80"/>
      <c r="KAN13" s="80"/>
      <c r="KAO13" s="80"/>
      <c r="KAP13" s="80"/>
      <c r="KAQ13" s="80"/>
      <c r="KAR13" s="80"/>
      <c r="KAS13" s="80"/>
      <c r="KAT13" s="80"/>
      <c r="KAU13" s="80"/>
      <c r="KAV13" s="80"/>
      <c r="KAW13" s="80"/>
      <c r="KAX13" s="80"/>
      <c r="KAY13" s="80"/>
      <c r="KAZ13" s="80"/>
      <c r="KBA13" s="80"/>
      <c r="KBB13" s="80"/>
      <c r="KBC13" s="80"/>
      <c r="KBD13" s="80"/>
      <c r="KBE13" s="80"/>
      <c r="KBF13" s="80"/>
      <c r="KBG13" s="80"/>
      <c r="KBH13" s="80"/>
      <c r="KBI13" s="80"/>
      <c r="KBJ13" s="80"/>
      <c r="KBK13" s="80"/>
      <c r="KBL13" s="80"/>
      <c r="KBM13" s="80"/>
      <c r="KBN13" s="80"/>
      <c r="KBO13" s="80"/>
      <c r="KBP13" s="80"/>
      <c r="KBQ13" s="80"/>
      <c r="KBR13" s="80"/>
      <c r="KBS13" s="80"/>
      <c r="KBT13" s="80"/>
      <c r="KBU13" s="80"/>
      <c r="KBV13" s="80"/>
      <c r="KBW13" s="80"/>
      <c r="KBX13" s="80"/>
      <c r="KBY13" s="80"/>
      <c r="KBZ13" s="80"/>
      <c r="KCA13" s="80"/>
      <c r="KCB13" s="80"/>
      <c r="KCC13" s="80"/>
      <c r="KCD13" s="80"/>
      <c r="KCE13" s="80"/>
      <c r="KCF13" s="80"/>
      <c r="KCG13" s="80"/>
      <c r="KCH13" s="80"/>
      <c r="KCI13" s="80"/>
      <c r="KCJ13" s="80"/>
      <c r="KCK13" s="80"/>
      <c r="KCL13" s="80"/>
      <c r="KCM13" s="80"/>
      <c r="KCN13" s="80"/>
      <c r="KCO13" s="80"/>
      <c r="KCP13" s="80"/>
      <c r="KCQ13" s="80"/>
      <c r="KCR13" s="80"/>
      <c r="KCS13" s="80"/>
      <c r="KCT13" s="80"/>
      <c r="KCU13" s="80"/>
      <c r="KCV13" s="80"/>
      <c r="KCW13" s="80"/>
      <c r="KCX13" s="80"/>
      <c r="KCY13" s="80"/>
      <c r="KCZ13" s="80"/>
      <c r="KDA13" s="80"/>
      <c r="KDB13" s="80"/>
      <c r="KDC13" s="80"/>
      <c r="KDD13" s="80"/>
      <c r="KDE13" s="80"/>
      <c r="KDF13" s="80"/>
      <c r="KDG13" s="80"/>
      <c r="KDH13" s="80"/>
      <c r="KDI13" s="80"/>
      <c r="KDJ13" s="80"/>
      <c r="KDK13" s="80"/>
      <c r="KDL13" s="80"/>
      <c r="KDM13" s="80"/>
      <c r="KDN13" s="80"/>
      <c r="KDO13" s="80"/>
      <c r="KDP13" s="80"/>
      <c r="KDQ13" s="80"/>
      <c r="KDR13" s="80"/>
      <c r="KDS13" s="80"/>
      <c r="KDT13" s="80"/>
      <c r="KDU13" s="80"/>
      <c r="KDV13" s="80"/>
      <c r="KDW13" s="80"/>
      <c r="KDX13" s="80"/>
      <c r="KDY13" s="80"/>
      <c r="KDZ13" s="80"/>
      <c r="KEA13" s="80"/>
      <c r="KEB13" s="80"/>
      <c r="KEC13" s="80"/>
      <c r="KED13" s="80"/>
      <c r="KEE13" s="80"/>
      <c r="KEF13" s="80"/>
      <c r="KEG13" s="80"/>
      <c r="KEH13" s="80"/>
      <c r="KEI13" s="80"/>
      <c r="KEJ13" s="80"/>
      <c r="KEK13" s="80"/>
      <c r="KEL13" s="80"/>
      <c r="KEM13" s="80"/>
      <c r="KEN13" s="80"/>
      <c r="KEO13" s="80"/>
      <c r="KEP13" s="80"/>
      <c r="KEQ13" s="80"/>
      <c r="KER13" s="80"/>
      <c r="KES13" s="80"/>
      <c r="KET13" s="80"/>
      <c r="KEU13" s="80"/>
      <c r="KEV13" s="80"/>
      <c r="KEW13" s="80"/>
      <c r="KEX13" s="80"/>
      <c r="KEY13" s="80"/>
      <c r="KEZ13" s="80"/>
      <c r="KFA13" s="80"/>
      <c r="KFB13" s="80"/>
      <c r="KFC13" s="80"/>
      <c r="KFD13" s="80"/>
      <c r="KFE13" s="80"/>
      <c r="KFF13" s="80"/>
      <c r="KFG13" s="80"/>
      <c r="KFH13" s="80"/>
      <c r="KFI13" s="80"/>
      <c r="KFJ13" s="80"/>
      <c r="KFK13" s="80"/>
      <c r="KFL13" s="80"/>
      <c r="KFM13" s="80"/>
      <c r="KFN13" s="80"/>
      <c r="KFO13" s="80"/>
      <c r="KFP13" s="80"/>
      <c r="KFQ13" s="80"/>
      <c r="KFR13" s="80"/>
      <c r="KFS13" s="80"/>
      <c r="KFT13" s="80"/>
      <c r="KFU13" s="80"/>
      <c r="KFV13" s="80"/>
      <c r="KFW13" s="80"/>
      <c r="KFX13" s="80"/>
      <c r="KFY13" s="80"/>
      <c r="KFZ13" s="80"/>
      <c r="KGA13" s="80"/>
      <c r="KGB13" s="80"/>
      <c r="KGC13" s="80"/>
      <c r="KGD13" s="80"/>
      <c r="KGE13" s="80"/>
      <c r="KGF13" s="80"/>
      <c r="KGG13" s="80"/>
      <c r="KGH13" s="80"/>
      <c r="KGI13" s="80"/>
      <c r="KGJ13" s="80"/>
      <c r="KGK13" s="80"/>
      <c r="KGL13" s="80"/>
      <c r="KGM13" s="80"/>
      <c r="KGN13" s="80"/>
      <c r="KGO13" s="80"/>
      <c r="KGP13" s="80"/>
      <c r="KGQ13" s="80"/>
      <c r="KGR13" s="80"/>
      <c r="KGS13" s="80"/>
      <c r="KGT13" s="80"/>
      <c r="KGU13" s="80"/>
      <c r="KGV13" s="80"/>
      <c r="KGW13" s="80"/>
      <c r="KGX13" s="80"/>
      <c r="KGY13" s="80"/>
      <c r="KGZ13" s="80"/>
      <c r="KHA13" s="80"/>
      <c r="KHB13" s="80"/>
      <c r="KHC13" s="80"/>
      <c r="KHD13" s="80"/>
      <c r="KHE13" s="80"/>
      <c r="KHF13" s="80"/>
      <c r="KHG13" s="80"/>
      <c r="KHH13" s="80"/>
      <c r="KHI13" s="80"/>
      <c r="KHJ13" s="80"/>
      <c r="KHK13" s="80"/>
      <c r="KHL13" s="80"/>
      <c r="KHM13" s="80"/>
      <c r="KHN13" s="80"/>
      <c r="KHO13" s="80"/>
      <c r="KHP13" s="80"/>
      <c r="KHQ13" s="80"/>
      <c r="KHR13" s="80"/>
      <c r="KHS13" s="80"/>
      <c r="KHT13" s="80"/>
      <c r="KHU13" s="80"/>
      <c r="KHV13" s="80"/>
      <c r="KHW13" s="80"/>
      <c r="KHX13" s="80"/>
      <c r="KHY13" s="80"/>
      <c r="KHZ13" s="80"/>
      <c r="KIA13" s="80"/>
      <c r="KIB13" s="80"/>
      <c r="KIC13" s="80"/>
      <c r="KID13" s="80"/>
      <c r="KIE13" s="80"/>
      <c r="KIF13" s="80"/>
      <c r="KIG13" s="80"/>
      <c r="KIH13" s="80"/>
      <c r="KII13" s="80"/>
      <c r="KIJ13" s="80"/>
      <c r="KIK13" s="80"/>
      <c r="KIL13" s="80"/>
      <c r="KIM13" s="80"/>
      <c r="KIN13" s="80"/>
      <c r="KIO13" s="80"/>
      <c r="KIP13" s="80"/>
      <c r="KIQ13" s="80"/>
      <c r="KIR13" s="80"/>
      <c r="KIS13" s="80"/>
      <c r="KIT13" s="80"/>
      <c r="KIU13" s="80"/>
      <c r="KIV13" s="80"/>
      <c r="KIW13" s="80"/>
      <c r="KIX13" s="80"/>
      <c r="KIY13" s="80"/>
      <c r="KIZ13" s="80"/>
      <c r="KJA13" s="80"/>
      <c r="KJB13" s="80"/>
      <c r="KJC13" s="80"/>
      <c r="KJD13" s="80"/>
      <c r="KJE13" s="80"/>
      <c r="KJF13" s="80"/>
      <c r="KJG13" s="80"/>
      <c r="KJH13" s="80"/>
      <c r="KJI13" s="80"/>
      <c r="KJJ13" s="80"/>
      <c r="KJK13" s="80"/>
      <c r="KJL13" s="80"/>
      <c r="KJM13" s="80"/>
      <c r="KJN13" s="80"/>
      <c r="KJO13" s="80"/>
      <c r="KJP13" s="80"/>
      <c r="KJQ13" s="80"/>
      <c r="KJR13" s="80"/>
      <c r="KJS13" s="80"/>
      <c r="KJT13" s="80"/>
      <c r="KJU13" s="80"/>
      <c r="KJV13" s="80"/>
      <c r="KJW13" s="80"/>
      <c r="KJX13" s="80"/>
      <c r="KJY13" s="80"/>
      <c r="KJZ13" s="80"/>
      <c r="KKA13" s="80"/>
      <c r="KKB13" s="80"/>
      <c r="KKC13" s="80"/>
      <c r="KKD13" s="80"/>
      <c r="KKE13" s="80"/>
      <c r="KKF13" s="80"/>
      <c r="KKG13" s="80"/>
      <c r="KKH13" s="80"/>
      <c r="KKI13" s="80"/>
      <c r="KKJ13" s="80"/>
      <c r="KKK13" s="80"/>
      <c r="KKL13" s="80"/>
      <c r="KKM13" s="80"/>
      <c r="KKN13" s="80"/>
      <c r="KKO13" s="80"/>
      <c r="KKP13" s="80"/>
      <c r="KKQ13" s="80"/>
      <c r="KKR13" s="80"/>
      <c r="KKS13" s="80"/>
      <c r="KKT13" s="80"/>
      <c r="KKU13" s="80"/>
      <c r="KKV13" s="80"/>
      <c r="KKW13" s="80"/>
      <c r="KKX13" s="80"/>
      <c r="KKY13" s="80"/>
      <c r="KKZ13" s="80"/>
      <c r="KLA13" s="80"/>
      <c r="KLB13" s="80"/>
      <c r="KLC13" s="80"/>
      <c r="KLD13" s="80"/>
      <c r="KLE13" s="80"/>
      <c r="KLF13" s="80"/>
      <c r="KLG13" s="80"/>
      <c r="KLH13" s="80"/>
      <c r="KLI13" s="80"/>
      <c r="KLJ13" s="80"/>
      <c r="KLK13" s="80"/>
      <c r="KLL13" s="80"/>
      <c r="KLM13" s="80"/>
      <c r="KLN13" s="80"/>
      <c r="KLO13" s="80"/>
      <c r="KLP13" s="80"/>
      <c r="KLQ13" s="80"/>
      <c r="KLR13" s="80"/>
      <c r="KLS13" s="80"/>
      <c r="KLT13" s="80"/>
      <c r="KLU13" s="80"/>
      <c r="KLV13" s="80"/>
      <c r="KLW13" s="80"/>
      <c r="KLX13" s="80"/>
      <c r="KLY13" s="80"/>
      <c r="KLZ13" s="80"/>
      <c r="KMA13" s="80"/>
      <c r="KMB13" s="80"/>
      <c r="KMC13" s="80"/>
      <c r="KMD13" s="80"/>
      <c r="KME13" s="80"/>
      <c r="KMF13" s="80"/>
      <c r="KMG13" s="80"/>
      <c r="KMH13" s="80"/>
      <c r="KMI13" s="80"/>
      <c r="KMJ13" s="80"/>
      <c r="KMK13" s="80"/>
      <c r="KML13" s="80"/>
      <c r="KMM13" s="80"/>
      <c r="KMN13" s="80"/>
      <c r="KMO13" s="80"/>
      <c r="KMP13" s="80"/>
      <c r="KMQ13" s="80"/>
      <c r="KMR13" s="80"/>
      <c r="KMS13" s="80"/>
      <c r="KMT13" s="80"/>
      <c r="KMU13" s="80"/>
      <c r="KMV13" s="80"/>
      <c r="KMW13" s="80"/>
      <c r="KMX13" s="80"/>
      <c r="KMY13" s="80"/>
      <c r="KMZ13" s="80"/>
      <c r="KNA13" s="80"/>
      <c r="KNB13" s="80"/>
      <c r="KNC13" s="80"/>
      <c r="KND13" s="80"/>
      <c r="KNE13" s="80"/>
      <c r="KNF13" s="80"/>
      <c r="KNG13" s="80"/>
      <c r="KNH13" s="80"/>
      <c r="KNI13" s="80"/>
      <c r="KNJ13" s="80"/>
      <c r="KNK13" s="80"/>
      <c r="KNL13" s="80"/>
      <c r="KNM13" s="80"/>
      <c r="KNN13" s="80"/>
      <c r="KNO13" s="80"/>
      <c r="KNP13" s="80"/>
      <c r="KNQ13" s="80"/>
      <c r="KNR13" s="80"/>
      <c r="KNS13" s="80"/>
      <c r="KNT13" s="80"/>
      <c r="KNU13" s="80"/>
      <c r="KNV13" s="80"/>
      <c r="KNW13" s="80"/>
      <c r="KNX13" s="80"/>
      <c r="KNY13" s="80"/>
      <c r="KNZ13" s="80"/>
      <c r="KOA13" s="80"/>
      <c r="KOB13" s="80"/>
      <c r="KOC13" s="80"/>
      <c r="KOD13" s="80"/>
      <c r="KOE13" s="80"/>
      <c r="KOF13" s="80"/>
      <c r="KOG13" s="80"/>
      <c r="KOH13" s="80"/>
      <c r="KOI13" s="80"/>
      <c r="KOJ13" s="80"/>
      <c r="KOK13" s="80"/>
      <c r="KOL13" s="80"/>
      <c r="KOM13" s="80"/>
      <c r="KON13" s="80"/>
      <c r="KOO13" s="80"/>
      <c r="KOP13" s="80"/>
      <c r="KOQ13" s="80"/>
      <c r="KOR13" s="80"/>
      <c r="KOS13" s="80"/>
      <c r="KOT13" s="80"/>
      <c r="KOU13" s="80"/>
      <c r="KOV13" s="80"/>
      <c r="KOW13" s="80"/>
      <c r="KOX13" s="80"/>
      <c r="KOY13" s="80"/>
      <c r="KOZ13" s="80"/>
      <c r="KPA13" s="80"/>
      <c r="KPB13" s="80"/>
      <c r="KPC13" s="80"/>
      <c r="KPD13" s="80"/>
      <c r="KPE13" s="80"/>
      <c r="KPF13" s="80"/>
      <c r="KPG13" s="80"/>
      <c r="KPH13" s="80"/>
      <c r="KPI13" s="80"/>
      <c r="KPJ13" s="80"/>
      <c r="KPK13" s="80"/>
      <c r="KPL13" s="80"/>
      <c r="KPM13" s="80"/>
      <c r="KPN13" s="80"/>
      <c r="KPO13" s="80"/>
      <c r="KPP13" s="80"/>
      <c r="KPQ13" s="80"/>
      <c r="KPR13" s="80"/>
      <c r="KPS13" s="80"/>
      <c r="KPT13" s="80"/>
      <c r="KPU13" s="80"/>
      <c r="KPV13" s="80"/>
      <c r="KPW13" s="80"/>
      <c r="KPX13" s="80"/>
      <c r="KPY13" s="80"/>
      <c r="KPZ13" s="80"/>
      <c r="KQA13" s="80"/>
      <c r="KQB13" s="80"/>
      <c r="KQC13" s="80"/>
      <c r="KQD13" s="80"/>
      <c r="KQE13" s="80"/>
      <c r="KQF13" s="80"/>
      <c r="KQG13" s="80"/>
      <c r="KQH13" s="80"/>
      <c r="KQI13" s="80"/>
      <c r="KQJ13" s="80"/>
      <c r="KQK13" s="80"/>
      <c r="KQL13" s="80"/>
      <c r="KQM13" s="80"/>
      <c r="KQN13" s="80"/>
      <c r="KQO13" s="80"/>
      <c r="KQP13" s="80"/>
      <c r="KQQ13" s="80"/>
      <c r="KQR13" s="80"/>
      <c r="KQS13" s="80"/>
      <c r="KQT13" s="80"/>
      <c r="KQU13" s="80"/>
      <c r="KQV13" s="80"/>
      <c r="KQW13" s="80"/>
      <c r="KQX13" s="80"/>
      <c r="KQY13" s="80"/>
      <c r="KQZ13" s="80"/>
      <c r="KRA13" s="80"/>
      <c r="KRB13" s="80"/>
      <c r="KRC13" s="80"/>
      <c r="KRD13" s="80"/>
      <c r="KRE13" s="80"/>
      <c r="KRF13" s="80"/>
      <c r="KRG13" s="80"/>
      <c r="KRH13" s="80"/>
      <c r="KRI13" s="80"/>
      <c r="KRJ13" s="80"/>
      <c r="KRK13" s="80"/>
      <c r="KRL13" s="80"/>
      <c r="KRM13" s="80"/>
      <c r="KRN13" s="80"/>
      <c r="KRO13" s="80"/>
      <c r="KRP13" s="80"/>
      <c r="KRQ13" s="80"/>
      <c r="KRR13" s="80"/>
      <c r="KRS13" s="80"/>
      <c r="KRT13" s="80"/>
      <c r="KRU13" s="80"/>
      <c r="KRV13" s="80"/>
      <c r="KRW13" s="80"/>
      <c r="KRX13" s="80"/>
      <c r="KRY13" s="80"/>
      <c r="KRZ13" s="80"/>
      <c r="KSA13" s="80"/>
      <c r="KSB13" s="80"/>
      <c r="KSC13" s="80"/>
      <c r="KSD13" s="80"/>
      <c r="KSE13" s="80"/>
      <c r="KSF13" s="80"/>
      <c r="KSG13" s="80"/>
      <c r="KSH13" s="80"/>
      <c r="KSI13" s="80"/>
      <c r="KSJ13" s="80"/>
      <c r="KSK13" s="80"/>
      <c r="KSL13" s="80"/>
      <c r="KSM13" s="80"/>
      <c r="KSN13" s="80"/>
      <c r="KSO13" s="80"/>
      <c r="KSP13" s="80"/>
      <c r="KSQ13" s="80"/>
      <c r="KSR13" s="80"/>
      <c r="KSS13" s="80"/>
      <c r="KST13" s="80"/>
      <c r="KSU13" s="80"/>
      <c r="KSV13" s="80"/>
      <c r="KSW13" s="80"/>
      <c r="KSX13" s="80"/>
      <c r="KSY13" s="80"/>
      <c r="KSZ13" s="80"/>
      <c r="KTA13" s="80"/>
      <c r="KTB13" s="80"/>
      <c r="KTC13" s="80"/>
      <c r="KTD13" s="80"/>
      <c r="KTE13" s="80"/>
      <c r="KTF13" s="80"/>
      <c r="KTG13" s="80"/>
      <c r="KTH13" s="80"/>
      <c r="KTI13" s="80"/>
      <c r="KTJ13" s="80"/>
      <c r="KTK13" s="80"/>
      <c r="KTL13" s="80"/>
      <c r="KTM13" s="80"/>
      <c r="KTN13" s="80"/>
      <c r="KTO13" s="80"/>
      <c r="KTP13" s="80"/>
      <c r="KTQ13" s="80"/>
      <c r="KTR13" s="80"/>
      <c r="KTS13" s="80"/>
      <c r="KTT13" s="80"/>
      <c r="KTU13" s="80"/>
      <c r="KTV13" s="80"/>
      <c r="KTW13" s="80"/>
      <c r="KTX13" s="80"/>
      <c r="KTY13" s="80"/>
      <c r="KTZ13" s="80"/>
      <c r="KUA13" s="80"/>
      <c r="KUB13" s="80"/>
      <c r="KUC13" s="80"/>
      <c r="KUD13" s="80"/>
      <c r="KUE13" s="80"/>
      <c r="KUF13" s="80"/>
      <c r="KUG13" s="80"/>
      <c r="KUH13" s="80"/>
      <c r="KUI13" s="80"/>
      <c r="KUJ13" s="80"/>
      <c r="KUK13" s="80"/>
      <c r="KUL13" s="80"/>
      <c r="KUM13" s="80"/>
      <c r="KUN13" s="80"/>
      <c r="KUO13" s="80"/>
      <c r="KUP13" s="80"/>
      <c r="KUQ13" s="80"/>
      <c r="KUR13" s="80"/>
      <c r="KUS13" s="80"/>
      <c r="KUT13" s="80"/>
      <c r="KUU13" s="80"/>
      <c r="KUV13" s="80"/>
      <c r="KUW13" s="80"/>
      <c r="KUX13" s="80"/>
      <c r="KUY13" s="80"/>
      <c r="KUZ13" s="80"/>
      <c r="KVA13" s="80"/>
      <c r="KVB13" s="80"/>
      <c r="KVC13" s="80"/>
      <c r="KVD13" s="80"/>
      <c r="KVE13" s="80"/>
      <c r="KVF13" s="80"/>
      <c r="KVG13" s="80"/>
      <c r="KVH13" s="80"/>
      <c r="KVI13" s="80"/>
      <c r="KVJ13" s="80"/>
      <c r="KVK13" s="80"/>
      <c r="KVL13" s="80"/>
      <c r="KVM13" s="80"/>
      <c r="KVN13" s="80"/>
      <c r="KVO13" s="80"/>
      <c r="KVP13" s="80"/>
      <c r="KVQ13" s="80"/>
      <c r="KVR13" s="80"/>
      <c r="KVS13" s="80"/>
      <c r="KVT13" s="80"/>
      <c r="KVU13" s="80"/>
      <c r="KVV13" s="80"/>
      <c r="KVW13" s="80"/>
      <c r="KVX13" s="80"/>
      <c r="KVY13" s="80"/>
      <c r="KVZ13" s="80"/>
      <c r="KWA13" s="80"/>
      <c r="KWB13" s="80"/>
      <c r="KWC13" s="80"/>
      <c r="KWD13" s="80"/>
      <c r="KWE13" s="80"/>
      <c r="KWF13" s="80"/>
      <c r="KWG13" s="80"/>
      <c r="KWH13" s="80"/>
      <c r="KWI13" s="80"/>
      <c r="KWJ13" s="80"/>
      <c r="KWK13" s="80"/>
      <c r="KWL13" s="80"/>
      <c r="KWM13" s="80"/>
      <c r="KWN13" s="80"/>
      <c r="KWO13" s="80"/>
      <c r="KWP13" s="80"/>
      <c r="KWQ13" s="80"/>
      <c r="KWR13" s="80"/>
      <c r="KWS13" s="80"/>
      <c r="KWT13" s="80"/>
      <c r="KWU13" s="80"/>
      <c r="KWV13" s="80"/>
      <c r="KWW13" s="80"/>
      <c r="KWX13" s="80"/>
      <c r="KWY13" s="80"/>
      <c r="KWZ13" s="80"/>
      <c r="KXA13" s="80"/>
      <c r="KXB13" s="80"/>
      <c r="KXC13" s="80"/>
      <c r="KXD13" s="80"/>
      <c r="KXE13" s="80"/>
      <c r="KXF13" s="80"/>
      <c r="KXG13" s="80"/>
      <c r="KXH13" s="80"/>
      <c r="KXI13" s="80"/>
      <c r="KXJ13" s="80"/>
      <c r="KXK13" s="80"/>
      <c r="KXL13" s="80"/>
      <c r="KXM13" s="80"/>
      <c r="KXN13" s="80"/>
      <c r="KXO13" s="80"/>
      <c r="KXP13" s="80"/>
      <c r="KXQ13" s="80"/>
      <c r="KXR13" s="80"/>
      <c r="KXS13" s="80"/>
      <c r="KXT13" s="80"/>
      <c r="KXU13" s="80"/>
      <c r="KXV13" s="80"/>
      <c r="KXW13" s="80"/>
      <c r="KXX13" s="80"/>
      <c r="KXY13" s="80"/>
      <c r="KXZ13" s="80"/>
      <c r="KYA13" s="80"/>
      <c r="KYB13" s="80"/>
      <c r="KYC13" s="80"/>
      <c r="KYD13" s="80"/>
      <c r="KYE13" s="80"/>
      <c r="KYF13" s="80"/>
      <c r="KYG13" s="80"/>
      <c r="KYH13" s="80"/>
      <c r="KYI13" s="80"/>
      <c r="KYJ13" s="80"/>
      <c r="KYK13" s="80"/>
      <c r="KYL13" s="80"/>
      <c r="KYM13" s="80"/>
      <c r="KYN13" s="80"/>
      <c r="KYO13" s="80"/>
      <c r="KYP13" s="80"/>
      <c r="KYQ13" s="80"/>
      <c r="KYR13" s="80"/>
      <c r="KYS13" s="80"/>
      <c r="KYT13" s="80"/>
      <c r="KYU13" s="80"/>
      <c r="KYV13" s="80"/>
      <c r="KYW13" s="80"/>
      <c r="KYX13" s="80"/>
      <c r="KYY13" s="80"/>
      <c r="KYZ13" s="80"/>
      <c r="KZA13" s="80"/>
      <c r="KZB13" s="80"/>
      <c r="KZC13" s="80"/>
      <c r="KZD13" s="80"/>
      <c r="KZE13" s="80"/>
      <c r="KZF13" s="80"/>
      <c r="KZG13" s="80"/>
      <c r="KZH13" s="80"/>
      <c r="KZI13" s="80"/>
      <c r="KZJ13" s="80"/>
      <c r="KZK13" s="80"/>
      <c r="KZL13" s="80"/>
      <c r="KZM13" s="80"/>
      <c r="KZN13" s="80"/>
      <c r="KZO13" s="80"/>
      <c r="KZP13" s="80"/>
      <c r="KZQ13" s="80"/>
      <c r="KZR13" s="80"/>
      <c r="KZS13" s="80"/>
      <c r="KZT13" s="80"/>
      <c r="KZU13" s="80"/>
      <c r="KZV13" s="80"/>
      <c r="KZW13" s="80"/>
      <c r="KZX13" s="80"/>
      <c r="KZY13" s="80"/>
      <c r="KZZ13" s="80"/>
      <c r="LAA13" s="80"/>
      <c r="LAB13" s="80"/>
      <c r="LAC13" s="80"/>
      <c r="LAD13" s="80"/>
      <c r="LAE13" s="80"/>
      <c r="LAF13" s="80"/>
      <c r="LAG13" s="80"/>
      <c r="LAH13" s="80"/>
      <c r="LAI13" s="80"/>
      <c r="LAJ13" s="80"/>
      <c r="LAK13" s="80"/>
      <c r="LAL13" s="80"/>
      <c r="LAM13" s="80"/>
      <c r="LAN13" s="80"/>
      <c r="LAO13" s="80"/>
      <c r="LAP13" s="80"/>
      <c r="LAQ13" s="80"/>
      <c r="LAR13" s="80"/>
      <c r="LAS13" s="80"/>
      <c r="LAT13" s="80"/>
      <c r="LAU13" s="80"/>
      <c r="LAV13" s="80"/>
      <c r="LAW13" s="80"/>
      <c r="LAX13" s="80"/>
      <c r="LAY13" s="80"/>
      <c r="LAZ13" s="80"/>
      <c r="LBA13" s="80"/>
      <c r="LBB13" s="80"/>
      <c r="LBC13" s="80"/>
      <c r="LBD13" s="80"/>
      <c r="LBE13" s="80"/>
      <c r="LBF13" s="80"/>
      <c r="LBG13" s="80"/>
      <c r="LBH13" s="80"/>
      <c r="LBI13" s="80"/>
      <c r="LBJ13" s="80"/>
      <c r="LBK13" s="80"/>
      <c r="LBL13" s="80"/>
      <c r="LBM13" s="80"/>
      <c r="LBN13" s="80"/>
      <c r="LBO13" s="80"/>
      <c r="LBP13" s="80"/>
      <c r="LBQ13" s="80"/>
      <c r="LBR13" s="80"/>
      <c r="LBS13" s="80"/>
      <c r="LBT13" s="80"/>
      <c r="LBU13" s="80"/>
      <c r="LBV13" s="80"/>
      <c r="LBW13" s="80"/>
      <c r="LBX13" s="80"/>
      <c r="LBY13" s="80"/>
      <c r="LBZ13" s="80"/>
      <c r="LCA13" s="80"/>
      <c r="LCB13" s="80"/>
      <c r="LCC13" s="80"/>
      <c r="LCD13" s="80"/>
      <c r="LCE13" s="80"/>
      <c r="LCF13" s="80"/>
      <c r="LCG13" s="80"/>
      <c r="LCH13" s="80"/>
      <c r="LCI13" s="80"/>
      <c r="LCJ13" s="80"/>
      <c r="LCK13" s="80"/>
      <c r="LCL13" s="80"/>
      <c r="LCM13" s="80"/>
      <c r="LCN13" s="80"/>
      <c r="LCO13" s="80"/>
      <c r="LCP13" s="80"/>
      <c r="LCQ13" s="80"/>
      <c r="LCR13" s="80"/>
      <c r="LCS13" s="80"/>
      <c r="LCT13" s="80"/>
      <c r="LCU13" s="80"/>
      <c r="LCV13" s="80"/>
      <c r="LCW13" s="80"/>
      <c r="LCX13" s="80"/>
      <c r="LCY13" s="80"/>
      <c r="LCZ13" s="80"/>
      <c r="LDA13" s="80"/>
      <c r="LDB13" s="80"/>
      <c r="LDC13" s="80"/>
      <c r="LDD13" s="80"/>
      <c r="LDE13" s="80"/>
      <c r="LDF13" s="80"/>
      <c r="LDG13" s="80"/>
      <c r="LDH13" s="80"/>
      <c r="LDI13" s="80"/>
      <c r="LDJ13" s="80"/>
      <c r="LDK13" s="80"/>
      <c r="LDL13" s="80"/>
      <c r="LDM13" s="80"/>
      <c r="LDN13" s="80"/>
      <c r="LDO13" s="80"/>
      <c r="LDP13" s="80"/>
      <c r="LDQ13" s="80"/>
      <c r="LDR13" s="80"/>
      <c r="LDS13" s="80"/>
      <c r="LDT13" s="80"/>
      <c r="LDU13" s="80"/>
      <c r="LDV13" s="80"/>
      <c r="LDW13" s="80"/>
      <c r="LDX13" s="80"/>
      <c r="LDY13" s="80"/>
      <c r="LDZ13" s="80"/>
      <c r="LEA13" s="80"/>
      <c r="LEB13" s="80"/>
      <c r="LEC13" s="80"/>
      <c r="LED13" s="80"/>
      <c r="LEE13" s="80"/>
      <c r="LEF13" s="80"/>
      <c r="LEG13" s="80"/>
      <c r="LEH13" s="80"/>
      <c r="LEI13" s="80"/>
      <c r="LEJ13" s="80"/>
      <c r="LEK13" s="80"/>
      <c r="LEL13" s="80"/>
      <c r="LEM13" s="80"/>
      <c r="LEN13" s="80"/>
      <c r="LEO13" s="80"/>
      <c r="LEP13" s="80"/>
      <c r="LEQ13" s="80"/>
      <c r="LER13" s="80"/>
      <c r="LES13" s="80"/>
      <c r="LET13" s="80"/>
      <c r="LEU13" s="80"/>
      <c r="LEV13" s="80"/>
      <c r="LEW13" s="80"/>
      <c r="LEX13" s="80"/>
      <c r="LEY13" s="80"/>
      <c r="LEZ13" s="80"/>
      <c r="LFA13" s="80"/>
      <c r="LFB13" s="80"/>
      <c r="LFC13" s="80"/>
      <c r="LFD13" s="80"/>
      <c r="LFE13" s="80"/>
      <c r="LFF13" s="80"/>
      <c r="LFG13" s="80"/>
      <c r="LFH13" s="80"/>
      <c r="LFI13" s="80"/>
      <c r="LFJ13" s="80"/>
      <c r="LFK13" s="80"/>
      <c r="LFL13" s="80"/>
      <c r="LFM13" s="80"/>
      <c r="LFN13" s="80"/>
      <c r="LFO13" s="80"/>
      <c r="LFP13" s="80"/>
      <c r="LFQ13" s="80"/>
      <c r="LFR13" s="80"/>
      <c r="LFS13" s="80"/>
      <c r="LFT13" s="80"/>
      <c r="LFU13" s="80"/>
      <c r="LFV13" s="80"/>
      <c r="LFW13" s="80"/>
      <c r="LFX13" s="80"/>
      <c r="LFY13" s="80"/>
      <c r="LFZ13" s="80"/>
      <c r="LGA13" s="80"/>
      <c r="LGB13" s="80"/>
      <c r="LGC13" s="80"/>
      <c r="LGD13" s="80"/>
      <c r="LGE13" s="80"/>
      <c r="LGF13" s="80"/>
      <c r="LGG13" s="80"/>
      <c r="LGH13" s="80"/>
      <c r="LGI13" s="80"/>
      <c r="LGJ13" s="80"/>
      <c r="LGK13" s="80"/>
      <c r="LGL13" s="80"/>
      <c r="LGM13" s="80"/>
      <c r="LGN13" s="80"/>
      <c r="LGO13" s="80"/>
      <c r="LGP13" s="80"/>
      <c r="LGQ13" s="80"/>
      <c r="LGR13" s="80"/>
      <c r="LGS13" s="80"/>
      <c r="LGT13" s="80"/>
      <c r="LGU13" s="80"/>
      <c r="LGV13" s="80"/>
      <c r="LGW13" s="80"/>
      <c r="LGX13" s="80"/>
      <c r="LGY13" s="80"/>
      <c r="LGZ13" s="80"/>
      <c r="LHA13" s="80"/>
      <c r="LHB13" s="80"/>
      <c r="LHC13" s="80"/>
      <c r="LHD13" s="80"/>
      <c r="LHE13" s="80"/>
      <c r="LHF13" s="80"/>
      <c r="LHG13" s="80"/>
      <c r="LHH13" s="80"/>
      <c r="LHI13" s="80"/>
      <c r="LHJ13" s="80"/>
      <c r="LHK13" s="80"/>
      <c r="LHL13" s="80"/>
      <c r="LHM13" s="80"/>
      <c r="LHN13" s="80"/>
      <c r="LHO13" s="80"/>
      <c r="LHP13" s="80"/>
      <c r="LHQ13" s="80"/>
      <c r="LHR13" s="80"/>
      <c r="LHS13" s="80"/>
      <c r="LHT13" s="80"/>
      <c r="LHU13" s="80"/>
      <c r="LHV13" s="80"/>
      <c r="LHW13" s="80"/>
      <c r="LHX13" s="80"/>
      <c r="LHY13" s="80"/>
      <c r="LHZ13" s="80"/>
      <c r="LIA13" s="80"/>
      <c r="LIB13" s="80"/>
      <c r="LIC13" s="80"/>
      <c r="LID13" s="80"/>
      <c r="LIE13" s="80"/>
      <c r="LIF13" s="80"/>
      <c r="LIG13" s="80"/>
      <c r="LIH13" s="80"/>
      <c r="LII13" s="80"/>
      <c r="LIJ13" s="80"/>
      <c r="LIK13" s="80"/>
      <c r="LIL13" s="80"/>
      <c r="LIM13" s="80"/>
      <c r="LIN13" s="80"/>
      <c r="LIO13" s="80"/>
      <c r="LIP13" s="80"/>
      <c r="LIQ13" s="80"/>
      <c r="LIR13" s="80"/>
      <c r="LIS13" s="80"/>
      <c r="LIT13" s="80"/>
      <c r="LIU13" s="80"/>
      <c r="LIV13" s="80"/>
      <c r="LIW13" s="80"/>
      <c r="LIX13" s="80"/>
      <c r="LIY13" s="80"/>
      <c r="LIZ13" s="80"/>
      <c r="LJA13" s="80"/>
      <c r="LJB13" s="80"/>
      <c r="LJC13" s="80"/>
      <c r="LJD13" s="80"/>
      <c r="LJE13" s="80"/>
      <c r="LJF13" s="80"/>
      <c r="LJG13" s="80"/>
      <c r="LJH13" s="80"/>
      <c r="LJI13" s="80"/>
      <c r="LJJ13" s="80"/>
      <c r="LJK13" s="80"/>
      <c r="LJL13" s="80"/>
      <c r="LJM13" s="80"/>
      <c r="LJN13" s="80"/>
      <c r="LJO13" s="80"/>
      <c r="LJP13" s="80"/>
      <c r="LJQ13" s="80"/>
      <c r="LJR13" s="80"/>
      <c r="LJS13" s="80"/>
      <c r="LJT13" s="80"/>
      <c r="LJU13" s="80"/>
      <c r="LJV13" s="80"/>
      <c r="LJW13" s="80"/>
      <c r="LJX13" s="80"/>
      <c r="LJY13" s="80"/>
      <c r="LJZ13" s="80"/>
      <c r="LKA13" s="80"/>
      <c r="LKB13" s="80"/>
      <c r="LKC13" s="80"/>
      <c r="LKD13" s="80"/>
      <c r="LKE13" s="80"/>
      <c r="LKF13" s="80"/>
      <c r="LKG13" s="80"/>
      <c r="LKH13" s="80"/>
      <c r="LKI13" s="80"/>
      <c r="LKJ13" s="80"/>
      <c r="LKK13" s="80"/>
      <c r="LKL13" s="80"/>
      <c r="LKM13" s="80"/>
      <c r="LKN13" s="80"/>
      <c r="LKO13" s="80"/>
      <c r="LKP13" s="80"/>
      <c r="LKQ13" s="80"/>
      <c r="LKR13" s="80"/>
      <c r="LKS13" s="80"/>
      <c r="LKT13" s="80"/>
      <c r="LKU13" s="80"/>
      <c r="LKV13" s="80"/>
      <c r="LKW13" s="80"/>
      <c r="LKX13" s="80"/>
      <c r="LKY13" s="80"/>
      <c r="LKZ13" s="80"/>
      <c r="LLA13" s="80"/>
      <c r="LLB13" s="80"/>
      <c r="LLC13" s="80"/>
      <c r="LLD13" s="80"/>
      <c r="LLE13" s="80"/>
      <c r="LLF13" s="80"/>
      <c r="LLG13" s="80"/>
      <c r="LLH13" s="80"/>
      <c r="LLI13" s="80"/>
      <c r="LLJ13" s="80"/>
      <c r="LLK13" s="80"/>
      <c r="LLL13" s="80"/>
      <c r="LLM13" s="80"/>
      <c r="LLN13" s="80"/>
      <c r="LLO13" s="80"/>
      <c r="LLP13" s="80"/>
      <c r="LLQ13" s="80"/>
      <c r="LLR13" s="80"/>
      <c r="LLS13" s="80"/>
      <c r="LLT13" s="80"/>
      <c r="LLU13" s="80"/>
      <c r="LLV13" s="80"/>
      <c r="LLW13" s="80"/>
      <c r="LLX13" s="80"/>
      <c r="LLY13" s="80"/>
      <c r="LLZ13" s="80"/>
      <c r="LMA13" s="80"/>
      <c r="LMB13" s="80"/>
      <c r="LMC13" s="80"/>
      <c r="LMD13" s="80"/>
      <c r="LME13" s="80"/>
      <c r="LMF13" s="80"/>
      <c r="LMG13" s="80"/>
      <c r="LMH13" s="80"/>
      <c r="LMI13" s="80"/>
      <c r="LMJ13" s="80"/>
      <c r="LMK13" s="80"/>
      <c r="LML13" s="80"/>
      <c r="LMM13" s="80"/>
      <c r="LMN13" s="80"/>
      <c r="LMO13" s="80"/>
      <c r="LMP13" s="80"/>
      <c r="LMQ13" s="80"/>
      <c r="LMR13" s="80"/>
      <c r="LMS13" s="80"/>
      <c r="LMT13" s="80"/>
      <c r="LMU13" s="80"/>
      <c r="LMV13" s="80"/>
      <c r="LMW13" s="80"/>
      <c r="LMX13" s="80"/>
      <c r="LMY13" s="80"/>
      <c r="LMZ13" s="80"/>
      <c r="LNA13" s="80"/>
      <c r="LNB13" s="80"/>
      <c r="LNC13" s="80"/>
      <c r="LND13" s="80"/>
      <c r="LNE13" s="80"/>
      <c r="LNF13" s="80"/>
      <c r="LNG13" s="80"/>
      <c r="LNH13" s="80"/>
      <c r="LNI13" s="80"/>
      <c r="LNJ13" s="80"/>
      <c r="LNK13" s="80"/>
      <c r="LNL13" s="80"/>
      <c r="LNM13" s="80"/>
      <c r="LNN13" s="80"/>
      <c r="LNO13" s="80"/>
      <c r="LNP13" s="80"/>
      <c r="LNQ13" s="80"/>
      <c r="LNR13" s="80"/>
      <c r="LNS13" s="80"/>
      <c r="LNT13" s="80"/>
      <c r="LNU13" s="80"/>
      <c r="LNV13" s="80"/>
      <c r="LNW13" s="80"/>
      <c r="LNX13" s="80"/>
      <c r="LNY13" s="80"/>
      <c r="LNZ13" s="80"/>
      <c r="LOA13" s="80"/>
      <c r="LOB13" s="80"/>
      <c r="LOC13" s="80"/>
      <c r="LOD13" s="80"/>
      <c r="LOE13" s="80"/>
      <c r="LOF13" s="80"/>
      <c r="LOG13" s="80"/>
      <c r="LOH13" s="80"/>
      <c r="LOI13" s="80"/>
      <c r="LOJ13" s="80"/>
      <c r="LOK13" s="80"/>
      <c r="LOL13" s="80"/>
      <c r="LOM13" s="80"/>
      <c r="LON13" s="80"/>
      <c r="LOO13" s="80"/>
      <c r="LOP13" s="80"/>
      <c r="LOQ13" s="80"/>
      <c r="LOR13" s="80"/>
      <c r="LOS13" s="80"/>
      <c r="LOT13" s="80"/>
      <c r="LOU13" s="80"/>
      <c r="LOV13" s="80"/>
      <c r="LOW13" s="80"/>
      <c r="LOX13" s="80"/>
      <c r="LOY13" s="80"/>
      <c r="LOZ13" s="80"/>
      <c r="LPA13" s="80"/>
      <c r="LPB13" s="80"/>
      <c r="LPC13" s="80"/>
      <c r="LPD13" s="80"/>
      <c r="LPE13" s="80"/>
      <c r="LPF13" s="80"/>
      <c r="LPG13" s="80"/>
      <c r="LPH13" s="80"/>
      <c r="LPI13" s="80"/>
      <c r="LPJ13" s="80"/>
      <c r="LPK13" s="80"/>
      <c r="LPL13" s="80"/>
      <c r="LPM13" s="80"/>
      <c r="LPN13" s="80"/>
      <c r="LPO13" s="80"/>
      <c r="LPP13" s="80"/>
      <c r="LPQ13" s="80"/>
      <c r="LPR13" s="80"/>
      <c r="LPS13" s="80"/>
      <c r="LPT13" s="80"/>
      <c r="LPU13" s="80"/>
      <c r="LPV13" s="80"/>
      <c r="LPW13" s="80"/>
      <c r="LPX13" s="80"/>
      <c r="LPY13" s="80"/>
      <c r="LPZ13" s="80"/>
      <c r="LQA13" s="80"/>
      <c r="LQB13" s="80"/>
      <c r="LQC13" s="80"/>
      <c r="LQD13" s="80"/>
      <c r="LQE13" s="80"/>
      <c r="LQF13" s="80"/>
      <c r="LQG13" s="80"/>
      <c r="LQH13" s="80"/>
      <c r="LQI13" s="80"/>
      <c r="LQJ13" s="80"/>
      <c r="LQK13" s="80"/>
      <c r="LQL13" s="80"/>
      <c r="LQM13" s="80"/>
      <c r="LQN13" s="80"/>
      <c r="LQO13" s="80"/>
      <c r="LQP13" s="80"/>
      <c r="LQQ13" s="80"/>
      <c r="LQR13" s="80"/>
      <c r="LQS13" s="80"/>
      <c r="LQT13" s="80"/>
      <c r="LQU13" s="80"/>
      <c r="LQV13" s="80"/>
      <c r="LQW13" s="80"/>
      <c r="LQX13" s="80"/>
      <c r="LQY13" s="80"/>
      <c r="LQZ13" s="80"/>
      <c r="LRA13" s="80"/>
      <c r="LRB13" s="80"/>
      <c r="LRC13" s="80"/>
      <c r="LRD13" s="80"/>
      <c r="LRE13" s="80"/>
      <c r="LRF13" s="80"/>
      <c r="LRG13" s="80"/>
      <c r="LRH13" s="80"/>
      <c r="LRI13" s="80"/>
      <c r="LRJ13" s="80"/>
      <c r="LRK13" s="80"/>
      <c r="LRL13" s="80"/>
      <c r="LRM13" s="80"/>
      <c r="LRN13" s="80"/>
      <c r="LRO13" s="80"/>
      <c r="LRP13" s="80"/>
      <c r="LRQ13" s="80"/>
      <c r="LRR13" s="80"/>
      <c r="LRS13" s="80"/>
      <c r="LRT13" s="80"/>
      <c r="LRU13" s="80"/>
      <c r="LRV13" s="80"/>
      <c r="LRW13" s="80"/>
      <c r="LRX13" s="80"/>
      <c r="LRY13" s="80"/>
      <c r="LRZ13" s="80"/>
      <c r="LSA13" s="80"/>
      <c r="LSB13" s="80"/>
      <c r="LSC13" s="80"/>
      <c r="LSD13" s="80"/>
      <c r="LSE13" s="80"/>
      <c r="LSF13" s="80"/>
      <c r="LSG13" s="80"/>
      <c r="LSH13" s="80"/>
      <c r="LSI13" s="80"/>
      <c r="LSJ13" s="80"/>
      <c r="LSK13" s="80"/>
      <c r="LSL13" s="80"/>
      <c r="LSM13" s="80"/>
      <c r="LSN13" s="80"/>
      <c r="LSO13" s="80"/>
      <c r="LSP13" s="80"/>
      <c r="LSQ13" s="80"/>
      <c r="LSR13" s="80"/>
      <c r="LSS13" s="80"/>
      <c r="LST13" s="80"/>
      <c r="LSU13" s="80"/>
      <c r="LSV13" s="80"/>
      <c r="LSW13" s="80"/>
      <c r="LSX13" s="80"/>
      <c r="LSY13" s="80"/>
      <c r="LSZ13" s="80"/>
      <c r="LTA13" s="80"/>
      <c r="LTB13" s="80"/>
      <c r="LTC13" s="80"/>
      <c r="LTD13" s="80"/>
      <c r="LTE13" s="80"/>
      <c r="LTF13" s="80"/>
      <c r="LTG13" s="80"/>
      <c r="LTH13" s="80"/>
      <c r="LTI13" s="80"/>
      <c r="LTJ13" s="80"/>
      <c r="LTK13" s="80"/>
      <c r="LTL13" s="80"/>
      <c r="LTM13" s="80"/>
      <c r="LTN13" s="80"/>
      <c r="LTO13" s="80"/>
      <c r="LTP13" s="80"/>
      <c r="LTQ13" s="80"/>
      <c r="LTR13" s="80"/>
      <c r="LTS13" s="80"/>
      <c r="LTT13" s="80"/>
      <c r="LTU13" s="80"/>
      <c r="LTV13" s="80"/>
      <c r="LTW13" s="80"/>
      <c r="LTX13" s="80"/>
      <c r="LTY13" s="80"/>
      <c r="LTZ13" s="80"/>
      <c r="LUA13" s="80"/>
      <c r="LUB13" s="80"/>
      <c r="LUC13" s="80"/>
      <c r="LUD13" s="80"/>
      <c r="LUE13" s="80"/>
      <c r="LUF13" s="80"/>
      <c r="LUG13" s="80"/>
      <c r="LUH13" s="80"/>
      <c r="LUI13" s="80"/>
      <c r="LUJ13" s="80"/>
      <c r="LUK13" s="80"/>
      <c r="LUL13" s="80"/>
      <c r="LUM13" s="80"/>
      <c r="LUN13" s="80"/>
      <c r="LUO13" s="80"/>
      <c r="LUP13" s="80"/>
      <c r="LUQ13" s="80"/>
      <c r="LUR13" s="80"/>
      <c r="LUS13" s="80"/>
      <c r="LUT13" s="80"/>
      <c r="LUU13" s="80"/>
      <c r="LUV13" s="80"/>
      <c r="LUW13" s="80"/>
      <c r="LUX13" s="80"/>
      <c r="LUY13" s="80"/>
      <c r="LUZ13" s="80"/>
      <c r="LVA13" s="80"/>
      <c r="LVB13" s="80"/>
      <c r="LVC13" s="80"/>
      <c r="LVD13" s="80"/>
      <c r="LVE13" s="80"/>
      <c r="LVF13" s="80"/>
      <c r="LVG13" s="80"/>
      <c r="LVH13" s="80"/>
      <c r="LVI13" s="80"/>
      <c r="LVJ13" s="80"/>
      <c r="LVK13" s="80"/>
      <c r="LVL13" s="80"/>
      <c r="LVM13" s="80"/>
      <c r="LVN13" s="80"/>
      <c r="LVO13" s="80"/>
      <c r="LVP13" s="80"/>
      <c r="LVQ13" s="80"/>
      <c r="LVR13" s="80"/>
      <c r="LVS13" s="80"/>
      <c r="LVT13" s="80"/>
      <c r="LVU13" s="80"/>
      <c r="LVV13" s="80"/>
      <c r="LVW13" s="80"/>
      <c r="LVX13" s="80"/>
      <c r="LVY13" s="80"/>
      <c r="LVZ13" s="80"/>
      <c r="LWA13" s="80"/>
      <c r="LWB13" s="80"/>
      <c r="LWC13" s="80"/>
      <c r="LWD13" s="80"/>
      <c r="LWE13" s="80"/>
      <c r="LWF13" s="80"/>
      <c r="LWG13" s="80"/>
      <c r="LWH13" s="80"/>
      <c r="LWI13" s="80"/>
      <c r="LWJ13" s="80"/>
      <c r="LWK13" s="80"/>
      <c r="LWL13" s="80"/>
      <c r="LWM13" s="80"/>
      <c r="LWN13" s="80"/>
      <c r="LWO13" s="80"/>
      <c r="LWP13" s="80"/>
      <c r="LWQ13" s="80"/>
      <c r="LWR13" s="80"/>
      <c r="LWS13" s="80"/>
      <c r="LWT13" s="80"/>
      <c r="LWU13" s="80"/>
      <c r="LWV13" s="80"/>
      <c r="LWW13" s="80"/>
      <c r="LWX13" s="80"/>
      <c r="LWY13" s="80"/>
      <c r="LWZ13" s="80"/>
      <c r="LXA13" s="80"/>
      <c r="LXB13" s="80"/>
      <c r="LXC13" s="80"/>
      <c r="LXD13" s="80"/>
      <c r="LXE13" s="80"/>
      <c r="LXF13" s="80"/>
      <c r="LXG13" s="80"/>
      <c r="LXH13" s="80"/>
      <c r="LXI13" s="80"/>
      <c r="LXJ13" s="80"/>
      <c r="LXK13" s="80"/>
      <c r="LXL13" s="80"/>
      <c r="LXM13" s="80"/>
      <c r="LXN13" s="80"/>
      <c r="LXO13" s="80"/>
      <c r="LXP13" s="80"/>
      <c r="LXQ13" s="80"/>
      <c r="LXR13" s="80"/>
      <c r="LXS13" s="80"/>
      <c r="LXT13" s="80"/>
      <c r="LXU13" s="80"/>
      <c r="LXV13" s="80"/>
      <c r="LXW13" s="80"/>
      <c r="LXX13" s="80"/>
      <c r="LXY13" s="80"/>
      <c r="LXZ13" s="80"/>
      <c r="LYA13" s="80"/>
      <c r="LYB13" s="80"/>
      <c r="LYC13" s="80"/>
      <c r="LYD13" s="80"/>
      <c r="LYE13" s="80"/>
      <c r="LYF13" s="80"/>
      <c r="LYG13" s="80"/>
      <c r="LYH13" s="80"/>
      <c r="LYI13" s="80"/>
      <c r="LYJ13" s="80"/>
      <c r="LYK13" s="80"/>
      <c r="LYL13" s="80"/>
      <c r="LYM13" s="80"/>
      <c r="LYN13" s="80"/>
      <c r="LYO13" s="80"/>
      <c r="LYP13" s="80"/>
      <c r="LYQ13" s="80"/>
      <c r="LYR13" s="80"/>
      <c r="LYS13" s="80"/>
      <c r="LYT13" s="80"/>
      <c r="LYU13" s="80"/>
      <c r="LYV13" s="80"/>
      <c r="LYW13" s="80"/>
      <c r="LYX13" s="80"/>
      <c r="LYY13" s="80"/>
      <c r="LYZ13" s="80"/>
      <c r="LZA13" s="80"/>
      <c r="LZB13" s="80"/>
      <c r="LZC13" s="80"/>
      <c r="LZD13" s="80"/>
      <c r="LZE13" s="80"/>
      <c r="LZF13" s="80"/>
      <c r="LZG13" s="80"/>
      <c r="LZH13" s="80"/>
      <c r="LZI13" s="80"/>
      <c r="LZJ13" s="80"/>
      <c r="LZK13" s="80"/>
      <c r="LZL13" s="80"/>
      <c r="LZM13" s="80"/>
      <c r="LZN13" s="80"/>
      <c r="LZO13" s="80"/>
      <c r="LZP13" s="80"/>
      <c r="LZQ13" s="80"/>
      <c r="LZR13" s="80"/>
      <c r="LZS13" s="80"/>
      <c r="LZT13" s="80"/>
      <c r="LZU13" s="80"/>
      <c r="LZV13" s="80"/>
      <c r="LZW13" s="80"/>
      <c r="LZX13" s="80"/>
      <c r="LZY13" s="80"/>
      <c r="LZZ13" s="80"/>
      <c r="MAA13" s="80"/>
      <c r="MAB13" s="80"/>
      <c r="MAC13" s="80"/>
      <c r="MAD13" s="80"/>
      <c r="MAE13" s="80"/>
      <c r="MAF13" s="80"/>
      <c r="MAG13" s="80"/>
      <c r="MAH13" s="80"/>
      <c r="MAI13" s="80"/>
      <c r="MAJ13" s="80"/>
      <c r="MAK13" s="80"/>
      <c r="MAL13" s="80"/>
      <c r="MAM13" s="80"/>
      <c r="MAN13" s="80"/>
      <c r="MAO13" s="80"/>
      <c r="MAP13" s="80"/>
      <c r="MAQ13" s="80"/>
      <c r="MAR13" s="80"/>
      <c r="MAS13" s="80"/>
      <c r="MAT13" s="80"/>
      <c r="MAU13" s="80"/>
      <c r="MAV13" s="80"/>
      <c r="MAW13" s="80"/>
      <c r="MAX13" s="80"/>
      <c r="MAY13" s="80"/>
      <c r="MAZ13" s="80"/>
      <c r="MBA13" s="80"/>
      <c r="MBB13" s="80"/>
      <c r="MBC13" s="80"/>
      <c r="MBD13" s="80"/>
      <c r="MBE13" s="80"/>
      <c r="MBF13" s="80"/>
      <c r="MBG13" s="80"/>
      <c r="MBH13" s="80"/>
      <c r="MBI13" s="80"/>
      <c r="MBJ13" s="80"/>
      <c r="MBK13" s="80"/>
      <c r="MBL13" s="80"/>
      <c r="MBM13" s="80"/>
      <c r="MBN13" s="80"/>
      <c r="MBO13" s="80"/>
      <c r="MBP13" s="80"/>
      <c r="MBQ13" s="80"/>
      <c r="MBR13" s="80"/>
      <c r="MBS13" s="80"/>
      <c r="MBT13" s="80"/>
      <c r="MBU13" s="80"/>
      <c r="MBV13" s="80"/>
      <c r="MBW13" s="80"/>
      <c r="MBX13" s="80"/>
      <c r="MBY13" s="80"/>
      <c r="MBZ13" s="80"/>
      <c r="MCA13" s="80"/>
      <c r="MCB13" s="80"/>
      <c r="MCC13" s="80"/>
      <c r="MCD13" s="80"/>
      <c r="MCE13" s="80"/>
      <c r="MCF13" s="80"/>
      <c r="MCG13" s="80"/>
      <c r="MCH13" s="80"/>
      <c r="MCI13" s="80"/>
      <c r="MCJ13" s="80"/>
      <c r="MCK13" s="80"/>
      <c r="MCL13" s="80"/>
      <c r="MCM13" s="80"/>
      <c r="MCN13" s="80"/>
      <c r="MCO13" s="80"/>
      <c r="MCP13" s="80"/>
      <c r="MCQ13" s="80"/>
      <c r="MCR13" s="80"/>
      <c r="MCS13" s="80"/>
      <c r="MCT13" s="80"/>
      <c r="MCU13" s="80"/>
      <c r="MCV13" s="80"/>
      <c r="MCW13" s="80"/>
      <c r="MCX13" s="80"/>
      <c r="MCY13" s="80"/>
      <c r="MCZ13" s="80"/>
      <c r="MDA13" s="80"/>
      <c r="MDB13" s="80"/>
      <c r="MDC13" s="80"/>
      <c r="MDD13" s="80"/>
      <c r="MDE13" s="80"/>
      <c r="MDF13" s="80"/>
      <c r="MDG13" s="80"/>
      <c r="MDH13" s="80"/>
      <c r="MDI13" s="80"/>
      <c r="MDJ13" s="80"/>
      <c r="MDK13" s="80"/>
      <c r="MDL13" s="80"/>
      <c r="MDM13" s="80"/>
      <c r="MDN13" s="80"/>
      <c r="MDO13" s="80"/>
      <c r="MDP13" s="80"/>
      <c r="MDQ13" s="80"/>
      <c r="MDR13" s="80"/>
      <c r="MDS13" s="80"/>
      <c r="MDT13" s="80"/>
      <c r="MDU13" s="80"/>
      <c r="MDV13" s="80"/>
      <c r="MDW13" s="80"/>
      <c r="MDX13" s="80"/>
      <c r="MDY13" s="80"/>
      <c r="MDZ13" s="80"/>
      <c r="MEA13" s="80"/>
      <c r="MEB13" s="80"/>
      <c r="MEC13" s="80"/>
      <c r="MED13" s="80"/>
      <c r="MEE13" s="80"/>
      <c r="MEF13" s="80"/>
      <c r="MEG13" s="80"/>
      <c r="MEH13" s="80"/>
      <c r="MEI13" s="80"/>
      <c r="MEJ13" s="80"/>
      <c r="MEK13" s="80"/>
      <c r="MEL13" s="80"/>
      <c r="MEM13" s="80"/>
      <c r="MEN13" s="80"/>
      <c r="MEO13" s="80"/>
      <c r="MEP13" s="80"/>
      <c r="MEQ13" s="80"/>
      <c r="MER13" s="80"/>
      <c r="MES13" s="80"/>
      <c r="MET13" s="80"/>
      <c r="MEU13" s="80"/>
      <c r="MEV13" s="80"/>
      <c r="MEW13" s="80"/>
      <c r="MEX13" s="80"/>
      <c r="MEY13" s="80"/>
      <c r="MEZ13" s="80"/>
      <c r="MFA13" s="80"/>
      <c r="MFB13" s="80"/>
      <c r="MFC13" s="80"/>
      <c r="MFD13" s="80"/>
      <c r="MFE13" s="80"/>
      <c r="MFF13" s="80"/>
      <c r="MFG13" s="80"/>
      <c r="MFH13" s="80"/>
      <c r="MFI13" s="80"/>
      <c r="MFJ13" s="80"/>
      <c r="MFK13" s="80"/>
      <c r="MFL13" s="80"/>
      <c r="MFM13" s="80"/>
      <c r="MFN13" s="80"/>
      <c r="MFO13" s="80"/>
      <c r="MFP13" s="80"/>
      <c r="MFQ13" s="80"/>
      <c r="MFR13" s="80"/>
      <c r="MFS13" s="80"/>
      <c r="MFT13" s="80"/>
      <c r="MFU13" s="80"/>
      <c r="MFV13" s="80"/>
      <c r="MFW13" s="80"/>
      <c r="MFX13" s="80"/>
      <c r="MFY13" s="80"/>
      <c r="MFZ13" s="80"/>
      <c r="MGA13" s="80"/>
      <c r="MGB13" s="80"/>
      <c r="MGC13" s="80"/>
      <c r="MGD13" s="80"/>
      <c r="MGE13" s="80"/>
      <c r="MGF13" s="80"/>
      <c r="MGG13" s="80"/>
      <c r="MGH13" s="80"/>
      <c r="MGI13" s="80"/>
      <c r="MGJ13" s="80"/>
      <c r="MGK13" s="80"/>
      <c r="MGL13" s="80"/>
      <c r="MGM13" s="80"/>
      <c r="MGN13" s="80"/>
      <c r="MGO13" s="80"/>
      <c r="MGP13" s="80"/>
      <c r="MGQ13" s="80"/>
      <c r="MGR13" s="80"/>
      <c r="MGS13" s="80"/>
      <c r="MGT13" s="80"/>
      <c r="MGU13" s="80"/>
      <c r="MGV13" s="80"/>
      <c r="MGW13" s="80"/>
      <c r="MGX13" s="80"/>
      <c r="MGY13" s="80"/>
      <c r="MGZ13" s="80"/>
      <c r="MHA13" s="80"/>
      <c r="MHB13" s="80"/>
      <c r="MHC13" s="80"/>
      <c r="MHD13" s="80"/>
      <c r="MHE13" s="80"/>
      <c r="MHF13" s="80"/>
      <c r="MHG13" s="80"/>
      <c r="MHH13" s="80"/>
      <c r="MHI13" s="80"/>
      <c r="MHJ13" s="80"/>
      <c r="MHK13" s="80"/>
      <c r="MHL13" s="80"/>
      <c r="MHM13" s="80"/>
      <c r="MHN13" s="80"/>
      <c r="MHO13" s="80"/>
      <c r="MHP13" s="80"/>
      <c r="MHQ13" s="80"/>
      <c r="MHR13" s="80"/>
      <c r="MHS13" s="80"/>
      <c r="MHT13" s="80"/>
      <c r="MHU13" s="80"/>
      <c r="MHV13" s="80"/>
      <c r="MHW13" s="80"/>
      <c r="MHX13" s="80"/>
      <c r="MHY13" s="80"/>
      <c r="MHZ13" s="80"/>
      <c r="MIA13" s="80"/>
      <c r="MIB13" s="80"/>
      <c r="MIC13" s="80"/>
      <c r="MID13" s="80"/>
      <c r="MIE13" s="80"/>
      <c r="MIF13" s="80"/>
      <c r="MIG13" s="80"/>
      <c r="MIH13" s="80"/>
      <c r="MII13" s="80"/>
      <c r="MIJ13" s="80"/>
      <c r="MIK13" s="80"/>
      <c r="MIL13" s="80"/>
      <c r="MIM13" s="80"/>
      <c r="MIN13" s="80"/>
      <c r="MIO13" s="80"/>
      <c r="MIP13" s="80"/>
      <c r="MIQ13" s="80"/>
      <c r="MIR13" s="80"/>
      <c r="MIS13" s="80"/>
      <c r="MIT13" s="80"/>
      <c r="MIU13" s="80"/>
      <c r="MIV13" s="80"/>
      <c r="MIW13" s="80"/>
      <c r="MIX13" s="80"/>
      <c r="MIY13" s="80"/>
      <c r="MIZ13" s="80"/>
      <c r="MJA13" s="80"/>
      <c r="MJB13" s="80"/>
      <c r="MJC13" s="80"/>
      <c r="MJD13" s="80"/>
      <c r="MJE13" s="80"/>
      <c r="MJF13" s="80"/>
      <c r="MJG13" s="80"/>
      <c r="MJH13" s="80"/>
      <c r="MJI13" s="80"/>
      <c r="MJJ13" s="80"/>
      <c r="MJK13" s="80"/>
      <c r="MJL13" s="80"/>
      <c r="MJM13" s="80"/>
      <c r="MJN13" s="80"/>
      <c r="MJO13" s="80"/>
      <c r="MJP13" s="80"/>
      <c r="MJQ13" s="80"/>
      <c r="MJR13" s="80"/>
      <c r="MJS13" s="80"/>
      <c r="MJT13" s="80"/>
      <c r="MJU13" s="80"/>
      <c r="MJV13" s="80"/>
      <c r="MJW13" s="80"/>
      <c r="MJX13" s="80"/>
      <c r="MJY13" s="80"/>
      <c r="MJZ13" s="80"/>
      <c r="MKA13" s="80"/>
      <c r="MKB13" s="80"/>
      <c r="MKC13" s="80"/>
      <c r="MKD13" s="80"/>
      <c r="MKE13" s="80"/>
      <c r="MKF13" s="80"/>
      <c r="MKG13" s="80"/>
      <c r="MKH13" s="80"/>
      <c r="MKI13" s="80"/>
      <c r="MKJ13" s="80"/>
      <c r="MKK13" s="80"/>
      <c r="MKL13" s="80"/>
      <c r="MKM13" s="80"/>
      <c r="MKN13" s="80"/>
      <c r="MKO13" s="80"/>
      <c r="MKP13" s="80"/>
      <c r="MKQ13" s="80"/>
      <c r="MKR13" s="80"/>
      <c r="MKS13" s="80"/>
      <c r="MKT13" s="80"/>
      <c r="MKU13" s="80"/>
      <c r="MKV13" s="80"/>
      <c r="MKW13" s="80"/>
      <c r="MKX13" s="80"/>
      <c r="MKY13" s="80"/>
      <c r="MKZ13" s="80"/>
      <c r="MLA13" s="80"/>
      <c r="MLB13" s="80"/>
      <c r="MLC13" s="80"/>
      <c r="MLD13" s="80"/>
      <c r="MLE13" s="80"/>
      <c r="MLF13" s="80"/>
      <c r="MLG13" s="80"/>
      <c r="MLH13" s="80"/>
      <c r="MLI13" s="80"/>
      <c r="MLJ13" s="80"/>
      <c r="MLK13" s="80"/>
      <c r="MLL13" s="80"/>
      <c r="MLM13" s="80"/>
      <c r="MLN13" s="80"/>
      <c r="MLO13" s="80"/>
      <c r="MLP13" s="80"/>
      <c r="MLQ13" s="80"/>
      <c r="MLR13" s="80"/>
      <c r="MLS13" s="80"/>
      <c r="MLT13" s="80"/>
      <c r="MLU13" s="80"/>
      <c r="MLV13" s="80"/>
      <c r="MLW13" s="80"/>
      <c r="MLX13" s="80"/>
      <c r="MLY13" s="80"/>
      <c r="MLZ13" s="80"/>
      <c r="MMA13" s="80"/>
      <c r="MMB13" s="80"/>
      <c r="MMC13" s="80"/>
      <c r="MMD13" s="80"/>
      <c r="MME13" s="80"/>
      <c r="MMF13" s="80"/>
      <c r="MMG13" s="80"/>
      <c r="MMH13" s="80"/>
      <c r="MMI13" s="80"/>
      <c r="MMJ13" s="80"/>
      <c r="MMK13" s="80"/>
      <c r="MML13" s="80"/>
      <c r="MMM13" s="80"/>
      <c r="MMN13" s="80"/>
      <c r="MMO13" s="80"/>
      <c r="MMP13" s="80"/>
      <c r="MMQ13" s="80"/>
      <c r="MMR13" s="80"/>
      <c r="MMS13" s="80"/>
      <c r="MMT13" s="80"/>
      <c r="MMU13" s="80"/>
      <c r="MMV13" s="80"/>
      <c r="MMW13" s="80"/>
      <c r="MMX13" s="80"/>
      <c r="MMY13" s="80"/>
      <c r="MMZ13" s="80"/>
      <c r="MNA13" s="80"/>
      <c r="MNB13" s="80"/>
      <c r="MNC13" s="80"/>
      <c r="MND13" s="80"/>
      <c r="MNE13" s="80"/>
      <c r="MNF13" s="80"/>
      <c r="MNG13" s="80"/>
      <c r="MNH13" s="80"/>
      <c r="MNI13" s="80"/>
      <c r="MNJ13" s="80"/>
      <c r="MNK13" s="80"/>
      <c r="MNL13" s="80"/>
      <c r="MNM13" s="80"/>
      <c r="MNN13" s="80"/>
      <c r="MNO13" s="80"/>
      <c r="MNP13" s="80"/>
      <c r="MNQ13" s="80"/>
      <c r="MNR13" s="80"/>
      <c r="MNS13" s="80"/>
      <c r="MNT13" s="80"/>
      <c r="MNU13" s="80"/>
      <c r="MNV13" s="80"/>
      <c r="MNW13" s="80"/>
      <c r="MNX13" s="80"/>
      <c r="MNY13" s="80"/>
      <c r="MNZ13" s="80"/>
      <c r="MOA13" s="80"/>
      <c r="MOB13" s="80"/>
      <c r="MOC13" s="80"/>
      <c r="MOD13" s="80"/>
      <c r="MOE13" s="80"/>
      <c r="MOF13" s="80"/>
      <c r="MOG13" s="80"/>
      <c r="MOH13" s="80"/>
      <c r="MOI13" s="80"/>
      <c r="MOJ13" s="80"/>
      <c r="MOK13" s="80"/>
      <c r="MOL13" s="80"/>
      <c r="MOM13" s="80"/>
      <c r="MON13" s="80"/>
      <c r="MOO13" s="80"/>
      <c r="MOP13" s="80"/>
      <c r="MOQ13" s="80"/>
      <c r="MOR13" s="80"/>
      <c r="MOS13" s="80"/>
      <c r="MOT13" s="80"/>
      <c r="MOU13" s="80"/>
      <c r="MOV13" s="80"/>
      <c r="MOW13" s="80"/>
      <c r="MOX13" s="80"/>
      <c r="MOY13" s="80"/>
      <c r="MOZ13" s="80"/>
      <c r="MPA13" s="80"/>
      <c r="MPB13" s="80"/>
      <c r="MPC13" s="80"/>
      <c r="MPD13" s="80"/>
      <c r="MPE13" s="80"/>
      <c r="MPF13" s="80"/>
      <c r="MPG13" s="80"/>
      <c r="MPH13" s="80"/>
      <c r="MPI13" s="80"/>
      <c r="MPJ13" s="80"/>
      <c r="MPK13" s="80"/>
      <c r="MPL13" s="80"/>
      <c r="MPM13" s="80"/>
      <c r="MPN13" s="80"/>
      <c r="MPO13" s="80"/>
      <c r="MPP13" s="80"/>
      <c r="MPQ13" s="80"/>
      <c r="MPR13" s="80"/>
      <c r="MPS13" s="80"/>
      <c r="MPT13" s="80"/>
      <c r="MPU13" s="80"/>
      <c r="MPV13" s="80"/>
      <c r="MPW13" s="80"/>
      <c r="MPX13" s="80"/>
      <c r="MPY13" s="80"/>
      <c r="MPZ13" s="80"/>
      <c r="MQA13" s="80"/>
      <c r="MQB13" s="80"/>
      <c r="MQC13" s="80"/>
      <c r="MQD13" s="80"/>
      <c r="MQE13" s="80"/>
      <c r="MQF13" s="80"/>
      <c r="MQG13" s="80"/>
      <c r="MQH13" s="80"/>
      <c r="MQI13" s="80"/>
      <c r="MQJ13" s="80"/>
      <c r="MQK13" s="80"/>
      <c r="MQL13" s="80"/>
      <c r="MQM13" s="80"/>
      <c r="MQN13" s="80"/>
      <c r="MQO13" s="80"/>
      <c r="MQP13" s="80"/>
      <c r="MQQ13" s="80"/>
      <c r="MQR13" s="80"/>
      <c r="MQS13" s="80"/>
      <c r="MQT13" s="80"/>
      <c r="MQU13" s="80"/>
      <c r="MQV13" s="80"/>
      <c r="MQW13" s="80"/>
      <c r="MQX13" s="80"/>
      <c r="MQY13" s="80"/>
      <c r="MQZ13" s="80"/>
      <c r="MRA13" s="80"/>
      <c r="MRB13" s="80"/>
      <c r="MRC13" s="80"/>
      <c r="MRD13" s="80"/>
      <c r="MRE13" s="80"/>
      <c r="MRF13" s="80"/>
      <c r="MRG13" s="80"/>
      <c r="MRH13" s="80"/>
      <c r="MRI13" s="80"/>
      <c r="MRJ13" s="80"/>
      <c r="MRK13" s="80"/>
      <c r="MRL13" s="80"/>
      <c r="MRM13" s="80"/>
      <c r="MRN13" s="80"/>
      <c r="MRO13" s="80"/>
      <c r="MRP13" s="80"/>
      <c r="MRQ13" s="80"/>
      <c r="MRR13" s="80"/>
      <c r="MRS13" s="80"/>
      <c r="MRT13" s="80"/>
      <c r="MRU13" s="80"/>
      <c r="MRV13" s="80"/>
      <c r="MRW13" s="80"/>
      <c r="MRX13" s="80"/>
      <c r="MRY13" s="80"/>
      <c r="MRZ13" s="80"/>
      <c r="MSA13" s="80"/>
      <c r="MSB13" s="80"/>
      <c r="MSC13" s="80"/>
      <c r="MSD13" s="80"/>
      <c r="MSE13" s="80"/>
      <c r="MSF13" s="80"/>
      <c r="MSG13" s="80"/>
      <c r="MSH13" s="80"/>
      <c r="MSI13" s="80"/>
      <c r="MSJ13" s="80"/>
      <c r="MSK13" s="80"/>
      <c r="MSL13" s="80"/>
      <c r="MSM13" s="80"/>
      <c r="MSN13" s="80"/>
      <c r="MSO13" s="80"/>
      <c r="MSP13" s="80"/>
      <c r="MSQ13" s="80"/>
      <c r="MSR13" s="80"/>
      <c r="MSS13" s="80"/>
      <c r="MST13" s="80"/>
      <c r="MSU13" s="80"/>
      <c r="MSV13" s="80"/>
      <c r="MSW13" s="80"/>
      <c r="MSX13" s="80"/>
      <c r="MSY13" s="80"/>
      <c r="MSZ13" s="80"/>
      <c r="MTA13" s="80"/>
      <c r="MTB13" s="80"/>
      <c r="MTC13" s="80"/>
      <c r="MTD13" s="80"/>
      <c r="MTE13" s="80"/>
      <c r="MTF13" s="80"/>
      <c r="MTG13" s="80"/>
      <c r="MTH13" s="80"/>
      <c r="MTI13" s="80"/>
      <c r="MTJ13" s="80"/>
      <c r="MTK13" s="80"/>
      <c r="MTL13" s="80"/>
      <c r="MTM13" s="80"/>
      <c r="MTN13" s="80"/>
      <c r="MTO13" s="80"/>
      <c r="MTP13" s="80"/>
      <c r="MTQ13" s="80"/>
      <c r="MTR13" s="80"/>
      <c r="MTS13" s="80"/>
      <c r="MTT13" s="80"/>
      <c r="MTU13" s="80"/>
      <c r="MTV13" s="80"/>
      <c r="MTW13" s="80"/>
      <c r="MTX13" s="80"/>
      <c r="MTY13" s="80"/>
      <c r="MTZ13" s="80"/>
      <c r="MUA13" s="80"/>
      <c r="MUB13" s="80"/>
      <c r="MUC13" s="80"/>
      <c r="MUD13" s="80"/>
      <c r="MUE13" s="80"/>
      <c r="MUF13" s="80"/>
      <c r="MUG13" s="80"/>
      <c r="MUH13" s="80"/>
      <c r="MUI13" s="80"/>
      <c r="MUJ13" s="80"/>
      <c r="MUK13" s="80"/>
      <c r="MUL13" s="80"/>
      <c r="MUM13" s="80"/>
      <c r="MUN13" s="80"/>
      <c r="MUO13" s="80"/>
      <c r="MUP13" s="80"/>
      <c r="MUQ13" s="80"/>
      <c r="MUR13" s="80"/>
      <c r="MUS13" s="80"/>
      <c r="MUT13" s="80"/>
      <c r="MUU13" s="80"/>
      <c r="MUV13" s="80"/>
      <c r="MUW13" s="80"/>
      <c r="MUX13" s="80"/>
      <c r="MUY13" s="80"/>
      <c r="MUZ13" s="80"/>
      <c r="MVA13" s="80"/>
      <c r="MVB13" s="80"/>
      <c r="MVC13" s="80"/>
      <c r="MVD13" s="80"/>
      <c r="MVE13" s="80"/>
      <c r="MVF13" s="80"/>
      <c r="MVG13" s="80"/>
      <c r="MVH13" s="80"/>
      <c r="MVI13" s="80"/>
      <c r="MVJ13" s="80"/>
      <c r="MVK13" s="80"/>
      <c r="MVL13" s="80"/>
      <c r="MVM13" s="80"/>
      <c r="MVN13" s="80"/>
      <c r="MVO13" s="80"/>
      <c r="MVP13" s="80"/>
      <c r="MVQ13" s="80"/>
      <c r="MVR13" s="80"/>
      <c r="MVS13" s="80"/>
      <c r="MVT13" s="80"/>
      <c r="MVU13" s="80"/>
      <c r="MVV13" s="80"/>
      <c r="MVW13" s="80"/>
      <c r="MVX13" s="80"/>
      <c r="MVY13" s="80"/>
      <c r="MVZ13" s="80"/>
      <c r="MWA13" s="80"/>
      <c r="MWB13" s="80"/>
      <c r="MWC13" s="80"/>
      <c r="MWD13" s="80"/>
      <c r="MWE13" s="80"/>
      <c r="MWF13" s="80"/>
      <c r="MWG13" s="80"/>
      <c r="MWH13" s="80"/>
      <c r="MWI13" s="80"/>
      <c r="MWJ13" s="80"/>
      <c r="MWK13" s="80"/>
      <c r="MWL13" s="80"/>
      <c r="MWM13" s="80"/>
      <c r="MWN13" s="80"/>
      <c r="MWO13" s="80"/>
      <c r="MWP13" s="80"/>
      <c r="MWQ13" s="80"/>
      <c r="MWR13" s="80"/>
      <c r="MWS13" s="80"/>
      <c r="MWT13" s="80"/>
      <c r="MWU13" s="80"/>
      <c r="MWV13" s="80"/>
      <c r="MWW13" s="80"/>
      <c r="MWX13" s="80"/>
      <c r="MWY13" s="80"/>
      <c r="MWZ13" s="80"/>
      <c r="MXA13" s="80"/>
      <c r="MXB13" s="80"/>
      <c r="MXC13" s="80"/>
      <c r="MXD13" s="80"/>
      <c r="MXE13" s="80"/>
      <c r="MXF13" s="80"/>
      <c r="MXG13" s="80"/>
      <c r="MXH13" s="80"/>
      <c r="MXI13" s="80"/>
      <c r="MXJ13" s="80"/>
      <c r="MXK13" s="80"/>
      <c r="MXL13" s="80"/>
      <c r="MXM13" s="80"/>
      <c r="MXN13" s="80"/>
      <c r="MXO13" s="80"/>
      <c r="MXP13" s="80"/>
      <c r="MXQ13" s="80"/>
      <c r="MXR13" s="80"/>
      <c r="MXS13" s="80"/>
      <c r="MXT13" s="80"/>
      <c r="MXU13" s="80"/>
      <c r="MXV13" s="80"/>
      <c r="MXW13" s="80"/>
      <c r="MXX13" s="80"/>
      <c r="MXY13" s="80"/>
      <c r="MXZ13" s="80"/>
      <c r="MYA13" s="80"/>
      <c r="MYB13" s="80"/>
      <c r="MYC13" s="80"/>
      <c r="MYD13" s="80"/>
      <c r="MYE13" s="80"/>
      <c r="MYF13" s="80"/>
      <c r="MYG13" s="80"/>
      <c r="MYH13" s="80"/>
      <c r="MYI13" s="80"/>
      <c r="MYJ13" s="80"/>
      <c r="MYK13" s="80"/>
      <c r="MYL13" s="80"/>
      <c r="MYM13" s="80"/>
      <c r="MYN13" s="80"/>
      <c r="MYO13" s="80"/>
      <c r="MYP13" s="80"/>
      <c r="MYQ13" s="80"/>
      <c r="MYR13" s="80"/>
      <c r="MYS13" s="80"/>
      <c r="MYT13" s="80"/>
      <c r="MYU13" s="80"/>
      <c r="MYV13" s="80"/>
      <c r="MYW13" s="80"/>
      <c r="MYX13" s="80"/>
      <c r="MYY13" s="80"/>
      <c r="MYZ13" s="80"/>
      <c r="MZA13" s="80"/>
      <c r="MZB13" s="80"/>
      <c r="MZC13" s="80"/>
      <c r="MZD13" s="80"/>
      <c r="MZE13" s="80"/>
      <c r="MZF13" s="80"/>
      <c r="MZG13" s="80"/>
      <c r="MZH13" s="80"/>
      <c r="MZI13" s="80"/>
      <c r="MZJ13" s="80"/>
      <c r="MZK13" s="80"/>
      <c r="MZL13" s="80"/>
      <c r="MZM13" s="80"/>
      <c r="MZN13" s="80"/>
      <c r="MZO13" s="80"/>
      <c r="MZP13" s="80"/>
      <c r="MZQ13" s="80"/>
      <c r="MZR13" s="80"/>
      <c r="MZS13" s="80"/>
      <c r="MZT13" s="80"/>
      <c r="MZU13" s="80"/>
      <c r="MZV13" s="80"/>
      <c r="MZW13" s="80"/>
      <c r="MZX13" s="80"/>
      <c r="MZY13" s="80"/>
      <c r="MZZ13" s="80"/>
      <c r="NAA13" s="80"/>
      <c r="NAB13" s="80"/>
      <c r="NAC13" s="80"/>
      <c r="NAD13" s="80"/>
      <c r="NAE13" s="80"/>
      <c r="NAF13" s="80"/>
      <c r="NAG13" s="80"/>
      <c r="NAH13" s="80"/>
      <c r="NAI13" s="80"/>
      <c r="NAJ13" s="80"/>
      <c r="NAK13" s="80"/>
      <c r="NAL13" s="80"/>
      <c r="NAM13" s="80"/>
      <c r="NAN13" s="80"/>
      <c r="NAO13" s="80"/>
      <c r="NAP13" s="80"/>
      <c r="NAQ13" s="80"/>
      <c r="NAR13" s="80"/>
      <c r="NAS13" s="80"/>
      <c r="NAT13" s="80"/>
      <c r="NAU13" s="80"/>
      <c r="NAV13" s="80"/>
      <c r="NAW13" s="80"/>
      <c r="NAX13" s="80"/>
      <c r="NAY13" s="80"/>
      <c r="NAZ13" s="80"/>
      <c r="NBA13" s="80"/>
      <c r="NBB13" s="80"/>
      <c r="NBC13" s="80"/>
      <c r="NBD13" s="80"/>
      <c r="NBE13" s="80"/>
      <c r="NBF13" s="80"/>
      <c r="NBG13" s="80"/>
      <c r="NBH13" s="80"/>
      <c r="NBI13" s="80"/>
      <c r="NBJ13" s="80"/>
      <c r="NBK13" s="80"/>
      <c r="NBL13" s="80"/>
      <c r="NBM13" s="80"/>
      <c r="NBN13" s="80"/>
      <c r="NBO13" s="80"/>
      <c r="NBP13" s="80"/>
      <c r="NBQ13" s="80"/>
      <c r="NBR13" s="80"/>
      <c r="NBS13" s="80"/>
      <c r="NBT13" s="80"/>
      <c r="NBU13" s="80"/>
      <c r="NBV13" s="80"/>
      <c r="NBW13" s="80"/>
      <c r="NBX13" s="80"/>
      <c r="NBY13" s="80"/>
      <c r="NBZ13" s="80"/>
      <c r="NCA13" s="80"/>
      <c r="NCB13" s="80"/>
      <c r="NCC13" s="80"/>
      <c r="NCD13" s="80"/>
      <c r="NCE13" s="80"/>
      <c r="NCF13" s="80"/>
      <c r="NCG13" s="80"/>
      <c r="NCH13" s="80"/>
      <c r="NCI13" s="80"/>
      <c r="NCJ13" s="80"/>
      <c r="NCK13" s="80"/>
      <c r="NCL13" s="80"/>
      <c r="NCM13" s="80"/>
      <c r="NCN13" s="80"/>
      <c r="NCO13" s="80"/>
      <c r="NCP13" s="80"/>
      <c r="NCQ13" s="80"/>
      <c r="NCR13" s="80"/>
      <c r="NCS13" s="80"/>
      <c r="NCT13" s="80"/>
      <c r="NCU13" s="80"/>
      <c r="NCV13" s="80"/>
      <c r="NCW13" s="80"/>
      <c r="NCX13" s="80"/>
      <c r="NCY13" s="80"/>
      <c r="NCZ13" s="80"/>
      <c r="NDA13" s="80"/>
      <c r="NDB13" s="80"/>
      <c r="NDC13" s="80"/>
      <c r="NDD13" s="80"/>
      <c r="NDE13" s="80"/>
      <c r="NDF13" s="80"/>
      <c r="NDG13" s="80"/>
      <c r="NDH13" s="80"/>
      <c r="NDI13" s="80"/>
      <c r="NDJ13" s="80"/>
      <c r="NDK13" s="80"/>
      <c r="NDL13" s="80"/>
      <c r="NDM13" s="80"/>
      <c r="NDN13" s="80"/>
      <c r="NDO13" s="80"/>
      <c r="NDP13" s="80"/>
      <c r="NDQ13" s="80"/>
      <c r="NDR13" s="80"/>
      <c r="NDS13" s="80"/>
      <c r="NDT13" s="80"/>
      <c r="NDU13" s="80"/>
      <c r="NDV13" s="80"/>
      <c r="NDW13" s="80"/>
      <c r="NDX13" s="80"/>
      <c r="NDY13" s="80"/>
      <c r="NDZ13" s="80"/>
      <c r="NEA13" s="80"/>
      <c r="NEB13" s="80"/>
      <c r="NEC13" s="80"/>
      <c r="NED13" s="80"/>
      <c r="NEE13" s="80"/>
      <c r="NEF13" s="80"/>
      <c r="NEG13" s="80"/>
      <c r="NEH13" s="80"/>
      <c r="NEI13" s="80"/>
      <c r="NEJ13" s="80"/>
      <c r="NEK13" s="80"/>
      <c r="NEL13" s="80"/>
      <c r="NEM13" s="80"/>
      <c r="NEN13" s="80"/>
      <c r="NEO13" s="80"/>
      <c r="NEP13" s="80"/>
      <c r="NEQ13" s="80"/>
      <c r="NER13" s="80"/>
      <c r="NES13" s="80"/>
      <c r="NET13" s="80"/>
      <c r="NEU13" s="80"/>
      <c r="NEV13" s="80"/>
      <c r="NEW13" s="80"/>
      <c r="NEX13" s="80"/>
      <c r="NEY13" s="80"/>
      <c r="NEZ13" s="80"/>
      <c r="NFA13" s="80"/>
      <c r="NFB13" s="80"/>
      <c r="NFC13" s="80"/>
      <c r="NFD13" s="80"/>
      <c r="NFE13" s="80"/>
      <c r="NFF13" s="80"/>
      <c r="NFG13" s="80"/>
      <c r="NFH13" s="80"/>
      <c r="NFI13" s="80"/>
      <c r="NFJ13" s="80"/>
      <c r="NFK13" s="80"/>
      <c r="NFL13" s="80"/>
      <c r="NFM13" s="80"/>
      <c r="NFN13" s="80"/>
      <c r="NFO13" s="80"/>
      <c r="NFP13" s="80"/>
      <c r="NFQ13" s="80"/>
      <c r="NFR13" s="80"/>
      <c r="NFS13" s="80"/>
      <c r="NFT13" s="80"/>
      <c r="NFU13" s="80"/>
      <c r="NFV13" s="80"/>
      <c r="NFW13" s="80"/>
      <c r="NFX13" s="80"/>
      <c r="NFY13" s="80"/>
      <c r="NFZ13" s="80"/>
      <c r="NGA13" s="80"/>
      <c r="NGB13" s="80"/>
      <c r="NGC13" s="80"/>
      <c r="NGD13" s="80"/>
      <c r="NGE13" s="80"/>
      <c r="NGF13" s="80"/>
      <c r="NGG13" s="80"/>
      <c r="NGH13" s="80"/>
      <c r="NGI13" s="80"/>
      <c r="NGJ13" s="80"/>
      <c r="NGK13" s="80"/>
      <c r="NGL13" s="80"/>
      <c r="NGM13" s="80"/>
      <c r="NGN13" s="80"/>
      <c r="NGO13" s="80"/>
      <c r="NGP13" s="80"/>
      <c r="NGQ13" s="80"/>
      <c r="NGR13" s="80"/>
      <c r="NGS13" s="80"/>
      <c r="NGT13" s="80"/>
      <c r="NGU13" s="80"/>
      <c r="NGV13" s="80"/>
      <c r="NGW13" s="80"/>
      <c r="NGX13" s="80"/>
      <c r="NGY13" s="80"/>
      <c r="NGZ13" s="80"/>
      <c r="NHA13" s="80"/>
      <c r="NHB13" s="80"/>
      <c r="NHC13" s="80"/>
      <c r="NHD13" s="80"/>
      <c r="NHE13" s="80"/>
      <c r="NHF13" s="80"/>
      <c r="NHG13" s="80"/>
      <c r="NHH13" s="80"/>
      <c r="NHI13" s="80"/>
      <c r="NHJ13" s="80"/>
      <c r="NHK13" s="80"/>
      <c r="NHL13" s="80"/>
      <c r="NHM13" s="80"/>
      <c r="NHN13" s="80"/>
      <c r="NHO13" s="80"/>
      <c r="NHP13" s="80"/>
      <c r="NHQ13" s="80"/>
      <c r="NHR13" s="80"/>
      <c r="NHS13" s="80"/>
      <c r="NHT13" s="80"/>
      <c r="NHU13" s="80"/>
      <c r="NHV13" s="80"/>
      <c r="NHW13" s="80"/>
      <c r="NHX13" s="80"/>
      <c r="NHY13" s="80"/>
      <c r="NHZ13" s="80"/>
      <c r="NIA13" s="80"/>
      <c r="NIB13" s="80"/>
      <c r="NIC13" s="80"/>
      <c r="NID13" s="80"/>
      <c r="NIE13" s="80"/>
      <c r="NIF13" s="80"/>
      <c r="NIG13" s="80"/>
      <c r="NIH13" s="80"/>
      <c r="NII13" s="80"/>
      <c r="NIJ13" s="80"/>
      <c r="NIK13" s="80"/>
      <c r="NIL13" s="80"/>
      <c r="NIM13" s="80"/>
      <c r="NIN13" s="80"/>
      <c r="NIO13" s="80"/>
      <c r="NIP13" s="80"/>
      <c r="NIQ13" s="80"/>
      <c r="NIR13" s="80"/>
      <c r="NIS13" s="80"/>
      <c r="NIT13" s="80"/>
      <c r="NIU13" s="80"/>
      <c r="NIV13" s="80"/>
      <c r="NIW13" s="80"/>
      <c r="NIX13" s="80"/>
      <c r="NIY13" s="80"/>
      <c r="NIZ13" s="80"/>
      <c r="NJA13" s="80"/>
      <c r="NJB13" s="80"/>
      <c r="NJC13" s="80"/>
      <c r="NJD13" s="80"/>
      <c r="NJE13" s="80"/>
      <c r="NJF13" s="80"/>
      <c r="NJG13" s="80"/>
      <c r="NJH13" s="80"/>
      <c r="NJI13" s="80"/>
      <c r="NJJ13" s="80"/>
      <c r="NJK13" s="80"/>
      <c r="NJL13" s="80"/>
      <c r="NJM13" s="80"/>
      <c r="NJN13" s="80"/>
      <c r="NJO13" s="80"/>
      <c r="NJP13" s="80"/>
      <c r="NJQ13" s="80"/>
      <c r="NJR13" s="80"/>
      <c r="NJS13" s="80"/>
      <c r="NJT13" s="80"/>
      <c r="NJU13" s="80"/>
      <c r="NJV13" s="80"/>
      <c r="NJW13" s="80"/>
      <c r="NJX13" s="80"/>
      <c r="NJY13" s="80"/>
      <c r="NJZ13" s="80"/>
      <c r="NKA13" s="80"/>
      <c r="NKB13" s="80"/>
      <c r="NKC13" s="80"/>
      <c r="NKD13" s="80"/>
      <c r="NKE13" s="80"/>
      <c r="NKF13" s="80"/>
      <c r="NKG13" s="80"/>
      <c r="NKH13" s="80"/>
      <c r="NKI13" s="80"/>
      <c r="NKJ13" s="80"/>
      <c r="NKK13" s="80"/>
      <c r="NKL13" s="80"/>
      <c r="NKM13" s="80"/>
      <c r="NKN13" s="80"/>
      <c r="NKO13" s="80"/>
      <c r="NKP13" s="80"/>
      <c r="NKQ13" s="80"/>
      <c r="NKR13" s="80"/>
      <c r="NKS13" s="80"/>
      <c r="NKT13" s="80"/>
      <c r="NKU13" s="80"/>
      <c r="NKV13" s="80"/>
      <c r="NKW13" s="80"/>
      <c r="NKX13" s="80"/>
      <c r="NKY13" s="80"/>
      <c r="NKZ13" s="80"/>
      <c r="NLA13" s="80"/>
      <c r="NLB13" s="80"/>
      <c r="NLC13" s="80"/>
      <c r="NLD13" s="80"/>
      <c r="NLE13" s="80"/>
      <c r="NLF13" s="80"/>
      <c r="NLG13" s="80"/>
      <c r="NLH13" s="80"/>
      <c r="NLI13" s="80"/>
      <c r="NLJ13" s="80"/>
      <c r="NLK13" s="80"/>
      <c r="NLL13" s="80"/>
      <c r="NLM13" s="80"/>
      <c r="NLN13" s="80"/>
      <c r="NLO13" s="80"/>
      <c r="NLP13" s="80"/>
      <c r="NLQ13" s="80"/>
      <c r="NLR13" s="80"/>
      <c r="NLS13" s="80"/>
      <c r="NLT13" s="80"/>
      <c r="NLU13" s="80"/>
      <c r="NLV13" s="80"/>
      <c r="NLW13" s="80"/>
      <c r="NLX13" s="80"/>
      <c r="NLY13" s="80"/>
      <c r="NLZ13" s="80"/>
      <c r="NMA13" s="80"/>
      <c r="NMB13" s="80"/>
      <c r="NMC13" s="80"/>
      <c r="NMD13" s="80"/>
      <c r="NME13" s="80"/>
      <c r="NMF13" s="80"/>
      <c r="NMG13" s="80"/>
      <c r="NMH13" s="80"/>
      <c r="NMI13" s="80"/>
      <c r="NMJ13" s="80"/>
      <c r="NMK13" s="80"/>
      <c r="NML13" s="80"/>
      <c r="NMM13" s="80"/>
      <c r="NMN13" s="80"/>
      <c r="NMO13" s="80"/>
      <c r="NMP13" s="80"/>
      <c r="NMQ13" s="80"/>
      <c r="NMR13" s="80"/>
      <c r="NMS13" s="80"/>
      <c r="NMT13" s="80"/>
      <c r="NMU13" s="80"/>
      <c r="NMV13" s="80"/>
      <c r="NMW13" s="80"/>
      <c r="NMX13" s="80"/>
      <c r="NMY13" s="80"/>
      <c r="NMZ13" s="80"/>
      <c r="NNA13" s="80"/>
      <c r="NNB13" s="80"/>
      <c r="NNC13" s="80"/>
      <c r="NND13" s="80"/>
      <c r="NNE13" s="80"/>
      <c r="NNF13" s="80"/>
      <c r="NNG13" s="80"/>
      <c r="NNH13" s="80"/>
      <c r="NNI13" s="80"/>
      <c r="NNJ13" s="80"/>
      <c r="NNK13" s="80"/>
      <c r="NNL13" s="80"/>
      <c r="NNM13" s="80"/>
      <c r="NNN13" s="80"/>
      <c r="NNO13" s="80"/>
      <c r="NNP13" s="80"/>
      <c r="NNQ13" s="80"/>
      <c r="NNR13" s="80"/>
      <c r="NNS13" s="80"/>
      <c r="NNT13" s="80"/>
      <c r="NNU13" s="80"/>
      <c r="NNV13" s="80"/>
      <c r="NNW13" s="80"/>
      <c r="NNX13" s="80"/>
      <c r="NNY13" s="80"/>
      <c r="NNZ13" s="80"/>
      <c r="NOA13" s="80"/>
      <c r="NOB13" s="80"/>
      <c r="NOC13" s="80"/>
      <c r="NOD13" s="80"/>
      <c r="NOE13" s="80"/>
      <c r="NOF13" s="80"/>
      <c r="NOG13" s="80"/>
      <c r="NOH13" s="80"/>
      <c r="NOI13" s="80"/>
      <c r="NOJ13" s="80"/>
      <c r="NOK13" s="80"/>
      <c r="NOL13" s="80"/>
      <c r="NOM13" s="80"/>
      <c r="NON13" s="80"/>
      <c r="NOO13" s="80"/>
      <c r="NOP13" s="80"/>
      <c r="NOQ13" s="80"/>
      <c r="NOR13" s="80"/>
      <c r="NOS13" s="80"/>
      <c r="NOT13" s="80"/>
      <c r="NOU13" s="80"/>
      <c r="NOV13" s="80"/>
      <c r="NOW13" s="80"/>
      <c r="NOX13" s="80"/>
      <c r="NOY13" s="80"/>
      <c r="NOZ13" s="80"/>
      <c r="NPA13" s="80"/>
      <c r="NPB13" s="80"/>
      <c r="NPC13" s="80"/>
      <c r="NPD13" s="80"/>
      <c r="NPE13" s="80"/>
      <c r="NPF13" s="80"/>
      <c r="NPG13" s="80"/>
      <c r="NPH13" s="80"/>
      <c r="NPI13" s="80"/>
      <c r="NPJ13" s="80"/>
      <c r="NPK13" s="80"/>
      <c r="NPL13" s="80"/>
      <c r="NPM13" s="80"/>
      <c r="NPN13" s="80"/>
      <c r="NPO13" s="80"/>
      <c r="NPP13" s="80"/>
      <c r="NPQ13" s="80"/>
      <c r="NPR13" s="80"/>
      <c r="NPS13" s="80"/>
      <c r="NPT13" s="80"/>
      <c r="NPU13" s="80"/>
      <c r="NPV13" s="80"/>
      <c r="NPW13" s="80"/>
      <c r="NPX13" s="80"/>
      <c r="NPY13" s="80"/>
      <c r="NPZ13" s="80"/>
      <c r="NQA13" s="80"/>
      <c r="NQB13" s="80"/>
      <c r="NQC13" s="80"/>
      <c r="NQD13" s="80"/>
      <c r="NQE13" s="80"/>
      <c r="NQF13" s="80"/>
      <c r="NQG13" s="80"/>
      <c r="NQH13" s="80"/>
      <c r="NQI13" s="80"/>
      <c r="NQJ13" s="80"/>
      <c r="NQK13" s="80"/>
      <c r="NQL13" s="80"/>
      <c r="NQM13" s="80"/>
      <c r="NQN13" s="80"/>
      <c r="NQO13" s="80"/>
      <c r="NQP13" s="80"/>
      <c r="NQQ13" s="80"/>
      <c r="NQR13" s="80"/>
      <c r="NQS13" s="80"/>
      <c r="NQT13" s="80"/>
      <c r="NQU13" s="80"/>
      <c r="NQV13" s="80"/>
      <c r="NQW13" s="80"/>
      <c r="NQX13" s="80"/>
      <c r="NQY13" s="80"/>
      <c r="NQZ13" s="80"/>
      <c r="NRA13" s="80"/>
      <c r="NRB13" s="80"/>
      <c r="NRC13" s="80"/>
      <c r="NRD13" s="80"/>
      <c r="NRE13" s="80"/>
      <c r="NRF13" s="80"/>
      <c r="NRG13" s="80"/>
      <c r="NRH13" s="80"/>
      <c r="NRI13" s="80"/>
      <c r="NRJ13" s="80"/>
      <c r="NRK13" s="80"/>
      <c r="NRL13" s="80"/>
      <c r="NRM13" s="80"/>
      <c r="NRN13" s="80"/>
      <c r="NRO13" s="80"/>
      <c r="NRP13" s="80"/>
      <c r="NRQ13" s="80"/>
      <c r="NRR13" s="80"/>
      <c r="NRS13" s="80"/>
      <c r="NRT13" s="80"/>
      <c r="NRU13" s="80"/>
      <c r="NRV13" s="80"/>
      <c r="NRW13" s="80"/>
      <c r="NRX13" s="80"/>
      <c r="NRY13" s="80"/>
      <c r="NRZ13" s="80"/>
      <c r="NSA13" s="80"/>
      <c r="NSB13" s="80"/>
      <c r="NSC13" s="80"/>
      <c r="NSD13" s="80"/>
      <c r="NSE13" s="80"/>
      <c r="NSF13" s="80"/>
      <c r="NSG13" s="80"/>
      <c r="NSH13" s="80"/>
      <c r="NSI13" s="80"/>
      <c r="NSJ13" s="80"/>
      <c r="NSK13" s="80"/>
      <c r="NSL13" s="80"/>
      <c r="NSM13" s="80"/>
      <c r="NSN13" s="80"/>
      <c r="NSO13" s="80"/>
      <c r="NSP13" s="80"/>
      <c r="NSQ13" s="80"/>
      <c r="NSR13" s="80"/>
      <c r="NSS13" s="80"/>
      <c r="NST13" s="80"/>
      <c r="NSU13" s="80"/>
      <c r="NSV13" s="80"/>
      <c r="NSW13" s="80"/>
      <c r="NSX13" s="80"/>
      <c r="NSY13" s="80"/>
      <c r="NSZ13" s="80"/>
      <c r="NTA13" s="80"/>
      <c r="NTB13" s="80"/>
      <c r="NTC13" s="80"/>
      <c r="NTD13" s="80"/>
      <c r="NTE13" s="80"/>
      <c r="NTF13" s="80"/>
      <c r="NTG13" s="80"/>
      <c r="NTH13" s="80"/>
      <c r="NTI13" s="80"/>
      <c r="NTJ13" s="80"/>
      <c r="NTK13" s="80"/>
      <c r="NTL13" s="80"/>
      <c r="NTM13" s="80"/>
      <c r="NTN13" s="80"/>
      <c r="NTO13" s="80"/>
      <c r="NTP13" s="80"/>
      <c r="NTQ13" s="80"/>
      <c r="NTR13" s="80"/>
      <c r="NTS13" s="80"/>
      <c r="NTT13" s="80"/>
      <c r="NTU13" s="80"/>
      <c r="NTV13" s="80"/>
      <c r="NTW13" s="80"/>
      <c r="NTX13" s="80"/>
      <c r="NTY13" s="80"/>
      <c r="NTZ13" s="80"/>
      <c r="NUA13" s="80"/>
      <c r="NUB13" s="80"/>
      <c r="NUC13" s="80"/>
      <c r="NUD13" s="80"/>
      <c r="NUE13" s="80"/>
      <c r="NUF13" s="80"/>
      <c r="NUG13" s="80"/>
      <c r="NUH13" s="80"/>
      <c r="NUI13" s="80"/>
      <c r="NUJ13" s="80"/>
      <c r="NUK13" s="80"/>
      <c r="NUL13" s="80"/>
      <c r="NUM13" s="80"/>
      <c r="NUN13" s="80"/>
      <c r="NUO13" s="80"/>
      <c r="NUP13" s="80"/>
      <c r="NUQ13" s="80"/>
      <c r="NUR13" s="80"/>
      <c r="NUS13" s="80"/>
      <c r="NUT13" s="80"/>
      <c r="NUU13" s="80"/>
      <c r="NUV13" s="80"/>
      <c r="NUW13" s="80"/>
      <c r="NUX13" s="80"/>
      <c r="NUY13" s="80"/>
      <c r="NUZ13" s="80"/>
      <c r="NVA13" s="80"/>
      <c r="NVB13" s="80"/>
      <c r="NVC13" s="80"/>
      <c r="NVD13" s="80"/>
      <c r="NVE13" s="80"/>
      <c r="NVF13" s="80"/>
      <c r="NVG13" s="80"/>
      <c r="NVH13" s="80"/>
      <c r="NVI13" s="80"/>
      <c r="NVJ13" s="80"/>
      <c r="NVK13" s="80"/>
      <c r="NVL13" s="80"/>
      <c r="NVM13" s="80"/>
      <c r="NVN13" s="80"/>
      <c r="NVO13" s="80"/>
      <c r="NVP13" s="80"/>
      <c r="NVQ13" s="80"/>
      <c r="NVR13" s="80"/>
      <c r="NVS13" s="80"/>
      <c r="NVT13" s="80"/>
      <c r="NVU13" s="80"/>
      <c r="NVV13" s="80"/>
      <c r="NVW13" s="80"/>
      <c r="NVX13" s="80"/>
      <c r="NVY13" s="80"/>
      <c r="NVZ13" s="80"/>
      <c r="NWA13" s="80"/>
      <c r="NWB13" s="80"/>
      <c r="NWC13" s="80"/>
      <c r="NWD13" s="80"/>
      <c r="NWE13" s="80"/>
      <c r="NWF13" s="80"/>
      <c r="NWG13" s="80"/>
      <c r="NWH13" s="80"/>
      <c r="NWI13" s="80"/>
      <c r="NWJ13" s="80"/>
      <c r="NWK13" s="80"/>
      <c r="NWL13" s="80"/>
      <c r="NWM13" s="80"/>
      <c r="NWN13" s="80"/>
      <c r="NWO13" s="80"/>
      <c r="NWP13" s="80"/>
      <c r="NWQ13" s="80"/>
      <c r="NWR13" s="80"/>
      <c r="NWS13" s="80"/>
      <c r="NWT13" s="80"/>
      <c r="NWU13" s="80"/>
      <c r="NWV13" s="80"/>
      <c r="NWW13" s="80"/>
      <c r="NWX13" s="80"/>
      <c r="NWY13" s="80"/>
      <c r="NWZ13" s="80"/>
      <c r="NXA13" s="80"/>
      <c r="NXB13" s="80"/>
      <c r="NXC13" s="80"/>
      <c r="NXD13" s="80"/>
      <c r="NXE13" s="80"/>
      <c r="NXF13" s="80"/>
      <c r="NXG13" s="80"/>
      <c r="NXH13" s="80"/>
      <c r="NXI13" s="80"/>
      <c r="NXJ13" s="80"/>
      <c r="NXK13" s="80"/>
      <c r="NXL13" s="80"/>
      <c r="NXM13" s="80"/>
      <c r="NXN13" s="80"/>
      <c r="NXO13" s="80"/>
      <c r="NXP13" s="80"/>
      <c r="NXQ13" s="80"/>
      <c r="NXR13" s="80"/>
      <c r="NXS13" s="80"/>
      <c r="NXT13" s="80"/>
      <c r="NXU13" s="80"/>
      <c r="NXV13" s="80"/>
      <c r="NXW13" s="80"/>
      <c r="NXX13" s="80"/>
      <c r="NXY13" s="80"/>
      <c r="NXZ13" s="80"/>
      <c r="NYA13" s="80"/>
      <c r="NYB13" s="80"/>
      <c r="NYC13" s="80"/>
      <c r="NYD13" s="80"/>
      <c r="NYE13" s="80"/>
      <c r="NYF13" s="80"/>
      <c r="NYG13" s="80"/>
      <c r="NYH13" s="80"/>
      <c r="NYI13" s="80"/>
      <c r="NYJ13" s="80"/>
      <c r="NYK13" s="80"/>
      <c r="NYL13" s="80"/>
      <c r="NYM13" s="80"/>
      <c r="NYN13" s="80"/>
      <c r="NYO13" s="80"/>
      <c r="NYP13" s="80"/>
      <c r="NYQ13" s="80"/>
      <c r="NYR13" s="80"/>
      <c r="NYS13" s="80"/>
      <c r="NYT13" s="80"/>
      <c r="NYU13" s="80"/>
      <c r="NYV13" s="80"/>
      <c r="NYW13" s="80"/>
      <c r="NYX13" s="80"/>
      <c r="NYY13" s="80"/>
      <c r="NYZ13" s="80"/>
      <c r="NZA13" s="80"/>
      <c r="NZB13" s="80"/>
      <c r="NZC13" s="80"/>
      <c r="NZD13" s="80"/>
      <c r="NZE13" s="80"/>
      <c r="NZF13" s="80"/>
      <c r="NZG13" s="80"/>
      <c r="NZH13" s="80"/>
      <c r="NZI13" s="80"/>
      <c r="NZJ13" s="80"/>
      <c r="NZK13" s="80"/>
      <c r="NZL13" s="80"/>
      <c r="NZM13" s="80"/>
      <c r="NZN13" s="80"/>
      <c r="NZO13" s="80"/>
      <c r="NZP13" s="80"/>
      <c r="NZQ13" s="80"/>
      <c r="NZR13" s="80"/>
      <c r="NZS13" s="80"/>
      <c r="NZT13" s="80"/>
      <c r="NZU13" s="80"/>
      <c r="NZV13" s="80"/>
      <c r="NZW13" s="80"/>
      <c r="NZX13" s="80"/>
      <c r="NZY13" s="80"/>
      <c r="NZZ13" s="80"/>
      <c r="OAA13" s="80"/>
      <c r="OAB13" s="80"/>
      <c r="OAC13" s="80"/>
      <c r="OAD13" s="80"/>
      <c r="OAE13" s="80"/>
      <c r="OAF13" s="80"/>
      <c r="OAG13" s="80"/>
      <c r="OAH13" s="80"/>
      <c r="OAI13" s="80"/>
      <c r="OAJ13" s="80"/>
      <c r="OAK13" s="80"/>
      <c r="OAL13" s="80"/>
      <c r="OAM13" s="80"/>
      <c r="OAN13" s="80"/>
      <c r="OAO13" s="80"/>
      <c r="OAP13" s="80"/>
      <c r="OAQ13" s="80"/>
      <c r="OAR13" s="80"/>
      <c r="OAS13" s="80"/>
      <c r="OAT13" s="80"/>
      <c r="OAU13" s="80"/>
      <c r="OAV13" s="80"/>
      <c r="OAW13" s="80"/>
      <c r="OAX13" s="80"/>
      <c r="OAY13" s="80"/>
      <c r="OAZ13" s="80"/>
      <c r="OBA13" s="80"/>
      <c r="OBB13" s="80"/>
      <c r="OBC13" s="80"/>
      <c r="OBD13" s="80"/>
      <c r="OBE13" s="80"/>
      <c r="OBF13" s="80"/>
      <c r="OBG13" s="80"/>
      <c r="OBH13" s="80"/>
      <c r="OBI13" s="80"/>
      <c r="OBJ13" s="80"/>
      <c r="OBK13" s="80"/>
      <c r="OBL13" s="80"/>
      <c r="OBM13" s="80"/>
      <c r="OBN13" s="80"/>
      <c r="OBO13" s="80"/>
      <c r="OBP13" s="80"/>
      <c r="OBQ13" s="80"/>
      <c r="OBR13" s="80"/>
      <c r="OBS13" s="80"/>
      <c r="OBT13" s="80"/>
      <c r="OBU13" s="80"/>
      <c r="OBV13" s="80"/>
      <c r="OBW13" s="80"/>
      <c r="OBX13" s="80"/>
      <c r="OBY13" s="80"/>
      <c r="OBZ13" s="80"/>
      <c r="OCA13" s="80"/>
      <c r="OCB13" s="80"/>
      <c r="OCC13" s="80"/>
      <c r="OCD13" s="80"/>
      <c r="OCE13" s="80"/>
      <c r="OCF13" s="80"/>
      <c r="OCG13" s="80"/>
      <c r="OCH13" s="80"/>
      <c r="OCI13" s="80"/>
      <c r="OCJ13" s="80"/>
      <c r="OCK13" s="80"/>
      <c r="OCL13" s="80"/>
      <c r="OCM13" s="80"/>
      <c r="OCN13" s="80"/>
      <c r="OCO13" s="80"/>
      <c r="OCP13" s="80"/>
      <c r="OCQ13" s="80"/>
      <c r="OCR13" s="80"/>
      <c r="OCS13" s="80"/>
      <c r="OCT13" s="80"/>
      <c r="OCU13" s="80"/>
      <c r="OCV13" s="80"/>
      <c r="OCW13" s="80"/>
      <c r="OCX13" s="80"/>
      <c r="OCY13" s="80"/>
      <c r="OCZ13" s="80"/>
      <c r="ODA13" s="80"/>
      <c r="ODB13" s="80"/>
      <c r="ODC13" s="80"/>
      <c r="ODD13" s="80"/>
      <c r="ODE13" s="80"/>
      <c r="ODF13" s="80"/>
      <c r="ODG13" s="80"/>
      <c r="ODH13" s="80"/>
      <c r="ODI13" s="80"/>
      <c r="ODJ13" s="80"/>
      <c r="ODK13" s="80"/>
      <c r="ODL13" s="80"/>
      <c r="ODM13" s="80"/>
      <c r="ODN13" s="80"/>
      <c r="ODO13" s="80"/>
      <c r="ODP13" s="80"/>
      <c r="ODQ13" s="80"/>
      <c r="ODR13" s="80"/>
      <c r="ODS13" s="80"/>
      <c r="ODT13" s="80"/>
      <c r="ODU13" s="80"/>
      <c r="ODV13" s="80"/>
      <c r="ODW13" s="80"/>
      <c r="ODX13" s="80"/>
      <c r="ODY13" s="80"/>
      <c r="ODZ13" s="80"/>
      <c r="OEA13" s="80"/>
      <c r="OEB13" s="80"/>
      <c r="OEC13" s="80"/>
      <c r="OED13" s="80"/>
      <c r="OEE13" s="80"/>
      <c r="OEF13" s="80"/>
      <c r="OEG13" s="80"/>
      <c r="OEH13" s="80"/>
      <c r="OEI13" s="80"/>
      <c r="OEJ13" s="80"/>
      <c r="OEK13" s="80"/>
      <c r="OEL13" s="80"/>
      <c r="OEM13" s="80"/>
      <c r="OEN13" s="80"/>
      <c r="OEO13" s="80"/>
      <c r="OEP13" s="80"/>
      <c r="OEQ13" s="80"/>
      <c r="OER13" s="80"/>
      <c r="OES13" s="80"/>
      <c r="OET13" s="80"/>
      <c r="OEU13" s="80"/>
      <c r="OEV13" s="80"/>
      <c r="OEW13" s="80"/>
      <c r="OEX13" s="80"/>
      <c r="OEY13" s="80"/>
      <c r="OEZ13" s="80"/>
      <c r="OFA13" s="80"/>
      <c r="OFB13" s="80"/>
      <c r="OFC13" s="80"/>
      <c r="OFD13" s="80"/>
      <c r="OFE13" s="80"/>
      <c r="OFF13" s="80"/>
      <c r="OFG13" s="80"/>
      <c r="OFH13" s="80"/>
      <c r="OFI13" s="80"/>
      <c r="OFJ13" s="80"/>
      <c r="OFK13" s="80"/>
      <c r="OFL13" s="80"/>
      <c r="OFM13" s="80"/>
      <c r="OFN13" s="80"/>
      <c r="OFO13" s="80"/>
      <c r="OFP13" s="80"/>
      <c r="OFQ13" s="80"/>
      <c r="OFR13" s="80"/>
      <c r="OFS13" s="80"/>
      <c r="OFT13" s="80"/>
      <c r="OFU13" s="80"/>
      <c r="OFV13" s="80"/>
      <c r="OFW13" s="80"/>
      <c r="OFX13" s="80"/>
      <c r="OFY13" s="80"/>
      <c r="OFZ13" s="80"/>
      <c r="OGA13" s="80"/>
      <c r="OGB13" s="80"/>
      <c r="OGC13" s="80"/>
      <c r="OGD13" s="80"/>
      <c r="OGE13" s="80"/>
      <c r="OGF13" s="80"/>
      <c r="OGG13" s="80"/>
      <c r="OGH13" s="80"/>
      <c r="OGI13" s="80"/>
      <c r="OGJ13" s="80"/>
      <c r="OGK13" s="80"/>
      <c r="OGL13" s="80"/>
      <c r="OGM13" s="80"/>
      <c r="OGN13" s="80"/>
      <c r="OGO13" s="80"/>
      <c r="OGP13" s="80"/>
      <c r="OGQ13" s="80"/>
      <c r="OGR13" s="80"/>
      <c r="OGS13" s="80"/>
      <c r="OGT13" s="80"/>
      <c r="OGU13" s="80"/>
      <c r="OGV13" s="80"/>
      <c r="OGW13" s="80"/>
      <c r="OGX13" s="80"/>
      <c r="OGY13" s="80"/>
      <c r="OGZ13" s="80"/>
      <c r="OHA13" s="80"/>
      <c r="OHB13" s="80"/>
      <c r="OHC13" s="80"/>
      <c r="OHD13" s="80"/>
      <c r="OHE13" s="80"/>
      <c r="OHF13" s="80"/>
      <c r="OHG13" s="80"/>
      <c r="OHH13" s="80"/>
      <c r="OHI13" s="80"/>
      <c r="OHJ13" s="80"/>
      <c r="OHK13" s="80"/>
      <c r="OHL13" s="80"/>
      <c r="OHM13" s="80"/>
      <c r="OHN13" s="80"/>
      <c r="OHO13" s="80"/>
      <c r="OHP13" s="80"/>
      <c r="OHQ13" s="80"/>
      <c r="OHR13" s="80"/>
      <c r="OHS13" s="80"/>
      <c r="OHT13" s="80"/>
      <c r="OHU13" s="80"/>
      <c r="OHV13" s="80"/>
      <c r="OHW13" s="80"/>
      <c r="OHX13" s="80"/>
      <c r="OHY13" s="80"/>
      <c r="OHZ13" s="80"/>
      <c r="OIA13" s="80"/>
      <c r="OIB13" s="80"/>
      <c r="OIC13" s="80"/>
      <c r="OID13" s="80"/>
      <c r="OIE13" s="80"/>
      <c r="OIF13" s="80"/>
      <c r="OIG13" s="80"/>
      <c r="OIH13" s="80"/>
      <c r="OII13" s="80"/>
      <c r="OIJ13" s="80"/>
      <c r="OIK13" s="80"/>
      <c r="OIL13" s="80"/>
      <c r="OIM13" s="80"/>
      <c r="OIN13" s="80"/>
      <c r="OIO13" s="80"/>
      <c r="OIP13" s="80"/>
      <c r="OIQ13" s="80"/>
      <c r="OIR13" s="80"/>
      <c r="OIS13" s="80"/>
      <c r="OIT13" s="80"/>
      <c r="OIU13" s="80"/>
      <c r="OIV13" s="80"/>
      <c r="OIW13" s="80"/>
      <c r="OIX13" s="80"/>
      <c r="OIY13" s="80"/>
      <c r="OIZ13" s="80"/>
      <c r="OJA13" s="80"/>
      <c r="OJB13" s="80"/>
      <c r="OJC13" s="80"/>
      <c r="OJD13" s="80"/>
      <c r="OJE13" s="80"/>
      <c r="OJF13" s="80"/>
      <c r="OJG13" s="80"/>
      <c r="OJH13" s="80"/>
      <c r="OJI13" s="80"/>
      <c r="OJJ13" s="80"/>
      <c r="OJK13" s="80"/>
      <c r="OJL13" s="80"/>
      <c r="OJM13" s="80"/>
      <c r="OJN13" s="80"/>
      <c r="OJO13" s="80"/>
      <c r="OJP13" s="80"/>
      <c r="OJQ13" s="80"/>
      <c r="OJR13" s="80"/>
      <c r="OJS13" s="80"/>
      <c r="OJT13" s="80"/>
      <c r="OJU13" s="80"/>
      <c r="OJV13" s="80"/>
      <c r="OJW13" s="80"/>
      <c r="OJX13" s="80"/>
      <c r="OJY13" s="80"/>
      <c r="OJZ13" s="80"/>
      <c r="OKA13" s="80"/>
      <c r="OKB13" s="80"/>
      <c r="OKC13" s="80"/>
      <c r="OKD13" s="80"/>
      <c r="OKE13" s="80"/>
      <c r="OKF13" s="80"/>
      <c r="OKG13" s="80"/>
      <c r="OKH13" s="80"/>
      <c r="OKI13" s="80"/>
      <c r="OKJ13" s="80"/>
      <c r="OKK13" s="80"/>
      <c r="OKL13" s="80"/>
      <c r="OKM13" s="80"/>
      <c r="OKN13" s="80"/>
      <c r="OKO13" s="80"/>
      <c r="OKP13" s="80"/>
      <c r="OKQ13" s="80"/>
      <c r="OKR13" s="80"/>
      <c r="OKS13" s="80"/>
      <c r="OKT13" s="80"/>
      <c r="OKU13" s="80"/>
      <c r="OKV13" s="80"/>
      <c r="OKW13" s="80"/>
      <c r="OKX13" s="80"/>
      <c r="OKY13" s="80"/>
      <c r="OKZ13" s="80"/>
      <c r="OLA13" s="80"/>
      <c r="OLB13" s="80"/>
      <c r="OLC13" s="80"/>
      <c r="OLD13" s="80"/>
      <c r="OLE13" s="80"/>
      <c r="OLF13" s="80"/>
      <c r="OLG13" s="80"/>
      <c r="OLH13" s="80"/>
      <c r="OLI13" s="80"/>
      <c r="OLJ13" s="80"/>
      <c r="OLK13" s="80"/>
      <c r="OLL13" s="80"/>
      <c r="OLM13" s="80"/>
      <c r="OLN13" s="80"/>
      <c r="OLO13" s="80"/>
      <c r="OLP13" s="80"/>
      <c r="OLQ13" s="80"/>
      <c r="OLR13" s="80"/>
      <c r="OLS13" s="80"/>
      <c r="OLT13" s="80"/>
      <c r="OLU13" s="80"/>
      <c r="OLV13" s="80"/>
      <c r="OLW13" s="80"/>
      <c r="OLX13" s="80"/>
      <c r="OLY13" s="80"/>
      <c r="OLZ13" s="80"/>
      <c r="OMA13" s="80"/>
      <c r="OMB13" s="80"/>
      <c r="OMC13" s="80"/>
      <c r="OMD13" s="80"/>
      <c r="OME13" s="80"/>
      <c r="OMF13" s="80"/>
      <c r="OMG13" s="80"/>
      <c r="OMH13" s="80"/>
      <c r="OMI13" s="80"/>
      <c r="OMJ13" s="80"/>
      <c r="OMK13" s="80"/>
      <c r="OML13" s="80"/>
      <c r="OMM13" s="80"/>
      <c r="OMN13" s="80"/>
      <c r="OMO13" s="80"/>
      <c r="OMP13" s="80"/>
      <c r="OMQ13" s="80"/>
      <c r="OMR13" s="80"/>
      <c r="OMS13" s="80"/>
      <c r="OMT13" s="80"/>
      <c r="OMU13" s="80"/>
      <c r="OMV13" s="80"/>
      <c r="OMW13" s="80"/>
      <c r="OMX13" s="80"/>
      <c r="OMY13" s="80"/>
      <c r="OMZ13" s="80"/>
      <c r="ONA13" s="80"/>
      <c r="ONB13" s="80"/>
      <c r="ONC13" s="80"/>
      <c r="OND13" s="80"/>
      <c r="ONE13" s="80"/>
      <c r="ONF13" s="80"/>
      <c r="ONG13" s="80"/>
      <c r="ONH13" s="80"/>
      <c r="ONI13" s="80"/>
      <c r="ONJ13" s="80"/>
      <c r="ONK13" s="80"/>
      <c r="ONL13" s="80"/>
      <c r="ONM13" s="80"/>
      <c r="ONN13" s="80"/>
      <c r="ONO13" s="80"/>
      <c r="ONP13" s="80"/>
      <c r="ONQ13" s="80"/>
      <c r="ONR13" s="80"/>
      <c r="ONS13" s="80"/>
      <c r="ONT13" s="80"/>
      <c r="ONU13" s="80"/>
      <c r="ONV13" s="80"/>
      <c r="ONW13" s="80"/>
      <c r="ONX13" s="80"/>
      <c r="ONY13" s="80"/>
      <c r="ONZ13" s="80"/>
      <c r="OOA13" s="80"/>
      <c r="OOB13" s="80"/>
      <c r="OOC13" s="80"/>
      <c r="OOD13" s="80"/>
      <c r="OOE13" s="80"/>
      <c r="OOF13" s="80"/>
      <c r="OOG13" s="80"/>
      <c r="OOH13" s="80"/>
      <c r="OOI13" s="80"/>
      <c r="OOJ13" s="80"/>
      <c r="OOK13" s="80"/>
      <c r="OOL13" s="80"/>
      <c r="OOM13" s="80"/>
      <c r="OON13" s="80"/>
      <c r="OOO13" s="80"/>
      <c r="OOP13" s="80"/>
      <c r="OOQ13" s="80"/>
      <c r="OOR13" s="80"/>
      <c r="OOS13" s="80"/>
      <c r="OOT13" s="80"/>
      <c r="OOU13" s="80"/>
      <c r="OOV13" s="80"/>
      <c r="OOW13" s="80"/>
      <c r="OOX13" s="80"/>
      <c r="OOY13" s="80"/>
      <c r="OOZ13" s="80"/>
      <c r="OPA13" s="80"/>
      <c r="OPB13" s="80"/>
      <c r="OPC13" s="80"/>
      <c r="OPD13" s="80"/>
      <c r="OPE13" s="80"/>
      <c r="OPF13" s="80"/>
      <c r="OPG13" s="80"/>
      <c r="OPH13" s="80"/>
      <c r="OPI13" s="80"/>
      <c r="OPJ13" s="80"/>
      <c r="OPK13" s="80"/>
      <c r="OPL13" s="80"/>
      <c r="OPM13" s="80"/>
      <c r="OPN13" s="80"/>
      <c r="OPO13" s="80"/>
      <c r="OPP13" s="80"/>
      <c r="OPQ13" s="80"/>
      <c r="OPR13" s="80"/>
      <c r="OPS13" s="80"/>
      <c r="OPT13" s="80"/>
      <c r="OPU13" s="80"/>
      <c r="OPV13" s="80"/>
      <c r="OPW13" s="80"/>
      <c r="OPX13" s="80"/>
      <c r="OPY13" s="80"/>
      <c r="OPZ13" s="80"/>
      <c r="OQA13" s="80"/>
      <c r="OQB13" s="80"/>
      <c r="OQC13" s="80"/>
      <c r="OQD13" s="80"/>
      <c r="OQE13" s="80"/>
      <c r="OQF13" s="80"/>
      <c r="OQG13" s="80"/>
      <c r="OQH13" s="80"/>
      <c r="OQI13" s="80"/>
      <c r="OQJ13" s="80"/>
      <c r="OQK13" s="80"/>
      <c r="OQL13" s="80"/>
      <c r="OQM13" s="80"/>
      <c r="OQN13" s="80"/>
      <c r="OQO13" s="80"/>
      <c r="OQP13" s="80"/>
      <c r="OQQ13" s="80"/>
      <c r="OQR13" s="80"/>
      <c r="OQS13" s="80"/>
      <c r="OQT13" s="80"/>
      <c r="OQU13" s="80"/>
      <c r="OQV13" s="80"/>
      <c r="OQW13" s="80"/>
      <c r="OQX13" s="80"/>
      <c r="OQY13" s="80"/>
      <c r="OQZ13" s="80"/>
      <c r="ORA13" s="80"/>
      <c r="ORB13" s="80"/>
      <c r="ORC13" s="80"/>
      <c r="ORD13" s="80"/>
      <c r="ORE13" s="80"/>
      <c r="ORF13" s="80"/>
      <c r="ORG13" s="80"/>
      <c r="ORH13" s="80"/>
      <c r="ORI13" s="80"/>
      <c r="ORJ13" s="80"/>
      <c r="ORK13" s="80"/>
      <c r="ORL13" s="80"/>
      <c r="ORM13" s="80"/>
      <c r="ORN13" s="80"/>
      <c r="ORO13" s="80"/>
      <c r="ORP13" s="80"/>
      <c r="ORQ13" s="80"/>
      <c r="ORR13" s="80"/>
      <c r="ORS13" s="80"/>
      <c r="ORT13" s="80"/>
      <c r="ORU13" s="80"/>
      <c r="ORV13" s="80"/>
      <c r="ORW13" s="80"/>
      <c r="ORX13" s="80"/>
      <c r="ORY13" s="80"/>
      <c r="ORZ13" s="80"/>
      <c r="OSA13" s="80"/>
      <c r="OSB13" s="80"/>
      <c r="OSC13" s="80"/>
      <c r="OSD13" s="80"/>
      <c r="OSE13" s="80"/>
      <c r="OSF13" s="80"/>
      <c r="OSG13" s="80"/>
      <c r="OSH13" s="80"/>
      <c r="OSI13" s="80"/>
      <c r="OSJ13" s="80"/>
      <c r="OSK13" s="80"/>
      <c r="OSL13" s="80"/>
      <c r="OSM13" s="80"/>
      <c r="OSN13" s="80"/>
      <c r="OSO13" s="80"/>
      <c r="OSP13" s="80"/>
      <c r="OSQ13" s="80"/>
      <c r="OSR13" s="80"/>
      <c r="OSS13" s="80"/>
      <c r="OST13" s="80"/>
      <c r="OSU13" s="80"/>
      <c r="OSV13" s="80"/>
      <c r="OSW13" s="80"/>
      <c r="OSX13" s="80"/>
      <c r="OSY13" s="80"/>
      <c r="OSZ13" s="80"/>
      <c r="OTA13" s="80"/>
      <c r="OTB13" s="80"/>
      <c r="OTC13" s="80"/>
      <c r="OTD13" s="80"/>
      <c r="OTE13" s="80"/>
      <c r="OTF13" s="80"/>
      <c r="OTG13" s="80"/>
      <c r="OTH13" s="80"/>
      <c r="OTI13" s="80"/>
      <c r="OTJ13" s="80"/>
      <c r="OTK13" s="80"/>
      <c r="OTL13" s="80"/>
      <c r="OTM13" s="80"/>
      <c r="OTN13" s="80"/>
      <c r="OTO13" s="80"/>
      <c r="OTP13" s="80"/>
      <c r="OTQ13" s="80"/>
      <c r="OTR13" s="80"/>
      <c r="OTS13" s="80"/>
      <c r="OTT13" s="80"/>
      <c r="OTU13" s="80"/>
      <c r="OTV13" s="80"/>
      <c r="OTW13" s="80"/>
      <c r="OTX13" s="80"/>
      <c r="OTY13" s="80"/>
      <c r="OTZ13" s="80"/>
      <c r="OUA13" s="80"/>
      <c r="OUB13" s="80"/>
      <c r="OUC13" s="80"/>
      <c r="OUD13" s="80"/>
      <c r="OUE13" s="80"/>
      <c r="OUF13" s="80"/>
      <c r="OUG13" s="80"/>
      <c r="OUH13" s="80"/>
      <c r="OUI13" s="80"/>
      <c r="OUJ13" s="80"/>
      <c r="OUK13" s="80"/>
      <c r="OUL13" s="80"/>
      <c r="OUM13" s="80"/>
      <c r="OUN13" s="80"/>
      <c r="OUO13" s="80"/>
      <c r="OUP13" s="80"/>
      <c r="OUQ13" s="80"/>
      <c r="OUR13" s="80"/>
      <c r="OUS13" s="80"/>
      <c r="OUT13" s="80"/>
      <c r="OUU13" s="80"/>
      <c r="OUV13" s="80"/>
      <c r="OUW13" s="80"/>
      <c r="OUX13" s="80"/>
      <c r="OUY13" s="80"/>
      <c r="OUZ13" s="80"/>
      <c r="OVA13" s="80"/>
      <c r="OVB13" s="80"/>
      <c r="OVC13" s="80"/>
      <c r="OVD13" s="80"/>
      <c r="OVE13" s="80"/>
      <c r="OVF13" s="80"/>
      <c r="OVG13" s="80"/>
      <c r="OVH13" s="80"/>
      <c r="OVI13" s="80"/>
      <c r="OVJ13" s="80"/>
      <c r="OVK13" s="80"/>
      <c r="OVL13" s="80"/>
      <c r="OVM13" s="80"/>
      <c r="OVN13" s="80"/>
      <c r="OVO13" s="80"/>
      <c r="OVP13" s="80"/>
      <c r="OVQ13" s="80"/>
      <c r="OVR13" s="80"/>
      <c r="OVS13" s="80"/>
      <c r="OVT13" s="80"/>
      <c r="OVU13" s="80"/>
      <c r="OVV13" s="80"/>
      <c r="OVW13" s="80"/>
      <c r="OVX13" s="80"/>
      <c r="OVY13" s="80"/>
      <c r="OVZ13" s="80"/>
      <c r="OWA13" s="80"/>
      <c r="OWB13" s="80"/>
      <c r="OWC13" s="80"/>
      <c r="OWD13" s="80"/>
      <c r="OWE13" s="80"/>
      <c r="OWF13" s="80"/>
      <c r="OWG13" s="80"/>
      <c r="OWH13" s="80"/>
      <c r="OWI13" s="80"/>
      <c r="OWJ13" s="80"/>
      <c r="OWK13" s="80"/>
      <c r="OWL13" s="80"/>
      <c r="OWM13" s="80"/>
      <c r="OWN13" s="80"/>
      <c r="OWO13" s="80"/>
      <c r="OWP13" s="80"/>
      <c r="OWQ13" s="80"/>
      <c r="OWR13" s="80"/>
      <c r="OWS13" s="80"/>
      <c r="OWT13" s="80"/>
      <c r="OWU13" s="80"/>
      <c r="OWV13" s="80"/>
      <c r="OWW13" s="80"/>
      <c r="OWX13" s="80"/>
      <c r="OWY13" s="80"/>
      <c r="OWZ13" s="80"/>
      <c r="OXA13" s="80"/>
      <c r="OXB13" s="80"/>
      <c r="OXC13" s="80"/>
      <c r="OXD13" s="80"/>
      <c r="OXE13" s="80"/>
      <c r="OXF13" s="80"/>
      <c r="OXG13" s="80"/>
      <c r="OXH13" s="80"/>
      <c r="OXI13" s="80"/>
      <c r="OXJ13" s="80"/>
      <c r="OXK13" s="80"/>
      <c r="OXL13" s="80"/>
      <c r="OXM13" s="80"/>
      <c r="OXN13" s="80"/>
      <c r="OXO13" s="80"/>
      <c r="OXP13" s="80"/>
      <c r="OXQ13" s="80"/>
      <c r="OXR13" s="80"/>
      <c r="OXS13" s="80"/>
      <c r="OXT13" s="80"/>
      <c r="OXU13" s="80"/>
      <c r="OXV13" s="80"/>
      <c r="OXW13" s="80"/>
      <c r="OXX13" s="80"/>
      <c r="OXY13" s="80"/>
      <c r="OXZ13" s="80"/>
      <c r="OYA13" s="80"/>
      <c r="OYB13" s="80"/>
      <c r="OYC13" s="80"/>
      <c r="OYD13" s="80"/>
      <c r="OYE13" s="80"/>
      <c r="OYF13" s="80"/>
      <c r="OYG13" s="80"/>
      <c r="OYH13" s="80"/>
      <c r="OYI13" s="80"/>
      <c r="OYJ13" s="80"/>
      <c r="OYK13" s="80"/>
      <c r="OYL13" s="80"/>
      <c r="OYM13" s="80"/>
      <c r="OYN13" s="80"/>
      <c r="OYO13" s="80"/>
      <c r="OYP13" s="80"/>
      <c r="OYQ13" s="80"/>
      <c r="OYR13" s="80"/>
      <c r="OYS13" s="80"/>
      <c r="OYT13" s="80"/>
      <c r="OYU13" s="80"/>
      <c r="OYV13" s="80"/>
      <c r="OYW13" s="80"/>
      <c r="OYX13" s="80"/>
      <c r="OYY13" s="80"/>
      <c r="OYZ13" s="80"/>
      <c r="OZA13" s="80"/>
      <c r="OZB13" s="80"/>
      <c r="OZC13" s="80"/>
      <c r="OZD13" s="80"/>
      <c r="OZE13" s="80"/>
      <c r="OZF13" s="80"/>
      <c r="OZG13" s="80"/>
      <c r="OZH13" s="80"/>
      <c r="OZI13" s="80"/>
      <c r="OZJ13" s="80"/>
      <c r="OZK13" s="80"/>
      <c r="OZL13" s="80"/>
      <c r="OZM13" s="80"/>
      <c r="OZN13" s="80"/>
      <c r="OZO13" s="80"/>
      <c r="OZP13" s="80"/>
      <c r="OZQ13" s="80"/>
      <c r="OZR13" s="80"/>
      <c r="OZS13" s="80"/>
      <c r="OZT13" s="80"/>
      <c r="OZU13" s="80"/>
      <c r="OZV13" s="80"/>
      <c r="OZW13" s="80"/>
      <c r="OZX13" s="80"/>
      <c r="OZY13" s="80"/>
      <c r="OZZ13" s="80"/>
      <c r="PAA13" s="80"/>
      <c r="PAB13" s="80"/>
      <c r="PAC13" s="80"/>
      <c r="PAD13" s="80"/>
      <c r="PAE13" s="80"/>
      <c r="PAF13" s="80"/>
      <c r="PAG13" s="80"/>
      <c r="PAH13" s="80"/>
      <c r="PAI13" s="80"/>
      <c r="PAJ13" s="80"/>
      <c r="PAK13" s="80"/>
      <c r="PAL13" s="80"/>
      <c r="PAM13" s="80"/>
      <c r="PAN13" s="80"/>
      <c r="PAO13" s="80"/>
      <c r="PAP13" s="80"/>
      <c r="PAQ13" s="80"/>
      <c r="PAR13" s="80"/>
      <c r="PAS13" s="80"/>
      <c r="PAT13" s="80"/>
      <c r="PAU13" s="80"/>
      <c r="PAV13" s="80"/>
      <c r="PAW13" s="80"/>
      <c r="PAX13" s="80"/>
      <c r="PAY13" s="80"/>
      <c r="PAZ13" s="80"/>
      <c r="PBA13" s="80"/>
      <c r="PBB13" s="80"/>
      <c r="PBC13" s="80"/>
      <c r="PBD13" s="80"/>
      <c r="PBE13" s="80"/>
      <c r="PBF13" s="80"/>
      <c r="PBG13" s="80"/>
      <c r="PBH13" s="80"/>
      <c r="PBI13" s="80"/>
      <c r="PBJ13" s="80"/>
      <c r="PBK13" s="80"/>
      <c r="PBL13" s="80"/>
      <c r="PBM13" s="80"/>
      <c r="PBN13" s="80"/>
      <c r="PBO13" s="80"/>
      <c r="PBP13" s="80"/>
      <c r="PBQ13" s="80"/>
      <c r="PBR13" s="80"/>
      <c r="PBS13" s="80"/>
      <c r="PBT13" s="80"/>
      <c r="PBU13" s="80"/>
      <c r="PBV13" s="80"/>
      <c r="PBW13" s="80"/>
      <c r="PBX13" s="80"/>
      <c r="PBY13" s="80"/>
      <c r="PBZ13" s="80"/>
      <c r="PCA13" s="80"/>
      <c r="PCB13" s="80"/>
      <c r="PCC13" s="80"/>
      <c r="PCD13" s="80"/>
      <c r="PCE13" s="80"/>
      <c r="PCF13" s="80"/>
      <c r="PCG13" s="80"/>
      <c r="PCH13" s="80"/>
      <c r="PCI13" s="80"/>
      <c r="PCJ13" s="80"/>
      <c r="PCK13" s="80"/>
      <c r="PCL13" s="80"/>
      <c r="PCM13" s="80"/>
      <c r="PCN13" s="80"/>
      <c r="PCO13" s="80"/>
      <c r="PCP13" s="80"/>
      <c r="PCQ13" s="80"/>
      <c r="PCR13" s="80"/>
      <c r="PCS13" s="80"/>
      <c r="PCT13" s="80"/>
      <c r="PCU13" s="80"/>
      <c r="PCV13" s="80"/>
      <c r="PCW13" s="80"/>
      <c r="PCX13" s="80"/>
      <c r="PCY13" s="80"/>
      <c r="PCZ13" s="80"/>
      <c r="PDA13" s="80"/>
      <c r="PDB13" s="80"/>
      <c r="PDC13" s="80"/>
      <c r="PDD13" s="80"/>
      <c r="PDE13" s="80"/>
      <c r="PDF13" s="80"/>
      <c r="PDG13" s="80"/>
      <c r="PDH13" s="80"/>
      <c r="PDI13" s="80"/>
      <c r="PDJ13" s="80"/>
      <c r="PDK13" s="80"/>
      <c r="PDL13" s="80"/>
      <c r="PDM13" s="80"/>
      <c r="PDN13" s="80"/>
      <c r="PDO13" s="80"/>
      <c r="PDP13" s="80"/>
      <c r="PDQ13" s="80"/>
      <c r="PDR13" s="80"/>
      <c r="PDS13" s="80"/>
      <c r="PDT13" s="80"/>
      <c r="PDU13" s="80"/>
      <c r="PDV13" s="80"/>
      <c r="PDW13" s="80"/>
      <c r="PDX13" s="80"/>
      <c r="PDY13" s="80"/>
      <c r="PDZ13" s="80"/>
      <c r="PEA13" s="80"/>
      <c r="PEB13" s="80"/>
      <c r="PEC13" s="80"/>
      <c r="PED13" s="80"/>
      <c r="PEE13" s="80"/>
      <c r="PEF13" s="80"/>
      <c r="PEG13" s="80"/>
      <c r="PEH13" s="80"/>
      <c r="PEI13" s="80"/>
      <c r="PEJ13" s="80"/>
      <c r="PEK13" s="80"/>
      <c r="PEL13" s="80"/>
      <c r="PEM13" s="80"/>
      <c r="PEN13" s="80"/>
      <c r="PEO13" s="80"/>
      <c r="PEP13" s="80"/>
      <c r="PEQ13" s="80"/>
      <c r="PER13" s="80"/>
      <c r="PES13" s="80"/>
      <c r="PET13" s="80"/>
      <c r="PEU13" s="80"/>
      <c r="PEV13" s="80"/>
      <c r="PEW13" s="80"/>
      <c r="PEX13" s="80"/>
      <c r="PEY13" s="80"/>
      <c r="PEZ13" s="80"/>
      <c r="PFA13" s="80"/>
      <c r="PFB13" s="80"/>
      <c r="PFC13" s="80"/>
      <c r="PFD13" s="80"/>
      <c r="PFE13" s="80"/>
      <c r="PFF13" s="80"/>
      <c r="PFG13" s="80"/>
      <c r="PFH13" s="80"/>
      <c r="PFI13" s="80"/>
      <c r="PFJ13" s="80"/>
      <c r="PFK13" s="80"/>
      <c r="PFL13" s="80"/>
      <c r="PFM13" s="80"/>
      <c r="PFN13" s="80"/>
      <c r="PFO13" s="80"/>
      <c r="PFP13" s="80"/>
      <c r="PFQ13" s="80"/>
      <c r="PFR13" s="80"/>
      <c r="PFS13" s="80"/>
      <c r="PFT13" s="80"/>
      <c r="PFU13" s="80"/>
      <c r="PFV13" s="80"/>
      <c r="PFW13" s="80"/>
      <c r="PFX13" s="80"/>
      <c r="PFY13" s="80"/>
      <c r="PFZ13" s="80"/>
      <c r="PGA13" s="80"/>
      <c r="PGB13" s="80"/>
      <c r="PGC13" s="80"/>
      <c r="PGD13" s="80"/>
      <c r="PGE13" s="80"/>
      <c r="PGF13" s="80"/>
      <c r="PGG13" s="80"/>
      <c r="PGH13" s="80"/>
      <c r="PGI13" s="80"/>
      <c r="PGJ13" s="80"/>
      <c r="PGK13" s="80"/>
      <c r="PGL13" s="80"/>
      <c r="PGM13" s="80"/>
      <c r="PGN13" s="80"/>
      <c r="PGO13" s="80"/>
      <c r="PGP13" s="80"/>
      <c r="PGQ13" s="80"/>
      <c r="PGR13" s="80"/>
      <c r="PGS13" s="80"/>
      <c r="PGT13" s="80"/>
      <c r="PGU13" s="80"/>
      <c r="PGV13" s="80"/>
      <c r="PGW13" s="80"/>
      <c r="PGX13" s="80"/>
      <c r="PGY13" s="80"/>
      <c r="PGZ13" s="80"/>
      <c r="PHA13" s="80"/>
      <c r="PHB13" s="80"/>
      <c r="PHC13" s="80"/>
      <c r="PHD13" s="80"/>
      <c r="PHE13" s="80"/>
      <c r="PHF13" s="80"/>
      <c r="PHG13" s="80"/>
      <c r="PHH13" s="80"/>
      <c r="PHI13" s="80"/>
      <c r="PHJ13" s="80"/>
      <c r="PHK13" s="80"/>
      <c r="PHL13" s="80"/>
      <c r="PHM13" s="80"/>
      <c r="PHN13" s="80"/>
      <c r="PHO13" s="80"/>
      <c r="PHP13" s="80"/>
      <c r="PHQ13" s="80"/>
      <c r="PHR13" s="80"/>
      <c r="PHS13" s="80"/>
      <c r="PHT13" s="80"/>
      <c r="PHU13" s="80"/>
      <c r="PHV13" s="80"/>
      <c r="PHW13" s="80"/>
      <c r="PHX13" s="80"/>
      <c r="PHY13" s="80"/>
      <c r="PHZ13" s="80"/>
      <c r="PIA13" s="80"/>
      <c r="PIB13" s="80"/>
      <c r="PIC13" s="80"/>
      <c r="PID13" s="80"/>
      <c r="PIE13" s="80"/>
      <c r="PIF13" s="80"/>
      <c r="PIG13" s="80"/>
      <c r="PIH13" s="80"/>
      <c r="PII13" s="80"/>
      <c r="PIJ13" s="80"/>
      <c r="PIK13" s="80"/>
      <c r="PIL13" s="80"/>
      <c r="PIM13" s="80"/>
      <c r="PIN13" s="80"/>
      <c r="PIO13" s="80"/>
      <c r="PIP13" s="80"/>
      <c r="PIQ13" s="80"/>
      <c r="PIR13" s="80"/>
      <c r="PIS13" s="80"/>
      <c r="PIT13" s="80"/>
      <c r="PIU13" s="80"/>
      <c r="PIV13" s="80"/>
      <c r="PIW13" s="80"/>
      <c r="PIX13" s="80"/>
      <c r="PIY13" s="80"/>
      <c r="PIZ13" s="80"/>
      <c r="PJA13" s="80"/>
      <c r="PJB13" s="80"/>
      <c r="PJC13" s="80"/>
      <c r="PJD13" s="80"/>
      <c r="PJE13" s="80"/>
      <c r="PJF13" s="80"/>
      <c r="PJG13" s="80"/>
      <c r="PJH13" s="80"/>
      <c r="PJI13" s="80"/>
      <c r="PJJ13" s="80"/>
      <c r="PJK13" s="80"/>
      <c r="PJL13" s="80"/>
      <c r="PJM13" s="80"/>
      <c r="PJN13" s="80"/>
      <c r="PJO13" s="80"/>
      <c r="PJP13" s="80"/>
      <c r="PJQ13" s="80"/>
      <c r="PJR13" s="80"/>
      <c r="PJS13" s="80"/>
      <c r="PJT13" s="80"/>
      <c r="PJU13" s="80"/>
      <c r="PJV13" s="80"/>
      <c r="PJW13" s="80"/>
      <c r="PJX13" s="80"/>
      <c r="PJY13" s="80"/>
      <c r="PJZ13" s="80"/>
      <c r="PKA13" s="80"/>
      <c r="PKB13" s="80"/>
      <c r="PKC13" s="80"/>
      <c r="PKD13" s="80"/>
      <c r="PKE13" s="80"/>
      <c r="PKF13" s="80"/>
      <c r="PKG13" s="80"/>
      <c r="PKH13" s="80"/>
      <c r="PKI13" s="80"/>
      <c r="PKJ13" s="80"/>
      <c r="PKK13" s="80"/>
      <c r="PKL13" s="80"/>
      <c r="PKM13" s="80"/>
      <c r="PKN13" s="80"/>
      <c r="PKO13" s="80"/>
      <c r="PKP13" s="80"/>
      <c r="PKQ13" s="80"/>
      <c r="PKR13" s="80"/>
      <c r="PKS13" s="80"/>
      <c r="PKT13" s="80"/>
      <c r="PKU13" s="80"/>
      <c r="PKV13" s="80"/>
      <c r="PKW13" s="80"/>
      <c r="PKX13" s="80"/>
      <c r="PKY13" s="80"/>
      <c r="PKZ13" s="80"/>
      <c r="PLA13" s="80"/>
      <c r="PLB13" s="80"/>
      <c r="PLC13" s="80"/>
      <c r="PLD13" s="80"/>
      <c r="PLE13" s="80"/>
      <c r="PLF13" s="80"/>
      <c r="PLG13" s="80"/>
      <c r="PLH13" s="80"/>
      <c r="PLI13" s="80"/>
      <c r="PLJ13" s="80"/>
      <c r="PLK13" s="80"/>
      <c r="PLL13" s="80"/>
      <c r="PLM13" s="80"/>
      <c r="PLN13" s="80"/>
      <c r="PLO13" s="80"/>
      <c r="PLP13" s="80"/>
      <c r="PLQ13" s="80"/>
      <c r="PLR13" s="80"/>
      <c r="PLS13" s="80"/>
      <c r="PLT13" s="80"/>
      <c r="PLU13" s="80"/>
      <c r="PLV13" s="80"/>
      <c r="PLW13" s="80"/>
      <c r="PLX13" s="80"/>
      <c r="PLY13" s="80"/>
      <c r="PLZ13" s="80"/>
      <c r="PMA13" s="80"/>
      <c r="PMB13" s="80"/>
      <c r="PMC13" s="80"/>
      <c r="PMD13" s="80"/>
      <c r="PME13" s="80"/>
      <c r="PMF13" s="80"/>
      <c r="PMG13" s="80"/>
      <c r="PMH13" s="80"/>
      <c r="PMI13" s="80"/>
      <c r="PMJ13" s="80"/>
      <c r="PMK13" s="80"/>
      <c r="PML13" s="80"/>
      <c r="PMM13" s="80"/>
      <c r="PMN13" s="80"/>
      <c r="PMO13" s="80"/>
      <c r="PMP13" s="80"/>
      <c r="PMQ13" s="80"/>
      <c r="PMR13" s="80"/>
      <c r="PMS13" s="80"/>
      <c r="PMT13" s="80"/>
      <c r="PMU13" s="80"/>
      <c r="PMV13" s="80"/>
      <c r="PMW13" s="80"/>
      <c r="PMX13" s="80"/>
      <c r="PMY13" s="80"/>
      <c r="PMZ13" s="80"/>
      <c r="PNA13" s="80"/>
      <c r="PNB13" s="80"/>
      <c r="PNC13" s="80"/>
      <c r="PND13" s="80"/>
      <c r="PNE13" s="80"/>
      <c r="PNF13" s="80"/>
      <c r="PNG13" s="80"/>
      <c r="PNH13" s="80"/>
      <c r="PNI13" s="80"/>
      <c r="PNJ13" s="80"/>
      <c r="PNK13" s="80"/>
      <c r="PNL13" s="80"/>
      <c r="PNM13" s="80"/>
      <c r="PNN13" s="80"/>
      <c r="PNO13" s="80"/>
      <c r="PNP13" s="80"/>
      <c r="PNQ13" s="80"/>
      <c r="PNR13" s="80"/>
      <c r="PNS13" s="80"/>
      <c r="PNT13" s="80"/>
      <c r="PNU13" s="80"/>
      <c r="PNV13" s="80"/>
      <c r="PNW13" s="80"/>
      <c r="PNX13" s="80"/>
      <c r="PNY13" s="80"/>
      <c r="PNZ13" s="80"/>
      <c r="POA13" s="80"/>
      <c r="POB13" s="80"/>
      <c r="POC13" s="80"/>
      <c r="POD13" s="80"/>
      <c r="POE13" s="80"/>
      <c r="POF13" s="80"/>
      <c r="POG13" s="80"/>
      <c r="POH13" s="80"/>
      <c r="POI13" s="80"/>
      <c r="POJ13" s="80"/>
      <c r="POK13" s="80"/>
      <c r="POL13" s="80"/>
      <c r="POM13" s="80"/>
      <c r="PON13" s="80"/>
      <c r="POO13" s="80"/>
      <c r="POP13" s="80"/>
      <c r="POQ13" s="80"/>
      <c r="POR13" s="80"/>
      <c r="POS13" s="80"/>
      <c r="POT13" s="80"/>
      <c r="POU13" s="80"/>
      <c r="POV13" s="80"/>
      <c r="POW13" s="80"/>
      <c r="POX13" s="80"/>
      <c r="POY13" s="80"/>
      <c r="POZ13" s="80"/>
      <c r="PPA13" s="80"/>
      <c r="PPB13" s="80"/>
      <c r="PPC13" s="80"/>
      <c r="PPD13" s="80"/>
      <c r="PPE13" s="80"/>
      <c r="PPF13" s="80"/>
      <c r="PPG13" s="80"/>
      <c r="PPH13" s="80"/>
      <c r="PPI13" s="80"/>
      <c r="PPJ13" s="80"/>
      <c r="PPK13" s="80"/>
      <c r="PPL13" s="80"/>
      <c r="PPM13" s="80"/>
      <c r="PPN13" s="80"/>
      <c r="PPO13" s="80"/>
      <c r="PPP13" s="80"/>
      <c r="PPQ13" s="80"/>
      <c r="PPR13" s="80"/>
      <c r="PPS13" s="80"/>
      <c r="PPT13" s="80"/>
      <c r="PPU13" s="80"/>
      <c r="PPV13" s="80"/>
      <c r="PPW13" s="80"/>
      <c r="PPX13" s="80"/>
      <c r="PPY13" s="80"/>
      <c r="PPZ13" s="80"/>
      <c r="PQA13" s="80"/>
      <c r="PQB13" s="80"/>
      <c r="PQC13" s="80"/>
      <c r="PQD13" s="80"/>
      <c r="PQE13" s="80"/>
      <c r="PQF13" s="80"/>
      <c r="PQG13" s="80"/>
      <c r="PQH13" s="80"/>
      <c r="PQI13" s="80"/>
      <c r="PQJ13" s="80"/>
      <c r="PQK13" s="80"/>
      <c r="PQL13" s="80"/>
      <c r="PQM13" s="80"/>
      <c r="PQN13" s="80"/>
      <c r="PQO13" s="80"/>
      <c r="PQP13" s="80"/>
      <c r="PQQ13" s="80"/>
      <c r="PQR13" s="80"/>
      <c r="PQS13" s="80"/>
      <c r="PQT13" s="80"/>
      <c r="PQU13" s="80"/>
      <c r="PQV13" s="80"/>
      <c r="PQW13" s="80"/>
      <c r="PQX13" s="80"/>
      <c r="PQY13" s="80"/>
      <c r="PQZ13" s="80"/>
      <c r="PRA13" s="80"/>
      <c r="PRB13" s="80"/>
      <c r="PRC13" s="80"/>
      <c r="PRD13" s="80"/>
      <c r="PRE13" s="80"/>
      <c r="PRF13" s="80"/>
      <c r="PRG13" s="80"/>
      <c r="PRH13" s="80"/>
      <c r="PRI13" s="80"/>
      <c r="PRJ13" s="80"/>
      <c r="PRK13" s="80"/>
      <c r="PRL13" s="80"/>
      <c r="PRM13" s="80"/>
      <c r="PRN13" s="80"/>
      <c r="PRO13" s="80"/>
      <c r="PRP13" s="80"/>
      <c r="PRQ13" s="80"/>
      <c r="PRR13" s="80"/>
      <c r="PRS13" s="80"/>
      <c r="PRT13" s="80"/>
      <c r="PRU13" s="80"/>
      <c r="PRV13" s="80"/>
      <c r="PRW13" s="80"/>
      <c r="PRX13" s="80"/>
      <c r="PRY13" s="80"/>
      <c r="PRZ13" s="80"/>
      <c r="PSA13" s="80"/>
      <c r="PSB13" s="80"/>
      <c r="PSC13" s="80"/>
      <c r="PSD13" s="80"/>
      <c r="PSE13" s="80"/>
      <c r="PSF13" s="80"/>
      <c r="PSG13" s="80"/>
      <c r="PSH13" s="80"/>
      <c r="PSI13" s="80"/>
      <c r="PSJ13" s="80"/>
      <c r="PSK13" s="80"/>
      <c r="PSL13" s="80"/>
      <c r="PSM13" s="80"/>
      <c r="PSN13" s="80"/>
      <c r="PSO13" s="80"/>
      <c r="PSP13" s="80"/>
      <c r="PSQ13" s="80"/>
      <c r="PSR13" s="80"/>
      <c r="PSS13" s="80"/>
      <c r="PST13" s="80"/>
      <c r="PSU13" s="80"/>
      <c r="PSV13" s="80"/>
      <c r="PSW13" s="80"/>
      <c r="PSX13" s="80"/>
      <c r="PSY13" s="80"/>
      <c r="PSZ13" s="80"/>
      <c r="PTA13" s="80"/>
      <c r="PTB13" s="80"/>
      <c r="PTC13" s="80"/>
      <c r="PTD13" s="80"/>
      <c r="PTE13" s="80"/>
      <c r="PTF13" s="80"/>
      <c r="PTG13" s="80"/>
      <c r="PTH13" s="80"/>
      <c r="PTI13" s="80"/>
      <c r="PTJ13" s="80"/>
      <c r="PTK13" s="80"/>
      <c r="PTL13" s="80"/>
      <c r="PTM13" s="80"/>
      <c r="PTN13" s="80"/>
      <c r="PTO13" s="80"/>
      <c r="PTP13" s="80"/>
      <c r="PTQ13" s="80"/>
      <c r="PTR13" s="80"/>
      <c r="PTS13" s="80"/>
      <c r="PTT13" s="80"/>
      <c r="PTU13" s="80"/>
      <c r="PTV13" s="80"/>
      <c r="PTW13" s="80"/>
      <c r="PTX13" s="80"/>
      <c r="PTY13" s="80"/>
      <c r="PTZ13" s="80"/>
      <c r="PUA13" s="80"/>
      <c r="PUB13" s="80"/>
      <c r="PUC13" s="80"/>
      <c r="PUD13" s="80"/>
      <c r="PUE13" s="80"/>
      <c r="PUF13" s="80"/>
      <c r="PUG13" s="80"/>
      <c r="PUH13" s="80"/>
      <c r="PUI13" s="80"/>
      <c r="PUJ13" s="80"/>
      <c r="PUK13" s="80"/>
      <c r="PUL13" s="80"/>
      <c r="PUM13" s="80"/>
      <c r="PUN13" s="80"/>
      <c r="PUO13" s="80"/>
      <c r="PUP13" s="80"/>
      <c r="PUQ13" s="80"/>
      <c r="PUR13" s="80"/>
      <c r="PUS13" s="80"/>
      <c r="PUT13" s="80"/>
      <c r="PUU13" s="80"/>
      <c r="PUV13" s="80"/>
      <c r="PUW13" s="80"/>
      <c r="PUX13" s="80"/>
      <c r="PUY13" s="80"/>
      <c r="PUZ13" s="80"/>
      <c r="PVA13" s="80"/>
      <c r="PVB13" s="80"/>
      <c r="PVC13" s="80"/>
      <c r="PVD13" s="80"/>
      <c r="PVE13" s="80"/>
      <c r="PVF13" s="80"/>
      <c r="PVG13" s="80"/>
      <c r="PVH13" s="80"/>
      <c r="PVI13" s="80"/>
      <c r="PVJ13" s="80"/>
      <c r="PVK13" s="80"/>
      <c r="PVL13" s="80"/>
      <c r="PVM13" s="80"/>
      <c r="PVN13" s="80"/>
      <c r="PVO13" s="80"/>
      <c r="PVP13" s="80"/>
      <c r="PVQ13" s="80"/>
      <c r="PVR13" s="80"/>
      <c r="PVS13" s="80"/>
      <c r="PVT13" s="80"/>
      <c r="PVU13" s="80"/>
      <c r="PVV13" s="80"/>
      <c r="PVW13" s="80"/>
      <c r="PVX13" s="80"/>
      <c r="PVY13" s="80"/>
      <c r="PVZ13" s="80"/>
      <c r="PWA13" s="80"/>
      <c r="PWB13" s="80"/>
      <c r="PWC13" s="80"/>
      <c r="PWD13" s="80"/>
      <c r="PWE13" s="80"/>
      <c r="PWF13" s="80"/>
      <c r="PWG13" s="80"/>
      <c r="PWH13" s="80"/>
      <c r="PWI13" s="80"/>
      <c r="PWJ13" s="80"/>
      <c r="PWK13" s="80"/>
      <c r="PWL13" s="80"/>
      <c r="PWM13" s="80"/>
      <c r="PWN13" s="80"/>
      <c r="PWO13" s="80"/>
      <c r="PWP13" s="80"/>
      <c r="PWQ13" s="80"/>
      <c r="PWR13" s="80"/>
      <c r="PWS13" s="80"/>
      <c r="PWT13" s="80"/>
      <c r="PWU13" s="80"/>
      <c r="PWV13" s="80"/>
      <c r="PWW13" s="80"/>
      <c r="PWX13" s="80"/>
      <c r="PWY13" s="80"/>
      <c r="PWZ13" s="80"/>
      <c r="PXA13" s="80"/>
      <c r="PXB13" s="80"/>
      <c r="PXC13" s="80"/>
      <c r="PXD13" s="80"/>
      <c r="PXE13" s="80"/>
      <c r="PXF13" s="80"/>
      <c r="PXG13" s="80"/>
      <c r="PXH13" s="80"/>
      <c r="PXI13" s="80"/>
      <c r="PXJ13" s="80"/>
      <c r="PXK13" s="80"/>
      <c r="PXL13" s="80"/>
      <c r="PXM13" s="80"/>
      <c r="PXN13" s="80"/>
      <c r="PXO13" s="80"/>
      <c r="PXP13" s="80"/>
      <c r="PXQ13" s="80"/>
      <c r="PXR13" s="80"/>
      <c r="PXS13" s="80"/>
      <c r="PXT13" s="80"/>
      <c r="PXU13" s="80"/>
      <c r="PXV13" s="80"/>
      <c r="PXW13" s="80"/>
      <c r="PXX13" s="80"/>
      <c r="PXY13" s="80"/>
      <c r="PXZ13" s="80"/>
      <c r="PYA13" s="80"/>
      <c r="PYB13" s="80"/>
      <c r="PYC13" s="80"/>
      <c r="PYD13" s="80"/>
      <c r="PYE13" s="80"/>
      <c r="PYF13" s="80"/>
      <c r="PYG13" s="80"/>
      <c r="PYH13" s="80"/>
      <c r="PYI13" s="80"/>
      <c r="PYJ13" s="80"/>
      <c r="PYK13" s="80"/>
      <c r="PYL13" s="80"/>
      <c r="PYM13" s="80"/>
      <c r="PYN13" s="80"/>
      <c r="PYO13" s="80"/>
      <c r="PYP13" s="80"/>
      <c r="PYQ13" s="80"/>
      <c r="PYR13" s="80"/>
      <c r="PYS13" s="80"/>
      <c r="PYT13" s="80"/>
      <c r="PYU13" s="80"/>
      <c r="PYV13" s="80"/>
      <c r="PYW13" s="80"/>
      <c r="PYX13" s="80"/>
      <c r="PYY13" s="80"/>
      <c r="PYZ13" s="80"/>
      <c r="PZA13" s="80"/>
      <c r="PZB13" s="80"/>
      <c r="PZC13" s="80"/>
      <c r="PZD13" s="80"/>
      <c r="PZE13" s="80"/>
      <c r="PZF13" s="80"/>
      <c r="PZG13" s="80"/>
      <c r="PZH13" s="80"/>
      <c r="PZI13" s="80"/>
      <c r="PZJ13" s="80"/>
      <c r="PZK13" s="80"/>
      <c r="PZL13" s="80"/>
      <c r="PZM13" s="80"/>
      <c r="PZN13" s="80"/>
      <c r="PZO13" s="80"/>
      <c r="PZP13" s="80"/>
      <c r="PZQ13" s="80"/>
      <c r="PZR13" s="80"/>
      <c r="PZS13" s="80"/>
      <c r="PZT13" s="80"/>
      <c r="PZU13" s="80"/>
      <c r="PZV13" s="80"/>
      <c r="PZW13" s="80"/>
      <c r="PZX13" s="80"/>
      <c r="PZY13" s="80"/>
      <c r="PZZ13" s="80"/>
      <c r="QAA13" s="80"/>
      <c r="QAB13" s="80"/>
      <c r="QAC13" s="80"/>
      <c r="QAD13" s="80"/>
      <c r="QAE13" s="80"/>
      <c r="QAF13" s="80"/>
      <c r="QAG13" s="80"/>
      <c r="QAH13" s="80"/>
      <c r="QAI13" s="80"/>
      <c r="QAJ13" s="80"/>
      <c r="QAK13" s="80"/>
      <c r="QAL13" s="80"/>
      <c r="QAM13" s="80"/>
      <c r="QAN13" s="80"/>
      <c r="QAO13" s="80"/>
      <c r="QAP13" s="80"/>
      <c r="QAQ13" s="80"/>
      <c r="QAR13" s="80"/>
      <c r="QAS13" s="80"/>
      <c r="QAT13" s="80"/>
      <c r="QAU13" s="80"/>
      <c r="QAV13" s="80"/>
      <c r="QAW13" s="80"/>
      <c r="QAX13" s="80"/>
      <c r="QAY13" s="80"/>
      <c r="QAZ13" s="80"/>
      <c r="QBA13" s="80"/>
      <c r="QBB13" s="80"/>
      <c r="QBC13" s="80"/>
      <c r="QBD13" s="80"/>
      <c r="QBE13" s="80"/>
      <c r="QBF13" s="80"/>
      <c r="QBG13" s="80"/>
      <c r="QBH13" s="80"/>
      <c r="QBI13" s="80"/>
      <c r="QBJ13" s="80"/>
      <c r="QBK13" s="80"/>
      <c r="QBL13" s="80"/>
      <c r="QBM13" s="80"/>
      <c r="QBN13" s="80"/>
      <c r="QBO13" s="80"/>
      <c r="QBP13" s="80"/>
      <c r="QBQ13" s="80"/>
      <c r="QBR13" s="80"/>
      <c r="QBS13" s="80"/>
      <c r="QBT13" s="80"/>
      <c r="QBU13" s="80"/>
      <c r="QBV13" s="80"/>
      <c r="QBW13" s="80"/>
      <c r="QBX13" s="80"/>
      <c r="QBY13" s="80"/>
      <c r="QBZ13" s="80"/>
      <c r="QCA13" s="80"/>
      <c r="QCB13" s="80"/>
      <c r="QCC13" s="80"/>
      <c r="QCD13" s="80"/>
      <c r="QCE13" s="80"/>
      <c r="QCF13" s="80"/>
      <c r="QCG13" s="80"/>
      <c r="QCH13" s="80"/>
      <c r="QCI13" s="80"/>
      <c r="QCJ13" s="80"/>
      <c r="QCK13" s="80"/>
      <c r="QCL13" s="80"/>
      <c r="QCM13" s="80"/>
      <c r="QCN13" s="80"/>
      <c r="QCO13" s="80"/>
      <c r="QCP13" s="80"/>
      <c r="QCQ13" s="80"/>
      <c r="QCR13" s="80"/>
      <c r="QCS13" s="80"/>
      <c r="QCT13" s="80"/>
      <c r="QCU13" s="80"/>
      <c r="QCV13" s="80"/>
      <c r="QCW13" s="80"/>
      <c r="QCX13" s="80"/>
      <c r="QCY13" s="80"/>
      <c r="QCZ13" s="80"/>
      <c r="QDA13" s="80"/>
      <c r="QDB13" s="80"/>
      <c r="QDC13" s="80"/>
      <c r="QDD13" s="80"/>
      <c r="QDE13" s="80"/>
      <c r="QDF13" s="80"/>
      <c r="QDG13" s="80"/>
      <c r="QDH13" s="80"/>
      <c r="QDI13" s="80"/>
      <c r="QDJ13" s="80"/>
      <c r="QDK13" s="80"/>
      <c r="QDL13" s="80"/>
      <c r="QDM13" s="80"/>
      <c r="QDN13" s="80"/>
      <c r="QDO13" s="80"/>
      <c r="QDP13" s="80"/>
      <c r="QDQ13" s="80"/>
      <c r="QDR13" s="80"/>
      <c r="QDS13" s="80"/>
      <c r="QDT13" s="80"/>
      <c r="QDU13" s="80"/>
      <c r="QDV13" s="80"/>
      <c r="QDW13" s="80"/>
      <c r="QDX13" s="80"/>
      <c r="QDY13" s="80"/>
      <c r="QDZ13" s="80"/>
      <c r="QEA13" s="80"/>
      <c r="QEB13" s="80"/>
      <c r="QEC13" s="80"/>
      <c r="QED13" s="80"/>
      <c r="QEE13" s="80"/>
      <c r="QEF13" s="80"/>
      <c r="QEG13" s="80"/>
      <c r="QEH13" s="80"/>
      <c r="QEI13" s="80"/>
      <c r="QEJ13" s="80"/>
      <c r="QEK13" s="80"/>
      <c r="QEL13" s="80"/>
      <c r="QEM13" s="80"/>
      <c r="QEN13" s="80"/>
      <c r="QEO13" s="80"/>
      <c r="QEP13" s="80"/>
      <c r="QEQ13" s="80"/>
      <c r="QER13" s="80"/>
      <c r="QES13" s="80"/>
      <c r="QET13" s="80"/>
      <c r="QEU13" s="80"/>
      <c r="QEV13" s="80"/>
      <c r="QEW13" s="80"/>
      <c r="QEX13" s="80"/>
      <c r="QEY13" s="80"/>
      <c r="QEZ13" s="80"/>
      <c r="QFA13" s="80"/>
      <c r="QFB13" s="80"/>
      <c r="QFC13" s="80"/>
      <c r="QFD13" s="80"/>
      <c r="QFE13" s="80"/>
      <c r="QFF13" s="80"/>
      <c r="QFG13" s="80"/>
      <c r="QFH13" s="80"/>
      <c r="QFI13" s="80"/>
      <c r="QFJ13" s="80"/>
      <c r="QFK13" s="80"/>
      <c r="QFL13" s="80"/>
      <c r="QFM13" s="80"/>
      <c r="QFN13" s="80"/>
      <c r="QFO13" s="80"/>
      <c r="QFP13" s="80"/>
      <c r="QFQ13" s="80"/>
      <c r="QFR13" s="80"/>
      <c r="QFS13" s="80"/>
      <c r="QFT13" s="80"/>
      <c r="QFU13" s="80"/>
      <c r="QFV13" s="80"/>
      <c r="QFW13" s="80"/>
      <c r="QFX13" s="80"/>
      <c r="QFY13" s="80"/>
      <c r="QFZ13" s="80"/>
      <c r="QGA13" s="80"/>
      <c r="QGB13" s="80"/>
      <c r="QGC13" s="80"/>
      <c r="QGD13" s="80"/>
      <c r="QGE13" s="80"/>
      <c r="QGF13" s="80"/>
      <c r="QGG13" s="80"/>
      <c r="QGH13" s="80"/>
      <c r="QGI13" s="80"/>
      <c r="QGJ13" s="80"/>
      <c r="QGK13" s="80"/>
      <c r="QGL13" s="80"/>
      <c r="QGM13" s="80"/>
      <c r="QGN13" s="80"/>
      <c r="QGO13" s="80"/>
      <c r="QGP13" s="80"/>
      <c r="QGQ13" s="80"/>
      <c r="QGR13" s="80"/>
      <c r="QGS13" s="80"/>
      <c r="QGT13" s="80"/>
      <c r="QGU13" s="80"/>
      <c r="QGV13" s="80"/>
      <c r="QGW13" s="80"/>
      <c r="QGX13" s="80"/>
      <c r="QGY13" s="80"/>
      <c r="QGZ13" s="80"/>
      <c r="QHA13" s="80"/>
      <c r="QHB13" s="80"/>
      <c r="QHC13" s="80"/>
      <c r="QHD13" s="80"/>
      <c r="QHE13" s="80"/>
      <c r="QHF13" s="80"/>
      <c r="QHG13" s="80"/>
      <c r="QHH13" s="80"/>
      <c r="QHI13" s="80"/>
      <c r="QHJ13" s="80"/>
      <c r="QHK13" s="80"/>
      <c r="QHL13" s="80"/>
      <c r="QHM13" s="80"/>
      <c r="QHN13" s="80"/>
      <c r="QHO13" s="80"/>
      <c r="QHP13" s="80"/>
      <c r="QHQ13" s="80"/>
      <c r="QHR13" s="80"/>
      <c r="QHS13" s="80"/>
      <c r="QHT13" s="80"/>
      <c r="QHU13" s="80"/>
      <c r="QHV13" s="80"/>
      <c r="QHW13" s="80"/>
      <c r="QHX13" s="80"/>
      <c r="QHY13" s="80"/>
      <c r="QHZ13" s="80"/>
      <c r="QIA13" s="80"/>
      <c r="QIB13" s="80"/>
      <c r="QIC13" s="80"/>
      <c r="QID13" s="80"/>
      <c r="QIE13" s="80"/>
      <c r="QIF13" s="80"/>
      <c r="QIG13" s="80"/>
      <c r="QIH13" s="80"/>
      <c r="QII13" s="80"/>
      <c r="QIJ13" s="80"/>
      <c r="QIK13" s="80"/>
      <c r="QIL13" s="80"/>
      <c r="QIM13" s="80"/>
      <c r="QIN13" s="80"/>
      <c r="QIO13" s="80"/>
      <c r="QIP13" s="80"/>
      <c r="QIQ13" s="80"/>
      <c r="QIR13" s="80"/>
      <c r="QIS13" s="80"/>
      <c r="QIT13" s="80"/>
      <c r="QIU13" s="80"/>
      <c r="QIV13" s="80"/>
      <c r="QIW13" s="80"/>
      <c r="QIX13" s="80"/>
      <c r="QIY13" s="80"/>
      <c r="QIZ13" s="80"/>
      <c r="QJA13" s="80"/>
      <c r="QJB13" s="80"/>
      <c r="QJC13" s="80"/>
      <c r="QJD13" s="80"/>
      <c r="QJE13" s="80"/>
      <c r="QJF13" s="80"/>
      <c r="QJG13" s="80"/>
      <c r="QJH13" s="80"/>
      <c r="QJI13" s="80"/>
      <c r="QJJ13" s="80"/>
      <c r="QJK13" s="80"/>
      <c r="QJL13" s="80"/>
      <c r="QJM13" s="80"/>
      <c r="QJN13" s="80"/>
      <c r="QJO13" s="80"/>
      <c r="QJP13" s="80"/>
      <c r="QJQ13" s="80"/>
      <c r="QJR13" s="80"/>
      <c r="QJS13" s="80"/>
      <c r="QJT13" s="80"/>
      <c r="QJU13" s="80"/>
      <c r="QJV13" s="80"/>
      <c r="QJW13" s="80"/>
      <c r="QJX13" s="80"/>
      <c r="QJY13" s="80"/>
      <c r="QJZ13" s="80"/>
      <c r="QKA13" s="80"/>
      <c r="QKB13" s="80"/>
      <c r="QKC13" s="80"/>
      <c r="QKD13" s="80"/>
      <c r="QKE13" s="80"/>
      <c r="QKF13" s="80"/>
      <c r="QKG13" s="80"/>
      <c r="QKH13" s="80"/>
      <c r="QKI13" s="80"/>
      <c r="QKJ13" s="80"/>
      <c r="QKK13" s="80"/>
      <c r="QKL13" s="80"/>
      <c r="QKM13" s="80"/>
      <c r="QKN13" s="80"/>
      <c r="QKO13" s="80"/>
      <c r="QKP13" s="80"/>
      <c r="QKQ13" s="80"/>
      <c r="QKR13" s="80"/>
      <c r="QKS13" s="80"/>
      <c r="QKT13" s="80"/>
      <c r="QKU13" s="80"/>
      <c r="QKV13" s="80"/>
      <c r="QKW13" s="80"/>
      <c r="QKX13" s="80"/>
      <c r="QKY13" s="80"/>
      <c r="QKZ13" s="80"/>
      <c r="QLA13" s="80"/>
      <c r="QLB13" s="80"/>
      <c r="QLC13" s="80"/>
      <c r="QLD13" s="80"/>
      <c r="QLE13" s="80"/>
      <c r="QLF13" s="80"/>
      <c r="QLG13" s="80"/>
      <c r="QLH13" s="80"/>
      <c r="QLI13" s="80"/>
      <c r="QLJ13" s="80"/>
      <c r="QLK13" s="80"/>
      <c r="QLL13" s="80"/>
      <c r="QLM13" s="80"/>
      <c r="QLN13" s="80"/>
      <c r="QLO13" s="80"/>
      <c r="QLP13" s="80"/>
      <c r="QLQ13" s="80"/>
      <c r="QLR13" s="80"/>
      <c r="QLS13" s="80"/>
      <c r="QLT13" s="80"/>
      <c r="QLU13" s="80"/>
      <c r="QLV13" s="80"/>
      <c r="QLW13" s="80"/>
      <c r="QLX13" s="80"/>
      <c r="QLY13" s="80"/>
      <c r="QLZ13" s="80"/>
      <c r="QMA13" s="80"/>
      <c r="QMB13" s="80"/>
      <c r="QMC13" s="80"/>
      <c r="QMD13" s="80"/>
      <c r="QME13" s="80"/>
      <c r="QMF13" s="80"/>
      <c r="QMG13" s="80"/>
      <c r="QMH13" s="80"/>
      <c r="QMI13" s="80"/>
      <c r="QMJ13" s="80"/>
      <c r="QMK13" s="80"/>
      <c r="QML13" s="80"/>
      <c r="QMM13" s="80"/>
      <c r="QMN13" s="80"/>
      <c r="QMO13" s="80"/>
      <c r="QMP13" s="80"/>
      <c r="QMQ13" s="80"/>
      <c r="QMR13" s="80"/>
      <c r="QMS13" s="80"/>
      <c r="QMT13" s="80"/>
      <c r="QMU13" s="80"/>
      <c r="QMV13" s="80"/>
      <c r="QMW13" s="80"/>
      <c r="QMX13" s="80"/>
      <c r="QMY13" s="80"/>
      <c r="QMZ13" s="80"/>
      <c r="QNA13" s="80"/>
      <c r="QNB13" s="80"/>
      <c r="QNC13" s="80"/>
      <c r="QND13" s="80"/>
      <c r="QNE13" s="80"/>
      <c r="QNF13" s="80"/>
      <c r="QNG13" s="80"/>
      <c r="QNH13" s="80"/>
      <c r="QNI13" s="80"/>
      <c r="QNJ13" s="80"/>
      <c r="QNK13" s="80"/>
      <c r="QNL13" s="80"/>
      <c r="QNM13" s="80"/>
      <c r="QNN13" s="80"/>
      <c r="QNO13" s="80"/>
      <c r="QNP13" s="80"/>
      <c r="QNQ13" s="80"/>
      <c r="QNR13" s="80"/>
      <c r="QNS13" s="80"/>
      <c r="QNT13" s="80"/>
      <c r="QNU13" s="80"/>
      <c r="QNV13" s="80"/>
      <c r="QNW13" s="80"/>
      <c r="QNX13" s="80"/>
      <c r="QNY13" s="80"/>
      <c r="QNZ13" s="80"/>
      <c r="QOA13" s="80"/>
      <c r="QOB13" s="80"/>
      <c r="QOC13" s="80"/>
      <c r="QOD13" s="80"/>
      <c r="QOE13" s="80"/>
      <c r="QOF13" s="80"/>
      <c r="QOG13" s="80"/>
      <c r="QOH13" s="80"/>
      <c r="QOI13" s="80"/>
      <c r="QOJ13" s="80"/>
      <c r="QOK13" s="80"/>
      <c r="QOL13" s="80"/>
      <c r="QOM13" s="80"/>
      <c r="QON13" s="80"/>
      <c r="QOO13" s="80"/>
      <c r="QOP13" s="80"/>
      <c r="QOQ13" s="80"/>
      <c r="QOR13" s="80"/>
      <c r="QOS13" s="80"/>
      <c r="QOT13" s="80"/>
      <c r="QOU13" s="80"/>
      <c r="QOV13" s="80"/>
      <c r="QOW13" s="80"/>
      <c r="QOX13" s="80"/>
      <c r="QOY13" s="80"/>
      <c r="QOZ13" s="80"/>
      <c r="QPA13" s="80"/>
      <c r="QPB13" s="80"/>
      <c r="QPC13" s="80"/>
      <c r="QPD13" s="80"/>
      <c r="QPE13" s="80"/>
      <c r="QPF13" s="80"/>
      <c r="QPG13" s="80"/>
      <c r="QPH13" s="80"/>
      <c r="QPI13" s="80"/>
      <c r="QPJ13" s="80"/>
      <c r="QPK13" s="80"/>
      <c r="QPL13" s="80"/>
      <c r="QPM13" s="80"/>
      <c r="QPN13" s="80"/>
      <c r="QPO13" s="80"/>
      <c r="QPP13" s="80"/>
      <c r="QPQ13" s="80"/>
      <c r="QPR13" s="80"/>
      <c r="QPS13" s="80"/>
      <c r="QPT13" s="80"/>
      <c r="QPU13" s="80"/>
      <c r="QPV13" s="80"/>
      <c r="QPW13" s="80"/>
      <c r="QPX13" s="80"/>
      <c r="QPY13" s="80"/>
      <c r="QPZ13" s="80"/>
      <c r="QQA13" s="80"/>
      <c r="QQB13" s="80"/>
      <c r="QQC13" s="80"/>
      <c r="QQD13" s="80"/>
      <c r="QQE13" s="80"/>
      <c r="QQF13" s="80"/>
      <c r="QQG13" s="80"/>
      <c r="QQH13" s="80"/>
      <c r="QQI13" s="80"/>
      <c r="QQJ13" s="80"/>
      <c r="QQK13" s="80"/>
      <c r="QQL13" s="80"/>
      <c r="QQM13" s="80"/>
      <c r="QQN13" s="80"/>
      <c r="QQO13" s="80"/>
      <c r="QQP13" s="80"/>
      <c r="QQQ13" s="80"/>
      <c r="QQR13" s="80"/>
      <c r="QQS13" s="80"/>
      <c r="QQT13" s="80"/>
      <c r="QQU13" s="80"/>
      <c r="QQV13" s="80"/>
      <c r="QQW13" s="80"/>
      <c r="QQX13" s="80"/>
      <c r="QQY13" s="80"/>
      <c r="QQZ13" s="80"/>
      <c r="QRA13" s="80"/>
      <c r="QRB13" s="80"/>
      <c r="QRC13" s="80"/>
      <c r="QRD13" s="80"/>
      <c r="QRE13" s="80"/>
      <c r="QRF13" s="80"/>
      <c r="QRG13" s="80"/>
      <c r="QRH13" s="80"/>
      <c r="QRI13" s="80"/>
      <c r="QRJ13" s="80"/>
      <c r="QRK13" s="80"/>
      <c r="QRL13" s="80"/>
      <c r="QRM13" s="80"/>
      <c r="QRN13" s="80"/>
      <c r="QRO13" s="80"/>
      <c r="QRP13" s="80"/>
      <c r="QRQ13" s="80"/>
      <c r="QRR13" s="80"/>
      <c r="QRS13" s="80"/>
      <c r="QRT13" s="80"/>
      <c r="QRU13" s="80"/>
      <c r="QRV13" s="80"/>
      <c r="QRW13" s="80"/>
      <c r="QRX13" s="80"/>
      <c r="QRY13" s="80"/>
      <c r="QRZ13" s="80"/>
      <c r="QSA13" s="80"/>
      <c r="QSB13" s="80"/>
      <c r="QSC13" s="80"/>
      <c r="QSD13" s="80"/>
      <c r="QSE13" s="80"/>
      <c r="QSF13" s="80"/>
      <c r="QSG13" s="80"/>
      <c r="QSH13" s="80"/>
      <c r="QSI13" s="80"/>
      <c r="QSJ13" s="80"/>
      <c r="QSK13" s="80"/>
      <c r="QSL13" s="80"/>
      <c r="QSM13" s="80"/>
      <c r="QSN13" s="80"/>
      <c r="QSO13" s="80"/>
      <c r="QSP13" s="80"/>
      <c r="QSQ13" s="80"/>
      <c r="QSR13" s="80"/>
      <c r="QSS13" s="80"/>
      <c r="QST13" s="80"/>
      <c r="QSU13" s="80"/>
      <c r="QSV13" s="80"/>
      <c r="QSW13" s="80"/>
      <c r="QSX13" s="80"/>
      <c r="QSY13" s="80"/>
      <c r="QSZ13" s="80"/>
      <c r="QTA13" s="80"/>
      <c r="QTB13" s="80"/>
      <c r="QTC13" s="80"/>
      <c r="QTD13" s="80"/>
      <c r="QTE13" s="80"/>
      <c r="QTF13" s="80"/>
      <c r="QTG13" s="80"/>
      <c r="QTH13" s="80"/>
      <c r="QTI13" s="80"/>
      <c r="QTJ13" s="80"/>
      <c r="QTK13" s="80"/>
      <c r="QTL13" s="80"/>
      <c r="QTM13" s="80"/>
      <c r="QTN13" s="80"/>
      <c r="QTO13" s="80"/>
      <c r="QTP13" s="80"/>
      <c r="QTQ13" s="80"/>
      <c r="QTR13" s="80"/>
      <c r="QTS13" s="80"/>
      <c r="QTT13" s="80"/>
      <c r="QTU13" s="80"/>
      <c r="QTV13" s="80"/>
      <c r="QTW13" s="80"/>
      <c r="QTX13" s="80"/>
      <c r="QTY13" s="80"/>
      <c r="QTZ13" s="80"/>
      <c r="QUA13" s="80"/>
      <c r="QUB13" s="80"/>
      <c r="QUC13" s="80"/>
      <c r="QUD13" s="80"/>
      <c r="QUE13" s="80"/>
      <c r="QUF13" s="80"/>
      <c r="QUG13" s="80"/>
      <c r="QUH13" s="80"/>
      <c r="QUI13" s="80"/>
      <c r="QUJ13" s="80"/>
      <c r="QUK13" s="80"/>
      <c r="QUL13" s="80"/>
      <c r="QUM13" s="80"/>
      <c r="QUN13" s="80"/>
      <c r="QUO13" s="80"/>
      <c r="QUP13" s="80"/>
      <c r="QUQ13" s="80"/>
      <c r="QUR13" s="80"/>
      <c r="QUS13" s="80"/>
      <c r="QUT13" s="80"/>
      <c r="QUU13" s="80"/>
      <c r="QUV13" s="80"/>
      <c r="QUW13" s="80"/>
      <c r="QUX13" s="80"/>
      <c r="QUY13" s="80"/>
      <c r="QUZ13" s="80"/>
      <c r="QVA13" s="80"/>
      <c r="QVB13" s="80"/>
      <c r="QVC13" s="80"/>
      <c r="QVD13" s="80"/>
      <c r="QVE13" s="80"/>
      <c r="QVF13" s="80"/>
      <c r="QVG13" s="80"/>
      <c r="QVH13" s="80"/>
      <c r="QVI13" s="80"/>
      <c r="QVJ13" s="80"/>
      <c r="QVK13" s="80"/>
      <c r="QVL13" s="80"/>
      <c r="QVM13" s="80"/>
      <c r="QVN13" s="80"/>
      <c r="QVO13" s="80"/>
      <c r="QVP13" s="80"/>
      <c r="QVQ13" s="80"/>
      <c r="QVR13" s="80"/>
      <c r="QVS13" s="80"/>
      <c r="QVT13" s="80"/>
      <c r="QVU13" s="80"/>
      <c r="QVV13" s="80"/>
      <c r="QVW13" s="80"/>
      <c r="QVX13" s="80"/>
      <c r="QVY13" s="80"/>
      <c r="QVZ13" s="80"/>
      <c r="QWA13" s="80"/>
      <c r="QWB13" s="80"/>
      <c r="QWC13" s="80"/>
      <c r="QWD13" s="80"/>
      <c r="QWE13" s="80"/>
      <c r="QWF13" s="80"/>
      <c r="QWG13" s="80"/>
      <c r="QWH13" s="80"/>
      <c r="QWI13" s="80"/>
      <c r="QWJ13" s="80"/>
      <c r="QWK13" s="80"/>
      <c r="QWL13" s="80"/>
      <c r="QWM13" s="80"/>
      <c r="QWN13" s="80"/>
      <c r="QWO13" s="80"/>
      <c r="QWP13" s="80"/>
      <c r="QWQ13" s="80"/>
      <c r="QWR13" s="80"/>
      <c r="QWS13" s="80"/>
      <c r="QWT13" s="80"/>
      <c r="QWU13" s="80"/>
      <c r="QWV13" s="80"/>
      <c r="QWW13" s="80"/>
      <c r="QWX13" s="80"/>
      <c r="QWY13" s="80"/>
      <c r="QWZ13" s="80"/>
      <c r="QXA13" s="80"/>
      <c r="QXB13" s="80"/>
      <c r="QXC13" s="80"/>
      <c r="QXD13" s="80"/>
      <c r="QXE13" s="80"/>
      <c r="QXF13" s="80"/>
      <c r="QXG13" s="80"/>
      <c r="QXH13" s="80"/>
      <c r="QXI13" s="80"/>
      <c r="QXJ13" s="80"/>
      <c r="QXK13" s="80"/>
      <c r="QXL13" s="80"/>
      <c r="QXM13" s="80"/>
      <c r="QXN13" s="80"/>
      <c r="QXO13" s="80"/>
      <c r="QXP13" s="80"/>
      <c r="QXQ13" s="80"/>
      <c r="QXR13" s="80"/>
      <c r="QXS13" s="80"/>
      <c r="QXT13" s="80"/>
      <c r="QXU13" s="80"/>
      <c r="QXV13" s="80"/>
      <c r="QXW13" s="80"/>
      <c r="QXX13" s="80"/>
      <c r="QXY13" s="80"/>
      <c r="QXZ13" s="80"/>
      <c r="QYA13" s="80"/>
      <c r="QYB13" s="80"/>
      <c r="QYC13" s="80"/>
      <c r="QYD13" s="80"/>
      <c r="QYE13" s="80"/>
      <c r="QYF13" s="80"/>
      <c r="QYG13" s="80"/>
      <c r="QYH13" s="80"/>
      <c r="QYI13" s="80"/>
      <c r="QYJ13" s="80"/>
      <c r="QYK13" s="80"/>
      <c r="QYL13" s="80"/>
      <c r="QYM13" s="80"/>
      <c r="QYN13" s="80"/>
      <c r="QYO13" s="80"/>
      <c r="QYP13" s="80"/>
      <c r="QYQ13" s="80"/>
      <c r="QYR13" s="80"/>
      <c r="QYS13" s="80"/>
      <c r="QYT13" s="80"/>
      <c r="QYU13" s="80"/>
      <c r="QYV13" s="80"/>
      <c r="QYW13" s="80"/>
      <c r="QYX13" s="80"/>
      <c r="QYY13" s="80"/>
      <c r="QYZ13" s="80"/>
      <c r="QZA13" s="80"/>
      <c r="QZB13" s="80"/>
      <c r="QZC13" s="80"/>
      <c r="QZD13" s="80"/>
      <c r="QZE13" s="80"/>
      <c r="QZF13" s="80"/>
      <c r="QZG13" s="80"/>
      <c r="QZH13" s="80"/>
      <c r="QZI13" s="80"/>
      <c r="QZJ13" s="80"/>
      <c r="QZK13" s="80"/>
      <c r="QZL13" s="80"/>
      <c r="QZM13" s="80"/>
      <c r="QZN13" s="80"/>
      <c r="QZO13" s="80"/>
      <c r="QZP13" s="80"/>
      <c r="QZQ13" s="80"/>
      <c r="QZR13" s="80"/>
      <c r="QZS13" s="80"/>
      <c r="QZT13" s="80"/>
      <c r="QZU13" s="80"/>
      <c r="QZV13" s="80"/>
      <c r="QZW13" s="80"/>
      <c r="QZX13" s="80"/>
      <c r="QZY13" s="80"/>
      <c r="QZZ13" s="80"/>
      <c r="RAA13" s="80"/>
      <c r="RAB13" s="80"/>
      <c r="RAC13" s="80"/>
      <c r="RAD13" s="80"/>
      <c r="RAE13" s="80"/>
      <c r="RAF13" s="80"/>
      <c r="RAG13" s="80"/>
      <c r="RAH13" s="80"/>
      <c r="RAI13" s="80"/>
      <c r="RAJ13" s="80"/>
      <c r="RAK13" s="80"/>
      <c r="RAL13" s="80"/>
      <c r="RAM13" s="80"/>
      <c r="RAN13" s="80"/>
      <c r="RAO13" s="80"/>
      <c r="RAP13" s="80"/>
      <c r="RAQ13" s="80"/>
      <c r="RAR13" s="80"/>
      <c r="RAS13" s="80"/>
      <c r="RAT13" s="80"/>
      <c r="RAU13" s="80"/>
      <c r="RAV13" s="80"/>
      <c r="RAW13" s="80"/>
      <c r="RAX13" s="80"/>
      <c r="RAY13" s="80"/>
      <c r="RAZ13" s="80"/>
      <c r="RBA13" s="80"/>
      <c r="RBB13" s="80"/>
      <c r="RBC13" s="80"/>
      <c r="RBD13" s="80"/>
      <c r="RBE13" s="80"/>
      <c r="RBF13" s="80"/>
      <c r="RBG13" s="80"/>
      <c r="RBH13" s="80"/>
      <c r="RBI13" s="80"/>
      <c r="RBJ13" s="80"/>
      <c r="RBK13" s="80"/>
      <c r="RBL13" s="80"/>
      <c r="RBM13" s="80"/>
      <c r="RBN13" s="80"/>
      <c r="RBO13" s="80"/>
      <c r="RBP13" s="80"/>
      <c r="RBQ13" s="80"/>
      <c r="RBR13" s="80"/>
      <c r="RBS13" s="80"/>
      <c r="RBT13" s="80"/>
      <c r="RBU13" s="80"/>
      <c r="RBV13" s="80"/>
      <c r="RBW13" s="80"/>
      <c r="RBX13" s="80"/>
      <c r="RBY13" s="80"/>
      <c r="RBZ13" s="80"/>
      <c r="RCA13" s="80"/>
      <c r="RCB13" s="80"/>
      <c r="RCC13" s="80"/>
      <c r="RCD13" s="80"/>
      <c r="RCE13" s="80"/>
      <c r="RCF13" s="80"/>
      <c r="RCG13" s="80"/>
      <c r="RCH13" s="80"/>
      <c r="RCI13" s="80"/>
      <c r="RCJ13" s="80"/>
      <c r="RCK13" s="80"/>
      <c r="RCL13" s="80"/>
      <c r="RCM13" s="80"/>
      <c r="RCN13" s="80"/>
      <c r="RCO13" s="80"/>
      <c r="RCP13" s="80"/>
      <c r="RCQ13" s="80"/>
      <c r="RCR13" s="80"/>
      <c r="RCS13" s="80"/>
      <c r="RCT13" s="80"/>
      <c r="RCU13" s="80"/>
      <c r="RCV13" s="80"/>
      <c r="RCW13" s="80"/>
      <c r="RCX13" s="80"/>
      <c r="RCY13" s="80"/>
      <c r="RCZ13" s="80"/>
      <c r="RDA13" s="80"/>
      <c r="RDB13" s="80"/>
      <c r="RDC13" s="80"/>
      <c r="RDD13" s="80"/>
      <c r="RDE13" s="80"/>
      <c r="RDF13" s="80"/>
      <c r="RDG13" s="80"/>
      <c r="RDH13" s="80"/>
      <c r="RDI13" s="80"/>
      <c r="RDJ13" s="80"/>
      <c r="RDK13" s="80"/>
      <c r="RDL13" s="80"/>
      <c r="RDM13" s="80"/>
      <c r="RDN13" s="80"/>
      <c r="RDO13" s="80"/>
      <c r="RDP13" s="80"/>
      <c r="RDQ13" s="80"/>
      <c r="RDR13" s="80"/>
      <c r="RDS13" s="80"/>
      <c r="RDT13" s="80"/>
      <c r="RDU13" s="80"/>
      <c r="RDV13" s="80"/>
      <c r="RDW13" s="80"/>
      <c r="RDX13" s="80"/>
      <c r="RDY13" s="80"/>
      <c r="RDZ13" s="80"/>
      <c r="REA13" s="80"/>
      <c r="REB13" s="80"/>
      <c r="REC13" s="80"/>
      <c r="RED13" s="80"/>
      <c r="REE13" s="80"/>
      <c r="REF13" s="80"/>
      <c r="REG13" s="80"/>
      <c r="REH13" s="80"/>
      <c r="REI13" s="80"/>
      <c r="REJ13" s="80"/>
      <c r="REK13" s="80"/>
      <c r="REL13" s="80"/>
      <c r="REM13" s="80"/>
      <c r="REN13" s="80"/>
      <c r="REO13" s="80"/>
      <c r="REP13" s="80"/>
      <c r="REQ13" s="80"/>
      <c r="RER13" s="80"/>
      <c r="RES13" s="80"/>
      <c r="RET13" s="80"/>
      <c r="REU13" s="80"/>
      <c r="REV13" s="80"/>
      <c r="REW13" s="80"/>
      <c r="REX13" s="80"/>
      <c r="REY13" s="80"/>
      <c r="REZ13" s="80"/>
      <c r="RFA13" s="80"/>
      <c r="RFB13" s="80"/>
      <c r="RFC13" s="80"/>
      <c r="RFD13" s="80"/>
      <c r="RFE13" s="80"/>
      <c r="RFF13" s="80"/>
      <c r="RFG13" s="80"/>
      <c r="RFH13" s="80"/>
      <c r="RFI13" s="80"/>
      <c r="RFJ13" s="80"/>
      <c r="RFK13" s="80"/>
      <c r="RFL13" s="80"/>
      <c r="RFM13" s="80"/>
      <c r="RFN13" s="80"/>
      <c r="RFO13" s="80"/>
      <c r="RFP13" s="80"/>
      <c r="RFQ13" s="80"/>
      <c r="RFR13" s="80"/>
      <c r="RFS13" s="80"/>
      <c r="RFT13" s="80"/>
      <c r="RFU13" s="80"/>
      <c r="RFV13" s="80"/>
      <c r="RFW13" s="80"/>
      <c r="RFX13" s="80"/>
      <c r="RFY13" s="80"/>
      <c r="RFZ13" s="80"/>
      <c r="RGA13" s="80"/>
      <c r="RGB13" s="80"/>
      <c r="RGC13" s="80"/>
      <c r="RGD13" s="80"/>
      <c r="RGE13" s="80"/>
      <c r="RGF13" s="80"/>
      <c r="RGG13" s="80"/>
      <c r="RGH13" s="80"/>
      <c r="RGI13" s="80"/>
      <c r="RGJ13" s="80"/>
      <c r="RGK13" s="80"/>
      <c r="RGL13" s="80"/>
      <c r="RGM13" s="80"/>
      <c r="RGN13" s="80"/>
      <c r="RGO13" s="80"/>
      <c r="RGP13" s="80"/>
      <c r="RGQ13" s="80"/>
      <c r="RGR13" s="80"/>
      <c r="RGS13" s="80"/>
      <c r="RGT13" s="80"/>
      <c r="RGU13" s="80"/>
      <c r="RGV13" s="80"/>
      <c r="RGW13" s="80"/>
      <c r="RGX13" s="80"/>
      <c r="RGY13" s="80"/>
      <c r="RGZ13" s="80"/>
      <c r="RHA13" s="80"/>
      <c r="RHB13" s="80"/>
      <c r="RHC13" s="80"/>
      <c r="RHD13" s="80"/>
      <c r="RHE13" s="80"/>
      <c r="RHF13" s="80"/>
      <c r="RHG13" s="80"/>
      <c r="RHH13" s="80"/>
      <c r="RHI13" s="80"/>
      <c r="RHJ13" s="80"/>
      <c r="RHK13" s="80"/>
      <c r="RHL13" s="80"/>
      <c r="RHM13" s="80"/>
      <c r="RHN13" s="80"/>
      <c r="RHO13" s="80"/>
      <c r="RHP13" s="80"/>
      <c r="RHQ13" s="80"/>
      <c r="RHR13" s="80"/>
      <c r="RHS13" s="80"/>
      <c r="RHT13" s="80"/>
      <c r="RHU13" s="80"/>
      <c r="RHV13" s="80"/>
      <c r="RHW13" s="80"/>
      <c r="RHX13" s="80"/>
      <c r="RHY13" s="80"/>
      <c r="RHZ13" s="80"/>
      <c r="RIA13" s="80"/>
      <c r="RIB13" s="80"/>
      <c r="RIC13" s="80"/>
      <c r="RID13" s="80"/>
      <c r="RIE13" s="80"/>
      <c r="RIF13" s="80"/>
      <c r="RIG13" s="80"/>
      <c r="RIH13" s="80"/>
      <c r="RII13" s="80"/>
      <c r="RIJ13" s="80"/>
      <c r="RIK13" s="80"/>
      <c r="RIL13" s="80"/>
      <c r="RIM13" s="80"/>
      <c r="RIN13" s="80"/>
      <c r="RIO13" s="80"/>
      <c r="RIP13" s="80"/>
      <c r="RIQ13" s="80"/>
      <c r="RIR13" s="80"/>
      <c r="RIS13" s="80"/>
      <c r="RIT13" s="80"/>
      <c r="RIU13" s="80"/>
      <c r="RIV13" s="80"/>
      <c r="RIW13" s="80"/>
      <c r="RIX13" s="80"/>
      <c r="RIY13" s="80"/>
      <c r="RIZ13" s="80"/>
      <c r="RJA13" s="80"/>
      <c r="RJB13" s="80"/>
      <c r="RJC13" s="80"/>
      <c r="RJD13" s="80"/>
      <c r="RJE13" s="80"/>
      <c r="RJF13" s="80"/>
      <c r="RJG13" s="80"/>
      <c r="RJH13" s="80"/>
      <c r="RJI13" s="80"/>
      <c r="RJJ13" s="80"/>
      <c r="RJK13" s="80"/>
      <c r="RJL13" s="80"/>
      <c r="RJM13" s="80"/>
      <c r="RJN13" s="80"/>
      <c r="RJO13" s="80"/>
      <c r="RJP13" s="80"/>
      <c r="RJQ13" s="80"/>
      <c r="RJR13" s="80"/>
      <c r="RJS13" s="80"/>
      <c r="RJT13" s="80"/>
      <c r="RJU13" s="80"/>
      <c r="RJV13" s="80"/>
      <c r="RJW13" s="80"/>
      <c r="RJX13" s="80"/>
      <c r="RJY13" s="80"/>
      <c r="RJZ13" s="80"/>
      <c r="RKA13" s="80"/>
      <c r="RKB13" s="80"/>
      <c r="RKC13" s="80"/>
      <c r="RKD13" s="80"/>
      <c r="RKE13" s="80"/>
      <c r="RKF13" s="80"/>
      <c r="RKG13" s="80"/>
      <c r="RKH13" s="80"/>
      <c r="RKI13" s="80"/>
      <c r="RKJ13" s="80"/>
      <c r="RKK13" s="80"/>
      <c r="RKL13" s="80"/>
      <c r="RKM13" s="80"/>
      <c r="RKN13" s="80"/>
      <c r="RKO13" s="80"/>
      <c r="RKP13" s="80"/>
      <c r="RKQ13" s="80"/>
      <c r="RKR13" s="80"/>
      <c r="RKS13" s="80"/>
      <c r="RKT13" s="80"/>
      <c r="RKU13" s="80"/>
      <c r="RKV13" s="80"/>
      <c r="RKW13" s="80"/>
      <c r="RKX13" s="80"/>
      <c r="RKY13" s="80"/>
      <c r="RKZ13" s="80"/>
      <c r="RLA13" s="80"/>
      <c r="RLB13" s="80"/>
      <c r="RLC13" s="80"/>
      <c r="RLD13" s="80"/>
      <c r="RLE13" s="80"/>
      <c r="RLF13" s="80"/>
      <c r="RLG13" s="80"/>
      <c r="RLH13" s="80"/>
      <c r="RLI13" s="80"/>
      <c r="RLJ13" s="80"/>
      <c r="RLK13" s="80"/>
      <c r="RLL13" s="80"/>
      <c r="RLM13" s="80"/>
      <c r="RLN13" s="80"/>
      <c r="RLO13" s="80"/>
      <c r="RLP13" s="80"/>
      <c r="RLQ13" s="80"/>
      <c r="RLR13" s="80"/>
      <c r="RLS13" s="80"/>
      <c r="RLT13" s="80"/>
      <c r="RLU13" s="80"/>
      <c r="RLV13" s="80"/>
      <c r="RLW13" s="80"/>
      <c r="RLX13" s="80"/>
      <c r="RLY13" s="80"/>
      <c r="RLZ13" s="80"/>
      <c r="RMA13" s="80"/>
      <c r="RMB13" s="80"/>
      <c r="RMC13" s="80"/>
      <c r="RMD13" s="80"/>
      <c r="RME13" s="80"/>
      <c r="RMF13" s="80"/>
      <c r="RMG13" s="80"/>
      <c r="RMH13" s="80"/>
      <c r="RMI13" s="80"/>
      <c r="RMJ13" s="80"/>
      <c r="RMK13" s="80"/>
      <c r="RML13" s="80"/>
      <c r="RMM13" s="80"/>
      <c r="RMN13" s="80"/>
      <c r="RMO13" s="80"/>
      <c r="RMP13" s="80"/>
      <c r="RMQ13" s="80"/>
      <c r="RMR13" s="80"/>
      <c r="RMS13" s="80"/>
      <c r="RMT13" s="80"/>
      <c r="RMU13" s="80"/>
      <c r="RMV13" s="80"/>
      <c r="RMW13" s="80"/>
      <c r="RMX13" s="80"/>
      <c r="RMY13" s="80"/>
      <c r="RMZ13" s="80"/>
      <c r="RNA13" s="80"/>
      <c r="RNB13" s="80"/>
      <c r="RNC13" s="80"/>
      <c r="RND13" s="80"/>
      <c r="RNE13" s="80"/>
      <c r="RNF13" s="80"/>
      <c r="RNG13" s="80"/>
      <c r="RNH13" s="80"/>
      <c r="RNI13" s="80"/>
      <c r="RNJ13" s="80"/>
      <c r="RNK13" s="80"/>
      <c r="RNL13" s="80"/>
      <c r="RNM13" s="80"/>
      <c r="RNN13" s="80"/>
      <c r="RNO13" s="80"/>
      <c r="RNP13" s="80"/>
      <c r="RNQ13" s="80"/>
      <c r="RNR13" s="80"/>
      <c r="RNS13" s="80"/>
      <c r="RNT13" s="80"/>
      <c r="RNU13" s="80"/>
      <c r="RNV13" s="80"/>
      <c r="RNW13" s="80"/>
      <c r="RNX13" s="80"/>
      <c r="RNY13" s="80"/>
      <c r="RNZ13" s="80"/>
      <c r="ROA13" s="80"/>
      <c r="ROB13" s="80"/>
      <c r="ROC13" s="80"/>
      <c r="ROD13" s="80"/>
      <c r="ROE13" s="80"/>
      <c r="ROF13" s="80"/>
      <c r="ROG13" s="80"/>
      <c r="ROH13" s="80"/>
      <c r="ROI13" s="80"/>
      <c r="ROJ13" s="80"/>
      <c r="ROK13" s="80"/>
      <c r="ROL13" s="80"/>
      <c r="ROM13" s="80"/>
      <c r="RON13" s="80"/>
      <c r="ROO13" s="80"/>
      <c r="ROP13" s="80"/>
      <c r="ROQ13" s="80"/>
      <c r="ROR13" s="80"/>
      <c r="ROS13" s="80"/>
      <c r="ROT13" s="80"/>
      <c r="ROU13" s="80"/>
      <c r="ROV13" s="80"/>
      <c r="ROW13" s="80"/>
      <c r="ROX13" s="80"/>
      <c r="ROY13" s="80"/>
      <c r="ROZ13" s="80"/>
      <c r="RPA13" s="80"/>
      <c r="RPB13" s="80"/>
      <c r="RPC13" s="80"/>
      <c r="RPD13" s="80"/>
      <c r="RPE13" s="80"/>
      <c r="RPF13" s="80"/>
      <c r="RPG13" s="80"/>
      <c r="RPH13" s="80"/>
      <c r="RPI13" s="80"/>
      <c r="RPJ13" s="80"/>
      <c r="RPK13" s="80"/>
      <c r="RPL13" s="80"/>
      <c r="RPM13" s="80"/>
      <c r="RPN13" s="80"/>
      <c r="RPO13" s="80"/>
      <c r="RPP13" s="80"/>
      <c r="RPQ13" s="80"/>
      <c r="RPR13" s="80"/>
      <c r="RPS13" s="80"/>
      <c r="RPT13" s="80"/>
      <c r="RPU13" s="80"/>
      <c r="RPV13" s="80"/>
      <c r="RPW13" s="80"/>
      <c r="RPX13" s="80"/>
      <c r="RPY13" s="80"/>
      <c r="RPZ13" s="80"/>
      <c r="RQA13" s="80"/>
      <c r="RQB13" s="80"/>
      <c r="RQC13" s="80"/>
      <c r="RQD13" s="80"/>
      <c r="RQE13" s="80"/>
      <c r="RQF13" s="80"/>
      <c r="RQG13" s="80"/>
      <c r="RQH13" s="80"/>
      <c r="RQI13" s="80"/>
      <c r="RQJ13" s="80"/>
      <c r="RQK13" s="80"/>
      <c r="RQL13" s="80"/>
      <c r="RQM13" s="80"/>
      <c r="RQN13" s="80"/>
      <c r="RQO13" s="80"/>
      <c r="RQP13" s="80"/>
      <c r="RQQ13" s="80"/>
      <c r="RQR13" s="80"/>
      <c r="RQS13" s="80"/>
      <c r="RQT13" s="80"/>
      <c r="RQU13" s="80"/>
      <c r="RQV13" s="80"/>
      <c r="RQW13" s="80"/>
      <c r="RQX13" s="80"/>
      <c r="RQY13" s="80"/>
      <c r="RQZ13" s="80"/>
      <c r="RRA13" s="80"/>
      <c r="RRB13" s="80"/>
      <c r="RRC13" s="80"/>
      <c r="RRD13" s="80"/>
      <c r="RRE13" s="80"/>
      <c r="RRF13" s="80"/>
      <c r="RRG13" s="80"/>
      <c r="RRH13" s="80"/>
      <c r="RRI13" s="80"/>
      <c r="RRJ13" s="80"/>
      <c r="RRK13" s="80"/>
      <c r="RRL13" s="80"/>
      <c r="RRM13" s="80"/>
      <c r="RRN13" s="80"/>
      <c r="RRO13" s="80"/>
      <c r="RRP13" s="80"/>
      <c r="RRQ13" s="80"/>
      <c r="RRR13" s="80"/>
      <c r="RRS13" s="80"/>
      <c r="RRT13" s="80"/>
      <c r="RRU13" s="80"/>
      <c r="RRV13" s="80"/>
      <c r="RRW13" s="80"/>
      <c r="RRX13" s="80"/>
      <c r="RRY13" s="80"/>
      <c r="RRZ13" s="80"/>
      <c r="RSA13" s="80"/>
      <c r="RSB13" s="80"/>
      <c r="RSC13" s="80"/>
      <c r="RSD13" s="80"/>
      <c r="RSE13" s="80"/>
      <c r="RSF13" s="80"/>
      <c r="RSG13" s="80"/>
      <c r="RSH13" s="80"/>
      <c r="RSI13" s="80"/>
      <c r="RSJ13" s="80"/>
      <c r="RSK13" s="80"/>
      <c r="RSL13" s="80"/>
      <c r="RSM13" s="80"/>
      <c r="RSN13" s="80"/>
      <c r="RSO13" s="80"/>
      <c r="RSP13" s="80"/>
      <c r="RSQ13" s="80"/>
      <c r="RSR13" s="80"/>
      <c r="RSS13" s="80"/>
      <c r="RST13" s="80"/>
      <c r="RSU13" s="80"/>
      <c r="RSV13" s="80"/>
      <c r="RSW13" s="80"/>
      <c r="RSX13" s="80"/>
      <c r="RSY13" s="80"/>
      <c r="RSZ13" s="80"/>
      <c r="RTA13" s="80"/>
      <c r="RTB13" s="80"/>
      <c r="RTC13" s="80"/>
      <c r="RTD13" s="80"/>
      <c r="RTE13" s="80"/>
      <c r="RTF13" s="80"/>
      <c r="RTG13" s="80"/>
      <c r="RTH13" s="80"/>
      <c r="RTI13" s="80"/>
      <c r="RTJ13" s="80"/>
      <c r="RTK13" s="80"/>
      <c r="RTL13" s="80"/>
      <c r="RTM13" s="80"/>
      <c r="RTN13" s="80"/>
      <c r="RTO13" s="80"/>
      <c r="RTP13" s="80"/>
      <c r="RTQ13" s="80"/>
      <c r="RTR13" s="80"/>
      <c r="RTS13" s="80"/>
      <c r="RTT13" s="80"/>
      <c r="RTU13" s="80"/>
      <c r="RTV13" s="80"/>
      <c r="RTW13" s="80"/>
      <c r="RTX13" s="80"/>
      <c r="RTY13" s="80"/>
      <c r="RTZ13" s="80"/>
      <c r="RUA13" s="80"/>
      <c r="RUB13" s="80"/>
      <c r="RUC13" s="80"/>
      <c r="RUD13" s="80"/>
      <c r="RUE13" s="80"/>
      <c r="RUF13" s="80"/>
      <c r="RUG13" s="80"/>
      <c r="RUH13" s="80"/>
      <c r="RUI13" s="80"/>
      <c r="RUJ13" s="80"/>
      <c r="RUK13" s="80"/>
      <c r="RUL13" s="80"/>
      <c r="RUM13" s="80"/>
      <c r="RUN13" s="80"/>
      <c r="RUO13" s="80"/>
      <c r="RUP13" s="80"/>
      <c r="RUQ13" s="80"/>
      <c r="RUR13" s="80"/>
      <c r="RUS13" s="80"/>
      <c r="RUT13" s="80"/>
      <c r="RUU13" s="80"/>
      <c r="RUV13" s="80"/>
      <c r="RUW13" s="80"/>
      <c r="RUX13" s="80"/>
      <c r="RUY13" s="80"/>
      <c r="RUZ13" s="80"/>
      <c r="RVA13" s="80"/>
      <c r="RVB13" s="80"/>
      <c r="RVC13" s="80"/>
      <c r="RVD13" s="80"/>
      <c r="RVE13" s="80"/>
      <c r="RVF13" s="80"/>
      <c r="RVG13" s="80"/>
      <c r="RVH13" s="80"/>
      <c r="RVI13" s="80"/>
      <c r="RVJ13" s="80"/>
      <c r="RVK13" s="80"/>
      <c r="RVL13" s="80"/>
      <c r="RVM13" s="80"/>
      <c r="RVN13" s="80"/>
      <c r="RVO13" s="80"/>
      <c r="RVP13" s="80"/>
      <c r="RVQ13" s="80"/>
      <c r="RVR13" s="80"/>
      <c r="RVS13" s="80"/>
      <c r="RVT13" s="80"/>
      <c r="RVU13" s="80"/>
      <c r="RVV13" s="80"/>
      <c r="RVW13" s="80"/>
      <c r="RVX13" s="80"/>
      <c r="RVY13" s="80"/>
      <c r="RVZ13" s="80"/>
      <c r="RWA13" s="80"/>
      <c r="RWB13" s="80"/>
      <c r="RWC13" s="80"/>
      <c r="RWD13" s="80"/>
      <c r="RWE13" s="80"/>
      <c r="RWF13" s="80"/>
      <c r="RWG13" s="80"/>
      <c r="RWH13" s="80"/>
      <c r="RWI13" s="80"/>
      <c r="RWJ13" s="80"/>
      <c r="RWK13" s="80"/>
      <c r="RWL13" s="80"/>
      <c r="RWM13" s="80"/>
      <c r="RWN13" s="80"/>
      <c r="RWO13" s="80"/>
      <c r="RWP13" s="80"/>
      <c r="RWQ13" s="80"/>
      <c r="RWR13" s="80"/>
      <c r="RWS13" s="80"/>
      <c r="RWT13" s="80"/>
      <c r="RWU13" s="80"/>
      <c r="RWV13" s="80"/>
      <c r="RWW13" s="80"/>
      <c r="RWX13" s="80"/>
      <c r="RWY13" s="80"/>
      <c r="RWZ13" s="80"/>
      <c r="RXA13" s="80"/>
      <c r="RXB13" s="80"/>
      <c r="RXC13" s="80"/>
      <c r="RXD13" s="80"/>
      <c r="RXE13" s="80"/>
      <c r="RXF13" s="80"/>
      <c r="RXG13" s="80"/>
      <c r="RXH13" s="80"/>
      <c r="RXI13" s="80"/>
      <c r="RXJ13" s="80"/>
      <c r="RXK13" s="80"/>
      <c r="RXL13" s="80"/>
      <c r="RXM13" s="80"/>
      <c r="RXN13" s="80"/>
      <c r="RXO13" s="80"/>
      <c r="RXP13" s="80"/>
      <c r="RXQ13" s="80"/>
      <c r="RXR13" s="80"/>
      <c r="RXS13" s="80"/>
      <c r="RXT13" s="80"/>
      <c r="RXU13" s="80"/>
      <c r="RXV13" s="80"/>
      <c r="RXW13" s="80"/>
      <c r="RXX13" s="80"/>
      <c r="RXY13" s="80"/>
      <c r="RXZ13" s="80"/>
      <c r="RYA13" s="80"/>
      <c r="RYB13" s="80"/>
      <c r="RYC13" s="80"/>
      <c r="RYD13" s="80"/>
      <c r="RYE13" s="80"/>
      <c r="RYF13" s="80"/>
      <c r="RYG13" s="80"/>
      <c r="RYH13" s="80"/>
      <c r="RYI13" s="80"/>
      <c r="RYJ13" s="80"/>
      <c r="RYK13" s="80"/>
      <c r="RYL13" s="80"/>
      <c r="RYM13" s="80"/>
      <c r="RYN13" s="80"/>
      <c r="RYO13" s="80"/>
      <c r="RYP13" s="80"/>
      <c r="RYQ13" s="80"/>
      <c r="RYR13" s="80"/>
      <c r="RYS13" s="80"/>
      <c r="RYT13" s="80"/>
      <c r="RYU13" s="80"/>
      <c r="RYV13" s="80"/>
      <c r="RYW13" s="80"/>
      <c r="RYX13" s="80"/>
      <c r="RYY13" s="80"/>
      <c r="RYZ13" s="80"/>
      <c r="RZA13" s="80"/>
      <c r="RZB13" s="80"/>
      <c r="RZC13" s="80"/>
      <c r="RZD13" s="80"/>
      <c r="RZE13" s="80"/>
      <c r="RZF13" s="80"/>
      <c r="RZG13" s="80"/>
      <c r="RZH13" s="80"/>
      <c r="RZI13" s="80"/>
      <c r="RZJ13" s="80"/>
      <c r="RZK13" s="80"/>
      <c r="RZL13" s="80"/>
      <c r="RZM13" s="80"/>
      <c r="RZN13" s="80"/>
      <c r="RZO13" s="80"/>
      <c r="RZP13" s="80"/>
      <c r="RZQ13" s="80"/>
      <c r="RZR13" s="80"/>
      <c r="RZS13" s="80"/>
      <c r="RZT13" s="80"/>
      <c r="RZU13" s="80"/>
      <c r="RZV13" s="80"/>
      <c r="RZW13" s="80"/>
      <c r="RZX13" s="80"/>
      <c r="RZY13" s="80"/>
      <c r="RZZ13" s="80"/>
      <c r="SAA13" s="80"/>
      <c r="SAB13" s="80"/>
      <c r="SAC13" s="80"/>
      <c r="SAD13" s="80"/>
      <c r="SAE13" s="80"/>
      <c r="SAF13" s="80"/>
      <c r="SAG13" s="80"/>
      <c r="SAH13" s="80"/>
      <c r="SAI13" s="80"/>
      <c r="SAJ13" s="80"/>
      <c r="SAK13" s="80"/>
      <c r="SAL13" s="80"/>
      <c r="SAM13" s="80"/>
      <c r="SAN13" s="80"/>
      <c r="SAO13" s="80"/>
      <c r="SAP13" s="80"/>
      <c r="SAQ13" s="80"/>
      <c r="SAR13" s="80"/>
      <c r="SAS13" s="80"/>
      <c r="SAT13" s="80"/>
      <c r="SAU13" s="80"/>
      <c r="SAV13" s="80"/>
      <c r="SAW13" s="80"/>
      <c r="SAX13" s="80"/>
      <c r="SAY13" s="80"/>
      <c r="SAZ13" s="80"/>
      <c r="SBA13" s="80"/>
      <c r="SBB13" s="80"/>
      <c r="SBC13" s="80"/>
      <c r="SBD13" s="80"/>
      <c r="SBE13" s="80"/>
      <c r="SBF13" s="80"/>
      <c r="SBG13" s="80"/>
      <c r="SBH13" s="80"/>
      <c r="SBI13" s="80"/>
      <c r="SBJ13" s="80"/>
      <c r="SBK13" s="80"/>
      <c r="SBL13" s="80"/>
      <c r="SBM13" s="80"/>
      <c r="SBN13" s="80"/>
      <c r="SBO13" s="80"/>
      <c r="SBP13" s="80"/>
      <c r="SBQ13" s="80"/>
      <c r="SBR13" s="80"/>
      <c r="SBS13" s="80"/>
      <c r="SBT13" s="80"/>
      <c r="SBU13" s="80"/>
      <c r="SBV13" s="80"/>
      <c r="SBW13" s="80"/>
      <c r="SBX13" s="80"/>
      <c r="SBY13" s="80"/>
      <c r="SBZ13" s="80"/>
      <c r="SCA13" s="80"/>
      <c r="SCB13" s="80"/>
      <c r="SCC13" s="80"/>
      <c r="SCD13" s="80"/>
      <c r="SCE13" s="80"/>
      <c r="SCF13" s="80"/>
      <c r="SCG13" s="80"/>
      <c r="SCH13" s="80"/>
      <c r="SCI13" s="80"/>
      <c r="SCJ13" s="80"/>
      <c r="SCK13" s="80"/>
      <c r="SCL13" s="80"/>
      <c r="SCM13" s="80"/>
      <c r="SCN13" s="80"/>
      <c r="SCO13" s="80"/>
      <c r="SCP13" s="80"/>
      <c r="SCQ13" s="80"/>
      <c r="SCR13" s="80"/>
      <c r="SCS13" s="80"/>
      <c r="SCT13" s="80"/>
      <c r="SCU13" s="80"/>
      <c r="SCV13" s="80"/>
      <c r="SCW13" s="80"/>
      <c r="SCX13" s="80"/>
      <c r="SCY13" s="80"/>
      <c r="SCZ13" s="80"/>
      <c r="SDA13" s="80"/>
      <c r="SDB13" s="80"/>
      <c r="SDC13" s="80"/>
      <c r="SDD13" s="80"/>
      <c r="SDE13" s="80"/>
      <c r="SDF13" s="80"/>
      <c r="SDG13" s="80"/>
      <c r="SDH13" s="80"/>
      <c r="SDI13" s="80"/>
      <c r="SDJ13" s="80"/>
      <c r="SDK13" s="80"/>
      <c r="SDL13" s="80"/>
      <c r="SDM13" s="80"/>
      <c r="SDN13" s="80"/>
      <c r="SDO13" s="80"/>
      <c r="SDP13" s="80"/>
      <c r="SDQ13" s="80"/>
      <c r="SDR13" s="80"/>
      <c r="SDS13" s="80"/>
      <c r="SDT13" s="80"/>
      <c r="SDU13" s="80"/>
      <c r="SDV13" s="80"/>
      <c r="SDW13" s="80"/>
      <c r="SDX13" s="80"/>
      <c r="SDY13" s="80"/>
      <c r="SDZ13" s="80"/>
      <c r="SEA13" s="80"/>
      <c r="SEB13" s="80"/>
      <c r="SEC13" s="80"/>
      <c r="SED13" s="80"/>
      <c r="SEE13" s="80"/>
      <c r="SEF13" s="80"/>
      <c r="SEG13" s="80"/>
      <c r="SEH13" s="80"/>
      <c r="SEI13" s="80"/>
      <c r="SEJ13" s="80"/>
      <c r="SEK13" s="80"/>
      <c r="SEL13" s="80"/>
      <c r="SEM13" s="80"/>
      <c r="SEN13" s="80"/>
      <c r="SEO13" s="80"/>
      <c r="SEP13" s="80"/>
      <c r="SEQ13" s="80"/>
      <c r="SER13" s="80"/>
      <c r="SES13" s="80"/>
      <c r="SET13" s="80"/>
      <c r="SEU13" s="80"/>
      <c r="SEV13" s="80"/>
      <c r="SEW13" s="80"/>
      <c r="SEX13" s="80"/>
      <c r="SEY13" s="80"/>
      <c r="SEZ13" s="80"/>
      <c r="SFA13" s="80"/>
      <c r="SFB13" s="80"/>
      <c r="SFC13" s="80"/>
      <c r="SFD13" s="80"/>
      <c r="SFE13" s="80"/>
      <c r="SFF13" s="80"/>
      <c r="SFG13" s="80"/>
      <c r="SFH13" s="80"/>
      <c r="SFI13" s="80"/>
      <c r="SFJ13" s="80"/>
      <c r="SFK13" s="80"/>
      <c r="SFL13" s="80"/>
      <c r="SFM13" s="80"/>
      <c r="SFN13" s="80"/>
      <c r="SFO13" s="80"/>
      <c r="SFP13" s="80"/>
      <c r="SFQ13" s="80"/>
      <c r="SFR13" s="80"/>
      <c r="SFS13" s="80"/>
      <c r="SFT13" s="80"/>
      <c r="SFU13" s="80"/>
      <c r="SFV13" s="80"/>
      <c r="SFW13" s="80"/>
      <c r="SFX13" s="80"/>
      <c r="SFY13" s="80"/>
      <c r="SFZ13" s="80"/>
      <c r="SGA13" s="80"/>
      <c r="SGB13" s="80"/>
      <c r="SGC13" s="80"/>
      <c r="SGD13" s="80"/>
      <c r="SGE13" s="80"/>
      <c r="SGF13" s="80"/>
      <c r="SGG13" s="80"/>
      <c r="SGH13" s="80"/>
      <c r="SGI13" s="80"/>
      <c r="SGJ13" s="80"/>
      <c r="SGK13" s="80"/>
      <c r="SGL13" s="80"/>
      <c r="SGM13" s="80"/>
      <c r="SGN13" s="80"/>
      <c r="SGO13" s="80"/>
      <c r="SGP13" s="80"/>
      <c r="SGQ13" s="80"/>
      <c r="SGR13" s="80"/>
      <c r="SGS13" s="80"/>
      <c r="SGT13" s="80"/>
      <c r="SGU13" s="80"/>
      <c r="SGV13" s="80"/>
      <c r="SGW13" s="80"/>
      <c r="SGX13" s="80"/>
      <c r="SGY13" s="80"/>
      <c r="SGZ13" s="80"/>
      <c r="SHA13" s="80"/>
      <c r="SHB13" s="80"/>
      <c r="SHC13" s="80"/>
      <c r="SHD13" s="80"/>
      <c r="SHE13" s="80"/>
      <c r="SHF13" s="80"/>
      <c r="SHG13" s="80"/>
      <c r="SHH13" s="80"/>
      <c r="SHI13" s="80"/>
      <c r="SHJ13" s="80"/>
      <c r="SHK13" s="80"/>
      <c r="SHL13" s="80"/>
      <c r="SHM13" s="80"/>
      <c r="SHN13" s="80"/>
      <c r="SHO13" s="80"/>
      <c r="SHP13" s="80"/>
      <c r="SHQ13" s="80"/>
      <c r="SHR13" s="80"/>
      <c r="SHS13" s="80"/>
      <c r="SHT13" s="80"/>
      <c r="SHU13" s="80"/>
      <c r="SHV13" s="80"/>
      <c r="SHW13" s="80"/>
      <c r="SHX13" s="80"/>
      <c r="SHY13" s="80"/>
      <c r="SHZ13" s="80"/>
      <c r="SIA13" s="80"/>
      <c r="SIB13" s="80"/>
      <c r="SIC13" s="80"/>
      <c r="SID13" s="80"/>
      <c r="SIE13" s="80"/>
      <c r="SIF13" s="80"/>
      <c r="SIG13" s="80"/>
      <c r="SIH13" s="80"/>
      <c r="SII13" s="80"/>
      <c r="SIJ13" s="80"/>
      <c r="SIK13" s="80"/>
      <c r="SIL13" s="80"/>
      <c r="SIM13" s="80"/>
      <c r="SIN13" s="80"/>
      <c r="SIO13" s="80"/>
      <c r="SIP13" s="80"/>
      <c r="SIQ13" s="80"/>
      <c r="SIR13" s="80"/>
      <c r="SIS13" s="80"/>
      <c r="SIT13" s="80"/>
      <c r="SIU13" s="80"/>
      <c r="SIV13" s="80"/>
      <c r="SIW13" s="80"/>
      <c r="SIX13" s="80"/>
      <c r="SIY13" s="80"/>
      <c r="SIZ13" s="80"/>
      <c r="SJA13" s="80"/>
      <c r="SJB13" s="80"/>
      <c r="SJC13" s="80"/>
      <c r="SJD13" s="80"/>
      <c r="SJE13" s="80"/>
      <c r="SJF13" s="80"/>
      <c r="SJG13" s="80"/>
      <c r="SJH13" s="80"/>
      <c r="SJI13" s="80"/>
      <c r="SJJ13" s="80"/>
      <c r="SJK13" s="80"/>
      <c r="SJL13" s="80"/>
      <c r="SJM13" s="80"/>
      <c r="SJN13" s="80"/>
      <c r="SJO13" s="80"/>
      <c r="SJP13" s="80"/>
      <c r="SJQ13" s="80"/>
      <c r="SJR13" s="80"/>
      <c r="SJS13" s="80"/>
      <c r="SJT13" s="80"/>
      <c r="SJU13" s="80"/>
      <c r="SJV13" s="80"/>
      <c r="SJW13" s="80"/>
      <c r="SJX13" s="80"/>
      <c r="SJY13" s="80"/>
      <c r="SJZ13" s="80"/>
      <c r="SKA13" s="80"/>
      <c r="SKB13" s="80"/>
      <c r="SKC13" s="80"/>
      <c r="SKD13" s="80"/>
      <c r="SKE13" s="80"/>
      <c r="SKF13" s="80"/>
      <c r="SKG13" s="80"/>
      <c r="SKH13" s="80"/>
      <c r="SKI13" s="80"/>
      <c r="SKJ13" s="80"/>
      <c r="SKK13" s="80"/>
      <c r="SKL13" s="80"/>
      <c r="SKM13" s="80"/>
      <c r="SKN13" s="80"/>
      <c r="SKO13" s="80"/>
      <c r="SKP13" s="80"/>
      <c r="SKQ13" s="80"/>
      <c r="SKR13" s="80"/>
      <c r="SKS13" s="80"/>
      <c r="SKT13" s="80"/>
      <c r="SKU13" s="80"/>
      <c r="SKV13" s="80"/>
      <c r="SKW13" s="80"/>
      <c r="SKX13" s="80"/>
      <c r="SKY13" s="80"/>
      <c r="SKZ13" s="80"/>
      <c r="SLA13" s="80"/>
      <c r="SLB13" s="80"/>
      <c r="SLC13" s="80"/>
      <c r="SLD13" s="80"/>
      <c r="SLE13" s="80"/>
      <c r="SLF13" s="80"/>
      <c r="SLG13" s="80"/>
      <c r="SLH13" s="80"/>
      <c r="SLI13" s="80"/>
      <c r="SLJ13" s="80"/>
      <c r="SLK13" s="80"/>
      <c r="SLL13" s="80"/>
      <c r="SLM13" s="80"/>
      <c r="SLN13" s="80"/>
      <c r="SLO13" s="80"/>
      <c r="SLP13" s="80"/>
      <c r="SLQ13" s="80"/>
      <c r="SLR13" s="80"/>
      <c r="SLS13" s="80"/>
      <c r="SLT13" s="80"/>
      <c r="SLU13" s="80"/>
      <c r="SLV13" s="80"/>
      <c r="SLW13" s="80"/>
      <c r="SLX13" s="80"/>
      <c r="SLY13" s="80"/>
      <c r="SLZ13" s="80"/>
      <c r="SMA13" s="80"/>
      <c r="SMB13" s="80"/>
      <c r="SMC13" s="80"/>
      <c r="SMD13" s="80"/>
      <c r="SME13" s="80"/>
      <c r="SMF13" s="80"/>
      <c r="SMG13" s="80"/>
      <c r="SMH13" s="80"/>
      <c r="SMI13" s="80"/>
      <c r="SMJ13" s="80"/>
      <c r="SMK13" s="80"/>
      <c r="SML13" s="80"/>
      <c r="SMM13" s="80"/>
      <c r="SMN13" s="80"/>
      <c r="SMO13" s="80"/>
      <c r="SMP13" s="80"/>
      <c r="SMQ13" s="80"/>
      <c r="SMR13" s="80"/>
      <c r="SMS13" s="80"/>
      <c r="SMT13" s="80"/>
      <c r="SMU13" s="80"/>
      <c r="SMV13" s="80"/>
      <c r="SMW13" s="80"/>
      <c r="SMX13" s="80"/>
      <c r="SMY13" s="80"/>
      <c r="SMZ13" s="80"/>
      <c r="SNA13" s="80"/>
      <c r="SNB13" s="80"/>
      <c r="SNC13" s="80"/>
      <c r="SND13" s="80"/>
      <c r="SNE13" s="80"/>
      <c r="SNF13" s="80"/>
      <c r="SNG13" s="80"/>
      <c r="SNH13" s="80"/>
      <c r="SNI13" s="80"/>
      <c r="SNJ13" s="80"/>
      <c r="SNK13" s="80"/>
      <c r="SNL13" s="80"/>
      <c r="SNM13" s="80"/>
      <c r="SNN13" s="80"/>
      <c r="SNO13" s="80"/>
      <c r="SNP13" s="80"/>
      <c r="SNQ13" s="80"/>
      <c r="SNR13" s="80"/>
      <c r="SNS13" s="80"/>
      <c r="SNT13" s="80"/>
      <c r="SNU13" s="80"/>
      <c r="SNV13" s="80"/>
      <c r="SNW13" s="80"/>
      <c r="SNX13" s="80"/>
      <c r="SNY13" s="80"/>
      <c r="SNZ13" s="80"/>
      <c r="SOA13" s="80"/>
      <c r="SOB13" s="80"/>
      <c r="SOC13" s="80"/>
      <c r="SOD13" s="80"/>
      <c r="SOE13" s="80"/>
      <c r="SOF13" s="80"/>
      <c r="SOG13" s="80"/>
      <c r="SOH13" s="80"/>
      <c r="SOI13" s="80"/>
      <c r="SOJ13" s="80"/>
      <c r="SOK13" s="80"/>
      <c r="SOL13" s="80"/>
      <c r="SOM13" s="80"/>
      <c r="SON13" s="80"/>
      <c r="SOO13" s="80"/>
      <c r="SOP13" s="80"/>
      <c r="SOQ13" s="80"/>
      <c r="SOR13" s="80"/>
      <c r="SOS13" s="80"/>
      <c r="SOT13" s="80"/>
      <c r="SOU13" s="80"/>
      <c r="SOV13" s="80"/>
      <c r="SOW13" s="80"/>
      <c r="SOX13" s="80"/>
      <c r="SOY13" s="80"/>
      <c r="SOZ13" s="80"/>
      <c r="SPA13" s="80"/>
      <c r="SPB13" s="80"/>
      <c r="SPC13" s="80"/>
      <c r="SPD13" s="80"/>
      <c r="SPE13" s="80"/>
      <c r="SPF13" s="80"/>
      <c r="SPG13" s="80"/>
      <c r="SPH13" s="80"/>
      <c r="SPI13" s="80"/>
      <c r="SPJ13" s="80"/>
      <c r="SPK13" s="80"/>
      <c r="SPL13" s="80"/>
      <c r="SPM13" s="80"/>
      <c r="SPN13" s="80"/>
      <c r="SPO13" s="80"/>
      <c r="SPP13" s="80"/>
      <c r="SPQ13" s="80"/>
      <c r="SPR13" s="80"/>
      <c r="SPS13" s="80"/>
      <c r="SPT13" s="80"/>
      <c r="SPU13" s="80"/>
      <c r="SPV13" s="80"/>
      <c r="SPW13" s="80"/>
      <c r="SPX13" s="80"/>
      <c r="SPY13" s="80"/>
      <c r="SPZ13" s="80"/>
      <c r="SQA13" s="80"/>
      <c r="SQB13" s="80"/>
      <c r="SQC13" s="80"/>
      <c r="SQD13" s="80"/>
      <c r="SQE13" s="80"/>
      <c r="SQF13" s="80"/>
      <c r="SQG13" s="80"/>
      <c r="SQH13" s="80"/>
      <c r="SQI13" s="80"/>
      <c r="SQJ13" s="80"/>
      <c r="SQK13" s="80"/>
      <c r="SQL13" s="80"/>
      <c r="SQM13" s="80"/>
      <c r="SQN13" s="80"/>
      <c r="SQO13" s="80"/>
      <c r="SQP13" s="80"/>
      <c r="SQQ13" s="80"/>
      <c r="SQR13" s="80"/>
      <c r="SQS13" s="80"/>
      <c r="SQT13" s="80"/>
      <c r="SQU13" s="80"/>
      <c r="SQV13" s="80"/>
      <c r="SQW13" s="80"/>
      <c r="SQX13" s="80"/>
      <c r="SQY13" s="80"/>
      <c r="SQZ13" s="80"/>
      <c r="SRA13" s="80"/>
      <c r="SRB13" s="80"/>
      <c r="SRC13" s="80"/>
      <c r="SRD13" s="80"/>
      <c r="SRE13" s="80"/>
      <c r="SRF13" s="80"/>
      <c r="SRG13" s="80"/>
      <c r="SRH13" s="80"/>
      <c r="SRI13" s="80"/>
      <c r="SRJ13" s="80"/>
      <c r="SRK13" s="80"/>
      <c r="SRL13" s="80"/>
      <c r="SRM13" s="80"/>
      <c r="SRN13" s="80"/>
      <c r="SRO13" s="80"/>
      <c r="SRP13" s="80"/>
      <c r="SRQ13" s="80"/>
      <c r="SRR13" s="80"/>
      <c r="SRS13" s="80"/>
      <c r="SRT13" s="80"/>
      <c r="SRU13" s="80"/>
      <c r="SRV13" s="80"/>
      <c r="SRW13" s="80"/>
      <c r="SRX13" s="80"/>
      <c r="SRY13" s="80"/>
      <c r="SRZ13" s="80"/>
      <c r="SSA13" s="80"/>
      <c r="SSB13" s="80"/>
      <c r="SSC13" s="80"/>
      <c r="SSD13" s="80"/>
      <c r="SSE13" s="80"/>
      <c r="SSF13" s="80"/>
      <c r="SSG13" s="80"/>
      <c r="SSH13" s="80"/>
      <c r="SSI13" s="80"/>
      <c r="SSJ13" s="80"/>
      <c r="SSK13" s="80"/>
      <c r="SSL13" s="80"/>
      <c r="SSM13" s="80"/>
      <c r="SSN13" s="80"/>
      <c r="SSO13" s="80"/>
      <c r="SSP13" s="80"/>
      <c r="SSQ13" s="80"/>
      <c r="SSR13" s="80"/>
      <c r="SSS13" s="80"/>
      <c r="SST13" s="80"/>
      <c r="SSU13" s="80"/>
      <c r="SSV13" s="80"/>
      <c r="SSW13" s="80"/>
      <c r="SSX13" s="80"/>
      <c r="SSY13" s="80"/>
      <c r="SSZ13" s="80"/>
      <c r="STA13" s="80"/>
      <c r="STB13" s="80"/>
      <c r="STC13" s="80"/>
      <c r="STD13" s="80"/>
      <c r="STE13" s="80"/>
      <c r="STF13" s="80"/>
      <c r="STG13" s="80"/>
      <c r="STH13" s="80"/>
      <c r="STI13" s="80"/>
      <c r="STJ13" s="80"/>
      <c r="STK13" s="80"/>
      <c r="STL13" s="80"/>
      <c r="STM13" s="80"/>
      <c r="STN13" s="80"/>
      <c r="STO13" s="80"/>
      <c r="STP13" s="80"/>
      <c r="STQ13" s="80"/>
      <c r="STR13" s="80"/>
      <c r="STS13" s="80"/>
      <c r="STT13" s="80"/>
      <c r="STU13" s="80"/>
      <c r="STV13" s="80"/>
      <c r="STW13" s="80"/>
      <c r="STX13" s="80"/>
      <c r="STY13" s="80"/>
      <c r="STZ13" s="80"/>
      <c r="SUA13" s="80"/>
      <c r="SUB13" s="80"/>
      <c r="SUC13" s="80"/>
      <c r="SUD13" s="80"/>
      <c r="SUE13" s="80"/>
      <c r="SUF13" s="80"/>
      <c r="SUG13" s="80"/>
      <c r="SUH13" s="80"/>
      <c r="SUI13" s="80"/>
      <c r="SUJ13" s="80"/>
      <c r="SUK13" s="80"/>
      <c r="SUL13" s="80"/>
      <c r="SUM13" s="80"/>
      <c r="SUN13" s="80"/>
      <c r="SUO13" s="80"/>
      <c r="SUP13" s="80"/>
      <c r="SUQ13" s="80"/>
      <c r="SUR13" s="80"/>
      <c r="SUS13" s="80"/>
      <c r="SUT13" s="80"/>
      <c r="SUU13" s="80"/>
      <c r="SUV13" s="80"/>
      <c r="SUW13" s="80"/>
      <c r="SUX13" s="80"/>
      <c r="SUY13" s="80"/>
      <c r="SUZ13" s="80"/>
      <c r="SVA13" s="80"/>
      <c r="SVB13" s="80"/>
      <c r="SVC13" s="80"/>
      <c r="SVD13" s="80"/>
      <c r="SVE13" s="80"/>
      <c r="SVF13" s="80"/>
      <c r="SVG13" s="80"/>
      <c r="SVH13" s="80"/>
      <c r="SVI13" s="80"/>
      <c r="SVJ13" s="80"/>
      <c r="SVK13" s="80"/>
      <c r="SVL13" s="80"/>
      <c r="SVM13" s="80"/>
      <c r="SVN13" s="80"/>
      <c r="SVO13" s="80"/>
      <c r="SVP13" s="80"/>
      <c r="SVQ13" s="80"/>
      <c r="SVR13" s="80"/>
      <c r="SVS13" s="80"/>
      <c r="SVT13" s="80"/>
      <c r="SVU13" s="80"/>
      <c r="SVV13" s="80"/>
      <c r="SVW13" s="80"/>
      <c r="SVX13" s="80"/>
      <c r="SVY13" s="80"/>
      <c r="SVZ13" s="80"/>
      <c r="SWA13" s="80"/>
      <c r="SWB13" s="80"/>
      <c r="SWC13" s="80"/>
      <c r="SWD13" s="80"/>
      <c r="SWE13" s="80"/>
      <c r="SWF13" s="80"/>
      <c r="SWG13" s="80"/>
      <c r="SWH13" s="80"/>
      <c r="SWI13" s="80"/>
      <c r="SWJ13" s="80"/>
      <c r="SWK13" s="80"/>
      <c r="SWL13" s="80"/>
      <c r="SWM13" s="80"/>
      <c r="SWN13" s="80"/>
      <c r="SWO13" s="80"/>
      <c r="SWP13" s="80"/>
      <c r="SWQ13" s="80"/>
      <c r="SWR13" s="80"/>
      <c r="SWS13" s="80"/>
      <c r="SWT13" s="80"/>
      <c r="SWU13" s="80"/>
      <c r="SWV13" s="80"/>
      <c r="SWW13" s="80"/>
      <c r="SWX13" s="80"/>
      <c r="SWY13" s="80"/>
      <c r="SWZ13" s="80"/>
      <c r="SXA13" s="80"/>
      <c r="SXB13" s="80"/>
      <c r="SXC13" s="80"/>
      <c r="SXD13" s="80"/>
      <c r="SXE13" s="80"/>
      <c r="SXF13" s="80"/>
      <c r="SXG13" s="80"/>
      <c r="SXH13" s="80"/>
      <c r="SXI13" s="80"/>
      <c r="SXJ13" s="80"/>
      <c r="SXK13" s="80"/>
      <c r="SXL13" s="80"/>
      <c r="SXM13" s="80"/>
      <c r="SXN13" s="80"/>
      <c r="SXO13" s="80"/>
      <c r="SXP13" s="80"/>
      <c r="SXQ13" s="80"/>
      <c r="SXR13" s="80"/>
      <c r="SXS13" s="80"/>
      <c r="SXT13" s="80"/>
      <c r="SXU13" s="80"/>
      <c r="SXV13" s="80"/>
      <c r="SXW13" s="80"/>
      <c r="SXX13" s="80"/>
      <c r="SXY13" s="80"/>
      <c r="SXZ13" s="80"/>
      <c r="SYA13" s="80"/>
      <c r="SYB13" s="80"/>
      <c r="SYC13" s="80"/>
      <c r="SYD13" s="80"/>
      <c r="SYE13" s="80"/>
      <c r="SYF13" s="80"/>
      <c r="SYG13" s="80"/>
      <c r="SYH13" s="80"/>
      <c r="SYI13" s="80"/>
      <c r="SYJ13" s="80"/>
      <c r="SYK13" s="80"/>
      <c r="SYL13" s="80"/>
      <c r="SYM13" s="80"/>
      <c r="SYN13" s="80"/>
      <c r="SYO13" s="80"/>
      <c r="SYP13" s="80"/>
      <c r="SYQ13" s="80"/>
      <c r="SYR13" s="80"/>
      <c r="SYS13" s="80"/>
      <c r="SYT13" s="80"/>
      <c r="SYU13" s="80"/>
      <c r="SYV13" s="80"/>
      <c r="SYW13" s="80"/>
      <c r="SYX13" s="80"/>
      <c r="SYY13" s="80"/>
      <c r="SYZ13" s="80"/>
      <c r="SZA13" s="80"/>
      <c r="SZB13" s="80"/>
      <c r="SZC13" s="80"/>
      <c r="SZD13" s="80"/>
      <c r="SZE13" s="80"/>
      <c r="SZF13" s="80"/>
      <c r="SZG13" s="80"/>
      <c r="SZH13" s="80"/>
      <c r="SZI13" s="80"/>
      <c r="SZJ13" s="80"/>
      <c r="SZK13" s="80"/>
      <c r="SZL13" s="80"/>
      <c r="SZM13" s="80"/>
      <c r="SZN13" s="80"/>
      <c r="SZO13" s="80"/>
      <c r="SZP13" s="80"/>
      <c r="SZQ13" s="80"/>
      <c r="SZR13" s="80"/>
      <c r="SZS13" s="80"/>
      <c r="SZT13" s="80"/>
      <c r="SZU13" s="80"/>
      <c r="SZV13" s="80"/>
      <c r="SZW13" s="80"/>
      <c r="SZX13" s="80"/>
      <c r="SZY13" s="80"/>
      <c r="SZZ13" s="80"/>
      <c r="TAA13" s="80"/>
      <c r="TAB13" s="80"/>
      <c r="TAC13" s="80"/>
      <c r="TAD13" s="80"/>
      <c r="TAE13" s="80"/>
      <c r="TAF13" s="80"/>
      <c r="TAG13" s="80"/>
      <c r="TAH13" s="80"/>
      <c r="TAI13" s="80"/>
      <c r="TAJ13" s="80"/>
      <c r="TAK13" s="80"/>
      <c r="TAL13" s="80"/>
      <c r="TAM13" s="80"/>
      <c r="TAN13" s="80"/>
      <c r="TAO13" s="80"/>
      <c r="TAP13" s="80"/>
      <c r="TAQ13" s="80"/>
      <c r="TAR13" s="80"/>
      <c r="TAS13" s="80"/>
      <c r="TAT13" s="80"/>
      <c r="TAU13" s="80"/>
      <c r="TAV13" s="80"/>
      <c r="TAW13" s="80"/>
      <c r="TAX13" s="80"/>
      <c r="TAY13" s="80"/>
      <c r="TAZ13" s="80"/>
      <c r="TBA13" s="80"/>
      <c r="TBB13" s="80"/>
      <c r="TBC13" s="80"/>
      <c r="TBD13" s="80"/>
      <c r="TBE13" s="80"/>
      <c r="TBF13" s="80"/>
      <c r="TBG13" s="80"/>
      <c r="TBH13" s="80"/>
      <c r="TBI13" s="80"/>
      <c r="TBJ13" s="80"/>
      <c r="TBK13" s="80"/>
      <c r="TBL13" s="80"/>
      <c r="TBM13" s="80"/>
      <c r="TBN13" s="80"/>
      <c r="TBO13" s="80"/>
      <c r="TBP13" s="80"/>
      <c r="TBQ13" s="80"/>
      <c r="TBR13" s="80"/>
      <c r="TBS13" s="80"/>
      <c r="TBT13" s="80"/>
      <c r="TBU13" s="80"/>
      <c r="TBV13" s="80"/>
      <c r="TBW13" s="80"/>
      <c r="TBX13" s="80"/>
      <c r="TBY13" s="80"/>
      <c r="TBZ13" s="80"/>
      <c r="TCA13" s="80"/>
      <c r="TCB13" s="80"/>
      <c r="TCC13" s="80"/>
      <c r="TCD13" s="80"/>
      <c r="TCE13" s="80"/>
      <c r="TCF13" s="80"/>
      <c r="TCG13" s="80"/>
      <c r="TCH13" s="80"/>
      <c r="TCI13" s="80"/>
      <c r="TCJ13" s="80"/>
      <c r="TCK13" s="80"/>
      <c r="TCL13" s="80"/>
      <c r="TCM13" s="80"/>
      <c r="TCN13" s="80"/>
      <c r="TCO13" s="80"/>
      <c r="TCP13" s="80"/>
      <c r="TCQ13" s="80"/>
      <c r="TCR13" s="80"/>
      <c r="TCS13" s="80"/>
      <c r="TCT13" s="80"/>
      <c r="TCU13" s="80"/>
      <c r="TCV13" s="80"/>
      <c r="TCW13" s="80"/>
      <c r="TCX13" s="80"/>
      <c r="TCY13" s="80"/>
      <c r="TCZ13" s="80"/>
      <c r="TDA13" s="80"/>
      <c r="TDB13" s="80"/>
      <c r="TDC13" s="80"/>
      <c r="TDD13" s="80"/>
      <c r="TDE13" s="80"/>
      <c r="TDF13" s="80"/>
      <c r="TDG13" s="80"/>
      <c r="TDH13" s="80"/>
      <c r="TDI13" s="80"/>
      <c r="TDJ13" s="80"/>
      <c r="TDK13" s="80"/>
      <c r="TDL13" s="80"/>
      <c r="TDM13" s="80"/>
      <c r="TDN13" s="80"/>
      <c r="TDO13" s="80"/>
      <c r="TDP13" s="80"/>
      <c r="TDQ13" s="80"/>
      <c r="TDR13" s="80"/>
      <c r="TDS13" s="80"/>
      <c r="TDT13" s="80"/>
      <c r="TDU13" s="80"/>
      <c r="TDV13" s="80"/>
      <c r="TDW13" s="80"/>
      <c r="TDX13" s="80"/>
      <c r="TDY13" s="80"/>
      <c r="TDZ13" s="80"/>
      <c r="TEA13" s="80"/>
      <c r="TEB13" s="80"/>
      <c r="TEC13" s="80"/>
      <c r="TED13" s="80"/>
      <c r="TEE13" s="80"/>
      <c r="TEF13" s="80"/>
      <c r="TEG13" s="80"/>
      <c r="TEH13" s="80"/>
      <c r="TEI13" s="80"/>
      <c r="TEJ13" s="80"/>
      <c r="TEK13" s="80"/>
      <c r="TEL13" s="80"/>
      <c r="TEM13" s="80"/>
      <c r="TEN13" s="80"/>
      <c r="TEO13" s="80"/>
      <c r="TEP13" s="80"/>
      <c r="TEQ13" s="80"/>
      <c r="TER13" s="80"/>
      <c r="TES13" s="80"/>
      <c r="TET13" s="80"/>
      <c r="TEU13" s="80"/>
      <c r="TEV13" s="80"/>
      <c r="TEW13" s="80"/>
      <c r="TEX13" s="80"/>
      <c r="TEY13" s="80"/>
      <c r="TEZ13" s="80"/>
      <c r="TFA13" s="80"/>
      <c r="TFB13" s="80"/>
      <c r="TFC13" s="80"/>
      <c r="TFD13" s="80"/>
      <c r="TFE13" s="80"/>
      <c r="TFF13" s="80"/>
      <c r="TFG13" s="80"/>
      <c r="TFH13" s="80"/>
      <c r="TFI13" s="80"/>
      <c r="TFJ13" s="80"/>
      <c r="TFK13" s="80"/>
      <c r="TFL13" s="80"/>
      <c r="TFM13" s="80"/>
      <c r="TFN13" s="80"/>
      <c r="TFO13" s="80"/>
      <c r="TFP13" s="80"/>
      <c r="TFQ13" s="80"/>
      <c r="TFR13" s="80"/>
      <c r="TFS13" s="80"/>
      <c r="TFT13" s="80"/>
      <c r="TFU13" s="80"/>
      <c r="TFV13" s="80"/>
      <c r="TFW13" s="80"/>
      <c r="TFX13" s="80"/>
      <c r="TFY13" s="80"/>
      <c r="TFZ13" s="80"/>
      <c r="TGA13" s="80"/>
      <c r="TGB13" s="80"/>
      <c r="TGC13" s="80"/>
      <c r="TGD13" s="80"/>
      <c r="TGE13" s="80"/>
      <c r="TGF13" s="80"/>
      <c r="TGG13" s="80"/>
      <c r="TGH13" s="80"/>
      <c r="TGI13" s="80"/>
      <c r="TGJ13" s="80"/>
      <c r="TGK13" s="80"/>
      <c r="TGL13" s="80"/>
      <c r="TGM13" s="80"/>
      <c r="TGN13" s="80"/>
      <c r="TGO13" s="80"/>
      <c r="TGP13" s="80"/>
      <c r="TGQ13" s="80"/>
      <c r="TGR13" s="80"/>
      <c r="TGS13" s="80"/>
      <c r="TGT13" s="80"/>
      <c r="TGU13" s="80"/>
      <c r="TGV13" s="80"/>
      <c r="TGW13" s="80"/>
      <c r="TGX13" s="80"/>
      <c r="TGY13" s="80"/>
      <c r="TGZ13" s="80"/>
      <c r="THA13" s="80"/>
      <c r="THB13" s="80"/>
      <c r="THC13" s="80"/>
      <c r="THD13" s="80"/>
      <c r="THE13" s="80"/>
      <c r="THF13" s="80"/>
      <c r="THG13" s="80"/>
      <c r="THH13" s="80"/>
      <c r="THI13" s="80"/>
      <c r="THJ13" s="80"/>
      <c r="THK13" s="80"/>
      <c r="THL13" s="80"/>
      <c r="THM13" s="80"/>
      <c r="THN13" s="80"/>
      <c r="THO13" s="80"/>
      <c r="THP13" s="80"/>
      <c r="THQ13" s="80"/>
      <c r="THR13" s="80"/>
      <c r="THS13" s="80"/>
      <c r="THT13" s="80"/>
      <c r="THU13" s="80"/>
      <c r="THV13" s="80"/>
      <c r="THW13" s="80"/>
      <c r="THX13" s="80"/>
      <c r="THY13" s="80"/>
      <c r="THZ13" s="80"/>
      <c r="TIA13" s="80"/>
      <c r="TIB13" s="80"/>
      <c r="TIC13" s="80"/>
      <c r="TID13" s="80"/>
      <c r="TIE13" s="80"/>
      <c r="TIF13" s="80"/>
      <c r="TIG13" s="80"/>
      <c r="TIH13" s="80"/>
      <c r="TII13" s="80"/>
      <c r="TIJ13" s="80"/>
      <c r="TIK13" s="80"/>
      <c r="TIL13" s="80"/>
      <c r="TIM13" s="80"/>
      <c r="TIN13" s="80"/>
      <c r="TIO13" s="80"/>
      <c r="TIP13" s="80"/>
      <c r="TIQ13" s="80"/>
      <c r="TIR13" s="80"/>
      <c r="TIS13" s="80"/>
      <c r="TIT13" s="80"/>
      <c r="TIU13" s="80"/>
      <c r="TIV13" s="80"/>
      <c r="TIW13" s="80"/>
      <c r="TIX13" s="80"/>
      <c r="TIY13" s="80"/>
      <c r="TIZ13" s="80"/>
      <c r="TJA13" s="80"/>
      <c r="TJB13" s="80"/>
      <c r="TJC13" s="80"/>
      <c r="TJD13" s="80"/>
      <c r="TJE13" s="80"/>
      <c r="TJF13" s="80"/>
      <c r="TJG13" s="80"/>
      <c r="TJH13" s="80"/>
      <c r="TJI13" s="80"/>
      <c r="TJJ13" s="80"/>
      <c r="TJK13" s="80"/>
      <c r="TJL13" s="80"/>
      <c r="TJM13" s="80"/>
      <c r="TJN13" s="80"/>
      <c r="TJO13" s="80"/>
      <c r="TJP13" s="80"/>
      <c r="TJQ13" s="80"/>
      <c r="TJR13" s="80"/>
      <c r="TJS13" s="80"/>
      <c r="TJT13" s="80"/>
      <c r="TJU13" s="80"/>
      <c r="TJV13" s="80"/>
      <c r="TJW13" s="80"/>
      <c r="TJX13" s="80"/>
      <c r="TJY13" s="80"/>
      <c r="TJZ13" s="80"/>
      <c r="TKA13" s="80"/>
      <c r="TKB13" s="80"/>
      <c r="TKC13" s="80"/>
      <c r="TKD13" s="80"/>
      <c r="TKE13" s="80"/>
      <c r="TKF13" s="80"/>
      <c r="TKG13" s="80"/>
      <c r="TKH13" s="80"/>
      <c r="TKI13" s="80"/>
      <c r="TKJ13" s="80"/>
      <c r="TKK13" s="80"/>
      <c r="TKL13" s="80"/>
      <c r="TKM13" s="80"/>
      <c r="TKN13" s="80"/>
      <c r="TKO13" s="80"/>
      <c r="TKP13" s="80"/>
      <c r="TKQ13" s="80"/>
      <c r="TKR13" s="80"/>
      <c r="TKS13" s="80"/>
      <c r="TKT13" s="80"/>
      <c r="TKU13" s="80"/>
      <c r="TKV13" s="80"/>
      <c r="TKW13" s="80"/>
      <c r="TKX13" s="80"/>
      <c r="TKY13" s="80"/>
      <c r="TKZ13" s="80"/>
      <c r="TLA13" s="80"/>
      <c r="TLB13" s="80"/>
      <c r="TLC13" s="80"/>
      <c r="TLD13" s="80"/>
      <c r="TLE13" s="80"/>
      <c r="TLF13" s="80"/>
      <c r="TLG13" s="80"/>
      <c r="TLH13" s="80"/>
      <c r="TLI13" s="80"/>
      <c r="TLJ13" s="80"/>
      <c r="TLK13" s="80"/>
      <c r="TLL13" s="80"/>
      <c r="TLM13" s="80"/>
      <c r="TLN13" s="80"/>
      <c r="TLO13" s="80"/>
      <c r="TLP13" s="80"/>
      <c r="TLQ13" s="80"/>
      <c r="TLR13" s="80"/>
      <c r="TLS13" s="80"/>
      <c r="TLT13" s="80"/>
      <c r="TLU13" s="80"/>
      <c r="TLV13" s="80"/>
      <c r="TLW13" s="80"/>
      <c r="TLX13" s="80"/>
      <c r="TLY13" s="80"/>
      <c r="TLZ13" s="80"/>
      <c r="TMA13" s="80"/>
      <c r="TMB13" s="80"/>
      <c r="TMC13" s="80"/>
      <c r="TMD13" s="80"/>
      <c r="TME13" s="80"/>
      <c r="TMF13" s="80"/>
      <c r="TMG13" s="80"/>
      <c r="TMH13" s="80"/>
      <c r="TMI13" s="80"/>
      <c r="TMJ13" s="80"/>
      <c r="TMK13" s="80"/>
      <c r="TML13" s="80"/>
      <c r="TMM13" s="80"/>
      <c r="TMN13" s="80"/>
      <c r="TMO13" s="80"/>
      <c r="TMP13" s="80"/>
      <c r="TMQ13" s="80"/>
      <c r="TMR13" s="80"/>
      <c r="TMS13" s="80"/>
      <c r="TMT13" s="80"/>
      <c r="TMU13" s="80"/>
      <c r="TMV13" s="80"/>
      <c r="TMW13" s="80"/>
      <c r="TMX13" s="80"/>
      <c r="TMY13" s="80"/>
      <c r="TMZ13" s="80"/>
      <c r="TNA13" s="80"/>
      <c r="TNB13" s="80"/>
      <c r="TNC13" s="80"/>
      <c r="TND13" s="80"/>
      <c r="TNE13" s="80"/>
      <c r="TNF13" s="80"/>
      <c r="TNG13" s="80"/>
      <c r="TNH13" s="80"/>
      <c r="TNI13" s="80"/>
      <c r="TNJ13" s="80"/>
      <c r="TNK13" s="80"/>
      <c r="TNL13" s="80"/>
      <c r="TNM13" s="80"/>
      <c r="TNN13" s="80"/>
      <c r="TNO13" s="80"/>
      <c r="TNP13" s="80"/>
      <c r="TNQ13" s="80"/>
      <c r="TNR13" s="80"/>
      <c r="TNS13" s="80"/>
      <c r="TNT13" s="80"/>
      <c r="TNU13" s="80"/>
      <c r="TNV13" s="80"/>
      <c r="TNW13" s="80"/>
      <c r="TNX13" s="80"/>
      <c r="TNY13" s="80"/>
      <c r="TNZ13" s="80"/>
      <c r="TOA13" s="80"/>
      <c r="TOB13" s="80"/>
      <c r="TOC13" s="80"/>
      <c r="TOD13" s="80"/>
      <c r="TOE13" s="80"/>
      <c r="TOF13" s="80"/>
      <c r="TOG13" s="80"/>
      <c r="TOH13" s="80"/>
      <c r="TOI13" s="80"/>
      <c r="TOJ13" s="80"/>
      <c r="TOK13" s="80"/>
      <c r="TOL13" s="80"/>
      <c r="TOM13" s="80"/>
      <c r="TON13" s="80"/>
      <c r="TOO13" s="80"/>
      <c r="TOP13" s="80"/>
      <c r="TOQ13" s="80"/>
      <c r="TOR13" s="80"/>
      <c r="TOS13" s="80"/>
      <c r="TOT13" s="80"/>
      <c r="TOU13" s="80"/>
      <c r="TOV13" s="80"/>
      <c r="TOW13" s="80"/>
      <c r="TOX13" s="80"/>
      <c r="TOY13" s="80"/>
      <c r="TOZ13" s="80"/>
      <c r="TPA13" s="80"/>
      <c r="TPB13" s="80"/>
      <c r="TPC13" s="80"/>
      <c r="TPD13" s="80"/>
      <c r="TPE13" s="80"/>
      <c r="TPF13" s="80"/>
      <c r="TPG13" s="80"/>
      <c r="TPH13" s="80"/>
      <c r="TPI13" s="80"/>
      <c r="TPJ13" s="80"/>
      <c r="TPK13" s="80"/>
      <c r="TPL13" s="80"/>
      <c r="TPM13" s="80"/>
      <c r="TPN13" s="80"/>
      <c r="TPO13" s="80"/>
      <c r="TPP13" s="80"/>
      <c r="TPQ13" s="80"/>
      <c r="TPR13" s="80"/>
      <c r="TPS13" s="80"/>
      <c r="TPT13" s="80"/>
      <c r="TPU13" s="80"/>
      <c r="TPV13" s="80"/>
      <c r="TPW13" s="80"/>
      <c r="TPX13" s="80"/>
      <c r="TPY13" s="80"/>
      <c r="TPZ13" s="80"/>
      <c r="TQA13" s="80"/>
      <c r="TQB13" s="80"/>
      <c r="TQC13" s="80"/>
      <c r="TQD13" s="80"/>
      <c r="TQE13" s="80"/>
      <c r="TQF13" s="80"/>
      <c r="TQG13" s="80"/>
      <c r="TQH13" s="80"/>
      <c r="TQI13" s="80"/>
      <c r="TQJ13" s="80"/>
      <c r="TQK13" s="80"/>
      <c r="TQL13" s="80"/>
      <c r="TQM13" s="80"/>
      <c r="TQN13" s="80"/>
      <c r="TQO13" s="80"/>
      <c r="TQP13" s="80"/>
      <c r="TQQ13" s="80"/>
      <c r="TQR13" s="80"/>
      <c r="TQS13" s="80"/>
      <c r="TQT13" s="80"/>
      <c r="TQU13" s="80"/>
      <c r="TQV13" s="80"/>
      <c r="TQW13" s="80"/>
      <c r="TQX13" s="80"/>
      <c r="TQY13" s="80"/>
      <c r="TQZ13" s="80"/>
      <c r="TRA13" s="80"/>
      <c r="TRB13" s="80"/>
      <c r="TRC13" s="80"/>
      <c r="TRD13" s="80"/>
      <c r="TRE13" s="80"/>
      <c r="TRF13" s="80"/>
      <c r="TRG13" s="80"/>
      <c r="TRH13" s="80"/>
      <c r="TRI13" s="80"/>
      <c r="TRJ13" s="80"/>
      <c r="TRK13" s="80"/>
      <c r="TRL13" s="80"/>
      <c r="TRM13" s="80"/>
      <c r="TRN13" s="80"/>
      <c r="TRO13" s="80"/>
      <c r="TRP13" s="80"/>
      <c r="TRQ13" s="80"/>
      <c r="TRR13" s="80"/>
      <c r="TRS13" s="80"/>
      <c r="TRT13" s="80"/>
      <c r="TRU13" s="80"/>
      <c r="TRV13" s="80"/>
      <c r="TRW13" s="80"/>
      <c r="TRX13" s="80"/>
      <c r="TRY13" s="80"/>
      <c r="TRZ13" s="80"/>
      <c r="TSA13" s="80"/>
      <c r="TSB13" s="80"/>
      <c r="TSC13" s="80"/>
      <c r="TSD13" s="80"/>
      <c r="TSE13" s="80"/>
      <c r="TSF13" s="80"/>
      <c r="TSG13" s="80"/>
      <c r="TSH13" s="80"/>
      <c r="TSI13" s="80"/>
      <c r="TSJ13" s="80"/>
      <c r="TSK13" s="80"/>
      <c r="TSL13" s="80"/>
      <c r="TSM13" s="80"/>
      <c r="TSN13" s="80"/>
      <c r="TSO13" s="80"/>
      <c r="TSP13" s="80"/>
      <c r="TSQ13" s="80"/>
      <c r="TSR13" s="80"/>
      <c r="TSS13" s="80"/>
      <c r="TST13" s="80"/>
      <c r="TSU13" s="80"/>
      <c r="TSV13" s="80"/>
      <c r="TSW13" s="80"/>
      <c r="TSX13" s="80"/>
      <c r="TSY13" s="80"/>
      <c r="TSZ13" s="80"/>
      <c r="TTA13" s="80"/>
      <c r="TTB13" s="80"/>
      <c r="TTC13" s="80"/>
      <c r="TTD13" s="80"/>
      <c r="TTE13" s="80"/>
      <c r="TTF13" s="80"/>
      <c r="TTG13" s="80"/>
      <c r="TTH13" s="80"/>
      <c r="TTI13" s="80"/>
      <c r="TTJ13" s="80"/>
      <c r="TTK13" s="80"/>
      <c r="TTL13" s="80"/>
      <c r="TTM13" s="80"/>
      <c r="TTN13" s="80"/>
      <c r="TTO13" s="80"/>
      <c r="TTP13" s="80"/>
      <c r="TTQ13" s="80"/>
      <c r="TTR13" s="80"/>
      <c r="TTS13" s="80"/>
      <c r="TTT13" s="80"/>
      <c r="TTU13" s="80"/>
      <c r="TTV13" s="80"/>
      <c r="TTW13" s="80"/>
      <c r="TTX13" s="80"/>
      <c r="TTY13" s="80"/>
      <c r="TTZ13" s="80"/>
      <c r="TUA13" s="80"/>
      <c r="TUB13" s="80"/>
      <c r="TUC13" s="80"/>
      <c r="TUD13" s="80"/>
      <c r="TUE13" s="80"/>
      <c r="TUF13" s="80"/>
      <c r="TUG13" s="80"/>
      <c r="TUH13" s="80"/>
      <c r="TUI13" s="80"/>
      <c r="TUJ13" s="80"/>
      <c r="TUK13" s="80"/>
      <c r="TUL13" s="80"/>
      <c r="TUM13" s="80"/>
      <c r="TUN13" s="80"/>
      <c r="TUO13" s="80"/>
      <c r="TUP13" s="80"/>
      <c r="TUQ13" s="80"/>
      <c r="TUR13" s="80"/>
      <c r="TUS13" s="80"/>
      <c r="TUT13" s="80"/>
      <c r="TUU13" s="80"/>
      <c r="TUV13" s="80"/>
      <c r="TUW13" s="80"/>
      <c r="TUX13" s="80"/>
      <c r="TUY13" s="80"/>
      <c r="TUZ13" s="80"/>
      <c r="TVA13" s="80"/>
      <c r="TVB13" s="80"/>
      <c r="TVC13" s="80"/>
      <c r="TVD13" s="80"/>
      <c r="TVE13" s="80"/>
      <c r="TVF13" s="80"/>
      <c r="TVG13" s="80"/>
      <c r="TVH13" s="80"/>
      <c r="TVI13" s="80"/>
      <c r="TVJ13" s="80"/>
      <c r="TVK13" s="80"/>
      <c r="TVL13" s="80"/>
      <c r="TVM13" s="80"/>
      <c r="TVN13" s="80"/>
      <c r="TVO13" s="80"/>
      <c r="TVP13" s="80"/>
      <c r="TVQ13" s="80"/>
      <c r="TVR13" s="80"/>
      <c r="TVS13" s="80"/>
      <c r="TVT13" s="80"/>
      <c r="TVU13" s="80"/>
      <c r="TVV13" s="80"/>
      <c r="TVW13" s="80"/>
      <c r="TVX13" s="80"/>
      <c r="TVY13" s="80"/>
      <c r="TVZ13" s="80"/>
      <c r="TWA13" s="80"/>
      <c r="TWB13" s="80"/>
      <c r="TWC13" s="80"/>
      <c r="TWD13" s="80"/>
      <c r="TWE13" s="80"/>
      <c r="TWF13" s="80"/>
      <c r="TWG13" s="80"/>
      <c r="TWH13" s="80"/>
      <c r="TWI13" s="80"/>
      <c r="TWJ13" s="80"/>
      <c r="TWK13" s="80"/>
      <c r="TWL13" s="80"/>
      <c r="TWM13" s="80"/>
      <c r="TWN13" s="80"/>
      <c r="TWO13" s="80"/>
      <c r="TWP13" s="80"/>
      <c r="TWQ13" s="80"/>
      <c r="TWR13" s="80"/>
      <c r="TWS13" s="80"/>
      <c r="TWT13" s="80"/>
      <c r="TWU13" s="80"/>
      <c r="TWV13" s="80"/>
      <c r="TWW13" s="80"/>
      <c r="TWX13" s="80"/>
      <c r="TWY13" s="80"/>
      <c r="TWZ13" s="80"/>
      <c r="TXA13" s="80"/>
      <c r="TXB13" s="80"/>
      <c r="TXC13" s="80"/>
      <c r="TXD13" s="80"/>
      <c r="TXE13" s="80"/>
      <c r="TXF13" s="80"/>
      <c r="TXG13" s="80"/>
      <c r="TXH13" s="80"/>
      <c r="TXI13" s="80"/>
      <c r="TXJ13" s="80"/>
      <c r="TXK13" s="80"/>
      <c r="TXL13" s="80"/>
      <c r="TXM13" s="80"/>
      <c r="TXN13" s="80"/>
      <c r="TXO13" s="80"/>
      <c r="TXP13" s="80"/>
      <c r="TXQ13" s="80"/>
      <c r="TXR13" s="80"/>
      <c r="TXS13" s="80"/>
      <c r="TXT13" s="80"/>
      <c r="TXU13" s="80"/>
      <c r="TXV13" s="80"/>
      <c r="TXW13" s="80"/>
      <c r="TXX13" s="80"/>
      <c r="TXY13" s="80"/>
      <c r="TXZ13" s="80"/>
      <c r="TYA13" s="80"/>
      <c r="TYB13" s="80"/>
      <c r="TYC13" s="80"/>
      <c r="TYD13" s="80"/>
      <c r="TYE13" s="80"/>
      <c r="TYF13" s="80"/>
      <c r="TYG13" s="80"/>
      <c r="TYH13" s="80"/>
      <c r="TYI13" s="80"/>
      <c r="TYJ13" s="80"/>
      <c r="TYK13" s="80"/>
      <c r="TYL13" s="80"/>
      <c r="TYM13" s="80"/>
      <c r="TYN13" s="80"/>
      <c r="TYO13" s="80"/>
      <c r="TYP13" s="80"/>
      <c r="TYQ13" s="80"/>
      <c r="TYR13" s="80"/>
      <c r="TYS13" s="80"/>
      <c r="TYT13" s="80"/>
      <c r="TYU13" s="80"/>
      <c r="TYV13" s="80"/>
      <c r="TYW13" s="80"/>
      <c r="TYX13" s="80"/>
      <c r="TYY13" s="80"/>
      <c r="TYZ13" s="80"/>
      <c r="TZA13" s="80"/>
      <c r="TZB13" s="80"/>
      <c r="TZC13" s="80"/>
      <c r="TZD13" s="80"/>
      <c r="TZE13" s="80"/>
      <c r="TZF13" s="80"/>
      <c r="TZG13" s="80"/>
      <c r="TZH13" s="80"/>
      <c r="TZI13" s="80"/>
      <c r="TZJ13" s="80"/>
      <c r="TZK13" s="80"/>
      <c r="TZL13" s="80"/>
      <c r="TZM13" s="80"/>
      <c r="TZN13" s="80"/>
      <c r="TZO13" s="80"/>
      <c r="TZP13" s="80"/>
      <c r="TZQ13" s="80"/>
      <c r="TZR13" s="80"/>
      <c r="TZS13" s="80"/>
      <c r="TZT13" s="80"/>
      <c r="TZU13" s="80"/>
      <c r="TZV13" s="80"/>
      <c r="TZW13" s="80"/>
      <c r="TZX13" s="80"/>
      <c r="TZY13" s="80"/>
      <c r="TZZ13" s="80"/>
      <c r="UAA13" s="80"/>
      <c r="UAB13" s="80"/>
      <c r="UAC13" s="80"/>
      <c r="UAD13" s="80"/>
      <c r="UAE13" s="80"/>
      <c r="UAF13" s="80"/>
      <c r="UAG13" s="80"/>
      <c r="UAH13" s="80"/>
      <c r="UAI13" s="80"/>
      <c r="UAJ13" s="80"/>
      <c r="UAK13" s="80"/>
      <c r="UAL13" s="80"/>
      <c r="UAM13" s="80"/>
      <c r="UAN13" s="80"/>
      <c r="UAO13" s="80"/>
      <c r="UAP13" s="80"/>
      <c r="UAQ13" s="80"/>
      <c r="UAR13" s="80"/>
      <c r="UAS13" s="80"/>
      <c r="UAT13" s="80"/>
      <c r="UAU13" s="80"/>
      <c r="UAV13" s="80"/>
      <c r="UAW13" s="80"/>
      <c r="UAX13" s="80"/>
      <c r="UAY13" s="80"/>
      <c r="UAZ13" s="80"/>
      <c r="UBA13" s="80"/>
      <c r="UBB13" s="80"/>
      <c r="UBC13" s="80"/>
      <c r="UBD13" s="80"/>
      <c r="UBE13" s="80"/>
      <c r="UBF13" s="80"/>
      <c r="UBG13" s="80"/>
      <c r="UBH13" s="80"/>
      <c r="UBI13" s="80"/>
      <c r="UBJ13" s="80"/>
      <c r="UBK13" s="80"/>
      <c r="UBL13" s="80"/>
      <c r="UBM13" s="80"/>
      <c r="UBN13" s="80"/>
      <c r="UBO13" s="80"/>
      <c r="UBP13" s="80"/>
      <c r="UBQ13" s="80"/>
      <c r="UBR13" s="80"/>
      <c r="UBS13" s="80"/>
      <c r="UBT13" s="80"/>
      <c r="UBU13" s="80"/>
      <c r="UBV13" s="80"/>
      <c r="UBW13" s="80"/>
      <c r="UBX13" s="80"/>
      <c r="UBY13" s="80"/>
      <c r="UBZ13" s="80"/>
      <c r="UCA13" s="80"/>
      <c r="UCB13" s="80"/>
      <c r="UCC13" s="80"/>
      <c r="UCD13" s="80"/>
      <c r="UCE13" s="80"/>
      <c r="UCF13" s="80"/>
      <c r="UCG13" s="80"/>
      <c r="UCH13" s="80"/>
      <c r="UCI13" s="80"/>
      <c r="UCJ13" s="80"/>
      <c r="UCK13" s="80"/>
      <c r="UCL13" s="80"/>
      <c r="UCM13" s="80"/>
      <c r="UCN13" s="80"/>
      <c r="UCO13" s="80"/>
      <c r="UCP13" s="80"/>
      <c r="UCQ13" s="80"/>
      <c r="UCR13" s="80"/>
      <c r="UCS13" s="80"/>
      <c r="UCT13" s="80"/>
      <c r="UCU13" s="80"/>
      <c r="UCV13" s="80"/>
      <c r="UCW13" s="80"/>
      <c r="UCX13" s="80"/>
      <c r="UCY13" s="80"/>
      <c r="UCZ13" s="80"/>
      <c r="UDA13" s="80"/>
      <c r="UDB13" s="80"/>
      <c r="UDC13" s="80"/>
      <c r="UDD13" s="80"/>
      <c r="UDE13" s="80"/>
      <c r="UDF13" s="80"/>
      <c r="UDG13" s="80"/>
      <c r="UDH13" s="80"/>
      <c r="UDI13" s="80"/>
      <c r="UDJ13" s="80"/>
      <c r="UDK13" s="80"/>
      <c r="UDL13" s="80"/>
      <c r="UDM13" s="80"/>
      <c r="UDN13" s="80"/>
      <c r="UDO13" s="80"/>
      <c r="UDP13" s="80"/>
      <c r="UDQ13" s="80"/>
      <c r="UDR13" s="80"/>
      <c r="UDS13" s="80"/>
      <c r="UDT13" s="80"/>
      <c r="UDU13" s="80"/>
      <c r="UDV13" s="80"/>
      <c r="UDW13" s="80"/>
      <c r="UDX13" s="80"/>
      <c r="UDY13" s="80"/>
      <c r="UDZ13" s="80"/>
      <c r="UEA13" s="80"/>
      <c r="UEB13" s="80"/>
      <c r="UEC13" s="80"/>
      <c r="UED13" s="80"/>
      <c r="UEE13" s="80"/>
      <c r="UEF13" s="80"/>
      <c r="UEG13" s="80"/>
      <c r="UEH13" s="80"/>
      <c r="UEI13" s="80"/>
      <c r="UEJ13" s="80"/>
      <c r="UEK13" s="80"/>
      <c r="UEL13" s="80"/>
      <c r="UEM13" s="80"/>
      <c r="UEN13" s="80"/>
      <c r="UEO13" s="80"/>
      <c r="UEP13" s="80"/>
      <c r="UEQ13" s="80"/>
      <c r="UER13" s="80"/>
      <c r="UES13" s="80"/>
      <c r="UET13" s="80"/>
      <c r="UEU13" s="80"/>
      <c r="UEV13" s="80"/>
      <c r="UEW13" s="80"/>
      <c r="UEX13" s="80"/>
      <c r="UEY13" s="80"/>
      <c r="UEZ13" s="80"/>
      <c r="UFA13" s="80"/>
      <c r="UFB13" s="80"/>
      <c r="UFC13" s="80"/>
      <c r="UFD13" s="80"/>
      <c r="UFE13" s="80"/>
      <c r="UFF13" s="80"/>
      <c r="UFG13" s="80"/>
      <c r="UFH13" s="80"/>
      <c r="UFI13" s="80"/>
      <c r="UFJ13" s="80"/>
      <c r="UFK13" s="80"/>
      <c r="UFL13" s="80"/>
      <c r="UFM13" s="80"/>
      <c r="UFN13" s="80"/>
      <c r="UFO13" s="80"/>
      <c r="UFP13" s="80"/>
      <c r="UFQ13" s="80"/>
      <c r="UFR13" s="80"/>
      <c r="UFS13" s="80"/>
      <c r="UFT13" s="80"/>
      <c r="UFU13" s="80"/>
      <c r="UFV13" s="80"/>
      <c r="UFW13" s="80"/>
      <c r="UFX13" s="80"/>
      <c r="UFY13" s="80"/>
      <c r="UFZ13" s="80"/>
      <c r="UGA13" s="80"/>
      <c r="UGB13" s="80"/>
      <c r="UGC13" s="80"/>
      <c r="UGD13" s="80"/>
      <c r="UGE13" s="80"/>
      <c r="UGF13" s="80"/>
      <c r="UGG13" s="80"/>
      <c r="UGH13" s="80"/>
      <c r="UGI13" s="80"/>
      <c r="UGJ13" s="80"/>
      <c r="UGK13" s="80"/>
      <c r="UGL13" s="80"/>
      <c r="UGM13" s="80"/>
      <c r="UGN13" s="80"/>
      <c r="UGO13" s="80"/>
      <c r="UGP13" s="80"/>
      <c r="UGQ13" s="80"/>
      <c r="UGR13" s="80"/>
      <c r="UGS13" s="80"/>
      <c r="UGT13" s="80"/>
      <c r="UGU13" s="80"/>
      <c r="UGV13" s="80"/>
      <c r="UGW13" s="80"/>
      <c r="UGX13" s="80"/>
      <c r="UGY13" s="80"/>
      <c r="UGZ13" s="80"/>
      <c r="UHA13" s="80"/>
      <c r="UHB13" s="80"/>
      <c r="UHC13" s="80"/>
      <c r="UHD13" s="80"/>
      <c r="UHE13" s="80"/>
      <c r="UHF13" s="80"/>
      <c r="UHG13" s="80"/>
      <c r="UHH13" s="80"/>
      <c r="UHI13" s="80"/>
      <c r="UHJ13" s="80"/>
      <c r="UHK13" s="80"/>
      <c r="UHL13" s="80"/>
      <c r="UHM13" s="80"/>
      <c r="UHN13" s="80"/>
      <c r="UHO13" s="80"/>
      <c r="UHP13" s="80"/>
      <c r="UHQ13" s="80"/>
      <c r="UHR13" s="80"/>
      <c r="UHS13" s="80"/>
      <c r="UHT13" s="80"/>
      <c r="UHU13" s="80"/>
      <c r="UHV13" s="80"/>
      <c r="UHW13" s="80"/>
      <c r="UHX13" s="80"/>
      <c r="UHY13" s="80"/>
      <c r="UHZ13" s="80"/>
      <c r="UIA13" s="80"/>
      <c r="UIB13" s="80"/>
      <c r="UIC13" s="80"/>
      <c r="UID13" s="80"/>
      <c r="UIE13" s="80"/>
      <c r="UIF13" s="80"/>
      <c r="UIG13" s="80"/>
      <c r="UIH13" s="80"/>
      <c r="UII13" s="80"/>
      <c r="UIJ13" s="80"/>
      <c r="UIK13" s="80"/>
      <c r="UIL13" s="80"/>
      <c r="UIM13" s="80"/>
      <c r="UIN13" s="80"/>
      <c r="UIO13" s="80"/>
      <c r="UIP13" s="80"/>
      <c r="UIQ13" s="80"/>
      <c r="UIR13" s="80"/>
      <c r="UIS13" s="80"/>
      <c r="UIT13" s="80"/>
      <c r="UIU13" s="80"/>
      <c r="UIV13" s="80"/>
      <c r="UIW13" s="80"/>
      <c r="UIX13" s="80"/>
      <c r="UIY13" s="80"/>
      <c r="UIZ13" s="80"/>
      <c r="UJA13" s="80"/>
      <c r="UJB13" s="80"/>
      <c r="UJC13" s="80"/>
      <c r="UJD13" s="80"/>
      <c r="UJE13" s="80"/>
      <c r="UJF13" s="80"/>
      <c r="UJG13" s="80"/>
      <c r="UJH13" s="80"/>
      <c r="UJI13" s="80"/>
      <c r="UJJ13" s="80"/>
      <c r="UJK13" s="80"/>
      <c r="UJL13" s="80"/>
      <c r="UJM13" s="80"/>
      <c r="UJN13" s="80"/>
      <c r="UJO13" s="80"/>
      <c r="UJP13" s="80"/>
      <c r="UJQ13" s="80"/>
      <c r="UJR13" s="80"/>
      <c r="UJS13" s="80"/>
      <c r="UJT13" s="80"/>
      <c r="UJU13" s="80"/>
      <c r="UJV13" s="80"/>
      <c r="UJW13" s="80"/>
      <c r="UJX13" s="80"/>
      <c r="UJY13" s="80"/>
      <c r="UJZ13" s="80"/>
      <c r="UKA13" s="80"/>
      <c r="UKB13" s="80"/>
      <c r="UKC13" s="80"/>
      <c r="UKD13" s="80"/>
      <c r="UKE13" s="80"/>
      <c r="UKF13" s="80"/>
      <c r="UKG13" s="80"/>
      <c r="UKH13" s="80"/>
      <c r="UKI13" s="80"/>
      <c r="UKJ13" s="80"/>
      <c r="UKK13" s="80"/>
      <c r="UKL13" s="80"/>
      <c r="UKM13" s="80"/>
      <c r="UKN13" s="80"/>
      <c r="UKO13" s="80"/>
      <c r="UKP13" s="80"/>
      <c r="UKQ13" s="80"/>
      <c r="UKR13" s="80"/>
      <c r="UKS13" s="80"/>
      <c r="UKT13" s="80"/>
      <c r="UKU13" s="80"/>
      <c r="UKV13" s="80"/>
      <c r="UKW13" s="80"/>
      <c r="UKX13" s="80"/>
      <c r="UKY13" s="80"/>
      <c r="UKZ13" s="80"/>
      <c r="ULA13" s="80"/>
      <c r="ULB13" s="80"/>
      <c r="ULC13" s="80"/>
      <c r="ULD13" s="80"/>
      <c r="ULE13" s="80"/>
      <c r="ULF13" s="80"/>
      <c r="ULG13" s="80"/>
      <c r="ULH13" s="80"/>
      <c r="ULI13" s="80"/>
      <c r="ULJ13" s="80"/>
      <c r="ULK13" s="80"/>
      <c r="ULL13" s="80"/>
      <c r="ULM13" s="80"/>
      <c r="ULN13" s="80"/>
      <c r="ULO13" s="80"/>
      <c r="ULP13" s="80"/>
      <c r="ULQ13" s="80"/>
      <c r="ULR13" s="80"/>
      <c r="ULS13" s="80"/>
      <c r="ULT13" s="80"/>
      <c r="ULU13" s="80"/>
      <c r="ULV13" s="80"/>
      <c r="ULW13" s="80"/>
      <c r="ULX13" s="80"/>
      <c r="ULY13" s="80"/>
      <c r="ULZ13" s="80"/>
      <c r="UMA13" s="80"/>
      <c r="UMB13" s="80"/>
      <c r="UMC13" s="80"/>
      <c r="UMD13" s="80"/>
      <c r="UME13" s="80"/>
      <c r="UMF13" s="80"/>
      <c r="UMG13" s="80"/>
      <c r="UMH13" s="80"/>
      <c r="UMI13" s="80"/>
      <c r="UMJ13" s="80"/>
      <c r="UMK13" s="80"/>
      <c r="UML13" s="80"/>
      <c r="UMM13" s="80"/>
      <c r="UMN13" s="80"/>
      <c r="UMO13" s="80"/>
      <c r="UMP13" s="80"/>
      <c r="UMQ13" s="80"/>
      <c r="UMR13" s="80"/>
      <c r="UMS13" s="80"/>
      <c r="UMT13" s="80"/>
      <c r="UMU13" s="80"/>
      <c r="UMV13" s="80"/>
      <c r="UMW13" s="80"/>
      <c r="UMX13" s="80"/>
      <c r="UMY13" s="80"/>
      <c r="UMZ13" s="80"/>
      <c r="UNA13" s="80"/>
      <c r="UNB13" s="80"/>
      <c r="UNC13" s="80"/>
      <c r="UND13" s="80"/>
      <c r="UNE13" s="80"/>
      <c r="UNF13" s="80"/>
      <c r="UNG13" s="80"/>
      <c r="UNH13" s="80"/>
      <c r="UNI13" s="80"/>
      <c r="UNJ13" s="80"/>
      <c r="UNK13" s="80"/>
      <c r="UNL13" s="80"/>
      <c r="UNM13" s="80"/>
      <c r="UNN13" s="80"/>
      <c r="UNO13" s="80"/>
      <c r="UNP13" s="80"/>
      <c r="UNQ13" s="80"/>
      <c r="UNR13" s="80"/>
      <c r="UNS13" s="80"/>
      <c r="UNT13" s="80"/>
      <c r="UNU13" s="80"/>
      <c r="UNV13" s="80"/>
      <c r="UNW13" s="80"/>
      <c r="UNX13" s="80"/>
      <c r="UNY13" s="80"/>
      <c r="UNZ13" s="80"/>
      <c r="UOA13" s="80"/>
      <c r="UOB13" s="80"/>
      <c r="UOC13" s="80"/>
      <c r="UOD13" s="80"/>
      <c r="UOE13" s="80"/>
      <c r="UOF13" s="80"/>
      <c r="UOG13" s="80"/>
      <c r="UOH13" s="80"/>
      <c r="UOI13" s="80"/>
      <c r="UOJ13" s="80"/>
      <c r="UOK13" s="80"/>
      <c r="UOL13" s="80"/>
      <c r="UOM13" s="80"/>
      <c r="UON13" s="80"/>
      <c r="UOO13" s="80"/>
      <c r="UOP13" s="80"/>
      <c r="UOQ13" s="80"/>
      <c r="UOR13" s="80"/>
      <c r="UOS13" s="80"/>
      <c r="UOT13" s="80"/>
      <c r="UOU13" s="80"/>
      <c r="UOV13" s="80"/>
      <c r="UOW13" s="80"/>
      <c r="UOX13" s="80"/>
      <c r="UOY13" s="80"/>
      <c r="UOZ13" s="80"/>
      <c r="UPA13" s="80"/>
      <c r="UPB13" s="80"/>
      <c r="UPC13" s="80"/>
      <c r="UPD13" s="80"/>
      <c r="UPE13" s="80"/>
      <c r="UPF13" s="80"/>
      <c r="UPG13" s="80"/>
      <c r="UPH13" s="80"/>
      <c r="UPI13" s="80"/>
      <c r="UPJ13" s="80"/>
      <c r="UPK13" s="80"/>
      <c r="UPL13" s="80"/>
      <c r="UPM13" s="80"/>
      <c r="UPN13" s="80"/>
      <c r="UPO13" s="80"/>
      <c r="UPP13" s="80"/>
      <c r="UPQ13" s="80"/>
      <c r="UPR13" s="80"/>
      <c r="UPS13" s="80"/>
      <c r="UPT13" s="80"/>
      <c r="UPU13" s="80"/>
      <c r="UPV13" s="80"/>
      <c r="UPW13" s="80"/>
      <c r="UPX13" s="80"/>
      <c r="UPY13" s="80"/>
      <c r="UPZ13" s="80"/>
      <c r="UQA13" s="80"/>
      <c r="UQB13" s="80"/>
      <c r="UQC13" s="80"/>
      <c r="UQD13" s="80"/>
      <c r="UQE13" s="80"/>
      <c r="UQF13" s="80"/>
      <c r="UQG13" s="80"/>
      <c r="UQH13" s="80"/>
      <c r="UQI13" s="80"/>
      <c r="UQJ13" s="80"/>
      <c r="UQK13" s="80"/>
      <c r="UQL13" s="80"/>
      <c r="UQM13" s="80"/>
      <c r="UQN13" s="80"/>
      <c r="UQO13" s="80"/>
      <c r="UQP13" s="80"/>
      <c r="UQQ13" s="80"/>
      <c r="UQR13" s="80"/>
      <c r="UQS13" s="80"/>
      <c r="UQT13" s="80"/>
      <c r="UQU13" s="80"/>
      <c r="UQV13" s="80"/>
      <c r="UQW13" s="80"/>
      <c r="UQX13" s="80"/>
      <c r="UQY13" s="80"/>
      <c r="UQZ13" s="80"/>
      <c r="URA13" s="80"/>
      <c r="URB13" s="80"/>
      <c r="URC13" s="80"/>
      <c r="URD13" s="80"/>
      <c r="URE13" s="80"/>
      <c r="URF13" s="80"/>
      <c r="URG13" s="80"/>
      <c r="URH13" s="80"/>
      <c r="URI13" s="80"/>
      <c r="URJ13" s="80"/>
      <c r="URK13" s="80"/>
      <c r="URL13" s="80"/>
      <c r="URM13" s="80"/>
      <c r="URN13" s="80"/>
      <c r="URO13" s="80"/>
      <c r="URP13" s="80"/>
      <c r="URQ13" s="80"/>
      <c r="URR13" s="80"/>
      <c r="URS13" s="80"/>
      <c r="URT13" s="80"/>
      <c r="URU13" s="80"/>
      <c r="URV13" s="80"/>
      <c r="URW13" s="80"/>
      <c r="URX13" s="80"/>
      <c r="URY13" s="80"/>
      <c r="URZ13" s="80"/>
      <c r="USA13" s="80"/>
      <c r="USB13" s="80"/>
      <c r="USC13" s="80"/>
      <c r="USD13" s="80"/>
      <c r="USE13" s="80"/>
      <c r="USF13" s="80"/>
      <c r="USG13" s="80"/>
      <c r="USH13" s="80"/>
      <c r="USI13" s="80"/>
      <c r="USJ13" s="80"/>
      <c r="USK13" s="80"/>
      <c r="USL13" s="80"/>
      <c r="USM13" s="80"/>
      <c r="USN13" s="80"/>
      <c r="USO13" s="80"/>
      <c r="USP13" s="80"/>
      <c r="USQ13" s="80"/>
      <c r="USR13" s="80"/>
      <c r="USS13" s="80"/>
      <c r="UST13" s="80"/>
      <c r="USU13" s="80"/>
      <c r="USV13" s="80"/>
      <c r="USW13" s="80"/>
      <c r="USX13" s="80"/>
      <c r="USY13" s="80"/>
      <c r="USZ13" s="80"/>
      <c r="UTA13" s="80"/>
      <c r="UTB13" s="80"/>
      <c r="UTC13" s="80"/>
      <c r="UTD13" s="80"/>
      <c r="UTE13" s="80"/>
      <c r="UTF13" s="80"/>
      <c r="UTG13" s="80"/>
      <c r="UTH13" s="80"/>
      <c r="UTI13" s="80"/>
      <c r="UTJ13" s="80"/>
      <c r="UTK13" s="80"/>
      <c r="UTL13" s="80"/>
      <c r="UTM13" s="80"/>
      <c r="UTN13" s="80"/>
      <c r="UTO13" s="80"/>
      <c r="UTP13" s="80"/>
      <c r="UTQ13" s="80"/>
      <c r="UTR13" s="80"/>
      <c r="UTS13" s="80"/>
      <c r="UTT13" s="80"/>
      <c r="UTU13" s="80"/>
      <c r="UTV13" s="80"/>
      <c r="UTW13" s="80"/>
      <c r="UTX13" s="80"/>
      <c r="UTY13" s="80"/>
      <c r="UTZ13" s="80"/>
      <c r="UUA13" s="80"/>
      <c r="UUB13" s="80"/>
      <c r="UUC13" s="80"/>
      <c r="UUD13" s="80"/>
      <c r="UUE13" s="80"/>
      <c r="UUF13" s="80"/>
      <c r="UUG13" s="80"/>
      <c r="UUH13" s="80"/>
      <c r="UUI13" s="80"/>
      <c r="UUJ13" s="80"/>
      <c r="UUK13" s="80"/>
      <c r="UUL13" s="80"/>
      <c r="UUM13" s="80"/>
      <c r="UUN13" s="80"/>
      <c r="UUO13" s="80"/>
      <c r="UUP13" s="80"/>
      <c r="UUQ13" s="80"/>
      <c r="UUR13" s="80"/>
      <c r="UUS13" s="80"/>
      <c r="UUT13" s="80"/>
      <c r="UUU13" s="80"/>
      <c r="UUV13" s="80"/>
      <c r="UUW13" s="80"/>
      <c r="UUX13" s="80"/>
      <c r="UUY13" s="80"/>
      <c r="UUZ13" s="80"/>
      <c r="UVA13" s="80"/>
      <c r="UVB13" s="80"/>
      <c r="UVC13" s="80"/>
      <c r="UVD13" s="80"/>
      <c r="UVE13" s="80"/>
      <c r="UVF13" s="80"/>
      <c r="UVG13" s="80"/>
      <c r="UVH13" s="80"/>
      <c r="UVI13" s="80"/>
      <c r="UVJ13" s="80"/>
      <c r="UVK13" s="80"/>
      <c r="UVL13" s="80"/>
      <c r="UVM13" s="80"/>
      <c r="UVN13" s="80"/>
      <c r="UVO13" s="80"/>
      <c r="UVP13" s="80"/>
      <c r="UVQ13" s="80"/>
      <c r="UVR13" s="80"/>
      <c r="UVS13" s="80"/>
      <c r="UVT13" s="80"/>
      <c r="UVU13" s="80"/>
      <c r="UVV13" s="80"/>
      <c r="UVW13" s="80"/>
      <c r="UVX13" s="80"/>
      <c r="UVY13" s="80"/>
      <c r="UVZ13" s="80"/>
      <c r="UWA13" s="80"/>
      <c r="UWB13" s="80"/>
      <c r="UWC13" s="80"/>
      <c r="UWD13" s="80"/>
      <c r="UWE13" s="80"/>
      <c r="UWF13" s="80"/>
      <c r="UWG13" s="80"/>
      <c r="UWH13" s="80"/>
      <c r="UWI13" s="80"/>
      <c r="UWJ13" s="80"/>
      <c r="UWK13" s="80"/>
      <c r="UWL13" s="80"/>
      <c r="UWM13" s="80"/>
      <c r="UWN13" s="80"/>
      <c r="UWO13" s="80"/>
      <c r="UWP13" s="80"/>
      <c r="UWQ13" s="80"/>
      <c r="UWR13" s="80"/>
      <c r="UWS13" s="80"/>
      <c r="UWT13" s="80"/>
      <c r="UWU13" s="80"/>
      <c r="UWV13" s="80"/>
      <c r="UWW13" s="80"/>
      <c r="UWX13" s="80"/>
      <c r="UWY13" s="80"/>
      <c r="UWZ13" s="80"/>
      <c r="UXA13" s="80"/>
      <c r="UXB13" s="80"/>
      <c r="UXC13" s="80"/>
      <c r="UXD13" s="80"/>
      <c r="UXE13" s="80"/>
      <c r="UXF13" s="80"/>
      <c r="UXG13" s="80"/>
      <c r="UXH13" s="80"/>
      <c r="UXI13" s="80"/>
      <c r="UXJ13" s="80"/>
      <c r="UXK13" s="80"/>
      <c r="UXL13" s="80"/>
      <c r="UXM13" s="80"/>
      <c r="UXN13" s="80"/>
      <c r="UXO13" s="80"/>
      <c r="UXP13" s="80"/>
      <c r="UXQ13" s="80"/>
      <c r="UXR13" s="80"/>
      <c r="UXS13" s="80"/>
      <c r="UXT13" s="80"/>
      <c r="UXU13" s="80"/>
      <c r="UXV13" s="80"/>
      <c r="UXW13" s="80"/>
      <c r="UXX13" s="80"/>
      <c r="UXY13" s="80"/>
      <c r="UXZ13" s="80"/>
      <c r="UYA13" s="80"/>
      <c r="UYB13" s="80"/>
      <c r="UYC13" s="80"/>
      <c r="UYD13" s="80"/>
      <c r="UYE13" s="80"/>
      <c r="UYF13" s="80"/>
      <c r="UYG13" s="80"/>
      <c r="UYH13" s="80"/>
      <c r="UYI13" s="80"/>
      <c r="UYJ13" s="80"/>
      <c r="UYK13" s="80"/>
      <c r="UYL13" s="80"/>
      <c r="UYM13" s="80"/>
      <c r="UYN13" s="80"/>
      <c r="UYO13" s="80"/>
      <c r="UYP13" s="80"/>
      <c r="UYQ13" s="80"/>
      <c r="UYR13" s="80"/>
      <c r="UYS13" s="80"/>
      <c r="UYT13" s="80"/>
      <c r="UYU13" s="80"/>
      <c r="UYV13" s="80"/>
      <c r="UYW13" s="80"/>
      <c r="UYX13" s="80"/>
      <c r="UYY13" s="80"/>
      <c r="UYZ13" s="80"/>
      <c r="UZA13" s="80"/>
      <c r="UZB13" s="80"/>
      <c r="UZC13" s="80"/>
      <c r="UZD13" s="80"/>
      <c r="UZE13" s="80"/>
      <c r="UZF13" s="80"/>
      <c r="UZG13" s="80"/>
      <c r="UZH13" s="80"/>
      <c r="UZI13" s="80"/>
      <c r="UZJ13" s="80"/>
      <c r="UZK13" s="80"/>
      <c r="UZL13" s="80"/>
      <c r="UZM13" s="80"/>
      <c r="UZN13" s="80"/>
      <c r="UZO13" s="80"/>
      <c r="UZP13" s="80"/>
      <c r="UZQ13" s="80"/>
      <c r="UZR13" s="80"/>
      <c r="UZS13" s="80"/>
      <c r="UZT13" s="80"/>
      <c r="UZU13" s="80"/>
      <c r="UZV13" s="80"/>
      <c r="UZW13" s="80"/>
      <c r="UZX13" s="80"/>
      <c r="UZY13" s="80"/>
      <c r="UZZ13" s="80"/>
      <c r="VAA13" s="80"/>
      <c r="VAB13" s="80"/>
      <c r="VAC13" s="80"/>
      <c r="VAD13" s="80"/>
      <c r="VAE13" s="80"/>
      <c r="VAF13" s="80"/>
      <c r="VAG13" s="80"/>
      <c r="VAH13" s="80"/>
      <c r="VAI13" s="80"/>
      <c r="VAJ13" s="80"/>
      <c r="VAK13" s="80"/>
      <c r="VAL13" s="80"/>
      <c r="VAM13" s="80"/>
      <c r="VAN13" s="80"/>
      <c r="VAO13" s="80"/>
      <c r="VAP13" s="80"/>
      <c r="VAQ13" s="80"/>
      <c r="VAR13" s="80"/>
      <c r="VAS13" s="80"/>
      <c r="VAT13" s="80"/>
      <c r="VAU13" s="80"/>
      <c r="VAV13" s="80"/>
      <c r="VAW13" s="80"/>
      <c r="VAX13" s="80"/>
      <c r="VAY13" s="80"/>
      <c r="VAZ13" s="80"/>
      <c r="VBA13" s="80"/>
      <c r="VBB13" s="80"/>
      <c r="VBC13" s="80"/>
      <c r="VBD13" s="80"/>
      <c r="VBE13" s="80"/>
      <c r="VBF13" s="80"/>
      <c r="VBG13" s="80"/>
      <c r="VBH13" s="80"/>
      <c r="VBI13" s="80"/>
      <c r="VBJ13" s="80"/>
      <c r="VBK13" s="80"/>
      <c r="VBL13" s="80"/>
      <c r="VBM13" s="80"/>
      <c r="VBN13" s="80"/>
      <c r="VBO13" s="80"/>
      <c r="VBP13" s="80"/>
      <c r="VBQ13" s="80"/>
      <c r="VBR13" s="80"/>
      <c r="VBS13" s="80"/>
      <c r="VBT13" s="80"/>
      <c r="VBU13" s="80"/>
      <c r="VBV13" s="80"/>
      <c r="VBW13" s="80"/>
      <c r="VBX13" s="80"/>
      <c r="VBY13" s="80"/>
      <c r="VBZ13" s="80"/>
      <c r="VCA13" s="80"/>
      <c r="VCB13" s="80"/>
      <c r="VCC13" s="80"/>
      <c r="VCD13" s="80"/>
      <c r="VCE13" s="80"/>
      <c r="VCF13" s="80"/>
      <c r="VCG13" s="80"/>
      <c r="VCH13" s="80"/>
      <c r="VCI13" s="80"/>
      <c r="VCJ13" s="80"/>
      <c r="VCK13" s="80"/>
      <c r="VCL13" s="80"/>
      <c r="VCM13" s="80"/>
      <c r="VCN13" s="80"/>
      <c r="VCO13" s="80"/>
      <c r="VCP13" s="80"/>
      <c r="VCQ13" s="80"/>
      <c r="VCR13" s="80"/>
      <c r="VCS13" s="80"/>
      <c r="VCT13" s="80"/>
      <c r="VCU13" s="80"/>
      <c r="VCV13" s="80"/>
      <c r="VCW13" s="80"/>
      <c r="VCX13" s="80"/>
      <c r="VCY13" s="80"/>
      <c r="VCZ13" s="80"/>
      <c r="VDA13" s="80"/>
      <c r="VDB13" s="80"/>
      <c r="VDC13" s="80"/>
      <c r="VDD13" s="80"/>
      <c r="VDE13" s="80"/>
      <c r="VDF13" s="80"/>
      <c r="VDG13" s="80"/>
      <c r="VDH13" s="80"/>
      <c r="VDI13" s="80"/>
      <c r="VDJ13" s="80"/>
      <c r="VDK13" s="80"/>
      <c r="VDL13" s="80"/>
      <c r="VDM13" s="80"/>
      <c r="VDN13" s="80"/>
      <c r="VDO13" s="80"/>
      <c r="VDP13" s="80"/>
      <c r="VDQ13" s="80"/>
      <c r="VDR13" s="80"/>
      <c r="VDS13" s="80"/>
      <c r="VDT13" s="80"/>
      <c r="VDU13" s="80"/>
      <c r="VDV13" s="80"/>
      <c r="VDW13" s="80"/>
      <c r="VDX13" s="80"/>
      <c r="VDY13" s="80"/>
      <c r="VDZ13" s="80"/>
      <c r="VEA13" s="80"/>
      <c r="VEB13" s="80"/>
      <c r="VEC13" s="80"/>
      <c r="VED13" s="80"/>
      <c r="VEE13" s="80"/>
      <c r="VEF13" s="80"/>
      <c r="VEG13" s="80"/>
      <c r="VEH13" s="80"/>
      <c r="VEI13" s="80"/>
      <c r="VEJ13" s="80"/>
      <c r="VEK13" s="80"/>
      <c r="VEL13" s="80"/>
      <c r="VEM13" s="80"/>
      <c r="VEN13" s="80"/>
      <c r="VEO13" s="80"/>
      <c r="VEP13" s="80"/>
      <c r="VEQ13" s="80"/>
      <c r="VER13" s="80"/>
      <c r="VES13" s="80"/>
      <c r="VET13" s="80"/>
      <c r="VEU13" s="80"/>
      <c r="VEV13" s="80"/>
      <c r="VEW13" s="80"/>
      <c r="VEX13" s="80"/>
      <c r="VEY13" s="80"/>
      <c r="VEZ13" s="80"/>
      <c r="VFA13" s="80"/>
      <c r="VFB13" s="80"/>
      <c r="VFC13" s="80"/>
      <c r="VFD13" s="80"/>
      <c r="VFE13" s="80"/>
      <c r="VFF13" s="80"/>
      <c r="VFG13" s="80"/>
      <c r="VFH13" s="80"/>
      <c r="VFI13" s="80"/>
      <c r="VFJ13" s="80"/>
      <c r="VFK13" s="80"/>
      <c r="VFL13" s="80"/>
      <c r="VFM13" s="80"/>
      <c r="VFN13" s="80"/>
      <c r="VFO13" s="80"/>
      <c r="VFP13" s="80"/>
      <c r="VFQ13" s="80"/>
      <c r="VFR13" s="80"/>
      <c r="VFS13" s="80"/>
      <c r="VFT13" s="80"/>
      <c r="VFU13" s="80"/>
      <c r="VFV13" s="80"/>
      <c r="VFW13" s="80"/>
      <c r="VFX13" s="80"/>
      <c r="VFY13" s="80"/>
      <c r="VFZ13" s="80"/>
      <c r="VGA13" s="80"/>
      <c r="VGB13" s="80"/>
      <c r="VGC13" s="80"/>
      <c r="VGD13" s="80"/>
      <c r="VGE13" s="80"/>
      <c r="VGF13" s="80"/>
      <c r="VGG13" s="80"/>
      <c r="VGH13" s="80"/>
      <c r="VGI13" s="80"/>
      <c r="VGJ13" s="80"/>
      <c r="VGK13" s="80"/>
      <c r="VGL13" s="80"/>
      <c r="VGM13" s="80"/>
      <c r="VGN13" s="80"/>
      <c r="VGO13" s="80"/>
      <c r="VGP13" s="80"/>
      <c r="VGQ13" s="80"/>
      <c r="VGR13" s="80"/>
      <c r="VGS13" s="80"/>
      <c r="VGT13" s="80"/>
      <c r="VGU13" s="80"/>
      <c r="VGV13" s="80"/>
      <c r="VGW13" s="80"/>
      <c r="VGX13" s="80"/>
      <c r="VGY13" s="80"/>
      <c r="VGZ13" s="80"/>
      <c r="VHA13" s="80"/>
      <c r="VHB13" s="80"/>
      <c r="VHC13" s="80"/>
      <c r="VHD13" s="80"/>
      <c r="VHE13" s="80"/>
      <c r="VHF13" s="80"/>
      <c r="VHG13" s="80"/>
      <c r="VHH13" s="80"/>
      <c r="VHI13" s="80"/>
      <c r="VHJ13" s="80"/>
      <c r="VHK13" s="80"/>
      <c r="VHL13" s="80"/>
      <c r="VHM13" s="80"/>
      <c r="VHN13" s="80"/>
      <c r="VHO13" s="80"/>
      <c r="VHP13" s="80"/>
      <c r="VHQ13" s="80"/>
      <c r="VHR13" s="80"/>
      <c r="VHS13" s="80"/>
      <c r="VHT13" s="80"/>
      <c r="VHU13" s="80"/>
      <c r="VHV13" s="80"/>
      <c r="VHW13" s="80"/>
      <c r="VHX13" s="80"/>
      <c r="VHY13" s="80"/>
      <c r="VHZ13" s="80"/>
      <c r="VIA13" s="80"/>
      <c r="VIB13" s="80"/>
      <c r="VIC13" s="80"/>
      <c r="VID13" s="80"/>
      <c r="VIE13" s="80"/>
      <c r="VIF13" s="80"/>
      <c r="VIG13" s="80"/>
      <c r="VIH13" s="80"/>
      <c r="VII13" s="80"/>
      <c r="VIJ13" s="80"/>
      <c r="VIK13" s="80"/>
      <c r="VIL13" s="80"/>
      <c r="VIM13" s="80"/>
      <c r="VIN13" s="80"/>
      <c r="VIO13" s="80"/>
      <c r="VIP13" s="80"/>
      <c r="VIQ13" s="80"/>
      <c r="VIR13" s="80"/>
      <c r="VIS13" s="80"/>
      <c r="VIT13" s="80"/>
      <c r="VIU13" s="80"/>
      <c r="VIV13" s="80"/>
      <c r="VIW13" s="80"/>
      <c r="VIX13" s="80"/>
      <c r="VIY13" s="80"/>
      <c r="VIZ13" s="80"/>
      <c r="VJA13" s="80"/>
      <c r="VJB13" s="80"/>
      <c r="VJC13" s="80"/>
      <c r="VJD13" s="80"/>
      <c r="VJE13" s="80"/>
      <c r="VJF13" s="80"/>
      <c r="VJG13" s="80"/>
      <c r="VJH13" s="80"/>
      <c r="VJI13" s="80"/>
      <c r="VJJ13" s="80"/>
      <c r="VJK13" s="80"/>
      <c r="VJL13" s="80"/>
      <c r="VJM13" s="80"/>
      <c r="VJN13" s="80"/>
      <c r="VJO13" s="80"/>
      <c r="VJP13" s="80"/>
      <c r="VJQ13" s="80"/>
      <c r="VJR13" s="80"/>
      <c r="VJS13" s="80"/>
      <c r="VJT13" s="80"/>
      <c r="VJU13" s="80"/>
      <c r="VJV13" s="80"/>
      <c r="VJW13" s="80"/>
      <c r="VJX13" s="80"/>
      <c r="VJY13" s="80"/>
      <c r="VJZ13" s="80"/>
      <c r="VKA13" s="80"/>
      <c r="VKB13" s="80"/>
      <c r="VKC13" s="80"/>
      <c r="VKD13" s="80"/>
      <c r="VKE13" s="80"/>
      <c r="VKF13" s="80"/>
      <c r="VKG13" s="80"/>
      <c r="VKH13" s="80"/>
      <c r="VKI13" s="80"/>
      <c r="VKJ13" s="80"/>
      <c r="VKK13" s="80"/>
      <c r="VKL13" s="80"/>
      <c r="VKM13" s="80"/>
      <c r="VKN13" s="80"/>
      <c r="VKO13" s="80"/>
      <c r="VKP13" s="80"/>
      <c r="VKQ13" s="80"/>
      <c r="VKR13" s="80"/>
      <c r="VKS13" s="80"/>
      <c r="VKT13" s="80"/>
      <c r="VKU13" s="80"/>
      <c r="VKV13" s="80"/>
      <c r="VKW13" s="80"/>
      <c r="VKX13" s="80"/>
      <c r="VKY13" s="80"/>
      <c r="VKZ13" s="80"/>
      <c r="VLA13" s="80"/>
      <c r="VLB13" s="80"/>
      <c r="VLC13" s="80"/>
      <c r="VLD13" s="80"/>
      <c r="VLE13" s="80"/>
      <c r="VLF13" s="80"/>
      <c r="VLG13" s="80"/>
      <c r="VLH13" s="80"/>
      <c r="VLI13" s="80"/>
      <c r="VLJ13" s="80"/>
      <c r="VLK13" s="80"/>
      <c r="VLL13" s="80"/>
      <c r="VLM13" s="80"/>
      <c r="VLN13" s="80"/>
      <c r="VLO13" s="80"/>
      <c r="VLP13" s="80"/>
      <c r="VLQ13" s="80"/>
      <c r="VLR13" s="80"/>
      <c r="VLS13" s="80"/>
      <c r="VLT13" s="80"/>
      <c r="VLU13" s="80"/>
      <c r="VLV13" s="80"/>
      <c r="VLW13" s="80"/>
      <c r="VLX13" s="80"/>
      <c r="VLY13" s="80"/>
      <c r="VLZ13" s="80"/>
      <c r="VMA13" s="80"/>
      <c r="VMB13" s="80"/>
      <c r="VMC13" s="80"/>
      <c r="VMD13" s="80"/>
      <c r="VME13" s="80"/>
      <c r="VMF13" s="80"/>
      <c r="VMG13" s="80"/>
      <c r="VMH13" s="80"/>
      <c r="VMI13" s="80"/>
      <c r="VMJ13" s="80"/>
      <c r="VMK13" s="80"/>
      <c r="VML13" s="80"/>
      <c r="VMM13" s="80"/>
      <c r="VMN13" s="80"/>
      <c r="VMO13" s="80"/>
      <c r="VMP13" s="80"/>
      <c r="VMQ13" s="80"/>
      <c r="VMR13" s="80"/>
      <c r="VMS13" s="80"/>
      <c r="VMT13" s="80"/>
      <c r="VMU13" s="80"/>
      <c r="VMV13" s="80"/>
      <c r="VMW13" s="80"/>
      <c r="VMX13" s="80"/>
      <c r="VMY13" s="80"/>
      <c r="VMZ13" s="80"/>
      <c r="VNA13" s="80"/>
      <c r="VNB13" s="80"/>
      <c r="VNC13" s="80"/>
      <c r="VND13" s="80"/>
      <c r="VNE13" s="80"/>
      <c r="VNF13" s="80"/>
      <c r="VNG13" s="80"/>
      <c r="VNH13" s="80"/>
      <c r="VNI13" s="80"/>
      <c r="VNJ13" s="80"/>
      <c r="VNK13" s="80"/>
      <c r="VNL13" s="80"/>
      <c r="VNM13" s="80"/>
      <c r="VNN13" s="80"/>
      <c r="VNO13" s="80"/>
      <c r="VNP13" s="80"/>
      <c r="VNQ13" s="80"/>
      <c r="VNR13" s="80"/>
      <c r="VNS13" s="80"/>
      <c r="VNT13" s="80"/>
      <c r="VNU13" s="80"/>
      <c r="VNV13" s="80"/>
      <c r="VNW13" s="80"/>
      <c r="VNX13" s="80"/>
      <c r="VNY13" s="80"/>
      <c r="VNZ13" s="80"/>
      <c r="VOA13" s="80"/>
      <c r="VOB13" s="80"/>
      <c r="VOC13" s="80"/>
      <c r="VOD13" s="80"/>
      <c r="VOE13" s="80"/>
      <c r="VOF13" s="80"/>
      <c r="VOG13" s="80"/>
      <c r="VOH13" s="80"/>
      <c r="VOI13" s="80"/>
      <c r="VOJ13" s="80"/>
      <c r="VOK13" s="80"/>
      <c r="VOL13" s="80"/>
      <c r="VOM13" s="80"/>
      <c r="VON13" s="80"/>
      <c r="VOO13" s="80"/>
      <c r="VOP13" s="80"/>
      <c r="VOQ13" s="80"/>
      <c r="VOR13" s="80"/>
      <c r="VOS13" s="80"/>
      <c r="VOT13" s="80"/>
      <c r="VOU13" s="80"/>
      <c r="VOV13" s="80"/>
      <c r="VOW13" s="80"/>
      <c r="VOX13" s="80"/>
      <c r="VOY13" s="80"/>
      <c r="VOZ13" s="80"/>
      <c r="VPA13" s="80"/>
      <c r="VPB13" s="80"/>
      <c r="VPC13" s="80"/>
      <c r="VPD13" s="80"/>
      <c r="VPE13" s="80"/>
      <c r="VPF13" s="80"/>
      <c r="VPG13" s="80"/>
      <c r="VPH13" s="80"/>
      <c r="VPI13" s="80"/>
      <c r="VPJ13" s="80"/>
      <c r="VPK13" s="80"/>
      <c r="VPL13" s="80"/>
      <c r="VPM13" s="80"/>
      <c r="VPN13" s="80"/>
      <c r="VPO13" s="80"/>
      <c r="VPP13" s="80"/>
      <c r="VPQ13" s="80"/>
      <c r="VPR13" s="80"/>
      <c r="VPS13" s="80"/>
      <c r="VPT13" s="80"/>
      <c r="VPU13" s="80"/>
      <c r="VPV13" s="80"/>
      <c r="VPW13" s="80"/>
      <c r="VPX13" s="80"/>
      <c r="VPY13" s="80"/>
      <c r="VPZ13" s="80"/>
      <c r="VQA13" s="80"/>
      <c r="VQB13" s="80"/>
      <c r="VQC13" s="80"/>
      <c r="VQD13" s="80"/>
      <c r="VQE13" s="80"/>
      <c r="VQF13" s="80"/>
      <c r="VQG13" s="80"/>
      <c r="VQH13" s="80"/>
      <c r="VQI13" s="80"/>
      <c r="VQJ13" s="80"/>
      <c r="VQK13" s="80"/>
      <c r="VQL13" s="80"/>
      <c r="VQM13" s="80"/>
      <c r="VQN13" s="80"/>
      <c r="VQO13" s="80"/>
      <c r="VQP13" s="80"/>
      <c r="VQQ13" s="80"/>
      <c r="VQR13" s="80"/>
      <c r="VQS13" s="80"/>
      <c r="VQT13" s="80"/>
      <c r="VQU13" s="80"/>
      <c r="VQV13" s="80"/>
      <c r="VQW13" s="80"/>
      <c r="VQX13" s="80"/>
      <c r="VQY13" s="80"/>
      <c r="VQZ13" s="80"/>
      <c r="VRA13" s="80"/>
      <c r="VRB13" s="80"/>
      <c r="VRC13" s="80"/>
      <c r="VRD13" s="80"/>
      <c r="VRE13" s="80"/>
      <c r="VRF13" s="80"/>
      <c r="VRG13" s="80"/>
      <c r="VRH13" s="80"/>
      <c r="VRI13" s="80"/>
      <c r="VRJ13" s="80"/>
      <c r="VRK13" s="80"/>
      <c r="VRL13" s="80"/>
      <c r="VRM13" s="80"/>
      <c r="VRN13" s="80"/>
      <c r="VRO13" s="80"/>
      <c r="VRP13" s="80"/>
      <c r="VRQ13" s="80"/>
      <c r="VRR13" s="80"/>
      <c r="VRS13" s="80"/>
      <c r="VRT13" s="80"/>
      <c r="VRU13" s="80"/>
      <c r="VRV13" s="80"/>
      <c r="VRW13" s="80"/>
      <c r="VRX13" s="80"/>
      <c r="VRY13" s="80"/>
      <c r="VRZ13" s="80"/>
      <c r="VSA13" s="80"/>
      <c r="VSB13" s="80"/>
      <c r="VSC13" s="80"/>
      <c r="VSD13" s="80"/>
      <c r="VSE13" s="80"/>
      <c r="VSF13" s="80"/>
      <c r="VSG13" s="80"/>
      <c r="VSH13" s="80"/>
      <c r="VSI13" s="80"/>
      <c r="VSJ13" s="80"/>
      <c r="VSK13" s="80"/>
      <c r="VSL13" s="80"/>
      <c r="VSM13" s="80"/>
      <c r="VSN13" s="80"/>
      <c r="VSO13" s="80"/>
      <c r="VSP13" s="80"/>
      <c r="VSQ13" s="80"/>
      <c r="VSR13" s="80"/>
      <c r="VSS13" s="80"/>
      <c r="VST13" s="80"/>
      <c r="VSU13" s="80"/>
      <c r="VSV13" s="80"/>
      <c r="VSW13" s="80"/>
      <c r="VSX13" s="80"/>
      <c r="VSY13" s="80"/>
      <c r="VSZ13" s="80"/>
      <c r="VTA13" s="80"/>
      <c r="VTB13" s="80"/>
      <c r="VTC13" s="80"/>
      <c r="VTD13" s="80"/>
      <c r="VTE13" s="80"/>
      <c r="VTF13" s="80"/>
      <c r="VTG13" s="80"/>
      <c r="VTH13" s="80"/>
      <c r="VTI13" s="80"/>
      <c r="VTJ13" s="80"/>
      <c r="VTK13" s="80"/>
      <c r="VTL13" s="80"/>
      <c r="VTM13" s="80"/>
      <c r="VTN13" s="80"/>
      <c r="VTO13" s="80"/>
      <c r="VTP13" s="80"/>
      <c r="VTQ13" s="80"/>
      <c r="VTR13" s="80"/>
      <c r="VTS13" s="80"/>
      <c r="VTT13" s="80"/>
      <c r="VTU13" s="80"/>
      <c r="VTV13" s="80"/>
      <c r="VTW13" s="80"/>
      <c r="VTX13" s="80"/>
      <c r="VTY13" s="80"/>
      <c r="VTZ13" s="80"/>
      <c r="VUA13" s="80"/>
      <c r="VUB13" s="80"/>
      <c r="VUC13" s="80"/>
      <c r="VUD13" s="80"/>
      <c r="VUE13" s="80"/>
      <c r="VUF13" s="80"/>
      <c r="VUG13" s="80"/>
      <c r="VUH13" s="80"/>
      <c r="VUI13" s="80"/>
      <c r="VUJ13" s="80"/>
      <c r="VUK13" s="80"/>
      <c r="VUL13" s="80"/>
      <c r="VUM13" s="80"/>
      <c r="VUN13" s="80"/>
      <c r="VUO13" s="80"/>
      <c r="VUP13" s="80"/>
      <c r="VUQ13" s="80"/>
      <c r="VUR13" s="80"/>
      <c r="VUS13" s="80"/>
      <c r="VUT13" s="80"/>
      <c r="VUU13" s="80"/>
      <c r="VUV13" s="80"/>
      <c r="VUW13" s="80"/>
      <c r="VUX13" s="80"/>
      <c r="VUY13" s="80"/>
      <c r="VUZ13" s="80"/>
      <c r="VVA13" s="80"/>
      <c r="VVB13" s="80"/>
      <c r="VVC13" s="80"/>
      <c r="VVD13" s="80"/>
      <c r="VVE13" s="80"/>
      <c r="VVF13" s="80"/>
      <c r="VVG13" s="80"/>
      <c r="VVH13" s="80"/>
      <c r="VVI13" s="80"/>
      <c r="VVJ13" s="80"/>
      <c r="VVK13" s="80"/>
      <c r="VVL13" s="80"/>
      <c r="VVM13" s="80"/>
      <c r="VVN13" s="80"/>
      <c r="VVO13" s="80"/>
      <c r="VVP13" s="80"/>
      <c r="VVQ13" s="80"/>
      <c r="VVR13" s="80"/>
      <c r="VVS13" s="80"/>
      <c r="VVT13" s="80"/>
      <c r="VVU13" s="80"/>
      <c r="VVV13" s="80"/>
      <c r="VVW13" s="80"/>
      <c r="VVX13" s="80"/>
      <c r="VVY13" s="80"/>
      <c r="VVZ13" s="80"/>
      <c r="VWA13" s="80"/>
      <c r="VWB13" s="80"/>
      <c r="VWC13" s="80"/>
      <c r="VWD13" s="80"/>
      <c r="VWE13" s="80"/>
      <c r="VWF13" s="80"/>
      <c r="VWG13" s="80"/>
      <c r="VWH13" s="80"/>
      <c r="VWI13" s="80"/>
      <c r="VWJ13" s="80"/>
      <c r="VWK13" s="80"/>
      <c r="VWL13" s="80"/>
      <c r="VWM13" s="80"/>
      <c r="VWN13" s="80"/>
      <c r="VWO13" s="80"/>
      <c r="VWP13" s="80"/>
      <c r="VWQ13" s="80"/>
      <c r="VWR13" s="80"/>
      <c r="VWS13" s="80"/>
      <c r="VWT13" s="80"/>
      <c r="VWU13" s="80"/>
      <c r="VWV13" s="80"/>
      <c r="VWW13" s="80"/>
      <c r="VWX13" s="80"/>
      <c r="VWY13" s="80"/>
      <c r="VWZ13" s="80"/>
      <c r="VXA13" s="80"/>
      <c r="VXB13" s="80"/>
      <c r="VXC13" s="80"/>
      <c r="VXD13" s="80"/>
      <c r="VXE13" s="80"/>
      <c r="VXF13" s="80"/>
      <c r="VXG13" s="80"/>
      <c r="VXH13" s="80"/>
      <c r="VXI13" s="80"/>
      <c r="VXJ13" s="80"/>
      <c r="VXK13" s="80"/>
      <c r="VXL13" s="80"/>
      <c r="VXM13" s="80"/>
      <c r="VXN13" s="80"/>
      <c r="VXO13" s="80"/>
      <c r="VXP13" s="80"/>
      <c r="VXQ13" s="80"/>
      <c r="VXR13" s="80"/>
      <c r="VXS13" s="80"/>
      <c r="VXT13" s="80"/>
      <c r="VXU13" s="80"/>
      <c r="VXV13" s="80"/>
      <c r="VXW13" s="80"/>
      <c r="VXX13" s="80"/>
      <c r="VXY13" s="80"/>
      <c r="VXZ13" s="80"/>
      <c r="VYA13" s="80"/>
      <c r="VYB13" s="80"/>
      <c r="VYC13" s="80"/>
      <c r="VYD13" s="80"/>
      <c r="VYE13" s="80"/>
      <c r="VYF13" s="80"/>
      <c r="VYG13" s="80"/>
      <c r="VYH13" s="80"/>
      <c r="VYI13" s="80"/>
      <c r="VYJ13" s="80"/>
      <c r="VYK13" s="80"/>
      <c r="VYL13" s="80"/>
      <c r="VYM13" s="80"/>
      <c r="VYN13" s="80"/>
      <c r="VYO13" s="80"/>
      <c r="VYP13" s="80"/>
      <c r="VYQ13" s="80"/>
      <c r="VYR13" s="80"/>
      <c r="VYS13" s="80"/>
      <c r="VYT13" s="80"/>
      <c r="VYU13" s="80"/>
      <c r="VYV13" s="80"/>
      <c r="VYW13" s="80"/>
      <c r="VYX13" s="80"/>
      <c r="VYY13" s="80"/>
      <c r="VYZ13" s="80"/>
      <c r="VZA13" s="80"/>
      <c r="VZB13" s="80"/>
      <c r="VZC13" s="80"/>
      <c r="VZD13" s="80"/>
      <c r="VZE13" s="80"/>
      <c r="VZF13" s="80"/>
      <c r="VZG13" s="80"/>
      <c r="VZH13" s="80"/>
      <c r="VZI13" s="80"/>
      <c r="VZJ13" s="80"/>
      <c r="VZK13" s="80"/>
      <c r="VZL13" s="80"/>
      <c r="VZM13" s="80"/>
      <c r="VZN13" s="80"/>
      <c r="VZO13" s="80"/>
      <c r="VZP13" s="80"/>
      <c r="VZQ13" s="80"/>
      <c r="VZR13" s="80"/>
      <c r="VZS13" s="80"/>
      <c r="VZT13" s="80"/>
      <c r="VZU13" s="80"/>
      <c r="VZV13" s="80"/>
      <c r="VZW13" s="80"/>
      <c r="VZX13" s="80"/>
      <c r="VZY13" s="80"/>
      <c r="VZZ13" s="80"/>
      <c r="WAA13" s="80"/>
      <c r="WAB13" s="80"/>
      <c r="WAC13" s="80"/>
      <c r="WAD13" s="80"/>
      <c r="WAE13" s="80"/>
      <c r="WAF13" s="80"/>
      <c r="WAG13" s="80"/>
      <c r="WAH13" s="80"/>
      <c r="WAI13" s="80"/>
      <c r="WAJ13" s="80"/>
      <c r="WAK13" s="80"/>
      <c r="WAL13" s="80"/>
      <c r="WAM13" s="80"/>
      <c r="WAN13" s="80"/>
      <c r="WAO13" s="80"/>
      <c r="WAP13" s="80"/>
      <c r="WAQ13" s="80"/>
      <c r="WAR13" s="80"/>
      <c r="WAS13" s="80"/>
      <c r="WAT13" s="80"/>
      <c r="WAU13" s="80"/>
      <c r="WAV13" s="80"/>
      <c r="WAW13" s="80"/>
      <c r="WAX13" s="80"/>
      <c r="WAY13" s="80"/>
      <c r="WAZ13" s="80"/>
      <c r="WBA13" s="80"/>
      <c r="WBB13" s="80"/>
      <c r="WBC13" s="80"/>
      <c r="WBD13" s="80"/>
      <c r="WBE13" s="80"/>
      <c r="WBF13" s="80"/>
      <c r="WBG13" s="80"/>
      <c r="WBH13" s="80"/>
      <c r="WBI13" s="80"/>
      <c r="WBJ13" s="80"/>
      <c r="WBK13" s="80"/>
      <c r="WBL13" s="80"/>
      <c r="WBM13" s="80"/>
      <c r="WBN13" s="80"/>
      <c r="WBO13" s="80"/>
      <c r="WBP13" s="80"/>
      <c r="WBQ13" s="80"/>
      <c r="WBR13" s="80"/>
      <c r="WBS13" s="80"/>
      <c r="WBT13" s="80"/>
      <c r="WBU13" s="80"/>
      <c r="WBV13" s="80"/>
      <c r="WBW13" s="80"/>
      <c r="WBX13" s="80"/>
      <c r="WBY13" s="80"/>
      <c r="WBZ13" s="80"/>
      <c r="WCA13" s="80"/>
      <c r="WCB13" s="80"/>
      <c r="WCC13" s="80"/>
      <c r="WCD13" s="80"/>
      <c r="WCE13" s="80"/>
      <c r="WCF13" s="80"/>
      <c r="WCG13" s="80"/>
      <c r="WCH13" s="80"/>
      <c r="WCI13" s="80"/>
      <c r="WCJ13" s="80"/>
      <c r="WCK13" s="80"/>
      <c r="WCL13" s="80"/>
      <c r="WCM13" s="80"/>
      <c r="WCN13" s="80"/>
      <c r="WCO13" s="80"/>
      <c r="WCP13" s="80"/>
      <c r="WCQ13" s="80"/>
      <c r="WCR13" s="80"/>
      <c r="WCS13" s="80"/>
      <c r="WCT13" s="80"/>
      <c r="WCU13" s="80"/>
      <c r="WCV13" s="80"/>
      <c r="WCW13" s="80"/>
      <c r="WCX13" s="80"/>
      <c r="WCY13" s="80"/>
      <c r="WCZ13" s="80"/>
      <c r="WDA13" s="80"/>
      <c r="WDB13" s="80"/>
      <c r="WDC13" s="80"/>
      <c r="WDD13" s="80"/>
      <c r="WDE13" s="80"/>
      <c r="WDF13" s="80"/>
      <c r="WDG13" s="80"/>
      <c r="WDH13" s="80"/>
      <c r="WDI13" s="80"/>
      <c r="WDJ13" s="80"/>
      <c r="WDK13" s="80"/>
      <c r="WDL13" s="80"/>
      <c r="WDM13" s="80"/>
      <c r="WDN13" s="80"/>
      <c r="WDO13" s="80"/>
      <c r="WDP13" s="80"/>
      <c r="WDQ13" s="80"/>
      <c r="WDR13" s="80"/>
      <c r="WDS13" s="80"/>
      <c r="WDT13" s="80"/>
      <c r="WDU13" s="80"/>
      <c r="WDV13" s="80"/>
      <c r="WDW13" s="80"/>
      <c r="WDX13" s="80"/>
      <c r="WDY13" s="80"/>
      <c r="WDZ13" s="80"/>
      <c r="WEA13" s="80"/>
      <c r="WEB13" s="80"/>
      <c r="WEC13" s="80"/>
      <c r="WED13" s="80"/>
      <c r="WEE13" s="80"/>
      <c r="WEF13" s="80"/>
      <c r="WEG13" s="80"/>
      <c r="WEH13" s="80"/>
      <c r="WEI13" s="80"/>
      <c r="WEJ13" s="80"/>
      <c r="WEK13" s="80"/>
      <c r="WEL13" s="80"/>
      <c r="WEM13" s="80"/>
      <c r="WEN13" s="80"/>
      <c r="WEO13" s="80"/>
      <c r="WEP13" s="80"/>
      <c r="WEQ13" s="80"/>
      <c r="WER13" s="80"/>
      <c r="WES13" s="80"/>
      <c r="WET13" s="80"/>
      <c r="WEU13" s="80"/>
      <c r="WEV13" s="80"/>
      <c r="WEW13" s="80"/>
      <c r="WEX13" s="80"/>
      <c r="WEY13" s="80"/>
      <c r="WEZ13" s="80"/>
      <c r="WFA13" s="80"/>
      <c r="WFB13" s="80"/>
      <c r="WFC13" s="80"/>
      <c r="WFD13" s="80"/>
      <c r="WFE13" s="80"/>
      <c r="WFF13" s="80"/>
      <c r="WFG13" s="80"/>
      <c r="WFH13" s="80"/>
      <c r="WFI13" s="80"/>
      <c r="WFJ13" s="80"/>
      <c r="WFK13" s="80"/>
      <c r="WFL13" s="80"/>
      <c r="WFM13" s="80"/>
      <c r="WFN13" s="80"/>
      <c r="WFO13" s="80"/>
      <c r="WFP13" s="80"/>
      <c r="WFQ13" s="80"/>
      <c r="WFR13" s="80"/>
      <c r="WFS13" s="80"/>
      <c r="WFT13" s="80"/>
      <c r="WFU13" s="80"/>
      <c r="WFV13" s="80"/>
      <c r="WFW13" s="80"/>
      <c r="WFX13" s="80"/>
      <c r="WFY13" s="80"/>
      <c r="WFZ13" s="80"/>
      <c r="WGA13" s="80"/>
      <c r="WGB13" s="80"/>
      <c r="WGC13" s="80"/>
      <c r="WGD13" s="80"/>
      <c r="WGE13" s="80"/>
      <c r="WGF13" s="80"/>
      <c r="WGG13" s="80"/>
      <c r="WGH13" s="80"/>
      <c r="WGI13" s="80"/>
      <c r="WGJ13" s="80"/>
      <c r="WGK13" s="80"/>
      <c r="WGL13" s="80"/>
      <c r="WGM13" s="80"/>
      <c r="WGN13" s="80"/>
      <c r="WGO13" s="80"/>
      <c r="WGP13" s="80"/>
      <c r="WGQ13" s="80"/>
      <c r="WGR13" s="80"/>
      <c r="WGS13" s="80"/>
      <c r="WGT13" s="80"/>
      <c r="WGU13" s="80"/>
      <c r="WGV13" s="80"/>
      <c r="WGW13" s="80"/>
      <c r="WGX13" s="80"/>
      <c r="WGY13" s="80"/>
      <c r="WGZ13" s="80"/>
      <c r="WHA13" s="80"/>
      <c r="WHB13" s="80"/>
      <c r="WHC13" s="80"/>
      <c r="WHD13" s="80"/>
      <c r="WHE13" s="80"/>
      <c r="WHF13" s="80"/>
      <c r="WHG13" s="80"/>
      <c r="WHH13" s="80"/>
      <c r="WHI13" s="80"/>
      <c r="WHJ13" s="80"/>
      <c r="WHK13" s="80"/>
      <c r="WHL13" s="80"/>
      <c r="WHM13" s="80"/>
      <c r="WHN13" s="80"/>
      <c r="WHO13" s="80"/>
      <c r="WHP13" s="80"/>
      <c r="WHQ13" s="80"/>
      <c r="WHR13" s="80"/>
      <c r="WHS13" s="80"/>
      <c r="WHT13" s="80"/>
      <c r="WHU13" s="80"/>
      <c r="WHV13" s="80"/>
      <c r="WHW13" s="80"/>
      <c r="WHX13" s="80"/>
      <c r="WHY13" s="80"/>
      <c r="WHZ13" s="80"/>
      <c r="WIA13" s="80"/>
      <c r="WIB13" s="80"/>
      <c r="WIC13" s="80"/>
      <c r="WID13" s="80"/>
      <c r="WIE13" s="80"/>
      <c r="WIF13" s="80"/>
      <c r="WIG13" s="80"/>
      <c r="WIH13" s="80"/>
      <c r="WII13" s="80"/>
      <c r="WIJ13" s="80"/>
      <c r="WIK13" s="80"/>
      <c r="WIL13" s="80"/>
      <c r="WIM13" s="80"/>
      <c r="WIN13" s="80"/>
      <c r="WIO13" s="80"/>
      <c r="WIP13" s="80"/>
      <c r="WIQ13" s="80"/>
      <c r="WIR13" s="80"/>
      <c r="WIS13" s="80"/>
      <c r="WIT13" s="80"/>
      <c r="WIU13" s="80"/>
      <c r="WIV13" s="80"/>
      <c r="WIW13" s="80"/>
      <c r="WIX13" s="80"/>
      <c r="WIY13" s="80"/>
      <c r="WIZ13" s="80"/>
      <c r="WJA13" s="80"/>
      <c r="WJB13" s="80"/>
      <c r="WJC13" s="80"/>
      <c r="WJD13" s="80"/>
      <c r="WJE13" s="80"/>
      <c r="WJF13" s="80"/>
      <c r="WJG13" s="80"/>
      <c r="WJH13" s="80"/>
      <c r="WJI13" s="80"/>
      <c r="WJJ13" s="80"/>
      <c r="WJK13" s="80"/>
      <c r="WJL13" s="80"/>
      <c r="WJM13" s="80"/>
      <c r="WJN13" s="80"/>
      <c r="WJO13" s="80"/>
      <c r="WJP13" s="80"/>
      <c r="WJQ13" s="80"/>
      <c r="WJR13" s="80"/>
      <c r="WJS13" s="80"/>
      <c r="WJT13" s="80"/>
      <c r="WJU13" s="80"/>
      <c r="WJV13" s="80"/>
      <c r="WJW13" s="80"/>
      <c r="WJX13" s="80"/>
      <c r="WJY13" s="80"/>
      <c r="WJZ13" s="80"/>
      <c r="WKA13" s="80"/>
      <c r="WKB13" s="80"/>
      <c r="WKC13" s="80"/>
      <c r="WKD13" s="80"/>
      <c r="WKE13" s="80"/>
      <c r="WKF13" s="80"/>
      <c r="WKG13" s="80"/>
      <c r="WKH13" s="80"/>
      <c r="WKI13" s="80"/>
      <c r="WKJ13" s="80"/>
      <c r="WKK13" s="80"/>
      <c r="WKL13" s="80"/>
      <c r="WKM13" s="80"/>
      <c r="WKN13" s="80"/>
      <c r="WKO13" s="80"/>
      <c r="WKP13" s="80"/>
      <c r="WKQ13" s="80"/>
      <c r="WKR13" s="80"/>
      <c r="WKS13" s="80"/>
      <c r="WKT13" s="80"/>
      <c r="WKU13" s="80"/>
      <c r="WKV13" s="80"/>
      <c r="WKW13" s="80"/>
      <c r="WKX13" s="80"/>
      <c r="WKY13" s="80"/>
      <c r="WKZ13" s="80"/>
      <c r="WLA13" s="80"/>
      <c r="WLB13" s="80"/>
      <c r="WLC13" s="80"/>
      <c r="WLD13" s="80"/>
      <c r="WLE13" s="80"/>
      <c r="WLF13" s="80"/>
      <c r="WLG13" s="80"/>
      <c r="WLH13" s="80"/>
      <c r="WLI13" s="80"/>
      <c r="WLJ13" s="80"/>
      <c r="WLK13" s="80"/>
      <c r="WLL13" s="80"/>
      <c r="WLM13" s="80"/>
      <c r="WLN13" s="80"/>
      <c r="WLO13" s="80"/>
      <c r="WLP13" s="80"/>
      <c r="WLQ13" s="80"/>
      <c r="WLR13" s="80"/>
      <c r="WLS13" s="80"/>
      <c r="WLT13" s="80"/>
      <c r="WLU13" s="80"/>
      <c r="WLV13" s="80"/>
      <c r="WLW13" s="80"/>
      <c r="WLX13" s="80"/>
      <c r="WLY13" s="80"/>
      <c r="WLZ13" s="80"/>
      <c r="WMA13" s="80"/>
      <c r="WMB13" s="80"/>
      <c r="WMC13" s="80"/>
      <c r="WMD13" s="80"/>
      <c r="WME13" s="80"/>
      <c r="WMF13" s="80"/>
      <c r="WMG13" s="80"/>
      <c r="WMH13" s="80"/>
      <c r="WMI13" s="80"/>
      <c r="WMJ13" s="80"/>
      <c r="WMK13" s="80"/>
      <c r="WML13" s="80"/>
      <c r="WMM13" s="80"/>
      <c r="WMN13" s="80"/>
      <c r="WMO13" s="80"/>
      <c r="WMP13" s="80"/>
      <c r="WMQ13" s="80"/>
      <c r="WMR13" s="80"/>
      <c r="WMS13" s="80"/>
      <c r="WMT13" s="80"/>
      <c r="WMU13" s="80"/>
      <c r="WMV13" s="80"/>
      <c r="WMW13" s="80"/>
      <c r="WMX13" s="80"/>
      <c r="WMY13" s="80"/>
      <c r="WMZ13" s="80"/>
      <c r="WNA13" s="80"/>
      <c r="WNB13" s="80"/>
      <c r="WNC13" s="80"/>
      <c r="WND13" s="80"/>
      <c r="WNE13" s="80"/>
      <c r="WNF13" s="80"/>
      <c r="WNG13" s="80"/>
      <c r="WNH13" s="80"/>
      <c r="WNI13" s="80"/>
      <c r="WNJ13" s="80"/>
      <c r="WNK13" s="80"/>
      <c r="WNL13" s="80"/>
      <c r="WNM13" s="80"/>
      <c r="WNN13" s="80"/>
      <c r="WNO13" s="80"/>
      <c r="WNP13" s="80"/>
      <c r="WNQ13" s="80"/>
      <c r="WNR13" s="80"/>
      <c r="WNS13" s="80"/>
      <c r="WNT13" s="80"/>
      <c r="WNU13" s="80"/>
      <c r="WNV13" s="80"/>
      <c r="WNW13" s="80"/>
      <c r="WNX13" s="80"/>
      <c r="WNY13" s="80"/>
      <c r="WNZ13" s="80"/>
      <c r="WOA13" s="80"/>
      <c r="WOB13" s="80"/>
      <c r="WOC13" s="80"/>
      <c r="WOD13" s="80"/>
      <c r="WOE13" s="80"/>
      <c r="WOF13" s="80"/>
      <c r="WOG13" s="80"/>
      <c r="WOH13" s="80"/>
      <c r="WOI13" s="80"/>
      <c r="WOJ13" s="80"/>
      <c r="WOK13" s="80"/>
      <c r="WOL13" s="80"/>
      <c r="WOM13" s="80"/>
      <c r="WON13" s="80"/>
      <c r="WOO13" s="80"/>
      <c r="WOP13" s="80"/>
      <c r="WOQ13" s="80"/>
      <c r="WOR13" s="80"/>
      <c r="WOS13" s="80"/>
      <c r="WOT13" s="80"/>
      <c r="WOU13" s="80"/>
      <c r="WOV13" s="80"/>
      <c r="WOW13" s="80"/>
      <c r="WOX13" s="80"/>
      <c r="WOY13" s="80"/>
      <c r="WOZ13" s="80"/>
      <c r="WPA13" s="80"/>
      <c r="WPB13" s="80"/>
      <c r="WPC13" s="80"/>
      <c r="WPD13" s="80"/>
      <c r="WPE13" s="80"/>
      <c r="WPF13" s="80"/>
      <c r="WPG13" s="80"/>
      <c r="WPH13" s="80"/>
      <c r="WPI13" s="80"/>
      <c r="WPJ13" s="80"/>
      <c r="WPK13" s="80"/>
      <c r="WPL13" s="80"/>
      <c r="WPM13" s="80"/>
      <c r="WPN13" s="80"/>
      <c r="WPO13" s="80"/>
      <c r="WPP13" s="80"/>
      <c r="WPQ13" s="80"/>
      <c r="WPR13" s="80"/>
      <c r="WPS13" s="80"/>
      <c r="WPT13" s="80"/>
      <c r="WPU13" s="80"/>
      <c r="WPV13" s="80"/>
      <c r="WPW13" s="80"/>
      <c r="WPX13" s="80"/>
      <c r="WPY13" s="80"/>
      <c r="WPZ13" s="80"/>
      <c r="WQA13" s="80"/>
      <c r="WQB13" s="80"/>
      <c r="WQC13" s="80"/>
      <c r="WQD13" s="80"/>
      <c r="WQE13" s="80"/>
      <c r="WQF13" s="80"/>
      <c r="WQG13" s="80"/>
      <c r="WQH13" s="80"/>
      <c r="WQI13" s="80"/>
      <c r="WQJ13" s="80"/>
      <c r="WQK13" s="80"/>
      <c r="WQL13" s="80"/>
      <c r="WQM13" s="80"/>
      <c r="WQN13" s="80"/>
      <c r="WQO13" s="80"/>
      <c r="WQP13" s="80"/>
      <c r="WQQ13" s="80"/>
      <c r="WQR13" s="80"/>
      <c r="WQS13" s="80"/>
      <c r="WQT13" s="80"/>
      <c r="WQU13" s="80"/>
      <c r="WQV13" s="80"/>
      <c r="WQW13" s="80"/>
      <c r="WQX13" s="80"/>
      <c r="WQY13" s="80"/>
      <c r="WQZ13" s="80"/>
      <c r="WRA13" s="80"/>
      <c r="WRB13" s="80"/>
      <c r="WRC13" s="80"/>
      <c r="WRD13" s="80"/>
      <c r="WRE13" s="80"/>
      <c r="WRF13" s="80"/>
      <c r="WRG13" s="80"/>
      <c r="WRH13" s="80"/>
      <c r="WRI13" s="80"/>
      <c r="WRJ13" s="80"/>
      <c r="WRK13" s="80"/>
      <c r="WRL13" s="80"/>
      <c r="WRM13" s="80"/>
      <c r="WRN13" s="80"/>
      <c r="WRO13" s="80"/>
      <c r="WRP13" s="80"/>
      <c r="WRQ13" s="80"/>
      <c r="WRR13" s="80"/>
      <c r="WRS13" s="80"/>
      <c r="WRT13" s="80"/>
      <c r="WRU13" s="80"/>
      <c r="WRV13" s="80"/>
      <c r="WRW13" s="80"/>
      <c r="WRX13" s="80"/>
      <c r="WRY13" s="80"/>
      <c r="WRZ13" s="80"/>
      <c r="WSA13" s="80"/>
      <c r="WSB13" s="80"/>
      <c r="WSC13" s="80"/>
      <c r="WSD13" s="80"/>
      <c r="WSE13" s="80"/>
      <c r="WSF13" s="80"/>
      <c r="WSG13" s="80"/>
      <c r="WSH13" s="80"/>
      <c r="WSI13" s="80"/>
      <c r="WSJ13" s="80"/>
      <c r="WSK13" s="80"/>
      <c r="WSL13" s="80"/>
      <c r="WSM13" s="80"/>
      <c r="WSN13" s="80"/>
      <c r="WSO13" s="80"/>
      <c r="WSP13" s="80"/>
      <c r="WSQ13" s="80"/>
      <c r="WSR13" s="80"/>
      <c r="WSS13" s="80"/>
      <c r="WST13" s="80"/>
      <c r="WSU13" s="80"/>
      <c r="WSV13" s="80"/>
      <c r="WSW13" s="80"/>
      <c r="WSX13" s="80"/>
      <c r="WSY13" s="80"/>
      <c r="WSZ13" s="80"/>
      <c r="WTA13" s="80"/>
      <c r="WTB13" s="80"/>
      <c r="WTC13" s="80"/>
      <c r="WTD13" s="80"/>
      <c r="WTE13" s="80"/>
      <c r="WTF13" s="80"/>
      <c r="WTG13" s="80"/>
      <c r="WTH13" s="80"/>
      <c r="WTI13" s="80"/>
      <c r="WTJ13" s="80"/>
      <c r="WTK13" s="80"/>
      <c r="WTL13" s="80"/>
      <c r="WTM13" s="80"/>
      <c r="WTN13" s="80"/>
      <c r="WTO13" s="80"/>
      <c r="WTP13" s="80"/>
      <c r="WTQ13" s="80"/>
      <c r="WTR13" s="80"/>
      <c r="WTS13" s="80"/>
      <c r="WTT13" s="80"/>
      <c r="WTU13" s="80"/>
      <c r="WTV13" s="80"/>
      <c r="WTW13" s="80"/>
      <c r="WTX13" s="80"/>
      <c r="WTY13" s="80"/>
      <c r="WTZ13" s="80"/>
      <c r="WUA13" s="80"/>
      <c r="WUB13" s="80"/>
      <c r="WUC13" s="80"/>
      <c r="WUD13" s="80"/>
      <c r="WUE13" s="80"/>
      <c r="WUF13" s="80"/>
      <c r="WUG13" s="80"/>
      <c r="WUH13" s="80"/>
      <c r="WUI13" s="80"/>
      <c r="WUJ13" s="80"/>
      <c r="WUK13" s="80"/>
      <c r="WUL13" s="80"/>
    </row>
    <row r="14" spans="1:16106" s="79" customFormat="1">
      <c r="A14" s="87" t="s">
        <v>441</v>
      </c>
      <c r="B14" s="82">
        <v>87130</v>
      </c>
      <c r="C14" s="83">
        <v>2</v>
      </c>
      <c r="D14" s="83">
        <v>0</v>
      </c>
      <c r="E14" s="491">
        <f t="shared" si="0"/>
        <v>13</v>
      </c>
      <c r="F14" s="491">
        <f t="shared" si="1"/>
        <v>12</v>
      </c>
      <c r="G14" s="491">
        <f t="shared" si="2"/>
        <v>8</v>
      </c>
      <c r="H14" s="85">
        <v>4</v>
      </c>
      <c r="I14" s="85">
        <f t="shared" si="3"/>
        <v>12</v>
      </c>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c r="NK14" s="80"/>
      <c r="NL14" s="80"/>
      <c r="NM14" s="80"/>
      <c r="NN14" s="80"/>
      <c r="NO14" s="80"/>
      <c r="NP14" s="80"/>
      <c r="NQ14" s="80"/>
      <c r="NR14" s="80"/>
      <c r="NS14" s="80"/>
      <c r="NT14" s="80"/>
      <c r="NU14" s="80"/>
      <c r="NV14" s="80"/>
      <c r="NW14" s="80"/>
      <c r="NX14" s="80"/>
      <c r="NY14" s="80"/>
      <c r="NZ14" s="80"/>
      <c r="OA14" s="80"/>
      <c r="OB14" s="80"/>
      <c r="OC14" s="80"/>
      <c r="OD14" s="80"/>
      <c r="OE14" s="80"/>
      <c r="OF14" s="80"/>
      <c r="OG14" s="80"/>
      <c r="OH14" s="80"/>
      <c r="OI14" s="80"/>
      <c r="OJ14" s="80"/>
      <c r="OK14" s="80"/>
      <c r="OL14" s="80"/>
      <c r="OM14" s="80"/>
      <c r="ON14" s="80"/>
      <c r="OO14" s="80"/>
      <c r="OP14" s="80"/>
      <c r="OQ14" s="80"/>
      <c r="OR14" s="80"/>
      <c r="OS14" s="80"/>
      <c r="OT14" s="80"/>
      <c r="OU14" s="80"/>
      <c r="OV14" s="80"/>
      <c r="OW14" s="80"/>
      <c r="OX14" s="80"/>
      <c r="OY14" s="80"/>
      <c r="OZ14" s="80"/>
      <c r="PA14" s="80"/>
      <c r="PB14" s="80"/>
      <c r="PC14" s="80"/>
      <c r="PD14" s="80"/>
      <c r="PE14" s="80"/>
      <c r="PF14" s="80"/>
      <c r="PG14" s="80"/>
      <c r="PH14" s="80"/>
      <c r="PI14" s="80"/>
      <c r="PJ14" s="80"/>
      <c r="PK14" s="80"/>
      <c r="PL14" s="80"/>
      <c r="PM14" s="80"/>
      <c r="PN14" s="80"/>
      <c r="PO14" s="80"/>
      <c r="PP14" s="80"/>
      <c r="PQ14" s="80"/>
      <c r="PR14" s="80"/>
      <c r="PS14" s="80"/>
      <c r="PT14" s="80"/>
      <c r="PU14" s="80"/>
      <c r="PV14" s="80"/>
      <c r="PW14" s="80"/>
      <c r="PX14" s="80"/>
      <c r="PY14" s="80"/>
      <c r="PZ14" s="80"/>
      <c r="QA14" s="80"/>
      <c r="QB14" s="80"/>
      <c r="QC14" s="80"/>
      <c r="QD14" s="80"/>
      <c r="QE14" s="80"/>
      <c r="QF14" s="80"/>
      <c r="QG14" s="80"/>
      <c r="QH14" s="80"/>
      <c r="QI14" s="80"/>
      <c r="QJ14" s="80"/>
      <c r="QK14" s="80"/>
      <c r="QL14" s="80"/>
      <c r="QM14" s="80"/>
      <c r="QN14" s="80"/>
      <c r="QO14" s="80"/>
      <c r="QP14" s="80"/>
      <c r="QQ14" s="80"/>
      <c r="QR14" s="80"/>
      <c r="QS14" s="80"/>
      <c r="QT14" s="80"/>
      <c r="QU14" s="80"/>
      <c r="QV14" s="80"/>
      <c r="QW14" s="80"/>
      <c r="QX14" s="80"/>
      <c r="QY14" s="80"/>
      <c r="QZ14" s="80"/>
      <c r="RA14" s="80"/>
      <c r="RB14" s="80"/>
      <c r="RC14" s="80"/>
      <c r="RD14" s="80"/>
      <c r="RE14" s="80"/>
      <c r="RF14" s="80"/>
      <c r="RG14" s="80"/>
      <c r="RH14" s="80"/>
      <c r="RI14" s="80"/>
      <c r="RJ14" s="80"/>
      <c r="RK14" s="80"/>
      <c r="RL14" s="80"/>
      <c r="RM14" s="80"/>
      <c r="RN14" s="80"/>
      <c r="RO14" s="80"/>
      <c r="RP14" s="80"/>
      <c r="RQ14" s="80"/>
      <c r="RR14" s="80"/>
      <c r="RS14" s="80"/>
      <c r="RT14" s="80"/>
      <c r="RU14" s="80"/>
      <c r="RV14" s="80"/>
      <c r="RW14" s="80"/>
      <c r="RX14" s="80"/>
      <c r="RY14" s="80"/>
      <c r="RZ14" s="80"/>
      <c r="SA14" s="80"/>
      <c r="SB14" s="80"/>
      <c r="SC14" s="80"/>
      <c r="SD14" s="80"/>
      <c r="SE14" s="80"/>
      <c r="SF14" s="80"/>
      <c r="SG14" s="80"/>
      <c r="SH14" s="80"/>
      <c r="SI14" s="80"/>
      <c r="SJ14" s="80"/>
      <c r="SK14" s="80"/>
      <c r="SL14" s="80"/>
      <c r="SM14" s="80"/>
      <c r="SN14" s="80"/>
      <c r="SO14" s="80"/>
      <c r="SP14" s="80"/>
      <c r="SQ14" s="80"/>
      <c r="SR14" s="80"/>
      <c r="SS14" s="80"/>
      <c r="ST14" s="80"/>
      <c r="SU14" s="80"/>
      <c r="SV14" s="80"/>
      <c r="SW14" s="80"/>
      <c r="SX14" s="80"/>
      <c r="SY14" s="80"/>
      <c r="SZ14" s="80"/>
      <c r="TA14" s="80"/>
      <c r="TB14" s="80"/>
      <c r="TC14" s="80"/>
      <c r="TD14" s="80"/>
      <c r="TE14" s="80"/>
      <c r="TF14" s="80"/>
      <c r="TG14" s="80"/>
      <c r="TH14" s="80"/>
      <c r="TI14" s="80"/>
      <c r="TJ14" s="80"/>
      <c r="TK14" s="80"/>
      <c r="TL14" s="80"/>
      <c r="TM14" s="80"/>
      <c r="TN14" s="80"/>
      <c r="TO14" s="80"/>
      <c r="TP14" s="80"/>
      <c r="TQ14" s="80"/>
      <c r="TR14" s="80"/>
      <c r="TS14" s="80"/>
      <c r="TT14" s="80"/>
      <c r="TU14" s="80"/>
      <c r="TV14" s="80"/>
      <c r="TW14" s="80"/>
      <c r="TX14" s="80"/>
      <c r="TY14" s="80"/>
      <c r="TZ14" s="80"/>
      <c r="UA14" s="80"/>
      <c r="UB14" s="80"/>
      <c r="UC14" s="80"/>
      <c r="UD14" s="80"/>
      <c r="UE14" s="80"/>
      <c r="UF14" s="80"/>
      <c r="UG14" s="80"/>
      <c r="UH14" s="80"/>
      <c r="UI14" s="80"/>
      <c r="UJ14" s="80"/>
      <c r="UK14" s="80"/>
      <c r="UL14" s="80"/>
      <c r="UM14" s="80"/>
      <c r="UN14" s="80"/>
      <c r="UO14" s="80"/>
      <c r="UP14" s="80"/>
      <c r="UQ14" s="80"/>
      <c r="UR14" s="80"/>
      <c r="US14" s="80"/>
      <c r="UT14" s="80"/>
      <c r="UU14" s="80"/>
      <c r="UV14" s="80"/>
      <c r="UW14" s="80"/>
      <c r="UX14" s="80"/>
      <c r="UY14" s="80"/>
      <c r="UZ14" s="80"/>
      <c r="VA14" s="80"/>
      <c r="VB14" s="80"/>
      <c r="VC14" s="80"/>
      <c r="VD14" s="80"/>
      <c r="VE14" s="80"/>
      <c r="VF14" s="80"/>
      <c r="VG14" s="80"/>
      <c r="VH14" s="80"/>
      <c r="VI14" s="80"/>
      <c r="VJ14" s="80"/>
      <c r="VK14" s="80"/>
      <c r="VL14" s="80"/>
      <c r="VM14" s="80"/>
      <c r="VN14" s="80"/>
      <c r="VO14" s="80"/>
      <c r="VP14" s="80"/>
      <c r="VQ14" s="80"/>
      <c r="VR14" s="80"/>
      <c r="VS14" s="80"/>
      <c r="VT14" s="80"/>
      <c r="VU14" s="80"/>
      <c r="VV14" s="80"/>
      <c r="VW14" s="80"/>
      <c r="VX14" s="80"/>
      <c r="VY14" s="80"/>
      <c r="VZ14" s="80"/>
      <c r="WA14" s="80"/>
      <c r="WB14" s="80"/>
      <c r="WC14" s="80"/>
      <c r="WD14" s="80"/>
      <c r="WE14" s="80"/>
      <c r="WF14" s="80"/>
      <c r="WG14" s="80"/>
      <c r="WH14" s="80"/>
      <c r="WI14" s="80"/>
      <c r="WJ14" s="80"/>
      <c r="WK14" s="80"/>
      <c r="WL14" s="80"/>
      <c r="WM14" s="80"/>
      <c r="WN14" s="80"/>
      <c r="WO14" s="80"/>
      <c r="WP14" s="80"/>
      <c r="WQ14" s="80"/>
      <c r="WR14" s="80"/>
      <c r="WS14" s="80"/>
      <c r="WT14" s="80"/>
      <c r="WU14" s="80"/>
      <c r="WV14" s="80"/>
      <c r="WW14" s="80"/>
      <c r="WX14" s="80"/>
      <c r="WY14" s="80"/>
      <c r="WZ14" s="80"/>
      <c r="XA14" s="80"/>
      <c r="XB14" s="80"/>
      <c r="XC14" s="80"/>
      <c r="XD14" s="80"/>
      <c r="XE14" s="80"/>
      <c r="XF14" s="80"/>
      <c r="XG14" s="80"/>
      <c r="XH14" s="80"/>
      <c r="XI14" s="80"/>
      <c r="XJ14" s="80"/>
      <c r="XK14" s="80"/>
      <c r="XL14" s="80"/>
      <c r="XM14" s="80"/>
      <c r="XN14" s="80"/>
      <c r="XO14" s="80"/>
      <c r="XP14" s="80"/>
      <c r="XQ14" s="80"/>
      <c r="XR14" s="80"/>
      <c r="XS14" s="80"/>
      <c r="XT14" s="80"/>
      <c r="XU14" s="80"/>
      <c r="XV14" s="80"/>
      <c r="XW14" s="80"/>
      <c r="XX14" s="80"/>
      <c r="XY14" s="80"/>
      <c r="XZ14" s="80"/>
      <c r="YA14" s="80"/>
      <c r="YB14" s="80"/>
      <c r="YC14" s="80"/>
      <c r="YD14" s="80"/>
      <c r="YE14" s="80"/>
      <c r="YF14" s="80"/>
      <c r="YG14" s="80"/>
      <c r="YH14" s="80"/>
      <c r="YI14" s="80"/>
      <c r="YJ14" s="80"/>
      <c r="YK14" s="80"/>
      <c r="YL14" s="80"/>
      <c r="YM14" s="80"/>
      <c r="YN14" s="80"/>
      <c r="YO14" s="80"/>
      <c r="YP14" s="80"/>
      <c r="YQ14" s="80"/>
      <c r="YR14" s="80"/>
      <c r="YS14" s="80"/>
      <c r="YT14" s="80"/>
      <c r="YU14" s="80"/>
      <c r="YV14" s="80"/>
      <c r="YW14" s="80"/>
      <c r="YX14" s="80"/>
      <c r="YY14" s="80"/>
      <c r="YZ14" s="80"/>
      <c r="ZA14" s="80"/>
      <c r="ZB14" s="80"/>
      <c r="ZC14" s="80"/>
      <c r="ZD14" s="80"/>
      <c r="ZE14" s="80"/>
      <c r="ZF14" s="80"/>
      <c r="ZG14" s="80"/>
      <c r="ZH14" s="80"/>
      <c r="ZI14" s="80"/>
      <c r="ZJ14" s="80"/>
      <c r="ZK14" s="80"/>
      <c r="ZL14" s="80"/>
      <c r="ZM14" s="80"/>
      <c r="ZN14" s="80"/>
      <c r="ZO14" s="80"/>
      <c r="ZP14" s="80"/>
      <c r="ZQ14" s="80"/>
      <c r="ZR14" s="80"/>
      <c r="ZS14" s="80"/>
      <c r="ZT14" s="80"/>
      <c r="ZU14" s="80"/>
      <c r="ZV14" s="80"/>
      <c r="ZW14" s="80"/>
      <c r="ZX14" s="80"/>
      <c r="ZY14" s="80"/>
      <c r="ZZ14" s="80"/>
      <c r="AAA14" s="80"/>
      <c r="AAB14" s="80"/>
      <c r="AAC14" s="80"/>
      <c r="AAD14" s="80"/>
      <c r="AAE14" s="80"/>
      <c r="AAF14" s="80"/>
      <c r="AAG14" s="80"/>
      <c r="AAH14" s="80"/>
      <c r="AAI14" s="80"/>
      <c r="AAJ14" s="80"/>
      <c r="AAK14" s="80"/>
      <c r="AAL14" s="80"/>
      <c r="AAM14" s="80"/>
      <c r="AAN14" s="80"/>
      <c r="AAO14" s="80"/>
      <c r="AAP14" s="80"/>
      <c r="AAQ14" s="80"/>
      <c r="AAR14" s="80"/>
      <c r="AAS14" s="80"/>
      <c r="AAT14" s="80"/>
      <c r="AAU14" s="80"/>
      <c r="AAV14" s="80"/>
      <c r="AAW14" s="80"/>
      <c r="AAX14" s="80"/>
      <c r="AAY14" s="80"/>
      <c r="AAZ14" s="80"/>
      <c r="ABA14" s="80"/>
      <c r="ABB14" s="80"/>
      <c r="ABC14" s="80"/>
      <c r="ABD14" s="80"/>
      <c r="ABE14" s="80"/>
      <c r="ABF14" s="80"/>
      <c r="ABG14" s="80"/>
      <c r="ABH14" s="80"/>
      <c r="ABI14" s="80"/>
      <c r="ABJ14" s="80"/>
      <c r="ABK14" s="80"/>
      <c r="ABL14" s="80"/>
      <c r="ABM14" s="80"/>
      <c r="ABN14" s="80"/>
      <c r="ABO14" s="80"/>
      <c r="ABP14" s="80"/>
      <c r="ABQ14" s="80"/>
      <c r="ABR14" s="80"/>
      <c r="ABS14" s="80"/>
      <c r="ABT14" s="80"/>
      <c r="ABU14" s="80"/>
      <c r="ABV14" s="80"/>
      <c r="ABW14" s="80"/>
      <c r="ABX14" s="80"/>
      <c r="ABY14" s="80"/>
      <c r="ABZ14" s="80"/>
      <c r="ACA14" s="80"/>
      <c r="ACB14" s="80"/>
      <c r="ACC14" s="80"/>
      <c r="ACD14" s="80"/>
      <c r="ACE14" s="80"/>
      <c r="ACF14" s="80"/>
      <c r="ACG14" s="80"/>
      <c r="ACH14" s="80"/>
      <c r="ACI14" s="80"/>
      <c r="ACJ14" s="80"/>
      <c r="ACK14" s="80"/>
      <c r="ACL14" s="80"/>
      <c r="ACM14" s="80"/>
      <c r="ACN14" s="80"/>
      <c r="ACO14" s="80"/>
      <c r="ACP14" s="80"/>
      <c r="ACQ14" s="80"/>
      <c r="ACR14" s="80"/>
      <c r="ACS14" s="80"/>
      <c r="ACT14" s="80"/>
      <c r="ACU14" s="80"/>
      <c r="ACV14" s="80"/>
      <c r="ACW14" s="80"/>
      <c r="ACX14" s="80"/>
      <c r="ACY14" s="80"/>
      <c r="ACZ14" s="80"/>
      <c r="ADA14" s="80"/>
      <c r="ADB14" s="80"/>
      <c r="ADC14" s="80"/>
      <c r="ADD14" s="80"/>
      <c r="ADE14" s="80"/>
      <c r="ADF14" s="80"/>
      <c r="ADG14" s="80"/>
      <c r="ADH14" s="80"/>
      <c r="ADI14" s="80"/>
      <c r="ADJ14" s="80"/>
      <c r="ADK14" s="80"/>
      <c r="ADL14" s="80"/>
      <c r="ADM14" s="80"/>
      <c r="ADN14" s="80"/>
      <c r="ADO14" s="80"/>
      <c r="ADP14" s="80"/>
      <c r="ADQ14" s="80"/>
      <c r="ADR14" s="80"/>
      <c r="ADS14" s="80"/>
      <c r="ADT14" s="80"/>
      <c r="ADU14" s="80"/>
      <c r="ADV14" s="80"/>
      <c r="ADW14" s="80"/>
      <c r="ADX14" s="80"/>
      <c r="ADY14" s="80"/>
      <c r="ADZ14" s="80"/>
      <c r="AEA14" s="80"/>
      <c r="AEB14" s="80"/>
      <c r="AEC14" s="80"/>
      <c r="AED14" s="80"/>
      <c r="AEE14" s="80"/>
      <c r="AEF14" s="80"/>
      <c r="AEG14" s="80"/>
      <c r="AEH14" s="80"/>
      <c r="AEI14" s="80"/>
      <c r="AEJ14" s="80"/>
      <c r="AEK14" s="80"/>
      <c r="AEL14" s="80"/>
      <c r="AEM14" s="80"/>
      <c r="AEN14" s="80"/>
      <c r="AEO14" s="80"/>
      <c r="AEP14" s="80"/>
      <c r="AEQ14" s="80"/>
      <c r="AER14" s="80"/>
      <c r="AES14" s="80"/>
      <c r="AET14" s="80"/>
      <c r="AEU14" s="80"/>
      <c r="AEV14" s="80"/>
      <c r="AEW14" s="80"/>
      <c r="AEX14" s="80"/>
      <c r="AEY14" s="80"/>
      <c r="AEZ14" s="80"/>
      <c r="AFA14" s="80"/>
      <c r="AFB14" s="80"/>
      <c r="AFC14" s="80"/>
      <c r="AFD14" s="80"/>
      <c r="AFE14" s="80"/>
      <c r="AFF14" s="80"/>
      <c r="AFG14" s="80"/>
      <c r="AFH14" s="80"/>
      <c r="AFI14" s="80"/>
      <c r="AFJ14" s="80"/>
      <c r="AFK14" s="80"/>
      <c r="AFL14" s="80"/>
      <c r="AFM14" s="80"/>
      <c r="AFN14" s="80"/>
      <c r="AFO14" s="80"/>
      <c r="AFP14" s="80"/>
      <c r="AFQ14" s="80"/>
      <c r="AFR14" s="80"/>
      <c r="AFS14" s="80"/>
      <c r="AFT14" s="80"/>
      <c r="AFU14" s="80"/>
      <c r="AFV14" s="80"/>
      <c r="AFW14" s="80"/>
      <c r="AFX14" s="80"/>
      <c r="AFY14" s="80"/>
      <c r="AFZ14" s="80"/>
      <c r="AGA14" s="80"/>
      <c r="AGB14" s="80"/>
      <c r="AGC14" s="80"/>
      <c r="AGD14" s="80"/>
      <c r="AGE14" s="80"/>
      <c r="AGF14" s="80"/>
      <c r="AGG14" s="80"/>
      <c r="AGH14" s="80"/>
      <c r="AGI14" s="80"/>
      <c r="AGJ14" s="80"/>
      <c r="AGK14" s="80"/>
      <c r="AGL14" s="80"/>
      <c r="AGM14" s="80"/>
      <c r="AGN14" s="80"/>
      <c r="AGO14" s="80"/>
      <c r="AGP14" s="80"/>
      <c r="AGQ14" s="80"/>
      <c r="AGR14" s="80"/>
      <c r="AGS14" s="80"/>
      <c r="AGT14" s="80"/>
      <c r="AGU14" s="80"/>
      <c r="AGV14" s="80"/>
      <c r="AGW14" s="80"/>
      <c r="AGX14" s="80"/>
      <c r="AGY14" s="80"/>
      <c r="AGZ14" s="80"/>
      <c r="AHA14" s="80"/>
      <c r="AHB14" s="80"/>
      <c r="AHC14" s="80"/>
      <c r="AHD14" s="80"/>
      <c r="AHE14" s="80"/>
      <c r="AHF14" s="80"/>
      <c r="AHG14" s="80"/>
      <c r="AHH14" s="80"/>
      <c r="AHI14" s="80"/>
      <c r="AHJ14" s="80"/>
      <c r="AHK14" s="80"/>
      <c r="AHL14" s="80"/>
      <c r="AHM14" s="80"/>
      <c r="AHN14" s="80"/>
      <c r="AHO14" s="80"/>
      <c r="AHP14" s="80"/>
      <c r="AHQ14" s="80"/>
      <c r="AHR14" s="80"/>
      <c r="AHS14" s="80"/>
      <c r="AHT14" s="80"/>
      <c r="AHU14" s="80"/>
      <c r="AHV14" s="80"/>
      <c r="AHW14" s="80"/>
      <c r="AHX14" s="80"/>
      <c r="AHY14" s="80"/>
      <c r="AHZ14" s="80"/>
      <c r="AIA14" s="80"/>
      <c r="AIB14" s="80"/>
      <c r="AIC14" s="80"/>
      <c r="AID14" s="80"/>
      <c r="AIE14" s="80"/>
      <c r="AIF14" s="80"/>
      <c r="AIG14" s="80"/>
      <c r="AIH14" s="80"/>
      <c r="AII14" s="80"/>
      <c r="AIJ14" s="80"/>
      <c r="AIK14" s="80"/>
      <c r="AIL14" s="80"/>
      <c r="AIM14" s="80"/>
      <c r="AIN14" s="80"/>
      <c r="AIO14" s="80"/>
      <c r="AIP14" s="80"/>
      <c r="AIQ14" s="80"/>
      <c r="AIR14" s="80"/>
      <c r="AIS14" s="80"/>
      <c r="AIT14" s="80"/>
      <c r="AIU14" s="80"/>
      <c r="AIV14" s="80"/>
      <c r="AIW14" s="80"/>
      <c r="AIX14" s="80"/>
      <c r="AIY14" s="80"/>
      <c r="AIZ14" s="80"/>
      <c r="AJA14" s="80"/>
      <c r="AJB14" s="80"/>
      <c r="AJC14" s="80"/>
      <c r="AJD14" s="80"/>
      <c r="AJE14" s="80"/>
      <c r="AJF14" s="80"/>
      <c r="AJG14" s="80"/>
      <c r="AJH14" s="80"/>
      <c r="AJI14" s="80"/>
      <c r="AJJ14" s="80"/>
      <c r="AJK14" s="80"/>
      <c r="AJL14" s="80"/>
      <c r="AJM14" s="80"/>
      <c r="AJN14" s="80"/>
      <c r="AJO14" s="80"/>
      <c r="AJP14" s="80"/>
      <c r="AJQ14" s="80"/>
      <c r="AJR14" s="80"/>
      <c r="AJS14" s="80"/>
      <c r="AJT14" s="80"/>
      <c r="AJU14" s="80"/>
      <c r="AJV14" s="80"/>
      <c r="AJW14" s="80"/>
      <c r="AJX14" s="80"/>
      <c r="AJY14" s="80"/>
      <c r="AJZ14" s="80"/>
      <c r="AKA14" s="80"/>
      <c r="AKB14" s="80"/>
      <c r="AKC14" s="80"/>
      <c r="AKD14" s="80"/>
      <c r="AKE14" s="80"/>
      <c r="AKF14" s="80"/>
      <c r="AKG14" s="80"/>
      <c r="AKH14" s="80"/>
      <c r="AKI14" s="80"/>
      <c r="AKJ14" s="80"/>
      <c r="AKK14" s="80"/>
      <c r="AKL14" s="80"/>
      <c r="AKM14" s="80"/>
      <c r="AKN14" s="80"/>
      <c r="AKO14" s="80"/>
      <c r="AKP14" s="80"/>
      <c r="AKQ14" s="80"/>
      <c r="AKR14" s="80"/>
      <c r="AKS14" s="80"/>
      <c r="AKT14" s="80"/>
      <c r="AKU14" s="80"/>
      <c r="AKV14" s="80"/>
      <c r="AKW14" s="80"/>
      <c r="AKX14" s="80"/>
      <c r="AKY14" s="80"/>
      <c r="AKZ14" s="80"/>
      <c r="ALA14" s="80"/>
      <c r="ALB14" s="80"/>
      <c r="ALC14" s="80"/>
      <c r="ALD14" s="80"/>
      <c r="ALE14" s="80"/>
      <c r="ALF14" s="80"/>
      <c r="ALG14" s="80"/>
      <c r="ALH14" s="80"/>
      <c r="ALI14" s="80"/>
      <c r="ALJ14" s="80"/>
      <c r="ALK14" s="80"/>
      <c r="ALL14" s="80"/>
      <c r="ALM14" s="80"/>
      <c r="ALN14" s="80"/>
      <c r="ALO14" s="80"/>
      <c r="ALP14" s="80"/>
      <c r="ALQ14" s="80"/>
      <c r="ALR14" s="80"/>
      <c r="ALS14" s="80"/>
      <c r="ALT14" s="80"/>
      <c r="ALU14" s="80"/>
      <c r="ALV14" s="80"/>
      <c r="ALW14" s="80"/>
      <c r="ALX14" s="80"/>
      <c r="ALY14" s="80"/>
      <c r="ALZ14" s="80"/>
      <c r="AMA14" s="80"/>
      <c r="AMB14" s="80"/>
      <c r="AMC14" s="80"/>
      <c r="AMD14" s="80"/>
      <c r="AME14" s="80"/>
      <c r="AMF14" s="80"/>
      <c r="AMG14" s="80"/>
      <c r="AMH14" s="80"/>
      <c r="AMI14" s="80"/>
      <c r="AMJ14" s="80"/>
      <c r="AMK14" s="80"/>
      <c r="AML14" s="80"/>
      <c r="AMM14" s="80"/>
      <c r="AMN14" s="80"/>
      <c r="AMO14" s="80"/>
      <c r="AMP14" s="80"/>
      <c r="AMQ14" s="80"/>
      <c r="AMR14" s="80"/>
      <c r="AMS14" s="80"/>
      <c r="AMT14" s="80"/>
      <c r="AMU14" s="80"/>
      <c r="AMV14" s="80"/>
      <c r="AMW14" s="80"/>
      <c r="AMX14" s="80"/>
      <c r="AMY14" s="80"/>
      <c r="AMZ14" s="80"/>
      <c r="ANA14" s="80"/>
      <c r="ANB14" s="80"/>
      <c r="ANC14" s="80"/>
      <c r="AND14" s="80"/>
      <c r="ANE14" s="80"/>
      <c r="ANF14" s="80"/>
      <c r="ANG14" s="80"/>
      <c r="ANH14" s="80"/>
      <c r="ANI14" s="80"/>
      <c r="ANJ14" s="80"/>
      <c r="ANK14" s="80"/>
      <c r="ANL14" s="80"/>
      <c r="ANM14" s="80"/>
      <c r="ANN14" s="80"/>
      <c r="ANO14" s="80"/>
      <c r="ANP14" s="80"/>
      <c r="ANQ14" s="80"/>
      <c r="ANR14" s="80"/>
      <c r="ANS14" s="80"/>
      <c r="ANT14" s="80"/>
      <c r="ANU14" s="80"/>
      <c r="ANV14" s="80"/>
      <c r="ANW14" s="80"/>
      <c r="ANX14" s="80"/>
      <c r="ANY14" s="80"/>
      <c r="ANZ14" s="80"/>
      <c r="AOA14" s="80"/>
      <c r="AOB14" s="80"/>
      <c r="AOC14" s="80"/>
      <c r="AOD14" s="80"/>
      <c r="AOE14" s="80"/>
      <c r="AOF14" s="80"/>
      <c r="AOG14" s="80"/>
      <c r="AOH14" s="80"/>
      <c r="AOI14" s="80"/>
      <c r="AOJ14" s="80"/>
      <c r="AOK14" s="80"/>
      <c r="AOL14" s="80"/>
      <c r="AOM14" s="80"/>
      <c r="AON14" s="80"/>
      <c r="AOO14" s="80"/>
      <c r="AOP14" s="80"/>
      <c r="AOQ14" s="80"/>
      <c r="AOR14" s="80"/>
      <c r="AOS14" s="80"/>
      <c r="AOT14" s="80"/>
      <c r="AOU14" s="80"/>
      <c r="AOV14" s="80"/>
      <c r="AOW14" s="80"/>
      <c r="AOX14" s="80"/>
      <c r="AOY14" s="80"/>
      <c r="AOZ14" s="80"/>
      <c r="APA14" s="80"/>
      <c r="APB14" s="80"/>
      <c r="APC14" s="80"/>
      <c r="APD14" s="80"/>
      <c r="APE14" s="80"/>
      <c r="APF14" s="80"/>
      <c r="APG14" s="80"/>
      <c r="APH14" s="80"/>
      <c r="API14" s="80"/>
      <c r="APJ14" s="80"/>
      <c r="APK14" s="80"/>
      <c r="APL14" s="80"/>
      <c r="APM14" s="80"/>
      <c r="APN14" s="80"/>
      <c r="APO14" s="80"/>
      <c r="APP14" s="80"/>
      <c r="APQ14" s="80"/>
      <c r="APR14" s="80"/>
      <c r="APS14" s="80"/>
      <c r="APT14" s="80"/>
      <c r="APU14" s="80"/>
      <c r="APV14" s="80"/>
      <c r="APW14" s="80"/>
      <c r="APX14" s="80"/>
      <c r="APY14" s="80"/>
      <c r="APZ14" s="80"/>
      <c r="AQA14" s="80"/>
      <c r="AQB14" s="80"/>
      <c r="AQC14" s="80"/>
      <c r="AQD14" s="80"/>
      <c r="AQE14" s="80"/>
      <c r="AQF14" s="80"/>
      <c r="AQG14" s="80"/>
      <c r="AQH14" s="80"/>
      <c r="AQI14" s="80"/>
      <c r="AQJ14" s="80"/>
      <c r="AQK14" s="80"/>
      <c r="AQL14" s="80"/>
      <c r="AQM14" s="80"/>
      <c r="AQN14" s="80"/>
      <c r="AQO14" s="80"/>
      <c r="AQP14" s="80"/>
      <c r="AQQ14" s="80"/>
      <c r="AQR14" s="80"/>
      <c r="AQS14" s="80"/>
      <c r="AQT14" s="80"/>
      <c r="AQU14" s="80"/>
      <c r="AQV14" s="80"/>
      <c r="AQW14" s="80"/>
      <c r="AQX14" s="80"/>
      <c r="AQY14" s="80"/>
      <c r="AQZ14" s="80"/>
      <c r="ARA14" s="80"/>
      <c r="ARB14" s="80"/>
      <c r="ARC14" s="80"/>
      <c r="ARD14" s="80"/>
      <c r="ARE14" s="80"/>
      <c r="ARF14" s="80"/>
      <c r="ARG14" s="80"/>
      <c r="ARH14" s="80"/>
      <c r="ARI14" s="80"/>
      <c r="ARJ14" s="80"/>
      <c r="ARK14" s="80"/>
      <c r="ARL14" s="80"/>
      <c r="ARM14" s="80"/>
      <c r="ARN14" s="80"/>
      <c r="ARO14" s="80"/>
      <c r="ARP14" s="80"/>
      <c r="ARQ14" s="80"/>
      <c r="ARR14" s="80"/>
      <c r="ARS14" s="80"/>
      <c r="ART14" s="80"/>
      <c r="ARU14" s="80"/>
      <c r="ARV14" s="80"/>
      <c r="ARW14" s="80"/>
      <c r="ARX14" s="80"/>
      <c r="ARY14" s="80"/>
      <c r="ARZ14" s="80"/>
      <c r="ASA14" s="80"/>
      <c r="ASB14" s="80"/>
      <c r="ASC14" s="80"/>
      <c r="ASD14" s="80"/>
      <c r="ASE14" s="80"/>
      <c r="ASF14" s="80"/>
      <c r="ASG14" s="80"/>
      <c r="ASH14" s="80"/>
      <c r="ASI14" s="80"/>
      <c r="ASJ14" s="80"/>
      <c r="ASK14" s="80"/>
      <c r="ASL14" s="80"/>
      <c r="ASM14" s="80"/>
      <c r="ASN14" s="80"/>
      <c r="ASO14" s="80"/>
      <c r="ASP14" s="80"/>
      <c r="ASQ14" s="80"/>
      <c r="ASR14" s="80"/>
      <c r="ASS14" s="80"/>
      <c r="AST14" s="80"/>
      <c r="ASU14" s="80"/>
      <c r="ASV14" s="80"/>
      <c r="ASW14" s="80"/>
      <c r="ASX14" s="80"/>
      <c r="ASY14" s="80"/>
      <c r="ASZ14" s="80"/>
      <c r="ATA14" s="80"/>
      <c r="ATB14" s="80"/>
      <c r="ATC14" s="80"/>
      <c r="ATD14" s="80"/>
      <c r="ATE14" s="80"/>
      <c r="ATF14" s="80"/>
      <c r="ATG14" s="80"/>
      <c r="ATH14" s="80"/>
      <c r="ATI14" s="80"/>
      <c r="ATJ14" s="80"/>
      <c r="ATK14" s="80"/>
      <c r="ATL14" s="80"/>
      <c r="ATM14" s="80"/>
      <c r="ATN14" s="80"/>
      <c r="ATO14" s="80"/>
      <c r="ATP14" s="80"/>
      <c r="ATQ14" s="80"/>
      <c r="ATR14" s="80"/>
      <c r="ATS14" s="80"/>
      <c r="ATT14" s="80"/>
      <c r="ATU14" s="80"/>
      <c r="ATV14" s="80"/>
      <c r="ATW14" s="80"/>
      <c r="ATX14" s="80"/>
      <c r="ATY14" s="80"/>
      <c r="ATZ14" s="80"/>
      <c r="AUA14" s="80"/>
      <c r="AUB14" s="80"/>
      <c r="AUC14" s="80"/>
      <c r="AUD14" s="80"/>
      <c r="AUE14" s="80"/>
      <c r="AUF14" s="80"/>
      <c r="AUG14" s="80"/>
      <c r="AUH14" s="80"/>
      <c r="AUI14" s="80"/>
      <c r="AUJ14" s="80"/>
      <c r="AUK14" s="80"/>
      <c r="AUL14" s="80"/>
      <c r="AUM14" s="80"/>
      <c r="AUN14" s="80"/>
      <c r="AUO14" s="80"/>
      <c r="AUP14" s="80"/>
      <c r="AUQ14" s="80"/>
      <c r="AUR14" s="80"/>
      <c r="AUS14" s="80"/>
      <c r="AUT14" s="80"/>
      <c r="AUU14" s="80"/>
      <c r="AUV14" s="80"/>
      <c r="AUW14" s="80"/>
      <c r="AUX14" s="80"/>
      <c r="AUY14" s="80"/>
      <c r="AUZ14" s="80"/>
      <c r="AVA14" s="80"/>
      <c r="AVB14" s="80"/>
      <c r="AVC14" s="80"/>
      <c r="AVD14" s="80"/>
      <c r="AVE14" s="80"/>
      <c r="AVF14" s="80"/>
      <c r="AVG14" s="80"/>
      <c r="AVH14" s="80"/>
      <c r="AVI14" s="80"/>
      <c r="AVJ14" s="80"/>
      <c r="AVK14" s="80"/>
      <c r="AVL14" s="80"/>
      <c r="AVM14" s="80"/>
      <c r="AVN14" s="80"/>
      <c r="AVO14" s="80"/>
      <c r="AVP14" s="80"/>
      <c r="AVQ14" s="80"/>
      <c r="AVR14" s="80"/>
      <c r="AVS14" s="80"/>
      <c r="AVT14" s="80"/>
      <c r="AVU14" s="80"/>
      <c r="AVV14" s="80"/>
      <c r="AVW14" s="80"/>
      <c r="AVX14" s="80"/>
      <c r="AVY14" s="80"/>
      <c r="AVZ14" s="80"/>
      <c r="AWA14" s="80"/>
      <c r="AWB14" s="80"/>
      <c r="AWC14" s="80"/>
      <c r="AWD14" s="80"/>
      <c r="AWE14" s="80"/>
      <c r="AWF14" s="80"/>
      <c r="AWG14" s="80"/>
      <c r="AWH14" s="80"/>
      <c r="AWI14" s="80"/>
      <c r="AWJ14" s="80"/>
      <c r="AWK14" s="80"/>
      <c r="AWL14" s="80"/>
      <c r="AWM14" s="80"/>
      <c r="AWN14" s="80"/>
      <c r="AWO14" s="80"/>
      <c r="AWP14" s="80"/>
      <c r="AWQ14" s="80"/>
      <c r="AWR14" s="80"/>
      <c r="AWS14" s="80"/>
      <c r="AWT14" s="80"/>
      <c r="AWU14" s="80"/>
      <c r="AWV14" s="80"/>
      <c r="AWW14" s="80"/>
      <c r="AWX14" s="80"/>
      <c r="AWY14" s="80"/>
      <c r="AWZ14" s="80"/>
      <c r="AXA14" s="80"/>
      <c r="AXB14" s="80"/>
      <c r="AXC14" s="80"/>
      <c r="AXD14" s="80"/>
      <c r="AXE14" s="80"/>
      <c r="AXF14" s="80"/>
      <c r="AXG14" s="80"/>
      <c r="AXH14" s="80"/>
      <c r="AXI14" s="80"/>
      <c r="AXJ14" s="80"/>
      <c r="AXK14" s="80"/>
      <c r="AXL14" s="80"/>
      <c r="AXM14" s="80"/>
      <c r="AXN14" s="80"/>
      <c r="AXO14" s="80"/>
      <c r="AXP14" s="80"/>
      <c r="AXQ14" s="80"/>
      <c r="AXR14" s="80"/>
      <c r="AXS14" s="80"/>
      <c r="AXT14" s="80"/>
      <c r="AXU14" s="80"/>
      <c r="AXV14" s="80"/>
      <c r="AXW14" s="80"/>
      <c r="AXX14" s="80"/>
      <c r="AXY14" s="80"/>
      <c r="AXZ14" s="80"/>
      <c r="AYA14" s="80"/>
      <c r="AYB14" s="80"/>
      <c r="AYC14" s="80"/>
      <c r="AYD14" s="80"/>
      <c r="AYE14" s="80"/>
      <c r="AYF14" s="80"/>
      <c r="AYG14" s="80"/>
      <c r="AYH14" s="80"/>
      <c r="AYI14" s="80"/>
      <c r="AYJ14" s="80"/>
      <c r="AYK14" s="80"/>
      <c r="AYL14" s="80"/>
      <c r="AYM14" s="80"/>
      <c r="AYN14" s="80"/>
      <c r="AYO14" s="80"/>
      <c r="AYP14" s="80"/>
      <c r="AYQ14" s="80"/>
      <c r="AYR14" s="80"/>
      <c r="AYS14" s="80"/>
      <c r="AYT14" s="80"/>
      <c r="AYU14" s="80"/>
      <c r="AYV14" s="80"/>
      <c r="AYW14" s="80"/>
      <c r="AYX14" s="80"/>
      <c r="AYY14" s="80"/>
      <c r="AYZ14" s="80"/>
      <c r="AZA14" s="80"/>
      <c r="AZB14" s="80"/>
      <c r="AZC14" s="80"/>
      <c r="AZD14" s="80"/>
      <c r="AZE14" s="80"/>
      <c r="AZF14" s="80"/>
      <c r="AZG14" s="80"/>
      <c r="AZH14" s="80"/>
      <c r="AZI14" s="80"/>
      <c r="AZJ14" s="80"/>
      <c r="AZK14" s="80"/>
      <c r="AZL14" s="80"/>
      <c r="AZM14" s="80"/>
      <c r="AZN14" s="80"/>
      <c r="AZO14" s="80"/>
      <c r="AZP14" s="80"/>
      <c r="AZQ14" s="80"/>
      <c r="AZR14" s="80"/>
      <c r="AZS14" s="80"/>
      <c r="AZT14" s="80"/>
      <c r="AZU14" s="80"/>
      <c r="AZV14" s="80"/>
      <c r="AZW14" s="80"/>
      <c r="AZX14" s="80"/>
      <c r="AZY14" s="80"/>
      <c r="AZZ14" s="80"/>
      <c r="BAA14" s="80"/>
      <c r="BAB14" s="80"/>
      <c r="BAC14" s="80"/>
      <c r="BAD14" s="80"/>
      <c r="BAE14" s="80"/>
      <c r="BAF14" s="80"/>
      <c r="BAG14" s="80"/>
      <c r="BAH14" s="80"/>
      <c r="BAI14" s="80"/>
      <c r="BAJ14" s="80"/>
      <c r="BAK14" s="80"/>
      <c r="BAL14" s="80"/>
      <c r="BAM14" s="80"/>
      <c r="BAN14" s="80"/>
      <c r="BAO14" s="80"/>
      <c r="BAP14" s="80"/>
      <c r="BAQ14" s="80"/>
      <c r="BAR14" s="80"/>
      <c r="BAS14" s="80"/>
      <c r="BAT14" s="80"/>
      <c r="BAU14" s="80"/>
      <c r="BAV14" s="80"/>
      <c r="BAW14" s="80"/>
      <c r="BAX14" s="80"/>
      <c r="BAY14" s="80"/>
      <c r="BAZ14" s="80"/>
      <c r="BBA14" s="80"/>
      <c r="BBB14" s="80"/>
      <c r="BBC14" s="80"/>
      <c r="BBD14" s="80"/>
      <c r="BBE14" s="80"/>
      <c r="BBF14" s="80"/>
      <c r="BBG14" s="80"/>
      <c r="BBH14" s="80"/>
      <c r="BBI14" s="80"/>
      <c r="BBJ14" s="80"/>
      <c r="BBK14" s="80"/>
      <c r="BBL14" s="80"/>
      <c r="BBM14" s="80"/>
      <c r="BBN14" s="80"/>
      <c r="BBO14" s="80"/>
      <c r="BBP14" s="80"/>
      <c r="BBQ14" s="80"/>
      <c r="BBR14" s="80"/>
      <c r="BBS14" s="80"/>
      <c r="BBT14" s="80"/>
      <c r="BBU14" s="80"/>
      <c r="BBV14" s="80"/>
      <c r="BBW14" s="80"/>
      <c r="BBX14" s="80"/>
      <c r="BBY14" s="80"/>
      <c r="BBZ14" s="80"/>
      <c r="BCA14" s="80"/>
      <c r="BCB14" s="80"/>
      <c r="BCC14" s="80"/>
      <c r="BCD14" s="80"/>
      <c r="BCE14" s="80"/>
      <c r="BCF14" s="80"/>
      <c r="BCG14" s="80"/>
      <c r="BCH14" s="80"/>
      <c r="BCI14" s="80"/>
      <c r="BCJ14" s="80"/>
      <c r="BCK14" s="80"/>
      <c r="BCL14" s="80"/>
      <c r="BCM14" s="80"/>
      <c r="BCN14" s="80"/>
      <c r="BCO14" s="80"/>
      <c r="BCP14" s="80"/>
      <c r="BCQ14" s="80"/>
      <c r="BCR14" s="80"/>
      <c r="BCS14" s="80"/>
      <c r="BCT14" s="80"/>
      <c r="BCU14" s="80"/>
      <c r="BCV14" s="80"/>
      <c r="BCW14" s="80"/>
      <c r="BCX14" s="80"/>
      <c r="BCY14" s="80"/>
      <c r="BCZ14" s="80"/>
      <c r="BDA14" s="80"/>
      <c r="BDB14" s="80"/>
      <c r="BDC14" s="80"/>
      <c r="BDD14" s="80"/>
      <c r="BDE14" s="80"/>
      <c r="BDF14" s="80"/>
      <c r="BDG14" s="80"/>
      <c r="BDH14" s="80"/>
      <c r="BDI14" s="80"/>
      <c r="BDJ14" s="80"/>
      <c r="BDK14" s="80"/>
      <c r="BDL14" s="80"/>
      <c r="BDM14" s="80"/>
      <c r="BDN14" s="80"/>
      <c r="BDO14" s="80"/>
      <c r="BDP14" s="80"/>
      <c r="BDQ14" s="80"/>
      <c r="BDR14" s="80"/>
      <c r="BDS14" s="80"/>
      <c r="BDT14" s="80"/>
      <c r="BDU14" s="80"/>
      <c r="BDV14" s="80"/>
      <c r="BDW14" s="80"/>
      <c r="BDX14" s="80"/>
      <c r="BDY14" s="80"/>
      <c r="BDZ14" s="80"/>
      <c r="BEA14" s="80"/>
      <c r="BEB14" s="80"/>
      <c r="BEC14" s="80"/>
      <c r="BED14" s="80"/>
      <c r="BEE14" s="80"/>
      <c r="BEF14" s="80"/>
      <c r="BEG14" s="80"/>
      <c r="BEH14" s="80"/>
      <c r="BEI14" s="80"/>
      <c r="BEJ14" s="80"/>
      <c r="BEK14" s="80"/>
      <c r="BEL14" s="80"/>
      <c r="BEM14" s="80"/>
      <c r="BEN14" s="80"/>
      <c r="BEO14" s="80"/>
      <c r="BEP14" s="80"/>
      <c r="BEQ14" s="80"/>
      <c r="BER14" s="80"/>
      <c r="BES14" s="80"/>
      <c r="BET14" s="80"/>
      <c r="BEU14" s="80"/>
      <c r="BEV14" s="80"/>
      <c r="BEW14" s="80"/>
      <c r="BEX14" s="80"/>
      <c r="BEY14" s="80"/>
      <c r="BEZ14" s="80"/>
      <c r="BFA14" s="80"/>
      <c r="BFB14" s="80"/>
      <c r="BFC14" s="80"/>
      <c r="BFD14" s="80"/>
      <c r="BFE14" s="80"/>
      <c r="BFF14" s="80"/>
      <c r="BFG14" s="80"/>
      <c r="BFH14" s="80"/>
      <c r="BFI14" s="80"/>
      <c r="BFJ14" s="80"/>
      <c r="BFK14" s="80"/>
      <c r="BFL14" s="80"/>
      <c r="BFM14" s="80"/>
      <c r="BFN14" s="80"/>
      <c r="BFO14" s="80"/>
      <c r="BFP14" s="80"/>
      <c r="BFQ14" s="80"/>
      <c r="BFR14" s="80"/>
      <c r="BFS14" s="80"/>
      <c r="BFT14" s="80"/>
      <c r="BFU14" s="80"/>
      <c r="BFV14" s="80"/>
      <c r="BFW14" s="80"/>
      <c r="BFX14" s="80"/>
      <c r="BFY14" s="80"/>
      <c r="BFZ14" s="80"/>
      <c r="BGA14" s="80"/>
      <c r="BGB14" s="80"/>
      <c r="BGC14" s="80"/>
      <c r="BGD14" s="80"/>
      <c r="BGE14" s="80"/>
      <c r="BGF14" s="80"/>
      <c r="BGG14" s="80"/>
      <c r="BGH14" s="80"/>
      <c r="BGI14" s="80"/>
      <c r="BGJ14" s="80"/>
      <c r="BGK14" s="80"/>
      <c r="BGL14" s="80"/>
      <c r="BGM14" s="80"/>
      <c r="BGN14" s="80"/>
      <c r="BGO14" s="80"/>
      <c r="BGP14" s="80"/>
      <c r="BGQ14" s="80"/>
      <c r="BGR14" s="80"/>
      <c r="BGS14" s="80"/>
      <c r="BGT14" s="80"/>
      <c r="BGU14" s="80"/>
      <c r="BGV14" s="80"/>
      <c r="BGW14" s="80"/>
      <c r="BGX14" s="80"/>
      <c r="BGY14" s="80"/>
      <c r="BGZ14" s="80"/>
      <c r="BHA14" s="80"/>
      <c r="BHB14" s="80"/>
      <c r="BHC14" s="80"/>
      <c r="BHD14" s="80"/>
      <c r="BHE14" s="80"/>
      <c r="BHF14" s="80"/>
      <c r="BHG14" s="80"/>
      <c r="BHH14" s="80"/>
      <c r="BHI14" s="80"/>
      <c r="BHJ14" s="80"/>
      <c r="BHK14" s="80"/>
      <c r="BHL14" s="80"/>
      <c r="BHM14" s="80"/>
      <c r="BHN14" s="80"/>
      <c r="BHO14" s="80"/>
      <c r="BHP14" s="80"/>
      <c r="BHQ14" s="80"/>
      <c r="BHR14" s="80"/>
      <c r="BHS14" s="80"/>
      <c r="BHT14" s="80"/>
      <c r="BHU14" s="80"/>
      <c r="BHV14" s="80"/>
      <c r="BHW14" s="80"/>
      <c r="BHX14" s="80"/>
      <c r="BHY14" s="80"/>
      <c r="BHZ14" s="80"/>
      <c r="BIA14" s="80"/>
      <c r="BIB14" s="80"/>
      <c r="BIC14" s="80"/>
      <c r="BID14" s="80"/>
      <c r="BIE14" s="80"/>
      <c r="BIF14" s="80"/>
      <c r="BIG14" s="80"/>
      <c r="BIH14" s="80"/>
      <c r="BII14" s="80"/>
      <c r="BIJ14" s="80"/>
      <c r="BIK14" s="80"/>
      <c r="BIL14" s="80"/>
      <c r="BIM14" s="80"/>
      <c r="BIN14" s="80"/>
      <c r="BIO14" s="80"/>
      <c r="BIP14" s="80"/>
      <c r="BIQ14" s="80"/>
      <c r="BIR14" s="80"/>
      <c r="BIS14" s="80"/>
      <c r="BIT14" s="80"/>
      <c r="BIU14" s="80"/>
      <c r="BIV14" s="80"/>
      <c r="BIW14" s="80"/>
      <c r="BIX14" s="80"/>
      <c r="BIY14" s="80"/>
      <c r="BIZ14" s="80"/>
      <c r="BJA14" s="80"/>
      <c r="BJB14" s="80"/>
      <c r="BJC14" s="80"/>
      <c r="BJD14" s="80"/>
      <c r="BJE14" s="80"/>
      <c r="BJF14" s="80"/>
      <c r="BJG14" s="80"/>
      <c r="BJH14" s="80"/>
      <c r="BJI14" s="80"/>
      <c r="BJJ14" s="80"/>
      <c r="BJK14" s="80"/>
      <c r="BJL14" s="80"/>
      <c r="BJM14" s="80"/>
      <c r="BJN14" s="80"/>
      <c r="BJO14" s="80"/>
      <c r="BJP14" s="80"/>
      <c r="BJQ14" s="80"/>
      <c r="BJR14" s="80"/>
      <c r="BJS14" s="80"/>
      <c r="BJT14" s="80"/>
      <c r="BJU14" s="80"/>
      <c r="BJV14" s="80"/>
      <c r="BJW14" s="80"/>
      <c r="BJX14" s="80"/>
      <c r="BJY14" s="80"/>
      <c r="BJZ14" s="80"/>
      <c r="BKA14" s="80"/>
      <c r="BKB14" s="80"/>
      <c r="BKC14" s="80"/>
      <c r="BKD14" s="80"/>
      <c r="BKE14" s="80"/>
      <c r="BKF14" s="80"/>
      <c r="BKG14" s="80"/>
      <c r="BKH14" s="80"/>
      <c r="BKI14" s="80"/>
      <c r="BKJ14" s="80"/>
      <c r="BKK14" s="80"/>
      <c r="BKL14" s="80"/>
      <c r="BKM14" s="80"/>
      <c r="BKN14" s="80"/>
      <c r="BKO14" s="80"/>
      <c r="BKP14" s="80"/>
      <c r="BKQ14" s="80"/>
      <c r="BKR14" s="80"/>
      <c r="BKS14" s="80"/>
      <c r="BKT14" s="80"/>
      <c r="BKU14" s="80"/>
      <c r="BKV14" s="80"/>
      <c r="BKW14" s="80"/>
      <c r="BKX14" s="80"/>
      <c r="BKY14" s="80"/>
      <c r="BKZ14" s="80"/>
      <c r="BLA14" s="80"/>
      <c r="BLB14" s="80"/>
      <c r="BLC14" s="80"/>
      <c r="BLD14" s="80"/>
      <c r="BLE14" s="80"/>
      <c r="BLF14" s="80"/>
      <c r="BLG14" s="80"/>
      <c r="BLH14" s="80"/>
      <c r="BLI14" s="80"/>
      <c r="BLJ14" s="80"/>
      <c r="BLK14" s="80"/>
      <c r="BLL14" s="80"/>
      <c r="BLM14" s="80"/>
      <c r="BLN14" s="80"/>
      <c r="BLO14" s="80"/>
      <c r="BLP14" s="80"/>
      <c r="BLQ14" s="80"/>
      <c r="BLR14" s="80"/>
      <c r="BLS14" s="80"/>
      <c r="BLT14" s="80"/>
      <c r="BLU14" s="80"/>
      <c r="BLV14" s="80"/>
      <c r="BLW14" s="80"/>
      <c r="BLX14" s="80"/>
      <c r="BLY14" s="80"/>
      <c r="BLZ14" s="80"/>
      <c r="BMA14" s="80"/>
      <c r="BMB14" s="80"/>
      <c r="BMC14" s="80"/>
      <c r="BMD14" s="80"/>
      <c r="BME14" s="80"/>
      <c r="BMF14" s="80"/>
      <c r="BMG14" s="80"/>
      <c r="BMH14" s="80"/>
      <c r="BMI14" s="80"/>
      <c r="BMJ14" s="80"/>
      <c r="BMK14" s="80"/>
      <c r="BML14" s="80"/>
      <c r="BMM14" s="80"/>
      <c r="BMN14" s="80"/>
      <c r="BMO14" s="80"/>
      <c r="BMP14" s="80"/>
      <c r="BMQ14" s="80"/>
      <c r="BMR14" s="80"/>
      <c r="BMS14" s="80"/>
      <c r="BMT14" s="80"/>
      <c r="BMU14" s="80"/>
      <c r="BMV14" s="80"/>
      <c r="BMW14" s="80"/>
      <c r="BMX14" s="80"/>
      <c r="BMY14" s="80"/>
      <c r="BMZ14" s="80"/>
      <c r="BNA14" s="80"/>
      <c r="BNB14" s="80"/>
      <c r="BNC14" s="80"/>
      <c r="BND14" s="80"/>
      <c r="BNE14" s="80"/>
      <c r="BNF14" s="80"/>
      <c r="BNG14" s="80"/>
      <c r="BNH14" s="80"/>
      <c r="BNI14" s="80"/>
      <c r="BNJ14" s="80"/>
      <c r="BNK14" s="80"/>
      <c r="BNL14" s="80"/>
      <c r="BNM14" s="80"/>
      <c r="BNN14" s="80"/>
      <c r="BNO14" s="80"/>
      <c r="BNP14" s="80"/>
      <c r="BNQ14" s="80"/>
      <c r="BNR14" s="80"/>
      <c r="BNS14" s="80"/>
      <c r="BNT14" s="80"/>
      <c r="BNU14" s="80"/>
      <c r="BNV14" s="80"/>
      <c r="BNW14" s="80"/>
      <c r="BNX14" s="80"/>
      <c r="BNY14" s="80"/>
      <c r="BNZ14" s="80"/>
      <c r="BOA14" s="80"/>
      <c r="BOB14" s="80"/>
      <c r="BOC14" s="80"/>
      <c r="BOD14" s="80"/>
      <c r="BOE14" s="80"/>
      <c r="BOF14" s="80"/>
      <c r="BOG14" s="80"/>
      <c r="BOH14" s="80"/>
      <c r="BOI14" s="80"/>
      <c r="BOJ14" s="80"/>
      <c r="BOK14" s="80"/>
      <c r="BOL14" s="80"/>
      <c r="BOM14" s="80"/>
      <c r="BON14" s="80"/>
      <c r="BOO14" s="80"/>
      <c r="BOP14" s="80"/>
      <c r="BOQ14" s="80"/>
      <c r="BOR14" s="80"/>
      <c r="BOS14" s="80"/>
      <c r="BOT14" s="80"/>
      <c r="BOU14" s="80"/>
      <c r="BOV14" s="80"/>
      <c r="BOW14" s="80"/>
      <c r="BOX14" s="80"/>
      <c r="BOY14" s="80"/>
      <c r="BOZ14" s="80"/>
      <c r="BPA14" s="80"/>
      <c r="BPB14" s="80"/>
      <c r="BPC14" s="80"/>
      <c r="BPD14" s="80"/>
      <c r="BPE14" s="80"/>
      <c r="BPF14" s="80"/>
      <c r="BPG14" s="80"/>
      <c r="BPH14" s="80"/>
      <c r="BPI14" s="80"/>
      <c r="BPJ14" s="80"/>
      <c r="BPK14" s="80"/>
      <c r="BPL14" s="80"/>
      <c r="BPM14" s="80"/>
      <c r="BPN14" s="80"/>
      <c r="BPO14" s="80"/>
      <c r="BPP14" s="80"/>
      <c r="BPQ14" s="80"/>
      <c r="BPR14" s="80"/>
      <c r="BPS14" s="80"/>
      <c r="BPT14" s="80"/>
      <c r="BPU14" s="80"/>
      <c r="BPV14" s="80"/>
      <c r="BPW14" s="80"/>
      <c r="BPX14" s="80"/>
      <c r="BPY14" s="80"/>
      <c r="BPZ14" s="80"/>
      <c r="BQA14" s="80"/>
      <c r="BQB14" s="80"/>
      <c r="BQC14" s="80"/>
      <c r="BQD14" s="80"/>
      <c r="BQE14" s="80"/>
      <c r="BQF14" s="80"/>
      <c r="BQG14" s="80"/>
      <c r="BQH14" s="80"/>
      <c r="BQI14" s="80"/>
      <c r="BQJ14" s="80"/>
      <c r="BQK14" s="80"/>
      <c r="BQL14" s="80"/>
      <c r="BQM14" s="80"/>
      <c r="BQN14" s="80"/>
      <c r="BQO14" s="80"/>
      <c r="BQP14" s="80"/>
      <c r="BQQ14" s="80"/>
      <c r="BQR14" s="80"/>
      <c r="BQS14" s="80"/>
      <c r="BQT14" s="80"/>
      <c r="BQU14" s="80"/>
      <c r="BQV14" s="80"/>
      <c r="BQW14" s="80"/>
      <c r="BQX14" s="80"/>
      <c r="BQY14" s="80"/>
      <c r="BQZ14" s="80"/>
      <c r="BRA14" s="80"/>
      <c r="BRB14" s="80"/>
      <c r="BRC14" s="80"/>
      <c r="BRD14" s="80"/>
      <c r="BRE14" s="80"/>
      <c r="BRF14" s="80"/>
      <c r="BRG14" s="80"/>
      <c r="BRH14" s="80"/>
      <c r="BRI14" s="80"/>
      <c r="BRJ14" s="80"/>
      <c r="BRK14" s="80"/>
      <c r="BRL14" s="80"/>
      <c r="BRM14" s="80"/>
      <c r="BRN14" s="80"/>
      <c r="BRO14" s="80"/>
      <c r="BRP14" s="80"/>
      <c r="BRQ14" s="80"/>
      <c r="BRR14" s="80"/>
      <c r="BRS14" s="80"/>
      <c r="BRT14" s="80"/>
      <c r="BRU14" s="80"/>
      <c r="BRV14" s="80"/>
      <c r="BRW14" s="80"/>
      <c r="BRX14" s="80"/>
      <c r="BRY14" s="80"/>
      <c r="BRZ14" s="80"/>
      <c r="BSA14" s="80"/>
      <c r="BSB14" s="80"/>
      <c r="BSC14" s="80"/>
      <c r="BSD14" s="80"/>
      <c r="BSE14" s="80"/>
      <c r="BSF14" s="80"/>
      <c r="BSG14" s="80"/>
      <c r="BSH14" s="80"/>
      <c r="BSI14" s="80"/>
      <c r="BSJ14" s="80"/>
      <c r="BSK14" s="80"/>
      <c r="BSL14" s="80"/>
      <c r="BSM14" s="80"/>
      <c r="BSN14" s="80"/>
      <c r="BSO14" s="80"/>
      <c r="BSP14" s="80"/>
      <c r="BSQ14" s="80"/>
      <c r="BSR14" s="80"/>
      <c r="BSS14" s="80"/>
      <c r="BST14" s="80"/>
      <c r="BSU14" s="80"/>
      <c r="BSV14" s="80"/>
      <c r="BSW14" s="80"/>
      <c r="BSX14" s="80"/>
      <c r="BSY14" s="80"/>
      <c r="BSZ14" s="80"/>
      <c r="BTA14" s="80"/>
      <c r="BTB14" s="80"/>
      <c r="BTC14" s="80"/>
      <c r="BTD14" s="80"/>
      <c r="BTE14" s="80"/>
      <c r="BTF14" s="80"/>
      <c r="BTG14" s="80"/>
      <c r="BTH14" s="80"/>
      <c r="BTI14" s="80"/>
      <c r="BTJ14" s="80"/>
      <c r="BTK14" s="80"/>
      <c r="BTL14" s="80"/>
      <c r="BTM14" s="80"/>
      <c r="BTN14" s="80"/>
      <c r="BTO14" s="80"/>
      <c r="BTP14" s="80"/>
      <c r="BTQ14" s="80"/>
      <c r="BTR14" s="80"/>
      <c r="BTS14" s="80"/>
      <c r="BTT14" s="80"/>
      <c r="BTU14" s="80"/>
      <c r="BTV14" s="80"/>
      <c r="BTW14" s="80"/>
      <c r="BTX14" s="80"/>
      <c r="BTY14" s="80"/>
      <c r="BTZ14" s="80"/>
      <c r="BUA14" s="80"/>
      <c r="BUB14" s="80"/>
      <c r="BUC14" s="80"/>
      <c r="BUD14" s="80"/>
      <c r="BUE14" s="80"/>
      <c r="BUF14" s="80"/>
      <c r="BUG14" s="80"/>
      <c r="BUH14" s="80"/>
      <c r="BUI14" s="80"/>
      <c r="BUJ14" s="80"/>
      <c r="BUK14" s="80"/>
      <c r="BUL14" s="80"/>
      <c r="BUM14" s="80"/>
      <c r="BUN14" s="80"/>
      <c r="BUO14" s="80"/>
      <c r="BUP14" s="80"/>
      <c r="BUQ14" s="80"/>
      <c r="BUR14" s="80"/>
      <c r="BUS14" s="80"/>
      <c r="BUT14" s="80"/>
      <c r="BUU14" s="80"/>
      <c r="BUV14" s="80"/>
      <c r="BUW14" s="80"/>
      <c r="BUX14" s="80"/>
      <c r="BUY14" s="80"/>
      <c r="BUZ14" s="80"/>
      <c r="BVA14" s="80"/>
      <c r="BVB14" s="80"/>
      <c r="BVC14" s="80"/>
      <c r="BVD14" s="80"/>
      <c r="BVE14" s="80"/>
      <c r="BVF14" s="80"/>
      <c r="BVG14" s="80"/>
      <c r="BVH14" s="80"/>
      <c r="BVI14" s="80"/>
      <c r="BVJ14" s="80"/>
      <c r="BVK14" s="80"/>
      <c r="BVL14" s="80"/>
      <c r="BVM14" s="80"/>
      <c r="BVN14" s="80"/>
      <c r="BVO14" s="80"/>
      <c r="BVP14" s="80"/>
      <c r="BVQ14" s="80"/>
      <c r="BVR14" s="80"/>
      <c r="BVS14" s="80"/>
      <c r="BVT14" s="80"/>
      <c r="BVU14" s="80"/>
      <c r="BVV14" s="80"/>
      <c r="BVW14" s="80"/>
      <c r="BVX14" s="80"/>
      <c r="BVY14" s="80"/>
      <c r="BVZ14" s="80"/>
      <c r="BWA14" s="80"/>
      <c r="BWB14" s="80"/>
      <c r="BWC14" s="80"/>
      <c r="BWD14" s="80"/>
      <c r="BWE14" s="80"/>
      <c r="BWF14" s="80"/>
      <c r="BWG14" s="80"/>
      <c r="BWH14" s="80"/>
      <c r="BWI14" s="80"/>
      <c r="BWJ14" s="80"/>
      <c r="BWK14" s="80"/>
      <c r="BWL14" s="80"/>
      <c r="BWM14" s="80"/>
      <c r="BWN14" s="80"/>
      <c r="BWO14" s="80"/>
      <c r="BWP14" s="80"/>
      <c r="BWQ14" s="80"/>
      <c r="BWR14" s="80"/>
      <c r="BWS14" s="80"/>
      <c r="BWT14" s="80"/>
      <c r="BWU14" s="80"/>
      <c r="BWV14" s="80"/>
      <c r="BWW14" s="80"/>
      <c r="BWX14" s="80"/>
      <c r="BWY14" s="80"/>
      <c r="BWZ14" s="80"/>
      <c r="BXA14" s="80"/>
      <c r="BXB14" s="80"/>
      <c r="BXC14" s="80"/>
      <c r="BXD14" s="80"/>
      <c r="BXE14" s="80"/>
      <c r="BXF14" s="80"/>
      <c r="BXG14" s="80"/>
      <c r="BXH14" s="80"/>
      <c r="BXI14" s="80"/>
      <c r="BXJ14" s="80"/>
      <c r="BXK14" s="80"/>
      <c r="BXL14" s="80"/>
      <c r="BXM14" s="80"/>
      <c r="BXN14" s="80"/>
      <c r="BXO14" s="80"/>
      <c r="BXP14" s="80"/>
      <c r="BXQ14" s="80"/>
      <c r="BXR14" s="80"/>
      <c r="BXS14" s="80"/>
      <c r="BXT14" s="80"/>
      <c r="BXU14" s="80"/>
      <c r="BXV14" s="80"/>
      <c r="BXW14" s="80"/>
      <c r="BXX14" s="80"/>
      <c r="BXY14" s="80"/>
      <c r="BXZ14" s="80"/>
      <c r="BYA14" s="80"/>
      <c r="BYB14" s="80"/>
      <c r="BYC14" s="80"/>
      <c r="BYD14" s="80"/>
      <c r="BYE14" s="80"/>
      <c r="BYF14" s="80"/>
      <c r="BYG14" s="80"/>
      <c r="BYH14" s="80"/>
      <c r="BYI14" s="80"/>
      <c r="BYJ14" s="80"/>
      <c r="BYK14" s="80"/>
      <c r="BYL14" s="80"/>
      <c r="BYM14" s="80"/>
      <c r="BYN14" s="80"/>
      <c r="BYO14" s="80"/>
      <c r="BYP14" s="80"/>
      <c r="BYQ14" s="80"/>
      <c r="BYR14" s="80"/>
      <c r="BYS14" s="80"/>
      <c r="BYT14" s="80"/>
      <c r="BYU14" s="80"/>
      <c r="BYV14" s="80"/>
      <c r="BYW14" s="80"/>
      <c r="BYX14" s="80"/>
      <c r="BYY14" s="80"/>
      <c r="BYZ14" s="80"/>
      <c r="BZA14" s="80"/>
      <c r="BZB14" s="80"/>
      <c r="BZC14" s="80"/>
      <c r="BZD14" s="80"/>
      <c r="BZE14" s="80"/>
      <c r="BZF14" s="80"/>
      <c r="BZG14" s="80"/>
      <c r="BZH14" s="80"/>
      <c r="BZI14" s="80"/>
      <c r="BZJ14" s="80"/>
      <c r="BZK14" s="80"/>
      <c r="BZL14" s="80"/>
      <c r="BZM14" s="80"/>
      <c r="BZN14" s="80"/>
      <c r="BZO14" s="80"/>
      <c r="BZP14" s="80"/>
      <c r="BZQ14" s="80"/>
      <c r="BZR14" s="80"/>
      <c r="BZS14" s="80"/>
      <c r="BZT14" s="80"/>
      <c r="BZU14" s="80"/>
      <c r="BZV14" s="80"/>
      <c r="BZW14" s="80"/>
      <c r="BZX14" s="80"/>
      <c r="BZY14" s="80"/>
      <c r="BZZ14" s="80"/>
      <c r="CAA14" s="80"/>
      <c r="CAB14" s="80"/>
      <c r="CAC14" s="80"/>
      <c r="CAD14" s="80"/>
      <c r="CAE14" s="80"/>
      <c r="CAF14" s="80"/>
      <c r="CAG14" s="80"/>
      <c r="CAH14" s="80"/>
      <c r="CAI14" s="80"/>
      <c r="CAJ14" s="80"/>
      <c r="CAK14" s="80"/>
      <c r="CAL14" s="80"/>
      <c r="CAM14" s="80"/>
      <c r="CAN14" s="80"/>
      <c r="CAO14" s="80"/>
      <c r="CAP14" s="80"/>
      <c r="CAQ14" s="80"/>
      <c r="CAR14" s="80"/>
      <c r="CAS14" s="80"/>
      <c r="CAT14" s="80"/>
      <c r="CAU14" s="80"/>
      <c r="CAV14" s="80"/>
      <c r="CAW14" s="80"/>
      <c r="CAX14" s="80"/>
      <c r="CAY14" s="80"/>
      <c r="CAZ14" s="80"/>
      <c r="CBA14" s="80"/>
      <c r="CBB14" s="80"/>
      <c r="CBC14" s="80"/>
      <c r="CBD14" s="80"/>
      <c r="CBE14" s="80"/>
      <c r="CBF14" s="80"/>
      <c r="CBG14" s="80"/>
      <c r="CBH14" s="80"/>
      <c r="CBI14" s="80"/>
      <c r="CBJ14" s="80"/>
      <c r="CBK14" s="80"/>
      <c r="CBL14" s="80"/>
      <c r="CBM14" s="80"/>
      <c r="CBN14" s="80"/>
      <c r="CBO14" s="80"/>
      <c r="CBP14" s="80"/>
      <c r="CBQ14" s="80"/>
      <c r="CBR14" s="80"/>
      <c r="CBS14" s="80"/>
      <c r="CBT14" s="80"/>
      <c r="CBU14" s="80"/>
      <c r="CBV14" s="80"/>
      <c r="CBW14" s="80"/>
      <c r="CBX14" s="80"/>
      <c r="CBY14" s="80"/>
      <c r="CBZ14" s="80"/>
      <c r="CCA14" s="80"/>
      <c r="CCB14" s="80"/>
      <c r="CCC14" s="80"/>
      <c r="CCD14" s="80"/>
      <c r="CCE14" s="80"/>
      <c r="CCF14" s="80"/>
      <c r="CCG14" s="80"/>
      <c r="CCH14" s="80"/>
      <c r="CCI14" s="80"/>
      <c r="CCJ14" s="80"/>
      <c r="CCK14" s="80"/>
      <c r="CCL14" s="80"/>
      <c r="CCM14" s="80"/>
      <c r="CCN14" s="80"/>
      <c r="CCO14" s="80"/>
      <c r="CCP14" s="80"/>
      <c r="CCQ14" s="80"/>
      <c r="CCR14" s="80"/>
      <c r="CCS14" s="80"/>
      <c r="CCT14" s="80"/>
      <c r="CCU14" s="80"/>
      <c r="CCV14" s="80"/>
      <c r="CCW14" s="80"/>
      <c r="CCX14" s="80"/>
      <c r="CCY14" s="80"/>
      <c r="CCZ14" s="80"/>
      <c r="CDA14" s="80"/>
      <c r="CDB14" s="80"/>
      <c r="CDC14" s="80"/>
      <c r="CDD14" s="80"/>
      <c r="CDE14" s="80"/>
      <c r="CDF14" s="80"/>
      <c r="CDG14" s="80"/>
      <c r="CDH14" s="80"/>
      <c r="CDI14" s="80"/>
      <c r="CDJ14" s="80"/>
      <c r="CDK14" s="80"/>
      <c r="CDL14" s="80"/>
      <c r="CDM14" s="80"/>
      <c r="CDN14" s="80"/>
      <c r="CDO14" s="80"/>
      <c r="CDP14" s="80"/>
      <c r="CDQ14" s="80"/>
      <c r="CDR14" s="80"/>
      <c r="CDS14" s="80"/>
      <c r="CDT14" s="80"/>
      <c r="CDU14" s="80"/>
      <c r="CDV14" s="80"/>
      <c r="CDW14" s="80"/>
      <c r="CDX14" s="80"/>
      <c r="CDY14" s="80"/>
      <c r="CDZ14" s="80"/>
      <c r="CEA14" s="80"/>
      <c r="CEB14" s="80"/>
      <c r="CEC14" s="80"/>
      <c r="CED14" s="80"/>
      <c r="CEE14" s="80"/>
      <c r="CEF14" s="80"/>
      <c r="CEG14" s="80"/>
      <c r="CEH14" s="80"/>
      <c r="CEI14" s="80"/>
      <c r="CEJ14" s="80"/>
      <c r="CEK14" s="80"/>
      <c r="CEL14" s="80"/>
      <c r="CEM14" s="80"/>
      <c r="CEN14" s="80"/>
      <c r="CEO14" s="80"/>
      <c r="CEP14" s="80"/>
      <c r="CEQ14" s="80"/>
      <c r="CER14" s="80"/>
      <c r="CES14" s="80"/>
      <c r="CET14" s="80"/>
      <c r="CEU14" s="80"/>
      <c r="CEV14" s="80"/>
      <c r="CEW14" s="80"/>
      <c r="CEX14" s="80"/>
      <c r="CEY14" s="80"/>
      <c r="CEZ14" s="80"/>
      <c r="CFA14" s="80"/>
      <c r="CFB14" s="80"/>
      <c r="CFC14" s="80"/>
      <c r="CFD14" s="80"/>
      <c r="CFE14" s="80"/>
      <c r="CFF14" s="80"/>
      <c r="CFG14" s="80"/>
      <c r="CFH14" s="80"/>
      <c r="CFI14" s="80"/>
      <c r="CFJ14" s="80"/>
      <c r="CFK14" s="80"/>
      <c r="CFL14" s="80"/>
      <c r="CFM14" s="80"/>
      <c r="CFN14" s="80"/>
      <c r="CFO14" s="80"/>
      <c r="CFP14" s="80"/>
      <c r="CFQ14" s="80"/>
      <c r="CFR14" s="80"/>
      <c r="CFS14" s="80"/>
      <c r="CFT14" s="80"/>
      <c r="CFU14" s="80"/>
      <c r="CFV14" s="80"/>
      <c r="CFW14" s="80"/>
      <c r="CFX14" s="80"/>
      <c r="CFY14" s="80"/>
      <c r="CFZ14" s="80"/>
      <c r="CGA14" s="80"/>
      <c r="CGB14" s="80"/>
      <c r="CGC14" s="80"/>
      <c r="CGD14" s="80"/>
      <c r="CGE14" s="80"/>
      <c r="CGF14" s="80"/>
      <c r="CGG14" s="80"/>
      <c r="CGH14" s="80"/>
      <c r="CGI14" s="80"/>
      <c r="CGJ14" s="80"/>
      <c r="CGK14" s="80"/>
      <c r="CGL14" s="80"/>
      <c r="CGM14" s="80"/>
      <c r="CGN14" s="80"/>
      <c r="CGO14" s="80"/>
      <c r="CGP14" s="80"/>
      <c r="CGQ14" s="80"/>
      <c r="CGR14" s="80"/>
      <c r="CGS14" s="80"/>
      <c r="CGT14" s="80"/>
      <c r="CGU14" s="80"/>
      <c r="CGV14" s="80"/>
      <c r="CGW14" s="80"/>
      <c r="CGX14" s="80"/>
      <c r="CGY14" s="80"/>
      <c r="CGZ14" s="80"/>
      <c r="CHA14" s="80"/>
      <c r="CHB14" s="80"/>
      <c r="CHC14" s="80"/>
      <c r="CHD14" s="80"/>
      <c r="CHE14" s="80"/>
      <c r="CHF14" s="80"/>
      <c r="CHG14" s="80"/>
      <c r="CHH14" s="80"/>
      <c r="CHI14" s="80"/>
      <c r="CHJ14" s="80"/>
      <c r="CHK14" s="80"/>
      <c r="CHL14" s="80"/>
      <c r="CHM14" s="80"/>
      <c r="CHN14" s="80"/>
      <c r="CHO14" s="80"/>
      <c r="CHP14" s="80"/>
      <c r="CHQ14" s="80"/>
      <c r="CHR14" s="80"/>
      <c r="CHS14" s="80"/>
      <c r="CHT14" s="80"/>
      <c r="CHU14" s="80"/>
      <c r="CHV14" s="80"/>
      <c r="CHW14" s="80"/>
      <c r="CHX14" s="80"/>
      <c r="CHY14" s="80"/>
      <c r="CHZ14" s="80"/>
      <c r="CIA14" s="80"/>
      <c r="CIB14" s="80"/>
      <c r="CIC14" s="80"/>
      <c r="CID14" s="80"/>
      <c r="CIE14" s="80"/>
      <c r="CIF14" s="80"/>
      <c r="CIG14" s="80"/>
      <c r="CIH14" s="80"/>
      <c r="CII14" s="80"/>
      <c r="CIJ14" s="80"/>
      <c r="CIK14" s="80"/>
      <c r="CIL14" s="80"/>
      <c r="CIM14" s="80"/>
      <c r="CIN14" s="80"/>
      <c r="CIO14" s="80"/>
      <c r="CIP14" s="80"/>
      <c r="CIQ14" s="80"/>
      <c r="CIR14" s="80"/>
      <c r="CIS14" s="80"/>
      <c r="CIT14" s="80"/>
      <c r="CIU14" s="80"/>
      <c r="CIV14" s="80"/>
      <c r="CIW14" s="80"/>
      <c r="CIX14" s="80"/>
      <c r="CIY14" s="80"/>
      <c r="CIZ14" s="80"/>
      <c r="CJA14" s="80"/>
      <c r="CJB14" s="80"/>
      <c r="CJC14" s="80"/>
      <c r="CJD14" s="80"/>
      <c r="CJE14" s="80"/>
      <c r="CJF14" s="80"/>
      <c r="CJG14" s="80"/>
      <c r="CJH14" s="80"/>
      <c r="CJI14" s="80"/>
      <c r="CJJ14" s="80"/>
      <c r="CJK14" s="80"/>
      <c r="CJL14" s="80"/>
      <c r="CJM14" s="80"/>
      <c r="CJN14" s="80"/>
      <c r="CJO14" s="80"/>
      <c r="CJP14" s="80"/>
      <c r="CJQ14" s="80"/>
      <c r="CJR14" s="80"/>
      <c r="CJS14" s="80"/>
      <c r="CJT14" s="80"/>
      <c r="CJU14" s="80"/>
      <c r="CJV14" s="80"/>
      <c r="CJW14" s="80"/>
      <c r="CJX14" s="80"/>
      <c r="CJY14" s="80"/>
      <c r="CJZ14" s="80"/>
      <c r="CKA14" s="80"/>
      <c r="CKB14" s="80"/>
      <c r="CKC14" s="80"/>
      <c r="CKD14" s="80"/>
      <c r="CKE14" s="80"/>
      <c r="CKF14" s="80"/>
      <c r="CKG14" s="80"/>
      <c r="CKH14" s="80"/>
      <c r="CKI14" s="80"/>
      <c r="CKJ14" s="80"/>
      <c r="CKK14" s="80"/>
      <c r="CKL14" s="80"/>
      <c r="CKM14" s="80"/>
      <c r="CKN14" s="80"/>
      <c r="CKO14" s="80"/>
      <c r="CKP14" s="80"/>
      <c r="CKQ14" s="80"/>
      <c r="CKR14" s="80"/>
      <c r="CKS14" s="80"/>
      <c r="CKT14" s="80"/>
      <c r="CKU14" s="80"/>
      <c r="CKV14" s="80"/>
      <c r="CKW14" s="80"/>
      <c r="CKX14" s="80"/>
      <c r="CKY14" s="80"/>
      <c r="CKZ14" s="80"/>
      <c r="CLA14" s="80"/>
      <c r="CLB14" s="80"/>
      <c r="CLC14" s="80"/>
      <c r="CLD14" s="80"/>
      <c r="CLE14" s="80"/>
      <c r="CLF14" s="80"/>
      <c r="CLG14" s="80"/>
      <c r="CLH14" s="80"/>
      <c r="CLI14" s="80"/>
      <c r="CLJ14" s="80"/>
      <c r="CLK14" s="80"/>
      <c r="CLL14" s="80"/>
      <c r="CLM14" s="80"/>
      <c r="CLN14" s="80"/>
      <c r="CLO14" s="80"/>
      <c r="CLP14" s="80"/>
      <c r="CLQ14" s="80"/>
      <c r="CLR14" s="80"/>
      <c r="CLS14" s="80"/>
      <c r="CLT14" s="80"/>
      <c r="CLU14" s="80"/>
      <c r="CLV14" s="80"/>
      <c r="CLW14" s="80"/>
      <c r="CLX14" s="80"/>
      <c r="CLY14" s="80"/>
      <c r="CLZ14" s="80"/>
      <c r="CMA14" s="80"/>
      <c r="CMB14" s="80"/>
      <c r="CMC14" s="80"/>
      <c r="CMD14" s="80"/>
      <c r="CME14" s="80"/>
      <c r="CMF14" s="80"/>
      <c r="CMG14" s="80"/>
      <c r="CMH14" s="80"/>
      <c r="CMI14" s="80"/>
      <c r="CMJ14" s="80"/>
      <c r="CMK14" s="80"/>
      <c r="CML14" s="80"/>
      <c r="CMM14" s="80"/>
      <c r="CMN14" s="80"/>
      <c r="CMO14" s="80"/>
      <c r="CMP14" s="80"/>
      <c r="CMQ14" s="80"/>
      <c r="CMR14" s="80"/>
      <c r="CMS14" s="80"/>
      <c r="CMT14" s="80"/>
      <c r="CMU14" s="80"/>
      <c r="CMV14" s="80"/>
      <c r="CMW14" s="80"/>
      <c r="CMX14" s="80"/>
      <c r="CMY14" s="80"/>
      <c r="CMZ14" s="80"/>
      <c r="CNA14" s="80"/>
      <c r="CNB14" s="80"/>
      <c r="CNC14" s="80"/>
      <c r="CND14" s="80"/>
      <c r="CNE14" s="80"/>
      <c r="CNF14" s="80"/>
      <c r="CNG14" s="80"/>
      <c r="CNH14" s="80"/>
      <c r="CNI14" s="80"/>
      <c r="CNJ14" s="80"/>
      <c r="CNK14" s="80"/>
      <c r="CNL14" s="80"/>
      <c r="CNM14" s="80"/>
      <c r="CNN14" s="80"/>
      <c r="CNO14" s="80"/>
      <c r="CNP14" s="80"/>
      <c r="CNQ14" s="80"/>
      <c r="CNR14" s="80"/>
      <c r="CNS14" s="80"/>
      <c r="CNT14" s="80"/>
      <c r="CNU14" s="80"/>
      <c r="CNV14" s="80"/>
      <c r="CNW14" s="80"/>
      <c r="CNX14" s="80"/>
      <c r="CNY14" s="80"/>
      <c r="CNZ14" s="80"/>
      <c r="COA14" s="80"/>
      <c r="COB14" s="80"/>
      <c r="COC14" s="80"/>
      <c r="COD14" s="80"/>
      <c r="COE14" s="80"/>
      <c r="COF14" s="80"/>
      <c r="COG14" s="80"/>
      <c r="COH14" s="80"/>
      <c r="COI14" s="80"/>
      <c r="COJ14" s="80"/>
      <c r="COK14" s="80"/>
      <c r="COL14" s="80"/>
      <c r="COM14" s="80"/>
      <c r="CON14" s="80"/>
      <c r="COO14" s="80"/>
      <c r="COP14" s="80"/>
      <c r="COQ14" s="80"/>
      <c r="COR14" s="80"/>
      <c r="COS14" s="80"/>
      <c r="COT14" s="80"/>
      <c r="COU14" s="80"/>
      <c r="COV14" s="80"/>
      <c r="COW14" s="80"/>
      <c r="COX14" s="80"/>
      <c r="COY14" s="80"/>
      <c r="COZ14" s="80"/>
      <c r="CPA14" s="80"/>
      <c r="CPB14" s="80"/>
      <c r="CPC14" s="80"/>
      <c r="CPD14" s="80"/>
      <c r="CPE14" s="80"/>
      <c r="CPF14" s="80"/>
      <c r="CPG14" s="80"/>
      <c r="CPH14" s="80"/>
      <c r="CPI14" s="80"/>
      <c r="CPJ14" s="80"/>
      <c r="CPK14" s="80"/>
      <c r="CPL14" s="80"/>
      <c r="CPM14" s="80"/>
      <c r="CPN14" s="80"/>
      <c r="CPO14" s="80"/>
      <c r="CPP14" s="80"/>
      <c r="CPQ14" s="80"/>
      <c r="CPR14" s="80"/>
      <c r="CPS14" s="80"/>
      <c r="CPT14" s="80"/>
      <c r="CPU14" s="80"/>
      <c r="CPV14" s="80"/>
      <c r="CPW14" s="80"/>
      <c r="CPX14" s="80"/>
      <c r="CPY14" s="80"/>
      <c r="CPZ14" s="80"/>
      <c r="CQA14" s="80"/>
      <c r="CQB14" s="80"/>
      <c r="CQC14" s="80"/>
      <c r="CQD14" s="80"/>
      <c r="CQE14" s="80"/>
      <c r="CQF14" s="80"/>
      <c r="CQG14" s="80"/>
      <c r="CQH14" s="80"/>
      <c r="CQI14" s="80"/>
      <c r="CQJ14" s="80"/>
      <c r="CQK14" s="80"/>
      <c r="CQL14" s="80"/>
      <c r="CQM14" s="80"/>
      <c r="CQN14" s="80"/>
      <c r="CQO14" s="80"/>
      <c r="CQP14" s="80"/>
      <c r="CQQ14" s="80"/>
      <c r="CQR14" s="80"/>
      <c r="CQS14" s="80"/>
      <c r="CQT14" s="80"/>
      <c r="CQU14" s="80"/>
      <c r="CQV14" s="80"/>
      <c r="CQW14" s="80"/>
      <c r="CQX14" s="80"/>
      <c r="CQY14" s="80"/>
      <c r="CQZ14" s="80"/>
      <c r="CRA14" s="80"/>
      <c r="CRB14" s="80"/>
      <c r="CRC14" s="80"/>
      <c r="CRD14" s="80"/>
      <c r="CRE14" s="80"/>
      <c r="CRF14" s="80"/>
      <c r="CRG14" s="80"/>
      <c r="CRH14" s="80"/>
      <c r="CRI14" s="80"/>
      <c r="CRJ14" s="80"/>
      <c r="CRK14" s="80"/>
      <c r="CRL14" s="80"/>
      <c r="CRM14" s="80"/>
      <c r="CRN14" s="80"/>
      <c r="CRO14" s="80"/>
      <c r="CRP14" s="80"/>
      <c r="CRQ14" s="80"/>
      <c r="CRR14" s="80"/>
      <c r="CRS14" s="80"/>
      <c r="CRT14" s="80"/>
      <c r="CRU14" s="80"/>
      <c r="CRV14" s="80"/>
      <c r="CRW14" s="80"/>
      <c r="CRX14" s="80"/>
      <c r="CRY14" s="80"/>
      <c r="CRZ14" s="80"/>
      <c r="CSA14" s="80"/>
      <c r="CSB14" s="80"/>
      <c r="CSC14" s="80"/>
      <c r="CSD14" s="80"/>
      <c r="CSE14" s="80"/>
      <c r="CSF14" s="80"/>
      <c r="CSG14" s="80"/>
      <c r="CSH14" s="80"/>
      <c r="CSI14" s="80"/>
      <c r="CSJ14" s="80"/>
      <c r="CSK14" s="80"/>
      <c r="CSL14" s="80"/>
      <c r="CSM14" s="80"/>
      <c r="CSN14" s="80"/>
      <c r="CSO14" s="80"/>
      <c r="CSP14" s="80"/>
      <c r="CSQ14" s="80"/>
      <c r="CSR14" s="80"/>
      <c r="CSS14" s="80"/>
      <c r="CST14" s="80"/>
      <c r="CSU14" s="80"/>
      <c r="CSV14" s="80"/>
      <c r="CSW14" s="80"/>
      <c r="CSX14" s="80"/>
      <c r="CSY14" s="80"/>
      <c r="CSZ14" s="80"/>
      <c r="CTA14" s="80"/>
      <c r="CTB14" s="80"/>
      <c r="CTC14" s="80"/>
      <c r="CTD14" s="80"/>
      <c r="CTE14" s="80"/>
      <c r="CTF14" s="80"/>
      <c r="CTG14" s="80"/>
      <c r="CTH14" s="80"/>
      <c r="CTI14" s="80"/>
      <c r="CTJ14" s="80"/>
      <c r="CTK14" s="80"/>
      <c r="CTL14" s="80"/>
      <c r="CTM14" s="80"/>
      <c r="CTN14" s="80"/>
      <c r="CTO14" s="80"/>
      <c r="CTP14" s="80"/>
      <c r="CTQ14" s="80"/>
      <c r="CTR14" s="80"/>
      <c r="CTS14" s="80"/>
      <c r="CTT14" s="80"/>
      <c r="CTU14" s="80"/>
      <c r="CTV14" s="80"/>
      <c r="CTW14" s="80"/>
      <c r="CTX14" s="80"/>
      <c r="CTY14" s="80"/>
      <c r="CTZ14" s="80"/>
      <c r="CUA14" s="80"/>
      <c r="CUB14" s="80"/>
      <c r="CUC14" s="80"/>
      <c r="CUD14" s="80"/>
      <c r="CUE14" s="80"/>
      <c r="CUF14" s="80"/>
      <c r="CUG14" s="80"/>
      <c r="CUH14" s="80"/>
      <c r="CUI14" s="80"/>
      <c r="CUJ14" s="80"/>
      <c r="CUK14" s="80"/>
      <c r="CUL14" s="80"/>
      <c r="CUM14" s="80"/>
      <c r="CUN14" s="80"/>
      <c r="CUO14" s="80"/>
      <c r="CUP14" s="80"/>
      <c r="CUQ14" s="80"/>
      <c r="CUR14" s="80"/>
      <c r="CUS14" s="80"/>
      <c r="CUT14" s="80"/>
      <c r="CUU14" s="80"/>
      <c r="CUV14" s="80"/>
      <c r="CUW14" s="80"/>
      <c r="CUX14" s="80"/>
      <c r="CUY14" s="80"/>
      <c r="CUZ14" s="80"/>
      <c r="CVA14" s="80"/>
      <c r="CVB14" s="80"/>
      <c r="CVC14" s="80"/>
      <c r="CVD14" s="80"/>
      <c r="CVE14" s="80"/>
      <c r="CVF14" s="80"/>
      <c r="CVG14" s="80"/>
      <c r="CVH14" s="80"/>
      <c r="CVI14" s="80"/>
      <c r="CVJ14" s="80"/>
      <c r="CVK14" s="80"/>
      <c r="CVL14" s="80"/>
      <c r="CVM14" s="80"/>
      <c r="CVN14" s="80"/>
      <c r="CVO14" s="80"/>
      <c r="CVP14" s="80"/>
      <c r="CVQ14" s="80"/>
      <c r="CVR14" s="80"/>
      <c r="CVS14" s="80"/>
      <c r="CVT14" s="80"/>
      <c r="CVU14" s="80"/>
      <c r="CVV14" s="80"/>
      <c r="CVW14" s="80"/>
      <c r="CVX14" s="80"/>
      <c r="CVY14" s="80"/>
      <c r="CVZ14" s="80"/>
      <c r="CWA14" s="80"/>
      <c r="CWB14" s="80"/>
      <c r="CWC14" s="80"/>
      <c r="CWD14" s="80"/>
      <c r="CWE14" s="80"/>
      <c r="CWF14" s="80"/>
      <c r="CWG14" s="80"/>
      <c r="CWH14" s="80"/>
      <c r="CWI14" s="80"/>
      <c r="CWJ14" s="80"/>
      <c r="CWK14" s="80"/>
      <c r="CWL14" s="80"/>
      <c r="CWM14" s="80"/>
      <c r="CWN14" s="80"/>
      <c r="CWO14" s="80"/>
      <c r="CWP14" s="80"/>
      <c r="CWQ14" s="80"/>
      <c r="CWR14" s="80"/>
      <c r="CWS14" s="80"/>
      <c r="CWT14" s="80"/>
      <c r="CWU14" s="80"/>
      <c r="CWV14" s="80"/>
      <c r="CWW14" s="80"/>
      <c r="CWX14" s="80"/>
      <c r="CWY14" s="80"/>
      <c r="CWZ14" s="80"/>
      <c r="CXA14" s="80"/>
      <c r="CXB14" s="80"/>
      <c r="CXC14" s="80"/>
      <c r="CXD14" s="80"/>
      <c r="CXE14" s="80"/>
      <c r="CXF14" s="80"/>
      <c r="CXG14" s="80"/>
      <c r="CXH14" s="80"/>
      <c r="CXI14" s="80"/>
      <c r="CXJ14" s="80"/>
      <c r="CXK14" s="80"/>
      <c r="CXL14" s="80"/>
      <c r="CXM14" s="80"/>
      <c r="CXN14" s="80"/>
      <c r="CXO14" s="80"/>
      <c r="CXP14" s="80"/>
      <c r="CXQ14" s="80"/>
      <c r="CXR14" s="80"/>
      <c r="CXS14" s="80"/>
      <c r="CXT14" s="80"/>
      <c r="CXU14" s="80"/>
      <c r="CXV14" s="80"/>
      <c r="CXW14" s="80"/>
      <c r="CXX14" s="80"/>
      <c r="CXY14" s="80"/>
      <c r="CXZ14" s="80"/>
      <c r="CYA14" s="80"/>
      <c r="CYB14" s="80"/>
      <c r="CYC14" s="80"/>
      <c r="CYD14" s="80"/>
      <c r="CYE14" s="80"/>
      <c r="CYF14" s="80"/>
      <c r="CYG14" s="80"/>
      <c r="CYH14" s="80"/>
      <c r="CYI14" s="80"/>
      <c r="CYJ14" s="80"/>
      <c r="CYK14" s="80"/>
      <c r="CYL14" s="80"/>
      <c r="CYM14" s="80"/>
      <c r="CYN14" s="80"/>
      <c r="CYO14" s="80"/>
      <c r="CYP14" s="80"/>
      <c r="CYQ14" s="80"/>
      <c r="CYR14" s="80"/>
      <c r="CYS14" s="80"/>
      <c r="CYT14" s="80"/>
      <c r="CYU14" s="80"/>
      <c r="CYV14" s="80"/>
      <c r="CYW14" s="80"/>
      <c r="CYX14" s="80"/>
      <c r="CYY14" s="80"/>
      <c r="CYZ14" s="80"/>
      <c r="CZA14" s="80"/>
      <c r="CZB14" s="80"/>
      <c r="CZC14" s="80"/>
      <c r="CZD14" s="80"/>
      <c r="CZE14" s="80"/>
      <c r="CZF14" s="80"/>
      <c r="CZG14" s="80"/>
      <c r="CZH14" s="80"/>
      <c r="CZI14" s="80"/>
      <c r="CZJ14" s="80"/>
      <c r="CZK14" s="80"/>
      <c r="CZL14" s="80"/>
      <c r="CZM14" s="80"/>
      <c r="CZN14" s="80"/>
      <c r="CZO14" s="80"/>
      <c r="CZP14" s="80"/>
      <c r="CZQ14" s="80"/>
      <c r="CZR14" s="80"/>
      <c r="CZS14" s="80"/>
      <c r="CZT14" s="80"/>
      <c r="CZU14" s="80"/>
      <c r="CZV14" s="80"/>
      <c r="CZW14" s="80"/>
      <c r="CZX14" s="80"/>
      <c r="CZY14" s="80"/>
      <c r="CZZ14" s="80"/>
      <c r="DAA14" s="80"/>
      <c r="DAB14" s="80"/>
      <c r="DAC14" s="80"/>
      <c r="DAD14" s="80"/>
      <c r="DAE14" s="80"/>
      <c r="DAF14" s="80"/>
      <c r="DAG14" s="80"/>
      <c r="DAH14" s="80"/>
      <c r="DAI14" s="80"/>
      <c r="DAJ14" s="80"/>
      <c r="DAK14" s="80"/>
      <c r="DAL14" s="80"/>
      <c r="DAM14" s="80"/>
      <c r="DAN14" s="80"/>
      <c r="DAO14" s="80"/>
      <c r="DAP14" s="80"/>
      <c r="DAQ14" s="80"/>
      <c r="DAR14" s="80"/>
      <c r="DAS14" s="80"/>
      <c r="DAT14" s="80"/>
      <c r="DAU14" s="80"/>
      <c r="DAV14" s="80"/>
      <c r="DAW14" s="80"/>
      <c r="DAX14" s="80"/>
      <c r="DAY14" s="80"/>
      <c r="DAZ14" s="80"/>
      <c r="DBA14" s="80"/>
      <c r="DBB14" s="80"/>
      <c r="DBC14" s="80"/>
      <c r="DBD14" s="80"/>
      <c r="DBE14" s="80"/>
      <c r="DBF14" s="80"/>
      <c r="DBG14" s="80"/>
      <c r="DBH14" s="80"/>
      <c r="DBI14" s="80"/>
      <c r="DBJ14" s="80"/>
      <c r="DBK14" s="80"/>
      <c r="DBL14" s="80"/>
      <c r="DBM14" s="80"/>
      <c r="DBN14" s="80"/>
      <c r="DBO14" s="80"/>
      <c r="DBP14" s="80"/>
      <c r="DBQ14" s="80"/>
      <c r="DBR14" s="80"/>
      <c r="DBS14" s="80"/>
      <c r="DBT14" s="80"/>
      <c r="DBU14" s="80"/>
      <c r="DBV14" s="80"/>
      <c r="DBW14" s="80"/>
      <c r="DBX14" s="80"/>
      <c r="DBY14" s="80"/>
      <c r="DBZ14" s="80"/>
      <c r="DCA14" s="80"/>
      <c r="DCB14" s="80"/>
      <c r="DCC14" s="80"/>
      <c r="DCD14" s="80"/>
      <c r="DCE14" s="80"/>
      <c r="DCF14" s="80"/>
      <c r="DCG14" s="80"/>
      <c r="DCH14" s="80"/>
      <c r="DCI14" s="80"/>
      <c r="DCJ14" s="80"/>
      <c r="DCK14" s="80"/>
      <c r="DCL14" s="80"/>
      <c r="DCM14" s="80"/>
      <c r="DCN14" s="80"/>
      <c r="DCO14" s="80"/>
      <c r="DCP14" s="80"/>
      <c r="DCQ14" s="80"/>
      <c r="DCR14" s="80"/>
      <c r="DCS14" s="80"/>
      <c r="DCT14" s="80"/>
      <c r="DCU14" s="80"/>
      <c r="DCV14" s="80"/>
      <c r="DCW14" s="80"/>
      <c r="DCX14" s="80"/>
      <c r="DCY14" s="80"/>
      <c r="DCZ14" s="80"/>
      <c r="DDA14" s="80"/>
      <c r="DDB14" s="80"/>
      <c r="DDC14" s="80"/>
      <c r="DDD14" s="80"/>
      <c r="DDE14" s="80"/>
      <c r="DDF14" s="80"/>
      <c r="DDG14" s="80"/>
      <c r="DDH14" s="80"/>
      <c r="DDI14" s="80"/>
      <c r="DDJ14" s="80"/>
      <c r="DDK14" s="80"/>
      <c r="DDL14" s="80"/>
      <c r="DDM14" s="80"/>
      <c r="DDN14" s="80"/>
      <c r="DDO14" s="80"/>
      <c r="DDP14" s="80"/>
      <c r="DDQ14" s="80"/>
      <c r="DDR14" s="80"/>
      <c r="DDS14" s="80"/>
      <c r="DDT14" s="80"/>
      <c r="DDU14" s="80"/>
      <c r="DDV14" s="80"/>
      <c r="DDW14" s="80"/>
      <c r="DDX14" s="80"/>
      <c r="DDY14" s="80"/>
      <c r="DDZ14" s="80"/>
      <c r="DEA14" s="80"/>
      <c r="DEB14" s="80"/>
      <c r="DEC14" s="80"/>
      <c r="DED14" s="80"/>
      <c r="DEE14" s="80"/>
      <c r="DEF14" s="80"/>
      <c r="DEG14" s="80"/>
      <c r="DEH14" s="80"/>
      <c r="DEI14" s="80"/>
      <c r="DEJ14" s="80"/>
      <c r="DEK14" s="80"/>
      <c r="DEL14" s="80"/>
      <c r="DEM14" s="80"/>
      <c r="DEN14" s="80"/>
      <c r="DEO14" s="80"/>
      <c r="DEP14" s="80"/>
      <c r="DEQ14" s="80"/>
      <c r="DER14" s="80"/>
      <c r="DES14" s="80"/>
      <c r="DET14" s="80"/>
      <c r="DEU14" s="80"/>
      <c r="DEV14" s="80"/>
      <c r="DEW14" s="80"/>
      <c r="DEX14" s="80"/>
      <c r="DEY14" s="80"/>
      <c r="DEZ14" s="80"/>
      <c r="DFA14" s="80"/>
      <c r="DFB14" s="80"/>
      <c r="DFC14" s="80"/>
      <c r="DFD14" s="80"/>
      <c r="DFE14" s="80"/>
      <c r="DFF14" s="80"/>
      <c r="DFG14" s="80"/>
      <c r="DFH14" s="80"/>
      <c r="DFI14" s="80"/>
      <c r="DFJ14" s="80"/>
      <c r="DFK14" s="80"/>
      <c r="DFL14" s="80"/>
      <c r="DFM14" s="80"/>
      <c r="DFN14" s="80"/>
      <c r="DFO14" s="80"/>
      <c r="DFP14" s="80"/>
      <c r="DFQ14" s="80"/>
      <c r="DFR14" s="80"/>
      <c r="DFS14" s="80"/>
      <c r="DFT14" s="80"/>
      <c r="DFU14" s="80"/>
      <c r="DFV14" s="80"/>
      <c r="DFW14" s="80"/>
      <c r="DFX14" s="80"/>
      <c r="DFY14" s="80"/>
      <c r="DFZ14" s="80"/>
      <c r="DGA14" s="80"/>
      <c r="DGB14" s="80"/>
      <c r="DGC14" s="80"/>
      <c r="DGD14" s="80"/>
      <c r="DGE14" s="80"/>
      <c r="DGF14" s="80"/>
      <c r="DGG14" s="80"/>
      <c r="DGH14" s="80"/>
      <c r="DGI14" s="80"/>
      <c r="DGJ14" s="80"/>
      <c r="DGK14" s="80"/>
      <c r="DGL14" s="80"/>
      <c r="DGM14" s="80"/>
      <c r="DGN14" s="80"/>
      <c r="DGO14" s="80"/>
      <c r="DGP14" s="80"/>
      <c r="DGQ14" s="80"/>
      <c r="DGR14" s="80"/>
      <c r="DGS14" s="80"/>
      <c r="DGT14" s="80"/>
      <c r="DGU14" s="80"/>
      <c r="DGV14" s="80"/>
      <c r="DGW14" s="80"/>
      <c r="DGX14" s="80"/>
      <c r="DGY14" s="80"/>
      <c r="DGZ14" s="80"/>
      <c r="DHA14" s="80"/>
      <c r="DHB14" s="80"/>
      <c r="DHC14" s="80"/>
      <c r="DHD14" s="80"/>
      <c r="DHE14" s="80"/>
      <c r="DHF14" s="80"/>
      <c r="DHG14" s="80"/>
      <c r="DHH14" s="80"/>
      <c r="DHI14" s="80"/>
      <c r="DHJ14" s="80"/>
      <c r="DHK14" s="80"/>
      <c r="DHL14" s="80"/>
      <c r="DHM14" s="80"/>
      <c r="DHN14" s="80"/>
      <c r="DHO14" s="80"/>
      <c r="DHP14" s="80"/>
      <c r="DHQ14" s="80"/>
      <c r="DHR14" s="80"/>
      <c r="DHS14" s="80"/>
      <c r="DHT14" s="80"/>
      <c r="DHU14" s="80"/>
      <c r="DHV14" s="80"/>
      <c r="DHW14" s="80"/>
      <c r="DHX14" s="80"/>
      <c r="DHY14" s="80"/>
      <c r="DHZ14" s="80"/>
      <c r="DIA14" s="80"/>
      <c r="DIB14" s="80"/>
      <c r="DIC14" s="80"/>
      <c r="DID14" s="80"/>
      <c r="DIE14" s="80"/>
      <c r="DIF14" s="80"/>
      <c r="DIG14" s="80"/>
      <c r="DIH14" s="80"/>
      <c r="DII14" s="80"/>
      <c r="DIJ14" s="80"/>
      <c r="DIK14" s="80"/>
      <c r="DIL14" s="80"/>
      <c r="DIM14" s="80"/>
      <c r="DIN14" s="80"/>
      <c r="DIO14" s="80"/>
      <c r="DIP14" s="80"/>
      <c r="DIQ14" s="80"/>
      <c r="DIR14" s="80"/>
      <c r="DIS14" s="80"/>
      <c r="DIT14" s="80"/>
      <c r="DIU14" s="80"/>
      <c r="DIV14" s="80"/>
      <c r="DIW14" s="80"/>
      <c r="DIX14" s="80"/>
      <c r="DIY14" s="80"/>
      <c r="DIZ14" s="80"/>
      <c r="DJA14" s="80"/>
      <c r="DJB14" s="80"/>
      <c r="DJC14" s="80"/>
      <c r="DJD14" s="80"/>
      <c r="DJE14" s="80"/>
      <c r="DJF14" s="80"/>
      <c r="DJG14" s="80"/>
      <c r="DJH14" s="80"/>
      <c r="DJI14" s="80"/>
      <c r="DJJ14" s="80"/>
      <c r="DJK14" s="80"/>
      <c r="DJL14" s="80"/>
      <c r="DJM14" s="80"/>
      <c r="DJN14" s="80"/>
      <c r="DJO14" s="80"/>
      <c r="DJP14" s="80"/>
      <c r="DJQ14" s="80"/>
      <c r="DJR14" s="80"/>
      <c r="DJS14" s="80"/>
      <c r="DJT14" s="80"/>
      <c r="DJU14" s="80"/>
      <c r="DJV14" s="80"/>
      <c r="DJW14" s="80"/>
      <c r="DJX14" s="80"/>
      <c r="DJY14" s="80"/>
      <c r="DJZ14" s="80"/>
      <c r="DKA14" s="80"/>
      <c r="DKB14" s="80"/>
      <c r="DKC14" s="80"/>
      <c r="DKD14" s="80"/>
      <c r="DKE14" s="80"/>
      <c r="DKF14" s="80"/>
      <c r="DKG14" s="80"/>
      <c r="DKH14" s="80"/>
      <c r="DKI14" s="80"/>
      <c r="DKJ14" s="80"/>
      <c r="DKK14" s="80"/>
      <c r="DKL14" s="80"/>
      <c r="DKM14" s="80"/>
      <c r="DKN14" s="80"/>
      <c r="DKO14" s="80"/>
      <c r="DKP14" s="80"/>
      <c r="DKQ14" s="80"/>
      <c r="DKR14" s="80"/>
      <c r="DKS14" s="80"/>
      <c r="DKT14" s="80"/>
      <c r="DKU14" s="80"/>
      <c r="DKV14" s="80"/>
      <c r="DKW14" s="80"/>
      <c r="DKX14" s="80"/>
      <c r="DKY14" s="80"/>
      <c r="DKZ14" s="80"/>
      <c r="DLA14" s="80"/>
      <c r="DLB14" s="80"/>
      <c r="DLC14" s="80"/>
      <c r="DLD14" s="80"/>
      <c r="DLE14" s="80"/>
      <c r="DLF14" s="80"/>
      <c r="DLG14" s="80"/>
      <c r="DLH14" s="80"/>
      <c r="DLI14" s="80"/>
      <c r="DLJ14" s="80"/>
      <c r="DLK14" s="80"/>
      <c r="DLL14" s="80"/>
      <c r="DLM14" s="80"/>
      <c r="DLN14" s="80"/>
      <c r="DLO14" s="80"/>
      <c r="DLP14" s="80"/>
      <c r="DLQ14" s="80"/>
      <c r="DLR14" s="80"/>
      <c r="DLS14" s="80"/>
      <c r="DLT14" s="80"/>
      <c r="DLU14" s="80"/>
      <c r="DLV14" s="80"/>
      <c r="DLW14" s="80"/>
      <c r="DLX14" s="80"/>
      <c r="DLY14" s="80"/>
      <c r="DLZ14" s="80"/>
      <c r="DMA14" s="80"/>
      <c r="DMB14" s="80"/>
      <c r="DMC14" s="80"/>
      <c r="DMD14" s="80"/>
      <c r="DME14" s="80"/>
      <c r="DMF14" s="80"/>
      <c r="DMG14" s="80"/>
      <c r="DMH14" s="80"/>
      <c r="DMI14" s="80"/>
      <c r="DMJ14" s="80"/>
      <c r="DMK14" s="80"/>
      <c r="DML14" s="80"/>
      <c r="DMM14" s="80"/>
      <c r="DMN14" s="80"/>
      <c r="DMO14" s="80"/>
      <c r="DMP14" s="80"/>
      <c r="DMQ14" s="80"/>
      <c r="DMR14" s="80"/>
      <c r="DMS14" s="80"/>
      <c r="DMT14" s="80"/>
      <c r="DMU14" s="80"/>
      <c r="DMV14" s="80"/>
      <c r="DMW14" s="80"/>
      <c r="DMX14" s="80"/>
      <c r="DMY14" s="80"/>
      <c r="DMZ14" s="80"/>
      <c r="DNA14" s="80"/>
      <c r="DNB14" s="80"/>
      <c r="DNC14" s="80"/>
      <c r="DND14" s="80"/>
      <c r="DNE14" s="80"/>
      <c r="DNF14" s="80"/>
      <c r="DNG14" s="80"/>
      <c r="DNH14" s="80"/>
      <c r="DNI14" s="80"/>
      <c r="DNJ14" s="80"/>
      <c r="DNK14" s="80"/>
      <c r="DNL14" s="80"/>
      <c r="DNM14" s="80"/>
      <c r="DNN14" s="80"/>
      <c r="DNO14" s="80"/>
      <c r="DNP14" s="80"/>
      <c r="DNQ14" s="80"/>
      <c r="DNR14" s="80"/>
      <c r="DNS14" s="80"/>
      <c r="DNT14" s="80"/>
      <c r="DNU14" s="80"/>
      <c r="DNV14" s="80"/>
      <c r="DNW14" s="80"/>
      <c r="DNX14" s="80"/>
      <c r="DNY14" s="80"/>
      <c r="DNZ14" s="80"/>
      <c r="DOA14" s="80"/>
      <c r="DOB14" s="80"/>
      <c r="DOC14" s="80"/>
      <c r="DOD14" s="80"/>
      <c r="DOE14" s="80"/>
      <c r="DOF14" s="80"/>
      <c r="DOG14" s="80"/>
      <c r="DOH14" s="80"/>
      <c r="DOI14" s="80"/>
      <c r="DOJ14" s="80"/>
      <c r="DOK14" s="80"/>
      <c r="DOL14" s="80"/>
      <c r="DOM14" s="80"/>
      <c r="DON14" s="80"/>
      <c r="DOO14" s="80"/>
      <c r="DOP14" s="80"/>
      <c r="DOQ14" s="80"/>
      <c r="DOR14" s="80"/>
      <c r="DOS14" s="80"/>
      <c r="DOT14" s="80"/>
      <c r="DOU14" s="80"/>
      <c r="DOV14" s="80"/>
      <c r="DOW14" s="80"/>
      <c r="DOX14" s="80"/>
      <c r="DOY14" s="80"/>
      <c r="DOZ14" s="80"/>
      <c r="DPA14" s="80"/>
      <c r="DPB14" s="80"/>
      <c r="DPC14" s="80"/>
      <c r="DPD14" s="80"/>
      <c r="DPE14" s="80"/>
      <c r="DPF14" s="80"/>
      <c r="DPG14" s="80"/>
      <c r="DPH14" s="80"/>
      <c r="DPI14" s="80"/>
      <c r="DPJ14" s="80"/>
      <c r="DPK14" s="80"/>
      <c r="DPL14" s="80"/>
      <c r="DPM14" s="80"/>
      <c r="DPN14" s="80"/>
      <c r="DPO14" s="80"/>
      <c r="DPP14" s="80"/>
      <c r="DPQ14" s="80"/>
      <c r="DPR14" s="80"/>
      <c r="DPS14" s="80"/>
      <c r="DPT14" s="80"/>
      <c r="DPU14" s="80"/>
      <c r="DPV14" s="80"/>
      <c r="DPW14" s="80"/>
      <c r="DPX14" s="80"/>
      <c r="DPY14" s="80"/>
      <c r="DPZ14" s="80"/>
      <c r="DQA14" s="80"/>
      <c r="DQB14" s="80"/>
      <c r="DQC14" s="80"/>
      <c r="DQD14" s="80"/>
      <c r="DQE14" s="80"/>
      <c r="DQF14" s="80"/>
      <c r="DQG14" s="80"/>
      <c r="DQH14" s="80"/>
      <c r="DQI14" s="80"/>
      <c r="DQJ14" s="80"/>
      <c r="DQK14" s="80"/>
      <c r="DQL14" s="80"/>
      <c r="DQM14" s="80"/>
      <c r="DQN14" s="80"/>
      <c r="DQO14" s="80"/>
      <c r="DQP14" s="80"/>
      <c r="DQQ14" s="80"/>
      <c r="DQR14" s="80"/>
      <c r="DQS14" s="80"/>
      <c r="DQT14" s="80"/>
      <c r="DQU14" s="80"/>
      <c r="DQV14" s="80"/>
      <c r="DQW14" s="80"/>
      <c r="DQX14" s="80"/>
      <c r="DQY14" s="80"/>
      <c r="DQZ14" s="80"/>
      <c r="DRA14" s="80"/>
      <c r="DRB14" s="80"/>
      <c r="DRC14" s="80"/>
      <c r="DRD14" s="80"/>
      <c r="DRE14" s="80"/>
      <c r="DRF14" s="80"/>
      <c r="DRG14" s="80"/>
      <c r="DRH14" s="80"/>
      <c r="DRI14" s="80"/>
      <c r="DRJ14" s="80"/>
      <c r="DRK14" s="80"/>
      <c r="DRL14" s="80"/>
      <c r="DRM14" s="80"/>
      <c r="DRN14" s="80"/>
      <c r="DRO14" s="80"/>
      <c r="DRP14" s="80"/>
      <c r="DRQ14" s="80"/>
      <c r="DRR14" s="80"/>
      <c r="DRS14" s="80"/>
      <c r="DRT14" s="80"/>
      <c r="DRU14" s="80"/>
      <c r="DRV14" s="80"/>
      <c r="DRW14" s="80"/>
      <c r="DRX14" s="80"/>
      <c r="DRY14" s="80"/>
      <c r="DRZ14" s="80"/>
      <c r="DSA14" s="80"/>
      <c r="DSB14" s="80"/>
      <c r="DSC14" s="80"/>
      <c r="DSD14" s="80"/>
      <c r="DSE14" s="80"/>
      <c r="DSF14" s="80"/>
      <c r="DSG14" s="80"/>
      <c r="DSH14" s="80"/>
      <c r="DSI14" s="80"/>
      <c r="DSJ14" s="80"/>
      <c r="DSK14" s="80"/>
      <c r="DSL14" s="80"/>
      <c r="DSM14" s="80"/>
      <c r="DSN14" s="80"/>
      <c r="DSO14" s="80"/>
      <c r="DSP14" s="80"/>
      <c r="DSQ14" s="80"/>
      <c r="DSR14" s="80"/>
      <c r="DSS14" s="80"/>
      <c r="DST14" s="80"/>
      <c r="DSU14" s="80"/>
      <c r="DSV14" s="80"/>
      <c r="DSW14" s="80"/>
      <c r="DSX14" s="80"/>
      <c r="DSY14" s="80"/>
      <c r="DSZ14" s="80"/>
      <c r="DTA14" s="80"/>
      <c r="DTB14" s="80"/>
      <c r="DTC14" s="80"/>
      <c r="DTD14" s="80"/>
      <c r="DTE14" s="80"/>
      <c r="DTF14" s="80"/>
      <c r="DTG14" s="80"/>
      <c r="DTH14" s="80"/>
      <c r="DTI14" s="80"/>
      <c r="DTJ14" s="80"/>
      <c r="DTK14" s="80"/>
      <c r="DTL14" s="80"/>
      <c r="DTM14" s="80"/>
      <c r="DTN14" s="80"/>
      <c r="DTO14" s="80"/>
      <c r="DTP14" s="80"/>
      <c r="DTQ14" s="80"/>
      <c r="DTR14" s="80"/>
      <c r="DTS14" s="80"/>
      <c r="DTT14" s="80"/>
      <c r="DTU14" s="80"/>
      <c r="DTV14" s="80"/>
      <c r="DTW14" s="80"/>
      <c r="DTX14" s="80"/>
      <c r="DTY14" s="80"/>
      <c r="DTZ14" s="80"/>
      <c r="DUA14" s="80"/>
      <c r="DUB14" s="80"/>
      <c r="DUC14" s="80"/>
      <c r="DUD14" s="80"/>
      <c r="DUE14" s="80"/>
      <c r="DUF14" s="80"/>
      <c r="DUG14" s="80"/>
      <c r="DUH14" s="80"/>
      <c r="DUI14" s="80"/>
      <c r="DUJ14" s="80"/>
      <c r="DUK14" s="80"/>
      <c r="DUL14" s="80"/>
      <c r="DUM14" s="80"/>
      <c r="DUN14" s="80"/>
      <c r="DUO14" s="80"/>
      <c r="DUP14" s="80"/>
      <c r="DUQ14" s="80"/>
      <c r="DUR14" s="80"/>
      <c r="DUS14" s="80"/>
      <c r="DUT14" s="80"/>
      <c r="DUU14" s="80"/>
      <c r="DUV14" s="80"/>
      <c r="DUW14" s="80"/>
      <c r="DUX14" s="80"/>
      <c r="DUY14" s="80"/>
      <c r="DUZ14" s="80"/>
      <c r="DVA14" s="80"/>
      <c r="DVB14" s="80"/>
      <c r="DVC14" s="80"/>
      <c r="DVD14" s="80"/>
      <c r="DVE14" s="80"/>
      <c r="DVF14" s="80"/>
      <c r="DVG14" s="80"/>
      <c r="DVH14" s="80"/>
      <c r="DVI14" s="80"/>
      <c r="DVJ14" s="80"/>
      <c r="DVK14" s="80"/>
      <c r="DVL14" s="80"/>
      <c r="DVM14" s="80"/>
      <c r="DVN14" s="80"/>
      <c r="DVO14" s="80"/>
      <c r="DVP14" s="80"/>
      <c r="DVQ14" s="80"/>
      <c r="DVR14" s="80"/>
      <c r="DVS14" s="80"/>
      <c r="DVT14" s="80"/>
      <c r="DVU14" s="80"/>
      <c r="DVV14" s="80"/>
      <c r="DVW14" s="80"/>
      <c r="DVX14" s="80"/>
      <c r="DVY14" s="80"/>
      <c r="DVZ14" s="80"/>
      <c r="DWA14" s="80"/>
      <c r="DWB14" s="80"/>
      <c r="DWC14" s="80"/>
      <c r="DWD14" s="80"/>
      <c r="DWE14" s="80"/>
      <c r="DWF14" s="80"/>
      <c r="DWG14" s="80"/>
      <c r="DWH14" s="80"/>
      <c r="DWI14" s="80"/>
      <c r="DWJ14" s="80"/>
      <c r="DWK14" s="80"/>
      <c r="DWL14" s="80"/>
      <c r="DWM14" s="80"/>
      <c r="DWN14" s="80"/>
      <c r="DWO14" s="80"/>
      <c r="DWP14" s="80"/>
      <c r="DWQ14" s="80"/>
      <c r="DWR14" s="80"/>
      <c r="DWS14" s="80"/>
      <c r="DWT14" s="80"/>
      <c r="DWU14" s="80"/>
      <c r="DWV14" s="80"/>
      <c r="DWW14" s="80"/>
      <c r="DWX14" s="80"/>
      <c r="DWY14" s="80"/>
      <c r="DWZ14" s="80"/>
      <c r="DXA14" s="80"/>
      <c r="DXB14" s="80"/>
      <c r="DXC14" s="80"/>
      <c r="DXD14" s="80"/>
      <c r="DXE14" s="80"/>
      <c r="DXF14" s="80"/>
      <c r="DXG14" s="80"/>
      <c r="DXH14" s="80"/>
      <c r="DXI14" s="80"/>
      <c r="DXJ14" s="80"/>
      <c r="DXK14" s="80"/>
      <c r="DXL14" s="80"/>
      <c r="DXM14" s="80"/>
      <c r="DXN14" s="80"/>
      <c r="DXO14" s="80"/>
      <c r="DXP14" s="80"/>
      <c r="DXQ14" s="80"/>
      <c r="DXR14" s="80"/>
      <c r="DXS14" s="80"/>
      <c r="DXT14" s="80"/>
      <c r="DXU14" s="80"/>
      <c r="DXV14" s="80"/>
      <c r="DXW14" s="80"/>
      <c r="DXX14" s="80"/>
      <c r="DXY14" s="80"/>
      <c r="DXZ14" s="80"/>
      <c r="DYA14" s="80"/>
      <c r="DYB14" s="80"/>
      <c r="DYC14" s="80"/>
      <c r="DYD14" s="80"/>
      <c r="DYE14" s="80"/>
      <c r="DYF14" s="80"/>
      <c r="DYG14" s="80"/>
      <c r="DYH14" s="80"/>
      <c r="DYI14" s="80"/>
      <c r="DYJ14" s="80"/>
      <c r="DYK14" s="80"/>
      <c r="DYL14" s="80"/>
      <c r="DYM14" s="80"/>
      <c r="DYN14" s="80"/>
      <c r="DYO14" s="80"/>
      <c r="DYP14" s="80"/>
      <c r="DYQ14" s="80"/>
      <c r="DYR14" s="80"/>
      <c r="DYS14" s="80"/>
      <c r="DYT14" s="80"/>
      <c r="DYU14" s="80"/>
      <c r="DYV14" s="80"/>
      <c r="DYW14" s="80"/>
      <c r="DYX14" s="80"/>
      <c r="DYY14" s="80"/>
      <c r="DYZ14" s="80"/>
      <c r="DZA14" s="80"/>
      <c r="DZB14" s="80"/>
      <c r="DZC14" s="80"/>
      <c r="DZD14" s="80"/>
      <c r="DZE14" s="80"/>
      <c r="DZF14" s="80"/>
      <c r="DZG14" s="80"/>
      <c r="DZH14" s="80"/>
      <c r="DZI14" s="80"/>
      <c r="DZJ14" s="80"/>
      <c r="DZK14" s="80"/>
      <c r="DZL14" s="80"/>
      <c r="DZM14" s="80"/>
      <c r="DZN14" s="80"/>
      <c r="DZO14" s="80"/>
      <c r="DZP14" s="80"/>
      <c r="DZQ14" s="80"/>
      <c r="DZR14" s="80"/>
      <c r="DZS14" s="80"/>
      <c r="DZT14" s="80"/>
      <c r="DZU14" s="80"/>
      <c r="DZV14" s="80"/>
      <c r="DZW14" s="80"/>
      <c r="DZX14" s="80"/>
      <c r="DZY14" s="80"/>
      <c r="DZZ14" s="80"/>
      <c r="EAA14" s="80"/>
      <c r="EAB14" s="80"/>
      <c r="EAC14" s="80"/>
      <c r="EAD14" s="80"/>
      <c r="EAE14" s="80"/>
      <c r="EAF14" s="80"/>
      <c r="EAG14" s="80"/>
      <c r="EAH14" s="80"/>
      <c r="EAI14" s="80"/>
      <c r="EAJ14" s="80"/>
      <c r="EAK14" s="80"/>
      <c r="EAL14" s="80"/>
      <c r="EAM14" s="80"/>
      <c r="EAN14" s="80"/>
      <c r="EAO14" s="80"/>
      <c r="EAP14" s="80"/>
      <c r="EAQ14" s="80"/>
      <c r="EAR14" s="80"/>
      <c r="EAS14" s="80"/>
      <c r="EAT14" s="80"/>
      <c r="EAU14" s="80"/>
      <c r="EAV14" s="80"/>
      <c r="EAW14" s="80"/>
      <c r="EAX14" s="80"/>
      <c r="EAY14" s="80"/>
      <c r="EAZ14" s="80"/>
      <c r="EBA14" s="80"/>
      <c r="EBB14" s="80"/>
      <c r="EBC14" s="80"/>
      <c r="EBD14" s="80"/>
      <c r="EBE14" s="80"/>
      <c r="EBF14" s="80"/>
      <c r="EBG14" s="80"/>
      <c r="EBH14" s="80"/>
      <c r="EBI14" s="80"/>
      <c r="EBJ14" s="80"/>
      <c r="EBK14" s="80"/>
      <c r="EBL14" s="80"/>
      <c r="EBM14" s="80"/>
      <c r="EBN14" s="80"/>
      <c r="EBO14" s="80"/>
      <c r="EBP14" s="80"/>
      <c r="EBQ14" s="80"/>
      <c r="EBR14" s="80"/>
      <c r="EBS14" s="80"/>
      <c r="EBT14" s="80"/>
      <c r="EBU14" s="80"/>
      <c r="EBV14" s="80"/>
      <c r="EBW14" s="80"/>
      <c r="EBX14" s="80"/>
      <c r="EBY14" s="80"/>
      <c r="EBZ14" s="80"/>
      <c r="ECA14" s="80"/>
      <c r="ECB14" s="80"/>
      <c r="ECC14" s="80"/>
      <c r="ECD14" s="80"/>
      <c r="ECE14" s="80"/>
      <c r="ECF14" s="80"/>
      <c r="ECG14" s="80"/>
      <c r="ECH14" s="80"/>
      <c r="ECI14" s="80"/>
      <c r="ECJ14" s="80"/>
      <c r="ECK14" s="80"/>
      <c r="ECL14" s="80"/>
      <c r="ECM14" s="80"/>
      <c r="ECN14" s="80"/>
      <c r="ECO14" s="80"/>
      <c r="ECP14" s="80"/>
      <c r="ECQ14" s="80"/>
      <c r="ECR14" s="80"/>
      <c r="ECS14" s="80"/>
      <c r="ECT14" s="80"/>
      <c r="ECU14" s="80"/>
      <c r="ECV14" s="80"/>
      <c r="ECW14" s="80"/>
      <c r="ECX14" s="80"/>
      <c r="ECY14" s="80"/>
      <c r="ECZ14" s="80"/>
      <c r="EDA14" s="80"/>
      <c r="EDB14" s="80"/>
      <c r="EDC14" s="80"/>
      <c r="EDD14" s="80"/>
      <c r="EDE14" s="80"/>
      <c r="EDF14" s="80"/>
      <c r="EDG14" s="80"/>
      <c r="EDH14" s="80"/>
      <c r="EDI14" s="80"/>
      <c r="EDJ14" s="80"/>
      <c r="EDK14" s="80"/>
      <c r="EDL14" s="80"/>
      <c r="EDM14" s="80"/>
      <c r="EDN14" s="80"/>
      <c r="EDO14" s="80"/>
      <c r="EDP14" s="80"/>
      <c r="EDQ14" s="80"/>
      <c r="EDR14" s="80"/>
      <c r="EDS14" s="80"/>
      <c r="EDT14" s="80"/>
      <c r="EDU14" s="80"/>
      <c r="EDV14" s="80"/>
      <c r="EDW14" s="80"/>
      <c r="EDX14" s="80"/>
      <c r="EDY14" s="80"/>
      <c r="EDZ14" s="80"/>
      <c r="EEA14" s="80"/>
      <c r="EEB14" s="80"/>
      <c r="EEC14" s="80"/>
      <c r="EED14" s="80"/>
      <c r="EEE14" s="80"/>
      <c r="EEF14" s="80"/>
      <c r="EEG14" s="80"/>
      <c r="EEH14" s="80"/>
      <c r="EEI14" s="80"/>
      <c r="EEJ14" s="80"/>
      <c r="EEK14" s="80"/>
      <c r="EEL14" s="80"/>
      <c r="EEM14" s="80"/>
      <c r="EEN14" s="80"/>
      <c r="EEO14" s="80"/>
      <c r="EEP14" s="80"/>
      <c r="EEQ14" s="80"/>
      <c r="EER14" s="80"/>
      <c r="EES14" s="80"/>
      <c r="EET14" s="80"/>
      <c r="EEU14" s="80"/>
      <c r="EEV14" s="80"/>
      <c r="EEW14" s="80"/>
      <c r="EEX14" s="80"/>
      <c r="EEY14" s="80"/>
      <c r="EEZ14" s="80"/>
      <c r="EFA14" s="80"/>
      <c r="EFB14" s="80"/>
      <c r="EFC14" s="80"/>
      <c r="EFD14" s="80"/>
      <c r="EFE14" s="80"/>
      <c r="EFF14" s="80"/>
      <c r="EFG14" s="80"/>
      <c r="EFH14" s="80"/>
      <c r="EFI14" s="80"/>
      <c r="EFJ14" s="80"/>
      <c r="EFK14" s="80"/>
      <c r="EFL14" s="80"/>
      <c r="EFM14" s="80"/>
      <c r="EFN14" s="80"/>
      <c r="EFO14" s="80"/>
      <c r="EFP14" s="80"/>
      <c r="EFQ14" s="80"/>
      <c r="EFR14" s="80"/>
      <c r="EFS14" s="80"/>
      <c r="EFT14" s="80"/>
      <c r="EFU14" s="80"/>
      <c r="EFV14" s="80"/>
      <c r="EFW14" s="80"/>
      <c r="EFX14" s="80"/>
      <c r="EFY14" s="80"/>
      <c r="EFZ14" s="80"/>
      <c r="EGA14" s="80"/>
      <c r="EGB14" s="80"/>
      <c r="EGC14" s="80"/>
      <c r="EGD14" s="80"/>
      <c r="EGE14" s="80"/>
      <c r="EGF14" s="80"/>
      <c r="EGG14" s="80"/>
      <c r="EGH14" s="80"/>
      <c r="EGI14" s="80"/>
      <c r="EGJ14" s="80"/>
      <c r="EGK14" s="80"/>
      <c r="EGL14" s="80"/>
      <c r="EGM14" s="80"/>
      <c r="EGN14" s="80"/>
      <c r="EGO14" s="80"/>
      <c r="EGP14" s="80"/>
      <c r="EGQ14" s="80"/>
      <c r="EGR14" s="80"/>
      <c r="EGS14" s="80"/>
      <c r="EGT14" s="80"/>
      <c r="EGU14" s="80"/>
      <c r="EGV14" s="80"/>
      <c r="EGW14" s="80"/>
      <c r="EGX14" s="80"/>
      <c r="EGY14" s="80"/>
      <c r="EGZ14" s="80"/>
      <c r="EHA14" s="80"/>
      <c r="EHB14" s="80"/>
      <c r="EHC14" s="80"/>
      <c r="EHD14" s="80"/>
      <c r="EHE14" s="80"/>
      <c r="EHF14" s="80"/>
      <c r="EHG14" s="80"/>
      <c r="EHH14" s="80"/>
      <c r="EHI14" s="80"/>
      <c r="EHJ14" s="80"/>
      <c r="EHK14" s="80"/>
      <c r="EHL14" s="80"/>
      <c r="EHM14" s="80"/>
      <c r="EHN14" s="80"/>
      <c r="EHO14" s="80"/>
      <c r="EHP14" s="80"/>
      <c r="EHQ14" s="80"/>
      <c r="EHR14" s="80"/>
      <c r="EHS14" s="80"/>
      <c r="EHT14" s="80"/>
      <c r="EHU14" s="80"/>
      <c r="EHV14" s="80"/>
      <c r="EHW14" s="80"/>
      <c r="EHX14" s="80"/>
      <c r="EHY14" s="80"/>
      <c r="EHZ14" s="80"/>
      <c r="EIA14" s="80"/>
      <c r="EIB14" s="80"/>
      <c r="EIC14" s="80"/>
      <c r="EID14" s="80"/>
      <c r="EIE14" s="80"/>
      <c r="EIF14" s="80"/>
      <c r="EIG14" s="80"/>
      <c r="EIH14" s="80"/>
      <c r="EII14" s="80"/>
      <c r="EIJ14" s="80"/>
      <c r="EIK14" s="80"/>
      <c r="EIL14" s="80"/>
      <c r="EIM14" s="80"/>
      <c r="EIN14" s="80"/>
      <c r="EIO14" s="80"/>
      <c r="EIP14" s="80"/>
      <c r="EIQ14" s="80"/>
      <c r="EIR14" s="80"/>
      <c r="EIS14" s="80"/>
      <c r="EIT14" s="80"/>
      <c r="EIU14" s="80"/>
      <c r="EIV14" s="80"/>
      <c r="EIW14" s="80"/>
      <c r="EIX14" s="80"/>
      <c r="EIY14" s="80"/>
      <c r="EIZ14" s="80"/>
      <c r="EJA14" s="80"/>
      <c r="EJB14" s="80"/>
      <c r="EJC14" s="80"/>
      <c r="EJD14" s="80"/>
      <c r="EJE14" s="80"/>
      <c r="EJF14" s="80"/>
      <c r="EJG14" s="80"/>
      <c r="EJH14" s="80"/>
      <c r="EJI14" s="80"/>
      <c r="EJJ14" s="80"/>
      <c r="EJK14" s="80"/>
      <c r="EJL14" s="80"/>
      <c r="EJM14" s="80"/>
      <c r="EJN14" s="80"/>
      <c r="EJO14" s="80"/>
      <c r="EJP14" s="80"/>
      <c r="EJQ14" s="80"/>
      <c r="EJR14" s="80"/>
      <c r="EJS14" s="80"/>
      <c r="EJT14" s="80"/>
      <c r="EJU14" s="80"/>
      <c r="EJV14" s="80"/>
      <c r="EJW14" s="80"/>
      <c r="EJX14" s="80"/>
      <c r="EJY14" s="80"/>
      <c r="EJZ14" s="80"/>
      <c r="EKA14" s="80"/>
      <c r="EKB14" s="80"/>
      <c r="EKC14" s="80"/>
      <c r="EKD14" s="80"/>
      <c r="EKE14" s="80"/>
      <c r="EKF14" s="80"/>
      <c r="EKG14" s="80"/>
      <c r="EKH14" s="80"/>
      <c r="EKI14" s="80"/>
      <c r="EKJ14" s="80"/>
      <c r="EKK14" s="80"/>
      <c r="EKL14" s="80"/>
      <c r="EKM14" s="80"/>
      <c r="EKN14" s="80"/>
      <c r="EKO14" s="80"/>
      <c r="EKP14" s="80"/>
      <c r="EKQ14" s="80"/>
      <c r="EKR14" s="80"/>
      <c r="EKS14" s="80"/>
      <c r="EKT14" s="80"/>
      <c r="EKU14" s="80"/>
      <c r="EKV14" s="80"/>
      <c r="EKW14" s="80"/>
      <c r="EKX14" s="80"/>
      <c r="EKY14" s="80"/>
      <c r="EKZ14" s="80"/>
      <c r="ELA14" s="80"/>
      <c r="ELB14" s="80"/>
      <c r="ELC14" s="80"/>
      <c r="ELD14" s="80"/>
      <c r="ELE14" s="80"/>
      <c r="ELF14" s="80"/>
      <c r="ELG14" s="80"/>
      <c r="ELH14" s="80"/>
      <c r="ELI14" s="80"/>
      <c r="ELJ14" s="80"/>
      <c r="ELK14" s="80"/>
      <c r="ELL14" s="80"/>
      <c r="ELM14" s="80"/>
      <c r="ELN14" s="80"/>
      <c r="ELO14" s="80"/>
      <c r="ELP14" s="80"/>
      <c r="ELQ14" s="80"/>
      <c r="ELR14" s="80"/>
      <c r="ELS14" s="80"/>
      <c r="ELT14" s="80"/>
      <c r="ELU14" s="80"/>
      <c r="ELV14" s="80"/>
      <c r="ELW14" s="80"/>
      <c r="ELX14" s="80"/>
      <c r="ELY14" s="80"/>
      <c r="ELZ14" s="80"/>
      <c r="EMA14" s="80"/>
      <c r="EMB14" s="80"/>
      <c r="EMC14" s="80"/>
      <c r="EMD14" s="80"/>
      <c r="EME14" s="80"/>
      <c r="EMF14" s="80"/>
      <c r="EMG14" s="80"/>
      <c r="EMH14" s="80"/>
      <c r="EMI14" s="80"/>
      <c r="EMJ14" s="80"/>
      <c r="EMK14" s="80"/>
      <c r="EML14" s="80"/>
      <c r="EMM14" s="80"/>
      <c r="EMN14" s="80"/>
      <c r="EMO14" s="80"/>
      <c r="EMP14" s="80"/>
      <c r="EMQ14" s="80"/>
      <c r="EMR14" s="80"/>
      <c r="EMS14" s="80"/>
      <c r="EMT14" s="80"/>
      <c r="EMU14" s="80"/>
      <c r="EMV14" s="80"/>
      <c r="EMW14" s="80"/>
      <c r="EMX14" s="80"/>
      <c r="EMY14" s="80"/>
      <c r="EMZ14" s="80"/>
      <c r="ENA14" s="80"/>
      <c r="ENB14" s="80"/>
      <c r="ENC14" s="80"/>
      <c r="END14" s="80"/>
      <c r="ENE14" s="80"/>
      <c r="ENF14" s="80"/>
      <c r="ENG14" s="80"/>
      <c r="ENH14" s="80"/>
      <c r="ENI14" s="80"/>
      <c r="ENJ14" s="80"/>
      <c r="ENK14" s="80"/>
      <c r="ENL14" s="80"/>
      <c r="ENM14" s="80"/>
      <c r="ENN14" s="80"/>
      <c r="ENO14" s="80"/>
      <c r="ENP14" s="80"/>
      <c r="ENQ14" s="80"/>
      <c r="ENR14" s="80"/>
      <c r="ENS14" s="80"/>
      <c r="ENT14" s="80"/>
      <c r="ENU14" s="80"/>
      <c r="ENV14" s="80"/>
      <c r="ENW14" s="80"/>
      <c r="ENX14" s="80"/>
      <c r="ENY14" s="80"/>
      <c r="ENZ14" s="80"/>
      <c r="EOA14" s="80"/>
      <c r="EOB14" s="80"/>
      <c r="EOC14" s="80"/>
      <c r="EOD14" s="80"/>
      <c r="EOE14" s="80"/>
      <c r="EOF14" s="80"/>
      <c r="EOG14" s="80"/>
      <c r="EOH14" s="80"/>
      <c r="EOI14" s="80"/>
      <c r="EOJ14" s="80"/>
      <c r="EOK14" s="80"/>
      <c r="EOL14" s="80"/>
      <c r="EOM14" s="80"/>
      <c r="EON14" s="80"/>
      <c r="EOO14" s="80"/>
      <c r="EOP14" s="80"/>
      <c r="EOQ14" s="80"/>
      <c r="EOR14" s="80"/>
      <c r="EOS14" s="80"/>
      <c r="EOT14" s="80"/>
      <c r="EOU14" s="80"/>
      <c r="EOV14" s="80"/>
      <c r="EOW14" s="80"/>
      <c r="EOX14" s="80"/>
      <c r="EOY14" s="80"/>
      <c r="EOZ14" s="80"/>
      <c r="EPA14" s="80"/>
      <c r="EPB14" s="80"/>
      <c r="EPC14" s="80"/>
      <c r="EPD14" s="80"/>
      <c r="EPE14" s="80"/>
      <c r="EPF14" s="80"/>
      <c r="EPG14" s="80"/>
      <c r="EPH14" s="80"/>
      <c r="EPI14" s="80"/>
      <c r="EPJ14" s="80"/>
      <c r="EPK14" s="80"/>
      <c r="EPL14" s="80"/>
      <c r="EPM14" s="80"/>
      <c r="EPN14" s="80"/>
      <c r="EPO14" s="80"/>
      <c r="EPP14" s="80"/>
      <c r="EPQ14" s="80"/>
      <c r="EPR14" s="80"/>
      <c r="EPS14" s="80"/>
      <c r="EPT14" s="80"/>
      <c r="EPU14" s="80"/>
      <c r="EPV14" s="80"/>
      <c r="EPW14" s="80"/>
      <c r="EPX14" s="80"/>
      <c r="EPY14" s="80"/>
      <c r="EPZ14" s="80"/>
      <c r="EQA14" s="80"/>
      <c r="EQB14" s="80"/>
      <c r="EQC14" s="80"/>
      <c r="EQD14" s="80"/>
      <c r="EQE14" s="80"/>
      <c r="EQF14" s="80"/>
      <c r="EQG14" s="80"/>
      <c r="EQH14" s="80"/>
      <c r="EQI14" s="80"/>
      <c r="EQJ14" s="80"/>
      <c r="EQK14" s="80"/>
      <c r="EQL14" s="80"/>
      <c r="EQM14" s="80"/>
      <c r="EQN14" s="80"/>
      <c r="EQO14" s="80"/>
      <c r="EQP14" s="80"/>
      <c r="EQQ14" s="80"/>
      <c r="EQR14" s="80"/>
      <c r="EQS14" s="80"/>
      <c r="EQT14" s="80"/>
      <c r="EQU14" s="80"/>
      <c r="EQV14" s="80"/>
      <c r="EQW14" s="80"/>
      <c r="EQX14" s="80"/>
      <c r="EQY14" s="80"/>
      <c r="EQZ14" s="80"/>
      <c r="ERA14" s="80"/>
      <c r="ERB14" s="80"/>
      <c r="ERC14" s="80"/>
      <c r="ERD14" s="80"/>
      <c r="ERE14" s="80"/>
      <c r="ERF14" s="80"/>
      <c r="ERG14" s="80"/>
      <c r="ERH14" s="80"/>
      <c r="ERI14" s="80"/>
      <c r="ERJ14" s="80"/>
      <c r="ERK14" s="80"/>
      <c r="ERL14" s="80"/>
      <c r="ERM14" s="80"/>
      <c r="ERN14" s="80"/>
      <c r="ERO14" s="80"/>
      <c r="ERP14" s="80"/>
      <c r="ERQ14" s="80"/>
      <c r="ERR14" s="80"/>
      <c r="ERS14" s="80"/>
      <c r="ERT14" s="80"/>
      <c r="ERU14" s="80"/>
      <c r="ERV14" s="80"/>
      <c r="ERW14" s="80"/>
      <c r="ERX14" s="80"/>
      <c r="ERY14" s="80"/>
      <c r="ERZ14" s="80"/>
      <c r="ESA14" s="80"/>
      <c r="ESB14" s="80"/>
      <c r="ESC14" s="80"/>
      <c r="ESD14" s="80"/>
      <c r="ESE14" s="80"/>
      <c r="ESF14" s="80"/>
      <c r="ESG14" s="80"/>
      <c r="ESH14" s="80"/>
      <c r="ESI14" s="80"/>
      <c r="ESJ14" s="80"/>
      <c r="ESK14" s="80"/>
      <c r="ESL14" s="80"/>
      <c r="ESM14" s="80"/>
      <c r="ESN14" s="80"/>
      <c r="ESO14" s="80"/>
      <c r="ESP14" s="80"/>
      <c r="ESQ14" s="80"/>
      <c r="ESR14" s="80"/>
      <c r="ESS14" s="80"/>
      <c r="EST14" s="80"/>
      <c r="ESU14" s="80"/>
      <c r="ESV14" s="80"/>
      <c r="ESW14" s="80"/>
      <c r="ESX14" s="80"/>
      <c r="ESY14" s="80"/>
      <c r="ESZ14" s="80"/>
      <c r="ETA14" s="80"/>
      <c r="ETB14" s="80"/>
      <c r="ETC14" s="80"/>
      <c r="ETD14" s="80"/>
      <c r="ETE14" s="80"/>
      <c r="ETF14" s="80"/>
      <c r="ETG14" s="80"/>
      <c r="ETH14" s="80"/>
      <c r="ETI14" s="80"/>
      <c r="ETJ14" s="80"/>
      <c r="ETK14" s="80"/>
      <c r="ETL14" s="80"/>
      <c r="ETM14" s="80"/>
      <c r="ETN14" s="80"/>
      <c r="ETO14" s="80"/>
      <c r="ETP14" s="80"/>
      <c r="ETQ14" s="80"/>
      <c r="ETR14" s="80"/>
      <c r="ETS14" s="80"/>
      <c r="ETT14" s="80"/>
      <c r="ETU14" s="80"/>
      <c r="ETV14" s="80"/>
      <c r="ETW14" s="80"/>
      <c r="ETX14" s="80"/>
      <c r="ETY14" s="80"/>
      <c r="ETZ14" s="80"/>
      <c r="EUA14" s="80"/>
      <c r="EUB14" s="80"/>
      <c r="EUC14" s="80"/>
      <c r="EUD14" s="80"/>
      <c r="EUE14" s="80"/>
      <c r="EUF14" s="80"/>
      <c r="EUG14" s="80"/>
      <c r="EUH14" s="80"/>
      <c r="EUI14" s="80"/>
      <c r="EUJ14" s="80"/>
      <c r="EUK14" s="80"/>
      <c r="EUL14" s="80"/>
      <c r="EUM14" s="80"/>
      <c r="EUN14" s="80"/>
      <c r="EUO14" s="80"/>
      <c r="EUP14" s="80"/>
      <c r="EUQ14" s="80"/>
      <c r="EUR14" s="80"/>
      <c r="EUS14" s="80"/>
      <c r="EUT14" s="80"/>
      <c r="EUU14" s="80"/>
      <c r="EUV14" s="80"/>
      <c r="EUW14" s="80"/>
      <c r="EUX14" s="80"/>
      <c r="EUY14" s="80"/>
      <c r="EUZ14" s="80"/>
      <c r="EVA14" s="80"/>
      <c r="EVB14" s="80"/>
      <c r="EVC14" s="80"/>
      <c r="EVD14" s="80"/>
      <c r="EVE14" s="80"/>
      <c r="EVF14" s="80"/>
      <c r="EVG14" s="80"/>
      <c r="EVH14" s="80"/>
      <c r="EVI14" s="80"/>
      <c r="EVJ14" s="80"/>
      <c r="EVK14" s="80"/>
      <c r="EVL14" s="80"/>
      <c r="EVM14" s="80"/>
      <c r="EVN14" s="80"/>
      <c r="EVO14" s="80"/>
      <c r="EVP14" s="80"/>
      <c r="EVQ14" s="80"/>
      <c r="EVR14" s="80"/>
      <c r="EVS14" s="80"/>
      <c r="EVT14" s="80"/>
      <c r="EVU14" s="80"/>
      <c r="EVV14" s="80"/>
      <c r="EVW14" s="80"/>
      <c r="EVX14" s="80"/>
      <c r="EVY14" s="80"/>
      <c r="EVZ14" s="80"/>
      <c r="EWA14" s="80"/>
      <c r="EWB14" s="80"/>
      <c r="EWC14" s="80"/>
      <c r="EWD14" s="80"/>
      <c r="EWE14" s="80"/>
      <c r="EWF14" s="80"/>
      <c r="EWG14" s="80"/>
      <c r="EWH14" s="80"/>
      <c r="EWI14" s="80"/>
      <c r="EWJ14" s="80"/>
      <c r="EWK14" s="80"/>
      <c r="EWL14" s="80"/>
      <c r="EWM14" s="80"/>
      <c r="EWN14" s="80"/>
      <c r="EWO14" s="80"/>
      <c r="EWP14" s="80"/>
      <c r="EWQ14" s="80"/>
      <c r="EWR14" s="80"/>
      <c r="EWS14" s="80"/>
      <c r="EWT14" s="80"/>
      <c r="EWU14" s="80"/>
      <c r="EWV14" s="80"/>
      <c r="EWW14" s="80"/>
      <c r="EWX14" s="80"/>
      <c r="EWY14" s="80"/>
      <c r="EWZ14" s="80"/>
      <c r="EXA14" s="80"/>
      <c r="EXB14" s="80"/>
      <c r="EXC14" s="80"/>
      <c r="EXD14" s="80"/>
      <c r="EXE14" s="80"/>
      <c r="EXF14" s="80"/>
      <c r="EXG14" s="80"/>
      <c r="EXH14" s="80"/>
      <c r="EXI14" s="80"/>
      <c r="EXJ14" s="80"/>
      <c r="EXK14" s="80"/>
      <c r="EXL14" s="80"/>
      <c r="EXM14" s="80"/>
      <c r="EXN14" s="80"/>
      <c r="EXO14" s="80"/>
      <c r="EXP14" s="80"/>
      <c r="EXQ14" s="80"/>
      <c r="EXR14" s="80"/>
      <c r="EXS14" s="80"/>
      <c r="EXT14" s="80"/>
      <c r="EXU14" s="80"/>
      <c r="EXV14" s="80"/>
      <c r="EXW14" s="80"/>
      <c r="EXX14" s="80"/>
      <c r="EXY14" s="80"/>
      <c r="EXZ14" s="80"/>
      <c r="EYA14" s="80"/>
      <c r="EYB14" s="80"/>
      <c r="EYC14" s="80"/>
      <c r="EYD14" s="80"/>
      <c r="EYE14" s="80"/>
      <c r="EYF14" s="80"/>
      <c r="EYG14" s="80"/>
      <c r="EYH14" s="80"/>
      <c r="EYI14" s="80"/>
      <c r="EYJ14" s="80"/>
      <c r="EYK14" s="80"/>
      <c r="EYL14" s="80"/>
      <c r="EYM14" s="80"/>
      <c r="EYN14" s="80"/>
      <c r="EYO14" s="80"/>
      <c r="EYP14" s="80"/>
      <c r="EYQ14" s="80"/>
      <c r="EYR14" s="80"/>
      <c r="EYS14" s="80"/>
      <c r="EYT14" s="80"/>
      <c r="EYU14" s="80"/>
      <c r="EYV14" s="80"/>
      <c r="EYW14" s="80"/>
      <c r="EYX14" s="80"/>
      <c r="EYY14" s="80"/>
      <c r="EYZ14" s="80"/>
      <c r="EZA14" s="80"/>
      <c r="EZB14" s="80"/>
      <c r="EZC14" s="80"/>
      <c r="EZD14" s="80"/>
      <c r="EZE14" s="80"/>
      <c r="EZF14" s="80"/>
      <c r="EZG14" s="80"/>
      <c r="EZH14" s="80"/>
      <c r="EZI14" s="80"/>
      <c r="EZJ14" s="80"/>
      <c r="EZK14" s="80"/>
      <c r="EZL14" s="80"/>
      <c r="EZM14" s="80"/>
      <c r="EZN14" s="80"/>
      <c r="EZO14" s="80"/>
      <c r="EZP14" s="80"/>
      <c r="EZQ14" s="80"/>
      <c r="EZR14" s="80"/>
      <c r="EZS14" s="80"/>
      <c r="EZT14" s="80"/>
      <c r="EZU14" s="80"/>
      <c r="EZV14" s="80"/>
      <c r="EZW14" s="80"/>
      <c r="EZX14" s="80"/>
      <c r="EZY14" s="80"/>
      <c r="EZZ14" s="80"/>
      <c r="FAA14" s="80"/>
      <c r="FAB14" s="80"/>
      <c r="FAC14" s="80"/>
      <c r="FAD14" s="80"/>
      <c r="FAE14" s="80"/>
      <c r="FAF14" s="80"/>
      <c r="FAG14" s="80"/>
      <c r="FAH14" s="80"/>
      <c r="FAI14" s="80"/>
      <c r="FAJ14" s="80"/>
      <c r="FAK14" s="80"/>
      <c r="FAL14" s="80"/>
      <c r="FAM14" s="80"/>
      <c r="FAN14" s="80"/>
      <c r="FAO14" s="80"/>
      <c r="FAP14" s="80"/>
      <c r="FAQ14" s="80"/>
      <c r="FAR14" s="80"/>
      <c r="FAS14" s="80"/>
      <c r="FAT14" s="80"/>
      <c r="FAU14" s="80"/>
      <c r="FAV14" s="80"/>
      <c r="FAW14" s="80"/>
      <c r="FAX14" s="80"/>
      <c r="FAY14" s="80"/>
      <c r="FAZ14" s="80"/>
      <c r="FBA14" s="80"/>
      <c r="FBB14" s="80"/>
      <c r="FBC14" s="80"/>
      <c r="FBD14" s="80"/>
      <c r="FBE14" s="80"/>
      <c r="FBF14" s="80"/>
      <c r="FBG14" s="80"/>
      <c r="FBH14" s="80"/>
      <c r="FBI14" s="80"/>
      <c r="FBJ14" s="80"/>
      <c r="FBK14" s="80"/>
      <c r="FBL14" s="80"/>
      <c r="FBM14" s="80"/>
      <c r="FBN14" s="80"/>
      <c r="FBO14" s="80"/>
      <c r="FBP14" s="80"/>
      <c r="FBQ14" s="80"/>
      <c r="FBR14" s="80"/>
      <c r="FBS14" s="80"/>
      <c r="FBT14" s="80"/>
      <c r="FBU14" s="80"/>
      <c r="FBV14" s="80"/>
      <c r="FBW14" s="80"/>
      <c r="FBX14" s="80"/>
      <c r="FBY14" s="80"/>
      <c r="FBZ14" s="80"/>
      <c r="FCA14" s="80"/>
      <c r="FCB14" s="80"/>
      <c r="FCC14" s="80"/>
      <c r="FCD14" s="80"/>
      <c r="FCE14" s="80"/>
      <c r="FCF14" s="80"/>
      <c r="FCG14" s="80"/>
      <c r="FCH14" s="80"/>
      <c r="FCI14" s="80"/>
      <c r="FCJ14" s="80"/>
      <c r="FCK14" s="80"/>
      <c r="FCL14" s="80"/>
      <c r="FCM14" s="80"/>
      <c r="FCN14" s="80"/>
      <c r="FCO14" s="80"/>
      <c r="FCP14" s="80"/>
      <c r="FCQ14" s="80"/>
      <c r="FCR14" s="80"/>
      <c r="FCS14" s="80"/>
      <c r="FCT14" s="80"/>
      <c r="FCU14" s="80"/>
      <c r="FCV14" s="80"/>
      <c r="FCW14" s="80"/>
      <c r="FCX14" s="80"/>
      <c r="FCY14" s="80"/>
      <c r="FCZ14" s="80"/>
      <c r="FDA14" s="80"/>
      <c r="FDB14" s="80"/>
      <c r="FDC14" s="80"/>
      <c r="FDD14" s="80"/>
      <c r="FDE14" s="80"/>
      <c r="FDF14" s="80"/>
      <c r="FDG14" s="80"/>
      <c r="FDH14" s="80"/>
      <c r="FDI14" s="80"/>
      <c r="FDJ14" s="80"/>
      <c r="FDK14" s="80"/>
      <c r="FDL14" s="80"/>
      <c r="FDM14" s="80"/>
      <c r="FDN14" s="80"/>
      <c r="FDO14" s="80"/>
      <c r="FDP14" s="80"/>
      <c r="FDQ14" s="80"/>
      <c r="FDR14" s="80"/>
      <c r="FDS14" s="80"/>
      <c r="FDT14" s="80"/>
      <c r="FDU14" s="80"/>
      <c r="FDV14" s="80"/>
      <c r="FDW14" s="80"/>
      <c r="FDX14" s="80"/>
      <c r="FDY14" s="80"/>
      <c r="FDZ14" s="80"/>
      <c r="FEA14" s="80"/>
      <c r="FEB14" s="80"/>
      <c r="FEC14" s="80"/>
      <c r="FED14" s="80"/>
      <c r="FEE14" s="80"/>
      <c r="FEF14" s="80"/>
      <c r="FEG14" s="80"/>
      <c r="FEH14" s="80"/>
      <c r="FEI14" s="80"/>
      <c r="FEJ14" s="80"/>
      <c r="FEK14" s="80"/>
      <c r="FEL14" s="80"/>
      <c r="FEM14" s="80"/>
      <c r="FEN14" s="80"/>
      <c r="FEO14" s="80"/>
      <c r="FEP14" s="80"/>
      <c r="FEQ14" s="80"/>
      <c r="FER14" s="80"/>
      <c r="FES14" s="80"/>
      <c r="FET14" s="80"/>
      <c r="FEU14" s="80"/>
      <c r="FEV14" s="80"/>
      <c r="FEW14" s="80"/>
      <c r="FEX14" s="80"/>
      <c r="FEY14" s="80"/>
      <c r="FEZ14" s="80"/>
      <c r="FFA14" s="80"/>
      <c r="FFB14" s="80"/>
      <c r="FFC14" s="80"/>
      <c r="FFD14" s="80"/>
      <c r="FFE14" s="80"/>
      <c r="FFF14" s="80"/>
      <c r="FFG14" s="80"/>
      <c r="FFH14" s="80"/>
      <c r="FFI14" s="80"/>
      <c r="FFJ14" s="80"/>
      <c r="FFK14" s="80"/>
      <c r="FFL14" s="80"/>
      <c r="FFM14" s="80"/>
      <c r="FFN14" s="80"/>
      <c r="FFO14" s="80"/>
      <c r="FFP14" s="80"/>
      <c r="FFQ14" s="80"/>
      <c r="FFR14" s="80"/>
      <c r="FFS14" s="80"/>
      <c r="FFT14" s="80"/>
      <c r="FFU14" s="80"/>
      <c r="FFV14" s="80"/>
      <c r="FFW14" s="80"/>
      <c r="FFX14" s="80"/>
      <c r="FFY14" s="80"/>
      <c r="FFZ14" s="80"/>
      <c r="FGA14" s="80"/>
      <c r="FGB14" s="80"/>
      <c r="FGC14" s="80"/>
      <c r="FGD14" s="80"/>
      <c r="FGE14" s="80"/>
      <c r="FGF14" s="80"/>
      <c r="FGG14" s="80"/>
      <c r="FGH14" s="80"/>
      <c r="FGI14" s="80"/>
      <c r="FGJ14" s="80"/>
      <c r="FGK14" s="80"/>
      <c r="FGL14" s="80"/>
      <c r="FGM14" s="80"/>
      <c r="FGN14" s="80"/>
      <c r="FGO14" s="80"/>
      <c r="FGP14" s="80"/>
      <c r="FGQ14" s="80"/>
      <c r="FGR14" s="80"/>
      <c r="FGS14" s="80"/>
      <c r="FGT14" s="80"/>
      <c r="FGU14" s="80"/>
      <c r="FGV14" s="80"/>
      <c r="FGW14" s="80"/>
      <c r="FGX14" s="80"/>
      <c r="FGY14" s="80"/>
      <c r="FGZ14" s="80"/>
      <c r="FHA14" s="80"/>
      <c r="FHB14" s="80"/>
      <c r="FHC14" s="80"/>
      <c r="FHD14" s="80"/>
      <c r="FHE14" s="80"/>
      <c r="FHF14" s="80"/>
      <c r="FHG14" s="80"/>
      <c r="FHH14" s="80"/>
      <c r="FHI14" s="80"/>
      <c r="FHJ14" s="80"/>
      <c r="FHK14" s="80"/>
      <c r="FHL14" s="80"/>
      <c r="FHM14" s="80"/>
      <c r="FHN14" s="80"/>
      <c r="FHO14" s="80"/>
      <c r="FHP14" s="80"/>
      <c r="FHQ14" s="80"/>
      <c r="FHR14" s="80"/>
      <c r="FHS14" s="80"/>
      <c r="FHT14" s="80"/>
      <c r="FHU14" s="80"/>
      <c r="FHV14" s="80"/>
      <c r="FHW14" s="80"/>
      <c r="FHX14" s="80"/>
      <c r="FHY14" s="80"/>
      <c r="FHZ14" s="80"/>
      <c r="FIA14" s="80"/>
      <c r="FIB14" s="80"/>
      <c r="FIC14" s="80"/>
      <c r="FID14" s="80"/>
      <c r="FIE14" s="80"/>
      <c r="FIF14" s="80"/>
      <c r="FIG14" s="80"/>
      <c r="FIH14" s="80"/>
      <c r="FII14" s="80"/>
      <c r="FIJ14" s="80"/>
      <c r="FIK14" s="80"/>
      <c r="FIL14" s="80"/>
      <c r="FIM14" s="80"/>
      <c r="FIN14" s="80"/>
      <c r="FIO14" s="80"/>
      <c r="FIP14" s="80"/>
      <c r="FIQ14" s="80"/>
      <c r="FIR14" s="80"/>
      <c r="FIS14" s="80"/>
      <c r="FIT14" s="80"/>
      <c r="FIU14" s="80"/>
      <c r="FIV14" s="80"/>
      <c r="FIW14" s="80"/>
      <c r="FIX14" s="80"/>
      <c r="FIY14" s="80"/>
      <c r="FIZ14" s="80"/>
      <c r="FJA14" s="80"/>
      <c r="FJB14" s="80"/>
      <c r="FJC14" s="80"/>
      <c r="FJD14" s="80"/>
      <c r="FJE14" s="80"/>
      <c r="FJF14" s="80"/>
      <c r="FJG14" s="80"/>
      <c r="FJH14" s="80"/>
      <c r="FJI14" s="80"/>
      <c r="FJJ14" s="80"/>
      <c r="FJK14" s="80"/>
      <c r="FJL14" s="80"/>
      <c r="FJM14" s="80"/>
      <c r="FJN14" s="80"/>
      <c r="FJO14" s="80"/>
      <c r="FJP14" s="80"/>
      <c r="FJQ14" s="80"/>
      <c r="FJR14" s="80"/>
      <c r="FJS14" s="80"/>
      <c r="FJT14" s="80"/>
      <c r="FJU14" s="80"/>
      <c r="FJV14" s="80"/>
      <c r="FJW14" s="80"/>
      <c r="FJX14" s="80"/>
      <c r="FJY14" s="80"/>
      <c r="FJZ14" s="80"/>
      <c r="FKA14" s="80"/>
      <c r="FKB14" s="80"/>
      <c r="FKC14" s="80"/>
      <c r="FKD14" s="80"/>
      <c r="FKE14" s="80"/>
      <c r="FKF14" s="80"/>
      <c r="FKG14" s="80"/>
      <c r="FKH14" s="80"/>
      <c r="FKI14" s="80"/>
      <c r="FKJ14" s="80"/>
      <c r="FKK14" s="80"/>
      <c r="FKL14" s="80"/>
      <c r="FKM14" s="80"/>
      <c r="FKN14" s="80"/>
      <c r="FKO14" s="80"/>
      <c r="FKP14" s="80"/>
      <c r="FKQ14" s="80"/>
      <c r="FKR14" s="80"/>
      <c r="FKS14" s="80"/>
      <c r="FKT14" s="80"/>
      <c r="FKU14" s="80"/>
      <c r="FKV14" s="80"/>
      <c r="FKW14" s="80"/>
      <c r="FKX14" s="80"/>
      <c r="FKY14" s="80"/>
      <c r="FKZ14" s="80"/>
      <c r="FLA14" s="80"/>
      <c r="FLB14" s="80"/>
      <c r="FLC14" s="80"/>
      <c r="FLD14" s="80"/>
      <c r="FLE14" s="80"/>
      <c r="FLF14" s="80"/>
      <c r="FLG14" s="80"/>
      <c r="FLH14" s="80"/>
      <c r="FLI14" s="80"/>
      <c r="FLJ14" s="80"/>
      <c r="FLK14" s="80"/>
      <c r="FLL14" s="80"/>
      <c r="FLM14" s="80"/>
      <c r="FLN14" s="80"/>
      <c r="FLO14" s="80"/>
      <c r="FLP14" s="80"/>
      <c r="FLQ14" s="80"/>
      <c r="FLR14" s="80"/>
      <c r="FLS14" s="80"/>
      <c r="FLT14" s="80"/>
      <c r="FLU14" s="80"/>
      <c r="FLV14" s="80"/>
      <c r="FLW14" s="80"/>
      <c r="FLX14" s="80"/>
      <c r="FLY14" s="80"/>
      <c r="FLZ14" s="80"/>
      <c r="FMA14" s="80"/>
      <c r="FMB14" s="80"/>
      <c r="FMC14" s="80"/>
      <c r="FMD14" s="80"/>
      <c r="FME14" s="80"/>
      <c r="FMF14" s="80"/>
      <c r="FMG14" s="80"/>
      <c r="FMH14" s="80"/>
      <c r="FMI14" s="80"/>
      <c r="FMJ14" s="80"/>
      <c r="FMK14" s="80"/>
      <c r="FML14" s="80"/>
      <c r="FMM14" s="80"/>
      <c r="FMN14" s="80"/>
      <c r="FMO14" s="80"/>
      <c r="FMP14" s="80"/>
      <c r="FMQ14" s="80"/>
      <c r="FMR14" s="80"/>
      <c r="FMS14" s="80"/>
      <c r="FMT14" s="80"/>
      <c r="FMU14" s="80"/>
      <c r="FMV14" s="80"/>
      <c r="FMW14" s="80"/>
      <c r="FMX14" s="80"/>
      <c r="FMY14" s="80"/>
      <c r="FMZ14" s="80"/>
      <c r="FNA14" s="80"/>
      <c r="FNB14" s="80"/>
      <c r="FNC14" s="80"/>
      <c r="FND14" s="80"/>
      <c r="FNE14" s="80"/>
      <c r="FNF14" s="80"/>
      <c r="FNG14" s="80"/>
      <c r="FNH14" s="80"/>
      <c r="FNI14" s="80"/>
      <c r="FNJ14" s="80"/>
      <c r="FNK14" s="80"/>
      <c r="FNL14" s="80"/>
      <c r="FNM14" s="80"/>
      <c r="FNN14" s="80"/>
      <c r="FNO14" s="80"/>
      <c r="FNP14" s="80"/>
      <c r="FNQ14" s="80"/>
      <c r="FNR14" s="80"/>
      <c r="FNS14" s="80"/>
      <c r="FNT14" s="80"/>
      <c r="FNU14" s="80"/>
      <c r="FNV14" s="80"/>
      <c r="FNW14" s="80"/>
      <c r="FNX14" s="80"/>
      <c r="FNY14" s="80"/>
      <c r="FNZ14" s="80"/>
      <c r="FOA14" s="80"/>
      <c r="FOB14" s="80"/>
      <c r="FOC14" s="80"/>
      <c r="FOD14" s="80"/>
      <c r="FOE14" s="80"/>
      <c r="FOF14" s="80"/>
      <c r="FOG14" s="80"/>
      <c r="FOH14" s="80"/>
      <c r="FOI14" s="80"/>
      <c r="FOJ14" s="80"/>
      <c r="FOK14" s="80"/>
      <c r="FOL14" s="80"/>
      <c r="FOM14" s="80"/>
      <c r="FON14" s="80"/>
      <c r="FOO14" s="80"/>
      <c r="FOP14" s="80"/>
      <c r="FOQ14" s="80"/>
      <c r="FOR14" s="80"/>
      <c r="FOS14" s="80"/>
      <c r="FOT14" s="80"/>
      <c r="FOU14" s="80"/>
      <c r="FOV14" s="80"/>
      <c r="FOW14" s="80"/>
      <c r="FOX14" s="80"/>
      <c r="FOY14" s="80"/>
      <c r="FOZ14" s="80"/>
      <c r="FPA14" s="80"/>
      <c r="FPB14" s="80"/>
      <c r="FPC14" s="80"/>
      <c r="FPD14" s="80"/>
      <c r="FPE14" s="80"/>
      <c r="FPF14" s="80"/>
      <c r="FPG14" s="80"/>
      <c r="FPH14" s="80"/>
      <c r="FPI14" s="80"/>
      <c r="FPJ14" s="80"/>
      <c r="FPK14" s="80"/>
      <c r="FPL14" s="80"/>
      <c r="FPM14" s="80"/>
      <c r="FPN14" s="80"/>
      <c r="FPO14" s="80"/>
      <c r="FPP14" s="80"/>
      <c r="FPQ14" s="80"/>
      <c r="FPR14" s="80"/>
      <c r="FPS14" s="80"/>
      <c r="FPT14" s="80"/>
      <c r="FPU14" s="80"/>
      <c r="FPV14" s="80"/>
      <c r="FPW14" s="80"/>
      <c r="FPX14" s="80"/>
      <c r="FPY14" s="80"/>
      <c r="FPZ14" s="80"/>
      <c r="FQA14" s="80"/>
      <c r="FQB14" s="80"/>
      <c r="FQC14" s="80"/>
      <c r="FQD14" s="80"/>
      <c r="FQE14" s="80"/>
      <c r="FQF14" s="80"/>
      <c r="FQG14" s="80"/>
      <c r="FQH14" s="80"/>
      <c r="FQI14" s="80"/>
      <c r="FQJ14" s="80"/>
      <c r="FQK14" s="80"/>
      <c r="FQL14" s="80"/>
      <c r="FQM14" s="80"/>
      <c r="FQN14" s="80"/>
      <c r="FQO14" s="80"/>
      <c r="FQP14" s="80"/>
      <c r="FQQ14" s="80"/>
      <c r="FQR14" s="80"/>
      <c r="FQS14" s="80"/>
      <c r="FQT14" s="80"/>
      <c r="FQU14" s="80"/>
      <c r="FQV14" s="80"/>
      <c r="FQW14" s="80"/>
      <c r="FQX14" s="80"/>
      <c r="FQY14" s="80"/>
      <c r="FQZ14" s="80"/>
      <c r="FRA14" s="80"/>
      <c r="FRB14" s="80"/>
      <c r="FRC14" s="80"/>
      <c r="FRD14" s="80"/>
      <c r="FRE14" s="80"/>
      <c r="FRF14" s="80"/>
      <c r="FRG14" s="80"/>
      <c r="FRH14" s="80"/>
      <c r="FRI14" s="80"/>
      <c r="FRJ14" s="80"/>
      <c r="FRK14" s="80"/>
      <c r="FRL14" s="80"/>
      <c r="FRM14" s="80"/>
      <c r="FRN14" s="80"/>
      <c r="FRO14" s="80"/>
      <c r="FRP14" s="80"/>
      <c r="FRQ14" s="80"/>
      <c r="FRR14" s="80"/>
      <c r="FRS14" s="80"/>
      <c r="FRT14" s="80"/>
      <c r="FRU14" s="80"/>
      <c r="FRV14" s="80"/>
      <c r="FRW14" s="80"/>
      <c r="FRX14" s="80"/>
      <c r="FRY14" s="80"/>
      <c r="FRZ14" s="80"/>
      <c r="FSA14" s="80"/>
      <c r="FSB14" s="80"/>
      <c r="FSC14" s="80"/>
      <c r="FSD14" s="80"/>
      <c r="FSE14" s="80"/>
      <c r="FSF14" s="80"/>
      <c r="FSG14" s="80"/>
      <c r="FSH14" s="80"/>
      <c r="FSI14" s="80"/>
      <c r="FSJ14" s="80"/>
      <c r="FSK14" s="80"/>
      <c r="FSL14" s="80"/>
      <c r="FSM14" s="80"/>
      <c r="FSN14" s="80"/>
      <c r="FSO14" s="80"/>
      <c r="FSP14" s="80"/>
      <c r="FSQ14" s="80"/>
      <c r="FSR14" s="80"/>
      <c r="FSS14" s="80"/>
      <c r="FST14" s="80"/>
      <c r="FSU14" s="80"/>
      <c r="FSV14" s="80"/>
      <c r="FSW14" s="80"/>
      <c r="FSX14" s="80"/>
      <c r="FSY14" s="80"/>
      <c r="FSZ14" s="80"/>
      <c r="FTA14" s="80"/>
      <c r="FTB14" s="80"/>
      <c r="FTC14" s="80"/>
      <c r="FTD14" s="80"/>
      <c r="FTE14" s="80"/>
      <c r="FTF14" s="80"/>
      <c r="FTG14" s="80"/>
      <c r="FTH14" s="80"/>
      <c r="FTI14" s="80"/>
      <c r="FTJ14" s="80"/>
      <c r="FTK14" s="80"/>
      <c r="FTL14" s="80"/>
      <c r="FTM14" s="80"/>
      <c r="FTN14" s="80"/>
      <c r="FTO14" s="80"/>
      <c r="FTP14" s="80"/>
      <c r="FTQ14" s="80"/>
      <c r="FTR14" s="80"/>
      <c r="FTS14" s="80"/>
      <c r="FTT14" s="80"/>
      <c r="FTU14" s="80"/>
      <c r="FTV14" s="80"/>
      <c r="FTW14" s="80"/>
      <c r="FTX14" s="80"/>
      <c r="FTY14" s="80"/>
      <c r="FTZ14" s="80"/>
      <c r="FUA14" s="80"/>
      <c r="FUB14" s="80"/>
      <c r="FUC14" s="80"/>
      <c r="FUD14" s="80"/>
      <c r="FUE14" s="80"/>
      <c r="FUF14" s="80"/>
      <c r="FUG14" s="80"/>
      <c r="FUH14" s="80"/>
      <c r="FUI14" s="80"/>
      <c r="FUJ14" s="80"/>
      <c r="FUK14" s="80"/>
      <c r="FUL14" s="80"/>
      <c r="FUM14" s="80"/>
      <c r="FUN14" s="80"/>
      <c r="FUO14" s="80"/>
      <c r="FUP14" s="80"/>
      <c r="FUQ14" s="80"/>
      <c r="FUR14" s="80"/>
      <c r="FUS14" s="80"/>
      <c r="FUT14" s="80"/>
      <c r="FUU14" s="80"/>
      <c r="FUV14" s="80"/>
      <c r="FUW14" s="80"/>
      <c r="FUX14" s="80"/>
      <c r="FUY14" s="80"/>
      <c r="FUZ14" s="80"/>
      <c r="FVA14" s="80"/>
      <c r="FVB14" s="80"/>
      <c r="FVC14" s="80"/>
      <c r="FVD14" s="80"/>
      <c r="FVE14" s="80"/>
      <c r="FVF14" s="80"/>
      <c r="FVG14" s="80"/>
      <c r="FVH14" s="80"/>
      <c r="FVI14" s="80"/>
      <c r="FVJ14" s="80"/>
      <c r="FVK14" s="80"/>
      <c r="FVL14" s="80"/>
      <c r="FVM14" s="80"/>
      <c r="FVN14" s="80"/>
      <c r="FVO14" s="80"/>
      <c r="FVP14" s="80"/>
      <c r="FVQ14" s="80"/>
      <c r="FVR14" s="80"/>
      <c r="FVS14" s="80"/>
      <c r="FVT14" s="80"/>
      <c r="FVU14" s="80"/>
      <c r="FVV14" s="80"/>
      <c r="FVW14" s="80"/>
      <c r="FVX14" s="80"/>
      <c r="FVY14" s="80"/>
      <c r="FVZ14" s="80"/>
      <c r="FWA14" s="80"/>
      <c r="FWB14" s="80"/>
      <c r="FWC14" s="80"/>
      <c r="FWD14" s="80"/>
      <c r="FWE14" s="80"/>
      <c r="FWF14" s="80"/>
      <c r="FWG14" s="80"/>
      <c r="FWH14" s="80"/>
      <c r="FWI14" s="80"/>
      <c r="FWJ14" s="80"/>
      <c r="FWK14" s="80"/>
      <c r="FWL14" s="80"/>
      <c r="FWM14" s="80"/>
      <c r="FWN14" s="80"/>
      <c r="FWO14" s="80"/>
      <c r="FWP14" s="80"/>
      <c r="FWQ14" s="80"/>
      <c r="FWR14" s="80"/>
      <c r="FWS14" s="80"/>
      <c r="FWT14" s="80"/>
      <c r="FWU14" s="80"/>
      <c r="FWV14" s="80"/>
      <c r="FWW14" s="80"/>
      <c r="FWX14" s="80"/>
      <c r="FWY14" s="80"/>
      <c r="FWZ14" s="80"/>
      <c r="FXA14" s="80"/>
      <c r="FXB14" s="80"/>
      <c r="FXC14" s="80"/>
      <c r="FXD14" s="80"/>
      <c r="FXE14" s="80"/>
      <c r="FXF14" s="80"/>
      <c r="FXG14" s="80"/>
      <c r="FXH14" s="80"/>
      <c r="FXI14" s="80"/>
      <c r="FXJ14" s="80"/>
      <c r="FXK14" s="80"/>
      <c r="FXL14" s="80"/>
      <c r="FXM14" s="80"/>
      <c r="FXN14" s="80"/>
      <c r="FXO14" s="80"/>
      <c r="FXP14" s="80"/>
      <c r="FXQ14" s="80"/>
      <c r="FXR14" s="80"/>
      <c r="FXS14" s="80"/>
      <c r="FXT14" s="80"/>
      <c r="FXU14" s="80"/>
      <c r="FXV14" s="80"/>
      <c r="FXW14" s="80"/>
      <c r="FXX14" s="80"/>
      <c r="FXY14" s="80"/>
      <c r="FXZ14" s="80"/>
      <c r="FYA14" s="80"/>
      <c r="FYB14" s="80"/>
      <c r="FYC14" s="80"/>
      <c r="FYD14" s="80"/>
      <c r="FYE14" s="80"/>
      <c r="FYF14" s="80"/>
      <c r="FYG14" s="80"/>
      <c r="FYH14" s="80"/>
      <c r="FYI14" s="80"/>
      <c r="FYJ14" s="80"/>
      <c r="FYK14" s="80"/>
      <c r="FYL14" s="80"/>
      <c r="FYM14" s="80"/>
      <c r="FYN14" s="80"/>
      <c r="FYO14" s="80"/>
      <c r="FYP14" s="80"/>
      <c r="FYQ14" s="80"/>
      <c r="FYR14" s="80"/>
      <c r="FYS14" s="80"/>
      <c r="FYT14" s="80"/>
      <c r="FYU14" s="80"/>
      <c r="FYV14" s="80"/>
      <c r="FYW14" s="80"/>
      <c r="FYX14" s="80"/>
      <c r="FYY14" s="80"/>
      <c r="FYZ14" s="80"/>
      <c r="FZA14" s="80"/>
      <c r="FZB14" s="80"/>
      <c r="FZC14" s="80"/>
      <c r="FZD14" s="80"/>
      <c r="FZE14" s="80"/>
      <c r="FZF14" s="80"/>
      <c r="FZG14" s="80"/>
      <c r="FZH14" s="80"/>
      <c r="FZI14" s="80"/>
      <c r="FZJ14" s="80"/>
      <c r="FZK14" s="80"/>
      <c r="FZL14" s="80"/>
      <c r="FZM14" s="80"/>
      <c r="FZN14" s="80"/>
      <c r="FZO14" s="80"/>
      <c r="FZP14" s="80"/>
      <c r="FZQ14" s="80"/>
      <c r="FZR14" s="80"/>
      <c r="FZS14" s="80"/>
      <c r="FZT14" s="80"/>
      <c r="FZU14" s="80"/>
      <c r="FZV14" s="80"/>
      <c r="FZW14" s="80"/>
      <c r="FZX14" s="80"/>
      <c r="FZY14" s="80"/>
      <c r="FZZ14" s="80"/>
      <c r="GAA14" s="80"/>
      <c r="GAB14" s="80"/>
      <c r="GAC14" s="80"/>
      <c r="GAD14" s="80"/>
      <c r="GAE14" s="80"/>
      <c r="GAF14" s="80"/>
      <c r="GAG14" s="80"/>
      <c r="GAH14" s="80"/>
      <c r="GAI14" s="80"/>
      <c r="GAJ14" s="80"/>
      <c r="GAK14" s="80"/>
      <c r="GAL14" s="80"/>
      <c r="GAM14" s="80"/>
      <c r="GAN14" s="80"/>
      <c r="GAO14" s="80"/>
      <c r="GAP14" s="80"/>
      <c r="GAQ14" s="80"/>
      <c r="GAR14" s="80"/>
      <c r="GAS14" s="80"/>
      <c r="GAT14" s="80"/>
      <c r="GAU14" s="80"/>
      <c r="GAV14" s="80"/>
      <c r="GAW14" s="80"/>
      <c r="GAX14" s="80"/>
      <c r="GAY14" s="80"/>
      <c r="GAZ14" s="80"/>
      <c r="GBA14" s="80"/>
      <c r="GBB14" s="80"/>
      <c r="GBC14" s="80"/>
      <c r="GBD14" s="80"/>
      <c r="GBE14" s="80"/>
      <c r="GBF14" s="80"/>
      <c r="GBG14" s="80"/>
      <c r="GBH14" s="80"/>
      <c r="GBI14" s="80"/>
      <c r="GBJ14" s="80"/>
      <c r="GBK14" s="80"/>
      <c r="GBL14" s="80"/>
      <c r="GBM14" s="80"/>
      <c r="GBN14" s="80"/>
      <c r="GBO14" s="80"/>
      <c r="GBP14" s="80"/>
      <c r="GBQ14" s="80"/>
      <c r="GBR14" s="80"/>
      <c r="GBS14" s="80"/>
      <c r="GBT14" s="80"/>
      <c r="GBU14" s="80"/>
      <c r="GBV14" s="80"/>
      <c r="GBW14" s="80"/>
      <c r="GBX14" s="80"/>
      <c r="GBY14" s="80"/>
      <c r="GBZ14" s="80"/>
      <c r="GCA14" s="80"/>
      <c r="GCB14" s="80"/>
      <c r="GCC14" s="80"/>
      <c r="GCD14" s="80"/>
      <c r="GCE14" s="80"/>
      <c r="GCF14" s="80"/>
      <c r="GCG14" s="80"/>
      <c r="GCH14" s="80"/>
      <c r="GCI14" s="80"/>
      <c r="GCJ14" s="80"/>
      <c r="GCK14" s="80"/>
      <c r="GCL14" s="80"/>
      <c r="GCM14" s="80"/>
      <c r="GCN14" s="80"/>
      <c r="GCO14" s="80"/>
      <c r="GCP14" s="80"/>
      <c r="GCQ14" s="80"/>
      <c r="GCR14" s="80"/>
      <c r="GCS14" s="80"/>
      <c r="GCT14" s="80"/>
      <c r="GCU14" s="80"/>
      <c r="GCV14" s="80"/>
      <c r="GCW14" s="80"/>
      <c r="GCX14" s="80"/>
      <c r="GCY14" s="80"/>
      <c r="GCZ14" s="80"/>
      <c r="GDA14" s="80"/>
      <c r="GDB14" s="80"/>
      <c r="GDC14" s="80"/>
      <c r="GDD14" s="80"/>
      <c r="GDE14" s="80"/>
      <c r="GDF14" s="80"/>
      <c r="GDG14" s="80"/>
      <c r="GDH14" s="80"/>
      <c r="GDI14" s="80"/>
      <c r="GDJ14" s="80"/>
      <c r="GDK14" s="80"/>
      <c r="GDL14" s="80"/>
      <c r="GDM14" s="80"/>
      <c r="GDN14" s="80"/>
      <c r="GDO14" s="80"/>
      <c r="GDP14" s="80"/>
      <c r="GDQ14" s="80"/>
      <c r="GDR14" s="80"/>
      <c r="GDS14" s="80"/>
      <c r="GDT14" s="80"/>
      <c r="GDU14" s="80"/>
      <c r="GDV14" s="80"/>
      <c r="GDW14" s="80"/>
      <c r="GDX14" s="80"/>
      <c r="GDY14" s="80"/>
      <c r="GDZ14" s="80"/>
      <c r="GEA14" s="80"/>
      <c r="GEB14" s="80"/>
      <c r="GEC14" s="80"/>
      <c r="GED14" s="80"/>
      <c r="GEE14" s="80"/>
      <c r="GEF14" s="80"/>
      <c r="GEG14" s="80"/>
      <c r="GEH14" s="80"/>
      <c r="GEI14" s="80"/>
      <c r="GEJ14" s="80"/>
      <c r="GEK14" s="80"/>
      <c r="GEL14" s="80"/>
      <c r="GEM14" s="80"/>
      <c r="GEN14" s="80"/>
      <c r="GEO14" s="80"/>
      <c r="GEP14" s="80"/>
      <c r="GEQ14" s="80"/>
      <c r="GER14" s="80"/>
      <c r="GES14" s="80"/>
      <c r="GET14" s="80"/>
      <c r="GEU14" s="80"/>
      <c r="GEV14" s="80"/>
      <c r="GEW14" s="80"/>
      <c r="GEX14" s="80"/>
      <c r="GEY14" s="80"/>
      <c r="GEZ14" s="80"/>
      <c r="GFA14" s="80"/>
      <c r="GFB14" s="80"/>
      <c r="GFC14" s="80"/>
      <c r="GFD14" s="80"/>
      <c r="GFE14" s="80"/>
      <c r="GFF14" s="80"/>
      <c r="GFG14" s="80"/>
      <c r="GFH14" s="80"/>
      <c r="GFI14" s="80"/>
      <c r="GFJ14" s="80"/>
      <c r="GFK14" s="80"/>
      <c r="GFL14" s="80"/>
      <c r="GFM14" s="80"/>
      <c r="GFN14" s="80"/>
      <c r="GFO14" s="80"/>
      <c r="GFP14" s="80"/>
      <c r="GFQ14" s="80"/>
      <c r="GFR14" s="80"/>
      <c r="GFS14" s="80"/>
      <c r="GFT14" s="80"/>
      <c r="GFU14" s="80"/>
      <c r="GFV14" s="80"/>
      <c r="GFW14" s="80"/>
      <c r="GFX14" s="80"/>
      <c r="GFY14" s="80"/>
      <c r="GFZ14" s="80"/>
      <c r="GGA14" s="80"/>
      <c r="GGB14" s="80"/>
      <c r="GGC14" s="80"/>
      <c r="GGD14" s="80"/>
      <c r="GGE14" s="80"/>
      <c r="GGF14" s="80"/>
      <c r="GGG14" s="80"/>
      <c r="GGH14" s="80"/>
      <c r="GGI14" s="80"/>
      <c r="GGJ14" s="80"/>
      <c r="GGK14" s="80"/>
      <c r="GGL14" s="80"/>
      <c r="GGM14" s="80"/>
      <c r="GGN14" s="80"/>
      <c r="GGO14" s="80"/>
      <c r="GGP14" s="80"/>
      <c r="GGQ14" s="80"/>
      <c r="GGR14" s="80"/>
      <c r="GGS14" s="80"/>
      <c r="GGT14" s="80"/>
      <c r="GGU14" s="80"/>
      <c r="GGV14" s="80"/>
      <c r="GGW14" s="80"/>
      <c r="GGX14" s="80"/>
      <c r="GGY14" s="80"/>
      <c r="GGZ14" s="80"/>
      <c r="GHA14" s="80"/>
      <c r="GHB14" s="80"/>
      <c r="GHC14" s="80"/>
      <c r="GHD14" s="80"/>
      <c r="GHE14" s="80"/>
      <c r="GHF14" s="80"/>
      <c r="GHG14" s="80"/>
      <c r="GHH14" s="80"/>
      <c r="GHI14" s="80"/>
      <c r="GHJ14" s="80"/>
      <c r="GHK14" s="80"/>
      <c r="GHL14" s="80"/>
      <c r="GHM14" s="80"/>
      <c r="GHN14" s="80"/>
      <c r="GHO14" s="80"/>
      <c r="GHP14" s="80"/>
      <c r="GHQ14" s="80"/>
      <c r="GHR14" s="80"/>
      <c r="GHS14" s="80"/>
      <c r="GHT14" s="80"/>
      <c r="GHU14" s="80"/>
      <c r="GHV14" s="80"/>
      <c r="GHW14" s="80"/>
      <c r="GHX14" s="80"/>
      <c r="GHY14" s="80"/>
      <c r="GHZ14" s="80"/>
      <c r="GIA14" s="80"/>
      <c r="GIB14" s="80"/>
      <c r="GIC14" s="80"/>
      <c r="GID14" s="80"/>
      <c r="GIE14" s="80"/>
      <c r="GIF14" s="80"/>
      <c r="GIG14" s="80"/>
      <c r="GIH14" s="80"/>
      <c r="GII14" s="80"/>
      <c r="GIJ14" s="80"/>
      <c r="GIK14" s="80"/>
      <c r="GIL14" s="80"/>
      <c r="GIM14" s="80"/>
      <c r="GIN14" s="80"/>
      <c r="GIO14" s="80"/>
      <c r="GIP14" s="80"/>
      <c r="GIQ14" s="80"/>
      <c r="GIR14" s="80"/>
      <c r="GIS14" s="80"/>
      <c r="GIT14" s="80"/>
      <c r="GIU14" s="80"/>
      <c r="GIV14" s="80"/>
      <c r="GIW14" s="80"/>
      <c r="GIX14" s="80"/>
      <c r="GIY14" s="80"/>
      <c r="GIZ14" s="80"/>
      <c r="GJA14" s="80"/>
      <c r="GJB14" s="80"/>
      <c r="GJC14" s="80"/>
      <c r="GJD14" s="80"/>
      <c r="GJE14" s="80"/>
      <c r="GJF14" s="80"/>
      <c r="GJG14" s="80"/>
      <c r="GJH14" s="80"/>
      <c r="GJI14" s="80"/>
      <c r="GJJ14" s="80"/>
      <c r="GJK14" s="80"/>
      <c r="GJL14" s="80"/>
      <c r="GJM14" s="80"/>
      <c r="GJN14" s="80"/>
      <c r="GJO14" s="80"/>
      <c r="GJP14" s="80"/>
      <c r="GJQ14" s="80"/>
      <c r="GJR14" s="80"/>
      <c r="GJS14" s="80"/>
      <c r="GJT14" s="80"/>
      <c r="GJU14" s="80"/>
      <c r="GJV14" s="80"/>
      <c r="GJW14" s="80"/>
      <c r="GJX14" s="80"/>
      <c r="GJY14" s="80"/>
      <c r="GJZ14" s="80"/>
      <c r="GKA14" s="80"/>
      <c r="GKB14" s="80"/>
      <c r="GKC14" s="80"/>
      <c r="GKD14" s="80"/>
      <c r="GKE14" s="80"/>
      <c r="GKF14" s="80"/>
      <c r="GKG14" s="80"/>
      <c r="GKH14" s="80"/>
      <c r="GKI14" s="80"/>
      <c r="GKJ14" s="80"/>
      <c r="GKK14" s="80"/>
      <c r="GKL14" s="80"/>
      <c r="GKM14" s="80"/>
      <c r="GKN14" s="80"/>
      <c r="GKO14" s="80"/>
      <c r="GKP14" s="80"/>
      <c r="GKQ14" s="80"/>
      <c r="GKR14" s="80"/>
      <c r="GKS14" s="80"/>
      <c r="GKT14" s="80"/>
      <c r="GKU14" s="80"/>
      <c r="GKV14" s="80"/>
      <c r="GKW14" s="80"/>
      <c r="GKX14" s="80"/>
      <c r="GKY14" s="80"/>
      <c r="GKZ14" s="80"/>
      <c r="GLA14" s="80"/>
      <c r="GLB14" s="80"/>
      <c r="GLC14" s="80"/>
      <c r="GLD14" s="80"/>
      <c r="GLE14" s="80"/>
      <c r="GLF14" s="80"/>
      <c r="GLG14" s="80"/>
      <c r="GLH14" s="80"/>
      <c r="GLI14" s="80"/>
      <c r="GLJ14" s="80"/>
      <c r="GLK14" s="80"/>
      <c r="GLL14" s="80"/>
      <c r="GLM14" s="80"/>
      <c r="GLN14" s="80"/>
      <c r="GLO14" s="80"/>
      <c r="GLP14" s="80"/>
      <c r="GLQ14" s="80"/>
      <c r="GLR14" s="80"/>
      <c r="GLS14" s="80"/>
      <c r="GLT14" s="80"/>
      <c r="GLU14" s="80"/>
      <c r="GLV14" s="80"/>
      <c r="GLW14" s="80"/>
      <c r="GLX14" s="80"/>
      <c r="GLY14" s="80"/>
      <c r="GLZ14" s="80"/>
      <c r="GMA14" s="80"/>
      <c r="GMB14" s="80"/>
      <c r="GMC14" s="80"/>
      <c r="GMD14" s="80"/>
      <c r="GME14" s="80"/>
      <c r="GMF14" s="80"/>
      <c r="GMG14" s="80"/>
      <c r="GMH14" s="80"/>
      <c r="GMI14" s="80"/>
      <c r="GMJ14" s="80"/>
      <c r="GMK14" s="80"/>
      <c r="GML14" s="80"/>
      <c r="GMM14" s="80"/>
      <c r="GMN14" s="80"/>
      <c r="GMO14" s="80"/>
      <c r="GMP14" s="80"/>
      <c r="GMQ14" s="80"/>
      <c r="GMR14" s="80"/>
      <c r="GMS14" s="80"/>
      <c r="GMT14" s="80"/>
      <c r="GMU14" s="80"/>
      <c r="GMV14" s="80"/>
      <c r="GMW14" s="80"/>
      <c r="GMX14" s="80"/>
      <c r="GMY14" s="80"/>
      <c r="GMZ14" s="80"/>
      <c r="GNA14" s="80"/>
      <c r="GNB14" s="80"/>
      <c r="GNC14" s="80"/>
      <c r="GND14" s="80"/>
      <c r="GNE14" s="80"/>
      <c r="GNF14" s="80"/>
      <c r="GNG14" s="80"/>
      <c r="GNH14" s="80"/>
      <c r="GNI14" s="80"/>
      <c r="GNJ14" s="80"/>
      <c r="GNK14" s="80"/>
      <c r="GNL14" s="80"/>
      <c r="GNM14" s="80"/>
      <c r="GNN14" s="80"/>
      <c r="GNO14" s="80"/>
      <c r="GNP14" s="80"/>
      <c r="GNQ14" s="80"/>
      <c r="GNR14" s="80"/>
      <c r="GNS14" s="80"/>
      <c r="GNT14" s="80"/>
      <c r="GNU14" s="80"/>
      <c r="GNV14" s="80"/>
      <c r="GNW14" s="80"/>
      <c r="GNX14" s="80"/>
      <c r="GNY14" s="80"/>
      <c r="GNZ14" s="80"/>
      <c r="GOA14" s="80"/>
      <c r="GOB14" s="80"/>
      <c r="GOC14" s="80"/>
      <c r="GOD14" s="80"/>
      <c r="GOE14" s="80"/>
      <c r="GOF14" s="80"/>
      <c r="GOG14" s="80"/>
      <c r="GOH14" s="80"/>
      <c r="GOI14" s="80"/>
      <c r="GOJ14" s="80"/>
      <c r="GOK14" s="80"/>
      <c r="GOL14" s="80"/>
      <c r="GOM14" s="80"/>
      <c r="GON14" s="80"/>
      <c r="GOO14" s="80"/>
      <c r="GOP14" s="80"/>
      <c r="GOQ14" s="80"/>
      <c r="GOR14" s="80"/>
      <c r="GOS14" s="80"/>
      <c r="GOT14" s="80"/>
      <c r="GOU14" s="80"/>
      <c r="GOV14" s="80"/>
      <c r="GOW14" s="80"/>
      <c r="GOX14" s="80"/>
      <c r="GOY14" s="80"/>
      <c r="GOZ14" s="80"/>
      <c r="GPA14" s="80"/>
      <c r="GPB14" s="80"/>
      <c r="GPC14" s="80"/>
      <c r="GPD14" s="80"/>
      <c r="GPE14" s="80"/>
      <c r="GPF14" s="80"/>
      <c r="GPG14" s="80"/>
      <c r="GPH14" s="80"/>
      <c r="GPI14" s="80"/>
      <c r="GPJ14" s="80"/>
      <c r="GPK14" s="80"/>
      <c r="GPL14" s="80"/>
      <c r="GPM14" s="80"/>
      <c r="GPN14" s="80"/>
      <c r="GPO14" s="80"/>
      <c r="GPP14" s="80"/>
      <c r="GPQ14" s="80"/>
      <c r="GPR14" s="80"/>
      <c r="GPS14" s="80"/>
      <c r="GPT14" s="80"/>
      <c r="GPU14" s="80"/>
      <c r="GPV14" s="80"/>
      <c r="GPW14" s="80"/>
      <c r="GPX14" s="80"/>
      <c r="GPY14" s="80"/>
      <c r="GPZ14" s="80"/>
      <c r="GQA14" s="80"/>
      <c r="GQB14" s="80"/>
      <c r="GQC14" s="80"/>
      <c r="GQD14" s="80"/>
      <c r="GQE14" s="80"/>
      <c r="GQF14" s="80"/>
      <c r="GQG14" s="80"/>
      <c r="GQH14" s="80"/>
      <c r="GQI14" s="80"/>
      <c r="GQJ14" s="80"/>
      <c r="GQK14" s="80"/>
      <c r="GQL14" s="80"/>
      <c r="GQM14" s="80"/>
      <c r="GQN14" s="80"/>
      <c r="GQO14" s="80"/>
      <c r="GQP14" s="80"/>
      <c r="GQQ14" s="80"/>
      <c r="GQR14" s="80"/>
      <c r="GQS14" s="80"/>
      <c r="GQT14" s="80"/>
      <c r="GQU14" s="80"/>
      <c r="GQV14" s="80"/>
      <c r="GQW14" s="80"/>
      <c r="GQX14" s="80"/>
      <c r="GQY14" s="80"/>
      <c r="GQZ14" s="80"/>
      <c r="GRA14" s="80"/>
      <c r="GRB14" s="80"/>
      <c r="GRC14" s="80"/>
      <c r="GRD14" s="80"/>
      <c r="GRE14" s="80"/>
      <c r="GRF14" s="80"/>
      <c r="GRG14" s="80"/>
      <c r="GRH14" s="80"/>
      <c r="GRI14" s="80"/>
      <c r="GRJ14" s="80"/>
      <c r="GRK14" s="80"/>
      <c r="GRL14" s="80"/>
      <c r="GRM14" s="80"/>
      <c r="GRN14" s="80"/>
      <c r="GRO14" s="80"/>
      <c r="GRP14" s="80"/>
      <c r="GRQ14" s="80"/>
      <c r="GRR14" s="80"/>
      <c r="GRS14" s="80"/>
      <c r="GRT14" s="80"/>
      <c r="GRU14" s="80"/>
      <c r="GRV14" s="80"/>
      <c r="GRW14" s="80"/>
      <c r="GRX14" s="80"/>
      <c r="GRY14" s="80"/>
      <c r="GRZ14" s="80"/>
      <c r="GSA14" s="80"/>
      <c r="GSB14" s="80"/>
      <c r="GSC14" s="80"/>
      <c r="GSD14" s="80"/>
      <c r="GSE14" s="80"/>
      <c r="GSF14" s="80"/>
      <c r="GSG14" s="80"/>
      <c r="GSH14" s="80"/>
      <c r="GSI14" s="80"/>
      <c r="GSJ14" s="80"/>
      <c r="GSK14" s="80"/>
      <c r="GSL14" s="80"/>
      <c r="GSM14" s="80"/>
      <c r="GSN14" s="80"/>
      <c r="GSO14" s="80"/>
      <c r="GSP14" s="80"/>
      <c r="GSQ14" s="80"/>
      <c r="GSR14" s="80"/>
      <c r="GSS14" s="80"/>
      <c r="GST14" s="80"/>
      <c r="GSU14" s="80"/>
      <c r="GSV14" s="80"/>
      <c r="GSW14" s="80"/>
      <c r="GSX14" s="80"/>
      <c r="GSY14" s="80"/>
      <c r="GSZ14" s="80"/>
      <c r="GTA14" s="80"/>
      <c r="GTB14" s="80"/>
      <c r="GTC14" s="80"/>
      <c r="GTD14" s="80"/>
      <c r="GTE14" s="80"/>
      <c r="GTF14" s="80"/>
      <c r="GTG14" s="80"/>
      <c r="GTH14" s="80"/>
      <c r="GTI14" s="80"/>
      <c r="GTJ14" s="80"/>
      <c r="GTK14" s="80"/>
      <c r="GTL14" s="80"/>
      <c r="GTM14" s="80"/>
      <c r="GTN14" s="80"/>
      <c r="GTO14" s="80"/>
      <c r="GTP14" s="80"/>
      <c r="GTQ14" s="80"/>
      <c r="GTR14" s="80"/>
      <c r="GTS14" s="80"/>
      <c r="GTT14" s="80"/>
      <c r="GTU14" s="80"/>
      <c r="GTV14" s="80"/>
      <c r="GTW14" s="80"/>
      <c r="GTX14" s="80"/>
      <c r="GTY14" s="80"/>
      <c r="GTZ14" s="80"/>
      <c r="GUA14" s="80"/>
      <c r="GUB14" s="80"/>
      <c r="GUC14" s="80"/>
      <c r="GUD14" s="80"/>
      <c r="GUE14" s="80"/>
      <c r="GUF14" s="80"/>
      <c r="GUG14" s="80"/>
      <c r="GUH14" s="80"/>
      <c r="GUI14" s="80"/>
      <c r="GUJ14" s="80"/>
      <c r="GUK14" s="80"/>
      <c r="GUL14" s="80"/>
      <c r="GUM14" s="80"/>
      <c r="GUN14" s="80"/>
      <c r="GUO14" s="80"/>
      <c r="GUP14" s="80"/>
      <c r="GUQ14" s="80"/>
      <c r="GUR14" s="80"/>
      <c r="GUS14" s="80"/>
      <c r="GUT14" s="80"/>
      <c r="GUU14" s="80"/>
      <c r="GUV14" s="80"/>
      <c r="GUW14" s="80"/>
      <c r="GUX14" s="80"/>
      <c r="GUY14" s="80"/>
      <c r="GUZ14" s="80"/>
      <c r="GVA14" s="80"/>
      <c r="GVB14" s="80"/>
      <c r="GVC14" s="80"/>
      <c r="GVD14" s="80"/>
      <c r="GVE14" s="80"/>
      <c r="GVF14" s="80"/>
      <c r="GVG14" s="80"/>
      <c r="GVH14" s="80"/>
      <c r="GVI14" s="80"/>
      <c r="GVJ14" s="80"/>
      <c r="GVK14" s="80"/>
      <c r="GVL14" s="80"/>
      <c r="GVM14" s="80"/>
      <c r="GVN14" s="80"/>
      <c r="GVO14" s="80"/>
      <c r="GVP14" s="80"/>
      <c r="GVQ14" s="80"/>
      <c r="GVR14" s="80"/>
      <c r="GVS14" s="80"/>
      <c r="GVT14" s="80"/>
      <c r="GVU14" s="80"/>
      <c r="GVV14" s="80"/>
      <c r="GVW14" s="80"/>
      <c r="GVX14" s="80"/>
      <c r="GVY14" s="80"/>
      <c r="GVZ14" s="80"/>
      <c r="GWA14" s="80"/>
      <c r="GWB14" s="80"/>
      <c r="GWC14" s="80"/>
      <c r="GWD14" s="80"/>
      <c r="GWE14" s="80"/>
      <c r="GWF14" s="80"/>
      <c r="GWG14" s="80"/>
      <c r="GWH14" s="80"/>
      <c r="GWI14" s="80"/>
      <c r="GWJ14" s="80"/>
      <c r="GWK14" s="80"/>
      <c r="GWL14" s="80"/>
      <c r="GWM14" s="80"/>
      <c r="GWN14" s="80"/>
      <c r="GWO14" s="80"/>
      <c r="GWP14" s="80"/>
      <c r="GWQ14" s="80"/>
      <c r="GWR14" s="80"/>
      <c r="GWS14" s="80"/>
      <c r="GWT14" s="80"/>
      <c r="GWU14" s="80"/>
      <c r="GWV14" s="80"/>
      <c r="GWW14" s="80"/>
      <c r="GWX14" s="80"/>
      <c r="GWY14" s="80"/>
      <c r="GWZ14" s="80"/>
      <c r="GXA14" s="80"/>
      <c r="GXB14" s="80"/>
      <c r="GXC14" s="80"/>
      <c r="GXD14" s="80"/>
      <c r="GXE14" s="80"/>
      <c r="GXF14" s="80"/>
      <c r="GXG14" s="80"/>
      <c r="GXH14" s="80"/>
      <c r="GXI14" s="80"/>
      <c r="GXJ14" s="80"/>
      <c r="GXK14" s="80"/>
      <c r="GXL14" s="80"/>
      <c r="GXM14" s="80"/>
      <c r="GXN14" s="80"/>
      <c r="GXO14" s="80"/>
      <c r="GXP14" s="80"/>
      <c r="GXQ14" s="80"/>
      <c r="GXR14" s="80"/>
      <c r="GXS14" s="80"/>
      <c r="GXT14" s="80"/>
      <c r="GXU14" s="80"/>
      <c r="GXV14" s="80"/>
      <c r="GXW14" s="80"/>
      <c r="GXX14" s="80"/>
      <c r="GXY14" s="80"/>
      <c r="GXZ14" s="80"/>
      <c r="GYA14" s="80"/>
      <c r="GYB14" s="80"/>
      <c r="GYC14" s="80"/>
      <c r="GYD14" s="80"/>
      <c r="GYE14" s="80"/>
      <c r="GYF14" s="80"/>
      <c r="GYG14" s="80"/>
      <c r="GYH14" s="80"/>
      <c r="GYI14" s="80"/>
      <c r="GYJ14" s="80"/>
      <c r="GYK14" s="80"/>
      <c r="GYL14" s="80"/>
      <c r="GYM14" s="80"/>
      <c r="GYN14" s="80"/>
      <c r="GYO14" s="80"/>
      <c r="GYP14" s="80"/>
      <c r="GYQ14" s="80"/>
      <c r="GYR14" s="80"/>
      <c r="GYS14" s="80"/>
      <c r="GYT14" s="80"/>
      <c r="GYU14" s="80"/>
      <c r="GYV14" s="80"/>
      <c r="GYW14" s="80"/>
      <c r="GYX14" s="80"/>
      <c r="GYY14" s="80"/>
      <c r="GYZ14" s="80"/>
      <c r="GZA14" s="80"/>
      <c r="GZB14" s="80"/>
      <c r="GZC14" s="80"/>
      <c r="GZD14" s="80"/>
      <c r="GZE14" s="80"/>
      <c r="GZF14" s="80"/>
      <c r="GZG14" s="80"/>
      <c r="GZH14" s="80"/>
      <c r="GZI14" s="80"/>
      <c r="GZJ14" s="80"/>
      <c r="GZK14" s="80"/>
      <c r="GZL14" s="80"/>
      <c r="GZM14" s="80"/>
      <c r="GZN14" s="80"/>
      <c r="GZO14" s="80"/>
      <c r="GZP14" s="80"/>
      <c r="GZQ14" s="80"/>
      <c r="GZR14" s="80"/>
      <c r="GZS14" s="80"/>
      <c r="GZT14" s="80"/>
      <c r="GZU14" s="80"/>
      <c r="GZV14" s="80"/>
      <c r="GZW14" s="80"/>
      <c r="GZX14" s="80"/>
      <c r="GZY14" s="80"/>
      <c r="GZZ14" s="80"/>
      <c r="HAA14" s="80"/>
      <c r="HAB14" s="80"/>
      <c r="HAC14" s="80"/>
      <c r="HAD14" s="80"/>
      <c r="HAE14" s="80"/>
      <c r="HAF14" s="80"/>
      <c r="HAG14" s="80"/>
      <c r="HAH14" s="80"/>
      <c r="HAI14" s="80"/>
      <c r="HAJ14" s="80"/>
      <c r="HAK14" s="80"/>
      <c r="HAL14" s="80"/>
      <c r="HAM14" s="80"/>
      <c r="HAN14" s="80"/>
      <c r="HAO14" s="80"/>
      <c r="HAP14" s="80"/>
      <c r="HAQ14" s="80"/>
      <c r="HAR14" s="80"/>
      <c r="HAS14" s="80"/>
      <c r="HAT14" s="80"/>
      <c r="HAU14" s="80"/>
      <c r="HAV14" s="80"/>
      <c r="HAW14" s="80"/>
      <c r="HAX14" s="80"/>
      <c r="HAY14" s="80"/>
      <c r="HAZ14" s="80"/>
      <c r="HBA14" s="80"/>
      <c r="HBB14" s="80"/>
      <c r="HBC14" s="80"/>
      <c r="HBD14" s="80"/>
      <c r="HBE14" s="80"/>
      <c r="HBF14" s="80"/>
      <c r="HBG14" s="80"/>
      <c r="HBH14" s="80"/>
      <c r="HBI14" s="80"/>
      <c r="HBJ14" s="80"/>
      <c r="HBK14" s="80"/>
      <c r="HBL14" s="80"/>
      <c r="HBM14" s="80"/>
      <c r="HBN14" s="80"/>
      <c r="HBO14" s="80"/>
      <c r="HBP14" s="80"/>
      <c r="HBQ14" s="80"/>
      <c r="HBR14" s="80"/>
      <c r="HBS14" s="80"/>
      <c r="HBT14" s="80"/>
      <c r="HBU14" s="80"/>
      <c r="HBV14" s="80"/>
      <c r="HBW14" s="80"/>
      <c r="HBX14" s="80"/>
      <c r="HBY14" s="80"/>
      <c r="HBZ14" s="80"/>
      <c r="HCA14" s="80"/>
      <c r="HCB14" s="80"/>
      <c r="HCC14" s="80"/>
      <c r="HCD14" s="80"/>
      <c r="HCE14" s="80"/>
      <c r="HCF14" s="80"/>
      <c r="HCG14" s="80"/>
      <c r="HCH14" s="80"/>
      <c r="HCI14" s="80"/>
      <c r="HCJ14" s="80"/>
      <c r="HCK14" s="80"/>
      <c r="HCL14" s="80"/>
      <c r="HCM14" s="80"/>
      <c r="HCN14" s="80"/>
      <c r="HCO14" s="80"/>
      <c r="HCP14" s="80"/>
      <c r="HCQ14" s="80"/>
      <c r="HCR14" s="80"/>
      <c r="HCS14" s="80"/>
      <c r="HCT14" s="80"/>
      <c r="HCU14" s="80"/>
      <c r="HCV14" s="80"/>
      <c r="HCW14" s="80"/>
      <c r="HCX14" s="80"/>
      <c r="HCY14" s="80"/>
      <c r="HCZ14" s="80"/>
      <c r="HDA14" s="80"/>
      <c r="HDB14" s="80"/>
      <c r="HDC14" s="80"/>
      <c r="HDD14" s="80"/>
      <c r="HDE14" s="80"/>
      <c r="HDF14" s="80"/>
      <c r="HDG14" s="80"/>
      <c r="HDH14" s="80"/>
      <c r="HDI14" s="80"/>
      <c r="HDJ14" s="80"/>
      <c r="HDK14" s="80"/>
      <c r="HDL14" s="80"/>
      <c r="HDM14" s="80"/>
      <c r="HDN14" s="80"/>
      <c r="HDO14" s="80"/>
      <c r="HDP14" s="80"/>
      <c r="HDQ14" s="80"/>
      <c r="HDR14" s="80"/>
      <c r="HDS14" s="80"/>
      <c r="HDT14" s="80"/>
      <c r="HDU14" s="80"/>
      <c r="HDV14" s="80"/>
      <c r="HDW14" s="80"/>
      <c r="HDX14" s="80"/>
      <c r="HDY14" s="80"/>
      <c r="HDZ14" s="80"/>
      <c r="HEA14" s="80"/>
      <c r="HEB14" s="80"/>
      <c r="HEC14" s="80"/>
      <c r="HED14" s="80"/>
      <c r="HEE14" s="80"/>
      <c r="HEF14" s="80"/>
      <c r="HEG14" s="80"/>
      <c r="HEH14" s="80"/>
      <c r="HEI14" s="80"/>
      <c r="HEJ14" s="80"/>
      <c r="HEK14" s="80"/>
      <c r="HEL14" s="80"/>
      <c r="HEM14" s="80"/>
      <c r="HEN14" s="80"/>
      <c r="HEO14" s="80"/>
      <c r="HEP14" s="80"/>
      <c r="HEQ14" s="80"/>
      <c r="HER14" s="80"/>
      <c r="HES14" s="80"/>
      <c r="HET14" s="80"/>
      <c r="HEU14" s="80"/>
      <c r="HEV14" s="80"/>
      <c r="HEW14" s="80"/>
      <c r="HEX14" s="80"/>
      <c r="HEY14" s="80"/>
      <c r="HEZ14" s="80"/>
      <c r="HFA14" s="80"/>
      <c r="HFB14" s="80"/>
      <c r="HFC14" s="80"/>
      <c r="HFD14" s="80"/>
      <c r="HFE14" s="80"/>
      <c r="HFF14" s="80"/>
      <c r="HFG14" s="80"/>
      <c r="HFH14" s="80"/>
      <c r="HFI14" s="80"/>
      <c r="HFJ14" s="80"/>
      <c r="HFK14" s="80"/>
      <c r="HFL14" s="80"/>
      <c r="HFM14" s="80"/>
      <c r="HFN14" s="80"/>
      <c r="HFO14" s="80"/>
      <c r="HFP14" s="80"/>
      <c r="HFQ14" s="80"/>
      <c r="HFR14" s="80"/>
      <c r="HFS14" s="80"/>
      <c r="HFT14" s="80"/>
      <c r="HFU14" s="80"/>
      <c r="HFV14" s="80"/>
      <c r="HFW14" s="80"/>
      <c r="HFX14" s="80"/>
      <c r="HFY14" s="80"/>
      <c r="HFZ14" s="80"/>
      <c r="HGA14" s="80"/>
      <c r="HGB14" s="80"/>
      <c r="HGC14" s="80"/>
      <c r="HGD14" s="80"/>
      <c r="HGE14" s="80"/>
      <c r="HGF14" s="80"/>
      <c r="HGG14" s="80"/>
      <c r="HGH14" s="80"/>
      <c r="HGI14" s="80"/>
      <c r="HGJ14" s="80"/>
      <c r="HGK14" s="80"/>
      <c r="HGL14" s="80"/>
      <c r="HGM14" s="80"/>
      <c r="HGN14" s="80"/>
      <c r="HGO14" s="80"/>
      <c r="HGP14" s="80"/>
      <c r="HGQ14" s="80"/>
      <c r="HGR14" s="80"/>
      <c r="HGS14" s="80"/>
      <c r="HGT14" s="80"/>
      <c r="HGU14" s="80"/>
      <c r="HGV14" s="80"/>
      <c r="HGW14" s="80"/>
      <c r="HGX14" s="80"/>
      <c r="HGY14" s="80"/>
      <c r="HGZ14" s="80"/>
      <c r="HHA14" s="80"/>
      <c r="HHB14" s="80"/>
      <c r="HHC14" s="80"/>
      <c r="HHD14" s="80"/>
      <c r="HHE14" s="80"/>
      <c r="HHF14" s="80"/>
      <c r="HHG14" s="80"/>
      <c r="HHH14" s="80"/>
      <c r="HHI14" s="80"/>
      <c r="HHJ14" s="80"/>
      <c r="HHK14" s="80"/>
      <c r="HHL14" s="80"/>
      <c r="HHM14" s="80"/>
      <c r="HHN14" s="80"/>
      <c r="HHO14" s="80"/>
      <c r="HHP14" s="80"/>
      <c r="HHQ14" s="80"/>
      <c r="HHR14" s="80"/>
      <c r="HHS14" s="80"/>
      <c r="HHT14" s="80"/>
      <c r="HHU14" s="80"/>
      <c r="HHV14" s="80"/>
      <c r="HHW14" s="80"/>
      <c r="HHX14" s="80"/>
      <c r="HHY14" s="80"/>
      <c r="HHZ14" s="80"/>
      <c r="HIA14" s="80"/>
      <c r="HIB14" s="80"/>
      <c r="HIC14" s="80"/>
      <c r="HID14" s="80"/>
      <c r="HIE14" s="80"/>
      <c r="HIF14" s="80"/>
      <c r="HIG14" s="80"/>
      <c r="HIH14" s="80"/>
      <c r="HII14" s="80"/>
      <c r="HIJ14" s="80"/>
      <c r="HIK14" s="80"/>
      <c r="HIL14" s="80"/>
      <c r="HIM14" s="80"/>
      <c r="HIN14" s="80"/>
      <c r="HIO14" s="80"/>
      <c r="HIP14" s="80"/>
      <c r="HIQ14" s="80"/>
      <c r="HIR14" s="80"/>
      <c r="HIS14" s="80"/>
      <c r="HIT14" s="80"/>
      <c r="HIU14" s="80"/>
      <c r="HIV14" s="80"/>
      <c r="HIW14" s="80"/>
      <c r="HIX14" s="80"/>
      <c r="HIY14" s="80"/>
      <c r="HIZ14" s="80"/>
      <c r="HJA14" s="80"/>
      <c r="HJB14" s="80"/>
      <c r="HJC14" s="80"/>
      <c r="HJD14" s="80"/>
      <c r="HJE14" s="80"/>
      <c r="HJF14" s="80"/>
      <c r="HJG14" s="80"/>
      <c r="HJH14" s="80"/>
      <c r="HJI14" s="80"/>
      <c r="HJJ14" s="80"/>
      <c r="HJK14" s="80"/>
      <c r="HJL14" s="80"/>
      <c r="HJM14" s="80"/>
      <c r="HJN14" s="80"/>
      <c r="HJO14" s="80"/>
      <c r="HJP14" s="80"/>
      <c r="HJQ14" s="80"/>
      <c r="HJR14" s="80"/>
      <c r="HJS14" s="80"/>
      <c r="HJT14" s="80"/>
      <c r="HJU14" s="80"/>
      <c r="HJV14" s="80"/>
      <c r="HJW14" s="80"/>
      <c r="HJX14" s="80"/>
      <c r="HJY14" s="80"/>
      <c r="HJZ14" s="80"/>
      <c r="HKA14" s="80"/>
      <c r="HKB14" s="80"/>
      <c r="HKC14" s="80"/>
      <c r="HKD14" s="80"/>
      <c r="HKE14" s="80"/>
      <c r="HKF14" s="80"/>
      <c r="HKG14" s="80"/>
      <c r="HKH14" s="80"/>
      <c r="HKI14" s="80"/>
      <c r="HKJ14" s="80"/>
      <c r="HKK14" s="80"/>
      <c r="HKL14" s="80"/>
      <c r="HKM14" s="80"/>
      <c r="HKN14" s="80"/>
      <c r="HKO14" s="80"/>
      <c r="HKP14" s="80"/>
      <c r="HKQ14" s="80"/>
      <c r="HKR14" s="80"/>
      <c r="HKS14" s="80"/>
      <c r="HKT14" s="80"/>
      <c r="HKU14" s="80"/>
      <c r="HKV14" s="80"/>
      <c r="HKW14" s="80"/>
      <c r="HKX14" s="80"/>
      <c r="HKY14" s="80"/>
      <c r="HKZ14" s="80"/>
      <c r="HLA14" s="80"/>
      <c r="HLB14" s="80"/>
      <c r="HLC14" s="80"/>
      <c r="HLD14" s="80"/>
      <c r="HLE14" s="80"/>
      <c r="HLF14" s="80"/>
      <c r="HLG14" s="80"/>
      <c r="HLH14" s="80"/>
      <c r="HLI14" s="80"/>
      <c r="HLJ14" s="80"/>
      <c r="HLK14" s="80"/>
      <c r="HLL14" s="80"/>
      <c r="HLM14" s="80"/>
      <c r="HLN14" s="80"/>
      <c r="HLO14" s="80"/>
      <c r="HLP14" s="80"/>
      <c r="HLQ14" s="80"/>
      <c r="HLR14" s="80"/>
      <c r="HLS14" s="80"/>
      <c r="HLT14" s="80"/>
      <c r="HLU14" s="80"/>
      <c r="HLV14" s="80"/>
      <c r="HLW14" s="80"/>
      <c r="HLX14" s="80"/>
      <c r="HLY14" s="80"/>
      <c r="HLZ14" s="80"/>
      <c r="HMA14" s="80"/>
      <c r="HMB14" s="80"/>
      <c r="HMC14" s="80"/>
      <c r="HMD14" s="80"/>
      <c r="HME14" s="80"/>
      <c r="HMF14" s="80"/>
      <c r="HMG14" s="80"/>
      <c r="HMH14" s="80"/>
      <c r="HMI14" s="80"/>
      <c r="HMJ14" s="80"/>
      <c r="HMK14" s="80"/>
      <c r="HML14" s="80"/>
      <c r="HMM14" s="80"/>
      <c r="HMN14" s="80"/>
      <c r="HMO14" s="80"/>
      <c r="HMP14" s="80"/>
      <c r="HMQ14" s="80"/>
      <c r="HMR14" s="80"/>
      <c r="HMS14" s="80"/>
      <c r="HMT14" s="80"/>
      <c r="HMU14" s="80"/>
      <c r="HMV14" s="80"/>
      <c r="HMW14" s="80"/>
      <c r="HMX14" s="80"/>
      <c r="HMY14" s="80"/>
      <c r="HMZ14" s="80"/>
      <c r="HNA14" s="80"/>
      <c r="HNB14" s="80"/>
      <c r="HNC14" s="80"/>
      <c r="HND14" s="80"/>
      <c r="HNE14" s="80"/>
      <c r="HNF14" s="80"/>
      <c r="HNG14" s="80"/>
      <c r="HNH14" s="80"/>
      <c r="HNI14" s="80"/>
      <c r="HNJ14" s="80"/>
      <c r="HNK14" s="80"/>
      <c r="HNL14" s="80"/>
      <c r="HNM14" s="80"/>
      <c r="HNN14" s="80"/>
      <c r="HNO14" s="80"/>
      <c r="HNP14" s="80"/>
      <c r="HNQ14" s="80"/>
      <c r="HNR14" s="80"/>
      <c r="HNS14" s="80"/>
      <c r="HNT14" s="80"/>
      <c r="HNU14" s="80"/>
      <c r="HNV14" s="80"/>
      <c r="HNW14" s="80"/>
      <c r="HNX14" s="80"/>
      <c r="HNY14" s="80"/>
      <c r="HNZ14" s="80"/>
      <c r="HOA14" s="80"/>
      <c r="HOB14" s="80"/>
      <c r="HOC14" s="80"/>
      <c r="HOD14" s="80"/>
      <c r="HOE14" s="80"/>
      <c r="HOF14" s="80"/>
      <c r="HOG14" s="80"/>
      <c r="HOH14" s="80"/>
      <c r="HOI14" s="80"/>
      <c r="HOJ14" s="80"/>
      <c r="HOK14" s="80"/>
      <c r="HOL14" s="80"/>
      <c r="HOM14" s="80"/>
      <c r="HON14" s="80"/>
      <c r="HOO14" s="80"/>
      <c r="HOP14" s="80"/>
      <c r="HOQ14" s="80"/>
      <c r="HOR14" s="80"/>
      <c r="HOS14" s="80"/>
      <c r="HOT14" s="80"/>
      <c r="HOU14" s="80"/>
      <c r="HOV14" s="80"/>
      <c r="HOW14" s="80"/>
      <c r="HOX14" s="80"/>
      <c r="HOY14" s="80"/>
      <c r="HOZ14" s="80"/>
      <c r="HPA14" s="80"/>
      <c r="HPB14" s="80"/>
      <c r="HPC14" s="80"/>
      <c r="HPD14" s="80"/>
      <c r="HPE14" s="80"/>
      <c r="HPF14" s="80"/>
      <c r="HPG14" s="80"/>
      <c r="HPH14" s="80"/>
      <c r="HPI14" s="80"/>
      <c r="HPJ14" s="80"/>
      <c r="HPK14" s="80"/>
      <c r="HPL14" s="80"/>
      <c r="HPM14" s="80"/>
      <c r="HPN14" s="80"/>
      <c r="HPO14" s="80"/>
      <c r="HPP14" s="80"/>
      <c r="HPQ14" s="80"/>
      <c r="HPR14" s="80"/>
      <c r="HPS14" s="80"/>
      <c r="HPT14" s="80"/>
      <c r="HPU14" s="80"/>
      <c r="HPV14" s="80"/>
      <c r="HPW14" s="80"/>
      <c r="HPX14" s="80"/>
      <c r="HPY14" s="80"/>
      <c r="HPZ14" s="80"/>
      <c r="HQA14" s="80"/>
      <c r="HQB14" s="80"/>
      <c r="HQC14" s="80"/>
      <c r="HQD14" s="80"/>
      <c r="HQE14" s="80"/>
      <c r="HQF14" s="80"/>
      <c r="HQG14" s="80"/>
      <c r="HQH14" s="80"/>
      <c r="HQI14" s="80"/>
      <c r="HQJ14" s="80"/>
      <c r="HQK14" s="80"/>
      <c r="HQL14" s="80"/>
      <c r="HQM14" s="80"/>
      <c r="HQN14" s="80"/>
      <c r="HQO14" s="80"/>
      <c r="HQP14" s="80"/>
      <c r="HQQ14" s="80"/>
      <c r="HQR14" s="80"/>
      <c r="HQS14" s="80"/>
      <c r="HQT14" s="80"/>
      <c r="HQU14" s="80"/>
      <c r="HQV14" s="80"/>
      <c r="HQW14" s="80"/>
      <c r="HQX14" s="80"/>
      <c r="HQY14" s="80"/>
      <c r="HQZ14" s="80"/>
      <c r="HRA14" s="80"/>
      <c r="HRB14" s="80"/>
      <c r="HRC14" s="80"/>
      <c r="HRD14" s="80"/>
      <c r="HRE14" s="80"/>
      <c r="HRF14" s="80"/>
      <c r="HRG14" s="80"/>
      <c r="HRH14" s="80"/>
      <c r="HRI14" s="80"/>
      <c r="HRJ14" s="80"/>
      <c r="HRK14" s="80"/>
      <c r="HRL14" s="80"/>
      <c r="HRM14" s="80"/>
      <c r="HRN14" s="80"/>
      <c r="HRO14" s="80"/>
      <c r="HRP14" s="80"/>
      <c r="HRQ14" s="80"/>
      <c r="HRR14" s="80"/>
      <c r="HRS14" s="80"/>
      <c r="HRT14" s="80"/>
      <c r="HRU14" s="80"/>
      <c r="HRV14" s="80"/>
      <c r="HRW14" s="80"/>
      <c r="HRX14" s="80"/>
      <c r="HRY14" s="80"/>
      <c r="HRZ14" s="80"/>
      <c r="HSA14" s="80"/>
      <c r="HSB14" s="80"/>
      <c r="HSC14" s="80"/>
      <c r="HSD14" s="80"/>
      <c r="HSE14" s="80"/>
      <c r="HSF14" s="80"/>
      <c r="HSG14" s="80"/>
      <c r="HSH14" s="80"/>
      <c r="HSI14" s="80"/>
      <c r="HSJ14" s="80"/>
      <c r="HSK14" s="80"/>
      <c r="HSL14" s="80"/>
      <c r="HSM14" s="80"/>
      <c r="HSN14" s="80"/>
      <c r="HSO14" s="80"/>
      <c r="HSP14" s="80"/>
      <c r="HSQ14" s="80"/>
      <c r="HSR14" s="80"/>
      <c r="HSS14" s="80"/>
      <c r="HST14" s="80"/>
      <c r="HSU14" s="80"/>
      <c r="HSV14" s="80"/>
      <c r="HSW14" s="80"/>
      <c r="HSX14" s="80"/>
      <c r="HSY14" s="80"/>
      <c r="HSZ14" s="80"/>
      <c r="HTA14" s="80"/>
      <c r="HTB14" s="80"/>
      <c r="HTC14" s="80"/>
      <c r="HTD14" s="80"/>
      <c r="HTE14" s="80"/>
      <c r="HTF14" s="80"/>
      <c r="HTG14" s="80"/>
      <c r="HTH14" s="80"/>
      <c r="HTI14" s="80"/>
      <c r="HTJ14" s="80"/>
      <c r="HTK14" s="80"/>
      <c r="HTL14" s="80"/>
      <c r="HTM14" s="80"/>
      <c r="HTN14" s="80"/>
      <c r="HTO14" s="80"/>
      <c r="HTP14" s="80"/>
      <c r="HTQ14" s="80"/>
      <c r="HTR14" s="80"/>
      <c r="HTS14" s="80"/>
      <c r="HTT14" s="80"/>
      <c r="HTU14" s="80"/>
      <c r="HTV14" s="80"/>
      <c r="HTW14" s="80"/>
      <c r="HTX14" s="80"/>
      <c r="HTY14" s="80"/>
      <c r="HTZ14" s="80"/>
      <c r="HUA14" s="80"/>
      <c r="HUB14" s="80"/>
      <c r="HUC14" s="80"/>
      <c r="HUD14" s="80"/>
      <c r="HUE14" s="80"/>
      <c r="HUF14" s="80"/>
      <c r="HUG14" s="80"/>
      <c r="HUH14" s="80"/>
      <c r="HUI14" s="80"/>
      <c r="HUJ14" s="80"/>
      <c r="HUK14" s="80"/>
      <c r="HUL14" s="80"/>
      <c r="HUM14" s="80"/>
      <c r="HUN14" s="80"/>
      <c r="HUO14" s="80"/>
      <c r="HUP14" s="80"/>
      <c r="HUQ14" s="80"/>
      <c r="HUR14" s="80"/>
      <c r="HUS14" s="80"/>
      <c r="HUT14" s="80"/>
      <c r="HUU14" s="80"/>
      <c r="HUV14" s="80"/>
      <c r="HUW14" s="80"/>
      <c r="HUX14" s="80"/>
      <c r="HUY14" s="80"/>
      <c r="HUZ14" s="80"/>
      <c r="HVA14" s="80"/>
      <c r="HVB14" s="80"/>
      <c r="HVC14" s="80"/>
      <c r="HVD14" s="80"/>
      <c r="HVE14" s="80"/>
      <c r="HVF14" s="80"/>
      <c r="HVG14" s="80"/>
      <c r="HVH14" s="80"/>
      <c r="HVI14" s="80"/>
      <c r="HVJ14" s="80"/>
      <c r="HVK14" s="80"/>
      <c r="HVL14" s="80"/>
      <c r="HVM14" s="80"/>
      <c r="HVN14" s="80"/>
      <c r="HVO14" s="80"/>
      <c r="HVP14" s="80"/>
      <c r="HVQ14" s="80"/>
      <c r="HVR14" s="80"/>
      <c r="HVS14" s="80"/>
      <c r="HVT14" s="80"/>
      <c r="HVU14" s="80"/>
      <c r="HVV14" s="80"/>
      <c r="HVW14" s="80"/>
      <c r="HVX14" s="80"/>
      <c r="HVY14" s="80"/>
      <c r="HVZ14" s="80"/>
      <c r="HWA14" s="80"/>
      <c r="HWB14" s="80"/>
      <c r="HWC14" s="80"/>
      <c r="HWD14" s="80"/>
      <c r="HWE14" s="80"/>
      <c r="HWF14" s="80"/>
      <c r="HWG14" s="80"/>
      <c r="HWH14" s="80"/>
      <c r="HWI14" s="80"/>
      <c r="HWJ14" s="80"/>
      <c r="HWK14" s="80"/>
      <c r="HWL14" s="80"/>
      <c r="HWM14" s="80"/>
      <c r="HWN14" s="80"/>
      <c r="HWO14" s="80"/>
      <c r="HWP14" s="80"/>
      <c r="HWQ14" s="80"/>
      <c r="HWR14" s="80"/>
      <c r="HWS14" s="80"/>
      <c r="HWT14" s="80"/>
      <c r="HWU14" s="80"/>
      <c r="HWV14" s="80"/>
      <c r="HWW14" s="80"/>
      <c r="HWX14" s="80"/>
      <c r="HWY14" s="80"/>
      <c r="HWZ14" s="80"/>
      <c r="HXA14" s="80"/>
      <c r="HXB14" s="80"/>
      <c r="HXC14" s="80"/>
      <c r="HXD14" s="80"/>
      <c r="HXE14" s="80"/>
      <c r="HXF14" s="80"/>
      <c r="HXG14" s="80"/>
      <c r="HXH14" s="80"/>
      <c r="HXI14" s="80"/>
      <c r="HXJ14" s="80"/>
      <c r="HXK14" s="80"/>
      <c r="HXL14" s="80"/>
      <c r="HXM14" s="80"/>
      <c r="HXN14" s="80"/>
      <c r="HXO14" s="80"/>
      <c r="HXP14" s="80"/>
      <c r="HXQ14" s="80"/>
      <c r="HXR14" s="80"/>
      <c r="HXS14" s="80"/>
      <c r="HXT14" s="80"/>
      <c r="HXU14" s="80"/>
      <c r="HXV14" s="80"/>
      <c r="HXW14" s="80"/>
      <c r="HXX14" s="80"/>
      <c r="HXY14" s="80"/>
      <c r="HXZ14" s="80"/>
      <c r="HYA14" s="80"/>
      <c r="HYB14" s="80"/>
      <c r="HYC14" s="80"/>
      <c r="HYD14" s="80"/>
      <c r="HYE14" s="80"/>
      <c r="HYF14" s="80"/>
      <c r="HYG14" s="80"/>
      <c r="HYH14" s="80"/>
      <c r="HYI14" s="80"/>
      <c r="HYJ14" s="80"/>
      <c r="HYK14" s="80"/>
      <c r="HYL14" s="80"/>
      <c r="HYM14" s="80"/>
      <c r="HYN14" s="80"/>
      <c r="HYO14" s="80"/>
      <c r="HYP14" s="80"/>
      <c r="HYQ14" s="80"/>
      <c r="HYR14" s="80"/>
      <c r="HYS14" s="80"/>
      <c r="HYT14" s="80"/>
      <c r="HYU14" s="80"/>
      <c r="HYV14" s="80"/>
      <c r="HYW14" s="80"/>
      <c r="HYX14" s="80"/>
      <c r="HYY14" s="80"/>
      <c r="HYZ14" s="80"/>
      <c r="HZA14" s="80"/>
      <c r="HZB14" s="80"/>
      <c r="HZC14" s="80"/>
      <c r="HZD14" s="80"/>
      <c r="HZE14" s="80"/>
      <c r="HZF14" s="80"/>
      <c r="HZG14" s="80"/>
      <c r="HZH14" s="80"/>
      <c r="HZI14" s="80"/>
      <c r="HZJ14" s="80"/>
      <c r="HZK14" s="80"/>
      <c r="HZL14" s="80"/>
      <c r="HZM14" s="80"/>
      <c r="HZN14" s="80"/>
      <c r="HZO14" s="80"/>
      <c r="HZP14" s="80"/>
      <c r="HZQ14" s="80"/>
      <c r="HZR14" s="80"/>
      <c r="HZS14" s="80"/>
      <c r="HZT14" s="80"/>
      <c r="HZU14" s="80"/>
      <c r="HZV14" s="80"/>
      <c r="HZW14" s="80"/>
      <c r="HZX14" s="80"/>
      <c r="HZY14" s="80"/>
      <c r="HZZ14" s="80"/>
      <c r="IAA14" s="80"/>
      <c r="IAB14" s="80"/>
      <c r="IAC14" s="80"/>
      <c r="IAD14" s="80"/>
      <c r="IAE14" s="80"/>
      <c r="IAF14" s="80"/>
      <c r="IAG14" s="80"/>
      <c r="IAH14" s="80"/>
      <c r="IAI14" s="80"/>
      <c r="IAJ14" s="80"/>
      <c r="IAK14" s="80"/>
      <c r="IAL14" s="80"/>
      <c r="IAM14" s="80"/>
      <c r="IAN14" s="80"/>
      <c r="IAO14" s="80"/>
      <c r="IAP14" s="80"/>
      <c r="IAQ14" s="80"/>
      <c r="IAR14" s="80"/>
      <c r="IAS14" s="80"/>
      <c r="IAT14" s="80"/>
      <c r="IAU14" s="80"/>
      <c r="IAV14" s="80"/>
      <c r="IAW14" s="80"/>
      <c r="IAX14" s="80"/>
      <c r="IAY14" s="80"/>
      <c r="IAZ14" s="80"/>
      <c r="IBA14" s="80"/>
      <c r="IBB14" s="80"/>
      <c r="IBC14" s="80"/>
      <c r="IBD14" s="80"/>
      <c r="IBE14" s="80"/>
      <c r="IBF14" s="80"/>
      <c r="IBG14" s="80"/>
      <c r="IBH14" s="80"/>
      <c r="IBI14" s="80"/>
      <c r="IBJ14" s="80"/>
      <c r="IBK14" s="80"/>
      <c r="IBL14" s="80"/>
      <c r="IBM14" s="80"/>
      <c r="IBN14" s="80"/>
      <c r="IBO14" s="80"/>
      <c r="IBP14" s="80"/>
      <c r="IBQ14" s="80"/>
      <c r="IBR14" s="80"/>
      <c r="IBS14" s="80"/>
      <c r="IBT14" s="80"/>
      <c r="IBU14" s="80"/>
      <c r="IBV14" s="80"/>
      <c r="IBW14" s="80"/>
      <c r="IBX14" s="80"/>
      <c r="IBY14" s="80"/>
      <c r="IBZ14" s="80"/>
      <c r="ICA14" s="80"/>
      <c r="ICB14" s="80"/>
      <c r="ICC14" s="80"/>
      <c r="ICD14" s="80"/>
      <c r="ICE14" s="80"/>
      <c r="ICF14" s="80"/>
      <c r="ICG14" s="80"/>
      <c r="ICH14" s="80"/>
      <c r="ICI14" s="80"/>
      <c r="ICJ14" s="80"/>
      <c r="ICK14" s="80"/>
      <c r="ICL14" s="80"/>
      <c r="ICM14" s="80"/>
      <c r="ICN14" s="80"/>
      <c r="ICO14" s="80"/>
      <c r="ICP14" s="80"/>
      <c r="ICQ14" s="80"/>
      <c r="ICR14" s="80"/>
      <c r="ICS14" s="80"/>
      <c r="ICT14" s="80"/>
      <c r="ICU14" s="80"/>
      <c r="ICV14" s="80"/>
      <c r="ICW14" s="80"/>
      <c r="ICX14" s="80"/>
      <c r="ICY14" s="80"/>
      <c r="ICZ14" s="80"/>
      <c r="IDA14" s="80"/>
      <c r="IDB14" s="80"/>
      <c r="IDC14" s="80"/>
      <c r="IDD14" s="80"/>
      <c r="IDE14" s="80"/>
      <c r="IDF14" s="80"/>
      <c r="IDG14" s="80"/>
      <c r="IDH14" s="80"/>
      <c r="IDI14" s="80"/>
      <c r="IDJ14" s="80"/>
      <c r="IDK14" s="80"/>
      <c r="IDL14" s="80"/>
      <c r="IDM14" s="80"/>
      <c r="IDN14" s="80"/>
      <c r="IDO14" s="80"/>
      <c r="IDP14" s="80"/>
      <c r="IDQ14" s="80"/>
      <c r="IDR14" s="80"/>
      <c r="IDS14" s="80"/>
      <c r="IDT14" s="80"/>
      <c r="IDU14" s="80"/>
      <c r="IDV14" s="80"/>
      <c r="IDW14" s="80"/>
      <c r="IDX14" s="80"/>
      <c r="IDY14" s="80"/>
      <c r="IDZ14" s="80"/>
      <c r="IEA14" s="80"/>
      <c r="IEB14" s="80"/>
      <c r="IEC14" s="80"/>
      <c r="IED14" s="80"/>
      <c r="IEE14" s="80"/>
      <c r="IEF14" s="80"/>
      <c r="IEG14" s="80"/>
      <c r="IEH14" s="80"/>
      <c r="IEI14" s="80"/>
      <c r="IEJ14" s="80"/>
      <c r="IEK14" s="80"/>
      <c r="IEL14" s="80"/>
      <c r="IEM14" s="80"/>
      <c r="IEN14" s="80"/>
      <c r="IEO14" s="80"/>
      <c r="IEP14" s="80"/>
      <c r="IEQ14" s="80"/>
      <c r="IER14" s="80"/>
      <c r="IES14" s="80"/>
      <c r="IET14" s="80"/>
      <c r="IEU14" s="80"/>
      <c r="IEV14" s="80"/>
      <c r="IEW14" s="80"/>
      <c r="IEX14" s="80"/>
      <c r="IEY14" s="80"/>
      <c r="IEZ14" s="80"/>
      <c r="IFA14" s="80"/>
      <c r="IFB14" s="80"/>
      <c r="IFC14" s="80"/>
      <c r="IFD14" s="80"/>
      <c r="IFE14" s="80"/>
      <c r="IFF14" s="80"/>
      <c r="IFG14" s="80"/>
      <c r="IFH14" s="80"/>
      <c r="IFI14" s="80"/>
      <c r="IFJ14" s="80"/>
      <c r="IFK14" s="80"/>
      <c r="IFL14" s="80"/>
      <c r="IFM14" s="80"/>
      <c r="IFN14" s="80"/>
      <c r="IFO14" s="80"/>
      <c r="IFP14" s="80"/>
      <c r="IFQ14" s="80"/>
      <c r="IFR14" s="80"/>
      <c r="IFS14" s="80"/>
      <c r="IFT14" s="80"/>
      <c r="IFU14" s="80"/>
      <c r="IFV14" s="80"/>
      <c r="IFW14" s="80"/>
      <c r="IFX14" s="80"/>
      <c r="IFY14" s="80"/>
      <c r="IFZ14" s="80"/>
      <c r="IGA14" s="80"/>
      <c r="IGB14" s="80"/>
      <c r="IGC14" s="80"/>
      <c r="IGD14" s="80"/>
      <c r="IGE14" s="80"/>
      <c r="IGF14" s="80"/>
      <c r="IGG14" s="80"/>
      <c r="IGH14" s="80"/>
      <c r="IGI14" s="80"/>
      <c r="IGJ14" s="80"/>
      <c r="IGK14" s="80"/>
      <c r="IGL14" s="80"/>
      <c r="IGM14" s="80"/>
      <c r="IGN14" s="80"/>
      <c r="IGO14" s="80"/>
      <c r="IGP14" s="80"/>
      <c r="IGQ14" s="80"/>
      <c r="IGR14" s="80"/>
      <c r="IGS14" s="80"/>
      <c r="IGT14" s="80"/>
      <c r="IGU14" s="80"/>
      <c r="IGV14" s="80"/>
      <c r="IGW14" s="80"/>
      <c r="IGX14" s="80"/>
      <c r="IGY14" s="80"/>
      <c r="IGZ14" s="80"/>
      <c r="IHA14" s="80"/>
      <c r="IHB14" s="80"/>
      <c r="IHC14" s="80"/>
      <c r="IHD14" s="80"/>
      <c r="IHE14" s="80"/>
      <c r="IHF14" s="80"/>
      <c r="IHG14" s="80"/>
      <c r="IHH14" s="80"/>
      <c r="IHI14" s="80"/>
      <c r="IHJ14" s="80"/>
      <c r="IHK14" s="80"/>
      <c r="IHL14" s="80"/>
      <c r="IHM14" s="80"/>
      <c r="IHN14" s="80"/>
      <c r="IHO14" s="80"/>
      <c r="IHP14" s="80"/>
      <c r="IHQ14" s="80"/>
      <c r="IHR14" s="80"/>
      <c r="IHS14" s="80"/>
      <c r="IHT14" s="80"/>
      <c r="IHU14" s="80"/>
      <c r="IHV14" s="80"/>
      <c r="IHW14" s="80"/>
      <c r="IHX14" s="80"/>
      <c r="IHY14" s="80"/>
      <c r="IHZ14" s="80"/>
      <c r="IIA14" s="80"/>
      <c r="IIB14" s="80"/>
      <c r="IIC14" s="80"/>
      <c r="IID14" s="80"/>
      <c r="IIE14" s="80"/>
      <c r="IIF14" s="80"/>
      <c r="IIG14" s="80"/>
      <c r="IIH14" s="80"/>
      <c r="III14" s="80"/>
      <c r="IIJ14" s="80"/>
      <c r="IIK14" s="80"/>
      <c r="IIL14" s="80"/>
      <c r="IIM14" s="80"/>
      <c r="IIN14" s="80"/>
      <c r="IIO14" s="80"/>
      <c r="IIP14" s="80"/>
      <c r="IIQ14" s="80"/>
      <c r="IIR14" s="80"/>
      <c r="IIS14" s="80"/>
      <c r="IIT14" s="80"/>
      <c r="IIU14" s="80"/>
      <c r="IIV14" s="80"/>
      <c r="IIW14" s="80"/>
      <c r="IIX14" s="80"/>
      <c r="IIY14" s="80"/>
      <c r="IIZ14" s="80"/>
      <c r="IJA14" s="80"/>
      <c r="IJB14" s="80"/>
      <c r="IJC14" s="80"/>
      <c r="IJD14" s="80"/>
      <c r="IJE14" s="80"/>
      <c r="IJF14" s="80"/>
      <c r="IJG14" s="80"/>
      <c r="IJH14" s="80"/>
      <c r="IJI14" s="80"/>
      <c r="IJJ14" s="80"/>
      <c r="IJK14" s="80"/>
      <c r="IJL14" s="80"/>
      <c r="IJM14" s="80"/>
      <c r="IJN14" s="80"/>
      <c r="IJO14" s="80"/>
      <c r="IJP14" s="80"/>
      <c r="IJQ14" s="80"/>
      <c r="IJR14" s="80"/>
      <c r="IJS14" s="80"/>
      <c r="IJT14" s="80"/>
      <c r="IJU14" s="80"/>
      <c r="IJV14" s="80"/>
      <c r="IJW14" s="80"/>
      <c r="IJX14" s="80"/>
      <c r="IJY14" s="80"/>
      <c r="IJZ14" s="80"/>
      <c r="IKA14" s="80"/>
      <c r="IKB14" s="80"/>
      <c r="IKC14" s="80"/>
      <c r="IKD14" s="80"/>
      <c r="IKE14" s="80"/>
      <c r="IKF14" s="80"/>
      <c r="IKG14" s="80"/>
      <c r="IKH14" s="80"/>
      <c r="IKI14" s="80"/>
      <c r="IKJ14" s="80"/>
      <c r="IKK14" s="80"/>
      <c r="IKL14" s="80"/>
      <c r="IKM14" s="80"/>
      <c r="IKN14" s="80"/>
      <c r="IKO14" s="80"/>
      <c r="IKP14" s="80"/>
      <c r="IKQ14" s="80"/>
      <c r="IKR14" s="80"/>
      <c r="IKS14" s="80"/>
      <c r="IKT14" s="80"/>
      <c r="IKU14" s="80"/>
      <c r="IKV14" s="80"/>
      <c r="IKW14" s="80"/>
      <c r="IKX14" s="80"/>
      <c r="IKY14" s="80"/>
      <c r="IKZ14" s="80"/>
      <c r="ILA14" s="80"/>
      <c r="ILB14" s="80"/>
      <c r="ILC14" s="80"/>
      <c r="ILD14" s="80"/>
      <c r="ILE14" s="80"/>
      <c r="ILF14" s="80"/>
      <c r="ILG14" s="80"/>
      <c r="ILH14" s="80"/>
      <c r="ILI14" s="80"/>
      <c r="ILJ14" s="80"/>
      <c r="ILK14" s="80"/>
      <c r="ILL14" s="80"/>
      <c r="ILM14" s="80"/>
      <c r="ILN14" s="80"/>
      <c r="ILO14" s="80"/>
      <c r="ILP14" s="80"/>
      <c r="ILQ14" s="80"/>
      <c r="ILR14" s="80"/>
      <c r="ILS14" s="80"/>
      <c r="ILT14" s="80"/>
      <c r="ILU14" s="80"/>
      <c r="ILV14" s="80"/>
      <c r="ILW14" s="80"/>
      <c r="ILX14" s="80"/>
      <c r="ILY14" s="80"/>
      <c r="ILZ14" s="80"/>
      <c r="IMA14" s="80"/>
      <c r="IMB14" s="80"/>
      <c r="IMC14" s="80"/>
      <c r="IMD14" s="80"/>
      <c r="IME14" s="80"/>
      <c r="IMF14" s="80"/>
      <c r="IMG14" s="80"/>
      <c r="IMH14" s="80"/>
      <c r="IMI14" s="80"/>
      <c r="IMJ14" s="80"/>
      <c r="IMK14" s="80"/>
      <c r="IML14" s="80"/>
      <c r="IMM14" s="80"/>
      <c r="IMN14" s="80"/>
      <c r="IMO14" s="80"/>
      <c r="IMP14" s="80"/>
      <c r="IMQ14" s="80"/>
      <c r="IMR14" s="80"/>
      <c r="IMS14" s="80"/>
      <c r="IMT14" s="80"/>
      <c r="IMU14" s="80"/>
      <c r="IMV14" s="80"/>
      <c r="IMW14" s="80"/>
      <c r="IMX14" s="80"/>
      <c r="IMY14" s="80"/>
      <c r="IMZ14" s="80"/>
      <c r="INA14" s="80"/>
      <c r="INB14" s="80"/>
      <c r="INC14" s="80"/>
      <c r="IND14" s="80"/>
      <c r="INE14" s="80"/>
      <c r="INF14" s="80"/>
      <c r="ING14" s="80"/>
      <c r="INH14" s="80"/>
      <c r="INI14" s="80"/>
      <c r="INJ14" s="80"/>
      <c r="INK14" s="80"/>
      <c r="INL14" s="80"/>
      <c r="INM14" s="80"/>
      <c r="INN14" s="80"/>
      <c r="INO14" s="80"/>
      <c r="INP14" s="80"/>
      <c r="INQ14" s="80"/>
      <c r="INR14" s="80"/>
      <c r="INS14" s="80"/>
      <c r="INT14" s="80"/>
      <c r="INU14" s="80"/>
      <c r="INV14" s="80"/>
      <c r="INW14" s="80"/>
      <c r="INX14" s="80"/>
      <c r="INY14" s="80"/>
      <c r="INZ14" s="80"/>
      <c r="IOA14" s="80"/>
      <c r="IOB14" s="80"/>
      <c r="IOC14" s="80"/>
      <c r="IOD14" s="80"/>
      <c r="IOE14" s="80"/>
      <c r="IOF14" s="80"/>
      <c r="IOG14" s="80"/>
      <c r="IOH14" s="80"/>
      <c r="IOI14" s="80"/>
      <c r="IOJ14" s="80"/>
      <c r="IOK14" s="80"/>
      <c r="IOL14" s="80"/>
      <c r="IOM14" s="80"/>
      <c r="ION14" s="80"/>
      <c r="IOO14" s="80"/>
      <c r="IOP14" s="80"/>
      <c r="IOQ14" s="80"/>
      <c r="IOR14" s="80"/>
      <c r="IOS14" s="80"/>
      <c r="IOT14" s="80"/>
      <c r="IOU14" s="80"/>
      <c r="IOV14" s="80"/>
      <c r="IOW14" s="80"/>
      <c r="IOX14" s="80"/>
      <c r="IOY14" s="80"/>
      <c r="IOZ14" s="80"/>
      <c r="IPA14" s="80"/>
      <c r="IPB14" s="80"/>
      <c r="IPC14" s="80"/>
      <c r="IPD14" s="80"/>
      <c r="IPE14" s="80"/>
      <c r="IPF14" s="80"/>
      <c r="IPG14" s="80"/>
      <c r="IPH14" s="80"/>
      <c r="IPI14" s="80"/>
      <c r="IPJ14" s="80"/>
      <c r="IPK14" s="80"/>
      <c r="IPL14" s="80"/>
      <c r="IPM14" s="80"/>
      <c r="IPN14" s="80"/>
      <c r="IPO14" s="80"/>
      <c r="IPP14" s="80"/>
      <c r="IPQ14" s="80"/>
      <c r="IPR14" s="80"/>
      <c r="IPS14" s="80"/>
      <c r="IPT14" s="80"/>
      <c r="IPU14" s="80"/>
      <c r="IPV14" s="80"/>
      <c r="IPW14" s="80"/>
      <c r="IPX14" s="80"/>
      <c r="IPY14" s="80"/>
      <c r="IPZ14" s="80"/>
      <c r="IQA14" s="80"/>
      <c r="IQB14" s="80"/>
      <c r="IQC14" s="80"/>
      <c r="IQD14" s="80"/>
      <c r="IQE14" s="80"/>
      <c r="IQF14" s="80"/>
      <c r="IQG14" s="80"/>
      <c r="IQH14" s="80"/>
      <c r="IQI14" s="80"/>
      <c r="IQJ14" s="80"/>
      <c r="IQK14" s="80"/>
      <c r="IQL14" s="80"/>
      <c r="IQM14" s="80"/>
      <c r="IQN14" s="80"/>
      <c r="IQO14" s="80"/>
      <c r="IQP14" s="80"/>
      <c r="IQQ14" s="80"/>
      <c r="IQR14" s="80"/>
      <c r="IQS14" s="80"/>
      <c r="IQT14" s="80"/>
      <c r="IQU14" s="80"/>
      <c r="IQV14" s="80"/>
      <c r="IQW14" s="80"/>
      <c r="IQX14" s="80"/>
      <c r="IQY14" s="80"/>
      <c r="IQZ14" s="80"/>
      <c r="IRA14" s="80"/>
      <c r="IRB14" s="80"/>
      <c r="IRC14" s="80"/>
      <c r="IRD14" s="80"/>
      <c r="IRE14" s="80"/>
      <c r="IRF14" s="80"/>
      <c r="IRG14" s="80"/>
      <c r="IRH14" s="80"/>
      <c r="IRI14" s="80"/>
      <c r="IRJ14" s="80"/>
      <c r="IRK14" s="80"/>
      <c r="IRL14" s="80"/>
      <c r="IRM14" s="80"/>
      <c r="IRN14" s="80"/>
      <c r="IRO14" s="80"/>
      <c r="IRP14" s="80"/>
      <c r="IRQ14" s="80"/>
      <c r="IRR14" s="80"/>
      <c r="IRS14" s="80"/>
      <c r="IRT14" s="80"/>
      <c r="IRU14" s="80"/>
      <c r="IRV14" s="80"/>
      <c r="IRW14" s="80"/>
      <c r="IRX14" s="80"/>
      <c r="IRY14" s="80"/>
      <c r="IRZ14" s="80"/>
      <c r="ISA14" s="80"/>
      <c r="ISB14" s="80"/>
      <c r="ISC14" s="80"/>
      <c r="ISD14" s="80"/>
      <c r="ISE14" s="80"/>
      <c r="ISF14" s="80"/>
      <c r="ISG14" s="80"/>
      <c r="ISH14" s="80"/>
      <c r="ISI14" s="80"/>
      <c r="ISJ14" s="80"/>
      <c r="ISK14" s="80"/>
      <c r="ISL14" s="80"/>
      <c r="ISM14" s="80"/>
      <c r="ISN14" s="80"/>
      <c r="ISO14" s="80"/>
      <c r="ISP14" s="80"/>
      <c r="ISQ14" s="80"/>
      <c r="ISR14" s="80"/>
      <c r="ISS14" s="80"/>
      <c r="IST14" s="80"/>
      <c r="ISU14" s="80"/>
      <c r="ISV14" s="80"/>
      <c r="ISW14" s="80"/>
      <c r="ISX14" s="80"/>
      <c r="ISY14" s="80"/>
      <c r="ISZ14" s="80"/>
      <c r="ITA14" s="80"/>
      <c r="ITB14" s="80"/>
      <c r="ITC14" s="80"/>
      <c r="ITD14" s="80"/>
      <c r="ITE14" s="80"/>
      <c r="ITF14" s="80"/>
      <c r="ITG14" s="80"/>
      <c r="ITH14" s="80"/>
      <c r="ITI14" s="80"/>
      <c r="ITJ14" s="80"/>
      <c r="ITK14" s="80"/>
      <c r="ITL14" s="80"/>
      <c r="ITM14" s="80"/>
      <c r="ITN14" s="80"/>
      <c r="ITO14" s="80"/>
      <c r="ITP14" s="80"/>
      <c r="ITQ14" s="80"/>
      <c r="ITR14" s="80"/>
      <c r="ITS14" s="80"/>
      <c r="ITT14" s="80"/>
      <c r="ITU14" s="80"/>
      <c r="ITV14" s="80"/>
      <c r="ITW14" s="80"/>
      <c r="ITX14" s="80"/>
      <c r="ITY14" s="80"/>
      <c r="ITZ14" s="80"/>
      <c r="IUA14" s="80"/>
      <c r="IUB14" s="80"/>
      <c r="IUC14" s="80"/>
      <c r="IUD14" s="80"/>
      <c r="IUE14" s="80"/>
      <c r="IUF14" s="80"/>
      <c r="IUG14" s="80"/>
      <c r="IUH14" s="80"/>
      <c r="IUI14" s="80"/>
      <c r="IUJ14" s="80"/>
      <c r="IUK14" s="80"/>
      <c r="IUL14" s="80"/>
      <c r="IUM14" s="80"/>
      <c r="IUN14" s="80"/>
      <c r="IUO14" s="80"/>
      <c r="IUP14" s="80"/>
      <c r="IUQ14" s="80"/>
      <c r="IUR14" s="80"/>
      <c r="IUS14" s="80"/>
      <c r="IUT14" s="80"/>
      <c r="IUU14" s="80"/>
      <c r="IUV14" s="80"/>
      <c r="IUW14" s="80"/>
      <c r="IUX14" s="80"/>
      <c r="IUY14" s="80"/>
      <c r="IUZ14" s="80"/>
      <c r="IVA14" s="80"/>
      <c r="IVB14" s="80"/>
      <c r="IVC14" s="80"/>
      <c r="IVD14" s="80"/>
      <c r="IVE14" s="80"/>
      <c r="IVF14" s="80"/>
      <c r="IVG14" s="80"/>
      <c r="IVH14" s="80"/>
      <c r="IVI14" s="80"/>
      <c r="IVJ14" s="80"/>
      <c r="IVK14" s="80"/>
      <c r="IVL14" s="80"/>
      <c r="IVM14" s="80"/>
      <c r="IVN14" s="80"/>
      <c r="IVO14" s="80"/>
      <c r="IVP14" s="80"/>
      <c r="IVQ14" s="80"/>
      <c r="IVR14" s="80"/>
      <c r="IVS14" s="80"/>
      <c r="IVT14" s="80"/>
      <c r="IVU14" s="80"/>
      <c r="IVV14" s="80"/>
      <c r="IVW14" s="80"/>
      <c r="IVX14" s="80"/>
      <c r="IVY14" s="80"/>
      <c r="IVZ14" s="80"/>
      <c r="IWA14" s="80"/>
      <c r="IWB14" s="80"/>
      <c r="IWC14" s="80"/>
      <c r="IWD14" s="80"/>
      <c r="IWE14" s="80"/>
      <c r="IWF14" s="80"/>
      <c r="IWG14" s="80"/>
      <c r="IWH14" s="80"/>
      <c r="IWI14" s="80"/>
      <c r="IWJ14" s="80"/>
      <c r="IWK14" s="80"/>
      <c r="IWL14" s="80"/>
      <c r="IWM14" s="80"/>
      <c r="IWN14" s="80"/>
      <c r="IWO14" s="80"/>
      <c r="IWP14" s="80"/>
      <c r="IWQ14" s="80"/>
      <c r="IWR14" s="80"/>
      <c r="IWS14" s="80"/>
      <c r="IWT14" s="80"/>
      <c r="IWU14" s="80"/>
      <c r="IWV14" s="80"/>
      <c r="IWW14" s="80"/>
      <c r="IWX14" s="80"/>
      <c r="IWY14" s="80"/>
      <c r="IWZ14" s="80"/>
      <c r="IXA14" s="80"/>
      <c r="IXB14" s="80"/>
      <c r="IXC14" s="80"/>
      <c r="IXD14" s="80"/>
      <c r="IXE14" s="80"/>
      <c r="IXF14" s="80"/>
      <c r="IXG14" s="80"/>
      <c r="IXH14" s="80"/>
      <c r="IXI14" s="80"/>
      <c r="IXJ14" s="80"/>
      <c r="IXK14" s="80"/>
      <c r="IXL14" s="80"/>
      <c r="IXM14" s="80"/>
      <c r="IXN14" s="80"/>
      <c r="IXO14" s="80"/>
      <c r="IXP14" s="80"/>
      <c r="IXQ14" s="80"/>
      <c r="IXR14" s="80"/>
      <c r="IXS14" s="80"/>
      <c r="IXT14" s="80"/>
      <c r="IXU14" s="80"/>
      <c r="IXV14" s="80"/>
      <c r="IXW14" s="80"/>
      <c r="IXX14" s="80"/>
      <c r="IXY14" s="80"/>
      <c r="IXZ14" s="80"/>
      <c r="IYA14" s="80"/>
      <c r="IYB14" s="80"/>
      <c r="IYC14" s="80"/>
      <c r="IYD14" s="80"/>
      <c r="IYE14" s="80"/>
      <c r="IYF14" s="80"/>
      <c r="IYG14" s="80"/>
      <c r="IYH14" s="80"/>
      <c r="IYI14" s="80"/>
      <c r="IYJ14" s="80"/>
      <c r="IYK14" s="80"/>
      <c r="IYL14" s="80"/>
      <c r="IYM14" s="80"/>
      <c r="IYN14" s="80"/>
      <c r="IYO14" s="80"/>
      <c r="IYP14" s="80"/>
      <c r="IYQ14" s="80"/>
      <c r="IYR14" s="80"/>
      <c r="IYS14" s="80"/>
      <c r="IYT14" s="80"/>
      <c r="IYU14" s="80"/>
      <c r="IYV14" s="80"/>
      <c r="IYW14" s="80"/>
      <c r="IYX14" s="80"/>
      <c r="IYY14" s="80"/>
      <c r="IYZ14" s="80"/>
      <c r="IZA14" s="80"/>
      <c r="IZB14" s="80"/>
      <c r="IZC14" s="80"/>
      <c r="IZD14" s="80"/>
      <c r="IZE14" s="80"/>
      <c r="IZF14" s="80"/>
      <c r="IZG14" s="80"/>
      <c r="IZH14" s="80"/>
      <c r="IZI14" s="80"/>
      <c r="IZJ14" s="80"/>
      <c r="IZK14" s="80"/>
      <c r="IZL14" s="80"/>
      <c r="IZM14" s="80"/>
      <c r="IZN14" s="80"/>
      <c r="IZO14" s="80"/>
      <c r="IZP14" s="80"/>
      <c r="IZQ14" s="80"/>
      <c r="IZR14" s="80"/>
      <c r="IZS14" s="80"/>
      <c r="IZT14" s="80"/>
      <c r="IZU14" s="80"/>
      <c r="IZV14" s="80"/>
      <c r="IZW14" s="80"/>
      <c r="IZX14" s="80"/>
      <c r="IZY14" s="80"/>
      <c r="IZZ14" s="80"/>
      <c r="JAA14" s="80"/>
      <c r="JAB14" s="80"/>
      <c r="JAC14" s="80"/>
      <c r="JAD14" s="80"/>
      <c r="JAE14" s="80"/>
      <c r="JAF14" s="80"/>
      <c r="JAG14" s="80"/>
      <c r="JAH14" s="80"/>
      <c r="JAI14" s="80"/>
      <c r="JAJ14" s="80"/>
      <c r="JAK14" s="80"/>
      <c r="JAL14" s="80"/>
      <c r="JAM14" s="80"/>
      <c r="JAN14" s="80"/>
      <c r="JAO14" s="80"/>
      <c r="JAP14" s="80"/>
      <c r="JAQ14" s="80"/>
      <c r="JAR14" s="80"/>
      <c r="JAS14" s="80"/>
      <c r="JAT14" s="80"/>
      <c r="JAU14" s="80"/>
      <c r="JAV14" s="80"/>
      <c r="JAW14" s="80"/>
      <c r="JAX14" s="80"/>
      <c r="JAY14" s="80"/>
      <c r="JAZ14" s="80"/>
      <c r="JBA14" s="80"/>
      <c r="JBB14" s="80"/>
      <c r="JBC14" s="80"/>
      <c r="JBD14" s="80"/>
      <c r="JBE14" s="80"/>
      <c r="JBF14" s="80"/>
      <c r="JBG14" s="80"/>
      <c r="JBH14" s="80"/>
      <c r="JBI14" s="80"/>
      <c r="JBJ14" s="80"/>
      <c r="JBK14" s="80"/>
      <c r="JBL14" s="80"/>
      <c r="JBM14" s="80"/>
      <c r="JBN14" s="80"/>
      <c r="JBO14" s="80"/>
      <c r="JBP14" s="80"/>
      <c r="JBQ14" s="80"/>
      <c r="JBR14" s="80"/>
      <c r="JBS14" s="80"/>
      <c r="JBT14" s="80"/>
      <c r="JBU14" s="80"/>
      <c r="JBV14" s="80"/>
      <c r="JBW14" s="80"/>
      <c r="JBX14" s="80"/>
      <c r="JBY14" s="80"/>
      <c r="JBZ14" s="80"/>
      <c r="JCA14" s="80"/>
      <c r="JCB14" s="80"/>
      <c r="JCC14" s="80"/>
      <c r="JCD14" s="80"/>
      <c r="JCE14" s="80"/>
      <c r="JCF14" s="80"/>
      <c r="JCG14" s="80"/>
      <c r="JCH14" s="80"/>
      <c r="JCI14" s="80"/>
      <c r="JCJ14" s="80"/>
      <c r="JCK14" s="80"/>
      <c r="JCL14" s="80"/>
      <c r="JCM14" s="80"/>
      <c r="JCN14" s="80"/>
      <c r="JCO14" s="80"/>
      <c r="JCP14" s="80"/>
      <c r="JCQ14" s="80"/>
      <c r="JCR14" s="80"/>
      <c r="JCS14" s="80"/>
      <c r="JCT14" s="80"/>
      <c r="JCU14" s="80"/>
      <c r="JCV14" s="80"/>
      <c r="JCW14" s="80"/>
      <c r="JCX14" s="80"/>
      <c r="JCY14" s="80"/>
      <c r="JCZ14" s="80"/>
      <c r="JDA14" s="80"/>
      <c r="JDB14" s="80"/>
      <c r="JDC14" s="80"/>
      <c r="JDD14" s="80"/>
      <c r="JDE14" s="80"/>
      <c r="JDF14" s="80"/>
      <c r="JDG14" s="80"/>
      <c r="JDH14" s="80"/>
      <c r="JDI14" s="80"/>
      <c r="JDJ14" s="80"/>
      <c r="JDK14" s="80"/>
      <c r="JDL14" s="80"/>
      <c r="JDM14" s="80"/>
      <c r="JDN14" s="80"/>
      <c r="JDO14" s="80"/>
      <c r="JDP14" s="80"/>
      <c r="JDQ14" s="80"/>
      <c r="JDR14" s="80"/>
      <c r="JDS14" s="80"/>
      <c r="JDT14" s="80"/>
      <c r="JDU14" s="80"/>
      <c r="JDV14" s="80"/>
      <c r="JDW14" s="80"/>
      <c r="JDX14" s="80"/>
      <c r="JDY14" s="80"/>
      <c r="JDZ14" s="80"/>
      <c r="JEA14" s="80"/>
      <c r="JEB14" s="80"/>
      <c r="JEC14" s="80"/>
      <c r="JED14" s="80"/>
      <c r="JEE14" s="80"/>
      <c r="JEF14" s="80"/>
      <c r="JEG14" s="80"/>
      <c r="JEH14" s="80"/>
      <c r="JEI14" s="80"/>
      <c r="JEJ14" s="80"/>
      <c r="JEK14" s="80"/>
      <c r="JEL14" s="80"/>
      <c r="JEM14" s="80"/>
      <c r="JEN14" s="80"/>
      <c r="JEO14" s="80"/>
      <c r="JEP14" s="80"/>
      <c r="JEQ14" s="80"/>
      <c r="JER14" s="80"/>
      <c r="JES14" s="80"/>
      <c r="JET14" s="80"/>
      <c r="JEU14" s="80"/>
      <c r="JEV14" s="80"/>
      <c r="JEW14" s="80"/>
      <c r="JEX14" s="80"/>
      <c r="JEY14" s="80"/>
      <c r="JEZ14" s="80"/>
      <c r="JFA14" s="80"/>
      <c r="JFB14" s="80"/>
      <c r="JFC14" s="80"/>
      <c r="JFD14" s="80"/>
      <c r="JFE14" s="80"/>
      <c r="JFF14" s="80"/>
      <c r="JFG14" s="80"/>
      <c r="JFH14" s="80"/>
      <c r="JFI14" s="80"/>
      <c r="JFJ14" s="80"/>
      <c r="JFK14" s="80"/>
      <c r="JFL14" s="80"/>
      <c r="JFM14" s="80"/>
      <c r="JFN14" s="80"/>
      <c r="JFO14" s="80"/>
      <c r="JFP14" s="80"/>
      <c r="JFQ14" s="80"/>
      <c r="JFR14" s="80"/>
      <c r="JFS14" s="80"/>
      <c r="JFT14" s="80"/>
      <c r="JFU14" s="80"/>
      <c r="JFV14" s="80"/>
      <c r="JFW14" s="80"/>
      <c r="JFX14" s="80"/>
      <c r="JFY14" s="80"/>
      <c r="JFZ14" s="80"/>
      <c r="JGA14" s="80"/>
      <c r="JGB14" s="80"/>
      <c r="JGC14" s="80"/>
      <c r="JGD14" s="80"/>
      <c r="JGE14" s="80"/>
      <c r="JGF14" s="80"/>
      <c r="JGG14" s="80"/>
      <c r="JGH14" s="80"/>
      <c r="JGI14" s="80"/>
      <c r="JGJ14" s="80"/>
      <c r="JGK14" s="80"/>
      <c r="JGL14" s="80"/>
      <c r="JGM14" s="80"/>
      <c r="JGN14" s="80"/>
      <c r="JGO14" s="80"/>
      <c r="JGP14" s="80"/>
      <c r="JGQ14" s="80"/>
      <c r="JGR14" s="80"/>
      <c r="JGS14" s="80"/>
      <c r="JGT14" s="80"/>
      <c r="JGU14" s="80"/>
      <c r="JGV14" s="80"/>
      <c r="JGW14" s="80"/>
      <c r="JGX14" s="80"/>
      <c r="JGY14" s="80"/>
      <c r="JGZ14" s="80"/>
      <c r="JHA14" s="80"/>
      <c r="JHB14" s="80"/>
      <c r="JHC14" s="80"/>
      <c r="JHD14" s="80"/>
      <c r="JHE14" s="80"/>
      <c r="JHF14" s="80"/>
      <c r="JHG14" s="80"/>
      <c r="JHH14" s="80"/>
      <c r="JHI14" s="80"/>
      <c r="JHJ14" s="80"/>
      <c r="JHK14" s="80"/>
      <c r="JHL14" s="80"/>
      <c r="JHM14" s="80"/>
      <c r="JHN14" s="80"/>
      <c r="JHO14" s="80"/>
      <c r="JHP14" s="80"/>
      <c r="JHQ14" s="80"/>
      <c r="JHR14" s="80"/>
      <c r="JHS14" s="80"/>
      <c r="JHT14" s="80"/>
      <c r="JHU14" s="80"/>
      <c r="JHV14" s="80"/>
      <c r="JHW14" s="80"/>
      <c r="JHX14" s="80"/>
      <c r="JHY14" s="80"/>
      <c r="JHZ14" s="80"/>
      <c r="JIA14" s="80"/>
      <c r="JIB14" s="80"/>
      <c r="JIC14" s="80"/>
      <c r="JID14" s="80"/>
      <c r="JIE14" s="80"/>
      <c r="JIF14" s="80"/>
      <c r="JIG14" s="80"/>
      <c r="JIH14" s="80"/>
      <c r="JII14" s="80"/>
      <c r="JIJ14" s="80"/>
      <c r="JIK14" s="80"/>
      <c r="JIL14" s="80"/>
      <c r="JIM14" s="80"/>
      <c r="JIN14" s="80"/>
      <c r="JIO14" s="80"/>
      <c r="JIP14" s="80"/>
      <c r="JIQ14" s="80"/>
      <c r="JIR14" s="80"/>
      <c r="JIS14" s="80"/>
      <c r="JIT14" s="80"/>
      <c r="JIU14" s="80"/>
      <c r="JIV14" s="80"/>
      <c r="JIW14" s="80"/>
      <c r="JIX14" s="80"/>
      <c r="JIY14" s="80"/>
      <c r="JIZ14" s="80"/>
      <c r="JJA14" s="80"/>
      <c r="JJB14" s="80"/>
      <c r="JJC14" s="80"/>
      <c r="JJD14" s="80"/>
      <c r="JJE14" s="80"/>
      <c r="JJF14" s="80"/>
      <c r="JJG14" s="80"/>
      <c r="JJH14" s="80"/>
      <c r="JJI14" s="80"/>
      <c r="JJJ14" s="80"/>
      <c r="JJK14" s="80"/>
      <c r="JJL14" s="80"/>
      <c r="JJM14" s="80"/>
      <c r="JJN14" s="80"/>
      <c r="JJO14" s="80"/>
      <c r="JJP14" s="80"/>
      <c r="JJQ14" s="80"/>
      <c r="JJR14" s="80"/>
      <c r="JJS14" s="80"/>
      <c r="JJT14" s="80"/>
      <c r="JJU14" s="80"/>
      <c r="JJV14" s="80"/>
      <c r="JJW14" s="80"/>
      <c r="JJX14" s="80"/>
      <c r="JJY14" s="80"/>
      <c r="JJZ14" s="80"/>
      <c r="JKA14" s="80"/>
      <c r="JKB14" s="80"/>
      <c r="JKC14" s="80"/>
      <c r="JKD14" s="80"/>
      <c r="JKE14" s="80"/>
      <c r="JKF14" s="80"/>
      <c r="JKG14" s="80"/>
      <c r="JKH14" s="80"/>
      <c r="JKI14" s="80"/>
      <c r="JKJ14" s="80"/>
      <c r="JKK14" s="80"/>
      <c r="JKL14" s="80"/>
      <c r="JKM14" s="80"/>
      <c r="JKN14" s="80"/>
      <c r="JKO14" s="80"/>
      <c r="JKP14" s="80"/>
      <c r="JKQ14" s="80"/>
      <c r="JKR14" s="80"/>
      <c r="JKS14" s="80"/>
      <c r="JKT14" s="80"/>
      <c r="JKU14" s="80"/>
      <c r="JKV14" s="80"/>
      <c r="JKW14" s="80"/>
      <c r="JKX14" s="80"/>
      <c r="JKY14" s="80"/>
      <c r="JKZ14" s="80"/>
      <c r="JLA14" s="80"/>
      <c r="JLB14" s="80"/>
      <c r="JLC14" s="80"/>
      <c r="JLD14" s="80"/>
      <c r="JLE14" s="80"/>
      <c r="JLF14" s="80"/>
      <c r="JLG14" s="80"/>
      <c r="JLH14" s="80"/>
      <c r="JLI14" s="80"/>
      <c r="JLJ14" s="80"/>
      <c r="JLK14" s="80"/>
      <c r="JLL14" s="80"/>
      <c r="JLM14" s="80"/>
      <c r="JLN14" s="80"/>
      <c r="JLO14" s="80"/>
      <c r="JLP14" s="80"/>
      <c r="JLQ14" s="80"/>
      <c r="JLR14" s="80"/>
      <c r="JLS14" s="80"/>
      <c r="JLT14" s="80"/>
      <c r="JLU14" s="80"/>
      <c r="JLV14" s="80"/>
      <c r="JLW14" s="80"/>
      <c r="JLX14" s="80"/>
      <c r="JLY14" s="80"/>
      <c r="JLZ14" s="80"/>
      <c r="JMA14" s="80"/>
      <c r="JMB14" s="80"/>
      <c r="JMC14" s="80"/>
      <c r="JMD14" s="80"/>
      <c r="JME14" s="80"/>
      <c r="JMF14" s="80"/>
      <c r="JMG14" s="80"/>
      <c r="JMH14" s="80"/>
      <c r="JMI14" s="80"/>
      <c r="JMJ14" s="80"/>
      <c r="JMK14" s="80"/>
      <c r="JML14" s="80"/>
      <c r="JMM14" s="80"/>
      <c r="JMN14" s="80"/>
      <c r="JMO14" s="80"/>
      <c r="JMP14" s="80"/>
      <c r="JMQ14" s="80"/>
      <c r="JMR14" s="80"/>
      <c r="JMS14" s="80"/>
      <c r="JMT14" s="80"/>
      <c r="JMU14" s="80"/>
      <c r="JMV14" s="80"/>
      <c r="JMW14" s="80"/>
      <c r="JMX14" s="80"/>
      <c r="JMY14" s="80"/>
      <c r="JMZ14" s="80"/>
      <c r="JNA14" s="80"/>
      <c r="JNB14" s="80"/>
      <c r="JNC14" s="80"/>
      <c r="JND14" s="80"/>
      <c r="JNE14" s="80"/>
      <c r="JNF14" s="80"/>
      <c r="JNG14" s="80"/>
      <c r="JNH14" s="80"/>
      <c r="JNI14" s="80"/>
      <c r="JNJ14" s="80"/>
      <c r="JNK14" s="80"/>
      <c r="JNL14" s="80"/>
      <c r="JNM14" s="80"/>
      <c r="JNN14" s="80"/>
      <c r="JNO14" s="80"/>
      <c r="JNP14" s="80"/>
      <c r="JNQ14" s="80"/>
      <c r="JNR14" s="80"/>
      <c r="JNS14" s="80"/>
      <c r="JNT14" s="80"/>
      <c r="JNU14" s="80"/>
      <c r="JNV14" s="80"/>
      <c r="JNW14" s="80"/>
      <c r="JNX14" s="80"/>
      <c r="JNY14" s="80"/>
      <c r="JNZ14" s="80"/>
      <c r="JOA14" s="80"/>
      <c r="JOB14" s="80"/>
      <c r="JOC14" s="80"/>
      <c r="JOD14" s="80"/>
      <c r="JOE14" s="80"/>
      <c r="JOF14" s="80"/>
      <c r="JOG14" s="80"/>
      <c r="JOH14" s="80"/>
      <c r="JOI14" s="80"/>
      <c r="JOJ14" s="80"/>
      <c r="JOK14" s="80"/>
      <c r="JOL14" s="80"/>
      <c r="JOM14" s="80"/>
      <c r="JON14" s="80"/>
      <c r="JOO14" s="80"/>
      <c r="JOP14" s="80"/>
      <c r="JOQ14" s="80"/>
      <c r="JOR14" s="80"/>
      <c r="JOS14" s="80"/>
      <c r="JOT14" s="80"/>
      <c r="JOU14" s="80"/>
      <c r="JOV14" s="80"/>
      <c r="JOW14" s="80"/>
      <c r="JOX14" s="80"/>
      <c r="JOY14" s="80"/>
      <c r="JOZ14" s="80"/>
      <c r="JPA14" s="80"/>
      <c r="JPB14" s="80"/>
      <c r="JPC14" s="80"/>
      <c r="JPD14" s="80"/>
      <c r="JPE14" s="80"/>
      <c r="JPF14" s="80"/>
      <c r="JPG14" s="80"/>
      <c r="JPH14" s="80"/>
      <c r="JPI14" s="80"/>
      <c r="JPJ14" s="80"/>
      <c r="JPK14" s="80"/>
      <c r="JPL14" s="80"/>
      <c r="JPM14" s="80"/>
      <c r="JPN14" s="80"/>
      <c r="JPO14" s="80"/>
      <c r="JPP14" s="80"/>
      <c r="JPQ14" s="80"/>
      <c r="JPR14" s="80"/>
      <c r="JPS14" s="80"/>
      <c r="JPT14" s="80"/>
      <c r="JPU14" s="80"/>
      <c r="JPV14" s="80"/>
      <c r="JPW14" s="80"/>
      <c r="JPX14" s="80"/>
      <c r="JPY14" s="80"/>
      <c r="JPZ14" s="80"/>
      <c r="JQA14" s="80"/>
      <c r="JQB14" s="80"/>
      <c r="JQC14" s="80"/>
      <c r="JQD14" s="80"/>
      <c r="JQE14" s="80"/>
      <c r="JQF14" s="80"/>
      <c r="JQG14" s="80"/>
      <c r="JQH14" s="80"/>
      <c r="JQI14" s="80"/>
      <c r="JQJ14" s="80"/>
      <c r="JQK14" s="80"/>
      <c r="JQL14" s="80"/>
      <c r="JQM14" s="80"/>
      <c r="JQN14" s="80"/>
      <c r="JQO14" s="80"/>
      <c r="JQP14" s="80"/>
      <c r="JQQ14" s="80"/>
      <c r="JQR14" s="80"/>
      <c r="JQS14" s="80"/>
      <c r="JQT14" s="80"/>
      <c r="JQU14" s="80"/>
      <c r="JQV14" s="80"/>
      <c r="JQW14" s="80"/>
      <c r="JQX14" s="80"/>
      <c r="JQY14" s="80"/>
      <c r="JQZ14" s="80"/>
      <c r="JRA14" s="80"/>
      <c r="JRB14" s="80"/>
      <c r="JRC14" s="80"/>
      <c r="JRD14" s="80"/>
      <c r="JRE14" s="80"/>
      <c r="JRF14" s="80"/>
      <c r="JRG14" s="80"/>
      <c r="JRH14" s="80"/>
      <c r="JRI14" s="80"/>
      <c r="JRJ14" s="80"/>
      <c r="JRK14" s="80"/>
      <c r="JRL14" s="80"/>
      <c r="JRM14" s="80"/>
      <c r="JRN14" s="80"/>
      <c r="JRO14" s="80"/>
      <c r="JRP14" s="80"/>
      <c r="JRQ14" s="80"/>
      <c r="JRR14" s="80"/>
      <c r="JRS14" s="80"/>
      <c r="JRT14" s="80"/>
      <c r="JRU14" s="80"/>
      <c r="JRV14" s="80"/>
      <c r="JRW14" s="80"/>
      <c r="JRX14" s="80"/>
      <c r="JRY14" s="80"/>
      <c r="JRZ14" s="80"/>
      <c r="JSA14" s="80"/>
      <c r="JSB14" s="80"/>
      <c r="JSC14" s="80"/>
      <c r="JSD14" s="80"/>
      <c r="JSE14" s="80"/>
      <c r="JSF14" s="80"/>
      <c r="JSG14" s="80"/>
      <c r="JSH14" s="80"/>
      <c r="JSI14" s="80"/>
      <c r="JSJ14" s="80"/>
      <c r="JSK14" s="80"/>
      <c r="JSL14" s="80"/>
      <c r="JSM14" s="80"/>
      <c r="JSN14" s="80"/>
      <c r="JSO14" s="80"/>
      <c r="JSP14" s="80"/>
      <c r="JSQ14" s="80"/>
      <c r="JSR14" s="80"/>
      <c r="JSS14" s="80"/>
      <c r="JST14" s="80"/>
      <c r="JSU14" s="80"/>
      <c r="JSV14" s="80"/>
      <c r="JSW14" s="80"/>
      <c r="JSX14" s="80"/>
      <c r="JSY14" s="80"/>
      <c r="JSZ14" s="80"/>
      <c r="JTA14" s="80"/>
      <c r="JTB14" s="80"/>
      <c r="JTC14" s="80"/>
      <c r="JTD14" s="80"/>
      <c r="JTE14" s="80"/>
      <c r="JTF14" s="80"/>
      <c r="JTG14" s="80"/>
      <c r="JTH14" s="80"/>
      <c r="JTI14" s="80"/>
      <c r="JTJ14" s="80"/>
      <c r="JTK14" s="80"/>
      <c r="JTL14" s="80"/>
      <c r="JTM14" s="80"/>
      <c r="JTN14" s="80"/>
      <c r="JTO14" s="80"/>
      <c r="JTP14" s="80"/>
      <c r="JTQ14" s="80"/>
      <c r="JTR14" s="80"/>
      <c r="JTS14" s="80"/>
      <c r="JTT14" s="80"/>
      <c r="JTU14" s="80"/>
      <c r="JTV14" s="80"/>
      <c r="JTW14" s="80"/>
      <c r="JTX14" s="80"/>
      <c r="JTY14" s="80"/>
      <c r="JTZ14" s="80"/>
      <c r="JUA14" s="80"/>
      <c r="JUB14" s="80"/>
      <c r="JUC14" s="80"/>
      <c r="JUD14" s="80"/>
      <c r="JUE14" s="80"/>
      <c r="JUF14" s="80"/>
      <c r="JUG14" s="80"/>
      <c r="JUH14" s="80"/>
      <c r="JUI14" s="80"/>
      <c r="JUJ14" s="80"/>
      <c r="JUK14" s="80"/>
      <c r="JUL14" s="80"/>
      <c r="JUM14" s="80"/>
      <c r="JUN14" s="80"/>
      <c r="JUO14" s="80"/>
      <c r="JUP14" s="80"/>
      <c r="JUQ14" s="80"/>
      <c r="JUR14" s="80"/>
      <c r="JUS14" s="80"/>
      <c r="JUT14" s="80"/>
      <c r="JUU14" s="80"/>
      <c r="JUV14" s="80"/>
      <c r="JUW14" s="80"/>
      <c r="JUX14" s="80"/>
      <c r="JUY14" s="80"/>
      <c r="JUZ14" s="80"/>
      <c r="JVA14" s="80"/>
      <c r="JVB14" s="80"/>
      <c r="JVC14" s="80"/>
      <c r="JVD14" s="80"/>
      <c r="JVE14" s="80"/>
      <c r="JVF14" s="80"/>
      <c r="JVG14" s="80"/>
      <c r="JVH14" s="80"/>
      <c r="JVI14" s="80"/>
      <c r="JVJ14" s="80"/>
      <c r="JVK14" s="80"/>
      <c r="JVL14" s="80"/>
      <c r="JVM14" s="80"/>
      <c r="JVN14" s="80"/>
      <c r="JVO14" s="80"/>
      <c r="JVP14" s="80"/>
      <c r="JVQ14" s="80"/>
      <c r="JVR14" s="80"/>
      <c r="JVS14" s="80"/>
      <c r="JVT14" s="80"/>
      <c r="JVU14" s="80"/>
      <c r="JVV14" s="80"/>
      <c r="JVW14" s="80"/>
      <c r="JVX14" s="80"/>
      <c r="JVY14" s="80"/>
      <c r="JVZ14" s="80"/>
      <c r="JWA14" s="80"/>
      <c r="JWB14" s="80"/>
      <c r="JWC14" s="80"/>
      <c r="JWD14" s="80"/>
      <c r="JWE14" s="80"/>
      <c r="JWF14" s="80"/>
      <c r="JWG14" s="80"/>
      <c r="JWH14" s="80"/>
      <c r="JWI14" s="80"/>
      <c r="JWJ14" s="80"/>
      <c r="JWK14" s="80"/>
      <c r="JWL14" s="80"/>
      <c r="JWM14" s="80"/>
      <c r="JWN14" s="80"/>
      <c r="JWO14" s="80"/>
      <c r="JWP14" s="80"/>
      <c r="JWQ14" s="80"/>
      <c r="JWR14" s="80"/>
      <c r="JWS14" s="80"/>
      <c r="JWT14" s="80"/>
      <c r="JWU14" s="80"/>
      <c r="JWV14" s="80"/>
      <c r="JWW14" s="80"/>
      <c r="JWX14" s="80"/>
      <c r="JWY14" s="80"/>
      <c r="JWZ14" s="80"/>
      <c r="JXA14" s="80"/>
      <c r="JXB14" s="80"/>
      <c r="JXC14" s="80"/>
      <c r="JXD14" s="80"/>
      <c r="JXE14" s="80"/>
      <c r="JXF14" s="80"/>
      <c r="JXG14" s="80"/>
      <c r="JXH14" s="80"/>
      <c r="JXI14" s="80"/>
      <c r="JXJ14" s="80"/>
      <c r="JXK14" s="80"/>
      <c r="JXL14" s="80"/>
      <c r="JXM14" s="80"/>
      <c r="JXN14" s="80"/>
      <c r="JXO14" s="80"/>
      <c r="JXP14" s="80"/>
      <c r="JXQ14" s="80"/>
      <c r="JXR14" s="80"/>
      <c r="JXS14" s="80"/>
      <c r="JXT14" s="80"/>
      <c r="JXU14" s="80"/>
      <c r="JXV14" s="80"/>
      <c r="JXW14" s="80"/>
      <c r="JXX14" s="80"/>
      <c r="JXY14" s="80"/>
      <c r="JXZ14" s="80"/>
      <c r="JYA14" s="80"/>
      <c r="JYB14" s="80"/>
      <c r="JYC14" s="80"/>
      <c r="JYD14" s="80"/>
      <c r="JYE14" s="80"/>
      <c r="JYF14" s="80"/>
      <c r="JYG14" s="80"/>
      <c r="JYH14" s="80"/>
      <c r="JYI14" s="80"/>
      <c r="JYJ14" s="80"/>
      <c r="JYK14" s="80"/>
      <c r="JYL14" s="80"/>
      <c r="JYM14" s="80"/>
      <c r="JYN14" s="80"/>
      <c r="JYO14" s="80"/>
      <c r="JYP14" s="80"/>
      <c r="JYQ14" s="80"/>
      <c r="JYR14" s="80"/>
      <c r="JYS14" s="80"/>
      <c r="JYT14" s="80"/>
      <c r="JYU14" s="80"/>
      <c r="JYV14" s="80"/>
      <c r="JYW14" s="80"/>
      <c r="JYX14" s="80"/>
      <c r="JYY14" s="80"/>
      <c r="JYZ14" s="80"/>
      <c r="JZA14" s="80"/>
      <c r="JZB14" s="80"/>
      <c r="JZC14" s="80"/>
      <c r="JZD14" s="80"/>
      <c r="JZE14" s="80"/>
      <c r="JZF14" s="80"/>
      <c r="JZG14" s="80"/>
      <c r="JZH14" s="80"/>
      <c r="JZI14" s="80"/>
      <c r="JZJ14" s="80"/>
      <c r="JZK14" s="80"/>
      <c r="JZL14" s="80"/>
      <c r="JZM14" s="80"/>
      <c r="JZN14" s="80"/>
      <c r="JZO14" s="80"/>
      <c r="JZP14" s="80"/>
      <c r="JZQ14" s="80"/>
      <c r="JZR14" s="80"/>
      <c r="JZS14" s="80"/>
      <c r="JZT14" s="80"/>
      <c r="JZU14" s="80"/>
      <c r="JZV14" s="80"/>
      <c r="JZW14" s="80"/>
      <c r="JZX14" s="80"/>
      <c r="JZY14" s="80"/>
      <c r="JZZ14" s="80"/>
      <c r="KAA14" s="80"/>
      <c r="KAB14" s="80"/>
      <c r="KAC14" s="80"/>
      <c r="KAD14" s="80"/>
      <c r="KAE14" s="80"/>
      <c r="KAF14" s="80"/>
      <c r="KAG14" s="80"/>
      <c r="KAH14" s="80"/>
      <c r="KAI14" s="80"/>
      <c r="KAJ14" s="80"/>
      <c r="KAK14" s="80"/>
      <c r="KAL14" s="80"/>
      <c r="KAM14" s="80"/>
      <c r="KAN14" s="80"/>
      <c r="KAO14" s="80"/>
      <c r="KAP14" s="80"/>
      <c r="KAQ14" s="80"/>
      <c r="KAR14" s="80"/>
      <c r="KAS14" s="80"/>
      <c r="KAT14" s="80"/>
      <c r="KAU14" s="80"/>
      <c r="KAV14" s="80"/>
      <c r="KAW14" s="80"/>
      <c r="KAX14" s="80"/>
      <c r="KAY14" s="80"/>
      <c r="KAZ14" s="80"/>
      <c r="KBA14" s="80"/>
      <c r="KBB14" s="80"/>
      <c r="KBC14" s="80"/>
      <c r="KBD14" s="80"/>
      <c r="KBE14" s="80"/>
      <c r="KBF14" s="80"/>
      <c r="KBG14" s="80"/>
      <c r="KBH14" s="80"/>
      <c r="KBI14" s="80"/>
      <c r="KBJ14" s="80"/>
      <c r="KBK14" s="80"/>
      <c r="KBL14" s="80"/>
      <c r="KBM14" s="80"/>
      <c r="KBN14" s="80"/>
      <c r="KBO14" s="80"/>
      <c r="KBP14" s="80"/>
      <c r="KBQ14" s="80"/>
      <c r="KBR14" s="80"/>
      <c r="KBS14" s="80"/>
      <c r="KBT14" s="80"/>
      <c r="KBU14" s="80"/>
      <c r="KBV14" s="80"/>
      <c r="KBW14" s="80"/>
      <c r="KBX14" s="80"/>
      <c r="KBY14" s="80"/>
      <c r="KBZ14" s="80"/>
      <c r="KCA14" s="80"/>
      <c r="KCB14" s="80"/>
      <c r="KCC14" s="80"/>
      <c r="KCD14" s="80"/>
      <c r="KCE14" s="80"/>
      <c r="KCF14" s="80"/>
      <c r="KCG14" s="80"/>
      <c r="KCH14" s="80"/>
      <c r="KCI14" s="80"/>
      <c r="KCJ14" s="80"/>
      <c r="KCK14" s="80"/>
      <c r="KCL14" s="80"/>
      <c r="KCM14" s="80"/>
      <c r="KCN14" s="80"/>
      <c r="KCO14" s="80"/>
      <c r="KCP14" s="80"/>
      <c r="KCQ14" s="80"/>
      <c r="KCR14" s="80"/>
      <c r="KCS14" s="80"/>
      <c r="KCT14" s="80"/>
      <c r="KCU14" s="80"/>
      <c r="KCV14" s="80"/>
      <c r="KCW14" s="80"/>
      <c r="KCX14" s="80"/>
      <c r="KCY14" s="80"/>
      <c r="KCZ14" s="80"/>
      <c r="KDA14" s="80"/>
      <c r="KDB14" s="80"/>
      <c r="KDC14" s="80"/>
      <c r="KDD14" s="80"/>
      <c r="KDE14" s="80"/>
      <c r="KDF14" s="80"/>
      <c r="KDG14" s="80"/>
      <c r="KDH14" s="80"/>
      <c r="KDI14" s="80"/>
      <c r="KDJ14" s="80"/>
      <c r="KDK14" s="80"/>
      <c r="KDL14" s="80"/>
      <c r="KDM14" s="80"/>
      <c r="KDN14" s="80"/>
      <c r="KDO14" s="80"/>
      <c r="KDP14" s="80"/>
      <c r="KDQ14" s="80"/>
      <c r="KDR14" s="80"/>
      <c r="KDS14" s="80"/>
      <c r="KDT14" s="80"/>
      <c r="KDU14" s="80"/>
      <c r="KDV14" s="80"/>
      <c r="KDW14" s="80"/>
      <c r="KDX14" s="80"/>
      <c r="KDY14" s="80"/>
      <c r="KDZ14" s="80"/>
      <c r="KEA14" s="80"/>
      <c r="KEB14" s="80"/>
      <c r="KEC14" s="80"/>
      <c r="KED14" s="80"/>
      <c r="KEE14" s="80"/>
      <c r="KEF14" s="80"/>
      <c r="KEG14" s="80"/>
      <c r="KEH14" s="80"/>
      <c r="KEI14" s="80"/>
      <c r="KEJ14" s="80"/>
      <c r="KEK14" s="80"/>
      <c r="KEL14" s="80"/>
      <c r="KEM14" s="80"/>
      <c r="KEN14" s="80"/>
      <c r="KEO14" s="80"/>
      <c r="KEP14" s="80"/>
      <c r="KEQ14" s="80"/>
      <c r="KER14" s="80"/>
      <c r="KES14" s="80"/>
      <c r="KET14" s="80"/>
      <c r="KEU14" s="80"/>
      <c r="KEV14" s="80"/>
      <c r="KEW14" s="80"/>
      <c r="KEX14" s="80"/>
      <c r="KEY14" s="80"/>
      <c r="KEZ14" s="80"/>
      <c r="KFA14" s="80"/>
      <c r="KFB14" s="80"/>
      <c r="KFC14" s="80"/>
      <c r="KFD14" s="80"/>
      <c r="KFE14" s="80"/>
      <c r="KFF14" s="80"/>
      <c r="KFG14" s="80"/>
      <c r="KFH14" s="80"/>
      <c r="KFI14" s="80"/>
      <c r="KFJ14" s="80"/>
      <c r="KFK14" s="80"/>
      <c r="KFL14" s="80"/>
      <c r="KFM14" s="80"/>
      <c r="KFN14" s="80"/>
      <c r="KFO14" s="80"/>
      <c r="KFP14" s="80"/>
      <c r="KFQ14" s="80"/>
      <c r="KFR14" s="80"/>
      <c r="KFS14" s="80"/>
      <c r="KFT14" s="80"/>
      <c r="KFU14" s="80"/>
      <c r="KFV14" s="80"/>
      <c r="KFW14" s="80"/>
      <c r="KFX14" s="80"/>
      <c r="KFY14" s="80"/>
      <c r="KFZ14" s="80"/>
      <c r="KGA14" s="80"/>
      <c r="KGB14" s="80"/>
      <c r="KGC14" s="80"/>
      <c r="KGD14" s="80"/>
      <c r="KGE14" s="80"/>
      <c r="KGF14" s="80"/>
      <c r="KGG14" s="80"/>
      <c r="KGH14" s="80"/>
      <c r="KGI14" s="80"/>
      <c r="KGJ14" s="80"/>
      <c r="KGK14" s="80"/>
      <c r="KGL14" s="80"/>
      <c r="KGM14" s="80"/>
      <c r="KGN14" s="80"/>
      <c r="KGO14" s="80"/>
      <c r="KGP14" s="80"/>
      <c r="KGQ14" s="80"/>
      <c r="KGR14" s="80"/>
      <c r="KGS14" s="80"/>
      <c r="KGT14" s="80"/>
      <c r="KGU14" s="80"/>
      <c r="KGV14" s="80"/>
      <c r="KGW14" s="80"/>
      <c r="KGX14" s="80"/>
      <c r="KGY14" s="80"/>
      <c r="KGZ14" s="80"/>
      <c r="KHA14" s="80"/>
      <c r="KHB14" s="80"/>
      <c r="KHC14" s="80"/>
      <c r="KHD14" s="80"/>
      <c r="KHE14" s="80"/>
      <c r="KHF14" s="80"/>
      <c r="KHG14" s="80"/>
      <c r="KHH14" s="80"/>
      <c r="KHI14" s="80"/>
      <c r="KHJ14" s="80"/>
      <c r="KHK14" s="80"/>
      <c r="KHL14" s="80"/>
      <c r="KHM14" s="80"/>
      <c r="KHN14" s="80"/>
      <c r="KHO14" s="80"/>
      <c r="KHP14" s="80"/>
      <c r="KHQ14" s="80"/>
      <c r="KHR14" s="80"/>
      <c r="KHS14" s="80"/>
      <c r="KHT14" s="80"/>
      <c r="KHU14" s="80"/>
      <c r="KHV14" s="80"/>
      <c r="KHW14" s="80"/>
      <c r="KHX14" s="80"/>
      <c r="KHY14" s="80"/>
      <c r="KHZ14" s="80"/>
      <c r="KIA14" s="80"/>
      <c r="KIB14" s="80"/>
      <c r="KIC14" s="80"/>
      <c r="KID14" s="80"/>
      <c r="KIE14" s="80"/>
      <c r="KIF14" s="80"/>
      <c r="KIG14" s="80"/>
      <c r="KIH14" s="80"/>
      <c r="KII14" s="80"/>
      <c r="KIJ14" s="80"/>
      <c r="KIK14" s="80"/>
      <c r="KIL14" s="80"/>
      <c r="KIM14" s="80"/>
      <c r="KIN14" s="80"/>
      <c r="KIO14" s="80"/>
      <c r="KIP14" s="80"/>
      <c r="KIQ14" s="80"/>
      <c r="KIR14" s="80"/>
      <c r="KIS14" s="80"/>
      <c r="KIT14" s="80"/>
      <c r="KIU14" s="80"/>
      <c r="KIV14" s="80"/>
      <c r="KIW14" s="80"/>
      <c r="KIX14" s="80"/>
      <c r="KIY14" s="80"/>
      <c r="KIZ14" s="80"/>
      <c r="KJA14" s="80"/>
      <c r="KJB14" s="80"/>
      <c r="KJC14" s="80"/>
      <c r="KJD14" s="80"/>
      <c r="KJE14" s="80"/>
      <c r="KJF14" s="80"/>
      <c r="KJG14" s="80"/>
      <c r="KJH14" s="80"/>
      <c r="KJI14" s="80"/>
      <c r="KJJ14" s="80"/>
      <c r="KJK14" s="80"/>
      <c r="KJL14" s="80"/>
      <c r="KJM14" s="80"/>
      <c r="KJN14" s="80"/>
      <c r="KJO14" s="80"/>
      <c r="KJP14" s="80"/>
      <c r="KJQ14" s="80"/>
      <c r="KJR14" s="80"/>
      <c r="KJS14" s="80"/>
      <c r="KJT14" s="80"/>
      <c r="KJU14" s="80"/>
      <c r="KJV14" s="80"/>
      <c r="KJW14" s="80"/>
      <c r="KJX14" s="80"/>
      <c r="KJY14" s="80"/>
      <c r="KJZ14" s="80"/>
      <c r="KKA14" s="80"/>
      <c r="KKB14" s="80"/>
      <c r="KKC14" s="80"/>
      <c r="KKD14" s="80"/>
      <c r="KKE14" s="80"/>
      <c r="KKF14" s="80"/>
      <c r="KKG14" s="80"/>
      <c r="KKH14" s="80"/>
      <c r="KKI14" s="80"/>
      <c r="KKJ14" s="80"/>
      <c r="KKK14" s="80"/>
      <c r="KKL14" s="80"/>
      <c r="KKM14" s="80"/>
      <c r="KKN14" s="80"/>
      <c r="KKO14" s="80"/>
      <c r="KKP14" s="80"/>
      <c r="KKQ14" s="80"/>
      <c r="KKR14" s="80"/>
      <c r="KKS14" s="80"/>
      <c r="KKT14" s="80"/>
      <c r="KKU14" s="80"/>
      <c r="KKV14" s="80"/>
      <c r="KKW14" s="80"/>
      <c r="KKX14" s="80"/>
      <c r="KKY14" s="80"/>
      <c r="KKZ14" s="80"/>
      <c r="KLA14" s="80"/>
      <c r="KLB14" s="80"/>
      <c r="KLC14" s="80"/>
      <c r="KLD14" s="80"/>
      <c r="KLE14" s="80"/>
      <c r="KLF14" s="80"/>
      <c r="KLG14" s="80"/>
      <c r="KLH14" s="80"/>
      <c r="KLI14" s="80"/>
      <c r="KLJ14" s="80"/>
      <c r="KLK14" s="80"/>
      <c r="KLL14" s="80"/>
      <c r="KLM14" s="80"/>
      <c r="KLN14" s="80"/>
      <c r="KLO14" s="80"/>
      <c r="KLP14" s="80"/>
      <c r="KLQ14" s="80"/>
      <c r="KLR14" s="80"/>
      <c r="KLS14" s="80"/>
      <c r="KLT14" s="80"/>
      <c r="KLU14" s="80"/>
      <c r="KLV14" s="80"/>
      <c r="KLW14" s="80"/>
      <c r="KLX14" s="80"/>
      <c r="KLY14" s="80"/>
      <c r="KLZ14" s="80"/>
      <c r="KMA14" s="80"/>
      <c r="KMB14" s="80"/>
      <c r="KMC14" s="80"/>
      <c r="KMD14" s="80"/>
      <c r="KME14" s="80"/>
      <c r="KMF14" s="80"/>
      <c r="KMG14" s="80"/>
      <c r="KMH14" s="80"/>
      <c r="KMI14" s="80"/>
      <c r="KMJ14" s="80"/>
      <c r="KMK14" s="80"/>
      <c r="KML14" s="80"/>
      <c r="KMM14" s="80"/>
      <c r="KMN14" s="80"/>
      <c r="KMO14" s="80"/>
      <c r="KMP14" s="80"/>
      <c r="KMQ14" s="80"/>
      <c r="KMR14" s="80"/>
      <c r="KMS14" s="80"/>
      <c r="KMT14" s="80"/>
      <c r="KMU14" s="80"/>
      <c r="KMV14" s="80"/>
      <c r="KMW14" s="80"/>
      <c r="KMX14" s="80"/>
      <c r="KMY14" s="80"/>
      <c r="KMZ14" s="80"/>
      <c r="KNA14" s="80"/>
      <c r="KNB14" s="80"/>
      <c r="KNC14" s="80"/>
      <c r="KND14" s="80"/>
      <c r="KNE14" s="80"/>
      <c r="KNF14" s="80"/>
      <c r="KNG14" s="80"/>
      <c r="KNH14" s="80"/>
      <c r="KNI14" s="80"/>
      <c r="KNJ14" s="80"/>
      <c r="KNK14" s="80"/>
      <c r="KNL14" s="80"/>
      <c r="KNM14" s="80"/>
      <c r="KNN14" s="80"/>
      <c r="KNO14" s="80"/>
      <c r="KNP14" s="80"/>
      <c r="KNQ14" s="80"/>
      <c r="KNR14" s="80"/>
      <c r="KNS14" s="80"/>
      <c r="KNT14" s="80"/>
      <c r="KNU14" s="80"/>
      <c r="KNV14" s="80"/>
      <c r="KNW14" s="80"/>
      <c r="KNX14" s="80"/>
      <c r="KNY14" s="80"/>
      <c r="KNZ14" s="80"/>
      <c r="KOA14" s="80"/>
      <c r="KOB14" s="80"/>
      <c r="KOC14" s="80"/>
      <c r="KOD14" s="80"/>
      <c r="KOE14" s="80"/>
      <c r="KOF14" s="80"/>
      <c r="KOG14" s="80"/>
      <c r="KOH14" s="80"/>
      <c r="KOI14" s="80"/>
      <c r="KOJ14" s="80"/>
      <c r="KOK14" s="80"/>
      <c r="KOL14" s="80"/>
      <c r="KOM14" s="80"/>
      <c r="KON14" s="80"/>
      <c r="KOO14" s="80"/>
      <c r="KOP14" s="80"/>
      <c r="KOQ14" s="80"/>
      <c r="KOR14" s="80"/>
      <c r="KOS14" s="80"/>
      <c r="KOT14" s="80"/>
      <c r="KOU14" s="80"/>
      <c r="KOV14" s="80"/>
      <c r="KOW14" s="80"/>
      <c r="KOX14" s="80"/>
      <c r="KOY14" s="80"/>
      <c r="KOZ14" s="80"/>
      <c r="KPA14" s="80"/>
      <c r="KPB14" s="80"/>
      <c r="KPC14" s="80"/>
      <c r="KPD14" s="80"/>
      <c r="KPE14" s="80"/>
      <c r="KPF14" s="80"/>
      <c r="KPG14" s="80"/>
      <c r="KPH14" s="80"/>
      <c r="KPI14" s="80"/>
      <c r="KPJ14" s="80"/>
      <c r="KPK14" s="80"/>
      <c r="KPL14" s="80"/>
      <c r="KPM14" s="80"/>
      <c r="KPN14" s="80"/>
      <c r="KPO14" s="80"/>
      <c r="KPP14" s="80"/>
      <c r="KPQ14" s="80"/>
      <c r="KPR14" s="80"/>
      <c r="KPS14" s="80"/>
      <c r="KPT14" s="80"/>
      <c r="KPU14" s="80"/>
      <c r="KPV14" s="80"/>
      <c r="KPW14" s="80"/>
      <c r="KPX14" s="80"/>
      <c r="KPY14" s="80"/>
      <c r="KPZ14" s="80"/>
      <c r="KQA14" s="80"/>
      <c r="KQB14" s="80"/>
      <c r="KQC14" s="80"/>
      <c r="KQD14" s="80"/>
      <c r="KQE14" s="80"/>
      <c r="KQF14" s="80"/>
      <c r="KQG14" s="80"/>
      <c r="KQH14" s="80"/>
      <c r="KQI14" s="80"/>
      <c r="KQJ14" s="80"/>
      <c r="KQK14" s="80"/>
      <c r="KQL14" s="80"/>
      <c r="KQM14" s="80"/>
      <c r="KQN14" s="80"/>
      <c r="KQO14" s="80"/>
      <c r="KQP14" s="80"/>
      <c r="KQQ14" s="80"/>
      <c r="KQR14" s="80"/>
      <c r="KQS14" s="80"/>
      <c r="KQT14" s="80"/>
      <c r="KQU14" s="80"/>
      <c r="KQV14" s="80"/>
      <c r="KQW14" s="80"/>
      <c r="KQX14" s="80"/>
      <c r="KQY14" s="80"/>
      <c r="KQZ14" s="80"/>
      <c r="KRA14" s="80"/>
      <c r="KRB14" s="80"/>
      <c r="KRC14" s="80"/>
      <c r="KRD14" s="80"/>
      <c r="KRE14" s="80"/>
      <c r="KRF14" s="80"/>
      <c r="KRG14" s="80"/>
      <c r="KRH14" s="80"/>
      <c r="KRI14" s="80"/>
      <c r="KRJ14" s="80"/>
      <c r="KRK14" s="80"/>
      <c r="KRL14" s="80"/>
      <c r="KRM14" s="80"/>
      <c r="KRN14" s="80"/>
      <c r="KRO14" s="80"/>
      <c r="KRP14" s="80"/>
      <c r="KRQ14" s="80"/>
      <c r="KRR14" s="80"/>
      <c r="KRS14" s="80"/>
      <c r="KRT14" s="80"/>
      <c r="KRU14" s="80"/>
      <c r="KRV14" s="80"/>
      <c r="KRW14" s="80"/>
      <c r="KRX14" s="80"/>
      <c r="KRY14" s="80"/>
      <c r="KRZ14" s="80"/>
      <c r="KSA14" s="80"/>
      <c r="KSB14" s="80"/>
      <c r="KSC14" s="80"/>
      <c r="KSD14" s="80"/>
      <c r="KSE14" s="80"/>
      <c r="KSF14" s="80"/>
      <c r="KSG14" s="80"/>
      <c r="KSH14" s="80"/>
      <c r="KSI14" s="80"/>
      <c r="KSJ14" s="80"/>
      <c r="KSK14" s="80"/>
      <c r="KSL14" s="80"/>
      <c r="KSM14" s="80"/>
      <c r="KSN14" s="80"/>
      <c r="KSO14" s="80"/>
      <c r="KSP14" s="80"/>
      <c r="KSQ14" s="80"/>
      <c r="KSR14" s="80"/>
      <c r="KSS14" s="80"/>
      <c r="KST14" s="80"/>
      <c r="KSU14" s="80"/>
      <c r="KSV14" s="80"/>
      <c r="KSW14" s="80"/>
      <c r="KSX14" s="80"/>
      <c r="KSY14" s="80"/>
      <c r="KSZ14" s="80"/>
      <c r="KTA14" s="80"/>
      <c r="KTB14" s="80"/>
      <c r="KTC14" s="80"/>
      <c r="KTD14" s="80"/>
      <c r="KTE14" s="80"/>
      <c r="KTF14" s="80"/>
      <c r="KTG14" s="80"/>
      <c r="KTH14" s="80"/>
      <c r="KTI14" s="80"/>
      <c r="KTJ14" s="80"/>
      <c r="KTK14" s="80"/>
      <c r="KTL14" s="80"/>
      <c r="KTM14" s="80"/>
      <c r="KTN14" s="80"/>
      <c r="KTO14" s="80"/>
      <c r="KTP14" s="80"/>
      <c r="KTQ14" s="80"/>
      <c r="KTR14" s="80"/>
      <c r="KTS14" s="80"/>
      <c r="KTT14" s="80"/>
      <c r="KTU14" s="80"/>
      <c r="KTV14" s="80"/>
      <c r="KTW14" s="80"/>
      <c r="KTX14" s="80"/>
      <c r="KTY14" s="80"/>
      <c r="KTZ14" s="80"/>
      <c r="KUA14" s="80"/>
      <c r="KUB14" s="80"/>
      <c r="KUC14" s="80"/>
      <c r="KUD14" s="80"/>
      <c r="KUE14" s="80"/>
      <c r="KUF14" s="80"/>
      <c r="KUG14" s="80"/>
      <c r="KUH14" s="80"/>
      <c r="KUI14" s="80"/>
      <c r="KUJ14" s="80"/>
      <c r="KUK14" s="80"/>
      <c r="KUL14" s="80"/>
      <c r="KUM14" s="80"/>
      <c r="KUN14" s="80"/>
      <c r="KUO14" s="80"/>
      <c r="KUP14" s="80"/>
      <c r="KUQ14" s="80"/>
      <c r="KUR14" s="80"/>
      <c r="KUS14" s="80"/>
      <c r="KUT14" s="80"/>
      <c r="KUU14" s="80"/>
      <c r="KUV14" s="80"/>
      <c r="KUW14" s="80"/>
      <c r="KUX14" s="80"/>
      <c r="KUY14" s="80"/>
      <c r="KUZ14" s="80"/>
      <c r="KVA14" s="80"/>
      <c r="KVB14" s="80"/>
      <c r="KVC14" s="80"/>
      <c r="KVD14" s="80"/>
      <c r="KVE14" s="80"/>
      <c r="KVF14" s="80"/>
      <c r="KVG14" s="80"/>
      <c r="KVH14" s="80"/>
      <c r="KVI14" s="80"/>
      <c r="KVJ14" s="80"/>
      <c r="KVK14" s="80"/>
      <c r="KVL14" s="80"/>
      <c r="KVM14" s="80"/>
      <c r="KVN14" s="80"/>
      <c r="KVO14" s="80"/>
      <c r="KVP14" s="80"/>
      <c r="KVQ14" s="80"/>
      <c r="KVR14" s="80"/>
      <c r="KVS14" s="80"/>
      <c r="KVT14" s="80"/>
      <c r="KVU14" s="80"/>
      <c r="KVV14" s="80"/>
      <c r="KVW14" s="80"/>
      <c r="KVX14" s="80"/>
      <c r="KVY14" s="80"/>
      <c r="KVZ14" s="80"/>
      <c r="KWA14" s="80"/>
      <c r="KWB14" s="80"/>
      <c r="KWC14" s="80"/>
      <c r="KWD14" s="80"/>
      <c r="KWE14" s="80"/>
      <c r="KWF14" s="80"/>
      <c r="KWG14" s="80"/>
      <c r="KWH14" s="80"/>
      <c r="KWI14" s="80"/>
      <c r="KWJ14" s="80"/>
      <c r="KWK14" s="80"/>
      <c r="KWL14" s="80"/>
      <c r="KWM14" s="80"/>
      <c r="KWN14" s="80"/>
      <c r="KWO14" s="80"/>
      <c r="KWP14" s="80"/>
      <c r="KWQ14" s="80"/>
      <c r="KWR14" s="80"/>
      <c r="KWS14" s="80"/>
      <c r="KWT14" s="80"/>
      <c r="KWU14" s="80"/>
      <c r="KWV14" s="80"/>
      <c r="KWW14" s="80"/>
      <c r="KWX14" s="80"/>
      <c r="KWY14" s="80"/>
      <c r="KWZ14" s="80"/>
      <c r="KXA14" s="80"/>
      <c r="KXB14" s="80"/>
      <c r="KXC14" s="80"/>
      <c r="KXD14" s="80"/>
      <c r="KXE14" s="80"/>
      <c r="KXF14" s="80"/>
      <c r="KXG14" s="80"/>
      <c r="KXH14" s="80"/>
      <c r="KXI14" s="80"/>
      <c r="KXJ14" s="80"/>
      <c r="KXK14" s="80"/>
      <c r="KXL14" s="80"/>
      <c r="KXM14" s="80"/>
      <c r="KXN14" s="80"/>
      <c r="KXO14" s="80"/>
      <c r="KXP14" s="80"/>
      <c r="KXQ14" s="80"/>
      <c r="KXR14" s="80"/>
      <c r="KXS14" s="80"/>
      <c r="KXT14" s="80"/>
      <c r="KXU14" s="80"/>
      <c r="KXV14" s="80"/>
      <c r="KXW14" s="80"/>
      <c r="KXX14" s="80"/>
      <c r="KXY14" s="80"/>
      <c r="KXZ14" s="80"/>
      <c r="KYA14" s="80"/>
      <c r="KYB14" s="80"/>
      <c r="KYC14" s="80"/>
      <c r="KYD14" s="80"/>
      <c r="KYE14" s="80"/>
      <c r="KYF14" s="80"/>
      <c r="KYG14" s="80"/>
      <c r="KYH14" s="80"/>
      <c r="KYI14" s="80"/>
      <c r="KYJ14" s="80"/>
      <c r="KYK14" s="80"/>
      <c r="KYL14" s="80"/>
      <c r="KYM14" s="80"/>
      <c r="KYN14" s="80"/>
      <c r="KYO14" s="80"/>
      <c r="KYP14" s="80"/>
      <c r="KYQ14" s="80"/>
      <c r="KYR14" s="80"/>
      <c r="KYS14" s="80"/>
      <c r="KYT14" s="80"/>
      <c r="KYU14" s="80"/>
      <c r="KYV14" s="80"/>
      <c r="KYW14" s="80"/>
      <c r="KYX14" s="80"/>
      <c r="KYY14" s="80"/>
      <c r="KYZ14" s="80"/>
      <c r="KZA14" s="80"/>
      <c r="KZB14" s="80"/>
      <c r="KZC14" s="80"/>
      <c r="KZD14" s="80"/>
      <c r="KZE14" s="80"/>
      <c r="KZF14" s="80"/>
      <c r="KZG14" s="80"/>
      <c r="KZH14" s="80"/>
      <c r="KZI14" s="80"/>
      <c r="KZJ14" s="80"/>
      <c r="KZK14" s="80"/>
      <c r="KZL14" s="80"/>
      <c r="KZM14" s="80"/>
      <c r="KZN14" s="80"/>
      <c r="KZO14" s="80"/>
      <c r="KZP14" s="80"/>
      <c r="KZQ14" s="80"/>
      <c r="KZR14" s="80"/>
      <c r="KZS14" s="80"/>
      <c r="KZT14" s="80"/>
      <c r="KZU14" s="80"/>
      <c r="KZV14" s="80"/>
      <c r="KZW14" s="80"/>
      <c r="KZX14" s="80"/>
      <c r="KZY14" s="80"/>
      <c r="KZZ14" s="80"/>
      <c r="LAA14" s="80"/>
      <c r="LAB14" s="80"/>
      <c r="LAC14" s="80"/>
      <c r="LAD14" s="80"/>
      <c r="LAE14" s="80"/>
      <c r="LAF14" s="80"/>
      <c r="LAG14" s="80"/>
      <c r="LAH14" s="80"/>
      <c r="LAI14" s="80"/>
      <c r="LAJ14" s="80"/>
      <c r="LAK14" s="80"/>
      <c r="LAL14" s="80"/>
      <c r="LAM14" s="80"/>
      <c r="LAN14" s="80"/>
      <c r="LAO14" s="80"/>
      <c r="LAP14" s="80"/>
      <c r="LAQ14" s="80"/>
      <c r="LAR14" s="80"/>
      <c r="LAS14" s="80"/>
      <c r="LAT14" s="80"/>
      <c r="LAU14" s="80"/>
      <c r="LAV14" s="80"/>
      <c r="LAW14" s="80"/>
      <c r="LAX14" s="80"/>
      <c r="LAY14" s="80"/>
      <c r="LAZ14" s="80"/>
      <c r="LBA14" s="80"/>
      <c r="LBB14" s="80"/>
      <c r="LBC14" s="80"/>
      <c r="LBD14" s="80"/>
      <c r="LBE14" s="80"/>
      <c r="LBF14" s="80"/>
      <c r="LBG14" s="80"/>
      <c r="LBH14" s="80"/>
      <c r="LBI14" s="80"/>
      <c r="LBJ14" s="80"/>
      <c r="LBK14" s="80"/>
      <c r="LBL14" s="80"/>
      <c r="LBM14" s="80"/>
      <c r="LBN14" s="80"/>
      <c r="LBO14" s="80"/>
      <c r="LBP14" s="80"/>
      <c r="LBQ14" s="80"/>
      <c r="LBR14" s="80"/>
      <c r="LBS14" s="80"/>
      <c r="LBT14" s="80"/>
      <c r="LBU14" s="80"/>
      <c r="LBV14" s="80"/>
      <c r="LBW14" s="80"/>
      <c r="LBX14" s="80"/>
      <c r="LBY14" s="80"/>
      <c r="LBZ14" s="80"/>
      <c r="LCA14" s="80"/>
      <c r="LCB14" s="80"/>
      <c r="LCC14" s="80"/>
      <c r="LCD14" s="80"/>
      <c r="LCE14" s="80"/>
      <c r="LCF14" s="80"/>
      <c r="LCG14" s="80"/>
      <c r="LCH14" s="80"/>
      <c r="LCI14" s="80"/>
      <c r="LCJ14" s="80"/>
      <c r="LCK14" s="80"/>
      <c r="LCL14" s="80"/>
      <c r="LCM14" s="80"/>
      <c r="LCN14" s="80"/>
      <c r="LCO14" s="80"/>
      <c r="LCP14" s="80"/>
      <c r="LCQ14" s="80"/>
      <c r="LCR14" s="80"/>
      <c r="LCS14" s="80"/>
      <c r="LCT14" s="80"/>
      <c r="LCU14" s="80"/>
      <c r="LCV14" s="80"/>
      <c r="LCW14" s="80"/>
      <c r="LCX14" s="80"/>
      <c r="LCY14" s="80"/>
      <c r="LCZ14" s="80"/>
      <c r="LDA14" s="80"/>
      <c r="LDB14" s="80"/>
      <c r="LDC14" s="80"/>
      <c r="LDD14" s="80"/>
      <c r="LDE14" s="80"/>
      <c r="LDF14" s="80"/>
      <c r="LDG14" s="80"/>
      <c r="LDH14" s="80"/>
      <c r="LDI14" s="80"/>
      <c r="LDJ14" s="80"/>
      <c r="LDK14" s="80"/>
      <c r="LDL14" s="80"/>
      <c r="LDM14" s="80"/>
      <c r="LDN14" s="80"/>
      <c r="LDO14" s="80"/>
      <c r="LDP14" s="80"/>
      <c r="LDQ14" s="80"/>
      <c r="LDR14" s="80"/>
      <c r="LDS14" s="80"/>
      <c r="LDT14" s="80"/>
      <c r="LDU14" s="80"/>
      <c r="LDV14" s="80"/>
      <c r="LDW14" s="80"/>
      <c r="LDX14" s="80"/>
      <c r="LDY14" s="80"/>
      <c r="LDZ14" s="80"/>
      <c r="LEA14" s="80"/>
      <c r="LEB14" s="80"/>
      <c r="LEC14" s="80"/>
      <c r="LED14" s="80"/>
      <c r="LEE14" s="80"/>
      <c r="LEF14" s="80"/>
      <c r="LEG14" s="80"/>
      <c r="LEH14" s="80"/>
      <c r="LEI14" s="80"/>
      <c r="LEJ14" s="80"/>
      <c r="LEK14" s="80"/>
      <c r="LEL14" s="80"/>
      <c r="LEM14" s="80"/>
      <c r="LEN14" s="80"/>
      <c r="LEO14" s="80"/>
      <c r="LEP14" s="80"/>
      <c r="LEQ14" s="80"/>
      <c r="LER14" s="80"/>
      <c r="LES14" s="80"/>
      <c r="LET14" s="80"/>
      <c r="LEU14" s="80"/>
      <c r="LEV14" s="80"/>
      <c r="LEW14" s="80"/>
      <c r="LEX14" s="80"/>
      <c r="LEY14" s="80"/>
      <c r="LEZ14" s="80"/>
      <c r="LFA14" s="80"/>
      <c r="LFB14" s="80"/>
      <c r="LFC14" s="80"/>
      <c r="LFD14" s="80"/>
      <c r="LFE14" s="80"/>
      <c r="LFF14" s="80"/>
      <c r="LFG14" s="80"/>
      <c r="LFH14" s="80"/>
      <c r="LFI14" s="80"/>
      <c r="LFJ14" s="80"/>
      <c r="LFK14" s="80"/>
      <c r="LFL14" s="80"/>
      <c r="LFM14" s="80"/>
      <c r="LFN14" s="80"/>
      <c r="LFO14" s="80"/>
      <c r="LFP14" s="80"/>
      <c r="LFQ14" s="80"/>
      <c r="LFR14" s="80"/>
      <c r="LFS14" s="80"/>
      <c r="LFT14" s="80"/>
      <c r="LFU14" s="80"/>
      <c r="LFV14" s="80"/>
      <c r="LFW14" s="80"/>
      <c r="LFX14" s="80"/>
      <c r="LFY14" s="80"/>
      <c r="LFZ14" s="80"/>
      <c r="LGA14" s="80"/>
      <c r="LGB14" s="80"/>
      <c r="LGC14" s="80"/>
      <c r="LGD14" s="80"/>
      <c r="LGE14" s="80"/>
      <c r="LGF14" s="80"/>
      <c r="LGG14" s="80"/>
      <c r="LGH14" s="80"/>
      <c r="LGI14" s="80"/>
      <c r="LGJ14" s="80"/>
      <c r="LGK14" s="80"/>
      <c r="LGL14" s="80"/>
      <c r="LGM14" s="80"/>
      <c r="LGN14" s="80"/>
      <c r="LGO14" s="80"/>
      <c r="LGP14" s="80"/>
      <c r="LGQ14" s="80"/>
      <c r="LGR14" s="80"/>
      <c r="LGS14" s="80"/>
      <c r="LGT14" s="80"/>
      <c r="LGU14" s="80"/>
      <c r="LGV14" s="80"/>
      <c r="LGW14" s="80"/>
      <c r="LGX14" s="80"/>
      <c r="LGY14" s="80"/>
      <c r="LGZ14" s="80"/>
      <c r="LHA14" s="80"/>
      <c r="LHB14" s="80"/>
      <c r="LHC14" s="80"/>
      <c r="LHD14" s="80"/>
      <c r="LHE14" s="80"/>
      <c r="LHF14" s="80"/>
      <c r="LHG14" s="80"/>
      <c r="LHH14" s="80"/>
      <c r="LHI14" s="80"/>
      <c r="LHJ14" s="80"/>
      <c r="LHK14" s="80"/>
      <c r="LHL14" s="80"/>
      <c r="LHM14" s="80"/>
      <c r="LHN14" s="80"/>
      <c r="LHO14" s="80"/>
      <c r="LHP14" s="80"/>
      <c r="LHQ14" s="80"/>
      <c r="LHR14" s="80"/>
      <c r="LHS14" s="80"/>
      <c r="LHT14" s="80"/>
      <c r="LHU14" s="80"/>
      <c r="LHV14" s="80"/>
      <c r="LHW14" s="80"/>
      <c r="LHX14" s="80"/>
      <c r="LHY14" s="80"/>
      <c r="LHZ14" s="80"/>
      <c r="LIA14" s="80"/>
      <c r="LIB14" s="80"/>
      <c r="LIC14" s="80"/>
      <c r="LID14" s="80"/>
      <c r="LIE14" s="80"/>
      <c r="LIF14" s="80"/>
      <c r="LIG14" s="80"/>
      <c r="LIH14" s="80"/>
      <c r="LII14" s="80"/>
      <c r="LIJ14" s="80"/>
      <c r="LIK14" s="80"/>
      <c r="LIL14" s="80"/>
      <c r="LIM14" s="80"/>
      <c r="LIN14" s="80"/>
      <c r="LIO14" s="80"/>
      <c r="LIP14" s="80"/>
      <c r="LIQ14" s="80"/>
      <c r="LIR14" s="80"/>
      <c r="LIS14" s="80"/>
      <c r="LIT14" s="80"/>
      <c r="LIU14" s="80"/>
      <c r="LIV14" s="80"/>
      <c r="LIW14" s="80"/>
      <c r="LIX14" s="80"/>
      <c r="LIY14" s="80"/>
      <c r="LIZ14" s="80"/>
      <c r="LJA14" s="80"/>
      <c r="LJB14" s="80"/>
      <c r="LJC14" s="80"/>
      <c r="LJD14" s="80"/>
      <c r="LJE14" s="80"/>
      <c r="LJF14" s="80"/>
      <c r="LJG14" s="80"/>
      <c r="LJH14" s="80"/>
      <c r="LJI14" s="80"/>
      <c r="LJJ14" s="80"/>
      <c r="LJK14" s="80"/>
      <c r="LJL14" s="80"/>
      <c r="LJM14" s="80"/>
      <c r="LJN14" s="80"/>
      <c r="LJO14" s="80"/>
      <c r="LJP14" s="80"/>
      <c r="LJQ14" s="80"/>
      <c r="LJR14" s="80"/>
      <c r="LJS14" s="80"/>
      <c r="LJT14" s="80"/>
      <c r="LJU14" s="80"/>
      <c r="LJV14" s="80"/>
      <c r="LJW14" s="80"/>
      <c r="LJX14" s="80"/>
      <c r="LJY14" s="80"/>
      <c r="LJZ14" s="80"/>
      <c r="LKA14" s="80"/>
      <c r="LKB14" s="80"/>
      <c r="LKC14" s="80"/>
      <c r="LKD14" s="80"/>
      <c r="LKE14" s="80"/>
      <c r="LKF14" s="80"/>
      <c r="LKG14" s="80"/>
      <c r="LKH14" s="80"/>
      <c r="LKI14" s="80"/>
      <c r="LKJ14" s="80"/>
      <c r="LKK14" s="80"/>
      <c r="LKL14" s="80"/>
      <c r="LKM14" s="80"/>
      <c r="LKN14" s="80"/>
      <c r="LKO14" s="80"/>
      <c r="LKP14" s="80"/>
      <c r="LKQ14" s="80"/>
      <c r="LKR14" s="80"/>
      <c r="LKS14" s="80"/>
      <c r="LKT14" s="80"/>
      <c r="LKU14" s="80"/>
      <c r="LKV14" s="80"/>
      <c r="LKW14" s="80"/>
      <c r="LKX14" s="80"/>
      <c r="LKY14" s="80"/>
      <c r="LKZ14" s="80"/>
      <c r="LLA14" s="80"/>
      <c r="LLB14" s="80"/>
      <c r="LLC14" s="80"/>
      <c r="LLD14" s="80"/>
      <c r="LLE14" s="80"/>
      <c r="LLF14" s="80"/>
      <c r="LLG14" s="80"/>
      <c r="LLH14" s="80"/>
      <c r="LLI14" s="80"/>
      <c r="LLJ14" s="80"/>
      <c r="LLK14" s="80"/>
      <c r="LLL14" s="80"/>
      <c r="LLM14" s="80"/>
      <c r="LLN14" s="80"/>
      <c r="LLO14" s="80"/>
      <c r="LLP14" s="80"/>
      <c r="LLQ14" s="80"/>
      <c r="LLR14" s="80"/>
      <c r="LLS14" s="80"/>
      <c r="LLT14" s="80"/>
      <c r="LLU14" s="80"/>
      <c r="LLV14" s="80"/>
      <c r="LLW14" s="80"/>
      <c r="LLX14" s="80"/>
      <c r="LLY14" s="80"/>
      <c r="LLZ14" s="80"/>
      <c r="LMA14" s="80"/>
      <c r="LMB14" s="80"/>
      <c r="LMC14" s="80"/>
      <c r="LMD14" s="80"/>
      <c r="LME14" s="80"/>
      <c r="LMF14" s="80"/>
      <c r="LMG14" s="80"/>
      <c r="LMH14" s="80"/>
      <c r="LMI14" s="80"/>
      <c r="LMJ14" s="80"/>
      <c r="LMK14" s="80"/>
      <c r="LML14" s="80"/>
      <c r="LMM14" s="80"/>
      <c r="LMN14" s="80"/>
      <c r="LMO14" s="80"/>
      <c r="LMP14" s="80"/>
      <c r="LMQ14" s="80"/>
      <c r="LMR14" s="80"/>
      <c r="LMS14" s="80"/>
      <c r="LMT14" s="80"/>
      <c r="LMU14" s="80"/>
      <c r="LMV14" s="80"/>
      <c r="LMW14" s="80"/>
      <c r="LMX14" s="80"/>
      <c r="LMY14" s="80"/>
      <c r="LMZ14" s="80"/>
      <c r="LNA14" s="80"/>
      <c r="LNB14" s="80"/>
      <c r="LNC14" s="80"/>
      <c r="LND14" s="80"/>
      <c r="LNE14" s="80"/>
      <c r="LNF14" s="80"/>
      <c r="LNG14" s="80"/>
      <c r="LNH14" s="80"/>
      <c r="LNI14" s="80"/>
      <c r="LNJ14" s="80"/>
      <c r="LNK14" s="80"/>
      <c r="LNL14" s="80"/>
      <c r="LNM14" s="80"/>
      <c r="LNN14" s="80"/>
      <c r="LNO14" s="80"/>
      <c r="LNP14" s="80"/>
      <c r="LNQ14" s="80"/>
      <c r="LNR14" s="80"/>
      <c r="LNS14" s="80"/>
      <c r="LNT14" s="80"/>
      <c r="LNU14" s="80"/>
      <c r="LNV14" s="80"/>
      <c r="LNW14" s="80"/>
      <c r="LNX14" s="80"/>
      <c r="LNY14" s="80"/>
      <c r="LNZ14" s="80"/>
      <c r="LOA14" s="80"/>
      <c r="LOB14" s="80"/>
      <c r="LOC14" s="80"/>
      <c r="LOD14" s="80"/>
      <c r="LOE14" s="80"/>
      <c r="LOF14" s="80"/>
      <c r="LOG14" s="80"/>
      <c r="LOH14" s="80"/>
      <c r="LOI14" s="80"/>
      <c r="LOJ14" s="80"/>
      <c r="LOK14" s="80"/>
      <c r="LOL14" s="80"/>
      <c r="LOM14" s="80"/>
      <c r="LON14" s="80"/>
      <c r="LOO14" s="80"/>
      <c r="LOP14" s="80"/>
      <c r="LOQ14" s="80"/>
      <c r="LOR14" s="80"/>
      <c r="LOS14" s="80"/>
      <c r="LOT14" s="80"/>
      <c r="LOU14" s="80"/>
      <c r="LOV14" s="80"/>
      <c r="LOW14" s="80"/>
      <c r="LOX14" s="80"/>
      <c r="LOY14" s="80"/>
      <c r="LOZ14" s="80"/>
      <c r="LPA14" s="80"/>
      <c r="LPB14" s="80"/>
      <c r="LPC14" s="80"/>
      <c r="LPD14" s="80"/>
      <c r="LPE14" s="80"/>
      <c r="LPF14" s="80"/>
      <c r="LPG14" s="80"/>
      <c r="LPH14" s="80"/>
      <c r="LPI14" s="80"/>
      <c r="LPJ14" s="80"/>
      <c r="LPK14" s="80"/>
      <c r="LPL14" s="80"/>
      <c r="LPM14" s="80"/>
      <c r="LPN14" s="80"/>
      <c r="LPO14" s="80"/>
      <c r="LPP14" s="80"/>
      <c r="LPQ14" s="80"/>
      <c r="LPR14" s="80"/>
      <c r="LPS14" s="80"/>
      <c r="LPT14" s="80"/>
      <c r="LPU14" s="80"/>
      <c r="LPV14" s="80"/>
      <c r="LPW14" s="80"/>
      <c r="LPX14" s="80"/>
      <c r="LPY14" s="80"/>
      <c r="LPZ14" s="80"/>
      <c r="LQA14" s="80"/>
      <c r="LQB14" s="80"/>
      <c r="LQC14" s="80"/>
      <c r="LQD14" s="80"/>
      <c r="LQE14" s="80"/>
      <c r="LQF14" s="80"/>
      <c r="LQG14" s="80"/>
      <c r="LQH14" s="80"/>
      <c r="LQI14" s="80"/>
      <c r="LQJ14" s="80"/>
      <c r="LQK14" s="80"/>
      <c r="LQL14" s="80"/>
      <c r="LQM14" s="80"/>
      <c r="LQN14" s="80"/>
      <c r="LQO14" s="80"/>
      <c r="LQP14" s="80"/>
      <c r="LQQ14" s="80"/>
      <c r="LQR14" s="80"/>
      <c r="LQS14" s="80"/>
      <c r="LQT14" s="80"/>
      <c r="LQU14" s="80"/>
      <c r="LQV14" s="80"/>
      <c r="LQW14" s="80"/>
      <c r="LQX14" s="80"/>
      <c r="LQY14" s="80"/>
      <c r="LQZ14" s="80"/>
      <c r="LRA14" s="80"/>
      <c r="LRB14" s="80"/>
      <c r="LRC14" s="80"/>
      <c r="LRD14" s="80"/>
      <c r="LRE14" s="80"/>
      <c r="LRF14" s="80"/>
      <c r="LRG14" s="80"/>
      <c r="LRH14" s="80"/>
      <c r="LRI14" s="80"/>
      <c r="LRJ14" s="80"/>
      <c r="LRK14" s="80"/>
      <c r="LRL14" s="80"/>
      <c r="LRM14" s="80"/>
      <c r="LRN14" s="80"/>
      <c r="LRO14" s="80"/>
      <c r="LRP14" s="80"/>
      <c r="LRQ14" s="80"/>
      <c r="LRR14" s="80"/>
      <c r="LRS14" s="80"/>
      <c r="LRT14" s="80"/>
      <c r="LRU14" s="80"/>
      <c r="LRV14" s="80"/>
      <c r="LRW14" s="80"/>
      <c r="LRX14" s="80"/>
      <c r="LRY14" s="80"/>
      <c r="LRZ14" s="80"/>
      <c r="LSA14" s="80"/>
      <c r="LSB14" s="80"/>
      <c r="LSC14" s="80"/>
      <c r="LSD14" s="80"/>
      <c r="LSE14" s="80"/>
      <c r="LSF14" s="80"/>
      <c r="LSG14" s="80"/>
      <c r="LSH14" s="80"/>
      <c r="LSI14" s="80"/>
      <c r="LSJ14" s="80"/>
      <c r="LSK14" s="80"/>
      <c r="LSL14" s="80"/>
      <c r="LSM14" s="80"/>
      <c r="LSN14" s="80"/>
      <c r="LSO14" s="80"/>
      <c r="LSP14" s="80"/>
      <c r="LSQ14" s="80"/>
      <c r="LSR14" s="80"/>
      <c r="LSS14" s="80"/>
      <c r="LST14" s="80"/>
      <c r="LSU14" s="80"/>
      <c r="LSV14" s="80"/>
      <c r="LSW14" s="80"/>
      <c r="LSX14" s="80"/>
      <c r="LSY14" s="80"/>
      <c r="LSZ14" s="80"/>
      <c r="LTA14" s="80"/>
      <c r="LTB14" s="80"/>
      <c r="LTC14" s="80"/>
      <c r="LTD14" s="80"/>
      <c r="LTE14" s="80"/>
      <c r="LTF14" s="80"/>
      <c r="LTG14" s="80"/>
      <c r="LTH14" s="80"/>
      <c r="LTI14" s="80"/>
      <c r="LTJ14" s="80"/>
      <c r="LTK14" s="80"/>
      <c r="LTL14" s="80"/>
      <c r="LTM14" s="80"/>
      <c r="LTN14" s="80"/>
      <c r="LTO14" s="80"/>
      <c r="LTP14" s="80"/>
      <c r="LTQ14" s="80"/>
      <c r="LTR14" s="80"/>
      <c r="LTS14" s="80"/>
      <c r="LTT14" s="80"/>
      <c r="LTU14" s="80"/>
      <c r="LTV14" s="80"/>
      <c r="LTW14" s="80"/>
      <c r="LTX14" s="80"/>
      <c r="LTY14" s="80"/>
      <c r="LTZ14" s="80"/>
      <c r="LUA14" s="80"/>
      <c r="LUB14" s="80"/>
      <c r="LUC14" s="80"/>
      <c r="LUD14" s="80"/>
      <c r="LUE14" s="80"/>
      <c r="LUF14" s="80"/>
      <c r="LUG14" s="80"/>
      <c r="LUH14" s="80"/>
      <c r="LUI14" s="80"/>
      <c r="LUJ14" s="80"/>
      <c r="LUK14" s="80"/>
      <c r="LUL14" s="80"/>
      <c r="LUM14" s="80"/>
      <c r="LUN14" s="80"/>
      <c r="LUO14" s="80"/>
      <c r="LUP14" s="80"/>
      <c r="LUQ14" s="80"/>
      <c r="LUR14" s="80"/>
      <c r="LUS14" s="80"/>
      <c r="LUT14" s="80"/>
      <c r="LUU14" s="80"/>
      <c r="LUV14" s="80"/>
      <c r="LUW14" s="80"/>
      <c r="LUX14" s="80"/>
      <c r="LUY14" s="80"/>
      <c r="LUZ14" s="80"/>
      <c r="LVA14" s="80"/>
      <c r="LVB14" s="80"/>
      <c r="LVC14" s="80"/>
      <c r="LVD14" s="80"/>
      <c r="LVE14" s="80"/>
      <c r="LVF14" s="80"/>
      <c r="LVG14" s="80"/>
      <c r="LVH14" s="80"/>
      <c r="LVI14" s="80"/>
      <c r="LVJ14" s="80"/>
      <c r="LVK14" s="80"/>
      <c r="LVL14" s="80"/>
      <c r="LVM14" s="80"/>
      <c r="LVN14" s="80"/>
      <c r="LVO14" s="80"/>
      <c r="LVP14" s="80"/>
      <c r="LVQ14" s="80"/>
      <c r="LVR14" s="80"/>
      <c r="LVS14" s="80"/>
      <c r="LVT14" s="80"/>
      <c r="LVU14" s="80"/>
      <c r="LVV14" s="80"/>
      <c r="LVW14" s="80"/>
      <c r="LVX14" s="80"/>
      <c r="LVY14" s="80"/>
      <c r="LVZ14" s="80"/>
      <c r="LWA14" s="80"/>
      <c r="LWB14" s="80"/>
      <c r="LWC14" s="80"/>
      <c r="LWD14" s="80"/>
      <c r="LWE14" s="80"/>
      <c r="LWF14" s="80"/>
      <c r="LWG14" s="80"/>
      <c r="LWH14" s="80"/>
      <c r="LWI14" s="80"/>
      <c r="LWJ14" s="80"/>
      <c r="LWK14" s="80"/>
      <c r="LWL14" s="80"/>
      <c r="LWM14" s="80"/>
      <c r="LWN14" s="80"/>
      <c r="LWO14" s="80"/>
      <c r="LWP14" s="80"/>
      <c r="LWQ14" s="80"/>
      <c r="LWR14" s="80"/>
      <c r="LWS14" s="80"/>
      <c r="LWT14" s="80"/>
      <c r="LWU14" s="80"/>
      <c r="LWV14" s="80"/>
      <c r="LWW14" s="80"/>
      <c r="LWX14" s="80"/>
      <c r="LWY14" s="80"/>
      <c r="LWZ14" s="80"/>
      <c r="LXA14" s="80"/>
      <c r="LXB14" s="80"/>
      <c r="LXC14" s="80"/>
      <c r="LXD14" s="80"/>
      <c r="LXE14" s="80"/>
      <c r="LXF14" s="80"/>
      <c r="LXG14" s="80"/>
      <c r="LXH14" s="80"/>
      <c r="LXI14" s="80"/>
      <c r="LXJ14" s="80"/>
      <c r="LXK14" s="80"/>
      <c r="LXL14" s="80"/>
      <c r="LXM14" s="80"/>
      <c r="LXN14" s="80"/>
      <c r="LXO14" s="80"/>
      <c r="LXP14" s="80"/>
      <c r="LXQ14" s="80"/>
      <c r="LXR14" s="80"/>
      <c r="LXS14" s="80"/>
      <c r="LXT14" s="80"/>
      <c r="LXU14" s="80"/>
      <c r="LXV14" s="80"/>
      <c r="LXW14" s="80"/>
      <c r="LXX14" s="80"/>
      <c r="LXY14" s="80"/>
      <c r="LXZ14" s="80"/>
      <c r="LYA14" s="80"/>
      <c r="LYB14" s="80"/>
      <c r="LYC14" s="80"/>
      <c r="LYD14" s="80"/>
      <c r="LYE14" s="80"/>
      <c r="LYF14" s="80"/>
      <c r="LYG14" s="80"/>
      <c r="LYH14" s="80"/>
      <c r="LYI14" s="80"/>
      <c r="LYJ14" s="80"/>
      <c r="LYK14" s="80"/>
      <c r="LYL14" s="80"/>
      <c r="LYM14" s="80"/>
      <c r="LYN14" s="80"/>
      <c r="LYO14" s="80"/>
      <c r="LYP14" s="80"/>
      <c r="LYQ14" s="80"/>
      <c r="LYR14" s="80"/>
      <c r="LYS14" s="80"/>
      <c r="LYT14" s="80"/>
      <c r="LYU14" s="80"/>
      <c r="LYV14" s="80"/>
      <c r="LYW14" s="80"/>
      <c r="LYX14" s="80"/>
      <c r="LYY14" s="80"/>
      <c r="LYZ14" s="80"/>
      <c r="LZA14" s="80"/>
      <c r="LZB14" s="80"/>
      <c r="LZC14" s="80"/>
      <c r="LZD14" s="80"/>
      <c r="LZE14" s="80"/>
      <c r="LZF14" s="80"/>
      <c r="LZG14" s="80"/>
      <c r="LZH14" s="80"/>
      <c r="LZI14" s="80"/>
      <c r="LZJ14" s="80"/>
      <c r="LZK14" s="80"/>
      <c r="LZL14" s="80"/>
      <c r="LZM14" s="80"/>
      <c r="LZN14" s="80"/>
      <c r="LZO14" s="80"/>
      <c r="LZP14" s="80"/>
      <c r="LZQ14" s="80"/>
      <c r="LZR14" s="80"/>
      <c r="LZS14" s="80"/>
      <c r="LZT14" s="80"/>
      <c r="LZU14" s="80"/>
      <c r="LZV14" s="80"/>
      <c r="LZW14" s="80"/>
      <c r="LZX14" s="80"/>
      <c r="LZY14" s="80"/>
      <c r="LZZ14" s="80"/>
      <c r="MAA14" s="80"/>
      <c r="MAB14" s="80"/>
      <c r="MAC14" s="80"/>
      <c r="MAD14" s="80"/>
      <c r="MAE14" s="80"/>
      <c r="MAF14" s="80"/>
      <c r="MAG14" s="80"/>
      <c r="MAH14" s="80"/>
      <c r="MAI14" s="80"/>
      <c r="MAJ14" s="80"/>
      <c r="MAK14" s="80"/>
      <c r="MAL14" s="80"/>
      <c r="MAM14" s="80"/>
      <c r="MAN14" s="80"/>
      <c r="MAO14" s="80"/>
      <c r="MAP14" s="80"/>
      <c r="MAQ14" s="80"/>
      <c r="MAR14" s="80"/>
      <c r="MAS14" s="80"/>
      <c r="MAT14" s="80"/>
      <c r="MAU14" s="80"/>
      <c r="MAV14" s="80"/>
      <c r="MAW14" s="80"/>
      <c r="MAX14" s="80"/>
      <c r="MAY14" s="80"/>
      <c r="MAZ14" s="80"/>
      <c r="MBA14" s="80"/>
      <c r="MBB14" s="80"/>
      <c r="MBC14" s="80"/>
      <c r="MBD14" s="80"/>
      <c r="MBE14" s="80"/>
      <c r="MBF14" s="80"/>
      <c r="MBG14" s="80"/>
      <c r="MBH14" s="80"/>
      <c r="MBI14" s="80"/>
      <c r="MBJ14" s="80"/>
      <c r="MBK14" s="80"/>
      <c r="MBL14" s="80"/>
      <c r="MBM14" s="80"/>
      <c r="MBN14" s="80"/>
      <c r="MBO14" s="80"/>
      <c r="MBP14" s="80"/>
      <c r="MBQ14" s="80"/>
      <c r="MBR14" s="80"/>
      <c r="MBS14" s="80"/>
      <c r="MBT14" s="80"/>
      <c r="MBU14" s="80"/>
      <c r="MBV14" s="80"/>
      <c r="MBW14" s="80"/>
      <c r="MBX14" s="80"/>
      <c r="MBY14" s="80"/>
      <c r="MBZ14" s="80"/>
      <c r="MCA14" s="80"/>
      <c r="MCB14" s="80"/>
      <c r="MCC14" s="80"/>
      <c r="MCD14" s="80"/>
      <c r="MCE14" s="80"/>
      <c r="MCF14" s="80"/>
      <c r="MCG14" s="80"/>
      <c r="MCH14" s="80"/>
      <c r="MCI14" s="80"/>
      <c r="MCJ14" s="80"/>
      <c r="MCK14" s="80"/>
      <c r="MCL14" s="80"/>
      <c r="MCM14" s="80"/>
      <c r="MCN14" s="80"/>
      <c r="MCO14" s="80"/>
      <c r="MCP14" s="80"/>
      <c r="MCQ14" s="80"/>
      <c r="MCR14" s="80"/>
      <c r="MCS14" s="80"/>
      <c r="MCT14" s="80"/>
      <c r="MCU14" s="80"/>
      <c r="MCV14" s="80"/>
      <c r="MCW14" s="80"/>
      <c r="MCX14" s="80"/>
      <c r="MCY14" s="80"/>
      <c r="MCZ14" s="80"/>
      <c r="MDA14" s="80"/>
      <c r="MDB14" s="80"/>
      <c r="MDC14" s="80"/>
      <c r="MDD14" s="80"/>
      <c r="MDE14" s="80"/>
      <c r="MDF14" s="80"/>
      <c r="MDG14" s="80"/>
      <c r="MDH14" s="80"/>
      <c r="MDI14" s="80"/>
      <c r="MDJ14" s="80"/>
      <c r="MDK14" s="80"/>
      <c r="MDL14" s="80"/>
      <c r="MDM14" s="80"/>
      <c r="MDN14" s="80"/>
      <c r="MDO14" s="80"/>
      <c r="MDP14" s="80"/>
      <c r="MDQ14" s="80"/>
      <c r="MDR14" s="80"/>
      <c r="MDS14" s="80"/>
      <c r="MDT14" s="80"/>
      <c r="MDU14" s="80"/>
      <c r="MDV14" s="80"/>
      <c r="MDW14" s="80"/>
      <c r="MDX14" s="80"/>
      <c r="MDY14" s="80"/>
      <c r="MDZ14" s="80"/>
      <c r="MEA14" s="80"/>
      <c r="MEB14" s="80"/>
      <c r="MEC14" s="80"/>
      <c r="MED14" s="80"/>
      <c r="MEE14" s="80"/>
      <c r="MEF14" s="80"/>
      <c r="MEG14" s="80"/>
      <c r="MEH14" s="80"/>
      <c r="MEI14" s="80"/>
      <c r="MEJ14" s="80"/>
      <c r="MEK14" s="80"/>
      <c r="MEL14" s="80"/>
      <c r="MEM14" s="80"/>
      <c r="MEN14" s="80"/>
      <c r="MEO14" s="80"/>
      <c r="MEP14" s="80"/>
      <c r="MEQ14" s="80"/>
      <c r="MER14" s="80"/>
      <c r="MES14" s="80"/>
      <c r="MET14" s="80"/>
      <c r="MEU14" s="80"/>
      <c r="MEV14" s="80"/>
      <c r="MEW14" s="80"/>
      <c r="MEX14" s="80"/>
      <c r="MEY14" s="80"/>
      <c r="MEZ14" s="80"/>
      <c r="MFA14" s="80"/>
      <c r="MFB14" s="80"/>
      <c r="MFC14" s="80"/>
      <c r="MFD14" s="80"/>
      <c r="MFE14" s="80"/>
      <c r="MFF14" s="80"/>
      <c r="MFG14" s="80"/>
      <c r="MFH14" s="80"/>
      <c r="MFI14" s="80"/>
      <c r="MFJ14" s="80"/>
      <c r="MFK14" s="80"/>
      <c r="MFL14" s="80"/>
      <c r="MFM14" s="80"/>
      <c r="MFN14" s="80"/>
      <c r="MFO14" s="80"/>
      <c r="MFP14" s="80"/>
      <c r="MFQ14" s="80"/>
      <c r="MFR14" s="80"/>
      <c r="MFS14" s="80"/>
      <c r="MFT14" s="80"/>
      <c r="MFU14" s="80"/>
      <c r="MFV14" s="80"/>
      <c r="MFW14" s="80"/>
      <c r="MFX14" s="80"/>
      <c r="MFY14" s="80"/>
      <c r="MFZ14" s="80"/>
      <c r="MGA14" s="80"/>
      <c r="MGB14" s="80"/>
      <c r="MGC14" s="80"/>
      <c r="MGD14" s="80"/>
      <c r="MGE14" s="80"/>
      <c r="MGF14" s="80"/>
      <c r="MGG14" s="80"/>
      <c r="MGH14" s="80"/>
      <c r="MGI14" s="80"/>
      <c r="MGJ14" s="80"/>
      <c r="MGK14" s="80"/>
      <c r="MGL14" s="80"/>
      <c r="MGM14" s="80"/>
      <c r="MGN14" s="80"/>
      <c r="MGO14" s="80"/>
      <c r="MGP14" s="80"/>
      <c r="MGQ14" s="80"/>
      <c r="MGR14" s="80"/>
      <c r="MGS14" s="80"/>
      <c r="MGT14" s="80"/>
      <c r="MGU14" s="80"/>
      <c r="MGV14" s="80"/>
      <c r="MGW14" s="80"/>
      <c r="MGX14" s="80"/>
      <c r="MGY14" s="80"/>
      <c r="MGZ14" s="80"/>
      <c r="MHA14" s="80"/>
      <c r="MHB14" s="80"/>
      <c r="MHC14" s="80"/>
      <c r="MHD14" s="80"/>
      <c r="MHE14" s="80"/>
      <c r="MHF14" s="80"/>
      <c r="MHG14" s="80"/>
      <c r="MHH14" s="80"/>
      <c r="MHI14" s="80"/>
      <c r="MHJ14" s="80"/>
      <c r="MHK14" s="80"/>
      <c r="MHL14" s="80"/>
      <c r="MHM14" s="80"/>
      <c r="MHN14" s="80"/>
      <c r="MHO14" s="80"/>
      <c r="MHP14" s="80"/>
      <c r="MHQ14" s="80"/>
      <c r="MHR14" s="80"/>
      <c r="MHS14" s="80"/>
      <c r="MHT14" s="80"/>
      <c r="MHU14" s="80"/>
      <c r="MHV14" s="80"/>
      <c r="MHW14" s="80"/>
      <c r="MHX14" s="80"/>
      <c r="MHY14" s="80"/>
      <c r="MHZ14" s="80"/>
      <c r="MIA14" s="80"/>
      <c r="MIB14" s="80"/>
      <c r="MIC14" s="80"/>
      <c r="MID14" s="80"/>
      <c r="MIE14" s="80"/>
      <c r="MIF14" s="80"/>
      <c r="MIG14" s="80"/>
      <c r="MIH14" s="80"/>
      <c r="MII14" s="80"/>
      <c r="MIJ14" s="80"/>
      <c r="MIK14" s="80"/>
      <c r="MIL14" s="80"/>
      <c r="MIM14" s="80"/>
      <c r="MIN14" s="80"/>
      <c r="MIO14" s="80"/>
      <c r="MIP14" s="80"/>
      <c r="MIQ14" s="80"/>
      <c r="MIR14" s="80"/>
      <c r="MIS14" s="80"/>
      <c r="MIT14" s="80"/>
      <c r="MIU14" s="80"/>
      <c r="MIV14" s="80"/>
      <c r="MIW14" s="80"/>
      <c r="MIX14" s="80"/>
      <c r="MIY14" s="80"/>
      <c r="MIZ14" s="80"/>
      <c r="MJA14" s="80"/>
      <c r="MJB14" s="80"/>
      <c r="MJC14" s="80"/>
      <c r="MJD14" s="80"/>
      <c r="MJE14" s="80"/>
      <c r="MJF14" s="80"/>
      <c r="MJG14" s="80"/>
      <c r="MJH14" s="80"/>
      <c r="MJI14" s="80"/>
      <c r="MJJ14" s="80"/>
      <c r="MJK14" s="80"/>
      <c r="MJL14" s="80"/>
      <c r="MJM14" s="80"/>
      <c r="MJN14" s="80"/>
      <c r="MJO14" s="80"/>
      <c r="MJP14" s="80"/>
      <c r="MJQ14" s="80"/>
      <c r="MJR14" s="80"/>
      <c r="MJS14" s="80"/>
      <c r="MJT14" s="80"/>
      <c r="MJU14" s="80"/>
      <c r="MJV14" s="80"/>
      <c r="MJW14" s="80"/>
      <c r="MJX14" s="80"/>
      <c r="MJY14" s="80"/>
      <c r="MJZ14" s="80"/>
      <c r="MKA14" s="80"/>
      <c r="MKB14" s="80"/>
      <c r="MKC14" s="80"/>
      <c r="MKD14" s="80"/>
      <c r="MKE14" s="80"/>
      <c r="MKF14" s="80"/>
      <c r="MKG14" s="80"/>
      <c r="MKH14" s="80"/>
      <c r="MKI14" s="80"/>
      <c r="MKJ14" s="80"/>
      <c r="MKK14" s="80"/>
      <c r="MKL14" s="80"/>
      <c r="MKM14" s="80"/>
      <c r="MKN14" s="80"/>
      <c r="MKO14" s="80"/>
      <c r="MKP14" s="80"/>
      <c r="MKQ14" s="80"/>
      <c r="MKR14" s="80"/>
      <c r="MKS14" s="80"/>
      <c r="MKT14" s="80"/>
      <c r="MKU14" s="80"/>
      <c r="MKV14" s="80"/>
      <c r="MKW14" s="80"/>
      <c r="MKX14" s="80"/>
      <c r="MKY14" s="80"/>
      <c r="MKZ14" s="80"/>
      <c r="MLA14" s="80"/>
      <c r="MLB14" s="80"/>
      <c r="MLC14" s="80"/>
      <c r="MLD14" s="80"/>
      <c r="MLE14" s="80"/>
      <c r="MLF14" s="80"/>
      <c r="MLG14" s="80"/>
      <c r="MLH14" s="80"/>
      <c r="MLI14" s="80"/>
      <c r="MLJ14" s="80"/>
      <c r="MLK14" s="80"/>
      <c r="MLL14" s="80"/>
      <c r="MLM14" s="80"/>
      <c r="MLN14" s="80"/>
      <c r="MLO14" s="80"/>
      <c r="MLP14" s="80"/>
      <c r="MLQ14" s="80"/>
      <c r="MLR14" s="80"/>
      <c r="MLS14" s="80"/>
      <c r="MLT14" s="80"/>
      <c r="MLU14" s="80"/>
      <c r="MLV14" s="80"/>
      <c r="MLW14" s="80"/>
      <c r="MLX14" s="80"/>
      <c r="MLY14" s="80"/>
      <c r="MLZ14" s="80"/>
      <c r="MMA14" s="80"/>
      <c r="MMB14" s="80"/>
      <c r="MMC14" s="80"/>
      <c r="MMD14" s="80"/>
      <c r="MME14" s="80"/>
      <c r="MMF14" s="80"/>
      <c r="MMG14" s="80"/>
      <c r="MMH14" s="80"/>
      <c r="MMI14" s="80"/>
      <c r="MMJ14" s="80"/>
      <c r="MMK14" s="80"/>
      <c r="MML14" s="80"/>
      <c r="MMM14" s="80"/>
      <c r="MMN14" s="80"/>
      <c r="MMO14" s="80"/>
      <c r="MMP14" s="80"/>
      <c r="MMQ14" s="80"/>
      <c r="MMR14" s="80"/>
      <c r="MMS14" s="80"/>
      <c r="MMT14" s="80"/>
      <c r="MMU14" s="80"/>
      <c r="MMV14" s="80"/>
      <c r="MMW14" s="80"/>
      <c r="MMX14" s="80"/>
      <c r="MMY14" s="80"/>
      <c r="MMZ14" s="80"/>
      <c r="MNA14" s="80"/>
      <c r="MNB14" s="80"/>
      <c r="MNC14" s="80"/>
      <c r="MND14" s="80"/>
      <c r="MNE14" s="80"/>
      <c r="MNF14" s="80"/>
      <c r="MNG14" s="80"/>
      <c r="MNH14" s="80"/>
      <c r="MNI14" s="80"/>
      <c r="MNJ14" s="80"/>
      <c r="MNK14" s="80"/>
      <c r="MNL14" s="80"/>
      <c r="MNM14" s="80"/>
      <c r="MNN14" s="80"/>
      <c r="MNO14" s="80"/>
      <c r="MNP14" s="80"/>
      <c r="MNQ14" s="80"/>
      <c r="MNR14" s="80"/>
      <c r="MNS14" s="80"/>
      <c r="MNT14" s="80"/>
      <c r="MNU14" s="80"/>
      <c r="MNV14" s="80"/>
      <c r="MNW14" s="80"/>
      <c r="MNX14" s="80"/>
      <c r="MNY14" s="80"/>
      <c r="MNZ14" s="80"/>
      <c r="MOA14" s="80"/>
      <c r="MOB14" s="80"/>
      <c r="MOC14" s="80"/>
      <c r="MOD14" s="80"/>
      <c r="MOE14" s="80"/>
      <c r="MOF14" s="80"/>
      <c r="MOG14" s="80"/>
      <c r="MOH14" s="80"/>
      <c r="MOI14" s="80"/>
      <c r="MOJ14" s="80"/>
      <c r="MOK14" s="80"/>
      <c r="MOL14" s="80"/>
      <c r="MOM14" s="80"/>
      <c r="MON14" s="80"/>
      <c r="MOO14" s="80"/>
      <c r="MOP14" s="80"/>
      <c r="MOQ14" s="80"/>
      <c r="MOR14" s="80"/>
      <c r="MOS14" s="80"/>
      <c r="MOT14" s="80"/>
      <c r="MOU14" s="80"/>
      <c r="MOV14" s="80"/>
      <c r="MOW14" s="80"/>
      <c r="MOX14" s="80"/>
      <c r="MOY14" s="80"/>
      <c r="MOZ14" s="80"/>
      <c r="MPA14" s="80"/>
      <c r="MPB14" s="80"/>
      <c r="MPC14" s="80"/>
      <c r="MPD14" s="80"/>
      <c r="MPE14" s="80"/>
      <c r="MPF14" s="80"/>
      <c r="MPG14" s="80"/>
      <c r="MPH14" s="80"/>
      <c r="MPI14" s="80"/>
      <c r="MPJ14" s="80"/>
      <c r="MPK14" s="80"/>
      <c r="MPL14" s="80"/>
      <c r="MPM14" s="80"/>
      <c r="MPN14" s="80"/>
      <c r="MPO14" s="80"/>
      <c r="MPP14" s="80"/>
      <c r="MPQ14" s="80"/>
      <c r="MPR14" s="80"/>
      <c r="MPS14" s="80"/>
      <c r="MPT14" s="80"/>
      <c r="MPU14" s="80"/>
      <c r="MPV14" s="80"/>
      <c r="MPW14" s="80"/>
      <c r="MPX14" s="80"/>
      <c r="MPY14" s="80"/>
      <c r="MPZ14" s="80"/>
      <c r="MQA14" s="80"/>
      <c r="MQB14" s="80"/>
      <c r="MQC14" s="80"/>
      <c r="MQD14" s="80"/>
      <c r="MQE14" s="80"/>
      <c r="MQF14" s="80"/>
      <c r="MQG14" s="80"/>
      <c r="MQH14" s="80"/>
      <c r="MQI14" s="80"/>
      <c r="MQJ14" s="80"/>
      <c r="MQK14" s="80"/>
      <c r="MQL14" s="80"/>
      <c r="MQM14" s="80"/>
      <c r="MQN14" s="80"/>
      <c r="MQO14" s="80"/>
      <c r="MQP14" s="80"/>
      <c r="MQQ14" s="80"/>
      <c r="MQR14" s="80"/>
      <c r="MQS14" s="80"/>
      <c r="MQT14" s="80"/>
      <c r="MQU14" s="80"/>
      <c r="MQV14" s="80"/>
      <c r="MQW14" s="80"/>
      <c r="MQX14" s="80"/>
      <c r="MQY14" s="80"/>
      <c r="MQZ14" s="80"/>
      <c r="MRA14" s="80"/>
      <c r="MRB14" s="80"/>
      <c r="MRC14" s="80"/>
      <c r="MRD14" s="80"/>
      <c r="MRE14" s="80"/>
      <c r="MRF14" s="80"/>
      <c r="MRG14" s="80"/>
      <c r="MRH14" s="80"/>
      <c r="MRI14" s="80"/>
      <c r="MRJ14" s="80"/>
      <c r="MRK14" s="80"/>
      <c r="MRL14" s="80"/>
      <c r="MRM14" s="80"/>
      <c r="MRN14" s="80"/>
      <c r="MRO14" s="80"/>
      <c r="MRP14" s="80"/>
      <c r="MRQ14" s="80"/>
      <c r="MRR14" s="80"/>
      <c r="MRS14" s="80"/>
      <c r="MRT14" s="80"/>
      <c r="MRU14" s="80"/>
      <c r="MRV14" s="80"/>
      <c r="MRW14" s="80"/>
      <c r="MRX14" s="80"/>
      <c r="MRY14" s="80"/>
      <c r="MRZ14" s="80"/>
      <c r="MSA14" s="80"/>
      <c r="MSB14" s="80"/>
      <c r="MSC14" s="80"/>
      <c r="MSD14" s="80"/>
      <c r="MSE14" s="80"/>
      <c r="MSF14" s="80"/>
      <c r="MSG14" s="80"/>
      <c r="MSH14" s="80"/>
      <c r="MSI14" s="80"/>
      <c r="MSJ14" s="80"/>
      <c r="MSK14" s="80"/>
      <c r="MSL14" s="80"/>
      <c r="MSM14" s="80"/>
      <c r="MSN14" s="80"/>
      <c r="MSO14" s="80"/>
      <c r="MSP14" s="80"/>
      <c r="MSQ14" s="80"/>
      <c r="MSR14" s="80"/>
      <c r="MSS14" s="80"/>
      <c r="MST14" s="80"/>
      <c r="MSU14" s="80"/>
      <c r="MSV14" s="80"/>
      <c r="MSW14" s="80"/>
      <c r="MSX14" s="80"/>
      <c r="MSY14" s="80"/>
      <c r="MSZ14" s="80"/>
      <c r="MTA14" s="80"/>
      <c r="MTB14" s="80"/>
      <c r="MTC14" s="80"/>
      <c r="MTD14" s="80"/>
      <c r="MTE14" s="80"/>
      <c r="MTF14" s="80"/>
      <c r="MTG14" s="80"/>
      <c r="MTH14" s="80"/>
      <c r="MTI14" s="80"/>
      <c r="MTJ14" s="80"/>
      <c r="MTK14" s="80"/>
      <c r="MTL14" s="80"/>
      <c r="MTM14" s="80"/>
      <c r="MTN14" s="80"/>
      <c r="MTO14" s="80"/>
      <c r="MTP14" s="80"/>
      <c r="MTQ14" s="80"/>
      <c r="MTR14" s="80"/>
      <c r="MTS14" s="80"/>
      <c r="MTT14" s="80"/>
      <c r="MTU14" s="80"/>
      <c r="MTV14" s="80"/>
      <c r="MTW14" s="80"/>
      <c r="MTX14" s="80"/>
      <c r="MTY14" s="80"/>
      <c r="MTZ14" s="80"/>
      <c r="MUA14" s="80"/>
      <c r="MUB14" s="80"/>
      <c r="MUC14" s="80"/>
      <c r="MUD14" s="80"/>
      <c r="MUE14" s="80"/>
      <c r="MUF14" s="80"/>
      <c r="MUG14" s="80"/>
      <c r="MUH14" s="80"/>
      <c r="MUI14" s="80"/>
      <c r="MUJ14" s="80"/>
      <c r="MUK14" s="80"/>
      <c r="MUL14" s="80"/>
      <c r="MUM14" s="80"/>
      <c r="MUN14" s="80"/>
      <c r="MUO14" s="80"/>
      <c r="MUP14" s="80"/>
      <c r="MUQ14" s="80"/>
      <c r="MUR14" s="80"/>
      <c r="MUS14" s="80"/>
      <c r="MUT14" s="80"/>
      <c r="MUU14" s="80"/>
      <c r="MUV14" s="80"/>
      <c r="MUW14" s="80"/>
      <c r="MUX14" s="80"/>
      <c r="MUY14" s="80"/>
      <c r="MUZ14" s="80"/>
      <c r="MVA14" s="80"/>
      <c r="MVB14" s="80"/>
      <c r="MVC14" s="80"/>
      <c r="MVD14" s="80"/>
      <c r="MVE14" s="80"/>
      <c r="MVF14" s="80"/>
      <c r="MVG14" s="80"/>
      <c r="MVH14" s="80"/>
      <c r="MVI14" s="80"/>
      <c r="MVJ14" s="80"/>
      <c r="MVK14" s="80"/>
      <c r="MVL14" s="80"/>
      <c r="MVM14" s="80"/>
      <c r="MVN14" s="80"/>
      <c r="MVO14" s="80"/>
      <c r="MVP14" s="80"/>
      <c r="MVQ14" s="80"/>
      <c r="MVR14" s="80"/>
      <c r="MVS14" s="80"/>
      <c r="MVT14" s="80"/>
      <c r="MVU14" s="80"/>
      <c r="MVV14" s="80"/>
      <c r="MVW14" s="80"/>
      <c r="MVX14" s="80"/>
      <c r="MVY14" s="80"/>
      <c r="MVZ14" s="80"/>
      <c r="MWA14" s="80"/>
      <c r="MWB14" s="80"/>
      <c r="MWC14" s="80"/>
      <c r="MWD14" s="80"/>
      <c r="MWE14" s="80"/>
      <c r="MWF14" s="80"/>
      <c r="MWG14" s="80"/>
      <c r="MWH14" s="80"/>
      <c r="MWI14" s="80"/>
      <c r="MWJ14" s="80"/>
      <c r="MWK14" s="80"/>
      <c r="MWL14" s="80"/>
      <c r="MWM14" s="80"/>
      <c r="MWN14" s="80"/>
      <c r="MWO14" s="80"/>
      <c r="MWP14" s="80"/>
      <c r="MWQ14" s="80"/>
      <c r="MWR14" s="80"/>
      <c r="MWS14" s="80"/>
      <c r="MWT14" s="80"/>
      <c r="MWU14" s="80"/>
      <c r="MWV14" s="80"/>
      <c r="MWW14" s="80"/>
      <c r="MWX14" s="80"/>
      <c r="MWY14" s="80"/>
      <c r="MWZ14" s="80"/>
      <c r="MXA14" s="80"/>
      <c r="MXB14" s="80"/>
      <c r="MXC14" s="80"/>
      <c r="MXD14" s="80"/>
      <c r="MXE14" s="80"/>
      <c r="MXF14" s="80"/>
      <c r="MXG14" s="80"/>
      <c r="MXH14" s="80"/>
      <c r="MXI14" s="80"/>
      <c r="MXJ14" s="80"/>
      <c r="MXK14" s="80"/>
      <c r="MXL14" s="80"/>
      <c r="MXM14" s="80"/>
      <c r="MXN14" s="80"/>
      <c r="MXO14" s="80"/>
      <c r="MXP14" s="80"/>
      <c r="MXQ14" s="80"/>
      <c r="MXR14" s="80"/>
      <c r="MXS14" s="80"/>
      <c r="MXT14" s="80"/>
      <c r="MXU14" s="80"/>
      <c r="MXV14" s="80"/>
      <c r="MXW14" s="80"/>
      <c r="MXX14" s="80"/>
      <c r="MXY14" s="80"/>
      <c r="MXZ14" s="80"/>
      <c r="MYA14" s="80"/>
      <c r="MYB14" s="80"/>
      <c r="MYC14" s="80"/>
      <c r="MYD14" s="80"/>
      <c r="MYE14" s="80"/>
      <c r="MYF14" s="80"/>
      <c r="MYG14" s="80"/>
      <c r="MYH14" s="80"/>
      <c r="MYI14" s="80"/>
      <c r="MYJ14" s="80"/>
      <c r="MYK14" s="80"/>
      <c r="MYL14" s="80"/>
      <c r="MYM14" s="80"/>
      <c r="MYN14" s="80"/>
      <c r="MYO14" s="80"/>
      <c r="MYP14" s="80"/>
      <c r="MYQ14" s="80"/>
      <c r="MYR14" s="80"/>
      <c r="MYS14" s="80"/>
      <c r="MYT14" s="80"/>
      <c r="MYU14" s="80"/>
      <c r="MYV14" s="80"/>
      <c r="MYW14" s="80"/>
      <c r="MYX14" s="80"/>
      <c r="MYY14" s="80"/>
      <c r="MYZ14" s="80"/>
      <c r="MZA14" s="80"/>
      <c r="MZB14" s="80"/>
      <c r="MZC14" s="80"/>
      <c r="MZD14" s="80"/>
      <c r="MZE14" s="80"/>
      <c r="MZF14" s="80"/>
      <c r="MZG14" s="80"/>
      <c r="MZH14" s="80"/>
      <c r="MZI14" s="80"/>
      <c r="MZJ14" s="80"/>
      <c r="MZK14" s="80"/>
      <c r="MZL14" s="80"/>
      <c r="MZM14" s="80"/>
      <c r="MZN14" s="80"/>
      <c r="MZO14" s="80"/>
      <c r="MZP14" s="80"/>
      <c r="MZQ14" s="80"/>
      <c r="MZR14" s="80"/>
      <c r="MZS14" s="80"/>
      <c r="MZT14" s="80"/>
      <c r="MZU14" s="80"/>
      <c r="MZV14" s="80"/>
      <c r="MZW14" s="80"/>
      <c r="MZX14" s="80"/>
      <c r="MZY14" s="80"/>
      <c r="MZZ14" s="80"/>
      <c r="NAA14" s="80"/>
      <c r="NAB14" s="80"/>
      <c r="NAC14" s="80"/>
      <c r="NAD14" s="80"/>
      <c r="NAE14" s="80"/>
      <c r="NAF14" s="80"/>
      <c r="NAG14" s="80"/>
      <c r="NAH14" s="80"/>
      <c r="NAI14" s="80"/>
      <c r="NAJ14" s="80"/>
      <c r="NAK14" s="80"/>
      <c r="NAL14" s="80"/>
      <c r="NAM14" s="80"/>
      <c r="NAN14" s="80"/>
      <c r="NAO14" s="80"/>
      <c r="NAP14" s="80"/>
      <c r="NAQ14" s="80"/>
      <c r="NAR14" s="80"/>
      <c r="NAS14" s="80"/>
      <c r="NAT14" s="80"/>
      <c r="NAU14" s="80"/>
      <c r="NAV14" s="80"/>
      <c r="NAW14" s="80"/>
      <c r="NAX14" s="80"/>
      <c r="NAY14" s="80"/>
      <c r="NAZ14" s="80"/>
      <c r="NBA14" s="80"/>
      <c r="NBB14" s="80"/>
      <c r="NBC14" s="80"/>
      <c r="NBD14" s="80"/>
      <c r="NBE14" s="80"/>
      <c r="NBF14" s="80"/>
      <c r="NBG14" s="80"/>
      <c r="NBH14" s="80"/>
      <c r="NBI14" s="80"/>
      <c r="NBJ14" s="80"/>
      <c r="NBK14" s="80"/>
      <c r="NBL14" s="80"/>
      <c r="NBM14" s="80"/>
      <c r="NBN14" s="80"/>
      <c r="NBO14" s="80"/>
      <c r="NBP14" s="80"/>
      <c r="NBQ14" s="80"/>
      <c r="NBR14" s="80"/>
      <c r="NBS14" s="80"/>
      <c r="NBT14" s="80"/>
      <c r="NBU14" s="80"/>
      <c r="NBV14" s="80"/>
      <c r="NBW14" s="80"/>
      <c r="NBX14" s="80"/>
      <c r="NBY14" s="80"/>
      <c r="NBZ14" s="80"/>
      <c r="NCA14" s="80"/>
      <c r="NCB14" s="80"/>
      <c r="NCC14" s="80"/>
      <c r="NCD14" s="80"/>
      <c r="NCE14" s="80"/>
      <c r="NCF14" s="80"/>
      <c r="NCG14" s="80"/>
      <c r="NCH14" s="80"/>
      <c r="NCI14" s="80"/>
      <c r="NCJ14" s="80"/>
      <c r="NCK14" s="80"/>
      <c r="NCL14" s="80"/>
      <c r="NCM14" s="80"/>
      <c r="NCN14" s="80"/>
      <c r="NCO14" s="80"/>
      <c r="NCP14" s="80"/>
      <c r="NCQ14" s="80"/>
      <c r="NCR14" s="80"/>
      <c r="NCS14" s="80"/>
      <c r="NCT14" s="80"/>
      <c r="NCU14" s="80"/>
      <c r="NCV14" s="80"/>
      <c r="NCW14" s="80"/>
      <c r="NCX14" s="80"/>
      <c r="NCY14" s="80"/>
      <c r="NCZ14" s="80"/>
      <c r="NDA14" s="80"/>
      <c r="NDB14" s="80"/>
      <c r="NDC14" s="80"/>
      <c r="NDD14" s="80"/>
      <c r="NDE14" s="80"/>
      <c r="NDF14" s="80"/>
      <c r="NDG14" s="80"/>
      <c r="NDH14" s="80"/>
      <c r="NDI14" s="80"/>
      <c r="NDJ14" s="80"/>
      <c r="NDK14" s="80"/>
      <c r="NDL14" s="80"/>
      <c r="NDM14" s="80"/>
      <c r="NDN14" s="80"/>
      <c r="NDO14" s="80"/>
      <c r="NDP14" s="80"/>
      <c r="NDQ14" s="80"/>
      <c r="NDR14" s="80"/>
      <c r="NDS14" s="80"/>
      <c r="NDT14" s="80"/>
      <c r="NDU14" s="80"/>
      <c r="NDV14" s="80"/>
      <c r="NDW14" s="80"/>
      <c r="NDX14" s="80"/>
      <c r="NDY14" s="80"/>
      <c r="NDZ14" s="80"/>
      <c r="NEA14" s="80"/>
      <c r="NEB14" s="80"/>
      <c r="NEC14" s="80"/>
      <c r="NED14" s="80"/>
      <c r="NEE14" s="80"/>
      <c r="NEF14" s="80"/>
      <c r="NEG14" s="80"/>
      <c r="NEH14" s="80"/>
      <c r="NEI14" s="80"/>
      <c r="NEJ14" s="80"/>
      <c r="NEK14" s="80"/>
      <c r="NEL14" s="80"/>
      <c r="NEM14" s="80"/>
      <c r="NEN14" s="80"/>
      <c r="NEO14" s="80"/>
      <c r="NEP14" s="80"/>
      <c r="NEQ14" s="80"/>
      <c r="NER14" s="80"/>
      <c r="NES14" s="80"/>
      <c r="NET14" s="80"/>
      <c r="NEU14" s="80"/>
      <c r="NEV14" s="80"/>
      <c r="NEW14" s="80"/>
      <c r="NEX14" s="80"/>
      <c r="NEY14" s="80"/>
      <c r="NEZ14" s="80"/>
      <c r="NFA14" s="80"/>
      <c r="NFB14" s="80"/>
      <c r="NFC14" s="80"/>
      <c r="NFD14" s="80"/>
      <c r="NFE14" s="80"/>
      <c r="NFF14" s="80"/>
      <c r="NFG14" s="80"/>
      <c r="NFH14" s="80"/>
      <c r="NFI14" s="80"/>
      <c r="NFJ14" s="80"/>
      <c r="NFK14" s="80"/>
      <c r="NFL14" s="80"/>
      <c r="NFM14" s="80"/>
      <c r="NFN14" s="80"/>
      <c r="NFO14" s="80"/>
      <c r="NFP14" s="80"/>
      <c r="NFQ14" s="80"/>
      <c r="NFR14" s="80"/>
      <c r="NFS14" s="80"/>
      <c r="NFT14" s="80"/>
      <c r="NFU14" s="80"/>
      <c r="NFV14" s="80"/>
      <c r="NFW14" s="80"/>
      <c r="NFX14" s="80"/>
      <c r="NFY14" s="80"/>
      <c r="NFZ14" s="80"/>
      <c r="NGA14" s="80"/>
      <c r="NGB14" s="80"/>
      <c r="NGC14" s="80"/>
      <c r="NGD14" s="80"/>
      <c r="NGE14" s="80"/>
      <c r="NGF14" s="80"/>
      <c r="NGG14" s="80"/>
      <c r="NGH14" s="80"/>
      <c r="NGI14" s="80"/>
      <c r="NGJ14" s="80"/>
      <c r="NGK14" s="80"/>
      <c r="NGL14" s="80"/>
      <c r="NGM14" s="80"/>
      <c r="NGN14" s="80"/>
      <c r="NGO14" s="80"/>
      <c r="NGP14" s="80"/>
      <c r="NGQ14" s="80"/>
      <c r="NGR14" s="80"/>
      <c r="NGS14" s="80"/>
      <c r="NGT14" s="80"/>
      <c r="NGU14" s="80"/>
      <c r="NGV14" s="80"/>
      <c r="NGW14" s="80"/>
      <c r="NGX14" s="80"/>
      <c r="NGY14" s="80"/>
      <c r="NGZ14" s="80"/>
      <c r="NHA14" s="80"/>
      <c r="NHB14" s="80"/>
      <c r="NHC14" s="80"/>
      <c r="NHD14" s="80"/>
      <c r="NHE14" s="80"/>
      <c r="NHF14" s="80"/>
      <c r="NHG14" s="80"/>
      <c r="NHH14" s="80"/>
      <c r="NHI14" s="80"/>
      <c r="NHJ14" s="80"/>
      <c r="NHK14" s="80"/>
      <c r="NHL14" s="80"/>
      <c r="NHM14" s="80"/>
      <c r="NHN14" s="80"/>
      <c r="NHO14" s="80"/>
      <c r="NHP14" s="80"/>
      <c r="NHQ14" s="80"/>
      <c r="NHR14" s="80"/>
      <c r="NHS14" s="80"/>
      <c r="NHT14" s="80"/>
      <c r="NHU14" s="80"/>
      <c r="NHV14" s="80"/>
      <c r="NHW14" s="80"/>
      <c r="NHX14" s="80"/>
      <c r="NHY14" s="80"/>
      <c r="NHZ14" s="80"/>
      <c r="NIA14" s="80"/>
      <c r="NIB14" s="80"/>
      <c r="NIC14" s="80"/>
      <c r="NID14" s="80"/>
      <c r="NIE14" s="80"/>
      <c r="NIF14" s="80"/>
      <c r="NIG14" s="80"/>
      <c r="NIH14" s="80"/>
      <c r="NII14" s="80"/>
      <c r="NIJ14" s="80"/>
      <c r="NIK14" s="80"/>
      <c r="NIL14" s="80"/>
      <c r="NIM14" s="80"/>
      <c r="NIN14" s="80"/>
      <c r="NIO14" s="80"/>
      <c r="NIP14" s="80"/>
      <c r="NIQ14" s="80"/>
      <c r="NIR14" s="80"/>
      <c r="NIS14" s="80"/>
      <c r="NIT14" s="80"/>
      <c r="NIU14" s="80"/>
      <c r="NIV14" s="80"/>
      <c r="NIW14" s="80"/>
      <c r="NIX14" s="80"/>
      <c r="NIY14" s="80"/>
      <c r="NIZ14" s="80"/>
      <c r="NJA14" s="80"/>
      <c r="NJB14" s="80"/>
      <c r="NJC14" s="80"/>
      <c r="NJD14" s="80"/>
      <c r="NJE14" s="80"/>
      <c r="NJF14" s="80"/>
      <c r="NJG14" s="80"/>
      <c r="NJH14" s="80"/>
      <c r="NJI14" s="80"/>
      <c r="NJJ14" s="80"/>
      <c r="NJK14" s="80"/>
      <c r="NJL14" s="80"/>
      <c r="NJM14" s="80"/>
      <c r="NJN14" s="80"/>
      <c r="NJO14" s="80"/>
      <c r="NJP14" s="80"/>
      <c r="NJQ14" s="80"/>
      <c r="NJR14" s="80"/>
      <c r="NJS14" s="80"/>
      <c r="NJT14" s="80"/>
      <c r="NJU14" s="80"/>
      <c r="NJV14" s="80"/>
      <c r="NJW14" s="80"/>
      <c r="NJX14" s="80"/>
      <c r="NJY14" s="80"/>
      <c r="NJZ14" s="80"/>
      <c r="NKA14" s="80"/>
      <c r="NKB14" s="80"/>
      <c r="NKC14" s="80"/>
      <c r="NKD14" s="80"/>
      <c r="NKE14" s="80"/>
      <c r="NKF14" s="80"/>
      <c r="NKG14" s="80"/>
      <c r="NKH14" s="80"/>
      <c r="NKI14" s="80"/>
      <c r="NKJ14" s="80"/>
      <c r="NKK14" s="80"/>
      <c r="NKL14" s="80"/>
      <c r="NKM14" s="80"/>
      <c r="NKN14" s="80"/>
      <c r="NKO14" s="80"/>
      <c r="NKP14" s="80"/>
      <c r="NKQ14" s="80"/>
      <c r="NKR14" s="80"/>
      <c r="NKS14" s="80"/>
      <c r="NKT14" s="80"/>
      <c r="NKU14" s="80"/>
      <c r="NKV14" s="80"/>
      <c r="NKW14" s="80"/>
      <c r="NKX14" s="80"/>
      <c r="NKY14" s="80"/>
      <c r="NKZ14" s="80"/>
      <c r="NLA14" s="80"/>
      <c r="NLB14" s="80"/>
      <c r="NLC14" s="80"/>
      <c r="NLD14" s="80"/>
      <c r="NLE14" s="80"/>
      <c r="NLF14" s="80"/>
      <c r="NLG14" s="80"/>
      <c r="NLH14" s="80"/>
      <c r="NLI14" s="80"/>
      <c r="NLJ14" s="80"/>
      <c r="NLK14" s="80"/>
      <c r="NLL14" s="80"/>
      <c r="NLM14" s="80"/>
      <c r="NLN14" s="80"/>
      <c r="NLO14" s="80"/>
      <c r="NLP14" s="80"/>
      <c r="NLQ14" s="80"/>
      <c r="NLR14" s="80"/>
      <c r="NLS14" s="80"/>
      <c r="NLT14" s="80"/>
      <c r="NLU14" s="80"/>
      <c r="NLV14" s="80"/>
      <c r="NLW14" s="80"/>
      <c r="NLX14" s="80"/>
      <c r="NLY14" s="80"/>
      <c r="NLZ14" s="80"/>
      <c r="NMA14" s="80"/>
      <c r="NMB14" s="80"/>
      <c r="NMC14" s="80"/>
      <c r="NMD14" s="80"/>
      <c r="NME14" s="80"/>
      <c r="NMF14" s="80"/>
      <c r="NMG14" s="80"/>
      <c r="NMH14" s="80"/>
      <c r="NMI14" s="80"/>
      <c r="NMJ14" s="80"/>
      <c r="NMK14" s="80"/>
      <c r="NML14" s="80"/>
      <c r="NMM14" s="80"/>
      <c r="NMN14" s="80"/>
      <c r="NMO14" s="80"/>
      <c r="NMP14" s="80"/>
      <c r="NMQ14" s="80"/>
      <c r="NMR14" s="80"/>
      <c r="NMS14" s="80"/>
      <c r="NMT14" s="80"/>
      <c r="NMU14" s="80"/>
      <c r="NMV14" s="80"/>
      <c r="NMW14" s="80"/>
      <c r="NMX14" s="80"/>
      <c r="NMY14" s="80"/>
      <c r="NMZ14" s="80"/>
      <c r="NNA14" s="80"/>
      <c r="NNB14" s="80"/>
      <c r="NNC14" s="80"/>
      <c r="NND14" s="80"/>
      <c r="NNE14" s="80"/>
      <c r="NNF14" s="80"/>
      <c r="NNG14" s="80"/>
      <c r="NNH14" s="80"/>
      <c r="NNI14" s="80"/>
      <c r="NNJ14" s="80"/>
      <c r="NNK14" s="80"/>
      <c r="NNL14" s="80"/>
      <c r="NNM14" s="80"/>
      <c r="NNN14" s="80"/>
      <c r="NNO14" s="80"/>
      <c r="NNP14" s="80"/>
      <c r="NNQ14" s="80"/>
      <c r="NNR14" s="80"/>
      <c r="NNS14" s="80"/>
      <c r="NNT14" s="80"/>
      <c r="NNU14" s="80"/>
      <c r="NNV14" s="80"/>
      <c r="NNW14" s="80"/>
      <c r="NNX14" s="80"/>
      <c r="NNY14" s="80"/>
      <c r="NNZ14" s="80"/>
      <c r="NOA14" s="80"/>
      <c r="NOB14" s="80"/>
      <c r="NOC14" s="80"/>
      <c r="NOD14" s="80"/>
      <c r="NOE14" s="80"/>
      <c r="NOF14" s="80"/>
      <c r="NOG14" s="80"/>
      <c r="NOH14" s="80"/>
      <c r="NOI14" s="80"/>
      <c r="NOJ14" s="80"/>
      <c r="NOK14" s="80"/>
      <c r="NOL14" s="80"/>
      <c r="NOM14" s="80"/>
      <c r="NON14" s="80"/>
      <c r="NOO14" s="80"/>
      <c r="NOP14" s="80"/>
      <c r="NOQ14" s="80"/>
      <c r="NOR14" s="80"/>
      <c r="NOS14" s="80"/>
      <c r="NOT14" s="80"/>
      <c r="NOU14" s="80"/>
      <c r="NOV14" s="80"/>
      <c r="NOW14" s="80"/>
      <c r="NOX14" s="80"/>
      <c r="NOY14" s="80"/>
      <c r="NOZ14" s="80"/>
      <c r="NPA14" s="80"/>
      <c r="NPB14" s="80"/>
      <c r="NPC14" s="80"/>
      <c r="NPD14" s="80"/>
      <c r="NPE14" s="80"/>
      <c r="NPF14" s="80"/>
      <c r="NPG14" s="80"/>
      <c r="NPH14" s="80"/>
      <c r="NPI14" s="80"/>
      <c r="NPJ14" s="80"/>
      <c r="NPK14" s="80"/>
      <c r="NPL14" s="80"/>
      <c r="NPM14" s="80"/>
      <c r="NPN14" s="80"/>
      <c r="NPO14" s="80"/>
      <c r="NPP14" s="80"/>
      <c r="NPQ14" s="80"/>
      <c r="NPR14" s="80"/>
      <c r="NPS14" s="80"/>
      <c r="NPT14" s="80"/>
      <c r="NPU14" s="80"/>
      <c r="NPV14" s="80"/>
      <c r="NPW14" s="80"/>
      <c r="NPX14" s="80"/>
      <c r="NPY14" s="80"/>
      <c r="NPZ14" s="80"/>
      <c r="NQA14" s="80"/>
      <c r="NQB14" s="80"/>
      <c r="NQC14" s="80"/>
      <c r="NQD14" s="80"/>
      <c r="NQE14" s="80"/>
      <c r="NQF14" s="80"/>
      <c r="NQG14" s="80"/>
      <c r="NQH14" s="80"/>
      <c r="NQI14" s="80"/>
      <c r="NQJ14" s="80"/>
      <c r="NQK14" s="80"/>
      <c r="NQL14" s="80"/>
      <c r="NQM14" s="80"/>
      <c r="NQN14" s="80"/>
      <c r="NQO14" s="80"/>
      <c r="NQP14" s="80"/>
      <c r="NQQ14" s="80"/>
      <c r="NQR14" s="80"/>
      <c r="NQS14" s="80"/>
      <c r="NQT14" s="80"/>
      <c r="NQU14" s="80"/>
      <c r="NQV14" s="80"/>
      <c r="NQW14" s="80"/>
      <c r="NQX14" s="80"/>
      <c r="NQY14" s="80"/>
      <c r="NQZ14" s="80"/>
      <c r="NRA14" s="80"/>
      <c r="NRB14" s="80"/>
      <c r="NRC14" s="80"/>
      <c r="NRD14" s="80"/>
      <c r="NRE14" s="80"/>
      <c r="NRF14" s="80"/>
      <c r="NRG14" s="80"/>
      <c r="NRH14" s="80"/>
      <c r="NRI14" s="80"/>
      <c r="NRJ14" s="80"/>
      <c r="NRK14" s="80"/>
      <c r="NRL14" s="80"/>
      <c r="NRM14" s="80"/>
      <c r="NRN14" s="80"/>
      <c r="NRO14" s="80"/>
      <c r="NRP14" s="80"/>
      <c r="NRQ14" s="80"/>
      <c r="NRR14" s="80"/>
      <c r="NRS14" s="80"/>
      <c r="NRT14" s="80"/>
      <c r="NRU14" s="80"/>
      <c r="NRV14" s="80"/>
      <c r="NRW14" s="80"/>
      <c r="NRX14" s="80"/>
      <c r="NRY14" s="80"/>
      <c r="NRZ14" s="80"/>
      <c r="NSA14" s="80"/>
      <c r="NSB14" s="80"/>
      <c r="NSC14" s="80"/>
      <c r="NSD14" s="80"/>
      <c r="NSE14" s="80"/>
      <c r="NSF14" s="80"/>
      <c r="NSG14" s="80"/>
      <c r="NSH14" s="80"/>
      <c r="NSI14" s="80"/>
      <c r="NSJ14" s="80"/>
      <c r="NSK14" s="80"/>
      <c r="NSL14" s="80"/>
      <c r="NSM14" s="80"/>
      <c r="NSN14" s="80"/>
      <c r="NSO14" s="80"/>
      <c r="NSP14" s="80"/>
      <c r="NSQ14" s="80"/>
      <c r="NSR14" s="80"/>
      <c r="NSS14" s="80"/>
      <c r="NST14" s="80"/>
      <c r="NSU14" s="80"/>
      <c r="NSV14" s="80"/>
      <c r="NSW14" s="80"/>
      <c r="NSX14" s="80"/>
      <c r="NSY14" s="80"/>
      <c r="NSZ14" s="80"/>
      <c r="NTA14" s="80"/>
      <c r="NTB14" s="80"/>
      <c r="NTC14" s="80"/>
      <c r="NTD14" s="80"/>
      <c r="NTE14" s="80"/>
      <c r="NTF14" s="80"/>
      <c r="NTG14" s="80"/>
      <c r="NTH14" s="80"/>
      <c r="NTI14" s="80"/>
      <c r="NTJ14" s="80"/>
      <c r="NTK14" s="80"/>
      <c r="NTL14" s="80"/>
      <c r="NTM14" s="80"/>
      <c r="NTN14" s="80"/>
      <c r="NTO14" s="80"/>
      <c r="NTP14" s="80"/>
      <c r="NTQ14" s="80"/>
      <c r="NTR14" s="80"/>
      <c r="NTS14" s="80"/>
      <c r="NTT14" s="80"/>
      <c r="NTU14" s="80"/>
      <c r="NTV14" s="80"/>
      <c r="NTW14" s="80"/>
      <c r="NTX14" s="80"/>
      <c r="NTY14" s="80"/>
      <c r="NTZ14" s="80"/>
      <c r="NUA14" s="80"/>
      <c r="NUB14" s="80"/>
      <c r="NUC14" s="80"/>
      <c r="NUD14" s="80"/>
      <c r="NUE14" s="80"/>
      <c r="NUF14" s="80"/>
      <c r="NUG14" s="80"/>
      <c r="NUH14" s="80"/>
      <c r="NUI14" s="80"/>
      <c r="NUJ14" s="80"/>
      <c r="NUK14" s="80"/>
      <c r="NUL14" s="80"/>
      <c r="NUM14" s="80"/>
      <c r="NUN14" s="80"/>
      <c r="NUO14" s="80"/>
      <c r="NUP14" s="80"/>
      <c r="NUQ14" s="80"/>
      <c r="NUR14" s="80"/>
      <c r="NUS14" s="80"/>
      <c r="NUT14" s="80"/>
      <c r="NUU14" s="80"/>
      <c r="NUV14" s="80"/>
      <c r="NUW14" s="80"/>
      <c r="NUX14" s="80"/>
      <c r="NUY14" s="80"/>
      <c r="NUZ14" s="80"/>
      <c r="NVA14" s="80"/>
      <c r="NVB14" s="80"/>
      <c r="NVC14" s="80"/>
      <c r="NVD14" s="80"/>
      <c r="NVE14" s="80"/>
      <c r="NVF14" s="80"/>
      <c r="NVG14" s="80"/>
      <c r="NVH14" s="80"/>
      <c r="NVI14" s="80"/>
      <c r="NVJ14" s="80"/>
      <c r="NVK14" s="80"/>
      <c r="NVL14" s="80"/>
      <c r="NVM14" s="80"/>
      <c r="NVN14" s="80"/>
      <c r="NVO14" s="80"/>
      <c r="NVP14" s="80"/>
      <c r="NVQ14" s="80"/>
      <c r="NVR14" s="80"/>
      <c r="NVS14" s="80"/>
      <c r="NVT14" s="80"/>
      <c r="NVU14" s="80"/>
      <c r="NVV14" s="80"/>
      <c r="NVW14" s="80"/>
      <c r="NVX14" s="80"/>
      <c r="NVY14" s="80"/>
      <c r="NVZ14" s="80"/>
      <c r="NWA14" s="80"/>
      <c r="NWB14" s="80"/>
      <c r="NWC14" s="80"/>
      <c r="NWD14" s="80"/>
      <c r="NWE14" s="80"/>
      <c r="NWF14" s="80"/>
      <c r="NWG14" s="80"/>
      <c r="NWH14" s="80"/>
      <c r="NWI14" s="80"/>
      <c r="NWJ14" s="80"/>
      <c r="NWK14" s="80"/>
      <c r="NWL14" s="80"/>
      <c r="NWM14" s="80"/>
      <c r="NWN14" s="80"/>
      <c r="NWO14" s="80"/>
      <c r="NWP14" s="80"/>
      <c r="NWQ14" s="80"/>
      <c r="NWR14" s="80"/>
      <c r="NWS14" s="80"/>
      <c r="NWT14" s="80"/>
      <c r="NWU14" s="80"/>
      <c r="NWV14" s="80"/>
      <c r="NWW14" s="80"/>
      <c r="NWX14" s="80"/>
      <c r="NWY14" s="80"/>
      <c r="NWZ14" s="80"/>
      <c r="NXA14" s="80"/>
      <c r="NXB14" s="80"/>
      <c r="NXC14" s="80"/>
      <c r="NXD14" s="80"/>
      <c r="NXE14" s="80"/>
      <c r="NXF14" s="80"/>
      <c r="NXG14" s="80"/>
      <c r="NXH14" s="80"/>
      <c r="NXI14" s="80"/>
      <c r="NXJ14" s="80"/>
      <c r="NXK14" s="80"/>
      <c r="NXL14" s="80"/>
      <c r="NXM14" s="80"/>
      <c r="NXN14" s="80"/>
      <c r="NXO14" s="80"/>
      <c r="NXP14" s="80"/>
      <c r="NXQ14" s="80"/>
      <c r="NXR14" s="80"/>
      <c r="NXS14" s="80"/>
      <c r="NXT14" s="80"/>
      <c r="NXU14" s="80"/>
      <c r="NXV14" s="80"/>
      <c r="NXW14" s="80"/>
      <c r="NXX14" s="80"/>
      <c r="NXY14" s="80"/>
      <c r="NXZ14" s="80"/>
      <c r="NYA14" s="80"/>
      <c r="NYB14" s="80"/>
      <c r="NYC14" s="80"/>
      <c r="NYD14" s="80"/>
      <c r="NYE14" s="80"/>
      <c r="NYF14" s="80"/>
      <c r="NYG14" s="80"/>
      <c r="NYH14" s="80"/>
      <c r="NYI14" s="80"/>
      <c r="NYJ14" s="80"/>
      <c r="NYK14" s="80"/>
      <c r="NYL14" s="80"/>
      <c r="NYM14" s="80"/>
      <c r="NYN14" s="80"/>
      <c r="NYO14" s="80"/>
      <c r="NYP14" s="80"/>
      <c r="NYQ14" s="80"/>
      <c r="NYR14" s="80"/>
      <c r="NYS14" s="80"/>
      <c r="NYT14" s="80"/>
      <c r="NYU14" s="80"/>
      <c r="NYV14" s="80"/>
      <c r="NYW14" s="80"/>
      <c r="NYX14" s="80"/>
      <c r="NYY14" s="80"/>
      <c r="NYZ14" s="80"/>
      <c r="NZA14" s="80"/>
      <c r="NZB14" s="80"/>
      <c r="NZC14" s="80"/>
      <c r="NZD14" s="80"/>
      <c r="NZE14" s="80"/>
      <c r="NZF14" s="80"/>
      <c r="NZG14" s="80"/>
      <c r="NZH14" s="80"/>
      <c r="NZI14" s="80"/>
      <c r="NZJ14" s="80"/>
      <c r="NZK14" s="80"/>
      <c r="NZL14" s="80"/>
      <c r="NZM14" s="80"/>
      <c r="NZN14" s="80"/>
      <c r="NZO14" s="80"/>
      <c r="NZP14" s="80"/>
      <c r="NZQ14" s="80"/>
      <c r="NZR14" s="80"/>
      <c r="NZS14" s="80"/>
      <c r="NZT14" s="80"/>
      <c r="NZU14" s="80"/>
      <c r="NZV14" s="80"/>
      <c r="NZW14" s="80"/>
      <c r="NZX14" s="80"/>
      <c r="NZY14" s="80"/>
      <c r="NZZ14" s="80"/>
      <c r="OAA14" s="80"/>
      <c r="OAB14" s="80"/>
      <c r="OAC14" s="80"/>
      <c r="OAD14" s="80"/>
      <c r="OAE14" s="80"/>
      <c r="OAF14" s="80"/>
      <c r="OAG14" s="80"/>
      <c r="OAH14" s="80"/>
      <c r="OAI14" s="80"/>
      <c r="OAJ14" s="80"/>
      <c r="OAK14" s="80"/>
      <c r="OAL14" s="80"/>
      <c r="OAM14" s="80"/>
      <c r="OAN14" s="80"/>
      <c r="OAO14" s="80"/>
      <c r="OAP14" s="80"/>
      <c r="OAQ14" s="80"/>
      <c r="OAR14" s="80"/>
      <c r="OAS14" s="80"/>
      <c r="OAT14" s="80"/>
      <c r="OAU14" s="80"/>
      <c r="OAV14" s="80"/>
      <c r="OAW14" s="80"/>
      <c r="OAX14" s="80"/>
      <c r="OAY14" s="80"/>
      <c r="OAZ14" s="80"/>
      <c r="OBA14" s="80"/>
      <c r="OBB14" s="80"/>
      <c r="OBC14" s="80"/>
      <c r="OBD14" s="80"/>
      <c r="OBE14" s="80"/>
      <c r="OBF14" s="80"/>
      <c r="OBG14" s="80"/>
      <c r="OBH14" s="80"/>
      <c r="OBI14" s="80"/>
      <c r="OBJ14" s="80"/>
      <c r="OBK14" s="80"/>
      <c r="OBL14" s="80"/>
      <c r="OBM14" s="80"/>
      <c r="OBN14" s="80"/>
      <c r="OBO14" s="80"/>
      <c r="OBP14" s="80"/>
      <c r="OBQ14" s="80"/>
      <c r="OBR14" s="80"/>
      <c r="OBS14" s="80"/>
      <c r="OBT14" s="80"/>
      <c r="OBU14" s="80"/>
      <c r="OBV14" s="80"/>
      <c r="OBW14" s="80"/>
      <c r="OBX14" s="80"/>
      <c r="OBY14" s="80"/>
      <c r="OBZ14" s="80"/>
      <c r="OCA14" s="80"/>
      <c r="OCB14" s="80"/>
      <c r="OCC14" s="80"/>
      <c r="OCD14" s="80"/>
      <c r="OCE14" s="80"/>
      <c r="OCF14" s="80"/>
      <c r="OCG14" s="80"/>
      <c r="OCH14" s="80"/>
      <c r="OCI14" s="80"/>
      <c r="OCJ14" s="80"/>
      <c r="OCK14" s="80"/>
      <c r="OCL14" s="80"/>
      <c r="OCM14" s="80"/>
      <c r="OCN14" s="80"/>
      <c r="OCO14" s="80"/>
      <c r="OCP14" s="80"/>
      <c r="OCQ14" s="80"/>
      <c r="OCR14" s="80"/>
      <c r="OCS14" s="80"/>
      <c r="OCT14" s="80"/>
      <c r="OCU14" s="80"/>
      <c r="OCV14" s="80"/>
      <c r="OCW14" s="80"/>
      <c r="OCX14" s="80"/>
      <c r="OCY14" s="80"/>
      <c r="OCZ14" s="80"/>
      <c r="ODA14" s="80"/>
      <c r="ODB14" s="80"/>
      <c r="ODC14" s="80"/>
      <c r="ODD14" s="80"/>
      <c r="ODE14" s="80"/>
      <c r="ODF14" s="80"/>
      <c r="ODG14" s="80"/>
      <c r="ODH14" s="80"/>
      <c r="ODI14" s="80"/>
      <c r="ODJ14" s="80"/>
      <c r="ODK14" s="80"/>
      <c r="ODL14" s="80"/>
      <c r="ODM14" s="80"/>
      <c r="ODN14" s="80"/>
      <c r="ODO14" s="80"/>
      <c r="ODP14" s="80"/>
      <c r="ODQ14" s="80"/>
      <c r="ODR14" s="80"/>
      <c r="ODS14" s="80"/>
      <c r="ODT14" s="80"/>
      <c r="ODU14" s="80"/>
      <c r="ODV14" s="80"/>
      <c r="ODW14" s="80"/>
      <c r="ODX14" s="80"/>
      <c r="ODY14" s="80"/>
      <c r="ODZ14" s="80"/>
      <c r="OEA14" s="80"/>
      <c r="OEB14" s="80"/>
      <c r="OEC14" s="80"/>
      <c r="OED14" s="80"/>
      <c r="OEE14" s="80"/>
      <c r="OEF14" s="80"/>
      <c r="OEG14" s="80"/>
      <c r="OEH14" s="80"/>
      <c r="OEI14" s="80"/>
      <c r="OEJ14" s="80"/>
      <c r="OEK14" s="80"/>
      <c r="OEL14" s="80"/>
      <c r="OEM14" s="80"/>
      <c r="OEN14" s="80"/>
      <c r="OEO14" s="80"/>
      <c r="OEP14" s="80"/>
      <c r="OEQ14" s="80"/>
      <c r="OER14" s="80"/>
      <c r="OES14" s="80"/>
      <c r="OET14" s="80"/>
      <c r="OEU14" s="80"/>
      <c r="OEV14" s="80"/>
      <c r="OEW14" s="80"/>
      <c r="OEX14" s="80"/>
      <c r="OEY14" s="80"/>
      <c r="OEZ14" s="80"/>
      <c r="OFA14" s="80"/>
      <c r="OFB14" s="80"/>
      <c r="OFC14" s="80"/>
      <c r="OFD14" s="80"/>
      <c r="OFE14" s="80"/>
      <c r="OFF14" s="80"/>
      <c r="OFG14" s="80"/>
      <c r="OFH14" s="80"/>
      <c r="OFI14" s="80"/>
      <c r="OFJ14" s="80"/>
      <c r="OFK14" s="80"/>
      <c r="OFL14" s="80"/>
      <c r="OFM14" s="80"/>
      <c r="OFN14" s="80"/>
      <c r="OFO14" s="80"/>
      <c r="OFP14" s="80"/>
      <c r="OFQ14" s="80"/>
      <c r="OFR14" s="80"/>
      <c r="OFS14" s="80"/>
      <c r="OFT14" s="80"/>
      <c r="OFU14" s="80"/>
      <c r="OFV14" s="80"/>
      <c r="OFW14" s="80"/>
      <c r="OFX14" s="80"/>
      <c r="OFY14" s="80"/>
      <c r="OFZ14" s="80"/>
      <c r="OGA14" s="80"/>
      <c r="OGB14" s="80"/>
      <c r="OGC14" s="80"/>
      <c r="OGD14" s="80"/>
      <c r="OGE14" s="80"/>
      <c r="OGF14" s="80"/>
      <c r="OGG14" s="80"/>
      <c r="OGH14" s="80"/>
      <c r="OGI14" s="80"/>
      <c r="OGJ14" s="80"/>
      <c r="OGK14" s="80"/>
      <c r="OGL14" s="80"/>
      <c r="OGM14" s="80"/>
      <c r="OGN14" s="80"/>
      <c r="OGO14" s="80"/>
      <c r="OGP14" s="80"/>
      <c r="OGQ14" s="80"/>
      <c r="OGR14" s="80"/>
      <c r="OGS14" s="80"/>
      <c r="OGT14" s="80"/>
      <c r="OGU14" s="80"/>
      <c r="OGV14" s="80"/>
      <c r="OGW14" s="80"/>
      <c r="OGX14" s="80"/>
      <c r="OGY14" s="80"/>
      <c r="OGZ14" s="80"/>
      <c r="OHA14" s="80"/>
      <c r="OHB14" s="80"/>
      <c r="OHC14" s="80"/>
      <c r="OHD14" s="80"/>
      <c r="OHE14" s="80"/>
      <c r="OHF14" s="80"/>
      <c r="OHG14" s="80"/>
      <c r="OHH14" s="80"/>
      <c r="OHI14" s="80"/>
      <c r="OHJ14" s="80"/>
      <c r="OHK14" s="80"/>
      <c r="OHL14" s="80"/>
      <c r="OHM14" s="80"/>
      <c r="OHN14" s="80"/>
      <c r="OHO14" s="80"/>
      <c r="OHP14" s="80"/>
      <c r="OHQ14" s="80"/>
      <c r="OHR14" s="80"/>
      <c r="OHS14" s="80"/>
      <c r="OHT14" s="80"/>
      <c r="OHU14" s="80"/>
      <c r="OHV14" s="80"/>
      <c r="OHW14" s="80"/>
      <c r="OHX14" s="80"/>
      <c r="OHY14" s="80"/>
      <c r="OHZ14" s="80"/>
      <c r="OIA14" s="80"/>
      <c r="OIB14" s="80"/>
      <c r="OIC14" s="80"/>
      <c r="OID14" s="80"/>
      <c r="OIE14" s="80"/>
      <c r="OIF14" s="80"/>
      <c r="OIG14" s="80"/>
      <c r="OIH14" s="80"/>
      <c r="OII14" s="80"/>
      <c r="OIJ14" s="80"/>
      <c r="OIK14" s="80"/>
      <c r="OIL14" s="80"/>
      <c r="OIM14" s="80"/>
      <c r="OIN14" s="80"/>
      <c r="OIO14" s="80"/>
      <c r="OIP14" s="80"/>
      <c r="OIQ14" s="80"/>
      <c r="OIR14" s="80"/>
      <c r="OIS14" s="80"/>
      <c r="OIT14" s="80"/>
      <c r="OIU14" s="80"/>
      <c r="OIV14" s="80"/>
      <c r="OIW14" s="80"/>
      <c r="OIX14" s="80"/>
      <c r="OIY14" s="80"/>
      <c r="OIZ14" s="80"/>
      <c r="OJA14" s="80"/>
      <c r="OJB14" s="80"/>
      <c r="OJC14" s="80"/>
      <c r="OJD14" s="80"/>
      <c r="OJE14" s="80"/>
      <c r="OJF14" s="80"/>
      <c r="OJG14" s="80"/>
      <c r="OJH14" s="80"/>
      <c r="OJI14" s="80"/>
      <c r="OJJ14" s="80"/>
      <c r="OJK14" s="80"/>
      <c r="OJL14" s="80"/>
      <c r="OJM14" s="80"/>
      <c r="OJN14" s="80"/>
      <c r="OJO14" s="80"/>
      <c r="OJP14" s="80"/>
      <c r="OJQ14" s="80"/>
      <c r="OJR14" s="80"/>
      <c r="OJS14" s="80"/>
      <c r="OJT14" s="80"/>
      <c r="OJU14" s="80"/>
      <c r="OJV14" s="80"/>
      <c r="OJW14" s="80"/>
      <c r="OJX14" s="80"/>
      <c r="OJY14" s="80"/>
      <c r="OJZ14" s="80"/>
      <c r="OKA14" s="80"/>
      <c r="OKB14" s="80"/>
      <c r="OKC14" s="80"/>
      <c r="OKD14" s="80"/>
      <c r="OKE14" s="80"/>
      <c r="OKF14" s="80"/>
      <c r="OKG14" s="80"/>
      <c r="OKH14" s="80"/>
      <c r="OKI14" s="80"/>
      <c r="OKJ14" s="80"/>
      <c r="OKK14" s="80"/>
      <c r="OKL14" s="80"/>
      <c r="OKM14" s="80"/>
      <c r="OKN14" s="80"/>
      <c r="OKO14" s="80"/>
      <c r="OKP14" s="80"/>
      <c r="OKQ14" s="80"/>
      <c r="OKR14" s="80"/>
      <c r="OKS14" s="80"/>
      <c r="OKT14" s="80"/>
      <c r="OKU14" s="80"/>
      <c r="OKV14" s="80"/>
      <c r="OKW14" s="80"/>
      <c r="OKX14" s="80"/>
      <c r="OKY14" s="80"/>
      <c r="OKZ14" s="80"/>
      <c r="OLA14" s="80"/>
      <c r="OLB14" s="80"/>
      <c r="OLC14" s="80"/>
      <c r="OLD14" s="80"/>
      <c r="OLE14" s="80"/>
      <c r="OLF14" s="80"/>
      <c r="OLG14" s="80"/>
      <c r="OLH14" s="80"/>
      <c r="OLI14" s="80"/>
      <c r="OLJ14" s="80"/>
      <c r="OLK14" s="80"/>
      <c r="OLL14" s="80"/>
      <c r="OLM14" s="80"/>
      <c r="OLN14" s="80"/>
      <c r="OLO14" s="80"/>
      <c r="OLP14" s="80"/>
      <c r="OLQ14" s="80"/>
      <c r="OLR14" s="80"/>
      <c r="OLS14" s="80"/>
      <c r="OLT14" s="80"/>
      <c r="OLU14" s="80"/>
      <c r="OLV14" s="80"/>
      <c r="OLW14" s="80"/>
      <c r="OLX14" s="80"/>
      <c r="OLY14" s="80"/>
      <c r="OLZ14" s="80"/>
      <c r="OMA14" s="80"/>
      <c r="OMB14" s="80"/>
      <c r="OMC14" s="80"/>
      <c r="OMD14" s="80"/>
      <c r="OME14" s="80"/>
      <c r="OMF14" s="80"/>
      <c r="OMG14" s="80"/>
      <c r="OMH14" s="80"/>
      <c r="OMI14" s="80"/>
      <c r="OMJ14" s="80"/>
      <c r="OMK14" s="80"/>
      <c r="OML14" s="80"/>
      <c r="OMM14" s="80"/>
      <c r="OMN14" s="80"/>
      <c r="OMO14" s="80"/>
      <c r="OMP14" s="80"/>
      <c r="OMQ14" s="80"/>
      <c r="OMR14" s="80"/>
      <c r="OMS14" s="80"/>
      <c r="OMT14" s="80"/>
      <c r="OMU14" s="80"/>
      <c r="OMV14" s="80"/>
      <c r="OMW14" s="80"/>
      <c r="OMX14" s="80"/>
      <c r="OMY14" s="80"/>
      <c r="OMZ14" s="80"/>
      <c r="ONA14" s="80"/>
      <c r="ONB14" s="80"/>
      <c r="ONC14" s="80"/>
      <c r="OND14" s="80"/>
      <c r="ONE14" s="80"/>
      <c r="ONF14" s="80"/>
      <c r="ONG14" s="80"/>
      <c r="ONH14" s="80"/>
      <c r="ONI14" s="80"/>
      <c r="ONJ14" s="80"/>
      <c r="ONK14" s="80"/>
      <c r="ONL14" s="80"/>
      <c r="ONM14" s="80"/>
      <c r="ONN14" s="80"/>
      <c r="ONO14" s="80"/>
      <c r="ONP14" s="80"/>
      <c r="ONQ14" s="80"/>
      <c r="ONR14" s="80"/>
      <c r="ONS14" s="80"/>
      <c r="ONT14" s="80"/>
      <c r="ONU14" s="80"/>
      <c r="ONV14" s="80"/>
      <c r="ONW14" s="80"/>
      <c r="ONX14" s="80"/>
      <c r="ONY14" s="80"/>
      <c r="ONZ14" s="80"/>
      <c r="OOA14" s="80"/>
      <c r="OOB14" s="80"/>
      <c r="OOC14" s="80"/>
      <c r="OOD14" s="80"/>
      <c r="OOE14" s="80"/>
      <c r="OOF14" s="80"/>
      <c r="OOG14" s="80"/>
      <c r="OOH14" s="80"/>
      <c r="OOI14" s="80"/>
      <c r="OOJ14" s="80"/>
      <c r="OOK14" s="80"/>
      <c r="OOL14" s="80"/>
      <c r="OOM14" s="80"/>
      <c r="OON14" s="80"/>
      <c r="OOO14" s="80"/>
      <c r="OOP14" s="80"/>
      <c r="OOQ14" s="80"/>
      <c r="OOR14" s="80"/>
      <c r="OOS14" s="80"/>
      <c r="OOT14" s="80"/>
      <c r="OOU14" s="80"/>
      <c r="OOV14" s="80"/>
      <c r="OOW14" s="80"/>
      <c r="OOX14" s="80"/>
      <c r="OOY14" s="80"/>
      <c r="OOZ14" s="80"/>
      <c r="OPA14" s="80"/>
      <c r="OPB14" s="80"/>
      <c r="OPC14" s="80"/>
      <c r="OPD14" s="80"/>
      <c r="OPE14" s="80"/>
      <c r="OPF14" s="80"/>
      <c r="OPG14" s="80"/>
      <c r="OPH14" s="80"/>
      <c r="OPI14" s="80"/>
      <c r="OPJ14" s="80"/>
      <c r="OPK14" s="80"/>
      <c r="OPL14" s="80"/>
      <c r="OPM14" s="80"/>
      <c r="OPN14" s="80"/>
      <c r="OPO14" s="80"/>
      <c r="OPP14" s="80"/>
      <c r="OPQ14" s="80"/>
      <c r="OPR14" s="80"/>
      <c r="OPS14" s="80"/>
      <c r="OPT14" s="80"/>
      <c r="OPU14" s="80"/>
      <c r="OPV14" s="80"/>
      <c r="OPW14" s="80"/>
      <c r="OPX14" s="80"/>
      <c r="OPY14" s="80"/>
      <c r="OPZ14" s="80"/>
      <c r="OQA14" s="80"/>
      <c r="OQB14" s="80"/>
      <c r="OQC14" s="80"/>
      <c r="OQD14" s="80"/>
      <c r="OQE14" s="80"/>
      <c r="OQF14" s="80"/>
      <c r="OQG14" s="80"/>
      <c r="OQH14" s="80"/>
      <c r="OQI14" s="80"/>
      <c r="OQJ14" s="80"/>
      <c r="OQK14" s="80"/>
      <c r="OQL14" s="80"/>
      <c r="OQM14" s="80"/>
      <c r="OQN14" s="80"/>
      <c r="OQO14" s="80"/>
      <c r="OQP14" s="80"/>
      <c r="OQQ14" s="80"/>
      <c r="OQR14" s="80"/>
      <c r="OQS14" s="80"/>
      <c r="OQT14" s="80"/>
      <c r="OQU14" s="80"/>
      <c r="OQV14" s="80"/>
      <c r="OQW14" s="80"/>
      <c r="OQX14" s="80"/>
      <c r="OQY14" s="80"/>
      <c r="OQZ14" s="80"/>
      <c r="ORA14" s="80"/>
      <c r="ORB14" s="80"/>
      <c r="ORC14" s="80"/>
      <c r="ORD14" s="80"/>
      <c r="ORE14" s="80"/>
      <c r="ORF14" s="80"/>
      <c r="ORG14" s="80"/>
      <c r="ORH14" s="80"/>
      <c r="ORI14" s="80"/>
      <c r="ORJ14" s="80"/>
      <c r="ORK14" s="80"/>
      <c r="ORL14" s="80"/>
      <c r="ORM14" s="80"/>
      <c r="ORN14" s="80"/>
      <c r="ORO14" s="80"/>
      <c r="ORP14" s="80"/>
      <c r="ORQ14" s="80"/>
      <c r="ORR14" s="80"/>
      <c r="ORS14" s="80"/>
      <c r="ORT14" s="80"/>
      <c r="ORU14" s="80"/>
      <c r="ORV14" s="80"/>
      <c r="ORW14" s="80"/>
      <c r="ORX14" s="80"/>
      <c r="ORY14" s="80"/>
      <c r="ORZ14" s="80"/>
      <c r="OSA14" s="80"/>
      <c r="OSB14" s="80"/>
      <c r="OSC14" s="80"/>
      <c r="OSD14" s="80"/>
      <c r="OSE14" s="80"/>
      <c r="OSF14" s="80"/>
      <c r="OSG14" s="80"/>
      <c r="OSH14" s="80"/>
      <c r="OSI14" s="80"/>
      <c r="OSJ14" s="80"/>
      <c r="OSK14" s="80"/>
      <c r="OSL14" s="80"/>
      <c r="OSM14" s="80"/>
      <c r="OSN14" s="80"/>
      <c r="OSO14" s="80"/>
      <c r="OSP14" s="80"/>
      <c r="OSQ14" s="80"/>
      <c r="OSR14" s="80"/>
      <c r="OSS14" s="80"/>
      <c r="OST14" s="80"/>
      <c r="OSU14" s="80"/>
      <c r="OSV14" s="80"/>
      <c r="OSW14" s="80"/>
      <c r="OSX14" s="80"/>
      <c r="OSY14" s="80"/>
      <c r="OSZ14" s="80"/>
      <c r="OTA14" s="80"/>
      <c r="OTB14" s="80"/>
      <c r="OTC14" s="80"/>
      <c r="OTD14" s="80"/>
      <c r="OTE14" s="80"/>
      <c r="OTF14" s="80"/>
      <c r="OTG14" s="80"/>
      <c r="OTH14" s="80"/>
      <c r="OTI14" s="80"/>
      <c r="OTJ14" s="80"/>
      <c r="OTK14" s="80"/>
      <c r="OTL14" s="80"/>
      <c r="OTM14" s="80"/>
      <c r="OTN14" s="80"/>
      <c r="OTO14" s="80"/>
      <c r="OTP14" s="80"/>
      <c r="OTQ14" s="80"/>
      <c r="OTR14" s="80"/>
      <c r="OTS14" s="80"/>
      <c r="OTT14" s="80"/>
      <c r="OTU14" s="80"/>
      <c r="OTV14" s="80"/>
      <c r="OTW14" s="80"/>
      <c r="OTX14" s="80"/>
      <c r="OTY14" s="80"/>
      <c r="OTZ14" s="80"/>
      <c r="OUA14" s="80"/>
      <c r="OUB14" s="80"/>
      <c r="OUC14" s="80"/>
      <c r="OUD14" s="80"/>
      <c r="OUE14" s="80"/>
      <c r="OUF14" s="80"/>
      <c r="OUG14" s="80"/>
      <c r="OUH14" s="80"/>
      <c r="OUI14" s="80"/>
      <c r="OUJ14" s="80"/>
      <c r="OUK14" s="80"/>
      <c r="OUL14" s="80"/>
      <c r="OUM14" s="80"/>
      <c r="OUN14" s="80"/>
      <c r="OUO14" s="80"/>
      <c r="OUP14" s="80"/>
      <c r="OUQ14" s="80"/>
      <c r="OUR14" s="80"/>
      <c r="OUS14" s="80"/>
      <c r="OUT14" s="80"/>
      <c r="OUU14" s="80"/>
      <c r="OUV14" s="80"/>
      <c r="OUW14" s="80"/>
      <c r="OUX14" s="80"/>
      <c r="OUY14" s="80"/>
      <c r="OUZ14" s="80"/>
      <c r="OVA14" s="80"/>
      <c r="OVB14" s="80"/>
      <c r="OVC14" s="80"/>
      <c r="OVD14" s="80"/>
      <c r="OVE14" s="80"/>
      <c r="OVF14" s="80"/>
      <c r="OVG14" s="80"/>
      <c r="OVH14" s="80"/>
      <c r="OVI14" s="80"/>
      <c r="OVJ14" s="80"/>
      <c r="OVK14" s="80"/>
      <c r="OVL14" s="80"/>
      <c r="OVM14" s="80"/>
      <c r="OVN14" s="80"/>
      <c r="OVO14" s="80"/>
      <c r="OVP14" s="80"/>
      <c r="OVQ14" s="80"/>
      <c r="OVR14" s="80"/>
      <c r="OVS14" s="80"/>
      <c r="OVT14" s="80"/>
      <c r="OVU14" s="80"/>
      <c r="OVV14" s="80"/>
      <c r="OVW14" s="80"/>
      <c r="OVX14" s="80"/>
      <c r="OVY14" s="80"/>
      <c r="OVZ14" s="80"/>
      <c r="OWA14" s="80"/>
      <c r="OWB14" s="80"/>
      <c r="OWC14" s="80"/>
      <c r="OWD14" s="80"/>
      <c r="OWE14" s="80"/>
      <c r="OWF14" s="80"/>
      <c r="OWG14" s="80"/>
      <c r="OWH14" s="80"/>
      <c r="OWI14" s="80"/>
      <c r="OWJ14" s="80"/>
      <c r="OWK14" s="80"/>
      <c r="OWL14" s="80"/>
      <c r="OWM14" s="80"/>
      <c r="OWN14" s="80"/>
      <c r="OWO14" s="80"/>
      <c r="OWP14" s="80"/>
      <c r="OWQ14" s="80"/>
      <c r="OWR14" s="80"/>
      <c r="OWS14" s="80"/>
      <c r="OWT14" s="80"/>
      <c r="OWU14" s="80"/>
      <c r="OWV14" s="80"/>
      <c r="OWW14" s="80"/>
      <c r="OWX14" s="80"/>
      <c r="OWY14" s="80"/>
      <c r="OWZ14" s="80"/>
      <c r="OXA14" s="80"/>
      <c r="OXB14" s="80"/>
      <c r="OXC14" s="80"/>
      <c r="OXD14" s="80"/>
      <c r="OXE14" s="80"/>
      <c r="OXF14" s="80"/>
      <c r="OXG14" s="80"/>
      <c r="OXH14" s="80"/>
      <c r="OXI14" s="80"/>
      <c r="OXJ14" s="80"/>
      <c r="OXK14" s="80"/>
      <c r="OXL14" s="80"/>
      <c r="OXM14" s="80"/>
      <c r="OXN14" s="80"/>
      <c r="OXO14" s="80"/>
      <c r="OXP14" s="80"/>
      <c r="OXQ14" s="80"/>
      <c r="OXR14" s="80"/>
      <c r="OXS14" s="80"/>
      <c r="OXT14" s="80"/>
      <c r="OXU14" s="80"/>
      <c r="OXV14" s="80"/>
      <c r="OXW14" s="80"/>
      <c r="OXX14" s="80"/>
      <c r="OXY14" s="80"/>
      <c r="OXZ14" s="80"/>
      <c r="OYA14" s="80"/>
      <c r="OYB14" s="80"/>
      <c r="OYC14" s="80"/>
      <c r="OYD14" s="80"/>
      <c r="OYE14" s="80"/>
      <c r="OYF14" s="80"/>
      <c r="OYG14" s="80"/>
      <c r="OYH14" s="80"/>
      <c r="OYI14" s="80"/>
      <c r="OYJ14" s="80"/>
      <c r="OYK14" s="80"/>
      <c r="OYL14" s="80"/>
      <c r="OYM14" s="80"/>
      <c r="OYN14" s="80"/>
      <c r="OYO14" s="80"/>
      <c r="OYP14" s="80"/>
      <c r="OYQ14" s="80"/>
      <c r="OYR14" s="80"/>
      <c r="OYS14" s="80"/>
      <c r="OYT14" s="80"/>
      <c r="OYU14" s="80"/>
      <c r="OYV14" s="80"/>
      <c r="OYW14" s="80"/>
      <c r="OYX14" s="80"/>
      <c r="OYY14" s="80"/>
      <c r="OYZ14" s="80"/>
      <c r="OZA14" s="80"/>
      <c r="OZB14" s="80"/>
      <c r="OZC14" s="80"/>
      <c r="OZD14" s="80"/>
      <c r="OZE14" s="80"/>
      <c r="OZF14" s="80"/>
      <c r="OZG14" s="80"/>
      <c r="OZH14" s="80"/>
      <c r="OZI14" s="80"/>
      <c r="OZJ14" s="80"/>
      <c r="OZK14" s="80"/>
      <c r="OZL14" s="80"/>
      <c r="OZM14" s="80"/>
      <c r="OZN14" s="80"/>
      <c r="OZO14" s="80"/>
      <c r="OZP14" s="80"/>
      <c r="OZQ14" s="80"/>
      <c r="OZR14" s="80"/>
      <c r="OZS14" s="80"/>
      <c r="OZT14" s="80"/>
      <c r="OZU14" s="80"/>
      <c r="OZV14" s="80"/>
      <c r="OZW14" s="80"/>
      <c r="OZX14" s="80"/>
      <c r="OZY14" s="80"/>
      <c r="OZZ14" s="80"/>
      <c r="PAA14" s="80"/>
      <c r="PAB14" s="80"/>
      <c r="PAC14" s="80"/>
      <c r="PAD14" s="80"/>
      <c r="PAE14" s="80"/>
      <c r="PAF14" s="80"/>
      <c r="PAG14" s="80"/>
      <c r="PAH14" s="80"/>
      <c r="PAI14" s="80"/>
      <c r="PAJ14" s="80"/>
      <c r="PAK14" s="80"/>
      <c r="PAL14" s="80"/>
      <c r="PAM14" s="80"/>
      <c r="PAN14" s="80"/>
      <c r="PAO14" s="80"/>
      <c r="PAP14" s="80"/>
      <c r="PAQ14" s="80"/>
      <c r="PAR14" s="80"/>
      <c r="PAS14" s="80"/>
      <c r="PAT14" s="80"/>
      <c r="PAU14" s="80"/>
      <c r="PAV14" s="80"/>
      <c r="PAW14" s="80"/>
      <c r="PAX14" s="80"/>
      <c r="PAY14" s="80"/>
      <c r="PAZ14" s="80"/>
      <c r="PBA14" s="80"/>
      <c r="PBB14" s="80"/>
      <c r="PBC14" s="80"/>
      <c r="PBD14" s="80"/>
      <c r="PBE14" s="80"/>
      <c r="PBF14" s="80"/>
      <c r="PBG14" s="80"/>
      <c r="PBH14" s="80"/>
      <c r="PBI14" s="80"/>
      <c r="PBJ14" s="80"/>
      <c r="PBK14" s="80"/>
      <c r="PBL14" s="80"/>
      <c r="PBM14" s="80"/>
      <c r="PBN14" s="80"/>
      <c r="PBO14" s="80"/>
      <c r="PBP14" s="80"/>
      <c r="PBQ14" s="80"/>
      <c r="PBR14" s="80"/>
      <c r="PBS14" s="80"/>
      <c r="PBT14" s="80"/>
      <c r="PBU14" s="80"/>
      <c r="PBV14" s="80"/>
      <c r="PBW14" s="80"/>
      <c r="PBX14" s="80"/>
      <c r="PBY14" s="80"/>
      <c r="PBZ14" s="80"/>
      <c r="PCA14" s="80"/>
      <c r="PCB14" s="80"/>
      <c r="PCC14" s="80"/>
      <c r="PCD14" s="80"/>
      <c r="PCE14" s="80"/>
      <c r="PCF14" s="80"/>
      <c r="PCG14" s="80"/>
      <c r="PCH14" s="80"/>
      <c r="PCI14" s="80"/>
      <c r="PCJ14" s="80"/>
      <c r="PCK14" s="80"/>
      <c r="PCL14" s="80"/>
      <c r="PCM14" s="80"/>
      <c r="PCN14" s="80"/>
      <c r="PCO14" s="80"/>
      <c r="PCP14" s="80"/>
      <c r="PCQ14" s="80"/>
      <c r="PCR14" s="80"/>
      <c r="PCS14" s="80"/>
      <c r="PCT14" s="80"/>
      <c r="PCU14" s="80"/>
      <c r="PCV14" s="80"/>
      <c r="PCW14" s="80"/>
      <c r="PCX14" s="80"/>
      <c r="PCY14" s="80"/>
      <c r="PCZ14" s="80"/>
      <c r="PDA14" s="80"/>
      <c r="PDB14" s="80"/>
      <c r="PDC14" s="80"/>
      <c r="PDD14" s="80"/>
      <c r="PDE14" s="80"/>
      <c r="PDF14" s="80"/>
      <c r="PDG14" s="80"/>
      <c r="PDH14" s="80"/>
      <c r="PDI14" s="80"/>
      <c r="PDJ14" s="80"/>
      <c r="PDK14" s="80"/>
      <c r="PDL14" s="80"/>
      <c r="PDM14" s="80"/>
      <c r="PDN14" s="80"/>
      <c r="PDO14" s="80"/>
      <c r="PDP14" s="80"/>
      <c r="PDQ14" s="80"/>
      <c r="PDR14" s="80"/>
      <c r="PDS14" s="80"/>
      <c r="PDT14" s="80"/>
      <c r="PDU14" s="80"/>
      <c r="PDV14" s="80"/>
      <c r="PDW14" s="80"/>
      <c r="PDX14" s="80"/>
      <c r="PDY14" s="80"/>
      <c r="PDZ14" s="80"/>
      <c r="PEA14" s="80"/>
      <c r="PEB14" s="80"/>
      <c r="PEC14" s="80"/>
      <c r="PED14" s="80"/>
      <c r="PEE14" s="80"/>
      <c r="PEF14" s="80"/>
      <c r="PEG14" s="80"/>
      <c r="PEH14" s="80"/>
      <c r="PEI14" s="80"/>
      <c r="PEJ14" s="80"/>
      <c r="PEK14" s="80"/>
      <c r="PEL14" s="80"/>
      <c r="PEM14" s="80"/>
      <c r="PEN14" s="80"/>
      <c r="PEO14" s="80"/>
      <c r="PEP14" s="80"/>
      <c r="PEQ14" s="80"/>
      <c r="PER14" s="80"/>
      <c r="PES14" s="80"/>
      <c r="PET14" s="80"/>
      <c r="PEU14" s="80"/>
      <c r="PEV14" s="80"/>
      <c r="PEW14" s="80"/>
      <c r="PEX14" s="80"/>
      <c r="PEY14" s="80"/>
      <c r="PEZ14" s="80"/>
      <c r="PFA14" s="80"/>
      <c r="PFB14" s="80"/>
      <c r="PFC14" s="80"/>
      <c r="PFD14" s="80"/>
      <c r="PFE14" s="80"/>
      <c r="PFF14" s="80"/>
      <c r="PFG14" s="80"/>
      <c r="PFH14" s="80"/>
      <c r="PFI14" s="80"/>
      <c r="PFJ14" s="80"/>
      <c r="PFK14" s="80"/>
      <c r="PFL14" s="80"/>
      <c r="PFM14" s="80"/>
      <c r="PFN14" s="80"/>
      <c r="PFO14" s="80"/>
      <c r="PFP14" s="80"/>
      <c r="PFQ14" s="80"/>
      <c r="PFR14" s="80"/>
      <c r="PFS14" s="80"/>
      <c r="PFT14" s="80"/>
      <c r="PFU14" s="80"/>
      <c r="PFV14" s="80"/>
      <c r="PFW14" s="80"/>
      <c r="PFX14" s="80"/>
      <c r="PFY14" s="80"/>
      <c r="PFZ14" s="80"/>
      <c r="PGA14" s="80"/>
      <c r="PGB14" s="80"/>
      <c r="PGC14" s="80"/>
      <c r="PGD14" s="80"/>
      <c r="PGE14" s="80"/>
      <c r="PGF14" s="80"/>
      <c r="PGG14" s="80"/>
      <c r="PGH14" s="80"/>
      <c r="PGI14" s="80"/>
      <c r="PGJ14" s="80"/>
      <c r="PGK14" s="80"/>
      <c r="PGL14" s="80"/>
      <c r="PGM14" s="80"/>
      <c r="PGN14" s="80"/>
      <c r="PGO14" s="80"/>
      <c r="PGP14" s="80"/>
      <c r="PGQ14" s="80"/>
      <c r="PGR14" s="80"/>
      <c r="PGS14" s="80"/>
      <c r="PGT14" s="80"/>
      <c r="PGU14" s="80"/>
      <c r="PGV14" s="80"/>
      <c r="PGW14" s="80"/>
      <c r="PGX14" s="80"/>
      <c r="PGY14" s="80"/>
      <c r="PGZ14" s="80"/>
      <c r="PHA14" s="80"/>
      <c r="PHB14" s="80"/>
      <c r="PHC14" s="80"/>
      <c r="PHD14" s="80"/>
      <c r="PHE14" s="80"/>
      <c r="PHF14" s="80"/>
      <c r="PHG14" s="80"/>
      <c r="PHH14" s="80"/>
      <c r="PHI14" s="80"/>
      <c r="PHJ14" s="80"/>
      <c r="PHK14" s="80"/>
      <c r="PHL14" s="80"/>
      <c r="PHM14" s="80"/>
      <c r="PHN14" s="80"/>
      <c r="PHO14" s="80"/>
      <c r="PHP14" s="80"/>
      <c r="PHQ14" s="80"/>
      <c r="PHR14" s="80"/>
      <c r="PHS14" s="80"/>
      <c r="PHT14" s="80"/>
      <c r="PHU14" s="80"/>
      <c r="PHV14" s="80"/>
      <c r="PHW14" s="80"/>
      <c r="PHX14" s="80"/>
      <c r="PHY14" s="80"/>
      <c r="PHZ14" s="80"/>
      <c r="PIA14" s="80"/>
      <c r="PIB14" s="80"/>
      <c r="PIC14" s="80"/>
      <c r="PID14" s="80"/>
      <c r="PIE14" s="80"/>
      <c r="PIF14" s="80"/>
      <c r="PIG14" s="80"/>
      <c r="PIH14" s="80"/>
      <c r="PII14" s="80"/>
      <c r="PIJ14" s="80"/>
      <c r="PIK14" s="80"/>
      <c r="PIL14" s="80"/>
      <c r="PIM14" s="80"/>
      <c r="PIN14" s="80"/>
      <c r="PIO14" s="80"/>
      <c r="PIP14" s="80"/>
      <c r="PIQ14" s="80"/>
      <c r="PIR14" s="80"/>
      <c r="PIS14" s="80"/>
      <c r="PIT14" s="80"/>
      <c r="PIU14" s="80"/>
      <c r="PIV14" s="80"/>
      <c r="PIW14" s="80"/>
      <c r="PIX14" s="80"/>
      <c r="PIY14" s="80"/>
      <c r="PIZ14" s="80"/>
      <c r="PJA14" s="80"/>
      <c r="PJB14" s="80"/>
      <c r="PJC14" s="80"/>
      <c r="PJD14" s="80"/>
      <c r="PJE14" s="80"/>
      <c r="PJF14" s="80"/>
      <c r="PJG14" s="80"/>
      <c r="PJH14" s="80"/>
      <c r="PJI14" s="80"/>
      <c r="PJJ14" s="80"/>
      <c r="PJK14" s="80"/>
      <c r="PJL14" s="80"/>
      <c r="PJM14" s="80"/>
      <c r="PJN14" s="80"/>
      <c r="PJO14" s="80"/>
      <c r="PJP14" s="80"/>
      <c r="PJQ14" s="80"/>
      <c r="PJR14" s="80"/>
      <c r="PJS14" s="80"/>
      <c r="PJT14" s="80"/>
      <c r="PJU14" s="80"/>
      <c r="PJV14" s="80"/>
      <c r="PJW14" s="80"/>
      <c r="PJX14" s="80"/>
      <c r="PJY14" s="80"/>
      <c r="PJZ14" s="80"/>
      <c r="PKA14" s="80"/>
      <c r="PKB14" s="80"/>
      <c r="PKC14" s="80"/>
      <c r="PKD14" s="80"/>
      <c r="PKE14" s="80"/>
      <c r="PKF14" s="80"/>
      <c r="PKG14" s="80"/>
      <c r="PKH14" s="80"/>
      <c r="PKI14" s="80"/>
      <c r="PKJ14" s="80"/>
      <c r="PKK14" s="80"/>
      <c r="PKL14" s="80"/>
      <c r="PKM14" s="80"/>
      <c r="PKN14" s="80"/>
      <c r="PKO14" s="80"/>
      <c r="PKP14" s="80"/>
      <c r="PKQ14" s="80"/>
      <c r="PKR14" s="80"/>
      <c r="PKS14" s="80"/>
      <c r="PKT14" s="80"/>
      <c r="PKU14" s="80"/>
      <c r="PKV14" s="80"/>
      <c r="PKW14" s="80"/>
      <c r="PKX14" s="80"/>
      <c r="PKY14" s="80"/>
      <c r="PKZ14" s="80"/>
      <c r="PLA14" s="80"/>
      <c r="PLB14" s="80"/>
      <c r="PLC14" s="80"/>
      <c r="PLD14" s="80"/>
      <c r="PLE14" s="80"/>
      <c r="PLF14" s="80"/>
      <c r="PLG14" s="80"/>
      <c r="PLH14" s="80"/>
      <c r="PLI14" s="80"/>
      <c r="PLJ14" s="80"/>
      <c r="PLK14" s="80"/>
      <c r="PLL14" s="80"/>
      <c r="PLM14" s="80"/>
      <c r="PLN14" s="80"/>
      <c r="PLO14" s="80"/>
      <c r="PLP14" s="80"/>
      <c r="PLQ14" s="80"/>
      <c r="PLR14" s="80"/>
      <c r="PLS14" s="80"/>
      <c r="PLT14" s="80"/>
      <c r="PLU14" s="80"/>
      <c r="PLV14" s="80"/>
      <c r="PLW14" s="80"/>
      <c r="PLX14" s="80"/>
      <c r="PLY14" s="80"/>
      <c r="PLZ14" s="80"/>
      <c r="PMA14" s="80"/>
      <c r="PMB14" s="80"/>
      <c r="PMC14" s="80"/>
      <c r="PMD14" s="80"/>
      <c r="PME14" s="80"/>
      <c r="PMF14" s="80"/>
      <c r="PMG14" s="80"/>
      <c r="PMH14" s="80"/>
      <c r="PMI14" s="80"/>
      <c r="PMJ14" s="80"/>
      <c r="PMK14" s="80"/>
      <c r="PML14" s="80"/>
      <c r="PMM14" s="80"/>
      <c r="PMN14" s="80"/>
      <c r="PMO14" s="80"/>
      <c r="PMP14" s="80"/>
      <c r="PMQ14" s="80"/>
      <c r="PMR14" s="80"/>
      <c r="PMS14" s="80"/>
      <c r="PMT14" s="80"/>
      <c r="PMU14" s="80"/>
      <c r="PMV14" s="80"/>
      <c r="PMW14" s="80"/>
      <c r="PMX14" s="80"/>
      <c r="PMY14" s="80"/>
      <c r="PMZ14" s="80"/>
      <c r="PNA14" s="80"/>
      <c r="PNB14" s="80"/>
      <c r="PNC14" s="80"/>
      <c r="PND14" s="80"/>
      <c r="PNE14" s="80"/>
      <c r="PNF14" s="80"/>
      <c r="PNG14" s="80"/>
      <c r="PNH14" s="80"/>
      <c r="PNI14" s="80"/>
      <c r="PNJ14" s="80"/>
      <c r="PNK14" s="80"/>
      <c r="PNL14" s="80"/>
      <c r="PNM14" s="80"/>
      <c r="PNN14" s="80"/>
      <c r="PNO14" s="80"/>
      <c r="PNP14" s="80"/>
      <c r="PNQ14" s="80"/>
      <c r="PNR14" s="80"/>
      <c r="PNS14" s="80"/>
      <c r="PNT14" s="80"/>
      <c r="PNU14" s="80"/>
      <c r="PNV14" s="80"/>
      <c r="PNW14" s="80"/>
      <c r="PNX14" s="80"/>
      <c r="PNY14" s="80"/>
      <c r="PNZ14" s="80"/>
      <c r="POA14" s="80"/>
      <c r="POB14" s="80"/>
      <c r="POC14" s="80"/>
      <c r="POD14" s="80"/>
      <c r="POE14" s="80"/>
      <c r="POF14" s="80"/>
      <c r="POG14" s="80"/>
      <c r="POH14" s="80"/>
      <c r="POI14" s="80"/>
      <c r="POJ14" s="80"/>
      <c r="POK14" s="80"/>
      <c r="POL14" s="80"/>
      <c r="POM14" s="80"/>
      <c r="PON14" s="80"/>
      <c r="POO14" s="80"/>
      <c r="POP14" s="80"/>
      <c r="POQ14" s="80"/>
      <c r="POR14" s="80"/>
      <c r="POS14" s="80"/>
      <c r="POT14" s="80"/>
      <c r="POU14" s="80"/>
      <c r="POV14" s="80"/>
      <c r="POW14" s="80"/>
      <c r="POX14" s="80"/>
      <c r="POY14" s="80"/>
      <c r="POZ14" s="80"/>
      <c r="PPA14" s="80"/>
      <c r="PPB14" s="80"/>
      <c r="PPC14" s="80"/>
      <c r="PPD14" s="80"/>
      <c r="PPE14" s="80"/>
      <c r="PPF14" s="80"/>
      <c r="PPG14" s="80"/>
      <c r="PPH14" s="80"/>
      <c r="PPI14" s="80"/>
      <c r="PPJ14" s="80"/>
      <c r="PPK14" s="80"/>
      <c r="PPL14" s="80"/>
      <c r="PPM14" s="80"/>
      <c r="PPN14" s="80"/>
      <c r="PPO14" s="80"/>
      <c r="PPP14" s="80"/>
      <c r="PPQ14" s="80"/>
      <c r="PPR14" s="80"/>
      <c r="PPS14" s="80"/>
      <c r="PPT14" s="80"/>
      <c r="PPU14" s="80"/>
      <c r="PPV14" s="80"/>
      <c r="PPW14" s="80"/>
      <c r="PPX14" s="80"/>
      <c r="PPY14" s="80"/>
      <c r="PPZ14" s="80"/>
      <c r="PQA14" s="80"/>
      <c r="PQB14" s="80"/>
      <c r="PQC14" s="80"/>
      <c r="PQD14" s="80"/>
      <c r="PQE14" s="80"/>
      <c r="PQF14" s="80"/>
      <c r="PQG14" s="80"/>
      <c r="PQH14" s="80"/>
      <c r="PQI14" s="80"/>
      <c r="PQJ14" s="80"/>
      <c r="PQK14" s="80"/>
      <c r="PQL14" s="80"/>
      <c r="PQM14" s="80"/>
      <c r="PQN14" s="80"/>
      <c r="PQO14" s="80"/>
      <c r="PQP14" s="80"/>
      <c r="PQQ14" s="80"/>
      <c r="PQR14" s="80"/>
      <c r="PQS14" s="80"/>
      <c r="PQT14" s="80"/>
      <c r="PQU14" s="80"/>
      <c r="PQV14" s="80"/>
      <c r="PQW14" s="80"/>
      <c r="PQX14" s="80"/>
      <c r="PQY14" s="80"/>
      <c r="PQZ14" s="80"/>
      <c r="PRA14" s="80"/>
      <c r="PRB14" s="80"/>
      <c r="PRC14" s="80"/>
      <c r="PRD14" s="80"/>
      <c r="PRE14" s="80"/>
      <c r="PRF14" s="80"/>
      <c r="PRG14" s="80"/>
      <c r="PRH14" s="80"/>
      <c r="PRI14" s="80"/>
      <c r="PRJ14" s="80"/>
      <c r="PRK14" s="80"/>
      <c r="PRL14" s="80"/>
      <c r="PRM14" s="80"/>
      <c r="PRN14" s="80"/>
      <c r="PRO14" s="80"/>
      <c r="PRP14" s="80"/>
      <c r="PRQ14" s="80"/>
      <c r="PRR14" s="80"/>
      <c r="PRS14" s="80"/>
      <c r="PRT14" s="80"/>
      <c r="PRU14" s="80"/>
      <c r="PRV14" s="80"/>
      <c r="PRW14" s="80"/>
      <c r="PRX14" s="80"/>
      <c r="PRY14" s="80"/>
      <c r="PRZ14" s="80"/>
      <c r="PSA14" s="80"/>
      <c r="PSB14" s="80"/>
      <c r="PSC14" s="80"/>
      <c r="PSD14" s="80"/>
      <c r="PSE14" s="80"/>
      <c r="PSF14" s="80"/>
      <c r="PSG14" s="80"/>
      <c r="PSH14" s="80"/>
      <c r="PSI14" s="80"/>
      <c r="PSJ14" s="80"/>
      <c r="PSK14" s="80"/>
      <c r="PSL14" s="80"/>
      <c r="PSM14" s="80"/>
      <c r="PSN14" s="80"/>
      <c r="PSO14" s="80"/>
      <c r="PSP14" s="80"/>
      <c r="PSQ14" s="80"/>
      <c r="PSR14" s="80"/>
      <c r="PSS14" s="80"/>
      <c r="PST14" s="80"/>
      <c r="PSU14" s="80"/>
      <c r="PSV14" s="80"/>
      <c r="PSW14" s="80"/>
      <c r="PSX14" s="80"/>
      <c r="PSY14" s="80"/>
      <c r="PSZ14" s="80"/>
      <c r="PTA14" s="80"/>
      <c r="PTB14" s="80"/>
      <c r="PTC14" s="80"/>
      <c r="PTD14" s="80"/>
      <c r="PTE14" s="80"/>
      <c r="PTF14" s="80"/>
      <c r="PTG14" s="80"/>
      <c r="PTH14" s="80"/>
      <c r="PTI14" s="80"/>
      <c r="PTJ14" s="80"/>
      <c r="PTK14" s="80"/>
      <c r="PTL14" s="80"/>
      <c r="PTM14" s="80"/>
      <c r="PTN14" s="80"/>
      <c r="PTO14" s="80"/>
      <c r="PTP14" s="80"/>
      <c r="PTQ14" s="80"/>
      <c r="PTR14" s="80"/>
      <c r="PTS14" s="80"/>
      <c r="PTT14" s="80"/>
      <c r="PTU14" s="80"/>
      <c r="PTV14" s="80"/>
      <c r="PTW14" s="80"/>
      <c r="PTX14" s="80"/>
      <c r="PTY14" s="80"/>
      <c r="PTZ14" s="80"/>
      <c r="PUA14" s="80"/>
      <c r="PUB14" s="80"/>
      <c r="PUC14" s="80"/>
      <c r="PUD14" s="80"/>
      <c r="PUE14" s="80"/>
      <c r="PUF14" s="80"/>
      <c r="PUG14" s="80"/>
      <c r="PUH14" s="80"/>
      <c r="PUI14" s="80"/>
      <c r="PUJ14" s="80"/>
      <c r="PUK14" s="80"/>
      <c r="PUL14" s="80"/>
      <c r="PUM14" s="80"/>
      <c r="PUN14" s="80"/>
      <c r="PUO14" s="80"/>
      <c r="PUP14" s="80"/>
      <c r="PUQ14" s="80"/>
      <c r="PUR14" s="80"/>
      <c r="PUS14" s="80"/>
      <c r="PUT14" s="80"/>
      <c r="PUU14" s="80"/>
      <c r="PUV14" s="80"/>
      <c r="PUW14" s="80"/>
      <c r="PUX14" s="80"/>
      <c r="PUY14" s="80"/>
      <c r="PUZ14" s="80"/>
      <c r="PVA14" s="80"/>
      <c r="PVB14" s="80"/>
      <c r="PVC14" s="80"/>
      <c r="PVD14" s="80"/>
      <c r="PVE14" s="80"/>
      <c r="PVF14" s="80"/>
      <c r="PVG14" s="80"/>
      <c r="PVH14" s="80"/>
      <c r="PVI14" s="80"/>
      <c r="PVJ14" s="80"/>
      <c r="PVK14" s="80"/>
      <c r="PVL14" s="80"/>
      <c r="PVM14" s="80"/>
      <c r="PVN14" s="80"/>
      <c r="PVO14" s="80"/>
      <c r="PVP14" s="80"/>
      <c r="PVQ14" s="80"/>
      <c r="PVR14" s="80"/>
      <c r="PVS14" s="80"/>
      <c r="PVT14" s="80"/>
      <c r="PVU14" s="80"/>
      <c r="PVV14" s="80"/>
      <c r="PVW14" s="80"/>
      <c r="PVX14" s="80"/>
      <c r="PVY14" s="80"/>
      <c r="PVZ14" s="80"/>
      <c r="PWA14" s="80"/>
      <c r="PWB14" s="80"/>
      <c r="PWC14" s="80"/>
      <c r="PWD14" s="80"/>
      <c r="PWE14" s="80"/>
      <c r="PWF14" s="80"/>
      <c r="PWG14" s="80"/>
      <c r="PWH14" s="80"/>
      <c r="PWI14" s="80"/>
      <c r="PWJ14" s="80"/>
      <c r="PWK14" s="80"/>
      <c r="PWL14" s="80"/>
      <c r="PWM14" s="80"/>
      <c r="PWN14" s="80"/>
      <c r="PWO14" s="80"/>
      <c r="PWP14" s="80"/>
      <c r="PWQ14" s="80"/>
      <c r="PWR14" s="80"/>
      <c r="PWS14" s="80"/>
      <c r="PWT14" s="80"/>
      <c r="PWU14" s="80"/>
      <c r="PWV14" s="80"/>
      <c r="PWW14" s="80"/>
      <c r="PWX14" s="80"/>
      <c r="PWY14" s="80"/>
      <c r="PWZ14" s="80"/>
      <c r="PXA14" s="80"/>
      <c r="PXB14" s="80"/>
      <c r="PXC14" s="80"/>
      <c r="PXD14" s="80"/>
      <c r="PXE14" s="80"/>
      <c r="PXF14" s="80"/>
      <c r="PXG14" s="80"/>
      <c r="PXH14" s="80"/>
      <c r="PXI14" s="80"/>
      <c r="PXJ14" s="80"/>
      <c r="PXK14" s="80"/>
      <c r="PXL14" s="80"/>
      <c r="PXM14" s="80"/>
      <c r="PXN14" s="80"/>
      <c r="PXO14" s="80"/>
      <c r="PXP14" s="80"/>
      <c r="PXQ14" s="80"/>
      <c r="PXR14" s="80"/>
      <c r="PXS14" s="80"/>
      <c r="PXT14" s="80"/>
      <c r="PXU14" s="80"/>
      <c r="PXV14" s="80"/>
      <c r="PXW14" s="80"/>
      <c r="PXX14" s="80"/>
      <c r="PXY14" s="80"/>
      <c r="PXZ14" s="80"/>
      <c r="PYA14" s="80"/>
      <c r="PYB14" s="80"/>
      <c r="PYC14" s="80"/>
      <c r="PYD14" s="80"/>
      <c r="PYE14" s="80"/>
      <c r="PYF14" s="80"/>
      <c r="PYG14" s="80"/>
      <c r="PYH14" s="80"/>
      <c r="PYI14" s="80"/>
      <c r="PYJ14" s="80"/>
      <c r="PYK14" s="80"/>
      <c r="PYL14" s="80"/>
      <c r="PYM14" s="80"/>
      <c r="PYN14" s="80"/>
      <c r="PYO14" s="80"/>
      <c r="PYP14" s="80"/>
      <c r="PYQ14" s="80"/>
      <c r="PYR14" s="80"/>
      <c r="PYS14" s="80"/>
      <c r="PYT14" s="80"/>
      <c r="PYU14" s="80"/>
      <c r="PYV14" s="80"/>
      <c r="PYW14" s="80"/>
      <c r="PYX14" s="80"/>
      <c r="PYY14" s="80"/>
      <c r="PYZ14" s="80"/>
      <c r="PZA14" s="80"/>
      <c r="PZB14" s="80"/>
      <c r="PZC14" s="80"/>
      <c r="PZD14" s="80"/>
      <c r="PZE14" s="80"/>
      <c r="PZF14" s="80"/>
      <c r="PZG14" s="80"/>
      <c r="PZH14" s="80"/>
      <c r="PZI14" s="80"/>
      <c r="PZJ14" s="80"/>
      <c r="PZK14" s="80"/>
      <c r="PZL14" s="80"/>
      <c r="PZM14" s="80"/>
      <c r="PZN14" s="80"/>
      <c r="PZO14" s="80"/>
      <c r="PZP14" s="80"/>
      <c r="PZQ14" s="80"/>
      <c r="PZR14" s="80"/>
      <c r="PZS14" s="80"/>
      <c r="PZT14" s="80"/>
      <c r="PZU14" s="80"/>
      <c r="PZV14" s="80"/>
      <c r="PZW14" s="80"/>
      <c r="PZX14" s="80"/>
      <c r="PZY14" s="80"/>
      <c r="PZZ14" s="80"/>
      <c r="QAA14" s="80"/>
      <c r="QAB14" s="80"/>
      <c r="QAC14" s="80"/>
      <c r="QAD14" s="80"/>
      <c r="QAE14" s="80"/>
      <c r="QAF14" s="80"/>
      <c r="QAG14" s="80"/>
      <c r="QAH14" s="80"/>
      <c r="QAI14" s="80"/>
      <c r="QAJ14" s="80"/>
      <c r="QAK14" s="80"/>
      <c r="QAL14" s="80"/>
      <c r="QAM14" s="80"/>
      <c r="QAN14" s="80"/>
      <c r="QAO14" s="80"/>
      <c r="QAP14" s="80"/>
      <c r="QAQ14" s="80"/>
      <c r="QAR14" s="80"/>
      <c r="QAS14" s="80"/>
      <c r="QAT14" s="80"/>
      <c r="QAU14" s="80"/>
      <c r="QAV14" s="80"/>
      <c r="QAW14" s="80"/>
      <c r="QAX14" s="80"/>
      <c r="QAY14" s="80"/>
      <c r="QAZ14" s="80"/>
      <c r="QBA14" s="80"/>
      <c r="QBB14" s="80"/>
      <c r="QBC14" s="80"/>
      <c r="QBD14" s="80"/>
      <c r="QBE14" s="80"/>
      <c r="QBF14" s="80"/>
      <c r="QBG14" s="80"/>
      <c r="QBH14" s="80"/>
      <c r="QBI14" s="80"/>
      <c r="QBJ14" s="80"/>
      <c r="QBK14" s="80"/>
      <c r="QBL14" s="80"/>
      <c r="QBM14" s="80"/>
      <c r="QBN14" s="80"/>
      <c r="QBO14" s="80"/>
      <c r="QBP14" s="80"/>
      <c r="QBQ14" s="80"/>
      <c r="QBR14" s="80"/>
      <c r="QBS14" s="80"/>
      <c r="QBT14" s="80"/>
      <c r="QBU14" s="80"/>
      <c r="QBV14" s="80"/>
      <c r="QBW14" s="80"/>
      <c r="QBX14" s="80"/>
      <c r="QBY14" s="80"/>
      <c r="QBZ14" s="80"/>
      <c r="QCA14" s="80"/>
      <c r="QCB14" s="80"/>
      <c r="QCC14" s="80"/>
      <c r="QCD14" s="80"/>
      <c r="QCE14" s="80"/>
      <c r="QCF14" s="80"/>
      <c r="QCG14" s="80"/>
      <c r="QCH14" s="80"/>
      <c r="QCI14" s="80"/>
      <c r="QCJ14" s="80"/>
      <c r="QCK14" s="80"/>
      <c r="QCL14" s="80"/>
      <c r="QCM14" s="80"/>
      <c r="QCN14" s="80"/>
      <c r="QCO14" s="80"/>
      <c r="QCP14" s="80"/>
      <c r="QCQ14" s="80"/>
      <c r="QCR14" s="80"/>
      <c r="QCS14" s="80"/>
      <c r="QCT14" s="80"/>
      <c r="QCU14" s="80"/>
      <c r="QCV14" s="80"/>
      <c r="QCW14" s="80"/>
      <c r="QCX14" s="80"/>
      <c r="QCY14" s="80"/>
      <c r="QCZ14" s="80"/>
      <c r="QDA14" s="80"/>
      <c r="QDB14" s="80"/>
      <c r="QDC14" s="80"/>
      <c r="QDD14" s="80"/>
      <c r="QDE14" s="80"/>
      <c r="QDF14" s="80"/>
      <c r="QDG14" s="80"/>
      <c r="QDH14" s="80"/>
      <c r="QDI14" s="80"/>
      <c r="QDJ14" s="80"/>
      <c r="QDK14" s="80"/>
      <c r="QDL14" s="80"/>
      <c r="QDM14" s="80"/>
      <c r="QDN14" s="80"/>
      <c r="QDO14" s="80"/>
      <c r="QDP14" s="80"/>
      <c r="QDQ14" s="80"/>
      <c r="QDR14" s="80"/>
      <c r="QDS14" s="80"/>
      <c r="QDT14" s="80"/>
      <c r="QDU14" s="80"/>
      <c r="QDV14" s="80"/>
      <c r="QDW14" s="80"/>
      <c r="QDX14" s="80"/>
      <c r="QDY14" s="80"/>
      <c r="QDZ14" s="80"/>
      <c r="QEA14" s="80"/>
      <c r="QEB14" s="80"/>
      <c r="QEC14" s="80"/>
      <c r="QED14" s="80"/>
      <c r="QEE14" s="80"/>
      <c r="QEF14" s="80"/>
      <c r="QEG14" s="80"/>
      <c r="QEH14" s="80"/>
      <c r="QEI14" s="80"/>
      <c r="QEJ14" s="80"/>
      <c r="QEK14" s="80"/>
      <c r="QEL14" s="80"/>
      <c r="QEM14" s="80"/>
      <c r="QEN14" s="80"/>
      <c r="QEO14" s="80"/>
      <c r="QEP14" s="80"/>
      <c r="QEQ14" s="80"/>
      <c r="QER14" s="80"/>
      <c r="QES14" s="80"/>
      <c r="QET14" s="80"/>
      <c r="QEU14" s="80"/>
      <c r="QEV14" s="80"/>
      <c r="QEW14" s="80"/>
      <c r="QEX14" s="80"/>
      <c r="QEY14" s="80"/>
      <c r="QEZ14" s="80"/>
      <c r="QFA14" s="80"/>
      <c r="QFB14" s="80"/>
      <c r="QFC14" s="80"/>
      <c r="QFD14" s="80"/>
      <c r="QFE14" s="80"/>
      <c r="QFF14" s="80"/>
      <c r="QFG14" s="80"/>
      <c r="QFH14" s="80"/>
      <c r="QFI14" s="80"/>
      <c r="QFJ14" s="80"/>
      <c r="QFK14" s="80"/>
      <c r="QFL14" s="80"/>
      <c r="QFM14" s="80"/>
      <c r="QFN14" s="80"/>
      <c r="QFO14" s="80"/>
      <c r="QFP14" s="80"/>
      <c r="QFQ14" s="80"/>
      <c r="QFR14" s="80"/>
      <c r="QFS14" s="80"/>
      <c r="QFT14" s="80"/>
      <c r="QFU14" s="80"/>
      <c r="QFV14" s="80"/>
      <c r="QFW14" s="80"/>
      <c r="QFX14" s="80"/>
      <c r="QFY14" s="80"/>
      <c r="QFZ14" s="80"/>
      <c r="QGA14" s="80"/>
      <c r="QGB14" s="80"/>
      <c r="QGC14" s="80"/>
      <c r="QGD14" s="80"/>
      <c r="QGE14" s="80"/>
      <c r="QGF14" s="80"/>
      <c r="QGG14" s="80"/>
      <c r="QGH14" s="80"/>
      <c r="QGI14" s="80"/>
      <c r="QGJ14" s="80"/>
      <c r="QGK14" s="80"/>
      <c r="QGL14" s="80"/>
      <c r="QGM14" s="80"/>
      <c r="QGN14" s="80"/>
      <c r="QGO14" s="80"/>
      <c r="QGP14" s="80"/>
      <c r="QGQ14" s="80"/>
      <c r="QGR14" s="80"/>
      <c r="QGS14" s="80"/>
      <c r="QGT14" s="80"/>
      <c r="QGU14" s="80"/>
      <c r="QGV14" s="80"/>
      <c r="QGW14" s="80"/>
      <c r="QGX14" s="80"/>
      <c r="QGY14" s="80"/>
      <c r="QGZ14" s="80"/>
      <c r="QHA14" s="80"/>
      <c r="QHB14" s="80"/>
      <c r="QHC14" s="80"/>
      <c r="QHD14" s="80"/>
      <c r="QHE14" s="80"/>
      <c r="QHF14" s="80"/>
      <c r="QHG14" s="80"/>
      <c r="QHH14" s="80"/>
      <c r="QHI14" s="80"/>
      <c r="QHJ14" s="80"/>
      <c r="QHK14" s="80"/>
      <c r="QHL14" s="80"/>
      <c r="QHM14" s="80"/>
      <c r="QHN14" s="80"/>
      <c r="QHO14" s="80"/>
      <c r="QHP14" s="80"/>
      <c r="QHQ14" s="80"/>
      <c r="QHR14" s="80"/>
      <c r="QHS14" s="80"/>
      <c r="QHT14" s="80"/>
      <c r="QHU14" s="80"/>
      <c r="QHV14" s="80"/>
      <c r="QHW14" s="80"/>
      <c r="QHX14" s="80"/>
      <c r="QHY14" s="80"/>
      <c r="QHZ14" s="80"/>
      <c r="QIA14" s="80"/>
      <c r="QIB14" s="80"/>
      <c r="QIC14" s="80"/>
      <c r="QID14" s="80"/>
      <c r="QIE14" s="80"/>
      <c r="QIF14" s="80"/>
      <c r="QIG14" s="80"/>
      <c r="QIH14" s="80"/>
      <c r="QII14" s="80"/>
      <c r="QIJ14" s="80"/>
      <c r="QIK14" s="80"/>
      <c r="QIL14" s="80"/>
      <c r="QIM14" s="80"/>
      <c r="QIN14" s="80"/>
      <c r="QIO14" s="80"/>
      <c r="QIP14" s="80"/>
      <c r="QIQ14" s="80"/>
      <c r="QIR14" s="80"/>
      <c r="QIS14" s="80"/>
      <c r="QIT14" s="80"/>
      <c r="QIU14" s="80"/>
      <c r="QIV14" s="80"/>
      <c r="QIW14" s="80"/>
      <c r="QIX14" s="80"/>
      <c r="QIY14" s="80"/>
      <c r="QIZ14" s="80"/>
      <c r="QJA14" s="80"/>
      <c r="QJB14" s="80"/>
      <c r="QJC14" s="80"/>
      <c r="QJD14" s="80"/>
      <c r="QJE14" s="80"/>
      <c r="QJF14" s="80"/>
      <c r="QJG14" s="80"/>
      <c r="QJH14" s="80"/>
      <c r="QJI14" s="80"/>
      <c r="QJJ14" s="80"/>
      <c r="QJK14" s="80"/>
      <c r="QJL14" s="80"/>
      <c r="QJM14" s="80"/>
      <c r="QJN14" s="80"/>
      <c r="QJO14" s="80"/>
      <c r="QJP14" s="80"/>
      <c r="QJQ14" s="80"/>
      <c r="QJR14" s="80"/>
      <c r="QJS14" s="80"/>
      <c r="QJT14" s="80"/>
      <c r="QJU14" s="80"/>
      <c r="QJV14" s="80"/>
      <c r="QJW14" s="80"/>
      <c r="QJX14" s="80"/>
      <c r="QJY14" s="80"/>
      <c r="QJZ14" s="80"/>
      <c r="QKA14" s="80"/>
      <c r="QKB14" s="80"/>
      <c r="QKC14" s="80"/>
      <c r="QKD14" s="80"/>
      <c r="QKE14" s="80"/>
      <c r="QKF14" s="80"/>
      <c r="QKG14" s="80"/>
      <c r="QKH14" s="80"/>
      <c r="QKI14" s="80"/>
      <c r="QKJ14" s="80"/>
      <c r="QKK14" s="80"/>
      <c r="QKL14" s="80"/>
      <c r="QKM14" s="80"/>
      <c r="QKN14" s="80"/>
      <c r="QKO14" s="80"/>
      <c r="QKP14" s="80"/>
      <c r="QKQ14" s="80"/>
      <c r="QKR14" s="80"/>
      <c r="QKS14" s="80"/>
      <c r="QKT14" s="80"/>
      <c r="QKU14" s="80"/>
      <c r="QKV14" s="80"/>
      <c r="QKW14" s="80"/>
      <c r="QKX14" s="80"/>
      <c r="QKY14" s="80"/>
      <c r="QKZ14" s="80"/>
      <c r="QLA14" s="80"/>
      <c r="QLB14" s="80"/>
      <c r="QLC14" s="80"/>
      <c r="QLD14" s="80"/>
      <c r="QLE14" s="80"/>
      <c r="QLF14" s="80"/>
      <c r="QLG14" s="80"/>
      <c r="QLH14" s="80"/>
      <c r="QLI14" s="80"/>
      <c r="QLJ14" s="80"/>
      <c r="QLK14" s="80"/>
      <c r="QLL14" s="80"/>
      <c r="QLM14" s="80"/>
      <c r="QLN14" s="80"/>
      <c r="QLO14" s="80"/>
      <c r="QLP14" s="80"/>
      <c r="QLQ14" s="80"/>
      <c r="QLR14" s="80"/>
      <c r="QLS14" s="80"/>
      <c r="QLT14" s="80"/>
      <c r="QLU14" s="80"/>
      <c r="QLV14" s="80"/>
      <c r="QLW14" s="80"/>
      <c r="QLX14" s="80"/>
      <c r="QLY14" s="80"/>
      <c r="QLZ14" s="80"/>
      <c r="QMA14" s="80"/>
      <c r="QMB14" s="80"/>
      <c r="QMC14" s="80"/>
      <c r="QMD14" s="80"/>
      <c r="QME14" s="80"/>
      <c r="QMF14" s="80"/>
      <c r="QMG14" s="80"/>
      <c r="QMH14" s="80"/>
      <c r="QMI14" s="80"/>
      <c r="QMJ14" s="80"/>
      <c r="QMK14" s="80"/>
      <c r="QML14" s="80"/>
      <c r="QMM14" s="80"/>
      <c r="QMN14" s="80"/>
      <c r="QMO14" s="80"/>
      <c r="QMP14" s="80"/>
      <c r="QMQ14" s="80"/>
      <c r="QMR14" s="80"/>
      <c r="QMS14" s="80"/>
      <c r="QMT14" s="80"/>
      <c r="QMU14" s="80"/>
      <c r="QMV14" s="80"/>
      <c r="QMW14" s="80"/>
      <c r="QMX14" s="80"/>
      <c r="QMY14" s="80"/>
      <c r="QMZ14" s="80"/>
      <c r="QNA14" s="80"/>
      <c r="QNB14" s="80"/>
      <c r="QNC14" s="80"/>
      <c r="QND14" s="80"/>
      <c r="QNE14" s="80"/>
      <c r="QNF14" s="80"/>
      <c r="QNG14" s="80"/>
      <c r="QNH14" s="80"/>
      <c r="QNI14" s="80"/>
      <c r="QNJ14" s="80"/>
      <c r="QNK14" s="80"/>
      <c r="QNL14" s="80"/>
      <c r="QNM14" s="80"/>
      <c r="QNN14" s="80"/>
      <c r="QNO14" s="80"/>
      <c r="QNP14" s="80"/>
      <c r="QNQ14" s="80"/>
      <c r="QNR14" s="80"/>
      <c r="QNS14" s="80"/>
      <c r="QNT14" s="80"/>
      <c r="QNU14" s="80"/>
      <c r="QNV14" s="80"/>
      <c r="QNW14" s="80"/>
      <c r="QNX14" s="80"/>
      <c r="QNY14" s="80"/>
      <c r="QNZ14" s="80"/>
      <c r="QOA14" s="80"/>
      <c r="QOB14" s="80"/>
      <c r="QOC14" s="80"/>
      <c r="QOD14" s="80"/>
      <c r="QOE14" s="80"/>
      <c r="QOF14" s="80"/>
      <c r="QOG14" s="80"/>
      <c r="QOH14" s="80"/>
      <c r="QOI14" s="80"/>
      <c r="QOJ14" s="80"/>
      <c r="QOK14" s="80"/>
      <c r="QOL14" s="80"/>
      <c r="QOM14" s="80"/>
      <c r="QON14" s="80"/>
      <c r="QOO14" s="80"/>
      <c r="QOP14" s="80"/>
      <c r="QOQ14" s="80"/>
      <c r="QOR14" s="80"/>
      <c r="QOS14" s="80"/>
      <c r="QOT14" s="80"/>
      <c r="QOU14" s="80"/>
      <c r="QOV14" s="80"/>
      <c r="QOW14" s="80"/>
      <c r="QOX14" s="80"/>
      <c r="QOY14" s="80"/>
      <c r="QOZ14" s="80"/>
      <c r="QPA14" s="80"/>
      <c r="QPB14" s="80"/>
      <c r="QPC14" s="80"/>
      <c r="QPD14" s="80"/>
      <c r="QPE14" s="80"/>
      <c r="QPF14" s="80"/>
      <c r="QPG14" s="80"/>
      <c r="QPH14" s="80"/>
      <c r="QPI14" s="80"/>
      <c r="QPJ14" s="80"/>
      <c r="QPK14" s="80"/>
      <c r="QPL14" s="80"/>
      <c r="QPM14" s="80"/>
      <c r="QPN14" s="80"/>
      <c r="QPO14" s="80"/>
      <c r="QPP14" s="80"/>
      <c r="QPQ14" s="80"/>
      <c r="QPR14" s="80"/>
      <c r="QPS14" s="80"/>
      <c r="QPT14" s="80"/>
      <c r="QPU14" s="80"/>
      <c r="QPV14" s="80"/>
      <c r="QPW14" s="80"/>
      <c r="QPX14" s="80"/>
      <c r="QPY14" s="80"/>
      <c r="QPZ14" s="80"/>
      <c r="QQA14" s="80"/>
      <c r="QQB14" s="80"/>
      <c r="QQC14" s="80"/>
      <c r="QQD14" s="80"/>
      <c r="QQE14" s="80"/>
      <c r="QQF14" s="80"/>
      <c r="QQG14" s="80"/>
      <c r="QQH14" s="80"/>
      <c r="QQI14" s="80"/>
      <c r="QQJ14" s="80"/>
      <c r="QQK14" s="80"/>
      <c r="QQL14" s="80"/>
      <c r="QQM14" s="80"/>
      <c r="QQN14" s="80"/>
      <c r="QQO14" s="80"/>
      <c r="QQP14" s="80"/>
      <c r="QQQ14" s="80"/>
      <c r="QQR14" s="80"/>
      <c r="QQS14" s="80"/>
      <c r="QQT14" s="80"/>
      <c r="QQU14" s="80"/>
      <c r="QQV14" s="80"/>
      <c r="QQW14" s="80"/>
      <c r="QQX14" s="80"/>
      <c r="QQY14" s="80"/>
      <c r="QQZ14" s="80"/>
      <c r="QRA14" s="80"/>
      <c r="QRB14" s="80"/>
      <c r="QRC14" s="80"/>
      <c r="QRD14" s="80"/>
      <c r="QRE14" s="80"/>
      <c r="QRF14" s="80"/>
      <c r="QRG14" s="80"/>
      <c r="QRH14" s="80"/>
      <c r="QRI14" s="80"/>
      <c r="QRJ14" s="80"/>
      <c r="QRK14" s="80"/>
      <c r="QRL14" s="80"/>
      <c r="QRM14" s="80"/>
      <c r="QRN14" s="80"/>
      <c r="QRO14" s="80"/>
      <c r="QRP14" s="80"/>
      <c r="QRQ14" s="80"/>
      <c r="QRR14" s="80"/>
      <c r="QRS14" s="80"/>
      <c r="QRT14" s="80"/>
      <c r="QRU14" s="80"/>
      <c r="QRV14" s="80"/>
      <c r="QRW14" s="80"/>
      <c r="QRX14" s="80"/>
      <c r="QRY14" s="80"/>
      <c r="QRZ14" s="80"/>
      <c r="QSA14" s="80"/>
      <c r="QSB14" s="80"/>
      <c r="QSC14" s="80"/>
      <c r="QSD14" s="80"/>
      <c r="QSE14" s="80"/>
      <c r="QSF14" s="80"/>
      <c r="QSG14" s="80"/>
      <c r="QSH14" s="80"/>
      <c r="QSI14" s="80"/>
      <c r="QSJ14" s="80"/>
      <c r="QSK14" s="80"/>
      <c r="QSL14" s="80"/>
      <c r="QSM14" s="80"/>
      <c r="QSN14" s="80"/>
      <c r="QSO14" s="80"/>
      <c r="QSP14" s="80"/>
      <c r="QSQ14" s="80"/>
      <c r="QSR14" s="80"/>
      <c r="QSS14" s="80"/>
      <c r="QST14" s="80"/>
      <c r="QSU14" s="80"/>
      <c r="QSV14" s="80"/>
      <c r="QSW14" s="80"/>
      <c r="QSX14" s="80"/>
      <c r="QSY14" s="80"/>
      <c r="QSZ14" s="80"/>
      <c r="QTA14" s="80"/>
      <c r="QTB14" s="80"/>
      <c r="QTC14" s="80"/>
      <c r="QTD14" s="80"/>
      <c r="QTE14" s="80"/>
      <c r="QTF14" s="80"/>
      <c r="QTG14" s="80"/>
      <c r="QTH14" s="80"/>
      <c r="QTI14" s="80"/>
      <c r="QTJ14" s="80"/>
      <c r="QTK14" s="80"/>
      <c r="QTL14" s="80"/>
      <c r="QTM14" s="80"/>
      <c r="QTN14" s="80"/>
      <c r="QTO14" s="80"/>
      <c r="QTP14" s="80"/>
      <c r="QTQ14" s="80"/>
      <c r="QTR14" s="80"/>
      <c r="QTS14" s="80"/>
      <c r="QTT14" s="80"/>
      <c r="QTU14" s="80"/>
      <c r="QTV14" s="80"/>
      <c r="QTW14" s="80"/>
      <c r="QTX14" s="80"/>
      <c r="QTY14" s="80"/>
      <c r="QTZ14" s="80"/>
      <c r="QUA14" s="80"/>
      <c r="QUB14" s="80"/>
      <c r="QUC14" s="80"/>
      <c r="QUD14" s="80"/>
      <c r="QUE14" s="80"/>
      <c r="QUF14" s="80"/>
      <c r="QUG14" s="80"/>
      <c r="QUH14" s="80"/>
      <c r="QUI14" s="80"/>
      <c r="QUJ14" s="80"/>
      <c r="QUK14" s="80"/>
      <c r="QUL14" s="80"/>
      <c r="QUM14" s="80"/>
      <c r="QUN14" s="80"/>
      <c r="QUO14" s="80"/>
      <c r="QUP14" s="80"/>
      <c r="QUQ14" s="80"/>
      <c r="QUR14" s="80"/>
      <c r="QUS14" s="80"/>
      <c r="QUT14" s="80"/>
      <c r="QUU14" s="80"/>
      <c r="QUV14" s="80"/>
      <c r="QUW14" s="80"/>
      <c r="QUX14" s="80"/>
      <c r="QUY14" s="80"/>
      <c r="QUZ14" s="80"/>
      <c r="QVA14" s="80"/>
      <c r="QVB14" s="80"/>
      <c r="QVC14" s="80"/>
      <c r="QVD14" s="80"/>
      <c r="QVE14" s="80"/>
      <c r="QVF14" s="80"/>
      <c r="QVG14" s="80"/>
      <c r="QVH14" s="80"/>
      <c r="QVI14" s="80"/>
      <c r="QVJ14" s="80"/>
      <c r="QVK14" s="80"/>
      <c r="QVL14" s="80"/>
      <c r="QVM14" s="80"/>
      <c r="QVN14" s="80"/>
      <c r="QVO14" s="80"/>
      <c r="QVP14" s="80"/>
      <c r="QVQ14" s="80"/>
      <c r="QVR14" s="80"/>
      <c r="QVS14" s="80"/>
      <c r="QVT14" s="80"/>
      <c r="QVU14" s="80"/>
      <c r="QVV14" s="80"/>
      <c r="QVW14" s="80"/>
      <c r="QVX14" s="80"/>
      <c r="QVY14" s="80"/>
      <c r="QVZ14" s="80"/>
      <c r="QWA14" s="80"/>
      <c r="QWB14" s="80"/>
      <c r="QWC14" s="80"/>
      <c r="QWD14" s="80"/>
      <c r="QWE14" s="80"/>
      <c r="QWF14" s="80"/>
      <c r="QWG14" s="80"/>
      <c r="QWH14" s="80"/>
      <c r="QWI14" s="80"/>
      <c r="QWJ14" s="80"/>
      <c r="QWK14" s="80"/>
      <c r="QWL14" s="80"/>
      <c r="QWM14" s="80"/>
      <c r="QWN14" s="80"/>
      <c r="QWO14" s="80"/>
      <c r="QWP14" s="80"/>
      <c r="QWQ14" s="80"/>
      <c r="QWR14" s="80"/>
      <c r="QWS14" s="80"/>
      <c r="QWT14" s="80"/>
      <c r="QWU14" s="80"/>
      <c r="QWV14" s="80"/>
      <c r="QWW14" s="80"/>
      <c r="QWX14" s="80"/>
      <c r="QWY14" s="80"/>
      <c r="QWZ14" s="80"/>
      <c r="QXA14" s="80"/>
      <c r="QXB14" s="80"/>
      <c r="QXC14" s="80"/>
      <c r="QXD14" s="80"/>
      <c r="QXE14" s="80"/>
      <c r="QXF14" s="80"/>
      <c r="QXG14" s="80"/>
      <c r="QXH14" s="80"/>
      <c r="QXI14" s="80"/>
      <c r="QXJ14" s="80"/>
      <c r="QXK14" s="80"/>
      <c r="QXL14" s="80"/>
      <c r="QXM14" s="80"/>
      <c r="QXN14" s="80"/>
      <c r="QXO14" s="80"/>
      <c r="QXP14" s="80"/>
      <c r="QXQ14" s="80"/>
      <c r="QXR14" s="80"/>
      <c r="QXS14" s="80"/>
      <c r="QXT14" s="80"/>
      <c r="QXU14" s="80"/>
      <c r="QXV14" s="80"/>
      <c r="QXW14" s="80"/>
      <c r="QXX14" s="80"/>
      <c r="QXY14" s="80"/>
      <c r="QXZ14" s="80"/>
      <c r="QYA14" s="80"/>
      <c r="QYB14" s="80"/>
      <c r="QYC14" s="80"/>
      <c r="QYD14" s="80"/>
      <c r="QYE14" s="80"/>
      <c r="QYF14" s="80"/>
      <c r="QYG14" s="80"/>
      <c r="QYH14" s="80"/>
      <c r="QYI14" s="80"/>
      <c r="QYJ14" s="80"/>
      <c r="QYK14" s="80"/>
      <c r="QYL14" s="80"/>
      <c r="QYM14" s="80"/>
      <c r="QYN14" s="80"/>
      <c r="QYO14" s="80"/>
      <c r="QYP14" s="80"/>
      <c r="QYQ14" s="80"/>
      <c r="QYR14" s="80"/>
      <c r="QYS14" s="80"/>
      <c r="QYT14" s="80"/>
      <c r="QYU14" s="80"/>
      <c r="QYV14" s="80"/>
      <c r="QYW14" s="80"/>
      <c r="QYX14" s="80"/>
      <c r="QYY14" s="80"/>
      <c r="QYZ14" s="80"/>
      <c r="QZA14" s="80"/>
      <c r="QZB14" s="80"/>
      <c r="QZC14" s="80"/>
      <c r="QZD14" s="80"/>
      <c r="QZE14" s="80"/>
      <c r="QZF14" s="80"/>
      <c r="QZG14" s="80"/>
      <c r="QZH14" s="80"/>
      <c r="QZI14" s="80"/>
      <c r="QZJ14" s="80"/>
      <c r="QZK14" s="80"/>
      <c r="QZL14" s="80"/>
      <c r="QZM14" s="80"/>
      <c r="QZN14" s="80"/>
      <c r="QZO14" s="80"/>
      <c r="QZP14" s="80"/>
      <c r="QZQ14" s="80"/>
      <c r="QZR14" s="80"/>
      <c r="QZS14" s="80"/>
      <c r="QZT14" s="80"/>
      <c r="QZU14" s="80"/>
      <c r="QZV14" s="80"/>
      <c r="QZW14" s="80"/>
      <c r="QZX14" s="80"/>
      <c r="QZY14" s="80"/>
      <c r="QZZ14" s="80"/>
      <c r="RAA14" s="80"/>
      <c r="RAB14" s="80"/>
      <c r="RAC14" s="80"/>
      <c r="RAD14" s="80"/>
      <c r="RAE14" s="80"/>
      <c r="RAF14" s="80"/>
      <c r="RAG14" s="80"/>
      <c r="RAH14" s="80"/>
      <c r="RAI14" s="80"/>
      <c r="RAJ14" s="80"/>
      <c r="RAK14" s="80"/>
      <c r="RAL14" s="80"/>
      <c r="RAM14" s="80"/>
      <c r="RAN14" s="80"/>
      <c r="RAO14" s="80"/>
      <c r="RAP14" s="80"/>
      <c r="RAQ14" s="80"/>
      <c r="RAR14" s="80"/>
      <c r="RAS14" s="80"/>
      <c r="RAT14" s="80"/>
      <c r="RAU14" s="80"/>
      <c r="RAV14" s="80"/>
      <c r="RAW14" s="80"/>
      <c r="RAX14" s="80"/>
      <c r="RAY14" s="80"/>
      <c r="RAZ14" s="80"/>
      <c r="RBA14" s="80"/>
      <c r="RBB14" s="80"/>
      <c r="RBC14" s="80"/>
      <c r="RBD14" s="80"/>
      <c r="RBE14" s="80"/>
      <c r="RBF14" s="80"/>
      <c r="RBG14" s="80"/>
      <c r="RBH14" s="80"/>
      <c r="RBI14" s="80"/>
      <c r="RBJ14" s="80"/>
      <c r="RBK14" s="80"/>
      <c r="RBL14" s="80"/>
      <c r="RBM14" s="80"/>
      <c r="RBN14" s="80"/>
      <c r="RBO14" s="80"/>
      <c r="RBP14" s="80"/>
      <c r="RBQ14" s="80"/>
      <c r="RBR14" s="80"/>
      <c r="RBS14" s="80"/>
      <c r="RBT14" s="80"/>
      <c r="RBU14" s="80"/>
      <c r="RBV14" s="80"/>
      <c r="RBW14" s="80"/>
      <c r="RBX14" s="80"/>
      <c r="RBY14" s="80"/>
      <c r="RBZ14" s="80"/>
      <c r="RCA14" s="80"/>
      <c r="RCB14" s="80"/>
      <c r="RCC14" s="80"/>
      <c r="RCD14" s="80"/>
      <c r="RCE14" s="80"/>
      <c r="RCF14" s="80"/>
      <c r="RCG14" s="80"/>
      <c r="RCH14" s="80"/>
      <c r="RCI14" s="80"/>
      <c r="RCJ14" s="80"/>
      <c r="RCK14" s="80"/>
      <c r="RCL14" s="80"/>
      <c r="RCM14" s="80"/>
      <c r="RCN14" s="80"/>
      <c r="RCO14" s="80"/>
      <c r="RCP14" s="80"/>
      <c r="RCQ14" s="80"/>
      <c r="RCR14" s="80"/>
      <c r="RCS14" s="80"/>
      <c r="RCT14" s="80"/>
      <c r="RCU14" s="80"/>
      <c r="RCV14" s="80"/>
      <c r="RCW14" s="80"/>
      <c r="RCX14" s="80"/>
      <c r="RCY14" s="80"/>
      <c r="RCZ14" s="80"/>
      <c r="RDA14" s="80"/>
      <c r="RDB14" s="80"/>
      <c r="RDC14" s="80"/>
      <c r="RDD14" s="80"/>
      <c r="RDE14" s="80"/>
      <c r="RDF14" s="80"/>
      <c r="RDG14" s="80"/>
      <c r="RDH14" s="80"/>
      <c r="RDI14" s="80"/>
      <c r="RDJ14" s="80"/>
      <c r="RDK14" s="80"/>
      <c r="RDL14" s="80"/>
      <c r="RDM14" s="80"/>
      <c r="RDN14" s="80"/>
      <c r="RDO14" s="80"/>
      <c r="RDP14" s="80"/>
      <c r="RDQ14" s="80"/>
      <c r="RDR14" s="80"/>
      <c r="RDS14" s="80"/>
      <c r="RDT14" s="80"/>
      <c r="RDU14" s="80"/>
      <c r="RDV14" s="80"/>
      <c r="RDW14" s="80"/>
      <c r="RDX14" s="80"/>
      <c r="RDY14" s="80"/>
      <c r="RDZ14" s="80"/>
      <c r="REA14" s="80"/>
      <c r="REB14" s="80"/>
      <c r="REC14" s="80"/>
      <c r="RED14" s="80"/>
      <c r="REE14" s="80"/>
      <c r="REF14" s="80"/>
      <c r="REG14" s="80"/>
      <c r="REH14" s="80"/>
      <c r="REI14" s="80"/>
      <c r="REJ14" s="80"/>
      <c r="REK14" s="80"/>
      <c r="REL14" s="80"/>
      <c r="REM14" s="80"/>
      <c r="REN14" s="80"/>
      <c r="REO14" s="80"/>
      <c r="REP14" s="80"/>
      <c r="REQ14" s="80"/>
      <c r="RER14" s="80"/>
      <c r="RES14" s="80"/>
      <c r="RET14" s="80"/>
      <c r="REU14" s="80"/>
      <c r="REV14" s="80"/>
      <c r="REW14" s="80"/>
      <c r="REX14" s="80"/>
      <c r="REY14" s="80"/>
      <c r="REZ14" s="80"/>
      <c r="RFA14" s="80"/>
      <c r="RFB14" s="80"/>
      <c r="RFC14" s="80"/>
      <c r="RFD14" s="80"/>
      <c r="RFE14" s="80"/>
      <c r="RFF14" s="80"/>
      <c r="RFG14" s="80"/>
      <c r="RFH14" s="80"/>
      <c r="RFI14" s="80"/>
      <c r="RFJ14" s="80"/>
      <c r="RFK14" s="80"/>
      <c r="RFL14" s="80"/>
      <c r="RFM14" s="80"/>
      <c r="RFN14" s="80"/>
      <c r="RFO14" s="80"/>
      <c r="RFP14" s="80"/>
      <c r="RFQ14" s="80"/>
      <c r="RFR14" s="80"/>
      <c r="RFS14" s="80"/>
      <c r="RFT14" s="80"/>
      <c r="RFU14" s="80"/>
      <c r="RFV14" s="80"/>
      <c r="RFW14" s="80"/>
      <c r="RFX14" s="80"/>
      <c r="RFY14" s="80"/>
      <c r="RFZ14" s="80"/>
      <c r="RGA14" s="80"/>
      <c r="RGB14" s="80"/>
      <c r="RGC14" s="80"/>
      <c r="RGD14" s="80"/>
      <c r="RGE14" s="80"/>
      <c r="RGF14" s="80"/>
      <c r="RGG14" s="80"/>
      <c r="RGH14" s="80"/>
      <c r="RGI14" s="80"/>
      <c r="RGJ14" s="80"/>
      <c r="RGK14" s="80"/>
      <c r="RGL14" s="80"/>
      <c r="RGM14" s="80"/>
      <c r="RGN14" s="80"/>
      <c r="RGO14" s="80"/>
      <c r="RGP14" s="80"/>
      <c r="RGQ14" s="80"/>
      <c r="RGR14" s="80"/>
      <c r="RGS14" s="80"/>
      <c r="RGT14" s="80"/>
      <c r="RGU14" s="80"/>
      <c r="RGV14" s="80"/>
      <c r="RGW14" s="80"/>
      <c r="RGX14" s="80"/>
      <c r="RGY14" s="80"/>
      <c r="RGZ14" s="80"/>
      <c r="RHA14" s="80"/>
      <c r="RHB14" s="80"/>
      <c r="RHC14" s="80"/>
      <c r="RHD14" s="80"/>
      <c r="RHE14" s="80"/>
      <c r="RHF14" s="80"/>
      <c r="RHG14" s="80"/>
      <c r="RHH14" s="80"/>
      <c r="RHI14" s="80"/>
      <c r="RHJ14" s="80"/>
      <c r="RHK14" s="80"/>
      <c r="RHL14" s="80"/>
      <c r="RHM14" s="80"/>
      <c r="RHN14" s="80"/>
      <c r="RHO14" s="80"/>
      <c r="RHP14" s="80"/>
      <c r="RHQ14" s="80"/>
      <c r="RHR14" s="80"/>
      <c r="RHS14" s="80"/>
      <c r="RHT14" s="80"/>
      <c r="RHU14" s="80"/>
      <c r="RHV14" s="80"/>
      <c r="RHW14" s="80"/>
      <c r="RHX14" s="80"/>
      <c r="RHY14" s="80"/>
      <c r="RHZ14" s="80"/>
      <c r="RIA14" s="80"/>
      <c r="RIB14" s="80"/>
      <c r="RIC14" s="80"/>
      <c r="RID14" s="80"/>
      <c r="RIE14" s="80"/>
      <c r="RIF14" s="80"/>
      <c r="RIG14" s="80"/>
      <c r="RIH14" s="80"/>
      <c r="RII14" s="80"/>
      <c r="RIJ14" s="80"/>
      <c r="RIK14" s="80"/>
      <c r="RIL14" s="80"/>
      <c r="RIM14" s="80"/>
      <c r="RIN14" s="80"/>
      <c r="RIO14" s="80"/>
      <c r="RIP14" s="80"/>
      <c r="RIQ14" s="80"/>
      <c r="RIR14" s="80"/>
      <c r="RIS14" s="80"/>
      <c r="RIT14" s="80"/>
      <c r="RIU14" s="80"/>
      <c r="RIV14" s="80"/>
      <c r="RIW14" s="80"/>
      <c r="RIX14" s="80"/>
      <c r="RIY14" s="80"/>
      <c r="RIZ14" s="80"/>
      <c r="RJA14" s="80"/>
      <c r="RJB14" s="80"/>
      <c r="RJC14" s="80"/>
      <c r="RJD14" s="80"/>
      <c r="RJE14" s="80"/>
      <c r="RJF14" s="80"/>
      <c r="RJG14" s="80"/>
      <c r="RJH14" s="80"/>
      <c r="RJI14" s="80"/>
      <c r="RJJ14" s="80"/>
      <c r="RJK14" s="80"/>
      <c r="RJL14" s="80"/>
      <c r="RJM14" s="80"/>
      <c r="RJN14" s="80"/>
      <c r="RJO14" s="80"/>
      <c r="RJP14" s="80"/>
      <c r="RJQ14" s="80"/>
      <c r="RJR14" s="80"/>
      <c r="RJS14" s="80"/>
      <c r="RJT14" s="80"/>
      <c r="RJU14" s="80"/>
      <c r="RJV14" s="80"/>
      <c r="RJW14" s="80"/>
      <c r="RJX14" s="80"/>
      <c r="RJY14" s="80"/>
      <c r="RJZ14" s="80"/>
      <c r="RKA14" s="80"/>
      <c r="RKB14" s="80"/>
      <c r="RKC14" s="80"/>
      <c r="RKD14" s="80"/>
      <c r="RKE14" s="80"/>
      <c r="RKF14" s="80"/>
      <c r="RKG14" s="80"/>
      <c r="RKH14" s="80"/>
      <c r="RKI14" s="80"/>
      <c r="RKJ14" s="80"/>
      <c r="RKK14" s="80"/>
      <c r="RKL14" s="80"/>
      <c r="RKM14" s="80"/>
      <c r="RKN14" s="80"/>
      <c r="RKO14" s="80"/>
      <c r="RKP14" s="80"/>
      <c r="RKQ14" s="80"/>
      <c r="RKR14" s="80"/>
      <c r="RKS14" s="80"/>
      <c r="RKT14" s="80"/>
      <c r="RKU14" s="80"/>
      <c r="RKV14" s="80"/>
      <c r="RKW14" s="80"/>
      <c r="RKX14" s="80"/>
      <c r="RKY14" s="80"/>
      <c r="RKZ14" s="80"/>
      <c r="RLA14" s="80"/>
      <c r="RLB14" s="80"/>
      <c r="RLC14" s="80"/>
      <c r="RLD14" s="80"/>
      <c r="RLE14" s="80"/>
      <c r="RLF14" s="80"/>
      <c r="RLG14" s="80"/>
      <c r="RLH14" s="80"/>
      <c r="RLI14" s="80"/>
      <c r="RLJ14" s="80"/>
      <c r="RLK14" s="80"/>
      <c r="RLL14" s="80"/>
      <c r="RLM14" s="80"/>
      <c r="RLN14" s="80"/>
      <c r="RLO14" s="80"/>
      <c r="RLP14" s="80"/>
      <c r="RLQ14" s="80"/>
      <c r="RLR14" s="80"/>
      <c r="RLS14" s="80"/>
      <c r="RLT14" s="80"/>
      <c r="RLU14" s="80"/>
      <c r="RLV14" s="80"/>
      <c r="RLW14" s="80"/>
      <c r="RLX14" s="80"/>
      <c r="RLY14" s="80"/>
      <c r="RLZ14" s="80"/>
      <c r="RMA14" s="80"/>
      <c r="RMB14" s="80"/>
      <c r="RMC14" s="80"/>
      <c r="RMD14" s="80"/>
      <c r="RME14" s="80"/>
      <c r="RMF14" s="80"/>
      <c r="RMG14" s="80"/>
      <c r="RMH14" s="80"/>
      <c r="RMI14" s="80"/>
      <c r="RMJ14" s="80"/>
      <c r="RMK14" s="80"/>
      <c r="RML14" s="80"/>
      <c r="RMM14" s="80"/>
      <c r="RMN14" s="80"/>
      <c r="RMO14" s="80"/>
      <c r="RMP14" s="80"/>
      <c r="RMQ14" s="80"/>
      <c r="RMR14" s="80"/>
      <c r="RMS14" s="80"/>
      <c r="RMT14" s="80"/>
      <c r="RMU14" s="80"/>
      <c r="RMV14" s="80"/>
      <c r="RMW14" s="80"/>
      <c r="RMX14" s="80"/>
      <c r="RMY14" s="80"/>
      <c r="RMZ14" s="80"/>
      <c r="RNA14" s="80"/>
      <c r="RNB14" s="80"/>
      <c r="RNC14" s="80"/>
      <c r="RND14" s="80"/>
      <c r="RNE14" s="80"/>
      <c r="RNF14" s="80"/>
      <c r="RNG14" s="80"/>
      <c r="RNH14" s="80"/>
      <c r="RNI14" s="80"/>
      <c r="RNJ14" s="80"/>
      <c r="RNK14" s="80"/>
      <c r="RNL14" s="80"/>
      <c r="RNM14" s="80"/>
      <c r="RNN14" s="80"/>
      <c r="RNO14" s="80"/>
      <c r="RNP14" s="80"/>
      <c r="RNQ14" s="80"/>
      <c r="RNR14" s="80"/>
      <c r="RNS14" s="80"/>
      <c r="RNT14" s="80"/>
      <c r="RNU14" s="80"/>
      <c r="RNV14" s="80"/>
      <c r="RNW14" s="80"/>
      <c r="RNX14" s="80"/>
      <c r="RNY14" s="80"/>
      <c r="RNZ14" s="80"/>
      <c r="ROA14" s="80"/>
      <c r="ROB14" s="80"/>
      <c r="ROC14" s="80"/>
      <c r="ROD14" s="80"/>
      <c r="ROE14" s="80"/>
      <c r="ROF14" s="80"/>
      <c r="ROG14" s="80"/>
      <c r="ROH14" s="80"/>
      <c r="ROI14" s="80"/>
      <c r="ROJ14" s="80"/>
      <c r="ROK14" s="80"/>
      <c r="ROL14" s="80"/>
      <c r="ROM14" s="80"/>
      <c r="RON14" s="80"/>
      <c r="ROO14" s="80"/>
      <c r="ROP14" s="80"/>
      <c r="ROQ14" s="80"/>
      <c r="ROR14" s="80"/>
      <c r="ROS14" s="80"/>
      <c r="ROT14" s="80"/>
      <c r="ROU14" s="80"/>
      <c r="ROV14" s="80"/>
      <c r="ROW14" s="80"/>
      <c r="ROX14" s="80"/>
      <c r="ROY14" s="80"/>
      <c r="ROZ14" s="80"/>
      <c r="RPA14" s="80"/>
      <c r="RPB14" s="80"/>
      <c r="RPC14" s="80"/>
      <c r="RPD14" s="80"/>
      <c r="RPE14" s="80"/>
      <c r="RPF14" s="80"/>
      <c r="RPG14" s="80"/>
      <c r="RPH14" s="80"/>
      <c r="RPI14" s="80"/>
      <c r="RPJ14" s="80"/>
      <c r="RPK14" s="80"/>
      <c r="RPL14" s="80"/>
      <c r="RPM14" s="80"/>
      <c r="RPN14" s="80"/>
      <c r="RPO14" s="80"/>
      <c r="RPP14" s="80"/>
      <c r="RPQ14" s="80"/>
      <c r="RPR14" s="80"/>
      <c r="RPS14" s="80"/>
      <c r="RPT14" s="80"/>
      <c r="RPU14" s="80"/>
      <c r="RPV14" s="80"/>
      <c r="RPW14" s="80"/>
      <c r="RPX14" s="80"/>
      <c r="RPY14" s="80"/>
      <c r="RPZ14" s="80"/>
      <c r="RQA14" s="80"/>
      <c r="RQB14" s="80"/>
      <c r="RQC14" s="80"/>
      <c r="RQD14" s="80"/>
      <c r="RQE14" s="80"/>
      <c r="RQF14" s="80"/>
      <c r="RQG14" s="80"/>
      <c r="RQH14" s="80"/>
      <c r="RQI14" s="80"/>
      <c r="RQJ14" s="80"/>
      <c r="RQK14" s="80"/>
      <c r="RQL14" s="80"/>
      <c r="RQM14" s="80"/>
      <c r="RQN14" s="80"/>
      <c r="RQO14" s="80"/>
      <c r="RQP14" s="80"/>
      <c r="RQQ14" s="80"/>
      <c r="RQR14" s="80"/>
      <c r="RQS14" s="80"/>
      <c r="RQT14" s="80"/>
      <c r="RQU14" s="80"/>
      <c r="RQV14" s="80"/>
      <c r="RQW14" s="80"/>
      <c r="RQX14" s="80"/>
      <c r="RQY14" s="80"/>
      <c r="RQZ14" s="80"/>
      <c r="RRA14" s="80"/>
      <c r="RRB14" s="80"/>
      <c r="RRC14" s="80"/>
      <c r="RRD14" s="80"/>
      <c r="RRE14" s="80"/>
      <c r="RRF14" s="80"/>
      <c r="RRG14" s="80"/>
      <c r="RRH14" s="80"/>
      <c r="RRI14" s="80"/>
      <c r="RRJ14" s="80"/>
      <c r="RRK14" s="80"/>
      <c r="RRL14" s="80"/>
      <c r="RRM14" s="80"/>
      <c r="RRN14" s="80"/>
      <c r="RRO14" s="80"/>
      <c r="RRP14" s="80"/>
      <c r="RRQ14" s="80"/>
      <c r="RRR14" s="80"/>
      <c r="RRS14" s="80"/>
      <c r="RRT14" s="80"/>
      <c r="RRU14" s="80"/>
      <c r="RRV14" s="80"/>
      <c r="RRW14" s="80"/>
      <c r="RRX14" s="80"/>
      <c r="RRY14" s="80"/>
      <c r="RRZ14" s="80"/>
      <c r="RSA14" s="80"/>
      <c r="RSB14" s="80"/>
      <c r="RSC14" s="80"/>
      <c r="RSD14" s="80"/>
      <c r="RSE14" s="80"/>
      <c r="RSF14" s="80"/>
      <c r="RSG14" s="80"/>
      <c r="RSH14" s="80"/>
      <c r="RSI14" s="80"/>
      <c r="RSJ14" s="80"/>
      <c r="RSK14" s="80"/>
      <c r="RSL14" s="80"/>
      <c r="RSM14" s="80"/>
      <c r="RSN14" s="80"/>
      <c r="RSO14" s="80"/>
      <c r="RSP14" s="80"/>
      <c r="RSQ14" s="80"/>
      <c r="RSR14" s="80"/>
      <c r="RSS14" s="80"/>
      <c r="RST14" s="80"/>
      <c r="RSU14" s="80"/>
      <c r="RSV14" s="80"/>
      <c r="RSW14" s="80"/>
      <c r="RSX14" s="80"/>
      <c r="RSY14" s="80"/>
      <c r="RSZ14" s="80"/>
      <c r="RTA14" s="80"/>
      <c r="RTB14" s="80"/>
      <c r="RTC14" s="80"/>
      <c r="RTD14" s="80"/>
      <c r="RTE14" s="80"/>
      <c r="RTF14" s="80"/>
      <c r="RTG14" s="80"/>
      <c r="RTH14" s="80"/>
      <c r="RTI14" s="80"/>
      <c r="RTJ14" s="80"/>
      <c r="RTK14" s="80"/>
      <c r="RTL14" s="80"/>
      <c r="RTM14" s="80"/>
      <c r="RTN14" s="80"/>
      <c r="RTO14" s="80"/>
      <c r="RTP14" s="80"/>
      <c r="RTQ14" s="80"/>
      <c r="RTR14" s="80"/>
      <c r="RTS14" s="80"/>
      <c r="RTT14" s="80"/>
      <c r="RTU14" s="80"/>
      <c r="RTV14" s="80"/>
      <c r="RTW14" s="80"/>
      <c r="RTX14" s="80"/>
      <c r="RTY14" s="80"/>
      <c r="RTZ14" s="80"/>
      <c r="RUA14" s="80"/>
      <c r="RUB14" s="80"/>
      <c r="RUC14" s="80"/>
      <c r="RUD14" s="80"/>
      <c r="RUE14" s="80"/>
      <c r="RUF14" s="80"/>
      <c r="RUG14" s="80"/>
      <c r="RUH14" s="80"/>
      <c r="RUI14" s="80"/>
      <c r="RUJ14" s="80"/>
      <c r="RUK14" s="80"/>
      <c r="RUL14" s="80"/>
      <c r="RUM14" s="80"/>
      <c r="RUN14" s="80"/>
      <c r="RUO14" s="80"/>
      <c r="RUP14" s="80"/>
      <c r="RUQ14" s="80"/>
      <c r="RUR14" s="80"/>
      <c r="RUS14" s="80"/>
      <c r="RUT14" s="80"/>
      <c r="RUU14" s="80"/>
      <c r="RUV14" s="80"/>
      <c r="RUW14" s="80"/>
      <c r="RUX14" s="80"/>
      <c r="RUY14" s="80"/>
      <c r="RUZ14" s="80"/>
      <c r="RVA14" s="80"/>
      <c r="RVB14" s="80"/>
      <c r="RVC14" s="80"/>
      <c r="RVD14" s="80"/>
      <c r="RVE14" s="80"/>
      <c r="RVF14" s="80"/>
      <c r="RVG14" s="80"/>
      <c r="RVH14" s="80"/>
      <c r="RVI14" s="80"/>
      <c r="RVJ14" s="80"/>
      <c r="RVK14" s="80"/>
      <c r="RVL14" s="80"/>
      <c r="RVM14" s="80"/>
      <c r="RVN14" s="80"/>
      <c r="RVO14" s="80"/>
      <c r="RVP14" s="80"/>
      <c r="RVQ14" s="80"/>
      <c r="RVR14" s="80"/>
      <c r="RVS14" s="80"/>
      <c r="RVT14" s="80"/>
      <c r="RVU14" s="80"/>
      <c r="RVV14" s="80"/>
      <c r="RVW14" s="80"/>
      <c r="RVX14" s="80"/>
      <c r="RVY14" s="80"/>
      <c r="RVZ14" s="80"/>
      <c r="RWA14" s="80"/>
      <c r="RWB14" s="80"/>
      <c r="RWC14" s="80"/>
      <c r="RWD14" s="80"/>
      <c r="RWE14" s="80"/>
      <c r="RWF14" s="80"/>
      <c r="RWG14" s="80"/>
      <c r="RWH14" s="80"/>
      <c r="RWI14" s="80"/>
      <c r="RWJ14" s="80"/>
      <c r="RWK14" s="80"/>
      <c r="RWL14" s="80"/>
      <c r="RWM14" s="80"/>
      <c r="RWN14" s="80"/>
      <c r="RWO14" s="80"/>
      <c r="RWP14" s="80"/>
      <c r="RWQ14" s="80"/>
      <c r="RWR14" s="80"/>
      <c r="RWS14" s="80"/>
      <c r="RWT14" s="80"/>
      <c r="RWU14" s="80"/>
      <c r="RWV14" s="80"/>
      <c r="RWW14" s="80"/>
      <c r="RWX14" s="80"/>
      <c r="RWY14" s="80"/>
      <c r="RWZ14" s="80"/>
      <c r="RXA14" s="80"/>
      <c r="RXB14" s="80"/>
      <c r="RXC14" s="80"/>
      <c r="RXD14" s="80"/>
      <c r="RXE14" s="80"/>
      <c r="RXF14" s="80"/>
      <c r="RXG14" s="80"/>
      <c r="RXH14" s="80"/>
      <c r="RXI14" s="80"/>
      <c r="RXJ14" s="80"/>
      <c r="RXK14" s="80"/>
      <c r="RXL14" s="80"/>
      <c r="RXM14" s="80"/>
      <c r="RXN14" s="80"/>
      <c r="RXO14" s="80"/>
      <c r="RXP14" s="80"/>
      <c r="RXQ14" s="80"/>
      <c r="RXR14" s="80"/>
      <c r="RXS14" s="80"/>
      <c r="RXT14" s="80"/>
      <c r="RXU14" s="80"/>
      <c r="RXV14" s="80"/>
      <c r="RXW14" s="80"/>
      <c r="RXX14" s="80"/>
      <c r="RXY14" s="80"/>
      <c r="RXZ14" s="80"/>
      <c r="RYA14" s="80"/>
      <c r="RYB14" s="80"/>
      <c r="RYC14" s="80"/>
      <c r="RYD14" s="80"/>
      <c r="RYE14" s="80"/>
      <c r="RYF14" s="80"/>
      <c r="RYG14" s="80"/>
      <c r="RYH14" s="80"/>
      <c r="RYI14" s="80"/>
      <c r="RYJ14" s="80"/>
      <c r="RYK14" s="80"/>
      <c r="RYL14" s="80"/>
      <c r="RYM14" s="80"/>
      <c r="RYN14" s="80"/>
      <c r="RYO14" s="80"/>
      <c r="RYP14" s="80"/>
      <c r="RYQ14" s="80"/>
      <c r="RYR14" s="80"/>
      <c r="RYS14" s="80"/>
      <c r="RYT14" s="80"/>
      <c r="RYU14" s="80"/>
      <c r="RYV14" s="80"/>
      <c r="RYW14" s="80"/>
      <c r="RYX14" s="80"/>
      <c r="RYY14" s="80"/>
      <c r="RYZ14" s="80"/>
      <c r="RZA14" s="80"/>
      <c r="RZB14" s="80"/>
      <c r="RZC14" s="80"/>
      <c r="RZD14" s="80"/>
      <c r="RZE14" s="80"/>
      <c r="RZF14" s="80"/>
      <c r="RZG14" s="80"/>
      <c r="RZH14" s="80"/>
      <c r="RZI14" s="80"/>
      <c r="RZJ14" s="80"/>
      <c r="RZK14" s="80"/>
      <c r="RZL14" s="80"/>
      <c r="RZM14" s="80"/>
      <c r="RZN14" s="80"/>
      <c r="RZO14" s="80"/>
      <c r="RZP14" s="80"/>
      <c r="RZQ14" s="80"/>
      <c r="RZR14" s="80"/>
      <c r="RZS14" s="80"/>
      <c r="RZT14" s="80"/>
      <c r="RZU14" s="80"/>
      <c r="RZV14" s="80"/>
      <c r="RZW14" s="80"/>
      <c r="RZX14" s="80"/>
      <c r="RZY14" s="80"/>
      <c r="RZZ14" s="80"/>
      <c r="SAA14" s="80"/>
      <c r="SAB14" s="80"/>
      <c r="SAC14" s="80"/>
      <c r="SAD14" s="80"/>
      <c r="SAE14" s="80"/>
      <c r="SAF14" s="80"/>
      <c r="SAG14" s="80"/>
      <c r="SAH14" s="80"/>
      <c r="SAI14" s="80"/>
      <c r="SAJ14" s="80"/>
      <c r="SAK14" s="80"/>
      <c r="SAL14" s="80"/>
      <c r="SAM14" s="80"/>
      <c r="SAN14" s="80"/>
      <c r="SAO14" s="80"/>
      <c r="SAP14" s="80"/>
      <c r="SAQ14" s="80"/>
      <c r="SAR14" s="80"/>
      <c r="SAS14" s="80"/>
      <c r="SAT14" s="80"/>
      <c r="SAU14" s="80"/>
      <c r="SAV14" s="80"/>
      <c r="SAW14" s="80"/>
      <c r="SAX14" s="80"/>
      <c r="SAY14" s="80"/>
      <c r="SAZ14" s="80"/>
      <c r="SBA14" s="80"/>
      <c r="SBB14" s="80"/>
      <c r="SBC14" s="80"/>
      <c r="SBD14" s="80"/>
      <c r="SBE14" s="80"/>
      <c r="SBF14" s="80"/>
      <c r="SBG14" s="80"/>
      <c r="SBH14" s="80"/>
      <c r="SBI14" s="80"/>
      <c r="SBJ14" s="80"/>
      <c r="SBK14" s="80"/>
      <c r="SBL14" s="80"/>
      <c r="SBM14" s="80"/>
      <c r="SBN14" s="80"/>
      <c r="SBO14" s="80"/>
      <c r="SBP14" s="80"/>
      <c r="SBQ14" s="80"/>
      <c r="SBR14" s="80"/>
      <c r="SBS14" s="80"/>
      <c r="SBT14" s="80"/>
      <c r="SBU14" s="80"/>
      <c r="SBV14" s="80"/>
      <c r="SBW14" s="80"/>
      <c r="SBX14" s="80"/>
      <c r="SBY14" s="80"/>
      <c r="SBZ14" s="80"/>
      <c r="SCA14" s="80"/>
      <c r="SCB14" s="80"/>
      <c r="SCC14" s="80"/>
      <c r="SCD14" s="80"/>
      <c r="SCE14" s="80"/>
      <c r="SCF14" s="80"/>
      <c r="SCG14" s="80"/>
      <c r="SCH14" s="80"/>
      <c r="SCI14" s="80"/>
      <c r="SCJ14" s="80"/>
      <c r="SCK14" s="80"/>
      <c r="SCL14" s="80"/>
      <c r="SCM14" s="80"/>
      <c r="SCN14" s="80"/>
      <c r="SCO14" s="80"/>
      <c r="SCP14" s="80"/>
      <c r="SCQ14" s="80"/>
      <c r="SCR14" s="80"/>
      <c r="SCS14" s="80"/>
      <c r="SCT14" s="80"/>
      <c r="SCU14" s="80"/>
      <c r="SCV14" s="80"/>
      <c r="SCW14" s="80"/>
      <c r="SCX14" s="80"/>
      <c r="SCY14" s="80"/>
      <c r="SCZ14" s="80"/>
      <c r="SDA14" s="80"/>
      <c r="SDB14" s="80"/>
      <c r="SDC14" s="80"/>
      <c r="SDD14" s="80"/>
      <c r="SDE14" s="80"/>
      <c r="SDF14" s="80"/>
      <c r="SDG14" s="80"/>
      <c r="SDH14" s="80"/>
      <c r="SDI14" s="80"/>
      <c r="SDJ14" s="80"/>
      <c r="SDK14" s="80"/>
      <c r="SDL14" s="80"/>
      <c r="SDM14" s="80"/>
      <c r="SDN14" s="80"/>
      <c r="SDO14" s="80"/>
      <c r="SDP14" s="80"/>
      <c r="SDQ14" s="80"/>
      <c r="SDR14" s="80"/>
      <c r="SDS14" s="80"/>
      <c r="SDT14" s="80"/>
      <c r="SDU14" s="80"/>
      <c r="SDV14" s="80"/>
      <c r="SDW14" s="80"/>
      <c r="SDX14" s="80"/>
      <c r="SDY14" s="80"/>
      <c r="SDZ14" s="80"/>
      <c r="SEA14" s="80"/>
      <c r="SEB14" s="80"/>
      <c r="SEC14" s="80"/>
      <c r="SED14" s="80"/>
      <c r="SEE14" s="80"/>
      <c r="SEF14" s="80"/>
      <c r="SEG14" s="80"/>
      <c r="SEH14" s="80"/>
      <c r="SEI14" s="80"/>
      <c r="SEJ14" s="80"/>
      <c r="SEK14" s="80"/>
      <c r="SEL14" s="80"/>
      <c r="SEM14" s="80"/>
      <c r="SEN14" s="80"/>
      <c r="SEO14" s="80"/>
      <c r="SEP14" s="80"/>
      <c r="SEQ14" s="80"/>
      <c r="SER14" s="80"/>
      <c r="SES14" s="80"/>
      <c r="SET14" s="80"/>
      <c r="SEU14" s="80"/>
      <c r="SEV14" s="80"/>
      <c r="SEW14" s="80"/>
      <c r="SEX14" s="80"/>
      <c r="SEY14" s="80"/>
      <c r="SEZ14" s="80"/>
      <c r="SFA14" s="80"/>
      <c r="SFB14" s="80"/>
      <c r="SFC14" s="80"/>
      <c r="SFD14" s="80"/>
      <c r="SFE14" s="80"/>
      <c r="SFF14" s="80"/>
      <c r="SFG14" s="80"/>
      <c r="SFH14" s="80"/>
      <c r="SFI14" s="80"/>
      <c r="SFJ14" s="80"/>
      <c r="SFK14" s="80"/>
      <c r="SFL14" s="80"/>
      <c r="SFM14" s="80"/>
      <c r="SFN14" s="80"/>
      <c r="SFO14" s="80"/>
      <c r="SFP14" s="80"/>
      <c r="SFQ14" s="80"/>
      <c r="SFR14" s="80"/>
      <c r="SFS14" s="80"/>
      <c r="SFT14" s="80"/>
      <c r="SFU14" s="80"/>
      <c r="SFV14" s="80"/>
      <c r="SFW14" s="80"/>
      <c r="SFX14" s="80"/>
      <c r="SFY14" s="80"/>
      <c r="SFZ14" s="80"/>
      <c r="SGA14" s="80"/>
      <c r="SGB14" s="80"/>
      <c r="SGC14" s="80"/>
      <c r="SGD14" s="80"/>
      <c r="SGE14" s="80"/>
      <c r="SGF14" s="80"/>
      <c r="SGG14" s="80"/>
      <c r="SGH14" s="80"/>
      <c r="SGI14" s="80"/>
      <c r="SGJ14" s="80"/>
      <c r="SGK14" s="80"/>
      <c r="SGL14" s="80"/>
      <c r="SGM14" s="80"/>
      <c r="SGN14" s="80"/>
      <c r="SGO14" s="80"/>
      <c r="SGP14" s="80"/>
      <c r="SGQ14" s="80"/>
      <c r="SGR14" s="80"/>
      <c r="SGS14" s="80"/>
      <c r="SGT14" s="80"/>
      <c r="SGU14" s="80"/>
      <c r="SGV14" s="80"/>
      <c r="SGW14" s="80"/>
      <c r="SGX14" s="80"/>
      <c r="SGY14" s="80"/>
      <c r="SGZ14" s="80"/>
      <c r="SHA14" s="80"/>
      <c r="SHB14" s="80"/>
      <c r="SHC14" s="80"/>
      <c r="SHD14" s="80"/>
      <c r="SHE14" s="80"/>
      <c r="SHF14" s="80"/>
      <c r="SHG14" s="80"/>
      <c r="SHH14" s="80"/>
      <c r="SHI14" s="80"/>
      <c r="SHJ14" s="80"/>
      <c r="SHK14" s="80"/>
      <c r="SHL14" s="80"/>
      <c r="SHM14" s="80"/>
      <c r="SHN14" s="80"/>
      <c r="SHO14" s="80"/>
      <c r="SHP14" s="80"/>
      <c r="SHQ14" s="80"/>
      <c r="SHR14" s="80"/>
      <c r="SHS14" s="80"/>
      <c r="SHT14" s="80"/>
      <c r="SHU14" s="80"/>
      <c r="SHV14" s="80"/>
      <c r="SHW14" s="80"/>
      <c r="SHX14" s="80"/>
      <c r="SHY14" s="80"/>
      <c r="SHZ14" s="80"/>
      <c r="SIA14" s="80"/>
      <c r="SIB14" s="80"/>
      <c r="SIC14" s="80"/>
      <c r="SID14" s="80"/>
      <c r="SIE14" s="80"/>
      <c r="SIF14" s="80"/>
      <c r="SIG14" s="80"/>
      <c r="SIH14" s="80"/>
      <c r="SII14" s="80"/>
      <c r="SIJ14" s="80"/>
      <c r="SIK14" s="80"/>
      <c r="SIL14" s="80"/>
      <c r="SIM14" s="80"/>
      <c r="SIN14" s="80"/>
      <c r="SIO14" s="80"/>
      <c r="SIP14" s="80"/>
      <c r="SIQ14" s="80"/>
      <c r="SIR14" s="80"/>
      <c r="SIS14" s="80"/>
      <c r="SIT14" s="80"/>
      <c r="SIU14" s="80"/>
      <c r="SIV14" s="80"/>
      <c r="SIW14" s="80"/>
      <c r="SIX14" s="80"/>
      <c r="SIY14" s="80"/>
      <c r="SIZ14" s="80"/>
      <c r="SJA14" s="80"/>
      <c r="SJB14" s="80"/>
      <c r="SJC14" s="80"/>
      <c r="SJD14" s="80"/>
      <c r="SJE14" s="80"/>
      <c r="SJF14" s="80"/>
      <c r="SJG14" s="80"/>
      <c r="SJH14" s="80"/>
      <c r="SJI14" s="80"/>
      <c r="SJJ14" s="80"/>
      <c r="SJK14" s="80"/>
      <c r="SJL14" s="80"/>
      <c r="SJM14" s="80"/>
      <c r="SJN14" s="80"/>
      <c r="SJO14" s="80"/>
      <c r="SJP14" s="80"/>
      <c r="SJQ14" s="80"/>
      <c r="SJR14" s="80"/>
      <c r="SJS14" s="80"/>
      <c r="SJT14" s="80"/>
      <c r="SJU14" s="80"/>
      <c r="SJV14" s="80"/>
      <c r="SJW14" s="80"/>
      <c r="SJX14" s="80"/>
      <c r="SJY14" s="80"/>
      <c r="SJZ14" s="80"/>
      <c r="SKA14" s="80"/>
      <c r="SKB14" s="80"/>
      <c r="SKC14" s="80"/>
      <c r="SKD14" s="80"/>
      <c r="SKE14" s="80"/>
      <c r="SKF14" s="80"/>
      <c r="SKG14" s="80"/>
      <c r="SKH14" s="80"/>
      <c r="SKI14" s="80"/>
      <c r="SKJ14" s="80"/>
      <c r="SKK14" s="80"/>
      <c r="SKL14" s="80"/>
      <c r="SKM14" s="80"/>
      <c r="SKN14" s="80"/>
      <c r="SKO14" s="80"/>
      <c r="SKP14" s="80"/>
      <c r="SKQ14" s="80"/>
      <c r="SKR14" s="80"/>
      <c r="SKS14" s="80"/>
      <c r="SKT14" s="80"/>
      <c r="SKU14" s="80"/>
      <c r="SKV14" s="80"/>
      <c r="SKW14" s="80"/>
      <c r="SKX14" s="80"/>
      <c r="SKY14" s="80"/>
      <c r="SKZ14" s="80"/>
      <c r="SLA14" s="80"/>
      <c r="SLB14" s="80"/>
      <c r="SLC14" s="80"/>
      <c r="SLD14" s="80"/>
      <c r="SLE14" s="80"/>
      <c r="SLF14" s="80"/>
      <c r="SLG14" s="80"/>
      <c r="SLH14" s="80"/>
      <c r="SLI14" s="80"/>
      <c r="SLJ14" s="80"/>
      <c r="SLK14" s="80"/>
      <c r="SLL14" s="80"/>
      <c r="SLM14" s="80"/>
      <c r="SLN14" s="80"/>
      <c r="SLO14" s="80"/>
      <c r="SLP14" s="80"/>
      <c r="SLQ14" s="80"/>
      <c r="SLR14" s="80"/>
      <c r="SLS14" s="80"/>
      <c r="SLT14" s="80"/>
      <c r="SLU14" s="80"/>
      <c r="SLV14" s="80"/>
      <c r="SLW14" s="80"/>
      <c r="SLX14" s="80"/>
      <c r="SLY14" s="80"/>
      <c r="SLZ14" s="80"/>
      <c r="SMA14" s="80"/>
      <c r="SMB14" s="80"/>
      <c r="SMC14" s="80"/>
      <c r="SMD14" s="80"/>
      <c r="SME14" s="80"/>
      <c r="SMF14" s="80"/>
      <c r="SMG14" s="80"/>
      <c r="SMH14" s="80"/>
      <c r="SMI14" s="80"/>
      <c r="SMJ14" s="80"/>
      <c r="SMK14" s="80"/>
      <c r="SML14" s="80"/>
      <c r="SMM14" s="80"/>
      <c r="SMN14" s="80"/>
      <c r="SMO14" s="80"/>
      <c r="SMP14" s="80"/>
      <c r="SMQ14" s="80"/>
      <c r="SMR14" s="80"/>
      <c r="SMS14" s="80"/>
      <c r="SMT14" s="80"/>
      <c r="SMU14" s="80"/>
      <c r="SMV14" s="80"/>
      <c r="SMW14" s="80"/>
      <c r="SMX14" s="80"/>
      <c r="SMY14" s="80"/>
      <c r="SMZ14" s="80"/>
      <c r="SNA14" s="80"/>
      <c r="SNB14" s="80"/>
      <c r="SNC14" s="80"/>
      <c r="SND14" s="80"/>
      <c r="SNE14" s="80"/>
      <c r="SNF14" s="80"/>
      <c r="SNG14" s="80"/>
      <c r="SNH14" s="80"/>
      <c r="SNI14" s="80"/>
      <c r="SNJ14" s="80"/>
      <c r="SNK14" s="80"/>
      <c r="SNL14" s="80"/>
      <c r="SNM14" s="80"/>
      <c r="SNN14" s="80"/>
      <c r="SNO14" s="80"/>
      <c r="SNP14" s="80"/>
      <c r="SNQ14" s="80"/>
      <c r="SNR14" s="80"/>
      <c r="SNS14" s="80"/>
      <c r="SNT14" s="80"/>
      <c r="SNU14" s="80"/>
      <c r="SNV14" s="80"/>
      <c r="SNW14" s="80"/>
      <c r="SNX14" s="80"/>
      <c r="SNY14" s="80"/>
      <c r="SNZ14" s="80"/>
      <c r="SOA14" s="80"/>
      <c r="SOB14" s="80"/>
      <c r="SOC14" s="80"/>
      <c r="SOD14" s="80"/>
      <c r="SOE14" s="80"/>
      <c r="SOF14" s="80"/>
      <c r="SOG14" s="80"/>
      <c r="SOH14" s="80"/>
      <c r="SOI14" s="80"/>
      <c r="SOJ14" s="80"/>
      <c r="SOK14" s="80"/>
      <c r="SOL14" s="80"/>
      <c r="SOM14" s="80"/>
      <c r="SON14" s="80"/>
      <c r="SOO14" s="80"/>
      <c r="SOP14" s="80"/>
      <c r="SOQ14" s="80"/>
      <c r="SOR14" s="80"/>
      <c r="SOS14" s="80"/>
      <c r="SOT14" s="80"/>
      <c r="SOU14" s="80"/>
      <c r="SOV14" s="80"/>
      <c r="SOW14" s="80"/>
      <c r="SOX14" s="80"/>
      <c r="SOY14" s="80"/>
      <c r="SOZ14" s="80"/>
      <c r="SPA14" s="80"/>
      <c r="SPB14" s="80"/>
      <c r="SPC14" s="80"/>
      <c r="SPD14" s="80"/>
      <c r="SPE14" s="80"/>
      <c r="SPF14" s="80"/>
      <c r="SPG14" s="80"/>
      <c r="SPH14" s="80"/>
      <c r="SPI14" s="80"/>
      <c r="SPJ14" s="80"/>
      <c r="SPK14" s="80"/>
      <c r="SPL14" s="80"/>
      <c r="SPM14" s="80"/>
      <c r="SPN14" s="80"/>
      <c r="SPO14" s="80"/>
      <c r="SPP14" s="80"/>
      <c r="SPQ14" s="80"/>
      <c r="SPR14" s="80"/>
      <c r="SPS14" s="80"/>
      <c r="SPT14" s="80"/>
      <c r="SPU14" s="80"/>
      <c r="SPV14" s="80"/>
      <c r="SPW14" s="80"/>
      <c r="SPX14" s="80"/>
      <c r="SPY14" s="80"/>
      <c r="SPZ14" s="80"/>
      <c r="SQA14" s="80"/>
      <c r="SQB14" s="80"/>
      <c r="SQC14" s="80"/>
      <c r="SQD14" s="80"/>
      <c r="SQE14" s="80"/>
      <c r="SQF14" s="80"/>
      <c r="SQG14" s="80"/>
      <c r="SQH14" s="80"/>
      <c r="SQI14" s="80"/>
      <c r="SQJ14" s="80"/>
      <c r="SQK14" s="80"/>
      <c r="SQL14" s="80"/>
      <c r="SQM14" s="80"/>
      <c r="SQN14" s="80"/>
      <c r="SQO14" s="80"/>
      <c r="SQP14" s="80"/>
      <c r="SQQ14" s="80"/>
      <c r="SQR14" s="80"/>
      <c r="SQS14" s="80"/>
      <c r="SQT14" s="80"/>
      <c r="SQU14" s="80"/>
      <c r="SQV14" s="80"/>
      <c r="SQW14" s="80"/>
      <c r="SQX14" s="80"/>
      <c r="SQY14" s="80"/>
      <c r="SQZ14" s="80"/>
      <c r="SRA14" s="80"/>
      <c r="SRB14" s="80"/>
      <c r="SRC14" s="80"/>
      <c r="SRD14" s="80"/>
      <c r="SRE14" s="80"/>
      <c r="SRF14" s="80"/>
      <c r="SRG14" s="80"/>
      <c r="SRH14" s="80"/>
      <c r="SRI14" s="80"/>
      <c r="SRJ14" s="80"/>
      <c r="SRK14" s="80"/>
      <c r="SRL14" s="80"/>
      <c r="SRM14" s="80"/>
      <c r="SRN14" s="80"/>
      <c r="SRO14" s="80"/>
      <c r="SRP14" s="80"/>
      <c r="SRQ14" s="80"/>
      <c r="SRR14" s="80"/>
      <c r="SRS14" s="80"/>
      <c r="SRT14" s="80"/>
      <c r="SRU14" s="80"/>
      <c r="SRV14" s="80"/>
      <c r="SRW14" s="80"/>
      <c r="SRX14" s="80"/>
      <c r="SRY14" s="80"/>
      <c r="SRZ14" s="80"/>
      <c r="SSA14" s="80"/>
      <c r="SSB14" s="80"/>
      <c r="SSC14" s="80"/>
      <c r="SSD14" s="80"/>
      <c r="SSE14" s="80"/>
      <c r="SSF14" s="80"/>
      <c r="SSG14" s="80"/>
      <c r="SSH14" s="80"/>
      <c r="SSI14" s="80"/>
      <c r="SSJ14" s="80"/>
      <c r="SSK14" s="80"/>
      <c r="SSL14" s="80"/>
      <c r="SSM14" s="80"/>
      <c r="SSN14" s="80"/>
      <c r="SSO14" s="80"/>
      <c r="SSP14" s="80"/>
      <c r="SSQ14" s="80"/>
      <c r="SSR14" s="80"/>
      <c r="SSS14" s="80"/>
      <c r="SST14" s="80"/>
      <c r="SSU14" s="80"/>
      <c r="SSV14" s="80"/>
      <c r="SSW14" s="80"/>
      <c r="SSX14" s="80"/>
      <c r="SSY14" s="80"/>
      <c r="SSZ14" s="80"/>
      <c r="STA14" s="80"/>
      <c r="STB14" s="80"/>
      <c r="STC14" s="80"/>
      <c r="STD14" s="80"/>
      <c r="STE14" s="80"/>
      <c r="STF14" s="80"/>
      <c r="STG14" s="80"/>
      <c r="STH14" s="80"/>
      <c r="STI14" s="80"/>
      <c r="STJ14" s="80"/>
      <c r="STK14" s="80"/>
      <c r="STL14" s="80"/>
      <c r="STM14" s="80"/>
      <c r="STN14" s="80"/>
      <c r="STO14" s="80"/>
      <c r="STP14" s="80"/>
      <c r="STQ14" s="80"/>
      <c r="STR14" s="80"/>
      <c r="STS14" s="80"/>
      <c r="STT14" s="80"/>
      <c r="STU14" s="80"/>
      <c r="STV14" s="80"/>
      <c r="STW14" s="80"/>
      <c r="STX14" s="80"/>
      <c r="STY14" s="80"/>
      <c r="STZ14" s="80"/>
      <c r="SUA14" s="80"/>
      <c r="SUB14" s="80"/>
      <c r="SUC14" s="80"/>
      <c r="SUD14" s="80"/>
      <c r="SUE14" s="80"/>
      <c r="SUF14" s="80"/>
      <c r="SUG14" s="80"/>
      <c r="SUH14" s="80"/>
      <c r="SUI14" s="80"/>
      <c r="SUJ14" s="80"/>
      <c r="SUK14" s="80"/>
      <c r="SUL14" s="80"/>
      <c r="SUM14" s="80"/>
      <c r="SUN14" s="80"/>
      <c r="SUO14" s="80"/>
      <c r="SUP14" s="80"/>
      <c r="SUQ14" s="80"/>
      <c r="SUR14" s="80"/>
      <c r="SUS14" s="80"/>
      <c r="SUT14" s="80"/>
      <c r="SUU14" s="80"/>
      <c r="SUV14" s="80"/>
      <c r="SUW14" s="80"/>
      <c r="SUX14" s="80"/>
      <c r="SUY14" s="80"/>
      <c r="SUZ14" s="80"/>
      <c r="SVA14" s="80"/>
      <c r="SVB14" s="80"/>
      <c r="SVC14" s="80"/>
      <c r="SVD14" s="80"/>
      <c r="SVE14" s="80"/>
      <c r="SVF14" s="80"/>
      <c r="SVG14" s="80"/>
      <c r="SVH14" s="80"/>
      <c r="SVI14" s="80"/>
      <c r="SVJ14" s="80"/>
      <c r="SVK14" s="80"/>
      <c r="SVL14" s="80"/>
      <c r="SVM14" s="80"/>
      <c r="SVN14" s="80"/>
      <c r="SVO14" s="80"/>
      <c r="SVP14" s="80"/>
      <c r="SVQ14" s="80"/>
      <c r="SVR14" s="80"/>
      <c r="SVS14" s="80"/>
      <c r="SVT14" s="80"/>
      <c r="SVU14" s="80"/>
      <c r="SVV14" s="80"/>
      <c r="SVW14" s="80"/>
      <c r="SVX14" s="80"/>
      <c r="SVY14" s="80"/>
      <c r="SVZ14" s="80"/>
      <c r="SWA14" s="80"/>
      <c r="SWB14" s="80"/>
      <c r="SWC14" s="80"/>
      <c r="SWD14" s="80"/>
      <c r="SWE14" s="80"/>
      <c r="SWF14" s="80"/>
      <c r="SWG14" s="80"/>
      <c r="SWH14" s="80"/>
      <c r="SWI14" s="80"/>
      <c r="SWJ14" s="80"/>
      <c r="SWK14" s="80"/>
      <c r="SWL14" s="80"/>
      <c r="SWM14" s="80"/>
      <c r="SWN14" s="80"/>
      <c r="SWO14" s="80"/>
      <c r="SWP14" s="80"/>
      <c r="SWQ14" s="80"/>
      <c r="SWR14" s="80"/>
      <c r="SWS14" s="80"/>
      <c r="SWT14" s="80"/>
      <c r="SWU14" s="80"/>
      <c r="SWV14" s="80"/>
      <c r="SWW14" s="80"/>
      <c r="SWX14" s="80"/>
      <c r="SWY14" s="80"/>
      <c r="SWZ14" s="80"/>
      <c r="SXA14" s="80"/>
      <c r="SXB14" s="80"/>
      <c r="SXC14" s="80"/>
      <c r="SXD14" s="80"/>
      <c r="SXE14" s="80"/>
      <c r="SXF14" s="80"/>
      <c r="SXG14" s="80"/>
      <c r="SXH14" s="80"/>
      <c r="SXI14" s="80"/>
      <c r="SXJ14" s="80"/>
      <c r="SXK14" s="80"/>
      <c r="SXL14" s="80"/>
      <c r="SXM14" s="80"/>
      <c r="SXN14" s="80"/>
      <c r="SXO14" s="80"/>
      <c r="SXP14" s="80"/>
      <c r="SXQ14" s="80"/>
      <c r="SXR14" s="80"/>
      <c r="SXS14" s="80"/>
      <c r="SXT14" s="80"/>
      <c r="SXU14" s="80"/>
      <c r="SXV14" s="80"/>
      <c r="SXW14" s="80"/>
      <c r="SXX14" s="80"/>
      <c r="SXY14" s="80"/>
      <c r="SXZ14" s="80"/>
      <c r="SYA14" s="80"/>
      <c r="SYB14" s="80"/>
      <c r="SYC14" s="80"/>
      <c r="SYD14" s="80"/>
      <c r="SYE14" s="80"/>
      <c r="SYF14" s="80"/>
      <c r="SYG14" s="80"/>
      <c r="SYH14" s="80"/>
      <c r="SYI14" s="80"/>
      <c r="SYJ14" s="80"/>
      <c r="SYK14" s="80"/>
      <c r="SYL14" s="80"/>
      <c r="SYM14" s="80"/>
      <c r="SYN14" s="80"/>
      <c r="SYO14" s="80"/>
      <c r="SYP14" s="80"/>
      <c r="SYQ14" s="80"/>
      <c r="SYR14" s="80"/>
      <c r="SYS14" s="80"/>
      <c r="SYT14" s="80"/>
      <c r="SYU14" s="80"/>
      <c r="SYV14" s="80"/>
      <c r="SYW14" s="80"/>
      <c r="SYX14" s="80"/>
      <c r="SYY14" s="80"/>
      <c r="SYZ14" s="80"/>
      <c r="SZA14" s="80"/>
      <c r="SZB14" s="80"/>
      <c r="SZC14" s="80"/>
      <c r="SZD14" s="80"/>
      <c r="SZE14" s="80"/>
      <c r="SZF14" s="80"/>
      <c r="SZG14" s="80"/>
      <c r="SZH14" s="80"/>
      <c r="SZI14" s="80"/>
      <c r="SZJ14" s="80"/>
      <c r="SZK14" s="80"/>
      <c r="SZL14" s="80"/>
      <c r="SZM14" s="80"/>
      <c r="SZN14" s="80"/>
      <c r="SZO14" s="80"/>
      <c r="SZP14" s="80"/>
      <c r="SZQ14" s="80"/>
      <c r="SZR14" s="80"/>
      <c r="SZS14" s="80"/>
      <c r="SZT14" s="80"/>
      <c r="SZU14" s="80"/>
      <c r="SZV14" s="80"/>
      <c r="SZW14" s="80"/>
      <c r="SZX14" s="80"/>
      <c r="SZY14" s="80"/>
      <c r="SZZ14" s="80"/>
      <c r="TAA14" s="80"/>
      <c r="TAB14" s="80"/>
      <c r="TAC14" s="80"/>
      <c r="TAD14" s="80"/>
      <c r="TAE14" s="80"/>
      <c r="TAF14" s="80"/>
      <c r="TAG14" s="80"/>
      <c r="TAH14" s="80"/>
      <c r="TAI14" s="80"/>
      <c r="TAJ14" s="80"/>
      <c r="TAK14" s="80"/>
      <c r="TAL14" s="80"/>
      <c r="TAM14" s="80"/>
      <c r="TAN14" s="80"/>
      <c r="TAO14" s="80"/>
      <c r="TAP14" s="80"/>
      <c r="TAQ14" s="80"/>
      <c r="TAR14" s="80"/>
      <c r="TAS14" s="80"/>
      <c r="TAT14" s="80"/>
      <c r="TAU14" s="80"/>
      <c r="TAV14" s="80"/>
      <c r="TAW14" s="80"/>
      <c r="TAX14" s="80"/>
      <c r="TAY14" s="80"/>
      <c r="TAZ14" s="80"/>
      <c r="TBA14" s="80"/>
      <c r="TBB14" s="80"/>
      <c r="TBC14" s="80"/>
      <c r="TBD14" s="80"/>
      <c r="TBE14" s="80"/>
      <c r="TBF14" s="80"/>
      <c r="TBG14" s="80"/>
      <c r="TBH14" s="80"/>
      <c r="TBI14" s="80"/>
      <c r="TBJ14" s="80"/>
      <c r="TBK14" s="80"/>
      <c r="TBL14" s="80"/>
      <c r="TBM14" s="80"/>
      <c r="TBN14" s="80"/>
      <c r="TBO14" s="80"/>
      <c r="TBP14" s="80"/>
      <c r="TBQ14" s="80"/>
      <c r="TBR14" s="80"/>
      <c r="TBS14" s="80"/>
      <c r="TBT14" s="80"/>
      <c r="TBU14" s="80"/>
      <c r="TBV14" s="80"/>
      <c r="TBW14" s="80"/>
      <c r="TBX14" s="80"/>
      <c r="TBY14" s="80"/>
      <c r="TBZ14" s="80"/>
      <c r="TCA14" s="80"/>
      <c r="TCB14" s="80"/>
      <c r="TCC14" s="80"/>
      <c r="TCD14" s="80"/>
      <c r="TCE14" s="80"/>
      <c r="TCF14" s="80"/>
      <c r="TCG14" s="80"/>
      <c r="TCH14" s="80"/>
      <c r="TCI14" s="80"/>
      <c r="TCJ14" s="80"/>
      <c r="TCK14" s="80"/>
      <c r="TCL14" s="80"/>
      <c r="TCM14" s="80"/>
      <c r="TCN14" s="80"/>
      <c r="TCO14" s="80"/>
      <c r="TCP14" s="80"/>
      <c r="TCQ14" s="80"/>
      <c r="TCR14" s="80"/>
      <c r="TCS14" s="80"/>
      <c r="TCT14" s="80"/>
      <c r="TCU14" s="80"/>
      <c r="TCV14" s="80"/>
      <c r="TCW14" s="80"/>
      <c r="TCX14" s="80"/>
      <c r="TCY14" s="80"/>
      <c r="TCZ14" s="80"/>
      <c r="TDA14" s="80"/>
      <c r="TDB14" s="80"/>
      <c r="TDC14" s="80"/>
      <c r="TDD14" s="80"/>
      <c r="TDE14" s="80"/>
      <c r="TDF14" s="80"/>
      <c r="TDG14" s="80"/>
      <c r="TDH14" s="80"/>
      <c r="TDI14" s="80"/>
      <c r="TDJ14" s="80"/>
      <c r="TDK14" s="80"/>
      <c r="TDL14" s="80"/>
      <c r="TDM14" s="80"/>
      <c r="TDN14" s="80"/>
      <c r="TDO14" s="80"/>
      <c r="TDP14" s="80"/>
      <c r="TDQ14" s="80"/>
      <c r="TDR14" s="80"/>
      <c r="TDS14" s="80"/>
      <c r="TDT14" s="80"/>
      <c r="TDU14" s="80"/>
      <c r="TDV14" s="80"/>
      <c r="TDW14" s="80"/>
      <c r="TDX14" s="80"/>
      <c r="TDY14" s="80"/>
      <c r="TDZ14" s="80"/>
      <c r="TEA14" s="80"/>
      <c r="TEB14" s="80"/>
      <c r="TEC14" s="80"/>
      <c r="TED14" s="80"/>
      <c r="TEE14" s="80"/>
      <c r="TEF14" s="80"/>
      <c r="TEG14" s="80"/>
      <c r="TEH14" s="80"/>
      <c r="TEI14" s="80"/>
      <c r="TEJ14" s="80"/>
      <c r="TEK14" s="80"/>
      <c r="TEL14" s="80"/>
      <c r="TEM14" s="80"/>
      <c r="TEN14" s="80"/>
      <c r="TEO14" s="80"/>
      <c r="TEP14" s="80"/>
      <c r="TEQ14" s="80"/>
      <c r="TER14" s="80"/>
      <c r="TES14" s="80"/>
      <c r="TET14" s="80"/>
      <c r="TEU14" s="80"/>
      <c r="TEV14" s="80"/>
      <c r="TEW14" s="80"/>
      <c r="TEX14" s="80"/>
      <c r="TEY14" s="80"/>
      <c r="TEZ14" s="80"/>
      <c r="TFA14" s="80"/>
      <c r="TFB14" s="80"/>
      <c r="TFC14" s="80"/>
      <c r="TFD14" s="80"/>
      <c r="TFE14" s="80"/>
      <c r="TFF14" s="80"/>
      <c r="TFG14" s="80"/>
      <c r="TFH14" s="80"/>
      <c r="TFI14" s="80"/>
      <c r="TFJ14" s="80"/>
      <c r="TFK14" s="80"/>
      <c r="TFL14" s="80"/>
      <c r="TFM14" s="80"/>
      <c r="TFN14" s="80"/>
      <c r="TFO14" s="80"/>
      <c r="TFP14" s="80"/>
      <c r="TFQ14" s="80"/>
      <c r="TFR14" s="80"/>
      <c r="TFS14" s="80"/>
      <c r="TFT14" s="80"/>
      <c r="TFU14" s="80"/>
      <c r="TFV14" s="80"/>
      <c r="TFW14" s="80"/>
      <c r="TFX14" s="80"/>
      <c r="TFY14" s="80"/>
      <c r="TFZ14" s="80"/>
      <c r="TGA14" s="80"/>
      <c r="TGB14" s="80"/>
      <c r="TGC14" s="80"/>
      <c r="TGD14" s="80"/>
      <c r="TGE14" s="80"/>
      <c r="TGF14" s="80"/>
      <c r="TGG14" s="80"/>
      <c r="TGH14" s="80"/>
      <c r="TGI14" s="80"/>
      <c r="TGJ14" s="80"/>
      <c r="TGK14" s="80"/>
      <c r="TGL14" s="80"/>
      <c r="TGM14" s="80"/>
      <c r="TGN14" s="80"/>
      <c r="TGO14" s="80"/>
      <c r="TGP14" s="80"/>
      <c r="TGQ14" s="80"/>
      <c r="TGR14" s="80"/>
      <c r="TGS14" s="80"/>
      <c r="TGT14" s="80"/>
      <c r="TGU14" s="80"/>
      <c r="TGV14" s="80"/>
      <c r="TGW14" s="80"/>
      <c r="TGX14" s="80"/>
      <c r="TGY14" s="80"/>
      <c r="TGZ14" s="80"/>
      <c r="THA14" s="80"/>
      <c r="THB14" s="80"/>
      <c r="THC14" s="80"/>
      <c r="THD14" s="80"/>
      <c r="THE14" s="80"/>
      <c r="THF14" s="80"/>
      <c r="THG14" s="80"/>
      <c r="THH14" s="80"/>
      <c r="THI14" s="80"/>
      <c r="THJ14" s="80"/>
      <c r="THK14" s="80"/>
      <c r="THL14" s="80"/>
      <c r="THM14" s="80"/>
      <c r="THN14" s="80"/>
      <c r="THO14" s="80"/>
      <c r="THP14" s="80"/>
      <c r="THQ14" s="80"/>
      <c r="THR14" s="80"/>
      <c r="THS14" s="80"/>
      <c r="THT14" s="80"/>
      <c r="THU14" s="80"/>
      <c r="THV14" s="80"/>
      <c r="THW14" s="80"/>
      <c r="THX14" s="80"/>
      <c r="THY14" s="80"/>
      <c r="THZ14" s="80"/>
      <c r="TIA14" s="80"/>
      <c r="TIB14" s="80"/>
      <c r="TIC14" s="80"/>
      <c r="TID14" s="80"/>
      <c r="TIE14" s="80"/>
      <c r="TIF14" s="80"/>
      <c r="TIG14" s="80"/>
      <c r="TIH14" s="80"/>
      <c r="TII14" s="80"/>
      <c r="TIJ14" s="80"/>
      <c r="TIK14" s="80"/>
      <c r="TIL14" s="80"/>
      <c r="TIM14" s="80"/>
      <c r="TIN14" s="80"/>
      <c r="TIO14" s="80"/>
      <c r="TIP14" s="80"/>
      <c r="TIQ14" s="80"/>
      <c r="TIR14" s="80"/>
      <c r="TIS14" s="80"/>
      <c r="TIT14" s="80"/>
      <c r="TIU14" s="80"/>
      <c r="TIV14" s="80"/>
      <c r="TIW14" s="80"/>
      <c r="TIX14" s="80"/>
      <c r="TIY14" s="80"/>
      <c r="TIZ14" s="80"/>
      <c r="TJA14" s="80"/>
      <c r="TJB14" s="80"/>
      <c r="TJC14" s="80"/>
      <c r="TJD14" s="80"/>
      <c r="TJE14" s="80"/>
      <c r="TJF14" s="80"/>
      <c r="TJG14" s="80"/>
      <c r="TJH14" s="80"/>
      <c r="TJI14" s="80"/>
      <c r="TJJ14" s="80"/>
      <c r="TJK14" s="80"/>
      <c r="TJL14" s="80"/>
      <c r="TJM14" s="80"/>
      <c r="TJN14" s="80"/>
      <c r="TJO14" s="80"/>
      <c r="TJP14" s="80"/>
      <c r="TJQ14" s="80"/>
      <c r="TJR14" s="80"/>
      <c r="TJS14" s="80"/>
      <c r="TJT14" s="80"/>
      <c r="TJU14" s="80"/>
      <c r="TJV14" s="80"/>
      <c r="TJW14" s="80"/>
      <c r="TJX14" s="80"/>
      <c r="TJY14" s="80"/>
      <c r="TJZ14" s="80"/>
      <c r="TKA14" s="80"/>
      <c r="TKB14" s="80"/>
      <c r="TKC14" s="80"/>
      <c r="TKD14" s="80"/>
      <c r="TKE14" s="80"/>
      <c r="TKF14" s="80"/>
      <c r="TKG14" s="80"/>
      <c r="TKH14" s="80"/>
      <c r="TKI14" s="80"/>
      <c r="TKJ14" s="80"/>
      <c r="TKK14" s="80"/>
      <c r="TKL14" s="80"/>
      <c r="TKM14" s="80"/>
      <c r="TKN14" s="80"/>
      <c r="TKO14" s="80"/>
      <c r="TKP14" s="80"/>
      <c r="TKQ14" s="80"/>
      <c r="TKR14" s="80"/>
      <c r="TKS14" s="80"/>
      <c r="TKT14" s="80"/>
      <c r="TKU14" s="80"/>
      <c r="TKV14" s="80"/>
      <c r="TKW14" s="80"/>
      <c r="TKX14" s="80"/>
      <c r="TKY14" s="80"/>
      <c r="TKZ14" s="80"/>
      <c r="TLA14" s="80"/>
      <c r="TLB14" s="80"/>
      <c r="TLC14" s="80"/>
      <c r="TLD14" s="80"/>
      <c r="TLE14" s="80"/>
      <c r="TLF14" s="80"/>
      <c r="TLG14" s="80"/>
      <c r="TLH14" s="80"/>
      <c r="TLI14" s="80"/>
      <c r="TLJ14" s="80"/>
      <c r="TLK14" s="80"/>
      <c r="TLL14" s="80"/>
      <c r="TLM14" s="80"/>
      <c r="TLN14" s="80"/>
      <c r="TLO14" s="80"/>
      <c r="TLP14" s="80"/>
      <c r="TLQ14" s="80"/>
      <c r="TLR14" s="80"/>
      <c r="TLS14" s="80"/>
      <c r="TLT14" s="80"/>
      <c r="TLU14" s="80"/>
      <c r="TLV14" s="80"/>
      <c r="TLW14" s="80"/>
      <c r="TLX14" s="80"/>
      <c r="TLY14" s="80"/>
      <c r="TLZ14" s="80"/>
      <c r="TMA14" s="80"/>
      <c r="TMB14" s="80"/>
      <c r="TMC14" s="80"/>
      <c r="TMD14" s="80"/>
      <c r="TME14" s="80"/>
      <c r="TMF14" s="80"/>
      <c r="TMG14" s="80"/>
      <c r="TMH14" s="80"/>
      <c r="TMI14" s="80"/>
      <c r="TMJ14" s="80"/>
      <c r="TMK14" s="80"/>
      <c r="TML14" s="80"/>
      <c r="TMM14" s="80"/>
      <c r="TMN14" s="80"/>
      <c r="TMO14" s="80"/>
      <c r="TMP14" s="80"/>
      <c r="TMQ14" s="80"/>
      <c r="TMR14" s="80"/>
      <c r="TMS14" s="80"/>
      <c r="TMT14" s="80"/>
      <c r="TMU14" s="80"/>
      <c r="TMV14" s="80"/>
      <c r="TMW14" s="80"/>
      <c r="TMX14" s="80"/>
      <c r="TMY14" s="80"/>
      <c r="TMZ14" s="80"/>
      <c r="TNA14" s="80"/>
      <c r="TNB14" s="80"/>
      <c r="TNC14" s="80"/>
      <c r="TND14" s="80"/>
      <c r="TNE14" s="80"/>
      <c r="TNF14" s="80"/>
      <c r="TNG14" s="80"/>
      <c r="TNH14" s="80"/>
      <c r="TNI14" s="80"/>
      <c r="TNJ14" s="80"/>
      <c r="TNK14" s="80"/>
      <c r="TNL14" s="80"/>
      <c r="TNM14" s="80"/>
      <c r="TNN14" s="80"/>
      <c r="TNO14" s="80"/>
      <c r="TNP14" s="80"/>
      <c r="TNQ14" s="80"/>
      <c r="TNR14" s="80"/>
      <c r="TNS14" s="80"/>
      <c r="TNT14" s="80"/>
      <c r="TNU14" s="80"/>
      <c r="TNV14" s="80"/>
      <c r="TNW14" s="80"/>
      <c r="TNX14" s="80"/>
      <c r="TNY14" s="80"/>
      <c r="TNZ14" s="80"/>
      <c r="TOA14" s="80"/>
      <c r="TOB14" s="80"/>
      <c r="TOC14" s="80"/>
      <c r="TOD14" s="80"/>
      <c r="TOE14" s="80"/>
      <c r="TOF14" s="80"/>
      <c r="TOG14" s="80"/>
      <c r="TOH14" s="80"/>
      <c r="TOI14" s="80"/>
      <c r="TOJ14" s="80"/>
      <c r="TOK14" s="80"/>
      <c r="TOL14" s="80"/>
      <c r="TOM14" s="80"/>
      <c r="TON14" s="80"/>
      <c r="TOO14" s="80"/>
      <c r="TOP14" s="80"/>
      <c r="TOQ14" s="80"/>
      <c r="TOR14" s="80"/>
      <c r="TOS14" s="80"/>
      <c r="TOT14" s="80"/>
      <c r="TOU14" s="80"/>
      <c r="TOV14" s="80"/>
      <c r="TOW14" s="80"/>
      <c r="TOX14" s="80"/>
      <c r="TOY14" s="80"/>
      <c r="TOZ14" s="80"/>
      <c r="TPA14" s="80"/>
      <c r="TPB14" s="80"/>
      <c r="TPC14" s="80"/>
      <c r="TPD14" s="80"/>
      <c r="TPE14" s="80"/>
      <c r="TPF14" s="80"/>
      <c r="TPG14" s="80"/>
      <c r="TPH14" s="80"/>
      <c r="TPI14" s="80"/>
      <c r="TPJ14" s="80"/>
      <c r="TPK14" s="80"/>
      <c r="TPL14" s="80"/>
      <c r="TPM14" s="80"/>
      <c r="TPN14" s="80"/>
      <c r="TPO14" s="80"/>
      <c r="TPP14" s="80"/>
      <c r="TPQ14" s="80"/>
      <c r="TPR14" s="80"/>
      <c r="TPS14" s="80"/>
      <c r="TPT14" s="80"/>
      <c r="TPU14" s="80"/>
      <c r="TPV14" s="80"/>
      <c r="TPW14" s="80"/>
      <c r="TPX14" s="80"/>
      <c r="TPY14" s="80"/>
      <c r="TPZ14" s="80"/>
      <c r="TQA14" s="80"/>
      <c r="TQB14" s="80"/>
      <c r="TQC14" s="80"/>
      <c r="TQD14" s="80"/>
      <c r="TQE14" s="80"/>
      <c r="TQF14" s="80"/>
      <c r="TQG14" s="80"/>
      <c r="TQH14" s="80"/>
      <c r="TQI14" s="80"/>
      <c r="TQJ14" s="80"/>
      <c r="TQK14" s="80"/>
      <c r="TQL14" s="80"/>
      <c r="TQM14" s="80"/>
      <c r="TQN14" s="80"/>
      <c r="TQO14" s="80"/>
      <c r="TQP14" s="80"/>
      <c r="TQQ14" s="80"/>
      <c r="TQR14" s="80"/>
      <c r="TQS14" s="80"/>
      <c r="TQT14" s="80"/>
      <c r="TQU14" s="80"/>
      <c r="TQV14" s="80"/>
      <c r="TQW14" s="80"/>
      <c r="TQX14" s="80"/>
      <c r="TQY14" s="80"/>
      <c r="TQZ14" s="80"/>
      <c r="TRA14" s="80"/>
      <c r="TRB14" s="80"/>
      <c r="TRC14" s="80"/>
      <c r="TRD14" s="80"/>
      <c r="TRE14" s="80"/>
      <c r="TRF14" s="80"/>
      <c r="TRG14" s="80"/>
      <c r="TRH14" s="80"/>
      <c r="TRI14" s="80"/>
      <c r="TRJ14" s="80"/>
      <c r="TRK14" s="80"/>
      <c r="TRL14" s="80"/>
      <c r="TRM14" s="80"/>
      <c r="TRN14" s="80"/>
      <c r="TRO14" s="80"/>
      <c r="TRP14" s="80"/>
      <c r="TRQ14" s="80"/>
      <c r="TRR14" s="80"/>
      <c r="TRS14" s="80"/>
      <c r="TRT14" s="80"/>
      <c r="TRU14" s="80"/>
      <c r="TRV14" s="80"/>
      <c r="TRW14" s="80"/>
      <c r="TRX14" s="80"/>
      <c r="TRY14" s="80"/>
      <c r="TRZ14" s="80"/>
      <c r="TSA14" s="80"/>
      <c r="TSB14" s="80"/>
      <c r="TSC14" s="80"/>
      <c r="TSD14" s="80"/>
      <c r="TSE14" s="80"/>
      <c r="TSF14" s="80"/>
      <c r="TSG14" s="80"/>
      <c r="TSH14" s="80"/>
      <c r="TSI14" s="80"/>
      <c r="TSJ14" s="80"/>
      <c r="TSK14" s="80"/>
      <c r="TSL14" s="80"/>
      <c r="TSM14" s="80"/>
      <c r="TSN14" s="80"/>
      <c r="TSO14" s="80"/>
      <c r="TSP14" s="80"/>
      <c r="TSQ14" s="80"/>
      <c r="TSR14" s="80"/>
      <c r="TSS14" s="80"/>
      <c r="TST14" s="80"/>
      <c r="TSU14" s="80"/>
      <c r="TSV14" s="80"/>
      <c r="TSW14" s="80"/>
      <c r="TSX14" s="80"/>
      <c r="TSY14" s="80"/>
      <c r="TSZ14" s="80"/>
      <c r="TTA14" s="80"/>
      <c r="TTB14" s="80"/>
      <c r="TTC14" s="80"/>
      <c r="TTD14" s="80"/>
      <c r="TTE14" s="80"/>
      <c r="TTF14" s="80"/>
      <c r="TTG14" s="80"/>
      <c r="TTH14" s="80"/>
      <c r="TTI14" s="80"/>
      <c r="TTJ14" s="80"/>
      <c r="TTK14" s="80"/>
      <c r="TTL14" s="80"/>
      <c r="TTM14" s="80"/>
      <c r="TTN14" s="80"/>
      <c r="TTO14" s="80"/>
      <c r="TTP14" s="80"/>
      <c r="TTQ14" s="80"/>
      <c r="TTR14" s="80"/>
      <c r="TTS14" s="80"/>
      <c r="TTT14" s="80"/>
      <c r="TTU14" s="80"/>
      <c r="TTV14" s="80"/>
      <c r="TTW14" s="80"/>
      <c r="TTX14" s="80"/>
      <c r="TTY14" s="80"/>
      <c r="TTZ14" s="80"/>
      <c r="TUA14" s="80"/>
      <c r="TUB14" s="80"/>
      <c r="TUC14" s="80"/>
      <c r="TUD14" s="80"/>
      <c r="TUE14" s="80"/>
      <c r="TUF14" s="80"/>
      <c r="TUG14" s="80"/>
      <c r="TUH14" s="80"/>
      <c r="TUI14" s="80"/>
      <c r="TUJ14" s="80"/>
      <c r="TUK14" s="80"/>
      <c r="TUL14" s="80"/>
      <c r="TUM14" s="80"/>
      <c r="TUN14" s="80"/>
      <c r="TUO14" s="80"/>
      <c r="TUP14" s="80"/>
      <c r="TUQ14" s="80"/>
      <c r="TUR14" s="80"/>
      <c r="TUS14" s="80"/>
      <c r="TUT14" s="80"/>
      <c r="TUU14" s="80"/>
      <c r="TUV14" s="80"/>
      <c r="TUW14" s="80"/>
      <c r="TUX14" s="80"/>
      <c r="TUY14" s="80"/>
      <c r="TUZ14" s="80"/>
      <c r="TVA14" s="80"/>
      <c r="TVB14" s="80"/>
      <c r="TVC14" s="80"/>
      <c r="TVD14" s="80"/>
      <c r="TVE14" s="80"/>
      <c r="TVF14" s="80"/>
      <c r="TVG14" s="80"/>
      <c r="TVH14" s="80"/>
      <c r="TVI14" s="80"/>
      <c r="TVJ14" s="80"/>
      <c r="TVK14" s="80"/>
      <c r="TVL14" s="80"/>
      <c r="TVM14" s="80"/>
      <c r="TVN14" s="80"/>
      <c r="TVO14" s="80"/>
      <c r="TVP14" s="80"/>
      <c r="TVQ14" s="80"/>
      <c r="TVR14" s="80"/>
      <c r="TVS14" s="80"/>
      <c r="TVT14" s="80"/>
      <c r="TVU14" s="80"/>
      <c r="TVV14" s="80"/>
      <c r="TVW14" s="80"/>
      <c r="TVX14" s="80"/>
      <c r="TVY14" s="80"/>
      <c r="TVZ14" s="80"/>
      <c r="TWA14" s="80"/>
      <c r="TWB14" s="80"/>
      <c r="TWC14" s="80"/>
      <c r="TWD14" s="80"/>
      <c r="TWE14" s="80"/>
      <c r="TWF14" s="80"/>
      <c r="TWG14" s="80"/>
      <c r="TWH14" s="80"/>
      <c r="TWI14" s="80"/>
      <c r="TWJ14" s="80"/>
      <c r="TWK14" s="80"/>
      <c r="TWL14" s="80"/>
      <c r="TWM14" s="80"/>
      <c r="TWN14" s="80"/>
      <c r="TWO14" s="80"/>
      <c r="TWP14" s="80"/>
      <c r="TWQ14" s="80"/>
      <c r="TWR14" s="80"/>
      <c r="TWS14" s="80"/>
      <c r="TWT14" s="80"/>
      <c r="TWU14" s="80"/>
      <c r="TWV14" s="80"/>
      <c r="TWW14" s="80"/>
      <c r="TWX14" s="80"/>
      <c r="TWY14" s="80"/>
      <c r="TWZ14" s="80"/>
      <c r="TXA14" s="80"/>
      <c r="TXB14" s="80"/>
      <c r="TXC14" s="80"/>
      <c r="TXD14" s="80"/>
      <c r="TXE14" s="80"/>
      <c r="TXF14" s="80"/>
      <c r="TXG14" s="80"/>
      <c r="TXH14" s="80"/>
      <c r="TXI14" s="80"/>
      <c r="TXJ14" s="80"/>
      <c r="TXK14" s="80"/>
      <c r="TXL14" s="80"/>
      <c r="TXM14" s="80"/>
      <c r="TXN14" s="80"/>
      <c r="TXO14" s="80"/>
      <c r="TXP14" s="80"/>
      <c r="TXQ14" s="80"/>
      <c r="TXR14" s="80"/>
      <c r="TXS14" s="80"/>
      <c r="TXT14" s="80"/>
      <c r="TXU14" s="80"/>
      <c r="TXV14" s="80"/>
      <c r="TXW14" s="80"/>
      <c r="TXX14" s="80"/>
      <c r="TXY14" s="80"/>
      <c r="TXZ14" s="80"/>
      <c r="TYA14" s="80"/>
      <c r="TYB14" s="80"/>
      <c r="TYC14" s="80"/>
      <c r="TYD14" s="80"/>
      <c r="TYE14" s="80"/>
      <c r="TYF14" s="80"/>
      <c r="TYG14" s="80"/>
      <c r="TYH14" s="80"/>
      <c r="TYI14" s="80"/>
      <c r="TYJ14" s="80"/>
      <c r="TYK14" s="80"/>
      <c r="TYL14" s="80"/>
      <c r="TYM14" s="80"/>
      <c r="TYN14" s="80"/>
      <c r="TYO14" s="80"/>
      <c r="TYP14" s="80"/>
      <c r="TYQ14" s="80"/>
      <c r="TYR14" s="80"/>
      <c r="TYS14" s="80"/>
      <c r="TYT14" s="80"/>
      <c r="TYU14" s="80"/>
      <c r="TYV14" s="80"/>
      <c r="TYW14" s="80"/>
      <c r="TYX14" s="80"/>
      <c r="TYY14" s="80"/>
      <c r="TYZ14" s="80"/>
      <c r="TZA14" s="80"/>
      <c r="TZB14" s="80"/>
      <c r="TZC14" s="80"/>
      <c r="TZD14" s="80"/>
      <c r="TZE14" s="80"/>
      <c r="TZF14" s="80"/>
      <c r="TZG14" s="80"/>
      <c r="TZH14" s="80"/>
      <c r="TZI14" s="80"/>
      <c r="TZJ14" s="80"/>
      <c r="TZK14" s="80"/>
      <c r="TZL14" s="80"/>
      <c r="TZM14" s="80"/>
      <c r="TZN14" s="80"/>
      <c r="TZO14" s="80"/>
      <c r="TZP14" s="80"/>
      <c r="TZQ14" s="80"/>
      <c r="TZR14" s="80"/>
      <c r="TZS14" s="80"/>
      <c r="TZT14" s="80"/>
      <c r="TZU14" s="80"/>
      <c r="TZV14" s="80"/>
      <c r="TZW14" s="80"/>
      <c r="TZX14" s="80"/>
      <c r="TZY14" s="80"/>
      <c r="TZZ14" s="80"/>
      <c r="UAA14" s="80"/>
      <c r="UAB14" s="80"/>
      <c r="UAC14" s="80"/>
      <c r="UAD14" s="80"/>
      <c r="UAE14" s="80"/>
      <c r="UAF14" s="80"/>
      <c r="UAG14" s="80"/>
      <c r="UAH14" s="80"/>
      <c r="UAI14" s="80"/>
      <c r="UAJ14" s="80"/>
      <c r="UAK14" s="80"/>
      <c r="UAL14" s="80"/>
      <c r="UAM14" s="80"/>
      <c r="UAN14" s="80"/>
      <c r="UAO14" s="80"/>
      <c r="UAP14" s="80"/>
      <c r="UAQ14" s="80"/>
      <c r="UAR14" s="80"/>
      <c r="UAS14" s="80"/>
      <c r="UAT14" s="80"/>
      <c r="UAU14" s="80"/>
      <c r="UAV14" s="80"/>
      <c r="UAW14" s="80"/>
      <c r="UAX14" s="80"/>
      <c r="UAY14" s="80"/>
      <c r="UAZ14" s="80"/>
      <c r="UBA14" s="80"/>
      <c r="UBB14" s="80"/>
      <c r="UBC14" s="80"/>
      <c r="UBD14" s="80"/>
      <c r="UBE14" s="80"/>
      <c r="UBF14" s="80"/>
      <c r="UBG14" s="80"/>
      <c r="UBH14" s="80"/>
      <c r="UBI14" s="80"/>
      <c r="UBJ14" s="80"/>
      <c r="UBK14" s="80"/>
      <c r="UBL14" s="80"/>
      <c r="UBM14" s="80"/>
      <c r="UBN14" s="80"/>
      <c r="UBO14" s="80"/>
      <c r="UBP14" s="80"/>
      <c r="UBQ14" s="80"/>
      <c r="UBR14" s="80"/>
      <c r="UBS14" s="80"/>
      <c r="UBT14" s="80"/>
      <c r="UBU14" s="80"/>
      <c r="UBV14" s="80"/>
      <c r="UBW14" s="80"/>
      <c r="UBX14" s="80"/>
      <c r="UBY14" s="80"/>
      <c r="UBZ14" s="80"/>
      <c r="UCA14" s="80"/>
      <c r="UCB14" s="80"/>
      <c r="UCC14" s="80"/>
      <c r="UCD14" s="80"/>
      <c r="UCE14" s="80"/>
      <c r="UCF14" s="80"/>
      <c r="UCG14" s="80"/>
      <c r="UCH14" s="80"/>
      <c r="UCI14" s="80"/>
      <c r="UCJ14" s="80"/>
      <c r="UCK14" s="80"/>
      <c r="UCL14" s="80"/>
      <c r="UCM14" s="80"/>
      <c r="UCN14" s="80"/>
      <c r="UCO14" s="80"/>
      <c r="UCP14" s="80"/>
      <c r="UCQ14" s="80"/>
      <c r="UCR14" s="80"/>
      <c r="UCS14" s="80"/>
      <c r="UCT14" s="80"/>
      <c r="UCU14" s="80"/>
      <c r="UCV14" s="80"/>
      <c r="UCW14" s="80"/>
      <c r="UCX14" s="80"/>
      <c r="UCY14" s="80"/>
      <c r="UCZ14" s="80"/>
      <c r="UDA14" s="80"/>
      <c r="UDB14" s="80"/>
      <c r="UDC14" s="80"/>
      <c r="UDD14" s="80"/>
      <c r="UDE14" s="80"/>
      <c r="UDF14" s="80"/>
      <c r="UDG14" s="80"/>
      <c r="UDH14" s="80"/>
      <c r="UDI14" s="80"/>
      <c r="UDJ14" s="80"/>
      <c r="UDK14" s="80"/>
      <c r="UDL14" s="80"/>
      <c r="UDM14" s="80"/>
      <c r="UDN14" s="80"/>
      <c r="UDO14" s="80"/>
      <c r="UDP14" s="80"/>
      <c r="UDQ14" s="80"/>
      <c r="UDR14" s="80"/>
      <c r="UDS14" s="80"/>
      <c r="UDT14" s="80"/>
      <c r="UDU14" s="80"/>
      <c r="UDV14" s="80"/>
      <c r="UDW14" s="80"/>
      <c r="UDX14" s="80"/>
      <c r="UDY14" s="80"/>
      <c r="UDZ14" s="80"/>
      <c r="UEA14" s="80"/>
      <c r="UEB14" s="80"/>
      <c r="UEC14" s="80"/>
      <c r="UED14" s="80"/>
      <c r="UEE14" s="80"/>
      <c r="UEF14" s="80"/>
      <c r="UEG14" s="80"/>
      <c r="UEH14" s="80"/>
      <c r="UEI14" s="80"/>
      <c r="UEJ14" s="80"/>
      <c r="UEK14" s="80"/>
      <c r="UEL14" s="80"/>
      <c r="UEM14" s="80"/>
      <c r="UEN14" s="80"/>
      <c r="UEO14" s="80"/>
      <c r="UEP14" s="80"/>
      <c r="UEQ14" s="80"/>
      <c r="UER14" s="80"/>
      <c r="UES14" s="80"/>
      <c r="UET14" s="80"/>
      <c r="UEU14" s="80"/>
      <c r="UEV14" s="80"/>
      <c r="UEW14" s="80"/>
      <c r="UEX14" s="80"/>
      <c r="UEY14" s="80"/>
      <c r="UEZ14" s="80"/>
      <c r="UFA14" s="80"/>
      <c r="UFB14" s="80"/>
      <c r="UFC14" s="80"/>
      <c r="UFD14" s="80"/>
      <c r="UFE14" s="80"/>
      <c r="UFF14" s="80"/>
      <c r="UFG14" s="80"/>
      <c r="UFH14" s="80"/>
      <c r="UFI14" s="80"/>
      <c r="UFJ14" s="80"/>
      <c r="UFK14" s="80"/>
      <c r="UFL14" s="80"/>
      <c r="UFM14" s="80"/>
      <c r="UFN14" s="80"/>
      <c r="UFO14" s="80"/>
      <c r="UFP14" s="80"/>
      <c r="UFQ14" s="80"/>
      <c r="UFR14" s="80"/>
      <c r="UFS14" s="80"/>
      <c r="UFT14" s="80"/>
      <c r="UFU14" s="80"/>
      <c r="UFV14" s="80"/>
      <c r="UFW14" s="80"/>
      <c r="UFX14" s="80"/>
      <c r="UFY14" s="80"/>
      <c r="UFZ14" s="80"/>
      <c r="UGA14" s="80"/>
      <c r="UGB14" s="80"/>
      <c r="UGC14" s="80"/>
      <c r="UGD14" s="80"/>
      <c r="UGE14" s="80"/>
      <c r="UGF14" s="80"/>
      <c r="UGG14" s="80"/>
      <c r="UGH14" s="80"/>
      <c r="UGI14" s="80"/>
      <c r="UGJ14" s="80"/>
      <c r="UGK14" s="80"/>
      <c r="UGL14" s="80"/>
      <c r="UGM14" s="80"/>
      <c r="UGN14" s="80"/>
      <c r="UGO14" s="80"/>
      <c r="UGP14" s="80"/>
      <c r="UGQ14" s="80"/>
      <c r="UGR14" s="80"/>
      <c r="UGS14" s="80"/>
      <c r="UGT14" s="80"/>
      <c r="UGU14" s="80"/>
      <c r="UGV14" s="80"/>
      <c r="UGW14" s="80"/>
      <c r="UGX14" s="80"/>
      <c r="UGY14" s="80"/>
      <c r="UGZ14" s="80"/>
      <c r="UHA14" s="80"/>
      <c r="UHB14" s="80"/>
      <c r="UHC14" s="80"/>
      <c r="UHD14" s="80"/>
      <c r="UHE14" s="80"/>
      <c r="UHF14" s="80"/>
      <c r="UHG14" s="80"/>
      <c r="UHH14" s="80"/>
      <c r="UHI14" s="80"/>
      <c r="UHJ14" s="80"/>
      <c r="UHK14" s="80"/>
      <c r="UHL14" s="80"/>
      <c r="UHM14" s="80"/>
      <c r="UHN14" s="80"/>
      <c r="UHO14" s="80"/>
      <c r="UHP14" s="80"/>
      <c r="UHQ14" s="80"/>
      <c r="UHR14" s="80"/>
      <c r="UHS14" s="80"/>
      <c r="UHT14" s="80"/>
      <c r="UHU14" s="80"/>
      <c r="UHV14" s="80"/>
      <c r="UHW14" s="80"/>
      <c r="UHX14" s="80"/>
      <c r="UHY14" s="80"/>
      <c r="UHZ14" s="80"/>
      <c r="UIA14" s="80"/>
      <c r="UIB14" s="80"/>
      <c r="UIC14" s="80"/>
      <c r="UID14" s="80"/>
      <c r="UIE14" s="80"/>
      <c r="UIF14" s="80"/>
      <c r="UIG14" s="80"/>
      <c r="UIH14" s="80"/>
      <c r="UII14" s="80"/>
      <c r="UIJ14" s="80"/>
      <c r="UIK14" s="80"/>
      <c r="UIL14" s="80"/>
      <c r="UIM14" s="80"/>
      <c r="UIN14" s="80"/>
      <c r="UIO14" s="80"/>
      <c r="UIP14" s="80"/>
      <c r="UIQ14" s="80"/>
      <c r="UIR14" s="80"/>
      <c r="UIS14" s="80"/>
      <c r="UIT14" s="80"/>
      <c r="UIU14" s="80"/>
      <c r="UIV14" s="80"/>
      <c r="UIW14" s="80"/>
      <c r="UIX14" s="80"/>
      <c r="UIY14" s="80"/>
      <c r="UIZ14" s="80"/>
      <c r="UJA14" s="80"/>
      <c r="UJB14" s="80"/>
      <c r="UJC14" s="80"/>
      <c r="UJD14" s="80"/>
      <c r="UJE14" s="80"/>
      <c r="UJF14" s="80"/>
      <c r="UJG14" s="80"/>
      <c r="UJH14" s="80"/>
      <c r="UJI14" s="80"/>
      <c r="UJJ14" s="80"/>
      <c r="UJK14" s="80"/>
      <c r="UJL14" s="80"/>
      <c r="UJM14" s="80"/>
      <c r="UJN14" s="80"/>
      <c r="UJO14" s="80"/>
      <c r="UJP14" s="80"/>
      <c r="UJQ14" s="80"/>
      <c r="UJR14" s="80"/>
      <c r="UJS14" s="80"/>
      <c r="UJT14" s="80"/>
      <c r="UJU14" s="80"/>
      <c r="UJV14" s="80"/>
      <c r="UJW14" s="80"/>
      <c r="UJX14" s="80"/>
      <c r="UJY14" s="80"/>
      <c r="UJZ14" s="80"/>
      <c r="UKA14" s="80"/>
      <c r="UKB14" s="80"/>
      <c r="UKC14" s="80"/>
      <c r="UKD14" s="80"/>
      <c r="UKE14" s="80"/>
      <c r="UKF14" s="80"/>
      <c r="UKG14" s="80"/>
      <c r="UKH14" s="80"/>
      <c r="UKI14" s="80"/>
      <c r="UKJ14" s="80"/>
      <c r="UKK14" s="80"/>
      <c r="UKL14" s="80"/>
      <c r="UKM14" s="80"/>
      <c r="UKN14" s="80"/>
      <c r="UKO14" s="80"/>
      <c r="UKP14" s="80"/>
      <c r="UKQ14" s="80"/>
      <c r="UKR14" s="80"/>
      <c r="UKS14" s="80"/>
      <c r="UKT14" s="80"/>
      <c r="UKU14" s="80"/>
      <c r="UKV14" s="80"/>
      <c r="UKW14" s="80"/>
      <c r="UKX14" s="80"/>
      <c r="UKY14" s="80"/>
      <c r="UKZ14" s="80"/>
      <c r="ULA14" s="80"/>
      <c r="ULB14" s="80"/>
      <c r="ULC14" s="80"/>
      <c r="ULD14" s="80"/>
      <c r="ULE14" s="80"/>
      <c r="ULF14" s="80"/>
      <c r="ULG14" s="80"/>
      <c r="ULH14" s="80"/>
      <c r="ULI14" s="80"/>
      <c r="ULJ14" s="80"/>
      <c r="ULK14" s="80"/>
      <c r="ULL14" s="80"/>
      <c r="ULM14" s="80"/>
      <c r="ULN14" s="80"/>
      <c r="ULO14" s="80"/>
      <c r="ULP14" s="80"/>
      <c r="ULQ14" s="80"/>
      <c r="ULR14" s="80"/>
      <c r="ULS14" s="80"/>
      <c r="ULT14" s="80"/>
      <c r="ULU14" s="80"/>
      <c r="ULV14" s="80"/>
      <c r="ULW14" s="80"/>
      <c r="ULX14" s="80"/>
      <c r="ULY14" s="80"/>
      <c r="ULZ14" s="80"/>
      <c r="UMA14" s="80"/>
      <c r="UMB14" s="80"/>
      <c r="UMC14" s="80"/>
      <c r="UMD14" s="80"/>
      <c r="UME14" s="80"/>
      <c r="UMF14" s="80"/>
      <c r="UMG14" s="80"/>
      <c r="UMH14" s="80"/>
      <c r="UMI14" s="80"/>
      <c r="UMJ14" s="80"/>
      <c r="UMK14" s="80"/>
      <c r="UML14" s="80"/>
      <c r="UMM14" s="80"/>
      <c r="UMN14" s="80"/>
      <c r="UMO14" s="80"/>
      <c r="UMP14" s="80"/>
      <c r="UMQ14" s="80"/>
      <c r="UMR14" s="80"/>
      <c r="UMS14" s="80"/>
      <c r="UMT14" s="80"/>
      <c r="UMU14" s="80"/>
      <c r="UMV14" s="80"/>
      <c r="UMW14" s="80"/>
      <c r="UMX14" s="80"/>
      <c r="UMY14" s="80"/>
      <c r="UMZ14" s="80"/>
      <c r="UNA14" s="80"/>
      <c r="UNB14" s="80"/>
      <c r="UNC14" s="80"/>
      <c r="UND14" s="80"/>
      <c r="UNE14" s="80"/>
      <c r="UNF14" s="80"/>
      <c r="UNG14" s="80"/>
      <c r="UNH14" s="80"/>
      <c r="UNI14" s="80"/>
      <c r="UNJ14" s="80"/>
      <c r="UNK14" s="80"/>
      <c r="UNL14" s="80"/>
      <c r="UNM14" s="80"/>
      <c r="UNN14" s="80"/>
      <c r="UNO14" s="80"/>
      <c r="UNP14" s="80"/>
      <c r="UNQ14" s="80"/>
      <c r="UNR14" s="80"/>
      <c r="UNS14" s="80"/>
      <c r="UNT14" s="80"/>
      <c r="UNU14" s="80"/>
      <c r="UNV14" s="80"/>
      <c r="UNW14" s="80"/>
      <c r="UNX14" s="80"/>
      <c r="UNY14" s="80"/>
      <c r="UNZ14" s="80"/>
      <c r="UOA14" s="80"/>
      <c r="UOB14" s="80"/>
      <c r="UOC14" s="80"/>
      <c r="UOD14" s="80"/>
      <c r="UOE14" s="80"/>
      <c r="UOF14" s="80"/>
      <c r="UOG14" s="80"/>
      <c r="UOH14" s="80"/>
      <c r="UOI14" s="80"/>
      <c r="UOJ14" s="80"/>
      <c r="UOK14" s="80"/>
      <c r="UOL14" s="80"/>
      <c r="UOM14" s="80"/>
      <c r="UON14" s="80"/>
      <c r="UOO14" s="80"/>
      <c r="UOP14" s="80"/>
      <c r="UOQ14" s="80"/>
      <c r="UOR14" s="80"/>
      <c r="UOS14" s="80"/>
      <c r="UOT14" s="80"/>
      <c r="UOU14" s="80"/>
      <c r="UOV14" s="80"/>
      <c r="UOW14" s="80"/>
      <c r="UOX14" s="80"/>
      <c r="UOY14" s="80"/>
      <c r="UOZ14" s="80"/>
      <c r="UPA14" s="80"/>
      <c r="UPB14" s="80"/>
      <c r="UPC14" s="80"/>
      <c r="UPD14" s="80"/>
      <c r="UPE14" s="80"/>
      <c r="UPF14" s="80"/>
      <c r="UPG14" s="80"/>
      <c r="UPH14" s="80"/>
      <c r="UPI14" s="80"/>
      <c r="UPJ14" s="80"/>
      <c r="UPK14" s="80"/>
      <c r="UPL14" s="80"/>
      <c r="UPM14" s="80"/>
      <c r="UPN14" s="80"/>
      <c r="UPO14" s="80"/>
      <c r="UPP14" s="80"/>
      <c r="UPQ14" s="80"/>
      <c r="UPR14" s="80"/>
      <c r="UPS14" s="80"/>
      <c r="UPT14" s="80"/>
      <c r="UPU14" s="80"/>
      <c r="UPV14" s="80"/>
      <c r="UPW14" s="80"/>
      <c r="UPX14" s="80"/>
      <c r="UPY14" s="80"/>
      <c r="UPZ14" s="80"/>
      <c r="UQA14" s="80"/>
      <c r="UQB14" s="80"/>
      <c r="UQC14" s="80"/>
      <c r="UQD14" s="80"/>
      <c r="UQE14" s="80"/>
      <c r="UQF14" s="80"/>
      <c r="UQG14" s="80"/>
      <c r="UQH14" s="80"/>
      <c r="UQI14" s="80"/>
      <c r="UQJ14" s="80"/>
      <c r="UQK14" s="80"/>
      <c r="UQL14" s="80"/>
      <c r="UQM14" s="80"/>
      <c r="UQN14" s="80"/>
      <c r="UQO14" s="80"/>
      <c r="UQP14" s="80"/>
      <c r="UQQ14" s="80"/>
      <c r="UQR14" s="80"/>
      <c r="UQS14" s="80"/>
      <c r="UQT14" s="80"/>
      <c r="UQU14" s="80"/>
      <c r="UQV14" s="80"/>
      <c r="UQW14" s="80"/>
      <c r="UQX14" s="80"/>
      <c r="UQY14" s="80"/>
      <c r="UQZ14" s="80"/>
      <c r="URA14" s="80"/>
      <c r="URB14" s="80"/>
      <c r="URC14" s="80"/>
      <c r="URD14" s="80"/>
      <c r="URE14" s="80"/>
      <c r="URF14" s="80"/>
      <c r="URG14" s="80"/>
      <c r="URH14" s="80"/>
      <c r="URI14" s="80"/>
      <c r="URJ14" s="80"/>
      <c r="URK14" s="80"/>
      <c r="URL14" s="80"/>
      <c r="URM14" s="80"/>
      <c r="URN14" s="80"/>
      <c r="URO14" s="80"/>
      <c r="URP14" s="80"/>
      <c r="URQ14" s="80"/>
      <c r="URR14" s="80"/>
      <c r="URS14" s="80"/>
      <c r="URT14" s="80"/>
      <c r="URU14" s="80"/>
      <c r="URV14" s="80"/>
      <c r="URW14" s="80"/>
      <c r="URX14" s="80"/>
      <c r="URY14" s="80"/>
      <c r="URZ14" s="80"/>
      <c r="USA14" s="80"/>
      <c r="USB14" s="80"/>
      <c r="USC14" s="80"/>
      <c r="USD14" s="80"/>
      <c r="USE14" s="80"/>
      <c r="USF14" s="80"/>
      <c r="USG14" s="80"/>
      <c r="USH14" s="80"/>
      <c r="USI14" s="80"/>
      <c r="USJ14" s="80"/>
      <c r="USK14" s="80"/>
      <c r="USL14" s="80"/>
      <c r="USM14" s="80"/>
      <c r="USN14" s="80"/>
      <c r="USO14" s="80"/>
      <c r="USP14" s="80"/>
      <c r="USQ14" s="80"/>
      <c r="USR14" s="80"/>
      <c r="USS14" s="80"/>
      <c r="UST14" s="80"/>
      <c r="USU14" s="80"/>
      <c r="USV14" s="80"/>
      <c r="USW14" s="80"/>
      <c r="USX14" s="80"/>
      <c r="USY14" s="80"/>
      <c r="USZ14" s="80"/>
      <c r="UTA14" s="80"/>
      <c r="UTB14" s="80"/>
      <c r="UTC14" s="80"/>
      <c r="UTD14" s="80"/>
      <c r="UTE14" s="80"/>
      <c r="UTF14" s="80"/>
      <c r="UTG14" s="80"/>
      <c r="UTH14" s="80"/>
      <c r="UTI14" s="80"/>
      <c r="UTJ14" s="80"/>
      <c r="UTK14" s="80"/>
      <c r="UTL14" s="80"/>
      <c r="UTM14" s="80"/>
      <c r="UTN14" s="80"/>
      <c r="UTO14" s="80"/>
      <c r="UTP14" s="80"/>
      <c r="UTQ14" s="80"/>
      <c r="UTR14" s="80"/>
      <c r="UTS14" s="80"/>
      <c r="UTT14" s="80"/>
      <c r="UTU14" s="80"/>
      <c r="UTV14" s="80"/>
      <c r="UTW14" s="80"/>
      <c r="UTX14" s="80"/>
      <c r="UTY14" s="80"/>
      <c r="UTZ14" s="80"/>
      <c r="UUA14" s="80"/>
      <c r="UUB14" s="80"/>
      <c r="UUC14" s="80"/>
      <c r="UUD14" s="80"/>
      <c r="UUE14" s="80"/>
      <c r="UUF14" s="80"/>
      <c r="UUG14" s="80"/>
      <c r="UUH14" s="80"/>
      <c r="UUI14" s="80"/>
      <c r="UUJ14" s="80"/>
      <c r="UUK14" s="80"/>
      <c r="UUL14" s="80"/>
      <c r="UUM14" s="80"/>
      <c r="UUN14" s="80"/>
      <c r="UUO14" s="80"/>
      <c r="UUP14" s="80"/>
      <c r="UUQ14" s="80"/>
      <c r="UUR14" s="80"/>
      <c r="UUS14" s="80"/>
      <c r="UUT14" s="80"/>
      <c r="UUU14" s="80"/>
      <c r="UUV14" s="80"/>
      <c r="UUW14" s="80"/>
      <c r="UUX14" s="80"/>
      <c r="UUY14" s="80"/>
      <c r="UUZ14" s="80"/>
      <c r="UVA14" s="80"/>
      <c r="UVB14" s="80"/>
      <c r="UVC14" s="80"/>
      <c r="UVD14" s="80"/>
      <c r="UVE14" s="80"/>
      <c r="UVF14" s="80"/>
      <c r="UVG14" s="80"/>
      <c r="UVH14" s="80"/>
      <c r="UVI14" s="80"/>
      <c r="UVJ14" s="80"/>
      <c r="UVK14" s="80"/>
      <c r="UVL14" s="80"/>
      <c r="UVM14" s="80"/>
      <c r="UVN14" s="80"/>
      <c r="UVO14" s="80"/>
      <c r="UVP14" s="80"/>
      <c r="UVQ14" s="80"/>
      <c r="UVR14" s="80"/>
      <c r="UVS14" s="80"/>
      <c r="UVT14" s="80"/>
      <c r="UVU14" s="80"/>
      <c r="UVV14" s="80"/>
      <c r="UVW14" s="80"/>
      <c r="UVX14" s="80"/>
      <c r="UVY14" s="80"/>
      <c r="UVZ14" s="80"/>
      <c r="UWA14" s="80"/>
      <c r="UWB14" s="80"/>
      <c r="UWC14" s="80"/>
      <c r="UWD14" s="80"/>
      <c r="UWE14" s="80"/>
      <c r="UWF14" s="80"/>
      <c r="UWG14" s="80"/>
      <c r="UWH14" s="80"/>
      <c r="UWI14" s="80"/>
      <c r="UWJ14" s="80"/>
      <c r="UWK14" s="80"/>
      <c r="UWL14" s="80"/>
      <c r="UWM14" s="80"/>
      <c r="UWN14" s="80"/>
      <c r="UWO14" s="80"/>
      <c r="UWP14" s="80"/>
      <c r="UWQ14" s="80"/>
      <c r="UWR14" s="80"/>
      <c r="UWS14" s="80"/>
      <c r="UWT14" s="80"/>
      <c r="UWU14" s="80"/>
      <c r="UWV14" s="80"/>
      <c r="UWW14" s="80"/>
      <c r="UWX14" s="80"/>
      <c r="UWY14" s="80"/>
      <c r="UWZ14" s="80"/>
      <c r="UXA14" s="80"/>
      <c r="UXB14" s="80"/>
      <c r="UXC14" s="80"/>
      <c r="UXD14" s="80"/>
      <c r="UXE14" s="80"/>
      <c r="UXF14" s="80"/>
      <c r="UXG14" s="80"/>
      <c r="UXH14" s="80"/>
      <c r="UXI14" s="80"/>
      <c r="UXJ14" s="80"/>
      <c r="UXK14" s="80"/>
      <c r="UXL14" s="80"/>
      <c r="UXM14" s="80"/>
      <c r="UXN14" s="80"/>
      <c r="UXO14" s="80"/>
      <c r="UXP14" s="80"/>
      <c r="UXQ14" s="80"/>
      <c r="UXR14" s="80"/>
      <c r="UXS14" s="80"/>
      <c r="UXT14" s="80"/>
      <c r="UXU14" s="80"/>
      <c r="UXV14" s="80"/>
      <c r="UXW14" s="80"/>
      <c r="UXX14" s="80"/>
      <c r="UXY14" s="80"/>
      <c r="UXZ14" s="80"/>
      <c r="UYA14" s="80"/>
      <c r="UYB14" s="80"/>
      <c r="UYC14" s="80"/>
      <c r="UYD14" s="80"/>
      <c r="UYE14" s="80"/>
      <c r="UYF14" s="80"/>
      <c r="UYG14" s="80"/>
      <c r="UYH14" s="80"/>
      <c r="UYI14" s="80"/>
      <c r="UYJ14" s="80"/>
      <c r="UYK14" s="80"/>
      <c r="UYL14" s="80"/>
      <c r="UYM14" s="80"/>
      <c r="UYN14" s="80"/>
      <c r="UYO14" s="80"/>
      <c r="UYP14" s="80"/>
      <c r="UYQ14" s="80"/>
      <c r="UYR14" s="80"/>
      <c r="UYS14" s="80"/>
      <c r="UYT14" s="80"/>
      <c r="UYU14" s="80"/>
      <c r="UYV14" s="80"/>
      <c r="UYW14" s="80"/>
      <c r="UYX14" s="80"/>
      <c r="UYY14" s="80"/>
      <c r="UYZ14" s="80"/>
      <c r="UZA14" s="80"/>
      <c r="UZB14" s="80"/>
      <c r="UZC14" s="80"/>
      <c r="UZD14" s="80"/>
      <c r="UZE14" s="80"/>
      <c r="UZF14" s="80"/>
      <c r="UZG14" s="80"/>
      <c r="UZH14" s="80"/>
      <c r="UZI14" s="80"/>
      <c r="UZJ14" s="80"/>
      <c r="UZK14" s="80"/>
      <c r="UZL14" s="80"/>
      <c r="UZM14" s="80"/>
      <c r="UZN14" s="80"/>
      <c r="UZO14" s="80"/>
      <c r="UZP14" s="80"/>
      <c r="UZQ14" s="80"/>
      <c r="UZR14" s="80"/>
      <c r="UZS14" s="80"/>
      <c r="UZT14" s="80"/>
      <c r="UZU14" s="80"/>
      <c r="UZV14" s="80"/>
      <c r="UZW14" s="80"/>
      <c r="UZX14" s="80"/>
      <c r="UZY14" s="80"/>
      <c r="UZZ14" s="80"/>
      <c r="VAA14" s="80"/>
      <c r="VAB14" s="80"/>
      <c r="VAC14" s="80"/>
      <c r="VAD14" s="80"/>
      <c r="VAE14" s="80"/>
      <c r="VAF14" s="80"/>
      <c r="VAG14" s="80"/>
      <c r="VAH14" s="80"/>
      <c r="VAI14" s="80"/>
      <c r="VAJ14" s="80"/>
      <c r="VAK14" s="80"/>
      <c r="VAL14" s="80"/>
      <c r="VAM14" s="80"/>
      <c r="VAN14" s="80"/>
      <c r="VAO14" s="80"/>
      <c r="VAP14" s="80"/>
      <c r="VAQ14" s="80"/>
      <c r="VAR14" s="80"/>
      <c r="VAS14" s="80"/>
      <c r="VAT14" s="80"/>
      <c r="VAU14" s="80"/>
      <c r="VAV14" s="80"/>
      <c r="VAW14" s="80"/>
      <c r="VAX14" s="80"/>
      <c r="VAY14" s="80"/>
      <c r="VAZ14" s="80"/>
      <c r="VBA14" s="80"/>
      <c r="VBB14" s="80"/>
      <c r="VBC14" s="80"/>
      <c r="VBD14" s="80"/>
      <c r="VBE14" s="80"/>
      <c r="VBF14" s="80"/>
      <c r="VBG14" s="80"/>
      <c r="VBH14" s="80"/>
      <c r="VBI14" s="80"/>
      <c r="VBJ14" s="80"/>
      <c r="VBK14" s="80"/>
      <c r="VBL14" s="80"/>
      <c r="VBM14" s="80"/>
      <c r="VBN14" s="80"/>
      <c r="VBO14" s="80"/>
      <c r="VBP14" s="80"/>
      <c r="VBQ14" s="80"/>
      <c r="VBR14" s="80"/>
      <c r="VBS14" s="80"/>
      <c r="VBT14" s="80"/>
      <c r="VBU14" s="80"/>
      <c r="VBV14" s="80"/>
      <c r="VBW14" s="80"/>
      <c r="VBX14" s="80"/>
      <c r="VBY14" s="80"/>
      <c r="VBZ14" s="80"/>
      <c r="VCA14" s="80"/>
      <c r="VCB14" s="80"/>
      <c r="VCC14" s="80"/>
      <c r="VCD14" s="80"/>
      <c r="VCE14" s="80"/>
      <c r="VCF14" s="80"/>
      <c r="VCG14" s="80"/>
      <c r="VCH14" s="80"/>
      <c r="VCI14" s="80"/>
      <c r="VCJ14" s="80"/>
      <c r="VCK14" s="80"/>
      <c r="VCL14" s="80"/>
      <c r="VCM14" s="80"/>
      <c r="VCN14" s="80"/>
      <c r="VCO14" s="80"/>
      <c r="VCP14" s="80"/>
      <c r="VCQ14" s="80"/>
      <c r="VCR14" s="80"/>
      <c r="VCS14" s="80"/>
      <c r="VCT14" s="80"/>
      <c r="VCU14" s="80"/>
      <c r="VCV14" s="80"/>
      <c r="VCW14" s="80"/>
      <c r="VCX14" s="80"/>
      <c r="VCY14" s="80"/>
      <c r="VCZ14" s="80"/>
      <c r="VDA14" s="80"/>
      <c r="VDB14" s="80"/>
      <c r="VDC14" s="80"/>
      <c r="VDD14" s="80"/>
      <c r="VDE14" s="80"/>
      <c r="VDF14" s="80"/>
      <c r="VDG14" s="80"/>
      <c r="VDH14" s="80"/>
      <c r="VDI14" s="80"/>
      <c r="VDJ14" s="80"/>
      <c r="VDK14" s="80"/>
      <c r="VDL14" s="80"/>
      <c r="VDM14" s="80"/>
      <c r="VDN14" s="80"/>
      <c r="VDO14" s="80"/>
      <c r="VDP14" s="80"/>
      <c r="VDQ14" s="80"/>
      <c r="VDR14" s="80"/>
      <c r="VDS14" s="80"/>
      <c r="VDT14" s="80"/>
      <c r="VDU14" s="80"/>
      <c r="VDV14" s="80"/>
      <c r="VDW14" s="80"/>
      <c r="VDX14" s="80"/>
      <c r="VDY14" s="80"/>
      <c r="VDZ14" s="80"/>
      <c r="VEA14" s="80"/>
      <c r="VEB14" s="80"/>
      <c r="VEC14" s="80"/>
      <c r="VED14" s="80"/>
      <c r="VEE14" s="80"/>
      <c r="VEF14" s="80"/>
      <c r="VEG14" s="80"/>
      <c r="VEH14" s="80"/>
      <c r="VEI14" s="80"/>
      <c r="VEJ14" s="80"/>
      <c r="VEK14" s="80"/>
      <c r="VEL14" s="80"/>
      <c r="VEM14" s="80"/>
      <c r="VEN14" s="80"/>
      <c r="VEO14" s="80"/>
      <c r="VEP14" s="80"/>
      <c r="VEQ14" s="80"/>
      <c r="VER14" s="80"/>
      <c r="VES14" s="80"/>
      <c r="VET14" s="80"/>
      <c r="VEU14" s="80"/>
      <c r="VEV14" s="80"/>
      <c r="VEW14" s="80"/>
      <c r="VEX14" s="80"/>
      <c r="VEY14" s="80"/>
      <c r="VEZ14" s="80"/>
      <c r="VFA14" s="80"/>
      <c r="VFB14" s="80"/>
      <c r="VFC14" s="80"/>
      <c r="VFD14" s="80"/>
      <c r="VFE14" s="80"/>
      <c r="VFF14" s="80"/>
      <c r="VFG14" s="80"/>
      <c r="VFH14" s="80"/>
      <c r="VFI14" s="80"/>
      <c r="VFJ14" s="80"/>
      <c r="VFK14" s="80"/>
      <c r="VFL14" s="80"/>
      <c r="VFM14" s="80"/>
      <c r="VFN14" s="80"/>
      <c r="VFO14" s="80"/>
      <c r="VFP14" s="80"/>
      <c r="VFQ14" s="80"/>
      <c r="VFR14" s="80"/>
      <c r="VFS14" s="80"/>
      <c r="VFT14" s="80"/>
      <c r="VFU14" s="80"/>
      <c r="VFV14" s="80"/>
      <c r="VFW14" s="80"/>
      <c r="VFX14" s="80"/>
      <c r="VFY14" s="80"/>
      <c r="VFZ14" s="80"/>
      <c r="VGA14" s="80"/>
      <c r="VGB14" s="80"/>
      <c r="VGC14" s="80"/>
      <c r="VGD14" s="80"/>
      <c r="VGE14" s="80"/>
      <c r="VGF14" s="80"/>
      <c r="VGG14" s="80"/>
      <c r="VGH14" s="80"/>
      <c r="VGI14" s="80"/>
      <c r="VGJ14" s="80"/>
      <c r="VGK14" s="80"/>
      <c r="VGL14" s="80"/>
      <c r="VGM14" s="80"/>
      <c r="VGN14" s="80"/>
      <c r="VGO14" s="80"/>
      <c r="VGP14" s="80"/>
      <c r="VGQ14" s="80"/>
      <c r="VGR14" s="80"/>
      <c r="VGS14" s="80"/>
      <c r="VGT14" s="80"/>
      <c r="VGU14" s="80"/>
      <c r="VGV14" s="80"/>
      <c r="VGW14" s="80"/>
      <c r="VGX14" s="80"/>
      <c r="VGY14" s="80"/>
      <c r="VGZ14" s="80"/>
      <c r="VHA14" s="80"/>
      <c r="VHB14" s="80"/>
      <c r="VHC14" s="80"/>
      <c r="VHD14" s="80"/>
      <c r="VHE14" s="80"/>
      <c r="VHF14" s="80"/>
      <c r="VHG14" s="80"/>
      <c r="VHH14" s="80"/>
      <c r="VHI14" s="80"/>
      <c r="VHJ14" s="80"/>
      <c r="VHK14" s="80"/>
      <c r="VHL14" s="80"/>
      <c r="VHM14" s="80"/>
      <c r="VHN14" s="80"/>
      <c r="VHO14" s="80"/>
      <c r="VHP14" s="80"/>
      <c r="VHQ14" s="80"/>
      <c r="VHR14" s="80"/>
      <c r="VHS14" s="80"/>
      <c r="VHT14" s="80"/>
      <c r="VHU14" s="80"/>
      <c r="VHV14" s="80"/>
      <c r="VHW14" s="80"/>
      <c r="VHX14" s="80"/>
      <c r="VHY14" s="80"/>
      <c r="VHZ14" s="80"/>
      <c r="VIA14" s="80"/>
      <c r="VIB14" s="80"/>
      <c r="VIC14" s="80"/>
      <c r="VID14" s="80"/>
      <c r="VIE14" s="80"/>
      <c r="VIF14" s="80"/>
      <c r="VIG14" s="80"/>
      <c r="VIH14" s="80"/>
      <c r="VII14" s="80"/>
      <c r="VIJ14" s="80"/>
      <c r="VIK14" s="80"/>
      <c r="VIL14" s="80"/>
      <c r="VIM14" s="80"/>
      <c r="VIN14" s="80"/>
      <c r="VIO14" s="80"/>
      <c r="VIP14" s="80"/>
      <c r="VIQ14" s="80"/>
      <c r="VIR14" s="80"/>
      <c r="VIS14" s="80"/>
      <c r="VIT14" s="80"/>
      <c r="VIU14" s="80"/>
      <c r="VIV14" s="80"/>
      <c r="VIW14" s="80"/>
      <c r="VIX14" s="80"/>
      <c r="VIY14" s="80"/>
      <c r="VIZ14" s="80"/>
      <c r="VJA14" s="80"/>
      <c r="VJB14" s="80"/>
      <c r="VJC14" s="80"/>
      <c r="VJD14" s="80"/>
      <c r="VJE14" s="80"/>
      <c r="VJF14" s="80"/>
      <c r="VJG14" s="80"/>
      <c r="VJH14" s="80"/>
      <c r="VJI14" s="80"/>
      <c r="VJJ14" s="80"/>
      <c r="VJK14" s="80"/>
      <c r="VJL14" s="80"/>
      <c r="VJM14" s="80"/>
      <c r="VJN14" s="80"/>
      <c r="VJO14" s="80"/>
      <c r="VJP14" s="80"/>
      <c r="VJQ14" s="80"/>
      <c r="VJR14" s="80"/>
      <c r="VJS14" s="80"/>
      <c r="VJT14" s="80"/>
      <c r="VJU14" s="80"/>
      <c r="VJV14" s="80"/>
      <c r="VJW14" s="80"/>
      <c r="VJX14" s="80"/>
      <c r="VJY14" s="80"/>
      <c r="VJZ14" s="80"/>
      <c r="VKA14" s="80"/>
      <c r="VKB14" s="80"/>
      <c r="VKC14" s="80"/>
      <c r="VKD14" s="80"/>
      <c r="VKE14" s="80"/>
      <c r="VKF14" s="80"/>
      <c r="VKG14" s="80"/>
      <c r="VKH14" s="80"/>
      <c r="VKI14" s="80"/>
      <c r="VKJ14" s="80"/>
      <c r="VKK14" s="80"/>
      <c r="VKL14" s="80"/>
      <c r="VKM14" s="80"/>
      <c r="VKN14" s="80"/>
      <c r="VKO14" s="80"/>
      <c r="VKP14" s="80"/>
      <c r="VKQ14" s="80"/>
      <c r="VKR14" s="80"/>
      <c r="VKS14" s="80"/>
      <c r="VKT14" s="80"/>
      <c r="VKU14" s="80"/>
      <c r="VKV14" s="80"/>
      <c r="VKW14" s="80"/>
      <c r="VKX14" s="80"/>
      <c r="VKY14" s="80"/>
      <c r="VKZ14" s="80"/>
      <c r="VLA14" s="80"/>
      <c r="VLB14" s="80"/>
      <c r="VLC14" s="80"/>
      <c r="VLD14" s="80"/>
      <c r="VLE14" s="80"/>
      <c r="VLF14" s="80"/>
      <c r="VLG14" s="80"/>
      <c r="VLH14" s="80"/>
      <c r="VLI14" s="80"/>
      <c r="VLJ14" s="80"/>
      <c r="VLK14" s="80"/>
      <c r="VLL14" s="80"/>
      <c r="VLM14" s="80"/>
      <c r="VLN14" s="80"/>
      <c r="VLO14" s="80"/>
      <c r="VLP14" s="80"/>
      <c r="VLQ14" s="80"/>
      <c r="VLR14" s="80"/>
      <c r="VLS14" s="80"/>
      <c r="VLT14" s="80"/>
      <c r="VLU14" s="80"/>
      <c r="VLV14" s="80"/>
      <c r="VLW14" s="80"/>
      <c r="VLX14" s="80"/>
      <c r="VLY14" s="80"/>
      <c r="VLZ14" s="80"/>
      <c r="VMA14" s="80"/>
      <c r="VMB14" s="80"/>
      <c r="VMC14" s="80"/>
      <c r="VMD14" s="80"/>
      <c r="VME14" s="80"/>
      <c r="VMF14" s="80"/>
      <c r="VMG14" s="80"/>
      <c r="VMH14" s="80"/>
      <c r="VMI14" s="80"/>
      <c r="VMJ14" s="80"/>
      <c r="VMK14" s="80"/>
      <c r="VML14" s="80"/>
      <c r="VMM14" s="80"/>
      <c r="VMN14" s="80"/>
      <c r="VMO14" s="80"/>
      <c r="VMP14" s="80"/>
      <c r="VMQ14" s="80"/>
      <c r="VMR14" s="80"/>
      <c r="VMS14" s="80"/>
      <c r="VMT14" s="80"/>
      <c r="VMU14" s="80"/>
      <c r="VMV14" s="80"/>
      <c r="VMW14" s="80"/>
      <c r="VMX14" s="80"/>
      <c r="VMY14" s="80"/>
      <c r="VMZ14" s="80"/>
      <c r="VNA14" s="80"/>
      <c r="VNB14" s="80"/>
      <c r="VNC14" s="80"/>
      <c r="VND14" s="80"/>
      <c r="VNE14" s="80"/>
      <c r="VNF14" s="80"/>
      <c r="VNG14" s="80"/>
      <c r="VNH14" s="80"/>
      <c r="VNI14" s="80"/>
      <c r="VNJ14" s="80"/>
      <c r="VNK14" s="80"/>
      <c r="VNL14" s="80"/>
      <c r="VNM14" s="80"/>
      <c r="VNN14" s="80"/>
      <c r="VNO14" s="80"/>
      <c r="VNP14" s="80"/>
      <c r="VNQ14" s="80"/>
      <c r="VNR14" s="80"/>
      <c r="VNS14" s="80"/>
      <c r="VNT14" s="80"/>
      <c r="VNU14" s="80"/>
      <c r="VNV14" s="80"/>
      <c r="VNW14" s="80"/>
      <c r="VNX14" s="80"/>
      <c r="VNY14" s="80"/>
      <c r="VNZ14" s="80"/>
      <c r="VOA14" s="80"/>
      <c r="VOB14" s="80"/>
      <c r="VOC14" s="80"/>
      <c r="VOD14" s="80"/>
      <c r="VOE14" s="80"/>
      <c r="VOF14" s="80"/>
      <c r="VOG14" s="80"/>
      <c r="VOH14" s="80"/>
      <c r="VOI14" s="80"/>
      <c r="VOJ14" s="80"/>
      <c r="VOK14" s="80"/>
      <c r="VOL14" s="80"/>
      <c r="VOM14" s="80"/>
      <c r="VON14" s="80"/>
      <c r="VOO14" s="80"/>
      <c r="VOP14" s="80"/>
      <c r="VOQ14" s="80"/>
      <c r="VOR14" s="80"/>
      <c r="VOS14" s="80"/>
      <c r="VOT14" s="80"/>
      <c r="VOU14" s="80"/>
      <c r="VOV14" s="80"/>
      <c r="VOW14" s="80"/>
      <c r="VOX14" s="80"/>
      <c r="VOY14" s="80"/>
      <c r="VOZ14" s="80"/>
      <c r="VPA14" s="80"/>
      <c r="VPB14" s="80"/>
      <c r="VPC14" s="80"/>
      <c r="VPD14" s="80"/>
      <c r="VPE14" s="80"/>
      <c r="VPF14" s="80"/>
      <c r="VPG14" s="80"/>
      <c r="VPH14" s="80"/>
      <c r="VPI14" s="80"/>
      <c r="VPJ14" s="80"/>
      <c r="VPK14" s="80"/>
      <c r="VPL14" s="80"/>
      <c r="VPM14" s="80"/>
      <c r="VPN14" s="80"/>
      <c r="VPO14" s="80"/>
      <c r="VPP14" s="80"/>
      <c r="VPQ14" s="80"/>
      <c r="VPR14" s="80"/>
      <c r="VPS14" s="80"/>
      <c r="VPT14" s="80"/>
      <c r="VPU14" s="80"/>
      <c r="VPV14" s="80"/>
      <c r="VPW14" s="80"/>
      <c r="VPX14" s="80"/>
      <c r="VPY14" s="80"/>
      <c r="VPZ14" s="80"/>
      <c r="VQA14" s="80"/>
      <c r="VQB14" s="80"/>
      <c r="VQC14" s="80"/>
      <c r="VQD14" s="80"/>
      <c r="VQE14" s="80"/>
      <c r="VQF14" s="80"/>
      <c r="VQG14" s="80"/>
      <c r="VQH14" s="80"/>
      <c r="VQI14" s="80"/>
      <c r="VQJ14" s="80"/>
      <c r="VQK14" s="80"/>
      <c r="VQL14" s="80"/>
      <c r="VQM14" s="80"/>
      <c r="VQN14" s="80"/>
      <c r="VQO14" s="80"/>
      <c r="VQP14" s="80"/>
      <c r="VQQ14" s="80"/>
      <c r="VQR14" s="80"/>
      <c r="VQS14" s="80"/>
      <c r="VQT14" s="80"/>
      <c r="VQU14" s="80"/>
      <c r="VQV14" s="80"/>
      <c r="VQW14" s="80"/>
      <c r="VQX14" s="80"/>
      <c r="VQY14" s="80"/>
      <c r="VQZ14" s="80"/>
      <c r="VRA14" s="80"/>
      <c r="VRB14" s="80"/>
      <c r="VRC14" s="80"/>
      <c r="VRD14" s="80"/>
      <c r="VRE14" s="80"/>
      <c r="VRF14" s="80"/>
      <c r="VRG14" s="80"/>
      <c r="VRH14" s="80"/>
      <c r="VRI14" s="80"/>
      <c r="VRJ14" s="80"/>
      <c r="VRK14" s="80"/>
      <c r="VRL14" s="80"/>
      <c r="VRM14" s="80"/>
      <c r="VRN14" s="80"/>
      <c r="VRO14" s="80"/>
      <c r="VRP14" s="80"/>
      <c r="VRQ14" s="80"/>
      <c r="VRR14" s="80"/>
      <c r="VRS14" s="80"/>
      <c r="VRT14" s="80"/>
      <c r="VRU14" s="80"/>
      <c r="VRV14" s="80"/>
      <c r="VRW14" s="80"/>
      <c r="VRX14" s="80"/>
      <c r="VRY14" s="80"/>
      <c r="VRZ14" s="80"/>
      <c r="VSA14" s="80"/>
      <c r="VSB14" s="80"/>
      <c r="VSC14" s="80"/>
      <c r="VSD14" s="80"/>
      <c r="VSE14" s="80"/>
      <c r="VSF14" s="80"/>
      <c r="VSG14" s="80"/>
      <c r="VSH14" s="80"/>
      <c r="VSI14" s="80"/>
      <c r="VSJ14" s="80"/>
      <c r="VSK14" s="80"/>
      <c r="VSL14" s="80"/>
      <c r="VSM14" s="80"/>
      <c r="VSN14" s="80"/>
      <c r="VSO14" s="80"/>
      <c r="VSP14" s="80"/>
      <c r="VSQ14" s="80"/>
      <c r="VSR14" s="80"/>
      <c r="VSS14" s="80"/>
      <c r="VST14" s="80"/>
      <c r="VSU14" s="80"/>
      <c r="VSV14" s="80"/>
      <c r="VSW14" s="80"/>
      <c r="VSX14" s="80"/>
      <c r="VSY14" s="80"/>
      <c r="VSZ14" s="80"/>
      <c r="VTA14" s="80"/>
      <c r="VTB14" s="80"/>
      <c r="VTC14" s="80"/>
      <c r="VTD14" s="80"/>
      <c r="VTE14" s="80"/>
      <c r="VTF14" s="80"/>
      <c r="VTG14" s="80"/>
      <c r="VTH14" s="80"/>
      <c r="VTI14" s="80"/>
      <c r="VTJ14" s="80"/>
      <c r="VTK14" s="80"/>
      <c r="VTL14" s="80"/>
      <c r="VTM14" s="80"/>
      <c r="VTN14" s="80"/>
      <c r="VTO14" s="80"/>
      <c r="VTP14" s="80"/>
      <c r="VTQ14" s="80"/>
      <c r="VTR14" s="80"/>
      <c r="VTS14" s="80"/>
      <c r="VTT14" s="80"/>
      <c r="VTU14" s="80"/>
      <c r="VTV14" s="80"/>
      <c r="VTW14" s="80"/>
      <c r="VTX14" s="80"/>
      <c r="VTY14" s="80"/>
      <c r="VTZ14" s="80"/>
      <c r="VUA14" s="80"/>
      <c r="VUB14" s="80"/>
      <c r="VUC14" s="80"/>
      <c r="VUD14" s="80"/>
      <c r="VUE14" s="80"/>
      <c r="VUF14" s="80"/>
      <c r="VUG14" s="80"/>
      <c r="VUH14" s="80"/>
      <c r="VUI14" s="80"/>
      <c r="VUJ14" s="80"/>
      <c r="VUK14" s="80"/>
      <c r="VUL14" s="80"/>
      <c r="VUM14" s="80"/>
      <c r="VUN14" s="80"/>
      <c r="VUO14" s="80"/>
      <c r="VUP14" s="80"/>
      <c r="VUQ14" s="80"/>
      <c r="VUR14" s="80"/>
      <c r="VUS14" s="80"/>
      <c r="VUT14" s="80"/>
      <c r="VUU14" s="80"/>
      <c r="VUV14" s="80"/>
      <c r="VUW14" s="80"/>
      <c r="VUX14" s="80"/>
      <c r="VUY14" s="80"/>
      <c r="VUZ14" s="80"/>
      <c r="VVA14" s="80"/>
      <c r="VVB14" s="80"/>
      <c r="VVC14" s="80"/>
      <c r="VVD14" s="80"/>
      <c r="VVE14" s="80"/>
      <c r="VVF14" s="80"/>
      <c r="VVG14" s="80"/>
      <c r="VVH14" s="80"/>
      <c r="VVI14" s="80"/>
      <c r="VVJ14" s="80"/>
      <c r="VVK14" s="80"/>
      <c r="VVL14" s="80"/>
      <c r="VVM14" s="80"/>
      <c r="VVN14" s="80"/>
      <c r="VVO14" s="80"/>
      <c r="VVP14" s="80"/>
      <c r="VVQ14" s="80"/>
      <c r="VVR14" s="80"/>
      <c r="VVS14" s="80"/>
      <c r="VVT14" s="80"/>
      <c r="VVU14" s="80"/>
      <c r="VVV14" s="80"/>
      <c r="VVW14" s="80"/>
      <c r="VVX14" s="80"/>
      <c r="VVY14" s="80"/>
      <c r="VVZ14" s="80"/>
      <c r="VWA14" s="80"/>
      <c r="VWB14" s="80"/>
      <c r="VWC14" s="80"/>
      <c r="VWD14" s="80"/>
      <c r="VWE14" s="80"/>
      <c r="VWF14" s="80"/>
      <c r="VWG14" s="80"/>
      <c r="VWH14" s="80"/>
      <c r="VWI14" s="80"/>
      <c r="VWJ14" s="80"/>
      <c r="VWK14" s="80"/>
      <c r="VWL14" s="80"/>
      <c r="VWM14" s="80"/>
      <c r="VWN14" s="80"/>
      <c r="VWO14" s="80"/>
      <c r="VWP14" s="80"/>
      <c r="VWQ14" s="80"/>
      <c r="VWR14" s="80"/>
      <c r="VWS14" s="80"/>
      <c r="VWT14" s="80"/>
      <c r="VWU14" s="80"/>
      <c r="VWV14" s="80"/>
      <c r="VWW14" s="80"/>
      <c r="VWX14" s="80"/>
      <c r="VWY14" s="80"/>
      <c r="VWZ14" s="80"/>
      <c r="VXA14" s="80"/>
      <c r="VXB14" s="80"/>
      <c r="VXC14" s="80"/>
      <c r="VXD14" s="80"/>
      <c r="VXE14" s="80"/>
      <c r="VXF14" s="80"/>
      <c r="VXG14" s="80"/>
      <c r="VXH14" s="80"/>
      <c r="VXI14" s="80"/>
      <c r="VXJ14" s="80"/>
      <c r="VXK14" s="80"/>
      <c r="VXL14" s="80"/>
      <c r="VXM14" s="80"/>
      <c r="VXN14" s="80"/>
      <c r="VXO14" s="80"/>
      <c r="VXP14" s="80"/>
      <c r="VXQ14" s="80"/>
      <c r="VXR14" s="80"/>
      <c r="VXS14" s="80"/>
      <c r="VXT14" s="80"/>
      <c r="VXU14" s="80"/>
      <c r="VXV14" s="80"/>
      <c r="VXW14" s="80"/>
      <c r="VXX14" s="80"/>
      <c r="VXY14" s="80"/>
      <c r="VXZ14" s="80"/>
      <c r="VYA14" s="80"/>
      <c r="VYB14" s="80"/>
      <c r="VYC14" s="80"/>
      <c r="VYD14" s="80"/>
      <c r="VYE14" s="80"/>
      <c r="VYF14" s="80"/>
      <c r="VYG14" s="80"/>
      <c r="VYH14" s="80"/>
      <c r="VYI14" s="80"/>
      <c r="VYJ14" s="80"/>
      <c r="VYK14" s="80"/>
      <c r="VYL14" s="80"/>
      <c r="VYM14" s="80"/>
      <c r="VYN14" s="80"/>
      <c r="VYO14" s="80"/>
      <c r="VYP14" s="80"/>
      <c r="VYQ14" s="80"/>
      <c r="VYR14" s="80"/>
      <c r="VYS14" s="80"/>
      <c r="VYT14" s="80"/>
      <c r="VYU14" s="80"/>
      <c r="VYV14" s="80"/>
      <c r="VYW14" s="80"/>
      <c r="VYX14" s="80"/>
      <c r="VYY14" s="80"/>
      <c r="VYZ14" s="80"/>
      <c r="VZA14" s="80"/>
      <c r="VZB14" s="80"/>
      <c r="VZC14" s="80"/>
      <c r="VZD14" s="80"/>
      <c r="VZE14" s="80"/>
      <c r="VZF14" s="80"/>
      <c r="VZG14" s="80"/>
      <c r="VZH14" s="80"/>
      <c r="VZI14" s="80"/>
      <c r="VZJ14" s="80"/>
      <c r="VZK14" s="80"/>
      <c r="VZL14" s="80"/>
      <c r="VZM14" s="80"/>
      <c r="VZN14" s="80"/>
      <c r="VZO14" s="80"/>
      <c r="VZP14" s="80"/>
      <c r="VZQ14" s="80"/>
      <c r="VZR14" s="80"/>
      <c r="VZS14" s="80"/>
      <c r="VZT14" s="80"/>
      <c r="VZU14" s="80"/>
      <c r="VZV14" s="80"/>
      <c r="VZW14" s="80"/>
      <c r="VZX14" s="80"/>
      <c r="VZY14" s="80"/>
      <c r="VZZ14" s="80"/>
      <c r="WAA14" s="80"/>
      <c r="WAB14" s="80"/>
      <c r="WAC14" s="80"/>
      <c r="WAD14" s="80"/>
      <c r="WAE14" s="80"/>
      <c r="WAF14" s="80"/>
      <c r="WAG14" s="80"/>
      <c r="WAH14" s="80"/>
      <c r="WAI14" s="80"/>
      <c r="WAJ14" s="80"/>
      <c r="WAK14" s="80"/>
      <c r="WAL14" s="80"/>
      <c r="WAM14" s="80"/>
      <c r="WAN14" s="80"/>
      <c r="WAO14" s="80"/>
      <c r="WAP14" s="80"/>
      <c r="WAQ14" s="80"/>
      <c r="WAR14" s="80"/>
      <c r="WAS14" s="80"/>
      <c r="WAT14" s="80"/>
      <c r="WAU14" s="80"/>
      <c r="WAV14" s="80"/>
      <c r="WAW14" s="80"/>
      <c r="WAX14" s="80"/>
      <c r="WAY14" s="80"/>
      <c r="WAZ14" s="80"/>
      <c r="WBA14" s="80"/>
      <c r="WBB14" s="80"/>
      <c r="WBC14" s="80"/>
      <c r="WBD14" s="80"/>
      <c r="WBE14" s="80"/>
      <c r="WBF14" s="80"/>
      <c r="WBG14" s="80"/>
      <c r="WBH14" s="80"/>
      <c r="WBI14" s="80"/>
      <c r="WBJ14" s="80"/>
      <c r="WBK14" s="80"/>
      <c r="WBL14" s="80"/>
      <c r="WBM14" s="80"/>
      <c r="WBN14" s="80"/>
      <c r="WBO14" s="80"/>
      <c r="WBP14" s="80"/>
      <c r="WBQ14" s="80"/>
      <c r="WBR14" s="80"/>
      <c r="WBS14" s="80"/>
      <c r="WBT14" s="80"/>
      <c r="WBU14" s="80"/>
      <c r="WBV14" s="80"/>
      <c r="WBW14" s="80"/>
      <c r="WBX14" s="80"/>
      <c r="WBY14" s="80"/>
      <c r="WBZ14" s="80"/>
      <c r="WCA14" s="80"/>
      <c r="WCB14" s="80"/>
      <c r="WCC14" s="80"/>
      <c r="WCD14" s="80"/>
      <c r="WCE14" s="80"/>
      <c r="WCF14" s="80"/>
      <c r="WCG14" s="80"/>
      <c r="WCH14" s="80"/>
      <c r="WCI14" s="80"/>
      <c r="WCJ14" s="80"/>
      <c r="WCK14" s="80"/>
      <c r="WCL14" s="80"/>
      <c r="WCM14" s="80"/>
      <c r="WCN14" s="80"/>
      <c r="WCO14" s="80"/>
      <c r="WCP14" s="80"/>
      <c r="WCQ14" s="80"/>
      <c r="WCR14" s="80"/>
      <c r="WCS14" s="80"/>
      <c r="WCT14" s="80"/>
      <c r="WCU14" s="80"/>
      <c r="WCV14" s="80"/>
      <c r="WCW14" s="80"/>
      <c r="WCX14" s="80"/>
      <c r="WCY14" s="80"/>
      <c r="WCZ14" s="80"/>
      <c r="WDA14" s="80"/>
      <c r="WDB14" s="80"/>
      <c r="WDC14" s="80"/>
      <c r="WDD14" s="80"/>
      <c r="WDE14" s="80"/>
      <c r="WDF14" s="80"/>
      <c r="WDG14" s="80"/>
      <c r="WDH14" s="80"/>
      <c r="WDI14" s="80"/>
      <c r="WDJ14" s="80"/>
      <c r="WDK14" s="80"/>
      <c r="WDL14" s="80"/>
      <c r="WDM14" s="80"/>
      <c r="WDN14" s="80"/>
      <c r="WDO14" s="80"/>
      <c r="WDP14" s="80"/>
      <c r="WDQ14" s="80"/>
      <c r="WDR14" s="80"/>
      <c r="WDS14" s="80"/>
      <c r="WDT14" s="80"/>
      <c r="WDU14" s="80"/>
      <c r="WDV14" s="80"/>
      <c r="WDW14" s="80"/>
      <c r="WDX14" s="80"/>
      <c r="WDY14" s="80"/>
      <c r="WDZ14" s="80"/>
      <c r="WEA14" s="80"/>
      <c r="WEB14" s="80"/>
      <c r="WEC14" s="80"/>
      <c r="WED14" s="80"/>
      <c r="WEE14" s="80"/>
      <c r="WEF14" s="80"/>
      <c r="WEG14" s="80"/>
      <c r="WEH14" s="80"/>
      <c r="WEI14" s="80"/>
      <c r="WEJ14" s="80"/>
      <c r="WEK14" s="80"/>
      <c r="WEL14" s="80"/>
      <c r="WEM14" s="80"/>
      <c r="WEN14" s="80"/>
      <c r="WEO14" s="80"/>
      <c r="WEP14" s="80"/>
      <c r="WEQ14" s="80"/>
      <c r="WER14" s="80"/>
      <c r="WES14" s="80"/>
      <c r="WET14" s="80"/>
      <c r="WEU14" s="80"/>
      <c r="WEV14" s="80"/>
      <c r="WEW14" s="80"/>
      <c r="WEX14" s="80"/>
      <c r="WEY14" s="80"/>
      <c r="WEZ14" s="80"/>
      <c r="WFA14" s="80"/>
      <c r="WFB14" s="80"/>
      <c r="WFC14" s="80"/>
      <c r="WFD14" s="80"/>
      <c r="WFE14" s="80"/>
      <c r="WFF14" s="80"/>
      <c r="WFG14" s="80"/>
      <c r="WFH14" s="80"/>
      <c r="WFI14" s="80"/>
      <c r="WFJ14" s="80"/>
      <c r="WFK14" s="80"/>
      <c r="WFL14" s="80"/>
      <c r="WFM14" s="80"/>
      <c r="WFN14" s="80"/>
      <c r="WFO14" s="80"/>
      <c r="WFP14" s="80"/>
      <c r="WFQ14" s="80"/>
      <c r="WFR14" s="80"/>
      <c r="WFS14" s="80"/>
      <c r="WFT14" s="80"/>
      <c r="WFU14" s="80"/>
      <c r="WFV14" s="80"/>
      <c r="WFW14" s="80"/>
      <c r="WFX14" s="80"/>
      <c r="WFY14" s="80"/>
      <c r="WFZ14" s="80"/>
      <c r="WGA14" s="80"/>
      <c r="WGB14" s="80"/>
      <c r="WGC14" s="80"/>
      <c r="WGD14" s="80"/>
      <c r="WGE14" s="80"/>
      <c r="WGF14" s="80"/>
      <c r="WGG14" s="80"/>
      <c r="WGH14" s="80"/>
      <c r="WGI14" s="80"/>
      <c r="WGJ14" s="80"/>
      <c r="WGK14" s="80"/>
      <c r="WGL14" s="80"/>
      <c r="WGM14" s="80"/>
      <c r="WGN14" s="80"/>
      <c r="WGO14" s="80"/>
      <c r="WGP14" s="80"/>
      <c r="WGQ14" s="80"/>
      <c r="WGR14" s="80"/>
      <c r="WGS14" s="80"/>
      <c r="WGT14" s="80"/>
      <c r="WGU14" s="80"/>
      <c r="WGV14" s="80"/>
      <c r="WGW14" s="80"/>
      <c r="WGX14" s="80"/>
      <c r="WGY14" s="80"/>
      <c r="WGZ14" s="80"/>
      <c r="WHA14" s="80"/>
      <c r="WHB14" s="80"/>
      <c r="WHC14" s="80"/>
      <c r="WHD14" s="80"/>
      <c r="WHE14" s="80"/>
      <c r="WHF14" s="80"/>
      <c r="WHG14" s="80"/>
      <c r="WHH14" s="80"/>
      <c r="WHI14" s="80"/>
      <c r="WHJ14" s="80"/>
      <c r="WHK14" s="80"/>
      <c r="WHL14" s="80"/>
      <c r="WHM14" s="80"/>
      <c r="WHN14" s="80"/>
      <c r="WHO14" s="80"/>
      <c r="WHP14" s="80"/>
      <c r="WHQ14" s="80"/>
      <c r="WHR14" s="80"/>
      <c r="WHS14" s="80"/>
      <c r="WHT14" s="80"/>
      <c r="WHU14" s="80"/>
      <c r="WHV14" s="80"/>
      <c r="WHW14" s="80"/>
      <c r="WHX14" s="80"/>
      <c r="WHY14" s="80"/>
      <c r="WHZ14" s="80"/>
      <c r="WIA14" s="80"/>
      <c r="WIB14" s="80"/>
      <c r="WIC14" s="80"/>
      <c r="WID14" s="80"/>
      <c r="WIE14" s="80"/>
      <c r="WIF14" s="80"/>
      <c r="WIG14" s="80"/>
      <c r="WIH14" s="80"/>
      <c r="WII14" s="80"/>
      <c r="WIJ14" s="80"/>
      <c r="WIK14" s="80"/>
      <c r="WIL14" s="80"/>
      <c r="WIM14" s="80"/>
      <c r="WIN14" s="80"/>
      <c r="WIO14" s="80"/>
      <c r="WIP14" s="80"/>
      <c r="WIQ14" s="80"/>
      <c r="WIR14" s="80"/>
      <c r="WIS14" s="80"/>
      <c r="WIT14" s="80"/>
      <c r="WIU14" s="80"/>
      <c r="WIV14" s="80"/>
      <c r="WIW14" s="80"/>
      <c r="WIX14" s="80"/>
      <c r="WIY14" s="80"/>
      <c r="WIZ14" s="80"/>
      <c r="WJA14" s="80"/>
      <c r="WJB14" s="80"/>
      <c r="WJC14" s="80"/>
      <c r="WJD14" s="80"/>
      <c r="WJE14" s="80"/>
      <c r="WJF14" s="80"/>
      <c r="WJG14" s="80"/>
      <c r="WJH14" s="80"/>
      <c r="WJI14" s="80"/>
      <c r="WJJ14" s="80"/>
      <c r="WJK14" s="80"/>
      <c r="WJL14" s="80"/>
      <c r="WJM14" s="80"/>
      <c r="WJN14" s="80"/>
      <c r="WJO14" s="80"/>
      <c r="WJP14" s="80"/>
      <c r="WJQ14" s="80"/>
      <c r="WJR14" s="80"/>
      <c r="WJS14" s="80"/>
      <c r="WJT14" s="80"/>
      <c r="WJU14" s="80"/>
      <c r="WJV14" s="80"/>
      <c r="WJW14" s="80"/>
      <c r="WJX14" s="80"/>
      <c r="WJY14" s="80"/>
      <c r="WJZ14" s="80"/>
      <c r="WKA14" s="80"/>
      <c r="WKB14" s="80"/>
      <c r="WKC14" s="80"/>
      <c r="WKD14" s="80"/>
      <c r="WKE14" s="80"/>
      <c r="WKF14" s="80"/>
      <c r="WKG14" s="80"/>
      <c r="WKH14" s="80"/>
      <c r="WKI14" s="80"/>
      <c r="WKJ14" s="80"/>
      <c r="WKK14" s="80"/>
      <c r="WKL14" s="80"/>
      <c r="WKM14" s="80"/>
      <c r="WKN14" s="80"/>
      <c r="WKO14" s="80"/>
      <c r="WKP14" s="80"/>
      <c r="WKQ14" s="80"/>
      <c r="WKR14" s="80"/>
      <c r="WKS14" s="80"/>
      <c r="WKT14" s="80"/>
      <c r="WKU14" s="80"/>
      <c r="WKV14" s="80"/>
      <c r="WKW14" s="80"/>
      <c r="WKX14" s="80"/>
      <c r="WKY14" s="80"/>
      <c r="WKZ14" s="80"/>
      <c r="WLA14" s="80"/>
      <c r="WLB14" s="80"/>
      <c r="WLC14" s="80"/>
      <c r="WLD14" s="80"/>
      <c r="WLE14" s="80"/>
      <c r="WLF14" s="80"/>
      <c r="WLG14" s="80"/>
      <c r="WLH14" s="80"/>
      <c r="WLI14" s="80"/>
      <c r="WLJ14" s="80"/>
      <c r="WLK14" s="80"/>
      <c r="WLL14" s="80"/>
      <c r="WLM14" s="80"/>
      <c r="WLN14" s="80"/>
      <c r="WLO14" s="80"/>
      <c r="WLP14" s="80"/>
      <c r="WLQ14" s="80"/>
      <c r="WLR14" s="80"/>
      <c r="WLS14" s="80"/>
      <c r="WLT14" s="80"/>
      <c r="WLU14" s="80"/>
      <c r="WLV14" s="80"/>
      <c r="WLW14" s="80"/>
      <c r="WLX14" s="80"/>
      <c r="WLY14" s="80"/>
      <c r="WLZ14" s="80"/>
      <c r="WMA14" s="80"/>
      <c r="WMB14" s="80"/>
      <c r="WMC14" s="80"/>
      <c r="WMD14" s="80"/>
      <c r="WME14" s="80"/>
      <c r="WMF14" s="80"/>
      <c r="WMG14" s="80"/>
      <c r="WMH14" s="80"/>
      <c r="WMI14" s="80"/>
      <c r="WMJ14" s="80"/>
      <c r="WMK14" s="80"/>
      <c r="WML14" s="80"/>
      <c r="WMM14" s="80"/>
      <c r="WMN14" s="80"/>
      <c r="WMO14" s="80"/>
      <c r="WMP14" s="80"/>
      <c r="WMQ14" s="80"/>
      <c r="WMR14" s="80"/>
      <c r="WMS14" s="80"/>
      <c r="WMT14" s="80"/>
      <c r="WMU14" s="80"/>
      <c r="WMV14" s="80"/>
      <c r="WMW14" s="80"/>
      <c r="WMX14" s="80"/>
      <c r="WMY14" s="80"/>
      <c r="WMZ14" s="80"/>
      <c r="WNA14" s="80"/>
      <c r="WNB14" s="80"/>
      <c r="WNC14" s="80"/>
      <c r="WND14" s="80"/>
      <c r="WNE14" s="80"/>
      <c r="WNF14" s="80"/>
      <c r="WNG14" s="80"/>
      <c r="WNH14" s="80"/>
      <c r="WNI14" s="80"/>
      <c r="WNJ14" s="80"/>
      <c r="WNK14" s="80"/>
      <c r="WNL14" s="80"/>
      <c r="WNM14" s="80"/>
      <c r="WNN14" s="80"/>
      <c r="WNO14" s="80"/>
      <c r="WNP14" s="80"/>
      <c r="WNQ14" s="80"/>
      <c r="WNR14" s="80"/>
      <c r="WNS14" s="80"/>
      <c r="WNT14" s="80"/>
      <c r="WNU14" s="80"/>
      <c r="WNV14" s="80"/>
      <c r="WNW14" s="80"/>
      <c r="WNX14" s="80"/>
      <c r="WNY14" s="80"/>
      <c r="WNZ14" s="80"/>
      <c r="WOA14" s="80"/>
      <c r="WOB14" s="80"/>
      <c r="WOC14" s="80"/>
      <c r="WOD14" s="80"/>
      <c r="WOE14" s="80"/>
      <c r="WOF14" s="80"/>
      <c r="WOG14" s="80"/>
      <c r="WOH14" s="80"/>
      <c r="WOI14" s="80"/>
      <c r="WOJ14" s="80"/>
      <c r="WOK14" s="80"/>
      <c r="WOL14" s="80"/>
      <c r="WOM14" s="80"/>
      <c r="WON14" s="80"/>
      <c r="WOO14" s="80"/>
      <c r="WOP14" s="80"/>
      <c r="WOQ14" s="80"/>
      <c r="WOR14" s="80"/>
      <c r="WOS14" s="80"/>
      <c r="WOT14" s="80"/>
      <c r="WOU14" s="80"/>
      <c r="WOV14" s="80"/>
      <c r="WOW14" s="80"/>
      <c r="WOX14" s="80"/>
      <c r="WOY14" s="80"/>
      <c r="WOZ14" s="80"/>
      <c r="WPA14" s="80"/>
      <c r="WPB14" s="80"/>
      <c r="WPC14" s="80"/>
      <c r="WPD14" s="80"/>
      <c r="WPE14" s="80"/>
      <c r="WPF14" s="80"/>
      <c r="WPG14" s="80"/>
      <c r="WPH14" s="80"/>
      <c r="WPI14" s="80"/>
      <c r="WPJ14" s="80"/>
      <c r="WPK14" s="80"/>
      <c r="WPL14" s="80"/>
      <c r="WPM14" s="80"/>
      <c r="WPN14" s="80"/>
      <c r="WPO14" s="80"/>
      <c r="WPP14" s="80"/>
      <c r="WPQ14" s="80"/>
      <c r="WPR14" s="80"/>
      <c r="WPS14" s="80"/>
      <c r="WPT14" s="80"/>
      <c r="WPU14" s="80"/>
      <c r="WPV14" s="80"/>
      <c r="WPW14" s="80"/>
      <c r="WPX14" s="80"/>
      <c r="WPY14" s="80"/>
      <c r="WPZ14" s="80"/>
      <c r="WQA14" s="80"/>
      <c r="WQB14" s="80"/>
      <c r="WQC14" s="80"/>
      <c r="WQD14" s="80"/>
      <c r="WQE14" s="80"/>
      <c r="WQF14" s="80"/>
      <c r="WQG14" s="80"/>
      <c r="WQH14" s="80"/>
      <c r="WQI14" s="80"/>
      <c r="WQJ14" s="80"/>
      <c r="WQK14" s="80"/>
      <c r="WQL14" s="80"/>
      <c r="WQM14" s="80"/>
      <c r="WQN14" s="80"/>
      <c r="WQO14" s="80"/>
      <c r="WQP14" s="80"/>
      <c r="WQQ14" s="80"/>
      <c r="WQR14" s="80"/>
      <c r="WQS14" s="80"/>
      <c r="WQT14" s="80"/>
      <c r="WQU14" s="80"/>
      <c r="WQV14" s="80"/>
      <c r="WQW14" s="80"/>
      <c r="WQX14" s="80"/>
      <c r="WQY14" s="80"/>
      <c r="WQZ14" s="80"/>
      <c r="WRA14" s="80"/>
      <c r="WRB14" s="80"/>
      <c r="WRC14" s="80"/>
      <c r="WRD14" s="80"/>
      <c r="WRE14" s="80"/>
      <c r="WRF14" s="80"/>
      <c r="WRG14" s="80"/>
      <c r="WRH14" s="80"/>
      <c r="WRI14" s="80"/>
      <c r="WRJ14" s="80"/>
      <c r="WRK14" s="80"/>
      <c r="WRL14" s="80"/>
      <c r="WRM14" s="80"/>
      <c r="WRN14" s="80"/>
      <c r="WRO14" s="80"/>
      <c r="WRP14" s="80"/>
      <c r="WRQ14" s="80"/>
      <c r="WRR14" s="80"/>
      <c r="WRS14" s="80"/>
      <c r="WRT14" s="80"/>
      <c r="WRU14" s="80"/>
      <c r="WRV14" s="80"/>
      <c r="WRW14" s="80"/>
      <c r="WRX14" s="80"/>
      <c r="WRY14" s="80"/>
      <c r="WRZ14" s="80"/>
      <c r="WSA14" s="80"/>
      <c r="WSB14" s="80"/>
      <c r="WSC14" s="80"/>
      <c r="WSD14" s="80"/>
      <c r="WSE14" s="80"/>
      <c r="WSF14" s="80"/>
      <c r="WSG14" s="80"/>
      <c r="WSH14" s="80"/>
      <c r="WSI14" s="80"/>
      <c r="WSJ14" s="80"/>
      <c r="WSK14" s="80"/>
      <c r="WSL14" s="80"/>
      <c r="WSM14" s="80"/>
      <c r="WSN14" s="80"/>
      <c r="WSO14" s="80"/>
      <c r="WSP14" s="80"/>
      <c r="WSQ14" s="80"/>
      <c r="WSR14" s="80"/>
      <c r="WSS14" s="80"/>
      <c r="WST14" s="80"/>
      <c r="WSU14" s="80"/>
      <c r="WSV14" s="80"/>
      <c r="WSW14" s="80"/>
      <c r="WSX14" s="80"/>
      <c r="WSY14" s="80"/>
      <c r="WSZ14" s="80"/>
      <c r="WTA14" s="80"/>
      <c r="WTB14" s="80"/>
      <c r="WTC14" s="80"/>
      <c r="WTD14" s="80"/>
      <c r="WTE14" s="80"/>
      <c r="WTF14" s="80"/>
      <c r="WTG14" s="80"/>
      <c r="WTH14" s="80"/>
      <c r="WTI14" s="80"/>
      <c r="WTJ14" s="80"/>
      <c r="WTK14" s="80"/>
      <c r="WTL14" s="80"/>
      <c r="WTM14" s="80"/>
      <c r="WTN14" s="80"/>
      <c r="WTO14" s="80"/>
      <c r="WTP14" s="80"/>
      <c r="WTQ14" s="80"/>
      <c r="WTR14" s="80"/>
      <c r="WTS14" s="80"/>
      <c r="WTT14" s="80"/>
      <c r="WTU14" s="80"/>
      <c r="WTV14" s="80"/>
      <c r="WTW14" s="80"/>
      <c r="WTX14" s="80"/>
      <c r="WTY14" s="80"/>
      <c r="WTZ14" s="80"/>
      <c r="WUA14" s="80"/>
      <c r="WUB14" s="80"/>
      <c r="WUC14" s="80"/>
      <c r="WUD14" s="80"/>
      <c r="WUE14" s="80"/>
      <c r="WUF14" s="80"/>
      <c r="WUG14" s="80"/>
      <c r="WUH14" s="80"/>
      <c r="WUI14" s="80"/>
      <c r="WUJ14" s="80"/>
      <c r="WUK14" s="80"/>
      <c r="WUL14" s="80"/>
    </row>
    <row r="15" spans="1:16106" s="79" customFormat="1">
      <c r="A15" s="81" t="s">
        <v>435</v>
      </c>
      <c r="B15" s="82">
        <v>10172</v>
      </c>
      <c r="C15" s="83">
        <v>1</v>
      </c>
      <c r="D15" s="83">
        <v>1</v>
      </c>
      <c r="E15" s="491">
        <f t="shared" si="0"/>
        <v>15</v>
      </c>
      <c r="F15" s="491">
        <f t="shared" si="1"/>
        <v>7</v>
      </c>
      <c r="G15" s="491">
        <f t="shared" si="2"/>
        <v>14</v>
      </c>
      <c r="H15" s="85">
        <v>4</v>
      </c>
      <c r="I15" s="85">
        <f t="shared" si="3"/>
        <v>12</v>
      </c>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c r="IP15" s="80"/>
      <c r="IQ15" s="80"/>
      <c r="IR15" s="80"/>
      <c r="IS15" s="80"/>
      <c r="IT15" s="80"/>
      <c r="IU15" s="80"/>
      <c r="IV15" s="80"/>
      <c r="IW15" s="80"/>
      <c r="IX15" s="80"/>
      <c r="IY15" s="80"/>
      <c r="IZ15" s="80"/>
      <c r="JA15" s="80"/>
      <c r="JB15" s="80"/>
      <c r="JC15" s="80"/>
      <c r="JD15" s="80"/>
      <c r="JE15" s="80"/>
      <c r="JF15" s="80"/>
      <c r="JG15" s="80"/>
      <c r="JH15" s="80"/>
      <c r="JI15" s="80"/>
      <c r="JJ15" s="80"/>
      <c r="JK15" s="80"/>
      <c r="JL15" s="80"/>
      <c r="JM15" s="80"/>
      <c r="JN15" s="80"/>
      <c r="JO15" s="80"/>
      <c r="JP15" s="80"/>
      <c r="JQ15" s="80"/>
      <c r="JR15" s="80"/>
      <c r="JS15" s="80"/>
      <c r="JT15" s="80"/>
      <c r="JU15" s="80"/>
      <c r="JV15" s="80"/>
      <c r="JW15" s="80"/>
      <c r="JX15" s="80"/>
      <c r="JY15" s="80"/>
      <c r="JZ15" s="80"/>
      <c r="KA15" s="80"/>
      <c r="KB15" s="80"/>
      <c r="KC15" s="80"/>
      <c r="KD15" s="80"/>
      <c r="KE15" s="80"/>
      <c r="KF15" s="80"/>
      <c r="KG15" s="80"/>
      <c r="KH15" s="80"/>
      <c r="KI15" s="80"/>
      <c r="KJ15" s="80"/>
      <c r="KK15" s="80"/>
      <c r="KL15" s="80"/>
      <c r="KM15" s="80"/>
      <c r="KN15" s="80"/>
      <c r="KO15" s="80"/>
      <c r="KP15" s="80"/>
      <c r="KQ15" s="80"/>
      <c r="KR15" s="80"/>
      <c r="KS15" s="80"/>
      <c r="KT15" s="80"/>
      <c r="KU15" s="80"/>
      <c r="KV15" s="80"/>
      <c r="KW15" s="80"/>
      <c r="KX15" s="80"/>
      <c r="KY15" s="80"/>
      <c r="KZ15" s="80"/>
      <c r="LA15" s="80"/>
      <c r="LB15" s="80"/>
      <c r="LC15" s="80"/>
      <c r="LD15" s="80"/>
      <c r="LE15" s="80"/>
      <c r="LF15" s="80"/>
      <c r="LG15" s="80"/>
      <c r="LH15" s="80"/>
      <c r="LI15" s="80"/>
      <c r="LJ15" s="80"/>
      <c r="LK15" s="80"/>
      <c r="LL15" s="80"/>
      <c r="LM15" s="80"/>
      <c r="LN15" s="80"/>
      <c r="LO15" s="80"/>
      <c r="LP15" s="80"/>
      <c r="LQ15" s="80"/>
      <c r="LR15" s="80"/>
      <c r="LS15" s="80"/>
      <c r="LT15" s="80"/>
      <c r="LU15" s="80"/>
      <c r="LV15" s="80"/>
      <c r="LW15" s="80"/>
      <c r="LX15" s="80"/>
      <c r="LY15" s="80"/>
      <c r="LZ15" s="80"/>
      <c r="MA15" s="80"/>
      <c r="MB15" s="80"/>
      <c r="MC15" s="80"/>
      <c r="MD15" s="80"/>
      <c r="ME15" s="80"/>
      <c r="MF15" s="80"/>
      <c r="MG15" s="80"/>
      <c r="MH15" s="80"/>
      <c r="MI15" s="80"/>
      <c r="MJ15" s="80"/>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c r="NK15" s="80"/>
      <c r="NL15" s="80"/>
      <c r="NM15" s="80"/>
      <c r="NN15" s="80"/>
      <c r="NO15" s="80"/>
      <c r="NP15" s="80"/>
      <c r="NQ15" s="80"/>
      <c r="NR15" s="80"/>
      <c r="NS15" s="80"/>
      <c r="NT15" s="80"/>
      <c r="NU15" s="80"/>
      <c r="NV15" s="80"/>
      <c r="NW15" s="80"/>
      <c r="NX15" s="80"/>
      <c r="NY15" s="80"/>
      <c r="NZ15" s="80"/>
      <c r="OA15" s="80"/>
      <c r="OB15" s="80"/>
      <c r="OC15" s="80"/>
      <c r="OD15" s="80"/>
      <c r="OE15" s="80"/>
      <c r="OF15" s="80"/>
      <c r="OG15" s="80"/>
      <c r="OH15" s="80"/>
      <c r="OI15" s="80"/>
      <c r="OJ15" s="80"/>
      <c r="OK15" s="80"/>
      <c r="OL15" s="80"/>
      <c r="OM15" s="80"/>
      <c r="ON15" s="80"/>
      <c r="OO15" s="80"/>
      <c r="OP15" s="80"/>
      <c r="OQ15" s="80"/>
      <c r="OR15" s="80"/>
      <c r="OS15" s="80"/>
      <c r="OT15" s="80"/>
      <c r="OU15" s="80"/>
      <c r="OV15" s="80"/>
      <c r="OW15" s="80"/>
      <c r="OX15" s="80"/>
      <c r="OY15" s="80"/>
      <c r="OZ15" s="80"/>
      <c r="PA15" s="80"/>
      <c r="PB15" s="80"/>
      <c r="PC15" s="80"/>
      <c r="PD15" s="80"/>
      <c r="PE15" s="80"/>
      <c r="PF15" s="80"/>
      <c r="PG15" s="80"/>
      <c r="PH15" s="80"/>
      <c r="PI15" s="80"/>
      <c r="PJ15" s="80"/>
      <c r="PK15" s="80"/>
      <c r="PL15" s="80"/>
      <c r="PM15" s="80"/>
      <c r="PN15" s="80"/>
      <c r="PO15" s="80"/>
      <c r="PP15" s="80"/>
      <c r="PQ15" s="80"/>
      <c r="PR15" s="80"/>
      <c r="PS15" s="80"/>
      <c r="PT15" s="80"/>
      <c r="PU15" s="80"/>
      <c r="PV15" s="80"/>
      <c r="PW15" s="80"/>
      <c r="PX15" s="80"/>
      <c r="PY15" s="80"/>
      <c r="PZ15" s="80"/>
      <c r="QA15" s="80"/>
      <c r="QB15" s="80"/>
      <c r="QC15" s="80"/>
      <c r="QD15" s="80"/>
      <c r="QE15" s="80"/>
      <c r="QF15" s="80"/>
      <c r="QG15" s="80"/>
      <c r="QH15" s="80"/>
      <c r="QI15" s="80"/>
      <c r="QJ15" s="80"/>
      <c r="QK15" s="80"/>
      <c r="QL15" s="80"/>
      <c r="QM15" s="80"/>
      <c r="QN15" s="80"/>
      <c r="QO15" s="80"/>
      <c r="QP15" s="80"/>
      <c r="QQ15" s="80"/>
      <c r="QR15" s="80"/>
      <c r="QS15" s="80"/>
      <c r="QT15" s="80"/>
      <c r="QU15" s="80"/>
      <c r="QV15" s="80"/>
      <c r="QW15" s="80"/>
      <c r="QX15" s="80"/>
      <c r="QY15" s="80"/>
      <c r="QZ15" s="80"/>
      <c r="RA15" s="80"/>
      <c r="RB15" s="80"/>
      <c r="RC15" s="80"/>
      <c r="RD15" s="80"/>
      <c r="RE15" s="80"/>
      <c r="RF15" s="80"/>
      <c r="RG15" s="80"/>
      <c r="RH15" s="80"/>
      <c r="RI15" s="80"/>
      <c r="RJ15" s="80"/>
      <c r="RK15" s="80"/>
      <c r="RL15" s="80"/>
      <c r="RM15" s="80"/>
      <c r="RN15" s="80"/>
      <c r="RO15" s="80"/>
      <c r="RP15" s="80"/>
      <c r="RQ15" s="80"/>
      <c r="RR15" s="80"/>
      <c r="RS15" s="80"/>
      <c r="RT15" s="80"/>
      <c r="RU15" s="80"/>
      <c r="RV15" s="80"/>
      <c r="RW15" s="80"/>
      <c r="RX15" s="80"/>
      <c r="RY15" s="80"/>
      <c r="RZ15" s="80"/>
      <c r="SA15" s="80"/>
      <c r="SB15" s="80"/>
      <c r="SC15" s="80"/>
      <c r="SD15" s="80"/>
      <c r="SE15" s="80"/>
      <c r="SF15" s="80"/>
      <c r="SG15" s="80"/>
      <c r="SH15" s="80"/>
      <c r="SI15" s="80"/>
      <c r="SJ15" s="80"/>
      <c r="SK15" s="80"/>
      <c r="SL15" s="80"/>
      <c r="SM15" s="80"/>
      <c r="SN15" s="80"/>
      <c r="SO15" s="80"/>
      <c r="SP15" s="80"/>
      <c r="SQ15" s="80"/>
      <c r="SR15" s="80"/>
      <c r="SS15" s="80"/>
      <c r="ST15" s="80"/>
      <c r="SU15" s="80"/>
      <c r="SV15" s="80"/>
      <c r="SW15" s="80"/>
      <c r="SX15" s="80"/>
      <c r="SY15" s="80"/>
      <c r="SZ15" s="80"/>
      <c r="TA15" s="80"/>
      <c r="TB15" s="80"/>
      <c r="TC15" s="80"/>
      <c r="TD15" s="80"/>
      <c r="TE15" s="80"/>
      <c r="TF15" s="80"/>
      <c r="TG15" s="80"/>
      <c r="TH15" s="80"/>
      <c r="TI15" s="80"/>
      <c r="TJ15" s="80"/>
      <c r="TK15" s="80"/>
      <c r="TL15" s="80"/>
      <c r="TM15" s="80"/>
      <c r="TN15" s="80"/>
      <c r="TO15" s="80"/>
      <c r="TP15" s="80"/>
      <c r="TQ15" s="80"/>
      <c r="TR15" s="80"/>
      <c r="TS15" s="80"/>
      <c r="TT15" s="80"/>
      <c r="TU15" s="80"/>
      <c r="TV15" s="80"/>
      <c r="TW15" s="80"/>
      <c r="TX15" s="80"/>
      <c r="TY15" s="80"/>
      <c r="TZ15" s="80"/>
      <c r="UA15" s="80"/>
      <c r="UB15" s="80"/>
      <c r="UC15" s="80"/>
      <c r="UD15" s="80"/>
      <c r="UE15" s="80"/>
      <c r="UF15" s="80"/>
      <c r="UG15" s="80"/>
      <c r="UH15" s="80"/>
      <c r="UI15" s="80"/>
      <c r="UJ15" s="80"/>
      <c r="UK15" s="80"/>
      <c r="UL15" s="80"/>
      <c r="UM15" s="80"/>
      <c r="UN15" s="80"/>
      <c r="UO15" s="80"/>
      <c r="UP15" s="80"/>
      <c r="UQ15" s="80"/>
      <c r="UR15" s="80"/>
      <c r="US15" s="80"/>
      <c r="UT15" s="80"/>
      <c r="UU15" s="80"/>
      <c r="UV15" s="80"/>
      <c r="UW15" s="80"/>
      <c r="UX15" s="80"/>
      <c r="UY15" s="80"/>
      <c r="UZ15" s="80"/>
      <c r="VA15" s="80"/>
      <c r="VB15" s="80"/>
      <c r="VC15" s="80"/>
      <c r="VD15" s="80"/>
      <c r="VE15" s="80"/>
      <c r="VF15" s="80"/>
      <c r="VG15" s="80"/>
      <c r="VH15" s="80"/>
      <c r="VI15" s="80"/>
      <c r="VJ15" s="80"/>
      <c r="VK15" s="80"/>
      <c r="VL15" s="80"/>
      <c r="VM15" s="80"/>
      <c r="VN15" s="80"/>
      <c r="VO15" s="80"/>
      <c r="VP15" s="80"/>
      <c r="VQ15" s="80"/>
      <c r="VR15" s="80"/>
      <c r="VS15" s="80"/>
      <c r="VT15" s="80"/>
      <c r="VU15" s="80"/>
      <c r="VV15" s="80"/>
      <c r="VW15" s="80"/>
      <c r="VX15" s="80"/>
      <c r="VY15" s="80"/>
      <c r="VZ15" s="80"/>
      <c r="WA15" s="80"/>
      <c r="WB15" s="80"/>
      <c r="WC15" s="80"/>
      <c r="WD15" s="80"/>
      <c r="WE15" s="80"/>
      <c r="WF15" s="80"/>
      <c r="WG15" s="80"/>
      <c r="WH15" s="80"/>
      <c r="WI15" s="80"/>
      <c r="WJ15" s="80"/>
      <c r="WK15" s="80"/>
      <c r="WL15" s="80"/>
      <c r="WM15" s="80"/>
      <c r="WN15" s="80"/>
      <c r="WO15" s="80"/>
      <c r="WP15" s="80"/>
      <c r="WQ15" s="80"/>
      <c r="WR15" s="80"/>
      <c r="WS15" s="80"/>
      <c r="WT15" s="80"/>
      <c r="WU15" s="80"/>
      <c r="WV15" s="80"/>
      <c r="WW15" s="80"/>
      <c r="WX15" s="80"/>
      <c r="WY15" s="80"/>
      <c r="WZ15" s="80"/>
      <c r="XA15" s="80"/>
      <c r="XB15" s="80"/>
      <c r="XC15" s="80"/>
      <c r="XD15" s="80"/>
      <c r="XE15" s="80"/>
      <c r="XF15" s="80"/>
      <c r="XG15" s="80"/>
      <c r="XH15" s="80"/>
      <c r="XI15" s="80"/>
      <c r="XJ15" s="80"/>
      <c r="XK15" s="80"/>
      <c r="XL15" s="80"/>
      <c r="XM15" s="80"/>
      <c r="XN15" s="80"/>
      <c r="XO15" s="80"/>
      <c r="XP15" s="80"/>
      <c r="XQ15" s="80"/>
      <c r="XR15" s="80"/>
      <c r="XS15" s="80"/>
      <c r="XT15" s="80"/>
      <c r="XU15" s="80"/>
      <c r="XV15" s="80"/>
      <c r="XW15" s="80"/>
      <c r="XX15" s="80"/>
      <c r="XY15" s="80"/>
      <c r="XZ15" s="80"/>
      <c r="YA15" s="80"/>
      <c r="YB15" s="80"/>
      <c r="YC15" s="80"/>
      <c r="YD15" s="80"/>
      <c r="YE15" s="80"/>
      <c r="YF15" s="80"/>
      <c r="YG15" s="80"/>
      <c r="YH15" s="80"/>
      <c r="YI15" s="80"/>
      <c r="YJ15" s="80"/>
      <c r="YK15" s="80"/>
      <c r="YL15" s="80"/>
      <c r="YM15" s="80"/>
      <c r="YN15" s="80"/>
      <c r="YO15" s="80"/>
      <c r="YP15" s="80"/>
      <c r="YQ15" s="80"/>
      <c r="YR15" s="80"/>
      <c r="YS15" s="80"/>
      <c r="YT15" s="80"/>
      <c r="YU15" s="80"/>
      <c r="YV15" s="80"/>
      <c r="YW15" s="80"/>
      <c r="YX15" s="80"/>
      <c r="YY15" s="80"/>
      <c r="YZ15" s="80"/>
      <c r="ZA15" s="80"/>
      <c r="ZB15" s="80"/>
      <c r="ZC15" s="80"/>
      <c r="ZD15" s="80"/>
      <c r="ZE15" s="80"/>
      <c r="ZF15" s="80"/>
      <c r="ZG15" s="80"/>
      <c r="ZH15" s="80"/>
      <c r="ZI15" s="80"/>
      <c r="ZJ15" s="80"/>
      <c r="ZK15" s="80"/>
      <c r="ZL15" s="80"/>
      <c r="ZM15" s="80"/>
      <c r="ZN15" s="80"/>
      <c r="ZO15" s="80"/>
      <c r="ZP15" s="80"/>
      <c r="ZQ15" s="80"/>
      <c r="ZR15" s="80"/>
      <c r="ZS15" s="80"/>
      <c r="ZT15" s="80"/>
      <c r="ZU15" s="80"/>
      <c r="ZV15" s="80"/>
      <c r="ZW15" s="80"/>
      <c r="ZX15" s="80"/>
      <c r="ZY15" s="80"/>
      <c r="ZZ15" s="80"/>
      <c r="AAA15" s="80"/>
      <c r="AAB15" s="80"/>
      <c r="AAC15" s="80"/>
      <c r="AAD15" s="80"/>
      <c r="AAE15" s="80"/>
      <c r="AAF15" s="80"/>
      <c r="AAG15" s="80"/>
      <c r="AAH15" s="80"/>
      <c r="AAI15" s="80"/>
      <c r="AAJ15" s="80"/>
      <c r="AAK15" s="80"/>
      <c r="AAL15" s="80"/>
      <c r="AAM15" s="80"/>
      <c r="AAN15" s="80"/>
      <c r="AAO15" s="80"/>
      <c r="AAP15" s="80"/>
      <c r="AAQ15" s="80"/>
      <c r="AAR15" s="80"/>
      <c r="AAS15" s="80"/>
      <c r="AAT15" s="80"/>
      <c r="AAU15" s="80"/>
      <c r="AAV15" s="80"/>
      <c r="AAW15" s="80"/>
      <c r="AAX15" s="80"/>
      <c r="AAY15" s="80"/>
      <c r="AAZ15" s="80"/>
      <c r="ABA15" s="80"/>
      <c r="ABB15" s="80"/>
      <c r="ABC15" s="80"/>
      <c r="ABD15" s="80"/>
      <c r="ABE15" s="80"/>
      <c r="ABF15" s="80"/>
      <c r="ABG15" s="80"/>
      <c r="ABH15" s="80"/>
      <c r="ABI15" s="80"/>
      <c r="ABJ15" s="80"/>
      <c r="ABK15" s="80"/>
      <c r="ABL15" s="80"/>
      <c r="ABM15" s="80"/>
      <c r="ABN15" s="80"/>
      <c r="ABO15" s="80"/>
      <c r="ABP15" s="80"/>
      <c r="ABQ15" s="80"/>
      <c r="ABR15" s="80"/>
      <c r="ABS15" s="80"/>
      <c r="ABT15" s="80"/>
      <c r="ABU15" s="80"/>
      <c r="ABV15" s="80"/>
      <c r="ABW15" s="80"/>
      <c r="ABX15" s="80"/>
      <c r="ABY15" s="80"/>
      <c r="ABZ15" s="80"/>
      <c r="ACA15" s="80"/>
      <c r="ACB15" s="80"/>
      <c r="ACC15" s="80"/>
      <c r="ACD15" s="80"/>
      <c r="ACE15" s="80"/>
      <c r="ACF15" s="80"/>
      <c r="ACG15" s="80"/>
      <c r="ACH15" s="80"/>
      <c r="ACI15" s="80"/>
      <c r="ACJ15" s="80"/>
      <c r="ACK15" s="80"/>
      <c r="ACL15" s="80"/>
      <c r="ACM15" s="80"/>
      <c r="ACN15" s="80"/>
      <c r="ACO15" s="80"/>
      <c r="ACP15" s="80"/>
      <c r="ACQ15" s="80"/>
      <c r="ACR15" s="80"/>
      <c r="ACS15" s="80"/>
      <c r="ACT15" s="80"/>
      <c r="ACU15" s="80"/>
      <c r="ACV15" s="80"/>
      <c r="ACW15" s="80"/>
      <c r="ACX15" s="80"/>
      <c r="ACY15" s="80"/>
      <c r="ACZ15" s="80"/>
      <c r="ADA15" s="80"/>
      <c r="ADB15" s="80"/>
      <c r="ADC15" s="80"/>
      <c r="ADD15" s="80"/>
      <c r="ADE15" s="80"/>
      <c r="ADF15" s="80"/>
      <c r="ADG15" s="80"/>
      <c r="ADH15" s="80"/>
      <c r="ADI15" s="80"/>
      <c r="ADJ15" s="80"/>
      <c r="ADK15" s="80"/>
      <c r="ADL15" s="80"/>
      <c r="ADM15" s="80"/>
      <c r="ADN15" s="80"/>
      <c r="ADO15" s="80"/>
      <c r="ADP15" s="80"/>
      <c r="ADQ15" s="80"/>
      <c r="ADR15" s="80"/>
      <c r="ADS15" s="80"/>
      <c r="ADT15" s="80"/>
      <c r="ADU15" s="80"/>
      <c r="ADV15" s="80"/>
      <c r="ADW15" s="80"/>
      <c r="ADX15" s="80"/>
      <c r="ADY15" s="80"/>
      <c r="ADZ15" s="80"/>
      <c r="AEA15" s="80"/>
      <c r="AEB15" s="80"/>
      <c r="AEC15" s="80"/>
      <c r="AED15" s="80"/>
      <c r="AEE15" s="80"/>
      <c r="AEF15" s="80"/>
      <c r="AEG15" s="80"/>
      <c r="AEH15" s="80"/>
      <c r="AEI15" s="80"/>
      <c r="AEJ15" s="80"/>
      <c r="AEK15" s="80"/>
      <c r="AEL15" s="80"/>
      <c r="AEM15" s="80"/>
      <c r="AEN15" s="80"/>
      <c r="AEO15" s="80"/>
      <c r="AEP15" s="80"/>
      <c r="AEQ15" s="80"/>
      <c r="AER15" s="80"/>
      <c r="AES15" s="80"/>
      <c r="AET15" s="80"/>
      <c r="AEU15" s="80"/>
      <c r="AEV15" s="80"/>
      <c r="AEW15" s="80"/>
      <c r="AEX15" s="80"/>
      <c r="AEY15" s="80"/>
      <c r="AEZ15" s="80"/>
      <c r="AFA15" s="80"/>
      <c r="AFB15" s="80"/>
      <c r="AFC15" s="80"/>
      <c r="AFD15" s="80"/>
      <c r="AFE15" s="80"/>
      <c r="AFF15" s="80"/>
      <c r="AFG15" s="80"/>
      <c r="AFH15" s="80"/>
      <c r="AFI15" s="80"/>
      <c r="AFJ15" s="80"/>
      <c r="AFK15" s="80"/>
      <c r="AFL15" s="80"/>
      <c r="AFM15" s="80"/>
      <c r="AFN15" s="80"/>
      <c r="AFO15" s="80"/>
      <c r="AFP15" s="80"/>
      <c r="AFQ15" s="80"/>
      <c r="AFR15" s="80"/>
      <c r="AFS15" s="80"/>
      <c r="AFT15" s="80"/>
      <c r="AFU15" s="80"/>
      <c r="AFV15" s="80"/>
      <c r="AFW15" s="80"/>
      <c r="AFX15" s="80"/>
      <c r="AFY15" s="80"/>
      <c r="AFZ15" s="80"/>
      <c r="AGA15" s="80"/>
      <c r="AGB15" s="80"/>
      <c r="AGC15" s="80"/>
      <c r="AGD15" s="80"/>
      <c r="AGE15" s="80"/>
      <c r="AGF15" s="80"/>
      <c r="AGG15" s="80"/>
      <c r="AGH15" s="80"/>
      <c r="AGI15" s="80"/>
      <c r="AGJ15" s="80"/>
      <c r="AGK15" s="80"/>
      <c r="AGL15" s="80"/>
      <c r="AGM15" s="80"/>
      <c r="AGN15" s="80"/>
      <c r="AGO15" s="80"/>
      <c r="AGP15" s="80"/>
      <c r="AGQ15" s="80"/>
      <c r="AGR15" s="80"/>
      <c r="AGS15" s="80"/>
      <c r="AGT15" s="80"/>
      <c r="AGU15" s="80"/>
      <c r="AGV15" s="80"/>
      <c r="AGW15" s="80"/>
      <c r="AGX15" s="80"/>
      <c r="AGY15" s="80"/>
      <c r="AGZ15" s="80"/>
      <c r="AHA15" s="80"/>
      <c r="AHB15" s="80"/>
      <c r="AHC15" s="80"/>
      <c r="AHD15" s="80"/>
      <c r="AHE15" s="80"/>
      <c r="AHF15" s="80"/>
      <c r="AHG15" s="80"/>
      <c r="AHH15" s="80"/>
      <c r="AHI15" s="80"/>
      <c r="AHJ15" s="80"/>
      <c r="AHK15" s="80"/>
      <c r="AHL15" s="80"/>
      <c r="AHM15" s="80"/>
      <c r="AHN15" s="80"/>
      <c r="AHO15" s="80"/>
      <c r="AHP15" s="80"/>
      <c r="AHQ15" s="80"/>
      <c r="AHR15" s="80"/>
      <c r="AHS15" s="80"/>
      <c r="AHT15" s="80"/>
      <c r="AHU15" s="80"/>
      <c r="AHV15" s="80"/>
      <c r="AHW15" s="80"/>
      <c r="AHX15" s="80"/>
      <c r="AHY15" s="80"/>
      <c r="AHZ15" s="80"/>
      <c r="AIA15" s="80"/>
      <c r="AIB15" s="80"/>
      <c r="AIC15" s="80"/>
      <c r="AID15" s="80"/>
      <c r="AIE15" s="80"/>
      <c r="AIF15" s="80"/>
      <c r="AIG15" s="80"/>
      <c r="AIH15" s="80"/>
      <c r="AII15" s="80"/>
      <c r="AIJ15" s="80"/>
      <c r="AIK15" s="80"/>
      <c r="AIL15" s="80"/>
      <c r="AIM15" s="80"/>
      <c r="AIN15" s="80"/>
      <c r="AIO15" s="80"/>
      <c r="AIP15" s="80"/>
      <c r="AIQ15" s="80"/>
      <c r="AIR15" s="80"/>
      <c r="AIS15" s="80"/>
      <c r="AIT15" s="80"/>
      <c r="AIU15" s="80"/>
      <c r="AIV15" s="80"/>
      <c r="AIW15" s="80"/>
      <c r="AIX15" s="80"/>
      <c r="AIY15" s="80"/>
      <c r="AIZ15" s="80"/>
      <c r="AJA15" s="80"/>
      <c r="AJB15" s="80"/>
      <c r="AJC15" s="80"/>
      <c r="AJD15" s="80"/>
      <c r="AJE15" s="80"/>
      <c r="AJF15" s="80"/>
      <c r="AJG15" s="80"/>
      <c r="AJH15" s="80"/>
      <c r="AJI15" s="80"/>
      <c r="AJJ15" s="80"/>
      <c r="AJK15" s="80"/>
      <c r="AJL15" s="80"/>
      <c r="AJM15" s="80"/>
      <c r="AJN15" s="80"/>
      <c r="AJO15" s="80"/>
      <c r="AJP15" s="80"/>
      <c r="AJQ15" s="80"/>
      <c r="AJR15" s="80"/>
      <c r="AJS15" s="80"/>
      <c r="AJT15" s="80"/>
      <c r="AJU15" s="80"/>
      <c r="AJV15" s="80"/>
      <c r="AJW15" s="80"/>
      <c r="AJX15" s="80"/>
      <c r="AJY15" s="80"/>
      <c r="AJZ15" s="80"/>
      <c r="AKA15" s="80"/>
      <c r="AKB15" s="80"/>
      <c r="AKC15" s="80"/>
      <c r="AKD15" s="80"/>
      <c r="AKE15" s="80"/>
      <c r="AKF15" s="80"/>
      <c r="AKG15" s="80"/>
      <c r="AKH15" s="80"/>
      <c r="AKI15" s="80"/>
      <c r="AKJ15" s="80"/>
      <c r="AKK15" s="80"/>
      <c r="AKL15" s="80"/>
      <c r="AKM15" s="80"/>
      <c r="AKN15" s="80"/>
      <c r="AKO15" s="80"/>
      <c r="AKP15" s="80"/>
      <c r="AKQ15" s="80"/>
      <c r="AKR15" s="80"/>
      <c r="AKS15" s="80"/>
      <c r="AKT15" s="80"/>
      <c r="AKU15" s="80"/>
      <c r="AKV15" s="80"/>
      <c r="AKW15" s="80"/>
      <c r="AKX15" s="80"/>
      <c r="AKY15" s="80"/>
      <c r="AKZ15" s="80"/>
      <c r="ALA15" s="80"/>
      <c r="ALB15" s="80"/>
      <c r="ALC15" s="80"/>
      <c r="ALD15" s="80"/>
      <c r="ALE15" s="80"/>
      <c r="ALF15" s="80"/>
      <c r="ALG15" s="80"/>
      <c r="ALH15" s="80"/>
      <c r="ALI15" s="80"/>
      <c r="ALJ15" s="80"/>
      <c r="ALK15" s="80"/>
      <c r="ALL15" s="80"/>
      <c r="ALM15" s="80"/>
      <c r="ALN15" s="80"/>
      <c r="ALO15" s="80"/>
      <c r="ALP15" s="80"/>
      <c r="ALQ15" s="80"/>
      <c r="ALR15" s="80"/>
      <c r="ALS15" s="80"/>
      <c r="ALT15" s="80"/>
      <c r="ALU15" s="80"/>
      <c r="ALV15" s="80"/>
      <c r="ALW15" s="80"/>
      <c r="ALX15" s="80"/>
      <c r="ALY15" s="80"/>
      <c r="ALZ15" s="80"/>
      <c r="AMA15" s="80"/>
      <c r="AMB15" s="80"/>
      <c r="AMC15" s="80"/>
      <c r="AMD15" s="80"/>
      <c r="AME15" s="80"/>
      <c r="AMF15" s="80"/>
      <c r="AMG15" s="80"/>
      <c r="AMH15" s="80"/>
      <c r="AMI15" s="80"/>
      <c r="AMJ15" s="80"/>
      <c r="AMK15" s="80"/>
      <c r="AML15" s="80"/>
      <c r="AMM15" s="80"/>
      <c r="AMN15" s="80"/>
      <c r="AMO15" s="80"/>
      <c r="AMP15" s="80"/>
      <c r="AMQ15" s="80"/>
      <c r="AMR15" s="80"/>
      <c r="AMS15" s="80"/>
      <c r="AMT15" s="80"/>
      <c r="AMU15" s="80"/>
      <c r="AMV15" s="80"/>
      <c r="AMW15" s="80"/>
      <c r="AMX15" s="80"/>
      <c r="AMY15" s="80"/>
      <c r="AMZ15" s="80"/>
      <c r="ANA15" s="80"/>
      <c r="ANB15" s="80"/>
      <c r="ANC15" s="80"/>
      <c r="AND15" s="80"/>
      <c r="ANE15" s="80"/>
      <c r="ANF15" s="80"/>
      <c r="ANG15" s="80"/>
      <c r="ANH15" s="80"/>
      <c r="ANI15" s="80"/>
      <c r="ANJ15" s="80"/>
      <c r="ANK15" s="80"/>
      <c r="ANL15" s="80"/>
      <c r="ANM15" s="80"/>
      <c r="ANN15" s="80"/>
      <c r="ANO15" s="80"/>
      <c r="ANP15" s="80"/>
      <c r="ANQ15" s="80"/>
      <c r="ANR15" s="80"/>
      <c r="ANS15" s="80"/>
      <c r="ANT15" s="80"/>
      <c r="ANU15" s="80"/>
      <c r="ANV15" s="80"/>
      <c r="ANW15" s="80"/>
      <c r="ANX15" s="80"/>
      <c r="ANY15" s="80"/>
      <c r="ANZ15" s="80"/>
      <c r="AOA15" s="80"/>
      <c r="AOB15" s="80"/>
      <c r="AOC15" s="80"/>
      <c r="AOD15" s="80"/>
      <c r="AOE15" s="80"/>
      <c r="AOF15" s="80"/>
      <c r="AOG15" s="80"/>
      <c r="AOH15" s="80"/>
      <c r="AOI15" s="80"/>
      <c r="AOJ15" s="80"/>
      <c r="AOK15" s="80"/>
      <c r="AOL15" s="80"/>
      <c r="AOM15" s="80"/>
      <c r="AON15" s="80"/>
      <c r="AOO15" s="80"/>
      <c r="AOP15" s="80"/>
      <c r="AOQ15" s="80"/>
      <c r="AOR15" s="80"/>
      <c r="AOS15" s="80"/>
      <c r="AOT15" s="80"/>
      <c r="AOU15" s="80"/>
      <c r="AOV15" s="80"/>
      <c r="AOW15" s="80"/>
      <c r="AOX15" s="80"/>
      <c r="AOY15" s="80"/>
      <c r="AOZ15" s="80"/>
      <c r="APA15" s="80"/>
      <c r="APB15" s="80"/>
      <c r="APC15" s="80"/>
      <c r="APD15" s="80"/>
      <c r="APE15" s="80"/>
      <c r="APF15" s="80"/>
      <c r="APG15" s="80"/>
      <c r="APH15" s="80"/>
      <c r="API15" s="80"/>
      <c r="APJ15" s="80"/>
      <c r="APK15" s="80"/>
      <c r="APL15" s="80"/>
      <c r="APM15" s="80"/>
      <c r="APN15" s="80"/>
      <c r="APO15" s="80"/>
      <c r="APP15" s="80"/>
      <c r="APQ15" s="80"/>
      <c r="APR15" s="80"/>
      <c r="APS15" s="80"/>
      <c r="APT15" s="80"/>
      <c r="APU15" s="80"/>
      <c r="APV15" s="80"/>
      <c r="APW15" s="80"/>
      <c r="APX15" s="80"/>
      <c r="APY15" s="80"/>
      <c r="APZ15" s="80"/>
      <c r="AQA15" s="80"/>
      <c r="AQB15" s="80"/>
      <c r="AQC15" s="80"/>
      <c r="AQD15" s="80"/>
      <c r="AQE15" s="80"/>
      <c r="AQF15" s="80"/>
      <c r="AQG15" s="80"/>
      <c r="AQH15" s="80"/>
      <c r="AQI15" s="80"/>
      <c r="AQJ15" s="80"/>
      <c r="AQK15" s="80"/>
      <c r="AQL15" s="80"/>
      <c r="AQM15" s="80"/>
      <c r="AQN15" s="80"/>
      <c r="AQO15" s="80"/>
      <c r="AQP15" s="80"/>
      <c r="AQQ15" s="80"/>
      <c r="AQR15" s="80"/>
      <c r="AQS15" s="80"/>
      <c r="AQT15" s="80"/>
      <c r="AQU15" s="80"/>
      <c r="AQV15" s="80"/>
      <c r="AQW15" s="80"/>
      <c r="AQX15" s="80"/>
      <c r="AQY15" s="80"/>
      <c r="AQZ15" s="80"/>
      <c r="ARA15" s="80"/>
      <c r="ARB15" s="80"/>
      <c r="ARC15" s="80"/>
      <c r="ARD15" s="80"/>
      <c r="ARE15" s="80"/>
      <c r="ARF15" s="80"/>
      <c r="ARG15" s="80"/>
      <c r="ARH15" s="80"/>
      <c r="ARI15" s="80"/>
      <c r="ARJ15" s="80"/>
      <c r="ARK15" s="80"/>
      <c r="ARL15" s="80"/>
      <c r="ARM15" s="80"/>
      <c r="ARN15" s="80"/>
      <c r="ARO15" s="80"/>
      <c r="ARP15" s="80"/>
      <c r="ARQ15" s="80"/>
      <c r="ARR15" s="80"/>
      <c r="ARS15" s="80"/>
      <c r="ART15" s="80"/>
      <c r="ARU15" s="80"/>
      <c r="ARV15" s="80"/>
      <c r="ARW15" s="80"/>
      <c r="ARX15" s="80"/>
      <c r="ARY15" s="80"/>
      <c r="ARZ15" s="80"/>
      <c r="ASA15" s="80"/>
      <c r="ASB15" s="80"/>
      <c r="ASC15" s="80"/>
      <c r="ASD15" s="80"/>
      <c r="ASE15" s="80"/>
      <c r="ASF15" s="80"/>
      <c r="ASG15" s="80"/>
      <c r="ASH15" s="80"/>
      <c r="ASI15" s="80"/>
      <c r="ASJ15" s="80"/>
      <c r="ASK15" s="80"/>
      <c r="ASL15" s="80"/>
      <c r="ASM15" s="80"/>
      <c r="ASN15" s="80"/>
      <c r="ASO15" s="80"/>
      <c r="ASP15" s="80"/>
      <c r="ASQ15" s="80"/>
      <c r="ASR15" s="80"/>
      <c r="ASS15" s="80"/>
      <c r="AST15" s="80"/>
      <c r="ASU15" s="80"/>
      <c r="ASV15" s="80"/>
      <c r="ASW15" s="80"/>
      <c r="ASX15" s="80"/>
      <c r="ASY15" s="80"/>
      <c r="ASZ15" s="80"/>
      <c r="ATA15" s="80"/>
      <c r="ATB15" s="80"/>
      <c r="ATC15" s="80"/>
      <c r="ATD15" s="80"/>
      <c r="ATE15" s="80"/>
      <c r="ATF15" s="80"/>
      <c r="ATG15" s="80"/>
      <c r="ATH15" s="80"/>
      <c r="ATI15" s="80"/>
      <c r="ATJ15" s="80"/>
      <c r="ATK15" s="80"/>
      <c r="ATL15" s="80"/>
      <c r="ATM15" s="80"/>
      <c r="ATN15" s="80"/>
      <c r="ATO15" s="80"/>
      <c r="ATP15" s="80"/>
      <c r="ATQ15" s="80"/>
      <c r="ATR15" s="80"/>
      <c r="ATS15" s="80"/>
      <c r="ATT15" s="80"/>
      <c r="ATU15" s="80"/>
      <c r="ATV15" s="80"/>
      <c r="ATW15" s="80"/>
      <c r="ATX15" s="80"/>
      <c r="ATY15" s="80"/>
      <c r="ATZ15" s="80"/>
      <c r="AUA15" s="80"/>
      <c r="AUB15" s="80"/>
      <c r="AUC15" s="80"/>
      <c r="AUD15" s="80"/>
      <c r="AUE15" s="80"/>
      <c r="AUF15" s="80"/>
      <c r="AUG15" s="80"/>
      <c r="AUH15" s="80"/>
      <c r="AUI15" s="80"/>
      <c r="AUJ15" s="80"/>
      <c r="AUK15" s="80"/>
      <c r="AUL15" s="80"/>
      <c r="AUM15" s="80"/>
      <c r="AUN15" s="80"/>
      <c r="AUO15" s="80"/>
      <c r="AUP15" s="80"/>
      <c r="AUQ15" s="80"/>
      <c r="AUR15" s="80"/>
      <c r="AUS15" s="80"/>
      <c r="AUT15" s="80"/>
      <c r="AUU15" s="80"/>
      <c r="AUV15" s="80"/>
      <c r="AUW15" s="80"/>
      <c r="AUX15" s="80"/>
      <c r="AUY15" s="80"/>
      <c r="AUZ15" s="80"/>
      <c r="AVA15" s="80"/>
      <c r="AVB15" s="80"/>
      <c r="AVC15" s="80"/>
      <c r="AVD15" s="80"/>
      <c r="AVE15" s="80"/>
      <c r="AVF15" s="80"/>
      <c r="AVG15" s="80"/>
      <c r="AVH15" s="80"/>
      <c r="AVI15" s="80"/>
      <c r="AVJ15" s="80"/>
      <c r="AVK15" s="80"/>
      <c r="AVL15" s="80"/>
      <c r="AVM15" s="80"/>
      <c r="AVN15" s="80"/>
      <c r="AVO15" s="80"/>
      <c r="AVP15" s="80"/>
      <c r="AVQ15" s="80"/>
      <c r="AVR15" s="80"/>
      <c r="AVS15" s="80"/>
      <c r="AVT15" s="80"/>
      <c r="AVU15" s="80"/>
      <c r="AVV15" s="80"/>
      <c r="AVW15" s="80"/>
      <c r="AVX15" s="80"/>
      <c r="AVY15" s="80"/>
      <c r="AVZ15" s="80"/>
      <c r="AWA15" s="80"/>
      <c r="AWB15" s="80"/>
      <c r="AWC15" s="80"/>
      <c r="AWD15" s="80"/>
      <c r="AWE15" s="80"/>
      <c r="AWF15" s="80"/>
      <c r="AWG15" s="80"/>
      <c r="AWH15" s="80"/>
      <c r="AWI15" s="80"/>
      <c r="AWJ15" s="80"/>
      <c r="AWK15" s="80"/>
      <c r="AWL15" s="80"/>
      <c r="AWM15" s="80"/>
      <c r="AWN15" s="80"/>
      <c r="AWO15" s="80"/>
      <c r="AWP15" s="80"/>
      <c r="AWQ15" s="80"/>
      <c r="AWR15" s="80"/>
      <c r="AWS15" s="80"/>
      <c r="AWT15" s="80"/>
      <c r="AWU15" s="80"/>
      <c r="AWV15" s="80"/>
      <c r="AWW15" s="80"/>
      <c r="AWX15" s="80"/>
      <c r="AWY15" s="80"/>
      <c r="AWZ15" s="80"/>
      <c r="AXA15" s="80"/>
      <c r="AXB15" s="80"/>
      <c r="AXC15" s="80"/>
      <c r="AXD15" s="80"/>
      <c r="AXE15" s="80"/>
      <c r="AXF15" s="80"/>
      <c r="AXG15" s="80"/>
      <c r="AXH15" s="80"/>
      <c r="AXI15" s="80"/>
      <c r="AXJ15" s="80"/>
      <c r="AXK15" s="80"/>
      <c r="AXL15" s="80"/>
      <c r="AXM15" s="80"/>
      <c r="AXN15" s="80"/>
      <c r="AXO15" s="80"/>
      <c r="AXP15" s="80"/>
      <c r="AXQ15" s="80"/>
      <c r="AXR15" s="80"/>
      <c r="AXS15" s="80"/>
      <c r="AXT15" s="80"/>
      <c r="AXU15" s="80"/>
      <c r="AXV15" s="80"/>
      <c r="AXW15" s="80"/>
      <c r="AXX15" s="80"/>
      <c r="AXY15" s="80"/>
      <c r="AXZ15" s="80"/>
      <c r="AYA15" s="80"/>
      <c r="AYB15" s="80"/>
      <c r="AYC15" s="80"/>
      <c r="AYD15" s="80"/>
      <c r="AYE15" s="80"/>
      <c r="AYF15" s="80"/>
      <c r="AYG15" s="80"/>
      <c r="AYH15" s="80"/>
      <c r="AYI15" s="80"/>
      <c r="AYJ15" s="80"/>
      <c r="AYK15" s="80"/>
      <c r="AYL15" s="80"/>
      <c r="AYM15" s="80"/>
      <c r="AYN15" s="80"/>
      <c r="AYO15" s="80"/>
      <c r="AYP15" s="80"/>
      <c r="AYQ15" s="80"/>
      <c r="AYR15" s="80"/>
      <c r="AYS15" s="80"/>
      <c r="AYT15" s="80"/>
      <c r="AYU15" s="80"/>
      <c r="AYV15" s="80"/>
      <c r="AYW15" s="80"/>
      <c r="AYX15" s="80"/>
      <c r="AYY15" s="80"/>
      <c r="AYZ15" s="80"/>
      <c r="AZA15" s="80"/>
      <c r="AZB15" s="80"/>
      <c r="AZC15" s="80"/>
      <c r="AZD15" s="80"/>
      <c r="AZE15" s="80"/>
      <c r="AZF15" s="80"/>
      <c r="AZG15" s="80"/>
      <c r="AZH15" s="80"/>
      <c r="AZI15" s="80"/>
      <c r="AZJ15" s="80"/>
      <c r="AZK15" s="80"/>
      <c r="AZL15" s="80"/>
      <c r="AZM15" s="80"/>
      <c r="AZN15" s="80"/>
      <c r="AZO15" s="80"/>
      <c r="AZP15" s="80"/>
      <c r="AZQ15" s="80"/>
      <c r="AZR15" s="80"/>
      <c r="AZS15" s="80"/>
      <c r="AZT15" s="80"/>
      <c r="AZU15" s="80"/>
      <c r="AZV15" s="80"/>
      <c r="AZW15" s="80"/>
      <c r="AZX15" s="80"/>
      <c r="AZY15" s="80"/>
      <c r="AZZ15" s="80"/>
      <c r="BAA15" s="80"/>
      <c r="BAB15" s="80"/>
      <c r="BAC15" s="80"/>
      <c r="BAD15" s="80"/>
      <c r="BAE15" s="80"/>
      <c r="BAF15" s="80"/>
      <c r="BAG15" s="80"/>
      <c r="BAH15" s="80"/>
      <c r="BAI15" s="80"/>
      <c r="BAJ15" s="80"/>
      <c r="BAK15" s="80"/>
      <c r="BAL15" s="80"/>
      <c r="BAM15" s="80"/>
      <c r="BAN15" s="80"/>
      <c r="BAO15" s="80"/>
      <c r="BAP15" s="80"/>
      <c r="BAQ15" s="80"/>
      <c r="BAR15" s="80"/>
      <c r="BAS15" s="80"/>
      <c r="BAT15" s="80"/>
      <c r="BAU15" s="80"/>
      <c r="BAV15" s="80"/>
      <c r="BAW15" s="80"/>
      <c r="BAX15" s="80"/>
      <c r="BAY15" s="80"/>
      <c r="BAZ15" s="80"/>
      <c r="BBA15" s="80"/>
      <c r="BBB15" s="80"/>
      <c r="BBC15" s="80"/>
      <c r="BBD15" s="80"/>
      <c r="BBE15" s="80"/>
      <c r="BBF15" s="80"/>
      <c r="BBG15" s="80"/>
      <c r="BBH15" s="80"/>
      <c r="BBI15" s="80"/>
      <c r="BBJ15" s="80"/>
      <c r="BBK15" s="80"/>
      <c r="BBL15" s="80"/>
      <c r="BBM15" s="80"/>
      <c r="BBN15" s="80"/>
      <c r="BBO15" s="80"/>
      <c r="BBP15" s="80"/>
      <c r="BBQ15" s="80"/>
      <c r="BBR15" s="80"/>
      <c r="BBS15" s="80"/>
      <c r="BBT15" s="80"/>
      <c r="BBU15" s="80"/>
      <c r="BBV15" s="80"/>
      <c r="BBW15" s="80"/>
      <c r="BBX15" s="80"/>
      <c r="BBY15" s="80"/>
      <c r="BBZ15" s="80"/>
      <c r="BCA15" s="80"/>
      <c r="BCB15" s="80"/>
      <c r="BCC15" s="80"/>
      <c r="BCD15" s="80"/>
      <c r="BCE15" s="80"/>
      <c r="BCF15" s="80"/>
      <c r="BCG15" s="80"/>
      <c r="BCH15" s="80"/>
      <c r="BCI15" s="80"/>
      <c r="BCJ15" s="80"/>
      <c r="BCK15" s="80"/>
      <c r="BCL15" s="80"/>
      <c r="BCM15" s="80"/>
      <c r="BCN15" s="80"/>
      <c r="BCO15" s="80"/>
      <c r="BCP15" s="80"/>
      <c r="BCQ15" s="80"/>
      <c r="BCR15" s="80"/>
      <c r="BCS15" s="80"/>
      <c r="BCT15" s="80"/>
      <c r="BCU15" s="80"/>
      <c r="BCV15" s="80"/>
      <c r="BCW15" s="80"/>
      <c r="BCX15" s="80"/>
      <c r="BCY15" s="80"/>
      <c r="BCZ15" s="80"/>
      <c r="BDA15" s="80"/>
      <c r="BDB15" s="80"/>
      <c r="BDC15" s="80"/>
      <c r="BDD15" s="80"/>
      <c r="BDE15" s="80"/>
      <c r="BDF15" s="80"/>
      <c r="BDG15" s="80"/>
      <c r="BDH15" s="80"/>
      <c r="BDI15" s="80"/>
      <c r="BDJ15" s="80"/>
      <c r="BDK15" s="80"/>
      <c r="BDL15" s="80"/>
      <c r="BDM15" s="80"/>
      <c r="BDN15" s="80"/>
      <c r="BDO15" s="80"/>
      <c r="BDP15" s="80"/>
      <c r="BDQ15" s="80"/>
      <c r="BDR15" s="80"/>
      <c r="BDS15" s="80"/>
      <c r="BDT15" s="80"/>
      <c r="BDU15" s="80"/>
      <c r="BDV15" s="80"/>
      <c r="BDW15" s="80"/>
      <c r="BDX15" s="80"/>
      <c r="BDY15" s="80"/>
      <c r="BDZ15" s="80"/>
      <c r="BEA15" s="80"/>
      <c r="BEB15" s="80"/>
      <c r="BEC15" s="80"/>
      <c r="BED15" s="80"/>
      <c r="BEE15" s="80"/>
      <c r="BEF15" s="80"/>
      <c r="BEG15" s="80"/>
      <c r="BEH15" s="80"/>
      <c r="BEI15" s="80"/>
      <c r="BEJ15" s="80"/>
      <c r="BEK15" s="80"/>
      <c r="BEL15" s="80"/>
      <c r="BEM15" s="80"/>
      <c r="BEN15" s="80"/>
      <c r="BEO15" s="80"/>
      <c r="BEP15" s="80"/>
      <c r="BEQ15" s="80"/>
      <c r="BER15" s="80"/>
      <c r="BES15" s="80"/>
      <c r="BET15" s="80"/>
      <c r="BEU15" s="80"/>
      <c r="BEV15" s="80"/>
      <c r="BEW15" s="80"/>
      <c r="BEX15" s="80"/>
      <c r="BEY15" s="80"/>
      <c r="BEZ15" s="80"/>
      <c r="BFA15" s="80"/>
      <c r="BFB15" s="80"/>
      <c r="BFC15" s="80"/>
      <c r="BFD15" s="80"/>
      <c r="BFE15" s="80"/>
      <c r="BFF15" s="80"/>
      <c r="BFG15" s="80"/>
      <c r="BFH15" s="80"/>
      <c r="BFI15" s="80"/>
      <c r="BFJ15" s="80"/>
      <c r="BFK15" s="80"/>
      <c r="BFL15" s="80"/>
      <c r="BFM15" s="80"/>
      <c r="BFN15" s="80"/>
      <c r="BFO15" s="80"/>
      <c r="BFP15" s="80"/>
      <c r="BFQ15" s="80"/>
      <c r="BFR15" s="80"/>
      <c r="BFS15" s="80"/>
      <c r="BFT15" s="80"/>
      <c r="BFU15" s="80"/>
      <c r="BFV15" s="80"/>
      <c r="BFW15" s="80"/>
      <c r="BFX15" s="80"/>
      <c r="BFY15" s="80"/>
      <c r="BFZ15" s="80"/>
      <c r="BGA15" s="80"/>
      <c r="BGB15" s="80"/>
      <c r="BGC15" s="80"/>
      <c r="BGD15" s="80"/>
      <c r="BGE15" s="80"/>
      <c r="BGF15" s="80"/>
      <c r="BGG15" s="80"/>
      <c r="BGH15" s="80"/>
      <c r="BGI15" s="80"/>
      <c r="BGJ15" s="80"/>
      <c r="BGK15" s="80"/>
      <c r="BGL15" s="80"/>
      <c r="BGM15" s="80"/>
      <c r="BGN15" s="80"/>
      <c r="BGO15" s="80"/>
      <c r="BGP15" s="80"/>
      <c r="BGQ15" s="80"/>
      <c r="BGR15" s="80"/>
      <c r="BGS15" s="80"/>
      <c r="BGT15" s="80"/>
      <c r="BGU15" s="80"/>
      <c r="BGV15" s="80"/>
      <c r="BGW15" s="80"/>
      <c r="BGX15" s="80"/>
      <c r="BGY15" s="80"/>
      <c r="BGZ15" s="80"/>
      <c r="BHA15" s="80"/>
      <c r="BHB15" s="80"/>
      <c r="BHC15" s="80"/>
      <c r="BHD15" s="80"/>
      <c r="BHE15" s="80"/>
      <c r="BHF15" s="80"/>
      <c r="BHG15" s="80"/>
      <c r="BHH15" s="80"/>
      <c r="BHI15" s="80"/>
      <c r="BHJ15" s="80"/>
      <c r="BHK15" s="80"/>
      <c r="BHL15" s="80"/>
      <c r="BHM15" s="80"/>
      <c r="BHN15" s="80"/>
      <c r="BHO15" s="80"/>
      <c r="BHP15" s="80"/>
      <c r="BHQ15" s="80"/>
      <c r="BHR15" s="80"/>
      <c r="BHS15" s="80"/>
      <c r="BHT15" s="80"/>
      <c r="BHU15" s="80"/>
      <c r="BHV15" s="80"/>
      <c r="BHW15" s="80"/>
      <c r="BHX15" s="80"/>
      <c r="BHY15" s="80"/>
      <c r="BHZ15" s="80"/>
      <c r="BIA15" s="80"/>
      <c r="BIB15" s="80"/>
      <c r="BIC15" s="80"/>
      <c r="BID15" s="80"/>
      <c r="BIE15" s="80"/>
      <c r="BIF15" s="80"/>
      <c r="BIG15" s="80"/>
      <c r="BIH15" s="80"/>
      <c r="BII15" s="80"/>
      <c r="BIJ15" s="80"/>
      <c r="BIK15" s="80"/>
      <c r="BIL15" s="80"/>
      <c r="BIM15" s="80"/>
      <c r="BIN15" s="80"/>
      <c r="BIO15" s="80"/>
      <c r="BIP15" s="80"/>
      <c r="BIQ15" s="80"/>
      <c r="BIR15" s="80"/>
      <c r="BIS15" s="80"/>
      <c r="BIT15" s="80"/>
      <c r="BIU15" s="80"/>
      <c r="BIV15" s="80"/>
      <c r="BIW15" s="80"/>
      <c r="BIX15" s="80"/>
      <c r="BIY15" s="80"/>
      <c r="BIZ15" s="80"/>
      <c r="BJA15" s="80"/>
      <c r="BJB15" s="80"/>
      <c r="BJC15" s="80"/>
      <c r="BJD15" s="80"/>
      <c r="BJE15" s="80"/>
      <c r="BJF15" s="80"/>
      <c r="BJG15" s="80"/>
      <c r="BJH15" s="80"/>
      <c r="BJI15" s="80"/>
      <c r="BJJ15" s="80"/>
      <c r="BJK15" s="80"/>
      <c r="BJL15" s="80"/>
      <c r="BJM15" s="80"/>
      <c r="BJN15" s="80"/>
      <c r="BJO15" s="80"/>
      <c r="BJP15" s="80"/>
      <c r="BJQ15" s="80"/>
      <c r="BJR15" s="80"/>
      <c r="BJS15" s="80"/>
      <c r="BJT15" s="80"/>
      <c r="BJU15" s="80"/>
      <c r="BJV15" s="80"/>
      <c r="BJW15" s="80"/>
      <c r="BJX15" s="80"/>
      <c r="BJY15" s="80"/>
      <c r="BJZ15" s="80"/>
      <c r="BKA15" s="80"/>
      <c r="BKB15" s="80"/>
      <c r="BKC15" s="80"/>
      <c r="BKD15" s="80"/>
      <c r="BKE15" s="80"/>
      <c r="BKF15" s="80"/>
      <c r="BKG15" s="80"/>
      <c r="BKH15" s="80"/>
      <c r="BKI15" s="80"/>
      <c r="BKJ15" s="80"/>
      <c r="BKK15" s="80"/>
      <c r="BKL15" s="80"/>
      <c r="BKM15" s="80"/>
      <c r="BKN15" s="80"/>
      <c r="BKO15" s="80"/>
      <c r="BKP15" s="80"/>
      <c r="BKQ15" s="80"/>
      <c r="BKR15" s="80"/>
      <c r="BKS15" s="80"/>
      <c r="BKT15" s="80"/>
      <c r="BKU15" s="80"/>
      <c r="BKV15" s="80"/>
      <c r="BKW15" s="80"/>
      <c r="BKX15" s="80"/>
      <c r="BKY15" s="80"/>
      <c r="BKZ15" s="80"/>
      <c r="BLA15" s="80"/>
      <c r="BLB15" s="80"/>
      <c r="BLC15" s="80"/>
      <c r="BLD15" s="80"/>
      <c r="BLE15" s="80"/>
      <c r="BLF15" s="80"/>
      <c r="BLG15" s="80"/>
      <c r="BLH15" s="80"/>
      <c r="BLI15" s="80"/>
      <c r="BLJ15" s="80"/>
      <c r="BLK15" s="80"/>
      <c r="BLL15" s="80"/>
      <c r="BLM15" s="80"/>
      <c r="BLN15" s="80"/>
      <c r="BLO15" s="80"/>
      <c r="BLP15" s="80"/>
      <c r="BLQ15" s="80"/>
      <c r="BLR15" s="80"/>
      <c r="BLS15" s="80"/>
      <c r="BLT15" s="80"/>
      <c r="BLU15" s="80"/>
      <c r="BLV15" s="80"/>
      <c r="BLW15" s="80"/>
      <c r="BLX15" s="80"/>
      <c r="BLY15" s="80"/>
      <c r="BLZ15" s="80"/>
      <c r="BMA15" s="80"/>
      <c r="BMB15" s="80"/>
      <c r="BMC15" s="80"/>
      <c r="BMD15" s="80"/>
      <c r="BME15" s="80"/>
      <c r="BMF15" s="80"/>
      <c r="BMG15" s="80"/>
      <c r="BMH15" s="80"/>
      <c r="BMI15" s="80"/>
      <c r="BMJ15" s="80"/>
      <c r="BMK15" s="80"/>
      <c r="BML15" s="80"/>
      <c r="BMM15" s="80"/>
      <c r="BMN15" s="80"/>
      <c r="BMO15" s="80"/>
      <c r="BMP15" s="80"/>
      <c r="BMQ15" s="80"/>
      <c r="BMR15" s="80"/>
      <c r="BMS15" s="80"/>
      <c r="BMT15" s="80"/>
      <c r="BMU15" s="80"/>
      <c r="BMV15" s="80"/>
      <c r="BMW15" s="80"/>
      <c r="BMX15" s="80"/>
      <c r="BMY15" s="80"/>
      <c r="BMZ15" s="80"/>
      <c r="BNA15" s="80"/>
      <c r="BNB15" s="80"/>
      <c r="BNC15" s="80"/>
      <c r="BND15" s="80"/>
      <c r="BNE15" s="80"/>
      <c r="BNF15" s="80"/>
      <c r="BNG15" s="80"/>
      <c r="BNH15" s="80"/>
      <c r="BNI15" s="80"/>
      <c r="BNJ15" s="80"/>
      <c r="BNK15" s="80"/>
      <c r="BNL15" s="80"/>
      <c r="BNM15" s="80"/>
      <c r="BNN15" s="80"/>
      <c r="BNO15" s="80"/>
      <c r="BNP15" s="80"/>
      <c r="BNQ15" s="80"/>
      <c r="BNR15" s="80"/>
      <c r="BNS15" s="80"/>
      <c r="BNT15" s="80"/>
      <c r="BNU15" s="80"/>
      <c r="BNV15" s="80"/>
      <c r="BNW15" s="80"/>
      <c r="BNX15" s="80"/>
      <c r="BNY15" s="80"/>
      <c r="BNZ15" s="80"/>
      <c r="BOA15" s="80"/>
      <c r="BOB15" s="80"/>
      <c r="BOC15" s="80"/>
      <c r="BOD15" s="80"/>
      <c r="BOE15" s="80"/>
      <c r="BOF15" s="80"/>
      <c r="BOG15" s="80"/>
      <c r="BOH15" s="80"/>
      <c r="BOI15" s="80"/>
      <c r="BOJ15" s="80"/>
      <c r="BOK15" s="80"/>
      <c r="BOL15" s="80"/>
      <c r="BOM15" s="80"/>
      <c r="BON15" s="80"/>
      <c r="BOO15" s="80"/>
      <c r="BOP15" s="80"/>
      <c r="BOQ15" s="80"/>
      <c r="BOR15" s="80"/>
      <c r="BOS15" s="80"/>
      <c r="BOT15" s="80"/>
      <c r="BOU15" s="80"/>
      <c r="BOV15" s="80"/>
      <c r="BOW15" s="80"/>
      <c r="BOX15" s="80"/>
      <c r="BOY15" s="80"/>
      <c r="BOZ15" s="80"/>
      <c r="BPA15" s="80"/>
      <c r="BPB15" s="80"/>
      <c r="BPC15" s="80"/>
      <c r="BPD15" s="80"/>
      <c r="BPE15" s="80"/>
      <c r="BPF15" s="80"/>
      <c r="BPG15" s="80"/>
      <c r="BPH15" s="80"/>
      <c r="BPI15" s="80"/>
      <c r="BPJ15" s="80"/>
      <c r="BPK15" s="80"/>
      <c r="BPL15" s="80"/>
      <c r="BPM15" s="80"/>
      <c r="BPN15" s="80"/>
      <c r="BPO15" s="80"/>
      <c r="BPP15" s="80"/>
      <c r="BPQ15" s="80"/>
      <c r="BPR15" s="80"/>
      <c r="BPS15" s="80"/>
      <c r="BPT15" s="80"/>
      <c r="BPU15" s="80"/>
      <c r="BPV15" s="80"/>
      <c r="BPW15" s="80"/>
      <c r="BPX15" s="80"/>
      <c r="BPY15" s="80"/>
      <c r="BPZ15" s="80"/>
      <c r="BQA15" s="80"/>
      <c r="BQB15" s="80"/>
      <c r="BQC15" s="80"/>
      <c r="BQD15" s="80"/>
      <c r="BQE15" s="80"/>
      <c r="BQF15" s="80"/>
      <c r="BQG15" s="80"/>
      <c r="BQH15" s="80"/>
      <c r="BQI15" s="80"/>
      <c r="BQJ15" s="80"/>
      <c r="BQK15" s="80"/>
      <c r="BQL15" s="80"/>
      <c r="BQM15" s="80"/>
      <c r="BQN15" s="80"/>
      <c r="BQO15" s="80"/>
      <c r="BQP15" s="80"/>
      <c r="BQQ15" s="80"/>
      <c r="BQR15" s="80"/>
      <c r="BQS15" s="80"/>
      <c r="BQT15" s="80"/>
      <c r="BQU15" s="80"/>
      <c r="BQV15" s="80"/>
      <c r="BQW15" s="80"/>
      <c r="BQX15" s="80"/>
      <c r="BQY15" s="80"/>
      <c r="BQZ15" s="80"/>
      <c r="BRA15" s="80"/>
      <c r="BRB15" s="80"/>
      <c r="BRC15" s="80"/>
      <c r="BRD15" s="80"/>
      <c r="BRE15" s="80"/>
      <c r="BRF15" s="80"/>
      <c r="BRG15" s="80"/>
      <c r="BRH15" s="80"/>
      <c r="BRI15" s="80"/>
      <c r="BRJ15" s="80"/>
      <c r="BRK15" s="80"/>
      <c r="BRL15" s="80"/>
      <c r="BRM15" s="80"/>
      <c r="BRN15" s="80"/>
      <c r="BRO15" s="80"/>
      <c r="BRP15" s="80"/>
      <c r="BRQ15" s="80"/>
      <c r="BRR15" s="80"/>
      <c r="BRS15" s="80"/>
      <c r="BRT15" s="80"/>
      <c r="BRU15" s="80"/>
      <c r="BRV15" s="80"/>
      <c r="BRW15" s="80"/>
      <c r="BRX15" s="80"/>
      <c r="BRY15" s="80"/>
      <c r="BRZ15" s="80"/>
      <c r="BSA15" s="80"/>
      <c r="BSB15" s="80"/>
      <c r="BSC15" s="80"/>
      <c r="BSD15" s="80"/>
      <c r="BSE15" s="80"/>
      <c r="BSF15" s="80"/>
      <c r="BSG15" s="80"/>
      <c r="BSH15" s="80"/>
      <c r="BSI15" s="80"/>
      <c r="BSJ15" s="80"/>
      <c r="BSK15" s="80"/>
      <c r="BSL15" s="80"/>
      <c r="BSM15" s="80"/>
      <c r="BSN15" s="80"/>
      <c r="BSO15" s="80"/>
      <c r="BSP15" s="80"/>
      <c r="BSQ15" s="80"/>
      <c r="BSR15" s="80"/>
      <c r="BSS15" s="80"/>
      <c r="BST15" s="80"/>
      <c r="BSU15" s="80"/>
      <c r="BSV15" s="80"/>
      <c r="BSW15" s="80"/>
      <c r="BSX15" s="80"/>
      <c r="BSY15" s="80"/>
      <c r="BSZ15" s="80"/>
      <c r="BTA15" s="80"/>
      <c r="BTB15" s="80"/>
      <c r="BTC15" s="80"/>
      <c r="BTD15" s="80"/>
      <c r="BTE15" s="80"/>
      <c r="BTF15" s="80"/>
      <c r="BTG15" s="80"/>
      <c r="BTH15" s="80"/>
      <c r="BTI15" s="80"/>
      <c r="BTJ15" s="80"/>
      <c r="BTK15" s="80"/>
      <c r="BTL15" s="80"/>
      <c r="BTM15" s="80"/>
      <c r="BTN15" s="80"/>
      <c r="BTO15" s="80"/>
      <c r="BTP15" s="80"/>
      <c r="BTQ15" s="80"/>
      <c r="BTR15" s="80"/>
      <c r="BTS15" s="80"/>
      <c r="BTT15" s="80"/>
      <c r="BTU15" s="80"/>
      <c r="BTV15" s="80"/>
      <c r="BTW15" s="80"/>
      <c r="BTX15" s="80"/>
      <c r="BTY15" s="80"/>
      <c r="BTZ15" s="80"/>
      <c r="BUA15" s="80"/>
      <c r="BUB15" s="80"/>
      <c r="BUC15" s="80"/>
      <c r="BUD15" s="80"/>
      <c r="BUE15" s="80"/>
      <c r="BUF15" s="80"/>
      <c r="BUG15" s="80"/>
      <c r="BUH15" s="80"/>
      <c r="BUI15" s="80"/>
      <c r="BUJ15" s="80"/>
      <c r="BUK15" s="80"/>
      <c r="BUL15" s="80"/>
      <c r="BUM15" s="80"/>
      <c r="BUN15" s="80"/>
      <c r="BUO15" s="80"/>
      <c r="BUP15" s="80"/>
      <c r="BUQ15" s="80"/>
      <c r="BUR15" s="80"/>
      <c r="BUS15" s="80"/>
      <c r="BUT15" s="80"/>
      <c r="BUU15" s="80"/>
      <c r="BUV15" s="80"/>
      <c r="BUW15" s="80"/>
      <c r="BUX15" s="80"/>
      <c r="BUY15" s="80"/>
      <c r="BUZ15" s="80"/>
      <c r="BVA15" s="80"/>
      <c r="BVB15" s="80"/>
      <c r="BVC15" s="80"/>
      <c r="BVD15" s="80"/>
      <c r="BVE15" s="80"/>
      <c r="BVF15" s="80"/>
      <c r="BVG15" s="80"/>
      <c r="BVH15" s="80"/>
      <c r="BVI15" s="80"/>
      <c r="BVJ15" s="80"/>
      <c r="BVK15" s="80"/>
      <c r="BVL15" s="80"/>
      <c r="BVM15" s="80"/>
      <c r="BVN15" s="80"/>
      <c r="BVO15" s="80"/>
      <c r="BVP15" s="80"/>
      <c r="BVQ15" s="80"/>
      <c r="BVR15" s="80"/>
      <c r="BVS15" s="80"/>
      <c r="BVT15" s="80"/>
      <c r="BVU15" s="80"/>
      <c r="BVV15" s="80"/>
      <c r="BVW15" s="80"/>
      <c r="BVX15" s="80"/>
      <c r="BVY15" s="80"/>
      <c r="BVZ15" s="80"/>
      <c r="BWA15" s="80"/>
      <c r="BWB15" s="80"/>
      <c r="BWC15" s="80"/>
      <c r="BWD15" s="80"/>
      <c r="BWE15" s="80"/>
      <c r="BWF15" s="80"/>
      <c r="BWG15" s="80"/>
      <c r="BWH15" s="80"/>
      <c r="BWI15" s="80"/>
      <c r="BWJ15" s="80"/>
      <c r="BWK15" s="80"/>
      <c r="BWL15" s="80"/>
      <c r="BWM15" s="80"/>
      <c r="BWN15" s="80"/>
      <c r="BWO15" s="80"/>
      <c r="BWP15" s="80"/>
      <c r="BWQ15" s="80"/>
      <c r="BWR15" s="80"/>
      <c r="BWS15" s="80"/>
      <c r="BWT15" s="80"/>
      <c r="BWU15" s="80"/>
      <c r="BWV15" s="80"/>
      <c r="BWW15" s="80"/>
      <c r="BWX15" s="80"/>
      <c r="BWY15" s="80"/>
      <c r="BWZ15" s="80"/>
      <c r="BXA15" s="80"/>
      <c r="BXB15" s="80"/>
      <c r="BXC15" s="80"/>
      <c r="BXD15" s="80"/>
      <c r="BXE15" s="80"/>
      <c r="BXF15" s="80"/>
      <c r="BXG15" s="80"/>
      <c r="BXH15" s="80"/>
      <c r="BXI15" s="80"/>
      <c r="BXJ15" s="80"/>
      <c r="BXK15" s="80"/>
      <c r="BXL15" s="80"/>
      <c r="BXM15" s="80"/>
      <c r="BXN15" s="80"/>
      <c r="BXO15" s="80"/>
      <c r="BXP15" s="80"/>
      <c r="BXQ15" s="80"/>
      <c r="BXR15" s="80"/>
      <c r="BXS15" s="80"/>
      <c r="BXT15" s="80"/>
      <c r="BXU15" s="80"/>
      <c r="BXV15" s="80"/>
      <c r="BXW15" s="80"/>
      <c r="BXX15" s="80"/>
      <c r="BXY15" s="80"/>
      <c r="BXZ15" s="80"/>
      <c r="BYA15" s="80"/>
      <c r="BYB15" s="80"/>
      <c r="BYC15" s="80"/>
      <c r="BYD15" s="80"/>
      <c r="BYE15" s="80"/>
      <c r="BYF15" s="80"/>
      <c r="BYG15" s="80"/>
      <c r="BYH15" s="80"/>
      <c r="BYI15" s="80"/>
      <c r="BYJ15" s="80"/>
      <c r="BYK15" s="80"/>
      <c r="BYL15" s="80"/>
      <c r="BYM15" s="80"/>
      <c r="BYN15" s="80"/>
      <c r="BYO15" s="80"/>
      <c r="BYP15" s="80"/>
      <c r="BYQ15" s="80"/>
      <c r="BYR15" s="80"/>
      <c r="BYS15" s="80"/>
      <c r="BYT15" s="80"/>
      <c r="BYU15" s="80"/>
      <c r="BYV15" s="80"/>
      <c r="BYW15" s="80"/>
      <c r="BYX15" s="80"/>
      <c r="BYY15" s="80"/>
      <c r="BYZ15" s="80"/>
      <c r="BZA15" s="80"/>
      <c r="BZB15" s="80"/>
      <c r="BZC15" s="80"/>
      <c r="BZD15" s="80"/>
      <c r="BZE15" s="80"/>
      <c r="BZF15" s="80"/>
      <c r="BZG15" s="80"/>
      <c r="BZH15" s="80"/>
      <c r="BZI15" s="80"/>
      <c r="BZJ15" s="80"/>
      <c r="BZK15" s="80"/>
      <c r="BZL15" s="80"/>
      <c r="BZM15" s="80"/>
      <c r="BZN15" s="80"/>
      <c r="BZO15" s="80"/>
      <c r="BZP15" s="80"/>
      <c r="BZQ15" s="80"/>
      <c r="BZR15" s="80"/>
      <c r="BZS15" s="80"/>
      <c r="BZT15" s="80"/>
      <c r="BZU15" s="80"/>
      <c r="BZV15" s="80"/>
      <c r="BZW15" s="80"/>
      <c r="BZX15" s="80"/>
      <c r="BZY15" s="80"/>
      <c r="BZZ15" s="80"/>
      <c r="CAA15" s="80"/>
      <c r="CAB15" s="80"/>
      <c r="CAC15" s="80"/>
      <c r="CAD15" s="80"/>
      <c r="CAE15" s="80"/>
      <c r="CAF15" s="80"/>
      <c r="CAG15" s="80"/>
      <c r="CAH15" s="80"/>
      <c r="CAI15" s="80"/>
      <c r="CAJ15" s="80"/>
      <c r="CAK15" s="80"/>
      <c r="CAL15" s="80"/>
      <c r="CAM15" s="80"/>
      <c r="CAN15" s="80"/>
      <c r="CAO15" s="80"/>
      <c r="CAP15" s="80"/>
      <c r="CAQ15" s="80"/>
      <c r="CAR15" s="80"/>
      <c r="CAS15" s="80"/>
      <c r="CAT15" s="80"/>
      <c r="CAU15" s="80"/>
      <c r="CAV15" s="80"/>
      <c r="CAW15" s="80"/>
      <c r="CAX15" s="80"/>
      <c r="CAY15" s="80"/>
      <c r="CAZ15" s="80"/>
      <c r="CBA15" s="80"/>
      <c r="CBB15" s="80"/>
      <c r="CBC15" s="80"/>
      <c r="CBD15" s="80"/>
      <c r="CBE15" s="80"/>
      <c r="CBF15" s="80"/>
      <c r="CBG15" s="80"/>
      <c r="CBH15" s="80"/>
      <c r="CBI15" s="80"/>
      <c r="CBJ15" s="80"/>
      <c r="CBK15" s="80"/>
      <c r="CBL15" s="80"/>
      <c r="CBM15" s="80"/>
      <c r="CBN15" s="80"/>
      <c r="CBO15" s="80"/>
      <c r="CBP15" s="80"/>
      <c r="CBQ15" s="80"/>
      <c r="CBR15" s="80"/>
      <c r="CBS15" s="80"/>
      <c r="CBT15" s="80"/>
      <c r="CBU15" s="80"/>
      <c r="CBV15" s="80"/>
      <c r="CBW15" s="80"/>
      <c r="CBX15" s="80"/>
      <c r="CBY15" s="80"/>
      <c r="CBZ15" s="80"/>
      <c r="CCA15" s="80"/>
      <c r="CCB15" s="80"/>
      <c r="CCC15" s="80"/>
      <c r="CCD15" s="80"/>
      <c r="CCE15" s="80"/>
      <c r="CCF15" s="80"/>
      <c r="CCG15" s="80"/>
      <c r="CCH15" s="80"/>
      <c r="CCI15" s="80"/>
      <c r="CCJ15" s="80"/>
      <c r="CCK15" s="80"/>
      <c r="CCL15" s="80"/>
      <c r="CCM15" s="80"/>
      <c r="CCN15" s="80"/>
      <c r="CCO15" s="80"/>
      <c r="CCP15" s="80"/>
      <c r="CCQ15" s="80"/>
      <c r="CCR15" s="80"/>
      <c r="CCS15" s="80"/>
      <c r="CCT15" s="80"/>
      <c r="CCU15" s="80"/>
      <c r="CCV15" s="80"/>
      <c r="CCW15" s="80"/>
      <c r="CCX15" s="80"/>
      <c r="CCY15" s="80"/>
      <c r="CCZ15" s="80"/>
      <c r="CDA15" s="80"/>
      <c r="CDB15" s="80"/>
      <c r="CDC15" s="80"/>
      <c r="CDD15" s="80"/>
      <c r="CDE15" s="80"/>
      <c r="CDF15" s="80"/>
      <c r="CDG15" s="80"/>
      <c r="CDH15" s="80"/>
      <c r="CDI15" s="80"/>
      <c r="CDJ15" s="80"/>
      <c r="CDK15" s="80"/>
      <c r="CDL15" s="80"/>
      <c r="CDM15" s="80"/>
      <c r="CDN15" s="80"/>
      <c r="CDO15" s="80"/>
      <c r="CDP15" s="80"/>
      <c r="CDQ15" s="80"/>
      <c r="CDR15" s="80"/>
      <c r="CDS15" s="80"/>
      <c r="CDT15" s="80"/>
      <c r="CDU15" s="80"/>
      <c r="CDV15" s="80"/>
      <c r="CDW15" s="80"/>
      <c r="CDX15" s="80"/>
      <c r="CDY15" s="80"/>
      <c r="CDZ15" s="80"/>
      <c r="CEA15" s="80"/>
      <c r="CEB15" s="80"/>
      <c r="CEC15" s="80"/>
      <c r="CED15" s="80"/>
      <c r="CEE15" s="80"/>
      <c r="CEF15" s="80"/>
      <c r="CEG15" s="80"/>
      <c r="CEH15" s="80"/>
      <c r="CEI15" s="80"/>
      <c r="CEJ15" s="80"/>
      <c r="CEK15" s="80"/>
      <c r="CEL15" s="80"/>
      <c r="CEM15" s="80"/>
      <c r="CEN15" s="80"/>
      <c r="CEO15" s="80"/>
      <c r="CEP15" s="80"/>
      <c r="CEQ15" s="80"/>
      <c r="CER15" s="80"/>
      <c r="CES15" s="80"/>
      <c r="CET15" s="80"/>
      <c r="CEU15" s="80"/>
      <c r="CEV15" s="80"/>
      <c r="CEW15" s="80"/>
      <c r="CEX15" s="80"/>
      <c r="CEY15" s="80"/>
      <c r="CEZ15" s="80"/>
      <c r="CFA15" s="80"/>
      <c r="CFB15" s="80"/>
      <c r="CFC15" s="80"/>
      <c r="CFD15" s="80"/>
      <c r="CFE15" s="80"/>
      <c r="CFF15" s="80"/>
      <c r="CFG15" s="80"/>
      <c r="CFH15" s="80"/>
      <c r="CFI15" s="80"/>
      <c r="CFJ15" s="80"/>
      <c r="CFK15" s="80"/>
      <c r="CFL15" s="80"/>
      <c r="CFM15" s="80"/>
      <c r="CFN15" s="80"/>
      <c r="CFO15" s="80"/>
      <c r="CFP15" s="80"/>
      <c r="CFQ15" s="80"/>
      <c r="CFR15" s="80"/>
      <c r="CFS15" s="80"/>
      <c r="CFT15" s="80"/>
      <c r="CFU15" s="80"/>
      <c r="CFV15" s="80"/>
      <c r="CFW15" s="80"/>
      <c r="CFX15" s="80"/>
      <c r="CFY15" s="80"/>
      <c r="CFZ15" s="80"/>
      <c r="CGA15" s="80"/>
      <c r="CGB15" s="80"/>
      <c r="CGC15" s="80"/>
      <c r="CGD15" s="80"/>
      <c r="CGE15" s="80"/>
      <c r="CGF15" s="80"/>
      <c r="CGG15" s="80"/>
      <c r="CGH15" s="80"/>
      <c r="CGI15" s="80"/>
      <c r="CGJ15" s="80"/>
      <c r="CGK15" s="80"/>
      <c r="CGL15" s="80"/>
      <c r="CGM15" s="80"/>
      <c r="CGN15" s="80"/>
      <c r="CGO15" s="80"/>
      <c r="CGP15" s="80"/>
      <c r="CGQ15" s="80"/>
      <c r="CGR15" s="80"/>
      <c r="CGS15" s="80"/>
      <c r="CGT15" s="80"/>
      <c r="CGU15" s="80"/>
      <c r="CGV15" s="80"/>
      <c r="CGW15" s="80"/>
      <c r="CGX15" s="80"/>
      <c r="CGY15" s="80"/>
      <c r="CGZ15" s="80"/>
      <c r="CHA15" s="80"/>
      <c r="CHB15" s="80"/>
      <c r="CHC15" s="80"/>
      <c r="CHD15" s="80"/>
      <c r="CHE15" s="80"/>
      <c r="CHF15" s="80"/>
      <c r="CHG15" s="80"/>
      <c r="CHH15" s="80"/>
      <c r="CHI15" s="80"/>
      <c r="CHJ15" s="80"/>
      <c r="CHK15" s="80"/>
      <c r="CHL15" s="80"/>
      <c r="CHM15" s="80"/>
      <c r="CHN15" s="80"/>
      <c r="CHO15" s="80"/>
      <c r="CHP15" s="80"/>
      <c r="CHQ15" s="80"/>
      <c r="CHR15" s="80"/>
      <c r="CHS15" s="80"/>
      <c r="CHT15" s="80"/>
      <c r="CHU15" s="80"/>
      <c r="CHV15" s="80"/>
      <c r="CHW15" s="80"/>
      <c r="CHX15" s="80"/>
      <c r="CHY15" s="80"/>
      <c r="CHZ15" s="80"/>
      <c r="CIA15" s="80"/>
      <c r="CIB15" s="80"/>
      <c r="CIC15" s="80"/>
      <c r="CID15" s="80"/>
      <c r="CIE15" s="80"/>
      <c r="CIF15" s="80"/>
      <c r="CIG15" s="80"/>
      <c r="CIH15" s="80"/>
      <c r="CII15" s="80"/>
      <c r="CIJ15" s="80"/>
      <c r="CIK15" s="80"/>
      <c r="CIL15" s="80"/>
      <c r="CIM15" s="80"/>
      <c r="CIN15" s="80"/>
      <c r="CIO15" s="80"/>
      <c r="CIP15" s="80"/>
      <c r="CIQ15" s="80"/>
      <c r="CIR15" s="80"/>
      <c r="CIS15" s="80"/>
      <c r="CIT15" s="80"/>
      <c r="CIU15" s="80"/>
      <c r="CIV15" s="80"/>
      <c r="CIW15" s="80"/>
      <c r="CIX15" s="80"/>
      <c r="CIY15" s="80"/>
      <c r="CIZ15" s="80"/>
      <c r="CJA15" s="80"/>
      <c r="CJB15" s="80"/>
      <c r="CJC15" s="80"/>
      <c r="CJD15" s="80"/>
      <c r="CJE15" s="80"/>
      <c r="CJF15" s="80"/>
      <c r="CJG15" s="80"/>
      <c r="CJH15" s="80"/>
      <c r="CJI15" s="80"/>
      <c r="CJJ15" s="80"/>
      <c r="CJK15" s="80"/>
      <c r="CJL15" s="80"/>
      <c r="CJM15" s="80"/>
      <c r="CJN15" s="80"/>
      <c r="CJO15" s="80"/>
      <c r="CJP15" s="80"/>
      <c r="CJQ15" s="80"/>
      <c r="CJR15" s="80"/>
      <c r="CJS15" s="80"/>
      <c r="CJT15" s="80"/>
      <c r="CJU15" s="80"/>
      <c r="CJV15" s="80"/>
      <c r="CJW15" s="80"/>
      <c r="CJX15" s="80"/>
      <c r="CJY15" s="80"/>
      <c r="CJZ15" s="80"/>
      <c r="CKA15" s="80"/>
      <c r="CKB15" s="80"/>
      <c r="CKC15" s="80"/>
      <c r="CKD15" s="80"/>
      <c r="CKE15" s="80"/>
      <c r="CKF15" s="80"/>
      <c r="CKG15" s="80"/>
      <c r="CKH15" s="80"/>
      <c r="CKI15" s="80"/>
      <c r="CKJ15" s="80"/>
      <c r="CKK15" s="80"/>
      <c r="CKL15" s="80"/>
      <c r="CKM15" s="80"/>
      <c r="CKN15" s="80"/>
      <c r="CKO15" s="80"/>
      <c r="CKP15" s="80"/>
      <c r="CKQ15" s="80"/>
      <c r="CKR15" s="80"/>
      <c r="CKS15" s="80"/>
      <c r="CKT15" s="80"/>
      <c r="CKU15" s="80"/>
      <c r="CKV15" s="80"/>
      <c r="CKW15" s="80"/>
      <c r="CKX15" s="80"/>
      <c r="CKY15" s="80"/>
      <c r="CKZ15" s="80"/>
      <c r="CLA15" s="80"/>
      <c r="CLB15" s="80"/>
      <c r="CLC15" s="80"/>
      <c r="CLD15" s="80"/>
      <c r="CLE15" s="80"/>
      <c r="CLF15" s="80"/>
      <c r="CLG15" s="80"/>
      <c r="CLH15" s="80"/>
      <c r="CLI15" s="80"/>
      <c r="CLJ15" s="80"/>
      <c r="CLK15" s="80"/>
      <c r="CLL15" s="80"/>
      <c r="CLM15" s="80"/>
      <c r="CLN15" s="80"/>
      <c r="CLO15" s="80"/>
      <c r="CLP15" s="80"/>
      <c r="CLQ15" s="80"/>
      <c r="CLR15" s="80"/>
      <c r="CLS15" s="80"/>
      <c r="CLT15" s="80"/>
      <c r="CLU15" s="80"/>
      <c r="CLV15" s="80"/>
      <c r="CLW15" s="80"/>
      <c r="CLX15" s="80"/>
      <c r="CLY15" s="80"/>
      <c r="CLZ15" s="80"/>
      <c r="CMA15" s="80"/>
      <c r="CMB15" s="80"/>
      <c r="CMC15" s="80"/>
      <c r="CMD15" s="80"/>
      <c r="CME15" s="80"/>
      <c r="CMF15" s="80"/>
      <c r="CMG15" s="80"/>
      <c r="CMH15" s="80"/>
      <c r="CMI15" s="80"/>
      <c r="CMJ15" s="80"/>
      <c r="CMK15" s="80"/>
      <c r="CML15" s="80"/>
      <c r="CMM15" s="80"/>
      <c r="CMN15" s="80"/>
      <c r="CMO15" s="80"/>
      <c r="CMP15" s="80"/>
      <c r="CMQ15" s="80"/>
      <c r="CMR15" s="80"/>
      <c r="CMS15" s="80"/>
      <c r="CMT15" s="80"/>
      <c r="CMU15" s="80"/>
      <c r="CMV15" s="80"/>
      <c r="CMW15" s="80"/>
      <c r="CMX15" s="80"/>
      <c r="CMY15" s="80"/>
      <c r="CMZ15" s="80"/>
      <c r="CNA15" s="80"/>
      <c r="CNB15" s="80"/>
      <c r="CNC15" s="80"/>
      <c r="CND15" s="80"/>
      <c r="CNE15" s="80"/>
      <c r="CNF15" s="80"/>
      <c r="CNG15" s="80"/>
      <c r="CNH15" s="80"/>
      <c r="CNI15" s="80"/>
      <c r="CNJ15" s="80"/>
      <c r="CNK15" s="80"/>
      <c r="CNL15" s="80"/>
      <c r="CNM15" s="80"/>
      <c r="CNN15" s="80"/>
      <c r="CNO15" s="80"/>
      <c r="CNP15" s="80"/>
      <c r="CNQ15" s="80"/>
      <c r="CNR15" s="80"/>
      <c r="CNS15" s="80"/>
      <c r="CNT15" s="80"/>
      <c r="CNU15" s="80"/>
      <c r="CNV15" s="80"/>
      <c r="CNW15" s="80"/>
      <c r="CNX15" s="80"/>
      <c r="CNY15" s="80"/>
      <c r="CNZ15" s="80"/>
      <c r="COA15" s="80"/>
      <c r="COB15" s="80"/>
      <c r="COC15" s="80"/>
      <c r="COD15" s="80"/>
      <c r="COE15" s="80"/>
      <c r="COF15" s="80"/>
      <c r="COG15" s="80"/>
      <c r="COH15" s="80"/>
      <c r="COI15" s="80"/>
      <c r="COJ15" s="80"/>
      <c r="COK15" s="80"/>
      <c r="COL15" s="80"/>
      <c r="COM15" s="80"/>
      <c r="CON15" s="80"/>
      <c r="COO15" s="80"/>
      <c r="COP15" s="80"/>
      <c r="COQ15" s="80"/>
      <c r="COR15" s="80"/>
      <c r="COS15" s="80"/>
      <c r="COT15" s="80"/>
      <c r="COU15" s="80"/>
      <c r="COV15" s="80"/>
      <c r="COW15" s="80"/>
      <c r="COX15" s="80"/>
      <c r="COY15" s="80"/>
      <c r="COZ15" s="80"/>
      <c r="CPA15" s="80"/>
      <c r="CPB15" s="80"/>
      <c r="CPC15" s="80"/>
      <c r="CPD15" s="80"/>
      <c r="CPE15" s="80"/>
      <c r="CPF15" s="80"/>
      <c r="CPG15" s="80"/>
      <c r="CPH15" s="80"/>
      <c r="CPI15" s="80"/>
      <c r="CPJ15" s="80"/>
      <c r="CPK15" s="80"/>
      <c r="CPL15" s="80"/>
      <c r="CPM15" s="80"/>
      <c r="CPN15" s="80"/>
      <c r="CPO15" s="80"/>
      <c r="CPP15" s="80"/>
      <c r="CPQ15" s="80"/>
      <c r="CPR15" s="80"/>
      <c r="CPS15" s="80"/>
      <c r="CPT15" s="80"/>
      <c r="CPU15" s="80"/>
      <c r="CPV15" s="80"/>
      <c r="CPW15" s="80"/>
      <c r="CPX15" s="80"/>
      <c r="CPY15" s="80"/>
      <c r="CPZ15" s="80"/>
      <c r="CQA15" s="80"/>
      <c r="CQB15" s="80"/>
      <c r="CQC15" s="80"/>
      <c r="CQD15" s="80"/>
      <c r="CQE15" s="80"/>
      <c r="CQF15" s="80"/>
      <c r="CQG15" s="80"/>
      <c r="CQH15" s="80"/>
      <c r="CQI15" s="80"/>
      <c r="CQJ15" s="80"/>
      <c r="CQK15" s="80"/>
      <c r="CQL15" s="80"/>
      <c r="CQM15" s="80"/>
      <c r="CQN15" s="80"/>
      <c r="CQO15" s="80"/>
      <c r="CQP15" s="80"/>
      <c r="CQQ15" s="80"/>
      <c r="CQR15" s="80"/>
      <c r="CQS15" s="80"/>
      <c r="CQT15" s="80"/>
      <c r="CQU15" s="80"/>
      <c r="CQV15" s="80"/>
      <c r="CQW15" s="80"/>
      <c r="CQX15" s="80"/>
      <c r="CQY15" s="80"/>
      <c r="CQZ15" s="80"/>
      <c r="CRA15" s="80"/>
      <c r="CRB15" s="80"/>
      <c r="CRC15" s="80"/>
      <c r="CRD15" s="80"/>
      <c r="CRE15" s="80"/>
      <c r="CRF15" s="80"/>
      <c r="CRG15" s="80"/>
      <c r="CRH15" s="80"/>
      <c r="CRI15" s="80"/>
      <c r="CRJ15" s="80"/>
      <c r="CRK15" s="80"/>
      <c r="CRL15" s="80"/>
      <c r="CRM15" s="80"/>
      <c r="CRN15" s="80"/>
      <c r="CRO15" s="80"/>
      <c r="CRP15" s="80"/>
      <c r="CRQ15" s="80"/>
      <c r="CRR15" s="80"/>
      <c r="CRS15" s="80"/>
      <c r="CRT15" s="80"/>
      <c r="CRU15" s="80"/>
      <c r="CRV15" s="80"/>
      <c r="CRW15" s="80"/>
      <c r="CRX15" s="80"/>
      <c r="CRY15" s="80"/>
      <c r="CRZ15" s="80"/>
      <c r="CSA15" s="80"/>
      <c r="CSB15" s="80"/>
      <c r="CSC15" s="80"/>
      <c r="CSD15" s="80"/>
      <c r="CSE15" s="80"/>
      <c r="CSF15" s="80"/>
      <c r="CSG15" s="80"/>
      <c r="CSH15" s="80"/>
      <c r="CSI15" s="80"/>
      <c r="CSJ15" s="80"/>
      <c r="CSK15" s="80"/>
      <c r="CSL15" s="80"/>
      <c r="CSM15" s="80"/>
      <c r="CSN15" s="80"/>
      <c r="CSO15" s="80"/>
      <c r="CSP15" s="80"/>
      <c r="CSQ15" s="80"/>
      <c r="CSR15" s="80"/>
      <c r="CSS15" s="80"/>
      <c r="CST15" s="80"/>
      <c r="CSU15" s="80"/>
      <c r="CSV15" s="80"/>
      <c r="CSW15" s="80"/>
      <c r="CSX15" s="80"/>
      <c r="CSY15" s="80"/>
      <c r="CSZ15" s="80"/>
      <c r="CTA15" s="80"/>
      <c r="CTB15" s="80"/>
      <c r="CTC15" s="80"/>
      <c r="CTD15" s="80"/>
      <c r="CTE15" s="80"/>
      <c r="CTF15" s="80"/>
      <c r="CTG15" s="80"/>
      <c r="CTH15" s="80"/>
      <c r="CTI15" s="80"/>
      <c r="CTJ15" s="80"/>
      <c r="CTK15" s="80"/>
      <c r="CTL15" s="80"/>
      <c r="CTM15" s="80"/>
      <c r="CTN15" s="80"/>
      <c r="CTO15" s="80"/>
      <c r="CTP15" s="80"/>
      <c r="CTQ15" s="80"/>
      <c r="CTR15" s="80"/>
      <c r="CTS15" s="80"/>
      <c r="CTT15" s="80"/>
      <c r="CTU15" s="80"/>
      <c r="CTV15" s="80"/>
      <c r="CTW15" s="80"/>
      <c r="CTX15" s="80"/>
      <c r="CTY15" s="80"/>
      <c r="CTZ15" s="80"/>
      <c r="CUA15" s="80"/>
      <c r="CUB15" s="80"/>
      <c r="CUC15" s="80"/>
      <c r="CUD15" s="80"/>
      <c r="CUE15" s="80"/>
      <c r="CUF15" s="80"/>
      <c r="CUG15" s="80"/>
      <c r="CUH15" s="80"/>
      <c r="CUI15" s="80"/>
      <c r="CUJ15" s="80"/>
      <c r="CUK15" s="80"/>
      <c r="CUL15" s="80"/>
      <c r="CUM15" s="80"/>
      <c r="CUN15" s="80"/>
      <c r="CUO15" s="80"/>
      <c r="CUP15" s="80"/>
      <c r="CUQ15" s="80"/>
      <c r="CUR15" s="80"/>
      <c r="CUS15" s="80"/>
      <c r="CUT15" s="80"/>
      <c r="CUU15" s="80"/>
      <c r="CUV15" s="80"/>
      <c r="CUW15" s="80"/>
      <c r="CUX15" s="80"/>
      <c r="CUY15" s="80"/>
      <c r="CUZ15" s="80"/>
      <c r="CVA15" s="80"/>
      <c r="CVB15" s="80"/>
      <c r="CVC15" s="80"/>
      <c r="CVD15" s="80"/>
      <c r="CVE15" s="80"/>
      <c r="CVF15" s="80"/>
      <c r="CVG15" s="80"/>
      <c r="CVH15" s="80"/>
      <c r="CVI15" s="80"/>
      <c r="CVJ15" s="80"/>
      <c r="CVK15" s="80"/>
      <c r="CVL15" s="80"/>
      <c r="CVM15" s="80"/>
      <c r="CVN15" s="80"/>
      <c r="CVO15" s="80"/>
      <c r="CVP15" s="80"/>
      <c r="CVQ15" s="80"/>
      <c r="CVR15" s="80"/>
      <c r="CVS15" s="80"/>
      <c r="CVT15" s="80"/>
      <c r="CVU15" s="80"/>
      <c r="CVV15" s="80"/>
      <c r="CVW15" s="80"/>
      <c r="CVX15" s="80"/>
      <c r="CVY15" s="80"/>
      <c r="CVZ15" s="80"/>
      <c r="CWA15" s="80"/>
      <c r="CWB15" s="80"/>
      <c r="CWC15" s="80"/>
      <c r="CWD15" s="80"/>
      <c r="CWE15" s="80"/>
      <c r="CWF15" s="80"/>
      <c r="CWG15" s="80"/>
      <c r="CWH15" s="80"/>
      <c r="CWI15" s="80"/>
      <c r="CWJ15" s="80"/>
      <c r="CWK15" s="80"/>
      <c r="CWL15" s="80"/>
      <c r="CWM15" s="80"/>
      <c r="CWN15" s="80"/>
      <c r="CWO15" s="80"/>
      <c r="CWP15" s="80"/>
      <c r="CWQ15" s="80"/>
      <c r="CWR15" s="80"/>
      <c r="CWS15" s="80"/>
      <c r="CWT15" s="80"/>
      <c r="CWU15" s="80"/>
      <c r="CWV15" s="80"/>
      <c r="CWW15" s="80"/>
      <c r="CWX15" s="80"/>
      <c r="CWY15" s="80"/>
      <c r="CWZ15" s="80"/>
      <c r="CXA15" s="80"/>
      <c r="CXB15" s="80"/>
      <c r="CXC15" s="80"/>
      <c r="CXD15" s="80"/>
      <c r="CXE15" s="80"/>
      <c r="CXF15" s="80"/>
      <c r="CXG15" s="80"/>
      <c r="CXH15" s="80"/>
      <c r="CXI15" s="80"/>
      <c r="CXJ15" s="80"/>
      <c r="CXK15" s="80"/>
      <c r="CXL15" s="80"/>
      <c r="CXM15" s="80"/>
      <c r="CXN15" s="80"/>
      <c r="CXO15" s="80"/>
      <c r="CXP15" s="80"/>
      <c r="CXQ15" s="80"/>
      <c r="CXR15" s="80"/>
      <c r="CXS15" s="80"/>
      <c r="CXT15" s="80"/>
      <c r="CXU15" s="80"/>
      <c r="CXV15" s="80"/>
      <c r="CXW15" s="80"/>
      <c r="CXX15" s="80"/>
      <c r="CXY15" s="80"/>
      <c r="CXZ15" s="80"/>
      <c r="CYA15" s="80"/>
      <c r="CYB15" s="80"/>
      <c r="CYC15" s="80"/>
      <c r="CYD15" s="80"/>
      <c r="CYE15" s="80"/>
      <c r="CYF15" s="80"/>
      <c r="CYG15" s="80"/>
      <c r="CYH15" s="80"/>
      <c r="CYI15" s="80"/>
      <c r="CYJ15" s="80"/>
      <c r="CYK15" s="80"/>
      <c r="CYL15" s="80"/>
      <c r="CYM15" s="80"/>
      <c r="CYN15" s="80"/>
      <c r="CYO15" s="80"/>
      <c r="CYP15" s="80"/>
      <c r="CYQ15" s="80"/>
      <c r="CYR15" s="80"/>
      <c r="CYS15" s="80"/>
      <c r="CYT15" s="80"/>
      <c r="CYU15" s="80"/>
      <c r="CYV15" s="80"/>
      <c r="CYW15" s="80"/>
      <c r="CYX15" s="80"/>
      <c r="CYY15" s="80"/>
      <c r="CYZ15" s="80"/>
      <c r="CZA15" s="80"/>
      <c r="CZB15" s="80"/>
      <c r="CZC15" s="80"/>
      <c r="CZD15" s="80"/>
      <c r="CZE15" s="80"/>
      <c r="CZF15" s="80"/>
      <c r="CZG15" s="80"/>
      <c r="CZH15" s="80"/>
      <c r="CZI15" s="80"/>
      <c r="CZJ15" s="80"/>
      <c r="CZK15" s="80"/>
      <c r="CZL15" s="80"/>
      <c r="CZM15" s="80"/>
      <c r="CZN15" s="80"/>
      <c r="CZO15" s="80"/>
      <c r="CZP15" s="80"/>
      <c r="CZQ15" s="80"/>
      <c r="CZR15" s="80"/>
      <c r="CZS15" s="80"/>
      <c r="CZT15" s="80"/>
      <c r="CZU15" s="80"/>
      <c r="CZV15" s="80"/>
      <c r="CZW15" s="80"/>
      <c r="CZX15" s="80"/>
      <c r="CZY15" s="80"/>
      <c r="CZZ15" s="80"/>
      <c r="DAA15" s="80"/>
      <c r="DAB15" s="80"/>
      <c r="DAC15" s="80"/>
      <c r="DAD15" s="80"/>
      <c r="DAE15" s="80"/>
      <c r="DAF15" s="80"/>
      <c r="DAG15" s="80"/>
      <c r="DAH15" s="80"/>
      <c r="DAI15" s="80"/>
      <c r="DAJ15" s="80"/>
      <c r="DAK15" s="80"/>
      <c r="DAL15" s="80"/>
      <c r="DAM15" s="80"/>
      <c r="DAN15" s="80"/>
      <c r="DAO15" s="80"/>
      <c r="DAP15" s="80"/>
      <c r="DAQ15" s="80"/>
      <c r="DAR15" s="80"/>
      <c r="DAS15" s="80"/>
      <c r="DAT15" s="80"/>
      <c r="DAU15" s="80"/>
      <c r="DAV15" s="80"/>
      <c r="DAW15" s="80"/>
      <c r="DAX15" s="80"/>
      <c r="DAY15" s="80"/>
      <c r="DAZ15" s="80"/>
      <c r="DBA15" s="80"/>
      <c r="DBB15" s="80"/>
      <c r="DBC15" s="80"/>
      <c r="DBD15" s="80"/>
      <c r="DBE15" s="80"/>
      <c r="DBF15" s="80"/>
      <c r="DBG15" s="80"/>
      <c r="DBH15" s="80"/>
      <c r="DBI15" s="80"/>
      <c r="DBJ15" s="80"/>
      <c r="DBK15" s="80"/>
      <c r="DBL15" s="80"/>
      <c r="DBM15" s="80"/>
      <c r="DBN15" s="80"/>
      <c r="DBO15" s="80"/>
      <c r="DBP15" s="80"/>
      <c r="DBQ15" s="80"/>
      <c r="DBR15" s="80"/>
      <c r="DBS15" s="80"/>
      <c r="DBT15" s="80"/>
      <c r="DBU15" s="80"/>
      <c r="DBV15" s="80"/>
      <c r="DBW15" s="80"/>
      <c r="DBX15" s="80"/>
      <c r="DBY15" s="80"/>
      <c r="DBZ15" s="80"/>
      <c r="DCA15" s="80"/>
      <c r="DCB15" s="80"/>
      <c r="DCC15" s="80"/>
      <c r="DCD15" s="80"/>
      <c r="DCE15" s="80"/>
      <c r="DCF15" s="80"/>
      <c r="DCG15" s="80"/>
      <c r="DCH15" s="80"/>
      <c r="DCI15" s="80"/>
      <c r="DCJ15" s="80"/>
      <c r="DCK15" s="80"/>
      <c r="DCL15" s="80"/>
      <c r="DCM15" s="80"/>
      <c r="DCN15" s="80"/>
      <c r="DCO15" s="80"/>
      <c r="DCP15" s="80"/>
      <c r="DCQ15" s="80"/>
      <c r="DCR15" s="80"/>
      <c r="DCS15" s="80"/>
      <c r="DCT15" s="80"/>
      <c r="DCU15" s="80"/>
      <c r="DCV15" s="80"/>
      <c r="DCW15" s="80"/>
      <c r="DCX15" s="80"/>
      <c r="DCY15" s="80"/>
      <c r="DCZ15" s="80"/>
      <c r="DDA15" s="80"/>
      <c r="DDB15" s="80"/>
      <c r="DDC15" s="80"/>
      <c r="DDD15" s="80"/>
      <c r="DDE15" s="80"/>
      <c r="DDF15" s="80"/>
      <c r="DDG15" s="80"/>
      <c r="DDH15" s="80"/>
      <c r="DDI15" s="80"/>
      <c r="DDJ15" s="80"/>
      <c r="DDK15" s="80"/>
      <c r="DDL15" s="80"/>
      <c r="DDM15" s="80"/>
      <c r="DDN15" s="80"/>
      <c r="DDO15" s="80"/>
      <c r="DDP15" s="80"/>
      <c r="DDQ15" s="80"/>
      <c r="DDR15" s="80"/>
      <c r="DDS15" s="80"/>
      <c r="DDT15" s="80"/>
      <c r="DDU15" s="80"/>
      <c r="DDV15" s="80"/>
      <c r="DDW15" s="80"/>
      <c r="DDX15" s="80"/>
      <c r="DDY15" s="80"/>
      <c r="DDZ15" s="80"/>
      <c r="DEA15" s="80"/>
      <c r="DEB15" s="80"/>
      <c r="DEC15" s="80"/>
      <c r="DED15" s="80"/>
      <c r="DEE15" s="80"/>
      <c r="DEF15" s="80"/>
      <c r="DEG15" s="80"/>
      <c r="DEH15" s="80"/>
      <c r="DEI15" s="80"/>
      <c r="DEJ15" s="80"/>
      <c r="DEK15" s="80"/>
      <c r="DEL15" s="80"/>
      <c r="DEM15" s="80"/>
      <c r="DEN15" s="80"/>
      <c r="DEO15" s="80"/>
      <c r="DEP15" s="80"/>
      <c r="DEQ15" s="80"/>
      <c r="DER15" s="80"/>
      <c r="DES15" s="80"/>
      <c r="DET15" s="80"/>
      <c r="DEU15" s="80"/>
      <c r="DEV15" s="80"/>
      <c r="DEW15" s="80"/>
      <c r="DEX15" s="80"/>
      <c r="DEY15" s="80"/>
      <c r="DEZ15" s="80"/>
      <c r="DFA15" s="80"/>
      <c r="DFB15" s="80"/>
      <c r="DFC15" s="80"/>
      <c r="DFD15" s="80"/>
      <c r="DFE15" s="80"/>
      <c r="DFF15" s="80"/>
      <c r="DFG15" s="80"/>
      <c r="DFH15" s="80"/>
      <c r="DFI15" s="80"/>
      <c r="DFJ15" s="80"/>
      <c r="DFK15" s="80"/>
      <c r="DFL15" s="80"/>
      <c r="DFM15" s="80"/>
      <c r="DFN15" s="80"/>
      <c r="DFO15" s="80"/>
      <c r="DFP15" s="80"/>
      <c r="DFQ15" s="80"/>
      <c r="DFR15" s="80"/>
      <c r="DFS15" s="80"/>
      <c r="DFT15" s="80"/>
      <c r="DFU15" s="80"/>
      <c r="DFV15" s="80"/>
      <c r="DFW15" s="80"/>
      <c r="DFX15" s="80"/>
      <c r="DFY15" s="80"/>
      <c r="DFZ15" s="80"/>
      <c r="DGA15" s="80"/>
      <c r="DGB15" s="80"/>
      <c r="DGC15" s="80"/>
      <c r="DGD15" s="80"/>
      <c r="DGE15" s="80"/>
      <c r="DGF15" s="80"/>
      <c r="DGG15" s="80"/>
      <c r="DGH15" s="80"/>
      <c r="DGI15" s="80"/>
      <c r="DGJ15" s="80"/>
      <c r="DGK15" s="80"/>
      <c r="DGL15" s="80"/>
      <c r="DGM15" s="80"/>
      <c r="DGN15" s="80"/>
      <c r="DGO15" s="80"/>
      <c r="DGP15" s="80"/>
      <c r="DGQ15" s="80"/>
      <c r="DGR15" s="80"/>
      <c r="DGS15" s="80"/>
      <c r="DGT15" s="80"/>
      <c r="DGU15" s="80"/>
      <c r="DGV15" s="80"/>
      <c r="DGW15" s="80"/>
      <c r="DGX15" s="80"/>
      <c r="DGY15" s="80"/>
      <c r="DGZ15" s="80"/>
      <c r="DHA15" s="80"/>
      <c r="DHB15" s="80"/>
      <c r="DHC15" s="80"/>
      <c r="DHD15" s="80"/>
      <c r="DHE15" s="80"/>
      <c r="DHF15" s="80"/>
      <c r="DHG15" s="80"/>
      <c r="DHH15" s="80"/>
      <c r="DHI15" s="80"/>
      <c r="DHJ15" s="80"/>
      <c r="DHK15" s="80"/>
      <c r="DHL15" s="80"/>
      <c r="DHM15" s="80"/>
      <c r="DHN15" s="80"/>
      <c r="DHO15" s="80"/>
      <c r="DHP15" s="80"/>
      <c r="DHQ15" s="80"/>
      <c r="DHR15" s="80"/>
      <c r="DHS15" s="80"/>
      <c r="DHT15" s="80"/>
      <c r="DHU15" s="80"/>
      <c r="DHV15" s="80"/>
      <c r="DHW15" s="80"/>
      <c r="DHX15" s="80"/>
      <c r="DHY15" s="80"/>
      <c r="DHZ15" s="80"/>
      <c r="DIA15" s="80"/>
      <c r="DIB15" s="80"/>
      <c r="DIC15" s="80"/>
      <c r="DID15" s="80"/>
      <c r="DIE15" s="80"/>
      <c r="DIF15" s="80"/>
      <c r="DIG15" s="80"/>
      <c r="DIH15" s="80"/>
      <c r="DII15" s="80"/>
      <c r="DIJ15" s="80"/>
      <c r="DIK15" s="80"/>
      <c r="DIL15" s="80"/>
      <c r="DIM15" s="80"/>
      <c r="DIN15" s="80"/>
      <c r="DIO15" s="80"/>
      <c r="DIP15" s="80"/>
      <c r="DIQ15" s="80"/>
      <c r="DIR15" s="80"/>
      <c r="DIS15" s="80"/>
      <c r="DIT15" s="80"/>
      <c r="DIU15" s="80"/>
      <c r="DIV15" s="80"/>
      <c r="DIW15" s="80"/>
      <c r="DIX15" s="80"/>
      <c r="DIY15" s="80"/>
      <c r="DIZ15" s="80"/>
      <c r="DJA15" s="80"/>
      <c r="DJB15" s="80"/>
      <c r="DJC15" s="80"/>
      <c r="DJD15" s="80"/>
      <c r="DJE15" s="80"/>
      <c r="DJF15" s="80"/>
      <c r="DJG15" s="80"/>
      <c r="DJH15" s="80"/>
      <c r="DJI15" s="80"/>
      <c r="DJJ15" s="80"/>
      <c r="DJK15" s="80"/>
      <c r="DJL15" s="80"/>
      <c r="DJM15" s="80"/>
      <c r="DJN15" s="80"/>
      <c r="DJO15" s="80"/>
      <c r="DJP15" s="80"/>
      <c r="DJQ15" s="80"/>
      <c r="DJR15" s="80"/>
      <c r="DJS15" s="80"/>
      <c r="DJT15" s="80"/>
      <c r="DJU15" s="80"/>
      <c r="DJV15" s="80"/>
      <c r="DJW15" s="80"/>
      <c r="DJX15" s="80"/>
      <c r="DJY15" s="80"/>
      <c r="DJZ15" s="80"/>
      <c r="DKA15" s="80"/>
      <c r="DKB15" s="80"/>
      <c r="DKC15" s="80"/>
      <c r="DKD15" s="80"/>
      <c r="DKE15" s="80"/>
      <c r="DKF15" s="80"/>
      <c r="DKG15" s="80"/>
      <c r="DKH15" s="80"/>
      <c r="DKI15" s="80"/>
      <c r="DKJ15" s="80"/>
      <c r="DKK15" s="80"/>
      <c r="DKL15" s="80"/>
      <c r="DKM15" s="80"/>
      <c r="DKN15" s="80"/>
      <c r="DKO15" s="80"/>
      <c r="DKP15" s="80"/>
      <c r="DKQ15" s="80"/>
      <c r="DKR15" s="80"/>
      <c r="DKS15" s="80"/>
      <c r="DKT15" s="80"/>
      <c r="DKU15" s="80"/>
      <c r="DKV15" s="80"/>
      <c r="DKW15" s="80"/>
      <c r="DKX15" s="80"/>
      <c r="DKY15" s="80"/>
      <c r="DKZ15" s="80"/>
      <c r="DLA15" s="80"/>
      <c r="DLB15" s="80"/>
      <c r="DLC15" s="80"/>
      <c r="DLD15" s="80"/>
      <c r="DLE15" s="80"/>
      <c r="DLF15" s="80"/>
      <c r="DLG15" s="80"/>
      <c r="DLH15" s="80"/>
      <c r="DLI15" s="80"/>
      <c r="DLJ15" s="80"/>
      <c r="DLK15" s="80"/>
      <c r="DLL15" s="80"/>
      <c r="DLM15" s="80"/>
      <c r="DLN15" s="80"/>
      <c r="DLO15" s="80"/>
      <c r="DLP15" s="80"/>
      <c r="DLQ15" s="80"/>
      <c r="DLR15" s="80"/>
      <c r="DLS15" s="80"/>
      <c r="DLT15" s="80"/>
      <c r="DLU15" s="80"/>
      <c r="DLV15" s="80"/>
      <c r="DLW15" s="80"/>
      <c r="DLX15" s="80"/>
      <c r="DLY15" s="80"/>
      <c r="DLZ15" s="80"/>
      <c r="DMA15" s="80"/>
      <c r="DMB15" s="80"/>
      <c r="DMC15" s="80"/>
      <c r="DMD15" s="80"/>
      <c r="DME15" s="80"/>
      <c r="DMF15" s="80"/>
      <c r="DMG15" s="80"/>
      <c r="DMH15" s="80"/>
      <c r="DMI15" s="80"/>
      <c r="DMJ15" s="80"/>
      <c r="DMK15" s="80"/>
      <c r="DML15" s="80"/>
      <c r="DMM15" s="80"/>
      <c r="DMN15" s="80"/>
      <c r="DMO15" s="80"/>
      <c r="DMP15" s="80"/>
      <c r="DMQ15" s="80"/>
      <c r="DMR15" s="80"/>
      <c r="DMS15" s="80"/>
      <c r="DMT15" s="80"/>
      <c r="DMU15" s="80"/>
      <c r="DMV15" s="80"/>
      <c r="DMW15" s="80"/>
      <c r="DMX15" s="80"/>
      <c r="DMY15" s="80"/>
      <c r="DMZ15" s="80"/>
      <c r="DNA15" s="80"/>
      <c r="DNB15" s="80"/>
      <c r="DNC15" s="80"/>
      <c r="DND15" s="80"/>
      <c r="DNE15" s="80"/>
      <c r="DNF15" s="80"/>
      <c r="DNG15" s="80"/>
      <c r="DNH15" s="80"/>
      <c r="DNI15" s="80"/>
      <c r="DNJ15" s="80"/>
      <c r="DNK15" s="80"/>
      <c r="DNL15" s="80"/>
      <c r="DNM15" s="80"/>
      <c r="DNN15" s="80"/>
      <c r="DNO15" s="80"/>
      <c r="DNP15" s="80"/>
      <c r="DNQ15" s="80"/>
      <c r="DNR15" s="80"/>
      <c r="DNS15" s="80"/>
      <c r="DNT15" s="80"/>
      <c r="DNU15" s="80"/>
      <c r="DNV15" s="80"/>
      <c r="DNW15" s="80"/>
      <c r="DNX15" s="80"/>
      <c r="DNY15" s="80"/>
      <c r="DNZ15" s="80"/>
      <c r="DOA15" s="80"/>
      <c r="DOB15" s="80"/>
      <c r="DOC15" s="80"/>
      <c r="DOD15" s="80"/>
      <c r="DOE15" s="80"/>
      <c r="DOF15" s="80"/>
      <c r="DOG15" s="80"/>
      <c r="DOH15" s="80"/>
      <c r="DOI15" s="80"/>
      <c r="DOJ15" s="80"/>
      <c r="DOK15" s="80"/>
      <c r="DOL15" s="80"/>
      <c r="DOM15" s="80"/>
      <c r="DON15" s="80"/>
      <c r="DOO15" s="80"/>
      <c r="DOP15" s="80"/>
      <c r="DOQ15" s="80"/>
      <c r="DOR15" s="80"/>
      <c r="DOS15" s="80"/>
      <c r="DOT15" s="80"/>
      <c r="DOU15" s="80"/>
      <c r="DOV15" s="80"/>
      <c r="DOW15" s="80"/>
      <c r="DOX15" s="80"/>
      <c r="DOY15" s="80"/>
      <c r="DOZ15" s="80"/>
      <c r="DPA15" s="80"/>
      <c r="DPB15" s="80"/>
      <c r="DPC15" s="80"/>
      <c r="DPD15" s="80"/>
      <c r="DPE15" s="80"/>
      <c r="DPF15" s="80"/>
      <c r="DPG15" s="80"/>
      <c r="DPH15" s="80"/>
      <c r="DPI15" s="80"/>
      <c r="DPJ15" s="80"/>
      <c r="DPK15" s="80"/>
      <c r="DPL15" s="80"/>
      <c r="DPM15" s="80"/>
      <c r="DPN15" s="80"/>
      <c r="DPO15" s="80"/>
      <c r="DPP15" s="80"/>
      <c r="DPQ15" s="80"/>
      <c r="DPR15" s="80"/>
      <c r="DPS15" s="80"/>
      <c r="DPT15" s="80"/>
      <c r="DPU15" s="80"/>
      <c r="DPV15" s="80"/>
      <c r="DPW15" s="80"/>
      <c r="DPX15" s="80"/>
      <c r="DPY15" s="80"/>
      <c r="DPZ15" s="80"/>
      <c r="DQA15" s="80"/>
      <c r="DQB15" s="80"/>
      <c r="DQC15" s="80"/>
      <c r="DQD15" s="80"/>
      <c r="DQE15" s="80"/>
      <c r="DQF15" s="80"/>
      <c r="DQG15" s="80"/>
      <c r="DQH15" s="80"/>
      <c r="DQI15" s="80"/>
      <c r="DQJ15" s="80"/>
      <c r="DQK15" s="80"/>
      <c r="DQL15" s="80"/>
      <c r="DQM15" s="80"/>
      <c r="DQN15" s="80"/>
      <c r="DQO15" s="80"/>
      <c r="DQP15" s="80"/>
      <c r="DQQ15" s="80"/>
      <c r="DQR15" s="80"/>
      <c r="DQS15" s="80"/>
      <c r="DQT15" s="80"/>
      <c r="DQU15" s="80"/>
      <c r="DQV15" s="80"/>
      <c r="DQW15" s="80"/>
      <c r="DQX15" s="80"/>
      <c r="DQY15" s="80"/>
      <c r="DQZ15" s="80"/>
      <c r="DRA15" s="80"/>
      <c r="DRB15" s="80"/>
      <c r="DRC15" s="80"/>
      <c r="DRD15" s="80"/>
      <c r="DRE15" s="80"/>
      <c r="DRF15" s="80"/>
      <c r="DRG15" s="80"/>
      <c r="DRH15" s="80"/>
      <c r="DRI15" s="80"/>
      <c r="DRJ15" s="80"/>
      <c r="DRK15" s="80"/>
      <c r="DRL15" s="80"/>
      <c r="DRM15" s="80"/>
      <c r="DRN15" s="80"/>
      <c r="DRO15" s="80"/>
      <c r="DRP15" s="80"/>
      <c r="DRQ15" s="80"/>
      <c r="DRR15" s="80"/>
      <c r="DRS15" s="80"/>
      <c r="DRT15" s="80"/>
      <c r="DRU15" s="80"/>
      <c r="DRV15" s="80"/>
      <c r="DRW15" s="80"/>
      <c r="DRX15" s="80"/>
      <c r="DRY15" s="80"/>
      <c r="DRZ15" s="80"/>
      <c r="DSA15" s="80"/>
      <c r="DSB15" s="80"/>
      <c r="DSC15" s="80"/>
      <c r="DSD15" s="80"/>
      <c r="DSE15" s="80"/>
      <c r="DSF15" s="80"/>
      <c r="DSG15" s="80"/>
      <c r="DSH15" s="80"/>
      <c r="DSI15" s="80"/>
      <c r="DSJ15" s="80"/>
      <c r="DSK15" s="80"/>
      <c r="DSL15" s="80"/>
      <c r="DSM15" s="80"/>
      <c r="DSN15" s="80"/>
      <c r="DSO15" s="80"/>
      <c r="DSP15" s="80"/>
      <c r="DSQ15" s="80"/>
      <c r="DSR15" s="80"/>
      <c r="DSS15" s="80"/>
      <c r="DST15" s="80"/>
      <c r="DSU15" s="80"/>
      <c r="DSV15" s="80"/>
      <c r="DSW15" s="80"/>
      <c r="DSX15" s="80"/>
      <c r="DSY15" s="80"/>
      <c r="DSZ15" s="80"/>
      <c r="DTA15" s="80"/>
      <c r="DTB15" s="80"/>
      <c r="DTC15" s="80"/>
      <c r="DTD15" s="80"/>
      <c r="DTE15" s="80"/>
      <c r="DTF15" s="80"/>
      <c r="DTG15" s="80"/>
      <c r="DTH15" s="80"/>
      <c r="DTI15" s="80"/>
      <c r="DTJ15" s="80"/>
      <c r="DTK15" s="80"/>
      <c r="DTL15" s="80"/>
      <c r="DTM15" s="80"/>
      <c r="DTN15" s="80"/>
      <c r="DTO15" s="80"/>
      <c r="DTP15" s="80"/>
      <c r="DTQ15" s="80"/>
      <c r="DTR15" s="80"/>
      <c r="DTS15" s="80"/>
      <c r="DTT15" s="80"/>
      <c r="DTU15" s="80"/>
      <c r="DTV15" s="80"/>
      <c r="DTW15" s="80"/>
      <c r="DTX15" s="80"/>
      <c r="DTY15" s="80"/>
      <c r="DTZ15" s="80"/>
      <c r="DUA15" s="80"/>
      <c r="DUB15" s="80"/>
      <c r="DUC15" s="80"/>
      <c r="DUD15" s="80"/>
      <c r="DUE15" s="80"/>
      <c r="DUF15" s="80"/>
      <c r="DUG15" s="80"/>
      <c r="DUH15" s="80"/>
      <c r="DUI15" s="80"/>
      <c r="DUJ15" s="80"/>
      <c r="DUK15" s="80"/>
      <c r="DUL15" s="80"/>
      <c r="DUM15" s="80"/>
      <c r="DUN15" s="80"/>
      <c r="DUO15" s="80"/>
      <c r="DUP15" s="80"/>
      <c r="DUQ15" s="80"/>
      <c r="DUR15" s="80"/>
      <c r="DUS15" s="80"/>
      <c r="DUT15" s="80"/>
      <c r="DUU15" s="80"/>
      <c r="DUV15" s="80"/>
      <c r="DUW15" s="80"/>
      <c r="DUX15" s="80"/>
      <c r="DUY15" s="80"/>
      <c r="DUZ15" s="80"/>
      <c r="DVA15" s="80"/>
      <c r="DVB15" s="80"/>
      <c r="DVC15" s="80"/>
      <c r="DVD15" s="80"/>
      <c r="DVE15" s="80"/>
      <c r="DVF15" s="80"/>
      <c r="DVG15" s="80"/>
      <c r="DVH15" s="80"/>
      <c r="DVI15" s="80"/>
      <c r="DVJ15" s="80"/>
      <c r="DVK15" s="80"/>
      <c r="DVL15" s="80"/>
      <c r="DVM15" s="80"/>
      <c r="DVN15" s="80"/>
      <c r="DVO15" s="80"/>
      <c r="DVP15" s="80"/>
      <c r="DVQ15" s="80"/>
      <c r="DVR15" s="80"/>
      <c r="DVS15" s="80"/>
      <c r="DVT15" s="80"/>
      <c r="DVU15" s="80"/>
      <c r="DVV15" s="80"/>
      <c r="DVW15" s="80"/>
      <c r="DVX15" s="80"/>
      <c r="DVY15" s="80"/>
      <c r="DVZ15" s="80"/>
      <c r="DWA15" s="80"/>
      <c r="DWB15" s="80"/>
      <c r="DWC15" s="80"/>
      <c r="DWD15" s="80"/>
      <c r="DWE15" s="80"/>
      <c r="DWF15" s="80"/>
      <c r="DWG15" s="80"/>
      <c r="DWH15" s="80"/>
      <c r="DWI15" s="80"/>
      <c r="DWJ15" s="80"/>
      <c r="DWK15" s="80"/>
      <c r="DWL15" s="80"/>
      <c r="DWM15" s="80"/>
      <c r="DWN15" s="80"/>
      <c r="DWO15" s="80"/>
      <c r="DWP15" s="80"/>
      <c r="DWQ15" s="80"/>
      <c r="DWR15" s="80"/>
      <c r="DWS15" s="80"/>
      <c r="DWT15" s="80"/>
      <c r="DWU15" s="80"/>
      <c r="DWV15" s="80"/>
      <c r="DWW15" s="80"/>
      <c r="DWX15" s="80"/>
      <c r="DWY15" s="80"/>
      <c r="DWZ15" s="80"/>
      <c r="DXA15" s="80"/>
      <c r="DXB15" s="80"/>
      <c r="DXC15" s="80"/>
      <c r="DXD15" s="80"/>
      <c r="DXE15" s="80"/>
      <c r="DXF15" s="80"/>
      <c r="DXG15" s="80"/>
      <c r="DXH15" s="80"/>
      <c r="DXI15" s="80"/>
      <c r="DXJ15" s="80"/>
      <c r="DXK15" s="80"/>
      <c r="DXL15" s="80"/>
      <c r="DXM15" s="80"/>
      <c r="DXN15" s="80"/>
      <c r="DXO15" s="80"/>
      <c r="DXP15" s="80"/>
      <c r="DXQ15" s="80"/>
      <c r="DXR15" s="80"/>
      <c r="DXS15" s="80"/>
      <c r="DXT15" s="80"/>
      <c r="DXU15" s="80"/>
      <c r="DXV15" s="80"/>
      <c r="DXW15" s="80"/>
      <c r="DXX15" s="80"/>
      <c r="DXY15" s="80"/>
      <c r="DXZ15" s="80"/>
      <c r="DYA15" s="80"/>
      <c r="DYB15" s="80"/>
      <c r="DYC15" s="80"/>
      <c r="DYD15" s="80"/>
      <c r="DYE15" s="80"/>
      <c r="DYF15" s="80"/>
      <c r="DYG15" s="80"/>
      <c r="DYH15" s="80"/>
      <c r="DYI15" s="80"/>
      <c r="DYJ15" s="80"/>
      <c r="DYK15" s="80"/>
      <c r="DYL15" s="80"/>
      <c r="DYM15" s="80"/>
      <c r="DYN15" s="80"/>
      <c r="DYO15" s="80"/>
      <c r="DYP15" s="80"/>
      <c r="DYQ15" s="80"/>
      <c r="DYR15" s="80"/>
      <c r="DYS15" s="80"/>
      <c r="DYT15" s="80"/>
      <c r="DYU15" s="80"/>
      <c r="DYV15" s="80"/>
      <c r="DYW15" s="80"/>
      <c r="DYX15" s="80"/>
      <c r="DYY15" s="80"/>
      <c r="DYZ15" s="80"/>
      <c r="DZA15" s="80"/>
      <c r="DZB15" s="80"/>
      <c r="DZC15" s="80"/>
      <c r="DZD15" s="80"/>
      <c r="DZE15" s="80"/>
      <c r="DZF15" s="80"/>
      <c r="DZG15" s="80"/>
      <c r="DZH15" s="80"/>
      <c r="DZI15" s="80"/>
      <c r="DZJ15" s="80"/>
      <c r="DZK15" s="80"/>
      <c r="DZL15" s="80"/>
      <c r="DZM15" s="80"/>
      <c r="DZN15" s="80"/>
      <c r="DZO15" s="80"/>
      <c r="DZP15" s="80"/>
      <c r="DZQ15" s="80"/>
      <c r="DZR15" s="80"/>
      <c r="DZS15" s="80"/>
      <c r="DZT15" s="80"/>
      <c r="DZU15" s="80"/>
      <c r="DZV15" s="80"/>
      <c r="DZW15" s="80"/>
      <c r="DZX15" s="80"/>
      <c r="DZY15" s="80"/>
      <c r="DZZ15" s="80"/>
      <c r="EAA15" s="80"/>
      <c r="EAB15" s="80"/>
      <c r="EAC15" s="80"/>
      <c r="EAD15" s="80"/>
      <c r="EAE15" s="80"/>
      <c r="EAF15" s="80"/>
      <c r="EAG15" s="80"/>
      <c r="EAH15" s="80"/>
      <c r="EAI15" s="80"/>
      <c r="EAJ15" s="80"/>
      <c r="EAK15" s="80"/>
      <c r="EAL15" s="80"/>
      <c r="EAM15" s="80"/>
      <c r="EAN15" s="80"/>
      <c r="EAO15" s="80"/>
      <c r="EAP15" s="80"/>
      <c r="EAQ15" s="80"/>
      <c r="EAR15" s="80"/>
      <c r="EAS15" s="80"/>
      <c r="EAT15" s="80"/>
      <c r="EAU15" s="80"/>
      <c r="EAV15" s="80"/>
      <c r="EAW15" s="80"/>
      <c r="EAX15" s="80"/>
      <c r="EAY15" s="80"/>
      <c r="EAZ15" s="80"/>
      <c r="EBA15" s="80"/>
      <c r="EBB15" s="80"/>
      <c r="EBC15" s="80"/>
      <c r="EBD15" s="80"/>
      <c r="EBE15" s="80"/>
      <c r="EBF15" s="80"/>
      <c r="EBG15" s="80"/>
      <c r="EBH15" s="80"/>
      <c r="EBI15" s="80"/>
      <c r="EBJ15" s="80"/>
      <c r="EBK15" s="80"/>
      <c r="EBL15" s="80"/>
      <c r="EBM15" s="80"/>
      <c r="EBN15" s="80"/>
      <c r="EBO15" s="80"/>
      <c r="EBP15" s="80"/>
      <c r="EBQ15" s="80"/>
      <c r="EBR15" s="80"/>
      <c r="EBS15" s="80"/>
      <c r="EBT15" s="80"/>
      <c r="EBU15" s="80"/>
      <c r="EBV15" s="80"/>
      <c r="EBW15" s="80"/>
      <c r="EBX15" s="80"/>
      <c r="EBY15" s="80"/>
      <c r="EBZ15" s="80"/>
      <c r="ECA15" s="80"/>
      <c r="ECB15" s="80"/>
      <c r="ECC15" s="80"/>
      <c r="ECD15" s="80"/>
      <c r="ECE15" s="80"/>
      <c r="ECF15" s="80"/>
      <c r="ECG15" s="80"/>
      <c r="ECH15" s="80"/>
      <c r="ECI15" s="80"/>
      <c r="ECJ15" s="80"/>
      <c r="ECK15" s="80"/>
      <c r="ECL15" s="80"/>
      <c r="ECM15" s="80"/>
      <c r="ECN15" s="80"/>
      <c r="ECO15" s="80"/>
      <c r="ECP15" s="80"/>
      <c r="ECQ15" s="80"/>
      <c r="ECR15" s="80"/>
      <c r="ECS15" s="80"/>
      <c r="ECT15" s="80"/>
      <c r="ECU15" s="80"/>
      <c r="ECV15" s="80"/>
      <c r="ECW15" s="80"/>
      <c r="ECX15" s="80"/>
      <c r="ECY15" s="80"/>
      <c r="ECZ15" s="80"/>
      <c r="EDA15" s="80"/>
      <c r="EDB15" s="80"/>
      <c r="EDC15" s="80"/>
      <c r="EDD15" s="80"/>
      <c r="EDE15" s="80"/>
      <c r="EDF15" s="80"/>
      <c r="EDG15" s="80"/>
      <c r="EDH15" s="80"/>
      <c r="EDI15" s="80"/>
      <c r="EDJ15" s="80"/>
      <c r="EDK15" s="80"/>
      <c r="EDL15" s="80"/>
      <c r="EDM15" s="80"/>
      <c r="EDN15" s="80"/>
      <c r="EDO15" s="80"/>
      <c r="EDP15" s="80"/>
      <c r="EDQ15" s="80"/>
      <c r="EDR15" s="80"/>
      <c r="EDS15" s="80"/>
      <c r="EDT15" s="80"/>
      <c r="EDU15" s="80"/>
      <c r="EDV15" s="80"/>
      <c r="EDW15" s="80"/>
      <c r="EDX15" s="80"/>
      <c r="EDY15" s="80"/>
      <c r="EDZ15" s="80"/>
      <c r="EEA15" s="80"/>
      <c r="EEB15" s="80"/>
      <c r="EEC15" s="80"/>
      <c r="EED15" s="80"/>
      <c r="EEE15" s="80"/>
      <c r="EEF15" s="80"/>
      <c r="EEG15" s="80"/>
      <c r="EEH15" s="80"/>
      <c r="EEI15" s="80"/>
      <c r="EEJ15" s="80"/>
      <c r="EEK15" s="80"/>
      <c r="EEL15" s="80"/>
      <c r="EEM15" s="80"/>
      <c r="EEN15" s="80"/>
      <c r="EEO15" s="80"/>
      <c r="EEP15" s="80"/>
      <c r="EEQ15" s="80"/>
      <c r="EER15" s="80"/>
      <c r="EES15" s="80"/>
      <c r="EET15" s="80"/>
      <c r="EEU15" s="80"/>
      <c r="EEV15" s="80"/>
      <c r="EEW15" s="80"/>
      <c r="EEX15" s="80"/>
      <c r="EEY15" s="80"/>
      <c r="EEZ15" s="80"/>
      <c r="EFA15" s="80"/>
      <c r="EFB15" s="80"/>
      <c r="EFC15" s="80"/>
      <c r="EFD15" s="80"/>
      <c r="EFE15" s="80"/>
      <c r="EFF15" s="80"/>
      <c r="EFG15" s="80"/>
      <c r="EFH15" s="80"/>
      <c r="EFI15" s="80"/>
      <c r="EFJ15" s="80"/>
      <c r="EFK15" s="80"/>
      <c r="EFL15" s="80"/>
      <c r="EFM15" s="80"/>
      <c r="EFN15" s="80"/>
      <c r="EFO15" s="80"/>
      <c r="EFP15" s="80"/>
      <c r="EFQ15" s="80"/>
      <c r="EFR15" s="80"/>
      <c r="EFS15" s="80"/>
      <c r="EFT15" s="80"/>
      <c r="EFU15" s="80"/>
      <c r="EFV15" s="80"/>
      <c r="EFW15" s="80"/>
      <c r="EFX15" s="80"/>
      <c r="EFY15" s="80"/>
      <c r="EFZ15" s="80"/>
      <c r="EGA15" s="80"/>
      <c r="EGB15" s="80"/>
      <c r="EGC15" s="80"/>
      <c r="EGD15" s="80"/>
      <c r="EGE15" s="80"/>
      <c r="EGF15" s="80"/>
      <c r="EGG15" s="80"/>
      <c r="EGH15" s="80"/>
      <c r="EGI15" s="80"/>
      <c r="EGJ15" s="80"/>
      <c r="EGK15" s="80"/>
      <c r="EGL15" s="80"/>
      <c r="EGM15" s="80"/>
      <c r="EGN15" s="80"/>
      <c r="EGO15" s="80"/>
      <c r="EGP15" s="80"/>
      <c r="EGQ15" s="80"/>
      <c r="EGR15" s="80"/>
      <c r="EGS15" s="80"/>
      <c r="EGT15" s="80"/>
      <c r="EGU15" s="80"/>
      <c r="EGV15" s="80"/>
      <c r="EGW15" s="80"/>
      <c r="EGX15" s="80"/>
      <c r="EGY15" s="80"/>
      <c r="EGZ15" s="80"/>
      <c r="EHA15" s="80"/>
      <c r="EHB15" s="80"/>
      <c r="EHC15" s="80"/>
      <c r="EHD15" s="80"/>
      <c r="EHE15" s="80"/>
      <c r="EHF15" s="80"/>
      <c r="EHG15" s="80"/>
      <c r="EHH15" s="80"/>
      <c r="EHI15" s="80"/>
      <c r="EHJ15" s="80"/>
      <c r="EHK15" s="80"/>
      <c r="EHL15" s="80"/>
      <c r="EHM15" s="80"/>
      <c r="EHN15" s="80"/>
      <c r="EHO15" s="80"/>
      <c r="EHP15" s="80"/>
      <c r="EHQ15" s="80"/>
      <c r="EHR15" s="80"/>
      <c r="EHS15" s="80"/>
      <c r="EHT15" s="80"/>
      <c r="EHU15" s="80"/>
      <c r="EHV15" s="80"/>
      <c r="EHW15" s="80"/>
      <c r="EHX15" s="80"/>
      <c r="EHY15" s="80"/>
      <c r="EHZ15" s="80"/>
      <c r="EIA15" s="80"/>
      <c r="EIB15" s="80"/>
      <c r="EIC15" s="80"/>
      <c r="EID15" s="80"/>
      <c r="EIE15" s="80"/>
      <c r="EIF15" s="80"/>
      <c r="EIG15" s="80"/>
      <c r="EIH15" s="80"/>
      <c r="EII15" s="80"/>
      <c r="EIJ15" s="80"/>
      <c r="EIK15" s="80"/>
      <c r="EIL15" s="80"/>
      <c r="EIM15" s="80"/>
      <c r="EIN15" s="80"/>
      <c r="EIO15" s="80"/>
      <c r="EIP15" s="80"/>
      <c r="EIQ15" s="80"/>
      <c r="EIR15" s="80"/>
      <c r="EIS15" s="80"/>
      <c r="EIT15" s="80"/>
      <c r="EIU15" s="80"/>
      <c r="EIV15" s="80"/>
      <c r="EIW15" s="80"/>
      <c r="EIX15" s="80"/>
      <c r="EIY15" s="80"/>
      <c r="EIZ15" s="80"/>
      <c r="EJA15" s="80"/>
      <c r="EJB15" s="80"/>
      <c r="EJC15" s="80"/>
      <c r="EJD15" s="80"/>
      <c r="EJE15" s="80"/>
      <c r="EJF15" s="80"/>
      <c r="EJG15" s="80"/>
      <c r="EJH15" s="80"/>
      <c r="EJI15" s="80"/>
      <c r="EJJ15" s="80"/>
      <c r="EJK15" s="80"/>
      <c r="EJL15" s="80"/>
      <c r="EJM15" s="80"/>
      <c r="EJN15" s="80"/>
      <c r="EJO15" s="80"/>
      <c r="EJP15" s="80"/>
      <c r="EJQ15" s="80"/>
      <c r="EJR15" s="80"/>
      <c r="EJS15" s="80"/>
      <c r="EJT15" s="80"/>
      <c r="EJU15" s="80"/>
      <c r="EJV15" s="80"/>
      <c r="EJW15" s="80"/>
      <c r="EJX15" s="80"/>
      <c r="EJY15" s="80"/>
      <c r="EJZ15" s="80"/>
      <c r="EKA15" s="80"/>
      <c r="EKB15" s="80"/>
      <c r="EKC15" s="80"/>
      <c r="EKD15" s="80"/>
      <c r="EKE15" s="80"/>
      <c r="EKF15" s="80"/>
      <c r="EKG15" s="80"/>
      <c r="EKH15" s="80"/>
      <c r="EKI15" s="80"/>
      <c r="EKJ15" s="80"/>
      <c r="EKK15" s="80"/>
      <c r="EKL15" s="80"/>
      <c r="EKM15" s="80"/>
      <c r="EKN15" s="80"/>
      <c r="EKO15" s="80"/>
      <c r="EKP15" s="80"/>
      <c r="EKQ15" s="80"/>
      <c r="EKR15" s="80"/>
      <c r="EKS15" s="80"/>
      <c r="EKT15" s="80"/>
      <c r="EKU15" s="80"/>
      <c r="EKV15" s="80"/>
      <c r="EKW15" s="80"/>
      <c r="EKX15" s="80"/>
      <c r="EKY15" s="80"/>
      <c r="EKZ15" s="80"/>
      <c r="ELA15" s="80"/>
      <c r="ELB15" s="80"/>
      <c r="ELC15" s="80"/>
      <c r="ELD15" s="80"/>
      <c r="ELE15" s="80"/>
      <c r="ELF15" s="80"/>
      <c r="ELG15" s="80"/>
      <c r="ELH15" s="80"/>
      <c r="ELI15" s="80"/>
      <c r="ELJ15" s="80"/>
      <c r="ELK15" s="80"/>
      <c r="ELL15" s="80"/>
      <c r="ELM15" s="80"/>
      <c r="ELN15" s="80"/>
      <c r="ELO15" s="80"/>
      <c r="ELP15" s="80"/>
      <c r="ELQ15" s="80"/>
      <c r="ELR15" s="80"/>
      <c r="ELS15" s="80"/>
      <c r="ELT15" s="80"/>
      <c r="ELU15" s="80"/>
      <c r="ELV15" s="80"/>
      <c r="ELW15" s="80"/>
      <c r="ELX15" s="80"/>
      <c r="ELY15" s="80"/>
      <c r="ELZ15" s="80"/>
      <c r="EMA15" s="80"/>
      <c r="EMB15" s="80"/>
      <c r="EMC15" s="80"/>
      <c r="EMD15" s="80"/>
      <c r="EME15" s="80"/>
      <c r="EMF15" s="80"/>
      <c r="EMG15" s="80"/>
      <c r="EMH15" s="80"/>
      <c r="EMI15" s="80"/>
      <c r="EMJ15" s="80"/>
      <c r="EMK15" s="80"/>
      <c r="EML15" s="80"/>
      <c r="EMM15" s="80"/>
      <c r="EMN15" s="80"/>
      <c r="EMO15" s="80"/>
      <c r="EMP15" s="80"/>
      <c r="EMQ15" s="80"/>
      <c r="EMR15" s="80"/>
      <c r="EMS15" s="80"/>
      <c r="EMT15" s="80"/>
      <c r="EMU15" s="80"/>
      <c r="EMV15" s="80"/>
      <c r="EMW15" s="80"/>
      <c r="EMX15" s="80"/>
      <c r="EMY15" s="80"/>
      <c r="EMZ15" s="80"/>
      <c r="ENA15" s="80"/>
      <c r="ENB15" s="80"/>
      <c r="ENC15" s="80"/>
      <c r="END15" s="80"/>
      <c r="ENE15" s="80"/>
      <c r="ENF15" s="80"/>
      <c r="ENG15" s="80"/>
      <c r="ENH15" s="80"/>
      <c r="ENI15" s="80"/>
      <c r="ENJ15" s="80"/>
      <c r="ENK15" s="80"/>
      <c r="ENL15" s="80"/>
      <c r="ENM15" s="80"/>
      <c r="ENN15" s="80"/>
      <c r="ENO15" s="80"/>
      <c r="ENP15" s="80"/>
      <c r="ENQ15" s="80"/>
      <c r="ENR15" s="80"/>
      <c r="ENS15" s="80"/>
      <c r="ENT15" s="80"/>
      <c r="ENU15" s="80"/>
      <c r="ENV15" s="80"/>
      <c r="ENW15" s="80"/>
      <c r="ENX15" s="80"/>
      <c r="ENY15" s="80"/>
      <c r="ENZ15" s="80"/>
      <c r="EOA15" s="80"/>
      <c r="EOB15" s="80"/>
      <c r="EOC15" s="80"/>
      <c r="EOD15" s="80"/>
      <c r="EOE15" s="80"/>
      <c r="EOF15" s="80"/>
      <c r="EOG15" s="80"/>
      <c r="EOH15" s="80"/>
      <c r="EOI15" s="80"/>
      <c r="EOJ15" s="80"/>
      <c r="EOK15" s="80"/>
      <c r="EOL15" s="80"/>
      <c r="EOM15" s="80"/>
      <c r="EON15" s="80"/>
      <c r="EOO15" s="80"/>
      <c r="EOP15" s="80"/>
      <c r="EOQ15" s="80"/>
      <c r="EOR15" s="80"/>
      <c r="EOS15" s="80"/>
      <c r="EOT15" s="80"/>
      <c r="EOU15" s="80"/>
      <c r="EOV15" s="80"/>
      <c r="EOW15" s="80"/>
      <c r="EOX15" s="80"/>
      <c r="EOY15" s="80"/>
      <c r="EOZ15" s="80"/>
      <c r="EPA15" s="80"/>
      <c r="EPB15" s="80"/>
      <c r="EPC15" s="80"/>
      <c r="EPD15" s="80"/>
      <c r="EPE15" s="80"/>
      <c r="EPF15" s="80"/>
      <c r="EPG15" s="80"/>
      <c r="EPH15" s="80"/>
      <c r="EPI15" s="80"/>
      <c r="EPJ15" s="80"/>
      <c r="EPK15" s="80"/>
      <c r="EPL15" s="80"/>
      <c r="EPM15" s="80"/>
      <c r="EPN15" s="80"/>
      <c r="EPO15" s="80"/>
      <c r="EPP15" s="80"/>
      <c r="EPQ15" s="80"/>
      <c r="EPR15" s="80"/>
      <c r="EPS15" s="80"/>
      <c r="EPT15" s="80"/>
      <c r="EPU15" s="80"/>
      <c r="EPV15" s="80"/>
      <c r="EPW15" s="80"/>
      <c r="EPX15" s="80"/>
      <c r="EPY15" s="80"/>
      <c r="EPZ15" s="80"/>
      <c r="EQA15" s="80"/>
      <c r="EQB15" s="80"/>
      <c r="EQC15" s="80"/>
      <c r="EQD15" s="80"/>
      <c r="EQE15" s="80"/>
      <c r="EQF15" s="80"/>
      <c r="EQG15" s="80"/>
      <c r="EQH15" s="80"/>
      <c r="EQI15" s="80"/>
      <c r="EQJ15" s="80"/>
      <c r="EQK15" s="80"/>
      <c r="EQL15" s="80"/>
      <c r="EQM15" s="80"/>
      <c r="EQN15" s="80"/>
      <c r="EQO15" s="80"/>
      <c r="EQP15" s="80"/>
      <c r="EQQ15" s="80"/>
      <c r="EQR15" s="80"/>
      <c r="EQS15" s="80"/>
      <c r="EQT15" s="80"/>
      <c r="EQU15" s="80"/>
      <c r="EQV15" s="80"/>
      <c r="EQW15" s="80"/>
      <c r="EQX15" s="80"/>
      <c r="EQY15" s="80"/>
      <c r="EQZ15" s="80"/>
      <c r="ERA15" s="80"/>
      <c r="ERB15" s="80"/>
      <c r="ERC15" s="80"/>
      <c r="ERD15" s="80"/>
      <c r="ERE15" s="80"/>
      <c r="ERF15" s="80"/>
      <c r="ERG15" s="80"/>
      <c r="ERH15" s="80"/>
      <c r="ERI15" s="80"/>
      <c r="ERJ15" s="80"/>
      <c r="ERK15" s="80"/>
      <c r="ERL15" s="80"/>
      <c r="ERM15" s="80"/>
      <c r="ERN15" s="80"/>
      <c r="ERO15" s="80"/>
      <c r="ERP15" s="80"/>
      <c r="ERQ15" s="80"/>
      <c r="ERR15" s="80"/>
      <c r="ERS15" s="80"/>
      <c r="ERT15" s="80"/>
      <c r="ERU15" s="80"/>
      <c r="ERV15" s="80"/>
      <c r="ERW15" s="80"/>
      <c r="ERX15" s="80"/>
      <c r="ERY15" s="80"/>
      <c r="ERZ15" s="80"/>
      <c r="ESA15" s="80"/>
      <c r="ESB15" s="80"/>
      <c r="ESC15" s="80"/>
      <c r="ESD15" s="80"/>
      <c r="ESE15" s="80"/>
      <c r="ESF15" s="80"/>
      <c r="ESG15" s="80"/>
      <c r="ESH15" s="80"/>
      <c r="ESI15" s="80"/>
      <c r="ESJ15" s="80"/>
      <c r="ESK15" s="80"/>
      <c r="ESL15" s="80"/>
      <c r="ESM15" s="80"/>
      <c r="ESN15" s="80"/>
      <c r="ESO15" s="80"/>
      <c r="ESP15" s="80"/>
      <c r="ESQ15" s="80"/>
      <c r="ESR15" s="80"/>
      <c r="ESS15" s="80"/>
      <c r="EST15" s="80"/>
      <c r="ESU15" s="80"/>
      <c r="ESV15" s="80"/>
      <c r="ESW15" s="80"/>
      <c r="ESX15" s="80"/>
      <c r="ESY15" s="80"/>
      <c r="ESZ15" s="80"/>
      <c r="ETA15" s="80"/>
      <c r="ETB15" s="80"/>
      <c r="ETC15" s="80"/>
      <c r="ETD15" s="80"/>
      <c r="ETE15" s="80"/>
      <c r="ETF15" s="80"/>
      <c r="ETG15" s="80"/>
      <c r="ETH15" s="80"/>
      <c r="ETI15" s="80"/>
      <c r="ETJ15" s="80"/>
      <c r="ETK15" s="80"/>
      <c r="ETL15" s="80"/>
      <c r="ETM15" s="80"/>
      <c r="ETN15" s="80"/>
      <c r="ETO15" s="80"/>
      <c r="ETP15" s="80"/>
      <c r="ETQ15" s="80"/>
      <c r="ETR15" s="80"/>
      <c r="ETS15" s="80"/>
      <c r="ETT15" s="80"/>
      <c r="ETU15" s="80"/>
      <c r="ETV15" s="80"/>
      <c r="ETW15" s="80"/>
      <c r="ETX15" s="80"/>
      <c r="ETY15" s="80"/>
      <c r="ETZ15" s="80"/>
      <c r="EUA15" s="80"/>
      <c r="EUB15" s="80"/>
      <c r="EUC15" s="80"/>
      <c r="EUD15" s="80"/>
      <c r="EUE15" s="80"/>
      <c r="EUF15" s="80"/>
      <c r="EUG15" s="80"/>
      <c r="EUH15" s="80"/>
      <c r="EUI15" s="80"/>
      <c r="EUJ15" s="80"/>
      <c r="EUK15" s="80"/>
      <c r="EUL15" s="80"/>
      <c r="EUM15" s="80"/>
      <c r="EUN15" s="80"/>
      <c r="EUO15" s="80"/>
      <c r="EUP15" s="80"/>
      <c r="EUQ15" s="80"/>
      <c r="EUR15" s="80"/>
      <c r="EUS15" s="80"/>
      <c r="EUT15" s="80"/>
      <c r="EUU15" s="80"/>
      <c r="EUV15" s="80"/>
      <c r="EUW15" s="80"/>
      <c r="EUX15" s="80"/>
      <c r="EUY15" s="80"/>
      <c r="EUZ15" s="80"/>
      <c r="EVA15" s="80"/>
      <c r="EVB15" s="80"/>
      <c r="EVC15" s="80"/>
      <c r="EVD15" s="80"/>
      <c r="EVE15" s="80"/>
      <c r="EVF15" s="80"/>
      <c r="EVG15" s="80"/>
      <c r="EVH15" s="80"/>
      <c r="EVI15" s="80"/>
      <c r="EVJ15" s="80"/>
      <c r="EVK15" s="80"/>
      <c r="EVL15" s="80"/>
      <c r="EVM15" s="80"/>
      <c r="EVN15" s="80"/>
      <c r="EVO15" s="80"/>
      <c r="EVP15" s="80"/>
      <c r="EVQ15" s="80"/>
      <c r="EVR15" s="80"/>
      <c r="EVS15" s="80"/>
      <c r="EVT15" s="80"/>
      <c r="EVU15" s="80"/>
      <c r="EVV15" s="80"/>
      <c r="EVW15" s="80"/>
      <c r="EVX15" s="80"/>
      <c r="EVY15" s="80"/>
      <c r="EVZ15" s="80"/>
      <c r="EWA15" s="80"/>
      <c r="EWB15" s="80"/>
      <c r="EWC15" s="80"/>
      <c r="EWD15" s="80"/>
      <c r="EWE15" s="80"/>
      <c r="EWF15" s="80"/>
      <c r="EWG15" s="80"/>
      <c r="EWH15" s="80"/>
      <c r="EWI15" s="80"/>
      <c r="EWJ15" s="80"/>
      <c r="EWK15" s="80"/>
      <c r="EWL15" s="80"/>
      <c r="EWM15" s="80"/>
      <c r="EWN15" s="80"/>
      <c r="EWO15" s="80"/>
      <c r="EWP15" s="80"/>
      <c r="EWQ15" s="80"/>
      <c r="EWR15" s="80"/>
      <c r="EWS15" s="80"/>
      <c r="EWT15" s="80"/>
      <c r="EWU15" s="80"/>
      <c r="EWV15" s="80"/>
      <c r="EWW15" s="80"/>
      <c r="EWX15" s="80"/>
      <c r="EWY15" s="80"/>
      <c r="EWZ15" s="80"/>
      <c r="EXA15" s="80"/>
      <c r="EXB15" s="80"/>
      <c r="EXC15" s="80"/>
      <c r="EXD15" s="80"/>
      <c r="EXE15" s="80"/>
      <c r="EXF15" s="80"/>
      <c r="EXG15" s="80"/>
      <c r="EXH15" s="80"/>
      <c r="EXI15" s="80"/>
      <c r="EXJ15" s="80"/>
      <c r="EXK15" s="80"/>
      <c r="EXL15" s="80"/>
      <c r="EXM15" s="80"/>
      <c r="EXN15" s="80"/>
      <c r="EXO15" s="80"/>
      <c r="EXP15" s="80"/>
      <c r="EXQ15" s="80"/>
      <c r="EXR15" s="80"/>
      <c r="EXS15" s="80"/>
      <c r="EXT15" s="80"/>
      <c r="EXU15" s="80"/>
      <c r="EXV15" s="80"/>
      <c r="EXW15" s="80"/>
      <c r="EXX15" s="80"/>
      <c r="EXY15" s="80"/>
      <c r="EXZ15" s="80"/>
      <c r="EYA15" s="80"/>
      <c r="EYB15" s="80"/>
      <c r="EYC15" s="80"/>
      <c r="EYD15" s="80"/>
      <c r="EYE15" s="80"/>
      <c r="EYF15" s="80"/>
      <c r="EYG15" s="80"/>
      <c r="EYH15" s="80"/>
      <c r="EYI15" s="80"/>
      <c r="EYJ15" s="80"/>
      <c r="EYK15" s="80"/>
      <c r="EYL15" s="80"/>
      <c r="EYM15" s="80"/>
      <c r="EYN15" s="80"/>
      <c r="EYO15" s="80"/>
      <c r="EYP15" s="80"/>
      <c r="EYQ15" s="80"/>
      <c r="EYR15" s="80"/>
      <c r="EYS15" s="80"/>
      <c r="EYT15" s="80"/>
      <c r="EYU15" s="80"/>
      <c r="EYV15" s="80"/>
      <c r="EYW15" s="80"/>
      <c r="EYX15" s="80"/>
      <c r="EYY15" s="80"/>
      <c r="EYZ15" s="80"/>
      <c r="EZA15" s="80"/>
      <c r="EZB15" s="80"/>
      <c r="EZC15" s="80"/>
      <c r="EZD15" s="80"/>
      <c r="EZE15" s="80"/>
      <c r="EZF15" s="80"/>
      <c r="EZG15" s="80"/>
      <c r="EZH15" s="80"/>
      <c r="EZI15" s="80"/>
      <c r="EZJ15" s="80"/>
      <c r="EZK15" s="80"/>
      <c r="EZL15" s="80"/>
      <c r="EZM15" s="80"/>
      <c r="EZN15" s="80"/>
      <c r="EZO15" s="80"/>
      <c r="EZP15" s="80"/>
      <c r="EZQ15" s="80"/>
      <c r="EZR15" s="80"/>
      <c r="EZS15" s="80"/>
      <c r="EZT15" s="80"/>
      <c r="EZU15" s="80"/>
      <c r="EZV15" s="80"/>
      <c r="EZW15" s="80"/>
      <c r="EZX15" s="80"/>
      <c r="EZY15" s="80"/>
      <c r="EZZ15" s="80"/>
      <c r="FAA15" s="80"/>
      <c r="FAB15" s="80"/>
      <c r="FAC15" s="80"/>
      <c r="FAD15" s="80"/>
      <c r="FAE15" s="80"/>
      <c r="FAF15" s="80"/>
      <c r="FAG15" s="80"/>
      <c r="FAH15" s="80"/>
      <c r="FAI15" s="80"/>
      <c r="FAJ15" s="80"/>
      <c r="FAK15" s="80"/>
      <c r="FAL15" s="80"/>
      <c r="FAM15" s="80"/>
      <c r="FAN15" s="80"/>
      <c r="FAO15" s="80"/>
      <c r="FAP15" s="80"/>
      <c r="FAQ15" s="80"/>
      <c r="FAR15" s="80"/>
      <c r="FAS15" s="80"/>
      <c r="FAT15" s="80"/>
      <c r="FAU15" s="80"/>
      <c r="FAV15" s="80"/>
      <c r="FAW15" s="80"/>
      <c r="FAX15" s="80"/>
      <c r="FAY15" s="80"/>
      <c r="FAZ15" s="80"/>
      <c r="FBA15" s="80"/>
      <c r="FBB15" s="80"/>
      <c r="FBC15" s="80"/>
      <c r="FBD15" s="80"/>
      <c r="FBE15" s="80"/>
      <c r="FBF15" s="80"/>
      <c r="FBG15" s="80"/>
      <c r="FBH15" s="80"/>
      <c r="FBI15" s="80"/>
      <c r="FBJ15" s="80"/>
      <c r="FBK15" s="80"/>
      <c r="FBL15" s="80"/>
      <c r="FBM15" s="80"/>
      <c r="FBN15" s="80"/>
      <c r="FBO15" s="80"/>
      <c r="FBP15" s="80"/>
      <c r="FBQ15" s="80"/>
      <c r="FBR15" s="80"/>
      <c r="FBS15" s="80"/>
      <c r="FBT15" s="80"/>
      <c r="FBU15" s="80"/>
      <c r="FBV15" s="80"/>
      <c r="FBW15" s="80"/>
      <c r="FBX15" s="80"/>
      <c r="FBY15" s="80"/>
      <c r="FBZ15" s="80"/>
      <c r="FCA15" s="80"/>
      <c r="FCB15" s="80"/>
      <c r="FCC15" s="80"/>
      <c r="FCD15" s="80"/>
      <c r="FCE15" s="80"/>
      <c r="FCF15" s="80"/>
      <c r="FCG15" s="80"/>
      <c r="FCH15" s="80"/>
      <c r="FCI15" s="80"/>
      <c r="FCJ15" s="80"/>
      <c r="FCK15" s="80"/>
      <c r="FCL15" s="80"/>
      <c r="FCM15" s="80"/>
      <c r="FCN15" s="80"/>
      <c r="FCO15" s="80"/>
      <c r="FCP15" s="80"/>
      <c r="FCQ15" s="80"/>
      <c r="FCR15" s="80"/>
      <c r="FCS15" s="80"/>
      <c r="FCT15" s="80"/>
      <c r="FCU15" s="80"/>
      <c r="FCV15" s="80"/>
      <c r="FCW15" s="80"/>
      <c r="FCX15" s="80"/>
      <c r="FCY15" s="80"/>
      <c r="FCZ15" s="80"/>
      <c r="FDA15" s="80"/>
      <c r="FDB15" s="80"/>
      <c r="FDC15" s="80"/>
      <c r="FDD15" s="80"/>
      <c r="FDE15" s="80"/>
      <c r="FDF15" s="80"/>
      <c r="FDG15" s="80"/>
      <c r="FDH15" s="80"/>
      <c r="FDI15" s="80"/>
      <c r="FDJ15" s="80"/>
      <c r="FDK15" s="80"/>
      <c r="FDL15" s="80"/>
      <c r="FDM15" s="80"/>
      <c r="FDN15" s="80"/>
      <c r="FDO15" s="80"/>
      <c r="FDP15" s="80"/>
      <c r="FDQ15" s="80"/>
      <c r="FDR15" s="80"/>
      <c r="FDS15" s="80"/>
      <c r="FDT15" s="80"/>
      <c r="FDU15" s="80"/>
      <c r="FDV15" s="80"/>
      <c r="FDW15" s="80"/>
      <c r="FDX15" s="80"/>
      <c r="FDY15" s="80"/>
      <c r="FDZ15" s="80"/>
      <c r="FEA15" s="80"/>
      <c r="FEB15" s="80"/>
      <c r="FEC15" s="80"/>
      <c r="FED15" s="80"/>
      <c r="FEE15" s="80"/>
      <c r="FEF15" s="80"/>
      <c r="FEG15" s="80"/>
      <c r="FEH15" s="80"/>
      <c r="FEI15" s="80"/>
      <c r="FEJ15" s="80"/>
      <c r="FEK15" s="80"/>
      <c r="FEL15" s="80"/>
      <c r="FEM15" s="80"/>
      <c r="FEN15" s="80"/>
      <c r="FEO15" s="80"/>
      <c r="FEP15" s="80"/>
      <c r="FEQ15" s="80"/>
      <c r="FER15" s="80"/>
      <c r="FES15" s="80"/>
      <c r="FET15" s="80"/>
      <c r="FEU15" s="80"/>
      <c r="FEV15" s="80"/>
      <c r="FEW15" s="80"/>
      <c r="FEX15" s="80"/>
      <c r="FEY15" s="80"/>
      <c r="FEZ15" s="80"/>
      <c r="FFA15" s="80"/>
      <c r="FFB15" s="80"/>
      <c r="FFC15" s="80"/>
      <c r="FFD15" s="80"/>
      <c r="FFE15" s="80"/>
      <c r="FFF15" s="80"/>
      <c r="FFG15" s="80"/>
      <c r="FFH15" s="80"/>
      <c r="FFI15" s="80"/>
      <c r="FFJ15" s="80"/>
      <c r="FFK15" s="80"/>
      <c r="FFL15" s="80"/>
      <c r="FFM15" s="80"/>
      <c r="FFN15" s="80"/>
      <c r="FFO15" s="80"/>
      <c r="FFP15" s="80"/>
      <c r="FFQ15" s="80"/>
      <c r="FFR15" s="80"/>
      <c r="FFS15" s="80"/>
      <c r="FFT15" s="80"/>
      <c r="FFU15" s="80"/>
      <c r="FFV15" s="80"/>
      <c r="FFW15" s="80"/>
      <c r="FFX15" s="80"/>
      <c r="FFY15" s="80"/>
      <c r="FFZ15" s="80"/>
      <c r="FGA15" s="80"/>
      <c r="FGB15" s="80"/>
      <c r="FGC15" s="80"/>
      <c r="FGD15" s="80"/>
      <c r="FGE15" s="80"/>
      <c r="FGF15" s="80"/>
      <c r="FGG15" s="80"/>
      <c r="FGH15" s="80"/>
      <c r="FGI15" s="80"/>
      <c r="FGJ15" s="80"/>
      <c r="FGK15" s="80"/>
      <c r="FGL15" s="80"/>
      <c r="FGM15" s="80"/>
      <c r="FGN15" s="80"/>
      <c r="FGO15" s="80"/>
      <c r="FGP15" s="80"/>
      <c r="FGQ15" s="80"/>
      <c r="FGR15" s="80"/>
      <c r="FGS15" s="80"/>
      <c r="FGT15" s="80"/>
      <c r="FGU15" s="80"/>
      <c r="FGV15" s="80"/>
      <c r="FGW15" s="80"/>
      <c r="FGX15" s="80"/>
      <c r="FGY15" s="80"/>
      <c r="FGZ15" s="80"/>
      <c r="FHA15" s="80"/>
      <c r="FHB15" s="80"/>
      <c r="FHC15" s="80"/>
      <c r="FHD15" s="80"/>
      <c r="FHE15" s="80"/>
      <c r="FHF15" s="80"/>
      <c r="FHG15" s="80"/>
      <c r="FHH15" s="80"/>
      <c r="FHI15" s="80"/>
      <c r="FHJ15" s="80"/>
      <c r="FHK15" s="80"/>
      <c r="FHL15" s="80"/>
      <c r="FHM15" s="80"/>
      <c r="FHN15" s="80"/>
      <c r="FHO15" s="80"/>
      <c r="FHP15" s="80"/>
      <c r="FHQ15" s="80"/>
      <c r="FHR15" s="80"/>
      <c r="FHS15" s="80"/>
      <c r="FHT15" s="80"/>
      <c r="FHU15" s="80"/>
      <c r="FHV15" s="80"/>
      <c r="FHW15" s="80"/>
      <c r="FHX15" s="80"/>
      <c r="FHY15" s="80"/>
      <c r="FHZ15" s="80"/>
      <c r="FIA15" s="80"/>
      <c r="FIB15" s="80"/>
      <c r="FIC15" s="80"/>
      <c r="FID15" s="80"/>
      <c r="FIE15" s="80"/>
      <c r="FIF15" s="80"/>
      <c r="FIG15" s="80"/>
      <c r="FIH15" s="80"/>
      <c r="FII15" s="80"/>
      <c r="FIJ15" s="80"/>
      <c r="FIK15" s="80"/>
      <c r="FIL15" s="80"/>
      <c r="FIM15" s="80"/>
      <c r="FIN15" s="80"/>
      <c r="FIO15" s="80"/>
      <c r="FIP15" s="80"/>
      <c r="FIQ15" s="80"/>
      <c r="FIR15" s="80"/>
      <c r="FIS15" s="80"/>
      <c r="FIT15" s="80"/>
      <c r="FIU15" s="80"/>
      <c r="FIV15" s="80"/>
      <c r="FIW15" s="80"/>
      <c r="FIX15" s="80"/>
      <c r="FIY15" s="80"/>
      <c r="FIZ15" s="80"/>
      <c r="FJA15" s="80"/>
      <c r="FJB15" s="80"/>
      <c r="FJC15" s="80"/>
      <c r="FJD15" s="80"/>
      <c r="FJE15" s="80"/>
      <c r="FJF15" s="80"/>
      <c r="FJG15" s="80"/>
      <c r="FJH15" s="80"/>
      <c r="FJI15" s="80"/>
      <c r="FJJ15" s="80"/>
      <c r="FJK15" s="80"/>
      <c r="FJL15" s="80"/>
      <c r="FJM15" s="80"/>
      <c r="FJN15" s="80"/>
      <c r="FJO15" s="80"/>
      <c r="FJP15" s="80"/>
      <c r="FJQ15" s="80"/>
      <c r="FJR15" s="80"/>
      <c r="FJS15" s="80"/>
      <c r="FJT15" s="80"/>
      <c r="FJU15" s="80"/>
      <c r="FJV15" s="80"/>
      <c r="FJW15" s="80"/>
      <c r="FJX15" s="80"/>
      <c r="FJY15" s="80"/>
      <c r="FJZ15" s="80"/>
      <c r="FKA15" s="80"/>
      <c r="FKB15" s="80"/>
      <c r="FKC15" s="80"/>
      <c r="FKD15" s="80"/>
      <c r="FKE15" s="80"/>
      <c r="FKF15" s="80"/>
      <c r="FKG15" s="80"/>
      <c r="FKH15" s="80"/>
      <c r="FKI15" s="80"/>
      <c r="FKJ15" s="80"/>
      <c r="FKK15" s="80"/>
      <c r="FKL15" s="80"/>
      <c r="FKM15" s="80"/>
      <c r="FKN15" s="80"/>
      <c r="FKO15" s="80"/>
      <c r="FKP15" s="80"/>
      <c r="FKQ15" s="80"/>
      <c r="FKR15" s="80"/>
      <c r="FKS15" s="80"/>
      <c r="FKT15" s="80"/>
      <c r="FKU15" s="80"/>
      <c r="FKV15" s="80"/>
      <c r="FKW15" s="80"/>
      <c r="FKX15" s="80"/>
      <c r="FKY15" s="80"/>
      <c r="FKZ15" s="80"/>
      <c r="FLA15" s="80"/>
      <c r="FLB15" s="80"/>
      <c r="FLC15" s="80"/>
      <c r="FLD15" s="80"/>
      <c r="FLE15" s="80"/>
      <c r="FLF15" s="80"/>
      <c r="FLG15" s="80"/>
      <c r="FLH15" s="80"/>
      <c r="FLI15" s="80"/>
      <c r="FLJ15" s="80"/>
      <c r="FLK15" s="80"/>
      <c r="FLL15" s="80"/>
      <c r="FLM15" s="80"/>
      <c r="FLN15" s="80"/>
      <c r="FLO15" s="80"/>
      <c r="FLP15" s="80"/>
      <c r="FLQ15" s="80"/>
      <c r="FLR15" s="80"/>
      <c r="FLS15" s="80"/>
      <c r="FLT15" s="80"/>
      <c r="FLU15" s="80"/>
      <c r="FLV15" s="80"/>
      <c r="FLW15" s="80"/>
      <c r="FLX15" s="80"/>
      <c r="FLY15" s="80"/>
      <c r="FLZ15" s="80"/>
      <c r="FMA15" s="80"/>
      <c r="FMB15" s="80"/>
      <c r="FMC15" s="80"/>
      <c r="FMD15" s="80"/>
      <c r="FME15" s="80"/>
      <c r="FMF15" s="80"/>
      <c r="FMG15" s="80"/>
      <c r="FMH15" s="80"/>
      <c r="FMI15" s="80"/>
      <c r="FMJ15" s="80"/>
      <c r="FMK15" s="80"/>
      <c r="FML15" s="80"/>
      <c r="FMM15" s="80"/>
      <c r="FMN15" s="80"/>
      <c r="FMO15" s="80"/>
      <c r="FMP15" s="80"/>
      <c r="FMQ15" s="80"/>
      <c r="FMR15" s="80"/>
      <c r="FMS15" s="80"/>
      <c r="FMT15" s="80"/>
      <c r="FMU15" s="80"/>
      <c r="FMV15" s="80"/>
      <c r="FMW15" s="80"/>
      <c r="FMX15" s="80"/>
      <c r="FMY15" s="80"/>
      <c r="FMZ15" s="80"/>
      <c r="FNA15" s="80"/>
      <c r="FNB15" s="80"/>
      <c r="FNC15" s="80"/>
      <c r="FND15" s="80"/>
      <c r="FNE15" s="80"/>
      <c r="FNF15" s="80"/>
      <c r="FNG15" s="80"/>
      <c r="FNH15" s="80"/>
      <c r="FNI15" s="80"/>
      <c r="FNJ15" s="80"/>
      <c r="FNK15" s="80"/>
      <c r="FNL15" s="80"/>
      <c r="FNM15" s="80"/>
      <c r="FNN15" s="80"/>
      <c r="FNO15" s="80"/>
      <c r="FNP15" s="80"/>
      <c r="FNQ15" s="80"/>
      <c r="FNR15" s="80"/>
      <c r="FNS15" s="80"/>
      <c r="FNT15" s="80"/>
      <c r="FNU15" s="80"/>
      <c r="FNV15" s="80"/>
      <c r="FNW15" s="80"/>
      <c r="FNX15" s="80"/>
      <c r="FNY15" s="80"/>
      <c r="FNZ15" s="80"/>
      <c r="FOA15" s="80"/>
      <c r="FOB15" s="80"/>
      <c r="FOC15" s="80"/>
      <c r="FOD15" s="80"/>
      <c r="FOE15" s="80"/>
      <c r="FOF15" s="80"/>
      <c r="FOG15" s="80"/>
      <c r="FOH15" s="80"/>
      <c r="FOI15" s="80"/>
      <c r="FOJ15" s="80"/>
      <c r="FOK15" s="80"/>
      <c r="FOL15" s="80"/>
      <c r="FOM15" s="80"/>
      <c r="FON15" s="80"/>
      <c r="FOO15" s="80"/>
      <c r="FOP15" s="80"/>
      <c r="FOQ15" s="80"/>
      <c r="FOR15" s="80"/>
      <c r="FOS15" s="80"/>
      <c r="FOT15" s="80"/>
      <c r="FOU15" s="80"/>
      <c r="FOV15" s="80"/>
      <c r="FOW15" s="80"/>
      <c r="FOX15" s="80"/>
      <c r="FOY15" s="80"/>
      <c r="FOZ15" s="80"/>
      <c r="FPA15" s="80"/>
      <c r="FPB15" s="80"/>
      <c r="FPC15" s="80"/>
      <c r="FPD15" s="80"/>
      <c r="FPE15" s="80"/>
      <c r="FPF15" s="80"/>
      <c r="FPG15" s="80"/>
      <c r="FPH15" s="80"/>
      <c r="FPI15" s="80"/>
      <c r="FPJ15" s="80"/>
      <c r="FPK15" s="80"/>
      <c r="FPL15" s="80"/>
      <c r="FPM15" s="80"/>
      <c r="FPN15" s="80"/>
      <c r="FPO15" s="80"/>
      <c r="FPP15" s="80"/>
      <c r="FPQ15" s="80"/>
      <c r="FPR15" s="80"/>
      <c r="FPS15" s="80"/>
      <c r="FPT15" s="80"/>
      <c r="FPU15" s="80"/>
      <c r="FPV15" s="80"/>
      <c r="FPW15" s="80"/>
      <c r="FPX15" s="80"/>
      <c r="FPY15" s="80"/>
      <c r="FPZ15" s="80"/>
      <c r="FQA15" s="80"/>
      <c r="FQB15" s="80"/>
      <c r="FQC15" s="80"/>
      <c r="FQD15" s="80"/>
      <c r="FQE15" s="80"/>
      <c r="FQF15" s="80"/>
      <c r="FQG15" s="80"/>
      <c r="FQH15" s="80"/>
      <c r="FQI15" s="80"/>
      <c r="FQJ15" s="80"/>
      <c r="FQK15" s="80"/>
      <c r="FQL15" s="80"/>
      <c r="FQM15" s="80"/>
      <c r="FQN15" s="80"/>
      <c r="FQO15" s="80"/>
      <c r="FQP15" s="80"/>
      <c r="FQQ15" s="80"/>
      <c r="FQR15" s="80"/>
      <c r="FQS15" s="80"/>
      <c r="FQT15" s="80"/>
      <c r="FQU15" s="80"/>
      <c r="FQV15" s="80"/>
      <c r="FQW15" s="80"/>
      <c r="FQX15" s="80"/>
      <c r="FQY15" s="80"/>
      <c r="FQZ15" s="80"/>
      <c r="FRA15" s="80"/>
      <c r="FRB15" s="80"/>
      <c r="FRC15" s="80"/>
      <c r="FRD15" s="80"/>
      <c r="FRE15" s="80"/>
      <c r="FRF15" s="80"/>
      <c r="FRG15" s="80"/>
      <c r="FRH15" s="80"/>
      <c r="FRI15" s="80"/>
      <c r="FRJ15" s="80"/>
      <c r="FRK15" s="80"/>
      <c r="FRL15" s="80"/>
      <c r="FRM15" s="80"/>
      <c r="FRN15" s="80"/>
      <c r="FRO15" s="80"/>
      <c r="FRP15" s="80"/>
      <c r="FRQ15" s="80"/>
      <c r="FRR15" s="80"/>
      <c r="FRS15" s="80"/>
      <c r="FRT15" s="80"/>
      <c r="FRU15" s="80"/>
      <c r="FRV15" s="80"/>
      <c r="FRW15" s="80"/>
      <c r="FRX15" s="80"/>
      <c r="FRY15" s="80"/>
      <c r="FRZ15" s="80"/>
      <c r="FSA15" s="80"/>
      <c r="FSB15" s="80"/>
      <c r="FSC15" s="80"/>
      <c r="FSD15" s="80"/>
      <c r="FSE15" s="80"/>
      <c r="FSF15" s="80"/>
      <c r="FSG15" s="80"/>
      <c r="FSH15" s="80"/>
      <c r="FSI15" s="80"/>
      <c r="FSJ15" s="80"/>
      <c r="FSK15" s="80"/>
      <c r="FSL15" s="80"/>
      <c r="FSM15" s="80"/>
      <c r="FSN15" s="80"/>
      <c r="FSO15" s="80"/>
      <c r="FSP15" s="80"/>
      <c r="FSQ15" s="80"/>
      <c r="FSR15" s="80"/>
      <c r="FSS15" s="80"/>
      <c r="FST15" s="80"/>
      <c r="FSU15" s="80"/>
      <c r="FSV15" s="80"/>
      <c r="FSW15" s="80"/>
      <c r="FSX15" s="80"/>
      <c r="FSY15" s="80"/>
      <c r="FSZ15" s="80"/>
      <c r="FTA15" s="80"/>
      <c r="FTB15" s="80"/>
      <c r="FTC15" s="80"/>
      <c r="FTD15" s="80"/>
      <c r="FTE15" s="80"/>
      <c r="FTF15" s="80"/>
      <c r="FTG15" s="80"/>
      <c r="FTH15" s="80"/>
      <c r="FTI15" s="80"/>
      <c r="FTJ15" s="80"/>
      <c r="FTK15" s="80"/>
      <c r="FTL15" s="80"/>
      <c r="FTM15" s="80"/>
      <c r="FTN15" s="80"/>
      <c r="FTO15" s="80"/>
      <c r="FTP15" s="80"/>
      <c r="FTQ15" s="80"/>
      <c r="FTR15" s="80"/>
      <c r="FTS15" s="80"/>
      <c r="FTT15" s="80"/>
      <c r="FTU15" s="80"/>
      <c r="FTV15" s="80"/>
      <c r="FTW15" s="80"/>
      <c r="FTX15" s="80"/>
      <c r="FTY15" s="80"/>
      <c r="FTZ15" s="80"/>
      <c r="FUA15" s="80"/>
      <c r="FUB15" s="80"/>
      <c r="FUC15" s="80"/>
      <c r="FUD15" s="80"/>
      <c r="FUE15" s="80"/>
      <c r="FUF15" s="80"/>
      <c r="FUG15" s="80"/>
      <c r="FUH15" s="80"/>
      <c r="FUI15" s="80"/>
      <c r="FUJ15" s="80"/>
      <c r="FUK15" s="80"/>
      <c r="FUL15" s="80"/>
      <c r="FUM15" s="80"/>
      <c r="FUN15" s="80"/>
      <c r="FUO15" s="80"/>
      <c r="FUP15" s="80"/>
      <c r="FUQ15" s="80"/>
      <c r="FUR15" s="80"/>
      <c r="FUS15" s="80"/>
      <c r="FUT15" s="80"/>
      <c r="FUU15" s="80"/>
      <c r="FUV15" s="80"/>
      <c r="FUW15" s="80"/>
      <c r="FUX15" s="80"/>
      <c r="FUY15" s="80"/>
      <c r="FUZ15" s="80"/>
      <c r="FVA15" s="80"/>
      <c r="FVB15" s="80"/>
      <c r="FVC15" s="80"/>
      <c r="FVD15" s="80"/>
      <c r="FVE15" s="80"/>
      <c r="FVF15" s="80"/>
      <c r="FVG15" s="80"/>
      <c r="FVH15" s="80"/>
      <c r="FVI15" s="80"/>
      <c r="FVJ15" s="80"/>
      <c r="FVK15" s="80"/>
      <c r="FVL15" s="80"/>
      <c r="FVM15" s="80"/>
      <c r="FVN15" s="80"/>
      <c r="FVO15" s="80"/>
      <c r="FVP15" s="80"/>
      <c r="FVQ15" s="80"/>
      <c r="FVR15" s="80"/>
      <c r="FVS15" s="80"/>
      <c r="FVT15" s="80"/>
      <c r="FVU15" s="80"/>
      <c r="FVV15" s="80"/>
      <c r="FVW15" s="80"/>
      <c r="FVX15" s="80"/>
      <c r="FVY15" s="80"/>
      <c r="FVZ15" s="80"/>
      <c r="FWA15" s="80"/>
      <c r="FWB15" s="80"/>
      <c r="FWC15" s="80"/>
      <c r="FWD15" s="80"/>
      <c r="FWE15" s="80"/>
      <c r="FWF15" s="80"/>
      <c r="FWG15" s="80"/>
      <c r="FWH15" s="80"/>
      <c r="FWI15" s="80"/>
      <c r="FWJ15" s="80"/>
      <c r="FWK15" s="80"/>
      <c r="FWL15" s="80"/>
      <c r="FWM15" s="80"/>
      <c r="FWN15" s="80"/>
      <c r="FWO15" s="80"/>
      <c r="FWP15" s="80"/>
      <c r="FWQ15" s="80"/>
      <c r="FWR15" s="80"/>
      <c r="FWS15" s="80"/>
      <c r="FWT15" s="80"/>
      <c r="FWU15" s="80"/>
      <c r="FWV15" s="80"/>
      <c r="FWW15" s="80"/>
      <c r="FWX15" s="80"/>
      <c r="FWY15" s="80"/>
      <c r="FWZ15" s="80"/>
      <c r="FXA15" s="80"/>
      <c r="FXB15" s="80"/>
      <c r="FXC15" s="80"/>
      <c r="FXD15" s="80"/>
      <c r="FXE15" s="80"/>
      <c r="FXF15" s="80"/>
      <c r="FXG15" s="80"/>
      <c r="FXH15" s="80"/>
      <c r="FXI15" s="80"/>
      <c r="FXJ15" s="80"/>
      <c r="FXK15" s="80"/>
      <c r="FXL15" s="80"/>
      <c r="FXM15" s="80"/>
      <c r="FXN15" s="80"/>
      <c r="FXO15" s="80"/>
      <c r="FXP15" s="80"/>
      <c r="FXQ15" s="80"/>
      <c r="FXR15" s="80"/>
      <c r="FXS15" s="80"/>
      <c r="FXT15" s="80"/>
      <c r="FXU15" s="80"/>
      <c r="FXV15" s="80"/>
      <c r="FXW15" s="80"/>
      <c r="FXX15" s="80"/>
      <c r="FXY15" s="80"/>
      <c r="FXZ15" s="80"/>
      <c r="FYA15" s="80"/>
      <c r="FYB15" s="80"/>
      <c r="FYC15" s="80"/>
      <c r="FYD15" s="80"/>
      <c r="FYE15" s="80"/>
      <c r="FYF15" s="80"/>
      <c r="FYG15" s="80"/>
      <c r="FYH15" s="80"/>
      <c r="FYI15" s="80"/>
      <c r="FYJ15" s="80"/>
      <c r="FYK15" s="80"/>
      <c r="FYL15" s="80"/>
      <c r="FYM15" s="80"/>
      <c r="FYN15" s="80"/>
      <c r="FYO15" s="80"/>
      <c r="FYP15" s="80"/>
      <c r="FYQ15" s="80"/>
      <c r="FYR15" s="80"/>
      <c r="FYS15" s="80"/>
      <c r="FYT15" s="80"/>
      <c r="FYU15" s="80"/>
      <c r="FYV15" s="80"/>
      <c r="FYW15" s="80"/>
      <c r="FYX15" s="80"/>
      <c r="FYY15" s="80"/>
      <c r="FYZ15" s="80"/>
      <c r="FZA15" s="80"/>
      <c r="FZB15" s="80"/>
      <c r="FZC15" s="80"/>
      <c r="FZD15" s="80"/>
      <c r="FZE15" s="80"/>
      <c r="FZF15" s="80"/>
      <c r="FZG15" s="80"/>
      <c r="FZH15" s="80"/>
      <c r="FZI15" s="80"/>
      <c r="FZJ15" s="80"/>
      <c r="FZK15" s="80"/>
      <c r="FZL15" s="80"/>
      <c r="FZM15" s="80"/>
      <c r="FZN15" s="80"/>
      <c r="FZO15" s="80"/>
      <c r="FZP15" s="80"/>
      <c r="FZQ15" s="80"/>
      <c r="FZR15" s="80"/>
      <c r="FZS15" s="80"/>
      <c r="FZT15" s="80"/>
      <c r="FZU15" s="80"/>
      <c r="FZV15" s="80"/>
      <c r="FZW15" s="80"/>
      <c r="FZX15" s="80"/>
      <c r="FZY15" s="80"/>
      <c r="FZZ15" s="80"/>
      <c r="GAA15" s="80"/>
      <c r="GAB15" s="80"/>
      <c r="GAC15" s="80"/>
      <c r="GAD15" s="80"/>
      <c r="GAE15" s="80"/>
      <c r="GAF15" s="80"/>
      <c r="GAG15" s="80"/>
      <c r="GAH15" s="80"/>
      <c r="GAI15" s="80"/>
      <c r="GAJ15" s="80"/>
      <c r="GAK15" s="80"/>
      <c r="GAL15" s="80"/>
      <c r="GAM15" s="80"/>
      <c r="GAN15" s="80"/>
      <c r="GAO15" s="80"/>
      <c r="GAP15" s="80"/>
      <c r="GAQ15" s="80"/>
      <c r="GAR15" s="80"/>
      <c r="GAS15" s="80"/>
      <c r="GAT15" s="80"/>
      <c r="GAU15" s="80"/>
      <c r="GAV15" s="80"/>
      <c r="GAW15" s="80"/>
      <c r="GAX15" s="80"/>
      <c r="GAY15" s="80"/>
      <c r="GAZ15" s="80"/>
      <c r="GBA15" s="80"/>
      <c r="GBB15" s="80"/>
      <c r="GBC15" s="80"/>
      <c r="GBD15" s="80"/>
      <c r="GBE15" s="80"/>
      <c r="GBF15" s="80"/>
      <c r="GBG15" s="80"/>
      <c r="GBH15" s="80"/>
      <c r="GBI15" s="80"/>
      <c r="GBJ15" s="80"/>
      <c r="GBK15" s="80"/>
      <c r="GBL15" s="80"/>
      <c r="GBM15" s="80"/>
      <c r="GBN15" s="80"/>
      <c r="GBO15" s="80"/>
      <c r="GBP15" s="80"/>
      <c r="GBQ15" s="80"/>
      <c r="GBR15" s="80"/>
      <c r="GBS15" s="80"/>
      <c r="GBT15" s="80"/>
      <c r="GBU15" s="80"/>
      <c r="GBV15" s="80"/>
      <c r="GBW15" s="80"/>
      <c r="GBX15" s="80"/>
      <c r="GBY15" s="80"/>
      <c r="GBZ15" s="80"/>
      <c r="GCA15" s="80"/>
      <c r="GCB15" s="80"/>
      <c r="GCC15" s="80"/>
      <c r="GCD15" s="80"/>
      <c r="GCE15" s="80"/>
      <c r="GCF15" s="80"/>
      <c r="GCG15" s="80"/>
      <c r="GCH15" s="80"/>
      <c r="GCI15" s="80"/>
      <c r="GCJ15" s="80"/>
      <c r="GCK15" s="80"/>
      <c r="GCL15" s="80"/>
      <c r="GCM15" s="80"/>
      <c r="GCN15" s="80"/>
      <c r="GCO15" s="80"/>
      <c r="GCP15" s="80"/>
      <c r="GCQ15" s="80"/>
      <c r="GCR15" s="80"/>
      <c r="GCS15" s="80"/>
      <c r="GCT15" s="80"/>
      <c r="GCU15" s="80"/>
      <c r="GCV15" s="80"/>
      <c r="GCW15" s="80"/>
      <c r="GCX15" s="80"/>
      <c r="GCY15" s="80"/>
      <c r="GCZ15" s="80"/>
      <c r="GDA15" s="80"/>
      <c r="GDB15" s="80"/>
      <c r="GDC15" s="80"/>
      <c r="GDD15" s="80"/>
      <c r="GDE15" s="80"/>
      <c r="GDF15" s="80"/>
      <c r="GDG15" s="80"/>
      <c r="GDH15" s="80"/>
      <c r="GDI15" s="80"/>
      <c r="GDJ15" s="80"/>
      <c r="GDK15" s="80"/>
      <c r="GDL15" s="80"/>
      <c r="GDM15" s="80"/>
      <c r="GDN15" s="80"/>
      <c r="GDO15" s="80"/>
      <c r="GDP15" s="80"/>
      <c r="GDQ15" s="80"/>
      <c r="GDR15" s="80"/>
      <c r="GDS15" s="80"/>
      <c r="GDT15" s="80"/>
      <c r="GDU15" s="80"/>
      <c r="GDV15" s="80"/>
      <c r="GDW15" s="80"/>
      <c r="GDX15" s="80"/>
      <c r="GDY15" s="80"/>
      <c r="GDZ15" s="80"/>
      <c r="GEA15" s="80"/>
      <c r="GEB15" s="80"/>
      <c r="GEC15" s="80"/>
      <c r="GED15" s="80"/>
      <c r="GEE15" s="80"/>
      <c r="GEF15" s="80"/>
      <c r="GEG15" s="80"/>
      <c r="GEH15" s="80"/>
      <c r="GEI15" s="80"/>
      <c r="GEJ15" s="80"/>
      <c r="GEK15" s="80"/>
      <c r="GEL15" s="80"/>
      <c r="GEM15" s="80"/>
      <c r="GEN15" s="80"/>
      <c r="GEO15" s="80"/>
      <c r="GEP15" s="80"/>
      <c r="GEQ15" s="80"/>
      <c r="GER15" s="80"/>
      <c r="GES15" s="80"/>
      <c r="GET15" s="80"/>
      <c r="GEU15" s="80"/>
      <c r="GEV15" s="80"/>
      <c r="GEW15" s="80"/>
      <c r="GEX15" s="80"/>
      <c r="GEY15" s="80"/>
      <c r="GEZ15" s="80"/>
      <c r="GFA15" s="80"/>
      <c r="GFB15" s="80"/>
      <c r="GFC15" s="80"/>
      <c r="GFD15" s="80"/>
      <c r="GFE15" s="80"/>
      <c r="GFF15" s="80"/>
      <c r="GFG15" s="80"/>
      <c r="GFH15" s="80"/>
      <c r="GFI15" s="80"/>
      <c r="GFJ15" s="80"/>
      <c r="GFK15" s="80"/>
      <c r="GFL15" s="80"/>
      <c r="GFM15" s="80"/>
      <c r="GFN15" s="80"/>
      <c r="GFO15" s="80"/>
      <c r="GFP15" s="80"/>
      <c r="GFQ15" s="80"/>
      <c r="GFR15" s="80"/>
      <c r="GFS15" s="80"/>
      <c r="GFT15" s="80"/>
      <c r="GFU15" s="80"/>
      <c r="GFV15" s="80"/>
      <c r="GFW15" s="80"/>
      <c r="GFX15" s="80"/>
      <c r="GFY15" s="80"/>
      <c r="GFZ15" s="80"/>
      <c r="GGA15" s="80"/>
      <c r="GGB15" s="80"/>
      <c r="GGC15" s="80"/>
      <c r="GGD15" s="80"/>
      <c r="GGE15" s="80"/>
      <c r="GGF15" s="80"/>
      <c r="GGG15" s="80"/>
      <c r="GGH15" s="80"/>
      <c r="GGI15" s="80"/>
      <c r="GGJ15" s="80"/>
      <c r="GGK15" s="80"/>
      <c r="GGL15" s="80"/>
      <c r="GGM15" s="80"/>
      <c r="GGN15" s="80"/>
      <c r="GGO15" s="80"/>
      <c r="GGP15" s="80"/>
      <c r="GGQ15" s="80"/>
      <c r="GGR15" s="80"/>
      <c r="GGS15" s="80"/>
      <c r="GGT15" s="80"/>
      <c r="GGU15" s="80"/>
      <c r="GGV15" s="80"/>
      <c r="GGW15" s="80"/>
      <c r="GGX15" s="80"/>
      <c r="GGY15" s="80"/>
      <c r="GGZ15" s="80"/>
      <c r="GHA15" s="80"/>
      <c r="GHB15" s="80"/>
      <c r="GHC15" s="80"/>
      <c r="GHD15" s="80"/>
      <c r="GHE15" s="80"/>
      <c r="GHF15" s="80"/>
      <c r="GHG15" s="80"/>
      <c r="GHH15" s="80"/>
      <c r="GHI15" s="80"/>
      <c r="GHJ15" s="80"/>
      <c r="GHK15" s="80"/>
      <c r="GHL15" s="80"/>
      <c r="GHM15" s="80"/>
      <c r="GHN15" s="80"/>
      <c r="GHO15" s="80"/>
      <c r="GHP15" s="80"/>
      <c r="GHQ15" s="80"/>
      <c r="GHR15" s="80"/>
      <c r="GHS15" s="80"/>
      <c r="GHT15" s="80"/>
      <c r="GHU15" s="80"/>
      <c r="GHV15" s="80"/>
      <c r="GHW15" s="80"/>
      <c r="GHX15" s="80"/>
      <c r="GHY15" s="80"/>
      <c r="GHZ15" s="80"/>
      <c r="GIA15" s="80"/>
      <c r="GIB15" s="80"/>
      <c r="GIC15" s="80"/>
      <c r="GID15" s="80"/>
      <c r="GIE15" s="80"/>
      <c r="GIF15" s="80"/>
      <c r="GIG15" s="80"/>
      <c r="GIH15" s="80"/>
      <c r="GII15" s="80"/>
      <c r="GIJ15" s="80"/>
      <c r="GIK15" s="80"/>
      <c r="GIL15" s="80"/>
      <c r="GIM15" s="80"/>
      <c r="GIN15" s="80"/>
      <c r="GIO15" s="80"/>
      <c r="GIP15" s="80"/>
      <c r="GIQ15" s="80"/>
      <c r="GIR15" s="80"/>
      <c r="GIS15" s="80"/>
      <c r="GIT15" s="80"/>
      <c r="GIU15" s="80"/>
      <c r="GIV15" s="80"/>
      <c r="GIW15" s="80"/>
      <c r="GIX15" s="80"/>
      <c r="GIY15" s="80"/>
      <c r="GIZ15" s="80"/>
      <c r="GJA15" s="80"/>
      <c r="GJB15" s="80"/>
      <c r="GJC15" s="80"/>
      <c r="GJD15" s="80"/>
      <c r="GJE15" s="80"/>
      <c r="GJF15" s="80"/>
      <c r="GJG15" s="80"/>
      <c r="GJH15" s="80"/>
      <c r="GJI15" s="80"/>
      <c r="GJJ15" s="80"/>
      <c r="GJK15" s="80"/>
      <c r="GJL15" s="80"/>
      <c r="GJM15" s="80"/>
      <c r="GJN15" s="80"/>
      <c r="GJO15" s="80"/>
      <c r="GJP15" s="80"/>
      <c r="GJQ15" s="80"/>
      <c r="GJR15" s="80"/>
      <c r="GJS15" s="80"/>
      <c r="GJT15" s="80"/>
      <c r="GJU15" s="80"/>
      <c r="GJV15" s="80"/>
      <c r="GJW15" s="80"/>
      <c r="GJX15" s="80"/>
      <c r="GJY15" s="80"/>
      <c r="GJZ15" s="80"/>
      <c r="GKA15" s="80"/>
      <c r="GKB15" s="80"/>
      <c r="GKC15" s="80"/>
      <c r="GKD15" s="80"/>
      <c r="GKE15" s="80"/>
      <c r="GKF15" s="80"/>
      <c r="GKG15" s="80"/>
      <c r="GKH15" s="80"/>
      <c r="GKI15" s="80"/>
      <c r="GKJ15" s="80"/>
      <c r="GKK15" s="80"/>
      <c r="GKL15" s="80"/>
      <c r="GKM15" s="80"/>
      <c r="GKN15" s="80"/>
      <c r="GKO15" s="80"/>
      <c r="GKP15" s="80"/>
      <c r="GKQ15" s="80"/>
      <c r="GKR15" s="80"/>
      <c r="GKS15" s="80"/>
      <c r="GKT15" s="80"/>
      <c r="GKU15" s="80"/>
      <c r="GKV15" s="80"/>
      <c r="GKW15" s="80"/>
      <c r="GKX15" s="80"/>
      <c r="GKY15" s="80"/>
      <c r="GKZ15" s="80"/>
      <c r="GLA15" s="80"/>
      <c r="GLB15" s="80"/>
      <c r="GLC15" s="80"/>
      <c r="GLD15" s="80"/>
      <c r="GLE15" s="80"/>
      <c r="GLF15" s="80"/>
      <c r="GLG15" s="80"/>
      <c r="GLH15" s="80"/>
      <c r="GLI15" s="80"/>
      <c r="GLJ15" s="80"/>
      <c r="GLK15" s="80"/>
      <c r="GLL15" s="80"/>
      <c r="GLM15" s="80"/>
      <c r="GLN15" s="80"/>
      <c r="GLO15" s="80"/>
      <c r="GLP15" s="80"/>
      <c r="GLQ15" s="80"/>
      <c r="GLR15" s="80"/>
      <c r="GLS15" s="80"/>
      <c r="GLT15" s="80"/>
      <c r="GLU15" s="80"/>
      <c r="GLV15" s="80"/>
      <c r="GLW15" s="80"/>
      <c r="GLX15" s="80"/>
      <c r="GLY15" s="80"/>
      <c r="GLZ15" s="80"/>
      <c r="GMA15" s="80"/>
      <c r="GMB15" s="80"/>
      <c r="GMC15" s="80"/>
      <c r="GMD15" s="80"/>
      <c r="GME15" s="80"/>
      <c r="GMF15" s="80"/>
      <c r="GMG15" s="80"/>
      <c r="GMH15" s="80"/>
      <c r="GMI15" s="80"/>
      <c r="GMJ15" s="80"/>
      <c r="GMK15" s="80"/>
      <c r="GML15" s="80"/>
      <c r="GMM15" s="80"/>
      <c r="GMN15" s="80"/>
      <c r="GMO15" s="80"/>
      <c r="GMP15" s="80"/>
      <c r="GMQ15" s="80"/>
      <c r="GMR15" s="80"/>
      <c r="GMS15" s="80"/>
      <c r="GMT15" s="80"/>
      <c r="GMU15" s="80"/>
      <c r="GMV15" s="80"/>
      <c r="GMW15" s="80"/>
      <c r="GMX15" s="80"/>
      <c r="GMY15" s="80"/>
      <c r="GMZ15" s="80"/>
      <c r="GNA15" s="80"/>
      <c r="GNB15" s="80"/>
      <c r="GNC15" s="80"/>
      <c r="GND15" s="80"/>
      <c r="GNE15" s="80"/>
      <c r="GNF15" s="80"/>
      <c r="GNG15" s="80"/>
      <c r="GNH15" s="80"/>
      <c r="GNI15" s="80"/>
      <c r="GNJ15" s="80"/>
      <c r="GNK15" s="80"/>
      <c r="GNL15" s="80"/>
      <c r="GNM15" s="80"/>
      <c r="GNN15" s="80"/>
      <c r="GNO15" s="80"/>
      <c r="GNP15" s="80"/>
      <c r="GNQ15" s="80"/>
      <c r="GNR15" s="80"/>
      <c r="GNS15" s="80"/>
      <c r="GNT15" s="80"/>
      <c r="GNU15" s="80"/>
      <c r="GNV15" s="80"/>
      <c r="GNW15" s="80"/>
      <c r="GNX15" s="80"/>
      <c r="GNY15" s="80"/>
      <c r="GNZ15" s="80"/>
      <c r="GOA15" s="80"/>
      <c r="GOB15" s="80"/>
      <c r="GOC15" s="80"/>
      <c r="GOD15" s="80"/>
      <c r="GOE15" s="80"/>
      <c r="GOF15" s="80"/>
      <c r="GOG15" s="80"/>
      <c r="GOH15" s="80"/>
      <c r="GOI15" s="80"/>
      <c r="GOJ15" s="80"/>
      <c r="GOK15" s="80"/>
      <c r="GOL15" s="80"/>
      <c r="GOM15" s="80"/>
      <c r="GON15" s="80"/>
      <c r="GOO15" s="80"/>
      <c r="GOP15" s="80"/>
      <c r="GOQ15" s="80"/>
      <c r="GOR15" s="80"/>
      <c r="GOS15" s="80"/>
      <c r="GOT15" s="80"/>
      <c r="GOU15" s="80"/>
      <c r="GOV15" s="80"/>
      <c r="GOW15" s="80"/>
      <c r="GOX15" s="80"/>
      <c r="GOY15" s="80"/>
      <c r="GOZ15" s="80"/>
      <c r="GPA15" s="80"/>
      <c r="GPB15" s="80"/>
      <c r="GPC15" s="80"/>
      <c r="GPD15" s="80"/>
      <c r="GPE15" s="80"/>
      <c r="GPF15" s="80"/>
      <c r="GPG15" s="80"/>
      <c r="GPH15" s="80"/>
      <c r="GPI15" s="80"/>
      <c r="GPJ15" s="80"/>
      <c r="GPK15" s="80"/>
      <c r="GPL15" s="80"/>
      <c r="GPM15" s="80"/>
      <c r="GPN15" s="80"/>
      <c r="GPO15" s="80"/>
      <c r="GPP15" s="80"/>
      <c r="GPQ15" s="80"/>
      <c r="GPR15" s="80"/>
      <c r="GPS15" s="80"/>
      <c r="GPT15" s="80"/>
      <c r="GPU15" s="80"/>
      <c r="GPV15" s="80"/>
      <c r="GPW15" s="80"/>
      <c r="GPX15" s="80"/>
      <c r="GPY15" s="80"/>
      <c r="GPZ15" s="80"/>
      <c r="GQA15" s="80"/>
      <c r="GQB15" s="80"/>
      <c r="GQC15" s="80"/>
      <c r="GQD15" s="80"/>
      <c r="GQE15" s="80"/>
      <c r="GQF15" s="80"/>
      <c r="GQG15" s="80"/>
      <c r="GQH15" s="80"/>
      <c r="GQI15" s="80"/>
      <c r="GQJ15" s="80"/>
      <c r="GQK15" s="80"/>
      <c r="GQL15" s="80"/>
      <c r="GQM15" s="80"/>
      <c r="GQN15" s="80"/>
      <c r="GQO15" s="80"/>
      <c r="GQP15" s="80"/>
      <c r="GQQ15" s="80"/>
      <c r="GQR15" s="80"/>
      <c r="GQS15" s="80"/>
      <c r="GQT15" s="80"/>
      <c r="GQU15" s="80"/>
      <c r="GQV15" s="80"/>
      <c r="GQW15" s="80"/>
      <c r="GQX15" s="80"/>
      <c r="GQY15" s="80"/>
      <c r="GQZ15" s="80"/>
      <c r="GRA15" s="80"/>
      <c r="GRB15" s="80"/>
      <c r="GRC15" s="80"/>
      <c r="GRD15" s="80"/>
      <c r="GRE15" s="80"/>
      <c r="GRF15" s="80"/>
      <c r="GRG15" s="80"/>
      <c r="GRH15" s="80"/>
      <c r="GRI15" s="80"/>
      <c r="GRJ15" s="80"/>
      <c r="GRK15" s="80"/>
      <c r="GRL15" s="80"/>
      <c r="GRM15" s="80"/>
      <c r="GRN15" s="80"/>
      <c r="GRO15" s="80"/>
      <c r="GRP15" s="80"/>
      <c r="GRQ15" s="80"/>
      <c r="GRR15" s="80"/>
      <c r="GRS15" s="80"/>
      <c r="GRT15" s="80"/>
      <c r="GRU15" s="80"/>
      <c r="GRV15" s="80"/>
      <c r="GRW15" s="80"/>
      <c r="GRX15" s="80"/>
      <c r="GRY15" s="80"/>
      <c r="GRZ15" s="80"/>
      <c r="GSA15" s="80"/>
      <c r="GSB15" s="80"/>
      <c r="GSC15" s="80"/>
      <c r="GSD15" s="80"/>
      <c r="GSE15" s="80"/>
      <c r="GSF15" s="80"/>
      <c r="GSG15" s="80"/>
      <c r="GSH15" s="80"/>
      <c r="GSI15" s="80"/>
      <c r="GSJ15" s="80"/>
      <c r="GSK15" s="80"/>
      <c r="GSL15" s="80"/>
      <c r="GSM15" s="80"/>
      <c r="GSN15" s="80"/>
      <c r="GSO15" s="80"/>
      <c r="GSP15" s="80"/>
      <c r="GSQ15" s="80"/>
      <c r="GSR15" s="80"/>
      <c r="GSS15" s="80"/>
      <c r="GST15" s="80"/>
      <c r="GSU15" s="80"/>
      <c r="GSV15" s="80"/>
      <c r="GSW15" s="80"/>
      <c r="GSX15" s="80"/>
      <c r="GSY15" s="80"/>
      <c r="GSZ15" s="80"/>
      <c r="GTA15" s="80"/>
      <c r="GTB15" s="80"/>
      <c r="GTC15" s="80"/>
      <c r="GTD15" s="80"/>
      <c r="GTE15" s="80"/>
      <c r="GTF15" s="80"/>
      <c r="GTG15" s="80"/>
      <c r="GTH15" s="80"/>
      <c r="GTI15" s="80"/>
      <c r="GTJ15" s="80"/>
      <c r="GTK15" s="80"/>
      <c r="GTL15" s="80"/>
      <c r="GTM15" s="80"/>
      <c r="GTN15" s="80"/>
      <c r="GTO15" s="80"/>
      <c r="GTP15" s="80"/>
      <c r="GTQ15" s="80"/>
      <c r="GTR15" s="80"/>
      <c r="GTS15" s="80"/>
      <c r="GTT15" s="80"/>
      <c r="GTU15" s="80"/>
      <c r="GTV15" s="80"/>
      <c r="GTW15" s="80"/>
      <c r="GTX15" s="80"/>
      <c r="GTY15" s="80"/>
      <c r="GTZ15" s="80"/>
      <c r="GUA15" s="80"/>
      <c r="GUB15" s="80"/>
      <c r="GUC15" s="80"/>
      <c r="GUD15" s="80"/>
      <c r="GUE15" s="80"/>
      <c r="GUF15" s="80"/>
      <c r="GUG15" s="80"/>
      <c r="GUH15" s="80"/>
      <c r="GUI15" s="80"/>
      <c r="GUJ15" s="80"/>
      <c r="GUK15" s="80"/>
      <c r="GUL15" s="80"/>
      <c r="GUM15" s="80"/>
      <c r="GUN15" s="80"/>
      <c r="GUO15" s="80"/>
      <c r="GUP15" s="80"/>
      <c r="GUQ15" s="80"/>
      <c r="GUR15" s="80"/>
      <c r="GUS15" s="80"/>
      <c r="GUT15" s="80"/>
      <c r="GUU15" s="80"/>
      <c r="GUV15" s="80"/>
      <c r="GUW15" s="80"/>
      <c r="GUX15" s="80"/>
      <c r="GUY15" s="80"/>
      <c r="GUZ15" s="80"/>
      <c r="GVA15" s="80"/>
      <c r="GVB15" s="80"/>
      <c r="GVC15" s="80"/>
      <c r="GVD15" s="80"/>
      <c r="GVE15" s="80"/>
      <c r="GVF15" s="80"/>
      <c r="GVG15" s="80"/>
      <c r="GVH15" s="80"/>
      <c r="GVI15" s="80"/>
      <c r="GVJ15" s="80"/>
      <c r="GVK15" s="80"/>
      <c r="GVL15" s="80"/>
      <c r="GVM15" s="80"/>
      <c r="GVN15" s="80"/>
      <c r="GVO15" s="80"/>
      <c r="GVP15" s="80"/>
      <c r="GVQ15" s="80"/>
      <c r="GVR15" s="80"/>
      <c r="GVS15" s="80"/>
      <c r="GVT15" s="80"/>
      <c r="GVU15" s="80"/>
      <c r="GVV15" s="80"/>
      <c r="GVW15" s="80"/>
      <c r="GVX15" s="80"/>
      <c r="GVY15" s="80"/>
      <c r="GVZ15" s="80"/>
      <c r="GWA15" s="80"/>
      <c r="GWB15" s="80"/>
      <c r="GWC15" s="80"/>
      <c r="GWD15" s="80"/>
      <c r="GWE15" s="80"/>
      <c r="GWF15" s="80"/>
      <c r="GWG15" s="80"/>
      <c r="GWH15" s="80"/>
      <c r="GWI15" s="80"/>
      <c r="GWJ15" s="80"/>
      <c r="GWK15" s="80"/>
      <c r="GWL15" s="80"/>
      <c r="GWM15" s="80"/>
      <c r="GWN15" s="80"/>
      <c r="GWO15" s="80"/>
      <c r="GWP15" s="80"/>
      <c r="GWQ15" s="80"/>
      <c r="GWR15" s="80"/>
      <c r="GWS15" s="80"/>
      <c r="GWT15" s="80"/>
      <c r="GWU15" s="80"/>
      <c r="GWV15" s="80"/>
      <c r="GWW15" s="80"/>
      <c r="GWX15" s="80"/>
      <c r="GWY15" s="80"/>
      <c r="GWZ15" s="80"/>
      <c r="GXA15" s="80"/>
      <c r="GXB15" s="80"/>
      <c r="GXC15" s="80"/>
      <c r="GXD15" s="80"/>
      <c r="GXE15" s="80"/>
      <c r="GXF15" s="80"/>
      <c r="GXG15" s="80"/>
      <c r="GXH15" s="80"/>
      <c r="GXI15" s="80"/>
      <c r="GXJ15" s="80"/>
      <c r="GXK15" s="80"/>
      <c r="GXL15" s="80"/>
      <c r="GXM15" s="80"/>
      <c r="GXN15" s="80"/>
      <c r="GXO15" s="80"/>
      <c r="GXP15" s="80"/>
      <c r="GXQ15" s="80"/>
      <c r="GXR15" s="80"/>
      <c r="GXS15" s="80"/>
      <c r="GXT15" s="80"/>
      <c r="GXU15" s="80"/>
      <c r="GXV15" s="80"/>
      <c r="GXW15" s="80"/>
      <c r="GXX15" s="80"/>
      <c r="GXY15" s="80"/>
      <c r="GXZ15" s="80"/>
      <c r="GYA15" s="80"/>
      <c r="GYB15" s="80"/>
      <c r="GYC15" s="80"/>
      <c r="GYD15" s="80"/>
      <c r="GYE15" s="80"/>
      <c r="GYF15" s="80"/>
      <c r="GYG15" s="80"/>
      <c r="GYH15" s="80"/>
      <c r="GYI15" s="80"/>
      <c r="GYJ15" s="80"/>
      <c r="GYK15" s="80"/>
      <c r="GYL15" s="80"/>
      <c r="GYM15" s="80"/>
      <c r="GYN15" s="80"/>
      <c r="GYO15" s="80"/>
      <c r="GYP15" s="80"/>
      <c r="GYQ15" s="80"/>
      <c r="GYR15" s="80"/>
      <c r="GYS15" s="80"/>
      <c r="GYT15" s="80"/>
      <c r="GYU15" s="80"/>
      <c r="GYV15" s="80"/>
      <c r="GYW15" s="80"/>
      <c r="GYX15" s="80"/>
      <c r="GYY15" s="80"/>
      <c r="GYZ15" s="80"/>
      <c r="GZA15" s="80"/>
      <c r="GZB15" s="80"/>
      <c r="GZC15" s="80"/>
      <c r="GZD15" s="80"/>
      <c r="GZE15" s="80"/>
      <c r="GZF15" s="80"/>
      <c r="GZG15" s="80"/>
      <c r="GZH15" s="80"/>
      <c r="GZI15" s="80"/>
      <c r="GZJ15" s="80"/>
      <c r="GZK15" s="80"/>
      <c r="GZL15" s="80"/>
      <c r="GZM15" s="80"/>
      <c r="GZN15" s="80"/>
      <c r="GZO15" s="80"/>
      <c r="GZP15" s="80"/>
      <c r="GZQ15" s="80"/>
      <c r="GZR15" s="80"/>
      <c r="GZS15" s="80"/>
      <c r="GZT15" s="80"/>
      <c r="GZU15" s="80"/>
      <c r="GZV15" s="80"/>
      <c r="GZW15" s="80"/>
      <c r="GZX15" s="80"/>
      <c r="GZY15" s="80"/>
      <c r="GZZ15" s="80"/>
      <c r="HAA15" s="80"/>
      <c r="HAB15" s="80"/>
      <c r="HAC15" s="80"/>
      <c r="HAD15" s="80"/>
      <c r="HAE15" s="80"/>
      <c r="HAF15" s="80"/>
      <c r="HAG15" s="80"/>
      <c r="HAH15" s="80"/>
      <c r="HAI15" s="80"/>
      <c r="HAJ15" s="80"/>
      <c r="HAK15" s="80"/>
      <c r="HAL15" s="80"/>
      <c r="HAM15" s="80"/>
      <c r="HAN15" s="80"/>
      <c r="HAO15" s="80"/>
      <c r="HAP15" s="80"/>
      <c r="HAQ15" s="80"/>
      <c r="HAR15" s="80"/>
      <c r="HAS15" s="80"/>
      <c r="HAT15" s="80"/>
      <c r="HAU15" s="80"/>
      <c r="HAV15" s="80"/>
      <c r="HAW15" s="80"/>
      <c r="HAX15" s="80"/>
      <c r="HAY15" s="80"/>
      <c r="HAZ15" s="80"/>
      <c r="HBA15" s="80"/>
      <c r="HBB15" s="80"/>
      <c r="HBC15" s="80"/>
      <c r="HBD15" s="80"/>
      <c r="HBE15" s="80"/>
      <c r="HBF15" s="80"/>
      <c r="HBG15" s="80"/>
      <c r="HBH15" s="80"/>
      <c r="HBI15" s="80"/>
      <c r="HBJ15" s="80"/>
      <c r="HBK15" s="80"/>
      <c r="HBL15" s="80"/>
      <c r="HBM15" s="80"/>
      <c r="HBN15" s="80"/>
      <c r="HBO15" s="80"/>
      <c r="HBP15" s="80"/>
      <c r="HBQ15" s="80"/>
      <c r="HBR15" s="80"/>
      <c r="HBS15" s="80"/>
      <c r="HBT15" s="80"/>
      <c r="HBU15" s="80"/>
      <c r="HBV15" s="80"/>
      <c r="HBW15" s="80"/>
      <c r="HBX15" s="80"/>
      <c r="HBY15" s="80"/>
      <c r="HBZ15" s="80"/>
      <c r="HCA15" s="80"/>
      <c r="HCB15" s="80"/>
      <c r="HCC15" s="80"/>
      <c r="HCD15" s="80"/>
      <c r="HCE15" s="80"/>
      <c r="HCF15" s="80"/>
      <c r="HCG15" s="80"/>
      <c r="HCH15" s="80"/>
      <c r="HCI15" s="80"/>
      <c r="HCJ15" s="80"/>
      <c r="HCK15" s="80"/>
      <c r="HCL15" s="80"/>
      <c r="HCM15" s="80"/>
      <c r="HCN15" s="80"/>
      <c r="HCO15" s="80"/>
      <c r="HCP15" s="80"/>
      <c r="HCQ15" s="80"/>
      <c r="HCR15" s="80"/>
      <c r="HCS15" s="80"/>
      <c r="HCT15" s="80"/>
      <c r="HCU15" s="80"/>
      <c r="HCV15" s="80"/>
      <c r="HCW15" s="80"/>
      <c r="HCX15" s="80"/>
      <c r="HCY15" s="80"/>
      <c r="HCZ15" s="80"/>
      <c r="HDA15" s="80"/>
      <c r="HDB15" s="80"/>
      <c r="HDC15" s="80"/>
      <c r="HDD15" s="80"/>
      <c r="HDE15" s="80"/>
      <c r="HDF15" s="80"/>
      <c r="HDG15" s="80"/>
      <c r="HDH15" s="80"/>
      <c r="HDI15" s="80"/>
      <c r="HDJ15" s="80"/>
      <c r="HDK15" s="80"/>
      <c r="HDL15" s="80"/>
      <c r="HDM15" s="80"/>
      <c r="HDN15" s="80"/>
      <c r="HDO15" s="80"/>
      <c r="HDP15" s="80"/>
      <c r="HDQ15" s="80"/>
      <c r="HDR15" s="80"/>
      <c r="HDS15" s="80"/>
      <c r="HDT15" s="80"/>
      <c r="HDU15" s="80"/>
      <c r="HDV15" s="80"/>
      <c r="HDW15" s="80"/>
      <c r="HDX15" s="80"/>
      <c r="HDY15" s="80"/>
      <c r="HDZ15" s="80"/>
      <c r="HEA15" s="80"/>
      <c r="HEB15" s="80"/>
      <c r="HEC15" s="80"/>
      <c r="HED15" s="80"/>
      <c r="HEE15" s="80"/>
      <c r="HEF15" s="80"/>
      <c r="HEG15" s="80"/>
      <c r="HEH15" s="80"/>
      <c r="HEI15" s="80"/>
      <c r="HEJ15" s="80"/>
      <c r="HEK15" s="80"/>
      <c r="HEL15" s="80"/>
      <c r="HEM15" s="80"/>
      <c r="HEN15" s="80"/>
      <c r="HEO15" s="80"/>
      <c r="HEP15" s="80"/>
      <c r="HEQ15" s="80"/>
      <c r="HER15" s="80"/>
      <c r="HES15" s="80"/>
      <c r="HET15" s="80"/>
      <c r="HEU15" s="80"/>
      <c r="HEV15" s="80"/>
      <c r="HEW15" s="80"/>
      <c r="HEX15" s="80"/>
      <c r="HEY15" s="80"/>
      <c r="HEZ15" s="80"/>
      <c r="HFA15" s="80"/>
      <c r="HFB15" s="80"/>
      <c r="HFC15" s="80"/>
      <c r="HFD15" s="80"/>
      <c r="HFE15" s="80"/>
      <c r="HFF15" s="80"/>
      <c r="HFG15" s="80"/>
      <c r="HFH15" s="80"/>
      <c r="HFI15" s="80"/>
      <c r="HFJ15" s="80"/>
      <c r="HFK15" s="80"/>
      <c r="HFL15" s="80"/>
      <c r="HFM15" s="80"/>
      <c r="HFN15" s="80"/>
      <c r="HFO15" s="80"/>
      <c r="HFP15" s="80"/>
      <c r="HFQ15" s="80"/>
      <c r="HFR15" s="80"/>
      <c r="HFS15" s="80"/>
      <c r="HFT15" s="80"/>
      <c r="HFU15" s="80"/>
      <c r="HFV15" s="80"/>
      <c r="HFW15" s="80"/>
      <c r="HFX15" s="80"/>
      <c r="HFY15" s="80"/>
      <c r="HFZ15" s="80"/>
      <c r="HGA15" s="80"/>
      <c r="HGB15" s="80"/>
      <c r="HGC15" s="80"/>
      <c r="HGD15" s="80"/>
      <c r="HGE15" s="80"/>
      <c r="HGF15" s="80"/>
      <c r="HGG15" s="80"/>
      <c r="HGH15" s="80"/>
      <c r="HGI15" s="80"/>
      <c r="HGJ15" s="80"/>
      <c r="HGK15" s="80"/>
      <c r="HGL15" s="80"/>
      <c r="HGM15" s="80"/>
      <c r="HGN15" s="80"/>
      <c r="HGO15" s="80"/>
      <c r="HGP15" s="80"/>
      <c r="HGQ15" s="80"/>
      <c r="HGR15" s="80"/>
      <c r="HGS15" s="80"/>
      <c r="HGT15" s="80"/>
      <c r="HGU15" s="80"/>
      <c r="HGV15" s="80"/>
      <c r="HGW15" s="80"/>
      <c r="HGX15" s="80"/>
      <c r="HGY15" s="80"/>
      <c r="HGZ15" s="80"/>
      <c r="HHA15" s="80"/>
      <c r="HHB15" s="80"/>
      <c r="HHC15" s="80"/>
      <c r="HHD15" s="80"/>
      <c r="HHE15" s="80"/>
      <c r="HHF15" s="80"/>
      <c r="HHG15" s="80"/>
      <c r="HHH15" s="80"/>
      <c r="HHI15" s="80"/>
      <c r="HHJ15" s="80"/>
      <c r="HHK15" s="80"/>
      <c r="HHL15" s="80"/>
      <c r="HHM15" s="80"/>
      <c r="HHN15" s="80"/>
      <c r="HHO15" s="80"/>
      <c r="HHP15" s="80"/>
      <c r="HHQ15" s="80"/>
      <c r="HHR15" s="80"/>
      <c r="HHS15" s="80"/>
      <c r="HHT15" s="80"/>
      <c r="HHU15" s="80"/>
      <c r="HHV15" s="80"/>
      <c r="HHW15" s="80"/>
      <c r="HHX15" s="80"/>
      <c r="HHY15" s="80"/>
      <c r="HHZ15" s="80"/>
      <c r="HIA15" s="80"/>
      <c r="HIB15" s="80"/>
      <c r="HIC15" s="80"/>
      <c r="HID15" s="80"/>
      <c r="HIE15" s="80"/>
      <c r="HIF15" s="80"/>
      <c r="HIG15" s="80"/>
      <c r="HIH15" s="80"/>
      <c r="HII15" s="80"/>
      <c r="HIJ15" s="80"/>
      <c r="HIK15" s="80"/>
      <c r="HIL15" s="80"/>
      <c r="HIM15" s="80"/>
      <c r="HIN15" s="80"/>
      <c r="HIO15" s="80"/>
      <c r="HIP15" s="80"/>
      <c r="HIQ15" s="80"/>
      <c r="HIR15" s="80"/>
      <c r="HIS15" s="80"/>
      <c r="HIT15" s="80"/>
      <c r="HIU15" s="80"/>
      <c r="HIV15" s="80"/>
      <c r="HIW15" s="80"/>
      <c r="HIX15" s="80"/>
      <c r="HIY15" s="80"/>
      <c r="HIZ15" s="80"/>
      <c r="HJA15" s="80"/>
      <c r="HJB15" s="80"/>
      <c r="HJC15" s="80"/>
      <c r="HJD15" s="80"/>
      <c r="HJE15" s="80"/>
      <c r="HJF15" s="80"/>
      <c r="HJG15" s="80"/>
      <c r="HJH15" s="80"/>
      <c r="HJI15" s="80"/>
      <c r="HJJ15" s="80"/>
      <c r="HJK15" s="80"/>
      <c r="HJL15" s="80"/>
      <c r="HJM15" s="80"/>
      <c r="HJN15" s="80"/>
      <c r="HJO15" s="80"/>
      <c r="HJP15" s="80"/>
      <c r="HJQ15" s="80"/>
      <c r="HJR15" s="80"/>
      <c r="HJS15" s="80"/>
      <c r="HJT15" s="80"/>
      <c r="HJU15" s="80"/>
      <c r="HJV15" s="80"/>
      <c r="HJW15" s="80"/>
      <c r="HJX15" s="80"/>
      <c r="HJY15" s="80"/>
      <c r="HJZ15" s="80"/>
      <c r="HKA15" s="80"/>
      <c r="HKB15" s="80"/>
      <c r="HKC15" s="80"/>
      <c r="HKD15" s="80"/>
      <c r="HKE15" s="80"/>
      <c r="HKF15" s="80"/>
      <c r="HKG15" s="80"/>
      <c r="HKH15" s="80"/>
      <c r="HKI15" s="80"/>
      <c r="HKJ15" s="80"/>
      <c r="HKK15" s="80"/>
      <c r="HKL15" s="80"/>
      <c r="HKM15" s="80"/>
      <c r="HKN15" s="80"/>
      <c r="HKO15" s="80"/>
      <c r="HKP15" s="80"/>
      <c r="HKQ15" s="80"/>
      <c r="HKR15" s="80"/>
      <c r="HKS15" s="80"/>
      <c r="HKT15" s="80"/>
      <c r="HKU15" s="80"/>
      <c r="HKV15" s="80"/>
      <c r="HKW15" s="80"/>
      <c r="HKX15" s="80"/>
      <c r="HKY15" s="80"/>
      <c r="HKZ15" s="80"/>
      <c r="HLA15" s="80"/>
      <c r="HLB15" s="80"/>
      <c r="HLC15" s="80"/>
      <c r="HLD15" s="80"/>
      <c r="HLE15" s="80"/>
      <c r="HLF15" s="80"/>
      <c r="HLG15" s="80"/>
      <c r="HLH15" s="80"/>
      <c r="HLI15" s="80"/>
      <c r="HLJ15" s="80"/>
      <c r="HLK15" s="80"/>
      <c r="HLL15" s="80"/>
      <c r="HLM15" s="80"/>
      <c r="HLN15" s="80"/>
      <c r="HLO15" s="80"/>
      <c r="HLP15" s="80"/>
      <c r="HLQ15" s="80"/>
      <c r="HLR15" s="80"/>
      <c r="HLS15" s="80"/>
      <c r="HLT15" s="80"/>
      <c r="HLU15" s="80"/>
      <c r="HLV15" s="80"/>
      <c r="HLW15" s="80"/>
      <c r="HLX15" s="80"/>
      <c r="HLY15" s="80"/>
      <c r="HLZ15" s="80"/>
      <c r="HMA15" s="80"/>
      <c r="HMB15" s="80"/>
      <c r="HMC15" s="80"/>
      <c r="HMD15" s="80"/>
      <c r="HME15" s="80"/>
      <c r="HMF15" s="80"/>
      <c r="HMG15" s="80"/>
      <c r="HMH15" s="80"/>
      <c r="HMI15" s="80"/>
      <c r="HMJ15" s="80"/>
      <c r="HMK15" s="80"/>
      <c r="HML15" s="80"/>
      <c r="HMM15" s="80"/>
      <c r="HMN15" s="80"/>
      <c r="HMO15" s="80"/>
      <c r="HMP15" s="80"/>
      <c r="HMQ15" s="80"/>
      <c r="HMR15" s="80"/>
      <c r="HMS15" s="80"/>
      <c r="HMT15" s="80"/>
      <c r="HMU15" s="80"/>
      <c r="HMV15" s="80"/>
      <c r="HMW15" s="80"/>
      <c r="HMX15" s="80"/>
      <c r="HMY15" s="80"/>
      <c r="HMZ15" s="80"/>
      <c r="HNA15" s="80"/>
      <c r="HNB15" s="80"/>
      <c r="HNC15" s="80"/>
      <c r="HND15" s="80"/>
      <c r="HNE15" s="80"/>
      <c r="HNF15" s="80"/>
      <c r="HNG15" s="80"/>
      <c r="HNH15" s="80"/>
      <c r="HNI15" s="80"/>
      <c r="HNJ15" s="80"/>
      <c r="HNK15" s="80"/>
      <c r="HNL15" s="80"/>
      <c r="HNM15" s="80"/>
      <c r="HNN15" s="80"/>
      <c r="HNO15" s="80"/>
      <c r="HNP15" s="80"/>
      <c r="HNQ15" s="80"/>
      <c r="HNR15" s="80"/>
      <c r="HNS15" s="80"/>
      <c r="HNT15" s="80"/>
      <c r="HNU15" s="80"/>
      <c r="HNV15" s="80"/>
      <c r="HNW15" s="80"/>
      <c r="HNX15" s="80"/>
      <c r="HNY15" s="80"/>
      <c r="HNZ15" s="80"/>
      <c r="HOA15" s="80"/>
      <c r="HOB15" s="80"/>
      <c r="HOC15" s="80"/>
      <c r="HOD15" s="80"/>
      <c r="HOE15" s="80"/>
      <c r="HOF15" s="80"/>
      <c r="HOG15" s="80"/>
      <c r="HOH15" s="80"/>
      <c r="HOI15" s="80"/>
      <c r="HOJ15" s="80"/>
      <c r="HOK15" s="80"/>
      <c r="HOL15" s="80"/>
      <c r="HOM15" s="80"/>
      <c r="HON15" s="80"/>
      <c r="HOO15" s="80"/>
      <c r="HOP15" s="80"/>
      <c r="HOQ15" s="80"/>
      <c r="HOR15" s="80"/>
      <c r="HOS15" s="80"/>
      <c r="HOT15" s="80"/>
      <c r="HOU15" s="80"/>
      <c r="HOV15" s="80"/>
      <c r="HOW15" s="80"/>
      <c r="HOX15" s="80"/>
      <c r="HOY15" s="80"/>
      <c r="HOZ15" s="80"/>
      <c r="HPA15" s="80"/>
      <c r="HPB15" s="80"/>
      <c r="HPC15" s="80"/>
      <c r="HPD15" s="80"/>
      <c r="HPE15" s="80"/>
      <c r="HPF15" s="80"/>
      <c r="HPG15" s="80"/>
      <c r="HPH15" s="80"/>
      <c r="HPI15" s="80"/>
      <c r="HPJ15" s="80"/>
      <c r="HPK15" s="80"/>
      <c r="HPL15" s="80"/>
      <c r="HPM15" s="80"/>
      <c r="HPN15" s="80"/>
      <c r="HPO15" s="80"/>
      <c r="HPP15" s="80"/>
      <c r="HPQ15" s="80"/>
      <c r="HPR15" s="80"/>
      <c r="HPS15" s="80"/>
      <c r="HPT15" s="80"/>
      <c r="HPU15" s="80"/>
      <c r="HPV15" s="80"/>
      <c r="HPW15" s="80"/>
      <c r="HPX15" s="80"/>
      <c r="HPY15" s="80"/>
      <c r="HPZ15" s="80"/>
      <c r="HQA15" s="80"/>
      <c r="HQB15" s="80"/>
      <c r="HQC15" s="80"/>
      <c r="HQD15" s="80"/>
      <c r="HQE15" s="80"/>
      <c r="HQF15" s="80"/>
      <c r="HQG15" s="80"/>
      <c r="HQH15" s="80"/>
      <c r="HQI15" s="80"/>
      <c r="HQJ15" s="80"/>
      <c r="HQK15" s="80"/>
      <c r="HQL15" s="80"/>
      <c r="HQM15" s="80"/>
      <c r="HQN15" s="80"/>
      <c r="HQO15" s="80"/>
      <c r="HQP15" s="80"/>
      <c r="HQQ15" s="80"/>
      <c r="HQR15" s="80"/>
      <c r="HQS15" s="80"/>
      <c r="HQT15" s="80"/>
      <c r="HQU15" s="80"/>
      <c r="HQV15" s="80"/>
      <c r="HQW15" s="80"/>
      <c r="HQX15" s="80"/>
      <c r="HQY15" s="80"/>
      <c r="HQZ15" s="80"/>
      <c r="HRA15" s="80"/>
      <c r="HRB15" s="80"/>
      <c r="HRC15" s="80"/>
      <c r="HRD15" s="80"/>
      <c r="HRE15" s="80"/>
      <c r="HRF15" s="80"/>
      <c r="HRG15" s="80"/>
      <c r="HRH15" s="80"/>
      <c r="HRI15" s="80"/>
      <c r="HRJ15" s="80"/>
      <c r="HRK15" s="80"/>
      <c r="HRL15" s="80"/>
      <c r="HRM15" s="80"/>
      <c r="HRN15" s="80"/>
      <c r="HRO15" s="80"/>
      <c r="HRP15" s="80"/>
      <c r="HRQ15" s="80"/>
      <c r="HRR15" s="80"/>
      <c r="HRS15" s="80"/>
      <c r="HRT15" s="80"/>
      <c r="HRU15" s="80"/>
      <c r="HRV15" s="80"/>
      <c r="HRW15" s="80"/>
      <c r="HRX15" s="80"/>
      <c r="HRY15" s="80"/>
      <c r="HRZ15" s="80"/>
      <c r="HSA15" s="80"/>
      <c r="HSB15" s="80"/>
      <c r="HSC15" s="80"/>
      <c r="HSD15" s="80"/>
      <c r="HSE15" s="80"/>
      <c r="HSF15" s="80"/>
      <c r="HSG15" s="80"/>
      <c r="HSH15" s="80"/>
      <c r="HSI15" s="80"/>
      <c r="HSJ15" s="80"/>
      <c r="HSK15" s="80"/>
      <c r="HSL15" s="80"/>
      <c r="HSM15" s="80"/>
      <c r="HSN15" s="80"/>
      <c r="HSO15" s="80"/>
      <c r="HSP15" s="80"/>
      <c r="HSQ15" s="80"/>
      <c r="HSR15" s="80"/>
      <c r="HSS15" s="80"/>
      <c r="HST15" s="80"/>
      <c r="HSU15" s="80"/>
      <c r="HSV15" s="80"/>
      <c r="HSW15" s="80"/>
      <c r="HSX15" s="80"/>
      <c r="HSY15" s="80"/>
      <c r="HSZ15" s="80"/>
      <c r="HTA15" s="80"/>
      <c r="HTB15" s="80"/>
      <c r="HTC15" s="80"/>
      <c r="HTD15" s="80"/>
      <c r="HTE15" s="80"/>
      <c r="HTF15" s="80"/>
      <c r="HTG15" s="80"/>
      <c r="HTH15" s="80"/>
      <c r="HTI15" s="80"/>
      <c r="HTJ15" s="80"/>
      <c r="HTK15" s="80"/>
      <c r="HTL15" s="80"/>
      <c r="HTM15" s="80"/>
      <c r="HTN15" s="80"/>
      <c r="HTO15" s="80"/>
      <c r="HTP15" s="80"/>
      <c r="HTQ15" s="80"/>
      <c r="HTR15" s="80"/>
      <c r="HTS15" s="80"/>
      <c r="HTT15" s="80"/>
      <c r="HTU15" s="80"/>
      <c r="HTV15" s="80"/>
      <c r="HTW15" s="80"/>
      <c r="HTX15" s="80"/>
      <c r="HTY15" s="80"/>
      <c r="HTZ15" s="80"/>
      <c r="HUA15" s="80"/>
      <c r="HUB15" s="80"/>
      <c r="HUC15" s="80"/>
      <c r="HUD15" s="80"/>
      <c r="HUE15" s="80"/>
      <c r="HUF15" s="80"/>
      <c r="HUG15" s="80"/>
      <c r="HUH15" s="80"/>
      <c r="HUI15" s="80"/>
      <c r="HUJ15" s="80"/>
      <c r="HUK15" s="80"/>
      <c r="HUL15" s="80"/>
      <c r="HUM15" s="80"/>
      <c r="HUN15" s="80"/>
      <c r="HUO15" s="80"/>
      <c r="HUP15" s="80"/>
      <c r="HUQ15" s="80"/>
      <c r="HUR15" s="80"/>
      <c r="HUS15" s="80"/>
      <c r="HUT15" s="80"/>
      <c r="HUU15" s="80"/>
      <c r="HUV15" s="80"/>
      <c r="HUW15" s="80"/>
      <c r="HUX15" s="80"/>
      <c r="HUY15" s="80"/>
      <c r="HUZ15" s="80"/>
      <c r="HVA15" s="80"/>
      <c r="HVB15" s="80"/>
      <c r="HVC15" s="80"/>
      <c r="HVD15" s="80"/>
      <c r="HVE15" s="80"/>
      <c r="HVF15" s="80"/>
      <c r="HVG15" s="80"/>
      <c r="HVH15" s="80"/>
      <c r="HVI15" s="80"/>
      <c r="HVJ15" s="80"/>
      <c r="HVK15" s="80"/>
      <c r="HVL15" s="80"/>
      <c r="HVM15" s="80"/>
      <c r="HVN15" s="80"/>
      <c r="HVO15" s="80"/>
      <c r="HVP15" s="80"/>
      <c r="HVQ15" s="80"/>
      <c r="HVR15" s="80"/>
      <c r="HVS15" s="80"/>
      <c r="HVT15" s="80"/>
      <c r="HVU15" s="80"/>
      <c r="HVV15" s="80"/>
      <c r="HVW15" s="80"/>
      <c r="HVX15" s="80"/>
      <c r="HVY15" s="80"/>
      <c r="HVZ15" s="80"/>
      <c r="HWA15" s="80"/>
      <c r="HWB15" s="80"/>
      <c r="HWC15" s="80"/>
      <c r="HWD15" s="80"/>
      <c r="HWE15" s="80"/>
      <c r="HWF15" s="80"/>
      <c r="HWG15" s="80"/>
      <c r="HWH15" s="80"/>
      <c r="HWI15" s="80"/>
      <c r="HWJ15" s="80"/>
      <c r="HWK15" s="80"/>
      <c r="HWL15" s="80"/>
      <c r="HWM15" s="80"/>
      <c r="HWN15" s="80"/>
      <c r="HWO15" s="80"/>
      <c r="HWP15" s="80"/>
      <c r="HWQ15" s="80"/>
      <c r="HWR15" s="80"/>
      <c r="HWS15" s="80"/>
      <c r="HWT15" s="80"/>
      <c r="HWU15" s="80"/>
      <c r="HWV15" s="80"/>
      <c r="HWW15" s="80"/>
      <c r="HWX15" s="80"/>
      <c r="HWY15" s="80"/>
      <c r="HWZ15" s="80"/>
      <c r="HXA15" s="80"/>
      <c r="HXB15" s="80"/>
      <c r="HXC15" s="80"/>
      <c r="HXD15" s="80"/>
      <c r="HXE15" s="80"/>
      <c r="HXF15" s="80"/>
      <c r="HXG15" s="80"/>
      <c r="HXH15" s="80"/>
      <c r="HXI15" s="80"/>
      <c r="HXJ15" s="80"/>
      <c r="HXK15" s="80"/>
      <c r="HXL15" s="80"/>
      <c r="HXM15" s="80"/>
      <c r="HXN15" s="80"/>
      <c r="HXO15" s="80"/>
      <c r="HXP15" s="80"/>
      <c r="HXQ15" s="80"/>
      <c r="HXR15" s="80"/>
      <c r="HXS15" s="80"/>
      <c r="HXT15" s="80"/>
      <c r="HXU15" s="80"/>
      <c r="HXV15" s="80"/>
      <c r="HXW15" s="80"/>
      <c r="HXX15" s="80"/>
      <c r="HXY15" s="80"/>
      <c r="HXZ15" s="80"/>
      <c r="HYA15" s="80"/>
      <c r="HYB15" s="80"/>
      <c r="HYC15" s="80"/>
      <c r="HYD15" s="80"/>
      <c r="HYE15" s="80"/>
      <c r="HYF15" s="80"/>
      <c r="HYG15" s="80"/>
      <c r="HYH15" s="80"/>
      <c r="HYI15" s="80"/>
      <c r="HYJ15" s="80"/>
      <c r="HYK15" s="80"/>
      <c r="HYL15" s="80"/>
      <c r="HYM15" s="80"/>
      <c r="HYN15" s="80"/>
      <c r="HYO15" s="80"/>
      <c r="HYP15" s="80"/>
      <c r="HYQ15" s="80"/>
      <c r="HYR15" s="80"/>
      <c r="HYS15" s="80"/>
      <c r="HYT15" s="80"/>
      <c r="HYU15" s="80"/>
      <c r="HYV15" s="80"/>
      <c r="HYW15" s="80"/>
      <c r="HYX15" s="80"/>
      <c r="HYY15" s="80"/>
      <c r="HYZ15" s="80"/>
      <c r="HZA15" s="80"/>
      <c r="HZB15" s="80"/>
      <c r="HZC15" s="80"/>
      <c r="HZD15" s="80"/>
      <c r="HZE15" s="80"/>
      <c r="HZF15" s="80"/>
      <c r="HZG15" s="80"/>
      <c r="HZH15" s="80"/>
      <c r="HZI15" s="80"/>
      <c r="HZJ15" s="80"/>
      <c r="HZK15" s="80"/>
      <c r="HZL15" s="80"/>
      <c r="HZM15" s="80"/>
      <c r="HZN15" s="80"/>
      <c r="HZO15" s="80"/>
      <c r="HZP15" s="80"/>
      <c r="HZQ15" s="80"/>
      <c r="HZR15" s="80"/>
      <c r="HZS15" s="80"/>
      <c r="HZT15" s="80"/>
      <c r="HZU15" s="80"/>
      <c r="HZV15" s="80"/>
      <c r="HZW15" s="80"/>
      <c r="HZX15" s="80"/>
      <c r="HZY15" s="80"/>
      <c r="HZZ15" s="80"/>
      <c r="IAA15" s="80"/>
      <c r="IAB15" s="80"/>
      <c r="IAC15" s="80"/>
      <c r="IAD15" s="80"/>
      <c r="IAE15" s="80"/>
      <c r="IAF15" s="80"/>
      <c r="IAG15" s="80"/>
      <c r="IAH15" s="80"/>
      <c r="IAI15" s="80"/>
      <c r="IAJ15" s="80"/>
      <c r="IAK15" s="80"/>
      <c r="IAL15" s="80"/>
      <c r="IAM15" s="80"/>
      <c r="IAN15" s="80"/>
      <c r="IAO15" s="80"/>
      <c r="IAP15" s="80"/>
      <c r="IAQ15" s="80"/>
      <c r="IAR15" s="80"/>
      <c r="IAS15" s="80"/>
      <c r="IAT15" s="80"/>
      <c r="IAU15" s="80"/>
      <c r="IAV15" s="80"/>
      <c r="IAW15" s="80"/>
      <c r="IAX15" s="80"/>
      <c r="IAY15" s="80"/>
      <c r="IAZ15" s="80"/>
      <c r="IBA15" s="80"/>
      <c r="IBB15" s="80"/>
      <c r="IBC15" s="80"/>
      <c r="IBD15" s="80"/>
      <c r="IBE15" s="80"/>
      <c r="IBF15" s="80"/>
      <c r="IBG15" s="80"/>
      <c r="IBH15" s="80"/>
      <c r="IBI15" s="80"/>
      <c r="IBJ15" s="80"/>
      <c r="IBK15" s="80"/>
      <c r="IBL15" s="80"/>
      <c r="IBM15" s="80"/>
      <c r="IBN15" s="80"/>
      <c r="IBO15" s="80"/>
      <c r="IBP15" s="80"/>
      <c r="IBQ15" s="80"/>
      <c r="IBR15" s="80"/>
      <c r="IBS15" s="80"/>
      <c r="IBT15" s="80"/>
      <c r="IBU15" s="80"/>
      <c r="IBV15" s="80"/>
      <c r="IBW15" s="80"/>
      <c r="IBX15" s="80"/>
      <c r="IBY15" s="80"/>
      <c r="IBZ15" s="80"/>
      <c r="ICA15" s="80"/>
      <c r="ICB15" s="80"/>
      <c r="ICC15" s="80"/>
      <c r="ICD15" s="80"/>
      <c r="ICE15" s="80"/>
      <c r="ICF15" s="80"/>
      <c r="ICG15" s="80"/>
      <c r="ICH15" s="80"/>
      <c r="ICI15" s="80"/>
      <c r="ICJ15" s="80"/>
      <c r="ICK15" s="80"/>
      <c r="ICL15" s="80"/>
      <c r="ICM15" s="80"/>
      <c r="ICN15" s="80"/>
      <c r="ICO15" s="80"/>
      <c r="ICP15" s="80"/>
      <c r="ICQ15" s="80"/>
      <c r="ICR15" s="80"/>
      <c r="ICS15" s="80"/>
      <c r="ICT15" s="80"/>
      <c r="ICU15" s="80"/>
      <c r="ICV15" s="80"/>
      <c r="ICW15" s="80"/>
      <c r="ICX15" s="80"/>
      <c r="ICY15" s="80"/>
      <c r="ICZ15" s="80"/>
      <c r="IDA15" s="80"/>
      <c r="IDB15" s="80"/>
      <c r="IDC15" s="80"/>
      <c r="IDD15" s="80"/>
      <c r="IDE15" s="80"/>
      <c r="IDF15" s="80"/>
      <c r="IDG15" s="80"/>
      <c r="IDH15" s="80"/>
      <c r="IDI15" s="80"/>
      <c r="IDJ15" s="80"/>
      <c r="IDK15" s="80"/>
      <c r="IDL15" s="80"/>
      <c r="IDM15" s="80"/>
      <c r="IDN15" s="80"/>
      <c r="IDO15" s="80"/>
      <c r="IDP15" s="80"/>
      <c r="IDQ15" s="80"/>
      <c r="IDR15" s="80"/>
      <c r="IDS15" s="80"/>
      <c r="IDT15" s="80"/>
      <c r="IDU15" s="80"/>
      <c r="IDV15" s="80"/>
      <c r="IDW15" s="80"/>
      <c r="IDX15" s="80"/>
      <c r="IDY15" s="80"/>
      <c r="IDZ15" s="80"/>
      <c r="IEA15" s="80"/>
      <c r="IEB15" s="80"/>
      <c r="IEC15" s="80"/>
      <c r="IED15" s="80"/>
      <c r="IEE15" s="80"/>
      <c r="IEF15" s="80"/>
      <c r="IEG15" s="80"/>
      <c r="IEH15" s="80"/>
      <c r="IEI15" s="80"/>
      <c r="IEJ15" s="80"/>
      <c r="IEK15" s="80"/>
      <c r="IEL15" s="80"/>
      <c r="IEM15" s="80"/>
      <c r="IEN15" s="80"/>
      <c r="IEO15" s="80"/>
      <c r="IEP15" s="80"/>
      <c r="IEQ15" s="80"/>
      <c r="IER15" s="80"/>
      <c r="IES15" s="80"/>
      <c r="IET15" s="80"/>
      <c r="IEU15" s="80"/>
      <c r="IEV15" s="80"/>
      <c r="IEW15" s="80"/>
      <c r="IEX15" s="80"/>
      <c r="IEY15" s="80"/>
      <c r="IEZ15" s="80"/>
      <c r="IFA15" s="80"/>
      <c r="IFB15" s="80"/>
      <c r="IFC15" s="80"/>
      <c r="IFD15" s="80"/>
      <c r="IFE15" s="80"/>
      <c r="IFF15" s="80"/>
      <c r="IFG15" s="80"/>
      <c r="IFH15" s="80"/>
      <c r="IFI15" s="80"/>
      <c r="IFJ15" s="80"/>
      <c r="IFK15" s="80"/>
      <c r="IFL15" s="80"/>
      <c r="IFM15" s="80"/>
      <c r="IFN15" s="80"/>
      <c r="IFO15" s="80"/>
      <c r="IFP15" s="80"/>
      <c r="IFQ15" s="80"/>
      <c r="IFR15" s="80"/>
      <c r="IFS15" s="80"/>
      <c r="IFT15" s="80"/>
      <c r="IFU15" s="80"/>
      <c r="IFV15" s="80"/>
      <c r="IFW15" s="80"/>
      <c r="IFX15" s="80"/>
      <c r="IFY15" s="80"/>
      <c r="IFZ15" s="80"/>
      <c r="IGA15" s="80"/>
      <c r="IGB15" s="80"/>
      <c r="IGC15" s="80"/>
      <c r="IGD15" s="80"/>
      <c r="IGE15" s="80"/>
      <c r="IGF15" s="80"/>
      <c r="IGG15" s="80"/>
      <c r="IGH15" s="80"/>
      <c r="IGI15" s="80"/>
      <c r="IGJ15" s="80"/>
      <c r="IGK15" s="80"/>
      <c r="IGL15" s="80"/>
      <c r="IGM15" s="80"/>
      <c r="IGN15" s="80"/>
      <c r="IGO15" s="80"/>
      <c r="IGP15" s="80"/>
      <c r="IGQ15" s="80"/>
      <c r="IGR15" s="80"/>
      <c r="IGS15" s="80"/>
      <c r="IGT15" s="80"/>
      <c r="IGU15" s="80"/>
      <c r="IGV15" s="80"/>
      <c r="IGW15" s="80"/>
      <c r="IGX15" s="80"/>
      <c r="IGY15" s="80"/>
      <c r="IGZ15" s="80"/>
      <c r="IHA15" s="80"/>
      <c r="IHB15" s="80"/>
      <c r="IHC15" s="80"/>
      <c r="IHD15" s="80"/>
      <c r="IHE15" s="80"/>
      <c r="IHF15" s="80"/>
      <c r="IHG15" s="80"/>
      <c r="IHH15" s="80"/>
      <c r="IHI15" s="80"/>
      <c r="IHJ15" s="80"/>
      <c r="IHK15" s="80"/>
      <c r="IHL15" s="80"/>
      <c r="IHM15" s="80"/>
      <c r="IHN15" s="80"/>
      <c r="IHO15" s="80"/>
      <c r="IHP15" s="80"/>
      <c r="IHQ15" s="80"/>
      <c r="IHR15" s="80"/>
      <c r="IHS15" s="80"/>
      <c r="IHT15" s="80"/>
      <c r="IHU15" s="80"/>
      <c r="IHV15" s="80"/>
      <c r="IHW15" s="80"/>
      <c r="IHX15" s="80"/>
      <c r="IHY15" s="80"/>
      <c r="IHZ15" s="80"/>
      <c r="IIA15" s="80"/>
      <c r="IIB15" s="80"/>
      <c r="IIC15" s="80"/>
      <c r="IID15" s="80"/>
      <c r="IIE15" s="80"/>
      <c r="IIF15" s="80"/>
      <c r="IIG15" s="80"/>
      <c r="IIH15" s="80"/>
      <c r="III15" s="80"/>
      <c r="IIJ15" s="80"/>
      <c r="IIK15" s="80"/>
      <c r="IIL15" s="80"/>
      <c r="IIM15" s="80"/>
      <c r="IIN15" s="80"/>
      <c r="IIO15" s="80"/>
      <c r="IIP15" s="80"/>
      <c r="IIQ15" s="80"/>
      <c r="IIR15" s="80"/>
      <c r="IIS15" s="80"/>
      <c r="IIT15" s="80"/>
      <c r="IIU15" s="80"/>
      <c r="IIV15" s="80"/>
      <c r="IIW15" s="80"/>
      <c r="IIX15" s="80"/>
      <c r="IIY15" s="80"/>
      <c r="IIZ15" s="80"/>
      <c r="IJA15" s="80"/>
      <c r="IJB15" s="80"/>
      <c r="IJC15" s="80"/>
      <c r="IJD15" s="80"/>
      <c r="IJE15" s="80"/>
      <c r="IJF15" s="80"/>
      <c r="IJG15" s="80"/>
      <c r="IJH15" s="80"/>
      <c r="IJI15" s="80"/>
      <c r="IJJ15" s="80"/>
      <c r="IJK15" s="80"/>
      <c r="IJL15" s="80"/>
      <c r="IJM15" s="80"/>
      <c r="IJN15" s="80"/>
      <c r="IJO15" s="80"/>
      <c r="IJP15" s="80"/>
      <c r="IJQ15" s="80"/>
      <c r="IJR15" s="80"/>
      <c r="IJS15" s="80"/>
      <c r="IJT15" s="80"/>
      <c r="IJU15" s="80"/>
      <c r="IJV15" s="80"/>
      <c r="IJW15" s="80"/>
      <c r="IJX15" s="80"/>
      <c r="IJY15" s="80"/>
      <c r="IJZ15" s="80"/>
      <c r="IKA15" s="80"/>
      <c r="IKB15" s="80"/>
      <c r="IKC15" s="80"/>
      <c r="IKD15" s="80"/>
      <c r="IKE15" s="80"/>
      <c r="IKF15" s="80"/>
      <c r="IKG15" s="80"/>
      <c r="IKH15" s="80"/>
      <c r="IKI15" s="80"/>
      <c r="IKJ15" s="80"/>
      <c r="IKK15" s="80"/>
      <c r="IKL15" s="80"/>
      <c r="IKM15" s="80"/>
      <c r="IKN15" s="80"/>
      <c r="IKO15" s="80"/>
      <c r="IKP15" s="80"/>
      <c r="IKQ15" s="80"/>
      <c r="IKR15" s="80"/>
      <c r="IKS15" s="80"/>
      <c r="IKT15" s="80"/>
      <c r="IKU15" s="80"/>
      <c r="IKV15" s="80"/>
      <c r="IKW15" s="80"/>
      <c r="IKX15" s="80"/>
      <c r="IKY15" s="80"/>
      <c r="IKZ15" s="80"/>
      <c r="ILA15" s="80"/>
      <c r="ILB15" s="80"/>
      <c r="ILC15" s="80"/>
      <c r="ILD15" s="80"/>
      <c r="ILE15" s="80"/>
      <c r="ILF15" s="80"/>
      <c r="ILG15" s="80"/>
      <c r="ILH15" s="80"/>
      <c r="ILI15" s="80"/>
      <c r="ILJ15" s="80"/>
      <c r="ILK15" s="80"/>
      <c r="ILL15" s="80"/>
      <c r="ILM15" s="80"/>
      <c r="ILN15" s="80"/>
      <c r="ILO15" s="80"/>
      <c r="ILP15" s="80"/>
      <c r="ILQ15" s="80"/>
      <c r="ILR15" s="80"/>
      <c r="ILS15" s="80"/>
      <c r="ILT15" s="80"/>
      <c r="ILU15" s="80"/>
      <c r="ILV15" s="80"/>
      <c r="ILW15" s="80"/>
      <c r="ILX15" s="80"/>
      <c r="ILY15" s="80"/>
      <c r="ILZ15" s="80"/>
      <c r="IMA15" s="80"/>
      <c r="IMB15" s="80"/>
      <c r="IMC15" s="80"/>
      <c r="IMD15" s="80"/>
      <c r="IME15" s="80"/>
      <c r="IMF15" s="80"/>
      <c r="IMG15" s="80"/>
      <c r="IMH15" s="80"/>
      <c r="IMI15" s="80"/>
      <c r="IMJ15" s="80"/>
      <c r="IMK15" s="80"/>
      <c r="IML15" s="80"/>
      <c r="IMM15" s="80"/>
      <c r="IMN15" s="80"/>
      <c r="IMO15" s="80"/>
      <c r="IMP15" s="80"/>
      <c r="IMQ15" s="80"/>
      <c r="IMR15" s="80"/>
      <c r="IMS15" s="80"/>
      <c r="IMT15" s="80"/>
      <c r="IMU15" s="80"/>
      <c r="IMV15" s="80"/>
      <c r="IMW15" s="80"/>
      <c r="IMX15" s="80"/>
      <c r="IMY15" s="80"/>
      <c r="IMZ15" s="80"/>
      <c r="INA15" s="80"/>
      <c r="INB15" s="80"/>
      <c r="INC15" s="80"/>
      <c r="IND15" s="80"/>
      <c r="INE15" s="80"/>
      <c r="INF15" s="80"/>
      <c r="ING15" s="80"/>
      <c r="INH15" s="80"/>
      <c r="INI15" s="80"/>
      <c r="INJ15" s="80"/>
      <c r="INK15" s="80"/>
      <c r="INL15" s="80"/>
      <c r="INM15" s="80"/>
      <c r="INN15" s="80"/>
      <c r="INO15" s="80"/>
      <c r="INP15" s="80"/>
      <c r="INQ15" s="80"/>
      <c r="INR15" s="80"/>
      <c r="INS15" s="80"/>
      <c r="INT15" s="80"/>
      <c r="INU15" s="80"/>
      <c r="INV15" s="80"/>
      <c r="INW15" s="80"/>
      <c r="INX15" s="80"/>
      <c r="INY15" s="80"/>
      <c r="INZ15" s="80"/>
      <c r="IOA15" s="80"/>
      <c r="IOB15" s="80"/>
      <c r="IOC15" s="80"/>
      <c r="IOD15" s="80"/>
      <c r="IOE15" s="80"/>
      <c r="IOF15" s="80"/>
      <c r="IOG15" s="80"/>
      <c r="IOH15" s="80"/>
      <c r="IOI15" s="80"/>
      <c r="IOJ15" s="80"/>
      <c r="IOK15" s="80"/>
      <c r="IOL15" s="80"/>
      <c r="IOM15" s="80"/>
      <c r="ION15" s="80"/>
      <c r="IOO15" s="80"/>
      <c r="IOP15" s="80"/>
      <c r="IOQ15" s="80"/>
      <c r="IOR15" s="80"/>
      <c r="IOS15" s="80"/>
      <c r="IOT15" s="80"/>
      <c r="IOU15" s="80"/>
      <c r="IOV15" s="80"/>
      <c r="IOW15" s="80"/>
      <c r="IOX15" s="80"/>
      <c r="IOY15" s="80"/>
      <c r="IOZ15" s="80"/>
      <c r="IPA15" s="80"/>
      <c r="IPB15" s="80"/>
      <c r="IPC15" s="80"/>
      <c r="IPD15" s="80"/>
      <c r="IPE15" s="80"/>
      <c r="IPF15" s="80"/>
      <c r="IPG15" s="80"/>
      <c r="IPH15" s="80"/>
      <c r="IPI15" s="80"/>
      <c r="IPJ15" s="80"/>
      <c r="IPK15" s="80"/>
      <c r="IPL15" s="80"/>
      <c r="IPM15" s="80"/>
      <c r="IPN15" s="80"/>
      <c r="IPO15" s="80"/>
      <c r="IPP15" s="80"/>
      <c r="IPQ15" s="80"/>
      <c r="IPR15" s="80"/>
      <c r="IPS15" s="80"/>
      <c r="IPT15" s="80"/>
      <c r="IPU15" s="80"/>
      <c r="IPV15" s="80"/>
      <c r="IPW15" s="80"/>
      <c r="IPX15" s="80"/>
      <c r="IPY15" s="80"/>
      <c r="IPZ15" s="80"/>
      <c r="IQA15" s="80"/>
      <c r="IQB15" s="80"/>
      <c r="IQC15" s="80"/>
      <c r="IQD15" s="80"/>
      <c r="IQE15" s="80"/>
      <c r="IQF15" s="80"/>
      <c r="IQG15" s="80"/>
      <c r="IQH15" s="80"/>
      <c r="IQI15" s="80"/>
      <c r="IQJ15" s="80"/>
      <c r="IQK15" s="80"/>
      <c r="IQL15" s="80"/>
      <c r="IQM15" s="80"/>
      <c r="IQN15" s="80"/>
      <c r="IQO15" s="80"/>
      <c r="IQP15" s="80"/>
      <c r="IQQ15" s="80"/>
      <c r="IQR15" s="80"/>
      <c r="IQS15" s="80"/>
      <c r="IQT15" s="80"/>
      <c r="IQU15" s="80"/>
      <c r="IQV15" s="80"/>
      <c r="IQW15" s="80"/>
      <c r="IQX15" s="80"/>
      <c r="IQY15" s="80"/>
      <c r="IQZ15" s="80"/>
      <c r="IRA15" s="80"/>
      <c r="IRB15" s="80"/>
      <c r="IRC15" s="80"/>
      <c r="IRD15" s="80"/>
      <c r="IRE15" s="80"/>
      <c r="IRF15" s="80"/>
      <c r="IRG15" s="80"/>
      <c r="IRH15" s="80"/>
      <c r="IRI15" s="80"/>
      <c r="IRJ15" s="80"/>
      <c r="IRK15" s="80"/>
      <c r="IRL15" s="80"/>
      <c r="IRM15" s="80"/>
      <c r="IRN15" s="80"/>
      <c r="IRO15" s="80"/>
      <c r="IRP15" s="80"/>
      <c r="IRQ15" s="80"/>
      <c r="IRR15" s="80"/>
      <c r="IRS15" s="80"/>
      <c r="IRT15" s="80"/>
      <c r="IRU15" s="80"/>
      <c r="IRV15" s="80"/>
      <c r="IRW15" s="80"/>
      <c r="IRX15" s="80"/>
      <c r="IRY15" s="80"/>
      <c r="IRZ15" s="80"/>
      <c r="ISA15" s="80"/>
      <c r="ISB15" s="80"/>
      <c r="ISC15" s="80"/>
      <c r="ISD15" s="80"/>
      <c r="ISE15" s="80"/>
      <c r="ISF15" s="80"/>
      <c r="ISG15" s="80"/>
      <c r="ISH15" s="80"/>
      <c r="ISI15" s="80"/>
      <c r="ISJ15" s="80"/>
      <c r="ISK15" s="80"/>
      <c r="ISL15" s="80"/>
      <c r="ISM15" s="80"/>
      <c r="ISN15" s="80"/>
      <c r="ISO15" s="80"/>
      <c r="ISP15" s="80"/>
      <c r="ISQ15" s="80"/>
      <c r="ISR15" s="80"/>
      <c r="ISS15" s="80"/>
      <c r="IST15" s="80"/>
      <c r="ISU15" s="80"/>
      <c r="ISV15" s="80"/>
      <c r="ISW15" s="80"/>
      <c r="ISX15" s="80"/>
      <c r="ISY15" s="80"/>
      <c r="ISZ15" s="80"/>
      <c r="ITA15" s="80"/>
      <c r="ITB15" s="80"/>
      <c r="ITC15" s="80"/>
      <c r="ITD15" s="80"/>
      <c r="ITE15" s="80"/>
      <c r="ITF15" s="80"/>
      <c r="ITG15" s="80"/>
      <c r="ITH15" s="80"/>
      <c r="ITI15" s="80"/>
      <c r="ITJ15" s="80"/>
      <c r="ITK15" s="80"/>
      <c r="ITL15" s="80"/>
      <c r="ITM15" s="80"/>
      <c r="ITN15" s="80"/>
      <c r="ITO15" s="80"/>
      <c r="ITP15" s="80"/>
      <c r="ITQ15" s="80"/>
      <c r="ITR15" s="80"/>
      <c r="ITS15" s="80"/>
      <c r="ITT15" s="80"/>
      <c r="ITU15" s="80"/>
      <c r="ITV15" s="80"/>
      <c r="ITW15" s="80"/>
      <c r="ITX15" s="80"/>
      <c r="ITY15" s="80"/>
      <c r="ITZ15" s="80"/>
      <c r="IUA15" s="80"/>
      <c r="IUB15" s="80"/>
      <c r="IUC15" s="80"/>
      <c r="IUD15" s="80"/>
      <c r="IUE15" s="80"/>
      <c r="IUF15" s="80"/>
      <c r="IUG15" s="80"/>
      <c r="IUH15" s="80"/>
      <c r="IUI15" s="80"/>
      <c r="IUJ15" s="80"/>
      <c r="IUK15" s="80"/>
      <c r="IUL15" s="80"/>
      <c r="IUM15" s="80"/>
      <c r="IUN15" s="80"/>
      <c r="IUO15" s="80"/>
      <c r="IUP15" s="80"/>
      <c r="IUQ15" s="80"/>
      <c r="IUR15" s="80"/>
      <c r="IUS15" s="80"/>
      <c r="IUT15" s="80"/>
      <c r="IUU15" s="80"/>
      <c r="IUV15" s="80"/>
      <c r="IUW15" s="80"/>
      <c r="IUX15" s="80"/>
      <c r="IUY15" s="80"/>
      <c r="IUZ15" s="80"/>
      <c r="IVA15" s="80"/>
      <c r="IVB15" s="80"/>
      <c r="IVC15" s="80"/>
      <c r="IVD15" s="80"/>
      <c r="IVE15" s="80"/>
      <c r="IVF15" s="80"/>
      <c r="IVG15" s="80"/>
      <c r="IVH15" s="80"/>
      <c r="IVI15" s="80"/>
      <c r="IVJ15" s="80"/>
      <c r="IVK15" s="80"/>
      <c r="IVL15" s="80"/>
      <c r="IVM15" s="80"/>
      <c r="IVN15" s="80"/>
      <c r="IVO15" s="80"/>
      <c r="IVP15" s="80"/>
      <c r="IVQ15" s="80"/>
      <c r="IVR15" s="80"/>
      <c r="IVS15" s="80"/>
      <c r="IVT15" s="80"/>
      <c r="IVU15" s="80"/>
      <c r="IVV15" s="80"/>
      <c r="IVW15" s="80"/>
      <c r="IVX15" s="80"/>
      <c r="IVY15" s="80"/>
      <c r="IVZ15" s="80"/>
      <c r="IWA15" s="80"/>
      <c r="IWB15" s="80"/>
      <c r="IWC15" s="80"/>
      <c r="IWD15" s="80"/>
      <c r="IWE15" s="80"/>
      <c r="IWF15" s="80"/>
      <c r="IWG15" s="80"/>
      <c r="IWH15" s="80"/>
      <c r="IWI15" s="80"/>
      <c r="IWJ15" s="80"/>
      <c r="IWK15" s="80"/>
      <c r="IWL15" s="80"/>
      <c r="IWM15" s="80"/>
      <c r="IWN15" s="80"/>
      <c r="IWO15" s="80"/>
      <c r="IWP15" s="80"/>
      <c r="IWQ15" s="80"/>
      <c r="IWR15" s="80"/>
      <c r="IWS15" s="80"/>
      <c r="IWT15" s="80"/>
      <c r="IWU15" s="80"/>
      <c r="IWV15" s="80"/>
      <c r="IWW15" s="80"/>
      <c r="IWX15" s="80"/>
      <c r="IWY15" s="80"/>
      <c r="IWZ15" s="80"/>
      <c r="IXA15" s="80"/>
      <c r="IXB15" s="80"/>
      <c r="IXC15" s="80"/>
      <c r="IXD15" s="80"/>
      <c r="IXE15" s="80"/>
      <c r="IXF15" s="80"/>
      <c r="IXG15" s="80"/>
      <c r="IXH15" s="80"/>
      <c r="IXI15" s="80"/>
      <c r="IXJ15" s="80"/>
      <c r="IXK15" s="80"/>
      <c r="IXL15" s="80"/>
      <c r="IXM15" s="80"/>
      <c r="IXN15" s="80"/>
      <c r="IXO15" s="80"/>
      <c r="IXP15" s="80"/>
      <c r="IXQ15" s="80"/>
      <c r="IXR15" s="80"/>
      <c r="IXS15" s="80"/>
      <c r="IXT15" s="80"/>
      <c r="IXU15" s="80"/>
      <c r="IXV15" s="80"/>
      <c r="IXW15" s="80"/>
      <c r="IXX15" s="80"/>
      <c r="IXY15" s="80"/>
      <c r="IXZ15" s="80"/>
      <c r="IYA15" s="80"/>
      <c r="IYB15" s="80"/>
      <c r="IYC15" s="80"/>
      <c r="IYD15" s="80"/>
      <c r="IYE15" s="80"/>
      <c r="IYF15" s="80"/>
      <c r="IYG15" s="80"/>
      <c r="IYH15" s="80"/>
      <c r="IYI15" s="80"/>
      <c r="IYJ15" s="80"/>
      <c r="IYK15" s="80"/>
      <c r="IYL15" s="80"/>
      <c r="IYM15" s="80"/>
      <c r="IYN15" s="80"/>
      <c r="IYO15" s="80"/>
      <c r="IYP15" s="80"/>
      <c r="IYQ15" s="80"/>
      <c r="IYR15" s="80"/>
      <c r="IYS15" s="80"/>
      <c r="IYT15" s="80"/>
      <c r="IYU15" s="80"/>
      <c r="IYV15" s="80"/>
      <c r="IYW15" s="80"/>
      <c r="IYX15" s="80"/>
      <c r="IYY15" s="80"/>
      <c r="IYZ15" s="80"/>
      <c r="IZA15" s="80"/>
      <c r="IZB15" s="80"/>
      <c r="IZC15" s="80"/>
      <c r="IZD15" s="80"/>
      <c r="IZE15" s="80"/>
      <c r="IZF15" s="80"/>
      <c r="IZG15" s="80"/>
      <c r="IZH15" s="80"/>
      <c r="IZI15" s="80"/>
      <c r="IZJ15" s="80"/>
      <c r="IZK15" s="80"/>
      <c r="IZL15" s="80"/>
      <c r="IZM15" s="80"/>
      <c r="IZN15" s="80"/>
      <c r="IZO15" s="80"/>
      <c r="IZP15" s="80"/>
      <c r="IZQ15" s="80"/>
      <c r="IZR15" s="80"/>
      <c r="IZS15" s="80"/>
      <c r="IZT15" s="80"/>
      <c r="IZU15" s="80"/>
      <c r="IZV15" s="80"/>
      <c r="IZW15" s="80"/>
      <c r="IZX15" s="80"/>
      <c r="IZY15" s="80"/>
      <c r="IZZ15" s="80"/>
      <c r="JAA15" s="80"/>
      <c r="JAB15" s="80"/>
      <c r="JAC15" s="80"/>
      <c r="JAD15" s="80"/>
      <c r="JAE15" s="80"/>
      <c r="JAF15" s="80"/>
      <c r="JAG15" s="80"/>
      <c r="JAH15" s="80"/>
      <c r="JAI15" s="80"/>
      <c r="JAJ15" s="80"/>
      <c r="JAK15" s="80"/>
      <c r="JAL15" s="80"/>
      <c r="JAM15" s="80"/>
      <c r="JAN15" s="80"/>
      <c r="JAO15" s="80"/>
      <c r="JAP15" s="80"/>
      <c r="JAQ15" s="80"/>
      <c r="JAR15" s="80"/>
      <c r="JAS15" s="80"/>
      <c r="JAT15" s="80"/>
      <c r="JAU15" s="80"/>
      <c r="JAV15" s="80"/>
      <c r="JAW15" s="80"/>
      <c r="JAX15" s="80"/>
      <c r="JAY15" s="80"/>
      <c r="JAZ15" s="80"/>
      <c r="JBA15" s="80"/>
      <c r="JBB15" s="80"/>
      <c r="JBC15" s="80"/>
      <c r="JBD15" s="80"/>
      <c r="JBE15" s="80"/>
      <c r="JBF15" s="80"/>
      <c r="JBG15" s="80"/>
      <c r="JBH15" s="80"/>
      <c r="JBI15" s="80"/>
      <c r="JBJ15" s="80"/>
      <c r="JBK15" s="80"/>
      <c r="JBL15" s="80"/>
      <c r="JBM15" s="80"/>
      <c r="JBN15" s="80"/>
      <c r="JBO15" s="80"/>
      <c r="JBP15" s="80"/>
      <c r="JBQ15" s="80"/>
      <c r="JBR15" s="80"/>
      <c r="JBS15" s="80"/>
      <c r="JBT15" s="80"/>
      <c r="JBU15" s="80"/>
      <c r="JBV15" s="80"/>
      <c r="JBW15" s="80"/>
      <c r="JBX15" s="80"/>
      <c r="JBY15" s="80"/>
      <c r="JBZ15" s="80"/>
      <c r="JCA15" s="80"/>
      <c r="JCB15" s="80"/>
      <c r="JCC15" s="80"/>
      <c r="JCD15" s="80"/>
      <c r="JCE15" s="80"/>
      <c r="JCF15" s="80"/>
      <c r="JCG15" s="80"/>
      <c r="JCH15" s="80"/>
      <c r="JCI15" s="80"/>
      <c r="JCJ15" s="80"/>
      <c r="JCK15" s="80"/>
      <c r="JCL15" s="80"/>
      <c r="JCM15" s="80"/>
      <c r="JCN15" s="80"/>
      <c r="JCO15" s="80"/>
      <c r="JCP15" s="80"/>
      <c r="JCQ15" s="80"/>
      <c r="JCR15" s="80"/>
      <c r="JCS15" s="80"/>
      <c r="JCT15" s="80"/>
      <c r="JCU15" s="80"/>
      <c r="JCV15" s="80"/>
      <c r="JCW15" s="80"/>
      <c r="JCX15" s="80"/>
      <c r="JCY15" s="80"/>
      <c r="JCZ15" s="80"/>
      <c r="JDA15" s="80"/>
      <c r="JDB15" s="80"/>
      <c r="JDC15" s="80"/>
      <c r="JDD15" s="80"/>
      <c r="JDE15" s="80"/>
      <c r="JDF15" s="80"/>
      <c r="JDG15" s="80"/>
      <c r="JDH15" s="80"/>
      <c r="JDI15" s="80"/>
      <c r="JDJ15" s="80"/>
      <c r="JDK15" s="80"/>
      <c r="JDL15" s="80"/>
      <c r="JDM15" s="80"/>
      <c r="JDN15" s="80"/>
      <c r="JDO15" s="80"/>
      <c r="JDP15" s="80"/>
      <c r="JDQ15" s="80"/>
      <c r="JDR15" s="80"/>
      <c r="JDS15" s="80"/>
      <c r="JDT15" s="80"/>
      <c r="JDU15" s="80"/>
      <c r="JDV15" s="80"/>
      <c r="JDW15" s="80"/>
      <c r="JDX15" s="80"/>
      <c r="JDY15" s="80"/>
      <c r="JDZ15" s="80"/>
      <c r="JEA15" s="80"/>
      <c r="JEB15" s="80"/>
      <c r="JEC15" s="80"/>
      <c r="JED15" s="80"/>
      <c r="JEE15" s="80"/>
      <c r="JEF15" s="80"/>
      <c r="JEG15" s="80"/>
      <c r="JEH15" s="80"/>
      <c r="JEI15" s="80"/>
      <c r="JEJ15" s="80"/>
      <c r="JEK15" s="80"/>
      <c r="JEL15" s="80"/>
      <c r="JEM15" s="80"/>
      <c r="JEN15" s="80"/>
      <c r="JEO15" s="80"/>
      <c r="JEP15" s="80"/>
      <c r="JEQ15" s="80"/>
      <c r="JER15" s="80"/>
      <c r="JES15" s="80"/>
      <c r="JET15" s="80"/>
      <c r="JEU15" s="80"/>
      <c r="JEV15" s="80"/>
      <c r="JEW15" s="80"/>
      <c r="JEX15" s="80"/>
      <c r="JEY15" s="80"/>
      <c r="JEZ15" s="80"/>
      <c r="JFA15" s="80"/>
      <c r="JFB15" s="80"/>
      <c r="JFC15" s="80"/>
      <c r="JFD15" s="80"/>
      <c r="JFE15" s="80"/>
      <c r="JFF15" s="80"/>
      <c r="JFG15" s="80"/>
      <c r="JFH15" s="80"/>
      <c r="JFI15" s="80"/>
      <c r="JFJ15" s="80"/>
      <c r="JFK15" s="80"/>
      <c r="JFL15" s="80"/>
      <c r="JFM15" s="80"/>
      <c r="JFN15" s="80"/>
      <c r="JFO15" s="80"/>
      <c r="JFP15" s="80"/>
      <c r="JFQ15" s="80"/>
      <c r="JFR15" s="80"/>
      <c r="JFS15" s="80"/>
      <c r="JFT15" s="80"/>
      <c r="JFU15" s="80"/>
      <c r="JFV15" s="80"/>
      <c r="JFW15" s="80"/>
      <c r="JFX15" s="80"/>
      <c r="JFY15" s="80"/>
      <c r="JFZ15" s="80"/>
      <c r="JGA15" s="80"/>
      <c r="JGB15" s="80"/>
      <c r="JGC15" s="80"/>
      <c r="JGD15" s="80"/>
      <c r="JGE15" s="80"/>
      <c r="JGF15" s="80"/>
      <c r="JGG15" s="80"/>
      <c r="JGH15" s="80"/>
      <c r="JGI15" s="80"/>
      <c r="JGJ15" s="80"/>
      <c r="JGK15" s="80"/>
      <c r="JGL15" s="80"/>
      <c r="JGM15" s="80"/>
      <c r="JGN15" s="80"/>
      <c r="JGO15" s="80"/>
      <c r="JGP15" s="80"/>
      <c r="JGQ15" s="80"/>
      <c r="JGR15" s="80"/>
      <c r="JGS15" s="80"/>
      <c r="JGT15" s="80"/>
      <c r="JGU15" s="80"/>
      <c r="JGV15" s="80"/>
      <c r="JGW15" s="80"/>
      <c r="JGX15" s="80"/>
      <c r="JGY15" s="80"/>
      <c r="JGZ15" s="80"/>
      <c r="JHA15" s="80"/>
      <c r="JHB15" s="80"/>
      <c r="JHC15" s="80"/>
      <c r="JHD15" s="80"/>
      <c r="JHE15" s="80"/>
      <c r="JHF15" s="80"/>
      <c r="JHG15" s="80"/>
      <c r="JHH15" s="80"/>
      <c r="JHI15" s="80"/>
      <c r="JHJ15" s="80"/>
      <c r="JHK15" s="80"/>
      <c r="JHL15" s="80"/>
      <c r="JHM15" s="80"/>
      <c r="JHN15" s="80"/>
      <c r="JHO15" s="80"/>
      <c r="JHP15" s="80"/>
      <c r="JHQ15" s="80"/>
      <c r="JHR15" s="80"/>
      <c r="JHS15" s="80"/>
      <c r="JHT15" s="80"/>
      <c r="JHU15" s="80"/>
      <c r="JHV15" s="80"/>
      <c r="JHW15" s="80"/>
      <c r="JHX15" s="80"/>
      <c r="JHY15" s="80"/>
      <c r="JHZ15" s="80"/>
      <c r="JIA15" s="80"/>
      <c r="JIB15" s="80"/>
      <c r="JIC15" s="80"/>
      <c r="JID15" s="80"/>
      <c r="JIE15" s="80"/>
      <c r="JIF15" s="80"/>
      <c r="JIG15" s="80"/>
      <c r="JIH15" s="80"/>
      <c r="JII15" s="80"/>
      <c r="JIJ15" s="80"/>
      <c r="JIK15" s="80"/>
      <c r="JIL15" s="80"/>
      <c r="JIM15" s="80"/>
      <c r="JIN15" s="80"/>
      <c r="JIO15" s="80"/>
      <c r="JIP15" s="80"/>
      <c r="JIQ15" s="80"/>
      <c r="JIR15" s="80"/>
      <c r="JIS15" s="80"/>
      <c r="JIT15" s="80"/>
      <c r="JIU15" s="80"/>
      <c r="JIV15" s="80"/>
      <c r="JIW15" s="80"/>
      <c r="JIX15" s="80"/>
      <c r="JIY15" s="80"/>
      <c r="JIZ15" s="80"/>
      <c r="JJA15" s="80"/>
      <c r="JJB15" s="80"/>
      <c r="JJC15" s="80"/>
      <c r="JJD15" s="80"/>
      <c r="JJE15" s="80"/>
      <c r="JJF15" s="80"/>
      <c r="JJG15" s="80"/>
      <c r="JJH15" s="80"/>
      <c r="JJI15" s="80"/>
      <c r="JJJ15" s="80"/>
      <c r="JJK15" s="80"/>
      <c r="JJL15" s="80"/>
      <c r="JJM15" s="80"/>
      <c r="JJN15" s="80"/>
      <c r="JJO15" s="80"/>
      <c r="JJP15" s="80"/>
      <c r="JJQ15" s="80"/>
      <c r="JJR15" s="80"/>
      <c r="JJS15" s="80"/>
      <c r="JJT15" s="80"/>
      <c r="JJU15" s="80"/>
      <c r="JJV15" s="80"/>
      <c r="JJW15" s="80"/>
      <c r="JJX15" s="80"/>
      <c r="JJY15" s="80"/>
      <c r="JJZ15" s="80"/>
      <c r="JKA15" s="80"/>
      <c r="JKB15" s="80"/>
      <c r="JKC15" s="80"/>
      <c r="JKD15" s="80"/>
      <c r="JKE15" s="80"/>
      <c r="JKF15" s="80"/>
      <c r="JKG15" s="80"/>
      <c r="JKH15" s="80"/>
      <c r="JKI15" s="80"/>
      <c r="JKJ15" s="80"/>
      <c r="JKK15" s="80"/>
      <c r="JKL15" s="80"/>
      <c r="JKM15" s="80"/>
      <c r="JKN15" s="80"/>
      <c r="JKO15" s="80"/>
      <c r="JKP15" s="80"/>
      <c r="JKQ15" s="80"/>
      <c r="JKR15" s="80"/>
      <c r="JKS15" s="80"/>
      <c r="JKT15" s="80"/>
      <c r="JKU15" s="80"/>
      <c r="JKV15" s="80"/>
      <c r="JKW15" s="80"/>
      <c r="JKX15" s="80"/>
      <c r="JKY15" s="80"/>
      <c r="JKZ15" s="80"/>
      <c r="JLA15" s="80"/>
      <c r="JLB15" s="80"/>
      <c r="JLC15" s="80"/>
      <c r="JLD15" s="80"/>
      <c r="JLE15" s="80"/>
      <c r="JLF15" s="80"/>
      <c r="JLG15" s="80"/>
      <c r="JLH15" s="80"/>
      <c r="JLI15" s="80"/>
      <c r="JLJ15" s="80"/>
      <c r="JLK15" s="80"/>
      <c r="JLL15" s="80"/>
      <c r="JLM15" s="80"/>
      <c r="JLN15" s="80"/>
      <c r="JLO15" s="80"/>
      <c r="JLP15" s="80"/>
      <c r="JLQ15" s="80"/>
      <c r="JLR15" s="80"/>
      <c r="JLS15" s="80"/>
      <c r="JLT15" s="80"/>
      <c r="JLU15" s="80"/>
      <c r="JLV15" s="80"/>
      <c r="JLW15" s="80"/>
      <c r="JLX15" s="80"/>
      <c r="JLY15" s="80"/>
      <c r="JLZ15" s="80"/>
      <c r="JMA15" s="80"/>
      <c r="JMB15" s="80"/>
      <c r="JMC15" s="80"/>
      <c r="JMD15" s="80"/>
      <c r="JME15" s="80"/>
      <c r="JMF15" s="80"/>
      <c r="JMG15" s="80"/>
      <c r="JMH15" s="80"/>
      <c r="JMI15" s="80"/>
      <c r="JMJ15" s="80"/>
      <c r="JMK15" s="80"/>
      <c r="JML15" s="80"/>
      <c r="JMM15" s="80"/>
      <c r="JMN15" s="80"/>
      <c r="JMO15" s="80"/>
      <c r="JMP15" s="80"/>
      <c r="JMQ15" s="80"/>
      <c r="JMR15" s="80"/>
      <c r="JMS15" s="80"/>
      <c r="JMT15" s="80"/>
      <c r="JMU15" s="80"/>
      <c r="JMV15" s="80"/>
      <c r="JMW15" s="80"/>
      <c r="JMX15" s="80"/>
      <c r="JMY15" s="80"/>
      <c r="JMZ15" s="80"/>
      <c r="JNA15" s="80"/>
      <c r="JNB15" s="80"/>
      <c r="JNC15" s="80"/>
      <c r="JND15" s="80"/>
      <c r="JNE15" s="80"/>
      <c r="JNF15" s="80"/>
      <c r="JNG15" s="80"/>
      <c r="JNH15" s="80"/>
      <c r="JNI15" s="80"/>
      <c r="JNJ15" s="80"/>
      <c r="JNK15" s="80"/>
      <c r="JNL15" s="80"/>
      <c r="JNM15" s="80"/>
      <c r="JNN15" s="80"/>
      <c r="JNO15" s="80"/>
      <c r="JNP15" s="80"/>
      <c r="JNQ15" s="80"/>
      <c r="JNR15" s="80"/>
      <c r="JNS15" s="80"/>
      <c r="JNT15" s="80"/>
      <c r="JNU15" s="80"/>
      <c r="JNV15" s="80"/>
      <c r="JNW15" s="80"/>
      <c r="JNX15" s="80"/>
      <c r="JNY15" s="80"/>
      <c r="JNZ15" s="80"/>
      <c r="JOA15" s="80"/>
      <c r="JOB15" s="80"/>
      <c r="JOC15" s="80"/>
      <c r="JOD15" s="80"/>
      <c r="JOE15" s="80"/>
      <c r="JOF15" s="80"/>
      <c r="JOG15" s="80"/>
      <c r="JOH15" s="80"/>
      <c r="JOI15" s="80"/>
      <c r="JOJ15" s="80"/>
      <c r="JOK15" s="80"/>
      <c r="JOL15" s="80"/>
      <c r="JOM15" s="80"/>
      <c r="JON15" s="80"/>
      <c r="JOO15" s="80"/>
      <c r="JOP15" s="80"/>
      <c r="JOQ15" s="80"/>
      <c r="JOR15" s="80"/>
      <c r="JOS15" s="80"/>
      <c r="JOT15" s="80"/>
      <c r="JOU15" s="80"/>
      <c r="JOV15" s="80"/>
      <c r="JOW15" s="80"/>
      <c r="JOX15" s="80"/>
      <c r="JOY15" s="80"/>
      <c r="JOZ15" s="80"/>
      <c r="JPA15" s="80"/>
      <c r="JPB15" s="80"/>
      <c r="JPC15" s="80"/>
      <c r="JPD15" s="80"/>
      <c r="JPE15" s="80"/>
      <c r="JPF15" s="80"/>
      <c r="JPG15" s="80"/>
      <c r="JPH15" s="80"/>
      <c r="JPI15" s="80"/>
      <c r="JPJ15" s="80"/>
      <c r="JPK15" s="80"/>
      <c r="JPL15" s="80"/>
      <c r="JPM15" s="80"/>
      <c r="JPN15" s="80"/>
      <c r="JPO15" s="80"/>
      <c r="JPP15" s="80"/>
      <c r="JPQ15" s="80"/>
      <c r="JPR15" s="80"/>
      <c r="JPS15" s="80"/>
      <c r="JPT15" s="80"/>
      <c r="JPU15" s="80"/>
      <c r="JPV15" s="80"/>
      <c r="JPW15" s="80"/>
      <c r="JPX15" s="80"/>
      <c r="JPY15" s="80"/>
      <c r="JPZ15" s="80"/>
      <c r="JQA15" s="80"/>
      <c r="JQB15" s="80"/>
      <c r="JQC15" s="80"/>
      <c r="JQD15" s="80"/>
      <c r="JQE15" s="80"/>
      <c r="JQF15" s="80"/>
      <c r="JQG15" s="80"/>
      <c r="JQH15" s="80"/>
      <c r="JQI15" s="80"/>
      <c r="JQJ15" s="80"/>
      <c r="JQK15" s="80"/>
      <c r="JQL15" s="80"/>
      <c r="JQM15" s="80"/>
      <c r="JQN15" s="80"/>
      <c r="JQO15" s="80"/>
      <c r="JQP15" s="80"/>
      <c r="JQQ15" s="80"/>
      <c r="JQR15" s="80"/>
      <c r="JQS15" s="80"/>
      <c r="JQT15" s="80"/>
      <c r="JQU15" s="80"/>
      <c r="JQV15" s="80"/>
      <c r="JQW15" s="80"/>
      <c r="JQX15" s="80"/>
      <c r="JQY15" s="80"/>
      <c r="JQZ15" s="80"/>
      <c r="JRA15" s="80"/>
      <c r="JRB15" s="80"/>
      <c r="JRC15" s="80"/>
      <c r="JRD15" s="80"/>
      <c r="JRE15" s="80"/>
      <c r="JRF15" s="80"/>
      <c r="JRG15" s="80"/>
      <c r="JRH15" s="80"/>
      <c r="JRI15" s="80"/>
      <c r="JRJ15" s="80"/>
      <c r="JRK15" s="80"/>
      <c r="JRL15" s="80"/>
      <c r="JRM15" s="80"/>
      <c r="JRN15" s="80"/>
      <c r="JRO15" s="80"/>
      <c r="JRP15" s="80"/>
      <c r="JRQ15" s="80"/>
      <c r="JRR15" s="80"/>
      <c r="JRS15" s="80"/>
      <c r="JRT15" s="80"/>
      <c r="JRU15" s="80"/>
      <c r="JRV15" s="80"/>
      <c r="JRW15" s="80"/>
      <c r="JRX15" s="80"/>
      <c r="JRY15" s="80"/>
      <c r="JRZ15" s="80"/>
      <c r="JSA15" s="80"/>
      <c r="JSB15" s="80"/>
      <c r="JSC15" s="80"/>
      <c r="JSD15" s="80"/>
      <c r="JSE15" s="80"/>
      <c r="JSF15" s="80"/>
      <c r="JSG15" s="80"/>
      <c r="JSH15" s="80"/>
      <c r="JSI15" s="80"/>
      <c r="JSJ15" s="80"/>
      <c r="JSK15" s="80"/>
      <c r="JSL15" s="80"/>
      <c r="JSM15" s="80"/>
      <c r="JSN15" s="80"/>
      <c r="JSO15" s="80"/>
      <c r="JSP15" s="80"/>
      <c r="JSQ15" s="80"/>
      <c r="JSR15" s="80"/>
      <c r="JSS15" s="80"/>
      <c r="JST15" s="80"/>
      <c r="JSU15" s="80"/>
      <c r="JSV15" s="80"/>
      <c r="JSW15" s="80"/>
      <c r="JSX15" s="80"/>
      <c r="JSY15" s="80"/>
      <c r="JSZ15" s="80"/>
      <c r="JTA15" s="80"/>
      <c r="JTB15" s="80"/>
      <c r="JTC15" s="80"/>
      <c r="JTD15" s="80"/>
      <c r="JTE15" s="80"/>
      <c r="JTF15" s="80"/>
      <c r="JTG15" s="80"/>
      <c r="JTH15" s="80"/>
      <c r="JTI15" s="80"/>
      <c r="JTJ15" s="80"/>
      <c r="JTK15" s="80"/>
      <c r="JTL15" s="80"/>
      <c r="JTM15" s="80"/>
      <c r="JTN15" s="80"/>
      <c r="JTO15" s="80"/>
      <c r="JTP15" s="80"/>
      <c r="JTQ15" s="80"/>
      <c r="JTR15" s="80"/>
      <c r="JTS15" s="80"/>
      <c r="JTT15" s="80"/>
      <c r="JTU15" s="80"/>
      <c r="JTV15" s="80"/>
      <c r="JTW15" s="80"/>
      <c r="JTX15" s="80"/>
      <c r="JTY15" s="80"/>
      <c r="JTZ15" s="80"/>
      <c r="JUA15" s="80"/>
      <c r="JUB15" s="80"/>
      <c r="JUC15" s="80"/>
      <c r="JUD15" s="80"/>
      <c r="JUE15" s="80"/>
      <c r="JUF15" s="80"/>
      <c r="JUG15" s="80"/>
      <c r="JUH15" s="80"/>
      <c r="JUI15" s="80"/>
      <c r="JUJ15" s="80"/>
      <c r="JUK15" s="80"/>
      <c r="JUL15" s="80"/>
      <c r="JUM15" s="80"/>
      <c r="JUN15" s="80"/>
      <c r="JUO15" s="80"/>
      <c r="JUP15" s="80"/>
      <c r="JUQ15" s="80"/>
      <c r="JUR15" s="80"/>
      <c r="JUS15" s="80"/>
      <c r="JUT15" s="80"/>
      <c r="JUU15" s="80"/>
      <c r="JUV15" s="80"/>
      <c r="JUW15" s="80"/>
      <c r="JUX15" s="80"/>
      <c r="JUY15" s="80"/>
      <c r="JUZ15" s="80"/>
      <c r="JVA15" s="80"/>
      <c r="JVB15" s="80"/>
      <c r="JVC15" s="80"/>
      <c r="JVD15" s="80"/>
      <c r="JVE15" s="80"/>
      <c r="JVF15" s="80"/>
      <c r="JVG15" s="80"/>
      <c r="JVH15" s="80"/>
      <c r="JVI15" s="80"/>
      <c r="JVJ15" s="80"/>
      <c r="JVK15" s="80"/>
      <c r="JVL15" s="80"/>
      <c r="JVM15" s="80"/>
      <c r="JVN15" s="80"/>
      <c r="JVO15" s="80"/>
      <c r="JVP15" s="80"/>
      <c r="JVQ15" s="80"/>
      <c r="JVR15" s="80"/>
      <c r="JVS15" s="80"/>
      <c r="JVT15" s="80"/>
      <c r="JVU15" s="80"/>
      <c r="JVV15" s="80"/>
      <c r="JVW15" s="80"/>
      <c r="JVX15" s="80"/>
      <c r="JVY15" s="80"/>
      <c r="JVZ15" s="80"/>
      <c r="JWA15" s="80"/>
      <c r="JWB15" s="80"/>
      <c r="JWC15" s="80"/>
      <c r="JWD15" s="80"/>
      <c r="JWE15" s="80"/>
      <c r="JWF15" s="80"/>
      <c r="JWG15" s="80"/>
      <c r="JWH15" s="80"/>
      <c r="JWI15" s="80"/>
      <c r="JWJ15" s="80"/>
      <c r="JWK15" s="80"/>
      <c r="JWL15" s="80"/>
      <c r="JWM15" s="80"/>
      <c r="JWN15" s="80"/>
      <c r="JWO15" s="80"/>
      <c r="JWP15" s="80"/>
      <c r="JWQ15" s="80"/>
      <c r="JWR15" s="80"/>
      <c r="JWS15" s="80"/>
      <c r="JWT15" s="80"/>
      <c r="JWU15" s="80"/>
      <c r="JWV15" s="80"/>
      <c r="JWW15" s="80"/>
      <c r="JWX15" s="80"/>
      <c r="JWY15" s="80"/>
      <c r="JWZ15" s="80"/>
      <c r="JXA15" s="80"/>
      <c r="JXB15" s="80"/>
      <c r="JXC15" s="80"/>
      <c r="JXD15" s="80"/>
      <c r="JXE15" s="80"/>
      <c r="JXF15" s="80"/>
      <c r="JXG15" s="80"/>
      <c r="JXH15" s="80"/>
      <c r="JXI15" s="80"/>
      <c r="JXJ15" s="80"/>
      <c r="JXK15" s="80"/>
      <c r="JXL15" s="80"/>
      <c r="JXM15" s="80"/>
      <c r="JXN15" s="80"/>
      <c r="JXO15" s="80"/>
      <c r="JXP15" s="80"/>
      <c r="JXQ15" s="80"/>
      <c r="JXR15" s="80"/>
      <c r="JXS15" s="80"/>
      <c r="JXT15" s="80"/>
      <c r="JXU15" s="80"/>
      <c r="JXV15" s="80"/>
      <c r="JXW15" s="80"/>
      <c r="JXX15" s="80"/>
      <c r="JXY15" s="80"/>
      <c r="JXZ15" s="80"/>
      <c r="JYA15" s="80"/>
      <c r="JYB15" s="80"/>
      <c r="JYC15" s="80"/>
      <c r="JYD15" s="80"/>
      <c r="JYE15" s="80"/>
      <c r="JYF15" s="80"/>
      <c r="JYG15" s="80"/>
      <c r="JYH15" s="80"/>
      <c r="JYI15" s="80"/>
      <c r="JYJ15" s="80"/>
      <c r="JYK15" s="80"/>
      <c r="JYL15" s="80"/>
      <c r="JYM15" s="80"/>
      <c r="JYN15" s="80"/>
      <c r="JYO15" s="80"/>
      <c r="JYP15" s="80"/>
      <c r="JYQ15" s="80"/>
      <c r="JYR15" s="80"/>
      <c r="JYS15" s="80"/>
      <c r="JYT15" s="80"/>
      <c r="JYU15" s="80"/>
      <c r="JYV15" s="80"/>
      <c r="JYW15" s="80"/>
      <c r="JYX15" s="80"/>
      <c r="JYY15" s="80"/>
      <c r="JYZ15" s="80"/>
      <c r="JZA15" s="80"/>
      <c r="JZB15" s="80"/>
      <c r="JZC15" s="80"/>
      <c r="JZD15" s="80"/>
      <c r="JZE15" s="80"/>
      <c r="JZF15" s="80"/>
      <c r="JZG15" s="80"/>
      <c r="JZH15" s="80"/>
      <c r="JZI15" s="80"/>
      <c r="JZJ15" s="80"/>
      <c r="JZK15" s="80"/>
      <c r="JZL15" s="80"/>
      <c r="JZM15" s="80"/>
      <c r="JZN15" s="80"/>
      <c r="JZO15" s="80"/>
      <c r="JZP15" s="80"/>
      <c r="JZQ15" s="80"/>
      <c r="JZR15" s="80"/>
      <c r="JZS15" s="80"/>
      <c r="JZT15" s="80"/>
      <c r="JZU15" s="80"/>
      <c r="JZV15" s="80"/>
      <c r="JZW15" s="80"/>
      <c r="JZX15" s="80"/>
      <c r="JZY15" s="80"/>
      <c r="JZZ15" s="80"/>
      <c r="KAA15" s="80"/>
      <c r="KAB15" s="80"/>
      <c r="KAC15" s="80"/>
      <c r="KAD15" s="80"/>
      <c r="KAE15" s="80"/>
      <c r="KAF15" s="80"/>
      <c r="KAG15" s="80"/>
      <c r="KAH15" s="80"/>
      <c r="KAI15" s="80"/>
      <c r="KAJ15" s="80"/>
      <c r="KAK15" s="80"/>
      <c r="KAL15" s="80"/>
      <c r="KAM15" s="80"/>
      <c r="KAN15" s="80"/>
      <c r="KAO15" s="80"/>
      <c r="KAP15" s="80"/>
      <c r="KAQ15" s="80"/>
      <c r="KAR15" s="80"/>
      <c r="KAS15" s="80"/>
      <c r="KAT15" s="80"/>
      <c r="KAU15" s="80"/>
      <c r="KAV15" s="80"/>
      <c r="KAW15" s="80"/>
      <c r="KAX15" s="80"/>
      <c r="KAY15" s="80"/>
      <c r="KAZ15" s="80"/>
      <c r="KBA15" s="80"/>
      <c r="KBB15" s="80"/>
      <c r="KBC15" s="80"/>
      <c r="KBD15" s="80"/>
      <c r="KBE15" s="80"/>
      <c r="KBF15" s="80"/>
      <c r="KBG15" s="80"/>
      <c r="KBH15" s="80"/>
      <c r="KBI15" s="80"/>
      <c r="KBJ15" s="80"/>
      <c r="KBK15" s="80"/>
      <c r="KBL15" s="80"/>
      <c r="KBM15" s="80"/>
      <c r="KBN15" s="80"/>
      <c r="KBO15" s="80"/>
      <c r="KBP15" s="80"/>
      <c r="KBQ15" s="80"/>
      <c r="KBR15" s="80"/>
      <c r="KBS15" s="80"/>
      <c r="KBT15" s="80"/>
      <c r="KBU15" s="80"/>
      <c r="KBV15" s="80"/>
      <c r="KBW15" s="80"/>
      <c r="KBX15" s="80"/>
      <c r="KBY15" s="80"/>
      <c r="KBZ15" s="80"/>
      <c r="KCA15" s="80"/>
      <c r="KCB15" s="80"/>
      <c r="KCC15" s="80"/>
      <c r="KCD15" s="80"/>
      <c r="KCE15" s="80"/>
      <c r="KCF15" s="80"/>
      <c r="KCG15" s="80"/>
      <c r="KCH15" s="80"/>
      <c r="KCI15" s="80"/>
      <c r="KCJ15" s="80"/>
      <c r="KCK15" s="80"/>
      <c r="KCL15" s="80"/>
      <c r="KCM15" s="80"/>
      <c r="KCN15" s="80"/>
      <c r="KCO15" s="80"/>
      <c r="KCP15" s="80"/>
      <c r="KCQ15" s="80"/>
      <c r="KCR15" s="80"/>
      <c r="KCS15" s="80"/>
      <c r="KCT15" s="80"/>
      <c r="KCU15" s="80"/>
      <c r="KCV15" s="80"/>
      <c r="KCW15" s="80"/>
      <c r="KCX15" s="80"/>
      <c r="KCY15" s="80"/>
      <c r="KCZ15" s="80"/>
      <c r="KDA15" s="80"/>
      <c r="KDB15" s="80"/>
      <c r="KDC15" s="80"/>
      <c r="KDD15" s="80"/>
      <c r="KDE15" s="80"/>
      <c r="KDF15" s="80"/>
      <c r="KDG15" s="80"/>
      <c r="KDH15" s="80"/>
      <c r="KDI15" s="80"/>
      <c r="KDJ15" s="80"/>
      <c r="KDK15" s="80"/>
      <c r="KDL15" s="80"/>
      <c r="KDM15" s="80"/>
      <c r="KDN15" s="80"/>
      <c r="KDO15" s="80"/>
      <c r="KDP15" s="80"/>
      <c r="KDQ15" s="80"/>
      <c r="KDR15" s="80"/>
      <c r="KDS15" s="80"/>
      <c r="KDT15" s="80"/>
      <c r="KDU15" s="80"/>
      <c r="KDV15" s="80"/>
      <c r="KDW15" s="80"/>
      <c r="KDX15" s="80"/>
      <c r="KDY15" s="80"/>
      <c r="KDZ15" s="80"/>
      <c r="KEA15" s="80"/>
      <c r="KEB15" s="80"/>
      <c r="KEC15" s="80"/>
      <c r="KED15" s="80"/>
      <c r="KEE15" s="80"/>
      <c r="KEF15" s="80"/>
      <c r="KEG15" s="80"/>
      <c r="KEH15" s="80"/>
      <c r="KEI15" s="80"/>
      <c r="KEJ15" s="80"/>
      <c r="KEK15" s="80"/>
      <c r="KEL15" s="80"/>
      <c r="KEM15" s="80"/>
      <c r="KEN15" s="80"/>
      <c r="KEO15" s="80"/>
      <c r="KEP15" s="80"/>
      <c r="KEQ15" s="80"/>
      <c r="KER15" s="80"/>
      <c r="KES15" s="80"/>
      <c r="KET15" s="80"/>
      <c r="KEU15" s="80"/>
      <c r="KEV15" s="80"/>
      <c r="KEW15" s="80"/>
      <c r="KEX15" s="80"/>
      <c r="KEY15" s="80"/>
      <c r="KEZ15" s="80"/>
      <c r="KFA15" s="80"/>
      <c r="KFB15" s="80"/>
      <c r="KFC15" s="80"/>
      <c r="KFD15" s="80"/>
      <c r="KFE15" s="80"/>
      <c r="KFF15" s="80"/>
      <c r="KFG15" s="80"/>
      <c r="KFH15" s="80"/>
      <c r="KFI15" s="80"/>
      <c r="KFJ15" s="80"/>
      <c r="KFK15" s="80"/>
      <c r="KFL15" s="80"/>
      <c r="KFM15" s="80"/>
      <c r="KFN15" s="80"/>
      <c r="KFO15" s="80"/>
      <c r="KFP15" s="80"/>
      <c r="KFQ15" s="80"/>
      <c r="KFR15" s="80"/>
      <c r="KFS15" s="80"/>
      <c r="KFT15" s="80"/>
      <c r="KFU15" s="80"/>
      <c r="KFV15" s="80"/>
      <c r="KFW15" s="80"/>
      <c r="KFX15" s="80"/>
      <c r="KFY15" s="80"/>
      <c r="KFZ15" s="80"/>
      <c r="KGA15" s="80"/>
      <c r="KGB15" s="80"/>
      <c r="KGC15" s="80"/>
      <c r="KGD15" s="80"/>
      <c r="KGE15" s="80"/>
      <c r="KGF15" s="80"/>
      <c r="KGG15" s="80"/>
      <c r="KGH15" s="80"/>
      <c r="KGI15" s="80"/>
      <c r="KGJ15" s="80"/>
      <c r="KGK15" s="80"/>
      <c r="KGL15" s="80"/>
      <c r="KGM15" s="80"/>
      <c r="KGN15" s="80"/>
      <c r="KGO15" s="80"/>
      <c r="KGP15" s="80"/>
      <c r="KGQ15" s="80"/>
      <c r="KGR15" s="80"/>
      <c r="KGS15" s="80"/>
      <c r="KGT15" s="80"/>
      <c r="KGU15" s="80"/>
      <c r="KGV15" s="80"/>
      <c r="KGW15" s="80"/>
      <c r="KGX15" s="80"/>
      <c r="KGY15" s="80"/>
      <c r="KGZ15" s="80"/>
      <c r="KHA15" s="80"/>
      <c r="KHB15" s="80"/>
      <c r="KHC15" s="80"/>
      <c r="KHD15" s="80"/>
      <c r="KHE15" s="80"/>
      <c r="KHF15" s="80"/>
      <c r="KHG15" s="80"/>
      <c r="KHH15" s="80"/>
      <c r="KHI15" s="80"/>
      <c r="KHJ15" s="80"/>
      <c r="KHK15" s="80"/>
      <c r="KHL15" s="80"/>
      <c r="KHM15" s="80"/>
      <c r="KHN15" s="80"/>
      <c r="KHO15" s="80"/>
      <c r="KHP15" s="80"/>
      <c r="KHQ15" s="80"/>
      <c r="KHR15" s="80"/>
      <c r="KHS15" s="80"/>
      <c r="KHT15" s="80"/>
      <c r="KHU15" s="80"/>
      <c r="KHV15" s="80"/>
      <c r="KHW15" s="80"/>
      <c r="KHX15" s="80"/>
      <c r="KHY15" s="80"/>
      <c r="KHZ15" s="80"/>
      <c r="KIA15" s="80"/>
      <c r="KIB15" s="80"/>
      <c r="KIC15" s="80"/>
      <c r="KID15" s="80"/>
      <c r="KIE15" s="80"/>
      <c r="KIF15" s="80"/>
      <c r="KIG15" s="80"/>
      <c r="KIH15" s="80"/>
      <c r="KII15" s="80"/>
      <c r="KIJ15" s="80"/>
      <c r="KIK15" s="80"/>
      <c r="KIL15" s="80"/>
      <c r="KIM15" s="80"/>
      <c r="KIN15" s="80"/>
      <c r="KIO15" s="80"/>
      <c r="KIP15" s="80"/>
      <c r="KIQ15" s="80"/>
      <c r="KIR15" s="80"/>
      <c r="KIS15" s="80"/>
      <c r="KIT15" s="80"/>
      <c r="KIU15" s="80"/>
      <c r="KIV15" s="80"/>
      <c r="KIW15" s="80"/>
      <c r="KIX15" s="80"/>
      <c r="KIY15" s="80"/>
      <c r="KIZ15" s="80"/>
      <c r="KJA15" s="80"/>
      <c r="KJB15" s="80"/>
      <c r="KJC15" s="80"/>
      <c r="KJD15" s="80"/>
      <c r="KJE15" s="80"/>
      <c r="KJF15" s="80"/>
      <c r="KJG15" s="80"/>
      <c r="KJH15" s="80"/>
      <c r="KJI15" s="80"/>
      <c r="KJJ15" s="80"/>
      <c r="KJK15" s="80"/>
      <c r="KJL15" s="80"/>
      <c r="KJM15" s="80"/>
      <c r="KJN15" s="80"/>
      <c r="KJO15" s="80"/>
      <c r="KJP15" s="80"/>
      <c r="KJQ15" s="80"/>
      <c r="KJR15" s="80"/>
      <c r="KJS15" s="80"/>
      <c r="KJT15" s="80"/>
      <c r="KJU15" s="80"/>
      <c r="KJV15" s="80"/>
      <c r="KJW15" s="80"/>
      <c r="KJX15" s="80"/>
      <c r="KJY15" s="80"/>
      <c r="KJZ15" s="80"/>
      <c r="KKA15" s="80"/>
      <c r="KKB15" s="80"/>
      <c r="KKC15" s="80"/>
      <c r="KKD15" s="80"/>
      <c r="KKE15" s="80"/>
      <c r="KKF15" s="80"/>
      <c r="KKG15" s="80"/>
      <c r="KKH15" s="80"/>
      <c r="KKI15" s="80"/>
      <c r="KKJ15" s="80"/>
      <c r="KKK15" s="80"/>
      <c r="KKL15" s="80"/>
      <c r="KKM15" s="80"/>
      <c r="KKN15" s="80"/>
      <c r="KKO15" s="80"/>
      <c r="KKP15" s="80"/>
      <c r="KKQ15" s="80"/>
      <c r="KKR15" s="80"/>
      <c r="KKS15" s="80"/>
      <c r="KKT15" s="80"/>
      <c r="KKU15" s="80"/>
      <c r="KKV15" s="80"/>
      <c r="KKW15" s="80"/>
      <c r="KKX15" s="80"/>
      <c r="KKY15" s="80"/>
      <c r="KKZ15" s="80"/>
      <c r="KLA15" s="80"/>
      <c r="KLB15" s="80"/>
      <c r="KLC15" s="80"/>
      <c r="KLD15" s="80"/>
      <c r="KLE15" s="80"/>
      <c r="KLF15" s="80"/>
      <c r="KLG15" s="80"/>
      <c r="KLH15" s="80"/>
      <c r="KLI15" s="80"/>
      <c r="KLJ15" s="80"/>
      <c r="KLK15" s="80"/>
      <c r="KLL15" s="80"/>
      <c r="KLM15" s="80"/>
      <c r="KLN15" s="80"/>
      <c r="KLO15" s="80"/>
      <c r="KLP15" s="80"/>
      <c r="KLQ15" s="80"/>
      <c r="KLR15" s="80"/>
      <c r="KLS15" s="80"/>
      <c r="KLT15" s="80"/>
      <c r="KLU15" s="80"/>
      <c r="KLV15" s="80"/>
      <c r="KLW15" s="80"/>
      <c r="KLX15" s="80"/>
      <c r="KLY15" s="80"/>
      <c r="KLZ15" s="80"/>
      <c r="KMA15" s="80"/>
      <c r="KMB15" s="80"/>
      <c r="KMC15" s="80"/>
      <c r="KMD15" s="80"/>
      <c r="KME15" s="80"/>
      <c r="KMF15" s="80"/>
      <c r="KMG15" s="80"/>
      <c r="KMH15" s="80"/>
      <c r="KMI15" s="80"/>
      <c r="KMJ15" s="80"/>
      <c r="KMK15" s="80"/>
      <c r="KML15" s="80"/>
      <c r="KMM15" s="80"/>
      <c r="KMN15" s="80"/>
      <c r="KMO15" s="80"/>
      <c r="KMP15" s="80"/>
      <c r="KMQ15" s="80"/>
      <c r="KMR15" s="80"/>
      <c r="KMS15" s="80"/>
      <c r="KMT15" s="80"/>
      <c r="KMU15" s="80"/>
      <c r="KMV15" s="80"/>
      <c r="KMW15" s="80"/>
      <c r="KMX15" s="80"/>
      <c r="KMY15" s="80"/>
      <c r="KMZ15" s="80"/>
      <c r="KNA15" s="80"/>
      <c r="KNB15" s="80"/>
      <c r="KNC15" s="80"/>
      <c r="KND15" s="80"/>
      <c r="KNE15" s="80"/>
      <c r="KNF15" s="80"/>
      <c r="KNG15" s="80"/>
      <c r="KNH15" s="80"/>
      <c r="KNI15" s="80"/>
      <c r="KNJ15" s="80"/>
      <c r="KNK15" s="80"/>
      <c r="KNL15" s="80"/>
      <c r="KNM15" s="80"/>
      <c r="KNN15" s="80"/>
      <c r="KNO15" s="80"/>
      <c r="KNP15" s="80"/>
      <c r="KNQ15" s="80"/>
      <c r="KNR15" s="80"/>
      <c r="KNS15" s="80"/>
      <c r="KNT15" s="80"/>
      <c r="KNU15" s="80"/>
      <c r="KNV15" s="80"/>
      <c r="KNW15" s="80"/>
      <c r="KNX15" s="80"/>
      <c r="KNY15" s="80"/>
      <c r="KNZ15" s="80"/>
      <c r="KOA15" s="80"/>
      <c r="KOB15" s="80"/>
      <c r="KOC15" s="80"/>
      <c r="KOD15" s="80"/>
      <c r="KOE15" s="80"/>
      <c r="KOF15" s="80"/>
      <c r="KOG15" s="80"/>
      <c r="KOH15" s="80"/>
      <c r="KOI15" s="80"/>
      <c r="KOJ15" s="80"/>
      <c r="KOK15" s="80"/>
      <c r="KOL15" s="80"/>
      <c r="KOM15" s="80"/>
      <c r="KON15" s="80"/>
      <c r="KOO15" s="80"/>
      <c r="KOP15" s="80"/>
      <c r="KOQ15" s="80"/>
      <c r="KOR15" s="80"/>
      <c r="KOS15" s="80"/>
      <c r="KOT15" s="80"/>
      <c r="KOU15" s="80"/>
      <c r="KOV15" s="80"/>
      <c r="KOW15" s="80"/>
      <c r="KOX15" s="80"/>
      <c r="KOY15" s="80"/>
      <c r="KOZ15" s="80"/>
      <c r="KPA15" s="80"/>
      <c r="KPB15" s="80"/>
      <c r="KPC15" s="80"/>
      <c r="KPD15" s="80"/>
      <c r="KPE15" s="80"/>
      <c r="KPF15" s="80"/>
      <c r="KPG15" s="80"/>
      <c r="KPH15" s="80"/>
      <c r="KPI15" s="80"/>
      <c r="KPJ15" s="80"/>
      <c r="KPK15" s="80"/>
      <c r="KPL15" s="80"/>
      <c r="KPM15" s="80"/>
      <c r="KPN15" s="80"/>
      <c r="KPO15" s="80"/>
      <c r="KPP15" s="80"/>
      <c r="KPQ15" s="80"/>
      <c r="KPR15" s="80"/>
      <c r="KPS15" s="80"/>
      <c r="KPT15" s="80"/>
      <c r="KPU15" s="80"/>
      <c r="KPV15" s="80"/>
      <c r="KPW15" s="80"/>
      <c r="KPX15" s="80"/>
      <c r="KPY15" s="80"/>
      <c r="KPZ15" s="80"/>
      <c r="KQA15" s="80"/>
      <c r="KQB15" s="80"/>
      <c r="KQC15" s="80"/>
      <c r="KQD15" s="80"/>
      <c r="KQE15" s="80"/>
      <c r="KQF15" s="80"/>
      <c r="KQG15" s="80"/>
      <c r="KQH15" s="80"/>
      <c r="KQI15" s="80"/>
      <c r="KQJ15" s="80"/>
      <c r="KQK15" s="80"/>
      <c r="KQL15" s="80"/>
      <c r="KQM15" s="80"/>
      <c r="KQN15" s="80"/>
      <c r="KQO15" s="80"/>
      <c r="KQP15" s="80"/>
      <c r="KQQ15" s="80"/>
      <c r="KQR15" s="80"/>
      <c r="KQS15" s="80"/>
      <c r="KQT15" s="80"/>
      <c r="KQU15" s="80"/>
      <c r="KQV15" s="80"/>
      <c r="KQW15" s="80"/>
      <c r="KQX15" s="80"/>
      <c r="KQY15" s="80"/>
      <c r="KQZ15" s="80"/>
      <c r="KRA15" s="80"/>
      <c r="KRB15" s="80"/>
      <c r="KRC15" s="80"/>
      <c r="KRD15" s="80"/>
      <c r="KRE15" s="80"/>
      <c r="KRF15" s="80"/>
      <c r="KRG15" s="80"/>
      <c r="KRH15" s="80"/>
      <c r="KRI15" s="80"/>
      <c r="KRJ15" s="80"/>
      <c r="KRK15" s="80"/>
      <c r="KRL15" s="80"/>
      <c r="KRM15" s="80"/>
      <c r="KRN15" s="80"/>
      <c r="KRO15" s="80"/>
      <c r="KRP15" s="80"/>
      <c r="KRQ15" s="80"/>
      <c r="KRR15" s="80"/>
      <c r="KRS15" s="80"/>
      <c r="KRT15" s="80"/>
      <c r="KRU15" s="80"/>
      <c r="KRV15" s="80"/>
      <c r="KRW15" s="80"/>
      <c r="KRX15" s="80"/>
      <c r="KRY15" s="80"/>
      <c r="KRZ15" s="80"/>
      <c r="KSA15" s="80"/>
      <c r="KSB15" s="80"/>
      <c r="KSC15" s="80"/>
      <c r="KSD15" s="80"/>
      <c r="KSE15" s="80"/>
      <c r="KSF15" s="80"/>
      <c r="KSG15" s="80"/>
      <c r="KSH15" s="80"/>
      <c r="KSI15" s="80"/>
      <c r="KSJ15" s="80"/>
      <c r="KSK15" s="80"/>
      <c r="KSL15" s="80"/>
      <c r="KSM15" s="80"/>
      <c r="KSN15" s="80"/>
      <c r="KSO15" s="80"/>
      <c r="KSP15" s="80"/>
      <c r="KSQ15" s="80"/>
      <c r="KSR15" s="80"/>
      <c r="KSS15" s="80"/>
      <c r="KST15" s="80"/>
      <c r="KSU15" s="80"/>
      <c r="KSV15" s="80"/>
      <c r="KSW15" s="80"/>
      <c r="KSX15" s="80"/>
      <c r="KSY15" s="80"/>
      <c r="KSZ15" s="80"/>
      <c r="KTA15" s="80"/>
      <c r="KTB15" s="80"/>
      <c r="KTC15" s="80"/>
      <c r="KTD15" s="80"/>
      <c r="KTE15" s="80"/>
      <c r="KTF15" s="80"/>
      <c r="KTG15" s="80"/>
      <c r="KTH15" s="80"/>
      <c r="KTI15" s="80"/>
      <c r="KTJ15" s="80"/>
      <c r="KTK15" s="80"/>
      <c r="KTL15" s="80"/>
      <c r="KTM15" s="80"/>
      <c r="KTN15" s="80"/>
      <c r="KTO15" s="80"/>
      <c r="KTP15" s="80"/>
      <c r="KTQ15" s="80"/>
      <c r="KTR15" s="80"/>
      <c r="KTS15" s="80"/>
      <c r="KTT15" s="80"/>
      <c r="KTU15" s="80"/>
      <c r="KTV15" s="80"/>
      <c r="KTW15" s="80"/>
      <c r="KTX15" s="80"/>
      <c r="KTY15" s="80"/>
      <c r="KTZ15" s="80"/>
      <c r="KUA15" s="80"/>
      <c r="KUB15" s="80"/>
      <c r="KUC15" s="80"/>
      <c r="KUD15" s="80"/>
      <c r="KUE15" s="80"/>
      <c r="KUF15" s="80"/>
      <c r="KUG15" s="80"/>
      <c r="KUH15" s="80"/>
      <c r="KUI15" s="80"/>
      <c r="KUJ15" s="80"/>
      <c r="KUK15" s="80"/>
      <c r="KUL15" s="80"/>
      <c r="KUM15" s="80"/>
      <c r="KUN15" s="80"/>
      <c r="KUO15" s="80"/>
      <c r="KUP15" s="80"/>
      <c r="KUQ15" s="80"/>
      <c r="KUR15" s="80"/>
      <c r="KUS15" s="80"/>
      <c r="KUT15" s="80"/>
      <c r="KUU15" s="80"/>
      <c r="KUV15" s="80"/>
      <c r="KUW15" s="80"/>
      <c r="KUX15" s="80"/>
      <c r="KUY15" s="80"/>
      <c r="KUZ15" s="80"/>
      <c r="KVA15" s="80"/>
      <c r="KVB15" s="80"/>
      <c r="KVC15" s="80"/>
      <c r="KVD15" s="80"/>
      <c r="KVE15" s="80"/>
      <c r="KVF15" s="80"/>
      <c r="KVG15" s="80"/>
      <c r="KVH15" s="80"/>
      <c r="KVI15" s="80"/>
      <c r="KVJ15" s="80"/>
      <c r="KVK15" s="80"/>
      <c r="KVL15" s="80"/>
      <c r="KVM15" s="80"/>
      <c r="KVN15" s="80"/>
      <c r="KVO15" s="80"/>
      <c r="KVP15" s="80"/>
      <c r="KVQ15" s="80"/>
      <c r="KVR15" s="80"/>
      <c r="KVS15" s="80"/>
      <c r="KVT15" s="80"/>
      <c r="KVU15" s="80"/>
      <c r="KVV15" s="80"/>
      <c r="KVW15" s="80"/>
      <c r="KVX15" s="80"/>
      <c r="KVY15" s="80"/>
      <c r="KVZ15" s="80"/>
      <c r="KWA15" s="80"/>
      <c r="KWB15" s="80"/>
      <c r="KWC15" s="80"/>
      <c r="KWD15" s="80"/>
      <c r="KWE15" s="80"/>
      <c r="KWF15" s="80"/>
      <c r="KWG15" s="80"/>
      <c r="KWH15" s="80"/>
      <c r="KWI15" s="80"/>
      <c r="KWJ15" s="80"/>
      <c r="KWK15" s="80"/>
      <c r="KWL15" s="80"/>
      <c r="KWM15" s="80"/>
      <c r="KWN15" s="80"/>
      <c r="KWO15" s="80"/>
      <c r="KWP15" s="80"/>
      <c r="KWQ15" s="80"/>
      <c r="KWR15" s="80"/>
      <c r="KWS15" s="80"/>
      <c r="KWT15" s="80"/>
      <c r="KWU15" s="80"/>
      <c r="KWV15" s="80"/>
      <c r="KWW15" s="80"/>
      <c r="KWX15" s="80"/>
      <c r="KWY15" s="80"/>
      <c r="KWZ15" s="80"/>
      <c r="KXA15" s="80"/>
      <c r="KXB15" s="80"/>
      <c r="KXC15" s="80"/>
      <c r="KXD15" s="80"/>
      <c r="KXE15" s="80"/>
      <c r="KXF15" s="80"/>
      <c r="KXG15" s="80"/>
      <c r="KXH15" s="80"/>
      <c r="KXI15" s="80"/>
      <c r="KXJ15" s="80"/>
      <c r="KXK15" s="80"/>
      <c r="KXL15" s="80"/>
      <c r="KXM15" s="80"/>
      <c r="KXN15" s="80"/>
      <c r="KXO15" s="80"/>
      <c r="KXP15" s="80"/>
      <c r="KXQ15" s="80"/>
      <c r="KXR15" s="80"/>
      <c r="KXS15" s="80"/>
      <c r="KXT15" s="80"/>
      <c r="KXU15" s="80"/>
      <c r="KXV15" s="80"/>
      <c r="KXW15" s="80"/>
      <c r="KXX15" s="80"/>
      <c r="KXY15" s="80"/>
      <c r="KXZ15" s="80"/>
      <c r="KYA15" s="80"/>
      <c r="KYB15" s="80"/>
      <c r="KYC15" s="80"/>
      <c r="KYD15" s="80"/>
      <c r="KYE15" s="80"/>
      <c r="KYF15" s="80"/>
      <c r="KYG15" s="80"/>
      <c r="KYH15" s="80"/>
      <c r="KYI15" s="80"/>
      <c r="KYJ15" s="80"/>
      <c r="KYK15" s="80"/>
      <c r="KYL15" s="80"/>
      <c r="KYM15" s="80"/>
      <c r="KYN15" s="80"/>
      <c r="KYO15" s="80"/>
      <c r="KYP15" s="80"/>
      <c r="KYQ15" s="80"/>
      <c r="KYR15" s="80"/>
      <c r="KYS15" s="80"/>
      <c r="KYT15" s="80"/>
      <c r="KYU15" s="80"/>
      <c r="KYV15" s="80"/>
      <c r="KYW15" s="80"/>
      <c r="KYX15" s="80"/>
      <c r="KYY15" s="80"/>
      <c r="KYZ15" s="80"/>
      <c r="KZA15" s="80"/>
      <c r="KZB15" s="80"/>
      <c r="KZC15" s="80"/>
      <c r="KZD15" s="80"/>
      <c r="KZE15" s="80"/>
      <c r="KZF15" s="80"/>
      <c r="KZG15" s="80"/>
      <c r="KZH15" s="80"/>
      <c r="KZI15" s="80"/>
      <c r="KZJ15" s="80"/>
      <c r="KZK15" s="80"/>
      <c r="KZL15" s="80"/>
      <c r="KZM15" s="80"/>
      <c r="KZN15" s="80"/>
      <c r="KZO15" s="80"/>
      <c r="KZP15" s="80"/>
      <c r="KZQ15" s="80"/>
      <c r="KZR15" s="80"/>
      <c r="KZS15" s="80"/>
      <c r="KZT15" s="80"/>
      <c r="KZU15" s="80"/>
      <c r="KZV15" s="80"/>
      <c r="KZW15" s="80"/>
      <c r="KZX15" s="80"/>
      <c r="KZY15" s="80"/>
      <c r="KZZ15" s="80"/>
      <c r="LAA15" s="80"/>
      <c r="LAB15" s="80"/>
      <c r="LAC15" s="80"/>
      <c r="LAD15" s="80"/>
      <c r="LAE15" s="80"/>
      <c r="LAF15" s="80"/>
      <c r="LAG15" s="80"/>
      <c r="LAH15" s="80"/>
      <c r="LAI15" s="80"/>
      <c r="LAJ15" s="80"/>
      <c r="LAK15" s="80"/>
      <c r="LAL15" s="80"/>
      <c r="LAM15" s="80"/>
      <c r="LAN15" s="80"/>
      <c r="LAO15" s="80"/>
      <c r="LAP15" s="80"/>
      <c r="LAQ15" s="80"/>
      <c r="LAR15" s="80"/>
      <c r="LAS15" s="80"/>
      <c r="LAT15" s="80"/>
      <c r="LAU15" s="80"/>
      <c r="LAV15" s="80"/>
      <c r="LAW15" s="80"/>
      <c r="LAX15" s="80"/>
      <c r="LAY15" s="80"/>
      <c r="LAZ15" s="80"/>
      <c r="LBA15" s="80"/>
      <c r="LBB15" s="80"/>
      <c r="LBC15" s="80"/>
      <c r="LBD15" s="80"/>
      <c r="LBE15" s="80"/>
      <c r="LBF15" s="80"/>
      <c r="LBG15" s="80"/>
      <c r="LBH15" s="80"/>
      <c r="LBI15" s="80"/>
      <c r="LBJ15" s="80"/>
      <c r="LBK15" s="80"/>
      <c r="LBL15" s="80"/>
      <c r="LBM15" s="80"/>
      <c r="LBN15" s="80"/>
      <c r="LBO15" s="80"/>
      <c r="LBP15" s="80"/>
      <c r="LBQ15" s="80"/>
      <c r="LBR15" s="80"/>
      <c r="LBS15" s="80"/>
      <c r="LBT15" s="80"/>
      <c r="LBU15" s="80"/>
      <c r="LBV15" s="80"/>
      <c r="LBW15" s="80"/>
      <c r="LBX15" s="80"/>
      <c r="LBY15" s="80"/>
      <c r="LBZ15" s="80"/>
      <c r="LCA15" s="80"/>
      <c r="LCB15" s="80"/>
      <c r="LCC15" s="80"/>
      <c r="LCD15" s="80"/>
      <c r="LCE15" s="80"/>
      <c r="LCF15" s="80"/>
      <c r="LCG15" s="80"/>
      <c r="LCH15" s="80"/>
      <c r="LCI15" s="80"/>
      <c r="LCJ15" s="80"/>
      <c r="LCK15" s="80"/>
      <c r="LCL15" s="80"/>
      <c r="LCM15" s="80"/>
      <c r="LCN15" s="80"/>
      <c r="LCO15" s="80"/>
      <c r="LCP15" s="80"/>
      <c r="LCQ15" s="80"/>
      <c r="LCR15" s="80"/>
      <c r="LCS15" s="80"/>
      <c r="LCT15" s="80"/>
      <c r="LCU15" s="80"/>
      <c r="LCV15" s="80"/>
      <c r="LCW15" s="80"/>
      <c r="LCX15" s="80"/>
      <c r="LCY15" s="80"/>
      <c r="LCZ15" s="80"/>
      <c r="LDA15" s="80"/>
      <c r="LDB15" s="80"/>
      <c r="LDC15" s="80"/>
      <c r="LDD15" s="80"/>
      <c r="LDE15" s="80"/>
      <c r="LDF15" s="80"/>
      <c r="LDG15" s="80"/>
      <c r="LDH15" s="80"/>
      <c r="LDI15" s="80"/>
      <c r="LDJ15" s="80"/>
      <c r="LDK15" s="80"/>
      <c r="LDL15" s="80"/>
      <c r="LDM15" s="80"/>
      <c r="LDN15" s="80"/>
      <c r="LDO15" s="80"/>
      <c r="LDP15" s="80"/>
      <c r="LDQ15" s="80"/>
      <c r="LDR15" s="80"/>
      <c r="LDS15" s="80"/>
      <c r="LDT15" s="80"/>
      <c r="LDU15" s="80"/>
      <c r="LDV15" s="80"/>
      <c r="LDW15" s="80"/>
      <c r="LDX15" s="80"/>
      <c r="LDY15" s="80"/>
      <c r="LDZ15" s="80"/>
      <c r="LEA15" s="80"/>
      <c r="LEB15" s="80"/>
      <c r="LEC15" s="80"/>
      <c r="LED15" s="80"/>
      <c r="LEE15" s="80"/>
      <c r="LEF15" s="80"/>
      <c r="LEG15" s="80"/>
      <c r="LEH15" s="80"/>
      <c r="LEI15" s="80"/>
      <c r="LEJ15" s="80"/>
      <c r="LEK15" s="80"/>
      <c r="LEL15" s="80"/>
      <c r="LEM15" s="80"/>
      <c r="LEN15" s="80"/>
      <c r="LEO15" s="80"/>
      <c r="LEP15" s="80"/>
      <c r="LEQ15" s="80"/>
      <c r="LER15" s="80"/>
      <c r="LES15" s="80"/>
      <c r="LET15" s="80"/>
      <c r="LEU15" s="80"/>
      <c r="LEV15" s="80"/>
      <c r="LEW15" s="80"/>
      <c r="LEX15" s="80"/>
      <c r="LEY15" s="80"/>
      <c r="LEZ15" s="80"/>
      <c r="LFA15" s="80"/>
      <c r="LFB15" s="80"/>
      <c r="LFC15" s="80"/>
      <c r="LFD15" s="80"/>
      <c r="LFE15" s="80"/>
      <c r="LFF15" s="80"/>
      <c r="LFG15" s="80"/>
      <c r="LFH15" s="80"/>
      <c r="LFI15" s="80"/>
      <c r="LFJ15" s="80"/>
      <c r="LFK15" s="80"/>
      <c r="LFL15" s="80"/>
      <c r="LFM15" s="80"/>
      <c r="LFN15" s="80"/>
      <c r="LFO15" s="80"/>
      <c r="LFP15" s="80"/>
      <c r="LFQ15" s="80"/>
      <c r="LFR15" s="80"/>
      <c r="LFS15" s="80"/>
      <c r="LFT15" s="80"/>
      <c r="LFU15" s="80"/>
      <c r="LFV15" s="80"/>
      <c r="LFW15" s="80"/>
      <c r="LFX15" s="80"/>
      <c r="LFY15" s="80"/>
      <c r="LFZ15" s="80"/>
      <c r="LGA15" s="80"/>
      <c r="LGB15" s="80"/>
      <c r="LGC15" s="80"/>
      <c r="LGD15" s="80"/>
      <c r="LGE15" s="80"/>
      <c r="LGF15" s="80"/>
      <c r="LGG15" s="80"/>
      <c r="LGH15" s="80"/>
      <c r="LGI15" s="80"/>
      <c r="LGJ15" s="80"/>
      <c r="LGK15" s="80"/>
      <c r="LGL15" s="80"/>
      <c r="LGM15" s="80"/>
      <c r="LGN15" s="80"/>
      <c r="LGO15" s="80"/>
      <c r="LGP15" s="80"/>
      <c r="LGQ15" s="80"/>
      <c r="LGR15" s="80"/>
      <c r="LGS15" s="80"/>
      <c r="LGT15" s="80"/>
      <c r="LGU15" s="80"/>
      <c r="LGV15" s="80"/>
      <c r="LGW15" s="80"/>
      <c r="LGX15" s="80"/>
      <c r="LGY15" s="80"/>
      <c r="LGZ15" s="80"/>
      <c r="LHA15" s="80"/>
      <c r="LHB15" s="80"/>
      <c r="LHC15" s="80"/>
      <c r="LHD15" s="80"/>
      <c r="LHE15" s="80"/>
      <c r="LHF15" s="80"/>
      <c r="LHG15" s="80"/>
      <c r="LHH15" s="80"/>
      <c r="LHI15" s="80"/>
      <c r="LHJ15" s="80"/>
      <c r="LHK15" s="80"/>
      <c r="LHL15" s="80"/>
      <c r="LHM15" s="80"/>
      <c r="LHN15" s="80"/>
      <c r="LHO15" s="80"/>
      <c r="LHP15" s="80"/>
      <c r="LHQ15" s="80"/>
      <c r="LHR15" s="80"/>
      <c r="LHS15" s="80"/>
      <c r="LHT15" s="80"/>
      <c r="LHU15" s="80"/>
      <c r="LHV15" s="80"/>
      <c r="LHW15" s="80"/>
      <c r="LHX15" s="80"/>
      <c r="LHY15" s="80"/>
      <c r="LHZ15" s="80"/>
      <c r="LIA15" s="80"/>
      <c r="LIB15" s="80"/>
      <c r="LIC15" s="80"/>
      <c r="LID15" s="80"/>
      <c r="LIE15" s="80"/>
      <c r="LIF15" s="80"/>
      <c r="LIG15" s="80"/>
      <c r="LIH15" s="80"/>
      <c r="LII15" s="80"/>
      <c r="LIJ15" s="80"/>
      <c r="LIK15" s="80"/>
      <c r="LIL15" s="80"/>
      <c r="LIM15" s="80"/>
      <c r="LIN15" s="80"/>
      <c r="LIO15" s="80"/>
      <c r="LIP15" s="80"/>
      <c r="LIQ15" s="80"/>
      <c r="LIR15" s="80"/>
      <c r="LIS15" s="80"/>
      <c r="LIT15" s="80"/>
      <c r="LIU15" s="80"/>
      <c r="LIV15" s="80"/>
      <c r="LIW15" s="80"/>
      <c r="LIX15" s="80"/>
      <c r="LIY15" s="80"/>
      <c r="LIZ15" s="80"/>
      <c r="LJA15" s="80"/>
      <c r="LJB15" s="80"/>
      <c r="LJC15" s="80"/>
      <c r="LJD15" s="80"/>
      <c r="LJE15" s="80"/>
      <c r="LJF15" s="80"/>
      <c r="LJG15" s="80"/>
      <c r="LJH15" s="80"/>
      <c r="LJI15" s="80"/>
      <c r="LJJ15" s="80"/>
      <c r="LJK15" s="80"/>
      <c r="LJL15" s="80"/>
      <c r="LJM15" s="80"/>
      <c r="LJN15" s="80"/>
      <c r="LJO15" s="80"/>
      <c r="LJP15" s="80"/>
      <c r="LJQ15" s="80"/>
      <c r="LJR15" s="80"/>
      <c r="LJS15" s="80"/>
      <c r="LJT15" s="80"/>
      <c r="LJU15" s="80"/>
      <c r="LJV15" s="80"/>
      <c r="LJW15" s="80"/>
      <c r="LJX15" s="80"/>
      <c r="LJY15" s="80"/>
      <c r="LJZ15" s="80"/>
      <c r="LKA15" s="80"/>
      <c r="LKB15" s="80"/>
      <c r="LKC15" s="80"/>
      <c r="LKD15" s="80"/>
      <c r="LKE15" s="80"/>
      <c r="LKF15" s="80"/>
      <c r="LKG15" s="80"/>
      <c r="LKH15" s="80"/>
      <c r="LKI15" s="80"/>
      <c r="LKJ15" s="80"/>
      <c r="LKK15" s="80"/>
      <c r="LKL15" s="80"/>
      <c r="LKM15" s="80"/>
      <c r="LKN15" s="80"/>
      <c r="LKO15" s="80"/>
      <c r="LKP15" s="80"/>
      <c r="LKQ15" s="80"/>
      <c r="LKR15" s="80"/>
      <c r="LKS15" s="80"/>
      <c r="LKT15" s="80"/>
      <c r="LKU15" s="80"/>
      <c r="LKV15" s="80"/>
      <c r="LKW15" s="80"/>
      <c r="LKX15" s="80"/>
      <c r="LKY15" s="80"/>
      <c r="LKZ15" s="80"/>
      <c r="LLA15" s="80"/>
      <c r="LLB15" s="80"/>
      <c r="LLC15" s="80"/>
      <c r="LLD15" s="80"/>
      <c r="LLE15" s="80"/>
      <c r="LLF15" s="80"/>
      <c r="LLG15" s="80"/>
      <c r="LLH15" s="80"/>
      <c r="LLI15" s="80"/>
      <c r="LLJ15" s="80"/>
      <c r="LLK15" s="80"/>
      <c r="LLL15" s="80"/>
      <c r="LLM15" s="80"/>
      <c r="LLN15" s="80"/>
      <c r="LLO15" s="80"/>
      <c r="LLP15" s="80"/>
      <c r="LLQ15" s="80"/>
      <c r="LLR15" s="80"/>
      <c r="LLS15" s="80"/>
      <c r="LLT15" s="80"/>
      <c r="LLU15" s="80"/>
      <c r="LLV15" s="80"/>
      <c r="LLW15" s="80"/>
      <c r="LLX15" s="80"/>
      <c r="LLY15" s="80"/>
      <c r="LLZ15" s="80"/>
      <c r="LMA15" s="80"/>
      <c r="LMB15" s="80"/>
      <c r="LMC15" s="80"/>
      <c r="LMD15" s="80"/>
      <c r="LME15" s="80"/>
      <c r="LMF15" s="80"/>
      <c r="LMG15" s="80"/>
      <c r="LMH15" s="80"/>
      <c r="LMI15" s="80"/>
      <c r="LMJ15" s="80"/>
      <c r="LMK15" s="80"/>
      <c r="LML15" s="80"/>
      <c r="LMM15" s="80"/>
      <c r="LMN15" s="80"/>
      <c r="LMO15" s="80"/>
      <c r="LMP15" s="80"/>
      <c r="LMQ15" s="80"/>
      <c r="LMR15" s="80"/>
      <c r="LMS15" s="80"/>
      <c r="LMT15" s="80"/>
      <c r="LMU15" s="80"/>
      <c r="LMV15" s="80"/>
      <c r="LMW15" s="80"/>
      <c r="LMX15" s="80"/>
      <c r="LMY15" s="80"/>
      <c r="LMZ15" s="80"/>
      <c r="LNA15" s="80"/>
      <c r="LNB15" s="80"/>
      <c r="LNC15" s="80"/>
      <c r="LND15" s="80"/>
      <c r="LNE15" s="80"/>
      <c r="LNF15" s="80"/>
      <c r="LNG15" s="80"/>
      <c r="LNH15" s="80"/>
      <c r="LNI15" s="80"/>
      <c r="LNJ15" s="80"/>
      <c r="LNK15" s="80"/>
      <c r="LNL15" s="80"/>
      <c r="LNM15" s="80"/>
      <c r="LNN15" s="80"/>
      <c r="LNO15" s="80"/>
      <c r="LNP15" s="80"/>
      <c r="LNQ15" s="80"/>
      <c r="LNR15" s="80"/>
      <c r="LNS15" s="80"/>
      <c r="LNT15" s="80"/>
      <c r="LNU15" s="80"/>
      <c r="LNV15" s="80"/>
      <c r="LNW15" s="80"/>
      <c r="LNX15" s="80"/>
      <c r="LNY15" s="80"/>
      <c r="LNZ15" s="80"/>
      <c r="LOA15" s="80"/>
      <c r="LOB15" s="80"/>
      <c r="LOC15" s="80"/>
      <c r="LOD15" s="80"/>
      <c r="LOE15" s="80"/>
      <c r="LOF15" s="80"/>
      <c r="LOG15" s="80"/>
      <c r="LOH15" s="80"/>
      <c r="LOI15" s="80"/>
      <c r="LOJ15" s="80"/>
      <c r="LOK15" s="80"/>
      <c r="LOL15" s="80"/>
      <c r="LOM15" s="80"/>
      <c r="LON15" s="80"/>
      <c r="LOO15" s="80"/>
      <c r="LOP15" s="80"/>
      <c r="LOQ15" s="80"/>
      <c r="LOR15" s="80"/>
      <c r="LOS15" s="80"/>
      <c r="LOT15" s="80"/>
      <c r="LOU15" s="80"/>
      <c r="LOV15" s="80"/>
      <c r="LOW15" s="80"/>
      <c r="LOX15" s="80"/>
      <c r="LOY15" s="80"/>
      <c r="LOZ15" s="80"/>
      <c r="LPA15" s="80"/>
      <c r="LPB15" s="80"/>
      <c r="LPC15" s="80"/>
      <c r="LPD15" s="80"/>
      <c r="LPE15" s="80"/>
      <c r="LPF15" s="80"/>
      <c r="LPG15" s="80"/>
      <c r="LPH15" s="80"/>
      <c r="LPI15" s="80"/>
      <c r="LPJ15" s="80"/>
      <c r="LPK15" s="80"/>
      <c r="LPL15" s="80"/>
      <c r="LPM15" s="80"/>
      <c r="LPN15" s="80"/>
      <c r="LPO15" s="80"/>
      <c r="LPP15" s="80"/>
      <c r="LPQ15" s="80"/>
      <c r="LPR15" s="80"/>
      <c r="LPS15" s="80"/>
      <c r="LPT15" s="80"/>
      <c r="LPU15" s="80"/>
      <c r="LPV15" s="80"/>
      <c r="LPW15" s="80"/>
      <c r="LPX15" s="80"/>
      <c r="LPY15" s="80"/>
      <c r="LPZ15" s="80"/>
      <c r="LQA15" s="80"/>
      <c r="LQB15" s="80"/>
      <c r="LQC15" s="80"/>
      <c r="LQD15" s="80"/>
      <c r="LQE15" s="80"/>
      <c r="LQF15" s="80"/>
      <c r="LQG15" s="80"/>
      <c r="LQH15" s="80"/>
      <c r="LQI15" s="80"/>
      <c r="LQJ15" s="80"/>
      <c r="LQK15" s="80"/>
      <c r="LQL15" s="80"/>
      <c r="LQM15" s="80"/>
      <c r="LQN15" s="80"/>
      <c r="LQO15" s="80"/>
      <c r="LQP15" s="80"/>
      <c r="LQQ15" s="80"/>
      <c r="LQR15" s="80"/>
      <c r="LQS15" s="80"/>
      <c r="LQT15" s="80"/>
      <c r="LQU15" s="80"/>
      <c r="LQV15" s="80"/>
      <c r="LQW15" s="80"/>
      <c r="LQX15" s="80"/>
      <c r="LQY15" s="80"/>
      <c r="LQZ15" s="80"/>
      <c r="LRA15" s="80"/>
      <c r="LRB15" s="80"/>
      <c r="LRC15" s="80"/>
      <c r="LRD15" s="80"/>
      <c r="LRE15" s="80"/>
      <c r="LRF15" s="80"/>
      <c r="LRG15" s="80"/>
      <c r="LRH15" s="80"/>
      <c r="LRI15" s="80"/>
      <c r="LRJ15" s="80"/>
      <c r="LRK15" s="80"/>
      <c r="LRL15" s="80"/>
      <c r="LRM15" s="80"/>
      <c r="LRN15" s="80"/>
      <c r="LRO15" s="80"/>
      <c r="LRP15" s="80"/>
      <c r="LRQ15" s="80"/>
      <c r="LRR15" s="80"/>
      <c r="LRS15" s="80"/>
      <c r="LRT15" s="80"/>
      <c r="LRU15" s="80"/>
      <c r="LRV15" s="80"/>
      <c r="LRW15" s="80"/>
      <c r="LRX15" s="80"/>
      <c r="LRY15" s="80"/>
      <c r="LRZ15" s="80"/>
      <c r="LSA15" s="80"/>
      <c r="LSB15" s="80"/>
      <c r="LSC15" s="80"/>
      <c r="LSD15" s="80"/>
      <c r="LSE15" s="80"/>
      <c r="LSF15" s="80"/>
      <c r="LSG15" s="80"/>
      <c r="LSH15" s="80"/>
      <c r="LSI15" s="80"/>
      <c r="LSJ15" s="80"/>
      <c r="LSK15" s="80"/>
      <c r="LSL15" s="80"/>
      <c r="LSM15" s="80"/>
      <c r="LSN15" s="80"/>
      <c r="LSO15" s="80"/>
      <c r="LSP15" s="80"/>
      <c r="LSQ15" s="80"/>
      <c r="LSR15" s="80"/>
      <c r="LSS15" s="80"/>
      <c r="LST15" s="80"/>
      <c r="LSU15" s="80"/>
      <c r="LSV15" s="80"/>
      <c r="LSW15" s="80"/>
      <c r="LSX15" s="80"/>
      <c r="LSY15" s="80"/>
      <c r="LSZ15" s="80"/>
      <c r="LTA15" s="80"/>
      <c r="LTB15" s="80"/>
      <c r="LTC15" s="80"/>
      <c r="LTD15" s="80"/>
      <c r="LTE15" s="80"/>
      <c r="LTF15" s="80"/>
      <c r="LTG15" s="80"/>
      <c r="LTH15" s="80"/>
      <c r="LTI15" s="80"/>
      <c r="LTJ15" s="80"/>
      <c r="LTK15" s="80"/>
      <c r="LTL15" s="80"/>
      <c r="LTM15" s="80"/>
      <c r="LTN15" s="80"/>
      <c r="LTO15" s="80"/>
      <c r="LTP15" s="80"/>
      <c r="LTQ15" s="80"/>
      <c r="LTR15" s="80"/>
      <c r="LTS15" s="80"/>
      <c r="LTT15" s="80"/>
      <c r="LTU15" s="80"/>
      <c r="LTV15" s="80"/>
      <c r="LTW15" s="80"/>
      <c r="LTX15" s="80"/>
      <c r="LTY15" s="80"/>
      <c r="LTZ15" s="80"/>
      <c r="LUA15" s="80"/>
      <c r="LUB15" s="80"/>
      <c r="LUC15" s="80"/>
      <c r="LUD15" s="80"/>
      <c r="LUE15" s="80"/>
      <c r="LUF15" s="80"/>
      <c r="LUG15" s="80"/>
      <c r="LUH15" s="80"/>
      <c r="LUI15" s="80"/>
      <c r="LUJ15" s="80"/>
      <c r="LUK15" s="80"/>
      <c r="LUL15" s="80"/>
      <c r="LUM15" s="80"/>
      <c r="LUN15" s="80"/>
      <c r="LUO15" s="80"/>
      <c r="LUP15" s="80"/>
      <c r="LUQ15" s="80"/>
      <c r="LUR15" s="80"/>
      <c r="LUS15" s="80"/>
      <c r="LUT15" s="80"/>
      <c r="LUU15" s="80"/>
      <c r="LUV15" s="80"/>
      <c r="LUW15" s="80"/>
      <c r="LUX15" s="80"/>
      <c r="LUY15" s="80"/>
      <c r="LUZ15" s="80"/>
      <c r="LVA15" s="80"/>
      <c r="LVB15" s="80"/>
      <c r="LVC15" s="80"/>
      <c r="LVD15" s="80"/>
      <c r="LVE15" s="80"/>
      <c r="LVF15" s="80"/>
      <c r="LVG15" s="80"/>
      <c r="LVH15" s="80"/>
      <c r="LVI15" s="80"/>
      <c r="LVJ15" s="80"/>
      <c r="LVK15" s="80"/>
      <c r="LVL15" s="80"/>
      <c r="LVM15" s="80"/>
      <c r="LVN15" s="80"/>
      <c r="LVO15" s="80"/>
      <c r="LVP15" s="80"/>
      <c r="LVQ15" s="80"/>
      <c r="LVR15" s="80"/>
      <c r="LVS15" s="80"/>
      <c r="LVT15" s="80"/>
      <c r="LVU15" s="80"/>
      <c r="LVV15" s="80"/>
      <c r="LVW15" s="80"/>
      <c r="LVX15" s="80"/>
      <c r="LVY15" s="80"/>
      <c r="LVZ15" s="80"/>
      <c r="LWA15" s="80"/>
      <c r="LWB15" s="80"/>
      <c r="LWC15" s="80"/>
      <c r="LWD15" s="80"/>
      <c r="LWE15" s="80"/>
      <c r="LWF15" s="80"/>
      <c r="LWG15" s="80"/>
      <c r="LWH15" s="80"/>
      <c r="LWI15" s="80"/>
      <c r="LWJ15" s="80"/>
      <c r="LWK15" s="80"/>
      <c r="LWL15" s="80"/>
      <c r="LWM15" s="80"/>
      <c r="LWN15" s="80"/>
      <c r="LWO15" s="80"/>
      <c r="LWP15" s="80"/>
      <c r="LWQ15" s="80"/>
      <c r="LWR15" s="80"/>
      <c r="LWS15" s="80"/>
      <c r="LWT15" s="80"/>
      <c r="LWU15" s="80"/>
      <c r="LWV15" s="80"/>
      <c r="LWW15" s="80"/>
      <c r="LWX15" s="80"/>
      <c r="LWY15" s="80"/>
      <c r="LWZ15" s="80"/>
      <c r="LXA15" s="80"/>
      <c r="LXB15" s="80"/>
      <c r="LXC15" s="80"/>
      <c r="LXD15" s="80"/>
      <c r="LXE15" s="80"/>
      <c r="LXF15" s="80"/>
      <c r="LXG15" s="80"/>
      <c r="LXH15" s="80"/>
      <c r="LXI15" s="80"/>
      <c r="LXJ15" s="80"/>
      <c r="LXK15" s="80"/>
      <c r="LXL15" s="80"/>
      <c r="LXM15" s="80"/>
      <c r="LXN15" s="80"/>
      <c r="LXO15" s="80"/>
      <c r="LXP15" s="80"/>
      <c r="LXQ15" s="80"/>
      <c r="LXR15" s="80"/>
      <c r="LXS15" s="80"/>
      <c r="LXT15" s="80"/>
      <c r="LXU15" s="80"/>
      <c r="LXV15" s="80"/>
      <c r="LXW15" s="80"/>
      <c r="LXX15" s="80"/>
      <c r="LXY15" s="80"/>
      <c r="LXZ15" s="80"/>
      <c r="LYA15" s="80"/>
      <c r="LYB15" s="80"/>
      <c r="LYC15" s="80"/>
      <c r="LYD15" s="80"/>
      <c r="LYE15" s="80"/>
      <c r="LYF15" s="80"/>
      <c r="LYG15" s="80"/>
      <c r="LYH15" s="80"/>
      <c r="LYI15" s="80"/>
      <c r="LYJ15" s="80"/>
      <c r="LYK15" s="80"/>
      <c r="LYL15" s="80"/>
      <c r="LYM15" s="80"/>
      <c r="LYN15" s="80"/>
      <c r="LYO15" s="80"/>
      <c r="LYP15" s="80"/>
      <c r="LYQ15" s="80"/>
      <c r="LYR15" s="80"/>
      <c r="LYS15" s="80"/>
      <c r="LYT15" s="80"/>
      <c r="LYU15" s="80"/>
      <c r="LYV15" s="80"/>
      <c r="LYW15" s="80"/>
      <c r="LYX15" s="80"/>
      <c r="LYY15" s="80"/>
      <c r="LYZ15" s="80"/>
      <c r="LZA15" s="80"/>
      <c r="LZB15" s="80"/>
      <c r="LZC15" s="80"/>
      <c r="LZD15" s="80"/>
      <c r="LZE15" s="80"/>
      <c r="LZF15" s="80"/>
      <c r="LZG15" s="80"/>
      <c r="LZH15" s="80"/>
      <c r="LZI15" s="80"/>
      <c r="LZJ15" s="80"/>
      <c r="LZK15" s="80"/>
      <c r="LZL15" s="80"/>
      <c r="LZM15" s="80"/>
      <c r="LZN15" s="80"/>
      <c r="LZO15" s="80"/>
      <c r="LZP15" s="80"/>
      <c r="LZQ15" s="80"/>
      <c r="LZR15" s="80"/>
      <c r="LZS15" s="80"/>
      <c r="LZT15" s="80"/>
      <c r="LZU15" s="80"/>
      <c r="LZV15" s="80"/>
      <c r="LZW15" s="80"/>
      <c r="LZX15" s="80"/>
      <c r="LZY15" s="80"/>
      <c r="LZZ15" s="80"/>
      <c r="MAA15" s="80"/>
      <c r="MAB15" s="80"/>
      <c r="MAC15" s="80"/>
      <c r="MAD15" s="80"/>
      <c r="MAE15" s="80"/>
      <c r="MAF15" s="80"/>
      <c r="MAG15" s="80"/>
      <c r="MAH15" s="80"/>
      <c r="MAI15" s="80"/>
      <c r="MAJ15" s="80"/>
      <c r="MAK15" s="80"/>
      <c r="MAL15" s="80"/>
      <c r="MAM15" s="80"/>
      <c r="MAN15" s="80"/>
      <c r="MAO15" s="80"/>
      <c r="MAP15" s="80"/>
      <c r="MAQ15" s="80"/>
      <c r="MAR15" s="80"/>
      <c r="MAS15" s="80"/>
      <c r="MAT15" s="80"/>
      <c r="MAU15" s="80"/>
      <c r="MAV15" s="80"/>
      <c r="MAW15" s="80"/>
      <c r="MAX15" s="80"/>
      <c r="MAY15" s="80"/>
      <c r="MAZ15" s="80"/>
      <c r="MBA15" s="80"/>
      <c r="MBB15" s="80"/>
      <c r="MBC15" s="80"/>
      <c r="MBD15" s="80"/>
      <c r="MBE15" s="80"/>
      <c r="MBF15" s="80"/>
      <c r="MBG15" s="80"/>
      <c r="MBH15" s="80"/>
      <c r="MBI15" s="80"/>
      <c r="MBJ15" s="80"/>
      <c r="MBK15" s="80"/>
      <c r="MBL15" s="80"/>
      <c r="MBM15" s="80"/>
      <c r="MBN15" s="80"/>
      <c r="MBO15" s="80"/>
      <c r="MBP15" s="80"/>
      <c r="MBQ15" s="80"/>
      <c r="MBR15" s="80"/>
      <c r="MBS15" s="80"/>
      <c r="MBT15" s="80"/>
      <c r="MBU15" s="80"/>
      <c r="MBV15" s="80"/>
      <c r="MBW15" s="80"/>
      <c r="MBX15" s="80"/>
      <c r="MBY15" s="80"/>
      <c r="MBZ15" s="80"/>
      <c r="MCA15" s="80"/>
      <c r="MCB15" s="80"/>
      <c r="MCC15" s="80"/>
      <c r="MCD15" s="80"/>
      <c r="MCE15" s="80"/>
      <c r="MCF15" s="80"/>
      <c r="MCG15" s="80"/>
      <c r="MCH15" s="80"/>
      <c r="MCI15" s="80"/>
      <c r="MCJ15" s="80"/>
      <c r="MCK15" s="80"/>
      <c r="MCL15" s="80"/>
      <c r="MCM15" s="80"/>
      <c r="MCN15" s="80"/>
      <c r="MCO15" s="80"/>
      <c r="MCP15" s="80"/>
      <c r="MCQ15" s="80"/>
      <c r="MCR15" s="80"/>
      <c r="MCS15" s="80"/>
      <c r="MCT15" s="80"/>
      <c r="MCU15" s="80"/>
      <c r="MCV15" s="80"/>
      <c r="MCW15" s="80"/>
      <c r="MCX15" s="80"/>
      <c r="MCY15" s="80"/>
      <c r="MCZ15" s="80"/>
      <c r="MDA15" s="80"/>
      <c r="MDB15" s="80"/>
      <c r="MDC15" s="80"/>
      <c r="MDD15" s="80"/>
      <c r="MDE15" s="80"/>
      <c r="MDF15" s="80"/>
      <c r="MDG15" s="80"/>
      <c r="MDH15" s="80"/>
      <c r="MDI15" s="80"/>
      <c r="MDJ15" s="80"/>
      <c r="MDK15" s="80"/>
      <c r="MDL15" s="80"/>
      <c r="MDM15" s="80"/>
      <c r="MDN15" s="80"/>
      <c r="MDO15" s="80"/>
      <c r="MDP15" s="80"/>
      <c r="MDQ15" s="80"/>
      <c r="MDR15" s="80"/>
      <c r="MDS15" s="80"/>
      <c r="MDT15" s="80"/>
      <c r="MDU15" s="80"/>
      <c r="MDV15" s="80"/>
      <c r="MDW15" s="80"/>
      <c r="MDX15" s="80"/>
      <c r="MDY15" s="80"/>
      <c r="MDZ15" s="80"/>
      <c r="MEA15" s="80"/>
      <c r="MEB15" s="80"/>
      <c r="MEC15" s="80"/>
      <c r="MED15" s="80"/>
      <c r="MEE15" s="80"/>
      <c r="MEF15" s="80"/>
      <c r="MEG15" s="80"/>
      <c r="MEH15" s="80"/>
      <c r="MEI15" s="80"/>
      <c r="MEJ15" s="80"/>
      <c r="MEK15" s="80"/>
      <c r="MEL15" s="80"/>
      <c r="MEM15" s="80"/>
      <c r="MEN15" s="80"/>
      <c r="MEO15" s="80"/>
      <c r="MEP15" s="80"/>
      <c r="MEQ15" s="80"/>
      <c r="MER15" s="80"/>
      <c r="MES15" s="80"/>
      <c r="MET15" s="80"/>
      <c r="MEU15" s="80"/>
      <c r="MEV15" s="80"/>
      <c r="MEW15" s="80"/>
      <c r="MEX15" s="80"/>
      <c r="MEY15" s="80"/>
      <c r="MEZ15" s="80"/>
      <c r="MFA15" s="80"/>
      <c r="MFB15" s="80"/>
      <c r="MFC15" s="80"/>
      <c r="MFD15" s="80"/>
      <c r="MFE15" s="80"/>
      <c r="MFF15" s="80"/>
      <c r="MFG15" s="80"/>
      <c r="MFH15" s="80"/>
      <c r="MFI15" s="80"/>
      <c r="MFJ15" s="80"/>
      <c r="MFK15" s="80"/>
      <c r="MFL15" s="80"/>
      <c r="MFM15" s="80"/>
      <c r="MFN15" s="80"/>
      <c r="MFO15" s="80"/>
      <c r="MFP15" s="80"/>
      <c r="MFQ15" s="80"/>
      <c r="MFR15" s="80"/>
      <c r="MFS15" s="80"/>
      <c r="MFT15" s="80"/>
      <c r="MFU15" s="80"/>
      <c r="MFV15" s="80"/>
      <c r="MFW15" s="80"/>
      <c r="MFX15" s="80"/>
      <c r="MFY15" s="80"/>
      <c r="MFZ15" s="80"/>
      <c r="MGA15" s="80"/>
      <c r="MGB15" s="80"/>
      <c r="MGC15" s="80"/>
      <c r="MGD15" s="80"/>
      <c r="MGE15" s="80"/>
      <c r="MGF15" s="80"/>
      <c r="MGG15" s="80"/>
      <c r="MGH15" s="80"/>
      <c r="MGI15" s="80"/>
      <c r="MGJ15" s="80"/>
      <c r="MGK15" s="80"/>
      <c r="MGL15" s="80"/>
      <c r="MGM15" s="80"/>
      <c r="MGN15" s="80"/>
      <c r="MGO15" s="80"/>
      <c r="MGP15" s="80"/>
      <c r="MGQ15" s="80"/>
      <c r="MGR15" s="80"/>
      <c r="MGS15" s="80"/>
      <c r="MGT15" s="80"/>
      <c r="MGU15" s="80"/>
      <c r="MGV15" s="80"/>
      <c r="MGW15" s="80"/>
      <c r="MGX15" s="80"/>
      <c r="MGY15" s="80"/>
      <c r="MGZ15" s="80"/>
      <c r="MHA15" s="80"/>
      <c r="MHB15" s="80"/>
      <c r="MHC15" s="80"/>
      <c r="MHD15" s="80"/>
      <c r="MHE15" s="80"/>
      <c r="MHF15" s="80"/>
      <c r="MHG15" s="80"/>
      <c r="MHH15" s="80"/>
      <c r="MHI15" s="80"/>
      <c r="MHJ15" s="80"/>
      <c r="MHK15" s="80"/>
      <c r="MHL15" s="80"/>
      <c r="MHM15" s="80"/>
      <c r="MHN15" s="80"/>
      <c r="MHO15" s="80"/>
      <c r="MHP15" s="80"/>
      <c r="MHQ15" s="80"/>
      <c r="MHR15" s="80"/>
      <c r="MHS15" s="80"/>
      <c r="MHT15" s="80"/>
      <c r="MHU15" s="80"/>
      <c r="MHV15" s="80"/>
      <c r="MHW15" s="80"/>
      <c r="MHX15" s="80"/>
      <c r="MHY15" s="80"/>
      <c r="MHZ15" s="80"/>
      <c r="MIA15" s="80"/>
      <c r="MIB15" s="80"/>
      <c r="MIC15" s="80"/>
      <c r="MID15" s="80"/>
      <c r="MIE15" s="80"/>
      <c r="MIF15" s="80"/>
      <c r="MIG15" s="80"/>
      <c r="MIH15" s="80"/>
      <c r="MII15" s="80"/>
      <c r="MIJ15" s="80"/>
      <c r="MIK15" s="80"/>
      <c r="MIL15" s="80"/>
      <c r="MIM15" s="80"/>
      <c r="MIN15" s="80"/>
      <c r="MIO15" s="80"/>
      <c r="MIP15" s="80"/>
      <c r="MIQ15" s="80"/>
      <c r="MIR15" s="80"/>
      <c r="MIS15" s="80"/>
      <c r="MIT15" s="80"/>
      <c r="MIU15" s="80"/>
      <c r="MIV15" s="80"/>
      <c r="MIW15" s="80"/>
      <c r="MIX15" s="80"/>
      <c r="MIY15" s="80"/>
      <c r="MIZ15" s="80"/>
      <c r="MJA15" s="80"/>
      <c r="MJB15" s="80"/>
      <c r="MJC15" s="80"/>
      <c r="MJD15" s="80"/>
      <c r="MJE15" s="80"/>
      <c r="MJF15" s="80"/>
      <c r="MJG15" s="80"/>
      <c r="MJH15" s="80"/>
      <c r="MJI15" s="80"/>
      <c r="MJJ15" s="80"/>
      <c r="MJK15" s="80"/>
      <c r="MJL15" s="80"/>
      <c r="MJM15" s="80"/>
      <c r="MJN15" s="80"/>
      <c r="MJO15" s="80"/>
      <c r="MJP15" s="80"/>
      <c r="MJQ15" s="80"/>
      <c r="MJR15" s="80"/>
      <c r="MJS15" s="80"/>
      <c r="MJT15" s="80"/>
      <c r="MJU15" s="80"/>
      <c r="MJV15" s="80"/>
      <c r="MJW15" s="80"/>
      <c r="MJX15" s="80"/>
      <c r="MJY15" s="80"/>
      <c r="MJZ15" s="80"/>
      <c r="MKA15" s="80"/>
      <c r="MKB15" s="80"/>
      <c r="MKC15" s="80"/>
      <c r="MKD15" s="80"/>
      <c r="MKE15" s="80"/>
      <c r="MKF15" s="80"/>
      <c r="MKG15" s="80"/>
      <c r="MKH15" s="80"/>
      <c r="MKI15" s="80"/>
      <c r="MKJ15" s="80"/>
      <c r="MKK15" s="80"/>
      <c r="MKL15" s="80"/>
      <c r="MKM15" s="80"/>
      <c r="MKN15" s="80"/>
      <c r="MKO15" s="80"/>
      <c r="MKP15" s="80"/>
      <c r="MKQ15" s="80"/>
      <c r="MKR15" s="80"/>
      <c r="MKS15" s="80"/>
      <c r="MKT15" s="80"/>
      <c r="MKU15" s="80"/>
      <c r="MKV15" s="80"/>
      <c r="MKW15" s="80"/>
      <c r="MKX15" s="80"/>
      <c r="MKY15" s="80"/>
      <c r="MKZ15" s="80"/>
      <c r="MLA15" s="80"/>
      <c r="MLB15" s="80"/>
      <c r="MLC15" s="80"/>
      <c r="MLD15" s="80"/>
      <c r="MLE15" s="80"/>
      <c r="MLF15" s="80"/>
      <c r="MLG15" s="80"/>
      <c r="MLH15" s="80"/>
      <c r="MLI15" s="80"/>
      <c r="MLJ15" s="80"/>
      <c r="MLK15" s="80"/>
      <c r="MLL15" s="80"/>
      <c r="MLM15" s="80"/>
      <c r="MLN15" s="80"/>
      <c r="MLO15" s="80"/>
      <c r="MLP15" s="80"/>
      <c r="MLQ15" s="80"/>
      <c r="MLR15" s="80"/>
      <c r="MLS15" s="80"/>
      <c r="MLT15" s="80"/>
      <c r="MLU15" s="80"/>
      <c r="MLV15" s="80"/>
      <c r="MLW15" s="80"/>
      <c r="MLX15" s="80"/>
      <c r="MLY15" s="80"/>
      <c r="MLZ15" s="80"/>
      <c r="MMA15" s="80"/>
      <c r="MMB15" s="80"/>
      <c r="MMC15" s="80"/>
      <c r="MMD15" s="80"/>
      <c r="MME15" s="80"/>
      <c r="MMF15" s="80"/>
      <c r="MMG15" s="80"/>
      <c r="MMH15" s="80"/>
      <c r="MMI15" s="80"/>
      <c r="MMJ15" s="80"/>
      <c r="MMK15" s="80"/>
      <c r="MML15" s="80"/>
      <c r="MMM15" s="80"/>
      <c r="MMN15" s="80"/>
      <c r="MMO15" s="80"/>
      <c r="MMP15" s="80"/>
      <c r="MMQ15" s="80"/>
      <c r="MMR15" s="80"/>
      <c r="MMS15" s="80"/>
      <c r="MMT15" s="80"/>
      <c r="MMU15" s="80"/>
      <c r="MMV15" s="80"/>
      <c r="MMW15" s="80"/>
      <c r="MMX15" s="80"/>
      <c r="MMY15" s="80"/>
      <c r="MMZ15" s="80"/>
      <c r="MNA15" s="80"/>
      <c r="MNB15" s="80"/>
      <c r="MNC15" s="80"/>
      <c r="MND15" s="80"/>
      <c r="MNE15" s="80"/>
      <c r="MNF15" s="80"/>
      <c r="MNG15" s="80"/>
      <c r="MNH15" s="80"/>
      <c r="MNI15" s="80"/>
      <c r="MNJ15" s="80"/>
      <c r="MNK15" s="80"/>
      <c r="MNL15" s="80"/>
      <c r="MNM15" s="80"/>
      <c r="MNN15" s="80"/>
      <c r="MNO15" s="80"/>
      <c r="MNP15" s="80"/>
      <c r="MNQ15" s="80"/>
      <c r="MNR15" s="80"/>
      <c r="MNS15" s="80"/>
      <c r="MNT15" s="80"/>
      <c r="MNU15" s="80"/>
      <c r="MNV15" s="80"/>
      <c r="MNW15" s="80"/>
      <c r="MNX15" s="80"/>
      <c r="MNY15" s="80"/>
      <c r="MNZ15" s="80"/>
      <c r="MOA15" s="80"/>
      <c r="MOB15" s="80"/>
      <c r="MOC15" s="80"/>
      <c r="MOD15" s="80"/>
      <c r="MOE15" s="80"/>
      <c r="MOF15" s="80"/>
      <c r="MOG15" s="80"/>
      <c r="MOH15" s="80"/>
      <c r="MOI15" s="80"/>
      <c r="MOJ15" s="80"/>
      <c r="MOK15" s="80"/>
      <c r="MOL15" s="80"/>
      <c r="MOM15" s="80"/>
      <c r="MON15" s="80"/>
      <c r="MOO15" s="80"/>
      <c r="MOP15" s="80"/>
      <c r="MOQ15" s="80"/>
      <c r="MOR15" s="80"/>
      <c r="MOS15" s="80"/>
      <c r="MOT15" s="80"/>
      <c r="MOU15" s="80"/>
      <c r="MOV15" s="80"/>
      <c r="MOW15" s="80"/>
      <c r="MOX15" s="80"/>
      <c r="MOY15" s="80"/>
      <c r="MOZ15" s="80"/>
      <c r="MPA15" s="80"/>
      <c r="MPB15" s="80"/>
      <c r="MPC15" s="80"/>
      <c r="MPD15" s="80"/>
      <c r="MPE15" s="80"/>
      <c r="MPF15" s="80"/>
      <c r="MPG15" s="80"/>
      <c r="MPH15" s="80"/>
      <c r="MPI15" s="80"/>
      <c r="MPJ15" s="80"/>
      <c r="MPK15" s="80"/>
      <c r="MPL15" s="80"/>
      <c r="MPM15" s="80"/>
      <c r="MPN15" s="80"/>
      <c r="MPO15" s="80"/>
      <c r="MPP15" s="80"/>
      <c r="MPQ15" s="80"/>
      <c r="MPR15" s="80"/>
      <c r="MPS15" s="80"/>
      <c r="MPT15" s="80"/>
      <c r="MPU15" s="80"/>
      <c r="MPV15" s="80"/>
      <c r="MPW15" s="80"/>
      <c r="MPX15" s="80"/>
      <c r="MPY15" s="80"/>
      <c r="MPZ15" s="80"/>
      <c r="MQA15" s="80"/>
      <c r="MQB15" s="80"/>
      <c r="MQC15" s="80"/>
      <c r="MQD15" s="80"/>
      <c r="MQE15" s="80"/>
      <c r="MQF15" s="80"/>
      <c r="MQG15" s="80"/>
      <c r="MQH15" s="80"/>
      <c r="MQI15" s="80"/>
      <c r="MQJ15" s="80"/>
      <c r="MQK15" s="80"/>
      <c r="MQL15" s="80"/>
      <c r="MQM15" s="80"/>
      <c r="MQN15" s="80"/>
      <c r="MQO15" s="80"/>
      <c r="MQP15" s="80"/>
      <c r="MQQ15" s="80"/>
      <c r="MQR15" s="80"/>
      <c r="MQS15" s="80"/>
      <c r="MQT15" s="80"/>
      <c r="MQU15" s="80"/>
      <c r="MQV15" s="80"/>
      <c r="MQW15" s="80"/>
      <c r="MQX15" s="80"/>
      <c r="MQY15" s="80"/>
      <c r="MQZ15" s="80"/>
      <c r="MRA15" s="80"/>
      <c r="MRB15" s="80"/>
      <c r="MRC15" s="80"/>
      <c r="MRD15" s="80"/>
      <c r="MRE15" s="80"/>
      <c r="MRF15" s="80"/>
      <c r="MRG15" s="80"/>
      <c r="MRH15" s="80"/>
      <c r="MRI15" s="80"/>
      <c r="MRJ15" s="80"/>
      <c r="MRK15" s="80"/>
      <c r="MRL15" s="80"/>
      <c r="MRM15" s="80"/>
      <c r="MRN15" s="80"/>
      <c r="MRO15" s="80"/>
      <c r="MRP15" s="80"/>
      <c r="MRQ15" s="80"/>
      <c r="MRR15" s="80"/>
      <c r="MRS15" s="80"/>
      <c r="MRT15" s="80"/>
      <c r="MRU15" s="80"/>
      <c r="MRV15" s="80"/>
      <c r="MRW15" s="80"/>
      <c r="MRX15" s="80"/>
      <c r="MRY15" s="80"/>
      <c r="MRZ15" s="80"/>
      <c r="MSA15" s="80"/>
      <c r="MSB15" s="80"/>
      <c r="MSC15" s="80"/>
      <c r="MSD15" s="80"/>
      <c r="MSE15" s="80"/>
      <c r="MSF15" s="80"/>
      <c r="MSG15" s="80"/>
      <c r="MSH15" s="80"/>
      <c r="MSI15" s="80"/>
      <c r="MSJ15" s="80"/>
      <c r="MSK15" s="80"/>
      <c r="MSL15" s="80"/>
      <c r="MSM15" s="80"/>
      <c r="MSN15" s="80"/>
      <c r="MSO15" s="80"/>
      <c r="MSP15" s="80"/>
      <c r="MSQ15" s="80"/>
      <c r="MSR15" s="80"/>
      <c r="MSS15" s="80"/>
      <c r="MST15" s="80"/>
      <c r="MSU15" s="80"/>
      <c r="MSV15" s="80"/>
      <c r="MSW15" s="80"/>
      <c r="MSX15" s="80"/>
      <c r="MSY15" s="80"/>
      <c r="MSZ15" s="80"/>
      <c r="MTA15" s="80"/>
      <c r="MTB15" s="80"/>
      <c r="MTC15" s="80"/>
      <c r="MTD15" s="80"/>
      <c r="MTE15" s="80"/>
      <c r="MTF15" s="80"/>
      <c r="MTG15" s="80"/>
      <c r="MTH15" s="80"/>
      <c r="MTI15" s="80"/>
      <c r="MTJ15" s="80"/>
      <c r="MTK15" s="80"/>
      <c r="MTL15" s="80"/>
      <c r="MTM15" s="80"/>
      <c r="MTN15" s="80"/>
      <c r="MTO15" s="80"/>
      <c r="MTP15" s="80"/>
      <c r="MTQ15" s="80"/>
      <c r="MTR15" s="80"/>
      <c r="MTS15" s="80"/>
      <c r="MTT15" s="80"/>
      <c r="MTU15" s="80"/>
      <c r="MTV15" s="80"/>
      <c r="MTW15" s="80"/>
      <c r="MTX15" s="80"/>
      <c r="MTY15" s="80"/>
      <c r="MTZ15" s="80"/>
      <c r="MUA15" s="80"/>
      <c r="MUB15" s="80"/>
      <c r="MUC15" s="80"/>
      <c r="MUD15" s="80"/>
      <c r="MUE15" s="80"/>
      <c r="MUF15" s="80"/>
      <c r="MUG15" s="80"/>
      <c r="MUH15" s="80"/>
      <c r="MUI15" s="80"/>
      <c r="MUJ15" s="80"/>
      <c r="MUK15" s="80"/>
      <c r="MUL15" s="80"/>
      <c r="MUM15" s="80"/>
      <c r="MUN15" s="80"/>
      <c r="MUO15" s="80"/>
      <c r="MUP15" s="80"/>
      <c r="MUQ15" s="80"/>
      <c r="MUR15" s="80"/>
      <c r="MUS15" s="80"/>
      <c r="MUT15" s="80"/>
      <c r="MUU15" s="80"/>
      <c r="MUV15" s="80"/>
      <c r="MUW15" s="80"/>
      <c r="MUX15" s="80"/>
      <c r="MUY15" s="80"/>
      <c r="MUZ15" s="80"/>
      <c r="MVA15" s="80"/>
      <c r="MVB15" s="80"/>
      <c r="MVC15" s="80"/>
      <c r="MVD15" s="80"/>
      <c r="MVE15" s="80"/>
      <c r="MVF15" s="80"/>
      <c r="MVG15" s="80"/>
      <c r="MVH15" s="80"/>
      <c r="MVI15" s="80"/>
      <c r="MVJ15" s="80"/>
      <c r="MVK15" s="80"/>
      <c r="MVL15" s="80"/>
      <c r="MVM15" s="80"/>
      <c r="MVN15" s="80"/>
      <c r="MVO15" s="80"/>
      <c r="MVP15" s="80"/>
      <c r="MVQ15" s="80"/>
      <c r="MVR15" s="80"/>
      <c r="MVS15" s="80"/>
      <c r="MVT15" s="80"/>
      <c r="MVU15" s="80"/>
      <c r="MVV15" s="80"/>
      <c r="MVW15" s="80"/>
      <c r="MVX15" s="80"/>
      <c r="MVY15" s="80"/>
      <c r="MVZ15" s="80"/>
      <c r="MWA15" s="80"/>
      <c r="MWB15" s="80"/>
      <c r="MWC15" s="80"/>
      <c r="MWD15" s="80"/>
      <c r="MWE15" s="80"/>
      <c r="MWF15" s="80"/>
      <c r="MWG15" s="80"/>
      <c r="MWH15" s="80"/>
      <c r="MWI15" s="80"/>
      <c r="MWJ15" s="80"/>
      <c r="MWK15" s="80"/>
      <c r="MWL15" s="80"/>
      <c r="MWM15" s="80"/>
      <c r="MWN15" s="80"/>
      <c r="MWO15" s="80"/>
      <c r="MWP15" s="80"/>
      <c r="MWQ15" s="80"/>
      <c r="MWR15" s="80"/>
      <c r="MWS15" s="80"/>
      <c r="MWT15" s="80"/>
      <c r="MWU15" s="80"/>
      <c r="MWV15" s="80"/>
      <c r="MWW15" s="80"/>
      <c r="MWX15" s="80"/>
      <c r="MWY15" s="80"/>
      <c r="MWZ15" s="80"/>
      <c r="MXA15" s="80"/>
      <c r="MXB15" s="80"/>
      <c r="MXC15" s="80"/>
      <c r="MXD15" s="80"/>
      <c r="MXE15" s="80"/>
      <c r="MXF15" s="80"/>
      <c r="MXG15" s="80"/>
      <c r="MXH15" s="80"/>
      <c r="MXI15" s="80"/>
      <c r="MXJ15" s="80"/>
      <c r="MXK15" s="80"/>
      <c r="MXL15" s="80"/>
      <c r="MXM15" s="80"/>
      <c r="MXN15" s="80"/>
      <c r="MXO15" s="80"/>
      <c r="MXP15" s="80"/>
      <c r="MXQ15" s="80"/>
      <c r="MXR15" s="80"/>
      <c r="MXS15" s="80"/>
      <c r="MXT15" s="80"/>
      <c r="MXU15" s="80"/>
      <c r="MXV15" s="80"/>
      <c r="MXW15" s="80"/>
      <c r="MXX15" s="80"/>
      <c r="MXY15" s="80"/>
      <c r="MXZ15" s="80"/>
      <c r="MYA15" s="80"/>
      <c r="MYB15" s="80"/>
      <c r="MYC15" s="80"/>
      <c r="MYD15" s="80"/>
      <c r="MYE15" s="80"/>
      <c r="MYF15" s="80"/>
      <c r="MYG15" s="80"/>
      <c r="MYH15" s="80"/>
      <c r="MYI15" s="80"/>
      <c r="MYJ15" s="80"/>
      <c r="MYK15" s="80"/>
      <c r="MYL15" s="80"/>
      <c r="MYM15" s="80"/>
      <c r="MYN15" s="80"/>
      <c r="MYO15" s="80"/>
      <c r="MYP15" s="80"/>
      <c r="MYQ15" s="80"/>
      <c r="MYR15" s="80"/>
      <c r="MYS15" s="80"/>
      <c r="MYT15" s="80"/>
      <c r="MYU15" s="80"/>
      <c r="MYV15" s="80"/>
      <c r="MYW15" s="80"/>
      <c r="MYX15" s="80"/>
      <c r="MYY15" s="80"/>
      <c r="MYZ15" s="80"/>
      <c r="MZA15" s="80"/>
      <c r="MZB15" s="80"/>
      <c r="MZC15" s="80"/>
      <c r="MZD15" s="80"/>
      <c r="MZE15" s="80"/>
      <c r="MZF15" s="80"/>
      <c r="MZG15" s="80"/>
      <c r="MZH15" s="80"/>
      <c r="MZI15" s="80"/>
      <c r="MZJ15" s="80"/>
      <c r="MZK15" s="80"/>
      <c r="MZL15" s="80"/>
      <c r="MZM15" s="80"/>
      <c r="MZN15" s="80"/>
      <c r="MZO15" s="80"/>
      <c r="MZP15" s="80"/>
      <c r="MZQ15" s="80"/>
      <c r="MZR15" s="80"/>
      <c r="MZS15" s="80"/>
      <c r="MZT15" s="80"/>
      <c r="MZU15" s="80"/>
      <c r="MZV15" s="80"/>
      <c r="MZW15" s="80"/>
      <c r="MZX15" s="80"/>
      <c r="MZY15" s="80"/>
      <c r="MZZ15" s="80"/>
      <c r="NAA15" s="80"/>
      <c r="NAB15" s="80"/>
      <c r="NAC15" s="80"/>
      <c r="NAD15" s="80"/>
      <c r="NAE15" s="80"/>
      <c r="NAF15" s="80"/>
      <c r="NAG15" s="80"/>
      <c r="NAH15" s="80"/>
      <c r="NAI15" s="80"/>
      <c r="NAJ15" s="80"/>
      <c r="NAK15" s="80"/>
      <c r="NAL15" s="80"/>
      <c r="NAM15" s="80"/>
      <c r="NAN15" s="80"/>
      <c r="NAO15" s="80"/>
      <c r="NAP15" s="80"/>
      <c r="NAQ15" s="80"/>
      <c r="NAR15" s="80"/>
      <c r="NAS15" s="80"/>
      <c r="NAT15" s="80"/>
      <c r="NAU15" s="80"/>
      <c r="NAV15" s="80"/>
      <c r="NAW15" s="80"/>
      <c r="NAX15" s="80"/>
      <c r="NAY15" s="80"/>
      <c r="NAZ15" s="80"/>
      <c r="NBA15" s="80"/>
      <c r="NBB15" s="80"/>
      <c r="NBC15" s="80"/>
      <c r="NBD15" s="80"/>
      <c r="NBE15" s="80"/>
      <c r="NBF15" s="80"/>
      <c r="NBG15" s="80"/>
      <c r="NBH15" s="80"/>
      <c r="NBI15" s="80"/>
      <c r="NBJ15" s="80"/>
      <c r="NBK15" s="80"/>
      <c r="NBL15" s="80"/>
      <c r="NBM15" s="80"/>
      <c r="NBN15" s="80"/>
      <c r="NBO15" s="80"/>
      <c r="NBP15" s="80"/>
      <c r="NBQ15" s="80"/>
      <c r="NBR15" s="80"/>
      <c r="NBS15" s="80"/>
      <c r="NBT15" s="80"/>
      <c r="NBU15" s="80"/>
      <c r="NBV15" s="80"/>
      <c r="NBW15" s="80"/>
      <c r="NBX15" s="80"/>
      <c r="NBY15" s="80"/>
      <c r="NBZ15" s="80"/>
      <c r="NCA15" s="80"/>
      <c r="NCB15" s="80"/>
      <c r="NCC15" s="80"/>
      <c r="NCD15" s="80"/>
      <c r="NCE15" s="80"/>
      <c r="NCF15" s="80"/>
      <c r="NCG15" s="80"/>
      <c r="NCH15" s="80"/>
      <c r="NCI15" s="80"/>
      <c r="NCJ15" s="80"/>
      <c r="NCK15" s="80"/>
      <c r="NCL15" s="80"/>
      <c r="NCM15" s="80"/>
      <c r="NCN15" s="80"/>
      <c r="NCO15" s="80"/>
      <c r="NCP15" s="80"/>
      <c r="NCQ15" s="80"/>
      <c r="NCR15" s="80"/>
      <c r="NCS15" s="80"/>
      <c r="NCT15" s="80"/>
      <c r="NCU15" s="80"/>
      <c r="NCV15" s="80"/>
      <c r="NCW15" s="80"/>
      <c r="NCX15" s="80"/>
      <c r="NCY15" s="80"/>
      <c r="NCZ15" s="80"/>
      <c r="NDA15" s="80"/>
      <c r="NDB15" s="80"/>
      <c r="NDC15" s="80"/>
      <c r="NDD15" s="80"/>
      <c r="NDE15" s="80"/>
      <c r="NDF15" s="80"/>
      <c r="NDG15" s="80"/>
      <c r="NDH15" s="80"/>
      <c r="NDI15" s="80"/>
      <c r="NDJ15" s="80"/>
      <c r="NDK15" s="80"/>
      <c r="NDL15" s="80"/>
      <c r="NDM15" s="80"/>
      <c r="NDN15" s="80"/>
      <c r="NDO15" s="80"/>
      <c r="NDP15" s="80"/>
      <c r="NDQ15" s="80"/>
      <c r="NDR15" s="80"/>
      <c r="NDS15" s="80"/>
      <c r="NDT15" s="80"/>
      <c r="NDU15" s="80"/>
      <c r="NDV15" s="80"/>
      <c r="NDW15" s="80"/>
      <c r="NDX15" s="80"/>
      <c r="NDY15" s="80"/>
      <c r="NDZ15" s="80"/>
      <c r="NEA15" s="80"/>
      <c r="NEB15" s="80"/>
      <c r="NEC15" s="80"/>
      <c r="NED15" s="80"/>
      <c r="NEE15" s="80"/>
      <c r="NEF15" s="80"/>
      <c r="NEG15" s="80"/>
      <c r="NEH15" s="80"/>
      <c r="NEI15" s="80"/>
      <c r="NEJ15" s="80"/>
      <c r="NEK15" s="80"/>
      <c r="NEL15" s="80"/>
      <c r="NEM15" s="80"/>
      <c r="NEN15" s="80"/>
      <c r="NEO15" s="80"/>
      <c r="NEP15" s="80"/>
      <c r="NEQ15" s="80"/>
      <c r="NER15" s="80"/>
      <c r="NES15" s="80"/>
      <c r="NET15" s="80"/>
      <c r="NEU15" s="80"/>
      <c r="NEV15" s="80"/>
      <c r="NEW15" s="80"/>
      <c r="NEX15" s="80"/>
      <c r="NEY15" s="80"/>
      <c r="NEZ15" s="80"/>
      <c r="NFA15" s="80"/>
      <c r="NFB15" s="80"/>
      <c r="NFC15" s="80"/>
      <c r="NFD15" s="80"/>
      <c r="NFE15" s="80"/>
      <c r="NFF15" s="80"/>
      <c r="NFG15" s="80"/>
      <c r="NFH15" s="80"/>
      <c r="NFI15" s="80"/>
      <c r="NFJ15" s="80"/>
      <c r="NFK15" s="80"/>
      <c r="NFL15" s="80"/>
      <c r="NFM15" s="80"/>
      <c r="NFN15" s="80"/>
      <c r="NFO15" s="80"/>
      <c r="NFP15" s="80"/>
      <c r="NFQ15" s="80"/>
      <c r="NFR15" s="80"/>
      <c r="NFS15" s="80"/>
      <c r="NFT15" s="80"/>
      <c r="NFU15" s="80"/>
      <c r="NFV15" s="80"/>
      <c r="NFW15" s="80"/>
      <c r="NFX15" s="80"/>
      <c r="NFY15" s="80"/>
      <c r="NFZ15" s="80"/>
      <c r="NGA15" s="80"/>
      <c r="NGB15" s="80"/>
      <c r="NGC15" s="80"/>
      <c r="NGD15" s="80"/>
      <c r="NGE15" s="80"/>
      <c r="NGF15" s="80"/>
      <c r="NGG15" s="80"/>
      <c r="NGH15" s="80"/>
      <c r="NGI15" s="80"/>
      <c r="NGJ15" s="80"/>
      <c r="NGK15" s="80"/>
      <c r="NGL15" s="80"/>
      <c r="NGM15" s="80"/>
      <c r="NGN15" s="80"/>
      <c r="NGO15" s="80"/>
      <c r="NGP15" s="80"/>
      <c r="NGQ15" s="80"/>
      <c r="NGR15" s="80"/>
      <c r="NGS15" s="80"/>
      <c r="NGT15" s="80"/>
      <c r="NGU15" s="80"/>
      <c r="NGV15" s="80"/>
      <c r="NGW15" s="80"/>
      <c r="NGX15" s="80"/>
      <c r="NGY15" s="80"/>
      <c r="NGZ15" s="80"/>
      <c r="NHA15" s="80"/>
      <c r="NHB15" s="80"/>
      <c r="NHC15" s="80"/>
      <c r="NHD15" s="80"/>
      <c r="NHE15" s="80"/>
      <c r="NHF15" s="80"/>
      <c r="NHG15" s="80"/>
      <c r="NHH15" s="80"/>
      <c r="NHI15" s="80"/>
      <c r="NHJ15" s="80"/>
      <c r="NHK15" s="80"/>
      <c r="NHL15" s="80"/>
      <c r="NHM15" s="80"/>
      <c r="NHN15" s="80"/>
      <c r="NHO15" s="80"/>
      <c r="NHP15" s="80"/>
      <c r="NHQ15" s="80"/>
      <c r="NHR15" s="80"/>
      <c r="NHS15" s="80"/>
      <c r="NHT15" s="80"/>
      <c r="NHU15" s="80"/>
      <c r="NHV15" s="80"/>
      <c r="NHW15" s="80"/>
      <c r="NHX15" s="80"/>
      <c r="NHY15" s="80"/>
      <c r="NHZ15" s="80"/>
      <c r="NIA15" s="80"/>
      <c r="NIB15" s="80"/>
      <c r="NIC15" s="80"/>
      <c r="NID15" s="80"/>
      <c r="NIE15" s="80"/>
      <c r="NIF15" s="80"/>
      <c r="NIG15" s="80"/>
      <c r="NIH15" s="80"/>
      <c r="NII15" s="80"/>
      <c r="NIJ15" s="80"/>
      <c r="NIK15" s="80"/>
      <c r="NIL15" s="80"/>
      <c r="NIM15" s="80"/>
      <c r="NIN15" s="80"/>
      <c r="NIO15" s="80"/>
      <c r="NIP15" s="80"/>
      <c r="NIQ15" s="80"/>
      <c r="NIR15" s="80"/>
      <c r="NIS15" s="80"/>
      <c r="NIT15" s="80"/>
      <c r="NIU15" s="80"/>
      <c r="NIV15" s="80"/>
      <c r="NIW15" s="80"/>
      <c r="NIX15" s="80"/>
      <c r="NIY15" s="80"/>
      <c r="NIZ15" s="80"/>
      <c r="NJA15" s="80"/>
      <c r="NJB15" s="80"/>
      <c r="NJC15" s="80"/>
      <c r="NJD15" s="80"/>
      <c r="NJE15" s="80"/>
      <c r="NJF15" s="80"/>
      <c r="NJG15" s="80"/>
      <c r="NJH15" s="80"/>
      <c r="NJI15" s="80"/>
      <c r="NJJ15" s="80"/>
      <c r="NJK15" s="80"/>
      <c r="NJL15" s="80"/>
      <c r="NJM15" s="80"/>
      <c r="NJN15" s="80"/>
      <c r="NJO15" s="80"/>
      <c r="NJP15" s="80"/>
      <c r="NJQ15" s="80"/>
      <c r="NJR15" s="80"/>
      <c r="NJS15" s="80"/>
      <c r="NJT15" s="80"/>
      <c r="NJU15" s="80"/>
      <c r="NJV15" s="80"/>
      <c r="NJW15" s="80"/>
      <c r="NJX15" s="80"/>
      <c r="NJY15" s="80"/>
      <c r="NJZ15" s="80"/>
      <c r="NKA15" s="80"/>
      <c r="NKB15" s="80"/>
      <c r="NKC15" s="80"/>
      <c r="NKD15" s="80"/>
      <c r="NKE15" s="80"/>
      <c r="NKF15" s="80"/>
      <c r="NKG15" s="80"/>
      <c r="NKH15" s="80"/>
      <c r="NKI15" s="80"/>
      <c r="NKJ15" s="80"/>
      <c r="NKK15" s="80"/>
      <c r="NKL15" s="80"/>
      <c r="NKM15" s="80"/>
      <c r="NKN15" s="80"/>
      <c r="NKO15" s="80"/>
      <c r="NKP15" s="80"/>
      <c r="NKQ15" s="80"/>
      <c r="NKR15" s="80"/>
      <c r="NKS15" s="80"/>
      <c r="NKT15" s="80"/>
      <c r="NKU15" s="80"/>
      <c r="NKV15" s="80"/>
      <c r="NKW15" s="80"/>
      <c r="NKX15" s="80"/>
      <c r="NKY15" s="80"/>
      <c r="NKZ15" s="80"/>
      <c r="NLA15" s="80"/>
      <c r="NLB15" s="80"/>
      <c r="NLC15" s="80"/>
      <c r="NLD15" s="80"/>
      <c r="NLE15" s="80"/>
      <c r="NLF15" s="80"/>
      <c r="NLG15" s="80"/>
      <c r="NLH15" s="80"/>
      <c r="NLI15" s="80"/>
      <c r="NLJ15" s="80"/>
      <c r="NLK15" s="80"/>
      <c r="NLL15" s="80"/>
      <c r="NLM15" s="80"/>
      <c r="NLN15" s="80"/>
      <c r="NLO15" s="80"/>
      <c r="NLP15" s="80"/>
      <c r="NLQ15" s="80"/>
      <c r="NLR15" s="80"/>
      <c r="NLS15" s="80"/>
      <c r="NLT15" s="80"/>
      <c r="NLU15" s="80"/>
      <c r="NLV15" s="80"/>
      <c r="NLW15" s="80"/>
      <c r="NLX15" s="80"/>
      <c r="NLY15" s="80"/>
      <c r="NLZ15" s="80"/>
      <c r="NMA15" s="80"/>
      <c r="NMB15" s="80"/>
      <c r="NMC15" s="80"/>
      <c r="NMD15" s="80"/>
      <c r="NME15" s="80"/>
      <c r="NMF15" s="80"/>
      <c r="NMG15" s="80"/>
      <c r="NMH15" s="80"/>
      <c r="NMI15" s="80"/>
      <c r="NMJ15" s="80"/>
      <c r="NMK15" s="80"/>
      <c r="NML15" s="80"/>
      <c r="NMM15" s="80"/>
      <c r="NMN15" s="80"/>
      <c r="NMO15" s="80"/>
      <c r="NMP15" s="80"/>
      <c r="NMQ15" s="80"/>
      <c r="NMR15" s="80"/>
      <c r="NMS15" s="80"/>
      <c r="NMT15" s="80"/>
      <c r="NMU15" s="80"/>
      <c r="NMV15" s="80"/>
      <c r="NMW15" s="80"/>
      <c r="NMX15" s="80"/>
      <c r="NMY15" s="80"/>
      <c r="NMZ15" s="80"/>
      <c r="NNA15" s="80"/>
      <c r="NNB15" s="80"/>
      <c r="NNC15" s="80"/>
      <c r="NND15" s="80"/>
      <c r="NNE15" s="80"/>
      <c r="NNF15" s="80"/>
      <c r="NNG15" s="80"/>
      <c r="NNH15" s="80"/>
      <c r="NNI15" s="80"/>
      <c r="NNJ15" s="80"/>
      <c r="NNK15" s="80"/>
      <c r="NNL15" s="80"/>
      <c r="NNM15" s="80"/>
      <c r="NNN15" s="80"/>
      <c r="NNO15" s="80"/>
      <c r="NNP15" s="80"/>
      <c r="NNQ15" s="80"/>
      <c r="NNR15" s="80"/>
      <c r="NNS15" s="80"/>
      <c r="NNT15" s="80"/>
      <c r="NNU15" s="80"/>
      <c r="NNV15" s="80"/>
      <c r="NNW15" s="80"/>
      <c r="NNX15" s="80"/>
      <c r="NNY15" s="80"/>
      <c r="NNZ15" s="80"/>
      <c r="NOA15" s="80"/>
      <c r="NOB15" s="80"/>
      <c r="NOC15" s="80"/>
      <c r="NOD15" s="80"/>
      <c r="NOE15" s="80"/>
      <c r="NOF15" s="80"/>
      <c r="NOG15" s="80"/>
      <c r="NOH15" s="80"/>
      <c r="NOI15" s="80"/>
      <c r="NOJ15" s="80"/>
      <c r="NOK15" s="80"/>
      <c r="NOL15" s="80"/>
      <c r="NOM15" s="80"/>
      <c r="NON15" s="80"/>
      <c r="NOO15" s="80"/>
      <c r="NOP15" s="80"/>
      <c r="NOQ15" s="80"/>
      <c r="NOR15" s="80"/>
      <c r="NOS15" s="80"/>
      <c r="NOT15" s="80"/>
      <c r="NOU15" s="80"/>
      <c r="NOV15" s="80"/>
      <c r="NOW15" s="80"/>
      <c r="NOX15" s="80"/>
      <c r="NOY15" s="80"/>
      <c r="NOZ15" s="80"/>
      <c r="NPA15" s="80"/>
      <c r="NPB15" s="80"/>
      <c r="NPC15" s="80"/>
      <c r="NPD15" s="80"/>
      <c r="NPE15" s="80"/>
      <c r="NPF15" s="80"/>
      <c r="NPG15" s="80"/>
      <c r="NPH15" s="80"/>
      <c r="NPI15" s="80"/>
      <c r="NPJ15" s="80"/>
      <c r="NPK15" s="80"/>
      <c r="NPL15" s="80"/>
      <c r="NPM15" s="80"/>
      <c r="NPN15" s="80"/>
      <c r="NPO15" s="80"/>
      <c r="NPP15" s="80"/>
      <c r="NPQ15" s="80"/>
      <c r="NPR15" s="80"/>
      <c r="NPS15" s="80"/>
      <c r="NPT15" s="80"/>
      <c r="NPU15" s="80"/>
      <c r="NPV15" s="80"/>
      <c r="NPW15" s="80"/>
      <c r="NPX15" s="80"/>
      <c r="NPY15" s="80"/>
      <c r="NPZ15" s="80"/>
      <c r="NQA15" s="80"/>
      <c r="NQB15" s="80"/>
      <c r="NQC15" s="80"/>
      <c r="NQD15" s="80"/>
      <c r="NQE15" s="80"/>
      <c r="NQF15" s="80"/>
      <c r="NQG15" s="80"/>
      <c r="NQH15" s="80"/>
      <c r="NQI15" s="80"/>
      <c r="NQJ15" s="80"/>
      <c r="NQK15" s="80"/>
      <c r="NQL15" s="80"/>
      <c r="NQM15" s="80"/>
      <c r="NQN15" s="80"/>
      <c r="NQO15" s="80"/>
      <c r="NQP15" s="80"/>
      <c r="NQQ15" s="80"/>
      <c r="NQR15" s="80"/>
      <c r="NQS15" s="80"/>
      <c r="NQT15" s="80"/>
      <c r="NQU15" s="80"/>
      <c r="NQV15" s="80"/>
      <c r="NQW15" s="80"/>
      <c r="NQX15" s="80"/>
      <c r="NQY15" s="80"/>
      <c r="NQZ15" s="80"/>
      <c r="NRA15" s="80"/>
      <c r="NRB15" s="80"/>
      <c r="NRC15" s="80"/>
      <c r="NRD15" s="80"/>
      <c r="NRE15" s="80"/>
      <c r="NRF15" s="80"/>
      <c r="NRG15" s="80"/>
      <c r="NRH15" s="80"/>
      <c r="NRI15" s="80"/>
      <c r="NRJ15" s="80"/>
      <c r="NRK15" s="80"/>
      <c r="NRL15" s="80"/>
      <c r="NRM15" s="80"/>
      <c r="NRN15" s="80"/>
      <c r="NRO15" s="80"/>
      <c r="NRP15" s="80"/>
      <c r="NRQ15" s="80"/>
      <c r="NRR15" s="80"/>
      <c r="NRS15" s="80"/>
      <c r="NRT15" s="80"/>
      <c r="NRU15" s="80"/>
      <c r="NRV15" s="80"/>
      <c r="NRW15" s="80"/>
      <c r="NRX15" s="80"/>
      <c r="NRY15" s="80"/>
      <c r="NRZ15" s="80"/>
      <c r="NSA15" s="80"/>
      <c r="NSB15" s="80"/>
      <c r="NSC15" s="80"/>
      <c r="NSD15" s="80"/>
      <c r="NSE15" s="80"/>
      <c r="NSF15" s="80"/>
      <c r="NSG15" s="80"/>
      <c r="NSH15" s="80"/>
      <c r="NSI15" s="80"/>
      <c r="NSJ15" s="80"/>
      <c r="NSK15" s="80"/>
      <c r="NSL15" s="80"/>
      <c r="NSM15" s="80"/>
      <c r="NSN15" s="80"/>
      <c r="NSO15" s="80"/>
      <c r="NSP15" s="80"/>
      <c r="NSQ15" s="80"/>
      <c r="NSR15" s="80"/>
      <c r="NSS15" s="80"/>
      <c r="NST15" s="80"/>
      <c r="NSU15" s="80"/>
      <c r="NSV15" s="80"/>
      <c r="NSW15" s="80"/>
      <c r="NSX15" s="80"/>
      <c r="NSY15" s="80"/>
      <c r="NSZ15" s="80"/>
      <c r="NTA15" s="80"/>
      <c r="NTB15" s="80"/>
      <c r="NTC15" s="80"/>
      <c r="NTD15" s="80"/>
      <c r="NTE15" s="80"/>
      <c r="NTF15" s="80"/>
      <c r="NTG15" s="80"/>
      <c r="NTH15" s="80"/>
      <c r="NTI15" s="80"/>
      <c r="NTJ15" s="80"/>
      <c r="NTK15" s="80"/>
      <c r="NTL15" s="80"/>
      <c r="NTM15" s="80"/>
      <c r="NTN15" s="80"/>
      <c r="NTO15" s="80"/>
      <c r="NTP15" s="80"/>
      <c r="NTQ15" s="80"/>
      <c r="NTR15" s="80"/>
      <c r="NTS15" s="80"/>
      <c r="NTT15" s="80"/>
      <c r="NTU15" s="80"/>
      <c r="NTV15" s="80"/>
      <c r="NTW15" s="80"/>
      <c r="NTX15" s="80"/>
      <c r="NTY15" s="80"/>
      <c r="NTZ15" s="80"/>
      <c r="NUA15" s="80"/>
      <c r="NUB15" s="80"/>
      <c r="NUC15" s="80"/>
      <c r="NUD15" s="80"/>
      <c r="NUE15" s="80"/>
      <c r="NUF15" s="80"/>
      <c r="NUG15" s="80"/>
      <c r="NUH15" s="80"/>
      <c r="NUI15" s="80"/>
      <c r="NUJ15" s="80"/>
      <c r="NUK15" s="80"/>
      <c r="NUL15" s="80"/>
      <c r="NUM15" s="80"/>
      <c r="NUN15" s="80"/>
      <c r="NUO15" s="80"/>
      <c r="NUP15" s="80"/>
      <c r="NUQ15" s="80"/>
      <c r="NUR15" s="80"/>
      <c r="NUS15" s="80"/>
      <c r="NUT15" s="80"/>
      <c r="NUU15" s="80"/>
      <c r="NUV15" s="80"/>
      <c r="NUW15" s="80"/>
      <c r="NUX15" s="80"/>
      <c r="NUY15" s="80"/>
      <c r="NUZ15" s="80"/>
      <c r="NVA15" s="80"/>
      <c r="NVB15" s="80"/>
      <c r="NVC15" s="80"/>
      <c r="NVD15" s="80"/>
      <c r="NVE15" s="80"/>
      <c r="NVF15" s="80"/>
      <c r="NVG15" s="80"/>
      <c r="NVH15" s="80"/>
      <c r="NVI15" s="80"/>
      <c r="NVJ15" s="80"/>
      <c r="NVK15" s="80"/>
      <c r="NVL15" s="80"/>
      <c r="NVM15" s="80"/>
      <c r="NVN15" s="80"/>
      <c r="NVO15" s="80"/>
      <c r="NVP15" s="80"/>
      <c r="NVQ15" s="80"/>
      <c r="NVR15" s="80"/>
      <c r="NVS15" s="80"/>
      <c r="NVT15" s="80"/>
      <c r="NVU15" s="80"/>
      <c r="NVV15" s="80"/>
      <c r="NVW15" s="80"/>
      <c r="NVX15" s="80"/>
      <c r="NVY15" s="80"/>
      <c r="NVZ15" s="80"/>
      <c r="NWA15" s="80"/>
      <c r="NWB15" s="80"/>
      <c r="NWC15" s="80"/>
      <c r="NWD15" s="80"/>
      <c r="NWE15" s="80"/>
      <c r="NWF15" s="80"/>
      <c r="NWG15" s="80"/>
      <c r="NWH15" s="80"/>
      <c r="NWI15" s="80"/>
      <c r="NWJ15" s="80"/>
      <c r="NWK15" s="80"/>
      <c r="NWL15" s="80"/>
      <c r="NWM15" s="80"/>
      <c r="NWN15" s="80"/>
      <c r="NWO15" s="80"/>
      <c r="NWP15" s="80"/>
      <c r="NWQ15" s="80"/>
      <c r="NWR15" s="80"/>
      <c r="NWS15" s="80"/>
      <c r="NWT15" s="80"/>
      <c r="NWU15" s="80"/>
      <c r="NWV15" s="80"/>
      <c r="NWW15" s="80"/>
      <c r="NWX15" s="80"/>
      <c r="NWY15" s="80"/>
      <c r="NWZ15" s="80"/>
      <c r="NXA15" s="80"/>
      <c r="NXB15" s="80"/>
      <c r="NXC15" s="80"/>
      <c r="NXD15" s="80"/>
      <c r="NXE15" s="80"/>
      <c r="NXF15" s="80"/>
      <c r="NXG15" s="80"/>
      <c r="NXH15" s="80"/>
      <c r="NXI15" s="80"/>
      <c r="NXJ15" s="80"/>
      <c r="NXK15" s="80"/>
      <c r="NXL15" s="80"/>
      <c r="NXM15" s="80"/>
      <c r="NXN15" s="80"/>
      <c r="NXO15" s="80"/>
      <c r="NXP15" s="80"/>
      <c r="NXQ15" s="80"/>
      <c r="NXR15" s="80"/>
      <c r="NXS15" s="80"/>
      <c r="NXT15" s="80"/>
      <c r="NXU15" s="80"/>
      <c r="NXV15" s="80"/>
      <c r="NXW15" s="80"/>
      <c r="NXX15" s="80"/>
      <c r="NXY15" s="80"/>
      <c r="NXZ15" s="80"/>
      <c r="NYA15" s="80"/>
      <c r="NYB15" s="80"/>
      <c r="NYC15" s="80"/>
      <c r="NYD15" s="80"/>
      <c r="NYE15" s="80"/>
      <c r="NYF15" s="80"/>
      <c r="NYG15" s="80"/>
      <c r="NYH15" s="80"/>
      <c r="NYI15" s="80"/>
      <c r="NYJ15" s="80"/>
      <c r="NYK15" s="80"/>
      <c r="NYL15" s="80"/>
      <c r="NYM15" s="80"/>
      <c r="NYN15" s="80"/>
      <c r="NYO15" s="80"/>
      <c r="NYP15" s="80"/>
      <c r="NYQ15" s="80"/>
      <c r="NYR15" s="80"/>
      <c r="NYS15" s="80"/>
      <c r="NYT15" s="80"/>
      <c r="NYU15" s="80"/>
      <c r="NYV15" s="80"/>
      <c r="NYW15" s="80"/>
      <c r="NYX15" s="80"/>
      <c r="NYY15" s="80"/>
      <c r="NYZ15" s="80"/>
      <c r="NZA15" s="80"/>
      <c r="NZB15" s="80"/>
      <c r="NZC15" s="80"/>
      <c r="NZD15" s="80"/>
      <c r="NZE15" s="80"/>
      <c r="NZF15" s="80"/>
      <c r="NZG15" s="80"/>
      <c r="NZH15" s="80"/>
      <c r="NZI15" s="80"/>
      <c r="NZJ15" s="80"/>
      <c r="NZK15" s="80"/>
      <c r="NZL15" s="80"/>
      <c r="NZM15" s="80"/>
      <c r="NZN15" s="80"/>
      <c r="NZO15" s="80"/>
      <c r="NZP15" s="80"/>
      <c r="NZQ15" s="80"/>
      <c r="NZR15" s="80"/>
      <c r="NZS15" s="80"/>
      <c r="NZT15" s="80"/>
      <c r="NZU15" s="80"/>
      <c r="NZV15" s="80"/>
      <c r="NZW15" s="80"/>
      <c r="NZX15" s="80"/>
      <c r="NZY15" s="80"/>
      <c r="NZZ15" s="80"/>
      <c r="OAA15" s="80"/>
      <c r="OAB15" s="80"/>
      <c r="OAC15" s="80"/>
      <c r="OAD15" s="80"/>
      <c r="OAE15" s="80"/>
      <c r="OAF15" s="80"/>
      <c r="OAG15" s="80"/>
      <c r="OAH15" s="80"/>
      <c r="OAI15" s="80"/>
      <c r="OAJ15" s="80"/>
      <c r="OAK15" s="80"/>
      <c r="OAL15" s="80"/>
      <c r="OAM15" s="80"/>
      <c r="OAN15" s="80"/>
      <c r="OAO15" s="80"/>
      <c r="OAP15" s="80"/>
      <c r="OAQ15" s="80"/>
      <c r="OAR15" s="80"/>
      <c r="OAS15" s="80"/>
      <c r="OAT15" s="80"/>
      <c r="OAU15" s="80"/>
      <c r="OAV15" s="80"/>
      <c r="OAW15" s="80"/>
      <c r="OAX15" s="80"/>
      <c r="OAY15" s="80"/>
      <c r="OAZ15" s="80"/>
      <c r="OBA15" s="80"/>
      <c r="OBB15" s="80"/>
      <c r="OBC15" s="80"/>
      <c r="OBD15" s="80"/>
      <c r="OBE15" s="80"/>
      <c r="OBF15" s="80"/>
      <c r="OBG15" s="80"/>
      <c r="OBH15" s="80"/>
      <c r="OBI15" s="80"/>
      <c r="OBJ15" s="80"/>
      <c r="OBK15" s="80"/>
      <c r="OBL15" s="80"/>
      <c r="OBM15" s="80"/>
      <c r="OBN15" s="80"/>
      <c r="OBO15" s="80"/>
      <c r="OBP15" s="80"/>
      <c r="OBQ15" s="80"/>
      <c r="OBR15" s="80"/>
      <c r="OBS15" s="80"/>
      <c r="OBT15" s="80"/>
      <c r="OBU15" s="80"/>
      <c r="OBV15" s="80"/>
      <c r="OBW15" s="80"/>
      <c r="OBX15" s="80"/>
      <c r="OBY15" s="80"/>
      <c r="OBZ15" s="80"/>
      <c r="OCA15" s="80"/>
      <c r="OCB15" s="80"/>
      <c r="OCC15" s="80"/>
      <c r="OCD15" s="80"/>
      <c r="OCE15" s="80"/>
      <c r="OCF15" s="80"/>
      <c r="OCG15" s="80"/>
      <c r="OCH15" s="80"/>
      <c r="OCI15" s="80"/>
      <c r="OCJ15" s="80"/>
      <c r="OCK15" s="80"/>
      <c r="OCL15" s="80"/>
      <c r="OCM15" s="80"/>
      <c r="OCN15" s="80"/>
      <c r="OCO15" s="80"/>
      <c r="OCP15" s="80"/>
      <c r="OCQ15" s="80"/>
      <c r="OCR15" s="80"/>
      <c r="OCS15" s="80"/>
      <c r="OCT15" s="80"/>
      <c r="OCU15" s="80"/>
      <c r="OCV15" s="80"/>
      <c r="OCW15" s="80"/>
      <c r="OCX15" s="80"/>
      <c r="OCY15" s="80"/>
      <c r="OCZ15" s="80"/>
      <c r="ODA15" s="80"/>
      <c r="ODB15" s="80"/>
      <c r="ODC15" s="80"/>
      <c r="ODD15" s="80"/>
      <c r="ODE15" s="80"/>
      <c r="ODF15" s="80"/>
      <c r="ODG15" s="80"/>
      <c r="ODH15" s="80"/>
      <c r="ODI15" s="80"/>
      <c r="ODJ15" s="80"/>
      <c r="ODK15" s="80"/>
      <c r="ODL15" s="80"/>
      <c r="ODM15" s="80"/>
      <c r="ODN15" s="80"/>
      <c r="ODO15" s="80"/>
      <c r="ODP15" s="80"/>
      <c r="ODQ15" s="80"/>
      <c r="ODR15" s="80"/>
      <c r="ODS15" s="80"/>
      <c r="ODT15" s="80"/>
      <c r="ODU15" s="80"/>
      <c r="ODV15" s="80"/>
      <c r="ODW15" s="80"/>
      <c r="ODX15" s="80"/>
      <c r="ODY15" s="80"/>
      <c r="ODZ15" s="80"/>
      <c r="OEA15" s="80"/>
      <c r="OEB15" s="80"/>
      <c r="OEC15" s="80"/>
      <c r="OED15" s="80"/>
      <c r="OEE15" s="80"/>
      <c r="OEF15" s="80"/>
      <c r="OEG15" s="80"/>
      <c r="OEH15" s="80"/>
      <c r="OEI15" s="80"/>
      <c r="OEJ15" s="80"/>
      <c r="OEK15" s="80"/>
      <c r="OEL15" s="80"/>
      <c r="OEM15" s="80"/>
      <c r="OEN15" s="80"/>
      <c r="OEO15" s="80"/>
      <c r="OEP15" s="80"/>
      <c r="OEQ15" s="80"/>
      <c r="OER15" s="80"/>
      <c r="OES15" s="80"/>
      <c r="OET15" s="80"/>
      <c r="OEU15" s="80"/>
      <c r="OEV15" s="80"/>
      <c r="OEW15" s="80"/>
      <c r="OEX15" s="80"/>
      <c r="OEY15" s="80"/>
      <c r="OEZ15" s="80"/>
      <c r="OFA15" s="80"/>
      <c r="OFB15" s="80"/>
      <c r="OFC15" s="80"/>
      <c r="OFD15" s="80"/>
      <c r="OFE15" s="80"/>
      <c r="OFF15" s="80"/>
      <c r="OFG15" s="80"/>
      <c r="OFH15" s="80"/>
      <c r="OFI15" s="80"/>
      <c r="OFJ15" s="80"/>
      <c r="OFK15" s="80"/>
      <c r="OFL15" s="80"/>
      <c r="OFM15" s="80"/>
      <c r="OFN15" s="80"/>
      <c r="OFO15" s="80"/>
      <c r="OFP15" s="80"/>
      <c r="OFQ15" s="80"/>
      <c r="OFR15" s="80"/>
      <c r="OFS15" s="80"/>
      <c r="OFT15" s="80"/>
      <c r="OFU15" s="80"/>
      <c r="OFV15" s="80"/>
      <c r="OFW15" s="80"/>
      <c r="OFX15" s="80"/>
      <c r="OFY15" s="80"/>
      <c r="OFZ15" s="80"/>
      <c r="OGA15" s="80"/>
      <c r="OGB15" s="80"/>
      <c r="OGC15" s="80"/>
      <c r="OGD15" s="80"/>
      <c r="OGE15" s="80"/>
      <c r="OGF15" s="80"/>
      <c r="OGG15" s="80"/>
      <c r="OGH15" s="80"/>
      <c r="OGI15" s="80"/>
      <c r="OGJ15" s="80"/>
      <c r="OGK15" s="80"/>
      <c r="OGL15" s="80"/>
      <c r="OGM15" s="80"/>
      <c r="OGN15" s="80"/>
      <c r="OGO15" s="80"/>
      <c r="OGP15" s="80"/>
      <c r="OGQ15" s="80"/>
      <c r="OGR15" s="80"/>
      <c r="OGS15" s="80"/>
      <c r="OGT15" s="80"/>
      <c r="OGU15" s="80"/>
      <c r="OGV15" s="80"/>
      <c r="OGW15" s="80"/>
      <c r="OGX15" s="80"/>
      <c r="OGY15" s="80"/>
      <c r="OGZ15" s="80"/>
      <c r="OHA15" s="80"/>
      <c r="OHB15" s="80"/>
      <c r="OHC15" s="80"/>
      <c r="OHD15" s="80"/>
      <c r="OHE15" s="80"/>
      <c r="OHF15" s="80"/>
      <c r="OHG15" s="80"/>
      <c r="OHH15" s="80"/>
      <c r="OHI15" s="80"/>
      <c r="OHJ15" s="80"/>
      <c r="OHK15" s="80"/>
      <c r="OHL15" s="80"/>
      <c r="OHM15" s="80"/>
      <c r="OHN15" s="80"/>
      <c r="OHO15" s="80"/>
      <c r="OHP15" s="80"/>
      <c r="OHQ15" s="80"/>
      <c r="OHR15" s="80"/>
      <c r="OHS15" s="80"/>
      <c r="OHT15" s="80"/>
      <c r="OHU15" s="80"/>
      <c r="OHV15" s="80"/>
      <c r="OHW15" s="80"/>
      <c r="OHX15" s="80"/>
      <c r="OHY15" s="80"/>
      <c r="OHZ15" s="80"/>
      <c r="OIA15" s="80"/>
      <c r="OIB15" s="80"/>
      <c r="OIC15" s="80"/>
      <c r="OID15" s="80"/>
      <c r="OIE15" s="80"/>
      <c r="OIF15" s="80"/>
      <c r="OIG15" s="80"/>
      <c r="OIH15" s="80"/>
      <c r="OII15" s="80"/>
      <c r="OIJ15" s="80"/>
      <c r="OIK15" s="80"/>
      <c r="OIL15" s="80"/>
      <c r="OIM15" s="80"/>
      <c r="OIN15" s="80"/>
      <c r="OIO15" s="80"/>
      <c r="OIP15" s="80"/>
      <c r="OIQ15" s="80"/>
      <c r="OIR15" s="80"/>
      <c r="OIS15" s="80"/>
      <c r="OIT15" s="80"/>
      <c r="OIU15" s="80"/>
      <c r="OIV15" s="80"/>
      <c r="OIW15" s="80"/>
      <c r="OIX15" s="80"/>
      <c r="OIY15" s="80"/>
      <c r="OIZ15" s="80"/>
      <c r="OJA15" s="80"/>
      <c r="OJB15" s="80"/>
      <c r="OJC15" s="80"/>
      <c r="OJD15" s="80"/>
      <c r="OJE15" s="80"/>
      <c r="OJF15" s="80"/>
      <c r="OJG15" s="80"/>
      <c r="OJH15" s="80"/>
      <c r="OJI15" s="80"/>
      <c r="OJJ15" s="80"/>
      <c r="OJK15" s="80"/>
      <c r="OJL15" s="80"/>
      <c r="OJM15" s="80"/>
      <c r="OJN15" s="80"/>
      <c r="OJO15" s="80"/>
      <c r="OJP15" s="80"/>
      <c r="OJQ15" s="80"/>
      <c r="OJR15" s="80"/>
      <c r="OJS15" s="80"/>
      <c r="OJT15" s="80"/>
      <c r="OJU15" s="80"/>
      <c r="OJV15" s="80"/>
      <c r="OJW15" s="80"/>
      <c r="OJX15" s="80"/>
      <c r="OJY15" s="80"/>
      <c r="OJZ15" s="80"/>
      <c r="OKA15" s="80"/>
      <c r="OKB15" s="80"/>
      <c r="OKC15" s="80"/>
      <c r="OKD15" s="80"/>
      <c r="OKE15" s="80"/>
      <c r="OKF15" s="80"/>
      <c r="OKG15" s="80"/>
      <c r="OKH15" s="80"/>
      <c r="OKI15" s="80"/>
      <c r="OKJ15" s="80"/>
      <c r="OKK15" s="80"/>
      <c r="OKL15" s="80"/>
      <c r="OKM15" s="80"/>
      <c r="OKN15" s="80"/>
      <c r="OKO15" s="80"/>
      <c r="OKP15" s="80"/>
      <c r="OKQ15" s="80"/>
      <c r="OKR15" s="80"/>
      <c r="OKS15" s="80"/>
      <c r="OKT15" s="80"/>
      <c r="OKU15" s="80"/>
      <c r="OKV15" s="80"/>
      <c r="OKW15" s="80"/>
      <c r="OKX15" s="80"/>
      <c r="OKY15" s="80"/>
      <c r="OKZ15" s="80"/>
      <c r="OLA15" s="80"/>
      <c r="OLB15" s="80"/>
      <c r="OLC15" s="80"/>
      <c r="OLD15" s="80"/>
      <c r="OLE15" s="80"/>
      <c r="OLF15" s="80"/>
      <c r="OLG15" s="80"/>
      <c r="OLH15" s="80"/>
      <c r="OLI15" s="80"/>
      <c r="OLJ15" s="80"/>
      <c r="OLK15" s="80"/>
      <c r="OLL15" s="80"/>
      <c r="OLM15" s="80"/>
      <c r="OLN15" s="80"/>
      <c r="OLO15" s="80"/>
      <c r="OLP15" s="80"/>
      <c r="OLQ15" s="80"/>
      <c r="OLR15" s="80"/>
      <c r="OLS15" s="80"/>
      <c r="OLT15" s="80"/>
      <c r="OLU15" s="80"/>
      <c r="OLV15" s="80"/>
      <c r="OLW15" s="80"/>
      <c r="OLX15" s="80"/>
      <c r="OLY15" s="80"/>
      <c r="OLZ15" s="80"/>
      <c r="OMA15" s="80"/>
      <c r="OMB15" s="80"/>
      <c r="OMC15" s="80"/>
      <c r="OMD15" s="80"/>
      <c r="OME15" s="80"/>
      <c r="OMF15" s="80"/>
      <c r="OMG15" s="80"/>
      <c r="OMH15" s="80"/>
      <c r="OMI15" s="80"/>
      <c r="OMJ15" s="80"/>
      <c r="OMK15" s="80"/>
      <c r="OML15" s="80"/>
      <c r="OMM15" s="80"/>
      <c r="OMN15" s="80"/>
      <c r="OMO15" s="80"/>
      <c r="OMP15" s="80"/>
      <c r="OMQ15" s="80"/>
      <c r="OMR15" s="80"/>
      <c r="OMS15" s="80"/>
      <c r="OMT15" s="80"/>
      <c r="OMU15" s="80"/>
      <c r="OMV15" s="80"/>
      <c r="OMW15" s="80"/>
      <c r="OMX15" s="80"/>
      <c r="OMY15" s="80"/>
      <c r="OMZ15" s="80"/>
      <c r="ONA15" s="80"/>
      <c r="ONB15" s="80"/>
      <c r="ONC15" s="80"/>
      <c r="OND15" s="80"/>
      <c r="ONE15" s="80"/>
      <c r="ONF15" s="80"/>
      <c r="ONG15" s="80"/>
      <c r="ONH15" s="80"/>
      <c r="ONI15" s="80"/>
      <c r="ONJ15" s="80"/>
      <c r="ONK15" s="80"/>
      <c r="ONL15" s="80"/>
      <c r="ONM15" s="80"/>
      <c r="ONN15" s="80"/>
      <c r="ONO15" s="80"/>
      <c r="ONP15" s="80"/>
      <c r="ONQ15" s="80"/>
      <c r="ONR15" s="80"/>
      <c r="ONS15" s="80"/>
      <c r="ONT15" s="80"/>
      <c r="ONU15" s="80"/>
      <c r="ONV15" s="80"/>
      <c r="ONW15" s="80"/>
      <c r="ONX15" s="80"/>
      <c r="ONY15" s="80"/>
      <c r="ONZ15" s="80"/>
      <c r="OOA15" s="80"/>
      <c r="OOB15" s="80"/>
      <c r="OOC15" s="80"/>
      <c r="OOD15" s="80"/>
      <c r="OOE15" s="80"/>
      <c r="OOF15" s="80"/>
      <c r="OOG15" s="80"/>
      <c r="OOH15" s="80"/>
      <c r="OOI15" s="80"/>
      <c r="OOJ15" s="80"/>
      <c r="OOK15" s="80"/>
      <c r="OOL15" s="80"/>
      <c r="OOM15" s="80"/>
      <c r="OON15" s="80"/>
      <c r="OOO15" s="80"/>
      <c r="OOP15" s="80"/>
      <c r="OOQ15" s="80"/>
      <c r="OOR15" s="80"/>
      <c r="OOS15" s="80"/>
      <c r="OOT15" s="80"/>
      <c r="OOU15" s="80"/>
      <c r="OOV15" s="80"/>
      <c r="OOW15" s="80"/>
      <c r="OOX15" s="80"/>
      <c r="OOY15" s="80"/>
      <c r="OOZ15" s="80"/>
      <c r="OPA15" s="80"/>
      <c r="OPB15" s="80"/>
      <c r="OPC15" s="80"/>
      <c r="OPD15" s="80"/>
      <c r="OPE15" s="80"/>
      <c r="OPF15" s="80"/>
      <c r="OPG15" s="80"/>
      <c r="OPH15" s="80"/>
      <c r="OPI15" s="80"/>
      <c r="OPJ15" s="80"/>
      <c r="OPK15" s="80"/>
      <c r="OPL15" s="80"/>
      <c r="OPM15" s="80"/>
      <c r="OPN15" s="80"/>
      <c r="OPO15" s="80"/>
      <c r="OPP15" s="80"/>
      <c r="OPQ15" s="80"/>
      <c r="OPR15" s="80"/>
      <c r="OPS15" s="80"/>
      <c r="OPT15" s="80"/>
      <c r="OPU15" s="80"/>
      <c r="OPV15" s="80"/>
      <c r="OPW15" s="80"/>
      <c r="OPX15" s="80"/>
      <c r="OPY15" s="80"/>
      <c r="OPZ15" s="80"/>
      <c r="OQA15" s="80"/>
      <c r="OQB15" s="80"/>
      <c r="OQC15" s="80"/>
      <c r="OQD15" s="80"/>
      <c r="OQE15" s="80"/>
      <c r="OQF15" s="80"/>
      <c r="OQG15" s="80"/>
      <c r="OQH15" s="80"/>
      <c r="OQI15" s="80"/>
      <c r="OQJ15" s="80"/>
      <c r="OQK15" s="80"/>
      <c r="OQL15" s="80"/>
      <c r="OQM15" s="80"/>
      <c r="OQN15" s="80"/>
      <c r="OQO15" s="80"/>
      <c r="OQP15" s="80"/>
      <c r="OQQ15" s="80"/>
      <c r="OQR15" s="80"/>
      <c r="OQS15" s="80"/>
      <c r="OQT15" s="80"/>
      <c r="OQU15" s="80"/>
      <c r="OQV15" s="80"/>
      <c r="OQW15" s="80"/>
      <c r="OQX15" s="80"/>
      <c r="OQY15" s="80"/>
      <c r="OQZ15" s="80"/>
      <c r="ORA15" s="80"/>
      <c r="ORB15" s="80"/>
      <c r="ORC15" s="80"/>
      <c r="ORD15" s="80"/>
      <c r="ORE15" s="80"/>
      <c r="ORF15" s="80"/>
      <c r="ORG15" s="80"/>
      <c r="ORH15" s="80"/>
      <c r="ORI15" s="80"/>
      <c r="ORJ15" s="80"/>
      <c r="ORK15" s="80"/>
      <c r="ORL15" s="80"/>
      <c r="ORM15" s="80"/>
      <c r="ORN15" s="80"/>
      <c r="ORO15" s="80"/>
      <c r="ORP15" s="80"/>
      <c r="ORQ15" s="80"/>
      <c r="ORR15" s="80"/>
      <c r="ORS15" s="80"/>
      <c r="ORT15" s="80"/>
      <c r="ORU15" s="80"/>
      <c r="ORV15" s="80"/>
      <c r="ORW15" s="80"/>
      <c r="ORX15" s="80"/>
      <c r="ORY15" s="80"/>
      <c r="ORZ15" s="80"/>
      <c r="OSA15" s="80"/>
      <c r="OSB15" s="80"/>
      <c r="OSC15" s="80"/>
      <c r="OSD15" s="80"/>
      <c r="OSE15" s="80"/>
      <c r="OSF15" s="80"/>
      <c r="OSG15" s="80"/>
      <c r="OSH15" s="80"/>
      <c r="OSI15" s="80"/>
      <c r="OSJ15" s="80"/>
      <c r="OSK15" s="80"/>
      <c r="OSL15" s="80"/>
      <c r="OSM15" s="80"/>
      <c r="OSN15" s="80"/>
      <c r="OSO15" s="80"/>
      <c r="OSP15" s="80"/>
      <c r="OSQ15" s="80"/>
      <c r="OSR15" s="80"/>
      <c r="OSS15" s="80"/>
      <c r="OST15" s="80"/>
      <c r="OSU15" s="80"/>
      <c r="OSV15" s="80"/>
      <c r="OSW15" s="80"/>
      <c r="OSX15" s="80"/>
      <c r="OSY15" s="80"/>
      <c r="OSZ15" s="80"/>
      <c r="OTA15" s="80"/>
      <c r="OTB15" s="80"/>
      <c r="OTC15" s="80"/>
      <c r="OTD15" s="80"/>
      <c r="OTE15" s="80"/>
      <c r="OTF15" s="80"/>
      <c r="OTG15" s="80"/>
      <c r="OTH15" s="80"/>
      <c r="OTI15" s="80"/>
      <c r="OTJ15" s="80"/>
      <c r="OTK15" s="80"/>
      <c r="OTL15" s="80"/>
      <c r="OTM15" s="80"/>
      <c r="OTN15" s="80"/>
      <c r="OTO15" s="80"/>
      <c r="OTP15" s="80"/>
      <c r="OTQ15" s="80"/>
      <c r="OTR15" s="80"/>
      <c r="OTS15" s="80"/>
      <c r="OTT15" s="80"/>
      <c r="OTU15" s="80"/>
      <c r="OTV15" s="80"/>
      <c r="OTW15" s="80"/>
      <c r="OTX15" s="80"/>
      <c r="OTY15" s="80"/>
      <c r="OTZ15" s="80"/>
      <c r="OUA15" s="80"/>
      <c r="OUB15" s="80"/>
      <c r="OUC15" s="80"/>
      <c r="OUD15" s="80"/>
      <c r="OUE15" s="80"/>
      <c r="OUF15" s="80"/>
      <c r="OUG15" s="80"/>
      <c r="OUH15" s="80"/>
      <c r="OUI15" s="80"/>
      <c r="OUJ15" s="80"/>
      <c r="OUK15" s="80"/>
      <c r="OUL15" s="80"/>
      <c r="OUM15" s="80"/>
      <c r="OUN15" s="80"/>
      <c r="OUO15" s="80"/>
      <c r="OUP15" s="80"/>
      <c r="OUQ15" s="80"/>
      <c r="OUR15" s="80"/>
      <c r="OUS15" s="80"/>
      <c r="OUT15" s="80"/>
      <c r="OUU15" s="80"/>
      <c r="OUV15" s="80"/>
      <c r="OUW15" s="80"/>
      <c r="OUX15" s="80"/>
      <c r="OUY15" s="80"/>
      <c r="OUZ15" s="80"/>
      <c r="OVA15" s="80"/>
      <c r="OVB15" s="80"/>
      <c r="OVC15" s="80"/>
      <c r="OVD15" s="80"/>
      <c r="OVE15" s="80"/>
      <c r="OVF15" s="80"/>
      <c r="OVG15" s="80"/>
      <c r="OVH15" s="80"/>
      <c r="OVI15" s="80"/>
      <c r="OVJ15" s="80"/>
      <c r="OVK15" s="80"/>
      <c r="OVL15" s="80"/>
      <c r="OVM15" s="80"/>
      <c r="OVN15" s="80"/>
      <c r="OVO15" s="80"/>
      <c r="OVP15" s="80"/>
      <c r="OVQ15" s="80"/>
      <c r="OVR15" s="80"/>
      <c r="OVS15" s="80"/>
      <c r="OVT15" s="80"/>
      <c r="OVU15" s="80"/>
      <c r="OVV15" s="80"/>
      <c r="OVW15" s="80"/>
      <c r="OVX15" s="80"/>
      <c r="OVY15" s="80"/>
      <c r="OVZ15" s="80"/>
      <c r="OWA15" s="80"/>
      <c r="OWB15" s="80"/>
      <c r="OWC15" s="80"/>
      <c r="OWD15" s="80"/>
      <c r="OWE15" s="80"/>
      <c r="OWF15" s="80"/>
      <c r="OWG15" s="80"/>
      <c r="OWH15" s="80"/>
      <c r="OWI15" s="80"/>
      <c r="OWJ15" s="80"/>
      <c r="OWK15" s="80"/>
      <c r="OWL15" s="80"/>
      <c r="OWM15" s="80"/>
      <c r="OWN15" s="80"/>
      <c r="OWO15" s="80"/>
      <c r="OWP15" s="80"/>
      <c r="OWQ15" s="80"/>
      <c r="OWR15" s="80"/>
      <c r="OWS15" s="80"/>
      <c r="OWT15" s="80"/>
      <c r="OWU15" s="80"/>
      <c r="OWV15" s="80"/>
      <c r="OWW15" s="80"/>
      <c r="OWX15" s="80"/>
      <c r="OWY15" s="80"/>
      <c r="OWZ15" s="80"/>
      <c r="OXA15" s="80"/>
      <c r="OXB15" s="80"/>
      <c r="OXC15" s="80"/>
      <c r="OXD15" s="80"/>
      <c r="OXE15" s="80"/>
      <c r="OXF15" s="80"/>
      <c r="OXG15" s="80"/>
      <c r="OXH15" s="80"/>
      <c r="OXI15" s="80"/>
      <c r="OXJ15" s="80"/>
      <c r="OXK15" s="80"/>
      <c r="OXL15" s="80"/>
      <c r="OXM15" s="80"/>
      <c r="OXN15" s="80"/>
      <c r="OXO15" s="80"/>
      <c r="OXP15" s="80"/>
      <c r="OXQ15" s="80"/>
      <c r="OXR15" s="80"/>
      <c r="OXS15" s="80"/>
      <c r="OXT15" s="80"/>
      <c r="OXU15" s="80"/>
      <c r="OXV15" s="80"/>
      <c r="OXW15" s="80"/>
      <c r="OXX15" s="80"/>
      <c r="OXY15" s="80"/>
      <c r="OXZ15" s="80"/>
      <c r="OYA15" s="80"/>
      <c r="OYB15" s="80"/>
      <c r="OYC15" s="80"/>
      <c r="OYD15" s="80"/>
      <c r="OYE15" s="80"/>
      <c r="OYF15" s="80"/>
      <c r="OYG15" s="80"/>
      <c r="OYH15" s="80"/>
      <c r="OYI15" s="80"/>
      <c r="OYJ15" s="80"/>
      <c r="OYK15" s="80"/>
      <c r="OYL15" s="80"/>
      <c r="OYM15" s="80"/>
      <c r="OYN15" s="80"/>
      <c r="OYO15" s="80"/>
      <c r="OYP15" s="80"/>
      <c r="OYQ15" s="80"/>
      <c r="OYR15" s="80"/>
      <c r="OYS15" s="80"/>
      <c r="OYT15" s="80"/>
      <c r="OYU15" s="80"/>
      <c r="OYV15" s="80"/>
      <c r="OYW15" s="80"/>
      <c r="OYX15" s="80"/>
      <c r="OYY15" s="80"/>
      <c r="OYZ15" s="80"/>
      <c r="OZA15" s="80"/>
      <c r="OZB15" s="80"/>
      <c r="OZC15" s="80"/>
      <c r="OZD15" s="80"/>
      <c r="OZE15" s="80"/>
      <c r="OZF15" s="80"/>
      <c r="OZG15" s="80"/>
      <c r="OZH15" s="80"/>
      <c r="OZI15" s="80"/>
      <c r="OZJ15" s="80"/>
      <c r="OZK15" s="80"/>
      <c r="OZL15" s="80"/>
      <c r="OZM15" s="80"/>
      <c r="OZN15" s="80"/>
      <c r="OZO15" s="80"/>
      <c r="OZP15" s="80"/>
      <c r="OZQ15" s="80"/>
      <c r="OZR15" s="80"/>
      <c r="OZS15" s="80"/>
      <c r="OZT15" s="80"/>
      <c r="OZU15" s="80"/>
      <c r="OZV15" s="80"/>
      <c r="OZW15" s="80"/>
      <c r="OZX15" s="80"/>
      <c r="OZY15" s="80"/>
      <c r="OZZ15" s="80"/>
      <c r="PAA15" s="80"/>
      <c r="PAB15" s="80"/>
      <c r="PAC15" s="80"/>
      <c r="PAD15" s="80"/>
      <c r="PAE15" s="80"/>
      <c r="PAF15" s="80"/>
      <c r="PAG15" s="80"/>
      <c r="PAH15" s="80"/>
      <c r="PAI15" s="80"/>
      <c r="PAJ15" s="80"/>
      <c r="PAK15" s="80"/>
      <c r="PAL15" s="80"/>
      <c r="PAM15" s="80"/>
      <c r="PAN15" s="80"/>
      <c r="PAO15" s="80"/>
      <c r="PAP15" s="80"/>
      <c r="PAQ15" s="80"/>
      <c r="PAR15" s="80"/>
      <c r="PAS15" s="80"/>
      <c r="PAT15" s="80"/>
      <c r="PAU15" s="80"/>
      <c r="PAV15" s="80"/>
      <c r="PAW15" s="80"/>
      <c r="PAX15" s="80"/>
      <c r="PAY15" s="80"/>
      <c r="PAZ15" s="80"/>
      <c r="PBA15" s="80"/>
      <c r="PBB15" s="80"/>
      <c r="PBC15" s="80"/>
      <c r="PBD15" s="80"/>
      <c r="PBE15" s="80"/>
      <c r="PBF15" s="80"/>
      <c r="PBG15" s="80"/>
      <c r="PBH15" s="80"/>
      <c r="PBI15" s="80"/>
      <c r="PBJ15" s="80"/>
      <c r="PBK15" s="80"/>
      <c r="PBL15" s="80"/>
      <c r="PBM15" s="80"/>
      <c r="PBN15" s="80"/>
      <c r="PBO15" s="80"/>
      <c r="PBP15" s="80"/>
      <c r="PBQ15" s="80"/>
      <c r="PBR15" s="80"/>
      <c r="PBS15" s="80"/>
      <c r="PBT15" s="80"/>
      <c r="PBU15" s="80"/>
      <c r="PBV15" s="80"/>
      <c r="PBW15" s="80"/>
      <c r="PBX15" s="80"/>
      <c r="PBY15" s="80"/>
      <c r="PBZ15" s="80"/>
      <c r="PCA15" s="80"/>
      <c r="PCB15" s="80"/>
      <c r="PCC15" s="80"/>
      <c r="PCD15" s="80"/>
      <c r="PCE15" s="80"/>
      <c r="PCF15" s="80"/>
      <c r="PCG15" s="80"/>
      <c r="PCH15" s="80"/>
      <c r="PCI15" s="80"/>
      <c r="PCJ15" s="80"/>
      <c r="PCK15" s="80"/>
      <c r="PCL15" s="80"/>
      <c r="PCM15" s="80"/>
      <c r="PCN15" s="80"/>
      <c r="PCO15" s="80"/>
      <c r="PCP15" s="80"/>
      <c r="PCQ15" s="80"/>
      <c r="PCR15" s="80"/>
      <c r="PCS15" s="80"/>
      <c r="PCT15" s="80"/>
      <c r="PCU15" s="80"/>
      <c r="PCV15" s="80"/>
      <c r="PCW15" s="80"/>
      <c r="PCX15" s="80"/>
      <c r="PCY15" s="80"/>
      <c r="PCZ15" s="80"/>
      <c r="PDA15" s="80"/>
      <c r="PDB15" s="80"/>
      <c r="PDC15" s="80"/>
      <c r="PDD15" s="80"/>
      <c r="PDE15" s="80"/>
      <c r="PDF15" s="80"/>
      <c r="PDG15" s="80"/>
      <c r="PDH15" s="80"/>
      <c r="PDI15" s="80"/>
      <c r="PDJ15" s="80"/>
      <c r="PDK15" s="80"/>
      <c r="PDL15" s="80"/>
      <c r="PDM15" s="80"/>
      <c r="PDN15" s="80"/>
      <c r="PDO15" s="80"/>
      <c r="PDP15" s="80"/>
      <c r="PDQ15" s="80"/>
      <c r="PDR15" s="80"/>
      <c r="PDS15" s="80"/>
      <c r="PDT15" s="80"/>
      <c r="PDU15" s="80"/>
      <c r="PDV15" s="80"/>
      <c r="PDW15" s="80"/>
      <c r="PDX15" s="80"/>
      <c r="PDY15" s="80"/>
      <c r="PDZ15" s="80"/>
      <c r="PEA15" s="80"/>
      <c r="PEB15" s="80"/>
      <c r="PEC15" s="80"/>
      <c r="PED15" s="80"/>
      <c r="PEE15" s="80"/>
      <c r="PEF15" s="80"/>
      <c r="PEG15" s="80"/>
      <c r="PEH15" s="80"/>
      <c r="PEI15" s="80"/>
      <c r="PEJ15" s="80"/>
      <c r="PEK15" s="80"/>
      <c r="PEL15" s="80"/>
      <c r="PEM15" s="80"/>
      <c r="PEN15" s="80"/>
      <c r="PEO15" s="80"/>
      <c r="PEP15" s="80"/>
      <c r="PEQ15" s="80"/>
      <c r="PER15" s="80"/>
      <c r="PES15" s="80"/>
      <c r="PET15" s="80"/>
      <c r="PEU15" s="80"/>
      <c r="PEV15" s="80"/>
      <c r="PEW15" s="80"/>
      <c r="PEX15" s="80"/>
      <c r="PEY15" s="80"/>
      <c r="PEZ15" s="80"/>
      <c r="PFA15" s="80"/>
      <c r="PFB15" s="80"/>
      <c r="PFC15" s="80"/>
      <c r="PFD15" s="80"/>
      <c r="PFE15" s="80"/>
      <c r="PFF15" s="80"/>
      <c r="PFG15" s="80"/>
      <c r="PFH15" s="80"/>
      <c r="PFI15" s="80"/>
      <c r="PFJ15" s="80"/>
      <c r="PFK15" s="80"/>
      <c r="PFL15" s="80"/>
      <c r="PFM15" s="80"/>
      <c r="PFN15" s="80"/>
      <c r="PFO15" s="80"/>
      <c r="PFP15" s="80"/>
      <c r="PFQ15" s="80"/>
      <c r="PFR15" s="80"/>
      <c r="PFS15" s="80"/>
      <c r="PFT15" s="80"/>
      <c r="PFU15" s="80"/>
      <c r="PFV15" s="80"/>
      <c r="PFW15" s="80"/>
      <c r="PFX15" s="80"/>
      <c r="PFY15" s="80"/>
      <c r="PFZ15" s="80"/>
      <c r="PGA15" s="80"/>
      <c r="PGB15" s="80"/>
      <c r="PGC15" s="80"/>
      <c r="PGD15" s="80"/>
      <c r="PGE15" s="80"/>
      <c r="PGF15" s="80"/>
      <c r="PGG15" s="80"/>
      <c r="PGH15" s="80"/>
      <c r="PGI15" s="80"/>
      <c r="PGJ15" s="80"/>
      <c r="PGK15" s="80"/>
      <c r="PGL15" s="80"/>
      <c r="PGM15" s="80"/>
      <c r="PGN15" s="80"/>
      <c r="PGO15" s="80"/>
      <c r="PGP15" s="80"/>
      <c r="PGQ15" s="80"/>
      <c r="PGR15" s="80"/>
      <c r="PGS15" s="80"/>
      <c r="PGT15" s="80"/>
      <c r="PGU15" s="80"/>
      <c r="PGV15" s="80"/>
      <c r="PGW15" s="80"/>
      <c r="PGX15" s="80"/>
      <c r="PGY15" s="80"/>
      <c r="PGZ15" s="80"/>
      <c r="PHA15" s="80"/>
      <c r="PHB15" s="80"/>
      <c r="PHC15" s="80"/>
      <c r="PHD15" s="80"/>
      <c r="PHE15" s="80"/>
      <c r="PHF15" s="80"/>
      <c r="PHG15" s="80"/>
      <c r="PHH15" s="80"/>
      <c r="PHI15" s="80"/>
      <c r="PHJ15" s="80"/>
      <c r="PHK15" s="80"/>
      <c r="PHL15" s="80"/>
      <c r="PHM15" s="80"/>
      <c r="PHN15" s="80"/>
      <c r="PHO15" s="80"/>
      <c r="PHP15" s="80"/>
      <c r="PHQ15" s="80"/>
      <c r="PHR15" s="80"/>
      <c r="PHS15" s="80"/>
      <c r="PHT15" s="80"/>
      <c r="PHU15" s="80"/>
      <c r="PHV15" s="80"/>
      <c r="PHW15" s="80"/>
      <c r="PHX15" s="80"/>
      <c r="PHY15" s="80"/>
      <c r="PHZ15" s="80"/>
      <c r="PIA15" s="80"/>
      <c r="PIB15" s="80"/>
      <c r="PIC15" s="80"/>
      <c r="PID15" s="80"/>
      <c r="PIE15" s="80"/>
      <c r="PIF15" s="80"/>
      <c r="PIG15" s="80"/>
      <c r="PIH15" s="80"/>
      <c r="PII15" s="80"/>
      <c r="PIJ15" s="80"/>
      <c r="PIK15" s="80"/>
      <c r="PIL15" s="80"/>
      <c r="PIM15" s="80"/>
      <c r="PIN15" s="80"/>
      <c r="PIO15" s="80"/>
      <c r="PIP15" s="80"/>
      <c r="PIQ15" s="80"/>
      <c r="PIR15" s="80"/>
      <c r="PIS15" s="80"/>
      <c r="PIT15" s="80"/>
      <c r="PIU15" s="80"/>
      <c r="PIV15" s="80"/>
      <c r="PIW15" s="80"/>
      <c r="PIX15" s="80"/>
      <c r="PIY15" s="80"/>
      <c r="PIZ15" s="80"/>
      <c r="PJA15" s="80"/>
      <c r="PJB15" s="80"/>
      <c r="PJC15" s="80"/>
      <c r="PJD15" s="80"/>
      <c r="PJE15" s="80"/>
      <c r="PJF15" s="80"/>
      <c r="PJG15" s="80"/>
      <c r="PJH15" s="80"/>
      <c r="PJI15" s="80"/>
      <c r="PJJ15" s="80"/>
      <c r="PJK15" s="80"/>
      <c r="PJL15" s="80"/>
      <c r="PJM15" s="80"/>
      <c r="PJN15" s="80"/>
      <c r="PJO15" s="80"/>
      <c r="PJP15" s="80"/>
      <c r="PJQ15" s="80"/>
      <c r="PJR15" s="80"/>
      <c r="PJS15" s="80"/>
      <c r="PJT15" s="80"/>
      <c r="PJU15" s="80"/>
      <c r="PJV15" s="80"/>
      <c r="PJW15" s="80"/>
      <c r="PJX15" s="80"/>
      <c r="PJY15" s="80"/>
      <c r="PJZ15" s="80"/>
      <c r="PKA15" s="80"/>
      <c r="PKB15" s="80"/>
      <c r="PKC15" s="80"/>
      <c r="PKD15" s="80"/>
      <c r="PKE15" s="80"/>
      <c r="PKF15" s="80"/>
      <c r="PKG15" s="80"/>
      <c r="PKH15" s="80"/>
      <c r="PKI15" s="80"/>
      <c r="PKJ15" s="80"/>
      <c r="PKK15" s="80"/>
      <c r="PKL15" s="80"/>
      <c r="PKM15" s="80"/>
      <c r="PKN15" s="80"/>
      <c r="PKO15" s="80"/>
      <c r="PKP15" s="80"/>
      <c r="PKQ15" s="80"/>
      <c r="PKR15" s="80"/>
      <c r="PKS15" s="80"/>
      <c r="PKT15" s="80"/>
      <c r="PKU15" s="80"/>
      <c r="PKV15" s="80"/>
      <c r="PKW15" s="80"/>
      <c r="PKX15" s="80"/>
      <c r="PKY15" s="80"/>
      <c r="PKZ15" s="80"/>
      <c r="PLA15" s="80"/>
      <c r="PLB15" s="80"/>
      <c r="PLC15" s="80"/>
      <c r="PLD15" s="80"/>
      <c r="PLE15" s="80"/>
      <c r="PLF15" s="80"/>
      <c r="PLG15" s="80"/>
      <c r="PLH15" s="80"/>
      <c r="PLI15" s="80"/>
      <c r="PLJ15" s="80"/>
      <c r="PLK15" s="80"/>
      <c r="PLL15" s="80"/>
      <c r="PLM15" s="80"/>
      <c r="PLN15" s="80"/>
      <c r="PLO15" s="80"/>
      <c r="PLP15" s="80"/>
      <c r="PLQ15" s="80"/>
      <c r="PLR15" s="80"/>
      <c r="PLS15" s="80"/>
      <c r="PLT15" s="80"/>
      <c r="PLU15" s="80"/>
      <c r="PLV15" s="80"/>
      <c r="PLW15" s="80"/>
      <c r="PLX15" s="80"/>
      <c r="PLY15" s="80"/>
      <c r="PLZ15" s="80"/>
      <c r="PMA15" s="80"/>
      <c r="PMB15" s="80"/>
      <c r="PMC15" s="80"/>
      <c r="PMD15" s="80"/>
      <c r="PME15" s="80"/>
      <c r="PMF15" s="80"/>
      <c r="PMG15" s="80"/>
      <c r="PMH15" s="80"/>
      <c r="PMI15" s="80"/>
      <c r="PMJ15" s="80"/>
      <c r="PMK15" s="80"/>
      <c r="PML15" s="80"/>
      <c r="PMM15" s="80"/>
      <c r="PMN15" s="80"/>
      <c r="PMO15" s="80"/>
      <c r="PMP15" s="80"/>
      <c r="PMQ15" s="80"/>
      <c r="PMR15" s="80"/>
      <c r="PMS15" s="80"/>
      <c r="PMT15" s="80"/>
      <c r="PMU15" s="80"/>
      <c r="PMV15" s="80"/>
      <c r="PMW15" s="80"/>
      <c r="PMX15" s="80"/>
      <c r="PMY15" s="80"/>
      <c r="PMZ15" s="80"/>
      <c r="PNA15" s="80"/>
      <c r="PNB15" s="80"/>
      <c r="PNC15" s="80"/>
      <c r="PND15" s="80"/>
      <c r="PNE15" s="80"/>
      <c r="PNF15" s="80"/>
      <c r="PNG15" s="80"/>
      <c r="PNH15" s="80"/>
      <c r="PNI15" s="80"/>
      <c r="PNJ15" s="80"/>
      <c r="PNK15" s="80"/>
      <c r="PNL15" s="80"/>
      <c r="PNM15" s="80"/>
      <c r="PNN15" s="80"/>
      <c r="PNO15" s="80"/>
      <c r="PNP15" s="80"/>
      <c r="PNQ15" s="80"/>
      <c r="PNR15" s="80"/>
      <c r="PNS15" s="80"/>
      <c r="PNT15" s="80"/>
      <c r="PNU15" s="80"/>
      <c r="PNV15" s="80"/>
      <c r="PNW15" s="80"/>
      <c r="PNX15" s="80"/>
      <c r="PNY15" s="80"/>
      <c r="PNZ15" s="80"/>
      <c r="POA15" s="80"/>
      <c r="POB15" s="80"/>
      <c r="POC15" s="80"/>
      <c r="POD15" s="80"/>
      <c r="POE15" s="80"/>
      <c r="POF15" s="80"/>
      <c r="POG15" s="80"/>
      <c r="POH15" s="80"/>
      <c r="POI15" s="80"/>
      <c r="POJ15" s="80"/>
      <c r="POK15" s="80"/>
      <c r="POL15" s="80"/>
      <c r="POM15" s="80"/>
      <c r="PON15" s="80"/>
      <c r="POO15" s="80"/>
      <c r="POP15" s="80"/>
      <c r="POQ15" s="80"/>
      <c r="POR15" s="80"/>
      <c r="POS15" s="80"/>
      <c r="POT15" s="80"/>
      <c r="POU15" s="80"/>
      <c r="POV15" s="80"/>
      <c r="POW15" s="80"/>
      <c r="POX15" s="80"/>
      <c r="POY15" s="80"/>
      <c r="POZ15" s="80"/>
      <c r="PPA15" s="80"/>
      <c r="PPB15" s="80"/>
      <c r="PPC15" s="80"/>
      <c r="PPD15" s="80"/>
      <c r="PPE15" s="80"/>
      <c r="PPF15" s="80"/>
      <c r="PPG15" s="80"/>
      <c r="PPH15" s="80"/>
      <c r="PPI15" s="80"/>
      <c r="PPJ15" s="80"/>
      <c r="PPK15" s="80"/>
      <c r="PPL15" s="80"/>
      <c r="PPM15" s="80"/>
      <c r="PPN15" s="80"/>
      <c r="PPO15" s="80"/>
      <c r="PPP15" s="80"/>
      <c r="PPQ15" s="80"/>
      <c r="PPR15" s="80"/>
      <c r="PPS15" s="80"/>
      <c r="PPT15" s="80"/>
      <c r="PPU15" s="80"/>
      <c r="PPV15" s="80"/>
      <c r="PPW15" s="80"/>
      <c r="PPX15" s="80"/>
      <c r="PPY15" s="80"/>
      <c r="PPZ15" s="80"/>
      <c r="PQA15" s="80"/>
      <c r="PQB15" s="80"/>
      <c r="PQC15" s="80"/>
      <c r="PQD15" s="80"/>
      <c r="PQE15" s="80"/>
      <c r="PQF15" s="80"/>
      <c r="PQG15" s="80"/>
      <c r="PQH15" s="80"/>
      <c r="PQI15" s="80"/>
      <c r="PQJ15" s="80"/>
      <c r="PQK15" s="80"/>
      <c r="PQL15" s="80"/>
      <c r="PQM15" s="80"/>
      <c r="PQN15" s="80"/>
      <c r="PQO15" s="80"/>
      <c r="PQP15" s="80"/>
      <c r="PQQ15" s="80"/>
      <c r="PQR15" s="80"/>
      <c r="PQS15" s="80"/>
      <c r="PQT15" s="80"/>
      <c r="PQU15" s="80"/>
      <c r="PQV15" s="80"/>
      <c r="PQW15" s="80"/>
      <c r="PQX15" s="80"/>
      <c r="PQY15" s="80"/>
      <c r="PQZ15" s="80"/>
      <c r="PRA15" s="80"/>
      <c r="PRB15" s="80"/>
      <c r="PRC15" s="80"/>
      <c r="PRD15" s="80"/>
      <c r="PRE15" s="80"/>
      <c r="PRF15" s="80"/>
      <c r="PRG15" s="80"/>
      <c r="PRH15" s="80"/>
      <c r="PRI15" s="80"/>
      <c r="PRJ15" s="80"/>
      <c r="PRK15" s="80"/>
      <c r="PRL15" s="80"/>
      <c r="PRM15" s="80"/>
      <c r="PRN15" s="80"/>
      <c r="PRO15" s="80"/>
      <c r="PRP15" s="80"/>
      <c r="PRQ15" s="80"/>
      <c r="PRR15" s="80"/>
      <c r="PRS15" s="80"/>
      <c r="PRT15" s="80"/>
      <c r="PRU15" s="80"/>
      <c r="PRV15" s="80"/>
      <c r="PRW15" s="80"/>
      <c r="PRX15" s="80"/>
      <c r="PRY15" s="80"/>
      <c r="PRZ15" s="80"/>
      <c r="PSA15" s="80"/>
      <c r="PSB15" s="80"/>
      <c r="PSC15" s="80"/>
      <c r="PSD15" s="80"/>
      <c r="PSE15" s="80"/>
      <c r="PSF15" s="80"/>
      <c r="PSG15" s="80"/>
      <c r="PSH15" s="80"/>
      <c r="PSI15" s="80"/>
      <c r="PSJ15" s="80"/>
      <c r="PSK15" s="80"/>
      <c r="PSL15" s="80"/>
      <c r="PSM15" s="80"/>
      <c r="PSN15" s="80"/>
      <c r="PSO15" s="80"/>
      <c r="PSP15" s="80"/>
      <c r="PSQ15" s="80"/>
      <c r="PSR15" s="80"/>
      <c r="PSS15" s="80"/>
      <c r="PST15" s="80"/>
      <c r="PSU15" s="80"/>
      <c r="PSV15" s="80"/>
      <c r="PSW15" s="80"/>
      <c r="PSX15" s="80"/>
      <c r="PSY15" s="80"/>
      <c r="PSZ15" s="80"/>
      <c r="PTA15" s="80"/>
      <c r="PTB15" s="80"/>
      <c r="PTC15" s="80"/>
      <c r="PTD15" s="80"/>
      <c r="PTE15" s="80"/>
      <c r="PTF15" s="80"/>
      <c r="PTG15" s="80"/>
      <c r="PTH15" s="80"/>
      <c r="PTI15" s="80"/>
      <c r="PTJ15" s="80"/>
      <c r="PTK15" s="80"/>
      <c r="PTL15" s="80"/>
      <c r="PTM15" s="80"/>
      <c r="PTN15" s="80"/>
      <c r="PTO15" s="80"/>
      <c r="PTP15" s="80"/>
      <c r="PTQ15" s="80"/>
      <c r="PTR15" s="80"/>
      <c r="PTS15" s="80"/>
      <c r="PTT15" s="80"/>
      <c r="PTU15" s="80"/>
      <c r="PTV15" s="80"/>
      <c r="PTW15" s="80"/>
      <c r="PTX15" s="80"/>
      <c r="PTY15" s="80"/>
      <c r="PTZ15" s="80"/>
      <c r="PUA15" s="80"/>
      <c r="PUB15" s="80"/>
      <c r="PUC15" s="80"/>
      <c r="PUD15" s="80"/>
      <c r="PUE15" s="80"/>
      <c r="PUF15" s="80"/>
      <c r="PUG15" s="80"/>
      <c r="PUH15" s="80"/>
      <c r="PUI15" s="80"/>
      <c r="PUJ15" s="80"/>
      <c r="PUK15" s="80"/>
      <c r="PUL15" s="80"/>
      <c r="PUM15" s="80"/>
      <c r="PUN15" s="80"/>
      <c r="PUO15" s="80"/>
      <c r="PUP15" s="80"/>
      <c r="PUQ15" s="80"/>
      <c r="PUR15" s="80"/>
      <c r="PUS15" s="80"/>
      <c r="PUT15" s="80"/>
      <c r="PUU15" s="80"/>
      <c r="PUV15" s="80"/>
      <c r="PUW15" s="80"/>
      <c r="PUX15" s="80"/>
      <c r="PUY15" s="80"/>
      <c r="PUZ15" s="80"/>
      <c r="PVA15" s="80"/>
      <c r="PVB15" s="80"/>
      <c r="PVC15" s="80"/>
      <c r="PVD15" s="80"/>
      <c r="PVE15" s="80"/>
      <c r="PVF15" s="80"/>
      <c r="PVG15" s="80"/>
      <c r="PVH15" s="80"/>
      <c r="PVI15" s="80"/>
      <c r="PVJ15" s="80"/>
      <c r="PVK15" s="80"/>
      <c r="PVL15" s="80"/>
      <c r="PVM15" s="80"/>
      <c r="PVN15" s="80"/>
      <c r="PVO15" s="80"/>
      <c r="PVP15" s="80"/>
      <c r="PVQ15" s="80"/>
      <c r="PVR15" s="80"/>
      <c r="PVS15" s="80"/>
      <c r="PVT15" s="80"/>
      <c r="PVU15" s="80"/>
      <c r="PVV15" s="80"/>
      <c r="PVW15" s="80"/>
      <c r="PVX15" s="80"/>
      <c r="PVY15" s="80"/>
      <c r="PVZ15" s="80"/>
      <c r="PWA15" s="80"/>
      <c r="PWB15" s="80"/>
      <c r="PWC15" s="80"/>
      <c r="PWD15" s="80"/>
      <c r="PWE15" s="80"/>
      <c r="PWF15" s="80"/>
      <c r="PWG15" s="80"/>
      <c r="PWH15" s="80"/>
      <c r="PWI15" s="80"/>
      <c r="PWJ15" s="80"/>
      <c r="PWK15" s="80"/>
      <c r="PWL15" s="80"/>
      <c r="PWM15" s="80"/>
      <c r="PWN15" s="80"/>
      <c r="PWO15" s="80"/>
      <c r="PWP15" s="80"/>
      <c r="PWQ15" s="80"/>
      <c r="PWR15" s="80"/>
      <c r="PWS15" s="80"/>
      <c r="PWT15" s="80"/>
      <c r="PWU15" s="80"/>
      <c r="PWV15" s="80"/>
      <c r="PWW15" s="80"/>
      <c r="PWX15" s="80"/>
      <c r="PWY15" s="80"/>
      <c r="PWZ15" s="80"/>
      <c r="PXA15" s="80"/>
      <c r="PXB15" s="80"/>
      <c r="PXC15" s="80"/>
      <c r="PXD15" s="80"/>
      <c r="PXE15" s="80"/>
      <c r="PXF15" s="80"/>
      <c r="PXG15" s="80"/>
      <c r="PXH15" s="80"/>
      <c r="PXI15" s="80"/>
      <c r="PXJ15" s="80"/>
      <c r="PXK15" s="80"/>
      <c r="PXL15" s="80"/>
      <c r="PXM15" s="80"/>
      <c r="PXN15" s="80"/>
      <c r="PXO15" s="80"/>
      <c r="PXP15" s="80"/>
      <c r="PXQ15" s="80"/>
      <c r="PXR15" s="80"/>
      <c r="PXS15" s="80"/>
      <c r="PXT15" s="80"/>
      <c r="PXU15" s="80"/>
      <c r="PXV15" s="80"/>
      <c r="PXW15" s="80"/>
      <c r="PXX15" s="80"/>
      <c r="PXY15" s="80"/>
      <c r="PXZ15" s="80"/>
      <c r="PYA15" s="80"/>
      <c r="PYB15" s="80"/>
      <c r="PYC15" s="80"/>
      <c r="PYD15" s="80"/>
      <c r="PYE15" s="80"/>
      <c r="PYF15" s="80"/>
      <c r="PYG15" s="80"/>
      <c r="PYH15" s="80"/>
      <c r="PYI15" s="80"/>
      <c r="PYJ15" s="80"/>
      <c r="PYK15" s="80"/>
      <c r="PYL15" s="80"/>
      <c r="PYM15" s="80"/>
      <c r="PYN15" s="80"/>
      <c r="PYO15" s="80"/>
      <c r="PYP15" s="80"/>
      <c r="PYQ15" s="80"/>
      <c r="PYR15" s="80"/>
      <c r="PYS15" s="80"/>
      <c r="PYT15" s="80"/>
      <c r="PYU15" s="80"/>
      <c r="PYV15" s="80"/>
      <c r="PYW15" s="80"/>
      <c r="PYX15" s="80"/>
      <c r="PYY15" s="80"/>
      <c r="PYZ15" s="80"/>
      <c r="PZA15" s="80"/>
      <c r="PZB15" s="80"/>
      <c r="PZC15" s="80"/>
      <c r="PZD15" s="80"/>
      <c r="PZE15" s="80"/>
      <c r="PZF15" s="80"/>
      <c r="PZG15" s="80"/>
      <c r="PZH15" s="80"/>
      <c r="PZI15" s="80"/>
      <c r="PZJ15" s="80"/>
      <c r="PZK15" s="80"/>
      <c r="PZL15" s="80"/>
      <c r="PZM15" s="80"/>
      <c r="PZN15" s="80"/>
      <c r="PZO15" s="80"/>
      <c r="PZP15" s="80"/>
      <c r="PZQ15" s="80"/>
      <c r="PZR15" s="80"/>
      <c r="PZS15" s="80"/>
      <c r="PZT15" s="80"/>
      <c r="PZU15" s="80"/>
      <c r="PZV15" s="80"/>
      <c r="PZW15" s="80"/>
      <c r="PZX15" s="80"/>
      <c r="PZY15" s="80"/>
      <c r="PZZ15" s="80"/>
      <c r="QAA15" s="80"/>
      <c r="QAB15" s="80"/>
      <c r="QAC15" s="80"/>
      <c r="QAD15" s="80"/>
      <c r="QAE15" s="80"/>
      <c r="QAF15" s="80"/>
      <c r="QAG15" s="80"/>
      <c r="QAH15" s="80"/>
      <c r="QAI15" s="80"/>
      <c r="QAJ15" s="80"/>
      <c r="QAK15" s="80"/>
      <c r="QAL15" s="80"/>
      <c r="QAM15" s="80"/>
      <c r="QAN15" s="80"/>
      <c r="QAO15" s="80"/>
      <c r="QAP15" s="80"/>
      <c r="QAQ15" s="80"/>
      <c r="QAR15" s="80"/>
      <c r="QAS15" s="80"/>
      <c r="QAT15" s="80"/>
      <c r="QAU15" s="80"/>
      <c r="QAV15" s="80"/>
      <c r="QAW15" s="80"/>
      <c r="QAX15" s="80"/>
      <c r="QAY15" s="80"/>
      <c r="QAZ15" s="80"/>
      <c r="QBA15" s="80"/>
      <c r="QBB15" s="80"/>
      <c r="QBC15" s="80"/>
      <c r="QBD15" s="80"/>
      <c r="QBE15" s="80"/>
      <c r="QBF15" s="80"/>
      <c r="QBG15" s="80"/>
      <c r="QBH15" s="80"/>
      <c r="QBI15" s="80"/>
      <c r="QBJ15" s="80"/>
      <c r="QBK15" s="80"/>
      <c r="QBL15" s="80"/>
      <c r="QBM15" s="80"/>
      <c r="QBN15" s="80"/>
      <c r="QBO15" s="80"/>
      <c r="QBP15" s="80"/>
      <c r="QBQ15" s="80"/>
      <c r="QBR15" s="80"/>
      <c r="QBS15" s="80"/>
      <c r="QBT15" s="80"/>
      <c r="QBU15" s="80"/>
      <c r="QBV15" s="80"/>
      <c r="QBW15" s="80"/>
      <c r="QBX15" s="80"/>
      <c r="QBY15" s="80"/>
      <c r="QBZ15" s="80"/>
      <c r="QCA15" s="80"/>
      <c r="QCB15" s="80"/>
      <c r="QCC15" s="80"/>
      <c r="QCD15" s="80"/>
      <c r="QCE15" s="80"/>
      <c r="QCF15" s="80"/>
      <c r="QCG15" s="80"/>
      <c r="QCH15" s="80"/>
      <c r="QCI15" s="80"/>
      <c r="QCJ15" s="80"/>
      <c r="QCK15" s="80"/>
      <c r="QCL15" s="80"/>
      <c r="QCM15" s="80"/>
      <c r="QCN15" s="80"/>
      <c r="QCO15" s="80"/>
      <c r="QCP15" s="80"/>
      <c r="QCQ15" s="80"/>
      <c r="QCR15" s="80"/>
      <c r="QCS15" s="80"/>
      <c r="QCT15" s="80"/>
      <c r="QCU15" s="80"/>
      <c r="QCV15" s="80"/>
      <c r="QCW15" s="80"/>
      <c r="QCX15" s="80"/>
      <c r="QCY15" s="80"/>
      <c r="QCZ15" s="80"/>
      <c r="QDA15" s="80"/>
      <c r="QDB15" s="80"/>
      <c r="QDC15" s="80"/>
      <c r="QDD15" s="80"/>
      <c r="QDE15" s="80"/>
      <c r="QDF15" s="80"/>
      <c r="QDG15" s="80"/>
      <c r="QDH15" s="80"/>
      <c r="QDI15" s="80"/>
      <c r="QDJ15" s="80"/>
      <c r="QDK15" s="80"/>
      <c r="QDL15" s="80"/>
      <c r="QDM15" s="80"/>
      <c r="QDN15" s="80"/>
      <c r="QDO15" s="80"/>
      <c r="QDP15" s="80"/>
      <c r="QDQ15" s="80"/>
      <c r="QDR15" s="80"/>
      <c r="QDS15" s="80"/>
      <c r="QDT15" s="80"/>
      <c r="QDU15" s="80"/>
      <c r="QDV15" s="80"/>
      <c r="QDW15" s="80"/>
      <c r="QDX15" s="80"/>
      <c r="QDY15" s="80"/>
      <c r="QDZ15" s="80"/>
      <c r="QEA15" s="80"/>
      <c r="QEB15" s="80"/>
      <c r="QEC15" s="80"/>
      <c r="QED15" s="80"/>
      <c r="QEE15" s="80"/>
      <c r="QEF15" s="80"/>
      <c r="QEG15" s="80"/>
      <c r="QEH15" s="80"/>
      <c r="QEI15" s="80"/>
      <c r="QEJ15" s="80"/>
      <c r="QEK15" s="80"/>
      <c r="QEL15" s="80"/>
      <c r="QEM15" s="80"/>
      <c r="QEN15" s="80"/>
      <c r="QEO15" s="80"/>
      <c r="QEP15" s="80"/>
      <c r="QEQ15" s="80"/>
      <c r="QER15" s="80"/>
      <c r="QES15" s="80"/>
      <c r="QET15" s="80"/>
      <c r="QEU15" s="80"/>
      <c r="QEV15" s="80"/>
      <c r="QEW15" s="80"/>
      <c r="QEX15" s="80"/>
      <c r="QEY15" s="80"/>
      <c r="QEZ15" s="80"/>
      <c r="QFA15" s="80"/>
      <c r="QFB15" s="80"/>
      <c r="QFC15" s="80"/>
      <c r="QFD15" s="80"/>
      <c r="QFE15" s="80"/>
      <c r="QFF15" s="80"/>
      <c r="QFG15" s="80"/>
      <c r="QFH15" s="80"/>
      <c r="QFI15" s="80"/>
      <c r="QFJ15" s="80"/>
      <c r="QFK15" s="80"/>
      <c r="QFL15" s="80"/>
      <c r="QFM15" s="80"/>
      <c r="QFN15" s="80"/>
      <c r="QFO15" s="80"/>
      <c r="QFP15" s="80"/>
      <c r="QFQ15" s="80"/>
      <c r="QFR15" s="80"/>
      <c r="QFS15" s="80"/>
      <c r="QFT15" s="80"/>
      <c r="QFU15" s="80"/>
      <c r="QFV15" s="80"/>
      <c r="QFW15" s="80"/>
      <c r="QFX15" s="80"/>
      <c r="QFY15" s="80"/>
      <c r="QFZ15" s="80"/>
      <c r="QGA15" s="80"/>
      <c r="QGB15" s="80"/>
      <c r="QGC15" s="80"/>
      <c r="QGD15" s="80"/>
      <c r="QGE15" s="80"/>
      <c r="QGF15" s="80"/>
      <c r="QGG15" s="80"/>
      <c r="QGH15" s="80"/>
      <c r="QGI15" s="80"/>
      <c r="QGJ15" s="80"/>
      <c r="QGK15" s="80"/>
      <c r="QGL15" s="80"/>
      <c r="QGM15" s="80"/>
      <c r="QGN15" s="80"/>
      <c r="QGO15" s="80"/>
      <c r="QGP15" s="80"/>
      <c r="QGQ15" s="80"/>
      <c r="QGR15" s="80"/>
      <c r="QGS15" s="80"/>
      <c r="QGT15" s="80"/>
      <c r="QGU15" s="80"/>
      <c r="QGV15" s="80"/>
      <c r="QGW15" s="80"/>
      <c r="QGX15" s="80"/>
      <c r="QGY15" s="80"/>
      <c r="QGZ15" s="80"/>
      <c r="QHA15" s="80"/>
      <c r="QHB15" s="80"/>
      <c r="QHC15" s="80"/>
      <c r="QHD15" s="80"/>
      <c r="QHE15" s="80"/>
      <c r="QHF15" s="80"/>
      <c r="QHG15" s="80"/>
      <c r="QHH15" s="80"/>
      <c r="QHI15" s="80"/>
      <c r="QHJ15" s="80"/>
      <c r="QHK15" s="80"/>
      <c r="QHL15" s="80"/>
      <c r="QHM15" s="80"/>
      <c r="QHN15" s="80"/>
      <c r="QHO15" s="80"/>
      <c r="QHP15" s="80"/>
      <c r="QHQ15" s="80"/>
      <c r="QHR15" s="80"/>
      <c r="QHS15" s="80"/>
      <c r="QHT15" s="80"/>
      <c r="QHU15" s="80"/>
      <c r="QHV15" s="80"/>
      <c r="QHW15" s="80"/>
      <c r="QHX15" s="80"/>
      <c r="QHY15" s="80"/>
      <c r="QHZ15" s="80"/>
      <c r="QIA15" s="80"/>
      <c r="QIB15" s="80"/>
      <c r="QIC15" s="80"/>
      <c r="QID15" s="80"/>
      <c r="QIE15" s="80"/>
      <c r="QIF15" s="80"/>
      <c r="QIG15" s="80"/>
      <c r="QIH15" s="80"/>
      <c r="QII15" s="80"/>
      <c r="QIJ15" s="80"/>
      <c r="QIK15" s="80"/>
      <c r="QIL15" s="80"/>
      <c r="QIM15" s="80"/>
      <c r="QIN15" s="80"/>
      <c r="QIO15" s="80"/>
      <c r="QIP15" s="80"/>
      <c r="QIQ15" s="80"/>
      <c r="QIR15" s="80"/>
      <c r="QIS15" s="80"/>
      <c r="QIT15" s="80"/>
      <c r="QIU15" s="80"/>
      <c r="QIV15" s="80"/>
      <c r="QIW15" s="80"/>
      <c r="QIX15" s="80"/>
      <c r="QIY15" s="80"/>
      <c r="QIZ15" s="80"/>
      <c r="QJA15" s="80"/>
      <c r="QJB15" s="80"/>
      <c r="QJC15" s="80"/>
      <c r="QJD15" s="80"/>
      <c r="QJE15" s="80"/>
      <c r="QJF15" s="80"/>
      <c r="QJG15" s="80"/>
      <c r="QJH15" s="80"/>
      <c r="QJI15" s="80"/>
      <c r="QJJ15" s="80"/>
      <c r="QJK15" s="80"/>
      <c r="QJL15" s="80"/>
      <c r="QJM15" s="80"/>
      <c r="QJN15" s="80"/>
      <c r="QJO15" s="80"/>
      <c r="QJP15" s="80"/>
      <c r="QJQ15" s="80"/>
      <c r="QJR15" s="80"/>
      <c r="QJS15" s="80"/>
      <c r="QJT15" s="80"/>
      <c r="QJU15" s="80"/>
      <c r="QJV15" s="80"/>
      <c r="QJW15" s="80"/>
      <c r="QJX15" s="80"/>
      <c r="QJY15" s="80"/>
      <c r="QJZ15" s="80"/>
      <c r="QKA15" s="80"/>
      <c r="QKB15" s="80"/>
      <c r="QKC15" s="80"/>
      <c r="QKD15" s="80"/>
      <c r="QKE15" s="80"/>
      <c r="QKF15" s="80"/>
      <c r="QKG15" s="80"/>
      <c r="QKH15" s="80"/>
      <c r="QKI15" s="80"/>
      <c r="QKJ15" s="80"/>
      <c r="QKK15" s="80"/>
      <c r="QKL15" s="80"/>
      <c r="QKM15" s="80"/>
      <c r="QKN15" s="80"/>
      <c r="QKO15" s="80"/>
      <c r="QKP15" s="80"/>
      <c r="QKQ15" s="80"/>
      <c r="QKR15" s="80"/>
      <c r="QKS15" s="80"/>
      <c r="QKT15" s="80"/>
      <c r="QKU15" s="80"/>
      <c r="QKV15" s="80"/>
      <c r="QKW15" s="80"/>
      <c r="QKX15" s="80"/>
      <c r="QKY15" s="80"/>
      <c r="QKZ15" s="80"/>
      <c r="QLA15" s="80"/>
      <c r="QLB15" s="80"/>
      <c r="QLC15" s="80"/>
      <c r="QLD15" s="80"/>
      <c r="QLE15" s="80"/>
      <c r="QLF15" s="80"/>
      <c r="QLG15" s="80"/>
      <c r="QLH15" s="80"/>
      <c r="QLI15" s="80"/>
      <c r="QLJ15" s="80"/>
      <c r="QLK15" s="80"/>
      <c r="QLL15" s="80"/>
      <c r="QLM15" s="80"/>
      <c r="QLN15" s="80"/>
      <c r="QLO15" s="80"/>
      <c r="QLP15" s="80"/>
      <c r="QLQ15" s="80"/>
      <c r="QLR15" s="80"/>
      <c r="QLS15" s="80"/>
      <c r="QLT15" s="80"/>
      <c r="QLU15" s="80"/>
      <c r="QLV15" s="80"/>
      <c r="QLW15" s="80"/>
      <c r="QLX15" s="80"/>
      <c r="QLY15" s="80"/>
      <c r="QLZ15" s="80"/>
      <c r="QMA15" s="80"/>
      <c r="QMB15" s="80"/>
      <c r="QMC15" s="80"/>
      <c r="QMD15" s="80"/>
      <c r="QME15" s="80"/>
      <c r="QMF15" s="80"/>
      <c r="QMG15" s="80"/>
      <c r="QMH15" s="80"/>
      <c r="QMI15" s="80"/>
      <c r="QMJ15" s="80"/>
      <c r="QMK15" s="80"/>
      <c r="QML15" s="80"/>
      <c r="QMM15" s="80"/>
      <c r="QMN15" s="80"/>
      <c r="QMO15" s="80"/>
      <c r="QMP15" s="80"/>
      <c r="QMQ15" s="80"/>
      <c r="QMR15" s="80"/>
      <c r="QMS15" s="80"/>
      <c r="QMT15" s="80"/>
      <c r="QMU15" s="80"/>
      <c r="QMV15" s="80"/>
      <c r="QMW15" s="80"/>
      <c r="QMX15" s="80"/>
      <c r="QMY15" s="80"/>
      <c r="QMZ15" s="80"/>
      <c r="QNA15" s="80"/>
      <c r="QNB15" s="80"/>
      <c r="QNC15" s="80"/>
      <c r="QND15" s="80"/>
      <c r="QNE15" s="80"/>
      <c r="QNF15" s="80"/>
      <c r="QNG15" s="80"/>
      <c r="QNH15" s="80"/>
      <c r="QNI15" s="80"/>
      <c r="QNJ15" s="80"/>
      <c r="QNK15" s="80"/>
      <c r="QNL15" s="80"/>
      <c r="QNM15" s="80"/>
      <c r="QNN15" s="80"/>
      <c r="QNO15" s="80"/>
      <c r="QNP15" s="80"/>
      <c r="QNQ15" s="80"/>
      <c r="QNR15" s="80"/>
      <c r="QNS15" s="80"/>
      <c r="QNT15" s="80"/>
      <c r="QNU15" s="80"/>
      <c r="QNV15" s="80"/>
      <c r="QNW15" s="80"/>
      <c r="QNX15" s="80"/>
      <c r="QNY15" s="80"/>
      <c r="QNZ15" s="80"/>
      <c r="QOA15" s="80"/>
      <c r="QOB15" s="80"/>
      <c r="QOC15" s="80"/>
      <c r="QOD15" s="80"/>
      <c r="QOE15" s="80"/>
      <c r="QOF15" s="80"/>
      <c r="QOG15" s="80"/>
      <c r="QOH15" s="80"/>
      <c r="QOI15" s="80"/>
      <c r="QOJ15" s="80"/>
      <c r="QOK15" s="80"/>
      <c r="QOL15" s="80"/>
      <c r="QOM15" s="80"/>
      <c r="QON15" s="80"/>
      <c r="QOO15" s="80"/>
      <c r="QOP15" s="80"/>
      <c r="QOQ15" s="80"/>
      <c r="QOR15" s="80"/>
      <c r="QOS15" s="80"/>
      <c r="QOT15" s="80"/>
      <c r="QOU15" s="80"/>
      <c r="QOV15" s="80"/>
      <c r="QOW15" s="80"/>
      <c r="QOX15" s="80"/>
      <c r="QOY15" s="80"/>
      <c r="QOZ15" s="80"/>
      <c r="QPA15" s="80"/>
      <c r="QPB15" s="80"/>
      <c r="QPC15" s="80"/>
      <c r="QPD15" s="80"/>
      <c r="QPE15" s="80"/>
      <c r="QPF15" s="80"/>
      <c r="QPG15" s="80"/>
      <c r="QPH15" s="80"/>
      <c r="QPI15" s="80"/>
      <c r="QPJ15" s="80"/>
      <c r="QPK15" s="80"/>
      <c r="QPL15" s="80"/>
      <c r="QPM15" s="80"/>
      <c r="QPN15" s="80"/>
      <c r="QPO15" s="80"/>
      <c r="QPP15" s="80"/>
      <c r="QPQ15" s="80"/>
      <c r="QPR15" s="80"/>
      <c r="QPS15" s="80"/>
      <c r="QPT15" s="80"/>
      <c r="QPU15" s="80"/>
      <c r="QPV15" s="80"/>
      <c r="QPW15" s="80"/>
      <c r="QPX15" s="80"/>
      <c r="QPY15" s="80"/>
      <c r="QPZ15" s="80"/>
      <c r="QQA15" s="80"/>
      <c r="QQB15" s="80"/>
      <c r="QQC15" s="80"/>
      <c r="QQD15" s="80"/>
      <c r="QQE15" s="80"/>
      <c r="QQF15" s="80"/>
      <c r="QQG15" s="80"/>
      <c r="QQH15" s="80"/>
      <c r="QQI15" s="80"/>
      <c r="QQJ15" s="80"/>
      <c r="QQK15" s="80"/>
      <c r="QQL15" s="80"/>
      <c r="QQM15" s="80"/>
      <c r="QQN15" s="80"/>
      <c r="QQO15" s="80"/>
      <c r="QQP15" s="80"/>
      <c r="QQQ15" s="80"/>
      <c r="QQR15" s="80"/>
      <c r="QQS15" s="80"/>
      <c r="QQT15" s="80"/>
      <c r="QQU15" s="80"/>
      <c r="QQV15" s="80"/>
      <c r="QQW15" s="80"/>
      <c r="QQX15" s="80"/>
      <c r="QQY15" s="80"/>
      <c r="QQZ15" s="80"/>
      <c r="QRA15" s="80"/>
      <c r="QRB15" s="80"/>
      <c r="QRC15" s="80"/>
      <c r="QRD15" s="80"/>
      <c r="QRE15" s="80"/>
      <c r="QRF15" s="80"/>
      <c r="QRG15" s="80"/>
      <c r="QRH15" s="80"/>
      <c r="QRI15" s="80"/>
      <c r="QRJ15" s="80"/>
      <c r="QRK15" s="80"/>
      <c r="QRL15" s="80"/>
      <c r="QRM15" s="80"/>
      <c r="QRN15" s="80"/>
      <c r="QRO15" s="80"/>
      <c r="QRP15" s="80"/>
      <c r="QRQ15" s="80"/>
      <c r="QRR15" s="80"/>
      <c r="QRS15" s="80"/>
      <c r="QRT15" s="80"/>
      <c r="QRU15" s="80"/>
      <c r="QRV15" s="80"/>
      <c r="QRW15" s="80"/>
      <c r="QRX15" s="80"/>
      <c r="QRY15" s="80"/>
      <c r="QRZ15" s="80"/>
      <c r="QSA15" s="80"/>
      <c r="QSB15" s="80"/>
      <c r="QSC15" s="80"/>
      <c r="QSD15" s="80"/>
      <c r="QSE15" s="80"/>
      <c r="QSF15" s="80"/>
      <c r="QSG15" s="80"/>
      <c r="QSH15" s="80"/>
      <c r="QSI15" s="80"/>
      <c r="QSJ15" s="80"/>
      <c r="QSK15" s="80"/>
      <c r="QSL15" s="80"/>
      <c r="QSM15" s="80"/>
      <c r="QSN15" s="80"/>
      <c r="QSO15" s="80"/>
      <c r="QSP15" s="80"/>
      <c r="QSQ15" s="80"/>
      <c r="QSR15" s="80"/>
      <c r="QSS15" s="80"/>
      <c r="QST15" s="80"/>
      <c r="QSU15" s="80"/>
      <c r="QSV15" s="80"/>
      <c r="QSW15" s="80"/>
      <c r="QSX15" s="80"/>
      <c r="QSY15" s="80"/>
      <c r="QSZ15" s="80"/>
      <c r="QTA15" s="80"/>
      <c r="QTB15" s="80"/>
      <c r="QTC15" s="80"/>
      <c r="QTD15" s="80"/>
      <c r="QTE15" s="80"/>
      <c r="QTF15" s="80"/>
      <c r="QTG15" s="80"/>
      <c r="QTH15" s="80"/>
      <c r="QTI15" s="80"/>
      <c r="QTJ15" s="80"/>
      <c r="QTK15" s="80"/>
      <c r="QTL15" s="80"/>
      <c r="QTM15" s="80"/>
      <c r="QTN15" s="80"/>
      <c r="QTO15" s="80"/>
      <c r="QTP15" s="80"/>
      <c r="QTQ15" s="80"/>
      <c r="QTR15" s="80"/>
      <c r="QTS15" s="80"/>
      <c r="QTT15" s="80"/>
      <c r="QTU15" s="80"/>
      <c r="QTV15" s="80"/>
      <c r="QTW15" s="80"/>
      <c r="QTX15" s="80"/>
      <c r="QTY15" s="80"/>
      <c r="QTZ15" s="80"/>
      <c r="QUA15" s="80"/>
      <c r="QUB15" s="80"/>
      <c r="QUC15" s="80"/>
      <c r="QUD15" s="80"/>
      <c r="QUE15" s="80"/>
      <c r="QUF15" s="80"/>
      <c r="QUG15" s="80"/>
      <c r="QUH15" s="80"/>
      <c r="QUI15" s="80"/>
      <c r="QUJ15" s="80"/>
      <c r="QUK15" s="80"/>
      <c r="QUL15" s="80"/>
      <c r="QUM15" s="80"/>
      <c r="QUN15" s="80"/>
      <c r="QUO15" s="80"/>
      <c r="QUP15" s="80"/>
      <c r="QUQ15" s="80"/>
      <c r="QUR15" s="80"/>
      <c r="QUS15" s="80"/>
      <c r="QUT15" s="80"/>
      <c r="QUU15" s="80"/>
      <c r="QUV15" s="80"/>
      <c r="QUW15" s="80"/>
      <c r="QUX15" s="80"/>
      <c r="QUY15" s="80"/>
      <c r="QUZ15" s="80"/>
      <c r="QVA15" s="80"/>
      <c r="QVB15" s="80"/>
      <c r="QVC15" s="80"/>
      <c r="QVD15" s="80"/>
      <c r="QVE15" s="80"/>
      <c r="QVF15" s="80"/>
      <c r="QVG15" s="80"/>
      <c r="QVH15" s="80"/>
      <c r="QVI15" s="80"/>
      <c r="QVJ15" s="80"/>
      <c r="QVK15" s="80"/>
      <c r="QVL15" s="80"/>
      <c r="QVM15" s="80"/>
      <c r="QVN15" s="80"/>
      <c r="QVO15" s="80"/>
      <c r="QVP15" s="80"/>
      <c r="QVQ15" s="80"/>
      <c r="QVR15" s="80"/>
      <c r="QVS15" s="80"/>
      <c r="QVT15" s="80"/>
      <c r="QVU15" s="80"/>
      <c r="QVV15" s="80"/>
      <c r="QVW15" s="80"/>
      <c r="QVX15" s="80"/>
      <c r="QVY15" s="80"/>
      <c r="QVZ15" s="80"/>
      <c r="QWA15" s="80"/>
      <c r="QWB15" s="80"/>
      <c r="QWC15" s="80"/>
      <c r="QWD15" s="80"/>
      <c r="QWE15" s="80"/>
      <c r="QWF15" s="80"/>
      <c r="QWG15" s="80"/>
      <c r="QWH15" s="80"/>
      <c r="QWI15" s="80"/>
      <c r="QWJ15" s="80"/>
      <c r="QWK15" s="80"/>
      <c r="QWL15" s="80"/>
      <c r="QWM15" s="80"/>
      <c r="QWN15" s="80"/>
      <c r="QWO15" s="80"/>
      <c r="QWP15" s="80"/>
      <c r="QWQ15" s="80"/>
      <c r="QWR15" s="80"/>
      <c r="QWS15" s="80"/>
      <c r="QWT15" s="80"/>
      <c r="QWU15" s="80"/>
      <c r="QWV15" s="80"/>
      <c r="QWW15" s="80"/>
      <c r="QWX15" s="80"/>
      <c r="QWY15" s="80"/>
      <c r="QWZ15" s="80"/>
      <c r="QXA15" s="80"/>
      <c r="QXB15" s="80"/>
      <c r="QXC15" s="80"/>
      <c r="QXD15" s="80"/>
      <c r="QXE15" s="80"/>
      <c r="QXF15" s="80"/>
      <c r="QXG15" s="80"/>
      <c r="QXH15" s="80"/>
      <c r="QXI15" s="80"/>
      <c r="QXJ15" s="80"/>
      <c r="QXK15" s="80"/>
      <c r="QXL15" s="80"/>
      <c r="QXM15" s="80"/>
      <c r="QXN15" s="80"/>
      <c r="QXO15" s="80"/>
      <c r="QXP15" s="80"/>
      <c r="QXQ15" s="80"/>
      <c r="QXR15" s="80"/>
      <c r="QXS15" s="80"/>
      <c r="QXT15" s="80"/>
      <c r="QXU15" s="80"/>
      <c r="QXV15" s="80"/>
      <c r="QXW15" s="80"/>
      <c r="QXX15" s="80"/>
      <c r="QXY15" s="80"/>
      <c r="QXZ15" s="80"/>
      <c r="QYA15" s="80"/>
      <c r="QYB15" s="80"/>
      <c r="QYC15" s="80"/>
      <c r="QYD15" s="80"/>
      <c r="QYE15" s="80"/>
      <c r="QYF15" s="80"/>
      <c r="QYG15" s="80"/>
      <c r="QYH15" s="80"/>
      <c r="QYI15" s="80"/>
      <c r="QYJ15" s="80"/>
      <c r="QYK15" s="80"/>
      <c r="QYL15" s="80"/>
      <c r="QYM15" s="80"/>
      <c r="QYN15" s="80"/>
      <c r="QYO15" s="80"/>
      <c r="QYP15" s="80"/>
      <c r="QYQ15" s="80"/>
      <c r="QYR15" s="80"/>
      <c r="QYS15" s="80"/>
      <c r="QYT15" s="80"/>
      <c r="QYU15" s="80"/>
      <c r="QYV15" s="80"/>
      <c r="QYW15" s="80"/>
      <c r="QYX15" s="80"/>
      <c r="QYY15" s="80"/>
      <c r="QYZ15" s="80"/>
      <c r="QZA15" s="80"/>
      <c r="QZB15" s="80"/>
      <c r="QZC15" s="80"/>
      <c r="QZD15" s="80"/>
      <c r="QZE15" s="80"/>
      <c r="QZF15" s="80"/>
      <c r="QZG15" s="80"/>
      <c r="QZH15" s="80"/>
      <c r="QZI15" s="80"/>
      <c r="QZJ15" s="80"/>
      <c r="QZK15" s="80"/>
      <c r="QZL15" s="80"/>
      <c r="QZM15" s="80"/>
      <c r="QZN15" s="80"/>
      <c r="QZO15" s="80"/>
      <c r="QZP15" s="80"/>
      <c r="QZQ15" s="80"/>
      <c r="QZR15" s="80"/>
      <c r="QZS15" s="80"/>
      <c r="QZT15" s="80"/>
      <c r="QZU15" s="80"/>
      <c r="QZV15" s="80"/>
      <c r="QZW15" s="80"/>
      <c r="QZX15" s="80"/>
      <c r="QZY15" s="80"/>
      <c r="QZZ15" s="80"/>
      <c r="RAA15" s="80"/>
      <c r="RAB15" s="80"/>
      <c r="RAC15" s="80"/>
      <c r="RAD15" s="80"/>
      <c r="RAE15" s="80"/>
      <c r="RAF15" s="80"/>
      <c r="RAG15" s="80"/>
      <c r="RAH15" s="80"/>
      <c r="RAI15" s="80"/>
      <c r="RAJ15" s="80"/>
      <c r="RAK15" s="80"/>
      <c r="RAL15" s="80"/>
      <c r="RAM15" s="80"/>
      <c r="RAN15" s="80"/>
      <c r="RAO15" s="80"/>
      <c r="RAP15" s="80"/>
      <c r="RAQ15" s="80"/>
      <c r="RAR15" s="80"/>
      <c r="RAS15" s="80"/>
      <c r="RAT15" s="80"/>
      <c r="RAU15" s="80"/>
      <c r="RAV15" s="80"/>
      <c r="RAW15" s="80"/>
      <c r="RAX15" s="80"/>
      <c r="RAY15" s="80"/>
      <c r="RAZ15" s="80"/>
      <c r="RBA15" s="80"/>
      <c r="RBB15" s="80"/>
      <c r="RBC15" s="80"/>
      <c r="RBD15" s="80"/>
      <c r="RBE15" s="80"/>
      <c r="RBF15" s="80"/>
      <c r="RBG15" s="80"/>
      <c r="RBH15" s="80"/>
      <c r="RBI15" s="80"/>
      <c r="RBJ15" s="80"/>
      <c r="RBK15" s="80"/>
      <c r="RBL15" s="80"/>
      <c r="RBM15" s="80"/>
      <c r="RBN15" s="80"/>
      <c r="RBO15" s="80"/>
      <c r="RBP15" s="80"/>
      <c r="RBQ15" s="80"/>
      <c r="RBR15" s="80"/>
      <c r="RBS15" s="80"/>
      <c r="RBT15" s="80"/>
      <c r="RBU15" s="80"/>
      <c r="RBV15" s="80"/>
      <c r="RBW15" s="80"/>
      <c r="RBX15" s="80"/>
      <c r="RBY15" s="80"/>
      <c r="RBZ15" s="80"/>
      <c r="RCA15" s="80"/>
      <c r="RCB15" s="80"/>
      <c r="RCC15" s="80"/>
      <c r="RCD15" s="80"/>
      <c r="RCE15" s="80"/>
      <c r="RCF15" s="80"/>
      <c r="RCG15" s="80"/>
      <c r="RCH15" s="80"/>
      <c r="RCI15" s="80"/>
      <c r="RCJ15" s="80"/>
      <c r="RCK15" s="80"/>
      <c r="RCL15" s="80"/>
      <c r="RCM15" s="80"/>
      <c r="RCN15" s="80"/>
      <c r="RCO15" s="80"/>
      <c r="RCP15" s="80"/>
      <c r="RCQ15" s="80"/>
      <c r="RCR15" s="80"/>
      <c r="RCS15" s="80"/>
      <c r="RCT15" s="80"/>
      <c r="RCU15" s="80"/>
      <c r="RCV15" s="80"/>
      <c r="RCW15" s="80"/>
      <c r="RCX15" s="80"/>
      <c r="RCY15" s="80"/>
      <c r="RCZ15" s="80"/>
      <c r="RDA15" s="80"/>
      <c r="RDB15" s="80"/>
      <c r="RDC15" s="80"/>
      <c r="RDD15" s="80"/>
      <c r="RDE15" s="80"/>
      <c r="RDF15" s="80"/>
      <c r="RDG15" s="80"/>
      <c r="RDH15" s="80"/>
      <c r="RDI15" s="80"/>
      <c r="RDJ15" s="80"/>
      <c r="RDK15" s="80"/>
      <c r="RDL15" s="80"/>
      <c r="RDM15" s="80"/>
      <c r="RDN15" s="80"/>
      <c r="RDO15" s="80"/>
      <c r="RDP15" s="80"/>
      <c r="RDQ15" s="80"/>
      <c r="RDR15" s="80"/>
      <c r="RDS15" s="80"/>
      <c r="RDT15" s="80"/>
      <c r="RDU15" s="80"/>
      <c r="RDV15" s="80"/>
      <c r="RDW15" s="80"/>
      <c r="RDX15" s="80"/>
      <c r="RDY15" s="80"/>
      <c r="RDZ15" s="80"/>
      <c r="REA15" s="80"/>
      <c r="REB15" s="80"/>
      <c r="REC15" s="80"/>
      <c r="RED15" s="80"/>
      <c r="REE15" s="80"/>
      <c r="REF15" s="80"/>
      <c r="REG15" s="80"/>
      <c r="REH15" s="80"/>
      <c r="REI15" s="80"/>
      <c r="REJ15" s="80"/>
      <c r="REK15" s="80"/>
      <c r="REL15" s="80"/>
      <c r="REM15" s="80"/>
      <c r="REN15" s="80"/>
      <c r="REO15" s="80"/>
      <c r="REP15" s="80"/>
      <c r="REQ15" s="80"/>
      <c r="RER15" s="80"/>
      <c r="RES15" s="80"/>
      <c r="RET15" s="80"/>
      <c r="REU15" s="80"/>
      <c r="REV15" s="80"/>
      <c r="REW15" s="80"/>
      <c r="REX15" s="80"/>
      <c r="REY15" s="80"/>
      <c r="REZ15" s="80"/>
      <c r="RFA15" s="80"/>
      <c r="RFB15" s="80"/>
      <c r="RFC15" s="80"/>
      <c r="RFD15" s="80"/>
      <c r="RFE15" s="80"/>
      <c r="RFF15" s="80"/>
      <c r="RFG15" s="80"/>
      <c r="RFH15" s="80"/>
      <c r="RFI15" s="80"/>
      <c r="RFJ15" s="80"/>
      <c r="RFK15" s="80"/>
      <c r="RFL15" s="80"/>
      <c r="RFM15" s="80"/>
      <c r="RFN15" s="80"/>
      <c r="RFO15" s="80"/>
      <c r="RFP15" s="80"/>
      <c r="RFQ15" s="80"/>
      <c r="RFR15" s="80"/>
      <c r="RFS15" s="80"/>
      <c r="RFT15" s="80"/>
      <c r="RFU15" s="80"/>
      <c r="RFV15" s="80"/>
      <c r="RFW15" s="80"/>
      <c r="RFX15" s="80"/>
      <c r="RFY15" s="80"/>
      <c r="RFZ15" s="80"/>
      <c r="RGA15" s="80"/>
      <c r="RGB15" s="80"/>
      <c r="RGC15" s="80"/>
      <c r="RGD15" s="80"/>
      <c r="RGE15" s="80"/>
      <c r="RGF15" s="80"/>
      <c r="RGG15" s="80"/>
      <c r="RGH15" s="80"/>
      <c r="RGI15" s="80"/>
      <c r="RGJ15" s="80"/>
      <c r="RGK15" s="80"/>
      <c r="RGL15" s="80"/>
      <c r="RGM15" s="80"/>
      <c r="RGN15" s="80"/>
      <c r="RGO15" s="80"/>
      <c r="RGP15" s="80"/>
      <c r="RGQ15" s="80"/>
      <c r="RGR15" s="80"/>
      <c r="RGS15" s="80"/>
      <c r="RGT15" s="80"/>
      <c r="RGU15" s="80"/>
      <c r="RGV15" s="80"/>
      <c r="RGW15" s="80"/>
      <c r="RGX15" s="80"/>
      <c r="RGY15" s="80"/>
      <c r="RGZ15" s="80"/>
      <c r="RHA15" s="80"/>
      <c r="RHB15" s="80"/>
      <c r="RHC15" s="80"/>
      <c r="RHD15" s="80"/>
      <c r="RHE15" s="80"/>
      <c r="RHF15" s="80"/>
      <c r="RHG15" s="80"/>
      <c r="RHH15" s="80"/>
      <c r="RHI15" s="80"/>
      <c r="RHJ15" s="80"/>
      <c r="RHK15" s="80"/>
      <c r="RHL15" s="80"/>
      <c r="RHM15" s="80"/>
      <c r="RHN15" s="80"/>
      <c r="RHO15" s="80"/>
      <c r="RHP15" s="80"/>
      <c r="RHQ15" s="80"/>
      <c r="RHR15" s="80"/>
      <c r="RHS15" s="80"/>
      <c r="RHT15" s="80"/>
      <c r="RHU15" s="80"/>
      <c r="RHV15" s="80"/>
      <c r="RHW15" s="80"/>
      <c r="RHX15" s="80"/>
      <c r="RHY15" s="80"/>
      <c r="RHZ15" s="80"/>
      <c r="RIA15" s="80"/>
      <c r="RIB15" s="80"/>
      <c r="RIC15" s="80"/>
      <c r="RID15" s="80"/>
      <c r="RIE15" s="80"/>
      <c r="RIF15" s="80"/>
      <c r="RIG15" s="80"/>
      <c r="RIH15" s="80"/>
      <c r="RII15" s="80"/>
      <c r="RIJ15" s="80"/>
      <c r="RIK15" s="80"/>
      <c r="RIL15" s="80"/>
      <c r="RIM15" s="80"/>
      <c r="RIN15" s="80"/>
      <c r="RIO15" s="80"/>
      <c r="RIP15" s="80"/>
      <c r="RIQ15" s="80"/>
      <c r="RIR15" s="80"/>
      <c r="RIS15" s="80"/>
      <c r="RIT15" s="80"/>
      <c r="RIU15" s="80"/>
      <c r="RIV15" s="80"/>
      <c r="RIW15" s="80"/>
      <c r="RIX15" s="80"/>
      <c r="RIY15" s="80"/>
      <c r="RIZ15" s="80"/>
      <c r="RJA15" s="80"/>
      <c r="RJB15" s="80"/>
      <c r="RJC15" s="80"/>
      <c r="RJD15" s="80"/>
      <c r="RJE15" s="80"/>
      <c r="RJF15" s="80"/>
      <c r="RJG15" s="80"/>
      <c r="RJH15" s="80"/>
      <c r="RJI15" s="80"/>
      <c r="RJJ15" s="80"/>
      <c r="RJK15" s="80"/>
      <c r="RJL15" s="80"/>
      <c r="RJM15" s="80"/>
      <c r="RJN15" s="80"/>
      <c r="RJO15" s="80"/>
      <c r="RJP15" s="80"/>
      <c r="RJQ15" s="80"/>
      <c r="RJR15" s="80"/>
      <c r="RJS15" s="80"/>
      <c r="RJT15" s="80"/>
      <c r="RJU15" s="80"/>
      <c r="RJV15" s="80"/>
      <c r="RJW15" s="80"/>
      <c r="RJX15" s="80"/>
      <c r="RJY15" s="80"/>
      <c r="RJZ15" s="80"/>
      <c r="RKA15" s="80"/>
      <c r="RKB15" s="80"/>
      <c r="RKC15" s="80"/>
      <c r="RKD15" s="80"/>
      <c r="RKE15" s="80"/>
      <c r="RKF15" s="80"/>
      <c r="RKG15" s="80"/>
      <c r="RKH15" s="80"/>
      <c r="RKI15" s="80"/>
      <c r="RKJ15" s="80"/>
      <c r="RKK15" s="80"/>
      <c r="RKL15" s="80"/>
      <c r="RKM15" s="80"/>
      <c r="RKN15" s="80"/>
      <c r="RKO15" s="80"/>
      <c r="RKP15" s="80"/>
      <c r="RKQ15" s="80"/>
      <c r="RKR15" s="80"/>
      <c r="RKS15" s="80"/>
      <c r="RKT15" s="80"/>
      <c r="RKU15" s="80"/>
      <c r="RKV15" s="80"/>
      <c r="RKW15" s="80"/>
      <c r="RKX15" s="80"/>
      <c r="RKY15" s="80"/>
      <c r="RKZ15" s="80"/>
      <c r="RLA15" s="80"/>
      <c r="RLB15" s="80"/>
      <c r="RLC15" s="80"/>
      <c r="RLD15" s="80"/>
      <c r="RLE15" s="80"/>
      <c r="RLF15" s="80"/>
      <c r="RLG15" s="80"/>
      <c r="RLH15" s="80"/>
      <c r="RLI15" s="80"/>
      <c r="RLJ15" s="80"/>
      <c r="RLK15" s="80"/>
      <c r="RLL15" s="80"/>
      <c r="RLM15" s="80"/>
      <c r="RLN15" s="80"/>
      <c r="RLO15" s="80"/>
      <c r="RLP15" s="80"/>
      <c r="RLQ15" s="80"/>
      <c r="RLR15" s="80"/>
      <c r="RLS15" s="80"/>
      <c r="RLT15" s="80"/>
      <c r="RLU15" s="80"/>
      <c r="RLV15" s="80"/>
      <c r="RLW15" s="80"/>
      <c r="RLX15" s="80"/>
      <c r="RLY15" s="80"/>
      <c r="RLZ15" s="80"/>
      <c r="RMA15" s="80"/>
      <c r="RMB15" s="80"/>
      <c r="RMC15" s="80"/>
      <c r="RMD15" s="80"/>
      <c r="RME15" s="80"/>
      <c r="RMF15" s="80"/>
      <c r="RMG15" s="80"/>
      <c r="RMH15" s="80"/>
      <c r="RMI15" s="80"/>
      <c r="RMJ15" s="80"/>
      <c r="RMK15" s="80"/>
      <c r="RML15" s="80"/>
      <c r="RMM15" s="80"/>
      <c r="RMN15" s="80"/>
      <c r="RMO15" s="80"/>
      <c r="RMP15" s="80"/>
      <c r="RMQ15" s="80"/>
      <c r="RMR15" s="80"/>
      <c r="RMS15" s="80"/>
      <c r="RMT15" s="80"/>
      <c r="RMU15" s="80"/>
      <c r="RMV15" s="80"/>
      <c r="RMW15" s="80"/>
      <c r="RMX15" s="80"/>
      <c r="RMY15" s="80"/>
      <c r="RMZ15" s="80"/>
      <c r="RNA15" s="80"/>
      <c r="RNB15" s="80"/>
      <c r="RNC15" s="80"/>
      <c r="RND15" s="80"/>
      <c r="RNE15" s="80"/>
      <c r="RNF15" s="80"/>
      <c r="RNG15" s="80"/>
      <c r="RNH15" s="80"/>
      <c r="RNI15" s="80"/>
      <c r="RNJ15" s="80"/>
      <c r="RNK15" s="80"/>
      <c r="RNL15" s="80"/>
      <c r="RNM15" s="80"/>
      <c r="RNN15" s="80"/>
      <c r="RNO15" s="80"/>
      <c r="RNP15" s="80"/>
      <c r="RNQ15" s="80"/>
      <c r="RNR15" s="80"/>
      <c r="RNS15" s="80"/>
      <c r="RNT15" s="80"/>
      <c r="RNU15" s="80"/>
      <c r="RNV15" s="80"/>
      <c r="RNW15" s="80"/>
      <c r="RNX15" s="80"/>
      <c r="RNY15" s="80"/>
      <c r="RNZ15" s="80"/>
      <c r="ROA15" s="80"/>
      <c r="ROB15" s="80"/>
      <c r="ROC15" s="80"/>
      <c r="ROD15" s="80"/>
      <c r="ROE15" s="80"/>
      <c r="ROF15" s="80"/>
      <c r="ROG15" s="80"/>
      <c r="ROH15" s="80"/>
      <c r="ROI15" s="80"/>
      <c r="ROJ15" s="80"/>
      <c r="ROK15" s="80"/>
      <c r="ROL15" s="80"/>
      <c r="ROM15" s="80"/>
      <c r="RON15" s="80"/>
      <c r="ROO15" s="80"/>
      <c r="ROP15" s="80"/>
      <c r="ROQ15" s="80"/>
      <c r="ROR15" s="80"/>
      <c r="ROS15" s="80"/>
      <c r="ROT15" s="80"/>
      <c r="ROU15" s="80"/>
      <c r="ROV15" s="80"/>
      <c r="ROW15" s="80"/>
      <c r="ROX15" s="80"/>
      <c r="ROY15" s="80"/>
      <c r="ROZ15" s="80"/>
      <c r="RPA15" s="80"/>
      <c r="RPB15" s="80"/>
      <c r="RPC15" s="80"/>
      <c r="RPD15" s="80"/>
      <c r="RPE15" s="80"/>
      <c r="RPF15" s="80"/>
      <c r="RPG15" s="80"/>
      <c r="RPH15" s="80"/>
      <c r="RPI15" s="80"/>
      <c r="RPJ15" s="80"/>
      <c r="RPK15" s="80"/>
      <c r="RPL15" s="80"/>
      <c r="RPM15" s="80"/>
      <c r="RPN15" s="80"/>
      <c r="RPO15" s="80"/>
      <c r="RPP15" s="80"/>
      <c r="RPQ15" s="80"/>
      <c r="RPR15" s="80"/>
      <c r="RPS15" s="80"/>
      <c r="RPT15" s="80"/>
      <c r="RPU15" s="80"/>
      <c r="RPV15" s="80"/>
      <c r="RPW15" s="80"/>
      <c r="RPX15" s="80"/>
      <c r="RPY15" s="80"/>
      <c r="RPZ15" s="80"/>
      <c r="RQA15" s="80"/>
      <c r="RQB15" s="80"/>
      <c r="RQC15" s="80"/>
      <c r="RQD15" s="80"/>
      <c r="RQE15" s="80"/>
      <c r="RQF15" s="80"/>
      <c r="RQG15" s="80"/>
      <c r="RQH15" s="80"/>
      <c r="RQI15" s="80"/>
      <c r="RQJ15" s="80"/>
      <c r="RQK15" s="80"/>
      <c r="RQL15" s="80"/>
      <c r="RQM15" s="80"/>
      <c r="RQN15" s="80"/>
      <c r="RQO15" s="80"/>
      <c r="RQP15" s="80"/>
      <c r="RQQ15" s="80"/>
      <c r="RQR15" s="80"/>
      <c r="RQS15" s="80"/>
      <c r="RQT15" s="80"/>
      <c r="RQU15" s="80"/>
      <c r="RQV15" s="80"/>
      <c r="RQW15" s="80"/>
      <c r="RQX15" s="80"/>
      <c r="RQY15" s="80"/>
      <c r="RQZ15" s="80"/>
      <c r="RRA15" s="80"/>
      <c r="RRB15" s="80"/>
      <c r="RRC15" s="80"/>
      <c r="RRD15" s="80"/>
      <c r="RRE15" s="80"/>
      <c r="RRF15" s="80"/>
      <c r="RRG15" s="80"/>
      <c r="RRH15" s="80"/>
      <c r="RRI15" s="80"/>
      <c r="RRJ15" s="80"/>
      <c r="RRK15" s="80"/>
      <c r="RRL15" s="80"/>
      <c r="RRM15" s="80"/>
      <c r="RRN15" s="80"/>
      <c r="RRO15" s="80"/>
      <c r="RRP15" s="80"/>
      <c r="RRQ15" s="80"/>
      <c r="RRR15" s="80"/>
      <c r="RRS15" s="80"/>
      <c r="RRT15" s="80"/>
      <c r="RRU15" s="80"/>
      <c r="RRV15" s="80"/>
      <c r="RRW15" s="80"/>
      <c r="RRX15" s="80"/>
      <c r="RRY15" s="80"/>
      <c r="RRZ15" s="80"/>
      <c r="RSA15" s="80"/>
      <c r="RSB15" s="80"/>
      <c r="RSC15" s="80"/>
      <c r="RSD15" s="80"/>
      <c r="RSE15" s="80"/>
      <c r="RSF15" s="80"/>
      <c r="RSG15" s="80"/>
      <c r="RSH15" s="80"/>
      <c r="RSI15" s="80"/>
      <c r="RSJ15" s="80"/>
      <c r="RSK15" s="80"/>
      <c r="RSL15" s="80"/>
      <c r="RSM15" s="80"/>
      <c r="RSN15" s="80"/>
      <c r="RSO15" s="80"/>
      <c r="RSP15" s="80"/>
      <c r="RSQ15" s="80"/>
      <c r="RSR15" s="80"/>
      <c r="RSS15" s="80"/>
      <c r="RST15" s="80"/>
      <c r="RSU15" s="80"/>
      <c r="RSV15" s="80"/>
      <c r="RSW15" s="80"/>
      <c r="RSX15" s="80"/>
      <c r="RSY15" s="80"/>
      <c r="RSZ15" s="80"/>
      <c r="RTA15" s="80"/>
      <c r="RTB15" s="80"/>
      <c r="RTC15" s="80"/>
      <c r="RTD15" s="80"/>
      <c r="RTE15" s="80"/>
      <c r="RTF15" s="80"/>
      <c r="RTG15" s="80"/>
      <c r="RTH15" s="80"/>
      <c r="RTI15" s="80"/>
      <c r="RTJ15" s="80"/>
      <c r="RTK15" s="80"/>
      <c r="RTL15" s="80"/>
      <c r="RTM15" s="80"/>
      <c r="RTN15" s="80"/>
      <c r="RTO15" s="80"/>
      <c r="RTP15" s="80"/>
      <c r="RTQ15" s="80"/>
      <c r="RTR15" s="80"/>
      <c r="RTS15" s="80"/>
      <c r="RTT15" s="80"/>
      <c r="RTU15" s="80"/>
      <c r="RTV15" s="80"/>
      <c r="RTW15" s="80"/>
      <c r="RTX15" s="80"/>
      <c r="RTY15" s="80"/>
      <c r="RTZ15" s="80"/>
      <c r="RUA15" s="80"/>
      <c r="RUB15" s="80"/>
      <c r="RUC15" s="80"/>
      <c r="RUD15" s="80"/>
      <c r="RUE15" s="80"/>
      <c r="RUF15" s="80"/>
      <c r="RUG15" s="80"/>
      <c r="RUH15" s="80"/>
      <c r="RUI15" s="80"/>
      <c r="RUJ15" s="80"/>
      <c r="RUK15" s="80"/>
      <c r="RUL15" s="80"/>
      <c r="RUM15" s="80"/>
      <c r="RUN15" s="80"/>
      <c r="RUO15" s="80"/>
      <c r="RUP15" s="80"/>
      <c r="RUQ15" s="80"/>
      <c r="RUR15" s="80"/>
      <c r="RUS15" s="80"/>
      <c r="RUT15" s="80"/>
      <c r="RUU15" s="80"/>
      <c r="RUV15" s="80"/>
      <c r="RUW15" s="80"/>
      <c r="RUX15" s="80"/>
      <c r="RUY15" s="80"/>
      <c r="RUZ15" s="80"/>
      <c r="RVA15" s="80"/>
      <c r="RVB15" s="80"/>
      <c r="RVC15" s="80"/>
      <c r="RVD15" s="80"/>
      <c r="RVE15" s="80"/>
      <c r="RVF15" s="80"/>
      <c r="RVG15" s="80"/>
      <c r="RVH15" s="80"/>
      <c r="RVI15" s="80"/>
      <c r="RVJ15" s="80"/>
      <c r="RVK15" s="80"/>
      <c r="RVL15" s="80"/>
      <c r="RVM15" s="80"/>
      <c r="RVN15" s="80"/>
      <c r="RVO15" s="80"/>
      <c r="RVP15" s="80"/>
      <c r="RVQ15" s="80"/>
      <c r="RVR15" s="80"/>
      <c r="RVS15" s="80"/>
      <c r="RVT15" s="80"/>
      <c r="RVU15" s="80"/>
      <c r="RVV15" s="80"/>
      <c r="RVW15" s="80"/>
      <c r="RVX15" s="80"/>
      <c r="RVY15" s="80"/>
      <c r="RVZ15" s="80"/>
      <c r="RWA15" s="80"/>
      <c r="RWB15" s="80"/>
      <c r="RWC15" s="80"/>
      <c r="RWD15" s="80"/>
      <c r="RWE15" s="80"/>
      <c r="RWF15" s="80"/>
      <c r="RWG15" s="80"/>
      <c r="RWH15" s="80"/>
      <c r="RWI15" s="80"/>
      <c r="RWJ15" s="80"/>
      <c r="RWK15" s="80"/>
      <c r="RWL15" s="80"/>
      <c r="RWM15" s="80"/>
      <c r="RWN15" s="80"/>
      <c r="RWO15" s="80"/>
      <c r="RWP15" s="80"/>
      <c r="RWQ15" s="80"/>
      <c r="RWR15" s="80"/>
      <c r="RWS15" s="80"/>
      <c r="RWT15" s="80"/>
      <c r="RWU15" s="80"/>
      <c r="RWV15" s="80"/>
      <c r="RWW15" s="80"/>
      <c r="RWX15" s="80"/>
      <c r="RWY15" s="80"/>
      <c r="RWZ15" s="80"/>
      <c r="RXA15" s="80"/>
      <c r="RXB15" s="80"/>
      <c r="RXC15" s="80"/>
      <c r="RXD15" s="80"/>
      <c r="RXE15" s="80"/>
      <c r="RXF15" s="80"/>
      <c r="RXG15" s="80"/>
      <c r="RXH15" s="80"/>
      <c r="RXI15" s="80"/>
      <c r="RXJ15" s="80"/>
      <c r="RXK15" s="80"/>
      <c r="RXL15" s="80"/>
      <c r="RXM15" s="80"/>
      <c r="RXN15" s="80"/>
      <c r="RXO15" s="80"/>
      <c r="RXP15" s="80"/>
      <c r="RXQ15" s="80"/>
      <c r="RXR15" s="80"/>
      <c r="RXS15" s="80"/>
      <c r="RXT15" s="80"/>
      <c r="RXU15" s="80"/>
      <c r="RXV15" s="80"/>
      <c r="RXW15" s="80"/>
      <c r="RXX15" s="80"/>
      <c r="RXY15" s="80"/>
      <c r="RXZ15" s="80"/>
      <c r="RYA15" s="80"/>
      <c r="RYB15" s="80"/>
      <c r="RYC15" s="80"/>
      <c r="RYD15" s="80"/>
      <c r="RYE15" s="80"/>
      <c r="RYF15" s="80"/>
      <c r="RYG15" s="80"/>
      <c r="RYH15" s="80"/>
      <c r="RYI15" s="80"/>
      <c r="RYJ15" s="80"/>
      <c r="RYK15" s="80"/>
      <c r="RYL15" s="80"/>
      <c r="RYM15" s="80"/>
      <c r="RYN15" s="80"/>
      <c r="RYO15" s="80"/>
      <c r="RYP15" s="80"/>
      <c r="RYQ15" s="80"/>
      <c r="RYR15" s="80"/>
      <c r="RYS15" s="80"/>
      <c r="RYT15" s="80"/>
      <c r="RYU15" s="80"/>
      <c r="RYV15" s="80"/>
      <c r="RYW15" s="80"/>
      <c r="RYX15" s="80"/>
      <c r="RYY15" s="80"/>
      <c r="RYZ15" s="80"/>
      <c r="RZA15" s="80"/>
      <c r="RZB15" s="80"/>
      <c r="RZC15" s="80"/>
      <c r="RZD15" s="80"/>
      <c r="RZE15" s="80"/>
      <c r="RZF15" s="80"/>
      <c r="RZG15" s="80"/>
      <c r="RZH15" s="80"/>
      <c r="RZI15" s="80"/>
      <c r="RZJ15" s="80"/>
      <c r="RZK15" s="80"/>
      <c r="RZL15" s="80"/>
      <c r="RZM15" s="80"/>
      <c r="RZN15" s="80"/>
      <c r="RZO15" s="80"/>
      <c r="RZP15" s="80"/>
      <c r="RZQ15" s="80"/>
      <c r="RZR15" s="80"/>
      <c r="RZS15" s="80"/>
      <c r="RZT15" s="80"/>
      <c r="RZU15" s="80"/>
      <c r="RZV15" s="80"/>
      <c r="RZW15" s="80"/>
      <c r="RZX15" s="80"/>
      <c r="RZY15" s="80"/>
      <c r="RZZ15" s="80"/>
      <c r="SAA15" s="80"/>
      <c r="SAB15" s="80"/>
      <c r="SAC15" s="80"/>
      <c r="SAD15" s="80"/>
      <c r="SAE15" s="80"/>
      <c r="SAF15" s="80"/>
      <c r="SAG15" s="80"/>
      <c r="SAH15" s="80"/>
      <c r="SAI15" s="80"/>
      <c r="SAJ15" s="80"/>
      <c r="SAK15" s="80"/>
      <c r="SAL15" s="80"/>
      <c r="SAM15" s="80"/>
      <c r="SAN15" s="80"/>
      <c r="SAO15" s="80"/>
      <c r="SAP15" s="80"/>
      <c r="SAQ15" s="80"/>
      <c r="SAR15" s="80"/>
      <c r="SAS15" s="80"/>
      <c r="SAT15" s="80"/>
      <c r="SAU15" s="80"/>
      <c r="SAV15" s="80"/>
      <c r="SAW15" s="80"/>
      <c r="SAX15" s="80"/>
      <c r="SAY15" s="80"/>
      <c r="SAZ15" s="80"/>
      <c r="SBA15" s="80"/>
      <c r="SBB15" s="80"/>
      <c r="SBC15" s="80"/>
      <c r="SBD15" s="80"/>
      <c r="SBE15" s="80"/>
      <c r="SBF15" s="80"/>
      <c r="SBG15" s="80"/>
      <c r="SBH15" s="80"/>
      <c r="SBI15" s="80"/>
      <c r="SBJ15" s="80"/>
      <c r="SBK15" s="80"/>
      <c r="SBL15" s="80"/>
      <c r="SBM15" s="80"/>
      <c r="SBN15" s="80"/>
      <c r="SBO15" s="80"/>
      <c r="SBP15" s="80"/>
      <c r="SBQ15" s="80"/>
      <c r="SBR15" s="80"/>
      <c r="SBS15" s="80"/>
      <c r="SBT15" s="80"/>
      <c r="SBU15" s="80"/>
      <c r="SBV15" s="80"/>
      <c r="SBW15" s="80"/>
      <c r="SBX15" s="80"/>
      <c r="SBY15" s="80"/>
      <c r="SBZ15" s="80"/>
      <c r="SCA15" s="80"/>
      <c r="SCB15" s="80"/>
      <c r="SCC15" s="80"/>
      <c r="SCD15" s="80"/>
      <c r="SCE15" s="80"/>
      <c r="SCF15" s="80"/>
      <c r="SCG15" s="80"/>
      <c r="SCH15" s="80"/>
      <c r="SCI15" s="80"/>
      <c r="SCJ15" s="80"/>
      <c r="SCK15" s="80"/>
      <c r="SCL15" s="80"/>
      <c r="SCM15" s="80"/>
      <c r="SCN15" s="80"/>
      <c r="SCO15" s="80"/>
      <c r="SCP15" s="80"/>
      <c r="SCQ15" s="80"/>
      <c r="SCR15" s="80"/>
      <c r="SCS15" s="80"/>
      <c r="SCT15" s="80"/>
      <c r="SCU15" s="80"/>
      <c r="SCV15" s="80"/>
      <c r="SCW15" s="80"/>
      <c r="SCX15" s="80"/>
      <c r="SCY15" s="80"/>
      <c r="SCZ15" s="80"/>
      <c r="SDA15" s="80"/>
      <c r="SDB15" s="80"/>
      <c r="SDC15" s="80"/>
      <c r="SDD15" s="80"/>
      <c r="SDE15" s="80"/>
      <c r="SDF15" s="80"/>
      <c r="SDG15" s="80"/>
      <c r="SDH15" s="80"/>
      <c r="SDI15" s="80"/>
      <c r="SDJ15" s="80"/>
      <c r="SDK15" s="80"/>
      <c r="SDL15" s="80"/>
      <c r="SDM15" s="80"/>
      <c r="SDN15" s="80"/>
      <c r="SDO15" s="80"/>
      <c r="SDP15" s="80"/>
      <c r="SDQ15" s="80"/>
      <c r="SDR15" s="80"/>
      <c r="SDS15" s="80"/>
      <c r="SDT15" s="80"/>
      <c r="SDU15" s="80"/>
      <c r="SDV15" s="80"/>
      <c r="SDW15" s="80"/>
      <c r="SDX15" s="80"/>
      <c r="SDY15" s="80"/>
      <c r="SDZ15" s="80"/>
      <c r="SEA15" s="80"/>
      <c r="SEB15" s="80"/>
      <c r="SEC15" s="80"/>
      <c r="SED15" s="80"/>
      <c r="SEE15" s="80"/>
      <c r="SEF15" s="80"/>
      <c r="SEG15" s="80"/>
      <c r="SEH15" s="80"/>
      <c r="SEI15" s="80"/>
      <c r="SEJ15" s="80"/>
      <c r="SEK15" s="80"/>
      <c r="SEL15" s="80"/>
      <c r="SEM15" s="80"/>
      <c r="SEN15" s="80"/>
      <c r="SEO15" s="80"/>
      <c r="SEP15" s="80"/>
      <c r="SEQ15" s="80"/>
      <c r="SER15" s="80"/>
      <c r="SES15" s="80"/>
      <c r="SET15" s="80"/>
      <c r="SEU15" s="80"/>
      <c r="SEV15" s="80"/>
      <c r="SEW15" s="80"/>
      <c r="SEX15" s="80"/>
      <c r="SEY15" s="80"/>
      <c r="SEZ15" s="80"/>
      <c r="SFA15" s="80"/>
      <c r="SFB15" s="80"/>
      <c r="SFC15" s="80"/>
      <c r="SFD15" s="80"/>
      <c r="SFE15" s="80"/>
      <c r="SFF15" s="80"/>
      <c r="SFG15" s="80"/>
      <c r="SFH15" s="80"/>
      <c r="SFI15" s="80"/>
      <c r="SFJ15" s="80"/>
      <c r="SFK15" s="80"/>
      <c r="SFL15" s="80"/>
      <c r="SFM15" s="80"/>
      <c r="SFN15" s="80"/>
      <c r="SFO15" s="80"/>
      <c r="SFP15" s="80"/>
      <c r="SFQ15" s="80"/>
      <c r="SFR15" s="80"/>
      <c r="SFS15" s="80"/>
      <c r="SFT15" s="80"/>
      <c r="SFU15" s="80"/>
      <c r="SFV15" s="80"/>
      <c r="SFW15" s="80"/>
      <c r="SFX15" s="80"/>
      <c r="SFY15" s="80"/>
      <c r="SFZ15" s="80"/>
      <c r="SGA15" s="80"/>
      <c r="SGB15" s="80"/>
      <c r="SGC15" s="80"/>
      <c r="SGD15" s="80"/>
      <c r="SGE15" s="80"/>
      <c r="SGF15" s="80"/>
      <c r="SGG15" s="80"/>
      <c r="SGH15" s="80"/>
      <c r="SGI15" s="80"/>
      <c r="SGJ15" s="80"/>
      <c r="SGK15" s="80"/>
      <c r="SGL15" s="80"/>
      <c r="SGM15" s="80"/>
      <c r="SGN15" s="80"/>
      <c r="SGO15" s="80"/>
      <c r="SGP15" s="80"/>
      <c r="SGQ15" s="80"/>
      <c r="SGR15" s="80"/>
      <c r="SGS15" s="80"/>
      <c r="SGT15" s="80"/>
      <c r="SGU15" s="80"/>
      <c r="SGV15" s="80"/>
      <c r="SGW15" s="80"/>
      <c r="SGX15" s="80"/>
      <c r="SGY15" s="80"/>
      <c r="SGZ15" s="80"/>
      <c r="SHA15" s="80"/>
      <c r="SHB15" s="80"/>
      <c r="SHC15" s="80"/>
      <c r="SHD15" s="80"/>
      <c r="SHE15" s="80"/>
      <c r="SHF15" s="80"/>
      <c r="SHG15" s="80"/>
      <c r="SHH15" s="80"/>
      <c r="SHI15" s="80"/>
      <c r="SHJ15" s="80"/>
      <c r="SHK15" s="80"/>
      <c r="SHL15" s="80"/>
      <c r="SHM15" s="80"/>
      <c r="SHN15" s="80"/>
      <c r="SHO15" s="80"/>
      <c r="SHP15" s="80"/>
      <c r="SHQ15" s="80"/>
      <c r="SHR15" s="80"/>
      <c r="SHS15" s="80"/>
      <c r="SHT15" s="80"/>
      <c r="SHU15" s="80"/>
      <c r="SHV15" s="80"/>
      <c r="SHW15" s="80"/>
      <c r="SHX15" s="80"/>
      <c r="SHY15" s="80"/>
      <c r="SHZ15" s="80"/>
      <c r="SIA15" s="80"/>
      <c r="SIB15" s="80"/>
      <c r="SIC15" s="80"/>
      <c r="SID15" s="80"/>
      <c r="SIE15" s="80"/>
      <c r="SIF15" s="80"/>
      <c r="SIG15" s="80"/>
      <c r="SIH15" s="80"/>
      <c r="SII15" s="80"/>
      <c r="SIJ15" s="80"/>
      <c r="SIK15" s="80"/>
      <c r="SIL15" s="80"/>
      <c r="SIM15" s="80"/>
      <c r="SIN15" s="80"/>
      <c r="SIO15" s="80"/>
      <c r="SIP15" s="80"/>
      <c r="SIQ15" s="80"/>
      <c r="SIR15" s="80"/>
      <c r="SIS15" s="80"/>
      <c r="SIT15" s="80"/>
      <c r="SIU15" s="80"/>
      <c r="SIV15" s="80"/>
      <c r="SIW15" s="80"/>
      <c r="SIX15" s="80"/>
      <c r="SIY15" s="80"/>
      <c r="SIZ15" s="80"/>
      <c r="SJA15" s="80"/>
      <c r="SJB15" s="80"/>
      <c r="SJC15" s="80"/>
      <c r="SJD15" s="80"/>
      <c r="SJE15" s="80"/>
      <c r="SJF15" s="80"/>
      <c r="SJG15" s="80"/>
      <c r="SJH15" s="80"/>
      <c r="SJI15" s="80"/>
      <c r="SJJ15" s="80"/>
      <c r="SJK15" s="80"/>
      <c r="SJL15" s="80"/>
      <c r="SJM15" s="80"/>
      <c r="SJN15" s="80"/>
      <c r="SJO15" s="80"/>
      <c r="SJP15" s="80"/>
      <c r="SJQ15" s="80"/>
      <c r="SJR15" s="80"/>
      <c r="SJS15" s="80"/>
      <c r="SJT15" s="80"/>
      <c r="SJU15" s="80"/>
      <c r="SJV15" s="80"/>
      <c r="SJW15" s="80"/>
      <c r="SJX15" s="80"/>
      <c r="SJY15" s="80"/>
      <c r="SJZ15" s="80"/>
      <c r="SKA15" s="80"/>
      <c r="SKB15" s="80"/>
      <c r="SKC15" s="80"/>
      <c r="SKD15" s="80"/>
      <c r="SKE15" s="80"/>
      <c r="SKF15" s="80"/>
      <c r="SKG15" s="80"/>
      <c r="SKH15" s="80"/>
      <c r="SKI15" s="80"/>
      <c r="SKJ15" s="80"/>
      <c r="SKK15" s="80"/>
      <c r="SKL15" s="80"/>
      <c r="SKM15" s="80"/>
      <c r="SKN15" s="80"/>
      <c r="SKO15" s="80"/>
      <c r="SKP15" s="80"/>
      <c r="SKQ15" s="80"/>
      <c r="SKR15" s="80"/>
      <c r="SKS15" s="80"/>
      <c r="SKT15" s="80"/>
      <c r="SKU15" s="80"/>
      <c r="SKV15" s="80"/>
      <c r="SKW15" s="80"/>
      <c r="SKX15" s="80"/>
      <c r="SKY15" s="80"/>
      <c r="SKZ15" s="80"/>
      <c r="SLA15" s="80"/>
      <c r="SLB15" s="80"/>
      <c r="SLC15" s="80"/>
      <c r="SLD15" s="80"/>
      <c r="SLE15" s="80"/>
      <c r="SLF15" s="80"/>
      <c r="SLG15" s="80"/>
      <c r="SLH15" s="80"/>
      <c r="SLI15" s="80"/>
      <c r="SLJ15" s="80"/>
      <c r="SLK15" s="80"/>
      <c r="SLL15" s="80"/>
      <c r="SLM15" s="80"/>
      <c r="SLN15" s="80"/>
      <c r="SLO15" s="80"/>
      <c r="SLP15" s="80"/>
      <c r="SLQ15" s="80"/>
      <c r="SLR15" s="80"/>
      <c r="SLS15" s="80"/>
      <c r="SLT15" s="80"/>
      <c r="SLU15" s="80"/>
      <c r="SLV15" s="80"/>
      <c r="SLW15" s="80"/>
      <c r="SLX15" s="80"/>
      <c r="SLY15" s="80"/>
      <c r="SLZ15" s="80"/>
      <c r="SMA15" s="80"/>
      <c r="SMB15" s="80"/>
      <c r="SMC15" s="80"/>
      <c r="SMD15" s="80"/>
      <c r="SME15" s="80"/>
      <c r="SMF15" s="80"/>
      <c r="SMG15" s="80"/>
      <c r="SMH15" s="80"/>
      <c r="SMI15" s="80"/>
      <c r="SMJ15" s="80"/>
      <c r="SMK15" s="80"/>
      <c r="SML15" s="80"/>
      <c r="SMM15" s="80"/>
      <c r="SMN15" s="80"/>
      <c r="SMO15" s="80"/>
      <c r="SMP15" s="80"/>
      <c r="SMQ15" s="80"/>
      <c r="SMR15" s="80"/>
      <c r="SMS15" s="80"/>
      <c r="SMT15" s="80"/>
      <c r="SMU15" s="80"/>
      <c r="SMV15" s="80"/>
      <c r="SMW15" s="80"/>
      <c r="SMX15" s="80"/>
      <c r="SMY15" s="80"/>
      <c r="SMZ15" s="80"/>
      <c r="SNA15" s="80"/>
      <c r="SNB15" s="80"/>
      <c r="SNC15" s="80"/>
      <c r="SND15" s="80"/>
      <c r="SNE15" s="80"/>
      <c r="SNF15" s="80"/>
      <c r="SNG15" s="80"/>
      <c r="SNH15" s="80"/>
      <c r="SNI15" s="80"/>
      <c r="SNJ15" s="80"/>
      <c r="SNK15" s="80"/>
      <c r="SNL15" s="80"/>
      <c r="SNM15" s="80"/>
      <c r="SNN15" s="80"/>
      <c r="SNO15" s="80"/>
      <c r="SNP15" s="80"/>
      <c r="SNQ15" s="80"/>
      <c r="SNR15" s="80"/>
      <c r="SNS15" s="80"/>
      <c r="SNT15" s="80"/>
      <c r="SNU15" s="80"/>
      <c r="SNV15" s="80"/>
      <c r="SNW15" s="80"/>
      <c r="SNX15" s="80"/>
      <c r="SNY15" s="80"/>
      <c r="SNZ15" s="80"/>
      <c r="SOA15" s="80"/>
      <c r="SOB15" s="80"/>
      <c r="SOC15" s="80"/>
      <c r="SOD15" s="80"/>
      <c r="SOE15" s="80"/>
      <c r="SOF15" s="80"/>
      <c r="SOG15" s="80"/>
      <c r="SOH15" s="80"/>
      <c r="SOI15" s="80"/>
      <c r="SOJ15" s="80"/>
      <c r="SOK15" s="80"/>
      <c r="SOL15" s="80"/>
      <c r="SOM15" s="80"/>
      <c r="SON15" s="80"/>
      <c r="SOO15" s="80"/>
      <c r="SOP15" s="80"/>
      <c r="SOQ15" s="80"/>
      <c r="SOR15" s="80"/>
      <c r="SOS15" s="80"/>
      <c r="SOT15" s="80"/>
      <c r="SOU15" s="80"/>
      <c r="SOV15" s="80"/>
      <c r="SOW15" s="80"/>
      <c r="SOX15" s="80"/>
      <c r="SOY15" s="80"/>
      <c r="SOZ15" s="80"/>
      <c r="SPA15" s="80"/>
      <c r="SPB15" s="80"/>
      <c r="SPC15" s="80"/>
      <c r="SPD15" s="80"/>
      <c r="SPE15" s="80"/>
      <c r="SPF15" s="80"/>
      <c r="SPG15" s="80"/>
      <c r="SPH15" s="80"/>
      <c r="SPI15" s="80"/>
      <c r="SPJ15" s="80"/>
      <c r="SPK15" s="80"/>
      <c r="SPL15" s="80"/>
      <c r="SPM15" s="80"/>
      <c r="SPN15" s="80"/>
      <c r="SPO15" s="80"/>
      <c r="SPP15" s="80"/>
      <c r="SPQ15" s="80"/>
      <c r="SPR15" s="80"/>
      <c r="SPS15" s="80"/>
      <c r="SPT15" s="80"/>
      <c r="SPU15" s="80"/>
      <c r="SPV15" s="80"/>
      <c r="SPW15" s="80"/>
      <c r="SPX15" s="80"/>
      <c r="SPY15" s="80"/>
      <c r="SPZ15" s="80"/>
      <c r="SQA15" s="80"/>
      <c r="SQB15" s="80"/>
      <c r="SQC15" s="80"/>
      <c r="SQD15" s="80"/>
      <c r="SQE15" s="80"/>
      <c r="SQF15" s="80"/>
      <c r="SQG15" s="80"/>
      <c r="SQH15" s="80"/>
      <c r="SQI15" s="80"/>
      <c r="SQJ15" s="80"/>
      <c r="SQK15" s="80"/>
      <c r="SQL15" s="80"/>
      <c r="SQM15" s="80"/>
      <c r="SQN15" s="80"/>
      <c r="SQO15" s="80"/>
      <c r="SQP15" s="80"/>
      <c r="SQQ15" s="80"/>
      <c r="SQR15" s="80"/>
      <c r="SQS15" s="80"/>
      <c r="SQT15" s="80"/>
      <c r="SQU15" s="80"/>
      <c r="SQV15" s="80"/>
      <c r="SQW15" s="80"/>
      <c r="SQX15" s="80"/>
      <c r="SQY15" s="80"/>
      <c r="SQZ15" s="80"/>
      <c r="SRA15" s="80"/>
      <c r="SRB15" s="80"/>
      <c r="SRC15" s="80"/>
      <c r="SRD15" s="80"/>
      <c r="SRE15" s="80"/>
      <c r="SRF15" s="80"/>
      <c r="SRG15" s="80"/>
      <c r="SRH15" s="80"/>
      <c r="SRI15" s="80"/>
      <c r="SRJ15" s="80"/>
      <c r="SRK15" s="80"/>
      <c r="SRL15" s="80"/>
      <c r="SRM15" s="80"/>
      <c r="SRN15" s="80"/>
      <c r="SRO15" s="80"/>
      <c r="SRP15" s="80"/>
      <c r="SRQ15" s="80"/>
      <c r="SRR15" s="80"/>
      <c r="SRS15" s="80"/>
      <c r="SRT15" s="80"/>
      <c r="SRU15" s="80"/>
      <c r="SRV15" s="80"/>
      <c r="SRW15" s="80"/>
      <c r="SRX15" s="80"/>
      <c r="SRY15" s="80"/>
      <c r="SRZ15" s="80"/>
      <c r="SSA15" s="80"/>
      <c r="SSB15" s="80"/>
      <c r="SSC15" s="80"/>
      <c r="SSD15" s="80"/>
      <c r="SSE15" s="80"/>
      <c r="SSF15" s="80"/>
      <c r="SSG15" s="80"/>
      <c r="SSH15" s="80"/>
      <c r="SSI15" s="80"/>
      <c r="SSJ15" s="80"/>
      <c r="SSK15" s="80"/>
      <c r="SSL15" s="80"/>
      <c r="SSM15" s="80"/>
      <c r="SSN15" s="80"/>
      <c r="SSO15" s="80"/>
      <c r="SSP15" s="80"/>
      <c r="SSQ15" s="80"/>
      <c r="SSR15" s="80"/>
      <c r="SSS15" s="80"/>
      <c r="SST15" s="80"/>
      <c r="SSU15" s="80"/>
      <c r="SSV15" s="80"/>
      <c r="SSW15" s="80"/>
      <c r="SSX15" s="80"/>
      <c r="SSY15" s="80"/>
      <c r="SSZ15" s="80"/>
      <c r="STA15" s="80"/>
      <c r="STB15" s="80"/>
      <c r="STC15" s="80"/>
      <c r="STD15" s="80"/>
      <c r="STE15" s="80"/>
      <c r="STF15" s="80"/>
      <c r="STG15" s="80"/>
      <c r="STH15" s="80"/>
      <c r="STI15" s="80"/>
      <c r="STJ15" s="80"/>
      <c r="STK15" s="80"/>
      <c r="STL15" s="80"/>
      <c r="STM15" s="80"/>
      <c r="STN15" s="80"/>
      <c r="STO15" s="80"/>
      <c r="STP15" s="80"/>
      <c r="STQ15" s="80"/>
      <c r="STR15" s="80"/>
      <c r="STS15" s="80"/>
      <c r="STT15" s="80"/>
      <c r="STU15" s="80"/>
      <c r="STV15" s="80"/>
      <c r="STW15" s="80"/>
      <c r="STX15" s="80"/>
      <c r="STY15" s="80"/>
      <c r="STZ15" s="80"/>
      <c r="SUA15" s="80"/>
      <c r="SUB15" s="80"/>
      <c r="SUC15" s="80"/>
      <c r="SUD15" s="80"/>
      <c r="SUE15" s="80"/>
      <c r="SUF15" s="80"/>
      <c r="SUG15" s="80"/>
      <c r="SUH15" s="80"/>
      <c r="SUI15" s="80"/>
      <c r="SUJ15" s="80"/>
      <c r="SUK15" s="80"/>
      <c r="SUL15" s="80"/>
      <c r="SUM15" s="80"/>
      <c r="SUN15" s="80"/>
      <c r="SUO15" s="80"/>
      <c r="SUP15" s="80"/>
      <c r="SUQ15" s="80"/>
      <c r="SUR15" s="80"/>
      <c r="SUS15" s="80"/>
      <c r="SUT15" s="80"/>
      <c r="SUU15" s="80"/>
      <c r="SUV15" s="80"/>
      <c r="SUW15" s="80"/>
      <c r="SUX15" s="80"/>
      <c r="SUY15" s="80"/>
      <c r="SUZ15" s="80"/>
      <c r="SVA15" s="80"/>
      <c r="SVB15" s="80"/>
      <c r="SVC15" s="80"/>
      <c r="SVD15" s="80"/>
      <c r="SVE15" s="80"/>
      <c r="SVF15" s="80"/>
      <c r="SVG15" s="80"/>
      <c r="SVH15" s="80"/>
      <c r="SVI15" s="80"/>
      <c r="SVJ15" s="80"/>
      <c r="SVK15" s="80"/>
      <c r="SVL15" s="80"/>
      <c r="SVM15" s="80"/>
      <c r="SVN15" s="80"/>
      <c r="SVO15" s="80"/>
      <c r="SVP15" s="80"/>
      <c r="SVQ15" s="80"/>
      <c r="SVR15" s="80"/>
      <c r="SVS15" s="80"/>
      <c r="SVT15" s="80"/>
      <c r="SVU15" s="80"/>
      <c r="SVV15" s="80"/>
      <c r="SVW15" s="80"/>
      <c r="SVX15" s="80"/>
      <c r="SVY15" s="80"/>
      <c r="SVZ15" s="80"/>
      <c r="SWA15" s="80"/>
      <c r="SWB15" s="80"/>
      <c r="SWC15" s="80"/>
      <c r="SWD15" s="80"/>
      <c r="SWE15" s="80"/>
      <c r="SWF15" s="80"/>
      <c r="SWG15" s="80"/>
      <c r="SWH15" s="80"/>
      <c r="SWI15" s="80"/>
      <c r="SWJ15" s="80"/>
      <c r="SWK15" s="80"/>
      <c r="SWL15" s="80"/>
      <c r="SWM15" s="80"/>
      <c r="SWN15" s="80"/>
      <c r="SWO15" s="80"/>
      <c r="SWP15" s="80"/>
      <c r="SWQ15" s="80"/>
      <c r="SWR15" s="80"/>
      <c r="SWS15" s="80"/>
      <c r="SWT15" s="80"/>
      <c r="SWU15" s="80"/>
      <c r="SWV15" s="80"/>
      <c r="SWW15" s="80"/>
      <c r="SWX15" s="80"/>
      <c r="SWY15" s="80"/>
      <c r="SWZ15" s="80"/>
      <c r="SXA15" s="80"/>
      <c r="SXB15" s="80"/>
      <c r="SXC15" s="80"/>
      <c r="SXD15" s="80"/>
      <c r="SXE15" s="80"/>
      <c r="SXF15" s="80"/>
      <c r="SXG15" s="80"/>
      <c r="SXH15" s="80"/>
      <c r="SXI15" s="80"/>
      <c r="SXJ15" s="80"/>
      <c r="SXK15" s="80"/>
      <c r="SXL15" s="80"/>
      <c r="SXM15" s="80"/>
      <c r="SXN15" s="80"/>
      <c r="SXO15" s="80"/>
      <c r="SXP15" s="80"/>
      <c r="SXQ15" s="80"/>
      <c r="SXR15" s="80"/>
      <c r="SXS15" s="80"/>
      <c r="SXT15" s="80"/>
      <c r="SXU15" s="80"/>
      <c r="SXV15" s="80"/>
      <c r="SXW15" s="80"/>
      <c r="SXX15" s="80"/>
      <c r="SXY15" s="80"/>
      <c r="SXZ15" s="80"/>
      <c r="SYA15" s="80"/>
      <c r="SYB15" s="80"/>
      <c r="SYC15" s="80"/>
      <c r="SYD15" s="80"/>
      <c r="SYE15" s="80"/>
      <c r="SYF15" s="80"/>
      <c r="SYG15" s="80"/>
      <c r="SYH15" s="80"/>
      <c r="SYI15" s="80"/>
      <c r="SYJ15" s="80"/>
      <c r="SYK15" s="80"/>
      <c r="SYL15" s="80"/>
      <c r="SYM15" s="80"/>
      <c r="SYN15" s="80"/>
      <c r="SYO15" s="80"/>
      <c r="SYP15" s="80"/>
      <c r="SYQ15" s="80"/>
      <c r="SYR15" s="80"/>
      <c r="SYS15" s="80"/>
      <c r="SYT15" s="80"/>
      <c r="SYU15" s="80"/>
      <c r="SYV15" s="80"/>
      <c r="SYW15" s="80"/>
      <c r="SYX15" s="80"/>
      <c r="SYY15" s="80"/>
      <c r="SYZ15" s="80"/>
      <c r="SZA15" s="80"/>
      <c r="SZB15" s="80"/>
      <c r="SZC15" s="80"/>
      <c r="SZD15" s="80"/>
      <c r="SZE15" s="80"/>
      <c r="SZF15" s="80"/>
      <c r="SZG15" s="80"/>
      <c r="SZH15" s="80"/>
      <c r="SZI15" s="80"/>
      <c r="SZJ15" s="80"/>
      <c r="SZK15" s="80"/>
      <c r="SZL15" s="80"/>
      <c r="SZM15" s="80"/>
      <c r="SZN15" s="80"/>
      <c r="SZO15" s="80"/>
      <c r="SZP15" s="80"/>
      <c r="SZQ15" s="80"/>
      <c r="SZR15" s="80"/>
      <c r="SZS15" s="80"/>
      <c r="SZT15" s="80"/>
      <c r="SZU15" s="80"/>
      <c r="SZV15" s="80"/>
      <c r="SZW15" s="80"/>
      <c r="SZX15" s="80"/>
      <c r="SZY15" s="80"/>
      <c r="SZZ15" s="80"/>
      <c r="TAA15" s="80"/>
      <c r="TAB15" s="80"/>
      <c r="TAC15" s="80"/>
      <c r="TAD15" s="80"/>
      <c r="TAE15" s="80"/>
      <c r="TAF15" s="80"/>
      <c r="TAG15" s="80"/>
      <c r="TAH15" s="80"/>
      <c r="TAI15" s="80"/>
      <c r="TAJ15" s="80"/>
      <c r="TAK15" s="80"/>
      <c r="TAL15" s="80"/>
      <c r="TAM15" s="80"/>
      <c r="TAN15" s="80"/>
      <c r="TAO15" s="80"/>
      <c r="TAP15" s="80"/>
      <c r="TAQ15" s="80"/>
      <c r="TAR15" s="80"/>
      <c r="TAS15" s="80"/>
      <c r="TAT15" s="80"/>
      <c r="TAU15" s="80"/>
      <c r="TAV15" s="80"/>
      <c r="TAW15" s="80"/>
      <c r="TAX15" s="80"/>
      <c r="TAY15" s="80"/>
      <c r="TAZ15" s="80"/>
      <c r="TBA15" s="80"/>
      <c r="TBB15" s="80"/>
      <c r="TBC15" s="80"/>
      <c r="TBD15" s="80"/>
      <c r="TBE15" s="80"/>
      <c r="TBF15" s="80"/>
      <c r="TBG15" s="80"/>
      <c r="TBH15" s="80"/>
      <c r="TBI15" s="80"/>
      <c r="TBJ15" s="80"/>
      <c r="TBK15" s="80"/>
      <c r="TBL15" s="80"/>
      <c r="TBM15" s="80"/>
      <c r="TBN15" s="80"/>
      <c r="TBO15" s="80"/>
      <c r="TBP15" s="80"/>
      <c r="TBQ15" s="80"/>
      <c r="TBR15" s="80"/>
      <c r="TBS15" s="80"/>
      <c r="TBT15" s="80"/>
      <c r="TBU15" s="80"/>
      <c r="TBV15" s="80"/>
      <c r="TBW15" s="80"/>
      <c r="TBX15" s="80"/>
      <c r="TBY15" s="80"/>
      <c r="TBZ15" s="80"/>
      <c r="TCA15" s="80"/>
      <c r="TCB15" s="80"/>
      <c r="TCC15" s="80"/>
      <c r="TCD15" s="80"/>
      <c r="TCE15" s="80"/>
      <c r="TCF15" s="80"/>
      <c r="TCG15" s="80"/>
      <c r="TCH15" s="80"/>
      <c r="TCI15" s="80"/>
      <c r="TCJ15" s="80"/>
      <c r="TCK15" s="80"/>
      <c r="TCL15" s="80"/>
      <c r="TCM15" s="80"/>
      <c r="TCN15" s="80"/>
      <c r="TCO15" s="80"/>
      <c r="TCP15" s="80"/>
      <c r="TCQ15" s="80"/>
      <c r="TCR15" s="80"/>
      <c r="TCS15" s="80"/>
      <c r="TCT15" s="80"/>
      <c r="TCU15" s="80"/>
      <c r="TCV15" s="80"/>
      <c r="TCW15" s="80"/>
      <c r="TCX15" s="80"/>
      <c r="TCY15" s="80"/>
      <c r="TCZ15" s="80"/>
      <c r="TDA15" s="80"/>
      <c r="TDB15" s="80"/>
      <c r="TDC15" s="80"/>
      <c r="TDD15" s="80"/>
      <c r="TDE15" s="80"/>
      <c r="TDF15" s="80"/>
      <c r="TDG15" s="80"/>
      <c r="TDH15" s="80"/>
      <c r="TDI15" s="80"/>
      <c r="TDJ15" s="80"/>
      <c r="TDK15" s="80"/>
      <c r="TDL15" s="80"/>
      <c r="TDM15" s="80"/>
      <c r="TDN15" s="80"/>
      <c r="TDO15" s="80"/>
      <c r="TDP15" s="80"/>
      <c r="TDQ15" s="80"/>
      <c r="TDR15" s="80"/>
      <c r="TDS15" s="80"/>
      <c r="TDT15" s="80"/>
      <c r="TDU15" s="80"/>
      <c r="TDV15" s="80"/>
      <c r="TDW15" s="80"/>
      <c r="TDX15" s="80"/>
      <c r="TDY15" s="80"/>
      <c r="TDZ15" s="80"/>
      <c r="TEA15" s="80"/>
      <c r="TEB15" s="80"/>
      <c r="TEC15" s="80"/>
      <c r="TED15" s="80"/>
      <c r="TEE15" s="80"/>
      <c r="TEF15" s="80"/>
      <c r="TEG15" s="80"/>
      <c r="TEH15" s="80"/>
      <c r="TEI15" s="80"/>
      <c r="TEJ15" s="80"/>
      <c r="TEK15" s="80"/>
      <c r="TEL15" s="80"/>
      <c r="TEM15" s="80"/>
      <c r="TEN15" s="80"/>
      <c r="TEO15" s="80"/>
      <c r="TEP15" s="80"/>
      <c r="TEQ15" s="80"/>
      <c r="TER15" s="80"/>
      <c r="TES15" s="80"/>
      <c r="TET15" s="80"/>
      <c r="TEU15" s="80"/>
      <c r="TEV15" s="80"/>
      <c r="TEW15" s="80"/>
      <c r="TEX15" s="80"/>
      <c r="TEY15" s="80"/>
      <c r="TEZ15" s="80"/>
      <c r="TFA15" s="80"/>
      <c r="TFB15" s="80"/>
      <c r="TFC15" s="80"/>
      <c r="TFD15" s="80"/>
      <c r="TFE15" s="80"/>
      <c r="TFF15" s="80"/>
      <c r="TFG15" s="80"/>
      <c r="TFH15" s="80"/>
      <c r="TFI15" s="80"/>
      <c r="TFJ15" s="80"/>
      <c r="TFK15" s="80"/>
      <c r="TFL15" s="80"/>
      <c r="TFM15" s="80"/>
      <c r="TFN15" s="80"/>
      <c r="TFO15" s="80"/>
      <c r="TFP15" s="80"/>
      <c r="TFQ15" s="80"/>
      <c r="TFR15" s="80"/>
      <c r="TFS15" s="80"/>
      <c r="TFT15" s="80"/>
      <c r="TFU15" s="80"/>
      <c r="TFV15" s="80"/>
      <c r="TFW15" s="80"/>
      <c r="TFX15" s="80"/>
      <c r="TFY15" s="80"/>
      <c r="TFZ15" s="80"/>
      <c r="TGA15" s="80"/>
      <c r="TGB15" s="80"/>
      <c r="TGC15" s="80"/>
      <c r="TGD15" s="80"/>
      <c r="TGE15" s="80"/>
      <c r="TGF15" s="80"/>
      <c r="TGG15" s="80"/>
      <c r="TGH15" s="80"/>
      <c r="TGI15" s="80"/>
      <c r="TGJ15" s="80"/>
      <c r="TGK15" s="80"/>
      <c r="TGL15" s="80"/>
      <c r="TGM15" s="80"/>
      <c r="TGN15" s="80"/>
      <c r="TGO15" s="80"/>
      <c r="TGP15" s="80"/>
      <c r="TGQ15" s="80"/>
      <c r="TGR15" s="80"/>
      <c r="TGS15" s="80"/>
      <c r="TGT15" s="80"/>
      <c r="TGU15" s="80"/>
      <c r="TGV15" s="80"/>
      <c r="TGW15" s="80"/>
      <c r="TGX15" s="80"/>
      <c r="TGY15" s="80"/>
      <c r="TGZ15" s="80"/>
      <c r="THA15" s="80"/>
      <c r="THB15" s="80"/>
      <c r="THC15" s="80"/>
      <c r="THD15" s="80"/>
      <c r="THE15" s="80"/>
      <c r="THF15" s="80"/>
      <c r="THG15" s="80"/>
      <c r="THH15" s="80"/>
      <c r="THI15" s="80"/>
      <c r="THJ15" s="80"/>
      <c r="THK15" s="80"/>
      <c r="THL15" s="80"/>
      <c r="THM15" s="80"/>
      <c r="THN15" s="80"/>
      <c r="THO15" s="80"/>
      <c r="THP15" s="80"/>
      <c r="THQ15" s="80"/>
      <c r="THR15" s="80"/>
      <c r="THS15" s="80"/>
      <c r="THT15" s="80"/>
      <c r="THU15" s="80"/>
      <c r="THV15" s="80"/>
      <c r="THW15" s="80"/>
      <c r="THX15" s="80"/>
      <c r="THY15" s="80"/>
      <c r="THZ15" s="80"/>
      <c r="TIA15" s="80"/>
      <c r="TIB15" s="80"/>
      <c r="TIC15" s="80"/>
      <c r="TID15" s="80"/>
      <c r="TIE15" s="80"/>
      <c r="TIF15" s="80"/>
      <c r="TIG15" s="80"/>
      <c r="TIH15" s="80"/>
      <c r="TII15" s="80"/>
      <c r="TIJ15" s="80"/>
      <c r="TIK15" s="80"/>
      <c r="TIL15" s="80"/>
      <c r="TIM15" s="80"/>
      <c r="TIN15" s="80"/>
      <c r="TIO15" s="80"/>
      <c r="TIP15" s="80"/>
      <c r="TIQ15" s="80"/>
      <c r="TIR15" s="80"/>
      <c r="TIS15" s="80"/>
      <c r="TIT15" s="80"/>
      <c r="TIU15" s="80"/>
      <c r="TIV15" s="80"/>
      <c r="TIW15" s="80"/>
      <c r="TIX15" s="80"/>
      <c r="TIY15" s="80"/>
      <c r="TIZ15" s="80"/>
      <c r="TJA15" s="80"/>
      <c r="TJB15" s="80"/>
      <c r="TJC15" s="80"/>
      <c r="TJD15" s="80"/>
      <c r="TJE15" s="80"/>
      <c r="TJF15" s="80"/>
      <c r="TJG15" s="80"/>
      <c r="TJH15" s="80"/>
      <c r="TJI15" s="80"/>
      <c r="TJJ15" s="80"/>
      <c r="TJK15" s="80"/>
      <c r="TJL15" s="80"/>
      <c r="TJM15" s="80"/>
      <c r="TJN15" s="80"/>
      <c r="TJO15" s="80"/>
      <c r="TJP15" s="80"/>
      <c r="TJQ15" s="80"/>
      <c r="TJR15" s="80"/>
      <c r="TJS15" s="80"/>
      <c r="TJT15" s="80"/>
      <c r="TJU15" s="80"/>
      <c r="TJV15" s="80"/>
      <c r="TJW15" s="80"/>
      <c r="TJX15" s="80"/>
      <c r="TJY15" s="80"/>
      <c r="TJZ15" s="80"/>
      <c r="TKA15" s="80"/>
      <c r="TKB15" s="80"/>
      <c r="TKC15" s="80"/>
      <c r="TKD15" s="80"/>
      <c r="TKE15" s="80"/>
      <c r="TKF15" s="80"/>
      <c r="TKG15" s="80"/>
      <c r="TKH15" s="80"/>
      <c r="TKI15" s="80"/>
      <c r="TKJ15" s="80"/>
      <c r="TKK15" s="80"/>
      <c r="TKL15" s="80"/>
      <c r="TKM15" s="80"/>
      <c r="TKN15" s="80"/>
      <c r="TKO15" s="80"/>
      <c r="TKP15" s="80"/>
      <c r="TKQ15" s="80"/>
      <c r="TKR15" s="80"/>
      <c r="TKS15" s="80"/>
      <c r="TKT15" s="80"/>
      <c r="TKU15" s="80"/>
      <c r="TKV15" s="80"/>
      <c r="TKW15" s="80"/>
      <c r="TKX15" s="80"/>
      <c r="TKY15" s="80"/>
      <c r="TKZ15" s="80"/>
      <c r="TLA15" s="80"/>
      <c r="TLB15" s="80"/>
      <c r="TLC15" s="80"/>
      <c r="TLD15" s="80"/>
      <c r="TLE15" s="80"/>
      <c r="TLF15" s="80"/>
      <c r="TLG15" s="80"/>
      <c r="TLH15" s="80"/>
      <c r="TLI15" s="80"/>
      <c r="TLJ15" s="80"/>
      <c r="TLK15" s="80"/>
      <c r="TLL15" s="80"/>
      <c r="TLM15" s="80"/>
      <c r="TLN15" s="80"/>
      <c r="TLO15" s="80"/>
      <c r="TLP15" s="80"/>
      <c r="TLQ15" s="80"/>
      <c r="TLR15" s="80"/>
      <c r="TLS15" s="80"/>
      <c r="TLT15" s="80"/>
      <c r="TLU15" s="80"/>
      <c r="TLV15" s="80"/>
      <c r="TLW15" s="80"/>
      <c r="TLX15" s="80"/>
      <c r="TLY15" s="80"/>
      <c r="TLZ15" s="80"/>
      <c r="TMA15" s="80"/>
      <c r="TMB15" s="80"/>
      <c r="TMC15" s="80"/>
      <c r="TMD15" s="80"/>
      <c r="TME15" s="80"/>
      <c r="TMF15" s="80"/>
      <c r="TMG15" s="80"/>
      <c r="TMH15" s="80"/>
      <c r="TMI15" s="80"/>
      <c r="TMJ15" s="80"/>
      <c r="TMK15" s="80"/>
      <c r="TML15" s="80"/>
      <c r="TMM15" s="80"/>
      <c r="TMN15" s="80"/>
      <c r="TMO15" s="80"/>
      <c r="TMP15" s="80"/>
      <c r="TMQ15" s="80"/>
      <c r="TMR15" s="80"/>
      <c r="TMS15" s="80"/>
      <c r="TMT15" s="80"/>
      <c r="TMU15" s="80"/>
      <c r="TMV15" s="80"/>
      <c r="TMW15" s="80"/>
      <c r="TMX15" s="80"/>
      <c r="TMY15" s="80"/>
      <c r="TMZ15" s="80"/>
      <c r="TNA15" s="80"/>
      <c r="TNB15" s="80"/>
      <c r="TNC15" s="80"/>
      <c r="TND15" s="80"/>
      <c r="TNE15" s="80"/>
      <c r="TNF15" s="80"/>
      <c r="TNG15" s="80"/>
      <c r="TNH15" s="80"/>
      <c r="TNI15" s="80"/>
      <c r="TNJ15" s="80"/>
      <c r="TNK15" s="80"/>
      <c r="TNL15" s="80"/>
      <c r="TNM15" s="80"/>
      <c r="TNN15" s="80"/>
      <c r="TNO15" s="80"/>
      <c r="TNP15" s="80"/>
      <c r="TNQ15" s="80"/>
      <c r="TNR15" s="80"/>
      <c r="TNS15" s="80"/>
      <c r="TNT15" s="80"/>
      <c r="TNU15" s="80"/>
      <c r="TNV15" s="80"/>
      <c r="TNW15" s="80"/>
      <c r="TNX15" s="80"/>
      <c r="TNY15" s="80"/>
      <c r="TNZ15" s="80"/>
      <c r="TOA15" s="80"/>
      <c r="TOB15" s="80"/>
      <c r="TOC15" s="80"/>
      <c r="TOD15" s="80"/>
      <c r="TOE15" s="80"/>
      <c r="TOF15" s="80"/>
      <c r="TOG15" s="80"/>
      <c r="TOH15" s="80"/>
      <c r="TOI15" s="80"/>
      <c r="TOJ15" s="80"/>
      <c r="TOK15" s="80"/>
      <c r="TOL15" s="80"/>
      <c r="TOM15" s="80"/>
      <c r="TON15" s="80"/>
      <c r="TOO15" s="80"/>
      <c r="TOP15" s="80"/>
      <c r="TOQ15" s="80"/>
      <c r="TOR15" s="80"/>
      <c r="TOS15" s="80"/>
      <c r="TOT15" s="80"/>
      <c r="TOU15" s="80"/>
      <c r="TOV15" s="80"/>
      <c r="TOW15" s="80"/>
      <c r="TOX15" s="80"/>
      <c r="TOY15" s="80"/>
      <c r="TOZ15" s="80"/>
      <c r="TPA15" s="80"/>
      <c r="TPB15" s="80"/>
      <c r="TPC15" s="80"/>
      <c r="TPD15" s="80"/>
      <c r="TPE15" s="80"/>
      <c r="TPF15" s="80"/>
      <c r="TPG15" s="80"/>
      <c r="TPH15" s="80"/>
      <c r="TPI15" s="80"/>
      <c r="TPJ15" s="80"/>
      <c r="TPK15" s="80"/>
      <c r="TPL15" s="80"/>
      <c r="TPM15" s="80"/>
      <c r="TPN15" s="80"/>
      <c r="TPO15" s="80"/>
      <c r="TPP15" s="80"/>
      <c r="TPQ15" s="80"/>
      <c r="TPR15" s="80"/>
      <c r="TPS15" s="80"/>
      <c r="TPT15" s="80"/>
      <c r="TPU15" s="80"/>
      <c r="TPV15" s="80"/>
      <c r="TPW15" s="80"/>
      <c r="TPX15" s="80"/>
      <c r="TPY15" s="80"/>
      <c r="TPZ15" s="80"/>
      <c r="TQA15" s="80"/>
      <c r="TQB15" s="80"/>
      <c r="TQC15" s="80"/>
      <c r="TQD15" s="80"/>
      <c r="TQE15" s="80"/>
      <c r="TQF15" s="80"/>
      <c r="TQG15" s="80"/>
      <c r="TQH15" s="80"/>
      <c r="TQI15" s="80"/>
      <c r="TQJ15" s="80"/>
      <c r="TQK15" s="80"/>
      <c r="TQL15" s="80"/>
      <c r="TQM15" s="80"/>
      <c r="TQN15" s="80"/>
      <c r="TQO15" s="80"/>
      <c r="TQP15" s="80"/>
      <c r="TQQ15" s="80"/>
      <c r="TQR15" s="80"/>
      <c r="TQS15" s="80"/>
      <c r="TQT15" s="80"/>
      <c r="TQU15" s="80"/>
      <c r="TQV15" s="80"/>
      <c r="TQW15" s="80"/>
      <c r="TQX15" s="80"/>
      <c r="TQY15" s="80"/>
      <c r="TQZ15" s="80"/>
      <c r="TRA15" s="80"/>
      <c r="TRB15" s="80"/>
      <c r="TRC15" s="80"/>
      <c r="TRD15" s="80"/>
      <c r="TRE15" s="80"/>
      <c r="TRF15" s="80"/>
      <c r="TRG15" s="80"/>
      <c r="TRH15" s="80"/>
      <c r="TRI15" s="80"/>
      <c r="TRJ15" s="80"/>
      <c r="TRK15" s="80"/>
      <c r="TRL15" s="80"/>
      <c r="TRM15" s="80"/>
      <c r="TRN15" s="80"/>
      <c r="TRO15" s="80"/>
      <c r="TRP15" s="80"/>
      <c r="TRQ15" s="80"/>
      <c r="TRR15" s="80"/>
      <c r="TRS15" s="80"/>
      <c r="TRT15" s="80"/>
      <c r="TRU15" s="80"/>
      <c r="TRV15" s="80"/>
      <c r="TRW15" s="80"/>
      <c r="TRX15" s="80"/>
      <c r="TRY15" s="80"/>
      <c r="TRZ15" s="80"/>
      <c r="TSA15" s="80"/>
      <c r="TSB15" s="80"/>
      <c r="TSC15" s="80"/>
      <c r="TSD15" s="80"/>
      <c r="TSE15" s="80"/>
      <c r="TSF15" s="80"/>
      <c r="TSG15" s="80"/>
      <c r="TSH15" s="80"/>
      <c r="TSI15" s="80"/>
      <c r="TSJ15" s="80"/>
      <c r="TSK15" s="80"/>
      <c r="TSL15" s="80"/>
      <c r="TSM15" s="80"/>
      <c r="TSN15" s="80"/>
      <c r="TSO15" s="80"/>
      <c r="TSP15" s="80"/>
      <c r="TSQ15" s="80"/>
      <c r="TSR15" s="80"/>
      <c r="TSS15" s="80"/>
      <c r="TST15" s="80"/>
      <c r="TSU15" s="80"/>
      <c r="TSV15" s="80"/>
      <c r="TSW15" s="80"/>
      <c r="TSX15" s="80"/>
      <c r="TSY15" s="80"/>
      <c r="TSZ15" s="80"/>
      <c r="TTA15" s="80"/>
      <c r="TTB15" s="80"/>
      <c r="TTC15" s="80"/>
      <c r="TTD15" s="80"/>
      <c r="TTE15" s="80"/>
      <c r="TTF15" s="80"/>
      <c r="TTG15" s="80"/>
      <c r="TTH15" s="80"/>
      <c r="TTI15" s="80"/>
      <c r="TTJ15" s="80"/>
      <c r="TTK15" s="80"/>
      <c r="TTL15" s="80"/>
      <c r="TTM15" s="80"/>
      <c r="TTN15" s="80"/>
      <c r="TTO15" s="80"/>
      <c r="TTP15" s="80"/>
      <c r="TTQ15" s="80"/>
      <c r="TTR15" s="80"/>
      <c r="TTS15" s="80"/>
      <c r="TTT15" s="80"/>
      <c r="TTU15" s="80"/>
      <c r="TTV15" s="80"/>
      <c r="TTW15" s="80"/>
      <c r="TTX15" s="80"/>
      <c r="TTY15" s="80"/>
      <c r="TTZ15" s="80"/>
      <c r="TUA15" s="80"/>
      <c r="TUB15" s="80"/>
      <c r="TUC15" s="80"/>
      <c r="TUD15" s="80"/>
      <c r="TUE15" s="80"/>
      <c r="TUF15" s="80"/>
      <c r="TUG15" s="80"/>
      <c r="TUH15" s="80"/>
      <c r="TUI15" s="80"/>
      <c r="TUJ15" s="80"/>
      <c r="TUK15" s="80"/>
      <c r="TUL15" s="80"/>
      <c r="TUM15" s="80"/>
      <c r="TUN15" s="80"/>
      <c r="TUO15" s="80"/>
      <c r="TUP15" s="80"/>
      <c r="TUQ15" s="80"/>
      <c r="TUR15" s="80"/>
      <c r="TUS15" s="80"/>
      <c r="TUT15" s="80"/>
      <c r="TUU15" s="80"/>
      <c r="TUV15" s="80"/>
      <c r="TUW15" s="80"/>
      <c r="TUX15" s="80"/>
      <c r="TUY15" s="80"/>
      <c r="TUZ15" s="80"/>
      <c r="TVA15" s="80"/>
      <c r="TVB15" s="80"/>
      <c r="TVC15" s="80"/>
      <c r="TVD15" s="80"/>
      <c r="TVE15" s="80"/>
      <c r="TVF15" s="80"/>
      <c r="TVG15" s="80"/>
      <c r="TVH15" s="80"/>
      <c r="TVI15" s="80"/>
      <c r="TVJ15" s="80"/>
      <c r="TVK15" s="80"/>
      <c r="TVL15" s="80"/>
      <c r="TVM15" s="80"/>
      <c r="TVN15" s="80"/>
      <c r="TVO15" s="80"/>
      <c r="TVP15" s="80"/>
      <c r="TVQ15" s="80"/>
      <c r="TVR15" s="80"/>
      <c r="TVS15" s="80"/>
      <c r="TVT15" s="80"/>
      <c r="TVU15" s="80"/>
      <c r="TVV15" s="80"/>
      <c r="TVW15" s="80"/>
      <c r="TVX15" s="80"/>
      <c r="TVY15" s="80"/>
      <c r="TVZ15" s="80"/>
      <c r="TWA15" s="80"/>
      <c r="TWB15" s="80"/>
      <c r="TWC15" s="80"/>
      <c r="TWD15" s="80"/>
      <c r="TWE15" s="80"/>
      <c r="TWF15" s="80"/>
      <c r="TWG15" s="80"/>
      <c r="TWH15" s="80"/>
      <c r="TWI15" s="80"/>
      <c r="TWJ15" s="80"/>
      <c r="TWK15" s="80"/>
      <c r="TWL15" s="80"/>
      <c r="TWM15" s="80"/>
      <c r="TWN15" s="80"/>
      <c r="TWO15" s="80"/>
      <c r="TWP15" s="80"/>
      <c r="TWQ15" s="80"/>
      <c r="TWR15" s="80"/>
      <c r="TWS15" s="80"/>
      <c r="TWT15" s="80"/>
      <c r="TWU15" s="80"/>
      <c r="TWV15" s="80"/>
      <c r="TWW15" s="80"/>
      <c r="TWX15" s="80"/>
      <c r="TWY15" s="80"/>
      <c r="TWZ15" s="80"/>
      <c r="TXA15" s="80"/>
      <c r="TXB15" s="80"/>
      <c r="TXC15" s="80"/>
      <c r="TXD15" s="80"/>
      <c r="TXE15" s="80"/>
      <c r="TXF15" s="80"/>
      <c r="TXG15" s="80"/>
      <c r="TXH15" s="80"/>
      <c r="TXI15" s="80"/>
      <c r="TXJ15" s="80"/>
      <c r="TXK15" s="80"/>
      <c r="TXL15" s="80"/>
      <c r="TXM15" s="80"/>
      <c r="TXN15" s="80"/>
      <c r="TXO15" s="80"/>
      <c r="TXP15" s="80"/>
      <c r="TXQ15" s="80"/>
      <c r="TXR15" s="80"/>
      <c r="TXS15" s="80"/>
      <c r="TXT15" s="80"/>
      <c r="TXU15" s="80"/>
      <c r="TXV15" s="80"/>
      <c r="TXW15" s="80"/>
      <c r="TXX15" s="80"/>
      <c r="TXY15" s="80"/>
      <c r="TXZ15" s="80"/>
      <c r="TYA15" s="80"/>
      <c r="TYB15" s="80"/>
      <c r="TYC15" s="80"/>
      <c r="TYD15" s="80"/>
      <c r="TYE15" s="80"/>
      <c r="TYF15" s="80"/>
      <c r="TYG15" s="80"/>
      <c r="TYH15" s="80"/>
      <c r="TYI15" s="80"/>
      <c r="TYJ15" s="80"/>
      <c r="TYK15" s="80"/>
      <c r="TYL15" s="80"/>
      <c r="TYM15" s="80"/>
      <c r="TYN15" s="80"/>
      <c r="TYO15" s="80"/>
      <c r="TYP15" s="80"/>
      <c r="TYQ15" s="80"/>
      <c r="TYR15" s="80"/>
      <c r="TYS15" s="80"/>
      <c r="TYT15" s="80"/>
      <c r="TYU15" s="80"/>
      <c r="TYV15" s="80"/>
      <c r="TYW15" s="80"/>
      <c r="TYX15" s="80"/>
      <c r="TYY15" s="80"/>
      <c r="TYZ15" s="80"/>
      <c r="TZA15" s="80"/>
      <c r="TZB15" s="80"/>
      <c r="TZC15" s="80"/>
      <c r="TZD15" s="80"/>
      <c r="TZE15" s="80"/>
      <c r="TZF15" s="80"/>
      <c r="TZG15" s="80"/>
      <c r="TZH15" s="80"/>
      <c r="TZI15" s="80"/>
      <c r="TZJ15" s="80"/>
      <c r="TZK15" s="80"/>
      <c r="TZL15" s="80"/>
      <c r="TZM15" s="80"/>
      <c r="TZN15" s="80"/>
      <c r="TZO15" s="80"/>
      <c r="TZP15" s="80"/>
      <c r="TZQ15" s="80"/>
      <c r="TZR15" s="80"/>
      <c r="TZS15" s="80"/>
      <c r="TZT15" s="80"/>
      <c r="TZU15" s="80"/>
      <c r="TZV15" s="80"/>
      <c r="TZW15" s="80"/>
      <c r="TZX15" s="80"/>
      <c r="TZY15" s="80"/>
      <c r="TZZ15" s="80"/>
      <c r="UAA15" s="80"/>
      <c r="UAB15" s="80"/>
      <c r="UAC15" s="80"/>
      <c r="UAD15" s="80"/>
      <c r="UAE15" s="80"/>
      <c r="UAF15" s="80"/>
      <c r="UAG15" s="80"/>
      <c r="UAH15" s="80"/>
      <c r="UAI15" s="80"/>
      <c r="UAJ15" s="80"/>
      <c r="UAK15" s="80"/>
      <c r="UAL15" s="80"/>
      <c r="UAM15" s="80"/>
      <c r="UAN15" s="80"/>
      <c r="UAO15" s="80"/>
      <c r="UAP15" s="80"/>
      <c r="UAQ15" s="80"/>
      <c r="UAR15" s="80"/>
      <c r="UAS15" s="80"/>
      <c r="UAT15" s="80"/>
      <c r="UAU15" s="80"/>
      <c r="UAV15" s="80"/>
      <c r="UAW15" s="80"/>
      <c r="UAX15" s="80"/>
      <c r="UAY15" s="80"/>
      <c r="UAZ15" s="80"/>
      <c r="UBA15" s="80"/>
      <c r="UBB15" s="80"/>
      <c r="UBC15" s="80"/>
      <c r="UBD15" s="80"/>
      <c r="UBE15" s="80"/>
      <c r="UBF15" s="80"/>
      <c r="UBG15" s="80"/>
      <c r="UBH15" s="80"/>
      <c r="UBI15" s="80"/>
      <c r="UBJ15" s="80"/>
      <c r="UBK15" s="80"/>
      <c r="UBL15" s="80"/>
      <c r="UBM15" s="80"/>
      <c r="UBN15" s="80"/>
      <c r="UBO15" s="80"/>
      <c r="UBP15" s="80"/>
      <c r="UBQ15" s="80"/>
      <c r="UBR15" s="80"/>
      <c r="UBS15" s="80"/>
      <c r="UBT15" s="80"/>
      <c r="UBU15" s="80"/>
      <c r="UBV15" s="80"/>
      <c r="UBW15" s="80"/>
      <c r="UBX15" s="80"/>
      <c r="UBY15" s="80"/>
      <c r="UBZ15" s="80"/>
      <c r="UCA15" s="80"/>
      <c r="UCB15" s="80"/>
      <c r="UCC15" s="80"/>
      <c r="UCD15" s="80"/>
      <c r="UCE15" s="80"/>
      <c r="UCF15" s="80"/>
      <c r="UCG15" s="80"/>
      <c r="UCH15" s="80"/>
      <c r="UCI15" s="80"/>
      <c r="UCJ15" s="80"/>
      <c r="UCK15" s="80"/>
      <c r="UCL15" s="80"/>
      <c r="UCM15" s="80"/>
      <c r="UCN15" s="80"/>
      <c r="UCO15" s="80"/>
      <c r="UCP15" s="80"/>
      <c r="UCQ15" s="80"/>
      <c r="UCR15" s="80"/>
      <c r="UCS15" s="80"/>
      <c r="UCT15" s="80"/>
      <c r="UCU15" s="80"/>
      <c r="UCV15" s="80"/>
      <c r="UCW15" s="80"/>
      <c r="UCX15" s="80"/>
      <c r="UCY15" s="80"/>
      <c r="UCZ15" s="80"/>
      <c r="UDA15" s="80"/>
      <c r="UDB15" s="80"/>
      <c r="UDC15" s="80"/>
      <c r="UDD15" s="80"/>
      <c r="UDE15" s="80"/>
      <c r="UDF15" s="80"/>
      <c r="UDG15" s="80"/>
      <c r="UDH15" s="80"/>
      <c r="UDI15" s="80"/>
      <c r="UDJ15" s="80"/>
      <c r="UDK15" s="80"/>
      <c r="UDL15" s="80"/>
      <c r="UDM15" s="80"/>
      <c r="UDN15" s="80"/>
      <c r="UDO15" s="80"/>
      <c r="UDP15" s="80"/>
      <c r="UDQ15" s="80"/>
      <c r="UDR15" s="80"/>
      <c r="UDS15" s="80"/>
      <c r="UDT15" s="80"/>
      <c r="UDU15" s="80"/>
      <c r="UDV15" s="80"/>
      <c r="UDW15" s="80"/>
      <c r="UDX15" s="80"/>
      <c r="UDY15" s="80"/>
      <c r="UDZ15" s="80"/>
      <c r="UEA15" s="80"/>
      <c r="UEB15" s="80"/>
      <c r="UEC15" s="80"/>
      <c r="UED15" s="80"/>
      <c r="UEE15" s="80"/>
      <c r="UEF15" s="80"/>
      <c r="UEG15" s="80"/>
      <c r="UEH15" s="80"/>
      <c r="UEI15" s="80"/>
      <c r="UEJ15" s="80"/>
      <c r="UEK15" s="80"/>
      <c r="UEL15" s="80"/>
      <c r="UEM15" s="80"/>
      <c r="UEN15" s="80"/>
      <c r="UEO15" s="80"/>
      <c r="UEP15" s="80"/>
      <c r="UEQ15" s="80"/>
      <c r="UER15" s="80"/>
      <c r="UES15" s="80"/>
      <c r="UET15" s="80"/>
      <c r="UEU15" s="80"/>
      <c r="UEV15" s="80"/>
      <c r="UEW15" s="80"/>
      <c r="UEX15" s="80"/>
      <c r="UEY15" s="80"/>
      <c r="UEZ15" s="80"/>
      <c r="UFA15" s="80"/>
      <c r="UFB15" s="80"/>
      <c r="UFC15" s="80"/>
      <c r="UFD15" s="80"/>
      <c r="UFE15" s="80"/>
      <c r="UFF15" s="80"/>
      <c r="UFG15" s="80"/>
      <c r="UFH15" s="80"/>
      <c r="UFI15" s="80"/>
      <c r="UFJ15" s="80"/>
      <c r="UFK15" s="80"/>
      <c r="UFL15" s="80"/>
      <c r="UFM15" s="80"/>
      <c r="UFN15" s="80"/>
      <c r="UFO15" s="80"/>
      <c r="UFP15" s="80"/>
      <c r="UFQ15" s="80"/>
      <c r="UFR15" s="80"/>
      <c r="UFS15" s="80"/>
      <c r="UFT15" s="80"/>
      <c r="UFU15" s="80"/>
      <c r="UFV15" s="80"/>
      <c r="UFW15" s="80"/>
      <c r="UFX15" s="80"/>
      <c r="UFY15" s="80"/>
      <c r="UFZ15" s="80"/>
      <c r="UGA15" s="80"/>
      <c r="UGB15" s="80"/>
      <c r="UGC15" s="80"/>
      <c r="UGD15" s="80"/>
      <c r="UGE15" s="80"/>
      <c r="UGF15" s="80"/>
      <c r="UGG15" s="80"/>
      <c r="UGH15" s="80"/>
      <c r="UGI15" s="80"/>
      <c r="UGJ15" s="80"/>
      <c r="UGK15" s="80"/>
      <c r="UGL15" s="80"/>
      <c r="UGM15" s="80"/>
      <c r="UGN15" s="80"/>
      <c r="UGO15" s="80"/>
      <c r="UGP15" s="80"/>
      <c r="UGQ15" s="80"/>
      <c r="UGR15" s="80"/>
      <c r="UGS15" s="80"/>
      <c r="UGT15" s="80"/>
      <c r="UGU15" s="80"/>
      <c r="UGV15" s="80"/>
      <c r="UGW15" s="80"/>
      <c r="UGX15" s="80"/>
      <c r="UGY15" s="80"/>
      <c r="UGZ15" s="80"/>
      <c r="UHA15" s="80"/>
      <c r="UHB15" s="80"/>
      <c r="UHC15" s="80"/>
      <c r="UHD15" s="80"/>
      <c r="UHE15" s="80"/>
      <c r="UHF15" s="80"/>
      <c r="UHG15" s="80"/>
      <c r="UHH15" s="80"/>
      <c r="UHI15" s="80"/>
      <c r="UHJ15" s="80"/>
      <c r="UHK15" s="80"/>
      <c r="UHL15" s="80"/>
      <c r="UHM15" s="80"/>
      <c r="UHN15" s="80"/>
      <c r="UHO15" s="80"/>
      <c r="UHP15" s="80"/>
      <c r="UHQ15" s="80"/>
      <c r="UHR15" s="80"/>
      <c r="UHS15" s="80"/>
      <c r="UHT15" s="80"/>
      <c r="UHU15" s="80"/>
      <c r="UHV15" s="80"/>
      <c r="UHW15" s="80"/>
      <c r="UHX15" s="80"/>
      <c r="UHY15" s="80"/>
      <c r="UHZ15" s="80"/>
      <c r="UIA15" s="80"/>
      <c r="UIB15" s="80"/>
      <c r="UIC15" s="80"/>
      <c r="UID15" s="80"/>
      <c r="UIE15" s="80"/>
      <c r="UIF15" s="80"/>
      <c r="UIG15" s="80"/>
      <c r="UIH15" s="80"/>
      <c r="UII15" s="80"/>
      <c r="UIJ15" s="80"/>
      <c r="UIK15" s="80"/>
      <c r="UIL15" s="80"/>
      <c r="UIM15" s="80"/>
      <c r="UIN15" s="80"/>
      <c r="UIO15" s="80"/>
      <c r="UIP15" s="80"/>
      <c r="UIQ15" s="80"/>
      <c r="UIR15" s="80"/>
      <c r="UIS15" s="80"/>
      <c r="UIT15" s="80"/>
      <c r="UIU15" s="80"/>
      <c r="UIV15" s="80"/>
      <c r="UIW15" s="80"/>
      <c r="UIX15" s="80"/>
      <c r="UIY15" s="80"/>
      <c r="UIZ15" s="80"/>
      <c r="UJA15" s="80"/>
      <c r="UJB15" s="80"/>
      <c r="UJC15" s="80"/>
      <c r="UJD15" s="80"/>
      <c r="UJE15" s="80"/>
      <c r="UJF15" s="80"/>
      <c r="UJG15" s="80"/>
      <c r="UJH15" s="80"/>
      <c r="UJI15" s="80"/>
      <c r="UJJ15" s="80"/>
      <c r="UJK15" s="80"/>
      <c r="UJL15" s="80"/>
      <c r="UJM15" s="80"/>
      <c r="UJN15" s="80"/>
      <c r="UJO15" s="80"/>
      <c r="UJP15" s="80"/>
      <c r="UJQ15" s="80"/>
      <c r="UJR15" s="80"/>
      <c r="UJS15" s="80"/>
      <c r="UJT15" s="80"/>
      <c r="UJU15" s="80"/>
      <c r="UJV15" s="80"/>
      <c r="UJW15" s="80"/>
      <c r="UJX15" s="80"/>
      <c r="UJY15" s="80"/>
      <c r="UJZ15" s="80"/>
      <c r="UKA15" s="80"/>
      <c r="UKB15" s="80"/>
      <c r="UKC15" s="80"/>
      <c r="UKD15" s="80"/>
      <c r="UKE15" s="80"/>
      <c r="UKF15" s="80"/>
      <c r="UKG15" s="80"/>
      <c r="UKH15" s="80"/>
      <c r="UKI15" s="80"/>
      <c r="UKJ15" s="80"/>
      <c r="UKK15" s="80"/>
      <c r="UKL15" s="80"/>
      <c r="UKM15" s="80"/>
      <c r="UKN15" s="80"/>
      <c r="UKO15" s="80"/>
      <c r="UKP15" s="80"/>
      <c r="UKQ15" s="80"/>
      <c r="UKR15" s="80"/>
      <c r="UKS15" s="80"/>
      <c r="UKT15" s="80"/>
      <c r="UKU15" s="80"/>
      <c r="UKV15" s="80"/>
      <c r="UKW15" s="80"/>
      <c r="UKX15" s="80"/>
      <c r="UKY15" s="80"/>
      <c r="UKZ15" s="80"/>
      <c r="ULA15" s="80"/>
      <c r="ULB15" s="80"/>
      <c r="ULC15" s="80"/>
      <c r="ULD15" s="80"/>
      <c r="ULE15" s="80"/>
      <c r="ULF15" s="80"/>
      <c r="ULG15" s="80"/>
      <c r="ULH15" s="80"/>
      <c r="ULI15" s="80"/>
      <c r="ULJ15" s="80"/>
      <c r="ULK15" s="80"/>
      <c r="ULL15" s="80"/>
      <c r="ULM15" s="80"/>
      <c r="ULN15" s="80"/>
      <c r="ULO15" s="80"/>
      <c r="ULP15" s="80"/>
      <c r="ULQ15" s="80"/>
      <c r="ULR15" s="80"/>
      <c r="ULS15" s="80"/>
      <c r="ULT15" s="80"/>
      <c r="ULU15" s="80"/>
      <c r="ULV15" s="80"/>
      <c r="ULW15" s="80"/>
      <c r="ULX15" s="80"/>
      <c r="ULY15" s="80"/>
      <c r="ULZ15" s="80"/>
      <c r="UMA15" s="80"/>
      <c r="UMB15" s="80"/>
      <c r="UMC15" s="80"/>
      <c r="UMD15" s="80"/>
      <c r="UME15" s="80"/>
      <c r="UMF15" s="80"/>
      <c r="UMG15" s="80"/>
      <c r="UMH15" s="80"/>
      <c r="UMI15" s="80"/>
      <c r="UMJ15" s="80"/>
      <c r="UMK15" s="80"/>
      <c r="UML15" s="80"/>
      <c r="UMM15" s="80"/>
      <c r="UMN15" s="80"/>
      <c r="UMO15" s="80"/>
      <c r="UMP15" s="80"/>
      <c r="UMQ15" s="80"/>
      <c r="UMR15" s="80"/>
      <c r="UMS15" s="80"/>
      <c r="UMT15" s="80"/>
      <c r="UMU15" s="80"/>
      <c r="UMV15" s="80"/>
      <c r="UMW15" s="80"/>
      <c r="UMX15" s="80"/>
      <c r="UMY15" s="80"/>
      <c r="UMZ15" s="80"/>
      <c r="UNA15" s="80"/>
      <c r="UNB15" s="80"/>
      <c r="UNC15" s="80"/>
      <c r="UND15" s="80"/>
      <c r="UNE15" s="80"/>
      <c r="UNF15" s="80"/>
      <c r="UNG15" s="80"/>
      <c r="UNH15" s="80"/>
      <c r="UNI15" s="80"/>
      <c r="UNJ15" s="80"/>
      <c r="UNK15" s="80"/>
      <c r="UNL15" s="80"/>
      <c r="UNM15" s="80"/>
      <c r="UNN15" s="80"/>
      <c r="UNO15" s="80"/>
      <c r="UNP15" s="80"/>
      <c r="UNQ15" s="80"/>
      <c r="UNR15" s="80"/>
      <c r="UNS15" s="80"/>
      <c r="UNT15" s="80"/>
      <c r="UNU15" s="80"/>
      <c r="UNV15" s="80"/>
      <c r="UNW15" s="80"/>
      <c r="UNX15" s="80"/>
      <c r="UNY15" s="80"/>
      <c r="UNZ15" s="80"/>
      <c r="UOA15" s="80"/>
      <c r="UOB15" s="80"/>
      <c r="UOC15" s="80"/>
      <c r="UOD15" s="80"/>
      <c r="UOE15" s="80"/>
      <c r="UOF15" s="80"/>
      <c r="UOG15" s="80"/>
      <c r="UOH15" s="80"/>
      <c r="UOI15" s="80"/>
      <c r="UOJ15" s="80"/>
      <c r="UOK15" s="80"/>
      <c r="UOL15" s="80"/>
      <c r="UOM15" s="80"/>
      <c r="UON15" s="80"/>
      <c r="UOO15" s="80"/>
      <c r="UOP15" s="80"/>
      <c r="UOQ15" s="80"/>
      <c r="UOR15" s="80"/>
      <c r="UOS15" s="80"/>
      <c r="UOT15" s="80"/>
      <c r="UOU15" s="80"/>
      <c r="UOV15" s="80"/>
      <c r="UOW15" s="80"/>
      <c r="UOX15" s="80"/>
      <c r="UOY15" s="80"/>
      <c r="UOZ15" s="80"/>
      <c r="UPA15" s="80"/>
      <c r="UPB15" s="80"/>
      <c r="UPC15" s="80"/>
      <c r="UPD15" s="80"/>
      <c r="UPE15" s="80"/>
      <c r="UPF15" s="80"/>
      <c r="UPG15" s="80"/>
      <c r="UPH15" s="80"/>
      <c r="UPI15" s="80"/>
      <c r="UPJ15" s="80"/>
      <c r="UPK15" s="80"/>
      <c r="UPL15" s="80"/>
      <c r="UPM15" s="80"/>
      <c r="UPN15" s="80"/>
      <c r="UPO15" s="80"/>
      <c r="UPP15" s="80"/>
      <c r="UPQ15" s="80"/>
      <c r="UPR15" s="80"/>
      <c r="UPS15" s="80"/>
      <c r="UPT15" s="80"/>
      <c r="UPU15" s="80"/>
      <c r="UPV15" s="80"/>
      <c r="UPW15" s="80"/>
      <c r="UPX15" s="80"/>
      <c r="UPY15" s="80"/>
      <c r="UPZ15" s="80"/>
      <c r="UQA15" s="80"/>
      <c r="UQB15" s="80"/>
      <c r="UQC15" s="80"/>
      <c r="UQD15" s="80"/>
      <c r="UQE15" s="80"/>
      <c r="UQF15" s="80"/>
      <c r="UQG15" s="80"/>
      <c r="UQH15" s="80"/>
      <c r="UQI15" s="80"/>
      <c r="UQJ15" s="80"/>
      <c r="UQK15" s="80"/>
      <c r="UQL15" s="80"/>
      <c r="UQM15" s="80"/>
      <c r="UQN15" s="80"/>
      <c r="UQO15" s="80"/>
      <c r="UQP15" s="80"/>
      <c r="UQQ15" s="80"/>
      <c r="UQR15" s="80"/>
      <c r="UQS15" s="80"/>
      <c r="UQT15" s="80"/>
      <c r="UQU15" s="80"/>
      <c r="UQV15" s="80"/>
      <c r="UQW15" s="80"/>
      <c r="UQX15" s="80"/>
      <c r="UQY15" s="80"/>
      <c r="UQZ15" s="80"/>
      <c r="URA15" s="80"/>
      <c r="URB15" s="80"/>
      <c r="URC15" s="80"/>
      <c r="URD15" s="80"/>
      <c r="URE15" s="80"/>
      <c r="URF15" s="80"/>
      <c r="URG15" s="80"/>
      <c r="URH15" s="80"/>
      <c r="URI15" s="80"/>
      <c r="URJ15" s="80"/>
      <c r="URK15" s="80"/>
      <c r="URL15" s="80"/>
      <c r="URM15" s="80"/>
      <c r="URN15" s="80"/>
      <c r="URO15" s="80"/>
      <c r="URP15" s="80"/>
      <c r="URQ15" s="80"/>
      <c r="URR15" s="80"/>
      <c r="URS15" s="80"/>
      <c r="URT15" s="80"/>
      <c r="URU15" s="80"/>
      <c r="URV15" s="80"/>
      <c r="URW15" s="80"/>
      <c r="URX15" s="80"/>
      <c r="URY15" s="80"/>
      <c r="URZ15" s="80"/>
      <c r="USA15" s="80"/>
      <c r="USB15" s="80"/>
      <c r="USC15" s="80"/>
      <c r="USD15" s="80"/>
      <c r="USE15" s="80"/>
      <c r="USF15" s="80"/>
      <c r="USG15" s="80"/>
      <c r="USH15" s="80"/>
      <c r="USI15" s="80"/>
      <c r="USJ15" s="80"/>
      <c r="USK15" s="80"/>
      <c r="USL15" s="80"/>
      <c r="USM15" s="80"/>
      <c r="USN15" s="80"/>
      <c r="USO15" s="80"/>
      <c r="USP15" s="80"/>
      <c r="USQ15" s="80"/>
      <c r="USR15" s="80"/>
      <c r="USS15" s="80"/>
      <c r="UST15" s="80"/>
      <c r="USU15" s="80"/>
      <c r="USV15" s="80"/>
      <c r="USW15" s="80"/>
      <c r="USX15" s="80"/>
      <c r="USY15" s="80"/>
      <c r="USZ15" s="80"/>
      <c r="UTA15" s="80"/>
      <c r="UTB15" s="80"/>
      <c r="UTC15" s="80"/>
      <c r="UTD15" s="80"/>
      <c r="UTE15" s="80"/>
      <c r="UTF15" s="80"/>
      <c r="UTG15" s="80"/>
      <c r="UTH15" s="80"/>
      <c r="UTI15" s="80"/>
      <c r="UTJ15" s="80"/>
      <c r="UTK15" s="80"/>
      <c r="UTL15" s="80"/>
      <c r="UTM15" s="80"/>
      <c r="UTN15" s="80"/>
      <c r="UTO15" s="80"/>
      <c r="UTP15" s="80"/>
      <c r="UTQ15" s="80"/>
      <c r="UTR15" s="80"/>
      <c r="UTS15" s="80"/>
      <c r="UTT15" s="80"/>
      <c r="UTU15" s="80"/>
      <c r="UTV15" s="80"/>
      <c r="UTW15" s="80"/>
      <c r="UTX15" s="80"/>
      <c r="UTY15" s="80"/>
      <c r="UTZ15" s="80"/>
      <c r="UUA15" s="80"/>
      <c r="UUB15" s="80"/>
      <c r="UUC15" s="80"/>
      <c r="UUD15" s="80"/>
      <c r="UUE15" s="80"/>
      <c r="UUF15" s="80"/>
      <c r="UUG15" s="80"/>
      <c r="UUH15" s="80"/>
      <c r="UUI15" s="80"/>
      <c r="UUJ15" s="80"/>
      <c r="UUK15" s="80"/>
      <c r="UUL15" s="80"/>
      <c r="UUM15" s="80"/>
      <c r="UUN15" s="80"/>
      <c r="UUO15" s="80"/>
      <c r="UUP15" s="80"/>
      <c r="UUQ15" s="80"/>
      <c r="UUR15" s="80"/>
      <c r="UUS15" s="80"/>
      <c r="UUT15" s="80"/>
      <c r="UUU15" s="80"/>
      <c r="UUV15" s="80"/>
      <c r="UUW15" s="80"/>
      <c r="UUX15" s="80"/>
      <c r="UUY15" s="80"/>
      <c r="UUZ15" s="80"/>
      <c r="UVA15" s="80"/>
      <c r="UVB15" s="80"/>
      <c r="UVC15" s="80"/>
      <c r="UVD15" s="80"/>
      <c r="UVE15" s="80"/>
      <c r="UVF15" s="80"/>
      <c r="UVG15" s="80"/>
      <c r="UVH15" s="80"/>
      <c r="UVI15" s="80"/>
      <c r="UVJ15" s="80"/>
      <c r="UVK15" s="80"/>
      <c r="UVL15" s="80"/>
      <c r="UVM15" s="80"/>
      <c r="UVN15" s="80"/>
      <c r="UVO15" s="80"/>
      <c r="UVP15" s="80"/>
      <c r="UVQ15" s="80"/>
      <c r="UVR15" s="80"/>
      <c r="UVS15" s="80"/>
      <c r="UVT15" s="80"/>
      <c r="UVU15" s="80"/>
      <c r="UVV15" s="80"/>
      <c r="UVW15" s="80"/>
      <c r="UVX15" s="80"/>
      <c r="UVY15" s="80"/>
      <c r="UVZ15" s="80"/>
      <c r="UWA15" s="80"/>
      <c r="UWB15" s="80"/>
      <c r="UWC15" s="80"/>
      <c r="UWD15" s="80"/>
      <c r="UWE15" s="80"/>
      <c r="UWF15" s="80"/>
      <c r="UWG15" s="80"/>
      <c r="UWH15" s="80"/>
      <c r="UWI15" s="80"/>
      <c r="UWJ15" s="80"/>
      <c r="UWK15" s="80"/>
      <c r="UWL15" s="80"/>
      <c r="UWM15" s="80"/>
      <c r="UWN15" s="80"/>
      <c r="UWO15" s="80"/>
      <c r="UWP15" s="80"/>
      <c r="UWQ15" s="80"/>
      <c r="UWR15" s="80"/>
      <c r="UWS15" s="80"/>
      <c r="UWT15" s="80"/>
      <c r="UWU15" s="80"/>
      <c r="UWV15" s="80"/>
      <c r="UWW15" s="80"/>
      <c r="UWX15" s="80"/>
      <c r="UWY15" s="80"/>
      <c r="UWZ15" s="80"/>
      <c r="UXA15" s="80"/>
      <c r="UXB15" s="80"/>
      <c r="UXC15" s="80"/>
      <c r="UXD15" s="80"/>
      <c r="UXE15" s="80"/>
      <c r="UXF15" s="80"/>
      <c r="UXG15" s="80"/>
      <c r="UXH15" s="80"/>
      <c r="UXI15" s="80"/>
      <c r="UXJ15" s="80"/>
      <c r="UXK15" s="80"/>
      <c r="UXL15" s="80"/>
      <c r="UXM15" s="80"/>
      <c r="UXN15" s="80"/>
      <c r="UXO15" s="80"/>
      <c r="UXP15" s="80"/>
      <c r="UXQ15" s="80"/>
      <c r="UXR15" s="80"/>
      <c r="UXS15" s="80"/>
      <c r="UXT15" s="80"/>
      <c r="UXU15" s="80"/>
      <c r="UXV15" s="80"/>
      <c r="UXW15" s="80"/>
      <c r="UXX15" s="80"/>
      <c r="UXY15" s="80"/>
      <c r="UXZ15" s="80"/>
      <c r="UYA15" s="80"/>
      <c r="UYB15" s="80"/>
      <c r="UYC15" s="80"/>
      <c r="UYD15" s="80"/>
      <c r="UYE15" s="80"/>
      <c r="UYF15" s="80"/>
      <c r="UYG15" s="80"/>
      <c r="UYH15" s="80"/>
      <c r="UYI15" s="80"/>
      <c r="UYJ15" s="80"/>
      <c r="UYK15" s="80"/>
      <c r="UYL15" s="80"/>
      <c r="UYM15" s="80"/>
      <c r="UYN15" s="80"/>
      <c r="UYO15" s="80"/>
      <c r="UYP15" s="80"/>
      <c r="UYQ15" s="80"/>
      <c r="UYR15" s="80"/>
      <c r="UYS15" s="80"/>
      <c r="UYT15" s="80"/>
      <c r="UYU15" s="80"/>
      <c r="UYV15" s="80"/>
      <c r="UYW15" s="80"/>
      <c r="UYX15" s="80"/>
      <c r="UYY15" s="80"/>
      <c r="UYZ15" s="80"/>
      <c r="UZA15" s="80"/>
      <c r="UZB15" s="80"/>
      <c r="UZC15" s="80"/>
      <c r="UZD15" s="80"/>
      <c r="UZE15" s="80"/>
      <c r="UZF15" s="80"/>
      <c r="UZG15" s="80"/>
      <c r="UZH15" s="80"/>
      <c r="UZI15" s="80"/>
      <c r="UZJ15" s="80"/>
      <c r="UZK15" s="80"/>
      <c r="UZL15" s="80"/>
      <c r="UZM15" s="80"/>
      <c r="UZN15" s="80"/>
      <c r="UZO15" s="80"/>
      <c r="UZP15" s="80"/>
      <c r="UZQ15" s="80"/>
      <c r="UZR15" s="80"/>
      <c r="UZS15" s="80"/>
      <c r="UZT15" s="80"/>
      <c r="UZU15" s="80"/>
      <c r="UZV15" s="80"/>
      <c r="UZW15" s="80"/>
      <c r="UZX15" s="80"/>
      <c r="UZY15" s="80"/>
      <c r="UZZ15" s="80"/>
      <c r="VAA15" s="80"/>
      <c r="VAB15" s="80"/>
      <c r="VAC15" s="80"/>
      <c r="VAD15" s="80"/>
      <c r="VAE15" s="80"/>
      <c r="VAF15" s="80"/>
      <c r="VAG15" s="80"/>
      <c r="VAH15" s="80"/>
      <c r="VAI15" s="80"/>
      <c r="VAJ15" s="80"/>
      <c r="VAK15" s="80"/>
      <c r="VAL15" s="80"/>
      <c r="VAM15" s="80"/>
      <c r="VAN15" s="80"/>
      <c r="VAO15" s="80"/>
      <c r="VAP15" s="80"/>
      <c r="VAQ15" s="80"/>
      <c r="VAR15" s="80"/>
      <c r="VAS15" s="80"/>
      <c r="VAT15" s="80"/>
      <c r="VAU15" s="80"/>
      <c r="VAV15" s="80"/>
      <c r="VAW15" s="80"/>
      <c r="VAX15" s="80"/>
      <c r="VAY15" s="80"/>
      <c r="VAZ15" s="80"/>
      <c r="VBA15" s="80"/>
      <c r="VBB15" s="80"/>
      <c r="VBC15" s="80"/>
      <c r="VBD15" s="80"/>
      <c r="VBE15" s="80"/>
      <c r="VBF15" s="80"/>
      <c r="VBG15" s="80"/>
      <c r="VBH15" s="80"/>
      <c r="VBI15" s="80"/>
      <c r="VBJ15" s="80"/>
      <c r="VBK15" s="80"/>
      <c r="VBL15" s="80"/>
      <c r="VBM15" s="80"/>
      <c r="VBN15" s="80"/>
      <c r="VBO15" s="80"/>
      <c r="VBP15" s="80"/>
      <c r="VBQ15" s="80"/>
      <c r="VBR15" s="80"/>
      <c r="VBS15" s="80"/>
      <c r="VBT15" s="80"/>
      <c r="VBU15" s="80"/>
      <c r="VBV15" s="80"/>
      <c r="VBW15" s="80"/>
      <c r="VBX15" s="80"/>
      <c r="VBY15" s="80"/>
      <c r="VBZ15" s="80"/>
      <c r="VCA15" s="80"/>
      <c r="VCB15" s="80"/>
      <c r="VCC15" s="80"/>
      <c r="VCD15" s="80"/>
      <c r="VCE15" s="80"/>
      <c r="VCF15" s="80"/>
      <c r="VCG15" s="80"/>
      <c r="VCH15" s="80"/>
      <c r="VCI15" s="80"/>
      <c r="VCJ15" s="80"/>
      <c r="VCK15" s="80"/>
      <c r="VCL15" s="80"/>
      <c r="VCM15" s="80"/>
      <c r="VCN15" s="80"/>
      <c r="VCO15" s="80"/>
      <c r="VCP15" s="80"/>
      <c r="VCQ15" s="80"/>
      <c r="VCR15" s="80"/>
      <c r="VCS15" s="80"/>
      <c r="VCT15" s="80"/>
      <c r="VCU15" s="80"/>
      <c r="VCV15" s="80"/>
      <c r="VCW15" s="80"/>
      <c r="VCX15" s="80"/>
      <c r="VCY15" s="80"/>
      <c r="VCZ15" s="80"/>
      <c r="VDA15" s="80"/>
      <c r="VDB15" s="80"/>
      <c r="VDC15" s="80"/>
      <c r="VDD15" s="80"/>
      <c r="VDE15" s="80"/>
      <c r="VDF15" s="80"/>
      <c r="VDG15" s="80"/>
      <c r="VDH15" s="80"/>
      <c r="VDI15" s="80"/>
      <c r="VDJ15" s="80"/>
      <c r="VDK15" s="80"/>
      <c r="VDL15" s="80"/>
      <c r="VDM15" s="80"/>
      <c r="VDN15" s="80"/>
      <c r="VDO15" s="80"/>
      <c r="VDP15" s="80"/>
      <c r="VDQ15" s="80"/>
      <c r="VDR15" s="80"/>
      <c r="VDS15" s="80"/>
      <c r="VDT15" s="80"/>
      <c r="VDU15" s="80"/>
      <c r="VDV15" s="80"/>
      <c r="VDW15" s="80"/>
      <c r="VDX15" s="80"/>
      <c r="VDY15" s="80"/>
      <c r="VDZ15" s="80"/>
      <c r="VEA15" s="80"/>
      <c r="VEB15" s="80"/>
      <c r="VEC15" s="80"/>
      <c r="VED15" s="80"/>
      <c r="VEE15" s="80"/>
      <c r="VEF15" s="80"/>
      <c r="VEG15" s="80"/>
      <c r="VEH15" s="80"/>
      <c r="VEI15" s="80"/>
      <c r="VEJ15" s="80"/>
      <c r="VEK15" s="80"/>
      <c r="VEL15" s="80"/>
      <c r="VEM15" s="80"/>
      <c r="VEN15" s="80"/>
      <c r="VEO15" s="80"/>
      <c r="VEP15" s="80"/>
      <c r="VEQ15" s="80"/>
      <c r="VER15" s="80"/>
      <c r="VES15" s="80"/>
      <c r="VET15" s="80"/>
      <c r="VEU15" s="80"/>
      <c r="VEV15" s="80"/>
      <c r="VEW15" s="80"/>
      <c r="VEX15" s="80"/>
      <c r="VEY15" s="80"/>
      <c r="VEZ15" s="80"/>
      <c r="VFA15" s="80"/>
      <c r="VFB15" s="80"/>
      <c r="VFC15" s="80"/>
      <c r="VFD15" s="80"/>
      <c r="VFE15" s="80"/>
      <c r="VFF15" s="80"/>
      <c r="VFG15" s="80"/>
      <c r="VFH15" s="80"/>
      <c r="VFI15" s="80"/>
      <c r="VFJ15" s="80"/>
      <c r="VFK15" s="80"/>
      <c r="VFL15" s="80"/>
      <c r="VFM15" s="80"/>
      <c r="VFN15" s="80"/>
      <c r="VFO15" s="80"/>
      <c r="VFP15" s="80"/>
      <c r="VFQ15" s="80"/>
      <c r="VFR15" s="80"/>
      <c r="VFS15" s="80"/>
      <c r="VFT15" s="80"/>
      <c r="VFU15" s="80"/>
      <c r="VFV15" s="80"/>
      <c r="VFW15" s="80"/>
      <c r="VFX15" s="80"/>
      <c r="VFY15" s="80"/>
      <c r="VFZ15" s="80"/>
      <c r="VGA15" s="80"/>
      <c r="VGB15" s="80"/>
      <c r="VGC15" s="80"/>
      <c r="VGD15" s="80"/>
      <c r="VGE15" s="80"/>
      <c r="VGF15" s="80"/>
      <c r="VGG15" s="80"/>
      <c r="VGH15" s="80"/>
      <c r="VGI15" s="80"/>
      <c r="VGJ15" s="80"/>
      <c r="VGK15" s="80"/>
      <c r="VGL15" s="80"/>
      <c r="VGM15" s="80"/>
      <c r="VGN15" s="80"/>
      <c r="VGO15" s="80"/>
      <c r="VGP15" s="80"/>
      <c r="VGQ15" s="80"/>
      <c r="VGR15" s="80"/>
      <c r="VGS15" s="80"/>
      <c r="VGT15" s="80"/>
      <c r="VGU15" s="80"/>
      <c r="VGV15" s="80"/>
      <c r="VGW15" s="80"/>
      <c r="VGX15" s="80"/>
      <c r="VGY15" s="80"/>
      <c r="VGZ15" s="80"/>
      <c r="VHA15" s="80"/>
      <c r="VHB15" s="80"/>
      <c r="VHC15" s="80"/>
      <c r="VHD15" s="80"/>
      <c r="VHE15" s="80"/>
      <c r="VHF15" s="80"/>
      <c r="VHG15" s="80"/>
      <c r="VHH15" s="80"/>
      <c r="VHI15" s="80"/>
      <c r="VHJ15" s="80"/>
      <c r="VHK15" s="80"/>
      <c r="VHL15" s="80"/>
      <c r="VHM15" s="80"/>
      <c r="VHN15" s="80"/>
      <c r="VHO15" s="80"/>
      <c r="VHP15" s="80"/>
      <c r="VHQ15" s="80"/>
      <c r="VHR15" s="80"/>
      <c r="VHS15" s="80"/>
      <c r="VHT15" s="80"/>
      <c r="VHU15" s="80"/>
      <c r="VHV15" s="80"/>
      <c r="VHW15" s="80"/>
      <c r="VHX15" s="80"/>
      <c r="VHY15" s="80"/>
      <c r="VHZ15" s="80"/>
      <c r="VIA15" s="80"/>
      <c r="VIB15" s="80"/>
      <c r="VIC15" s="80"/>
      <c r="VID15" s="80"/>
      <c r="VIE15" s="80"/>
      <c r="VIF15" s="80"/>
      <c r="VIG15" s="80"/>
      <c r="VIH15" s="80"/>
      <c r="VII15" s="80"/>
      <c r="VIJ15" s="80"/>
      <c r="VIK15" s="80"/>
      <c r="VIL15" s="80"/>
      <c r="VIM15" s="80"/>
      <c r="VIN15" s="80"/>
      <c r="VIO15" s="80"/>
      <c r="VIP15" s="80"/>
      <c r="VIQ15" s="80"/>
      <c r="VIR15" s="80"/>
      <c r="VIS15" s="80"/>
      <c r="VIT15" s="80"/>
      <c r="VIU15" s="80"/>
      <c r="VIV15" s="80"/>
      <c r="VIW15" s="80"/>
      <c r="VIX15" s="80"/>
      <c r="VIY15" s="80"/>
      <c r="VIZ15" s="80"/>
      <c r="VJA15" s="80"/>
      <c r="VJB15" s="80"/>
      <c r="VJC15" s="80"/>
      <c r="VJD15" s="80"/>
      <c r="VJE15" s="80"/>
      <c r="VJF15" s="80"/>
      <c r="VJG15" s="80"/>
      <c r="VJH15" s="80"/>
      <c r="VJI15" s="80"/>
      <c r="VJJ15" s="80"/>
      <c r="VJK15" s="80"/>
      <c r="VJL15" s="80"/>
      <c r="VJM15" s="80"/>
      <c r="VJN15" s="80"/>
      <c r="VJO15" s="80"/>
      <c r="VJP15" s="80"/>
      <c r="VJQ15" s="80"/>
      <c r="VJR15" s="80"/>
      <c r="VJS15" s="80"/>
      <c r="VJT15" s="80"/>
      <c r="VJU15" s="80"/>
      <c r="VJV15" s="80"/>
      <c r="VJW15" s="80"/>
      <c r="VJX15" s="80"/>
      <c r="VJY15" s="80"/>
      <c r="VJZ15" s="80"/>
      <c r="VKA15" s="80"/>
      <c r="VKB15" s="80"/>
      <c r="VKC15" s="80"/>
      <c r="VKD15" s="80"/>
      <c r="VKE15" s="80"/>
      <c r="VKF15" s="80"/>
      <c r="VKG15" s="80"/>
      <c r="VKH15" s="80"/>
      <c r="VKI15" s="80"/>
      <c r="VKJ15" s="80"/>
      <c r="VKK15" s="80"/>
      <c r="VKL15" s="80"/>
      <c r="VKM15" s="80"/>
      <c r="VKN15" s="80"/>
      <c r="VKO15" s="80"/>
      <c r="VKP15" s="80"/>
      <c r="VKQ15" s="80"/>
      <c r="VKR15" s="80"/>
      <c r="VKS15" s="80"/>
      <c r="VKT15" s="80"/>
      <c r="VKU15" s="80"/>
      <c r="VKV15" s="80"/>
      <c r="VKW15" s="80"/>
      <c r="VKX15" s="80"/>
      <c r="VKY15" s="80"/>
      <c r="VKZ15" s="80"/>
      <c r="VLA15" s="80"/>
      <c r="VLB15" s="80"/>
      <c r="VLC15" s="80"/>
      <c r="VLD15" s="80"/>
      <c r="VLE15" s="80"/>
      <c r="VLF15" s="80"/>
      <c r="VLG15" s="80"/>
      <c r="VLH15" s="80"/>
      <c r="VLI15" s="80"/>
      <c r="VLJ15" s="80"/>
      <c r="VLK15" s="80"/>
      <c r="VLL15" s="80"/>
      <c r="VLM15" s="80"/>
      <c r="VLN15" s="80"/>
      <c r="VLO15" s="80"/>
      <c r="VLP15" s="80"/>
      <c r="VLQ15" s="80"/>
      <c r="VLR15" s="80"/>
      <c r="VLS15" s="80"/>
      <c r="VLT15" s="80"/>
      <c r="VLU15" s="80"/>
      <c r="VLV15" s="80"/>
      <c r="VLW15" s="80"/>
      <c r="VLX15" s="80"/>
      <c r="VLY15" s="80"/>
      <c r="VLZ15" s="80"/>
      <c r="VMA15" s="80"/>
      <c r="VMB15" s="80"/>
      <c r="VMC15" s="80"/>
      <c r="VMD15" s="80"/>
      <c r="VME15" s="80"/>
      <c r="VMF15" s="80"/>
      <c r="VMG15" s="80"/>
      <c r="VMH15" s="80"/>
      <c r="VMI15" s="80"/>
      <c r="VMJ15" s="80"/>
      <c r="VMK15" s="80"/>
      <c r="VML15" s="80"/>
      <c r="VMM15" s="80"/>
      <c r="VMN15" s="80"/>
      <c r="VMO15" s="80"/>
      <c r="VMP15" s="80"/>
      <c r="VMQ15" s="80"/>
      <c r="VMR15" s="80"/>
      <c r="VMS15" s="80"/>
      <c r="VMT15" s="80"/>
      <c r="VMU15" s="80"/>
      <c r="VMV15" s="80"/>
      <c r="VMW15" s="80"/>
      <c r="VMX15" s="80"/>
      <c r="VMY15" s="80"/>
      <c r="VMZ15" s="80"/>
      <c r="VNA15" s="80"/>
      <c r="VNB15" s="80"/>
      <c r="VNC15" s="80"/>
      <c r="VND15" s="80"/>
      <c r="VNE15" s="80"/>
      <c r="VNF15" s="80"/>
      <c r="VNG15" s="80"/>
      <c r="VNH15" s="80"/>
      <c r="VNI15" s="80"/>
      <c r="VNJ15" s="80"/>
      <c r="VNK15" s="80"/>
      <c r="VNL15" s="80"/>
      <c r="VNM15" s="80"/>
      <c r="VNN15" s="80"/>
      <c r="VNO15" s="80"/>
      <c r="VNP15" s="80"/>
      <c r="VNQ15" s="80"/>
      <c r="VNR15" s="80"/>
      <c r="VNS15" s="80"/>
      <c r="VNT15" s="80"/>
      <c r="VNU15" s="80"/>
      <c r="VNV15" s="80"/>
      <c r="VNW15" s="80"/>
      <c r="VNX15" s="80"/>
      <c r="VNY15" s="80"/>
      <c r="VNZ15" s="80"/>
      <c r="VOA15" s="80"/>
      <c r="VOB15" s="80"/>
      <c r="VOC15" s="80"/>
      <c r="VOD15" s="80"/>
      <c r="VOE15" s="80"/>
      <c r="VOF15" s="80"/>
      <c r="VOG15" s="80"/>
      <c r="VOH15" s="80"/>
      <c r="VOI15" s="80"/>
      <c r="VOJ15" s="80"/>
      <c r="VOK15" s="80"/>
      <c r="VOL15" s="80"/>
      <c r="VOM15" s="80"/>
      <c r="VON15" s="80"/>
      <c r="VOO15" s="80"/>
      <c r="VOP15" s="80"/>
      <c r="VOQ15" s="80"/>
      <c r="VOR15" s="80"/>
      <c r="VOS15" s="80"/>
      <c r="VOT15" s="80"/>
      <c r="VOU15" s="80"/>
      <c r="VOV15" s="80"/>
      <c r="VOW15" s="80"/>
      <c r="VOX15" s="80"/>
      <c r="VOY15" s="80"/>
      <c r="VOZ15" s="80"/>
      <c r="VPA15" s="80"/>
      <c r="VPB15" s="80"/>
      <c r="VPC15" s="80"/>
      <c r="VPD15" s="80"/>
      <c r="VPE15" s="80"/>
      <c r="VPF15" s="80"/>
      <c r="VPG15" s="80"/>
      <c r="VPH15" s="80"/>
      <c r="VPI15" s="80"/>
      <c r="VPJ15" s="80"/>
      <c r="VPK15" s="80"/>
      <c r="VPL15" s="80"/>
      <c r="VPM15" s="80"/>
      <c r="VPN15" s="80"/>
      <c r="VPO15" s="80"/>
      <c r="VPP15" s="80"/>
      <c r="VPQ15" s="80"/>
      <c r="VPR15" s="80"/>
      <c r="VPS15" s="80"/>
      <c r="VPT15" s="80"/>
      <c r="VPU15" s="80"/>
      <c r="VPV15" s="80"/>
      <c r="VPW15" s="80"/>
      <c r="VPX15" s="80"/>
      <c r="VPY15" s="80"/>
      <c r="VPZ15" s="80"/>
      <c r="VQA15" s="80"/>
      <c r="VQB15" s="80"/>
      <c r="VQC15" s="80"/>
      <c r="VQD15" s="80"/>
      <c r="VQE15" s="80"/>
      <c r="VQF15" s="80"/>
      <c r="VQG15" s="80"/>
      <c r="VQH15" s="80"/>
      <c r="VQI15" s="80"/>
      <c r="VQJ15" s="80"/>
      <c r="VQK15" s="80"/>
      <c r="VQL15" s="80"/>
      <c r="VQM15" s="80"/>
      <c r="VQN15" s="80"/>
      <c r="VQO15" s="80"/>
      <c r="VQP15" s="80"/>
      <c r="VQQ15" s="80"/>
      <c r="VQR15" s="80"/>
      <c r="VQS15" s="80"/>
      <c r="VQT15" s="80"/>
      <c r="VQU15" s="80"/>
      <c r="VQV15" s="80"/>
      <c r="VQW15" s="80"/>
      <c r="VQX15" s="80"/>
      <c r="VQY15" s="80"/>
      <c r="VQZ15" s="80"/>
      <c r="VRA15" s="80"/>
      <c r="VRB15" s="80"/>
      <c r="VRC15" s="80"/>
      <c r="VRD15" s="80"/>
      <c r="VRE15" s="80"/>
      <c r="VRF15" s="80"/>
      <c r="VRG15" s="80"/>
      <c r="VRH15" s="80"/>
      <c r="VRI15" s="80"/>
      <c r="VRJ15" s="80"/>
      <c r="VRK15" s="80"/>
      <c r="VRL15" s="80"/>
      <c r="VRM15" s="80"/>
      <c r="VRN15" s="80"/>
      <c r="VRO15" s="80"/>
      <c r="VRP15" s="80"/>
      <c r="VRQ15" s="80"/>
      <c r="VRR15" s="80"/>
      <c r="VRS15" s="80"/>
      <c r="VRT15" s="80"/>
      <c r="VRU15" s="80"/>
      <c r="VRV15" s="80"/>
      <c r="VRW15" s="80"/>
      <c r="VRX15" s="80"/>
      <c r="VRY15" s="80"/>
      <c r="VRZ15" s="80"/>
      <c r="VSA15" s="80"/>
      <c r="VSB15" s="80"/>
      <c r="VSC15" s="80"/>
      <c r="VSD15" s="80"/>
      <c r="VSE15" s="80"/>
      <c r="VSF15" s="80"/>
      <c r="VSG15" s="80"/>
      <c r="VSH15" s="80"/>
      <c r="VSI15" s="80"/>
      <c r="VSJ15" s="80"/>
      <c r="VSK15" s="80"/>
      <c r="VSL15" s="80"/>
      <c r="VSM15" s="80"/>
      <c r="VSN15" s="80"/>
      <c r="VSO15" s="80"/>
      <c r="VSP15" s="80"/>
      <c r="VSQ15" s="80"/>
      <c r="VSR15" s="80"/>
      <c r="VSS15" s="80"/>
      <c r="VST15" s="80"/>
      <c r="VSU15" s="80"/>
      <c r="VSV15" s="80"/>
      <c r="VSW15" s="80"/>
      <c r="VSX15" s="80"/>
      <c r="VSY15" s="80"/>
      <c r="VSZ15" s="80"/>
      <c r="VTA15" s="80"/>
      <c r="VTB15" s="80"/>
      <c r="VTC15" s="80"/>
      <c r="VTD15" s="80"/>
      <c r="VTE15" s="80"/>
      <c r="VTF15" s="80"/>
      <c r="VTG15" s="80"/>
      <c r="VTH15" s="80"/>
      <c r="VTI15" s="80"/>
      <c r="VTJ15" s="80"/>
      <c r="VTK15" s="80"/>
      <c r="VTL15" s="80"/>
      <c r="VTM15" s="80"/>
      <c r="VTN15" s="80"/>
      <c r="VTO15" s="80"/>
      <c r="VTP15" s="80"/>
      <c r="VTQ15" s="80"/>
      <c r="VTR15" s="80"/>
      <c r="VTS15" s="80"/>
      <c r="VTT15" s="80"/>
      <c r="VTU15" s="80"/>
      <c r="VTV15" s="80"/>
      <c r="VTW15" s="80"/>
      <c r="VTX15" s="80"/>
      <c r="VTY15" s="80"/>
      <c r="VTZ15" s="80"/>
      <c r="VUA15" s="80"/>
      <c r="VUB15" s="80"/>
      <c r="VUC15" s="80"/>
      <c r="VUD15" s="80"/>
      <c r="VUE15" s="80"/>
      <c r="VUF15" s="80"/>
      <c r="VUG15" s="80"/>
      <c r="VUH15" s="80"/>
      <c r="VUI15" s="80"/>
      <c r="VUJ15" s="80"/>
      <c r="VUK15" s="80"/>
      <c r="VUL15" s="80"/>
      <c r="VUM15" s="80"/>
      <c r="VUN15" s="80"/>
      <c r="VUO15" s="80"/>
      <c r="VUP15" s="80"/>
      <c r="VUQ15" s="80"/>
      <c r="VUR15" s="80"/>
      <c r="VUS15" s="80"/>
      <c r="VUT15" s="80"/>
      <c r="VUU15" s="80"/>
      <c r="VUV15" s="80"/>
      <c r="VUW15" s="80"/>
      <c r="VUX15" s="80"/>
      <c r="VUY15" s="80"/>
      <c r="VUZ15" s="80"/>
      <c r="VVA15" s="80"/>
      <c r="VVB15" s="80"/>
      <c r="VVC15" s="80"/>
      <c r="VVD15" s="80"/>
      <c r="VVE15" s="80"/>
      <c r="VVF15" s="80"/>
      <c r="VVG15" s="80"/>
      <c r="VVH15" s="80"/>
      <c r="VVI15" s="80"/>
      <c r="VVJ15" s="80"/>
      <c r="VVK15" s="80"/>
      <c r="VVL15" s="80"/>
      <c r="VVM15" s="80"/>
      <c r="VVN15" s="80"/>
      <c r="VVO15" s="80"/>
      <c r="VVP15" s="80"/>
      <c r="VVQ15" s="80"/>
      <c r="VVR15" s="80"/>
      <c r="VVS15" s="80"/>
      <c r="VVT15" s="80"/>
      <c r="VVU15" s="80"/>
      <c r="VVV15" s="80"/>
      <c r="VVW15" s="80"/>
      <c r="VVX15" s="80"/>
      <c r="VVY15" s="80"/>
      <c r="VVZ15" s="80"/>
      <c r="VWA15" s="80"/>
      <c r="VWB15" s="80"/>
      <c r="VWC15" s="80"/>
      <c r="VWD15" s="80"/>
      <c r="VWE15" s="80"/>
      <c r="VWF15" s="80"/>
      <c r="VWG15" s="80"/>
      <c r="VWH15" s="80"/>
      <c r="VWI15" s="80"/>
      <c r="VWJ15" s="80"/>
      <c r="VWK15" s="80"/>
      <c r="VWL15" s="80"/>
      <c r="VWM15" s="80"/>
      <c r="VWN15" s="80"/>
      <c r="VWO15" s="80"/>
      <c r="VWP15" s="80"/>
      <c r="VWQ15" s="80"/>
      <c r="VWR15" s="80"/>
      <c r="VWS15" s="80"/>
      <c r="VWT15" s="80"/>
      <c r="VWU15" s="80"/>
      <c r="VWV15" s="80"/>
      <c r="VWW15" s="80"/>
      <c r="VWX15" s="80"/>
      <c r="VWY15" s="80"/>
      <c r="VWZ15" s="80"/>
      <c r="VXA15" s="80"/>
      <c r="VXB15" s="80"/>
      <c r="VXC15" s="80"/>
      <c r="VXD15" s="80"/>
      <c r="VXE15" s="80"/>
      <c r="VXF15" s="80"/>
      <c r="VXG15" s="80"/>
      <c r="VXH15" s="80"/>
      <c r="VXI15" s="80"/>
      <c r="VXJ15" s="80"/>
      <c r="VXK15" s="80"/>
      <c r="VXL15" s="80"/>
      <c r="VXM15" s="80"/>
      <c r="VXN15" s="80"/>
      <c r="VXO15" s="80"/>
      <c r="VXP15" s="80"/>
      <c r="VXQ15" s="80"/>
      <c r="VXR15" s="80"/>
      <c r="VXS15" s="80"/>
      <c r="VXT15" s="80"/>
      <c r="VXU15" s="80"/>
      <c r="VXV15" s="80"/>
      <c r="VXW15" s="80"/>
      <c r="VXX15" s="80"/>
      <c r="VXY15" s="80"/>
      <c r="VXZ15" s="80"/>
      <c r="VYA15" s="80"/>
      <c r="VYB15" s="80"/>
      <c r="VYC15" s="80"/>
      <c r="VYD15" s="80"/>
      <c r="VYE15" s="80"/>
      <c r="VYF15" s="80"/>
      <c r="VYG15" s="80"/>
      <c r="VYH15" s="80"/>
      <c r="VYI15" s="80"/>
      <c r="VYJ15" s="80"/>
      <c r="VYK15" s="80"/>
      <c r="VYL15" s="80"/>
      <c r="VYM15" s="80"/>
      <c r="VYN15" s="80"/>
      <c r="VYO15" s="80"/>
      <c r="VYP15" s="80"/>
      <c r="VYQ15" s="80"/>
      <c r="VYR15" s="80"/>
      <c r="VYS15" s="80"/>
      <c r="VYT15" s="80"/>
      <c r="VYU15" s="80"/>
      <c r="VYV15" s="80"/>
      <c r="VYW15" s="80"/>
      <c r="VYX15" s="80"/>
      <c r="VYY15" s="80"/>
      <c r="VYZ15" s="80"/>
      <c r="VZA15" s="80"/>
      <c r="VZB15" s="80"/>
      <c r="VZC15" s="80"/>
      <c r="VZD15" s="80"/>
      <c r="VZE15" s="80"/>
      <c r="VZF15" s="80"/>
      <c r="VZG15" s="80"/>
      <c r="VZH15" s="80"/>
      <c r="VZI15" s="80"/>
      <c r="VZJ15" s="80"/>
      <c r="VZK15" s="80"/>
      <c r="VZL15" s="80"/>
      <c r="VZM15" s="80"/>
      <c r="VZN15" s="80"/>
      <c r="VZO15" s="80"/>
      <c r="VZP15" s="80"/>
      <c r="VZQ15" s="80"/>
      <c r="VZR15" s="80"/>
      <c r="VZS15" s="80"/>
      <c r="VZT15" s="80"/>
      <c r="VZU15" s="80"/>
      <c r="VZV15" s="80"/>
      <c r="VZW15" s="80"/>
      <c r="VZX15" s="80"/>
      <c r="VZY15" s="80"/>
      <c r="VZZ15" s="80"/>
      <c r="WAA15" s="80"/>
      <c r="WAB15" s="80"/>
      <c r="WAC15" s="80"/>
      <c r="WAD15" s="80"/>
      <c r="WAE15" s="80"/>
      <c r="WAF15" s="80"/>
      <c r="WAG15" s="80"/>
      <c r="WAH15" s="80"/>
      <c r="WAI15" s="80"/>
      <c r="WAJ15" s="80"/>
      <c r="WAK15" s="80"/>
      <c r="WAL15" s="80"/>
      <c r="WAM15" s="80"/>
      <c r="WAN15" s="80"/>
      <c r="WAO15" s="80"/>
      <c r="WAP15" s="80"/>
      <c r="WAQ15" s="80"/>
      <c r="WAR15" s="80"/>
      <c r="WAS15" s="80"/>
      <c r="WAT15" s="80"/>
      <c r="WAU15" s="80"/>
      <c r="WAV15" s="80"/>
      <c r="WAW15" s="80"/>
      <c r="WAX15" s="80"/>
      <c r="WAY15" s="80"/>
      <c r="WAZ15" s="80"/>
      <c r="WBA15" s="80"/>
      <c r="WBB15" s="80"/>
      <c r="WBC15" s="80"/>
      <c r="WBD15" s="80"/>
      <c r="WBE15" s="80"/>
      <c r="WBF15" s="80"/>
      <c r="WBG15" s="80"/>
      <c r="WBH15" s="80"/>
      <c r="WBI15" s="80"/>
      <c r="WBJ15" s="80"/>
      <c r="WBK15" s="80"/>
      <c r="WBL15" s="80"/>
      <c r="WBM15" s="80"/>
      <c r="WBN15" s="80"/>
      <c r="WBO15" s="80"/>
      <c r="WBP15" s="80"/>
      <c r="WBQ15" s="80"/>
      <c r="WBR15" s="80"/>
      <c r="WBS15" s="80"/>
      <c r="WBT15" s="80"/>
      <c r="WBU15" s="80"/>
      <c r="WBV15" s="80"/>
      <c r="WBW15" s="80"/>
      <c r="WBX15" s="80"/>
      <c r="WBY15" s="80"/>
      <c r="WBZ15" s="80"/>
      <c r="WCA15" s="80"/>
      <c r="WCB15" s="80"/>
      <c r="WCC15" s="80"/>
      <c r="WCD15" s="80"/>
      <c r="WCE15" s="80"/>
      <c r="WCF15" s="80"/>
      <c r="WCG15" s="80"/>
      <c r="WCH15" s="80"/>
      <c r="WCI15" s="80"/>
      <c r="WCJ15" s="80"/>
      <c r="WCK15" s="80"/>
      <c r="WCL15" s="80"/>
      <c r="WCM15" s="80"/>
      <c r="WCN15" s="80"/>
      <c r="WCO15" s="80"/>
      <c r="WCP15" s="80"/>
      <c r="WCQ15" s="80"/>
      <c r="WCR15" s="80"/>
      <c r="WCS15" s="80"/>
      <c r="WCT15" s="80"/>
      <c r="WCU15" s="80"/>
      <c r="WCV15" s="80"/>
      <c r="WCW15" s="80"/>
      <c r="WCX15" s="80"/>
      <c r="WCY15" s="80"/>
      <c r="WCZ15" s="80"/>
      <c r="WDA15" s="80"/>
      <c r="WDB15" s="80"/>
      <c r="WDC15" s="80"/>
      <c r="WDD15" s="80"/>
      <c r="WDE15" s="80"/>
      <c r="WDF15" s="80"/>
      <c r="WDG15" s="80"/>
      <c r="WDH15" s="80"/>
      <c r="WDI15" s="80"/>
      <c r="WDJ15" s="80"/>
      <c r="WDK15" s="80"/>
      <c r="WDL15" s="80"/>
      <c r="WDM15" s="80"/>
      <c r="WDN15" s="80"/>
      <c r="WDO15" s="80"/>
      <c r="WDP15" s="80"/>
      <c r="WDQ15" s="80"/>
      <c r="WDR15" s="80"/>
      <c r="WDS15" s="80"/>
      <c r="WDT15" s="80"/>
      <c r="WDU15" s="80"/>
      <c r="WDV15" s="80"/>
      <c r="WDW15" s="80"/>
      <c r="WDX15" s="80"/>
      <c r="WDY15" s="80"/>
      <c r="WDZ15" s="80"/>
      <c r="WEA15" s="80"/>
      <c r="WEB15" s="80"/>
      <c r="WEC15" s="80"/>
      <c r="WED15" s="80"/>
      <c r="WEE15" s="80"/>
      <c r="WEF15" s="80"/>
      <c r="WEG15" s="80"/>
      <c r="WEH15" s="80"/>
      <c r="WEI15" s="80"/>
      <c r="WEJ15" s="80"/>
      <c r="WEK15" s="80"/>
      <c r="WEL15" s="80"/>
      <c r="WEM15" s="80"/>
      <c r="WEN15" s="80"/>
      <c r="WEO15" s="80"/>
      <c r="WEP15" s="80"/>
      <c r="WEQ15" s="80"/>
      <c r="WER15" s="80"/>
      <c r="WES15" s="80"/>
      <c r="WET15" s="80"/>
      <c r="WEU15" s="80"/>
      <c r="WEV15" s="80"/>
      <c r="WEW15" s="80"/>
      <c r="WEX15" s="80"/>
      <c r="WEY15" s="80"/>
      <c r="WEZ15" s="80"/>
      <c r="WFA15" s="80"/>
      <c r="WFB15" s="80"/>
      <c r="WFC15" s="80"/>
      <c r="WFD15" s="80"/>
      <c r="WFE15" s="80"/>
      <c r="WFF15" s="80"/>
      <c r="WFG15" s="80"/>
      <c r="WFH15" s="80"/>
      <c r="WFI15" s="80"/>
      <c r="WFJ15" s="80"/>
      <c r="WFK15" s="80"/>
      <c r="WFL15" s="80"/>
      <c r="WFM15" s="80"/>
      <c r="WFN15" s="80"/>
      <c r="WFO15" s="80"/>
      <c r="WFP15" s="80"/>
      <c r="WFQ15" s="80"/>
      <c r="WFR15" s="80"/>
      <c r="WFS15" s="80"/>
      <c r="WFT15" s="80"/>
      <c r="WFU15" s="80"/>
      <c r="WFV15" s="80"/>
      <c r="WFW15" s="80"/>
      <c r="WFX15" s="80"/>
      <c r="WFY15" s="80"/>
      <c r="WFZ15" s="80"/>
      <c r="WGA15" s="80"/>
      <c r="WGB15" s="80"/>
      <c r="WGC15" s="80"/>
      <c r="WGD15" s="80"/>
      <c r="WGE15" s="80"/>
      <c r="WGF15" s="80"/>
      <c r="WGG15" s="80"/>
      <c r="WGH15" s="80"/>
      <c r="WGI15" s="80"/>
      <c r="WGJ15" s="80"/>
      <c r="WGK15" s="80"/>
      <c r="WGL15" s="80"/>
      <c r="WGM15" s="80"/>
      <c r="WGN15" s="80"/>
      <c r="WGO15" s="80"/>
      <c r="WGP15" s="80"/>
      <c r="WGQ15" s="80"/>
      <c r="WGR15" s="80"/>
      <c r="WGS15" s="80"/>
      <c r="WGT15" s="80"/>
      <c r="WGU15" s="80"/>
      <c r="WGV15" s="80"/>
      <c r="WGW15" s="80"/>
      <c r="WGX15" s="80"/>
      <c r="WGY15" s="80"/>
      <c r="WGZ15" s="80"/>
      <c r="WHA15" s="80"/>
      <c r="WHB15" s="80"/>
      <c r="WHC15" s="80"/>
      <c r="WHD15" s="80"/>
      <c r="WHE15" s="80"/>
      <c r="WHF15" s="80"/>
      <c r="WHG15" s="80"/>
      <c r="WHH15" s="80"/>
      <c r="WHI15" s="80"/>
      <c r="WHJ15" s="80"/>
      <c r="WHK15" s="80"/>
      <c r="WHL15" s="80"/>
      <c r="WHM15" s="80"/>
      <c r="WHN15" s="80"/>
      <c r="WHO15" s="80"/>
      <c r="WHP15" s="80"/>
      <c r="WHQ15" s="80"/>
      <c r="WHR15" s="80"/>
      <c r="WHS15" s="80"/>
      <c r="WHT15" s="80"/>
      <c r="WHU15" s="80"/>
      <c r="WHV15" s="80"/>
      <c r="WHW15" s="80"/>
      <c r="WHX15" s="80"/>
      <c r="WHY15" s="80"/>
      <c r="WHZ15" s="80"/>
      <c r="WIA15" s="80"/>
      <c r="WIB15" s="80"/>
      <c r="WIC15" s="80"/>
      <c r="WID15" s="80"/>
      <c r="WIE15" s="80"/>
      <c r="WIF15" s="80"/>
      <c r="WIG15" s="80"/>
      <c r="WIH15" s="80"/>
      <c r="WII15" s="80"/>
      <c r="WIJ15" s="80"/>
      <c r="WIK15" s="80"/>
      <c r="WIL15" s="80"/>
      <c r="WIM15" s="80"/>
      <c r="WIN15" s="80"/>
      <c r="WIO15" s="80"/>
      <c r="WIP15" s="80"/>
      <c r="WIQ15" s="80"/>
      <c r="WIR15" s="80"/>
      <c r="WIS15" s="80"/>
      <c r="WIT15" s="80"/>
      <c r="WIU15" s="80"/>
      <c r="WIV15" s="80"/>
      <c r="WIW15" s="80"/>
      <c r="WIX15" s="80"/>
      <c r="WIY15" s="80"/>
      <c r="WIZ15" s="80"/>
      <c r="WJA15" s="80"/>
      <c r="WJB15" s="80"/>
      <c r="WJC15" s="80"/>
      <c r="WJD15" s="80"/>
      <c r="WJE15" s="80"/>
      <c r="WJF15" s="80"/>
      <c r="WJG15" s="80"/>
      <c r="WJH15" s="80"/>
      <c r="WJI15" s="80"/>
      <c r="WJJ15" s="80"/>
      <c r="WJK15" s="80"/>
      <c r="WJL15" s="80"/>
      <c r="WJM15" s="80"/>
      <c r="WJN15" s="80"/>
      <c r="WJO15" s="80"/>
      <c r="WJP15" s="80"/>
      <c r="WJQ15" s="80"/>
      <c r="WJR15" s="80"/>
      <c r="WJS15" s="80"/>
      <c r="WJT15" s="80"/>
      <c r="WJU15" s="80"/>
      <c r="WJV15" s="80"/>
      <c r="WJW15" s="80"/>
      <c r="WJX15" s="80"/>
      <c r="WJY15" s="80"/>
      <c r="WJZ15" s="80"/>
      <c r="WKA15" s="80"/>
      <c r="WKB15" s="80"/>
      <c r="WKC15" s="80"/>
      <c r="WKD15" s="80"/>
      <c r="WKE15" s="80"/>
      <c r="WKF15" s="80"/>
      <c r="WKG15" s="80"/>
      <c r="WKH15" s="80"/>
      <c r="WKI15" s="80"/>
      <c r="WKJ15" s="80"/>
      <c r="WKK15" s="80"/>
      <c r="WKL15" s="80"/>
      <c r="WKM15" s="80"/>
      <c r="WKN15" s="80"/>
      <c r="WKO15" s="80"/>
      <c r="WKP15" s="80"/>
      <c r="WKQ15" s="80"/>
      <c r="WKR15" s="80"/>
      <c r="WKS15" s="80"/>
      <c r="WKT15" s="80"/>
      <c r="WKU15" s="80"/>
      <c r="WKV15" s="80"/>
      <c r="WKW15" s="80"/>
      <c r="WKX15" s="80"/>
      <c r="WKY15" s="80"/>
      <c r="WKZ15" s="80"/>
      <c r="WLA15" s="80"/>
      <c r="WLB15" s="80"/>
      <c r="WLC15" s="80"/>
      <c r="WLD15" s="80"/>
      <c r="WLE15" s="80"/>
      <c r="WLF15" s="80"/>
      <c r="WLG15" s="80"/>
      <c r="WLH15" s="80"/>
      <c r="WLI15" s="80"/>
      <c r="WLJ15" s="80"/>
      <c r="WLK15" s="80"/>
      <c r="WLL15" s="80"/>
      <c r="WLM15" s="80"/>
      <c r="WLN15" s="80"/>
      <c r="WLO15" s="80"/>
      <c r="WLP15" s="80"/>
      <c r="WLQ15" s="80"/>
      <c r="WLR15" s="80"/>
      <c r="WLS15" s="80"/>
      <c r="WLT15" s="80"/>
      <c r="WLU15" s="80"/>
      <c r="WLV15" s="80"/>
      <c r="WLW15" s="80"/>
      <c r="WLX15" s="80"/>
      <c r="WLY15" s="80"/>
      <c r="WLZ15" s="80"/>
      <c r="WMA15" s="80"/>
      <c r="WMB15" s="80"/>
      <c r="WMC15" s="80"/>
      <c r="WMD15" s="80"/>
      <c r="WME15" s="80"/>
      <c r="WMF15" s="80"/>
      <c r="WMG15" s="80"/>
      <c r="WMH15" s="80"/>
      <c r="WMI15" s="80"/>
      <c r="WMJ15" s="80"/>
      <c r="WMK15" s="80"/>
      <c r="WML15" s="80"/>
      <c r="WMM15" s="80"/>
      <c r="WMN15" s="80"/>
      <c r="WMO15" s="80"/>
      <c r="WMP15" s="80"/>
      <c r="WMQ15" s="80"/>
      <c r="WMR15" s="80"/>
      <c r="WMS15" s="80"/>
      <c r="WMT15" s="80"/>
      <c r="WMU15" s="80"/>
      <c r="WMV15" s="80"/>
      <c r="WMW15" s="80"/>
      <c r="WMX15" s="80"/>
      <c r="WMY15" s="80"/>
      <c r="WMZ15" s="80"/>
      <c r="WNA15" s="80"/>
      <c r="WNB15" s="80"/>
      <c r="WNC15" s="80"/>
      <c r="WND15" s="80"/>
      <c r="WNE15" s="80"/>
      <c r="WNF15" s="80"/>
      <c r="WNG15" s="80"/>
      <c r="WNH15" s="80"/>
      <c r="WNI15" s="80"/>
      <c r="WNJ15" s="80"/>
      <c r="WNK15" s="80"/>
      <c r="WNL15" s="80"/>
      <c r="WNM15" s="80"/>
      <c r="WNN15" s="80"/>
      <c r="WNO15" s="80"/>
      <c r="WNP15" s="80"/>
      <c r="WNQ15" s="80"/>
      <c r="WNR15" s="80"/>
      <c r="WNS15" s="80"/>
      <c r="WNT15" s="80"/>
      <c r="WNU15" s="80"/>
      <c r="WNV15" s="80"/>
      <c r="WNW15" s="80"/>
      <c r="WNX15" s="80"/>
      <c r="WNY15" s="80"/>
      <c r="WNZ15" s="80"/>
      <c r="WOA15" s="80"/>
      <c r="WOB15" s="80"/>
      <c r="WOC15" s="80"/>
      <c r="WOD15" s="80"/>
      <c r="WOE15" s="80"/>
      <c r="WOF15" s="80"/>
      <c r="WOG15" s="80"/>
      <c r="WOH15" s="80"/>
      <c r="WOI15" s="80"/>
      <c r="WOJ15" s="80"/>
      <c r="WOK15" s="80"/>
      <c r="WOL15" s="80"/>
      <c r="WOM15" s="80"/>
      <c r="WON15" s="80"/>
      <c r="WOO15" s="80"/>
      <c r="WOP15" s="80"/>
      <c r="WOQ15" s="80"/>
      <c r="WOR15" s="80"/>
      <c r="WOS15" s="80"/>
      <c r="WOT15" s="80"/>
      <c r="WOU15" s="80"/>
      <c r="WOV15" s="80"/>
      <c r="WOW15" s="80"/>
      <c r="WOX15" s="80"/>
      <c r="WOY15" s="80"/>
      <c r="WOZ15" s="80"/>
      <c r="WPA15" s="80"/>
      <c r="WPB15" s="80"/>
      <c r="WPC15" s="80"/>
      <c r="WPD15" s="80"/>
      <c r="WPE15" s="80"/>
      <c r="WPF15" s="80"/>
      <c r="WPG15" s="80"/>
      <c r="WPH15" s="80"/>
      <c r="WPI15" s="80"/>
      <c r="WPJ15" s="80"/>
      <c r="WPK15" s="80"/>
      <c r="WPL15" s="80"/>
      <c r="WPM15" s="80"/>
      <c r="WPN15" s="80"/>
      <c r="WPO15" s="80"/>
      <c r="WPP15" s="80"/>
      <c r="WPQ15" s="80"/>
      <c r="WPR15" s="80"/>
      <c r="WPS15" s="80"/>
      <c r="WPT15" s="80"/>
      <c r="WPU15" s="80"/>
      <c r="WPV15" s="80"/>
      <c r="WPW15" s="80"/>
      <c r="WPX15" s="80"/>
      <c r="WPY15" s="80"/>
      <c r="WPZ15" s="80"/>
      <c r="WQA15" s="80"/>
      <c r="WQB15" s="80"/>
      <c r="WQC15" s="80"/>
      <c r="WQD15" s="80"/>
      <c r="WQE15" s="80"/>
      <c r="WQF15" s="80"/>
      <c r="WQG15" s="80"/>
      <c r="WQH15" s="80"/>
      <c r="WQI15" s="80"/>
      <c r="WQJ15" s="80"/>
      <c r="WQK15" s="80"/>
      <c r="WQL15" s="80"/>
      <c r="WQM15" s="80"/>
      <c r="WQN15" s="80"/>
      <c r="WQO15" s="80"/>
      <c r="WQP15" s="80"/>
      <c r="WQQ15" s="80"/>
      <c r="WQR15" s="80"/>
      <c r="WQS15" s="80"/>
      <c r="WQT15" s="80"/>
      <c r="WQU15" s="80"/>
      <c r="WQV15" s="80"/>
      <c r="WQW15" s="80"/>
      <c r="WQX15" s="80"/>
      <c r="WQY15" s="80"/>
      <c r="WQZ15" s="80"/>
      <c r="WRA15" s="80"/>
      <c r="WRB15" s="80"/>
      <c r="WRC15" s="80"/>
      <c r="WRD15" s="80"/>
      <c r="WRE15" s="80"/>
      <c r="WRF15" s="80"/>
      <c r="WRG15" s="80"/>
      <c r="WRH15" s="80"/>
      <c r="WRI15" s="80"/>
      <c r="WRJ15" s="80"/>
      <c r="WRK15" s="80"/>
      <c r="WRL15" s="80"/>
      <c r="WRM15" s="80"/>
      <c r="WRN15" s="80"/>
      <c r="WRO15" s="80"/>
      <c r="WRP15" s="80"/>
      <c r="WRQ15" s="80"/>
      <c r="WRR15" s="80"/>
      <c r="WRS15" s="80"/>
      <c r="WRT15" s="80"/>
      <c r="WRU15" s="80"/>
      <c r="WRV15" s="80"/>
      <c r="WRW15" s="80"/>
      <c r="WRX15" s="80"/>
      <c r="WRY15" s="80"/>
      <c r="WRZ15" s="80"/>
      <c r="WSA15" s="80"/>
      <c r="WSB15" s="80"/>
      <c r="WSC15" s="80"/>
      <c r="WSD15" s="80"/>
      <c r="WSE15" s="80"/>
      <c r="WSF15" s="80"/>
      <c r="WSG15" s="80"/>
      <c r="WSH15" s="80"/>
      <c r="WSI15" s="80"/>
      <c r="WSJ15" s="80"/>
      <c r="WSK15" s="80"/>
      <c r="WSL15" s="80"/>
      <c r="WSM15" s="80"/>
      <c r="WSN15" s="80"/>
      <c r="WSO15" s="80"/>
      <c r="WSP15" s="80"/>
      <c r="WSQ15" s="80"/>
      <c r="WSR15" s="80"/>
      <c r="WSS15" s="80"/>
      <c r="WST15" s="80"/>
      <c r="WSU15" s="80"/>
      <c r="WSV15" s="80"/>
      <c r="WSW15" s="80"/>
      <c r="WSX15" s="80"/>
      <c r="WSY15" s="80"/>
      <c r="WSZ15" s="80"/>
      <c r="WTA15" s="80"/>
      <c r="WTB15" s="80"/>
      <c r="WTC15" s="80"/>
      <c r="WTD15" s="80"/>
      <c r="WTE15" s="80"/>
      <c r="WTF15" s="80"/>
      <c r="WTG15" s="80"/>
      <c r="WTH15" s="80"/>
      <c r="WTI15" s="80"/>
      <c r="WTJ15" s="80"/>
      <c r="WTK15" s="80"/>
      <c r="WTL15" s="80"/>
      <c r="WTM15" s="80"/>
      <c r="WTN15" s="80"/>
      <c r="WTO15" s="80"/>
      <c r="WTP15" s="80"/>
      <c r="WTQ15" s="80"/>
      <c r="WTR15" s="80"/>
      <c r="WTS15" s="80"/>
      <c r="WTT15" s="80"/>
      <c r="WTU15" s="80"/>
      <c r="WTV15" s="80"/>
      <c r="WTW15" s="80"/>
      <c r="WTX15" s="80"/>
      <c r="WTY15" s="80"/>
      <c r="WTZ15" s="80"/>
      <c r="WUA15" s="80"/>
      <c r="WUB15" s="80"/>
      <c r="WUC15" s="80"/>
      <c r="WUD15" s="80"/>
      <c r="WUE15" s="80"/>
      <c r="WUF15" s="80"/>
      <c r="WUG15" s="80"/>
      <c r="WUH15" s="80"/>
      <c r="WUI15" s="80"/>
      <c r="WUJ15" s="80"/>
      <c r="WUK15" s="80"/>
      <c r="WUL15" s="80"/>
    </row>
    <row r="16" spans="1:16106" s="79" customFormat="1">
      <c r="A16" s="81" t="s">
        <v>440</v>
      </c>
      <c r="B16" s="82">
        <v>16535</v>
      </c>
      <c r="C16" s="83">
        <v>1</v>
      </c>
      <c r="D16" s="83">
        <v>0</v>
      </c>
      <c r="E16" s="491">
        <f t="shared" si="0"/>
        <v>14</v>
      </c>
      <c r="F16" s="491">
        <f t="shared" si="1"/>
        <v>12</v>
      </c>
      <c r="G16" s="491">
        <f t="shared" si="2"/>
        <v>14</v>
      </c>
      <c r="H16" s="85">
        <v>3</v>
      </c>
      <c r="I16" s="85">
        <f t="shared" si="3"/>
        <v>14</v>
      </c>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c r="IP16" s="80"/>
      <c r="IQ16" s="80"/>
      <c r="IR16" s="80"/>
      <c r="IS16" s="80"/>
      <c r="IT16" s="80"/>
      <c r="IU16" s="80"/>
      <c r="IV16" s="80"/>
      <c r="IW16" s="80"/>
      <c r="IX16" s="80"/>
      <c r="IY16" s="80"/>
      <c r="IZ16" s="80"/>
      <c r="JA16" s="80"/>
      <c r="JB16" s="80"/>
      <c r="JC16" s="80"/>
      <c r="JD16" s="80"/>
      <c r="JE16" s="80"/>
      <c r="JF16" s="80"/>
      <c r="JG16" s="80"/>
      <c r="JH16" s="80"/>
      <c r="JI16" s="80"/>
      <c r="JJ16" s="80"/>
      <c r="JK16" s="80"/>
      <c r="JL16" s="80"/>
      <c r="JM16" s="80"/>
      <c r="JN16" s="80"/>
      <c r="JO16" s="80"/>
      <c r="JP16" s="80"/>
      <c r="JQ16" s="80"/>
      <c r="JR16" s="80"/>
      <c r="JS16" s="80"/>
      <c r="JT16" s="80"/>
      <c r="JU16" s="80"/>
      <c r="JV16" s="80"/>
      <c r="JW16" s="80"/>
      <c r="JX16" s="80"/>
      <c r="JY16" s="80"/>
      <c r="JZ16" s="80"/>
      <c r="KA16" s="80"/>
      <c r="KB16" s="80"/>
      <c r="KC16" s="80"/>
      <c r="KD16" s="80"/>
      <c r="KE16" s="80"/>
      <c r="KF16" s="80"/>
      <c r="KG16" s="80"/>
      <c r="KH16" s="80"/>
      <c r="KI16" s="80"/>
      <c r="KJ16" s="80"/>
      <c r="KK16" s="80"/>
      <c r="KL16" s="80"/>
      <c r="KM16" s="80"/>
      <c r="KN16" s="80"/>
      <c r="KO16" s="80"/>
      <c r="KP16" s="80"/>
      <c r="KQ16" s="80"/>
      <c r="KR16" s="80"/>
      <c r="KS16" s="80"/>
      <c r="KT16" s="80"/>
      <c r="KU16" s="80"/>
      <c r="KV16" s="80"/>
      <c r="KW16" s="80"/>
      <c r="KX16" s="80"/>
      <c r="KY16" s="80"/>
      <c r="KZ16" s="80"/>
      <c r="LA16" s="80"/>
      <c r="LB16" s="80"/>
      <c r="LC16" s="80"/>
      <c r="LD16" s="80"/>
      <c r="LE16" s="80"/>
      <c r="LF16" s="80"/>
      <c r="LG16" s="80"/>
      <c r="LH16" s="80"/>
      <c r="LI16" s="80"/>
      <c r="LJ16" s="80"/>
      <c r="LK16" s="80"/>
      <c r="LL16" s="80"/>
      <c r="LM16" s="80"/>
      <c r="LN16" s="80"/>
      <c r="LO16" s="80"/>
      <c r="LP16" s="80"/>
      <c r="LQ16" s="80"/>
      <c r="LR16" s="80"/>
      <c r="LS16" s="80"/>
      <c r="LT16" s="80"/>
      <c r="LU16" s="80"/>
      <c r="LV16" s="80"/>
      <c r="LW16" s="80"/>
      <c r="LX16" s="80"/>
      <c r="LY16" s="80"/>
      <c r="LZ16" s="80"/>
      <c r="MA16" s="80"/>
      <c r="MB16" s="80"/>
      <c r="MC16" s="80"/>
      <c r="MD16" s="80"/>
      <c r="ME16" s="80"/>
      <c r="MF16" s="80"/>
      <c r="MG16" s="80"/>
      <c r="MH16" s="80"/>
      <c r="MI16" s="80"/>
      <c r="MJ16" s="80"/>
      <c r="MK16" s="80"/>
      <c r="ML16" s="80"/>
      <c r="MM16" s="80"/>
      <c r="MN16" s="80"/>
      <c r="MO16" s="80"/>
      <c r="MP16" s="80"/>
      <c r="MQ16" s="80"/>
      <c r="MR16" s="80"/>
      <c r="MS16" s="80"/>
      <c r="MT16" s="80"/>
      <c r="MU16" s="80"/>
      <c r="MV16" s="80"/>
      <c r="MW16" s="80"/>
      <c r="MX16" s="80"/>
      <c r="MY16" s="80"/>
      <c r="MZ16" s="80"/>
      <c r="NA16" s="80"/>
      <c r="NB16" s="80"/>
      <c r="NC16" s="80"/>
      <c r="ND16" s="80"/>
      <c r="NE16" s="80"/>
      <c r="NF16" s="80"/>
      <c r="NG16" s="80"/>
      <c r="NH16" s="80"/>
      <c r="NI16" s="80"/>
      <c r="NJ16" s="80"/>
      <c r="NK16" s="80"/>
      <c r="NL16" s="80"/>
      <c r="NM16" s="80"/>
      <c r="NN16" s="80"/>
      <c r="NO16" s="80"/>
      <c r="NP16" s="80"/>
      <c r="NQ16" s="80"/>
      <c r="NR16" s="80"/>
      <c r="NS16" s="80"/>
      <c r="NT16" s="80"/>
      <c r="NU16" s="80"/>
      <c r="NV16" s="80"/>
      <c r="NW16" s="80"/>
      <c r="NX16" s="80"/>
      <c r="NY16" s="80"/>
      <c r="NZ16" s="80"/>
      <c r="OA16" s="80"/>
      <c r="OB16" s="80"/>
      <c r="OC16" s="80"/>
      <c r="OD16" s="80"/>
      <c r="OE16" s="80"/>
      <c r="OF16" s="80"/>
      <c r="OG16" s="80"/>
      <c r="OH16" s="80"/>
      <c r="OI16" s="80"/>
      <c r="OJ16" s="80"/>
      <c r="OK16" s="80"/>
      <c r="OL16" s="80"/>
      <c r="OM16" s="80"/>
      <c r="ON16" s="80"/>
      <c r="OO16" s="80"/>
      <c r="OP16" s="80"/>
      <c r="OQ16" s="80"/>
      <c r="OR16" s="80"/>
      <c r="OS16" s="80"/>
      <c r="OT16" s="80"/>
      <c r="OU16" s="80"/>
      <c r="OV16" s="80"/>
      <c r="OW16" s="80"/>
      <c r="OX16" s="80"/>
      <c r="OY16" s="80"/>
      <c r="OZ16" s="80"/>
      <c r="PA16" s="80"/>
      <c r="PB16" s="80"/>
      <c r="PC16" s="80"/>
      <c r="PD16" s="80"/>
      <c r="PE16" s="80"/>
      <c r="PF16" s="80"/>
      <c r="PG16" s="80"/>
      <c r="PH16" s="80"/>
      <c r="PI16" s="80"/>
      <c r="PJ16" s="80"/>
      <c r="PK16" s="80"/>
      <c r="PL16" s="80"/>
      <c r="PM16" s="80"/>
      <c r="PN16" s="80"/>
      <c r="PO16" s="80"/>
      <c r="PP16" s="80"/>
      <c r="PQ16" s="80"/>
      <c r="PR16" s="80"/>
      <c r="PS16" s="80"/>
      <c r="PT16" s="80"/>
      <c r="PU16" s="80"/>
      <c r="PV16" s="80"/>
      <c r="PW16" s="80"/>
      <c r="PX16" s="80"/>
      <c r="PY16" s="80"/>
      <c r="PZ16" s="80"/>
      <c r="QA16" s="80"/>
      <c r="QB16" s="80"/>
      <c r="QC16" s="80"/>
      <c r="QD16" s="80"/>
      <c r="QE16" s="80"/>
      <c r="QF16" s="80"/>
      <c r="QG16" s="80"/>
      <c r="QH16" s="80"/>
      <c r="QI16" s="80"/>
      <c r="QJ16" s="80"/>
      <c r="QK16" s="80"/>
      <c r="QL16" s="80"/>
      <c r="QM16" s="80"/>
      <c r="QN16" s="80"/>
      <c r="QO16" s="80"/>
      <c r="QP16" s="80"/>
      <c r="QQ16" s="80"/>
      <c r="QR16" s="80"/>
      <c r="QS16" s="80"/>
      <c r="QT16" s="80"/>
      <c r="QU16" s="80"/>
      <c r="QV16" s="80"/>
      <c r="QW16" s="80"/>
      <c r="QX16" s="80"/>
      <c r="QY16" s="80"/>
      <c r="QZ16" s="80"/>
      <c r="RA16" s="80"/>
      <c r="RB16" s="80"/>
      <c r="RC16" s="80"/>
      <c r="RD16" s="80"/>
      <c r="RE16" s="80"/>
      <c r="RF16" s="80"/>
      <c r="RG16" s="80"/>
      <c r="RH16" s="80"/>
      <c r="RI16" s="80"/>
      <c r="RJ16" s="80"/>
      <c r="RK16" s="80"/>
      <c r="RL16" s="80"/>
      <c r="RM16" s="80"/>
      <c r="RN16" s="80"/>
      <c r="RO16" s="80"/>
      <c r="RP16" s="80"/>
      <c r="RQ16" s="80"/>
      <c r="RR16" s="80"/>
      <c r="RS16" s="80"/>
      <c r="RT16" s="80"/>
      <c r="RU16" s="80"/>
      <c r="RV16" s="80"/>
      <c r="RW16" s="80"/>
      <c r="RX16" s="80"/>
      <c r="RY16" s="80"/>
      <c r="RZ16" s="80"/>
      <c r="SA16" s="80"/>
      <c r="SB16" s="80"/>
      <c r="SC16" s="80"/>
      <c r="SD16" s="80"/>
      <c r="SE16" s="80"/>
      <c r="SF16" s="80"/>
      <c r="SG16" s="80"/>
      <c r="SH16" s="80"/>
      <c r="SI16" s="80"/>
      <c r="SJ16" s="80"/>
      <c r="SK16" s="80"/>
      <c r="SL16" s="80"/>
      <c r="SM16" s="80"/>
      <c r="SN16" s="80"/>
      <c r="SO16" s="80"/>
      <c r="SP16" s="80"/>
      <c r="SQ16" s="80"/>
      <c r="SR16" s="80"/>
      <c r="SS16" s="80"/>
      <c r="ST16" s="80"/>
      <c r="SU16" s="80"/>
      <c r="SV16" s="80"/>
      <c r="SW16" s="80"/>
      <c r="SX16" s="80"/>
      <c r="SY16" s="80"/>
      <c r="SZ16" s="80"/>
      <c r="TA16" s="80"/>
      <c r="TB16" s="80"/>
      <c r="TC16" s="80"/>
      <c r="TD16" s="80"/>
      <c r="TE16" s="80"/>
      <c r="TF16" s="80"/>
      <c r="TG16" s="80"/>
      <c r="TH16" s="80"/>
      <c r="TI16" s="80"/>
      <c r="TJ16" s="80"/>
      <c r="TK16" s="80"/>
      <c r="TL16" s="80"/>
      <c r="TM16" s="80"/>
      <c r="TN16" s="80"/>
      <c r="TO16" s="80"/>
      <c r="TP16" s="80"/>
      <c r="TQ16" s="80"/>
      <c r="TR16" s="80"/>
      <c r="TS16" s="80"/>
      <c r="TT16" s="80"/>
      <c r="TU16" s="80"/>
      <c r="TV16" s="80"/>
      <c r="TW16" s="80"/>
      <c r="TX16" s="80"/>
      <c r="TY16" s="80"/>
      <c r="TZ16" s="80"/>
      <c r="UA16" s="80"/>
      <c r="UB16" s="80"/>
      <c r="UC16" s="80"/>
      <c r="UD16" s="80"/>
      <c r="UE16" s="80"/>
      <c r="UF16" s="80"/>
      <c r="UG16" s="80"/>
      <c r="UH16" s="80"/>
      <c r="UI16" s="80"/>
      <c r="UJ16" s="80"/>
      <c r="UK16" s="80"/>
      <c r="UL16" s="80"/>
      <c r="UM16" s="80"/>
      <c r="UN16" s="80"/>
      <c r="UO16" s="80"/>
      <c r="UP16" s="80"/>
      <c r="UQ16" s="80"/>
      <c r="UR16" s="80"/>
      <c r="US16" s="80"/>
      <c r="UT16" s="80"/>
      <c r="UU16" s="80"/>
      <c r="UV16" s="80"/>
      <c r="UW16" s="80"/>
      <c r="UX16" s="80"/>
      <c r="UY16" s="80"/>
      <c r="UZ16" s="80"/>
      <c r="VA16" s="80"/>
      <c r="VB16" s="80"/>
      <c r="VC16" s="80"/>
      <c r="VD16" s="80"/>
      <c r="VE16" s="80"/>
      <c r="VF16" s="80"/>
      <c r="VG16" s="80"/>
      <c r="VH16" s="80"/>
      <c r="VI16" s="80"/>
      <c r="VJ16" s="80"/>
      <c r="VK16" s="80"/>
      <c r="VL16" s="80"/>
      <c r="VM16" s="80"/>
      <c r="VN16" s="80"/>
      <c r="VO16" s="80"/>
      <c r="VP16" s="80"/>
      <c r="VQ16" s="80"/>
      <c r="VR16" s="80"/>
      <c r="VS16" s="80"/>
      <c r="VT16" s="80"/>
      <c r="VU16" s="80"/>
      <c r="VV16" s="80"/>
      <c r="VW16" s="80"/>
      <c r="VX16" s="80"/>
      <c r="VY16" s="80"/>
      <c r="VZ16" s="80"/>
      <c r="WA16" s="80"/>
      <c r="WB16" s="80"/>
      <c r="WC16" s="80"/>
      <c r="WD16" s="80"/>
      <c r="WE16" s="80"/>
      <c r="WF16" s="80"/>
      <c r="WG16" s="80"/>
      <c r="WH16" s="80"/>
      <c r="WI16" s="80"/>
      <c r="WJ16" s="80"/>
      <c r="WK16" s="80"/>
      <c r="WL16" s="80"/>
      <c r="WM16" s="80"/>
      <c r="WN16" s="80"/>
      <c r="WO16" s="80"/>
      <c r="WP16" s="80"/>
      <c r="WQ16" s="80"/>
      <c r="WR16" s="80"/>
      <c r="WS16" s="80"/>
      <c r="WT16" s="80"/>
      <c r="WU16" s="80"/>
      <c r="WV16" s="80"/>
      <c r="WW16" s="80"/>
      <c r="WX16" s="80"/>
      <c r="WY16" s="80"/>
      <c r="WZ16" s="80"/>
      <c r="XA16" s="80"/>
      <c r="XB16" s="80"/>
      <c r="XC16" s="80"/>
      <c r="XD16" s="80"/>
      <c r="XE16" s="80"/>
      <c r="XF16" s="80"/>
      <c r="XG16" s="80"/>
      <c r="XH16" s="80"/>
      <c r="XI16" s="80"/>
      <c r="XJ16" s="80"/>
      <c r="XK16" s="80"/>
      <c r="XL16" s="80"/>
      <c r="XM16" s="80"/>
      <c r="XN16" s="80"/>
      <c r="XO16" s="80"/>
      <c r="XP16" s="80"/>
      <c r="XQ16" s="80"/>
      <c r="XR16" s="80"/>
      <c r="XS16" s="80"/>
      <c r="XT16" s="80"/>
      <c r="XU16" s="80"/>
      <c r="XV16" s="80"/>
      <c r="XW16" s="80"/>
      <c r="XX16" s="80"/>
      <c r="XY16" s="80"/>
      <c r="XZ16" s="80"/>
      <c r="YA16" s="80"/>
      <c r="YB16" s="80"/>
      <c r="YC16" s="80"/>
      <c r="YD16" s="80"/>
      <c r="YE16" s="80"/>
      <c r="YF16" s="80"/>
      <c r="YG16" s="80"/>
      <c r="YH16" s="80"/>
      <c r="YI16" s="80"/>
      <c r="YJ16" s="80"/>
      <c r="YK16" s="80"/>
      <c r="YL16" s="80"/>
      <c r="YM16" s="80"/>
      <c r="YN16" s="80"/>
      <c r="YO16" s="80"/>
      <c r="YP16" s="80"/>
      <c r="YQ16" s="80"/>
      <c r="YR16" s="80"/>
      <c r="YS16" s="80"/>
      <c r="YT16" s="80"/>
      <c r="YU16" s="80"/>
      <c r="YV16" s="80"/>
      <c r="YW16" s="80"/>
      <c r="YX16" s="80"/>
      <c r="YY16" s="80"/>
      <c r="YZ16" s="80"/>
      <c r="ZA16" s="80"/>
      <c r="ZB16" s="80"/>
      <c r="ZC16" s="80"/>
      <c r="ZD16" s="80"/>
      <c r="ZE16" s="80"/>
      <c r="ZF16" s="80"/>
      <c r="ZG16" s="80"/>
      <c r="ZH16" s="80"/>
      <c r="ZI16" s="80"/>
      <c r="ZJ16" s="80"/>
      <c r="ZK16" s="80"/>
      <c r="ZL16" s="80"/>
      <c r="ZM16" s="80"/>
      <c r="ZN16" s="80"/>
      <c r="ZO16" s="80"/>
      <c r="ZP16" s="80"/>
      <c r="ZQ16" s="80"/>
      <c r="ZR16" s="80"/>
      <c r="ZS16" s="80"/>
      <c r="ZT16" s="80"/>
      <c r="ZU16" s="80"/>
      <c r="ZV16" s="80"/>
      <c r="ZW16" s="80"/>
      <c r="ZX16" s="80"/>
      <c r="ZY16" s="80"/>
      <c r="ZZ16" s="80"/>
      <c r="AAA16" s="80"/>
      <c r="AAB16" s="80"/>
      <c r="AAC16" s="80"/>
      <c r="AAD16" s="80"/>
      <c r="AAE16" s="80"/>
      <c r="AAF16" s="80"/>
      <c r="AAG16" s="80"/>
      <c r="AAH16" s="80"/>
      <c r="AAI16" s="80"/>
      <c r="AAJ16" s="80"/>
      <c r="AAK16" s="80"/>
      <c r="AAL16" s="80"/>
      <c r="AAM16" s="80"/>
      <c r="AAN16" s="80"/>
      <c r="AAO16" s="80"/>
      <c r="AAP16" s="80"/>
      <c r="AAQ16" s="80"/>
      <c r="AAR16" s="80"/>
      <c r="AAS16" s="80"/>
      <c r="AAT16" s="80"/>
      <c r="AAU16" s="80"/>
      <c r="AAV16" s="80"/>
      <c r="AAW16" s="80"/>
      <c r="AAX16" s="80"/>
      <c r="AAY16" s="80"/>
      <c r="AAZ16" s="80"/>
      <c r="ABA16" s="80"/>
      <c r="ABB16" s="80"/>
      <c r="ABC16" s="80"/>
      <c r="ABD16" s="80"/>
      <c r="ABE16" s="80"/>
      <c r="ABF16" s="80"/>
      <c r="ABG16" s="80"/>
      <c r="ABH16" s="80"/>
      <c r="ABI16" s="80"/>
      <c r="ABJ16" s="80"/>
      <c r="ABK16" s="80"/>
      <c r="ABL16" s="80"/>
      <c r="ABM16" s="80"/>
      <c r="ABN16" s="80"/>
      <c r="ABO16" s="80"/>
      <c r="ABP16" s="80"/>
      <c r="ABQ16" s="80"/>
      <c r="ABR16" s="80"/>
      <c r="ABS16" s="80"/>
      <c r="ABT16" s="80"/>
      <c r="ABU16" s="80"/>
      <c r="ABV16" s="80"/>
      <c r="ABW16" s="80"/>
      <c r="ABX16" s="80"/>
      <c r="ABY16" s="80"/>
      <c r="ABZ16" s="80"/>
      <c r="ACA16" s="80"/>
      <c r="ACB16" s="80"/>
      <c r="ACC16" s="80"/>
      <c r="ACD16" s="80"/>
      <c r="ACE16" s="80"/>
      <c r="ACF16" s="80"/>
      <c r="ACG16" s="80"/>
      <c r="ACH16" s="80"/>
      <c r="ACI16" s="80"/>
      <c r="ACJ16" s="80"/>
      <c r="ACK16" s="80"/>
      <c r="ACL16" s="80"/>
      <c r="ACM16" s="80"/>
      <c r="ACN16" s="80"/>
      <c r="ACO16" s="80"/>
      <c r="ACP16" s="80"/>
      <c r="ACQ16" s="80"/>
      <c r="ACR16" s="80"/>
      <c r="ACS16" s="80"/>
      <c r="ACT16" s="80"/>
      <c r="ACU16" s="80"/>
      <c r="ACV16" s="80"/>
      <c r="ACW16" s="80"/>
      <c r="ACX16" s="80"/>
      <c r="ACY16" s="80"/>
      <c r="ACZ16" s="80"/>
      <c r="ADA16" s="80"/>
      <c r="ADB16" s="80"/>
      <c r="ADC16" s="80"/>
      <c r="ADD16" s="80"/>
      <c r="ADE16" s="80"/>
      <c r="ADF16" s="80"/>
      <c r="ADG16" s="80"/>
      <c r="ADH16" s="80"/>
      <c r="ADI16" s="80"/>
      <c r="ADJ16" s="80"/>
      <c r="ADK16" s="80"/>
      <c r="ADL16" s="80"/>
      <c r="ADM16" s="80"/>
      <c r="ADN16" s="80"/>
      <c r="ADO16" s="80"/>
      <c r="ADP16" s="80"/>
      <c r="ADQ16" s="80"/>
      <c r="ADR16" s="80"/>
      <c r="ADS16" s="80"/>
      <c r="ADT16" s="80"/>
      <c r="ADU16" s="80"/>
      <c r="ADV16" s="80"/>
      <c r="ADW16" s="80"/>
      <c r="ADX16" s="80"/>
      <c r="ADY16" s="80"/>
      <c r="ADZ16" s="80"/>
      <c r="AEA16" s="80"/>
      <c r="AEB16" s="80"/>
      <c r="AEC16" s="80"/>
      <c r="AED16" s="80"/>
      <c r="AEE16" s="80"/>
      <c r="AEF16" s="80"/>
      <c r="AEG16" s="80"/>
      <c r="AEH16" s="80"/>
      <c r="AEI16" s="80"/>
      <c r="AEJ16" s="80"/>
      <c r="AEK16" s="80"/>
      <c r="AEL16" s="80"/>
      <c r="AEM16" s="80"/>
      <c r="AEN16" s="80"/>
      <c r="AEO16" s="80"/>
      <c r="AEP16" s="80"/>
      <c r="AEQ16" s="80"/>
      <c r="AER16" s="80"/>
      <c r="AES16" s="80"/>
      <c r="AET16" s="80"/>
      <c r="AEU16" s="80"/>
      <c r="AEV16" s="80"/>
      <c r="AEW16" s="80"/>
      <c r="AEX16" s="80"/>
      <c r="AEY16" s="80"/>
      <c r="AEZ16" s="80"/>
      <c r="AFA16" s="80"/>
      <c r="AFB16" s="80"/>
      <c r="AFC16" s="80"/>
      <c r="AFD16" s="80"/>
      <c r="AFE16" s="80"/>
      <c r="AFF16" s="80"/>
      <c r="AFG16" s="80"/>
      <c r="AFH16" s="80"/>
      <c r="AFI16" s="80"/>
      <c r="AFJ16" s="80"/>
      <c r="AFK16" s="80"/>
      <c r="AFL16" s="80"/>
      <c r="AFM16" s="80"/>
      <c r="AFN16" s="80"/>
      <c r="AFO16" s="80"/>
      <c r="AFP16" s="80"/>
      <c r="AFQ16" s="80"/>
      <c r="AFR16" s="80"/>
      <c r="AFS16" s="80"/>
      <c r="AFT16" s="80"/>
      <c r="AFU16" s="80"/>
      <c r="AFV16" s="80"/>
      <c r="AFW16" s="80"/>
      <c r="AFX16" s="80"/>
      <c r="AFY16" s="80"/>
      <c r="AFZ16" s="80"/>
      <c r="AGA16" s="80"/>
      <c r="AGB16" s="80"/>
      <c r="AGC16" s="80"/>
      <c r="AGD16" s="80"/>
      <c r="AGE16" s="80"/>
      <c r="AGF16" s="80"/>
      <c r="AGG16" s="80"/>
      <c r="AGH16" s="80"/>
      <c r="AGI16" s="80"/>
      <c r="AGJ16" s="80"/>
      <c r="AGK16" s="80"/>
      <c r="AGL16" s="80"/>
      <c r="AGM16" s="80"/>
      <c r="AGN16" s="80"/>
      <c r="AGO16" s="80"/>
      <c r="AGP16" s="80"/>
      <c r="AGQ16" s="80"/>
      <c r="AGR16" s="80"/>
      <c r="AGS16" s="80"/>
      <c r="AGT16" s="80"/>
      <c r="AGU16" s="80"/>
      <c r="AGV16" s="80"/>
      <c r="AGW16" s="80"/>
      <c r="AGX16" s="80"/>
      <c r="AGY16" s="80"/>
      <c r="AGZ16" s="80"/>
      <c r="AHA16" s="80"/>
      <c r="AHB16" s="80"/>
      <c r="AHC16" s="80"/>
      <c r="AHD16" s="80"/>
      <c r="AHE16" s="80"/>
      <c r="AHF16" s="80"/>
      <c r="AHG16" s="80"/>
      <c r="AHH16" s="80"/>
      <c r="AHI16" s="80"/>
      <c r="AHJ16" s="80"/>
      <c r="AHK16" s="80"/>
      <c r="AHL16" s="80"/>
      <c r="AHM16" s="80"/>
      <c r="AHN16" s="80"/>
      <c r="AHO16" s="80"/>
      <c r="AHP16" s="80"/>
      <c r="AHQ16" s="80"/>
      <c r="AHR16" s="80"/>
      <c r="AHS16" s="80"/>
      <c r="AHT16" s="80"/>
      <c r="AHU16" s="80"/>
      <c r="AHV16" s="80"/>
      <c r="AHW16" s="80"/>
      <c r="AHX16" s="80"/>
      <c r="AHY16" s="80"/>
      <c r="AHZ16" s="80"/>
      <c r="AIA16" s="80"/>
      <c r="AIB16" s="80"/>
      <c r="AIC16" s="80"/>
      <c r="AID16" s="80"/>
      <c r="AIE16" s="80"/>
      <c r="AIF16" s="80"/>
      <c r="AIG16" s="80"/>
      <c r="AIH16" s="80"/>
      <c r="AII16" s="80"/>
      <c r="AIJ16" s="80"/>
      <c r="AIK16" s="80"/>
      <c r="AIL16" s="80"/>
      <c r="AIM16" s="80"/>
      <c r="AIN16" s="80"/>
      <c r="AIO16" s="80"/>
      <c r="AIP16" s="80"/>
      <c r="AIQ16" s="80"/>
      <c r="AIR16" s="80"/>
      <c r="AIS16" s="80"/>
      <c r="AIT16" s="80"/>
      <c r="AIU16" s="80"/>
      <c r="AIV16" s="80"/>
      <c r="AIW16" s="80"/>
      <c r="AIX16" s="80"/>
      <c r="AIY16" s="80"/>
      <c r="AIZ16" s="80"/>
      <c r="AJA16" s="80"/>
      <c r="AJB16" s="80"/>
      <c r="AJC16" s="80"/>
      <c r="AJD16" s="80"/>
      <c r="AJE16" s="80"/>
      <c r="AJF16" s="80"/>
      <c r="AJG16" s="80"/>
      <c r="AJH16" s="80"/>
      <c r="AJI16" s="80"/>
      <c r="AJJ16" s="80"/>
      <c r="AJK16" s="80"/>
      <c r="AJL16" s="80"/>
      <c r="AJM16" s="80"/>
      <c r="AJN16" s="80"/>
      <c r="AJO16" s="80"/>
      <c r="AJP16" s="80"/>
      <c r="AJQ16" s="80"/>
      <c r="AJR16" s="80"/>
      <c r="AJS16" s="80"/>
      <c r="AJT16" s="80"/>
      <c r="AJU16" s="80"/>
      <c r="AJV16" s="80"/>
      <c r="AJW16" s="80"/>
      <c r="AJX16" s="80"/>
      <c r="AJY16" s="80"/>
      <c r="AJZ16" s="80"/>
      <c r="AKA16" s="80"/>
      <c r="AKB16" s="80"/>
      <c r="AKC16" s="80"/>
      <c r="AKD16" s="80"/>
      <c r="AKE16" s="80"/>
      <c r="AKF16" s="80"/>
      <c r="AKG16" s="80"/>
      <c r="AKH16" s="80"/>
      <c r="AKI16" s="80"/>
      <c r="AKJ16" s="80"/>
      <c r="AKK16" s="80"/>
      <c r="AKL16" s="80"/>
      <c r="AKM16" s="80"/>
      <c r="AKN16" s="80"/>
      <c r="AKO16" s="80"/>
      <c r="AKP16" s="80"/>
      <c r="AKQ16" s="80"/>
      <c r="AKR16" s="80"/>
      <c r="AKS16" s="80"/>
      <c r="AKT16" s="80"/>
      <c r="AKU16" s="80"/>
      <c r="AKV16" s="80"/>
      <c r="AKW16" s="80"/>
      <c r="AKX16" s="80"/>
      <c r="AKY16" s="80"/>
      <c r="AKZ16" s="80"/>
      <c r="ALA16" s="80"/>
      <c r="ALB16" s="80"/>
      <c r="ALC16" s="80"/>
      <c r="ALD16" s="80"/>
      <c r="ALE16" s="80"/>
      <c r="ALF16" s="80"/>
      <c r="ALG16" s="80"/>
      <c r="ALH16" s="80"/>
      <c r="ALI16" s="80"/>
      <c r="ALJ16" s="80"/>
      <c r="ALK16" s="80"/>
      <c r="ALL16" s="80"/>
      <c r="ALM16" s="80"/>
      <c r="ALN16" s="80"/>
      <c r="ALO16" s="80"/>
      <c r="ALP16" s="80"/>
      <c r="ALQ16" s="80"/>
      <c r="ALR16" s="80"/>
      <c r="ALS16" s="80"/>
      <c r="ALT16" s="80"/>
      <c r="ALU16" s="80"/>
      <c r="ALV16" s="80"/>
      <c r="ALW16" s="80"/>
      <c r="ALX16" s="80"/>
      <c r="ALY16" s="80"/>
      <c r="ALZ16" s="80"/>
      <c r="AMA16" s="80"/>
      <c r="AMB16" s="80"/>
      <c r="AMC16" s="80"/>
      <c r="AMD16" s="80"/>
      <c r="AME16" s="80"/>
      <c r="AMF16" s="80"/>
      <c r="AMG16" s="80"/>
      <c r="AMH16" s="80"/>
      <c r="AMI16" s="80"/>
      <c r="AMJ16" s="80"/>
      <c r="AMK16" s="80"/>
      <c r="AML16" s="80"/>
      <c r="AMM16" s="80"/>
      <c r="AMN16" s="80"/>
      <c r="AMO16" s="80"/>
      <c r="AMP16" s="80"/>
      <c r="AMQ16" s="80"/>
      <c r="AMR16" s="80"/>
      <c r="AMS16" s="80"/>
      <c r="AMT16" s="80"/>
      <c r="AMU16" s="80"/>
      <c r="AMV16" s="80"/>
      <c r="AMW16" s="80"/>
      <c r="AMX16" s="80"/>
      <c r="AMY16" s="80"/>
      <c r="AMZ16" s="80"/>
      <c r="ANA16" s="80"/>
      <c r="ANB16" s="80"/>
      <c r="ANC16" s="80"/>
      <c r="AND16" s="80"/>
      <c r="ANE16" s="80"/>
      <c r="ANF16" s="80"/>
      <c r="ANG16" s="80"/>
      <c r="ANH16" s="80"/>
      <c r="ANI16" s="80"/>
      <c r="ANJ16" s="80"/>
      <c r="ANK16" s="80"/>
      <c r="ANL16" s="80"/>
      <c r="ANM16" s="80"/>
      <c r="ANN16" s="80"/>
      <c r="ANO16" s="80"/>
      <c r="ANP16" s="80"/>
      <c r="ANQ16" s="80"/>
      <c r="ANR16" s="80"/>
      <c r="ANS16" s="80"/>
      <c r="ANT16" s="80"/>
      <c r="ANU16" s="80"/>
      <c r="ANV16" s="80"/>
      <c r="ANW16" s="80"/>
      <c r="ANX16" s="80"/>
      <c r="ANY16" s="80"/>
      <c r="ANZ16" s="80"/>
      <c r="AOA16" s="80"/>
      <c r="AOB16" s="80"/>
      <c r="AOC16" s="80"/>
      <c r="AOD16" s="80"/>
      <c r="AOE16" s="80"/>
      <c r="AOF16" s="80"/>
      <c r="AOG16" s="80"/>
      <c r="AOH16" s="80"/>
      <c r="AOI16" s="80"/>
      <c r="AOJ16" s="80"/>
      <c r="AOK16" s="80"/>
      <c r="AOL16" s="80"/>
      <c r="AOM16" s="80"/>
      <c r="AON16" s="80"/>
      <c r="AOO16" s="80"/>
      <c r="AOP16" s="80"/>
      <c r="AOQ16" s="80"/>
      <c r="AOR16" s="80"/>
      <c r="AOS16" s="80"/>
      <c r="AOT16" s="80"/>
      <c r="AOU16" s="80"/>
      <c r="AOV16" s="80"/>
      <c r="AOW16" s="80"/>
      <c r="AOX16" s="80"/>
      <c r="AOY16" s="80"/>
      <c r="AOZ16" s="80"/>
      <c r="APA16" s="80"/>
      <c r="APB16" s="80"/>
      <c r="APC16" s="80"/>
      <c r="APD16" s="80"/>
      <c r="APE16" s="80"/>
      <c r="APF16" s="80"/>
      <c r="APG16" s="80"/>
      <c r="APH16" s="80"/>
      <c r="API16" s="80"/>
      <c r="APJ16" s="80"/>
      <c r="APK16" s="80"/>
      <c r="APL16" s="80"/>
      <c r="APM16" s="80"/>
      <c r="APN16" s="80"/>
      <c r="APO16" s="80"/>
      <c r="APP16" s="80"/>
      <c r="APQ16" s="80"/>
      <c r="APR16" s="80"/>
      <c r="APS16" s="80"/>
      <c r="APT16" s="80"/>
      <c r="APU16" s="80"/>
      <c r="APV16" s="80"/>
      <c r="APW16" s="80"/>
      <c r="APX16" s="80"/>
      <c r="APY16" s="80"/>
      <c r="APZ16" s="80"/>
      <c r="AQA16" s="80"/>
      <c r="AQB16" s="80"/>
      <c r="AQC16" s="80"/>
      <c r="AQD16" s="80"/>
      <c r="AQE16" s="80"/>
      <c r="AQF16" s="80"/>
      <c r="AQG16" s="80"/>
      <c r="AQH16" s="80"/>
      <c r="AQI16" s="80"/>
      <c r="AQJ16" s="80"/>
      <c r="AQK16" s="80"/>
      <c r="AQL16" s="80"/>
      <c r="AQM16" s="80"/>
      <c r="AQN16" s="80"/>
      <c r="AQO16" s="80"/>
      <c r="AQP16" s="80"/>
      <c r="AQQ16" s="80"/>
      <c r="AQR16" s="80"/>
      <c r="AQS16" s="80"/>
      <c r="AQT16" s="80"/>
      <c r="AQU16" s="80"/>
      <c r="AQV16" s="80"/>
      <c r="AQW16" s="80"/>
      <c r="AQX16" s="80"/>
      <c r="AQY16" s="80"/>
      <c r="AQZ16" s="80"/>
      <c r="ARA16" s="80"/>
      <c r="ARB16" s="80"/>
      <c r="ARC16" s="80"/>
      <c r="ARD16" s="80"/>
      <c r="ARE16" s="80"/>
      <c r="ARF16" s="80"/>
      <c r="ARG16" s="80"/>
      <c r="ARH16" s="80"/>
      <c r="ARI16" s="80"/>
      <c r="ARJ16" s="80"/>
      <c r="ARK16" s="80"/>
      <c r="ARL16" s="80"/>
      <c r="ARM16" s="80"/>
      <c r="ARN16" s="80"/>
      <c r="ARO16" s="80"/>
      <c r="ARP16" s="80"/>
      <c r="ARQ16" s="80"/>
      <c r="ARR16" s="80"/>
      <c r="ARS16" s="80"/>
      <c r="ART16" s="80"/>
      <c r="ARU16" s="80"/>
      <c r="ARV16" s="80"/>
      <c r="ARW16" s="80"/>
      <c r="ARX16" s="80"/>
      <c r="ARY16" s="80"/>
      <c r="ARZ16" s="80"/>
      <c r="ASA16" s="80"/>
      <c r="ASB16" s="80"/>
      <c r="ASC16" s="80"/>
      <c r="ASD16" s="80"/>
      <c r="ASE16" s="80"/>
      <c r="ASF16" s="80"/>
      <c r="ASG16" s="80"/>
      <c r="ASH16" s="80"/>
      <c r="ASI16" s="80"/>
      <c r="ASJ16" s="80"/>
      <c r="ASK16" s="80"/>
      <c r="ASL16" s="80"/>
      <c r="ASM16" s="80"/>
      <c r="ASN16" s="80"/>
      <c r="ASO16" s="80"/>
      <c r="ASP16" s="80"/>
      <c r="ASQ16" s="80"/>
      <c r="ASR16" s="80"/>
      <c r="ASS16" s="80"/>
      <c r="AST16" s="80"/>
      <c r="ASU16" s="80"/>
      <c r="ASV16" s="80"/>
      <c r="ASW16" s="80"/>
      <c r="ASX16" s="80"/>
      <c r="ASY16" s="80"/>
      <c r="ASZ16" s="80"/>
      <c r="ATA16" s="80"/>
      <c r="ATB16" s="80"/>
      <c r="ATC16" s="80"/>
      <c r="ATD16" s="80"/>
      <c r="ATE16" s="80"/>
      <c r="ATF16" s="80"/>
      <c r="ATG16" s="80"/>
      <c r="ATH16" s="80"/>
      <c r="ATI16" s="80"/>
      <c r="ATJ16" s="80"/>
      <c r="ATK16" s="80"/>
      <c r="ATL16" s="80"/>
      <c r="ATM16" s="80"/>
      <c r="ATN16" s="80"/>
      <c r="ATO16" s="80"/>
      <c r="ATP16" s="80"/>
      <c r="ATQ16" s="80"/>
      <c r="ATR16" s="80"/>
      <c r="ATS16" s="80"/>
      <c r="ATT16" s="80"/>
      <c r="ATU16" s="80"/>
      <c r="ATV16" s="80"/>
      <c r="ATW16" s="80"/>
      <c r="ATX16" s="80"/>
      <c r="ATY16" s="80"/>
      <c r="ATZ16" s="80"/>
      <c r="AUA16" s="80"/>
      <c r="AUB16" s="80"/>
      <c r="AUC16" s="80"/>
      <c r="AUD16" s="80"/>
      <c r="AUE16" s="80"/>
      <c r="AUF16" s="80"/>
      <c r="AUG16" s="80"/>
      <c r="AUH16" s="80"/>
      <c r="AUI16" s="80"/>
      <c r="AUJ16" s="80"/>
      <c r="AUK16" s="80"/>
      <c r="AUL16" s="80"/>
      <c r="AUM16" s="80"/>
      <c r="AUN16" s="80"/>
      <c r="AUO16" s="80"/>
      <c r="AUP16" s="80"/>
      <c r="AUQ16" s="80"/>
      <c r="AUR16" s="80"/>
      <c r="AUS16" s="80"/>
      <c r="AUT16" s="80"/>
      <c r="AUU16" s="80"/>
      <c r="AUV16" s="80"/>
      <c r="AUW16" s="80"/>
      <c r="AUX16" s="80"/>
      <c r="AUY16" s="80"/>
      <c r="AUZ16" s="80"/>
      <c r="AVA16" s="80"/>
      <c r="AVB16" s="80"/>
      <c r="AVC16" s="80"/>
      <c r="AVD16" s="80"/>
      <c r="AVE16" s="80"/>
      <c r="AVF16" s="80"/>
      <c r="AVG16" s="80"/>
      <c r="AVH16" s="80"/>
      <c r="AVI16" s="80"/>
      <c r="AVJ16" s="80"/>
      <c r="AVK16" s="80"/>
      <c r="AVL16" s="80"/>
      <c r="AVM16" s="80"/>
      <c r="AVN16" s="80"/>
      <c r="AVO16" s="80"/>
      <c r="AVP16" s="80"/>
      <c r="AVQ16" s="80"/>
      <c r="AVR16" s="80"/>
      <c r="AVS16" s="80"/>
      <c r="AVT16" s="80"/>
      <c r="AVU16" s="80"/>
      <c r="AVV16" s="80"/>
      <c r="AVW16" s="80"/>
      <c r="AVX16" s="80"/>
      <c r="AVY16" s="80"/>
      <c r="AVZ16" s="80"/>
      <c r="AWA16" s="80"/>
      <c r="AWB16" s="80"/>
      <c r="AWC16" s="80"/>
      <c r="AWD16" s="80"/>
      <c r="AWE16" s="80"/>
      <c r="AWF16" s="80"/>
      <c r="AWG16" s="80"/>
      <c r="AWH16" s="80"/>
      <c r="AWI16" s="80"/>
      <c r="AWJ16" s="80"/>
      <c r="AWK16" s="80"/>
      <c r="AWL16" s="80"/>
      <c r="AWM16" s="80"/>
      <c r="AWN16" s="80"/>
      <c r="AWO16" s="80"/>
      <c r="AWP16" s="80"/>
      <c r="AWQ16" s="80"/>
      <c r="AWR16" s="80"/>
      <c r="AWS16" s="80"/>
      <c r="AWT16" s="80"/>
      <c r="AWU16" s="80"/>
      <c r="AWV16" s="80"/>
      <c r="AWW16" s="80"/>
      <c r="AWX16" s="80"/>
      <c r="AWY16" s="80"/>
      <c r="AWZ16" s="80"/>
      <c r="AXA16" s="80"/>
      <c r="AXB16" s="80"/>
      <c r="AXC16" s="80"/>
      <c r="AXD16" s="80"/>
      <c r="AXE16" s="80"/>
      <c r="AXF16" s="80"/>
      <c r="AXG16" s="80"/>
      <c r="AXH16" s="80"/>
      <c r="AXI16" s="80"/>
      <c r="AXJ16" s="80"/>
      <c r="AXK16" s="80"/>
      <c r="AXL16" s="80"/>
      <c r="AXM16" s="80"/>
      <c r="AXN16" s="80"/>
      <c r="AXO16" s="80"/>
      <c r="AXP16" s="80"/>
      <c r="AXQ16" s="80"/>
      <c r="AXR16" s="80"/>
      <c r="AXS16" s="80"/>
      <c r="AXT16" s="80"/>
      <c r="AXU16" s="80"/>
      <c r="AXV16" s="80"/>
      <c r="AXW16" s="80"/>
      <c r="AXX16" s="80"/>
      <c r="AXY16" s="80"/>
      <c r="AXZ16" s="80"/>
      <c r="AYA16" s="80"/>
      <c r="AYB16" s="80"/>
      <c r="AYC16" s="80"/>
      <c r="AYD16" s="80"/>
      <c r="AYE16" s="80"/>
      <c r="AYF16" s="80"/>
      <c r="AYG16" s="80"/>
      <c r="AYH16" s="80"/>
      <c r="AYI16" s="80"/>
      <c r="AYJ16" s="80"/>
      <c r="AYK16" s="80"/>
      <c r="AYL16" s="80"/>
      <c r="AYM16" s="80"/>
      <c r="AYN16" s="80"/>
      <c r="AYO16" s="80"/>
      <c r="AYP16" s="80"/>
      <c r="AYQ16" s="80"/>
      <c r="AYR16" s="80"/>
      <c r="AYS16" s="80"/>
      <c r="AYT16" s="80"/>
      <c r="AYU16" s="80"/>
      <c r="AYV16" s="80"/>
      <c r="AYW16" s="80"/>
      <c r="AYX16" s="80"/>
      <c r="AYY16" s="80"/>
      <c r="AYZ16" s="80"/>
      <c r="AZA16" s="80"/>
      <c r="AZB16" s="80"/>
      <c r="AZC16" s="80"/>
      <c r="AZD16" s="80"/>
      <c r="AZE16" s="80"/>
      <c r="AZF16" s="80"/>
      <c r="AZG16" s="80"/>
      <c r="AZH16" s="80"/>
      <c r="AZI16" s="80"/>
      <c r="AZJ16" s="80"/>
      <c r="AZK16" s="80"/>
      <c r="AZL16" s="80"/>
      <c r="AZM16" s="80"/>
      <c r="AZN16" s="80"/>
      <c r="AZO16" s="80"/>
      <c r="AZP16" s="80"/>
      <c r="AZQ16" s="80"/>
      <c r="AZR16" s="80"/>
      <c r="AZS16" s="80"/>
      <c r="AZT16" s="80"/>
      <c r="AZU16" s="80"/>
      <c r="AZV16" s="80"/>
      <c r="AZW16" s="80"/>
      <c r="AZX16" s="80"/>
      <c r="AZY16" s="80"/>
      <c r="AZZ16" s="80"/>
      <c r="BAA16" s="80"/>
      <c r="BAB16" s="80"/>
      <c r="BAC16" s="80"/>
      <c r="BAD16" s="80"/>
      <c r="BAE16" s="80"/>
      <c r="BAF16" s="80"/>
      <c r="BAG16" s="80"/>
      <c r="BAH16" s="80"/>
      <c r="BAI16" s="80"/>
      <c r="BAJ16" s="80"/>
      <c r="BAK16" s="80"/>
      <c r="BAL16" s="80"/>
      <c r="BAM16" s="80"/>
      <c r="BAN16" s="80"/>
      <c r="BAO16" s="80"/>
      <c r="BAP16" s="80"/>
      <c r="BAQ16" s="80"/>
      <c r="BAR16" s="80"/>
      <c r="BAS16" s="80"/>
      <c r="BAT16" s="80"/>
      <c r="BAU16" s="80"/>
      <c r="BAV16" s="80"/>
      <c r="BAW16" s="80"/>
      <c r="BAX16" s="80"/>
      <c r="BAY16" s="80"/>
      <c r="BAZ16" s="80"/>
      <c r="BBA16" s="80"/>
      <c r="BBB16" s="80"/>
      <c r="BBC16" s="80"/>
      <c r="BBD16" s="80"/>
      <c r="BBE16" s="80"/>
      <c r="BBF16" s="80"/>
      <c r="BBG16" s="80"/>
      <c r="BBH16" s="80"/>
      <c r="BBI16" s="80"/>
      <c r="BBJ16" s="80"/>
      <c r="BBK16" s="80"/>
      <c r="BBL16" s="80"/>
      <c r="BBM16" s="80"/>
      <c r="BBN16" s="80"/>
      <c r="BBO16" s="80"/>
      <c r="BBP16" s="80"/>
      <c r="BBQ16" s="80"/>
      <c r="BBR16" s="80"/>
      <c r="BBS16" s="80"/>
      <c r="BBT16" s="80"/>
      <c r="BBU16" s="80"/>
      <c r="BBV16" s="80"/>
      <c r="BBW16" s="80"/>
      <c r="BBX16" s="80"/>
      <c r="BBY16" s="80"/>
      <c r="BBZ16" s="80"/>
      <c r="BCA16" s="80"/>
      <c r="BCB16" s="80"/>
      <c r="BCC16" s="80"/>
      <c r="BCD16" s="80"/>
      <c r="BCE16" s="80"/>
      <c r="BCF16" s="80"/>
      <c r="BCG16" s="80"/>
      <c r="BCH16" s="80"/>
      <c r="BCI16" s="80"/>
      <c r="BCJ16" s="80"/>
      <c r="BCK16" s="80"/>
      <c r="BCL16" s="80"/>
      <c r="BCM16" s="80"/>
      <c r="BCN16" s="80"/>
      <c r="BCO16" s="80"/>
      <c r="BCP16" s="80"/>
      <c r="BCQ16" s="80"/>
      <c r="BCR16" s="80"/>
      <c r="BCS16" s="80"/>
      <c r="BCT16" s="80"/>
      <c r="BCU16" s="80"/>
      <c r="BCV16" s="80"/>
      <c r="BCW16" s="80"/>
      <c r="BCX16" s="80"/>
      <c r="BCY16" s="80"/>
      <c r="BCZ16" s="80"/>
      <c r="BDA16" s="80"/>
      <c r="BDB16" s="80"/>
      <c r="BDC16" s="80"/>
      <c r="BDD16" s="80"/>
      <c r="BDE16" s="80"/>
      <c r="BDF16" s="80"/>
      <c r="BDG16" s="80"/>
      <c r="BDH16" s="80"/>
      <c r="BDI16" s="80"/>
      <c r="BDJ16" s="80"/>
      <c r="BDK16" s="80"/>
      <c r="BDL16" s="80"/>
      <c r="BDM16" s="80"/>
      <c r="BDN16" s="80"/>
      <c r="BDO16" s="80"/>
      <c r="BDP16" s="80"/>
      <c r="BDQ16" s="80"/>
      <c r="BDR16" s="80"/>
      <c r="BDS16" s="80"/>
      <c r="BDT16" s="80"/>
      <c r="BDU16" s="80"/>
      <c r="BDV16" s="80"/>
      <c r="BDW16" s="80"/>
      <c r="BDX16" s="80"/>
      <c r="BDY16" s="80"/>
      <c r="BDZ16" s="80"/>
      <c r="BEA16" s="80"/>
      <c r="BEB16" s="80"/>
      <c r="BEC16" s="80"/>
      <c r="BED16" s="80"/>
      <c r="BEE16" s="80"/>
      <c r="BEF16" s="80"/>
      <c r="BEG16" s="80"/>
      <c r="BEH16" s="80"/>
      <c r="BEI16" s="80"/>
      <c r="BEJ16" s="80"/>
      <c r="BEK16" s="80"/>
      <c r="BEL16" s="80"/>
      <c r="BEM16" s="80"/>
      <c r="BEN16" s="80"/>
      <c r="BEO16" s="80"/>
      <c r="BEP16" s="80"/>
      <c r="BEQ16" s="80"/>
      <c r="BER16" s="80"/>
      <c r="BES16" s="80"/>
      <c r="BET16" s="80"/>
      <c r="BEU16" s="80"/>
      <c r="BEV16" s="80"/>
      <c r="BEW16" s="80"/>
      <c r="BEX16" s="80"/>
      <c r="BEY16" s="80"/>
      <c r="BEZ16" s="80"/>
      <c r="BFA16" s="80"/>
      <c r="BFB16" s="80"/>
      <c r="BFC16" s="80"/>
      <c r="BFD16" s="80"/>
      <c r="BFE16" s="80"/>
      <c r="BFF16" s="80"/>
      <c r="BFG16" s="80"/>
      <c r="BFH16" s="80"/>
      <c r="BFI16" s="80"/>
      <c r="BFJ16" s="80"/>
      <c r="BFK16" s="80"/>
      <c r="BFL16" s="80"/>
      <c r="BFM16" s="80"/>
      <c r="BFN16" s="80"/>
      <c r="BFO16" s="80"/>
      <c r="BFP16" s="80"/>
      <c r="BFQ16" s="80"/>
      <c r="BFR16" s="80"/>
      <c r="BFS16" s="80"/>
      <c r="BFT16" s="80"/>
      <c r="BFU16" s="80"/>
      <c r="BFV16" s="80"/>
      <c r="BFW16" s="80"/>
      <c r="BFX16" s="80"/>
      <c r="BFY16" s="80"/>
      <c r="BFZ16" s="80"/>
      <c r="BGA16" s="80"/>
      <c r="BGB16" s="80"/>
      <c r="BGC16" s="80"/>
      <c r="BGD16" s="80"/>
      <c r="BGE16" s="80"/>
      <c r="BGF16" s="80"/>
      <c r="BGG16" s="80"/>
      <c r="BGH16" s="80"/>
      <c r="BGI16" s="80"/>
      <c r="BGJ16" s="80"/>
      <c r="BGK16" s="80"/>
      <c r="BGL16" s="80"/>
      <c r="BGM16" s="80"/>
      <c r="BGN16" s="80"/>
      <c r="BGO16" s="80"/>
      <c r="BGP16" s="80"/>
      <c r="BGQ16" s="80"/>
      <c r="BGR16" s="80"/>
      <c r="BGS16" s="80"/>
      <c r="BGT16" s="80"/>
      <c r="BGU16" s="80"/>
      <c r="BGV16" s="80"/>
      <c r="BGW16" s="80"/>
      <c r="BGX16" s="80"/>
      <c r="BGY16" s="80"/>
      <c r="BGZ16" s="80"/>
      <c r="BHA16" s="80"/>
      <c r="BHB16" s="80"/>
      <c r="BHC16" s="80"/>
      <c r="BHD16" s="80"/>
      <c r="BHE16" s="80"/>
      <c r="BHF16" s="80"/>
      <c r="BHG16" s="80"/>
      <c r="BHH16" s="80"/>
      <c r="BHI16" s="80"/>
      <c r="BHJ16" s="80"/>
      <c r="BHK16" s="80"/>
      <c r="BHL16" s="80"/>
      <c r="BHM16" s="80"/>
      <c r="BHN16" s="80"/>
      <c r="BHO16" s="80"/>
      <c r="BHP16" s="80"/>
      <c r="BHQ16" s="80"/>
      <c r="BHR16" s="80"/>
      <c r="BHS16" s="80"/>
      <c r="BHT16" s="80"/>
      <c r="BHU16" s="80"/>
      <c r="BHV16" s="80"/>
      <c r="BHW16" s="80"/>
      <c r="BHX16" s="80"/>
      <c r="BHY16" s="80"/>
      <c r="BHZ16" s="80"/>
      <c r="BIA16" s="80"/>
      <c r="BIB16" s="80"/>
      <c r="BIC16" s="80"/>
      <c r="BID16" s="80"/>
      <c r="BIE16" s="80"/>
      <c r="BIF16" s="80"/>
      <c r="BIG16" s="80"/>
      <c r="BIH16" s="80"/>
      <c r="BII16" s="80"/>
      <c r="BIJ16" s="80"/>
      <c r="BIK16" s="80"/>
      <c r="BIL16" s="80"/>
      <c r="BIM16" s="80"/>
      <c r="BIN16" s="80"/>
      <c r="BIO16" s="80"/>
      <c r="BIP16" s="80"/>
      <c r="BIQ16" s="80"/>
      <c r="BIR16" s="80"/>
      <c r="BIS16" s="80"/>
      <c r="BIT16" s="80"/>
      <c r="BIU16" s="80"/>
      <c r="BIV16" s="80"/>
      <c r="BIW16" s="80"/>
      <c r="BIX16" s="80"/>
      <c r="BIY16" s="80"/>
      <c r="BIZ16" s="80"/>
      <c r="BJA16" s="80"/>
      <c r="BJB16" s="80"/>
      <c r="BJC16" s="80"/>
      <c r="BJD16" s="80"/>
      <c r="BJE16" s="80"/>
      <c r="BJF16" s="80"/>
      <c r="BJG16" s="80"/>
      <c r="BJH16" s="80"/>
      <c r="BJI16" s="80"/>
      <c r="BJJ16" s="80"/>
      <c r="BJK16" s="80"/>
      <c r="BJL16" s="80"/>
      <c r="BJM16" s="80"/>
      <c r="BJN16" s="80"/>
      <c r="BJO16" s="80"/>
      <c r="BJP16" s="80"/>
      <c r="BJQ16" s="80"/>
      <c r="BJR16" s="80"/>
      <c r="BJS16" s="80"/>
      <c r="BJT16" s="80"/>
      <c r="BJU16" s="80"/>
      <c r="BJV16" s="80"/>
      <c r="BJW16" s="80"/>
      <c r="BJX16" s="80"/>
      <c r="BJY16" s="80"/>
      <c r="BJZ16" s="80"/>
      <c r="BKA16" s="80"/>
      <c r="BKB16" s="80"/>
      <c r="BKC16" s="80"/>
      <c r="BKD16" s="80"/>
      <c r="BKE16" s="80"/>
      <c r="BKF16" s="80"/>
      <c r="BKG16" s="80"/>
      <c r="BKH16" s="80"/>
      <c r="BKI16" s="80"/>
      <c r="BKJ16" s="80"/>
      <c r="BKK16" s="80"/>
      <c r="BKL16" s="80"/>
      <c r="BKM16" s="80"/>
      <c r="BKN16" s="80"/>
      <c r="BKO16" s="80"/>
      <c r="BKP16" s="80"/>
      <c r="BKQ16" s="80"/>
      <c r="BKR16" s="80"/>
      <c r="BKS16" s="80"/>
      <c r="BKT16" s="80"/>
      <c r="BKU16" s="80"/>
      <c r="BKV16" s="80"/>
      <c r="BKW16" s="80"/>
      <c r="BKX16" s="80"/>
      <c r="BKY16" s="80"/>
      <c r="BKZ16" s="80"/>
      <c r="BLA16" s="80"/>
      <c r="BLB16" s="80"/>
      <c r="BLC16" s="80"/>
      <c r="BLD16" s="80"/>
      <c r="BLE16" s="80"/>
      <c r="BLF16" s="80"/>
      <c r="BLG16" s="80"/>
      <c r="BLH16" s="80"/>
      <c r="BLI16" s="80"/>
      <c r="BLJ16" s="80"/>
      <c r="BLK16" s="80"/>
      <c r="BLL16" s="80"/>
      <c r="BLM16" s="80"/>
      <c r="BLN16" s="80"/>
      <c r="BLO16" s="80"/>
      <c r="BLP16" s="80"/>
      <c r="BLQ16" s="80"/>
      <c r="BLR16" s="80"/>
      <c r="BLS16" s="80"/>
      <c r="BLT16" s="80"/>
      <c r="BLU16" s="80"/>
      <c r="BLV16" s="80"/>
      <c r="BLW16" s="80"/>
      <c r="BLX16" s="80"/>
      <c r="BLY16" s="80"/>
      <c r="BLZ16" s="80"/>
      <c r="BMA16" s="80"/>
      <c r="BMB16" s="80"/>
      <c r="BMC16" s="80"/>
      <c r="BMD16" s="80"/>
      <c r="BME16" s="80"/>
      <c r="BMF16" s="80"/>
      <c r="BMG16" s="80"/>
      <c r="BMH16" s="80"/>
      <c r="BMI16" s="80"/>
      <c r="BMJ16" s="80"/>
      <c r="BMK16" s="80"/>
      <c r="BML16" s="80"/>
      <c r="BMM16" s="80"/>
      <c r="BMN16" s="80"/>
      <c r="BMO16" s="80"/>
      <c r="BMP16" s="80"/>
      <c r="BMQ16" s="80"/>
      <c r="BMR16" s="80"/>
      <c r="BMS16" s="80"/>
      <c r="BMT16" s="80"/>
      <c r="BMU16" s="80"/>
      <c r="BMV16" s="80"/>
      <c r="BMW16" s="80"/>
      <c r="BMX16" s="80"/>
      <c r="BMY16" s="80"/>
      <c r="BMZ16" s="80"/>
      <c r="BNA16" s="80"/>
      <c r="BNB16" s="80"/>
      <c r="BNC16" s="80"/>
      <c r="BND16" s="80"/>
      <c r="BNE16" s="80"/>
      <c r="BNF16" s="80"/>
      <c r="BNG16" s="80"/>
      <c r="BNH16" s="80"/>
      <c r="BNI16" s="80"/>
      <c r="BNJ16" s="80"/>
      <c r="BNK16" s="80"/>
      <c r="BNL16" s="80"/>
      <c r="BNM16" s="80"/>
      <c r="BNN16" s="80"/>
      <c r="BNO16" s="80"/>
      <c r="BNP16" s="80"/>
      <c r="BNQ16" s="80"/>
      <c r="BNR16" s="80"/>
      <c r="BNS16" s="80"/>
      <c r="BNT16" s="80"/>
      <c r="BNU16" s="80"/>
      <c r="BNV16" s="80"/>
      <c r="BNW16" s="80"/>
      <c r="BNX16" s="80"/>
      <c r="BNY16" s="80"/>
      <c r="BNZ16" s="80"/>
      <c r="BOA16" s="80"/>
      <c r="BOB16" s="80"/>
      <c r="BOC16" s="80"/>
      <c r="BOD16" s="80"/>
      <c r="BOE16" s="80"/>
      <c r="BOF16" s="80"/>
      <c r="BOG16" s="80"/>
      <c r="BOH16" s="80"/>
      <c r="BOI16" s="80"/>
      <c r="BOJ16" s="80"/>
      <c r="BOK16" s="80"/>
      <c r="BOL16" s="80"/>
      <c r="BOM16" s="80"/>
      <c r="BON16" s="80"/>
      <c r="BOO16" s="80"/>
      <c r="BOP16" s="80"/>
      <c r="BOQ16" s="80"/>
      <c r="BOR16" s="80"/>
      <c r="BOS16" s="80"/>
      <c r="BOT16" s="80"/>
      <c r="BOU16" s="80"/>
      <c r="BOV16" s="80"/>
      <c r="BOW16" s="80"/>
      <c r="BOX16" s="80"/>
      <c r="BOY16" s="80"/>
      <c r="BOZ16" s="80"/>
      <c r="BPA16" s="80"/>
      <c r="BPB16" s="80"/>
      <c r="BPC16" s="80"/>
      <c r="BPD16" s="80"/>
      <c r="BPE16" s="80"/>
      <c r="BPF16" s="80"/>
      <c r="BPG16" s="80"/>
      <c r="BPH16" s="80"/>
      <c r="BPI16" s="80"/>
      <c r="BPJ16" s="80"/>
      <c r="BPK16" s="80"/>
      <c r="BPL16" s="80"/>
      <c r="BPM16" s="80"/>
      <c r="BPN16" s="80"/>
      <c r="BPO16" s="80"/>
      <c r="BPP16" s="80"/>
      <c r="BPQ16" s="80"/>
      <c r="BPR16" s="80"/>
      <c r="BPS16" s="80"/>
      <c r="BPT16" s="80"/>
      <c r="BPU16" s="80"/>
      <c r="BPV16" s="80"/>
      <c r="BPW16" s="80"/>
      <c r="BPX16" s="80"/>
      <c r="BPY16" s="80"/>
      <c r="BPZ16" s="80"/>
      <c r="BQA16" s="80"/>
      <c r="BQB16" s="80"/>
      <c r="BQC16" s="80"/>
      <c r="BQD16" s="80"/>
      <c r="BQE16" s="80"/>
      <c r="BQF16" s="80"/>
      <c r="BQG16" s="80"/>
      <c r="BQH16" s="80"/>
      <c r="BQI16" s="80"/>
      <c r="BQJ16" s="80"/>
      <c r="BQK16" s="80"/>
      <c r="BQL16" s="80"/>
      <c r="BQM16" s="80"/>
      <c r="BQN16" s="80"/>
      <c r="BQO16" s="80"/>
      <c r="BQP16" s="80"/>
      <c r="BQQ16" s="80"/>
      <c r="BQR16" s="80"/>
      <c r="BQS16" s="80"/>
      <c r="BQT16" s="80"/>
      <c r="BQU16" s="80"/>
      <c r="BQV16" s="80"/>
      <c r="BQW16" s="80"/>
      <c r="BQX16" s="80"/>
      <c r="BQY16" s="80"/>
      <c r="BQZ16" s="80"/>
      <c r="BRA16" s="80"/>
      <c r="BRB16" s="80"/>
      <c r="BRC16" s="80"/>
      <c r="BRD16" s="80"/>
      <c r="BRE16" s="80"/>
      <c r="BRF16" s="80"/>
      <c r="BRG16" s="80"/>
      <c r="BRH16" s="80"/>
      <c r="BRI16" s="80"/>
      <c r="BRJ16" s="80"/>
      <c r="BRK16" s="80"/>
      <c r="BRL16" s="80"/>
      <c r="BRM16" s="80"/>
      <c r="BRN16" s="80"/>
      <c r="BRO16" s="80"/>
      <c r="BRP16" s="80"/>
      <c r="BRQ16" s="80"/>
      <c r="BRR16" s="80"/>
      <c r="BRS16" s="80"/>
      <c r="BRT16" s="80"/>
      <c r="BRU16" s="80"/>
      <c r="BRV16" s="80"/>
      <c r="BRW16" s="80"/>
      <c r="BRX16" s="80"/>
      <c r="BRY16" s="80"/>
      <c r="BRZ16" s="80"/>
      <c r="BSA16" s="80"/>
      <c r="BSB16" s="80"/>
      <c r="BSC16" s="80"/>
      <c r="BSD16" s="80"/>
      <c r="BSE16" s="80"/>
      <c r="BSF16" s="80"/>
      <c r="BSG16" s="80"/>
      <c r="BSH16" s="80"/>
      <c r="BSI16" s="80"/>
      <c r="BSJ16" s="80"/>
      <c r="BSK16" s="80"/>
      <c r="BSL16" s="80"/>
      <c r="BSM16" s="80"/>
      <c r="BSN16" s="80"/>
      <c r="BSO16" s="80"/>
      <c r="BSP16" s="80"/>
      <c r="BSQ16" s="80"/>
      <c r="BSR16" s="80"/>
      <c r="BSS16" s="80"/>
      <c r="BST16" s="80"/>
      <c r="BSU16" s="80"/>
      <c r="BSV16" s="80"/>
      <c r="BSW16" s="80"/>
      <c r="BSX16" s="80"/>
      <c r="BSY16" s="80"/>
      <c r="BSZ16" s="80"/>
      <c r="BTA16" s="80"/>
      <c r="BTB16" s="80"/>
      <c r="BTC16" s="80"/>
      <c r="BTD16" s="80"/>
      <c r="BTE16" s="80"/>
      <c r="BTF16" s="80"/>
      <c r="BTG16" s="80"/>
      <c r="BTH16" s="80"/>
      <c r="BTI16" s="80"/>
      <c r="BTJ16" s="80"/>
      <c r="BTK16" s="80"/>
      <c r="BTL16" s="80"/>
      <c r="BTM16" s="80"/>
      <c r="BTN16" s="80"/>
      <c r="BTO16" s="80"/>
      <c r="BTP16" s="80"/>
      <c r="BTQ16" s="80"/>
      <c r="BTR16" s="80"/>
      <c r="BTS16" s="80"/>
      <c r="BTT16" s="80"/>
      <c r="BTU16" s="80"/>
      <c r="BTV16" s="80"/>
      <c r="BTW16" s="80"/>
      <c r="BTX16" s="80"/>
      <c r="BTY16" s="80"/>
      <c r="BTZ16" s="80"/>
      <c r="BUA16" s="80"/>
      <c r="BUB16" s="80"/>
      <c r="BUC16" s="80"/>
      <c r="BUD16" s="80"/>
      <c r="BUE16" s="80"/>
      <c r="BUF16" s="80"/>
      <c r="BUG16" s="80"/>
      <c r="BUH16" s="80"/>
      <c r="BUI16" s="80"/>
      <c r="BUJ16" s="80"/>
      <c r="BUK16" s="80"/>
      <c r="BUL16" s="80"/>
      <c r="BUM16" s="80"/>
      <c r="BUN16" s="80"/>
      <c r="BUO16" s="80"/>
      <c r="BUP16" s="80"/>
      <c r="BUQ16" s="80"/>
      <c r="BUR16" s="80"/>
      <c r="BUS16" s="80"/>
      <c r="BUT16" s="80"/>
      <c r="BUU16" s="80"/>
      <c r="BUV16" s="80"/>
      <c r="BUW16" s="80"/>
      <c r="BUX16" s="80"/>
      <c r="BUY16" s="80"/>
      <c r="BUZ16" s="80"/>
      <c r="BVA16" s="80"/>
      <c r="BVB16" s="80"/>
      <c r="BVC16" s="80"/>
      <c r="BVD16" s="80"/>
      <c r="BVE16" s="80"/>
      <c r="BVF16" s="80"/>
      <c r="BVG16" s="80"/>
      <c r="BVH16" s="80"/>
      <c r="BVI16" s="80"/>
      <c r="BVJ16" s="80"/>
      <c r="BVK16" s="80"/>
      <c r="BVL16" s="80"/>
      <c r="BVM16" s="80"/>
      <c r="BVN16" s="80"/>
      <c r="BVO16" s="80"/>
      <c r="BVP16" s="80"/>
      <c r="BVQ16" s="80"/>
      <c r="BVR16" s="80"/>
      <c r="BVS16" s="80"/>
      <c r="BVT16" s="80"/>
      <c r="BVU16" s="80"/>
      <c r="BVV16" s="80"/>
      <c r="BVW16" s="80"/>
      <c r="BVX16" s="80"/>
      <c r="BVY16" s="80"/>
      <c r="BVZ16" s="80"/>
      <c r="BWA16" s="80"/>
      <c r="BWB16" s="80"/>
      <c r="BWC16" s="80"/>
      <c r="BWD16" s="80"/>
      <c r="BWE16" s="80"/>
      <c r="BWF16" s="80"/>
      <c r="BWG16" s="80"/>
      <c r="BWH16" s="80"/>
      <c r="BWI16" s="80"/>
      <c r="BWJ16" s="80"/>
      <c r="BWK16" s="80"/>
      <c r="BWL16" s="80"/>
      <c r="BWM16" s="80"/>
      <c r="BWN16" s="80"/>
      <c r="BWO16" s="80"/>
      <c r="BWP16" s="80"/>
      <c r="BWQ16" s="80"/>
      <c r="BWR16" s="80"/>
      <c r="BWS16" s="80"/>
      <c r="BWT16" s="80"/>
      <c r="BWU16" s="80"/>
      <c r="BWV16" s="80"/>
      <c r="BWW16" s="80"/>
      <c r="BWX16" s="80"/>
      <c r="BWY16" s="80"/>
      <c r="BWZ16" s="80"/>
      <c r="BXA16" s="80"/>
      <c r="BXB16" s="80"/>
      <c r="BXC16" s="80"/>
      <c r="BXD16" s="80"/>
      <c r="BXE16" s="80"/>
      <c r="BXF16" s="80"/>
      <c r="BXG16" s="80"/>
      <c r="BXH16" s="80"/>
      <c r="BXI16" s="80"/>
      <c r="BXJ16" s="80"/>
      <c r="BXK16" s="80"/>
      <c r="BXL16" s="80"/>
      <c r="BXM16" s="80"/>
      <c r="BXN16" s="80"/>
      <c r="BXO16" s="80"/>
      <c r="BXP16" s="80"/>
      <c r="BXQ16" s="80"/>
      <c r="BXR16" s="80"/>
      <c r="BXS16" s="80"/>
      <c r="BXT16" s="80"/>
      <c r="BXU16" s="80"/>
      <c r="BXV16" s="80"/>
      <c r="BXW16" s="80"/>
      <c r="BXX16" s="80"/>
      <c r="BXY16" s="80"/>
      <c r="BXZ16" s="80"/>
      <c r="BYA16" s="80"/>
      <c r="BYB16" s="80"/>
      <c r="BYC16" s="80"/>
      <c r="BYD16" s="80"/>
      <c r="BYE16" s="80"/>
      <c r="BYF16" s="80"/>
      <c r="BYG16" s="80"/>
      <c r="BYH16" s="80"/>
      <c r="BYI16" s="80"/>
      <c r="BYJ16" s="80"/>
      <c r="BYK16" s="80"/>
      <c r="BYL16" s="80"/>
      <c r="BYM16" s="80"/>
      <c r="BYN16" s="80"/>
      <c r="BYO16" s="80"/>
      <c r="BYP16" s="80"/>
      <c r="BYQ16" s="80"/>
      <c r="BYR16" s="80"/>
      <c r="BYS16" s="80"/>
      <c r="BYT16" s="80"/>
      <c r="BYU16" s="80"/>
      <c r="BYV16" s="80"/>
      <c r="BYW16" s="80"/>
      <c r="BYX16" s="80"/>
      <c r="BYY16" s="80"/>
      <c r="BYZ16" s="80"/>
      <c r="BZA16" s="80"/>
      <c r="BZB16" s="80"/>
      <c r="BZC16" s="80"/>
      <c r="BZD16" s="80"/>
      <c r="BZE16" s="80"/>
      <c r="BZF16" s="80"/>
      <c r="BZG16" s="80"/>
      <c r="BZH16" s="80"/>
      <c r="BZI16" s="80"/>
      <c r="BZJ16" s="80"/>
      <c r="BZK16" s="80"/>
      <c r="BZL16" s="80"/>
      <c r="BZM16" s="80"/>
      <c r="BZN16" s="80"/>
      <c r="BZO16" s="80"/>
      <c r="BZP16" s="80"/>
      <c r="BZQ16" s="80"/>
      <c r="BZR16" s="80"/>
      <c r="BZS16" s="80"/>
      <c r="BZT16" s="80"/>
      <c r="BZU16" s="80"/>
      <c r="BZV16" s="80"/>
      <c r="BZW16" s="80"/>
      <c r="BZX16" s="80"/>
      <c r="BZY16" s="80"/>
      <c r="BZZ16" s="80"/>
      <c r="CAA16" s="80"/>
      <c r="CAB16" s="80"/>
      <c r="CAC16" s="80"/>
      <c r="CAD16" s="80"/>
      <c r="CAE16" s="80"/>
      <c r="CAF16" s="80"/>
      <c r="CAG16" s="80"/>
      <c r="CAH16" s="80"/>
      <c r="CAI16" s="80"/>
      <c r="CAJ16" s="80"/>
      <c r="CAK16" s="80"/>
      <c r="CAL16" s="80"/>
      <c r="CAM16" s="80"/>
      <c r="CAN16" s="80"/>
      <c r="CAO16" s="80"/>
      <c r="CAP16" s="80"/>
      <c r="CAQ16" s="80"/>
      <c r="CAR16" s="80"/>
      <c r="CAS16" s="80"/>
      <c r="CAT16" s="80"/>
      <c r="CAU16" s="80"/>
      <c r="CAV16" s="80"/>
      <c r="CAW16" s="80"/>
      <c r="CAX16" s="80"/>
      <c r="CAY16" s="80"/>
      <c r="CAZ16" s="80"/>
      <c r="CBA16" s="80"/>
      <c r="CBB16" s="80"/>
      <c r="CBC16" s="80"/>
      <c r="CBD16" s="80"/>
      <c r="CBE16" s="80"/>
      <c r="CBF16" s="80"/>
      <c r="CBG16" s="80"/>
      <c r="CBH16" s="80"/>
      <c r="CBI16" s="80"/>
      <c r="CBJ16" s="80"/>
      <c r="CBK16" s="80"/>
      <c r="CBL16" s="80"/>
      <c r="CBM16" s="80"/>
      <c r="CBN16" s="80"/>
      <c r="CBO16" s="80"/>
      <c r="CBP16" s="80"/>
      <c r="CBQ16" s="80"/>
      <c r="CBR16" s="80"/>
      <c r="CBS16" s="80"/>
      <c r="CBT16" s="80"/>
      <c r="CBU16" s="80"/>
      <c r="CBV16" s="80"/>
      <c r="CBW16" s="80"/>
      <c r="CBX16" s="80"/>
      <c r="CBY16" s="80"/>
      <c r="CBZ16" s="80"/>
      <c r="CCA16" s="80"/>
      <c r="CCB16" s="80"/>
      <c r="CCC16" s="80"/>
      <c r="CCD16" s="80"/>
      <c r="CCE16" s="80"/>
      <c r="CCF16" s="80"/>
      <c r="CCG16" s="80"/>
      <c r="CCH16" s="80"/>
      <c r="CCI16" s="80"/>
      <c r="CCJ16" s="80"/>
      <c r="CCK16" s="80"/>
      <c r="CCL16" s="80"/>
      <c r="CCM16" s="80"/>
      <c r="CCN16" s="80"/>
      <c r="CCO16" s="80"/>
      <c r="CCP16" s="80"/>
      <c r="CCQ16" s="80"/>
      <c r="CCR16" s="80"/>
      <c r="CCS16" s="80"/>
      <c r="CCT16" s="80"/>
      <c r="CCU16" s="80"/>
      <c r="CCV16" s="80"/>
      <c r="CCW16" s="80"/>
      <c r="CCX16" s="80"/>
      <c r="CCY16" s="80"/>
      <c r="CCZ16" s="80"/>
      <c r="CDA16" s="80"/>
      <c r="CDB16" s="80"/>
      <c r="CDC16" s="80"/>
      <c r="CDD16" s="80"/>
      <c r="CDE16" s="80"/>
      <c r="CDF16" s="80"/>
      <c r="CDG16" s="80"/>
      <c r="CDH16" s="80"/>
      <c r="CDI16" s="80"/>
      <c r="CDJ16" s="80"/>
      <c r="CDK16" s="80"/>
      <c r="CDL16" s="80"/>
      <c r="CDM16" s="80"/>
      <c r="CDN16" s="80"/>
      <c r="CDO16" s="80"/>
      <c r="CDP16" s="80"/>
      <c r="CDQ16" s="80"/>
      <c r="CDR16" s="80"/>
      <c r="CDS16" s="80"/>
      <c r="CDT16" s="80"/>
      <c r="CDU16" s="80"/>
      <c r="CDV16" s="80"/>
      <c r="CDW16" s="80"/>
      <c r="CDX16" s="80"/>
      <c r="CDY16" s="80"/>
      <c r="CDZ16" s="80"/>
      <c r="CEA16" s="80"/>
      <c r="CEB16" s="80"/>
      <c r="CEC16" s="80"/>
      <c r="CED16" s="80"/>
      <c r="CEE16" s="80"/>
      <c r="CEF16" s="80"/>
      <c r="CEG16" s="80"/>
      <c r="CEH16" s="80"/>
      <c r="CEI16" s="80"/>
      <c r="CEJ16" s="80"/>
      <c r="CEK16" s="80"/>
      <c r="CEL16" s="80"/>
      <c r="CEM16" s="80"/>
      <c r="CEN16" s="80"/>
      <c r="CEO16" s="80"/>
      <c r="CEP16" s="80"/>
      <c r="CEQ16" s="80"/>
      <c r="CER16" s="80"/>
      <c r="CES16" s="80"/>
      <c r="CET16" s="80"/>
      <c r="CEU16" s="80"/>
      <c r="CEV16" s="80"/>
      <c r="CEW16" s="80"/>
      <c r="CEX16" s="80"/>
      <c r="CEY16" s="80"/>
      <c r="CEZ16" s="80"/>
      <c r="CFA16" s="80"/>
      <c r="CFB16" s="80"/>
      <c r="CFC16" s="80"/>
      <c r="CFD16" s="80"/>
      <c r="CFE16" s="80"/>
      <c r="CFF16" s="80"/>
      <c r="CFG16" s="80"/>
      <c r="CFH16" s="80"/>
      <c r="CFI16" s="80"/>
      <c r="CFJ16" s="80"/>
      <c r="CFK16" s="80"/>
      <c r="CFL16" s="80"/>
      <c r="CFM16" s="80"/>
      <c r="CFN16" s="80"/>
      <c r="CFO16" s="80"/>
      <c r="CFP16" s="80"/>
      <c r="CFQ16" s="80"/>
      <c r="CFR16" s="80"/>
      <c r="CFS16" s="80"/>
      <c r="CFT16" s="80"/>
      <c r="CFU16" s="80"/>
      <c r="CFV16" s="80"/>
      <c r="CFW16" s="80"/>
      <c r="CFX16" s="80"/>
      <c r="CFY16" s="80"/>
      <c r="CFZ16" s="80"/>
      <c r="CGA16" s="80"/>
      <c r="CGB16" s="80"/>
      <c r="CGC16" s="80"/>
      <c r="CGD16" s="80"/>
      <c r="CGE16" s="80"/>
      <c r="CGF16" s="80"/>
      <c r="CGG16" s="80"/>
      <c r="CGH16" s="80"/>
      <c r="CGI16" s="80"/>
      <c r="CGJ16" s="80"/>
      <c r="CGK16" s="80"/>
      <c r="CGL16" s="80"/>
      <c r="CGM16" s="80"/>
      <c r="CGN16" s="80"/>
      <c r="CGO16" s="80"/>
      <c r="CGP16" s="80"/>
      <c r="CGQ16" s="80"/>
      <c r="CGR16" s="80"/>
      <c r="CGS16" s="80"/>
      <c r="CGT16" s="80"/>
      <c r="CGU16" s="80"/>
      <c r="CGV16" s="80"/>
      <c r="CGW16" s="80"/>
      <c r="CGX16" s="80"/>
      <c r="CGY16" s="80"/>
      <c r="CGZ16" s="80"/>
      <c r="CHA16" s="80"/>
      <c r="CHB16" s="80"/>
      <c r="CHC16" s="80"/>
      <c r="CHD16" s="80"/>
      <c r="CHE16" s="80"/>
      <c r="CHF16" s="80"/>
      <c r="CHG16" s="80"/>
      <c r="CHH16" s="80"/>
      <c r="CHI16" s="80"/>
      <c r="CHJ16" s="80"/>
      <c r="CHK16" s="80"/>
      <c r="CHL16" s="80"/>
      <c r="CHM16" s="80"/>
      <c r="CHN16" s="80"/>
      <c r="CHO16" s="80"/>
      <c r="CHP16" s="80"/>
      <c r="CHQ16" s="80"/>
      <c r="CHR16" s="80"/>
      <c r="CHS16" s="80"/>
      <c r="CHT16" s="80"/>
      <c r="CHU16" s="80"/>
      <c r="CHV16" s="80"/>
      <c r="CHW16" s="80"/>
      <c r="CHX16" s="80"/>
      <c r="CHY16" s="80"/>
      <c r="CHZ16" s="80"/>
      <c r="CIA16" s="80"/>
      <c r="CIB16" s="80"/>
      <c r="CIC16" s="80"/>
      <c r="CID16" s="80"/>
      <c r="CIE16" s="80"/>
      <c r="CIF16" s="80"/>
      <c r="CIG16" s="80"/>
      <c r="CIH16" s="80"/>
      <c r="CII16" s="80"/>
      <c r="CIJ16" s="80"/>
      <c r="CIK16" s="80"/>
      <c r="CIL16" s="80"/>
      <c r="CIM16" s="80"/>
      <c r="CIN16" s="80"/>
      <c r="CIO16" s="80"/>
      <c r="CIP16" s="80"/>
      <c r="CIQ16" s="80"/>
      <c r="CIR16" s="80"/>
      <c r="CIS16" s="80"/>
      <c r="CIT16" s="80"/>
      <c r="CIU16" s="80"/>
      <c r="CIV16" s="80"/>
      <c r="CIW16" s="80"/>
      <c r="CIX16" s="80"/>
      <c r="CIY16" s="80"/>
      <c r="CIZ16" s="80"/>
      <c r="CJA16" s="80"/>
      <c r="CJB16" s="80"/>
      <c r="CJC16" s="80"/>
      <c r="CJD16" s="80"/>
      <c r="CJE16" s="80"/>
      <c r="CJF16" s="80"/>
      <c r="CJG16" s="80"/>
      <c r="CJH16" s="80"/>
      <c r="CJI16" s="80"/>
      <c r="CJJ16" s="80"/>
      <c r="CJK16" s="80"/>
      <c r="CJL16" s="80"/>
      <c r="CJM16" s="80"/>
      <c r="CJN16" s="80"/>
      <c r="CJO16" s="80"/>
      <c r="CJP16" s="80"/>
      <c r="CJQ16" s="80"/>
      <c r="CJR16" s="80"/>
      <c r="CJS16" s="80"/>
      <c r="CJT16" s="80"/>
      <c r="CJU16" s="80"/>
      <c r="CJV16" s="80"/>
      <c r="CJW16" s="80"/>
      <c r="CJX16" s="80"/>
      <c r="CJY16" s="80"/>
      <c r="CJZ16" s="80"/>
      <c r="CKA16" s="80"/>
      <c r="CKB16" s="80"/>
      <c r="CKC16" s="80"/>
      <c r="CKD16" s="80"/>
      <c r="CKE16" s="80"/>
      <c r="CKF16" s="80"/>
      <c r="CKG16" s="80"/>
      <c r="CKH16" s="80"/>
      <c r="CKI16" s="80"/>
      <c r="CKJ16" s="80"/>
      <c r="CKK16" s="80"/>
      <c r="CKL16" s="80"/>
      <c r="CKM16" s="80"/>
      <c r="CKN16" s="80"/>
      <c r="CKO16" s="80"/>
      <c r="CKP16" s="80"/>
      <c r="CKQ16" s="80"/>
      <c r="CKR16" s="80"/>
      <c r="CKS16" s="80"/>
      <c r="CKT16" s="80"/>
      <c r="CKU16" s="80"/>
      <c r="CKV16" s="80"/>
      <c r="CKW16" s="80"/>
      <c r="CKX16" s="80"/>
      <c r="CKY16" s="80"/>
      <c r="CKZ16" s="80"/>
      <c r="CLA16" s="80"/>
      <c r="CLB16" s="80"/>
      <c r="CLC16" s="80"/>
      <c r="CLD16" s="80"/>
      <c r="CLE16" s="80"/>
      <c r="CLF16" s="80"/>
      <c r="CLG16" s="80"/>
      <c r="CLH16" s="80"/>
      <c r="CLI16" s="80"/>
      <c r="CLJ16" s="80"/>
      <c r="CLK16" s="80"/>
      <c r="CLL16" s="80"/>
      <c r="CLM16" s="80"/>
      <c r="CLN16" s="80"/>
      <c r="CLO16" s="80"/>
      <c r="CLP16" s="80"/>
      <c r="CLQ16" s="80"/>
      <c r="CLR16" s="80"/>
      <c r="CLS16" s="80"/>
      <c r="CLT16" s="80"/>
      <c r="CLU16" s="80"/>
      <c r="CLV16" s="80"/>
      <c r="CLW16" s="80"/>
      <c r="CLX16" s="80"/>
      <c r="CLY16" s="80"/>
      <c r="CLZ16" s="80"/>
      <c r="CMA16" s="80"/>
      <c r="CMB16" s="80"/>
      <c r="CMC16" s="80"/>
      <c r="CMD16" s="80"/>
      <c r="CME16" s="80"/>
      <c r="CMF16" s="80"/>
      <c r="CMG16" s="80"/>
      <c r="CMH16" s="80"/>
      <c r="CMI16" s="80"/>
      <c r="CMJ16" s="80"/>
      <c r="CMK16" s="80"/>
      <c r="CML16" s="80"/>
      <c r="CMM16" s="80"/>
      <c r="CMN16" s="80"/>
      <c r="CMO16" s="80"/>
      <c r="CMP16" s="80"/>
      <c r="CMQ16" s="80"/>
      <c r="CMR16" s="80"/>
      <c r="CMS16" s="80"/>
      <c r="CMT16" s="80"/>
      <c r="CMU16" s="80"/>
      <c r="CMV16" s="80"/>
      <c r="CMW16" s="80"/>
      <c r="CMX16" s="80"/>
      <c r="CMY16" s="80"/>
      <c r="CMZ16" s="80"/>
      <c r="CNA16" s="80"/>
      <c r="CNB16" s="80"/>
      <c r="CNC16" s="80"/>
      <c r="CND16" s="80"/>
      <c r="CNE16" s="80"/>
      <c r="CNF16" s="80"/>
      <c r="CNG16" s="80"/>
      <c r="CNH16" s="80"/>
      <c r="CNI16" s="80"/>
      <c r="CNJ16" s="80"/>
      <c r="CNK16" s="80"/>
      <c r="CNL16" s="80"/>
      <c r="CNM16" s="80"/>
      <c r="CNN16" s="80"/>
      <c r="CNO16" s="80"/>
      <c r="CNP16" s="80"/>
      <c r="CNQ16" s="80"/>
      <c r="CNR16" s="80"/>
      <c r="CNS16" s="80"/>
      <c r="CNT16" s="80"/>
      <c r="CNU16" s="80"/>
      <c r="CNV16" s="80"/>
      <c r="CNW16" s="80"/>
      <c r="CNX16" s="80"/>
      <c r="CNY16" s="80"/>
      <c r="CNZ16" s="80"/>
      <c r="COA16" s="80"/>
      <c r="COB16" s="80"/>
      <c r="COC16" s="80"/>
      <c r="COD16" s="80"/>
      <c r="COE16" s="80"/>
      <c r="COF16" s="80"/>
      <c r="COG16" s="80"/>
      <c r="COH16" s="80"/>
      <c r="COI16" s="80"/>
      <c r="COJ16" s="80"/>
      <c r="COK16" s="80"/>
      <c r="COL16" s="80"/>
      <c r="COM16" s="80"/>
      <c r="CON16" s="80"/>
      <c r="COO16" s="80"/>
      <c r="COP16" s="80"/>
      <c r="COQ16" s="80"/>
      <c r="COR16" s="80"/>
      <c r="COS16" s="80"/>
      <c r="COT16" s="80"/>
      <c r="COU16" s="80"/>
      <c r="COV16" s="80"/>
      <c r="COW16" s="80"/>
      <c r="COX16" s="80"/>
      <c r="COY16" s="80"/>
      <c r="COZ16" s="80"/>
      <c r="CPA16" s="80"/>
      <c r="CPB16" s="80"/>
      <c r="CPC16" s="80"/>
      <c r="CPD16" s="80"/>
      <c r="CPE16" s="80"/>
      <c r="CPF16" s="80"/>
      <c r="CPG16" s="80"/>
      <c r="CPH16" s="80"/>
      <c r="CPI16" s="80"/>
      <c r="CPJ16" s="80"/>
      <c r="CPK16" s="80"/>
      <c r="CPL16" s="80"/>
      <c r="CPM16" s="80"/>
      <c r="CPN16" s="80"/>
      <c r="CPO16" s="80"/>
      <c r="CPP16" s="80"/>
      <c r="CPQ16" s="80"/>
      <c r="CPR16" s="80"/>
      <c r="CPS16" s="80"/>
      <c r="CPT16" s="80"/>
      <c r="CPU16" s="80"/>
      <c r="CPV16" s="80"/>
      <c r="CPW16" s="80"/>
      <c r="CPX16" s="80"/>
      <c r="CPY16" s="80"/>
      <c r="CPZ16" s="80"/>
      <c r="CQA16" s="80"/>
      <c r="CQB16" s="80"/>
      <c r="CQC16" s="80"/>
      <c r="CQD16" s="80"/>
      <c r="CQE16" s="80"/>
      <c r="CQF16" s="80"/>
      <c r="CQG16" s="80"/>
      <c r="CQH16" s="80"/>
      <c r="CQI16" s="80"/>
      <c r="CQJ16" s="80"/>
      <c r="CQK16" s="80"/>
      <c r="CQL16" s="80"/>
      <c r="CQM16" s="80"/>
      <c r="CQN16" s="80"/>
      <c r="CQO16" s="80"/>
      <c r="CQP16" s="80"/>
      <c r="CQQ16" s="80"/>
      <c r="CQR16" s="80"/>
      <c r="CQS16" s="80"/>
      <c r="CQT16" s="80"/>
      <c r="CQU16" s="80"/>
      <c r="CQV16" s="80"/>
      <c r="CQW16" s="80"/>
      <c r="CQX16" s="80"/>
      <c r="CQY16" s="80"/>
      <c r="CQZ16" s="80"/>
      <c r="CRA16" s="80"/>
      <c r="CRB16" s="80"/>
      <c r="CRC16" s="80"/>
      <c r="CRD16" s="80"/>
      <c r="CRE16" s="80"/>
      <c r="CRF16" s="80"/>
      <c r="CRG16" s="80"/>
      <c r="CRH16" s="80"/>
      <c r="CRI16" s="80"/>
      <c r="CRJ16" s="80"/>
      <c r="CRK16" s="80"/>
      <c r="CRL16" s="80"/>
      <c r="CRM16" s="80"/>
      <c r="CRN16" s="80"/>
      <c r="CRO16" s="80"/>
      <c r="CRP16" s="80"/>
      <c r="CRQ16" s="80"/>
      <c r="CRR16" s="80"/>
      <c r="CRS16" s="80"/>
      <c r="CRT16" s="80"/>
      <c r="CRU16" s="80"/>
      <c r="CRV16" s="80"/>
      <c r="CRW16" s="80"/>
      <c r="CRX16" s="80"/>
      <c r="CRY16" s="80"/>
      <c r="CRZ16" s="80"/>
      <c r="CSA16" s="80"/>
      <c r="CSB16" s="80"/>
      <c r="CSC16" s="80"/>
      <c r="CSD16" s="80"/>
      <c r="CSE16" s="80"/>
      <c r="CSF16" s="80"/>
      <c r="CSG16" s="80"/>
      <c r="CSH16" s="80"/>
      <c r="CSI16" s="80"/>
      <c r="CSJ16" s="80"/>
      <c r="CSK16" s="80"/>
      <c r="CSL16" s="80"/>
      <c r="CSM16" s="80"/>
      <c r="CSN16" s="80"/>
      <c r="CSO16" s="80"/>
      <c r="CSP16" s="80"/>
      <c r="CSQ16" s="80"/>
      <c r="CSR16" s="80"/>
      <c r="CSS16" s="80"/>
      <c r="CST16" s="80"/>
      <c r="CSU16" s="80"/>
      <c r="CSV16" s="80"/>
      <c r="CSW16" s="80"/>
      <c r="CSX16" s="80"/>
      <c r="CSY16" s="80"/>
      <c r="CSZ16" s="80"/>
      <c r="CTA16" s="80"/>
      <c r="CTB16" s="80"/>
      <c r="CTC16" s="80"/>
      <c r="CTD16" s="80"/>
      <c r="CTE16" s="80"/>
      <c r="CTF16" s="80"/>
      <c r="CTG16" s="80"/>
      <c r="CTH16" s="80"/>
      <c r="CTI16" s="80"/>
      <c r="CTJ16" s="80"/>
      <c r="CTK16" s="80"/>
      <c r="CTL16" s="80"/>
      <c r="CTM16" s="80"/>
      <c r="CTN16" s="80"/>
      <c r="CTO16" s="80"/>
      <c r="CTP16" s="80"/>
      <c r="CTQ16" s="80"/>
      <c r="CTR16" s="80"/>
      <c r="CTS16" s="80"/>
      <c r="CTT16" s="80"/>
      <c r="CTU16" s="80"/>
      <c r="CTV16" s="80"/>
      <c r="CTW16" s="80"/>
      <c r="CTX16" s="80"/>
      <c r="CTY16" s="80"/>
      <c r="CTZ16" s="80"/>
      <c r="CUA16" s="80"/>
      <c r="CUB16" s="80"/>
      <c r="CUC16" s="80"/>
      <c r="CUD16" s="80"/>
      <c r="CUE16" s="80"/>
      <c r="CUF16" s="80"/>
      <c r="CUG16" s="80"/>
      <c r="CUH16" s="80"/>
      <c r="CUI16" s="80"/>
      <c r="CUJ16" s="80"/>
      <c r="CUK16" s="80"/>
      <c r="CUL16" s="80"/>
      <c r="CUM16" s="80"/>
      <c r="CUN16" s="80"/>
      <c r="CUO16" s="80"/>
      <c r="CUP16" s="80"/>
      <c r="CUQ16" s="80"/>
      <c r="CUR16" s="80"/>
      <c r="CUS16" s="80"/>
      <c r="CUT16" s="80"/>
      <c r="CUU16" s="80"/>
      <c r="CUV16" s="80"/>
      <c r="CUW16" s="80"/>
      <c r="CUX16" s="80"/>
      <c r="CUY16" s="80"/>
      <c r="CUZ16" s="80"/>
      <c r="CVA16" s="80"/>
      <c r="CVB16" s="80"/>
      <c r="CVC16" s="80"/>
      <c r="CVD16" s="80"/>
      <c r="CVE16" s="80"/>
      <c r="CVF16" s="80"/>
      <c r="CVG16" s="80"/>
      <c r="CVH16" s="80"/>
      <c r="CVI16" s="80"/>
      <c r="CVJ16" s="80"/>
      <c r="CVK16" s="80"/>
      <c r="CVL16" s="80"/>
      <c r="CVM16" s="80"/>
      <c r="CVN16" s="80"/>
      <c r="CVO16" s="80"/>
      <c r="CVP16" s="80"/>
      <c r="CVQ16" s="80"/>
      <c r="CVR16" s="80"/>
      <c r="CVS16" s="80"/>
      <c r="CVT16" s="80"/>
      <c r="CVU16" s="80"/>
      <c r="CVV16" s="80"/>
      <c r="CVW16" s="80"/>
      <c r="CVX16" s="80"/>
      <c r="CVY16" s="80"/>
      <c r="CVZ16" s="80"/>
      <c r="CWA16" s="80"/>
      <c r="CWB16" s="80"/>
      <c r="CWC16" s="80"/>
      <c r="CWD16" s="80"/>
      <c r="CWE16" s="80"/>
      <c r="CWF16" s="80"/>
      <c r="CWG16" s="80"/>
      <c r="CWH16" s="80"/>
      <c r="CWI16" s="80"/>
      <c r="CWJ16" s="80"/>
      <c r="CWK16" s="80"/>
      <c r="CWL16" s="80"/>
      <c r="CWM16" s="80"/>
      <c r="CWN16" s="80"/>
      <c r="CWO16" s="80"/>
      <c r="CWP16" s="80"/>
      <c r="CWQ16" s="80"/>
      <c r="CWR16" s="80"/>
      <c r="CWS16" s="80"/>
      <c r="CWT16" s="80"/>
      <c r="CWU16" s="80"/>
      <c r="CWV16" s="80"/>
      <c r="CWW16" s="80"/>
      <c r="CWX16" s="80"/>
      <c r="CWY16" s="80"/>
      <c r="CWZ16" s="80"/>
      <c r="CXA16" s="80"/>
      <c r="CXB16" s="80"/>
      <c r="CXC16" s="80"/>
      <c r="CXD16" s="80"/>
      <c r="CXE16" s="80"/>
      <c r="CXF16" s="80"/>
      <c r="CXG16" s="80"/>
      <c r="CXH16" s="80"/>
      <c r="CXI16" s="80"/>
      <c r="CXJ16" s="80"/>
      <c r="CXK16" s="80"/>
      <c r="CXL16" s="80"/>
      <c r="CXM16" s="80"/>
      <c r="CXN16" s="80"/>
      <c r="CXO16" s="80"/>
      <c r="CXP16" s="80"/>
      <c r="CXQ16" s="80"/>
      <c r="CXR16" s="80"/>
      <c r="CXS16" s="80"/>
      <c r="CXT16" s="80"/>
      <c r="CXU16" s="80"/>
      <c r="CXV16" s="80"/>
      <c r="CXW16" s="80"/>
      <c r="CXX16" s="80"/>
      <c r="CXY16" s="80"/>
      <c r="CXZ16" s="80"/>
      <c r="CYA16" s="80"/>
      <c r="CYB16" s="80"/>
      <c r="CYC16" s="80"/>
      <c r="CYD16" s="80"/>
      <c r="CYE16" s="80"/>
      <c r="CYF16" s="80"/>
      <c r="CYG16" s="80"/>
      <c r="CYH16" s="80"/>
      <c r="CYI16" s="80"/>
      <c r="CYJ16" s="80"/>
      <c r="CYK16" s="80"/>
      <c r="CYL16" s="80"/>
      <c r="CYM16" s="80"/>
      <c r="CYN16" s="80"/>
      <c r="CYO16" s="80"/>
      <c r="CYP16" s="80"/>
      <c r="CYQ16" s="80"/>
      <c r="CYR16" s="80"/>
      <c r="CYS16" s="80"/>
      <c r="CYT16" s="80"/>
      <c r="CYU16" s="80"/>
      <c r="CYV16" s="80"/>
      <c r="CYW16" s="80"/>
      <c r="CYX16" s="80"/>
      <c r="CYY16" s="80"/>
      <c r="CYZ16" s="80"/>
      <c r="CZA16" s="80"/>
      <c r="CZB16" s="80"/>
      <c r="CZC16" s="80"/>
      <c r="CZD16" s="80"/>
      <c r="CZE16" s="80"/>
      <c r="CZF16" s="80"/>
      <c r="CZG16" s="80"/>
      <c r="CZH16" s="80"/>
      <c r="CZI16" s="80"/>
      <c r="CZJ16" s="80"/>
      <c r="CZK16" s="80"/>
      <c r="CZL16" s="80"/>
      <c r="CZM16" s="80"/>
      <c r="CZN16" s="80"/>
      <c r="CZO16" s="80"/>
      <c r="CZP16" s="80"/>
      <c r="CZQ16" s="80"/>
      <c r="CZR16" s="80"/>
      <c r="CZS16" s="80"/>
      <c r="CZT16" s="80"/>
      <c r="CZU16" s="80"/>
      <c r="CZV16" s="80"/>
      <c r="CZW16" s="80"/>
      <c r="CZX16" s="80"/>
      <c r="CZY16" s="80"/>
      <c r="CZZ16" s="80"/>
      <c r="DAA16" s="80"/>
      <c r="DAB16" s="80"/>
      <c r="DAC16" s="80"/>
      <c r="DAD16" s="80"/>
      <c r="DAE16" s="80"/>
      <c r="DAF16" s="80"/>
      <c r="DAG16" s="80"/>
      <c r="DAH16" s="80"/>
      <c r="DAI16" s="80"/>
      <c r="DAJ16" s="80"/>
      <c r="DAK16" s="80"/>
      <c r="DAL16" s="80"/>
      <c r="DAM16" s="80"/>
      <c r="DAN16" s="80"/>
      <c r="DAO16" s="80"/>
      <c r="DAP16" s="80"/>
      <c r="DAQ16" s="80"/>
      <c r="DAR16" s="80"/>
      <c r="DAS16" s="80"/>
      <c r="DAT16" s="80"/>
      <c r="DAU16" s="80"/>
      <c r="DAV16" s="80"/>
      <c r="DAW16" s="80"/>
      <c r="DAX16" s="80"/>
      <c r="DAY16" s="80"/>
      <c r="DAZ16" s="80"/>
      <c r="DBA16" s="80"/>
      <c r="DBB16" s="80"/>
      <c r="DBC16" s="80"/>
      <c r="DBD16" s="80"/>
      <c r="DBE16" s="80"/>
      <c r="DBF16" s="80"/>
      <c r="DBG16" s="80"/>
      <c r="DBH16" s="80"/>
      <c r="DBI16" s="80"/>
      <c r="DBJ16" s="80"/>
      <c r="DBK16" s="80"/>
      <c r="DBL16" s="80"/>
      <c r="DBM16" s="80"/>
      <c r="DBN16" s="80"/>
      <c r="DBO16" s="80"/>
      <c r="DBP16" s="80"/>
      <c r="DBQ16" s="80"/>
      <c r="DBR16" s="80"/>
      <c r="DBS16" s="80"/>
      <c r="DBT16" s="80"/>
      <c r="DBU16" s="80"/>
      <c r="DBV16" s="80"/>
      <c r="DBW16" s="80"/>
      <c r="DBX16" s="80"/>
      <c r="DBY16" s="80"/>
      <c r="DBZ16" s="80"/>
      <c r="DCA16" s="80"/>
      <c r="DCB16" s="80"/>
      <c r="DCC16" s="80"/>
      <c r="DCD16" s="80"/>
      <c r="DCE16" s="80"/>
      <c r="DCF16" s="80"/>
      <c r="DCG16" s="80"/>
      <c r="DCH16" s="80"/>
      <c r="DCI16" s="80"/>
      <c r="DCJ16" s="80"/>
      <c r="DCK16" s="80"/>
      <c r="DCL16" s="80"/>
      <c r="DCM16" s="80"/>
      <c r="DCN16" s="80"/>
      <c r="DCO16" s="80"/>
      <c r="DCP16" s="80"/>
      <c r="DCQ16" s="80"/>
      <c r="DCR16" s="80"/>
      <c r="DCS16" s="80"/>
      <c r="DCT16" s="80"/>
      <c r="DCU16" s="80"/>
      <c r="DCV16" s="80"/>
      <c r="DCW16" s="80"/>
      <c r="DCX16" s="80"/>
      <c r="DCY16" s="80"/>
      <c r="DCZ16" s="80"/>
      <c r="DDA16" s="80"/>
      <c r="DDB16" s="80"/>
      <c r="DDC16" s="80"/>
      <c r="DDD16" s="80"/>
      <c r="DDE16" s="80"/>
      <c r="DDF16" s="80"/>
      <c r="DDG16" s="80"/>
      <c r="DDH16" s="80"/>
      <c r="DDI16" s="80"/>
      <c r="DDJ16" s="80"/>
      <c r="DDK16" s="80"/>
      <c r="DDL16" s="80"/>
      <c r="DDM16" s="80"/>
      <c r="DDN16" s="80"/>
      <c r="DDO16" s="80"/>
      <c r="DDP16" s="80"/>
      <c r="DDQ16" s="80"/>
      <c r="DDR16" s="80"/>
      <c r="DDS16" s="80"/>
      <c r="DDT16" s="80"/>
      <c r="DDU16" s="80"/>
      <c r="DDV16" s="80"/>
      <c r="DDW16" s="80"/>
      <c r="DDX16" s="80"/>
      <c r="DDY16" s="80"/>
      <c r="DDZ16" s="80"/>
      <c r="DEA16" s="80"/>
      <c r="DEB16" s="80"/>
      <c r="DEC16" s="80"/>
      <c r="DED16" s="80"/>
      <c r="DEE16" s="80"/>
      <c r="DEF16" s="80"/>
      <c r="DEG16" s="80"/>
      <c r="DEH16" s="80"/>
      <c r="DEI16" s="80"/>
      <c r="DEJ16" s="80"/>
      <c r="DEK16" s="80"/>
      <c r="DEL16" s="80"/>
      <c r="DEM16" s="80"/>
      <c r="DEN16" s="80"/>
      <c r="DEO16" s="80"/>
      <c r="DEP16" s="80"/>
      <c r="DEQ16" s="80"/>
      <c r="DER16" s="80"/>
      <c r="DES16" s="80"/>
      <c r="DET16" s="80"/>
      <c r="DEU16" s="80"/>
      <c r="DEV16" s="80"/>
      <c r="DEW16" s="80"/>
      <c r="DEX16" s="80"/>
      <c r="DEY16" s="80"/>
      <c r="DEZ16" s="80"/>
      <c r="DFA16" s="80"/>
      <c r="DFB16" s="80"/>
      <c r="DFC16" s="80"/>
      <c r="DFD16" s="80"/>
      <c r="DFE16" s="80"/>
      <c r="DFF16" s="80"/>
      <c r="DFG16" s="80"/>
      <c r="DFH16" s="80"/>
      <c r="DFI16" s="80"/>
      <c r="DFJ16" s="80"/>
      <c r="DFK16" s="80"/>
      <c r="DFL16" s="80"/>
      <c r="DFM16" s="80"/>
      <c r="DFN16" s="80"/>
      <c r="DFO16" s="80"/>
      <c r="DFP16" s="80"/>
      <c r="DFQ16" s="80"/>
      <c r="DFR16" s="80"/>
      <c r="DFS16" s="80"/>
      <c r="DFT16" s="80"/>
      <c r="DFU16" s="80"/>
      <c r="DFV16" s="80"/>
      <c r="DFW16" s="80"/>
      <c r="DFX16" s="80"/>
      <c r="DFY16" s="80"/>
      <c r="DFZ16" s="80"/>
      <c r="DGA16" s="80"/>
      <c r="DGB16" s="80"/>
      <c r="DGC16" s="80"/>
      <c r="DGD16" s="80"/>
      <c r="DGE16" s="80"/>
      <c r="DGF16" s="80"/>
      <c r="DGG16" s="80"/>
      <c r="DGH16" s="80"/>
      <c r="DGI16" s="80"/>
      <c r="DGJ16" s="80"/>
      <c r="DGK16" s="80"/>
      <c r="DGL16" s="80"/>
      <c r="DGM16" s="80"/>
      <c r="DGN16" s="80"/>
      <c r="DGO16" s="80"/>
      <c r="DGP16" s="80"/>
      <c r="DGQ16" s="80"/>
      <c r="DGR16" s="80"/>
      <c r="DGS16" s="80"/>
      <c r="DGT16" s="80"/>
      <c r="DGU16" s="80"/>
      <c r="DGV16" s="80"/>
      <c r="DGW16" s="80"/>
      <c r="DGX16" s="80"/>
      <c r="DGY16" s="80"/>
      <c r="DGZ16" s="80"/>
      <c r="DHA16" s="80"/>
      <c r="DHB16" s="80"/>
      <c r="DHC16" s="80"/>
      <c r="DHD16" s="80"/>
      <c r="DHE16" s="80"/>
      <c r="DHF16" s="80"/>
      <c r="DHG16" s="80"/>
      <c r="DHH16" s="80"/>
      <c r="DHI16" s="80"/>
      <c r="DHJ16" s="80"/>
      <c r="DHK16" s="80"/>
      <c r="DHL16" s="80"/>
      <c r="DHM16" s="80"/>
      <c r="DHN16" s="80"/>
      <c r="DHO16" s="80"/>
      <c r="DHP16" s="80"/>
      <c r="DHQ16" s="80"/>
      <c r="DHR16" s="80"/>
      <c r="DHS16" s="80"/>
      <c r="DHT16" s="80"/>
      <c r="DHU16" s="80"/>
      <c r="DHV16" s="80"/>
      <c r="DHW16" s="80"/>
      <c r="DHX16" s="80"/>
      <c r="DHY16" s="80"/>
      <c r="DHZ16" s="80"/>
      <c r="DIA16" s="80"/>
      <c r="DIB16" s="80"/>
      <c r="DIC16" s="80"/>
      <c r="DID16" s="80"/>
      <c r="DIE16" s="80"/>
      <c r="DIF16" s="80"/>
      <c r="DIG16" s="80"/>
      <c r="DIH16" s="80"/>
      <c r="DII16" s="80"/>
      <c r="DIJ16" s="80"/>
      <c r="DIK16" s="80"/>
      <c r="DIL16" s="80"/>
      <c r="DIM16" s="80"/>
      <c r="DIN16" s="80"/>
      <c r="DIO16" s="80"/>
      <c r="DIP16" s="80"/>
      <c r="DIQ16" s="80"/>
      <c r="DIR16" s="80"/>
      <c r="DIS16" s="80"/>
      <c r="DIT16" s="80"/>
      <c r="DIU16" s="80"/>
      <c r="DIV16" s="80"/>
      <c r="DIW16" s="80"/>
      <c r="DIX16" s="80"/>
      <c r="DIY16" s="80"/>
      <c r="DIZ16" s="80"/>
      <c r="DJA16" s="80"/>
      <c r="DJB16" s="80"/>
      <c r="DJC16" s="80"/>
      <c r="DJD16" s="80"/>
      <c r="DJE16" s="80"/>
      <c r="DJF16" s="80"/>
      <c r="DJG16" s="80"/>
      <c r="DJH16" s="80"/>
      <c r="DJI16" s="80"/>
      <c r="DJJ16" s="80"/>
      <c r="DJK16" s="80"/>
      <c r="DJL16" s="80"/>
      <c r="DJM16" s="80"/>
      <c r="DJN16" s="80"/>
      <c r="DJO16" s="80"/>
      <c r="DJP16" s="80"/>
      <c r="DJQ16" s="80"/>
      <c r="DJR16" s="80"/>
      <c r="DJS16" s="80"/>
      <c r="DJT16" s="80"/>
      <c r="DJU16" s="80"/>
      <c r="DJV16" s="80"/>
      <c r="DJW16" s="80"/>
      <c r="DJX16" s="80"/>
      <c r="DJY16" s="80"/>
      <c r="DJZ16" s="80"/>
      <c r="DKA16" s="80"/>
      <c r="DKB16" s="80"/>
      <c r="DKC16" s="80"/>
      <c r="DKD16" s="80"/>
      <c r="DKE16" s="80"/>
      <c r="DKF16" s="80"/>
      <c r="DKG16" s="80"/>
      <c r="DKH16" s="80"/>
      <c r="DKI16" s="80"/>
      <c r="DKJ16" s="80"/>
      <c r="DKK16" s="80"/>
      <c r="DKL16" s="80"/>
      <c r="DKM16" s="80"/>
      <c r="DKN16" s="80"/>
      <c r="DKO16" s="80"/>
      <c r="DKP16" s="80"/>
      <c r="DKQ16" s="80"/>
      <c r="DKR16" s="80"/>
      <c r="DKS16" s="80"/>
      <c r="DKT16" s="80"/>
      <c r="DKU16" s="80"/>
      <c r="DKV16" s="80"/>
      <c r="DKW16" s="80"/>
      <c r="DKX16" s="80"/>
      <c r="DKY16" s="80"/>
      <c r="DKZ16" s="80"/>
      <c r="DLA16" s="80"/>
      <c r="DLB16" s="80"/>
      <c r="DLC16" s="80"/>
      <c r="DLD16" s="80"/>
      <c r="DLE16" s="80"/>
      <c r="DLF16" s="80"/>
      <c r="DLG16" s="80"/>
      <c r="DLH16" s="80"/>
      <c r="DLI16" s="80"/>
      <c r="DLJ16" s="80"/>
      <c r="DLK16" s="80"/>
      <c r="DLL16" s="80"/>
      <c r="DLM16" s="80"/>
      <c r="DLN16" s="80"/>
      <c r="DLO16" s="80"/>
      <c r="DLP16" s="80"/>
      <c r="DLQ16" s="80"/>
      <c r="DLR16" s="80"/>
      <c r="DLS16" s="80"/>
      <c r="DLT16" s="80"/>
      <c r="DLU16" s="80"/>
      <c r="DLV16" s="80"/>
      <c r="DLW16" s="80"/>
      <c r="DLX16" s="80"/>
      <c r="DLY16" s="80"/>
      <c r="DLZ16" s="80"/>
      <c r="DMA16" s="80"/>
      <c r="DMB16" s="80"/>
      <c r="DMC16" s="80"/>
      <c r="DMD16" s="80"/>
      <c r="DME16" s="80"/>
      <c r="DMF16" s="80"/>
      <c r="DMG16" s="80"/>
      <c r="DMH16" s="80"/>
      <c r="DMI16" s="80"/>
      <c r="DMJ16" s="80"/>
      <c r="DMK16" s="80"/>
      <c r="DML16" s="80"/>
      <c r="DMM16" s="80"/>
      <c r="DMN16" s="80"/>
      <c r="DMO16" s="80"/>
      <c r="DMP16" s="80"/>
      <c r="DMQ16" s="80"/>
      <c r="DMR16" s="80"/>
      <c r="DMS16" s="80"/>
      <c r="DMT16" s="80"/>
      <c r="DMU16" s="80"/>
      <c r="DMV16" s="80"/>
      <c r="DMW16" s="80"/>
      <c r="DMX16" s="80"/>
      <c r="DMY16" s="80"/>
      <c r="DMZ16" s="80"/>
      <c r="DNA16" s="80"/>
      <c r="DNB16" s="80"/>
      <c r="DNC16" s="80"/>
      <c r="DND16" s="80"/>
      <c r="DNE16" s="80"/>
      <c r="DNF16" s="80"/>
      <c r="DNG16" s="80"/>
      <c r="DNH16" s="80"/>
      <c r="DNI16" s="80"/>
      <c r="DNJ16" s="80"/>
      <c r="DNK16" s="80"/>
      <c r="DNL16" s="80"/>
      <c r="DNM16" s="80"/>
      <c r="DNN16" s="80"/>
      <c r="DNO16" s="80"/>
      <c r="DNP16" s="80"/>
      <c r="DNQ16" s="80"/>
      <c r="DNR16" s="80"/>
      <c r="DNS16" s="80"/>
      <c r="DNT16" s="80"/>
      <c r="DNU16" s="80"/>
      <c r="DNV16" s="80"/>
      <c r="DNW16" s="80"/>
      <c r="DNX16" s="80"/>
      <c r="DNY16" s="80"/>
      <c r="DNZ16" s="80"/>
      <c r="DOA16" s="80"/>
      <c r="DOB16" s="80"/>
      <c r="DOC16" s="80"/>
      <c r="DOD16" s="80"/>
      <c r="DOE16" s="80"/>
      <c r="DOF16" s="80"/>
      <c r="DOG16" s="80"/>
      <c r="DOH16" s="80"/>
      <c r="DOI16" s="80"/>
      <c r="DOJ16" s="80"/>
      <c r="DOK16" s="80"/>
      <c r="DOL16" s="80"/>
      <c r="DOM16" s="80"/>
      <c r="DON16" s="80"/>
      <c r="DOO16" s="80"/>
      <c r="DOP16" s="80"/>
      <c r="DOQ16" s="80"/>
      <c r="DOR16" s="80"/>
      <c r="DOS16" s="80"/>
      <c r="DOT16" s="80"/>
      <c r="DOU16" s="80"/>
      <c r="DOV16" s="80"/>
      <c r="DOW16" s="80"/>
      <c r="DOX16" s="80"/>
      <c r="DOY16" s="80"/>
      <c r="DOZ16" s="80"/>
      <c r="DPA16" s="80"/>
      <c r="DPB16" s="80"/>
      <c r="DPC16" s="80"/>
      <c r="DPD16" s="80"/>
      <c r="DPE16" s="80"/>
      <c r="DPF16" s="80"/>
      <c r="DPG16" s="80"/>
      <c r="DPH16" s="80"/>
      <c r="DPI16" s="80"/>
      <c r="DPJ16" s="80"/>
      <c r="DPK16" s="80"/>
      <c r="DPL16" s="80"/>
      <c r="DPM16" s="80"/>
      <c r="DPN16" s="80"/>
      <c r="DPO16" s="80"/>
      <c r="DPP16" s="80"/>
      <c r="DPQ16" s="80"/>
      <c r="DPR16" s="80"/>
      <c r="DPS16" s="80"/>
      <c r="DPT16" s="80"/>
      <c r="DPU16" s="80"/>
      <c r="DPV16" s="80"/>
      <c r="DPW16" s="80"/>
      <c r="DPX16" s="80"/>
      <c r="DPY16" s="80"/>
      <c r="DPZ16" s="80"/>
      <c r="DQA16" s="80"/>
      <c r="DQB16" s="80"/>
      <c r="DQC16" s="80"/>
      <c r="DQD16" s="80"/>
      <c r="DQE16" s="80"/>
      <c r="DQF16" s="80"/>
      <c r="DQG16" s="80"/>
      <c r="DQH16" s="80"/>
      <c r="DQI16" s="80"/>
      <c r="DQJ16" s="80"/>
      <c r="DQK16" s="80"/>
      <c r="DQL16" s="80"/>
      <c r="DQM16" s="80"/>
      <c r="DQN16" s="80"/>
      <c r="DQO16" s="80"/>
      <c r="DQP16" s="80"/>
      <c r="DQQ16" s="80"/>
      <c r="DQR16" s="80"/>
      <c r="DQS16" s="80"/>
      <c r="DQT16" s="80"/>
      <c r="DQU16" s="80"/>
      <c r="DQV16" s="80"/>
      <c r="DQW16" s="80"/>
      <c r="DQX16" s="80"/>
      <c r="DQY16" s="80"/>
      <c r="DQZ16" s="80"/>
      <c r="DRA16" s="80"/>
      <c r="DRB16" s="80"/>
      <c r="DRC16" s="80"/>
      <c r="DRD16" s="80"/>
      <c r="DRE16" s="80"/>
      <c r="DRF16" s="80"/>
      <c r="DRG16" s="80"/>
      <c r="DRH16" s="80"/>
      <c r="DRI16" s="80"/>
      <c r="DRJ16" s="80"/>
      <c r="DRK16" s="80"/>
      <c r="DRL16" s="80"/>
      <c r="DRM16" s="80"/>
      <c r="DRN16" s="80"/>
      <c r="DRO16" s="80"/>
      <c r="DRP16" s="80"/>
      <c r="DRQ16" s="80"/>
      <c r="DRR16" s="80"/>
      <c r="DRS16" s="80"/>
      <c r="DRT16" s="80"/>
      <c r="DRU16" s="80"/>
      <c r="DRV16" s="80"/>
      <c r="DRW16" s="80"/>
      <c r="DRX16" s="80"/>
      <c r="DRY16" s="80"/>
      <c r="DRZ16" s="80"/>
      <c r="DSA16" s="80"/>
      <c r="DSB16" s="80"/>
      <c r="DSC16" s="80"/>
      <c r="DSD16" s="80"/>
      <c r="DSE16" s="80"/>
      <c r="DSF16" s="80"/>
      <c r="DSG16" s="80"/>
      <c r="DSH16" s="80"/>
      <c r="DSI16" s="80"/>
      <c r="DSJ16" s="80"/>
      <c r="DSK16" s="80"/>
      <c r="DSL16" s="80"/>
      <c r="DSM16" s="80"/>
      <c r="DSN16" s="80"/>
      <c r="DSO16" s="80"/>
      <c r="DSP16" s="80"/>
      <c r="DSQ16" s="80"/>
      <c r="DSR16" s="80"/>
      <c r="DSS16" s="80"/>
      <c r="DST16" s="80"/>
      <c r="DSU16" s="80"/>
      <c r="DSV16" s="80"/>
      <c r="DSW16" s="80"/>
      <c r="DSX16" s="80"/>
      <c r="DSY16" s="80"/>
      <c r="DSZ16" s="80"/>
      <c r="DTA16" s="80"/>
      <c r="DTB16" s="80"/>
      <c r="DTC16" s="80"/>
      <c r="DTD16" s="80"/>
      <c r="DTE16" s="80"/>
      <c r="DTF16" s="80"/>
      <c r="DTG16" s="80"/>
      <c r="DTH16" s="80"/>
      <c r="DTI16" s="80"/>
      <c r="DTJ16" s="80"/>
      <c r="DTK16" s="80"/>
      <c r="DTL16" s="80"/>
      <c r="DTM16" s="80"/>
      <c r="DTN16" s="80"/>
      <c r="DTO16" s="80"/>
      <c r="DTP16" s="80"/>
      <c r="DTQ16" s="80"/>
      <c r="DTR16" s="80"/>
      <c r="DTS16" s="80"/>
      <c r="DTT16" s="80"/>
      <c r="DTU16" s="80"/>
      <c r="DTV16" s="80"/>
      <c r="DTW16" s="80"/>
      <c r="DTX16" s="80"/>
      <c r="DTY16" s="80"/>
      <c r="DTZ16" s="80"/>
      <c r="DUA16" s="80"/>
      <c r="DUB16" s="80"/>
      <c r="DUC16" s="80"/>
      <c r="DUD16" s="80"/>
      <c r="DUE16" s="80"/>
      <c r="DUF16" s="80"/>
      <c r="DUG16" s="80"/>
      <c r="DUH16" s="80"/>
      <c r="DUI16" s="80"/>
      <c r="DUJ16" s="80"/>
      <c r="DUK16" s="80"/>
      <c r="DUL16" s="80"/>
      <c r="DUM16" s="80"/>
      <c r="DUN16" s="80"/>
      <c r="DUO16" s="80"/>
      <c r="DUP16" s="80"/>
      <c r="DUQ16" s="80"/>
      <c r="DUR16" s="80"/>
      <c r="DUS16" s="80"/>
      <c r="DUT16" s="80"/>
      <c r="DUU16" s="80"/>
      <c r="DUV16" s="80"/>
      <c r="DUW16" s="80"/>
      <c r="DUX16" s="80"/>
      <c r="DUY16" s="80"/>
      <c r="DUZ16" s="80"/>
      <c r="DVA16" s="80"/>
      <c r="DVB16" s="80"/>
      <c r="DVC16" s="80"/>
      <c r="DVD16" s="80"/>
      <c r="DVE16" s="80"/>
      <c r="DVF16" s="80"/>
      <c r="DVG16" s="80"/>
      <c r="DVH16" s="80"/>
      <c r="DVI16" s="80"/>
      <c r="DVJ16" s="80"/>
      <c r="DVK16" s="80"/>
      <c r="DVL16" s="80"/>
      <c r="DVM16" s="80"/>
      <c r="DVN16" s="80"/>
      <c r="DVO16" s="80"/>
      <c r="DVP16" s="80"/>
      <c r="DVQ16" s="80"/>
      <c r="DVR16" s="80"/>
      <c r="DVS16" s="80"/>
      <c r="DVT16" s="80"/>
      <c r="DVU16" s="80"/>
      <c r="DVV16" s="80"/>
      <c r="DVW16" s="80"/>
      <c r="DVX16" s="80"/>
      <c r="DVY16" s="80"/>
      <c r="DVZ16" s="80"/>
      <c r="DWA16" s="80"/>
      <c r="DWB16" s="80"/>
      <c r="DWC16" s="80"/>
      <c r="DWD16" s="80"/>
      <c r="DWE16" s="80"/>
      <c r="DWF16" s="80"/>
      <c r="DWG16" s="80"/>
      <c r="DWH16" s="80"/>
      <c r="DWI16" s="80"/>
      <c r="DWJ16" s="80"/>
      <c r="DWK16" s="80"/>
      <c r="DWL16" s="80"/>
      <c r="DWM16" s="80"/>
      <c r="DWN16" s="80"/>
      <c r="DWO16" s="80"/>
      <c r="DWP16" s="80"/>
      <c r="DWQ16" s="80"/>
      <c r="DWR16" s="80"/>
      <c r="DWS16" s="80"/>
      <c r="DWT16" s="80"/>
      <c r="DWU16" s="80"/>
      <c r="DWV16" s="80"/>
      <c r="DWW16" s="80"/>
      <c r="DWX16" s="80"/>
      <c r="DWY16" s="80"/>
      <c r="DWZ16" s="80"/>
      <c r="DXA16" s="80"/>
      <c r="DXB16" s="80"/>
      <c r="DXC16" s="80"/>
      <c r="DXD16" s="80"/>
      <c r="DXE16" s="80"/>
      <c r="DXF16" s="80"/>
      <c r="DXG16" s="80"/>
      <c r="DXH16" s="80"/>
      <c r="DXI16" s="80"/>
      <c r="DXJ16" s="80"/>
      <c r="DXK16" s="80"/>
      <c r="DXL16" s="80"/>
      <c r="DXM16" s="80"/>
      <c r="DXN16" s="80"/>
      <c r="DXO16" s="80"/>
      <c r="DXP16" s="80"/>
      <c r="DXQ16" s="80"/>
      <c r="DXR16" s="80"/>
      <c r="DXS16" s="80"/>
      <c r="DXT16" s="80"/>
      <c r="DXU16" s="80"/>
      <c r="DXV16" s="80"/>
      <c r="DXW16" s="80"/>
      <c r="DXX16" s="80"/>
      <c r="DXY16" s="80"/>
      <c r="DXZ16" s="80"/>
      <c r="DYA16" s="80"/>
      <c r="DYB16" s="80"/>
      <c r="DYC16" s="80"/>
      <c r="DYD16" s="80"/>
      <c r="DYE16" s="80"/>
      <c r="DYF16" s="80"/>
      <c r="DYG16" s="80"/>
      <c r="DYH16" s="80"/>
      <c r="DYI16" s="80"/>
      <c r="DYJ16" s="80"/>
      <c r="DYK16" s="80"/>
      <c r="DYL16" s="80"/>
      <c r="DYM16" s="80"/>
      <c r="DYN16" s="80"/>
      <c r="DYO16" s="80"/>
      <c r="DYP16" s="80"/>
      <c r="DYQ16" s="80"/>
      <c r="DYR16" s="80"/>
      <c r="DYS16" s="80"/>
      <c r="DYT16" s="80"/>
      <c r="DYU16" s="80"/>
      <c r="DYV16" s="80"/>
      <c r="DYW16" s="80"/>
      <c r="DYX16" s="80"/>
      <c r="DYY16" s="80"/>
      <c r="DYZ16" s="80"/>
      <c r="DZA16" s="80"/>
      <c r="DZB16" s="80"/>
      <c r="DZC16" s="80"/>
      <c r="DZD16" s="80"/>
      <c r="DZE16" s="80"/>
      <c r="DZF16" s="80"/>
      <c r="DZG16" s="80"/>
      <c r="DZH16" s="80"/>
      <c r="DZI16" s="80"/>
      <c r="DZJ16" s="80"/>
      <c r="DZK16" s="80"/>
      <c r="DZL16" s="80"/>
      <c r="DZM16" s="80"/>
      <c r="DZN16" s="80"/>
      <c r="DZO16" s="80"/>
      <c r="DZP16" s="80"/>
      <c r="DZQ16" s="80"/>
      <c r="DZR16" s="80"/>
      <c r="DZS16" s="80"/>
      <c r="DZT16" s="80"/>
      <c r="DZU16" s="80"/>
      <c r="DZV16" s="80"/>
      <c r="DZW16" s="80"/>
      <c r="DZX16" s="80"/>
      <c r="DZY16" s="80"/>
      <c r="DZZ16" s="80"/>
      <c r="EAA16" s="80"/>
      <c r="EAB16" s="80"/>
      <c r="EAC16" s="80"/>
      <c r="EAD16" s="80"/>
      <c r="EAE16" s="80"/>
      <c r="EAF16" s="80"/>
      <c r="EAG16" s="80"/>
      <c r="EAH16" s="80"/>
      <c r="EAI16" s="80"/>
      <c r="EAJ16" s="80"/>
      <c r="EAK16" s="80"/>
      <c r="EAL16" s="80"/>
      <c r="EAM16" s="80"/>
      <c r="EAN16" s="80"/>
      <c r="EAO16" s="80"/>
      <c r="EAP16" s="80"/>
      <c r="EAQ16" s="80"/>
      <c r="EAR16" s="80"/>
      <c r="EAS16" s="80"/>
      <c r="EAT16" s="80"/>
      <c r="EAU16" s="80"/>
      <c r="EAV16" s="80"/>
      <c r="EAW16" s="80"/>
      <c r="EAX16" s="80"/>
      <c r="EAY16" s="80"/>
      <c r="EAZ16" s="80"/>
      <c r="EBA16" s="80"/>
      <c r="EBB16" s="80"/>
      <c r="EBC16" s="80"/>
      <c r="EBD16" s="80"/>
      <c r="EBE16" s="80"/>
      <c r="EBF16" s="80"/>
      <c r="EBG16" s="80"/>
      <c r="EBH16" s="80"/>
      <c r="EBI16" s="80"/>
      <c r="EBJ16" s="80"/>
      <c r="EBK16" s="80"/>
      <c r="EBL16" s="80"/>
      <c r="EBM16" s="80"/>
      <c r="EBN16" s="80"/>
      <c r="EBO16" s="80"/>
      <c r="EBP16" s="80"/>
      <c r="EBQ16" s="80"/>
      <c r="EBR16" s="80"/>
      <c r="EBS16" s="80"/>
      <c r="EBT16" s="80"/>
      <c r="EBU16" s="80"/>
      <c r="EBV16" s="80"/>
      <c r="EBW16" s="80"/>
      <c r="EBX16" s="80"/>
      <c r="EBY16" s="80"/>
      <c r="EBZ16" s="80"/>
      <c r="ECA16" s="80"/>
      <c r="ECB16" s="80"/>
      <c r="ECC16" s="80"/>
      <c r="ECD16" s="80"/>
      <c r="ECE16" s="80"/>
      <c r="ECF16" s="80"/>
      <c r="ECG16" s="80"/>
      <c r="ECH16" s="80"/>
      <c r="ECI16" s="80"/>
      <c r="ECJ16" s="80"/>
      <c r="ECK16" s="80"/>
      <c r="ECL16" s="80"/>
      <c r="ECM16" s="80"/>
      <c r="ECN16" s="80"/>
      <c r="ECO16" s="80"/>
      <c r="ECP16" s="80"/>
      <c r="ECQ16" s="80"/>
      <c r="ECR16" s="80"/>
      <c r="ECS16" s="80"/>
      <c r="ECT16" s="80"/>
      <c r="ECU16" s="80"/>
      <c r="ECV16" s="80"/>
      <c r="ECW16" s="80"/>
      <c r="ECX16" s="80"/>
      <c r="ECY16" s="80"/>
      <c r="ECZ16" s="80"/>
      <c r="EDA16" s="80"/>
      <c r="EDB16" s="80"/>
      <c r="EDC16" s="80"/>
      <c r="EDD16" s="80"/>
      <c r="EDE16" s="80"/>
      <c r="EDF16" s="80"/>
      <c r="EDG16" s="80"/>
      <c r="EDH16" s="80"/>
      <c r="EDI16" s="80"/>
      <c r="EDJ16" s="80"/>
      <c r="EDK16" s="80"/>
      <c r="EDL16" s="80"/>
      <c r="EDM16" s="80"/>
      <c r="EDN16" s="80"/>
      <c r="EDO16" s="80"/>
      <c r="EDP16" s="80"/>
      <c r="EDQ16" s="80"/>
      <c r="EDR16" s="80"/>
      <c r="EDS16" s="80"/>
      <c r="EDT16" s="80"/>
      <c r="EDU16" s="80"/>
      <c r="EDV16" s="80"/>
      <c r="EDW16" s="80"/>
      <c r="EDX16" s="80"/>
      <c r="EDY16" s="80"/>
      <c r="EDZ16" s="80"/>
      <c r="EEA16" s="80"/>
      <c r="EEB16" s="80"/>
      <c r="EEC16" s="80"/>
      <c r="EED16" s="80"/>
      <c r="EEE16" s="80"/>
      <c r="EEF16" s="80"/>
      <c r="EEG16" s="80"/>
      <c r="EEH16" s="80"/>
      <c r="EEI16" s="80"/>
      <c r="EEJ16" s="80"/>
      <c r="EEK16" s="80"/>
      <c r="EEL16" s="80"/>
      <c r="EEM16" s="80"/>
      <c r="EEN16" s="80"/>
      <c r="EEO16" s="80"/>
      <c r="EEP16" s="80"/>
      <c r="EEQ16" s="80"/>
      <c r="EER16" s="80"/>
      <c r="EES16" s="80"/>
      <c r="EET16" s="80"/>
      <c r="EEU16" s="80"/>
      <c r="EEV16" s="80"/>
      <c r="EEW16" s="80"/>
      <c r="EEX16" s="80"/>
      <c r="EEY16" s="80"/>
      <c r="EEZ16" s="80"/>
      <c r="EFA16" s="80"/>
      <c r="EFB16" s="80"/>
      <c r="EFC16" s="80"/>
      <c r="EFD16" s="80"/>
      <c r="EFE16" s="80"/>
      <c r="EFF16" s="80"/>
      <c r="EFG16" s="80"/>
      <c r="EFH16" s="80"/>
      <c r="EFI16" s="80"/>
      <c r="EFJ16" s="80"/>
      <c r="EFK16" s="80"/>
      <c r="EFL16" s="80"/>
      <c r="EFM16" s="80"/>
      <c r="EFN16" s="80"/>
      <c r="EFO16" s="80"/>
      <c r="EFP16" s="80"/>
      <c r="EFQ16" s="80"/>
      <c r="EFR16" s="80"/>
      <c r="EFS16" s="80"/>
      <c r="EFT16" s="80"/>
      <c r="EFU16" s="80"/>
      <c r="EFV16" s="80"/>
      <c r="EFW16" s="80"/>
      <c r="EFX16" s="80"/>
      <c r="EFY16" s="80"/>
      <c r="EFZ16" s="80"/>
      <c r="EGA16" s="80"/>
      <c r="EGB16" s="80"/>
      <c r="EGC16" s="80"/>
      <c r="EGD16" s="80"/>
      <c r="EGE16" s="80"/>
      <c r="EGF16" s="80"/>
      <c r="EGG16" s="80"/>
      <c r="EGH16" s="80"/>
      <c r="EGI16" s="80"/>
      <c r="EGJ16" s="80"/>
      <c r="EGK16" s="80"/>
      <c r="EGL16" s="80"/>
      <c r="EGM16" s="80"/>
      <c r="EGN16" s="80"/>
      <c r="EGO16" s="80"/>
      <c r="EGP16" s="80"/>
      <c r="EGQ16" s="80"/>
      <c r="EGR16" s="80"/>
      <c r="EGS16" s="80"/>
      <c r="EGT16" s="80"/>
      <c r="EGU16" s="80"/>
      <c r="EGV16" s="80"/>
      <c r="EGW16" s="80"/>
      <c r="EGX16" s="80"/>
      <c r="EGY16" s="80"/>
      <c r="EGZ16" s="80"/>
      <c r="EHA16" s="80"/>
      <c r="EHB16" s="80"/>
      <c r="EHC16" s="80"/>
      <c r="EHD16" s="80"/>
      <c r="EHE16" s="80"/>
      <c r="EHF16" s="80"/>
      <c r="EHG16" s="80"/>
      <c r="EHH16" s="80"/>
      <c r="EHI16" s="80"/>
      <c r="EHJ16" s="80"/>
      <c r="EHK16" s="80"/>
      <c r="EHL16" s="80"/>
      <c r="EHM16" s="80"/>
      <c r="EHN16" s="80"/>
      <c r="EHO16" s="80"/>
      <c r="EHP16" s="80"/>
      <c r="EHQ16" s="80"/>
      <c r="EHR16" s="80"/>
      <c r="EHS16" s="80"/>
      <c r="EHT16" s="80"/>
      <c r="EHU16" s="80"/>
      <c r="EHV16" s="80"/>
      <c r="EHW16" s="80"/>
      <c r="EHX16" s="80"/>
      <c r="EHY16" s="80"/>
      <c r="EHZ16" s="80"/>
      <c r="EIA16" s="80"/>
      <c r="EIB16" s="80"/>
      <c r="EIC16" s="80"/>
      <c r="EID16" s="80"/>
      <c r="EIE16" s="80"/>
      <c r="EIF16" s="80"/>
      <c r="EIG16" s="80"/>
      <c r="EIH16" s="80"/>
      <c r="EII16" s="80"/>
      <c r="EIJ16" s="80"/>
      <c r="EIK16" s="80"/>
      <c r="EIL16" s="80"/>
      <c r="EIM16" s="80"/>
      <c r="EIN16" s="80"/>
      <c r="EIO16" s="80"/>
      <c r="EIP16" s="80"/>
      <c r="EIQ16" s="80"/>
      <c r="EIR16" s="80"/>
      <c r="EIS16" s="80"/>
      <c r="EIT16" s="80"/>
      <c r="EIU16" s="80"/>
      <c r="EIV16" s="80"/>
      <c r="EIW16" s="80"/>
      <c r="EIX16" s="80"/>
      <c r="EIY16" s="80"/>
      <c r="EIZ16" s="80"/>
      <c r="EJA16" s="80"/>
      <c r="EJB16" s="80"/>
      <c r="EJC16" s="80"/>
      <c r="EJD16" s="80"/>
      <c r="EJE16" s="80"/>
      <c r="EJF16" s="80"/>
      <c r="EJG16" s="80"/>
      <c r="EJH16" s="80"/>
      <c r="EJI16" s="80"/>
      <c r="EJJ16" s="80"/>
      <c r="EJK16" s="80"/>
      <c r="EJL16" s="80"/>
      <c r="EJM16" s="80"/>
      <c r="EJN16" s="80"/>
      <c r="EJO16" s="80"/>
      <c r="EJP16" s="80"/>
      <c r="EJQ16" s="80"/>
      <c r="EJR16" s="80"/>
      <c r="EJS16" s="80"/>
      <c r="EJT16" s="80"/>
      <c r="EJU16" s="80"/>
      <c r="EJV16" s="80"/>
      <c r="EJW16" s="80"/>
      <c r="EJX16" s="80"/>
      <c r="EJY16" s="80"/>
      <c r="EJZ16" s="80"/>
      <c r="EKA16" s="80"/>
      <c r="EKB16" s="80"/>
      <c r="EKC16" s="80"/>
      <c r="EKD16" s="80"/>
      <c r="EKE16" s="80"/>
      <c r="EKF16" s="80"/>
      <c r="EKG16" s="80"/>
      <c r="EKH16" s="80"/>
      <c r="EKI16" s="80"/>
      <c r="EKJ16" s="80"/>
      <c r="EKK16" s="80"/>
      <c r="EKL16" s="80"/>
      <c r="EKM16" s="80"/>
      <c r="EKN16" s="80"/>
      <c r="EKO16" s="80"/>
      <c r="EKP16" s="80"/>
      <c r="EKQ16" s="80"/>
      <c r="EKR16" s="80"/>
      <c r="EKS16" s="80"/>
      <c r="EKT16" s="80"/>
      <c r="EKU16" s="80"/>
      <c r="EKV16" s="80"/>
      <c r="EKW16" s="80"/>
      <c r="EKX16" s="80"/>
      <c r="EKY16" s="80"/>
      <c r="EKZ16" s="80"/>
      <c r="ELA16" s="80"/>
      <c r="ELB16" s="80"/>
      <c r="ELC16" s="80"/>
      <c r="ELD16" s="80"/>
      <c r="ELE16" s="80"/>
      <c r="ELF16" s="80"/>
      <c r="ELG16" s="80"/>
      <c r="ELH16" s="80"/>
      <c r="ELI16" s="80"/>
      <c r="ELJ16" s="80"/>
      <c r="ELK16" s="80"/>
      <c r="ELL16" s="80"/>
      <c r="ELM16" s="80"/>
      <c r="ELN16" s="80"/>
      <c r="ELO16" s="80"/>
      <c r="ELP16" s="80"/>
      <c r="ELQ16" s="80"/>
      <c r="ELR16" s="80"/>
      <c r="ELS16" s="80"/>
      <c r="ELT16" s="80"/>
      <c r="ELU16" s="80"/>
      <c r="ELV16" s="80"/>
      <c r="ELW16" s="80"/>
      <c r="ELX16" s="80"/>
      <c r="ELY16" s="80"/>
      <c r="ELZ16" s="80"/>
      <c r="EMA16" s="80"/>
      <c r="EMB16" s="80"/>
      <c r="EMC16" s="80"/>
      <c r="EMD16" s="80"/>
      <c r="EME16" s="80"/>
      <c r="EMF16" s="80"/>
      <c r="EMG16" s="80"/>
      <c r="EMH16" s="80"/>
      <c r="EMI16" s="80"/>
      <c r="EMJ16" s="80"/>
      <c r="EMK16" s="80"/>
      <c r="EML16" s="80"/>
      <c r="EMM16" s="80"/>
      <c r="EMN16" s="80"/>
      <c r="EMO16" s="80"/>
      <c r="EMP16" s="80"/>
      <c r="EMQ16" s="80"/>
      <c r="EMR16" s="80"/>
      <c r="EMS16" s="80"/>
      <c r="EMT16" s="80"/>
      <c r="EMU16" s="80"/>
      <c r="EMV16" s="80"/>
      <c r="EMW16" s="80"/>
      <c r="EMX16" s="80"/>
      <c r="EMY16" s="80"/>
      <c r="EMZ16" s="80"/>
      <c r="ENA16" s="80"/>
      <c r="ENB16" s="80"/>
      <c r="ENC16" s="80"/>
      <c r="END16" s="80"/>
      <c r="ENE16" s="80"/>
      <c r="ENF16" s="80"/>
      <c r="ENG16" s="80"/>
      <c r="ENH16" s="80"/>
      <c r="ENI16" s="80"/>
      <c r="ENJ16" s="80"/>
      <c r="ENK16" s="80"/>
      <c r="ENL16" s="80"/>
      <c r="ENM16" s="80"/>
      <c r="ENN16" s="80"/>
      <c r="ENO16" s="80"/>
      <c r="ENP16" s="80"/>
      <c r="ENQ16" s="80"/>
      <c r="ENR16" s="80"/>
      <c r="ENS16" s="80"/>
      <c r="ENT16" s="80"/>
      <c r="ENU16" s="80"/>
      <c r="ENV16" s="80"/>
      <c r="ENW16" s="80"/>
      <c r="ENX16" s="80"/>
      <c r="ENY16" s="80"/>
      <c r="ENZ16" s="80"/>
      <c r="EOA16" s="80"/>
      <c r="EOB16" s="80"/>
      <c r="EOC16" s="80"/>
      <c r="EOD16" s="80"/>
      <c r="EOE16" s="80"/>
      <c r="EOF16" s="80"/>
      <c r="EOG16" s="80"/>
      <c r="EOH16" s="80"/>
      <c r="EOI16" s="80"/>
      <c r="EOJ16" s="80"/>
      <c r="EOK16" s="80"/>
      <c r="EOL16" s="80"/>
      <c r="EOM16" s="80"/>
      <c r="EON16" s="80"/>
      <c r="EOO16" s="80"/>
      <c r="EOP16" s="80"/>
      <c r="EOQ16" s="80"/>
      <c r="EOR16" s="80"/>
      <c r="EOS16" s="80"/>
      <c r="EOT16" s="80"/>
      <c r="EOU16" s="80"/>
      <c r="EOV16" s="80"/>
      <c r="EOW16" s="80"/>
      <c r="EOX16" s="80"/>
      <c r="EOY16" s="80"/>
      <c r="EOZ16" s="80"/>
      <c r="EPA16" s="80"/>
      <c r="EPB16" s="80"/>
      <c r="EPC16" s="80"/>
      <c r="EPD16" s="80"/>
      <c r="EPE16" s="80"/>
      <c r="EPF16" s="80"/>
      <c r="EPG16" s="80"/>
      <c r="EPH16" s="80"/>
      <c r="EPI16" s="80"/>
      <c r="EPJ16" s="80"/>
      <c r="EPK16" s="80"/>
      <c r="EPL16" s="80"/>
      <c r="EPM16" s="80"/>
      <c r="EPN16" s="80"/>
      <c r="EPO16" s="80"/>
      <c r="EPP16" s="80"/>
      <c r="EPQ16" s="80"/>
      <c r="EPR16" s="80"/>
      <c r="EPS16" s="80"/>
      <c r="EPT16" s="80"/>
      <c r="EPU16" s="80"/>
      <c r="EPV16" s="80"/>
      <c r="EPW16" s="80"/>
      <c r="EPX16" s="80"/>
      <c r="EPY16" s="80"/>
      <c r="EPZ16" s="80"/>
      <c r="EQA16" s="80"/>
      <c r="EQB16" s="80"/>
      <c r="EQC16" s="80"/>
      <c r="EQD16" s="80"/>
      <c r="EQE16" s="80"/>
      <c r="EQF16" s="80"/>
      <c r="EQG16" s="80"/>
      <c r="EQH16" s="80"/>
      <c r="EQI16" s="80"/>
      <c r="EQJ16" s="80"/>
      <c r="EQK16" s="80"/>
      <c r="EQL16" s="80"/>
      <c r="EQM16" s="80"/>
      <c r="EQN16" s="80"/>
      <c r="EQO16" s="80"/>
      <c r="EQP16" s="80"/>
      <c r="EQQ16" s="80"/>
      <c r="EQR16" s="80"/>
      <c r="EQS16" s="80"/>
      <c r="EQT16" s="80"/>
      <c r="EQU16" s="80"/>
      <c r="EQV16" s="80"/>
      <c r="EQW16" s="80"/>
      <c r="EQX16" s="80"/>
      <c r="EQY16" s="80"/>
      <c r="EQZ16" s="80"/>
      <c r="ERA16" s="80"/>
      <c r="ERB16" s="80"/>
      <c r="ERC16" s="80"/>
      <c r="ERD16" s="80"/>
      <c r="ERE16" s="80"/>
      <c r="ERF16" s="80"/>
      <c r="ERG16" s="80"/>
      <c r="ERH16" s="80"/>
      <c r="ERI16" s="80"/>
      <c r="ERJ16" s="80"/>
      <c r="ERK16" s="80"/>
      <c r="ERL16" s="80"/>
      <c r="ERM16" s="80"/>
      <c r="ERN16" s="80"/>
      <c r="ERO16" s="80"/>
      <c r="ERP16" s="80"/>
      <c r="ERQ16" s="80"/>
      <c r="ERR16" s="80"/>
      <c r="ERS16" s="80"/>
      <c r="ERT16" s="80"/>
      <c r="ERU16" s="80"/>
      <c r="ERV16" s="80"/>
      <c r="ERW16" s="80"/>
      <c r="ERX16" s="80"/>
      <c r="ERY16" s="80"/>
      <c r="ERZ16" s="80"/>
      <c r="ESA16" s="80"/>
      <c r="ESB16" s="80"/>
      <c r="ESC16" s="80"/>
      <c r="ESD16" s="80"/>
      <c r="ESE16" s="80"/>
      <c r="ESF16" s="80"/>
      <c r="ESG16" s="80"/>
      <c r="ESH16" s="80"/>
      <c r="ESI16" s="80"/>
      <c r="ESJ16" s="80"/>
      <c r="ESK16" s="80"/>
      <c r="ESL16" s="80"/>
      <c r="ESM16" s="80"/>
      <c r="ESN16" s="80"/>
      <c r="ESO16" s="80"/>
      <c r="ESP16" s="80"/>
      <c r="ESQ16" s="80"/>
      <c r="ESR16" s="80"/>
      <c r="ESS16" s="80"/>
      <c r="EST16" s="80"/>
      <c r="ESU16" s="80"/>
      <c r="ESV16" s="80"/>
      <c r="ESW16" s="80"/>
      <c r="ESX16" s="80"/>
      <c r="ESY16" s="80"/>
      <c r="ESZ16" s="80"/>
      <c r="ETA16" s="80"/>
      <c r="ETB16" s="80"/>
      <c r="ETC16" s="80"/>
      <c r="ETD16" s="80"/>
      <c r="ETE16" s="80"/>
      <c r="ETF16" s="80"/>
      <c r="ETG16" s="80"/>
      <c r="ETH16" s="80"/>
      <c r="ETI16" s="80"/>
      <c r="ETJ16" s="80"/>
      <c r="ETK16" s="80"/>
      <c r="ETL16" s="80"/>
      <c r="ETM16" s="80"/>
      <c r="ETN16" s="80"/>
      <c r="ETO16" s="80"/>
      <c r="ETP16" s="80"/>
      <c r="ETQ16" s="80"/>
      <c r="ETR16" s="80"/>
      <c r="ETS16" s="80"/>
      <c r="ETT16" s="80"/>
      <c r="ETU16" s="80"/>
      <c r="ETV16" s="80"/>
      <c r="ETW16" s="80"/>
      <c r="ETX16" s="80"/>
      <c r="ETY16" s="80"/>
      <c r="ETZ16" s="80"/>
      <c r="EUA16" s="80"/>
      <c r="EUB16" s="80"/>
      <c r="EUC16" s="80"/>
      <c r="EUD16" s="80"/>
      <c r="EUE16" s="80"/>
      <c r="EUF16" s="80"/>
      <c r="EUG16" s="80"/>
      <c r="EUH16" s="80"/>
      <c r="EUI16" s="80"/>
      <c r="EUJ16" s="80"/>
      <c r="EUK16" s="80"/>
      <c r="EUL16" s="80"/>
      <c r="EUM16" s="80"/>
      <c r="EUN16" s="80"/>
      <c r="EUO16" s="80"/>
      <c r="EUP16" s="80"/>
      <c r="EUQ16" s="80"/>
      <c r="EUR16" s="80"/>
      <c r="EUS16" s="80"/>
      <c r="EUT16" s="80"/>
      <c r="EUU16" s="80"/>
      <c r="EUV16" s="80"/>
      <c r="EUW16" s="80"/>
      <c r="EUX16" s="80"/>
      <c r="EUY16" s="80"/>
      <c r="EUZ16" s="80"/>
      <c r="EVA16" s="80"/>
      <c r="EVB16" s="80"/>
      <c r="EVC16" s="80"/>
      <c r="EVD16" s="80"/>
      <c r="EVE16" s="80"/>
      <c r="EVF16" s="80"/>
      <c r="EVG16" s="80"/>
      <c r="EVH16" s="80"/>
      <c r="EVI16" s="80"/>
      <c r="EVJ16" s="80"/>
      <c r="EVK16" s="80"/>
      <c r="EVL16" s="80"/>
      <c r="EVM16" s="80"/>
      <c r="EVN16" s="80"/>
      <c r="EVO16" s="80"/>
      <c r="EVP16" s="80"/>
      <c r="EVQ16" s="80"/>
      <c r="EVR16" s="80"/>
      <c r="EVS16" s="80"/>
      <c r="EVT16" s="80"/>
      <c r="EVU16" s="80"/>
      <c r="EVV16" s="80"/>
      <c r="EVW16" s="80"/>
      <c r="EVX16" s="80"/>
      <c r="EVY16" s="80"/>
      <c r="EVZ16" s="80"/>
      <c r="EWA16" s="80"/>
      <c r="EWB16" s="80"/>
      <c r="EWC16" s="80"/>
      <c r="EWD16" s="80"/>
      <c r="EWE16" s="80"/>
      <c r="EWF16" s="80"/>
      <c r="EWG16" s="80"/>
      <c r="EWH16" s="80"/>
      <c r="EWI16" s="80"/>
      <c r="EWJ16" s="80"/>
      <c r="EWK16" s="80"/>
      <c r="EWL16" s="80"/>
      <c r="EWM16" s="80"/>
      <c r="EWN16" s="80"/>
      <c r="EWO16" s="80"/>
      <c r="EWP16" s="80"/>
      <c r="EWQ16" s="80"/>
      <c r="EWR16" s="80"/>
      <c r="EWS16" s="80"/>
      <c r="EWT16" s="80"/>
      <c r="EWU16" s="80"/>
      <c r="EWV16" s="80"/>
      <c r="EWW16" s="80"/>
      <c r="EWX16" s="80"/>
      <c r="EWY16" s="80"/>
      <c r="EWZ16" s="80"/>
      <c r="EXA16" s="80"/>
      <c r="EXB16" s="80"/>
      <c r="EXC16" s="80"/>
      <c r="EXD16" s="80"/>
      <c r="EXE16" s="80"/>
      <c r="EXF16" s="80"/>
      <c r="EXG16" s="80"/>
      <c r="EXH16" s="80"/>
      <c r="EXI16" s="80"/>
      <c r="EXJ16" s="80"/>
      <c r="EXK16" s="80"/>
      <c r="EXL16" s="80"/>
      <c r="EXM16" s="80"/>
      <c r="EXN16" s="80"/>
      <c r="EXO16" s="80"/>
      <c r="EXP16" s="80"/>
      <c r="EXQ16" s="80"/>
      <c r="EXR16" s="80"/>
      <c r="EXS16" s="80"/>
      <c r="EXT16" s="80"/>
      <c r="EXU16" s="80"/>
      <c r="EXV16" s="80"/>
      <c r="EXW16" s="80"/>
      <c r="EXX16" s="80"/>
      <c r="EXY16" s="80"/>
      <c r="EXZ16" s="80"/>
      <c r="EYA16" s="80"/>
      <c r="EYB16" s="80"/>
      <c r="EYC16" s="80"/>
      <c r="EYD16" s="80"/>
      <c r="EYE16" s="80"/>
      <c r="EYF16" s="80"/>
      <c r="EYG16" s="80"/>
      <c r="EYH16" s="80"/>
      <c r="EYI16" s="80"/>
      <c r="EYJ16" s="80"/>
      <c r="EYK16" s="80"/>
      <c r="EYL16" s="80"/>
      <c r="EYM16" s="80"/>
      <c r="EYN16" s="80"/>
      <c r="EYO16" s="80"/>
      <c r="EYP16" s="80"/>
      <c r="EYQ16" s="80"/>
      <c r="EYR16" s="80"/>
      <c r="EYS16" s="80"/>
      <c r="EYT16" s="80"/>
      <c r="EYU16" s="80"/>
      <c r="EYV16" s="80"/>
      <c r="EYW16" s="80"/>
      <c r="EYX16" s="80"/>
      <c r="EYY16" s="80"/>
      <c r="EYZ16" s="80"/>
      <c r="EZA16" s="80"/>
      <c r="EZB16" s="80"/>
      <c r="EZC16" s="80"/>
      <c r="EZD16" s="80"/>
      <c r="EZE16" s="80"/>
      <c r="EZF16" s="80"/>
      <c r="EZG16" s="80"/>
      <c r="EZH16" s="80"/>
      <c r="EZI16" s="80"/>
      <c r="EZJ16" s="80"/>
      <c r="EZK16" s="80"/>
      <c r="EZL16" s="80"/>
      <c r="EZM16" s="80"/>
      <c r="EZN16" s="80"/>
      <c r="EZO16" s="80"/>
      <c r="EZP16" s="80"/>
      <c r="EZQ16" s="80"/>
      <c r="EZR16" s="80"/>
      <c r="EZS16" s="80"/>
      <c r="EZT16" s="80"/>
      <c r="EZU16" s="80"/>
      <c r="EZV16" s="80"/>
      <c r="EZW16" s="80"/>
      <c r="EZX16" s="80"/>
      <c r="EZY16" s="80"/>
      <c r="EZZ16" s="80"/>
      <c r="FAA16" s="80"/>
      <c r="FAB16" s="80"/>
      <c r="FAC16" s="80"/>
      <c r="FAD16" s="80"/>
      <c r="FAE16" s="80"/>
      <c r="FAF16" s="80"/>
      <c r="FAG16" s="80"/>
      <c r="FAH16" s="80"/>
      <c r="FAI16" s="80"/>
      <c r="FAJ16" s="80"/>
      <c r="FAK16" s="80"/>
      <c r="FAL16" s="80"/>
      <c r="FAM16" s="80"/>
      <c r="FAN16" s="80"/>
      <c r="FAO16" s="80"/>
      <c r="FAP16" s="80"/>
      <c r="FAQ16" s="80"/>
      <c r="FAR16" s="80"/>
      <c r="FAS16" s="80"/>
      <c r="FAT16" s="80"/>
      <c r="FAU16" s="80"/>
      <c r="FAV16" s="80"/>
      <c r="FAW16" s="80"/>
      <c r="FAX16" s="80"/>
      <c r="FAY16" s="80"/>
      <c r="FAZ16" s="80"/>
      <c r="FBA16" s="80"/>
      <c r="FBB16" s="80"/>
      <c r="FBC16" s="80"/>
      <c r="FBD16" s="80"/>
      <c r="FBE16" s="80"/>
      <c r="FBF16" s="80"/>
      <c r="FBG16" s="80"/>
      <c r="FBH16" s="80"/>
      <c r="FBI16" s="80"/>
      <c r="FBJ16" s="80"/>
      <c r="FBK16" s="80"/>
      <c r="FBL16" s="80"/>
      <c r="FBM16" s="80"/>
      <c r="FBN16" s="80"/>
      <c r="FBO16" s="80"/>
      <c r="FBP16" s="80"/>
      <c r="FBQ16" s="80"/>
      <c r="FBR16" s="80"/>
      <c r="FBS16" s="80"/>
      <c r="FBT16" s="80"/>
      <c r="FBU16" s="80"/>
      <c r="FBV16" s="80"/>
      <c r="FBW16" s="80"/>
      <c r="FBX16" s="80"/>
      <c r="FBY16" s="80"/>
      <c r="FBZ16" s="80"/>
      <c r="FCA16" s="80"/>
      <c r="FCB16" s="80"/>
      <c r="FCC16" s="80"/>
      <c r="FCD16" s="80"/>
      <c r="FCE16" s="80"/>
      <c r="FCF16" s="80"/>
      <c r="FCG16" s="80"/>
      <c r="FCH16" s="80"/>
      <c r="FCI16" s="80"/>
      <c r="FCJ16" s="80"/>
      <c r="FCK16" s="80"/>
      <c r="FCL16" s="80"/>
      <c r="FCM16" s="80"/>
      <c r="FCN16" s="80"/>
      <c r="FCO16" s="80"/>
      <c r="FCP16" s="80"/>
      <c r="FCQ16" s="80"/>
      <c r="FCR16" s="80"/>
      <c r="FCS16" s="80"/>
      <c r="FCT16" s="80"/>
      <c r="FCU16" s="80"/>
      <c r="FCV16" s="80"/>
      <c r="FCW16" s="80"/>
      <c r="FCX16" s="80"/>
      <c r="FCY16" s="80"/>
      <c r="FCZ16" s="80"/>
      <c r="FDA16" s="80"/>
      <c r="FDB16" s="80"/>
      <c r="FDC16" s="80"/>
      <c r="FDD16" s="80"/>
      <c r="FDE16" s="80"/>
      <c r="FDF16" s="80"/>
      <c r="FDG16" s="80"/>
      <c r="FDH16" s="80"/>
      <c r="FDI16" s="80"/>
      <c r="FDJ16" s="80"/>
      <c r="FDK16" s="80"/>
      <c r="FDL16" s="80"/>
      <c r="FDM16" s="80"/>
      <c r="FDN16" s="80"/>
      <c r="FDO16" s="80"/>
      <c r="FDP16" s="80"/>
      <c r="FDQ16" s="80"/>
      <c r="FDR16" s="80"/>
      <c r="FDS16" s="80"/>
      <c r="FDT16" s="80"/>
      <c r="FDU16" s="80"/>
      <c r="FDV16" s="80"/>
      <c r="FDW16" s="80"/>
      <c r="FDX16" s="80"/>
      <c r="FDY16" s="80"/>
      <c r="FDZ16" s="80"/>
      <c r="FEA16" s="80"/>
      <c r="FEB16" s="80"/>
      <c r="FEC16" s="80"/>
      <c r="FED16" s="80"/>
      <c r="FEE16" s="80"/>
      <c r="FEF16" s="80"/>
      <c r="FEG16" s="80"/>
      <c r="FEH16" s="80"/>
      <c r="FEI16" s="80"/>
      <c r="FEJ16" s="80"/>
      <c r="FEK16" s="80"/>
      <c r="FEL16" s="80"/>
      <c r="FEM16" s="80"/>
      <c r="FEN16" s="80"/>
      <c r="FEO16" s="80"/>
      <c r="FEP16" s="80"/>
      <c r="FEQ16" s="80"/>
      <c r="FER16" s="80"/>
      <c r="FES16" s="80"/>
      <c r="FET16" s="80"/>
      <c r="FEU16" s="80"/>
      <c r="FEV16" s="80"/>
      <c r="FEW16" s="80"/>
      <c r="FEX16" s="80"/>
      <c r="FEY16" s="80"/>
      <c r="FEZ16" s="80"/>
      <c r="FFA16" s="80"/>
      <c r="FFB16" s="80"/>
      <c r="FFC16" s="80"/>
      <c r="FFD16" s="80"/>
      <c r="FFE16" s="80"/>
      <c r="FFF16" s="80"/>
      <c r="FFG16" s="80"/>
      <c r="FFH16" s="80"/>
      <c r="FFI16" s="80"/>
      <c r="FFJ16" s="80"/>
      <c r="FFK16" s="80"/>
      <c r="FFL16" s="80"/>
      <c r="FFM16" s="80"/>
      <c r="FFN16" s="80"/>
      <c r="FFO16" s="80"/>
      <c r="FFP16" s="80"/>
      <c r="FFQ16" s="80"/>
      <c r="FFR16" s="80"/>
      <c r="FFS16" s="80"/>
      <c r="FFT16" s="80"/>
      <c r="FFU16" s="80"/>
      <c r="FFV16" s="80"/>
      <c r="FFW16" s="80"/>
      <c r="FFX16" s="80"/>
      <c r="FFY16" s="80"/>
      <c r="FFZ16" s="80"/>
      <c r="FGA16" s="80"/>
      <c r="FGB16" s="80"/>
      <c r="FGC16" s="80"/>
      <c r="FGD16" s="80"/>
      <c r="FGE16" s="80"/>
      <c r="FGF16" s="80"/>
      <c r="FGG16" s="80"/>
      <c r="FGH16" s="80"/>
      <c r="FGI16" s="80"/>
      <c r="FGJ16" s="80"/>
      <c r="FGK16" s="80"/>
      <c r="FGL16" s="80"/>
      <c r="FGM16" s="80"/>
      <c r="FGN16" s="80"/>
      <c r="FGO16" s="80"/>
      <c r="FGP16" s="80"/>
      <c r="FGQ16" s="80"/>
      <c r="FGR16" s="80"/>
      <c r="FGS16" s="80"/>
      <c r="FGT16" s="80"/>
      <c r="FGU16" s="80"/>
      <c r="FGV16" s="80"/>
      <c r="FGW16" s="80"/>
      <c r="FGX16" s="80"/>
      <c r="FGY16" s="80"/>
      <c r="FGZ16" s="80"/>
      <c r="FHA16" s="80"/>
      <c r="FHB16" s="80"/>
      <c r="FHC16" s="80"/>
      <c r="FHD16" s="80"/>
      <c r="FHE16" s="80"/>
      <c r="FHF16" s="80"/>
      <c r="FHG16" s="80"/>
      <c r="FHH16" s="80"/>
      <c r="FHI16" s="80"/>
      <c r="FHJ16" s="80"/>
      <c r="FHK16" s="80"/>
      <c r="FHL16" s="80"/>
      <c r="FHM16" s="80"/>
      <c r="FHN16" s="80"/>
      <c r="FHO16" s="80"/>
      <c r="FHP16" s="80"/>
      <c r="FHQ16" s="80"/>
      <c r="FHR16" s="80"/>
      <c r="FHS16" s="80"/>
      <c r="FHT16" s="80"/>
      <c r="FHU16" s="80"/>
      <c r="FHV16" s="80"/>
      <c r="FHW16" s="80"/>
      <c r="FHX16" s="80"/>
      <c r="FHY16" s="80"/>
      <c r="FHZ16" s="80"/>
      <c r="FIA16" s="80"/>
      <c r="FIB16" s="80"/>
      <c r="FIC16" s="80"/>
      <c r="FID16" s="80"/>
      <c r="FIE16" s="80"/>
      <c r="FIF16" s="80"/>
      <c r="FIG16" s="80"/>
      <c r="FIH16" s="80"/>
      <c r="FII16" s="80"/>
      <c r="FIJ16" s="80"/>
      <c r="FIK16" s="80"/>
      <c r="FIL16" s="80"/>
      <c r="FIM16" s="80"/>
      <c r="FIN16" s="80"/>
      <c r="FIO16" s="80"/>
      <c r="FIP16" s="80"/>
      <c r="FIQ16" s="80"/>
      <c r="FIR16" s="80"/>
      <c r="FIS16" s="80"/>
      <c r="FIT16" s="80"/>
      <c r="FIU16" s="80"/>
      <c r="FIV16" s="80"/>
      <c r="FIW16" s="80"/>
      <c r="FIX16" s="80"/>
      <c r="FIY16" s="80"/>
      <c r="FIZ16" s="80"/>
      <c r="FJA16" s="80"/>
      <c r="FJB16" s="80"/>
      <c r="FJC16" s="80"/>
      <c r="FJD16" s="80"/>
      <c r="FJE16" s="80"/>
      <c r="FJF16" s="80"/>
      <c r="FJG16" s="80"/>
      <c r="FJH16" s="80"/>
      <c r="FJI16" s="80"/>
      <c r="FJJ16" s="80"/>
      <c r="FJK16" s="80"/>
      <c r="FJL16" s="80"/>
      <c r="FJM16" s="80"/>
      <c r="FJN16" s="80"/>
      <c r="FJO16" s="80"/>
      <c r="FJP16" s="80"/>
      <c r="FJQ16" s="80"/>
      <c r="FJR16" s="80"/>
      <c r="FJS16" s="80"/>
      <c r="FJT16" s="80"/>
      <c r="FJU16" s="80"/>
      <c r="FJV16" s="80"/>
      <c r="FJW16" s="80"/>
      <c r="FJX16" s="80"/>
      <c r="FJY16" s="80"/>
      <c r="FJZ16" s="80"/>
      <c r="FKA16" s="80"/>
      <c r="FKB16" s="80"/>
      <c r="FKC16" s="80"/>
      <c r="FKD16" s="80"/>
      <c r="FKE16" s="80"/>
      <c r="FKF16" s="80"/>
      <c r="FKG16" s="80"/>
      <c r="FKH16" s="80"/>
      <c r="FKI16" s="80"/>
      <c r="FKJ16" s="80"/>
      <c r="FKK16" s="80"/>
      <c r="FKL16" s="80"/>
      <c r="FKM16" s="80"/>
      <c r="FKN16" s="80"/>
      <c r="FKO16" s="80"/>
      <c r="FKP16" s="80"/>
      <c r="FKQ16" s="80"/>
      <c r="FKR16" s="80"/>
      <c r="FKS16" s="80"/>
      <c r="FKT16" s="80"/>
      <c r="FKU16" s="80"/>
      <c r="FKV16" s="80"/>
      <c r="FKW16" s="80"/>
      <c r="FKX16" s="80"/>
      <c r="FKY16" s="80"/>
      <c r="FKZ16" s="80"/>
      <c r="FLA16" s="80"/>
      <c r="FLB16" s="80"/>
      <c r="FLC16" s="80"/>
      <c r="FLD16" s="80"/>
      <c r="FLE16" s="80"/>
      <c r="FLF16" s="80"/>
      <c r="FLG16" s="80"/>
      <c r="FLH16" s="80"/>
      <c r="FLI16" s="80"/>
      <c r="FLJ16" s="80"/>
      <c r="FLK16" s="80"/>
      <c r="FLL16" s="80"/>
      <c r="FLM16" s="80"/>
      <c r="FLN16" s="80"/>
      <c r="FLO16" s="80"/>
      <c r="FLP16" s="80"/>
      <c r="FLQ16" s="80"/>
      <c r="FLR16" s="80"/>
      <c r="FLS16" s="80"/>
      <c r="FLT16" s="80"/>
      <c r="FLU16" s="80"/>
      <c r="FLV16" s="80"/>
      <c r="FLW16" s="80"/>
      <c r="FLX16" s="80"/>
      <c r="FLY16" s="80"/>
      <c r="FLZ16" s="80"/>
      <c r="FMA16" s="80"/>
      <c r="FMB16" s="80"/>
      <c r="FMC16" s="80"/>
      <c r="FMD16" s="80"/>
      <c r="FME16" s="80"/>
      <c r="FMF16" s="80"/>
      <c r="FMG16" s="80"/>
      <c r="FMH16" s="80"/>
      <c r="FMI16" s="80"/>
      <c r="FMJ16" s="80"/>
      <c r="FMK16" s="80"/>
      <c r="FML16" s="80"/>
      <c r="FMM16" s="80"/>
      <c r="FMN16" s="80"/>
      <c r="FMO16" s="80"/>
      <c r="FMP16" s="80"/>
      <c r="FMQ16" s="80"/>
      <c r="FMR16" s="80"/>
      <c r="FMS16" s="80"/>
      <c r="FMT16" s="80"/>
      <c r="FMU16" s="80"/>
      <c r="FMV16" s="80"/>
      <c r="FMW16" s="80"/>
      <c r="FMX16" s="80"/>
      <c r="FMY16" s="80"/>
      <c r="FMZ16" s="80"/>
      <c r="FNA16" s="80"/>
      <c r="FNB16" s="80"/>
      <c r="FNC16" s="80"/>
      <c r="FND16" s="80"/>
      <c r="FNE16" s="80"/>
      <c r="FNF16" s="80"/>
      <c r="FNG16" s="80"/>
      <c r="FNH16" s="80"/>
      <c r="FNI16" s="80"/>
      <c r="FNJ16" s="80"/>
      <c r="FNK16" s="80"/>
      <c r="FNL16" s="80"/>
      <c r="FNM16" s="80"/>
      <c r="FNN16" s="80"/>
      <c r="FNO16" s="80"/>
      <c r="FNP16" s="80"/>
      <c r="FNQ16" s="80"/>
      <c r="FNR16" s="80"/>
      <c r="FNS16" s="80"/>
      <c r="FNT16" s="80"/>
      <c r="FNU16" s="80"/>
      <c r="FNV16" s="80"/>
      <c r="FNW16" s="80"/>
      <c r="FNX16" s="80"/>
      <c r="FNY16" s="80"/>
      <c r="FNZ16" s="80"/>
      <c r="FOA16" s="80"/>
      <c r="FOB16" s="80"/>
      <c r="FOC16" s="80"/>
      <c r="FOD16" s="80"/>
      <c r="FOE16" s="80"/>
      <c r="FOF16" s="80"/>
      <c r="FOG16" s="80"/>
      <c r="FOH16" s="80"/>
      <c r="FOI16" s="80"/>
      <c r="FOJ16" s="80"/>
      <c r="FOK16" s="80"/>
      <c r="FOL16" s="80"/>
      <c r="FOM16" s="80"/>
      <c r="FON16" s="80"/>
      <c r="FOO16" s="80"/>
      <c r="FOP16" s="80"/>
      <c r="FOQ16" s="80"/>
      <c r="FOR16" s="80"/>
      <c r="FOS16" s="80"/>
      <c r="FOT16" s="80"/>
      <c r="FOU16" s="80"/>
      <c r="FOV16" s="80"/>
      <c r="FOW16" s="80"/>
      <c r="FOX16" s="80"/>
      <c r="FOY16" s="80"/>
      <c r="FOZ16" s="80"/>
      <c r="FPA16" s="80"/>
      <c r="FPB16" s="80"/>
      <c r="FPC16" s="80"/>
      <c r="FPD16" s="80"/>
      <c r="FPE16" s="80"/>
      <c r="FPF16" s="80"/>
      <c r="FPG16" s="80"/>
      <c r="FPH16" s="80"/>
      <c r="FPI16" s="80"/>
      <c r="FPJ16" s="80"/>
      <c r="FPK16" s="80"/>
      <c r="FPL16" s="80"/>
      <c r="FPM16" s="80"/>
      <c r="FPN16" s="80"/>
      <c r="FPO16" s="80"/>
      <c r="FPP16" s="80"/>
      <c r="FPQ16" s="80"/>
      <c r="FPR16" s="80"/>
      <c r="FPS16" s="80"/>
      <c r="FPT16" s="80"/>
      <c r="FPU16" s="80"/>
      <c r="FPV16" s="80"/>
      <c r="FPW16" s="80"/>
      <c r="FPX16" s="80"/>
      <c r="FPY16" s="80"/>
      <c r="FPZ16" s="80"/>
      <c r="FQA16" s="80"/>
      <c r="FQB16" s="80"/>
      <c r="FQC16" s="80"/>
      <c r="FQD16" s="80"/>
      <c r="FQE16" s="80"/>
      <c r="FQF16" s="80"/>
      <c r="FQG16" s="80"/>
      <c r="FQH16" s="80"/>
      <c r="FQI16" s="80"/>
      <c r="FQJ16" s="80"/>
      <c r="FQK16" s="80"/>
      <c r="FQL16" s="80"/>
      <c r="FQM16" s="80"/>
      <c r="FQN16" s="80"/>
      <c r="FQO16" s="80"/>
      <c r="FQP16" s="80"/>
      <c r="FQQ16" s="80"/>
      <c r="FQR16" s="80"/>
      <c r="FQS16" s="80"/>
      <c r="FQT16" s="80"/>
      <c r="FQU16" s="80"/>
      <c r="FQV16" s="80"/>
      <c r="FQW16" s="80"/>
      <c r="FQX16" s="80"/>
      <c r="FQY16" s="80"/>
      <c r="FQZ16" s="80"/>
      <c r="FRA16" s="80"/>
      <c r="FRB16" s="80"/>
      <c r="FRC16" s="80"/>
      <c r="FRD16" s="80"/>
      <c r="FRE16" s="80"/>
      <c r="FRF16" s="80"/>
      <c r="FRG16" s="80"/>
      <c r="FRH16" s="80"/>
      <c r="FRI16" s="80"/>
      <c r="FRJ16" s="80"/>
      <c r="FRK16" s="80"/>
      <c r="FRL16" s="80"/>
      <c r="FRM16" s="80"/>
      <c r="FRN16" s="80"/>
      <c r="FRO16" s="80"/>
      <c r="FRP16" s="80"/>
      <c r="FRQ16" s="80"/>
      <c r="FRR16" s="80"/>
      <c r="FRS16" s="80"/>
      <c r="FRT16" s="80"/>
      <c r="FRU16" s="80"/>
      <c r="FRV16" s="80"/>
      <c r="FRW16" s="80"/>
      <c r="FRX16" s="80"/>
      <c r="FRY16" s="80"/>
      <c r="FRZ16" s="80"/>
      <c r="FSA16" s="80"/>
      <c r="FSB16" s="80"/>
      <c r="FSC16" s="80"/>
      <c r="FSD16" s="80"/>
      <c r="FSE16" s="80"/>
      <c r="FSF16" s="80"/>
      <c r="FSG16" s="80"/>
      <c r="FSH16" s="80"/>
      <c r="FSI16" s="80"/>
      <c r="FSJ16" s="80"/>
      <c r="FSK16" s="80"/>
      <c r="FSL16" s="80"/>
      <c r="FSM16" s="80"/>
      <c r="FSN16" s="80"/>
      <c r="FSO16" s="80"/>
      <c r="FSP16" s="80"/>
      <c r="FSQ16" s="80"/>
      <c r="FSR16" s="80"/>
      <c r="FSS16" s="80"/>
      <c r="FST16" s="80"/>
      <c r="FSU16" s="80"/>
      <c r="FSV16" s="80"/>
      <c r="FSW16" s="80"/>
      <c r="FSX16" s="80"/>
      <c r="FSY16" s="80"/>
      <c r="FSZ16" s="80"/>
      <c r="FTA16" s="80"/>
      <c r="FTB16" s="80"/>
      <c r="FTC16" s="80"/>
      <c r="FTD16" s="80"/>
      <c r="FTE16" s="80"/>
      <c r="FTF16" s="80"/>
      <c r="FTG16" s="80"/>
      <c r="FTH16" s="80"/>
      <c r="FTI16" s="80"/>
      <c r="FTJ16" s="80"/>
      <c r="FTK16" s="80"/>
      <c r="FTL16" s="80"/>
      <c r="FTM16" s="80"/>
      <c r="FTN16" s="80"/>
      <c r="FTO16" s="80"/>
      <c r="FTP16" s="80"/>
      <c r="FTQ16" s="80"/>
      <c r="FTR16" s="80"/>
      <c r="FTS16" s="80"/>
      <c r="FTT16" s="80"/>
      <c r="FTU16" s="80"/>
      <c r="FTV16" s="80"/>
      <c r="FTW16" s="80"/>
      <c r="FTX16" s="80"/>
      <c r="FTY16" s="80"/>
      <c r="FTZ16" s="80"/>
      <c r="FUA16" s="80"/>
      <c r="FUB16" s="80"/>
      <c r="FUC16" s="80"/>
      <c r="FUD16" s="80"/>
      <c r="FUE16" s="80"/>
      <c r="FUF16" s="80"/>
      <c r="FUG16" s="80"/>
      <c r="FUH16" s="80"/>
      <c r="FUI16" s="80"/>
      <c r="FUJ16" s="80"/>
      <c r="FUK16" s="80"/>
      <c r="FUL16" s="80"/>
      <c r="FUM16" s="80"/>
      <c r="FUN16" s="80"/>
      <c r="FUO16" s="80"/>
      <c r="FUP16" s="80"/>
      <c r="FUQ16" s="80"/>
      <c r="FUR16" s="80"/>
      <c r="FUS16" s="80"/>
      <c r="FUT16" s="80"/>
      <c r="FUU16" s="80"/>
      <c r="FUV16" s="80"/>
      <c r="FUW16" s="80"/>
      <c r="FUX16" s="80"/>
      <c r="FUY16" s="80"/>
      <c r="FUZ16" s="80"/>
      <c r="FVA16" s="80"/>
      <c r="FVB16" s="80"/>
      <c r="FVC16" s="80"/>
      <c r="FVD16" s="80"/>
      <c r="FVE16" s="80"/>
      <c r="FVF16" s="80"/>
      <c r="FVG16" s="80"/>
      <c r="FVH16" s="80"/>
      <c r="FVI16" s="80"/>
      <c r="FVJ16" s="80"/>
      <c r="FVK16" s="80"/>
      <c r="FVL16" s="80"/>
      <c r="FVM16" s="80"/>
      <c r="FVN16" s="80"/>
      <c r="FVO16" s="80"/>
      <c r="FVP16" s="80"/>
      <c r="FVQ16" s="80"/>
      <c r="FVR16" s="80"/>
      <c r="FVS16" s="80"/>
      <c r="FVT16" s="80"/>
      <c r="FVU16" s="80"/>
      <c r="FVV16" s="80"/>
      <c r="FVW16" s="80"/>
      <c r="FVX16" s="80"/>
      <c r="FVY16" s="80"/>
      <c r="FVZ16" s="80"/>
      <c r="FWA16" s="80"/>
      <c r="FWB16" s="80"/>
      <c r="FWC16" s="80"/>
      <c r="FWD16" s="80"/>
      <c r="FWE16" s="80"/>
      <c r="FWF16" s="80"/>
      <c r="FWG16" s="80"/>
      <c r="FWH16" s="80"/>
      <c r="FWI16" s="80"/>
      <c r="FWJ16" s="80"/>
      <c r="FWK16" s="80"/>
      <c r="FWL16" s="80"/>
      <c r="FWM16" s="80"/>
      <c r="FWN16" s="80"/>
      <c r="FWO16" s="80"/>
      <c r="FWP16" s="80"/>
      <c r="FWQ16" s="80"/>
      <c r="FWR16" s="80"/>
      <c r="FWS16" s="80"/>
      <c r="FWT16" s="80"/>
      <c r="FWU16" s="80"/>
      <c r="FWV16" s="80"/>
      <c r="FWW16" s="80"/>
      <c r="FWX16" s="80"/>
      <c r="FWY16" s="80"/>
      <c r="FWZ16" s="80"/>
      <c r="FXA16" s="80"/>
      <c r="FXB16" s="80"/>
      <c r="FXC16" s="80"/>
      <c r="FXD16" s="80"/>
      <c r="FXE16" s="80"/>
      <c r="FXF16" s="80"/>
      <c r="FXG16" s="80"/>
      <c r="FXH16" s="80"/>
      <c r="FXI16" s="80"/>
      <c r="FXJ16" s="80"/>
      <c r="FXK16" s="80"/>
      <c r="FXL16" s="80"/>
      <c r="FXM16" s="80"/>
      <c r="FXN16" s="80"/>
      <c r="FXO16" s="80"/>
      <c r="FXP16" s="80"/>
      <c r="FXQ16" s="80"/>
      <c r="FXR16" s="80"/>
      <c r="FXS16" s="80"/>
      <c r="FXT16" s="80"/>
      <c r="FXU16" s="80"/>
      <c r="FXV16" s="80"/>
      <c r="FXW16" s="80"/>
      <c r="FXX16" s="80"/>
      <c r="FXY16" s="80"/>
      <c r="FXZ16" s="80"/>
      <c r="FYA16" s="80"/>
      <c r="FYB16" s="80"/>
      <c r="FYC16" s="80"/>
      <c r="FYD16" s="80"/>
      <c r="FYE16" s="80"/>
      <c r="FYF16" s="80"/>
      <c r="FYG16" s="80"/>
      <c r="FYH16" s="80"/>
      <c r="FYI16" s="80"/>
      <c r="FYJ16" s="80"/>
      <c r="FYK16" s="80"/>
      <c r="FYL16" s="80"/>
      <c r="FYM16" s="80"/>
      <c r="FYN16" s="80"/>
      <c r="FYO16" s="80"/>
      <c r="FYP16" s="80"/>
      <c r="FYQ16" s="80"/>
      <c r="FYR16" s="80"/>
      <c r="FYS16" s="80"/>
      <c r="FYT16" s="80"/>
      <c r="FYU16" s="80"/>
      <c r="FYV16" s="80"/>
      <c r="FYW16" s="80"/>
      <c r="FYX16" s="80"/>
      <c r="FYY16" s="80"/>
      <c r="FYZ16" s="80"/>
      <c r="FZA16" s="80"/>
      <c r="FZB16" s="80"/>
      <c r="FZC16" s="80"/>
      <c r="FZD16" s="80"/>
      <c r="FZE16" s="80"/>
      <c r="FZF16" s="80"/>
      <c r="FZG16" s="80"/>
      <c r="FZH16" s="80"/>
      <c r="FZI16" s="80"/>
      <c r="FZJ16" s="80"/>
      <c r="FZK16" s="80"/>
      <c r="FZL16" s="80"/>
      <c r="FZM16" s="80"/>
      <c r="FZN16" s="80"/>
      <c r="FZO16" s="80"/>
      <c r="FZP16" s="80"/>
      <c r="FZQ16" s="80"/>
      <c r="FZR16" s="80"/>
      <c r="FZS16" s="80"/>
      <c r="FZT16" s="80"/>
      <c r="FZU16" s="80"/>
      <c r="FZV16" s="80"/>
      <c r="FZW16" s="80"/>
      <c r="FZX16" s="80"/>
      <c r="FZY16" s="80"/>
      <c r="FZZ16" s="80"/>
      <c r="GAA16" s="80"/>
      <c r="GAB16" s="80"/>
      <c r="GAC16" s="80"/>
      <c r="GAD16" s="80"/>
      <c r="GAE16" s="80"/>
      <c r="GAF16" s="80"/>
      <c r="GAG16" s="80"/>
      <c r="GAH16" s="80"/>
      <c r="GAI16" s="80"/>
      <c r="GAJ16" s="80"/>
      <c r="GAK16" s="80"/>
      <c r="GAL16" s="80"/>
      <c r="GAM16" s="80"/>
      <c r="GAN16" s="80"/>
      <c r="GAO16" s="80"/>
      <c r="GAP16" s="80"/>
      <c r="GAQ16" s="80"/>
      <c r="GAR16" s="80"/>
      <c r="GAS16" s="80"/>
      <c r="GAT16" s="80"/>
      <c r="GAU16" s="80"/>
      <c r="GAV16" s="80"/>
      <c r="GAW16" s="80"/>
      <c r="GAX16" s="80"/>
      <c r="GAY16" s="80"/>
      <c r="GAZ16" s="80"/>
      <c r="GBA16" s="80"/>
      <c r="GBB16" s="80"/>
      <c r="GBC16" s="80"/>
      <c r="GBD16" s="80"/>
      <c r="GBE16" s="80"/>
      <c r="GBF16" s="80"/>
      <c r="GBG16" s="80"/>
      <c r="GBH16" s="80"/>
      <c r="GBI16" s="80"/>
      <c r="GBJ16" s="80"/>
      <c r="GBK16" s="80"/>
      <c r="GBL16" s="80"/>
      <c r="GBM16" s="80"/>
      <c r="GBN16" s="80"/>
      <c r="GBO16" s="80"/>
      <c r="GBP16" s="80"/>
      <c r="GBQ16" s="80"/>
      <c r="GBR16" s="80"/>
      <c r="GBS16" s="80"/>
      <c r="GBT16" s="80"/>
      <c r="GBU16" s="80"/>
      <c r="GBV16" s="80"/>
      <c r="GBW16" s="80"/>
      <c r="GBX16" s="80"/>
      <c r="GBY16" s="80"/>
      <c r="GBZ16" s="80"/>
      <c r="GCA16" s="80"/>
      <c r="GCB16" s="80"/>
      <c r="GCC16" s="80"/>
      <c r="GCD16" s="80"/>
      <c r="GCE16" s="80"/>
      <c r="GCF16" s="80"/>
      <c r="GCG16" s="80"/>
      <c r="GCH16" s="80"/>
      <c r="GCI16" s="80"/>
      <c r="GCJ16" s="80"/>
      <c r="GCK16" s="80"/>
      <c r="GCL16" s="80"/>
      <c r="GCM16" s="80"/>
      <c r="GCN16" s="80"/>
      <c r="GCO16" s="80"/>
      <c r="GCP16" s="80"/>
      <c r="GCQ16" s="80"/>
      <c r="GCR16" s="80"/>
      <c r="GCS16" s="80"/>
      <c r="GCT16" s="80"/>
      <c r="GCU16" s="80"/>
      <c r="GCV16" s="80"/>
      <c r="GCW16" s="80"/>
      <c r="GCX16" s="80"/>
      <c r="GCY16" s="80"/>
      <c r="GCZ16" s="80"/>
      <c r="GDA16" s="80"/>
      <c r="GDB16" s="80"/>
      <c r="GDC16" s="80"/>
      <c r="GDD16" s="80"/>
      <c r="GDE16" s="80"/>
      <c r="GDF16" s="80"/>
      <c r="GDG16" s="80"/>
      <c r="GDH16" s="80"/>
      <c r="GDI16" s="80"/>
      <c r="GDJ16" s="80"/>
      <c r="GDK16" s="80"/>
      <c r="GDL16" s="80"/>
      <c r="GDM16" s="80"/>
      <c r="GDN16" s="80"/>
      <c r="GDO16" s="80"/>
      <c r="GDP16" s="80"/>
      <c r="GDQ16" s="80"/>
      <c r="GDR16" s="80"/>
      <c r="GDS16" s="80"/>
      <c r="GDT16" s="80"/>
      <c r="GDU16" s="80"/>
      <c r="GDV16" s="80"/>
      <c r="GDW16" s="80"/>
      <c r="GDX16" s="80"/>
      <c r="GDY16" s="80"/>
      <c r="GDZ16" s="80"/>
      <c r="GEA16" s="80"/>
      <c r="GEB16" s="80"/>
      <c r="GEC16" s="80"/>
      <c r="GED16" s="80"/>
      <c r="GEE16" s="80"/>
      <c r="GEF16" s="80"/>
      <c r="GEG16" s="80"/>
      <c r="GEH16" s="80"/>
      <c r="GEI16" s="80"/>
      <c r="GEJ16" s="80"/>
      <c r="GEK16" s="80"/>
      <c r="GEL16" s="80"/>
      <c r="GEM16" s="80"/>
      <c r="GEN16" s="80"/>
      <c r="GEO16" s="80"/>
      <c r="GEP16" s="80"/>
      <c r="GEQ16" s="80"/>
      <c r="GER16" s="80"/>
      <c r="GES16" s="80"/>
      <c r="GET16" s="80"/>
      <c r="GEU16" s="80"/>
      <c r="GEV16" s="80"/>
      <c r="GEW16" s="80"/>
      <c r="GEX16" s="80"/>
      <c r="GEY16" s="80"/>
      <c r="GEZ16" s="80"/>
      <c r="GFA16" s="80"/>
      <c r="GFB16" s="80"/>
      <c r="GFC16" s="80"/>
      <c r="GFD16" s="80"/>
      <c r="GFE16" s="80"/>
      <c r="GFF16" s="80"/>
      <c r="GFG16" s="80"/>
      <c r="GFH16" s="80"/>
      <c r="GFI16" s="80"/>
      <c r="GFJ16" s="80"/>
      <c r="GFK16" s="80"/>
      <c r="GFL16" s="80"/>
      <c r="GFM16" s="80"/>
      <c r="GFN16" s="80"/>
      <c r="GFO16" s="80"/>
      <c r="GFP16" s="80"/>
      <c r="GFQ16" s="80"/>
      <c r="GFR16" s="80"/>
      <c r="GFS16" s="80"/>
      <c r="GFT16" s="80"/>
      <c r="GFU16" s="80"/>
      <c r="GFV16" s="80"/>
      <c r="GFW16" s="80"/>
      <c r="GFX16" s="80"/>
      <c r="GFY16" s="80"/>
      <c r="GFZ16" s="80"/>
      <c r="GGA16" s="80"/>
      <c r="GGB16" s="80"/>
      <c r="GGC16" s="80"/>
      <c r="GGD16" s="80"/>
      <c r="GGE16" s="80"/>
      <c r="GGF16" s="80"/>
      <c r="GGG16" s="80"/>
      <c r="GGH16" s="80"/>
      <c r="GGI16" s="80"/>
      <c r="GGJ16" s="80"/>
      <c r="GGK16" s="80"/>
      <c r="GGL16" s="80"/>
      <c r="GGM16" s="80"/>
      <c r="GGN16" s="80"/>
      <c r="GGO16" s="80"/>
      <c r="GGP16" s="80"/>
      <c r="GGQ16" s="80"/>
      <c r="GGR16" s="80"/>
      <c r="GGS16" s="80"/>
      <c r="GGT16" s="80"/>
      <c r="GGU16" s="80"/>
      <c r="GGV16" s="80"/>
      <c r="GGW16" s="80"/>
      <c r="GGX16" s="80"/>
      <c r="GGY16" s="80"/>
      <c r="GGZ16" s="80"/>
      <c r="GHA16" s="80"/>
      <c r="GHB16" s="80"/>
      <c r="GHC16" s="80"/>
      <c r="GHD16" s="80"/>
      <c r="GHE16" s="80"/>
      <c r="GHF16" s="80"/>
      <c r="GHG16" s="80"/>
      <c r="GHH16" s="80"/>
      <c r="GHI16" s="80"/>
      <c r="GHJ16" s="80"/>
      <c r="GHK16" s="80"/>
      <c r="GHL16" s="80"/>
      <c r="GHM16" s="80"/>
      <c r="GHN16" s="80"/>
      <c r="GHO16" s="80"/>
      <c r="GHP16" s="80"/>
      <c r="GHQ16" s="80"/>
      <c r="GHR16" s="80"/>
      <c r="GHS16" s="80"/>
      <c r="GHT16" s="80"/>
      <c r="GHU16" s="80"/>
      <c r="GHV16" s="80"/>
      <c r="GHW16" s="80"/>
      <c r="GHX16" s="80"/>
      <c r="GHY16" s="80"/>
      <c r="GHZ16" s="80"/>
      <c r="GIA16" s="80"/>
      <c r="GIB16" s="80"/>
      <c r="GIC16" s="80"/>
      <c r="GID16" s="80"/>
      <c r="GIE16" s="80"/>
      <c r="GIF16" s="80"/>
      <c r="GIG16" s="80"/>
      <c r="GIH16" s="80"/>
      <c r="GII16" s="80"/>
      <c r="GIJ16" s="80"/>
      <c r="GIK16" s="80"/>
      <c r="GIL16" s="80"/>
      <c r="GIM16" s="80"/>
      <c r="GIN16" s="80"/>
      <c r="GIO16" s="80"/>
      <c r="GIP16" s="80"/>
      <c r="GIQ16" s="80"/>
      <c r="GIR16" s="80"/>
      <c r="GIS16" s="80"/>
      <c r="GIT16" s="80"/>
      <c r="GIU16" s="80"/>
      <c r="GIV16" s="80"/>
      <c r="GIW16" s="80"/>
      <c r="GIX16" s="80"/>
      <c r="GIY16" s="80"/>
      <c r="GIZ16" s="80"/>
      <c r="GJA16" s="80"/>
      <c r="GJB16" s="80"/>
      <c r="GJC16" s="80"/>
      <c r="GJD16" s="80"/>
      <c r="GJE16" s="80"/>
      <c r="GJF16" s="80"/>
      <c r="GJG16" s="80"/>
      <c r="GJH16" s="80"/>
      <c r="GJI16" s="80"/>
      <c r="GJJ16" s="80"/>
      <c r="GJK16" s="80"/>
      <c r="GJL16" s="80"/>
      <c r="GJM16" s="80"/>
      <c r="GJN16" s="80"/>
      <c r="GJO16" s="80"/>
      <c r="GJP16" s="80"/>
      <c r="GJQ16" s="80"/>
      <c r="GJR16" s="80"/>
      <c r="GJS16" s="80"/>
      <c r="GJT16" s="80"/>
      <c r="GJU16" s="80"/>
      <c r="GJV16" s="80"/>
      <c r="GJW16" s="80"/>
      <c r="GJX16" s="80"/>
      <c r="GJY16" s="80"/>
      <c r="GJZ16" s="80"/>
      <c r="GKA16" s="80"/>
      <c r="GKB16" s="80"/>
      <c r="GKC16" s="80"/>
      <c r="GKD16" s="80"/>
      <c r="GKE16" s="80"/>
      <c r="GKF16" s="80"/>
      <c r="GKG16" s="80"/>
      <c r="GKH16" s="80"/>
      <c r="GKI16" s="80"/>
      <c r="GKJ16" s="80"/>
      <c r="GKK16" s="80"/>
      <c r="GKL16" s="80"/>
      <c r="GKM16" s="80"/>
      <c r="GKN16" s="80"/>
      <c r="GKO16" s="80"/>
      <c r="GKP16" s="80"/>
      <c r="GKQ16" s="80"/>
      <c r="GKR16" s="80"/>
      <c r="GKS16" s="80"/>
      <c r="GKT16" s="80"/>
      <c r="GKU16" s="80"/>
      <c r="GKV16" s="80"/>
      <c r="GKW16" s="80"/>
      <c r="GKX16" s="80"/>
      <c r="GKY16" s="80"/>
      <c r="GKZ16" s="80"/>
      <c r="GLA16" s="80"/>
      <c r="GLB16" s="80"/>
      <c r="GLC16" s="80"/>
      <c r="GLD16" s="80"/>
      <c r="GLE16" s="80"/>
      <c r="GLF16" s="80"/>
      <c r="GLG16" s="80"/>
      <c r="GLH16" s="80"/>
      <c r="GLI16" s="80"/>
      <c r="GLJ16" s="80"/>
      <c r="GLK16" s="80"/>
      <c r="GLL16" s="80"/>
      <c r="GLM16" s="80"/>
      <c r="GLN16" s="80"/>
      <c r="GLO16" s="80"/>
      <c r="GLP16" s="80"/>
      <c r="GLQ16" s="80"/>
      <c r="GLR16" s="80"/>
      <c r="GLS16" s="80"/>
      <c r="GLT16" s="80"/>
      <c r="GLU16" s="80"/>
      <c r="GLV16" s="80"/>
      <c r="GLW16" s="80"/>
      <c r="GLX16" s="80"/>
      <c r="GLY16" s="80"/>
      <c r="GLZ16" s="80"/>
      <c r="GMA16" s="80"/>
      <c r="GMB16" s="80"/>
      <c r="GMC16" s="80"/>
      <c r="GMD16" s="80"/>
      <c r="GME16" s="80"/>
      <c r="GMF16" s="80"/>
      <c r="GMG16" s="80"/>
      <c r="GMH16" s="80"/>
      <c r="GMI16" s="80"/>
      <c r="GMJ16" s="80"/>
      <c r="GMK16" s="80"/>
      <c r="GML16" s="80"/>
      <c r="GMM16" s="80"/>
      <c r="GMN16" s="80"/>
      <c r="GMO16" s="80"/>
      <c r="GMP16" s="80"/>
      <c r="GMQ16" s="80"/>
      <c r="GMR16" s="80"/>
      <c r="GMS16" s="80"/>
      <c r="GMT16" s="80"/>
      <c r="GMU16" s="80"/>
      <c r="GMV16" s="80"/>
      <c r="GMW16" s="80"/>
      <c r="GMX16" s="80"/>
      <c r="GMY16" s="80"/>
      <c r="GMZ16" s="80"/>
      <c r="GNA16" s="80"/>
      <c r="GNB16" s="80"/>
      <c r="GNC16" s="80"/>
      <c r="GND16" s="80"/>
      <c r="GNE16" s="80"/>
      <c r="GNF16" s="80"/>
      <c r="GNG16" s="80"/>
      <c r="GNH16" s="80"/>
      <c r="GNI16" s="80"/>
      <c r="GNJ16" s="80"/>
      <c r="GNK16" s="80"/>
      <c r="GNL16" s="80"/>
      <c r="GNM16" s="80"/>
      <c r="GNN16" s="80"/>
      <c r="GNO16" s="80"/>
      <c r="GNP16" s="80"/>
      <c r="GNQ16" s="80"/>
      <c r="GNR16" s="80"/>
      <c r="GNS16" s="80"/>
      <c r="GNT16" s="80"/>
      <c r="GNU16" s="80"/>
      <c r="GNV16" s="80"/>
      <c r="GNW16" s="80"/>
      <c r="GNX16" s="80"/>
      <c r="GNY16" s="80"/>
      <c r="GNZ16" s="80"/>
      <c r="GOA16" s="80"/>
      <c r="GOB16" s="80"/>
      <c r="GOC16" s="80"/>
      <c r="GOD16" s="80"/>
      <c r="GOE16" s="80"/>
      <c r="GOF16" s="80"/>
      <c r="GOG16" s="80"/>
      <c r="GOH16" s="80"/>
      <c r="GOI16" s="80"/>
      <c r="GOJ16" s="80"/>
      <c r="GOK16" s="80"/>
      <c r="GOL16" s="80"/>
      <c r="GOM16" s="80"/>
      <c r="GON16" s="80"/>
      <c r="GOO16" s="80"/>
      <c r="GOP16" s="80"/>
      <c r="GOQ16" s="80"/>
      <c r="GOR16" s="80"/>
      <c r="GOS16" s="80"/>
      <c r="GOT16" s="80"/>
      <c r="GOU16" s="80"/>
      <c r="GOV16" s="80"/>
      <c r="GOW16" s="80"/>
      <c r="GOX16" s="80"/>
      <c r="GOY16" s="80"/>
      <c r="GOZ16" s="80"/>
      <c r="GPA16" s="80"/>
      <c r="GPB16" s="80"/>
      <c r="GPC16" s="80"/>
      <c r="GPD16" s="80"/>
      <c r="GPE16" s="80"/>
      <c r="GPF16" s="80"/>
      <c r="GPG16" s="80"/>
      <c r="GPH16" s="80"/>
      <c r="GPI16" s="80"/>
      <c r="GPJ16" s="80"/>
      <c r="GPK16" s="80"/>
      <c r="GPL16" s="80"/>
      <c r="GPM16" s="80"/>
      <c r="GPN16" s="80"/>
      <c r="GPO16" s="80"/>
      <c r="GPP16" s="80"/>
      <c r="GPQ16" s="80"/>
      <c r="GPR16" s="80"/>
      <c r="GPS16" s="80"/>
      <c r="GPT16" s="80"/>
      <c r="GPU16" s="80"/>
      <c r="GPV16" s="80"/>
      <c r="GPW16" s="80"/>
      <c r="GPX16" s="80"/>
      <c r="GPY16" s="80"/>
      <c r="GPZ16" s="80"/>
      <c r="GQA16" s="80"/>
      <c r="GQB16" s="80"/>
      <c r="GQC16" s="80"/>
      <c r="GQD16" s="80"/>
      <c r="GQE16" s="80"/>
      <c r="GQF16" s="80"/>
      <c r="GQG16" s="80"/>
      <c r="GQH16" s="80"/>
      <c r="GQI16" s="80"/>
      <c r="GQJ16" s="80"/>
      <c r="GQK16" s="80"/>
      <c r="GQL16" s="80"/>
      <c r="GQM16" s="80"/>
      <c r="GQN16" s="80"/>
      <c r="GQO16" s="80"/>
      <c r="GQP16" s="80"/>
      <c r="GQQ16" s="80"/>
      <c r="GQR16" s="80"/>
      <c r="GQS16" s="80"/>
      <c r="GQT16" s="80"/>
      <c r="GQU16" s="80"/>
      <c r="GQV16" s="80"/>
      <c r="GQW16" s="80"/>
      <c r="GQX16" s="80"/>
      <c r="GQY16" s="80"/>
      <c r="GQZ16" s="80"/>
      <c r="GRA16" s="80"/>
      <c r="GRB16" s="80"/>
      <c r="GRC16" s="80"/>
      <c r="GRD16" s="80"/>
      <c r="GRE16" s="80"/>
      <c r="GRF16" s="80"/>
      <c r="GRG16" s="80"/>
      <c r="GRH16" s="80"/>
      <c r="GRI16" s="80"/>
      <c r="GRJ16" s="80"/>
      <c r="GRK16" s="80"/>
      <c r="GRL16" s="80"/>
      <c r="GRM16" s="80"/>
      <c r="GRN16" s="80"/>
      <c r="GRO16" s="80"/>
      <c r="GRP16" s="80"/>
      <c r="GRQ16" s="80"/>
      <c r="GRR16" s="80"/>
      <c r="GRS16" s="80"/>
      <c r="GRT16" s="80"/>
      <c r="GRU16" s="80"/>
      <c r="GRV16" s="80"/>
      <c r="GRW16" s="80"/>
      <c r="GRX16" s="80"/>
      <c r="GRY16" s="80"/>
      <c r="GRZ16" s="80"/>
      <c r="GSA16" s="80"/>
      <c r="GSB16" s="80"/>
      <c r="GSC16" s="80"/>
      <c r="GSD16" s="80"/>
      <c r="GSE16" s="80"/>
      <c r="GSF16" s="80"/>
      <c r="GSG16" s="80"/>
      <c r="GSH16" s="80"/>
      <c r="GSI16" s="80"/>
      <c r="GSJ16" s="80"/>
      <c r="GSK16" s="80"/>
      <c r="GSL16" s="80"/>
      <c r="GSM16" s="80"/>
      <c r="GSN16" s="80"/>
      <c r="GSO16" s="80"/>
      <c r="GSP16" s="80"/>
      <c r="GSQ16" s="80"/>
      <c r="GSR16" s="80"/>
      <c r="GSS16" s="80"/>
      <c r="GST16" s="80"/>
      <c r="GSU16" s="80"/>
      <c r="GSV16" s="80"/>
      <c r="GSW16" s="80"/>
      <c r="GSX16" s="80"/>
      <c r="GSY16" s="80"/>
      <c r="GSZ16" s="80"/>
      <c r="GTA16" s="80"/>
      <c r="GTB16" s="80"/>
      <c r="GTC16" s="80"/>
      <c r="GTD16" s="80"/>
      <c r="GTE16" s="80"/>
      <c r="GTF16" s="80"/>
      <c r="GTG16" s="80"/>
      <c r="GTH16" s="80"/>
      <c r="GTI16" s="80"/>
      <c r="GTJ16" s="80"/>
      <c r="GTK16" s="80"/>
      <c r="GTL16" s="80"/>
      <c r="GTM16" s="80"/>
      <c r="GTN16" s="80"/>
      <c r="GTO16" s="80"/>
      <c r="GTP16" s="80"/>
      <c r="GTQ16" s="80"/>
      <c r="GTR16" s="80"/>
      <c r="GTS16" s="80"/>
      <c r="GTT16" s="80"/>
      <c r="GTU16" s="80"/>
      <c r="GTV16" s="80"/>
      <c r="GTW16" s="80"/>
      <c r="GTX16" s="80"/>
      <c r="GTY16" s="80"/>
      <c r="GTZ16" s="80"/>
      <c r="GUA16" s="80"/>
      <c r="GUB16" s="80"/>
      <c r="GUC16" s="80"/>
      <c r="GUD16" s="80"/>
      <c r="GUE16" s="80"/>
      <c r="GUF16" s="80"/>
      <c r="GUG16" s="80"/>
      <c r="GUH16" s="80"/>
      <c r="GUI16" s="80"/>
      <c r="GUJ16" s="80"/>
      <c r="GUK16" s="80"/>
      <c r="GUL16" s="80"/>
      <c r="GUM16" s="80"/>
      <c r="GUN16" s="80"/>
      <c r="GUO16" s="80"/>
      <c r="GUP16" s="80"/>
      <c r="GUQ16" s="80"/>
      <c r="GUR16" s="80"/>
      <c r="GUS16" s="80"/>
      <c r="GUT16" s="80"/>
      <c r="GUU16" s="80"/>
      <c r="GUV16" s="80"/>
      <c r="GUW16" s="80"/>
      <c r="GUX16" s="80"/>
      <c r="GUY16" s="80"/>
      <c r="GUZ16" s="80"/>
      <c r="GVA16" s="80"/>
      <c r="GVB16" s="80"/>
      <c r="GVC16" s="80"/>
      <c r="GVD16" s="80"/>
      <c r="GVE16" s="80"/>
      <c r="GVF16" s="80"/>
      <c r="GVG16" s="80"/>
      <c r="GVH16" s="80"/>
      <c r="GVI16" s="80"/>
      <c r="GVJ16" s="80"/>
      <c r="GVK16" s="80"/>
      <c r="GVL16" s="80"/>
      <c r="GVM16" s="80"/>
      <c r="GVN16" s="80"/>
      <c r="GVO16" s="80"/>
      <c r="GVP16" s="80"/>
      <c r="GVQ16" s="80"/>
      <c r="GVR16" s="80"/>
      <c r="GVS16" s="80"/>
      <c r="GVT16" s="80"/>
      <c r="GVU16" s="80"/>
      <c r="GVV16" s="80"/>
      <c r="GVW16" s="80"/>
      <c r="GVX16" s="80"/>
      <c r="GVY16" s="80"/>
      <c r="GVZ16" s="80"/>
      <c r="GWA16" s="80"/>
      <c r="GWB16" s="80"/>
      <c r="GWC16" s="80"/>
      <c r="GWD16" s="80"/>
      <c r="GWE16" s="80"/>
      <c r="GWF16" s="80"/>
      <c r="GWG16" s="80"/>
      <c r="GWH16" s="80"/>
      <c r="GWI16" s="80"/>
      <c r="GWJ16" s="80"/>
      <c r="GWK16" s="80"/>
      <c r="GWL16" s="80"/>
      <c r="GWM16" s="80"/>
      <c r="GWN16" s="80"/>
      <c r="GWO16" s="80"/>
      <c r="GWP16" s="80"/>
      <c r="GWQ16" s="80"/>
      <c r="GWR16" s="80"/>
      <c r="GWS16" s="80"/>
      <c r="GWT16" s="80"/>
      <c r="GWU16" s="80"/>
      <c r="GWV16" s="80"/>
      <c r="GWW16" s="80"/>
      <c r="GWX16" s="80"/>
      <c r="GWY16" s="80"/>
      <c r="GWZ16" s="80"/>
      <c r="GXA16" s="80"/>
      <c r="GXB16" s="80"/>
      <c r="GXC16" s="80"/>
      <c r="GXD16" s="80"/>
      <c r="GXE16" s="80"/>
      <c r="GXF16" s="80"/>
      <c r="GXG16" s="80"/>
      <c r="GXH16" s="80"/>
      <c r="GXI16" s="80"/>
      <c r="GXJ16" s="80"/>
      <c r="GXK16" s="80"/>
      <c r="GXL16" s="80"/>
      <c r="GXM16" s="80"/>
      <c r="GXN16" s="80"/>
      <c r="GXO16" s="80"/>
      <c r="GXP16" s="80"/>
      <c r="GXQ16" s="80"/>
      <c r="GXR16" s="80"/>
      <c r="GXS16" s="80"/>
      <c r="GXT16" s="80"/>
      <c r="GXU16" s="80"/>
      <c r="GXV16" s="80"/>
      <c r="GXW16" s="80"/>
      <c r="GXX16" s="80"/>
      <c r="GXY16" s="80"/>
      <c r="GXZ16" s="80"/>
      <c r="GYA16" s="80"/>
      <c r="GYB16" s="80"/>
      <c r="GYC16" s="80"/>
      <c r="GYD16" s="80"/>
      <c r="GYE16" s="80"/>
      <c r="GYF16" s="80"/>
      <c r="GYG16" s="80"/>
      <c r="GYH16" s="80"/>
      <c r="GYI16" s="80"/>
      <c r="GYJ16" s="80"/>
      <c r="GYK16" s="80"/>
      <c r="GYL16" s="80"/>
      <c r="GYM16" s="80"/>
      <c r="GYN16" s="80"/>
      <c r="GYO16" s="80"/>
      <c r="GYP16" s="80"/>
      <c r="GYQ16" s="80"/>
      <c r="GYR16" s="80"/>
      <c r="GYS16" s="80"/>
      <c r="GYT16" s="80"/>
      <c r="GYU16" s="80"/>
      <c r="GYV16" s="80"/>
      <c r="GYW16" s="80"/>
      <c r="GYX16" s="80"/>
      <c r="GYY16" s="80"/>
      <c r="GYZ16" s="80"/>
      <c r="GZA16" s="80"/>
      <c r="GZB16" s="80"/>
      <c r="GZC16" s="80"/>
      <c r="GZD16" s="80"/>
      <c r="GZE16" s="80"/>
      <c r="GZF16" s="80"/>
      <c r="GZG16" s="80"/>
      <c r="GZH16" s="80"/>
      <c r="GZI16" s="80"/>
      <c r="GZJ16" s="80"/>
      <c r="GZK16" s="80"/>
      <c r="GZL16" s="80"/>
      <c r="GZM16" s="80"/>
      <c r="GZN16" s="80"/>
      <c r="GZO16" s="80"/>
      <c r="GZP16" s="80"/>
      <c r="GZQ16" s="80"/>
      <c r="GZR16" s="80"/>
      <c r="GZS16" s="80"/>
      <c r="GZT16" s="80"/>
      <c r="GZU16" s="80"/>
      <c r="GZV16" s="80"/>
      <c r="GZW16" s="80"/>
      <c r="GZX16" s="80"/>
      <c r="GZY16" s="80"/>
      <c r="GZZ16" s="80"/>
      <c r="HAA16" s="80"/>
      <c r="HAB16" s="80"/>
      <c r="HAC16" s="80"/>
      <c r="HAD16" s="80"/>
      <c r="HAE16" s="80"/>
      <c r="HAF16" s="80"/>
      <c r="HAG16" s="80"/>
      <c r="HAH16" s="80"/>
      <c r="HAI16" s="80"/>
      <c r="HAJ16" s="80"/>
      <c r="HAK16" s="80"/>
      <c r="HAL16" s="80"/>
      <c r="HAM16" s="80"/>
      <c r="HAN16" s="80"/>
      <c r="HAO16" s="80"/>
      <c r="HAP16" s="80"/>
      <c r="HAQ16" s="80"/>
      <c r="HAR16" s="80"/>
      <c r="HAS16" s="80"/>
      <c r="HAT16" s="80"/>
      <c r="HAU16" s="80"/>
      <c r="HAV16" s="80"/>
      <c r="HAW16" s="80"/>
      <c r="HAX16" s="80"/>
      <c r="HAY16" s="80"/>
      <c r="HAZ16" s="80"/>
      <c r="HBA16" s="80"/>
      <c r="HBB16" s="80"/>
      <c r="HBC16" s="80"/>
      <c r="HBD16" s="80"/>
      <c r="HBE16" s="80"/>
      <c r="HBF16" s="80"/>
      <c r="HBG16" s="80"/>
      <c r="HBH16" s="80"/>
      <c r="HBI16" s="80"/>
      <c r="HBJ16" s="80"/>
      <c r="HBK16" s="80"/>
      <c r="HBL16" s="80"/>
      <c r="HBM16" s="80"/>
      <c r="HBN16" s="80"/>
      <c r="HBO16" s="80"/>
      <c r="HBP16" s="80"/>
      <c r="HBQ16" s="80"/>
      <c r="HBR16" s="80"/>
      <c r="HBS16" s="80"/>
      <c r="HBT16" s="80"/>
      <c r="HBU16" s="80"/>
      <c r="HBV16" s="80"/>
      <c r="HBW16" s="80"/>
      <c r="HBX16" s="80"/>
      <c r="HBY16" s="80"/>
      <c r="HBZ16" s="80"/>
      <c r="HCA16" s="80"/>
      <c r="HCB16" s="80"/>
      <c r="HCC16" s="80"/>
      <c r="HCD16" s="80"/>
      <c r="HCE16" s="80"/>
      <c r="HCF16" s="80"/>
      <c r="HCG16" s="80"/>
      <c r="HCH16" s="80"/>
      <c r="HCI16" s="80"/>
      <c r="HCJ16" s="80"/>
      <c r="HCK16" s="80"/>
      <c r="HCL16" s="80"/>
      <c r="HCM16" s="80"/>
      <c r="HCN16" s="80"/>
      <c r="HCO16" s="80"/>
      <c r="HCP16" s="80"/>
      <c r="HCQ16" s="80"/>
      <c r="HCR16" s="80"/>
      <c r="HCS16" s="80"/>
      <c r="HCT16" s="80"/>
      <c r="HCU16" s="80"/>
      <c r="HCV16" s="80"/>
      <c r="HCW16" s="80"/>
      <c r="HCX16" s="80"/>
      <c r="HCY16" s="80"/>
      <c r="HCZ16" s="80"/>
      <c r="HDA16" s="80"/>
      <c r="HDB16" s="80"/>
      <c r="HDC16" s="80"/>
      <c r="HDD16" s="80"/>
      <c r="HDE16" s="80"/>
      <c r="HDF16" s="80"/>
      <c r="HDG16" s="80"/>
      <c r="HDH16" s="80"/>
      <c r="HDI16" s="80"/>
      <c r="HDJ16" s="80"/>
      <c r="HDK16" s="80"/>
      <c r="HDL16" s="80"/>
      <c r="HDM16" s="80"/>
      <c r="HDN16" s="80"/>
      <c r="HDO16" s="80"/>
      <c r="HDP16" s="80"/>
      <c r="HDQ16" s="80"/>
      <c r="HDR16" s="80"/>
      <c r="HDS16" s="80"/>
      <c r="HDT16" s="80"/>
      <c r="HDU16" s="80"/>
      <c r="HDV16" s="80"/>
      <c r="HDW16" s="80"/>
      <c r="HDX16" s="80"/>
      <c r="HDY16" s="80"/>
      <c r="HDZ16" s="80"/>
      <c r="HEA16" s="80"/>
      <c r="HEB16" s="80"/>
      <c r="HEC16" s="80"/>
      <c r="HED16" s="80"/>
      <c r="HEE16" s="80"/>
      <c r="HEF16" s="80"/>
      <c r="HEG16" s="80"/>
      <c r="HEH16" s="80"/>
      <c r="HEI16" s="80"/>
      <c r="HEJ16" s="80"/>
      <c r="HEK16" s="80"/>
      <c r="HEL16" s="80"/>
      <c r="HEM16" s="80"/>
      <c r="HEN16" s="80"/>
      <c r="HEO16" s="80"/>
      <c r="HEP16" s="80"/>
      <c r="HEQ16" s="80"/>
      <c r="HER16" s="80"/>
      <c r="HES16" s="80"/>
      <c r="HET16" s="80"/>
      <c r="HEU16" s="80"/>
      <c r="HEV16" s="80"/>
      <c r="HEW16" s="80"/>
      <c r="HEX16" s="80"/>
      <c r="HEY16" s="80"/>
      <c r="HEZ16" s="80"/>
      <c r="HFA16" s="80"/>
      <c r="HFB16" s="80"/>
      <c r="HFC16" s="80"/>
      <c r="HFD16" s="80"/>
      <c r="HFE16" s="80"/>
      <c r="HFF16" s="80"/>
      <c r="HFG16" s="80"/>
      <c r="HFH16" s="80"/>
      <c r="HFI16" s="80"/>
      <c r="HFJ16" s="80"/>
      <c r="HFK16" s="80"/>
      <c r="HFL16" s="80"/>
      <c r="HFM16" s="80"/>
      <c r="HFN16" s="80"/>
      <c r="HFO16" s="80"/>
      <c r="HFP16" s="80"/>
      <c r="HFQ16" s="80"/>
      <c r="HFR16" s="80"/>
      <c r="HFS16" s="80"/>
      <c r="HFT16" s="80"/>
      <c r="HFU16" s="80"/>
      <c r="HFV16" s="80"/>
      <c r="HFW16" s="80"/>
      <c r="HFX16" s="80"/>
      <c r="HFY16" s="80"/>
      <c r="HFZ16" s="80"/>
      <c r="HGA16" s="80"/>
      <c r="HGB16" s="80"/>
      <c r="HGC16" s="80"/>
      <c r="HGD16" s="80"/>
      <c r="HGE16" s="80"/>
      <c r="HGF16" s="80"/>
      <c r="HGG16" s="80"/>
      <c r="HGH16" s="80"/>
      <c r="HGI16" s="80"/>
      <c r="HGJ16" s="80"/>
      <c r="HGK16" s="80"/>
      <c r="HGL16" s="80"/>
      <c r="HGM16" s="80"/>
      <c r="HGN16" s="80"/>
      <c r="HGO16" s="80"/>
      <c r="HGP16" s="80"/>
      <c r="HGQ16" s="80"/>
      <c r="HGR16" s="80"/>
      <c r="HGS16" s="80"/>
      <c r="HGT16" s="80"/>
      <c r="HGU16" s="80"/>
      <c r="HGV16" s="80"/>
      <c r="HGW16" s="80"/>
      <c r="HGX16" s="80"/>
      <c r="HGY16" s="80"/>
      <c r="HGZ16" s="80"/>
      <c r="HHA16" s="80"/>
      <c r="HHB16" s="80"/>
      <c r="HHC16" s="80"/>
      <c r="HHD16" s="80"/>
      <c r="HHE16" s="80"/>
      <c r="HHF16" s="80"/>
      <c r="HHG16" s="80"/>
      <c r="HHH16" s="80"/>
      <c r="HHI16" s="80"/>
      <c r="HHJ16" s="80"/>
      <c r="HHK16" s="80"/>
      <c r="HHL16" s="80"/>
      <c r="HHM16" s="80"/>
      <c r="HHN16" s="80"/>
      <c r="HHO16" s="80"/>
      <c r="HHP16" s="80"/>
      <c r="HHQ16" s="80"/>
      <c r="HHR16" s="80"/>
      <c r="HHS16" s="80"/>
      <c r="HHT16" s="80"/>
      <c r="HHU16" s="80"/>
      <c r="HHV16" s="80"/>
      <c r="HHW16" s="80"/>
      <c r="HHX16" s="80"/>
      <c r="HHY16" s="80"/>
      <c r="HHZ16" s="80"/>
      <c r="HIA16" s="80"/>
      <c r="HIB16" s="80"/>
      <c r="HIC16" s="80"/>
      <c r="HID16" s="80"/>
      <c r="HIE16" s="80"/>
      <c r="HIF16" s="80"/>
      <c r="HIG16" s="80"/>
      <c r="HIH16" s="80"/>
      <c r="HII16" s="80"/>
      <c r="HIJ16" s="80"/>
      <c r="HIK16" s="80"/>
      <c r="HIL16" s="80"/>
      <c r="HIM16" s="80"/>
      <c r="HIN16" s="80"/>
      <c r="HIO16" s="80"/>
      <c r="HIP16" s="80"/>
      <c r="HIQ16" s="80"/>
      <c r="HIR16" s="80"/>
      <c r="HIS16" s="80"/>
      <c r="HIT16" s="80"/>
      <c r="HIU16" s="80"/>
      <c r="HIV16" s="80"/>
      <c r="HIW16" s="80"/>
      <c r="HIX16" s="80"/>
      <c r="HIY16" s="80"/>
      <c r="HIZ16" s="80"/>
      <c r="HJA16" s="80"/>
      <c r="HJB16" s="80"/>
      <c r="HJC16" s="80"/>
      <c r="HJD16" s="80"/>
      <c r="HJE16" s="80"/>
      <c r="HJF16" s="80"/>
      <c r="HJG16" s="80"/>
      <c r="HJH16" s="80"/>
      <c r="HJI16" s="80"/>
      <c r="HJJ16" s="80"/>
      <c r="HJK16" s="80"/>
      <c r="HJL16" s="80"/>
      <c r="HJM16" s="80"/>
      <c r="HJN16" s="80"/>
      <c r="HJO16" s="80"/>
      <c r="HJP16" s="80"/>
      <c r="HJQ16" s="80"/>
      <c r="HJR16" s="80"/>
      <c r="HJS16" s="80"/>
      <c r="HJT16" s="80"/>
      <c r="HJU16" s="80"/>
      <c r="HJV16" s="80"/>
      <c r="HJW16" s="80"/>
      <c r="HJX16" s="80"/>
      <c r="HJY16" s="80"/>
      <c r="HJZ16" s="80"/>
      <c r="HKA16" s="80"/>
      <c r="HKB16" s="80"/>
      <c r="HKC16" s="80"/>
      <c r="HKD16" s="80"/>
      <c r="HKE16" s="80"/>
      <c r="HKF16" s="80"/>
      <c r="HKG16" s="80"/>
      <c r="HKH16" s="80"/>
      <c r="HKI16" s="80"/>
      <c r="HKJ16" s="80"/>
      <c r="HKK16" s="80"/>
      <c r="HKL16" s="80"/>
      <c r="HKM16" s="80"/>
      <c r="HKN16" s="80"/>
      <c r="HKO16" s="80"/>
      <c r="HKP16" s="80"/>
      <c r="HKQ16" s="80"/>
      <c r="HKR16" s="80"/>
      <c r="HKS16" s="80"/>
      <c r="HKT16" s="80"/>
      <c r="HKU16" s="80"/>
      <c r="HKV16" s="80"/>
      <c r="HKW16" s="80"/>
      <c r="HKX16" s="80"/>
      <c r="HKY16" s="80"/>
      <c r="HKZ16" s="80"/>
      <c r="HLA16" s="80"/>
      <c r="HLB16" s="80"/>
      <c r="HLC16" s="80"/>
      <c r="HLD16" s="80"/>
      <c r="HLE16" s="80"/>
      <c r="HLF16" s="80"/>
      <c r="HLG16" s="80"/>
      <c r="HLH16" s="80"/>
      <c r="HLI16" s="80"/>
      <c r="HLJ16" s="80"/>
      <c r="HLK16" s="80"/>
      <c r="HLL16" s="80"/>
      <c r="HLM16" s="80"/>
      <c r="HLN16" s="80"/>
      <c r="HLO16" s="80"/>
      <c r="HLP16" s="80"/>
      <c r="HLQ16" s="80"/>
      <c r="HLR16" s="80"/>
      <c r="HLS16" s="80"/>
      <c r="HLT16" s="80"/>
      <c r="HLU16" s="80"/>
      <c r="HLV16" s="80"/>
      <c r="HLW16" s="80"/>
      <c r="HLX16" s="80"/>
      <c r="HLY16" s="80"/>
      <c r="HLZ16" s="80"/>
      <c r="HMA16" s="80"/>
      <c r="HMB16" s="80"/>
      <c r="HMC16" s="80"/>
      <c r="HMD16" s="80"/>
      <c r="HME16" s="80"/>
      <c r="HMF16" s="80"/>
      <c r="HMG16" s="80"/>
      <c r="HMH16" s="80"/>
      <c r="HMI16" s="80"/>
      <c r="HMJ16" s="80"/>
      <c r="HMK16" s="80"/>
      <c r="HML16" s="80"/>
      <c r="HMM16" s="80"/>
      <c r="HMN16" s="80"/>
      <c r="HMO16" s="80"/>
      <c r="HMP16" s="80"/>
      <c r="HMQ16" s="80"/>
      <c r="HMR16" s="80"/>
      <c r="HMS16" s="80"/>
      <c r="HMT16" s="80"/>
      <c r="HMU16" s="80"/>
      <c r="HMV16" s="80"/>
      <c r="HMW16" s="80"/>
      <c r="HMX16" s="80"/>
      <c r="HMY16" s="80"/>
      <c r="HMZ16" s="80"/>
      <c r="HNA16" s="80"/>
      <c r="HNB16" s="80"/>
      <c r="HNC16" s="80"/>
      <c r="HND16" s="80"/>
      <c r="HNE16" s="80"/>
      <c r="HNF16" s="80"/>
      <c r="HNG16" s="80"/>
      <c r="HNH16" s="80"/>
      <c r="HNI16" s="80"/>
      <c r="HNJ16" s="80"/>
      <c r="HNK16" s="80"/>
      <c r="HNL16" s="80"/>
      <c r="HNM16" s="80"/>
      <c r="HNN16" s="80"/>
      <c r="HNO16" s="80"/>
      <c r="HNP16" s="80"/>
      <c r="HNQ16" s="80"/>
      <c r="HNR16" s="80"/>
      <c r="HNS16" s="80"/>
      <c r="HNT16" s="80"/>
      <c r="HNU16" s="80"/>
      <c r="HNV16" s="80"/>
      <c r="HNW16" s="80"/>
      <c r="HNX16" s="80"/>
      <c r="HNY16" s="80"/>
      <c r="HNZ16" s="80"/>
      <c r="HOA16" s="80"/>
      <c r="HOB16" s="80"/>
      <c r="HOC16" s="80"/>
      <c r="HOD16" s="80"/>
      <c r="HOE16" s="80"/>
      <c r="HOF16" s="80"/>
      <c r="HOG16" s="80"/>
      <c r="HOH16" s="80"/>
      <c r="HOI16" s="80"/>
      <c r="HOJ16" s="80"/>
      <c r="HOK16" s="80"/>
      <c r="HOL16" s="80"/>
      <c r="HOM16" s="80"/>
      <c r="HON16" s="80"/>
      <c r="HOO16" s="80"/>
      <c r="HOP16" s="80"/>
      <c r="HOQ16" s="80"/>
      <c r="HOR16" s="80"/>
      <c r="HOS16" s="80"/>
      <c r="HOT16" s="80"/>
      <c r="HOU16" s="80"/>
      <c r="HOV16" s="80"/>
      <c r="HOW16" s="80"/>
      <c r="HOX16" s="80"/>
      <c r="HOY16" s="80"/>
      <c r="HOZ16" s="80"/>
      <c r="HPA16" s="80"/>
      <c r="HPB16" s="80"/>
      <c r="HPC16" s="80"/>
      <c r="HPD16" s="80"/>
      <c r="HPE16" s="80"/>
      <c r="HPF16" s="80"/>
      <c r="HPG16" s="80"/>
      <c r="HPH16" s="80"/>
      <c r="HPI16" s="80"/>
      <c r="HPJ16" s="80"/>
      <c r="HPK16" s="80"/>
      <c r="HPL16" s="80"/>
      <c r="HPM16" s="80"/>
      <c r="HPN16" s="80"/>
      <c r="HPO16" s="80"/>
      <c r="HPP16" s="80"/>
      <c r="HPQ16" s="80"/>
      <c r="HPR16" s="80"/>
      <c r="HPS16" s="80"/>
      <c r="HPT16" s="80"/>
      <c r="HPU16" s="80"/>
      <c r="HPV16" s="80"/>
      <c r="HPW16" s="80"/>
      <c r="HPX16" s="80"/>
      <c r="HPY16" s="80"/>
      <c r="HPZ16" s="80"/>
      <c r="HQA16" s="80"/>
      <c r="HQB16" s="80"/>
      <c r="HQC16" s="80"/>
      <c r="HQD16" s="80"/>
      <c r="HQE16" s="80"/>
      <c r="HQF16" s="80"/>
      <c r="HQG16" s="80"/>
      <c r="HQH16" s="80"/>
      <c r="HQI16" s="80"/>
      <c r="HQJ16" s="80"/>
      <c r="HQK16" s="80"/>
      <c r="HQL16" s="80"/>
      <c r="HQM16" s="80"/>
      <c r="HQN16" s="80"/>
      <c r="HQO16" s="80"/>
      <c r="HQP16" s="80"/>
      <c r="HQQ16" s="80"/>
      <c r="HQR16" s="80"/>
      <c r="HQS16" s="80"/>
      <c r="HQT16" s="80"/>
      <c r="HQU16" s="80"/>
      <c r="HQV16" s="80"/>
      <c r="HQW16" s="80"/>
      <c r="HQX16" s="80"/>
      <c r="HQY16" s="80"/>
      <c r="HQZ16" s="80"/>
      <c r="HRA16" s="80"/>
      <c r="HRB16" s="80"/>
      <c r="HRC16" s="80"/>
      <c r="HRD16" s="80"/>
      <c r="HRE16" s="80"/>
      <c r="HRF16" s="80"/>
      <c r="HRG16" s="80"/>
      <c r="HRH16" s="80"/>
      <c r="HRI16" s="80"/>
      <c r="HRJ16" s="80"/>
      <c r="HRK16" s="80"/>
      <c r="HRL16" s="80"/>
      <c r="HRM16" s="80"/>
      <c r="HRN16" s="80"/>
      <c r="HRO16" s="80"/>
      <c r="HRP16" s="80"/>
      <c r="HRQ16" s="80"/>
      <c r="HRR16" s="80"/>
      <c r="HRS16" s="80"/>
      <c r="HRT16" s="80"/>
      <c r="HRU16" s="80"/>
      <c r="HRV16" s="80"/>
      <c r="HRW16" s="80"/>
      <c r="HRX16" s="80"/>
      <c r="HRY16" s="80"/>
      <c r="HRZ16" s="80"/>
      <c r="HSA16" s="80"/>
      <c r="HSB16" s="80"/>
      <c r="HSC16" s="80"/>
      <c r="HSD16" s="80"/>
      <c r="HSE16" s="80"/>
      <c r="HSF16" s="80"/>
      <c r="HSG16" s="80"/>
      <c r="HSH16" s="80"/>
      <c r="HSI16" s="80"/>
      <c r="HSJ16" s="80"/>
      <c r="HSK16" s="80"/>
      <c r="HSL16" s="80"/>
      <c r="HSM16" s="80"/>
      <c r="HSN16" s="80"/>
      <c r="HSO16" s="80"/>
      <c r="HSP16" s="80"/>
      <c r="HSQ16" s="80"/>
      <c r="HSR16" s="80"/>
      <c r="HSS16" s="80"/>
      <c r="HST16" s="80"/>
      <c r="HSU16" s="80"/>
      <c r="HSV16" s="80"/>
      <c r="HSW16" s="80"/>
      <c r="HSX16" s="80"/>
      <c r="HSY16" s="80"/>
      <c r="HSZ16" s="80"/>
      <c r="HTA16" s="80"/>
      <c r="HTB16" s="80"/>
      <c r="HTC16" s="80"/>
      <c r="HTD16" s="80"/>
      <c r="HTE16" s="80"/>
      <c r="HTF16" s="80"/>
      <c r="HTG16" s="80"/>
      <c r="HTH16" s="80"/>
      <c r="HTI16" s="80"/>
      <c r="HTJ16" s="80"/>
      <c r="HTK16" s="80"/>
      <c r="HTL16" s="80"/>
      <c r="HTM16" s="80"/>
      <c r="HTN16" s="80"/>
      <c r="HTO16" s="80"/>
      <c r="HTP16" s="80"/>
      <c r="HTQ16" s="80"/>
      <c r="HTR16" s="80"/>
      <c r="HTS16" s="80"/>
      <c r="HTT16" s="80"/>
      <c r="HTU16" s="80"/>
      <c r="HTV16" s="80"/>
      <c r="HTW16" s="80"/>
      <c r="HTX16" s="80"/>
      <c r="HTY16" s="80"/>
      <c r="HTZ16" s="80"/>
      <c r="HUA16" s="80"/>
      <c r="HUB16" s="80"/>
      <c r="HUC16" s="80"/>
      <c r="HUD16" s="80"/>
      <c r="HUE16" s="80"/>
      <c r="HUF16" s="80"/>
      <c r="HUG16" s="80"/>
      <c r="HUH16" s="80"/>
      <c r="HUI16" s="80"/>
      <c r="HUJ16" s="80"/>
      <c r="HUK16" s="80"/>
      <c r="HUL16" s="80"/>
      <c r="HUM16" s="80"/>
      <c r="HUN16" s="80"/>
      <c r="HUO16" s="80"/>
      <c r="HUP16" s="80"/>
      <c r="HUQ16" s="80"/>
      <c r="HUR16" s="80"/>
      <c r="HUS16" s="80"/>
      <c r="HUT16" s="80"/>
      <c r="HUU16" s="80"/>
      <c r="HUV16" s="80"/>
      <c r="HUW16" s="80"/>
      <c r="HUX16" s="80"/>
      <c r="HUY16" s="80"/>
      <c r="HUZ16" s="80"/>
      <c r="HVA16" s="80"/>
      <c r="HVB16" s="80"/>
      <c r="HVC16" s="80"/>
      <c r="HVD16" s="80"/>
      <c r="HVE16" s="80"/>
      <c r="HVF16" s="80"/>
      <c r="HVG16" s="80"/>
      <c r="HVH16" s="80"/>
      <c r="HVI16" s="80"/>
      <c r="HVJ16" s="80"/>
      <c r="HVK16" s="80"/>
      <c r="HVL16" s="80"/>
      <c r="HVM16" s="80"/>
      <c r="HVN16" s="80"/>
      <c r="HVO16" s="80"/>
      <c r="HVP16" s="80"/>
      <c r="HVQ16" s="80"/>
      <c r="HVR16" s="80"/>
      <c r="HVS16" s="80"/>
      <c r="HVT16" s="80"/>
      <c r="HVU16" s="80"/>
      <c r="HVV16" s="80"/>
      <c r="HVW16" s="80"/>
      <c r="HVX16" s="80"/>
      <c r="HVY16" s="80"/>
      <c r="HVZ16" s="80"/>
      <c r="HWA16" s="80"/>
      <c r="HWB16" s="80"/>
      <c r="HWC16" s="80"/>
      <c r="HWD16" s="80"/>
      <c r="HWE16" s="80"/>
      <c r="HWF16" s="80"/>
      <c r="HWG16" s="80"/>
      <c r="HWH16" s="80"/>
      <c r="HWI16" s="80"/>
      <c r="HWJ16" s="80"/>
      <c r="HWK16" s="80"/>
      <c r="HWL16" s="80"/>
      <c r="HWM16" s="80"/>
      <c r="HWN16" s="80"/>
      <c r="HWO16" s="80"/>
      <c r="HWP16" s="80"/>
      <c r="HWQ16" s="80"/>
      <c r="HWR16" s="80"/>
      <c r="HWS16" s="80"/>
      <c r="HWT16" s="80"/>
      <c r="HWU16" s="80"/>
      <c r="HWV16" s="80"/>
      <c r="HWW16" s="80"/>
      <c r="HWX16" s="80"/>
      <c r="HWY16" s="80"/>
      <c r="HWZ16" s="80"/>
      <c r="HXA16" s="80"/>
      <c r="HXB16" s="80"/>
      <c r="HXC16" s="80"/>
      <c r="HXD16" s="80"/>
      <c r="HXE16" s="80"/>
      <c r="HXF16" s="80"/>
      <c r="HXG16" s="80"/>
      <c r="HXH16" s="80"/>
      <c r="HXI16" s="80"/>
      <c r="HXJ16" s="80"/>
      <c r="HXK16" s="80"/>
      <c r="HXL16" s="80"/>
      <c r="HXM16" s="80"/>
      <c r="HXN16" s="80"/>
      <c r="HXO16" s="80"/>
      <c r="HXP16" s="80"/>
      <c r="HXQ16" s="80"/>
      <c r="HXR16" s="80"/>
      <c r="HXS16" s="80"/>
      <c r="HXT16" s="80"/>
      <c r="HXU16" s="80"/>
      <c r="HXV16" s="80"/>
      <c r="HXW16" s="80"/>
      <c r="HXX16" s="80"/>
      <c r="HXY16" s="80"/>
      <c r="HXZ16" s="80"/>
      <c r="HYA16" s="80"/>
      <c r="HYB16" s="80"/>
      <c r="HYC16" s="80"/>
      <c r="HYD16" s="80"/>
      <c r="HYE16" s="80"/>
      <c r="HYF16" s="80"/>
      <c r="HYG16" s="80"/>
      <c r="HYH16" s="80"/>
      <c r="HYI16" s="80"/>
      <c r="HYJ16" s="80"/>
      <c r="HYK16" s="80"/>
      <c r="HYL16" s="80"/>
      <c r="HYM16" s="80"/>
      <c r="HYN16" s="80"/>
      <c r="HYO16" s="80"/>
      <c r="HYP16" s="80"/>
      <c r="HYQ16" s="80"/>
      <c r="HYR16" s="80"/>
      <c r="HYS16" s="80"/>
      <c r="HYT16" s="80"/>
      <c r="HYU16" s="80"/>
      <c r="HYV16" s="80"/>
      <c r="HYW16" s="80"/>
      <c r="HYX16" s="80"/>
      <c r="HYY16" s="80"/>
      <c r="HYZ16" s="80"/>
      <c r="HZA16" s="80"/>
      <c r="HZB16" s="80"/>
      <c r="HZC16" s="80"/>
      <c r="HZD16" s="80"/>
      <c r="HZE16" s="80"/>
      <c r="HZF16" s="80"/>
      <c r="HZG16" s="80"/>
      <c r="HZH16" s="80"/>
      <c r="HZI16" s="80"/>
      <c r="HZJ16" s="80"/>
      <c r="HZK16" s="80"/>
      <c r="HZL16" s="80"/>
      <c r="HZM16" s="80"/>
      <c r="HZN16" s="80"/>
      <c r="HZO16" s="80"/>
      <c r="HZP16" s="80"/>
      <c r="HZQ16" s="80"/>
      <c r="HZR16" s="80"/>
      <c r="HZS16" s="80"/>
      <c r="HZT16" s="80"/>
      <c r="HZU16" s="80"/>
      <c r="HZV16" s="80"/>
      <c r="HZW16" s="80"/>
      <c r="HZX16" s="80"/>
      <c r="HZY16" s="80"/>
      <c r="HZZ16" s="80"/>
      <c r="IAA16" s="80"/>
      <c r="IAB16" s="80"/>
      <c r="IAC16" s="80"/>
      <c r="IAD16" s="80"/>
      <c r="IAE16" s="80"/>
      <c r="IAF16" s="80"/>
      <c r="IAG16" s="80"/>
      <c r="IAH16" s="80"/>
      <c r="IAI16" s="80"/>
      <c r="IAJ16" s="80"/>
      <c r="IAK16" s="80"/>
      <c r="IAL16" s="80"/>
      <c r="IAM16" s="80"/>
      <c r="IAN16" s="80"/>
      <c r="IAO16" s="80"/>
      <c r="IAP16" s="80"/>
      <c r="IAQ16" s="80"/>
      <c r="IAR16" s="80"/>
      <c r="IAS16" s="80"/>
      <c r="IAT16" s="80"/>
      <c r="IAU16" s="80"/>
      <c r="IAV16" s="80"/>
      <c r="IAW16" s="80"/>
      <c r="IAX16" s="80"/>
      <c r="IAY16" s="80"/>
      <c r="IAZ16" s="80"/>
      <c r="IBA16" s="80"/>
      <c r="IBB16" s="80"/>
      <c r="IBC16" s="80"/>
      <c r="IBD16" s="80"/>
      <c r="IBE16" s="80"/>
      <c r="IBF16" s="80"/>
      <c r="IBG16" s="80"/>
      <c r="IBH16" s="80"/>
      <c r="IBI16" s="80"/>
      <c r="IBJ16" s="80"/>
      <c r="IBK16" s="80"/>
      <c r="IBL16" s="80"/>
      <c r="IBM16" s="80"/>
      <c r="IBN16" s="80"/>
      <c r="IBO16" s="80"/>
      <c r="IBP16" s="80"/>
      <c r="IBQ16" s="80"/>
      <c r="IBR16" s="80"/>
      <c r="IBS16" s="80"/>
      <c r="IBT16" s="80"/>
      <c r="IBU16" s="80"/>
      <c r="IBV16" s="80"/>
      <c r="IBW16" s="80"/>
      <c r="IBX16" s="80"/>
      <c r="IBY16" s="80"/>
      <c r="IBZ16" s="80"/>
      <c r="ICA16" s="80"/>
      <c r="ICB16" s="80"/>
      <c r="ICC16" s="80"/>
      <c r="ICD16" s="80"/>
      <c r="ICE16" s="80"/>
      <c r="ICF16" s="80"/>
      <c r="ICG16" s="80"/>
      <c r="ICH16" s="80"/>
      <c r="ICI16" s="80"/>
      <c r="ICJ16" s="80"/>
      <c r="ICK16" s="80"/>
      <c r="ICL16" s="80"/>
      <c r="ICM16" s="80"/>
      <c r="ICN16" s="80"/>
      <c r="ICO16" s="80"/>
      <c r="ICP16" s="80"/>
      <c r="ICQ16" s="80"/>
      <c r="ICR16" s="80"/>
      <c r="ICS16" s="80"/>
      <c r="ICT16" s="80"/>
      <c r="ICU16" s="80"/>
      <c r="ICV16" s="80"/>
      <c r="ICW16" s="80"/>
      <c r="ICX16" s="80"/>
      <c r="ICY16" s="80"/>
      <c r="ICZ16" s="80"/>
      <c r="IDA16" s="80"/>
      <c r="IDB16" s="80"/>
      <c r="IDC16" s="80"/>
      <c r="IDD16" s="80"/>
      <c r="IDE16" s="80"/>
      <c r="IDF16" s="80"/>
      <c r="IDG16" s="80"/>
      <c r="IDH16" s="80"/>
      <c r="IDI16" s="80"/>
      <c r="IDJ16" s="80"/>
      <c r="IDK16" s="80"/>
      <c r="IDL16" s="80"/>
      <c r="IDM16" s="80"/>
      <c r="IDN16" s="80"/>
      <c r="IDO16" s="80"/>
      <c r="IDP16" s="80"/>
      <c r="IDQ16" s="80"/>
      <c r="IDR16" s="80"/>
      <c r="IDS16" s="80"/>
      <c r="IDT16" s="80"/>
      <c r="IDU16" s="80"/>
      <c r="IDV16" s="80"/>
      <c r="IDW16" s="80"/>
      <c r="IDX16" s="80"/>
      <c r="IDY16" s="80"/>
      <c r="IDZ16" s="80"/>
      <c r="IEA16" s="80"/>
      <c r="IEB16" s="80"/>
      <c r="IEC16" s="80"/>
      <c r="IED16" s="80"/>
      <c r="IEE16" s="80"/>
      <c r="IEF16" s="80"/>
      <c r="IEG16" s="80"/>
      <c r="IEH16" s="80"/>
      <c r="IEI16" s="80"/>
      <c r="IEJ16" s="80"/>
      <c r="IEK16" s="80"/>
      <c r="IEL16" s="80"/>
      <c r="IEM16" s="80"/>
      <c r="IEN16" s="80"/>
      <c r="IEO16" s="80"/>
      <c r="IEP16" s="80"/>
      <c r="IEQ16" s="80"/>
      <c r="IER16" s="80"/>
      <c r="IES16" s="80"/>
      <c r="IET16" s="80"/>
      <c r="IEU16" s="80"/>
      <c r="IEV16" s="80"/>
      <c r="IEW16" s="80"/>
      <c r="IEX16" s="80"/>
      <c r="IEY16" s="80"/>
      <c r="IEZ16" s="80"/>
      <c r="IFA16" s="80"/>
      <c r="IFB16" s="80"/>
      <c r="IFC16" s="80"/>
      <c r="IFD16" s="80"/>
      <c r="IFE16" s="80"/>
      <c r="IFF16" s="80"/>
      <c r="IFG16" s="80"/>
      <c r="IFH16" s="80"/>
      <c r="IFI16" s="80"/>
      <c r="IFJ16" s="80"/>
      <c r="IFK16" s="80"/>
      <c r="IFL16" s="80"/>
      <c r="IFM16" s="80"/>
      <c r="IFN16" s="80"/>
      <c r="IFO16" s="80"/>
      <c r="IFP16" s="80"/>
      <c r="IFQ16" s="80"/>
      <c r="IFR16" s="80"/>
      <c r="IFS16" s="80"/>
      <c r="IFT16" s="80"/>
      <c r="IFU16" s="80"/>
      <c r="IFV16" s="80"/>
      <c r="IFW16" s="80"/>
      <c r="IFX16" s="80"/>
      <c r="IFY16" s="80"/>
      <c r="IFZ16" s="80"/>
      <c r="IGA16" s="80"/>
      <c r="IGB16" s="80"/>
      <c r="IGC16" s="80"/>
      <c r="IGD16" s="80"/>
      <c r="IGE16" s="80"/>
      <c r="IGF16" s="80"/>
      <c r="IGG16" s="80"/>
      <c r="IGH16" s="80"/>
      <c r="IGI16" s="80"/>
      <c r="IGJ16" s="80"/>
      <c r="IGK16" s="80"/>
      <c r="IGL16" s="80"/>
      <c r="IGM16" s="80"/>
      <c r="IGN16" s="80"/>
      <c r="IGO16" s="80"/>
      <c r="IGP16" s="80"/>
      <c r="IGQ16" s="80"/>
      <c r="IGR16" s="80"/>
      <c r="IGS16" s="80"/>
      <c r="IGT16" s="80"/>
      <c r="IGU16" s="80"/>
      <c r="IGV16" s="80"/>
      <c r="IGW16" s="80"/>
      <c r="IGX16" s="80"/>
      <c r="IGY16" s="80"/>
      <c r="IGZ16" s="80"/>
      <c r="IHA16" s="80"/>
      <c r="IHB16" s="80"/>
      <c r="IHC16" s="80"/>
      <c r="IHD16" s="80"/>
      <c r="IHE16" s="80"/>
      <c r="IHF16" s="80"/>
      <c r="IHG16" s="80"/>
      <c r="IHH16" s="80"/>
      <c r="IHI16" s="80"/>
      <c r="IHJ16" s="80"/>
      <c r="IHK16" s="80"/>
      <c r="IHL16" s="80"/>
      <c r="IHM16" s="80"/>
      <c r="IHN16" s="80"/>
      <c r="IHO16" s="80"/>
      <c r="IHP16" s="80"/>
      <c r="IHQ16" s="80"/>
      <c r="IHR16" s="80"/>
      <c r="IHS16" s="80"/>
      <c r="IHT16" s="80"/>
      <c r="IHU16" s="80"/>
      <c r="IHV16" s="80"/>
      <c r="IHW16" s="80"/>
      <c r="IHX16" s="80"/>
      <c r="IHY16" s="80"/>
      <c r="IHZ16" s="80"/>
      <c r="IIA16" s="80"/>
      <c r="IIB16" s="80"/>
      <c r="IIC16" s="80"/>
      <c r="IID16" s="80"/>
      <c r="IIE16" s="80"/>
      <c r="IIF16" s="80"/>
      <c r="IIG16" s="80"/>
      <c r="IIH16" s="80"/>
      <c r="III16" s="80"/>
      <c r="IIJ16" s="80"/>
      <c r="IIK16" s="80"/>
      <c r="IIL16" s="80"/>
      <c r="IIM16" s="80"/>
      <c r="IIN16" s="80"/>
      <c r="IIO16" s="80"/>
      <c r="IIP16" s="80"/>
      <c r="IIQ16" s="80"/>
      <c r="IIR16" s="80"/>
      <c r="IIS16" s="80"/>
      <c r="IIT16" s="80"/>
      <c r="IIU16" s="80"/>
      <c r="IIV16" s="80"/>
      <c r="IIW16" s="80"/>
      <c r="IIX16" s="80"/>
      <c r="IIY16" s="80"/>
      <c r="IIZ16" s="80"/>
      <c r="IJA16" s="80"/>
      <c r="IJB16" s="80"/>
      <c r="IJC16" s="80"/>
      <c r="IJD16" s="80"/>
      <c r="IJE16" s="80"/>
      <c r="IJF16" s="80"/>
      <c r="IJG16" s="80"/>
      <c r="IJH16" s="80"/>
      <c r="IJI16" s="80"/>
      <c r="IJJ16" s="80"/>
      <c r="IJK16" s="80"/>
      <c r="IJL16" s="80"/>
      <c r="IJM16" s="80"/>
      <c r="IJN16" s="80"/>
      <c r="IJO16" s="80"/>
      <c r="IJP16" s="80"/>
      <c r="IJQ16" s="80"/>
      <c r="IJR16" s="80"/>
      <c r="IJS16" s="80"/>
      <c r="IJT16" s="80"/>
      <c r="IJU16" s="80"/>
      <c r="IJV16" s="80"/>
      <c r="IJW16" s="80"/>
      <c r="IJX16" s="80"/>
      <c r="IJY16" s="80"/>
      <c r="IJZ16" s="80"/>
      <c r="IKA16" s="80"/>
      <c r="IKB16" s="80"/>
      <c r="IKC16" s="80"/>
      <c r="IKD16" s="80"/>
      <c r="IKE16" s="80"/>
      <c r="IKF16" s="80"/>
      <c r="IKG16" s="80"/>
      <c r="IKH16" s="80"/>
      <c r="IKI16" s="80"/>
      <c r="IKJ16" s="80"/>
      <c r="IKK16" s="80"/>
      <c r="IKL16" s="80"/>
      <c r="IKM16" s="80"/>
      <c r="IKN16" s="80"/>
      <c r="IKO16" s="80"/>
      <c r="IKP16" s="80"/>
      <c r="IKQ16" s="80"/>
      <c r="IKR16" s="80"/>
      <c r="IKS16" s="80"/>
      <c r="IKT16" s="80"/>
      <c r="IKU16" s="80"/>
      <c r="IKV16" s="80"/>
      <c r="IKW16" s="80"/>
      <c r="IKX16" s="80"/>
      <c r="IKY16" s="80"/>
      <c r="IKZ16" s="80"/>
      <c r="ILA16" s="80"/>
      <c r="ILB16" s="80"/>
      <c r="ILC16" s="80"/>
      <c r="ILD16" s="80"/>
      <c r="ILE16" s="80"/>
      <c r="ILF16" s="80"/>
      <c r="ILG16" s="80"/>
      <c r="ILH16" s="80"/>
      <c r="ILI16" s="80"/>
      <c r="ILJ16" s="80"/>
      <c r="ILK16" s="80"/>
      <c r="ILL16" s="80"/>
      <c r="ILM16" s="80"/>
      <c r="ILN16" s="80"/>
      <c r="ILO16" s="80"/>
      <c r="ILP16" s="80"/>
      <c r="ILQ16" s="80"/>
      <c r="ILR16" s="80"/>
      <c r="ILS16" s="80"/>
      <c r="ILT16" s="80"/>
      <c r="ILU16" s="80"/>
      <c r="ILV16" s="80"/>
      <c r="ILW16" s="80"/>
      <c r="ILX16" s="80"/>
      <c r="ILY16" s="80"/>
      <c r="ILZ16" s="80"/>
      <c r="IMA16" s="80"/>
      <c r="IMB16" s="80"/>
      <c r="IMC16" s="80"/>
      <c r="IMD16" s="80"/>
      <c r="IME16" s="80"/>
      <c r="IMF16" s="80"/>
      <c r="IMG16" s="80"/>
      <c r="IMH16" s="80"/>
      <c r="IMI16" s="80"/>
      <c r="IMJ16" s="80"/>
      <c r="IMK16" s="80"/>
      <c r="IML16" s="80"/>
      <c r="IMM16" s="80"/>
      <c r="IMN16" s="80"/>
      <c r="IMO16" s="80"/>
      <c r="IMP16" s="80"/>
      <c r="IMQ16" s="80"/>
      <c r="IMR16" s="80"/>
      <c r="IMS16" s="80"/>
      <c r="IMT16" s="80"/>
      <c r="IMU16" s="80"/>
      <c r="IMV16" s="80"/>
      <c r="IMW16" s="80"/>
      <c r="IMX16" s="80"/>
      <c r="IMY16" s="80"/>
      <c r="IMZ16" s="80"/>
      <c r="INA16" s="80"/>
      <c r="INB16" s="80"/>
      <c r="INC16" s="80"/>
      <c r="IND16" s="80"/>
      <c r="INE16" s="80"/>
      <c r="INF16" s="80"/>
      <c r="ING16" s="80"/>
      <c r="INH16" s="80"/>
      <c r="INI16" s="80"/>
      <c r="INJ16" s="80"/>
      <c r="INK16" s="80"/>
      <c r="INL16" s="80"/>
      <c r="INM16" s="80"/>
      <c r="INN16" s="80"/>
      <c r="INO16" s="80"/>
      <c r="INP16" s="80"/>
      <c r="INQ16" s="80"/>
      <c r="INR16" s="80"/>
      <c r="INS16" s="80"/>
      <c r="INT16" s="80"/>
      <c r="INU16" s="80"/>
      <c r="INV16" s="80"/>
      <c r="INW16" s="80"/>
      <c r="INX16" s="80"/>
      <c r="INY16" s="80"/>
      <c r="INZ16" s="80"/>
      <c r="IOA16" s="80"/>
      <c r="IOB16" s="80"/>
      <c r="IOC16" s="80"/>
      <c r="IOD16" s="80"/>
      <c r="IOE16" s="80"/>
      <c r="IOF16" s="80"/>
      <c r="IOG16" s="80"/>
      <c r="IOH16" s="80"/>
      <c r="IOI16" s="80"/>
      <c r="IOJ16" s="80"/>
      <c r="IOK16" s="80"/>
      <c r="IOL16" s="80"/>
      <c r="IOM16" s="80"/>
      <c r="ION16" s="80"/>
      <c r="IOO16" s="80"/>
      <c r="IOP16" s="80"/>
      <c r="IOQ16" s="80"/>
      <c r="IOR16" s="80"/>
      <c r="IOS16" s="80"/>
      <c r="IOT16" s="80"/>
      <c r="IOU16" s="80"/>
      <c r="IOV16" s="80"/>
      <c r="IOW16" s="80"/>
      <c r="IOX16" s="80"/>
      <c r="IOY16" s="80"/>
      <c r="IOZ16" s="80"/>
      <c r="IPA16" s="80"/>
      <c r="IPB16" s="80"/>
      <c r="IPC16" s="80"/>
      <c r="IPD16" s="80"/>
      <c r="IPE16" s="80"/>
      <c r="IPF16" s="80"/>
      <c r="IPG16" s="80"/>
      <c r="IPH16" s="80"/>
      <c r="IPI16" s="80"/>
      <c r="IPJ16" s="80"/>
      <c r="IPK16" s="80"/>
      <c r="IPL16" s="80"/>
      <c r="IPM16" s="80"/>
      <c r="IPN16" s="80"/>
      <c r="IPO16" s="80"/>
      <c r="IPP16" s="80"/>
      <c r="IPQ16" s="80"/>
      <c r="IPR16" s="80"/>
      <c r="IPS16" s="80"/>
      <c r="IPT16" s="80"/>
      <c r="IPU16" s="80"/>
      <c r="IPV16" s="80"/>
      <c r="IPW16" s="80"/>
      <c r="IPX16" s="80"/>
      <c r="IPY16" s="80"/>
      <c r="IPZ16" s="80"/>
      <c r="IQA16" s="80"/>
      <c r="IQB16" s="80"/>
      <c r="IQC16" s="80"/>
      <c r="IQD16" s="80"/>
      <c r="IQE16" s="80"/>
      <c r="IQF16" s="80"/>
      <c r="IQG16" s="80"/>
      <c r="IQH16" s="80"/>
      <c r="IQI16" s="80"/>
      <c r="IQJ16" s="80"/>
      <c r="IQK16" s="80"/>
      <c r="IQL16" s="80"/>
      <c r="IQM16" s="80"/>
      <c r="IQN16" s="80"/>
      <c r="IQO16" s="80"/>
      <c r="IQP16" s="80"/>
      <c r="IQQ16" s="80"/>
      <c r="IQR16" s="80"/>
      <c r="IQS16" s="80"/>
      <c r="IQT16" s="80"/>
      <c r="IQU16" s="80"/>
      <c r="IQV16" s="80"/>
      <c r="IQW16" s="80"/>
      <c r="IQX16" s="80"/>
      <c r="IQY16" s="80"/>
      <c r="IQZ16" s="80"/>
      <c r="IRA16" s="80"/>
      <c r="IRB16" s="80"/>
      <c r="IRC16" s="80"/>
      <c r="IRD16" s="80"/>
      <c r="IRE16" s="80"/>
      <c r="IRF16" s="80"/>
      <c r="IRG16" s="80"/>
      <c r="IRH16" s="80"/>
      <c r="IRI16" s="80"/>
      <c r="IRJ16" s="80"/>
      <c r="IRK16" s="80"/>
      <c r="IRL16" s="80"/>
      <c r="IRM16" s="80"/>
      <c r="IRN16" s="80"/>
      <c r="IRO16" s="80"/>
      <c r="IRP16" s="80"/>
      <c r="IRQ16" s="80"/>
      <c r="IRR16" s="80"/>
      <c r="IRS16" s="80"/>
      <c r="IRT16" s="80"/>
      <c r="IRU16" s="80"/>
      <c r="IRV16" s="80"/>
      <c r="IRW16" s="80"/>
      <c r="IRX16" s="80"/>
      <c r="IRY16" s="80"/>
      <c r="IRZ16" s="80"/>
      <c r="ISA16" s="80"/>
      <c r="ISB16" s="80"/>
      <c r="ISC16" s="80"/>
      <c r="ISD16" s="80"/>
      <c r="ISE16" s="80"/>
      <c r="ISF16" s="80"/>
      <c r="ISG16" s="80"/>
      <c r="ISH16" s="80"/>
      <c r="ISI16" s="80"/>
      <c r="ISJ16" s="80"/>
      <c r="ISK16" s="80"/>
      <c r="ISL16" s="80"/>
      <c r="ISM16" s="80"/>
      <c r="ISN16" s="80"/>
      <c r="ISO16" s="80"/>
      <c r="ISP16" s="80"/>
      <c r="ISQ16" s="80"/>
      <c r="ISR16" s="80"/>
      <c r="ISS16" s="80"/>
      <c r="IST16" s="80"/>
      <c r="ISU16" s="80"/>
      <c r="ISV16" s="80"/>
      <c r="ISW16" s="80"/>
      <c r="ISX16" s="80"/>
      <c r="ISY16" s="80"/>
      <c r="ISZ16" s="80"/>
      <c r="ITA16" s="80"/>
      <c r="ITB16" s="80"/>
      <c r="ITC16" s="80"/>
      <c r="ITD16" s="80"/>
      <c r="ITE16" s="80"/>
      <c r="ITF16" s="80"/>
      <c r="ITG16" s="80"/>
      <c r="ITH16" s="80"/>
      <c r="ITI16" s="80"/>
      <c r="ITJ16" s="80"/>
      <c r="ITK16" s="80"/>
      <c r="ITL16" s="80"/>
      <c r="ITM16" s="80"/>
      <c r="ITN16" s="80"/>
      <c r="ITO16" s="80"/>
      <c r="ITP16" s="80"/>
      <c r="ITQ16" s="80"/>
      <c r="ITR16" s="80"/>
      <c r="ITS16" s="80"/>
      <c r="ITT16" s="80"/>
      <c r="ITU16" s="80"/>
      <c r="ITV16" s="80"/>
      <c r="ITW16" s="80"/>
      <c r="ITX16" s="80"/>
      <c r="ITY16" s="80"/>
      <c r="ITZ16" s="80"/>
      <c r="IUA16" s="80"/>
      <c r="IUB16" s="80"/>
      <c r="IUC16" s="80"/>
      <c r="IUD16" s="80"/>
      <c r="IUE16" s="80"/>
      <c r="IUF16" s="80"/>
      <c r="IUG16" s="80"/>
      <c r="IUH16" s="80"/>
      <c r="IUI16" s="80"/>
      <c r="IUJ16" s="80"/>
      <c r="IUK16" s="80"/>
      <c r="IUL16" s="80"/>
      <c r="IUM16" s="80"/>
      <c r="IUN16" s="80"/>
      <c r="IUO16" s="80"/>
      <c r="IUP16" s="80"/>
      <c r="IUQ16" s="80"/>
      <c r="IUR16" s="80"/>
      <c r="IUS16" s="80"/>
      <c r="IUT16" s="80"/>
      <c r="IUU16" s="80"/>
      <c r="IUV16" s="80"/>
      <c r="IUW16" s="80"/>
      <c r="IUX16" s="80"/>
      <c r="IUY16" s="80"/>
      <c r="IUZ16" s="80"/>
      <c r="IVA16" s="80"/>
      <c r="IVB16" s="80"/>
      <c r="IVC16" s="80"/>
      <c r="IVD16" s="80"/>
      <c r="IVE16" s="80"/>
      <c r="IVF16" s="80"/>
      <c r="IVG16" s="80"/>
      <c r="IVH16" s="80"/>
      <c r="IVI16" s="80"/>
      <c r="IVJ16" s="80"/>
      <c r="IVK16" s="80"/>
      <c r="IVL16" s="80"/>
      <c r="IVM16" s="80"/>
      <c r="IVN16" s="80"/>
      <c r="IVO16" s="80"/>
      <c r="IVP16" s="80"/>
      <c r="IVQ16" s="80"/>
      <c r="IVR16" s="80"/>
      <c r="IVS16" s="80"/>
      <c r="IVT16" s="80"/>
      <c r="IVU16" s="80"/>
      <c r="IVV16" s="80"/>
      <c r="IVW16" s="80"/>
      <c r="IVX16" s="80"/>
      <c r="IVY16" s="80"/>
      <c r="IVZ16" s="80"/>
      <c r="IWA16" s="80"/>
      <c r="IWB16" s="80"/>
      <c r="IWC16" s="80"/>
      <c r="IWD16" s="80"/>
      <c r="IWE16" s="80"/>
      <c r="IWF16" s="80"/>
      <c r="IWG16" s="80"/>
      <c r="IWH16" s="80"/>
      <c r="IWI16" s="80"/>
      <c r="IWJ16" s="80"/>
      <c r="IWK16" s="80"/>
      <c r="IWL16" s="80"/>
      <c r="IWM16" s="80"/>
      <c r="IWN16" s="80"/>
      <c r="IWO16" s="80"/>
      <c r="IWP16" s="80"/>
      <c r="IWQ16" s="80"/>
      <c r="IWR16" s="80"/>
      <c r="IWS16" s="80"/>
      <c r="IWT16" s="80"/>
      <c r="IWU16" s="80"/>
      <c r="IWV16" s="80"/>
      <c r="IWW16" s="80"/>
      <c r="IWX16" s="80"/>
      <c r="IWY16" s="80"/>
      <c r="IWZ16" s="80"/>
      <c r="IXA16" s="80"/>
      <c r="IXB16" s="80"/>
      <c r="IXC16" s="80"/>
      <c r="IXD16" s="80"/>
      <c r="IXE16" s="80"/>
      <c r="IXF16" s="80"/>
      <c r="IXG16" s="80"/>
      <c r="IXH16" s="80"/>
      <c r="IXI16" s="80"/>
      <c r="IXJ16" s="80"/>
      <c r="IXK16" s="80"/>
      <c r="IXL16" s="80"/>
      <c r="IXM16" s="80"/>
      <c r="IXN16" s="80"/>
      <c r="IXO16" s="80"/>
      <c r="IXP16" s="80"/>
      <c r="IXQ16" s="80"/>
      <c r="IXR16" s="80"/>
      <c r="IXS16" s="80"/>
      <c r="IXT16" s="80"/>
      <c r="IXU16" s="80"/>
      <c r="IXV16" s="80"/>
      <c r="IXW16" s="80"/>
      <c r="IXX16" s="80"/>
      <c r="IXY16" s="80"/>
      <c r="IXZ16" s="80"/>
      <c r="IYA16" s="80"/>
      <c r="IYB16" s="80"/>
      <c r="IYC16" s="80"/>
      <c r="IYD16" s="80"/>
      <c r="IYE16" s="80"/>
      <c r="IYF16" s="80"/>
      <c r="IYG16" s="80"/>
      <c r="IYH16" s="80"/>
      <c r="IYI16" s="80"/>
      <c r="IYJ16" s="80"/>
      <c r="IYK16" s="80"/>
      <c r="IYL16" s="80"/>
      <c r="IYM16" s="80"/>
      <c r="IYN16" s="80"/>
      <c r="IYO16" s="80"/>
      <c r="IYP16" s="80"/>
      <c r="IYQ16" s="80"/>
      <c r="IYR16" s="80"/>
      <c r="IYS16" s="80"/>
      <c r="IYT16" s="80"/>
      <c r="IYU16" s="80"/>
      <c r="IYV16" s="80"/>
      <c r="IYW16" s="80"/>
      <c r="IYX16" s="80"/>
      <c r="IYY16" s="80"/>
      <c r="IYZ16" s="80"/>
      <c r="IZA16" s="80"/>
      <c r="IZB16" s="80"/>
      <c r="IZC16" s="80"/>
      <c r="IZD16" s="80"/>
      <c r="IZE16" s="80"/>
      <c r="IZF16" s="80"/>
      <c r="IZG16" s="80"/>
      <c r="IZH16" s="80"/>
      <c r="IZI16" s="80"/>
      <c r="IZJ16" s="80"/>
      <c r="IZK16" s="80"/>
      <c r="IZL16" s="80"/>
      <c r="IZM16" s="80"/>
      <c r="IZN16" s="80"/>
      <c r="IZO16" s="80"/>
      <c r="IZP16" s="80"/>
      <c r="IZQ16" s="80"/>
      <c r="IZR16" s="80"/>
      <c r="IZS16" s="80"/>
      <c r="IZT16" s="80"/>
      <c r="IZU16" s="80"/>
      <c r="IZV16" s="80"/>
      <c r="IZW16" s="80"/>
      <c r="IZX16" s="80"/>
      <c r="IZY16" s="80"/>
      <c r="IZZ16" s="80"/>
      <c r="JAA16" s="80"/>
      <c r="JAB16" s="80"/>
      <c r="JAC16" s="80"/>
      <c r="JAD16" s="80"/>
      <c r="JAE16" s="80"/>
      <c r="JAF16" s="80"/>
      <c r="JAG16" s="80"/>
      <c r="JAH16" s="80"/>
      <c r="JAI16" s="80"/>
      <c r="JAJ16" s="80"/>
      <c r="JAK16" s="80"/>
      <c r="JAL16" s="80"/>
      <c r="JAM16" s="80"/>
      <c r="JAN16" s="80"/>
      <c r="JAO16" s="80"/>
      <c r="JAP16" s="80"/>
      <c r="JAQ16" s="80"/>
      <c r="JAR16" s="80"/>
      <c r="JAS16" s="80"/>
      <c r="JAT16" s="80"/>
      <c r="JAU16" s="80"/>
      <c r="JAV16" s="80"/>
      <c r="JAW16" s="80"/>
      <c r="JAX16" s="80"/>
      <c r="JAY16" s="80"/>
      <c r="JAZ16" s="80"/>
      <c r="JBA16" s="80"/>
      <c r="JBB16" s="80"/>
      <c r="JBC16" s="80"/>
      <c r="JBD16" s="80"/>
      <c r="JBE16" s="80"/>
      <c r="JBF16" s="80"/>
      <c r="JBG16" s="80"/>
      <c r="JBH16" s="80"/>
      <c r="JBI16" s="80"/>
      <c r="JBJ16" s="80"/>
      <c r="JBK16" s="80"/>
      <c r="JBL16" s="80"/>
      <c r="JBM16" s="80"/>
      <c r="JBN16" s="80"/>
      <c r="JBO16" s="80"/>
      <c r="JBP16" s="80"/>
      <c r="JBQ16" s="80"/>
      <c r="JBR16" s="80"/>
      <c r="JBS16" s="80"/>
      <c r="JBT16" s="80"/>
      <c r="JBU16" s="80"/>
      <c r="JBV16" s="80"/>
      <c r="JBW16" s="80"/>
      <c r="JBX16" s="80"/>
      <c r="JBY16" s="80"/>
      <c r="JBZ16" s="80"/>
      <c r="JCA16" s="80"/>
      <c r="JCB16" s="80"/>
      <c r="JCC16" s="80"/>
      <c r="JCD16" s="80"/>
      <c r="JCE16" s="80"/>
      <c r="JCF16" s="80"/>
      <c r="JCG16" s="80"/>
      <c r="JCH16" s="80"/>
      <c r="JCI16" s="80"/>
      <c r="JCJ16" s="80"/>
      <c r="JCK16" s="80"/>
      <c r="JCL16" s="80"/>
      <c r="JCM16" s="80"/>
      <c r="JCN16" s="80"/>
      <c r="JCO16" s="80"/>
      <c r="JCP16" s="80"/>
      <c r="JCQ16" s="80"/>
      <c r="JCR16" s="80"/>
      <c r="JCS16" s="80"/>
      <c r="JCT16" s="80"/>
      <c r="JCU16" s="80"/>
      <c r="JCV16" s="80"/>
      <c r="JCW16" s="80"/>
      <c r="JCX16" s="80"/>
      <c r="JCY16" s="80"/>
      <c r="JCZ16" s="80"/>
      <c r="JDA16" s="80"/>
      <c r="JDB16" s="80"/>
      <c r="JDC16" s="80"/>
      <c r="JDD16" s="80"/>
      <c r="JDE16" s="80"/>
      <c r="JDF16" s="80"/>
      <c r="JDG16" s="80"/>
      <c r="JDH16" s="80"/>
      <c r="JDI16" s="80"/>
      <c r="JDJ16" s="80"/>
      <c r="JDK16" s="80"/>
      <c r="JDL16" s="80"/>
      <c r="JDM16" s="80"/>
      <c r="JDN16" s="80"/>
      <c r="JDO16" s="80"/>
      <c r="JDP16" s="80"/>
      <c r="JDQ16" s="80"/>
      <c r="JDR16" s="80"/>
      <c r="JDS16" s="80"/>
      <c r="JDT16" s="80"/>
      <c r="JDU16" s="80"/>
      <c r="JDV16" s="80"/>
      <c r="JDW16" s="80"/>
      <c r="JDX16" s="80"/>
      <c r="JDY16" s="80"/>
      <c r="JDZ16" s="80"/>
      <c r="JEA16" s="80"/>
      <c r="JEB16" s="80"/>
      <c r="JEC16" s="80"/>
      <c r="JED16" s="80"/>
      <c r="JEE16" s="80"/>
      <c r="JEF16" s="80"/>
      <c r="JEG16" s="80"/>
      <c r="JEH16" s="80"/>
      <c r="JEI16" s="80"/>
      <c r="JEJ16" s="80"/>
      <c r="JEK16" s="80"/>
      <c r="JEL16" s="80"/>
      <c r="JEM16" s="80"/>
      <c r="JEN16" s="80"/>
      <c r="JEO16" s="80"/>
      <c r="JEP16" s="80"/>
      <c r="JEQ16" s="80"/>
      <c r="JER16" s="80"/>
      <c r="JES16" s="80"/>
      <c r="JET16" s="80"/>
      <c r="JEU16" s="80"/>
      <c r="JEV16" s="80"/>
      <c r="JEW16" s="80"/>
      <c r="JEX16" s="80"/>
      <c r="JEY16" s="80"/>
      <c r="JEZ16" s="80"/>
      <c r="JFA16" s="80"/>
      <c r="JFB16" s="80"/>
      <c r="JFC16" s="80"/>
      <c r="JFD16" s="80"/>
      <c r="JFE16" s="80"/>
      <c r="JFF16" s="80"/>
      <c r="JFG16" s="80"/>
      <c r="JFH16" s="80"/>
      <c r="JFI16" s="80"/>
      <c r="JFJ16" s="80"/>
      <c r="JFK16" s="80"/>
      <c r="JFL16" s="80"/>
      <c r="JFM16" s="80"/>
      <c r="JFN16" s="80"/>
      <c r="JFO16" s="80"/>
      <c r="JFP16" s="80"/>
      <c r="JFQ16" s="80"/>
      <c r="JFR16" s="80"/>
      <c r="JFS16" s="80"/>
      <c r="JFT16" s="80"/>
      <c r="JFU16" s="80"/>
      <c r="JFV16" s="80"/>
      <c r="JFW16" s="80"/>
      <c r="JFX16" s="80"/>
      <c r="JFY16" s="80"/>
      <c r="JFZ16" s="80"/>
      <c r="JGA16" s="80"/>
      <c r="JGB16" s="80"/>
      <c r="JGC16" s="80"/>
      <c r="JGD16" s="80"/>
      <c r="JGE16" s="80"/>
      <c r="JGF16" s="80"/>
      <c r="JGG16" s="80"/>
      <c r="JGH16" s="80"/>
      <c r="JGI16" s="80"/>
      <c r="JGJ16" s="80"/>
      <c r="JGK16" s="80"/>
      <c r="JGL16" s="80"/>
      <c r="JGM16" s="80"/>
      <c r="JGN16" s="80"/>
      <c r="JGO16" s="80"/>
      <c r="JGP16" s="80"/>
      <c r="JGQ16" s="80"/>
      <c r="JGR16" s="80"/>
      <c r="JGS16" s="80"/>
      <c r="JGT16" s="80"/>
      <c r="JGU16" s="80"/>
      <c r="JGV16" s="80"/>
      <c r="JGW16" s="80"/>
      <c r="JGX16" s="80"/>
      <c r="JGY16" s="80"/>
      <c r="JGZ16" s="80"/>
      <c r="JHA16" s="80"/>
      <c r="JHB16" s="80"/>
      <c r="JHC16" s="80"/>
      <c r="JHD16" s="80"/>
      <c r="JHE16" s="80"/>
      <c r="JHF16" s="80"/>
      <c r="JHG16" s="80"/>
      <c r="JHH16" s="80"/>
      <c r="JHI16" s="80"/>
      <c r="JHJ16" s="80"/>
      <c r="JHK16" s="80"/>
      <c r="JHL16" s="80"/>
      <c r="JHM16" s="80"/>
      <c r="JHN16" s="80"/>
      <c r="JHO16" s="80"/>
      <c r="JHP16" s="80"/>
      <c r="JHQ16" s="80"/>
      <c r="JHR16" s="80"/>
      <c r="JHS16" s="80"/>
      <c r="JHT16" s="80"/>
      <c r="JHU16" s="80"/>
      <c r="JHV16" s="80"/>
      <c r="JHW16" s="80"/>
      <c r="JHX16" s="80"/>
      <c r="JHY16" s="80"/>
      <c r="JHZ16" s="80"/>
      <c r="JIA16" s="80"/>
      <c r="JIB16" s="80"/>
      <c r="JIC16" s="80"/>
      <c r="JID16" s="80"/>
      <c r="JIE16" s="80"/>
      <c r="JIF16" s="80"/>
      <c r="JIG16" s="80"/>
      <c r="JIH16" s="80"/>
      <c r="JII16" s="80"/>
      <c r="JIJ16" s="80"/>
      <c r="JIK16" s="80"/>
      <c r="JIL16" s="80"/>
      <c r="JIM16" s="80"/>
      <c r="JIN16" s="80"/>
      <c r="JIO16" s="80"/>
      <c r="JIP16" s="80"/>
      <c r="JIQ16" s="80"/>
      <c r="JIR16" s="80"/>
      <c r="JIS16" s="80"/>
      <c r="JIT16" s="80"/>
      <c r="JIU16" s="80"/>
      <c r="JIV16" s="80"/>
      <c r="JIW16" s="80"/>
      <c r="JIX16" s="80"/>
      <c r="JIY16" s="80"/>
      <c r="JIZ16" s="80"/>
      <c r="JJA16" s="80"/>
      <c r="JJB16" s="80"/>
      <c r="JJC16" s="80"/>
      <c r="JJD16" s="80"/>
      <c r="JJE16" s="80"/>
      <c r="JJF16" s="80"/>
      <c r="JJG16" s="80"/>
      <c r="JJH16" s="80"/>
      <c r="JJI16" s="80"/>
      <c r="JJJ16" s="80"/>
      <c r="JJK16" s="80"/>
      <c r="JJL16" s="80"/>
      <c r="JJM16" s="80"/>
      <c r="JJN16" s="80"/>
      <c r="JJO16" s="80"/>
      <c r="JJP16" s="80"/>
      <c r="JJQ16" s="80"/>
      <c r="JJR16" s="80"/>
      <c r="JJS16" s="80"/>
      <c r="JJT16" s="80"/>
      <c r="JJU16" s="80"/>
      <c r="JJV16" s="80"/>
      <c r="JJW16" s="80"/>
      <c r="JJX16" s="80"/>
      <c r="JJY16" s="80"/>
      <c r="JJZ16" s="80"/>
      <c r="JKA16" s="80"/>
      <c r="JKB16" s="80"/>
      <c r="JKC16" s="80"/>
      <c r="JKD16" s="80"/>
      <c r="JKE16" s="80"/>
      <c r="JKF16" s="80"/>
      <c r="JKG16" s="80"/>
      <c r="JKH16" s="80"/>
      <c r="JKI16" s="80"/>
      <c r="JKJ16" s="80"/>
      <c r="JKK16" s="80"/>
      <c r="JKL16" s="80"/>
      <c r="JKM16" s="80"/>
      <c r="JKN16" s="80"/>
      <c r="JKO16" s="80"/>
      <c r="JKP16" s="80"/>
      <c r="JKQ16" s="80"/>
      <c r="JKR16" s="80"/>
      <c r="JKS16" s="80"/>
      <c r="JKT16" s="80"/>
      <c r="JKU16" s="80"/>
      <c r="JKV16" s="80"/>
      <c r="JKW16" s="80"/>
      <c r="JKX16" s="80"/>
      <c r="JKY16" s="80"/>
      <c r="JKZ16" s="80"/>
      <c r="JLA16" s="80"/>
      <c r="JLB16" s="80"/>
      <c r="JLC16" s="80"/>
      <c r="JLD16" s="80"/>
      <c r="JLE16" s="80"/>
      <c r="JLF16" s="80"/>
      <c r="JLG16" s="80"/>
      <c r="JLH16" s="80"/>
      <c r="JLI16" s="80"/>
      <c r="JLJ16" s="80"/>
      <c r="JLK16" s="80"/>
      <c r="JLL16" s="80"/>
      <c r="JLM16" s="80"/>
      <c r="JLN16" s="80"/>
      <c r="JLO16" s="80"/>
      <c r="JLP16" s="80"/>
      <c r="JLQ16" s="80"/>
      <c r="JLR16" s="80"/>
      <c r="JLS16" s="80"/>
      <c r="JLT16" s="80"/>
      <c r="JLU16" s="80"/>
      <c r="JLV16" s="80"/>
      <c r="JLW16" s="80"/>
      <c r="JLX16" s="80"/>
      <c r="JLY16" s="80"/>
      <c r="JLZ16" s="80"/>
      <c r="JMA16" s="80"/>
      <c r="JMB16" s="80"/>
      <c r="JMC16" s="80"/>
      <c r="JMD16" s="80"/>
      <c r="JME16" s="80"/>
      <c r="JMF16" s="80"/>
      <c r="JMG16" s="80"/>
      <c r="JMH16" s="80"/>
      <c r="JMI16" s="80"/>
      <c r="JMJ16" s="80"/>
      <c r="JMK16" s="80"/>
      <c r="JML16" s="80"/>
      <c r="JMM16" s="80"/>
      <c r="JMN16" s="80"/>
      <c r="JMO16" s="80"/>
      <c r="JMP16" s="80"/>
      <c r="JMQ16" s="80"/>
      <c r="JMR16" s="80"/>
      <c r="JMS16" s="80"/>
      <c r="JMT16" s="80"/>
      <c r="JMU16" s="80"/>
      <c r="JMV16" s="80"/>
      <c r="JMW16" s="80"/>
      <c r="JMX16" s="80"/>
      <c r="JMY16" s="80"/>
      <c r="JMZ16" s="80"/>
      <c r="JNA16" s="80"/>
      <c r="JNB16" s="80"/>
      <c r="JNC16" s="80"/>
      <c r="JND16" s="80"/>
      <c r="JNE16" s="80"/>
      <c r="JNF16" s="80"/>
      <c r="JNG16" s="80"/>
      <c r="JNH16" s="80"/>
      <c r="JNI16" s="80"/>
      <c r="JNJ16" s="80"/>
      <c r="JNK16" s="80"/>
      <c r="JNL16" s="80"/>
      <c r="JNM16" s="80"/>
      <c r="JNN16" s="80"/>
      <c r="JNO16" s="80"/>
      <c r="JNP16" s="80"/>
      <c r="JNQ16" s="80"/>
      <c r="JNR16" s="80"/>
      <c r="JNS16" s="80"/>
      <c r="JNT16" s="80"/>
      <c r="JNU16" s="80"/>
      <c r="JNV16" s="80"/>
      <c r="JNW16" s="80"/>
      <c r="JNX16" s="80"/>
      <c r="JNY16" s="80"/>
      <c r="JNZ16" s="80"/>
      <c r="JOA16" s="80"/>
      <c r="JOB16" s="80"/>
      <c r="JOC16" s="80"/>
      <c r="JOD16" s="80"/>
      <c r="JOE16" s="80"/>
      <c r="JOF16" s="80"/>
      <c r="JOG16" s="80"/>
      <c r="JOH16" s="80"/>
      <c r="JOI16" s="80"/>
      <c r="JOJ16" s="80"/>
      <c r="JOK16" s="80"/>
      <c r="JOL16" s="80"/>
      <c r="JOM16" s="80"/>
      <c r="JON16" s="80"/>
      <c r="JOO16" s="80"/>
      <c r="JOP16" s="80"/>
      <c r="JOQ16" s="80"/>
      <c r="JOR16" s="80"/>
      <c r="JOS16" s="80"/>
      <c r="JOT16" s="80"/>
      <c r="JOU16" s="80"/>
      <c r="JOV16" s="80"/>
      <c r="JOW16" s="80"/>
      <c r="JOX16" s="80"/>
      <c r="JOY16" s="80"/>
      <c r="JOZ16" s="80"/>
      <c r="JPA16" s="80"/>
      <c r="JPB16" s="80"/>
      <c r="JPC16" s="80"/>
      <c r="JPD16" s="80"/>
      <c r="JPE16" s="80"/>
      <c r="JPF16" s="80"/>
      <c r="JPG16" s="80"/>
      <c r="JPH16" s="80"/>
      <c r="JPI16" s="80"/>
      <c r="JPJ16" s="80"/>
      <c r="JPK16" s="80"/>
      <c r="JPL16" s="80"/>
      <c r="JPM16" s="80"/>
      <c r="JPN16" s="80"/>
      <c r="JPO16" s="80"/>
      <c r="JPP16" s="80"/>
      <c r="JPQ16" s="80"/>
      <c r="JPR16" s="80"/>
      <c r="JPS16" s="80"/>
      <c r="JPT16" s="80"/>
      <c r="JPU16" s="80"/>
      <c r="JPV16" s="80"/>
      <c r="JPW16" s="80"/>
      <c r="JPX16" s="80"/>
      <c r="JPY16" s="80"/>
      <c r="JPZ16" s="80"/>
      <c r="JQA16" s="80"/>
      <c r="JQB16" s="80"/>
      <c r="JQC16" s="80"/>
      <c r="JQD16" s="80"/>
      <c r="JQE16" s="80"/>
      <c r="JQF16" s="80"/>
      <c r="JQG16" s="80"/>
      <c r="JQH16" s="80"/>
      <c r="JQI16" s="80"/>
      <c r="JQJ16" s="80"/>
      <c r="JQK16" s="80"/>
      <c r="JQL16" s="80"/>
      <c r="JQM16" s="80"/>
      <c r="JQN16" s="80"/>
      <c r="JQO16" s="80"/>
      <c r="JQP16" s="80"/>
      <c r="JQQ16" s="80"/>
      <c r="JQR16" s="80"/>
      <c r="JQS16" s="80"/>
      <c r="JQT16" s="80"/>
      <c r="JQU16" s="80"/>
      <c r="JQV16" s="80"/>
      <c r="JQW16" s="80"/>
      <c r="JQX16" s="80"/>
      <c r="JQY16" s="80"/>
      <c r="JQZ16" s="80"/>
      <c r="JRA16" s="80"/>
      <c r="JRB16" s="80"/>
      <c r="JRC16" s="80"/>
      <c r="JRD16" s="80"/>
      <c r="JRE16" s="80"/>
      <c r="JRF16" s="80"/>
      <c r="JRG16" s="80"/>
      <c r="JRH16" s="80"/>
      <c r="JRI16" s="80"/>
      <c r="JRJ16" s="80"/>
      <c r="JRK16" s="80"/>
      <c r="JRL16" s="80"/>
      <c r="JRM16" s="80"/>
      <c r="JRN16" s="80"/>
      <c r="JRO16" s="80"/>
      <c r="JRP16" s="80"/>
      <c r="JRQ16" s="80"/>
      <c r="JRR16" s="80"/>
      <c r="JRS16" s="80"/>
      <c r="JRT16" s="80"/>
      <c r="JRU16" s="80"/>
      <c r="JRV16" s="80"/>
      <c r="JRW16" s="80"/>
      <c r="JRX16" s="80"/>
      <c r="JRY16" s="80"/>
      <c r="JRZ16" s="80"/>
      <c r="JSA16" s="80"/>
      <c r="JSB16" s="80"/>
      <c r="JSC16" s="80"/>
      <c r="JSD16" s="80"/>
      <c r="JSE16" s="80"/>
      <c r="JSF16" s="80"/>
      <c r="JSG16" s="80"/>
      <c r="JSH16" s="80"/>
      <c r="JSI16" s="80"/>
      <c r="JSJ16" s="80"/>
      <c r="JSK16" s="80"/>
      <c r="JSL16" s="80"/>
      <c r="JSM16" s="80"/>
      <c r="JSN16" s="80"/>
      <c r="JSO16" s="80"/>
      <c r="JSP16" s="80"/>
      <c r="JSQ16" s="80"/>
      <c r="JSR16" s="80"/>
      <c r="JSS16" s="80"/>
      <c r="JST16" s="80"/>
      <c r="JSU16" s="80"/>
      <c r="JSV16" s="80"/>
      <c r="JSW16" s="80"/>
      <c r="JSX16" s="80"/>
      <c r="JSY16" s="80"/>
      <c r="JSZ16" s="80"/>
      <c r="JTA16" s="80"/>
      <c r="JTB16" s="80"/>
      <c r="JTC16" s="80"/>
      <c r="JTD16" s="80"/>
      <c r="JTE16" s="80"/>
      <c r="JTF16" s="80"/>
      <c r="JTG16" s="80"/>
      <c r="JTH16" s="80"/>
      <c r="JTI16" s="80"/>
      <c r="JTJ16" s="80"/>
      <c r="JTK16" s="80"/>
      <c r="JTL16" s="80"/>
      <c r="JTM16" s="80"/>
      <c r="JTN16" s="80"/>
      <c r="JTO16" s="80"/>
      <c r="JTP16" s="80"/>
      <c r="JTQ16" s="80"/>
      <c r="JTR16" s="80"/>
      <c r="JTS16" s="80"/>
      <c r="JTT16" s="80"/>
      <c r="JTU16" s="80"/>
      <c r="JTV16" s="80"/>
      <c r="JTW16" s="80"/>
      <c r="JTX16" s="80"/>
      <c r="JTY16" s="80"/>
      <c r="JTZ16" s="80"/>
      <c r="JUA16" s="80"/>
      <c r="JUB16" s="80"/>
      <c r="JUC16" s="80"/>
      <c r="JUD16" s="80"/>
      <c r="JUE16" s="80"/>
      <c r="JUF16" s="80"/>
      <c r="JUG16" s="80"/>
      <c r="JUH16" s="80"/>
      <c r="JUI16" s="80"/>
      <c r="JUJ16" s="80"/>
      <c r="JUK16" s="80"/>
      <c r="JUL16" s="80"/>
      <c r="JUM16" s="80"/>
      <c r="JUN16" s="80"/>
      <c r="JUO16" s="80"/>
      <c r="JUP16" s="80"/>
      <c r="JUQ16" s="80"/>
      <c r="JUR16" s="80"/>
      <c r="JUS16" s="80"/>
      <c r="JUT16" s="80"/>
      <c r="JUU16" s="80"/>
      <c r="JUV16" s="80"/>
      <c r="JUW16" s="80"/>
      <c r="JUX16" s="80"/>
      <c r="JUY16" s="80"/>
      <c r="JUZ16" s="80"/>
      <c r="JVA16" s="80"/>
      <c r="JVB16" s="80"/>
      <c r="JVC16" s="80"/>
      <c r="JVD16" s="80"/>
      <c r="JVE16" s="80"/>
      <c r="JVF16" s="80"/>
      <c r="JVG16" s="80"/>
      <c r="JVH16" s="80"/>
      <c r="JVI16" s="80"/>
      <c r="JVJ16" s="80"/>
      <c r="JVK16" s="80"/>
      <c r="JVL16" s="80"/>
      <c r="JVM16" s="80"/>
      <c r="JVN16" s="80"/>
      <c r="JVO16" s="80"/>
      <c r="JVP16" s="80"/>
      <c r="JVQ16" s="80"/>
      <c r="JVR16" s="80"/>
      <c r="JVS16" s="80"/>
      <c r="JVT16" s="80"/>
      <c r="JVU16" s="80"/>
      <c r="JVV16" s="80"/>
      <c r="JVW16" s="80"/>
      <c r="JVX16" s="80"/>
      <c r="JVY16" s="80"/>
      <c r="JVZ16" s="80"/>
      <c r="JWA16" s="80"/>
      <c r="JWB16" s="80"/>
      <c r="JWC16" s="80"/>
      <c r="JWD16" s="80"/>
      <c r="JWE16" s="80"/>
      <c r="JWF16" s="80"/>
      <c r="JWG16" s="80"/>
      <c r="JWH16" s="80"/>
      <c r="JWI16" s="80"/>
      <c r="JWJ16" s="80"/>
      <c r="JWK16" s="80"/>
      <c r="JWL16" s="80"/>
      <c r="JWM16" s="80"/>
      <c r="JWN16" s="80"/>
      <c r="JWO16" s="80"/>
      <c r="JWP16" s="80"/>
      <c r="JWQ16" s="80"/>
      <c r="JWR16" s="80"/>
      <c r="JWS16" s="80"/>
      <c r="JWT16" s="80"/>
      <c r="JWU16" s="80"/>
      <c r="JWV16" s="80"/>
      <c r="JWW16" s="80"/>
      <c r="JWX16" s="80"/>
      <c r="JWY16" s="80"/>
      <c r="JWZ16" s="80"/>
      <c r="JXA16" s="80"/>
      <c r="JXB16" s="80"/>
      <c r="JXC16" s="80"/>
      <c r="JXD16" s="80"/>
      <c r="JXE16" s="80"/>
      <c r="JXF16" s="80"/>
      <c r="JXG16" s="80"/>
      <c r="JXH16" s="80"/>
      <c r="JXI16" s="80"/>
      <c r="JXJ16" s="80"/>
      <c r="JXK16" s="80"/>
      <c r="JXL16" s="80"/>
      <c r="JXM16" s="80"/>
      <c r="JXN16" s="80"/>
      <c r="JXO16" s="80"/>
      <c r="JXP16" s="80"/>
      <c r="JXQ16" s="80"/>
      <c r="JXR16" s="80"/>
      <c r="JXS16" s="80"/>
      <c r="JXT16" s="80"/>
      <c r="JXU16" s="80"/>
      <c r="JXV16" s="80"/>
      <c r="JXW16" s="80"/>
      <c r="JXX16" s="80"/>
      <c r="JXY16" s="80"/>
      <c r="JXZ16" s="80"/>
      <c r="JYA16" s="80"/>
      <c r="JYB16" s="80"/>
      <c r="JYC16" s="80"/>
      <c r="JYD16" s="80"/>
      <c r="JYE16" s="80"/>
      <c r="JYF16" s="80"/>
      <c r="JYG16" s="80"/>
      <c r="JYH16" s="80"/>
      <c r="JYI16" s="80"/>
      <c r="JYJ16" s="80"/>
      <c r="JYK16" s="80"/>
      <c r="JYL16" s="80"/>
      <c r="JYM16" s="80"/>
      <c r="JYN16" s="80"/>
      <c r="JYO16" s="80"/>
      <c r="JYP16" s="80"/>
      <c r="JYQ16" s="80"/>
      <c r="JYR16" s="80"/>
      <c r="JYS16" s="80"/>
      <c r="JYT16" s="80"/>
      <c r="JYU16" s="80"/>
      <c r="JYV16" s="80"/>
      <c r="JYW16" s="80"/>
      <c r="JYX16" s="80"/>
      <c r="JYY16" s="80"/>
      <c r="JYZ16" s="80"/>
      <c r="JZA16" s="80"/>
      <c r="JZB16" s="80"/>
      <c r="JZC16" s="80"/>
      <c r="JZD16" s="80"/>
      <c r="JZE16" s="80"/>
      <c r="JZF16" s="80"/>
      <c r="JZG16" s="80"/>
      <c r="JZH16" s="80"/>
      <c r="JZI16" s="80"/>
      <c r="JZJ16" s="80"/>
      <c r="JZK16" s="80"/>
      <c r="JZL16" s="80"/>
      <c r="JZM16" s="80"/>
      <c r="JZN16" s="80"/>
      <c r="JZO16" s="80"/>
      <c r="JZP16" s="80"/>
      <c r="JZQ16" s="80"/>
      <c r="JZR16" s="80"/>
      <c r="JZS16" s="80"/>
      <c r="JZT16" s="80"/>
      <c r="JZU16" s="80"/>
      <c r="JZV16" s="80"/>
      <c r="JZW16" s="80"/>
      <c r="JZX16" s="80"/>
      <c r="JZY16" s="80"/>
      <c r="JZZ16" s="80"/>
      <c r="KAA16" s="80"/>
      <c r="KAB16" s="80"/>
      <c r="KAC16" s="80"/>
      <c r="KAD16" s="80"/>
      <c r="KAE16" s="80"/>
      <c r="KAF16" s="80"/>
      <c r="KAG16" s="80"/>
      <c r="KAH16" s="80"/>
      <c r="KAI16" s="80"/>
      <c r="KAJ16" s="80"/>
      <c r="KAK16" s="80"/>
      <c r="KAL16" s="80"/>
      <c r="KAM16" s="80"/>
      <c r="KAN16" s="80"/>
      <c r="KAO16" s="80"/>
      <c r="KAP16" s="80"/>
      <c r="KAQ16" s="80"/>
      <c r="KAR16" s="80"/>
      <c r="KAS16" s="80"/>
      <c r="KAT16" s="80"/>
      <c r="KAU16" s="80"/>
      <c r="KAV16" s="80"/>
      <c r="KAW16" s="80"/>
      <c r="KAX16" s="80"/>
      <c r="KAY16" s="80"/>
      <c r="KAZ16" s="80"/>
      <c r="KBA16" s="80"/>
      <c r="KBB16" s="80"/>
      <c r="KBC16" s="80"/>
      <c r="KBD16" s="80"/>
      <c r="KBE16" s="80"/>
      <c r="KBF16" s="80"/>
      <c r="KBG16" s="80"/>
      <c r="KBH16" s="80"/>
      <c r="KBI16" s="80"/>
      <c r="KBJ16" s="80"/>
      <c r="KBK16" s="80"/>
      <c r="KBL16" s="80"/>
      <c r="KBM16" s="80"/>
      <c r="KBN16" s="80"/>
      <c r="KBO16" s="80"/>
      <c r="KBP16" s="80"/>
      <c r="KBQ16" s="80"/>
      <c r="KBR16" s="80"/>
      <c r="KBS16" s="80"/>
      <c r="KBT16" s="80"/>
      <c r="KBU16" s="80"/>
      <c r="KBV16" s="80"/>
      <c r="KBW16" s="80"/>
      <c r="KBX16" s="80"/>
      <c r="KBY16" s="80"/>
      <c r="KBZ16" s="80"/>
      <c r="KCA16" s="80"/>
      <c r="KCB16" s="80"/>
      <c r="KCC16" s="80"/>
      <c r="KCD16" s="80"/>
      <c r="KCE16" s="80"/>
      <c r="KCF16" s="80"/>
      <c r="KCG16" s="80"/>
      <c r="KCH16" s="80"/>
      <c r="KCI16" s="80"/>
      <c r="KCJ16" s="80"/>
      <c r="KCK16" s="80"/>
      <c r="KCL16" s="80"/>
      <c r="KCM16" s="80"/>
      <c r="KCN16" s="80"/>
      <c r="KCO16" s="80"/>
      <c r="KCP16" s="80"/>
      <c r="KCQ16" s="80"/>
      <c r="KCR16" s="80"/>
      <c r="KCS16" s="80"/>
      <c r="KCT16" s="80"/>
      <c r="KCU16" s="80"/>
      <c r="KCV16" s="80"/>
      <c r="KCW16" s="80"/>
      <c r="KCX16" s="80"/>
      <c r="KCY16" s="80"/>
      <c r="KCZ16" s="80"/>
      <c r="KDA16" s="80"/>
      <c r="KDB16" s="80"/>
      <c r="KDC16" s="80"/>
      <c r="KDD16" s="80"/>
      <c r="KDE16" s="80"/>
      <c r="KDF16" s="80"/>
      <c r="KDG16" s="80"/>
      <c r="KDH16" s="80"/>
      <c r="KDI16" s="80"/>
      <c r="KDJ16" s="80"/>
      <c r="KDK16" s="80"/>
      <c r="KDL16" s="80"/>
      <c r="KDM16" s="80"/>
      <c r="KDN16" s="80"/>
      <c r="KDO16" s="80"/>
      <c r="KDP16" s="80"/>
      <c r="KDQ16" s="80"/>
      <c r="KDR16" s="80"/>
      <c r="KDS16" s="80"/>
      <c r="KDT16" s="80"/>
      <c r="KDU16" s="80"/>
      <c r="KDV16" s="80"/>
      <c r="KDW16" s="80"/>
      <c r="KDX16" s="80"/>
      <c r="KDY16" s="80"/>
      <c r="KDZ16" s="80"/>
      <c r="KEA16" s="80"/>
      <c r="KEB16" s="80"/>
      <c r="KEC16" s="80"/>
      <c r="KED16" s="80"/>
      <c r="KEE16" s="80"/>
      <c r="KEF16" s="80"/>
      <c r="KEG16" s="80"/>
      <c r="KEH16" s="80"/>
      <c r="KEI16" s="80"/>
      <c r="KEJ16" s="80"/>
      <c r="KEK16" s="80"/>
      <c r="KEL16" s="80"/>
      <c r="KEM16" s="80"/>
      <c r="KEN16" s="80"/>
      <c r="KEO16" s="80"/>
      <c r="KEP16" s="80"/>
      <c r="KEQ16" s="80"/>
      <c r="KER16" s="80"/>
      <c r="KES16" s="80"/>
      <c r="KET16" s="80"/>
      <c r="KEU16" s="80"/>
      <c r="KEV16" s="80"/>
      <c r="KEW16" s="80"/>
      <c r="KEX16" s="80"/>
      <c r="KEY16" s="80"/>
      <c r="KEZ16" s="80"/>
      <c r="KFA16" s="80"/>
      <c r="KFB16" s="80"/>
      <c r="KFC16" s="80"/>
      <c r="KFD16" s="80"/>
      <c r="KFE16" s="80"/>
      <c r="KFF16" s="80"/>
      <c r="KFG16" s="80"/>
      <c r="KFH16" s="80"/>
      <c r="KFI16" s="80"/>
      <c r="KFJ16" s="80"/>
      <c r="KFK16" s="80"/>
      <c r="KFL16" s="80"/>
      <c r="KFM16" s="80"/>
      <c r="KFN16" s="80"/>
      <c r="KFO16" s="80"/>
      <c r="KFP16" s="80"/>
      <c r="KFQ16" s="80"/>
      <c r="KFR16" s="80"/>
      <c r="KFS16" s="80"/>
      <c r="KFT16" s="80"/>
      <c r="KFU16" s="80"/>
      <c r="KFV16" s="80"/>
      <c r="KFW16" s="80"/>
      <c r="KFX16" s="80"/>
      <c r="KFY16" s="80"/>
      <c r="KFZ16" s="80"/>
      <c r="KGA16" s="80"/>
      <c r="KGB16" s="80"/>
      <c r="KGC16" s="80"/>
      <c r="KGD16" s="80"/>
      <c r="KGE16" s="80"/>
      <c r="KGF16" s="80"/>
      <c r="KGG16" s="80"/>
      <c r="KGH16" s="80"/>
      <c r="KGI16" s="80"/>
      <c r="KGJ16" s="80"/>
      <c r="KGK16" s="80"/>
      <c r="KGL16" s="80"/>
      <c r="KGM16" s="80"/>
      <c r="KGN16" s="80"/>
      <c r="KGO16" s="80"/>
      <c r="KGP16" s="80"/>
      <c r="KGQ16" s="80"/>
      <c r="KGR16" s="80"/>
      <c r="KGS16" s="80"/>
      <c r="KGT16" s="80"/>
      <c r="KGU16" s="80"/>
      <c r="KGV16" s="80"/>
      <c r="KGW16" s="80"/>
      <c r="KGX16" s="80"/>
      <c r="KGY16" s="80"/>
      <c r="KGZ16" s="80"/>
      <c r="KHA16" s="80"/>
      <c r="KHB16" s="80"/>
      <c r="KHC16" s="80"/>
      <c r="KHD16" s="80"/>
      <c r="KHE16" s="80"/>
      <c r="KHF16" s="80"/>
      <c r="KHG16" s="80"/>
      <c r="KHH16" s="80"/>
      <c r="KHI16" s="80"/>
      <c r="KHJ16" s="80"/>
      <c r="KHK16" s="80"/>
      <c r="KHL16" s="80"/>
      <c r="KHM16" s="80"/>
      <c r="KHN16" s="80"/>
      <c r="KHO16" s="80"/>
      <c r="KHP16" s="80"/>
      <c r="KHQ16" s="80"/>
      <c r="KHR16" s="80"/>
      <c r="KHS16" s="80"/>
      <c r="KHT16" s="80"/>
      <c r="KHU16" s="80"/>
      <c r="KHV16" s="80"/>
      <c r="KHW16" s="80"/>
      <c r="KHX16" s="80"/>
      <c r="KHY16" s="80"/>
      <c r="KHZ16" s="80"/>
      <c r="KIA16" s="80"/>
      <c r="KIB16" s="80"/>
      <c r="KIC16" s="80"/>
      <c r="KID16" s="80"/>
      <c r="KIE16" s="80"/>
      <c r="KIF16" s="80"/>
      <c r="KIG16" s="80"/>
      <c r="KIH16" s="80"/>
      <c r="KII16" s="80"/>
      <c r="KIJ16" s="80"/>
      <c r="KIK16" s="80"/>
      <c r="KIL16" s="80"/>
      <c r="KIM16" s="80"/>
      <c r="KIN16" s="80"/>
      <c r="KIO16" s="80"/>
      <c r="KIP16" s="80"/>
      <c r="KIQ16" s="80"/>
      <c r="KIR16" s="80"/>
      <c r="KIS16" s="80"/>
      <c r="KIT16" s="80"/>
      <c r="KIU16" s="80"/>
      <c r="KIV16" s="80"/>
      <c r="KIW16" s="80"/>
      <c r="KIX16" s="80"/>
      <c r="KIY16" s="80"/>
      <c r="KIZ16" s="80"/>
      <c r="KJA16" s="80"/>
      <c r="KJB16" s="80"/>
      <c r="KJC16" s="80"/>
      <c r="KJD16" s="80"/>
      <c r="KJE16" s="80"/>
      <c r="KJF16" s="80"/>
      <c r="KJG16" s="80"/>
      <c r="KJH16" s="80"/>
      <c r="KJI16" s="80"/>
      <c r="KJJ16" s="80"/>
      <c r="KJK16" s="80"/>
      <c r="KJL16" s="80"/>
      <c r="KJM16" s="80"/>
      <c r="KJN16" s="80"/>
      <c r="KJO16" s="80"/>
      <c r="KJP16" s="80"/>
      <c r="KJQ16" s="80"/>
      <c r="KJR16" s="80"/>
      <c r="KJS16" s="80"/>
      <c r="KJT16" s="80"/>
      <c r="KJU16" s="80"/>
      <c r="KJV16" s="80"/>
      <c r="KJW16" s="80"/>
      <c r="KJX16" s="80"/>
      <c r="KJY16" s="80"/>
      <c r="KJZ16" s="80"/>
      <c r="KKA16" s="80"/>
      <c r="KKB16" s="80"/>
      <c r="KKC16" s="80"/>
      <c r="KKD16" s="80"/>
      <c r="KKE16" s="80"/>
      <c r="KKF16" s="80"/>
      <c r="KKG16" s="80"/>
      <c r="KKH16" s="80"/>
      <c r="KKI16" s="80"/>
      <c r="KKJ16" s="80"/>
      <c r="KKK16" s="80"/>
      <c r="KKL16" s="80"/>
      <c r="KKM16" s="80"/>
      <c r="KKN16" s="80"/>
      <c r="KKO16" s="80"/>
      <c r="KKP16" s="80"/>
      <c r="KKQ16" s="80"/>
      <c r="KKR16" s="80"/>
      <c r="KKS16" s="80"/>
      <c r="KKT16" s="80"/>
      <c r="KKU16" s="80"/>
      <c r="KKV16" s="80"/>
      <c r="KKW16" s="80"/>
      <c r="KKX16" s="80"/>
      <c r="KKY16" s="80"/>
      <c r="KKZ16" s="80"/>
      <c r="KLA16" s="80"/>
      <c r="KLB16" s="80"/>
      <c r="KLC16" s="80"/>
      <c r="KLD16" s="80"/>
      <c r="KLE16" s="80"/>
      <c r="KLF16" s="80"/>
      <c r="KLG16" s="80"/>
      <c r="KLH16" s="80"/>
      <c r="KLI16" s="80"/>
      <c r="KLJ16" s="80"/>
      <c r="KLK16" s="80"/>
      <c r="KLL16" s="80"/>
      <c r="KLM16" s="80"/>
      <c r="KLN16" s="80"/>
      <c r="KLO16" s="80"/>
      <c r="KLP16" s="80"/>
      <c r="KLQ16" s="80"/>
      <c r="KLR16" s="80"/>
      <c r="KLS16" s="80"/>
      <c r="KLT16" s="80"/>
      <c r="KLU16" s="80"/>
      <c r="KLV16" s="80"/>
      <c r="KLW16" s="80"/>
      <c r="KLX16" s="80"/>
      <c r="KLY16" s="80"/>
      <c r="KLZ16" s="80"/>
      <c r="KMA16" s="80"/>
      <c r="KMB16" s="80"/>
      <c r="KMC16" s="80"/>
      <c r="KMD16" s="80"/>
      <c r="KME16" s="80"/>
      <c r="KMF16" s="80"/>
      <c r="KMG16" s="80"/>
      <c r="KMH16" s="80"/>
      <c r="KMI16" s="80"/>
      <c r="KMJ16" s="80"/>
      <c r="KMK16" s="80"/>
      <c r="KML16" s="80"/>
      <c r="KMM16" s="80"/>
      <c r="KMN16" s="80"/>
      <c r="KMO16" s="80"/>
      <c r="KMP16" s="80"/>
      <c r="KMQ16" s="80"/>
      <c r="KMR16" s="80"/>
      <c r="KMS16" s="80"/>
      <c r="KMT16" s="80"/>
      <c r="KMU16" s="80"/>
      <c r="KMV16" s="80"/>
      <c r="KMW16" s="80"/>
      <c r="KMX16" s="80"/>
      <c r="KMY16" s="80"/>
      <c r="KMZ16" s="80"/>
      <c r="KNA16" s="80"/>
      <c r="KNB16" s="80"/>
      <c r="KNC16" s="80"/>
      <c r="KND16" s="80"/>
      <c r="KNE16" s="80"/>
      <c r="KNF16" s="80"/>
      <c r="KNG16" s="80"/>
      <c r="KNH16" s="80"/>
      <c r="KNI16" s="80"/>
      <c r="KNJ16" s="80"/>
      <c r="KNK16" s="80"/>
      <c r="KNL16" s="80"/>
      <c r="KNM16" s="80"/>
      <c r="KNN16" s="80"/>
      <c r="KNO16" s="80"/>
      <c r="KNP16" s="80"/>
      <c r="KNQ16" s="80"/>
      <c r="KNR16" s="80"/>
      <c r="KNS16" s="80"/>
      <c r="KNT16" s="80"/>
      <c r="KNU16" s="80"/>
      <c r="KNV16" s="80"/>
      <c r="KNW16" s="80"/>
      <c r="KNX16" s="80"/>
      <c r="KNY16" s="80"/>
      <c r="KNZ16" s="80"/>
      <c r="KOA16" s="80"/>
      <c r="KOB16" s="80"/>
      <c r="KOC16" s="80"/>
      <c r="KOD16" s="80"/>
      <c r="KOE16" s="80"/>
      <c r="KOF16" s="80"/>
      <c r="KOG16" s="80"/>
      <c r="KOH16" s="80"/>
      <c r="KOI16" s="80"/>
      <c r="KOJ16" s="80"/>
      <c r="KOK16" s="80"/>
      <c r="KOL16" s="80"/>
      <c r="KOM16" s="80"/>
      <c r="KON16" s="80"/>
      <c r="KOO16" s="80"/>
      <c r="KOP16" s="80"/>
      <c r="KOQ16" s="80"/>
      <c r="KOR16" s="80"/>
      <c r="KOS16" s="80"/>
      <c r="KOT16" s="80"/>
      <c r="KOU16" s="80"/>
      <c r="KOV16" s="80"/>
      <c r="KOW16" s="80"/>
      <c r="KOX16" s="80"/>
      <c r="KOY16" s="80"/>
      <c r="KOZ16" s="80"/>
      <c r="KPA16" s="80"/>
      <c r="KPB16" s="80"/>
      <c r="KPC16" s="80"/>
      <c r="KPD16" s="80"/>
      <c r="KPE16" s="80"/>
      <c r="KPF16" s="80"/>
      <c r="KPG16" s="80"/>
      <c r="KPH16" s="80"/>
      <c r="KPI16" s="80"/>
      <c r="KPJ16" s="80"/>
      <c r="KPK16" s="80"/>
      <c r="KPL16" s="80"/>
      <c r="KPM16" s="80"/>
      <c r="KPN16" s="80"/>
      <c r="KPO16" s="80"/>
      <c r="KPP16" s="80"/>
      <c r="KPQ16" s="80"/>
      <c r="KPR16" s="80"/>
      <c r="KPS16" s="80"/>
      <c r="KPT16" s="80"/>
      <c r="KPU16" s="80"/>
      <c r="KPV16" s="80"/>
      <c r="KPW16" s="80"/>
      <c r="KPX16" s="80"/>
      <c r="KPY16" s="80"/>
      <c r="KPZ16" s="80"/>
      <c r="KQA16" s="80"/>
      <c r="KQB16" s="80"/>
      <c r="KQC16" s="80"/>
      <c r="KQD16" s="80"/>
      <c r="KQE16" s="80"/>
      <c r="KQF16" s="80"/>
      <c r="KQG16" s="80"/>
      <c r="KQH16" s="80"/>
      <c r="KQI16" s="80"/>
      <c r="KQJ16" s="80"/>
      <c r="KQK16" s="80"/>
      <c r="KQL16" s="80"/>
      <c r="KQM16" s="80"/>
      <c r="KQN16" s="80"/>
      <c r="KQO16" s="80"/>
      <c r="KQP16" s="80"/>
      <c r="KQQ16" s="80"/>
      <c r="KQR16" s="80"/>
      <c r="KQS16" s="80"/>
      <c r="KQT16" s="80"/>
      <c r="KQU16" s="80"/>
      <c r="KQV16" s="80"/>
      <c r="KQW16" s="80"/>
      <c r="KQX16" s="80"/>
      <c r="KQY16" s="80"/>
      <c r="KQZ16" s="80"/>
      <c r="KRA16" s="80"/>
      <c r="KRB16" s="80"/>
      <c r="KRC16" s="80"/>
      <c r="KRD16" s="80"/>
      <c r="KRE16" s="80"/>
      <c r="KRF16" s="80"/>
      <c r="KRG16" s="80"/>
      <c r="KRH16" s="80"/>
      <c r="KRI16" s="80"/>
      <c r="KRJ16" s="80"/>
      <c r="KRK16" s="80"/>
      <c r="KRL16" s="80"/>
      <c r="KRM16" s="80"/>
      <c r="KRN16" s="80"/>
      <c r="KRO16" s="80"/>
      <c r="KRP16" s="80"/>
      <c r="KRQ16" s="80"/>
      <c r="KRR16" s="80"/>
      <c r="KRS16" s="80"/>
      <c r="KRT16" s="80"/>
      <c r="KRU16" s="80"/>
      <c r="KRV16" s="80"/>
      <c r="KRW16" s="80"/>
      <c r="KRX16" s="80"/>
      <c r="KRY16" s="80"/>
      <c r="KRZ16" s="80"/>
      <c r="KSA16" s="80"/>
      <c r="KSB16" s="80"/>
      <c r="KSC16" s="80"/>
      <c r="KSD16" s="80"/>
      <c r="KSE16" s="80"/>
      <c r="KSF16" s="80"/>
      <c r="KSG16" s="80"/>
      <c r="KSH16" s="80"/>
      <c r="KSI16" s="80"/>
      <c r="KSJ16" s="80"/>
      <c r="KSK16" s="80"/>
      <c r="KSL16" s="80"/>
      <c r="KSM16" s="80"/>
      <c r="KSN16" s="80"/>
      <c r="KSO16" s="80"/>
      <c r="KSP16" s="80"/>
      <c r="KSQ16" s="80"/>
      <c r="KSR16" s="80"/>
      <c r="KSS16" s="80"/>
      <c r="KST16" s="80"/>
      <c r="KSU16" s="80"/>
      <c r="KSV16" s="80"/>
      <c r="KSW16" s="80"/>
      <c r="KSX16" s="80"/>
      <c r="KSY16" s="80"/>
      <c r="KSZ16" s="80"/>
      <c r="KTA16" s="80"/>
      <c r="KTB16" s="80"/>
      <c r="KTC16" s="80"/>
      <c r="KTD16" s="80"/>
      <c r="KTE16" s="80"/>
      <c r="KTF16" s="80"/>
      <c r="KTG16" s="80"/>
      <c r="KTH16" s="80"/>
      <c r="KTI16" s="80"/>
      <c r="KTJ16" s="80"/>
      <c r="KTK16" s="80"/>
      <c r="KTL16" s="80"/>
      <c r="KTM16" s="80"/>
      <c r="KTN16" s="80"/>
      <c r="KTO16" s="80"/>
      <c r="KTP16" s="80"/>
      <c r="KTQ16" s="80"/>
      <c r="KTR16" s="80"/>
      <c r="KTS16" s="80"/>
      <c r="KTT16" s="80"/>
      <c r="KTU16" s="80"/>
      <c r="KTV16" s="80"/>
      <c r="KTW16" s="80"/>
      <c r="KTX16" s="80"/>
      <c r="KTY16" s="80"/>
      <c r="KTZ16" s="80"/>
      <c r="KUA16" s="80"/>
      <c r="KUB16" s="80"/>
      <c r="KUC16" s="80"/>
      <c r="KUD16" s="80"/>
      <c r="KUE16" s="80"/>
      <c r="KUF16" s="80"/>
      <c r="KUG16" s="80"/>
      <c r="KUH16" s="80"/>
      <c r="KUI16" s="80"/>
      <c r="KUJ16" s="80"/>
      <c r="KUK16" s="80"/>
      <c r="KUL16" s="80"/>
      <c r="KUM16" s="80"/>
      <c r="KUN16" s="80"/>
      <c r="KUO16" s="80"/>
      <c r="KUP16" s="80"/>
      <c r="KUQ16" s="80"/>
      <c r="KUR16" s="80"/>
      <c r="KUS16" s="80"/>
      <c r="KUT16" s="80"/>
      <c r="KUU16" s="80"/>
      <c r="KUV16" s="80"/>
      <c r="KUW16" s="80"/>
      <c r="KUX16" s="80"/>
      <c r="KUY16" s="80"/>
      <c r="KUZ16" s="80"/>
      <c r="KVA16" s="80"/>
      <c r="KVB16" s="80"/>
      <c r="KVC16" s="80"/>
      <c r="KVD16" s="80"/>
      <c r="KVE16" s="80"/>
      <c r="KVF16" s="80"/>
      <c r="KVG16" s="80"/>
      <c r="KVH16" s="80"/>
      <c r="KVI16" s="80"/>
      <c r="KVJ16" s="80"/>
      <c r="KVK16" s="80"/>
      <c r="KVL16" s="80"/>
      <c r="KVM16" s="80"/>
      <c r="KVN16" s="80"/>
      <c r="KVO16" s="80"/>
      <c r="KVP16" s="80"/>
      <c r="KVQ16" s="80"/>
      <c r="KVR16" s="80"/>
      <c r="KVS16" s="80"/>
      <c r="KVT16" s="80"/>
      <c r="KVU16" s="80"/>
      <c r="KVV16" s="80"/>
      <c r="KVW16" s="80"/>
      <c r="KVX16" s="80"/>
      <c r="KVY16" s="80"/>
      <c r="KVZ16" s="80"/>
      <c r="KWA16" s="80"/>
      <c r="KWB16" s="80"/>
      <c r="KWC16" s="80"/>
      <c r="KWD16" s="80"/>
      <c r="KWE16" s="80"/>
      <c r="KWF16" s="80"/>
      <c r="KWG16" s="80"/>
      <c r="KWH16" s="80"/>
      <c r="KWI16" s="80"/>
      <c r="KWJ16" s="80"/>
      <c r="KWK16" s="80"/>
      <c r="KWL16" s="80"/>
      <c r="KWM16" s="80"/>
      <c r="KWN16" s="80"/>
      <c r="KWO16" s="80"/>
      <c r="KWP16" s="80"/>
      <c r="KWQ16" s="80"/>
      <c r="KWR16" s="80"/>
      <c r="KWS16" s="80"/>
      <c r="KWT16" s="80"/>
      <c r="KWU16" s="80"/>
      <c r="KWV16" s="80"/>
      <c r="KWW16" s="80"/>
      <c r="KWX16" s="80"/>
      <c r="KWY16" s="80"/>
      <c r="KWZ16" s="80"/>
      <c r="KXA16" s="80"/>
      <c r="KXB16" s="80"/>
      <c r="KXC16" s="80"/>
      <c r="KXD16" s="80"/>
      <c r="KXE16" s="80"/>
      <c r="KXF16" s="80"/>
      <c r="KXG16" s="80"/>
      <c r="KXH16" s="80"/>
      <c r="KXI16" s="80"/>
      <c r="KXJ16" s="80"/>
      <c r="KXK16" s="80"/>
      <c r="KXL16" s="80"/>
      <c r="KXM16" s="80"/>
      <c r="KXN16" s="80"/>
      <c r="KXO16" s="80"/>
      <c r="KXP16" s="80"/>
      <c r="KXQ16" s="80"/>
      <c r="KXR16" s="80"/>
      <c r="KXS16" s="80"/>
      <c r="KXT16" s="80"/>
      <c r="KXU16" s="80"/>
      <c r="KXV16" s="80"/>
      <c r="KXW16" s="80"/>
      <c r="KXX16" s="80"/>
      <c r="KXY16" s="80"/>
      <c r="KXZ16" s="80"/>
      <c r="KYA16" s="80"/>
      <c r="KYB16" s="80"/>
      <c r="KYC16" s="80"/>
      <c r="KYD16" s="80"/>
      <c r="KYE16" s="80"/>
      <c r="KYF16" s="80"/>
      <c r="KYG16" s="80"/>
      <c r="KYH16" s="80"/>
      <c r="KYI16" s="80"/>
      <c r="KYJ16" s="80"/>
      <c r="KYK16" s="80"/>
      <c r="KYL16" s="80"/>
      <c r="KYM16" s="80"/>
      <c r="KYN16" s="80"/>
      <c r="KYO16" s="80"/>
      <c r="KYP16" s="80"/>
      <c r="KYQ16" s="80"/>
      <c r="KYR16" s="80"/>
      <c r="KYS16" s="80"/>
      <c r="KYT16" s="80"/>
      <c r="KYU16" s="80"/>
      <c r="KYV16" s="80"/>
      <c r="KYW16" s="80"/>
      <c r="KYX16" s="80"/>
      <c r="KYY16" s="80"/>
      <c r="KYZ16" s="80"/>
      <c r="KZA16" s="80"/>
      <c r="KZB16" s="80"/>
      <c r="KZC16" s="80"/>
      <c r="KZD16" s="80"/>
      <c r="KZE16" s="80"/>
      <c r="KZF16" s="80"/>
      <c r="KZG16" s="80"/>
      <c r="KZH16" s="80"/>
      <c r="KZI16" s="80"/>
      <c r="KZJ16" s="80"/>
      <c r="KZK16" s="80"/>
      <c r="KZL16" s="80"/>
      <c r="KZM16" s="80"/>
      <c r="KZN16" s="80"/>
      <c r="KZO16" s="80"/>
      <c r="KZP16" s="80"/>
      <c r="KZQ16" s="80"/>
      <c r="KZR16" s="80"/>
      <c r="KZS16" s="80"/>
      <c r="KZT16" s="80"/>
      <c r="KZU16" s="80"/>
      <c r="KZV16" s="80"/>
      <c r="KZW16" s="80"/>
      <c r="KZX16" s="80"/>
      <c r="KZY16" s="80"/>
      <c r="KZZ16" s="80"/>
      <c r="LAA16" s="80"/>
      <c r="LAB16" s="80"/>
      <c r="LAC16" s="80"/>
      <c r="LAD16" s="80"/>
      <c r="LAE16" s="80"/>
      <c r="LAF16" s="80"/>
      <c r="LAG16" s="80"/>
      <c r="LAH16" s="80"/>
      <c r="LAI16" s="80"/>
      <c r="LAJ16" s="80"/>
      <c r="LAK16" s="80"/>
      <c r="LAL16" s="80"/>
      <c r="LAM16" s="80"/>
      <c r="LAN16" s="80"/>
      <c r="LAO16" s="80"/>
      <c r="LAP16" s="80"/>
      <c r="LAQ16" s="80"/>
      <c r="LAR16" s="80"/>
      <c r="LAS16" s="80"/>
      <c r="LAT16" s="80"/>
      <c r="LAU16" s="80"/>
      <c r="LAV16" s="80"/>
      <c r="LAW16" s="80"/>
      <c r="LAX16" s="80"/>
      <c r="LAY16" s="80"/>
      <c r="LAZ16" s="80"/>
      <c r="LBA16" s="80"/>
      <c r="LBB16" s="80"/>
      <c r="LBC16" s="80"/>
      <c r="LBD16" s="80"/>
      <c r="LBE16" s="80"/>
      <c r="LBF16" s="80"/>
      <c r="LBG16" s="80"/>
      <c r="LBH16" s="80"/>
      <c r="LBI16" s="80"/>
      <c r="LBJ16" s="80"/>
      <c r="LBK16" s="80"/>
      <c r="LBL16" s="80"/>
      <c r="LBM16" s="80"/>
      <c r="LBN16" s="80"/>
      <c r="LBO16" s="80"/>
      <c r="LBP16" s="80"/>
      <c r="LBQ16" s="80"/>
      <c r="LBR16" s="80"/>
      <c r="LBS16" s="80"/>
      <c r="LBT16" s="80"/>
      <c r="LBU16" s="80"/>
      <c r="LBV16" s="80"/>
      <c r="LBW16" s="80"/>
      <c r="LBX16" s="80"/>
      <c r="LBY16" s="80"/>
      <c r="LBZ16" s="80"/>
      <c r="LCA16" s="80"/>
      <c r="LCB16" s="80"/>
      <c r="LCC16" s="80"/>
      <c r="LCD16" s="80"/>
      <c r="LCE16" s="80"/>
      <c r="LCF16" s="80"/>
      <c r="LCG16" s="80"/>
      <c r="LCH16" s="80"/>
      <c r="LCI16" s="80"/>
      <c r="LCJ16" s="80"/>
      <c r="LCK16" s="80"/>
      <c r="LCL16" s="80"/>
      <c r="LCM16" s="80"/>
      <c r="LCN16" s="80"/>
      <c r="LCO16" s="80"/>
      <c r="LCP16" s="80"/>
      <c r="LCQ16" s="80"/>
      <c r="LCR16" s="80"/>
      <c r="LCS16" s="80"/>
      <c r="LCT16" s="80"/>
      <c r="LCU16" s="80"/>
      <c r="LCV16" s="80"/>
      <c r="LCW16" s="80"/>
      <c r="LCX16" s="80"/>
      <c r="LCY16" s="80"/>
      <c r="LCZ16" s="80"/>
      <c r="LDA16" s="80"/>
      <c r="LDB16" s="80"/>
      <c r="LDC16" s="80"/>
      <c r="LDD16" s="80"/>
      <c r="LDE16" s="80"/>
      <c r="LDF16" s="80"/>
      <c r="LDG16" s="80"/>
      <c r="LDH16" s="80"/>
      <c r="LDI16" s="80"/>
      <c r="LDJ16" s="80"/>
      <c r="LDK16" s="80"/>
      <c r="LDL16" s="80"/>
      <c r="LDM16" s="80"/>
      <c r="LDN16" s="80"/>
      <c r="LDO16" s="80"/>
      <c r="LDP16" s="80"/>
      <c r="LDQ16" s="80"/>
      <c r="LDR16" s="80"/>
      <c r="LDS16" s="80"/>
      <c r="LDT16" s="80"/>
      <c r="LDU16" s="80"/>
      <c r="LDV16" s="80"/>
      <c r="LDW16" s="80"/>
      <c r="LDX16" s="80"/>
      <c r="LDY16" s="80"/>
      <c r="LDZ16" s="80"/>
      <c r="LEA16" s="80"/>
      <c r="LEB16" s="80"/>
      <c r="LEC16" s="80"/>
      <c r="LED16" s="80"/>
      <c r="LEE16" s="80"/>
      <c r="LEF16" s="80"/>
      <c r="LEG16" s="80"/>
      <c r="LEH16" s="80"/>
      <c r="LEI16" s="80"/>
      <c r="LEJ16" s="80"/>
      <c r="LEK16" s="80"/>
      <c r="LEL16" s="80"/>
      <c r="LEM16" s="80"/>
      <c r="LEN16" s="80"/>
      <c r="LEO16" s="80"/>
      <c r="LEP16" s="80"/>
      <c r="LEQ16" s="80"/>
      <c r="LER16" s="80"/>
      <c r="LES16" s="80"/>
      <c r="LET16" s="80"/>
      <c r="LEU16" s="80"/>
      <c r="LEV16" s="80"/>
      <c r="LEW16" s="80"/>
      <c r="LEX16" s="80"/>
      <c r="LEY16" s="80"/>
      <c r="LEZ16" s="80"/>
      <c r="LFA16" s="80"/>
      <c r="LFB16" s="80"/>
      <c r="LFC16" s="80"/>
      <c r="LFD16" s="80"/>
      <c r="LFE16" s="80"/>
      <c r="LFF16" s="80"/>
      <c r="LFG16" s="80"/>
      <c r="LFH16" s="80"/>
      <c r="LFI16" s="80"/>
      <c r="LFJ16" s="80"/>
      <c r="LFK16" s="80"/>
      <c r="LFL16" s="80"/>
      <c r="LFM16" s="80"/>
      <c r="LFN16" s="80"/>
      <c r="LFO16" s="80"/>
      <c r="LFP16" s="80"/>
      <c r="LFQ16" s="80"/>
      <c r="LFR16" s="80"/>
      <c r="LFS16" s="80"/>
      <c r="LFT16" s="80"/>
      <c r="LFU16" s="80"/>
      <c r="LFV16" s="80"/>
      <c r="LFW16" s="80"/>
      <c r="LFX16" s="80"/>
      <c r="LFY16" s="80"/>
      <c r="LFZ16" s="80"/>
      <c r="LGA16" s="80"/>
      <c r="LGB16" s="80"/>
      <c r="LGC16" s="80"/>
      <c r="LGD16" s="80"/>
      <c r="LGE16" s="80"/>
      <c r="LGF16" s="80"/>
      <c r="LGG16" s="80"/>
      <c r="LGH16" s="80"/>
      <c r="LGI16" s="80"/>
      <c r="LGJ16" s="80"/>
      <c r="LGK16" s="80"/>
      <c r="LGL16" s="80"/>
      <c r="LGM16" s="80"/>
      <c r="LGN16" s="80"/>
      <c r="LGO16" s="80"/>
      <c r="LGP16" s="80"/>
      <c r="LGQ16" s="80"/>
      <c r="LGR16" s="80"/>
      <c r="LGS16" s="80"/>
      <c r="LGT16" s="80"/>
      <c r="LGU16" s="80"/>
      <c r="LGV16" s="80"/>
      <c r="LGW16" s="80"/>
      <c r="LGX16" s="80"/>
      <c r="LGY16" s="80"/>
      <c r="LGZ16" s="80"/>
      <c r="LHA16" s="80"/>
      <c r="LHB16" s="80"/>
      <c r="LHC16" s="80"/>
      <c r="LHD16" s="80"/>
      <c r="LHE16" s="80"/>
      <c r="LHF16" s="80"/>
      <c r="LHG16" s="80"/>
      <c r="LHH16" s="80"/>
      <c r="LHI16" s="80"/>
      <c r="LHJ16" s="80"/>
      <c r="LHK16" s="80"/>
      <c r="LHL16" s="80"/>
      <c r="LHM16" s="80"/>
      <c r="LHN16" s="80"/>
      <c r="LHO16" s="80"/>
      <c r="LHP16" s="80"/>
      <c r="LHQ16" s="80"/>
      <c r="LHR16" s="80"/>
      <c r="LHS16" s="80"/>
      <c r="LHT16" s="80"/>
      <c r="LHU16" s="80"/>
      <c r="LHV16" s="80"/>
      <c r="LHW16" s="80"/>
      <c r="LHX16" s="80"/>
      <c r="LHY16" s="80"/>
      <c r="LHZ16" s="80"/>
      <c r="LIA16" s="80"/>
      <c r="LIB16" s="80"/>
      <c r="LIC16" s="80"/>
      <c r="LID16" s="80"/>
      <c r="LIE16" s="80"/>
      <c r="LIF16" s="80"/>
      <c r="LIG16" s="80"/>
      <c r="LIH16" s="80"/>
      <c r="LII16" s="80"/>
      <c r="LIJ16" s="80"/>
      <c r="LIK16" s="80"/>
      <c r="LIL16" s="80"/>
      <c r="LIM16" s="80"/>
      <c r="LIN16" s="80"/>
      <c r="LIO16" s="80"/>
      <c r="LIP16" s="80"/>
      <c r="LIQ16" s="80"/>
      <c r="LIR16" s="80"/>
      <c r="LIS16" s="80"/>
      <c r="LIT16" s="80"/>
      <c r="LIU16" s="80"/>
      <c r="LIV16" s="80"/>
      <c r="LIW16" s="80"/>
      <c r="LIX16" s="80"/>
      <c r="LIY16" s="80"/>
      <c r="LIZ16" s="80"/>
      <c r="LJA16" s="80"/>
      <c r="LJB16" s="80"/>
      <c r="LJC16" s="80"/>
      <c r="LJD16" s="80"/>
      <c r="LJE16" s="80"/>
      <c r="LJF16" s="80"/>
      <c r="LJG16" s="80"/>
      <c r="LJH16" s="80"/>
      <c r="LJI16" s="80"/>
      <c r="LJJ16" s="80"/>
      <c r="LJK16" s="80"/>
      <c r="LJL16" s="80"/>
      <c r="LJM16" s="80"/>
      <c r="LJN16" s="80"/>
      <c r="LJO16" s="80"/>
      <c r="LJP16" s="80"/>
      <c r="LJQ16" s="80"/>
      <c r="LJR16" s="80"/>
      <c r="LJS16" s="80"/>
      <c r="LJT16" s="80"/>
      <c r="LJU16" s="80"/>
      <c r="LJV16" s="80"/>
      <c r="LJW16" s="80"/>
      <c r="LJX16" s="80"/>
      <c r="LJY16" s="80"/>
      <c r="LJZ16" s="80"/>
      <c r="LKA16" s="80"/>
      <c r="LKB16" s="80"/>
      <c r="LKC16" s="80"/>
      <c r="LKD16" s="80"/>
      <c r="LKE16" s="80"/>
      <c r="LKF16" s="80"/>
      <c r="LKG16" s="80"/>
      <c r="LKH16" s="80"/>
      <c r="LKI16" s="80"/>
      <c r="LKJ16" s="80"/>
      <c r="LKK16" s="80"/>
      <c r="LKL16" s="80"/>
      <c r="LKM16" s="80"/>
      <c r="LKN16" s="80"/>
      <c r="LKO16" s="80"/>
      <c r="LKP16" s="80"/>
      <c r="LKQ16" s="80"/>
      <c r="LKR16" s="80"/>
      <c r="LKS16" s="80"/>
      <c r="LKT16" s="80"/>
      <c r="LKU16" s="80"/>
      <c r="LKV16" s="80"/>
      <c r="LKW16" s="80"/>
      <c r="LKX16" s="80"/>
      <c r="LKY16" s="80"/>
      <c r="LKZ16" s="80"/>
      <c r="LLA16" s="80"/>
      <c r="LLB16" s="80"/>
      <c r="LLC16" s="80"/>
      <c r="LLD16" s="80"/>
      <c r="LLE16" s="80"/>
      <c r="LLF16" s="80"/>
      <c r="LLG16" s="80"/>
      <c r="LLH16" s="80"/>
      <c r="LLI16" s="80"/>
      <c r="LLJ16" s="80"/>
      <c r="LLK16" s="80"/>
      <c r="LLL16" s="80"/>
      <c r="LLM16" s="80"/>
      <c r="LLN16" s="80"/>
      <c r="LLO16" s="80"/>
      <c r="LLP16" s="80"/>
      <c r="LLQ16" s="80"/>
      <c r="LLR16" s="80"/>
      <c r="LLS16" s="80"/>
      <c r="LLT16" s="80"/>
      <c r="LLU16" s="80"/>
      <c r="LLV16" s="80"/>
      <c r="LLW16" s="80"/>
      <c r="LLX16" s="80"/>
      <c r="LLY16" s="80"/>
      <c r="LLZ16" s="80"/>
      <c r="LMA16" s="80"/>
      <c r="LMB16" s="80"/>
      <c r="LMC16" s="80"/>
      <c r="LMD16" s="80"/>
      <c r="LME16" s="80"/>
      <c r="LMF16" s="80"/>
      <c r="LMG16" s="80"/>
      <c r="LMH16" s="80"/>
      <c r="LMI16" s="80"/>
      <c r="LMJ16" s="80"/>
      <c r="LMK16" s="80"/>
      <c r="LML16" s="80"/>
      <c r="LMM16" s="80"/>
      <c r="LMN16" s="80"/>
      <c r="LMO16" s="80"/>
      <c r="LMP16" s="80"/>
      <c r="LMQ16" s="80"/>
      <c r="LMR16" s="80"/>
      <c r="LMS16" s="80"/>
      <c r="LMT16" s="80"/>
      <c r="LMU16" s="80"/>
      <c r="LMV16" s="80"/>
      <c r="LMW16" s="80"/>
      <c r="LMX16" s="80"/>
      <c r="LMY16" s="80"/>
      <c r="LMZ16" s="80"/>
      <c r="LNA16" s="80"/>
      <c r="LNB16" s="80"/>
      <c r="LNC16" s="80"/>
      <c r="LND16" s="80"/>
      <c r="LNE16" s="80"/>
      <c r="LNF16" s="80"/>
      <c r="LNG16" s="80"/>
      <c r="LNH16" s="80"/>
      <c r="LNI16" s="80"/>
      <c r="LNJ16" s="80"/>
      <c r="LNK16" s="80"/>
      <c r="LNL16" s="80"/>
      <c r="LNM16" s="80"/>
      <c r="LNN16" s="80"/>
      <c r="LNO16" s="80"/>
      <c r="LNP16" s="80"/>
      <c r="LNQ16" s="80"/>
      <c r="LNR16" s="80"/>
      <c r="LNS16" s="80"/>
      <c r="LNT16" s="80"/>
      <c r="LNU16" s="80"/>
      <c r="LNV16" s="80"/>
      <c r="LNW16" s="80"/>
      <c r="LNX16" s="80"/>
      <c r="LNY16" s="80"/>
      <c r="LNZ16" s="80"/>
      <c r="LOA16" s="80"/>
      <c r="LOB16" s="80"/>
      <c r="LOC16" s="80"/>
      <c r="LOD16" s="80"/>
      <c r="LOE16" s="80"/>
      <c r="LOF16" s="80"/>
      <c r="LOG16" s="80"/>
      <c r="LOH16" s="80"/>
      <c r="LOI16" s="80"/>
      <c r="LOJ16" s="80"/>
      <c r="LOK16" s="80"/>
      <c r="LOL16" s="80"/>
      <c r="LOM16" s="80"/>
      <c r="LON16" s="80"/>
      <c r="LOO16" s="80"/>
      <c r="LOP16" s="80"/>
      <c r="LOQ16" s="80"/>
      <c r="LOR16" s="80"/>
      <c r="LOS16" s="80"/>
      <c r="LOT16" s="80"/>
      <c r="LOU16" s="80"/>
      <c r="LOV16" s="80"/>
      <c r="LOW16" s="80"/>
      <c r="LOX16" s="80"/>
      <c r="LOY16" s="80"/>
      <c r="LOZ16" s="80"/>
      <c r="LPA16" s="80"/>
      <c r="LPB16" s="80"/>
      <c r="LPC16" s="80"/>
      <c r="LPD16" s="80"/>
      <c r="LPE16" s="80"/>
      <c r="LPF16" s="80"/>
      <c r="LPG16" s="80"/>
      <c r="LPH16" s="80"/>
      <c r="LPI16" s="80"/>
      <c r="LPJ16" s="80"/>
      <c r="LPK16" s="80"/>
      <c r="LPL16" s="80"/>
      <c r="LPM16" s="80"/>
      <c r="LPN16" s="80"/>
      <c r="LPO16" s="80"/>
      <c r="LPP16" s="80"/>
      <c r="LPQ16" s="80"/>
      <c r="LPR16" s="80"/>
      <c r="LPS16" s="80"/>
      <c r="LPT16" s="80"/>
      <c r="LPU16" s="80"/>
      <c r="LPV16" s="80"/>
      <c r="LPW16" s="80"/>
      <c r="LPX16" s="80"/>
      <c r="LPY16" s="80"/>
      <c r="LPZ16" s="80"/>
      <c r="LQA16" s="80"/>
      <c r="LQB16" s="80"/>
      <c r="LQC16" s="80"/>
      <c r="LQD16" s="80"/>
      <c r="LQE16" s="80"/>
      <c r="LQF16" s="80"/>
      <c r="LQG16" s="80"/>
      <c r="LQH16" s="80"/>
      <c r="LQI16" s="80"/>
      <c r="LQJ16" s="80"/>
      <c r="LQK16" s="80"/>
      <c r="LQL16" s="80"/>
      <c r="LQM16" s="80"/>
      <c r="LQN16" s="80"/>
      <c r="LQO16" s="80"/>
      <c r="LQP16" s="80"/>
      <c r="LQQ16" s="80"/>
      <c r="LQR16" s="80"/>
      <c r="LQS16" s="80"/>
      <c r="LQT16" s="80"/>
      <c r="LQU16" s="80"/>
      <c r="LQV16" s="80"/>
      <c r="LQW16" s="80"/>
      <c r="LQX16" s="80"/>
      <c r="LQY16" s="80"/>
      <c r="LQZ16" s="80"/>
      <c r="LRA16" s="80"/>
      <c r="LRB16" s="80"/>
      <c r="LRC16" s="80"/>
      <c r="LRD16" s="80"/>
      <c r="LRE16" s="80"/>
      <c r="LRF16" s="80"/>
      <c r="LRG16" s="80"/>
      <c r="LRH16" s="80"/>
      <c r="LRI16" s="80"/>
      <c r="LRJ16" s="80"/>
      <c r="LRK16" s="80"/>
      <c r="LRL16" s="80"/>
      <c r="LRM16" s="80"/>
      <c r="LRN16" s="80"/>
      <c r="LRO16" s="80"/>
      <c r="LRP16" s="80"/>
      <c r="LRQ16" s="80"/>
      <c r="LRR16" s="80"/>
      <c r="LRS16" s="80"/>
      <c r="LRT16" s="80"/>
      <c r="LRU16" s="80"/>
      <c r="LRV16" s="80"/>
      <c r="LRW16" s="80"/>
      <c r="LRX16" s="80"/>
      <c r="LRY16" s="80"/>
      <c r="LRZ16" s="80"/>
      <c r="LSA16" s="80"/>
      <c r="LSB16" s="80"/>
      <c r="LSC16" s="80"/>
      <c r="LSD16" s="80"/>
      <c r="LSE16" s="80"/>
      <c r="LSF16" s="80"/>
      <c r="LSG16" s="80"/>
      <c r="LSH16" s="80"/>
      <c r="LSI16" s="80"/>
      <c r="LSJ16" s="80"/>
      <c r="LSK16" s="80"/>
      <c r="LSL16" s="80"/>
      <c r="LSM16" s="80"/>
      <c r="LSN16" s="80"/>
      <c r="LSO16" s="80"/>
      <c r="LSP16" s="80"/>
      <c r="LSQ16" s="80"/>
      <c r="LSR16" s="80"/>
      <c r="LSS16" s="80"/>
      <c r="LST16" s="80"/>
      <c r="LSU16" s="80"/>
      <c r="LSV16" s="80"/>
      <c r="LSW16" s="80"/>
      <c r="LSX16" s="80"/>
      <c r="LSY16" s="80"/>
      <c r="LSZ16" s="80"/>
      <c r="LTA16" s="80"/>
      <c r="LTB16" s="80"/>
      <c r="LTC16" s="80"/>
      <c r="LTD16" s="80"/>
      <c r="LTE16" s="80"/>
      <c r="LTF16" s="80"/>
      <c r="LTG16" s="80"/>
      <c r="LTH16" s="80"/>
      <c r="LTI16" s="80"/>
      <c r="LTJ16" s="80"/>
      <c r="LTK16" s="80"/>
      <c r="LTL16" s="80"/>
      <c r="LTM16" s="80"/>
      <c r="LTN16" s="80"/>
      <c r="LTO16" s="80"/>
      <c r="LTP16" s="80"/>
      <c r="LTQ16" s="80"/>
      <c r="LTR16" s="80"/>
      <c r="LTS16" s="80"/>
      <c r="LTT16" s="80"/>
      <c r="LTU16" s="80"/>
      <c r="LTV16" s="80"/>
      <c r="LTW16" s="80"/>
      <c r="LTX16" s="80"/>
      <c r="LTY16" s="80"/>
      <c r="LTZ16" s="80"/>
      <c r="LUA16" s="80"/>
      <c r="LUB16" s="80"/>
      <c r="LUC16" s="80"/>
      <c r="LUD16" s="80"/>
      <c r="LUE16" s="80"/>
      <c r="LUF16" s="80"/>
      <c r="LUG16" s="80"/>
      <c r="LUH16" s="80"/>
      <c r="LUI16" s="80"/>
      <c r="LUJ16" s="80"/>
      <c r="LUK16" s="80"/>
      <c r="LUL16" s="80"/>
      <c r="LUM16" s="80"/>
      <c r="LUN16" s="80"/>
      <c r="LUO16" s="80"/>
      <c r="LUP16" s="80"/>
      <c r="LUQ16" s="80"/>
      <c r="LUR16" s="80"/>
      <c r="LUS16" s="80"/>
      <c r="LUT16" s="80"/>
      <c r="LUU16" s="80"/>
      <c r="LUV16" s="80"/>
      <c r="LUW16" s="80"/>
      <c r="LUX16" s="80"/>
      <c r="LUY16" s="80"/>
      <c r="LUZ16" s="80"/>
      <c r="LVA16" s="80"/>
      <c r="LVB16" s="80"/>
      <c r="LVC16" s="80"/>
      <c r="LVD16" s="80"/>
      <c r="LVE16" s="80"/>
      <c r="LVF16" s="80"/>
      <c r="LVG16" s="80"/>
      <c r="LVH16" s="80"/>
      <c r="LVI16" s="80"/>
      <c r="LVJ16" s="80"/>
      <c r="LVK16" s="80"/>
      <c r="LVL16" s="80"/>
      <c r="LVM16" s="80"/>
      <c r="LVN16" s="80"/>
      <c r="LVO16" s="80"/>
      <c r="LVP16" s="80"/>
      <c r="LVQ16" s="80"/>
      <c r="LVR16" s="80"/>
      <c r="LVS16" s="80"/>
      <c r="LVT16" s="80"/>
      <c r="LVU16" s="80"/>
      <c r="LVV16" s="80"/>
      <c r="LVW16" s="80"/>
      <c r="LVX16" s="80"/>
      <c r="LVY16" s="80"/>
      <c r="LVZ16" s="80"/>
      <c r="LWA16" s="80"/>
      <c r="LWB16" s="80"/>
      <c r="LWC16" s="80"/>
      <c r="LWD16" s="80"/>
      <c r="LWE16" s="80"/>
      <c r="LWF16" s="80"/>
      <c r="LWG16" s="80"/>
      <c r="LWH16" s="80"/>
      <c r="LWI16" s="80"/>
      <c r="LWJ16" s="80"/>
      <c r="LWK16" s="80"/>
      <c r="LWL16" s="80"/>
      <c r="LWM16" s="80"/>
      <c r="LWN16" s="80"/>
      <c r="LWO16" s="80"/>
      <c r="LWP16" s="80"/>
      <c r="LWQ16" s="80"/>
      <c r="LWR16" s="80"/>
      <c r="LWS16" s="80"/>
      <c r="LWT16" s="80"/>
      <c r="LWU16" s="80"/>
      <c r="LWV16" s="80"/>
      <c r="LWW16" s="80"/>
      <c r="LWX16" s="80"/>
      <c r="LWY16" s="80"/>
      <c r="LWZ16" s="80"/>
      <c r="LXA16" s="80"/>
      <c r="LXB16" s="80"/>
      <c r="LXC16" s="80"/>
      <c r="LXD16" s="80"/>
      <c r="LXE16" s="80"/>
      <c r="LXF16" s="80"/>
      <c r="LXG16" s="80"/>
      <c r="LXH16" s="80"/>
      <c r="LXI16" s="80"/>
      <c r="LXJ16" s="80"/>
      <c r="LXK16" s="80"/>
      <c r="LXL16" s="80"/>
      <c r="LXM16" s="80"/>
      <c r="LXN16" s="80"/>
      <c r="LXO16" s="80"/>
      <c r="LXP16" s="80"/>
      <c r="LXQ16" s="80"/>
      <c r="LXR16" s="80"/>
      <c r="LXS16" s="80"/>
      <c r="LXT16" s="80"/>
      <c r="LXU16" s="80"/>
      <c r="LXV16" s="80"/>
      <c r="LXW16" s="80"/>
      <c r="LXX16" s="80"/>
      <c r="LXY16" s="80"/>
      <c r="LXZ16" s="80"/>
      <c r="LYA16" s="80"/>
      <c r="LYB16" s="80"/>
      <c r="LYC16" s="80"/>
      <c r="LYD16" s="80"/>
      <c r="LYE16" s="80"/>
      <c r="LYF16" s="80"/>
      <c r="LYG16" s="80"/>
      <c r="LYH16" s="80"/>
      <c r="LYI16" s="80"/>
      <c r="LYJ16" s="80"/>
      <c r="LYK16" s="80"/>
      <c r="LYL16" s="80"/>
      <c r="LYM16" s="80"/>
      <c r="LYN16" s="80"/>
      <c r="LYO16" s="80"/>
      <c r="LYP16" s="80"/>
      <c r="LYQ16" s="80"/>
      <c r="LYR16" s="80"/>
      <c r="LYS16" s="80"/>
      <c r="LYT16" s="80"/>
      <c r="LYU16" s="80"/>
      <c r="LYV16" s="80"/>
      <c r="LYW16" s="80"/>
      <c r="LYX16" s="80"/>
      <c r="LYY16" s="80"/>
      <c r="LYZ16" s="80"/>
      <c r="LZA16" s="80"/>
      <c r="LZB16" s="80"/>
      <c r="LZC16" s="80"/>
      <c r="LZD16" s="80"/>
      <c r="LZE16" s="80"/>
      <c r="LZF16" s="80"/>
      <c r="LZG16" s="80"/>
      <c r="LZH16" s="80"/>
      <c r="LZI16" s="80"/>
      <c r="LZJ16" s="80"/>
      <c r="LZK16" s="80"/>
      <c r="LZL16" s="80"/>
      <c r="LZM16" s="80"/>
      <c r="LZN16" s="80"/>
      <c r="LZO16" s="80"/>
      <c r="LZP16" s="80"/>
      <c r="LZQ16" s="80"/>
      <c r="LZR16" s="80"/>
      <c r="LZS16" s="80"/>
      <c r="LZT16" s="80"/>
      <c r="LZU16" s="80"/>
      <c r="LZV16" s="80"/>
      <c r="LZW16" s="80"/>
      <c r="LZX16" s="80"/>
      <c r="LZY16" s="80"/>
      <c r="LZZ16" s="80"/>
      <c r="MAA16" s="80"/>
      <c r="MAB16" s="80"/>
      <c r="MAC16" s="80"/>
      <c r="MAD16" s="80"/>
      <c r="MAE16" s="80"/>
      <c r="MAF16" s="80"/>
      <c r="MAG16" s="80"/>
      <c r="MAH16" s="80"/>
      <c r="MAI16" s="80"/>
      <c r="MAJ16" s="80"/>
      <c r="MAK16" s="80"/>
      <c r="MAL16" s="80"/>
      <c r="MAM16" s="80"/>
      <c r="MAN16" s="80"/>
      <c r="MAO16" s="80"/>
      <c r="MAP16" s="80"/>
      <c r="MAQ16" s="80"/>
      <c r="MAR16" s="80"/>
      <c r="MAS16" s="80"/>
      <c r="MAT16" s="80"/>
      <c r="MAU16" s="80"/>
      <c r="MAV16" s="80"/>
      <c r="MAW16" s="80"/>
      <c r="MAX16" s="80"/>
      <c r="MAY16" s="80"/>
      <c r="MAZ16" s="80"/>
      <c r="MBA16" s="80"/>
      <c r="MBB16" s="80"/>
      <c r="MBC16" s="80"/>
      <c r="MBD16" s="80"/>
      <c r="MBE16" s="80"/>
      <c r="MBF16" s="80"/>
      <c r="MBG16" s="80"/>
      <c r="MBH16" s="80"/>
      <c r="MBI16" s="80"/>
      <c r="MBJ16" s="80"/>
      <c r="MBK16" s="80"/>
      <c r="MBL16" s="80"/>
      <c r="MBM16" s="80"/>
      <c r="MBN16" s="80"/>
      <c r="MBO16" s="80"/>
      <c r="MBP16" s="80"/>
      <c r="MBQ16" s="80"/>
      <c r="MBR16" s="80"/>
      <c r="MBS16" s="80"/>
      <c r="MBT16" s="80"/>
      <c r="MBU16" s="80"/>
      <c r="MBV16" s="80"/>
      <c r="MBW16" s="80"/>
      <c r="MBX16" s="80"/>
      <c r="MBY16" s="80"/>
      <c r="MBZ16" s="80"/>
      <c r="MCA16" s="80"/>
      <c r="MCB16" s="80"/>
      <c r="MCC16" s="80"/>
      <c r="MCD16" s="80"/>
      <c r="MCE16" s="80"/>
      <c r="MCF16" s="80"/>
      <c r="MCG16" s="80"/>
      <c r="MCH16" s="80"/>
      <c r="MCI16" s="80"/>
      <c r="MCJ16" s="80"/>
      <c r="MCK16" s="80"/>
      <c r="MCL16" s="80"/>
      <c r="MCM16" s="80"/>
      <c r="MCN16" s="80"/>
      <c r="MCO16" s="80"/>
      <c r="MCP16" s="80"/>
      <c r="MCQ16" s="80"/>
      <c r="MCR16" s="80"/>
      <c r="MCS16" s="80"/>
      <c r="MCT16" s="80"/>
      <c r="MCU16" s="80"/>
      <c r="MCV16" s="80"/>
      <c r="MCW16" s="80"/>
      <c r="MCX16" s="80"/>
      <c r="MCY16" s="80"/>
      <c r="MCZ16" s="80"/>
      <c r="MDA16" s="80"/>
      <c r="MDB16" s="80"/>
      <c r="MDC16" s="80"/>
      <c r="MDD16" s="80"/>
      <c r="MDE16" s="80"/>
      <c r="MDF16" s="80"/>
      <c r="MDG16" s="80"/>
      <c r="MDH16" s="80"/>
      <c r="MDI16" s="80"/>
      <c r="MDJ16" s="80"/>
      <c r="MDK16" s="80"/>
      <c r="MDL16" s="80"/>
      <c r="MDM16" s="80"/>
      <c r="MDN16" s="80"/>
      <c r="MDO16" s="80"/>
      <c r="MDP16" s="80"/>
      <c r="MDQ16" s="80"/>
      <c r="MDR16" s="80"/>
      <c r="MDS16" s="80"/>
      <c r="MDT16" s="80"/>
      <c r="MDU16" s="80"/>
      <c r="MDV16" s="80"/>
      <c r="MDW16" s="80"/>
      <c r="MDX16" s="80"/>
      <c r="MDY16" s="80"/>
      <c r="MDZ16" s="80"/>
      <c r="MEA16" s="80"/>
      <c r="MEB16" s="80"/>
      <c r="MEC16" s="80"/>
      <c r="MED16" s="80"/>
      <c r="MEE16" s="80"/>
      <c r="MEF16" s="80"/>
      <c r="MEG16" s="80"/>
      <c r="MEH16" s="80"/>
      <c r="MEI16" s="80"/>
      <c r="MEJ16" s="80"/>
      <c r="MEK16" s="80"/>
      <c r="MEL16" s="80"/>
      <c r="MEM16" s="80"/>
      <c r="MEN16" s="80"/>
      <c r="MEO16" s="80"/>
      <c r="MEP16" s="80"/>
      <c r="MEQ16" s="80"/>
      <c r="MER16" s="80"/>
      <c r="MES16" s="80"/>
      <c r="MET16" s="80"/>
      <c r="MEU16" s="80"/>
      <c r="MEV16" s="80"/>
      <c r="MEW16" s="80"/>
      <c r="MEX16" s="80"/>
      <c r="MEY16" s="80"/>
      <c r="MEZ16" s="80"/>
      <c r="MFA16" s="80"/>
      <c r="MFB16" s="80"/>
      <c r="MFC16" s="80"/>
      <c r="MFD16" s="80"/>
      <c r="MFE16" s="80"/>
      <c r="MFF16" s="80"/>
      <c r="MFG16" s="80"/>
      <c r="MFH16" s="80"/>
      <c r="MFI16" s="80"/>
      <c r="MFJ16" s="80"/>
      <c r="MFK16" s="80"/>
      <c r="MFL16" s="80"/>
      <c r="MFM16" s="80"/>
      <c r="MFN16" s="80"/>
      <c r="MFO16" s="80"/>
      <c r="MFP16" s="80"/>
      <c r="MFQ16" s="80"/>
      <c r="MFR16" s="80"/>
      <c r="MFS16" s="80"/>
      <c r="MFT16" s="80"/>
      <c r="MFU16" s="80"/>
      <c r="MFV16" s="80"/>
      <c r="MFW16" s="80"/>
      <c r="MFX16" s="80"/>
      <c r="MFY16" s="80"/>
      <c r="MFZ16" s="80"/>
      <c r="MGA16" s="80"/>
      <c r="MGB16" s="80"/>
      <c r="MGC16" s="80"/>
      <c r="MGD16" s="80"/>
      <c r="MGE16" s="80"/>
      <c r="MGF16" s="80"/>
      <c r="MGG16" s="80"/>
      <c r="MGH16" s="80"/>
      <c r="MGI16" s="80"/>
      <c r="MGJ16" s="80"/>
      <c r="MGK16" s="80"/>
      <c r="MGL16" s="80"/>
      <c r="MGM16" s="80"/>
      <c r="MGN16" s="80"/>
      <c r="MGO16" s="80"/>
      <c r="MGP16" s="80"/>
      <c r="MGQ16" s="80"/>
      <c r="MGR16" s="80"/>
      <c r="MGS16" s="80"/>
      <c r="MGT16" s="80"/>
      <c r="MGU16" s="80"/>
      <c r="MGV16" s="80"/>
      <c r="MGW16" s="80"/>
      <c r="MGX16" s="80"/>
      <c r="MGY16" s="80"/>
      <c r="MGZ16" s="80"/>
      <c r="MHA16" s="80"/>
      <c r="MHB16" s="80"/>
      <c r="MHC16" s="80"/>
      <c r="MHD16" s="80"/>
      <c r="MHE16" s="80"/>
      <c r="MHF16" s="80"/>
      <c r="MHG16" s="80"/>
      <c r="MHH16" s="80"/>
      <c r="MHI16" s="80"/>
      <c r="MHJ16" s="80"/>
      <c r="MHK16" s="80"/>
      <c r="MHL16" s="80"/>
      <c r="MHM16" s="80"/>
      <c r="MHN16" s="80"/>
      <c r="MHO16" s="80"/>
      <c r="MHP16" s="80"/>
      <c r="MHQ16" s="80"/>
      <c r="MHR16" s="80"/>
      <c r="MHS16" s="80"/>
      <c r="MHT16" s="80"/>
      <c r="MHU16" s="80"/>
      <c r="MHV16" s="80"/>
      <c r="MHW16" s="80"/>
      <c r="MHX16" s="80"/>
      <c r="MHY16" s="80"/>
      <c r="MHZ16" s="80"/>
      <c r="MIA16" s="80"/>
      <c r="MIB16" s="80"/>
      <c r="MIC16" s="80"/>
      <c r="MID16" s="80"/>
      <c r="MIE16" s="80"/>
      <c r="MIF16" s="80"/>
      <c r="MIG16" s="80"/>
      <c r="MIH16" s="80"/>
      <c r="MII16" s="80"/>
      <c r="MIJ16" s="80"/>
      <c r="MIK16" s="80"/>
      <c r="MIL16" s="80"/>
      <c r="MIM16" s="80"/>
      <c r="MIN16" s="80"/>
      <c r="MIO16" s="80"/>
      <c r="MIP16" s="80"/>
      <c r="MIQ16" s="80"/>
      <c r="MIR16" s="80"/>
      <c r="MIS16" s="80"/>
      <c r="MIT16" s="80"/>
      <c r="MIU16" s="80"/>
      <c r="MIV16" s="80"/>
      <c r="MIW16" s="80"/>
      <c r="MIX16" s="80"/>
      <c r="MIY16" s="80"/>
      <c r="MIZ16" s="80"/>
      <c r="MJA16" s="80"/>
      <c r="MJB16" s="80"/>
      <c r="MJC16" s="80"/>
      <c r="MJD16" s="80"/>
      <c r="MJE16" s="80"/>
      <c r="MJF16" s="80"/>
      <c r="MJG16" s="80"/>
      <c r="MJH16" s="80"/>
      <c r="MJI16" s="80"/>
      <c r="MJJ16" s="80"/>
      <c r="MJK16" s="80"/>
      <c r="MJL16" s="80"/>
      <c r="MJM16" s="80"/>
      <c r="MJN16" s="80"/>
      <c r="MJO16" s="80"/>
      <c r="MJP16" s="80"/>
      <c r="MJQ16" s="80"/>
      <c r="MJR16" s="80"/>
      <c r="MJS16" s="80"/>
      <c r="MJT16" s="80"/>
      <c r="MJU16" s="80"/>
      <c r="MJV16" s="80"/>
      <c r="MJW16" s="80"/>
      <c r="MJX16" s="80"/>
      <c r="MJY16" s="80"/>
      <c r="MJZ16" s="80"/>
      <c r="MKA16" s="80"/>
      <c r="MKB16" s="80"/>
      <c r="MKC16" s="80"/>
      <c r="MKD16" s="80"/>
      <c r="MKE16" s="80"/>
      <c r="MKF16" s="80"/>
      <c r="MKG16" s="80"/>
      <c r="MKH16" s="80"/>
      <c r="MKI16" s="80"/>
      <c r="MKJ16" s="80"/>
      <c r="MKK16" s="80"/>
      <c r="MKL16" s="80"/>
      <c r="MKM16" s="80"/>
      <c r="MKN16" s="80"/>
      <c r="MKO16" s="80"/>
      <c r="MKP16" s="80"/>
      <c r="MKQ16" s="80"/>
      <c r="MKR16" s="80"/>
      <c r="MKS16" s="80"/>
      <c r="MKT16" s="80"/>
      <c r="MKU16" s="80"/>
      <c r="MKV16" s="80"/>
      <c r="MKW16" s="80"/>
      <c r="MKX16" s="80"/>
      <c r="MKY16" s="80"/>
      <c r="MKZ16" s="80"/>
      <c r="MLA16" s="80"/>
      <c r="MLB16" s="80"/>
      <c r="MLC16" s="80"/>
      <c r="MLD16" s="80"/>
      <c r="MLE16" s="80"/>
      <c r="MLF16" s="80"/>
      <c r="MLG16" s="80"/>
      <c r="MLH16" s="80"/>
      <c r="MLI16" s="80"/>
      <c r="MLJ16" s="80"/>
      <c r="MLK16" s="80"/>
      <c r="MLL16" s="80"/>
      <c r="MLM16" s="80"/>
      <c r="MLN16" s="80"/>
      <c r="MLO16" s="80"/>
      <c r="MLP16" s="80"/>
      <c r="MLQ16" s="80"/>
      <c r="MLR16" s="80"/>
      <c r="MLS16" s="80"/>
      <c r="MLT16" s="80"/>
      <c r="MLU16" s="80"/>
      <c r="MLV16" s="80"/>
      <c r="MLW16" s="80"/>
      <c r="MLX16" s="80"/>
      <c r="MLY16" s="80"/>
      <c r="MLZ16" s="80"/>
      <c r="MMA16" s="80"/>
      <c r="MMB16" s="80"/>
      <c r="MMC16" s="80"/>
      <c r="MMD16" s="80"/>
      <c r="MME16" s="80"/>
      <c r="MMF16" s="80"/>
      <c r="MMG16" s="80"/>
      <c r="MMH16" s="80"/>
      <c r="MMI16" s="80"/>
      <c r="MMJ16" s="80"/>
      <c r="MMK16" s="80"/>
      <c r="MML16" s="80"/>
      <c r="MMM16" s="80"/>
      <c r="MMN16" s="80"/>
      <c r="MMO16" s="80"/>
      <c r="MMP16" s="80"/>
      <c r="MMQ16" s="80"/>
      <c r="MMR16" s="80"/>
      <c r="MMS16" s="80"/>
      <c r="MMT16" s="80"/>
      <c r="MMU16" s="80"/>
      <c r="MMV16" s="80"/>
      <c r="MMW16" s="80"/>
      <c r="MMX16" s="80"/>
      <c r="MMY16" s="80"/>
      <c r="MMZ16" s="80"/>
      <c r="MNA16" s="80"/>
      <c r="MNB16" s="80"/>
      <c r="MNC16" s="80"/>
      <c r="MND16" s="80"/>
      <c r="MNE16" s="80"/>
      <c r="MNF16" s="80"/>
      <c r="MNG16" s="80"/>
      <c r="MNH16" s="80"/>
      <c r="MNI16" s="80"/>
      <c r="MNJ16" s="80"/>
      <c r="MNK16" s="80"/>
      <c r="MNL16" s="80"/>
      <c r="MNM16" s="80"/>
      <c r="MNN16" s="80"/>
      <c r="MNO16" s="80"/>
      <c r="MNP16" s="80"/>
      <c r="MNQ16" s="80"/>
      <c r="MNR16" s="80"/>
      <c r="MNS16" s="80"/>
      <c r="MNT16" s="80"/>
      <c r="MNU16" s="80"/>
      <c r="MNV16" s="80"/>
      <c r="MNW16" s="80"/>
      <c r="MNX16" s="80"/>
      <c r="MNY16" s="80"/>
      <c r="MNZ16" s="80"/>
      <c r="MOA16" s="80"/>
      <c r="MOB16" s="80"/>
      <c r="MOC16" s="80"/>
      <c r="MOD16" s="80"/>
      <c r="MOE16" s="80"/>
      <c r="MOF16" s="80"/>
      <c r="MOG16" s="80"/>
      <c r="MOH16" s="80"/>
      <c r="MOI16" s="80"/>
      <c r="MOJ16" s="80"/>
      <c r="MOK16" s="80"/>
      <c r="MOL16" s="80"/>
      <c r="MOM16" s="80"/>
      <c r="MON16" s="80"/>
      <c r="MOO16" s="80"/>
      <c r="MOP16" s="80"/>
      <c r="MOQ16" s="80"/>
      <c r="MOR16" s="80"/>
      <c r="MOS16" s="80"/>
      <c r="MOT16" s="80"/>
      <c r="MOU16" s="80"/>
      <c r="MOV16" s="80"/>
      <c r="MOW16" s="80"/>
      <c r="MOX16" s="80"/>
      <c r="MOY16" s="80"/>
      <c r="MOZ16" s="80"/>
      <c r="MPA16" s="80"/>
      <c r="MPB16" s="80"/>
      <c r="MPC16" s="80"/>
      <c r="MPD16" s="80"/>
      <c r="MPE16" s="80"/>
      <c r="MPF16" s="80"/>
      <c r="MPG16" s="80"/>
      <c r="MPH16" s="80"/>
      <c r="MPI16" s="80"/>
      <c r="MPJ16" s="80"/>
      <c r="MPK16" s="80"/>
      <c r="MPL16" s="80"/>
      <c r="MPM16" s="80"/>
      <c r="MPN16" s="80"/>
      <c r="MPO16" s="80"/>
      <c r="MPP16" s="80"/>
      <c r="MPQ16" s="80"/>
      <c r="MPR16" s="80"/>
      <c r="MPS16" s="80"/>
      <c r="MPT16" s="80"/>
      <c r="MPU16" s="80"/>
      <c r="MPV16" s="80"/>
      <c r="MPW16" s="80"/>
      <c r="MPX16" s="80"/>
      <c r="MPY16" s="80"/>
      <c r="MPZ16" s="80"/>
      <c r="MQA16" s="80"/>
      <c r="MQB16" s="80"/>
      <c r="MQC16" s="80"/>
      <c r="MQD16" s="80"/>
      <c r="MQE16" s="80"/>
      <c r="MQF16" s="80"/>
      <c r="MQG16" s="80"/>
      <c r="MQH16" s="80"/>
      <c r="MQI16" s="80"/>
      <c r="MQJ16" s="80"/>
      <c r="MQK16" s="80"/>
      <c r="MQL16" s="80"/>
      <c r="MQM16" s="80"/>
      <c r="MQN16" s="80"/>
      <c r="MQO16" s="80"/>
      <c r="MQP16" s="80"/>
      <c r="MQQ16" s="80"/>
      <c r="MQR16" s="80"/>
      <c r="MQS16" s="80"/>
      <c r="MQT16" s="80"/>
      <c r="MQU16" s="80"/>
      <c r="MQV16" s="80"/>
      <c r="MQW16" s="80"/>
      <c r="MQX16" s="80"/>
      <c r="MQY16" s="80"/>
      <c r="MQZ16" s="80"/>
      <c r="MRA16" s="80"/>
      <c r="MRB16" s="80"/>
      <c r="MRC16" s="80"/>
      <c r="MRD16" s="80"/>
      <c r="MRE16" s="80"/>
      <c r="MRF16" s="80"/>
      <c r="MRG16" s="80"/>
      <c r="MRH16" s="80"/>
      <c r="MRI16" s="80"/>
      <c r="MRJ16" s="80"/>
      <c r="MRK16" s="80"/>
      <c r="MRL16" s="80"/>
      <c r="MRM16" s="80"/>
      <c r="MRN16" s="80"/>
      <c r="MRO16" s="80"/>
      <c r="MRP16" s="80"/>
      <c r="MRQ16" s="80"/>
      <c r="MRR16" s="80"/>
      <c r="MRS16" s="80"/>
      <c r="MRT16" s="80"/>
      <c r="MRU16" s="80"/>
      <c r="MRV16" s="80"/>
      <c r="MRW16" s="80"/>
      <c r="MRX16" s="80"/>
      <c r="MRY16" s="80"/>
      <c r="MRZ16" s="80"/>
      <c r="MSA16" s="80"/>
      <c r="MSB16" s="80"/>
      <c r="MSC16" s="80"/>
      <c r="MSD16" s="80"/>
      <c r="MSE16" s="80"/>
      <c r="MSF16" s="80"/>
      <c r="MSG16" s="80"/>
      <c r="MSH16" s="80"/>
      <c r="MSI16" s="80"/>
      <c r="MSJ16" s="80"/>
      <c r="MSK16" s="80"/>
      <c r="MSL16" s="80"/>
      <c r="MSM16" s="80"/>
      <c r="MSN16" s="80"/>
      <c r="MSO16" s="80"/>
      <c r="MSP16" s="80"/>
      <c r="MSQ16" s="80"/>
      <c r="MSR16" s="80"/>
      <c r="MSS16" s="80"/>
      <c r="MST16" s="80"/>
      <c r="MSU16" s="80"/>
      <c r="MSV16" s="80"/>
      <c r="MSW16" s="80"/>
      <c r="MSX16" s="80"/>
      <c r="MSY16" s="80"/>
      <c r="MSZ16" s="80"/>
      <c r="MTA16" s="80"/>
      <c r="MTB16" s="80"/>
      <c r="MTC16" s="80"/>
      <c r="MTD16" s="80"/>
      <c r="MTE16" s="80"/>
      <c r="MTF16" s="80"/>
      <c r="MTG16" s="80"/>
      <c r="MTH16" s="80"/>
      <c r="MTI16" s="80"/>
      <c r="MTJ16" s="80"/>
      <c r="MTK16" s="80"/>
      <c r="MTL16" s="80"/>
      <c r="MTM16" s="80"/>
      <c r="MTN16" s="80"/>
      <c r="MTO16" s="80"/>
      <c r="MTP16" s="80"/>
      <c r="MTQ16" s="80"/>
      <c r="MTR16" s="80"/>
      <c r="MTS16" s="80"/>
      <c r="MTT16" s="80"/>
      <c r="MTU16" s="80"/>
      <c r="MTV16" s="80"/>
      <c r="MTW16" s="80"/>
      <c r="MTX16" s="80"/>
      <c r="MTY16" s="80"/>
      <c r="MTZ16" s="80"/>
      <c r="MUA16" s="80"/>
      <c r="MUB16" s="80"/>
      <c r="MUC16" s="80"/>
      <c r="MUD16" s="80"/>
      <c r="MUE16" s="80"/>
      <c r="MUF16" s="80"/>
      <c r="MUG16" s="80"/>
      <c r="MUH16" s="80"/>
      <c r="MUI16" s="80"/>
      <c r="MUJ16" s="80"/>
      <c r="MUK16" s="80"/>
      <c r="MUL16" s="80"/>
      <c r="MUM16" s="80"/>
      <c r="MUN16" s="80"/>
      <c r="MUO16" s="80"/>
      <c r="MUP16" s="80"/>
      <c r="MUQ16" s="80"/>
      <c r="MUR16" s="80"/>
      <c r="MUS16" s="80"/>
      <c r="MUT16" s="80"/>
      <c r="MUU16" s="80"/>
      <c r="MUV16" s="80"/>
      <c r="MUW16" s="80"/>
      <c r="MUX16" s="80"/>
      <c r="MUY16" s="80"/>
      <c r="MUZ16" s="80"/>
      <c r="MVA16" s="80"/>
      <c r="MVB16" s="80"/>
      <c r="MVC16" s="80"/>
      <c r="MVD16" s="80"/>
      <c r="MVE16" s="80"/>
      <c r="MVF16" s="80"/>
      <c r="MVG16" s="80"/>
      <c r="MVH16" s="80"/>
      <c r="MVI16" s="80"/>
      <c r="MVJ16" s="80"/>
      <c r="MVK16" s="80"/>
      <c r="MVL16" s="80"/>
      <c r="MVM16" s="80"/>
      <c r="MVN16" s="80"/>
      <c r="MVO16" s="80"/>
      <c r="MVP16" s="80"/>
      <c r="MVQ16" s="80"/>
      <c r="MVR16" s="80"/>
      <c r="MVS16" s="80"/>
      <c r="MVT16" s="80"/>
      <c r="MVU16" s="80"/>
      <c r="MVV16" s="80"/>
      <c r="MVW16" s="80"/>
      <c r="MVX16" s="80"/>
      <c r="MVY16" s="80"/>
      <c r="MVZ16" s="80"/>
      <c r="MWA16" s="80"/>
      <c r="MWB16" s="80"/>
      <c r="MWC16" s="80"/>
      <c r="MWD16" s="80"/>
      <c r="MWE16" s="80"/>
      <c r="MWF16" s="80"/>
      <c r="MWG16" s="80"/>
      <c r="MWH16" s="80"/>
      <c r="MWI16" s="80"/>
      <c r="MWJ16" s="80"/>
      <c r="MWK16" s="80"/>
      <c r="MWL16" s="80"/>
      <c r="MWM16" s="80"/>
      <c r="MWN16" s="80"/>
      <c r="MWO16" s="80"/>
      <c r="MWP16" s="80"/>
      <c r="MWQ16" s="80"/>
      <c r="MWR16" s="80"/>
      <c r="MWS16" s="80"/>
      <c r="MWT16" s="80"/>
      <c r="MWU16" s="80"/>
      <c r="MWV16" s="80"/>
      <c r="MWW16" s="80"/>
      <c r="MWX16" s="80"/>
      <c r="MWY16" s="80"/>
      <c r="MWZ16" s="80"/>
      <c r="MXA16" s="80"/>
      <c r="MXB16" s="80"/>
      <c r="MXC16" s="80"/>
      <c r="MXD16" s="80"/>
      <c r="MXE16" s="80"/>
      <c r="MXF16" s="80"/>
      <c r="MXG16" s="80"/>
      <c r="MXH16" s="80"/>
      <c r="MXI16" s="80"/>
      <c r="MXJ16" s="80"/>
      <c r="MXK16" s="80"/>
      <c r="MXL16" s="80"/>
      <c r="MXM16" s="80"/>
      <c r="MXN16" s="80"/>
      <c r="MXO16" s="80"/>
      <c r="MXP16" s="80"/>
      <c r="MXQ16" s="80"/>
      <c r="MXR16" s="80"/>
      <c r="MXS16" s="80"/>
      <c r="MXT16" s="80"/>
      <c r="MXU16" s="80"/>
      <c r="MXV16" s="80"/>
      <c r="MXW16" s="80"/>
      <c r="MXX16" s="80"/>
      <c r="MXY16" s="80"/>
      <c r="MXZ16" s="80"/>
      <c r="MYA16" s="80"/>
      <c r="MYB16" s="80"/>
      <c r="MYC16" s="80"/>
      <c r="MYD16" s="80"/>
      <c r="MYE16" s="80"/>
      <c r="MYF16" s="80"/>
      <c r="MYG16" s="80"/>
      <c r="MYH16" s="80"/>
      <c r="MYI16" s="80"/>
      <c r="MYJ16" s="80"/>
      <c r="MYK16" s="80"/>
      <c r="MYL16" s="80"/>
      <c r="MYM16" s="80"/>
      <c r="MYN16" s="80"/>
      <c r="MYO16" s="80"/>
      <c r="MYP16" s="80"/>
      <c r="MYQ16" s="80"/>
      <c r="MYR16" s="80"/>
      <c r="MYS16" s="80"/>
      <c r="MYT16" s="80"/>
      <c r="MYU16" s="80"/>
      <c r="MYV16" s="80"/>
      <c r="MYW16" s="80"/>
      <c r="MYX16" s="80"/>
      <c r="MYY16" s="80"/>
      <c r="MYZ16" s="80"/>
      <c r="MZA16" s="80"/>
      <c r="MZB16" s="80"/>
      <c r="MZC16" s="80"/>
      <c r="MZD16" s="80"/>
      <c r="MZE16" s="80"/>
      <c r="MZF16" s="80"/>
      <c r="MZG16" s="80"/>
      <c r="MZH16" s="80"/>
      <c r="MZI16" s="80"/>
      <c r="MZJ16" s="80"/>
      <c r="MZK16" s="80"/>
      <c r="MZL16" s="80"/>
      <c r="MZM16" s="80"/>
      <c r="MZN16" s="80"/>
      <c r="MZO16" s="80"/>
      <c r="MZP16" s="80"/>
      <c r="MZQ16" s="80"/>
      <c r="MZR16" s="80"/>
      <c r="MZS16" s="80"/>
      <c r="MZT16" s="80"/>
      <c r="MZU16" s="80"/>
      <c r="MZV16" s="80"/>
      <c r="MZW16" s="80"/>
      <c r="MZX16" s="80"/>
      <c r="MZY16" s="80"/>
      <c r="MZZ16" s="80"/>
      <c r="NAA16" s="80"/>
      <c r="NAB16" s="80"/>
      <c r="NAC16" s="80"/>
      <c r="NAD16" s="80"/>
      <c r="NAE16" s="80"/>
      <c r="NAF16" s="80"/>
      <c r="NAG16" s="80"/>
      <c r="NAH16" s="80"/>
      <c r="NAI16" s="80"/>
      <c r="NAJ16" s="80"/>
      <c r="NAK16" s="80"/>
      <c r="NAL16" s="80"/>
      <c r="NAM16" s="80"/>
      <c r="NAN16" s="80"/>
      <c r="NAO16" s="80"/>
      <c r="NAP16" s="80"/>
      <c r="NAQ16" s="80"/>
      <c r="NAR16" s="80"/>
      <c r="NAS16" s="80"/>
      <c r="NAT16" s="80"/>
      <c r="NAU16" s="80"/>
      <c r="NAV16" s="80"/>
      <c r="NAW16" s="80"/>
      <c r="NAX16" s="80"/>
      <c r="NAY16" s="80"/>
      <c r="NAZ16" s="80"/>
      <c r="NBA16" s="80"/>
      <c r="NBB16" s="80"/>
      <c r="NBC16" s="80"/>
      <c r="NBD16" s="80"/>
      <c r="NBE16" s="80"/>
      <c r="NBF16" s="80"/>
      <c r="NBG16" s="80"/>
      <c r="NBH16" s="80"/>
      <c r="NBI16" s="80"/>
      <c r="NBJ16" s="80"/>
      <c r="NBK16" s="80"/>
      <c r="NBL16" s="80"/>
      <c r="NBM16" s="80"/>
      <c r="NBN16" s="80"/>
      <c r="NBO16" s="80"/>
      <c r="NBP16" s="80"/>
      <c r="NBQ16" s="80"/>
      <c r="NBR16" s="80"/>
      <c r="NBS16" s="80"/>
      <c r="NBT16" s="80"/>
      <c r="NBU16" s="80"/>
      <c r="NBV16" s="80"/>
      <c r="NBW16" s="80"/>
      <c r="NBX16" s="80"/>
      <c r="NBY16" s="80"/>
      <c r="NBZ16" s="80"/>
      <c r="NCA16" s="80"/>
      <c r="NCB16" s="80"/>
      <c r="NCC16" s="80"/>
      <c r="NCD16" s="80"/>
      <c r="NCE16" s="80"/>
      <c r="NCF16" s="80"/>
      <c r="NCG16" s="80"/>
      <c r="NCH16" s="80"/>
      <c r="NCI16" s="80"/>
      <c r="NCJ16" s="80"/>
      <c r="NCK16" s="80"/>
      <c r="NCL16" s="80"/>
      <c r="NCM16" s="80"/>
      <c r="NCN16" s="80"/>
      <c r="NCO16" s="80"/>
      <c r="NCP16" s="80"/>
      <c r="NCQ16" s="80"/>
      <c r="NCR16" s="80"/>
      <c r="NCS16" s="80"/>
      <c r="NCT16" s="80"/>
      <c r="NCU16" s="80"/>
      <c r="NCV16" s="80"/>
      <c r="NCW16" s="80"/>
      <c r="NCX16" s="80"/>
      <c r="NCY16" s="80"/>
      <c r="NCZ16" s="80"/>
      <c r="NDA16" s="80"/>
      <c r="NDB16" s="80"/>
      <c r="NDC16" s="80"/>
      <c r="NDD16" s="80"/>
      <c r="NDE16" s="80"/>
      <c r="NDF16" s="80"/>
      <c r="NDG16" s="80"/>
      <c r="NDH16" s="80"/>
      <c r="NDI16" s="80"/>
      <c r="NDJ16" s="80"/>
      <c r="NDK16" s="80"/>
      <c r="NDL16" s="80"/>
      <c r="NDM16" s="80"/>
      <c r="NDN16" s="80"/>
      <c r="NDO16" s="80"/>
      <c r="NDP16" s="80"/>
      <c r="NDQ16" s="80"/>
      <c r="NDR16" s="80"/>
      <c r="NDS16" s="80"/>
      <c r="NDT16" s="80"/>
      <c r="NDU16" s="80"/>
      <c r="NDV16" s="80"/>
      <c r="NDW16" s="80"/>
      <c r="NDX16" s="80"/>
      <c r="NDY16" s="80"/>
      <c r="NDZ16" s="80"/>
      <c r="NEA16" s="80"/>
      <c r="NEB16" s="80"/>
      <c r="NEC16" s="80"/>
      <c r="NED16" s="80"/>
      <c r="NEE16" s="80"/>
      <c r="NEF16" s="80"/>
      <c r="NEG16" s="80"/>
      <c r="NEH16" s="80"/>
      <c r="NEI16" s="80"/>
      <c r="NEJ16" s="80"/>
      <c r="NEK16" s="80"/>
      <c r="NEL16" s="80"/>
      <c r="NEM16" s="80"/>
      <c r="NEN16" s="80"/>
      <c r="NEO16" s="80"/>
      <c r="NEP16" s="80"/>
      <c r="NEQ16" s="80"/>
      <c r="NER16" s="80"/>
      <c r="NES16" s="80"/>
      <c r="NET16" s="80"/>
      <c r="NEU16" s="80"/>
      <c r="NEV16" s="80"/>
      <c r="NEW16" s="80"/>
      <c r="NEX16" s="80"/>
      <c r="NEY16" s="80"/>
      <c r="NEZ16" s="80"/>
      <c r="NFA16" s="80"/>
      <c r="NFB16" s="80"/>
      <c r="NFC16" s="80"/>
      <c r="NFD16" s="80"/>
      <c r="NFE16" s="80"/>
      <c r="NFF16" s="80"/>
      <c r="NFG16" s="80"/>
      <c r="NFH16" s="80"/>
      <c r="NFI16" s="80"/>
      <c r="NFJ16" s="80"/>
      <c r="NFK16" s="80"/>
      <c r="NFL16" s="80"/>
      <c r="NFM16" s="80"/>
      <c r="NFN16" s="80"/>
      <c r="NFO16" s="80"/>
      <c r="NFP16" s="80"/>
      <c r="NFQ16" s="80"/>
      <c r="NFR16" s="80"/>
      <c r="NFS16" s="80"/>
      <c r="NFT16" s="80"/>
      <c r="NFU16" s="80"/>
      <c r="NFV16" s="80"/>
      <c r="NFW16" s="80"/>
      <c r="NFX16" s="80"/>
      <c r="NFY16" s="80"/>
      <c r="NFZ16" s="80"/>
      <c r="NGA16" s="80"/>
      <c r="NGB16" s="80"/>
      <c r="NGC16" s="80"/>
      <c r="NGD16" s="80"/>
      <c r="NGE16" s="80"/>
      <c r="NGF16" s="80"/>
      <c r="NGG16" s="80"/>
      <c r="NGH16" s="80"/>
      <c r="NGI16" s="80"/>
      <c r="NGJ16" s="80"/>
      <c r="NGK16" s="80"/>
      <c r="NGL16" s="80"/>
      <c r="NGM16" s="80"/>
      <c r="NGN16" s="80"/>
      <c r="NGO16" s="80"/>
      <c r="NGP16" s="80"/>
      <c r="NGQ16" s="80"/>
      <c r="NGR16" s="80"/>
      <c r="NGS16" s="80"/>
      <c r="NGT16" s="80"/>
      <c r="NGU16" s="80"/>
      <c r="NGV16" s="80"/>
      <c r="NGW16" s="80"/>
      <c r="NGX16" s="80"/>
      <c r="NGY16" s="80"/>
      <c r="NGZ16" s="80"/>
      <c r="NHA16" s="80"/>
      <c r="NHB16" s="80"/>
      <c r="NHC16" s="80"/>
      <c r="NHD16" s="80"/>
      <c r="NHE16" s="80"/>
      <c r="NHF16" s="80"/>
      <c r="NHG16" s="80"/>
      <c r="NHH16" s="80"/>
      <c r="NHI16" s="80"/>
      <c r="NHJ16" s="80"/>
      <c r="NHK16" s="80"/>
      <c r="NHL16" s="80"/>
      <c r="NHM16" s="80"/>
      <c r="NHN16" s="80"/>
      <c r="NHO16" s="80"/>
      <c r="NHP16" s="80"/>
      <c r="NHQ16" s="80"/>
      <c r="NHR16" s="80"/>
      <c r="NHS16" s="80"/>
      <c r="NHT16" s="80"/>
      <c r="NHU16" s="80"/>
      <c r="NHV16" s="80"/>
      <c r="NHW16" s="80"/>
      <c r="NHX16" s="80"/>
      <c r="NHY16" s="80"/>
      <c r="NHZ16" s="80"/>
      <c r="NIA16" s="80"/>
      <c r="NIB16" s="80"/>
      <c r="NIC16" s="80"/>
      <c r="NID16" s="80"/>
      <c r="NIE16" s="80"/>
      <c r="NIF16" s="80"/>
      <c r="NIG16" s="80"/>
      <c r="NIH16" s="80"/>
      <c r="NII16" s="80"/>
      <c r="NIJ16" s="80"/>
      <c r="NIK16" s="80"/>
      <c r="NIL16" s="80"/>
      <c r="NIM16" s="80"/>
      <c r="NIN16" s="80"/>
      <c r="NIO16" s="80"/>
      <c r="NIP16" s="80"/>
      <c r="NIQ16" s="80"/>
      <c r="NIR16" s="80"/>
      <c r="NIS16" s="80"/>
      <c r="NIT16" s="80"/>
      <c r="NIU16" s="80"/>
      <c r="NIV16" s="80"/>
      <c r="NIW16" s="80"/>
      <c r="NIX16" s="80"/>
      <c r="NIY16" s="80"/>
      <c r="NIZ16" s="80"/>
      <c r="NJA16" s="80"/>
      <c r="NJB16" s="80"/>
      <c r="NJC16" s="80"/>
      <c r="NJD16" s="80"/>
      <c r="NJE16" s="80"/>
      <c r="NJF16" s="80"/>
      <c r="NJG16" s="80"/>
      <c r="NJH16" s="80"/>
      <c r="NJI16" s="80"/>
      <c r="NJJ16" s="80"/>
      <c r="NJK16" s="80"/>
      <c r="NJL16" s="80"/>
      <c r="NJM16" s="80"/>
      <c r="NJN16" s="80"/>
      <c r="NJO16" s="80"/>
      <c r="NJP16" s="80"/>
      <c r="NJQ16" s="80"/>
      <c r="NJR16" s="80"/>
      <c r="NJS16" s="80"/>
      <c r="NJT16" s="80"/>
      <c r="NJU16" s="80"/>
      <c r="NJV16" s="80"/>
      <c r="NJW16" s="80"/>
      <c r="NJX16" s="80"/>
      <c r="NJY16" s="80"/>
      <c r="NJZ16" s="80"/>
      <c r="NKA16" s="80"/>
      <c r="NKB16" s="80"/>
      <c r="NKC16" s="80"/>
      <c r="NKD16" s="80"/>
      <c r="NKE16" s="80"/>
      <c r="NKF16" s="80"/>
      <c r="NKG16" s="80"/>
      <c r="NKH16" s="80"/>
      <c r="NKI16" s="80"/>
      <c r="NKJ16" s="80"/>
      <c r="NKK16" s="80"/>
      <c r="NKL16" s="80"/>
      <c r="NKM16" s="80"/>
      <c r="NKN16" s="80"/>
      <c r="NKO16" s="80"/>
      <c r="NKP16" s="80"/>
      <c r="NKQ16" s="80"/>
      <c r="NKR16" s="80"/>
      <c r="NKS16" s="80"/>
      <c r="NKT16" s="80"/>
      <c r="NKU16" s="80"/>
      <c r="NKV16" s="80"/>
      <c r="NKW16" s="80"/>
      <c r="NKX16" s="80"/>
      <c r="NKY16" s="80"/>
      <c r="NKZ16" s="80"/>
      <c r="NLA16" s="80"/>
      <c r="NLB16" s="80"/>
      <c r="NLC16" s="80"/>
      <c r="NLD16" s="80"/>
      <c r="NLE16" s="80"/>
      <c r="NLF16" s="80"/>
      <c r="NLG16" s="80"/>
      <c r="NLH16" s="80"/>
      <c r="NLI16" s="80"/>
      <c r="NLJ16" s="80"/>
      <c r="NLK16" s="80"/>
      <c r="NLL16" s="80"/>
      <c r="NLM16" s="80"/>
      <c r="NLN16" s="80"/>
      <c r="NLO16" s="80"/>
      <c r="NLP16" s="80"/>
      <c r="NLQ16" s="80"/>
      <c r="NLR16" s="80"/>
      <c r="NLS16" s="80"/>
      <c r="NLT16" s="80"/>
      <c r="NLU16" s="80"/>
      <c r="NLV16" s="80"/>
      <c r="NLW16" s="80"/>
      <c r="NLX16" s="80"/>
      <c r="NLY16" s="80"/>
      <c r="NLZ16" s="80"/>
      <c r="NMA16" s="80"/>
      <c r="NMB16" s="80"/>
      <c r="NMC16" s="80"/>
      <c r="NMD16" s="80"/>
      <c r="NME16" s="80"/>
      <c r="NMF16" s="80"/>
      <c r="NMG16" s="80"/>
      <c r="NMH16" s="80"/>
      <c r="NMI16" s="80"/>
      <c r="NMJ16" s="80"/>
      <c r="NMK16" s="80"/>
      <c r="NML16" s="80"/>
      <c r="NMM16" s="80"/>
      <c r="NMN16" s="80"/>
      <c r="NMO16" s="80"/>
      <c r="NMP16" s="80"/>
      <c r="NMQ16" s="80"/>
      <c r="NMR16" s="80"/>
      <c r="NMS16" s="80"/>
      <c r="NMT16" s="80"/>
      <c r="NMU16" s="80"/>
      <c r="NMV16" s="80"/>
      <c r="NMW16" s="80"/>
      <c r="NMX16" s="80"/>
      <c r="NMY16" s="80"/>
      <c r="NMZ16" s="80"/>
      <c r="NNA16" s="80"/>
      <c r="NNB16" s="80"/>
      <c r="NNC16" s="80"/>
      <c r="NND16" s="80"/>
      <c r="NNE16" s="80"/>
      <c r="NNF16" s="80"/>
      <c r="NNG16" s="80"/>
      <c r="NNH16" s="80"/>
      <c r="NNI16" s="80"/>
      <c r="NNJ16" s="80"/>
      <c r="NNK16" s="80"/>
      <c r="NNL16" s="80"/>
      <c r="NNM16" s="80"/>
      <c r="NNN16" s="80"/>
      <c r="NNO16" s="80"/>
      <c r="NNP16" s="80"/>
      <c r="NNQ16" s="80"/>
      <c r="NNR16" s="80"/>
      <c r="NNS16" s="80"/>
      <c r="NNT16" s="80"/>
      <c r="NNU16" s="80"/>
      <c r="NNV16" s="80"/>
      <c r="NNW16" s="80"/>
      <c r="NNX16" s="80"/>
      <c r="NNY16" s="80"/>
      <c r="NNZ16" s="80"/>
      <c r="NOA16" s="80"/>
      <c r="NOB16" s="80"/>
      <c r="NOC16" s="80"/>
      <c r="NOD16" s="80"/>
      <c r="NOE16" s="80"/>
      <c r="NOF16" s="80"/>
      <c r="NOG16" s="80"/>
      <c r="NOH16" s="80"/>
      <c r="NOI16" s="80"/>
      <c r="NOJ16" s="80"/>
      <c r="NOK16" s="80"/>
      <c r="NOL16" s="80"/>
      <c r="NOM16" s="80"/>
      <c r="NON16" s="80"/>
      <c r="NOO16" s="80"/>
      <c r="NOP16" s="80"/>
      <c r="NOQ16" s="80"/>
      <c r="NOR16" s="80"/>
      <c r="NOS16" s="80"/>
      <c r="NOT16" s="80"/>
      <c r="NOU16" s="80"/>
      <c r="NOV16" s="80"/>
      <c r="NOW16" s="80"/>
      <c r="NOX16" s="80"/>
      <c r="NOY16" s="80"/>
      <c r="NOZ16" s="80"/>
      <c r="NPA16" s="80"/>
      <c r="NPB16" s="80"/>
      <c r="NPC16" s="80"/>
      <c r="NPD16" s="80"/>
      <c r="NPE16" s="80"/>
      <c r="NPF16" s="80"/>
      <c r="NPG16" s="80"/>
      <c r="NPH16" s="80"/>
      <c r="NPI16" s="80"/>
      <c r="NPJ16" s="80"/>
      <c r="NPK16" s="80"/>
      <c r="NPL16" s="80"/>
      <c r="NPM16" s="80"/>
      <c r="NPN16" s="80"/>
      <c r="NPO16" s="80"/>
      <c r="NPP16" s="80"/>
      <c r="NPQ16" s="80"/>
      <c r="NPR16" s="80"/>
      <c r="NPS16" s="80"/>
      <c r="NPT16" s="80"/>
      <c r="NPU16" s="80"/>
      <c r="NPV16" s="80"/>
      <c r="NPW16" s="80"/>
      <c r="NPX16" s="80"/>
      <c r="NPY16" s="80"/>
      <c r="NPZ16" s="80"/>
      <c r="NQA16" s="80"/>
      <c r="NQB16" s="80"/>
      <c r="NQC16" s="80"/>
      <c r="NQD16" s="80"/>
      <c r="NQE16" s="80"/>
      <c r="NQF16" s="80"/>
      <c r="NQG16" s="80"/>
      <c r="NQH16" s="80"/>
      <c r="NQI16" s="80"/>
      <c r="NQJ16" s="80"/>
      <c r="NQK16" s="80"/>
      <c r="NQL16" s="80"/>
      <c r="NQM16" s="80"/>
      <c r="NQN16" s="80"/>
      <c r="NQO16" s="80"/>
      <c r="NQP16" s="80"/>
      <c r="NQQ16" s="80"/>
      <c r="NQR16" s="80"/>
      <c r="NQS16" s="80"/>
      <c r="NQT16" s="80"/>
      <c r="NQU16" s="80"/>
      <c r="NQV16" s="80"/>
      <c r="NQW16" s="80"/>
      <c r="NQX16" s="80"/>
      <c r="NQY16" s="80"/>
      <c r="NQZ16" s="80"/>
      <c r="NRA16" s="80"/>
      <c r="NRB16" s="80"/>
      <c r="NRC16" s="80"/>
      <c r="NRD16" s="80"/>
      <c r="NRE16" s="80"/>
      <c r="NRF16" s="80"/>
      <c r="NRG16" s="80"/>
      <c r="NRH16" s="80"/>
      <c r="NRI16" s="80"/>
      <c r="NRJ16" s="80"/>
      <c r="NRK16" s="80"/>
      <c r="NRL16" s="80"/>
      <c r="NRM16" s="80"/>
      <c r="NRN16" s="80"/>
      <c r="NRO16" s="80"/>
      <c r="NRP16" s="80"/>
      <c r="NRQ16" s="80"/>
      <c r="NRR16" s="80"/>
      <c r="NRS16" s="80"/>
      <c r="NRT16" s="80"/>
      <c r="NRU16" s="80"/>
      <c r="NRV16" s="80"/>
      <c r="NRW16" s="80"/>
      <c r="NRX16" s="80"/>
      <c r="NRY16" s="80"/>
      <c r="NRZ16" s="80"/>
      <c r="NSA16" s="80"/>
      <c r="NSB16" s="80"/>
      <c r="NSC16" s="80"/>
      <c r="NSD16" s="80"/>
      <c r="NSE16" s="80"/>
      <c r="NSF16" s="80"/>
      <c r="NSG16" s="80"/>
      <c r="NSH16" s="80"/>
      <c r="NSI16" s="80"/>
      <c r="NSJ16" s="80"/>
      <c r="NSK16" s="80"/>
      <c r="NSL16" s="80"/>
      <c r="NSM16" s="80"/>
      <c r="NSN16" s="80"/>
      <c r="NSO16" s="80"/>
      <c r="NSP16" s="80"/>
      <c r="NSQ16" s="80"/>
      <c r="NSR16" s="80"/>
      <c r="NSS16" s="80"/>
      <c r="NST16" s="80"/>
      <c r="NSU16" s="80"/>
      <c r="NSV16" s="80"/>
      <c r="NSW16" s="80"/>
      <c r="NSX16" s="80"/>
      <c r="NSY16" s="80"/>
      <c r="NSZ16" s="80"/>
      <c r="NTA16" s="80"/>
      <c r="NTB16" s="80"/>
      <c r="NTC16" s="80"/>
      <c r="NTD16" s="80"/>
      <c r="NTE16" s="80"/>
      <c r="NTF16" s="80"/>
      <c r="NTG16" s="80"/>
      <c r="NTH16" s="80"/>
      <c r="NTI16" s="80"/>
      <c r="NTJ16" s="80"/>
      <c r="NTK16" s="80"/>
      <c r="NTL16" s="80"/>
      <c r="NTM16" s="80"/>
      <c r="NTN16" s="80"/>
      <c r="NTO16" s="80"/>
      <c r="NTP16" s="80"/>
      <c r="NTQ16" s="80"/>
      <c r="NTR16" s="80"/>
      <c r="NTS16" s="80"/>
      <c r="NTT16" s="80"/>
      <c r="NTU16" s="80"/>
      <c r="NTV16" s="80"/>
      <c r="NTW16" s="80"/>
      <c r="NTX16" s="80"/>
      <c r="NTY16" s="80"/>
      <c r="NTZ16" s="80"/>
      <c r="NUA16" s="80"/>
      <c r="NUB16" s="80"/>
      <c r="NUC16" s="80"/>
      <c r="NUD16" s="80"/>
      <c r="NUE16" s="80"/>
      <c r="NUF16" s="80"/>
      <c r="NUG16" s="80"/>
      <c r="NUH16" s="80"/>
      <c r="NUI16" s="80"/>
      <c r="NUJ16" s="80"/>
      <c r="NUK16" s="80"/>
      <c r="NUL16" s="80"/>
      <c r="NUM16" s="80"/>
      <c r="NUN16" s="80"/>
      <c r="NUO16" s="80"/>
      <c r="NUP16" s="80"/>
      <c r="NUQ16" s="80"/>
      <c r="NUR16" s="80"/>
      <c r="NUS16" s="80"/>
      <c r="NUT16" s="80"/>
      <c r="NUU16" s="80"/>
      <c r="NUV16" s="80"/>
      <c r="NUW16" s="80"/>
      <c r="NUX16" s="80"/>
      <c r="NUY16" s="80"/>
      <c r="NUZ16" s="80"/>
      <c r="NVA16" s="80"/>
      <c r="NVB16" s="80"/>
      <c r="NVC16" s="80"/>
      <c r="NVD16" s="80"/>
      <c r="NVE16" s="80"/>
      <c r="NVF16" s="80"/>
      <c r="NVG16" s="80"/>
      <c r="NVH16" s="80"/>
      <c r="NVI16" s="80"/>
      <c r="NVJ16" s="80"/>
      <c r="NVK16" s="80"/>
      <c r="NVL16" s="80"/>
      <c r="NVM16" s="80"/>
      <c r="NVN16" s="80"/>
      <c r="NVO16" s="80"/>
      <c r="NVP16" s="80"/>
      <c r="NVQ16" s="80"/>
      <c r="NVR16" s="80"/>
      <c r="NVS16" s="80"/>
      <c r="NVT16" s="80"/>
      <c r="NVU16" s="80"/>
      <c r="NVV16" s="80"/>
      <c r="NVW16" s="80"/>
      <c r="NVX16" s="80"/>
      <c r="NVY16" s="80"/>
      <c r="NVZ16" s="80"/>
      <c r="NWA16" s="80"/>
      <c r="NWB16" s="80"/>
      <c r="NWC16" s="80"/>
      <c r="NWD16" s="80"/>
      <c r="NWE16" s="80"/>
      <c r="NWF16" s="80"/>
      <c r="NWG16" s="80"/>
      <c r="NWH16" s="80"/>
      <c r="NWI16" s="80"/>
      <c r="NWJ16" s="80"/>
      <c r="NWK16" s="80"/>
      <c r="NWL16" s="80"/>
      <c r="NWM16" s="80"/>
      <c r="NWN16" s="80"/>
      <c r="NWO16" s="80"/>
      <c r="NWP16" s="80"/>
      <c r="NWQ16" s="80"/>
      <c r="NWR16" s="80"/>
      <c r="NWS16" s="80"/>
      <c r="NWT16" s="80"/>
      <c r="NWU16" s="80"/>
      <c r="NWV16" s="80"/>
      <c r="NWW16" s="80"/>
      <c r="NWX16" s="80"/>
      <c r="NWY16" s="80"/>
      <c r="NWZ16" s="80"/>
      <c r="NXA16" s="80"/>
      <c r="NXB16" s="80"/>
      <c r="NXC16" s="80"/>
      <c r="NXD16" s="80"/>
      <c r="NXE16" s="80"/>
      <c r="NXF16" s="80"/>
      <c r="NXG16" s="80"/>
      <c r="NXH16" s="80"/>
      <c r="NXI16" s="80"/>
      <c r="NXJ16" s="80"/>
      <c r="NXK16" s="80"/>
      <c r="NXL16" s="80"/>
      <c r="NXM16" s="80"/>
      <c r="NXN16" s="80"/>
      <c r="NXO16" s="80"/>
      <c r="NXP16" s="80"/>
      <c r="NXQ16" s="80"/>
      <c r="NXR16" s="80"/>
      <c r="NXS16" s="80"/>
      <c r="NXT16" s="80"/>
      <c r="NXU16" s="80"/>
      <c r="NXV16" s="80"/>
      <c r="NXW16" s="80"/>
      <c r="NXX16" s="80"/>
      <c r="NXY16" s="80"/>
      <c r="NXZ16" s="80"/>
      <c r="NYA16" s="80"/>
      <c r="NYB16" s="80"/>
      <c r="NYC16" s="80"/>
      <c r="NYD16" s="80"/>
      <c r="NYE16" s="80"/>
      <c r="NYF16" s="80"/>
      <c r="NYG16" s="80"/>
      <c r="NYH16" s="80"/>
      <c r="NYI16" s="80"/>
      <c r="NYJ16" s="80"/>
      <c r="NYK16" s="80"/>
      <c r="NYL16" s="80"/>
      <c r="NYM16" s="80"/>
      <c r="NYN16" s="80"/>
      <c r="NYO16" s="80"/>
      <c r="NYP16" s="80"/>
      <c r="NYQ16" s="80"/>
      <c r="NYR16" s="80"/>
      <c r="NYS16" s="80"/>
      <c r="NYT16" s="80"/>
      <c r="NYU16" s="80"/>
      <c r="NYV16" s="80"/>
      <c r="NYW16" s="80"/>
      <c r="NYX16" s="80"/>
      <c r="NYY16" s="80"/>
      <c r="NYZ16" s="80"/>
      <c r="NZA16" s="80"/>
      <c r="NZB16" s="80"/>
      <c r="NZC16" s="80"/>
      <c r="NZD16" s="80"/>
      <c r="NZE16" s="80"/>
      <c r="NZF16" s="80"/>
      <c r="NZG16" s="80"/>
      <c r="NZH16" s="80"/>
      <c r="NZI16" s="80"/>
      <c r="NZJ16" s="80"/>
      <c r="NZK16" s="80"/>
      <c r="NZL16" s="80"/>
      <c r="NZM16" s="80"/>
      <c r="NZN16" s="80"/>
      <c r="NZO16" s="80"/>
      <c r="NZP16" s="80"/>
      <c r="NZQ16" s="80"/>
      <c r="NZR16" s="80"/>
      <c r="NZS16" s="80"/>
      <c r="NZT16" s="80"/>
      <c r="NZU16" s="80"/>
      <c r="NZV16" s="80"/>
      <c r="NZW16" s="80"/>
      <c r="NZX16" s="80"/>
      <c r="NZY16" s="80"/>
      <c r="NZZ16" s="80"/>
      <c r="OAA16" s="80"/>
      <c r="OAB16" s="80"/>
      <c r="OAC16" s="80"/>
      <c r="OAD16" s="80"/>
      <c r="OAE16" s="80"/>
      <c r="OAF16" s="80"/>
      <c r="OAG16" s="80"/>
      <c r="OAH16" s="80"/>
      <c r="OAI16" s="80"/>
      <c r="OAJ16" s="80"/>
      <c r="OAK16" s="80"/>
      <c r="OAL16" s="80"/>
      <c r="OAM16" s="80"/>
      <c r="OAN16" s="80"/>
      <c r="OAO16" s="80"/>
      <c r="OAP16" s="80"/>
      <c r="OAQ16" s="80"/>
      <c r="OAR16" s="80"/>
      <c r="OAS16" s="80"/>
      <c r="OAT16" s="80"/>
      <c r="OAU16" s="80"/>
      <c r="OAV16" s="80"/>
      <c r="OAW16" s="80"/>
      <c r="OAX16" s="80"/>
      <c r="OAY16" s="80"/>
      <c r="OAZ16" s="80"/>
      <c r="OBA16" s="80"/>
      <c r="OBB16" s="80"/>
      <c r="OBC16" s="80"/>
      <c r="OBD16" s="80"/>
      <c r="OBE16" s="80"/>
      <c r="OBF16" s="80"/>
      <c r="OBG16" s="80"/>
      <c r="OBH16" s="80"/>
      <c r="OBI16" s="80"/>
      <c r="OBJ16" s="80"/>
      <c r="OBK16" s="80"/>
      <c r="OBL16" s="80"/>
      <c r="OBM16" s="80"/>
      <c r="OBN16" s="80"/>
      <c r="OBO16" s="80"/>
      <c r="OBP16" s="80"/>
      <c r="OBQ16" s="80"/>
      <c r="OBR16" s="80"/>
      <c r="OBS16" s="80"/>
      <c r="OBT16" s="80"/>
      <c r="OBU16" s="80"/>
      <c r="OBV16" s="80"/>
      <c r="OBW16" s="80"/>
      <c r="OBX16" s="80"/>
      <c r="OBY16" s="80"/>
      <c r="OBZ16" s="80"/>
      <c r="OCA16" s="80"/>
      <c r="OCB16" s="80"/>
      <c r="OCC16" s="80"/>
      <c r="OCD16" s="80"/>
      <c r="OCE16" s="80"/>
      <c r="OCF16" s="80"/>
      <c r="OCG16" s="80"/>
      <c r="OCH16" s="80"/>
      <c r="OCI16" s="80"/>
      <c r="OCJ16" s="80"/>
      <c r="OCK16" s="80"/>
      <c r="OCL16" s="80"/>
      <c r="OCM16" s="80"/>
      <c r="OCN16" s="80"/>
      <c r="OCO16" s="80"/>
      <c r="OCP16" s="80"/>
      <c r="OCQ16" s="80"/>
      <c r="OCR16" s="80"/>
      <c r="OCS16" s="80"/>
      <c r="OCT16" s="80"/>
      <c r="OCU16" s="80"/>
      <c r="OCV16" s="80"/>
      <c r="OCW16" s="80"/>
      <c r="OCX16" s="80"/>
      <c r="OCY16" s="80"/>
      <c r="OCZ16" s="80"/>
      <c r="ODA16" s="80"/>
      <c r="ODB16" s="80"/>
      <c r="ODC16" s="80"/>
      <c r="ODD16" s="80"/>
      <c r="ODE16" s="80"/>
      <c r="ODF16" s="80"/>
      <c r="ODG16" s="80"/>
      <c r="ODH16" s="80"/>
      <c r="ODI16" s="80"/>
      <c r="ODJ16" s="80"/>
      <c r="ODK16" s="80"/>
      <c r="ODL16" s="80"/>
      <c r="ODM16" s="80"/>
      <c r="ODN16" s="80"/>
      <c r="ODO16" s="80"/>
      <c r="ODP16" s="80"/>
      <c r="ODQ16" s="80"/>
      <c r="ODR16" s="80"/>
      <c r="ODS16" s="80"/>
      <c r="ODT16" s="80"/>
      <c r="ODU16" s="80"/>
      <c r="ODV16" s="80"/>
      <c r="ODW16" s="80"/>
      <c r="ODX16" s="80"/>
      <c r="ODY16" s="80"/>
      <c r="ODZ16" s="80"/>
      <c r="OEA16" s="80"/>
      <c r="OEB16" s="80"/>
      <c r="OEC16" s="80"/>
      <c r="OED16" s="80"/>
      <c r="OEE16" s="80"/>
      <c r="OEF16" s="80"/>
      <c r="OEG16" s="80"/>
      <c r="OEH16" s="80"/>
      <c r="OEI16" s="80"/>
      <c r="OEJ16" s="80"/>
      <c r="OEK16" s="80"/>
      <c r="OEL16" s="80"/>
      <c r="OEM16" s="80"/>
      <c r="OEN16" s="80"/>
      <c r="OEO16" s="80"/>
      <c r="OEP16" s="80"/>
      <c r="OEQ16" s="80"/>
      <c r="OER16" s="80"/>
      <c r="OES16" s="80"/>
      <c r="OET16" s="80"/>
      <c r="OEU16" s="80"/>
      <c r="OEV16" s="80"/>
      <c r="OEW16" s="80"/>
      <c r="OEX16" s="80"/>
      <c r="OEY16" s="80"/>
      <c r="OEZ16" s="80"/>
      <c r="OFA16" s="80"/>
      <c r="OFB16" s="80"/>
      <c r="OFC16" s="80"/>
      <c r="OFD16" s="80"/>
      <c r="OFE16" s="80"/>
      <c r="OFF16" s="80"/>
      <c r="OFG16" s="80"/>
      <c r="OFH16" s="80"/>
      <c r="OFI16" s="80"/>
      <c r="OFJ16" s="80"/>
      <c r="OFK16" s="80"/>
      <c r="OFL16" s="80"/>
      <c r="OFM16" s="80"/>
      <c r="OFN16" s="80"/>
      <c r="OFO16" s="80"/>
      <c r="OFP16" s="80"/>
      <c r="OFQ16" s="80"/>
      <c r="OFR16" s="80"/>
      <c r="OFS16" s="80"/>
      <c r="OFT16" s="80"/>
      <c r="OFU16" s="80"/>
      <c r="OFV16" s="80"/>
      <c r="OFW16" s="80"/>
      <c r="OFX16" s="80"/>
      <c r="OFY16" s="80"/>
      <c r="OFZ16" s="80"/>
      <c r="OGA16" s="80"/>
      <c r="OGB16" s="80"/>
      <c r="OGC16" s="80"/>
      <c r="OGD16" s="80"/>
      <c r="OGE16" s="80"/>
      <c r="OGF16" s="80"/>
      <c r="OGG16" s="80"/>
      <c r="OGH16" s="80"/>
      <c r="OGI16" s="80"/>
      <c r="OGJ16" s="80"/>
      <c r="OGK16" s="80"/>
      <c r="OGL16" s="80"/>
      <c r="OGM16" s="80"/>
      <c r="OGN16" s="80"/>
      <c r="OGO16" s="80"/>
      <c r="OGP16" s="80"/>
      <c r="OGQ16" s="80"/>
      <c r="OGR16" s="80"/>
      <c r="OGS16" s="80"/>
      <c r="OGT16" s="80"/>
      <c r="OGU16" s="80"/>
      <c r="OGV16" s="80"/>
      <c r="OGW16" s="80"/>
      <c r="OGX16" s="80"/>
      <c r="OGY16" s="80"/>
      <c r="OGZ16" s="80"/>
      <c r="OHA16" s="80"/>
      <c r="OHB16" s="80"/>
      <c r="OHC16" s="80"/>
      <c r="OHD16" s="80"/>
      <c r="OHE16" s="80"/>
      <c r="OHF16" s="80"/>
      <c r="OHG16" s="80"/>
      <c r="OHH16" s="80"/>
      <c r="OHI16" s="80"/>
      <c r="OHJ16" s="80"/>
      <c r="OHK16" s="80"/>
      <c r="OHL16" s="80"/>
      <c r="OHM16" s="80"/>
      <c r="OHN16" s="80"/>
      <c r="OHO16" s="80"/>
      <c r="OHP16" s="80"/>
      <c r="OHQ16" s="80"/>
      <c r="OHR16" s="80"/>
      <c r="OHS16" s="80"/>
      <c r="OHT16" s="80"/>
      <c r="OHU16" s="80"/>
      <c r="OHV16" s="80"/>
      <c r="OHW16" s="80"/>
      <c r="OHX16" s="80"/>
      <c r="OHY16" s="80"/>
      <c r="OHZ16" s="80"/>
      <c r="OIA16" s="80"/>
      <c r="OIB16" s="80"/>
      <c r="OIC16" s="80"/>
      <c r="OID16" s="80"/>
      <c r="OIE16" s="80"/>
      <c r="OIF16" s="80"/>
      <c r="OIG16" s="80"/>
      <c r="OIH16" s="80"/>
      <c r="OII16" s="80"/>
      <c r="OIJ16" s="80"/>
      <c r="OIK16" s="80"/>
      <c r="OIL16" s="80"/>
      <c r="OIM16" s="80"/>
      <c r="OIN16" s="80"/>
      <c r="OIO16" s="80"/>
      <c r="OIP16" s="80"/>
      <c r="OIQ16" s="80"/>
      <c r="OIR16" s="80"/>
      <c r="OIS16" s="80"/>
      <c r="OIT16" s="80"/>
      <c r="OIU16" s="80"/>
      <c r="OIV16" s="80"/>
      <c r="OIW16" s="80"/>
      <c r="OIX16" s="80"/>
      <c r="OIY16" s="80"/>
      <c r="OIZ16" s="80"/>
      <c r="OJA16" s="80"/>
      <c r="OJB16" s="80"/>
      <c r="OJC16" s="80"/>
      <c r="OJD16" s="80"/>
      <c r="OJE16" s="80"/>
      <c r="OJF16" s="80"/>
      <c r="OJG16" s="80"/>
      <c r="OJH16" s="80"/>
      <c r="OJI16" s="80"/>
      <c r="OJJ16" s="80"/>
      <c r="OJK16" s="80"/>
      <c r="OJL16" s="80"/>
      <c r="OJM16" s="80"/>
      <c r="OJN16" s="80"/>
      <c r="OJO16" s="80"/>
      <c r="OJP16" s="80"/>
      <c r="OJQ16" s="80"/>
      <c r="OJR16" s="80"/>
      <c r="OJS16" s="80"/>
      <c r="OJT16" s="80"/>
      <c r="OJU16" s="80"/>
      <c r="OJV16" s="80"/>
      <c r="OJW16" s="80"/>
      <c r="OJX16" s="80"/>
      <c r="OJY16" s="80"/>
      <c r="OJZ16" s="80"/>
      <c r="OKA16" s="80"/>
      <c r="OKB16" s="80"/>
      <c r="OKC16" s="80"/>
      <c r="OKD16" s="80"/>
      <c r="OKE16" s="80"/>
      <c r="OKF16" s="80"/>
      <c r="OKG16" s="80"/>
      <c r="OKH16" s="80"/>
      <c r="OKI16" s="80"/>
      <c r="OKJ16" s="80"/>
      <c r="OKK16" s="80"/>
      <c r="OKL16" s="80"/>
      <c r="OKM16" s="80"/>
      <c r="OKN16" s="80"/>
      <c r="OKO16" s="80"/>
      <c r="OKP16" s="80"/>
      <c r="OKQ16" s="80"/>
      <c r="OKR16" s="80"/>
      <c r="OKS16" s="80"/>
      <c r="OKT16" s="80"/>
      <c r="OKU16" s="80"/>
      <c r="OKV16" s="80"/>
      <c r="OKW16" s="80"/>
      <c r="OKX16" s="80"/>
      <c r="OKY16" s="80"/>
      <c r="OKZ16" s="80"/>
      <c r="OLA16" s="80"/>
      <c r="OLB16" s="80"/>
      <c r="OLC16" s="80"/>
      <c r="OLD16" s="80"/>
      <c r="OLE16" s="80"/>
      <c r="OLF16" s="80"/>
      <c r="OLG16" s="80"/>
      <c r="OLH16" s="80"/>
      <c r="OLI16" s="80"/>
      <c r="OLJ16" s="80"/>
      <c r="OLK16" s="80"/>
      <c r="OLL16" s="80"/>
      <c r="OLM16" s="80"/>
      <c r="OLN16" s="80"/>
      <c r="OLO16" s="80"/>
      <c r="OLP16" s="80"/>
      <c r="OLQ16" s="80"/>
      <c r="OLR16" s="80"/>
      <c r="OLS16" s="80"/>
      <c r="OLT16" s="80"/>
      <c r="OLU16" s="80"/>
      <c r="OLV16" s="80"/>
      <c r="OLW16" s="80"/>
      <c r="OLX16" s="80"/>
      <c r="OLY16" s="80"/>
      <c r="OLZ16" s="80"/>
      <c r="OMA16" s="80"/>
      <c r="OMB16" s="80"/>
      <c r="OMC16" s="80"/>
      <c r="OMD16" s="80"/>
      <c r="OME16" s="80"/>
      <c r="OMF16" s="80"/>
      <c r="OMG16" s="80"/>
      <c r="OMH16" s="80"/>
      <c r="OMI16" s="80"/>
      <c r="OMJ16" s="80"/>
      <c r="OMK16" s="80"/>
      <c r="OML16" s="80"/>
      <c r="OMM16" s="80"/>
      <c r="OMN16" s="80"/>
      <c r="OMO16" s="80"/>
      <c r="OMP16" s="80"/>
      <c r="OMQ16" s="80"/>
      <c r="OMR16" s="80"/>
      <c r="OMS16" s="80"/>
      <c r="OMT16" s="80"/>
      <c r="OMU16" s="80"/>
      <c r="OMV16" s="80"/>
      <c r="OMW16" s="80"/>
      <c r="OMX16" s="80"/>
      <c r="OMY16" s="80"/>
      <c r="OMZ16" s="80"/>
      <c r="ONA16" s="80"/>
      <c r="ONB16" s="80"/>
      <c r="ONC16" s="80"/>
      <c r="OND16" s="80"/>
      <c r="ONE16" s="80"/>
      <c r="ONF16" s="80"/>
      <c r="ONG16" s="80"/>
      <c r="ONH16" s="80"/>
      <c r="ONI16" s="80"/>
      <c r="ONJ16" s="80"/>
      <c r="ONK16" s="80"/>
      <c r="ONL16" s="80"/>
      <c r="ONM16" s="80"/>
      <c r="ONN16" s="80"/>
      <c r="ONO16" s="80"/>
      <c r="ONP16" s="80"/>
      <c r="ONQ16" s="80"/>
      <c r="ONR16" s="80"/>
      <c r="ONS16" s="80"/>
      <c r="ONT16" s="80"/>
      <c r="ONU16" s="80"/>
      <c r="ONV16" s="80"/>
      <c r="ONW16" s="80"/>
      <c r="ONX16" s="80"/>
      <c r="ONY16" s="80"/>
      <c r="ONZ16" s="80"/>
      <c r="OOA16" s="80"/>
      <c r="OOB16" s="80"/>
      <c r="OOC16" s="80"/>
      <c r="OOD16" s="80"/>
      <c r="OOE16" s="80"/>
      <c r="OOF16" s="80"/>
      <c r="OOG16" s="80"/>
      <c r="OOH16" s="80"/>
      <c r="OOI16" s="80"/>
      <c r="OOJ16" s="80"/>
      <c r="OOK16" s="80"/>
      <c r="OOL16" s="80"/>
      <c r="OOM16" s="80"/>
      <c r="OON16" s="80"/>
      <c r="OOO16" s="80"/>
      <c r="OOP16" s="80"/>
      <c r="OOQ16" s="80"/>
      <c r="OOR16" s="80"/>
      <c r="OOS16" s="80"/>
      <c r="OOT16" s="80"/>
      <c r="OOU16" s="80"/>
      <c r="OOV16" s="80"/>
      <c r="OOW16" s="80"/>
      <c r="OOX16" s="80"/>
      <c r="OOY16" s="80"/>
      <c r="OOZ16" s="80"/>
      <c r="OPA16" s="80"/>
      <c r="OPB16" s="80"/>
      <c r="OPC16" s="80"/>
      <c r="OPD16" s="80"/>
      <c r="OPE16" s="80"/>
      <c r="OPF16" s="80"/>
      <c r="OPG16" s="80"/>
      <c r="OPH16" s="80"/>
      <c r="OPI16" s="80"/>
      <c r="OPJ16" s="80"/>
      <c r="OPK16" s="80"/>
      <c r="OPL16" s="80"/>
      <c r="OPM16" s="80"/>
      <c r="OPN16" s="80"/>
      <c r="OPO16" s="80"/>
      <c r="OPP16" s="80"/>
      <c r="OPQ16" s="80"/>
      <c r="OPR16" s="80"/>
      <c r="OPS16" s="80"/>
      <c r="OPT16" s="80"/>
      <c r="OPU16" s="80"/>
      <c r="OPV16" s="80"/>
      <c r="OPW16" s="80"/>
      <c r="OPX16" s="80"/>
      <c r="OPY16" s="80"/>
      <c r="OPZ16" s="80"/>
      <c r="OQA16" s="80"/>
      <c r="OQB16" s="80"/>
      <c r="OQC16" s="80"/>
      <c r="OQD16" s="80"/>
      <c r="OQE16" s="80"/>
      <c r="OQF16" s="80"/>
      <c r="OQG16" s="80"/>
      <c r="OQH16" s="80"/>
      <c r="OQI16" s="80"/>
      <c r="OQJ16" s="80"/>
      <c r="OQK16" s="80"/>
      <c r="OQL16" s="80"/>
      <c r="OQM16" s="80"/>
      <c r="OQN16" s="80"/>
      <c r="OQO16" s="80"/>
      <c r="OQP16" s="80"/>
      <c r="OQQ16" s="80"/>
      <c r="OQR16" s="80"/>
      <c r="OQS16" s="80"/>
      <c r="OQT16" s="80"/>
      <c r="OQU16" s="80"/>
      <c r="OQV16" s="80"/>
      <c r="OQW16" s="80"/>
      <c r="OQX16" s="80"/>
      <c r="OQY16" s="80"/>
      <c r="OQZ16" s="80"/>
      <c r="ORA16" s="80"/>
      <c r="ORB16" s="80"/>
      <c r="ORC16" s="80"/>
      <c r="ORD16" s="80"/>
      <c r="ORE16" s="80"/>
      <c r="ORF16" s="80"/>
      <c r="ORG16" s="80"/>
      <c r="ORH16" s="80"/>
      <c r="ORI16" s="80"/>
      <c r="ORJ16" s="80"/>
      <c r="ORK16" s="80"/>
      <c r="ORL16" s="80"/>
      <c r="ORM16" s="80"/>
      <c r="ORN16" s="80"/>
      <c r="ORO16" s="80"/>
      <c r="ORP16" s="80"/>
      <c r="ORQ16" s="80"/>
      <c r="ORR16" s="80"/>
      <c r="ORS16" s="80"/>
      <c r="ORT16" s="80"/>
      <c r="ORU16" s="80"/>
      <c r="ORV16" s="80"/>
      <c r="ORW16" s="80"/>
      <c r="ORX16" s="80"/>
      <c r="ORY16" s="80"/>
      <c r="ORZ16" s="80"/>
      <c r="OSA16" s="80"/>
      <c r="OSB16" s="80"/>
      <c r="OSC16" s="80"/>
      <c r="OSD16" s="80"/>
      <c r="OSE16" s="80"/>
      <c r="OSF16" s="80"/>
      <c r="OSG16" s="80"/>
      <c r="OSH16" s="80"/>
      <c r="OSI16" s="80"/>
      <c r="OSJ16" s="80"/>
      <c r="OSK16" s="80"/>
      <c r="OSL16" s="80"/>
      <c r="OSM16" s="80"/>
      <c r="OSN16" s="80"/>
      <c r="OSO16" s="80"/>
      <c r="OSP16" s="80"/>
      <c r="OSQ16" s="80"/>
      <c r="OSR16" s="80"/>
      <c r="OSS16" s="80"/>
      <c r="OST16" s="80"/>
      <c r="OSU16" s="80"/>
      <c r="OSV16" s="80"/>
      <c r="OSW16" s="80"/>
      <c r="OSX16" s="80"/>
      <c r="OSY16" s="80"/>
      <c r="OSZ16" s="80"/>
      <c r="OTA16" s="80"/>
      <c r="OTB16" s="80"/>
      <c r="OTC16" s="80"/>
      <c r="OTD16" s="80"/>
      <c r="OTE16" s="80"/>
      <c r="OTF16" s="80"/>
      <c r="OTG16" s="80"/>
      <c r="OTH16" s="80"/>
      <c r="OTI16" s="80"/>
      <c r="OTJ16" s="80"/>
      <c r="OTK16" s="80"/>
      <c r="OTL16" s="80"/>
      <c r="OTM16" s="80"/>
      <c r="OTN16" s="80"/>
      <c r="OTO16" s="80"/>
      <c r="OTP16" s="80"/>
      <c r="OTQ16" s="80"/>
      <c r="OTR16" s="80"/>
      <c r="OTS16" s="80"/>
      <c r="OTT16" s="80"/>
      <c r="OTU16" s="80"/>
      <c r="OTV16" s="80"/>
      <c r="OTW16" s="80"/>
      <c r="OTX16" s="80"/>
      <c r="OTY16" s="80"/>
      <c r="OTZ16" s="80"/>
      <c r="OUA16" s="80"/>
      <c r="OUB16" s="80"/>
      <c r="OUC16" s="80"/>
      <c r="OUD16" s="80"/>
      <c r="OUE16" s="80"/>
      <c r="OUF16" s="80"/>
      <c r="OUG16" s="80"/>
      <c r="OUH16" s="80"/>
      <c r="OUI16" s="80"/>
      <c r="OUJ16" s="80"/>
      <c r="OUK16" s="80"/>
      <c r="OUL16" s="80"/>
      <c r="OUM16" s="80"/>
      <c r="OUN16" s="80"/>
      <c r="OUO16" s="80"/>
      <c r="OUP16" s="80"/>
      <c r="OUQ16" s="80"/>
      <c r="OUR16" s="80"/>
      <c r="OUS16" s="80"/>
      <c r="OUT16" s="80"/>
      <c r="OUU16" s="80"/>
      <c r="OUV16" s="80"/>
      <c r="OUW16" s="80"/>
      <c r="OUX16" s="80"/>
      <c r="OUY16" s="80"/>
      <c r="OUZ16" s="80"/>
      <c r="OVA16" s="80"/>
      <c r="OVB16" s="80"/>
      <c r="OVC16" s="80"/>
      <c r="OVD16" s="80"/>
      <c r="OVE16" s="80"/>
      <c r="OVF16" s="80"/>
      <c r="OVG16" s="80"/>
      <c r="OVH16" s="80"/>
      <c r="OVI16" s="80"/>
      <c r="OVJ16" s="80"/>
      <c r="OVK16" s="80"/>
      <c r="OVL16" s="80"/>
      <c r="OVM16" s="80"/>
      <c r="OVN16" s="80"/>
      <c r="OVO16" s="80"/>
      <c r="OVP16" s="80"/>
      <c r="OVQ16" s="80"/>
      <c r="OVR16" s="80"/>
      <c r="OVS16" s="80"/>
      <c r="OVT16" s="80"/>
      <c r="OVU16" s="80"/>
      <c r="OVV16" s="80"/>
      <c r="OVW16" s="80"/>
      <c r="OVX16" s="80"/>
      <c r="OVY16" s="80"/>
      <c r="OVZ16" s="80"/>
      <c r="OWA16" s="80"/>
      <c r="OWB16" s="80"/>
      <c r="OWC16" s="80"/>
      <c r="OWD16" s="80"/>
      <c r="OWE16" s="80"/>
      <c r="OWF16" s="80"/>
      <c r="OWG16" s="80"/>
      <c r="OWH16" s="80"/>
      <c r="OWI16" s="80"/>
      <c r="OWJ16" s="80"/>
      <c r="OWK16" s="80"/>
      <c r="OWL16" s="80"/>
      <c r="OWM16" s="80"/>
      <c r="OWN16" s="80"/>
      <c r="OWO16" s="80"/>
      <c r="OWP16" s="80"/>
      <c r="OWQ16" s="80"/>
      <c r="OWR16" s="80"/>
      <c r="OWS16" s="80"/>
      <c r="OWT16" s="80"/>
      <c r="OWU16" s="80"/>
      <c r="OWV16" s="80"/>
      <c r="OWW16" s="80"/>
      <c r="OWX16" s="80"/>
      <c r="OWY16" s="80"/>
      <c r="OWZ16" s="80"/>
      <c r="OXA16" s="80"/>
      <c r="OXB16" s="80"/>
      <c r="OXC16" s="80"/>
      <c r="OXD16" s="80"/>
      <c r="OXE16" s="80"/>
      <c r="OXF16" s="80"/>
      <c r="OXG16" s="80"/>
      <c r="OXH16" s="80"/>
      <c r="OXI16" s="80"/>
      <c r="OXJ16" s="80"/>
      <c r="OXK16" s="80"/>
      <c r="OXL16" s="80"/>
      <c r="OXM16" s="80"/>
      <c r="OXN16" s="80"/>
      <c r="OXO16" s="80"/>
      <c r="OXP16" s="80"/>
      <c r="OXQ16" s="80"/>
      <c r="OXR16" s="80"/>
      <c r="OXS16" s="80"/>
      <c r="OXT16" s="80"/>
      <c r="OXU16" s="80"/>
      <c r="OXV16" s="80"/>
      <c r="OXW16" s="80"/>
      <c r="OXX16" s="80"/>
      <c r="OXY16" s="80"/>
      <c r="OXZ16" s="80"/>
      <c r="OYA16" s="80"/>
      <c r="OYB16" s="80"/>
      <c r="OYC16" s="80"/>
      <c r="OYD16" s="80"/>
      <c r="OYE16" s="80"/>
      <c r="OYF16" s="80"/>
      <c r="OYG16" s="80"/>
      <c r="OYH16" s="80"/>
      <c r="OYI16" s="80"/>
      <c r="OYJ16" s="80"/>
      <c r="OYK16" s="80"/>
      <c r="OYL16" s="80"/>
      <c r="OYM16" s="80"/>
      <c r="OYN16" s="80"/>
      <c r="OYO16" s="80"/>
      <c r="OYP16" s="80"/>
      <c r="OYQ16" s="80"/>
      <c r="OYR16" s="80"/>
      <c r="OYS16" s="80"/>
      <c r="OYT16" s="80"/>
      <c r="OYU16" s="80"/>
      <c r="OYV16" s="80"/>
      <c r="OYW16" s="80"/>
      <c r="OYX16" s="80"/>
      <c r="OYY16" s="80"/>
      <c r="OYZ16" s="80"/>
      <c r="OZA16" s="80"/>
      <c r="OZB16" s="80"/>
      <c r="OZC16" s="80"/>
      <c r="OZD16" s="80"/>
      <c r="OZE16" s="80"/>
      <c r="OZF16" s="80"/>
      <c r="OZG16" s="80"/>
      <c r="OZH16" s="80"/>
      <c r="OZI16" s="80"/>
      <c r="OZJ16" s="80"/>
      <c r="OZK16" s="80"/>
      <c r="OZL16" s="80"/>
      <c r="OZM16" s="80"/>
      <c r="OZN16" s="80"/>
      <c r="OZO16" s="80"/>
      <c r="OZP16" s="80"/>
      <c r="OZQ16" s="80"/>
      <c r="OZR16" s="80"/>
      <c r="OZS16" s="80"/>
      <c r="OZT16" s="80"/>
      <c r="OZU16" s="80"/>
      <c r="OZV16" s="80"/>
      <c r="OZW16" s="80"/>
      <c r="OZX16" s="80"/>
      <c r="OZY16" s="80"/>
      <c r="OZZ16" s="80"/>
      <c r="PAA16" s="80"/>
      <c r="PAB16" s="80"/>
      <c r="PAC16" s="80"/>
      <c r="PAD16" s="80"/>
      <c r="PAE16" s="80"/>
      <c r="PAF16" s="80"/>
      <c r="PAG16" s="80"/>
      <c r="PAH16" s="80"/>
      <c r="PAI16" s="80"/>
      <c r="PAJ16" s="80"/>
      <c r="PAK16" s="80"/>
      <c r="PAL16" s="80"/>
      <c r="PAM16" s="80"/>
      <c r="PAN16" s="80"/>
      <c r="PAO16" s="80"/>
      <c r="PAP16" s="80"/>
      <c r="PAQ16" s="80"/>
      <c r="PAR16" s="80"/>
      <c r="PAS16" s="80"/>
      <c r="PAT16" s="80"/>
      <c r="PAU16" s="80"/>
      <c r="PAV16" s="80"/>
      <c r="PAW16" s="80"/>
      <c r="PAX16" s="80"/>
      <c r="PAY16" s="80"/>
      <c r="PAZ16" s="80"/>
      <c r="PBA16" s="80"/>
      <c r="PBB16" s="80"/>
      <c r="PBC16" s="80"/>
      <c r="PBD16" s="80"/>
      <c r="PBE16" s="80"/>
      <c r="PBF16" s="80"/>
      <c r="PBG16" s="80"/>
      <c r="PBH16" s="80"/>
      <c r="PBI16" s="80"/>
      <c r="PBJ16" s="80"/>
      <c r="PBK16" s="80"/>
      <c r="PBL16" s="80"/>
      <c r="PBM16" s="80"/>
      <c r="PBN16" s="80"/>
      <c r="PBO16" s="80"/>
      <c r="PBP16" s="80"/>
      <c r="PBQ16" s="80"/>
      <c r="PBR16" s="80"/>
      <c r="PBS16" s="80"/>
      <c r="PBT16" s="80"/>
      <c r="PBU16" s="80"/>
      <c r="PBV16" s="80"/>
      <c r="PBW16" s="80"/>
      <c r="PBX16" s="80"/>
      <c r="PBY16" s="80"/>
      <c r="PBZ16" s="80"/>
      <c r="PCA16" s="80"/>
      <c r="PCB16" s="80"/>
      <c r="PCC16" s="80"/>
      <c r="PCD16" s="80"/>
      <c r="PCE16" s="80"/>
      <c r="PCF16" s="80"/>
      <c r="PCG16" s="80"/>
      <c r="PCH16" s="80"/>
      <c r="PCI16" s="80"/>
      <c r="PCJ16" s="80"/>
      <c r="PCK16" s="80"/>
      <c r="PCL16" s="80"/>
      <c r="PCM16" s="80"/>
      <c r="PCN16" s="80"/>
      <c r="PCO16" s="80"/>
      <c r="PCP16" s="80"/>
      <c r="PCQ16" s="80"/>
      <c r="PCR16" s="80"/>
      <c r="PCS16" s="80"/>
      <c r="PCT16" s="80"/>
      <c r="PCU16" s="80"/>
      <c r="PCV16" s="80"/>
      <c r="PCW16" s="80"/>
      <c r="PCX16" s="80"/>
      <c r="PCY16" s="80"/>
      <c r="PCZ16" s="80"/>
      <c r="PDA16" s="80"/>
      <c r="PDB16" s="80"/>
      <c r="PDC16" s="80"/>
      <c r="PDD16" s="80"/>
      <c r="PDE16" s="80"/>
      <c r="PDF16" s="80"/>
      <c r="PDG16" s="80"/>
      <c r="PDH16" s="80"/>
      <c r="PDI16" s="80"/>
      <c r="PDJ16" s="80"/>
      <c r="PDK16" s="80"/>
      <c r="PDL16" s="80"/>
      <c r="PDM16" s="80"/>
      <c r="PDN16" s="80"/>
      <c r="PDO16" s="80"/>
      <c r="PDP16" s="80"/>
      <c r="PDQ16" s="80"/>
      <c r="PDR16" s="80"/>
      <c r="PDS16" s="80"/>
      <c r="PDT16" s="80"/>
      <c r="PDU16" s="80"/>
      <c r="PDV16" s="80"/>
      <c r="PDW16" s="80"/>
      <c r="PDX16" s="80"/>
      <c r="PDY16" s="80"/>
      <c r="PDZ16" s="80"/>
      <c r="PEA16" s="80"/>
      <c r="PEB16" s="80"/>
      <c r="PEC16" s="80"/>
      <c r="PED16" s="80"/>
      <c r="PEE16" s="80"/>
      <c r="PEF16" s="80"/>
      <c r="PEG16" s="80"/>
      <c r="PEH16" s="80"/>
      <c r="PEI16" s="80"/>
      <c r="PEJ16" s="80"/>
      <c r="PEK16" s="80"/>
      <c r="PEL16" s="80"/>
      <c r="PEM16" s="80"/>
      <c r="PEN16" s="80"/>
      <c r="PEO16" s="80"/>
      <c r="PEP16" s="80"/>
      <c r="PEQ16" s="80"/>
      <c r="PER16" s="80"/>
      <c r="PES16" s="80"/>
      <c r="PET16" s="80"/>
      <c r="PEU16" s="80"/>
      <c r="PEV16" s="80"/>
      <c r="PEW16" s="80"/>
      <c r="PEX16" s="80"/>
      <c r="PEY16" s="80"/>
      <c r="PEZ16" s="80"/>
      <c r="PFA16" s="80"/>
      <c r="PFB16" s="80"/>
      <c r="PFC16" s="80"/>
      <c r="PFD16" s="80"/>
      <c r="PFE16" s="80"/>
      <c r="PFF16" s="80"/>
      <c r="PFG16" s="80"/>
      <c r="PFH16" s="80"/>
      <c r="PFI16" s="80"/>
      <c r="PFJ16" s="80"/>
      <c r="PFK16" s="80"/>
      <c r="PFL16" s="80"/>
      <c r="PFM16" s="80"/>
      <c r="PFN16" s="80"/>
      <c r="PFO16" s="80"/>
      <c r="PFP16" s="80"/>
      <c r="PFQ16" s="80"/>
      <c r="PFR16" s="80"/>
      <c r="PFS16" s="80"/>
      <c r="PFT16" s="80"/>
      <c r="PFU16" s="80"/>
      <c r="PFV16" s="80"/>
      <c r="PFW16" s="80"/>
      <c r="PFX16" s="80"/>
      <c r="PFY16" s="80"/>
      <c r="PFZ16" s="80"/>
      <c r="PGA16" s="80"/>
      <c r="PGB16" s="80"/>
      <c r="PGC16" s="80"/>
      <c r="PGD16" s="80"/>
      <c r="PGE16" s="80"/>
      <c r="PGF16" s="80"/>
      <c r="PGG16" s="80"/>
      <c r="PGH16" s="80"/>
      <c r="PGI16" s="80"/>
      <c r="PGJ16" s="80"/>
      <c r="PGK16" s="80"/>
      <c r="PGL16" s="80"/>
      <c r="PGM16" s="80"/>
      <c r="PGN16" s="80"/>
      <c r="PGO16" s="80"/>
      <c r="PGP16" s="80"/>
      <c r="PGQ16" s="80"/>
      <c r="PGR16" s="80"/>
      <c r="PGS16" s="80"/>
      <c r="PGT16" s="80"/>
      <c r="PGU16" s="80"/>
      <c r="PGV16" s="80"/>
      <c r="PGW16" s="80"/>
      <c r="PGX16" s="80"/>
      <c r="PGY16" s="80"/>
      <c r="PGZ16" s="80"/>
      <c r="PHA16" s="80"/>
      <c r="PHB16" s="80"/>
      <c r="PHC16" s="80"/>
      <c r="PHD16" s="80"/>
      <c r="PHE16" s="80"/>
      <c r="PHF16" s="80"/>
      <c r="PHG16" s="80"/>
      <c r="PHH16" s="80"/>
      <c r="PHI16" s="80"/>
      <c r="PHJ16" s="80"/>
      <c r="PHK16" s="80"/>
      <c r="PHL16" s="80"/>
      <c r="PHM16" s="80"/>
      <c r="PHN16" s="80"/>
      <c r="PHO16" s="80"/>
      <c r="PHP16" s="80"/>
      <c r="PHQ16" s="80"/>
      <c r="PHR16" s="80"/>
      <c r="PHS16" s="80"/>
      <c r="PHT16" s="80"/>
      <c r="PHU16" s="80"/>
      <c r="PHV16" s="80"/>
      <c r="PHW16" s="80"/>
      <c r="PHX16" s="80"/>
      <c r="PHY16" s="80"/>
      <c r="PHZ16" s="80"/>
      <c r="PIA16" s="80"/>
      <c r="PIB16" s="80"/>
      <c r="PIC16" s="80"/>
      <c r="PID16" s="80"/>
      <c r="PIE16" s="80"/>
      <c r="PIF16" s="80"/>
      <c r="PIG16" s="80"/>
      <c r="PIH16" s="80"/>
      <c r="PII16" s="80"/>
      <c r="PIJ16" s="80"/>
      <c r="PIK16" s="80"/>
      <c r="PIL16" s="80"/>
      <c r="PIM16" s="80"/>
      <c r="PIN16" s="80"/>
      <c r="PIO16" s="80"/>
      <c r="PIP16" s="80"/>
      <c r="PIQ16" s="80"/>
      <c r="PIR16" s="80"/>
      <c r="PIS16" s="80"/>
      <c r="PIT16" s="80"/>
      <c r="PIU16" s="80"/>
      <c r="PIV16" s="80"/>
      <c r="PIW16" s="80"/>
      <c r="PIX16" s="80"/>
      <c r="PIY16" s="80"/>
      <c r="PIZ16" s="80"/>
      <c r="PJA16" s="80"/>
      <c r="PJB16" s="80"/>
      <c r="PJC16" s="80"/>
      <c r="PJD16" s="80"/>
      <c r="PJE16" s="80"/>
      <c r="PJF16" s="80"/>
      <c r="PJG16" s="80"/>
      <c r="PJH16" s="80"/>
      <c r="PJI16" s="80"/>
      <c r="PJJ16" s="80"/>
      <c r="PJK16" s="80"/>
      <c r="PJL16" s="80"/>
      <c r="PJM16" s="80"/>
      <c r="PJN16" s="80"/>
      <c r="PJO16" s="80"/>
      <c r="PJP16" s="80"/>
      <c r="PJQ16" s="80"/>
      <c r="PJR16" s="80"/>
      <c r="PJS16" s="80"/>
      <c r="PJT16" s="80"/>
      <c r="PJU16" s="80"/>
      <c r="PJV16" s="80"/>
      <c r="PJW16" s="80"/>
      <c r="PJX16" s="80"/>
      <c r="PJY16" s="80"/>
      <c r="PJZ16" s="80"/>
      <c r="PKA16" s="80"/>
      <c r="PKB16" s="80"/>
      <c r="PKC16" s="80"/>
      <c r="PKD16" s="80"/>
      <c r="PKE16" s="80"/>
      <c r="PKF16" s="80"/>
      <c r="PKG16" s="80"/>
      <c r="PKH16" s="80"/>
      <c r="PKI16" s="80"/>
      <c r="PKJ16" s="80"/>
      <c r="PKK16" s="80"/>
      <c r="PKL16" s="80"/>
      <c r="PKM16" s="80"/>
      <c r="PKN16" s="80"/>
      <c r="PKO16" s="80"/>
      <c r="PKP16" s="80"/>
      <c r="PKQ16" s="80"/>
      <c r="PKR16" s="80"/>
      <c r="PKS16" s="80"/>
      <c r="PKT16" s="80"/>
      <c r="PKU16" s="80"/>
      <c r="PKV16" s="80"/>
      <c r="PKW16" s="80"/>
      <c r="PKX16" s="80"/>
      <c r="PKY16" s="80"/>
      <c r="PKZ16" s="80"/>
      <c r="PLA16" s="80"/>
      <c r="PLB16" s="80"/>
      <c r="PLC16" s="80"/>
      <c r="PLD16" s="80"/>
      <c r="PLE16" s="80"/>
      <c r="PLF16" s="80"/>
      <c r="PLG16" s="80"/>
      <c r="PLH16" s="80"/>
      <c r="PLI16" s="80"/>
      <c r="PLJ16" s="80"/>
      <c r="PLK16" s="80"/>
      <c r="PLL16" s="80"/>
      <c r="PLM16" s="80"/>
      <c r="PLN16" s="80"/>
      <c r="PLO16" s="80"/>
      <c r="PLP16" s="80"/>
      <c r="PLQ16" s="80"/>
      <c r="PLR16" s="80"/>
      <c r="PLS16" s="80"/>
      <c r="PLT16" s="80"/>
      <c r="PLU16" s="80"/>
      <c r="PLV16" s="80"/>
      <c r="PLW16" s="80"/>
      <c r="PLX16" s="80"/>
      <c r="PLY16" s="80"/>
      <c r="PLZ16" s="80"/>
      <c r="PMA16" s="80"/>
      <c r="PMB16" s="80"/>
      <c r="PMC16" s="80"/>
      <c r="PMD16" s="80"/>
      <c r="PME16" s="80"/>
      <c r="PMF16" s="80"/>
      <c r="PMG16" s="80"/>
      <c r="PMH16" s="80"/>
      <c r="PMI16" s="80"/>
      <c r="PMJ16" s="80"/>
      <c r="PMK16" s="80"/>
      <c r="PML16" s="80"/>
      <c r="PMM16" s="80"/>
      <c r="PMN16" s="80"/>
      <c r="PMO16" s="80"/>
      <c r="PMP16" s="80"/>
      <c r="PMQ16" s="80"/>
      <c r="PMR16" s="80"/>
      <c r="PMS16" s="80"/>
      <c r="PMT16" s="80"/>
      <c r="PMU16" s="80"/>
      <c r="PMV16" s="80"/>
      <c r="PMW16" s="80"/>
      <c r="PMX16" s="80"/>
      <c r="PMY16" s="80"/>
      <c r="PMZ16" s="80"/>
      <c r="PNA16" s="80"/>
      <c r="PNB16" s="80"/>
      <c r="PNC16" s="80"/>
      <c r="PND16" s="80"/>
      <c r="PNE16" s="80"/>
      <c r="PNF16" s="80"/>
      <c r="PNG16" s="80"/>
      <c r="PNH16" s="80"/>
      <c r="PNI16" s="80"/>
      <c r="PNJ16" s="80"/>
      <c r="PNK16" s="80"/>
      <c r="PNL16" s="80"/>
      <c r="PNM16" s="80"/>
      <c r="PNN16" s="80"/>
      <c r="PNO16" s="80"/>
      <c r="PNP16" s="80"/>
      <c r="PNQ16" s="80"/>
      <c r="PNR16" s="80"/>
      <c r="PNS16" s="80"/>
      <c r="PNT16" s="80"/>
      <c r="PNU16" s="80"/>
      <c r="PNV16" s="80"/>
      <c r="PNW16" s="80"/>
      <c r="PNX16" s="80"/>
      <c r="PNY16" s="80"/>
      <c r="PNZ16" s="80"/>
      <c r="POA16" s="80"/>
      <c r="POB16" s="80"/>
      <c r="POC16" s="80"/>
      <c r="POD16" s="80"/>
      <c r="POE16" s="80"/>
      <c r="POF16" s="80"/>
      <c r="POG16" s="80"/>
      <c r="POH16" s="80"/>
      <c r="POI16" s="80"/>
      <c r="POJ16" s="80"/>
      <c r="POK16" s="80"/>
      <c r="POL16" s="80"/>
      <c r="POM16" s="80"/>
      <c r="PON16" s="80"/>
      <c r="POO16" s="80"/>
      <c r="POP16" s="80"/>
      <c r="POQ16" s="80"/>
      <c r="POR16" s="80"/>
      <c r="POS16" s="80"/>
      <c r="POT16" s="80"/>
      <c r="POU16" s="80"/>
      <c r="POV16" s="80"/>
      <c r="POW16" s="80"/>
      <c r="POX16" s="80"/>
      <c r="POY16" s="80"/>
      <c r="POZ16" s="80"/>
      <c r="PPA16" s="80"/>
      <c r="PPB16" s="80"/>
      <c r="PPC16" s="80"/>
      <c r="PPD16" s="80"/>
      <c r="PPE16" s="80"/>
      <c r="PPF16" s="80"/>
      <c r="PPG16" s="80"/>
      <c r="PPH16" s="80"/>
      <c r="PPI16" s="80"/>
      <c r="PPJ16" s="80"/>
      <c r="PPK16" s="80"/>
      <c r="PPL16" s="80"/>
      <c r="PPM16" s="80"/>
      <c r="PPN16" s="80"/>
      <c r="PPO16" s="80"/>
      <c r="PPP16" s="80"/>
      <c r="PPQ16" s="80"/>
      <c r="PPR16" s="80"/>
      <c r="PPS16" s="80"/>
      <c r="PPT16" s="80"/>
      <c r="PPU16" s="80"/>
      <c r="PPV16" s="80"/>
      <c r="PPW16" s="80"/>
      <c r="PPX16" s="80"/>
      <c r="PPY16" s="80"/>
      <c r="PPZ16" s="80"/>
      <c r="PQA16" s="80"/>
      <c r="PQB16" s="80"/>
      <c r="PQC16" s="80"/>
      <c r="PQD16" s="80"/>
      <c r="PQE16" s="80"/>
      <c r="PQF16" s="80"/>
      <c r="PQG16" s="80"/>
      <c r="PQH16" s="80"/>
      <c r="PQI16" s="80"/>
      <c r="PQJ16" s="80"/>
      <c r="PQK16" s="80"/>
      <c r="PQL16" s="80"/>
      <c r="PQM16" s="80"/>
      <c r="PQN16" s="80"/>
      <c r="PQO16" s="80"/>
      <c r="PQP16" s="80"/>
      <c r="PQQ16" s="80"/>
      <c r="PQR16" s="80"/>
      <c r="PQS16" s="80"/>
      <c r="PQT16" s="80"/>
      <c r="PQU16" s="80"/>
      <c r="PQV16" s="80"/>
      <c r="PQW16" s="80"/>
      <c r="PQX16" s="80"/>
      <c r="PQY16" s="80"/>
      <c r="PQZ16" s="80"/>
      <c r="PRA16" s="80"/>
      <c r="PRB16" s="80"/>
      <c r="PRC16" s="80"/>
      <c r="PRD16" s="80"/>
      <c r="PRE16" s="80"/>
      <c r="PRF16" s="80"/>
      <c r="PRG16" s="80"/>
      <c r="PRH16" s="80"/>
      <c r="PRI16" s="80"/>
      <c r="PRJ16" s="80"/>
      <c r="PRK16" s="80"/>
      <c r="PRL16" s="80"/>
      <c r="PRM16" s="80"/>
      <c r="PRN16" s="80"/>
      <c r="PRO16" s="80"/>
      <c r="PRP16" s="80"/>
      <c r="PRQ16" s="80"/>
      <c r="PRR16" s="80"/>
      <c r="PRS16" s="80"/>
      <c r="PRT16" s="80"/>
      <c r="PRU16" s="80"/>
      <c r="PRV16" s="80"/>
      <c r="PRW16" s="80"/>
      <c r="PRX16" s="80"/>
      <c r="PRY16" s="80"/>
      <c r="PRZ16" s="80"/>
      <c r="PSA16" s="80"/>
      <c r="PSB16" s="80"/>
      <c r="PSC16" s="80"/>
      <c r="PSD16" s="80"/>
      <c r="PSE16" s="80"/>
      <c r="PSF16" s="80"/>
      <c r="PSG16" s="80"/>
      <c r="PSH16" s="80"/>
      <c r="PSI16" s="80"/>
      <c r="PSJ16" s="80"/>
      <c r="PSK16" s="80"/>
      <c r="PSL16" s="80"/>
      <c r="PSM16" s="80"/>
      <c r="PSN16" s="80"/>
      <c r="PSO16" s="80"/>
      <c r="PSP16" s="80"/>
      <c r="PSQ16" s="80"/>
      <c r="PSR16" s="80"/>
      <c r="PSS16" s="80"/>
      <c r="PST16" s="80"/>
      <c r="PSU16" s="80"/>
      <c r="PSV16" s="80"/>
      <c r="PSW16" s="80"/>
      <c r="PSX16" s="80"/>
      <c r="PSY16" s="80"/>
      <c r="PSZ16" s="80"/>
      <c r="PTA16" s="80"/>
      <c r="PTB16" s="80"/>
      <c r="PTC16" s="80"/>
      <c r="PTD16" s="80"/>
      <c r="PTE16" s="80"/>
      <c r="PTF16" s="80"/>
      <c r="PTG16" s="80"/>
      <c r="PTH16" s="80"/>
      <c r="PTI16" s="80"/>
      <c r="PTJ16" s="80"/>
      <c r="PTK16" s="80"/>
      <c r="PTL16" s="80"/>
      <c r="PTM16" s="80"/>
      <c r="PTN16" s="80"/>
      <c r="PTO16" s="80"/>
      <c r="PTP16" s="80"/>
      <c r="PTQ16" s="80"/>
      <c r="PTR16" s="80"/>
      <c r="PTS16" s="80"/>
      <c r="PTT16" s="80"/>
      <c r="PTU16" s="80"/>
      <c r="PTV16" s="80"/>
      <c r="PTW16" s="80"/>
      <c r="PTX16" s="80"/>
      <c r="PTY16" s="80"/>
      <c r="PTZ16" s="80"/>
      <c r="PUA16" s="80"/>
      <c r="PUB16" s="80"/>
      <c r="PUC16" s="80"/>
      <c r="PUD16" s="80"/>
      <c r="PUE16" s="80"/>
      <c r="PUF16" s="80"/>
      <c r="PUG16" s="80"/>
      <c r="PUH16" s="80"/>
      <c r="PUI16" s="80"/>
      <c r="PUJ16" s="80"/>
      <c r="PUK16" s="80"/>
      <c r="PUL16" s="80"/>
      <c r="PUM16" s="80"/>
      <c r="PUN16" s="80"/>
      <c r="PUO16" s="80"/>
      <c r="PUP16" s="80"/>
      <c r="PUQ16" s="80"/>
      <c r="PUR16" s="80"/>
      <c r="PUS16" s="80"/>
      <c r="PUT16" s="80"/>
      <c r="PUU16" s="80"/>
      <c r="PUV16" s="80"/>
      <c r="PUW16" s="80"/>
      <c r="PUX16" s="80"/>
      <c r="PUY16" s="80"/>
      <c r="PUZ16" s="80"/>
      <c r="PVA16" s="80"/>
      <c r="PVB16" s="80"/>
      <c r="PVC16" s="80"/>
      <c r="PVD16" s="80"/>
      <c r="PVE16" s="80"/>
      <c r="PVF16" s="80"/>
      <c r="PVG16" s="80"/>
      <c r="PVH16" s="80"/>
      <c r="PVI16" s="80"/>
      <c r="PVJ16" s="80"/>
      <c r="PVK16" s="80"/>
      <c r="PVL16" s="80"/>
      <c r="PVM16" s="80"/>
      <c r="PVN16" s="80"/>
      <c r="PVO16" s="80"/>
      <c r="PVP16" s="80"/>
      <c r="PVQ16" s="80"/>
      <c r="PVR16" s="80"/>
      <c r="PVS16" s="80"/>
      <c r="PVT16" s="80"/>
      <c r="PVU16" s="80"/>
      <c r="PVV16" s="80"/>
      <c r="PVW16" s="80"/>
      <c r="PVX16" s="80"/>
      <c r="PVY16" s="80"/>
      <c r="PVZ16" s="80"/>
      <c r="PWA16" s="80"/>
      <c r="PWB16" s="80"/>
      <c r="PWC16" s="80"/>
      <c r="PWD16" s="80"/>
      <c r="PWE16" s="80"/>
      <c r="PWF16" s="80"/>
      <c r="PWG16" s="80"/>
      <c r="PWH16" s="80"/>
      <c r="PWI16" s="80"/>
      <c r="PWJ16" s="80"/>
      <c r="PWK16" s="80"/>
      <c r="PWL16" s="80"/>
      <c r="PWM16" s="80"/>
      <c r="PWN16" s="80"/>
      <c r="PWO16" s="80"/>
      <c r="PWP16" s="80"/>
      <c r="PWQ16" s="80"/>
      <c r="PWR16" s="80"/>
      <c r="PWS16" s="80"/>
      <c r="PWT16" s="80"/>
      <c r="PWU16" s="80"/>
      <c r="PWV16" s="80"/>
      <c r="PWW16" s="80"/>
      <c r="PWX16" s="80"/>
      <c r="PWY16" s="80"/>
      <c r="PWZ16" s="80"/>
      <c r="PXA16" s="80"/>
      <c r="PXB16" s="80"/>
      <c r="PXC16" s="80"/>
      <c r="PXD16" s="80"/>
      <c r="PXE16" s="80"/>
      <c r="PXF16" s="80"/>
      <c r="PXG16" s="80"/>
      <c r="PXH16" s="80"/>
      <c r="PXI16" s="80"/>
      <c r="PXJ16" s="80"/>
      <c r="PXK16" s="80"/>
      <c r="PXL16" s="80"/>
      <c r="PXM16" s="80"/>
      <c r="PXN16" s="80"/>
      <c r="PXO16" s="80"/>
      <c r="PXP16" s="80"/>
      <c r="PXQ16" s="80"/>
      <c r="PXR16" s="80"/>
      <c r="PXS16" s="80"/>
      <c r="PXT16" s="80"/>
      <c r="PXU16" s="80"/>
      <c r="PXV16" s="80"/>
      <c r="PXW16" s="80"/>
      <c r="PXX16" s="80"/>
      <c r="PXY16" s="80"/>
      <c r="PXZ16" s="80"/>
      <c r="PYA16" s="80"/>
      <c r="PYB16" s="80"/>
      <c r="PYC16" s="80"/>
      <c r="PYD16" s="80"/>
      <c r="PYE16" s="80"/>
      <c r="PYF16" s="80"/>
      <c r="PYG16" s="80"/>
      <c r="PYH16" s="80"/>
      <c r="PYI16" s="80"/>
      <c r="PYJ16" s="80"/>
      <c r="PYK16" s="80"/>
      <c r="PYL16" s="80"/>
      <c r="PYM16" s="80"/>
      <c r="PYN16" s="80"/>
      <c r="PYO16" s="80"/>
      <c r="PYP16" s="80"/>
      <c r="PYQ16" s="80"/>
      <c r="PYR16" s="80"/>
      <c r="PYS16" s="80"/>
      <c r="PYT16" s="80"/>
      <c r="PYU16" s="80"/>
      <c r="PYV16" s="80"/>
      <c r="PYW16" s="80"/>
      <c r="PYX16" s="80"/>
      <c r="PYY16" s="80"/>
      <c r="PYZ16" s="80"/>
      <c r="PZA16" s="80"/>
      <c r="PZB16" s="80"/>
      <c r="PZC16" s="80"/>
      <c r="PZD16" s="80"/>
      <c r="PZE16" s="80"/>
      <c r="PZF16" s="80"/>
      <c r="PZG16" s="80"/>
      <c r="PZH16" s="80"/>
      <c r="PZI16" s="80"/>
      <c r="PZJ16" s="80"/>
      <c r="PZK16" s="80"/>
      <c r="PZL16" s="80"/>
      <c r="PZM16" s="80"/>
      <c r="PZN16" s="80"/>
      <c r="PZO16" s="80"/>
      <c r="PZP16" s="80"/>
      <c r="PZQ16" s="80"/>
      <c r="PZR16" s="80"/>
      <c r="PZS16" s="80"/>
      <c r="PZT16" s="80"/>
      <c r="PZU16" s="80"/>
      <c r="PZV16" s="80"/>
      <c r="PZW16" s="80"/>
      <c r="PZX16" s="80"/>
      <c r="PZY16" s="80"/>
      <c r="PZZ16" s="80"/>
      <c r="QAA16" s="80"/>
      <c r="QAB16" s="80"/>
      <c r="QAC16" s="80"/>
      <c r="QAD16" s="80"/>
      <c r="QAE16" s="80"/>
      <c r="QAF16" s="80"/>
      <c r="QAG16" s="80"/>
      <c r="QAH16" s="80"/>
      <c r="QAI16" s="80"/>
      <c r="QAJ16" s="80"/>
      <c r="QAK16" s="80"/>
      <c r="QAL16" s="80"/>
      <c r="QAM16" s="80"/>
      <c r="QAN16" s="80"/>
      <c r="QAO16" s="80"/>
      <c r="QAP16" s="80"/>
      <c r="QAQ16" s="80"/>
      <c r="QAR16" s="80"/>
      <c r="QAS16" s="80"/>
      <c r="QAT16" s="80"/>
      <c r="QAU16" s="80"/>
      <c r="QAV16" s="80"/>
      <c r="QAW16" s="80"/>
      <c r="QAX16" s="80"/>
      <c r="QAY16" s="80"/>
      <c r="QAZ16" s="80"/>
      <c r="QBA16" s="80"/>
      <c r="QBB16" s="80"/>
      <c r="QBC16" s="80"/>
      <c r="QBD16" s="80"/>
      <c r="QBE16" s="80"/>
      <c r="QBF16" s="80"/>
      <c r="QBG16" s="80"/>
      <c r="QBH16" s="80"/>
      <c r="QBI16" s="80"/>
      <c r="QBJ16" s="80"/>
      <c r="QBK16" s="80"/>
      <c r="QBL16" s="80"/>
      <c r="QBM16" s="80"/>
      <c r="QBN16" s="80"/>
      <c r="QBO16" s="80"/>
      <c r="QBP16" s="80"/>
      <c r="QBQ16" s="80"/>
      <c r="QBR16" s="80"/>
      <c r="QBS16" s="80"/>
      <c r="QBT16" s="80"/>
      <c r="QBU16" s="80"/>
      <c r="QBV16" s="80"/>
      <c r="QBW16" s="80"/>
      <c r="QBX16" s="80"/>
      <c r="QBY16" s="80"/>
      <c r="QBZ16" s="80"/>
      <c r="QCA16" s="80"/>
      <c r="QCB16" s="80"/>
      <c r="QCC16" s="80"/>
      <c r="QCD16" s="80"/>
      <c r="QCE16" s="80"/>
      <c r="QCF16" s="80"/>
      <c r="QCG16" s="80"/>
      <c r="QCH16" s="80"/>
      <c r="QCI16" s="80"/>
      <c r="QCJ16" s="80"/>
      <c r="QCK16" s="80"/>
      <c r="QCL16" s="80"/>
      <c r="QCM16" s="80"/>
      <c r="QCN16" s="80"/>
      <c r="QCO16" s="80"/>
      <c r="QCP16" s="80"/>
      <c r="QCQ16" s="80"/>
      <c r="QCR16" s="80"/>
      <c r="QCS16" s="80"/>
      <c r="QCT16" s="80"/>
      <c r="QCU16" s="80"/>
      <c r="QCV16" s="80"/>
      <c r="QCW16" s="80"/>
      <c r="QCX16" s="80"/>
      <c r="QCY16" s="80"/>
      <c r="QCZ16" s="80"/>
      <c r="QDA16" s="80"/>
      <c r="QDB16" s="80"/>
      <c r="QDC16" s="80"/>
      <c r="QDD16" s="80"/>
      <c r="QDE16" s="80"/>
      <c r="QDF16" s="80"/>
      <c r="QDG16" s="80"/>
      <c r="QDH16" s="80"/>
      <c r="QDI16" s="80"/>
      <c r="QDJ16" s="80"/>
      <c r="QDK16" s="80"/>
      <c r="QDL16" s="80"/>
      <c r="QDM16" s="80"/>
      <c r="QDN16" s="80"/>
      <c r="QDO16" s="80"/>
      <c r="QDP16" s="80"/>
      <c r="QDQ16" s="80"/>
      <c r="QDR16" s="80"/>
      <c r="QDS16" s="80"/>
      <c r="QDT16" s="80"/>
      <c r="QDU16" s="80"/>
      <c r="QDV16" s="80"/>
      <c r="QDW16" s="80"/>
      <c r="QDX16" s="80"/>
      <c r="QDY16" s="80"/>
      <c r="QDZ16" s="80"/>
      <c r="QEA16" s="80"/>
      <c r="QEB16" s="80"/>
      <c r="QEC16" s="80"/>
      <c r="QED16" s="80"/>
      <c r="QEE16" s="80"/>
      <c r="QEF16" s="80"/>
      <c r="QEG16" s="80"/>
      <c r="QEH16" s="80"/>
      <c r="QEI16" s="80"/>
      <c r="QEJ16" s="80"/>
      <c r="QEK16" s="80"/>
      <c r="QEL16" s="80"/>
      <c r="QEM16" s="80"/>
      <c r="QEN16" s="80"/>
      <c r="QEO16" s="80"/>
      <c r="QEP16" s="80"/>
      <c r="QEQ16" s="80"/>
      <c r="QER16" s="80"/>
      <c r="QES16" s="80"/>
      <c r="QET16" s="80"/>
      <c r="QEU16" s="80"/>
      <c r="QEV16" s="80"/>
      <c r="QEW16" s="80"/>
      <c r="QEX16" s="80"/>
      <c r="QEY16" s="80"/>
      <c r="QEZ16" s="80"/>
      <c r="QFA16" s="80"/>
      <c r="QFB16" s="80"/>
      <c r="QFC16" s="80"/>
      <c r="QFD16" s="80"/>
      <c r="QFE16" s="80"/>
      <c r="QFF16" s="80"/>
      <c r="QFG16" s="80"/>
      <c r="QFH16" s="80"/>
      <c r="QFI16" s="80"/>
      <c r="QFJ16" s="80"/>
      <c r="QFK16" s="80"/>
      <c r="QFL16" s="80"/>
      <c r="QFM16" s="80"/>
      <c r="QFN16" s="80"/>
      <c r="QFO16" s="80"/>
      <c r="QFP16" s="80"/>
      <c r="QFQ16" s="80"/>
      <c r="QFR16" s="80"/>
      <c r="QFS16" s="80"/>
      <c r="QFT16" s="80"/>
      <c r="QFU16" s="80"/>
      <c r="QFV16" s="80"/>
      <c r="QFW16" s="80"/>
      <c r="QFX16" s="80"/>
      <c r="QFY16" s="80"/>
      <c r="QFZ16" s="80"/>
      <c r="QGA16" s="80"/>
      <c r="QGB16" s="80"/>
      <c r="QGC16" s="80"/>
      <c r="QGD16" s="80"/>
      <c r="QGE16" s="80"/>
      <c r="QGF16" s="80"/>
      <c r="QGG16" s="80"/>
      <c r="QGH16" s="80"/>
      <c r="QGI16" s="80"/>
      <c r="QGJ16" s="80"/>
      <c r="QGK16" s="80"/>
      <c r="QGL16" s="80"/>
      <c r="QGM16" s="80"/>
      <c r="QGN16" s="80"/>
      <c r="QGO16" s="80"/>
      <c r="QGP16" s="80"/>
      <c r="QGQ16" s="80"/>
      <c r="QGR16" s="80"/>
      <c r="QGS16" s="80"/>
      <c r="QGT16" s="80"/>
      <c r="QGU16" s="80"/>
      <c r="QGV16" s="80"/>
      <c r="QGW16" s="80"/>
      <c r="QGX16" s="80"/>
      <c r="QGY16" s="80"/>
      <c r="QGZ16" s="80"/>
      <c r="QHA16" s="80"/>
      <c r="QHB16" s="80"/>
      <c r="QHC16" s="80"/>
      <c r="QHD16" s="80"/>
      <c r="QHE16" s="80"/>
      <c r="QHF16" s="80"/>
      <c r="QHG16" s="80"/>
      <c r="QHH16" s="80"/>
      <c r="QHI16" s="80"/>
      <c r="QHJ16" s="80"/>
      <c r="QHK16" s="80"/>
      <c r="QHL16" s="80"/>
      <c r="QHM16" s="80"/>
      <c r="QHN16" s="80"/>
      <c r="QHO16" s="80"/>
      <c r="QHP16" s="80"/>
      <c r="QHQ16" s="80"/>
      <c r="QHR16" s="80"/>
      <c r="QHS16" s="80"/>
      <c r="QHT16" s="80"/>
      <c r="QHU16" s="80"/>
      <c r="QHV16" s="80"/>
      <c r="QHW16" s="80"/>
      <c r="QHX16" s="80"/>
      <c r="QHY16" s="80"/>
      <c r="QHZ16" s="80"/>
      <c r="QIA16" s="80"/>
      <c r="QIB16" s="80"/>
      <c r="QIC16" s="80"/>
      <c r="QID16" s="80"/>
      <c r="QIE16" s="80"/>
      <c r="QIF16" s="80"/>
      <c r="QIG16" s="80"/>
      <c r="QIH16" s="80"/>
      <c r="QII16" s="80"/>
      <c r="QIJ16" s="80"/>
      <c r="QIK16" s="80"/>
      <c r="QIL16" s="80"/>
      <c r="QIM16" s="80"/>
      <c r="QIN16" s="80"/>
      <c r="QIO16" s="80"/>
      <c r="QIP16" s="80"/>
      <c r="QIQ16" s="80"/>
      <c r="QIR16" s="80"/>
      <c r="QIS16" s="80"/>
      <c r="QIT16" s="80"/>
      <c r="QIU16" s="80"/>
      <c r="QIV16" s="80"/>
      <c r="QIW16" s="80"/>
      <c r="QIX16" s="80"/>
      <c r="QIY16" s="80"/>
      <c r="QIZ16" s="80"/>
      <c r="QJA16" s="80"/>
      <c r="QJB16" s="80"/>
      <c r="QJC16" s="80"/>
      <c r="QJD16" s="80"/>
      <c r="QJE16" s="80"/>
      <c r="QJF16" s="80"/>
      <c r="QJG16" s="80"/>
      <c r="QJH16" s="80"/>
      <c r="QJI16" s="80"/>
      <c r="QJJ16" s="80"/>
      <c r="QJK16" s="80"/>
      <c r="QJL16" s="80"/>
      <c r="QJM16" s="80"/>
      <c r="QJN16" s="80"/>
      <c r="QJO16" s="80"/>
      <c r="QJP16" s="80"/>
      <c r="QJQ16" s="80"/>
      <c r="QJR16" s="80"/>
      <c r="QJS16" s="80"/>
      <c r="QJT16" s="80"/>
      <c r="QJU16" s="80"/>
      <c r="QJV16" s="80"/>
      <c r="QJW16" s="80"/>
      <c r="QJX16" s="80"/>
      <c r="QJY16" s="80"/>
      <c r="QJZ16" s="80"/>
      <c r="QKA16" s="80"/>
      <c r="QKB16" s="80"/>
      <c r="QKC16" s="80"/>
      <c r="QKD16" s="80"/>
      <c r="QKE16" s="80"/>
      <c r="QKF16" s="80"/>
      <c r="QKG16" s="80"/>
      <c r="QKH16" s="80"/>
      <c r="QKI16" s="80"/>
      <c r="QKJ16" s="80"/>
      <c r="QKK16" s="80"/>
      <c r="QKL16" s="80"/>
      <c r="QKM16" s="80"/>
      <c r="QKN16" s="80"/>
      <c r="QKO16" s="80"/>
      <c r="QKP16" s="80"/>
      <c r="QKQ16" s="80"/>
      <c r="QKR16" s="80"/>
      <c r="QKS16" s="80"/>
      <c r="QKT16" s="80"/>
      <c r="QKU16" s="80"/>
      <c r="QKV16" s="80"/>
      <c r="QKW16" s="80"/>
      <c r="QKX16" s="80"/>
      <c r="QKY16" s="80"/>
      <c r="QKZ16" s="80"/>
      <c r="QLA16" s="80"/>
      <c r="QLB16" s="80"/>
      <c r="QLC16" s="80"/>
      <c r="QLD16" s="80"/>
      <c r="QLE16" s="80"/>
      <c r="QLF16" s="80"/>
      <c r="QLG16" s="80"/>
      <c r="QLH16" s="80"/>
      <c r="QLI16" s="80"/>
      <c r="QLJ16" s="80"/>
      <c r="QLK16" s="80"/>
      <c r="QLL16" s="80"/>
      <c r="QLM16" s="80"/>
      <c r="QLN16" s="80"/>
      <c r="QLO16" s="80"/>
      <c r="QLP16" s="80"/>
      <c r="QLQ16" s="80"/>
      <c r="QLR16" s="80"/>
      <c r="QLS16" s="80"/>
      <c r="QLT16" s="80"/>
      <c r="QLU16" s="80"/>
      <c r="QLV16" s="80"/>
      <c r="QLW16" s="80"/>
      <c r="QLX16" s="80"/>
      <c r="QLY16" s="80"/>
      <c r="QLZ16" s="80"/>
      <c r="QMA16" s="80"/>
      <c r="QMB16" s="80"/>
      <c r="QMC16" s="80"/>
      <c r="QMD16" s="80"/>
      <c r="QME16" s="80"/>
      <c r="QMF16" s="80"/>
      <c r="QMG16" s="80"/>
      <c r="QMH16" s="80"/>
      <c r="QMI16" s="80"/>
      <c r="QMJ16" s="80"/>
      <c r="QMK16" s="80"/>
      <c r="QML16" s="80"/>
      <c r="QMM16" s="80"/>
      <c r="QMN16" s="80"/>
      <c r="QMO16" s="80"/>
      <c r="QMP16" s="80"/>
      <c r="QMQ16" s="80"/>
      <c r="QMR16" s="80"/>
      <c r="QMS16" s="80"/>
      <c r="QMT16" s="80"/>
      <c r="QMU16" s="80"/>
      <c r="QMV16" s="80"/>
      <c r="QMW16" s="80"/>
      <c r="QMX16" s="80"/>
      <c r="QMY16" s="80"/>
      <c r="QMZ16" s="80"/>
      <c r="QNA16" s="80"/>
      <c r="QNB16" s="80"/>
      <c r="QNC16" s="80"/>
      <c r="QND16" s="80"/>
      <c r="QNE16" s="80"/>
      <c r="QNF16" s="80"/>
      <c r="QNG16" s="80"/>
      <c r="QNH16" s="80"/>
      <c r="QNI16" s="80"/>
      <c r="QNJ16" s="80"/>
      <c r="QNK16" s="80"/>
      <c r="QNL16" s="80"/>
      <c r="QNM16" s="80"/>
      <c r="QNN16" s="80"/>
      <c r="QNO16" s="80"/>
      <c r="QNP16" s="80"/>
      <c r="QNQ16" s="80"/>
      <c r="QNR16" s="80"/>
      <c r="QNS16" s="80"/>
      <c r="QNT16" s="80"/>
      <c r="QNU16" s="80"/>
      <c r="QNV16" s="80"/>
      <c r="QNW16" s="80"/>
      <c r="QNX16" s="80"/>
      <c r="QNY16" s="80"/>
      <c r="QNZ16" s="80"/>
      <c r="QOA16" s="80"/>
      <c r="QOB16" s="80"/>
      <c r="QOC16" s="80"/>
      <c r="QOD16" s="80"/>
      <c r="QOE16" s="80"/>
      <c r="QOF16" s="80"/>
      <c r="QOG16" s="80"/>
      <c r="QOH16" s="80"/>
      <c r="QOI16" s="80"/>
      <c r="QOJ16" s="80"/>
      <c r="QOK16" s="80"/>
      <c r="QOL16" s="80"/>
      <c r="QOM16" s="80"/>
      <c r="QON16" s="80"/>
      <c r="QOO16" s="80"/>
      <c r="QOP16" s="80"/>
      <c r="QOQ16" s="80"/>
      <c r="QOR16" s="80"/>
      <c r="QOS16" s="80"/>
      <c r="QOT16" s="80"/>
      <c r="QOU16" s="80"/>
      <c r="QOV16" s="80"/>
      <c r="QOW16" s="80"/>
      <c r="QOX16" s="80"/>
      <c r="QOY16" s="80"/>
      <c r="QOZ16" s="80"/>
      <c r="QPA16" s="80"/>
      <c r="QPB16" s="80"/>
      <c r="QPC16" s="80"/>
      <c r="QPD16" s="80"/>
      <c r="QPE16" s="80"/>
      <c r="QPF16" s="80"/>
      <c r="QPG16" s="80"/>
      <c r="QPH16" s="80"/>
      <c r="QPI16" s="80"/>
      <c r="QPJ16" s="80"/>
      <c r="QPK16" s="80"/>
      <c r="QPL16" s="80"/>
      <c r="QPM16" s="80"/>
      <c r="QPN16" s="80"/>
      <c r="QPO16" s="80"/>
      <c r="QPP16" s="80"/>
      <c r="QPQ16" s="80"/>
      <c r="QPR16" s="80"/>
      <c r="QPS16" s="80"/>
      <c r="QPT16" s="80"/>
      <c r="QPU16" s="80"/>
      <c r="QPV16" s="80"/>
      <c r="QPW16" s="80"/>
      <c r="QPX16" s="80"/>
      <c r="QPY16" s="80"/>
      <c r="QPZ16" s="80"/>
      <c r="QQA16" s="80"/>
      <c r="QQB16" s="80"/>
      <c r="QQC16" s="80"/>
      <c r="QQD16" s="80"/>
      <c r="QQE16" s="80"/>
      <c r="QQF16" s="80"/>
      <c r="QQG16" s="80"/>
      <c r="QQH16" s="80"/>
      <c r="QQI16" s="80"/>
      <c r="QQJ16" s="80"/>
      <c r="QQK16" s="80"/>
      <c r="QQL16" s="80"/>
      <c r="QQM16" s="80"/>
      <c r="QQN16" s="80"/>
      <c r="QQO16" s="80"/>
      <c r="QQP16" s="80"/>
      <c r="QQQ16" s="80"/>
      <c r="QQR16" s="80"/>
      <c r="QQS16" s="80"/>
      <c r="QQT16" s="80"/>
      <c r="QQU16" s="80"/>
      <c r="QQV16" s="80"/>
      <c r="QQW16" s="80"/>
      <c r="QQX16" s="80"/>
      <c r="QQY16" s="80"/>
      <c r="QQZ16" s="80"/>
      <c r="QRA16" s="80"/>
      <c r="QRB16" s="80"/>
      <c r="QRC16" s="80"/>
      <c r="QRD16" s="80"/>
      <c r="QRE16" s="80"/>
      <c r="QRF16" s="80"/>
      <c r="QRG16" s="80"/>
      <c r="QRH16" s="80"/>
      <c r="QRI16" s="80"/>
      <c r="QRJ16" s="80"/>
      <c r="QRK16" s="80"/>
      <c r="QRL16" s="80"/>
      <c r="QRM16" s="80"/>
      <c r="QRN16" s="80"/>
      <c r="QRO16" s="80"/>
      <c r="QRP16" s="80"/>
      <c r="QRQ16" s="80"/>
      <c r="QRR16" s="80"/>
      <c r="QRS16" s="80"/>
      <c r="QRT16" s="80"/>
      <c r="QRU16" s="80"/>
      <c r="QRV16" s="80"/>
      <c r="QRW16" s="80"/>
      <c r="QRX16" s="80"/>
      <c r="QRY16" s="80"/>
      <c r="QRZ16" s="80"/>
      <c r="QSA16" s="80"/>
      <c r="QSB16" s="80"/>
      <c r="QSC16" s="80"/>
      <c r="QSD16" s="80"/>
      <c r="QSE16" s="80"/>
      <c r="QSF16" s="80"/>
      <c r="QSG16" s="80"/>
      <c r="QSH16" s="80"/>
      <c r="QSI16" s="80"/>
      <c r="QSJ16" s="80"/>
      <c r="QSK16" s="80"/>
      <c r="QSL16" s="80"/>
      <c r="QSM16" s="80"/>
      <c r="QSN16" s="80"/>
      <c r="QSO16" s="80"/>
      <c r="QSP16" s="80"/>
      <c r="QSQ16" s="80"/>
      <c r="QSR16" s="80"/>
      <c r="QSS16" s="80"/>
      <c r="QST16" s="80"/>
      <c r="QSU16" s="80"/>
      <c r="QSV16" s="80"/>
      <c r="QSW16" s="80"/>
      <c r="QSX16" s="80"/>
      <c r="QSY16" s="80"/>
      <c r="QSZ16" s="80"/>
      <c r="QTA16" s="80"/>
      <c r="QTB16" s="80"/>
      <c r="QTC16" s="80"/>
      <c r="QTD16" s="80"/>
      <c r="QTE16" s="80"/>
      <c r="QTF16" s="80"/>
      <c r="QTG16" s="80"/>
      <c r="QTH16" s="80"/>
      <c r="QTI16" s="80"/>
      <c r="QTJ16" s="80"/>
      <c r="QTK16" s="80"/>
      <c r="QTL16" s="80"/>
      <c r="QTM16" s="80"/>
      <c r="QTN16" s="80"/>
      <c r="QTO16" s="80"/>
      <c r="QTP16" s="80"/>
      <c r="QTQ16" s="80"/>
      <c r="QTR16" s="80"/>
      <c r="QTS16" s="80"/>
      <c r="QTT16" s="80"/>
      <c r="QTU16" s="80"/>
      <c r="QTV16" s="80"/>
      <c r="QTW16" s="80"/>
      <c r="QTX16" s="80"/>
      <c r="QTY16" s="80"/>
      <c r="QTZ16" s="80"/>
      <c r="QUA16" s="80"/>
      <c r="QUB16" s="80"/>
      <c r="QUC16" s="80"/>
      <c r="QUD16" s="80"/>
      <c r="QUE16" s="80"/>
      <c r="QUF16" s="80"/>
      <c r="QUG16" s="80"/>
      <c r="QUH16" s="80"/>
      <c r="QUI16" s="80"/>
      <c r="QUJ16" s="80"/>
      <c r="QUK16" s="80"/>
      <c r="QUL16" s="80"/>
      <c r="QUM16" s="80"/>
      <c r="QUN16" s="80"/>
      <c r="QUO16" s="80"/>
      <c r="QUP16" s="80"/>
      <c r="QUQ16" s="80"/>
      <c r="QUR16" s="80"/>
      <c r="QUS16" s="80"/>
      <c r="QUT16" s="80"/>
      <c r="QUU16" s="80"/>
      <c r="QUV16" s="80"/>
      <c r="QUW16" s="80"/>
      <c r="QUX16" s="80"/>
      <c r="QUY16" s="80"/>
      <c r="QUZ16" s="80"/>
      <c r="QVA16" s="80"/>
      <c r="QVB16" s="80"/>
      <c r="QVC16" s="80"/>
      <c r="QVD16" s="80"/>
      <c r="QVE16" s="80"/>
      <c r="QVF16" s="80"/>
      <c r="QVG16" s="80"/>
      <c r="QVH16" s="80"/>
      <c r="QVI16" s="80"/>
      <c r="QVJ16" s="80"/>
      <c r="QVK16" s="80"/>
      <c r="QVL16" s="80"/>
      <c r="QVM16" s="80"/>
      <c r="QVN16" s="80"/>
      <c r="QVO16" s="80"/>
      <c r="QVP16" s="80"/>
      <c r="QVQ16" s="80"/>
      <c r="QVR16" s="80"/>
      <c r="QVS16" s="80"/>
      <c r="QVT16" s="80"/>
      <c r="QVU16" s="80"/>
      <c r="QVV16" s="80"/>
      <c r="QVW16" s="80"/>
      <c r="QVX16" s="80"/>
      <c r="QVY16" s="80"/>
      <c r="QVZ16" s="80"/>
      <c r="QWA16" s="80"/>
      <c r="QWB16" s="80"/>
      <c r="QWC16" s="80"/>
      <c r="QWD16" s="80"/>
      <c r="QWE16" s="80"/>
      <c r="QWF16" s="80"/>
      <c r="QWG16" s="80"/>
      <c r="QWH16" s="80"/>
      <c r="QWI16" s="80"/>
      <c r="QWJ16" s="80"/>
      <c r="QWK16" s="80"/>
      <c r="QWL16" s="80"/>
      <c r="QWM16" s="80"/>
      <c r="QWN16" s="80"/>
      <c r="QWO16" s="80"/>
      <c r="QWP16" s="80"/>
      <c r="QWQ16" s="80"/>
      <c r="QWR16" s="80"/>
      <c r="QWS16" s="80"/>
      <c r="QWT16" s="80"/>
      <c r="QWU16" s="80"/>
      <c r="QWV16" s="80"/>
      <c r="QWW16" s="80"/>
      <c r="QWX16" s="80"/>
      <c r="QWY16" s="80"/>
      <c r="QWZ16" s="80"/>
      <c r="QXA16" s="80"/>
      <c r="QXB16" s="80"/>
      <c r="QXC16" s="80"/>
      <c r="QXD16" s="80"/>
      <c r="QXE16" s="80"/>
      <c r="QXF16" s="80"/>
      <c r="QXG16" s="80"/>
      <c r="QXH16" s="80"/>
      <c r="QXI16" s="80"/>
      <c r="QXJ16" s="80"/>
      <c r="QXK16" s="80"/>
      <c r="QXL16" s="80"/>
      <c r="QXM16" s="80"/>
      <c r="QXN16" s="80"/>
      <c r="QXO16" s="80"/>
      <c r="QXP16" s="80"/>
      <c r="QXQ16" s="80"/>
      <c r="QXR16" s="80"/>
      <c r="QXS16" s="80"/>
      <c r="QXT16" s="80"/>
      <c r="QXU16" s="80"/>
      <c r="QXV16" s="80"/>
      <c r="QXW16" s="80"/>
      <c r="QXX16" s="80"/>
      <c r="QXY16" s="80"/>
      <c r="QXZ16" s="80"/>
      <c r="QYA16" s="80"/>
      <c r="QYB16" s="80"/>
      <c r="QYC16" s="80"/>
      <c r="QYD16" s="80"/>
      <c r="QYE16" s="80"/>
      <c r="QYF16" s="80"/>
      <c r="QYG16" s="80"/>
      <c r="QYH16" s="80"/>
      <c r="QYI16" s="80"/>
      <c r="QYJ16" s="80"/>
      <c r="QYK16" s="80"/>
      <c r="QYL16" s="80"/>
      <c r="QYM16" s="80"/>
      <c r="QYN16" s="80"/>
      <c r="QYO16" s="80"/>
      <c r="QYP16" s="80"/>
      <c r="QYQ16" s="80"/>
      <c r="QYR16" s="80"/>
      <c r="QYS16" s="80"/>
      <c r="QYT16" s="80"/>
      <c r="QYU16" s="80"/>
      <c r="QYV16" s="80"/>
      <c r="QYW16" s="80"/>
      <c r="QYX16" s="80"/>
      <c r="QYY16" s="80"/>
      <c r="QYZ16" s="80"/>
      <c r="QZA16" s="80"/>
      <c r="QZB16" s="80"/>
      <c r="QZC16" s="80"/>
      <c r="QZD16" s="80"/>
      <c r="QZE16" s="80"/>
      <c r="QZF16" s="80"/>
      <c r="QZG16" s="80"/>
      <c r="QZH16" s="80"/>
      <c r="QZI16" s="80"/>
      <c r="QZJ16" s="80"/>
      <c r="QZK16" s="80"/>
      <c r="QZL16" s="80"/>
      <c r="QZM16" s="80"/>
      <c r="QZN16" s="80"/>
      <c r="QZO16" s="80"/>
      <c r="QZP16" s="80"/>
      <c r="QZQ16" s="80"/>
      <c r="QZR16" s="80"/>
      <c r="QZS16" s="80"/>
      <c r="QZT16" s="80"/>
      <c r="QZU16" s="80"/>
      <c r="QZV16" s="80"/>
      <c r="QZW16" s="80"/>
      <c r="QZX16" s="80"/>
      <c r="QZY16" s="80"/>
      <c r="QZZ16" s="80"/>
      <c r="RAA16" s="80"/>
      <c r="RAB16" s="80"/>
      <c r="RAC16" s="80"/>
      <c r="RAD16" s="80"/>
      <c r="RAE16" s="80"/>
      <c r="RAF16" s="80"/>
      <c r="RAG16" s="80"/>
      <c r="RAH16" s="80"/>
      <c r="RAI16" s="80"/>
      <c r="RAJ16" s="80"/>
      <c r="RAK16" s="80"/>
      <c r="RAL16" s="80"/>
      <c r="RAM16" s="80"/>
      <c r="RAN16" s="80"/>
      <c r="RAO16" s="80"/>
      <c r="RAP16" s="80"/>
      <c r="RAQ16" s="80"/>
      <c r="RAR16" s="80"/>
      <c r="RAS16" s="80"/>
      <c r="RAT16" s="80"/>
      <c r="RAU16" s="80"/>
      <c r="RAV16" s="80"/>
      <c r="RAW16" s="80"/>
      <c r="RAX16" s="80"/>
      <c r="RAY16" s="80"/>
      <c r="RAZ16" s="80"/>
      <c r="RBA16" s="80"/>
      <c r="RBB16" s="80"/>
      <c r="RBC16" s="80"/>
      <c r="RBD16" s="80"/>
      <c r="RBE16" s="80"/>
      <c r="RBF16" s="80"/>
      <c r="RBG16" s="80"/>
      <c r="RBH16" s="80"/>
      <c r="RBI16" s="80"/>
      <c r="RBJ16" s="80"/>
      <c r="RBK16" s="80"/>
      <c r="RBL16" s="80"/>
      <c r="RBM16" s="80"/>
      <c r="RBN16" s="80"/>
      <c r="RBO16" s="80"/>
      <c r="RBP16" s="80"/>
      <c r="RBQ16" s="80"/>
      <c r="RBR16" s="80"/>
      <c r="RBS16" s="80"/>
      <c r="RBT16" s="80"/>
      <c r="RBU16" s="80"/>
      <c r="RBV16" s="80"/>
      <c r="RBW16" s="80"/>
      <c r="RBX16" s="80"/>
      <c r="RBY16" s="80"/>
      <c r="RBZ16" s="80"/>
      <c r="RCA16" s="80"/>
      <c r="RCB16" s="80"/>
      <c r="RCC16" s="80"/>
      <c r="RCD16" s="80"/>
      <c r="RCE16" s="80"/>
      <c r="RCF16" s="80"/>
      <c r="RCG16" s="80"/>
      <c r="RCH16" s="80"/>
      <c r="RCI16" s="80"/>
      <c r="RCJ16" s="80"/>
      <c r="RCK16" s="80"/>
      <c r="RCL16" s="80"/>
      <c r="RCM16" s="80"/>
      <c r="RCN16" s="80"/>
      <c r="RCO16" s="80"/>
      <c r="RCP16" s="80"/>
      <c r="RCQ16" s="80"/>
      <c r="RCR16" s="80"/>
      <c r="RCS16" s="80"/>
      <c r="RCT16" s="80"/>
      <c r="RCU16" s="80"/>
      <c r="RCV16" s="80"/>
      <c r="RCW16" s="80"/>
      <c r="RCX16" s="80"/>
      <c r="RCY16" s="80"/>
      <c r="RCZ16" s="80"/>
      <c r="RDA16" s="80"/>
      <c r="RDB16" s="80"/>
      <c r="RDC16" s="80"/>
      <c r="RDD16" s="80"/>
      <c r="RDE16" s="80"/>
      <c r="RDF16" s="80"/>
      <c r="RDG16" s="80"/>
      <c r="RDH16" s="80"/>
      <c r="RDI16" s="80"/>
      <c r="RDJ16" s="80"/>
      <c r="RDK16" s="80"/>
      <c r="RDL16" s="80"/>
      <c r="RDM16" s="80"/>
      <c r="RDN16" s="80"/>
      <c r="RDO16" s="80"/>
      <c r="RDP16" s="80"/>
      <c r="RDQ16" s="80"/>
      <c r="RDR16" s="80"/>
      <c r="RDS16" s="80"/>
      <c r="RDT16" s="80"/>
      <c r="RDU16" s="80"/>
      <c r="RDV16" s="80"/>
      <c r="RDW16" s="80"/>
      <c r="RDX16" s="80"/>
      <c r="RDY16" s="80"/>
      <c r="RDZ16" s="80"/>
      <c r="REA16" s="80"/>
      <c r="REB16" s="80"/>
      <c r="REC16" s="80"/>
      <c r="RED16" s="80"/>
      <c r="REE16" s="80"/>
      <c r="REF16" s="80"/>
      <c r="REG16" s="80"/>
      <c r="REH16" s="80"/>
      <c r="REI16" s="80"/>
      <c r="REJ16" s="80"/>
      <c r="REK16" s="80"/>
      <c r="REL16" s="80"/>
      <c r="REM16" s="80"/>
      <c r="REN16" s="80"/>
      <c r="REO16" s="80"/>
      <c r="REP16" s="80"/>
      <c r="REQ16" s="80"/>
      <c r="RER16" s="80"/>
      <c r="RES16" s="80"/>
      <c r="RET16" s="80"/>
      <c r="REU16" s="80"/>
      <c r="REV16" s="80"/>
      <c r="REW16" s="80"/>
      <c r="REX16" s="80"/>
      <c r="REY16" s="80"/>
      <c r="REZ16" s="80"/>
      <c r="RFA16" s="80"/>
      <c r="RFB16" s="80"/>
      <c r="RFC16" s="80"/>
      <c r="RFD16" s="80"/>
      <c r="RFE16" s="80"/>
      <c r="RFF16" s="80"/>
      <c r="RFG16" s="80"/>
      <c r="RFH16" s="80"/>
      <c r="RFI16" s="80"/>
      <c r="RFJ16" s="80"/>
      <c r="RFK16" s="80"/>
      <c r="RFL16" s="80"/>
      <c r="RFM16" s="80"/>
      <c r="RFN16" s="80"/>
      <c r="RFO16" s="80"/>
      <c r="RFP16" s="80"/>
      <c r="RFQ16" s="80"/>
      <c r="RFR16" s="80"/>
      <c r="RFS16" s="80"/>
      <c r="RFT16" s="80"/>
      <c r="RFU16" s="80"/>
      <c r="RFV16" s="80"/>
      <c r="RFW16" s="80"/>
      <c r="RFX16" s="80"/>
      <c r="RFY16" s="80"/>
      <c r="RFZ16" s="80"/>
      <c r="RGA16" s="80"/>
      <c r="RGB16" s="80"/>
      <c r="RGC16" s="80"/>
      <c r="RGD16" s="80"/>
      <c r="RGE16" s="80"/>
      <c r="RGF16" s="80"/>
      <c r="RGG16" s="80"/>
      <c r="RGH16" s="80"/>
      <c r="RGI16" s="80"/>
      <c r="RGJ16" s="80"/>
      <c r="RGK16" s="80"/>
      <c r="RGL16" s="80"/>
      <c r="RGM16" s="80"/>
      <c r="RGN16" s="80"/>
      <c r="RGO16" s="80"/>
      <c r="RGP16" s="80"/>
      <c r="RGQ16" s="80"/>
      <c r="RGR16" s="80"/>
      <c r="RGS16" s="80"/>
      <c r="RGT16" s="80"/>
      <c r="RGU16" s="80"/>
      <c r="RGV16" s="80"/>
      <c r="RGW16" s="80"/>
      <c r="RGX16" s="80"/>
      <c r="RGY16" s="80"/>
      <c r="RGZ16" s="80"/>
      <c r="RHA16" s="80"/>
      <c r="RHB16" s="80"/>
      <c r="RHC16" s="80"/>
      <c r="RHD16" s="80"/>
      <c r="RHE16" s="80"/>
      <c r="RHF16" s="80"/>
      <c r="RHG16" s="80"/>
      <c r="RHH16" s="80"/>
      <c r="RHI16" s="80"/>
      <c r="RHJ16" s="80"/>
      <c r="RHK16" s="80"/>
      <c r="RHL16" s="80"/>
      <c r="RHM16" s="80"/>
      <c r="RHN16" s="80"/>
      <c r="RHO16" s="80"/>
      <c r="RHP16" s="80"/>
      <c r="RHQ16" s="80"/>
      <c r="RHR16" s="80"/>
      <c r="RHS16" s="80"/>
      <c r="RHT16" s="80"/>
      <c r="RHU16" s="80"/>
      <c r="RHV16" s="80"/>
      <c r="RHW16" s="80"/>
      <c r="RHX16" s="80"/>
      <c r="RHY16" s="80"/>
      <c r="RHZ16" s="80"/>
      <c r="RIA16" s="80"/>
      <c r="RIB16" s="80"/>
      <c r="RIC16" s="80"/>
      <c r="RID16" s="80"/>
      <c r="RIE16" s="80"/>
      <c r="RIF16" s="80"/>
      <c r="RIG16" s="80"/>
      <c r="RIH16" s="80"/>
      <c r="RII16" s="80"/>
      <c r="RIJ16" s="80"/>
      <c r="RIK16" s="80"/>
      <c r="RIL16" s="80"/>
      <c r="RIM16" s="80"/>
      <c r="RIN16" s="80"/>
      <c r="RIO16" s="80"/>
      <c r="RIP16" s="80"/>
      <c r="RIQ16" s="80"/>
      <c r="RIR16" s="80"/>
      <c r="RIS16" s="80"/>
      <c r="RIT16" s="80"/>
      <c r="RIU16" s="80"/>
      <c r="RIV16" s="80"/>
      <c r="RIW16" s="80"/>
      <c r="RIX16" s="80"/>
      <c r="RIY16" s="80"/>
      <c r="RIZ16" s="80"/>
      <c r="RJA16" s="80"/>
      <c r="RJB16" s="80"/>
      <c r="RJC16" s="80"/>
      <c r="RJD16" s="80"/>
      <c r="RJE16" s="80"/>
      <c r="RJF16" s="80"/>
      <c r="RJG16" s="80"/>
      <c r="RJH16" s="80"/>
      <c r="RJI16" s="80"/>
      <c r="RJJ16" s="80"/>
      <c r="RJK16" s="80"/>
      <c r="RJL16" s="80"/>
      <c r="RJM16" s="80"/>
      <c r="RJN16" s="80"/>
      <c r="RJO16" s="80"/>
      <c r="RJP16" s="80"/>
      <c r="RJQ16" s="80"/>
      <c r="RJR16" s="80"/>
      <c r="RJS16" s="80"/>
      <c r="RJT16" s="80"/>
      <c r="RJU16" s="80"/>
      <c r="RJV16" s="80"/>
      <c r="RJW16" s="80"/>
      <c r="RJX16" s="80"/>
      <c r="RJY16" s="80"/>
      <c r="RJZ16" s="80"/>
      <c r="RKA16" s="80"/>
      <c r="RKB16" s="80"/>
      <c r="RKC16" s="80"/>
      <c r="RKD16" s="80"/>
      <c r="RKE16" s="80"/>
      <c r="RKF16" s="80"/>
      <c r="RKG16" s="80"/>
      <c r="RKH16" s="80"/>
      <c r="RKI16" s="80"/>
      <c r="RKJ16" s="80"/>
      <c r="RKK16" s="80"/>
      <c r="RKL16" s="80"/>
      <c r="RKM16" s="80"/>
      <c r="RKN16" s="80"/>
      <c r="RKO16" s="80"/>
      <c r="RKP16" s="80"/>
      <c r="RKQ16" s="80"/>
      <c r="RKR16" s="80"/>
      <c r="RKS16" s="80"/>
      <c r="RKT16" s="80"/>
      <c r="RKU16" s="80"/>
      <c r="RKV16" s="80"/>
      <c r="RKW16" s="80"/>
      <c r="RKX16" s="80"/>
      <c r="RKY16" s="80"/>
      <c r="RKZ16" s="80"/>
      <c r="RLA16" s="80"/>
      <c r="RLB16" s="80"/>
      <c r="RLC16" s="80"/>
      <c r="RLD16" s="80"/>
      <c r="RLE16" s="80"/>
      <c r="RLF16" s="80"/>
      <c r="RLG16" s="80"/>
      <c r="RLH16" s="80"/>
      <c r="RLI16" s="80"/>
      <c r="RLJ16" s="80"/>
      <c r="RLK16" s="80"/>
      <c r="RLL16" s="80"/>
      <c r="RLM16" s="80"/>
      <c r="RLN16" s="80"/>
      <c r="RLO16" s="80"/>
      <c r="RLP16" s="80"/>
      <c r="RLQ16" s="80"/>
      <c r="RLR16" s="80"/>
      <c r="RLS16" s="80"/>
      <c r="RLT16" s="80"/>
      <c r="RLU16" s="80"/>
      <c r="RLV16" s="80"/>
      <c r="RLW16" s="80"/>
      <c r="RLX16" s="80"/>
      <c r="RLY16" s="80"/>
      <c r="RLZ16" s="80"/>
      <c r="RMA16" s="80"/>
      <c r="RMB16" s="80"/>
      <c r="RMC16" s="80"/>
      <c r="RMD16" s="80"/>
      <c r="RME16" s="80"/>
      <c r="RMF16" s="80"/>
      <c r="RMG16" s="80"/>
      <c r="RMH16" s="80"/>
      <c r="RMI16" s="80"/>
      <c r="RMJ16" s="80"/>
      <c r="RMK16" s="80"/>
      <c r="RML16" s="80"/>
      <c r="RMM16" s="80"/>
      <c r="RMN16" s="80"/>
      <c r="RMO16" s="80"/>
      <c r="RMP16" s="80"/>
      <c r="RMQ16" s="80"/>
      <c r="RMR16" s="80"/>
      <c r="RMS16" s="80"/>
      <c r="RMT16" s="80"/>
      <c r="RMU16" s="80"/>
      <c r="RMV16" s="80"/>
      <c r="RMW16" s="80"/>
      <c r="RMX16" s="80"/>
      <c r="RMY16" s="80"/>
      <c r="RMZ16" s="80"/>
      <c r="RNA16" s="80"/>
      <c r="RNB16" s="80"/>
      <c r="RNC16" s="80"/>
      <c r="RND16" s="80"/>
      <c r="RNE16" s="80"/>
      <c r="RNF16" s="80"/>
      <c r="RNG16" s="80"/>
      <c r="RNH16" s="80"/>
      <c r="RNI16" s="80"/>
      <c r="RNJ16" s="80"/>
      <c r="RNK16" s="80"/>
      <c r="RNL16" s="80"/>
      <c r="RNM16" s="80"/>
      <c r="RNN16" s="80"/>
      <c r="RNO16" s="80"/>
      <c r="RNP16" s="80"/>
      <c r="RNQ16" s="80"/>
      <c r="RNR16" s="80"/>
      <c r="RNS16" s="80"/>
      <c r="RNT16" s="80"/>
      <c r="RNU16" s="80"/>
      <c r="RNV16" s="80"/>
      <c r="RNW16" s="80"/>
      <c r="RNX16" s="80"/>
      <c r="RNY16" s="80"/>
      <c r="RNZ16" s="80"/>
      <c r="ROA16" s="80"/>
      <c r="ROB16" s="80"/>
      <c r="ROC16" s="80"/>
      <c r="ROD16" s="80"/>
      <c r="ROE16" s="80"/>
      <c r="ROF16" s="80"/>
      <c r="ROG16" s="80"/>
      <c r="ROH16" s="80"/>
      <c r="ROI16" s="80"/>
      <c r="ROJ16" s="80"/>
      <c r="ROK16" s="80"/>
      <c r="ROL16" s="80"/>
      <c r="ROM16" s="80"/>
      <c r="RON16" s="80"/>
      <c r="ROO16" s="80"/>
      <c r="ROP16" s="80"/>
      <c r="ROQ16" s="80"/>
      <c r="ROR16" s="80"/>
      <c r="ROS16" s="80"/>
      <c r="ROT16" s="80"/>
      <c r="ROU16" s="80"/>
      <c r="ROV16" s="80"/>
      <c r="ROW16" s="80"/>
      <c r="ROX16" s="80"/>
      <c r="ROY16" s="80"/>
      <c r="ROZ16" s="80"/>
      <c r="RPA16" s="80"/>
      <c r="RPB16" s="80"/>
      <c r="RPC16" s="80"/>
      <c r="RPD16" s="80"/>
      <c r="RPE16" s="80"/>
      <c r="RPF16" s="80"/>
      <c r="RPG16" s="80"/>
      <c r="RPH16" s="80"/>
      <c r="RPI16" s="80"/>
      <c r="RPJ16" s="80"/>
      <c r="RPK16" s="80"/>
      <c r="RPL16" s="80"/>
      <c r="RPM16" s="80"/>
      <c r="RPN16" s="80"/>
      <c r="RPO16" s="80"/>
      <c r="RPP16" s="80"/>
      <c r="RPQ16" s="80"/>
      <c r="RPR16" s="80"/>
      <c r="RPS16" s="80"/>
      <c r="RPT16" s="80"/>
      <c r="RPU16" s="80"/>
      <c r="RPV16" s="80"/>
      <c r="RPW16" s="80"/>
      <c r="RPX16" s="80"/>
      <c r="RPY16" s="80"/>
      <c r="RPZ16" s="80"/>
      <c r="RQA16" s="80"/>
      <c r="RQB16" s="80"/>
      <c r="RQC16" s="80"/>
      <c r="RQD16" s="80"/>
      <c r="RQE16" s="80"/>
      <c r="RQF16" s="80"/>
      <c r="RQG16" s="80"/>
      <c r="RQH16" s="80"/>
      <c r="RQI16" s="80"/>
      <c r="RQJ16" s="80"/>
      <c r="RQK16" s="80"/>
      <c r="RQL16" s="80"/>
      <c r="RQM16" s="80"/>
      <c r="RQN16" s="80"/>
      <c r="RQO16" s="80"/>
      <c r="RQP16" s="80"/>
      <c r="RQQ16" s="80"/>
      <c r="RQR16" s="80"/>
      <c r="RQS16" s="80"/>
      <c r="RQT16" s="80"/>
      <c r="RQU16" s="80"/>
      <c r="RQV16" s="80"/>
      <c r="RQW16" s="80"/>
      <c r="RQX16" s="80"/>
      <c r="RQY16" s="80"/>
      <c r="RQZ16" s="80"/>
      <c r="RRA16" s="80"/>
      <c r="RRB16" s="80"/>
      <c r="RRC16" s="80"/>
      <c r="RRD16" s="80"/>
      <c r="RRE16" s="80"/>
      <c r="RRF16" s="80"/>
      <c r="RRG16" s="80"/>
      <c r="RRH16" s="80"/>
      <c r="RRI16" s="80"/>
      <c r="RRJ16" s="80"/>
      <c r="RRK16" s="80"/>
      <c r="RRL16" s="80"/>
      <c r="RRM16" s="80"/>
      <c r="RRN16" s="80"/>
      <c r="RRO16" s="80"/>
      <c r="RRP16" s="80"/>
      <c r="RRQ16" s="80"/>
      <c r="RRR16" s="80"/>
      <c r="RRS16" s="80"/>
      <c r="RRT16" s="80"/>
      <c r="RRU16" s="80"/>
      <c r="RRV16" s="80"/>
      <c r="RRW16" s="80"/>
      <c r="RRX16" s="80"/>
      <c r="RRY16" s="80"/>
      <c r="RRZ16" s="80"/>
      <c r="RSA16" s="80"/>
      <c r="RSB16" s="80"/>
      <c r="RSC16" s="80"/>
      <c r="RSD16" s="80"/>
      <c r="RSE16" s="80"/>
      <c r="RSF16" s="80"/>
      <c r="RSG16" s="80"/>
      <c r="RSH16" s="80"/>
      <c r="RSI16" s="80"/>
      <c r="RSJ16" s="80"/>
      <c r="RSK16" s="80"/>
      <c r="RSL16" s="80"/>
      <c r="RSM16" s="80"/>
      <c r="RSN16" s="80"/>
      <c r="RSO16" s="80"/>
      <c r="RSP16" s="80"/>
      <c r="RSQ16" s="80"/>
      <c r="RSR16" s="80"/>
      <c r="RSS16" s="80"/>
      <c r="RST16" s="80"/>
      <c r="RSU16" s="80"/>
      <c r="RSV16" s="80"/>
      <c r="RSW16" s="80"/>
      <c r="RSX16" s="80"/>
      <c r="RSY16" s="80"/>
      <c r="RSZ16" s="80"/>
      <c r="RTA16" s="80"/>
      <c r="RTB16" s="80"/>
      <c r="RTC16" s="80"/>
      <c r="RTD16" s="80"/>
      <c r="RTE16" s="80"/>
      <c r="RTF16" s="80"/>
      <c r="RTG16" s="80"/>
      <c r="RTH16" s="80"/>
      <c r="RTI16" s="80"/>
      <c r="RTJ16" s="80"/>
      <c r="RTK16" s="80"/>
      <c r="RTL16" s="80"/>
      <c r="RTM16" s="80"/>
      <c r="RTN16" s="80"/>
      <c r="RTO16" s="80"/>
      <c r="RTP16" s="80"/>
      <c r="RTQ16" s="80"/>
      <c r="RTR16" s="80"/>
      <c r="RTS16" s="80"/>
      <c r="RTT16" s="80"/>
      <c r="RTU16" s="80"/>
      <c r="RTV16" s="80"/>
      <c r="RTW16" s="80"/>
      <c r="RTX16" s="80"/>
      <c r="RTY16" s="80"/>
      <c r="RTZ16" s="80"/>
      <c r="RUA16" s="80"/>
      <c r="RUB16" s="80"/>
      <c r="RUC16" s="80"/>
      <c r="RUD16" s="80"/>
      <c r="RUE16" s="80"/>
      <c r="RUF16" s="80"/>
      <c r="RUG16" s="80"/>
      <c r="RUH16" s="80"/>
      <c r="RUI16" s="80"/>
      <c r="RUJ16" s="80"/>
      <c r="RUK16" s="80"/>
      <c r="RUL16" s="80"/>
      <c r="RUM16" s="80"/>
      <c r="RUN16" s="80"/>
      <c r="RUO16" s="80"/>
      <c r="RUP16" s="80"/>
      <c r="RUQ16" s="80"/>
      <c r="RUR16" s="80"/>
      <c r="RUS16" s="80"/>
      <c r="RUT16" s="80"/>
      <c r="RUU16" s="80"/>
      <c r="RUV16" s="80"/>
      <c r="RUW16" s="80"/>
      <c r="RUX16" s="80"/>
      <c r="RUY16" s="80"/>
      <c r="RUZ16" s="80"/>
      <c r="RVA16" s="80"/>
      <c r="RVB16" s="80"/>
      <c r="RVC16" s="80"/>
      <c r="RVD16" s="80"/>
      <c r="RVE16" s="80"/>
      <c r="RVF16" s="80"/>
      <c r="RVG16" s="80"/>
      <c r="RVH16" s="80"/>
      <c r="RVI16" s="80"/>
      <c r="RVJ16" s="80"/>
      <c r="RVK16" s="80"/>
      <c r="RVL16" s="80"/>
      <c r="RVM16" s="80"/>
      <c r="RVN16" s="80"/>
      <c r="RVO16" s="80"/>
      <c r="RVP16" s="80"/>
      <c r="RVQ16" s="80"/>
      <c r="RVR16" s="80"/>
      <c r="RVS16" s="80"/>
      <c r="RVT16" s="80"/>
      <c r="RVU16" s="80"/>
      <c r="RVV16" s="80"/>
      <c r="RVW16" s="80"/>
      <c r="RVX16" s="80"/>
      <c r="RVY16" s="80"/>
      <c r="RVZ16" s="80"/>
      <c r="RWA16" s="80"/>
      <c r="RWB16" s="80"/>
      <c r="RWC16" s="80"/>
      <c r="RWD16" s="80"/>
      <c r="RWE16" s="80"/>
      <c r="RWF16" s="80"/>
      <c r="RWG16" s="80"/>
      <c r="RWH16" s="80"/>
      <c r="RWI16" s="80"/>
      <c r="RWJ16" s="80"/>
      <c r="RWK16" s="80"/>
      <c r="RWL16" s="80"/>
      <c r="RWM16" s="80"/>
      <c r="RWN16" s="80"/>
      <c r="RWO16" s="80"/>
      <c r="RWP16" s="80"/>
      <c r="RWQ16" s="80"/>
      <c r="RWR16" s="80"/>
      <c r="RWS16" s="80"/>
      <c r="RWT16" s="80"/>
      <c r="RWU16" s="80"/>
      <c r="RWV16" s="80"/>
      <c r="RWW16" s="80"/>
      <c r="RWX16" s="80"/>
      <c r="RWY16" s="80"/>
      <c r="RWZ16" s="80"/>
      <c r="RXA16" s="80"/>
      <c r="RXB16" s="80"/>
      <c r="RXC16" s="80"/>
      <c r="RXD16" s="80"/>
      <c r="RXE16" s="80"/>
      <c r="RXF16" s="80"/>
      <c r="RXG16" s="80"/>
      <c r="RXH16" s="80"/>
      <c r="RXI16" s="80"/>
      <c r="RXJ16" s="80"/>
      <c r="RXK16" s="80"/>
      <c r="RXL16" s="80"/>
      <c r="RXM16" s="80"/>
      <c r="RXN16" s="80"/>
      <c r="RXO16" s="80"/>
      <c r="RXP16" s="80"/>
      <c r="RXQ16" s="80"/>
      <c r="RXR16" s="80"/>
      <c r="RXS16" s="80"/>
      <c r="RXT16" s="80"/>
      <c r="RXU16" s="80"/>
      <c r="RXV16" s="80"/>
      <c r="RXW16" s="80"/>
      <c r="RXX16" s="80"/>
      <c r="RXY16" s="80"/>
      <c r="RXZ16" s="80"/>
      <c r="RYA16" s="80"/>
      <c r="RYB16" s="80"/>
      <c r="RYC16" s="80"/>
      <c r="RYD16" s="80"/>
      <c r="RYE16" s="80"/>
      <c r="RYF16" s="80"/>
      <c r="RYG16" s="80"/>
      <c r="RYH16" s="80"/>
      <c r="RYI16" s="80"/>
      <c r="RYJ16" s="80"/>
      <c r="RYK16" s="80"/>
      <c r="RYL16" s="80"/>
      <c r="RYM16" s="80"/>
      <c r="RYN16" s="80"/>
      <c r="RYO16" s="80"/>
      <c r="RYP16" s="80"/>
      <c r="RYQ16" s="80"/>
      <c r="RYR16" s="80"/>
      <c r="RYS16" s="80"/>
      <c r="RYT16" s="80"/>
      <c r="RYU16" s="80"/>
      <c r="RYV16" s="80"/>
      <c r="RYW16" s="80"/>
      <c r="RYX16" s="80"/>
      <c r="RYY16" s="80"/>
      <c r="RYZ16" s="80"/>
      <c r="RZA16" s="80"/>
      <c r="RZB16" s="80"/>
      <c r="RZC16" s="80"/>
      <c r="RZD16" s="80"/>
      <c r="RZE16" s="80"/>
      <c r="RZF16" s="80"/>
      <c r="RZG16" s="80"/>
      <c r="RZH16" s="80"/>
      <c r="RZI16" s="80"/>
      <c r="RZJ16" s="80"/>
      <c r="RZK16" s="80"/>
      <c r="RZL16" s="80"/>
      <c r="RZM16" s="80"/>
      <c r="RZN16" s="80"/>
      <c r="RZO16" s="80"/>
      <c r="RZP16" s="80"/>
      <c r="RZQ16" s="80"/>
      <c r="RZR16" s="80"/>
      <c r="RZS16" s="80"/>
      <c r="RZT16" s="80"/>
      <c r="RZU16" s="80"/>
      <c r="RZV16" s="80"/>
      <c r="RZW16" s="80"/>
      <c r="RZX16" s="80"/>
      <c r="RZY16" s="80"/>
      <c r="RZZ16" s="80"/>
      <c r="SAA16" s="80"/>
      <c r="SAB16" s="80"/>
      <c r="SAC16" s="80"/>
      <c r="SAD16" s="80"/>
      <c r="SAE16" s="80"/>
      <c r="SAF16" s="80"/>
      <c r="SAG16" s="80"/>
      <c r="SAH16" s="80"/>
      <c r="SAI16" s="80"/>
      <c r="SAJ16" s="80"/>
      <c r="SAK16" s="80"/>
      <c r="SAL16" s="80"/>
      <c r="SAM16" s="80"/>
      <c r="SAN16" s="80"/>
      <c r="SAO16" s="80"/>
      <c r="SAP16" s="80"/>
      <c r="SAQ16" s="80"/>
      <c r="SAR16" s="80"/>
      <c r="SAS16" s="80"/>
      <c r="SAT16" s="80"/>
      <c r="SAU16" s="80"/>
      <c r="SAV16" s="80"/>
      <c r="SAW16" s="80"/>
      <c r="SAX16" s="80"/>
      <c r="SAY16" s="80"/>
      <c r="SAZ16" s="80"/>
      <c r="SBA16" s="80"/>
      <c r="SBB16" s="80"/>
      <c r="SBC16" s="80"/>
      <c r="SBD16" s="80"/>
      <c r="SBE16" s="80"/>
      <c r="SBF16" s="80"/>
      <c r="SBG16" s="80"/>
      <c r="SBH16" s="80"/>
      <c r="SBI16" s="80"/>
      <c r="SBJ16" s="80"/>
      <c r="SBK16" s="80"/>
      <c r="SBL16" s="80"/>
      <c r="SBM16" s="80"/>
      <c r="SBN16" s="80"/>
      <c r="SBO16" s="80"/>
      <c r="SBP16" s="80"/>
      <c r="SBQ16" s="80"/>
      <c r="SBR16" s="80"/>
      <c r="SBS16" s="80"/>
      <c r="SBT16" s="80"/>
      <c r="SBU16" s="80"/>
      <c r="SBV16" s="80"/>
      <c r="SBW16" s="80"/>
      <c r="SBX16" s="80"/>
      <c r="SBY16" s="80"/>
      <c r="SBZ16" s="80"/>
      <c r="SCA16" s="80"/>
      <c r="SCB16" s="80"/>
      <c r="SCC16" s="80"/>
      <c r="SCD16" s="80"/>
      <c r="SCE16" s="80"/>
      <c r="SCF16" s="80"/>
      <c r="SCG16" s="80"/>
      <c r="SCH16" s="80"/>
      <c r="SCI16" s="80"/>
      <c r="SCJ16" s="80"/>
      <c r="SCK16" s="80"/>
      <c r="SCL16" s="80"/>
      <c r="SCM16" s="80"/>
      <c r="SCN16" s="80"/>
      <c r="SCO16" s="80"/>
      <c r="SCP16" s="80"/>
      <c r="SCQ16" s="80"/>
      <c r="SCR16" s="80"/>
      <c r="SCS16" s="80"/>
      <c r="SCT16" s="80"/>
      <c r="SCU16" s="80"/>
      <c r="SCV16" s="80"/>
      <c r="SCW16" s="80"/>
      <c r="SCX16" s="80"/>
      <c r="SCY16" s="80"/>
      <c r="SCZ16" s="80"/>
      <c r="SDA16" s="80"/>
      <c r="SDB16" s="80"/>
      <c r="SDC16" s="80"/>
      <c r="SDD16" s="80"/>
      <c r="SDE16" s="80"/>
      <c r="SDF16" s="80"/>
      <c r="SDG16" s="80"/>
      <c r="SDH16" s="80"/>
      <c r="SDI16" s="80"/>
      <c r="SDJ16" s="80"/>
      <c r="SDK16" s="80"/>
      <c r="SDL16" s="80"/>
      <c r="SDM16" s="80"/>
      <c r="SDN16" s="80"/>
      <c r="SDO16" s="80"/>
      <c r="SDP16" s="80"/>
      <c r="SDQ16" s="80"/>
      <c r="SDR16" s="80"/>
      <c r="SDS16" s="80"/>
      <c r="SDT16" s="80"/>
      <c r="SDU16" s="80"/>
      <c r="SDV16" s="80"/>
      <c r="SDW16" s="80"/>
      <c r="SDX16" s="80"/>
      <c r="SDY16" s="80"/>
      <c r="SDZ16" s="80"/>
      <c r="SEA16" s="80"/>
      <c r="SEB16" s="80"/>
      <c r="SEC16" s="80"/>
      <c r="SED16" s="80"/>
      <c r="SEE16" s="80"/>
      <c r="SEF16" s="80"/>
      <c r="SEG16" s="80"/>
      <c r="SEH16" s="80"/>
      <c r="SEI16" s="80"/>
      <c r="SEJ16" s="80"/>
      <c r="SEK16" s="80"/>
      <c r="SEL16" s="80"/>
      <c r="SEM16" s="80"/>
      <c r="SEN16" s="80"/>
      <c r="SEO16" s="80"/>
      <c r="SEP16" s="80"/>
      <c r="SEQ16" s="80"/>
      <c r="SER16" s="80"/>
      <c r="SES16" s="80"/>
      <c r="SET16" s="80"/>
      <c r="SEU16" s="80"/>
      <c r="SEV16" s="80"/>
      <c r="SEW16" s="80"/>
      <c r="SEX16" s="80"/>
      <c r="SEY16" s="80"/>
      <c r="SEZ16" s="80"/>
      <c r="SFA16" s="80"/>
      <c r="SFB16" s="80"/>
      <c r="SFC16" s="80"/>
      <c r="SFD16" s="80"/>
      <c r="SFE16" s="80"/>
      <c r="SFF16" s="80"/>
      <c r="SFG16" s="80"/>
      <c r="SFH16" s="80"/>
      <c r="SFI16" s="80"/>
      <c r="SFJ16" s="80"/>
      <c r="SFK16" s="80"/>
      <c r="SFL16" s="80"/>
      <c r="SFM16" s="80"/>
      <c r="SFN16" s="80"/>
      <c r="SFO16" s="80"/>
      <c r="SFP16" s="80"/>
      <c r="SFQ16" s="80"/>
      <c r="SFR16" s="80"/>
      <c r="SFS16" s="80"/>
      <c r="SFT16" s="80"/>
      <c r="SFU16" s="80"/>
      <c r="SFV16" s="80"/>
      <c r="SFW16" s="80"/>
      <c r="SFX16" s="80"/>
      <c r="SFY16" s="80"/>
      <c r="SFZ16" s="80"/>
      <c r="SGA16" s="80"/>
      <c r="SGB16" s="80"/>
      <c r="SGC16" s="80"/>
      <c r="SGD16" s="80"/>
      <c r="SGE16" s="80"/>
      <c r="SGF16" s="80"/>
      <c r="SGG16" s="80"/>
      <c r="SGH16" s="80"/>
      <c r="SGI16" s="80"/>
      <c r="SGJ16" s="80"/>
      <c r="SGK16" s="80"/>
      <c r="SGL16" s="80"/>
      <c r="SGM16" s="80"/>
      <c r="SGN16" s="80"/>
      <c r="SGO16" s="80"/>
      <c r="SGP16" s="80"/>
      <c r="SGQ16" s="80"/>
      <c r="SGR16" s="80"/>
      <c r="SGS16" s="80"/>
      <c r="SGT16" s="80"/>
      <c r="SGU16" s="80"/>
      <c r="SGV16" s="80"/>
      <c r="SGW16" s="80"/>
      <c r="SGX16" s="80"/>
      <c r="SGY16" s="80"/>
      <c r="SGZ16" s="80"/>
      <c r="SHA16" s="80"/>
      <c r="SHB16" s="80"/>
      <c r="SHC16" s="80"/>
      <c r="SHD16" s="80"/>
      <c r="SHE16" s="80"/>
      <c r="SHF16" s="80"/>
      <c r="SHG16" s="80"/>
      <c r="SHH16" s="80"/>
      <c r="SHI16" s="80"/>
      <c r="SHJ16" s="80"/>
      <c r="SHK16" s="80"/>
      <c r="SHL16" s="80"/>
      <c r="SHM16" s="80"/>
      <c r="SHN16" s="80"/>
      <c r="SHO16" s="80"/>
      <c r="SHP16" s="80"/>
      <c r="SHQ16" s="80"/>
      <c r="SHR16" s="80"/>
      <c r="SHS16" s="80"/>
      <c r="SHT16" s="80"/>
      <c r="SHU16" s="80"/>
      <c r="SHV16" s="80"/>
      <c r="SHW16" s="80"/>
      <c r="SHX16" s="80"/>
      <c r="SHY16" s="80"/>
      <c r="SHZ16" s="80"/>
      <c r="SIA16" s="80"/>
      <c r="SIB16" s="80"/>
      <c r="SIC16" s="80"/>
      <c r="SID16" s="80"/>
      <c r="SIE16" s="80"/>
      <c r="SIF16" s="80"/>
      <c r="SIG16" s="80"/>
      <c r="SIH16" s="80"/>
      <c r="SII16" s="80"/>
      <c r="SIJ16" s="80"/>
      <c r="SIK16" s="80"/>
      <c r="SIL16" s="80"/>
      <c r="SIM16" s="80"/>
      <c r="SIN16" s="80"/>
      <c r="SIO16" s="80"/>
      <c r="SIP16" s="80"/>
      <c r="SIQ16" s="80"/>
      <c r="SIR16" s="80"/>
      <c r="SIS16" s="80"/>
      <c r="SIT16" s="80"/>
      <c r="SIU16" s="80"/>
      <c r="SIV16" s="80"/>
      <c r="SIW16" s="80"/>
      <c r="SIX16" s="80"/>
      <c r="SIY16" s="80"/>
      <c r="SIZ16" s="80"/>
      <c r="SJA16" s="80"/>
      <c r="SJB16" s="80"/>
      <c r="SJC16" s="80"/>
      <c r="SJD16" s="80"/>
      <c r="SJE16" s="80"/>
      <c r="SJF16" s="80"/>
      <c r="SJG16" s="80"/>
      <c r="SJH16" s="80"/>
      <c r="SJI16" s="80"/>
      <c r="SJJ16" s="80"/>
      <c r="SJK16" s="80"/>
      <c r="SJL16" s="80"/>
      <c r="SJM16" s="80"/>
      <c r="SJN16" s="80"/>
      <c r="SJO16" s="80"/>
      <c r="SJP16" s="80"/>
      <c r="SJQ16" s="80"/>
      <c r="SJR16" s="80"/>
      <c r="SJS16" s="80"/>
      <c r="SJT16" s="80"/>
      <c r="SJU16" s="80"/>
      <c r="SJV16" s="80"/>
      <c r="SJW16" s="80"/>
      <c r="SJX16" s="80"/>
      <c r="SJY16" s="80"/>
      <c r="SJZ16" s="80"/>
      <c r="SKA16" s="80"/>
      <c r="SKB16" s="80"/>
      <c r="SKC16" s="80"/>
      <c r="SKD16" s="80"/>
      <c r="SKE16" s="80"/>
      <c r="SKF16" s="80"/>
      <c r="SKG16" s="80"/>
      <c r="SKH16" s="80"/>
      <c r="SKI16" s="80"/>
      <c r="SKJ16" s="80"/>
      <c r="SKK16" s="80"/>
      <c r="SKL16" s="80"/>
      <c r="SKM16" s="80"/>
      <c r="SKN16" s="80"/>
      <c r="SKO16" s="80"/>
      <c r="SKP16" s="80"/>
      <c r="SKQ16" s="80"/>
      <c r="SKR16" s="80"/>
      <c r="SKS16" s="80"/>
      <c r="SKT16" s="80"/>
      <c r="SKU16" s="80"/>
      <c r="SKV16" s="80"/>
      <c r="SKW16" s="80"/>
      <c r="SKX16" s="80"/>
      <c r="SKY16" s="80"/>
      <c r="SKZ16" s="80"/>
      <c r="SLA16" s="80"/>
      <c r="SLB16" s="80"/>
      <c r="SLC16" s="80"/>
      <c r="SLD16" s="80"/>
      <c r="SLE16" s="80"/>
      <c r="SLF16" s="80"/>
      <c r="SLG16" s="80"/>
      <c r="SLH16" s="80"/>
      <c r="SLI16" s="80"/>
      <c r="SLJ16" s="80"/>
      <c r="SLK16" s="80"/>
      <c r="SLL16" s="80"/>
      <c r="SLM16" s="80"/>
      <c r="SLN16" s="80"/>
      <c r="SLO16" s="80"/>
      <c r="SLP16" s="80"/>
      <c r="SLQ16" s="80"/>
      <c r="SLR16" s="80"/>
      <c r="SLS16" s="80"/>
      <c r="SLT16" s="80"/>
      <c r="SLU16" s="80"/>
      <c r="SLV16" s="80"/>
      <c r="SLW16" s="80"/>
      <c r="SLX16" s="80"/>
      <c r="SLY16" s="80"/>
      <c r="SLZ16" s="80"/>
      <c r="SMA16" s="80"/>
      <c r="SMB16" s="80"/>
      <c r="SMC16" s="80"/>
      <c r="SMD16" s="80"/>
      <c r="SME16" s="80"/>
      <c r="SMF16" s="80"/>
      <c r="SMG16" s="80"/>
      <c r="SMH16" s="80"/>
      <c r="SMI16" s="80"/>
      <c r="SMJ16" s="80"/>
      <c r="SMK16" s="80"/>
      <c r="SML16" s="80"/>
      <c r="SMM16" s="80"/>
      <c r="SMN16" s="80"/>
      <c r="SMO16" s="80"/>
      <c r="SMP16" s="80"/>
      <c r="SMQ16" s="80"/>
      <c r="SMR16" s="80"/>
      <c r="SMS16" s="80"/>
      <c r="SMT16" s="80"/>
      <c r="SMU16" s="80"/>
      <c r="SMV16" s="80"/>
      <c r="SMW16" s="80"/>
      <c r="SMX16" s="80"/>
      <c r="SMY16" s="80"/>
      <c r="SMZ16" s="80"/>
      <c r="SNA16" s="80"/>
      <c r="SNB16" s="80"/>
      <c r="SNC16" s="80"/>
      <c r="SND16" s="80"/>
      <c r="SNE16" s="80"/>
      <c r="SNF16" s="80"/>
      <c r="SNG16" s="80"/>
      <c r="SNH16" s="80"/>
      <c r="SNI16" s="80"/>
      <c r="SNJ16" s="80"/>
      <c r="SNK16" s="80"/>
      <c r="SNL16" s="80"/>
      <c r="SNM16" s="80"/>
      <c r="SNN16" s="80"/>
      <c r="SNO16" s="80"/>
      <c r="SNP16" s="80"/>
      <c r="SNQ16" s="80"/>
      <c r="SNR16" s="80"/>
      <c r="SNS16" s="80"/>
      <c r="SNT16" s="80"/>
      <c r="SNU16" s="80"/>
      <c r="SNV16" s="80"/>
      <c r="SNW16" s="80"/>
      <c r="SNX16" s="80"/>
      <c r="SNY16" s="80"/>
      <c r="SNZ16" s="80"/>
      <c r="SOA16" s="80"/>
      <c r="SOB16" s="80"/>
      <c r="SOC16" s="80"/>
      <c r="SOD16" s="80"/>
      <c r="SOE16" s="80"/>
      <c r="SOF16" s="80"/>
      <c r="SOG16" s="80"/>
      <c r="SOH16" s="80"/>
      <c r="SOI16" s="80"/>
      <c r="SOJ16" s="80"/>
      <c r="SOK16" s="80"/>
      <c r="SOL16" s="80"/>
      <c r="SOM16" s="80"/>
      <c r="SON16" s="80"/>
      <c r="SOO16" s="80"/>
      <c r="SOP16" s="80"/>
      <c r="SOQ16" s="80"/>
      <c r="SOR16" s="80"/>
      <c r="SOS16" s="80"/>
      <c r="SOT16" s="80"/>
      <c r="SOU16" s="80"/>
      <c r="SOV16" s="80"/>
      <c r="SOW16" s="80"/>
      <c r="SOX16" s="80"/>
      <c r="SOY16" s="80"/>
      <c r="SOZ16" s="80"/>
      <c r="SPA16" s="80"/>
      <c r="SPB16" s="80"/>
      <c r="SPC16" s="80"/>
      <c r="SPD16" s="80"/>
      <c r="SPE16" s="80"/>
      <c r="SPF16" s="80"/>
      <c r="SPG16" s="80"/>
      <c r="SPH16" s="80"/>
      <c r="SPI16" s="80"/>
      <c r="SPJ16" s="80"/>
      <c r="SPK16" s="80"/>
      <c r="SPL16" s="80"/>
      <c r="SPM16" s="80"/>
      <c r="SPN16" s="80"/>
      <c r="SPO16" s="80"/>
      <c r="SPP16" s="80"/>
      <c r="SPQ16" s="80"/>
      <c r="SPR16" s="80"/>
      <c r="SPS16" s="80"/>
      <c r="SPT16" s="80"/>
      <c r="SPU16" s="80"/>
      <c r="SPV16" s="80"/>
      <c r="SPW16" s="80"/>
      <c r="SPX16" s="80"/>
      <c r="SPY16" s="80"/>
      <c r="SPZ16" s="80"/>
      <c r="SQA16" s="80"/>
      <c r="SQB16" s="80"/>
      <c r="SQC16" s="80"/>
      <c r="SQD16" s="80"/>
      <c r="SQE16" s="80"/>
      <c r="SQF16" s="80"/>
      <c r="SQG16" s="80"/>
      <c r="SQH16" s="80"/>
      <c r="SQI16" s="80"/>
      <c r="SQJ16" s="80"/>
      <c r="SQK16" s="80"/>
      <c r="SQL16" s="80"/>
      <c r="SQM16" s="80"/>
      <c r="SQN16" s="80"/>
      <c r="SQO16" s="80"/>
      <c r="SQP16" s="80"/>
      <c r="SQQ16" s="80"/>
      <c r="SQR16" s="80"/>
      <c r="SQS16" s="80"/>
      <c r="SQT16" s="80"/>
      <c r="SQU16" s="80"/>
      <c r="SQV16" s="80"/>
      <c r="SQW16" s="80"/>
      <c r="SQX16" s="80"/>
      <c r="SQY16" s="80"/>
      <c r="SQZ16" s="80"/>
      <c r="SRA16" s="80"/>
      <c r="SRB16" s="80"/>
      <c r="SRC16" s="80"/>
      <c r="SRD16" s="80"/>
      <c r="SRE16" s="80"/>
      <c r="SRF16" s="80"/>
      <c r="SRG16" s="80"/>
      <c r="SRH16" s="80"/>
      <c r="SRI16" s="80"/>
      <c r="SRJ16" s="80"/>
      <c r="SRK16" s="80"/>
      <c r="SRL16" s="80"/>
      <c r="SRM16" s="80"/>
      <c r="SRN16" s="80"/>
      <c r="SRO16" s="80"/>
      <c r="SRP16" s="80"/>
      <c r="SRQ16" s="80"/>
      <c r="SRR16" s="80"/>
      <c r="SRS16" s="80"/>
      <c r="SRT16" s="80"/>
      <c r="SRU16" s="80"/>
      <c r="SRV16" s="80"/>
      <c r="SRW16" s="80"/>
      <c r="SRX16" s="80"/>
      <c r="SRY16" s="80"/>
      <c r="SRZ16" s="80"/>
      <c r="SSA16" s="80"/>
      <c r="SSB16" s="80"/>
      <c r="SSC16" s="80"/>
      <c r="SSD16" s="80"/>
      <c r="SSE16" s="80"/>
      <c r="SSF16" s="80"/>
      <c r="SSG16" s="80"/>
      <c r="SSH16" s="80"/>
      <c r="SSI16" s="80"/>
      <c r="SSJ16" s="80"/>
      <c r="SSK16" s="80"/>
      <c r="SSL16" s="80"/>
      <c r="SSM16" s="80"/>
      <c r="SSN16" s="80"/>
      <c r="SSO16" s="80"/>
      <c r="SSP16" s="80"/>
      <c r="SSQ16" s="80"/>
      <c r="SSR16" s="80"/>
      <c r="SSS16" s="80"/>
      <c r="SST16" s="80"/>
      <c r="SSU16" s="80"/>
      <c r="SSV16" s="80"/>
      <c r="SSW16" s="80"/>
      <c r="SSX16" s="80"/>
      <c r="SSY16" s="80"/>
      <c r="SSZ16" s="80"/>
      <c r="STA16" s="80"/>
      <c r="STB16" s="80"/>
      <c r="STC16" s="80"/>
      <c r="STD16" s="80"/>
      <c r="STE16" s="80"/>
      <c r="STF16" s="80"/>
      <c r="STG16" s="80"/>
      <c r="STH16" s="80"/>
      <c r="STI16" s="80"/>
      <c r="STJ16" s="80"/>
      <c r="STK16" s="80"/>
      <c r="STL16" s="80"/>
      <c r="STM16" s="80"/>
      <c r="STN16" s="80"/>
      <c r="STO16" s="80"/>
      <c r="STP16" s="80"/>
      <c r="STQ16" s="80"/>
      <c r="STR16" s="80"/>
      <c r="STS16" s="80"/>
      <c r="STT16" s="80"/>
      <c r="STU16" s="80"/>
      <c r="STV16" s="80"/>
      <c r="STW16" s="80"/>
      <c r="STX16" s="80"/>
      <c r="STY16" s="80"/>
      <c r="STZ16" s="80"/>
      <c r="SUA16" s="80"/>
      <c r="SUB16" s="80"/>
      <c r="SUC16" s="80"/>
      <c r="SUD16" s="80"/>
      <c r="SUE16" s="80"/>
      <c r="SUF16" s="80"/>
      <c r="SUG16" s="80"/>
      <c r="SUH16" s="80"/>
      <c r="SUI16" s="80"/>
      <c r="SUJ16" s="80"/>
      <c r="SUK16" s="80"/>
      <c r="SUL16" s="80"/>
      <c r="SUM16" s="80"/>
      <c r="SUN16" s="80"/>
      <c r="SUO16" s="80"/>
      <c r="SUP16" s="80"/>
      <c r="SUQ16" s="80"/>
      <c r="SUR16" s="80"/>
      <c r="SUS16" s="80"/>
      <c r="SUT16" s="80"/>
      <c r="SUU16" s="80"/>
      <c r="SUV16" s="80"/>
      <c r="SUW16" s="80"/>
      <c r="SUX16" s="80"/>
      <c r="SUY16" s="80"/>
      <c r="SUZ16" s="80"/>
      <c r="SVA16" s="80"/>
      <c r="SVB16" s="80"/>
      <c r="SVC16" s="80"/>
      <c r="SVD16" s="80"/>
      <c r="SVE16" s="80"/>
      <c r="SVF16" s="80"/>
      <c r="SVG16" s="80"/>
      <c r="SVH16" s="80"/>
      <c r="SVI16" s="80"/>
      <c r="SVJ16" s="80"/>
      <c r="SVK16" s="80"/>
      <c r="SVL16" s="80"/>
      <c r="SVM16" s="80"/>
      <c r="SVN16" s="80"/>
      <c r="SVO16" s="80"/>
      <c r="SVP16" s="80"/>
      <c r="SVQ16" s="80"/>
      <c r="SVR16" s="80"/>
      <c r="SVS16" s="80"/>
      <c r="SVT16" s="80"/>
      <c r="SVU16" s="80"/>
      <c r="SVV16" s="80"/>
      <c r="SVW16" s="80"/>
      <c r="SVX16" s="80"/>
      <c r="SVY16" s="80"/>
      <c r="SVZ16" s="80"/>
      <c r="SWA16" s="80"/>
      <c r="SWB16" s="80"/>
      <c r="SWC16" s="80"/>
      <c r="SWD16" s="80"/>
      <c r="SWE16" s="80"/>
      <c r="SWF16" s="80"/>
      <c r="SWG16" s="80"/>
      <c r="SWH16" s="80"/>
      <c r="SWI16" s="80"/>
      <c r="SWJ16" s="80"/>
      <c r="SWK16" s="80"/>
      <c r="SWL16" s="80"/>
      <c r="SWM16" s="80"/>
      <c r="SWN16" s="80"/>
      <c r="SWO16" s="80"/>
      <c r="SWP16" s="80"/>
      <c r="SWQ16" s="80"/>
      <c r="SWR16" s="80"/>
      <c r="SWS16" s="80"/>
      <c r="SWT16" s="80"/>
      <c r="SWU16" s="80"/>
      <c r="SWV16" s="80"/>
      <c r="SWW16" s="80"/>
      <c r="SWX16" s="80"/>
      <c r="SWY16" s="80"/>
      <c r="SWZ16" s="80"/>
      <c r="SXA16" s="80"/>
      <c r="SXB16" s="80"/>
      <c r="SXC16" s="80"/>
      <c r="SXD16" s="80"/>
      <c r="SXE16" s="80"/>
      <c r="SXF16" s="80"/>
      <c r="SXG16" s="80"/>
      <c r="SXH16" s="80"/>
      <c r="SXI16" s="80"/>
      <c r="SXJ16" s="80"/>
      <c r="SXK16" s="80"/>
      <c r="SXL16" s="80"/>
      <c r="SXM16" s="80"/>
      <c r="SXN16" s="80"/>
      <c r="SXO16" s="80"/>
      <c r="SXP16" s="80"/>
      <c r="SXQ16" s="80"/>
      <c r="SXR16" s="80"/>
      <c r="SXS16" s="80"/>
      <c r="SXT16" s="80"/>
      <c r="SXU16" s="80"/>
      <c r="SXV16" s="80"/>
      <c r="SXW16" s="80"/>
      <c r="SXX16" s="80"/>
      <c r="SXY16" s="80"/>
      <c r="SXZ16" s="80"/>
      <c r="SYA16" s="80"/>
      <c r="SYB16" s="80"/>
      <c r="SYC16" s="80"/>
      <c r="SYD16" s="80"/>
      <c r="SYE16" s="80"/>
      <c r="SYF16" s="80"/>
      <c r="SYG16" s="80"/>
      <c r="SYH16" s="80"/>
      <c r="SYI16" s="80"/>
      <c r="SYJ16" s="80"/>
      <c r="SYK16" s="80"/>
      <c r="SYL16" s="80"/>
      <c r="SYM16" s="80"/>
      <c r="SYN16" s="80"/>
      <c r="SYO16" s="80"/>
      <c r="SYP16" s="80"/>
      <c r="SYQ16" s="80"/>
      <c r="SYR16" s="80"/>
      <c r="SYS16" s="80"/>
      <c r="SYT16" s="80"/>
      <c r="SYU16" s="80"/>
      <c r="SYV16" s="80"/>
      <c r="SYW16" s="80"/>
      <c r="SYX16" s="80"/>
      <c r="SYY16" s="80"/>
      <c r="SYZ16" s="80"/>
      <c r="SZA16" s="80"/>
      <c r="SZB16" s="80"/>
      <c r="SZC16" s="80"/>
      <c r="SZD16" s="80"/>
      <c r="SZE16" s="80"/>
      <c r="SZF16" s="80"/>
      <c r="SZG16" s="80"/>
      <c r="SZH16" s="80"/>
      <c r="SZI16" s="80"/>
      <c r="SZJ16" s="80"/>
      <c r="SZK16" s="80"/>
      <c r="SZL16" s="80"/>
      <c r="SZM16" s="80"/>
      <c r="SZN16" s="80"/>
      <c r="SZO16" s="80"/>
      <c r="SZP16" s="80"/>
      <c r="SZQ16" s="80"/>
      <c r="SZR16" s="80"/>
      <c r="SZS16" s="80"/>
      <c r="SZT16" s="80"/>
      <c r="SZU16" s="80"/>
      <c r="SZV16" s="80"/>
      <c r="SZW16" s="80"/>
      <c r="SZX16" s="80"/>
      <c r="SZY16" s="80"/>
      <c r="SZZ16" s="80"/>
      <c r="TAA16" s="80"/>
      <c r="TAB16" s="80"/>
      <c r="TAC16" s="80"/>
      <c r="TAD16" s="80"/>
      <c r="TAE16" s="80"/>
      <c r="TAF16" s="80"/>
      <c r="TAG16" s="80"/>
      <c r="TAH16" s="80"/>
      <c r="TAI16" s="80"/>
      <c r="TAJ16" s="80"/>
      <c r="TAK16" s="80"/>
      <c r="TAL16" s="80"/>
      <c r="TAM16" s="80"/>
      <c r="TAN16" s="80"/>
      <c r="TAO16" s="80"/>
      <c r="TAP16" s="80"/>
      <c r="TAQ16" s="80"/>
      <c r="TAR16" s="80"/>
      <c r="TAS16" s="80"/>
      <c r="TAT16" s="80"/>
      <c r="TAU16" s="80"/>
      <c r="TAV16" s="80"/>
      <c r="TAW16" s="80"/>
      <c r="TAX16" s="80"/>
      <c r="TAY16" s="80"/>
      <c r="TAZ16" s="80"/>
      <c r="TBA16" s="80"/>
      <c r="TBB16" s="80"/>
      <c r="TBC16" s="80"/>
      <c r="TBD16" s="80"/>
      <c r="TBE16" s="80"/>
      <c r="TBF16" s="80"/>
      <c r="TBG16" s="80"/>
      <c r="TBH16" s="80"/>
      <c r="TBI16" s="80"/>
      <c r="TBJ16" s="80"/>
      <c r="TBK16" s="80"/>
      <c r="TBL16" s="80"/>
      <c r="TBM16" s="80"/>
      <c r="TBN16" s="80"/>
      <c r="TBO16" s="80"/>
      <c r="TBP16" s="80"/>
      <c r="TBQ16" s="80"/>
      <c r="TBR16" s="80"/>
      <c r="TBS16" s="80"/>
      <c r="TBT16" s="80"/>
      <c r="TBU16" s="80"/>
      <c r="TBV16" s="80"/>
      <c r="TBW16" s="80"/>
      <c r="TBX16" s="80"/>
      <c r="TBY16" s="80"/>
      <c r="TBZ16" s="80"/>
      <c r="TCA16" s="80"/>
      <c r="TCB16" s="80"/>
      <c r="TCC16" s="80"/>
      <c r="TCD16" s="80"/>
      <c r="TCE16" s="80"/>
      <c r="TCF16" s="80"/>
      <c r="TCG16" s="80"/>
      <c r="TCH16" s="80"/>
      <c r="TCI16" s="80"/>
      <c r="TCJ16" s="80"/>
      <c r="TCK16" s="80"/>
      <c r="TCL16" s="80"/>
      <c r="TCM16" s="80"/>
      <c r="TCN16" s="80"/>
      <c r="TCO16" s="80"/>
      <c r="TCP16" s="80"/>
      <c r="TCQ16" s="80"/>
      <c r="TCR16" s="80"/>
      <c r="TCS16" s="80"/>
      <c r="TCT16" s="80"/>
      <c r="TCU16" s="80"/>
      <c r="TCV16" s="80"/>
      <c r="TCW16" s="80"/>
      <c r="TCX16" s="80"/>
      <c r="TCY16" s="80"/>
      <c r="TCZ16" s="80"/>
      <c r="TDA16" s="80"/>
      <c r="TDB16" s="80"/>
      <c r="TDC16" s="80"/>
      <c r="TDD16" s="80"/>
      <c r="TDE16" s="80"/>
      <c r="TDF16" s="80"/>
      <c r="TDG16" s="80"/>
      <c r="TDH16" s="80"/>
      <c r="TDI16" s="80"/>
      <c r="TDJ16" s="80"/>
      <c r="TDK16" s="80"/>
      <c r="TDL16" s="80"/>
      <c r="TDM16" s="80"/>
      <c r="TDN16" s="80"/>
      <c r="TDO16" s="80"/>
      <c r="TDP16" s="80"/>
      <c r="TDQ16" s="80"/>
      <c r="TDR16" s="80"/>
      <c r="TDS16" s="80"/>
      <c r="TDT16" s="80"/>
      <c r="TDU16" s="80"/>
      <c r="TDV16" s="80"/>
      <c r="TDW16" s="80"/>
      <c r="TDX16" s="80"/>
      <c r="TDY16" s="80"/>
      <c r="TDZ16" s="80"/>
      <c r="TEA16" s="80"/>
      <c r="TEB16" s="80"/>
      <c r="TEC16" s="80"/>
      <c r="TED16" s="80"/>
      <c r="TEE16" s="80"/>
      <c r="TEF16" s="80"/>
      <c r="TEG16" s="80"/>
      <c r="TEH16" s="80"/>
      <c r="TEI16" s="80"/>
      <c r="TEJ16" s="80"/>
      <c r="TEK16" s="80"/>
      <c r="TEL16" s="80"/>
      <c r="TEM16" s="80"/>
      <c r="TEN16" s="80"/>
      <c r="TEO16" s="80"/>
      <c r="TEP16" s="80"/>
      <c r="TEQ16" s="80"/>
      <c r="TER16" s="80"/>
      <c r="TES16" s="80"/>
      <c r="TET16" s="80"/>
      <c r="TEU16" s="80"/>
      <c r="TEV16" s="80"/>
      <c r="TEW16" s="80"/>
      <c r="TEX16" s="80"/>
      <c r="TEY16" s="80"/>
      <c r="TEZ16" s="80"/>
      <c r="TFA16" s="80"/>
      <c r="TFB16" s="80"/>
      <c r="TFC16" s="80"/>
      <c r="TFD16" s="80"/>
      <c r="TFE16" s="80"/>
      <c r="TFF16" s="80"/>
      <c r="TFG16" s="80"/>
      <c r="TFH16" s="80"/>
      <c r="TFI16" s="80"/>
      <c r="TFJ16" s="80"/>
      <c r="TFK16" s="80"/>
      <c r="TFL16" s="80"/>
      <c r="TFM16" s="80"/>
      <c r="TFN16" s="80"/>
      <c r="TFO16" s="80"/>
      <c r="TFP16" s="80"/>
      <c r="TFQ16" s="80"/>
      <c r="TFR16" s="80"/>
      <c r="TFS16" s="80"/>
      <c r="TFT16" s="80"/>
      <c r="TFU16" s="80"/>
      <c r="TFV16" s="80"/>
      <c r="TFW16" s="80"/>
      <c r="TFX16" s="80"/>
      <c r="TFY16" s="80"/>
      <c r="TFZ16" s="80"/>
      <c r="TGA16" s="80"/>
      <c r="TGB16" s="80"/>
      <c r="TGC16" s="80"/>
      <c r="TGD16" s="80"/>
      <c r="TGE16" s="80"/>
      <c r="TGF16" s="80"/>
      <c r="TGG16" s="80"/>
      <c r="TGH16" s="80"/>
      <c r="TGI16" s="80"/>
      <c r="TGJ16" s="80"/>
      <c r="TGK16" s="80"/>
      <c r="TGL16" s="80"/>
      <c r="TGM16" s="80"/>
      <c r="TGN16" s="80"/>
      <c r="TGO16" s="80"/>
      <c r="TGP16" s="80"/>
      <c r="TGQ16" s="80"/>
      <c r="TGR16" s="80"/>
      <c r="TGS16" s="80"/>
      <c r="TGT16" s="80"/>
      <c r="TGU16" s="80"/>
      <c r="TGV16" s="80"/>
      <c r="TGW16" s="80"/>
      <c r="TGX16" s="80"/>
      <c r="TGY16" s="80"/>
      <c r="TGZ16" s="80"/>
      <c r="THA16" s="80"/>
      <c r="THB16" s="80"/>
      <c r="THC16" s="80"/>
      <c r="THD16" s="80"/>
      <c r="THE16" s="80"/>
      <c r="THF16" s="80"/>
      <c r="THG16" s="80"/>
      <c r="THH16" s="80"/>
      <c r="THI16" s="80"/>
      <c r="THJ16" s="80"/>
      <c r="THK16" s="80"/>
      <c r="THL16" s="80"/>
      <c r="THM16" s="80"/>
      <c r="THN16" s="80"/>
      <c r="THO16" s="80"/>
      <c r="THP16" s="80"/>
      <c r="THQ16" s="80"/>
      <c r="THR16" s="80"/>
      <c r="THS16" s="80"/>
      <c r="THT16" s="80"/>
      <c r="THU16" s="80"/>
      <c r="THV16" s="80"/>
      <c r="THW16" s="80"/>
      <c r="THX16" s="80"/>
      <c r="THY16" s="80"/>
      <c r="THZ16" s="80"/>
      <c r="TIA16" s="80"/>
      <c r="TIB16" s="80"/>
      <c r="TIC16" s="80"/>
      <c r="TID16" s="80"/>
      <c r="TIE16" s="80"/>
      <c r="TIF16" s="80"/>
      <c r="TIG16" s="80"/>
      <c r="TIH16" s="80"/>
      <c r="TII16" s="80"/>
      <c r="TIJ16" s="80"/>
      <c r="TIK16" s="80"/>
      <c r="TIL16" s="80"/>
      <c r="TIM16" s="80"/>
      <c r="TIN16" s="80"/>
      <c r="TIO16" s="80"/>
      <c r="TIP16" s="80"/>
      <c r="TIQ16" s="80"/>
      <c r="TIR16" s="80"/>
      <c r="TIS16" s="80"/>
      <c r="TIT16" s="80"/>
      <c r="TIU16" s="80"/>
      <c r="TIV16" s="80"/>
      <c r="TIW16" s="80"/>
      <c r="TIX16" s="80"/>
      <c r="TIY16" s="80"/>
      <c r="TIZ16" s="80"/>
      <c r="TJA16" s="80"/>
      <c r="TJB16" s="80"/>
      <c r="TJC16" s="80"/>
      <c r="TJD16" s="80"/>
      <c r="TJE16" s="80"/>
      <c r="TJF16" s="80"/>
      <c r="TJG16" s="80"/>
      <c r="TJH16" s="80"/>
      <c r="TJI16" s="80"/>
      <c r="TJJ16" s="80"/>
      <c r="TJK16" s="80"/>
      <c r="TJL16" s="80"/>
      <c r="TJM16" s="80"/>
      <c r="TJN16" s="80"/>
      <c r="TJO16" s="80"/>
      <c r="TJP16" s="80"/>
      <c r="TJQ16" s="80"/>
      <c r="TJR16" s="80"/>
      <c r="TJS16" s="80"/>
      <c r="TJT16" s="80"/>
      <c r="TJU16" s="80"/>
      <c r="TJV16" s="80"/>
      <c r="TJW16" s="80"/>
      <c r="TJX16" s="80"/>
      <c r="TJY16" s="80"/>
      <c r="TJZ16" s="80"/>
      <c r="TKA16" s="80"/>
      <c r="TKB16" s="80"/>
      <c r="TKC16" s="80"/>
      <c r="TKD16" s="80"/>
      <c r="TKE16" s="80"/>
      <c r="TKF16" s="80"/>
      <c r="TKG16" s="80"/>
      <c r="TKH16" s="80"/>
      <c r="TKI16" s="80"/>
      <c r="TKJ16" s="80"/>
      <c r="TKK16" s="80"/>
      <c r="TKL16" s="80"/>
      <c r="TKM16" s="80"/>
      <c r="TKN16" s="80"/>
      <c r="TKO16" s="80"/>
      <c r="TKP16" s="80"/>
      <c r="TKQ16" s="80"/>
      <c r="TKR16" s="80"/>
      <c r="TKS16" s="80"/>
      <c r="TKT16" s="80"/>
      <c r="TKU16" s="80"/>
      <c r="TKV16" s="80"/>
      <c r="TKW16" s="80"/>
      <c r="TKX16" s="80"/>
      <c r="TKY16" s="80"/>
      <c r="TKZ16" s="80"/>
      <c r="TLA16" s="80"/>
      <c r="TLB16" s="80"/>
      <c r="TLC16" s="80"/>
      <c r="TLD16" s="80"/>
      <c r="TLE16" s="80"/>
      <c r="TLF16" s="80"/>
      <c r="TLG16" s="80"/>
      <c r="TLH16" s="80"/>
      <c r="TLI16" s="80"/>
      <c r="TLJ16" s="80"/>
      <c r="TLK16" s="80"/>
      <c r="TLL16" s="80"/>
      <c r="TLM16" s="80"/>
      <c r="TLN16" s="80"/>
      <c r="TLO16" s="80"/>
      <c r="TLP16" s="80"/>
      <c r="TLQ16" s="80"/>
      <c r="TLR16" s="80"/>
      <c r="TLS16" s="80"/>
      <c r="TLT16" s="80"/>
      <c r="TLU16" s="80"/>
      <c r="TLV16" s="80"/>
      <c r="TLW16" s="80"/>
      <c r="TLX16" s="80"/>
      <c r="TLY16" s="80"/>
      <c r="TLZ16" s="80"/>
      <c r="TMA16" s="80"/>
      <c r="TMB16" s="80"/>
      <c r="TMC16" s="80"/>
      <c r="TMD16" s="80"/>
      <c r="TME16" s="80"/>
      <c r="TMF16" s="80"/>
      <c r="TMG16" s="80"/>
      <c r="TMH16" s="80"/>
      <c r="TMI16" s="80"/>
      <c r="TMJ16" s="80"/>
      <c r="TMK16" s="80"/>
      <c r="TML16" s="80"/>
      <c r="TMM16" s="80"/>
      <c r="TMN16" s="80"/>
      <c r="TMO16" s="80"/>
      <c r="TMP16" s="80"/>
      <c r="TMQ16" s="80"/>
      <c r="TMR16" s="80"/>
      <c r="TMS16" s="80"/>
      <c r="TMT16" s="80"/>
      <c r="TMU16" s="80"/>
      <c r="TMV16" s="80"/>
      <c r="TMW16" s="80"/>
      <c r="TMX16" s="80"/>
      <c r="TMY16" s="80"/>
      <c r="TMZ16" s="80"/>
      <c r="TNA16" s="80"/>
      <c r="TNB16" s="80"/>
      <c r="TNC16" s="80"/>
      <c r="TND16" s="80"/>
      <c r="TNE16" s="80"/>
      <c r="TNF16" s="80"/>
      <c r="TNG16" s="80"/>
      <c r="TNH16" s="80"/>
      <c r="TNI16" s="80"/>
      <c r="TNJ16" s="80"/>
      <c r="TNK16" s="80"/>
      <c r="TNL16" s="80"/>
      <c r="TNM16" s="80"/>
      <c r="TNN16" s="80"/>
      <c r="TNO16" s="80"/>
      <c r="TNP16" s="80"/>
      <c r="TNQ16" s="80"/>
      <c r="TNR16" s="80"/>
      <c r="TNS16" s="80"/>
      <c r="TNT16" s="80"/>
      <c r="TNU16" s="80"/>
      <c r="TNV16" s="80"/>
      <c r="TNW16" s="80"/>
      <c r="TNX16" s="80"/>
      <c r="TNY16" s="80"/>
      <c r="TNZ16" s="80"/>
      <c r="TOA16" s="80"/>
      <c r="TOB16" s="80"/>
      <c r="TOC16" s="80"/>
      <c r="TOD16" s="80"/>
      <c r="TOE16" s="80"/>
      <c r="TOF16" s="80"/>
      <c r="TOG16" s="80"/>
      <c r="TOH16" s="80"/>
      <c r="TOI16" s="80"/>
      <c r="TOJ16" s="80"/>
      <c r="TOK16" s="80"/>
      <c r="TOL16" s="80"/>
      <c r="TOM16" s="80"/>
      <c r="TON16" s="80"/>
      <c r="TOO16" s="80"/>
      <c r="TOP16" s="80"/>
      <c r="TOQ16" s="80"/>
      <c r="TOR16" s="80"/>
      <c r="TOS16" s="80"/>
      <c r="TOT16" s="80"/>
      <c r="TOU16" s="80"/>
      <c r="TOV16" s="80"/>
      <c r="TOW16" s="80"/>
      <c r="TOX16" s="80"/>
      <c r="TOY16" s="80"/>
      <c r="TOZ16" s="80"/>
      <c r="TPA16" s="80"/>
      <c r="TPB16" s="80"/>
      <c r="TPC16" s="80"/>
      <c r="TPD16" s="80"/>
      <c r="TPE16" s="80"/>
      <c r="TPF16" s="80"/>
      <c r="TPG16" s="80"/>
      <c r="TPH16" s="80"/>
      <c r="TPI16" s="80"/>
      <c r="TPJ16" s="80"/>
      <c r="TPK16" s="80"/>
      <c r="TPL16" s="80"/>
      <c r="TPM16" s="80"/>
      <c r="TPN16" s="80"/>
      <c r="TPO16" s="80"/>
      <c r="TPP16" s="80"/>
      <c r="TPQ16" s="80"/>
      <c r="TPR16" s="80"/>
      <c r="TPS16" s="80"/>
      <c r="TPT16" s="80"/>
      <c r="TPU16" s="80"/>
      <c r="TPV16" s="80"/>
      <c r="TPW16" s="80"/>
      <c r="TPX16" s="80"/>
      <c r="TPY16" s="80"/>
      <c r="TPZ16" s="80"/>
      <c r="TQA16" s="80"/>
      <c r="TQB16" s="80"/>
      <c r="TQC16" s="80"/>
      <c r="TQD16" s="80"/>
      <c r="TQE16" s="80"/>
      <c r="TQF16" s="80"/>
      <c r="TQG16" s="80"/>
      <c r="TQH16" s="80"/>
      <c r="TQI16" s="80"/>
      <c r="TQJ16" s="80"/>
      <c r="TQK16" s="80"/>
      <c r="TQL16" s="80"/>
      <c r="TQM16" s="80"/>
      <c r="TQN16" s="80"/>
      <c r="TQO16" s="80"/>
      <c r="TQP16" s="80"/>
      <c r="TQQ16" s="80"/>
      <c r="TQR16" s="80"/>
      <c r="TQS16" s="80"/>
      <c r="TQT16" s="80"/>
      <c r="TQU16" s="80"/>
      <c r="TQV16" s="80"/>
      <c r="TQW16" s="80"/>
      <c r="TQX16" s="80"/>
      <c r="TQY16" s="80"/>
      <c r="TQZ16" s="80"/>
      <c r="TRA16" s="80"/>
      <c r="TRB16" s="80"/>
      <c r="TRC16" s="80"/>
      <c r="TRD16" s="80"/>
      <c r="TRE16" s="80"/>
      <c r="TRF16" s="80"/>
      <c r="TRG16" s="80"/>
      <c r="TRH16" s="80"/>
      <c r="TRI16" s="80"/>
      <c r="TRJ16" s="80"/>
      <c r="TRK16" s="80"/>
      <c r="TRL16" s="80"/>
      <c r="TRM16" s="80"/>
      <c r="TRN16" s="80"/>
      <c r="TRO16" s="80"/>
      <c r="TRP16" s="80"/>
      <c r="TRQ16" s="80"/>
      <c r="TRR16" s="80"/>
      <c r="TRS16" s="80"/>
      <c r="TRT16" s="80"/>
      <c r="TRU16" s="80"/>
      <c r="TRV16" s="80"/>
      <c r="TRW16" s="80"/>
      <c r="TRX16" s="80"/>
      <c r="TRY16" s="80"/>
      <c r="TRZ16" s="80"/>
      <c r="TSA16" s="80"/>
      <c r="TSB16" s="80"/>
      <c r="TSC16" s="80"/>
      <c r="TSD16" s="80"/>
      <c r="TSE16" s="80"/>
      <c r="TSF16" s="80"/>
      <c r="TSG16" s="80"/>
      <c r="TSH16" s="80"/>
      <c r="TSI16" s="80"/>
      <c r="TSJ16" s="80"/>
      <c r="TSK16" s="80"/>
      <c r="TSL16" s="80"/>
      <c r="TSM16" s="80"/>
      <c r="TSN16" s="80"/>
      <c r="TSO16" s="80"/>
      <c r="TSP16" s="80"/>
      <c r="TSQ16" s="80"/>
      <c r="TSR16" s="80"/>
      <c r="TSS16" s="80"/>
      <c r="TST16" s="80"/>
      <c r="TSU16" s="80"/>
      <c r="TSV16" s="80"/>
      <c r="TSW16" s="80"/>
      <c r="TSX16" s="80"/>
      <c r="TSY16" s="80"/>
      <c r="TSZ16" s="80"/>
      <c r="TTA16" s="80"/>
      <c r="TTB16" s="80"/>
      <c r="TTC16" s="80"/>
      <c r="TTD16" s="80"/>
      <c r="TTE16" s="80"/>
      <c r="TTF16" s="80"/>
      <c r="TTG16" s="80"/>
      <c r="TTH16" s="80"/>
      <c r="TTI16" s="80"/>
      <c r="TTJ16" s="80"/>
      <c r="TTK16" s="80"/>
      <c r="TTL16" s="80"/>
      <c r="TTM16" s="80"/>
      <c r="TTN16" s="80"/>
      <c r="TTO16" s="80"/>
      <c r="TTP16" s="80"/>
      <c r="TTQ16" s="80"/>
      <c r="TTR16" s="80"/>
      <c r="TTS16" s="80"/>
      <c r="TTT16" s="80"/>
      <c r="TTU16" s="80"/>
      <c r="TTV16" s="80"/>
      <c r="TTW16" s="80"/>
      <c r="TTX16" s="80"/>
      <c r="TTY16" s="80"/>
      <c r="TTZ16" s="80"/>
      <c r="TUA16" s="80"/>
      <c r="TUB16" s="80"/>
      <c r="TUC16" s="80"/>
      <c r="TUD16" s="80"/>
      <c r="TUE16" s="80"/>
      <c r="TUF16" s="80"/>
      <c r="TUG16" s="80"/>
      <c r="TUH16" s="80"/>
      <c r="TUI16" s="80"/>
      <c r="TUJ16" s="80"/>
      <c r="TUK16" s="80"/>
      <c r="TUL16" s="80"/>
      <c r="TUM16" s="80"/>
      <c r="TUN16" s="80"/>
      <c r="TUO16" s="80"/>
      <c r="TUP16" s="80"/>
      <c r="TUQ16" s="80"/>
      <c r="TUR16" s="80"/>
      <c r="TUS16" s="80"/>
      <c r="TUT16" s="80"/>
      <c r="TUU16" s="80"/>
      <c r="TUV16" s="80"/>
      <c r="TUW16" s="80"/>
      <c r="TUX16" s="80"/>
      <c r="TUY16" s="80"/>
      <c r="TUZ16" s="80"/>
      <c r="TVA16" s="80"/>
      <c r="TVB16" s="80"/>
      <c r="TVC16" s="80"/>
      <c r="TVD16" s="80"/>
      <c r="TVE16" s="80"/>
      <c r="TVF16" s="80"/>
      <c r="TVG16" s="80"/>
      <c r="TVH16" s="80"/>
      <c r="TVI16" s="80"/>
      <c r="TVJ16" s="80"/>
      <c r="TVK16" s="80"/>
      <c r="TVL16" s="80"/>
      <c r="TVM16" s="80"/>
      <c r="TVN16" s="80"/>
      <c r="TVO16" s="80"/>
      <c r="TVP16" s="80"/>
      <c r="TVQ16" s="80"/>
      <c r="TVR16" s="80"/>
      <c r="TVS16" s="80"/>
      <c r="TVT16" s="80"/>
      <c r="TVU16" s="80"/>
      <c r="TVV16" s="80"/>
      <c r="TVW16" s="80"/>
      <c r="TVX16" s="80"/>
      <c r="TVY16" s="80"/>
      <c r="TVZ16" s="80"/>
      <c r="TWA16" s="80"/>
      <c r="TWB16" s="80"/>
      <c r="TWC16" s="80"/>
      <c r="TWD16" s="80"/>
      <c r="TWE16" s="80"/>
      <c r="TWF16" s="80"/>
      <c r="TWG16" s="80"/>
      <c r="TWH16" s="80"/>
      <c r="TWI16" s="80"/>
      <c r="TWJ16" s="80"/>
      <c r="TWK16" s="80"/>
      <c r="TWL16" s="80"/>
      <c r="TWM16" s="80"/>
      <c r="TWN16" s="80"/>
      <c r="TWO16" s="80"/>
      <c r="TWP16" s="80"/>
      <c r="TWQ16" s="80"/>
      <c r="TWR16" s="80"/>
      <c r="TWS16" s="80"/>
      <c r="TWT16" s="80"/>
      <c r="TWU16" s="80"/>
      <c r="TWV16" s="80"/>
      <c r="TWW16" s="80"/>
      <c r="TWX16" s="80"/>
      <c r="TWY16" s="80"/>
      <c r="TWZ16" s="80"/>
      <c r="TXA16" s="80"/>
      <c r="TXB16" s="80"/>
      <c r="TXC16" s="80"/>
      <c r="TXD16" s="80"/>
      <c r="TXE16" s="80"/>
      <c r="TXF16" s="80"/>
      <c r="TXG16" s="80"/>
      <c r="TXH16" s="80"/>
      <c r="TXI16" s="80"/>
      <c r="TXJ16" s="80"/>
      <c r="TXK16" s="80"/>
      <c r="TXL16" s="80"/>
      <c r="TXM16" s="80"/>
      <c r="TXN16" s="80"/>
      <c r="TXO16" s="80"/>
      <c r="TXP16" s="80"/>
      <c r="TXQ16" s="80"/>
      <c r="TXR16" s="80"/>
      <c r="TXS16" s="80"/>
      <c r="TXT16" s="80"/>
      <c r="TXU16" s="80"/>
      <c r="TXV16" s="80"/>
      <c r="TXW16" s="80"/>
      <c r="TXX16" s="80"/>
      <c r="TXY16" s="80"/>
      <c r="TXZ16" s="80"/>
      <c r="TYA16" s="80"/>
      <c r="TYB16" s="80"/>
      <c r="TYC16" s="80"/>
      <c r="TYD16" s="80"/>
      <c r="TYE16" s="80"/>
      <c r="TYF16" s="80"/>
      <c r="TYG16" s="80"/>
      <c r="TYH16" s="80"/>
      <c r="TYI16" s="80"/>
      <c r="TYJ16" s="80"/>
      <c r="TYK16" s="80"/>
      <c r="TYL16" s="80"/>
      <c r="TYM16" s="80"/>
      <c r="TYN16" s="80"/>
      <c r="TYO16" s="80"/>
      <c r="TYP16" s="80"/>
      <c r="TYQ16" s="80"/>
      <c r="TYR16" s="80"/>
      <c r="TYS16" s="80"/>
      <c r="TYT16" s="80"/>
      <c r="TYU16" s="80"/>
      <c r="TYV16" s="80"/>
      <c r="TYW16" s="80"/>
      <c r="TYX16" s="80"/>
      <c r="TYY16" s="80"/>
      <c r="TYZ16" s="80"/>
      <c r="TZA16" s="80"/>
      <c r="TZB16" s="80"/>
      <c r="TZC16" s="80"/>
      <c r="TZD16" s="80"/>
      <c r="TZE16" s="80"/>
      <c r="TZF16" s="80"/>
      <c r="TZG16" s="80"/>
      <c r="TZH16" s="80"/>
      <c r="TZI16" s="80"/>
      <c r="TZJ16" s="80"/>
      <c r="TZK16" s="80"/>
      <c r="TZL16" s="80"/>
      <c r="TZM16" s="80"/>
      <c r="TZN16" s="80"/>
      <c r="TZO16" s="80"/>
      <c r="TZP16" s="80"/>
      <c r="TZQ16" s="80"/>
      <c r="TZR16" s="80"/>
      <c r="TZS16" s="80"/>
      <c r="TZT16" s="80"/>
      <c r="TZU16" s="80"/>
      <c r="TZV16" s="80"/>
      <c r="TZW16" s="80"/>
      <c r="TZX16" s="80"/>
      <c r="TZY16" s="80"/>
      <c r="TZZ16" s="80"/>
      <c r="UAA16" s="80"/>
      <c r="UAB16" s="80"/>
      <c r="UAC16" s="80"/>
      <c r="UAD16" s="80"/>
      <c r="UAE16" s="80"/>
      <c r="UAF16" s="80"/>
      <c r="UAG16" s="80"/>
      <c r="UAH16" s="80"/>
      <c r="UAI16" s="80"/>
      <c r="UAJ16" s="80"/>
      <c r="UAK16" s="80"/>
      <c r="UAL16" s="80"/>
      <c r="UAM16" s="80"/>
      <c r="UAN16" s="80"/>
      <c r="UAO16" s="80"/>
      <c r="UAP16" s="80"/>
      <c r="UAQ16" s="80"/>
      <c r="UAR16" s="80"/>
      <c r="UAS16" s="80"/>
      <c r="UAT16" s="80"/>
      <c r="UAU16" s="80"/>
      <c r="UAV16" s="80"/>
      <c r="UAW16" s="80"/>
      <c r="UAX16" s="80"/>
      <c r="UAY16" s="80"/>
      <c r="UAZ16" s="80"/>
      <c r="UBA16" s="80"/>
      <c r="UBB16" s="80"/>
      <c r="UBC16" s="80"/>
      <c r="UBD16" s="80"/>
      <c r="UBE16" s="80"/>
      <c r="UBF16" s="80"/>
      <c r="UBG16" s="80"/>
      <c r="UBH16" s="80"/>
      <c r="UBI16" s="80"/>
      <c r="UBJ16" s="80"/>
      <c r="UBK16" s="80"/>
      <c r="UBL16" s="80"/>
      <c r="UBM16" s="80"/>
      <c r="UBN16" s="80"/>
      <c r="UBO16" s="80"/>
      <c r="UBP16" s="80"/>
      <c r="UBQ16" s="80"/>
      <c r="UBR16" s="80"/>
      <c r="UBS16" s="80"/>
      <c r="UBT16" s="80"/>
      <c r="UBU16" s="80"/>
      <c r="UBV16" s="80"/>
      <c r="UBW16" s="80"/>
      <c r="UBX16" s="80"/>
      <c r="UBY16" s="80"/>
      <c r="UBZ16" s="80"/>
      <c r="UCA16" s="80"/>
      <c r="UCB16" s="80"/>
      <c r="UCC16" s="80"/>
      <c r="UCD16" s="80"/>
      <c r="UCE16" s="80"/>
      <c r="UCF16" s="80"/>
      <c r="UCG16" s="80"/>
      <c r="UCH16" s="80"/>
      <c r="UCI16" s="80"/>
      <c r="UCJ16" s="80"/>
      <c r="UCK16" s="80"/>
      <c r="UCL16" s="80"/>
      <c r="UCM16" s="80"/>
      <c r="UCN16" s="80"/>
      <c r="UCO16" s="80"/>
      <c r="UCP16" s="80"/>
      <c r="UCQ16" s="80"/>
      <c r="UCR16" s="80"/>
      <c r="UCS16" s="80"/>
      <c r="UCT16" s="80"/>
      <c r="UCU16" s="80"/>
      <c r="UCV16" s="80"/>
      <c r="UCW16" s="80"/>
      <c r="UCX16" s="80"/>
      <c r="UCY16" s="80"/>
      <c r="UCZ16" s="80"/>
      <c r="UDA16" s="80"/>
      <c r="UDB16" s="80"/>
      <c r="UDC16" s="80"/>
      <c r="UDD16" s="80"/>
      <c r="UDE16" s="80"/>
      <c r="UDF16" s="80"/>
      <c r="UDG16" s="80"/>
      <c r="UDH16" s="80"/>
      <c r="UDI16" s="80"/>
      <c r="UDJ16" s="80"/>
      <c r="UDK16" s="80"/>
      <c r="UDL16" s="80"/>
      <c r="UDM16" s="80"/>
      <c r="UDN16" s="80"/>
      <c r="UDO16" s="80"/>
      <c r="UDP16" s="80"/>
      <c r="UDQ16" s="80"/>
      <c r="UDR16" s="80"/>
      <c r="UDS16" s="80"/>
      <c r="UDT16" s="80"/>
      <c r="UDU16" s="80"/>
      <c r="UDV16" s="80"/>
      <c r="UDW16" s="80"/>
      <c r="UDX16" s="80"/>
      <c r="UDY16" s="80"/>
      <c r="UDZ16" s="80"/>
      <c r="UEA16" s="80"/>
      <c r="UEB16" s="80"/>
      <c r="UEC16" s="80"/>
      <c r="UED16" s="80"/>
      <c r="UEE16" s="80"/>
      <c r="UEF16" s="80"/>
      <c r="UEG16" s="80"/>
      <c r="UEH16" s="80"/>
      <c r="UEI16" s="80"/>
      <c r="UEJ16" s="80"/>
      <c r="UEK16" s="80"/>
      <c r="UEL16" s="80"/>
      <c r="UEM16" s="80"/>
      <c r="UEN16" s="80"/>
      <c r="UEO16" s="80"/>
      <c r="UEP16" s="80"/>
      <c r="UEQ16" s="80"/>
      <c r="UER16" s="80"/>
      <c r="UES16" s="80"/>
      <c r="UET16" s="80"/>
      <c r="UEU16" s="80"/>
      <c r="UEV16" s="80"/>
      <c r="UEW16" s="80"/>
      <c r="UEX16" s="80"/>
      <c r="UEY16" s="80"/>
      <c r="UEZ16" s="80"/>
      <c r="UFA16" s="80"/>
      <c r="UFB16" s="80"/>
      <c r="UFC16" s="80"/>
      <c r="UFD16" s="80"/>
      <c r="UFE16" s="80"/>
      <c r="UFF16" s="80"/>
      <c r="UFG16" s="80"/>
      <c r="UFH16" s="80"/>
      <c r="UFI16" s="80"/>
      <c r="UFJ16" s="80"/>
      <c r="UFK16" s="80"/>
      <c r="UFL16" s="80"/>
      <c r="UFM16" s="80"/>
      <c r="UFN16" s="80"/>
      <c r="UFO16" s="80"/>
      <c r="UFP16" s="80"/>
      <c r="UFQ16" s="80"/>
      <c r="UFR16" s="80"/>
      <c r="UFS16" s="80"/>
      <c r="UFT16" s="80"/>
      <c r="UFU16" s="80"/>
      <c r="UFV16" s="80"/>
      <c r="UFW16" s="80"/>
      <c r="UFX16" s="80"/>
      <c r="UFY16" s="80"/>
      <c r="UFZ16" s="80"/>
      <c r="UGA16" s="80"/>
      <c r="UGB16" s="80"/>
      <c r="UGC16" s="80"/>
      <c r="UGD16" s="80"/>
      <c r="UGE16" s="80"/>
      <c r="UGF16" s="80"/>
      <c r="UGG16" s="80"/>
      <c r="UGH16" s="80"/>
      <c r="UGI16" s="80"/>
      <c r="UGJ16" s="80"/>
      <c r="UGK16" s="80"/>
      <c r="UGL16" s="80"/>
      <c r="UGM16" s="80"/>
      <c r="UGN16" s="80"/>
      <c r="UGO16" s="80"/>
      <c r="UGP16" s="80"/>
      <c r="UGQ16" s="80"/>
      <c r="UGR16" s="80"/>
      <c r="UGS16" s="80"/>
      <c r="UGT16" s="80"/>
      <c r="UGU16" s="80"/>
      <c r="UGV16" s="80"/>
      <c r="UGW16" s="80"/>
      <c r="UGX16" s="80"/>
      <c r="UGY16" s="80"/>
      <c r="UGZ16" s="80"/>
      <c r="UHA16" s="80"/>
      <c r="UHB16" s="80"/>
      <c r="UHC16" s="80"/>
      <c r="UHD16" s="80"/>
      <c r="UHE16" s="80"/>
      <c r="UHF16" s="80"/>
      <c r="UHG16" s="80"/>
      <c r="UHH16" s="80"/>
      <c r="UHI16" s="80"/>
      <c r="UHJ16" s="80"/>
      <c r="UHK16" s="80"/>
      <c r="UHL16" s="80"/>
      <c r="UHM16" s="80"/>
      <c r="UHN16" s="80"/>
      <c r="UHO16" s="80"/>
      <c r="UHP16" s="80"/>
      <c r="UHQ16" s="80"/>
      <c r="UHR16" s="80"/>
      <c r="UHS16" s="80"/>
      <c r="UHT16" s="80"/>
      <c r="UHU16" s="80"/>
      <c r="UHV16" s="80"/>
      <c r="UHW16" s="80"/>
      <c r="UHX16" s="80"/>
      <c r="UHY16" s="80"/>
      <c r="UHZ16" s="80"/>
      <c r="UIA16" s="80"/>
      <c r="UIB16" s="80"/>
      <c r="UIC16" s="80"/>
      <c r="UID16" s="80"/>
      <c r="UIE16" s="80"/>
      <c r="UIF16" s="80"/>
      <c r="UIG16" s="80"/>
      <c r="UIH16" s="80"/>
      <c r="UII16" s="80"/>
      <c r="UIJ16" s="80"/>
      <c r="UIK16" s="80"/>
      <c r="UIL16" s="80"/>
      <c r="UIM16" s="80"/>
      <c r="UIN16" s="80"/>
      <c r="UIO16" s="80"/>
      <c r="UIP16" s="80"/>
      <c r="UIQ16" s="80"/>
      <c r="UIR16" s="80"/>
      <c r="UIS16" s="80"/>
      <c r="UIT16" s="80"/>
      <c r="UIU16" s="80"/>
      <c r="UIV16" s="80"/>
      <c r="UIW16" s="80"/>
      <c r="UIX16" s="80"/>
      <c r="UIY16" s="80"/>
      <c r="UIZ16" s="80"/>
      <c r="UJA16" s="80"/>
      <c r="UJB16" s="80"/>
      <c r="UJC16" s="80"/>
      <c r="UJD16" s="80"/>
      <c r="UJE16" s="80"/>
      <c r="UJF16" s="80"/>
      <c r="UJG16" s="80"/>
      <c r="UJH16" s="80"/>
      <c r="UJI16" s="80"/>
      <c r="UJJ16" s="80"/>
      <c r="UJK16" s="80"/>
      <c r="UJL16" s="80"/>
      <c r="UJM16" s="80"/>
      <c r="UJN16" s="80"/>
      <c r="UJO16" s="80"/>
      <c r="UJP16" s="80"/>
      <c r="UJQ16" s="80"/>
      <c r="UJR16" s="80"/>
      <c r="UJS16" s="80"/>
      <c r="UJT16" s="80"/>
      <c r="UJU16" s="80"/>
      <c r="UJV16" s="80"/>
      <c r="UJW16" s="80"/>
      <c r="UJX16" s="80"/>
      <c r="UJY16" s="80"/>
      <c r="UJZ16" s="80"/>
      <c r="UKA16" s="80"/>
      <c r="UKB16" s="80"/>
      <c r="UKC16" s="80"/>
      <c r="UKD16" s="80"/>
      <c r="UKE16" s="80"/>
      <c r="UKF16" s="80"/>
      <c r="UKG16" s="80"/>
      <c r="UKH16" s="80"/>
      <c r="UKI16" s="80"/>
      <c r="UKJ16" s="80"/>
      <c r="UKK16" s="80"/>
      <c r="UKL16" s="80"/>
      <c r="UKM16" s="80"/>
      <c r="UKN16" s="80"/>
      <c r="UKO16" s="80"/>
      <c r="UKP16" s="80"/>
      <c r="UKQ16" s="80"/>
      <c r="UKR16" s="80"/>
      <c r="UKS16" s="80"/>
      <c r="UKT16" s="80"/>
      <c r="UKU16" s="80"/>
      <c r="UKV16" s="80"/>
      <c r="UKW16" s="80"/>
      <c r="UKX16" s="80"/>
      <c r="UKY16" s="80"/>
      <c r="UKZ16" s="80"/>
      <c r="ULA16" s="80"/>
      <c r="ULB16" s="80"/>
      <c r="ULC16" s="80"/>
      <c r="ULD16" s="80"/>
      <c r="ULE16" s="80"/>
      <c r="ULF16" s="80"/>
      <c r="ULG16" s="80"/>
      <c r="ULH16" s="80"/>
      <c r="ULI16" s="80"/>
      <c r="ULJ16" s="80"/>
      <c r="ULK16" s="80"/>
      <c r="ULL16" s="80"/>
      <c r="ULM16" s="80"/>
      <c r="ULN16" s="80"/>
      <c r="ULO16" s="80"/>
      <c r="ULP16" s="80"/>
      <c r="ULQ16" s="80"/>
      <c r="ULR16" s="80"/>
      <c r="ULS16" s="80"/>
      <c r="ULT16" s="80"/>
      <c r="ULU16" s="80"/>
      <c r="ULV16" s="80"/>
      <c r="ULW16" s="80"/>
      <c r="ULX16" s="80"/>
      <c r="ULY16" s="80"/>
      <c r="ULZ16" s="80"/>
      <c r="UMA16" s="80"/>
      <c r="UMB16" s="80"/>
      <c r="UMC16" s="80"/>
      <c r="UMD16" s="80"/>
      <c r="UME16" s="80"/>
      <c r="UMF16" s="80"/>
      <c r="UMG16" s="80"/>
      <c r="UMH16" s="80"/>
      <c r="UMI16" s="80"/>
      <c r="UMJ16" s="80"/>
      <c r="UMK16" s="80"/>
      <c r="UML16" s="80"/>
      <c r="UMM16" s="80"/>
      <c r="UMN16" s="80"/>
      <c r="UMO16" s="80"/>
      <c r="UMP16" s="80"/>
      <c r="UMQ16" s="80"/>
      <c r="UMR16" s="80"/>
      <c r="UMS16" s="80"/>
      <c r="UMT16" s="80"/>
      <c r="UMU16" s="80"/>
      <c r="UMV16" s="80"/>
      <c r="UMW16" s="80"/>
      <c r="UMX16" s="80"/>
      <c r="UMY16" s="80"/>
      <c r="UMZ16" s="80"/>
      <c r="UNA16" s="80"/>
      <c r="UNB16" s="80"/>
      <c r="UNC16" s="80"/>
      <c r="UND16" s="80"/>
      <c r="UNE16" s="80"/>
      <c r="UNF16" s="80"/>
      <c r="UNG16" s="80"/>
      <c r="UNH16" s="80"/>
      <c r="UNI16" s="80"/>
      <c r="UNJ16" s="80"/>
      <c r="UNK16" s="80"/>
      <c r="UNL16" s="80"/>
      <c r="UNM16" s="80"/>
      <c r="UNN16" s="80"/>
      <c r="UNO16" s="80"/>
      <c r="UNP16" s="80"/>
      <c r="UNQ16" s="80"/>
      <c r="UNR16" s="80"/>
      <c r="UNS16" s="80"/>
      <c r="UNT16" s="80"/>
      <c r="UNU16" s="80"/>
      <c r="UNV16" s="80"/>
      <c r="UNW16" s="80"/>
      <c r="UNX16" s="80"/>
      <c r="UNY16" s="80"/>
      <c r="UNZ16" s="80"/>
      <c r="UOA16" s="80"/>
      <c r="UOB16" s="80"/>
      <c r="UOC16" s="80"/>
      <c r="UOD16" s="80"/>
      <c r="UOE16" s="80"/>
      <c r="UOF16" s="80"/>
      <c r="UOG16" s="80"/>
      <c r="UOH16" s="80"/>
      <c r="UOI16" s="80"/>
      <c r="UOJ16" s="80"/>
      <c r="UOK16" s="80"/>
      <c r="UOL16" s="80"/>
      <c r="UOM16" s="80"/>
      <c r="UON16" s="80"/>
      <c r="UOO16" s="80"/>
      <c r="UOP16" s="80"/>
      <c r="UOQ16" s="80"/>
      <c r="UOR16" s="80"/>
      <c r="UOS16" s="80"/>
      <c r="UOT16" s="80"/>
      <c r="UOU16" s="80"/>
      <c r="UOV16" s="80"/>
      <c r="UOW16" s="80"/>
      <c r="UOX16" s="80"/>
      <c r="UOY16" s="80"/>
      <c r="UOZ16" s="80"/>
      <c r="UPA16" s="80"/>
      <c r="UPB16" s="80"/>
      <c r="UPC16" s="80"/>
      <c r="UPD16" s="80"/>
      <c r="UPE16" s="80"/>
      <c r="UPF16" s="80"/>
      <c r="UPG16" s="80"/>
      <c r="UPH16" s="80"/>
      <c r="UPI16" s="80"/>
      <c r="UPJ16" s="80"/>
      <c r="UPK16" s="80"/>
      <c r="UPL16" s="80"/>
      <c r="UPM16" s="80"/>
      <c r="UPN16" s="80"/>
      <c r="UPO16" s="80"/>
      <c r="UPP16" s="80"/>
      <c r="UPQ16" s="80"/>
      <c r="UPR16" s="80"/>
      <c r="UPS16" s="80"/>
      <c r="UPT16" s="80"/>
      <c r="UPU16" s="80"/>
      <c r="UPV16" s="80"/>
      <c r="UPW16" s="80"/>
      <c r="UPX16" s="80"/>
      <c r="UPY16" s="80"/>
      <c r="UPZ16" s="80"/>
      <c r="UQA16" s="80"/>
      <c r="UQB16" s="80"/>
      <c r="UQC16" s="80"/>
      <c r="UQD16" s="80"/>
      <c r="UQE16" s="80"/>
      <c r="UQF16" s="80"/>
      <c r="UQG16" s="80"/>
      <c r="UQH16" s="80"/>
      <c r="UQI16" s="80"/>
      <c r="UQJ16" s="80"/>
      <c r="UQK16" s="80"/>
      <c r="UQL16" s="80"/>
      <c r="UQM16" s="80"/>
      <c r="UQN16" s="80"/>
      <c r="UQO16" s="80"/>
      <c r="UQP16" s="80"/>
      <c r="UQQ16" s="80"/>
      <c r="UQR16" s="80"/>
      <c r="UQS16" s="80"/>
      <c r="UQT16" s="80"/>
      <c r="UQU16" s="80"/>
      <c r="UQV16" s="80"/>
      <c r="UQW16" s="80"/>
      <c r="UQX16" s="80"/>
      <c r="UQY16" s="80"/>
      <c r="UQZ16" s="80"/>
      <c r="URA16" s="80"/>
      <c r="URB16" s="80"/>
      <c r="URC16" s="80"/>
      <c r="URD16" s="80"/>
      <c r="URE16" s="80"/>
      <c r="URF16" s="80"/>
      <c r="URG16" s="80"/>
      <c r="URH16" s="80"/>
      <c r="URI16" s="80"/>
      <c r="URJ16" s="80"/>
      <c r="URK16" s="80"/>
      <c r="URL16" s="80"/>
      <c r="URM16" s="80"/>
      <c r="URN16" s="80"/>
      <c r="URO16" s="80"/>
      <c r="URP16" s="80"/>
      <c r="URQ16" s="80"/>
      <c r="URR16" s="80"/>
      <c r="URS16" s="80"/>
      <c r="URT16" s="80"/>
      <c r="URU16" s="80"/>
      <c r="URV16" s="80"/>
      <c r="URW16" s="80"/>
      <c r="URX16" s="80"/>
      <c r="URY16" s="80"/>
      <c r="URZ16" s="80"/>
      <c r="USA16" s="80"/>
      <c r="USB16" s="80"/>
      <c r="USC16" s="80"/>
      <c r="USD16" s="80"/>
      <c r="USE16" s="80"/>
      <c r="USF16" s="80"/>
      <c r="USG16" s="80"/>
      <c r="USH16" s="80"/>
      <c r="USI16" s="80"/>
      <c r="USJ16" s="80"/>
      <c r="USK16" s="80"/>
      <c r="USL16" s="80"/>
      <c r="USM16" s="80"/>
      <c r="USN16" s="80"/>
      <c r="USO16" s="80"/>
      <c r="USP16" s="80"/>
      <c r="USQ16" s="80"/>
      <c r="USR16" s="80"/>
      <c r="USS16" s="80"/>
      <c r="UST16" s="80"/>
      <c r="USU16" s="80"/>
      <c r="USV16" s="80"/>
      <c r="USW16" s="80"/>
      <c r="USX16" s="80"/>
      <c r="USY16" s="80"/>
      <c r="USZ16" s="80"/>
      <c r="UTA16" s="80"/>
      <c r="UTB16" s="80"/>
      <c r="UTC16" s="80"/>
      <c r="UTD16" s="80"/>
      <c r="UTE16" s="80"/>
      <c r="UTF16" s="80"/>
      <c r="UTG16" s="80"/>
      <c r="UTH16" s="80"/>
      <c r="UTI16" s="80"/>
      <c r="UTJ16" s="80"/>
      <c r="UTK16" s="80"/>
      <c r="UTL16" s="80"/>
      <c r="UTM16" s="80"/>
      <c r="UTN16" s="80"/>
      <c r="UTO16" s="80"/>
      <c r="UTP16" s="80"/>
      <c r="UTQ16" s="80"/>
      <c r="UTR16" s="80"/>
      <c r="UTS16" s="80"/>
      <c r="UTT16" s="80"/>
      <c r="UTU16" s="80"/>
      <c r="UTV16" s="80"/>
      <c r="UTW16" s="80"/>
      <c r="UTX16" s="80"/>
      <c r="UTY16" s="80"/>
      <c r="UTZ16" s="80"/>
      <c r="UUA16" s="80"/>
      <c r="UUB16" s="80"/>
      <c r="UUC16" s="80"/>
      <c r="UUD16" s="80"/>
      <c r="UUE16" s="80"/>
      <c r="UUF16" s="80"/>
      <c r="UUG16" s="80"/>
      <c r="UUH16" s="80"/>
      <c r="UUI16" s="80"/>
      <c r="UUJ16" s="80"/>
      <c r="UUK16" s="80"/>
      <c r="UUL16" s="80"/>
      <c r="UUM16" s="80"/>
      <c r="UUN16" s="80"/>
      <c r="UUO16" s="80"/>
      <c r="UUP16" s="80"/>
      <c r="UUQ16" s="80"/>
      <c r="UUR16" s="80"/>
      <c r="UUS16" s="80"/>
      <c r="UUT16" s="80"/>
      <c r="UUU16" s="80"/>
      <c r="UUV16" s="80"/>
      <c r="UUW16" s="80"/>
      <c r="UUX16" s="80"/>
      <c r="UUY16" s="80"/>
      <c r="UUZ16" s="80"/>
      <c r="UVA16" s="80"/>
      <c r="UVB16" s="80"/>
      <c r="UVC16" s="80"/>
      <c r="UVD16" s="80"/>
      <c r="UVE16" s="80"/>
      <c r="UVF16" s="80"/>
      <c r="UVG16" s="80"/>
      <c r="UVH16" s="80"/>
      <c r="UVI16" s="80"/>
      <c r="UVJ16" s="80"/>
      <c r="UVK16" s="80"/>
      <c r="UVL16" s="80"/>
      <c r="UVM16" s="80"/>
      <c r="UVN16" s="80"/>
      <c r="UVO16" s="80"/>
      <c r="UVP16" s="80"/>
      <c r="UVQ16" s="80"/>
      <c r="UVR16" s="80"/>
      <c r="UVS16" s="80"/>
      <c r="UVT16" s="80"/>
      <c r="UVU16" s="80"/>
      <c r="UVV16" s="80"/>
      <c r="UVW16" s="80"/>
      <c r="UVX16" s="80"/>
      <c r="UVY16" s="80"/>
      <c r="UVZ16" s="80"/>
      <c r="UWA16" s="80"/>
      <c r="UWB16" s="80"/>
      <c r="UWC16" s="80"/>
      <c r="UWD16" s="80"/>
      <c r="UWE16" s="80"/>
      <c r="UWF16" s="80"/>
      <c r="UWG16" s="80"/>
      <c r="UWH16" s="80"/>
      <c r="UWI16" s="80"/>
      <c r="UWJ16" s="80"/>
      <c r="UWK16" s="80"/>
      <c r="UWL16" s="80"/>
      <c r="UWM16" s="80"/>
      <c r="UWN16" s="80"/>
      <c r="UWO16" s="80"/>
      <c r="UWP16" s="80"/>
      <c r="UWQ16" s="80"/>
      <c r="UWR16" s="80"/>
      <c r="UWS16" s="80"/>
      <c r="UWT16" s="80"/>
      <c r="UWU16" s="80"/>
      <c r="UWV16" s="80"/>
      <c r="UWW16" s="80"/>
      <c r="UWX16" s="80"/>
      <c r="UWY16" s="80"/>
      <c r="UWZ16" s="80"/>
      <c r="UXA16" s="80"/>
      <c r="UXB16" s="80"/>
      <c r="UXC16" s="80"/>
      <c r="UXD16" s="80"/>
      <c r="UXE16" s="80"/>
      <c r="UXF16" s="80"/>
      <c r="UXG16" s="80"/>
      <c r="UXH16" s="80"/>
      <c r="UXI16" s="80"/>
      <c r="UXJ16" s="80"/>
      <c r="UXK16" s="80"/>
      <c r="UXL16" s="80"/>
      <c r="UXM16" s="80"/>
      <c r="UXN16" s="80"/>
      <c r="UXO16" s="80"/>
      <c r="UXP16" s="80"/>
      <c r="UXQ16" s="80"/>
      <c r="UXR16" s="80"/>
      <c r="UXS16" s="80"/>
      <c r="UXT16" s="80"/>
      <c r="UXU16" s="80"/>
      <c r="UXV16" s="80"/>
      <c r="UXW16" s="80"/>
      <c r="UXX16" s="80"/>
      <c r="UXY16" s="80"/>
      <c r="UXZ16" s="80"/>
      <c r="UYA16" s="80"/>
      <c r="UYB16" s="80"/>
      <c r="UYC16" s="80"/>
      <c r="UYD16" s="80"/>
      <c r="UYE16" s="80"/>
      <c r="UYF16" s="80"/>
      <c r="UYG16" s="80"/>
      <c r="UYH16" s="80"/>
      <c r="UYI16" s="80"/>
      <c r="UYJ16" s="80"/>
      <c r="UYK16" s="80"/>
      <c r="UYL16" s="80"/>
      <c r="UYM16" s="80"/>
      <c r="UYN16" s="80"/>
      <c r="UYO16" s="80"/>
      <c r="UYP16" s="80"/>
      <c r="UYQ16" s="80"/>
      <c r="UYR16" s="80"/>
      <c r="UYS16" s="80"/>
      <c r="UYT16" s="80"/>
      <c r="UYU16" s="80"/>
      <c r="UYV16" s="80"/>
      <c r="UYW16" s="80"/>
      <c r="UYX16" s="80"/>
      <c r="UYY16" s="80"/>
      <c r="UYZ16" s="80"/>
      <c r="UZA16" s="80"/>
      <c r="UZB16" s="80"/>
      <c r="UZC16" s="80"/>
      <c r="UZD16" s="80"/>
      <c r="UZE16" s="80"/>
      <c r="UZF16" s="80"/>
      <c r="UZG16" s="80"/>
      <c r="UZH16" s="80"/>
      <c r="UZI16" s="80"/>
      <c r="UZJ16" s="80"/>
      <c r="UZK16" s="80"/>
      <c r="UZL16" s="80"/>
      <c r="UZM16" s="80"/>
      <c r="UZN16" s="80"/>
      <c r="UZO16" s="80"/>
      <c r="UZP16" s="80"/>
      <c r="UZQ16" s="80"/>
      <c r="UZR16" s="80"/>
      <c r="UZS16" s="80"/>
      <c r="UZT16" s="80"/>
      <c r="UZU16" s="80"/>
      <c r="UZV16" s="80"/>
      <c r="UZW16" s="80"/>
      <c r="UZX16" s="80"/>
      <c r="UZY16" s="80"/>
      <c r="UZZ16" s="80"/>
      <c r="VAA16" s="80"/>
      <c r="VAB16" s="80"/>
      <c r="VAC16" s="80"/>
      <c r="VAD16" s="80"/>
      <c r="VAE16" s="80"/>
      <c r="VAF16" s="80"/>
      <c r="VAG16" s="80"/>
      <c r="VAH16" s="80"/>
      <c r="VAI16" s="80"/>
      <c r="VAJ16" s="80"/>
      <c r="VAK16" s="80"/>
      <c r="VAL16" s="80"/>
      <c r="VAM16" s="80"/>
      <c r="VAN16" s="80"/>
      <c r="VAO16" s="80"/>
      <c r="VAP16" s="80"/>
      <c r="VAQ16" s="80"/>
      <c r="VAR16" s="80"/>
      <c r="VAS16" s="80"/>
      <c r="VAT16" s="80"/>
      <c r="VAU16" s="80"/>
      <c r="VAV16" s="80"/>
      <c r="VAW16" s="80"/>
      <c r="VAX16" s="80"/>
      <c r="VAY16" s="80"/>
      <c r="VAZ16" s="80"/>
      <c r="VBA16" s="80"/>
      <c r="VBB16" s="80"/>
      <c r="VBC16" s="80"/>
      <c r="VBD16" s="80"/>
      <c r="VBE16" s="80"/>
      <c r="VBF16" s="80"/>
      <c r="VBG16" s="80"/>
      <c r="VBH16" s="80"/>
      <c r="VBI16" s="80"/>
      <c r="VBJ16" s="80"/>
      <c r="VBK16" s="80"/>
      <c r="VBL16" s="80"/>
      <c r="VBM16" s="80"/>
      <c r="VBN16" s="80"/>
      <c r="VBO16" s="80"/>
      <c r="VBP16" s="80"/>
      <c r="VBQ16" s="80"/>
      <c r="VBR16" s="80"/>
      <c r="VBS16" s="80"/>
      <c r="VBT16" s="80"/>
      <c r="VBU16" s="80"/>
      <c r="VBV16" s="80"/>
      <c r="VBW16" s="80"/>
      <c r="VBX16" s="80"/>
      <c r="VBY16" s="80"/>
      <c r="VBZ16" s="80"/>
      <c r="VCA16" s="80"/>
      <c r="VCB16" s="80"/>
      <c r="VCC16" s="80"/>
      <c r="VCD16" s="80"/>
      <c r="VCE16" s="80"/>
      <c r="VCF16" s="80"/>
      <c r="VCG16" s="80"/>
      <c r="VCH16" s="80"/>
      <c r="VCI16" s="80"/>
      <c r="VCJ16" s="80"/>
      <c r="VCK16" s="80"/>
      <c r="VCL16" s="80"/>
      <c r="VCM16" s="80"/>
      <c r="VCN16" s="80"/>
      <c r="VCO16" s="80"/>
      <c r="VCP16" s="80"/>
      <c r="VCQ16" s="80"/>
      <c r="VCR16" s="80"/>
      <c r="VCS16" s="80"/>
      <c r="VCT16" s="80"/>
      <c r="VCU16" s="80"/>
      <c r="VCV16" s="80"/>
      <c r="VCW16" s="80"/>
      <c r="VCX16" s="80"/>
      <c r="VCY16" s="80"/>
      <c r="VCZ16" s="80"/>
      <c r="VDA16" s="80"/>
      <c r="VDB16" s="80"/>
      <c r="VDC16" s="80"/>
      <c r="VDD16" s="80"/>
      <c r="VDE16" s="80"/>
      <c r="VDF16" s="80"/>
      <c r="VDG16" s="80"/>
      <c r="VDH16" s="80"/>
      <c r="VDI16" s="80"/>
      <c r="VDJ16" s="80"/>
      <c r="VDK16" s="80"/>
      <c r="VDL16" s="80"/>
      <c r="VDM16" s="80"/>
      <c r="VDN16" s="80"/>
      <c r="VDO16" s="80"/>
      <c r="VDP16" s="80"/>
      <c r="VDQ16" s="80"/>
      <c r="VDR16" s="80"/>
      <c r="VDS16" s="80"/>
      <c r="VDT16" s="80"/>
      <c r="VDU16" s="80"/>
      <c r="VDV16" s="80"/>
      <c r="VDW16" s="80"/>
      <c r="VDX16" s="80"/>
      <c r="VDY16" s="80"/>
      <c r="VDZ16" s="80"/>
      <c r="VEA16" s="80"/>
      <c r="VEB16" s="80"/>
      <c r="VEC16" s="80"/>
      <c r="VED16" s="80"/>
      <c r="VEE16" s="80"/>
      <c r="VEF16" s="80"/>
      <c r="VEG16" s="80"/>
      <c r="VEH16" s="80"/>
      <c r="VEI16" s="80"/>
      <c r="VEJ16" s="80"/>
      <c r="VEK16" s="80"/>
      <c r="VEL16" s="80"/>
      <c r="VEM16" s="80"/>
      <c r="VEN16" s="80"/>
      <c r="VEO16" s="80"/>
      <c r="VEP16" s="80"/>
      <c r="VEQ16" s="80"/>
      <c r="VER16" s="80"/>
      <c r="VES16" s="80"/>
      <c r="VET16" s="80"/>
      <c r="VEU16" s="80"/>
      <c r="VEV16" s="80"/>
      <c r="VEW16" s="80"/>
      <c r="VEX16" s="80"/>
      <c r="VEY16" s="80"/>
      <c r="VEZ16" s="80"/>
      <c r="VFA16" s="80"/>
      <c r="VFB16" s="80"/>
      <c r="VFC16" s="80"/>
      <c r="VFD16" s="80"/>
      <c r="VFE16" s="80"/>
      <c r="VFF16" s="80"/>
      <c r="VFG16" s="80"/>
      <c r="VFH16" s="80"/>
      <c r="VFI16" s="80"/>
      <c r="VFJ16" s="80"/>
      <c r="VFK16" s="80"/>
      <c r="VFL16" s="80"/>
      <c r="VFM16" s="80"/>
      <c r="VFN16" s="80"/>
      <c r="VFO16" s="80"/>
      <c r="VFP16" s="80"/>
      <c r="VFQ16" s="80"/>
      <c r="VFR16" s="80"/>
      <c r="VFS16" s="80"/>
      <c r="VFT16" s="80"/>
      <c r="VFU16" s="80"/>
      <c r="VFV16" s="80"/>
      <c r="VFW16" s="80"/>
      <c r="VFX16" s="80"/>
      <c r="VFY16" s="80"/>
      <c r="VFZ16" s="80"/>
      <c r="VGA16" s="80"/>
      <c r="VGB16" s="80"/>
      <c r="VGC16" s="80"/>
      <c r="VGD16" s="80"/>
      <c r="VGE16" s="80"/>
      <c r="VGF16" s="80"/>
      <c r="VGG16" s="80"/>
      <c r="VGH16" s="80"/>
      <c r="VGI16" s="80"/>
      <c r="VGJ16" s="80"/>
      <c r="VGK16" s="80"/>
      <c r="VGL16" s="80"/>
      <c r="VGM16" s="80"/>
      <c r="VGN16" s="80"/>
      <c r="VGO16" s="80"/>
      <c r="VGP16" s="80"/>
      <c r="VGQ16" s="80"/>
      <c r="VGR16" s="80"/>
      <c r="VGS16" s="80"/>
      <c r="VGT16" s="80"/>
      <c r="VGU16" s="80"/>
      <c r="VGV16" s="80"/>
      <c r="VGW16" s="80"/>
      <c r="VGX16" s="80"/>
      <c r="VGY16" s="80"/>
      <c r="VGZ16" s="80"/>
      <c r="VHA16" s="80"/>
      <c r="VHB16" s="80"/>
      <c r="VHC16" s="80"/>
      <c r="VHD16" s="80"/>
      <c r="VHE16" s="80"/>
      <c r="VHF16" s="80"/>
      <c r="VHG16" s="80"/>
      <c r="VHH16" s="80"/>
      <c r="VHI16" s="80"/>
      <c r="VHJ16" s="80"/>
      <c r="VHK16" s="80"/>
      <c r="VHL16" s="80"/>
      <c r="VHM16" s="80"/>
      <c r="VHN16" s="80"/>
      <c r="VHO16" s="80"/>
      <c r="VHP16" s="80"/>
      <c r="VHQ16" s="80"/>
      <c r="VHR16" s="80"/>
      <c r="VHS16" s="80"/>
      <c r="VHT16" s="80"/>
      <c r="VHU16" s="80"/>
      <c r="VHV16" s="80"/>
      <c r="VHW16" s="80"/>
      <c r="VHX16" s="80"/>
      <c r="VHY16" s="80"/>
      <c r="VHZ16" s="80"/>
      <c r="VIA16" s="80"/>
      <c r="VIB16" s="80"/>
      <c r="VIC16" s="80"/>
      <c r="VID16" s="80"/>
      <c r="VIE16" s="80"/>
      <c r="VIF16" s="80"/>
      <c r="VIG16" s="80"/>
      <c r="VIH16" s="80"/>
      <c r="VII16" s="80"/>
      <c r="VIJ16" s="80"/>
      <c r="VIK16" s="80"/>
      <c r="VIL16" s="80"/>
      <c r="VIM16" s="80"/>
      <c r="VIN16" s="80"/>
      <c r="VIO16" s="80"/>
      <c r="VIP16" s="80"/>
      <c r="VIQ16" s="80"/>
      <c r="VIR16" s="80"/>
      <c r="VIS16" s="80"/>
      <c r="VIT16" s="80"/>
      <c r="VIU16" s="80"/>
      <c r="VIV16" s="80"/>
      <c r="VIW16" s="80"/>
      <c r="VIX16" s="80"/>
      <c r="VIY16" s="80"/>
      <c r="VIZ16" s="80"/>
      <c r="VJA16" s="80"/>
      <c r="VJB16" s="80"/>
      <c r="VJC16" s="80"/>
      <c r="VJD16" s="80"/>
      <c r="VJE16" s="80"/>
      <c r="VJF16" s="80"/>
      <c r="VJG16" s="80"/>
      <c r="VJH16" s="80"/>
      <c r="VJI16" s="80"/>
      <c r="VJJ16" s="80"/>
      <c r="VJK16" s="80"/>
      <c r="VJL16" s="80"/>
      <c r="VJM16" s="80"/>
      <c r="VJN16" s="80"/>
      <c r="VJO16" s="80"/>
      <c r="VJP16" s="80"/>
      <c r="VJQ16" s="80"/>
      <c r="VJR16" s="80"/>
      <c r="VJS16" s="80"/>
      <c r="VJT16" s="80"/>
      <c r="VJU16" s="80"/>
      <c r="VJV16" s="80"/>
      <c r="VJW16" s="80"/>
      <c r="VJX16" s="80"/>
      <c r="VJY16" s="80"/>
      <c r="VJZ16" s="80"/>
      <c r="VKA16" s="80"/>
      <c r="VKB16" s="80"/>
      <c r="VKC16" s="80"/>
      <c r="VKD16" s="80"/>
      <c r="VKE16" s="80"/>
      <c r="VKF16" s="80"/>
      <c r="VKG16" s="80"/>
      <c r="VKH16" s="80"/>
      <c r="VKI16" s="80"/>
      <c r="VKJ16" s="80"/>
      <c r="VKK16" s="80"/>
      <c r="VKL16" s="80"/>
      <c r="VKM16" s="80"/>
      <c r="VKN16" s="80"/>
      <c r="VKO16" s="80"/>
      <c r="VKP16" s="80"/>
      <c r="VKQ16" s="80"/>
      <c r="VKR16" s="80"/>
      <c r="VKS16" s="80"/>
      <c r="VKT16" s="80"/>
      <c r="VKU16" s="80"/>
      <c r="VKV16" s="80"/>
      <c r="VKW16" s="80"/>
      <c r="VKX16" s="80"/>
      <c r="VKY16" s="80"/>
      <c r="VKZ16" s="80"/>
      <c r="VLA16" s="80"/>
      <c r="VLB16" s="80"/>
      <c r="VLC16" s="80"/>
      <c r="VLD16" s="80"/>
      <c r="VLE16" s="80"/>
      <c r="VLF16" s="80"/>
      <c r="VLG16" s="80"/>
      <c r="VLH16" s="80"/>
      <c r="VLI16" s="80"/>
      <c r="VLJ16" s="80"/>
      <c r="VLK16" s="80"/>
      <c r="VLL16" s="80"/>
      <c r="VLM16" s="80"/>
      <c r="VLN16" s="80"/>
      <c r="VLO16" s="80"/>
      <c r="VLP16" s="80"/>
      <c r="VLQ16" s="80"/>
      <c r="VLR16" s="80"/>
      <c r="VLS16" s="80"/>
      <c r="VLT16" s="80"/>
      <c r="VLU16" s="80"/>
      <c r="VLV16" s="80"/>
      <c r="VLW16" s="80"/>
      <c r="VLX16" s="80"/>
      <c r="VLY16" s="80"/>
      <c r="VLZ16" s="80"/>
      <c r="VMA16" s="80"/>
      <c r="VMB16" s="80"/>
      <c r="VMC16" s="80"/>
      <c r="VMD16" s="80"/>
      <c r="VME16" s="80"/>
      <c r="VMF16" s="80"/>
      <c r="VMG16" s="80"/>
      <c r="VMH16" s="80"/>
      <c r="VMI16" s="80"/>
      <c r="VMJ16" s="80"/>
      <c r="VMK16" s="80"/>
      <c r="VML16" s="80"/>
      <c r="VMM16" s="80"/>
      <c r="VMN16" s="80"/>
      <c r="VMO16" s="80"/>
      <c r="VMP16" s="80"/>
      <c r="VMQ16" s="80"/>
      <c r="VMR16" s="80"/>
      <c r="VMS16" s="80"/>
      <c r="VMT16" s="80"/>
      <c r="VMU16" s="80"/>
      <c r="VMV16" s="80"/>
      <c r="VMW16" s="80"/>
      <c r="VMX16" s="80"/>
      <c r="VMY16" s="80"/>
      <c r="VMZ16" s="80"/>
      <c r="VNA16" s="80"/>
      <c r="VNB16" s="80"/>
      <c r="VNC16" s="80"/>
      <c r="VND16" s="80"/>
      <c r="VNE16" s="80"/>
      <c r="VNF16" s="80"/>
      <c r="VNG16" s="80"/>
      <c r="VNH16" s="80"/>
      <c r="VNI16" s="80"/>
      <c r="VNJ16" s="80"/>
      <c r="VNK16" s="80"/>
      <c r="VNL16" s="80"/>
      <c r="VNM16" s="80"/>
      <c r="VNN16" s="80"/>
      <c r="VNO16" s="80"/>
      <c r="VNP16" s="80"/>
      <c r="VNQ16" s="80"/>
      <c r="VNR16" s="80"/>
      <c r="VNS16" s="80"/>
      <c r="VNT16" s="80"/>
      <c r="VNU16" s="80"/>
      <c r="VNV16" s="80"/>
      <c r="VNW16" s="80"/>
      <c r="VNX16" s="80"/>
      <c r="VNY16" s="80"/>
      <c r="VNZ16" s="80"/>
      <c r="VOA16" s="80"/>
      <c r="VOB16" s="80"/>
      <c r="VOC16" s="80"/>
      <c r="VOD16" s="80"/>
      <c r="VOE16" s="80"/>
      <c r="VOF16" s="80"/>
      <c r="VOG16" s="80"/>
      <c r="VOH16" s="80"/>
      <c r="VOI16" s="80"/>
      <c r="VOJ16" s="80"/>
      <c r="VOK16" s="80"/>
      <c r="VOL16" s="80"/>
      <c r="VOM16" s="80"/>
      <c r="VON16" s="80"/>
      <c r="VOO16" s="80"/>
      <c r="VOP16" s="80"/>
      <c r="VOQ16" s="80"/>
      <c r="VOR16" s="80"/>
      <c r="VOS16" s="80"/>
      <c r="VOT16" s="80"/>
      <c r="VOU16" s="80"/>
      <c r="VOV16" s="80"/>
      <c r="VOW16" s="80"/>
      <c r="VOX16" s="80"/>
      <c r="VOY16" s="80"/>
      <c r="VOZ16" s="80"/>
      <c r="VPA16" s="80"/>
      <c r="VPB16" s="80"/>
      <c r="VPC16" s="80"/>
      <c r="VPD16" s="80"/>
      <c r="VPE16" s="80"/>
      <c r="VPF16" s="80"/>
      <c r="VPG16" s="80"/>
      <c r="VPH16" s="80"/>
      <c r="VPI16" s="80"/>
      <c r="VPJ16" s="80"/>
      <c r="VPK16" s="80"/>
      <c r="VPL16" s="80"/>
      <c r="VPM16" s="80"/>
      <c r="VPN16" s="80"/>
      <c r="VPO16" s="80"/>
      <c r="VPP16" s="80"/>
      <c r="VPQ16" s="80"/>
      <c r="VPR16" s="80"/>
      <c r="VPS16" s="80"/>
      <c r="VPT16" s="80"/>
      <c r="VPU16" s="80"/>
      <c r="VPV16" s="80"/>
      <c r="VPW16" s="80"/>
      <c r="VPX16" s="80"/>
      <c r="VPY16" s="80"/>
      <c r="VPZ16" s="80"/>
      <c r="VQA16" s="80"/>
      <c r="VQB16" s="80"/>
      <c r="VQC16" s="80"/>
      <c r="VQD16" s="80"/>
      <c r="VQE16" s="80"/>
      <c r="VQF16" s="80"/>
      <c r="VQG16" s="80"/>
      <c r="VQH16" s="80"/>
      <c r="VQI16" s="80"/>
      <c r="VQJ16" s="80"/>
      <c r="VQK16" s="80"/>
      <c r="VQL16" s="80"/>
      <c r="VQM16" s="80"/>
      <c r="VQN16" s="80"/>
      <c r="VQO16" s="80"/>
      <c r="VQP16" s="80"/>
      <c r="VQQ16" s="80"/>
      <c r="VQR16" s="80"/>
      <c r="VQS16" s="80"/>
      <c r="VQT16" s="80"/>
      <c r="VQU16" s="80"/>
      <c r="VQV16" s="80"/>
      <c r="VQW16" s="80"/>
      <c r="VQX16" s="80"/>
      <c r="VQY16" s="80"/>
      <c r="VQZ16" s="80"/>
      <c r="VRA16" s="80"/>
      <c r="VRB16" s="80"/>
      <c r="VRC16" s="80"/>
      <c r="VRD16" s="80"/>
      <c r="VRE16" s="80"/>
      <c r="VRF16" s="80"/>
      <c r="VRG16" s="80"/>
      <c r="VRH16" s="80"/>
      <c r="VRI16" s="80"/>
      <c r="VRJ16" s="80"/>
      <c r="VRK16" s="80"/>
      <c r="VRL16" s="80"/>
      <c r="VRM16" s="80"/>
      <c r="VRN16" s="80"/>
      <c r="VRO16" s="80"/>
      <c r="VRP16" s="80"/>
      <c r="VRQ16" s="80"/>
      <c r="VRR16" s="80"/>
      <c r="VRS16" s="80"/>
      <c r="VRT16" s="80"/>
      <c r="VRU16" s="80"/>
      <c r="VRV16" s="80"/>
      <c r="VRW16" s="80"/>
      <c r="VRX16" s="80"/>
      <c r="VRY16" s="80"/>
      <c r="VRZ16" s="80"/>
      <c r="VSA16" s="80"/>
      <c r="VSB16" s="80"/>
      <c r="VSC16" s="80"/>
      <c r="VSD16" s="80"/>
      <c r="VSE16" s="80"/>
      <c r="VSF16" s="80"/>
      <c r="VSG16" s="80"/>
      <c r="VSH16" s="80"/>
      <c r="VSI16" s="80"/>
      <c r="VSJ16" s="80"/>
      <c r="VSK16" s="80"/>
      <c r="VSL16" s="80"/>
      <c r="VSM16" s="80"/>
      <c r="VSN16" s="80"/>
      <c r="VSO16" s="80"/>
      <c r="VSP16" s="80"/>
      <c r="VSQ16" s="80"/>
      <c r="VSR16" s="80"/>
      <c r="VSS16" s="80"/>
      <c r="VST16" s="80"/>
      <c r="VSU16" s="80"/>
      <c r="VSV16" s="80"/>
      <c r="VSW16" s="80"/>
      <c r="VSX16" s="80"/>
      <c r="VSY16" s="80"/>
      <c r="VSZ16" s="80"/>
      <c r="VTA16" s="80"/>
      <c r="VTB16" s="80"/>
      <c r="VTC16" s="80"/>
      <c r="VTD16" s="80"/>
      <c r="VTE16" s="80"/>
      <c r="VTF16" s="80"/>
      <c r="VTG16" s="80"/>
      <c r="VTH16" s="80"/>
      <c r="VTI16" s="80"/>
      <c r="VTJ16" s="80"/>
      <c r="VTK16" s="80"/>
      <c r="VTL16" s="80"/>
      <c r="VTM16" s="80"/>
      <c r="VTN16" s="80"/>
      <c r="VTO16" s="80"/>
      <c r="VTP16" s="80"/>
      <c r="VTQ16" s="80"/>
      <c r="VTR16" s="80"/>
      <c r="VTS16" s="80"/>
      <c r="VTT16" s="80"/>
      <c r="VTU16" s="80"/>
      <c r="VTV16" s="80"/>
      <c r="VTW16" s="80"/>
      <c r="VTX16" s="80"/>
      <c r="VTY16" s="80"/>
      <c r="VTZ16" s="80"/>
      <c r="VUA16" s="80"/>
      <c r="VUB16" s="80"/>
      <c r="VUC16" s="80"/>
      <c r="VUD16" s="80"/>
      <c r="VUE16" s="80"/>
      <c r="VUF16" s="80"/>
      <c r="VUG16" s="80"/>
      <c r="VUH16" s="80"/>
      <c r="VUI16" s="80"/>
      <c r="VUJ16" s="80"/>
      <c r="VUK16" s="80"/>
      <c r="VUL16" s="80"/>
      <c r="VUM16" s="80"/>
      <c r="VUN16" s="80"/>
      <c r="VUO16" s="80"/>
      <c r="VUP16" s="80"/>
      <c r="VUQ16" s="80"/>
      <c r="VUR16" s="80"/>
      <c r="VUS16" s="80"/>
      <c r="VUT16" s="80"/>
      <c r="VUU16" s="80"/>
      <c r="VUV16" s="80"/>
      <c r="VUW16" s="80"/>
      <c r="VUX16" s="80"/>
      <c r="VUY16" s="80"/>
      <c r="VUZ16" s="80"/>
      <c r="VVA16" s="80"/>
      <c r="VVB16" s="80"/>
      <c r="VVC16" s="80"/>
      <c r="VVD16" s="80"/>
      <c r="VVE16" s="80"/>
      <c r="VVF16" s="80"/>
      <c r="VVG16" s="80"/>
      <c r="VVH16" s="80"/>
      <c r="VVI16" s="80"/>
      <c r="VVJ16" s="80"/>
      <c r="VVK16" s="80"/>
      <c r="VVL16" s="80"/>
      <c r="VVM16" s="80"/>
      <c r="VVN16" s="80"/>
      <c r="VVO16" s="80"/>
      <c r="VVP16" s="80"/>
      <c r="VVQ16" s="80"/>
      <c r="VVR16" s="80"/>
      <c r="VVS16" s="80"/>
      <c r="VVT16" s="80"/>
      <c r="VVU16" s="80"/>
      <c r="VVV16" s="80"/>
      <c r="VVW16" s="80"/>
      <c r="VVX16" s="80"/>
      <c r="VVY16" s="80"/>
      <c r="VVZ16" s="80"/>
      <c r="VWA16" s="80"/>
      <c r="VWB16" s="80"/>
      <c r="VWC16" s="80"/>
      <c r="VWD16" s="80"/>
      <c r="VWE16" s="80"/>
      <c r="VWF16" s="80"/>
      <c r="VWG16" s="80"/>
      <c r="VWH16" s="80"/>
      <c r="VWI16" s="80"/>
      <c r="VWJ16" s="80"/>
      <c r="VWK16" s="80"/>
      <c r="VWL16" s="80"/>
      <c r="VWM16" s="80"/>
      <c r="VWN16" s="80"/>
      <c r="VWO16" s="80"/>
      <c r="VWP16" s="80"/>
      <c r="VWQ16" s="80"/>
      <c r="VWR16" s="80"/>
      <c r="VWS16" s="80"/>
      <c r="VWT16" s="80"/>
      <c r="VWU16" s="80"/>
      <c r="VWV16" s="80"/>
      <c r="VWW16" s="80"/>
      <c r="VWX16" s="80"/>
      <c r="VWY16" s="80"/>
      <c r="VWZ16" s="80"/>
      <c r="VXA16" s="80"/>
      <c r="VXB16" s="80"/>
      <c r="VXC16" s="80"/>
      <c r="VXD16" s="80"/>
      <c r="VXE16" s="80"/>
      <c r="VXF16" s="80"/>
      <c r="VXG16" s="80"/>
      <c r="VXH16" s="80"/>
      <c r="VXI16" s="80"/>
      <c r="VXJ16" s="80"/>
      <c r="VXK16" s="80"/>
      <c r="VXL16" s="80"/>
      <c r="VXM16" s="80"/>
      <c r="VXN16" s="80"/>
      <c r="VXO16" s="80"/>
      <c r="VXP16" s="80"/>
      <c r="VXQ16" s="80"/>
      <c r="VXR16" s="80"/>
      <c r="VXS16" s="80"/>
      <c r="VXT16" s="80"/>
      <c r="VXU16" s="80"/>
      <c r="VXV16" s="80"/>
      <c r="VXW16" s="80"/>
      <c r="VXX16" s="80"/>
      <c r="VXY16" s="80"/>
      <c r="VXZ16" s="80"/>
      <c r="VYA16" s="80"/>
      <c r="VYB16" s="80"/>
      <c r="VYC16" s="80"/>
      <c r="VYD16" s="80"/>
      <c r="VYE16" s="80"/>
      <c r="VYF16" s="80"/>
      <c r="VYG16" s="80"/>
      <c r="VYH16" s="80"/>
      <c r="VYI16" s="80"/>
      <c r="VYJ16" s="80"/>
      <c r="VYK16" s="80"/>
      <c r="VYL16" s="80"/>
      <c r="VYM16" s="80"/>
      <c r="VYN16" s="80"/>
      <c r="VYO16" s="80"/>
      <c r="VYP16" s="80"/>
      <c r="VYQ16" s="80"/>
      <c r="VYR16" s="80"/>
      <c r="VYS16" s="80"/>
      <c r="VYT16" s="80"/>
      <c r="VYU16" s="80"/>
      <c r="VYV16" s="80"/>
      <c r="VYW16" s="80"/>
      <c r="VYX16" s="80"/>
      <c r="VYY16" s="80"/>
      <c r="VYZ16" s="80"/>
      <c r="VZA16" s="80"/>
      <c r="VZB16" s="80"/>
      <c r="VZC16" s="80"/>
      <c r="VZD16" s="80"/>
      <c r="VZE16" s="80"/>
      <c r="VZF16" s="80"/>
      <c r="VZG16" s="80"/>
      <c r="VZH16" s="80"/>
      <c r="VZI16" s="80"/>
      <c r="VZJ16" s="80"/>
      <c r="VZK16" s="80"/>
      <c r="VZL16" s="80"/>
      <c r="VZM16" s="80"/>
      <c r="VZN16" s="80"/>
      <c r="VZO16" s="80"/>
      <c r="VZP16" s="80"/>
      <c r="VZQ16" s="80"/>
      <c r="VZR16" s="80"/>
      <c r="VZS16" s="80"/>
      <c r="VZT16" s="80"/>
      <c r="VZU16" s="80"/>
      <c r="VZV16" s="80"/>
      <c r="VZW16" s="80"/>
      <c r="VZX16" s="80"/>
      <c r="VZY16" s="80"/>
      <c r="VZZ16" s="80"/>
      <c r="WAA16" s="80"/>
      <c r="WAB16" s="80"/>
      <c r="WAC16" s="80"/>
      <c r="WAD16" s="80"/>
      <c r="WAE16" s="80"/>
      <c r="WAF16" s="80"/>
      <c r="WAG16" s="80"/>
      <c r="WAH16" s="80"/>
      <c r="WAI16" s="80"/>
      <c r="WAJ16" s="80"/>
      <c r="WAK16" s="80"/>
      <c r="WAL16" s="80"/>
      <c r="WAM16" s="80"/>
      <c r="WAN16" s="80"/>
      <c r="WAO16" s="80"/>
      <c r="WAP16" s="80"/>
      <c r="WAQ16" s="80"/>
      <c r="WAR16" s="80"/>
      <c r="WAS16" s="80"/>
      <c r="WAT16" s="80"/>
      <c r="WAU16" s="80"/>
      <c r="WAV16" s="80"/>
      <c r="WAW16" s="80"/>
      <c r="WAX16" s="80"/>
      <c r="WAY16" s="80"/>
      <c r="WAZ16" s="80"/>
      <c r="WBA16" s="80"/>
      <c r="WBB16" s="80"/>
      <c r="WBC16" s="80"/>
      <c r="WBD16" s="80"/>
      <c r="WBE16" s="80"/>
      <c r="WBF16" s="80"/>
      <c r="WBG16" s="80"/>
      <c r="WBH16" s="80"/>
      <c r="WBI16" s="80"/>
      <c r="WBJ16" s="80"/>
      <c r="WBK16" s="80"/>
      <c r="WBL16" s="80"/>
      <c r="WBM16" s="80"/>
      <c r="WBN16" s="80"/>
      <c r="WBO16" s="80"/>
      <c r="WBP16" s="80"/>
      <c r="WBQ16" s="80"/>
      <c r="WBR16" s="80"/>
      <c r="WBS16" s="80"/>
      <c r="WBT16" s="80"/>
      <c r="WBU16" s="80"/>
      <c r="WBV16" s="80"/>
      <c r="WBW16" s="80"/>
      <c r="WBX16" s="80"/>
      <c r="WBY16" s="80"/>
      <c r="WBZ16" s="80"/>
      <c r="WCA16" s="80"/>
      <c r="WCB16" s="80"/>
      <c r="WCC16" s="80"/>
      <c r="WCD16" s="80"/>
      <c r="WCE16" s="80"/>
      <c r="WCF16" s="80"/>
      <c r="WCG16" s="80"/>
      <c r="WCH16" s="80"/>
      <c r="WCI16" s="80"/>
      <c r="WCJ16" s="80"/>
      <c r="WCK16" s="80"/>
      <c r="WCL16" s="80"/>
      <c r="WCM16" s="80"/>
      <c r="WCN16" s="80"/>
      <c r="WCO16" s="80"/>
      <c r="WCP16" s="80"/>
      <c r="WCQ16" s="80"/>
      <c r="WCR16" s="80"/>
      <c r="WCS16" s="80"/>
      <c r="WCT16" s="80"/>
      <c r="WCU16" s="80"/>
      <c r="WCV16" s="80"/>
      <c r="WCW16" s="80"/>
      <c r="WCX16" s="80"/>
      <c r="WCY16" s="80"/>
      <c r="WCZ16" s="80"/>
      <c r="WDA16" s="80"/>
      <c r="WDB16" s="80"/>
      <c r="WDC16" s="80"/>
      <c r="WDD16" s="80"/>
      <c r="WDE16" s="80"/>
      <c r="WDF16" s="80"/>
      <c r="WDG16" s="80"/>
      <c r="WDH16" s="80"/>
      <c r="WDI16" s="80"/>
      <c r="WDJ16" s="80"/>
      <c r="WDK16" s="80"/>
      <c r="WDL16" s="80"/>
      <c r="WDM16" s="80"/>
      <c r="WDN16" s="80"/>
      <c r="WDO16" s="80"/>
      <c r="WDP16" s="80"/>
      <c r="WDQ16" s="80"/>
      <c r="WDR16" s="80"/>
      <c r="WDS16" s="80"/>
      <c r="WDT16" s="80"/>
      <c r="WDU16" s="80"/>
      <c r="WDV16" s="80"/>
      <c r="WDW16" s="80"/>
      <c r="WDX16" s="80"/>
      <c r="WDY16" s="80"/>
      <c r="WDZ16" s="80"/>
      <c r="WEA16" s="80"/>
      <c r="WEB16" s="80"/>
      <c r="WEC16" s="80"/>
      <c r="WED16" s="80"/>
      <c r="WEE16" s="80"/>
      <c r="WEF16" s="80"/>
      <c r="WEG16" s="80"/>
      <c r="WEH16" s="80"/>
      <c r="WEI16" s="80"/>
      <c r="WEJ16" s="80"/>
      <c r="WEK16" s="80"/>
      <c r="WEL16" s="80"/>
      <c r="WEM16" s="80"/>
      <c r="WEN16" s="80"/>
      <c r="WEO16" s="80"/>
      <c r="WEP16" s="80"/>
      <c r="WEQ16" s="80"/>
      <c r="WER16" s="80"/>
      <c r="WES16" s="80"/>
      <c r="WET16" s="80"/>
      <c r="WEU16" s="80"/>
      <c r="WEV16" s="80"/>
      <c r="WEW16" s="80"/>
      <c r="WEX16" s="80"/>
      <c r="WEY16" s="80"/>
      <c r="WEZ16" s="80"/>
      <c r="WFA16" s="80"/>
      <c r="WFB16" s="80"/>
      <c r="WFC16" s="80"/>
      <c r="WFD16" s="80"/>
      <c r="WFE16" s="80"/>
      <c r="WFF16" s="80"/>
      <c r="WFG16" s="80"/>
      <c r="WFH16" s="80"/>
      <c r="WFI16" s="80"/>
      <c r="WFJ16" s="80"/>
      <c r="WFK16" s="80"/>
      <c r="WFL16" s="80"/>
      <c r="WFM16" s="80"/>
      <c r="WFN16" s="80"/>
      <c r="WFO16" s="80"/>
      <c r="WFP16" s="80"/>
      <c r="WFQ16" s="80"/>
      <c r="WFR16" s="80"/>
      <c r="WFS16" s="80"/>
      <c r="WFT16" s="80"/>
      <c r="WFU16" s="80"/>
      <c r="WFV16" s="80"/>
      <c r="WFW16" s="80"/>
      <c r="WFX16" s="80"/>
      <c r="WFY16" s="80"/>
      <c r="WFZ16" s="80"/>
      <c r="WGA16" s="80"/>
      <c r="WGB16" s="80"/>
      <c r="WGC16" s="80"/>
      <c r="WGD16" s="80"/>
      <c r="WGE16" s="80"/>
      <c r="WGF16" s="80"/>
      <c r="WGG16" s="80"/>
      <c r="WGH16" s="80"/>
      <c r="WGI16" s="80"/>
      <c r="WGJ16" s="80"/>
      <c r="WGK16" s="80"/>
      <c r="WGL16" s="80"/>
      <c r="WGM16" s="80"/>
      <c r="WGN16" s="80"/>
      <c r="WGO16" s="80"/>
      <c r="WGP16" s="80"/>
      <c r="WGQ16" s="80"/>
      <c r="WGR16" s="80"/>
      <c r="WGS16" s="80"/>
      <c r="WGT16" s="80"/>
      <c r="WGU16" s="80"/>
      <c r="WGV16" s="80"/>
      <c r="WGW16" s="80"/>
      <c r="WGX16" s="80"/>
      <c r="WGY16" s="80"/>
      <c r="WGZ16" s="80"/>
      <c r="WHA16" s="80"/>
      <c r="WHB16" s="80"/>
      <c r="WHC16" s="80"/>
      <c r="WHD16" s="80"/>
      <c r="WHE16" s="80"/>
      <c r="WHF16" s="80"/>
      <c r="WHG16" s="80"/>
      <c r="WHH16" s="80"/>
      <c r="WHI16" s="80"/>
      <c r="WHJ16" s="80"/>
      <c r="WHK16" s="80"/>
      <c r="WHL16" s="80"/>
      <c r="WHM16" s="80"/>
      <c r="WHN16" s="80"/>
      <c r="WHO16" s="80"/>
      <c r="WHP16" s="80"/>
      <c r="WHQ16" s="80"/>
      <c r="WHR16" s="80"/>
      <c r="WHS16" s="80"/>
      <c r="WHT16" s="80"/>
      <c r="WHU16" s="80"/>
      <c r="WHV16" s="80"/>
      <c r="WHW16" s="80"/>
      <c r="WHX16" s="80"/>
      <c r="WHY16" s="80"/>
      <c r="WHZ16" s="80"/>
      <c r="WIA16" s="80"/>
      <c r="WIB16" s="80"/>
      <c r="WIC16" s="80"/>
      <c r="WID16" s="80"/>
      <c r="WIE16" s="80"/>
      <c r="WIF16" s="80"/>
      <c r="WIG16" s="80"/>
      <c r="WIH16" s="80"/>
      <c r="WII16" s="80"/>
      <c r="WIJ16" s="80"/>
      <c r="WIK16" s="80"/>
      <c r="WIL16" s="80"/>
      <c r="WIM16" s="80"/>
      <c r="WIN16" s="80"/>
      <c r="WIO16" s="80"/>
      <c r="WIP16" s="80"/>
      <c r="WIQ16" s="80"/>
      <c r="WIR16" s="80"/>
      <c r="WIS16" s="80"/>
      <c r="WIT16" s="80"/>
      <c r="WIU16" s="80"/>
      <c r="WIV16" s="80"/>
      <c r="WIW16" s="80"/>
      <c r="WIX16" s="80"/>
      <c r="WIY16" s="80"/>
      <c r="WIZ16" s="80"/>
      <c r="WJA16" s="80"/>
      <c r="WJB16" s="80"/>
      <c r="WJC16" s="80"/>
      <c r="WJD16" s="80"/>
      <c r="WJE16" s="80"/>
      <c r="WJF16" s="80"/>
      <c r="WJG16" s="80"/>
      <c r="WJH16" s="80"/>
      <c r="WJI16" s="80"/>
      <c r="WJJ16" s="80"/>
      <c r="WJK16" s="80"/>
      <c r="WJL16" s="80"/>
      <c r="WJM16" s="80"/>
      <c r="WJN16" s="80"/>
      <c r="WJO16" s="80"/>
      <c r="WJP16" s="80"/>
      <c r="WJQ16" s="80"/>
      <c r="WJR16" s="80"/>
      <c r="WJS16" s="80"/>
      <c r="WJT16" s="80"/>
      <c r="WJU16" s="80"/>
      <c r="WJV16" s="80"/>
      <c r="WJW16" s="80"/>
      <c r="WJX16" s="80"/>
      <c r="WJY16" s="80"/>
      <c r="WJZ16" s="80"/>
      <c r="WKA16" s="80"/>
      <c r="WKB16" s="80"/>
      <c r="WKC16" s="80"/>
      <c r="WKD16" s="80"/>
      <c r="WKE16" s="80"/>
      <c r="WKF16" s="80"/>
      <c r="WKG16" s="80"/>
      <c r="WKH16" s="80"/>
      <c r="WKI16" s="80"/>
      <c r="WKJ16" s="80"/>
      <c r="WKK16" s="80"/>
      <c r="WKL16" s="80"/>
      <c r="WKM16" s="80"/>
      <c r="WKN16" s="80"/>
      <c r="WKO16" s="80"/>
      <c r="WKP16" s="80"/>
      <c r="WKQ16" s="80"/>
      <c r="WKR16" s="80"/>
      <c r="WKS16" s="80"/>
      <c r="WKT16" s="80"/>
      <c r="WKU16" s="80"/>
      <c r="WKV16" s="80"/>
      <c r="WKW16" s="80"/>
      <c r="WKX16" s="80"/>
      <c r="WKY16" s="80"/>
      <c r="WKZ16" s="80"/>
      <c r="WLA16" s="80"/>
      <c r="WLB16" s="80"/>
      <c r="WLC16" s="80"/>
      <c r="WLD16" s="80"/>
      <c r="WLE16" s="80"/>
      <c r="WLF16" s="80"/>
      <c r="WLG16" s="80"/>
      <c r="WLH16" s="80"/>
      <c r="WLI16" s="80"/>
      <c r="WLJ16" s="80"/>
      <c r="WLK16" s="80"/>
      <c r="WLL16" s="80"/>
      <c r="WLM16" s="80"/>
      <c r="WLN16" s="80"/>
      <c r="WLO16" s="80"/>
      <c r="WLP16" s="80"/>
      <c r="WLQ16" s="80"/>
      <c r="WLR16" s="80"/>
      <c r="WLS16" s="80"/>
      <c r="WLT16" s="80"/>
      <c r="WLU16" s="80"/>
      <c r="WLV16" s="80"/>
      <c r="WLW16" s="80"/>
      <c r="WLX16" s="80"/>
      <c r="WLY16" s="80"/>
      <c r="WLZ16" s="80"/>
      <c r="WMA16" s="80"/>
      <c r="WMB16" s="80"/>
      <c r="WMC16" s="80"/>
      <c r="WMD16" s="80"/>
      <c r="WME16" s="80"/>
      <c r="WMF16" s="80"/>
      <c r="WMG16" s="80"/>
      <c r="WMH16" s="80"/>
      <c r="WMI16" s="80"/>
      <c r="WMJ16" s="80"/>
      <c r="WMK16" s="80"/>
      <c r="WML16" s="80"/>
      <c r="WMM16" s="80"/>
      <c r="WMN16" s="80"/>
      <c r="WMO16" s="80"/>
      <c r="WMP16" s="80"/>
      <c r="WMQ16" s="80"/>
      <c r="WMR16" s="80"/>
      <c r="WMS16" s="80"/>
      <c r="WMT16" s="80"/>
      <c r="WMU16" s="80"/>
      <c r="WMV16" s="80"/>
      <c r="WMW16" s="80"/>
      <c r="WMX16" s="80"/>
      <c r="WMY16" s="80"/>
      <c r="WMZ16" s="80"/>
      <c r="WNA16" s="80"/>
      <c r="WNB16" s="80"/>
      <c r="WNC16" s="80"/>
      <c r="WND16" s="80"/>
      <c r="WNE16" s="80"/>
      <c r="WNF16" s="80"/>
      <c r="WNG16" s="80"/>
      <c r="WNH16" s="80"/>
      <c r="WNI16" s="80"/>
      <c r="WNJ16" s="80"/>
      <c r="WNK16" s="80"/>
      <c r="WNL16" s="80"/>
      <c r="WNM16" s="80"/>
      <c r="WNN16" s="80"/>
      <c r="WNO16" s="80"/>
      <c r="WNP16" s="80"/>
      <c r="WNQ16" s="80"/>
      <c r="WNR16" s="80"/>
      <c r="WNS16" s="80"/>
      <c r="WNT16" s="80"/>
      <c r="WNU16" s="80"/>
      <c r="WNV16" s="80"/>
      <c r="WNW16" s="80"/>
      <c r="WNX16" s="80"/>
      <c r="WNY16" s="80"/>
      <c r="WNZ16" s="80"/>
      <c r="WOA16" s="80"/>
      <c r="WOB16" s="80"/>
      <c r="WOC16" s="80"/>
      <c r="WOD16" s="80"/>
      <c r="WOE16" s="80"/>
      <c r="WOF16" s="80"/>
      <c r="WOG16" s="80"/>
      <c r="WOH16" s="80"/>
      <c r="WOI16" s="80"/>
      <c r="WOJ16" s="80"/>
      <c r="WOK16" s="80"/>
      <c r="WOL16" s="80"/>
      <c r="WOM16" s="80"/>
      <c r="WON16" s="80"/>
      <c r="WOO16" s="80"/>
      <c r="WOP16" s="80"/>
      <c r="WOQ16" s="80"/>
      <c r="WOR16" s="80"/>
      <c r="WOS16" s="80"/>
      <c r="WOT16" s="80"/>
      <c r="WOU16" s="80"/>
      <c r="WOV16" s="80"/>
      <c r="WOW16" s="80"/>
      <c r="WOX16" s="80"/>
      <c r="WOY16" s="80"/>
      <c r="WOZ16" s="80"/>
      <c r="WPA16" s="80"/>
      <c r="WPB16" s="80"/>
      <c r="WPC16" s="80"/>
      <c r="WPD16" s="80"/>
      <c r="WPE16" s="80"/>
      <c r="WPF16" s="80"/>
      <c r="WPG16" s="80"/>
      <c r="WPH16" s="80"/>
      <c r="WPI16" s="80"/>
      <c r="WPJ16" s="80"/>
      <c r="WPK16" s="80"/>
      <c r="WPL16" s="80"/>
      <c r="WPM16" s="80"/>
      <c r="WPN16" s="80"/>
      <c r="WPO16" s="80"/>
      <c r="WPP16" s="80"/>
      <c r="WPQ16" s="80"/>
      <c r="WPR16" s="80"/>
      <c r="WPS16" s="80"/>
      <c r="WPT16" s="80"/>
      <c r="WPU16" s="80"/>
      <c r="WPV16" s="80"/>
      <c r="WPW16" s="80"/>
      <c r="WPX16" s="80"/>
      <c r="WPY16" s="80"/>
      <c r="WPZ16" s="80"/>
      <c r="WQA16" s="80"/>
      <c r="WQB16" s="80"/>
      <c r="WQC16" s="80"/>
      <c r="WQD16" s="80"/>
      <c r="WQE16" s="80"/>
      <c r="WQF16" s="80"/>
      <c r="WQG16" s="80"/>
      <c r="WQH16" s="80"/>
      <c r="WQI16" s="80"/>
      <c r="WQJ16" s="80"/>
      <c r="WQK16" s="80"/>
      <c r="WQL16" s="80"/>
      <c r="WQM16" s="80"/>
      <c r="WQN16" s="80"/>
      <c r="WQO16" s="80"/>
      <c r="WQP16" s="80"/>
      <c r="WQQ16" s="80"/>
      <c r="WQR16" s="80"/>
      <c r="WQS16" s="80"/>
      <c r="WQT16" s="80"/>
      <c r="WQU16" s="80"/>
      <c r="WQV16" s="80"/>
      <c r="WQW16" s="80"/>
      <c r="WQX16" s="80"/>
      <c r="WQY16" s="80"/>
      <c r="WQZ16" s="80"/>
      <c r="WRA16" s="80"/>
      <c r="WRB16" s="80"/>
      <c r="WRC16" s="80"/>
      <c r="WRD16" s="80"/>
      <c r="WRE16" s="80"/>
      <c r="WRF16" s="80"/>
      <c r="WRG16" s="80"/>
      <c r="WRH16" s="80"/>
      <c r="WRI16" s="80"/>
      <c r="WRJ16" s="80"/>
      <c r="WRK16" s="80"/>
      <c r="WRL16" s="80"/>
      <c r="WRM16" s="80"/>
      <c r="WRN16" s="80"/>
      <c r="WRO16" s="80"/>
      <c r="WRP16" s="80"/>
      <c r="WRQ16" s="80"/>
      <c r="WRR16" s="80"/>
      <c r="WRS16" s="80"/>
      <c r="WRT16" s="80"/>
      <c r="WRU16" s="80"/>
      <c r="WRV16" s="80"/>
      <c r="WRW16" s="80"/>
      <c r="WRX16" s="80"/>
      <c r="WRY16" s="80"/>
      <c r="WRZ16" s="80"/>
      <c r="WSA16" s="80"/>
      <c r="WSB16" s="80"/>
      <c r="WSC16" s="80"/>
      <c r="WSD16" s="80"/>
      <c r="WSE16" s="80"/>
      <c r="WSF16" s="80"/>
      <c r="WSG16" s="80"/>
      <c r="WSH16" s="80"/>
      <c r="WSI16" s="80"/>
      <c r="WSJ16" s="80"/>
      <c r="WSK16" s="80"/>
      <c r="WSL16" s="80"/>
      <c r="WSM16" s="80"/>
      <c r="WSN16" s="80"/>
      <c r="WSO16" s="80"/>
      <c r="WSP16" s="80"/>
      <c r="WSQ16" s="80"/>
      <c r="WSR16" s="80"/>
      <c r="WSS16" s="80"/>
      <c r="WST16" s="80"/>
      <c r="WSU16" s="80"/>
      <c r="WSV16" s="80"/>
      <c r="WSW16" s="80"/>
      <c r="WSX16" s="80"/>
      <c r="WSY16" s="80"/>
      <c r="WSZ16" s="80"/>
      <c r="WTA16" s="80"/>
      <c r="WTB16" s="80"/>
      <c r="WTC16" s="80"/>
      <c r="WTD16" s="80"/>
      <c r="WTE16" s="80"/>
      <c r="WTF16" s="80"/>
      <c r="WTG16" s="80"/>
      <c r="WTH16" s="80"/>
      <c r="WTI16" s="80"/>
      <c r="WTJ16" s="80"/>
      <c r="WTK16" s="80"/>
      <c r="WTL16" s="80"/>
      <c r="WTM16" s="80"/>
      <c r="WTN16" s="80"/>
      <c r="WTO16" s="80"/>
      <c r="WTP16" s="80"/>
      <c r="WTQ16" s="80"/>
      <c r="WTR16" s="80"/>
      <c r="WTS16" s="80"/>
      <c r="WTT16" s="80"/>
      <c r="WTU16" s="80"/>
      <c r="WTV16" s="80"/>
      <c r="WTW16" s="80"/>
      <c r="WTX16" s="80"/>
      <c r="WTY16" s="80"/>
      <c r="WTZ16" s="80"/>
      <c r="WUA16" s="80"/>
      <c r="WUB16" s="80"/>
      <c r="WUC16" s="80"/>
      <c r="WUD16" s="80"/>
      <c r="WUE16" s="80"/>
      <c r="WUF16" s="80"/>
      <c r="WUG16" s="80"/>
      <c r="WUH16" s="80"/>
      <c r="WUI16" s="80"/>
      <c r="WUJ16" s="80"/>
      <c r="WUK16" s="80"/>
      <c r="WUL16" s="80"/>
    </row>
    <row r="17" spans="1:30">
      <c r="A17" s="224"/>
      <c r="B17" s="225"/>
      <c r="C17" s="226"/>
      <c r="D17" s="226"/>
      <c r="E17" s="226"/>
      <c r="F17" s="226"/>
      <c r="G17" s="226"/>
      <c r="H17" s="226"/>
      <c r="I17" s="226"/>
    </row>
    <row r="18" spans="1:30" s="370" customFormat="1" ht="45">
      <c r="A18" s="287"/>
      <c r="B18" s="447"/>
      <c r="C18" s="260"/>
      <c r="D18" s="260"/>
      <c r="E18" s="492" t="s">
        <v>675</v>
      </c>
      <c r="F18" s="492" t="s">
        <v>676</v>
      </c>
      <c r="G18" s="260"/>
      <c r="H18" s="260"/>
      <c r="I18" s="260"/>
    </row>
    <row r="19" spans="1:30" s="370" customFormat="1">
      <c r="B19" s="260"/>
      <c r="C19" s="260"/>
      <c r="D19" s="260"/>
      <c r="E19" s="492" t="s">
        <v>677</v>
      </c>
      <c r="F19" s="260">
        <v>53.42</v>
      </c>
      <c r="G19" s="260"/>
      <c r="H19" s="260"/>
      <c r="I19" s="260"/>
      <c r="J19" s="945"/>
      <c r="K19" s="945"/>
      <c r="L19" s="945"/>
      <c r="M19" s="945"/>
      <c r="N19" s="945"/>
      <c r="O19" s="945"/>
      <c r="Q19" s="946" t="s">
        <v>576</v>
      </c>
      <c r="R19" s="945"/>
      <c r="S19" s="945"/>
      <c r="T19" s="945"/>
      <c r="U19" s="945"/>
      <c r="V19" s="946" t="s">
        <v>577</v>
      </c>
      <c r="W19" s="945"/>
      <c r="X19" s="945"/>
      <c r="Y19" s="945"/>
      <c r="Z19" s="945"/>
      <c r="AA19" s="945"/>
      <c r="AB19" s="945"/>
      <c r="AC19" s="945"/>
      <c r="AD19" s="945"/>
    </row>
    <row r="20" spans="1:30" s="370" customFormat="1">
      <c r="B20" s="260"/>
      <c r="C20" s="260"/>
      <c r="D20" s="260"/>
      <c r="E20" s="260"/>
      <c r="F20" s="260"/>
      <c r="G20" s="260"/>
      <c r="H20" s="260"/>
      <c r="I20" s="260"/>
    </row>
    <row r="21" spans="1:30" s="370" customFormat="1" ht="30">
      <c r="B21" s="260"/>
      <c r="C21" s="260"/>
      <c r="D21" s="260"/>
      <c r="E21" s="260" t="e">
        <f>(#REF!*4.93)*F19</f>
        <v>#REF!</v>
      </c>
      <c r="F21" s="492" t="s">
        <v>678</v>
      </c>
      <c r="G21" s="260"/>
      <c r="H21" s="260"/>
      <c r="I21" s="260"/>
    </row>
    <row r="22" spans="1:30" s="370" customFormat="1">
      <c r="B22" s="260"/>
      <c r="C22" s="260"/>
      <c r="D22" s="260"/>
      <c r="E22" s="260"/>
      <c r="F22" s="260"/>
      <c r="G22" s="260"/>
      <c r="H22" s="260"/>
      <c r="I22" s="260"/>
    </row>
    <row r="23" spans="1:30">
      <c r="A23" s="224"/>
      <c r="B23" s="225"/>
      <c r="C23" s="225"/>
      <c r="D23" s="225"/>
      <c r="E23" s="225"/>
      <c r="F23" s="225"/>
      <c r="G23" s="225"/>
      <c r="H23" s="225"/>
      <c r="I23" s="225"/>
    </row>
    <row r="24" spans="1:30">
      <c r="A24" s="224"/>
      <c r="B24" s="225"/>
      <c r="C24" s="225"/>
      <c r="D24" s="225"/>
      <c r="E24" s="225"/>
      <c r="F24" s="225"/>
      <c r="G24" s="225"/>
      <c r="H24" s="225"/>
      <c r="I24" s="225"/>
    </row>
    <row r="25" spans="1:30">
      <c r="A25" s="224"/>
      <c r="B25" s="225"/>
      <c r="C25" s="225"/>
      <c r="D25" s="225"/>
      <c r="E25" s="225"/>
      <c r="F25" s="225"/>
      <c r="G25" s="225"/>
      <c r="H25" s="225"/>
      <c r="I25" s="225"/>
    </row>
    <row r="26" spans="1:30">
      <c r="A26" s="224"/>
      <c r="B26" s="225"/>
      <c r="C26" s="225"/>
      <c r="D26" s="225"/>
      <c r="E26" s="225"/>
      <c r="F26" s="225"/>
      <c r="G26" s="225"/>
      <c r="H26" s="225"/>
      <c r="I26" s="225"/>
    </row>
    <row r="27" spans="1:30">
      <c r="A27" s="224"/>
      <c r="B27" s="225"/>
      <c r="C27" s="225"/>
      <c r="D27" s="225"/>
      <c r="E27" s="225"/>
      <c r="F27" s="225"/>
      <c r="G27" s="225"/>
      <c r="H27" s="225"/>
      <c r="I27" s="225"/>
    </row>
    <row r="28" spans="1:30">
      <c r="A28" s="224"/>
      <c r="B28" s="225"/>
      <c r="C28" s="225"/>
      <c r="D28" s="225"/>
      <c r="E28" s="225"/>
      <c r="F28" s="225"/>
      <c r="G28" s="225"/>
      <c r="H28" s="225"/>
      <c r="I28" s="225"/>
    </row>
    <row r="29" spans="1:30" s="224" customFormat="1">
      <c r="B29" s="225"/>
      <c r="C29" s="225"/>
      <c r="D29" s="225"/>
      <c r="E29" s="225"/>
      <c r="F29" s="225"/>
      <c r="G29" s="225"/>
      <c r="H29" s="225"/>
      <c r="I29" s="225"/>
    </row>
    <row r="30" spans="1:30" s="224" customFormat="1">
      <c r="B30" s="225"/>
      <c r="C30" s="225"/>
      <c r="D30" s="225"/>
      <c r="E30" s="225"/>
      <c r="F30" s="225"/>
      <c r="G30" s="225"/>
      <c r="H30" s="225"/>
      <c r="I30" s="225"/>
    </row>
    <row r="31" spans="1:30" s="224" customFormat="1">
      <c r="B31" s="225"/>
      <c r="C31" s="225"/>
      <c r="D31" s="225"/>
      <c r="E31" s="225"/>
      <c r="F31" s="225"/>
      <c r="G31" s="225"/>
      <c r="H31" s="225"/>
      <c r="I31" s="225"/>
    </row>
    <row r="32" spans="1:30" s="224" customFormat="1">
      <c r="B32" s="225"/>
      <c r="C32" s="225"/>
      <c r="D32" s="225"/>
      <c r="E32" s="225"/>
      <c r="F32" s="225"/>
      <c r="G32" s="225"/>
      <c r="H32" s="225"/>
      <c r="I32" s="225"/>
    </row>
    <row r="33" spans="2:9" s="224" customFormat="1">
      <c r="B33" s="225"/>
      <c r="C33" s="225"/>
      <c r="D33" s="225"/>
      <c r="E33" s="225"/>
      <c r="F33" s="225"/>
      <c r="G33" s="225"/>
      <c r="H33" s="225"/>
      <c r="I33" s="225"/>
    </row>
    <row r="34" spans="2:9" s="224" customFormat="1">
      <c r="B34" s="225"/>
      <c r="C34" s="225"/>
      <c r="D34" s="225"/>
      <c r="E34" s="225"/>
      <c r="F34" s="225"/>
      <c r="G34" s="225"/>
      <c r="H34" s="225"/>
      <c r="I34" s="225"/>
    </row>
    <row r="35" spans="2:9" s="224" customFormat="1">
      <c r="B35" s="225"/>
      <c r="C35" s="225"/>
      <c r="D35" s="225"/>
      <c r="E35" s="225"/>
      <c r="F35" s="225"/>
      <c r="G35" s="225"/>
      <c r="H35" s="225"/>
      <c r="I35" s="225"/>
    </row>
    <row r="36" spans="2:9" s="224" customFormat="1">
      <c r="B36" s="225"/>
      <c r="C36" s="225"/>
      <c r="D36" s="225"/>
      <c r="E36" s="225"/>
      <c r="F36" s="225"/>
      <c r="G36" s="225"/>
      <c r="H36" s="225"/>
      <c r="I36" s="225"/>
    </row>
    <row r="37" spans="2:9" s="224" customFormat="1">
      <c r="B37" s="225"/>
      <c r="C37" s="225"/>
      <c r="D37" s="225"/>
      <c r="E37" s="225"/>
      <c r="F37" s="225"/>
      <c r="G37" s="225"/>
      <c r="H37" s="225"/>
      <c r="I37" s="225"/>
    </row>
    <row r="38" spans="2:9" s="224" customFormat="1">
      <c r="B38" s="225"/>
      <c r="C38" s="225"/>
      <c r="D38" s="225"/>
      <c r="E38" s="225"/>
      <c r="F38" s="225"/>
      <c r="G38" s="225"/>
      <c r="H38" s="225"/>
      <c r="I38" s="225"/>
    </row>
    <row r="39" spans="2:9" s="224" customFormat="1">
      <c r="B39" s="225"/>
      <c r="C39" s="225"/>
      <c r="D39" s="225"/>
      <c r="E39" s="225"/>
      <c r="F39" s="225"/>
      <c r="G39" s="225"/>
      <c r="H39" s="225"/>
      <c r="I39" s="225"/>
    </row>
    <row r="40" spans="2:9" s="224" customFormat="1">
      <c r="B40" s="225"/>
      <c r="C40" s="225"/>
      <c r="D40" s="225"/>
      <c r="E40" s="225"/>
      <c r="F40" s="225"/>
      <c r="G40" s="225"/>
      <c r="H40" s="225"/>
      <c r="I40" s="225"/>
    </row>
    <row r="41" spans="2:9" s="224" customFormat="1">
      <c r="B41" s="225"/>
      <c r="C41" s="225"/>
      <c r="D41" s="225"/>
      <c r="E41" s="225"/>
      <c r="F41" s="225"/>
      <c r="G41" s="225"/>
      <c r="H41" s="225"/>
      <c r="I41" s="225"/>
    </row>
    <row r="42" spans="2:9" s="224" customFormat="1">
      <c r="B42" s="225"/>
      <c r="C42" s="225"/>
      <c r="D42" s="225"/>
      <c r="E42" s="225"/>
      <c r="F42" s="225"/>
      <c r="G42" s="225"/>
      <c r="H42" s="225"/>
      <c r="I42" s="225"/>
    </row>
    <row r="43" spans="2:9" s="224" customFormat="1">
      <c r="B43" s="225"/>
      <c r="C43" s="225"/>
      <c r="D43" s="225"/>
      <c r="E43" s="225"/>
      <c r="F43" s="225"/>
      <c r="G43" s="225"/>
      <c r="H43" s="225"/>
      <c r="I43" s="225"/>
    </row>
    <row r="44" spans="2:9" s="224" customFormat="1">
      <c r="B44" s="225"/>
      <c r="C44" s="225"/>
      <c r="D44" s="225"/>
      <c r="E44" s="225"/>
      <c r="F44" s="225"/>
      <c r="G44" s="225"/>
      <c r="H44" s="225"/>
      <c r="I44" s="225"/>
    </row>
    <row r="45" spans="2:9" s="224" customFormat="1">
      <c r="B45" s="225"/>
      <c r="C45" s="225"/>
      <c r="D45" s="225"/>
      <c r="E45" s="225"/>
      <c r="F45" s="225"/>
      <c r="G45" s="225"/>
      <c r="H45" s="225"/>
      <c r="I45" s="225"/>
    </row>
    <row r="46" spans="2:9" s="224" customFormat="1">
      <c r="B46" s="225"/>
      <c r="C46" s="225"/>
      <c r="D46" s="225"/>
      <c r="E46" s="225"/>
      <c r="F46" s="225"/>
      <c r="G46" s="225"/>
      <c r="H46" s="225"/>
      <c r="I46" s="225"/>
    </row>
    <row r="47" spans="2:9" s="224" customFormat="1">
      <c r="B47" s="225"/>
      <c r="C47" s="225"/>
      <c r="D47" s="225"/>
      <c r="E47" s="225"/>
      <c r="F47" s="225"/>
      <c r="G47" s="225"/>
      <c r="H47" s="225"/>
      <c r="I47" s="225"/>
    </row>
    <row r="48" spans="2:9" s="224" customFormat="1">
      <c r="B48" s="225"/>
      <c r="C48" s="225"/>
      <c r="D48" s="225"/>
      <c r="E48" s="225"/>
      <c r="F48" s="225"/>
      <c r="G48" s="225"/>
      <c r="H48" s="225"/>
      <c r="I48" s="225"/>
    </row>
    <row r="49" spans="2:9" s="224" customFormat="1">
      <c r="B49" s="225"/>
      <c r="C49" s="225"/>
      <c r="D49" s="225"/>
      <c r="E49" s="225"/>
      <c r="F49" s="225"/>
      <c r="G49" s="225"/>
      <c r="H49" s="225"/>
      <c r="I49" s="225"/>
    </row>
    <row r="50" spans="2:9" s="224" customFormat="1">
      <c r="B50" s="225"/>
      <c r="C50" s="225"/>
      <c r="D50" s="225"/>
      <c r="E50" s="225"/>
      <c r="F50" s="225"/>
      <c r="G50" s="225"/>
      <c r="H50" s="225"/>
      <c r="I50" s="225"/>
    </row>
    <row r="51" spans="2:9" s="224" customFormat="1">
      <c r="B51" s="225"/>
      <c r="C51" s="225"/>
      <c r="D51" s="225"/>
      <c r="E51" s="225"/>
      <c r="F51" s="225"/>
      <c r="G51" s="225"/>
      <c r="H51" s="225"/>
      <c r="I51" s="225"/>
    </row>
    <row r="52" spans="2:9" s="224" customFormat="1">
      <c r="B52" s="225"/>
      <c r="C52" s="225"/>
      <c r="D52" s="225"/>
      <c r="E52" s="225"/>
      <c r="F52" s="225"/>
      <c r="G52" s="225"/>
      <c r="H52" s="225"/>
      <c r="I52" s="225"/>
    </row>
    <row r="53" spans="2:9" s="224" customFormat="1">
      <c r="B53" s="225"/>
      <c r="C53" s="225"/>
      <c r="D53" s="225"/>
      <c r="E53" s="225"/>
      <c r="F53" s="225"/>
      <c r="G53" s="225"/>
      <c r="H53" s="225"/>
      <c r="I53" s="225"/>
    </row>
    <row r="54" spans="2:9" s="224" customFormat="1">
      <c r="B54" s="225"/>
      <c r="C54" s="225"/>
      <c r="D54" s="225"/>
      <c r="E54" s="225"/>
      <c r="F54" s="225"/>
      <c r="G54" s="225"/>
      <c r="H54" s="225"/>
      <c r="I54" s="225"/>
    </row>
    <row r="55" spans="2:9" s="224" customFormat="1">
      <c r="B55" s="225"/>
      <c r="C55" s="225"/>
      <c r="D55" s="225"/>
      <c r="E55" s="225"/>
      <c r="F55" s="225"/>
      <c r="G55" s="225"/>
      <c r="H55" s="225"/>
      <c r="I55" s="225"/>
    </row>
    <row r="56" spans="2:9" s="224" customFormat="1">
      <c r="B56" s="225"/>
      <c r="C56" s="225"/>
      <c r="D56" s="225"/>
      <c r="E56" s="225"/>
      <c r="F56" s="225"/>
      <c r="G56" s="225"/>
      <c r="H56" s="225"/>
      <c r="I56" s="225"/>
    </row>
    <row r="57" spans="2:9" s="224" customFormat="1">
      <c r="B57" s="225"/>
      <c r="C57" s="225"/>
      <c r="D57" s="225"/>
      <c r="E57" s="225"/>
      <c r="F57" s="225"/>
      <c r="G57" s="225"/>
      <c r="H57" s="225"/>
      <c r="I57" s="225"/>
    </row>
    <row r="58" spans="2:9" s="224" customFormat="1">
      <c r="B58" s="225"/>
      <c r="C58" s="225"/>
      <c r="D58" s="225"/>
      <c r="E58" s="225"/>
      <c r="F58" s="225"/>
      <c r="G58" s="225"/>
      <c r="H58" s="225"/>
      <c r="I58" s="225"/>
    </row>
    <row r="59" spans="2:9" s="224" customFormat="1">
      <c r="B59" s="225"/>
      <c r="C59" s="225"/>
      <c r="D59" s="225"/>
      <c r="E59" s="225"/>
      <c r="F59" s="225"/>
      <c r="G59" s="225"/>
      <c r="H59" s="225"/>
      <c r="I59" s="225"/>
    </row>
    <row r="60" spans="2:9" s="224" customFormat="1">
      <c r="B60" s="225"/>
      <c r="C60" s="225"/>
      <c r="D60" s="225"/>
      <c r="E60" s="225"/>
      <c r="F60" s="225"/>
      <c r="G60" s="225"/>
      <c r="H60" s="225"/>
      <c r="I60" s="225"/>
    </row>
    <row r="61" spans="2:9" s="224" customFormat="1">
      <c r="B61" s="225"/>
      <c r="C61" s="225"/>
      <c r="D61" s="225"/>
      <c r="E61" s="225"/>
      <c r="F61" s="225"/>
      <c r="G61" s="225"/>
      <c r="H61" s="225"/>
      <c r="I61" s="225"/>
    </row>
    <row r="62" spans="2:9" s="224" customFormat="1">
      <c r="B62" s="225"/>
      <c r="C62" s="225"/>
      <c r="D62" s="225"/>
      <c r="E62" s="225"/>
      <c r="F62" s="225"/>
      <c r="G62" s="225"/>
      <c r="H62" s="225"/>
      <c r="I62" s="225"/>
    </row>
    <row r="63" spans="2:9" s="224" customFormat="1">
      <c r="B63" s="225"/>
      <c r="C63" s="225"/>
      <c r="D63" s="225"/>
      <c r="E63" s="225"/>
      <c r="F63" s="225"/>
      <c r="G63" s="225"/>
      <c r="H63" s="225"/>
      <c r="I63" s="225"/>
    </row>
    <row r="64" spans="2:9" s="224" customFormat="1">
      <c r="B64" s="225"/>
      <c r="C64" s="225"/>
      <c r="D64" s="225"/>
      <c r="E64" s="225"/>
      <c r="F64" s="225"/>
      <c r="G64" s="225"/>
      <c r="H64" s="225"/>
      <c r="I64" s="225"/>
    </row>
    <row r="65" spans="2:9" s="224" customFormat="1">
      <c r="B65" s="225"/>
      <c r="C65" s="225"/>
      <c r="D65" s="225"/>
      <c r="E65" s="225"/>
      <c r="F65" s="225"/>
      <c r="G65" s="225"/>
      <c r="H65" s="225"/>
      <c r="I65" s="225"/>
    </row>
    <row r="66" spans="2:9" s="224" customFormat="1">
      <c r="B66" s="225"/>
      <c r="C66" s="225"/>
      <c r="D66" s="225"/>
      <c r="E66" s="225"/>
      <c r="F66" s="225"/>
      <c r="G66" s="225"/>
      <c r="H66" s="225"/>
      <c r="I66" s="225"/>
    </row>
    <row r="67" spans="2:9" s="224" customFormat="1">
      <c r="B67" s="225"/>
      <c r="C67" s="225"/>
      <c r="D67" s="225"/>
      <c r="E67" s="225"/>
      <c r="F67" s="225"/>
      <c r="G67" s="225"/>
      <c r="H67" s="225"/>
      <c r="I67" s="225"/>
    </row>
    <row r="68" spans="2:9" s="224" customFormat="1">
      <c r="B68" s="225"/>
      <c r="C68" s="225"/>
      <c r="D68" s="225"/>
      <c r="E68" s="225"/>
      <c r="F68" s="225"/>
      <c r="G68" s="225"/>
      <c r="H68" s="225"/>
      <c r="I68" s="225"/>
    </row>
    <row r="69" spans="2:9" s="224" customFormat="1">
      <c r="B69" s="225"/>
      <c r="C69" s="225"/>
      <c r="D69" s="225"/>
      <c r="E69" s="225"/>
      <c r="F69" s="225"/>
      <c r="G69" s="225"/>
      <c r="H69" s="225"/>
      <c r="I69" s="225"/>
    </row>
    <row r="70" spans="2:9" s="224" customFormat="1">
      <c r="B70" s="225"/>
      <c r="C70" s="225"/>
      <c r="D70" s="225"/>
      <c r="E70" s="225"/>
      <c r="F70" s="225"/>
      <c r="G70" s="225"/>
      <c r="H70" s="225"/>
      <c r="I70" s="225"/>
    </row>
    <row r="71" spans="2:9" s="224" customFormat="1">
      <c r="B71" s="225"/>
      <c r="C71" s="225"/>
      <c r="D71" s="225"/>
      <c r="E71" s="225"/>
      <c r="F71" s="225"/>
      <c r="G71" s="225"/>
      <c r="H71" s="225"/>
      <c r="I71" s="225"/>
    </row>
    <row r="72" spans="2:9" s="224" customFormat="1">
      <c r="B72" s="225"/>
      <c r="C72" s="225"/>
      <c r="D72" s="225"/>
      <c r="E72" s="225"/>
      <c r="F72" s="225"/>
      <c r="G72" s="225"/>
      <c r="H72" s="225"/>
      <c r="I72" s="225"/>
    </row>
    <row r="73" spans="2:9" s="224" customFormat="1">
      <c r="B73" s="225"/>
      <c r="C73" s="225"/>
      <c r="D73" s="225"/>
      <c r="E73" s="225"/>
      <c r="F73" s="225"/>
      <c r="G73" s="225"/>
      <c r="H73" s="225"/>
      <c r="I73" s="225"/>
    </row>
    <row r="74" spans="2:9" s="224" customFormat="1">
      <c r="B74" s="225"/>
      <c r="C74" s="225"/>
      <c r="D74" s="225"/>
      <c r="E74" s="225"/>
      <c r="F74" s="225"/>
      <c r="G74" s="225"/>
      <c r="H74" s="225"/>
      <c r="I74" s="225"/>
    </row>
    <row r="75" spans="2:9" s="224" customFormat="1">
      <c r="B75" s="225"/>
      <c r="C75" s="225"/>
      <c r="D75" s="225"/>
      <c r="E75" s="225"/>
      <c r="F75" s="225"/>
      <c r="G75" s="225"/>
      <c r="H75" s="225"/>
      <c r="I75" s="225"/>
    </row>
    <row r="76" spans="2:9" s="224" customFormat="1">
      <c r="B76" s="225"/>
      <c r="C76" s="225"/>
      <c r="D76" s="225"/>
      <c r="E76" s="225"/>
      <c r="F76" s="225"/>
      <c r="G76" s="225"/>
      <c r="H76" s="225"/>
      <c r="I76" s="225"/>
    </row>
    <row r="77" spans="2:9" s="224" customFormat="1">
      <c r="B77" s="225"/>
      <c r="C77" s="225"/>
      <c r="D77" s="225"/>
      <c r="E77" s="225"/>
      <c r="F77" s="225"/>
      <c r="G77" s="225"/>
      <c r="H77" s="225"/>
      <c r="I77" s="225"/>
    </row>
    <row r="78" spans="2:9" s="224" customFormat="1">
      <c r="B78" s="225"/>
      <c r="C78" s="225"/>
      <c r="D78" s="225"/>
      <c r="E78" s="225"/>
      <c r="F78" s="225"/>
      <c r="G78" s="225"/>
      <c r="H78" s="225"/>
      <c r="I78" s="225"/>
    </row>
    <row r="79" spans="2:9" s="224" customFormat="1">
      <c r="B79" s="225"/>
      <c r="C79" s="225"/>
      <c r="D79" s="225"/>
      <c r="E79" s="225"/>
      <c r="F79" s="225"/>
      <c r="G79" s="225"/>
      <c r="H79" s="225"/>
      <c r="I79" s="225"/>
    </row>
    <row r="80" spans="2:9" s="224" customFormat="1">
      <c r="B80" s="225"/>
      <c r="C80" s="225"/>
      <c r="D80" s="225"/>
      <c r="E80" s="225"/>
      <c r="F80" s="225"/>
      <c r="G80" s="225"/>
      <c r="H80" s="225"/>
      <c r="I80" s="225"/>
    </row>
    <row r="81" spans="2:9" s="224" customFormat="1">
      <c r="B81" s="225"/>
      <c r="C81" s="225"/>
      <c r="D81" s="225"/>
      <c r="E81" s="225"/>
      <c r="F81" s="225"/>
      <c r="G81" s="225"/>
      <c r="H81" s="225"/>
      <c r="I81" s="225"/>
    </row>
    <row r="82" spans="2:9" s="224" customFormat="1">
      <c r="B82" s="225"/>
      <c r="C82" s="225"/>
      <c r="D82" s="225"/>
      <c r="E82" s="225"/>
      <c r="F82" s="225"/>
      <c r="G82" s="225"/>
      <c r="H82" s="225"/>
      <c r="I82" s="225"/>
    </row>
    <row r="83" spans="2:9" s="224" customFormat="1">
      <c r="B83" s="225"/>
      <c r="C83" s="225"/>
      <c r="D83" s="225"/>
      <c r="E83" s="225"/>
      <c r="F83" s="225"/>
      <c r="G83" s="225"/>
      <c r="H83" s="225"/>
      <c r="I83" s="225"/>
    </row>
    <row r="84" spans="2:9" s="224" customFormat="1">
      <c r="B84" s="225"/>
      <c r="C84" s="225"/>
      <c r="D84" s="225"/>
      <c r="E84" s="225"/>
      <c r="F84" s="225"/>
      <c r="G84" s="225"/>
      <c r="H84" s="225"/>
      <c r="I84" s="225"/>
    </row>
    <row r="85" spans="2:9" s="224" customFormat="1">
      <c r="B85" s="225"/>
      <c r="C85" s="225"/>
      <c r="D85" s="225"/>
      <c r="E85" s="225"/>
      <c r="F85" s="225"/>
      <c r="G85" s="225"/>
      <c r="H85" s="225"/>
      <c r="I85" s="225"/>
    </row>
    <row r="86" spans="2:9" s="224" customFormat="1">
      <c r="B86" s="225"/>
      <c r="C86" s="225"/>
      <c r="D86" s="225"/>
      <c r="E86" s="225"/>
      <c r="F86" s="225"/>
      <c r="G86" s="225"/>
      <c r="H86" s="225"/>
      <c r="I86" s="225"/>
    </row>
    <row r="87" spans="2:9" s="224" customFormat="1">
      <c r="B87" s="225"/>
      <c r="C87" s="225"/>
      <c r="D87" s="225"/>
      <c r="E87" s="225"/>
      <c r="F87" s="225"/>
      <c r="G87" s="225"/>
      <c r="H87" s="225"/>
      <c r="I87" s="225"/>
    </row>
    <row r="88" spans="2:9" s="224" customFormat="1">
      <c r="B88" s="225"/>
      <c r="C88" s="225"/>
      <c r="D88" s="225"/>
      <c r="E88" s="225"/>
      <c r="F88" s="225"/>
      <c r="G88" s="225"/>
      <c r="H88" s="225"/>
      <c r="I88" s="225"/>
    </row>
    <row r="89" spans="2:9" s="224" customFormat="1">
      <c r="B89" s="225"/>
      <c r="C89" s="225"/>
      <c r="D89" s="225"/>
      <c r="E89" s="225"/>
      <c r="F89" s="225"/>
      <c r="G89" s="225"/>
      <c r="H89" s="225"/>
      <c r="I89" s="225"/>
    </row>
    <row r="90" spans="2:9" s="224" customFormat="1">
      <c r="B90" s="225"/>
      <c r="C90" s="225"/>
      <c r="D90" s="225"/>
      <c r="E90" s="225"/>
      <c r="F90" s="225"/>
      <c r="G90" s="225"/>
      <c r="H90" s="225"/>
      <c r="I90" s="225"/>
    </row>
    <row r="91" spans="2:9" s="224" customFormat="1">
      <c r="B91" s="225"/>
      <c r="C91" s="225"/>
      <c r="D91" s="225"/>
      <c r="E91" s="225"/>
      <c r="F91" s="225"/>
      <c r="G91" s="225"/>
      <c r="H91" s="225"/>
      <c r="I91" s="225"/>
    </row>
    <row r="92" spans="2:9" s="224" customFormat="1">
      <c r="B92" s="225"/>
      <c r="C92" s="225"/>
      <c r="D92" s="225"/>
      <c r="E92" s="225"/>
      <c r="F92" s="225"/>
      <c r="G92" s="225"/>
      <c r="H92" s="225"/>
      <c r="I92" s="225"/>
    </row>
    <row r="93" spans="2:9" s="224" customFormat="1">
      <c r="B93" s="225"/>
      <c r="C93" s="225"/>
      <c r="D93" s="225"/>
      <c r="E93" s="225"/>
      <c r="F93" s="225"/>
      <c r="G93" s="225"/>
      <c r="H93" s="225"/>
      <c r="I93" s="225"/>
    </row>
    <row r="94" spans="2:9" s="224" customFormat="1">
      <c r="B94" s="225"/>
      <c r="C94" s="225"/>
      <c r="D94" s="225"/>
      <c r="E94" s="225"/>
      <c r="F94" s="225"/>
      <c r="G94" s="225"/>
      <c r="H94" s="225"/>
      <c r="I94" s="225"/>
    </row>
    <row r="95" spans="2:9" s="224" customFormat="1">
      <c r="B95" s="225"/>
      <c r="C95" s="225"/>
      <c r="D95" s="225"/>
      <c r="E95" s="225"/>
      <c r="F95" s="225"/>
      <c r="G95" s="225"/>
      <c r="H95" s="225"/>
      <c r="I95" s="225"/>
    </row>
    <row r="96" spans="2:9" s="224" customFormat="1">
      <c r="B96" s="225"/>
      <c r="C96" s="225"/>
      <c r="D96" s="225"/>
      <c r="E96" s="225"/>
      <c r="F96" s="225"/>
      <c r="G96" s="225"/>
      <c r="H96" s="225"/>
      <c r="I96" s="225"/>
    </row>
    <row r="97" spans="2:9" s="224" customFormat="1">
      <c r="B97" s="225"/>
      <c r="C97" s="225"/>
      <c r="D97" s="225"/>
      <c r="E97" s="225"/>
      <c r="F97" s="225"/>
      <c r="G97" s="225"/>
      <c r="H97" s="225"/>
      <c r="I97" s="225"/>
    </row>
    <row r="98" spans="2:9" s="224" customFormat="1">
      <c r="B98" s="225"/>
      <c r="C98" s="225"/>
      <c r="D98" s="225"/>
      <c r="E98" s="225"/>
      <c r="F98" s="225"/>
      <c r="G98" s="225"/>
      <c r="H98" s="225"/>
      <c r="I98" s="225"/>
    </row>
    <row r="99" spans="2:9" s="224" customFormat="1">
      <c r="B99" s="225"/>
      <c r="C99" s="225"/>
      <c r="D99" s="225"/>
      <c r="E99" s="225"/>
      <c r="F99" s="225"/>
      <c r="G99" s="225"/>
      <c r="H99" s="225"/>
      <c r="I99" s="225"/>
    </row>
    <row r="100" spans="2:9" s="224" customFormat="1">
      <c r="B100" s="225"/>
      <c r="C100" s="225"/>
      <c r="D100" s="225"/>
      <c r="E100" s="225"/>
      <c r="F100" s="225"/>
      <c r="G100" s="225"/>
      <c r="H100" s="225"/>
      <c r="I100" s="225"/>
    </row>
    <row r="101" spans="2:9" s="224" customFormat="1">
      <c r="B101" s="225"/>
      <c r="C101" s="225"/>
      <c r="D101" s="225"/>
      <c r="E101" s="225"/>
      <c r="F101" s="225"/>
      <c r="G101" s="225"/>
      <c r="H101" s="225"/>
      <c r="I101" s="225"/>
    </row>
    <row r="102" spans="2:9" s="224" customFormat="1">
      <c r="B102" s="225"/>
      <c r="C102" s="225"/>
      <c r="D102" s="225"/>
      <c r="E102" s="225"/>
      <c r="F102" s="225"/>
      <c r="G102" s="225"/>
      <c r="H102" s="225"/>
      <c r="I102" s="225"/>
    </row>
    <row r="103" spans="2:9" s="224" customFormat="1">
      <c r="B103" s="225"/>
      <c r="C103" s="225"/>
      <c r="D103" s="225"/>
      <c r="E103" s="225"/>
      <c r="F103" s="225"/>
      <c r="G103" s="225"/>
      <c r="H103" s="225"/>
      <c r="I103" s="225"/>
    </row>
    <row r="104" spans="2:9" s="224" customFormat="1">
      <c r="B104" s="225"/>
      <c r="C104" s="225"/>
      <c r="D104" s="225"/>
      <c r="E104" s="225"/>
      <c r="F104" s="225"/>
      <c r="G104" s="225"/>
      <c r="H104" s="225"/>
      <c r="I104" s="225"/>
    </row>
    <row r="105" spans="2:9" s="224" customFormat="1">
      <c r="B105" s="225"/>
      <c r="C105" s="225"/>
      <c r="D105" s="225"/>
      <c r="E105" s="225"/>
      <c r="F105" s="225"/>
      <c r="G105" s="225"/>
      <c r="H105" s="225"/>
      <c r="I105" s="225"/>
    </row>
    <row r="106" spans="2:9" s="224" customFormat="1">
      <c r="B106" s="225"/>
      <c r="C106" s="225"/>
      <c r="D106" s="225"/>
      <c r="E106" s="225"/>
      <c r="F106" s="225"/>
      <c r="G106" s="225"/>
      <c r="H106" s="225"/>
      <c r="I106" s="225"/>
    </row>
    <row r="107" spans="2:9" s="224" customFormat="1">
      <c r="B107" s="225"/>
      <c r="C107" s="225"/>
      <c r="D107" s="225"/>
      <c r="E107" s="225"/>
      <c r="F107" s="225"/>
      <c r="G107" s="225"/>
      <c r="H107" s="225"/>
      <c r="I107" s="225"/>
    </row>
    <row r="108" spans="2:9" s="224" customFormat="1">
      <c r="B108" s="225"/>
      <c r="C108" s="225"/>
      <c r="D108" s="225"/>
      <c r="E108" s="225"/>
      <c r="F108" s="225"/>
      <c r="G108" s="225"/>
      <c r="H108" s="225"/>
      <c r="I108" s="225"/>
    </row>
    <row r="109" spans="2:9" s="224" customFormat="1">
      <c r="B109" s="225"/>
      <c r="C109" s="225"/>
      <c r="D109" s="225"/>
      <c r="E109" s="225"/>
      <c r="F109" s="225"/>
      <c r="G109" s="225"/>
      <c r="H109" s="225"/>
      <c r="I109" s="225"/>
    </row>
    <row r="110" spans="2:9" s="224" customFormat="1">
      <c r="B110" s="225"/>
      <c r="C110" s="225"/>
      <c r="D110" s="225"/>
      <c r="E110" s="225"/>
      <c r="F110" s="225"/>
      <c r="G110" s="225"/>
      <c r="H110" s="225"/>
      <c r="I110" s="225"/>
    </row>
    <row r="111" spans="2:9" s="224" customFormat="1">
      <c r="B111" s="225"/>
      <c r="C111" s="225"/>
      <c r="D111" s="225"/>
      <c r="E111" s="225"/>
      <c r="F111" s="225"/>
      <c r="G111" s="225"/>
      <c r="H111" s="225"/>
      <c r="I111" s="225"/>
    </row>
    <row r="112" spans="2:9" s="224" customFormat="1">
      <c r="B112" s="225"/>
      <c r="C112" s="225"/>
      <c r="D112" s="225"/>
      <c r="E112" s="225"/>
      <c r="F112" s="225"/>
      <c r="G112" s="225"/>
      <c r="H112" s="225"/>
      <c r="I112" s="225"/>
    </row>
    <row r="113" spans="2:9" s="224" customFormat="1">
      <c r="B113" s="225"/>
      <c r="C113" s="225"/>
      <c r="D113" s="225"/>
      <c r="E113" s="225"/>
      <c r="F113" s="225"/>
      <c r="G113" s="225"/>
      <c r="H113" s="225"/>
      <c r="I113" s="225"/>
    </row>
    <row r="114" spans="2:9" s="224" customFormat="1">
      <c r="B114" s="225"/>
      <c r="C114" s="225"/>
      <c r="D114" s="225"/>
      <c r="E114" s="225"/>
      <c r="F114" s="225"/>
      <c r="G114" s="225"/>
      <c r="H114" s="225"/>
      <c r="I114" s="225"/>
    </row>
    <row r="115" spans="2:9" s="224" customFormat="1">
      <c r="B115" s="225"/>
      <c r="C115" s="225"/>
      <c r="D115" s="225"/>
      <c r="E115" s="225"/>
      <c r="F115" s="225"/>
      <c r="G115" s="225"/>
      <c r="H115" s="225"/>
      <c r="I115" s="225"/>
    </row>
    <row r="116" spans="2:9" s="224" customFormat="1">
      <c r="B116" s="225"/>
      <c r="C116" s="225"/>
      <c r="D116" s="225"/>
      <c r="E116" s="225"/>
      <c r="F116" s="225"/>
      <c r="G116" s="225"/>
      <c r="H116" s="225"/>
      <c r="I116" s="225"/>
    </row>
    <row r="117" spans="2:9" s="224" customFormat="1">
      <c r="B117" s="225"/>
      <c r="C117" s="225"/>
      <c r="D117" s="225"/>
      <c r="E117" s="225"/>
      <c r="F117" s="225"/>
      <c r="G117" s="225"/>
      <c r="H117" s="225"/>
      <c r="I117" s="225"/>
    </row>
    <row r="118" spans="2:9" s="224" customFormat="1">
      <c r="B118" s="225"/>
      <c r="C118" s="225"/>
      <c r="D118" s="225"/>
      <c r="E118" s="225"/>
      <c r="F118" s="225"/>
      <c r="G118" s="225"/>
      <c r="H118" s="225"/>
      <c r="I118" s="225"/>
    </row>
    <row r="119" spans="2:9" s="224" customFormat="1">
      <c r="B119" s="225"/>
      <c r="C119" s="225"/>
      <c r="D119" s="225"/>
      <c r="E119" s="225"/>
      <c r="F119" s="225"/>
      <c r="G119" s="225"/>
      <c r="H119" s="225"/>
      <c r="I119" s="225"/>
    </row>
    <row r="120" spans="2:9" s="224" customFormat="1">
      <c r="B120" s="225"/>
      <c r="C120" s="225"/>
      <c r="D120" s="225"/>
      <c r="E120" s="225"/>
      <c r="F120" s="225"/>
      <c r="G120" s="225"/>
      <c r="H120" s="225"/>
      <c r="I120" s="225"/>
    </row>
    <row r="121" spans="2:9" s="224" customFormat="1">
      <c r="B121" s="225"/>
      <c r="C121" s="225"/>
      <c r="D121" s="225"/>
      <c r="E121" s="225"/>
      <c r="F121" s="225"/>
      <c r="G121" s="225"/>
      <c r="H121" s="225"/>
      <c r="I121" s="225"/>
    </row>
    <row r="122" spans="2:9" s="224" customFormat="1">
      <c r="B122" s="225"/>
      <c r="C122" s="225"/>
      <c r="D122" s="225"/>
      <c r="E122" s="225"/>
      <c r="F122" s="225"/>
      <c r="G122" s="225"/>
      <c r="H122" s="225"/>
      <c r="I122" s="225"/>
    </row>
    <row r="123" spans="2:9" s="224" customFormat="1">
      <c r="B123" s="225"/>
      <c r="C123" s="225"/>
      <c r="D123" s="225"/>
      <c r="E123" s="225"/>
      <c r="F123" s="225"/>
      <c r="G123" s="225"/>
      <c r="H123" s="225"/>
      <c r="I123" s="225"/>
    </row>
    <row r="124" spans="2:9" s="224" customFormat="1">
      <c r="B124" s="225"/>
      <c r="C124" s="225"/>
      <c r="D124" s="225"/>
      <c r="E124" s="225"/>
      <c r="F124" s="225"/>
      <c r="G124" s="225"/>
      <c r="H124" s="225"/>
      <c r="I124" s="225"/>
    </row>
    <row r="125" spans="2:9" s="224" customFormat="1">
      <c r="B125" s="225"/>
      <c r="C125" s="225"/>
      <c r="D125" s="225"/>
      <c r="E125" s="225"/>
      <c r="F125" s="225"/>
      <c r="G125" s="225"/>
      <c r="H125" s="225"/>
      <c r="I125" s="225"/>
    </row>
    <row r="126" spans="2:9" s="224" customFormat="1">
      <c r="B126" s="225"/>
      <c r="C126" s="225"/>
      <c r="D126" s="225"/>
      <c r="E126" s="225"/>
      <c r="F126" s="225"/>
      <c r="G126" s="225"/>
      <c r="H126" s="225"/>
      <c r="I126" s="225"/>
    </row>
    <row r="127" spans="2:9" s="224" customFormat="1">
      <c r="B127" s="225"/>
      <c r="C127" s="225"/>
      <c r="D127" s="225"/>
      <c r="E127" s="225"/>
      <c r="F127" s="225"/>
      <c r="G127" s="225"/>
      <c r="H127" s="225"/>
      <c r="I127" s="225"/>
    </row>
    <row r="128" spans="2:9" s="224" customFormat="1">
      <c r="B128" s="225"/>
      <c r="C128" s="225"/>
      <c r="D128" s="225"/>
      <c r="E128" s="225"/>
      <c r="F128" s="225"/>
      <c r="G128" s="225"/>
      <c r="H128" s="225"/>
      <c r="I128" s="225"/>
    </row>
    <row r="129" spans="2:9" s="224" customFormat="1">
      <c r="B129" s="225"/>
      <c r="C129" s="225"/>
      <c r="D129" s="225"/>
      <c r="E129" s="225"/>
      <c r="F129" s="225"/>
      <c r="G129" s="225"/>
      <c r="H129" s="225"/>
      <c r="I129" s="225"/>
    </row>
    <row r="130" spans="2:9" s="224" customFormat="1">
      <c r="B130" s="225"/>
      <c r="C130" s="225"/>
      <c r="D130" s="225"/>
      <c r="E130" s="225"/>
      <c r="F130" s="225"/>
      <c r="G130" s="225"/>
      <c r="H130" s="225"/>
      <c r="I130" s="225"/>
    </row>
    <row r="131" spans="2:9" s="224" customFormat="1">
      <c r="B131" s="225"/>
      <c r="C131" s="225"/>
      <c r="D131" s="225"/>
      <c r="E131" s="225"/>
      <c r="F131" s="225"/>
      <c r="G131" s="225"/>
      <c r="H131" s="225"/>
      <c r="I131" s="225"/>
    </row>
    <row r="132" spans="2:9" s="224" customFormat="1">
      <c r="B132" s="225"/>
      <c r="C132" s="225"/>
      <c r="D132" s="225"/>
      <c r="E132" s="225"/>
      <c r="F132" s="225"/>
      <c r="G132" s="225"/>
      <c r="H132" s="225"/>
      <c r="I132" s="225"/>
    </row>
    <row r="133" spans="2:9" s="224" customFormat="1">
      <c r="B133" s="225"/>
      <c r="C133" s="225"/>
      <c r="D133" s="225"/>
      <c r="E133" s="225"/>
      <c r="F133" s="225"/>
      <c r="G133" s="225"/>
      <c r="H133" s="225"/>
      <c r="I133" s="225"/>
    </row>
    <row r="134" spans="2:9" s="224" customFormat="1">
      <c r="B134" s="225"/>
      <c r="C134" s="225"/>
      <c r="D134" s="225"/>
      <c r="E134" s="225"/>
      <c r="F134" s="225"/>
      <c r="G134" s="225"/>
      <c r="H134" s="225"/>
      <c r="I134" s="225"/>
    </row>
    <row r="135" spans="2:9" s="224" customFormat="1">
      <c r="B135" s="225"/>
      <c r="C135" s="225"/>
      <c r="D135" s="225"/>
      <c r="E135" s="225"/>
      <c r="F135" s="225"/>
      <c r="G135" s="225"/>
      <c r="H135" s="225"/>
      <c r="I135" s="225"/>
    </row>
    <row r="136" spans="2:9" s="224" customFormat="1">
      <c r="B136" s="225"/>
      <c r="C136" s="225"/>
      <c r="D136" s="225"/>
      <c r="E136" s="225"/>
      <c r="F136" s="225"/>
      <c r="G136" s="225"/>
      <c r="H136" s="225"/>
      <c r="I136" s="225"/>
    </row>
    <row r="137" spans="2:9" s="224" customFormat="1">
      <c r="B137" s="225"/>
      <c r="C137" s="225"/>
      <c r="D137" s="225"/>
      <c r="E137" s="225"/>
      <c r="F137" s="225"/>
      <c r="G137" s="225"/>
      <c r="H137" s="225"/>
      <c r="I137" s="225"/>
    </row>
    <row r="138" spans="2:9" s="224" customFormat="1">
      <c r="B138" s="225"/>
      <c r="C138" s="225"/>
      <c r="D138" s="225"/>
      <c r="E138" s="225"/>
      <c r="F138" s="225"/>
      <c r="G138" s="225"/>
      <c r="H138" s="225"/>
      <c r="I138" s="225"/>
    </row>
    <row r="139" spans="2:9" s="224" customFormat="1">
      <c r="B139" s="225"/>
      <c r="C139" s="225"/>
      <c r="D139" s="225"/>
      <c r="E139" s="225"/>
      <c r="F139" s="225"/>
      <c r="G139" s="225"/>
      <c r="H139" s="225"/>
      <c r="I139" s="225"/>
    </row>
    <row r="140" spans="2:9" s="224" customFormat="1">
      <c r="B140" s="225"/>
      <c r="C140" s="225"/>
      <c r="D140" s="225"/>
      <c r="E140" s="225"/>
      <c r="F140" s="225"/>
      <c r="G140" s="225"/>
      <c r="H140" s="225"/>
      <c r="I140" s="225"/>
    </row>
    <row r="141" spans="2:9" s="224" customFormat="1">
      <c r="B141" s="225"/>
      <c r="C141" s="225"/>
      <c r="D141" s="225"/>
      <c r="E141" s="225"/>
      <c r="F141" s="225"/>
      <c r="G141" s="225"/>
      <c r="H141" s="225"/>
      <c r="I141" s="225"/>
    </row>
    <row r="142" spans="2:9" s="224" customFormat="1">
      <c r="B142" s="225"/>
      <c r="C142" s="225"/>
      <c r="D142" s="225"/>
      <c r="E142" s="225"/>
      <c r="F142" s="225"/>
      <c r="G142" s="225"/>
      <c r="H142" s="225"/>
      <c r="I142" s="225"/>
    </row>
  </sheetData>
  <autoFilter ref="A1:I18">
    <sortState ref="A2:I18">
      <sortCondition descending="1" ref="C1:C18"/>
    </sortState>
  </autoFilter>
  <mergeCells count="3">
    <mergeCell ref="J19:O19"/>
    <mergeCell ref="Q19:U19"/>
    <mergeCell ref="V19:AD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88"/>
  <sheetViews>
    <sheetView zoomScaleNormal="100" workbookViewId="0">
      <selection activeCell="E51" sqref="E51:E65"/>
    </sheetView>
  </sheetViews>
  <sheetFormatPr defaultColWidth="9.140625" defaultRowHeight="11.25"/>
  <cols>
    <col min="1" max="1" width="30.28515625" style="778" customWidth="1"/>
    <col min="2" max="2" width="30.140625" style="778" bestFit="1" customWidth="1"/>
    <col min="3" max="3" width="14.85546875" style="778" customWidth="1"/>
    <col min="4" max="4" width="15.140625" style="778" bestFit="1" customWidth="1"/>
    <col min="5" max="5" width="28.5703125" style="778" customWidth="1"/>
    <col min="6" max="6" width="9.140625" style="778" bestFit="1" customWidth="1"/>
    <col min="7" max="16384" width="9.140625" style="778"/>
  </cols>
  <sheetData>
    <row r="1" spans="1:5">
      <c r="A1" s="953" t="s">
        <v>834</v>
      </c>
      <c r="B1" s="954"/>
      <c r="C1" s="954"/>
      <c r="D1" s="954"/>
      <c r="E1" s="808"/>
    </row>
    <row r="2" spans="1:5">
      <c r="A2" s="779" t="s">
        <v>519</v>
      </c>
      <c r="B2" s="779" t="s">
        <v>618</v>
      </c>
      <c r="C2" s="779" t="s">
        <v>827</v>
      </c>
      <c r="D2" s="779" t="s">
        <v>828</v>
      </c>
      <c r="E2" s="785"/>
    </row>
    <row r="3" spans="1:5">
      <c r="A3" s="788" t="s">
        <v>531</v>
      </c>
      <c r="B3" s="789">
        <v>45.788597453990754</v>
      </c>
      <c r="C3" s="791">
        <v>2721946.67</v>
      </c>
      <c r="D3" s="791">
        <v>59445.949894732272</v>
      </c>
      <c r="E3" s="785"/>
    </row>
    <row r="4" spans="1:5">
      <c r="A4" s="788" t="s">
        <v>803</v>
      </c>
      <c r="B4" s="789">
        <v>21.651828519785269</v>
      </c>
      <c r="C4" s="791">
        <v>1172413.53</v>
      </c>
      <c r="D4" s="791">
        <v>54148.47660227208</v>
      </c>
      <c r="E4" s="785"/>
    </row>
    <row r="5" spans="1:5">
      <c r="A5" s="788" t="s">
        <v>640</v>
      </c>
      <c r="B5" s="789">
        <v>169.9017050617604</v>
      </c>
      <c r="C5" s="791">
        <v>5874078.4000000004</v>
      </c>
      <c r="D5" s="791">
        <v>34573.392879516621</v>
      </c>
      <c r="E5" s="785"/>
    </row>
    <row r="6" spans="1:5">
      <c r="A6" s="788" t="s">
        <v>830</v>
      </c>
      <c r="B6" s="789">
        <v>13.210485347985346</v>
      </c>
      <c r="C6" s="791">
        <v>422210.18</v>
      </c>
      <c r="D6" s="791">
        <v>31960.232260837322</v>
      </c>
      <c r="E6" s="801"/>
    </row>
    <row r="7" spans="1:5">
      <c r="A7" s="790" t="s">
        <v>835</v>
      </c>
      <c r="B7" s="788"/>
      <c r="C7" s="788"/>
      <c r="D7" s="780">
        <v>27000</v>
      </c>
      <c r="E7" s="801"/>
    </row>
    <row r="8" spans="1:5">
      <c r="A8" s="807" t="s">
        <v>836</v>
      </c>
      <c r="B8" s="785"/>
      <c r="C8" s="785"/>
      <c r="D8" s="785"/>
      <c r="E8" s="801"/>
    </row>
    <row r="9" spans="1:5">
      <c r="A9" s="785"/>
      <c r="B9" s="785"/>
      <c r="C9" s="785"/>
      <c r="D9" s="785"/>
      <c r="E9" s="802"/>
    </row>
    <row r="10" spans="1:5">
      <c r="A10" s="947" t="s">
        <v>837</v>
      </c>
      <c r="B10" s="948"/>
      <c r="C10" s="948"/>
      <c r="D10" s="949"/>
      <c r="E10" s="803"/>
    </row>
    <row r="11" spans="1:5">
      <c r="A11" s="779" t="s">
        <v>826</v>
      </c>
      <c r="B11" s="779" t="s">
        <v>519</v>
      </c>
      <c r="C11" s="798" t="s">
        <v>562</v>
      </c>
      <c r="D11" s="779" t="s">
        <v>503</v>
      </c>
      <c r="E11" s="803"/>
    </row>
    <row r="12" spans="1:5">
      <c r="A12" s="786" t="s">
        <v>829</v>
      </c>
      <c r="B12" s="786" t="s">
        <v>391</v>
      </c>
      <c r="C12" s="799">
        <v>1119148.9441537722</v>
      </c>
      <c r="D12" s="792">
        <v>8328.802908445723</v>
      </c>
      <c r="E12" s="804"/>
    </row>
    <row r="13" spans="1:5">
      <c r="A13" s="786" t="s">
        <v>829</v>
      </c>
      <c r="B13" s="786" t="s">
        <v>323</v>
      </c>
      <c r="C13" s="799">
        <v>635776.2699999999</v>
      </c>
      <c r="D13" s="792">
        <v>4731.5018026494236</v>
      </c>
      <c r="E13" s="804"/>
    </row>
    <row r="14" spans="1:5">
      <c r="A14" s="786" t="s">
        <v>829</v>
      </c>
      <c r="B14" s="786" t="s">
        <v>321</v>
      </c>
      <c r="C14" s="799">
        <v>531353.21</v>
      </c>
      <c r="D14" s="792">
        <v>3954.3763892895181</v>
      </c>
      <c r="E14" s="804"/>
    </row>
    <row r="15" spans="1:5">
      <c r="A15" s="786" t="s">
        <v>829</v>
      </c>
      <c r="B15" s="786" t="s">
        <v>305</v>
      </c>
      <c r="C15" s="799">
        <v>5094557.1100000003</v>
      </c>
      <c r="D15" s="792">
        <v>37914.133142568287</v>
      </c>
      <c r="E15" s="804"/>
    </row>
    <row r="16" spans="1:5">
      <c r="A16" s="786" t="s">
        <v>829</v>
      </c>
      <c r="B16" s="786" t="s">
        <v>337</v>
      </c>
      <c r="C16" s="799">
        <v>894917.37</v>
      </c>
      <c r="D16" s="792">
        <v>6660.0522057504313</v>
      </c>
      <c r="E16" s="804"/>
    </row>
    <row r="17" spans="1:5">
      <c r="A17" s="786" t="s">
        <v>829</v>
      </c>
      <c r="B17" s="786" t="s">
        <v>375</v>
      </c>
      <c r="C17" s="799">
        <v>754645.74</v>
      </c>
      <c r="D17" s="792">
        <v>5616.1386444506788</v>
      </c>
      <c r="E17" s="804"/>
    </row>
    <row r="18" spans="1:5">
      <c r="A18" s="787" t="s">
        <v>831</v>
      </c>
      <c r="B18" s="790" t="s">
        <v>391</v>
      </c>
      <c r="C18" s="800">
        <v>212890.88661721756</v>
      </c>
      <c r="D18" s="793">
        <v>11046.068936710297</v>
      </c>
      <c r="E18" s="804"/>
    </row>
    <row r="19" spans="1:5">
      <c r="A19" s="787" t="s">
        <v>831</v>
      </c>
      <c r="B19" s="790" t="s">
        <v>323</v>
      </c>
      <c r="C19" s="800">
        <v>47875</v>
      </c>
      <c r="D19" s="793">
        <v>2484.0450370985318</v>
      </c>
      <c r="E19" s="804"/>
    </row>
    <row r="20" spans="1:5">
      <c r="A20" s="787" t="s">
        <v>831</v>
      </c>
      <c r="B20" s="790" t="s">
        <v>321</v>
      </c>
      <c r="C20" s="800">
        <v>70502</v>
      </c>
      <c r="D20" s="793">
        <v>3658.0708763555235</v>
      </c>
      <c r="E20" s="804"/>
    </row>
    <row r="21" spans="1:5">
      <c r="A21" s="787" t="s">
        <v>831</v>
      </c>
      <c r="B21" s="790" t="s">
        <v>305</v>
      </c>
      <c r="C21" s="800">
        <v>747862.83000000007</v>
      </c>
      <c r="D21" s="793">
        <v>38803.654335080166</v>
      </c>
      <c r="E21" s="804"/>
    </row>
    <row r="22" spans="1:5">
      <c r="A22" s="787" t="s">
        <v>831</v>
      </c>
      <c r="B22" s="790" t="s">
        <v>337</v>
      </c>
      <c r="C22" s="800">
        <v>162225</v>
      </c>
      <c r="D22" s="793">
        <v>8417.2157941161204</v>
      </c>
      <c r="E22" s="804"/>
    </row>
    <row r="23" spans="1:5">
      <c r="A23" s="787" t="s">
        <v>831</v>
      </c>
      <c r="B23" s="790" t="s">
        <v>375</v>
      </c>
      <c r="C23" s="800">
        <v>53625</v>
      </c>
      <c r="D23" s="793">
        <v>2782.3898718414362</v>
      </c>
      <c r="E23" s="804"/>
    </row>
    <row r="24" spans="1:5">
      <c r="A24" s="786" t="s">
        <v>832</v>
      </c>
      <c r="B24" s="786" t="s">
        <v>391</v>
      </c>
      <c r="C24" s="799">
        <v>273661.65264899941</v>
      </c>
      <c r="D24" s="792">
        <v>9128.3867938428502</v>
      </c>
      <c r="E24" s="804"/>
    </row>
    <row r="25" spans="1:5">
      <c r="A25" s="786" t="s">
        <v>832</v>
      </c>
      <c r="B25" s="786" t="s">
        <v>323</v>
      </c>
      <c r="C25" s="799">
        <v>226892.9</v>
      </c>
      <c r="D25" s="792">
        <v>7568.3462842826593</v>
      </c>
      <c r="E25" s="804"/>
    </row>
    <row r="26" spans="1:5">
      <c r="A26" s="786" t="s">
        <v>832</v>
      </c>
      <c r="B26" s="786" t="s">
        <v>321</v>
      </c>
      <c r="C26" s="799">
        <v>157719.89000000001</v>
      </c>
      <c r="D26" s="792">
        <v>5260.9788293902975</v>
      </c>
      <c r="E26" s="804"/>
    </row>
    <row r="27" spans="1:5">
      <c r="A27" s="786" t="s">
        <v>832</v>
      </c>
      <c r="B27" s="786" t="s">
        <v>305</v>
      </c>
      <c r="C27" s="799">
        <v>1561892.04</v>
      </c>
      <c r="D27" s="792">
        <v>52099.205472646623</v>
      </c>
      <c r="E27" s="804"/>
    </row>
    <row r="28" spans="1:5">
      <c r="A28" s="786" t="s">
        <v>832</v>
      </c>
      <c r="B28" s="786" t="s">
        <v>337</v>
      </c>
      <c r="C28" s="799">
        <v>129400.52</v>
      </c>
      <c r="D28" s="792">
        <v>4316.344604552386</v>
      </c>
      <c r="E28" s="804"/>
    </row>
    <row r="29" spans="1:5">
      <c r="A29" s="786" t="s">
        <v>832</v>
      </c>
      <c r="B29" s="786" t="s">
        <v>375</v>
      </c>
      <c r="C29" s="799">
        <v>137785.46000000002</v>
      </c>
      <c r="D29" s="792">
        <v>4596.0366067831001</v>
      </c>
      <c r="E29" s="804"/>
    </row>
    <row r="30" spans="1:5">
      <c r="A30" s="787" t="s">
        <v>833</v>
      </c>
      <c r="B30" s="790" t="s">
        <v>391</v>
      </c>
      <c r="C30" s="800">
        <v>730118.50184606726</v>
      </c>
      <c r="D30" s="793">
        <v>10908.769533231831</v>
      </c>
      <c r="E30" s="804"/>
    </row>
    <row r="31" spans="1:5">
      <c r="A31" s="787" t="s">
        <v>833</v>
      </c>
      <c r="B31" s="790" t="s">
        <v>323</v>
      </c>
      <c r="C31" s="800">
        <v>380857</v>
      </c>
      <c r="D31" s="793">
        <v>5690.420428482742</v>
      </c>
      <c r="E31" s="804"/>
    </row>
    <row r="32" spans="1:5">
      <c r="A32" s="787" t="s">
        <v>833</v>
      </c>
      <c r="B32" s="790" t="s">
        <v>321</v>
      </c>
      <c r="C32" s="800">
        <v>278827.66000000003</v>
      </c>
      <c r="D32" s="793">
        <v>4165.990417637172</v>
      </c>
      <c r="E32" s="804"/>
    </row>
    <row r="33" spans="1:6">
      <c r="A33" s="787" t="s">
        <v>833</v>
      </c>
      <c r="B33" s="790" t="s">
        <v>305</v>
      </c>
      <c r="C33" s="800">
        <v>2860406.25</v>
      </c>
      <c r="D33" s="793">
        <v>42737.600093367619</v>
      </c>
      <c r="E33" s="804"/>
    </row>
    <row r="34" spans="1:6">
      <c r="A34" s="787" t="s">
        <v>833</v>
      </c>
      <c r="B34" s="790" t="s">
        <v>337</v>
      </c>
      <c r="C34" s="800">
        <v>475110</v>
      </c>
      <c r="D34" s="793">
        <v>8064.9437055841763</v>
      </c>
      <c r="E34" s="804"/>
    </row>
    <row r="35" spans="1:6">
      <c r="A35" s="787" t="s">
        <v>833</v>
      </c>
      <c r="B35" s="790" t="s">
        <v>375</v>
      </c>
      <c r="C35" s="800">
        <v>395059</v>
      </c>
      <c r="D35" s="793">
        <v>6665.3746550950336</v>
      </c>
      <c r="E35" s="804"/>
    </row>
    <row r="36" spans="1:6">
      <c r="A36" s="797" t="s">
        <v>858</v>
      </c>
      <c r="B36" s="785"/>
      <c r="C36" s="785"/>
      <c r="D36" s="785"/>
      <c r="E36" s="802"/>
    </row>
    <row r="37" spans="1:6">
      <c r="A37" s="785"/>
      <c r="B37" s="785"/>
      <c r="C37" s="785"/>
      <c r="D37" s="785"/>
      <c r="E37" s="802"/>
    </row>
    <row r="38" spans="1:6">
      <c r="A38" s="947" t="s">
        <v>838</v>
      </c>
      <c r="B38" s="948"/>
      <c r="C38" s="948"/>
      <c r="D38" s="949"/>
      <c r="E38" s="805"/>
      <c r="F38" s="806"/>
    </row>
    <row r="39" spans="1:6">
      <c r="A39" s="779" t="s">
        <v>519</v>
      </c>
      <c r="B39" s="779" t="s">
        <v>562</v>
      </c>
      <c r="C39" s="779" t="s">
        <v>503</v>
      </c>
      <c r="D39" s="779" t="s">
        <v>839</v>
      </c>
      <c r="E39" s="801"/>
    </row>
    <row r="40" spans="1:6">
      <c r="A40" s="790" t="s">
        <v>391</v>
      </c>
      <c r="B40" s="795">
        <v>2329409.7158630616</v>
      </c>
      <c r="C40" s="795">
        <v>266768.09279244876</v>
      </c>
      <c r="D40" s="796">
        <v>0.13039110565051226</v>
      </c>
      <c r="E40" s="801"/>
    </row>
    <row r="41" spans="1:6">
      <c r="A41" s="790" t="s">
        <v>323</v>
      </c>
      <c r="B41" s="795">
        <v>1291401.17</v>
      </c>
      <c r="C41" s="795">
        <v>147893.5306248586</v>
      </c>
      <c r="D41" s="796">
        <v>7.2287509255226298E-2</v>
      </c>
      <c r="E41" s="801"/>
    </row>
    <row r="42" spans="1:6">
      <c r="A42" s="790" t="s">
        <v>321</v>
      </c>
      <c r="B42" s="795">
        <v>1038402.7600000001</v>
      </c>
      <c r="C42" s="795">
        <v>118919.70826307811</v>
      </c>
      <c r="D42" s="796">
        <v>5.8125662937220775E-2</v>
      </c>
      <c r="E42" s="801"/>
    </row>
    <row r="43" spans="1:6">
      <c r="A43" s="790" t="s">
        <v>305</v>
      </c>
      <c r="B43" s="795">
        <v>10264718.229999999</v>
      </c>
      <c r="C43" s="795">
        <v>1175533.563984652</v>
      </c>
      <c r="D43" s="796">
        <v>0.57457816462518385</v>
      </c>
      <c r="E43" s="801"/>
    </row>
    <row r="44" spans="1:6">
      <c r="A44" s="790" t="s">
        <v>337</v>
      </c>
      <c r="B44" s="795">
        <v>1661652.8900000001</v>
      </c>
      <c r="C44" s="795">
        <v>190295.4080296364</v>
      </c>
      <c r="D44" s="796">
        <v>9.3012730246208888E-2</v>
      </c>
      <c r="E44" s="801"/>
    </row>
    <row r="45" spans="1:6">
      <c r="A45" s="790" t="s">
        <v>375</v>
      </c>
      <c r="B45" s="795">
        <v>1279205.2000000002</v>
      </c>
      <c r="C45" s="795">
        <v>146496.82671549573</v>
      </c>
      <c r="D45" s="796">
        <v>7.1604827285647904E-2</v>
      </c>
      <c r="E45" s="801"/>
    </row>
    <row r="46" spans="1:6">
      <c r="A46" s="785"/>
      <c r="B46" s="785"/>
      <c r="C46" s="785"/>
      <c r="D46" s="785"/>
      <c r="E46" s="801"/>
    </row>
    <row r="47" spans="1:6">
      <c r="A47" s="950" t="s">
        <v>840</v>
      </c>
      <c r="B47" s="951"/>
      <c r="C47" s="951"/>
      <c r="D47" s="951"/>
      <c r="E47" s="952"/>
    </row>
    <row r="48" spans="1:6">
      <c r="A48" s="781" t="s">
        <v>826</v>
      </c>
      <c r="B48" s="781" t="s">
        <v>519</v>
      </c>
      <c r="C48" s="781" t="s">
        <v>841</v>
      </c>
      <c r="D48" s="781" t="s">
        <v>842</v>
      </c>
      <c r="E48" s="781" t="s">
        <v>431</v>
      </c>
    </row>
    <row r="49" spans="1:6">
      <c r="A49" s="809" t="s">
        <v>843</v>
      </c>
      <c r="B49" s="788" t="s">
        <v>538</v>
      </c>
      <c r="C49" s="810">
        <v>0.21120948717799651</v>
      </c>
      <c r="D49" s="794">
        <v>0.21</v>
      </c>
      <c r="E49" s="788" t="s">
        <v>820</v>
      </c>
    </row>
    <row r="50" spans="1:6">
      <c r="A50" s="809" t="s">
        <v>843</v>
      </c>
      <c r="B50" s="788" t="s">
        <v>844</v>
      </c>
      <c r="C50" s="810">
        <v>0.13278316809190258</v>
      </c>
      <c r="D50" s="811">
        <v>0.12</v>
      </c>
      <c r="E50" s="788" t="s">
        <v>820</v>
      </c>
    </row>
    <row r="51" spans="1:6">
      <c r="A51" s="809" t="s">
        <v>845</v>
      </c>
      <c r="B51" s="788" t="s">
        <v>181</v>
      </c>
      <c r="C51" s="793">
        <v>8417.2157941161204</v>
      </c>
      <c r="D51" s="793">
        <v>4000</v>
      </c>
      <c r="E51" s="788"/>
    </row>
    <row r="52" spans="1:6">
      <c r="A52" s="809" t="s">
        <v>845</v>
      </c>
      <c r="B52" s="788" t="s">
        <v>846</v>
      </c>
      <c r="C52" s="793">
        <v>687.43838530586834</v>
      </c>
      <c r="D52" s="812">
        <v>687.43838530586834</v>
      </c>
      <c r="E52" s="788"/>
    </row>
    <row r="53" spans="1:6">
      <c r="A53" s="809" t="s">
        <v>845</v>
      </c>
      <c r="B53" s="788" t="s">
        <v>847</v>
      </c>
      <c r="C53" s="793">
        <v>337.10372023037411</v>
      </c>
      <c r="D53" s="812">
        <v>1200</v>
      </c>
      <c r="E53" s="788"/>
      <c r="F53" s="784"/>
    </row>
    <row r="54" spans="1:6">
      <c r="A54" s="809" t="s">
        <v>845</v>
      </c>
      <c r="B54" s="788" t="s">
        <v>848</v>
      </c>
      <c r="C54" s="813">
        <v>6.2782130441550352</v>
      </c>
      <c r="D54" s="812">
        <v>110</v>
      </c>
      <c r="E54" s="788"/>
      <c r="F54" s="784"/>
    </row>
    <row r="55" spans="1:6">
      <c r="A55" s="809" t="s">
        <v>845</v>
      </c>
      <c r="B55" s="788" t="s">
        <v>849</v>
      </c>
      <c r="C55" s="793">
        <v>230.94484512011624</v>
      </c>
      <c r="D55" s="812">
        <v>400</v>
      </c>
      <c r="E55" s="788"/>
      <c r="F55" s="784"/>
    </row>
    <row r="56" spans="1:6">
      <c r="A56" s="809" t="s">
        <v>850</v>
      </c>
      <c r="B56" s="788" t="s">
        <v>181</v>
      </c>
      <c r="C56" s="793">
        <v>6660.0522057504313</v>
      </c>
      <c r="D56" s="793">
        <v>6660.0522057504313</v>
      </c>
      <c r="E56" s="788"/>
      <c r="F56" s="784"/>
    </row>
    <row r="57" spans="1:6">
      <c r="A57" s="809" t="s">
        <v>850</v>
      </c>
      <c r="B57" s="788" t="s">
        <v>851</v>
      </c>
      <c r="C57" s="793">
        <v>970.52246080765394</v>
      </c>
      <c r="D57" s="793">
        <v>970.52246080765394</v>
      </c>
      <c r="E57" s="788"/>
      <c r="F57" s="784"/>
    </row>
    <row r="58" spans="1:6">
      <c r="A58" s="809" t="s">
        <v>850</v>
      </c>
      <c r="B58" s="788" t="s">
        <v>852</v>
      </c>
      <c r="C58" s="793">
        <v>537.94963783271601</v>
      </c>
      <c r="D58" s="793">
        <v>537.94963783271601</v>
      </c>
      <c r="E58" s="788"/>
    </row>
    <row r="59" spans="1:6">
      <c r="A59" s="809" t="s">
        <v>850</v>
      </c>
      <c r="B59" s="788" t="s">
        <v>849</v>
      </c>
      <c r="C59" s="793">
        <v>155.25963021167379</v>
      </c>
      <c r="D59" s="793">
        <v>155.25963021167399</v>
      </c>
      <c r="E59" s="788"/>
    </row>
    <row r="60" spans="1:6">
      <c r="A60" s="809" t="s">
        <v>850</v>
      </c>
      <c r="B60" s="788" t="s">
        <v>853</v>
      </c>
      <c r="C60" s="793">
        <v>551.15331274062441</v>
      </c>
      <c r="D60" s="793">
        <v>551.15331274062396</v>
      </c>
      <c r="E60" s="788"/>
    </row>
    <row r="61" spans="1:6">
      <c r="A61" s="809" t="s">
        <v>850</v>
      </c>
      <c r="B61" s="788" t="s">
        <v>854</v>
      </c>
      <c r="C61" s="793">
        <v>932.97475448174271</v>
      </c>
      <c r="D61" s="793">
        <v>1200</v>
      </c>
      <c r="E61" s="788"/>
    </row>
    <row r="62" spans="1:6">
      <c r="A62" s="809" t="s">
        <v>832</v>
      </c>
      <c r="B62" s="788" t="s">
        <v>855</v>
      </c>
      <c r="C62" s="793">
        <v>1566.6866979098418</v>
      </c>
      <c r="D62" s="793">
        <v>2200</v>
      </c>
      <c r="E62" s="788"/>
    </row>
    <row r="63" spans="1:6">
      <c r="A63" s="809" t="s">
        <v>832</v>
      </c>
      <c r="B63" s="788" t="s">
        <v>849</v>
      </c>
      <c r="C63" s="793">
        <v>100.60311447998814</v>
      </c>
      <c r="D63" s="793">
        <v>260</v>
      </c>
      <c r="E63" s="788"/>
    </row>
    <row r="64" spans="1:6">
      <c r="A64" s="809" t="s">
        <v>832</v>
      </c>
      <c r="B64" s="788" t="s">
        <v>856</v>
      </c>
      <c r="C64" s="814">
        <v>171.21876214382598</v>
      </c>
      <c r="D64" s="793">
        <v>400</v>
      </c>
      <c r="E64" s="788"/>
    </row>
    <row r="65" spans="1:5">
      <c r="A65" s="809" t="s">
        <v>832</v>
      </c>
      <c r="B65" s="788" t="s">
        <v>857</v>
      </c>
      <c r="C65" s="814">
        <v>397.57343477087704</v>
      </c>
      <c r="D65" s="793">
        <v>600</v>
      </c>
      <c r="E65" s="788"/>
    </row>
    <row r="66" spans="1:5" s="783" customFormat="1" ht="15">
      <c r="A66" s="815" t="s">
        <v>832</v>
      </c>
      <c r="B66" s="788" t="s">
        <v>848</v>
      </c>
      <c r="C66" s="793">
        <v>18.879762200156925</v>
      </c>
      <c r="D66" s="793">
        <v>55</v>
      </c>
      <c r="E66" s="793"/>
    </row>
    <row r="67" spans="1:5">
      <c r="A67" s="815" t="s">
        <v>832</v>
      </c>
      <c r="B67" s="788" t="s">
        <v>337</v>
      </c>
      <c r="C67" s="793">
        <v>4316.344604552386</v>
      </c>
      <c r="D67" s="793">
        <v>5000</v>
      </c>
      <c r="E67" s="788"/>
    </row>
    <row r="68" spans="1:5">
      <c r="A68" s="782"/>
    </row>
    <row r="69" spans="1:5">
      <c r="A69" s="782"/>
    </row>
    <row r="70" spans="1:5">
      <c r="A70" s="782"/>
    </row>
    <row r="71" spans="1:5">
      <c r="A71" s="782"/>
    </row>
    <row r="72" spans="1:5">
      <c r="A72" s="782"/>
    </row>
    <row r="73" spans="1:5">
      <c r="A73" s="782"/>
    </row>
    <row r="74" spans="1:5">
      <c r="A74" s="782"/>
    </row>
    <row r="75" spans="1:5">
      <c r="A75" s="782"/>
    </row>
    <row r="76" spans="1:5">
      <c r="A76" s="782"/>
    </row>
    <row r="77" spans="1:5">
      <c r="A77" s="782"/>
    </row>
    <row r="78" spans="1:5">
      <c r="A78" s="782"/>
    </row>
    <row r="79" spans="1:5">
      <c r="A79" s="782"/>
    </row>
    <row r="80" spans="1:5">
      <c r="A80" s="782"/>
    </row>
    <row r="81" spans="1:1">
      <c r="A81" s="782"/>
    </row>
    <row r="82" spans="1:1">
      <c r="A82" s="782"/>
    </row>
    <row r="83" spans="1:1">
      <c r="A83" s="782"/>
    </row>
    <row r="84" spans="1:1">
      <c r="A84" s="782"/>
    </row>
    <row r="85" spans="1:1">
      <c r="A85" s="782"/>
    </row>
    <row r="86" spans="1:1">
      <c r="A86" s="782"/>
    </row>
    <row r="87" spans="1:1">
      <c r="A87" s="782"/>
    </row>
    <row r="88" spans="1:1">
      <c r="A88" s="782"/>
    </row>
  </sheetData>
  <mergeCells count="4">
    <mergeCell ref="A38:D38"/>
    <mergeCell ref="A47:E47"/>
    <mergeCell ref="A10:D10"/>
    <mergeCell ref="A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sheetPr>
  <dimension ref="A1:G61"/>
  <sheetViews>
    <sheetView topLeftCell="A22" zoomScale="85" zoomScaleNormal="85" workbookViewId="0">
      <selection activeCell="E37" sqref="E37:E38"/>
    </sheetView>
  </sheetViews>
  <sheetFormatPr defaultRowHeight="15"/>
  <cols>
    <col min="1" max="1" width="49.140625" customWidth="1"/>
    <col min="2" max="2" width="19" customWidth="1"/>
    <col min="3" max="3" width="14.140625" customWidth="1"/>
    <col min="4" max="4" width="14" customWidth="1"/>
    <col min="5" max="5" width="12.85546875" customWidth="1"/>
    <col min="6" max="6" width="14.140625" customWidth="1"/>
    <col min="7" max="7" width="13.85546875" customWidth="1"/>
    <col min="8" max="8" width="14.28515625" customWidth="1"/>
    <col min="9" max="9" width="12.85546875" customWidth="1"/>
    <col min="10" max="10" width="19.28515625" customWidth="1"/>
    <col min="11" max="12" width="5" customWidth="1"/>
    <col min="13" max="13" width="12" bestFit="1" customWidth="1"/>
    <col min="14" max="16" width="5" customWidth="1"/>
    <col min="17" max="17" width="12" bestFit="1" customWidth="1"/>
    <col min="18" max="18" width="4" customWidth="1"/>
    <col min="19" max="24" width="5" customWidth="1"/>
    <col min="25" max="25" width="11" bestFit="1" customWidth="1"/>
    <col min="26" max="26" width="4" customWidth="1"/>
    <col min="27" max="27" width="5" customWidth="1"/>
    <col min="28" max="28" width="12" bestFit="1" customWidth="1"/>
    <col min="29" max="29" width="5" customWidth="1"/>
    <col min="30" max="30" width="11" bestFit="1" customWidth="1"/>
    <col min="31" max="31" width="4" customWidth="1"/>
    <col min="32" max="33" width="5" customWidth="1"/>
    <col min="34" max="34" width="4" customWidth="1"/>
    <col min="35" max="41" width="5" customWidth="1"/>
    <col min="42" max="42" width="12" bestFit="1" customWidth="1"/>
    <col min="43" max="43" width="2" customWidth="1"/>
    <col min="44" max="44" width="5" customWidth="1"/>
    <col min="45" max="46" width="12" bestFit="1" customWidth="1"/>
    <col min="47" max="48" width="5" customWidth="1"/>
    <col min="49" max="49" width="4" customWidth="1"/>
    <col min="50" max="51" width="12" bestFit="1" customWidth="1"/>
    <col min="52" max="53" width="5" customWidth="1"/>
    <col min="54" max="55" width="4" customWidth="1"/>
    <col min="56" max="60" width="5" customWidth="1"/>
    <col min="61" max="61" width="7.85546875" customWidth="1"/>
    <col min="62" max="62" width="7.28515625" customWidth="1"/>
    <col min="63" max="63" width="11.28515625" bestFit="1" customWidth="1"/>
  </cols>
  <sheetData>
    <row r="1" spans="1:3" s="18" customFormat="1"/>
    <row r="2" spans="1:3" s="18" customFormat="1">
      <c r="A2" s="124" t="s">
        <v>186</v>
      </c>
      <c r="B2" s="18" t="s">
        <v>299</v>
      </c>
    </row>
    <row r="3" spans="1:3" s="18" customFormat="1">
      <c r="A3" s="124" t="s">
        <v>188</v>
      </c>
      <c r="B3" s="18" t="s">
        <v>499</v>
      </c>
    </row>
    <row r="4" spans="1:3" s="18" customFormat="1">
      <c r="A4" s="124" t="s">
        <v>190</v>
      </c>
      <c r="B4" s="18" t="s">
        <v>499</v>
      </c>
    </row>
    <row r="5" spans="1:3" s="18" customFormat="1"/>
    <row r="6" spans="1:3" s="18" customFormat="1">
      <c r="A6" s="124" t="s">
        <v>497</v>
      </c>
      <c r="B6" s="18" t="s">
        <v>500</v>
      </c>
      <c r="C6" s="18" t="s">
        <v>501</v>
      </c>
    </row>
    <row r="7" spans="1:3" s="18" customFormat="1">
      <c r="A7" s="125" t="s">
        <v>13</v>
      </c>
      <c r="B7" s="417">
        <v>2.6100000000000003</v>
      </c>
      <c r="C7" s="127">
        <v>141517</v>
      </c>
    </row>
    <row r="8" spans="1:3" s="18" customFormat="1">
      <c r="A8" s="125" t="s">
        <v>56</v>
      </c>
      <c r="B8" s="417">
        <v>0.4</v>
      </c>
      <c r="C8" s="127">
        <v>17103</v>
      </c>
    </row>
    <row r="9" spans="1:3" s="18" customFormat="1">
      <c r="A9" s="125" t="s">
        <v>66</v>
      </c>
      <c r="B9" s="417">
        <v>3.47</v>
      </c>
      <c r="C9" s="127">
        <v>127141</v>
      </c>
    </row>
    <row r="10" spans="1:3" s="18" customFormat="1">
      <c r="A10" s="125" t="s">
        <v>64</v>
      </c>
      <c r="B10" s="417">
        <v>13.884826458535864</v>
      </c>
      <c r="C10" s="127">
        <v>444742.08</v>
      </c>
    </row>
    <row r="11" spans="1:3" s="18" customFormat="1">
      <c r="A11" s="125" t="s">
        <v>62</v>
      </c>
      <c r="B11" s="417">
        <v>0.01</v>
      </c>
      <c r="C11" s="127">
        <v>263</v>
      </c>
    </row>
    <row r="12" spans="1:3" s="18" customFormat="1">
      <c r="A12" s="125" t="s">
        <v>74</v>
      </c>
      <c r="B12" s="417">
        <v>2.8507967032967034</v>
      </c>
      <c r="C12" s="127">
        <v>70285.440000000002</v>
      </c>
    </row>
    <row r="13" spans="1:3" s="18" customFormat="1">
      <c r="A13" s="125" t="s">
        <v>72</v>
      </c>
      <c r="B13" s="417">
        <v>15.903937728937729</v>
      </c>
      <c r="C13" s="127">
        <v>605529.39</v>
      </c>
    </row>
    <row r="14" spans="1:3" s="18" customFormat="1">
      <c r="A14" s="125" t="s">
        <v>70</v>
      </c>
      <c r="B14" s="417">
        <v>5.1192747252747255</v>
      </c>
      <c r="C14" s="127">
        <v>189916.94</v>
      </c>
    </row>
    <row r="15" spans="1:3" s="18" customFormat="1">
      <c r="A15" s="125" t="s">
        <v>68</v>
      </c>
      <c r="B15" s="417">
        <v>2.4699999999999998</v>
      </c>
      <c r="C15" s="127">
        <v>110963.12</v>
      </c>
    </row>
    <row r="16" spans="1:3" s="18" customFormat="1">
      <c r="A16" s="125" t="s">
        <v>81</v>
      </c>
      <c r="B16" s="417"/>
      <c r="C16" s="127">
        <v>55390.7</v>
      </c>
    </row>
    <row r="17" spans="1:6" s="18" customFormat="1">
      <c r="A17" s="125" t="s">
        <v>46</v>
      </c>
      <c r="B17" s="417">
        <v>0.56999999999999995</v>
      </c>
      <c r="C17" s="127">
        <v>24093</v>
      </c>
    </row>
    <row r="18" spans="1:6" s="18" customFormat="1">
      <c r="A18" s="125" t="s">
        <v>301</v>
      </c>
      <c r="B18" s="417">
        <v>0.11</v>
      </c>
      <c r="C18" s="127">
        <v>2844</v>
      </c>
    </row>
    <row r="19" spans="1:6" s="18" customFormat="1">
      <c r="A19" s="125" t="s">
        <v>76</v>
      </c>
      <c r="B19" s="417">
        <v>3.3455586080586075</v>
      </c>
      <c r="C19" s="127">
        <v>115043.05</v>
      </c>
    </row>
    <row r="20" spans="1:6" s="18" customFormat="1">
      <c r="A20" s="125" t="s">
        <v>9</v>
      </c>
      <c r="B20" s="417">
        <v>11.107045439883013</v>
      </c>
      <c r="C20" s="127">
        <v>690420.9</v>
      </c>
    </row>
    <row r="21" spans="1:6" s="18" customFormat="1">
      <c r="A21" s="125" t="s">
        <v>11</v>
      </c>
      <c r="B21" s="417">
        <v>2.4016767630586355</v>
      </c>
      <c r="C21" s="127">
        <v>137537.47999999998</v>
      </c>
    </row>
    <row r="22" spans="1:6" s="18" customFormat="1">
      <c r="A22" s="125" t="s">
        <v>44</v>
      </c>
      <c r="B22" s="417">
        <v>0.79</v>
      </c>
      <c r="C22" s="127">
        <v>36145.15</v>
      </c>
    </row>
    <row r="23" spans="1:6" s="18" customFormat="1">
      <c r="A23" s="125" t="s">
        <v>42</v>
      </c>
      <c r="B23" s="417">
        <v>1.6463846153846156</v>
      </c>
      <c r="C23" s="127">
        <v>78451.509999999995</v>
      </c>
    </row>
    <row r="24" spans="1:6" s="18" customFormat="1">
      <c r="A24" s="125" t="s">
        <v>15</v>
      </c>
      <c r="B24" s="417">
        <v>0.24</v>
      </c>
      <c r="C24" s="127">
        <v>13019.49</v>
      </c>
    </row>
    <row r="25" spans="1:6" s="18" customFormat="1">
      <c r="A25" s="125" t="s">
        <v>498</v>
      </c>
      <c r="B25" s="417">
        <v>66.929501042429905</v>
      </c>
      <c r="C25" s="127">
        <v>2860406.25</v>
      </c>
    </row>
    <row r="26" spans="1:6" s="18" customFormat="1">
      <c r="A26" s="304" t="s">
        <v>741</v>
      </c>
      <c r="B26" s="557">
        <f>GETPIVOTDATA("Sum of FTE",$A$6)-SUM('4c. RPE'!B19,'4c. RPE'!D19)</f>
        <v>58.260791042429901</v>
      </c>
      <c r="C26" s="280">
        <f>GETPIVOTDATA("Sum of Actual",$A$6)-SUM('4c. RPE'!C19,'4c. RPE'!E19)</f>
        <v>2544138.96</v>
      </c>
    </row>
    <row r="27" spans="1:6" s="18" customFormat="1"/>
    <row r="28" spans="1:6" s="18" customFormat="1"/>
    <row r="29" spans="1:6" s="18" customFormat="1"/>
    <row r="30" spans="1:6" s="18" customFormat="1">
      <c r="A30" s="124" t="s">
        <v>188</v>
      </c>
      <c r="B30" s="18" t="s">
        <v>499</v>
      </c>
      <c r="C30"/>
    </row>
    <row r="32" spans="1:6" s="18" customFormat="1">
      <c r="A32" s="124" t="s">
        <v>497</v>
      </c>
      <c r="B32" t="s">
        <v>501</v>
      </c>
      <c r="C32" s="217" t="s">
        <v>501</v>
      </c>
      <c r="D32" s="217" t="s">
        <v>740</v>
      </c>
      <c r="E32" s="217" t="s">
        <v>503</v>
      </c>
      <c r="F32" s="217" t="s">
        <v>545</v>
      </c>
    </row>
    <row r="33" spans="1:7" s="18" customFormat="1">
      <c r="A33" s="125" t="s">
        <v>391</v>
      </c>
      <c r="B33" s="127">
        <v>730118.50184606726</v>
      </c>
      <c r="C33" s="216">
        <v>730118.50184606726</v>
      </c>
      <c r="D33" s="558">
        <f>C33</f>
        <v>730118.50184606726</v>
      </c>
      <c r="E33" s="138">
        <f>D33/B26</f>
        <v>12531.901623414964</v>
      </c>
      <c r="F33" s="218">
        <f t="shared" ref="F33:F38" si="0">C33/$C$39</f>
        <v>0.14259073121567106</v>
      </c>
    </row>
    <row r="34" spans="1:7" s="18" customFormat="1">
      <c r="A34" s="125" t="s">
        <v>323</v>
      </c>
      <c r="B34" s="127">
        <v>380857</v>
      </c>
      <c r="C34" s="216">
        <v>380857</v>
      </c>
      <c r="D34" s="558">
        <f>C34-'4c. RPE'!H19</f>
        <v>329645.28999999998</v>
      </c>
      <c r="E34" s="138">
        <f>D34/B26</f>
        <v>5658.0984243747635</v>
      </c>
      <c r="F34" s="218">
        <f t="shared" si="0"/>
        <v>7.4380635446568158E-2</v>
      </c>
      <c r="G34" s="775">
        <f>SUM(D34:D35/D36)</f>
        <v>0.12957047361909821</v>
      </c>
    </row>
    <row r="35" spans="1:7" s="18" customFormat="1">
      <c r="A35" s="125" t="s">
        <v>321</v>
      </c>
      <c r="B35" s="127">
        <v>278827.66000000003</v>
      </c>
      <c r="C35" s="216">
        <v>278827.66000000003</v>
      </c>
      <c r="D35" s="558">
        <f>C35</f>
        <v>278827.66000000003</v>
      </c>
      <c r="E35" s="138">
        <f>C35/GETPIVOTDATA("Sum of FTE",$A$6)</f>
        <v>4165.990417637171</v>
      </c>
      <c r="F35" s="218">
        <f t="shared" si="0"/>
        <v>5.4454502689670024E-2</v>
      </c>
    </row>
    <row r="36" spans="1:7" s="18" customFormat="1">
      <c r="A36" s="125" t="s">
        <v>305</v>
      </c>
      <c r="B36" s="127">
        <v>2860406.25</v>
      </c>
      <c r="C36" s="216">
        <v>2860406.25</v>
      </c>
      <c r="D36" s="558">
        <f>C26</f>
        <v>2544138.96</v>
      </c>
      <c r="E36" s="138">
        <f>C36/GETPIVOTDATA("Sum of FTE",$A$6)</f>
        <v>42737.600093367611</v>
      </c>
      <c r="F36" s="218">
        <f t="shared" si="0"/>
        <v>0.55863180802856482</v>
      </c>
    </row>
    <row r="37" spans="1:7" s="18" customFormat="1">
      <c r="A37" s="125" t="s">
        <v>337</v>
      </c>
      <c r="B37" s="127">
        <v>475110</v>
      </c>
      <c r="C37" s="216">
        <v>475110</v>
      </c>
      <c r="D37" s="558">
        <f>C37-'4c. RPE'!I19</f>
        <v>469870</v>
      </c>
      <c r="E37" s="564">
        <f>D37/B26</f>
        <v>8064.9437055841763</v>
      </c>
      <c r="F37" s="218">
        <f t="shared" si="0"/>
        <v>9.2788064042459498E-2</v>
      </c>
    </row>
    <row r="38" spans="1:7" s="18" customFormat="1">
      <c r="A38" s="125" t="s">
        <v>375</v>
      </c>
      <c r="B38" s="127">
        <v>395059</v>
      </c>
      <c r="C38" s="216">
        <v>395059</v>
      </c>
      <c r="D38" s="558">
        <f>C38-'4c. RPE'!J19</f>
        <v>388330</v>
      </c>
      <c r="E38" s="564">
        <f>D38/B26</f>
        <v>6665.3746550950336</v>
      </c>
      <c r="F38" s="218">
        <f t="shared" si="0"/>
        <v>7.7154258577066384E-2</v>
      </c>
    </row>
    <row r="39" spans="1:7" s="18" customFormat="1">
      <c r="A39" s="125" t="s">
        <v>498</v>
      </c>
      <c r="B39" s="127">
        <v>5120378.4118460678</v>
      </c>
      <c r="C39" s="280">
        <v>5120378.4118460678</v>
      </c>
      <c r="D39" s="169">
        <f>SUM(D33:D38)</f>
        <v>4740930.4118460678</v>
      </c>
      <c r="E39" s="117"/>
      <c r="F39" s="559">
        <f>SUM(F33:F38)</f>
        <v>0.99999999999999989</v>
      </c>
    </row>
    <row r="40" spans="1:7" s="18" customFormat="1">
      <c r="A40"/>
      <c r="B40"/>
      <c r="C40"/>
      <c r="D40" s="127"/>
    </row>
    <row r="41" spans="1:7" s="18" customFormat="1">
      <c r="A41"/>
      <c r="B41"/>
      <c r="C41"/>
    </row>
    <row r="43" spans="1:7">
      <c r="A43" s="124" t="s">
        <v>188</v>
      </c>
      <c r="B43" s="18" t="s">
        <v>499</v>
      </c>
    </row>
    <row r="45" spans="1:7">
      <c r="A45" s="124" t="s">
        <v>497</v>
      </c>
      <c r="B45" s="18" t="s">
        <v>501</v>
      </c>
      <c r="C45" s="18" t="s">
        <v>500</v>
      </c>
    </row>
    <row r="46" spans="1:7">
      <c r="A46" s="125" t="s">
        <v>436</v>
      </c>
      <c r="B46" s="127">
        <v>636796</v>
      </c>
      <c r="C46" s="214">
        <v>12.59</v>
      </c>
    </row>
    <row r="47" spans="1:7">
      <c r="A47" s="125" t="s">
        <v>448</v>
      </c>
      <c r="B47" s="127">
        <v>113835</v>
      </c>
      <c r="C47" s="214">
        <v>2.4699999999999998</v>
      </c>
    </row>
    <row r="48" spans="1:7">
      <c r="A48" s="125" t="s">
        <v>437</v>
      </c>
      <c r="B48" s="127">
        <v>187139</v>
      </c>
      <c r="C48" s="214">
        <v>4.5199999999999996</v>
      </c>
    </row>
    <row r="49" spans="1:3">
      <c r="A49" s="125" t="s">
        <v>438</v>
      </c>
      <c r="B49" s="127">
        <v>158598</v>
      </c>
      <c r="C49" s="214">
        <v>3.23</v>
      </c>
    </row>
    <row r="50" spans="1:3">
      <c r="A50" s="125" t="s">
        <v>439</v>
      </c>
      <c r="B50" s="127">
        <v>119026</v>
      </c>
      <c r="C50" s="214">
        <v>2.36</v>
      </c>
    </row>
    <row r="51" spans="1:3">
      <c r="A51" s="125" t="s">
        <v>440</v>
      </c>
      <c r="B51" s="127">
        <v>118703</v>
      </c>
      <c r="C51" s="214">
        <v>3.02</v>
      </c>
    </row>
    <row r="52" spans="1:3">
      <c r="A52" s="125" t="s">
        <v>441</v>
      </c>
      <c r="B52" s="127">
        <v>91935</v>
      </c>
      <c r="C52" s="214">
        <v>2.99</v>
      </c>
    </row>
    <row r="53" spans="1:3">
      <c r="A53" s="125" t="s">
        <v>442</v>
      </c>
      <c r="B53" s="127">
        <v>126368</v>
      </c>
      <c r="C53" s="214">
        <v>3.8194186248474771</v>
      </c>
    </row>
    <row r="54" spans="1:3">
      <c r="A54" s="125" t="s">
        <v>443</v>
      </c>
      <c r="B54" s="127">
        <v>360717</v>
      </c>
      <c r="C54" s="214">
        <v>8.25</v>
      </c>
    </row>
    <row r="55" spans="1:3">
      <c r="A55" s="125" t="s">
        <v>435</v>
      </c>
      <c r="B55" s="127">
        <v>57508</v>
      </c>
      <c r="C55" s="214">
        <v>0.98000000000000009</v>
      </c>
    </row>
    <row r="56" spans="1:3">
      <c r="A56" s="125" t="s">
        <v>444</v>
      </c>
      <c r="B56" s="127">
        <v>106866</v>
      </c>
      <c r="C56" s="214">
        <v>2.9899999999999998</v>
      </c>
    </row>
    <row r="57" spans="1:3">
      <c r="A57" s="125" t="s">
        <v>445</v>
      </c>
      <c r="B57" s="127">
        <v>103879</v>
      </c>
      <c r="C57" s="214">
        <v>2.2000000000000002</v>
      </c>
    </row>
    <row r="58" spans="1:3">
      <c r="A58" s="125" t="s">
        <v>449</v>
      </c>
      <c r="B58" s="127">
        <v>186922.00000000003</v>
      </c>
      <c r="C58" s="214">
        <v>5.7100824175824165</v>
      </c>
    </row>
    <row r="59" spans="1:3">
      <c r="A59" s="125" t="s">
        <v>446</v>
      </c>
      <c r="B59" s="127">
        <v>295679</v>
      </c>
      <c r="C59" s="214">
        <v>6.97</v>
      </c>
    </row>
    <row r="60" spans="1:3">
      <c r="A60" s="125" t="s">
        <v>447</v>
      </c>
      <c r="B60" s="127">
        <v>141044.54999999999</v>
      </c>
      <c r="C60" s="214">
        <v>4.83</v>
      </c>
    </row>
    <row r="61" spans="1:3">
      <c r="A61" s="125" t="s">
        <v>498</v>
      </c>
      <c r="B61" s="127">
        <v>2805015.55</v>
      </c>
      <c r="C61" s="214">
        <v>66.929501042429891</v>
      </c>
    </row>
  </sheetData>
  <pageMargins left="0.7" right="0.7" top="0.75" bottom="0.75" header="0.3" footer="0.3"/>
  <pageSetup orientation="portrait"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12</vt:i4>
      </vt:variant>
    </vt:vector>
  </HeadingPairs>
  <TitlesOfParts>
    <vt:vector size="54" baseType="lpstr">
      <vt:lpstr>FY14 UFRs</vt:lpstr>
      <vt:lpstr>FY14 Units</vt:lpstr>
      <vt:lpstr>Staff % Analysis</vt:lpstr>
      <vt:lpstr>Service Length</vt:lpstr>
      <vt:lpstr>Salary Allocation</vt:lpstr>
      <vt:lpstr>3a. Tier Calc</vt:lpstr>
      <vt:lpstr>3b. SANE sites</vt:lpstr>
      <vt:lpstr>Summary</vt:lpstr>
      <vt:lpstr>PIVOT TABLES</vt:lpstr>
      <vt:lpstr>PROVIDER STATS</vt:lpstr>
      <vt:lpstr>4c. RPE</vt:lpstr>
      <vt:lpstr>5. UFR Salaries</vt:lpstr>
      <vt:lpstr>Opt2- UFR Salaries</vt:lpstr>
      <vt:lpstr>CAF original</vt:lpstr>
      <vt:lpstr>Rate Calculation</vt:lpstr>
      <vt:lpstr>7. Rate Recommendation 1</vt:lpstr>
      <vt:lpstr>CB .25 FTE rate-4627</vt:lpstr>
      <vt:lpstr>RCC models-3361</vt:lpstr>
      <vt:lpstr>Fiscal Impact ORIGINAL</vt:lpstr>
      <vt:lpstr>Fiscal Impact</vt:lpstr>
      <vt:lpstr>RC Satellite Cntr</vt:lpstr>
      <vt:lpstr>Fall 2018</vt:lpstr>
      <vt:lpstr>FY14 Funding</vt:lpstr>
      <vt:lpstr>FY15 Funding</vt:lpstr>
      <vt:lpstr>FY16 Funding</vt:lpstr>
      <vt:lpstr>Training Add-on</vt:lpstr>
      <vt:lpstr>xxx Other Program Exp</vt:lpstr>
      <vt:lpstr>Women's Center</vt:lpstr>
      <vt:lpstr>A Safe Place</vt:lpstr>
      <vt:lpstr>BARCC</vt:lpstr>
      <vt:lpstr>Eliz. F.</vt:lpstr>
      <vt:lpstr>Health Imp.</vt:lpstr>
      <vt:lpstr>Ind. House</vt:lpstr>
      <vt:lpstr>Marthas Vineyard CS</vt:lpstr>
      <vt:lpstr>NELCWIT</vt:lpstr>
      <vt:lpstr>New Hope</vt:lpstr>
      <vt:lpstr>Pathways for Change</vt:lpstr>
      <vt:lpstr>South Middlesex</vt:lpstr>
      <vt:lpstr>Wayside Y&amp;F</vt:lpstr>
      <vt:lpstr>YWCA Lawrence</vt:lpstr>
      <vt:lpstr>Center for H&amp;H</vt:lpstr>
      <vt:lpstr>YWCA Western MA</vt:lpstr>
      <vt:lpstr>'7. Rate Recommendation 1'!Print_Area</vt:lpstr>
      <vt:lpstr>'CB .25 FTE rate-4627'!Print_Area</vt:lpstr>
      <vt:lpstr>'Fall 2018'!Print_Area</vt:lpstr>
      <vt:lpstr>'Fiscal Impact'!Print_Area</vt:lpstr>
      <vt:lpstr>'Fiscal Impact ORIGINAL'!Print_Area</vt:lpstr>
      <vt:lpstr>'Rate Calculation'!Print_Area</vt:lpstr>
      <vt:lpstr>'RC Satellite Cntr'!Print_Area</vt:lpstr>
      <vt:lpstr>'RCC models-3361'!Print_Area</vt:lpstr>
      <vt:lpstr>'Service Length'!Print_Area</vt:lpstr>
      <vt:lpstr>'Staff % Analysis'!Print_Area</vt:lpstr>
      <vt:lpstr>'CAF original'!Print_Titles</vt:lpstr>
      <vt:lpstr>'Fall 2018'!Print_Titles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2019-02-28T19:14:42Z</dcterms:modified>
</cp:coreProperties>
</file>